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d.docs.live.net/31f2bc56bf9b5b9a/95 Infra SA/Demanda/14 Acailandia Barcarena/Versão 2 - Orçamento/"/>
    </mc:Choice>
  </mc:AlternateContent>
  <xr:revisionPtr revIDLastSave="1010" documentId="13_ncr:1_{398B3925-81D3-49A0-84E7-CF2907C22CB8}" xr6:coauthVersionLast="47" xr6:coauthVersionMax="47" xr10:uidLastSave="{962D7DE2-3D06-4F0D-8DBD-8C0C7554E70C}"/>
  <bookViews>
    <workbookView xWindow="-120" yWindow="-120" windowWidth="29040" windowHeight="15840" activeTab="2" xr2:uid="{E39535E1-79BE-45D7-8DB7-8A39566EA88B}"/>
  </bookViews>
  <sheets>
    <sheet name="Dados" sheetId="19" r:id="rId1"/>
    <sheet name="Resumo" sheetId="24" r:id="rId2"/>
    <sheet name="Cronograma F-F" sheetId="26" r:id="rId3"/>
    <sheet name="Recursos" sheetId="27" r:id="rId4"/>
    <sheet name="Resumo-NT" sheetId="50" r:id="rId5"/>
    <sheet name="Campo" sheetId="58" r:id="rId6"/>
    <sheet name="Mem.Cálculo-&gt;" sheetId="35" r:id="rId7"/>
    <sheet name="Cronograma" sheetId="21" r:id="rId8"/>
    <sheet name="Alocação MO" sheetId="7" r:id="rId9"/>
    <sheet name="4.1.EEN.Campo" sheetId="59" r:id="rId10"/>
    <sheet name="BDI" sheetId="28" r:id="rId11"/>
    <sheet name="1.PdT" sheetId="42" r:id="rId12"/>
    <sheet name="2.ET" sheetId="66" r:id="rId13"/>
    <sheet name="3.EMD" sheetId="10" r:id="rId14"/>
    <sheet name="4.1.EEN.Esc.Campo" sheetId="65" r:id="rId15"/>
    <sheet name="4.2.EEN.Esc.Elab" sheetId="11" r:id="rId16"/>
    <sheet name="4.2.EEN.Esc.Rev" sheetId="67" r:id="rId17"/>
    <sheet name="5.EOP" sheetId="12" r:id="rId18"/>
    <sheet name="6.EMA" sheetId="13" r:id="rId19"/>
    <sheet name="7.MEF" sheetId="14" r:id="rId20"/>
    <sheet name="8.EJR" sheetId="15" r:id="rId21"/>
    <sheet name="9.GPeR" sheetId="49" r:id="rId22"/>
    <sheet name="Inspeção-Veículo" sheetId="47" r:id="rId23"/>
    <sheet name="Diárias e Passagens" sheetId="40" r:id="rId24"/>
    <sheet name="Sondagem" sheetId="57" r:id="rId25"/>
    <sheet name="Preços-&gt;" sheetId="36" r:id="rId26"/>
    <sheet name="Diárias" sheetId="30" r:id="rId27"/>
    <sheet name="Passagens" sheetId="44" r:id="rId28"/>
    <sheet name="Voos" sheetId="64" r:id="rId29"/>
    <sheet name="TC 07-2024" sheetId="2" r:id="rId30"/>
    <sheet name="TC-CustosGerais" sheetId="32" r:id="rId31"/>
    <sheet name="Categorias" sheetId="5" r:id="rId32"/>
    <sheet name="Equip.Info" sheetId="17" r:id="rId33"/>
    <sheet name="Mat.Info" sheetId="18" r:id="rId34"/>
    <sheet name="DNIT" sheetId="60" r:id="rId35"/>
    <sheet name="EMOP-RJ" sheetId="62"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i" localSheetId="23">#REF!</definedName>
    <definedName name="\i" localSheetId="28">#REF!</definedName>
    <definedName name="\i">#REF!</definedName>
    <definedName name="_xlnm._FilterDatabase" localSheetId="9" hidden="1">'4.1.EEN.Campo'!$C$2:$K$336</definedName>
    <definedName name="_xlnm._FilterDatabase" localSheetId="2" hidden="1">'Cronograma F-F'!$B$5:$AW$40</definedName>
    <definedName name="_xlnm._FilterDatabase" localSheetId="23" hidden="1">'Diárias e Passagens'!$B$7:$O$54</definedName>
    <definedName name="_xlnm._FilterDatabase" localSheetId="34" hidden="1">DNIT!$C$1:$K$1535</definedName>
    <definedName name="_xlnm._FilterDatabase" localSheetId="35" hidden="1">'EMOP-RJ'!$A$3:$E$22108</definedName>
    <definedName name="_xlnm._FilterDatabase" localSheetId="3" hidden="1">Recursos!$C$4:$L$106</definedName>
    <definedName name="_xlnm._FilterDatabase" localSheetId="29" hidden="1">'TC 07-2024'!$B$1:$Z$102</definedName>
    <definedName name="_p0" localSheetId="28">#REF!</definedName>
    <definedName name="_p0">#REF!</definedName>
    <definedName name="_p1" localSheetId="28">#REF!</definedName>
    <definedName name="_p1">#REF!</definedName>
    <definedName name="_p2" localSheetId="28">#REF!</definedName>
    <definedName name="_p2">#REF!</definedName>
    <definedName name="_p3">#REF!</definedName>
    <definedName name="_p4">#REF!</definedName>
    <definedName name="_t3">#REF!</definedName>
    <definedName name="_t4">#REF!</definedName>
    <definedName name="A" localSheetId="23">#REF!</definedName>
    <definedName name="A">#REF!</definedName>
    <definedName name="AAAAAAATeste" localSheetId="23">#REF!</definedName>
    <definedName name="AAAAAAATeste">#REF!</definedName>
    <definedName name="AlíquotaDeImposto">#REF!</definedName>
    <definedName name="_xlnm.Print_Area" localSheetId="11">'1.PdT'!$A$1:$L$52</definedName>
    <definedName name="_xlnm.Print_Area" localSheetId="12">'2.ET'!$A$1:$L$52</definedName>
    <definedName name="_xlnm.Print_Area" localSheetId="13">'3.EMD'!$A$1:$L$53</definedName>
    <definedName name="_xlnm.Print_Area" localSheetId="9">'4.1.EEN.Campo'!$C$2:$K$336</definedName>
    <definedName name="_xlnm.Print_Area" localSheetId="14">'4.1.EEN.Esc.Campo'!$A$1:$L$53</definedName>
    <definedName name="_xlnm.Print_Area" localSheetId="15">'4.2.EEN.Esc.Elab'!$A$1:$L$53</definedName>
    <definedName name="_xlnm.Print_Area" localSheetId="16">'4.2.EEN.Esc.Rev'!$A$1:$L$53</definedName>
    <definedName name="_xlnm.Print_Area" localSheetId="17">'5.EOP'!$A$1:$L$53</definedName>
    <definedName name="_xlnm.Print_Area" localSheetId="18">'6.EMA'!$A$1:$L$52</definedName>
    <definedName name="_xlnm.Print_Area" localSheetId="19">'7.MEF'!$A$1:$L$52</definedName>
    <definedName name="_xlnm.Print_Area" localSheetId="20">'8.EJR'!$A$1:$L$52</definedName>
    <definedName name="_xlnm.Print_Area" localSheetId="21">'9.GPeR'!$A$1:$L$52</definedName>
    <definedName name="_xlnm.Print_Area" localSheetId="10">BDI!$A$1:$F$24</definedName>
    <definedName name="_xlnm.Print_Area" localSheetId="5">Campo!$B$2:$I$35</definedName>
    <definedName name="_xlnm.Print_Area" localSheetId="2">'Cronograma F-F'!$B$2:$AU$40</definedName>
    <definedName name="_xlnm.Print_Area" localSheetId="0">Dados!$B$1:$E$18</definedName>
    <definedName name="_xlnm.Print_Area" localSheetId="23">'Diárias e Passagens'!$B$1:$O$54</definedName>
    <definedName name="_xlnm.Print_Area" localSheetId="22">'Inspeção-Veículo'!$B$2:$N$18</definedName>
    <definedName name="_xlnm.Print_Area" localSheetId="3">Recursos!$B$1:$L$105</definedName>
    <definedName name="_xlnm.Print_Area" localSheetId="1">'Resumo'!$A$1:$L$17</definedName>
    <definedName name="_xlnm.Print_Area" localSheetId="4">'Resumo-NT'!$B$2:$O$15</definedName>
    <definedName name="_xlnm.Print_Area" localSheetId="29">'TC 07-2024'!$A$1:$AA$102</definedName>
    <definedName name="_xlnm.Print_Area" localSheetId="30">'TC-CustosGerais'!$A$1:$H$24</definedName>
    <definedName name="Área_impressão_IM">#N/A</definedName>
    <definedName name="Arial">#REF!</definedName>
    <definedName name="ArqFfbPln010CrtCnc" localSheetId="23">#REF!</definedName>
    <definedName name="ArqFfbPln010CrtCnc" localSheetId="28">#REF!</definedName>
    <definedName name="ArqFfbPln010CrtCnc">#REF!</definedName>
    <definedName name="ArqFfbPln012CitCnc" localSheetId="23">#REF!</definedName>
    <definedName name="ArqFfbPln012CitCnc" localSheetId="28">#REF!</definedName>
    <definedName name="ArqFfbPln012CitCnc">#REF!</definedName>
    <definedName name="ArqFfbPln015BdbCnc" localSheetId="23">#REF!</definedName>
    <definedName name="ArqFfbPln015BdbCnc" localSheetId="28">#REF!</definedName>
    <definedName name="ArqFfbPln015BdbCnc">#REF!</definedName>
    <definedName name="ArqFfbPln020CitCqeCnc" localSheetId="23">#REF!</definedName>
    <definedName name="ArqFfbPln020CitCqeCnc">#REF!</definedName>
    <definedName name="auxiliar" localSheetId="23">#REF!</definedName>
    <definedName name="auxiliar">#REF!</definedName>
    <definedName name="BalFeG" localSheetId="28">'[1]200'!$B$1:$B$4</definedName>
    <definedName name="BalFeG">'[2]200'!$B$1:$B$4</definedName>
    <definedName name="BalFfb" localSheetId="28">'[3]120'!$B$1:$B$4</definedName>
    <definedName name="BalFfb">'[4]120'!$B$1:$B$4</definedName>
    <definedName name="_xlnm.Database" localSheetId="23">#REF!</definedName>
    <definedName name="_xlnm.Database" localSheetId="28">#REF!</definedName>
    <definedName name="_xlnm.Database">#REF!</definedName>
    <definedName name="BdbCnc" localSheetId="28">'[3]015'!$B$2:$B$3</definedName>
    <definedName name="BdbCnc">'[4]015'!$B$2:$B$3</definedName>
    <definedName name="CCM" localSheetId="23">#REF!</definedName>
    <definedName name="CCM" localSheetId="28">#REF!</definedName>
    <definedName name="CCM">#REF!</definedName>
    <definedName name="chgg" localSheetId="23">#REF!</definedName>
    <definedName name="chgg" localSheetId="28">#REF!</definedName>
    <definedName name="chgg">#REF!</definedName>
    <definedName name="Chk" localSheetId="23">#REF!</definedName>
    <definedName name="Chk" localSheetId="28">#REF!</definedName>
    <definedName name="Chk">#REF!</definedName>
    <definedName name="CitCnc" localSheetId="28">'[3]012'!$B$1:$B$4</definedName>
    <definedName name="CitCnc">'[4]012'!$B$1:$B$4</definedName>
    <definedName name="CitCqeCnc" localSheetId="28">'[3]020'!$B$1:$B$4</definedName>
    <definedName name="CitCqeCnc">'[4]020'!$B$1:$B$4</definedName>
    <definedName name="ClcCta" localSheetId="23">#REF!</definedName>
    <definedName name="ClcCta" localSheetId="28">#REF!</definedName>
    <definedName name="ClcCta">#REF!</definedName>
    <definedName name="cm" localSheetId="28">#REF!</definedName>
    <definedName name="cm">#REF!</definedName>
    <definedName name="COFINS" localSheetId="23">#REF!</definedName>
    <definedName name="COFINS" localSheetId="28">#REF!</definedName>
    <definedName name="COFINS">#REF!</definedName>
    <definedName name="cotacao" localSheetId="23">#REF!</definedName>
    <definedName name="cotacao">#REF!</definedName>
    <definedName name="CrtCnc" localSheetId="28">'[3]010'!$B$1:$B$3</definedName>
    <definedName name="CrtCnc">'[4]010'!$B$1:$B$3</definedName>
    <definedName name="ct" localSheetId="23">#REF!</definedName>
    <definedName name="ct" localSheetId="28">#REF!</definedName>
    <definedName name="ct">#REF!</definedName>
    <definedName name="cu" localSheetId="23">#REF!</definedName>
    <definedName name="cu" localSheetId="28">#REF!</definedName>
    <definedName name="cu">#REF!</definedName>
    <definedName name="Dados" localSheetId="23">#REF!</definedName>
    <definedName name="Dados" localSheetId="28">#REF!</definedName>
    <definedName name="Dados">#REF!</definedName>
    <definedName name="DDDDDDD" localSheetId="23">#REF!</definedName>
    <definedName name="DDDDDDD">#REF!</definedName>
    <definedName name="Denominação" localSheetId="23">#REF!</definedName>
    <definedName name="Denominação">#REF!</definedName>
    <definedName name="des">#REF!</definedName>
    <definedName name="DESCRITIVO1" localSheetId="23">#REF!</definedName>
    <definedName name="DESCRITIVO1">#REF!</definedName>
    <definedName name="Diversos">#REF!</definedName>
    <definedName name="FeGAno" localSheetId="23">#REF!</definedName>
    <definedName name="FeGAno">#REF!</definedName>
    <definedName name="FfbClcCtaSnt" localSheetId="23">#REF!</definedName>
    <definedName name="FfbClcCtaSnt">#REF!</definedName>
    <definedName name="FfbClcSntMes" localSheetId="23">#REF!</definedName>
    <definedName name="FfbClcSntMes">#REF!</definedName>
    <definedName name="FfbRdtMes" localSheetId="23">#REF!</definedName>
    <definedName name="FfbRdtMes">#REF!</definedName>
    <definedName name="FOLHA1" localSheetId="23">#REF!</definedName>
    <definedName name="FOLHA1">#REF!</definedName>
    <definedName name="FOLHA2" localSheetId="23">#REF!</definedName>
    <definedName name="FOLHA2">#REF!</definedName>
    <definedName name="FOLHA3" localSheetId="23">#REF!</definedName>
    <definedName name="FOLHA3">#REF!</definedName>
    <definedName name="FOLHA4" localSheetId="23">#REF!</definedName>
    <definedName name="FOLHA4">#REF!</definedName>
    <definedName name="FOLHA5" localSheetId="23">#REF!</definedName>
    <definedName name="FOLHA5">#REF!</definedName>
    <definedName name="FOLHA6" localSheetId="23">#REF!</definedName>
    <definedName name="FOLHA6">#REF!</definedName>
    <definedName name="FOLHA7" localSheetId="23">#REF!</definedName>
    <definedName name="FOLHA7">#REF!</definedName>
    <definedName name="FOLHA8" localSheetId="23">#REF!</definedName>
    <definedName name="FOLHA8">#REF!</definedName>
    <definedName name="FOLHA9" localSheetId="23">#REF!</definedName>
    <definedName name="FOLHA9">#REF!</definedName>
    <definedName name="Idx" localSheetId="23">#REF!</definedName>
    <definedName name="Idx">#REF!</definedName>
    <definedName name="Imóveis">#REF!</definedName>
    <definedName name="Imposto">#REF!</definedName>
    <definedName name="InfCta" localSheetId="23">#REF!</definedName>
    <definedName name="InfCta">#REF!</definedName>
    <definedName name="Instalações">#REF!</definedName>
    <definedName name="jhfushfu" localSheetId="23">#REF!</definedName>
    <definedName name="jhfushfu">#REF!</definedName>
    <definedName name="jih" localSheetId="23">#REF!</definedName>
    <definedName name="jih">#REF!</definedName>
    <definedName name="jniunbi" localSheetId="23">#REF!</definedName>
    <definedName name="jniunbi">#REF!</definedName>
    <definedName name="jojo" localSheetId="23">#REF!</definedName>
    <definedName name="jojo">#REF!</definedName>
    <definedName name="k" localSheetId="23">#REF!</definedName>
    <definedName name="k">#REF!</definedName>
    <definedName name="KKKKK" localSheetId="23">#REF!</definedName>
    <definedName name="KKKKK">#REF!</definedName>
    <definedName name="koko" localSheetId="23">#REF!</definedName>
    <definedName name="koko">#REF!</definedName>
    <definedName name="kt" localSheetId="23">#REF!</definedName>
    <definedName name="kt">#REF!</definedName>
    <definedName name="lll" localSheetId="23">#REF!</definedName>
    <definedName name="lll">#REF!</definedName>
    <definedName name="MEM" localSheetId="23">#REF!</definedName>
    <definedName name="MEM">#REF!</definedName>
    <definedName name="Mobiliário">#REF!</definedName>
    <definedName name="MstTamCnc" localSheetId="28">'[3]30'!$B$1:$B$3</definedName>
    <definedName name="MstTamCnc">'[4]30'!$B$1:$B$3</definedName>
    <definedName name="p" localSheetId="23">#REF!</definedName>
    <definedName name="p" localSheetId="28">#REF!</definedName>
    <definedName name="p">#REF!</definedName>
    <definedName name="P.Aparente" localSheetId="23">#REF!</definedName>
    <definedName name="P.Aparente" localSheetId="28">#REF!</definedName>
    <definedName name="P.Aparente">#REF!</definedName>
    <definedName name="P.Reatia" localSheetId="23">#REF!</definedName>
    <definedName name="P.Reatia" localSheetId="28">#REF!</definedName>
    <definedName name="P.Reatia">#REF!</definedName>
    <definedName name="pativar" localSheetId="23">#REF!</definedName>
    <definedName name="pativar">#REF!</definedName>
    <definedName name="per" localSheetId="23">'[5]Qd.11-Orçamento'!#REF!</definedName>
    <definedName name="per" localSheetId="28">'[6]Qd.11-Orçamento'!#REF!</definedName>
    <definedName name="per">'[5]Qd.11-Orçamento'!#REF!</definedName>
    <definedName name="perp" localSheetId="23">#REF!</definedName>
    <definedName name="perp" localSheetId="28">#REF!</definedName>
    <definedName name="perp">#REF!</definedName>
    <definedName name="PIS" localSheetId="23">#REF!</definedName>
    <definedName name="PIS" localSheetId="28">#REF!</definedName>
    <definedName name="PIS">#REF!</definedName>
    <definedName name="Pln010DtaTdd010L21Cab" localSheetId="23">#REF!</definedName>
    <definedName name="Pln010DtaTdd010L21Cab" localSheetId="28">#REF!</definedName>
    <definedName name="Pln010DtaTdd010L21Cab">#REF!</definedName>
    <definedName name="Pln010DtaTdd010L30Caa" localSheetId="28">[7]Dta!$AA$20:$AJ$1000</definedName>
    <definedName name="Pln010DtaTdd010L30Caa">[8]Dta!$AA$20:$AJ$1000</definedName>
    <definedName name="Potencia" localSheetId="23">#REF!</definedName>
    <definedName name="Potencia" localSheetId="28">#REF!</definedName>
    <definedName name="Potencia">#REF!</definedName>
    <definedName name="PQ_EMPR" localSheetId="23">#REF!</definedName>
    <definedName name="PQ_EMPR" localSheetId="28">#REF!</definedName>
    <definedName name="PQ_EMPR">#REF!</definedName>
    <definedName name="Print_Area_MI" localSheetId="23">#REF!</definedName>
    <definedName name="Print_Area_MI" localSheetId="28">#REF!</definedName>
    <definedName name="Print_Area_MI">#REF!</definedName>
    <definedName name="QtdCatDnit" localSheetId="23">#REF!</definedName>
    <definedName name="QtdCatDnit">#REF!</definedName>
    <definedName name="ref" localSheetId="23">#REF!</definedName>
    <definedName name="ref">#REF!</definedName>
    <definedName name="Referencial" localSheetId="31">#REF!</definedName>
    <definedName name="Referencial">#REF!</definedName>
    <definedName name="Rendimento" localSheetId="23">#REF!</definedName>
    <definedName name="Rendimento">#REF!</definedName>
    <definedName name="resultadorendimento" localSheetId="23">#REF!</definedName>
    <definedName name="resultadorendimento">#REF!</definedName>
    <definedName name="REV." localSheetId="23">#REF!</definedName>
    <definedName name="REV.">#REF!</definedName>
    <definedName name="RzoAll" localSheetId="28">'[9]300'!$B$1:$B$4</definedName>
    <definedName name="RzoAll">'[10]300'!$B$1:$B$4</definedName>
    <definedName name="SkpCnc" localSheetId="28">'[3]019'!$B$1:$B$3</definedName>
    <definedName name="SkpCnc">'[4]019'!$B$1:$B$3</definedName>
    <definedName name="Subestação" localSheetId="23">#REF!</definedName>
    <definedName name="Subestação" localSheetId="28">#REF!</definedName>
    <definedName name="Subestação">#REF!</definedName>
    <definedName name="t" localSheetId="23">#REF!</definedName>
    <definedName name="t" localSheetId="28">#REF!</definedName>
    <definedName name="t">#REF!</definedName>
    <definedName name="tabelaDenominação" localSheetId="23">#REF!</definedName>
    <definedName name="tabelaDenominação" localSheetId="28">#REF!</definedName>
    <definedName name="tabelaDenominação">#REF!</definedName>
    <definedName name="Tag_Carga" localSheetId="23">#REF!</definedName>
    <definedName name="Tag_Carga">#REF!</definedName>
    <definedName name="Tag_CCM" localSheetId="23">#REF!</definedName>
    <definedName name="Tag_CCM">#REF!</definedName>
    <definedName name="Tdf" localSheetId="23">#REF!</definedName>
    <definedName name="Tdf">#REF!</definedName>
    <definedName name="Teste" localSheetId="23">#REF!</definedName>
    <definedName name="Teste">#REF!</definedName>
    <definedName name="_xlnm.Print_Titles" localSheetId="23">'Diárias e Passagens'!$1:$9</definedName>
    <definedName name="_xlnm.Print_Titles" localSheetId="3">Recursos!$1:$4</definedName>
    <definedName name="_xlnm.Print_Titles" localSheetId="29">'TC 07-2024'!$1:$3</definedName>
    <definedName name="Títulos_impressão_IM" localSheetId="23">#REF!</definedName>
    <definedName name="Títulos_impressão_IM" localSheetId="28">#REF!</definedName>
    <definedName name="Títulos_impressão_IM">#REF!</definedName>
    <definedName name="tt" localSheetId="28">#REF!</definedName>
    <definedName name="tt">#REF!</definedName>
    <definedName name="Veículos">#REF!</definedName>
    <definedName name="VnoCnc" localSheetId="28">'[3]018'!$B$1:$B$4</definedName>
    <definedName name="VnoCnc">'[4]018'!$B$1:$B$4</definedName>
    <definedName name="VsaCitCnc" localSheetId="28">'[3]040'!$B$1:$B$4</definedName>
    <definedName name="VsaCitCnc">'[4]040'!$B$1:$B$4</definedName>
    <definedName name="VsaPsgCnc" localSheetId="28">'[3]050'!$B$1:$B$4</definedName>
    <definedName name="VsaPsgCnc">'[4]050'!$B$1:$B$4</definedName>
    <definedName name="x" localSheetId="28">#REF!</definedName>
    <definedName name="x">#REF!</definedName>
    <definedName name="y" localSheetId="28">#REF!</definedName>
    <definedName name="y">#REF!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1" i="26" l="1"/>
  <c r="AU21" i="26" s="1"/>
  <c r="Q20" i="26"/>
  <c r="Q19" i="26"/>
  <c r="Q18" i="26"/>
  <c r="Q17" i="26"/>
  <c r="Q16" i="26"/>
  <c r="Q10" i="26"/>
  <c r="Q8" i="26"/>
  <c r="Q7" i="26"/>
  <c r="H5" i="18"/>
  <c r="H4" i="18"/>
  <c r="H3" i="18"/>
  <c r="H2" i="18"/>
  <c r="D6" i="50"/>
  <c r="C7" i="50"/>
  <c r="C8" i="50"/>
  <c r="C58" i="27"/>
  <c r="E58" i="27" s="1"/>
  <c r="C57" i="27"/>
  <c r="E57" i="27" s="1"/>
  <c r="C56" i="27"/>
  <c r="E56" i="27" s="1"/>
  <c r="C55" i="27"/>
  <c r="G55" i="27" s="1"/>
  <c r="J33" i="67"/>
  <c r="C33" i="67"/>
  <c r="C62" i="27"/>
  <c r="C61" i="27"/>
  <c r="E61" i="27" s="1"/>
  <c r="C60" i="27"/>
  <c r="E60" i="27" s="1"/>
  <c r="C59" i="27"/>
  <c r="E59" i="27"/>
  <c r="M26" i="40"/>
  <c r="N26" i="40" s="1"/>
  <c r="O26" i="40" s="1"/>
  <c r="L26" i="40"/>
  <c r="K26" i="40"/>
  <c r="E26" i="40"/>
  <c r="A26" i="40"/>
  <c r="M25" i="40"/>
  <c r="L25" i="40"/>
  <c r="K25" i="40"/>
  <c r="E25" i="40"/>
  <c r="A65" i="27"/>
  <c r="A66" i="27" s="1"/>
  <c r="A67" i="27" s="1"/>
  <c r="A68" i="27" s="1"/>
  <c r="A69" i="27" s="1"/>
  <c r="A70" i="27" s="1"/>
  <c r="A71" i="27" s="1"/>
  <c r="A73" i="27"/>
  <c r="A74" i="27" s="1"/>
  <c r="A75" i="27" s="1"/>
  <c r="A76" i="27" s="1"/>
  <c r="A77" i="27" s="1"/>
  <c r="A78" i="27" s="1"/>
  <c r="A79" i="27" s="1"/>
  <c r="A80" i="27" s="1"/>
  <c r="A81" i="27" s="1"/>
  <c r="A82" i="27" s="1"/>
  <c r="A84" i="27"/>
  <c r="A85" i="27"/>
  <c r="A86" i="27"/>
  <c r="A87" i="27" s="1"/>
  <c r="A88" i="27" s="1"/>
  <c r="A90" i="27"/>
  <c r="A91" i="27"/>
  <c r="A92" i="27" s="1"/>
  <c r="A93" i="27" s="1"/>
  <c r="A94" i="27" s="1"/>
  <c r="A96" i="27"/>
  <c r="A97" i="27" s="1"/>
  <c r="A98" i="27" s="1"/>
  <c r="A99" i="27" s="1"/>
  <c r="A100" i="27" s="1"/>
  <c r="A101" i="27" s="1"/>
  <c r="A102" i="27" s="1"/>
  <c r="A103" i="27" s="1"/>
  <c r="A104" i="27" s="1"/>
  <c r="A105" i="27" s="1"/>
  <c r="A106" i="27" s="1"/>
  <c r="F56" i="27"/>
  <c r="K56" i="27"/>
  <c r="F57" i="27"/>
  <c r="K57" i="27"/>
  <c r="F58" i="27"/>
  <c r="K58" i="27"/>
  <c r="B8" i="67"/>
  <c r="C43" i="27"/>
  <c r="K63" i="27"/>
  <c r="F62" i="27"/>
  <c r="E62" i="27"/>
  <c r="F61" i="27"/>
  <c r="F60" i="27"/>
  <c r="F59" i="27"/>
  <c r="K55" i="27"/>
  <c r="F55" i="27"/>
  <c r="B37" i="58"/>
  <c r="N25" i="40" l="1"/>
  <c r="O25" i="40" s="1"/>
  <c r="G62" i="27"/>
  <c r="G60" i="27"/>
  <c r="G59" i="27"/>
  <c r="G61" i="27"/>
  <c r="G58" i="27"/>
  <c r="G57" i="27"/>
  <c r="G56" i="27"/>
  <c r="E55" i="27"/>
  <c r="AN21" i="26"/>
  <c r="Y21" i="26"/>
  <c r="AG21" i="26"/>
  <c r="AO21" i="26"/>
  <c r="Z21" i="26"/>
  <c r="AH21" i="26"/>
  <c r="AP21" i="26"/>
  <c r="X21" i="26"/>
  <c r="S21" i="26"/>
  <c r="AA21" i="26"/>
  <c r="AI21" i="26"/>
  <c r="AQ21" i="26"/>
  <c r="AF21" i="26"/>
  <c r="T21" i="26"/>
  <c r="AB21" i="26"/>
  <c r="AJ21" i="26"/>
  <c r="AR21" i="26"/>
  <c r="U21" i="26"/>
  <c r="AC21" i="26"/>
  <c r="AK21" i="26"/>
  <c r="AS21" i="26"/>
  <c r="V21" i="26"/>
  <c r="AD21" i="26"/>
  <c r="AL21" i="26"/>
  <c r="AT21" i="26"/>
  <c r="W21" i="26"/>
  <c r="AE21" i="26"/>
  <c r="AM21" i="26"/>
  <c r="D6" i="7"/>
  <c r="D7" i="7"/>
  <c r="D10" i="7"/>
  <c r="D11" i="7"/>
  <c r="D13" i="7"/>
  <c r="D14" i="7"/>
  <c r="B9" i="21"/>
  <c r="C9" i="21"/>
  <c r="D9" i="21"/>
  <c r="J32" i="67"/>
  <c r="C32" i="67"/>
  <c r="J31" i="67"/>
  <c r="C31" i="67"/>
  <c r="B21" i="67"/>
  <c r="J21" i="67" s="1"/>
  <c r="B20" i="67"/>
  <c r="J20" i="67" s="1"/>
  <c r="B19" i="67"/>
  <c r="J19" i="67" s="1"/>
  <c r="B18" i="67"/>
  <c r="J18" i="67" s="1"/>
  <c r="J12" i="67"/>
  <c r="I12" i="67"/>
  <c r="C12" i="67"/>
  <c r="G20" i="67"/>
  <c r="K3" i="67"/>
  <c r="D39" i="59"/>
  <c r="D55" i="59" s="1"/>
  <c r="D71" i="59" s="1"/>
  <c r="D87" i="59" s="1"/>
  <c r="D103" i="59" s="1"/>
  <c r="D119" i="59" s="1"/>
  <c r="D135" i="59" s="1"/>
  <c r="D151" i="59" s="1"/>
  <c r="D167" i="59" s="1"/>
  <c r="D183" i="59" s="1"/>
  <c r="D199" i="59" s="1"/>
  <c r="D215" i="59" s="1"/>
  <c r="D231" i="59" s="1"/>
  <c r="D247" i="59" s="1"/>
  <c r="D263" i="59" s="1"/>
  <c r="D279" i="59" s="1"/>
  <c r="D295" i="59" s="1"/>
  <c r="D311" i="59" s="1"/>
  <c r="D327" i="59" s="1"/>
  <c r="D9" i="7" l="1"/>
  <c r="K7" i="67" s="1"/>
  <c r="D8" i="50"/>
  <c r="G19" i="67"/>
  <c r="G18" i="67"/>
  <c r="G21" i="67"/>
  <c r="G9" i="47"/>
  <c r="H82" i="27" s="1"/>
  <c r="M9" i="47"/>
  <c r="L9" i="47"/>
  <c r="D9" i="47"/>
  <c r="J9" i="47" l="1"/>
  <c r="C36" i="27"/>
  <c r="C41" i="27"/>
  <c r="C18" i="26"/>
  <c r="C17" i="26"/>
  <c r="AN17" i="26"/>
  <c r="D17" i="26"/>
  <c r="AU15" i="26"/>
  <c r="E7" i="58"/>
  <c r="AQ15" i="26"/>
  <c r="AO15" i="26"/>
  <c r="AN15" i="26"/>
  <c r="AI15" i="26"/>
  <c r="AG15" i="26"/>
  <c r="AF15" i="26"/>
  <c r="AD15" i="26"/>
  <c r="AC15" i="26"/>
  <c r="AB15" i="26"/>
  <c r="AA15" i="26"/>
  <c r="Z15" i="26"/>
  <c r="Y15" i="26"/>
  <c r="X15" i="26"/>
  <c r="W15" i="26"/>
  <c r="V15" i="26"/>
  <c r="U15" i="26"/>
  <c r="T15" i="26"/>
  <c r="S15" i="26"/>
  <c r="AU14" i="26"/>
  <c r="AT14" i="26"/>
  <c r="AS14" i="26"/>
  <c r="AR14" i="26"/>
  <c r="AQ14" i="26"/>
  <c r="AP14" i="26"/>
  <c r="AO14" i="26"/>
  <c r="AN14" i="26"/>
  <c r="AM14" i="26"/>
  <c r="AL14" i="26"/>
  <c r="AK14" i="26"/>
  <c r="AJ14" i="26"/>
  <c r="AI14" i="26"/>
  <c r="AH14" i="26"/>
  <c r="AG14" i="26"/>
  <c r="AF14" i="26"/>
  <c r="AE14" i="26"/>
  <c r="AD14" i="26"/>
  <c r="AC14" i="26"/>
  <c r="AB14" i="26"/>
  <c r="AA14" i="26"/>
  <c r="Z14" i="26"/>
  <c r="Y14" i="26"/>
  <c r="X14" i="26"/>
  <c r="W14" i="26"/>
  <c r="V14" i="26"/>
  <c r="U14" i="26"/>
  <c r="T14" i="26"/>
  <c r="S14" i="26"/>
  <c r="E324" i="59"/>
  <c r="E308" i="59"/>
  <c r="E292" i="59"/>
  <c r="E276" i="59"/>
  <c r="E260" i="59"/>
  <c r="E244" i="59"/>
  <c r="E228" i="59"/>
  <c r="E212" i="59"/>
  <c r="E196" i="59"/>
  <c r="E180" i="59"/>
  <c r="E164" i="59"/>
  <c r="E148" i="59"/>
  <c r="E132" i="59"/>
  <c r="E116" i="59"/>
  <c r="E100" i="59"/>
  <c r="E84" i="59"/>
  <c r="E68" i="59"/>
  <c r="E52" i="59"/>
  <c r="E36" i="59"/>
  <c r="E20" i="59"/>
  <c r="E4" i="59"/>
  <c r="E4" i="57"/>
  <c r="K9" i="47" l="1"/>
  <c r="N9" i="47" s="1"/>
  <c r="I82" i="27" s="1"/>
  <c r="Y17" i="26"/>
  <c r="AG17" i="26"/>
  <c r="AO17" i="26"/>
  <c r="AP17" i="26"/>
  <c r="S17" i="26"/>
  <c r="AA17" i="26"/>
  <c r="AI17" i="26"/>
  <c r="AQ17" i="26"/>
  <c r="Z17" i="26"/>
  <c r="T17" i="26"/>
  <c r="AB17" i="26"/>
  <c r="AJ17" i="26"/>
  <c r="AR17" i="26"/>
  <c r="U17" i="26"/>
  <c r="AC17" i="26"/>
  <c r="AK17" i="26"/>
  <c r="AS17" i="26"/>
  <c r="V17" i="26"/>
  <c r="AD17" i="26"/>
  <c r="AL17" i="26"/>
  <c r="AT17" i="26"/>
  <c r="AH17" i="26"/>
  <c r="W17" i="26"/>
  <c r="AE17" i="26"/>
  <c r="AM17" i="26"/>
  <c r="AU17" i="26"/>
  <c r="X17" i="26"/>
  <c r="AF17" i="26"/>
  <c r="AH15" i="26"/>
  <c r="AP15" i="26"/>
  <c r="AJ15" i="26"/>
  <c r="AR15" i="26"/>
  <c r="AK15" i="26"/>
  <c r="AS15" i="26"/>
  <c r="AL15" i="26"/>
  <c r="AT15" i="26"/>
  <c r="AE15" i="26"/>
  <c r="AM15" i="26"/>
  <c r="C13" i="19"/>
  <c r="B14" i="32" l="1"/>
  <c r="B3" i="32"/>
  <c r="H106" i="27" l="1"/>
  <c r="M10" i="47"/>
  <c r="L10" i="47"/>
  <c r="D10" i="47"/>
  <c r="E106" i="27" s="1"/>
  <c r="B10" i="40"/>
  <c r="M38" i="40"/>
  <c r="D4" i="21"/>
  <c r="D5" i="21"/>
  <c r="D9" i="24" s="1"/>
  <c r="D6" i="21"/>
  <c r="D10" i="24" s="1"/>
  <c r="D7" i="21"/>
  <c r="D8" i="21"/>
  <c r="D10" i="21"/>
  <c r="D11" i="21"/>
  <c r="D13" i="24" s="1"/>
  <c r="D12" i="21"/>
  <c r="D13" i="21"/>
  <c r="D15" i="24" s="1"/>
  <c r="D14" i="21"/>
  <c r="D16" i="24" s="1"/>
  <c r="AM8" i="26"/>
  <c r="F23" i="27"/>
  <c r="A11" i="18"/>
  <c r="Q29" i="26"/>
  <c r="D109" i="59"/>
  <c r="J13" i="59"/>
  <c r="D8" i="7" l="1"/>
  <c r="D7" i="50"/>
  <c r="D14" i="24"/>
  <c r="D12" i="7"/>
  <c r="D12" i="24"/>
  <c r="AQ16" i="26"/>
  <c r="AI16" i="26"/>
  <c r="AA16" i="26"/>
  <c r="S16" i="26"/>
  <c r="AP16" i="26"/>
  <c r="AH16" i="26"/>
  <c r="Z16" i="26"/>
  <c r="AO16" i="26"/>
  <c r="AG16" i="26"/>
  <c r="Y16" i="26"/>
  <c r="AN16" i="26"/>
  <c r="AF16" i="26"/>
  <c r="X16" i="26"/>
  <c r="AU16" i="26"/>
  <c r="AM16" i="26"/>
  <c r="AE16" i="26"/>
  <c r="W16" i="26"/>
  <c r="AT16" i="26"/>
  <c r="AL16" i="26"/>
  <c r="AD16" i="26"/>
  <c r="V16" i="26"/>
  <c r="AS16" i="26"/>
  <c r="AK16" i="26"/>
  <c r="AC16" i="26"/>
  <c r="U16" i="26"/>
  <c r="AR16" i="26"/>
  <c r="AJ16" i="26"/>
  <c r="AB16" i="26"/>
  <c r="T16" i="26"/>
  <c r="AT18" i="26"/>
  <c r="AL18" i="26"/>
  <c r="AD18" i="26"/>
  <c r="V18" i="26"/>
  <c r="AS18" i="26"/>
  <c r="AK18" i="26"/>
  <c r="AC18" i="26"/>
  <c r="U18" i="26"/>
  <c r="AR18" i="26"/>
  <c r="AJ18" i="26"/>
  <c r="AB18" i="26"/>
  <c r="T18" i="26"/>
  <c r="AQ18" i="26"/>
  <c r="AI18" i="26"/>
  <c r="AA18" i="26"/>
  <c r="S18" i="26"/>
  <c r="AP18" i="26"/>
  <c r="AH18" i="26"/>
  <c r="Z18" i="26"/>
  <c r="AO18" i="26"/>
  <c r="AG18" i="26"/>
  <c r="Y18" i="26"/>
  <c r="AN18" i="26"/>
  <c r="AF18" i="26"/>
  <c r="X18" i="26"/>
  <c r="AU18" i="26"/>
  <c r="AM18" i="26"/>
  <c r="AE18" i="26"/>
  <c r="W18" i="26"/>
  <c r="J10" i="47"/>
  <c r="K10" i="47" s="1"/>
  <c r="S8" i="26"/>
  <c r="AE8" i="26"/>
  <c r="V8" i="26"/>
  <c r="Z8" i="26"/>
  <c r="AU29" i="26"/>
  <c r="U8" i="26"/>
  <c r="AA8" i="26"/>
  <c r="AC8" i="26"/>
  <c r="AU10" i="26"/>
  <c r="T8" i="26"/>
  <c r="AD8" i="26"/>
  <c r="AU19" i="26"/>
  <c r="AU8" i="26"/>
  <c r="W8" i="26"/>
  <c r="AH8" i="26"/>
  <c r="X8" i="26"/>
  <c r="AK8" i="26"/>
  <c r="Y8" i="26"/>
  <c r="AI8" i="26"/>
  <c r="AB8" i="26"/>
  <c r="AP8" i="26"/>
  <c r="AR8" i="26"/>
  <c r="AF8" i="26"/>
  <c r="AN8" i="26"/>
  <c r="T19" i="26"/>
  <c r="AC19" i="26"/>
  <c r="AS19" i="26"/>
  <c r="AD19" i="26"/>
  <c r="AT19" i="26"/>
  <c r="AG8" i="26"/>
  <c r="AO8" i="26"/>
  <c r="U19" i="26"/>
  <c r="AK19" i="26"/>
  <c r="U29" i="26"/>
  <c r="AJ8" i="26"/>
  <c r="AS8" i="26"/>
  <c r="AE19" i="26"/>
  <c r="AK29" i="26"/>
  <c r="W19" i="26"/>
  <c r="AM19" i="26"/>
  <c r="AL8" i="26"/>
  <c r="AJ19" i="26"/>
  <c r="V19" i="26"/>
  <c r="AL19" i="26"/>
  <c r="AB19" i="26"/>
  <c r="AR19" i="26"/>
  <c r="AT8" i="26"/>
  <c r="AQ8" i="26"/>
  <c r="X19" i="26"/>
  <c r="AF19" i="26"/>
  <c r="AN19" i="26"/>
  <c r="Y19" i="26"/>
  <c r="AG19" i="26"/>
  <c r="AO19" i="26"/>
  <c r="Z19" i="26"/>
  <c r="AH19" i="26"/>
  <c r="AP19" i="26"/>
  <c r="S19" i="26"/>
  <c r="AA19" i="26"/>
  <c r="AI19" i="26"/>
  <c r="AQ19" i="26"/>
  <c r="W29" i="26"/>
  <c r="AM29" i="26"/>
  <c r="AA29" i="26"/>
  <c r="AQ29" i="26"/>
  <c r="AB29" i="26"/>
  <c r="AR29" i="26"/>
  <c r="AC29" i="26"/>
  <c r="AS29" i="26"/>
  <c r="AE29" i="26"/>
  <c r="S29" i="26"/>
  <c r="AI29" i="26"/>
  <c r="T29" i="26"/>
  <c r="AJ29" i="26"/>
  <c r="V29" i="26"/>
  <c r="AD29" i="26"/>
  <c r="AL29" i="26"/>
  <c r="AT29" i="26"/>
  <c r="X29" i="26"/>
  <c r="AF29" i="26"/>
  <c r="AN29" i="26"/>
  <c r="Y29" i="26"/>
  <c r="AG29" i="26"/>
  <c r="AO29" i="26"/>
  <c r="Z29" i="26"/>
  <c r="AH29" i="26"/>
  <c r="AP29" i="26"/>
  <c r="AB10" i="26"/>
  <c r="AS10" i="26"/>
  <c r="V10" i="26"/>
  <c r="AD10" i="26"/>
  <c r="AL10" i="26"/>
  <c r="AT10" i="26"/>
  <c r="AJ10" i="26"/>
  <c r="AK10" i="26"/>
  <c r="W10" i="26"/>
  <c r="AE10" i="26"/>
  <c r="AM10" i="26"/>
  <c r="T10" i="26"/>
  <c r="U10" i="26"/>
  <c r="X10" i="26"/>
  <c r="AF10" i="26"/>
  <c r="AN10" i="26"/>
  <c r="AC10" i="26"/>
  <c r="Y10" i="26"/>
  <c r="AG10" i="26"/>
  <c r="AO10" i="26"/>
  <c r="Z10" i="26"/>
  <c r="AH10" i="26"/>
  <c r="AP10" i="26"/>
  <c r="AR10" i="26"/>
  <c r="S10" i="26"/>
  <c r="AA10" i="26"/>
  <c r="AI10" i="26"/>
  <c r="AQ10" i="26"/>
  <c r="N10" i="47" l="1"/>
  <c r="L41" i="40"/>
  <c r="L42" i="40"/>
  <c r="L43" i="40"/>
  <c r="B14" i="50"/>
  <c r="B13" i="50"/>
  <c r="B4" i="50"/>
  <c r="B5" i="50"/>
  <c r="B10" i="50"/>
  <c r="B11" i="50"/>
  <c r="B12" i="50"/>
  <c r="C52" i="27"/>
  <c r="E52" i="27" s="1"/>
  <c r="F52" i="27"/>
  <c r="F47" i="27"/>
  <c r="C25" i="27"/>
  <c r="E25" i="27" s="1"/>
  <c r="C24" i="27"/>
  <c r="F21" i="27"/>
  <c r="F22" i="27"/>
  <c r="F18" i="27"/>
  <c r="F19" i="27"/>
  <c r="F20" i="27"/>
  <c r="F17" i="27"/>
  <c r="F25" i="27"/>
  <c r="F24" i="27"/>
  <c r="A17" i="27"/>
  <c r="A18" i="27" s="1"/>
  <c r="A19" i="27" s="1"/>
  <c r="A20" i="27" s="1"/>
  <c r="A21" i="27" s="1"/>
  <c r="A22" i="27" s="1"/>
  <c r="A23" i="27" s="1"/>
  <c r="A24" i="27" s="1"/>
  <c r="A25" i="27" s="1"/>
  <c r="B16" i="27"/>
  <c r="N30" i="26"/>
  <c r="C40" i="27"/>
  <c r="C39" i="27"/>
  <c r="F40" i="27"/>
  <c r="F39" i="27"/>
  <c r="F38" i="27"/>
  <c r="K105" i="27"/>
  <c r="K94" i="27"/>
  <c r="K88" i="27"/>
  <c r="K81" i="27"/>
  <c r="K71" i="27"/>
  <c r="K53" i="27"/>
  <c r="K34" i="27"/>
  <c r="K15" i="27"/>
  <c r="A32" i="40"/>
  <c r="A33" i="40" s="1"/>
  <c r="A34" i="40" s="1"/>
  <c r="A18" i="40"/>
  <c r="A19" i="40" s="1"/>
  <c r="A20" i="40" s="1"/>
  <c r="A21" i="40" s="1"/>
  <c r="A22" i="40" s="1"/>
  <c r="C9" i="24"/>
  <c r="C4" i="50" s="1"/>
  <c r="G19" i="58"/>
  <c r="G18" i="58"/>
  <c r="L38" i="40"/>
  <c r="L37" i="40"/>
  <c r="I38" i="40"/>
  <c r="I37" i="40"/>
  <c r="A14" i="40"/>
  <c r="A15" i="40" s="1"/>
  <c r="A16" i="40" s="1"/>
  <c r="B7" i="21"/>
  <c r="B8" i="66"/>
  <c r="C31" i="66"/>
  <c r="C12" i="66"/>
  <c r="K3" i="66"/>
  <c r="C5" i="21"/>
  <c r="C6" i="21"/>
  <c r="C8" i="21"/>
  <c r="C7" i="21"/>
  <c r="C10" i="21"/>
  <c r="C11" i="21"/>
  <c r="C12" i="21"/>
  <c r="C13" i="21"/>
  <c r="C14" i="21"/>
  <c r="B5" i="21"/>
  <c r="B6" i="21"/>
  <c r="B8" i="21"/>
  <c r="B10" i="21"/>
  <c r="B11" i="21"/>
  <c r="B12" i="21"/>
  <c r="B13" i="21"/>
  <c r="B14" i="21"/>
  <c r="D5" i="7"/>
  <c r="C34" i="11"/>
  <c r="L47" i="40"/>
  <c r="L46" i="40"/>
  <c r="L45" i="40"/>
  <c r="L44" i="40"/>
  <c r="L40" i="40"/>
  <c r="L39" i="40"/>
  <c r="L36" i="40"/>
  <c r="L35" i="40"/>
  <c r="L34" i="40"/>
  <c r="L33" i="40"/>
  <c r="L32" i="40"/>
  <c r="L31" i="40"/>
  <c r="L30" i="40"/>
  <c r="L29" i="40"/>
  <c r="L28" i="40"/>
  <c r="L27" i="40"/>
  <c r="L24" i="40"/>
  <c r="L23" i="40"/>
  <c r="L22" i="40"/>
  <c r="L21" i="40"/>
  <c r="L20" i="40"/>
  <c r="L19" i="40"/>
  <c r="L16" i="40"/>
  <c r="L15" i="40"/>
  <c r="L14" i="40"/>
  <c r="L13" i="40"/>
  <c r="L12" i="40"/>
  <c r="L11" i="40"/>
  <c r="L10" i="40"/>
  <c r="K49" i="40"/>
  <c r="K48" i="40"/>
  <c r="K47" i="40"/>
  <c r="K46" i="40"/>
  <c r="K45" i="40"/>
  <c r="K44" i="40"/>
  <c r="K43" i="40"/>
  <c r="K42" i="40"/>
  <c r="K41" i="40"/>
  <c r="K40" i="40"/>
  <c r="K39" i="40"/>
  <c r="K38" i="40"/>
  <c r="K37" i="40"/>
  <c r="K36" i="40"/>
  <c r="K35" i="40"/>
  <c r="K34" i="40"/>
  <c r="K33" i="40"/>
  <c r="K32" i="40"/>
  <c r="K31" i="40"/>
  <c r="K30" i="40"/>
  <c r="K29" i="40"/>
  <c r="K28" i="40"/>
  <c r="K27" i="40"/>
  <c r="K24" i="40"/>
  <c r="K23" i="40"/>
  <c r="K22" i="40"/>
  <c r="K21" i="40"/>
  <c r="K20" i="40"/>
  <c r="K19" i="40"/>
  <c r="K18" i="40"/>
  <c r="K17" i="40"/>
  <c r="K16" i="40"/>
  <c r="K15" i="40"/>
  <c r="K14" i="40"/>
  <c r="K13" i="40"/>
  <c r="K12" i="40"/>
  <c r="K11" i="40"/>
  <c r="K10" i="40"/>
  <c r="G19" i="66" l="1"/>
  <c r="G24" i="66"/>
  <c r="I106" i="27"/>
  <c r="E24" i="27"/>
  <c r="D4" i="50"/>
  <c r="C16" i="27"/>
  <c r="E39" i="27"/>
  <c r="E40" i="27"/>
  <c r="K7" i="66"/>
  <c r="G21" i="66"/>
  <c r="G20" i="66"/>
  <c r="G23" i="66"/>
  <c r="G18" i="66"/>
  <c r="G22" i="66"/>
  <c r="C15" i="26"/>
  <c r="B15" i="26"/>
  <c r="B8" i="65"/>
  <c r="G18" i="65" s="1"/>
  <c r="C31" i="65"/>
  <c r="C12" i="65"/>
  <c r="K3" i="65"/>
  <c r="H1" i="18"/>
  <c r="D38" i="44" a="1"/>
  <c r="D38" i="44" s="1"/>
  <c r="D37" i="44" a="1"/>
  <c r="D37" i="44" s="1"/>
  <c r="D36" i="44" a="1"/>
  <c r="D36" i="44" s="1"/>
  <c r="D35" i="44" a="1"/>
  <c r="D35" i="44" s="1"/>
  <c r="H19" i="66" l="1"/>
  <c r="H24" i="66"/>
  <c r="D11" i="50"/>
  <c r="D5" i="50"/>
  <c r="D14" i="50"/>
  <c r="H20" i="66"/>
  <c r="D10" i="50"/>
  <c r="D13" i="50"/>
  <c r="D12" i="50"/>
  <c r="H22" i="66"/>
  <c r="H18" i="66"/>
  <c r="H23" i="66"/>
  <c r="H21" i="66"/>
  <c r="K7" i="65"/>
  <c r="H18" i="65" s="1"/>
  <c r="D27" i="44" a="1"/>
  <c r="D27" i="44" s="1"/>
  <c r="D26" i="44" a="1"/>
  <c r="D26" i="44" s="1"/>
  <c r="D25" i="44" a="1"/>
  <c r="D25" i="44" s="1"/>
  <c r="D24" i="44" a="1"/>
  <c r="D24" i="44" s="1"/>
  <c r="D28" i="44" s="1"/>
  <c r="M13" i="44" s="1"/>
  <c r="D20" i="44" a="1"/>
  <c r="D20" i="44" s="1"/>
  <c r="D19" i="44" a="1"/>
  <c r="D19" i="44" s="1"/>
  <c r="D18" i="44" a="1"/>
  <c r="D18" i="44" s="1"/>
  <c r="D17" i="44" a="1"/>
  <c r="D17" i="44" s="1"/>
  <c r="D13" i="44" a="1"/>
  <c r="D13" i="44" s="1"/>
  <c r="D12" i="44" a="1"/>
  <c r="D12" i="44" s="1"/>
  <c r="D11" i="44" a="1"/>
  <c r="D11" i="44" s="1"/>
  <c r="D10" i="44" a="1"/>
  <c r="D10" i="44" s="1"/>
  <c r="H20" i="67" l="1"/>
  <c r="H21" i="67"/>
  <c r="H18" i="67"/>
  <c r="H19" i="67"/>
  <c r="H19" i="27"/>
  <c r="I19" i="66"/>
  <c r="H18" i="27"/>
  <c r="I24" i="66"/>
  <c r="H23" i="27"/>
  <c r="I20" i="66"/>
  <c r="I22" i="66"/>
  <c r="H21" i="27"/>
  <c r="I18" i="65"/>
  <c r="H38" i="27"/>
  <c r="I18" i="66"/>
  <c r="H17" i="27"/>
  <c r="I21" i="66"/>
  <c r="H20" i="27"/>
  <c r="I23" i="66"/>
  <c r="H22" i="27"/>
  <c r="D21" i="44"/>
  <c r="D14" i="44"/>
  <c r="D30" i="44" s="1"/>
  <c r="I19" i="67" l="1"/>
  <c r="K19" i="67" s="1"/>
  <c r="H56" i="27"/>
  <c r="I18" i="67"/>
  <c r="K18" i="67" s="1"/>
  <c r="H55" i="27"/>
  <c r="L55" i="27" s="1"/>
  <c r="I21" i="67"/>
  <c r="K21" i="67" s="1"/>
  <c r="H58" i="27"/>
  <c r="I20" i="67"/>
  <c r="H57" i="27"/>
  <c r="F12" i="65"/>
  <c r="I31" i="65" s="1"/>
  <c r="H40" i="27" s="1"/>
  <c r="F12" i="66"/>
  <c r="I31" i="66" s="1"/>
  <c r="I32" i="67" l="1"/>
  <c r="K32" i="67" s="1"/>
  <c r="F12" i="67"/>
  <c r="H59" i="27" s="1"/>
  <c r="I59" i="27" s="1"/>
  <c r="L57" i="27"/>
  <c r="I57" i="27"/>
  <c r="L56" i="27"/>
  <c r="I56" i="27"/>
  <c r="K20" i="67"/>
  <c r="K26" i="67" s="1"/>
  <c r="E8" i="50" s="1"/>
  <c r="I33" i="67"/>
  <c r="L58" i="27"/>
  <c r="I58" i="27"/>
  <c r="H39" i="27"/>
  <c r="H25" i="27"/>
  <c r="H24" i="27"/>
  <c r="C326" i="59"/>
  <c r="C310" i="59"/>
  <c r="C294" i="59"/>
  <c r="C278" i="59"/>
  <c r="C262" i="59"/>
  <c r="C246" i="59"/>
  <c r="C230" i="59"/>
  <c r="C214" i="59"/>
  <c r="C198" i="59"/>
  <c r="C182" i="59"/>
  <c r="C166" i="59"/>
  <c r="C150" i="59"/>
  <c r="C134" i="59"/>
  <c r="C118" i="59"/>
  <c r="C102" i="59"/>
  <c r="C86" i="59"/>
  <c r="C70" i="59"/>
  <c r="C54" i="59"/>
  <c r="C38" i="59"/>
  <c r="C22" i="59"/>
  <c r="C6" i="59"/>
  <c r="J328" i="59"/>
  <c r="J312" i="59"/>
  <c r="J296" i="59"/>
  <c r="J280" i="59"/>
  <c r="J264" i="59"/>
  <c r="J248" i="59"/>
  <c r="J232" i="59"/>
  <c r="J216" i="59"/>
  <c r="J200" i="59"/>
  <c r="J184" i="59"/>
  <c r="J168" i="59"/>
  <c r="J152" i="59"/>
  <c r="J136" i="59"/>
  <c r="J120" i="59"/>
  <c r="J104" i="59"/>
  <c r="J88" i="59"/>
  <c r="J72" i="59"/>
  <c r="J56" i="59"/>
  <c r="J40" i="59"/>
  <c r="J24" i="59"/>
  <c r="J8" i="59"/>
  <c r="C9" i="19"/>
  <c r="H22108" i="62"/>
  <c r="I22108" i="62" s="1"/>
  <c r="H22107" i="62"/>
  <c r="I22107" i="62" s="1"/>
  <c r="H22106" i="62"/>
  <c r="I22106" i="62" s="1"/>
  <c r="H22105" i="62"/>
  <c r="I22105" i="62" s="1"/>
  <c r="H22104" i="62"/>
  <c r="I22104" i="62" s="1"/>
  <c r="H22103" i="62"/>
  <c r="I22103" i="62" s="1"/>
  <c r="H22102" i="62"/>
  <c r="I22102" i="62" s="1"/>
  <c r="H22101" i="62"/>
  <c r="I22101" i="62" s="1"/>
  <c r="H22100" i="62"/>
  <c r="I22100" i="62" s="1"/>
  <c r="H22099" i="62"/>
  <c r="I22099" i="62" s="1"/>
  <c r="H22098" i="62"/>
  <c r="I22098" i="62" s="1"/>
  <c r="H22097" i="62"/>
  <c r="I22097" i="62" s="1"/>
  <c r="H22096" i="62"/>
  <c r="I22096" i="62" s="1"/>
  <c r="H22095" i="62"/>
  <c r="I22095" i="62" s="1"/>
  <c r="H22094" i="62"/>
  <c r="I22094" i="62" s="1"/>
  <c r="H22093" i="62"/>
  <c r="I22093" i="62" s="1"/>
  <c r="H22092" i="62"/>
  <c r="I22092" i="62" s="1"/>
  <c r="H22091" i="62"/>
  <c r="I22091" i="62" s="1"/>
  <c r="H22090" i="62"/>
  <c r="I22090" i="62" s="1"/>
  <c r="H22089" i="62"/>
  <c r="I22089" i="62" s="1"/>
  <c r="H22088" i="62"/>
  <c r="I22088" i="62" s="1"/>
  <c r="H22087" i="62"/>
  <c r="I22087" i="62" s="1"/>
  <c r="H22086" i="62"/>
  <c r="I22086" i="62" s="1"/>
  <c r="H22085" i="62"/>
  <c r="I22085" i="62" s="1"/>
  <c r="H22084" i="62"/>
  <c r="I22084" i="62" s="1"/>
  <c r="H22083" i="62"/>
  <c r="I22083" i="62" s="1"/>
  <c r="H22082" i="62"/>
  <c r="I22082" i="62" s="1"/>
  <c r="H22081" i="62"/>
  <c r="I22081" i="62" s="1"/>
  <c r="H22080" i="62"/>
  <c r="I22080" i="62" s="1"/>
  <c r="H22079" i="62"/>
  <c r="I22079" i="62" s="1"/>
  <c r="H22078" i="62"/>
  <c r="I22078" i="62" s="1"/>
  <c r="H22077" i="62"/>
  <c r="I22077" i="62" s="1"/>
  <c r="H22076" i="62"/>
  <c r="I22076" i="62" s="1"/>
  <c r="H22075" i="62"/>
  <c r="I22075" i="62" s="1"/>
  <c r="H22074" i="62"/>
  <c r="I22074" i="62" s="1"/>
  <c r="H22073" i="62"/>
  <c r="I22073" i="62" s="1"/>
  <c r="H22072" i="62"/>
  <c r="I22072" i="62" s="1"/>
  <c r="H22071" i="62"/>
  <c r="I22071" i="62" s="1"/>
  <c r="H22070" i="62"/>
  <c r="I22070" i="62" s="1"/>
  <c r="H22069" i="62"/>
  <c r="I22069" i="62" s="1"/>
  <c r="H22068" i="62"/>
  <c r="I22068" i="62" s="1"/>
  <c r="H22067" i="62"/>
  <c r="I22067" i="62" s="1"/>
  <c r="H22066" i="62"/>
  <c r="I22066" i="62" s="1"/>
  <c r="H22065" i="62"/>
  <c r="I22065" i="62" s="1"/>
  <c r="H22064" i="62"/>
  <c r="I22064" i="62" s="1"/>
  <c r="H22063" i="62"/>
  <c r="I22063" i="62" s="1"/>
  <c r="H22062" i="62"/>
  <c r="I22062" i="62" s="1"/>
  <c r="H22061" i="62"/>
  <c r="I22061" i="62" s="1"/>
  <c r="H22060" i="62"/>
  <c r="I22060" i="62" s="1"/>
  <c r="H22059" i="62"/>
  <c r="I22059" i="62" s="1"/>
  <c r="H22058" i="62"/>
  <c r="I22058" i="62" s="1"/>
  <c r="H22057" i="62"/>
  <c r="I22057" i="62" s="1"/>
  <c r="H22056" i="62"/>
  <c r="I22056" i="62" s="1"/>
  <c r="H22055" i="62"/>
  <c r="I22055" i="62" s="1"/>
  <c r="H22054" i="62"/>
  <c r="I22054" i="62" s="1"/>
  <c r="H22053" i="62"/>
  <c r="I22053" i="62" s="1"/>
  <c r="H22052" i="62"/>
  <c r="I22052" i="62" s="1"/>
  <c r="H22051" i="62"/>
  <c r="I22051" i="62" s="1"/>
  <c r="H22050" i="62"/>
  <c r="I22050" i="62" s="1"/>
  <c r="H22049" i="62"/>
  <c r="I22049" i="62" s="1"/>
  <c r="H22048" i="62"/>
  <c r="I22048" i="62" s="1"/>
  <c r="H22047" i="62"/>
  <c r="I22047" i="62" s="1"/>
  <c r="H22046" i="62"/>
  <c r="I22046" i="62" s="1"/>
  <c r="H22045" i="62"/>
  <c r="I22045" i="62" s="1"/>
  <c r="H22044" i="62"/>
  <c r="I22044" i="62" s="1"/>
  <c r="H22043" i="62"/>
  <c r="I22043" i="62" s="1"/>
  <c r="H22042" i="62"/>
  <c r="I22042" i="62" s="1"/>
  <c r="H22041" i="62"/>
  <c r="I22041" i="62" s="1"/>
  <c r="H22040" i="62"/>
  <c r="I22040" i="62" s="1"/>
  <c r="H22039" i="62"/>
  <c r="I22039" i="62" s="1"/>
  <c r="H22038" i="62"/>
  <c r="I22038" i="62" s="1"/>
  <c r="H22037" i="62"/>
  <c r="I22037" i="62" s="1"/>
  <c r="H22036" i="62"/>
  <c r="I22036" i="62" s="1"/>
  <c r="H22035" i="62"/>
  <c r="I22035" i="62" s="1"/>
  <c r="H22034" i="62"/>
  <c r="I22034" i="62" s="1"/>
  <c r="H22033" i="62"/>
  <c r="I22033" i="62" s="1"/>
  <c r="H22032" i="62"/>
  <c r="I22032" i="62" s="1"/>
  <c r="H22031" i="62"/>
  <c r="I22031" i="62" s="1"/>
  <c r="H22030" i="62"/>
  <c r="I22030" i="62" s="1"/>
  <c r="H22029" i="62"/>
  <c r="I22029" i="62" s="1"/>
  <c r="H22028" i="62"/>
  <c r="I22028" i="62" s="1"/>
  <c r="H22027" i="62"/>
  <c r="I22027" i="62" s="1"/>
  <c r="H22026" i="62"/>
  <c r="I22026" i="62" s="1"/>
  <c r="H22025" i="62"/>
  <c r="I22025" i="62" s="1"/>
  <c r="H22024" i="62"/>
  <c r="I22024" i="62" s="1"/>
  <c r="H22023" i="62"/>
  <c r="I22023" i="62" s="1"/>
  <c r="H22022" i="62"/>
  <c r="I22022" i="62" s="1"/>
  <c r="H22021" i="62"/>
  <c r="I22021" i="62" s="1"/>
  <c r="H22020" i="62"/>
  <c r="I22020" i="62" s="1"/>
  <c r="H22019" i="62"/>
  <c r="I22019" i="62" s="1"/>
  <c r="H22018" i="62"/>
  <c r="I22018" i="62" s="1"/>
  <c r="H22017" i="62"/>
  <c r="I22017" i="62" s="1"/>
  <c r="H22016" i="62"/>
  <c r="I22016" i="62" s="1"/>
  <c r="H22015" i="62"/>
  <c r="I22015" i="62" s="1"/>
  <c r="H22014" i="62"/>
  <c r="I22014" i="62" s="1"/>
  <c r="H22013" i="62"/>
  <c r="I22013" i="62" s="1"/>
  <c r="H22012" i="62"/>
  <c r="I22012" i="62" s="1"/>
  <c r="H22011" i="62"/>
  <c r="I22011" i="62" s="1"/>
  <c r="H22010" i="62"/>
  <c r="I22010" i="62" s="1"/>
  <c r="H22009" i="62"/>
  <c r="I22009" i="62" s="1"/>
  <c r="H22008" i="62"/>
  <c r="I22008" i="62" s="1"/>
  <c r="H22007" i="62"/>
  <c r="I22007" i="62" s="1"/>
  <c r="H22006" i="62"/>
  <c r="I22006" i="62" s="1"/>
  <c r="H22005" i="62"/>
  <c r="I22005" i="62" s="1"/>
  <c r="H22004" i="62"/>
  <c r="I22004" i="62" s="1"/>
  <c r="H22003" i="62"/>
  <c r="I22003" i="62" s="1"/>
  <c r="H22002" i="62"/>
  <c r="I22002" i="62" s="1"/>
  <c r="H22001" i="62"/>
  <c r="I22001" i="62" s="1"/>
  <c r="H22000" i="62"/>
  <c r="I22000" i="62" s="1"/>
  <c r="H21999" i="62"/>
  <c r="I21999" i="62" s="1"/>
  <c r="H21998" i="62"/>
  <c r="I21998" i="62" s="1"/>
  <c r="H21997" i="62"/>
  <c r="I21997" i="62" s="1"/>
  <c r="H21996" i="62"/>
  <c r="I21996" i="62" s="1"/>
  <c r="H21995" i="62"/>
  <c r="I21995" i="62" s="1"/>
  <c r="H21994" i="62"/>
  <c r="I21994" i="62" s="1"/>
  <c r="H21993" i="62"/>
  <c r="I21993" i="62" s="1"/>
  <c r="H21992" i="62"/>
  <c r="I21992" i="62" s="1"/>
  <c r="H21991" i="62"/>
  <c r="I21991" i="62" s="1"/>
  <c r="H21990" i="62"/>
  <c r="I21990" i="62" s="1"/>
  <c r="H21989" i="62"/>
  <c r="I21989" i="62" s="1"/>
  <c r="H21988" i="62"/>
  <c r="I21988" i="62" s="1"/>
  <c r="H21987" i="62"/>
  <c r="I21987" i="62" s="1"/>
  <c r="H21986" i="62"/>
  <c r="I21986" i="62" s="1"/>
  <c r="H21985" i="62"/>
  <c r="I21985" i="62" s="1"/>
  <c r="H21984" i="62"/>
  <c r="I21984" i="62" s="1"/>
  <c r="H21983" i="62"/>
  <c r="I21983" i="62" s="1"/>
  <c r="H21982" i="62"/>
  <c r="I21982" i="62" s="1"/>
  <c r="H21981" i="62"/>
  <c r="I21981" i="62" s="1"/>
  <c r="H21980" i="62"/>
  <c r="I21980" i="62" s="1"/>
  <c r="H21979" i="62"/>
  <c r="I21979" i="62" s="1"/>
  <c r="H21978" i="62"/>
  <c r="I21978" i="62" s="1"/>
  <c r="H21977" i="62"/>
  <c r="I21977" i="62" s="1"/>
  <c r="H21976" i="62"/>
  <c r="I21976" i="62" s="1"/>
  <c r="H21975" i="62"/>
  <c r="I21975" i="62" s="1"/>
  <c r="H21974" i="62"/>
  <c r="I21974" i="62" s="1"/>
  <c r="H21973" i="62"/>
  <c r="I21973" i="62" s="1"/>
  <c r="H21972" i="62"/>
  <c r="I21972" i="62" s="1"/>
  <c r="H21971" i="62"/>
  <c r="I21971" i="62" s="1"/>
  <c r="H21970" i="62"/>
  <c r="I21970" i="62" s="1"/>
  <c r="H21969" i="62"/>
  <c r="I21969" i="62" s="1"/>
  <c r="H21968" i="62"/>
  <c r="I21968" i="62" s="1"/>
  <c r="H21967" i="62"/>
  <c r="I21967" i="62" s="1"/>
  <c r="H21966" i="62"/>
  <c r="I21966" i="62" s="1"/>
  <c r="H21965" i="62"/>
  <c r="I21965" i="62" s="1"/>
  <c r="H21964" i="62"/>
  <c r="I21964" i="62" s="1"/>
  <c r="H21963" i="62"/>
  <c r="I21963" i="62" s="1"/>
  <c r="H21962" i="62"/>
  <c r="I21962" i="62" s="1"/>
  <c r="H21961" i="62"/>
  <c r="I21961" i="62" s="1"/>
  <c r="H21960" i="62"/>
  <c r="I21960" i="62" s="1"/>
  <c r="H21959" i="62"/>
  <c r="I21959" i="62" s="1"/>
  <c r="H21958" i="62"/>
  <c r="I21958" i="62" s="1"/>
  <c r="H21957" i="62"/>
  <c r="I21957" i="62" s="1"/>
  <c r="H21956" i="62"/>
  <c r="I21956" i="62" s="1"/>
  <c r="H21955" i="62"/>
  <c r="I21955" i="62" s="1"/>
  <c r="H21954" i="62"/>
  <c r="I21954" i="62" s="1"/>
  <c r="H21953" i="62"/>
  <c r="I21953" i="62" s="1"/>
  <c r="H21952" i="62"/>
  <c r="I21952" i="62" s="1"/>
  <c r="H21951" i="62"/>
  <c r="I21951" i="62" s="1"/>
  <c r="H21950" i="62"/>
  <c r="I21950" i="62" s="1"/>
  <c r="H21949" i="62"/>
  <c r="I21949" i="62" s="1"/>
  <c r="H21948" i="62"/>
  <c r="I21948" i="62" s="1"/>
  <c r="H21947" i="62"/>
  <c r="I21947" i="62" s="1"/>
  <c r="H21946" i="62"/>
  <c r="I21946" i="62" s="1"/>
  <c r="H21945" i="62"/>
  <c r="I21945" i="62" s="1"/>
  <c r="H21944" i="62"/>
  <c r="I21944" i="62" s="1"/>
  <c r="H21943" i="62"/>
  <c r="I21943" i="62" s="1"/>
  <c r="H21942" i="62"/>
  <c r="I21942" i="62" s="1"/>
  <c r="H21941" i="62"/>
  <c r="I21941" i="62" s="1"/>
  <c r="H21940" i="62"/>
  <c r="I21940" i="62" s="1"/>
  <c r="H21939" i="62"/>
  <c r="I21939" i="62" s="1"/>
  <c r="H21938" i="62"/>
  <c r="I21938" i="62" s="1"/>
  <c r="H21937" i="62"/>
  <c r="I21937" i="62" s="1"/>
  <c r="H21936" i="62"/>
  <c r="I21936" i="62" s="1"/>
  <c r="H21935" i="62"/>
  <c r="I21935" i="62" s="1"/>
  <c r="H21934" i="62"/>
  <c r="I21934" i="62" s="1"/>
  <c r="H21933" i="62"/>
  <c r="I21933" i="62" s="1"/>
  <c r="H21932" i="62"/>
  <c r="I21932" i="62" s="1"/>
  <c r="H21931" i="62"/>
  <c r="I21931" i="62" s="1"/>
  <c r="H21930" i="62"/>
  <c r="I21930" i="62" s="1"/>
  <c r="H21929" i="62"/>
  <c r="I21929" i="62" s="1"/>
  <c r="H21928" i="62"/>
  <c r="I21928" i="62" s="1"/>
  <c r="H21927" i="62"/>
  <c r="I21927" i="62" s="1"/>
  <c r="H21926" i="62"/>
  <c r="I21926" i="62" s="1"/>
  <c r="H21925" i="62"/>
  <c r="I21925" i="62" s="1"/>
  <c r="H21924" i="62"/>
  <c r="I21924" i="62" s="1"/>
  <c r="H21923" i="62"/>
  <c r="I21923" i="62" s="1"/>
  <c r="H21922" i="62"/>
  <c r="I21922" i="62" s="1"/>
  <c r="H21921" i="62"/>
  <c r="I21921" i="62" s="1"/>
  <c r="H21920" i="62"/>
  <c r="I21920" i="62" s="1"/>
  <c r="H21919" i="62"/>
  <c r="I21919" i="62" s="1"/>
  <c r="H21918" i="62"/>
  <c r="I21918" i="62" s="1"/>
  <c r="H21917" i="62"/>
  <c r="I21917" i="62" s="1"/>
  <c r="H21916" i="62"/>
  <c r="I21916" i="62" s="1"/>
  <c r="H21915" i="62"/>
  <c r="I21915" i="62" s="1"/>
  <c r="H21914" i="62"/>
  <c r="I21914" i="62" s="1"/>
  <c r="H21913" i="62"/>
  <c r="I21913" i="62" s="1"/>
  <c r="H21912" i="62"/>
  <c r="I21912" i="62" s="1"/>
  <c r="H21911" i="62"/>
  <c r="I21911" i="62" s="1"/>
  <c r="H21910" i="62"/>
  <c r="I21910" i="62" s="1"/>
  <c r="H21909" i="62"/>
  <c r="I21909" i="62" s="1"/>
  <c r="H21908" i="62"/>
  <c r="I21908" i="62" s="1"/>
  <c r="H21907" i="62"/>
  <c r="I21907" i="62" s="1"/>
  <c r="H21906" i="62"/>
  <c r="I21906" i="62" s="1"/>
  <c r="H21905" i="62"/>
  <c r="I21905" i="62" s="1"/>
  <c r="H21904" i="62"/>
  <c r="I21904" i="62" s="1"/>
  <c r="H21903" i="62"/>
  <c r="I21903" i="62" s="1"/>
  <c r="H21902" i="62"/>
  <c r="I21902" i="62" s="1"/>
  <c r="H21901" i="62"/>
  <c r="I21901" i="62" s="1"/>
  <c r="H21900" i="62"/>
  <c r="I21900" i="62" s="1"/>
  <c r="H21899" i="62"/>
  <c r="I21899" i="62" s="1"/>
  <c r="H21898" i="62"/>
  <c r="I21898" i="62" s="1"/>
  <c r="H21897" i="62"/>
  <c r="I21897" i="62" s="1"/>
  <c r="H21896" i="62"/>
  <c r="I21896" i="62" s="1"/>
  <c r="H21895" i="62"/>
  <c r="I21895" i="62" s="1"/>
  <c r="H21894" i="62"/>
  <c r="I21894" i="62" s="1"/>
  <c r="H21893" i="62"/>
  <c r="I21893" i="62" s="1"/>
  <c r="H21892" i="62"/>
  <c r="I21892" i="62" s="1"/>
  <c r="H21891" i="62"/>
  <c r="I21891" i="62" s="1"/>
  <c r="H21890" i="62"/>
  <c r="I21890" i="62" s="1"/>
  <c r="H21889" i="62"/>
  <c r="I21889" i="62" s="1"/>
  <c r="H21888" i="62"/>
  <c r="I21888" i="62" s="1"/>
  <c r="H21887" i="62"/>
  <c r="I21887" i="62" s="1"/>
  <c r="H21886" i="62"/>
  <c r="I21886" i="62" s="1"/>
  <c r="H21885" i="62"/>
  <c r="I21885" i="62" s="1"/>
  <c r="H21884" i="62"/>
  <c r="I21884" i="62" s="1"/>
  <c r="H21883" i="62"/>
  <c r="I21883" i="62" s="1"/>
  <c r="H21882" i="62"/>
  <c r="I21882" i="62" s="1"/>
  <c r="H21881" i="62"/>
  <c r="I21881" i="62" s="1"/>
  <c r="H21880" i="62"/>
  <c r="I21880" i="62" s="1"/>
  <c r="H21879" i="62"/>
  <c r="I21879" i="62" s="1"/>
  <c r="H21878" i="62"/>
  <c r="I21878" i="62" s="1"/>
  <c r="H21877" i="62"/>
  <c r="I21877" i="62" s="1"/>
  <c r="H21876" i="62"/>
  <c r="I21876" i="62" s="1"/>
  <c r="H21875" i="62"/>
  <c r="I21875" i="62" s="1"/>
  <c r="H21874" i="62"/>
  <c r="I21874" i="62" s="1"/>
  <c r="H21873" i="62"/>
  <c r="I21873" i="62" s="1"/>
  <c r="H21872" i="62"/>
  <c r="I21872" i="62" s="1"/>
  <c r="H21871" i="62"/>
  <c r="I21871" i="62" s="1"/>
  <c r="H21870" i="62"/>
  <c r="I21870" i="62" s="1"/>
  <c r="H21869" i="62"/>
  <c r="I21869" i="62" s="1"/>
  <c r="H21868" i="62"/>
  <c r="I21868" i="62" s="1"/>
  <c r="H21867" i="62"/>
  <c r="I21867" i="62" s="1"/>
  <c r="H21866" i="62"/>
  <c r="I21866" i="62" s="1"/>
  <c r="H21865" i="62"/>
  <c r="I21865" i="62" s="1"/>
  <c r="H21864" i="62"/>
  <c r="I21864" i="62" s="1"/>
  <c r="H21863" i="62"/>
  <c r="I21863" i="62" s="1"/>
  <c r="H21862" i="62"/>
  <c r="I21862" i="62" s="1"/>
  <c r="H21861" i="62"/>
  <c r="I21861" i="62" s="1"/>
  <c r="H21860" i="62"/>
  <c r="I21860" i="62" s="1"/>
  <c r="H21859" i="62"/>
  <c r="I21859" i="62" s="1"/>
  <c r="H21858" i="62"/>
  <c r="I21858" i="62" s="1"/>
  <c r="H21857" i="62"/>
  <c r="I21857" i="62" s="1"/>
  <c r="H21856" i="62"/>
  <c r="I21856" i="62" s="1"/>
  <c r="H21855" i="62"/>
  <c r="I21855" i="62" s="1"/>
  <c r="H21854" i="62"/>
  <c r="I21854" i="62" s="1"/>
  <c r="H21853" i="62"/>
  <c r="I21853" i="62" s="1"/>
  <c r="H21852" i="62"/>
  <c r="I21852" i="62" s="1"/>
  <c r="H21851" i="62"/>
  <c r="I21851" i="62" s="1"/>
  <c r="H21850" i="62"/>
  <c r="I21850" i="62" s="1"/>
  <c r="H21849" i="62"/>
  <c r="I21849" i="62" s="1"/>
  <c r="H21848" i="62"/>
  <c r="I21848" i="62" s="1"/>
  <c r="H21847" i="62"/>
  <c r="I21847" i="62" s="1"/>
  <c r="H21846" i="62"/>
  <c r="I21846" i="62" s="1"/>
  <c r="H21845" i="62"/>
  <c r="I21845" i="62" s="1"/>
  <c r="H21844" i="62"/>
  <c r="I21844" i="62" s="1"/>
  <c r="H21843" i="62"/>
  <c r="I21843" i="62" s="1"/>
  <c r="H21842" i="62"/>
  <c r="I21842" i="62" s="1"/>
  <c r="H21841" i="62"/>
  <c r="I21841" i="62" s="1"/>
  <c r="H21840" i="62"/>
  <c r="I21840" i="62" s="1"/>
  <c r="H21839" i="62"/>
  <c r="I21839" i="62" s="1"/>
  <c r="H21838" i="62"/>
  <c r="I21838" i="62" s="1"/>
  <c r="H21837" i="62"/>
  <c r="I21837" i="62" s="1"/>
  <c r="H21836" i="62"/>
  <c r="I21836" i="62" s="1"/>
  <c r="H21835" i="62"/>
  <c r="I21835" i="62" s="1"/>
  <c r="H21834" i="62"/>
  <c r="I21834" i="62" s="1"/>
  <c r="H21833" i="62"/>
  <c r="I21833" i="62" s="1"/>
  <c r="H21832" i="62"/>
  <c r="I21832" i="62" s="1"/>
  <c r="H21831" i="62"/>
  <c r="I21831" i="62" s="1"/>
  <c r="H21830" i="62"/>
  <c r="I21830" i="62" s="1"/>
  <c r="H21829" i="62"/>
  <c r="I21829" i="62" s="1"/>
  <c r="H21828" i="62"/>
  <c r="I21828" i="62" s="1"/>
  <c r="H21827" i="62"/>
  <c r="I21827" i="62" s="1"/>
  <c r="H21826" i="62"/>
  <c r="I21826" i="62" s="1"/>
  <c r="H21825" i="62"/>
  <c r="I21825" i="62" s="1"/>
  <c r="H21824" i="62"/>
  <c r="I21824" i="62" s="1"/>
  <c r="H21823" i="62"/>
  <c r="I21823" i="62" s="1"/>
  <c r="H21822" i="62"/>
  <c r="I21822" i="62" s="1"/>
  <c r="H21821" i="62"/>
  <c r="I21821" i="62" s="1"/>
  <c r="H21820" i="62"/>
  <c r="I21820" i="62" s="1"/>
  <c r="H21819" i="62"/>
  <c r="I21819" i="62" s="1"/>
  <c r="H21818" i="62"/>
  <c r="I21818" i="62" s="1"/>
  <c r="H21817" i="62"/>
  <c r="I21817" i="62" s="1"/>
  <c r="H21816" i="62"/>
  <c r="I21816" i="62" s="1"/>
  <c r="H21815" i="62"/>
  <c r="I21815" i="62" s="1"/>
  <c r="H21814" i="62"/>
  <c r="I21814" i="62" s="1"/>
  <c r="H21813" i="62"/>
  <c r="I21813" i="62" s="1"/>
  <c r="H21812" i="62"/>
  <c r="I21812" i="62" s="1"/>
  <c r="H21811" i="62"/>
  <c r="I21811" i="62" s="1"/>
  <c r="H21810" i="62"/>
  <c r="I21810" i="62" s="1"/>
  <c r="H21809" i="62"/>
  <c r="I21809" i="62" s="1"/>
  <c r="H21808" i="62"/>
  <c r="I21808" i="62" s="1"/>
  <c r="H21807" i="62"/>
  <c r="I21807" i="62" s="1"/>
  <c r="H21806" i="62"/>
  <c r="I21806" i="62" s="1"/>
  <c r="H21805" i="62"/>
  <c r="I21805" i="62" s="1"/>
  <c r="H21804" i="62"/>
  <c r="I21804" i="62" s="1"/>
  <c r="H21803" i="62"/>
  <c r="I21803" i="62" s="1"/>
  <c r="H21802" i="62"/>
  <c r="I21802" i="62" s="1"/>
  <c r="H21801" i="62"/>
  <c r="I21801" i="62" s="1"/>
  <c r="H21800" i="62"/>
  <c r="I21800" i="62" s="1"/>
  <c r="H21799" i="62"/>
  <c r="I21799" i="62" s="1"/>
  <c r="H21798" i="62"/>
  <c r="I21798" i="62" s="1"/>
  <c r="H21797" i="62"/>
  <c r="I21797" i="62" s="1"/>
  <c r="H21796" i="62"/>
  <c r="I21796" i="62" s="1"/>
  <c r="H21795" i="62"/>
  <c r="I21795" i="62" s="1"/>
  <c r="H21794" i="62"/>
  <c r="I21794" i="62" s="1"/>
  <c r="H21793" i="62"/>
  <c r="I21793" i="62" s="1"/>
  <c r="H21792" i="62"/>
  <c r="I21792" i="62" s="1"/>
  <c r="H21791" i="62"/>
  <c r="I21791" i="62" s="1"/>
  <c r="H21790" i="62"/>
  <c r="I21790" i="62" s="1"/>
  <c r="H21789" i="62"/>
  <c r="I21789" i="62" s="1"/>
  <c r="H21788" i="62"/>
  <c r="I21788" i="62" s="1"/>
  <c r="H21787" i="62"/>
  <c r="I21787" i="62" s="1"/>
  <c r="H21786" i="62"/>
  <c r="I21786" i="62" s="1"/>
  <c r="H21785" i="62"/>
  <c r="I21785" i="62" s="1"/>
  <c r="H21784" i="62"/>
  <c r="I21784" i="62" s="1"/>
  <c r="H21783" i="62"/>
  <c r="I21783" i="62" s="1"/>
  <c r="H21782" i="62"/>
  <c r="I21782" i="62" s="1"/>
  <c r="H21781" i="62"/>
  <c r="I21781" i="62" s="1"/>
  <c r="H21780" i="62"/>
  <c r="I21780" i="62" s="1"/>
  <c r="H21779" i="62"/>
  <c r="I21779" i="62" s="1"/>
  <c r="H21778" i="62"/>
  <c r="I21778" i="62" s="1"/>
  <c r="H21777" i="62"/>
  <c r="I21777" i="62" s="1"/>
  <c r="H21776" i="62"/>
  <c r="I21776" i="62" s="1"/>
  <c r="H21775" i="62"/>
  <c r="I21775" i="62" s="1"/>
  <c r="H21774" i="62"/>
  <c r="I21774" i="62" s="1"/>
  <c r="H21773" i="62"/>
  <c r="I21773" i="62" s="1"/>
  <c r="H21772" i="62"/>
  <c r="I21772" i="62" s="1"/>
  <c r="H21771" i="62"/>
  <c r="I21771" i="62" s="1"/>
  <c r="H21770" i="62"/>
  <c r="I21770" i="62" s="1"/>
  <c r="H21769" i="62"/>
  <c r="I21769" i="62" s="1"/>
  <c r="H21768" i="62"/>
  <c r="I21768" i="62" s="1"/>
  <c r="H21767" i="62"/>
  <c r="I21767" i="62" s="1"/>
  <c r="H21766" i="62"/>
  <c r="I21766" i="62" s="1"/>
  <c r="H21765" i="62"/>
  <c r="I21765" i="62" s="1"/>
  <c r="H21764" i="62"/>
  <c r="I21764" i="62" s="1"/>
  <c r="H21763" i="62"/>
  <c r="I21763" i="62" s="1"/>
  <c r="H21762" i="62"/>
  <c r="I21762" i="62" s="1"/>
  <c r="H21761" i="62"/>
  <c r="I21761" i="62" s="1"/>
  <c r="H21760" i="62"/>
  <c r="I21760" i="62" s="1"/>
  <c r="H21759" i="62"/>
  <c r="I21759" i="62" s="1"/>
  <c r="H21758" i="62"/>
  <c r="I21758" i="62" s="1"/>
  <c r="H21757" i="62"/>
  <c r="I21757" i="62" s="1"/>
  <c r="H21756" i="62"/>
  <c r="I21756" i="62" s="1"/>
  <c r="H21755" i="62"/>
  <c r="I21755" i="62" s="1"/>
  <c r="H21754" i="62"/>
  <c r="I21754" i="62" s="1"/>
  <c r="H21753" i="62"/>
  <c r="I21753" i="62" s="1"/>
  <c r="H21752" i="62"/>
  <c r="I21752" i="62" s="1"/>
  <c r="H21751" i="62"/>
  <c r="I21751" i="62" s="1"/>
  <c r="H21750" i="62"/>
  <c r="I21750" i="62" s="1"/>
  <c r="H21749" i="62"/>
  <c r="I21749" i="62" s="1"/>
  <c r="H21748" i="62"/>
  <c r="I21748" i="62" s="1"/>
  <c r="H21747" i="62"/>
  <c r="I21747" i="62" s="1"/>
  <c r="H21746" i="62"/>
  <c r="I21746" i="62" s="1"/>
  <c r="H21745" i="62"/>
  <c r="I21745" i="62" s="1"/>
  <c r="H21744" i="62"/>
  <c r="I21744" i="62" s="1"/>
  <c r="H21743" i="62"/>
  <c r="I21743" i="62" s="1"/>
  <c r="H21742" i="62"/>
  <c r="I21742" i="62" s="1"/>
  <c r="H21741" i="62"/>
  <c r="I21741" i="62" s="1"/>
  <c r="H21740" i="62"/>
  <c r="I21740" i="62" s="1"/>
  <c r="H21739" i="62"/>
  <c r="I21739" i="62" s="1"/>
  <c r="H21738" i="62"/>
  <c r="I21738" i="62" s="1"/>
  <c r="H21737" i="62"/>
  <c r="I21737" i="62" s="1"/>
  <c r="H21736" i="62"/>
  <c r="I21736" i="62" s="1"/>
  <c r="H21735" i="62"/>
  <c r="I21735" i="62" s="1"/>
  <c r="H21734" i="62"/>
  <c r="I21734" i="62" s="1"/>
  <c r="H21733" i="62"/>
  <c r="I21733" i="62" s="1"/>
  <c r="H21732" i="62"/>
  <c r="I21732" i="62" s="1"/>
  <c r="H21731" i="62"/>
  <c r="I21731" i="62" s="1"/>
  <c r="H21730" i="62"/>
  <c r="I21730" i="62" s="1"/>
  <c r="H21729" i="62"/>
  <c r="I21729" i="62" s="1"/>
  <c r="H21728" i="62"/>
  <c r="I21728" i="62" s="1"/>
  <c r="H21727" i="62"/>
  <c r="I21727" i="62" s="1"/>
  <c r="H21726" i="62"/>
  <c r="I21726" i="62" s="1"/>
  <c r="H21725" i="62"/>
  <c r="I21725" i="62" s="1"/>
  <c r="H21724" i="62"/>
  <c r="I21724" i="62" s="1"/>
  <c r="H21723" i="62"/>
  <c r="I21723" i="62" s="1"/>
  <c r="H21722" i="62"/>
  <c r="I21722" i="62" s="1"/>
  <c r="H21721" i="62"/>
  <c r="I21721" i="62" s="1"/>
  <c r="H21720" i="62"/>
  <c r="I21720" i="62" s="1"/>
  <c r="H21719" i="62"/>
  <c r="I21719" i="62" s="1"/>
  <c r="H21718" i="62"/>
  <c r="I21718" i="62" s="1"/>
  <c r="H21717" i="62"/>
  <c r="I21717" i="62" s="1"/>
  <c r="H21716" i="62"/>
  <c r="I21716" i="62" s="1"/>
  <c r="H21715" i="62"/>
  <c r="I21715" i="62" s="1"/>
  <c r="H21714" i="62"/>
  <c r="I21714" i="62" s="1"/>
  <c r="H21713" i="62"/>
  <c r="I21713" i="62" s="1"/>
  <c r="H21712" i="62"/>
  <c r="I21712" i="62" s="1"/>
  <c r="H21711" i="62"/>
  <c r="I21711" i="62" s="1"/>
  <c r="H21710" i="62"/>
  <c r="I21710" i="62" s="1"/>
  <c r="H21709" i="62"/>
  <c r="I21709" i="62" s="1"/>
  <c r="H21708" i="62"/>
  <c r="I21708" i="62" s="1"/>
  <c r="H21707" i="62"/>
  <c r="I21707" i="62" s="1"/>
  <c r="H21706" i="62"/>
  <c r="I21706" i="62" s="1"/>
  <c r="H21705" i="62"/>
  <c r="I21705" i="62" s="1"/>
  <c r="H21704" i="62"/>
  <c r="I21704" i="62" s="1"/>
  <c r="H21703" i="62"/>
  <c r="I21703" i="62" s="1"/>
  <c r="H21702" i="62"/>
  <c r="I21702" i="62" s="1"/>
  <c r="H21701" i="62"/>
  <c r="I21701" i="62" s="1"/>
  <c r="H21700" i="62"/>
  <c r="I21700" i="62" s="1"/>
  <c r="H21699" i="62"/>
  <c r="I21699" i="62" s="1"/>
  <c r="H21698" i="62"/>
  <c r="I21698" i="62" s="1"/>
  <c r="H21697" i="62"/>
  <c r="I21697" i="62" s="1"/>
  <c r="H21696" i="62"/>
  <c r="I21696" i="62" s="1"/>
  <c r="H21695" i="62"/>
  <c r="I21695" i="62" s="1"/>
  <c r="H21694" i="62"/>
  <c r="I21694" i="62" s="1"/>
  <c r="H21693" i="62"/>
  <c r="I21693" i="62" s="1"/>
  <c r="H21692" i="62"/>
  <c r="I21692" i="62" s="1"/>
  <c r="H21691" i="62"/>
  <c r="I21691" i="62" s="1"/>
  <c r="H21690" i="62"/>
  <c r="I21690" i="62" s="1"/>
  <c r="H21689" i="62"/>
  <c r="I21689" i="62" s="1"/>
  <c r="H21688" i="62"/>
  <c r="I21688" i="62" s="1"/>
  <c r="H21687" i="62"/>
  <c r="I21687" i="62" s="1"/>
  <c r="H21686" i="62"/>
  <c r="I21686" i="62" s="1"/>
  <c r="H21685" i="62"/>
  <c r="I21685" i="62" s="1"/>
  <c r="H21684" i="62"/>
  <c r="I21684" i="62" s="1"/>
  <c r="H21683" i="62"/>
  <c r="I21683" i="62" s="1"/>
  <c r="H21682" i="62"/>
  <c r="I21682" i="62" s="1"/>
  <c r="H21681" i="62"/>
  <c r="I21681" i="62" s="1"/>
  <c r="H21680" i="62"/>
  <c r="I21680" i="62" s="1"/>
  <c r="H21679" i="62"/>
  <c r="I21679" i="62" s="1"/>
  <c r="H21678" i="62"/>
  <c r="I21678" i="62" s="1"/>
  <c r="H21677" i="62"/>
  <c r="I21677" i="62" s="1"/>
  <c r="H21676" i="62"/>
  <c r="I21676" i="62" s="1"/>
  <c r="H21675" i="62"/>
  <c r="I21675" i="62" s="1"/>
  <c r="H21674" i="62"/>
  <c r="I21674" i="62" s="1"/>
  <c r="H21673" i="62"/>
  <c r="I21673" i="62" s="1"/>
  <c r="H21672" i="62"/>
  <c r="I21672" i="62" s="1"/>
  <c r="H21671" i="62"/>
  <c r="I21671" i="62" s="1"/>
  <c r="H21670" i="62"/>
  <c r="I21670" i="62" s="1"/>
  <c r="H21669" i="62"/>
  <c r="I21669" i="62" s="1"/>
  <c r="H21668" i="62"/>
  <c r="I21668" i="62" s="1"/>
  <c r="H21667" i="62"/>
  <c r="I21667" i="62" s="1"/>
  <c r="H21666" i="62"/>
  <c r="I21666" i="62" s="1"/>
  <c r="H21665" i="62"/>
  <c r="I21665" i="62" s="1"/>
  <c r="H21664" i="62"/>
  <c r="I21664" i="62" s="1"/>
  <c r="H21663" i="62"/>
  <c r="I21663" i="62" s="1"/>
  <c r="H21662" i="62"/>
  <c r="I21662" i="62" s="1"/>
  <c r="H21661" i="62"/>
  <c r="I21661" i="62" s="1"/>
  <c r="H21660" i="62"/>
  <c r="I21660" i="62" s="1"/>
  <c r="H21659" i="62"/>
  <c r="I21659" i="62" s="1"/>
  <c r="H21658" i="62"/>
  <c r="I21658" i="62" s="1"/>
  <c r="H21657" i="62"/>
  <c r="I21657" i="62" s="1"/>
  <c r="H21656" i="62"/>
  <c r="I21656" i="62" s="1"/>
  <c r="H21655" i="62"/>
  <c r="I21655" i="62" s="1"/>
  <c r="H21654" i="62"/>
  <c r="I21654" i="62" s="1"/>
  <c r="H21653" i="62"/>
  <c r="I21653" i="62" s="1"/>
  <c r="H21652" i="62"/>
  <c r="I21652" i="62" s="1"/>
  <c r="H21651" i="62"/>
  <c r="I21651" i="62" s="1"/>
  <c r="H21650" i="62"/>
  <c r="I21650" i="62" s="1"/>
  <c r="H21649" i="62"/>
  <c r="I21649" i="62" s="1"/>
  <c r="H21648" i="62"/>
  <c r="I21648" i="62" s="1"/>
  <c r="H21647" i="62"/>
  <c r="I21647" i="62" s="1"/>
  <c r="H21646" i="62"/>
  <c r="I21646" i="62" s="1"/>
  <c r="H21645" i="62"/>
  <c r="I21645" i="62" s="1"/>
  <c r="H21644" i="62"/>
  <c r="I21644" i="62" s="1"/>
  <c r="H21643" i="62"/>
  <c r="I21643" i="62" s="1"/>
  <c r="H21642" i="62"/>
  <c r="I21642" i="62" s="1"/>
  <c r="H21641" i="62"/>
  <c r="I21641" i="62" s="1"/>
  <c r="H21640" i="62"/>
  <c r="I21640" i="62" s="1"/>
  <c r="H21639" i="62"/>
  <c r="I21639" i="62" s="1"/>
  <c r="H21638" i="62"/>
  <c r="I21638" i="62" s="1"/>
  <c r="H21637" i="62"/>
  <c r="I21637" i="62" s="1"/>
  <c r="H21636" i="62"/>
  <c r="I21636" i="62" s="1"/>
  <c r="H21635" i="62"/>
  <c r="I21635" i="62" s="1"/>
  <c r="H21634" i="62"/>
  <c r="I21634" i="62" s="1"/>
  <c r="H21633" i="62"/>
  <c r="I21633" i="62" s="1"/>
  <c r="H21632" i="62"/>
  <c r="I21632" i="62" s="1"/>
  <c r="H21631" i="62"/>
  <c r="I21631" i="62" s="1"/>
  <c r="H21630" i="62"/>
  <c r="I21630" i="62" s="1"/>
  <c r="H21629" i="62"/>
  <c r="I21629" i="62" s="1"/>
  <c r="H21628" i="62"/>
  <c r="I21628" i="62" s="1"/>
  <c r="H21627" i="62"/>
  <c r="I21627" i="62" s="1"/>
  <c r="H21626" i="62"/>
  <c r="I21626" i="62" s="1"/>
  <c r="H21625" i="62"/>
  <c r="I21625" i="62" s="1"/>
  <c r="H21624" i="62"/>
  <c r="I21624" i="62" s="1"/>
  <c r="H21623" i="62"/>
  <c r="I21623" i="62" s="1"/>
  <c r="H21622" i="62"/>
  <c r="I21622" i="62" s="1"/>
  <c r="H21621" i="62"/>
  <c r="I21621" i="62" s="1"/>
  <c r="H21620" i="62"/>
  <c r="I21620" i="62" s="1"/>
  <c r="H21619" i="62"/>
  <c r="I21619" i="62" s="1"/>
  <c r="H21618" i="62"/>
  <c r="I21618" i="62" s="1"/>
  <c r="H21617" i="62"/>
  <c r="I21617" i="62" s="1"/>
  <c r="H21616" i="62"/>
  <c r="I21616" i="62" s="1"/>
  <c r="H21615" i="62"/>
  <c r="I21615" i="62" s="1"/>
  <c r="H21614" i="62"/>
  <c r="I21614" i="62" s="1"/>
  <c r="H21613" i="62"/>
  <c r="I21613" i="62" s="1"/>
  <c r="H21612" i="62"/>
  <c r="I21612" i="62" s="1"/>
  <c r="H21611" i="62"/>
  <c r="I21611" i="62" s="1"/>
  <c r="H21610" i="62"/>
  <c r="I21610" i="62" s="1"/>
  <c r="H21609" i="62"/>
  <c r="I21609" i="62" s="1"/>
  <c r="H21608" i="62"/>
  <c r="I21608" i="62" s="1"/>
  <c r="H21607" i="62"/>
  <c r="I21607" i="62" s="1"/>
  <c r="H21606" i="62"/>
  <c r="I21606" i="62" s="1"/>
  <c r="H21605" i="62"/>
  <c r="I21605" i="62" s="1"/>
  <c r="H21604" i="62"/>
  <c r="I21604" i="62" s="1"/>
  <c r="H21603" i="62"/>
  <c r="I21603" i="62" s="1"/>
  <c r="H21602" i="62"/>
  <c r="I21602" i="62" s="1"/>
  <c r="H21601" i="62"/>
  <c r="I21601" i="62" s="1"/>
  <c r="H21600" i="62"/>
  <c r="I21600" i="62" s="1"/>
  <c r="H21599" i="62"/>
  <c r="I21599" i="62" s="1"/>
  <c r="H21598" i="62"/>
  <c r="I21598" i="62" s="1"/>
  <c r="H21597" i="62"/>
  <c r="I21597" i="62" s="1"/>
  <c r="H21596" i="62"/>
  <c r="I21596" i="62" s="1"/>
  <c r="H21595" i="62"/>
  <c r="I21595" i="62" s="1"/>
  <c r="H21594" i="62"/>
  <c r="I21594" i="62" s="1"/>
  <c r="H21593" i="62"/>
  <c r="I21593" i="62" s="1"/>
  <c r="H21592" i="62"/>
  <c r="I21592" i="62" s="1"/>
  <c r="H21591" i="62"/>
  <c r="I21591" i="62" s="1"/>
  <c r="H21590" i="62"/>
  <c r="I21590" i="62" s="1"/>
  <c r="H21589" i="62"/>
  <c r="I21589" i="62" s="1"/>
  <c r="H21588" i="62"/>
  <c r="I21588" i="62" s="1"/>
  <c r="H21587" i="62"/>
  <c r="I21587" i="62" s="1"/>
  <c r="H21586" i="62"/>
  <c r="I21586" i="62" s="1"/>
  <c r="H21585" i="62"/>
  <c r="I21585" i="62" s="1"/>
  <c r="H21584" i="62"/>
  <c r="I21584" i="62" s="1"/>
  <c r="H21583" i="62"/>
  <c r="I21583" i="62" s="1"/>
  <c r="H21582" i="62"/>
  <c r="I21582" i="62" s="1"/>
  <c r="H21581" i="62"/>
  <c r="I21581" i="62" s="1"/>
  <c r="H21580" i="62"/>
  <c r="I21580" i="62" s="1"/>
  <c r="H21579" i="62"/>
  <c r="I21579" i="62" s="1"/>
  <c r="H21578" i="62"/>
  <c r="I21578" i="62" s="1"/>
  <c r="H21577" i="62"/>
  <c r="I21577" i="62" s="1"/>
  <c r="H21576" i="62"/>
  <c r="I21576" i="62" s="1"/>
  <c r="H21575" i="62"/>
  <c r="I21575" i="62" s="1"/>
  <c r="H21574" i="62"/>
  <c r="I21574" i="62" s="1"/>
  <c r="H21573" i="62"/>
  <c r="I21573" i="62" s="1"/>
  <c r="H21572" i="62"/>
  <c r="I21572" i="62" s="1"/>
  <c r="H21571" i="62"/>
  <c r="I21571" i="62" s="1"/>
  <c r="H21570" i="62"/>
  <c r="I21570" i="62" s="1"/>
  <c r="H21569" i="62"/>
  <c r="I21569" i="62" s="1"/>
  <c r="H21568" i="62"/>
  <c r="I21568" i="62" s="1"/>
  <c r="H21567" i="62"/>
  <c r="I21567" i="62" s="1"/>
  <c r="H21566" i="62"/>
  <c r="I21566" i="62" s="1"/>
  <c r="H21565" i="62"/>
  <c r="I21565" i="62" s="1"/>
  <c r="H21564" i="62"/>
  <c r="I21564" i="62" s="1"/>
  <c r="H21563" i="62"/>
  <c r="I21563" i="62" s="1"/>
  <c r="H21562" i="62"/>
  <c r="I21562" i="62" s="1"/>
  <c r="H21561" i="62"/>
  <c r="I21561" i="62" s="1"/>
  <c r="H21560" i="62"/>
  <c r="I21560" i="62" s="1"/>
  <c r="H21559" i="62"/>
  <c r="I21559" i="62" s="1"/>
  <c r="H21558" i="62"/>
  <c r="I21558" i="62" s="1"/>
  <c r="H21557" i="62"/>
  <c r="I21557" i="62" s="1"/>
  <c r="H21556" i="62"/>
  <c r="I21556" i="62" s="1"/>
  <c r="H21555" i="62"/>
  <c r="I21555" i="62" s="1"/>
  <c r="H21554" i="62"/>
  <c r="I21554" i="62" s="1"/>
  <c r="H21553" i="62"/>
  <c r="I21553" i="62" s="1"/>
  <c r="H21552" i="62"/>
  <c r="I21552" i="62" s="1"/>
  <c r="H21551" i="62"/>
  <c r="I21551" i="62" s="1"/>
  <c r="H21550" i="62"/>
  <c r="I21550" i="62" s="1"/>
  <c r="H21549" i="62"/>
  <c r="I21549" i="62" s="1"/>
  <c r="H21548" i="62"/>
  <c r="I21548" i="62" s="1"/>
  <c r="H21547" i="62"/>
  <c r="I21547" i="62" s="1"/>
  <c r="H21546" i="62"/>
  <c r="I21546" i="62" s="1"/>
  <c r="H21545" i="62"/>
  <c r="I21545" i="62" s="1"/>
  <c r="H21544" i="62"/>
  <c r="I21544" i="62" s="1"/>
  <c r="H21543" i="62"/>
  <c r="I21543" i="62" s="1"/>
  <c r="H21542" i="62"/>
  <c r="I21542" i="62" s="1"/>
  <c r="H21541" i="62"/>
  <c r="I21541" i="62" s="1"/>
  <c r="H21540" i="62"/>
  <c r="I21540" i="62" s="1"/>
  <c r="H21539" i="62"/>
  <c r="I21539" i="62" s="1"/>
  <c r="H21538" i="62"/>
  <c r="I21538" i="62" s="1"/>
  <c r="H21537" i="62"/>
  <c r="I21537" i="62" s="1"/>
  <c r="H21536" i="62"/>
  <c r="I21536" i="62" s="1"/>
  <c r="H21535" i="62"/>
  <c r="I21535" i="62" s="1"/>
  <c r="H21534" i="62"/>
  <c r="I21534" i="62" s="1"/>
  <c r="H21533" i="62"/>
  <c r="I21533" i="62" s="1"/>
  <c r="H21532" i="62"/>
  <c r="I21532" i="62" s="1"/>
  <c r="H21531" i="62"/>
  <c r="I21531" i="62" s="1"/>
  <c r="H21530" i="62"/>
  <c r="I21530" i="62" s="1"/>
  <c r="H21529" i="62"/>
  <c r="I21529" i="62" s="1"/>
  <c r="H21528" i="62"/>
  <c r="I21528" i="62" s="1"/>
  <c r="H21527" i="62"/>
  <c r="I21527" i="62" s="1"/>
  <c r="H21526" i="62"/>
  <c r="I21526" i="62" s="1"/>
  <c r="H21525" i="62"/>
  <c r="I21525" i="62" s="1"/>
  <c r="H21524" i="62"/>
  <c r="I21524" i="62" s="1"/>
  <c r="H21523" i="62"/>
  <c r="I21523" i="62" s="1"/>
  <c r="H21522" i="62"/>
  <c r="I21522" i="62" s="1"/>
  <c r="H21521" i="62"/>
  <c r="I21521" i="62" s="1"/>
  <c r="H21520" i="62"/>
  <c r="I21520" i="62" s="1"/>
  <c r="H21519" i="62"/>
  <c r="I21519" i="62" s="1"/>
  <c r="H21518" i="62"/>
  <c r="I21518" i="62" s="1"/>
  <c r="H21517" i="62"/>
  <c r="I21517" i="62" s="1"/>
  <c r="H21516" i="62"/>
  <c r="I21516" i="62" s="1"/>
  <c r="H21515" i="62"/>
  <c r="I21515" i="62" s="1"/>
  <c r="H21514" i="62"/>
  <c r="I21514" i="62" s="1"/>
  <c r="H21513" i="62"/>
  <c r="I21513" i="62" s="1"/>
  <c r="H21512" i="62"/>
  <c r="I21512" i="62" s="1"/>
  <c r="H21511" i="62"/>
  <c r="I21511" i="62" s="1"/>
  <c r="H21510" i="62"/>
  <c r="I21510" i="62" s="1"/>
  <c r="H21509" i="62"/>
  <c r="I21509" i="62" s="1"/>
  <c r="H21508" i="62"/>
  <c r="I21508" i="62" s="1"/>
  <c r="H21507" i="62"/>
  <c r="I21507" i="62" s="1"/>
  <c r="H21506" i="62"/>
  <c r="I21506" i="62" s="1"/>
  <c r="H21505" i="62"/>
  <c r="I21505" i="62" s="1"/>
  <c r="H21504" i="62"/>
  <c r="I21504" i="62" s="1"/>
  <c r="H21503" i="62"/>
  <c r="I21503" i="62" s="1"/>
  <c r="H21502" i="62"/>
  <c r="I21502" i="62" s="1"/>
  <c r="H21501" i="62"/>
  <c r="I21501" i="62" s="1"/>
  <c r="H21500" i="62"/>
  <c r="I21500" i="62" s="1"/>
  <c r="H21499" i="62"/>
  <c r="I21499" i="62" s="1"/>
  <c r="H21498" i="62"/>
  <c r="I21498" i="62" s="1"/>
  <c r="H21497" i="62"/>
  <c r="I21497" i="62" s="1"/>
  <c r="H21496" i="62"/>
  <c r="I21496" i="62" s="1"/>
  <c r="H21495" i="62"/>
  <c r="I21495" i="62" s="1"/>
  <c r="H21494" i="62"/>
  <c r="I21494" i="62" s="1"/>
  <c r="H21493" i="62"/>
  <c r="I21493" i="62" s="1"/>
  <c r="H21492" i="62"/>
  <c r="I21492" i="62" s="1"/>
  <c r="H21491" i="62"/>
  <c r="I21491" i="62" s="1"/>
  <c r="H21490" i="62"/>
  <c r="I21490" i="62" s="1"/>
  <c r="H21489" i="62"/>
  <c r="I21489" i="62" s="1"/>
  <c r="H21488" i="62"/>
  <c r="I21488" i="62" s="1"/>
  <c r="H21487" i="62"/>
  <c r="I21487" i="62" s="1"/>
  <c r="H21486" i="62"/>
  <c r="I21486" i="62" s="1"/>
  <c r="H21485" i="62"/>
  <c r="I21485" i="62" s="1"/>
  <c r="H21484" i="62"/>
  <c r="I21484" i="62" s="1"/>
  <c r="H21483" i="62"/>
  <c r="I21483" i="62" s="1"/>
  <c r="H21482" i="62"/>
  <c r="I21482" i="62" s="1"/>
  <c r="H21481" i="62"/>
  <c r="I21481" i="62" s="1"/>
  <c r="H21480" i="62"/>
  <c r="I21480" i="62" s="1"/>
  <c r="H21479" i="62"/>
  <c r="I21479" i="62" s="1"/>
  <c r="H21478" i="62"/>
  <c r="I21478" i="62" s="1"/>
  <c r="H21477" i="62"/>
  <c r="I21477" i="62" s="1"/>
  <c r="H21476" i="62"/>
  <c r="I21476" i="62" s="1"/>
  <c r="H21475" i="62"/>
  <c r="I21475" i="62" s="1"/>
  <c r="H21474" i="62"/>
  <c r="I21474" i="62" s="1"/>
  <c r="H21473" i="62"/>
  <c r="I21473" i="62" s="1"/>
  <c r="H21472" i="62"/>
  <c r="I21472" i="62" s="1"/>
  <c r="H21471" i="62"/>
  <c r="I21471" i="62" s="1"/>
  <c r="H21470" i="62"/>
  <c r="I21470" i="62" s="1"/>
  <c r="H21469" i="62"/>
  <c r="I21469" i="62" s="1"/>
  <c r="H21468" i="62"/>
  <c r="I21468" i="62" s="1"/>
  <c r="H21467" i="62"/>
  <c r="I21467" i="62" s="1"/>
  <c r="H21466" i="62"/>
  <c r="I21466" i="62" s="1"/>
  <c r="H21465" i="62"/>
  <c r="I21465" i="62" s="1"/>
  <c r="H21464" i="62"/>
  <c r="I21464" i="62" s="1"/>
  <c r="H21463" i="62"/>
  <c r="I21463" i="62" s="1"/>
  <c r="H21462" i="62"/>
  <c r="I21462" i="62" s="1"/>
  <c r="H21461" i="62"/>
  <c r="I21461" i="62" s="1"/>
  <c r="H21460" i="62"/>
  <c r="I21460" i="62" s="1"/>
  <c r="H21459" i="62"/>
  <c r="I21459" i="62" s="1"/>
  <c r="H21458" i="62"/>
  <c r="I21458" i="62" s="1"/>
  <c r="H21457" i="62"/>
  <c r="I21457" i="62" s="1"/>
  <c r="H21456" i="62"/>
  <c r="I21456" i="62" s="1"/>
  <c r="H21455" i="62"/>
  <c r="I21455" i="62" s="1"/>
  <c r="H21454" i="62"/>
  <c r="I21454" i="62" s="1"/>
  <c r="H21453" i="62"/>
  <c r="I21453" i="62" s="1"/>
  <c r="H21452" i="62"/>
  <c r="I21452" i="62" s="1"/>
  <c r="H21451" i="62"/>
  <c r="I21451" i="62" s="1"/>
  <c r="H21450" i="62"/>
  <c r="I21450" i="62" s="1"/>
  <c r="H21449" i="62"/>
  <c r="I21449" i="62" s="1"/>
  <c r="H21448" i="62"/>
  <c r="I21448" i="62" s="1"/>
  <c r="H21447" i="62"/>
  <c r="I21447" i="62" s="1"/>
  <c r="H21446" i="62"/>
  <c r="I21446" i="62" s="1"/>
  <c r="H21445" i="62"/>
  <c r="I21445" i="62" s="1"/>
  <c r="H21444" i="62"/>
  <c r="I21444" i="62" s="1"/>
  <c r="H21443" i="62"/>
  <c r="I21443" i="62" s="1"/>
  <c r="H21442" i="62"/>
  <c r="I21442" i="62" s="1"/>
  <c r="H21441" i="62"/>
  <c r="I21441" i="62" s="1"/>
  <c r="H21440" i="62"/>
  <c r="I21440" i="62" s="1"/>
  <c r="H21439" i="62"/>
  <c r="I21439" i="62" s="1"/>
  <c r="H21438" i="62"/>
  <c r="I21438" i="62" s="1"/>
  <c r="H21437" i="62"/>
  <c r="I21437" i="62" s="1"/>
  <c r="H21436" i="62"/>
  <c r="I21436" i="62" s="1"/>
  <c r="H21435" i="62"/>
  <c r="I21435" i="62" s="1"/>
  <c r="H21434" i="62"/>
  <c r="I21434" i="62" s="1"/>
  <c r="H21433" i="62"/>
  <c r="I21433" i="62" s="1"/>
  <c r="H21432" i="62"/>
  <c r="I21432" i="62" s="1"/>
  <c r="H21431" i="62"/>
  <c r="I21431" i="62" s="1"/>
  <c r="H21430" i="62"/>
  <c r="I21430" i="62" s="1"/>
  <c r="H21429" i="62"/>
  <c r="I21429" i="62" s="1"/>
  <c r="H21428" i="62"/>
  <c r="I21428" i="62" s="1"/>
  <c r="H21427" i="62"/>
  <c r="I21427" i="62" s="1"/>
  <c r="H21426" i="62"/>
  <c r="I21426" i="62" s="1"/>
  <c r="H21425" i="62"/>
  <c r="I21425" i="62" s="1"/>
  <c r="H21424" i="62"/>
  <c r="I21424" i="62" s="1"/>
  <c r="H21423" i="62"/>
  <c r="I21423" i="62" s="1"/>
  <c r="H21422" i="62"/>
  <c r="I21422" i="62" s="1"/>
  <c r="H21421" i="62"/>
  <c r="I21421" i="62" s="1"/>
  <c r="H21420" i="62"/>
  <c r="I21420" i="62" s="1"/>
  <c r="H21419" i="62"/>
  <c r="I21419" i="62" s="1"/>
  <c r="H21418" i="62"/>
  <c r="I21418" i="62" s="1"/>
  <c r="H21417" i="62"/>
  <c r="I21417" i="62" s="1"/>
  <c r="H21416" i="62"/>
  <c r="I21416" i="62" s="1"/>
  <c r="H21415" i="62"/>
  <c r="I21415" i="62" s="1"/>
  <c r="H21414" i="62"/>
  <c r="I21414" i="62" s="1"/>
  <c r="H21413" i="62"/>
  <c r="I21413" i="62" s="1"/>
  <c r="H21412" i="62"/>
  <c r="I21412" i="62" s="1"/>
  <c r="H21411" i="62"/>
  <c r="I21411" i="62" s="1"/>
  <c r="H21410" i="62"/>
  <c r="I21410" i="62" s="1"/>
  <c r="H21409" i="62"/>
  <c r="I21409" i="62" s="1"/>
  <c r="H21408" i="62"/>
  <c r="I21408" i="62" s="1"/>
  <c r="H21407" i="62"/>
  <c r="I21407" i="62" s="1"/>
  <c r="H21406" i="62"/>
  <c r="I21406" i="62" s="1"/>
  <c r="H21405" i="62"/>
  <c r="I21405" i="62" s="1"/>
  <c r="H21404" i="62"/>
  <c r="I21404" i="62" s="1"/>
  <c r="H21403" i="62"/>
  <c r="I21403" i="62" s="1"/>
  <c r="H21402" i="62"/>
  <c r="I21402" i="62" s="1"/>
  <c r="H21401" i="62"/>
  <c r="I21401" i="62" s="1"/>
  <c r="H21400" i="62"/>
  <c r="I21400" i="62" s="1"/>
  <c r="H21399" i="62"/>
  <c r="I21399" i="62" s="1"/>
  <c r="H21398" i="62"/>
  <c r="I21398" i="62" s="1"/>
  <c r="H21397" i="62"/>
  <c r="I21397" i="62" s="1"/>
  <c r="H21396" i="62"/>
  <c r="I21396" i="62" s="1"/>
  <c r="H21395" i="62"/>
  <c r="I21395" i="62" s="1"/>
  <c r="H21394" i="62"/>
  <c r="I21394" i="62" s="1"/>
  <c r="H21393" i="62"/>
  <c r="I21393" i="62" s="1"/>
  <c r="H21392" i="62"/>
  <c r="I21392" i="62" s="1"/>
  <c r="H21391" i="62"/>
  <c r="I21391" i="62" s="1"/>
  <c r="H21390" i="62"/>
  <c r="I21390" i="62" s="1"/>
  <c r="H21389" i="62"/>
  <c r="I21389" i="62" s="1"/>
  <c r="H21388" i="62"/>
  <c r="I21388" i="62" s="1"/>
  <c r="H21387" i="62"/>
  <c r="I21387" i="62" s="1"/>
  <c r="H21386" i="62"/>
  <c r="I21386" i="62" s="1"/>
  <c r="H21385" i="62"/>
  <c r="I21385" i="62" s="1"/>
  <c r="H21384" i="62"/>
  <c r="I21384" i="62" s="1"/>
  <c r="H21383" i="62"/>
  <c r="I21383" i="62" s="1"/>
  <c r="H21382" i="62"/>
  <c r="I21382" i="62" s="1"/>
  <c r="H21381" i="62"/>
  <c r="I21381" i="62" s="1"/>
  <c r="H21380" i="62"/>
  <c r="I21380" i="62" s="1"/>
  <c r="H21379" i="62"/>
  <c r="I21379" i="62" s="1"/>
  <c r="H21378" i="62"/>
  <c r="I21378" i="62" s="1"/>
  <c r="H21377" i="62"/>
  <c r="I21377" i="62" s="1"/>
  <c r="H21376" i="62"/>
  <c r="I21376" i="62" s="1"/>
  <c r="H21375" i="62"/>
  <c r="I21375" i="62" s="1"/>
  <c r="H21374" i="62"/>
  <c r="I21374" i="62" s="1"/>
  <c r="H21373" i="62"/>
  <c r="I21373" i="62" s="1"/>
  <c r="H21372" i="62"/>
  <c r="I21372" i="62" s="1"/>
  <c r="H21371" i="62"/>
  <c r="I21371" i="62" s="1"/>
  <c r="H21370" i="62"/>
  <c r="I21370" i="62" s="1"/>
  <c r="H21369" i="62"/>
  <c r="I21369" i="62" s="1"/>
  <c r="H21368" i="62"/>
  <c r="I21368" i="62" s="1"/>
  <c r="H21367" i="62"/>
  <c r="I21367" i="62" s="1"/>
  <c r="H21366" i="62"/>
  <c r="I21366" i="62" s="1"/>
  <c r="H21365" i="62"/>
  <c r="I21365" i="62" s="1"/>
  <c r="H21364" i="62"/>
  <c r="I21364" i="62" s="1"/>
  <c r="H21363" i="62"/>
  <c r="I21363" i="62" s="1"/>
  <c r="H21362" i="62"/>
  <c r="I21362" i="62" s="1"/>
  <c r="H21361" i="62"/>
  <c r="I21361" i="62" s="1"/>
  <c r="H21360" i="62"/>
  <c r="I21360" i="62" s="1"/>
  <c r="H21359" i="62"/>
  <c r="I21359" i="62" s="1"/>
  <c r="H21358" i="62"/>
  <c r="I21358" i="62" s="1"/>
  <c r="H21357" i="62"/>
  <c r="I21357" i="62" s="1"/>
  <c r="H21356" i="62"/>
  <c r="I21356" i="62" s="1"/>
  <c r="H21355" i="62"/>
  <c r="I21355" i="62" s="1"/>
  <c r="H21354" i="62"/>
  <c r="I21354" i="62" s="1"/>
  <c r="H21353" i="62"/>
  <c r="I21353" i="62" s="1"/>
  <c r="H21352" i="62"/>
  <c r="I21352" i="62" s="1"/>
  <c r="H21351" i="62"/>
  <c r="I21351" i="62" s="1"/>
  <c r="H21350" i="62"/>
  <c r="I21350" i="62" s="1"/>
  <c r="H21349" i="62"/>
  <c r="I21349" i="62" s="1"/>
  <c r="H21348" i="62"/>
  <c r="I21348" i="62" s="1"/>
  <c r="H21347" i="62"/>
  <c r="I21347" i="62" s="1"/>
  <c r="H21346" i="62"/>
  <c r="I21346" i="62" s="1"/>
  <c r="H21345" i="62"/>
  <c r="I21345" i="62" s="1"/>
  <c r="H21344" i="62"/>
  <c r="I21344" i="62" s="1"/>
  <c r="H21343" i="62"/>
  <c r="I21343" i="62" s="1"/>
  <c r="H21342" i="62"/>
  <c r="I21342" i="62" s="1"/>
  <c r="H21341" i="62"/>
  <c r="I21341" i="62" s="1"/>
  <c r="H21340" i="62"/>
  <c r="I21340" i="62" s="1"/>
  <c r="H21339" i="62"/>
  <c r="I21339" i="62" s="1"/>
  <c r="H21338" i="62"/>
  <c r="I21338" i="62" s="1"/>
  <c r="H21337" i="62"/>
  <c r="I21337" i="62" s="1"/>
  <c r="H21336" i="62"/>
  <c r="I21336" i="62" s="1"/>
  <c r="H21335" i="62"/>
  <c r="I21335" i="62" s="1"/>
  <c r="H21334" i="62"/>
  <c r="I21334" i="62" s="1"/>
  <c r="H21333" i="62"/>
  <c r="I21333" i="62" s="1"/>
  <c r="H21332" i="62"/>
  <c r="I21332" i="62" s="1"/>
  <c r="H21331" i="62"/>
  <c r="I21331" i="62" s="1"/>
  <c r="H21330" i="62"/>
  <c r="I21330" i="62" s="1"/>
  <c r="H21329" i="62"/>
  <c r="I21329" i="62" s="1"/>
  <c r="H21328" i="62"/>
  <c r="I21328" i="62" s="1"/>
  <c r="H21327" i="62"/>
  <c r="I21327" i="62" s="1"/>
  <c r="H21326" i="62"/>
  <c r="I21326" i="62" s="1"/>
  <c r="H21325" i="62"/>
  <c r="I21325" i="62" s="1"/>
  <c r="H21324" i="62"/>
  <c r="I21324" i="62" s="1"/>
  <c r="H21323" i="62"/>
  <c r="I21323" i="62" s="1"/>
  <c r="H21322" i="62"/>
  <c r="I21322" i="62" s="1"/>
  <c r="H21321" i="62"/>
  <c r="I21321" i="62" s="1"/>
  <c r="H21320" i="62"/>
  <c r="I21320" i="62" s="1"/>
  <c r="H21319" i="62"/>
  <c r="I21319" i="62" s="1"/>
  <c r="H21318" i="62"/>
  <c r="I21318" i="62" s="1"/>
  <c r="H21317" i="62"/>
  <c r="I21317" i="62" s="1"/>
  <c r="H21316" i="62"/>
  <c r="I21316" i="62" s="1"/>
  <c r="H21315" i="62"/>
  <c r="I21315" i="62" s="1"/>
  <c r="H21314" i="62"/>
  <c r="I21314" i="62" s="1"/>
  <c r="H21313" i="62"/>
  <c r="I21313" i="62" s="1"/>
  <c r="H21312" i="62"/>
  <c r="I21312" i="62" s="1"/>
  <c r="H21311" i="62"/>
  <c r="I21311" i="62" s="1"/>
  <c r="H21310" i="62"/>
  <c r="I21310" i="62" s="1"/>
  <c r="H21309" i="62"/>
  <c r="I21309" i="62" s="1"/>
  <c r="H21308" i="62"/>
  <c r="I21308" i="62" s="1"/>
  <c r="H21307" i="62"/>
  <c r="I21307" i="62" s="1"/>
  <c r="H21306" i="62"/>
  <c r="I21306" i="62" s="1"/>
  <c r="H21305" i="62"/>
  <c r="I21305" i="62" s="1"/>
  <c r="H21304" i="62"/>
  <c r="I21304" i="62" s="1"/>
  <c r="H21303" i="62"/>
  <c r="I21303" i="62" s="1"/>
  <c r="H21302" i="62"/>
  <c r="I21302" i="62" s="1"/>
  <c r="H21301" i="62"/>
  <c r="I21301" i="62" s="1"/>
  <c r="H21300" i="62"/>
  <c r="I21300" i="62" s="1"/>
  <c r="H21299" i="62"/>
  <c r="I21299" i="62" s="1"/>
  <c r="H21298" i="62"/>
  <c r="I21298" i="62" s="1"/>
  <c r="H21297" i="62"/>
  <c r="I21297" i="62" s="1"/>
  <c r="H21296" i="62"/>
  <c r="I21296" i="62" s="1"/>
  <c r="H21295" i="62"/>
  <c r="I21295" i="62" s="1"/>
  <c r="H21294" i="62"/>
  <c r="I21294" i="62" s="1"/>
  <c r="H21293" i="62"/>
  <c r="I21293" i="62" s="1"/>
  <c r="H21292" i="62"/>
  <c r="I21292" i="62" s="1"/>
  <c r="H21291" i="62"/>
  <c r="I21291" i="62" s="1"/>
  <c r="H21290" i="62"/>
  <c r="I21290" i="62" s="1"/>
  <c r="H21289" i="62"/>
  <c r="I21289" i="62" s="1"/>
  <c r="H21288" i="62"/>
  <c r="I21288" i="62" s="1"/>
  <c r="H21287" i="62"/>
  <c r="I21287" i="62" s="1"/>
  <c r="H21286" i="62"/>
  <c r="I21286" i="62" s="1"/>
  <c r="H21285" i="62"/>
  <c r="I21285" i="62" s="1"/>
  <c r="H21284" i="62"/>
  <c r="I21284" i="62" s="1"/>
  <c r="H21283" i="62"/>
  <c r="I21283" i="62" s="1"/>
  <c r="H21282" i="62"/>
  <c r="I21282" i="62" s="1"/>
  <c r="H21281" i="62"/>
  <c r="I21281" i="62" s="1"/>
  <c r="H21280" i="62"/>
  <c r="I21280" i="62" s="1"/>
  <c r="H21279" i="62"/>
  <c r="I21279" i="62" s="1"/>
  <c r="H21278" i="62"/>
  <c r="I21278" i="62" s="1"/>
  <c r="H21277" i="62"/>
  <c r="I21277" i="62" s="1"/>
  <c r="H21276" i="62"/>
  <c r="I21276" i="62" s="1"/>
  <c r="H21275" i="62"/>
  <c r="I21275" i="62" s="1"/>
  <c r="H21274" i="62"/>
  <c r="I21274" i="62" s="1"/>
  <c r="H21273" i="62"/>
  <c r="I21273" i="62" s="1"/>
  <c r="H21272" i="62"/>
  <c r="I21272" i="62" s="1"/>
  <c r="H21271" i="62"/>
  <c r="I21271" i="62" s="1"/>
  <c r="H21270" i="62"/>
  <c r="I21270" i="62" s="1"/>
  <c r="H21269" i="62"/>
  <c r="I21269" i="62" s="1"/>
  <c r="H21268" i="62"/>
  <c r="I21268" i="62" s="1"/>
  <c r="H21267" i="62"/>
  <c r="I21267" i="62" s="1"/>
  <c r="H21266" i="62"/>
  <c r="I21266" i="62" s="1"/>
  <c r="H21265" i="62"/>
  <c r="I21265" i="62" s="1"/>
  <c r="H21264" i="62"/>
  <c r="I21264" i="62" s="1"/>
  <c r="H21263" i="62"/>
  <c r="I21263" i="62" s="1"/>
  <c r="H21262" i="62"/>
  <c r="I21262" i="62" s="1"/>
  <c r="H21261" i="62"/>
  <c r="I21261" i="62" s="1"/>
  <c r="H21260" i="62"/>
  <c r="I21260" i="62" s="1"/>
  <c r="H21259" i="62"/>
  <c r="I21259" i="62" s="1"/>
  <c r="H21258" i="62"/>
  <c r="I21258" i="62" s="1"/>
  <c r="H21257" i="62"/>
  <c r="I21257" i="62" s="1"/>
  <c r="H21256" i="62"/>
  <c r="I21256" i="62" s="1"/>
  <c r="H21255" i="62"/>
  <c r="I21255" i="62" s="1"/>
  <c r="H21254" i="62"/>
  <c r="I21254" i="62" s="1"/>
  <c r="H21253" i="62"/>
  <c r="I21253" i="62" s="1"/>
  <c r="H21252" i="62"/>
  <c r="I21252" i="62" s="1"/>
  <c r="H21251" i="62"/>
  <c r="I21251" i="62" s="1"/>
  <c r="H21250" i="62"/>
  <c r="I21250" i="62" s="1"/>
  <c r="H21249" i="62"/>
  <c r="I21249" i="62" s="1"/>
  <c r="H21248" i="62"/>
  <c r="I21248" i="62" s="1"/>
  <c r="H21247" i="62"/>
  <c r="I21247" i="62" s="1"/>
  <c r="H21246" i="62"/>
  <c r="I21246" i="62" s="1"/>
  <c r="H21245" i="62"/>
  <c r="I21245" i="62" s="1"/>
  <c r="H21244" i="62"/>
  <c r="I21244" i="62" s="1"/>
  <c r="H21243" i="62"/>
  <c r="I21243" i="62" s="1"/>
  <c r="H21242" i="62"/>
  <c r="I21242" i="62" s="1"/>
  <c r="H21241" i="62"/>
  <c r="I21241" i="62" s="1"/>
  <c r="H21240" i="62"/>
  <c r="I21240" i="62" s="1"/>
  <c r="H21239" i="62"/>
  <c r="I21239" i="62" s="1"/>
  <c r="H21238" i="62"/>
  <c r="I21238" i="62" s="1"/>
  <c r="H21237" i="62"/>
  <c r="I21237" i="62" s="1"/>
  <c r="H21236" i="62"/>
  <c r="I21236" i="62" s="1"/>
  <c r="H21235" i="62"/>
  <c r="I21235" i="62" s="1"/>
  <c r="H21234" i="62"/>
  <c r="I21234" i="62" s="1"/>
  <c r="H21233" i="62"/>
  <c r="I21233" i="62" s="1"/>
  <c r="H21232" i="62"/>
  <c r="I21232" i="62" s="1"/>
  <c r="H21231" i="62"/>
  <c r="I21231" i="62" s="1"/>
  <c r="H21230" i="62"/>
  <c r="I21230" i="62" s="1"/>
  <c r="H21229" i="62"/>
  <c r="I21229" i="62" s="1"/>
  <c r="H21228" i="62"/>
  <c r="I21228" i="62" s="1"/>
  <c r="H21227" i="62"/>
  <c r="I21227" i="62" s="1"/>
  <c r="H21226" i="62"/>
  <c r="I21226" i="62" s="1"/>
  <c r="H21225" i="62"/>
  <c r="I21225" i="62" s="1"/>
  <c r="H21224" i="62"/>
  <c r="I21224" i="62" s="1"/>
  <c r="H21223" i="62"/>
  <c r="I21223" i="62" s="1"/>
  <c r="H21222" i="62"/>
  <c r="I21222" i="62" s="1"/>
  <c r="H21221" i="62"/>
  <c r="I21221" i="62" s="1"/>
  <c r="H21220" i="62"/>
  <c r="I21220" i="62" s="1"/>
  <c r="H21219" i="62"/>
  <c r="I21219" i="62" s="1"/>
  <c r="H21218" i="62"/>
  <c r="I21218" i="62" s="1"/>
  <c r="H21217" i="62"/>
  <c r="I21217" i="62" s="1"/>
  <c r="H21216" i="62"/>
  <c r="I21216" i="62" s="1"/>
  <c r="H21215" i="62"/>
  <c r="I21215" i="62" s="1"/>
  <c r="H21214" i="62"/>
  <c r="I21214" i="62" s="1"/>
  <c r="H21213" i="62"/>
  <c r="I21213" i="62" s="1"/>
  <c r="H21212" i="62"/>
  <c r="I21212" i="62" s="1"/>
  <c r="H21211" i="62"/>
  <c r="I21211" i="62" s="1"/>
  <c r="H21210" i="62"/>
  <c r="I21210" i="62" s="1"/>
  <c r="H21209" i="62"/>
  <c r="I21209" i="62" s="1"/>
  <c r="H21208" i="62"/>
  <c r="I21208" i="62" s="1"/>
  <c r="H21207" i="62"/>
  <c r="I21207" i="62" s="1"/>
  <c r="H21206" i="62"/>
  <c r="I21206" i="62" s="1"/>
  <c r="H21205" i="62"/>
  <c r="I21205" i="62" s="1"/>
  <c r="H21204" i="62"/>
  <c r="I21204" i="62" s="1"/>
  <c r="H21203" i="62"/>
  <c r="I21203" i="62" s="1"/>
  <c r="H21202" i="62"/>
  <c r="I21202" i="62" s="1"/>
  <c r="H21201" i="62"/>
  <c r="I21201" i="62" s="1"/>
  <c r="H21200" i="62"/>
  <c r="I21200" i="62" s="1"/>
  <c r="H21199" i="62"/>
  <c r="I21199" i="62" s="1"/>
  <c r="H21198" i="62"/>
  <c r="I21198" i="62" s="1"/>
  <c r="H21197" i="62"/>
  <c r="I21197" i="62" s="1"/>
  <c r="H21196" i="62"/>
  <c r="I21196" i="62" s="1"/>
  <c r="H21195" i="62"/>
  <c r="I21195" i="62" s="1"/>
  <c r="H21194" i="62"/>
  <c r="I21194" i="62" s="1"/>
  <c r="H21193" i="62"/>
  <c r="I21193" i="62" s="1"/>
  <c r="H21192" i="62"/>
  <c r="I21192" i="62" s="1"/>
  <c r="H21191" i="62"/>
  <c r="I21191" i="62" s="1"/>
  <c r="H21190" i="62"/>
  <c r="I21190" i="62" s="1"/>
  <c r="H21189" i="62"/>
  <c r="I21189" i="62" s="1"/>
  <c r="H21188" i="62"/>
  <c r="I21188" i="62" s="1"/>
  <c r="H21187" i="62"/>
  <c r="I21187" i="62" s="1"/>
  <c r="H21186" i="62"/>
  <c r="I21186" i="62" s="1"/>
  <c r="H21185" i="62"/>
  <c r="I21185" i="62" s="1"/>
  <c r="H21184" i="62"/>
  <c r="I21184" i="62" s="1"/>
  <c r="H21183" i="62"/>
  <c r="I21183" i="62" s="1"/>
  <c r="H21182" i="62"/>
  <c r="I21182" i="62" s="1"/>
  <c r="H21181" i="62"/>
  <c r="I21181" i="62" s="1"/>
  <c r="H21180" i="62"/>
  <c r="I21180" i="62" s="1"/>
  <c r="H21179" i="62"/>
  <c r="I21179" i="62" s="1"/>
  <c r="H21178" i="62"/>
  <c r="I21178" i="62" s="1"/>
  <c r="H21177" i="62"/>
  <c r="I21177" i="62" s="1"/>
  <c r="H21176" i="62"/>
  <c r="I21176" i="62" s="1"/>
  <c r="H21175" i="62"/>
  <c r="I21175" i="62" s="1"/>
  <c r="H21174" i="62"/>
  <c r="I21174" i="62" s="1"/>
  <c r="H21173" i="62"/>
  <c r="I21173" i="62" s="1"/>
  <c r="H21172" i="62"/>
  <c r="I21172" i="62" s="1"/>
  <c r="H21171" i="62"/>
  <c r="I21171" i="62" s="1"/>
  <c r="H21170" i="62"/>
  <c r="I21170" i="62" s="1"/>
  <c r="H21169" i="62"/>
  <c r="I21169" i="62" s="1"/>
  <c r="H21168" i="62"/>
  <c r="I21168" i="62" s="1"/>
  <c r="H21167" i="62"/>
  <c r="I21167" i="62" s="1"/>
  <c r="H21166" i="62"/>
  <c r="I21166" i="62" s="1"/>
  <c r="H21165" i="62"/>
  <c r="I21165" i="62" s="1"/>
  <c r="H21164" i="62"/>
  <c r="I21164" i="62" s="1"/>
  <c r="H21163" i="62"/>
  <c r="I21163" i="62" s="1"/>
  <c r="H21162" i="62"/>
  <c r="I21162" i="62" s="1"/>
  <c r="H21161" i="62"/>
  <c r="I21161" i="62" s="1"/>
  <c r="H21160" i="62"/>
  <c r="I21160" i="62" s="1"/>
  <c r="H21159" i="62"/>
  <c r="I21159" i="62" s="1"/>
  <c r="H21158" i="62"/>
  <c r="I21158" i="62" s="1"/>
  <c r="H21157" i="62"/>
  <c r="I21157" i="62" s="1"/>
  <c r="H21156" i="62"/>
  <c r="I21156" i="62" s="1"/>
  <c r="H21155" i="62"/>
  <c r="I21155" i="62" s="1"/>
  <c r="H21154" i="62"/>
  <c r="I21154" i="62" s="1"/>
  <c r="H21153" i="62"/>
  <c r="I21153" i="62" s="1"/>
  <c r="H21152" i="62"/>
  <c r="I21152" i="62" s="1"/>
  <c r="H21151" i="62"/>
  <c r="I21151" i="62" s="1"/>
  <c r="H21150" i="62"/>
  <c r="I21150" i="62" s="1"/>
  <c r="H21149" i="62"/>
  <c r="I21149" i="62" s="1"/>
  <c r="H21148" i="62"/>
  <c r="I21148" i="62" s="1"/>
  <c r="H21147" i="62"/>
  <c r="I21147" i="62" s="1"/>
  <c r="H21146" i="62"/>
  <c r="I21146" i="62" s="1"/>
  <c r="H21145" i="62"/>
  <c r="I21145" i="62" s="1"/>
  <c r="H21144" i="62"/>
  <c r="I21144" i="62" s="1"/>
  <c r="H21143" i="62"/>
  <c r="I21143" i="62" s="1"/>
  <c r="H21142" i="62"/>
  <c r="I21142" i="62" s="1"/>
  <c r="H21141" i="62"/>
  <c r="I21141" i="62" s="1"/>
  <c r="H21140" i="62"/>
  <c r="I21140" i="62" s="1"/>
  <c r="H21139" i="62"/>
  <c r="I21139" i="62" s="1"/>
  <c r="H21138" i="62"/>
  <c r="I21138" i="62" s="1"/>
  <c r="H21137" i="62"/>
  <c r="I21137" i="62" s="1"/>
  <c r="H21136" i="62"/>
  <c r="I21136" i="62" s="1"/>
  <c r="H21135" i="62"/>
  <c r="I21135" i="62" s="1"/>
  <c r="H21134" i="62"/>
  <c r="I21134" i="62" s="1"/>
  <c r="H21133" i="62"/>
  <c r="I21133" i="62" s="1"/>
  <c r="H21132" i="62"/>
  <c r="I21132" i="62" s="1"/>
  <c r="H21131" i="62"/>
  <c r="I21131" i="62" s="1"/>
  <c r="H21130" i="62"/>
  <c r="I21130" i="62" s="1"/>
  <c r="H21129" i="62"/>
  <c r="I21129" i="62" s="1"/>
  <c r="H21128" i="62"/>
  <c r="I21128" i="62" s="1"/>
  <c r="H21127" i="62"/>
  <c r="I21127" i="62" s="1"/>
  <c r="H21126" i="62"/>
  <c r="I21126" i="62" s="1"/>
  <c r="H21125" i="62"/>
  <c r="I21125" i="62" s="1"/>
  <c r="H21124" i="62"/>
  <c r="I21124" i="62" s="1"/>
  <c r="H21123" i="62"/>
  <c r="I21123" i="62" s="1"/>
  <c r="H21122" i="62"/>
  <c r="I21122" i="62" s="1"/>
  <c r="H21121" i="62"/>
  <c r="I21121" i="62" s="1"/>
  <c r="H21120" i="62"/>
  <c r="I21120" i="62" s="1"/>
  <c r="H21119" i="62"/>
  <c r="I21119" i="62" s="1"/>
  <c r="H21118" i="62"/>
  <c r="I21118" i="62" s="1"/>
  <c r="H21117" i="62"/>
  <c r="I21117" i="62" s="1"/>
  <c r="H21116" i="62"/>
  <c r="I21116" i="62" s="1"/>
  <c r="H21115" i="62"/>
  <c r="I21115" i="62" s="1"/>
  <c r="H21114" i="62"/>
  <c r="I21114" i="62" s="1"/>
  <c r="H21113" i="62"/>
  <c r="I21113" i="62" s="1"/>
  <c r="H21112" i="62"/>
  <c r="I21112" i="62" s="1"/>
  <c r="H21111" i="62"/>
  <c r="I21111" i="62" s="1"/>
  <c r="H21110" i="62"/>
  <c r="I21110" i="62" s="1"/>
  <c r="H21109" i="62"/>
  <c r="I21109" i="62" s="1"/>
  <c r="H21108" i="62"/>
  <c r="I21108" i="62" s="1"/>
  <c r="H21107" i="62"/>
  <c r="I21107" i="62" s="1"/>
  <c r="H21106" i="62"/>
  <c r="I21106" i="62" s="1"/>
  <c r="H21105" i="62"/>
  <c r="I21105" i="62" s="1"/>
  <c r="H21104" i="62"/>
  <c r="I21104" i="62" s="1"/>
  <c r="H21103" i="62"/>
  <c r="I21103" i="62" s="1"/>
  <c r="H21102" i="62"/>
  <c r="I21102" i="62" s="1"/>
  <c r="H21101" i="62"/>
  <c r="I21101" i="62" s="1"/>
  <c r="H21100" i="62"/>
  <c r="I21100" i="62" s="1"/>
  <c r="H21099" i="62"/>
  <c r="I21099" i="62" s="1"/>
  <c r="H21098" i="62"/>
  <c r="I21098" i="62" s="1"/>
  <c r="H21097" i="62"/>
  <c r="I21097" i="62" s="1"/>
  <c r="H21096" i="62"/>
  <c r="I21096" i="62" s="1"/>
  <c r="H21095" i="62"/>
  <c r="I21095" i="62" s="1"/>
  <c r="H21094" i="62"/>
  <c r="I21094" i="62" s="1"/>
  <c r="H21093" i="62"/>
  <c r="I21093" i="62" s="1"/>
  <c r="H21092" i="62"/>
  <c r="I21092" i="62" s="1"/>
  <c r="H21091" i="62"/>
  <c r="I21091" i="62" s="1"/>
  <c r="H21090" i="62"/>
  <c r="I21090" i="62" s="1"/>
  <c r="H21089" i="62"/>
  <c r="I21089" i="62" s="1"/>
  <c r="H21088" i="62"/>
  <c r="I21088" i="62" s="1"/>
  <c r="H21087" i="62"/>
  <c r="I21087" i="62" s="1"/>
  <c r="H21086" i="62"/>
  <c r="I21086" i="62" s="1"/>
  <c r="H21085" i="62"/>
  <c r="I21085" i="62" s="1"/>
  <c r="H21084" i="62"/>
  <c r="I21084" i="62" s="1"/>
  <c r="H21083" i="62"/>
  <c r="I21083" i="62" s="1"/>
  <c r="H21082" i="62"/>
  <c r="I21082" i="62" s="1"/>
  <c r="H21081" i="62"/>
  <c r="I21081" i="62" s="1"/>
  <c r="H21080" i="62"/>
  <c r="I21080" i="62" s="1"/>
  <c r="H21079" i="62"/>
  <c r="I21079" i="62" s="1"/>
  <c r="H21078" i="62"/>
  <c r="I21078" i="62" s="1"/>
  <c r="H21077" i="62"/>
  <c r="I21077" i="62" s="1"/>
  <c r="H21076" i="62"/>
  <c r="I21076" i="62" s="1"/>
  <c r="H21075" i="62"/>
  <c r="I21075" i="62" s="1"/>
  <c r="H21074" i="62"/>
  <c r="I21074" i="62" s="1"/>
  <c r="H21073" i="62"/>
  <c r="I21073" i="62" s="1"/>
  <c r="H21072" i="62"/>
  <c r="I21072" i="62" s="1"/>
  <c r="H21071" i="62"/>
  <c r="I21071" i="62" s="1"/>
  <c r="H21070" i="62"/>
  <c r="I21070" i="62" s="1"/>
  <c r="H21069" i="62"/>
  <c r="I21069" i="62" s="1"/>
  <c r="H21068" i="62"/>
  <c r="I21068" i="62" s="1"/>
  <c r="H21067" i="62"/>
  <c r="I21067" i="62" s="1"/>
  <c r="H21066" i="62"/>
  <c r="I21066" i="62" s="1"/>
  <c r="H21065" i="62"/>
  <c r="I21065" i="62" s="1"/>
  <c r="H21064" i="62"/>
  <c r="I21064" i="62" s="1"/>
  <c r="H21063" i="62"/>
  <c r="I21063" i="62" s="1"/>
  <c r="H21062" i="62"/>
  <c r="I21062" i="62" s="1"/>
  <c r="H21061" i="62"/>
  <c r="I21061" i="62" s="1"/>
  <c r="H21060" i="62"/>
  <c r="I21060" i="62" s="1"/>
  <c r="H21059" i="62"/>
  <c r="I21059" i="62" s="1"/>
  <c r="H21058" i="62"/>
  <c r="I21058" i="62" s="1"/>
  <c r="H21057" i="62"/>
  <c r="I21057" i="62" s="1"/>
  <c r="H21056" i="62"/>
  <c r="I21056" i="62" s="1"/>
  <c r="H21055" i="62"/>
  <c r="I21055" i="62" s="1"/>
  <c r="H21054" i="62"/>
  <c r="I21054" i="62" s="1"/>
  <c r="H21053" i="62"/>
  <c r="I21053" i="62" s="1"/>
  <c r="H21052" i="62"/>
  <c r="I21052" i="62" s="1"/>
  <c r="H21051" i="62"/>
  <c r="I21051" i="62" s="1"/>
  <c r="H21050" i="62"/>
  <c r="I21050" i="62" s="1"/>
  <c r="H21049" i="62"/>
  <c r="I21049" i="62" s="1"/>
  <c r="H21048" i="62"/>
  <c r="I21048" i="62" s="1"/>
  <c r="H21047" i="62"/>
  <c r="I21047" i="62" s="1"/>
  <c r="H21046" i="62"/>
  <c r="I21046" i="62" s="1"/>
  <c r="H21045" i="62"/>
  <c r="I21045" i="62" s="1"/>
  <c r="H21044" i="62"/>
  <c r="I21044" i="62" s="1"/>
  <c r="H21043" i="62"/>
  <c r="I21043" i="62" s="1"/>
  <c r="H21042" i="62"/>
  <c r="I21042" i="62" s="1"/>
  <c r="H21041" i="62"/>
  <c r="I21041" i="62" s="1"/>
  <c r="H21040" i="62"/>
  <c r="I21040" i="62" s="1"/>
  <c r="H21039" i="62"/>
  <c r="I21039" i="62" s="1"/>
  <c r="H21038" i="62"/>
  <c r="I21038" i="62" s="1"/>
  <c r="H21037" i="62"/>
  <c r="I21037" i="62" s="1"/>
  <c r="H21036" i="62"/>
  <c r="I21036" i="62" s="1"/>
  <c r="H21035" i="62"/>
  <c r="I21035" i="62" s="1"/>
  <c r="H21034" i="62"/>
  <c r="I21034" i="62" s="1"/>
  <c r="H21033" i="62"/>
  <c r="I21033" i="62" s="1"/>
  <c r="H21032" i="62"/>
  <c r="I21032" i="62" s="1"/>
  <c r="H21031" i="62"/>
  <c r="I21031" i="62" s="1"/>
  <c r="H21030" i="62"/>
  <c r="I21030" i="62" s="1"/>
  <c r="H21029" i="62"/>
  <c r="I21029" i="62" s="1"/>
  <c r="H21028" i="62"/>
  <c r="I21028" i="62" s="1"/>
  <c r="H21027" i="62"/>
  <c r="I21027" i="62" s="1"/>
  <c r="H21026" i="62"/>
  <c r="I21026" i="62" s="1"/>
  <c r="H21025" i="62"/>
  <c r="I21025" i="62" s="1"/>
  <c r="H21024" i="62"/>
  <c r="I21024" i="62" s="1"/>
  <c r="H21023" i="62"/>
  <c r="I21023" i="62" s="1"/>
  <c r="H21022" i="62"/>
  <c r="I21022" i="62" s="1"/>
  <c r="H21021" i="62"/>
  <c r="I21021" i="62" s="1"/>
  <c r="H21020" i="62"/>
  <c r="I21020" i="62" s="1"/>
  <c r="H21019" i="62"/>
  <c r="I21019" i="62" s="1"/>
  <c r="H21018" i="62"/>
  <c r="I21018" i="62" s="1"/>
  <c r="H21017" i="62"/>
  <c r="I21017" i="62" s="1"/>
  <c r="H21016" i="62"/>
  <c r="I21016" i="62" s="1"/>
  <c r="H21015" i="62"/>
  <c r="I21015" i="62" s="1"/>
  <c r="H21014" i="62"/>
  <c r="I21014" i="62" s="1"/>
  <c r="H21013" i="62"/>
  <c r="I21013" i="62" s="1"/>
  <c r="H21012" i="62"/>
  <c r="I21012" i="62" s="1"/>
  <c r="H21011" i="62"/>
  <c r="I21011" i="62" s="1"/>
  <c r="H21010" i="62"/>
  <c r="I21010" i="62" s="1"/>
  <c r="H21009" i="62"/>
  <c r="I21009" i="62" s="1"/>
  <c r="H21008" i="62"/>
  <c r="I21008" i="62" s="1"/>
  <c r="H21007" i="62"/>
  <c r="I21007" i="62" s="1"/>
  <c r="H21006" i="62"/>
  <c r="I21006" i="62" s="1"/>
  <c r="H21005" i="62"/>
  <c r="I21005" i="62" s="1"/>
  <c r="H21004" i="62"/>
  <c r="I21004" i="62" s="1"/>
  <c r="H21003" i="62"/>
  <c r="I21003" i="62" s="1"/>
  <c r="H21002" i="62"/>
  <c r="I21002" i="62" s="1"/>
  <c r="H21001" i="62"/>
  <c r="I21001" i="62" s="1"/>
  <c r="H21000" i="62"/>
  <c r="I21000" i="62" s="1"/>
  <c r="H20999" i="62"/>
  <c r="I20999" i="62" s="1"/>
  <c r="H20998" i="62"/>
  <c r="I20998" i="62" s="1"/>
  <c r="H20997" i="62"/>
  <c r="I20997" i="62" s="1"/>
  <c r="H20996" i="62"/>
  <c r="I20996" i="62" s="1"/>
  <c r="H20995" i="62"/>
  <c r="I20995" i="62" s="1"/>
  <c r="H20994" i="62"/>
  <c r="I20994" i="62" s="1"/>
  <c r="H20993" i="62"/>
  <c r="I20993" i="62" s="1"/>
  <c r="H20992" i="62"/>
  <c r="I20992" i="62" s="1"/>
  <c r="H20991" i="62"/>
  <c r="I20991" i="62" s="1"/>
  <c r="H20990" i="62"/>
  <c r="I20990" i="62" s="1"/>
  <c r="H20989" i="62"/>
  <c r="I20989" i="62" s="1"/>
  <c r="H20988" i="62"/>
  <c r="I20988" i="62" s="1"/>
  <c r="H20987" i="62"/>
  <c r="I20987" i="62" s="1"/>
  <c r="H20986" i="62"/>
  <c r="I20986" i="62" s="1"/>
  <c r="H20985" i="62"/>
  <c r="I20985" i="62" s="1"/>
  <c r="H20984" i="62"/>
  <c r="I20984" i="62" s="1"/>
  <c r="H20983" i="62"/>
  <c r="I20983" i="62" s="1"/>
  <c r="H20982" i="62"/>
  <c r="I20982" i="62" s="1"/>
  <c r="H20981" i="62"/>
  <c r="I20981" i="62" s="1"/>
  <c r="H20980" i="62"/>
  <c r="I20980" i="62" s="1"/>
  <c r="H20979" i="62"/>
  <c r="I20979" i="62" s="1"/>
  <c r="H20978" i="62"/>
  <c r="I20978" i="62" s="1"/>
  <c r="H20977" i="62"/>
  <c r="I20977" i="62" s="1"/>
  <c r="H20976" i="62"/>
  <c r="I20976" i="62" s="1"/>
  <c r="H20975" i="62"/>
  <c r="I20975" i="62" s="1"/>
  <c r="H20974" i="62"/>
  <c r="I20974" i="62" s="1"/>
  <c r="H20973" i="62"/>
  <c r="I20973" i="62" s="1"/>
  <c r="H20972" i="62"/>
  <c r="I20972" i="62" s="1"/>
  <c r="H20971" i="62"/>
  <c r="I20971" i="62" s="1"/>
  <c r="H20970" i="62"/>
  <c r="I20970" i="62" s="1"/>
  <c r="H20969" i="62"/>
  <c r="I20969" i="62" s="1"/>
  <c r="H20968" i="62"/>
  <c r="I20968" i="62" s="1"/>
  <c r="H20967" i="62"/>
  <c r="I20967" i="62" s="1"/>
  <c r="H20966" i="62"/>
  <c r="I20966" i="62" s="1"/>
  <c r="H20965" i="62"/>
  <c r="I20965" i="62" s="1"/>
  <c r="H20964" i="62"/>
  <c r="I20964" i="62" s="1"/>
  <c r="H20963" i="62"/>
  <c r="I20963" i="62" s="1"/>
  <c r="H20962" i="62"/>
  <c r="I20962" i="62" s="1"/>
  <c r="H20961" i="62"/>
  <c r="I20961" i="62" s="1"/>
  <c r="H20960" i="62"/>
  <c r="I20960" i="62" s="1"/>
  <c r="H20959" i="62"/>
  <c r="I20959" i="62" s="1"/>
  <c r="H20958" i="62"/>
  <c r="I20958" i="62" s="1"/>
  <c r="H20957" i="62"/>
  <c r="I20957" i="62" s="1"/>
  <c r="H20956" i="62"/>
  <c r="I20956" i="62" s="1"/>
  <c r="H20955" i="62"/>
  <c r="I20955" i="62" s="1"/>
  <c r="H20954" i="62"/>
  <c r="I20954" i="62" s="1"/>
  <c r="H20953" i="62"/>
  <c r="I20953" i="62" s="1"/>
  <c r="H20952" i="62"/>
  <c r="I20952" i="62" s="1"/>
  <c r="H20951" i="62"/>
  <c r="I20951" i="62" s="1"/>
  <c r="H20950" i="62"/>
  <c r="I20950" i="62" s="1"/>
  <c r="H20949" i="62"/>
  <c r="I20949" i="62" s="1"/>
  <c r="H20948" i="62"/>
  <c r="I20948" i="62" s="1"/>
  <c r="H20947" i="62"/>
  <c r="I20947" i="62" s="1"/>
  <c r="H20946" i="62"/>
  <c r="I20946" i="62" s="1"/>
  <c r="H20945" i="62"/>
  <c r="I20945" i="62" s="1"/>
  <c r="H20944" i="62"/>
  <c r="I20944" i="62" s="1"/>
  <c r="H20943" i="62"/>
  <c r="I20943" i="62" s="1"/>
  <c r="H20942" i="62"/>
  <c r="I20942" i="62" s="1"/>
  <c r="H20941" i="62"/>
  <c r="I20941" i="62" s="1"/>
  <c r="H20940" i="62"/>
  <c r="I20940" i="62" s="1"/>
  <c r="H20939" i="62"/>
  <c r="I20939" i="62" s="1"/>
  <c r="H20938" i="62"/>
  <c r="I20938" i="62" s="1"/>
  <c r="H20937" i="62"/>
  <c r="I20937" i="62" s="1"/>
  <c r="H20936" i="62"/>
  <c r="I20936" i="62" s="1"/>
  <c r="H20935" i="62"/>
  <c r="I20935" i="62" s="1"/>
  <c r="H20934" i="62"/>
  <c r="I20934" i="62" s="1"/>
  <c r="H20933" i="62"/>
  <c r="I20933" i="62" s="1"/>
  <c r="H20932" i="62"/>
  <c r="I20932" i="62" s="1"/>
  <c r="H20931" i="62"/>
  <c r="I20931" i="62" s="1"/>
  <c r="H20930" i="62"/>
  <c r="I20930" i="62" s="1"/>
  <c r="H20929" i="62"/>
  <c r="I20929" i="62" s="1"/>
  <c r="H20928" i="62"/>
  <c r="I20928" i="62" s="1"/>
  <c r="H20927" i="62"/>
  <c r="I20927" i="62" s="1"/>
  <c r="H20926" i="62"/>
  <c r="I20926" i="62" s="1"/>
  <c r="H20925" i="62"/>
  <c r="I20925" i="62" s="1"/>
  <c r="H20924" i="62"/>
  <c r="I20924" i="62" s="1"/>
  <c r="H20923" i="62"/>
  <c r="I20923" i="62" s="1"/>
  <c r="H20922" i="62"/>
  <c r="I20922" i="62" s="1"/>
  <c r="H20921" i="62"/>
  <c r="I20921" i="62" s="1"/>
  <c r="H20920" i="62"/>
  <c r="I20920" i="62" s="1"/>
  <c r="H20919" i="62"/>
  <c r="I20919" i="62" s="1"/>
  <c r="H20918" i="62"/>
  <c r="I20918" i="62" s="1"/>
  <c r="H20917" i="62"/>
  <c r="I20917" i="62" s="1"/>
  <c r="H20916" i="62"/>
  <c r="I20916" i="62" s="1"/>
  <c r="H20915" i="62"/>
  <c r="I20915" i="62" s="1"/>
  <c r="H20914" i="62"/>
  <c r="I20914" i="62" s="1"/>
  <c r="H20913" i="62"/>
  <c r="I20913" i="62" s="1"/>
  <c r="H20912" i="62"/>
  <c r="I20912" i="62" s="1"/>
  <c r="H20911" i="62"/>
  <c r="I20911" i="62" s="1"/>
  <c r="H20910" i="62"/>
  <c r="I20910" i="62" s="1"/>
  <c r="H20909" i="62"/>
  <c r="I20909" i="62" s="1"/>
  <c r="H20908" i="62"/>
  <c r="I20908" i="62" s="1"/>
  <c r="H20907" i="62"/>
  <c r="I20907" i="62" s="1"/>
  <c r="H20906" i="62"/>
  <c r="I20906" i="62" s="1"/>
  <c r="H20905" i="62"/>
  <c r="I20905" i="62" s="1"/>
  <c r="H20904" i="62"/>
  <c r="I20904" i="62" s="1"/>
  <c r="H20903" i="62"/>
  <c r="I20903" i="62" s="1"/>
  <c r="H20902" i="62"/>
  <c r="I20902" i="62" s="1"/>
  <c r="H20901" i="62"/>
  <c r="I20901" i="62" s="1"/>
  <c r="H20900" i="62"/>
  <c r="I20900" i="62" s="1"/>
  <c r="H20899" i="62"/>
  <c r="I20899" i="62" s="1"/>
  <c r="H20898" i="62"/>
  <c r="I20898" i="62" s="1"/>
  <c r="H20897" i="62"/>
  <c r="I20897" i="62" s="1"/>
  <c r="H20896" i="62"/>
  <c r="I20896" i="62" s="1"/>
  <c r="H20895" i="62"/>
  <c r="I20895" i="62" s="1"/>
  <c r="H20894" i="62"/>
  <c r="I20894" i="62" s="1"/>
  <c r="H20893" i="62"/>
  <c r="I20893" i="62" s="1"/>
  <c r="H20892" i="62"/>
  <c r="I20892" i="62" s="1"/>
  <c r="H20891" i="62"/>
  <c r="I20891" i="62" s="1"/>
  <c r="H20890" i="62"/>
  <c r="I20890" i="62" s="1"/>
  <c r="H20889" i="62"/>
  <c r="I20889" i="62" s="1"/>
  <c r="H20888" i="62"/>
  <c r="I20888" i="62" s="1"/>
  <c r="H20887" i="62"/>
  <c r="I20887" i="62" s="1"/>
  <c r="H20886" i="62"/>
  <c r="I20886" i="62" s="1"/>
  <c r="H20885" i="62"/>
  <c r="I20885" i="62" s="1"/>
  <c r="H20884" i="62"/>
  <c r="I20884" i="62" s="1"/>
  <c r="H20883" i="62"/>
  <c r="I20883" i="62" s="1"/>
  <c r="H20882" i="62"/>
  <c r="I20882" i="62" s="1"/>
  <c r="H20881" i="62"/>
  <c r="I20881" i="62" s="1"/>
  <c r="H20880" i="62"/>
  <c r="I20880" i="62" s="1"/>
  <c r="H20879" i="62"/>
  <c r="I20879" i="62" s="1"/>
  <c r="H20878" i="62"/>
  <c r="I20878" i="62" s="1"/>
  <c r="H20877" i="62"/>
  <c r="I20877" i="62" s="1"/>
  <c r="H20876" i="62"/>
  <c r="I20876" i="62" s="1"/>
  <c r="H20875" i="62"/>
  <c r="I20875" i="62" s="1"/>
  <c r="H20874" i="62"/>
  <c r="I20874" i="62" s="1"/>
  <c r="H20873" i="62"/>
  <c r="I20873" i="62" s="1"/>
  <c r="H20872" i="62"/>
  <c r="I20872" i="62" s="1"/>
  <c r="H20871" i="62"/>
  <c r="I20871" i="62" s="1"/>
  <c r="H20870" i="62"/>
  <c r="I20870" i="62" s="1"/>
  <c r="H20869" i="62"/>
  <c r="I20869" i="62" s="1"/>
  <c r="H20868" i="62"/>
  <c r="I20868" i="62" s="1"/>
  <c r="H20867" i="62"/>
  <c r="I20867" i="62" s="1"/>
  <c r="H20866" i="62"/>
  <c r="I20866" i="62" s="1"/>
  <c r="H20865" i="62"/>
  <c r="I20865" i="62" s="1"/>
  <c r="H20864" i="62"/>
  <c r="I20864" i="62" s="1"/>
  <c r="H20863" i="62"/>
  <c r="I20863" i="62" s="1"/>
  <c r="H20862" i="62"/>
  <c r="I20862" i="62" s="1"/>
  <c r="H20861" i="62"/>
  <c r="I20861" i="62" s="1"/>
  <c r="H20860" i="62"/>
  <c r="I20860" i="62" s="1"/>
  <c r="H20859" i="62"/>
  <c r="I20859" i="62" s="1"/>
  <c r="H20858" i="62"/>
  <c r="I20858" i="62" s="1"/>
  <c r="H20857" i="62"/>
  <c r="I20857" i="62" s="1"/>
  <c r="H20856" i="62"/>
  <c r="I20856" i="62" s="1"/>
  <c r="H20855" i="62"/>
  <c r="I20855" i="62" s="1"/>
  <c r="H20854" i="62"/>
  <c r="I20854" i="62" s="1"/>
  <c r="H20853" i="62"/>
  <c r="I20853" i="62" s="1"/>
  <c r="H20852" i="62"/>
  <c r="I20852" i="62" s="1"/>
  <c r="H20851" i="62"/>
  <c r="I20851" i="62" s="1"/>
  <c r="H20850" i="62"/>
  <c r="I20850" i="62" s="1"/>
  <c r="H20849" i="62"/>
  <c r="I20849" i="62" s="1"/>
  <c r="H20848" i="62"/>
  <c r="I20848" i="62" s="1"/>
  <c r="H20847" i="62"/>
  <c r="I20847" i="62" s="1"/>
  <c r="H20846" i="62"/>
  <c r="I20846" i="62" s="1"/>
  <c r="H20845" i="62"/>
  <c r="I20845" i="62" s="1"/>
  <c r="H20844" i="62"/>
  <c r="I20844" i="62" s="1"/>
  <c r="H20843" i="62"/>
  <c r="I20843" i="62" s="1"/>
  <c r="H20842" i="62"/>
  <c r="I20842" i="62" s="1"/>
  <c r="H20841" i="62"/>
  <c r="I20841" i="62" s="1"/>
  <c r="H20840" i="62"/>
  <c r="I20840" i="62" s="1"/>
  <c r="H20839" i="62"/>
  <c r="I20839" i="62" s="1"/>
  <c r="H20838" i="62"/>
  <c r="I20838" i="62" s="1"/>
  <c r="H20837" i="62"/>
  <c r="I20837" i="62" s="1"/>
  <c r="H20836" i="62"/>
  <c r="I20836" i="62" s="1"/>
  <c r="H20835" i="62"/>
  <c r="I20835" i="62" s="1"/>
  <c r="H20834" i="62"/>
  <c r="I20834" i="62" s="1"/>
  <c r="H20833" i="62"/>
  <c r="I20833" i="62" s="1"/>
  <c r="H20832" i="62"/>
  <c r="I20832" i="62" s="1"/>
  <c r="H20831" i="62"/>
  <c r="I20831" i="62" s="1"/>
  <c r="H20830" i="62"/>
  <c r="I20830" i="62" s="1"/>
  <c r="H20829" i="62"/>
  <c r="I20829" i="62" s="1"/>
  <c r="H20828" i="62"/>
  <c r="I20828" i="62" s="1"/>
  <c r="H20827" i="62"/>
  <c r="I20827" i="62" s="1"/>
  <c r="H20826" i="62"/>
  <c r="I20826" i="62" s="1"/>
  <c r="H20825" i="62"/>
  <c r="I20825" i="62" s="1"/>
  <c r="H20824" i="62"/>
  <c r="I20824" i="62" s="1"/>
  <c r="H20823" i="62"/>
  <c r="I20823" i="62" s="1"/>
  <c r="H20822" i="62"/>
  <c r="I20822" i="62" s="1"/>
  <c r="H20821" i="62"/>
  <c r="I20821" i="62" s="1"/>
  <c r="H20820" i="62"/>
  <c r="I20820" i="62" s="1"/>
  <c r="H20819" i="62"/>
  <c r="I20819" i="62" s="1"/>
  <c r="H20818" i="62"/>
  <c r="I20818" i="62" s="1"/>
  <c r="H20817" i="62"/>
  <c r="I20817" i="62" s="1"/>
  <c r="H20816" i="62"/>
  <c r="I20816" i="62" s="1"/>
  <c r="H20815" i="62"/>
  <c r="I20815" i="62" s="1"/>
  <c r="H20814" i="62"/>
  <c r="I20814" i="62" s="1"/>
  <c r="H20813" i="62"/>
  <c r="I20813" i="62" s="1"/>
  <c r="H20812" i="62"/>
  <c r="I20812" i="62" s="1"/>
  <c r="H20811" i="62"/>
  <c r="I20811" i="62" s="1"/>
  <c r="H20810" i="62"/>
  <c r="I20810" i="62" s="1"/>
  <c r="H20809" i="62"/>
  <c r="I20809" i="62" s="1"/>
  <c r="H20808" i="62"/>
  <c r="I20808" i="62" s="1"/>
  <c r="H20807" i="62"/>
  <c r="I20807" i="62" s="1"/>
  <c r="H20806" i="62"/>
  <c r="I20806" i="62" s="1"/>
  <c r="H20805" i="62"/>
  <c r="I20805" i="62" s="1"/>
  <c r="H20804" i="62"/>
  <c r="I20804" i="62" s="1"/>
  <c r="H20803" i="62"/>
  <c r="I20803" i="62" s="1"/>
  <c r="H20802" i="62"/>
  <c r="I20802" i="62" s="1"/>
  <c r="H20801" i="62"/>
  <c r="I20801" i="62" s="1"/>
  <c r="H20800" i="62"/>
  <c r="I20800" i="62" s="1"/>
  <c r="H20799" i="62"/>
  <c r="I20799" i="62" s="1"/>
  <c r="H20798" i="62"/>
  <c r="I20798" i="62" s="1"/>
  <c r="H20797" i="62"/>
  <c r="I20797" i="62" s="1"/>
  <c r="H20796" i="62"/>
  <c r="I20796" i="62" s="1"/>
  <c r="H20795" i="62"/>
  <c r="I20795" i="62" s="1"/>
  <c r="H20794" i="62"/>
  <c r="I20794" i="62" s="1"/>
  <c r="H20793" i="62"/>
  <c r="I20793" i="62" s="1"/>
  <c r="H20792" i="62"/>
  <c r="I20792" i="62" s="1"/>
  <c r="H20791" i="62"/>
  <c r="I20791" i="62" s="1"/>
  <c r="H20790" i="62"/>
  <c r="I20790" i="62" s="1"/>
  <c r="H20789" i="62"/>
  <c r="I20789" i="62" s="1"/>
  <c r="H20788" i="62"/>
  <c r="I20788" i="62" s="1"/>
  <c r="H20787" i="62"/>
  <c r="I20787" i="62" s="1"/>
  <c r="H20786" i="62"/>
  <c r="I20786" i="62" s="1"/>
  <c r="H20785" i="62"/>
  <c r="I20785" i="62" s="1"/>
  <c r="H20784" i="62"/>
  <c r="I20784" i="62" s="1"/>
  <c r="H20783" i="62"/>
  <c r="I20783" i="62" s="1"/>
  <c r="H20782" i="62"/>
  <c r="I20782" i="62" s="1"/>
  <c r="H20781" i="62"/>
  <c r="I20781" i="62" s="1"/>
  <c r="H20780" i="62"/>
  <c r="I20780" i="62" s="1"/>
  <c r="H20779" i="62"/>
  <c r="I20779" i="62" s="1"/>
  <c r="H20778" i="62"/>
  <c r="I20778" i="62" s="1"/>
  <c r="H20777" i="62"/>
  <c r="I20777" i="62" s="1"/>
  <c r="H20776" i="62"/>
  <c r="I20776" i="62" s="1"/>
  <c r="H20775" i="62"/>
  <c r="I20775" i="62" s="1"/>
  <c r="H20774" i="62"/>
  <c r="I20774" i="62" s="1"/>
  <c r="H20773" i="62"/>
  <c r="I20773" i="62" s="1"/>
  <c r="H20772" i="62"/>
  <c r="I20772" i="62" s="1"/>
  <c r="H20771" i="62"/>
  <c r="I20771" i="62" s="1"/>
  <c r="H20770" i="62"/>
  <c r="I20770" i="62" s="1"/>
  <c r="H20769" i="62"/>
  <c r="I20769" i="62" s="1"/>
  <c r="H20768" i="62"/>
  <c r="I20768" i="62" s="1"/>
  <c r="H20767" i="62"/>
  <c r="I20767" i="62" s="1"/>
  <c r="H20766" i="62"/>
  <c r="I20766" i="62" s="1"/>
  <c r="H20765" i="62"/>
  <c r="I20765" i="62" s="1"/>
  <c r="H20764" i="62"/>
  <c r="I20764" i="62" s="1"/>
  <c r="H20763" i="62"/>
  <c r="I20763" i="62" s="1"/>
  <c r="H20762" i="62"/>
  <c r="I20762" i="62" s="1"/>
  <c r="H20761" i="62"/>
  <c r="I20761" i="62" s="1"/>
  <c r="H20760" i="62"/>
  <c r="I20760" i="62" s="1"/>
  <c r="H20759" i="62"/>
  <c r="I20759" i="62" s="1"/>
  <c r="H20758" i="62"/>
  <c r="I20758" i="62" s="1"/>
  <c r="H20757" i="62"/>
  <c r="I20757" i="62" s="1"/>
  <c r="H20756" i="62"/>
  <c r="I20756" i="62" s="1"/>
  <c r="H20755" i="62"/>
  <c r="I20755" i="62" s="1"/>
  <c r="H20754" i="62"/>
  <c r="I20754" i="62" s="1"/>
  <c r="H20753" i="62"/>
  <c r="I20753" i="62" s="1"/>
  <c r="H20752" i="62"/>
  <c r="I20752" i="62" s="1"/>
  <c r="H20751" i="62"/>
  <c r="I20751" i="62" s="1"/>
  <c r="H20750" i="62"/>
  <c r="I20750" i="62" s="1"/>
  <c r="H20749" i="62"/>
  <c r="I20749" i="62" s="1"/>
  <c r="H20748" i="62"/>
  <c r="I20748" i="62" s="1"/>
  <c r="H20747" i="62"/>
  <c r="I20747" i="62" s="1"/>
  <c r="H20746" i="62"/>
  <c r="I20746" i="62" s="1"/>
  <c r="H20745" i="62"/>
  <c r="I20745" i="62" s="1"/>
  <c r="H20744" i="62"/>
  <c r="I20744" i="62" s="1"/>
  <c r="H20743" i="62"/>
  <c r="I20743" i="62" s="1"/>
  <c r="H20742" i="62"/>
  <c r="I20742" i="62" s="1"/>
  <c r="H20741" i="62"/>
  <c r="I20741" i="62" s="1"/>
  <c r="H20740" i="62"/>
  <c r="I20740" i="62" s="1"/>
  <c r="H20739" i="62"/>
  <c r="I20739" i="62" s="1"/>
  <c r="H20738" i="62"/>
  <c r="I20738" i="62" s="1"/>
  <c r="H20737" i="62"/>
  <c r="I20737" i="62" s="1"/>
  <c r="H20736" i="62"/>
  <c r="I20736" i="62" s="1"/>
  <c r="H20735" i="62"/>
  <c r="I20735" i="62" s="1"/>
  <c r="H20734" i="62"/>
  <c r="I20734" i="62" s="1"/>
  <c r="H20733" i="62"/>
  <c r="I20733" i="62" s="1"/>
  <c r="H20732" i="62"/>
  <c r="I20732" i="62" s="1"/>
  <c r="H20731" i="62"/>
  <c r="I20731" i="62" s="1"/>
  <c r="H20730" i="62"/>
  <c r="I20730" i="62" s="1"/>
  <c r="H20729" i="62"/>
  <c r="I20729" i="62" s="1"/>
  <c r="H20728" i="62"/>
  <c r="I20728" i="62" s="1"/>
  <c r="H20727" i="62"/>
  <c r="I20727" i="62" s="1"/>
  <c r="H20726" i="62"/>
  <c r="I20726" i="62" s="1"/>
  <c r="H20725" i="62"/>
  <c r="I20725" i="62" s="1"/>
  <c r="H20724" i="62"/>
  <c r="I20724" i="62" s="1"/>
  <c r="H20723" i="62"/>
  <c r="I20723" i="62" s="1"/>
  <c r="H20722" i="62"/>
  <c r="I20722" i="62" s="1"/>
  <c r="H20721" i="62"/>
  <c r="I20721" i="62" s="1"/>
  <c r="H20720" i="62"/>
  <c r="I20720" i="62" s="1"/>
  <c r="H20719" i="62"/>
  <c r="I20719" i="62" s="1"/>
  <c r="H20718" i="62"/>
  <c r="I20718" i="62" s="1"/>
  <c r="H20717" i="62"/>
  <c r="I20717" i="62" s="1"/>
  <c r="H20716" i="62"/>
  <c r="I20716" i="62" s="1"/>
  <c r="H20715" i="62"/>
  <c r="I20715" i="62" s="1"/>
  <c r="H20714" i="62"/>
  <c r="I20714" i="62" s="1"/>
  <c r="H20713" i="62"/>
  <c r="I20713" i="62" s="1"/>
  <c r="H20712" i="62"/>
  <c r="I20712" i="62" s="1"/>
  <c r="H20711" i="62"/>
  <c r="I20711" i="62" s="1"/>
  <c r="H20710" i="62"/>
  <c r="I20710" i="62" s="1"/>
  <c r="H20709" i="62"/>
  <c r="I20709" i="62" s="1"/>
  <c r="H20708" i="62"/>
  <c r="I20708" i="62" s="1"/>
  <c r="H20707" i="62"/>
  <c r="I20707" i="62" s="1"/>
  <c r="H20706" i="62"/>
  <c r="I20706" i="62" s="1"/>
  <c r="H20705" i="62"/>
  <c r="I20705" i="62" s="1"/>
  <c r="H20704" i="62"/>
  <c r="I20704" i="62" s="1"/>
  <c r="H20703" i="62"/>
  <c r="I20703" i="62" s="1"/>
  <c r="H20702" i="62"/>
  <c r="I20702" i="62" s="1"/>
  <c r="H20701" i="62"/>
  <c r="I20701" i="62" s="1"/>
  <c r="H20700" i="62"/>
  <c r="I20700" i="62" s="1"/>
  <c r="H20699" i="62"/>
  <c r="I20699" i="62" s="1"/>
  <c r="H20698" i="62"/>
  <c r="I20698" i="62" s="1"/>
  <c r="H20697" i="62"/>
  <c r="I20697" i="62" s="1"/>
  <c r="H20696" i="62"/>
  <c r="I20696" i="62" s="1"/>
  <c r="H20695" i="62"/>
  <c r="I20695" i="62" s="1"/>
  <c r="H20694" i="62"/>
  <c r="I20694" i="62" s="1"/>
  <c r="H20693" i="62"/>
  <c r="I20693" i="62" s="1"/>
  <c r="H20692" i="62"/>
  <c r="I20692" i="62" s="1"/>
  <c r="H20691" i="62"/>
  <c r="I20691" i="62" s="1"/>
  <c r="H20690" i="62"/>
  <c r="I20690" i="62" s="1"/>
  <c r="H20689" i="62"/>
  <c r="I20689" i="62" s="1"/>
  <c r="H20688" i="62"/>
  <c r="I20688" i="62" s="1"/>
  <c r="H20687" i="62"/>
  <c r="I20687" i="62" s="1"/>
  <c r="H20686" i="62"/>
  <c r="I20686" i="62" s="1"/>
  <c r="H20685" i="62"/>
  <c r="I20685" i="62" s="1"/>
  <c r="H20684" i="62"/>
  <c r="I20684" i="62" s="1"/>
  <c r="H20683" i="62"/>
  <c r="I20683" i="62" s="1"/>
  <c r="H20682" i="62"/>
  <c r="I20682" i="62" s="1"/>
  <c r="H20681" i="62"/>
  <c r="I20681" i="62" s="1"/>
  <c r="H20680" i="62"/>
  <c r="I20680" i="62" s="1"/>
  <c r="H20679" i="62"/>
  <c r="I20679" i="62" s="1"/>
  <c r="H20678" i="62"/>
  <c r="I20678" i="62" s="1"/>
  <c r="H20677" i="62"/>
  <c r="I20677" i="62" s="1"/>
  <c r="H20676" i="62"/>
  <c r="I20676" i="62" s="1"/>
  <c r="H20675" i="62"/>
  <c r="I20675" i="62" s="1"/>
  <c r="H20674" i="62"/>
  <c r="I20674" i="62" s="1"/>
  <c r="H20673" i="62"/>
  <c r="I20673" i="62" s="1"/>
  <c r="H20672" i="62"/>
  <c r="I20672" i="62" s="1"/>
  <c r="H20671" i="62"/>
  <c r="I20671" i="62" s="1"/>
  <c r="H20670" i="62"/>
  <c r="I20670" i="62" s="1"/>
  <c r="H20669" i="62"/>
  <c r="I20669" i="62" s="1"/>
  <c r="H20668" i="62"/>
  <c r="I20668" i="62" s="1"/>
  <c r="H20667" i="62"/>
  <c r="I20667" i="62" s="1"/>
  <c r="H20666" i="62"/>
  <c r="I20666" i="62" s="1"/>
  <c r="H20665" i="62"/>
  <c r="I20665" i="62" s="1"/>
  <c r="H20664" i="62"/>
  <c r="I20664" i="62" s="1"/>
  <c r="H20663" i="62"/>
  <c r="I20663" i="62" s="1"/>
  <c r="H20662" i="62"/>
  <c r="I20662" i="62" s="1"/>
  <c r="H20661" i="62"/>
  <c r="I20661" i="62" s="1"/>
  <c r="H20660" i="62"/>
  <c r="I20660" i="62" s="1"/>
  <c r="H20659" i="62"/>
  <c r="I20659" i="62" s="1"/>
  <c r="H20658" i="62"/>
  <c r="I20658" i="62" s="1"/>
  <c r="H20657" i="62"/>
  <c r="I20657" i="62" s="1"/>
  <c r="H20656" i="62"/>
  <c r="I20656" i="62" s="1"/>
  <c r="H20655" i="62"/>
  <c r="I20655" i="62" s="1"/>
  <c r="H20654" i="62"/>
  <c r="I20654" i="62" s="1"/>
  <c r="H20653" i="62"/>
  <c r="I20653" i="62" s="1"/>
  <c r="H20652" i="62"/>
  <c r="I20652" i="62" s="1"/>
  <c r="H20651" i="62"/>
  <c r="I20651" i="62" s="1"/>
  <c r="H20650" i="62"/>
  <c r="I20650" i="62" s="1"/>
  <c r="H20649" i="62"/>
  <c r="I20649" i="62" s="1"/>
  <c r="H20648" i="62"/>
  <c r="I20648" i="62" s="1"/>
  <c r="H20647" i="62"/>
  <c r="I20647" i="62" s="1"/>
  <c r="H20646" i="62"/>
  <c r="I20646" i="62" s="1"/>
  <c r="H20645" i="62"/>
  <c r="I20645" i="62" s="1"/>
  <c r="H20644" i="62"/>
  <c r="I20644" i="62" s="1"/>
  <c r="H20643" i="62"/>
  <c r="I20643" i="62" s="1"/>
  <c r="H20642" i="62"/>
  <c r="I20642" i="62" s="1"/>
  <c r="H20641" i="62"/>
  <c r="I20641" i="62" s="1"/>
  <c r="H20640" i="62"/>
  <c r="I20640" i="62" s="1"/>
  <c r="H20639" i="62"/>
  <c r="I20639" i="62" s="1"/>
  <c r="H20638" i="62"/>
  <c r="I20638" i="62" s="1"/>
  <c r="H20637" i="62"/>
  <c r="I20637" i="62" s="1"/>
  <c r="H20636" i="62"/>
  <c r="I20636" i="62" s="1"/>
  <c r="H20635" i="62"/>
  <c r="I20635" i="62" s="1"/>
  <c r="H20634" i="62"/>
  <c r="I20634" i="62" s="1"/>
  <c r="H20633" i="62"/>
  <c r="I20633" i="62" s="1"/>
  <c r="H20632" i="62"/>
  <c r="I20632" i="62" s="1"/>
  <c r="H20631" i="62"/>
  <c r="I20631" i="62" s="1"/>
  <c r="H20630" i="62"/>
  <c r="I20630" i="62" s="1"/>
  <c r="H20629" i="62"/>
  <c r="I20629" i="62" s="1"/>
  <c r="H20628" i="62"/>
  <c r="I20628" i="62" s="1"/>
  <c r="H20627" i="62"/>
  <c r="I20627" i="62" s="1"/>
  <c r="H20626" i="62"/>
  <c r="I20626" i="62" s="1"/>
  <c r="H20625" i="62"/>
  <c r="I20625" i="62" s="1"/>
  <c r="H20624" i="62"/>
  <c r="I20624" i="62" s="1"/>
  <c r="H20623" i="62"/>
  <c r="I20623" i="62" s="1"/>
  <c r="H20622" i="62"/>
  <c r="I20622" i="62" s="1"/>
  <c r="H20621" i="62"/>
  <c r="I20621" i="62" s="1"/>
  <c r="H20620" i="62"/>
  <c r="I20620" i="62" s="1"/>
  <c r="H20619" i="62"/>
  <c r="I20619" i="62" s="1"/>
  <c r="H20618" i="62"/>
  <c r="I20618" i="62" s="1"/>
  <c r="H20617" i="62"/>
  <c r="I20617" i="62" s="1"/>
  <c r="H20616" i="62"/>
  <c r="I20616" i="62" s="1"/>
  <c r="H20615" i="62"/>
  <c r="I20615" i="62" s="1"/>
  <c r="H20614" i="62"/>
  <c r="I20614" i="62" s="1"/>
  <c r="H20613" i="62"/>
  <c r="I20613" i="62" s="1"/>
  <c r="H20612" i="62"/>
  <c r="I20612" i="62" s="1"/>
  <c r="H20611" i="62"/>
  <c r="I20611" i="62" s="1"/>
  <c r="H20610" i="62"/>
  <c r="I20610" i="62" s="1"/>
  <c r="H20609" i="62"/>
  <c r="I20609" i="62" s="1"/>
  <c r="H20608" i="62"/>
  <c r="I20608" i="62" s="1"/>
  <c r="H20607" i="62"/>
  <c r="I20607" i="62" s="1"/>
  <c r="H20606" i="62"/>
  <c r="I20606" i="62" s="1"/>
  <c r="H20605" i="62"/>
  <c r="I20605" i="62" s="1"/>
  <c r="H20604" i="62"/>
  <c r="I20604" i="62" s="1"/>
  <c r="H20603" i="62"/>
  <c r="I20603" i="62" s="1"/>
  <c r="H20602" i="62"/>
  <c r="I20602" i="62" s="1"/>
  <c r="H20601" i="62"/>
  <c r="I20601" i="62" s="1"/>
  <c r="H20600" i="62"/>
  <c r="I20600" i="62" s="1"/>
  <c r="H20599" i="62"/>
  <c r="I20599" i="62" s="1"/>
  <c r="H20598" i="62"/>
  <c r="I20598" i="62" s="1"/>
  <c r="H20597" i="62"/>
  <c r="I20597" i="62" s="1"/>
  <c r="H20596" i="62"/>
  <c r="I20596" i="62" s="1"/>
  <c r="H20595" i="62"/>
  <c r="I20595" i="62" s="1"/>
  <c r="H20594" i="62"/>
  <c r="I20594" i="62" s="1"/>
  <c r="H20593" i="62"/>
  <c r="I20593" i="62" s="1"/>
  <c r="H20592" i="62"/>
  <c r="I20592" i="62" s="1"/>
  <c r="H20591" i="62"/>
  <c r="I20591" i="62" s="1"/>
  <c r="H20590" i="62"/>
  <c r="I20590" i="62" s="1"/>
  <c r="H20589" i="62"/>
  <c r="I20589" i="62" s="1"/>
  <c r="H20588" i="62"/>
  <c r="I20588" i="62" s="1"/>
  <c r="H20587" i="62"/>
  <c r="I20587" i="62" s="1"/>
  <c r="H20586" i="62"/>
  <c r="I20586" i="62" s="1"/>
  <c r="H20585" i="62"/>
  <c r="I20585" i="62" s="1"/>
  <c r="H20584" i="62"/>
  <c r="I20584" i="62" s="1"/>
  <c r="H20583" i="62"/>
  <c r="I20583" i="62" s="1"/>
  <c r="H20582" i="62"/>
  <c r="I20582" i="62" s="1"/>
  <c r="H20581" i="62"/>
  <c r="I20581" i="62" s="1"/>
  <c r="H20580" i="62"/>
  <c r="I20580" i="62" s="1"/>
  <c r="H20579" i="62"/>
  <c r="I20579" i="62" s="1"/>
  <c r="H20578" i="62"/>
  <c r="I20578" i="62" s="1"/>
  <c r="H20577" i="62"/>
  <c r="I20577" i="62" s="1"/>
  <c r="H20576" i="62"/>
  <c r="I20576" i="62" s="1"/>
  <c r="H20575" i="62"/>
  <c r="I20575" i="62" s="1"/>
  <c r="H20574" i="62"/>
  <c r="I20574" i="62" s="1"/>
  <c r="H20573" i="62"/>
  <c r="I20573" i="62" s="1"/>
  <c r="H20572" i="62"/>
  <c r="I20572" i="62" s="1"/>
  <c r="H20571" i="62"/>
  <c r="I20571" i="62" s="1"/>
  <c r="H20570" i="62"/>
  <c r="I20570" i="62" s="1"/>
  <c r="H20569" i="62"/>
  <c r="I20569" i="62" s="1"/>
  <c r="H20568" i="62"/>
  <c r="I20568" i="62" s="1"/>
  <c r="H20567" i="62"/>
  <c r="I20567" i="62" s="1"/>
  <c r="H20566" i="62"/>
  <c r="I20566" i="62" s="1"/>
  <c r="H20565" i="62"/>
  <c r="I20565" i="62" s="1"/>
  <c r="H20564" i="62"/>
  <c r="I20564" i="62" s="1"/>
  <c r="H20563" i="62"/>
  <c r="I20563" i="62" s="1"/>
  <c r="H20562" i="62"/>
  <c r="I20562" i="62" s="1"/>
  <c r="H20561" i="62"/>
  <c r="I20561" i="62" s="1"/>
  <c r="H20560" i="62"/>
  <c r="I20560" i="62" s="1"/>
  <c r="H20559" i="62"/>
  <c r="I20559" i="62" s="1"/>
  <c r="H20558" i="62"/>
  <c r="I20558" i="62" s="1"/>
  <c r="H20557" i="62"/>
  <c r="I20557" i="62" s="1"/>
  <c r="H20556" i="62"/>
  <c r="I20556" i="62" s="1"/>
  <c r="H20555" i="62"/>
  <c r="I20555" i="62" s="1"/>
  <c r="H20554" i="62"/>
  <c r="I20554" i="62" s="1"/>
  <c r="H20553" i="62"/>
  <c r="I20553" i="62" s="1"/>
  <c r="H20552" i="62"/>
  <c r="I20552" i="62" s="1"/>
  <c r="H20551" i="62"/>
  <c r="I20551" i="62" s="1"/>
  <c r="H20550" i="62"/>
  <c r="I20550" i="62" s="1"/>
  <c r="H20549" i="62"/>
  <c r="I20549" i="62" s="1"/>
  <c r="H20548" i="62"/>
  <c r="I20548" i="62" s="1"/>
  <c r="H20547" i="62"/>
  <c r="I20547" i="62" s="1"/>
  <c r="H20546" i="62"/>
  <c r="I20546" i="62" s="1"/>
  <c r="H20545" i="62"/>
  <c r="I20545" i="62" s="1"/>
  <c r="H20544" i="62"/>
  <c r="I20544" i="62" s="1"/>
  <c r="H20543" i="62"/>
  <c r="I20543" i="62" s="1"/>
  <c r="H20542" i="62"/>
  <c r="I20542" i="62" s="1"/>
  <c r="H20541" i="62"/>
  <c r="I20541" i="62" s="1"/>
  <c r="H20540" i="62"/>
  <c r="I20540" i="62" s="1"/>
  <c r="H20539" i="62"/>
  <c r="I20539" i="62" s="1"/>
  <c r="H20538" i="62"/>
  <c r="I20538" i="62" s="1"/>
  <c r="H20537" i="62"/>
  <c r="I20537" i="62" s="1"/>
  <c r="H20536" i="62"/>
  <c r="I20536" i="62" s="1"/>
  <c r="H20535" i="62"/>
  <c r="I20535" i="62" s="1"/>
  <c r="H20534" i="62"/>
  <c r="I20534" i="62" s="1"/>
  <c r="H20533" i="62"/>
  <c r="I20533" i="62" s="1"/>
  <c r="H20532" i="62"/>
  <c r="I20532" i="62" s="1"/>
  <c r="H20531" i="62"/>
  <c r="I20531" i="62" s="1"/>
  <c r="H20530" i="62"/>
  <c r="I20530" i="62" s="1"/>
  <c r="H20529" i="62"/>
  <c r="I20529" i="62" s="1"/>
  <c r="H20528" i="62"/>
  <c r="I20528" i="62" s="1"/>
  <c r="H20527" i="62"/>
  <c r="I20527" i="62" s="1"/>
  <c r="H20526" i="62"/>
  <c r="I20526" i="62" s="1"/>
  <c r="H20525" i="62"/>
  <c r="I20525" i="62" s="1"/>
  <c r="H20524" i="62"/>
  <c r="I20524" i="62" s="1"/>
  <c r="H20523" i="62"/>
  <c r="I20523" i="62" s="1"/>
  <c r="H20522" i="62"/>
  <c r="I20522" i="62" s="1"/>
  <c r="H20521" i="62"/>
  <c r="I20521" i="62" s="1"/>
  <c r="H20520" i="62"/>
  <c r="I20520" i="62" s="1"/>
  <c r="H20519" i="62"/>
  <c r="I20519" i="62" s="1"/>
  <c r="H20518" i="62"/>
  <c r="I20518" i="62" s="1"/>
  <c r="H20517" i="62"/>
  <c r="I20517" i="62" s="1"/>
  <c r="H20516" i="62"/>
  <c r="I20516" i="62" s="1"/>
  <c r="H20515" i="62"/>
  <c r="I20515" i="62" s="1"/>
  <c r="H20514" i="62"/>
  <c r="I20514" i="62" s="1"/>
  <c r="H20513" i="62"/>
  <c r="I20513" i="62" s="1"/>
  <c r="H20512" i="62"/>
  <c r="I20512" i="62" s="1"/>
  <c r="H20511" i="62"/>
  <c r="I20511" i="62" s="1"/>
  <c r="H20510" i="62"/>
  <c r="I20510" i="62" s="1"/>
  <c r="H20509" i="62"/>
  <c r="I20509" i="62" s="1"/>
  <c r="H20508" i="62"/>
  <c r="I20508" i="62" s="1"/>
  <c r="H20507" i="62"/>
  <c r="I20507" i="62" s="1"/>
  <c r="H20506" i="62"/>
  <c r="I20506" i="62" s="1"/>
  <c r="H20505" i="62"/>
  <c r="I20505" i="62" s="1"/>
  <c r="H20504" i="62"/>
  <c r="I20504" i="62" s="1"/>
  <c r="H20503" i="62"/>
  <c r="I20503" i="62" s="1"/>
  <c r="H20502" i="62"/>
  <c r="I20502" i="62" s="1"/>
  <c r="H20501" i="62"/>
  <c r="I20501" i="62" s="1"/>
  <c r="H20500" i="62"/>
  <c r="I20500" i="62" s="1"/>
  <c r="H20499" i="62"/>
  <c r="I20499" i="62" s="1"/>
  <c r="H20498" i="62"/>
  <c r="I20498" i="62" s="1"/>
  <c r="H20497" i="62"/>
  <c r="I20497" i="62" s="1"/>
  <c r="H20496" i="62"/>
  <c r="I20496" i="62" s="1"/>
  <c r="H20495" i="62"/>
  <c r="I20495" i="62" s="1"/>
  <c r="H20494" i="62"/>
  <c r="I20494" i="62" s="1"/>
  <c r="H20493" i="62"/>
  <c r="I20493" i="62" s="1"/>
  <c r="H20492" i="62"/>
  <c r="I20492" i="62" s="1"/>
  <c r="H20491" i="62"/>
  <c r="I20491" i="62" s="1"/>
  <c r="H20490" i="62"/>
  <c r="I20490" i="62" s="1"/>
  <c r="H20489" i="62"/>
  <c r="I20489" i="62" s="1"/>
  <c r="H20488" i="62"/>
  <c r="I20488" i="62" s="1"/>
  <c r="H20487" i="62"/>
  <c r="I20487" i="62" s="1"/>
  <c r="H20486" i="62"/>
  <c r="I20486" i="62" s="1"/>
  <c r="H20485" i="62"/>
  <c r="I20485" i="62" s="1"/>
  <c r="H20484" i="62"/>
  <c r="I20484" i="62" s="1"/>
  <c r="H20483" i="62"/>
  <c r="I20483" i="62" s="1"/>
  <c r="H20482" i="62"/>
  <c r="I20482" i="62" s="1"/>
  <c r="H20481" i="62"/>
  <c r="I20481" i="62" s="1"/>
  <c r="H20480" i="62"/>
  <c r="I20480" i="62" s="1"/>
  <c r="H20479" i="62"/>
  <c r="I20479" i="62" s="1"/>
  <c r="H20478" i="62"/>
  <c r="I20478" i="62" s="1"/>
  <c r="H20477" i="62"/>
  <c r="I20477" i="62" s="1"/>
  <c r="H20476" i="62"/>
  <c r="I20476" i="62" s="1"/>
  <c r="H20475" i="62"/>
  <c r="I20475" i="62" s="1"/>
  <c r="H20474" i="62"/>
  <c r="I20474" i="62" s="1"/>
  <c r="H20473" i="62"/>
  <c r="I20473" i="62" s="1"/>
  <c r="H20472" i="62"/>
  <c r="I20472" i="62" s="1"/>
  <c r="H20471" i="62"/>
  <c r="I20471" i="62" s="1"/>
  <c r="H20470" i="62"/>
  <c r="I20470" i="62" s="1"/>
  <c r="H20469" i="62"/>
  <c r="I20469" i="62" s="1"/>
  <c r="H20468" i="62"/>
  <c r="I20468" i="62" s="1"/>
  <c r="H20467" i="62"/>
  <c r="I20467" i="62" s="1"/>
  <c r="H20466" i="62"/>
  <c r="I20466" i="62" s="1"/>
  <c r="H20465" i="62"/>
  <c r="I20465" i="62" s="1"/>
  <c r="H20464" i="62"/>
  <c r="I20464" i="62" s="1"/>
  <c r="H20463" i="62"/>
  <c r="I20463" i="62" s="1"/>
  <c r="H20462" i="62"/>
  <c r="I20462" i="62" s="1"/>
  <c r="H20461" i="62"/>
  <c r="I20461" i="62" s="1"/>
  <c r="H20460" i="62"/>
  <c r="I20460" i="62" s="1"/>
  <c r="H20459" i="62"/>
  <c r="I20459" i="62" s="1"/>
  <c r="H20458" i="62"/>
  <c r="I20458" i="62" s="1"/>
  <c r="H20457" i="62"/>
  <c r="I20457" i="62" s="1"/>
  <c r="H20456" i="62"/>
  <c r="I20456" i="62" s="1"/>
  <c r="H20455" i="62"/>
  <c r="I20455" i="62" s="1"/>
  <c r="H20454" i="62"/>
  <c r="I20454" i="62" s="1"/>
  <c r="H20453" i="62"/>
  <c r="I20453" i="62" s="1"/>
  <c r="H20452" i="62"/>
  <c r="I20452" i="62" s="1"/>
  <c r="H20451" i="62"/>
  <c r="I20451" i="62" s="1"/>
  <c r="H20450" i="62"/>
  <c r="I20450" i="62" s="1"/>
  <c r="H20449" i="62"/>
  <c r="I20449" i="62" s="1"/>
  <c r="H20448" i="62"/>
  <c r="I20448" i="62" s="1"/>
  <c r="H20447" i="62"/>
  <c r="I20447" i="62" s="1"/>
  <c r="H20446" i="62"/>
  <c r="I20446" i="62" s="1"/>
  <c r="H20445" i="62"/>
  <c r="I20445" i="62" s="1"/>
  <c r="H20444" i="62"/>
  <c r="I20444" i="62" s="1"/>
  <c r="H20443" i="62"/>
  <c r="I20443" i="62" s="1"/>
  <c r="H20442" i="62"/>
  <c r="I20442" i="62" s="1"/>
  <c r="H20441" i="62"/>
  <c r="I20441" i="62" s="1"/>
  <c r="H20440" i="62"/>
  <c r="I20440" i="62" s="1"/>
  <c r="H20439" i="62"/>
  <c r="I20439" i="62" s="1"/>
  <c r="H20438" i="62"/>
  <c r="I20438" i="62" s="1"/>
  <c r="H20437" i="62"/>
  <c r="I20437" i="62" s="1"/>
  <c r="H20436" i="62"/>
  <c r="I20436" i="62" s="1"/>
  <c r="H20435" i="62"/>
  <c r="I20435" i="62" s="1"/>
  <c r="H20434" i="62"/>
  <c r="I20434" i="62" s="1"/>
  <c r="H20433" i="62"/>
  <c r="I20433" i="62" s="1"/>
  <c r="H20432" i="62"/>
  <c r="I20432" i="62" s="1"/>
  <c r="H20431" i="62"/>
  <c r="I20431" i="62" s="1"/>
  <c r="H20430" i="62"/>
  <c r="I20430" i="62" s="1"/>
  <c r="H20429" i="62"/>
  <c r="I20429" i="62" s="1"/>
  <c r="H20428" i="62"/>
  <c r="I20428" i="62" s="1"/>
  <c r="H20427" i="62"/>
  <c r="I20427" i="62" s="1"/>
  <c r="H20426" i="62"/>
  <c r="I20426" i="62" s="1"/>
  <c r="H20425" i="62"/>
  <c r="I20425" i="62" s="1"/>
  <c r="H20424" i="62"/>
  <c r="I20424" i="62" s="1"/>
  <c r="H20423" i="62"/>
  <c r="I20423" i="62" s="1"/>
  <c r="H20422" i="62"/>
  <c r="I20422" i="62" s="1"/>
  <c r="H20421" i="62"/>
  <c r="I20421" i="62" s="1"/>
  <c r="H20420" i="62"/>
  <c r="I20420" i="62" s="1"/>
  <c r="H20419" i="62"/>
  <c r="I20419" i="62" s="1"/>
  <c r="H20418" i="62"/>
  <c r="I20418" i="62" s="1"/>
  <c r="H20417" i="62"/>
  <c r="I20417" i="62" s="1"/>
  <c r="H20416" i="62"/>
  <c r="I20416" i="62" s="1"/>
  <c r="H20415" i="62"/>
  <c r="I20415" i="62" s="1"/>
  <c r="H20414" i="62"/>
  <c r="I20414" i="62" s="1"/>
  <c r="H20413" i="62"/>
  <c r="I20413" i="62" s="1"/>
  <c r="H20412" i="62"/>
  <c r="I20412" i="62" s="1"/>
  <c r="H20411" i="62"/>
  <c r="I20411" i="62" s="1"/>
  <c r="H20410" i="62"/>
  <c r="I20410" i="62" s="1"/>
  <c r="H20409" i="62"/>
  <c r="I20409" i="62" s="1"/>
  <c r="H20408" i="62"/>
  <c r="I20408" i="62" s="1"/>
  <c r="H20407" i="62"/>
  <c r="I20407" i="62" s="1"/>
  <c r="H20406" i="62"/>
  <c r="I20406" i="62" s="1"/>
  <c r="H20405" i="62"/>
  <c r="I20405" i="62" s="1"/>
  <c r="H20404" i="62"/>
  <c r="I20404" i="62" s="1"/>
  <c r="H20403" i="62"/>
  <c r="I20403" i="62" s="1"/>
  <c r="H20402" i="62"/>
  <c r="I20402" i="62" s="1"/>
  <c r="H20401" i="62"/>
  <c r="I20401" i="62" s="1"/>
  <c r="H20400" i="62"/>
  <c r="I20400" i="62" s="1"/>
  <c r="H20399" i="62"/>
  <c r="I20399" i="62" s="1"/>
  <c r="H20398" i="62"/>
  <c r="I20398" i="62" s="1"/>
  <c r="H20397" i="62"/>
  <c r="I20397" i="62" s="1"/>
  <c r="H20396" i="62"/>
  <c r="I20396" i="62" s="1"/>
  <c r="H20395" i="62"/>
  <c r="I20395" i="62" s="1"/>
  <c r="H20394" i="62"/>
  <c r="I20394" i="62" s="1"/>
  <c r="H20393" i="62"/>
  <c r="I20393" i="62" s="1"/>
  <c r="H20392" i="62"/>
  <c r="I20392" i="62" s="1"/>
  <c r="H20391" i="62"/>
  <c r="I20391" i="62" s="1"/>
  <c r="H20390" i="62"/>
  <c r="I20390" i="62" s="1"/>
  <c r="H20389" i="62"/>
  <c r="I20389" i="62" s="1"/>
  <c r="H20388" i="62"/>
  <c r="I20388" i="62" s="1"/>
  <c r="H20387" i="62"/>
  <c r="I20387" i="62" s="1"/>
  <c r="H20386" i="62"/>
  <c r="I20386" i="62" s="1"/>
  <c r="H20385" i="62"/>
  <c r="I20385" i="62" s="1"/>
  <c r="H20384" i="62"/>
  <c r="I20384" i="62" s="1"/>
  <c r="H20383" i="62"/>
  <c r="I20383" i="62" s="1"/>
  <c r="H20382" i="62"/>
  <c r="I20382" i="62" s="1"/>
  <c r="H20381" i="62"/>
  <c r="I20381" i="62" s="1"/>
  <c r="H20380" i="62"/>
  <c r="I20380" i="62" s="1"/>
  <c r="H20379" i="62"/>
  <c r="I20379" i="62" s="1"/>
  <c r="H20378" i="62"/>
  <c r="I20378" i="62" s="1"/>
  <c r="H20377" i="62"/>
  <c r="I20377" i="62" s="1"/>
  <c r="H20376" i="62"/>
  <c r="I20376" i="62" s="1"/>
  <c r="H20375" i="62"/>
  <c r="I20375" i="62" s="1"/>
  <c r="H20374" i="62"/>
  <c r="I20374" i="62" s="1"/>
  <c r="H20373" i="62"/>
  <c r="I20373" i="62" s="1"/>
  <c r="H20372" i="62"/>
  <c r="I20372" i="62" s="1"/>
  <c r="H20371" i="62"/>
  <c r="I20371" i="62" s="1"/>
  <c r="H20370" i="62"/>
  <c r="I20370" i="62" s="1"/>
  <c r="H20369" i="62"/>
  <c r="I20369" i="62" s="1"/>
  <c r="H20368" i="62"/>
  <c r="I20368" i="62" s="1"/>
  <c r="H20367" i="62"/>
  <c r="I20367" i="62" s="1"/>
  <c r="H20366" i="62"/>
  <c r="I20366" i="62" s="1"/>
  <c r="H20365" i="62"/>
  <c r="I20365" i="62" s="1"/>
  <c r="H20364" i="62"/>
  <c r="I20364" i="62" s="1"/>
  <c r="H20363" i="62"/>
  <c r="I20363" i="62" s="1"/>
  <c r="H20362" i="62"/>
  <c r="I20362" i="62" s="1"/>
  <c r="H20361" i="62"/>
  <c r="I20361" i="62" s="1"/>
  <c r="H20360" i="62"/>
  <c r="I20360" i="62" s="1"/>
  <c r="H20359" i="62"/>
  <c r="I20359" i="62" s="1"/>
  <c r="H20358" i="62"/>
  <c r="I20358" i="62" s="1"/>
  <c r="H20357" i="62"/>
  <c r="I20357" i="62" s="1"/>
  <c r="H20356" i="62"/>
  <c r="I20356" i="62" s="1"/>
  <c r="H20355" i="62"/>
  <c r="I20355" i="62" s="1"/>
  <c r="H20354" i="62"/>
  <c r="I20354" i="62" s="1"/>
  <c r="H20353" i="62"/>
  <c r="I20353" i="62" s="1"/>
  <c r="H20352" i="62"/>
  <c r="I20352" i="62" s="1"/>
  <c r="H20351" i="62"/>
  <c r="I20351" i="62" s="1"/>
  <c r="H20350" i="62"/>
  <c r="I20350" i="62" s="1"/>
  <c r="H20349" i="62"/>
  <c r="I20349" i="62" s="1"/>
  <c r="H20348" i="62"/>
  <c r="I20348" i="62" s="1"/>
  <c r="H20347" i="62"/>
  <c r="I20347" i="62" s="1"/>
  <c r="H20346" i="62"/>
  <c r="I20346" i="62" s="1"/>
  <c r="H20345" i="62"/>
  <c r="I20345" i="62" s="1"/>
  <c r="H20344" i="62"/>
  <c r="I20344" i="62" s="1"/>
  <c r="H20343" i="62"/>
  <c r="I20343" i="62" s="1"/>
  <c r="H20342" i="62"/>
  <c r="I20342" i="62" s="1"/>
  <c r="H20341" i="62"/>
  <c r="I20341" i="62" s="1"/>
  <c r="H20340" i="62"/>
  <c r="I20340" i="62" s="1"/>
  <c r="H20339" i="62"/>
  <c r="I20339" i="62" s="1"/>
  <c r="H20338" i="62"/>
  <c r="I20338" i="62" s="1"/>
  <c r="H20337" i="62"/>
  <c r="I20337" i="62" s="1"/>
  <c r="H20336" i="62"/>
  <c r="I20336" i="62" s="1"/>
  <c r="H20335" i="62"/>
  <c r="I20335" i="62" s="1"/>
  <c r="H20334" i="62"/>
  <c r="I20334" i="62" s="1"/>
  <c r="H20333" i="62"/>
  <c r="I20333" i="62" s="1"/>
  <c r="H20332" i="62"/>
  <c r="I20332" i="62" s="1"/>
  <c r="H20331" i="62"/>
  <c r="I20331" i="62" s="1"/>
  <c r="H20330" i="62"/>
  <c r="I20330" i="62" s="1"/>
  <c r="H20329" i="62"/>
  <c r="I20329" i="62" s="1"/>
  <c r="H20328" i="62"/>
  <c r="I20328" i="62" s="1"/>
  <c r="H20327" i="62"/>
  <c r="I20327" i="62" s="1"/>
  <c r="H20326" i="62"/>
  <c r="I20326" i="62" s="1"/>
  <c r="H20325" i="62"/>
  <c r="I20325" i="62" s="1"/>
  <c r="H20324" i="62"/>
  <c r="I20324" i="62" s="1"/>
  <c r="H20323" i="62"/>
  <c r="I20323" i="62" s="1"/>
  <c r="H20322" i="62"/>
  <c r="I20322" i="62" s="1"/>
  <c r="H20321" i="62"/>
  <c r="I20321" i="62" s="1"/>
  <c r="H20320" i="62"/>
  <c r="I20320" i="62" s="1"/>
  <c r="H20319" i="62"/>
  <c r="I20319" i="62" s="1"/>
  <c r="H20318" i="62"/>
  <c r="I20318" i="62" s="1"/>
  <c r="H20317" i="62"/>
  <c r="I20317" i="62" s="1"/>
  <c r="H20316" i="62"/>
  <c r="I20316" i="62" s="1"/>
  <c r="H20315" i="62"/>
  <c r="I20315" i="62" s="1"/>
  <c r="H20314" i="62"/>
  <c r="I20314" i="62" s="1"/>
  <c r="H20313" i="62"/>
  <c r="I20313" i="62" s="1"/>
  <c r="H20312" i="62"/>
  <c r="I20312" i="62" s="1"/>
  <c r="H20311" i="62"/>
  <c r="I20311" i="62" s="1"/>
  <c r="H20310" i="62"/>
  <c r="I20310" i="62" s="1"/>
  <c r="H20309" i="62"/>
  <c r="I20309" i="62" s="1"/>
  <c r="H20308" i="62"/>
  <c r="I20308" i="62" s="1"/>
  <c r="H20307" i="62"/>
  <c r="I20307" i="62" s="1"/>
  <c r="H20306" i="62"/>
  <c r="I20306" i="62" s="1"/>
  <c r="H20305" i="62"/>
  <c r="I20305" i="62" s="1"/>
  <c r="H20304" i="62"/>
  <c r="I20304" i="62" s="1"/>
  <c r="H20303" i="62"/>
  <c r="I20303" i="62" s="1"/>
  <c r="H20302" i="62"/>
  <c r="I20302" i="62" s="1"/>
  <c r="H20301" i="62"/>
  <c r="I20301" i="62" s="1"/>
  <c r="H20300" i="62"/>
  <c r="I20300" i="62" s="1"/>
  <c r="H20299" i="62"/>
  <c r="I20299" i="62" s="1"/>
  <c r="H20298" i="62"/>
  <c r="I20298" i="62" s="1"/>
  <c r="H20297" i="62"/>
  <c r="I20297" i="62" s="1"/>
  <c r="H20296" i="62"/>
  <c r="I20296" i="62" s="1"/>
  <c r="H20295" i="62"/>
  <c r="I20295" i="62" s="1"/>
  <c r="H20294" i="62"/>
  <c r="I20294" i="62" s="1"/>
  <c r="H20293" i="62"/>
  <c r="I20293" i="62" s="1"/>
  <c r="H20292" i="62"/>
  <c r="I20292" i="62" s="1"/>
  <c r="H20291" i="62"/>
  <c r="I20291" i="62" s="1"/>
  <c r="H20290" i="62"/>
  <c r="I20290" i="62" s="1"/>
  <c r="H20289" i="62"/>
  <c r="I20289" i="62" s="1"/>
  <c r="H20288" i="62"/>
  <c r="I20288" i="62" s="1"/>
  <c r="H20287" i="62"/>
  <c r="I20287" i="62" s="1"/>
  <c r="H20286" i="62"/>
  <c r="I20286" i="62" s="1"/>
  <c r="H20285" i="62"/>
  <c r="I20285" i="62" s="1"/>
  <c r="H20284" i="62"/>
  <c r="I20284" i="62" s="1"/>
  <c r="H20283" i="62"/>
  <c r="I20283" i="62" s="1"/>
  <c r="H20282" i="62"/>
  <c r="I20282" i="62" s="1"/>
  <c r="H20281" i="62"/>
  <c r="I20281" i="62" s="1"/>
  <c r="H20280" i="62"/>
  <c r="I20280" i="62" s="1"/>
  <c r="H20279" i="62"/>
  <c r="I20279" i="62" s="1"/>
  <c r="H20278" i="62"/>
  <c r="I20278" i="62" s="1"/>
  <c r="H20277" i="62"/>
  <c r="I20277" i="62" s="1"/>
  <c r="H20276" i="62"/>
  <c r="I20276" i="62" s="1"/>
  <c r="H20275" i="62"/>
  <c r="I20275" i="62" s="1"/>
  <c r="H20274" i="62"/>
  <c r="I20274" i="62" s="1"/>
  <c r="H20273" i="62"/>
  <c r="I20273" i="62" s="1"/>
  <c r="H20272" i="62"/>
  <c r="I20272" i="62" s="1"/>
  <c r="H20271" i="62"/>
  <c r="I20271" i="62" s="1"/>
  <c r="H20270" i="62"/>
  <c r="I20270" i="62" s="1"/>
  <c r="H20269" i="62"/>
  <c r="I20269" i="62" s="1"/>
  <c r="H20268" i="62"/>
  <c r="I20268" i="62" s="1"/>
  <c r="H20267" i="62"/>
  <c r="I20267" i="62" s="1"/>
  <c r="H20266" i="62"/>
  <c r="I20266" i="62" s="1"/>
  <c r="H20265" i="62"/>
  <c r="I20265" i="62" s="1"/>
  <c r="H20264" i="62"/>
  <c r="I20264" i="62" s="1"/>
  <c r="H20263" i="62"/>
  <c r="I20263" i="62" s="1"/>
  <c r="H20262" i="62"/>
  <c r="I20262" i="62" s="1"/>
  <c r="H20261" i="62"/>
  <c r="I20261" i="62" s="1"/>
  <c r="H20260" i="62"/>
  <c r="I20260" i="62" s="1"/>
  <c r="H20259" i="62"/>
  <c r="I20259" i="62" s="1"/>
  <c r="H20258" i="62"/>
  <c r="I20258" i="62" s="1"/>
  <c r="H20257" i="62"/>
  <c r="I20257" i="62" s="1"/>
  <c r="H20256" i="62"/>
  <c r="I20256" i="62" s="1"/>
  <c r="H20255" i="62"/>
  <c r="I20255" i="62" s="1"/>
  <c r="H20254" i="62"/>
  <c r="I20254" i="62" s="1"/>
  <c r="H20253" i="62"/>
  <c r="I20253" i="62" s="1"/>
  <c r="H20252" i="62"/>
  <c r="I20252" i="62" s="1"/>
  <c r="H20251" i="62"/>
  <c r="I20251" i="62" s="1"/>
  <c r="H20250" i="62"/>
  <c r="I20250" i="62" s="1"/>
  <c r="H20249" i="62"/>
  <c r="I20249" i="62" s="1"/>
  <c r="H20248" i="62"/>
  <c r="I20248" i="62" s="1"/>
  <c r="H20247" i="62"/>
  <c r="I20247" i="62" s="1"/>
  <c r="H20246" i="62"/>
  <c r="I20246" i="62" s="1"/>
  <c r="H20245" i="62"/>
  <c r="I20245" i="62" s="1"/>
  <c r="H20244" i="62"/>
  <c r="I20244" i="62" s="1"/>
  <c r="H20243" i="62"/>
  <c r="I20243" i="62" s="1"/>
  <c r="H20242" i="62"/>
  <c r="I20242" i="62" s="1"/>
  <c r="H20241" i="62"/>
  <c r="I20241" i="62" s="1"/>
  <c r="H20240" i="62"/>
  <c r="I20240" i="62" s="1"/>
  <c r="H20239" i="62"/>
  <c r="I20239" i="62" s="1"/>
  <c r="H20238" i="62"/>
  <c r="I20238" i="62" s="1"/>
  <c r="H20237" i="62"/>
  <c r="I20237" i="62" s="1"/>
  <c r="H20236" i="62"/>
  <c r="I20236" i="62" s="1"/>
  <c r="H20235" i="62"/>
  <c r="I20235" i="62" s="1"/>
  <c r="H20234" i="62"/>
  <c r="I20234" i="62" s="1"/>
  <c r="H20233" i="62"/>
  <c r="I20233" i="62" s="1"/>
  <c r="H20232" i="62"/>
  <c r="I20232" i="62" s="1"/>
  <c r="H20231" i="62"/>
  <c r="I20231" i="62" s="1"/>
  <c r="H20230" i="62"/>
  <c r="I20230" i="62" s="1"/>
  <c r="H20229" i="62"/>
  <c r="I20229" i="62" s="1"/>
  <c r="H20228" i="62"/>
  <c r="I20228" i="62" s="1"/>
  <c r="H20227" i="62"/>
  <c r="I20227" i="62" s="1"/>
  <c r="H20226" i="62"/>
  <c r="I20226" i="62" s="1"/>
  <c r="H20225" i="62"/>
  <c r="I20225" i="62" s="1"/>
  <c r="H20224" i="62"/>
  <c r="I20224" i="62" s="1"/>
  <c r="H20223" i="62"/>
  <c r="I20223" i="62" s="1"/>
  <c r="H20222" i="62"/>
  <c r="I20222" i="62" s="1"/>
  <c r="H20221" i="62"/>
  <c r="I20221" i="62" s="1"/>
  <c r="H20220" i="62"/>
  <c r="I20220" i="62" s="1"/>
  <c r="H20219" i="62"/>
  <c r="I20219" i="62" s="1"/>
  <c r="H20218" i="62"/>
  <c r="I20218" i="62" s="1"/>
  <c r="H20217" i="62"/>
  <c r="I20217" i="62" s="1"/>
  <c r="H20216" i="62"/>
  <c r="I20216" i="62" s="1"/>
  <c r="H20215" i="62"/>
  <c r="I20215" i="62" s="1"/>
  <c r="H20214" i="62"/>
  <c r="I20214" i="62" s="1"/>
  <c r="H20213" i="62"/>
  <c r="I20213" i="62" s="1"/>
  <c r="H20212" i="62"/>
  <c r="I20212" i="62" s="1"/>
  <c r="H20211" i="62"/>
  <c r="I20211" i="62" s="1"/>
  <c r="H20210" i="62"/>
  <c r="I20210" i="62" s="1"/>
  <c r="H20209" i="62"/>
  <c r="I20209" i="62" s="1"/>
  <c r="H20208" i="62"/>
  <c r="I20208" i="62" s="1"/>
  <c r="H20207" i="62"/>
  <c r="I20207" i="62" s="1"/>
  <c r="H20206" i="62"/>
  <c r="I20206" i="62" s="1"/>
  <c r="H20205" i="62"/>
  <c r="I20205" i="62" s="1"/>
  <c r="H20204" i="62"/>
  <c r="I20204" i="62" s="1"/>
  <c r="H20203" i="62"/>
  <c r="I20203" i="62" s="1"/>
  <c r="H20202" i="62"/>
  <c r="I20202" i="62" s="1"/>
  <c r="H20201" i="62"/>
  <c r="I20201" i="62" s="1"/>
  <c r="H20200" i="62"/>
  <c r="I20200" i="62" s="1"/>
  <c r="H20199" i="62"/>
  <c r="I20199" i="62" s="1"/>
  <c r="H20198" i="62"/>
  <c r="I20198" i="62" s="1"/>
  <c r="H20197" i="62"/>
  <c r="I20197" i="62" s="1"/>
  <c r="H20196" i="62"/>
  <c r="I20196" i="62" s="1"/>
  <c r="H20195" i="62"/>
  <c r="I20195" i="62" s="1"/>
  <c r="H20194" i="62"/>
  <c r="I20194" i="62" s="1"/>
  <c r="H20193" i="62"/>
  <c r="I20193" i="62" s="1"/>
  <c r="H20192" i="62"/>
  <c r="I20192" i="62" s="1"/>
  <c r="H20191" i="62"/>
  <c r="I20191" i="62" s="1"/>
  <c r="H20190" i="62"/>
  <c r="I20190" i="62" s="1"/>
  <c r="H20189" i="62"/>
  <c r="I20189" i="62" s="1"/>
  <c r="H20188" i="62"/>
  <c r="I20188" i="62" s="1"/>
  <c r="H20187" i="62"/>
  <c r="I20187" i="62" s="1"/>
  <c r="H20186" i="62"/>
  <c r="I20186" i="62" s="1"/>
  <c r="H20185" i="62"/>
  <c r="I20185" i="62" s="1"/>
  <c r="H20184" i="62"/>
  <c r="I20184" i="62" s="1"/>
  <c r="H20183" i="62"/>
  <c r="I20183" i="62" s="1"/>
  <c r="H20182" i="62"/>
  <c r="I20182" i="62" s="1"/>
  <c r="H20181" i="62"/>
  <c r="I20181" i="62" s="1"/>
  <c r="H20180" i="62"/>
  <c r="I20180" i="62" s="1"/>
  <c r="H20179" i="62"/>
  <c r="I20179" i="62" s="1"/>
  <c r="H20178" i="62"/>
  <c r="I20178" i="62" s="1"/>
  <c r="H20177" i="62"/>
  <c r="I20177" i="62" s="1"/>
  <c r="H20176" i="62"/>
  <c r="I20176" i="62" s="1"/>
  <c r="H20175" i="62"/>
  <c r="I20175" i="62" s="1"/>
  <c r="H20174" i="62"/>
  <c r="I20174" i="62" s="1"/>
  <c r="H20173" i="62"/>
  <c r="I20173" i="62" s="1"/>
  <c r="H20172" i="62"/>
  <c r="I20172" i="62" s="1"/>
  <c r="H20171" i="62"/>
  <c r="I20171" i="62" s="1"/>
  <c r="H20170" i="62"/>
  <c r="I20170" i="62" s="1"/>
  <c r="H20169" i="62"/>
  <c r="I20169" i="62" s="1"/>
  <c r="H20168" i="62"/>
  <c r="I20168" i="62" s="1"/>
  <c r="H20167" i="62"/>
  <c r="I20167" i="62" s="1"/>
  <c r="H20166" i="62"/>
  <c r="I20166" i="62" s="1"/>
  <c r="H20165" i="62"/>
  <c r="I20165" i="62" s="1"/>
  <c r="H20164" i="62"/>
  <c r="I20164" i="62" s="1"/>
  <c r="H20163" i="62"/>
  <c r="I20163" i="62" s="1"/>
  <c r="H20162" i="62"/>
  <c r="I20162" i="62" s="1"/>
  <c r="H20161" i="62"/>
  <c r="I20161" i="62" s="1"/>
  <c r="H20160" i="62"/>
  <c r="I20160" i="62" s="1"/>
  <c r="H20159" i="62"/>
  <c r="I20159" i="62" s="1"/>
  <c r="H20158" i="62"/>
  <c r="I20158" i="62" s="1"/>
  <c r="H20157" i="62"/>
  <c r="I20157" i="62" s="1"/>
  <c r="H20156" i="62"/>
  <c r="I20156" i="62" s="1"/>
  <c r="H20155" i="62"/>
  <c r="I20155" i="62" s="1"/>
  <c r="H20154" i="62"/>
  <c r="I20154" i="62" s="1"/>
  <c r="H20153" i="62"/>
  <c r="I20153" i="62" s="1"/>
  <c r="H20152" i="62"/>
  <c r="I20152" i="62" s="1"/>
  <c r="H20151" i="62"/>
  <c r="I20151" i="62" s="1"/>
  <c r="H20150" i="62"/>
  <c r="I20150" i="62" s="1"/>
  <c r="H20149" i="62"/>
  <c r="I20149" i="62" s="1"/>
  <c r="H20148" i="62"/>
  <c r="I20148" i="62" s="1"/>
  <c r="H20147" i="62"/>
  <c r="I20147" i="62" s="1"/>
  <c r="H20146" i="62"/>
  <c r="I20146" i="62" s="1"/>
  <c r="H20145" i="62"/>
  <c r="I20145" i="62" s="1"/>
  <c r="H20144" i="62"/>
  <c r="I20144" i="62" s="1"/>
  <c r="H20143" i="62"/>
  <c r="I20143" i="62" s="1"/>
  <c r="H20142" i="62"/>
  <c r="I20142" i="62" s="1"/>
  <c r="H20141" i="62"/>
  <c r="I20141" i="62" s="1"/>
  <c r="H20140" i="62"/>
  <c r="I20140" i="62" s="1"/>
  <c r="H20139" i="62"/>
  <c r="I20139" i="62" s="1"/>
  <c r="H20138" i="62"/>
  <c r="I20138" i="62" s="1"/>
  <c r="H20137" i="62"/>
  <c r="I20137" i="62" s="1"/>
  <c r="H20136" i="62"/>
  <c r="I20136" i="62" s="1"/>
  <c r="H20135" i="62"/>
  <c r="I20135" i="62" s="1"/>
  <c r="H20134" i="62"/>
  <c r="I20134" i="62" s="1"/>
  <c r="H20133" i="62"/>
  <c r="I20133" i="62" s="1"/>
  <c r="H20132" i="62"/>
  <c r="I20132" i="62" s="1"/>
  <c r="H20131" i="62"/>
  <c r="I20131" i="62" s="1"/>
  <c r="H20130" i="62"/>
  <c r="I20130" i="62" s="1"/>
  <c r="H20129" i="62"/>
  <c r="I20129" i="62" s="1"/>
  <c r="H20128" i="62"/>
  <c r="I20128" i="62" s="1"/>
  <c r="H20127" i="62"/>
  <c r="I20127" i="62" s="1"/>
  <c r="H20126" i="62"/>
  <c r="I20126" i="62" s="1"/>
  <c r="H20125" i="62"/>
  <c r="I20125" i="62" s="1"/>
  <c r="H20124" i="62"/>
  <c r="I20124" i="62" s="1"/>
  <c r="H20123" i="62"/>
  <c r="I20123" i="62" s="1"/>
  <c r="H20122" i="62"/>
  <c r="I20122" i="62" s="1"/>
  <c r="H20121" i="62"/>
  <c r="I20121" i="62" s="1"/>
  <c r="H20120" i="62"/>
  <c r="I20120" i="62" s="1"/>
  <c r="H20119" i="62"/>
  <c r="I20119" i="62" s="1"/>
  <c r="H20118" i="62"/>
  <c r="I20118" i="62" s="1"/>
  <c r="H20117" i="62"/>
  <c r="I20117" i="62" s="1"/>
  <c r="H20116" i="62"/>
  <c r="I20116" i="62" s="1"/>
  <c r="H20115" i="62"/>
  <c r="I20115" i="62" s="1"/>
  <c r="H20114" i="62"/>
  <c r="I20114" i="62" s="1"/>
  <c r="H20113" i="62"/>
  <c r="I20113" i="62" s="1"/>
  <c r="H20112" i="62"/>
  <c r="I20112" i="62" s="1"/>
  <c r="H20111" i="62"/>
  <c r="I20111" i="62" s="1"/>
  <c r="H20110" i="62"/>
  <c r="I20110" i="62" s="1"/>
  <c r="H20109" i="62"/>
  <c r="I20109" i="62" s="1"/>
  <c r="H20108" i="62"/>
  <c r="I20108" i="62" s="1"/>
  <c r="H20107" i="62"/>
  <c r="I20107" i="62" s="1"/>
  <c r="H20106" i="62"/>
  <c r="I20106" i="62" s="1"/>
  <c r="H20105" i="62"/>
  <c r="I20105" i="62" s="1"/>
  <c r="H20104" i="62"/>
  <c r="I20104" i="62" s="1"/>
  <c r="H20103" i="62"/>
  <c r="I20103" i="62" s="1"/>
  <c r="H20102" i="62"/>
  <c r="I20102" i="62" s="1"/>
  <c r="H20101" i="62"/>
  <c r="I20101" i="62" s="1"/>
  <c r="H20100" i="62"/>
  <c r="I20100" i="62" s="1"/>
  <c r="H20099" i="62"/>
  <c r="I20099" i="62" s="1"/>
  <c r="H20098" i="62"/>
  <c r="I20098" i="62" s="1"/>
  <c r="H20097" i="62"/>
  <c r="I20097" i="62" s="1"/>
  <c r="H20096" i="62"/>
  <c r="I20096" i="62" s="1"/>
  <c r="H20095" i="62"/>
  <c r="I20095" i="62" s="1"/>
  <c r="H20094" i="62"/>
  <c r="I20094" i="62" s="1"/>
  <c r="H20093" i="62"/>
  <c r="I20093" i="62" s="1"/>
  <c r="H20092" i="62"/>
  <c r="I20092" i="62" s="1"/>
  <c r="H20091" i="62"/>
  <c r="I20091" i="62" s="1"/>
  <c r="H20090" i="62"/>
  <c r="I20090" i="62" s="1"/>
  <c r="H20089" i="62"/>
  <c r="I20089" i="62" s="1"/>
  <c r="H20088" i="62"/>
  <c r="I20088" i="62" s="1"/>
  <c r="H20087" i="62"/>
  <c r="I20087" i="62" s="1"/>
  <c r="H20086" i="62"/>
  <c r="I20086" i="62" s="1"/>
  <c r="H20085" i="62"/>
  <c r="I20085" i="62" s="1"/>
  <c r="H20084" i="62"/>
  <c r="I20084" i="62" s="1"/>
  <c r="H20083" i="62"/>
  <c r="I20083" i="62" s="1"/>
  <c r="H20082" i="62"/>
  <c r="I20082" i="62" s="1"/>
  <c r="H20081" i="62"/>
  <c r="I20081" i="62" s="1"/>
  <c r="H20080" i="62"/>
  <c r="I20080" i="62" s="1"/>
  <c r="H20079" i="62"/>
  <c r="I20079" i="62" s="1"/>
  <c r="H20078" i="62"/>
  <c r="I20078" i="62" s="1"/>
  <c r="H20077" i="62"/>
  <c r="I20077" i="62" s="1"/>
  <c r="H20076" i="62"/>
  <c r="I20076" i="62" s="1"/>
  <c r="H20075" i="62"/>
  <c r="I20075" i="62" s="1"/>
  <c r="H20074" i="62"/>
  <c r="I20074" i="62" s="1"/>
  <c r="H20073" i="62"/>
  <c r="I20073" i="62" s="1"/>
  <c r="H20072" i="62"/>
  <c r="I20072" i="62" s="1"/>
  <c r="H20071" i="62"/>
  <c r="I20071" i="62" s="1"/>
  <c r="H20070" i="62"/>
  <c r="I20070" i="62" s="1"/>
  <c r="H20069" i="62"/>
  <c r="I20069" i="62" s="1"/>
  <c r="H20068" i="62"/>
  <c r="I20068" i="62" s="1"/>
  <c r="H20067" i="62"/>
  <c r="I20067" i="62" s="1"/>
  <c r="H20066" i="62"/>
  <c r="I20066" i="62" s="1"/>
  <c r="H20065" i="62"/>
  <c r="I20065" i="62" s="1"/>
  <c r="H20064" i="62"/>
  <c r="I20064" i="62" s="1"/>
  <c r="H20063" i="62"/>
  <c r="I20063" i="62" s="1"/>
  <c r="H20062" i="62"/>
  <c r="I20062" i="62" s="1"/>
  <c r="H20061" i="62"/>
  <c r="I20061" i="62" s="1"/>
  <c r="H20060" i="62"/>
  <c r="I20060" i="62" s="1"/>
  <c r="H20059" i="62"/>
  <c r="I20059" i="62" s="1"/>
  <c r="H20058" i="62"/>
  <c r="I20058" i="62" s="1"/>
  <c r="H20057" i="62"/>
  <c r="I20057" i="62" s="1"/>
  <c r="H20056" i="62"/>
  <c r="I20056" i="62" s="1"/>
  <c r="H20055" i="62"/>
  <c r="I20055" i="62" s="1"/>
  <c r="H20054" i="62"/>
  <c r="I20054" i="62" s="1"/>
  <c r="H20053" i="62"/>
  <c r="I20053" i="62" s="1"/>
  <c r="H20052" i="62"/>
  <c r="I20052" i="62" s="1"/>
  <c r="H20051" i="62"/>
  <c r="I20051" i="62" s="1"/>
  <c r="H20050" i="62"/>
  <c r="I20050" i="62" s="1"/>
  <c r="H20049" i="62"/>
  <c r="I20049" i="62" s="1"/>
  <c r="H20048" i="62"/>
  <c r="I20048" i="62" s="1"/>
  <c r="H20047" i="62"/>
  <c r="I20047" i="62" s="1"/>
  <c r="H20046" i="62"/>
  <c r="I20046" i="62" s="1"/>
  <c r="H20045" i="62"/>
  <c r="I20045" i="62" s="1"/>
  <c r="H20044" i="62"/>
  <c r="I20044" i="62" s="1"/>
  <c r="H20043" i="62"/>
  <c r="I20043" i="62" s="1"/>
  <c r="H20042" i="62"/>
  <c r="I20042" i="62" s="1"/>
  <c r="H20041" i="62"/>
  <c r="I20041" i="62" s="1"/>
  <c r="H20040" i="62"/>
  <c r="I20040" i="62" s="1"/>
  <c r="H20039" i="62"/>
  <c r="I20039" i="62" s="1"/>
  <c r="H20038" i="62"/>
  <c r="I20038" i="62" s="1"/>
  <c r="H20037" i="62"/>
  <c r="I20037" i="62" s="1"/>
  <c r="H20036" i="62"/>
  <c r="I20036" i="62" s="1"/>
  <c r="H20035" i="62"/>
  <c r="I20035" i="62" s="1"/>
  <c r="H20034" i="62"/>
  <c r="I20034" i="62" s="1"/>
  <c r="H20033" i="62"/>
  <c r="I20033" i="62" s="1"/>
  <c r="H20032" i="62"/>
  <c r="I20032" i="62" s="1"/>
  <c r="H20031" i="62"/>
  <c r="I20031" i="62" s="1"/>
  <c r="H20030" i="62"/>
  <c r="I20030" i="62" s="1"/>
  <c r="H20029" i="62"/>
  <c r="I20029" i="62" s="1"/>
  <c r="H20028" i="62"/>
  <c r="I20028" i="62" s="1"/>
  <c r="H20027" i="62"/>
  <c r="I20027" i="62" s="1"/>
  <c r="H20026" i="62"/>
  <c r="I20026" i="62" s="1"/>
  <c r="H20025" i="62"/>
  <c r="I20025" i="62" s="1"/>
  <c r="H20024" i="62"/>
  <c r="I20024" i="62" s="1"/>
  <c r="H20023" i="62"/>
  <c r="I20023" i="62" s="1"/>
  <c r="H20022" i="62"/>
  <c r="I20022" i="62" s="1"/>
  <c r="H20021" i="62"/>
  <c r="I20021" i="62" s="1"/>
  <c r="H20020" i="62"/>
  <c r="I20020" i="62" s="1"/>
  <c r="H20019" i="62"/>
  <c r="I20019" i="62" s="1"/>
  <c r="H20018" i="62"/>
  <c r="I20018" i="62" s="1"/>
  <c r="H20017" i="62"/>
  <c r="I20017" i="62" s="1"/>
  <c r="H20016" i="62"/>
  <c r="I20016" i="62" s="1"/>
  <c r="H20015" i="62"/>
  <c r="I20015" i="62" s="1"/>
  <c r="H20014" i="62"/>
  <c r="I20014" i="62" s="1"/>
  <c r="H20013" i="62"/>
  <c r="I20013" i="62" s="1"/>
  <c r="H20012" i="62"/>
  <c r="I20012" i="62" s="1"/>
  <c r="H20011" i="62"/>
  <c r="I20011" i="62" s="1"/>
  <c r="H20010" i="62"/>
  <c r="I20010" i="62" s="1"/>
  <c r="H20009" i="62"/>
  <c r="I20009" i="62" s="1"/>
  <c r="H20008" i="62"/>
  <c r="I20008" i="62" s="1"/>
  <c r="H20007" i="62"/>
  <c r="I20007" i="62" s="1"/>
  <c r="H20006" i="62"/>
  <c r="I20006" i="62" s="1"/>
  <c r="H20005" i="62"/>
  <c r="I20005" i="62" s="1"/>
  <c r="H20004" i="62"/>
  <c r="I20004" i="62" s="1"/>
  <c r="H20003" i="62"/>
  <c r="I20003" i="62" s="1"/>
  <c r="H20002" i="62"/>
  <c r="I20002" i="62" s="1"/>
  <c r="H20001" i="62"/>
  <c r="I20001" i="62" s="1"/>
  <c r="H20000" i="62"/>
  <c r="I20000" i="62" s="1"/>
  <c r="H19999" i="62"/>
  <c r="I19999" i="62" s="1"/>
  <c r="H19998" i="62"/>
  <c r="I19998" i="62" s="1"/>
  <c r="H19997" i="62"/>
  <c r="I19997" i="62" s="1"/>
  <c r="H19996" i="62"/>
  <c r="I19996" i="62" s="1"/>
  <c r="H19995" i="62"/>
  <c r="I19995" i="62" s="1"/>
  <c r="H19994" i="62"/>
  <c r="I19994" i="62" s="1"/>
  <c r="H19993" i="62"/>
  <c r="I19993" i="62" s="1"/>
  <c r="H19992" i="62"/>
  <c r="I19992" i="62" s="1"/>
  <c r="H19991" i="62"/>
  <c r="I19991" i="62" s="1"/>
  <c r="H19990" i="62"/>
  <c r="I19990" i="62" s="1"/>
  <c r="H19989" i="62"/>
  <c r="I19989" i="62" s="1"/>
  <c r="H19988" i="62"/>
  <c r="I19988" i="62" s="1"/>
  <c r="H19987" i="62"/>
  <c r="I19987" i="62" s="1"/>
  <c r="H19986" i="62"/>
  <c r="I19986" i="62" s="1"/>
  <c r="H19985" i="62"/>
  <c r="I19985" i="62" s="1"/>
  <c r="H19984" i="62"/>
  <c r="I19984" i="62" s="1"/>
  <c r="H19983" i="62"/>
  <c r="I19983" i="62" s="1"/>
  <c r="H19982" i="62"/>
  <c r="I19982" i="62" s="1"/>
  <c r="H19981" i="62"/>
  <c r="I19981" i="62" s="1"/>
  <c r="H19980" i="62"/>
  <c r="I19980" i="62" s="1"/>
  <c r="H19979" i="62"/>
  <c r="I19979" i="62" s="1"/>
  <c r="H19978" i="62"/>
  <c r="I19978" i="62" s="1"/>
  <c r="H19977" i="62"/>
  <c r="I19977" i="62" s="1"/>
  <c r="H19976" i="62"/>
  <c r="I19976" i="62" s="1"/>
  <c r="H19975" i="62"/>
  <c r="I19975" i="62" s="1"/>
  <c r="H19974" i="62"/>
  <c r="I19974" i="62" s="1"/>
  <c r="H19973" i="62"/>
  <c r="I19973" i="62" s="1"/>
  <c r="H19972" i="62"/>
  <c r="I19972" i="62" s="1"/>
  <c r="H19971" i="62"/>
  <c r="I19971" i="62" s="1"/>
  <c r="H19970" i="62"/>
  <c r="I19970" i="62" s="1"/>
  <c r="H19969" i="62"/>
  <c r="I19969" i="62" s="1"/>
  <c r="H19968" i="62"/>
  <c r="I19968" i="62" s="1"/>
  <c r="H19967" i="62"/>
  <c r="I19967" i="62" s="1"/>
  <c r="H19966" i="62"/>
  <c r="I19966" i="62" s="1"/>
  <c r="H19965" i="62"/>
  <c r="I19965" i="62" s="1"/>
  <c r="H19964" i="62"/>
  <c r="I19964" i="62" s="1"/>
  <c r="H19963" i="62"/>
  <c r="I19963" i="62" s="1"/>
  <c r="H19962" i="62"/>
  <c r="I19962" i="62" s="1"/>
  <c r="H19961" i="62"/>
  <c r="I19961" i="62" s="1"/>
  <c r="H19960" i="62"/>
  <c r="I19960" i="62" s="1"/>
  <c r="H19959" i="62"/>
  <c r="I19959" i="62" s="1"/>
  <c r="H19958" i="62"/>
  <c r="I19958" i="62" s="1"/>
  <c r="H19957" i="62"/>
  <c r="I19957" i="62" s="1"/>
  <c r="H19956" i="62"/>
  <c r="I19956" i="62" s="1"/>
  <c r="H19955" i="62"/>
  <c r="I19955" i="62" s="1"/>
  <c r="H19954" i="62"/>
  <c r="I19954" i="62" s="1"/>
  <c r="H19953" i="62"/>
  <c r="I19953" i="62" s="1"/>
  <c r="H19952" i="62"/>
  <c r="I19952" i="62" s="1"/>
  <c r="H19951" i="62"/>
  <c r="I19951" i="62" s="1"/>
  <c r="H19950" i="62"/>
  <c r="I19950" i="62" s="1"/>
  <c r="H19949" i="62"/>
  <c r="I19949" i="62" s="1"/>
  <c r="H19948" i="62"/>
  <c r="I19948" i="62" s="1"/>
  <c r="H19947" i="62"/>
  <c r="I19947" i="62" s="1"/>
  <c r="H19946" i="62"/>
  <c r="I19946" i="62" s="1"/>
  <c r="H19945" i="62"/>
  <c r="I19945" i="62" s="1"/>
  <c r="H19944" i="62"/>
  <c r="I19944" i="62" s="1"/>
  <c r="H19943" i="62"/>
  <c r="I19943" i="62" s="1"/>
  <c r="H19942" i="62"/>
  <c r="I19942" i="62" s="1"/>
  <c r="H19941" i="62"/>
  <c r="I19941" i="62" s="1"/>
  <c r="H19940" i="62"/>
  <c r="I19940" i="62" s="1"/>
  <c r="H19939" i="62"/>
  <c r="I19939" i="62" s="1"/>
  <c r="H19938" i="62"/>
  <c r="I19938" i="62" s="1"/>
  <c r="H19937" i="62"/>
  <c r="I19937" i="62" s="1"/>
  <c r="H19936" i="62"/>
  <c r="I19936" i="62" s="1"/>
  <c r="H19935" i="62"/>
  <c r="I19935" i="62" s="1"/>
  <c r="H19934" i="62"/>
  <c r="I19934" i="62" s="1"/>
  <c r="H19933" i="62"/>
  <c r="I19933" i="62" s="1"/>
  <c r="H19932" i="62"/>
  <c r="I19932" i="62" s="1"/>
  <c r="H19931" i="62"/>
  <c r="I19931" i="62" s="1"/>
  <c r="H19930" i="62"/>
  <c r="I19930" i="62" s="1"/>
  <c r="H19929" i="62"/>
  <c r="I19929" i="62" s="1"/>
  <c r="H19928" i="62"/>
  <c r="I19928" i="62" s="1"/>
  <c r="H19927" i="62"/>
  <c r="I19927" i="62" s="1"/>
  <c r="H19926" i="62"/>
  <c r="I19926" i="62" s="1"/>
  <c r="H19925" i="62"/>
  <c r="I19925" i="62" s="1"/>
  <c r="H19924" i="62"/>
  <c r="I19924" i="62" s="1"/>
  <c r="H19923" i="62"/>
  <c r="I19923" i="62" s="1"/>
  <c r="H19922" i="62"/>
  <c r="I19922" i="62" s="1"/>
  <c r="H19921" i="62"/>
  <c r="I19921" i="62" s="1"/>
  <c r="H19920" i="62"/>
  <c r="I19920" i="62" s="1"/>
  <c r="H19919" i="62"/>
  <c r="I19919" i="62" s="1"/>
  <c r="H19918" i="62"/>
  <c r="I19918" i="62" s="1"/>
  <c r="H19917" i="62"/>
  <c r="I19917" i="62" s="1"/>
  <c r="H19916" i="62"/>
  <c r="I19916" i="62" s="1"/>
  <c r="H19915" i="62"/>
  <c r="I19915" i="62" s="1"/>
  <c r="H19914" i="62"/>
  <c r="I19914" i="62" s="1"/>
  <c r="H19913" i="62"/>
  <c r="I19913" i="62" s="1"/>
  <c r="H19912" i="62"/>
  <c r="I19912" i="62" s="1"/>
  <c r="H19911" i="62"/>
  <c r="I19911" i="62" s="1"/>
  <c r="H19910" i="62"/>
  <c r="I19910" i="62" s="1"/>
  <c r="H19909" i="62"/>
  <c r="I19909" i="62" s="1"/>
  <c r="H19908" i="62"/>
  <c r="I19908" i="62" s="1"/>
  <c r="H19907" i="62"/>
  <c r="I19907" i="62" s="1"/>
  <c r="H19906" i="62"/>
  <c r="I19906" i="62" s="1"/>
  <c r="H19905" i="62"/>
  <c r="I19905" i="62" s="1"/>
  <c r="H19904" i="62"/>
  <c r="I19904" i="62" s="1"/>
  <c r="H19903" i="62"/>
  <c r="I19903" i="62" s="1"/>
  <c r="H19902" i="62"/>
  <c r="I19902" i="62" s="1"/>
  <c r="H19901" i="62"/>
  <c r="I19901" i="62" s="1"/>
  <c r="H19900" i="62"/>
  <c r="I19900" i="62" s="1"/>
  <c r="H19899" i="62"/>
  <c r="I19899" i="62" s="1"/>
  <c r="H19898" i="62"/>
  <c r="I19898" i="62" s="1"/>
  <c r="H19897" i="62"/>
  <c r="I19897" i="62" s="1"/>
  <c r="H19896" i="62"/>
  <c r="I19896" i="62" s="1"/>
  <c r="H19895" i="62"/>
  <c r="I19895" i="62" s="1"/>
  <c r="H19894" i="62"/>
  <c r="I19894" i="62" s="1"/>
  <c r="H19893" i="62"/>
  <c r="I19893" i="62" s="1"/>
  <c r="H19892" i="62"/>
  <c r="I19892" i="62" s="1"/>
  <c r="H19891" i="62"/>
  <c r="I19891" i="62" s="1"/>
  <c r="H19890" i="62"/>
  <c r="I19890" i="62" s="1"/>
  <c r="H19889" i="62"/>
  <c r="I19889" i="62" s="1"/>
  <c r="H19888" i="62"/>
  <c r="I19888" i="62" s="1"/>
  <c r="H19887" i="62"/>
  <c r="I19887" i="62" s="1"/>
  <c r="H19886" i="62"/>
  <c r="I19886" i="62" s="1"/>
  <c r="H19885" i="62"/>
  <c r="I19885" i="62" s="1"/>
  <c r="H19884" i="62"/>
  <c r="I19884" i="62" s="1"/>
  <c r="H19883" i="62"/>
  <c r="I19883" i="62" s="1"/>
  <c r="H19882" i="62"/>
  <c r="I19882" i="62" s="1"/>
  <c r="H19881" i="62"/>
  <c r="I19881" i="62" s="1"/>
  <c r="H19880" i="62"/>
  <c r="I19880" i="62" s="1"/>
  <c r="H19879" i="62"/>
  <c r="I19879" i="62" s="1"/>
  <c r="H19878" i="62"/>
  <c r="I19878" i="62" s="1"/>
  <c r="H19877" i="62"/>
  <c r="I19877" i="62" s="1"/>
  <c r="H19876" i="62"/>
  <c r="I19876" i="62" s="1"/>
  <c r="H19875" i="62"/>
  <c r="I19875" i="62" s="1"/>
  <c r="H19874" i="62"/>
  <c r="I19874" i="62" s="1"/>
  <c r="H19873" i="62"/>
  <c r="I19873" i="62" s="1"/>
  <c r="H19872" i="62"/>
  <c r="I19872" i="62" s="1"/>
  <c r="H19871" i="62"/>
  <c r="I19871" i="62" s="1"/>
  <c r="H19870" i="62"/>
  <c r="I19870" i="62" s="1"/>
  <c r="H19869" i="62"/>
  <c r="I19869" i="62" s="1"/>
  <c r="H19868" i="62"/>
  <c r="I19868" i="62" s="1"/>
  <c r="H19867" i="62"/>
  <c r="I19867" i="62" s="1"/>
  <c r="H19866" i="62"/>
  <c r="I19866" i="62" s="1"/>
  <c r="H19865" i="62"/>
  <c r="I19865" i="62" s="1"/>
  <c r="H19864" i="62"/>
  <c r="I19864" i="62" s="1"/>
  <c r="H19863" i="62"/>
  <c r="I19863" i="62" s="1"/>
  <c r="H19862" i="62"/>
  <c r="I19862" i="62" s="1"/>
  <c r="H19861" i="62"/>
  <c r="I19861" i="62" s="1"/>
  <c r="H19860" i="62"/>
  <c r="I19860" i="62" s="1"/>
  <c r="H19859" i="62"/>
  <c r="I19859" i="62" s="1"/>
  <c r="H19858" i="62"/>
  <c r="I19858" i="62" s="1"/>
  <c r="H19857" i="62"/>
  <c r="I19857" i="62" s="1"/>
  <c r="H19856" i="62"/>
  <c r="I19856" i="62" s="1"/>
  <c r="H19855" i="62"/>
  <c r="I19855" i="62" s="1"/>
  <c r="H19854" i="62"/>
  <c r="I19854" i="62" s="1"/>
  <c r="H19853" i="62"/>
  <c r="I19853" i="62" s="1"/>
  <c r="H19852" i="62"/>
  <c r="I19852" i="62" s="1"/>
  <c r="H19851" i="62"/>
  <c r="I19851" i="62" s="1"/>
  <c r="H19850" i="62"/>
  <c r="I19850" i="62" s="1"/>
  <c r="H19849" i="62"/>
  <c r="I19849" i="62" s="1"/>
  <c r="H19848" i="62"/>
  <c r="I19848" i="62" s="1"/>
  <c r="H19847" i="62"/>
  <c r="I19847" i="62" s="1"/>
  <c r="H19846" i="62"/>
  <c r="I19846" i="62" s="1"/>
  <c r="H19845" i="62"/>
  <c r="I19845" i="62" s="1"/>
  <c r="H19844" i="62"/>
  <c r="I19844" i="62" s="1"/>
  <c r="H19843" i="62"/>
  <c r="I19843" i="62" s="1"/>
  <c r="H19842" i="62"/>
  <c r="I19842" i="62" s="1"/>
  <c r="H19841" i="62"/>
  <c r="I19841" i="62" s="1"/>
  <c r="H19840" i="62"/>
  <c r="I19840" i="62" s="1"/>
  <c r="H19839" i="62"/>
  <c r="I19839" i="62" s="1"/>
  <c r="H19838" i="62"/>
  <c r="I19838" i="62" s="1"/>
  <c r="H19837" i="62"/>
  <c r="I19837" i="62" s="1"/>
  <c r="H19836" i="62"/>
  <c r="I19836" i="62" s="1"/>
  <c r="H19835" i="62"/>
  <c r="I19835" i="62" s="1"/>
  <c r="H19834" i="62"/>
  <c r="I19834" i="62" s="1"/>
  <c r="H19833" i="62"/>
  <c r="I19833" i="62" s="1"/>
  <c r="H19832" i="62"/>
  <c r="I19832" i="62" s="1"/>
  <c r="H19831" i="62"/>
  <c r="I19831" i="62" s="1"/>
  <c r="H19830" i="62"/>
  <c r="I19830" i="62" s="1"/>
  <c r="H19829" i="62"/>
  <c r="I19829" i="62" s="1"/>
  <c r="H19828" i="62"/>
  <c r="I19828" i="62" s="1"/>
  <c r="H19827" i="62"/>
  <c r="I19827" i="62" s="1"/>
  <c r="H19826" i="62"/>
  <c r="I19826" i="62" s="1"/>
  <c r="H19825" i="62"/>
  <c r="I19825" i="62" s="1"/>
  <c r="H19824" i="62"/>
  <c r="I19824" i="62" s="1"/>
  <c r="H19823" i="62"/>
  <c r="I19823" i="62" s="1"/>
  <c r="H19822" i="62"/>
  <c r="I19822" i="62" s="1"/>
  <c r="H19821" i="62"/>
  <c r="I19821" i="62" s="1"/>
  <c r="H19820" i="62"/>
  <c r="I19820" i="62" s="1"/>
  <c r="H19819" i="62"/>
  <c r="I19819" i="62" s="1"/>
  <c r="H19818" i="62"/>
  <c r="I19818" i="62" s="1"/>
  <c r="H19817" i="62"/>
  <c r="I19817" i="62" s="1"/>
  <c r="H19816" i="62"/>
  <c r="I19816" i="62" s="1"/>
  <c r="H19815" i="62"/>
  <c r="I19815" i="62" s="1"/>
  <c r="H19814" i="62"/>
  <c r="I19814" i="62" s="1"/>
  <c r="H19813" i="62"/>
  <c r="I19813" i="62" s="1"/>
  <c r="H19812" i="62"/>
  <c r="I19812" i="62" s="1"/>
  <c r="H19811" i="62"/>
  <c r="I19811" i="62" s="1"/>
  <c r="H19810" i="62"/>
  <c r="I19810" i="62" s="1"/>
  <c r="H19809" i="62"/>
  <c r="I19809" i="62" s="1"/>
  <c r="H19808" i="62"/>
  <c r="I19808" i="62" s="1"/>
  <c r="H19807" i="62"/>
  <c r="I19807" i="62" s="1"/>
  <c r="H19806" i="62"/>
  <c r="I19806" i="62" s="1"/>
  <c r="H19805" i="62"/>
  <c r="I19805" i="62" s="1"/>
  <c r="H19804" i="62"/>
  <c r="I19804" i="62" s="1"/>
  <c r="H19803" i="62"/>
  <c r="I19803" i="62" s="1"/>
  <c r="H19802" i="62"/>
  <c r="I19802" i="62" s="1"/>
  <c r="H19801" i="62"/>
  <c r="I19801" i="62" s="1"/>
  <c r="H19800" i="62"/>
  <c r="I19800" i="62" s="1"/>
  <c r="H19799" i="62"/>
  <c r="I19799" i="62" s="1"/>
  <c r="H19798" i="62"/>
  <c r="I19798" i="62" s="1"/>
  <c r="H19797" i="62"/>
  <c r="I19797" i="62" s="1"/>
  <c r="H19796" i="62"/>
  <c r="I19796" i="62" s="1"/>
  <c r="H19795" i="62"/>
  <c r="I19795" i="62" s="1"/>
  <c r="H19794" i="62"/>
  <c r="I19794" i="62" s="1"/>
  <c r="H19793" i="62"/>
  <c r="I19793" i="62" s="1"/>
  <c r="H19792" i="62"/>
  <c r="I19792" i="62" s="1"/>
  <c r="H19791" i="62"/>
  <c r="I19791" i="62" s="1"/>
  <c r="H19790" i="62"/>
  <c r="I19790" i="62" s="1"/>
  <c r="H19789" i="62"/>
  <c r="I19789" i="62" s="1"/>
  <c r="H19788" i="62"/>
  <c r="I19788" i="62" s="1"/>
  <c r="H19787" i="62"/>
  <c r="I19787" i="62" s="1"/>
  <c r="H19786" i="62"/>
  <c r="I19786" i="62" s="1"/>
  <c r="H19785" i="62"/>
  <c r="I19785" i="62" s="1"/>
  <c r="H19784" i="62"/>
  <c r="I19784" i="62" s="1"/>
  <c r="H19783" i="62"/>
  <c r="I19783" i="62" s="1"/>
  <c r="H19782" i="62"/>
  <c r="I19782" i="62" s="1"/>
  <c r="H19781" i="62"/>
  <c r="I19781" i="62" s="1"/>
  <c r="H19780" i="62"/>
  <c r="I19780" i="62" s="1"/>
  <c r="H19779" i="62"/>
  <c r="I19779" i="62" s="1"/>
  <c r="H19778" i="62"/>
  <c r="I19778" i="62" s="1"/>
  <c r="H19777" i="62"/>
  <c r="I19777" i="62" s="1"/>
  <c r="H19776" i="62"/>
  <c r="I19776" i="62" s="1"/>
  <c r="H19775" i="62"/>
  <c r="I19775" i="62" s="1"/>
  <c r="H19774" i="62"/>
  <c r="I19774" i="62" s="1"/>
  <c r="H19773" i="62"/>
  <c r="I19773" i="62" s="1"/>
  <c r="H19772" i="62"/>
  <c r="I19772" i="62" s="1"/>
  <c r="H19771" i="62"/>
  <c r="I19771" i="62" s="1"/>
  <c r="H19770" i="62"/>
  <c r="I19770" i="62" s="1"/>
  <c r="H19769" i="62"/>
  <c r="I19769" i="62" s="1"/>
  <c r="H19768" i="62"/>
  <c r="I19768" i="62" s="1"/>
  <c r="H19767" i="62"/>
  <c r="I19767" i="62" s="1"/>
  <c r="H19766" i="62"/>
  <c r="I19766" i="62" s="1"/>
  <c r="H19765" i="62"/>
  <c r="I19765" i="62" s="1"/>
  <c r="H19764" i="62"/>
  <c r="I19764" i="62" s="1"/>
  <c r="H19763" i="62"/>
  <c r="I19763" i="62" s="1"/>
  <c r="H19762" i="62"/>
  <c r="I19762" i="62" s="1"/>
  <c r="H19761" i="62"/>
  <c r="I19761" i="62" s="1"/>
  <c r="H19760" i="62"/>
  <c r="I19760" i="62" s="1"/>
  <c r="H19759" i="62"/>
  <c r="I19759" i="62" s="1"/>
  <c r="H19758" i="62"/>
  <c r="I19758" i="62" s="1"/>
  <c r="H19757" i="62"/>
  <c r="I19757" i="62" s="1"/>
  <c r="H19756" i="62"/>
  <c r="I19756" i="62" s="1"/>
  <c r="H19755" i="62"/>
  <c r="I19755" i="62" s="1"/>
  <c r="H19754" i="62"/>
  <c r="I19754" i="62" s="1"/>
  <c r="H19753" i="62"/>
  <c r="I19753" i="62" s="1"/>
  <c r="H19752" i="62"/>
  <c r="I19752" i="62" s="1"/>
  <c r="H19751" i="62"/>
  <c r="I19751" i="62" s="1"/>
  <c r="H19750" i="62"/>
  <c r="I19750" i="62" s="1"/>
  <c r="H19749" i="62"/>
  <c r="I19749" i="62" s="1"/>
  <c r="H19748" i="62"/>
  <c r="I19748" i="62" s="1"/>
  <c r="H19747" i="62"/>
  <c r="I19747" i="62" s="1"/>
  <c r="H19746" i="62"/>
  <c r="I19746" i="62" s="1"/>
  <c r="H19745" i="62"/>
  <c r="I19745" i="62" s="1"/>
  <c r="H19744" i="62"/>
  <c r="I19744" i="62" s="1"/>
  <c r="H19743" i="62"/>
  <c r="I19743" i="62" s="1"/>
  <c r="H19742" i="62"/>
  <c r="I19742" i="62" s="1"/>
  <c r="H19741" i="62"/>
  <c r="I19741" i="62" s="1"/>
  <c r="H19740" i="62"/>
  <c r="I19740" i="62" s="1"/>
  <c r="H19739" i="62"/>
  <c r="I19739" i="62" s="1"/>
  <c r="H19738" i="62"/>
  <c r="I19738" i="62" s="1"/>
  <c r="H19737" i="62"/>
  <c r="I19737" i="62" s="1"/>
  <c r="H19736" i="62"/>
  <c r="I19736" i="62" s="1"/>
  <c r="H19735" i="62"/>
  <c r="I19735" i="62" s="1"/>
  <c r="H19734" i="62"/>
  <c r="I19734" i="62" s="1"/>
  <c r="H19733" i="62"/>
  <c r="I19733" i="62" s="1"/>
  <c r="H19732" i="62"/>
  <c r="I19732" i="62" s="1"/>
  <c r="H19731" i="62"/>
  <c r="I19731" i="62" s="1"/>
  <c r="H19730" i="62"/>
  <c r="I19730" i="62" s="1"/>
  <c r="H19729" i="62"/>
  <c r="I19729" i="62" s="1"/>
  <c r="H19728" i="62"/>
  <c r="I19728" i="62" s="1"/>
  <c r="H19727" i="62"/>
  <c r="I19727" i="62" s="1"/>
  <c r="H19726" i="62"/>
  <c r="I19726" i="62" s="1"/>
  <c r="H19725" i="62"/>
  <c r="I19725" i="62" s="1"/>
  <c r="H19724" i="62"/>
  <c r="I19724" i="62" s="1"/>
  <c r="H19723" i="62"/>
  <c r="I19723" i="62" s="1"/>
  <c r="H19722" i="62"/>
  <c r="I19722" i="62" s="1"/>
  <c r="H19721" i="62"/>
  <c r="I19721" i="62" s="1"/>
  <c r="H19720" i="62"/>
  <c r="I19720" i="62" s="1"/>
  <c r="H19719" i="62"/>
  <c r="I19719" i="62" s="1"/>
  <c r="H19718" i="62"/>
  <c r="I19718" i="62" s="1"/>
  <c r="H19717" i="62"/>
  <c r="I19717" i="62" s="1"/>
  <c r="H19716" i="62"/>
  <c r="I19716" i="62" s="1"/>
  <c r="H19715" i="62"/>
  <c r="I19715" i="62" s="1"/>
  <c r="H19714" i="62"/>
  <c r="I19714" i="62" s="1"/>
  <c r="H19713" i="62"/>
  <c r="I19713" i="62" s="1"/>
  <c r="H19712" i="62"/>
  <c r="I19712" i="62" s="1"/>
  <c r="H19711" i="62"/>
  <c r="I19711" i="62" s="1"/>
  <c r="H19710" i="62"/>
  <c r="I19710" i="62" s="1"/>
  <c r="H19709" i="62"/>
  <c r="I19709" i="62" s="1"/>
  <c r="H19708" i="62"/>
  <c r="I19708" i="62" s="1"/>
  <c r="H19707" i="62"/>
  <c r="I19707" i="62" s="1"/>
  <c r="H19706" i="62"/>
  <c r="I19706" i="62" s="1"/>
  <c r="H19705" i="62"/>
  <c r="I19705" i="62" s="1"/>
  <c r="H19704" i="62"/>
  <c r="I19704" i="62" s="1"/>
  <c r="H19703" i="62"/>
  <c r="I19703" i="62" s="1"/>
  <c r="H19702" i="62"/>
  <c r="I19702" i="62" s="1"/>
  <c r="H19701" i="62"/>
  <c r="I19701" i="62" s="1"/>
  <c r="H19700" i="62"/>
  <c r="I19700" i="62" s="1"/>
  <c r="H19699" i="62"/>
  <c r="I19699" i="62" s="1"/>
  <c r="H19698" i="62"/>
  <c r="I19698" i="62" s="1"/>
  <c r="H19697" i="62"/>
  <c r="I19697" i="62" s="1"/>
  <c r="H19696" i="62"/>
  <c r="I19696" i="62" s="1"/>
  <c r="H19695" i="62"/>
  <c r="I19695" i="62" s="1"/>
  <c r="H19694" i="62"/>
  <c r="I19694" i="62" s="1"/>
  <c r="H19693" i="62"/>
  <c r="I19693" i="62" s="1"/>
  <c r="H19692" i="62"/>
  <c r="I19692" i="62" s="1"/>
  <c r="H19691" i="62"/>
  <c r="I19691" i="62" s="1"/>
  <c r="H19690" i="62"/>
  <c r="I19690" i="62" s="1"/>
  <c r="H19689" i="62"/>
  <c r="I19689" i="62" s="1"/>
  <c r="H19688" i="62"/>
  <c r="I19688" i="62" s="1"/>
  <c r="H19687" i="62"/>
  <c r="I19687" i="62" s="1"/>
  <c r="H19686" i="62"/>
  <c r="I19686" i="62" s="1"/>
  <c r="H19685" i="62"/>
  <c r="I19685" i="62" s="1"/>
  <c r="H19684" i="62"/>
  <c r="I19684" i="62" s="1"/>
  <c r="H19683" i="62"/>
  <c r="I19683" i="62" s="1"/>
  <c r="H19682" i="62"/>
  <c r="I19682" i="62" s="1"/>
  <c r="H19681" i="62"/>
  <c r="I19681" i="62" s="1"/>
  <c r="H19680" i="62"/>
  <c r="I19680" i="62" s="1"/>
  <c r="H19679" i="62"/>
  <c r="I19679" i="62" s="1"/>
  <c r="H19678" i="62"/>
  <c r="I19678" i="62" s="1"/>
  <c r="H19677" i="62"/>
  <c r="I19677" i="62" s="1"/>
  <c r="H19676" i="62"/>
  <c r="I19676" i="62" s="1"/>
  <c r="H19675" i="62"/>
  <c r="I19675" i="62" s="1"/>
  <c r="H19674" i="62"/>
  <c r="I19674" i="62" s="1"/>
  <c r="H19673" i="62"/>
  <c r="I19673" i="62" s="1"/>
  <c r="H19672" i="62"/>
  <c r="I19672" i="62" s="1"/>
  <c r="H19671" i="62"/>
  <c r="I19671" i="62" s="1"/>
  <c r="H19670" i="62"/>
  <c r="I19670" i="62" s="1"/>
  <c r="H19669" i="62"/>
  <c r="I19669" i="62" s="1"/>
  <c r="H19668" i="62"/>
  <c r="I19668" i="62" s="1"/>
  <c r="H19667" i="62"/>
  <c r="I19667" i="62" s="1"/>
  <c r="H19666" i="62"/>
  <c r="I19666" i="62" s="1"/>
  <c r="H19665" i="62"/>
  <c r="I19665" i="62" s="1"/>
  <c r="H19664" i="62"/>
  <c r="I19664" i="62" s="1"/>
  <c r="H19663" i="62"/>
  <c r="I19663" i="62" s="1"/>
  <c r="H19662" i="62"/>
  <c r="I19662" i="62" s="1"/>
  <c r="H19661" i="62"/>
  <c r="I19661" i="62" s="1"/>
  <c r="H19660" i="62"/>
  <c r="I19660" i="62" s="1"/>
  <c r="H19659" i="62"/>
  <c r="I19659" i="62" s="1"/>
  <c r="H19658" i="62"/>
  <c r="I19658" i="62" s="1"/>
  <c r="H19657" i="62"/>
  <c r="I19657" i="62" s="1"/>
  <c r="H19656" i="62"/>
  <c r="I19656" i="62" s="1"/>
  <c r="H19655" i="62"/>
  <c r="I19655" i="62" s="1"/>
  <c r="H19654" i="62"/>
  <c r="I19654" i="62" s="1"/>
  <c r="H19653" i="62"/>
  <c r="I19653" i="62" s="1"/>
  <c r="H19652" i="62"/>
  <c r="I19652" i="62" s="1"/>
  <c r="H19651" i="62"/>
  <c r="I19651" i="62" s="1"/>
  <c r="H19650" i="62"/>
  <c r="I19650" i="62" s="1"/>
  <c r="H19649" i="62"/>
  <c r="I19649" i="62" s="1"/>
  <c r="H19648" i="62"/>
  <c r="I19648" i="62" s="1"/>
  <c r="H19647" i="62"/>
  <c r="I19647" i="62" s="1"/>
  <c r="H19646" i="62"/>
  <c r="I19646" i="62" s="1"/>
  <c r="H19645" i="62"/>
  <c r="I19645" i="62" s="1"/>
  <c r="H19644" i="62"/>
  <c r="I19644" i="62" s="1"/>
  <c r="H19643" i="62"/>
  <c r="I19643" i="62" s="1"/>
  <c r="H19642" i="62"/>
  <c r="I19642" i="62" s="1"/>
  <c r="H19641" i="62"/>
  <c r="I19641" i="62" s="1"/>
  <c r="H19640" i="62"/>
  <c r="I19640" i="62" s="1"/>
  <c r="H19639" i="62"/>
  <c r="I19639" i="62" s="1"/>
  <c r="H19638" i="62"/>
  <c r="I19638" i="62" s="1"/>
  <c r="H19637" i="62"/>
  <c r="I19637" i="62" s="1"/>
  <c r="H19636" i="62"/>
  <c r="I19636" i="62" s="1"/>
  <c r="H19635" i="62"/>
  <c r="I19635" i="62" s="1"/>
  <c r="H19634" i="62"/>
  <c r="I19634" i="62" s="1"/>
  <c r="H19633" i="62"/>
  <c r="I19633" i="62" s="1"/>
  <c r="H19632" i="62"/>
  <c r="I19632" i="62" s="1"/>
  <c r="H19631" i="62"/>
  <c r="I19631" i="62" s="1"/>
  <c r="H19630" i="62"/>
  <c r="I19630" i="62" s="1"/>
  <c r="H19629" i="62"/>
  <c r="I19629" i="62" s="1"/>
  <c r="H19628" i="62"/>
  <c r="I19628" i="62" s="1"/>
  <c r="H19627" i="62"/>
  <c r="I19627" i="62" s="1"/>
  <c r="H19626" i="62"/>
  <c r="I19626" i="62" s="1"/>
  <c r="H19625" i="62"/>
  <c r="I19625" i="62" s="1"/>
  <c r="H19624" i="62"/>
  <c r="I19624" i="62" s="1"/>
  <c r="H19623" i="62"/>
  <c r="I19623" i="62" s="1"/>
  <c r="H19622" i="62"/>
  <c r="I19622" i="62" s="1"/>
  <c r="H19621" i="62"/>
  <c r="I19621" i="62" s="1"/>
  <c r="H19620" i="62"/>
  <c r="I19620" i="62" s="1"/>
  <c r="H19619" i="62"/>
  <c r="I19619" i="62" s="1"/>
  <c r="H19618" i="62"/>
  <c r="I19618" i="62" s="1"/>
  <c r="H19617" i="62"/>
  <c r="I19617" i="62" s="1"/>
  <c r="H19616" i="62"/>
  <c r="I19616" i="62" s="1"/>
  <c r="H19615" i="62"/>
  <c r="I19615" i="62" s="1"/>
  <c r="H19614" i="62"/>
  <c r="I19614" i="62" s="1"/>
  <c r="H19613" i="62"/>
  <c r="I19613" i="62" s="1"/>
  <c r="H19612" i="62"/>
  <c r="I19612" i="62" s="1"/>
  <c r="H19611" i="62"/>
  <c r="I19611" i="62" s="1"/>
  <c r="H19610" i="62"/>
  <c r="I19610" i="62" s="1"/>
  <c r="H19609" i="62"/>
  <c r="I19609" i="62" s="1"/>
  <c r="H19608" i="62"/>
  <c r="I19608" i="62" s="1"/>
  <c r="H19607" i="62"/>
  <c r="I19607" i="62" s="1"/>
  <c r="H19606" i="62"/>
  <c r="I19606" i="62" s="1"/>
  <c r="H19605" i="62"/>
  <c r="I19605" i="62" s="1"/>
  <c r="H19604" i="62"/>
  <c r="I19604" i="62" s="1"/>
  <c r="H19603" i="62"/>
  <c r="I19603" i="62" s="1"/>
  <c r="H19602" i="62"/>
  <c r="I19602" i="62" s="1"/>
  <c r="H19601" i="62"/>
  <c r="I19601" i="62" s="1"/>
  <c r="H19600" i="62"/>
  <c r="I19600" i="62" s="1"/>
  <c r="H19599" i="62"/>
  <c r="I19599" i="62" s="1"/>
  <c r="H19598" i="62"/>
  <c r="I19598" i="62" s="1"/>
  <c r="H19597" i="62"/>
  <c r="I19597" i="62" s="1"/>
  <c r="H19596" i="62"/>
  <c r="I19596" i="62" s="1"/>
  <c r="H19595" i="62"/>
  <c r="I19595" i="62" s="1"/>
  <c r="H19594" i="62"/>
  <c r="I19594" i="62" s="1"/>
  <c r="H19593" i="62"/>
  <c r="I19593" i="62" s="1"/>
  <c r="H19592" i="62"/>
  <c r="I19592" i="62" s="1"/>
  <c r="H19591" i="62"/>
  <c r="I19591" i="62" s="1"/>
  <c r="H19590" i="62"/>
  <c r="I19590" i="62" s="1"/>
  <c r="H19589" i="62"/>
  <c r="I19589" i="62" s="1"/>
  <c r="H19588" i="62"/>
  <c r="I19588" i="62" s="1"/>
  <c r="H19587" i="62"/>
  <c r="I19587" i="62" s="1"/>
  <c r="H19586" i="62"/>
  <c r="I19586" i="62" s="1"/>
  <c r="H19585" i="62"/>
  <c r="I19585" i="62" s="1"/>
  <c r="H19584" i="62"/>
  <c r="I19584" i="62" s="1"/>
  <c r="H19583" i="62"/>
  <c r="I19583" i="62" s="1"/>
  <c r="H19582" i="62"/>
  <c r="I19582" i="62" s="1"/>
  <c r="H19581" i="62"/>
  <c r="I19581" i="62" s="1"/>
  <c r="H19580" i="62"/>
  <c r="I19580" i="62" s="1"/>
  <c r="H19579" i="62"/>
  <c r="I19579" i="62" s="1"/>
  <c r="H19578" i="62"/>
  <c r="I19578" i="62" s="1"/>
  <c r="H19577" i="62"/>
  <c r="I19577" i="62" s="1"/>
  <c r="H19576" i="62"/>
  <c r="I19576" i="62" s="1"/>
  <c r="H19575" i="62"/>
  <c r="I19575" i="62" s="1"/>
  <c r="H19574" i="62"/>
  <c r="I19574" i="62" s="1"/>
  <c r="H19573" i="62"/>
  <c r="I19573" i="62" s="1"/>
  <c r="H19572" i="62"/>
  <c r="I19572" i="62" s="1"/>
  <c r="H19571" i="62"/>
  <c r="I19571" i="62" s="1"/>
  <c r="H19570" i="62"/>
  <c r="I19570" i="62" s="1"/>
  <c r="H19569" i="62"/>
  <c r="I19569" i="62" s="1"/>
  <c r="H19568" i="62"/>
  <c r="I19568" i="62" s="1"/>
  <c r="H19567" i="62"/>
  <c r="I19567" i="62" s="1"/>
  <c r="H19566" i="62"/>
  <c r="I19566" i="62" s="1"/>
  <c r="H19565" i="62"/>
  <c r="I19565" i="62" s="1"/>
  <c r="H19564" i="62"/>
  <c r="I19564" i="62" s="1"/>
  <c r="H19563" i="62"/>
  <c r="I19563" i="62" s="1"/>
  <c r="H19562" i="62"/>
  <c r="I19562" i="62" s="1"/>
  <c r="H19561" i="62"/>
  <c r="I19561" i="62" s="1"/>
  <c r="H19560" i="62"/>
  <c r="I19560" i="62" s="1"/>
  <c r="H19559" i="62"/>
  <c r="I19559" i="62" s="1"/>
  <c r="H19558" i="62"/>
  <c r="I19558" i="62" s="1"/>
  <c r="H19557" i="62"/>
  <c r="I19557" i="62" s="1"/>
  <c r="H19556" i="62"/>
  <c r="I19556" i="62" s="1"/>
  <c r="H19555" i="62"/>
  <c r="I19555" i="62" s="1"/>
  <c r="H19554" i="62"/>
  <c r="I19554" i="62" s="1"/>
  <c r="H19553" i="62"/>
  <c r="I19553" i="62" s="1"/>
  <c r="H19552" i="62"/>
  <c r="I19552" i="62" s="1"/>
  <c r="H19551" i="62"/>
  <c r="I19551" i="62" s="1"/>
  <c r="H19550" i="62"/>
  <c r="I19550" i="62" s="1"/>
  <c r="H19549" i="62"/>
  <c r="I19549" i="62" s="1"/>
  <c r="H19548" i="62"/>
  <c r="I19548" i="62" s="1"/>
  <c r="H19547" i="62"/>
  <c r="I19547" i="62" s="1"/>
  <c r="H19546" i="62"/>
  <c r="I19546" i="62" s="1"/>
  <c r="H19545" i="62"/>
  <c r="I19545" i="62" s="1"/>
  <c r="H19544" i="62"/>
  <c r="I19544" i="62" s="1"/>
  <c r="H19543" i="62"/>
  <c r="I19543" i="62" s="1"/>
  <c r="H19542" i="62"/>
  <c r="I19542" i="62" s="1"/>
  <c r="H19541" i="62"/>
  <c r="I19541" i="62" s="1"/>
  <c r="H19540" i="62"/>
  <c r="I19540" i="62" s="1"/>
  <c r="H19539" i="62"/>
  <c r="I19539" i="62" s="1"/>
  <c r="H19538" i="62"/>
  <c r="I19538" i="62" s="1"/>
  <c r="H19537" i="62"/>
  <c r="I19537" i="62" s="1"/>
  <c r="H19536" i="62"/>
  <c r="I19536" i="62" s="1"/>
  <c r="H19535" i="62"/>
  <c r="I19535" i="62" s="1"/>
  <c r="H19534" i="62"/>
  <c r="I19534" i="62" s="1"/>
  <c r="H19533" i="62"/>
  <c r="I19533" i="62" s="1"/>
  <c r="H19532" i="62"/>
  <c r="I19532" i="62" s="1"/>
  <c r="H19531" i="62"/>
  <c r="I19531" i="62" s="1"/>
  <c r="H19530" i="62"/>
  <c r="I19530" i="62" s="1"/>
  <c r="H19529" i="62"/>
  <c r="I19529" i="62" s="1"/>
  <c r="H19528" i="62"/>
  <c r="I19528" i="62" s="1"/>
  <c r="H19527" i="62"/>
  <c r="I19527" i="62" s="1"/>
  <c r="H19526" i="62"/>
  <c r="I19526" i="62" s="1"/>
  <c r="H19525" i="62"/>
  <c r="I19525" i="62" s="1"/>
  <c r="H19524" i="62"/>
  <c r="I19524" i="62" s="1"/>
  <c r="H19523" i="62"/>
  <c r="I19523" i="62" s="1"/>
  <c r="H19522" i="62"/>
  <c r="I19522" i="62" s="1"/>
  <c r="H19521" i="62"/>
  <c r="I19521" i="62" s="1"/>
  <c r="H19520" i="62"/>
  <c r="I19520" i="62" s="1"/>
  <c r="H19519" i="62"/>
  <c r="I19519" i="62" s="1"/>
  <c r="H19518" i="62"/>
  <c r="I19518" i="62" s="1"/>
  <c r="H19517" i="62"/>
  <c r="I19517" i="62" s="1"/>
  <c r="H19516" i="62"/>
  <c r="I19516" i="62" s="1"/>
  <c r="H19515" i="62"/>
  <c r="I19515" i="62" s="1"/>
  <c r="H19514" i="62"/>
  <c r="I19514" i="62" s="1"/>
  <c r="H19513" i="62"/>
  <c r="I19513" i="62" s="1"/>
  <c r="H19512" i="62"/>
  <c r="I19512" i="62" s="1"/>
  <c r="H19511" i="62"/>
  <c r="I19511" i="62" s="1"/>
  <c r="H19510" i="62"/>
  <c r="I19510" i="62" s="1"/>
  <c r="H19509" i="62"/>
  <c r="I19509" i="62" s="1"/>
  <c r="H19508" i="62"/>
  <c r="I19508" i="62" s="1"/>
  <c r="H19507" i="62"/>
  <c r="I19507" i="62" s="1"/>
  <c r="H19506" i="62"/>
  <c r="I19506" i="62" s="1"/>
  <c r="H19505" i="62"/>
  <c r="I19505" i="62" s="1"/>
  <c r="H19504" i="62"/>
  <c r="I19504" i="62" s="1"/>
  <c r="H19503" i="62"/>
  <c r="I19503" i="62" s="1"/>
  <c r="H19502" i="62"/>
  <c r="I19502" i="62" s="1"/>
  <c r="H19501" i="62"/>
  <c r="I19501" i="62" s="1"/>
  <c r="H19500" i="62"/>
  <c r="I19500" i="62" s="1"/>
  <c r="H19499" i="62"/>
  <c r="I19499" i="62" s="1"/>
  <c r="H19498" i="62"/>
  <c r="I19498" i="62" s="1"/>
  <c r="H19497" i="62"/>
  <c r="I19497" i="62" s="1"/>
  <c r="H19496" i="62"/>
  <c r="I19496" i="62" s="1"/>
  <c r="H19495" i="62"/>
  <c r="I19495" i="62" s="1"/>
  <c r="H19494" i="62"/>
  <c r="I19494" i="62" s="1"/>
  <c r="H19493" i="62"/>
  <c r="I19493" i="62" s="1"/>
  <c r="H19492" i="62"/>
  <c r="I19492" i="62" s="1"/>
  <c r="H19491" i="62"/>
  <c r="I19491" i="62" s="1"/>
  <c r="H19490" i="62"/>
  <c r="I19490" i="62" s="1"/>
  <c r="H19489" i="62"/>
  <c r="I19489" i="62" s="1"/>
  <c r="H19488" i="62"/>
  <c r="I19488" i="62" s="1"/>
  <c r="H19487" i="62"/>
  <c r="I19487" i="62" s="1"/>
  <c r="H19486" i="62"/>
  <c r="I19486" i="62" s="1"/>
  <c r="H19485" i="62"/>
  <c r="I19485" i="62" s="1"/>
  <c r="H19484" i="62"/>
  <c r="I19484" i="62" s="1"/>
  <c r="H19483" i="62"/>
  <c r="I19483" i="62" s="1"/>
  <c r="H19482" i="62"/>
  <c r="I19482" i="62" s="1"/>
  <c r="H19481" i="62"/>
  <c r="I19481" i="62" s="1"/>
  <c r="H19480" i="62"/>
  <c r="I19480" i="62" s="1"/>
  <c r="H19479" i="62"/>
  <c r="I19479" i="62" s="1"/>
  <c r="H19478" i="62"/>
  <c r="I19478" i="62" s="1"/>
  <c r="H19477" i="62"/>
  <c r="I19477" i="62" s="1"/>
  <c r="H19476" i="62"/>
  <c r="I19476" i="62" s="1"/>
  <c r="H19475" i="62"/>
  <c r="I19475" i="62" s="1"/>
  <c r="H19474" i="62"/>
  <c r="I19474" i="62" s="1"/>
  <c r="H19473" i="62"/>
  <c r="I19473" i="62" s="1"/>
  <c r="H19472" i="62"/>
  <c r="I19472" i="62" s="1"/>
  <c r="H19471" i="62"/>
  <c r="I19471" i="62" s="1"/>
  <c r="H19470" i="62"/>
  <c r="I19470" i="62" s="1"/>
  <c r="H19469" i="62"/>
  <c r="I19469" i="62" s="1"/>
  <c r="H19468" i="62"/>
  <c r="I19468" i="62" s="1"/>
  <c r="H19467" i="62"/>
  <c r="I19467" i="62" s="1"/>
  <c r="H19466" i="62"/>
  <c r="I19466" i="62" s="1"/>
  <c r="H19465" i="62"/>
  <c r="I19465" i="62" s="1"/>
  <c r="H19464" i="62"/>
  <c r="I19464" i="62" s="1"/>
  <c r="H19463" i="62"/>
  <c r="I19463" i="62" s="1"/>
  <c r="H19462" i="62"/>
  <c r="I19462" i="62" s="1"/>
  <c r="H19461" i="62"/>
  <c r="I19461" i="62" s="1"/>
  <c r="H19460" i="62"/>
  <c r="I19460" i="62" s="1"/>
  <c r="H19459" i="62"/>
  <c r="I19459" i="62" s="1"/>
  <c r="H19458" i="62"/>
  <c r="I19458" i="62" s="1"/>
  <c r="H19457" i="62"/>
  <c r="I19457" i="62" s="1"/>
  <c r="H19456" i="62"/>
  <c r="I19456" i="62" s="1"/>
  <c r="H19455" i="62"/>
  <c r="I19455" i="62" s="1"/>
  <c r="H19454" i="62"/>
  <c r="I19454" i="62" s="1"/>
  <c r="H19453" i="62"/>
  <c r="I19453" i="62" s="1"/>
  <c r="H19452" i="62"/>
  <c r="I19452" i="62" s="1"/>
  <c r="H19451" i="62"/>
  <c r="I19451" i="62" s="1"/>
  <c r="H19450" i="62"/>
  <c r="I19450" i="62" s="1"/>
  <c r="H19449" i="62"/>
  <c r="I19449" i="62" s="1"/>
  <c r="H19448" i="62"/>
  <c r="I19448" i="62" s="1"/>
  <c r="H19447" i="62"/>
  <c r="I19447" i="62" s="1"/>
  <c r="H19446" i="62"/>
  <c r="I19446" i="62" s="1"/>
  <c r="H19445" i="62"/>
  <c r="I19445" i="62" s="1"/>
  <c r="H19444" i="62"/>
  <c r="I19444" i="62" s="1"/>
  <c r="H19443" i="62"/>
  <c r="I19443" i="62" s="1"/>
  <c r="H19442" i="62"/>
  <c r="I19442" i="62" s="1"/>
  <c r="H19441" i="62"/>
  <c r="I19441" i="62" s="1"/>
  <c r="H19440" i="62"/>
  <c r="I19440" i="62" s="1"/>
  <c r="H19439" i="62"/>
  <c r="I19439" i="62" s="1"/>
  <c r="H19438" i="62"/>
  <c r="I19438" i="62" s="1"/>
  <c r="H19437" i="62"/>
  <c r="I19437" i="62" s="1"/>
  <c r="H19436" i="62"/>
  <c r="I19436" i="62" s="1"/>
  <c r="H19435" i="62"/>
  <c r="I19435" i="62" s="1"/>
  <c r="H19434" i="62"/>
  <c r="I19434" i="62" s="1"/>
  <c r="H19433" i="62"/>
  <c r="I19433" i="62" s="1"/>
  <c r="H19432" i="62"/>
  <c r="I19432" i="62" s="1"/>
  <c r="H19431" i="62"/>
  <c r="I19431" i="62" s="1"/>
  <c r="H19430" i="62"/>
  <c r="I19430" i="62" s="1"/>
  <c r="H19429" i="62"/>
  <c r="I19429" i="62" s="1"/>
  <c r="H19428" i="62"/>
  <c r="I19428" i="62" s="1"/>
  <c r="H19427" i="62"/>
  <c r="I19427" i="62" s="1"/>
  <c r="H19426" i="62"/>
  <c r="I19426" i="62" s="1"/>
  <c r="H19425" i="62"/>
  <c r="I19425" i="62" s="1"/>
  <c r="H19424" i="62"/>
  <c r="I19424" i="62" s="1"/>
  <c r="H19423" i="62"/>
  <c r="I19423" i="62" s="1"/>
  <c r="H19422" i="62"/>
  <c r="I19422" i="62" s="1"/>
  <c r="H19421" i="62"/>
  <c r="I19421" i="62" s="1"/>
  <c r="H19420" i="62"/>
  <c r="I19420" i="62" s="1"/>
  <c r="H19419" i="62"/>
  <c r="I19419" i="62" s="1"/>
  <c r="H19418" i="62"/>
  <c r="I19418" i="62" s="1"/>
  <c r="H19417" i="62"/>
  <c r="I19417" i="62" s="1"/>
  <c r="H19416" i="62"/>
  <c r="I19416" i="62" s="1"/>
  <c r="H19415" i="62"/>
  <c r="I19415" i="62" s="1"/>
  <c r="H19414" i="62"/>
  <c r="I19414" i="62" s="1"/>
  <c r="H19413" i="62"/>
  <c r="I19413" i="62" s="1"/>
  <c r="H19412" i="62"/>
  <c r="I19412" i="62" s="1"/>
  <c r="H19411" i="62"/>
  <c r="I19411" i="62" s="1"/>
  <c r="H19410" i="62"/>
  <c r="I19410" i="62" s="1"/>
  <c r="H19409" i="62"/>
  <c r="I19409" i="62" s="1"/>
  <c r="H19408" i="62"/>
  <c r="I19408" i="62" s="1"/>
  <c r="H19407" i="62"/>
  <c r="I19407" i="62" s="1"/>
  <c r="H19406" i="62"/>
  <c r="I19406" i="62" s="1"/>
  <c r="H19405" i="62"/>
  <c r="I19405" i="62" s="1"/>
  <c r="H19404" i="62"/>
  <c r="I19404" i="62" s="1"/>
  <c r="H19403" i="62"/>
  <c r="I19403" i="62" s="1"/>
  <c r="H19402" i="62"/>
  <c r="I19402" i="62" s="1"/>
  <c r="H19401" i="62"/>
  <c r="I19401" i="62" s="1"/>
  <c r="H19400" i="62"/>
  <c r="I19400" i="62" s="1"/>
  <c r="H19399" i="62"/>
  <c r="I19399" i="62" s="1"/>
  <c r="H19398" i="62"/>
  <c r="I19398" i="62" s="1"/>
  <c r="H19397" i="62"/>
  <c r="I19397" i="62" s="1"/>
  <c r="H19396" i="62"/>
  <c r="I19396" i="62" s="1"/>
  <c r="H19395" i="62"/>
  <c r="I19395" i="62" s="1"/>
  <c r="H19394" i="62"/>
  <c r="I19394" i="62" s="1"/>
  <c r="H19393" i="62"/>
  <c r="I19393" i="62" s="1"/>
  <c r="H19392" i="62"/>
  <c r="I19392" i="62" s="1"/>
  <c r="H19391" i="62"/>
  <c r="I19391" i="62" s="1"/>
  <c r="H19390" i="62"/>
  <c r="I19390" i="62" s="1"/>
  <c r="H19389" i="62"/>
  <c r="I19389" i="62" s="1"/>
  <c r="H19388" i="62"/>
  <c r="I19388" i="62" s="1"/>
  <c r="H19387" i="62"/>
  <c r="I19387" i="62" s="1"/>
  <c r="H19386" i="62"/>
  <c r="I19386" i="62" s="1"/>
  <c r="H19385" i="62"/>
  <c r="I19385" i="62" s="1"/>
  <c r="H19384" i="62"/>
  <c r="I19384" i="62" s="1"/>
  <c r="H19383" i="62"/>
  <c r="I19383" i="62" s="1"/>
  <c r="H19382" i="62"/>
  <c r="I19382" i="62" s="1"/>
  <c r="H19381" i="62"/>
  <c r="I19381" i="62" s="1"/>
  <c r="H19380" i="62"/>
  <c r="I19380" i="62" s="1"/>
  <c r="H19379" i="62"/>
  <c r="I19379" i="62" s="1"/>
  <c r="H19378" i="62"/>
  <c r="I19378" i="62" s="1"/>
  <c r="H19377" i="62"/>
  <c r="I19377" i="62" s="1"/>
  <c r="H19376" i="62"/>
  <c r="I19376" i="62" s="1"/>
  <c r="H19375" i="62"/>
  <c r="I19375" i="62" s="1"/>
  <c r="H19374" i="62"/>
  <c r="I19374" i="62" s="1"/>
  <c r="H19373" i="62"/>
  <c r="I19373" i="62" s="1"/>
  <c r="H19372" i="62"/>
  <c r="I19372" i="62" s="1"/>
  <c r="H19371" i="62"/>
  <c r="I19371" i="62" s="1"/>
  <c r="H19370" i="62"/>
  <c r="I19370" i="62" s="1"/>
  <c r="H19369" i="62"/>
  <c r="I19369" i="62" s="1"/>
  <c r="H19368" i="62"/>
  <c r="I19368" i="62" s="1"/>
  <c r="H19367" i="62"/>
  <c r="I19367" i="62" s="1"/>
  <c r="H19366" i="62"/>
  <c r="I19366" i="62" s="1"/>
  <c r="H19365" i="62"/>
  <c r="I19365" i="62" s="1"/>
  <c r="H19364" i="62"/>
  <c r="I19364" i="62" s="1"/>
  <c r="H19363" i="62"/>
  <c r="I19363" i="62" s="1"/>
  <c r="H19362" i="62"/>
  <c r="I19362" i="62" s="1"/>
  <c r="H19361" i="62"/>
  <c r="I19361" i="62" s="1"/>
  <c r="H19360" i="62"/>
  <c r="I19360" i="62" s="1"/>
  <c r="H19359" i="62"/>
  <c r="I19359" i="62" s="1"/>
  <c r="H19358" i="62"/>
  <c r="I19358" i="62" s="1"/>
  <c r="H19357" i="62"/>
  <c r="I19357" i="62" s="1"/>
  <c r="H19356" i="62"/>
  <c r="I19356" i="62" s="1"/>
  <c r="H19355" i="62"/>
  <c r="I19355" i="62" s="1"/>
  <c r="H19354" i="62"/>
  <c r="I19354" i="62" s="1"/>
  <c r="H19353" i="62"/>
  <c r="I19353" i="62" s="1"/>
  <c r="H19352" i="62"/>
  <c r="I19352" i="62" s="1"/>
  <c r="H19351" i="62"/>
  <c r="I19351" i="62" s="1"/>
  <c r="H19350" i="62"/>
  <c r="I19350" i="62" s="1"/>
  <c r="H19349" i="62"/>
  <c r="I19349" i="62" s="1"/>
  <c r="H19348" i="62"/>
  <c r="I19348" i="62" s="1"/>
  <c r="H19347" i="62"/>
  <c r="I19347" i="62" s="1"/>
  <c r="H19346" i="62"/>
  <c r="I19346" i="62" s="1"/>
  <c r="H19345" i="62"/>
  <c r="I19345" i="62" s="1"/>
  <c r="H19344" i="62"/>
  <c r="I19344" i="62" s="1"/>
  <c r="H19343" i="62"/>
  <c r="I19343" i="62" s="1"/>
  <c r="H19342" i="62"/>
  <c r="I19342" i="62" s="1"/>
  <c r="H19341" i="62"/>
  <c r="I19341" i="62" s="1"/>
  <c r="H19340" i="62"/>
  <c r="I19340" i="62" s="1"/>
  <c r="H19339" i="62"/>
  <c r="I19339" i="62" s="1"/>
  <c r="H19338" i="62"/>
  <c r="I19338" i="62" s="1"/>
  <c r="H19337" i="62"/>
  <c r="I19337" i="62" s="1"/>
  <c r="H19336" i="62"/>
  <c r="I19336" i="62" s="1"/>
  <c r="H19335" i="62"/>
  <c r="I19335" i="62" s="1"/>
  <c r="H19334" i="62"/>
  <c r="I19334" i="62" s="1"/>
  <c r="H19333" i="62"/>
  <c r="I19333" i="62" s="1"/>
  <c r="H19332" i="62"/>
  <c r="I19332" i="62" s="1"/>
  <c r="H19331" i="62"/>
  <c r="I19331" i="62" s="1"/>
  <c r="H19330" i="62"/>
  <c r="I19330" i="62" s="1"/>
  <c r="H19329" i="62"/>
  <c r="I19329" i="62" s="1"/>
  <c r="H19328" i="62"/>
  <c r="I19328" i="62" s="1"/>
  <c r="H19327" i="62"/>
  <c r="I19327" i="62" s="1"/>
  <c r="H19326" i="62"/>
  <c r="I19326" i="62" s="1"/>
  <c r="H19325" i="62"/>
  <c r="I19325" i="62" s="1"/>
  <c r="H19324" i="62"/>
  <c r="I19324" i="62" s="1"/>
  <c r="H19323" i="62"/>
  <c r="I19323" i="62" s="1"/>
  <c r="H19322" i="62"/>
  <c r="I19322" i="62" s="1"/>
  <c r="H19321" i="62"/>
  <c r="I19321" i="62" s="1"/>
  <c r="H19320" i="62"/>
  <c r="I19320" i="62" s="1"/>
  <c r="H19319" i="62"/>
  <c r="I19319" i="62" s="1"/>
  <c r="H19318" i="62"/>
  <c r="I19318" i="62" s="1"/>
  <c r="H19317" i="62"/>
  <c r="I19317" i="62" s="1"/>
  <c r="H19316" i="62"/>
  <c r="I19316" i="62" s="1"/>
  <c r="H19315" i="62"/>
  <c r="I19315" i="62" s="1"/>
  <c r="H19314" i="62"/>
  <c r="I19314" i="62" s="1"/>
  <c r="H19313" i="62"/>
  <c r="I19313" i="62" s="1"/>
  <c r="H19312" i="62"/>
  <c r="I19312" i="62" s="1"/>
  <c r="H19311" i="62"/>
  <c r="I19311" i="62" s="1"/>
  <c r="H19310" i="62"/>
  <c r="I19310" i="62" s="1"/>
  <c r="H19309" i="62"/>
  <c r="I19309" i="62" s="1"/>
  <c r="H19308" i="62"/>
  <c r="I19308" i="62" s="1"/>
  <c r="H19307" i="62"/>
  <c r="I19307" i="62" s="1"/>
  <c r="H19306" i="62"/>
  <c r="I19306" i="62" s="1"/>
  <c r="H19305" i="62"/>
  <c r="I19305" i="62" s="1"/>
  <c r="H19304" i="62"/>
  <c r="I19304" i="62" s="1"/>
  <c r="H19303" i="62"/>
  <c r="I19303" i="62" s="1"/>
  <c r="H19302" i="62"/>
  <c r="I19302" i="62" s="1"/>
  <c r="H19301" i="62"/>
  <c r="I19301" i="62" s="1"/>
  <c r="H19300" i="62"/>
  <c r="I19300" i="62" s="1"/>
  <c r="H19299" i="62"/>
  <c r="I19299" i="62" s="1"/>
  <c r="H19298" i="62"/>
  <c r="I19298" i="62" s="1"/>
  <c r="H19297" i="62"/>
  <c r="I19297" i="62" s="1"/>
  <c r="H19296" i="62"/>
  <c r="I19296" i="62" s="1"/>
  <c r="H19295" i="62"/>
  <c r="I19295" i="62" s="1"/>
  <c r="H19294" i="62"/>
  <c r="I19294" i="62" s="1"/>
  <c r="H19293" i="62"/>
  <c r="I19293" i="62" s="1"/>
  <c r="H19292" i="62"/>
  <c r="I19292" i="62" s="1"/>
  <c r="H19291" i="62"/>
  <c r="I19291" i="62" s="1"/>
  <c r="H19290" i="62"/>
  <c r="I19290" i="62" s="1"/>
  <c r="H19289" i="62"/>
  <c r="I19289" i="62" s="1"/>
  <c r="H19288" i="62"/>
  <c r="I19288" i="62" s="1"/>
  <c r="H19287" i="62"/>
  <c r="I19287" i="62" s="1"/>
  <c r="H19286" i="62"/>
  <c r="I19286" i="62" s="1"/>
  <c r="H19285" i="62"/>
  <c r="I19285" i="62" s="1"/>
  <c r="H19284" i="62"/>
  <c r="I19284" i="62" s="1"/>
  <c r="H19283" i="62"/>
  <c r="I19283" i="62" s="1"/>
  <c r="H19282" i="62"/>
  <c r="I19282" i="62" s="1"/>
  <c r="H19281" i="62"/>
  <c r="I19281" i="62" s="1"/>
  <c r="H19280" i="62"/>
  <c r="I19280" i="62" s="1"/>
  <c r="H19279" i="62"/>
  <c r="I19279" i="62" s="1"/>
  <c r="H19278" i="62"/>
  <c r="I19278" i="62" s="1"/>
  <c r="H19277" i="62"/>
  <c r="I19277" i="62" s="1"/>
  <c r="H19276" i="62"/>
  <c r="I19276" i="62" s="1"/>
  <c r="H19275" i="62"/>
  <c r="I19275" i="62" s="1"/>
  <c r="H19274" i="62"/>
  <c r="I19274" i="62" s="1"/>
  <c r="H19273" i="62"/>
  <c r="I19273" i="62" s="1"/>
  <c r="H19272" i="62"/>
  <c r="I19272" i="62" s="1"/>
  <c r="H19271" i="62"/>
  <c r="I19271" i="62" s="1"/>
  <c r="H19270" i="62"/>
  <c r="I19270" i="62" s="1"/>
  <c r="H19269" i="62"/>
  <c r="I19269" i="62" s="1"/>
  <c r="H19268" i="62"/>
  <c r="I19268" i="62" s="1"/>
  <c r="H19267" i="62"/>
  <c r="I19267" i="62" s="1"/>
  <c r="H19266" i="62"/>
  <c r="I19266" i="62" s="1"/>
  <c r="H19265" i="62"/>
  <c r="I19265" i="62" s="1"/>
  <c r="H19264" i="62"/>
  <c r="I19264" i="62" s="1"/>
  <c r="H19263" i="62"/>
  <c r="I19263" i="62" s="1"/>
  <c r="H19262" i="62"/>
  <c r="I19262" i="62" s="1"/>
  <c r="H19261" i="62"/>
  <c r="I19261" i="62" s="1"/>
  <c r="H19260" i="62"/>
  <c r="I19260" i="62" s="1"/>
  <c r="H19259" i="62"/>
  <c r="I19259" i="62" s="1"/>
  <c r="H19258" i="62"/>
  <c r="I19258" i="62" s="1"/>
  <c r="H19257" i="62"/>
  <c r="I19257" i="62" s="1"/>
  <c r="H19256" i="62"/>
  <c r="I19256" i="62" s="1"/>
  <c r="H19255" i="62"/>
  <c r="I19255" i="62" s="1"/>
  <c r="H19254" i="62"/>
  <c r="I19254" i="62" s="1"/>
  <c r="H19253" i="62"/>
  <c r="I19253" i="62" s="1"/>
  <c r="H19252" i="62"/>
  <c r="I19252" i="62" s="1"/>
  <c r="H19251" i="62"/>
  <c r="I19251" i="62" s="1"/>
  <c r="H19250" i="62"/>
  <c r="I19250" i="62" s="1"/>
  <c r="H19249" i="62"/>
  <c r="I19249" i="62" s="1"/>
  <c r="H19248" i="62"/>
  <c r="I19248" i="62" s="1"/>
  <c r="H19247" i="62"/>
  <c r="I19247" i="62" s="1"/>
  <c r="H19246" i="62"/>
  <c r="I19246" i="62" s="1"/>
  <c r="H19245" i="62"/>
  <c r="I19245" i="62" s="1"/>
  <c r="H19244" i="62"/>
  <c r="I19244" i="62" s="1"/>
  <c r="H19243" i="62"/>
  <c r="I19243" i="62" s="1"/>
  <c r="H19242" i="62"/>
  <c r="I19242" i="62" s="1"/>
  <c r="H19241" i="62"/>
  <c r="I19241" i="62" s="1"/>
  <c r="H19240" i="62"/>
  <c r="I19240" i="62" s="1"/>
  <c r="H19239" i="62"/>
  <c r="I19239" i="62" s="1"/>
  <c r="H19238" i="62"/>
  <c r="I19238" i="62" s="1"/>
  <c r="H19237" i="62"/>
  <c r="I19237" i="62" s="1"/>
  <c r="H19236" i="62"/>
  <c r="I19236" i="62" s="1"/>
  <c r="H19235" i="62"/>
  <c r="I19235" i="62" s="1"/>
  <c r="H19234" i="62"/>
  <c r="I19234" i="62" s="1"/>
  <c r="H19233" i="62"/>
  <c r="I19233" i="62" s="1"/>
  <c r="H19232" i="62"/>
  <c r="I19232" i="62" s="1"/>
  <c r="H19231" i="62"/>
  <c r="I19231" i="62" s="1"/>
  <c r="H19230" i="62"/>
  <c r="I19230" i="62" s="1"/>
  <c r="H19229" i="62"/>
  <c r="I19229" i="62" s="1"/>
  <c r="H19228" i="62"/>
  <c r="I19228" i="62" s="1"/>
  <c r="H19227" i="62"/>
  <c r="I19227" i="62" s="1"/>
  <c r="H19226" i="62"/>
  <c r="I19226" i="62" s="1"/>
  <c r="H19225" i="62"/>
  <c r="I19225" i="62" s="1"/>
  <c r="H19224" i="62"/>
  <c r="I19224" i="62" s="1"/>
  <c r="H19223" i="62"/>
  <c r="I19223" i="62" s="1"/>
  <c r="H19222" i="62"/>
  <c r="I19222" i="62" s="1"/>
  <c r="H19221" i="62"/>
  <c r="I19221" i="62" s="1"/>
  <c r="H19220" i="62"/>
  <c r="I19220" i="62" s="1"/>
  <c r="H19219" i="62"/>
  <c r="I19219" i="62" s="1"/>
  <c r="H19218" i="62"/>
  <c r="I19218" i="62" s="1"/>
  <c r="H19217" i="62"/>
  <c r="I19217" i="62" s="1"/>
  <c r="H19216" i="62"/>
  <c r="I19216" i="62" s="1"/>
  <c r="H19215" i="62"/>
  <c r="I19215" i="62" s="1"/>
  <c r="H19214" i="62"/>
  <c r="I19214" i="62" s="1"/>
  <c r="H19213" i="62"/>
  <c r="I19213" i="62" s="1"/>
  <c r="H19212" i="62"/>
  <c r="I19212" i="62" s="1"/>
  <c r="H19211" i="62"/>
  <c r="I19211" i="62" s="1"/>
  <c r="H19210" i="62"/>
  <c r="I19210" i="62" s="1"/>
  <c r="H19209" i="62"/>
  <c r="I19209" i="62" s="1"/>
  <c r="H19208" i="62"/>
  <c r="I19208" i="62" s="1"/>
  <c r="H19207" i="62"/>
  <c r="I19207" i="62" s="1"/>
  <c r="H19206" i="62"/>
  <c r="I19206" i="62" s="1"/>
  <c r="H19205" i="62"/>
  <c r="I19205" i="62" s="1"/>
  <c r="H19204" i="62"/>
  <c r="I19204" i="62" s="1"/>
  <c r="H19203" i="62"/>
  <c r="I19203" i="62" s="1"/>
  <c r="H19202" i="62"/>
  <c r="I19202" i="62" s="1"/>
  <c r="H19201" i="62"/>
  <c r="I19201" i="62" s="1"/>
  <c r="H19200" i="62"/>
  <c r="I19200" i="62" s="1"/>
  <c r="H19199" i="62"/>
  <c r="I19199" i="62" s="1"/>
  <c r="H19198" i="62"/>
  <c r="I19198" i="62" s="1"/>
  <c r="H19197" i="62"/>
  <c r="I19197" i="62" s="1"/>
  <c r="H19196" i="62"/>
  <c r="I19196" i="62" s="1"/>
  <c r="H19195" i="62"/>
  <c r="I19195" i="62" s="1"/>
  <c r="H19194" i="62"/>
  <c r="I19194" i="62" s="1"/>
  <c r="H19193" i="62"/>
  <c r="I19193" i="62" s="1"/>
  <c r="H19192" i="62"/>
  <c r="I19192" i="62" s="1"/>
  <c r="H19191" i="62"/>
  <c r="I19191" i="62" s="1"/>
  <c r="H19190" i="62"/>
  <c r="I19190" i="62" s="1"/>
  <c r="H19189" i="62"/>
  <c r="I19189" i="62" s="1"/>
  <c r="H19188" i="62"/>
  <c r="I19188" i="62" s="1"/>
  <c r="H19187" i="62"/>
  <c r="I19187" i="62" s="1"/>
  <c r="H19186" i="62"/>
  <c r="I19186" i="62" s="1"/>
  <c r="H19185" i="62"/>
  <c r="I19185" i="62" s="1"/>
  <c r="H19184" i="62"/>
  <c r="I19184" i="62" s="1"/>
  <c r="H19183" i="62"/>
  <c r="I19183" i="62" s="1"/>
  <c r="H19182" i="62"/>
  <c r="I19182" i="62" s="1"/>
  <c r="H19181" i="62"/>
  <c r="I19181" i="62" s="1"/>
  <c r="H19180" i="62"/>
  <c r="I19180" i="62" s="1"/>
  <c r="H19179" i="62"/>
  <c r="I19179" i="62" s="1"/>
  <c r="H19178" i="62"/>
  <c r="I19178" i="62" s="1"/>
  <c r="H19177" i="62"/>
  <c r="I19177" i="62" s="1"/>
  <c r="H19176" i="62"/>
  <c r="I19176" i="62" s="1"/>
  <c r="H19175" i="62"/>
  <c r="I19175" i="62" s="1"/>
  <c r="H19174" i="62"/>
  <c r="I19174" i="62" s="1"/>
  <c r="H19173" i="62"/>
  <c r="I19173" i="62" s="1"/>
  <c r="H19172" i="62"/>
  <c r="I19172" i="62" s="1"/>
  <c r="H19171" i="62"/>
  <c r="I19171" i="62" s="1"/>
  <c r="H19170" i="62"/>
  <c r="I19170" i="62" s="1"/>
  <c r="H19169" i="62"/>
  <c r="I19169" i="62" s="1"/>
  <c r="H19168" i="62"/>
  <c r="I19168" i="62" s="1"/>
  <c r="H19167" i="62"/>
  <c r="I19167" i="62" s="1"/>
  <c r="H19166" i="62"/>
  <c r="I19166" i="62" s="1"/>
  <c r="H19165" i="62"/>
  <c r="I19165" i="62" s="1"/>
  <c r="H19164" i="62"/>
  <c r="I19164" i="62" s="1"/>
  <c r="H19163" i="62"/>
  <c r="I19163" i="62" s="1"/>
  <c r="H19162" i="62"/>
  <c r="I19162" i="62" s="1"/>
  <c r="H19161" i="62"/>
  <c r="I19161" i="62" s="1"/>
  <c r="H19160" i="62"/>
  <c r="I19160" i="62" s="1"/>
  <c r="H19159" i="62"/>
  <c r="I19159" i="62" s="1"/>
  <c r="H19158" i="62"/>
  <c r="I19158" i="62" s="1"/>
  <c r="H19157" i="62"/>
  <c r="I19157" i="62" s="1"/>
  <c r="H19156" i="62"/>
  <c r="I19156" i="62" s="1"/>
  <c r="H19155" i="62"/>
  <c r="I19155" i="62" s="1"/>
  <c r="H19154" i="62"/>
  <c r="I19154" i="62" s="1"/>
  <c r="H19153" i="62"/>
  <c r="I19153" i="62" s="1"/>
  <c r="H19152" i="62"/>
  <c r="I19152" i="62" s="1"/>
  <c r="H19151" i="62"/>
  <c r="I19151" i="62" s="1"/>
  <c r="H19150" i="62"/>
  <c r="I19150" i="62" s="1"/>
  <c r="H19149" i="62"/>
  <c r="I19149" i="62" s="1"/>
  <c r="H19148" i="62"/>
  <c r="I19148" i="62" s="1"/>
  <c r="H19147" i="62"/>
  <c r="I19147" i="62" s="1"/>
  <c r="H19146" i="62"/>
  <c r="I19146" i="62" s="1"/>
  <c r="H19145" i="62"/>
  <c r="I19145" i="62" s="1"/>
  <c r="H19144" i="62"/>
  <c r="I19144" i="62" s="1"/>
  <c r="H19143" i="62"/>
  <c r="I19143" i="62" s="1"/>
  <c r="H19142" i="62"/>
  <c r="I19142" i="62" s="1"/>
  <c r="H19141" i="62"/>
  <c r="I19141" i="62" s="1"/>
  <c r="H19140" i="62"/>
  <c r="I19140" i="62" s="1"/>
  <c r="H19139" i="62"/>
  <c r="I19139" i="62" s="1"/>
  <c r="H19138" i="62"/>
  <c r="I19138" i="62" s="1"/>
  <c r="H19137" i="62"/>
  <c r="I19137" i="62" s="1"/>
  <c r="H19136" i="62"/>
  <c r="I19136" i="62" s="1"/>
  <c r="H19135" i="62"/>
  <c r="I19135" i="62" s="1"/>
  <c r="H19134" i="62"/>
  <c r="I19134" i="62" s="1"/>
  <c r="H19133" i="62"/>
  <c r="I19133" i="62" s="1"/>
  <c r="H19132" i="62"/>
  <c r="I19132" i="62" s="1"/>
  <c r="H19131" i="62"/>
  <c r="I19131" i="62" s="1"/>
  <c r="H19130" i="62"/>
  <c r="I19130" i="62" s="1"/>
  <c r="H19129" i="62"/>
  <c r="I19129" i="62" s="1"/>
  <c r="H19128" i="62"/>
  <c r="I19128" i="62" s="1"/>
  <c r="H19127" i="62"/>
  <c r="I19127" i="62" s="1"/>
  <c r="H19126" i="62"/>
  <c r="I19126" i="62" s="1"/>
  <c r="H19125" i="62"/>
  <c r="I19125" i="62" s="1"/>
  <c r="H19124" i="62"/>
  <c r="I19124" i="62" s="1"/>
  <c r="H19123" i="62"/>
  <c r="I19123" i="62" s="1"/>
  <c r="H19122" i="62"/>
  <c r="I19122" i="62" s="1"/>
  <c r="H19121" i="62"/>
  <c r="I19121" i="62" s="1"/>
  <c r="H19120" i="62"/>
  <c r="I19120" i="62" s="1"/>
  <c r="H19119" i="62"/>
  <c r="I19119" i="62" s="1"/>
  <c r="H19118" i="62"/>
  <c r="I19118" i="62" s="1"/>
  <c r="H19117" i="62"/>
  <c r="I19117" i="62" s="1"/>
  <c r="H19116" i="62"/>
  <c r="I19116" i="62" s="1"/>
  <c r="H19115" i="62"/>
  <c r="I19115" i="62" s="1"/>
  <c r="H19114" i="62"/>
  <c r="I19114" i="62" s="1"/>
  <c r="H19113" i="62"/>
  <c r="I19113" i="62" s="1"/>
  <c r="H19112" i="62"/>
  <c r="I19112" i="62" s="1"/>
  <c r="H19111" i="62"/>
  <c r="I19111" i="62" s="1"/>
  <c r="H19110" i="62"/>
  <c r="I19110" i="62" s="1"/>
  <c r="H19109" i="62"/>
  <c r="I19109" i="62" s="1"/>
  <c r="H19108" i="62"/>
  <c r="I19108" i="62" s="1"/>
  <c r="H19107" i="62"/>
  <c r="I19107" i="62" s="1"/>
  <c r="H19106" i="62"/>
  <c r="I19106" i="62" s="1"/>
  <c r="H19105" i="62"/>
  <c r="I19105" i="62" s="1"/>
  <c r="H19104" i="62"/>
  <c r="I19104" i="62" s="1"/>
  <c r="H19103" i="62"/>
  <c r="I19103" i="62" s="1"/>
  <c r="H19102" i="62"/>
  <c r="I19102" i="62" s="1"/>
  <c r="H19101" i="62"/>
  <c r="I19101" i="62" s="1"/>
  <c r="H19100" i="62"/>
  <c r="I19100" i="62" s="1"/>
  <c r="H19099" i="62"/>
  <c r="I19099" i="62" s="1"/>
  <c r="H19098" i="62"/>
  <c r="I19098" i="62" s="1"/>
  <c r="H19097" i="62"/>
  <c r="I19097" i="62" s="1"/>
  <c r="H19096" i="62"/>
  <c r="I19096" i="62" s="1"/>
  <c r="H19095" i="62"/>
  <c r="I19095" i="62" s="1"/>
  <c r="H19094" i="62"/>
  <c r="I19094" i="62" s="1"/>
  <c r="H19093" i="62"/>
  <c r="I19093" i="62" s="1"/>
  <c r="H19092" i="62"/>
  <c r="I19092" i="62" s="1"/>
  <c r="H19091" i="62"/>
  <c r="I19091" i="62" s="1"/>
  <c r="H19090" i="62"/>
  <c r="I19090" i="62" s="1"/>
  <c r="H19089" i="62"/>
  <c r="I19089" i="62" s="1"/>
  <c r="H19088" i="62"/>
  <c r="I19088" i="62" s="1"/>
  <c r="H19087" i="62"/>
  <c r="I19087" i="62" s="1"/>
  <c r="H19086" i="62"/>
  <c r="I19086" i="62" s="1"/>
  <c r="H19085" i="62"/>
  <c r="I19085" i="62" s="1"/>
  <c r="H19084" i="62"/>
  <c r="I19084" i="62" s="1"/>
  <c r="H19083" i="62"/>
  <c r="I19083" i="62" s="1"/>
  <c r="H19082" i="62"/>
  <c r="I19082" i="62" s="1"/>
  <c r="H19081" i="62"/>
  <c r="I19081" i="62" s="1"/>
  <c r="H19080" i="62"/>
  <c r="I19080" i="62" s="1"/>
  <c r="H19079" i="62"/>
  <c r="I19079" i="62" s="1"/>
  <c r="H19078" i="62"/>
  <c r="I19078" i="62" s="1"/>
  <c r="H19077" i="62"/>
  <c r="I19077" i="62" s="1"/>
  <c r="H19076" i="62"/>
  <c r="I19076" i="62" s="1"/>
  <c r="H19075" i="62"/>
  <c r="I19075" i="62" s="1"/>
  <c r="H19074" i="62"/>
  <c r="I19074" i="62" s="1"/>
  <c r="H19073" i="62"/>
  <c r="I19073" i="62" s="1"/>
  <c r="H19072" i="62"/>
  <c r="I19072" i="62" s="1"/>
  <c r="H19071" i="62"/>
  <c r="I19071" i="62" s="1"/>
  <c r="H19070" i="62"/>
  <c r="I19070" i="62" s="1"/>
  <c r="H19069" i="62"/>
  <c r="I19069" i="62" s="1"/>
  <c r="H19068" i="62"/>
  <c r="I19068" i="62" s="1"/>
  <c r="H19067" i="62"/>
  <c r="I19067" i="62" s="1"/>
  <c r="H19066" i="62"/>
  <c r="I19066" i="62" s="1"/>
  <c r="H19065" i="62"/>
  <c r="I19065" i="62" s="1"/>
  <c r="H19064" i="62"/>
  <c r="I19064" i="62" s="1"/>
  <c r="H19063" i="62"/>
  <c r="I19063" i="62" s="1"/>
  <c r="H19062" i="62"/>
  <c r="I19062" i="62" s="1"/>
  <c r="H19061" i="62"/>
  <c r="I19061" i="62" s="1"/>
  <c r="H19060" i="62"/>
  <c r="I19060" i="62" s="1"/>
  <c r="H19059" i="62"/>
  <c r="I19059" i="62" s="1"/>
  <c r="H19058" i="62"/>
  <c r="I19058" i="62" s="1"/>
  <c r="H19057" i="62"/>
  <c r="I19057" i="62" s="1"/>
  <c r="H19056" i="62"/>
  <c r="I19056" i="62" s="1"/>
  <c r="H19055" i="62"/>
  <c r="I19055" i="62" s="1"/>
  <c r="H19054" i="62"/>
  <c r="I19054" i="62" s="1"/>
  <c r="H19053" i="62"/>
  <c r="I19053" i="62" s="1"/>
  <c r="H19052" i="62"/>
  <c r="I19052" i="62" s="1"/>
  <c r="H19051" i="62"/>
  <c r="I19051" i="62" s="1"/>
  <c r="H19050" i="62"/>
  <c r="I19050" i="62" s="1"/>
  <c r="H19049" i="62"/>
  <c r="I19049" i="62" s="1"/>
  <c r="H19048" i="62"/>
  <c r="I19048" i="62" s="1"/>
  <c r="H19047" i="62"/>
  <c r="I19047" i="62" s="1"/>
  <c r="H19046" i="62"/>
  <c r="I19046" i="62" s="1"/>
  <c r="H19045" i="62"/>
  <c r="I19045" i="62" s="1"/>
  <c r="H19044" i="62"/>
  <c r="I19044" i="62" s="1"/>
  <c r="H19043" i="62"/>
  <c r="I19043" i="62" s="1"/>
  <c r="H19042" i="62"/>
  <c r="I19042" i="62" s="1"/>
  <c r="H19041" i="62"/>
  <c r="I19041" i="62" s="1"/>
  <c r="H19040" i="62"/>
  <c r="I19040" i="62" s="1"/>
  <c r="H19039" i="62"/>
  <c r="I19039" i="62" s="1"/>
  <c r="H19038" i="62"/>
  <c r="I19038" i="62" s="1"/>
  <c r="H19037" i="62"/>
  <c r="I19037" i="62" s="1"/>
  <c r="H19036" i="62"/>
  <c r="I19036" i="62" s="1"/>
  <c r="H19035" i="62"/>
  <c r="I19035" i="62" s="1"/>
  <c r="H19034" i="62"/>
  <c r="I19034" i="62" s="1"/>
  <c r="H19033" i="62"/>
  <c r="I19033" i="62" s="1"/>
  <c r="H19032" i="62"/>
  <c r="I19032" i="62" s="1"/>
  <c r="H19031" i="62"/>
  <c r="I19031" i="62" s="1"/>
  <c r="H19030" i="62"/>
  <c r="I19030" i="62" s="1"/>
  <c r="H19029" i="62"/>
  <c r="I19029" i="62" s="1"/>
  <c r="H19028" i="62"/>
  <c r="I19028" i="62" s="1"/>
  <c r="H19027" i="62"/>
  <c r="I19027" i="62" s="1"/>
  <c r="H19026" i="62"/>
  <c r="I19026" i="62" s="1"/>
  <c r="H19025" i="62"/>
  <c r="I19025" i="62" s="1"/>
  <c r="H19024" i="62"/>
  <c r="I19024" i="62" s="1"/>
  <c r="H19023" i="62"/>
  <c r="I19023" i="62" s="1"/>
  <c r="H19022" i="62"/>
  <c r="I19022" i="62" s="1"/>
  <c r="H19021" i="62"/>
  <c r="I19021" i="62" s="1"/>
  <c r="H19020" i="62"/>
  <c r="I19020" i="62" s="1"/>
  <c r="H19019" i="62"/>
  <c r="I19019" i="62" s="1"/>
  <c r="H19018" i="62"/>
  <c r="I19018" i="62" s="1"/>
  <c r="H19017" i="62"/>
  <c r="I19017" i="62" s="1"/>
  <c r="H19016" i="62"/>
  <c r="I19016" i="62" s="1"/>
  <c r="H19015" i="62"/>
  <c r="I19015" i="62" s="1"/>
  <c r="H19014" i="62"/>
  <c r="I19014" i="62" s="1"/>
  <c r="H19013" i="62"/>
  <c r="I19013" i="62" s="1"/>
  <c r="H19012" i="62"/>
  <c r="I19012" i="62" s="1"/>
  <c r="H19011" i="62"/>
  <c r="I19011" i="62" s="1"/>
  <c r="H19010" i="62"/>
  <c r="I19010" i="62" s="1"/>
  <c r="H19009" i="62"/>
  <c r="I19009" i="62" s="1"/>
  <c r="H19008" i="62"/>
  <c r="I19008" i="62" s="1"/>
  <c r="H19007" i="62"/>
  <c r="I19007" i="62" s="1"/>
  <c r="H19006" i="62"/>
  <c r="I19006" i="62" s="1"/>
  <c r="H19005" i="62"/>
  <c r="I19005" i="62" s="1"/>
  <c r="H19004" i="62"/>
  <c r="I19004" i="62" s="1"/>
  <c r="H19003" i="62"/>
  <c r="I19003" i="62" s="1"/>
  <c r="H19002" i="62"/>
  <c r="I19002" i="62" s="1"/>
  <c r="H19001" i="62"/>
  <c r="I19001" i="62" s="1"/>
  <c r="H19000" i="62"/>
  <c r="I19000" i="62" s="1"/>
  <c r="H18999" i="62"/>
  <c r="I18999" i="62" s="1"/>
  <c r="H18998" i="62"/>
  <c r="I18998" i="62" s="1"/>
  <c r="H18997" i="62"/>
  <c r="I18997" i="62" s="1"/>
  <c r="H18996" i="62"/>
  <c r="I18996" i="62" s="1"/>
  <c r="H18995" i="62"/>
  <c r="I18995" i="62" s="1"/>
  <c r="H18994" i="62"/>
  <c r="I18994" i="62" s="1"/>
  <c r="H18993" i="62"/>
  <c r="I18993" i="62" s="1"/>
  <c r="H18992" i="62"/>
  <c r="I18992" i="62" s="1"/>
  <c r="H18991" i="62"/>
  <c r="I18991" i="62" s="1"/>
  <c r="H18990" i="62"/>
  <c r="I18990" i="62" s="1"/>
  <c r="H18989" i="62"/>
  <c r="I18989" i="62" s="1"/>
  <c r="H18988" i="62"/>
  <c r="I18988" i="62" s="1"/>
  <c r="H18987" i="62"/>
  <c r="I18987" i="62" s="1"/>
  <c r="H18986" i="62"/>
  <c r="I18986" i="62" s="1"/>
  <c r="H18985" i="62"/>
  <c r="I18985" i="62" s="1"/>
  <c r="H18984" i="62"/>
  <c r="I18984" i="62" s="1"/>
  <c r="H18983" i="62"/>
  <c r="I18983" i="62" s="1"/>
  <c r="H18982" i="62"/>
  <c r="I18982" i="62" s="1"/>
  <c r="H18981" i="62"/>
  <c r="I18981" i="62" s="1"/>
  <c r="H18980" i="62"/>
  <c r="I18980" i="62" s="1"/>
  <c r="H18979" i="62"/>
  <c r="I18979" i="62" s="1"/>
  <c r="H18978" i="62"/>
  <c r="I18978" i="62" s="1"/>
  <c r="H18977" i="62"/>
  <c r="I18977" i="62" s="1"/>
  <c r="H18976" i="62"/>
  <c r="I18976" i="62" s="1"/>
  <c r="H18975" i="62"/>
  <c r="I18975" i="62" s="1"/>
  <c r="H18974" i="62"/>
  <c r="I18974" i="62" s="1"/>
  <c r="H18973" i="62"/>
  <c r="I18973" i="62" s="1"/>
  <c r="H18972" i="62"/>
  <c r="I18972" i="62" s="1"/>
  <c r="H18971" i="62"/>
  <c r="I18971" i="62" s="1"/>
  <c r="H18970" i="62"/>
  <c r="I18970" i="62" s="1"/>
  <c r="H18969" i="62"/>
  <c r="I18969" i="62" s="1"/>
  <c r="H18968" i="62"/>
  <c r="I18968" i="62" s="1"/>
  <c r="H18967" i="62"/>
  <c r="I18967" i="62" s="1"/>
  <c r="H18966" i="62"/>
  <c r="I18966" i="62" s="1"/>
  <c r="H18965" i="62"/>
  <c r="I18965" i="62" s="1"/>
  <c r="H18964" i="62"/>
  <c r="I18964" i="62" s="1"/>
  <c r="H18963" i="62"/>
  <c r="I18963" i="62" s="1"/>
  <c r="H18962" i="62"/>
  <c r="I18962" i="62" s="1"/>
  <c r="H18961" i="62"/>
  <c r="I18961" i="62" s="1"/>
  <c r="H18960" i="62"/>
  <c r="I18960" i="62" s="1"/>
  <c r="H18959" i="62"/>
  <c r="I18959" i="62" s="1"/>
  <c r="H18958" i="62"/>
  <c r="I18958" i="62" s="1"/>
  <c r="H18957" i="62"/>
  <c r="I18957" i="62" s="1"/>
  <c r="H18956" i="62"/>
  <c r="I18956" i="62" s="1"/>
  <c r="H18955" i="62"/>
  <c r="I18955" i="62" s="1"/>
  <c r="H18954" i="62"/>
  <c r="I18954" i="62" s="1"/>
  <c r="H18953" i="62"/>
  <c r="I18953" i="62" s="1"/>
  <c r="H18952" i="62"/>
  <c r="I18952" i="62" s="1"/>
  <c r="H18951" i="62"/>
  <c r="I18951" i="62" s="1"/>
  <c r="H18950" i="62"/>
  <c r="I18950" i="62" s="1"/>
  <c r="H18949" i="62"/>
  <c r="I18949" i="62" s="1"/>
  <c r="H18948" i="62"/>
  <c r="I18948" i="62" s="1"/>
  <c r="H18947" i="62"/>
  <c r="I18947" i="62" s="1"/>
  <c r="H18946" i="62"/>
  <c r="I18946" i="62" s="1"/>
  <c r="H18945" i="62"/>
  <c r="I18945" i="62" s="1"/>
  <c r="H18944" i="62"/>
  <c r="I18944" i="62" s="1"/>
  <c r="H18943" i="62"/>
  <c r="I18943" i="62" s="1"/>
  <c r="H18942" i="62"/>
  <c r="I18942" i="62" s="1"/>
  <c r="H18941" i="62"/>
  <c r="I18941" i="62" s="1"/>
  <c r="H18940" i="62"/>
  <c r="I18940" i="62" s="1"/>
  <c r="H18939" i="62"/>
  <c r="I18939" i="62" s="1"/>
  <c r="H18938" i="62"/>
  <c r="I18938" i="62" s="1"/>
  <c r="H18937" i="62"/>
  <c r="I18937" i="62" s="1"/>
  <c r="H18936" i="62"/>
  <c r="I18936" i="62" s="1"/>
  <c r="H18935" i="62"/>
  <c r="I18935" i="62" s="1"/>
  <c r="H18934" i="62"/>
  <c r="I18934" i="62" s="1"/>
  <c r="H18933" i="62"/>
  <c r="I18933" i="62" s="1"/>
  <c r="H18932" i="62"/>
  <c r="I18932" i="62" s="1"/>
  <c r="H18931" i="62"/>
  <c r="I18931" i="62" s="1"/>
  <c r="H18930" i="62"/>
  <c r="I18930" i="62" s="1"/>
  <c r="H18929" i="62"/>
  <c r="I18929" i="62" s="1"/>
  <c r="H18928" i="62"/>
  <c r="I18928" i="62" s="1"/>
  <c r="H18927" i="62"/>
  <c r="I18927" i="62" s="1"/>
  <c r="H18926" i="62"/>
  <c r="I18926" i="62" s="1"/>
  <c r="H18925" i="62"/>
  <c r="I18925" i="62" s="1"/>
  <c r="H18924" i="62"/>
  <c r="I18924" i="62" s="1"/>
  <c r="H18923" i="62"/>
  <c r="I18923" i="62" s="1"/>
  <c r="H18922" i="62"/>
  <c r="I18922" i="62" s="1"/>
  <c r="H18921" i="62"/>
  <c r="I18921" i="62" s="1"/>
  <c r="H18920" i="62"/>
  <c r="I18920" i="62" s="1"/>
  <c r="H18919" i="62"/>
  <c r="I18919" i="62" s="1"/>
  <c r="H18918" i="62"/>
  <c r="I18918" i="62" s="1"/>
  <c r="H18917" i="62"/>
  <c r="I18917" i="62" s="1"/>
  <c r="H18916" i="62"/>
  <c r="I18916" i="62" s="1"/>
  <c r="H18915" i="62"/>
  <c r="I18915" i="62" s="1"/>
  <c r="H18914" i="62"/>
  <c r="I18914" i="62" s="1"/>
  <c r="H18913" i="62"/>
  <c r="I18913" i="62" s="1"/>
  <c r="H18912" i="62"/>
  <c r="I18912" i="62" s="1"/>
  <c r="H18911" i="62"/>
  <c r="I18911" i="62" s="1"/>
  <c r="H18910" i="62"/>
  <c r="I18910" i="62" s="1"/>
  <c r="H18909" i="62"/>
  <c r="I18909" i="62" s="1"/>
  <c r="H18908" i="62"/>
  <c r="I18908" i="62" s="1"/>
  <c r="H18907" i="62"/>
  <c r="I18907" i="62" s="1"/>
  <c r="H18906" i="62"/>
  <c r="I18906" i="62" s="1"/>
  <c r="H18905" i="62"/>
  <c r="I18905" i="62" s="1"/>
  <c r="H18904" i="62"/>
  <c r="I18904" i="62" s="1"/>
  <c r="H18903" i="62"/>
  <c r="I18903" i="62" s="1"/>
  <c r="H18902" i="62"/>
  <c r="I18902" i="62" s="1"/>
  <c r="H18901" i="62"/>
  <c r="I18901" i="62" s="1"/>
  <c r="H18900" i="62"/>
  <c r="I18900" i="62" s="1"/>
  <c r="H18899" i="62"/>
  <c r="I18899" i="62" s="1"/>
  <c r="H18898" i="62"/>
  <c r="I18898" i="62" s="1"/>
  <c r="H18897" i="62"/>
  <c r="I18897" i="62" s="1"/>
  <c r="H18896" i="62"/>
  <c r="I18896" i="62" s="1"/>
  <c r="H18895" i="62"/>
  <c r="I18895" i="62" s="1"/>
  <c r="H18894" i="62"/>
  <c r="I18894" i="62" s="1"/>
  <c r="H18893" i="62"/>
  <c r="I18893" i="62" s="1"/>
  <c r="H18892" i="62"/>
  <c r="I18892" i="62" s="1"/>
  <c r="H18891" i="62"/>
  <c r="I18891" i="62" s="1"/>
  <c r="H18890" i="62"/>
  <c r="I18890" i="62" s="1"/>
  <c r="H18889" i="62"/>
  <c r="I18889" i="62" s="1"/>
  <c r="H18888" i="62"/>
  <c r="I18888" i="62" s="1"/>
  <c r="H18887" i="62"/>
  <c r="I18887" i="62" s="1"/>
  <c r="H18886" i="62"/>
  <c r="I18886" i="62" s="1"/>
  <c r="H18885" i="62"/>
  <c r="I18885" i="62" s="1"/>
  <c r="H18884" i="62"/>
  <c r="I18884" i="62" s="1"/>
  <c r="H18883" i="62"/>
  <c r="I18883" i="62" s="1"/>
  <c r="H18882" i="62"/>
  <c r="I18882" i="62" s="1"/>
  <c r="H18881" i="62"/>
  <c r="I18881" i="62" s="1"/>
  <c r="H18880" i="62"/>
  <c r="I18880" i="62" s="1"/>
  <c r="H18879" i="62"/>
  <c r="I18879" i="62" s="1"/>
  <c r="H18878" i="62"/>
  <c r="I18878" i="62" s="1"/>
  <c r="H18877" i="62"/>
  <c r="I18877" i="62" s="1"/>
  <c r="H18876" i="62"/>
  <c r="I18876" i="62" s="1"/>
  <c r="H18875" i="62"/>
  <c r="I18875" i="62" s="1"/>
  <c r="H18874" i="62"/>
  <c r="I18874" i="62" s="1"/>
  <c r="H18873" i="62"/>
  <c r="I18873" i="62" s="1"/>
  <c r="H18872" i="62"/>
  <c r="I18872" i="62" s="1"/>
  <c r="H18871" i="62"/>
  <c r="I18871" i="62" s="1"/>
  <c r="H18870" i="62"/>
  <c r="I18870" i="62" s="1"/>
  <c r="H18869" i="62"/>
  <c r="I18869" i="62" s="1"/>
  <c r="H18868" i="62"/>
  <c r="I18868" i="62" s="1"/>
  <c r="H18867" i="62"/>
  <c r="I18867" i="62" s="1"/>
  <c r="H18866" i="62"/>
  <c r="I18866" i="62" s="1"/>
  <c r="H18865" i="62"/>
  <c r="I18865" i="62" s="1"/>
  <c r="H18864" i="62"/>
  <c r="I18864" i="62" s="1"/>
  <c r="H18863" i="62"/>
  <c r="I18863" i="62" s="1"/>
  <c r="H18862" i="62"/>
  <c r="I18862" i="62" s="1"/>
  <c r="H18861" i="62"/>
  <c r="I18861" i="62" s="1"/>
  <c r="H18860" i="62"/>
  <c r="I18860" i="62" s="1"/>
  <c r="H18859" i="62"/>
  <c r="I18859" i="62" s="1"/>
  <c r="H18858" i="62"/>
  <c r="I18858" i="62" s="1"/>
  <c r="H18857" i="62"/>
  <c r="I18857" i="62" s="1"/>
  <c r="H18856" i="62"/>
  <c r="I18856" i="62" s="1"/>
  <c r="H18855" i="62"/>
  <c r="I18855" i="62" s="1"/>
  <c r="H18854" i="62"/>
  <c r="I18854" i="62" s="1"/>
  <c r="H18853" i="62"/>
  <c r="I18853" i="62" s="1"/>
  <c r="H18852" i="62"/>
  <c r="I18852" i="62" s="1"/>
  <c r="H18851" i="62"/>
  <c r="I18851" i="62" s="1"/>
  <c r="H18850" i="62"/>
  <c r="I18850" i="62" s="1"/>
  <c r="H18849" i="62"/>
  <c r="I18849" i="62" s="1"/>
  <c r="H18848" i="62"/>
  <c r="I18848" i="62" s="1"/>
  <c r="H18847" i="62"/>
  <c r="I18847" i="62" s="1"/>
  <c r="H18846" i="62"/>
  <c r="I18846" i="62" s="1"/>
  <c r="H18845" i="62"/>
  <c r="I18845" i="62" s="1"/>
  <c r="H18844" i="62"/>
  <c r="I18844" i="62" s="1"/>
  <c r="H18843" i="62"/>
  <c r="I18843" i="62" s="1"/>
  <c r="H18842" i="62"/>
  <c r="I18842" i="62" s="1"/>
  <c r="H18841" i="62"/>
  <c r="I18841" i="62" s="1"/>
  <c r="H18840" i="62"/>
  <c r="I18840" i="62" s="1"/>
  <c r="H18839" i="62"/>
  <c r="I18839" i="62" s="1"/>
  <c r="H18838" i="62"/>
  <c r="I18838" i="62" s="1"/>
  <c r="H18837" i="62"/>
  <c r="I18837" i="62" s="1"/>
  <c r="H18836" i="62"/>
  <c r="I18836" i="62" s="1"/>
  <c r="H18835" i="62"/>
  <c r="I18835" i="62" s="1"/>
  <c r="H18834" i="62"/>
  <c r="I18834" i="62" s="1"/>
  <c r="H18833" i="62"/>
  <c r="I18833" i="62" s="1"/>
  <c r="H18832" i="62"/>
  <c r="I18832" i="62" s="1"/>
  <c r="H18831" i="62"/>
  <c r="I18831" i="62" s="1"/>
  <c r="H18830" i="62"/>
  <c r="I18830" i="62" s="1"/>
  <c r="H18829" i="62"/>
  <c r="I18829" i="62" s="1"/>
  <c r="H18828" i="62"/>
  <c r="I18828" i="62" s="1"/>
  <c r="H18827" i="62"/>
  <c r="I18827" i="62" s="1"/>
  <c r="H18826" i="62"/>
  <c r="I18826" i="62" s="1"/>
  <c r="H18825" i="62"/>
  <c r="I18825" i="62" s="1"/>
  <c r="H18824" i="62"/>
  <c r="I18824" i="62" s="1"/>
  <c r="H18823" i="62"/>
  <c r="I18823" i="62" s="1"/>
  <c r="H18822" i="62"/>
  <c r="I18822" i="62" s="1"/>
  <c r="H18821" i="62"/>
  <c r="I18821" i="62" s="1"/>
  <c r="H18820" i="62"/>
  <c r="I18820" i="62" s="1"/>
  <c r="H18819" i="62"/>
  <c r="I18819" i="62" s="1"/>
  <c r="H18818" i="62"/>
  <c r="I18818" i="62" s="1"/>
  <c r="H18817" i="62"/>
  <c r="I18817" i="62" s="1"/>
  <c r="H18816" i="62"/>
  <c r="I18816" i="62" s="1"/>
  <c r="H18815" i="62"/>
  <c r="I18815" i="62" s="1"/>
  <c r="H18814" i="62"/>
  <c r="I18814" i="62" s="1"/>
  <c r="H18813" i="62"/>
  <c r="I18813" i="62" s="1"/>
  <c r="H18812" i="62"/>
  <c r="I18812" i="62" s="1"/>
  <c r="H18811" i="62"/>
  <c r="I18811" i="62" s="1"/>
  <c r="H18810" i="62"/>
  <c r="I18810" i="62" s="1"/>
  <c r="H18809" i="62"/>
  <c r="I18809" i="62" s="1"/>
  <c r="H18808" i="62"/>
  <c r="I18808" i="62" s="1"/>
  <c r="H18807" i="62"/>
  <c r="I18807" i="62" s="1"/>
  <c r="H18806" i="62"/>
  <c r="I18806" i="62" s="1"/>
  <c r="H18805" i="62"/>
  <c r="I18805" i="62" s="1"/>
  <c r="H18804" i="62"/>
  <c r="I18804" i="62" s="1"/>
  <c r="H18803" i="62"/>
  <c r="I18803" i="62" s="1"/>
  <c r="H18802" i="62"/>
  <c r="I18802" i="62" s="1"/>
  <c r="H18801" i="62"/>
  <c r="I18801" i="62" s="1"/>
  <c r="H18800" i="62"/>
  <c r="I18800" i="62" s="1"/>
  <c r="H18799" i="62"/>
  <c r="I18799" i="62" s="1"/>
  <c r="H18798" i="62"/>
  <c r="I18798" i="62" s="1"/>
  <c r="H18797" i="62"/>
  <c r="I18797" i="62" s="1"/>
  <c r="H18796" i="62"/>
  <c r="I18796" i="62" s="1"/>
  <c r="H18795" i="62"/>
  <c r="I18795" i="62" s="1"/>
  <c r="H18794" i="62"/>
  <c r="I18794" i="62" s="1"/>
  <c r="H18793" i="62"/>
  <c r="I18793" i="62" s="1"/>
  <c r="H18792" i="62"/>
  <c r="I18792" i="62" s="1"/>
  <c r="H18791" i="62"/>
  <c r="I18791" i="62" s="1"/>
  <c r="H18790" i="62"/>
  <c r="I18790" i="62" s="1"/>
  <c r="H18789" i="62"/>
  <c r="I18789" i="62" s="1"/>
  <c r="H18788" i="62"/>
  <c r="I18788" i="62" s="1"/>
  <c r="H18787" i="62"/>
  <c r="I18787" i="62" s="1"/>
  <c r="H18786" i="62"/>
  <c r="I18786" i="62" s="1"/>
  <c r="H18785" i="62"/>
  <c r="I18785" i="62" s="1"/>
  <c r="H18784" i="62"/>
  <c r="I18784" i="62" s="1"/>
  <c r="H18783" i="62"/>
  <c r="I18783" i="62" s="1"/>
  <c r="H18782" i="62"/>
  <c r="I18782" i="62" s="1"/>
  <c r="H18781" i="62"/>
  <c r="I18781" i="62" s="1"/>
  <c r="H18780" i="62"/>
  <c r="I18780" i="62" s="1"/>
  <c r="H18779" i="62"/>
  <c r="I18779" i="62" s="1"/>
  <c r="H18778" i="62"/>
  <c r="I18778" i="62" s="1"/>
  <c r="H18777" i="62"/>
  <c r="I18777" i="62" s="1"/>
  <c r="H18776" i="62"/>
  <c r="I18776" i="62" s="1"/>
  <c r="H18775" i="62"/>
  <c r="I18775" i="62" s="1"/>
  <c r="H18774" i="62"/>
  <c r="I18774" i="62" s="1"/>
  <c r="H18773" i="62"/>
  <c r="I18773" i="62" s="1"/>
  <c r="H18772" i="62"/>
  <c r="I18772" i="62" s="1"/>
  <c r="H18771" i="62"/>
  <c r="I18771" i="62" s="1"/>
  <c r="H18770" i="62"/>
  <c r="I18770" i="62" s="1"/>
  <c r="H18769" i="62"/>
  <c r="I18769" i="62" s="1"/>
  <c r="H18768" i="62"/>
  <c r="I18768" i="62" s="1"/>
  <c r="H18767" i="62"/>
  <c r="I18767" i="62" s="1"/>
  <c r="H18766" i="62"/>
  <c r="I18766" i="62" s="1"/>
  <c r="H18765" i="62"/>
  <c r="I18765" i="62" s="1"/>
  <c r="H18764" i="62"/>
  <c r="I18764" i="62" s="1"/>
  <c r="H18763" i="62"/>
  <c r="I18763" i="62" s="1"/>
  <c r="H18762" i="62"/>
  <c r="I18762" i="62" s="1"/>
  <c r="H18761" i="62"/>
  <c r="I18761" i="62" s="1"/>
  <c r="H18760" i="62"/>
  <c r="I18760" i="62" s="1"/>
  <c r="H18759" i="62"/>
  <c r="I18759" i="62" s="1"/>
  <c r="H18758" i="62"/>
  <c r="I18758" i="62" s="1"/>
  <c r="H18757" i="62"/>
  <c r="I18757" i="62" s="1"/>
  <c r="H18756" i="62"/>
  <c r="I18756" i="62" s="1"/>
  <c r="H18755" i="62"/>
  <c r="I18755" i="62" s="1"/>
  <c r="H18754" i="62"/>
  <c r="I18754" i="62" s="1"/>
  <c r="H18753" i="62"/>
  <c r="I18753" i="62" s="1"/>
  <c r="H18752" i="62"/>
  <c r="I18752" i="62" s="1"/>
  <c r="H18751" i="62"/>
  <c r="I18751" i="62" s="1"/>
  <c r="H18750" i="62"/>
  <c r="I18750" i="62" s="1"/>
  <c r="H18749" i="62"/>
  <c r="I18749" i="62" s="1"/>
  <c r="H18748" i="62"/>
  <c r="I18748" i="62" s="1"/>
  <c r="H18747" i="62"/>
  <c r="I18747" i="62" s="1"/>
  <c r="H18746" i="62"/>
  <c r="I18746" i="62" s="1"/>
  <c r="H18745" i="62"/>
  <c r="I18745" i="62" s="1"/>
  <c r="H18744" i="62"/>
  <c r="I18744" i="62" s="1"/>
  <c r="H18743" i="62"/>
  <c r="I18743" i="62" s="1"/>
  <c r="H18742" i="62"/>
  <c r="I18742" i="62" s="1"/>
  <c r="H18741" i="62"/>
  <c r="I18741" i="62" s="1"/>
  <c r="H18740" i="62"/>
  <c r="I18740" i="62" s="1"/>
  <c r="H18739" i="62"/>
  <c r="I18739" i="62" s="1"/>
  <c r="H18738" i="62"/>
  <c r="I18738" i="62" s="1"/>
  <c r="H18737" i="62"/>
  <c r="I18737" i="62" s="1"/>
  <c r="H18736" i="62"/>
  <c r="I18736" i="62" s="1"/>
  <c r="H18735" i="62"/>
  <c r="I18735" i="62" s="1"/>
  <c r="H18734" i="62"/>
  <c r="I18734" i="62" s="1"/>
  <c r="H18733" i="62"/>
  <c r="I18733" i="62" s="1"/>
  <c r="H18732" i="62"/>
  <c r="I18732" i="62" s="1"/>
  <c r="H18731" i="62"/>
  <c r="I18731" i="62" s="1"/>
  <c r="H18730" i="62"/>
  <c r="I18730" i="62" s="1"/>
  <c r="H18729" i="62"/>
  <c r="I18729" i="62" s="1"/>
  <c r="H18728" i="62"/>
  <c r="I18728" i="62" s="1"/>
  <c r="H18727" i="62"/>
  <c r="I18727" i="62" s="1"/>
  <c r="H18726" i="62"/>
  <c r="I18726" i="62" s="1"/>
  <c r="H18725" i="62"/>
  <c r="I18725" i="62" s="1"/>
  <c r="H18724" i="62"/>
  <c r="I18724" i="62" s="1"/>
  <c r="H18723" i="62"/>
  <c r="I18723" i="62" s="1"/>
  <c r="H18722" i="62"/>
  <c r="I18722" i="62" s="1"/>
  <c r="H18721" i="62"/>
  <c r="I18721" i="62" s="1"/>
  <c r="H18720" i="62"/>
  <c r="I18720" i="62" s="1"/>
  <c r="H18719" i="62"/>
  <c r="I18719" i="62" s="1"/>
  <c r="H18718" i="62"/>
  <c r="I18718" i="62" s="1"/>
  <c r="H18717" i="62"/>
  <c r="I18717" i="62" s="1"/>
  <c r="H18716" i="62"/>
  <c r="I18716" i="62" s="1"/>
  <c r="H18715" i="62"/>
  <c r="I18715" i="62" s="1"/>
  <c r="H18714" i="62"/>
  <c r="I18714" i="62" s="1"/>
  <c r="H18713" i="62"/>
  <c r="I18713" i="62" s="1"/>
  <c r="H18712" i="62"/>
  <c r="I18712" i="62" s="1"/>
  <c r="H18711" i="62"/>
  <c r="I18711" i="62" s="1"/>
  <c r="H18710" i="62"/>
  <c r="I18710" i="62" s="1"/>
  <c r="H18709" i="62"/>
  <c r="I18709" i="62" s="1"/>
  <c r="H18708" i="62"/>
  <c r="I18708" i="62" s="1"/>
  <c r="H18707" i="62"/>
  <c r="I18707" i="62" s="1"/>
  <c r="H18706" i="62"/>
  <c r="I18706" i="62" s="1"/>
  <c r="H18705" i="62"/>
  <c r="I18705" i="62" s="1"/>
  <c r="H18704" i="62"/>
  <c r="I18704" i="62" s="1"/>
  <c r="H18703" i="62"/>
  <c r="I18703" i="62" s="1"/>
  <c r="H18702" i="62"/>
  <c r="I18702" i="62" s="1"/>
  <c r="H18701" i="62"/>
  <c r="I18701" i="62" s="1"/>
  <c r="H18700" i="62"/>
  <c r="I18700" i="62" s="1"/>
  <c r="H18699" i="62"/>
  <c r="I18699" i="62" s="1"/>
  <c r="H18698" i="62"/>
  <c r="I18698" i="62" s="1"/>
  <c r="H18697" i="62"/>
  <c r="I18697" i="62" s="1"/>
  <c r="H18696" i="62"/>
  <c r="I18696" i="62" s="1"/>
  <c r="H18695" i="62"/>
  <c r="I18695" i="62" s="1"/>
  <c r="H18694" i="62"/>
  <c r="I18694" i="62" s="1"/>
  <c r="H18693" i="62"/>
  <c r="I18693" i="62" s="1"/>
  <c r="H18692" i="62"/>
  <c r="I18692" i="62" s="1"/>
  <c r="H18691" i="62"/>
  <c r="I18691" i="62" s="1"/>
  <c r="H18690" i="62"/>
  <c r="I18690" i="62" s="1"/>
  <c r="H18689" i="62"/>
  <c r="I18689" i="62" s="1"/>
  <c r="H18688" i="62"/>
  <c r="I18688" i="62" s="1"/>
  <c r="H18687" i="62"/>
  <c r="I18687" i="62" s="1"/>
  <c r="H18686" i="62"/>
  <c r="I18686" i="62" s="1"/>
  <c r="H18685" i="62"/>
  <c r="I18685" i="62" s="1"/>
  <c r="H18684" i="62"/>
  <c r="I18684" i="62" s="1"/>
  <c r="H18683" i="62"/>
  <c r="I18683" i="62" s="1"/>
  <c r="H18682" i="62"/>
  <c r="I18682" i="62" s="1"/>
  <c r="H18681" i="62"/>
  <c r="I18681" i="62" s="1"/>
  <c r="H18680" i="62"/>
  <c r="I18680" i="62" s="1"/>
  <c r="H18679" i="62"/>
  <c r="I18679" i="62" s="1"/>
  <c r="H18678" i="62"/>
  <c r="I18678" i="62" s="1"/>
  <c r="H18677" i="62"/>
  <c r="I18677" i="62" s="1"/>
  <c r="H18676" i="62"/>
  <c r="I18676" i="62" s="1"/>
  <c r="H18675" i="62"/>
  <c r="I18675" i="62" s="1"/>
  <c r="H18674" i="62"/>
  <c r="I18674" i="62" s="1"/>
  <c r="H18673" i="62"/>
  <c r="I18673" i="62" s="1"/>
  <c r="H18672" i="62"/>
  <c r="I18672" i="62" s="1"/>
  <c r="H18671" i="62"/>
  <c r="I18671" i="62" s="1"/>
  <c r="H18670" i="62"/>
  <c r="I18670" i="62" s="1"/>
  <c r="H18669" i="62"/>
  <c r="I18669" i="62" s="1"/>
  <c r="H18668" i="62"/>
  <c r="I18668" i="62" s="1"/>
  <c r="H18667" i="62"/>
  <c r="I18667" i="62" s="1"/>
  <c r="H18666" i="62"/>
  <c r="I18666" i="62" s="1"/>
  <c r="H18665" i="62"/>
  <c r="I18665" i="62" s="1"/>
  <c r="H18664" i="62"/>
  <c r="I18664" i="62" s="1"/>
  <c r="H18663" i="62"/>
  <c r="I18663" i="62" s="1"/>
  <c r="H18662" i="62"/>
  <c r="I18662" i="62" s="1"/>
  <c r="H18661" i="62"/>
  <c r="I18661" i="62" s="1"/>
  <c r="H18660" i="62"/>
  <c r="I18660" i="62" s="1"/>
  <c r="H18659" i="62"/>
  <c r="I18659" i="62" s="1"/>
  <c r="H18658" i="62"/>
  <c r="I18658" i="62" s="1"/>
  <c r="H18657" i="62"/>
  <c r="I18657" i="62" s="1"/>
  <c r="H18656" i="62"/>
  <c r="I18656" i="62" s="1"/>
  <c r="H18655" i="62"/>
  <c r="I18655" i="62" s="1"/>
  <c r="H18654" i="62"/>
  <c r="I18654" i="62" s="1"/>
  <c r="H18653" i="62"/>
  <c r="I18653" i="62" s="1"/>
  <c r="H18652" i="62"/>
  <c r="I18652" i="62" s="1"/>
  <c r="H18651" i="62"/>
  <c r="I18651" i="62" s="1"/>
  <c r="H18650" i="62"/>
  <c r="I18650" i="62" s="1"/>
  <c r="H18649" i="62"/>
  <c r="I18649" i="62" s="1"/>
  <c r="H18648" i="62"/>
  <c r="I18648" i="62" s="1"/>
  <c r="H18647" i="62"/>
  <c r="I18647" i="62" s="1"/>
  <c r="H18646" i="62"/>
  <c r="I18646" i="62" s="1"/>
  <c r="H18645" i="62"/>
  <c r="I18645" i="62" s="1"/>
  <c r="H18644" i="62"/>
  <c r="I18644" i="62" s="1"/>
  <c r="H18643" i="62"/>
  <c r="I18643" i="62" s="1"/>
  <c r="H18642" i="62"/>
  <c r="I18642" i="62" s="1"/>
  <c r="H18641" i="62"/>
  <c r="I18641" i="62" s="1"/>
  <c r="H18640" i="62"/>
  <c r="I18640" i="62" s="1"/>
  <c r="H18639" i="62"/>
  <c r="I18639" i="62" s="1"/>
  <c r="H18638" i="62"/>
  <c r="I18638" i="62" s="1"/>
  <c r="H18637" i="62"/>
  <c r="I18637" i="62" s="1"/>
  <c r="H18636" i="62"/>
  <c r="I18636" i="62" s="1"/>
  <c r="H18635" i="62"/>
  <c r="I18635" i="62" s="1"/>
  <c r="H18634" i="62"/>
  <c r="I18634" i="62" s="1"/>
  <c r="H18633" i="62"/>
  <c r="I18633" i="62" s="1"/>
  <c r="H18632" i="62"/>
  <c r="I18632" i="62" s="1"/>
  <c r="H18631" i="62"/>
  <c r="I18631" i="62" s="1"/>
  <c r="H18630" i="62"/>
  <c r="I18630" i="62" s="1"/>
  <c r="H18629" i="62"/>
  <c r="I18629" i="62" s="1"/>
  <c r="H18628" i="62"/>
  <c r="I18628" i="62" s="1"/>
  <c r="H18627" i="62"/>
  <c r="I18627" i="62" s="1"/>
  <c r="H18626" i="62"/>
  <c r="I18626" i="62" s="1"/>
  <c r="H18625" i="62"/>
  <c r="I18625" i="62" s="1"/>
  <c r="H18624" i="62"/>
  <c r="I18624" i="62" s="1"/>
  <c r="H18623" i="62"/>
  <c r="I18623" i="62" s="1"/>
  <c r="H18622" i="62"/>
  <c r="I18622" i="62" s="1"/>
  <c r="H18621" i="62"/>
  <c r="I18621" i="62" s="1"/>
  <c r="H18620" i="62"/>
  <c r="I18620" i="62" s="1"/>
  <c r="H18619" i="62"/>
  <c r="I18619" i="62" s="1"/>
  <c r="H18618" i="62"/>
  <c r="I18618" i="62" s="1"/>
  <c r="H18617" i="62"/>
  <c r="I18617" i="62" s="1"/>
  <c r="H18616" i="62"/>
  <c r="I18616" i="62" s="1"/>
  <c r="H18615" i="62"/>
  <c r="I18615" i="62" s="1"/>
  <c r="H18614" i="62"/>
  <c r="I18614" i="62" s="1"/>
  <c r="H18613" i="62"/>
  <c r="I18613" i="62" s="1"/>
  <c r="H18612" i="62"/>
  <c r="I18612" i="62" s="1"/>
  <c r="H18611" i="62"/>
  <c r="I18611" i="62" s="1"/>
  <c r="H18610" i="62"/>
  <c r="I18610" i="62" s="1"/>
  <c r="H18609" i="62"/>
  <c r="I18609" i="62" s="1"/>
  <c r="H18608" i="62"/>
  <c r="I18608" i="62" s="1"/>
  <c r="H18607" i="62"/>
  <c r="I18607" i="62" s="1"/>
  <c r="H18606" i="62"/>
  <c r="I18606" i="62" s="1"/>
  <c r="H18605" i="62"/>
  <c r="I18605" i="62" s="1"/>
  <c r="H18604" i="62"/>
  <c r="I18604" i="62" s="1"/>
  <c r="H18603" i="62"/>
  <c r="I18603" i="62" s="1"/>
  <c r="H18602" i="62"/>
  <c r="I18602" i="62" s="1"/>
  <c r="H18601" i="62"/>
  <c r="I18601" i="62" s="1"/>
  <c r="H18600" i="62"/>
  <c r="I18600" i="62" s="1"/>
  <c r="H18599" i="62"/>
  <c r="I18599" i="62" s="1"/>
  <c r="H18598" i="62"/>
  <c r="I18598" i="62" s="1"/>
  <c r="H18597" i="62"/>
  <c r="I18597" i="62" s="1"/>
  <c r="H18596" i="62"/>
  <c r="I18596" i="62" s="1"/>
  <c r="H18595" i="62"/>
  <c r="I18595" i="62" s="1"/>
  <c r="H18594" i="62"/>
  <c r="I18594" i="62" s="1"/>
  <c r="H18593" i="62"/>
  <c r="I18593" i="62" s="1"/>
  <c r="H18592" i="62"/>
  <c r="I18592" i="62" s="1"/>
  <c r="H18591" i="62"/>
  <c r="I18591" i="62" s="1"/>
  <c r="H18590" i="62"/>
  <c r="I18590" i="62" s="1"/>
  <c r="H18589" i="62"/>
  <c r="I18589" i="62" s="1"/>
  <c r="H18588" i="62"/>
  <c r="I18588" i="62" s="1"/>
  <c r="H18587" i="62"/>
  <c r="I18587" i="62" s="1"/>
  <c r="H18586" i="62"/>
  <c r="I18586" i="62" s="1"/>
  <c r="H18585" i="62"/>
  <c r="I18585" i="62" s="1"/>
  <c r="H18584" i="62"/>
  <c r="I18584" i="62" s="1"/>
  <c r="H18583" i="62"/>
  <c r="I18583" i="62" s="1"/>
  <c r="H18582" i="62"/>
  <c r="I18582" i="62" s="1"/>
  <c r="H18581" i="62"/>
  <c r="I18581" i="62" s="1"/>
  <c r="H18580" i="62"/>
  <c r="I18580" i="62" s="1"/>
  <c r="H18579" i="62"/>
  <c r="I18579" i="62" s="1"/>
  <c r="H18578" i="62"/>
  <c r="I18578" i="62" s="1"/>
  <c r="H18577" i="62"/>
  <c r="I18577" i="62" s="1"/>
  <c r="H18576" i="62"/>
  <c r="I18576" i="62" s="1"/>
  <c r="H18575" i="62"/>
  <c r="I18575" i="62" s="1"/>
  <c r="H18574" i="62"/>
  <c r="I18574" i="62" s="1"/>
  <c r="H18573" i="62"/>
  <c r="I18573" i="62" s="1"/>
  <c r="H18572" i="62"/>
  <c r="I18572" i="62" s="1"/>
  <c r="H18571" i="62"/>
  <c r="I18571" i="62" s="1"/>
  <c r="H18570" i="62"/>
  <c r="I18570" i="62" s="1"/>
  <c r="H18569" i="62"/>
  <c r="I18569" i="62" s="1"/>
  <c r="H18568" i="62"/>
  <c r="I18568" i="62" s="1"/>
  <c r="H18567" i="62"/>
  <c r="I18567" i="62" s="1"/>
  <c r="H18566" i="62"/>
  <c r="I18566" i="62" s="1"/>
  <c r="H18565" i="62"/>
  <c r="I18565" i="62" s="1"/>
  <c r="H18564" i="62"/>
  <c r="I18564" i="62" s="1"/>
  <c r="H18563" i="62"/>
  <c r="I18563" i="62" s="1"/>
  <c r="H18562" i="62"/>
  <c r="I18562" i="62" s="1"/>
  <c r="H18561" i="62"/>
  <c r="I18561" i="62" s="1"/>
  <c r="H18560" i="62"/>
  <c r="I18560" i="62" s="1"/>
  <c r="H18559" i="62"/>
  <c r="I18559" i="62" s="1"/>
  <c r="H18558" i="62"/>
  <c r="I18558" i="62" s="1"/>
  <c r="H18557" i="62"/>
  <c r="I18557" i="62" s="1"/>
  <c r="H18556" i="62"/>
  <c r="I18556" i="62" s="1"/>
  <c r="H18555" i="62"/>
  <c r="I18555" i="62" s="1"/>
  <c r="H18554" i="62"/>
  <c r="I18554" i="62" s="1"/>
  <c r="H18553" i="62"/>
  <c r="I18553" i="62" s="1"/>
  <c r="H18552" i="62"/>
  <c r="I18552" i="62" s="1"/>
  <c r="H18551" i="62"/>
  <c r="I18551" i="62" s="1"/>
  <c r="H18550" i="62"/>
  <c r="I18550" i="62" s="1"/>
  <c r="H18549" i="62"/>
  <c r="I18549" i="62" s="1"/>
  <c r="H18548" i="62"/>
  <c r="I18548" i="62" s="1"/>
  <c r="H18547" i="62"/>
  <c r="I18547" i="62" s="1"/>
  <c r="H18546" i="62"/>
  <c r="I18546" i="62" s="1"/>
  <c r="H18545" i="62"/>
  <c r="I18545" i="62" s="1"/>
  <c r="H18544" i="62"/>
  <c r="I18544" i="62" s="1"/>
  <c r="H18543" i="62"/>
  <c r="I18543" i="62" s="1"/>
  <c r="H18542" i="62"/>
  <c r="I18542" i="62" s="1"/>
  <c r="H18541" i="62"/>
  <c r="I18541" i="62" s="1"/>
  <c r="H18540" i="62"/>
  <c r="I18540" i="62" s="1"/>
  <c r="H18539" i="62"/>
  <c r="I18539" i="62" s="1"/>
  <c r="H18538" i="62"/>
  <c r="I18538" i="62" s="1"/>
  <c r="H18537" i="62"/>
  <c r="I18537" i="62" s="1"/>
  <c r="H18536" i="62"/>
  <c r="I18536" i="62" s="1"/>
  <c r="H18535" i="62"/>
  <c r="I18535" i="62" s="1"/>
  <c r="H18534" i="62"/>
  <c r="I18534" i="62" s="1"/>
  <c r="H18533" i="62"/>
  <c r="I18533" i="62" s="1"/>
  <c r="H18532" i="62"/>
  <c r="I18532" i="62" s="1"/>
  <c r="H18531" i="62"/>
  <c r="I18531" i="62" s="1"/>
  <c r="H18530" i="62"/>
  <c r="I18530" i="62" s="1"/>
  <c r="H18529" i="62"/>
  <c r="I18529" i="62" s="1"/>
  <c r="H18528" i="62"/>
  <c r="I18528" i="62" s="1"/>
  <c r="H18527" i="62"/>
  <c r="I18527" i="62" s="1"/>
  <c r="H18526" i="62"/>
  <c r="I18526" i="62" s="1"/>
  <c r="H18525" i="62"/>
  <c r="I18525" i="62" s="1"/>
  <c r="H18524" i="62"/>
  <c r="I18524" i="62" s="1"/>
  <c r="H18523" i="62"/>
  <c r="I18523" i="62" s="1"/>
  <c r="H18522" i="62"/>
  <c r="I18522" i="62" s="1"/>
  <c r="H18521" i="62"/>
  <c r="I18521" i="62" s="1"/>
  <c r="H18520" i="62"/>
  <c r="I18520" i="62" s="1"/>
  <c r="H18519" i="62"/>
  <c r="I18519" i="62" s="1"/>
  <c r="H18518" i="62"/>
  <c r="I18518" i="62" s="1"/>
  <c r="H18517" i="62"/>
  <c r="I18517" i="62" s="1"/>
  <c r="H18516" i="62"/>
  <c r="I18516" i="62" s="1"/>
  <c r="H18515" i="62"/>
  <c r="I18515" i="62" s="1"/>
  <c r="H18514" i="62"/>
  <c r="I18514" i="62" s="1"/>
  <c r="H18513" i="62"/>
  <c r="I18513" i="62" s="1"/>
  <c r="H18512" i="62"/>
  <c r="I18512" i="62" s="1"/>
  <c r="H18511" i="62"/>
  <c r="I18511" i="62" s="1"/>
  <c r="H18510" i="62"/>
  <c r="I18510" i="62" s="1"/>
  <c r="H18509" i="62"/>
  <c r="I18509" i="62" s="1"/>
  <c r="H18508" i="62"/>
  <c r="I18508" i="62" s="1"/>
  <c r="H18507" i="62"/>
  <c r="I18507" i="62" s="1"/>
  <c r="H18506" i="62"/>
  <c r="I18506" i="62" s="1"/>
  <c r="H18505" i="62"/>
  <c r="I18505" i="62" s="1"/>
  <c r="H18504" i="62"/>
  <c r="I18504" i="62" s="1"/>
  <c r="H18503" i="62"/>
  <c r="I18503" i="62" s="1"/>
  <c r="H18502" i="62"/>
  <c r="I18502" i="62" s="1"/>
  <c r="H18501" i="62"/>
  <c r="I18501" i="62" s="1"/>
  <c r="H18500" i="62"/>
  <c r="I18500" i="62" s="1"/>
  <c r="H18499" i="62"/>
  <c r="I18499" i="62" s="1"/>
  <c r="H18498" i="62"/>
  <c r="I18498" i="62" s="1"/>
  <c r="H18497" i="62"/>
  <c r="I18497" i="62" s="1"/>
  <c r="H18496" i="62"/>
  <c r="I18496" i="62" s="1"/>
  <c r="H18495" i="62"/>
  <c r="I18495" i="62" s="1"/>
  <c r="H18494" i="62"/>
  <c r="I18494" i="62" s="1"/>
  <c r="H18493" i="62"/>
  <c r="I18493" i="62" s="1"/>
  <c r="H18492" i="62"/>
  <c r="I18492" i="62" s="1"/>
  <c r="H18491" i="62"/>
  <c r="I18491" i="62" s="1"/>
  <c r="H18490" i="62"/>
  <c r="I18490" i="62" s="1"/>
  <c r="H18489" i="62"/>
  <c r="I18489" i="62" s="1"/>
  <c r="H18488" i="62"/>
  <c r="I18488" i="62" s="1"/>
  <c r="H18487" i="62"/>
  <c r="I18487" i="62" s="1"/>
  <c r="H18486" i="62"/>
  <c r="I18486" i="62" s="1"/>
  <c r="H18485" i="62"/>
  <c r="I18485" i="62" s="1"/>
  <c r="H18484" i="62"/>
  <c r="I18484" i="62" s="1"/>
  <c r="H18483" i="62"/>
  <c r="I18483" i="62" s="1"/>
  <c r="H18482" i="62"/>
  <c r="I18482" i="62" s="1"/>
  <c r="H18481" i="62"/>
  <c r="I18481" i="62" s="1"/>
  <c r="H18480" i="62"/>
  <c r="I18480" i="62" s="1"/>
  <c r="H18479" i="62"/>
  <c r="I18479" i="62" s="1"/>
  <c r="H18478" i="62"/>
  <c r="I18478" i="62" s="1"/>
  <c r="H18477" i="62"/>
  <c r="I18477" i="62" s="1"/>
  <c r="H18476" i="62"/>
  <c r="I18476" i="62" s="1"/>
  <c r="H18475" i="62"/>
  <c r="I18475" i="62" s="1"/>
  <c r="H18474" i="62"/>
  <c r="I18474" i="62" s="1"/>
  <c r="H18473" i="62"/>
  <c r="I18473" i="62" s="1"/>
  <c r="H18472" i="62"/>
  <c r="I18472" i="62" s="1"/>
  <c r="H18471" i="62"/>
  <c r="I18471" i="62" s="1"/>
  <c r="H18470" i="62"/>
  <c r="I18470" i="62" s="1"/>
  <c r="H18469" i="62"/>
  <c r="I18469" i="62" s="1"/>
  <c r="H18468" i="62"/>
  <c r="I18468" i="62" s="1"/>
  <c r="H18467" i="62"/>
  <c r="I18467" i="62" s="1"/>
  <c r="H18466" i="62"/>
  <c r="I18466" i="62" s="1"/>
  <c r="H18465" i="62"/>
  <c r="I18465" i="62" s="1"/>
  <c r="H18464" i="62"/>
  <c r="I18464" i="62" s="1"/>
  <c r="H18463" i="62"/>
  <c r="I18463" i="62" s="1"/>
  <c r="H18462" i="62"/>
  <c r="I18462" i="62" s="1"/>
  <c r="H18461" i="62"/>
  <c r="I18461" i="62" s="1"/>
  <c r="H18460" i="62"/>
  <c r="I18460" i="62" s="1"/>
  <c r="H18459" i="62"/>
  <c r="I18459" i="62" s="1"/>
  <c r="H18458" i="62"/>
  <c r="I18458" i="62" s="1"/>
  <c r="H18457" i="62"/>
  <c r="I18457" i="62" s="1"/>
  <c r="H18456" i="62"/>
  <c r="I18456" i="62" s="1"/>
  <c r="H18455" i="62"/>
  <c r="I18455" i="62" s="1"/>
  <c r="H18454" i="62"/>
  <c r="I18454" i="62" s="1"/>
  <c r="H18453" i="62"/>
  <c r="I18453" i="62" s="1"/>
  <c r="H18452" i="62"/>
  <c r="I18452" i="62" s="1"/>
  <c r="H18451" i="62"/>
  <c r="I18451" i="62" s="1"/>
  <c r="H18450" i="62"/>
  <c r="I18450" i="62" s="1"/>
  <c r="H18449" i="62"/>
  <c r="I18449" i="62" s="1"/>
  <c r="H18448" i="62"/>
  <c r="I18448" i="62" s="1"/>
  <c r="H18447" i="62"/>
  <c r="I18447" i="62" s="1"/>
  <c r="H18446" i="62"/>
  <c r="I18446" i="62" s="1"/>
  <c r="H18445" i="62"/>
  <c r="I18445" i="62" s="1"/>
  <c r="H18444" i="62"/>
  <c r="I18444" i="62" s="1"/>
  <c r="H18443" i="62"/>
  <c r="I18443" i="62" s="1"/>
  <c r="H18442" i="62"/>
  <c r="I18442" i="62" s="1"/>
  <c r="H18441" i="62"/>
  <c r="I18441" i="62" s="1"/>
  <c r="H18440" i="62"/>
  <c r="I18440" i="62" s="1"/>
  <c r="H18439" i="62"/>
  <c r="I18439" i="62" s="1"/>
  <c r="H18438" i="62"/>
  <c r="I18438" i="62" s="1"/>
  <c r="H18437" i="62"/>
  <c r="I18437" i="62" s="1"/>
  <c r="H18436" i="62"/>
  <c r="I18436" i="62" s="1"/>
  <c r="H18435" i="62"/>
  <c r="I18435" i="62" s="1"/>
  <c r="H18434" i="62"/>
  <c r="I18434" i="62" s="1"/>
  <c r="H18433" i="62"/>
  <c r="I18433" i="62" s="1"/>
  <c r="H18432" i="62"/>
  <c r="I18432" i="62" s="1"/>
  <c r="H18431" i="62"/>
  <c r="I18431" i="62" s="1"/>
  <c r="H18430" i="62"/>
  <c r="I18430" i="62" s="1"/>
  <c r="H18429" i="62"/>
  <c r="I18429" i="62" s="1"/>
  <c r="H18428" i="62"/>
  <c r="I18428" i="62" s="1"/>
  <c r="H18427" i="62"/>
  <c r="I18427" i="62" s="1"/>
  <c r="H18426" i="62"/>
  <c r="I18426" i="62" s="1"/>
  <c r="H18425" i="62"/>
  <c r="I18425" i="62" s="1"/>
  <c r="H18424" i="62"/>
  <c r="I18424" i="62" s="1"/>
  <c r="H18423" i="62"/>
  <c r="I18423" i="62" s="1"/>
  <c r="H18422" i="62"/>
  <c r="I18422" i="62" s="1"/>
  <c r="H18421" i="62"/>
  <c r="I18421" i="62" s="1"/>
  <c r="H18420" i="62"/>
  <c r="I18420" i="62" s="1"/>
  <c r="H18419" i="62"/>
  <c r="I18419" i="62" s="1"/>
  <c r="H18418" i="62"/>
  <c r="I18418" i="62" s="1"/>
  <c r="H18417" i="62"/>
  <c r="I18417" i="62" s="1"/>
  <c r="H18416" i="62"/>
  <c r="I18416" i="62" s="1"/>
  <c r="H18415" i="62"/>
  <c r="I18415" i="62" s="1"/>
  <c r="H18414" i="62"/>
  <c r="I18414" i="62" s="1"/>
  <c r="H18413" i="62"/>
  <c r="I18413" i="62" s="1"/>
  <c r="H18412" i="62"/>
  <c r="I18412" i="62" s="1"/>
  <c r="H18411" i="62"/>
  <c r="I18411" i="62" s="1"/>
  <c r="H18410" i="62"/>
  <c r="I18410" i="62" s="1"/>
  <c r="H18409" i="62"/>
  <c r="I18409" i="62" s="1"/>
  <c r="H18408" i="62"/>
  <c r="I18408" i="62" s="1"/>
  <c r="H18407" i="62"/>
  <c r="I18407" i="62" s="1"/>
  <c r="H18406" i="62"/>
  <c r="I18406" i="62" s="1"/>
  <c r="H18405" i="62"/>
  <c r="I18405" i="62" s="1"/>
  <c r="H18404" i="62"/>
  <c r="I18404" i="62" s="1"/>
  <c r="H18403" i="62"/>
  <c r="I18403" i="62" s="1"/>
  <c r="H18402" i="62"/>
  <c r="I18402" i="62" s="1"/>
  <c r="H18401" i="62"/>
  <c r="I18401" i="62" s="1"/>
  <c r="H18400" i="62"/>
  <c r="I18400" i="62" s="1"/>
  <c r="H18399" i="62"/>
  <c r="I18399" i="62" s="1"/>
  <c r="H18398" i="62"/>
  <c r="I18398" i="62" s="1"/>
  <c r="H18397" i="62"/>
  <c r="I18397" i="62" s="1"/>
  <c r="H18396" i="62"/>
  <c r="I18396" i="62" s="1"/>
  <c r="H18395" i="62"/>
  <c r="I18395" i="62" s="1"/>
  <c r="H18394" i="62"/>
  <c r="I18394" i="62" s="1"/>
  <c r="H18393" i="62"/>
  <c r="I18393" i="62" s="1"/>
  <c r="H18392" i="62"/>
  <c r="I18392" i="62" s="1"/>
  <c r="H18391" i="62"/>
  <c r="I18391" i="62" s="1"/>
  <c r="H18390" i="62"/>
  <c r="I18390" i="62" s="1"/>
  <c r="H18389" i="62"/>
  <c r="I18389" i="62" s="1"/>
  <c r="H18388" i="62"/>
  <c r="I18388" i="62" s="1"/>
  <c r="H18387" i="62"/>
  <c r="I18387" i="62" s="1"/>
  <c r="H18386" i="62"/>
  <c r="I18386" i="62" s="1"/>
  <c r="H18385" i="62"/>
  <c r="I18385" i="62" s="1"/>
  <c r="H18384" i="62"/>
  <c r="I18384" i="62" s="1"/>
  <c r="H18383" i="62"/>
  <c r="I18383" i="62" s="1"/>
  <c r="H18382" i="62"/>
  <c r="I18382" i="62" s="1"/>
  <c r="H18381" i="62"/>
  <c r="I18381" i="62" s="1"/>
  <c r="H18380" i="62"/>
  <c r="I18380" i="62" s="1"/>
  <c r="H18379" i="62"/>
  <c r="I18379" i="62" s="1"/>
  <c r="H18378" i="62"/>
  <c r="I18378" i="62" s="1"/>
  <c r="H18377" i="62"/>
  <c r="I18377" i="62" s="1"/>
  <c r="H18376" i="62"/>
  <c r="I18376" i="62" s="1"/>
  <c r="H18375" i="62"/>
  <c r="I18375" i="62" s="1"/>
  <c r="H18374" i="62"/>
  <c r="I18374" i="62" s="1"/>
  <c r="H18373" i="62"/>
  <c r="I18373" i="62" s="1"/>
  <c r="H18372" i="62"/>
  <c r="I18372" i="62" s="1"/>
  <c r="H18371" i="62"/>
  <c r="I18371" i="62" s="1"/>
  <c r="H18370" i="62"/>
  <c r="I18370" i="62" s="1"/>
  <c r="H18369" i="62"/>
  <c r="I18369" i="62" s="1"/>
  <c r="H18368" i="62"/>
  <c r="I18368" i="62" s="1"/>
  <c r="H18367" i="62"/>
  <c r="I18367" i="62" s="1"/>
  <c r="H18366" i="62"/>
  <c r="I18366" i="62" s="1"/>
  <c r="H18365" i="62"/>
  <c r="I18365" i="62" s="1"/>
  <c r="H18364" i="62"/>
  <c r="I18364" i="62" s="1"/>
  <c r="H18363" i="62"/>
  <c r="I18363" i="62" s="1"/>
  <c r="H18362" i="62"/>
  <c r="I18362" i="62" s="1"/>
  <c r="H18361" i="62"/>
  <c r="I18361" i="62" s="1"/>
  <c r="H18360" i="62"/>
  <c r="I18360" i="62" s="1"/>
  <c r="H18359" i="62"/>
  <c r="I18359" i="62" s="1"/>
  <c r="H18358" i="62"/>
  <c r="I18358" i="62" s="1"/>
  <c r="H18357" i="62"/>
  <c r="I18357" i="62" s="1"/>
  <c r="H18356" i="62"/>
  <c r="I18356" i="62" s="1"/>
  <c r="H18355" i="62"/>
  <c r="I18355" i="62" s="1"/>
  <c r="H18354" i="62"/>
  <c r="I18354" i="62" s="1"/>
  <c r="H18353" i="62"/>
  <c r="I18353" i="62" s="1"/>
  <c r="H18352" i="62"/>
  <c r="I18352" i="62" s="1"/>
  <c r="H18351" i="62"/>
  <c r="I18351" i="62" s="1"/>
  <c r="H18350" i="62"/>
  <c r="I18350" i="62" s="1"/>
  <c r="H18349" i="62"/>
  <c r="I18349" i="62" s="1"/>
  <c r="H18348" i="62"/>
  <c r="I18348" i="62" s="1"/>
  <c r="H18347" i="62"/>
  <c r="I18347" i="62" s="1"/>
  <c r="H18346" i="62"/>
  <c r="I18346" i="62" s="1"/>
  <c r="H18345" i="62"/>
  <c r="I18345" i="62" s="1"/>
  <c r="H18344" i="62"/>
  <c r="I18344" i="62" s="1"/>
  <c r="H18343" i="62"/>
  <c r="I18343" i="62" s="1"/>
  <c r="H18342" i="62"/>
  <c r="I18342" i="62" s="1"/>
  <c r="H18341" i="62"/>
  <c r="I18341" i="62" s="1"/>
  <c r="H18340" i="62"/>
  <c r="I18340" i="62" s="1"/>
  <c r="H18339" i="62"/>
  <c r="I18339" i="62" s="1"/>
  <c r="H18338" i="62"/>
  <c r="I18338" i="62" s="1"/>
  <c r="H18337" i="62"/>
  <c r="I18337" i="62" s="1"/>
  <c r="H18336" i="62"/>
  <c r="I18336" i="62" s="1"/>
  <c r="H18335" i="62"/>
  <c r="I18335" i="62" s="1"/>
  <c r="H18334" i="62"/>
  <c r="I18334" i="62" s="1"/>
  <c r="H18333" i="62"/>
  <c r="I18333" i="62" s="1"/>
  <c r="H18332" i="62"/>
  <c r="I18332" i="62" s="1"/>
  <c r="H18331" i="62"/>
  <c r="I18331" i="62" s="1"/>
  <c r="H18330" i="62"/>
  <c r="I18330" i="62" s="1"/>
  <c r="H18329" i="62"/>
  <c r="I18329" i="62" s="1"/>
  <c r="H18328" i="62"/>
  <c r="I18328" i="62" s="1"/>
  <c r="H18327" i="62"/>
  <c r="I18327" i="62" s="1"/>
  <c r="H18326" i="62"/>
  <c r="I18326" i="62" s="1"/>
  <c r="H18325" i="62"/>
  <c r="I18325" i="62" s="1"/>
  <c r="H18324" i="62"/>
  <c r="I18324" i="62" s="1"/>
  <c r="H18323" i="62"/>
  <c r="I18323" i="62" s="1"/>
  <c r="H18322" i="62"/>
  <c r="I18322" i="62" s="1"/>
  <c r="H18321" i="62"/>
  <c r="I18321" i="62" s="1"/>
  <c r="H18320" i="62"/>
  <c r="I18320" i="62" s="1"/>
  <c r="H18319" i="62"/>
  <c r="I18319" i="62" s="1"/>
  <c r="H18318" i="62"/>
  <c r="I18318" i="62" s="1"/>
  <c r="H18317" i="62"/>
  <c r="I18317" i="62" s="1"/>
  <c r="H18316" i="62"/>
  <c r="I18316" i="62" s="1"/>
  <c r="H18315" i="62"/>
  <c r="I18315" i="62" s="1"/>
  <c r="H18314" i="62"/>
  <c r="I18314" i="62" s="1"/>
  <c r="H18313" i="62"/>
  <c r="I18313" i="62" s="1"/>
  <c r="H18312" i="62"/>
  <c r="I18312" i="62" s="1"/>
  <c r="H18311" i="62"/>
  <c r="I18311" i="62" s="1"/>
  <c r="H18310" i="62"/>
  <c r="I18310" i="62" s="1"/>
  <c r="H18309" i="62"/>
  <c r="I18309" i="62" s="1"/>
  <c r="H18308" i="62"/>
  <c r="I18308" i="62" s="1"/>
  <c r="H18307" i="62"/>
  <c r="I18307" i="62" s="1"/>
  <c r="H18306" i="62"/>
  <c r="I18306" i="62" s="1"/>
  <c r="H18305" i="62"/>
  <c r="I18305" i="62" s="1"/>
  <c r="H18304" i="62"/>
  <c r="I18304" i="62" s="1"/>
  <c r="H18303" i="62"/>
  <c r="I18303" i="62" s="1"/>
  <c r="H18302" i="62"/>
  <c r="I18302" i="62" s="1"/>
  <c r="H18301" i="62"/>
  <c r="I18301" i="62" s="1"/>
  <c r="H18300" i="62"/>
  <c r="I18300" i="62" s="1"/>
  <c r="H18299" i="62"/>
  <c r="I18299" i="62" s="1"/>
  <c r="H18298" i="62"/>
  <c r="I18298" i="62" s="1"/>
  <c r="H18297" i="62"/>
  <c r="I18297" i="62" s="1"/>
  <c r="H18296" i="62"/>
  <c r="I18296" i="62" s="1"/>
  <c r="H18295" i="62"/>
  <c r="I18295" i="62" s="1"/>
  <c r="H18294" i="62"/>
  <c r="I18294" i="62" s="1"/>
  <c r="H18293" i="62"/>
  <c r="I18293" i="62" s="1"/>
  <c r="H18292" i="62"/>
  <c r="I18292" i="62" s="1"/>
  <c r="H18291" i="62"/>
  <c r="I18291" i="62" s="1"/>
  <c r="H18290" i="62"/>
  <c r="I18290" i="62" s="1"/>
  <c r="H18289" i="62"/>
  <c r="I18289" i="62" s="1"/>
  <c r="H18288" i="62"/>
  <c r="I18288" i="62" s="1"/>
  <c r="H18287" i="62"/>
  <c r="I18287" i="62" s="1"/>
  <c r="H18286" i="62"/>
  <c r="I18286" i="62" s="1"/>
  <c r="H18285" i="62"/>
  <c r="I18285" i="62" s="1"/>
  <c r="H18284" i="62"/>
  <c r="I18284" i="62" s="1"/>
  <c r="H18283" i="62"/>
  <c r="I18283" i="62" s="1"/>
  <c r="H18282" i="62"/>
  <c r="I18282" i="62" s="1"/>
  <c r="H18281" i="62"/>
  <c r="I18281" i="62" s="1"/>
  <c r="H18280" i="62"/>
  <c r="I18280" i="62" s="1"/>
  <c r="H18279" i="62"/>
  <c r="I18279" i="62" s="1"/>
  <c r="H18278" i="62"/>
  <c r="I18278" i="62" s="1"/>
  <c r="H18277" i="62"/>
  <c r="I18277" i="62" s="1"/>
  <c r="H18276" i="62"/>
  <c r="I18276" i="62" s="1"/>
  <c r="H18275" i="62"/>
  <c r="I18275" i="62" s="1"/>
  <c r="H18274" i="62"/>
  <c r="I18274" i="62" s="1"/>
  <c r="H18273" i="62"/>
  <c r="I18273" i="62" s="1"/>
  <c r="H18272" i="62"/>
  <c r="I18272" i="62" s="1"/>
  <c r="H18271" i="62"/>
  <c r="I18271" i="62" s="1"/>
  <c r="H18270" i="62"/>
  <c r="I18270" i="62" s="1"/>
  <c r="H18269" i="62"/>
  <c r="I18269" i="62" s="1"/>
  <c r="H18268" i="62"/>
  <c r="I18268" i="62" s="1"/>
  <c r="H18267" i="62"/>
  <c r="I18267" i="62" s="1"/>
  <c r="H18266" i="62"/>
  <c r="I18266" i="62" s="1"/>
  <c r="H18265" i="62"/>
  <c r="I18265" i="62" s="1"/>
  <c r="H18264" i="62"/>
  <c r="I18264" i="62" s="1"/>
  <c r="H18263" i="62"/>
  <c r="I18263" i="62" s="1"/>
  <c r="H18262" i="62"/>
  <c r="I18262" i="62" s="1"/>
  <c r="H18261" i="62"/>
  <c r="I18261" i="62" s="1"/>
  <c r="H18260" i="62"/>
  <c r="I18260" i="62" s="1"/>
  <c r="H18259" i="62"/>
  <c r="I18259" i="62" s="1"/>
  <c r="H18258" i="62"/>
  <c r="I18258" i="62" s="1"/>
  <c r="H18257" i="62"/>
  <c r="I18257" i="62" s="1"/>
  <c r="H18256" i="62"/>
  <c r="I18256" i="62" s="1"/>
  <c r="H18255" i="62"/>
  <c r="I18255" i="62" s="1"/>
  <c r="H18254" i="62"/>
  <c r="I18254" i="62" s="1"/>
  <c r="H18253" i="62"/>
  <c r="I18253" i="62" s="1"/>
  <c r="H18252" i="62"/>
  <c r="I18252" i="62" s="1"/>
  <c r="H18251" i="62"/>
  <c r="I18251" i="62" s="1"/>
  <c r="H18250" i="62"/>
  <c r="I18250" i="62" s="1"/>
  <c r="H18249" i="62"/>
  <c r="I18249" i="62" s="1"/>
  <c r="H18248" i="62"/>
  <c r="I18248" i="62" s="1"/>
  <c r="H18247" i="62"/>
  <c r="I18247" i="62" s="1"/>
  <c r="H18246" i="62"/>
  <c r="I18246" i="62" s="1"/>
  <c r="H18245" i="62"/>
  <c r="I18245" i="62" s="1"/>
  <c r="H18244" i="62"/>
  <c r="I18244" i="62" s="1"/>
  <c r="H18243" i="62"/>
  <c r="I18243" i="62" s="1"/>
  <c r="H18242" i="62"/>
  <c r="I18242" i="62" s="1"/>
  <c r="H18241" i="62"/>
  <c r="I18241" i="62" s="1"/>
  <c r="H18240" i="62"/>
  <c r="I18240" i="62" s="1"/>
  <c r="H18239" i="62"/>
  <c r="I18239" i="62" s="1"/>
  <c r="H18238" i="62"/>
  <c r="I18238" i="62" s="1"/>
  <c r="H18237" i="62"/>
  <c r="I18237" i="62" s="1"/>
  <c r="H18236" i="62"/>
  <c r="I18236" i="62" s="1"/>
  <c r="H18235" i="62"/>
  <c r="I18235" i="62" s="1"/>
  <c r="H18234" i="62"/>
  <c r="I18234" i="62" s="1"/>
  <c r="H18233" i="62"/>
  <c r="I18233" i="62" s="1"/>
  <c r="H18232" i="62"/>
  <c r="I18232" i="62" s="1"/>
  <c r="H18231" i="62"/>
  <c r="I18231" i="62" s="1"/>
  <c r="H18230" i="62"/>
  <c r="I18230" i="62" s="1"/>
  <c r="H18229" i="62"/>
  <c r="I18229" i="62" s="1"/>
  <c r="H18228" i="62"/>
  <c r="I18228" i="62" s="1"/>
  <c r="H18227" i="62"/>
  <c r="I18227" i="62" s="1"/>
  <c r="H18226" i="62"/>
  <c r="I18226" i="62" s="1"/>
  <c r="H18225" i="62"/>
  <c r="I18225" i="62" s="1"/>
  <c r="H18224" i="62"/>
  <c r="I18224" i="62" s="1"/>
  <c r="H18223" i="62"/>
  <c r="I18223" i="62" s="1"/>
  <c r="H18222" i="62"/>
  <c r="I18222" i="62" s="1"/>
  <c r="H18221" i="62"/>
  <c r="I18221" i="62" s="1"/>
  <c r="H18220" i="62"/>
  <c r="I18220" i="62" s="1"/>
  <c r="H18219" i="62"/>
  <c r="I18219" i="62" s="1"/>
  <c r="H18218" i="62"/>
  <c r="I18218" i="62" s="1"/>
  <c r="H18217" i="62"/>
  <c r="I18217" i="62" s="1"/>
  <c r="H18216" i="62"/>
  <c r="I18216" i="62" s="1"/>
  <c r="H18215" i="62"/>
  <c r="I18215" i="62" s="1"/>
  <c r="H18214" i="62"/>
  <c r="I18214" i="62" s="1"/>
  <c r="H18213" i="62"/>
  <c r="I18213" i="62" s="1"/>
  <c r="H18212" i="62"/>
  <c r="I18212" i="62" s="1"/>
  <c r="H18211" i="62"/>
  <c r="I18211" i="62" s="1"/>
  <c r="H18210" i="62"/>
  <c r="I18210" i="62" s="1"/>
  <c r="H18209" i="62"/>
  <c r="I18209" i="62" s="1"/>
  <c r="H18208" i="62"/>
  <c r="I18208" i="62" s="1"/>
  <c r="H18207" i="62"/>
  <c r="I18207" i="62" s="1"/>
  <c r="H18206" i="62"/>
  <c r="I18206" i="62" s="1"/>
  <c r="H18205" i="62"/>
  <c r="I18205" i="62" s="1"/>
  <c r="H18204" i="62"/>
  <c r="I18204" i="62" s="1"/>
  <c r="H18203" i="62"/>
  <c r="I18203" i="62" s="1"/>
  <c r="H18202" i="62"/>
  <c r="I18202" i="62" s="1"/>
  <c r="H18201" i="62"/>
  <c r="I18201" i="62" s="1"/>
  <c r="H18200" i="62"/>
  <c r="I18200" i="62" s="1"/>
  <c r="H18199" i="62"/>
  <c r="I18199" i="62" s="1"/>
  <c r="H18198" i="62"/>
  <c r="I18198" i="62" s="1"/>
  <c r="H18197" i="62"/>
  <c r="I18197" i="62" s="1"/>
  <c r="H18196" i="62"/>
  <c r="I18196" i="62" s="1"/>
  <c r="H18195" i="62"/>
  <c r="I18195" i="62" s="1"/>
  <c r="H18194" i="62"/>
  <c r="I18194" i="62" s="1"/>
  <c r="H18193" i="62"/>
  <c r="I18193" i="62" s="1"/>
  <c r="H18192" i="62"/>
  <c r="I18192" i="62" s="1"/>
  <c r="H18191" i="62"/>
  <c r="I18191" i="62" s="1"/>
  <c r="H18190" i="62"/>
  <c r="I18190" i="62" s="1"/>
  <c r="H18189" i="62"/>
  <c r="I18189" i="62" s="1"/>
  <c r="H18188" i="62"/>
  <c r="I18188" i="62" s="1"/>
  <c r="H18187" i="62"/>
  <c r="I18187" i="62" s="1"/>
  <c r="H18186" i="62"/>
  <c r="I18186" i="62" s="1"/>
  <c r="H18185" i="62"/>
  <c r="I18185" i="62" s="1"/>
  <c r="H18184" i="62"/>
  <c r="I18184" i="62" s="1"/>
  <c r="H18183" i="62"/>
  <c r="I18183" i="62" s="1"/>
  <c r="H18182" i="62"/>
  <c r="I18182" i="62" s="1"/>
  <c r="H18181" i="62"/>
  <c r="I18181" i="62" s="1"/>
  <c r="H18180" i="62"/>
  <c r="I18180" i="62" s="1"/>
  <c r="H18179" i="62"/>
  <c r="I18179" i="62" s="1"/>
  <c r="H18178" i="62"/>
  <c r="I18178" i="62" s="1"/>
  <c r="H18177" i="62"/>
  <c r="I18177" i="62" s="1"/>
  <c r="H18176" i="62"/>
  <c r="I18176" i="62" s="1"/>
  <c r="H18175" i="62"/>
  <c r="I18175" i="62" s="1"/>
  <c r="H18174" i="62"/>
  <c r="I18174" i="62" s="1"/>
  <c r="H18173" i="62"/>
  <c r="I18173" i="62" s="1"/>
  <c r="H18172" i="62"/>
  <c r="I18172" i="62" s="1"/>
  <c r="H18171" i="62"/>
  <c r="I18171" i="62" s="1"/>
  <c r="H18170" i="62"/>
  <c r="I18170" i="62" s="1"/>
  <c r="H18169" i="62"/>
  <c r="I18169" i="62" s="1"/>
  <c r="H18168" i="62"/>
  <c r="I18168" i="62" s="1"/>
  <c r="H18167" i="62"/>
  <c r="I18167" i="62" s="1"/>
  <c r="H18166" i="62"/>
  <c r="I18166" i="62" s="1"/>
  <c r="H18165" i="62"/>
  <c r="I18165" i="62" s="1"/>
  <c r="H18164" i="62"/>
  <c r="I18164" i="62" s="1"/>
  <c r="H18163" i="62"/>
  <c r="I18163" i="62" s="1"/>
  <c r="H18162" i="62"/>
  <c r="I18162" i="62" s="1"/>
  <c r="H18161" i="62"/>
  <c r="I18161" i="62" s="1"/>
  <c r="H18160" i="62"/>
  <c r="I18160" i="62" s="1"/>
  <c r="H18159" i="62"/>
  <c r="I18159" i="62" s="1"/>
  <c r="H18158" i="62"/>
  <c r="I18158" i="62" s="1"/>
  <c r="H18157" i="62"/>
  <c r="I18157" i="62" s="1"/>
  <c r="H18156" i="62"/>
  <c r="I18156" i="62" s="1"/>
  <c r="H18155" i="62"/>
  <c r="I18155" i="62" s="1"/>
  <c r="H18154" i="62"/>
  <c r="I18154" i="62" s="1"/>
  <c r="H18153" i="62"/>
  <c r="I18153" i="62" s="1"/>
  <c r="H18152" i="62"/>
  <c r="I18152" i="62" s="1"/>
  <c r="H18151" i="62"/>
  <c r="I18151" i="62" s="1"/>
  <c r="H18150" i="62"/>
  <c r="I18150" i="62" s="1"/>
  <c r="H18149" i="62"/>
  <c r="I18149" i="62" s="1"/>
  <c r="H18148" i="62"/>
  <c r="I18148" i="62" s="1"/>
  <c r="H18147" i="62"/>
  <c r="I18147" i="62" s="1"/>
  <c r="H18146" i="62"/>
  <c r="I18146" i="62" s="1"/>
  <c r="H18145" i="62"/>
  <c r="I18145" i="62" s="1"/>
  <c r="H18144" i="62"/>
  <c r="I18144" i="62" s="1"/>
  <c r="H18143" i="62"/>
  <c r="I18143" i="62" s="1"/>
  <c r="H18142" i="62"/>
  <c r="I18142" i="62" s="1"/>
  <c r="H18141" i="62"/>
  <c r="I18141" i="62" s="1"/>
  <c r="H18140" i="62"/>
  <c r="I18140" i="62" s="1"/>
  <c r="H18139" i="62"/>
  <c r="I18139" i="62" s="1"/>
  <c r="H18138" i="62"/>
  <c r="I18138" i="62" s="1"/>
  <c r="H18137" i="62"/>
  <c r="I18137" i="62" s="1"/>
  <c r="H18136" i="62"/>
  <c r="I18136" i="62" s="1"/>
  <c r="H18135" i="62"/>
  <c r="I18135" i="62" s="1"/>
  <c r="H18134" i="62"/>
  <c r="I18134" i="62" s="1"/>
  <c r="H18133" i="62"/>
  <c r="I18133" i="62" s="1"/>
  <c r="H18132" i="62"/>
  <c r="I18132" i="62" s="1"/>
  <c r="H18131" i="62"/>
  <c r="I18131" i="62" s="1"/>
  <c r="H18130" i="62"/>
  <c r="I18130" i="62" s="1"/>
  <c r="H18129" i="62"/>
  <c r="I18129" i="62" s="1"/>
  <c r="H18128" i="62"/>
  <c r="I18128" i="62" s="1"/>
  <c r="H18127" i="62"/>
  <c r="I18127" i="62" s="1"/>
  <c r="H18126" i="62"/>
  <c r="I18126" i="62" s="1"/>
  <c r="H18125" i="62"/>
  <c r="I18125" i="62" s="1"/>
  <c r="H18124" i="62"/>
  <c r="I18124" i="62" s="1"/>
  <c r="H18123" i="62"/>
  <c r="I18123" i="62" s="1"/>
  <c r="H18122" i="62"/>
  <c r="I18122" i="62" s="1"/>
  <c r="H18121" i="62"/>
  <c r="I18121" i="62" s="1"/>
  <c r="H18120" i="62"/>
  <c r="I18120" i="62" s="1"/>
  <c r="H18119" i="62"/>
  <c r="I18119" i="62" s="1"/>
  <c r="H18118" i="62"/>
  <c r="I18118" i="62" s="1"/>
  <c r="H18117" i="62"/>
  <c r="I18117" i="62" s="1"/>
  <c r="H18116" i="62"/>
  <c r="I18116" i="62" s="1"/>
  <c r="H18115" i="62"/>
  <c r="I18115" i="62" s="1"/>
  <c r="H18114" i="62"/>
  <c r="I18114" i="62" s="1"/>
  <c r="H18113" i="62"/>
  <c r="I18113" i="62" s="1"/>
  <c r="H18112" i="62"/>
  <c r="I18112" i="62" s="1"/>
  <c r="H18111" i="62"/>
  <c r="I18111" i="62" s="1"/>
  <c r="H18110" i="62"/>
  <c r="I18110" i="62" s="1"/>
  <c r="H18109" i="62"/>
  <c r="I18109" i="62" s="1"/>
  <c r="H18108" i="62"/>
  <c r="I18108" i="62" s="1"/>
  <c r="H18107" i="62"/>
  <c r="I18107" i="62" s="1"/>
  <c r="H18106" i="62"/>
  <c r="I18106" i="62" s="1"/>
  <c r="H18105" i="62"/>
  <c r="I18105" i="62" s="1"/>
  <c r="H18104" i="62"/>
  <c r="I18104" i="62" s="1"/>
  <c r="H18103" i="62"/>
  <c r="I18103" i="62" s="1"/>
  <c r="H18102" i="62"/>
  <c r="I18102" i="62" s="1"/>
  <c r="H18101" i="62"/>
  <c r="I18101" i="62" s="1"/>
  <c r="H18100" i="62"/>
  <c r="I18100" i="62" s="1"/>
  <c r="H18099" i="62"/>
  <c r="I18099" i="62" s="1"/>
  <c r="H18098" i="62"/>
  <c r="I18098" i="62" s="1"/>
  <c r="H18097" i="62"/>
  <c r="I18097" i="62" s="1"/>
  <c r="H18096" i="62"/>
  <c r="I18096" i="62" s="1"/>
  <c r="H18095" i="62"/>
  <c r="I18095" i="62" s="1"/>
  <c r="H18094" i="62"/>
  <c r="I18094" i="62" s="1"/>
  <c r="H18093" i="62"/>
  <c r="I18093" i="62" s="1"/>
  <c r="H18092" i="62"/>
  <c r="I18092" i="62" s="1"/>
  <c r="H18091" i="62"/>
  <c r="I18091" i="62" s="1"/>
  <c r="H18090" i="62"/>
  <c r="I18090" i="62" s="1"/>
  <c r="H18089" i="62"/>
  <c r="I18089" i="62" s="1"/>
  <c r="H18088" i="62"/>
  <c r="I18088" i="62" s="1"/>
  <c r="H18087" i="62"/>
  <c r="I18087" i="62" s="1"/>
  <c r="H18086" i="62"/>
  <c r="I18086" i="62" s="1"/>
  <c r="H18085" i="62"/>
  <c r="I18085" i="62" s="1"/>
  <c r="H18084" i="62"/>
  <c r="I18084" i="62" s="1"/>
  <c r="H18083" i="62"/>
  <c r="I18083" i="62" s="1"/>
  <c r="H18082" i="62"/>
  <c r="I18082" i="62" s="1"/>
  <c r="H18081" i="62"/>
  <c r="I18081" i="62" s="1"/>
  <c r="H18080" i="62"/>
  <c r="I18080" i="62" s="1"/>
  <c r="H18079" i="62"/>
  <c r="I18079" i="62" s="1"/>
  <c r="H18078" i="62"/>
  <c r="I18078" i="62" s="1"/>
  <c r="H18077" i="62"/>
  <c r="I18077" i="62" s="1"/>
  <c r="H18076" i="62"/>
  <c r="I18076" i="62" s="1"/>
  <c r="H18075" i="62"/>
  <c r="I18075" i="62" s="1"/>
  <c r="H18074" i="62"/>
  <c r="I18074" i="62" s="1"/>
  <c r="H18073" i="62"/>
  <c r="I18073" i="62" s="1"/>
  <c r="H18072" i="62"/>
  <c r="I18072" i="62" s="1"/>
  <c r="H18071" i="62"/>
  <c r="I18071" i="62" s="1"/>
  <c r="H18070" i="62"/>
  <c r="I18070" i="62" s="1"/>
  <c r="H18069" i="62"/>
  <c r="I18069" i="62" s="1"/>
  <c r="H18068" i="62"/>
  <c r="I18068" i="62" s="1"/>
  <c r="H18067" i="62"/>
  <c r="I18067" i="62" s="1"/>
  <c r="H18066" i="62"/>
  <c r="I18066" i="62" s="1"/>
  <c r="H18065" i="62"/>
  <c r="I18065" i="62" s="1"/>
  <c r="H18064" i="62"/>
  <c r="I18064" i="62" s="1"/>
  <c r="H18063" i="62"/>
  <c r="I18063" i="62" s="1"/>
  <c r="H18062" i="62"/>
  <c r="I18062" i="62" s="1"/>
  <c r="H18061" i="62"/>
  <c r="I18061" i="62" s="1"/>
  <c r="H18060" i="62"/>
  <c r="I18060" i="62" s="1"/>
  <c r="H18059" i="62"/>
  <c r="I18059" i="62" s="1"/>
  <c r="H18058" i="62"/>
  <c r="I18058" i="62" s="1"/>
  <c r="H18057" i="62"/>
  <c r="I18057" i="62" s="1"/>
  <c r="H18056" i="62"/>
  <c r="I18056" i="62" s="1"/>
  <c r="H18055" i="62"/>
  <c r="I18055" i="62" s="1"/>
  <c r="H18054" i="62"/>
  <c r="I18054" i="62" s="1"/>
  <c r="H18053" i="62"/>
  <c r="I18053" i="62" s="1"/>
  <c r="H18052" i="62"/>
  <c r="I18052" i="62" s="1"/>
  <c r="H18051" i="62"/>
  <c r="I18051" i="62" s="1"/>
  <c r="H18050" i="62"/>
  <c r="I18050" i="62" s="1"/>
  <c r="H18049" i="62"/>
  <c r="I18049" i="62" s="1"/>
  <c r="H18048" i="62"/>
  <c r="I18048" i="62" s="1"/>
  <c r="H18047" i="62"/>
  <c r="I18047" i="62" s="1"/>
  <c r="H18046" i="62"/>
  <c r="I18046" i="62" s="1"/>
  <c r="H18045" i="62"/>
  <c r="I18045" i="62" s="1"/>
  <c r="H18044" i="62"/>
  <c r="I18044" i="62" s="1"/>
  <c r="H18043" i="62"/>
  <c r="I18043" i="62" s="1"/>
  <c r="H18042" i="62"/>
  <c r="I18042" i="62" s="1"/>
  <c r="H18041" i="62"/>
  <c r="I18041" i="62" s="1"/>
  <c r="H18040" i="62"/>
  <c r="I18040" i="62" s="1"/>
  <c r="H18039" i="62"/>
  <c r="I18039" i="62" s="1"/>
  <c r="H18038" i="62"/>
  <c r="I18038" i="62" s="1"/>
  <c r="H18037" i="62"/>
  <c r="I18037" i="62" s="1"/>
  <c r="H18036" i="62"/>
  <c r="I18036" i="62" s="1"/>
  <c r="H18035" i="62"/>
  <c r="I18035" i="62" s="1"/>
  <c r="H18034" i="62"/>
  <c r="I18034" i="62" s="1"/>
  <c r="H18033" i="62"/>
  <c r="I18033" i="62" s="1"/>
  <c r="H18032" i="62"/>
  <c r="I18032" i="62" s="1"/>
  <c r="H18031" i="62"/>
  <c r="I18031" i="62" s="1"/>
  <c r="H18030" i="62"/>
  <c r="I18030" i="62" s="1"/>
  <c r="H18029" i="62"/>
  <c r="I18029" i="62" s="1"/>
  <c r="H18028" i="62"/>
  <c r="I18028" i="62" s="1"/>
  <c r="H18027" i="62"/>
  <c r="I18027" i="62" s="1"/>
  <c r="H18026" i="62"/>
  <c r="I18026" i="62" s="1"/>
  <c r="H18025" i="62"/>
  <c r="I18025" i="62" s="1"/>
  <c r="H18024" i="62"/>
  <c r="I18024" i="62" s="1"/>
  <c r="H18023" i="62"/>
  <c r="I18023" i="62" s="1"/>
  <c r="H18022" i="62"/>
  <c r="I18022" i="62" s="1"/>
  <c r="H18021" i="62"/>
  <c r="I18021" i="62" s="1"/>
  <c r="H18020" i="62"/>
  <c r="I18020" i="62" s="1"/>
  <c r="H18019" i="62"/>
  <c r="I18019" i="62" s="1"/>
  <c r="H18018" i="62"/>
  <c r="I18018" i="62" s="1"/>
  <c r="H18017" i="62"/>
  <c r="I18017" i="62" s="1"/>
  <c r="H18016" i="62"/>
  <c r="I18016" i="62" s="1"/>
  <c r="H18015" i="62"/>
  <c r="I18015" i="62" s="1"/>
  <c r="H18014" i="62"/>
  <c r="I18014" i="62" s="1"/>
  <c r="H18013" i="62"/>
  <c r="I18013" i="62" s="1"/>
  <c r="H18012" i="62"/>
  <c r="I18012" i="62" s="1"/>
  <c r="H18011" i="62"/>
  <c r="I18011" i="62" s="1"/>
  <c r="H18010" i="62"/>
  <c r="I18010" i="62" s="1"/>
  <c r="H18009" i="62"/>
  <c r="I18009" i="62" s="1"/>
  <c r="H18008" i="62"/>
  <c r="I18008" i="62" s="1"/>
  <c r="H18007" i="62"/>
  <c r="I18007" i="62" s="1"/>
  <c r="H18006" i="62"/>
  <c r="I18006" i="62" s="1"/>
  <c r="H18005" i="62"/>
  <c r="I18005" i="62" s="1"/>
  <c r="H18004" i="62"/>
  <c r="I18004" i="62" s="1"/>
  <c r="H18003" i="62"/>
  <c r="I18003" i="62" s="1"/>
  <c r="H18002" i="62"/>
  <c r="I18002" i="62" s="1"/>
  <c r="H18001" i="62"/>
  <c r="I18001" i="62" s="1"/>
  <c r="H18000" i="62"/>
  <c r="I18000" i="62" s="1"/>
  <c r="H17999" i="62"/>
  <c r="I17999" i="62" s="1"/>
  <c r="H17998" i="62"/>
  <c r="I17998" i="62" s="1"/>
  <c r="H17997" i="62"/>
  <c r="I17997" i="62" s="1"/>
  <c r="H17996" i="62"/>
  <c r="I17996" i="62" s="1"/>
  <c r="H17995" i="62"/>
  <c r="I17995" i="62" s="1"/>
  <c r="H17994" i="62"/>
  <c r="I17994" i="62" s="1"/>
  <c r="H17993" i="62"/>
  <c r="I17993" i="62" s="1"/>
  <c r="H17992" i="62"/>
  <c r="I17992" i="62" s="1"/>
  <c r="H17991" i="62"/>
  <c r="I17991" i="62" s="1"/>
  <c r="H17990" i="62"/>
  <c r="I17990" i="62" s="1"/>
  <c r="H17989" i="62"/>
  <c r="I17989" i="62" s="1"/>
  <c r="H17988" i="62"/>
  <c r="I17988" i="62" s="1"/>
  <c r="H17987" i="62"/>
  <c r="I17987" i="62" s="1"/>
  <c r="H17986" i="62"/>
  <c r="I17986" i="62" s="1"/>
  <c r="H17985" i="62"/>
  <c r="I17985" i="62" s="1"/>
  <c r="H17984" i="62"/>
  <c r="I17984" i="62" s="1"/>
  <c r="H17983" i="62"/>
  <c r="I17983" i="62" s="1"/>
  <c r="H17982" i="62"/>
  <c r="I17982" i="62" s="1"/>
  <c r="H17981" i="62"/>
  <c r="I17981" i="62" s="1"/>
  <c r="H17980" i="62"/>
  <c r="I17980" i="62" s="1"/>
  <c r="H17979" i="62"/>
  <c r="I17979" i="62" s="1"/>
  <c r="H17978" i="62"/>
  <c r="I17978" i="62" s="1"/>
  <c r="H17977" i="62"/>
  <c r="I17977" i="62" s="1"/>
  <c r="H17976" i="62"/>
  <c r="I17976" i="62" s="1"/>
  <c r="H17975" i="62"/>
  <c r="I17975" i="62" s="1"/>
  <c r="H17974" i="62"/>
  <c r="I17974" i="62" s="1"/>
  <c r="H17973" i="62"/>
  <c r="I17973" i="62" s="1"/>
  <c r="H17972" i="62"/>
  <c r="I17972" i="62" s="1"/>
  <c r="H17971" i="62"/>
  <c r="I17971" i="62" s="1"/>
  <c r="H17970" i="62"/>
  <c r="I17970" i="62" s="1"/>
  <c r="H17969" i="62"/>
  <c r="I17969" i="62" s="1"/>
  <c r="H17968" i="62"/>
  <c r="I17968" i="62" s="1"/>
  <c r="H17967" i="62"/>
  <c r="I17967" i="62" s="1"/>
  <c r="H17966" i="62"/>
  <c r="I17966" i="62" s="1"/>
  <c r="H17965" i="62"/>
  <c r="I17965" i="62" s="1"/>
  <c r="H17964" i="62"/>
  <c r="I17964" i="62" s="1"/>
  <c r="H17963" i="62"/>
  <c r="I17963" i="62" s="1"/>
  <c r="H17962" i="62"/>
  <c r="I17962" i="62" s="1"/>
  <c r="H17961" i="62"/>
  <c r="I17961" i="62" s="1"/>
  <c r="H17960" i="62"/>
  <c r="I17960" i="62" s="1"/>
  <c r="H17959" i="62"/>
  <c r="I17959" i="62" s="1"/>
  <c r="H17958" i="62"/>
  <c r="I17958" i="62" s="1"/>
  <c r="H17957" i="62"/>
  <c r="I17957" i="62" s="1"/>
  <c r="H17956" i="62"/>
  <c r="I17956" i="62" s="1"/>
  <c r="H17955" i="62"/>
  <c r="I17955" i="62" s="1"/>
  <c r="H17954" i="62"/>
  <c r="I17954" i="62" s="1"/>
  <c r="H17953" i="62"/>
  <c r="I17953" i="62" s="1"/>
  <c r="H17952" i="62"/>
  <c r="I17952" i="62" s="1"/>
  <c r="H17951" i="62"/>
  <c r="I17951" i="62" s="1"/>
  <c r="H17950" i="62"/>
  <c r="I17950" i="62" s="1"/>
  <c r="H17949" i="62"/>
  <c r="I17949" i="62" s="1"/>
  <c r="H17948" i="62"/>
  <c r="I17948" i="62" s="1"/>
  <c r="H17947" i="62"/>
  <c r="I17947" i="62" s="1"/>
  <c r="H17946" i="62"/>
  <c r="I17946" i="62" s="1"/>
  <c r="H17945" i="62"/>
  <c r="I17945" i="62" s="1"/>
  <c r="H17944" i="62"/>
  <c r="I17944" i="62" s="1"/>
  <c r="H17943" i="62"/>
  <c r="I17943" i="62" s="1"/>
  <c r="H17942" i="62"/>
  <c r="I17942" i="62" s="1"/>
  <c r="H17941" i="62"/>
  <c r="I17941" i="62" s="1"/>
  <c r="H17940" i="62"/>
  <c r="I17940" i="62" s="1"/>
  <c r="H17939" i="62"/>
  <c r="I17939" i="62" s="1"/>
  <c r="H17938" i="62"/>
  <c r="I17938" i="62" s="1"/>
  <c r="H17937" i="62"/>
  <c r="I17937" i="62" s="1"/>
  <c r="H17936" i="62"/>
  <c r="I17936" i="62" s="1"/>
  <c r="H17935" i="62"/>
  <c r="I17935" i="62" s="1"/>
  <c r="H17934" i="62"/>
  <c r="I17934" i="62" s="1"/>
  <c r="H17933" i="62"/>
  <c r="I17933" i="62" s="1"/>
  <c r="H17932" i="62"/>
  <c r="I17932" i="62" s="1"/>
  <c r="H17931" i="62"/>
  <c r="I17931" i="62" s="1"/>
  <c r="H17930" i="62"/>
  <c r="I17930" i="62" s="1"/>
  <c r="H17929" i="62"/>
  <c r="I17929" i="62" s="1"/>
  <c r="H17928" i="62"/>
  <c r="I17928" i="62" s="1"/>
  <c r="H17927" i="62"/>
  <c r="I17927" i="62" s="1"/>
  <c r="H17926" i="62"/>
  <c r="I17926" i="62" s="1"/>
  <c r="H17925" i="62"/>
  <c r="I17925" i="62" s="1"/>
  <c r="H17924" i="62"/>
  <c r="I17924" i="62" s="1"/>
  <c r="H17923" i="62"/>
  <c r="I17923" i="62" s="1"/>
  <c r="H17922" i="62"/>
  <c r="I17922" i="62" s="1"/>
  <c r="H17921" i="62"/>
  <c r="I17921" i="62" s="1"/>
  <c r="H17920" i="62"/>
  <c r="I17920" i="62" s="1"/>
  <c r="H17919" i="62"/>
  <c r="I17919" i="62" s="1"/>
  <c r="H17918" i="62"/>
  <c r="I17918" i="62" s="1"/>
  <c r="H17917" i="62"/>
  <c r="I17917" i="62" s="1"/>
  <c r="H17916" i="62"/>
  <c r="I17916" i="62" s="1"/>
  <c r="H17915" i="62"/>
  <c r="I17915" i="62" s="1"/>
  <c r="H17914" i="62"/>
  <c r="I17914" i="62" s="1"/>
  <c r="H17913" i="62"/>
  <c r="I17913" i="62" s="1"/>
  <c r="H17912" i="62"/>
  <c r="I17912" i="62" s="1"/>
  <c r="H17911" i="62"/>
  <c r="I17911" i="62" s="1"/>
  <c r="H17910" i="62"/>
  <c r="I17910" i="62" s="1"/>
  <c r="H17909" i="62"/>
  <c r="I17909" i="62" s="1"/>
  <c r="H17908" i="62"/>
  <c r="I17908" i="62" s="1"/>
  <c r="H17907" i="62"/>
  <c r="I17907" i="62" s="1"/>
  <c r="H17906" i="62"/>
  <c r="I17906" i="62" s="1"/>
  <c r="H17905" i="62"/>
  <c r="I17905" i="62" s="1"/>
  <c r="H17904" i="62"/>
  <c r="I17904" i="62" s="1"/>
  <c r="H17903" i="62"/>
  <c r="I17903" i="62" s="1"/>
  <c r="H17902" i="62"/>
  <c r="I17902" i="62" s="1"/>
  <c r="H17901" i="62"/>
  <c r="I17901" i="62" s="1"/>
  <c r="H17900" i="62"/>
  <c r="I17900" i="62" s="1"/>
  <c r="H17899" i="62"/>
  <c r="I17899" i="62" s="1"/>
  <c r="H17898" i="62"/>
  <c r="I17898" i="62" s="1"/>
  <c r="H17897" i="62"/>
  <c r="I17897" i="62" s="1"/>
  <c r="H17896" i="62"/>
  <c r="I17896" i="62" s="1"/>
  <c r="H17895" i="62"/>
  <c r="I17895" i="62" s="1"/>
  <c r="H17894" i="62"/>
  <c r="I17894" i="62" s="1"/>
  <c r="H17893" i="62"/>
  <c r="I17893" i="62" s="1"/>
  <c r="H17892" i="62"/>
  <c r="I17892" i="62" s="1"/>
  <c r="H17891" i="62"/>
  <c r="I17891" i="62" s="1"/>
  <c r="H17890" i="62"/>
  <c r="I17890" i="62" s="1"/>
  <c r="H17889" i="62"/>
  <c r="I17889" i="62" s="1"/>
  <c r="H17888" i="62"/>
  <c r="I17888" i="62" s="1"/>
  <c r="H17887" i="62"/>
  <c r="I17887" i="62" s="1"/>
  <c r="H17886" i="62"/>
  <c r="I17886" i="62" s="1"/>
  <c r="H17885" i="62"/>
  <c r="I17885" i="62" s="1"/>
  <c r="H17884" i="62"/>
  <c r="I17884" i="62" s="1"/>
  <c r="H17883" i="62"/>
  <c r="I17883" i="62" s="1"/>
  <c r="H17882" i="62"/>
  <c r="I17882" i="62" s="1"/>
  <c r="H17881" i="62"/>
  <c r="I17881" i="62" s="1"/>
  <c r="H17880" i="62"/>
  <c r="I17880" i="62" s="1"/>
  <c r="H17879" i="62"/>
  <c r="I17879" i="62" s="1"/>
  <c r="H17878" i="62"/>
  <c r="I17878" i="62" s="1"/>
  <c r="H17877" i="62"/>
  <c r="I17877" i="62" s="1"/>
  <c r="H17876" i="62"/>
  <c r="I17876" i="62" s="1"/>
  <c r="H17875" i="62"/>
  <c r="I17875" i="62" s="1"/>
  <c r="H17874" i="62"/>
  <c r="I17874" i="62" s="1"/>
  <c r="H17873" i="62"/>
  <c r="I17873" i="62" s="1"/>
  <c r="H17872" i="62"/>
  <c r="I17872" i="62" s="1"/>
  <c r="H17871" i="62"/>
  <c r="I17871" i="62" s="1"/>
  <c r="H17870" i="62"/>
  <c r="I17870" i="62" s="1"/>
  <c r="H17869" i="62"/>
  <c r="I17869" i="62" s="1"/>
  <c r="H17868" i="62"/>
  <c r="I17868" i="62" s="1"/>
  <c r="H17867" i="62"/>
  <c r="I17867" i="62" s="1"/>
  <c r="H17866" i="62"/>
  <c r="I17866" i="62" s="1"/>
  <c r="H17865" i="62"/>
  <c r="I17865" i="62" s="1"/>
  <c r="H17864" i="62"/>
  <c r="I17864" i="62" s="1"/>
  <c r="H17863" i="62"/>
  <c r="I17863" i="62" s="1"/>
  <c r="H17862" i="62"/>
  <c r="I17862" i="62" s="1"/>
  <c r="H17861" i="62"/>
  <c r="I17861" i="62" s="1"/>
  <c r="H17860" i="62"/>
  <c r="I17860" i="62" s="1"/>
  <c r="H17859" i="62"/>
  <c r="I17859" i="62" s="1"/>
  <c r="H17858" i="62"/>
  <c r="I17858" i="62" s="1"/>
  <c r="H17857" i="62"/>
  <c r="I17857" i="62" s="1"/>
  <c r="H17856" i="62"/>
  <c r="I17856" i="62" s="1"/>
  <c r="H17855" i="62"/>
  <c r="I17855" i="62" s="1"/>
  <c r="H17854" i="62"/>
  <c r="I17854" i="62" s="1"/>
  <c r="H17853" i="62"/>
  <c r="I17853" i="62" s="1"/>
  <c r="H17852" i="62"/>
  <c r="I17852" i="62" s="1"/>
  <c r="H17851" i="62"/>
  <c r="I17851" i="62" s="1"/>
  <c r="H17850" i="62"/>
  <c r="I17850" i="62" s="1"/>
  <c r="H17849" i="62"/>
  <c r="I17849" i="62" s="1"/>
  <c r="H17848" i="62"/>
  <c r="I17848" i="62" s="1"/>
  <c r="H17847" i="62"/>
  <c r="I17847" i="62" s="1"/>
  <c r="H17846" i="62"/>
  <c r="I17846" i="62" s="1"/>
  <c r="H17845" i="62"/>
  <c r="I17845" i="62" s="1"/>
  <c r="H17844" i="62"/>
  <c r="I17844" i="62" s="1"/>
  <c r="H17843" i="62"/>
  <c r="I17843" i="62" s="1"/>
  <c r="H17842" i="62"/>
  <c r="I17842" i="62" s="1"/>
  <c r="H17841" i="62"/>
  <c r="I17841" i="62" s="1"/>
  <c r="H17840" i="62"/>
  <c r="I17840" i="62" s="1"/>
  <c r="H17839" i="62"/>
  <c r="I17839" i="62" s="1"/>
  <c r="H17838" i="62"/>
  <c r="I17838" i="62" s="1"/>
  <c r="H17837" i="62"/>
  <c r="I17837" i="62" s="1"/>
  <c r="H17836" i="62"/>
  <c r="I17836" i="62" s="1"/>
  <c r="H17835" i="62"/>
  <c r="I17835" i="62" s="1"/>
  <c r="H17834" i="62"/>
  <c r="I17834" i="62" s="1"/>
  <c r="H17833" i="62"/>
  <c r="I17833" i="62" s="1"/>
  <c r="H17832" i="62"/>
  <c r="I17832" i="62" s="1"/>
  <c r="H17831" i="62"/>
  <c r="I17831" i="62" s="1"/>
  <c r="H17830" i="62"/>
  <c r="I17830" i="62" s="1"/>
  <c r="H17829" i="62"/>
  <c r="I17829" i="62" s="1"/>
  <c r="H17828" i="62"/>
  <c r="I17828" i="62" s="1"/>
  <c r="H17827" i="62"/>
  <c r="I17827" i="62" s="1"/>
  <c r="H17826" i="62"/>
  <c r="I17826" i="62" s="1"/>
  <c r="H17825" i="62"/>
  <c r="I17825" i="62" s="1"/>
  <c r="H17824" i="62"/>
  <c r="I17824" i="62" s="1"/>
  <c r="H17823" i="62"/>
  <c r="I17823" i="62" s="1"/>
  <c r="H17822" i="62"/>
  <c r="I17822" i="62" s="1"/>
  <c r="H17821" i="62"/>
  <c r="I17821" i="62" s="1"/>
  <c r="H17820" i="62"/>
  <c r="I17820" i="62" s="1"/>
  <c r="H17819" i="62"/>
  <c r="I17819" i="62" s="1"/>
  <c r="H17818" i="62"/>
  <c r="I17818" i="62" s="1"/>
  <c r="H17817" i="62"/>
  <c r="I17817" i="62" s="1"/>
  <c r="H17816" i="62"/>
  <c r="I17816" i="62" s="1"/>
  <c r="H17815" i="62"/>
  <c r="I17815" i="62" s="1"/>
  <c r="H17814" i="62"/>
  <c r="I17814" i="62" s="1"/>
  <c r="H17813" i="62"/>
  <c r="I17813" i="62" s="1"/>
  <c r="H17812" i="62"/>
  <c r="I17812" i="62" s="1"/>
  <c r="H17811" i="62"/>
  <c r="I17811" i="62" s="1"/>
  <c r="H17810" i="62"/>
  <c r="I17810" i="62" s="1"/>
  <c r="H17809" i="62"/>
  <c r="I17809" i="62" s="1"/>
  <c r="H17808" i="62"/>
  <c r="I17808" i="62" s="1"/>
  <c r="H17807" i="62"/>
  <c r="I17807" i="62" s="1"/>
  <c r="H17806" i="62"/>
  <c r="I17806" i="62" s="1"/>
  <c r="H17805" i="62"/>
  <c r="I17805" i="62" s="1"/>
  <c r="H17804" i="62"/>
  <c r="I17804" i="62" s="1"/>
  <c r="H17803" i="62"/>
  <c r="I17803" i="62" s="1"/>
  <c r="H17802" i="62"/>
  <c r="I17802" i="62" s="1"/>
  <c r="H17801" i="62"/>
  <c r="I17801" i="62" s="1"/>
  <c r="H17800" i="62"/>
  <c r="I17800" i="62" s="1"/>
  <c r="H17799" i="62"/>
  <c r="I17799" i="62" s="1"/>
  <c r="H17798" i="62"/>
  <c r="I17798" i="62" s="1"/>
  <c r="H17797" i="62"/>
  <c r="I17797" i="62" s="1"/>
  <c r="H17796" i="62"/>
  <c r="I17796" i="62" s="1"/>
  <c r="H17795" i="62"/>
  <c r="I17795" i="62" s="1"/>
  <c r="H17794" i="62"/>
  <c r="I17794" i="62" s="1"/>
  <c r="H17793" i="62"/>
  <c r="I17793" i="62" s="1"/>
  <c r="H17792" i="62"/>
  <c r="I17792" i="62" s="1"/>
  <c r="H17791" i="62"/>
  <c r="I17791" i="62" s="1"/>
  <c r="H17790" i="62"/>
  <c r="I17790" i="62" s="1"/>
  <c r="H17789" i="62"/>
  <c r="I17789" i="62" s="1"/>
  <c r="H17788" i="62"/>
  <c r="I17788" i="62" s="1"/>
  <c r="H17787" i="62"/>
  <c r="I17787" i="62" s="1"/>
  <c r="H17786" i="62"/>
  <c r="I17786" i="62" s="1"/>
  <c r="H17785" i="62"/>
  <c r="I17785" i="62" s="1"/>
  <c r="H17784" i="62"/>
  <c r="I17784" i="62" s="1"/>
  <c r="H17783" i="62"/>
  <c r="I17783" i="62" s="1"/>
  <c r="H17782" i="62"/>
  <c r="I17782" i="62" s="1"/>
  <c r="H17781" i="62"/>
  <c r="I17781" i="62" s="1"/>
  <c r="H17780" i="62"/>
  <c r="I17780" i="62" s="1"/>
  <c r="H17779" i="62"/>
  <c r="I17779" i="62" s="1"/>
  <c r="H17778" i="62"/>
  <c r="I17778" i="62" s="1"/>
  <c r="H17777" i="62"/>
  <c r="I17777" i="62" s="1"/>
  <c r="H17776" i="62"/>
  <c r="I17776" i="62" s="1"/>
  <c r="H17775" i="62"/>
  <c r="I17775" i="62" s="1"/>
  <c r="H17774" i="62"/>
  <c r="I17774" i="62" s="1"/>
  <c r="H17773" i="62"/>
  <c r="I17773" i="62" s="1"/>
  <c r="H17772" i="62"/>
  <c r="I17772" i="62" s="1"/>
  <c r="H17771" i="62"/>
  <c r="I17771" i="62" s="1"/>
  <c r="H17770" i="62"/>
  <c r="I17770" i="62" s="1"/>
  <c r="H17769" i="62"/>
  <c r="I17769" i="62" s="1"/>
  <c r="H17768" i="62"/>
  <c r="I17768" i="62" s="1"/>
  <c r="H17767" i="62"/>
  <c r="I17767" i="62" s="1"/>
  <c r="H17766" i="62"/>
  <c r="I17766" i="62" s="1"/>
  <c r="H17765" i="62"/>
  <c r="I17765" i="62" s="1"/>
  <c r="H17764" i="62"/>
  <c r="I17764" i="62" s="1"/>
  <c r="H17763" i="62"/>
  <c r="I17763" i="62" s="1"/>
  <c r="H17762" i="62"/>
  <c r="I17762" i="62" s="1"/>
  <c r="H17761" i="62"/>
  <c r="I17761" i="62" s="1"/>
  <c r="H17760" i="62"/>
  <c r="I17760" i="62" s="1"/>
  <c r="H17759" i="62"/>
  <c r="I17759" i="62" s="1"/>
  <c r="H17758" i="62"/>
  <c r="I17758" i="62" s="1"/>
  <c r="H17757" i="62"/>
  <c r="I17757" i="62" s="1"/>
  <c r="H17756" i="62"/>
  <c r="I17756" i="62" s="1"/>
  <c r="H17755" i="62"/>
  <c r="I17755" i="62" s="1"/>
  <c r="H17754" i="62"/>
  <c r="I17754" i="62" s="1"/>
  <c r="H17753" i="62"/>
  <c r="I17753" i="62" s="1"/>
  <c r="H17752" i="62"/>
  <c r="I17752" i="62" s="1"/>
  <c r="H17751" i="62"/>
  <c r="I17751" i="62" s="1"/>
  <c r="H17750" i="62"/>
  <c r="I17750" i="62" s="1"/>
  <c r="H17749" i="62"/>
  <c r="I17749" i="62" s="1"/>
  <c r="H17748" i="62"/>
  <c r="I17748" i="62" s="1"/>
  <c r="H17747" i="62"/>
  <c r="I17747" i="62" s="1"/>
  <c r="H17746" i="62"/>
  <c r="I17746" i="62" s="1"/>
  <c r="H17745" i="62"/>
  <c r="I17745" i="62" s="1"/>
  <c r="H17744" i="62"/>
  <c r="I17744" i="62" s="1"/>
  <c r="H17743" i="62"/>
  <c r="I17743" i="62" s="1"/>
  <c r="H17742" i="62"/>
  <c r="I17742" i="62" s="1"/>
  <c r="H17741" i="62"/>
  <c r="I17741" i="62" s="1"/>
  <c r="H17740" i="62"/>
  <c r="I17740" i="62" s="1"/>
  <c r="H17739" i="62"/>
  <c r="I17739" i="62" s="1"/>
  <c r="H17738" i="62"/>
  <c r="I17738" i="62" s="1"/>
  <c r="H17737" i="62"/>
  <c r="I17737" i="62" s="1"/>
  <c r="H17736" i="62"/>
  <c r="I17736" i="62" s="1"/>
  <c r="H17735" i="62"/>
  <c r="I17735" i="62" s="1"/>
  <c r="H17734" i="62"/>
  <c r="I17734" i="62" s="1"/>
  <c r="H17733" i="62"/>
  <c r="I17733" i="62" s="1"/>
  <c r="H17732" i="62"/>
  <c r="I17732" i="62" s="1"/>
  <c r="H17731" i="62"/>
  <c r="I17731" i="62" s="1"/>
  <c r="H17730" i="62"/>
  <c r="I17730" i="62" s="1"/>
  <c r="H17729" i="62"/>
  <c r="I17729" i="62" s="1"/>
  <c r="H17728" i="62"/>
  <c r="I17728" i="62" s="1"/>
  <c r="H17727" i="62"/>
  <c r="I17727" i="62" s="1"/>
  <c r="H17726" i="62"/>
  <c r="I17726" i="62" s="1"/>
  <c r="H17725" i="62"/>
  <c r="I17725" i="62" s="1"/>
  <c r="H17724" i="62"/>
  <c r="I17724" i="62" s="1"/>
  <c r="H17723" i="62"/>
  <c r="I17723" i="62" s="1"/>
  <c r="H17722" i="62"/>
  <c r="I17722" i="62" s="1"/>
  <c r="H17721" i="62"/>
  <c r="I17721" i="62" s="1"/>
  <c r="H17720" i="62"/>
  <c r="I17720" i="62" s="1"/>
  <c r="H17719" i="62"/>
  <c r="I17719" i="62" s="1"/>
  <c r="H17718" i="62"/>
  <c r="I17718" i="62" s="1"/>
  <c r="H17717" i="62"/>
  <c r="I17717" i="62" s="1"/>
  <c r="H17716" i="62"/>
  <c r="I17716" i="62" s="1"/>
  <c r="H17715" i="62"/>
  <c r="I17715" i="62" s="1"/>
  <c r="H17714" i="62"/>
  <c r="I17714" i="62" s="1"/>
  <c r="H17713" i="62"/>
  <c r="I17713" i="62" s="1"/>
  <c r="H17712" i="62"/>
  <c r="I17712" i="62" s="1"/>
  <c r="H17711" i="62"/>
  <c r="I17711" i="62" s="1"/>
  <c r="H17710" i="62"/>
  <c r="I17710" i="62" s="1"/>
  <c r="H17709" i="62"/>
  <c r="I17709" i="62" s="1"/>
  <c r="H17708" i="62"/>
  <c r="I17708" i="62" s="1"/>
  <c r="H17707" i="62"/>
  <c r="I17707" i="62" s="1"/>
  <c r="H17706" i="62"/>
  <c r="I17706" i="62" s="1"/>
  <c r="H17705" i="62"/>
  <c r="I17705" i="62" s="1"/>
  <c r="H17704" i="62"/>
  <c r="I17704" i="62" s="1"/>
  <c r="H17703" i="62"/>
  <c r="I17703" i="62" s="1"/>
  <c r="H17702" i="62"/>
  <c r="I17702" i="62" s="1"/>
  <c r="H17701" i="62"/>
  <c r="I17701" i="62" s="1"/>
  <c r="H17700" i="62"/>
  <c r="I17700" i="62" s="1"/>
  <c r="H17699" i="62"/>
  <c r="I17699" i="62" s="1"/>
  <c r="H17698" i="62"/>
  <c r="I17698" i="62" s="1"/>
  <c r="H17697" i="62"/>
  <c r="I17697" i="62" s="1"/>
  <c r="H17696" i="62"/>
  <c r="I17696" i="62" s="1"/>
  <c r="H17695" i="62"/>
  <c r="I17695" i="62" s="1"/>
  <c r="H17694" i="62"/>
  <c r="I17694" i="62" s="1"/>
  <c r="H17693" i="62"/>
  <c r="I17693" i="62" s="1"/>
  <c r="H17692" i="62"/>
  <c r="I17692" i="62" s="1"/>
  <c r="H17691" i="62"/>
  <c r="I17691" i="62" s="1"/>
  <c r="H17690" i="62"/>
  <c r="I17690" i="62" s="1"/>
  <c r="H17689" i="62"/>
  <c r="I17689" i="62" s="1"/>
  <c r="H17688" i="62"/>
  <c r="I17688" i="62" s="1"/>
  <c r="H17687" i="62"/>
  <c r="I17687" i="62" s="1"/>
  <c r="H17686" i="62"/>
  <c r="I17686" i="62" s="1"/>
  <c r="H17685" i="62"/>
  <c r="I17685" i="62" s="1"/>
  <c r="H17684" i="62"/>
  <c r="I17684" i="62" s="1"/>
  <c r="H17683" i="62"/>
  <c r="I17683" i="62" s="1"/>
  <c r="H17682" i="62"/>
  <c r="I17682" i="62" s="1"/>
  <c r="H17681" i="62"/>
  <c r="I17681" i="62" s="1"/>
  <c r="H17680" i="62"/>
  <c r="I17680" i="62" s="1"/>
  <c r="H17679" i="62"/>
  <c r="I17679" i="62" s="1"/>
  <c r="H17678" i="62"/>
  <c r="I17678" i="62" s="1"/>
  <c r="H17677" i="62"/>
  <c r="I17677" i="62" s="1"/>
  <c r="H17676" i="62"/>
  <c r="I17676" i="62" s="1"/>
  <c r="H17675" i="62"/>
  <c r="I17675" i="62" s="1"/>
  <c r="H17674" i="62"/>
  <c r="I17674" i="62" s="1"/>
  <c r="H17673" i="62"/>
  <c r="I17673" i="62" s="1"/>
  <c r="H17672" i="62"/>
  <c r="I17672" i="62" s="1"/>
  <c r="H17671" i="62"/>
  <c r="I17671" i="62" s="1"/>
  <c r="H17670" i="62"/>
  <c r="I17670" i="62" s="1"/>
  <c r="H17669" i="62"/>
  <c r="I17669" i="62" s="1"/>
  <c r="H17668" i="62"/>
  <c r="I17668" i="62" s="1"/>
  <c r="H17667" i="62"/>
  <c r="I17667" i="62" s="1"/>
  <c r="H17666" i="62"/>
  <c r="I17666" i="62" s="1"/>
  <c r="H17665" i="62"/>
  <c r="I17665" i="62" s="1"/>
  <c r="H17664" i="62"/>
  <c r="I17664" i="62" s="1"/>
  <c r="H17663" i="62"/>
  <c r="I17663" i="62" s="1"/>
  <c r="H17662" i="62"/>
  <c r="I17662" i="62" s="1"/>
  <c r="H17661" i="62"/>
  <c r="I17661" i="62" s="1"/>
  <c r="H17660" i="62"/>
  <c r="I17660" i="62" s="1"/>
  <c r="H17659" i="62"/>
  <c r="I17659" i="62" s="1"/>
  <c r="H17658" i="62"/>
  <c r="I17658" i="62" s="1"/>
  <c r="H17657" i="62"/>
  <c r="I17657" i="62" s="1"/>
  <c r="H17656" i="62"/>
  <c r="I17656" i="62" s="1"/>
  <c r="H17655" i="62"/>
  <c r="I17655" i="62" s="1"/>
  <c r="H17654" i="62"/>
  <c r="I17654" i="62" s="1"/>
  <c r="H17653" i="62"/>
  <c r="I17653" i="62" s="1"/>
  <c r="H17652" i="62"/>
  <c r="I17652" i="62" s="1"/>
  <c r="H17651" i="62"/>
  <c r="I17651" i="62" s="1"/>
  <c r="H17650" i="62"/>
  <c r="I17650" i="62" s="1"/>
  <c r="H17649" i="62"/>
  <c r="I17649" i="62" s="1"/>
  <c r="H17648" i="62"/>
  <c r="I17648" i="62" s="1"/>
  <c r="H17647" i="62"/>
  <c r="I17647" i="62" s="1"/>
  <c r="H17646" i="62"/>
  <c r="I17646" i="62" s="1"/>
  <c r="H17645" i="62"/>
  <c r="I17645" i="62" s="1"/>
  <c r="H17644" i="62"/>
  <c r="I17644" i="62" s="1"/>
  <c r="H17643" i="62"/>
  <c r="I17643" i="62" s="1"/>
  <c r="H17642" i="62"/>
  <c r="I17642" i="62" s="1"/>
  <c r="H17641" i="62"/>
  <c r="I17641" i="62" s="1"/>
  <c r="H17640" i="62"/>
  <c r="I17640" i="62" s="1"/>
  <c r="H17639" i="62"/>
  <c r="I17639" i="62" s="1"/>
  <c r="H17638" i="62"/>
  <c r="I17638" i="62" s="1"/>
  <c r="H17637" i="62"/>
  <c r="I17637" i="62" s="1"/>
  <c r="H17636" i="62"/>
  <c r="I17636" i="62" s="1"/>
  <c r="H17635" i="62"/>
  <c r="I17635" i="62" s="1"/>
  <c r="H17634" i="62"/>
  <c r="I17634" i="62" s="1"/>
  <c r="H17633" i="62"/>
  <c r="I17633" i="62" s="1"/>
  <c r="H17632" i="62"/>
  <c r="I17632" i="62" s="1"/>
  <c r="H17631" i="62"/>
  <c r="I17631" i="62" s="1"/>
  <c r="H17630" i="62"/>
  <c r="I17630" i="62" s="1"/>
  <c r="H17629" i="62"/>
  <c r="I17629" i="62" s="1"/>
  <c r="H17628" i="62"/>
  <c r="I17628" i="62" s="1"/>
  <c r="H17627" i="62"/>
  <c r="I17627" i="62" s="1"/>
  <c r="H17626" i="62"/>
  <c r="I17626" i="62" s="1"/>
  <c r="H17625" i="62"/>
  <c r="I17625" i="62" s="1"/>
  <c r="H17624" i="62"/>
  <c r="I17624" i="62" s="1"/>
  <c r="H17623" i="62"/>
  <c r="I17623" i="62" s="1"/>
  <c r="H17622" i="62"/>
  <c r="I17622" i="62" s="1"/>
  <c r="H17621" i="62"/>
  <c r="I17621" i="62" s="1"/>
  <c r="H17620" i="62"/>
  <c r="I17620" i="62" s="1"/>
  <c r="H17619" i="62"/>
  <c r="I17619" i="62" s="1"/>
  <c r="H17618" i="62"/>
  <c r="I17618" i="62" s="1"/>
  <c r="H17617" i="62"/>
  <c r="I17617" i="62" s="1"/>
  <c r="H17616" i="62"/>
  <c r="I17616" i="62" s="1"/>
  <c r="H17615" i="62"/>
  <c r="I17615" i="62" s="1"/>
  <c r="H17614" i="62"/>
  <c r="I17614" i="62" s="1"/>
  <c r="H17613" i="62"/>
  <c r="I17613" i="62" s="1"/>
  <c r="H17612" i="62"/>
  <c r="I17612" i="62" s="1"/>
  <c r="H17611" i="62"/>
  <c r="I17611" i="62" s="1"/>
  <c r="H17610" i="62"/>
  <c r="I17610" i="62" s="1"/>
  <c r="H17609" i="62"/>
  <c r="I17609" i="62" s="1"/>
  <c r="H17608" i="62"/>
  <c r="I17608" i="62" s="1"/>
  <c r="H17607" i="62"/>
  <c r="I17607" i="62" s="1"/>
  <c r="H17606" i="62"/>
  <c r="I17606" i="62" s="1"/>
  <c r="H17605" i="62"/>
  <c r="I17605" i="62" s="1"/>
  <c r="H17604" i="62"/>
  <c r="I17604" i="62" s="1"/>
  <c r="H17603" i="62"/>
  <c r="I17603" i="62" s="1"/>
  <c r="H17602" i="62"/>
  <c r="I17602" i="62" s="1"/>
  <c r="H17601" i="62"/>
  <c r="I17601" i="62" s="1"/>
  <c r="H17600" i="62"/>
  <c r="I17600" i="62" s="1"/>
  <c r="H17599" i="62"/>
  <c r="I17599" i="62" s="1"/>
  <c r="H17598" i="62"/>
  <c r="I17598" i="62" s="1"/>
  <c r="H17597" i="62"/>
  <c r="I17597" i="62" s="1"/>
  <c r="H17596" i="62"/>
  <c r="I17596" i="62" s="1"/>
  <c r="H17595" i="62"/>
  <c r="I17595" i="62" s="1"/>
  <c r="H17594" i="62"/>
  <c r="I17594" i="62" s="1"/>
  <c r="H17593" i="62"/>
  <c r="I17593" i="62" s="1"/>
  <c r="H17592" i="62"/>
  <c r="I17592" i="62" s="1"/>
  <c r="H17591" i="62"/>
  <c r="I17591" i="62" s="1"/>
  <c r="H17590" i="62"/>
  <c r="I17590" i="62" s="1"/>
  <c r="H17589" i="62"/>
  <c r="I17589" i="62" s="1"/>
  <c r="H17588" i="62"/>
  <c r="I17588" i="62" s="1"/>
  <c r="H17587" i="62"/>
  <c r="I17587" i="62" s="1"/>
  <c r="H17586" i="62"/>
  <c r="I17586" i="62" s="1"/>
  <c r="H17585" i="62"/>
  <c r="I17585" i="62" s="1"/>
  <c r="H17584" i="62"/>
  <c r="I17584" i="62" s="1"/>
  <c r="H17583" i="62"/>
  <c r="I17583" i="62" s="1"/>
  <c r="H17582" i="62"/>
  <c r="I17582" i="62" s="1"/>
  <c r="H17581" i="62"/>
  <c r="I17581" i="62" s="1"/>
  <c r="H17580" i="62"/>
  <c r="I17580" i="62" s="1"/>
  <c r="H17579" i="62"/>
  <c r="I17579" i="62" s="1"/>
  <c r="H17578" i="62"/>
  <c r="I17578" i="62" s="1"/>
  <c r="H17577" i="62"/>
  <c r="I17577" i="62" s="1"/>
  <c r="H17576" i="62"/>
  <c r="I17576" i="62" s="1"/>
  <c r="H17575" i="62"/>
  <c r="I17575" i="62" s="1"/>
  <c r="H17574" i="62"/>
  <c r="I17574" i="62" s="1"/>
  <c r="H17573" i="62"/>
  <c r="I17573" i="62" s="1"/>
  <c r="H17572" i="62"/>
  <c r="I17572" i="62" s="1"/>
  <c r="H17571" i="62"/>
  <c r="I17571" i="62" s="1"/>
  <c r="H17570" i="62"/>
  <c r="I17570" i="62" s="1"/>
  <c r="H17569" i="62"/>
  <c r="I17569" i="62" s="1"/>
  <c r="H17568" i="62"/>
  <c r="I17568" i="62" s="1"/>
  <c r="H17567" i="62"/>
  <c r="I17567" i="62" s="1"/>
  <c r="H17566" i="62"/>
  <c r="I17566" i="62" s="1"/>
  <c r="H17565" i="62"/>
  <c r="I17565" i="62" s="1"/>
  <c r="H17564" i="62"/>
  <c r="I17564" i="62" s="1"/>
  <c r="H17563" i="62"/>
  <c r="I17563" i="62" s="1"/>
  <c r="H17562" i="62"/>
  <c r="I17562" i="62" s="1"/>
  <c r="H17561" i="62"/>
  <c r="I17561" i="62" s="1"/>
  <c r="H17560" i="62"/>
  <c r="I17560" i="62" s="1"/>
  <c r="H17559" i="62"/>
  <c r="I17559" i="62" s="1"/>
  <c r="H17558" i="62"/>
  <c r="I17558" i="62" s="1"/>
  <c r="H17557" i="62"/>
  <c r="I17557" i="62" s="1"/>
  <c r="H17556" i="62"/>
  <c r="I17556" i="62" s="1"/>
  <c r="H17555" i="62"/>
  <c r="I17555" i="62" s="1"/>
  <c r="H17554" i="62"/>
  <c r="I17554" i="62" s="1"/>
  <c r="H17553" i="62"/>
  <c r="I17553" i="62" s="1"/>
  <c r="H17552" i="62"/>
  <c r="I17552" i="62" s="1"/>
  <c r="H17551" i="62"/>
  <c r="I17551" i="62" s="1"/>
  <c r="H17550" i="62"/>
  <c r="I17550" i="62" s="1"/>
  <c r="H17549" i="62"/>
  <c r="I17549" i="62" s="1"/>
  <c r="H17548" i="62"/>
  <c r="I17548" i="62" s="1"/>
  <c r="H17547" i="62"/>
  <c r="I17547" i="62" s="1"/>
  <c r="H17546" i="62"/>
  <c r="I17546" i="62" s="1"/>
  <c r="H17545" i="62"/>
  <c r="I17545" i="62" s="1"/>
  <c r="H17544" i="62"/>
  <c r="I17544" i="62" s="1"/>
  <c r="H17543" i="62"/>
  <c r="I17543" i="62" s="1"/>
  <c r="H17542" i="62"/>
  <c r="I17542" i="62" s="1"/>
  <c r="H17541" i="62"/>
  <c r="I17541" i="62" s="1"/>
  <c r="H17540" i="62"/>
  <c r="I17540" i="62" s="1"/>
  <c r="H17539" i="62"/>
  <c r="I17539" i="62" s="1"/>
  <c r="H17538" i="62"/>
  <c r="I17538" i="62" s="1"/>
  <c r="H17537" i="62"/>
  <c r="I17537" i="62" s="1"/>
  <c r="H17536" i="62"/>
  <c r="I17536" i="62" s="1"/>
  <c r="H17535" i="62"/>
  <c r="I17535" i="62" s="1"/>
  <c r="H17534" i="62"/>
  <c r="I17534" i="62" s="1"/>
  <c r="H17533" i="62"/>
  <c r="I17533" i="62" s="1"/>
  <c r="H17532" i="62"/>
  <c r="I17532" i="62" s="1"/>
  <c r="H17531" i="62"/>
  <c r="I17531" i="62" s="1"/>
  <c r="H17530" i="62"/>
  <c r="I17530" i="62" s="1"/>
  <c r="H17529" i="62"/>
  <c r="I17529" i="62" s="1"/>
  <c r="H17528" i="62"/>
  <c r="I17528" i="62" s="1"/>
  <c r="H17527" i="62"/>
  <c r="I17527" i="62" s="1"/>
  <c r="H17526" i="62"/>
  <c r="I17526" i="62" s="1"/>
  <c r="H17525" i="62"/>
  <c r="I17525" i="62" s="1"/>
  <c r="H17524" i="62"/>
  <c r="I17524" i="62" s="1"/>
  <c r="H17523" i="62"/>
  <c r="I17523" i="62" s="1"/>
  <c r="H17522" i="62"/>
  <c r="I17522" i="62" s="1"/>
  <c r="H17521" i="62"/>
  <c r="I17521" i="62" s="1"/>
  <c r="H17520" i="62"/>
  <c r="I17520" i="62" s="1"/>
  <c r="H17519" i="62"/>
  <c r="I17519" i="62" s="1"/>
  <c r="H17518" i="62"/>
  <c r="I17518" i="62" s="1"/>
  <c r="H17517" i="62"/>
  <c r="I17517" i="62" s="1"/>
  <c r="H17516" i="62"/>
  <c r="I17516" i="62" s="1"/>
  <c r="H17515" i="62"/>
  <c r="I17515" i="62" s="1"/>
  <c r="H17514" i="62"/>
  <c r="I17514" i="62" s="1"/>
  <c r="H17513" i="62"/>
  <c r="I17513" i="62" s="1"/>
  <c r="H17512" i="62"/>
  <c r="I17512" i="62" s="1"/>
  <c r="H17511" i="62"/>
  <c r="I17511" i="62" s="1"/>
  <c r="H17510" i="62"/>
  <c r="I17510" i="62" s="1"/>
  <c r="H17509" i="62"/>
  <c r="I17509" i="62" s="1"/>
  <c r="H17508" i="62"/>
  <c r="I17508" i="62" s="1"/>
  <c r="H17507" i="62"/>
  <c r="I17507" i="62" s="1"/>
  <c r="H17506" i="62"/>
  <c r="I17506" i="62" s="1"/>
  <c r="H17505" i="62"/>
  <c r="I17505" i="62" s="1"/>
  <c r="H17504" i="62"/>
  <c r="I17504" i="62" s="1"/>
  <c r="H17503" i="62"/>
  <c r="I17503" i="62" s="1"/>
  <c r="H17502" i="62"/>
  <c r="I17502" i="62" s="1"/>
  <c r="H17501" i="62"/>
  <c r="I17501" i="62" s="1"/>
  <c r="H17500" i="62"/>
  <c r="I17500" i="62" s="1"/>
  <c r="H17499" i="62"/>
  <c r="I17499" i="62" s="1"/>
  <c r="H17498" i="62"/>
  <c r="I17498" i="62" s="1"/>
  <c r="H17497" i="62"/>
  <c r="I17497" i="62" s="1"/>
  <c r="H17496" i="62"/>
  <c r="I17496" i="62" s="1"/>
  <c r="H17495" i="62"/>
  <c r="I17495" i="62" s="1"/>
  <c r="H17494" i="62"/>
  <c r="I17494" i="62" s="1"/>
  <c r="H17493" i="62"/>
  <c r="I17493" i="62" s="1"/>
  <c r="H17492" i="62"/>
  <c r="I17492" i="62" s="1"/>
  <c r="H17491" i="62"/>
  <c r="I17491" i="62" s="1"/>
  <c r="H17490" i="62"/>
  <c r="I17490" i="62" s="1"/>
  <c r="H17489" i="62"/>
  <c r="I17489" i="62" s="1"/>
  <c r="H17488" i="62"/>
  <c r="I17488" i="62" s="1"/>
  <c r="H17487" i="62"/>
  <c r="I17487" i="62" s="1"/>
  <c r="H17486" i="62"/>
  <c r="I17486" i="62" s="1"/>
  <c r="H17485" i="62"/>
  <c r="I17485" i="62" s="1"/>
  <c r="H17484" i="62"/>
  <c r="I17484" i="62" s="1"/>
  <c r="H17483" i="62"/>
  <c r="I17483" i="62" s="1"/>
  <c r="H17482" i="62"/>
  <c r="I17482" i="62" s="1"/>
  <c r="H17481" i="62"/>
  <c r="I17481" i="62" s="1"/>
  <c r="H17480" i="62"/>
  <c r="I17480" i="62" s="1"/>
  <c r="H17479" i="62"/>
  <c r="I17479" i="62" s="1"/>
  <c r="H17478" i="62"/>
  <c r="I17478" i="62" s="1"/>
  <c r="H17477" i="62"/>
  <c r="I17477" i="62" s="1"/>
  <c r="H17476" i="62"/>
  <c r="I17476" i="62" s="1"/>
  <c r="H17475" i="62"/>
  <c r="I17475" i="62" s="1"/>
  <c r="H17474" i="62"/>
  <c r="I17474" i="62" s="1"/>
  <c r="H17473" i="62"/>
  <c r="I17473" i="62" s="1"/>
  <c r="H17472" i="62"/>
  <c r="I17472" i="62" s="1"/>
  <c r="H17471" i="62"/>
  <c r="I17471" i="62" s="1"/>
  <c r="H17470" i="62"/>
  <c r="I17470" i="62" s="1"/>
  <c r="H17469" i="62"/>
  <c r="I17469" i="62" s="1"/>
  <c r="H17468" i="62"/>
  <c r="I17468" i="62" s="1"/>
  <c r="H17467" i="62"/>
  <c r="I17467" i="62" s="1"/>
  <c r="H17466" i="62"/>
  <c r="I17466" i="62" s="1"/>
  <c r="H17465" i="62"/>
  <c r="I17465" i="62" s="1"/>
  <c r="H17464" i="62"/>
  <c r="I17464" i="62" s="1"/>
  <c r="H17463" i="62"/>
  <c r="I17463" i="62" s="1"/>
  <c r="H17462" i="62"/>
  <c r="I17462" i="62" s="1"/>
  <c r="H17461" i="62"/>
  <c r="I17461" i="62" s="1"/>
  <c r="H17460" i="62"/>
  <c r="I17460" i="62" s="1"/>
  <c r="H17459" i="62"/>
  <c r="I17459" i="62" s="1"/>
  <c r="H17458" i="62"/>
  <c r="I17458" i="62" s="1"/>
  <c r="H17457" i="62"/>
  <c r="I17457" i="62" s="1"/>
  <c r="H17456" i="62"/>
  <c r="I17456" i="62" s="1"/>
  <c r="H17455" i="62"/>
  <c r="I17455" i="62" s="1"/>
  <c r="H17454" i="62"/>
  <c r="I17454" i="62" s="1"/>
  <c r="H17453" i="62"/>
  <c r="I17453" i="62" s="1"/>
  <c r="H17452" i="62"/>
  <c r="I17452" i="62" s="1"/>
  <c r="H17451" i="62"/>
  <c r="I17451" i="62" s="1"/>
  <c r="H17450" i="62"/>
  <c r="I17450" i="62" s="1"/>
  <c r="H17449" i="62"/>
  <c r="I17449" i="62" s="1"/>
  <c r="H17448" i="62"/>
  <c r="I17448" i="62" s="1"/>
  <c r="H17447" i="62"/>
  <c r="I17447" i="62" s="1"/>
  <c r="H17446" i="62"/>
  <c r="I17446" i="62" s="1"/>
  <c r="H17445" i="62"/>
  <c r="I17445" i="62" s="1"/>
  <c r="H17444" i="62"/>
  <c r="I17444" i="62" s="1"/>
  <c r="H17443" i="62"/>
  <c r="I17443" i="62" s="1"/>
  <c r="H17442" i="62"/>
  <c r="I17442" i="62" s="1"/>
  <c r="H17441" i="62"/>
  <c r="I17441" i="62" s="1"/>
  <c r="H17440" i="62"/>
  <c r="I17440" i="62" s="1"/>
  <c r="H17439" i="62"/>
  <c r="I17439" i="62" s="1"/>
  <c r="H17438" i="62"/>
  <c r="I17438" i="62" s="1"/>
  <c r="H17437" i="62"/>
  <c r="I17437" i="62" s="1"/>
  <c r="H17436" i="62"/>
  <c r="I17436" i="62" s="1"/>
  <c r="H17435" i="62"/>
  <c r="I17435" i="62" s="1"/>
  <c r="H17434" i="62"/>
  <c r="I17434" i="62" s="1"/>
  <c r="H17433" i="62"/>
  <c r="I17433" i="62" s="1"/>
  <c r="H17432" i="62"/>
  <c r="I17432" i="62" s="1"/>
  <c r="H17431" i="62"/>
  <c r="I17431" i="62" s="1"/>
  <c r="H17430" i="62"/>
  <c r="I17430" i="62" s="1"/>
  <c r="H17429" i="62"/>
  <c r="I17429" i="62" s="1"/>
  <c r="H17428" i="62"/>
  <c r="I17428" i="62" s="1"/>
  <c r="H17427" i="62"/>
  <c r="I17427" i="62" s="1"/>
  <c r="H17426" i="62"/>
  <c r="I17426" i="62" s="1"/>
  <c r="H17425" i="62"/>
  <c r="I17425" i="62" s="1"/>
  <c r="H17424" i="62"/>
  <c r="I17424" i="62" s="1"/>
  <c r="H17423" i="62"/>
  <c r="I17423" i="62" s="1"/>
  <c r="H17422" i="62"/>
  <c r="I17422" i="62" s="1"/>
  <c r="H17421" i="62"/>
  <c r="I17421" i="62" s="1"/>
  <c r="H17420" i="62"/>
  <c r="I17420" i="62" s="1"/>
  <c r="H17419" i="62"/>
  <c r="I17419" i="62" s="1"/>
  <c r="H17418" i="62"/>
  <c r="I17418" i="62" s="1"/>
  <c r="H17417" i="62"/>
  <c r="I17417" i="62" s="1"/>
  <c r="H17416" i="62"/>
  <c r="I17416" i="62" s="1"/>
  <c r="H17415" i="62"/>
  <c r="I17415" i="62" s="1"/>
  <c r="H17414" i="62"/>
  <c r="I17414" i="62" s="1"/>
  <c r="H17413" i="62"/>
  <c r="I17413" i="62" s="1"/>
  <c r="H17412" i="62"/>
  <c r="I17412" i="62" s="1"/>
  <c r="H17411" i="62"/>
  <c r="I17411" i="62" s="1"/>
  <c r="H17410" i="62"/>
  <c r="I17410" i="62" s="1"/>
  <c r="H17409" i="62"/>
  <c r="I17409" i="62" s="1"/>
  <c r="H17408" i="62"/>
  <c r="I17408" i="62" s="1"/>
  <c r="H17407" i="62"/>
  <c r="I17407" i="62" s="1"/>
  <c r="H17406" i="62"/>
  <c r="I17406" i="62" s="1"/>
  <c r="H17405" i="62"/>
  <c r="I17405" i="62" s="1"/>
  <c r="H17404" i="62"/>
  <c r="I17404" i="62" s="1"/>
  <c r="H17403" i="62"/>
  <c r="I17403" i="62" s="1"/>
  <c r="H17402" i="62"/>
  <c r="I17402" i="62" s="1"/>
  <c r="H17401" i="62"/>
  <c r="I17401" i="62" s="1"/>
  <c r="H17400" i="62"/>
  <c r="I17400" i="62" s="1"/>
  <c r="H17399" i="62"/>
  <c r="I17399" i="62" s="1"/>
  <c r="H17398" i="62"/>
  <c r="I17398" i="62" s="1"/>
  <c r="H17397" i="62"/>
  <c r="I17397" i="62" s="1"/>
  <c r="H17396" i="62"/>
  <c r="I17396" i="62" s="1"/>
  <c r="H17395" i="62"/>
  <c r="I17395" i="62" s="1"/>
  <c r="H17394" i="62"/>
  <c r="I17394" i="62" s="1"/>
  <c r="H17393" i="62"/>
  <c r="I17393" i="62" s="1"/>
  <c r="H17392" i="62"/>
  <c r="I17392" i="62" s="1"/>
  <c r="H17391" i="62"/>
  <c r="I17391" i="62" s="1"/>
  <c r="H17390" i="62"/>
  <c r="I17390" i="62" s="1"/>
  <c r="H17389" i="62"/>
  <c r="I17389" i="62" s="1"/>
  <c r="H17388" i="62"/>
  <c r="I17388" i="62" s="1"/>
  <c r="H17387" i="62"/>
  <c r="I17387" i="62" s="1"/>
  <c r="H17386" i="62"/>
  <c r="I17386" i="62" s="1"/>
  <c r="H17385" i="62"/>
  <c r="I17385" i="62" s="1"/>
  <c r="H17384" i="62"/>
  <c r="I17384" i="62" s="1"/>
  <c r="H17383" i="62"/>
  <c r="I17383" i="62" s="1"/>
  <c r="H17382" i="62"/>
  <c r="I17382" i="62" s="1"/>
  <c r="H17381" i="62"/>
  <c r="I17381" i="62" s="1"/>
  <c r="H17380" i="62"/>
  <c r="I17380" i="62" s="1"/>
  <c r="H17379" i="62"/>
  <c r="I17379" i="62" s="1"/>
  <c r="H17378" i="62"/>
  <c r="I17378" i="62" s="1"/>
  <c r="H17377" i="62"/>
  <c r="I17377" i="62" s="1"/>
  <c r="H17376" i="62"/>
  <c r="I17376" i="62" s="1"/>
  <c r="H17375" i="62"/>
  <c r="I17375" i="62" s="1"/>
  <c r="H17374" i="62"/>
  <c r="I17374" i="62" s="1"/>
  <c r="H17373" i="62"/>
  <c r="I17373" i="62" s="1"/>
  <c r="H17372" i="62"/>
  <c r="I17372" i="62" s="1"/>
  <c r="H17371" i="62"/>
  <c r="I17371" i="62" s="1"/>
  <c r="H17370" i="62"/>
  <c r="I17370" i="62" s="1"/>
  <c r="H17369" i="62"/>
  <c r="I17369" i="62" s="1"/>
  <c r="H17368" i="62"/>
  <c r="I17368" i="62" s="1"/>
  <c r="H17367" i="62"/>
  <c r="I17367" i="62" s="1"/>
  <c r="H17366" i="62"/>
  <c r="I17366" i="62" s="1"/>
  <c r="H17365" i="62"/>
  <c r="I17365" i="62" s="1"/>
  <c r="H17364" i="62"/>
  <c r="I17364" i="62" s="1"/>
  <c r="H17363" i="62"/>
  <c r="I17363" i="62" s="1"/>
  <c r="H17362" i="62"/>
  <c r="I17362" i="62" s="1"/>
  <c r="H17361" i="62"/>
  <c r="I17361" i="62" s="1"/>
  <c r="H17360" i="62"/>
  <c r="I17360" i="62" s="1"/>
  <c r="H17359" i="62"/>
  <c r="I17359" i="62" s="1"/>
  <c r="H17358" i="62"/>
  <c r="I17358" i="62" s="1"/>
  <c r="H17357" i="62"/>
  <c r="I17357" i="62" s="1"/>
  <c r="H17356" i="62"/>
  <c r="I17356" i="62" s="1"/>
  <c r="H17355" i="62"/>
  <c r="I17355" i="62" s="1"/>
  <c r="H17354" i="62"/>
  <c r="I17354" i="62" s="1"/>
  <c r="H17353" i="62"/>
  <c r="I17353" i="62" s="1"/>
  <c r="H17352" i="62"/>
  <c r="I17352" i="62" s="1"/>
  <c r="H17351" i="62"/>
  <c r="I17351" i="62" s="1"/>
  <c r="H17350" i="62"/>
  <c r="I17350" i="62" s="1"/>
  <c r="H17349" i="62"/>
  <c r="I17349" i="62" s="1"/>
  <c r="H17348" i="62"/>
  <c r="I17348" i="62" s="1"/>
  <c r="H17347" i="62"/>
  <c r="I17347" i="62" s="1"/>
  <c r="H17346" i="62"/>
  <c r="I17346" i="62" s="1"/>
  <c r="H17345" i="62"/>
  <c r="I17345" i="62" s="1"/>
  <c r="H17344" i="62"/>
  <c r="I17344" i="62" s="1"/>
  <c r="H17343" i="62"/>
  <c r="I17343" i="62" s="1"/>
  <c r="H17342" i="62"/>
  <c r="I17342" i="62" s="1"/>
  <c r="H17341" i="62"/>
  <c r="I17341" i="62" s="1"/>
  <c r="H17340" i="62"/>
  <c r="I17340" i="62" s="1"/>
  <c r="H17339" i="62"/>
  <c r="I17339" i="62" s="1"/>
  <c r="H17338" i="62"/>
  <c r="I17338" i="62" s="1"/>
  <c r="H17337" i="62"/>
  <c r="I17337" i="62" s="1"/>
  <c r="H17336" i="62"/>
  <c r="I17336" i="62" s="1"/>
  <c r="H17335" i="62"/>
  <c r="I17335" i="62" s="1"/>
  <c r="H17334" i="62"/>
  <c r="I17334" i="62" s="1"/>
  <c r="H17333" i="62"/>
  <c r="I17333" i="62" s="1"/>
  <c r="H17332" i="62"/>
  <c r="I17332" i="62" s="1"/>
  <c r="H17331" i="62"/>
  <c r="I17331" i="62" s="1"/>
  <c r="H17330" i="62"/>
  <c r="I17330" i="62" s="1"/>
  <c r="H17329" i="62"/>
  <c r="I17329" i="62" s="1"/>
  <c r="H17328" i="62"/>
  <c r="I17328" i="62" s="1"/>
  <c r="H17327" i="62"/>
  <c r="I17327" i="62" s="1"/>
  <c r="H17326" i="62"/>
  <c r="I17326" i="62" s="1"/>
  <c r="H17325" i="62"/>
  <c r="I17325" i="62" s="1"/>
  <c r="H17324" i="62"/>
  <c r="I17324" i="62" s="1"/>
  <c r="H17323" i="62"/>
  <c r="I17323" i="62" s="1"/>
  <c r="H17322" i="62"/>
  <c r="I17322" i="62" s="1"/>
  <c r="H17321" i="62"/>
  <c r="I17321" i="62" s="1"/>
  <c r="H17320" i="62"/>
  <c r="I17320" i="62" s="1"/>
  <c r="H17319" i="62"/>
  <c r="I17319" i="62" s="1"/>
  <c r="H17318" i="62"/>
  <c r="I17318" i="62" s="1"/>
  <c r="H17317" i="62"/>
  <c r="I17317" i="62" s="1"/>
  <c r="H17316" i="62"/>
  <c r="I17316" i="62" s="1"/>
  <c r="H17315" i="62"/>
  <c r="I17315" i="62" s="1"/>
  <c r="H17314" i="62"/>
  <c r="I17314" i="62" s="1"/>
  <c r="H17313" i="62"/>
  <c r="I17313" i="62" s="1"/>
  <c r="H17312" i="62"/>
  <c r="I17312" i="62" s="1"/>
  <c r="H17311" i="62"/>
  <c r="I17311" i="62" s="1"/>
  <c r="H17310" i="62"/>
  <c r="I17310" i="62" s="1"/>
  <c r="H17309" i="62"/>
  <c r="I17309" i="62" s="1"/>
  <c r="H17308" i="62"/>
  <c r="I17308" i="62" s="1"/>
  <c r="H17307" i="62"/>
  <c r="I17307" i="62" s="1"/>
  <c r="H17306" i="62"/>
  <c r="I17306" i="62" s="1"/>
  <c r="H17305" i="62"/>
  <c r="I17305" i="62" s="1"/>
  <c r="H17304" i="62"/>
  <c r="I17304" i="62" s="1"/>
  <c r="H17303" i="62"/>
  <c r="I17303" i="62" s="1"/>
  <c r="H17302" i="62"/>
  <c r="I17302" i="62" s="1"/>
  <c r="H17301" i="62"/>
  <c r="I17301" i="62" s="1"/>
  <c r="H17300" i="62"/>
  <c r="I17300" i="62" s="1"/>
  <c r="H17299" i="62"/>
  <c r="I17299" i="62" s="1"/>
  <c r="H17298" i="62"/>
  <c r="I17298" i="62" s="1"/>
  <c r="H17297" i="62"/>
  <c r="I17297" i="62" s="1"/>
  <c r="H17296" i="62"/>
  <c r="I17296" i="62" s="1"/>
  <c r="H17295" i="62"/>
  <c r="I17295" i="62" s="1"/>
  <c r="H17294" i="62"/>
  <c r="I17294" i="62" s="1"/>
  <c r="H17293" i="62"/>
  <c r="I17293" i="62" s="1"/>
  <c r="H17292" i="62"/>
  <c r="I17292" i="62" s="1"/>
  <c r="H17291" i="62"/>
  <c r="I17291" i="62" s="1"/>
  <c r="H17290" i="62"/>
  <c r="I17290" i="62" s="1"/>
  <c r="H17289" i="62"/>
  <c r="I17289" i="62" s="1"/>
  <c r="H17288" i="62"/>
  <c r="I17288" i="62" s="1"/>
  <c r="H17287" i="62"/>
  <c r="I17287" i="62" s="1"/>
  <c r="H17286" i="62"/>
  <c r="I17286" i="62" s="1"/>
  <c r="H17285" i="62"/>
  <c r="I17285" i="62" s="1"/>
  <c r="H17284" i="62"/>
  <c r="I17284" i="62" s="1"/>
  <c r="H17283" i="62"/>
  <c r="I17283" i="62" s="1"/>
  <c r="H17282" i="62"/>
  <c r="I17282" i="62" s="1"/>
  <c r="H17281" i="62"/>
  <c r="I17281" i="62" s="1"/>
  <c r="H17280" i="62"/>
  <c r="I17280" i="62" s="1"/>
  <c r="H17279" i="62"/>
  <c r="I17279" i="62" s="1"/>
  <c r="H17278" i="62"/>
  <c r="I17278" i="62" s="1"/>
  <c r="H17277" i="62"/>
  <c r="I17277" i="62" s="1"/>
  <c r="H17276" i="62"/>
  <c r="I17276" i="62" s="1"/>
  <c r="H17275" i="62"/>
  <c r="I17275" i="62" s="1"/>
  <c r="H17274" i="62"/>
  <c r="I17274" i="62" s="1"/>
  <c r="H17273" i="62"/>
  <c r="I17273" i="62" s="1"/>
  <c r="H17272" i="62"/>
  <c r="I17272" i="62" s="1"/>
  <c r="H17271" i="62"/>
  <c r="I17271" i="62" s="1"/>
  <c r="H17270" i="62"/>
  <c r="I17270" i="62" s="1"/>
  <c r="H17269" i="62"/>
  <c r="I17269" i="62" s="1"/>
  <c r="H17268" i="62"/>
  <c r="I17268" i="62" s="1"/>
  <c r="H17267" i="62"/>
  <c r="I17267" i="62" s="1"/>
  <c r="H17266" i="62"/>
  <c r="I17266" i="62" s="1"/>
  <c r="H17265" i="62"/>
  <c r="I17265" i="62" s="1"/>
  <c r="H17264" i="62"/>
  <c r="I17264" i="62" s="1"/>
  <c r="H17263" i="62"/>
  <c r="I17263" i="62" s="1"/>
  <c r="H17262" i="62"/>
  <c r="I17262" i="62" s="1"/>
  <c r="H17261" i="62"/>
  <c r="I17261" i="62" s="1"/>
  <c r="H17260" i="62"/>
  <c r="I17260" i="62" s="1"/>
  <c r="H17259" i="62"/>
  <c r="I17259" i="62" s="1"/>
  <c r="H17258" i="62"/>
  <c r="I17258" i="62" s="1"/>
  <c r="H17257" i="62"/>
  <c r="I17257" i="62" s="1"/>
  <c r="H17256" i="62"/>
  <c r="I17256" i="62" s="1"/>
  <c r="H17255" i="62"/>
  <c r="I17255" i="62" s="1"/>
  <c r="H17254" i="62"/>
  <c r="I17254" i="62" s="1"/>
  <c r="H17253" i="62"/>
  <c r="I17253" i="62" s="1"/>
  <c r="H17252" i="62"/>
  <c r="I17252" i="62" s="1"/>
  <c r="H17251" i="62"/>
  <c r="I17251" i="62" s="1"/>
  <c r="H17250" i="62"/>
  <c r="I17250" i="62" s="1"/>
  <c r="H17249" i="62"/>
  <c r="I17249" i="62" s="1"/>
  <c r="H17248" i="62"/>
  <c r="I17248" i="62" s="1"/>
  <c r="H17247" i="62"/>
  <c r="I17247" i="62" s="1"/>
  <c r="H17246" i="62"/>
  <c r="I17246" i="62" s="1"/>
  <c r="H17245" i="62"/>
  <c r="I17245" i="62" s="1"/>
  <c r="H17244" i="62"/>
  <c r="I17244" i="62" s="1"/>
  <c r="H17243" i="62"/>
  <c r="I17243" i="62" s="1"/>
  <c r="H17242" i="62"/>
  <c r="I17242" i="62" s="1"/>
  <c r="H17241" i="62"/>
  <c r="I17241" i="62" s="1"/>
  <c r="H17240" i="62"/>
  <c r="I17240" i="62" s="1"/>
  <c r="H17239" i="62"/>
  <c r="I17239" i="62" s="1"/>
  <c r="H17238" i="62"/>
  <c r="I17238" i="62" s="1"/>
  <c r="H17237" i="62"/>
  <c r="I17237" i="62" s="1"/>
  <c r="H17236" i="62"/>
  <c r="I17236" i="62" s="1"/>
  <c r="H17235" i="62"/>
  <c r="I17235" i="62" s="1"/>
  <c r="H17234" i="62"/>
  <c r="I17234" i="62" s="1"/>
  <c r="H17233" i="62"/>
  <c r="I17233" i="62" s="1"/>
  <c r="H17232" i="62"/>
  <c r="I17232" i="62" s="1"/>
  <c r="H17231" i="62"/>
  <c r="I17231" i="62" s="1"/>
  <c r="H17230" i="62"/>
  <c r="I17230" i="62" s="1"/>
  <c r="H17229" i="62"/>
  <c r="I17229" i="62" s="1"/>
  <c r="H17228" i="62"/>
  <c r="I17228" i="62" s="1"/>
  <c r="H17227" i="62"/>
  <c r="I17227" i="62" s="1"/>
  <c r="H17226" i="62"/>
  <c r="I17226" i="62" s="1"/>
  <c r="H17225" i="62"/>
  <c r="I17225" i="62" s="1"/>
  <c r="H17224" i="62"/>
  <c r="I17224" i="62" s="1"/>
  <c r="H17223" i="62"/>
  <c r="I17223" i="62" s="1"/>
  <c r="H17222" i="62"/>
  <c r="I17222" i="62" s="1"/>
  <c r="H17221" i="62"/>
  <c r="I17221" i="62" s="1"/>
  <c r="H17220" i="62"/>
  <c r="I17220" i="62" s="1"/>
  <c r="H17219" i="62"/>
  <c r="I17219" i="62" s="1"/>
  <c r="H17218" i="62"/>
  <c r="I17218" i="62" s="1"/>
  <c r="H17217" i="62"/>
  <c r="I17217" i="62" s="1"/>
  <c r="H17216" i="62"/>
  <c r="I17216" i="62" s="1"/>
  <c r="H17215" i="62"/>
  <c r="I17215" i="62" s="1"/>
  <c r="H17214" i="62"/>
  <c r="I17214" i="62" s="1"/>
  <c r="H17213" i="62"/>
  <c r="I17213" i="62" s="1"/>
  <c r="H17212" i="62"/>
  <c r="I17212" i="62" s="1"/>
  <c r="H17211" i="62"/>
  <c r="I17211" i="62" s="1"/>
  <c r="H17210" i="62"/>
  <c r="I17210" i="62" s="1"/>
  <c r="H17209" i="62"/>
  <c r="I17209" i="62" s="1"/>
  <c r="H17208" i="62"/>
  <c r="I17208" i="62" s="1"/>
  <c r="H17207" i="62"/>
  <c r="I17207" i="62" s="1"/>
  <c r="H17206" i="62"/>
  <c r="I17206" i="62" s="1"/>
  <c r="H17205" i="62"/>
  <c r="I17205" i="62" s="1"/>
  <c r="H17204" i="62"/>
  <c r="I17204" i="62" s="1"/>
  <c r="H17203" i="62"/>
  <c r="I17203" i="62" s="1"/>
  <c r="H17202" i="62"/>
  <c r="I17202" i="62" s="1"/>
  <c r="H17201" i="62"/>
  <c r="I17201" i="62" s="1"/>
  <c r="H17200" i="62"/>
  <c r="I17200" i="62" s="1"/>
  <c r="H17199" i="62"/>
  <c r="I17199" i="62" s="1"/>
  <c r="H17198" i="62"/>
  <c r="I17198" i="62" s="1"/>
  <c r="H17197" i="62"/>
  <c r="I17197" i="62" s="1"/>
  <c r="H17196" i="62"/>
  <c r="I17196" i="62" s="1"/>
  <c r="H17195" i="62"/>
  <c r="I17195" i="62" s="1"/>
  <c r="H17194" i="62"/>
  <c r="I17194" i="62" s="1"/>
  <c r="H17193" i="62"/>
  <c r="I17193" i="62" s="1"/>
  <c r="H17192" i="62"/>
  <c r="I17192" i="62" s="1"/>
  <c r="H17191" i="62"/>
  <c r="I17191" i="62" s="1"/>
  <c r="H17190" i="62"/>
  <c r="I17190" i="62" s="1"/>
  <c r="H17189" i="62"/>
  <c r="I17189" i="62" s="1"/>
  <c r="H17188" i="62"/>
  <c r="I17188" i="62" s="1"/>
  <c r="H17187" i="62"/>
  <c r="I17187" i="62" s="1"/>
  <c r="H17186" i="62"/>
  <c r="I17186" i="62" s="1"/>
  <c r="H17185" i="62"/>
  <c r="I17185" i="62" s="1"/>
  <c r="H17184" i="62"/>
  <c r="I17184" i="62" s="1"/>
  <c r="H17183" i="62"/>
  <c r="I17183" i="62" s="1"/>
  <c r="H17182" i="62"/>
  <c r="I17182" i="62" s="1"/>
  <c r="H17181" i="62"/>
  <c r="I17181" i="62" s="1"/>
  <c r="H17180" i="62"/>
  <c r="I17180" i="62" s="1"/>
  <c r="H17179" i="62"/>
  <c r="I17179" i="62" s="1"/>
  <c r="H17178" i="62"/>
  <c r="I17178" i="62" s="1"/>
  <c r="H17177" i="62"/>
  <c r="I17177" i="62" s="1"/>
  <c r="H17176" i="62"/>
  <c r="I17176" i="62" s="1"/>
  <c r="H17175" i="62"/>
  <c r="I17175" i="62" s="1"/>
  <c r="H17174" i="62"/>
  <c r="I17174" i="62" s="1"/>
  <c r="H17173" i="62"/>
  <c r="I17173" i="62" s="1"/>
  <c r="H17172" i="62"/>
  <c r="I17172" i="62" s="1"/>
  <c r="H17171" i="62"/>
  <c r="I17171" i="62" s="1"/>
  <c r="H17170" i="62"/>
  <c r="I17170" i="62" s="1"/>
  <c r="H17169" i="62"/>
  <c r="I17169" i="62" s="1"/>
  <c r="H17168" i="62"/>
  <c r="I17168" i="62" s="1"/>
  <c r="H17167" i="62"/>
  <c r="I17167" i="62" s="1"/>
  <c r="H17166" i="62"/>
  <c r="I17166" i="62" s="1"/>
  <c r="H17165" i="62"/>
  <c r="I17165" i="62" s="1"/>
  <c r="H17164" i="62"/>
  <c r="I17164" i="62" s="1"/>
  <c r="H17163" i="62"/>
  <c r="I17163" i="62" s="1"/>
  <c r="H17162" i="62"/>
  <c r="I17162" i="62" s="1"/>
  <c r="H17161" i="62"/>
  <c r="I17161" i="62" s="1"/>
  <c r="H17160" i="62"/>
  <c r="I17160" i="62" s="1"/>
  <c r="H17159" i="62"/>
  <c r="I17159" i="62" s="1"/>
  <c r="H17158" i="62"/>
  <c r="I17158" i="62" s="1"/>
  <c r="H17157" i="62"/>
  <c r="I17157" i="62" s="1"/>
  <c r="H17156" i="62"/>
  <c r="I17156" i="62" s="1"/>
  <c r="H17155" i="62"/>
  <c r="I17155" i="62" s="1"/>
  <c r="H17154" i="62"/>
  <c r="I17154" i="62" s="1"/>
  <c r="H17153" i="62"/>
  <c r="I17153" i="62" s="1"/>
  <c r="H17152" i="62"/>
  <c r="I17152" i="62" s="1"/>
  <c r="H17151" i="62"/>
  <c r="I17151" i="62" s="1"/>
  <c r="H17150" i="62"/>
  <c r="I17150" i="62" s="1"/>
  <c r="H17149" i="62"/>
  <c r="I17149" i="62" s="1"/>
  <c r="H17148" i="62"/>
  <c r="I17148" i="62" s="1"/>
  <c r="H17147" i="62"/>
  <c r="I17147" i="62" s="1"/>
  <c r="H17146" i="62"/>
  <c r="I17146" i="62" s="1"/>
  <c r="H17145" i="62"/>
  <c r="I17145" i="62" s="1"/>
  <c r="H17144" i="62"/>
  <c r="I17144" i="62" s="1"/>
  <c r="H17143" i="62"/>
  <c r="I17143" i="62" s="1"/>
  <c r="H17142" i="62"/>
  <c r="I17142" i="62" s="1"/>
  <c r="H17141" i="62"/>
  <c r="I17141" i="62" s="1"/>
  <c r="H17140" i="62"/>
  <c r="I17140" i="62" s="1"/>
  <c r="H17139" i="62"/>
  <c r="I17139" i="62" s="1"/>
  <c r="H17138" i="62"/>
  <c r="I17138" i="62" s="1"/>
  <c r="H17137" i="62"/>
  <c r="I17137" i="62" s="1"/>
  <c r="H17136" i="62"/>
  <c r="I17136" i="62" s="1"/>
  <c r="H17135" i="62"/>
  <c r="I17135" i="62" s="1"/>
  <c r="H17134" i="62"/>
  <c r="I17134" i="62" s="1"/>
  <c r="H17133" i="62"/>
  <c r="I17133" i="62" s="1"/>
  <c r="H17132" i="62"/>
  <c r="I17132" i="62" s="1"/>
  <c r="H17131" i="62"/>
  <c r="I17131" i="62" s="1"/>
  <c r="H17130" i="62"/>
  <c r="I17130" i="62" s="1"/>
  <c r="H17129" i="62"/>
  <c r="I17129" i="62" s="1"/>
  <c r="H17128" i="62"/>
  <c r="I17128" i="62" s="1"/>
  <c r="H17127" i="62"/>
  <c r="I17127" i="62" s="1"/>
  <c r="H17126" i="62"/>
  <c r="I17126" i="62" s="1"/>
  <c r="H17125" i="62"/>
  <c r="I17125" i="62" s="1"/>
  <c r="H17124" i="62"/>
  <c r="I17124" i="62" s="1"/>
  <c r="H17123" i="62"/>
  <c r="I17123" i="62" s="1"/>
  <c r="H17122" i="62"/>
  <c r="I17122" i="62" s="1"/>
  <c r="H17121" i="62"/>
  <c r="I17121" i="62" s="1"/>
  <c r="H17120" i="62"/>
  <c r="I17120" i="62" s="1"/>
  <c r="H17119" i="62"/>
  <c r="I17119" i="62" s="1"/>
  <c r="H17118" i="62"/>
  <c r="I17118" i="62" s="1"/>
  <c r="H17117" i="62"/>
  <c r="I17117" i="62" s="1"/>
  <c r="H17116" i="62"/>
  <c r="I17116" i="62" s="1"/>
  <c r="H17115" i="62"/>
  <c r="I17115" i="62" s="1"/>
  <c r="H17114" i="62"/>
  <c r="I17114" i="62" s="1"/>
  <c r="H17113" i="62"/>
  <c r="I17113" i="62" s="1"/>
  <c r="H17112" i="62"/>
  <c r="I17112" i="62" s="1"/>
  <c r="H17111" i="62"/>
  <c r="I17111" i="62" s="1"/>
  <c r="H17110" i="62"/>
  <c r="I17110" i="62" s="1"/>
  <c r="H17109" i="62"/>
  <c r="I17109" i="62" s="1"/>
  <c r="H17108" i="62"/>
  <c r="I17108" i="62" s="1"/>
  <c r="H17107" i="62"/>
  <c r="I17107" i="62" s="1"/>
  <c r="H17106" i="62"/>
  <c r="I17106" i="62" s="1"/>
  <c r="H17105" i="62"/>
  <c r="I17105" i="62" s="1"/>
  <c r="H17104" i="62"/>
  <c r="I17104" i="62" s="1"/>
  <c r="H17103" i="62"/>
  <c r="I17103" i="62" s="1"/>
  <c r="H17102" i="62"/>
  <c r="I17102" i="62" s="1"/>
  <c r="H17101" i="62"/>
  <c r="I17101" i="62" s="1"/>
  <c r="H17100" i="62"/>
  <c r="I17100" i="62" s="1"/>
  <c r="H17099" i="62"/>
  <c r="I17099" i="62" s="1"/>
  <c r="H17098" i="62"/>
  <c r="I17098" i="62" s="1"/>
  <c r="H17097" i="62"/>
  <c r="I17097" i="62" s="1"/>
  <c r="H17096" i="62"/>
  <c r="I17096" i="62" s="1"/>
  <c r="H17095" i="62"/>
  <c r="I17095" i="62" s="1"/>
  <c r="H17094" i="62"/>
  <c r="I17094" i="62" s="1"/>
  <c r="H17093" i="62"/>
  <c r="I17093" i="62" s="1"/>
  <c r="H17092" i="62"/>
  <c r="I17092" i="62" s="1"/>
  <c r="H17091" i="62"/>
  <c r="I17091" i="62" s="1"/>
  <c r="H17090" i="62"/>
  <c r="I17090" i="62" s="1"/>
  <c r="H17089" i="62"/>
  <c r="I17089" i="62" s="1"/>
  <c r="H17088" i="62"/>
  <c r="I17088" i="62" s="1"/>
  <c r="H17087" i="62"/>
  <c r="I17087" i="62" s="1"/>
  <c r="H17086" i="62"/>
  <c r="I17086" i="62" s="1"/>
  <c r="H17085" i="62"/>
  <c r="I17085" i="62" s="1"/>
  <c r="H17084" i="62"/>
  <c r="I17084" i="62" s="1"/>
  <c r="H17083" i="62"/>
  <c r="I17083" i="62" s="1"/>
  <c r="H17082" i="62"/>
  <c r="I17082" i="62" s="1"/>
  <c r="H17081" i="62"/>
  <c r="I17081" i="62" s="1"/>
  <c r="H17080" i="62"/>
  <c r="I17080" i="62" s="1"/>
  <c r="H17079" i="62"/>
  <c r="I17079" i="62" s="1"/>
  <c r="H17078" i="62"/>
  <c r="I17078" i="62" s="1"/>
  <c r="H17077" i="62"/>
  <c r="I17077" i="62" s="1"/>
  <c r="H17076" i="62"/>
  <c r="I17076" i="62" s="1"/>
  <c r="H17075" i="62"/>
  <c r="I17075" i="62" s="1"/>
  <c r="H17074" i="62"/>
  <c r="I17074" i="62" s="1"/>
  <c r="H17073" i="62"/>
  <c r="I17073" i="62" s="1"/>
  <c r="H17072" i="62"/>
  <c r="I17072" i="62" s="1"/>
  <c r="H17071" i="62"/>
  <c r="I17071" i="62" s="1"/>
  <c r="H17070" i="62"/>
  <c r="I17070" i="62" s="1"/>
  <c r="H17069" i="62"/>
  <c r="I17069" i="62" s="1"/>
  <c r="H17068" i="62"/>
  <c r="I17068" i="62" s="1"/>
  <c r="H17067" i="62"/>
  <c r="I17067" i="62" s="1"/>
  <c r="H17066" i="62"/>
  <c r="I17066" i="62" s="1"/>
  <c r="H17065" i="62"/>
  <c r="I17065" i="62" s="1"/>
  <c r="H17064" i="62"/>
  <c r="I17064" i="62" s="1"/>
  <c r="H17063" i="62"/>
  <c r="I17063" i="62" s="1"/>
  <c r="H17062" i="62"/>
  <c r="I17062" i="62" s="1"/>
  <c r="H17061" i="62"/>
  <c r="I17061" i="62" s="1"/>
  <c r="H17060" i="62"/>
  <c r="I17060" i="62" s="1"/>
  <c r="H17059" i="62"/>
  <c r="I17059" i="62" s="1"/>
  <c r="H17058" i="62"/>
  <c r="I17058" i="62" s="1"/>
  <c r="H17057" i="62"/>
  <c r="I17057" i="62" s="1"/>
  <c r="H17056" i="62"/>
  <c r="I17056" i="62" s="1"/>
  <c r="H17055" i="62"/>
  <c r="I17055" i="62" s="1"/>
  <c r="H17054" i="62"/>
  <c r="I17054" i="62" s="1"/>
  <c r="H17053" i="62"/>
  <c r="I17053" i="62" s="1"/>
  <c r="H17052" i="62"/>
  <c r="I17052" i="62" s="1"/>
  <c r="H17051" i="62"/>
  <c r="I17051" i="62" s="1"/>
  <c r="H17050" i="62"/>
  <c r="I17050" i="62" s="1"/>
  <c r="H17049" i="62"/>
  <c r="I17049" i="62" s="1"/>
  <c r="H17048" i="62"/>
  <c r="I17048" i="62" s="1"/>
  <c r="H17047" i="62"/>
  <c r="I17047" i="62" s="1"/>
  <c r="H17046" i="62"/>
  <c r="I17046" i="62" s="1"/>
  <c r="H17045" i="62"/>
  <c r="I17045" i="62" s="1"/>
  <c r="H17044" i="62"/>
  <c r="I17044" i="62" s="1"/>
  <c r="H17043" i="62"/>
  <c r="I17043" i="62" s="1"/>
  <c r="H17042" i="62"/>
  <c r="I17042" i="62" s="1"/>
  <c r="H17041" i="62"/>
  <c r="I17041" i="62" s="1"/>
  <c r="H17040" i="62"/>
  <c r="I17040" i="62" s="1"/>
  <c r="H17039" i="62"/>
  <c r="I17039" i="62" s="1"/>
  <c r="H17038" i="62"/>
  <c r="I17038" i="62" s="1"/>
  <c r="H17037" i="62"/>
  <c r="I17037" i="62" s="1"/>
  <c r="H17036" i="62"/>
  <c r="I17036" i="62" s="1"/>
  <c r="H17035" i="62"/>
  <c r="I17035" i="62" s="1"/>
  <c r="H17034" i="62"/>
  <c r="I17034" i="62" s="1"/>
  <c r="H17033" i="62"/>
  <c r="I17033" i="62" s="1"/>
  <c r="H17032" i="62"/>
  <c r="I17032" i="62" s="1"/>
  <c r="H17031" i="62"/>
  <c r="I17031" i="62" s="1"/>
  <c r="H17030" i="62"/>
  <c r="I17030" i="62" s="1"/>
  <c r="H17029" i="62"/>
  <c r="I17029" i="62" s="1"/>
  <c r="H17028" i="62"/>
  <c r="I17028" i="62" s="1"/>
  <c r="H17027" i="62"/>
  <c r="I17027" i="62" s="1"/>
  <c r="H17026" i="62"/>
  <c r="I17026" i="62" s="1"/>
  <c r="H17025" i="62"/>
  <c r="I17025" i="62" s="1"/>
  <c r="H17024" i="62"/>
  <c r="I17024" i="62" s="1"/>
  <c r="H17023" i="62"/>
  <c r="I17023" i="62" s="1"/>
  <c r="H17022" i="62"/>
  <c r="I17022" i="62" s="1"/>
  <c r="H17021" i="62"/>
  <c r="I17021" i="62" s="1"/>
  <c r="H17020" i="62"/>
  <c r="I17020" i="62" s="1"/>
  <c r="H17019" i="62"/>
  <c r="I17019" i="62" s="1"/>
  <c r="H17018" i="62"/>
  <c r="I17018" i="62" s="1"/>
  <c r="H17017" i="62"/>
  <c r="I17017" i="62" s="1"/>
  <c r="H17016" i="62"/>
  <c r="I17016" i="62" s="1"/>
  <c r="H17015" i="62"/>
  <c r="I17015" i="62" s="1"/>
  <c r="H17014" i="62"/>
  <c r="I17014" i="62" s="1"/>
  <c r="H17013" i="62"/>
  <c r="I17013" i="62" s="1"/>
  <c r="H17012" i="62"/>
  <c r="I17012" i="62" s="1"/>
  <c r="H17011" i="62"/>
  <c r="I17011" i="62" s="1"/>
  <c r="H17010" i="62"/>
  <c r="I17010" i="62" s="1"/>
  <c r="H17009" i="62"/>
  <c r="I17009" i="62" s="1"/>
  <c r="H17008" i="62"/>
  <c r="I17008" i="62" s="1"/>
  <c r="H17007" i="62"/>
  <c r="I17007" i="62" s="1"/>
  <c r="H17006" i="62"/>
  <c r="I17006" i="62" s="1"/>
  <c r="H17005" i="62"/>
  <c r="I17005" i="62" s="1"/>
  <c r="H17004" i="62"/>
  <c r="I17004" i="62" s="1"/>
  <c r="H17003" i="62"/>
  <c r="I17003" i="62" s="1"/>
  <c r="H17002" i="62"/>
  <c r="I17002" i="62" s="1"/>
  <c r="H17001" i="62"/>
  <c r="I17001" i="62" s="1"/>
  <c r="H17000" i="62"/>
  <c r="I17000" i="62" s="1"/>
  <c r="H16999" i="62"/>
  <c r="I16999" i="62" s="1"/>
  <c r="H16998" i="62"/>
  <c r="I16998" i="62" s="1"/>
  <c r="H16997" i="62"/>
  <c r="I16997" i="62" s="1"/>
  <c r="H16996" i="62"/>
  <c r="I16996" i="62" s="1"/>
  <c r="H16995" i="62"/>
  <c r="I16995" i="62" s="1"/>
  <c r="H16994" i="62"/>
  <c r="I16994" i="62" s="1"/>
  <c r="H16993" i="62"/>
  <c r="I16993" i="62" s="1"/>
  <c r="H16992" i="62"/>
  <c r="I16992" i="62" s="1"/>
  <c r="H16991" i="62"/>
  <c r="I16991" i="62" s="1"/>
  <c r="H16990" i="62"/>
  <c r="I16990" i="62" s="1"/>
  <c r="H16989" i="62"/>
  <c r="I16989" i="62" s="1"/>
  <c r="H16988" i="62"/>
  <c r="I16988" i="62" s="1"/>
  <c r="H16987" i="62"/>
  <c r="I16987" i="62" s="1"/>
  <c r="H16986" i="62"/>
  <c r="I16986" i="62" s="1"/>
  <c r="H16985" i="62"/>
  <c r="I16985" i="62" s="1"/>
  <c r="H16984" i="62"/>
  <c r="I16984" i="62" s="1"/>
  <c r="H16983" i="62"/>
  <c r="I16983" i="62" s="1"/>
  <c r="H16982" i="62"/>
  <c r="I16982" i="62" s="1"/>
  <c r="H16981" i="62"/>
  <c r="I16981" i="62" s="1"/>
  <c r="H16980" i="62"/>
  <c r="I16980" i="62" s="1"/>
  <c r="H16979" i="62"/>
  <c r="I16979" i="62" s="1"/>
  <c r="H16978" i="62"/>
  <c r="I16978" i="62" s="1"/>
  <c r="H16977" i="62"/>
  <c r="I16977" i="62" s="1"/>
  <c r="H16976" i="62"/>
  <c r="I16976" i="62" s="1"/>
  <c r="H16975" i="62"/>
  <c r="I16975" i="62" s="1"/>
  <c r="H16974" i="62"/>
  <c r="I16974" i="62" s="1"/>
  <c r="H16973" i="62"/>
  <c r="I16973" i="62" s="1"/>
  <c r="H16972" i="62"/>
  <c r="I16972" i="62" s="1"/>
  <c r="H16971" i="62"/>
  <c r="I16971" i="62" s="1"/>
  <c r="H16970" i="62"/>
  <c r="I16970" i="62" s="1"/>
  <c r="H16969" i="62"/>
  <c r="I16969" i="62" s="1"/>
  <c r="H16968" i="62"/>
  <c r="I16968" i="62" s="1"/>
  <c r="H16967" i="62"/>
  <c r="I16967" i="62" s="1"/>
  <c r="H16966" i="62"/>
  <c r="I16966" i="62" s="1"/>
  <c r="H16965" i="62"/>
  <c r="I16965" i="62" s="1"/>
  <c r="H16964" i="62"/>
  <c r="I16964" i="62" s="1"/>
  <c r="H16963" i="62"/>
  <c r="I16963" i="62" s="1"/>
  <c r="H16962" i="62"/>
  <c r="I16962" i="62" s="1"/>
  <c r="H16961" i="62"/>
  <c r="I16961" i="62" s="1"/>
  <c r="H16960" i="62"/>
  <c r="I16960" i="62" s="1"/>
  <c r="H16959" i="62"/>
  <c r="I16959" i="62" s="1"/>
  <c r="H16958" i="62"/>
  <c r="I16958" i="62" s="1"/>
  <c r="H16957" i="62"/>
  <c r="I16957" i="62" s="1"/>
  <c r="H16956" i="62"/>
  <c r="I16956" i="62" s="1"/>
  <c r="H16955" i="62"/>
  <c r="I16955" i="62" s="1"/>
  <c r="H16954" i="62"/>
  <c r="I16954" i="62" s="1"/>
  <c r="H16953" i="62"/>
  <c r="I16953" i="62" s="1"/>
  <c r="H16952" i="62"/>
  <c r="I16952" i="62" s="1"/>
  <c r="H16951" i="62"/>
  <c r="I16951" i="62" s="1"/>
  <c r="H16950" i="62"/>
  <c r="I16950" i="62" s="1"/>
  <c r="H16949" i="62"/>
  <c r="I16949" i="62" s="1"/>
  <c r="H16948" i="62"/>
  <c r="I16948" i="62" s="1"/>
  <c r="H16947" i="62"/>
  <c r="I16947" i="62" s="1"/>
  <c r="H16946" i="62"/>
  <c r="I16946" i="62" s="1"/>
  <c r="H16945" i="62"/>
  <c r="I16945" i="62" s="1"/>
  <c r="H16944" i="62"/>
  <c r="I16944" i="62" s="1"/>
  <c r="H16943" i="62"/>
  <c r="I16943" i="62" s="1"/>
  <c r="H16942" i="62"/>
  <c r="I16942" i="62" s="1"/>
  <c r="H16941" i="62"/>
  <c r="I16941" i="62" s="1"/>
  <c r="H16940" i="62"/>
  <c r="I16940" i="62" s="1"/>
  <c r="H16939" i="62"/>
  <c r="I16939" i="62" s="1"/>
  <c r="H16938" i="62"/>
  <c r="I16938" i="62" s="1"/>
  <c r="H16937" i="62"/>
  <c r="I16937" i="62" s="1"/>
  <c r="H16936" i="62"/>
  <c r="I16936" i="62" s="1"/>
  <c r="H16935" i="62"/>
  <c r="I16935" i="62" s="1"/>
  <c r="H16934" i="62"/>
  <c r="I16934" i="62" s="1"/>
  <c r="H16933" i="62"/>
  <c r="I16933" i="62" s="1"/>
  <c r="H16932" i="62"/>
  <c r="I16932" i="62" s="1"/>
  <c r="H16931" i="62"/>
  <c r="I16931" i="62" s="1"/>
  <c r="H16930" i="62"/>
  <c r="I16930" i="62" s="1"/>
  <c r="H16929" i="62"/>
  <c r="I16929" i="62" s="1"/>
  <c r="H16928" i="62"/>
  <c r="I16928" i="62" s="1"/>
  <c r="H16927" i="62"/>
  <c r="I16927" i="62" s="1"/>
  <c r="H16926" i="62"/>
  <c r="I16926" i="62" s="1"/>
  <c r="H16925" i="62"/>
  <c r="I16925" i="62" s="1"/>
  <c r="H16924" i="62"/>
  <c r="I16924" i="62" s="1"/>
  <c r="H16923" i="62"/>
  <c r="I16923" i="62" s="1"/>
  <c r="H16922" i="62"/>
  <c r="I16922" i="62" s="1"/>
  <c r="H16921" i="62"/>
  <c r="I16921" i="62" s="1"/>
  <c r="H16920" i="62"/>
  <c r="I16920" i="62" s="1"/>
  <c r="H16919" i="62"/>
  <c r="I16919" i="62" s="1"/>
  <c r="H16918" i="62"/>
  <c r="I16918" i="62" s="1"/>
  <c r="H16917" i="62"/>
  <c r="I16917" i="62" s="1"/>
  <c r="H16916" i="62"/>
  <c r="I16916" i="62" s="1"/>
  <c r="H16915" i="62"/>
  <c r="I16915" i="62" s="1"/>
  <c r="H16914" i="62"/>
  <c r="I16914" i="62" s="1"/>
  <c r="H16913" i="62"/>
  <c r="I16913" i="62" s="1"/>
  <c r="H16912" i="62"/>
  <c r="I16912" i="62" s="1"/>
  <c r="H16911" i="62"/>
  <c r="I16911" i="62" s="1"/>
  <c r="H16910" i="62"/>
  <c r="I16910" i="62" s="1"/>
  <c r="H16909" i="62"/>
  <c r="I16909" i="62" s="1"/>
  <c r="H16908" i="62"/>
  <c r="I16908" i="62" s="1"/>
  <c r="H16907" i="62"/>
  <c r="I16907" i="62" s="1"/>
  <c r="H16906" i="62"/>
  <c r="I16906" i="62" s="1"/>
  <c r="H16905" i="62"/>
  <c r="I16905" i="62" s="1"/>
  <c r="H16904" i="62"/>
  <c r="I16904" i="62" s="1"/>
  <c r="H16903" i="62"/>
  <c r="I16903" i="62" s="1"/>
  <c r="H16902" i="62"/>
  <c r="I16902" i="62" s="1"/>
  <c r="H16901" i="62"/>
  <c r="I16901" i="62" s="1"/>
  <c r="H16900" i="62"/>
  <c r="I16900" i="62" s="1"/>
  <c r="H16899" i="62"/>
  <c r="I16899" i="62" s="1"/>
  <c r="H16898" i="62"/>
  <c r="I16898" i="62" s="1"/>
  <c r="H16897" i="62"/>
  <c r="I16897" i="62" s="1"/>
  <c r="H16896" i="62"/>
  <c r="I16896" i="62" s="1"/>
  <c r="H16895" i="62"/>
  <c r="I16895" i="62" s="1"/>
  <c r="H16894" i="62"/>
  <c r="I16894" i="62" s="1"/>
  <c r="H16893" i="62"/>
  <c r="I16893" i="62" s="1"/>
  <c r="H16892" i="62"/>
  <c r="I16892" i="62" s="1"/>
  <c r="H16891" i="62"/>
  <c r="I16891" i="62" s="1"/>
  <c r="H16890" i="62"/>
  <c r="I16890" i="62" s="1"/>
  <c r="H16889" i="62"/>
  <c r="I16889" i="62" s="1"/>
  <c r="H16888" i="62"/>
  <c r="I16888" i="62" s="1"/>
  <c r="H16887" i="62"/>
  <c r="I16887" i="62" s="1"/>
  <c r="H16886" i="62"/>
  <c r="I16886" i="62" s="1"/>
  <c r="H16885" i="62"/>
  <c r="I16885" i="62" s="1"/>
  <c r="H16884" i="62"/>
  <c r="I16884" i="62" s="1"/>
  <c r="H16883" i="62"/>
  <c r="I16883" i="62" s="1"/>
  <c r="H16882" i="62"/>
  <c r="I16882" i="62" s="1"/>
  <c r="H16881" i="62"/>
  <c r="I16881" i="62" s="1"/>
  <c r="H16880" i="62"/>
  <c r="I16880" i="62" s="1"/>
  <c r="H16879" i="62"/>
  <c r="I16879" i="62" s="1"/>
  <c r="H16878" i="62"/>
  <c r="I16878" i="62" s="1"/>
  <c r="H16877" i="62"/>
  <c r="I16877" i="62" s="1"/>
  <c r="H16876" i="62"/>
  <c r="I16876" i="62" s="1"/>
  <c r="H16875" i="62"/>
  <c r="I16875" i="62" s="1"/>
  <c r="H16874" i="62"/>
  <c r="I16874" i="62" s="1"/>
  <c r="H16873" i="62"/>
  <c r="I16873" i="62" s="1"/>
  <c r="H16872" i="62"/>
  <c r="I16872" i="62" s="1"/>
  <c r="H16871" i="62"/>
  <c r="I16871" i="62" s="1"/>
  <c r="H16870" i="62"/>
  <c r="I16870" i="62" s="1"/>
  <c r="H16869" i="62"/>
  <c r="I16869" i="62" s="1"/>
  <c r="H16868" i="62"/>
  <c r="I16868" i="62" s="1"/>
  <c r="H16867" i="62"/>
  <c r="I16867" i="62" s="1"/>
  <c r="H16866" i="62"/>
  <c r="I16866" i="62" s="1"/>
  <c r="H16865" i="62"/>
  <c r="I16865" i="62" s="1"/>
  <c r="H16864" i="62"/>
  <c r="I16864" i="62" s="1"/>
  <c r="H16863" i="62"/>
  <c r="I16863" i="62" s="1"/>
  <c r="H16862" i="62"/>
  <c r="I16862" i="62" s="1"/>
  <c r="H16861" i="62"/>
  <c r="I16861" i="62" s="1"/>
  <c r="H16860" i="62"/>
  <c r="I16860" i="62" s="1"/>
  <c r="H16859" i="62"/>
  <c r="I16859" i="62" s="1"/>
  <c r="H16858" i="62"/>
  <c r="I16858" i="62" s="1"/>
  <c r="H16857" i="62"/>
  <c r="I16857" i="62" s="1"/>
  <c r="H16856" i="62"/>
  <c r="I16856" i="62" s="1"/>
  <c r="H16855" i="62"/>
  <c r="I16855" i="62" s="1"/>
  <c r="H16854" i="62"/>
  <c r="I16854" i="62" s="1"/>
  <c r="H16853" i="62"/>
  <c r="I16853" i="62" s="1"/>
  <c r="H16852" i="62"/>
  <c r="I16852" i="62" s="1"/>
  <c r="H16851" i="62"/>
  <c r="I16851" i="62" s="1"/>
  <c r="H16850" i="62"/>
  <c r="I16850" i="62" s="1"/>
  <c r="H16849" i="62"/>
  <c r="I16849" i="62" s="1"/>
  <c r="H16848" i="62"/>
  <c r="I16848" i="62" s="1"/>
  <c r="H16847" i="62"/>
  <c r="I16847" i="62" s="1"/>
  <c r="H16846" i="62"/>
  <c r="I16846" i="62" s="1"/>
  <c r="H16845" i="62"/>
  <c r="I16845" i="62" s="1"/>
  <c r="H16844" i="62"/>
  <c r="I16844" i="62" s="1"/>
  <c r="H16843" i="62"/>
  <c r="I16843" i="62" s="1"/>
  <c r="H16842" i="62"/>
  <c r="I16842" i="62" s="1"/>
  <c r="H16841" i="62"/>
  <c r="I16841" i="62" s="1"/>
  <c r="H16840" i="62"/>
  <c r="I16840" i="62" s="1"/>
  <c r="H16839" i="62"/>
  <c r="I16839" i="62" s="1"/>
  <c r="H16838" i="62"/>
  <c r="I16838" i="62" s="1"/>
  <c r="H16837" i="62"/>
  <c r="I16837" i="62" s="1"/>
  <c r="H16836" i="62"/>
  <c r="I16836" i="62" s="1"/>
  <c r="H16835" i="62"/>
  <c r="I16835" i="62" s="1"/>
  <c r="H16834" i="62"/>
  <c r="I16834" i="62" s="1"/>
  <c r="H16833" i="62"/>
  <c r="I16833" i="62" s="1"/>
  <c r="H16832" i="62"/>
  <c r="I16832" i="62" s="1"/>
  <c r="H16831" i="62"/>
  <c r="I16831" i="62" s="1"/>
  <c r="H16830" i="62"/>
  <c r="I16830" i="62" s="1"/>
  <c r="H16829" i="62"/>
  <c r="I16829" i="62" s="1"/>
  <c r="H16828" i="62"/>
  <c r="I16828" i="62" s="1"/>
  <c r="H16827" i="62"/>
  <c r="I16827" i="62" s="1"/>
  <c r="H16826" i="62"/>
  <c r="I16826" i="62" s="1"/>
  <c r="H16825" i="62"/>
  <c r="I16825" i="62" s="1"/>
  <c r="H16824" i="62"/>
  <c r="I16824" i="62" s="1"/>
  <c r="H16823" i="62"/>
  <c r="I16823" i="62" s="1"/>
  <c r="H16822" i="62"/>
  <c r="I16822" i="62" s="1"/>
  <c r="H16821" i="62"/>
  <c r="I16821" i="62" s="1"/>
  <c r="H16820" i="62"/>
  <c r="I16820" i="62" s="1"/>
  <c r="H16819" i="62"/>
  <c r="I16819" i="62" s="1"/>
  <c r="H16818" i="62"/>
  <c r="I16818" i="62" s="1"/>
  <c r="H16817" i="62"/>
  <c r="I16817" i="62" s="1"/>
  <c r="H16816" i="62"/>
  <c r="I16816" i="62" s="1"/>
  <c r="H16815" i="62"/>
  <c r="I16815" i="62" s="1"/>
  <c r="H16814" i="62"/>
  <c r="I16814" i="62" s="1"/>
  <c r="H16813" i="62"/>
  <c r="I16813" i="62" s="1"/>
  <c r="H16812" i="62"/>
  <c r="I16812" i="62" s="1"/>
  <c r="H16811" i="62"/>
  <c r="I16811" i="62" s="1"/>
  <c r="H16810" i="62"/>
  <c r="I16810" i="62" s="1"/>
  <c r="H16809" i="62"/>
  <c r="I16809" i="62" s="1"/>
  <c r="H16808" i="62"/>
  <c r="I16808" i="62" s="1"/>
  <c r="H16807" i="62"/>
  <c r="I16807" i="62" s="1"/>
  <c r="H16806" i="62"/>
  <c r="I16806" i="62" s="1"/>
  <c r="H16805" i="62"/>
  <c r="I16805" i="62" s="1"/>
  <c r="H16804" i="62"/>
  <c r="I16804" i="62" s="1"/>
  <c r="H16803" i="62"/>
  <c r="I16803" i="62" s="1"/>
  <c r="H16802" i="62"/>
  <c r="I16802" i="62" s="1"/>
  <c r="H16801" i="62"/>
  <c r="I16801" i="62" s="1"/>
  <c r="H16800" i="62"/>
  <c r="I16800" i="62" s="1"/>
  <c r="H16799" i="62"/>
  <c r="I16799" i="62" s="1"/>
  <c r="H16798" i="62"/>
  <c r="I16798" i="62" s="1"/>
  <c r="H16797" i="62"/>
  <c r="I16797" i="62" s="1"/>
  <c r="H16796" i="62"/>
  <c r="I16796" i="62" s="1"/>
  <c r="H16795" i="62"/>
  <c r="I16795" i="62" s="1"/>
  <c r="H16794" i="62"/>
  <c r="I16794" i="62" s="1"/>
  <c r="H16793" i="62"/>
  <c r="I16793" i="62" s="1"/>
  <c r="H16792" i="62"/>
  <c r="I16792" i="62" s="1"/>
  <c r="H16791" i="62"/>
  <c r="I16791" i="62" s="1"/>
  <c r="H16790" i="62"/>
  <c r="I16790" i="62" s="1"/>
  <c r="H16789" i="62"/>
  <c r="I16789" i="62" s="1"/>
  <c r="H16788" i="62"/>
  <c r="I16788" i="62" s="1"/>
  <c r="H16787" i="62"/>
  <c r="I16787" i="62" s="1"/>
  <c r="H16786" i="62"/>
  <c r="I16786" i="62" s="1"/>
  <c r="H16785" i="62"/>
  <c r="I16785" i="62" s="1"/>
  <c r="H16784" i="62"/>
  <c r="I16784" i="62" s="1"/>
  <c r="H16783" i="62"/>
  <c r="I16783" i="62" s="1"/>
  <c r="H16782" i="62"/>
  <c r="I16782" i="62" s="1"/>
  <c r="H16781" i="62"/>
  <c r="I16781" i="62" s="1"/>
  <c r="H16780" i="62"/>
  <c r="I16780" i="62" s="1"/>
  <c r="H16779" i="62"/>
  <c r="I16779" i="62" s="1"/>
  <c r="H16778" i="62"/>
  <c r="I16778" i="62" s="1"/>
  <c r="H16777" i="62"/>
  <c r="I16777" i="62" s="1"/>
  <c r="H16776" i="62"/>
  <c r="I16776" i="62" s="1"/>
  <c r="H16775" i="62"/>
  <c r="I16775" i="62" s="1"/>
  <c r="H16774" i="62"/>
  <c r="I16774" i="62" s="1"/>
  <c r="H16773" i="62"/>
  <c r="I16773" i="62" s="1"/>
  <c r="H16772" i="62"/>
  <c r="I16772" i="62" s="1"/>
  <c r="H16771" i="62"/>
  <c r="I16771" i="62" s="1"/>
  <c r="H16770" i="62"/>
  <c r="I16770" i="62" s="1"/>
  <c r="H16769" i="62"/>
  <c r="I16769" i="62" s="1"/>
  <c r="H16768" i="62"/>
  <c r="I16768" i="62" s="1"/>
  <c r="H16767" i="62"/>
  <c r="I16767" i="62" s="1"/>
  <c r="H16766" i="62"/>
  <c r="I16766" i="62" s="1"/>
  <c r="H16765" i="62"/>
  <c r="I16765" i="62" s="1"/>
  <c r="H16764" i="62"/>
  <c r="I16764" i="62" s="1"/>
  <c r="H16763" i="62"/>
  <c r="I16763" i="62" s="1"/>
  <c r="H16762" i="62"/>
  <c r="I16762" i="62" s="1"/>
  <c r="H16761" i="62"/>
  <c r="I16761" i="62" s="1"/>
  <c r="H16760" i="62"/>
  <c r="I16760" i="62" s="1"/>
  <c r="H16759" i="62"/>
  <c r="I16759" i="62" s="1"/>
  <c r="H16758" i="62"/>
  <c r="I16758" i="62" s="1"/>
  <c r="H16757" i="62"/>
  <c r="I16757" i="62" s="1"/>
  <c r="H16756" i="62"/>
  <c r="I16756" i="62" s="1"/>
  <c r="H16755" i="62"/>
  <c r="I16755" i="62" s="1"/>
  <c r="H16754" i="62"/>
  <c r="I16754" i="62" s="1"/>
  <c r="H16753" i="62"/>
  <c r="I16753" i="62" s="1"/>
  <c r="H16752" i="62"/>
  <c r="I16752" i="62" s="1"/>
  <c r="H16751" i="62"/>
  <c r="I16751" i="62" s="1"/>
  <c r="H16750" i="62"/>
  <c r="I16750" i="62" s="1"/>
  <c r="H16749" i="62"/>
  <c r="I16749" i="62" s="1"/>
  <c r="H16748" i="62"/>
  <c r="I16748" i="62" s="1"/>
  <c r="H16747" i="62"/>
  <c r="I16747" i="62" s="1"/>
  <c r="H16746" i="62"/>
  <c r="I16746" i="62" s="1"/>
  <c r="H16745" i="62"/>
  <c r="I16745" i="62" s="1"/>
  <c r="H16744" i="62"/>
  <c r="I16744" i="62" s="1"/>
  <c r="H16743" i="62"/>
  <c r="I16743" i="62" s="1"/>
  <c r="H16742" i="62"/>
  <c r="I16742" i="62" s="1"/>
  <c r="H16741" i="62"/>
  <c r="I16741" i="62" s="1"/>
  <c r="H16740" i="62"/>
  <c r="I16740" i="62" s="1"/>
  <c r="H16739" i="62"/>
  <c r="I16739" i="62" s="1"/>
  <c r="H16738" i="62"/>
  <c r="I16738" i="62" s="1"/>
  <c r="H16737" i="62"/>
  <c r="I16737" i="62" s="1"/>
  <c r="H16736" i="62"/>
  <c r="I16736" i="62" s="1"/>
  <c r="H16735" i="62"/>
  <c r="I16735" i="62" s="1"/>
  <c r="H16734" i="62"/>
  <c r="I16734" i="62" s="1"/>
  <c r="H16733" i="62"/>
  <c r="I16733" i="62" s="1"/>
  <c r="H16732" i="62"/>
  <c r="I16732" i="62" s="1"/>
  <c r="H16731" i="62"/>
  <c r="I16731" i="62" s="1"/>
  <c r="H16730" i="62"/>
  <c r="I16730" i="62" s="1"/>
  <c r="H16729" i="62"/>
  <c r="I16729" i="62" s="1"/>
  <c r="H16728" i="62"/>
  <c r="I16728" i="62" s="1"/>
  <c r="H16727" i="62"/>
  <c r="I16727" i="62" s="1"/>
  <c r="H16726" i="62"/>
  <c r="I16726" i="62" s="1"/>
  <c r="H16725" i="62"/>
  <c r="I16725" i="62" s="1"/>
  <c r="H16724" i="62"/>
  <c r="I16724" i="62" s="1"/>
  <c r="H16723" i="62"/>
  <c r="I16723" i="62" s="1"/>
  <c r="H16722" i="62"/>
  <c r="I16722" i="62" s="1"/>
  <c r="H16721" i="62"/>
  <c r="I16721" i="62" s="1"/>
  <c r="H16720" i="62"/>
  <c r="I16720" i="62" s="1"/>
  <c r="H16719" i="62"/>
  <c r="I16719" i="62" s="1"/>
  <c r="H16718" i="62"/>
  <c r="I16718" i="62" s="1"/>
  <c r="H16717" i="62"/>
  <c r="I16717" i="62" s="1"/>
  <c r="H16716" i="62"/>
  <c r="I16716" i="62" s="1"/>
  <c r="H16715" i="62"/>
  <c r="I16715" i="62" s="1"/>
  <c r="H16714" i="62"/>
  <c r="I16714" i="62" s="1"/>
  <c r="H16713" i="62"/>
  <c r="I16713" i="62" s="1"/>
  <c r="H16712" i="62"/>
  <c r="I16712" i="62" s="1"/>
  <c r="H16711" i="62"/>
  <c r="I16711" i="62" s="1"/>
  <c r="H16710" i="62"/>
  <c r="I16710" i="62" s="1"/>
  <c r="H16709" i="62"/>
  <c r="I16709" i="62" s="1"/>
  <c r="H16708" i="62"/>
  <c r="I16708" i="62" s="1"/>
  <c r="H16707" i="62"/>
  <c r="I16707" i="62" s="1"/>
  <c r="H16706" i="62"/>
  <c r="I16706" i="62" s="1"/>
  <c r="H16705" i="62"/>
  <c r="I16705" i="62" s="1"/>
  <c r="H16704" i="62"/>
  <c r="I16704" i="62" s="1"/>
  <c r="H16703" i="62"/>
  <c r="I16703" i="62" s="1"/>
  <c r="H16702" i="62"/>
  <c r="I16702" i="62" s="1"/>
  <c r="H16701" i="62"/>
  <c r="I16701" i="62" s="1"/>
  <c r="H16700" i="62"/>
  <c r="I16700" i="62" s="1"/>
  <c r="H16699" i="62"/>
  <c r="I16699" i="62" s="1"/>
  <c r="H16698" i="62"/>
  <c r="I16698" i="62" s="1"/>
  <c r="H16697" i="62"/>
  <c r="I16697" i="62" s="1"/>
  <c r="H16696" i="62"/>
  <c r="I16696" i="62" s="1"/>
  <c r="H16695" i="62"/>
  <c r="I16695" i="62" s="1"/>
  <c r="H16694" i="62"/>
  <c r="I16694" i="62" s="1"/>
  <c r="H16693" i="62"/>
  <c r="I16693" i="62" s="1"/>
  <c r="H16692" i="62"/>
  <c r="I16692" i="62" s="1"/>
  <c r="H16691" i="62"/>
  <c r="I16691" i="62" s="1"/>
  <c r="H16690" i="62"/>
  <c r="I16690" i="62" s="1"/>
  <c r="H16689" i="62"/>
  <c r="I16689" i="62" s="1"/>
  <c r="H16688" i="62"/>
  <c r="I16688" i="62" s="1"/>
  <c r="H16687" i="62"/>
  <c r="I16687" i="62" s="1"/>
  <c r="H16686" i="62"/>
  <c r="I16686" i="62" s="1"/>
  <c r="H16685" i="62"/>
  <c r="I16685" i="62" s="1"/>
  <c r="H16684" i="62"/>
  <c r="I16684" i="62" s="1"/>
  <c r="H16683" i="62"/>
  <c r="I16683" i="62" s="1"/>
  <c r="H16682" i="62"/>
  <c r="I16682" i="62" s="1"/>
  <c r="H16681" i="62"/>
  <c r="I16681" i="62" s="1"/>
  <c r="H16680" i="62"/>
  <c r="I16680" i="62" s="1"/>
  <c r="H16679" i="62"/>
  <c r="I16679" i="62" s="1"/>
  <c r="H16678" i="62"/>
  <c r="I16678" i="62" s="1"/>
  <c r="H16677" i="62"/>
  <c r="I16677" i="62" s="1"/>
  <c r="H16676" i="62"/>
  <c r="I16676" i="62" s="1"/>
  <c r="H16675" i="62"/>
  <c r="I16675" i="62" s="1"/>
  <c r="H16674" i="62"/>
  <c r="I16674" i="62" s="1"/>
  <c r="H16673" i="62"/>
  <c r="I16673" i="62" s="1"/>
  <c r="H16672" i="62"/>
  <c r="I16672" i="62" s="1"/>
  <c r="H16671" i="62"/>
  <c r="I16671" i="62" s="1"/>
  <c r="H16670" i="62"/>
  <c r="I16670" i="62" s="1"/>
  <c r="H16669" i="62"/>
  <c r="I16669" i="62" s="1"/>
  <c r="H16668" i="62"/>
  <c r="I16668" i="62" s="1"/>
  <c r="H16667" i="62"/>
  <c r="I16667" i="62" s="1"/>
  <c r="H16666" i="62"/>
  <c r="I16666" i="62" s="1"/>
  <c r="H16665" i="62"/>
  <c r="I16665" i="62" s="1"/>
  <c r="H16664" i="62"/>
  <c r="I16664" i="62" s="1"/>
  <c r="H16663" i="62"/>
  <c r="I16663" i="62" s="1"/>
  <c r="H16662" i="62"/>
  <c r="I16662" i="62" s="1"/>
  <c r="H16661" i="62"/>
  <c r="I16661" i="62" s="1"/>
  <c r="H16660" i="62"/>
  <c r="I16660" i="62" s="1"/>
  <c r="H16659" i="62"/>
  <c r="I16659" i="62" s="1"/>
  <c r="H16658" i="62"/>
  <c r="I16658" i="62" s="1"/>
  <c r="H16657" i="62"/>
  <c r="I16657" i="62" s="1"/>
  <c r="H16656" i="62"/>
  <c r="I16656" i="62" s="1"/>
  <c r="H16655" i="62"/>
  <c r="I16655" i="62" s="1"/>
  <c r="H16654" i="62"/>
  <c r="I16654" i="62" s="1"/>
  <c r="H16653" i="62"/>
  <c r="I16653" i="62" s="1"/>
  <c r="H16652" i="62"/>
  <c r="I16652" i="62" s="1"/>
  <c r="H16651" i="62"/>
  <c r="I16651" i="62" s="1"/>
  <c r="H16650" i="62"/>
  <c r="I16650" i="62" s="1"/>
  <c r="H16649" i="62"/>
  <c r="I16649" i="62" s="1"/>
  <c r="H16648" i="62"/>
  <c r="I16648" i="62" s="1"/>
  <c r="H16647" i="62"/>
  <c r="I16647" i="62" s="1"/>
  <c r="H16646" i="62"/>
  <c r="I16646" i="62" s="1"/>
  <c r="H16645" i="62"/>
  <c r="I16645" i="62" s="1"/>
  <c r="H16644" i="62"/>
  <c r="I16644" i="62" s="1"/>
  <c r="H16643" i="62"/>
  <c r="I16643" i="62" s="1"/>
  <c r="H16642" i="62"/>
  <c r="I16642" i="62" s="1"/>
  <c r="H16641" i="62"/>
  <c r="I16641" i="62" s="1"/>
  <c r="H16640" i="62"/>
  <c r="I16640" i="62" s="1"/>
  <c r="H16639" i="62"/>
  <c r="I16639" i="62" s="1"/>
  <c r="H16638" i="62"/>
  <c r="I16638" i="62" s="1"/>
  <c r="H16637" i="62"/>
  <c r="I16637" i="62" s="1"/>
  <c r="H16636" i="62"/>
  <c r="I16636" i="62" s="1"/>
  <c r="H16635" i="62"/>
  <c r="I16635" i="62" s="1"/>
  <c r="H16634" i="62"/>
  <c r="I16634" i="62" s="1"/>
  <c r="H16633" i="62"/>
  <c r="I16633" i="62" s="1"/>
  <c r="H16632" i="62"/>
  <c r="I16632" i="62" s="1"/>
  <c r="H16631" i="62"/>
  <c r="I16631" i="62" s="1"/>
  <c r="H16630" i="62"/>
  <c r="I16630" i="62" s="1"/>
  <c r="H16629" i="62"/>
  <c r="I16629" i="62" s="1"/>
  <c r="H16628" i="62"/>
  <c r="I16628" i="62" s="1"/>
  <c r="H16627" i="62"/>
  <c r="I16627" i="62" s="1"/>
  <c r="H16626" i="62"/>
  <c r="I16626" i="62" s="1"/>
  <c r="H16625" i="62"/>
  <c r="I16625" i="62" s="1"/>
  <c r="H16624" i="62"/>
  <c r="I16624" i="62" s="1"/>
  <c r="H16623" i="62"/>
  <c r="I16623" i="62" s="1"/>
  <c r="H16622" i="62"/>
  <c r="I16622" i="62" s="1"/>
  <c r="H16621" i="62"/>
  <c r="I16621" i="62" s="1"/>
  <c r="H16620" i="62"/>
  <c r="I16620" i="62" s="1"/>
  <c r="H16619" i="62"/>
  <c r="I16619" i="62" s="1"/>
  <c r="H16618" i="62"/>
  <c r="I16618" i="62" s="1"/>
  <c r="H16617" i="62"/>
  <c r="I16617" i="62" s="1"/>
  <c r="H16616" i="62"/>
  <c r="I16616" i="62" s="1"/>
  <c r="H16615" i="62"/>
  <c r="I16615" i="62" s="1"/>
  <c r="H16614" i="62"/>
  <c r="I16614" i="62" s="1"/>
  <c r="H16613" i="62"/>
  <c r="I16613" i="62" s="1"/>
  <c r="H16612" i="62"/>
  <c r="I16612" i="62" s="1"/>
  <c r="H16611" i="62"/>
  <c r="I16611" i="62" s="1"/>
  <c r="H16610" i="62"/>
  <c r="I16610" i="62" s="1"/>
  <c r="H16609" i="62"/>
  <c r="I16609" i="62" s="1"/>
  <c r="H16608" i="62"/>
  <c r="I16608" i="62" s="1"/>
  <c r="H16607" i="62"/>
  <c r="I16607" i="62" s="1"/>
  <c r="H16606" i="62"/>
  <c r="I16606" i="62" s="1"/>
  <c r="H16605" i="62"/>
  <c r="I16605" i="62" s="1"/>
  <c r="H16604" i="62"/>
  <c r="I16604" i="62" s="1"/>
  <c r="H16603" i="62"/>
  <c r="I16603" i="62" s="1"/>
  <c r="H16602" i="62"/>
  <c r="I16602" i="62" s="1"/>
  <c r="H16601" i="62"/>
  <c r="I16601" i="62" s="1"/>
  <c r="H16600" i="62"/>
  <c r="I16600" i="62" s="1"/>
  <c r="H16599" i="62"/>
  <c r="I16599" i="62" s="1"/>
  <c r="H16598" i="62"/>
  <c r="I16598" i="62" s="1"/>
  <c r="H16597" i="62"/>
  <c r="I16597" i="62" s="1"/>
  <c r="H16596" i="62"/>
  <c r="I16596" i="62" s="1"/>
  <c r="H16595" i="62"/>
  <c r="I16595" i="62" s="1"/>
  <c r="H16594" i="62"/>
  <c r="I16594" i="62" s="1"/>
  <c r="H16593" i="62"/>
  <c r="I16593" i="62" s="1"/>
  <c r="H16592" i="62"/>
  <c r="I16592" i="62" s="1"/>
  <c r="H16591" i="62"/>
  <c r="I16591" i="62" s="1"/>
  <c r="H16590" i="62"/>
  <c r="I16590" i="62" s="1"/>
  <c r="H16589" i="62"/>
  <c r="I16589" i="62" s="1"/>
  <c r="H16588" i="62"/>
  <c r="I16588" i="62" s="1"/>
  <c r="H16587" i="62"/>
  <c r="I16587" i="62" s="1"/>
  <c r="H16586" i="62"/>
  <c r="I16586" i="62" s="1"/>
  <c r="H16585" i="62"/>
  <c r="I16585" i="62" s="1"/>
  <c r="H16584" i="62"/>
  <c r="I16584" i="62" s="1"/>
  <c r="H16583" i="62"/>
  <c r="I16583" i="62" s="1"/>
  <c r="H16582" i="62"/>
  <c r="I16582" i="62" s="1"/>
  <c r="H16581" i="62"/>
  <c r="I16581" i="62" s="1"/>
  <c r="H16580" i="62"/>
  <c r="I16580" i="62" s="1"/>
  <c r="H16579" i="62"/>
  <c r="I16579" i="62" s="1"/>
  <c r="H16578" i="62"/>
  <c r="I16578" i="62" s="1"/>
  <c r="H16577" i="62"/>
  <c r="I16577" i="62" s="1"/>
  <c r="H16576" i="62"/>
  <c r="I16576" i="62" s="1"/>
  <c r="H16575" i="62"/>
  <c r="I16575" i="62" s="1"/>
  <c r="H16574" i="62"/>
  <c r="I16574" i="62" s="1"/>
  <c r="H16573" i="62"/>
  <c r="I16573" i="62" s="1"/>
  <c r="H16572" i="62"/>
  <c r="I16572" i="62" s="1"/>
  <c r="H16571" i="62"/>
  <c r="I16571" i="62" s="1"/>
  <c r="H16570" i="62"/>
  <c r="I16570" i="62" s="1"/>
  <c r="H16569" i="62"/>
  <c r="I16569" i="62" s="1"/>
  <c r="H16568" i="62"/>
  <c r="I16568" i="62" s="1"/>
  <c r="H16567" i="62"/>
  <c r="I16567" i="62" s="1"/>
  <c r="H16566" i="62"/>
  <c r="I16566" i="62" s="1"/>
  <c r="H16565" i="62"/>
  <c r="I16565" i="62" s="1"/>
  <c r="H16564" i="62"/>
  <c r="I16564" i="62" s="1"/>
  <c r="H16563" i="62"/>
  <c r="I16563" i="62" s="1"/>
  <c r="H16562" i="62"/>
  <c r="I16562" i="62" s="1"/>
  <c r="H16561" i="62"/>
  <c r="I16561" i="62" s="1"/>
  <c r="H16560" i="62"/>
  <c r="I16560" i="62" s="1"/>
  <c r="H16559" i="62"/>
  <c r="I16559" i="62" s="1"/>
  <c r="H16558" i="62"/>
  <c r="I16558" i="62" s="1"/>
  <c r="H16557" i="62"/>
  <c r="I16557" i="62" s="1"/>
  <c r="H16556" i="62"/>
  <c r="I16556" i="62" s="1"/>
  <c r="H16555" i="62"/>
  <c r="I16555" i="62" s="1"/>
  <c r="H16554" i="62"/>
  <c r="I16554" i="62" s="1"/>
  <c r="H16553" i="62"/>
  <c r="I16553" i="62" s="1"/>
  <c r="H16552" i="62"/>
  <c r="I16552" i="62" s="1"/>
  <c r="H16551" i="62"/>
  <c r="I16551" i="62" s="1"/>
  <c r="H16550" i="62"/>
  <c r="I16550" i="62" s="1"/>
  <c r="H16549" i="62"/>
  <c r="I16549" i="62" s="1"/>
  <c r="H16548" i="62"/>
  <c r="I16548" i="62" s="1"/>
  <c r="H16547" i="62"/>
  <c r="I16547" i="62" s="1"/>
  <c r="H16546" i="62"/>
  <c r="I16546" i="62" s="1"/>
  <c r="H16545" i="62"/>
  <c r="I16545" i="62" s="1"/>
  <c r="H16544" i="62"/>
  <c r="I16544" i="62" s="1"/>
  <c r="H16543" i="62"/>
  <c r="I16543" i="62" s="1"/>
  <c r="H16542" i="62"/>
  <c r="I16542" i="62" s="1"/>
  <c r="H16541" i="62"/>
  <c r="I16541" i="62" s="1"/>
  <c r="H16540" i="62"/>
  <c r="I16540" i="62" s="1"/>
  <c r="H16539" i="62"/>
  <c r="I16539" i="62" s="1"/>
  <c r="H16538" i="62"/>
  <c r="I16538" i="62" s="1"/>
  <c r="H16537" i="62"/>
  <c r="I16537" i="62" s="1"/>
  <c r="H16536" i="62"/>
  <c r="I16536" i="62" s="1"/>
  <c r="H16535" i="62"/>
  <c r="I16535" i="62" s="1"/>
  <c r="H16534" i="62"/>
  <c r="I16534" i="62" s="1"/>
  <c r="H16533" i="62"/>
  <c r="I16533" i="62" s="1"/>
  <c r="H16532" i="62"/>
  <c r="I16532" i="62" s="1"/>
  <c r="H16531" i="62"/>
  <c r="I16531" i="62" s="1"/>
  <c r="H16530" i="62"/>
  <c r="I16530" i="62" s="1"/>
  <c r="H16529" i="62"/>
  <c r="I16529" i="62" s="1"/>
  <c r="H16528" i="62"/>
  <c r="I16528" i="62" s="1"/>
  <c r="H16527" i="62"/>
  <c r="I16527" i="62" s="1"/>
  <c r="H16526" i="62"/>
  <c r="I16526" i="62" s="1"/>
  <c r="H16525" i="62"/>
  <c r="I16525" i="62" s="1"/>
  <c r="H16524" i="62"/>
  <c r="I16524" i="62" s="1"/>
  <c r="H16523" i="62"/>
  <c r="I16523" i="62" s="1"/>
  <c r="H16522" i="62"/>
  <c r="I16522" i="62" s="1"/>
  <c r="H16521" i="62"/>
  <c r="I16521" i="62" s="1"/>
  <c r="H16520" i="62"/>
  <c r="I16520" i="62" s="1"/>
  <c r="H16519" i="62"/>
  <c r="I16519" i="62" s="1"/>
  <c r="H16518" i="62"/>
  <c r="I16518" i="62" s="1"/>
  <c r="H16517" i="62"/>
  <c r="I16517" i="62" s="1"/>
  <c r="H16516" i="62"/>
  <c r="I16516" i="62" s="1"/>
  <c r="H16515" i="62"/>
  <c r="I16515" i="62" s="1"/>
  <c r="H16514" i="62"/>
  <c r="I16514" i="62" s="1"/>
  <c r="H16513" i="62"/>
  <c r="I16513" i="62" s="1"/>
  <c r="H16512" i="62"/>
  <c r="I16512" i="62" s="1"/>
  <c r="H16511" i="62"/>
  <c r="I16511" i="62" s="1"/>
  <c r="H16510" i="62"/>
  <c r="I16510" i="62" s="1"/>
  <c r="H16509" i="62"/>
  <c r="I16509" i="62" s="1"/>
  <c r="H16508" i="62"/>
  <c r="I16508" i="62" s="1"/>
  <c r="H16507" i="62"/>
  <c r="I16507" i="62" s="1"/>
  <c r="H16506" i="62"/>
  <c r="I16506" i="62" s="1"/>
  <c r="H16505" i="62"/>
  <c r="I16505" i="62" s="1"/>
  <c r="H16504" i="62"/>
  <c r="I16504" i="62" s="1"/>
  <c r="H16503" i="62"/>
  <c r="I16503" i="62" s="1"/>
  <c r="H16502" i="62"/>
  <c r="I16502" i="62" s="1"/>
  <c r="H16501" i="62"/>
  <c r="I16501" i="62" s="1"/>
  <c r="H16500" i="62"/>
  <c r="I16500" i="62" s="1"/>
  <c r="H16499" i="62"/>
  <c r="I16499" i="62" s="1"/>
  <c r="H16498" i="62"/>
  <c r="I16498" i="62" s="1"/>
  <c r="H16497" i="62"/>
  <c r="I16497" i="62" s="1"/>
  <c r="H16496" i="62"/>
  <c r="I16496" i="62" s="1"/>
  <c r="H16495" i="62"/>
  <c r="I16495" i="62" s="1"/>
  <c r="H16494" i="62"/>
  <c r="I16494" i="62" s="1"/>
  <c r="H16493" i="62"/>
  <c r="I16493" i="62" s="1"/>
  <c r="H16492" i="62"/>
  <c r="I16492" i="62" s="1"/>
  <c r="H16491" i="62"/>
  <c r="I16491" i="62" s="1"/>
  <c r="H16490" i="62"/>
  <c r="I16490" i="62" s="1"/>
  <c r="H16489" i="62"/>
  <c r="I16489" i="62" s="1"/>
  <c r="H16488" i="62"/>
  <c r="I16488" i="62" s="1"/>
  <c r="H16487" i="62"/>
  <c r="I16487" i="62" s="1"/>
  <c r="H16486" i="62"/>
  <c r="I16486" i="62" s="1"/>
  <c r="H16485" i="62"/>
  <c r="I16485" i="62" s="1"/>
  <c r="H16484" i="62"/>
  <c r="I16484" i="62" s="1"/>
  <c r="H16483" i="62"/>
  <c r="I16483" i="62" s="1"/>
  <c r="H16482" i="62"/>
  <c r="I16482" i="62" s="1"/>
  <c r="H16481" i="62"/>
  <c r="I16481" i="62" s="1"/>
  <c r="H16480" i="62"/>
  <c r="I16480" i="62" s="1"/>
  <c r="H16479" i="62"/>
  <c r="I16479" i="62" s="1"/>
  <c r="H16478" i="62"/>
  <c r="I16478" i="62" s="1"/>
  <c r="H16477" i="62"/>
  <c r="I16477" i="62" s="1"/>
  <c r="H16476" i="62"/>
  <c r="I16476" i="62" s="1"/>
  <c r="H16475" i="62"/>
  <c r="I16475" i="62" s="1"/>
  <c r="H16474" i="62"/>
  <c r="I16474" i="62" s="1"/>
  <c r="H16473" i="62"/>
  <c r="I16473" i="62" s="1"/>
  <c r="H16472" i="62"/>
  <c r="I16472" i="62" s="1"/>
  <c r="H16471" i="62"/>
  <c r="I16471" i="62" s="1"/>
  <c r="H16470" i="62"/>
  <c r="I16470" i="62" s="1"/>
  <c r="H16469" i="62"/>
  <c r="I16469" i="62" s="1"/>
  <c r="H16468" i="62"/>
  <c r="I16468" i="62" s="1"/>
  <c r="H16467" i="62"/>
  <c r="I16467" i="62" s="1"/>
  <c r="H16466" i="62"/>
  <c r="I16466" i="62" s="1"/>
  <c r="H16465" i="62"/>
  <c r="I16465" i="62" s="1"/>
  <c r="H16464" i="62"/>
  <c r="I16464" i="62" s="1"/>
  <c r="H16463" i="62"/>
  <c r="I16463" i="62" s="1"/>
  <c r="H16462" i="62"/>
  <c r="I16462" i="62" s="1"/>
  <c r="H16461" i="62"/>
  <c r="I16461" i="62" s="1"/>
  <c r="H16460" i="62"/>
  <c r="I16460" i="62" s="1"/>
  <c r="H16459" i="62"/>
  <c r="I16459" i="62" s="1"/>
  <c r="H16458" i="62"/>
  <c r="I16458" i="62" s="1"/>
  <c r="H16457" i="62"/>
  <c r="I16457" i="62" s="1"/>
  <c r="H16456" i="62"/>
  <c r="I16456" i="62" s="1"/>
  <c r="H16455" i="62"/>
  <c r="I16455" i="62" s="1"/>
  <c r="H16454" i="62"/>
  <c r="I16454" i="62" s="1"/>
  <c r="H16453" i="62"/>
  <c r="I16453" i="62" s="1"/>
  <c r="H16452" i="62"/>
  <c r="I16452" i="62" s="1"/>
  <c r="H16451" i="62"/>
  <c r="I16451" i="62" s="1"/>
  <c r="H16450" i="62"/>
  <c r="I16450" i="62" s="1"/>
  <c r="H16449" i="62"/>
  <c r="I16449" i="62" s="1"/>
  <c r="H16448" i="62"/>
  <c r="I16448" i="62" s="1"/>
  <c r="H16447" i="62"/>
  <c r="I16447" i="62" s="1"/>
  <c r="H16446" i="62"/>
  <c r="I16446" i="62" s="1"/>
  <c r="H16445" i="62"/>
  <c r="I16445" i="62" s="1"/>
  <c r="H16444" i="62"/>
  <c r="I16444" i="62" s="1"/>
  <c r="H16443" i="62"/>
  <c r="I16443" i="62" s="1"/>
  <c r="H16442" i="62"/>
  <c r="I16442" i="62" s="1"/>
  <c r="H16441" i="62"/>
  <c r="I16441" i="62" s="1"/>
  <c r="H16440" i="62"/>
  <c r="I16440" i="62" s="1"/>
  <c r="H16439" i="62"/>
  <c r="I16439" i="62" s="1"/>
  <c r="H16438" i="62"/>
  <c r="I16438" i="62" s="1"/>
  <c r="H16437" i="62"/>
  <c r="I16437" i="62" s="1"/>
  <c r="H16436" i="62"/>
  <c r="I16436" i="62" s="1"/>
  <c r="H16435" i="62"/>
  <c r="I16435" i="62" s="1"/>
  <c r="H16434" i="62"/>
  <c r="I16434" i="62" s="1"/>
  <c r="H16433" i="62"/>
  <c r="I16433" i="62" s="1"/>
  <c r="H16432" i="62"/>
  <c r="I16432" i="62" s="1"/>
  <c r="H16431" i="62"/>
  <c r="I16431" i="62" s="1"/>
  <c r="H16430" i="62"/>
  <c r="I16430" i="62" s="1"/>
  <c r="H16429" i="62"/>
  <c r="I16429" i="62" s="1"/>
  <c r="H16428" i="62"/>
  <c r="I16428" i="62" s="1"/>
  <c r="H16427" i="62"/>
  <c r="I16427" i="62" s="1"/>
  <c r="H16426" i="62"/>
  <c r="I16426" i="62" s="1"/>
  <c r="H16425" i="62"/>
  <c r="I16425" i="62" s="1"/>
  <c r="H16424" i="62"/>
  <c r="I16424" i="62" s="1"/>
  <c r="H16423" i="62"/>
  <c r="I16423" i="62" s="1"/>
  <c r="H16422" i="62"/>
  <c r="I16422" i="62" s="1"/>
  <c r="H16421" i="62"/>
  <c r="I16421" i="62" s="1"/>
  <c r="H16420" i="62"/>
  <c r="I16420" i="62" s="1"/>
  <c r="H16419" i="62"/>
  <c r="I16419" i="62" s="1"/>
  <c r="H16418" i="62"/>
  <c r="I16418" i="62" s="1"/>
  <c r="H16417" i="62"/>
  <c r="I16417" i="62" s="1"/>
  <c r="H16416" i="62"/>
  <c r="I16416" i="62" s="1"/>
  <c r="H16415" i="62"/>
  <c r="I16415" i="62" s="1"/>
  <c r="H16414" i="62"/>
  <c r="I16414" i="62" s="1"/>
  <c r="H16413" i="62"/>
  <c r="I16413" i="62" s="1"/>
  <c r="H16412" i="62"/>
  <c r="I16412" i="62" s="1"/>
  <c r="H16411" i="62"/>
  <c r="I16411" i="62" s="1"/>
  <c r="H16410" i="62"/>
  <c r="I16410" i="62" s="1"/>
  <c r="H16409" i="62"/>
  <c r="I16409" i="62" s="1"/>
  <c r="H16408" i="62"/>
  <c r="I16408" i="62" s="1"/>
  <c r="H16407" i="62"/>
  <c r="I16407" i="62" s="1"/>
  <c r="H16406" i="62"/>
  <c r="I16406" i="62" s="1"/>
  <c r="H16405" i="62"/>
  <c r="I16405" i="62" s="1"/>
  <c r="H16404" i="62"/>
  <c r="I16404" i="62" s="1"/>
  <c r="H16403" i="62"/>
  <c r="I16403" i="62" s="1"/>
  <c r="H16402" i="62"/>
  <c r="I16402" i="62" s="1"/>
  <c r="H16401" i="62"/>
  <c r="I16401" i="62" s="1"/>
  <c r="H16400" i="62"/>
  <c r="I16400" i="62" s="1"/>
  <c r="H16399" i="62"/>
  <c r="I16399" i="62" s="1"/>
  <c r="H16398" i="62"/>
  <c r="I16398" i="62" s="1"/>
  <c r="H16397" i="62"/>
  <c r="I16397" i="62" s="1"/>
  <c r="H16396" i="62"/>
  <c r="I16396" i="62" s="1"/>
  <c r="H16395" i="62"/>
  <c r="I16395" i="62" s="1"/>
  <c r="H16394" i="62"/>
  <c r="I16394" i="62" s="1"/>
  <c r="H16393" i="62"/>
  <c r="I16393" i="62" s="1"/>
  <c r="H16392" i="62"/>
  <c r="I16392" i="62" s="1"/>
  <c r="H16391" i="62"/>
  <c r="I16391" i="62" s="1"/>
  <c r="H16390" i="62"/>
  <c r="I16390" i="62" s="1"/>
  <c r="H16389" i="62"/>
  <c r="I16389" i="62" s="1"/>
  <c r="H16388" i="62"/>
  <c r="I16388" i="62" s="1"/>
  <c r="H16387" i="62"/>
  <c r="I16387" i="62" s="1"/>
  <c r="H16386" i="62"/>
  <c r="I16386" i="62" s="1"/>
  <c r="H16385" i="62"/>
  <c r="I16385" i="62" s="1"/>
  <c r="H16384" i="62"/>
  <c r="I16384" i="62" s="1"/>
  <c r="H16383" i="62"/>
  <c r="I16383" i="62" s="1"/>
  <c r="H16382" i="62"/>
  <c r="I16382" i="62" s="1"/>
  <c r="H16381" i="62"/>
  <c r="I16381" i="62" s="1"/>
  <c r="H16380" i="62"/>
  <c r="I16380" i="62" s="1"/>
  <c r="H16379" i="62"/>
  <c r="I16379" i="62" s="1"/>
  <c r="H16378" i="62"/>
  <c r="I16378" i="62" s="1"/>
  <c r="H16377" i="62"/>
  <c r="I16377" i="62" s="1"/>
  <c r="H16376" i="62"/>
  <c r="I16376" i="62" s="1"/>
  <c r="H16375" i="62"/>
  <c r="I16375" i="62" s="1"/>
  <c r="H16374" i="62"/>
  <c r="I16374" i="62" s="1"/>
  <c r="H16373" i="62"/>
  <c r="I16373" i="62" s="1"/>
  <c r="H16372" i="62"/>
  <c r="I16372" i="62" s="1"/>
  <c r="H16371" i="62"/>
  <c r="I16371" i="62" s="1"/>
  <c r="H16370" i="62"/>
  <c r="I16370" i="62" s="1"/>
  <c r="H16369" i="62"/>
  <c r="I16369" i="62" s="1"/>
  <c r="H16368" i="62"/>
  <c r="I16368" i="62" s="1"/>
  <c r="H16367" i="62"/>
  <c r="I16367" i="62" s="1"/>
  <c r="H16366" i="62"/>
  <c r="I16366" i="62" s="1"/>
  <c r="H16365" i="62"/>
  <c r="I16365" i="62" s="1"/>
  <c r="H16364" i="62"/>
  <c r="I16364" i="62" s="1"/>
  <c r="H16363" i="62"/>
  <c r="I16363" i="62" s="1"/>
  <c r="H16362" i="62"/>
  <c r="I16362" i="62" s="1"/>
  <c r="H16361" i="62"/>
  <c r="I16361" i="62" s="1"/>
  <c r="H16360" i="62"/>
  <c r="I16360" i="62" s="1"/>
  <c r="H16359" i="62"/>
  <c r="I16359" i="62" s="1"/>
  <c r="H16358" i="62"/>
  <c r="I16358" i="62" s="1"/>
  <c r="H16357" i="62"/>
  <c r="I16357" i="62" s="1"/>
  <c r="H16356" i="62"/>
  <c r="I16356" i="62" s="1"/>
  <c r="H16355" i="62"/>
  <c r="I16355" i="62" s="1"/>
  <c r="H16354" i="62"/>
  <c r="I16354" i="62" s="1"/>
  <c r="H16353" i="62"/>
  <c r="I16353" i="62" s="1"/>
  <c r="H16352" i="62"/>
  <c r="I16352" i="62" s="1"/>
  <c r="H16351" i="62"/>
  <c r="I16351" i="62" s="1"/>
  <c r="H16350" i="62"/>
  <c r="I16350" i="62" s="1"/>
  <c r="H16349" i="62"/>
  <c r="I16349" i="62" s="1"/>
  <c r="H16348" i="62"/>
  <c r="I16348" i="62" s="1"/>
  <c r="H16347" i="62"/>
  <c r="I16347" i="62" s="1"/>
  <c r="H16346" i="62"/>
  <c r="I16346" i="62" s="1"/>
  <c r="H16345" i="62"/>
  <c r="I16345" i="62" s="1"/>
  <c r="H16344" i="62"/>
  <c r="I16344" i="62" s="1"/>
  <c r="H16343" i="62"/>
  <c r="I16343" i="62" s="1"/>
  <c r="H16342" i="62"/>
  <c r="I16342" i="62" s="1"/>
  <c r="H16341" i="62"/>
  <c r="I16341" i="62" s="1"/>
  <c r="H16340" i="62"/>
  <c r="I16340" i="62" s="1"/>
  <c r="H16339" i="62"/>
  <c r="I16339" i="62" s="1"/>
  <c r="H16338" i="62"/>
  <c r="I16338" i="62" s="1"/>
  <c r="H16337" i="62"/>
  <c r="I16337" i="62" s="1"/>
  <c r="H16336" i="62"/>
  <c r="I16336" i="62" s="1"/>
  <c r="H16335" i="62"/>
  <c r="I16335" i="62" s="1"/>
  <c r="H16334" i="62"/>
  <c r="I16334" i="62" s="1"/>
  <c r="H16333" i="62"/>
  <c r="I16333" i="62" s="1"/>
  <c r="H16332" i="62"/>
  <c r="I16332" i="62" s="1"/>
  <c r="H16331" i="62"/>
  <c r="I16331" i="62" s="1"/>
  <c r="H16330" i="62"/>
  <c r="I16330" i="62" s="1"/>
  <c r="H16329" i="62"/>
  <c r="I16329" i="62" s="1"/>
  <c r="H16328" i="62"/>
  <c r="I16328" i="62" s="1"/>
  <c r="H16327" i="62"/>
  <c r="I16327" i="62" s="1"/>
  <c r="H16326" i="62"/>
  <c r="I16326" i="62" s="1"/>
  <c r="H16325" i="62"/>
  <c r="I16325" i="62" s="1"/>
  <c r="H16324" i="62"/>
  <c r="I16324" i="62" s="1"/>
  <c r="H16323" i="62"/>
  <c r="I16323" i="62" s="1"/>
  <c r="H16322" i="62"/>
  <c r="I16322" i="62" s="1"/>
  <c r="H16321" i="62"/>
  <c r="I16321" i="62" s="1"/>
  <c r="H16320" i="62"/>
  <c r="I16320" i="62" s="1"/>
  <c r="H16319" i="62"/>
  <c r="I16319" i="62" s="1"/>
  <c r="H16318" i="62"/>
  <c r="I16318" i="62" s="1"/>
  <c r="H16317" i="62"/>
  <c r="I16317" i="62" s="1"/>
  <c r="H16316" i="62"/>
  <c r="I16316" i="62" s="1"/>
  <c r="H16315" i="62"/>
  <c r="I16315" i="62" s="1"/>
  <c r="H16314" i="62"/>
  <c r="I16314" i="62" s="1"/>
  <c r="H16313" i="62"/>
  <c r="I16313" i="62" s="1"/>
  <c r="H16312" i="62"/>
  <c r="I16312" i="62" s="1"/>
  <c r="H16311" i="62"/>
  <c r="I16311" i="62" s="1"/>
  <c r="H16310" i="62"/>
  <c r="I16310" i="62" s="1"/>
  <c r="H16309" i="62"/>
  <c r="I16309" i="62" s="1"/>
  <c r="H16308" i="62"/>
  <c r="I16308" i="62" s="1"/>
  <c r="H16307" i="62"/>
  <c r="I16307" i="62" s="1"/>
  <c r="H16306" i="62"/>
  <c r="I16306" i="62" s="1"/>
  <c r="H16305" i="62"/>
  <c r="I16305" i="62" s="1"/>
  <c r="H16304" i="62"/>
  <c r="I16304" i="62" s="1"/>
  <c r="H16303" i="62"/>
  <c r="I16303" i="62" s="1"/>
  <c r="H16302" i="62"/>
  <c r="I16302" i="62" s="1"/>
  <c r="H16301" i="62"/>
  <c r="I16301" i="62" s="1"/>
  <c r="H16300" i="62"/>
  <c r="I16300" i="62" s="1"/>
  <c r="H16299" i="62"/>
  <c r="I16299" i="62" s="1"/>
  <c r="H16298" i="62"/>
  <c r="I16298" i="62" s="1"/>
  <c r="H16297" i="62"/>
  <c r="I16297" i="62" s="1"/>
  <c r="H16296" i="62"/>
  <c r="I16296" i="62" s="1"/>
  <c r="H16295" i="62"/>
  <c r="I16295" i="62" s="1"/>
  <c r="H16294" i="62"/>
  <c r="I16294" i="62" s="1"/>
  <c r="H16293" i="62"/>
  <c r="I16293" i="62" s="1"/>
  <c r="H16292" i="62"/>
  <c r="I16292" i="62" s="1"/>
  <c r="H16291" i="62"/>
  <c r="I16291" i="62" s="1"/>
  <c r="H16290" i="62"/>
  <c r="I16290" i="62" s="1"/>
  <c r="H16289" i="62"/>
  <c r="I16289" i="62" s="1"/>
  <c r="H16288" i="62"/>
  <c r="I16288" i="62" s="1"/>
  <c r="H16287" i="62"/>
  <c r="I16287" i="62" s="1"/>
  <c r="H16286" i="62"/>
  <c r="I16286" i="62" s="1"/>
  <c r="H16285" i="62"/>
  <c r="I16285" i="62" s="1"/>
  <c r="H16284" i="62"/>
  <c r="I16284" i="62" s="1"/>
  <c r="H16283" i="62"/>
  <c r="I16283" i="62" s="1"/>
  <c r="H16282" i="62"/>
  <c r="I16282" i="62" s="1"/>
  <c r="H16281" i="62"/>
  <c r="I16281" i="62" s="1"/>
  <c r="H16280" i="62"/>
  <c r="I16280" i="62" s="1"/>
  <c r="H16279" i="62"/>
  <c r="I16279" i="62" s="1"/>
  <c r="H16278" i="62"/>
  <c r="I16278" i="62" s="1"/>
  <c r="H16277" i="62"/>
  <c r="I16277" i="62" s="1"/>
  <c r="H16276" i="62"/>
  <c r="I16276" i="62" s="1"/>
  <c r="H16275" i="62"/>
  <c r="I16275" i="62" s="1"/>
  <c r="H16274" i="62"/>
  <c r="I16274" i="62" s="1"/>
  <c r="H16273" i="62"/>
  <c r="I16273" i="62" s="1"/>
  <c r="H16272" i="62"/>
  <c r="I16272" i="62" s="1"/>
  <c r="H16271" i="62"/>
  <c r="I16271" i="62" s="1"/>
  <c r="H16270" i="62"/>
  <c r="I16270" i="62" s="1"/>
  <c r="H16269" i="62"/>
  <c r="I16269" i="62" s="1"/>
  <c r="H16268" i="62"/>
  <c r="I16268" i="62" s="1"/>
  <c r="H16267" i="62"/>
  <c r="I16267" i="62" s="1"/>
  <c r="H16266" i="62"/>
  <c r="I16266" i="62" s="1"/>
  <c r="H16265" i="62"/>
  <c r="I16265" i="62" s="1"/>
  <c r="H16264" i="62"/>
  <c r="I16264" i="62" s="1"/>
  <c r="H16263" i="62"/>
  <c r="I16263" i="62" s="1"/>
  <c r="H16262" i="62"/>
  <c r="I16262" i="62" s="1"/>
  <c r="H16261" i="62"/>
  <c r="I16261" i="62" s="1"/>
  <c r="H16260" i="62"/>
  <c r="I16260" i="62" s="1"/>
  <c r="H16259" i="62"/>
  <c r="I16259" i="62" s="1"/>
  <c r="H16258" i="62"/>
  <c r="I16258" i="62" s="1"/>
  <c r="H16257" i="62"/>
  <c r="I16257" i="62" s="1"/>
  <c r="H16256" i="62"/>
  <c r="I16256" i="62" s="1"/>
  <c r="H16255" i="62"/>
  <c r="I16255" i="62" s="1"/>
  <c r="H16254" i="62"/>
  <c r="I16254" i="62" s="1"/>
  <c r="H16253" i="62"/>
  <c r="I16253" i="62" s="1"/>
  <c r="H16252" i="62"/>
  <c r="I16252" i="62" s="1"/>
  <c r="H16251" i="62"/>
  <c r="I16251" i="62" s="1"/>
  <c r="H16250" i="62"/>
  <c r="I16250" i="62" s="1"/>
  <c r="H16249" i="62"/>
  <c r="I16249" i="62" s="1"/>
  <c r="H16248" i="62"/>
  <c r="I16248" i="62" s="1"/>
  <c r="H16247" i="62"/>
  <c r="I16247" i="62" s="1"/>
  <c r="H16246" i="62"/>
  <c r="I16246" i="62" s="1"/>
  <c r="H16245" i="62"/>
  <c r="I16245" i="62" s="1"/>
  <c r="H16244" i="62"/>
  <c r="I16244" i="62" s="1"/>
  <c r="H16243" i="62"/>
  <c r="I16243" i="62" s="1"/>
  <c r="H16242" i="62"/>
  <c r="I16242" i="62" s="1"/>
  <c r="H16241" i="62"/>
  <c r="I16241" i="62" s="1"/>
  <c r="H16240" i="62"/>
  <c r="I16240" i="62" s="1"/>
  <c r="H16239" i="62"/>
  <c r="I16239" i="62" s="1"/>
  <c r="H16238" i="62"/>
  <c r="I16238" i="62" s="1"/>
  <c r="H16237" i="62"/>
  <c r="I16237" i="62" s="1"/>
  <c r="H16236" i="62"/>
  <c r="I16236" i="62" s="1"/>
  <c r="H16235" i="62"/>
  <c r="I16235" i="62" s="1"/>
  <c r="H16234" i="62"/>
  <c r="I16234" i="62" s="1"/>
  <c r="H16233" i="62"/>
  <c r="I16233" i="62" s="1"/>
  <c r="H16232" i="62"/>
  <c r="I16232" i="62" s="1"/>
  <c r="H16231" i="62"/>
  <c r="I16231" i="62" s="1"/>
  <c r="H16230" i="62"/>
  <c r="I16230" i="62" s="1"/>
  <c r="H16229" i="62"/>
  <c r="I16229" i="62" s="1"/>
  <c r="H16228" i="62"/>
  <c r="I16228" i="62" s="1"/>
  <c r="H16227" i="62"/>
  <c r="I16227" i="62" s="1"/>
  <c r="H16226" i="62"/>
  <c r="I16226" i="62" s="1"/>
  <c r="H16225" i="62"/>
  <c r="I16225" i="62" s="1"/>
  <c r="H16224" i="62"/>
  <c r="I16224" i="62" s="1"/>
  <c r="H16223" i="62"/>
  <c r="I16223" i="62" s="1"/>
  <c r="H16222" i="62"/>
  <c r="I16222" i="62" s="1"/>
  <c r="H16221" i="62"/>
  <c r="I16221" i="62" s="1"/>
  <c r="H16220" i="62"/>
  <c r="I16220" i="62" s="1"/>
  <c r="H16219" i="62"/>
  <c r="I16219" i="62" s="1"/>
  <c r="H16218" i="62"/>
  <c r="I16218" i="62" s="1"/>
  <c r="H16217" i="62"/>
  <c r="I16217" i="62" s="1"/>
  <c r="H16216" i="62"/>
  <c r="I16216" i="62" s="1"/>
  <c r="H16215" i="62"/>
  <c r="I16215" i="62" s="1"/>
  <c r="H16214" i="62"/>
  <c r="I16214" i="62" s="1"/>
  <c r="H16213" i="62"/>
  <c r="I16213" i="62" s="1"/>
  <c r="H16212" i="62"/>
  <c r="I16212" i="62" s="1"/>
  <c r="H16211" i="62"/>
  <c r="I16211" i="62" s="1"/>
  <c r="H16210" i="62"/>
  <c r="I16210" i="62" s="1"/>
  <c r="H16209" i="62"/>
  <c r="I16209" i="62" s="1"/>
  <c r="H16208" i="62"/>
  <c r="I16208" i="62" s="1"/>
  <c r="H16207" i="62"/>
  <c r="I16207" i="62" s="1"/>
  <c r="H16206" i="62"/>
  <c r="I16206" i="62" s="1"/>
  <c r="H16205" i="62"/>
  <c r="I16205" i="62" s="1"/>
  <c r="H16204" i="62"/>
  <c r="I16204" i="62" s="1"/>
  <c r="H16203" i="62"/>
  <c r="I16203" i="62" s="1"/>
  <c r="H16202" i="62"/>
  <c r="I16202" i="62" s="1"/>
  <c r="H16201" i="62"/>
  <c r="I16201" i="62" s="1"/>
  <c r="H16200" i="62"/>
  <c r="I16200" i="62" s="1"/>
  <c r="H16199" i="62"/>
  <c r="I16199" i="62" s="1"/>
  <c r="H16198" i="62"/>
  <c r="I16198" i="62" s="1"/>
  <c r="H16197" i="62"/>
  <c r="I16197" i="62" s="1"/>
  <c r="H16196" i="62"/>
  <c r="I16196" i="62" s="1"/>
  <c r="H16195" i="62"/>
  <c r="I16195" i="62" s="1"/>
  <c r="H16194" i="62"/>
  <c r="I16194" i="62" s="1"/>
  <c r="H16193" i="62"/>
  <c r="I16193" i="62" s="1"/>
  <c r="H16192" i="62"/>
  <c r="I16192" i="62" s="1"/>
  <c r="H16191" i="62"/>
  <c r="I16191" i="62" s="1"/>
  <c r="H16190" i="62"/>
  <c r="I16190" i="62" s="1"/>
  <c r="H16189" i="62"/>
  <c r="I16189" i="62" s="1"/>
  <c r="H16188" i="62"/>
  <c r="I16188" i="62" s="1"/>
  <c r="H16187" i="62"/>
  <c r="I16187" i="62" s="1"/>
  <c r="H16186" i="62"/>
  <c r="I16186" i="62" s="1"/>
  <c r="H16185" i="62"/>
  <c r="I16185" i="62" s="1"/>
  <c r="H16184" i="62"/>
  <c r="I16184" i="62" s="1"/>
  <c r="H16183" i="62"/>
  <c r="I16183" i="62" s="1"/>
  <c r="H16182" i="62"/>
  <c r="I16182" i="62" s="1"/>
  <c r="H16181" i="62"/>
  <c r="I16181" i="62" s="1"/>
  <c r="H16180" i="62"/>
  <c r="I16180" i="62" s="1"/>
  <c r="H16179" i="62"/>
  <c r="I16179" i="62" s="1"/>
  <c r="H16178" i="62"/>
  <c r="I16178" i="62" s="1"/>
  <c r="H16177" i="62"/>
  <c r="I16177" i="62" s="1"/>
  <c r="H16176" i="62"/>
  <c r="I16176" i="62" s="1"/>
  <c r="H16175" i="62"/>
  <c r="I16175" i="62" s="1"/>
  <c r="H16174" i="62"/>
  <c r="I16174" i="62" s="1"/>
  <c r="H16173" i="62"/>
  <c r="I16173" i="62" s="1"/>
  <c r="H16172" i="62"/>
  <c r="I16172" i="62" s="1"/>
  <c r="H16171" i="62"/>
  <c r="I16171" i="62" s="1"/>
  <c r="H16170" i="62"/>
  <c r="I16170" i="62" s="1"/>
  <c r="H16169" i="62"/>
  <c r="I16169" i="62" s="1"/>
  <c r="H16168" i="62"/>
  <c r="I16168" i="62" s="1"/>
  <c r="H16167" i="62"/>
  <c r="I16167" i="62" s="1"/>
  <c r="H16166" i="62"/>
  <c r="I16166" i="62" s="1"/>
  <c r="H16165" i="62"/>
  <c r="I16165" i="62" s="1"/>
  <c r="H16164" i="62"/>
  <c r="I16164" i="62" s="1"/>
  <c r="H16163" i="62"/>
  <c r="I16163" i="62" s="1"/>
  <c r="H16162" i="62"/>
  <c r="I16162" i="62" s="1"/>
  <c r="H16161" i="62"/>
  <c r="I16161" i="62" s="1"/>
  <c r="H16160" i="62"/>
  <c r="I16160" i="62" s="1"/>
  <c r="H16159" i="62"/>
  <c r="I16159" i="62" s="1"/>
  <c r="H16158" i="62"/>
  <c r="I16158" i="62" s="1"/>
  <c r="H16157" i="62"/>
  <c r="I16157" i="62" s="1"/>
  <c r="H16156" i="62"/>
  <c r="I16156" i="62" s="1"/>
  <c r="H16155" i="62"/>
  <c r="I16155" i="62" s="1"/>
  <c r="H16154" i="62"/>
  <c r="I16154" i="62" s="1"/>
  <c r="H16153" i="62"/>
  <c r="I16153" i="62" s="1"/>
  <c r="H16152" i="62"/>
  <c r="I16152" i="62" s="1"/>
  <c r="H16151" i="62"/>
  <c r="I16151" i="62" s="1"/>
  <c r="H16150" i="62"/>
  <c r="I16150" i="62" s="1"/>
  <c r="H16149" i="62"/>
  <c r="I16149" i="62" s="1"/>
  <c r="H16148" i="62"/>
  <c r="I16148" i="62" s="1"/>
  <c r="H16147" i="62"/>
  <c r="I16147" i="62" s="1"/>
  <c r="H16146" i="62"/>
  <c r="I16146" i="62" s="1"/>
  <c r="H16145" i="62"/>
  <c r="I16145" i="62" s="1"/>
  <c r="H16144" i="62"/>
  <c r="I16144" i="62" s="1"/>
  <c r="H16143" i="62"/>
  <c r="I16143" i="62" s="1"/>
  <c r="H16142" i="62"/>
  <c r="I16142" i="62" s="1"/>
  <c r="H16141" i="62"/>
  <c r="I16141" i="62" s="1"/>
  <c r="H16140" i="62"/>
  <c r="I16140" i="62" s="1"/>
  <c r="H16139" i="62"/>
  <c r="I16139" i="62" s="1"/>
  <c r="H16138" i="62"/>
  <c r="I16138" i="62" s="1"/>
  <c r="H16137" i="62"/>
  <c r="I16137" i="62" s="1"/>
  <c r="H16136" i="62"/>
  <c r="I16136" i="62" s="1"/>
  <c r="H16135" i="62"/>
  <c r="I16135" i="62" s="1"/>
  <c r="H16134" i="62"/>
  <c r="I16134" i="62" s="1"/>
  <c r="H16133" i="62"/>
  <c r="I16133" i="62" s="1"/>
  <c r="H16132" i="62"/>
  <c r="I16132" i="62" s="1"/>
  <c r="H16131" i="62"/>
  <c r="I16131" i="62" s="1"/>
  <c r="H16130" i="62"/>
  <c r="I16130" i="62" s="1"/>
  <c r="H16129" i="62"/>
  <c r="I16129" i="62" s="1"/>
  <c r="H16128" i="62"/>
  <c r="I16128" i="62" s="1"/>
  <c r="H16127" i="62"/>
  <c r="I16127" i="62" s="1"/>
  <c r="H16126" i="62"/>
  <c r="I16126" i="62" s="1"/>
  <c r="H16125" i="62"/>
  <c r="I16125" i="62" s="1"/>
  <c r="H16124" i="62"/>
  <c r="I16124" i="62" s="1"/>
  <c r="H16123" i="62"/>
  <c r="I16123" i="62" s="1"/>
  <c r="H16122" i="62"/>
  <c r="I16122" i="62" s="1"/>
  <c r="H16121" i="62"/>
  <c r="I16121" i="62" s="1"/>
  <c r="H16120" i="62"/>
  <c r="I16120" i="62" s="1"/>
  <c r="H16119" i="62"/>
  <c r="I16119" i="62" s="1"/>
  <c r="H16118" i="62"/>
  <c r="I16118" i="62" s="1"/>
  <c r="H16117" i="62"/>
  <c r="I16117" i="62" s="1"/>
  <c r="H16116" i="62"/>
  <c r="I16116" i="62" s="1"/>
  <c r="H16115" i="62"/>
  <c r="I16115" i="62" s="1"/>
  <c r="H16114" i="62"/>
  <c r="I16114" i="62" s="1"/>
  <c r="H16113" i="62"/>
  <c r="I16113" i="62" s="1"/>
  <c r="H16112" i="62"/>
  <c r="I16112" i="62" s="1"/>
  <c r="H16111" i="62"/>
  <c r="I16111" i="62" s="1"/>
  <c r="H16110" i="62"/>
  <c r="I16110" i="62" s="1"/>
  <c r="H16109" i="62"/>
  <c r="I16109" i="62" s="1"/>
  <c r="H16108" i="62"/>
  <c r="I16108" i="62" s="1"/>
  <c r="H16107" i="62"/>
  <c r="I16107" i="62" s="1"/>
  <c r="H16106" i="62"/>
  <c r="I16106" i="62" s="1"/>
  <c r="H16105" i="62"/>
  <c r="I16105" i="62" s="1"/>
  <c r="H16104" i="62"/>
  <c r="I16104" i="62" s="1"/>
  <c r="H16103" i="62"/>
  <c r="I16103" i="62" s="1"/>
  <c r="H16102" i="62"/>
  <c r="I16102" i="62" s="1"/>
  <c r="H16101" i="62"/>
  <c r="I16101" i="62" s="1"/>
  <c r="H16100" i="62"/>
  <c r="I16100" i="62" s="1"/>
  <c r="H16099" i="62"/>
  <c r="I16099" i="62" s="1"/>
  <c r="H16098" i="62"/>
  <c r="I16098" i="62" s="1"/>
  <c r="H16097" i="62"/>
  <c r="I16097" i="62" s="1"/>
  <c r="H16096" i="62"/>
  <c r="I16096" i="62" s="1"/>
  <c r="H16095" i="62"/>
  <c r="I16095" i="62" s="1"/>
  <c r="H16094" i="62"/>
  <c r="I16094" i="62" s="1"/>
  <c r="H16093" i="62"/>
  <c r="I16093" i="62" s="1"/>
  <c r="H16092" i="62"/>
  <c r="I16092" i="62" s="1"/>
  <c r="H16091" i="62"/>
  <c r="I16091" i="62" s="1"/>
  <c r="H16090" i="62"/>
  <c r="I16090" i="62" s="1"/>
  <c r="H16089" i="62"/>
  <c r="I16089" i="62" s="1"/>
  <c r="H16088" i="62"/>
  <c r="I16088" i="62" s="1"/>
  <c r="H16087" i="62"/>
  <c r="I16087" i="62" s="1"/>
  <c r="H16086" i="62"/>
  <c r="I16086" i="62" s="1"/>
  <c r="H16085" i="62"/>
  <c r="I16085" i="62" s="1"/>
  <c r="H16084" i="62"/>
  <c r="I16084" i="62" s="1"/>
  <c r="H16083" i="62"/>
  <c r="I16083" i="62" s="1"/>
  <c r="H16082" i="62"/>
  <c r="I16082" i="62" s="1"/>
  <c r="H16081" i="62"/>
  <c r="I16081" i="62" s="1"/>
  <c r="H16080" i="62"/>
  <c r="I16080" i="62" s="1"/>
  <c r="H16079" i="62"/>
  <c r="I16079" i="62" s="1"/>
  <c r="H16078" i="62"/>
  <c r="I16078" i="62" s="1"/>
  <c r="H16077" i="62"/>
  <c r="I16077" i="62" s="1"/>
  <c r="H16076" i="62"/>
  <c r="I16076" i="62" s="1"/>
  <c r="H16075" i="62"/>
  <c r="I16075" i="62" s="1"/>
  <c r="H16074" i="62"/>
  <c r="I16074" i="62" s="1"/>
  <c r="H16073" i="62"/>
  <c r="I16073" i="62" s="1"/>
  <c r="H16072" i="62"/>
  <c r="I16072" i="62" s="1"/>
  <c r="H16071" i="62"/>
  <c r="I16071" i="62" s="1"/>
  <c r="H16070" i="62"/>
  <c r="I16070" i="62" s="1"/>
  <c r="H16069" i="62"/>
  <c r="I16069" i="62" s="1"/>
  <c r="H16068" i="62"/>
  <c r="I16068" i="62" s="1"/>
  <c r="H16067" i="62"/>
  <c r="I16067" i="62" s="1"/>
  <c r="H16066" i="62"/>
  <c r="I16066" i="62" s="1"/>
  <c r="H16065" i="62"/>
  <c r="I16065" i="62" s="1"/>
  <c r="H16064" i="62"/>
  <c r="I16064" i="62" s="1"/>
  <c r="H16063" i="62"/>
  <c r="I16063" i="62" s="1"/>
  <c r="H16062" i="62"/>
  <c r="I16062" i="62" s="1"/>
  <c r="H16061" i="62"/>
  <c r="I16061" i="62" s="1"/>
  <c r="H16060" i="62"/>
  <c r="I16060" i="62" s="1"/>
  <c r="H16059" i="62"/>
  <c r="I16059" i="62" s="1"/>
  <c r="H16058" i="62"/>
  <c r="I16058" i="62" s="1"/>
  <c r="H16057" i="62"/>
  <c r="I16057" i="62" s="1"/>
  <c r="H16056" i="62"/>
  <c r="I16056" i="62" s="1"/>
  <c r="H16055" i="62"/>
  <c r="I16055" i="62" s="1"/>
  <c r="H16054" i="62"/>
  <c r="I16054" i="62" s="1"/>
  <c r="H16053" i="62"/>
  <c r="I16053" i="62" s="1"/>
  <c r="H16052" i="62"/>
  <c r="I16052" i="62" s="1"/>
  <c r="H16051" i="62"/>
  <c r="I16051" i="62" s="1"/>
  <c r="H16050" i="62"/>
  <c r="I16050" i="62" s="1"/>
  <c r="H16049" i="62"/>
  <c r="I16049" i="62" s="1"/>
  <c r="H16048" i="62"/>
  <c r="I16048" i="62" s="1"/>
  <c r="H16047" i="62"/>
  <c r="I16047" i="62" s="1"/>
  <c r="H16046" i="62"/>
  <c r="I16046" i="62" s="1"/>
  <c r="H16045" i="62"/>
  <c r="I16045" i="62" s="1"/>
  <c r="H16044" i="62"/>
  <c r="I16044" i="62" s="1"/>
  <c r="H16043" i="62"/>
  <c r="I16043" i="62" s="1"/>
  <c r="H16042" i="62"/>
  <c r="I16042" i="62" s="1"/>
  <c r="H16041" i="62"/>
  <c r="I16041" i="62" s="1"/>
  <c r="H16040" i="62"/>
  <c r="I16040" i="62" s="1"/>
  <c r="H16039" i="62"/>
  <c r="I16039" i="62" s="1"/>
  <c r="H16038" i="62"/>
  <c r="I16038" i="62" s="1"/>
  <c r="H16037" i="62"/>
  <c r="I16037" i="62" s="1"/>
  <c r="H16036" i="62"/>
  <c r="I16036" i="62" s="1"/>
  <c r="H16035" i="62"/>
  <c r="I16035" i="62" s="1"/>
  <c r="H16034" i="62"/>
  <c r="I16034" i="62" s="1"/>
  <c r="H16033" i="62"/>
  <c r="I16033" i="62" s="1"/>
  <c r="H16032" i="62"/>
  <c r="I16032" i="62" s="1"/>
  <c r="H16031" i="62"/>
  <c r="I16031" i="62" s="1"/>
  <c r="H16030" i="62"/>
  <c r="I16030" i="62" s="1"/>
  <c r="H16029" i="62"/>
  <c r="I16029" i="62" s="1"/>
  <c r="H16028" i="62"/>
  <c r="I16028" i="62" s="1"/>
  <c r="H16027" i="62"/>
  <c r="I16027" i="62" s="1"/>
  <c r="H16026" i="62"/>
  <c r="I16026" i="62" s="1"/>
  <c r="H16025" i="62"/>
  <c r="I16025" i="62" s="1"/>
  <c r="H16024" i="62"/>
  <c r="I16024" i="62" s="1"/>
  <c r="H16023" i="62"/>
  <c r="I16023" i="62" s="1"/>
  <c r="H16022" i="62"/>
  <c r="I16022" i="62" s="1"/>
  <c r="H16021" i="62"/>
  <c r="I16021" i="62" s="1"/>
  <c r="H16020" i="62"/>
  <c r="I16020" i="62" s="1"/>
  <c r="H16019" i="62"/>
  <c r="I16019" i="62" s="1"/>
  <c r="H16018" i="62"/>
  <c r="I16018" i="62" s="1"/>
  <c r="H16017" i="62"/>
  <c r="I16017" i="62" s="1"/>
  <c r="H16016" i="62"/>
  <c r="I16016" i="62" s="1"/>
  <c r="H16015" i="62"/>
  <c r="I16015" i="62" s="1"/>
  <c r="H16014" i="62"/>
  <c r="I16014" i="62" s="1"/>
  <c r="H16013" i="62"/>
  <c r="I16013" i="62" s="1"/>
  <c r="H16012" i="62"/>
  <c r="I16012" i="62" s="1"/>
  <c r="H16011" i="62"/>
  <c r="I16011" i="62" s="1"/>
  <c r="H16010" i="62"/>
  <c r="I16010" i="62" s="1"/>
  <c r="H16009" i="62"/>
  <c r="I16009" i="62" s="1"/>
  <c r="H16008" i="62"/>
  <c r="I16008" i="62" s="1"/>
  <c r="H16007" i="62"/>
  <c r="I16007" i="62" s="1"/>
  <c r="H16006" i="62"/>
  <c r="I16006" i="62" s="1"/>
  <c r="H16005" i="62"/>
  <c r="I16005" i="62" s="1"/>
  <c r="H16004" i="62"/>
  <c r="I16004" i="62" s="1"/>
  <c r="H16003" i="62"/>
  <c r="I16003" i="62" s="1"/>
  <c r="H16002" i="62"/>
  <c r="I16002" i="62" s="1"/>
  <c r="H16001" i="62"/>
  <c r="I16001" i="62" s="1"/>
  <c r="H16000" i="62"/>
  <c r="I16000" i="62" s="1"/>
  <c r="H15999" i="62"/>
  <c r="I15999" i="62" s="1"/>
  <c r="H15998" i="62"/>
  <c r="I15998" i="62" s="1"/>
  <c r="H15997" i="62"/>
  <c r="I15997" i="62" s="1"/>
  <c r="H15996" i="62"/>
  <c r="I15996" i="62" s="1"/>
  <c r="H15995" i="62"/>
  <c r="I15995" i="62" s="1"/>
  <c r="H15994" i="62"/>
  <c r="I15994" i="62" s="1"/>
  <c r="H15993" i="62"/>
  <c r="I15993" i="62" s="1"/>
  <c r="H15992" i="62"/>
  <c r="I15992" i="62" s="1"/>
  <c r="H15991" i="62"/>
  <c r="I15991" i="62" s="1"/>
  <c r="H15990" i="62"/>
  <c r="I15990" i="62" s="1"/>
  <c r="H15989" i="62"/>
  <c r="I15989" i="62" s="1"/>
  <c r="H15988" i="62"/>
  <c r="I15988" i="62" s="1"/>
  <c r="H15987" i="62"/>
  <c r="I15987" i="62" s="1"/>
  <c r="H15986" i="62"/>
  <c r="I15986" i="62" s="1"/>
  <c r="H15985" i="62"/>
  <c r="I15985" i="62" s="1"/>
  <c r="H15984" i="62"/>
  <c r="I15984" i="62" s="1"/>
  <c r="H15983" i="62"/>
  <c r="I15983" i="62" s="1"/>
  <c r="H15982" i="62"/>
  <c r="I15982" i="62" s="1"/>
  <c r="H15981" i="62"/>
  <c r="I15981" i="62" s="1"/>
  <c r="H15980" i="62"/>
  <c r="I15980" i="62" s="1"/>
  <c r="H15979" i="62"/>
  <c r="I15979" i="62" s="1"/>
  <c r="H15978" i="62"/>
  <c r="I15978" i="62" s="1"/>
  <c r="H15977" i="62"/>
  <c r="I15977" i="62" s="1"/>
  <c r="H15976" i="62"/>
  <c r="I15976" i="62" s="1"/>
  <c r="H15975" i="62"/>
  <c r="I15975" i="62" s="1"/>
  <c r="H15974" i="62"/>
  <c r="I15974" i="62" s="1"/>
  <c r="H15973" i="62"/>
  <c r="I15973" i="62" s="1"/>
  <c r="H15972" i="62"/>
  <c r="I15972" i="62" s="1"/>
  <c r="H15971" i="62"/>
  <c r="I15971" i="62" s="1"/>
  <c r="H15970" i="62"/>
  <c r="I15970" i="62" s="1"/>
  <c r="H15969" i="62"/>
  <c r="I15969" i="62" s="1"/>
  <c r="H15968" i="62"/>
  <c r="I15968" i="62" s="1"/>
  <c r="H15967" i="62"/>
  <c r="I15967" i="62" s="1"/>
  <c r="H15966" i="62"/>
  <c r="I15966" i="62" s="1"/>
  <c r="H15965" i="62"/>
  <c r="I15965" i="62" s="1"/>
  <c r="H15964" i="62"/>
  <c r="I15964" i="62" s="1"/>
  <c r="H15963" i="62"/>
  <c r="I15963" i="62" s="1"/>
  <c r="H15962" i="62"/>
  <c r="I15962" i="62" s="1"/>
  <c r="H15961" i="62"/>
  <c r="I15961" i="62" s="1"/>
  <c r="H15960" i="62"/>
  <c r="I15960" i="62" s="1"/>
  <c r="H15959" i="62"/>
  <c r="I15959" i="62" s="1"/>
  <c r="H15958" i="62"/>
  <c r="I15958" i="62" s="1"/>
  <c r="H15957" i="62"/>
  <c r="I15957" i="62" s="1"/>
  <c r="H15956" i="62"/>
  <c r="I15956" i="62" s="1"/>
  <c r="H15955" i="62"/>
  <c r="I15955" i="62" s="1"/>
  <c r="H15954" i="62"/>
  <c r="I15954" i="62" s="1"/>
  <c r="H15953" i="62"/>
  <c r="I15953" i="62" s="1"/>
  <c r="H15952" i="62"/>
  <c r="I15952" i="62" s="1"/>
  <c r="H15951" i="62"/>
  <c r="I15951" i="62" s="1"/>
  <c r="H15950" i="62"/>
  <c r="I15950" i="62" s="1"/>
  <c r="H15949" i="62"/>
  <c r="I15949" i="62" s="1"/>
  <c r="H15948" i="62"/>
  <c r="I15948" i="62" s="1"/>
  <c r="H15947" i="62"/>
  <c r="I15947" i="62" s="1"/>
  <c r="H15946" i="62"/>
  <c r="I15946" i="62" s="1"/>
  <c r="H15945" i="62"/>
  <c r="I15945" i="62" s="1"/>
  <c r="H15944" i="62"/>
  <c r="I15944" i="62" s="1"/>
  <c r="H15943" i="62"/>
  <c r="I15943" i="62" s="1"/>
  <c r="H15942" i="62"/>
  <c r="I15942" i="62" s="1"/>
  <c r="H15941" i="62"/>
  <c r="I15941" i="62" s="1"/>
  <c r="H15940" i="62"/>
  <c r="I15940" i="62" s="1"/>
  <c r="H15939" i="62"/>
  <c r="I15939" i="62" s="1"/>
  <c r="H15938" i="62"/>
  <c r="I15938" i="62" s="1"/>
  <c r="H15937" i="62"/>
  <c r="I15937" i="62" s="1"/>
  <c r="H15936" i="62"/>
  <c r="I15936" i="62" s="1"/>
  <c r="H15935" i="62"/>
  <c r="I15935" i="62" s="1"/>
  <c r="H15934" i="62"/>
  <c r="I15934" i="62" s="1"/>
  <c r="H15933" i="62"/>
  <c r="I15933" i="62" s="1"/>
  <c r="H15932" i="62"/>
  <c r="I15932" i="62" s="1"/>
  <c r="H15931" i="62"/>
  <c r="I15931" i="62" s="1"/>
  <c r="H15930" i="62"/>
  <c r="I15930" i="62" s="1"/>
  <c r="H15929" i="62"/>
  <c r="I15929" i="62" s="1"/>
  <c r="H15928" i="62"/>
  <c r="I15928" i="62" s="1"/>
  <c r="H15927" i="62"/>
  <c r="I15927" i="62" s="1"/>
  <c r="H15926" i="62"/>
  <c r="I15926" i="62" s="1"/>
  <c r="H15925" i="62"/>
  <c r="I15925" i="62" s="1"/>
  <c r="H15924" i="62"/>
  <c r="I15924" i="62" s="1"/>
  <c r="H15923" i="62"/>
  <c r="I15923" i="62" s="1"/>
  <c r="H15922" i="62"/>
  <c r="I15922" i="62" s="1"/>
  <c r="H15921" i="62"/>
  <c r="I15921" i="62" s="1"/>
  <c r="H15920" i="62"/>
  <c r="I15920" i="62" s="1"/>
  <c r="H15919" i="62"/>
  <c r="I15919" i="62" s="1"/>
  <c r="H15918" i="62"/>
  <c r="I15918" i="62" s="1"/>
  <c r="H15917" i="62"/>
  <c r="I15917" i="62" s="1"/>
  <c r="H15916" i="62"/>
  <c r="I15916" i="62" s="1"/>
  <c r="H15915" i="62"/>
  <c r="I15915" i="62" s="1"/>
  <c r="H15914" i="62"/>
  <c r="I15914" i="62" s="1"/>
  <c r="H15913" i="62"/>
  <c r="I15913" i="62" s="1"/>
  <c r="H15912" i="62"/>
  <c r="I15912" i="62" s="1"/>
  <c r="H15911" i="62"/>
  <c r="I15911" i="62" s="1"/>
  <c r="H15910" i="62"/>
  <c r="I15910" i="62" s="1"/>
  <c r="H15909" i="62"/>
  <c r="I15909" i="62" s="1"/>
  <c r="H15908" i="62"/>
  <c r="I15908" i="62" s="1"/>
  <c r="H15907" i="62"/>
  <c r="I15907" i="62" s="1"/>
  <c r="H15906" i="62"/>
  <c r="I15906" i="62" s="1"/>
  <c r="H15905" i="62"/>
  <c r="I15905" i="62" s="1"/>
  <c r="H15904" i="62"/>
  <c r="I15904" i="62" s="1"/>
  <c r="H15903" i="62"/>
  <c r="I15903" i="62" s="1"/>
  <c r="H15902" i="62"/>
  <c r="I15902" i="62" s="1"/>
  <c r="H15901" i="62"/>
  <c r="I15901" i="62" s="1"/>
  <c r="H15900" i="62"/>
  <c r="I15900" i="62" s="1"/>
  <c r="H15899" i="62"/>
  <c r="I15899" i="62" s="1"/>
  <c r="H15898" i="62"/>
  <c r="I15898" i="62" s="1"/>
  <c r="H15897" i="62"/>
  <c r="I15897" i="62" s="1"/>
  <c r="H15896" i="62"/>
  <c r="I15896" i="62" s="1"/>
  <c r="H15895" i="62"/>
  <c r="I15895" i="62" s="1"/>
  <c r="H15894" i="62"/>
  <c r="I15894" i="62" s="1"/>
  <c r="H15893" i="62"/>
  <c r="I15893" i="62" s="1"/>
  <c r="H15892" i="62"/>
  <c r="I15892" i="62" s="1"/>
  <c r="H15891" i="62"/>
  <c r="I15891" i="62" s="1"/>
  <c r="H15890" i="62"/>
  <c r="I15890" i="62" s="1"/>
  <c r="H15889" i="62"/>
  <c r="I15889" i="62" s="1"/>
  <c r="H15888" i="62"/>
  <c r="I15888" i="62" s="1"/>
  <c r="H15887" i="62"/>
  <c r="I15887" i="62" s="1"/>
  <c r="H15886" i="62"/>
  <c r="I15886" i="62" s="1"/>
  <c r="H15885" i="62"/>
  <c r="I15885" i="62" s="1"/>
  <c r="H15884" i="62"/>
  <c r="I15884" i="62" s="1"/>
  <c r="H15883" i="62"/>
  <c r="I15883" i="62" s="1"/>
  <c r="H15882" i="62"/>
  <c r="I15882" i="62" s="1"/>
  <c r="H15881" i="62"/>
  <c r="I15881" i="62" s="1"/>
  <c r="H15880" i="62"/>
  <c r="I15880" i="62" s="1"/>
  <c r="H15879" i="62"/>
  <c r="I15879" i="62" s="1"/>
  <c r="H15878" i="62"/>
  <c r="I15878" i="62" s="1"/>
  <c r="H15877" i="62"/>
  <c r="I15877" i="62" s="1"/>
  <c r="H15876" i="62"/>
  <c r="I15876" i="62" s="1"/>
  <c r="H15875" i="62"/>
  <c r="I15875" i="62" s="1"/>
  <c r="H15874" i="62"/>
  <c r="I15874" i="62" s="1"/>
  <c r="H15873" i="62"/>
  <c r="I15873" i="62" s="1"/>
  <c r="H15872" i="62"/>
  <c r="I15872" i="62" s="1"/>
  <c r="H15871" i="62"/>
  <c r="I15871" i="62" s="1"/>
  <c r="H15870" i="62"/>
  <c r="I15870" i="62" s="1"/>
  <c r="H15869" i="62"/>
  <c r="I15869" i="62" s="1"/>
  <c r="H15868" i="62"/>
  <c r="I15868" i="62" s="1"/>
  <c r="H15867" i="62"/>
  <c r="I15867" i="62" s="1"/>
  <c r="H15866" i="62"/>
  <c r="I15866" i="62" s="1"/>
  <c r="H15865" i="62"/>
  <c r="I15865" i="62" s="1"/>
  <c r="H15864" i="62"/>
  <c r="I15864" i="62" s="1"/>
  <c r="H15863" i="62"/>
  <c r="I15863" i="62" s="1"/>
  <c r="H15862" i="62"/>
  <c r="I15862" i="62" s="1"/>
  <c r="H15861" i="62"/>
  <c r="I15861" i="62" s="1"/>
  <c r="H15860" i="62"/>
  <c r="I15860" i="62" s="1"/>
  <c r="H15859" i="62"/>
  <c r="I15859" i="62" s="1"/>
  <c r="H15858" i="62"/>
  <c r="I15858" i="62" s="1"/>
  <c r="H15857" i="62"/>
  <c r="I15857" i="62" s="1"/>
  <c r="H15856" i="62"/>
  <c r="I15856" i="62" s="1"/>
  <c r="H15855" i="62"/>
  <c r="I15855" i="62" s="1"/>
  <c r="H15854" i="62"/>
  <c r="I15854" i="62" s="1"/>
  <c r="H15853" i="62"/>
  <c r="I15853" i="62" s="1"/>
  <c r="H15852" i="62"/>
  <c r="I15852" i="62" s="1"/>
  <c r="H15851" i="62"/>
  <c r="I15851" i="62" s="1"/>
  <c r="H15850" i="62"/>
  <c r="I15850" i="62" s="1"/>
  <c r="H15849" i="62"/>
  <c r="I15849" i="62" s="1"/>
  <c r="H15848" i="62"/>
  <c r="I15848" i="62" s="1"/>
  <c r="H15847" i="62"/>
  <c r="I15847" i="62" s="1"/>
  <c r="H15846" i="62"/>
  <c r="I15846" i="62" s="1"/>
  <c r="H15845" i="62"/>
  <c r="I15845" i="62" s="1"/>
  <c r="H15844" i="62"/>
  <c r="I15844" i="62" s="1"/>
  <c r="H15843" i="62"/>
  <c r="I15843" i="62" s="1"/>
  <c r="H15842" i="62"/>
  <c r="I15842" i="62" s="1"/>
  <c r="H15841" i="62"/>
  <c r="I15841" i="62" s="1"/>
  <c r="H15840" i="62"/>
  <c r="I15840" i="62" s="1"/>
  <c r="H15839" i="62"/>
  <c r="I15839" i="62" s="1"/>
  <c r="H15838" i="62"/>
  <c r="I15838" i="62" s="1"/>
  <c r="H15837" i="62"/>
  <c r="I15837" i="62" s="1"/>
  <c r="H15836" i="62"/>
  <c r="I15836" i="62" s="1"/>
  <c r="H15835" i="62"/>
  <c r="I15835" i="62" s="1"/>
  <c r="H15834" i="62"/>
  <c r="I15834" i="62" s="1"/>
  <c r="H15833" i="62"/>
  <c r="I15833" i="62" s="1"/>
  <c r="H15832" i="62"/>
  <c r="I15832" i="62" s="1"/>
  <c r="H15831" i="62"/>
  <c r="I15831" i="62" s="1"/>
  <c r="H15830" i="62"/>
  <c r="I15830" i="62" s="1"/>
  <c r="H15829" i="62"/>
  <c r="I15829" i="62" s="1"/>
  <c r="H15828" i="62"/>
  <c r="I15828" i="62" s="1"/>
  <c r="H15827" i="62"/>
  <c r="I15827" i="62" s="1"/>
  <c r="H15826" i="62"/>
  <c r="I15826" i="62" s="1"/>
  <c r="H15825" i="62"/>
  <c r="I15825" i="62" s="1"/>
  <c r="H15824" i="62"/>
  <c r="I15824" i="62" s="1"/>
  <c r="H15823" i="62"/>
  <c r="I15823" i="62" s="1"/>
  <c r="H15822" i="62"/>
  <c r="I15822" i="62" s="1"/>
  <c r="H15821" i="62"/>
  <c r="I15821" i="62" s="1"/>
  <c r="H15820" i="62"/>
  <c r="I15820" i="62" s="1"/>
  <c r="H15819" i="62"/>
  <c r="I15819" i="62" s="1"/>
  <c r="H15818" i="62"/>
  <c r="I15818" i="62" s="1"/>
  <c r="H15817" i="62"/>
  <c r="I15817" i="62" s="1"/>
  <c r="H15816" i="62"/>
  <c r="I15816" i="62" s="1"/>
  <c r="H15815" i="62"/>
  <c r="I15815" i="62" s="1"/>
  <c r="H15814" i="62"/>
  <c r="I15814" i="62" s="1"/>
  <c r="H15813" i="62"/>
  <c r="I15813" i="62" s="1"/>
  <c r="H15812" i="62"/>
  <c r="I15812" i="62" s="1"/>
  <c r="H15811" i="62"/>
  <c r="I15811" i="62" s="1"/>
  <c r="H15810" i="62"/>
  <c r="I15810" i="62" s="1"/>
  <c r="H15809" i="62"/>
  <c r="I15809" i="62" s="1"/>
  <c r="H15808" i="62"/>
  <c r="I15808" i="62" s="1"/>
  <c r="H15807" i="62"/>
  <c r="I15807" i="62" s="1"/>
  <c r="H15806" i="62"/>
  <c r="I15806" i="62" s="1"/>
  <c r="H15805" i="62"/>
  <c r="I15805" i="62" s="1"/>
  <c r="H15804" i="62"/>
  <c r="I15804" i="62" s="1"/>
  <c r="H15803" i="62"/>
  <c r="I15803" i="62" s="1"/>
  <c r="H15802" i="62"/>
  <c r="I15802" i="62" s="1"/>
  <c r="H15801" i="62"/>
  <c r="I15801" i="62" s="1"/>
  <c r="H15800" i="62"/>
  <c r="I15800" i="62" s="1"/>
  <c r="H15799" i="62"/>
  <c r="I15799" i="62" s="1"/>
  <c r="H15798" i="62"/>
  <c r="I15798" i="62" s="1"/>
  <c r="H15797" i="62"/>
  <c r="I15797" i="62" s="1"/>
  <c r="H15796" i="62"/>
  <c r="I15796" i="62" s="1"/>
  <c r="H15795" i="62"/>
  <c r="I15795" i="62" s="1"/>
  <c r="H15794" i="62"/>
  <c r="I15794" i="62" s="1"/>
  <c r="H15793" i="62"/>
  <c r="I15793" i="62" s="1"/>
  <c r="H15792" i="62"/>
  <c r="I15792" i="62" s="1"/>
  <c r="H15791" i="62"/>
  <c r="I15791" i="62" s="1"/>
  <c r="H15790" i="62"/>
  <c r="I15790" i="62" s="1"/>
  <c r="H15789" i="62"/>
  <c r="I15789" i="62" s="1"/>
  <c r="H15788" i="62"/>
  <c r="I15788" i="62" s="1"/>
  <c r="H15787" i="62"/>
  <c r="I15787" i="62" s="1"/>
  <c r="H15786" i="62"/>
  <c r="I15786" i="62" s="1"/>
  <c r="H15785" i="62"/>
  <c r="I15785" i="62" s="1"/>
  <c r="H15784" i="62"/>
  <c r="I15784" i="62" s="1"/>
  <c r="H15783" i="62"/>
  <c r="I15783" i="62" s="1"/>
  <c r="H15782" i="62"/>
  <c r="I15782" i="62" s="1"/>
  <c r="H15781" i="62"/>
  <c r="I15781" i="62" s="1"/>
  <c r="H15780" i="62"/>
  <c r="I15780" i="62" s="1"/>
  <c r="H15779" i="62"/>
  <c r="I15779" i="62" s="1"/>
  <c r="H15778" i="62"/>
  <c r="I15778" i="62" s="1"/>
  <c r="H15777" i="62"/>
  <c r="I15777" i="62" s="1"/>
  <c r="H15776" i="62"/>
  <c r="I15776" i="62" s="1"/>
  <c r="H15775" i="62"/>
  <c r="I15775" i="62" s="1"/>
  <c r="H15774" i="62"/>
  <c r="I15774" i="62" s="1"/>
  <c r="H15773" i="62"/>
  <c r="I15773" i="62" s="1"/>
  <c r="H15772" i="62"/>
  <c r="I15772" i="62" s="1"/>
  <c r="H15771" i="62"/>
  <c r="I15771" i="62" s="1"/>
  <c r="H15770" i="62"/>
  <c r="I15770" i="62" s="1"/>
  <c r="H15769" i="62"/>
  <c r="I15769" i="62" s="1"/>
  <c r="H15768" i="62"/>
  <c r="I15768" i="62" s="1"/>
  <c r="H15767" i="62"/>
  <c r="I15767" i="62" s="1"/>
  <c r="H15766" i="62"/>
  <c r="I15766" i="62" s="1"/>
  <c r="H15765" i="62"/>
  <c r="I15765" i="62" s="1"/>
  <c r="H15764" i="62"/>
  <c r="I15764" i="62" s="1"/>
  <c r="H15763" i="62"/>
  <c r="I15763" i="62" s="1"/>
  <c r="H15762" i="62"/>
  <c r="I15762" i="62" s="1"/>
  <c r="H15761" i="62"/>
  <c r="I15761" i="62" s="1"/>
  <c r="H15760" i="62"/>
  <c r="I15760" i="62" s="1"/>
  <c r="H15759" i="62"/>
  <c r="I15759" i="62" s="1"/>
  <c r="H15758" i="62"/>
  <c r="I15758" i="62" s="1"/>
  <c r="H15757" i="62"/>
  <c r="I15757" i="62" s="1"/>
  <c r="H15756" i="62"/>
  <c r="I15756" i="62" s="1"/>
  <c r="H15755" i="62"/>
  <c r="I15755" i="62" s="1"/>
  <c r="H15754" i="62"/>
  <c r="I15754" i="62" s="1"/>
  <c r="H15753" i="62"/>
  <c r="I15753" i="62" s="1"/>
  <c r="H15752" i="62"/>
  <c r="I15752" i="62" s="1"/>
  <c r="H15751" i="62"/>
  <c r="I15751" i="62" s="1"/>
  <c r="H15750" i="62"/>
  <c r="I15750" i="62" s="1"/>
  <c r="H15749" i="62"/>
  <c r="I15749" i="62" s="1"/>
  <c r="H15748" i="62"/>
  <c r="I15748" i="62" s="1"/>
  <c r="H15747" i="62"/>
  <c r="I15747" i="62" s="1"/>
  <c r="H15746" i="62"/>
  <c r="I15746" i="62" s="1"/>
  <c r="H15745" i="62"/>
  <c r="I15745" i="62" s="1"/>
  <c r="H15744" i="62"/>
  <c r="I15744" i="62" s="1"/>
  <c r="H15743" i="62"/>
  <c r="I15743" i="62" s="1"/>
  <c r="H15742" i="62"/>
  <c r="I15742" i="62" s="1"/>
  <c r="H15741" i="62"/>
  <c r="I15741" i="62" s="1"/>
  <c r="H15740" i="62"/>
  <c r="I15740" i="62" s="1"/>
  <c r="H15739" i="62"/>
  <c r="I15739" i="62" s="1"/>
  <c r="H15738" i="62"/>
  <c r="I15738" i="62" s="1"/>
  <c r="H15737" i="62"/>
  <c r="I15737" i="62" s="1"/>
  <c r="H15736" i="62"/>
  <c r="I15736" i="62" s="1"/>
  <c r="H15735" i="62"/>
  <c r="I15735" i="62" s="1"/>
  <c r="H15734" i="62"/>
  <c r="I15734" i="62" s="1"/>
  <c r="H15733" i="62"/>
  <c r="I15733" i="62" s="1"/>
  <c r="H15732" i="62"/>
  <c r="I15732" i="62" s="1"/>
  <c r="H15731" i="62"/>
  <c r="I15731" i="62" s="1"/>
  <c r="H15730" i="62"/>
  <c r="I15730" i="62" s="1"/>
  <c r="H15729" i="62"/>
  <c r="I15729" i="62" s="1"/>
  <c r="H15728" i="62"/>
  <c r="I15728" i="62" s="1"/>
  <c r="H15727" i="62"/>
  <c r="I15727" i="62" s="1"/>
  <c r="H15726" i="62"/>
  <c r="I15726" i="62" s="1"/>
  <c r="H15725" i="62"/>
  <c r="I15725" i="62" s="1"/>
  <c r="H15724" i="62"/>
  <c r="I15724" i="62" s="1"/>
  <c r="H15723" i="62"/>
  <c r="I15723" i="62" s="1"/>
  <c r="H15722" i="62"/>
  <c r="I15722" i="62" s="1"/>
  <c r="H15721" i="62"/>
  <c r="I15721" i="62" s="1"/>
  <c r="H15720" i="62"/>
  <c r="I15720" i="62" s="1"/>
  <c r="H15719" i="62"/>
  <c r="I15719" i="62" s="1"/>
  <c r="H15718" i="62"/>
  <c r="I15718" i="62" s="1"/>
  <c r="H15717" i="62"/>
  <c r="I15717" i="62" s="1"/>
  <c r="H15716" i="62"/>
  <c r="I15716" i="62" s="1"/>
  <c r="H15715" i="62"/>
  <c r="I15715" i="62" s="1"/>
  <c r="H15714" i="62"/>
  <c r="I15714" i="62" s="1"/>
  <c r="H15713" i="62"/>
  <c r="I15713" i="62" s="1"/>
  <c r="H15712" i="62"/>
  <c r="I15712" i="62" s="1"/>
  <c r="H15711" i="62"/>
  <c r="I15711" i="62" s="1"/>
  <c r="H15710" i="62"/>
  <c r="I15710" i="62" s="1"/>
  <c r="H15709" i="62"/>
  <c r="I15709" i="62" s="1"/>
  <c r="H15708" i="62"/>
  <c r="I15708" i="62" s="1"/>
  <c r="H15707" i="62"/>
  <c r="I15707" i="62" s="1"/>
  <c r="H15706" i="62"/>
  <c r="I15706" i="62" s="1"/>
  <c r="H15705" i="62"/>
  <c r="I15705" i="62" s="1"/>
  <c r="H15704" i="62"/>
  <c r="I15704" i="62" s="1"/>
  <c r="H15703" i="62"/>
  <c r="I15703" i="62" s="1"/>
  <c r="H15702" i="62"/>
  <c r="I15702" i="62" s="1"/>
  <c r="H15701" i="62"/>
  <c r="I15701" i="62" s="1"/>
  <c r="H15700" i="62"/>
  <c r="I15700" i="62" s="1"/>
  <c r="H15699" i="62"/>
  <c r="I15699" i="62" s="1"/>
  <c r="H15698" i="62"/>
  <c r="I15698" i="62" s="1"/>
  <c r="H15697" i="62"/>
  <c r="I15697" i="62" s="1"/>
  <c r="H15696" i="62"/>
  <c r="I15696" i="62" s="1"/>
  <c r="H15695" i="62"/>
  <c r="I15695" i="62" s="1"/>
  <c r="H15694" i="62"/>
  <c r="I15694" i="62" s="1"/>
  <c r="H15693" i="62"/>
  <c r="I15693" i="62" s="1"/>
  <c r="H15692" i="62"/>
  <c r="I15692" i="62" s="1"/>
  <c r="H15691" i="62"/>
  <c r="I15691" i="62" s="1"/>
  <c r="H15690" i="62"/>
  <c r="I15690" i="62" s="1"/>
  <c r="H15689" i="62"/>
  <c r="I15689" i="62" s="1"/>
  <c r="H15688" i="62"/>
  <c r="I15688" i="62" s="1"/>
  <c r="H15687" i="62"/>
  <c r="I15687" i="62" s="1"/>
  <c r="H15686" i="62"/>
  <c r="I15686" i="62" s="1"/>
  <c r="H15685" i="62"/>
  <c r="I15685" i="62" s="1"/>
  <c r="H15684" i="62"/>
  <c r="I15684" i="62" s="1"/>
  <c r="H15683" i="62"/>
  <c r="I15683" i="62" s="1"/>
  <c r="H15682" i="62"/>
  <c r="I15682" i="62" s="1"/>
  <c r="H15681" i="62"/>
  <c r="I15681" i="62" s="1"/>
  <c r="H15680" i="62"/>
  <c r="I15680" i="62" s="1"/>
  <c r="H15679" i="62"/>
  <c r="I15679" i="62" s="1"/>
  <c r="H15678" i="62"/>
  <c r="I15678" i="62" s="1"/>
  <c r="H15677" i="62"/>
  <c r="I15677" i="62" s="1"/>
  <c r="H15676" i="62"/>
  <c r="I15676" i="62" s="1"/>
  <c r="H15675" i="62"/>
  <c r="I15675" i="62" s="1"/>
  <c r="H15674" i="62"/>
  <c r="I15674" i="62" s="1"/>
  <c r="H15673" i="62"/>
  <c r="I15673" i="62" s="1"/>
  <c r="H15672" i="62"/>
  <c r="I15672" i="62" s="1"/>
  <c r="H15671" i="62"/>
  <c r="I15671" i="62" s="1"/>
  <c r="H15670" i="62"/>
  <c r="I15670" i="62" s="1"/>
  <c r="H15669" i="62"/>
  <c r="I15669" i="62" s="1"/>
  <c r="H15668" i="62"/>
  <c r="I15668" i="62" s="1"/>
  <c r="H15667" i="62"/>
  <c r="I15667" i="62" s="1"/>
  <c r="H15666" i="62"/>
  <c r="I15666" i="62" s="1"/>
  <c r="H15665" i="62"/>
  <c r="I15665" i="62" s="1"/>
  <c r="H15664" i="62"/>
  <c r="I15664" i="62" s="1"/>
  <c r="H15663" i="62"/>
  <c r="I15663" i="62" s="1"/>
  <c r="H15662" i="62"/>
  <c r="I15662" i="62" s="1"/>
  <c r="H15661" i="62"/>
  <c r="I15661" i="62" s="1"/>
  <c r="H15660" i="62"/>
  <c r="I15660" i="62" s="1"/>
  <c r="H15659" i="62"/>
  <c r="I15659" i="62" s="1"/>
  <c r="H15658" i="62"/>
  <c r="I15658" i="62" s="1"/>
  <c r="H15657" i="62"/>
  <c r="I15657" i="62" s="1"/>
  <c r="H15656" i="62"/>
  <c r="I15656" i="62" s="1"/>
  <c r="H15655" i="62"/>
  <c r="I15655" i="62" s="1"/>
  <c r="H15654" i="62"/>
  <c r="I15654" i="62" s="1"/>
  <c r="H15653" i="62"/>
  <c r="I15653" i="62" s="1"/>
  <c r="H15652" i="62"/>
  <c r="I15652" i="62" s="1"/>
  <c r="H15651" i="62"/>
  <c r="I15651" i="62" s="1"/>
  <c r="H15650" i="62"/>
  <c r="I15650" i="62" s="1"/>
  <c r="H15649" i="62"/>
  <c r="I15649" i="62" s="1"/>
  <c r="H15648" i="62"/>
  <c r="I15648" i="62" s="1"/>
  <c r="H15647" i="62"/>
  <c r="I15647" i="62" s="1"/>
  <c r="H15646" i="62"/>
  <c r="I15646" i="62" s="1"/>
  <c r="H15645" i="62"/>
  <c r="I15645" i="62" s="1"/>
  <c r="H15644" i="62"/>
  <c r="I15644" i="62" s="1"/>
  <c r="H15643" i="62"/>
  <c r="I15643" i="62" s="1"/>
  <c r="H15642" i="62"/>
  <c r="I15642" i="62" s="1"/>
  <c r="H15641" i="62"/>
  <c r="I15641" i="62" s="1"/>
  <c r="H15640" i="62"/>
  <c r="I15640" i="62" s="1"/>
  <c r="H15639" i="62"/>
  <c r="I15639" i="62" s="1"/>
  <c r="H15638" i="62"/>
  <c r="I15638" i="62" s="1"/>
  <c r="H15637" i="62"/>
  <c r="I15637" i="62" s="1"/>
  <c r="H15636" i="62"/>
  <c r="I15636" i="62" s="1"/>
  <c r="H15635" i="62"/>
  <c r="I15635" i="62" s="1"/>
  <c r="H15634" i="62"/>
  <c r="I15634" i="62" s="1"/>
  <c r="H15633" i="62"/>
  <c r="I15633" i="62" s="1"/>
  <c r="H15632" i="62"/>
  <c r="I15632" i="62" s="1"/>
  <c r="H15631" i="62"/>
  <c r="I15631" i="62" s="1"/>
  <c r="H15630" i="62"/>
  <c r="I15630" i="62" s="1"/>
  <c r="H15629" i="62"/>
  <c r="I15629" i="62" s="1"/>
  <c r="H15628" i="62"/>
  <c r="I15628" i="62" s="1"/>
  <c r="H15627" i="62"/>
  <c r="I15627" i="62" s="1"/>
  <c r="H15626" i="62"/>
  <c r="I15626" i="62" s="1"/>
  <c r="H15625" i="62"/>
  <c r="I15625" i="62" s="1"/>
  <c r="H15624" i="62"/>
  <c r="I15624" i="62" s="1"/>
  <c r="H15623" i="62"/>
  <c r="I15623" i="62" s="1"/>
  <c r="H15622" i="62"/>
  <c r="I15622" i="62" s="1"/>
  <c r="H15621" i="62"/>
  <c r="I15621" i="62" s="1"/>
  <c r="H15620" i="62"/>
  <c r="I15620" i="62" s="1"/>
  <c r="H15619" i="62"/>
  <c r="I15619" i="62" s="1"/>
  <c r="H15618" i="62"/>
  <c r="I15618" i="62" s="1"/>
  <c r="H15617" i="62"/>
  <c r="I15617" i="62" s="1"/>
  <c r="H15616" i="62"/>
  <c r="I15616" i="62" s="1"/>
  <c r="H15615" i="62"/>
  <c r="I15615" i="62" s="1"/>
  <c r="H15614" i="62"/>
  <c r="I15614" i="62" s="1"/>
  <c r="H15613" i="62"/>
  <c r="I15613" i="62" s="1"/>
  <c r="H15612" i="62"/>
  <c r="I15612" i="62" s="1"/>
  <c r="H15611" i="62"/>
  <c r="I15611" i="62" s="1"/>
  <c r="H15610" i="62"/>
  <c r="I15610" i="62" s="1"/>
  <c r="H15609" i="62"/>
  <c r="I15609" i="62" s="1"/>
  <c r="H15608" i="62"/>
  <c r="I15608" i="62" s="1"/>
  <c r="H15607" i="62"/>
  <c r="I15607" i="62" s="1"/>
  <c r="H15606" i="62"/>
  <c r="I15606" i="62" s="1"/>
  <c r="H15605" i="62"/>
  <c r="I15605" i="62" s="1"/>
  <c r="H15604" i="62"/>
  <c r="I15604" i="62" s="1"/>
  <c r="H15603" i="62"/>
  <c r="I15603" i="62" s="1"/>
  <c r="H15602" i="62"/>
  <c r="I15602" i="62" s="1"/>
  <c r="H15601" i="62"/>
  <c r="I15601" i="62" s="1"/>
  <c r="H15600" i="62"/>
  <c r="I15600" i="62" s="1"/>
  <c r="H15599" i="62"/>
  <c r="I15599" i="62" s="1"/>
  <c r="H15598" i="62"/>
  <c r="I15598" i="62" s="1"/>
  <c r="H15597" i="62"/>
  <c r="I15597" i="62" s="1"/>
  <c r="H15596" i="62"/>
  <c r="I15596" i="62" s="1"/>
  <c r="H15595" i="62"/>
  <c r="I15595" i="62" s="1"/>
  <c r="H15594" i="62"/>
  <c r="I15594" i="62" s="1"/>
  <c r="H15593" i="62"/>
  <c r="I15593" i="62" s="1"/>
  <c r="H15592" i="62"/>
  <c r="I15592" i="62" s="1"/>
  <c r="H15591" i="62"/>
  <c r="I15591" i="62" s="1"/>
  <c r="H15590" i="62"/>
  <c r="I15590" i="62" s="1"/>
  <c r="H15589" i="62"/>
  <c r="I15589" i="62" s="1"/>
  <c r="H15588" i="62"/>
  <c r="I15588" i="62" s="1"/>
  <c r="H15587" i="62"/>
  <c r="I15587" i="62" s="1"/>
  <c r="H15586" i="62"/>
  <c r="I15586" i="62" s="1"/>
  <c r="H15585" i="62"/>
  <c r="I15585" i="62" s="1"/>
  <c r="H15584" i="62"/>
  <c r="I15584" i="62" s="1"/>
  <c r="H15583" i="62"/>
  <c r="I15583" i="62" s="1"/>
  <c r="H15582" i="62"/>
  <c r="I15582" i="62" s="1"/>
  <c r="H15581" i="62"/>
  <c r="I15581" i="62" s="1"/>
  <c r="H15580" i="62"/>
  <c r="I15580" i="62" s="1"/>
  <c r="H15579" i="62"/>
  <c r="I15579" i="62" s="1"/>
  <c r="H15578" i="62"/>
  <c r="I15578" i="62" s="1"/>
  <c r="H15577" i="62"/>
  <c r="I15577" i="62" s="1"/>
  <c r="H15576" i="62"/>
  <c r="I15576" i="62" s="1"/>
  <c r="H15575" i="62"/>
  <c r="I15575" i="62" s="1"/>
  <c r="H15574" i="62"/>
  <c r="I15574" i="62" s="1"/>
  <c r="H15573" i="62"/>
  <c r="I15573" i="62" s="1"/>
  <c r="H15572" i="62"/>
  <c r="I15572" i="62" s="1"/>
  <c r="H15571" i="62"/>
  <c r="I15571" i="62" s="1"/>
  <c r="H15570" i="62"/>
  <c r="I15570" i="62" s="1"/>
  <c r="H15569" i="62"/>
  <c r="I15569" i="62" s="1"/>
  <c r="H15568" i="62"/>
  <c r="I15568" i="62" s="1"/>
  <c r="H15567" i="62"/>
  <c r="I15567" i="62" s="1"/>
  <c r="H15566" i="62"/>
  <c r="I15566" i="62" s="1"/>
  <c r="H15565" i="62"/>
  <c r="I15565" i="62" s="1"/>
  <c r="H15564" i="62"/>
  <c r="I15564" i="62" s="1"/>
  <c r="H15563" i="62"/>
  <c r="I15563" i="62" s="1"/>
  <c r="H15562" i="62"/>
  <c r="I15562" i="62" s="1"/>
  <c r="H15561" i="62"/>
  <c r="I15561" i="62" s="1"/>
  <c r="H15560" i="62"/>
  <c r="I15560" i="62" s="1"/>
  <c r="H15559" i="62"/>
  <c r="I15559" i="62" s="1"/>
  <c r="H15558" i="62"/>
  <c r="I15558" i="62" s="1"/>
  <c r="H15557" i="62"/>
  <c r="I15557" i="62" s="1"/>
  <c r="H15556" i="62"/>
  <c r="I15556" i="62" s="1"/>
  <c r="H15555" i="62"/>
  <c r="I15555" i="62" s="1"/>
  <c r="H15554" i="62"/>
  <c r="I15554" i="62" s="1"/>
  <c r="H15553" i="62"/>
  <c r="I15553" i="62" s="1"/>
  <c r="H15552" i="62"/>
  <c r="I15552" i="62" s="1"/>
  <c r="H15551" i="62"/>
  <c r="I15551" i="62" s="1"/>
  <c r="H15550" i="62"/>
  <c r="I15550" i="62" s="1"/>
  <c r="H15549" i="62"/>
  <c r="I15549" i="62" s="1"/>
  <c r="H15548" i="62"/>
  <c r="I15548" i="62" s="1"/>
  <c r="H15547" i="62"/>
  <c r="I15547" i="62" s="1"/>
  <c r="H15546" i="62"/>
  <c r="I15546" i="62" s="1"/>
  <c r="H15545" i="62"/>
  <c r="I15545" i="62" s="1"/>
  <c r="H15544" i="62"/>
  <c r="I15544" i="62" s="1"/>
  <c r="H15543" i="62"/>
  <c r="I15543" i="62" s="1"/>
  <c r="H15542" i="62"/>
  <c r="I15542" i="62" s="1"/>
  <c r="H15541" i="62"/>
  <c r="I15541" i="62" s="1"/>
  <c r="H15540" i="62"/>
  <c r="I15540" i="62" s="1"/>
  <c r="H15539" i="62"/>
  <c r="I15539" i="62" s="1"/>
  <c r="H15538" i="62"/>
  <c r="I15538" i="62" s="1"/>
  <c r="H15537" i="62"/>
  <c r="I15537" i="62" s="1"/>
  <c r="H15536" i="62"/>
  <c r="I15536" i="62" s="1"/>
  <c r="H15535" i="62"/>
  <c r="I15535" i="62" s="1"/>
  <c r="H15534" i="62"/>
  <c r="I15534" i="62" s="1"/>
  <c r="H15533" i="62"/>
  <c r="I15533" i="62" s="1"/>
  <c r="H15532" i="62"/>
  <c r="I15532" i="62" s="1"/>
  <c r="H15531" i="62"/>
  <c r="I15531" i="62" s="1"/>
  <c r="H15530" i="62"/>
  <c r="I15530" i="62" s="1"/>
  <c r="H15529" i="62"/>
  <c r="I15529" i="62" s="1"/>
  <c r="H15528" i="62"/>
  <c r="I15528" i="62" s="1"/>
  <c r="H15527" i="62"/>
  <c r="I15527" i="62" s="1"/>
  <c r="H15526" i="62"/>
  <c r="I15526" i="62" s="1"/>
  <c r="H15525" i="62"/>
  <c r="I15525" i="62" s="1"/>
  <c r="H15524" i="62"/>
  <c r="I15524" i="62" s="1"/>
  <c r="H15523" i="62"/>
  <c r="I15523" i="62" s="1"/>
  <c r="H15522" i="62"/>
  <c r="I15522" i="62" s="1"/>
  <c r="H15521" i="62"/>
  <c r="I15521" i="62" s="1"/>
  <c r="H15520" i="62"/>
  <c r="I15520" i="62" s="1"/>
  <c r="H15519" i="62"/>
  <c r="I15519" i="62" s="1"/>
  <c r="H15518" i="62"/>
  <c r="I15518" i="62" s="1"/>
  <c r="H15517" i="62"/>
  <c r="I15517" i="62" s="1"/>
  <c r="H15516" i="62"/>
  <c r="I15516" i="62" s="1"/>
  <c r="H15515" i="62"/>
  <c r="I15515" i="62" s="1"/>
  <c r="H15514" i="62"/>
  <c r="I15514" i="62" s="1"/>
  <c r="H15513" i="62"/>
  <c r="I15513" i="62" s="1"/>
  <c r="H15512" i="62"/>
  <c r="I15512" i="62" s="1"/>
  <c r="H15511" i="62"/>
  <c r="I15511" i="62" s="1"/>
  <c r="H15510" i="62"/>
  <c r="I15510" i="62" s="1"/>
  <c r="H15509" i="62"/>
  <c r="I15509" i="62" s="1"/>
  <c r="H15508" i="62"/>
  <c r="I15508" i="62" s="1"/>
  <c r="H15507" i="62"/>
  <c r="I15507" i="62" s="1"/>
  <c r="H15506" i="62"/>
  <c r="I15506" i="62" s="1"/>
  <c r="H15505" i="62"/>
  <c r="I15505" i="62" s="1"/>
  <c r="H15504" i="62"/>
  <c r="I15504" i="62" s="1"/>
  <c r="H15503" i="62"/>
  <c r="I15503" i="62" s="1"/>
  <c r="H15502" i="62"/>
  <c r="I15502" i="62" s="1"/>
  <c r="H15501" i="62"/>
  <c r="I15501" i="62" s="1"/>
  <c r="H15500" i="62"/>
  <c r="I15500" i="62" s="1"/>
  <c r="H15499" i="62"/>
  <c r="I15499" i="62" s="1"/>
  <c r="H15498" i="62"/>
  <c r="I15498" i="62" s="1"/>
  <c r="H15497" i="62"/>
  <c r="I15497" i="62" s="1"/>
  <c r="H15496" i="62"/>
  <c r="I15496" i="62" s="1"/>
  <c r="H15495" i="62"/>
  <c r="I15495" i="62" s="1"/>
  <c r="H15494" i="62"/>
  <c r="I15494" i="62" s="1"/>
  <c r="H15493" i="62"/>
  <c r="I15493" i="62" s="1"/>
  <c r="H15492" i="62"/>
  <c r="I15492" i="62" s="1"/>
  <c r="H15491" i="62"/>
  <c r="I15491" i="62" s="1"/>
  <c r="H15490" i="62"/>
  <c r="I15490" i="62" s="1"/>
  <c r="H15489" i="62"/>
  <c r="I15489" i="62" s="1"/>
  <c r="H15488" i="62"/>
  <c r="I15488" i="62" s="1"/>
  <c r="H15487" i="62"/>
  <c r="I15487" i="62" s="1"/>
  <c r="H15486" i="62"/>
  <c r="I15486" i="62" s="1"/>
  <c r="H15485" i="62"/>
  <c r="I15485" i="62" s="1"/>
  <c r="H15484" i="62"/>
  <c r="I15484" i="62" s="1"/>
  <c r="H15483" i="62"/>
  <c r="I15483" i="62" s="1"/>
  <c r="H15482" i="62"/>
  <c r="I15482" i="62" s="1"/>
  <c r="H15481" i="62"/>
  <c r="I15481" i="62" s="1"/>
  <c r="H15480" i="62"/>
  <c r="I15480" i="62" s="1"/>
  <c r="H15479" i="62"/>
  <c r="I15479" i="62" s="1"/>
  <c r="H15478" i="62"/>
  <c r="I15478" i="62" s="1"/>
  <c r="H15477" i="62"/>
  <c r="I15477" i="62" s="1"/>
  <c r="H15476" i="62"/>
  <c r="I15476" i="62" s="1"/>
  <c r="H15475" i="62"/>
  <c r="I15475" i="62" s="1"/>
  <c r="H15474" i="62"/>
  <c r="I15474" i="62" s="1"/>
  <c r="H15473" i="62"/>
  <c r="I15473" i="62" s="1"/>
  <c r="H15472" i="62"/>
  <c r="I15472" i="62" s="1"/>
  <c r="H15471" i="62"/>
  <c r="I15471" i="62" s="1"/>
  <c r="H15470" i="62"/>
  <c r="I15470" i="62" s="1"/>
  <c r="H15469" i="62"/>
  <c r="I15469" i="62" s="1"/>
  <c r="H15468" i="62"/>
  <c r="I15468" i="62" s="1"/>
  <c r="H15467" i="62"/>
  <c r="I15467" i="62" s="1"/>
  <c r="H15466" i="62"/>
  <c r="I15466" i="62" s="1"/>
  <c r="H15465" i="62"/>
  <c r="I15465" i="62" s="1"/>
  <c r="H15464" i="62"/>
  <c r="I15464" i="62" s="1"/>
  <c r="H15463" i="62"/>
  <c r="I15463" i="62" s="1"/>
  <c r="H15462" i="62"/>
  <c r="I15462" i="62" s="1"/>
  <c r="H15461" i="62"/>
  <c r="I15461" i="62" s="1"/>
  <c r="H15460" i="62"/>
  <c r="I15460" i="62" s="1"/>
  <c r="H15459" i="62"/>
  <c r="I15459" i="62" s="1"/>
  <c r="H15458" i="62"/>
  <c r="I15458" i="62" s="1"/>
  <c r="H15457" i="62"/>
  <c r="I15457" i="62" s="1"/>
  <c r="H15456" i="62"/>
  <c r="I15456" i="62" s="1"/>
  <c r="H15455" i="62"/>
  <c r="I15455" i="62" s="1"/>
  <c r="H15454" i="62"/>
  <c r="I15454" i="62" s="1"/>
  <c r="H15453" i="62"/>
  <c r="I15453" i="62" s="1"/>
  <c r="H15452" i="62"/>
  <c r="I15452" i="62" s="1"/>
  <c r="H15451" i="62"/>
  <c r="I15451" i="62" s="1"/>
  <c r="H15450" i="62"/>
  <c r="I15450" i="62" s="1"/>
  <c r="H15449" i="62"/>
  <c r="I15449" i="62" s="1"/>
  <c r="H15448" i="62"/>
  <c r="I15448" i="62" s="1"/>
  <c r="H15447" i="62"/>
  <c r="I15447" i="62" s="1"/>
  <c r="H15446" i="62"/>
  <c r="I15446" i="62" s="1"/>
  <c r="H15445" i="62"/>
  <c r="I15445" i="62" s="1"/>
  <c r="H15444" i="62"/>
  <c r="I15444" i="62" s="1"/>
  <c r="H15443" i="62"/>
  <c r="I15443" i="62" s="1"/>
  <c r="H15442" i="62"/>
  <c r="I15442" i="62" s="1"/>
  <c r="H15441" i="62"/>
  <c r="I15441" i="62" s="1"/>
  <c r="H15440" i="62"/>
  <c r="I15440" i="62" s="1"/>
  <c r="H15439" i="62"/>
  <c r="I15439" i="62" s="1"/>
  <c r="H15438" i="62"/>
  <c r="I15438" i="62" s="1"/>
  <c r="H15437" i="62"/>
  <c r="I15437" i="62" s="1"/>
  <c r="H15436" i="62"/>
  <c r="I15436" i="62" s="1"/>
  <c r="H15435" i="62"/>
  <c r="I15435" i="62" s="1"/>
  <c r="H15434" i="62"/>
  <c r="I15434" i="62" s="1"/>
  <c r="H15433" i="62"/>
  <c r="I15433" i="62" s="1"/>
  <c r="H15432" i="62"/>
  <c r="I15432" i="62" s="1"/>
  <c r="H15431" i="62"/>
  <c r="I15431" i="62" s="1"/>
  <c r="H15430" i="62"/>
  <c r="I15430" i="62" s="1"/>
  <c r="H15429" i="62"/>
  <c r="I15429" i="62" s="1"/>
  <c r="H15428" i="62"/>
  <c r="I15428" i="62" s="1"/>
  <c r="H15427" i="62"/>
  <c r="I15427" i="62" s="1"/>
  <c r="H15426" i="62"/>
  <c r="I15426" i="62" s="1"/>
  <c r="H15425" i="62"/>
  <c r="I15425" i="62" s="1"/>
  <c r="H15424" i="62"/>
  <c r="I15424" i="62" s="1"/>
  <c r="H15423" i="62"/>
  <c r="I15423" i="62" s="1"/>
  <c r="H15422" i="62"/>
  <c r="I15422" i="62" s="1"/>
  <c r="H15421" i="62"/>
  <c r="I15421" i="62" s="1"/>
  <c r="H15420" i="62"/>
  <c r="I15420" i="62" s="1"/>
  <c r="H15419" i="62"/>
  <c r="I15419" i="62" s="1"/>
  <c r="H15418" i="62"/>
  <c r="I15418" i="62" s="1"/>
  <c r="H15417" i="62"/>
  <c r="I15417" i="62" s="1"/>
  <c r="H15416" i="62"/>
  <c r="I15416" i="62" s="1"/>
  <c r="H15415" i="62"/>
  <c r="I15415" i="62" s="1"/>
  <c r="H15414" i="62"/>
  <c r="I15414" i="62" s="1"/>
  <c r="H15413" i="62"/>
  <c r="I15413" i="62" s="1"/>
  <c r="H15412" i="62"/>
  <c r="I15412" i="62" s="1"/>
  <c r="H15411" i="62"/>
  <c r="I15411" i="62" s="1"/>
  <c r="H15410" i="62"/>
  <c r="I15410" i="62" s="1"/>
  <c r="H15409" i="62"/>
  <c r="I15409" i="62" s="1"/>
  <c r="H15408" i="62"/>
  <c r="I15408" i="62" s="1"/>
  <c r="H15407" i="62"/>
  <c r="I15407" i="62" s="1"/>
  <c r="H15406" i="62"/>
  <c r="I15406" i="62" s="1"/>
  <c r="H15405" i="62"/>
  <c r="I15405" i="62" s="1"/>
  <c r="H15404" i="62"/>
  <c r="I15404" i="62" s="1"/>
  <c r="H15403" i="62"/>
  <c r="I15403" i="62" s="1"/>
  <c r="H15402" i="62"/>
  <c r="I15402" i="62" s="1"/>
  <c r="H15401" i="62"/>
  <c r="I15401" i="62" s="1"/>
  <c r="H15400" i="62"/>
  <c r="I15400" i="62" s="1"/>
  <c r="H15399" i="62"/>
  <c r="I15399" i="62" s="1"/>
  <c r="H15398" i="62"/>
  <c r="I15398" i="62" s="1"/>
  <c r="H15397" i="62"/>
  <c r="I15397" i="62" s="1"/>
  <c r="H15396" i="62"/>
  <c r="I15396" i="62" s="1"/>
  <c r="H15395" i="62"/>
  <c r="I15395" i="62" s="1"/>
  <c r="H15394" i="62"/>
  <c r="I15394" i="62" s="1"/>
  <c r="H15393" i="62"/>
  <c r="I15393" i="62" s="1"/>
  <c r="H15392" i="62"/>
  <c r="I15392" i="62" s="1"/>
  <c r="H15391" i="62"/>
  <c r="I15391" i="62" s="1"/>
  <c r="H15390" i="62"/>
  <c r="I15390" i="62" s="1"/>
  <c r="H15389" i="62"/>
  <c r="I15389" i="62" s="1"/>
  <c r="H15388" i="62"/>
  <c r="I15388" i="62" s="1"/>
  <c r="H15387" i="62"/>
  <c r="I15387" i="62" s="1"/>
  <c r="H15386" i="62"/>
  <c r="I15386" i="62" s="1"/>
  <c r="H15385" i="62"/>
  <c r="I15385" i="62" s="1"/>
  <c r="H15384" i="62"/>
  <c r="I15384" i="62" s="1"/>
  <c r="H15383" i="62"/>
  <c r="I15383" i="62" s="1"/>
  <c r="H15382" i="62"/>
  <c r="I15382" i="62" s="1"/>
  <c r="H15381" i="62"/>
  <c r="I15381" i="62" s="1"/>
  <c r="H15380" i="62"/>
  <c r="I15380" i="62" s="1"/>
  <c r="H15379" i="62"/>
  <c r="I15379" i="62" s="1"/>
  <c r="H15378" i="62"/>
  <c r="I15378" i="62" s="1"/>
  <c r="H15377" i="62"/>
  <c r="I15377" i="62" s="1"/>
  <c r="H15376" i="62"/>
  <c r="I15376" i="62" s="1"/>
  <c r="H15375" i="62"/>
  <c r="I15375" i="62" s="1"/>
  <c r="H15374" i="62"/>
  <c r="I15374" i="62" s="1"/>
  <c r="H15373" i="62"/>
  <c r="I15373" i="62" s="1"/>
  <c r="H15372" i="62"/>
  <c r="I15372" i="62" s="1"/>
  <c r="H15371" i="62"/>
  <c r="I15371" i="62" s="1"/>
  <c r="H15370" i="62"/>
  <c r="I15370" i="62" s="1"/>
  <c r="H15369" i="62"/>
  <c r="I15369" i="62" s="1"/>
  <c r="H15368" i="62"/>
  <c r="I15368" i="62" s="1"/>
  <c r="H15367" i="62"/>
  <c r="I15367" i="62" s="1"/>
  <c r="H15366" i="62"/>
  <c r="I15366" i="62" s="1"/>
  <c r="H15365" i="62"/>
  <c r="I15365" i="62" s="1"/>
  <c r="H15364" i="62"/>
  <c r="I15364" i="62" s="1"/>
  <c r="H15363" i="62"/>
  <c r="I15363" i="62" s="1"/>
  <c r="H15362" i="62"/>
  <c r="I15362" i="62" s="1"/>
  <c r="H15361" i="62"/>
  <c r="I15361" i="62" s="1"/>
  <c r="H15360" i="62"/>
  <c r="I15360" i="62" s="1"/>
  <c r="H15359" i="62"/>
  <c r="I15359" i="62" s="1"/>
  <c r="H15358" i="62"/>
  <c r="I15358" i="62" s="1"/>
  <c r="H15357" i="62"/>
  <c r="I15357" i="62" s="1"/>
  <c r="H15356" i="62"/>
  <c r="I15356" i="62" s="1"/>
  <c r="H15355" i="62"/>
  <c r="I15355" i="62" s="1"/>
  <c r="H15354" i="62"/>
  <c r="I15354" i="62" s="1"/>
  <c r="H15353" i="62"/>
  <c r="I15353" i="62" s="1"/>
  <c r="H15352" i="62"/>
  <c r="I15352" i="62" s="1"/>
  <c r="H15351" i="62"/>
  <c r="I15351" i="62" s="1"/>
  <c r="H15350" i="62"/>
  <c r="I15350" i="62" s="1"/>
  <c r="H15349" i="62"/>
  <c r="I15349" i="62" s="1"/>
  <c r="H15348" i="62"/>
  <c r="I15348" i="62" s="1"/>
  <c r="H15347" i="62"/>
  <c r="I15347" i="62" s="1"/>
  <c r="H15346" i="62"/>
  <c r="I15346" i="62" s="1"/>
  <c r="H15345" i="62"/>
  <c r="I15345" i="62" s="1"/>
  <c r="H15344" i="62"/>
  <c r="I15344" i="62" s="1"/>
  <c r="H15343" i="62"/>
  <c r="I15343" i="62" s="1"/>
  <c r="H15342" i="62"/>
  <c r="I15342" i="62" s="1"/>
  <c r="H15341" i="62"/>
  <c r="I15341" i="62" s="1"/>
  <c r="H15340" i="62"/>
  <c r="I15340" i="62" s="1"/>
  <c r="H15339" i="62"/>
  <c r="I15339" i="62" s="1"/>
  <c r="H15338" i="62"/>
  <c r="I15338" i="62" s="1"/>
  <c r="H15337" i="62"/>
  <c r="I15337" i="62" s="1"/>
  <c r="H15336" i="62"/>
  <c r="I15336" i="62" s="1"/>
  <c r="H15335" i="62"/>
  <c r="I15335" i="62" s="1"/>
  <c r="H15334" i="62"/>
  <c r="I15334" i="62" s="1"/>
  <c r="H15333" i="62"/>
  <c r="I15333" i="62" s="1"/>
  <c r="H15332" i="62"/>
  <c r="I15332" i="62" s="1"/>
  <c r="H15331" i="62"/>
  <c r="I15331" i="62" s="1"/>
  <c r="H15330" i="62"/>
  <c r="I15330" i="62" s="1"/>
  <c r="H15329" i="62"/>
  <c r="I15329" i="62" s="1"/>
  <c r="H15328" i="62"/>
  <c r="I15328" i="62" s="1"/>
  <c r="H15327" i="62"/>
  <c r="I15327" i="62" s="1"/>
  <c r="H15326" i="62"/>
  <c r="I15326" i="62" s="1"/>
  <c r="H15325" i="62"/>
  <c r="I15325" i="62" s="1"/>
  <c r="H15324" i="62"/>
  <c r="I15324" i="62" s="1"/>
  <c r="H15323" i="62"/>
  <c r="I15323" i="62" s="1"/>
  <c r="H15322" i="62"/>
  <c r="I15322" i="62" s="1"/>
  <c r="H15321" i="62"/>
  <c r="I15321" i="62" s="1"/>
  <c r="H15320" i="62"/>
  <c r="I15320" i="62" s="1"/>
  <c r="H15319" i="62"/>
  <c r="I15319" i="62" s="1"/>
  <c r="H15318" i="62"/>
  <c r="I15318" i="62" s="1"/>
  <c r="H15317" i="62"/>
  <c r="I15317" i="62" s="1"/>
  <c r="H15316" i="62"/>
  <c r="I15316" i="62" s="1"/>
  <c r="H15315" i="62"/>
  <c r="I15315" i="62" s="1"/>
  <c r="H15314" i="62"/>
  <c r="I15314" i="62" s="1"/>
  <c r="H15313" i="62"/>
  <c r="I15313" i="62" s="1"/>
  <c r="H15312" i="62"/>
  <c r="I15312" i="62" s="1"/>
  <c r="H15311" i="62"/>
  <c r="I15311" i="62" s="1"/>
  <c r="H15310" i="62"/>
  <c r="I15310" i="62" s="1"/>
  <c r="H15309" i="62"/>
  <c r="I15309" i="62" s="1"/>
  <c r="H15308" i="62"/>
  <c r="I15308" i="62" s="1"/>
  <c r="H15307" i="62"/>
  <c r="I15307" i="62" s="1"/>
  <c r="H15306" i="62"/>
  <c r="I15306" i="62" s="1"/>
  <c r="H15305" i="62"/>
  <c r="I15305" i="62" s="1"/>
  <c r="H15304" i="62"/>
  <c r="I15304" i="62" s="1"/>
  <c r="H15303" i="62"/>
  <c r="I15303" i="62" s="1"/>
  <c r="H15302" i="62"/>
  <c r="I15302" i="62" s="1"/>
  <c r="H15301" i="62"/>
  <c r="I15301" i="62" s="1"/>
  <c r="H15300" i="62"/>
  <c r="I15300" i="62" s="1"/>
  <c r="H15299" i="62"/>
  <c r="I15299" i="62" s="1"/>
  <c r="H15298" i="62"/>
  <c r="I15298" i="62" s="1"/>
  <c r="H15297" i="62"/>
  <c r="I15297" i="62" s="1"/>
  <c r="H15296" i="62"/>
  <c r="I15296" i="62" s="1"/>
  <c r="H15295" i="62"/>
  <c r="I15295" i="62" s="1"/>
  <c r="H15294" i="62"/>
  <c r="I15294" i="62" s="1"/>
  <c r="H15293" i="62"/>
  <c r="I15293" i="62" s="1"/>
  <c r="H15292" i="62"/>
  <c r="I15292" i="62" s="1"/>
  <c r="H15291" i="62"/>
  <c r="I15291" i="62" s="1"/>
  <c r="H15290" i="62"/>
  <c r="I15290" i="62" s="1"/>
  <c r="H15289" i="62"/>
  <c r="I15289" i="62" s="1"/>
  <c r="H15288" i="62"/>
  <c r="I15288" i="62" s="1"/>
  <c r="H15287" i="62"/>
  <c r="I15287" i="62" s="1"/>
  <c r="H15286" i="62"/>
  <c r="I15286" i="62" s="1"/>
  <c r="H15285" i="62"/>
  <c r="I15285" i="62" s="1"/>
  <c r="H15284" i="62"/>
  <c r="I15284" i="62" s="1"/>
  <c r="H15283" i="62"/>
  <c r="I15283" i="62" s="1"/>
  <c r="H15282" i="62"/>
  <c r="I15282" i="62" s="1"/>
  <c r="H15281" i="62"/>
  <c r="I15281" i="62" s="1"/>
  <c r="H15280" i="62"/>
  <c r="I15280" i="62" s="1"/>
  <c r="H15279" i="62"/>
  <c r="I15279" i="62" s="1"/>
  <c r="H15278" i="62"/>
  <c r="I15278" i="62" s="1"/>
  <c r="H15277" i="62"/>
  <c r="I15277" i="62" s="1"/>
  <c r="H15276" i="62"/>
  <c r="I15276" i="62" s="1"/>
  <c r="H15275" i="62"/>
  <c r="I15275" i="62" s="1"/>
  <c r="H15274" i="62"/>
  <c r="I15274" i="62" s="1"/>
  <c r="H15273" i="62"/>
  <c r="I15273" i="62" s="1"/>
  <c r="H15272" i="62"/>
  <c r="I15272" i="62" s="1"/>
  <c r="H15271" i="62"/>
  <c r="I15271" i="62" s="1"/>
  <c r="H15270" i="62"/>
  <c r="I15270" i="62" s="1"/>
  <c r="H15269" i="62"/>
  <c r="I15269" i="62" s="1"/>
  <c r="H15268" i="62"/>
  <c r="I15268" i="62" s="1"/>
  <c r="H15267" i="62"/>
  <c r="I15267" i="62" s="1"/>
  <c r="H15266" i="62"/>
  <c r="I15266" i="62" s="1"/>
  <c r="H15265" i="62"/>
  <c r="I15265" i="62" s="1"/>
  <c r="H15264" i="62"/>
  <c r="I15264" i="62" s="1"/>
  <c r="H15263" i="62"/>
  <c r="I15263" i="62" s="1"/>
  <c r="H15262" i="62"/>
  <c r="I15262" i="62" s="1"/>
  <c r="H15261" i="62"/>
  <c r="I15261" i="62" s="1"/>
  <c r="H15260" i="62"/>
  <c r="I15260" i="62" s="1"/>
  <c r="H15259" i="62"/>
  <c r="I15259" i="62" s="1"/>
  <c r="H15258" i="62"/>
  <c r="I15258" i="62" s="1"/>
  <c r="H15257" i="62"/>
  <c r="I15257" i="62" s="1"/>
  <c r="H15256" i="62"/>
  <c r="I15256" i="62" s="1"/>
  <c r="H15255" i="62"/>
  <c r="I15255" i="62" s="1"/>
  <c r="H15254" i="62"/>
  <c r="I15254" i="62" s="1"/>
  <c r="H15253" i="62"/>
  <c r="I15253" i="62" s="1"/>
  <c r="H15252" i="62"/>
  <c r="I15252" i="62" s="1"/>
  <c r="H15251" i="62"/>
  <c r="I15251" i="62" s="1"/>
  <c r="H15250" i="62"/>
  <c r="I15250" i="62" s="1"/>
  <c r="H15249" i="62"/>
  <c r="I15249" i="62" s="1"/>
  <c r="H15248" i="62"/>
  <c r="I15248" i="62" s="1"/>
  <c r="H15247" i="62"/>
  <c r="I15247" i="62" s="1"/>
  <c r="H15246" i="62"/>
  <c r="I15246" i="62" s="1"/>
  <c r="H15245" i="62"/>
  <c r="I15245" i="62" s="1"/>
  <c r="H15244" i="62"/>
  <c r="I15244" i="62" s="1"/>
  <c r="H15243" i="62"/>
  <c r="I15243" i="62" s="1"/>
  <c r="H15242" i="62"/>
  <c r="I15242" i="62" s="1"/>
  <c r="H15241" i="62"/>
  <c r="I15241" i="62" s="1"/>
  <c r="H15240" i="62"/>
  <c r="I15240" i="62" s="1"/>
  <c r="H15239" i="62"/>
  <c r="I15239" i="62" s="1"/>
  <c r="H15238" i="62"/>
  <c r="I15238" i="62" s="1"/>
  <c r="H15237" i="62"/>
  <c r="I15237" i="62" s="1"/>
  <c r="H15236" i="62"/>
  <c r="I15236" i="62" s="1"/>
  <c r="H15235" i="62"/>
  <c r="I15235" i="62" s="1"/>
  <c r="H15234" i="62"/>
  <c r="I15234" i="62" s="1"/>
  <c r="H15233" i="62"/>
  <c r="I15233" i="62" s="1"/>
  <c r="H15232" i="62"/>
  <c r="I15232" i="62" s="1"/>
  <c r="H15231" i="62"/>
  <c r="I15231" i="62" s="1"/>
  <c r="H15230" i="62"/>
  <c r="I15230" i="62" s="1"/>
  <c r="H15229" i="62"/>
  <c r="I15229" i="62" s="1"/>
  <c r="H15228" i="62"/>
  <c r="I15228" i="62" s="1"/>
  <c r="H15227" i="62"/>
  <c r="I15227" i="62" s="1"/>
  <c r="H15226" i="62"/>
  <c r="I15226" i="62" s="1"/>
  <c r="H15225" i="62"/>
  <c r="I15225" i="62" s="1"/>
  <c r="H15224" i="62"/>
  <c r="I15224" i="62" s="1"/>
  <c r="H15223" i="62"/>
  <c r="I15223" i="62" s="1"/>
  <c r="H15222" i="62"/>
  <c r="I15222" i="62" s="1"/>
  <c r="H15221" i="62"/>
  <c r="I15221" i="62" s="1"/>
  <c r="H15220" i="62"/>
  <c r="I15220" i="62" s="1"/>
  <c r="H15219" i="62"/>
  <c r="I15219" i="62" s="1"/>
  <c r="H15218" i="62"/>
  <c r="I15218" i="62" s="1"/>
  <c r="H15217" i="62"/>
  <c r="I15217" i="62" s="1"/>
  <c r="H15216" i="62"/>
  <c r="I15216" i="62" s="1"/>
  <c r="H15215" i="62"/>
  <c r="I15215" i="62" s="1"/>
  <c r="H15214" i="62"/>
  <c r="I15214" i="62" s="1"/>
  <c r="H15213" i="62"/>
  <c r="I15213" i="62" s="1"/>
  <c r="H15212" i="62"/>
  <c r="I15212" i="62" s="1"/>
  <c r="H15211" i="62"/>
  <c r="I15211" i="62" s="1"/>
  <c r="H15210" i="62"/>
  <c r="I15210" i="62" s="1"/>
  <c r="H15209" i="62"/>
  <c r="I15209" i="62" s="1"/>
  <c r="H15208" i="62"/>
  <c r="I15208" i="62" s="1"/>
  <c r="H15207" i="62"/>
  <c r="I15207" i="62" s="1"/>
  <c r="H15206" i="62"/>
  <c r="I15206" i="62" s="1"/>
  <c r="H15205" i="62"/>
  <c r="I15205" i="62" s="1"/>
  <c r="H15204" i="62"/>
  <c r="I15204" i="62" s="1"/>
  <c r="H15203" i="62"/>
  <c r="I15203" i="62" s="1"/>
  <c r="H15202" i="62"/>
  <c r="I15202" i="62" s="1"/>
  <c r="H15201" i="62"/>
  <c r="I15201" i="62" s="1"/>
  <c r="H15200" i="62"/>
  <c r="I15200" i="62" s="1"/>
  <c r="H15199" i="62"/>
  <c r="I15199" i="62" s="1"/>
  <c r="H15198" i="62"/>
  <c r="I15198" i="62" s="1"/>
  <c r="H15197" i="62"/>
  <c r="I15197" i="62" s="1"/>
  <c r="H15196" i="62"/>
  <c r="I15196" i="62" s="1"/>
  <c r="H15195" i="62"/>
  <c r="I15195" i="62" s="1"/>
  <c r="H15194" i="62"/>
  <c r="I15194" i="62" s="1"/>
  <c r="H15193" i="62"/>
  <c r="I15193" i="62" s="1"/>
  <c r="H15192" i="62"/>
  <c r="I15192" i="62" s="1"/>
  <c r="H15191" i="62"/>
  <c r="I15191" i="62" s="1"/>
  <c r="H15190" i="62"/>
  <c r="I15190" i="62" s="1"/>
  <c r="H15189" i="62"/>
  <c r="I15189" i="62" s="1"/>
  <c r="H15188" i="62"/>
  <c r="I15188" i="62" s="1"/>
  <c r="H15187" i="62"/>
  <c r="I15187" i="62" s="1"/>
  <c r="H15186" i="62"/>
  <c r="I15186" i="62" s="1"/>
  <c r="H15185" i="62"/>
  <c r="I15185" i="62" s="1"/>
  <c r="H15184" i="62"/>
  <c r="I15184" i="62" s="1"/>
  <c r="H15183" i="62"/>
  <c r="I15183" i="62" s="1"/>
  <c r="H15182" i="62"/>
  <c r="I15182" i="62" s="1"/>
  <c r="H15181" i="62"/>
  <c r="I15181" i="62" s="1"/>
  <c r="H15180" i="62"/>
  <c r="I15180" i="62" s="1"/>
  <c r="H15179" i="62"/>
  <c r="I15179" i="62" s="1"/>
  <c r="H15178" i="62"/>
  <c r="I15178" i="62" s="1"/>
  <c r="H15177" i="62"/>
  <c r="I15177" i="62" s="1"/>
  <c r="H15176" i="62"/>
  <c r="I15176" i="62" s="1"/>
  <c r="H15175" i="62"/>
  <c r="I15175" i="62" s="1"/>
  <c r="H15174" i="62"/>
  <c r="I15174" i="62" s="1"/>
  <c r="H15173" i="62"/>
  <c r="I15173" i="62" s="1"/>
  <c r="H15172" i="62"/>
  <c r="I15172" i="62" s="1"/>
  <c r="H15171" i="62"/>
  <c r="I15171" i="62" s="1"/>
  <c r="H15170" i="62"/>
  <c r="I15170" i="62" s="1"/>
  <c r="H15169" i="62"/>
  <c r="I15169" i="62" s="1"/>
  <c r="H15168" i="62"/>
  <c r="I15168" i="62" s="1"/>
  <c r="H15167" i="62"/>
  <c r="I15167" i="62" s="1"/>
  <c r="H15166" i="62"/>
  <c r="I15166" i="62" s="1"/>
  <c r="H15165" i="62"/>
  <c r="I15165" i="62" s="1"/>
  <c r="H15164" i="62"/>
  <c r="I15164" i="62" s="1"/>
  <c r="H15163" i="62"/>
  <c r="I15163" i="62" s="1"/>
  <c r="H15162" i="62"/>
  <c r="I15162" i="62" s="1"/>
  <c r="H15161" i="62"/>
  <c r="I15161" i="62" s="1"/>
  <c r="H15160" i="62"/>
  <c r="I15160" i="62" s="1"/>
  <c r="H15159" i="62"/>
  <c r="I15159" i="62" s="1"/>
  <c r="H15158" i="62"/>
  <c r="I15158" i="62" s="1"/>
  <c r="H15157" i="62"/>
  <c r="I15157" i="62" s="1"/>
  <c r="H15156" i="62"/>
  <c r="I15156" i="62" s="1"/>
  <c r="H15155" i="62"/>
  <c r="I15155" i="62" s="1"/>
  <c r="H15154" i="62"/>
  <c r="I15154" i="62" s="1"/>
  <c r="H15153" i="62"/>
  <c r="I15153" i="62" s="1"/>
  <c r="H15152" i="62"/>
  <c r="I15152" i="62" s="1"/>
  <c r="H15151" i="62"/>
  <c r="I15151" i="62" s="1"/>
  <c r="H15150" i="62"/>
  <c r="I15150" i="62" s="1"/>
  <c r="H15149" i="62"/>
  <c r="I15149" i="62" s="1"/>
  <c r="H15148" i="62"/>
  <c r="I15148" i="62" s="1"/>
  <c r="H15147" i="62"/>
  <c r="I15147" i="62" s="1"/>
  <c r="H15146" i="62"/>
  <c r="I15146" i="62" s="1"/>
  <c r="H15145" i="62"/>
  <c r="I15145" i="62" s="1"/>
  <c r="H15144" i="62"/>
  <c r="I15144" i="62" s="1"/>
  <c r="H15143" i="62"/>
  <c r="I15143" i="62" s="1"/>
  <c r="H15142" i="62"/>
  <c r="I15142" i="62" s="1"/>
  <c r="H15141" i="62"/>
  <c r="I15141" i="62" s="1"/>
  <c r="H15140" i="62"/>
  <c r="I15140" i="62" s="1"/>
  <c r="H15139" i="62"/>
  <c r="I15139" i="62" s="1"/>
  <c r="H15138" i="62"/>
  <c r="I15138" i="62" s="1"/>
  <c r="H15137" i="62"/>
  <c r="I15137" i="62" s="1"/>
  <c r="H15136" i="62"/>
  <c r="I15136" i="62" s="1"/>
  <c r="H15135" i="62"/>
  <c r="I15135" i="62" s="1"/>
  <c r="H15134" i="62"/>
  <c r="I15134" i="62" s="1"/>
  <c r="H15133" i="62"/>
  <c r="I15133" i="62" s="1"/>
  <c r="H15132" i="62"/>
  <c r="I15132" i="62" s="1"/>
  <c r="H15131" i="62"/>
  <c r="I15131" i="62" s="1"/>
  <c r="H15130" i="62"/>
  <c r="I15130" i="62" s="1"/>
  <c r="H15129" i="62"/>
  <c r="I15129" i="62" s="1"/>
  <c r="H15128" i="62"/>
  <c r="I15128" i="62" s="1"/>
  <c r="H15127" i="62"/>
  <c r="I15127" i="62" s="1"/>
  <c r="H15126" i="62"/>
  <c r="I15126" i="62" s="1"/>
  <c r="H15125" i="62"/>
  <c r="I15125" i="62" s="1"/>
  <c r="H15124" i="62"/>
  <c r="I15124" i="62" s="1"/>
  <c r="H15123" i="62"/>
  <c r="I15123" i="62" s="1"/>
  <c r="H15122" i="62"/>
  <c r="I15122" i="62" s="1"/>
  <c r="H15121" i="62"/>
  <c r="I15121" i="62" s="1"/>
  <c r="H15120" i="62"/>
  <c r="I15120" i="62" s="1"/>
  <c r="H15119" i="62"/>
  <c r="I15119" i="62" s="1"/>
  <c r="H15118" i="62"/>
  <c r="I15118" i="62" s="1"/>
  <c r="H15117" i="62"/>
  <c r="I15117" i="62" s="1"/>
  <c r="H15116" i="62"/>
  <c r="I15116" i="62" s="1"/>
  <c r="H15115" i="62"/>
  <c r="I15115" i="62" s="1"/>
  <c r="H15114" i="62"/>
  <c r="I15114" i="62" s="1"/>
  <c r="H15113" i="62"/>
  <c r="I15113" i="62" s="1"/>
  <c r="H15112" i="62"/>
  <c r="I15112" i="62" s="1"/>
  <c r="H15111" i="62"/>
  <c r="I15111" i="62" s="1"/>
  <c r="H15110" i="62"/>
  <c r="I15110" i="62" s="1"/>
  <c r="H15109" i="62"/>
  <c r="I15109" i="62" s="1"/>
  <c r="H15108" i="62"/>
  <c r="I15108" i="62" s="1"/>
  <c r="H15107" i="62"/>
  <c r="I15107" i="62" s="1"/>
  <c r="H15106" i="62"/>
  <c r="I15106" i="62" s="1"/>
  <c r="H15105" i="62"/>
  <c r="I15105" i="62" s="1"/>
  <c r="H15104" i="62"/>
  <c r="I15104" i="62" s="1"/>
  <c r="H15103" i="62"/>
  <c r="I15103" i="62" s="1"/>
  <c r="H15102" i="62"/>
  <c r="I15102" i="62" s="1"/>
  <c r="H15101" i="62"/>
  <c r="I15101" i="62" s="1"/>
  <c r="H15100" i="62"/>
  <c r="I15100" i="62" s="1"/>
  <c r="H15099" i="62"/>
  <c r="I15099" i="62" s="1"/>
  <c r="H15098" i="62"/>
  <c r="I15098" i="62" s="1"/>
  <c r="H15097" i="62"/>
  <c r="I15097" i="62" s="1"/>
  <c r="H15096" i="62"/>
  <c r="I15096" i="62" s="1"/>
  <c r="H15095" i="62"/>
  <c r="I15095" i="62" s="1"/>
  <c r="H15094" i="62"/>
  <c r="I15094" i="62" s="1"/>
  <c r="H15093" i="62"/>
  <c r="I15093" i="62" s="1"/>
  <c r="H15092" i="62"/>
  <c r="I15092" i="62" s="1"/>
  <c r="H15091" i="62"/>
  <c r="I15091" i="62" s="1"/>
  <c r="H15090" i="62"/>
  <c r="I15090" i="62" s="1"/>
  <c r="H15089" i="62"/>
  <c r="I15089" i="62" s="1"/>
  <c r="H15088" i="62"/>
  <c r="I15088" i="62" s="1"/>
  <c r="H15087" i="62"/>
  <c r="I15087" i="62" s="1"/>
  <c r="H15086" i="62"/>
  <c r="I15086" i="62" s="1"/>
  <c r="H15085" i="62"/>
  <c r="I15085" i="62" s="1"/>
  <c r="H15084" i="62"/>
  <c r="I15084" i="62" s="1"/>
  <c r="H15083" i="62"/>
  <c r="I15083" i="62" s="1"/>
  <c r="H15082" i="62"/>
  <c r="I15082" i="62" s="1"/>
  <c r="H15081" i="62"/>
  <c r="I15081" i="62" s="1"/>
  <c r="H15080" i="62"/>
  <c r="I15080" i="62" s="1"/>
  <c r="H15079" i="62"/>
  <c r="I15079" i="62" s="1"/>
  <c r="H15078" i="62"/>
  <c r="I15078" i="62" s="1"/>
  <c r="H15077" i="62"/>
  <c r="I15077" i="62" s="1"/>
  <c r="H15076" i="62"/>
  <c r="I15076" i="62" s="1"/>
  <c r="H15075" i="62"/>
  <c r="I15075" i="62" s="1"/>
  <c r="H15074" i="62"/>
  <c r="I15074" i="62" s="1"/>
  <c r="H15073" i="62"/>
  <c r="I15073" i="62" s="1"/>
  <c r="H15072" i="62"/>
  <c r="I15072" i="62" s="1"/>
  <c r="H15071" i="62"/>
  <c r="I15071" i="62" s="1"/>
  <c r="H15070" i="62"/>
  <c r="I15070" i="62" s="1"/>
  <c r="H15069" i="62"/>
  <c r="I15069" i="62" s="1"/>
  <c r="H15068" i="62"/>
  <c r="I15068" i="62" s="1"/>
  <c r="H15067" i="62"/>
  <c r="I15067" i="62" s="1"/>
  <c r="H15066" i="62"/>
  <c r="I15066" i="62" s="1"/>
  <c r="H15065" i="62"/>
  <c r="I15065" i="62" s="1"/>
  <c r="H15064" i="62"/>
  <c r="I15064" i="62" s="1"/>
  <c r="H15063" i="62"/>
  <c r="I15063" i="62" s="1"/>
  <c r="H15062" i="62"/>
  <c r="I15062" i="62" s="1"/>
  <c r="H15061" i="62"/>
  <c r="I15061" i="62" s="1"/>
  <c r="H15060" i="62"/>
  <c r="I15060" i="62" s="1"/>
  <c r="H15059" i="62"/>
  <c r="I15059" i="62" s="1"/>
  <c r="H15058" i="62"/>
  <c r="I15058" i="62" s="1"/>
  <c r="H15057" i="62"/>
  <c r="I15057" i="62" s="1"/>
  <c r="H15056" i="62"/>
  <c r="I15056" i="62" s="1"/>
  <c r="H15055" i="62"/>
  <c r="I15055" i="62" s="1"/>
  <c r="H15054" i="62"/>
  <c r="I15054" i="62" s="1"/>
  <c r="H15053" i="62"/>
  <c r="I15053" i="62" s="1"/>
  <c r="H15052" i="62"/>
  <c r="I15052" i="62" s="1"/>
  <c r="H15051" i="62"/>
  <c r="I15051" i="62" s="1"/>
  <c r="H15050" i="62"/>
  <c r="I15050" i="62" s="1"/>
  <c r="H15049" i="62"/>
  <c r="I15049" i="62" s="1"/>
  <c r="H15048" i="62"/>
  <c r="I15048" i="62" s="1"/>
  <c r="H15047" i="62"/>
  <c r="I15047" i="62" s="1"/>
  <c r="H15046" i="62"/>
  <c r="I15046" i="62" s="1"/>
  <c r="H15045" i="62"/>
  <c r="I15045" i="62" s="1"/>
  <c r="H15044" i="62"/>
  <c r="I15044" i="62" s="1"/>
  <c r="H15043" i="62"/>
  <c r="I15043" i="62" s="1"/>
  <c r="H15042" i="62"/>
  <c r="I15042" i="62" s="1"/>
  <c r="H15041" i="62"/>
  <c r="I15041" i="62" s="1"/>
  <c r="H15040" i="62"/>
  <c r="I15040" i="62" s="1"/>
  <c r="H15039" i="62"/>
  <c r="I15039" i="62" s="1"/>
  <c r="H15038" i="62"/>
  <c r="I15038" i="62" s="1"/>
  <c r="H15037" i="62"/>
  <c r="I15037" i="62" s="1"/>
  <c r="H15036" i="62"/>
  <c r="I15036" i="62" s="1"/>
  <c r="H15035" i="62"/>
  <c r="I15035" i="62" s="1"/>
  <c r="H15034" i="62"/>
  <c r="I15034" i="62" s="1"/>
  <c r="H15033" i="62"/>
  <c r="I15033" i="62" s="1"/>
  <c r="H15032" i="62"/>
  <c r="I15032" i="62" s="1"/>
  <c r="H15031" i="62"/>
  <c r="I15031" i="62" s="1"/>
  <c r="H15030" i="62"/>
  <c r="I15030" i="62" s="1"/>
  <c r="H15029" i="62"/>
  <c r="I15029" i="62" s="1"/>
  <c r="H15028" i="62"/>
  <c r="I15028" i="62" s="1"/>
  <c r="H15027" i="62"/>
  <c r="I15027" i="62" s="1"/>
  <c r="H15026" i="62"/>
  <c r="I15026" i="62" s="1"/>
  <c r="H15025" i="62"/>
  <c r="I15025" i="62" s="1"/>
  <c r="H15024" i="62"/>
  <c r="I15024" i="62" s="1"/>
  <c r="H15023" i="62"/>
  <c r="I15023" i="62" s="1"/>
  <c r="H15022" i="62"/>
  <c r="I15022" i="62" s="1"/>
  <c r="H15021" i="62"/>
  <c r="I15021" i="62" s="1"/>
  <c r="H15020" i="62"/>
  <c r="I15020" i="62" s="1"/>
  <c r="H15019" i="62"/>
  <c r="I15019" i="62" s="1"/>
  <c r="H15018" i="62"/>
  <c r="I15018" i="62" s="1"/>
  <c r="H15017" i="62"/>
  <c r="I15017" i="62" s="1"/>
  <c r="H15016" i="62"/>
  <c r="I15016" i="62" s="1"/>
  <c r="H15015" i="62"/>
  <c r="I15015" i="62" s="1"/>
  <c r="H15014" i="62"/>
  <c r="I15014" i="62" s="1"/>
  <c r="H15013" i="62"/>
  <c r="I15013" i="62" s="1"/>
  <c r="H15012" i="62"/>
  <c r="I15012" i="62" s="1"/>
  <c r="H15011" i="62"/>
  <c r="I15011" i="62" s="1"/>
  <c r="H15010" i="62"/>
  <c r="I15010" i="62" s="1"/>
  <c r="H15009" i="62"/>
  <c r="I15009" i="62" s="1"/>
  <c r="H15008" i="62"/>
  <c r="I15008" i="62" s="1"/>
  <c r="H15007" i="62"/>
  <c r="I15007" i="62" s="1"/>
  <c r="H15006" i="62"/>
  <c r="I15006" i="62" s="1"/>
  <c r="H15005" i="62"/>
  <c r="I15005" i="62" s="1"/>
  <c r="H15004" i="62"/>
  <c r="I15004" i="62" s="1"/>
  <c r="H15003" i="62"/>
  <c r="I15003" i="62" s="1"/>
  <c r="H15002" i="62"/>
  <c r="I15002" i="62" s="1"/>
  <c r="H15001" i="62"/>
  <c r="I15001" i="62" s="1"/>
  <c r="H15000" i="62"/>
  <c r="I15000" i="62" s="1"/>
  <c r="H14999" i="62"/>
  <c r="I14999" i="62" s="1"/>
  <c r="H14998" i="62"/>
  <c r="I14998" i="62" s="1"/>
  <c r="H14997" i="62"/>
  <c r="I14997" i="62" s="1"/>
  <c r="H14996" i="62"/>
  <c r="I14996" i="62" s="1"/>
  <c r="H14995" i="62"/>
  <c r="I14995" i="62" s="1"/>
  <c r="H14994" i="62"/>
  <c r="I14994" i="62" s="1"/>
  <c r="H14993" i="62"/>
  <c r="I14993" i="62" s="1"/>
  <c r="H14992" i="62"/>
  <c r="I14992" i="62" s="1"/>
  <c r="H14991" i="62"/>
  <c r="I14991" i="62" s="1"/>
  <c r="H14990" i="62"/>
  <c r="I14990" i="62" s="1"/>
  <c r="H14989" i="62"/>
  <c r="I14989" i="62" s="1"/>
  <c r="H14988" i="62"/>
  <c r="I14988" i="62" s="1"/>
  <c r="H14987" i="62"/>
  <c r="I14987" i="62" s="1"/>
  <c r="H14986" i="62"/>
  <c r="I14986" i="62" s="1"/>
  <c r="H14985" i="62"/>
  <c r="I14985" i="62" s="1"/>
  <c r="H14984" i="62"/>
  <c r="I14984" i="62" s="1"/>
  <c r="H14983" i="62"/>
  <c r="I14983" i="62" s="1"/>
  <c r="H14982" i="62"/>
  <c r="I14982" i="62" s="1"/>
  <c r="H14981" i="62"/>
  <c r="I14981" i="62" s="1"/>
  <c r="H14980" i="62"/>
  <c r="I14980" i="62" s="1"/>
  <c r="H14979" i="62"/>
  <c r="I14979" i="62" s="1"/>
  <c r="H14978" i="62"/>
  <c r="I14978" i="62" s="1"/>
  <c r="H14977" i="62"/>
  <c r="I14977" i="62" s="1"/>
  <c r="H14976" i="62"/>
  <c r="I14976" i="62" s="1"/>
  <c r="H14975" i="62"/>
  <c r="I14975" i="62" s="1"/>
  <c r="H14974" i="62"/>
  <c r="I14974" i="62" s="1"/>
  <c r="H14973" i="62"/>
  <c r="I14973" i="62" s="1"/>
  <c r="H14972" i="62"/>
  <c r="I14972" i="62" s="1"/>
  <c r="H14971" i="62"/>
  <c r="I14971" i="62" s="1"/>
  <c r="H14970" i="62"/>
  <c r="I14970" i="62" s="1"/>
  <c r="H14969" i="62"/>
  <c r="I14969" i="62" s="1"/>
  <c r="H14968" i="62"/>
  <c r="I14968" i="62" s="1"/>
  <c r="H14967" i="62"/>
  <c r="I14967" i="62" s="1"/>
  <c r="H14966" i="62"/>
  <c r="I14966" i="62" s="1"/>
  <c r="H14965" i="62"/>
  <c r="I14965" i="62" s="1"/>
  <c r="H14964" i="62"/>
  <c r="I14964" i="62" s="1"/>
  <c r="H14963" i="62"/>
  <c r="I14963" i="62" s="1"/>
  <c r="H14962" i="62"/>
  <c r="I14962" i="62" s="1"/>
  <c r="H14961" i="62"/>
  <c r="I14961" i="62" s="1"/>
  <c r="H14960" i="62"/>
  <c r="I14960" i="62" s="1"/>
  <c r="H14959" i="62"/>
  <c r="I14959" i="62" s="1"/>
  <c r="H14958" i="62"/>
  <c r="I14958" i="62" s="1"/>
  <c r="H14957" i="62"/>
  <c r="I14957" i="62" s="1"/>
  <c r="H14956" i="62"/>
  <c r="I14956" i="62" s="1"/>
  <c r="H14955" i="62"/>
  <c r="I14955" i="62" s="1"/>
  <c r="H14954" i="62"/>
  <c r="I14954" i="62" s="1"/>
  <c r="H14953" i="62"/>
  <c r="I14953" i="62" s="1"/>
  <c r="H14952" i="62"/>
  <c r="I14952" i="62" s="1"/>
  <c r="H14951" i="62"/>
  <c r="I14951" i="62" s="1"/>
  <c r="H14950" i="62"/>
  <c r="I14950" i="62" s="1"/>
  <c r="H14949" i="62"/>
  <c r="I14949" i="62" s="1"/>
  <c r="H14948" i="62"/>
  <c r="I14948" i="62" s="1"/>
  <c r="H14947" i="62"/>
  <c r="I14947" i="62" s="1"/>
  <c r="H14946" i="62"/>
  <c r="I14946" i="62" s="1"/>
  <c r="H14945" i="62"/>
  <c r="I14945" i="62" s="1"/>
  <c r="H14944" i="62"/>
  <c r="I14944" i="62" s="1"/>
  <c r="H14943" i="62"/>
  <c r="I14943" i="62" s="1"/>
  <c r="H14942" i="62"/>
  <c r="I14942" i="62" s="1"/>
  <c r="H14941" i="62"/>
  <c r="I14941" i="62" s="1"/>
  <c r="H14940" i="62"/>
  <c r="I14940" i="62" s="1"/>
  <c r="H14939" i="62"/>
  <c r="I14939" i="62" s="1"/>
  <c r="H14938" i="62"/>
  <c r="I14938" i="62" s="1"/>
  <c r="H14937" i="62"/>
  <c r="I14937" i="62" s="1"/>
  <c r="H14936" i="62"/>
  <c r="I14936" i="62" s="1"/>
  <c r="H14935" i="62"/>
  <c r="I14935" i="62" s="1"/>
  <c r="H14934" i="62"/>
  <c r="I14934" i="62" s="1"/>
  <c r="H14933" i="62"/>
  <c r="I14933" i="62" s="1"/>
  <c r="H14932" i="62"/>
  <c r="I14932" i="62" s="1"/>
  <c r="H14931" i="62"/>
  <c r="I14931" i="62" s="1"/>
  <c r="H14930" i="62"/>
  <c r="I14930" i="62" s="1"/>
  <c r="H14929" i="62"/>
  <c r="I14929" i="62" s="1"/>
  <c r="H14928" i="62"/>
  <c r="I14928" i="62" s="1"/>
  <c r="H14927" i="62"/>
  <c r="I14927" i="62" s="1"/>
  <c r="H14926" i="62"/>
  <c r="I14926" i="62" s="1"/>
  <c r="H14925" i="62"/>
  <c r="I14925" i="62" s="1"/>
  <c r="H14924" i="62"/>
  <c r="I14924" i="62" s="1"/>
  <c r="H14923" i="62"/>
  <c r="I14923" i="62" s="1"/>
  <c r="H14922" i="62"/>
  <c r="I14922" i="62" s="1"/>
  <c r="H14921" i="62"/>
  <c r="I14921" i="62" s="1"/>
  <c r="H14920" i="62"/>
  <c r="I14920" i="62" s="1"/>
  <c r="H14919" i="62"/>
  <c r="I14919" i="62" s="1"/>
  <c r="H14918" i="62"/>
  <c r="I14918" i="62" s="1"/>
  <c r="H14917" i="62"/>
  <c r="I14917" i="62" s="1"/>
  <c r="H14916" i="62"/>
  <c r="I14916" i="62" s="1"/>
  <c r="H14915" i="62"/>
  <c r="I14915" i="62" s="1"/>
  <c r="H14914" i="62"/>
  <c r="I14914" i="62" s="1"/>
  <c r="H14913" i="62"/>
  <c r="I14913" i="62" s="1"/>
  <c r="H14912" i="62"/>
  <c r="I14912" i="62" s="1"/>
  <c r="H14911" i="62"/>
  <c r="I14911" i="62" s="1"/>
  <c r="H14910" i="62"/>
  <c r="I14910" i="62" s="1"/>
  <c r="H14909" i="62"/>
  <c r="I14909" i="62" s="1"/>
  <c r="H14908" i="62"/>
  <c r="I14908" i="62" s="1"/>
  <c r="H14907" i="62"/>
  <c r="I14907" i="62" s="1"/>
  <c r="H14906" i="62"/>
  <c r="I14906" i="62" s="1"/>
  <c r="H14905" i="62"/>
  <c r="I14905" i="62" s="1"/>
  <c r="H14904" i="62"/>
  <c r="I14904" i="62" s="1"/>
  <c r="H14903" i="62"/>
  <c r="I14903" i="62" s="1"/>
  <c r="H14902" i="62"/>
  <c r="I14902" i="62" s="1"/>
  <c r="H14901" i="62"/>
  <c r="I14901" i="62" s="1"/>
  <c r="H14900" i="62"/>
  <c r="I14900" i="62" s="1"/>
  <c r="H14899" i="62"/>
  <c r="I14899" i="62" s="1"/>
  <c r="H14898" i="62"/>
  <c r="I14898" i="62" s="1"/>
  <c r="H14897" i="62"/>
  <c r="I14897" i="62" s="1"/>
  <c r="H14896" i="62"/>
  <c r="I14896" i="62" s="1"/>
  <c r="H14895" i="62"/>
  <c r="I14895" i="62" s="1"/>
  <c r="H14894" i="62"/>
  <c r="I14894" i="62" s="1"/>
  <c r="H14893" i="62"/>
  <c r="I14893" i="62" s="1"/>
  <c r="H14892" i="62"/>
  <c r="I14892" i="62" s="1"/>
  <c r="H14891" i="62"/>
  <c r="I14891" i="62" s="1"/>
  <c r="H14890" i="62"/>
  <c r="I14890" i="62" s="1"/>
  <c r="H14889" i="62"/>
  <c r="I14889" i="62" s="1"/>
  <c r="H14888" i="62"/>
  <c r="I14888" i="62" s="1"/>
  <c r="H14887" i="62"/>
  <c r="I14887" i="62" s="1"/>
  <c r="H14886" i="62"/>
  <c r="I14886" i="62" s="1"/>
  <c r="H14885" i="62"/>
  <c r="I14885" i="62" s="1"/>
  <c r="H14884" i="62"/>
  <c r="I14884" i="62" s="1"/>
  <c r="H14883" i="62"/>
  <c r="I14883" i="62" s="1"/>
  <c r="H14882" i="62"/>
  <c r="I14882" i="62" s="1"/>
  <c r="H14881" i="62"/>
  <c r="I14881" i="62" s="1"/>
  <c r="H14880" i="62"/>
  <c r="I14880" i="62" s="1"/>
  <c r="H14879" i="62"/>
  <c r="I14879" i="62" s="1"/>
  <c r="H14878" i="62"/>
  <c r="I14878" i="62" s="1"/>
  <c r="H14877" i="62"/>
  <c r="I14877" i="62" s="1"/>
  <c r="H14876" i="62"/>
  <c r="I14876" i="62" s="1"/>
  <c r="H14875" i="62"/>
  <c r="I14875" i="62" s="1"/>
  <c r="H14874" i="62"/>
  <c r="I14874" i="62" s="1"/>
  <c r="H14873" i="62"/>
  <c r="I14873" i="62" s="1"/>
  <c r="H14872" i="62"/>
  <c r="I14872" i="62" s="1"/>
  <c r="H14871" i="62"/>
  <c r="I14871" i="62" s="1"/>
  <c r="H14870" i="62"/>
  <c r="I14870" i="62" s="1"/>
  <c r="H14869" i="62"/>
  <c r="I14869" i="62" s="1"/>
  <c r="H14868" i="62"/>
  <c r="I14868" i="62" s="1"/>
  <c r="H14867" i="62"/>
  <c r="I14867" i="62" s="1"/>
  <c r="H14866" i="62"/>
  <c r="I14866" i="62" s="1"/>
  <c r="H14865" i="62"/>
  <c r="I14865" i="62" s="1"/>
  <c r="H14864" i="62"/>
  <c r="I14864" i="62" s="1"/>
  <c r="H14863" i="62"/>
  <c r="I14863" i="62" s="1"/>
  <c r="H14862" i="62"/>
  <c r="I14862" i="62" s="1"/>
  <c r="H14861" i="62"/>
  <c r="I14861" i="62" s="1"/>
  <c r="H14860" i="62"/>
  <c r="I14860" i="62" s="1"/>
  <c r="H14859" i="62"/>
  <c r="I14859" i="62" s="1"/>
  <c r="H14858" i="62"/>
  <c r="I14858" i="62" s="1"/>
  <c r="H14857" i="62"/>
  <c r="I14857" i="62" s="1"/>
  <c r="H14856" i="62"/>
  <c r="I14856" i="62" s="1"/>
  <c r="H14855" i="62"/>
  <c r="I14855" i="62" s="1"/>
  <c r="H14854" i="62"/>
  <c r="I14854" i="62" s="1"/>
  <c r="H14853" i="62"/>
  <c r="I14853" i="62" s="1"/>
  <c r="H14852" i="62"/>
  <c r="I14852" i="62" s="1"/>
  <c r="H14851" i="62"/>
  <c r="I14851" i="62" s="1"/>
  <c r="H14850" i="62"/>
  <c r="I14850" i="62" s="1"/>
  <c r="H14849" i="62"/>
  <c r="I14849" i="62" s="1"/>
  <c r="H14848" i="62"/>
  <c r="I14848" i="62" s="1"/>
  <c r="H14847" i="62"/>
  <c r="I14847" i="62" s="1"/>
  <c r="H14846" i="62"/>
  <c r="I14846" i="62" s="1"/>
  <c r="H14845" i="62"/>
  <c r="I14845" i="62" s="1"/>
  <c r="H14844" i="62"/>
  <c r="I14844" i="62" s="1"/>
  <c r="H14843" i="62"/>
  <c r="I14843" i="62" s="1"/>
  <c r="H14842" i="62"/>
  <c r="I14842" i="62" s="1"/>
  <c r="H14841" i="62"/>
  <c r="I14841" i="62" s="1"/>
  <c r="H14840" i="62"/>
  <c r="I14840" i="62" s="1"/>
  <c r="H14839" i="62"/>
  <c r="I14839" i="62" s="1"/>
  <c r="H14838" i="62"/>
  <c r="I14838" i="62" s="1"/>
  <c r="H14837" i="62"/>
  <c r="I14837" i="62" s="1"/>
  <c r="H14836" i="62"/>
  <c r="I14836" i="62" s="1"/>
  <c r="H14835" i="62"/>
  <c r="I14835" i="62" s="1"/>
  <c r="H14834" i="62"/>
  <c r="I14834" i="62" s="1"/>
  <c r="H14833" i="62"/>
  <c r="I14833" i="62" s="1"/>
  <c r="H14832" i="62"/>
  <c r="I14832" i="62" s="1"/>
  <c r="H14831" i="62"/>
  <c r="I14831" i="62" s="1"/>
  <c r="H14830" i="62"/>
  <c r="I14830" i="62" s="1"/>
  <c r="H14829" i="62"/>
  <c r="I14829" i="62" s="1"/>
  <c r="H14828" i="62"/>
  <c r="I14828" i="62" s="1"/>
  <c r="H14827" i="62"/>
  <c r="I14827" i="62" s="1"/>
  <c r="H14826" i="62"/>
  <c r="I14826" i="62" s="1"/>
  <c r="H14825" i="62"/>
  <c r="I14825" i="62" s="1"/>
  <c r="H14824" i="62"/>
  <c r="I14824" i="62" s="1"/>
  <c r="H14823" i="62"/>
  <c r="I14823" i="62" s="1"/>
  <c r="H14822" i="62"/>
  <c r="I14822" i="62" s="1"/>
  <c r="H14821" i="62"/>
  <c r="I14821" i="62" s="1"/>
  <c r="H14820" i="62"/>
  <c r="I14820" i="62" s="1"/>
  <c r="H14819" i="62"/>
  <c r="I14819" i="62" s="1"/>
  <c r="H14818" i="62"/>
  <c r="I14818" i="62" s="1"/>
  <c r="H14817" i="62"/>
  <c r="I14817" i="62" s="1"/>
  <c r="H14816" i="62"/>
  <c r="I14816" i="62" s="1"/>
  <c r="H14815" i="62"/>
  <c r="I14815" i="62" s="1"/>
  <c r="H14814" i="62"/>
  <c r="I14814" i="62" s="1"/>
  <c r="H14813" i="62"/>
  <c r="I14813" i="62" s="1"/>
  <c r="H14812" i="62"/>
  <c r="I14812" i="62" s="1"/>
  <c r="H14811" i="62"/>
  <c r="I14811" i="62" s="1"/>
  <c r="H14810" i="62"/>
  <c r="I14810" i="62" s="1"/>
  <c r="H14809" i="62"/>
  <c r="I14809" i="62" s="1"/>
  <c r="H14808" i="62"/>
  <c r="I14808" i="62" s="1"/>
  <c r="H14807" i="62"/>
  <c r="I14807" i="62" s="1"/>
  <c r="H14806" i="62"/>
  <c r="I14806" i="62" s="1"/>
  <c r="H14805" i="62"/>
  <c r="I14805" i="62" s="1"/>
  <c r="H14804" i="62"/>
  <c r="I14804" i="62" s="1"/>
  <c r="H14803" i="62"/>
  <c r="I14803" i="62" s="1"/>
  <c r="H14802" i="62"/>
  <c r="I14802" i="62" s="1"/>
  <c r="H14801" i="62"/>
  <c r="I14801" i="62" s="1"/>
  <c r="H14800" i="62"/>
  <c r="I14800" i="62" s="1"/>
  <c r="H14799" i="62"/>
  <c r="I14799" i="62" s="1"/>
  <c r="H14798" i="62"/>
  <c r="I14798" i="62" s="1"/>
  <c r="H14797" i="62"/>
  <c r="I14797" i="62" s="1"/>
  <c r="H14796" i="62"/>
  <c r="I14796" i="62" s="1"/>
  <c r="H14795" i="62"/>
  <c r="I14795" i="62" s="1"/>
  <c r="H14794" i="62"/>
  <c r="I14794" i="62" s="1"/>
  <c r="H14793" i="62"/>
  <c r="I14793" i="62" s="1"/>
  <c r="H14792" i="62"/>
  <c r="I14792" i="62" s="1"/>
  <c r="H14791" i="62"/>
  <c r="I14791" i="62" s="1"/>
  <c r="H14790" i="62"/>
  <c r="I14790" i="62" s="1"/>
  <c r="H14789" i="62"/>
  <c r="I14789" i="62" s="1"/>
  <c r="H14788" i="62"/>
  <c r="I14788" i="62" s="1"/>
  <c r="H14787" i="62"/>
  <c r="I14787" i="62" s="1"/>
  <c r="H14786" i="62"/>
  <c r="I14786" i="62" s="1"/>
  <c r="H14785" i="62"/>
  <c r="I14785" i="62" s="1"/>
  <c r="H14784" i="62"/>
  <c r="I14784" i="62" s="1"/>
  <c r="H14783" i="62"/>
  <c r="I14783" i="62" s="1"/>
  <c r="H14782" i="62"/>
  <c r="I14782" i="62" s="1"/>
  <c r="H14781" i="62"/>
  <c r="I14781" i="62" s="1"/>
  <c r="H14780" i="62"/>
  <c r="I14780" i="62" s="1"/>
  <c r="H14779" i="62"/>
  <c r="I14779" i="62" s="1"/>
  <c r="H14778" i="62"/>
  <c r="I14778" i="62" s="1"/>
  <c r="H14777" i="62"/>
  <c r="I14777" i="62" s="1"/>
  <c r="H14776" i="62"/>
  <c r="I14776" i="62" s="1"/>
  <c r="H14775" i="62"/>
  <c r="I14775" i="62" s="1"/>
  <c r="H14774" i="62"/>
  <c r="I14774" i="62" s="1"/>
  <c r="H14773" i="62"/>
  <c r="I14773" i="62" s="1"/>
  <c r="H14772" i="62"/>
  <c r="I14772" i="62" s="1"/>
  <c r="H14771" i="62"/>
  <c r="I14771" i="62" s="1"/>
  <c r="H14770" i="62"/>
  <c r="I14770" i="62" s="1"/>
  <c r="H14769" i="62"/>
  <c r="I14769" i="62" s="1"/>
  <c r="H14768" i="62"/>
  <c r="I14768" i="62" s="1"/>
  <c r="H14767" i="62"/>
  <c r="I14767" i="62" s="1"/>
  <c r="H14766" i="62"/>
  <c r="I14766" i="62" s="1"/>
  <c r="H14765" i="62"/>
  <c r="I14765" i="62" s="1"/>
  <c r="H14764" i="62"/>
  <c r="I14764" i="62" s="1"/>
  <c r="H14763" i="62"/>
  <c r="I14763" i="62" s="1"/>
  <c r="H14762" i="62"/>
  <c r="I14762" i="62" s="1"/>
  <c r="H14761" i="62"/>
  <c r="I14761" i="62" s="1"/>
  <c r="H14760" i="62"/>
  <c r="I14760" i="62" s="1"/>
  <c r="H14759" i="62"/>
  <c r="I14759" i="62" s="1"/>
  <c r="H14758" i="62"/>
  <c r="I14758" i="62" s="1"/>
  <c r="H14757" i="62"/>
  <c r="I14757" i="62" s="1"/>
  <c r="H14756" i="62"/>
  <c r="I14756" i="62" s="1"/>
  <c r="H14755" i="62"/>
  <c r="I14755" i="62" s="1"/>
  <c r="H14754" i="62"/>
  <c r="I14754" i="62" s="1"/>
  <c r="H14753" i="62"/>
  <c r="I14753" i="62" s="1"/>
  <c r="H14752" i="62"/>
  <c r="I14752" i="62" s="1"/>
  <c r="H14751" i="62"/>
  <c r="I14751" i="62" s="1"/>
  <c r="H14750" i="62"/>
  <c r="I14750" i="62" s="1"/>
  <c r="H14749" i="62"/>
  <c r="I14749" i="62" s="1"/>
  <c r="H14748" i="62"/>
  <c r="I14748" i="62" s="1"/>
  <c r="H14747" i="62"/>
  <c r="I14747" i="62" s="1"/>
  <c r="H14746" i="62"/>
  <c r="I14746" i="62" s="1"/>
  <c r="H14745" i="62"/>
  <c r="I14745" i="62" s="1"/>
  <c r="H14744" i="62"/>
  <c r="I14744" i="62" s="1"/>
  <c r="H14743" i="62"/>
  <c r="I14743" i="62" s="1"/>
  <c r="H14742" i="62"/>
  <c r="I14742" i="62" s="1"/>
  <c r="H14741" i="62"/>
  <c r="I14741" i="62" s="1"/>
  <c r="H14740" i="62"/>
  <c r="I14740" i="62" s="1"/>
  <c r="H14739" i="62"/>
  <c r="I14739" i="62" s="1"/>
  <c r="H14738" i="62"/>
  <c r="I14738" i="62" s="1"/>
  <c r="H14737" i="62"/>
  <c r="I14737" i="62" s="1"/>
  <c r="H14736" i="62"/>
  <c r="I14736" i="62" s="1"/>
  <c r="H14735" i="62"/>
  <c r="I14735" i="62" s="1"/>
  <c r="H14734" i="62"/>
  <c r="I14734" i="62" s="1"/>
  <c r="H14733" i="62"/>
  <c r="I14733" i="62" s="1"/>
  <c r="H14732" i="62"/>
  <c r="I14732" i="62" s="1"/>
  <c r="H14731" i="62"/>
  <c r="I14731" i="62" s="1"/>
  <c r="H14730" i="62"/>
  <c r="I14730" i="62" s="1"/>
  <c r="H14729" i="62"/>
  <c r="I14729" i="62" s="1"/>
  <c r="H14728" i="62"/>
  <c r="I14728" i="62" s="1"/>
  <c r="H14727" i="62"/>
  <c r="I14727" i="62" s="1"/>
  <c r="H14726" i="62"/>
  <c r="I14726" i="62" s="1"/>
  <c r="H14725" i="62"/>
  <c r="I14725" i="62" s="1"/>
  <c r="H14724" i="62"/>
  <c r="I14724" i="62" s="1"/>
  <c r="H14723" i="62"/>
  <c r="I14723" i="62" s="1"/>
  <c r="H14722" i="62"/>
  <c r="I14722" i="62" s="1"/>
  <c r="H14721" i="62"/>
  <c r="I14721" i="62" s="1"/>
  <c r="H14720" i="62"/>
  <c r="I14720" i="62" s="1"/>
  <c r="H14719" i="62"/>
  <c r="I14719" i="62" s="1"/>
  <c r="H14718" i="62"/>
  <c r="I14718" i="62" s="1"/>
  <c r="H14717" i="62"/>
  <c r="I14717" i="62" s="1"/>
  <c r="H14716" i="62"/>
  <c r="I14716" i="62" s="1"/>
  <c r="H14715" i="62"/>
  <c r="I14715" i="62" s="1"/>
  <c r="H14714" i="62"/>
  <c r="I14714" i="62" s="1"/>
  <c r="H14713" i="62"/>
  <c r="I14713" i="62" s="1"/>
  <c r="H14712" i="62"/>
  <c r="I14712" i="62" s="1"/>
  <c r="H14711" i="62"/>
  <c r="I14711" i="62" s="1"/>
  <c r="H14710" i="62"/>
  <c r="I14710" i="62" s="1"/>
  <c r="H14709" i="62"/>
  <c r="I14709" i="62" s="1"/>
  <c r="H14708" i="62"/>
  <c r="I14708" i="62" s="1"/>
  <c r="H14707" i="62"/>
  <c r="I14707" i="62" s="1"/>
  <c r="H14706" i="62"/>
  <c r="I14706" i="62" s="1"/>
  <c r="H14705" i="62"/>
  <c r="I14705" i="62" s="1"/>
  <c r="H14704" i="62"/>
  <c r="I14704" i="62" s="1"/>
  <c r="H14703" i="62"/>
  <c r="I14703" i="62" s="1"/>
  <c r="H14702" i="62"/>
  <c r="I14702" i="62" s="1"/>
  <c r="H14701" i="62"/>
  <c r="I14701" i="62" s="1"/>
  <c r="H14700" i="62"/>
  <c r="I14700" i="62" s="1"/>
  <c r="H14699" i="62"/>
  <c r="I14699" i="62" s="1"/>
  <c r="H14698" i="62"/>
  <c r="I14698" i="62" s="1"/>
  <c r="H14697" i="62"/>
  <c r="I14697" i="62" s="1"/>
  <c r="H14696" i="62"/>
  <c r="I14696" i="62" s="1"/>
  <c r="H14695" i="62"/>
  <c r="I14695" i="62" s="1"/>
  <c r="H14694" i="62"/>
  <c r="I14694" i="62" s="1"/>
  <c r="H14693" i="62"/>
  <c r="I14693" i="62" s="1"/>
  <c r="H14692" i="62"/>
  <c r="I14692" i="62" s="1"/>
  <c r="H14691" i="62"/>
  <c r="I14691" i="62" s="1"/>
  <c r="H14690" i="62"/>
  <c r="I14690" i="62" s="1"/>
  <c r="H14689" i="62"/>
  <c r="I14689" i="62" s="1"/>
  <c r="H14688" i="62"/>
  <c r="I14688" i="62" s="1"/>
  <c r="H14687" i="62"/>
  <c r="I14687" i="62" s="1"/>
  <c r="H14686" i="62"/>
  <c r="I14686" i="62" s="1"/>
  <c r="H14685" i="62"/>
  <c r="I14685" i="62" s="1"/>
  <c r="H14684" i="62"/>
  <c r="I14684" i="62" s="1"/>
  <c r="H14683" i="62"/>
  <c r="I14683" i="62" s="1"/>
  <c r="H14682" i="62"/>
  <c r="I14682" i="62" s="1"/>
  <c r="H14681" i="62"/>
  <c r="I14681" i="62" s="1"/>
  <c r="H14680" i="62"/>
  <c r="I14680" i="62" s="1"/>
  <c r="H14679" i="62"/>
  <c r="I14679" i="62" s="1"/>
  <c r="H14678" i="62"/>
  <c r="I14678" i="62" s="1"/>
  <c r="H14677" i="62"/>
  <c r="I14677" i="62" s="1"/>
  <c r="H14676" i="62"/>
  <c r="I14676" i="62" s="1"/>
  <c r="H14675" i="62"/>
  <c r="I14675" i="62" s="1"/>
  <c r="H14674" i="62"/>
  <c r="I14674" i="62" s="1"/>
  <c r="H14673" i="62"/>
  <c r="I14673" i="62" s="1"/>
  <c r="H14672" i="62"/>
  <c r="I14672" i="62" s="1"/>
  <c r="H14671" i="62"/>
  <c r="I14671" i="62" s="1"/>
  <c r="H14670" i="62"/>
  <c r="I14670" i="62" s="1"/>
  <c r="H14669" i="62"/>
  <c r="I14669" i="62" s="1"/>
  <c r="H14668" i="62"/>
  <c r="I14668" i="62" s="1"/>
  <c r="H14667" i="62"/>
  <c r="I14667" i="62" s="1"/>
  <c r="H14666" i="62"/>
  <c r="I14666" i="62" s="1"/>
  <c r="H14665" i="62"/>
  <c r="I14665" i="62" s="1"/>
  <c r="H14664" i="62"/>
  <c r="I14664" i="62" s="1"/>
  <c r="H14663" i="62"/>
  <c r="I14663" i="62" s="1"/>
  <c r="H14662" i="62"/>
  <c r="I14662" i="62" s="1"/>
  <c r="H14661" i="62"/>
  <c r="I14661" i="62" s="1"/>
  <c r="H14660" i="62"/>
  <c r="I14660" i="62" s="1"/>
  <c r="H14659" i="62"/>
  <c r="I14659" i="62" s="1"/>
  <c r="H14658" i="62"/>
  <c r="I14658" i="62" s="1"/>
  <c r="H14657" i="62"/>
  <c r="I14657" i="62" s="1"/>
  <c r="H14656" i="62"/>
  <c r="I14656" i="62" s="1"/>
  <c r="H14655" i="62"/>
  <c r="I14655" i="62" s="1"/>
  <c r="H14654" i="62"/>
  <c r="I14654" i="62" s="1"/>
  <c r="H14653" i="62"/>
  <c r="I14653" i="62" s="1"/>
  <c r="H14652" i="62"/>
  <c r="I14652" i="62" s="1"/>
  <c r="H14651" i="62"/>
  <c r="I14651" i="62" s="1"/>
  <c r="H14650" i="62"/>
  <c r="I14650" i="62" s="1"/>
  <c r="H14649" i="62"/>
  <c r="I14649" i="62" s="1"/>
  <c r="H14648" i="62"/>
  <c r="I14648" i="62" s="1"/>
  <c r="H14647" i="62"/>
  <c r="I14647" i="62" s="1"/>
  <c r="H14646" i="62"/>
  <c r="I14646" i="62" s="1"/>
  <c r="H14645" i="62"/>
  <c r="I14645" i="62" s="1"/>
  <c r="H14644" i="62"/>
  <c r="I14644" i="62" s="1"/>
  <c r="H14643" i="62"/>
  <c r="I14643" i="62" s="1"/>
  <c r="H14642" i="62"/>
  <c r="I14642" i="62" s="1"/>
  <c r="H14641" i="62"/>
  <c r="I14641" i="62" s="1"/>
  <c r="H14640" i="62"/>
  <c r="I14640" i="62" s="1"/>
  <c r="H14639" i="62"/>
  <c r="I14639" i="62" s="1"/>
  <c r="H14638" i="62"/>
  <c r="I14638" i="62" s="1"/>
  <c r="H14637" i="62"/>
  <c r="I14637" i="62" s="1"/>
  <c r="H14636" i="62"/>
  <c r="I14636" i="62" s="1"/>
  <c r="H14635" i="62"/>
  <c r="I14635" i="62" s="1"/>
  <c r="H14634" i="62"/>
  <c r="I14634" i="62" s="1"/>
  <c r="H14633" i="62"/>
  <c r="I14633" i="62" s="1"/>
  <c r="H14632" i="62"/>
  <c r="I14632" i="62" s="1"/>
  <c r="H14631" i="62"/>
  <c r="I14631" i="62" s="1"/>
  <c r="H14630" i="62"/>
  <c r="I14630" i="62" s="1"/>
  <c r="H14629" i="62"/>
  <c r="I14629" i="62" s="1"/>
  <c r="H14628" i="62"/>
  <c r="I14628" i="62" s="1"/>
  <c r="H14627" i="62"/>
  <c r="I14627" i="62" s="1"/>
  <c r="H14626" i="62"/>
  <c r="I14626" i="62" s="1"/>
  <c r="H14625" i="62"/>
  <c r="I14625" i="62" s="1"/>
  <c r="H14624" i="62"/>
  <c r="I14624" i="62" s="1"/>
  <c r="H14623" i="62"/>
  <c r="I14623" i="62" s="1"/>
  <c r="H14622" i="62"/>
  <c r="I14622" i="62" s="1"/>
  <c r="H14621" i="62"/>
  <c r="I14621" i="62" s="1"/>
  <c r="H14620" i="62"/>
  <c r="I14620" i="62" s="1"/>
  <c r="H14619" i="62"/>
  <c r="I14619" i="62" s="1"/>
  <c r="H14618" i="62"/>
  <c r="I14618" i="62" s="1"/>
  <c r="H14617" i="62"/>
  <c r="I14617" i="62" s="1"/>
  <c r="H14616" i="62"/>
  <c r="I14616" i="62" s="1"/>
  <c r="H14615" i="62"/>
  <c r="I14615" i="62" s="1"/>
  <c r="H14614" i="62"/>
  <c r="I14614" i="62" s="1"/>
  <c r="H14613" i="62"/>
  <c r="I14613" i="62" s="1"/>
  <c r="H14612" i="62"/>
  <c r="I14612" i="62" s="1"/>
  <c r="H14611" i="62"/>
  <c r="I14611" i="62" s="1"/>
  <c r="H14610" i="62"/>
  <c r="I14610" i="62" s="1"/>
  <c r="H14609" i="62"/>
  <c r="I14609" i="62" s="1"/>
  <c r="H14608" i="62"/>
  <c r="I14608" i="62" s="1"/>
  <c r="H14607" i="62"/>
  <c r="I14607" i="62" s="1"/>
  <c r="H14606" i="62"/>
  <c r="I14606" i="62" s="1"/>
  <c r="H14605" i="62"/>
  <c r="I14605" i="62" s="1"/>
  <c r="H14604" i="62"/>
  <c r="I14604" i="62" s="1"/>
  <c r="H14603" i="62"/>
  <c r="I14603" i="62" s="1"/>
  <c r="H14602" i="62"/>
  <c r="I14602" i="62" s="1"/>
  <c r="H14601" i="62"/>
  <c r="I14601" i="62" s="1"/>
  <c r="H14600" i="62"/>
  <c r="I14600" i="62" s="1"/>
  <c r="H14599" i="62"/>
  <c r="I14599" i="62" s="1"/>
  <c r="H14598" i="62"/>
  <c r="I14598" i="62" s="1"/>
  <c r="H14597" i="62"/>
  <c r="I14597" i="62" s="1"/>
  <c r="H14596" i="62"/>
  <c r="I14596" i="62" s="1"/>
  <c r="H14595" i="62"/>
  <c r="I14595" i="62" s="1"/>
  <c r="H14594" i="62"/>
  <c r="I14594" i="62" s="1"/>
  <c r="H14593" i="62"/>
  <c r="I14593" i="62" s="1"/>
  <c r="H14592" i="62"/>
  <c r="I14592" i="62" s="1"/>
  <c r="H14591" i="62"/>
  <c r="I14591" i="62" s="1"/>
  <c r="H14590" i="62"/>
  <c r="I14590" i="62" s="1"/>
  <c r="H14589" i="62"/>
  <c r="I14589" i="62" s="1"/>
  <c r="H14588" i="62"/>
  <c r="I14588" i="62" s="1"/>
  <c r="H14587" i="62"/>
  <c r="I14587" i="62" s="1"/>
  <c r="H14586" i="62"/>
  <c r="I14586" i="62" s="1"/>
  <c r="H14585" i="62"/>
  <c r="I14585" i="62" s="1"/>
  <c r="H14584" i="62"/>
  <c r="I14584" i="62" s="1"/>
  <c r="H14583" i="62"/>
  <c r="I14583" i="62" s="1"/>
  <c r="H14582" i="62"/>
  <c r="I14582" i="62" s="1"/>
  <c r="H14581" i="62"/>
  <c r="I14581" i="62" s="1"/>
  <c r="H14580" i="62"/>
  <c r="I14580" i="62" s="1"/>
  <c r="H14579" i="62"/>
  <c r="I14579" i="62" s="1"/>
  <c r="H14578" i="62"/>
  <c r="I14578" i="62" s="1"/>
  <c r="H14577" i="62"/>
  <c r="I14577" i="62" s="1"/>
  <c r="H14576" i="62"/>
  <c r="I14576" i="62" s="1"/>
  <c r="H14575" i="62"/>
  <c r="I14575" i="62" s="1"/>
  <c r="H14574" i="62"/>
  <c r="I14574" i="62" s="1"/>
  <c r="H14573" i="62"/>
  <c r="I14573" i="62" s="1"/>
  <c r="H14572" i="62"/>
  <c r="I14572" i="62" s="1"/>
  <c r="H14571" i="62"/>
  <c r="I14571" i="62" s="1"/>
  <c r="H14570" i="62"/>
  <c r="I14570" i="62" s="1"/>
  <c r="H14569" i="62"/>
  <c r="I14569" i="62" s="1"/>
  <c r="H14568" i="62"/>
  <c r="I14568" i="62" s="1"/>
  <c r="H14567" i="62"/>
  <c r="I14567" i="62" s="1"/>
  <c r="H14566" i="62"/>
  <c r="I14566" i="62" s="1"/>
  <c r="H14565" i="62"/>
  <c r="I14565" i="62" s="1"/>
  <c r="H14564" i="62"/>
  <c r="I14564" i="62" s="1"/>
  <c r="H14563" i="62"/>
  <c r="I14563" i="62" s="1"/>
  <c r="H14562" i="62"/>
  <c r="I14562" i="62" s="1"/>
  <c r="H14561" i="62"/>
  <c r="I14561" i="62" s="1"/>
  <c r="H14560" i="62"/>
  <c r="I14560" i="62" s="1"/>
  <c r="H14559" i="62"/>
  <c r="I14559" i="62" s="1"/>
  <c r="H14558" i="62"/>
  <c r="I14558" i="62" s="1"/>
  <c r="H14557" i="62"/>
  <c r="I14557" i="62" s="1"/>
  <c r="H14556" i="62"/>
  <c r="I14556" i="62" s="1"/>
  <c r="H14555" i="62"/>
  <c r="I14555" i="62" s="1"/>
  <c r="H14554" i="62"/>
  <c r="I14554" i="62" s="1"/>
  <c r="H14553" i="62"/>
  <c r="I14553" i="62" s="1"/>
  <c r="H14552" i="62"/>
  <c r="I14552" i="62" s="1"/>
  <c r="H14551" i="62"/>
  <c r="I14551" i="62" s="1"/>
  <c r="H14550" i="62"/>
  <c r="I14550" i="62" s="1"/>
  <c r="H14549" i="62"/>
  <c r="I14549" i="62" s="1"/>
  <c r="H14548" i="62"/>
  <c r="I14548" i="62" s="1"/>
  <c r="H14547" i="62"/>
  <c r="I14547" i="62" s="1"/>
  <c r="H14546" i="62"/>
  <c r="I14546" i="62" s="1"/>
  <c r="H14545" i="62"/>
  <c r="I14545" i="62" s="1"/>
  <c r="H14544" i="62"/>
  <c r="I14544" i="62" s="1"/>
  <c r="H14543" i="62"/>
  <c r="I14543" i="62" s="1"/>
  <c r="H14542" i="62"/>
  <c r="I14542" i="62" s="1"/>
  <c r="H14541" i="62"/>
  <c r="I14541" i="62" s="1"/>
  <c r="H14540" i="62"/>
  <c r="I14540" i="62" s="1"/>
  <c r="H14539" i="62"/>
  <c r="I14539" i="62" s="1"/>
  <c r="H14538" i="62"/>
  <c r="I14538" i="62" s="1"/>
  <c r="H14537" i="62"/>
  <c r="I14537" i="62" s="1"/>
  <c r="H14536" i="62"/>
  <c r="I14536" i="62" s="1"/>
  <c r="H14535" i="62"/>
  <c r="I14535" i="62" s="1"/>
  <c r="H14534" i="62"/>
  <c r="I14534" i="62" s="1"/>
  <c r="H14533" i="62"/>
  <c r="I14533" i="62" s="1"/>
  <c r="H14532" i="62"/>
  <c r="I14532" i="62" s="1"/>
  <c r="H14531" i="62"/>
  <c r="I14531" i="62" s="1"/>
  <c r="H14530" i="62"/>
  <c r="I14530" i="62" s="1"/>
  <c r="H14529" i="62"/>
  <c r="I14529" i="62" s="1"/>
  <c r="H14528" i="62"/>
  <c r="I14528" i="62" s="1"/>
  <c r="H14527" i="62"/>
  <c r="I14527" i="62" s="1"/>
  <c r="H14526" i="62"/>
  <c r="I14526" i="62" s="1"/>
  <c r="H14525" i="62"/>
  <c r="I14525" i="62" s="1"/>
  <c r="H14524" i="62"/>
  <c r="I14524" i="62" s="1"/>
  <c r="H14523" i="62"/>
  <c r="I14523" i="62" s="1"/>
  <c r="H14522" i="62"/>
  <c r="I14522" i="62" s="1"/>
  <c r="H14521" i="62"/>
  <c r="I14521" i="62" s="1"/>
  <c r="H14520" i="62"/>
  <c r="I14520" i="62" s="1"/>
  <c r="H14519" i="62"/>
  <c r="I14519" i="62" s="1"/>
  <c r="H14518" i="62"/>
  <c r="I14518" i="62" s="1"/>
  <c r="H14517" i="62"/>
  <c r="I14517" i="62" s="1"/>
  <c r="H14516" i="62"/>
  <c r="I14516" i="62" s="1"/>
  <c r="H14515" i="62"/>
  <c r="I14515" i="62" s="1"/>
  <c r="H14514" i="62"/>
  <c r="I14514" i="62" s="1"/>
  <c r="H14513" i="62"/>
  <c r="I14513" i="62" s="1"/>
  <c r="H14512" i="62"/>
  <c r="I14512" i="62" s="1"/>
  <c r="H14511" i="62"/>
  <c r="I14511" i="62" s="1"/>
  <c r="H14510" i="62"/>
  <c r="I14510" i="62" s="1"/>
  <c r="H14509" i="62"/>
  <c r="I14509" i="62" s="1"/>
  <c r="H14508" i="62"/>
  <c r="I14508" i="62" s="1"/>
  <c r="H14507" i="62"/>
  <c r="I14507" i="62" s="1"/>
  <c r="H14506" i="62"/>
  <c r="I14506" i="62" s="1"/>
  <c r="H14505" i="62"/>
  <c r="I14505" i="62" s="1"/>
  <c r="H14504" i="62"/>
  <c r="I14504" i="62" s="1"/>
  <c r="H14503" i="62"/>
  <c r="I14503" i="62" s="1"/>
  <c r="H14502" i="62"/>
  <c r="I14502" i="62" s="1"/>
  <c r="H14501" i="62"/>
  <c r="I14501" i="62" s="1"/>
  <c r="H14500" i="62"/>
  <c r="I14500" i="62" s="1"/>
  <c r="H14499" i="62"/>
  <c r="I14499" i="62" s="1"/>
  <c r="H14498" i="62"/>
  <c r="I14498" i="62" s="1"/>
  <c r="H14497" i="62"/>
  <c r="I14497" i="62" s="1"/>
  <c r="H14496" i="62"/>
  <c r="I14496" i="62" s="1"/>
  <c r="H14495" i="62"/>
  <c r="I14495" i="62" s="1"/>
  <c r="H14494" i="62"/>
  <c r="I14494" i="62" s="1"/>
  <c r="H14493" i="62"/>
  <c r="I14493" i="62" s="1"/>
  <c r="H14492" i="62"/>
  <c r="I14492" i="62" s="1"/>
  <c r="H14491" i="62"/>
  <c r="I14491" i="62" s="1"/>
  <c r="H14490" i="62"/>
  <c r="I14490" i="62" s="1"/>
  <c r="H14489" i="62"/>
  <c r="I14489" i="62" s="1"/>
  <c r="H14488" i="62"/>
  <c r="I14488" i="62" s="1"/>
  <c r="H14487" i="62"/>
  <c r="I14487" i="62" s="1"/>
  <c r="H14486" i="62"/>
  <c r="I14486" i="62" s="1"/>
  <c r="H14485" i="62"/>
  <c r="I14485" i="62" s="1"/>
  <c r="H14484" i="62"/>
  <c r="I14484" i="62" s="1"/>
  <c r="H14483" i="62"/>
  <c r="I14483" i="62" s="1"/>
  <c r="H14482" i="62"/>
  <c r="I14482" i="62" s="1"/>
  <c r="H14481" i="62"/>
  <c r="I14481" i="62" s="1"/>
  <c r="H14480" i="62"/>
  <c r="I14480" i="62" s="1"/>
  <c r="H14479" i="62"/>
  <c r="I14479" i="62" s="1"/>
  <c r="H14478" i="62"/>
  <c r="I14478" i="62" s="1"/>
  <c r="H14477" i="62"/>
  <c r="I14477" i="62" s="1"/>
  <c r="H14476" i="62"/>
  <c r="I14476" i="62" s="1"/>
  <c r="H14475" i="62"/>
  <c r="I14475" i="62" s="1"/>
  <c r="H14474" i="62"/>
  <c r="I14474" i="62" s="1"/>
  <c r="H14473" i="62"/>
  <c r="I14473" i="62" s="1"/>
  <c r="H14472" i="62"/>
  <c r="I14472" i="62" s="1"/>
  <c r="H14471" i="62"/>
  <c r="I14471" i="62" s="1"/>
  <c r="H14470" i="62"/>
  <c r="I14470" i="62" s="1"/>
  <c r="H14469" i="62"/>
  <c r="I14469" i="62" s="1"/>
  <c r="H14468" i="62"/>
  <c r="I14468" i="62" s="1"/>
  <c r="H14467" i="62"/>
  <c r="I14467" i="62" s="1"/>
  <c r="H14466" i="62"/>
  <c r="I14466" i="62" s="1"/>
  <c r="H14465" i="62"/>
  <c r="I14465" i="62" s="1"/>
  <c r="H14464" i="62"/>
  <c r="I14464" i="62" s="1"/>
  <c r="H14463" i="62"/>
  <c r="I14463" i="62" s="1"/>
  <c r="H14462" i="62"/>
  <c r="I14462" i="62" s="1"/>
  <c r="H14461" i="62"/>
  <c r="I14461" i="62" s="1"/>
  <c r="H14460" i="62"/>
  <c r="I14460" i="62" s="1"/>
  <c r="H14459" i="62"/>
  <c r="I14459" i="62" s="1"/>
  <c r="H14458" i="62"/>
  <c r="I14458" i="62" s="1"/>
  <c r="H14457" i="62"/>
  <c r="I14457" i="62" s="1"/>
  <c r="H14456" i="62"/>
  <c r="I14456" i="62" s="1"/>
  <c r="H14455" i="62"/>
  <c r="I14455" i="62" s="1"/>
  <c r="H14454" i="62"/>
  <c r="I14454" i="62" s="1"/>
  <c r="H14453" i="62"/>
  <c r="I14453" i="62" s="1"/>
  <c r="H14452" i="62"/>
  <c r="I14452" i="62" s="1"/>
  <c r="H14451" i="62"/>
  <c r="I14451" i="62" s="1"/>
  <c r="H14450" i="62"/>
  <c r="I14450" i="62" s="1"/>
  <c r="H14449" i="62"/>
  <c r="I14449" i="62" s="1"/>
  <c r="H14448" i="62"/>
  <c r="I14448" i="62" s="1"/>
  <c r="H14447" i="62"/>
  <c r="I14447" i="62" s="1"/>
  <c r="H14446" i="62"/>
  <c r="I14446" i="62" s="1"/>
  <c r="H14445" i="62"/>
  <c r="I14445" i="62" s="1"/>
  <c r="H14444" i="62"/>
  <c r="I14444" i="62" s="1"/>
  <c r="H14443" i="62"/>
  <c r="I14443" i="62" s="1"/>
  <c r="H14442" i="62"/>
  <c r="I14442" i="62" s="1"/>
  <c r="H14441" i="62"/>
  <c r="I14441" i="62" s="1"/>
  <c r="H14440" i="62"/>
  <c r="I14440" i="62" s="1"/>
  <c r="H14439" i="62"/>
  <c r="I14439" i="62" s="1"/>
  <c r="H14438" i="62"/>
  <c r="I14438" i="62" s="1"/>
  <c r="H14437" i="62"/>
  <c r="I14437" i="62" s="1"/>
  <c r="H14436" i="62"/>
  <c r="I14436" i="62" s="1"/>
  <c r="H14435" i="62"/>
  <c r="I14435" i="62" s="1"/>
  <c r="H14434" i="62"/>
  <c r="I14434" i="62" s="1"/>
  <c r="H14433" i="62"/>
  <c r="I14433" i="62" s="1"/>
  <c r="H14432" i="62"/>
  <c r="I14432" i="62" s="1"/>
  <c r="H14431" i="62"/>
  <c r="I14431" i="62" s="1"/>
  <c r="H14430" i="62"/>
  <c r="I14430" i="62" s="1"/>
  <c r="H14429" i="62"/>
  <c r="I14429" i="62" s="1"/>
  <c r="H14428" i="62"/>
  <c r="I14428" i="62" s="1"/>
  <c r="H14427" i="62"/>
  <c r="I14427" i="62" s="1"/>
  <c r="H14426" i="62"/>
  <c r="I14426" i="62" s="1"/>
  <c r="H14425" i="62"/>
  <c r="I14425" i="62" s="1"/>
  <c r="H14424" i="62"/>
  <c r="I14424" i="62" s="1"/>
  <c r="H14423" i="62"/>
  <c r="I14423" i="62" s="1"/>
  <c r="H14422" i="62"/>
  <c r="I14422" i="62" s="1"/>
  <c r="H14421" i="62"/>
  <c r="I14421" i="62" s="1"/>
  <c r="H14420" i="62"/>
  <c r="I14420" i="62" s="1"/>
  <c r="H14419" i="62"/>
  <c r="I14419" i="62" s="1"/>
  <c r="H14418" i="62"/>
  <c r="I14418" i="62" s="1"/>
  <c r="H14417" i="62"/>
  <c r="I14417" i="62" s="1"/>
  <c r="H14416" i="62"/>
  <c r="I14416" i="62" s="1"/>
  <c r="H14415" i="62"/>
  <c r="I14415" i="62" s="1"/>
  <c r="H14414" i="62"/>
  <c r="I14414" i="62" s="1"/>
  <c r="H14413" i="62"/>
  <c r="I14413" i="62" s="1"/>
  <c r="H14412" i="62"/>
  <c r="I14412" i="62" s="1"/>
  <c r="H14411" i="62"/>
  <c r="I14411" i="62" s="1"/>
  <c r="H14410" i="62"/>
  <c r="I14410" i="62" s="1"/>
  <c r="H14409" i="62"/>
  <c r="I14409" i="62" s="1"/>
  <c r="H14408" i="62"/>
  <c r="I14408" i="62" s="1"/>
  <c r="H14407" i="62"/>
  <c r="I14407" i="62" s="1"/>
  <c r="H14406" i="62"/>
  <c r="I14406" i="62" s="1"/>
  <c r="H14405" i="62"/>
  <c r="I14405" i="62" s="1"/>
  <c r="H14404" i="62"/>
  <c r="I14404" i="62" s="1"/>
  <c r="H14403" i="62"/>
  <c r="I14403" i="62" s="1"/>
  <c r="H14402" i="62"/>
  <c r="I14402" i="62" s="1"/>
  <c r="H14401" i="62"/>
  <c r="I14401" i="62" s="1"/>
  <c r="H14400" i="62"/>
  <c r="I14400" i="62" s="1"/>
  <c r="H14399" i="62"/>
  <c r="I14399" i="62" s="1"/>
  <c r="H14398" i="62"/>
  <c r="I14398" i="62" s="1"/>
  <c r="H14397" i="62"/>
  <c r="I14397" i="62" s="1"/>
  <c r="H14396" i="62"/>
  <c r="I14396" i="62" s="1"/>
  <c r="H14395" i="62"/>
  <c r="I14395" i="62" s="1"/>
  <c r="H14394" i="62"/>
  <c r="I14394" i="62" s="1"/>
  <c r="H14393" i="62"/>
  <c r="I14393" i="62" s="1"/>
  <c r="H14392" i="62"/>
  <c r="I14392" i="62" s="1"/>
  <c r="H14391" i="62"/>
  <c r="I14391" i="62" s="1"/>
  <c r="H14390" i="62"/>
  <c r="I14390" i="62" s="1"/>
  <c r="H14389" i="62"/>
  <c r="I14389" i="62" s="1"/>
  <c r="H14388" i="62"/>
  <c r="I14388" i="62" s="1"/>
  <c r="H14387" i="62"/>
  <c r="I14387" i="62" s="1"/>
  <c r="H14386" i="62"/>
  <c r="I14386" i="62" s="1"/>
  <c r="H14385" i="62"/>
  <c r="I14385" i="62" s="1"/>
  <c r="H14384" i="62"/>
  <c r="I14384" i="62" s="1"/>
  <c r="H14383" i="62"/>
  <c r="I14383" i="62" s="1"/>
  <c r="H14382" i="62"/>
  <c r="I14382" i="62" s="1"/>
  <c r="H14381" i="62"/>
  <c r="I14381" i="62" s="1"/>
  <c r="H14380" i="62"/>
  <c r="I14380" i="62" s="1"/>
  <c r="H14379" i="62"/>
  <c r="I14379" i="62" s="1"/>
  <c r="H14378" i="62"/>
  <c r="I14378" i="62" s="1"/>
  <c r="H14377" i="62"/>
  <c r="I14377" i="62" s="1"/>
  <c r="H14376" i="62"/>
  <c r="I14376" i="62" s="1"/>
  <c r="H14375" i="62"/>
  <c r="I14375" i="62" s="1"/>
  <c r="H14374" i="62"/>
  <c r="I14374" i="62" s="1"/>
  <c r="H14373" i="62"/>
  <c r="I14373" i="62" s="1"/>
  <c r="H14372" i="62"/>
  <c r="I14372" i="62" s="1"/>
  <c r="H14371" i="62"/>
  <c r="I14371" i="62" s="1"/>
  <c r="H14370" i="62"/>
  <c r="I14370" i="62" s="1"/>
  <c r="H14369" i="62"/>
  <c r="I14369" i="62" s="1"/>
  <c r="H14368" i="62"/>
  <c r="I14368" i="62" s="1"/>
  <c r="H14367" i="62"/>
  <c r="I14367" i="62" s="1"/>
  <c r="H14366" i="62"/>
  <c r="I14366" i="62" s="1"/>
  <c r="H14365" i="62"/>
  <c r="I14365" i="62" s="1"/>
  <c r="H14364" i="62"/>
  <c r="I14364" i="62" s="1"/>
  <c r="H14363" i="62"/>
  <c r="I14363" i="62" s="1"/>
  <c r="H14362" i="62"/>
  <c r="I14362" i="62" s="1"/>
  <c r="H14361" i="62"/>
  <c r="I14361" i="62" s="1"/>
  <c r="H14360" i="62"/>
  <c r="I14360" i="62" s="1"/>
  <c r="H14359" i="62"/>
  <c r="I14359" i="62" s="1"/>
  <c r="H14358" i="62"/>
  <c r="I14358" i="62" s="1"/>
  <c r="H14357" i="62"/>
  <c r="I14357" i="62" s="1"/>
  <c r="H14356" i="62"/>
  <c r="I14356" i="62" s="1"/>
  <c r="H14355" i="62"/>
  <c r="I14355" i="62" s="1"/>
  <c r="H14354" i="62"/>
  <c r="I14354" i="62" s="1"/>
  <c r="H14353" i="62"/>
  <c r="I14353" i="62" s="1"/>
  <c r="H14352" i="62"/>
  <c r="I14352" i="62" s="1"/>
  <c r="H14351" i="62"/>
  <c r="I14351" i="62" s="1"/>
  <c r="H14350" i="62"/>
  <c r="I14350" i="62" s="1"/>
  <c r="H14349" i="62"/>
  <c r="I14349" i="62" s="1"/>
  <c r="H14348" i="62"/>
  <c r="I14348" i="62" s="1"/>
  <c r="H14347" i="62"/>
  <c r="I14347" i="62" s="1"/>
  <c r="H14346" i="62"/>
  <c r="I14346" i="62" s="1"/>
  <c r="H14345" i="62"/>
  <c r="I14345" i="62" s="1"/>
  <c r="H14344" i="62"/>
  <c r="I14344" i="62" s="1"/>
  <c r="H14343" i="62"/>
  <c r="I14343" i="62" s="1"/>
  <c r="H14342" i="62"/>
  <c r="I14342" i="62" s="1"/>
  <c r="H14341" i="62"/>
  <c r="I14341" i="62" s="1"/>
  <c r="H14340" i="62"/>
  <c r="I14340" i="62" s="1"/>
  <c r="H14339" i="62"/>
  <c r="I14339" i="62" s="1"/>
  <c r="H14338" i="62"/>
  <c r="I14338" i="62" s="1"/>
  <c r="H14337" i="62"/>
  <c r="I14337" i="62" s="1"/>
  <c r="H14336" i="62"/>
  <c r="I14336" i="62" s="1"/>
  <c r="H14335" i="62"/>
  <c r="I14335" i="62" s="1"/>
  <c r="H14334" i="62"/>
  <c r="I14334" i="62" s="1"/>
  <c r="H14333" i="62"/>
  <c r="I14333" i="62" s="1"/>
  <c r="H14332" i="62"/>
  <c r="I14332" i="62" s="1"/>
  <c r="H14331" i="62"/>
  <c r="I14331" i="62" s="1"/>
  <c r="H14330" i="62"/>
  <c r="I14330" i="62" s="1"/>
  <c r="H14329" i="62"/>
  <c r="I14329" i="62" s="1"/>
  <c r="H14328" i="62"/>
  <c r="I14328" i="62" s="1"/>
  <c r="H14327" i="62"/>
  <c r="I14327" i="62" s="1"/>
  <c r="H14326" i="62"/>
  <c r="I14326" i="62" s="1"/>
  <c r="H14325" i="62"/>
  <c r="I14325" i="62" s="1"/>
  <c r="H14324" i="62"/>
  <c r="I14324" i="62" s="1"/>
  <c r="H14323" i="62"/>
  <c r="I14323" i="62" s="1"/>
  <c r="H14322" i="62"/>
  <c r="I14322" i="62" s="1"/>
  <c r="H14321" i="62"/>
  <c r="I14321" i="62" s="1"/>
  <c r="H14320" i="62"/>
  <c r="I14320" i="62" s="1"/>
  <c r="H14319" i="62"/>
  <c r="I14319" i="62" s="1"/>
  <c r="H14318" i="62"/>
  <c r="I14318" i="62" s="1"/>
  <c r="H14317" i="62"/>
  <c r="I14317" i="62" s="1"/>
  <c r="H14316" i="62"/>
  <c r="I14316" i="62" s="1"/>
  <c r="H14315" i="62"/>
  <c r="I14315" i="62" s="1"/>
  <c r="H14314" i="62"/>
  <c r="I14314" i="62" s="1"/>
  <c r="H14313" i="62"/>
  <c r="I14313" i="62" s="1"/>
  <c r="H14312" i="62"/>
  <c r="I14312" i="62" s="1"/>
  <c r="H14311" i="62"/>
  <c r="I14311" i="62" s="1"/>
  <c r="H14310" i="62"/>
  <c r="I14310" i="62" s="1"/>
  <c r="H14309" i="62"/>
  <c r="I14309" i="62" s="1"/>
  <c r="H14308" i="62"/>
  <c r="I14308" i="62" s="1"/>
  <c r="H14307" i="62"/>
  <c r="I14307" i="62" s="1"/>
  <c r="H14306" i="62"/>
  <c r="I14306" i="62" s="1"/>
  <c r="H14305" i="62"/>
  <c r="I14305" i="62" s="1"/>
  <c r="H14304" i="62"/>
  <c r="I14304" i="62" s="1"/>
  <c r="H14303" i="62"/>
  <c r="I14303" i="62" s="1"/>
  <c r="H14302" i="62"/>
  <c r="I14302" i="62" s="1"/>
  <c r="H14301" i="62"/>
  <c r="I14301" i="62" s="1"/>
  <c r="H14300" i="62"/>
  <c r="I14300" i="62" s="1"/>
  <c r="H14299" i="62"/>
  <c r="I14299" i="62" s="1"/>
  <c r="H14298" i="62"/>
  <c r="I14298" i="62" s="1"/>
  <c r="H14297" i="62"/>
  <c r="I14297" i="62" s="1"/>
  <c r="H14296" i="62"/>
  <c r="I14296" i="62" s="1"/>
  <c r="H14295" i="62"/>
  <c r="I14295" i="62" s="1"/>
  <c r="H14294" i="62"/>
  <c r="I14294" i="62" s="1"/>
  <c r="H14293" i="62"/>
  <c r="I14293" i="62" s="1"/>
  <c r="H14292" i="62"/>
  <c r="I14292" i="62" s="1"/>
  <c r="H14291" i="62"/>
  <c r="I14291" i="62" s="1"/>
  <c r="H14290" i="62"/>
  <c r="I14290" i="62" s="1"/>
  <c r="H14289" i="62"/>
  <c r="I14289" i="62" s="1"/>
  <c r="H14288" i="62"/>
  <c r="I14288" i="62" s="1"/>
  <c r="H14287" i="62"/>
  <c r="I14287" i="62" s="1"/>
  <c r="H14286" i="62"/>
  <c r="I14286" i="62" s="1"/>
  <c r="H14285" i="62"/>
  <c r="I14285" i="62" s="1"/>
  <c r="H14284" i="62"/>
  <c r="I14284" i="62" s="1"/>
  <c r="H14283" i="62"/>
  <c r="I14283" i="62" s="1"/>
  <c r="H14282" i="62"/>
  <c r="I14282" i="62" s="1"/>
  <c r="H14281" i="62"/>
  <c r="I14281" i="62" s="1"/>
  <c r="H14280" i="62"/>
  <c r="I14280" i="62" s="1"/>
  <c r="H14279" i="62"/>
  <c r="I14279" i="62" s="1"/>
  <c r="H14278" i="62"/>
  <c r="I14278" i="62" s="1"/>
  <c r="H14277" i="62"/>
  <c r="I14277" i="62" s="1"/>
  <c r="H14276" i="62"/>
  <c r="I14276" i="62" s="1"/>
  <c r="H14275" i="62"/>
  <c r="I14275" i="62" s="1"/>
  <c r="H14274" i="62"/>
  <c r="I14274" i="62" s="1"/>
  <c r="H14273" i="62"/>
  <c r="I14273" i="62" s="1"/>
  <c r="H14272" i="62"/>
  <c r="I14272" i="62" s="1"/>
  <c r="H14271" i="62"/>
  <c r="I14271" i="62" s="1"/>
  <c r="H14270" i="62"/>
  <c r="I14270" i="62" s="1"/>
  <c r="H14269" i="62"/>
  <c r="I14269" i="62" s="1"/>
  <c r="H14268" i="62"/>
  <c r="I14268" i="62" s="1"/>
  <c r="H14267" i="62"/>
  <c r="I14267" i="62" s="1"/>
  <c r="H14266" i="62"/>
  <c r="I14266" i="62" s="1"/>
  <c r="H14265" i="62"/>
  <c r="I14265" i="62" s="1"/>
  <c r="H14264" i="62"/>
  <c r="I14264" i="62" s="1"/>
  <c r="H14263" i="62"/>
  <c r="I14263" i="62" s="1"/>
  <c r="H14262" i="62"/>
  <c r="I14262" i="62" s="1"/>
  <c r="H14261" i="62"/>
  <c r="I14261" i="62" s="1"/>
  <c r="H14260" i="62"/>
  <c r="I14260" i="62" s="1"/>
  <c r="H14259" i="62"/>
  <c r="I14259" i="62" s="1"/>
  <c r="H14258" i="62"/>
  <c r="I14258" i="62" s="1"/>
  <c r="H14257" i="62"/>
  <c r="I14257" i="62" s="1"/>
  <c r="H14256" i="62"/>
  <c r="I14256" i="62" s="1"/>
  <c r="H14255" i="62"/>
  <c r="I14255" i="62" s="1"/>
  <c r="H14254" i="62"/>
  <c r="I14254" i="62" s="1"/>
  <c r="H14253" i="62"/>
  <c r="I14253" i="62" s="1"/>
  <c r="H14252" i="62"/>
  <c r="I14252" i="62" s="1"/>
  <c r="H14251" i="62"/>
  <c r="I14251" i="62" s="1"/>
  <c r="H14250" i="62"/>
  <c r="I14250" i="62" s="1"/>
  <c r="H14249" i="62"/>
  <c r="I14249" i="62" s="1"/>
  <c r="H14248" i="62"/>
  <c r="I14248" i="62" s="1"/>
  <c r="H14247" i="62"/>
  <c r="I14247" i="62" s="1"/>
  <c r="H14246" i="62"/>
  <c r="I14246" i="62" s="1"/>
  <c r="H14245" i="62"/>
  <c r="I14245" i="62" s="1"/>
  <c r="H14244" i="62"/>
  <c r="I14244" i="62" s="1"/>
  <c r="H14243" i="62"/>
  <c r="I14243" i="62" s="1"/>
  <c r="H14242" i="62"/>
  <c r="I14242" i="62" s="1"/>
  <c r="H14241" i="62"/>
  <c r="I14241" i="62" s="1"/>
  <c r="H14240" i="62"/>
  <c r="I14240" i="62" s="1"/>
  <c r="H14239" i="62"/>
  <c r="I14239" i="62" s="1"/>
  <c r="H14238" i="62"/>
  <c r="I14238" i="62" s="1"/>
  <c r="H14237" i="62"/>
  <c r="I14237" i="62" s="1"/>
  <c r="H14236" i="62"/>
  <c r="I14236" i="62" s="1"/>
  <c r="H14235" i="62"/>
  <c r="I14235" i="62" s="1"/>
  <c r="H14234" i="62"/>
  <c r="I14234" i="62" s="1"/>
  <c r="H14233" i="62"/>
  <c r="I14233" i="62" s="1"/>
  <c r="H14232" i="62"/>
  <c r="I14232" i="62" s="1"/>
  <c r="H14231" i="62"/>
  <c r="I14231" i="62" s="1"/>
  <c r="H14230" i="62"/>
  <c r="I14230" i="62" s="1"/>
  <c r="H14229" i="62"/>
  <c r="I14229" i="62" s="1"/>
  <c r="H14228" i="62"/>
  <c r="I14228" i="62" s="1"/>
  <c r="H14227" i="62"/>
  <c r="I14227" i="62" s="1"/>
  <c r="H14226" i="62"/>
  <c r="I14226" i="62" s="1"/>
  <c r="H14225" i="62"/>
  <c r="I14225" i="62" s="1"/>
  <c r="H14224" i="62"/>
  <c r="I14224" i="62" s="1"/>
  <c r="H14223" i="62"/>
  <c r="I14223" i="62" s="1"/>
  <c r="H14222" i="62"/>
  <c r="I14222" i="62" s="1"/>
  <c r="H14221" i="62"/>
  <c r="I14221" i="62" s="1"/>
  <c r="H14220" i="62"/>
  <c r="I14220" i="62" s="1"/>
  <c r="H14219" i="62"/>
  <c r="I14219" i="62" s="1"/>
  <c r="H14218" i="62"/>
  <c r="I14218" i="62" s="1"/>
  <c r="H14217" i="62"/>
  <c r="I14217" i="62" s="1"/>
  <c r="H14216" i="62"/>
  <c r="I14216" i="62" s="1"/>
  <c r="H14215" i="62"/>
  <c r="I14215" i="62" s="1"/>
  <c r="H14214" i="62"/>
  <c r="I14214" i="62" s="1"/>
  <c r="H14213" i="62"/>
  <c r="I14213" i="62" s="1"/>
  <c r="H14212" i="62"/>
  <c r="I14212" i="62" s="1"/>
  <c r="H14211" i="62"/>
  <c r="I14211" i="62" s="1"/>
  <c r="H14210" i="62"/>
  <c r="I14210" i="62" s="1"/>
  <c r="H14209" i="62"/>
  <c r="I14209" i="62" s="1"/>
  <c r="H14208" i="62"/>
  <c r="I14208" i="62" s="1"/>
  <c r="H14207" i="62"/>
  <c r="I14207" i="62" s="1"/>
  <c r="H14206" i="62"/>
  <c r="I14206" i="62" s="1"/>
  <c r="H14205" i="62"/>
  <c r="I14205" i="62" s="1"/>
  <c r="H14204" i="62"/>
  <c r="I14204" i="62" s="1"/>
  <c r="H14203" i="62"/>
  <c r="I14203" i="62" s="1"/>
  <c r="H14202" i="62"/>
  <c r="I14202" i="62" s="1"/>
  <c r="H14201" i="62"/>
  <c r="I14201" i="62" s="1"/>
  <c r="H14200" i="62"/>
  <c r="I14200" i="62" s="1"/>
  <c r="H14199" i="62"/>
  <c r="I14199" i="62" s="1"/>
  <c r="H14198" i="62"/>
  <c r="I14198" i="62" s="1"/>
  <c r="H14197" i="62"/>
  <c r="I14197" i="62" s="1"/>
  <c r="H14196" i="62"/>
  <c r="I14196" i="62" s="1"/>
  <c r="H14195" i="62"/>
  <c r="I14195" i="62" s="1"/>
  <c r="H14194" i="62"/>
  <c r="I14194" i="62" s="1"/>
  <c r="H14193" i="62"/>
  <c r="I14193" i="62" s="1"/>
  <c r="H14192" i="62"/>
  <c r="I14192" i="62" s="1"/>
  <c r="H14191" i="62"/>
  <c r="I14191" i="62" s="1"/>
  <c r="H14190" i="62"/>
  <c r="I14190" i="62" s="1"/>
  <c r="H14189" i="62"/>
  <c r="I14189" i="62" s="1"/>
  <c r="H14188" i="62"/>
  <c r="I14188" i="62" s="1"/>
  <c r="H14187" i="62"/>
  <c r="I14187" i="62" s="1"/>
  <c r="H14186" i="62"/>
  <c r="I14186" i="62" s="1"/>
  <c r="H14185" i="62"/>
  <c r="I14185" i="62" s="1"/>
  <c r="H14184" i="62"/>
  <c r="I14184" i="62" s="1"/>
  <c r="H14183" i="62"/>
  <c r="I14183" i="62" s="1"/>
  <c r="H14182" i="62"/>
  <c r="I14182" i="62" s="1"/>
  <c r="H14181" i="62"/>
  <c r="I14181" i="62" s="1"/>
  <c r="H14180" i="62"/>
  <c r="I14180" i="62" s="1"/>
  <c r="H14179" i="62"/>
  <c r="I14179" i="62" s="1"/>
  <c r="H14178" i="62"/>
  <c r="I14178" i="62" s="1"/>
  <c r="H14177" i="62"/>
  <c r="I14177" i="62" s="1"/>
  <c r="H14176" i="62"/>
  <c r="I14176" i="62" s="1"/>
  <c r="H14175" i="62"/>
  <c r="I14175" i="62" s="1"/>
  <c r="H14174" i="62"/>
  <c r="I14174" i="62" s="1"/>
  <c r="H14173" i="62"/>
  <c r="I14173" i="62" s="1"/>
  <c r="H14172" i="62"/>
  <c r="I14172" i="62" s="1"/>
  <c r="H14171" i="62"/>
  <c r="I14171" i="62" s="1"/>
  <c r="H14170" i="62"/>
  <c r="I14170" i="62" s="1"/>
  <c r="H14169" i="62"/>
  <c r="I14169" i="62" s="1"/>
  <c r="H14168" i="62"/>
  <c r="I14168" i="62" s="1"/>
  <c r="H14167" i="62"/>
  <c r="I14167" i="62" s="1"/>
  <c r="H14166" i="62"/>
  <c r="I14166" i="62" s="1"/>
  <c r="H14165" i="62"/>
  <c r="I14165" i="62" s="1"/>
  <c r="H14164" i="62"/>
  <c r="I14164" i="62" s="1"/>
  <c r="H14163" i="62"/>
  <c r="I14163" i="62" s="1"/>
  <c r="H14162" i="62"/>
  <c r="I14162" i="62" s="1"/>
  <c r="H14161" i="62"/>
  <c r="I14161" i="62" s="1"/>
  <c r="H14160" i="62"/>
  <c r="I14160" i="62" s="1"/>
  <c r="H14159" i="62"/>
  <c r="I14159" i="62" s="1"/>
  <c r="H14158" i="62"/>
  <c r="I14158" i="62" s="1"/>
  <c r="H14157" i="62"/>
  <c r="I14157" i="62" s="1"/>
  <c r="H14156" i="62"/>
  <c r="I14156" i="62" s="1"/>
  <c r="H14155" i="62"/>
  <c r="I14155" i="62" s="1"/>
  <c r="H14154" i="62"/>
  <c r="I14154" i="62" s="1"/>
  <c r="H14153" i="62"/>
  <c r="I14153" i="62" s="1"/>
  <c r="H14152" i="62"/>
  <c r="I14152" i="62" s="1"/>
  <c r="H14151" i="62"/>
  <c r="I14151" i="62" s="1"/>
  <c r="H14150" i="62"/>
  <c r="I14150" i="62" s="1"/>
  <c r="H14149" i="62"/>
  <c r="I14149" i="62" s="1"/>
  <c r="H14148" i="62"/>
  <c r="I14148" i="62" s="1"/>
  <c r="H14147" i="62"/>
  <c r="I14147" i="62" s="1"/>
  <c r="H14146" i="62"/>
  <c r="I14146" i="62" s="1"/>
  <c r="H14145" i="62"/>
  <c r="I14145" i="62" s="1"/>
  <c r="H14144" i="62"/>
  <c r="I14144" i="62" s="1"/>
  <c r="H14143" i="62"/>
  <c r="I14143" i="62" s="1"/>
  <c r="H14142" i="62"/>
  <c r="I14142" i="62" s="1"/>
  <c r="H14141" i="62"/>
  <c r="I14141" i="62" s="1"/>
  <c r="H14140" i="62"/>
  <c r="I14140" i="62" s="1"/>
  <c r="H14139" i="62"/>
  <c r="I14139" i="62" s="1"/>
  <c r="H14138" i="62"/>
  <c r="I14138" i="62" s="1"/>
  <c r="H14137" i="62"/>
  <c r="I14137" i="62" s="1"/>
  <c r="H14136" i="62"/>
  <c r="I14136" i="62" s="1"/>
  <c r="H14135" i="62"/>
  <c r="I14135" i="62" s="1"/>
  <c r="H14134" i="62"/>
  <c r="I14134" i="62" s="1"/>
  <c r="H14133" i="62"/>
  <c r="I14133" i="62" s="1"/>
  <c r="H14132" i="62"/>
  <c r="I14132" i="62" s="1"/>
  <c r="H14131" i="62"/>
  <c r="I14131" i="62" s="1"/>
  <c r="H14130" i="62"/>
  <c r="I14130" i="62" s="1"/>
  <c r="H14129" i="62"/>
  <c r="I14129" i="62" s="1"/>
  <c r="H14128" i="62"/>
  <c r="I14128" i="62" s="1"/>
  <c r="H14127" i="62"/>
  <c r="I14127" i="62" s="1"/>
  <c r="H14126" i="62"/>
  <c r="I14126" i="62" s="1"/>
  <c r="H14125" i="62"/>
  <c r="I14125" i="62" s="1"/>
  <c r="H14124" i="62"/>
  <c r="I14124" i="62" s="1"/>
  <c r="H14123" i="62"/>
  <c r="I14123" i="62" s="1"/>
  <c r="H14122" i="62"/>
  <c r="I14122" i="62" s="1"/>
  <c r="H14121" i="62"/>
  <c r="I14121" i="62" s="1"/>
  <c r="H14120" i="62"/>
  <c r="I14120" i="62" s="1"/>
  <c r="H14119" i="62"/>
  <c r="I14119" i="62" s="1"/>
  <c r="H14118" i="62"/>
  <c r="I14118" i="62" s="1"/>
  <c r="H14117" i="62"/>
  <c r="I14117" i="62" s="1"/>
  <c r="H14116" i="62"/>
  <c r="I14116" i="62" s="1"/>
  <c r="H14115" i="62"/>
  <c r="I14115" i="62" s="1"/>
  <c r="H14114" i="62"/>
  <c r="I14114" i="62" s="1"/>
  <c r="H14113" i="62"/>
  <c r="I14113" i="62" s="1"/>
  <c r="H14112" i="62"/>
  <c r="I14112" i="62" s="1"/>
  <c r="H14111" i="62"/>
  <c r="I14111" i="62" s="1"/>
  <c r="H14110" i="62"/>
  <c r="I14110" i="62" s="1"/>
  <c r="H14109" i="62"/>
  <c r="I14109" i="62" s="1"/>
  <c r="H14108" i="62"/>
  <c r="I14108" i="62" s="1"/>
  <c r="H14107" i="62"/>
  <c r="I14107" i="62" s="1"/>
  <c r="H14106" i="62"/>
  <c r="I14106" i="62" s="1"/>
  <c r="H14105" i="62"/>
  <c r="I14105" i="62" s="1"/>
  <c r="H14104" i="62"/>
  <c r="I14104" i="62" s="1"/>
  <c r="H14103" i="62"/>
  <c r="I14103" i="62" s="1"/>
  <c r="H14102" i="62"/>
  <c r="I14102" i="62" s="1"/>
  <c r="H14101" i="62"/>
  <c r="I14101" i="62" s="1"/>
  <c r="H14100" i="62"/>
  <c r="I14100" i="62" s="1"/>
  <c r="H14099" i="62"/>
  <c r="I14099" i="62" s="1"/>
  <c r="H14098" i="62"/>
  <c r="I14098" i="62" s="1"/>
  <c r="H14097" i="62"/>
  <c r="I14097" i="62" s="1"/>
  <c r="H14096" i="62"/>
  <c r="I14096" i="62" s="1"/>
  <c r="H14095" i="62"/>
  <c r="I14095" i="62" s="1"/>
  <c r="H14094" i="62"/>
  <c r="I14094" i="62" s="1"/>
  <c r="H14093" i="62"/>
  <c r="I14093" i="62" s="1"/>
  <c r="H14092" i="62"/>
  <c r="I14092" i="62" s="1"/>
  <c r="H14091" i="62"/>
  <c r="I14091" i="62" s="1"/>
  <c r="H14090" i="62"/>
  <c r="I14090" i="62" s="1"/>
  <c r="H14089" i="62"/>
  <c r="I14089" i="62" s="1"/>
  <c r="H14088" i="62"/>
  <c r="I14088" i="62" s="1"/>
  <c r="H14087" i="62"/>
  <c r="I14087" i="62" s="1"/>
  <c r="H14086" i="62"/>
  <c r="I14086" i="62" s="1"/>
  <c r="H14085" i="62"/>
  <c r="I14085" i="62" s="1"/>
  <c r="H14084" i="62"/>
  <c r="I14084" i="62" s="1"/>
  <c r="H14083" i="62"/>
  <c r="I14083" i="62" s="1"/>
  <c r="H14082" i="62"/>
  <c r="I14082" i="62" s="1"/>
  <c r="H14081" i="62"/>
  <c r="I14081" i="62" s="1"/>
  <c r="H14080" i="62"/>
  <c r="I14080" i="62" s="1"/>
  <c r="H14079" i="62"/>
  <c r="I14079" i="62" s="1"/>
  <c r="H14078" i="62"/>
  <c r="I14078" i="62" s="1"/>
  <c r="H14077" i="62"/>
  <c r="I14077" i="62" s="1"/>
  <c r="H14076" i="62"/>
  <c r="I14076" i="62" s="1"/>
  <c r="H14075" i="62"/>
  <c r="I14075" i="62" s="1"/>
  <c r="H14074" i="62"/>
  <c r="I14074" i="62" s="1"/>
  <c r="H14073" i="62"/>
  <c r="I14073" i="62" s="1"/>
  <c r="H14072" i="62"/>
  <c r="I14072" i="62" s="1"/>
  <c r="H14071" i="62"/>
  <c r="I14071" i="62" s="1"/>
  <c r="H14070" i="62"/>
  <c r="I14070" i="62" s="1"/>
  <c r="H14069" i="62"/>
  <c r="I14069" i="62" s="1"/>
  <c r="H14068" i="62"/>
  <c r="I14068" i="62" s="1"/>
  <c r="H14067" i="62"/>
  <c r="I14067" i="62" s="1"/>
  <c r="H14066" i="62"/>
  <c r="I14066" i="62" s="1"/>
  <c r="H14065" i="62"/>
  <c r="I14065" i="62" s="1"/>
  <c r="H14064" i="62"/>
  <c r="I14064" i="62" s="1"/>
  <c r="H14063" i="62"/>
  <c r="I14063" i="62" s="1"/>
  <c r="H14062" i="62"/>
  <c r="I14062" i="62" s="1"/>
  <c r="H14061" i="62"/>
  <c r="I14061" i="62" s="1"/>
  <c r="H14060" i="62"/>
  <c r="I14060" i="62" s="1"/>
  <c r="H14059" i="62"/>
  <c r="I14059" i="62" s="1"/>
  <c r="H14058" i="62"/>
  <c r="I14058" i="62" s="1"/>
  <c r="H14057" i="62"/>
  <c r="I14057" i="62" s="1"/>
  <c r="H14056" i="62"/>
  <c r="I14056" i="62" s="1"/>
  <c r="H14055" i="62"/>
  <c r="I14055" i="62" s="1"/>
  <c r="H14054" i="62"/>
  <c r="I14054" i="62" s="1"/>
  <c r="H14053" i="62"/>
  <c r="I14053" i="62" s="1"/>
  <c r="H14052" i="62"/>
  <c r="I14052" i="62" s="1"/>
  <c r="H14051" i="62"/>
  <c r="I14051" i="62" s="1"/>
  <c r="H14050" i="62"/>
  <c r="I14050" i="62" s="1"/>
  <c r="H14049" i="62"/>
  <c r="I14049" i="62" s="1"/>
  <c r="H14048" i="62"/>
  <c r="I14048" i="62" s="1"/>
  <c r="H14047" i="62"/>
  <c r="I14047" i="62" s="1"/>
  <c r="H14046" i="62"/>
  <c r="I14046" i="62" s="1"/>
  <c r="H14045" i="62"/>
  <c r="I14045" i="62" s="1"/>
  <c r="H14044" i="62"/>
  <c r="I14044" i="62" s="1"/>
  <c r="H14043" i="62"/>
  <c r="I14043" i="62" s="1"/>
  <c r="H14042" i="62"/>
  <c r="I14042" i="62" s="1"/>
  <c r="H14041" i="62"/>
  <c r="I14041" i="62" s="1"/>
  <c r="H14040" i="62"/>
  <c r="I14040" i="62" s="1"/>
  <c r="H14039" i="62"/>
  <c r="I14039" i="62" s="1"/>
  <c r="H14038" i="62"/>
  <c r="I14038" i="62" s="1"/>
  <c r="H14037" i="62"/>
  <c r="I14037" i="62" s="1"/>
  <c r="H14036" i="62"/>
  <c r="I14036" i="62" s="1"/>
  <c r="H14035" i="62"/>
  <c r="I14035" i="62" s="1"/>
  <c r="H14034" i="62"/>
  <c r="I14034" i="62" s="1"/>
  <c r="H14033" i="62"/>
  <c r="I14033" i="62" s="1"/>
  <c r="H14032" i="62"/>
  <c r="I14032" i="62" s="1"/>
  <c r="H14031" i="62"/>
  <c r="I14031" i="62" s="1"/>
  <c r="H14030" i="62"/>
  <c r="I14030" i="62" s="1"/>
  <c r="H14029" i="62"/>
  <c r="I14029" i="62" s="1"/>
  <c r="H14028" i="62"/>
  <c r="I14028" i="62" s="1"/>
  <c r="H14027" i="62"/>
  <c r="I14027" i="62" s="1"/>
  <c r="H14026" i="62"/>
  <c r="I14026" i="62" s="1"/>
  <c r="H14025" i="62"/>
  <c r="I14025" i="62" s="1"/>
  <c r="H14024" i="62"/>
  <c r="I14024" i="62" s="1"/>
  <c r="H14023" i="62"/>
  <c r="I14023" i="62" s="1"/>
  <c r="H14022" i="62"/>
  <c r="I14022" i="62" s="1"/>
  <c r="H14021" i="62"/>
  <c r="I14021" i="62" s="1"/>
  <c r="H14020" i="62"/>
  <c r="I14020" i="62" s="1"/>
  <c r="H14019" i="62"/>
  <c r="I14019" i="62" s="1"/>
  <c r="H14018" i="62"/>
  <c r="I14018" i="62" s="1"/>
  <c r="H14017" i="62"/>
  <c r="I14017" i="62" s="1"/>
  <c r="H14016" i="62"/>
  <c r="I14016" i="62" s="1"/>
  <c r="H14015" i="62"/>
  <c r="I14015" i="62" s="1"/>
  <c r="H14014" i="62"/>
  <c r="I14014" i="62" s="1"/>
  <c r="H14013" i="62"/>
  <c r="I14013" i="62" s="1"/>
  <c r="H14012" i="62"/>
  <c r="I14012" i="62" s="1"/>
  <c r="H14011" i="62"/>
  <c r="I14011" i="62" s="1"/>
  <c r="H14010" i="62"/>
  <c r="I14010" i="62" s="1"/>
  <c r="H14009" i="62"/>
  <c r="I14009" i="62" s="1"/>
  <c r="H14008" i="62"/>
  <c r="I14008" i="62" s="1"/>
  <c r="H14007" i="62"/>
  <c r="I14007" i="62" s="1"/>
  <c r="H14006" i="62"/>
  <c r="I14006" i="62" s="1"/>
  <c r="H14005" i="62"/>
  <c r="I14005" i="62" s="1"/>
  <c r="H14004" i="62"/>
  <c r="I14004" i="62" s="1"/>
  <c r="H14003" i="62"/>
  <c r="I14003" i="62" s="1"/>
  <c r="H14002" i="62"/>
  <c r="I14002" i="62" s="1"/>
  <c r="H14001" i="62"/>
  <c r="I14001" i="62" s="1"/>
  <c r="H14000" i="62"/>
  <c r="I14000" i="62" s="1"/>
  <c r="H13999" i="62"/>
  <c r="I13999" i="62" s="1"/>
  <c r="H13998" i="62"/>
  <c r="I13998" i="62" s="1"/>
  <c r="H13997" i="62"/>
  <c r="I13997" i="62" s="1"/>
  <c r="H13996" i="62"/>
  <c r="I13996" i="62" s="1"/>
  <c r="H13995" i="62"/>
  <c r="I13995" i="62" s="1"/>
  <c r="H13994" i="62"/>
  <c r="I13994" i="62" s="1"/>
  <c r="H13993" i="62"/>
  <c r="I13993" i="62" s="1"/>
  <c r="H13992" i="62"/>
  <c r="I13992" i="62" s="1"/>
  <c r="H13991" i="62"/>
  <c r="I13991" i="62" s="1"/>
  <c r="H13990" i="62"/>
  <c r="I13990" i="62" s="1"/>
  <c r="H13989" i="62"/>
  <c r="I13989" i="62" s="1"/>
  <c r="H13988" i="62"/>
  <c r="I13988" i="62" s="1"/>
  <c r="H13987" i="62"/>
  <c r="I13987" i="62" s="1"/>
  <c r="H13986" i="62"/>
  <c r="I13986" i="62" s="1"/>
  <c r="H13985" i="62"/>
  <c r="I13985" i="62" s="1"/>
  <c r="H13984" i="62"/>
  <c r="I13984" i="62" s="1"/>
  <c r="H13983" i="62"/>
  <c r="I13983" i="62" s="1"/>
  <c r="H13982" i="62"/>
  <c r="I13982" i="62" s="1"/>
  <c r="H13981" i="62"/>
  <c r="I13981" i="62" s="1"/>
  <c r="H13980" i="62"/>
  <c r="I13980" i="62" s="1"/>
  <c r="H13979" i="62"/>
  <c r="I13979" i="62" s="1"/>
  <c r="H13978" i="62"/>
  <c r="I13978" i="62" s="1"/>
  <c r="H13977" i="62"/>
  <c r="I13977" i="62" s="1"/>
  <c r="H13976" i="62"/>
  <c r="I13976" i="62" s="1"/>
  <c r="H13975" i="62"/>
  <c r="I13975" i="62" s="1"/>
  <c r="H13974" i="62"/>
  <c r="I13974" i="62" s="1"/>
  <c r="H13973" i="62"/>
  <c r="I13973" i="62" s="1"/>
  <c r="H13972" i="62"/>
  <c r="I13972" i="62" s="1"/>
  <c r="H13971" i="62"/>
  <c r="I13971" i="62" s="1"/>
  <c r="H13970" i="62"/>
  <c r="I13970" i="62" s="1"/>
  <c r="H13969" i="62"/>
  <c r="I13969" i="62" s="1"/>
  <c r="H13968" i="62"/>
  <c r="I13968" i="62" s="1"/>
  <c r="H13967" i="62"/>
  <c r="I13967" i="62" s="1"/>
  <c r="H13966" i="62"/>
  <c r="I13966" i="62" s="1"/>
  <c r="H13965" i="62"/>
  <c r="I13965" i="62" s="1"/>
  <c r="H13964" i="62"/>
  <c r="I13964" i="62" s="1"/>
  <c r="H13963" i="62"/>
  <c r="I13963" i="62" s="1"/>
  <c r="H13962" i="62"/>
  <c r="I13962" i="62" s="1"/>
  <c r="H13961" i="62"/>
  <c r="I13961" i="62" s="1"/>
  <c r="H13960" i="62"/>
  <c r="I13960" i="62" s="1"/>
  <c r="H13959" i="62"/>
  <c r="I13959" i="62" s="1"/>
  <c r="H13958" i="62"/>
  <c r="I13958" i="62" s="1"/>
  <c r="H13957" i="62"/>
  <c r="I13957" i="62" s="1"/>
  <c r="H13956" i="62"/>
  <c r="I13956" i="62" s="1"/>
  <c r="H13955" i="62"/>
  <c r="I13955" i="62" s="1"/>
  <c r="H13954" i="62"/>
  <c r="I13954" i="62" s="1"/>
  <c r="H13953" i="62"/>
  <c r="I13953" i="62" s="1"/>
  <c r="H13952" i="62"/>
  <c r="I13952" i="62" s="1"/>
  <c r="H13951" i="62"/>
  <c r="I13951" i="62" s="1"/>
  <c r="H13950" i="62"/>
  <c r="I13950" i="62" s="1"/>
  <c r="H13949" i="62"/>
  <c r="I13949" i="62" s="1"/>
  <c r="H13948" i="62"/>
  <c r="I13948" i="62" s="1"/>
  <c r="H13947" i="62"/>
  <c r="I13947" i="62" s="1"/>
  <c r="H13946" i="62"/>
  <c r="I13946" i="62" s="1"/>
  <c r="H13945" i="62"/>
  <c r="I13945" i="62" s="1"/>
  <c r="H13944" i="62"/>
  <c r="I13944" i="62" s="1"/>
  <c r="H13943" i="62"/>
  <c r="I13943" i="62" s="1"/>
  <c r="H13942" i="62"/>
  <c r="I13942" i="62" s="1"/>
  <c r="H13941" i="62"/>
  <c r="I13941" i="62" s="1"/>
  <c r="H13940" i="62"/>
  <c r="I13940" i="62" s="1"/>
  <c r="H13939" i="62"/>
  <c r="I13939" i="62" s="1"/>
  <c r="H13938" i="62"/>
  <c r="I13938" i="62" s="1"/>
  <c r="H13937" i="62"/>
  <c r="I13937" i="62" s="1"/>
  <c r="H13936" i="62"/>
  <c r="I13936" i="62" s="1"/>
  <c r="H13935" i="62"/>
  <c r="I13935" i="62" s="1"/>
  <c r="H13934" i="62"/>
  <c r="I13934" i="62" s="1"/>
  <c r="H13933" i="62"/>
  <c r="I13933" i="62" s="1"/>
  <c r="H13932" i="62"/>
  <c r="I13932" i="62" s="1"/>
  <c r="H13931" i="62"/>
  <c r="I13931" i="62" s="1"/>
  <c r="H13930" i="62"/>
  <c r="I13930" i="62" s="1"/>
  <c r="H13929" i="62"/>
  <c r="I13929" i="62" s="1"/>
  <c r="H13928" i="62"/>
  <c r="I13928" i="62" s="1"/>
  <c r="H13927" i="62"/>
  <c r="I13927" i="62" s="1"/>
  <c r="H13926" i="62"/>
  <c r="I13926" i="62" s="1"/>
  <c r="H13925" i="62"/>
  <c r="I13925" i="62" s="1"/>
  <c r="H13924" i="62"/>
  <c r="I13924" i="62" s="1"/>
  <c r="H13923" i="62"/>
  <c r="I13923" i="62" s="1"/>
  <c r="H13922" i="62"/>
  <c r="I13922" i="62" s="1"/>
  <c r="H13921" i="62"/>
  <c r="I13921" i="62" s="1"/>
  <c r="H13920" i="62"/>
  <c r="I13920" i="62" s="1"/>
  <c r="H13919" i="62"/>
  <c r="I13919" i="62" s="1"/>
  <c r="H13918" i="62"/>
  <c r="I13918" i="62" s="1"/>
  <c r="H13917" i="62"/>
  <c r="I13917" i="62" s="1"/>
  <c r="H13916" i="62"/>
  <c r="I13916" i="62" s="1"/>
  <c r="H13915" i="62"/>
  <c r="I13915" i="62" s="1"/>
  <c r="H13914" i="62"/>
  <c r="I13914" i="62" s="1"/>
  <c r="H13913" i="62"/>
  <c r="I13913" i="62" s="1"/>
  <c r="H13912" i="62"/>
  <c r="I13912" i="62" s="1"/>
  <c r="H13911" i="62"/>
  <c r="I13911" i="62" s="1"/>
  <c r="H13910" i="62"/>
  <c r="I13910" i="62" s="1"/>
  <c r="H13909" i="62"/>
  <c r="I13909" i="62" s="1"/>
  <c r="H13908" i="62"/>
  <c r="I13908" i="62" s="1"/>
  <c r="H13907" i="62"/>
  <c r="I13907" i="62" s="1"/>
  <c r="H13906" i="62"/>
  <c r="I13906" i="62" s="1"/>
  <c r="H13905" i="62"/>
  <c r="I13905" i="62" s="1"/>
  <c r="H13904" i="62"/>
  <c r="I13904" i="62" s="1"/>
  <c r="H13903" i="62"/>
  <c r="I13903" i="62" s="1"/>
  <c r="H13902" i="62"/>
  <c r="I13902" i="62" s="1"/>
  <c r="H13901" i="62"/>
  <c r="I13901" i="62" s="1"/>
  <c r="H13900" i="62"/>
  <c r="I13900" i="62" s="1"/>
  <c r="H13899" i="62"/>
  <c r="I13899" i="62" s="1"/>
  <c r="H13898" i="62"/>
  <c r="I13898" i="62" s="1"/>
  <c r="H13897" i="62"/>
  <c r="I13897" i="62" s="1"/>
  <c r="H13896" i="62"/>
  <c r="I13896" i="62" s="1"/>
  <c r="H13895" i="62"/>
  <c r="I13895" i="62" s="1"/>
  <c r="H13894" i="62"/>
  <c r="I13894" i="62" s="1"/>
  <c r="H13893" i="62"/>
  <c r="I13893" i="62" s="1"/>
  <c r="H13892" i="62"/>
  <c r="I13892" i="62" s="1"/>
  <c r="H13891" i="62"/>
  <c r="I13891" i="62" s="1"/>
  <c r="H13890" i="62"/>
  <c r="I13890" i="62" s="1"/>
  <c r="H13889" i="62"/>
  <c r="I13889" i="62" s="1"/>
  <c r="H13888" i="62"/>
  <c r="I13888" i="62" s="1"/>
  <c r="H13887" i="62"/>
  <c r="I13887" i="62" s="1"/>
  <c r="H13886" i="62"/>
  <c r="I13886" i="62" s="1"/>
  <c r="H13885" i="62"/>
  <c r="I13885" i="62" s="1"/>
  <c r="H13884" i="62"/>
  <c r="I13884" i="62" s="1"/>
  <c r="H13883" i="62"/>
  <c r="I13883" i="62" s="1"/>
  <c r="H13882" i="62"/>
  <c r="I13882" i="62" s="1"/>
  <c r="H13881" i="62"/>
  <c r="I13881" i="62" s="1"/>
  <c r="H13880" i="62"/>
  <c r="I13880" i="62" s="1"/>
  <c r="H13879" i="62"/>
  <c r="I13879" i="62" s="1"/>
  <c r="H13878" i="62"/>
  <c r="I13878" i="62" s="1"/>
  <c r="H13877" i="62"/>
  <c r="I13877" i="62" s="1"/>
  <c r="H13876" i="62"/>
  <c r="I13876" i="62" s="1"/>
  <c r="H13875" i="62"/>
  <c r="I13875" i="62" s="1"/>
  <c r="H13874" i="62"/>
  <c r="I13874" i="62" s="1"/>
  <c r="H13873" i="62"/>
  <c r="I13873" i="62" s="1"/>
  <c r="H13872" i="62"/>
  <c r="I13872" i="62" s="1"/>
  <c r="H13871" i="62"/>
  <c r="I13871" i="62" s="1"/>
  <c r="H13870" i="62"/>
  <c r="I13870" i="62" s="1"/>
  <c r="H13869" i="62"/>
  <c r="I13869" i="62" s="1"/>
  <c r="H13868" i="62"/>
  <c r="I13868" i="62" s="1"/>
  <c r="H13867" i="62"/>
  <c r="I13867" i="62" s="1"/>
  <c r="H13866" i="62"/>
  <c r="I13866" i="62" s="1"/>
  <c r="H13865" i="62"/>
  <c r="I13865" i="62" s="1"/>
  <c r="H13864" i="62"/>
  <c r="I13864" i="62" s="1"/>
  <c r="H13863" i="62"/>
  <c r="I13863" i="62" s="1"/>
  <c r="H13862" i="62"/>
  <c r="I13862" i="62" s="1"/>
  <c r="H13861" i="62"/>
  <c r="I13861" i="62" s="1"/>
  <c r="H13860" i="62"/>
  <c r="I13860" i="62" s="1"/>
  <c r="H13859" i="62"/>
  <c r="I13859" i="62" s="1"/>
  <c r="H13858" i="62"/>
  <c r="I13858" i="62" s="1"/>
  <c r="H13857" i="62"/>
  <c r="I13857" i="62" s="1"/>
  <c r="H13856" i="62"/>
  <c r="I13856" i="62" s="1"/>
  <c r="H13855" i="62"/>
  <c r="I13855" i="62" s="1"/>
  <c r="H13854" i="62"/>
  <c r="I13854" i="62" s="1"/>
  <c r="H13853" i="62"/>
  <c r="I13853" i="62" s="1"/>
  <c r="H13852" i="62"/>
  <c r="I13852" i="62" s="1"/>
  <c r="H13851" i="62"/>
  <c r="I13851" i="62" s="1"/>
  <c r="H13850" i="62"/>
  <c r="I13850" i="62" s="1"/>
  <c r="H13849" i="62"/>
  <c r="I13849" i="62" s="1"/>
  <c r="H13848" i="62"/>
  <c r="I13848" i="62" s="1"/>
  <c r="H13847" i="62"/>
  <c r="I13847" i="62" s="1"/>
  <c r="H13846" i="62"/>
  <c r="I13846" i="62" s="1"/>
  <c r="H13845" i="62"/>
  <c r="I13845" i="62" s="1"/>
  <c r="H13844" i="62"/>
  <c r="I13844" i="62" s="1"/>
  <c r="H13843" i="62"/>
  <c r="I13843" i="62" s="1"/>
  <c r="H13842" i="62"/>
  <c r="I13842" i="62" s="1"/>
  <c r="H13841" i="62"/>
  <c r="I13841" i="62" s="1"/>
  <c r="H13840" i="62"/>
  <c r="I13840" i="62" s="1"/>
  <c r="H13839" i="62"/>
  <c r="I13839" i="62" s="1"/>
  <c r="H13838" i="62"/>
  <c r="I13838" i="62" s="1"/>
  <c r="H13837" i="62"/>
  <c r="I13837" i="62" s="1"/>
  <c r="H13836" i="62"/>
  <c r="I13836" i="62" s="1"/>
  <c r="H13835" i="62"/>
  <c r="I13835" i="62" s="1"/>
  <c r="H13834" i="62"/>
  <c r="I13834" i="62" s="1"/>
  <c r="H13833" i="62"/>
  <c r="I13833" i="62" s="1"/>
  <c r="H13832" i="62"/>
  <c r="I13832" i="62" s="1"/>
  <c r="H13831" i="62"/>
  <c r="I13831" i="62" s="1"/>
  <c r="H13830" i="62"/>
  <c r="I13830" i="62" s="1"/>
  <c r="H13829" i="62"/>
  <c r="I13829" i="62" s="1"/>
  <c r="H13828" i="62"/>
  <c r="I13828" i="62" s="1"/>
  <c r="H13827" i="62"/>
  <c r="I13827" i="62" s="1"/>
  <c r="H13826" i="62"/>
  <c r="I13826" i="62" s="1"/>
  <c r="H13825" i="62"/>
  <c r="I13825" i="62" s="1"/>
  <c r="H13824" i="62"/>
  <c r="I13824" i="62" s="1"/>
  <c r="H13823" i="62"/>
  <c r="I13823" i="62" s="1"/>
  <c r="H13822" i="62"/>
  <c r="I13822" i="62" s="1"/>
  <c r="H13821" i="62"/>
  <c r="I13821" i="62" s="1"/>
  <c r="H13820" i="62"/>
  <c r="I13820" i="62" s="1"/>
  <c r="H13819" i="62"/>
  <c r="I13819" i="62" s="1"/>
  <c r="H13818" i="62"/>
  <c r="I13818" i="62" s="1"/>
  <c r="H13817" i="62"/>
  <c r="I13817" i="62" s="1"/>
  <c r="H13816" i="62"/>
  <c r="I13816" i="62" s="1"/>
  <c r="H13815" i="62"/>
  <c r="I13815" i="62" s="1"/>
  <c r="H13814" i="62"/>
  <c r="I13814" i="62" s="1"/>
  <c r="H13813" i="62"/>
  <c r="I13813" i="62" s="1"/>
  <c r="H13812" i="62"/>
  <c r="I13812" i="62" s="1"/>
  <c r="H13811" i="62"/>
  <c r="I13811" i="62" s="1"/>
  <c r="H13810" i="62"/>
  <c r="I13810" i="62" s="1"/>
  <c r="H13809" i="62"/>
  <c r="I13809" i="62" s="1"/>
  <c r="H13808" i="62"/>
  <c r="I13808" i="62" s="1"/>
  <c r="H13807" i="62"/>
  <c r="I13807" i="62" s="1"/>
  <c r="H13806" i="62"/>
  <c r="I13806" i="62" s="1"/>
  <c r="H13805" i="62"/>
  <c r="I13805" i="62" s="1"/>
  <c r="H13804" i="62"/>
  <c r="I13804" i="62" s="1"/>
  <c r="H13803" i="62"/>
  <c r="I13803" i="62" s="1"/>
  <c r="H13802" i="62"/>
  <c r="I13802" i="62" s="1"/>
  <c r="H13801" i="62"/>
  <c r="I13801" i="62" s="1"/>
  <c r="H13800" i="62"/>
  <c r="I13800" i="62" s="1"/>
  <c r="H13799" i="62"/>
  <c r="I13799" i="62" s="1"/>
  <c r="H13798" i="62"/>
  <c r="I13798" i="62" s="1"/>
  <c r="H13797" i="62"/>
  <c r="I13797" i="62" s="1"/>
  <c r="H13796" i="62"/>
  <c r="I13796" i="62" s="1"/>
  <c r="H13795" i="62"/>
  <c r="I13795" i="62" s="1"/>
  <c r="H13794" i="62"/>
  <c r="I13794" i="62" s="1"/>
  <c r="H13793" i="62"/>
  <c r="I13793" i="62" s="1"/>
  <c r="H13792" i="62"/>
  <c r="I13792" i="62" s="1"/>
  <c r="H13791" i="62"/>
  <c r="I13791" i="62" s="1"/>
  <c r="H13790" i="62"/>
  <c r="I13790" i="62" s="1"/>
  <c r="H13789" i="62"/>
  <c r="I13789" i="62" s="1"/>
  <c r="H13788" i="62"/>
  <c r="I13788" i="62" s="1"/>
  <c r="H13787" i="62"/>
  <c r="I13787" i="62" s="1"/>
  <c r="H13786" i="62"/>
  <c r="I13786" i="62" s="1"/>
  <c r="H13785" i="62"/>
  <c r="I13785" i="62" s="1"/>
  <c r="H13784" i="62"/>
  <c r="I13784" i="62" s="1"/>
  <c r="H13783" i="62"/>
  <c r="I13783" i="62" s="1"/>
  <c r="H13782" i="62"/>
  <c r="I13782" i="62" s="1"/>
  <c r="H13781" i="62"/>
  <c r="I13781" i="62" s="1"/>
  <c r="H13780" i="62"/>
  <c r="I13780" i="62" s="1"/>
  <c r="H13779" i="62"/>
  <c r="I13779" i="62" s="1"/>
  <c r="H13778" i="62"/>
  <c r="I13778" i="62" s="1"/>
  <c r="H13777" i="62"/>
  <c r="I13777" i="62" s="1"/>
  <c r="H13776" i="62"/>
  <c r="I13776" i="62" s="1"/>
  <c r="H13775" i="62"/>
  <c r="I13775" i="62" s="1"/>
  <c r="H13774" i="62"/>
  <c r="I13774" i="62" s="1"/>
  <c r="H13773" i="62"/>
  <c r="I13773" i="62" s="1"/>
  <c r="H13772" i="62"/>
  <c r="I13772" i="62" s="1"/>
  <c r="H13771" i="62"/>
  <c r="I13771" i="62" s="1"/>
  <c r="H13770" i="62"/>
  <c r="I13770" i="62" s="1"/>
  <c r="H13769" i="62"/>
  <c r="I13769" i="62" s="1"/>
  <c r="H13768" i="62"/>
  <c r="I13768" i="62" s="1"/>
  <c r="H13767" i="62"/>
  <c r="I13767" i="62" s="1"/>
  <c r="H13766" i="62"/>
  <c r="I13766" i="62" s="1"/>
  <c r="H13765" i="62"/>
  <c r="I13765" i="62" s="1"/>
  <c r="H13764" i="62"/>
  <c r="I13764" i="62" s="1"/>
  <c r="H13763" i="62"/>
  <c r="I13763" i="62" s="1"/>
  <c r="H13762" i="62"/>
  <c r="I13762" i="62" s="1"/>
  <c r="H13761" i="62"/>
  <c r="I13761" i="62" s="1"/>
  <c r="H13760" i="62"/>
  <c r="I13760" i="62" s="1"/>
  <c r="H13759" i="62"/>
  <c r="I13759" i="62" s="1"/>
  <c r="H13758" i="62"/>
  <c r="I13758" i="62" s="1"/>
  <c r="H13757" i="62"/>
  <c r="I13757" i="62" s="1"/>
  <c r="H13756" i="62"/>
  <c r="I13756" i="62" s="1"/>
  <c r="H13755" i="62"/>
  <c r="I13755" i="62" s="1"/>
  <c r="H13754" i="62"/>
  <c r="I13754" i="62" s="1"/>
  <c r="H13753" i="62"/>
  <c r="I13753" i="62" s="1"/>
  <c r="H13752" i="62"/>
  <c r="I13752" i="62" s="1"/>
  <c r="H13751" i="62"/>
  <c r="I13751" i="62" s="1"/>
  <c r="H13750" i="62"/>
  <c r="I13750" i="62" s="1"/>
  <c r="H13749" i="62"/>
  <c r="I13749" i="62" s="1"/>
  <c r="H13748" i="62"/>
  <c r="I13748" i="62" s="1"/>
  <c r="H13747" i="62"/>
  <c r="I13747" i="62" s="1"/>
  <c r="H13746" i="62"/>
  <c r="I13746" i="62" s="1"/>
  <c r="H13745" i="62"/>
  <c r="I13745" i="62" s="1"/>
  <c r="H13744" i="62"/>
  <c r="I13744" i="62" s="1"/>
  <c r="H13743" i="62"/>
  <c r="I13743" i="62" s="1"/>
  <c r="H13742" i="62"/>
  <c r="I13742" i="62" s="1"/>
  <c r="H13741" i="62"/>
  <c r="I13741" i="62" s="1"/>
  <c r="H13740" i="62"/>
  <c r="I13740" i="62" s="1"/>
  <c r="H13739" i="62"/>
  <c r="I13739" i="62" s="1"/>
  <c r="H13738" i="62"/>
  <c r="I13738" i="62" s="1"/>
  <c r="H13737" i="62"/>
  <c r="I13737" i="62" s="1"/>
  <c r="H13736" i="62"/>
  <c r="I13736" i="62" s="1"/>
  <c r="H13735" i="62"/>
  <c r="I13735" i="62" s="1"/>
  <c r="H13734" i="62"/>
  <c r="I13734" i="62" s="1"/>
  <c r="H13733" i="62"/>
  <c r="I13733" i="62" s="1"/>
  <c r="H13732" i="62"/>
  <c r="I13732" i="62" s="1"/>
  <c r="H13731" i="62"/>
  <c r="I13731" i="62" s="1"/>
  <c r="H13730" i="62"/>
  <c r="I13730" i="62" s="1"/>
  <c r="H13729" i="62"/>
  <c r="I13729" i="62" s="1"/>
  <c r="H13728" i="62"/>
  <c r="I13728" i="62" s="1"/>
  <c r="H13727" i="62"/>
  <c r="I13727" i="62" s="1"/>
  <c r="H13726" i="62"/>
  <c r="I13726" i="62" s="1"/>
  <c r="H13725" i="62"/>
  <c r="I13725" i="62" s="1"/>
  <c r="H13724" i="62"/>
  <c r="I13724" i="62" s="1"/>
  <c r="H13723" i="62"/>
  <c r="I13723" i="62" s="1"/>
  <c r="H13722" i="62"/>
  <c r="I13722" i="62" s="1"/>
  <c r="H13721" i="62"/>
  <c r="I13721" i="62" s="1"/>
  <c r="H13720" i="62"/>
  <c r="I13720" i="62" s="1"/>
  <c r="H13719" i="62"/>
  <c r="I13719" i="62" s="1"/>
  <c r="H13718" i="62"/>
  <c r="I13718" i="62" s="1"/>
  <c r="H13717" i="62"/>
  <c r="I13717" i="62" s="1"/>
  <c r="H13716" i="62"/>
  <c r="I13716" i="62" s="1"/>
  <c r="H13715" i="62"/>
  <c r="I13715" i="62" s="1"/>
  <c r="H13714" i="62"/>
  <c r="I13714" i="62" s="1"/>
  <c r="H13713" i="62"/>
  <c r="I13713" i="62" s="1"/>
  <c r="H13712" i="62"/>
  <c r="I13712" i="62" s="1"/>
  <c r="H13711" i="62"/>
  <c r="I13711" i="62" s="1"/>
  <c r="H13710" i="62"/>
  <c r="I13710" i="62" s="1"/>
  <c r="H13709" i="62"/>
  <c r="I13709" i="62" s="1"/>
  <c r="H13708" i="62"/>
  <c r="I13708" i="62" s="1"/>
  <c r="H13707" i="62"/>
  <c r="I13707" i="62" s="1"/>
  <c r="H13706" i="62"/>
  <c r="I13706" i="62" s="1"/>
  <c r="H13705" i="62"/>
  <c r="I13705" i="62" s="1"/>
  <c r="H13704" i="62"/>
  <c r="I13704" i="62" s="1"/>
  <c r="H13703" i="62"/>
  <c r="I13703" i="62" s="1"/>
  <c r="H13702" i="62"/>
  <c r="I13702" i="62" s="1"/>
  <c r="H13701" i="62"/>
  <c r="I13701" i="62" s="1"/>
  <c r="H13700" i="62"/>
  <c r="I13700" i="62" s="1"/>
  <c r="H13699" i="62"/>
  <c r="I13699" i="62" s="1"/>
  <c r="H13698" i="62"/>
  <c r="I13698" i="62" s="1"/>
  <c r="H13697" i="62"/>
  <c r="I13697" i="62" s="1"/>
  <c r="H13696" i="62"/>
  <c r="I13696" i="62" s="1"/>
  <c r="H13695" i="62"/>
  <c r="I13695" i="62" s="1"/>
  <c r="H13694" i="62"/>
  <c r="I13694" i="62" s="1"/>
  <c r="H13693" i="62"/>
  <c r="I13693" i="62" s="1"/>
  <c r="H13692" i="62"/>
  <c r="I13692" i="62" s="1"/>
  <c r="H13691" i="62"/>
  <c r="I13691" i="62" s="1"/>
  <c r="H13690" i="62"/>
  <c r="I13690" i="62" s="1"/>
  <c r="H13689" i="62"/>
  <c r="I13689" i="62" s="1"/>
  <c r="H13688" i="62"/>
  <c r="I13688" i="62" s="1"/>
  <c r="H13687" i="62"/>
  <c r="I13687" i="62" s="1"/>
  <c r="H13686" i="62"/>
  <c r="I13686" i="62" s="1"/>
  <c r="H13685" i="62"/>
  <c r="I13685" i="62" s="1"/>
  <c r="H13684" i="62"/>
  <c r="I13684" i="62" s="1"/>
  <c r="H13683" i="62"/>
  <c r="I13683" i="62" s="1"/>
  <c r="H13682" i="62"/>
  <c r="I13682" i="62" s="1"/>
  <c r="H13681" i="62"/>
  <c r="I13681" i="62" s="1"/>
  <c r="H13680" i="62"/>
  <c r="I13680" i="62" s="1"/>
  <c r="H13679" i="62"/>
  <c r="I13679" i="62" s="1"/>
  <c r="H13678" i="62"/>
  <c r="I13678" i="62" s="1"/>
  <c r="H13677" i="62"/>
  <c r="I13677" i="62" s="1"/>
  <c r="H13676" i="62"/>
  <c r="I13676" i="62" s="1"/>
  <c r="H13675" i="62"/>
  <c r="I13675" i="62" s="1"/>
  <c r="H13674" i="62"/>
  <c r="I13674" i="62" s="1"/>
  <c r="H13673" i="62"/>
  <c r="I13673" i="62" s="1"/>
  <c r="H13672" i="62"/>
  <c r="I13672" i="62" s="1"/>
  <c r="H13671" i="62"/>
  <c r="I13671" i="62" s="1"/>
  <c r="H13670" i="62"/>
  <c r="I13670" i="62" s="1"/>
  <c r="H13669" i="62"/>
  <c r="I13669" i="62" s="1"/>
  <c r="H13668" i="62"/>
  <c r="I13668" i="62" s="1"/>
  <c r="H13667" i="62"/>
  <c r="I13667" i="62" s="1"/>
  <c r="H13666" i="62"/>
  <c r="I13666" i="62" s="1"/>
  <c r="H13665" i="62"/>
  <c r="I13665" i="62" s="1"/>
  <c r="H13664" i="62"/>
  <c r="I13664" i="62" s="1"/>
  <c r="H13663" i="62"/>
  <c r="I13663" i="62" s="1"/>
  <c r="H13662" i="62"/>
  <c r="I13662" i="62" s="1"/>
  <c r="H13661" i="62"/>
  <c r="I13661" i="62" s="1"/>
  <c r="H13660" i="62"/>
  <c r="I13660" i="62" s="1"/>
  <c r="H13659" i="62"/>
  <c r="I13659" i="62" s="1"/>
  <c r="H13658" i="62"/>
  <c r="I13658" i="62" s="1"/>
  <c r="H13657" i="62"/>
  <c r="I13657" i="62" s="1"/>
  <c r="H13656" i="62"/>
  <c r="I13656" i="62" s="1"/>
  <c r="H13655" i="62"/>
  <c r="I13655" i="62" s="1"/>
  <c r="H13654" i="62"/>
  <c r="I13654" i="62" s="1"/>
  <c r="H13653" i="62"/>
  <c r="I13653" i="62" s="1"/>
  <c r="H13652" i="62"/>
  <c r="I13652" i="62" s="1"/>
  <c r="H13651" i="62"/>
  <c r="I13651" i="62" s="1"/>
  <c r="H13650" i="62"/>
  <c r="I13650" i="62" s="1"/>
  <c r="H13649" i="62"/>
  <c r="I13649" i="62" s="1"/>
  <c r="H13648" i="62"/>
  <c r="I13648" i="62" s="1"/>
  <c r="H13647" i="62"/>
  <c r="I13647" i="62" s="1"/>
  <c r="H13646" i="62"/>
  <c r="I13646" i="62" s="1"/>
  <c r="H13645" i="62"/>
  <c r="I13645" i="62" s="1"/>
  <c r="H13644" i="62"/>
  <c r="I13644" i="62" s="1"/>
  <c r="H13643" i="62"/>
  <c r="I13643" i="62" s="1"/>
  <c r="H13642" i="62"/>
  <c r="I13642" i="62" s="1"/>
  <c r="H13641" i="62"/>
  <c r="I13641" i="62" s="1"/>
  <c r="H13640" i="62"/>
  <c r="I13640" i="62" s="1"/>
  <c r="H13639" i="62"/>
  <c r="I13639" i="62" s="1"/>
  <c r="H13638" i="62"/>
  <c r="I13638" i="62" s="1"/>
  <c r="H13637" i="62"/>
  <c r="I13637" i="62" s="1"/>
  <c r="H13636" i="62"/>
  <c r="I13636" i="62" s="1"/>
  <c r="H13635" i="62"/>
  <c r="I13635" i="62" s="1"/>
  <c r="H13634" i="62"/>
  <c r="I13634" i="62" s="1"/>
  <c r="H13633" i="62"/>
  <c r="I13633" i="62" s="1"/>
  <c r="H13632" i="62"/>
  <c r="I13632" i="62" s="1"/>
  <c r="H13631" i="62"/>
  <c r="I13631" i="62" s="1"/>
  <c r="H13630" i="62"/>
  <c r="I13630" i="62" s="1"/>
  <c r="H13629" i="62"/>
  <c r="I13629" i="62" s="1"/>
  <c r="H13628" i="62"/>
  <c r="I13628" i="62" s="1"/>
  <c r="H13627" i="62"/>
  <c r="I13627" i="62" s="1"/>
  <c r="H13626" i="62"/>
  <c r="I13626" i="62" s="1"/>
  <c r="H13625" i="62"/>
  <c r="I13625" i="62" s="1"/>
  <c r="H13624" i="62"/>
  <c r="I13624" i="62" s="1"/>
  <c r="H13623" i="62"/>
  <c r="I13623" i="62" s="1"/>
  <c r="H13622" i="62"/>
  <c r="I13622" i="62" s="1"/>
  <c r="H13621" i="62"/>
  <c r="I13621" i="62" s="1"/>
  <c r="H13620" i="62"/>
  <c r="I13620" i="62" s="1"/>
  <c r="H13619" i="62"/>
  <c r="I13619" i="62" s="1"/>
  <c r="H13618" i="62"/>
  <c r="I13618" i="62" s="1"/>
  <c r="H13617" i="62"/>
  <c r="I13617" i="62" s="1"/>
  <c r="H13616" i="62"/>
  <c r="I13616" i="62" s="1"/>
  <c r="H13615" i="62"/>
  <c r="I13615" i="62" s="1"/>
  <c r="H13614" i="62"/>
  <c r="I13614" i="62" s="1"/>
  <c r="H13613" i="62"/>
  <c r="I13613" i="62" s="1"/>
  <c r="H13612" i="62"/>
  <c r="I13612" i="62" s="1"/>
  <c r="H13611" i="62"/>
  <c r="I13611" i="62" s="1"/>
  <c r="H13610" i="62"/>
  <c r="I13610" i="62" s="1"/>
  <c r="H13609" i="62"/>
  <c r="I13609" i="62" s="1"/>
  <c r="H13608" i="62"/>
  <c r="I13608" i="62" s="1"/>
  <c r="H13607" i="62"/>
  <c r="I13607" i="62" s="1"/>
  <c r="H13606" i="62"/>
  <c r="I13606" i="62" s="1"/>
  <c r="H13605" i="62"/>
  <c r="I13605" i="62" s="1"/>
  <c r="H13604" i="62"/>
  <c r="I13604" i="62" s="1"/>
  <c r="H13603" i="62"/>
  <c r="I13603" i="62" s="1"/>
  <c r="H13602" i="62"/>
  <c r="I13602" i="62" s="1"/>
  <c r="H13601" i="62"/>
  <c r="I13601" i="62" s="1"/>
  <c r="H13600" i="62"/>
  <c r="I13600" i="62" s="1"/>
  <c r="H13599" i="62"/>
  <c r="I13599" i="62" s="1"/>
  <c r="H13598" i="62"/>
  <c r="I13598" i="62" s="1"/>
  <c r="H13597" i="62"/>
  <c r="I13597" i="62" s="1"/>
  <c r="H13596" i="62"/>
  <c r="I13596" i="62" s="1"/>
  <c r="H13595" i="62"/>
  <c r="I13595" i="62" s="1"/>
  <c r="H13594" i="62"/>
  <c r="I13594" i="62" s="1"/>
  <c r="H13593" i="62"/>
  <c r="I13593" i="62" s="1"/>
  <c r="H13592" i="62"/>
  <c r="I13592" i="62" s="1"/>
  <c r="H13591" i="62"/>
  <c r="I13591" i="62" s="1"/>
  <c r="H13590" i="62"/>
  <c r="I13590" i="62" s="1"/>
  <c r="H13589" i="62"/>
  <c r="I13589" i="62" s="1"/>
  <c r="H13588" i="62"/>
  <c r="I13588" i="62" s="1"/>
  <c r="H13587" i="62"/>
  <c r="I13587" i="62" s="1"/>
  <c r="H13586" i="62"/>
  <c r="I13586" i="62" s="1"/>
  <c r="H13585" i="62"/>
  <c r="I13585" i="62" s="1"/>
  <c r="H13584" i="62"/>
  <c r="I13584" i="62" s="1"/>
  <c r="H13583" i="62"/>
  <c r="I13583" i="62" s="1"/>
  <c r="H13582" i="62"/>
  <c r="I13582" i="62" s="1"/>
  <c r="H13581" i="62"/>
  <c r="I13581" i="62" s="1"/>
  <c r="H13580" i="62"/>
  <c r="I13580" i="62" s="1"/>
  <c r="H13579" i="62"/>
  <c r="I13579" i="62" s="1"/>
  <c r="H13578" i="62"/>
  <c r="I13578" i="62" s="1"/>
  <c r="H13577" i="62"/>
  <c r="I13577" i="62" s="1"/>
  <c r="H13576" i="62"/>
  <c r="I13576" i="62" s="1"/>
  <c r="H13575" i="62"/>
  <c r="I13575" i="62" s="1"/>
  <c r="H13574" i="62"/>
  <c r="I13574" i="62" s="1"/>
  <c r="H13573" i="62"/>
  <c r="I13573" i="62" s="1"/>
  <c r="H13572" i="62"/>
  <c r="I13572" i="62" s="1"/>
  <c r="H13571" i="62"/>
  <c r="I13571" i="62" s="1"/>
  <c r="H13570" i="62"/>
  <c r="I13570" i="62" s="1"/>
  <c r="H13569" i="62"/>
  <c r="I13569" i="62" s="1"/>
  <c r="H13568" i="62"/>
  <c r="I13568" i="62" s="1"/>
  <c r="H13567" i="62"/>
  <c r="I13567" i="62" s="1"/>
  <c r="H13566" i="62"/>
  <c r="I13566" i="62" s="1"/>
  <c r="H13565" i="62"/>
  <c r="I13565" i="62" s="1"/>
  <c r="H13564" i="62"/>
  <c r="I13564" i="62" s="1"/>
  <c r="H13563" i="62"/>
  <c r="I13563" i="62" s="1"/>
  <c r="H13562" i="62"/>
  <c r="I13562" i="62" s="1"/>
  <c r="H13561" i="62"/>
  <c r="I13561" i="62" s="1"/>
  <c r="H13560" i="62"/>
  <c r="I13560" i="62" s="1"/>
  <c r="H13559" i="62"/>
  <c r="I13559" i="62" s="1"/>
  <c r="H13558" i="62"/>
  <c r="I13558" i="62" s="1"/>
  <c r="H13557" i="62"/>
  <c r="I13557" i="62" s="1"/>
  <c r="H13556" i="62"/>
  <c r="I13556" i="62" s="1"/>
  <c r="H13555" i="62"/>
  <c r="I13555" i="62" s="1"/>
  <c r="H13554" i="62"/>
  <c r="I13554" i="62" s="1"/>
  <c r="H13553" i="62"/>
  <c r="I13553" i="62" s="1"/>
  <c r="H13552" i="62"/>
  <c r="I13552" i="62" s="1"/>
  <c r="H13551" i="62"/>
  <c r="I13551" i="62" s="1"/>
  <c r="H13550" i="62"/>
  <c r="I13550" i="62" s="1"/>
  <c r="H13549" i="62"/>
  <c r="I13549" i="62" s="1"/>
  <c r="H13548" i="62"/>
  <c r="I13548" i="62" s="1"/>
  <c r="H13547" i="62"/>
  <c r="I13547" i="62" s="1"/>
  <c r="H13546" i="62"/>
  <c r="I13546" i="62" s="1"/>
  <c r="H13545" i="62"/>
  <c r="I13545" i="62" s="1"/>
  <c r="H13544" i="62"/>
  <c r="I13544" i="62" s="1"/>
  <c r="H13543" i="62"/>
  <c r="I13543" i="62" s="1"/>
  <c r="H13542" i="62"/>
  <c r="I13542" i="62" s="1"/>
  <c r="H13541" i="62"/>
  <c r="I13541" i="62" s="1"/>
  <c r="H13540" i="62"/>
  <c r="I13540" i="62" s="1"/>
  <c r="H13539" i="62"/>
  <c r="I13539" i="62" s="1"/>
  <c r="H13538" i="62"/>
  <c r="I13538" i="62" s="1"/>
  <c r="H13537" i="62"/>
  <c r="I13537" i="62" s="1"/>
  <c r="H13536" i="62"/>
  <c r="I13536" i="62" s="1"/>
  <c r="H13535" i="62"/>
  <c r="I13535" i="62" s="1"/>
  <c r="H13534" i="62"/>
  <c r="I13534" i="62" s="1"/>
  <c r="H13533" i="62"/>
  <c r="I13533" i="62" s="1"/>
  <c r="H13532" i="62"/>
  <c r="I13532" i="62" s="1"/>
  <c r="H13531" i="62"/>
  <c r="I13531" i="62" s="1"/>
  <c r="H13530" i="62"/>
  <c r="I13530" i="62" s="1"/>
  <c r="H13529" i="62"/>
  <c r="I13529" i="62" s="1"/>
  <c r="H13528" i="62"/>
  <c r="I13528" i="62" s="1"/>
  <c r="H13527" i="62"/>
  <c r="I13527" i="62" s="1"/>
  <c r="H13526" i="62"/>
  <c r="I13526" i="62" s="1"/>
  <c r="H13525" i="62"/>
  <c r="I13525" i="62" s="1"/>
  <c r="H13524" i="62"/>
  <c r="I13524" i="62" s="1"/>
  <c r="H13523" i="62"/>
  <c r="I13523" i="62" s="1"/>
  <c r="H13522" i="62"/>
  <c r="I13522" i="62" s="1"/>
  <c r="H13521" i="62"/>
  <c r="I13521" i="62" s="1"/>
  <c r="H13520" i="62"/>
  <c r="I13520" i="62" s="1"/>
  <c r="H13519" i="62"/>
  <c r="I13519" i="62" s="1"/>
  <c r="H13518" i="62"/>
  <c r="I13518" i="62" s="1"/>
  <c r="H13517" i="62"/>
  <c r="I13517" i="62" s="1"/>
  <c r="H13516" i="62"/>
  <c r="I13516" i="62" s="1"/>
  <c r="H13515" i="62"/>
  <c r="I13515" i="62" s="1"/>
  <c r="H13514" i="62"/>
  <c r="I13514" i="62" s="1"/>
  <c r="H13513" i="62"/>
  <c r="I13513" i="62" s="1"/>
  <c r="H13512" i="62"/>
  <c r="I13512" i="62" s="1"/>
  <c r="H13511" i="62"/>
  <c r="I13511" i="62" s="1"/>
  <c r="H13510" i="62"/>
  <c r="I13510" i="62" s="1"/>
  <c r="H13509" i="62"/>
  <c r="I13509" i="62" s="1"/>
  <c r="H13508" i="62"/>
  <c r="I13508" i="62" s="1"/>
  <c r="H13507" i="62"/>
  <c r="I13507" i="62" s="1"/>
  <c r="H13506" i="62"/>
  <c r="I13506" i="62" s="1"/>
  <c r="H13505" i="62"/>
  <c r="I13505" i="62" s="1"/>
  <c r="H13504" i="62"/>
  <c r="I13504" i="62" s="1"/>
  <c r="H13503" i="62"/>
  <c r="I13503" i="62" s="1"/>
  <c r="H13502" i="62"/>
  <c r="I13502" i="62" s="1"/>
  <c r="H13501" i="62"/>
  <c r="I13501" i="62" s="1"/>
  <c r="H13500" i="62"/>
  <c r="I13500" i="62" s="1"/>
  <c r="H13499" i="62"/>
  <c r="I13499" i="62" s="1"/>
  <c r="H13498" i="62"/>
  <c r="I13498" i="62" s="1"/>
  <c r="H13497" i="62"/>
  <c r="I13497" i="62" s="1"/>
  <c r="H13496" i="62"/>
  <c r="I13496" i="62" s="1"/>
  <c r="H13495" i="62"/>
  <c r="I13495" i="62" s="1"/>
  <c r="H13494" i="62"/>
  <c r="I13494" i="62" s="1"/>
  <c r="H13493" i="62"/>
  <c r="I13493" i="62" s="1"/>
  <c r="H13492" i="62"/>
  <c r="I13492" i="62" s="1"/>
  <c r="H13491" i="62"/>
  <c r="I13491" i="62" s="1"/>
  <c r="H13490" i="62"/>
  <c r="I13490" i="62" s="1"/>
  <c r="H13489" i="62"/>
  <c r="I13489" i="62" s="1"/>
  <c r="H13488" i="62"/>
  <c r="I13488" i="62" s="1"/>
  <c r="H13487" i="62"/>
  <c r="I13487" i="62" s="1"/>
  <c r="H13486" i="62"/>
  <c r="I13486" i="62" s="1"/>
  <c r="H13485" i="62"/>
  <c r="I13485" i="62" s="1"/>
  <c r="H13484" i="62"/>
  <c r="I13484" i="62" s="1"/>
  <c r="H13483" i="62"/>
  <c r="I13483" i="62" s="1"/>
  <c r="H13482" i="62"/>
  <c r="I13482" i="62" s="1"/>
  <c r="H13481" i="62"/>
  <c r="I13481" i="62" s="1"/>
  <c r="H13480" i="62"/>
  <c r="I13480" i="62" s="1"/>
  <c r="H13479" i="62"/>
  <c r="I13479" i="62" s="1"/>
  <c r="H13478" i="62"/>
  <c r="I13478" i="62" s="1"/>
  <c r="H13477" i="62"/>
  <c r="I13477" i="62" s="1"/>
  <c r="H13476" i="62"/>
  <c r="I13476" i="62" s="1"/>
  <c r="H13475" i="62"/>
  <c r="I13475" i="62" s="1"/>
  <c r="H13474" i="62"/>
  <c r="I13474" i="62" s="1"/>
  <c r="H13473" i="62"/>
  <c r="I13473" i="62" s="1"/>
  <c r="H13472" i="62"/>
  <c r="I13472" i="62" s="1"/>
  <c r="H13471" i="62"/>
  <c r="I13471" i="62" s="1"/>
  <c r="H13470" i="62"/>
  <c r="I13470" i="62" s="1"/>
  <c r="H13469" i="62"/>
  <c r="I13469" i="62" s="1"/>
  <c r="H13468" i="62"/>
  <c r="I13468" i="62" s="1"/>
  <c r="H13467" i="62"/>
  <c r="I13467" i="62" s="1"/>
  <c r="H13466" i="62"/>
  <c r="I13466" i="62" s="1"/>
  <c r="H13465" i="62"/>
  <c r="I13465" i="62" s="1"/>
  <c r="H13464" i="62"/>
  <c r="I13464" i="62" s="1"/>
  <c r="H13463" i="62"/>
  <c r="I13463" i="62" s="1"/>
  <c r="H13462" i="62"/>
  <c r="I13462" i="62" s="1"/>
  <c r="H13461" i="62"/>
  <c r="I13461" i="62" s="1"/>
  <c r="H13460" i="62"/>
  <c r="I13460" i="62" s="1"/>
  <c r="H13459" i="62"/>
  <c r="I13459" i="62" s="1"/>
  <c r="H13458" i="62"/>
  <c r="I13458" i="62" s="1"/>
  <c r="H13457" i="62"/>
  <c r="I13457" i="62" s="1"/>
  <c r="H13456" i="62"/>
  <c r="I13456" i="62" s="1"/>
  <c r="H13455" i="62"/>
  <c r="I13455" i="62" s="1"/>
  <c r="H13454" i="62"/>
  <c r="I13454" i="62" s="1"/>
  <c r="H13453" i="62"/>
  <c r="I13453" i="62" s="1"/>
  <c r="H13452" i="62"/>
  <c r="I13452" i="62" s="1"/>
  <c r="H13451" i="62"/>
  <c r="I13451" i="62" s="1"/>
  <c r="H13450" i="62"/>
  <c r="I13450" i="62" s="1"/>
  <c r="H13449" i="62"/>
  <c r="I13449" i="62" s="1"/>
  <c r="H13448" i="62"/>
  <c r="I13448" i="62" s="1"/>
  <c r="H13447" i="62"/>
  <c r="I13447" i="62" s="1"/>
  <c r="H13446" i="62"/>
  <c r="I13446" i="62" s="1"/>
  <c r="H13445" i="62"/>
  <c r="I13445" i="62" s="1"/>
  <c r="H13444" i="62"/>
  <c r="I13444" i="62" s="1"/>
  <c r="H13443" i="62"/>
  <c r="I13443" i="62" s="1"/>
  <c r="H13442" i="62"/>
  <c r="I13442" i="62" s="1"/>
  <c r="H13441" i="62"/>
  <c r="I13441" i="62" s="1"/>
  <c r="H13440" i="62"/>
  <c r="I13440" i="62" s="1"/>
  <c r="H13439" i="62"/>
  <c r="I13439" i="62" s="1"/>
  <c r="H13438" i="62"/>
  <c r="I13438" i="62" s="1"/>
  <c r="H13437" i="62"/>
  <c r="I13437" i="62" s="1"/>
  <c r="H13436" i="62"/>
  <c r="I13436" i="62" s="1"/>
  <c r="H13435" i="62"/>
  <c r="I13435" i="62" s="1"/>
  <c r="H13434" i="62"/>
  <c r="I13434" i="62" s="1"/>
  <c r="H13433" i="62"/>
  <c r="I13433" i="62" s="1"/>
  <c r="H13432" i="62"/>
  <c r="I13432" i="62" s="1"/>
  <c r="H13431" i="62"/>
  <c r="I13431" i="62" s="1"/>
  <c r="H13430" i="62"/>
  <c r="I13430" i="62" s="1"/>
  <c r="H13429" i="62"/>
  <c r="I13429" i="62" s="1"/>
  <c r="H13428" i="62"/>
  <c r="I13428" i="62" s="1"/>
  <c r="H13427" i="62"/>
  <c r="I13427" i="62" s="1"/>
  <c r="H13426" i="62"/>
  <c r="I13426" i="62" s="1"/>
  <c r="H13425" i="62"/>
  <c r="I13425" i="62" s="1"/>
  <c r="H13424" i="62"/>
  <c r="I13424" i="62" s="1"/>
  <c r="H13423" i="62"/>
  <c r="I13423" i="62" s="1"/>
  <c r="H13422" i="62"/>
  <c r="I13422" i="62" s="1"/>
  <c r="H13421" i="62"/>
  <c r="I13421" i="62" s="1"/>
  <c r="H13420" i="62"/>
  <c r="I13420" i="62" s="1"/>
  <c r="H13419" i="62"/>
  <c r="I13419" i="62" s="1"/>
  <c r="H13418" i="62"/>
  <c r="I13418" i="62" s="1"/>
  <c r="H13417" i="62"/>
  <c r="I13417" i="62" s="1"/>
  <c r="H13416" i="62"/>
  <c r="I13416" i="62" s="1"/>
  <c r="H13415" i="62"/>
  <c r="I13415" i="62" s="1"/>
  <c r="H13414" i="62"/>
  <c r="I13414" i="62" s="1"/>
  <c r="H13413" i="62"/>
  <c r="I13413" i="62" s="1"/>
  <c r="H13412" i="62"/>
  <c r="I13412" i="62" s="1"/>
  <c r="H13411" i="62"/>
  <c r="I13411" i="62" s="1"/>
  <c r="H13410" i="62"/>
  <c r="I13410" i="62" s="1"/>
  <c r="H13409" i="62"/>
  <c r="I13409" i="62" s="1"/>
  <c r="H13408" i="62"/>
  <c r="I13408" i="62" s="1"/>
  <c r="H13407" i="62"/>
  <c r="I13407" i="62" s="1"/>
  <c r="H13406" i="62"/>
  <c r="I13406" i="62" s="1"/>
  <c r="H13405" i="62"/>
  <c r="I13405" i="62" s="1"/>
  <c r="H13404" i="62"/>
  <c r="I13404" i="62" s="1"/>
  <c r="H13403" i="62"/>
  <c r="I13403" i="62" s="1"/>
  <c r="H13402" i="62"/>
  <c r="I13402" i="62" s="1"/>
  <c r="H13401" i="62"/>
  <c r="I13401" i="62" s="1"/>
  <c r="H13400" i="62"/>
  <c r="I13400" i="62" s="1"/>
  <c r="H13399" i="62"/>
  <c r="I13399" i="62" s="1"/>
  <c r="H13398" i="62"/>
  <c r="I13398" i="62" s="1"/>
  <c r="H13397" i="62"/>
  <c r="I13397" i="62" s="1"/>
  <c r="H13396" i="62"/>
  <c r="I13396" i="62" s="1"/>
  <c r="H13395" i="62"/>
  <c r="I13395" i="62" s="1"/>
  <c r="H13394" i="62"/>
  <c r="I13394" i="62" s="1"/>
  <c r="H13393" i="62"/>
  <c r="I13393" i="62" s="1"/>
  <c r="H13392" i="62"/>
  <c r="I13392" i="62" s="1"/>
  <c r="H13391" i="62"/>
  <c r="I13391" i="62" s="1"/>
  <c r="H13390" i="62"/>
  <c r="I13390" i="62" s="1"/>
  <c r="H13389" i="62"/>
  <c r="I13389" i="62" s="1"/>
  <c r="H13388" i="62"/>
  <c r="I13388" i="62" s="1"/>
  <c r="H13387" i="62"/>
  <c r="I13387" i="62" s="1"/>
  <c r="H13386" i="62"/>
  <c r="I13386" i="62" s="1"/>
  <c r="H13385" i="62"/>
  <c r="I13385" i="62" s="1"/>
  <c r="H13384" i="62"/>
  <c r="I13384" i="62" s="1"/>
  <c r="H13383" i="62"/>
  <c r="I13383" i="62" s="1"/>
  <c r="H13382" i="62"/>
  <c r="I13382" i="62" s="1"/>
  <c r="H13381" i="62"/>
  <c r="I13381" i="62" s="1"/>
  <c r="H13380" i="62"/>
  <c r="I13380" i="62" s="1"/>
  <c r="H13379" i="62"/>
  <c r="I13379" i="62" s="1"/>
  <c r="H13378" i="62"/>
  <c r="I13378" i="62" s="1"/>
  <c r="H13377" i="62"/>
  <c r="I13377" i="62" s="1"/>
  <c r="H13376" i="62"/>
  <c r="I13376" i="62" s="1"/>
  <c r="H13375" i="62"/>
  <c r="I13375" i="62" s="1"/>
  <c r="H13374" i="62"/>
  <c r="I13374" i="62" s="1"/>
  <c r="H13373" i="62"/>
  <c r="I13373" i="62" s="1"/>
  <c r="H13372" i="62"/>
  <c r="I13372" i="62" s="1"/>
  <c r="H13371" i="62"/>
  <c r="I13371" i="62" s="1"/>
  <c r="H13370" i="62"/>
  <c r="I13370" i="62" s="1"/>
  <c r="H13369" i="62"/>
  <c r="I13369" i="62" s="1"/>
  <c r="H13368" i="62"/>
  <c r="I13368" i="62" s="1"/>
  <c r="H13367" i="62"/>
  <c r="I13367" i="62" s="1"/>
  <c r="H13366" i="62"/>
  <c r="I13366" i="62" s="1"/>
  <c r="H13365" i="62"/>
  <c r="I13365" i="62" s="1"/>
  <c r="H13364" i="62"/>
  <c r="I13364" i="62" s="1"/>
  <c r="H13363" i="62"/>
  <c r="I13363" i="62" s="1"/>
  <c r="H13362" i="62"/>
  <c r="I13362" i="62" s="1"/>
  <c r="H13361" i="62"/>
  <c r="I13361" i="62" s="1"/>
  <c r="H13360" i="62"/>
  <c r="I13360" i="62" s="1"/>
  <c r="H13359" i="62"/>
  <c r="I13359" i="62" s="1"/>
  <c r="H13358" i="62"/>
  <c r="I13358" i="62" s="1"/>
  <c r="H13357" i="62"/>
  <c r="I13357" i="62" s="1"/>
  <c r="H13356" i="62"/>
  <c r="I13356" i="62" s="1"/>
  <c r="H13355" i="62"/>
  <c r="I13355" i="62" s="1"/>
  <c r="H13354" i="62"/>
  <c r="I13354" i="62" s="1"/>
  <c r="H13353" i="62"/>
  <c r="I13353" i="62" s="1"/>
  <c r="H13352" i="62"/>
  <c r="I13352" i="62" s="1"/>
  <c r="H13351" i="62"/>
  <c r="I13351" i="62" s="1"/>
  <c r="H13350" i="62"/>
  <c r="I13350" i="62" s="1"/>
  <c r="H13349" i="62"/>
  <c r="I13349" i="62" s="1"/>
  <c r="H13348" i="62"/>
  <c r="I13348" i="62" s="1"/>
  <c r="H13347" i="62"/>
  <c r="I13347" i="62" s="1"/>
  <c r="H13346" i="62"/>
  <c r="I13346" i="62" s="1"/>
  <c r="H13345" i="62"/>
  <c r="I13345" i="62" s="1"/>
  <c r="H13344" i="62"/>
  <c r="I13344" i="62" s="1"/>
  <c r="H13343" i="62"/>
  <c r="I13343" i="62" s="1"/>
  <c r="H13342" i="62"/>
  <c r="I13342" i="62" s="1"/>
  <c r="H13341" i="62"/>
  <c r="I13341" i="62" s="1"/>
  <c r="H13340" i="62"/>
  <c r="I13340" i="62" s="1"/>
  <c r="H13339" i="62"/>
  <c r="I13339" i="62" s="1"/>
  <c r="H13338" i="62"/>
  <c r="I13338" i="62" s="1"/>
  <c r="H13337" i="62"/>
  <c r="I13337" i="62" s="1"/>
  <c r="H13336" i="62"/>
  <c r="I13336" i="62" s="1"/>
  <c r="H13335" i="62"/>
  <c r="I13335" i="62" s="1"/>
  <c r="H13334" i="62"/>
  <c r="I13334" i="62" s="1"/>
  <c r="H13333" i="62"/>
  <c r="I13333" i="62" s="1"/>
  <c r="H13332" i="62"/>
  <c r="I13332" i="62" s="1"/>
  <c r="H13331" i="62"/>
  <c r="I13331" i="62" s="1"/>
  <c r="H13330" i="62"/>
  <c r="I13330" i="62" s="1"/>
  <c r="H13329" i="62"/>
  <c r="I13329" i="62" s="1"/>
  <c r="H13328" i="62"/>
  <c r="I13328" i="62" s="1"/>
  <c r="H13327" i="62"/>
  <c r="I13327" i="62" s="1"/>
  <c r="H13326" i="62"/>
  <c r="I13326" i="62" s="1"/>
  <c r="H13325" i="62"/>
  <c r="I13325" i="62" s="1"/>
  <c r="H13324" i="62"/>
  <c r="I13324" i="62" s="1"/>
  <c r="H13323" i="62"/>
  <c r="I13323" i="62" s="1"/>
  <c r="H13322" i="62"/>
  <c r="I13322" i="62" s="1"/>
  <c r="H13321" i="62"/>
  <c r="I13321" i="62" s="1"/>
  <c r="H13320" i="62"/>
  <c r="I13320" i="62" s="1"/>
  <c r="H13319" i="62"/>
  <c r="I13319" i="62" s="1"/>
  <c r="H13318" i="62"/>
  <c r="I13318" i="62" s="1"/>
  <c r="H13317" i="62"/>
  <c r="I13317" i="62" s="1"/>
  <c r="H13316" i="62"/>
  <c r="I13316" i="62" s="1"/>
  <c r="H13315" i="62"/>
  <c r="I13315" i="62" s="1"/>
  <c r="H13314" i="62"/>
  <c r="I13314" i="62" s="1"/>
  <c r="H13313" i="62"/>
  <c r="I13313" i="62" s="1"/>
  <c r="H13312" i="62"/>
  <c r="I13312" i="62" s="1"/>
  <c r="H13311" i="62"/>
  <c r="I13311" i="62" s="1"/>
  <c r="H13310" i="62"/>
  <c r="I13310" i="62" s="1"/>
  <c r="H13309" i="62"/>
  <c r="I13309" i="62" s="1"/>
  <c r="H13308" i="62"/>
  <c r="I13308" i="62" s="1"/>
  <c r="H13307" i="62"/>
  <c r="I13307" i="62" s="1"/>
  <c r="H13306" i="62"/>
  <c r="I13306" i="62" s="1"/>
  <c r="H13305" i="62"/>
  <c r="I13305" i="62" s="1"/>
  <c r="H13304" i="62"/>
  <c r="I13304" i="62" s="1"/>
  <c r="H13303" i="62"/>
  <c r="I13303" i="62" s="1"/>
  <c r="H13302" i="62"/>
  <c r="I13302" i="62" s="1"/>
  <c r="H13301" i="62"/>
  <c r="I13301" i="62" s="1"/>
  <c r="H13300" i="62"/>
  <c r="I13300" i="62" s="1"/>
  <c r="H13299" i="62"/>
  <c r="I13299" i="62" s="1"/>
  <c r="H13298" i="62"/>
  <c r="I13298" i="62" s="1"/>
  <c r="H13297" i="62"/>
  <c r="I13297" i="62" s="1"/>
  <c r="H13296" i="62"/>
  <c r="I13296" i="62" s="1"/>
  <c r="H13295" i="62"/>
  <c r="I13295" i="62" s="1"/>
  <c r="H13294" i="62"/>
  <c r="I13294" i="62" s="1"/>
  <c r="H13293" i="62"/>
  <c r="I13293" i="62" s="1"/>
  <c r="H13292" i="62"/>
  <c r="I13292" i="62" s="1"/>
  <c r="H13291" i="62"/>
  <c r="I13291" i="62" s="1"/>
  <c r="H13290" i="62"/>
  <c r="I13290" i="62" s="1"/>
  <c r="H13289" i="62"/>
  <c r="I13289" i="62" s="1"/>
  <c r="H13288" i="62"/>
  <c r="I13288" i="62" s="1"/>
  <c r="H13287" i="62"/>
  <c r="I13287" i="62" s="1"/>
  <c r="H13286" i="62"/>
  <c r="I13286" i="62" s="1"/>
  <c r="H13285" i="62"/>
  <c r="I13285" i="62" s="1"/>
  <c r="H13284" i="62"/>
  <c r="I13284" i="62" s="1"/>
  <c r="H13283" i="62"/>
  <c r="I13283" i="62" s="1"/>
  <c r="H13282" i="62"/>
  <c r="I13282" i="62" s="1"/>
  <c r="H13281" i="62"/>
  <c r="I13281" i="62" s="1"/>
  <c r="H13280" i="62"/>
  <c r="I13280" i="62" s="1"/>
  <c r="H13279" i="62"/>
  <c r="I13279" i="62" s="1"/>
  <c r="H13278" i="62"/>
  <c r="I13278" i="62" s="1"/>
  <c r="H13277" i="62"/>
  <c r="I13277" i="62" s="1"/>
  <c r="H13276" i="62"/>
  <c r="I13276" i="62" s="1"/>
  <c r="H13275" i="62"/>
  <c r="I13275" i="62" s="1"/>
  <c r="H13274" i="62"/>
  <c r="I13274" i="62" s="1"/>
  <c r="H13273" i="62"/>
  <c r="I13273" i="62" s="1"/>
  <c r="H13272" i="62"/>
  <c r="I13272" i="62" s="1"/>
  <c r="H13271" i="62"/>
  <c r="I13271" i="62" s="1"/>
  <c r="H13270" i="62"/>
  <c r="I13270" i="62" s="1"/>
  <c r="H13269" i="62"/>
  <c r="I13269" i="62" s="1"/>
  <c r="H13268" i="62"/>
  <c r="I13268" i="62" s="1"/>
  <c r="H13267" i="62"/>
  <c r="I13267" i="62" s="1"/>
  <c r="H13266" i="62"/>
  <c r="I13266" i="62" s="1"/>
  <c r="H13265" i="62"/>
  <c r="I13265" i="62" s="1"/>
  <c r="H13264" i="62"/>
  <c r="I13264" i="62" s="1"/>
  <c r="H13263" i="62"/>
  <c r="I13263" i="62" s="1"/>
  <c r="H13262" i="62"/>
  <c r="I13262" i="62" s="1"/>
  <c r="H13261" i="62"/>
  <c r="I13261" i="62" s="1"/>
  <c r="H13260" i="62"/>
  <c r="I13260" i="62" s="1"/>
  <c r="H13259" i="62"/>
  <c r="I13259" i="62" s="1"/>
  <c r="H13258" i="62"/>
  <c r="I13258" i="62" s="1"/>
  <c r="H13257" i="62"/>
  <c r="I13257" i="62" s="1"/>
  <c r="H13256" i="62"/>
  <c r="I13256" i="62" s="1"/>
  <c r="H13255" i="62"/>
  <c r="I13255" i="62" s="1"/>
  <c r="H13254" i="62"/>
  <c r="I13254" i="62" s="1"/>
  <c r="H13253" i="62"/>
  <c r="I13253" i="62" s="1"/>
  <c r="H13252" i="62"/>
  <c r="I13252" i="62" s="1"/>
  <c r="H13251" i="62"/>
  <c r="I13251" i="62" s="1"/>
  <c r="H13250" i="62"/>
  <c r="I13250" i="62" s="1"/>
  <c r="H13249" i="62"/>
  <c r="I13249" i="62" s="1"/>
  <c r="H13248" i="62"/>
  <c r="I13248" i="62" s="1"/>
  <c r="H13247" i="62"/>
  <c r="I13247" i="62" s="1"/>
  <c r="H13246" i="62"/>
  <c r="I13246" i="62" s="1"/>
  <c r="H13245" i="62"/>
  <c r="I13245" i="62" s="1"/>
  <c r="H13244" i="62"/>
  <c r="I13244" i="62" s="1"/>
  <c r="H13243" i="62"/>
  <c r="I13243" i="62" s="1"/>
  <c r="H13242" i="62"/>
  <c r="I13242" i="62" s="1"/>
  <c r="H13241" i="62"/>
  <c r="I13241" i="62" s="1"/>
  <c r="H13240" i="62"/>
  <c r="I13240" i="62" s="1"/>
  <c r="H13239" i="62"/>
  <c r="I13239" i="62" s="1"/>
  <c r="H13238" i="62"/>
  <c r="I13238" i="62" s="1"/>
  <c r="H13237" i="62"/>
  <c r="I13237" i="62" s="1"/>
  <c r="H13236" i="62"/>
  <c r="I13236" i="62" s="1"/>
  <c r="H13235" i="62"/>
  <c r="I13235" i="62" s="1"/>
  <c r="H13234" i="62"/>
  <c r="I13234" i="62" s="1"/>
  <c r="H13233" i="62"/>
  <c r="I13233" i="62" s="1"/>
  <c r="H13232" i="62"/>
  <c r="I13232" i="62" s="1"/>
  <c r="H13231" i="62"/>
  <c r="I13231" i="62" s="1"/>
  <c r="H13230" i="62"/>
  <c r="I13230" i="62" s="1"/>
  <c r="H13229" i="62"/>
  <c r="I13229" i="62" s="1"/>
  <c r="H13228" i="62"/>
  <c r="I13228" i="62" s="1"/>
  <c r="H13227" i="62"/>
  <c r="I13227" i="62" s="1"/>
  <c r="H13226" i="62"/>
  <c r="I13226" i="62" s="1"/>
  <c r="H13225" i="62"/>
  <c r="I13225" i="62" s="1"/>
  <c r="H13224" i="62"/>
  <c r="I13224" i="62" s="1"/>
  <c r="H13223" i="62"/>
  <c r="I13223" i="62" s="1"/>
  <c r="H13222" i="62"/>
  <c r="I13222" i="62" s="1"/>
  <c r="H13221" i="62"/>
  <c r="I13221" i="62" s="1"/>
  <c r="H13220" i="62"/>
  <c r="I13220" i="62" s="1"/>
  <c r="H13219" i="62"/>
  <c r="I13219" i="62" s="1"/>
  <c r="H13218" i="62"/>
  <c r="I13218" i="62" s="1"/>
  <c r="H13217" i="62"/>
  <c r="I13217" i="62" s="1"/>
  <c r="H13216" i="62"/>
  <c r="I13216" i="62" s="1"/>
  <c r="H13215" i="62"/>
  <c r="I13215" i="62" s="1"/>
  <c r="H13214" i="62"/>
  <c r="I13214" i="62" s="1"/>
  <c r="H13213" i="62"/>
  <c r="I13213" i="62" s="1"/>
  <c r="H13212" i="62"/>
  <c r="I13212" i="62" s="1"/>
  <c r="H13211" i="62"/>
  <c r="I13211" i="62" s="1"/>
  <c r="H13210" i="62"/>
  <c r="I13210" i="62" s="1"/>
  <c r="H13209" i="62"/>
  <c r="I13209" i="62" s="1"/>
  <c r="H13208" i="62"/>
  <c r="I13208" i="62" s="1"/>
  <c r="H13207" i="62"/>
  <c r="I13207" i="62" s="1"/>
  <c r="H13206" i="62"/>
  <c r="I13206" i="62" s="1"/>
  <c r="H13205" i="62"/>
  <c r="I13205" i="62" s="1"/>
  <c r="H13204" i="62"/>
  <c r="I13204" i="62" s="1"/>
  <c r="H13203" i="62"/>
  <c r="I13203" i="62" s="1"/>
  <c r="H13202" i="62"/>
  <c r="I13202" i="62" s="1"/>
  <c r="H13201" i="62"/>
  <c r="I13201" i="62" s="1"/>
  <c r="H13200" i="62"/>
  <c r="I13200" i="62" s="1"/>
  <c r="H13199" i="62"/>
  <c r="I13199" i="62" s="1"/>
  <c r="H13198" i="62"/>
  <c r="I13198" i="62" s="1"/>
  <c r="H13197" i="62"/>
  <c r="I13197" i="62" s="1"/>
  <c r="H13196" i="62"/>
  <c r="I13196" i="62" s="1"/>
  <c r="H13195" i="62"/>
  <c r="I13195" i="62" s="1"/>
  <c r="H13194" i="62"/>
  <c r="I13194" i="62" s="1"/>
  <c r="H13193" i="62"/>
  <c r="I13193" i="62" s="1"/>
  <c r="H13192" i="62"/>
  <c r="I13192" i="62" s="1"/>
  <c r="H13191" i="62"/>
  <c r="I13191" i="62" s="1"/>
  <c r="H13190" i="62"/>
  <c r="I13190" i="62" s="1"/>
  <c r="H13189" i="62"/>
  <c r="I13189" i="62" s="1"/>
  <c r="H13188" i="62"/>
  <c r="I13188" i="62" s="1"/>
  <c r="H13187" i="62"/>
  <c r="I13187" i="62" s="1"/>
  <c r="H13186" i="62"/>
  <c r="I13186" i="62" s="1"/>
  <c r="H13185" i="62"/>
  <c r="I13185" i="62" s="1"/>
  <c r="H13184" i="62"/>
  <c r="I13184" i="62" s="1"/>
  <c r="H13183" i="62"/>
  <c r="I13183" i="62" s="1"/>
  <c r="H13182" i="62"/>
  <c r="I13182" i="62" s="1"/>
  <c r="H13181" i="62"/>
  <c r="I13181" i="62" s="1"/>
  <c r="H13180" i="62"/>
  <c r="I13180" i="62" s="1"/>
  <c r="H13179" i="62"/>
  <c r="I13179" i="62" s="1"/>
  <c r="H13178" i="62"/>
  <c r="I13178" i="62" s="1"/>
  <c r="H13177" i="62"/>
  <c r="I13177" i="62" s="1"/>
  <c r="H13176" i="62"/>
  <c r="I13176" i="62" s="1"/>
  <c r="H13175" i="62"/>
  <c r="I13175" i="62" s="1"/>
  <c r="H13174" i="62"/>
  <c r="I13174" i="62" s="1"/>
  <c r="H13173" i="62"/>
  <c r="I13173" i="62" s="1"/>
  <c r="H13172" i="62"/>
  <c r="I13172" i="62" s="1"/>
  <c r="H13171" i="62"/>
  <c r="I13171" i="62" s="1"/>
  <c r="H13170" i="62"/>
  <c r="I13170" i="62" s="1"/>
  <c r="H13169" i="62"/>
  <c r="I13169" i="62" s="1"/>
  <c r="H13168" i="62"/>
  <c r="I13168" i="62" s="1"/>
  <c r="H13167" i="62"/>
  <c r="I13167" i="62" s="1"/>
  <c r="H13166" i="62"/>
  <c r="I13166" i="62" s="1"/>
  <c r="H13165" i="62"/>
  <c r="I13165" i="62" s="1"/>
  <c r="H13164" i="62"/>
  <c r="I13164" i="62" s="1"/>
  <c r="H13163" i="62"/>
  <c r="I13163" i="62" s="1"/>
  <c r="H13162" i="62"/>
  <c r="I13162" i="62" s="1"/>
  <c r="H13161" i="62"/>
  <c r="I13161" i="62" s="1"/>
  <c r="H13160" i="62"/>
  <c r="I13160" i="62" s="1"/>
  <c r="H13159" i="62"/>
  <c r="I13159" i="62" s="1"/>
  <c r="H13158" i="62"/>
  <c r="I13158" i="62" s="1"/>
  <c r="H13157" i="62"/>
  <c r="I13157" i="62" s="1"/>
  <c r="H13156" i="62"/>
  <c r="I13156" i="62" s="1"/>
  <c r="H13155" i="62"/>
  <c r="I13155" i="62" s="1"/>
  <c r="H13154" i="62"/>
  <c r="I13154" i="62" s="1"/>
  <c r="H13153" i="62"/>
  <c r="I13153" i="62" s="1"/>
  <c r="H13152" i="62"/>
  <c r="I13152" i="62" s="1"/>
  <c r="H13151" i="62"/>
  <c r="I13151" i="62" s="1"/>
  <c r="H13150" i="62"/>
  <c r="I13150" i="62" s="1"/>
  <c r="H13149" i="62"/>
  <c r="I13149" i="62" s="1"/>
  <c r="H13148" i="62"/>
  <c r="I13148" i="62" s="1"/>
  <c r="H13147" i="62"/>
  <c r="I13147" i="62" s="1"/>
  <c r="H13146" i="62"/>
  <c r="I13146" i="62" s="1"/>
  <c r="H13145" i="62"/>
  <c r="I13145" i="62" s="1"/>
  <c r="H13144" i="62"/>
  <c r="I13144" i="62" s="1"/>
  <c r="H13143" i="62"/>
  <c r="I13143" i="62" s="1"/>
  <c r="H13142" i="62"/>
  <c r="I13142" i="62" s="1"/>
  <c r="H13141" i="62"/>
  <c r="I13141" i="62" s="1"/>
  <c r="H13140" i="62"/>
  <c r="I13140" i="62" s="1"/>
  <c r="H13139" i="62"/>
  <c r="I13139" i="62" s="1"/>
  <c r="H13138" i="62"/>
  <c r="I13138" i="62" s="1"/>
  <c r="H13137" i="62"/>
  <c r="I13137" i="62" s="1"/>
  <c r="H13136" i="62"/>
  <c r="I13136" i="62" s="1"/>
  <c r="H13135" i="62"/>
  <c r="I13135" i="62" s="1"/>
  <c r="H13134" i="62"/>
  <c r="I13134" i="62" s="1"/>
  <c r="H13133" i="62"/>
  <c r="I13133" i="62" s="1"/>
  <c r="H13132" i="62"/>
  <c r="I13132" i="62" s="1"/>
  <c r="H13131" i="62"/>
  <c r="I13131" i="62" s="1"/>
  <c r="H13130" i="62"/>
  <c r="I13130" i="62" s="1"/>
  <c r="H13129" i="62"/>
  <c r="I13129" i="62" s="1"/>
  <c r="H13128" i="62"/>
  <c r="I13128" i="62" s="1"/>
  <c r="H13127" i="62"/>
  <c r="I13127" i="62" s="1"/>
  <c r="H13126" i="62"/>
  <c r="I13126" i="62" s="1"/>
  <c r="H13125" i="62"/>
  <c r="I13125" i="62" s="1"/>
  <c r="H13124" i="62"/>
  <c r="I13124" i="62" s="1"/>
  <c r="H13123" i="62"/>
  <c r="I13123" i="62" s="1"/>
  <c r="H13122" i="62"/>
  <c r="I13122" i="62" s="1"/>
  <c r="H13121" i="62"/>
  <c r="I13121" i="62" s="1"/>
  <c r="H13120" i="62"/>
  <c r="I13120" i="62" s="1"/>
  <c r="H13119" i="62"/>
  <c r="I13119" i="62" s="1"/>
  <c r="H13118" i="62"/>
  <c r="I13118" i="62" s="1"/>
  <c r="H13117" i="62"/>
  <c r="I13117" i="62" s="1"/>
  <c r="H13116" i="62"/>
  <c r="I13116" i="62" s="1"/>
  <c r="H13115" i="62"/>
  <c r="I13115" i="62" s="1"/>
  <c r="H13114" i="62"/>
  <c r="I13114" i="62" s="1"/>
  <c r="H13113" i="62"/>
  <c r="I13113" i="62" s="1"/>
  <c r="H13112" i="62"/>
  <c r="I13112" i="62" s="1"/>
  <c r="H13111" i="62"/>
  <c r="I13111" i="62" s="1"/>
  <c r="H13110" i="62"/>
  <c r="I13110" i="62" s="1"/>
  <c r="H13109" i="62"/>
  <c r="I13109" i="62" s="1"/>
  <c r="H13108" i="62"/>
  <c r="I13108" i="62" s="1"/>
  <c r="H13107" i="62"/>
  <c r="I13107" i="62" s="1"/>
  <c r="H13106" i="62"/>
  <c r="I13106" i="62" s="1"/>
  <c r="H13105" i="62"/>
  <c r="I13105" i="62" s="1"/>
  <c r="H13104" i="62"/>
  <c r="I13104" i="62" s="1"/>
  <c r="H13103" i="62"/>
  <c r="I13103" i="62" s="1"/>
  <c r="H13102" i="62"/>
  <c r="I13102" i="62" s="1"/>
  <c r="H13101" i="62"/>
  <c r="I13101" i="62" s="1"/>
  <c r="H13100" i="62"/>
  <c r="I13100" i="62" s="1"/>
  <c r="H13099" i="62"/>
  <c r="I13099" i="62" s="1"/>
  <c r="H13098" i="62"/>
  <c r="I13098" i="62" s="1"/>
  <c r="H13097" i="62"/>
  <c r="I13097" i="62" s="1"/>
  <c r="H13096" i="62"/>
  <c r="I13096" i="62" s="1"/>
  <c r="H13095" i="62"/>
  <c r="I13095" i="62" s="1"/>
  <c r="H13094" i="62"/>
  <c r="I13094" i="62" s="1"/>
  <c r="H13093" i="62"/>
  <c r="I13093" i="62" s="1"/>
  <c r="H13092" i="62"/>
  <c r="I13092" i="62" s="1"/>
  <c r="H13091" i="62"/>
  <c r="I13091" i="62" s="1"/>
  <c r="H13090" i="62"/>
  <c r="I13090" i="62" s="1"/>
  <c r="H13089" i="62"/>
  <c r="I13089" i="62" s="1"/>
  <c r="H13088" i="62"/>
  <c r="I13088" i="62" s="1"/>
  <c r="H13087" i="62"/>
  <c r="I13087" i="62" s="1"/>
  <c r="H13086" i="62"/>
  <c r="I13086" i="62" s="1"/>
  <c r="H13085" i="62"/>
  <c r="I13085" i="62" s="1"/>
  <c r="H13084" i="62"/>
  <c r="I13084" i="62" s="1"/>
  <c r="H13083" i="62"/>
  <c r="I13083" i="62" s="1"/>
  <c r="H13082" i="62"/>
  <c r="I13082" i="62" s="1"/>
  <c r="H13081" i="62"/>
  <c r="I13081" i="62" s="1"/>
  <c r="H13080" i="62"/>
  <c r="I13080" i="62" s="1"/>
  <c r="H13079" i="62"/>
  <c r="I13079" i="62" s="1"/>
  <c r="H13078" i="62"/>
  <c r="I13078" i="62" s="1"/>
  <c r="H13077" i="62"/>
  <c r="I13077" i="62" s="1"/>
  <c r="H13076" i="62"/>
  <c r="I13076" i="62" s="1"/>
  <c r="H13075" i="62"/>
  <c r="I13075" i="62" s="1"/>
  <c r="H13074" i="62"/>
  <c r="I13074" i="62" s="1"/>
  <c r="H13073" i="62"/>
  <c r="I13073" i="62" s="1"/>
  <c r="H13072" i="62"/>
  <c r="I13072" i="62" s="1"/>
  <c r="H13071" i="62"/>
  <c r="I13071" i="62" s="1"/>
  <c r="H13070" i="62"/>
  <c r="I13070" i="62" s="1"/>
  <c r="H13069" i="62"/>
  <c r="I13069" i="62" s="1"/>
  <c r="H13068" i="62"/>
  <c r="I13068" i="62" s="1"/>
  <c r="H13067" i="62"/>
  <c r="I13067" i="62" s="1"/>
  <c r="H13066" i="62"/>
  <c r="I13066" i="62" s="1"/>
  <c r="H13065" i="62"/>
  <c r="I13065" i="62" s="1"/>
  <c r="H13064" i="62"/>
  <c r="I13064" i="62" s="1"/>
  <c r="H13063" i="62"/>
  <c r="I13063" i="62" s="1"/>
  <c r="H13062" i="62"/>
  <c r="I13062" i="62" s="1"/>
  <c r="H13061" i="62"/>
  <c r="I13061" i="62" s="1"/>
  <c r="H13060" i="62"/>
  <c r="I13060" i="62" s="1"/>
  <c r="H13059" i="62"/>
  <c r="I13059" i="62" s="1"/>
  <c r="H13058" i="62"/>
  <c r="I13058" i="62" s="1"/>
  <c r="H13057" i="62"/>
  <c r="I13057" i="62" s="1"/>
  <c r="H13056" i="62"/>
  <c r="I13056" i="62" s="1"/>
  <c r="H13055" i="62"/>
  <c r="I13055" i="62" s="1"/>
  <c r="H13054" i="62"/>
  <c r="I13054" i="62" s="1"/>
  <c r="H13053" i="62"/>
  <c r="I13053" i="62" s="1"/>
  <c r="H13052" i="62"/>
  <c r="I13052" i="62" s="1"/>
  <c r="H13051" i="62"/>
  <c r="I13051" i="62" s="1"/>
  <c r="H13050" i="62"/>
  <c r="I13050" i="62" s="1"/>
  <c r="H13049" i="62"/>
  <c r="I13049" i="62" s="1"/>
  <c r="H13048" i="62"/>
  <c r="I13048" i="62" s="1"/>
  <c r="H13047" i="62"/>
  <c r="I13047" i="62" s="1"/>
  <c r="H13046" i="62"/>
  <c r="I13046" i="62" s="1"/>
  <c r="H13045" i="62"/>
  <c r="I13045" i="62" s="1"/>
  <c r="H13044" i="62"/>
  <c r="I13044" i="62" s="1"/>
  <c r="H13043" i="62"/>
  <c r="I13043" i="62" s="1"/>
  <c r="H13042" i="62"/>
  <c r="I13042" i="62" s="1"/>
  <c r="H13041" i="62"/>
  <c r="I13041" i="62" s="1"/>
  <c r="H13040" i="62"/>
  <c r="I13040" i="62" s="1"/>
  <c r="H13039" i="62"/>
  <c r="I13039" i="62" s="1"/>
  <c r="H13038" i="62"/>
  <c r="I13038" i="62" s="1"/>
  <c r="H13037" i="62"/>
  <c r="I13037" i="62" s="1"/>
  <c r="H13036" i="62"/>
  <c r="I13036" i="62" s="1"/>
  <c r="H13035" i="62"/>
  <c r="I13035" i="62" s="1"/>
  <c r="H13034" i="62"/>
  <c r="I13034" i="62" s="1"/>
  <c r="H13033" i="62"/>
  <c r="I13033" i="62" s="1"/>
  <c r="H13032" i="62"/>
  <c r="I13032" i="62" s="1"/>
  <c r="H13031" i="62"/>
  <c r="I13031" i="62" s="1"/>
  <c r="H13030" i="62"/>
  <c r="I13030" i="62" s="1"/>
  <c r="H13029" i="62"/>
  <c r="I13029" i="62" s="1"/>
  <c r="H13028" i="62"/>
  <c r="I13028" i="62" s="1"/>
  <c r="H13027" i="62"/>
  <c r="I13027" i="62" s="1"/>
  <c r="H13026" i="62"/>
  <c r="I13026" i="62" s="1"/>
  <c r="H13025" i="62"/>
  <c r="I13025" i="62" s="1"/>
  <c r="H13024" i="62"/>
  <c r="I13024" i="62" s="1"/>
  <c r="H13023" i="62"/>
  <c r="I13023" i="62" s="1"/>
  <c r="H13022" i="62"/>
  <c r="I13022" i="62" s="1"/>
  <c r="H13021" i="62"/>
  <c r="I13021" i="62" s="1"/>
  <c r="H13020" i="62"/>
  <c r="I13020" i="62" s="1"/>
  <c r="H13019" i="62"/>
  <c r="I13019" i="62" s="1"/>
  <c r="H13018" i="62"/>
  <c r="I13018" i="62" s="1"/>
  <c r="H13017" i="62"/>
  <c r="I13017" i="62" s="1"/>
  <c r="H13016" i="62"/>
  <c r="I13016" i="62" s="1"/>
  <c r="H13015" i="62"/>
  <c r="I13015" i="62" s="1"/>
  <c r="H13014" i="62"/>
  <c r="I13014" i="62" s="1"/>
  <c r="H13013" i="62"/>
  <c r="I13013" i="62" s="1"/>
  <c r="H13012" i="62"/>
  <c r="I13012" i="62" s="1"/>
  <c r="H13011" i="62"/>
  <c r="I13011" i="62" s="1"/>
  <c r="H13010" i="62"/>
  <c r="I13010" i="62" s="1"/>
  <c r="H13009" i="62"/>
  <c r="I13009" i="62" s="1"/>
  <c r="H13008" i="62"/>
  <c r="I13008" i="62" s="1"/>
  <c r="H13007" i="62"/>
  <c r="I13007" i="62" s="1"/>
  <c r="H13006" i="62"/>
  <c r="I13006" i="62" s="1"/>
  <c r="H13005" i="62"/>
  <c r="I13005" i="62" s="1"/>
  <c r="H13004" i="62"/>
  <c r="I13004" i="62" s="1"/>
  <c r="H13003" i="62"/>
  <c r="I13003" i="62" s="1"/>
  <c r="H13002" i="62"/>
  <c r="I13002" i="62" s="1"/>
  <c r="H13001" i="62"/>
  <c r="I13001" i="62" s="1"/>
  <c r="H13000" i="62"/>
  <c r="I13000" i="62" s="1"/>
  <c r="H12999" i="62"/>
  <c r="I12999" i="62" s="1"/>
  <c r="H12998" i="62"/>
  <c r="I12998" i="62" s="1"/>
  <c r="H12997" i="62"/>
  <c r="I12997" i="62" s="1"/>
  <c r="H12996" i="62"/>
  <c r="I12996" i="62" s="1"/>
  <c r="H12995" i="62"/>
  <c r="I12995" i="62" s="1"/>
  <c r="H12994" i="62"/>
  <c r="I12994" i="62" s="1"/>
  <c r="H12993" i="62"/>
  <c r="I12993" i="62" s="1"/>
  <c r="H12992" i="62"/>
  <c r="I12992" i="62" s="1"/>
  <c r="H12991" i="62"/>
  <c r="I12991" i="62" s="1"/>
  <c r="H12990" i="62"/>
  <c r="I12990" i="62" s="1"/>
  <c r="H12989" i="62"/>
  <c r="I12989" i="62" s="1"/>
  <c r="H12988" i="62"/>
  <c r="I12988" i="62" s="1"/>
  <c r="H12987" i="62"/>
  <c r="I12987" i="62" s="1"/>
  <c r="H12986" i="62"/>
  <c r="I12986" i="62" s="1"/>
  <c r="H12985" i="62"/>
  <c r="I12985" i="62" s="1"/>
  <c r="H12984" i="62"/>
  <c r="I12984" i="62" s="1"/>
  <c r="H12983" i="62"/>
  <c r="I12983" i="62" s="1"/>
  <c r="H12982" i="62"/>
  <c r="I12982" i="62" s="1"/>
  <c r="H12981" i="62"/>
  <c r="I12981" i="62" s="1"/>
  <c r="H12980" i="62"/>
  <c r="I12980" i="62" s="1"/>
  <c r="H12979" i="62"/>
  <c r="I12979" i="62" s="1"/>
  <c r="H12978" i="62"/>
  <c r="I12978" i="62" s="1"/>
  <c r="H12977" i="62"/>
  <c r="I12977" i="62" s="1"/>
  <c r="H12976" i="62"/>
  <c r="I12976" i="62" s="1"/>
  <c r="H12975" i="62"/>
  <c r="I12975" i="62" s="1"/>
  <c r="H12974" i="62"/>
  <c r="I12974" i="62" s="1"/>
  <c r="H12973" i="62"/>
  <c r="I12973" i="62" s="1"/>
  <c r="H12972" i="62"/>
  <c r="I12972" i="62" s="1"/>
  <c r="H12971" i="62"/>
  <c r="I12971" i="62" s="1"/>
  <c r="H12970" i="62"/>
  <c r="I12970" i="62" s="1"/>
  <c r="H12969" i="62"/>
  <c r="I12969" i="62" s="1"/>
  <c r="H12968" i="62"/>
  <c r="I12968" i="62" s="1"/>
  <c r="H12967" i="62"/>
  <c r="I12967" i="62" s="1"/>
  <c r="H12966" i="62"/>
  <c r="I12966" i="62" s="1"/>
  <c r="H12965" i="62"/>
  <c r="I12965" i="62" s="1"/>
  <c r="H12964" i="62"/>
  <c r="I12964" i="62" s="1"/>
  <c r="H12963" i="62"/>
  <c r="I12963" i="62" s="1"/>
  <c r="H12962" i="62"/>
  <c r="I12962" i="62" s="1"/>
  <c r="H12961" i="62"/>
  <c r="I12961" i="62" s="1"/>
  <c r="H12960" i="62"/>
  <c r="I12960" i="62" s="1"/>
  <c r="H12959" i="62"/>
  <c r="I12959" i="62" s="1"/>
  <c r="H12958" i="62"/>
  <c r="I12958" i="62" s="1"/>
  <c r="H12957" i="62"/>
  <c r="I12957" i="62" s="1"/>
  <c r="H12956" i="62"/>
  <c r="I12956" i="62" s="1"/>
  <c r="H12955" i="62"/>
  <c r="I12955" i="62" s="1"/>
  <c r="H12954" i="62"/>
  <c r="I12954" i="62" s="1"/>
  <c r="H12953" i="62"/>
  <c r="I12953" i="62" s="1"/>
  <c r="H12952" i="62"/>
  <c r="I12952" i="62" s="1"/>
  <c r="H12951" i="62"/>
  <c r="I12951" i="62" s="1"/>
  <c r="H12950" i="62"/>
  <c r="I12950" i="62" s="1"/>
  <c r="H12949" i="62"/>
  <c r="I12949" i="62" s="1"/>
  <c r="H12948" i="62"/>
  <c r="I12948" i="62" s="1"/>
  <c r="H12947" i="62"/>
  <c r="I12947" i="62" s="1"/>
  <c r="H12946" i="62"/>
  <c r="I12946" i="62" s="1"/>
  <c r="H12945" i="62"/>
  <c r="I12945" i="62" s="1"/>
  <c r="H12944" i="62"/>
  <c r="I12944" i="62" s="1"/>
  <c r="H12943" i="62"/>
  <c r="I12943" i="62" s="1"/>
  <c r="H12942" i="62"/>
  <c r="I12942" i="62" s="1"/>
  <c r="H12941" i="62"/>
  <c r="I12941" i="62" s="1"/>
  <c r="H12940" i="62"/>
  <c r="I12940" i="62" s="1"/>
  <c r="H12939" i="62"/>
  <c r="I12939" i="62" s="1"/>
  <c r="H12938" i="62"/>
  <c r="I12938" i="62" s="1"/>
  <c r="H12937" i="62"/>
  <c r="I12937" i="62" s="1"/>
  <c r="H12936" i="62"/>
  <c r="I12936" i="62" s="1"/>
  <c r="H12935" i="62"/>
  <c r="I12935" i="62" s="1"/>
  <c r="H12934" i="62"/>
  <c r="I12934" i="62" s="1"/>
  <c r="H12933" i="62"/>
  <c r="I12933" i="62" s="1"/>
  <c r="H12932" i="62"/>
  <c r="I12932" i="62" s="1"/>
  <c r="H12931" i="62"/>
  <c r="I12931" i="62" s="1"/>
  <c r="H12930" i="62"/>
  <c r="I12930" i="62" s="1"/>
  <c r="H12929" i="62"/>
  <c r="I12929" i="62" s="1"/>
  <c r="H12928" i="62"/>
  <c r="I12928" i="62" s="1"/>
  <c r="H12927" i="62"/>
  <c r="I12927" i="62" s="1"/>
  <c r="H12926" i="62"/>
  <c r="I12926" i="62" s="1"/>
  <c r="H12925" i="62"/>
  <c r="I12925" i="62" s="1"/>
  <c r="H12924" i="62"/>
  <c r="I12924" i="62" s="1"/>
  <c r="H12923" i="62"/>
  <c r="I12923" i="62" s="1"/>
  <c r="H12922" i="62"/>
  <c r="I12922" i="62" s="1"/>
  <c r="H12921" i="62"/>
  <c r="I12921" i="62" s="1"/>
  <c r="H12920" i="62"/>
  <c r="I12920" i="62" s="1"/>
  <c r="H12919" i="62"/>
  <c r="I12919" i="62" s="1"/>
  <c r="H12918" i="62"/>
  <c r="I12918" i="62" s="1"/>
  <c r="H12917" i="62"/>
  <c r="I12917" i="62" s="1"/>
  <c r="H12916" i="62"/>
  <c r="I12916" i="62" s="1"/>
  <c r="H12915" i="62"/>
  <c r="I12915" i="62" s="1"/>
  <c r="H12914" i="62"/>
  <c r="I12914" i="62" s="1"/>
  <c r="H12913" i="62"/>
  <c r="I12913" i="62" s="1"/>
  <c r="H12912" i="62"/>
  <c r="I12912" i="62" s="1"/>
  <c r="H12911" i="62"/>
  <c r="I12911" i="62" s="1"/>
  <c r="H12910" i="62"/>
  <c r="I12910" i="62" s="1"/>
  <c r="H12909" i="62"/>
  <c r="I12909" i="62" s="1"/>
  <c r="H12908" i="62"/>
  <c r="I12908" i="62" s="1"/>
  <c r="H12907" i="62"/>
  <c r="I12907" i="62" s="1"/>
  <c r="H12906" i="62"/>
  <c r="I12906" i="62" s="1"/>
  <c r="H12905" i="62"/>
  <c r="I12905" i="62" s="1"/>
  <c r="H12904" i="62"/>
  <c r="I12904" i="62" s="1"/>
  <c r="H12903" i="62"/>
  <c r="I12903" i="62" s="1"/>
  <c r="H12902" i="62"/>
  <c r="I12902" i="62" s="1"/>
  <c r="H12901" i="62"/>
  <c r="I12901" i="62" s="1"/>
  <c r="H12900" i="62"/>
  <c r="I12900" i="62" s="1"/>
  <c r="H12899" i="62"/>
  <c r="I12899" i="62" s="1"/>
  <c r="H12898" i="62"/>
  <c r="I12898" i="62" s="1"/>
  <c r="H12897" i="62"/>
  <c r="I12897" i="62" s="1"/>
  <c r="H12896" i="62"/>
  <c r="I12896" i="62" s="1"/>
  <c r="H12895" i="62"/>
  <c r="I12895" i="62" s="1"/>
  <c r="H12894" i="62"/>
  <c r="I12894" i="62" s="1"/>
  <c r="H12893" i="62"/>
  <c r="I12893" i="62" s="1"/>
  <c r="H12892" i="62"/>
  <c r="I12892" i="62" s="1"/>
  <c r="H12891" i="62"/>
  <c r="I12891" i="62" s="1"/>
  <c r="H12890" i="62"/>
  <c r="I12890" i="62" s="1"/>
  <c r="H12889" i="62"/>
  <c r="I12889" i="62" s="1"/>
  <c r="H12888" i="62"/>
  <c r="I12888" i="62" s="1"/>
  <c r="H12887" i="62"/>
  <c r="I12887" i="62" s="1"/>
  <c r="H12886" i="62"/>
  <c r="I12886" i="62" s="1"/>
  <c r="H12885" i="62"/>
  <c r="I12885" i="62" s="1"/>
  <c r="H12884" i="62"/>
  <c r="I12884" i="62" s="1"/>
  <c r="H12883" i="62"/>
  <c r="I12883" i="62" s="1"/>
  <c r="H12882" i="62"/>
  <c r="I12882" i="62" s="1"/>
  <c r="H12881" i="62"/>
  <c r="I12881" i="62" s="1"/>
  <c r="H12880" i="62"/>
  <c r="I12880" i="62" s="1"/>
  <c r="H12879" i="62"/>
  <c r="I12879" i="62" s="1"/>
  <c r="H12878" i="62"/>
  <c r="I12878" i="62" s="1"/>
  <c r="H12877" i="62"/>
  <c r="I12877" i="62" s="1"/>
  <c r="H12876" i="62"/>
  <c r="I12876" i="62" s="1"/>
  <c r="H12875" i="62"/>
  <c r="I12875" i="62" s="1"/>
  <c r="H12874" i="62"/>
  <c r="I12874" i="62" s="1"/>
  <c r="H12873" i="62"/>
  <c r="I12873" i="62" s="1"/>
  <c r="H12872" i="62"/>
  <c r="I12872" i="62" s="1"/>
  <c r="H12871" i="62"/>
  <c r="I12871" i="62" s="1"/>
  <c r="H12870" i="62"/>
  <c r="I12870" i="62" s="1"/>
  <c r="H12869" i="62"/>
  <c r="I12869" i="62" s="1"/>
  <c r="H12868" i="62"/>
  <c r="I12868" i="62" s="1"/>
  <c r="H12867" i="62"/>
  <c r="I12867" i="62" s="1"/>
  <c r="H12866" i="62"/>
  <c r="I12866" i="62" s="1"/>
  <c r="H12865" i="62"/>
  <c r="I12865" i="62" s="1"/>
  <c r="H12864" i="62"/>
  <c r="I12864" i="62" s="1"/>
  <c r="H12863" i="62"/>
  <c r="I12863" i="62" s="1"/>
  <c r="H12862" i="62"/>
  <c r="I12862" i="62" s="1"/>
  <c r="H12861" i="62"/>
  <c r="I12861" i="62" s="1"/>
  <c r="H12860" i="62"/>
  <c r="I12860" i="62" s="1"/>
  <c r="H12859" i="62"/>
  <c r="I12859" i="62" s="1"/>
  <c r="H12858" i="62"/>
  <c r="I12858" i="62" s="1"/>
  <c r="H12857" i="62"/>
  <c r="I12857" i="62" s="1"/>
  <c r="H12856" i="62"/>
  <c r="I12856" i="62" s="1"/>
  <c r="H12855" i="62"/>
  <c r="I12855" i="62" s="1"/>
  <c r="H12854" i="62"/>
  <c r="I12854" i="62" s="1"/>
  <c r="H12853" i="62"/>
  <c r="I12853" i="62" s="1"/>
  <c r="H12852" i="62"/>
  <c r="I12852" i="62" s="1"/>
  <c r="H12851" i="62"/>
  <c r="I12851" i="62" s="1"/>
  <c r="H12850" i="62"/>
  <c r="I12850" i="62" s="1"/>
  <c r="H12849" i="62"/>
  <c r="I12849" i="62" s="1"/>
  <c r="H12848" i="62"/>
  <c r="I12848" i="62" s="1"/>
  <c r="H12847" i="62"/>
  <c r="I12847" i="62" s="1"/>
  <c r="H12846" i="62"/>
  <c r="I12846" i="62" s="1"/>
  <c r="H12845" i="62"/>
  <c r="I12845" i="62" s="1"/>
  <c r="H12844" i="62"/>
  <c r="I12844" i="62" s="1"/>
  <c r="H12843" i="62"/>
  <c r="I12843" i="62" s="1"/>
  <c r="H12842" i="62"/>
  <c r="I12842" i="62" s="1"/>
  <c r="H12841" i="62"/>
  <c r="I12841" i="62" s="1"/>
  <c r="H12840" i="62"/>
  <c r="I12840" i="62" s="1"/>
  <c r="H12839" i="62"/>
  <c r="I12839" i="62" s="1"/>
  <c r="H12838" i="62"/>
  <c r="I12838" i="62" s="1"/>
  <c r="H12837" i="62"/>
  <c r="I12837" i="62" s="1"/>
  <c r="H12836" i="62"/>
  <c r="I12836" i="62" s="1"/>
  <c r="H12835" i="62"/>
  <c r="I12835" i="62" s="1"/>
  <c r="H12834" i="62"/>
  <c r="I12834" i="62" s="1"/>
  <c r="H12833" i="62"/>
  <c r="I12833" i="62" s="1"/>
  <c r="H12832" i="62"/>
  <c r="I12832" i="62" s="1"/>
  <c r="H12831" i="62"/>
  <c r="I12831" i="62" s="1"/>
  <c r="H12830" i="62"/>
  <c r="I12830" i="62" s="1"/>
  <c r="H12829" i="62"/>
  <c r="I12829" i="62" s="1"/>
  <c r="H12828" i="62"/>
  <c r="I12828" i="62" s="1"/>
  <c r="H12827" i="62"/>
  <c r="I12827" i="62" s="1"/>
  <c r="H12826" i="62"/>
  <c r="I12826" i="62" s="1"/>
  <c r="H12825" i="62"/>
  <c r="I12825" i="62" s="1"/>
  <c r="H12824" i="62"/>
  <c r="I12824" i="62" s="1"/>
  <c r="H12823" i="62"/>
  <c r="I12823" i="62" s="1"/>
  <c r="H12822" i="62"/>
  <c r="I12822" i="62" s="1"/>
  <c r="H12821" i="62"/>
  <c r="I12821" i="62" s="1"/>
  <c r="H12820" i="62"/>
  <c r="I12820" i="62" s="1"/>
  <c r="H12819" i="62"/>
  <c r="I12819" i="62" s="1"/>
  <c r="H12818" i="62"/>
  <c r="I12818" i="62" s="1"/>
  <c r="H12817" i="62"/>
  <c r="I12817" i="62" s="1"/>
  <c r="H12816" i="62"/>
  <c r="I12816" i="62" s="1"/>
  <c r="H12815" i="62"/>
  <c r="I12815" i="62" s="1"/>
  <c r="H12814" i="62"/>
  <c r="I12814" i="62" s="1"/>
  <c r="H12813" i="62"/>
  <c r="I12813" i="62" s="1"/>
  <c r="H12812" i="62"/>
  <c r="I12812" i="62" s="1"/>
  <c r="H12811" i="62"/>
  <c r="I12811" i="62" s="1"/>
  <c r="H12810" i="62"/>
  <c r="I12810" i="62" s="1"/>
  <c r="H12809" i="62"/>
  <c r="I12809" i="62" s="1"/>
  <c r="H12808" i="62"/>
  <c r="I12808" i="62" s="1"/>
  <c r="H12807" i="62"/>
  <c r="I12807" i="62" s="1"/>
  <c r="H12806" i="62"/>
  <c r="I12806" i="62" s="1"/>
  <c r="H12805" i="62"/>
  <c r="I12805" i="62" s="1"/>
  <c r="H12804" i="62"/>
  <c r="I12804" i="62" s="1"/>
  <c r="H12803" i="62"/>
  <c r="I12803" i="62" s="1"/>
  <c r="H12802" i="62"/>
  <c r="I12802" i="62" s="1"/>
  <c r="H12801" i="62"/>
  <c r="I12801" i="62" s="1"/>
  <c r="H12800" i="62"/>
  <c r="I12800" i="62" s="1"/>
  <c r="H12799" i="62"/>
  <c r="I12799" i="62" s="1"/>
  <c r="H12798" i="62"/>
  <c r="I12798" i="62" s="1"/>
  <c r="H12797" i="62"/>
  <c r="I12797" i="62" s="1"/>
  <c r="H12796" i="62"/>
  <c r="I12796" i="62" s="1"/>
  <c r="H12795" i="62"/>
  <c r="I12795" i="62" s="1"/>
  <c r="H12794" i="62"/>
  <c r="I12794" i="62" s="1"/>
  <c r="H12793" i="62"/>
  <c r="I12793" i="62" s="1"/>
  <c r="H12792" i="62"/>
  <c r="I12792" i="62" s="1"/>
  <c r="H12791" i="62"/>
  <c r="I12791" i="62" s="1"/>
  <c r="H12790" i="62"/>
  <c r="I12790" i="62" s="1"/>
  <c r="H12789" i="62"/>
  <c r="I12789" i="62" s="1"/>
  <c r="H12788" i="62"/>
  <c r="I12788" i="62" s="1"/>
  <c r="H12787" i="62"/>
  <c r="I12787" i="62" s="1"/>
  <c r="H12786" i="62"/>
  <c r="I12786" i="62" s="1"/>
  <c r="H12785" i="62"/>
  <c r="I12785" i="62" s="1"/>
  <c r="H12784" i="62"/>
  <c r="I12784" i="62" s="1"/>
  <c r="H12783" i="62"/>
  <c r="I12783" i="62" s="1"/>
  <c r="H12782" i="62"/>
  <c r="I12782" i="62" s="1"/>
  <c r="H12781" i="62"/>
  <c r="I12781" i="62" s="1"/>
  <c r="H12780" i="62"/>
  <c r="I12780" i="62" s="1"/>
  <c r="H12779" i="62"/>
  <c r="I12779" i="62" s="1"/>
  <c r="H12778" i="62"/>
  <c r="I12778" i="62" s="1"/>
  <c r="H12777" i="62"/>
  <c r="I12777" i="62" s="1"/>
  <c r="H12776" i="62"/>
  <c r="I12776" i="62" s="1"/>
  <c r="H12775" i="62"/>
  <c r="I12775" i="62" s="1"/>
  <c r="H12774" i="62"/>
  <c r="I12774" i="62" s="1"/>
  <c r="H12773" i="62"/>
  <c r="I12773" i="62" s="1"/>
  <c r="H12772" i="62"/>
  <c r="I12772" i="62" s="1"/>
  <c r="H12771" i="62"/>
  <c r="I12771" i="62" s="1"/>
  <c r="H12770" i="62"/>
  <c r="I12770" i="62" s="1"/>
  <c r="H12769" i="62"/>
  <c r="I12769" i="62" s="1"/>
  <c r="H12768" i="62"/>
  <c r="I12768" i="62" s="1"/>
  <c r="H12767" i="62"/>
  <c r="I12767" i="62" s="1"/>
  <c r="H12766" i="62"/>
  <c r="I12766" i="62" s="1"/>
  <c r="H12765" i="62"/>
  <c r="I12765" i="62" s="1"/>
  <c r="H12764" i="62"/>
  <c r="I12764" i="62" s="1"/>
  <c r="H12763" i="62"/>
  <c r="I12763" i="62" s="1"/>
  <c r="H12762" i="62"/>
  <c r="I12762" i="62" s="1"/>
  <c r="H12761" i="62"/>
  <c r="I12761" i="62" s="1"/>
  <c r="H12760" i="62"/>
  <c r="I12760" i="62" s="1"/>
  <c r="H12759" i="62"/>
  <c r="I12759" i="62" s="1"/>
  <c r="H12758" i="62"/>
  <c r="I12758" i="62" s="1"/>
  <c r="H12757" i="62"/>
  <c r="I12757" i="62" s="1"/>
  <c r="H12756" i="62"/>
  <c r="I12756" i="62" s="1"/>
  <c r="H12755" i="62"/>
  <c r="I12755" i="62" s="1"/>
  <c r="H12754" i="62"/>
  <c r="I12754" i="62" s="1"/>
  <c r="H12753" i="62"/>
  <c r="I12753" i="62" s="1"/>
  <c r="H12752" i="62"/>
  <c r="I12752" i="62" s="1"/>
  <c r="H12751" i="62"/>
  <c r="I12751" i="62" s="1"/>
  <c r="H12750" i="62"/>
  <c r="I12750" i="62" s="1"/>
  <c r="H12749" i="62"/>
  <c r="I12749" i="62" s="1"/>
  <c r="H12748" i="62"/>
  <c r="I12748" i="62" s="1"/>
  <c r="H12747" i="62"/>
  <c r="I12747" i="62" s="1"/>
  <c r="H12746" i="62"/>
  <c r="I12746" i="62" s="1"/>
  <c r="H12745" i="62"/>
  <c r="I12745" i="62" s="1"/>
  <c r="H12744" i="62"/>
  <c r="I12744" i="62" s="1"/>
  <c r="H12743" i="62"/>
  <c r="I12743" i="62" s="1"/>
  <c r="H12742" i="62"/>
  <c r="I12742" i="62" s="1"/>
  <c r="H12741" i="62"/>
  <c r="I12741" i="62" s="1"/>
  <c r="H12740" i="62"/>
  <c r="I12740" i="62" s="1"/>
  <c r="H12739" i="62"/>
  <c r="I12739" i="62" s="1"/>
  <c r="H12738" i="62"/>
  <c r="I12738" i="62" s="1"/>
  <c r="H12737" i="62"/>
  <c r="I12737" i="62" s="1"/>
  <c r="H12736" i="62"/>
  <c r="I12736" i="62" s="1"/>
  <c r="H12735" i="62"/>
  <c r="I12735" i="62" s="1"/>
  <c r="H12734" i="62"/>
  <c r="I12734" i="62" s="1"/>
  <c r="H12733" i="62"/>
  <c r="I12733" i="62" s="1"/>
  <c r="H12732" i="62"/>
  <c r="I12732" i="62" s="1"/>
  <c r="H12731" i="62"/>
  <c r="I12731" i="62" s="1"/>
  <c r="H12730" i="62"/>
  <c r="I12730" i="62" s="1"/>
  <c r="H12729" i="62"/>
  <c r="I12729" i="62" s="1"/>
  <c r="H12728" i="62"/>
  <c r="I12728" i="62" s="1"/>
  <c r="H12727" i="62"/>
  <c r="I12727" i="62" s="1"/>
  <c r="H12726" i="62"/>
  <c r="I12726" i="62" s="1"/>
  <c r="H12725" i="62"/>
  <c r="I12725" i="62" s="1"/>
  <c r="H12724" i="62"/>
  <c r="I12724" i="62" s="1"/>
  <c r="H12723" i="62"/>
  <c r="I12723" i="62" s="1"/>
  <c r="H12722" i="62"/>
  <c r="I12722" i="62" s="1"/>
  <c r="H12721" i="62"/>
  <c r="I12721" i="62" s="1"/>
  <c r="H12720" i="62"/>
  <c r="I12720" i="62" s="1"/>
  <c r="H12719" i="62"/>
  <c r="I12719" i="62" s="1"/>
  <c r="H12718" i="62"/>
  <c r="I12718" i="62" s="1"/>
  <c r="H12717" i="62"/>
  <c r="I12717" i="62" s="1"/>
  <c r="H12716" i="62"/>
  <c r="I12716" i="62" s="1"/>
  <c r="H12715" i="62"/>
  <c r="I12715" i="62" s="1"/>
  <c r="H12714" i="62"/>
  <c r="I12714" i="62" s="1"/>
  <c r="H12713" i="62"/>
  <c r="I12713" i="62" s="1"/>
  <c r="H12712" i="62"/>
  <c r="I12712" i="62" s="1"/>
  <c r="H12711" i="62"/>
  <c r="I12711" i="62" s="1"/>
  <c r="H12710" i="62"/>
  <c r="I12710" i="62" s="1"/>
  <c r="H12709" i="62"/>
  <c r="I12709" i="62" s="1"/>
  <c r="H12708" i="62"/>
  <c r="I12708" i="62" s="1"/>
  <c r="H12707" i="62"/>
  <c r="I12707" i="62" s="1"/>
  <c r="H12706" i="62"/>
  <c r="I12706" i="62" s="1"/>
  <c r="H12705" i="62"/>
  <c r="I12705" i="62" s="1"/>
  <c r="H12704" i="62"/>
  <c r="I12704" i="62" s="1"/>
  <c r="H12703" i="62"/>
  <c r="I12703" i="62" s="1"/>
  <c r="H12702" i="62"/>
  <c r="I12702" i="62" s="1"/>
  <c r="H12701" i="62"/>
  <c r="I12701" i="62" s="1"/>
  <c r="H12700" i="62"/>
  <c r="I12700" i="62" s="1"/>
  <c r="H12699" i="62"/>
  <c r="I12699" i="62" s="1"/>
  <c r="H12698" i="62"/>
  <c r="I12698" i="62" s="1"/>
  <c r="H12697" i="62"/>
  <c r="I12697" i="62" s="1"/>
  <c r="H12696" i="62"/>
  <c r="I12696" i="62" s="1"/>
  <c r="H12695" i="62"/>
  <c r="I12695" i="62" s="1"/>
  <c r="H12694" i="62"/>
  <c r="I12694" i="62" s="1"/>
  <c r="H12693" i="62"/>
  <c r="I12693" i="62" s="1"/>
  <c r="H12692" i="62"/>
  <c r="I12692" i="62" s="1"/>
  <c r="H12691" i="62"/>
  <c r="I12691" i="62" s="1"/>
  <c r="H12690" i="62"/>
  <c r="I12690" i="62" s="1"/>
  <c r="H12689" i="62"/>
  <c r="I12689" i="62" s="1"/>
  <c r="H12688" i="62"/>
  <c r="I12688" i="62" s="1"/>
  <c r="H12687" i="62"/>
  <c r="I12687" i="62" s="1"/>
  <c r="H12686" i="62"/>
  <c r="I12686" i="62" s="1"/>
  <c r="H12685" i="62"/>
  <c r="I12685" i="62" s="1"/>
  <c r="H12684" i="62"/>
  <c r="I12684" i="62" s="1"/>
  <c r="H12683" i="62"/>
  <c r="I12683" i="62" s="1"/>
  <c r="H12682" i="62"/>
  <c r="I12682" i="62" s="1"/>
  <c r="H12681" i="62"/>
  <c r="I12681" i="62" s="1"/>
  <c r="H12680" i="62"/>
  <c r="I12680" i="62" s="1"/>
  <c r="H12679" i="62"/>
  <c r="I12679" i="62" s="1"/>
  <c r="H12678" i="62"/>
  <c r="I12678" i="62" s="1"/>
  <c r="H12677" i="62"/>
  <c r="I12677" i="62" s="1"/>
  <c r="H12676" i="62"/>
  <c r="I12676" i="62" s="1"/>
  <c r="H12675" i="62"/>
  <c r="I12675" i="62" s="1"/>
  <c r="H12674" i="62"/>
  <c r="I12674" i="62" s="1"/>
  <c r="H12673" i="62"/>
  <c r="I12673" i="62" s="1"/>
  <c r="H12672" i="62"/>
  <c r="I12672" i="62" s="1"/>
  <c r="H12671" i="62"/>
  <c r="I12671" i="62" s="1"/>
  <c r="H12670" i="62"/>
  <c r="I12670" i="62" s="1"/>
  <c r="H12669" i="62"/>
  <c r="I12669" i="62" s="1"/>
  <c r="H12668" i="62"/>
  <c r="I12668" i="62" s="1"/>
  <c r="H12667" i="62"/>
  <c r="I12667" i="62" s="1"/>
  <c r="H12666" i="62"/>
  <c r="I12666" i="62" s="1"/>
  <c r="H12665" i="62"/>
  <c r="I12665" i="62" s="1"/>
  <c r="H12664" i="62"/>
  <c r="I12664" i="62" s="1"/>
  <c r="H12663" i="62"/>
  <c r="I12663" i="62" s="1"/>
  <c r="H12662" i="62"/>
  <c r="I12662" i="62" s="1"/>
  <c r="H12661" i="62"/>
  <c r="I12661" i="62" s="1"/>
  <c r="H12660" i="62"/>
  <c r="I12660" i="62" s="1"/>
  <c r="H12659" i="62"/>
  <c r="I12659" i="62" s="1"/>
  <c r="H12658" i="62"/>
  <c r="I12658" i="62" s="1"/>
  <c r="H12657" i="62"/>
  <c r="I12657" i="62" s="1"/>
  <c r="H12656" i="62"/>
  <c r="I12656" i="62" s="1"/>
  <c r="H12655" i="62"/>
  <c r="I12655" i="62" s="1"/>
  <c r="H12654" i="62"/>
  <c r="I12654" i="62" s="1"/>
  <c r="H12653" i="62"/>
  <c r="I12653" i="62" s="1"/>
  <c r="H12652" i="62"/>
  <c r="I12652" i="62" s="1"/>
  <c r="H12651" i="62"/>
  <c r="I12651" i="62" s="1"/>
  <c r="H12650" i="62"/>
  <c r="I12650" i="62" s="1"/>
  <c r="H12649" i="62"/>
  <c r="I12649" i="62" s="1"/>
  <c r="H12648" i="62"/>
  <c r="I12648" i="62" s="1"/>
  <c r="H12647" i="62"/>
  <c r="I12647" i="62" s="1"/>
  <c r="H12646" i="62"/>
  <c r="I12646" i="62" s="1"/>
  <c r="H12645" i="62"/>
  <c r="I12645" i="62" s="1"/>
  <c r="H12644" i="62"/>
  <c r="I12644" i="62" s="1"/>
  <c r="H12643" i="62"/>
  <c r="I12643" i="62" s="1"/>
  <c r="H12642" i="62"/>
  <c r="I12642" i="62" s="1"/>
  <c r="H12641" i="62"/>
  <c r="I12641" i="62" s="1"/>
  <c r="H12640" i="62"/>
  <c r="I12640" i="62" s="1"/>
  <c r="H12639" i="62"/>
  <c r="I12639" i="62" s="1"/>
  <c r="H12638" i="62"/>
  <c r="I12638" i="62" s="1"/>
  <c r="H12637" i="62"/>
  <c r="I12637" i="62" s="1"/>
  <c r="H12636" i="62"/>
  <c r="I12636" i="62" s="1"/>
  <c r="H12635" i="62"/>
  <c r="I12635" i="62" s="1"/>
  <c r="H12634" i="62"/>
  <c r="I12634" i="62" s="1"/>
  <c r="H12633" i="62"/>
  <c r="I12633" i="62" s="1"/>
  <c r="H12632" i="62"/>
  <c r="I12632" i="62" s="1"/>
  <c r="H12631" i="62"/>
  <c r="I12631" i="62" s="1"/>
  <c r="H12630" i="62"/>
  <c r="I12630" i="62" s="1"/>
  <c r="H12629" i="62"/>
  <c r="I12629" i="62" s="1"/>
  <c r="H12628" i="62"/>
  <c r="I12628" i="62" s="1"/>
  <c r="H12627" i="62"/>
  <c r="I12627" i="62" s="1"/>
  <c r="H12626" i="62"/>
  <c r="I12626" i="62" s="1"/>
  <c r="H12625" i="62"/>
  <c r="I12625" i="62" s="1"/>
  <c r="H12624" i="62"/>
  <c r="I12624" i="62" s="1"/>
  <c r="H12623" i="62"/>
  <c r="I12623" i="62" s="1"/>
  <c r="H12622" i="62"/>
  <c r="I12622" i="62" s="1"/>
  <c r="H12621" i="62"/>
  <c r="I12621" i="62" s="1"/>
  <c r="H12620" i="62"/>
  <c r="I12620" i="62" s="1"/>
  <c r="H12619" i="62"/>
  <c r="I12619" i="62" s="1"/>
  <c r="H12618" i="62"/>
  <c r="I12618" i="62" s="1"/>
  <c r="H12617" i="62"/>
  <c r="I12617" i="62" s="1"/>
  <c r="H12616" i="62"/>
  <c r="I12616" i="62" s="1"/>
  <c r="H12615" i="62"/>
  <c r="I12615" i="62" s="1"/>
  <c r="H12614" i="62"/>
  <c r="I12614" i="62" s="1"/>
  <c r="H12613" i="62"/>
  <c r="I12613" i="62" s="1"/>
  <c r="H12612" i="62"/>
  <c r="I12612" i="62" s="1"/>
  <c r="H12611" i="62"/>
  <c r="I12611" i="62" s="1"/>
  <c r="H12610" i="62"/>
  <c r="I12610" i="62" s="1"/>
  <c r="H12609" i="62"/>
  <c r="I12609" i="62" s="1"/>
  <c r="H12608" i="62"/>
  <c r="I12608" i="62" s="1"/>
  <c r="H12607" i="62"/>
  <c r="I12607" i="62" s="1"/>
  <c r="H12606" i="62"/>
  <c r="I12606" i="62" s="1"/>
  <c r="H12605" i="62"/>
  <c r="I12605" i="62" s="1"/>
  <c r="H12604" i="62"/>
  <c r="I12604" i="62" s="1"/>
  <c r="H12603" i="62"/>
  <c r="I12603" i="62" s="1"/>
  <c r="H12602" i="62"/>
  <c r="I12602" i="62" s="1"/>
  <c r="H12601" i="62"/>
  <c r="I12601" i="62" s="1"/>
  <c r="H12600" i="62"/>
  <c r="I12600" i="62" s="1"/>
  <c r="H12599" i="62"/>
  <c r="I12599" i="62" s="1"/>
  <c r="H12598" i="62"/>
  <c r="I12598" i="62" s="1"/>
  <c r="H12597" i="62"/>
  <c r="I12597" i="62" s="1"/>
  <c r="H12596" i="62"/>
  <c r="I12596" i="62" s="1"/>
  <c r="H12595" i="62"/>
  <c r="I12595" i="62" s="1"/>
  <c r="H12594" i="62"/>
  <c r="I12594" i="62" s="1"/>
  <c r="H12593" i="62"/>
  <c r="I12593" i="62" s="1"/>
  <c r="H12592" i="62"/>
  <c r="I12592" i="62" s="1"/>
  <c r="H12591" i="62"/>
  <c r="I12591" i="62" s="1"/>
  <c r="H12590" i="62"/>
  <c r="I12590" i="62" s="1"/>
  <c r="H12589" i="62"/>
  <c r="I12589" i="62" s="1"/>
  <c r="H12588" i="62"/>
  <c r="I12588" i="62" s="1"/>
  <c r="H12587" i="62"/>
  <c r="I12587" i="62" s="1"/>
  <c r="H12586" i="62"/>
  <c r="I12586" i="62" s="1"/>
  <c r="H12585" i="62"/>
  <c r="I12585" i="62" s="1"/>
  <c r="H12584" i="62"/>
  <c r="I12584" i="62" s="1"/>
  <c r="H12583" i="62"/>
  <c r="I12583" i="62" s="1"/>
  <c r="H12582" i="62"/>
  <c r="I12582" i="62" s="1"/>
  <c r="H12581" i="62"/>
  <c r="I12581" i="62" s="1"/>
  <c r="H12580" i="62"/>
  <c r="I12580" i="62" s="1"/>
  <c r="H12579" i="62"/>
  <c r="I12579" i="62" s="1"/>
  <c r="H12578" i="62"/>
  <c r="I12578" i="62" s="1"/>
  <c r="H12577" i="62"/>
  <c r="I12577" i="62" s="1"/>
  <c r="H12576" i="62"/>
  <c r="I12576" i="62" s="1"/>
  <c r="H12575" i="62"/>
  <c r="I12575" i="62" s="1"/>
  <c r="H12574" i="62"/>
  <c r="I12574" i="62" s="1"/>
  <c r="H12573" i="62"/>
  <c r="I12573" i="62" s="1"/>
  <c r="H12572" i="62"/>
  <c r="I12572" i="62" s="1"/>
  <c r="H12571" i="62"/>
  <c r="I12571" i="62" s="1"/>
  <c r="H12570" i="62"/>
  <c r="I12570" i="62" s="1"/>
  <c r="H12569" i="62"/>
  <c r="I12569" i="62" s="1"/>
  <c r="H12568" i="62"/>
  <c r="I12568" i="62" s="1"/>
  <c r="H12567" i="62"/>
  <c r="I12567" i="62" s="1"/>
  <c r="H12566" i="62"/>
  <c r="I12566" i="62" s="1"/>
  <c r="H12565" i="62"/>
  <c r="I12565" i="62" s="1"/>
  <c r="H12564" i="62"/>
  <c r="I12564" i="62" s="1"/>
  <c r="H12563" i="62"/>
  <c r="I12563" i="62" s="1"/>
  <c r="H12562" i="62"/>
  <c r="I12562" i="62" s="1"/>
  <c r="H12561" i="62"/>
  <c r="I12561" i="62" s="1"/>
  <c r="H12560" i="62"/>
  <c r="I12560" i="62" s="1"/>
  <c r="H12559" i="62"/>
  <c r="I12559" i="62" s="1"/>
  <c r="H12558" i="62"/>
  <c r="I12558" i="62" s="1"/>
  <c r="H12557" i="62"/>
  <c r="I12557" i="62" s="1"/>
  <c r="H12556" i="62"/>
  <c r="I12556" i="62" s="1"/>
  <c r="H12555" i="62"/>
  <c r="I12555" i="62" s="1"/>
  <c r="H12554" i="62"/>
  <c r="I12554" i="62" s="1"/>
  <c r="H12553" i="62"/>
  <c r="I12553" i="62" s="1"/>
  <c r="H12552" i="62"/>
  <c r="I12552" i="62" s="1"/>
  <c r="H12551" i="62"/>
  <c r="I12551" i="62" s="1"/>
  <c r="H12550" i="62"/>
  <c r="I12550" i="62" s="1"/>
  <c r="H12549" i="62"/>
  <c r="I12549" i="62" s="1"/>
  <c r="H12548" i="62"/>
  <c r="I12548" i="62" s="1"/>
  <c r="H12547" i="62"/>
  <c r="I12547" i="62" s="1"/>
  <c r="H12546" i="62"/>
  <c r="I12546" i="62" s="1"/>
  <c r="H12545" i="62"/>
  <c r="I12545" i="62" s="1"/>
  <c r="H12544" i="62"/>
  <c r="I12544" i="62" s="1"/>
  <c r="H12543" i="62"/>
  <c r="I12543" i="62" s="1"/>
  <c r="H12542" i="62"/>
  <c r="I12542" i="62" s="1"/>
  <c r="H12541" i="62"/>
  <c r="I12541" i="62" s="1"/>
  <c r="H12540" i="62"/>
  <c r="I12540" i="62" s="1"/>
  <c r="H12539" i="62"/>
  <c r="I12539" i="62" s="1"/>
  <c r="H12538" i="62"/>
  <c r="I12538" i="62" s="1"/>
  <c r="H12537" i="62"/>
  <c r="I12537" i="62" s="1"/>
  <c r="H12536" i="62"/>
  <c r="I12536" i="62" s="1"/>
  <c r="H12535" i="62"/>
  <c r="I12535" i="62" s="1"/>
  <c r="H12534" i="62"/>
  <c r="I12534" i="62" s="1"/>
  <c r="H12533" i="62"/>
  <c r="I12533" i="62" s="1"/>
  <c r="H12532" i="62"/>
  <c r="I12532" i="62" s="1"/>
  <c r="H12531" i="62"/>
  <c r="I12531" i="62" s="1"/>
  <c r="H12530" i="62"/>
  <c r="I12530" i="62" s="1"/>
  <c r="H12529" i="62"/>
  <c r="I12529" i="62" s="1"/>
  <c r="H12528" i="62"/>
  <c r="I12528" i="62" s="1"/>
  <c r="H12527" i="62"/>
  <c r="I12527" i="62" s="1"/>
  <c r="H12526" i="62"/>
  <c r="I12526" i="62" s="1"/>
  <c r="H12525" i="62"/>
  <c r="I12525" i="62" s="1"/>
  <c r="H12524" i="62"/>
  <c r="I12524" i="62" s="1"/>
  <c r="H12523" i="62"/>
  <c r="I12523" i="62" s="1"/>
  <c r="H12522" i="62"/>
  <c r="I12522" i="62" s="1"/>
  <c r="H12521" i="62"/>
  <c r="I12521" i="62" s="1"/>
  <c r="H12520" i="62"/>
  <c r="I12520" i="62" s="1"/>
  <c r="H12519" i="62"/>
  <c r="I12519" i="62" s="1"/>
  <c r="H12518" i="62"/>
  <c r="I12518" i="62" s="1"/>
  <c r="H12517" i="62"/>
  <c r="I12517" i="62" s="1"/>
  <c r="H12516" i="62"/>
  <c r="I12516" i="62" s="1"/>
  <c r="H12515" i="62"/>
  <c r="I12515" i="62" s="1"/>
  <c r="H12514" i="62"/>
  <c r="I12514" i="62" s="1"/>
  <c r="H12513" i="62"/>
  <c r="I12513" i="62" s="1"/>
  <c r="H12512" i="62"/>
  <c r="I12512" i="62" s="1"/>
  <c r="H12511" i="62"/>
  <c r="I12511" i="62" s="1"/>
  <c r="H12510" i="62"/>
  <c r="I12510" i="62" s="1"/>
  <c r="H12509" i="62"/>
  <c r="I12509" i="62" s="1"/>
  <c r="H12508" i="62"/>
  <c r="I12508" i="62" s="1"/>
  <c r="H12507" i="62"/>
  <c r="I12507" i="62" s="1"/>
  <c r="H12506" i="62"/>
  <c r="I12506" i="62" s="1"/>
  <c r="H12505" i="62"/>
  <c r="I12505" i="62" s="1"/>
  <c r="H12504" i="62"/>
  <c r="I12504" i="62" s="1"/>
  <c r="H12503" i="62"/>
  <c r="I12503" i="62" s="1"/>
  <c r="H12502" i="62"/>
  <c r="I12502" i="62" s="1"/>
  <c r="H12501" i="62"/>
  <c r="I12501" i="62" s="1"/>
  <c r="H12500" i="62"/>
  <c r="I12500" i="62" s="1"/>
  <c r="H12499" i="62"/>
  <c r="I12499" i="62" s="1"/>
  <c r="H12498" i="62"/>
  <c r="I12498" i="62" s="1"/>
  <c r="H12497" i="62"/>
  <c r="I12497" i="62" s="1"/>
  <c r="H12496" i="62"/>
  <c r="I12496" i="62" s="1"/>
  <c r="H12495" i="62"/>
  <c r="I12495" i="62" s="1"/>
  <c r="H12494" i="62"/>
  <c r="I12494" i="62" s="1"/>
  <c r="H12493" i="62"/>
  <c r="I12493" i="62" s="1"/>
  <c r="H12492" i="62"/>
  <c r="I12492" i="62" s="1"/>
  <c r="H12491" i="62"/>
  <c r="I12491" i="62" s="1"/>
  <c r="H12490" i="62"/>
  <c r="I12490" i="62" s="1"/>
  <c r="H12489" i="62"/>
  <c r="I12489" i="62" s="1"/>
  <c r="H12488" i="62"/>
  <c r="I12488" i="62" s="1"/>
  <c r="H12487" i="62"/>
  <c r="I12487" i="62" s="1"/>
  <c r="H12486" i="62"/>
  <c r="I12486" i="62" s="1"/>
  <c r="H12485" i="62"/>
  <c r="I12485" i="62" s="1"/>
  <c r="H12484" i="62"/>
  <c r="I12484" i="62" s="1"/>
  <c r="H12483" i="62"/>
  <c r="I12483" i="62" s="1"/>
  <c r="H12482" i="62"/>
  <c r="I12482" i="62" s="1"/>
  <c r="H12481" i="62"/>
  <c r="I12481" i="62" s="1"/>
  <c r="H12480" i="62"/>
  <c r="I12480" i="62" s="1"/>
  <c r="H12479" i="62"/>
  <c r="I12479" i="62" s="1"/>
  <c r="H12478" i="62"/>
  <c r="I12478" i="62" s="1"/>
  <c r="H12477" i="62"/>
  <c r="I12477" i="62" s="1"/>
  <c r="H12476" i="62"/>
  <c r="I12476" i="62" s="1"/>
  <c r="H12475" i="62"/>
  <c r="I12475" i="62" s="1"/>
  <c r="H12474" i="62"/>
  <c r="I12474" i="62" s="1"/>
  <c r="H12473" i="62"/>
  <c r="I12473" i="62" s="1"/>
  <c r="H12472" i="62"/>
  <c r="I12472" i="62" s="1"/>
  <c r="H12471" i="62"/>
  <c r="I12471" i="62" s="1"/>
  <c r="H12470" i="62"/>
  <c r="I12470" i="62" s="1"/>
  <c r="H12469" i="62"/>
  <c r="I12469" i="62" s="1"/>
  <c r="H12468" i="62"/>
  <c r="I12468" i="62" s="1"/>
  <c r="H12467" i="62"/>
  <c r="I12467" i="62" s="1"/>
  <c r="H12466" i="62"/>
  <c r="I12466" i="62" s="1"/>
  <c r="H12465" i="62"/>
  <c r="I12465" i="62" s="1"/>
  <c r="H12464" i="62"/>
  <c r="I12464" i="62" s="1"/>
  <c r="H12463" i="62"/>
  <c r="I12463" i="62" s="1"/>
  <c r="H12462" i="62"/>
  <c r="I12462" i="62" s="1"/>
  <c r="H12461" i="62"/>
  <c r="I12461" i="62" s="1"/>
  <c r="H12460" i="62"/>
  <c r="I12460" i="62" s="1"/>
  <c r="H12459" i="62"/>
  <c r="I12459" i="62" s="1"/>
  <c r="H12458" i="62"/>
  <c r="I12458" i="62" s="1"/>
  <c r="H12457" i="62"/>
  <c r="I12457" i="62" s="1"/>
  <c r="H12456" i="62"/>
  <c r="I12456" i="62" s="1"/>
  <c r="H12455" i="62"/>
  <c r="I12455" i="62" s="1"/>
  <c r="H12454" i="62"/>
  <c r="I12454" i="62" s="1"/>
  <c r="H12453" i="62"/>
  <c r="I12453" i="62" s="1"/>
  <c r="H12452" i="62"/>
  <c r="I12452" i="62" s="1"/>
  <c r="H12451" i="62"/>
  <c r="I12451" i="62" s="1"/>
  <c r="H12450" i="62"/>
  <c r="I12450" i="62" s="1"/>
  <c r="H12449" i="62"/>
  <c r="I12449" i="62" s="1"/>
  <c r="H12448" i="62"/>
  <c r="I12448" i="62" s="1"/>
  <c r="H12447" i="62"/>
  <c r="I12447" i="62" s="1"/>
  <c r="H12446" i="62"/>
  <c r="I12446" i="62" s="1"/>
  <c r="H12445" i="62"/>
  <c r="I12445" i="62" s="1"/>
  <c r="H12444" i="62"/>
  <c r="I12444" i="62" s="1"/>
  <c r="H12443" i="62"/>
  <c r="I12443" i="62" s="1"/>
  <c r="H12442" i="62"/>
  <c r="I12442" i="62" s="1"/>
  <c r="H12441" i="62"/>
  <c r="I12441" i="62" s="1"/>
  <c r="H12440" i="62"/>
  <c r="I12440" i="62" s="1"/>
  <c r="H12439" i="62"/>
  <c r="I12439" i="62" s="1"/>
  <c r="H12438" i="62"/>
  <c r="I12438" i="62" s="1"/>
  <c r="H12437" i="62"/>
  <c r="I12437" i="62" s="1"/>
  <c r="H12436" i="62"/>
  <c r="I12436" i="62" s="1"/>
  <c r="H12435" i="62"/>
  <c r="I12435" i="62" s="1"/>
  <c r="H12434" i="62"/>
  <c r="I12434" i="62" s="1"/>
  <c r="H12433" i="62"/>
  <c r="I12433" i="62" s="1"/>
  <c r="H12432" i="62"/>
  <c r="I12432" i="62" s="1"/>
  <c r="H12431" i="62"/>
  <c r="I12431" i="62" s="1"/>
  <c r="H12430" i="62"/>
  <c r="I12430" i="62" s="1"/>
  <c r="H12429" i="62"/>
  <c r="I12429" i="62" s="1"/>
  <c r="H12428" i="62"/>
  <c r="I12428" i="62" s="1"/>
  <c r="H12427" i="62"/>
  <c r="I12427" i="62" s="1"/>
  <c r="H12426" i="62"/>
  <c r="I12426" i="62" s="1"/>
  <c r="H12425" i="62"/>
  <c r="I12425" i="62" s="1"/>
  <c r="H12424" i="62"/>
  <c r="I12424" i="62" s="1"/>
  <c r="H12423" i="62"/>
  <c r="I12423" i="62" s="1"/>
  <c r="H12422" i="62"/>
  <c r="I12422" i="62" s="1"/>
  <c r="H12421" i="62"/>
  <c r="I12421" i="62" s="1"/>
  <c r="H12420" i="62"/>
  <c r="I12420" i="62" s="1"/>
  <c r="H12419" i="62"/>
  <c r="I12419" i="62" s="1"/>
  <c r="H12418" i="62"/>
  <c r="I12418" i="62" s="1"/>
  <c r="H12417" i="62"/>
  <c r="I12417" i="62" s="1"/>
  <c r="H12416" i="62"/>
  <c r="I12416" i="62" s="1"/>
  <c r="H12415" i="62"/>
  <c r="I12415" i="62" s="1"/>
  <c r="H12414" i="62"/>
  <c r="I12414" i="62" s="1"/>
  <c r="H12413" i="62"/>
  <c r="I12413" i="62" s="1"/>
  <c r="H12412" i="62"/>
  <c r="I12412" i="62" s="1"/>
  <c r="H12411" i="62"/>
  <c r="I12411" i="62" s="1"/>
  <c r="H12410" i="62"/>
  <c r="I12410" i="62" s="1"/>
  <c r="H12409" i="62"/>
  <c r="I12409" i="62" s="1"/>
  <c r="H12408" i="62"/>
  <c r="I12408" i="62" s="1"/>
  <c r="H12407" i="62"/>
  <c r="I12407" i="62" s="1"/>
  <c r="H12406" i="62"/>
  <c r="I12406" i="62" s="1"/>
  <c r="H12405" i="62"/>
  <c r="I12405" i="62" s="1"/>
  <c r="H12404" i="62"/>
  <c r="I12404" i="62" s="1"/>
  <c r="H12403" i="62"/>
  <c r="I12403" i="62" s="1"/>
  <c r="H12402" i="62"/>
  <c r="I12402" i="62" s="1"/>
  <c r="H12401" i="62"/>
  <c r="I12401" i="62" s="1"/>
  <c r="H12400" i="62"/>
  <c r="I12400" i="62" s="1"/>
  <c r="H12399" i="62"/>
  <c r="I12399" i="62" s="1"/>
  <c r="H12398" i="62"/>
  <c r="I12398" i="62" s="1"/>
  <c r="H12397" i="62"/>
  <c r="I12397" i="62" s="1"/>
  <c r="H12396" i="62"/>
  <c r="I12396" i="62" s="1"/>
  <c r="H12395" i="62"/>
  <c r="I12395" i="62" s="1"/>
  <c r="H12394" i="62"/>
  <c r="I12394" i="62" s="1"/>
  <c r="H12393" i="62"/>
  <c r="I12393" i="62" s="1"/>
  <c r="H12392" i="62"/>
  <c r="I12392" i="62" s="1"/>
  <c r="H12391" i="62"/>
  <c r="I12391" i="62" s="1"/>
  <c r="H12390" i="62"/>
  <c r="I12390" i="62" s="1"/>
  <c r="H12389" i="62"/>
  <c r="I12389" i="62" s="1"/>
  <c r="H12388" i="62"/>
  <c r="I12388" i="62" s="1"/>
  <c r="H12387" i="62"/>
  <c r="I12387" i="62" s="1"/>
  <c r="H12386" i="62"/>
  <c r="I12386" i="62" s="1"/>
  <c r="H12385" i="62"/>
  <c r="I12385" i="62" s="1"/>
  <c r="H12384" i="62"/>
  <c r="I12384" i="62" s="1"/>
  <c r="H12383" i="62"/>
  <c r="I12383" i="62" s="1"/>
  <c r="H12382" i="62"/>
  <c r="I12382" i="62" s="1"/>
  <c r="H12381" i="62"/>
  <c r="I12381" i="62" s="1"/>
  <c r="H12380" i="62"/>
  <c r="I12380" i="62" s="1"/>
  <c r="H12379" i="62"/>
  <c r="I12379" i="62" s="1"/>
  <c r="H12378" i="62"/>
  <c r="I12378" i="62" s="1"/>
  <c r="H12377" i="62"/>
  <c r="I12377" i="62" s="1"/>
  <c r="H12376" i="62"/>
  <c r="I12376" i="62" s="1"/>
  <c r="H12375" i="62"/>
  <c r="I12375" i="62" s="1"/>
  <c r="H12374" i="62"/>
  <c r="I12374" i="62" s="1"/>
  <c r="H12373" i="62"/>
  <c r="I12373" i="62" s="1"/>
  <c r="H12372" i="62"/>
  <c r="I12372" i="62" s="1"/>
  <c r="H12371" i="62"/>
  <c r="I12371" i="62" s="1"/>
  <c r="H12370" i="62"/>
  <c r="I12370" i="62" s="1"/>
  <c r="H12369" i="62"/>
  <c r="I12369" i="62" s="1"/>
  <c r="H12368" i="62"/>
  <c r="I12368" i="62" s="1"/>
  <c r="H12367" i="62"/>
  <c r="I12367" i="62" s="1"/>
  <c r="H12366" i="62"/>
  <c r="I12366" i="62" s="1"/>
  <c r="H12365" i="62"/>
  <c r="I12365" i="62" s="1"/>
  <c r="H12364" i="62"/>
  <c r="I12364" i="62" s="1"/>
  <c r="H12363" i="62"/>
  <c r="I12363" i="62" s="1"/>
  <c r="H12362" i="62"/>
  <c r="I12362" i="62" s="1"/>
  <c r="H12361" i="62"/>
  <c r="I12361" i="62" s="1"/>
  <c r="H12360" i="62"/>
  <c r="I12360" i="62" s="1"/>
  <c r="H12359" i="62"/>
  <c r="I12359" i="62" s="1"/>
  <c r="H12358" i="62"/>
  <c r="I12358" i="62" s="1"/>
  <c r="H12357" i="62"/>
  <c r="I12357" i="62" s="1"/>
  <c r="H12356" i="62"/>
  <c r="I12356" i="62" s="1"/>
  <c r="H12355" i="62"/>
  <c r="I12355" i="62" s="1"/>
  <c r="H12354" i="62"/>
  <c r="I12354" i="62" s="1"/>
  <c r="H12353" i="62"/>
  <c r="I12353" i="62" s="1"/>
  <c r="H12352" i="62"/>
  <c r="I12352" i="62" s="1"/>
  <c r="H12351" i="62"/>
  <c r="I12351" i="62" s="1"/>
  <c r="H12350" i="62"/>
  <c r="I12350" i="62" s="1"/>
  <c r="H12349" i="62"/>
  <c r="I12349" i="62" s="1"/>
  <c r="H12348" i="62"/>
  <c r="I12348" i="62" s="1"/>
  <c r="H12347" i="62"/>
  <c r="I12347" i="62" s="1"/>
  <c r="H12346" i="62"/>
  <c r="I12346" i="62" s="1"/>
  <c r="H12345" i="62"/>
  <c r="I12345" i="62" s="1"/>
  <c r="H12344" i="62"/>
  <c r="I12344" i="62" s="1"/>
  <c r="H12343" i="62"/>
  <c r="I12343" i="62" s="1"/>
  <c r="H12342" i="62"/>
  <c r="I12342" i="62" s="1"/>
  <c r="H12341" i="62"/>
  <c r="I12341" i="62" s="1"/>
  <c r="H12340" i="62"/>
  <c r="I12340" i="62" s="1"/>
  <c r="H12339" i="62"/>
  <c r="I12339" i="62" s="1"/>
  <c r="H12338" i="62"/>
  <c r="I12338" i="62" s="1"/>
  <c r="H12337" i="62"/>
  <c r="I12337" i="62" s="1"/>
  <c r="H12336" i="62"/>
  <c r="I12336" i="62" s="1"/>
  <c r="H12335" i="62"/>
  <c r="I12335" i="62" s="1"/>
  <c r="H12334" i="62"/>
  <c r="I12334" i="62" s="1"/>
  <c r="H12333" i="62"/>
  <c r="I12333" i="62" s="1"/>
  <c r="H12332" i="62"/>
  <c r="I12332" i="62" s="1"/>
  <c r="H12331" i="62"/>
  <c r="I12331" i="62" s="1"/>
  <c r="H12330" i="62"/>
  <c r="I12330" i="62" s="1"/>
  <c r="H12329" i="62"/>
  <c r="I12329" i="62" s="1"/>
  <c r="H12328" i="62"/>
  <c r="I12328" i="62" s="1"/>
  <c r="H12327" i="62"/>
  <c r="I12327" i="62" s="1"/>
  <c r="H12326" i="62"/>
  <c r="I12326" i="62" s="1"/>
  <c r="H12325" i="62"/>
  <c r="I12325" i="62" s="1"/>
  <c r="H12324" i="62"/>
  <c r="I12324" i="62" s="1"/>
  <c r="H12323" i="62"/>
  <c r="I12323" i="62" s="1"/>
  <c r="H12322" i="62"/>
  <c r="I12322" i="62" s="1"/>
  <c r="H12321" i="62"/>
  <c r="I12321" i="62" s="1"/>
  <c r="H12320" i="62"/>
  <c r="I12320" i="62" s="1"/>
  <c r="H12319" i="62"/>
  <c r="I12319" i="62" s="1"/>
  <c r="H12318" i="62"/>
  <c r="I12318" i="62" s="1"/>
  <c r="H12317" i="62"/>
  <c r="I12317" i="62" s="1"/>
  <c r="H12316" i="62"/>
  <c r="I12316" i="62" s="1"/>
  <c r="H12315" i="62"/>
  <c r="I12315" i="62" s="1"/>
  <c r="H12314" i="62"/>
  <c r="I12314" i="62" s="1"/>
  <c r="H12313" i="62"/>
  <c r="I12313" i="62" s="1"/>
  <c r="H12312" i="62"/>
  <c r="I12312" i="62" s="1"/>
  <c r="H12311" i="62"/>
  <c r="I12311" i="62" s="1"/>
  <c r="H12310" i="62"/>
  <c r="I12310" i="62" s="1"/>
  <c r="H12309" i="62"/>
  <c r="I12309" i="62" s="1"/>
  <c r="H12308" i="62"/>
  <c r="I12308" i="62" s="1"/>
  <c r="H12307" i="62"/>
  <c r="I12307" i="62" s="1"/>
  <c r="H12306" i="62"/>
  <c r="I12306" i="62" s="1"/>
  <c r="H12305" i="62"/>
  <c r="I12305" i="62" s="1"/>
  <c r="H12304" i="62"/>
  <c r="I12304" i="62" s="1"/>
  <c r="H12303" i="62"/>
  <c r="I12303" i="62" s="1"/>
  <c r="H12302" i="62"/>
  <c r="I12302" i="62" s="1"/>
  <c r="H12301" i="62"/>
  <c r="I12301" i="62" s="1"/>
  <c r="H12300" i="62"/>
  <c r="I12300" i="62" s="1"/>
  <c r="H12299" i="62"/>
  <c r="I12299" i="62" s="1"/>
  <c r="H12298" i="62"/>
  <c r="I12298" i="62" s="1"/>
  <c r="H12297" i="62"/>
  <c r="I12297" i="62" s="1"/>
  <c r="H12296" i="62"/>
  <c r="I12296" i="62" s="1"/>
  <c r="H12295" i="62"/>
  <c r="I12295" i="62" s="1"/>
  <c r="H12294" i="62"/>
  <c r="I12294" i="62" s="1"/>
  <c r="H12293" i="62"/>
  <c r="I12293" i="62" s="1"/>
  <c r="H12292" i="62"/>
  <c r="I12292" i="62" s="1"/>
  <c r="H12291" i="62"/>
  <c r="I12291" i="62" s="1"/>
  <c r="H12290" i="62"/>
  <c r="I12290" i="62" s="1"/>
  <c r="H12289" i="62"/>
  <c r="I12289" i="62" s="1"/>
  <c r="H12288" i="62"/>
  <c r="I12288" i="62" s="1"/>
  <c r="H12287" i="62"/>
  <c r="I12287" i="62" s="1"/>
  <c r="H12286" i="62"/>
  <c r="I12286" i="62" s="1"/>
  <c r="H12285" i="62"/>
  <c r="I12285" i="62" s="1"/>
  <c r="H12284" i="62"/>
  <c r="I12284" i="62" s="1"/>
  <c r="H12283" i="62"/>
  <c r="I12283" i="62" s="1"/>
  <c r="H12282" i="62"/>
  <c r="I12282" i="62" s="1"/>
  <c r="H12281" i="62"/>
  <c r="I12281" i="62" s="1"/>
  <c r="H12280" i="62"/>
  <c r="I12280" i="62" s="1"/>
  <c r="H12279" i="62"/>
  <c r="I12279" i="62" s="1"/>
  <c r="H12278" i="62"/>
  <c r="I12278" i="62" s="1"/>
  <c r="H12277" i="62"/>
  <c r="I12277" i="62" s="1"/>
  <c r="H12276" i="62"/>
  <c r="I12276" i="62" s="1"/>
  <c r="H12275" i="62"/>
  <c r="I12275" i="62" s="1"/>
  <c r="H12274" i="62"/>
  <c r="I12274" i="62" s="1"/>
  <c r="H12273" i="62"/>
  <c r="I12273" i="62" s="1"/>
  <c r="H12272" i="62"/>
  <c r="I12272" i="62" s="1"/>
  <c r="H12271" i="62"/>
  <c r="I12271" i="62" s="1"/>
  <c r="H12270" i="62"/>
  <c r="I12270" i="62" s="1"/>
  <c r="H12269" i="62"/>
  <c r="I12269" i="62" s="1"/>
  <c r="H12268" i="62"/>
  <c r="I12268" i="62" s="1"/>
  <c r="H12267" i="62"/>
  <c r="I12267" i="62" s="1"/>
  <c r="H12266" i="62"/>
  <c r="I12266" i="62" s="1"/>
  <c r="H12265" i="62"/>
  <c r="I12265" i="62" s="1"/>
  <c r="H12264" i="62"/>
  <c r="I12264" i="62" s="1"/>
  <c r="H12263" i="62"/>
  <c r="I12263" i="62" s="1"/>
  <c r="H12262" i="62"/>
  <c r="I12262" i="62" s="1"/>
  <c r="H12261" i="62"/>
  <c r="I12261" i="62" s="1"/>
  <c r="H12260" i="62"/>
  <c r="I12260" i="62" s="1"/>
  <c r="H12259" i="62"/>
  <c r="I12259" i="62" s="1"/>
  <c r="H12258" i="62"/>
  <c r="I12258" i="62" s="1"/>
  <c r="H12257" i="62"/>
  <c r="I12257" i="62" s="1"/>
  <c r="H12256" i="62"/>
  <c r="I12256" i="62" s="1"/>
  <c r="H12255" i="62"/>
  <c r="I12255" i="62" s="1"/>
  <c r="H12254" i="62"/>
  <c r="I12254" i="62" s="1"/>
  <c r="H12253" i="62"/>
  <c r="I12253" i="62" s="1"/>
  <c r="H12252" i="62"/>
  <c r="I12252" i="62" s="1"/>
  <c r="H12251" i="62"/>
  <c r="I12251" i="62" s="1"/>
  <c r="H12250" i="62"/>
  <c r="I12250" i="62" s="1"/>
  <c r="H12249" i="62"/>
  <c r="I12249" i="62" s="1"/>
  <c r="H12248" i="62"/>
  <c r="I12248" i="62" s="1"/>
  <c r="H12247" i="62"/>
  <c r="I12247" i="62" s="1"/>
  <c r="H12246" i="62"/>
  <c r="I12246" i="62" s="1"/>
  <c r="H12245" i="62"/>
  <c r="I12245" i="62" s="1"/>
  <c r="H12244" i="62"/>
  <c r="I12244" i="62" s="1"/>
  <c r="H12243" i="62"/>
  <c r="I12243" i="62" s="1"/>
  <c r="H12242" i="62"/>
  <c r="I12242" i="62" s="1"/>
  <c r="H12241" i="62"/>
  <c r="I12241" i="62" s="1"/>
  <c r="H12240" i="62"/>
  <c r="I12240" i="62" s="1"/>
  <c r="H12239" i="62"/>
  <c r="I12239" i="62" s="1"/>
  <c r="H12238" i="62"/>
  <c r="I12238" i="62" s="1"/>
  <c r="H12237" i="62"/>
  <c r="I12237" i="62" s="1"/>
  <c r="H12236" i="62"/>
  <c r="I12236" i="62" s="1"/>
  <c r="H12235" i="62"/>
  <c r="I12235" i="62" s="1"/>
  <c r="H12234" i="62"/>
  <c r="I12234" i="62" s="1"/>
  <c r="H12233" i="62"/>
  <c r="I12233" i="62" s="1"/>
  <c r="H12232" i="62"/>
  <c r="I12232" i="62" s="1"/>
  <c r="H12231" i="62"/>
  <c r="I12231" i="62" s="1"/>
  <c r="H12230" i="62"/>
  <c r="I12230" i="62" s="1"/>
  <c r="H12229" i="62"/>
  <c r="I12229" i="62" s="1"/>
  <c r="H12228" i="62"/>
  <c r="I12228" i="62" s="1"/>
  <c r="H12227" i="62"/>
  <c r="I12227" i="62" s="1"/>
  <c r="H12226" i="62"/>
  <c r="I12226" i="62" s="1"/>
  <c r="H12225" i="62"/>
  <c r="I12225" i="62" s="1"/>
  <c r="H12224" i="62"/>
  <c r="I12224" i="62" s="1"/>
  <c r="H12223" i="62"/>
  <c r="I12223" i="62" s="1"/>
  <c r="H12222" i="62"/>
  <c r="I12222" i="62" s="1"/>
  <c r="H12221" i="62"/>
  <c r="I12221" i="62" s="1"/>
  <c r="H12220" i="62"/>
  <c r="I12220" i="62" s="1"/>
  <c r="H12219" i="62"/>
  <c r="I12219" i="62" s="1"/>
  <c r="H12218" i="62"/>
  <c r="I12218" i="62" s="1"/>
  <c r="H12217" i="62"/>
  <c r="I12217" i="62" s="1"/>
  <c r="H12216" i="62"/>
  <c r="I12216" i="62" s="1"/>
  <c r="H12215" i="62"/>
  <c r="I12215" i="62" s="1"/>
  <c r="H12214" i="62"/>
  <c r="I12214" i="62" s="1"/>
  <c r="H12213" i="62"/>
  <c r="I12213" i="62" s="1"/>
  <c r="H12212" i="62"/>
  <c r="I12212" i="62" s="1"/>
  <c r="H12211" i="62"/>
  <c r="I12211" i="62" s="1"/>
  <c r="H12210" i="62"/>
  <c r="I12210" i="62" s="1"/>
  <c r="H12209" i="62"/>
  <c r="I12209" i="62" s="1"/>
  <c r="H12208" i="62"/>
  <c r="I12208" i="62" s="1"/>
  <c r="H12207" i="62"/>
  <c r="I12207" i="62" s="1"/>
  <c r="H12206" i="62"/>
  <c r="I12206" i="62" s="1"/>
  <c r="H12205" i="62"/>
  <c r="I12205" i="62" s="1"/>
  <c r="H12204" i="62"/>
  <c r="I12204" i="62" s="1"/>
  <c r="H12203" i="62"/>
  <c r="I12203" i="62" s="1"/>
  <c r="H12202" i="62"/>
  <c r="I12202" i="62" s="1"/>
  <c r="H12201" i="62"/>
  <c r="I12201" i="62" s="1"/>
  <c r="H12200" i="62"/>
  <c r="I12200" i="62" s="1"/>
  <c r="H12199" i="62"/>
  <c r="I12199" i="62" s="1"/>
  <c r="H12198" i="62"/>
  <c r="I12198" i="62" s="1"/>
  <c r="H12197" i="62"/>
  <c r="I12197" i="62" s="1"/>
  <c r="H12196" i="62"/>
  <c r="I12196" i="62" s="1"/>
  <c r="H12195" i="62"/>
  <c r="I12195" i="62" s="1"/>
  <c r="H12194" i="62"/>
  <c r="I12194" i="62" s="1"/>
  <c r="H12193" i="62"/>
  <c r="I12193" i="62" s="1"/>
  <c r="H12192" i="62"/>
  <c r="I12192" i="62" s="1"/>
  <c r="H12191" i="62"/>
  <c r="I12191" i="62" s="1"/>
  <c r="H12190" i="62"/>
  <c r="I12190" i="62" s="1"/>
  <c r="H12189" i="62"/>
  <c r="I12189" i="62" s="1"/>
  <c r="H12188" i="62"/>
  <c r="I12188" i="62" s="1"/>
  <c r="H12187" i="62"/>
  <c r="I12187" i="62" s="1"/>
  <c r="H12186" i="62"/>
  <c r="I12186" i="62" s="1"/>
  <c r="H12185" i="62"/>
  <c r="I12185" i="62" s="1"/>
  <c r="H12184" i="62"/>
  <c r="I12184" i="62" s="1"/>
  <c r="H12183" i="62"/>
  <c r="I12183" i="62" s="1"/>
  <c r="H12182" i="62"/>
  <c r="I12182" i="62" s="1"/>
  <c r="H12181" i="62"/>
  <c r="I12181" i="62" s="1"/>
  <c r="H12180" i="62"/>
  <c r="I12180" i="62" s="1"/>
  <c r="H12179" i="62"/>
  <c r="I12179" i="62" s="1"/>
  <c r="H12178" i="62"/>
  <c r="I12178" i="62" s="1"/>
  <c r="H12177" i="62"/>
  <c r="I12177" i="62" s="1"/>
  <c r="H12176" i="62"/>
  <c r="I12176" i="62" s="1"/>
  <c r="H12175" i="62"/>
  <c r="I12175" i="62" s="1"/>
  <c r="H12174" i="62"/>
  <c r="I12174" i="62" s="1"/>
  <c r="H12173" i="62"/>
  <c r="I12173" i="62" s="1"/>
  <c r="H12172" i="62"/>
  <c r="I12172" i="62" s="1"/>
  <c r="H12171" i="62"/>
  <c r="I12171" i="62" s="1"/>
  <c r="H12170" i="62"/>
  <c r="I12170" i="62" s="1"/>
  <c r="H12169" i="62"/>
  <c r="I12169" i="62" s="1"/>
  <c r="H12168" i="62"/>
  <c r="I12168" i="62" s="1"/>
  <c r="H12167" i="62"/>
  <c r="I12167" i="62" s="1"/>
  <c r="H12166" i="62"/>
  <c r="I12166" i="62" s="1"/>
  <c r="H12165" i="62"/>
  <c r="I12165" i="62" s="1"/>
  <c r="H12164" i="62"/>
  <c r="I12164" i="62" s="1"/>
  <c r="H12163" i="62"/>
  <c r="I12163" i="62" s="1"/>
  <c r="H12162" i="62"/>
  <c r="I12162" i="62" s="1"/>
  <c r="H12161" i="62"/>
  <c r="I12161" i="62" s="1"/>
  <c r="H12160" i="62"/>
  <c r="I12160" i="62" s="1"/>
  <c r="H12159" i="62"/>
  <c r="I12159" i="62" s="1"/>
  <c r="H12158" i="62"/>
  <c r="I12158" i="62" s="1"/>
  <c r="H12157" i="62"/>
  <c r="I12157" i="62" s="1"/>
  <c r="H12156" i="62"/>
  <c r="I12156" i="62" s="1"/>
  <c r="H12155" i="62"/>
  <c r="I12155" i="62" s="1"/>
  <c r="H12154" i="62"/>
  <c r="I12154" i="62" s="1"/>
  <c r="H12153" i="62"/>
  <c r="I12153" i="62" s="1"/>
  <c r="H12152" i="62"/>
  <c r="I12152" i="62" s="1"/>
  <c r="H12151" i="62"/>
  <c r="I12151" i="62" s="1"/>
  <c r="H12150" i="62"/>
  <c r="I12150" i="62" s="1"/>
  <c r="H12149" i="62"/>
  <c r="I12149" i="62" s="1"/>
  <c r="H12148" i="62"/>
  <c r="I12148" i="62" s="1"/>
  <c r="H12147" i="62"/>
  <c r="I12147" i="62" s="1"/>
  <c r="H12146" i="62"/>
  <c r="I12146" i="62" s="1"/>
  <c r="H12145" i="62"/>
  <c r="I12145" i="62" s="1"/>
  <c r="H12144" i="62"/>
  <c r="I12144" i="62" s="1"/>
  <c r="H12143" i="62"/>
  <c r="I12143" i="62" s="1"/>
  <c r="H12142" i="62"/>
  <c r="I12142" i="62" s="1"/>
  <c r="H12141" i="62"/>
  <c r="I12141" i="62" s="1"/>
  <c r="H12140" i="62"/>
  <c r="I12140" i="62" s="1"/>
  <c r="H12139" i="62"/>
  <c r="I12139" i="62" s="1"/>
  <c r="H12138" i="62"/>
  <c r="I12138" i="62" s="1"/>
  <c r="H12137" i="62"/>
  <c r="I12137" i="62" s="1"/>
  <c r="H12136" i="62"/>
  <c r="I12136" i="62" s="1"/>
  <c r="H12135" i="62"/>
  <c r="I12135" i="62" s="1"/>
  <c r="H12134" i="62"/>
  <c r="I12134" i="62" s="1"/>
  <c r="H12133" i="62"/>
  <c r="I12133" i="62" s="1"/>
  <c r="H12132" i="62"/>
  <c r="I12132" i="62" s="1"/>
  <c r="H12131" i="62"/>
  <c r="I12131" i="62" s="1"/>
  <c r="H12130" i="62"/>
  <c r="I12130" i="62" s="1"/>
  <c r="H12129" i="62"/>
  <c r="I12129" i="62" s="1"/>
  <c r="H12128" i="62"/>
  <c r="I12128" i="62" s="1"/>
  <c r="H12127" i="62"/>
  <c r="I12127" i="62" s="1"/>
  <c r="H12126" i="62"/>
  <c r="I12126" i="62" s="1"/>
  <c r="H12125" i="62"/>
  <c r="I12125" i="62" s="1"/>
  <c r="H12124" i="62"/>
  <c r="I12124" i="62" s="1"/>
  <c r="H12123" i="62"/>
  <c r="I12123" i="62" s="1"/>
  <c r="H12122" i="62"/>
  <c r="I12122" i="62" s="1"/>
  <c r="H12121" i="62"/>
  <c r="I12121" i="62" s="1"/>
  <c r="H12120" i="62"/>
  <c r="I12120" i="62" s="1"/>
  <c r="H12119" i="62"/>
  <c r="I12119" i="62" s="1"/>
  <c r="H12118" i="62"/>
  <c r="I12118" i="62" s="1"/>
  <c r="H12117" i="62"/>
  <c r="I12117" i="62" s="1"/>
  <c r="H12116" i="62"/>
  <c r="I12116" i="62" s="1"/>
  <c r="H12115" i="62"/>
  <c r="I12115" i="62" s="1"/>
  <c r="H12114" i="62"/>
  <c r="I12114" i="62" s="1"/>
  <c r="H12113" i="62"/>
  <c r="I12113" i="62" s="1"/>
  <c r="H12112" i="62"/>
  <c r="I12112" i="62" s="1"/>
  <c r="H12111" i="62"/>
  <c r="I12111" i="62" s="1"/>
  <c r="H12110" i="62"/>
  <c r="I12110" i="62" s="1"/>
  <c r="H12109" i="62"/>
  <c r="I12109" i="62" s="1"/>
  <c r="H12108" i="62"/>
  <c r="I12108" i="62" s="1"/>
  <c r="H12107" i="62"/>
  <c r="I12107" i="62" s="1"/>
  <c r="H12106" i="62"/>
  <c r="I12106" i="62" s="1"/>
  <c r="H12105" i="62"/>
  <c r="I12105" i="62" s="1"/>
  <c r="H12104" i="62"/>
  <c r="I12104" i="62" s="1"/>
  <c r="H12103" i="62"/>
  <c r="I12103" i="62" s="1"/>
  <c r="H12102" i="62"/>
  <c r="I12102" i="62" s="1"/>
  <c r="H12101" i="62"/>
  <c r="I12101" i="62" s="1"/>
  <c r="H12100" i="62"/>
  <c r="I12100" i="62" s="1"/>
  <c r="H12099" i="62"/>
  <c r="I12099" i="62" s="1"/>
  <c r="H12098" i="62"/>
  <c r="I12098" i="62" s="1"/>
  <c r="H12097" i="62"/>
  <c r="I12097" i="62" s="1"/>
  <c r="H12096" i="62"/>
  <c r="I12096" i="62" s="1"/>
  <c r="H12095" i="62"/>
  <c r="I12095" i="62" s="1"/>
  <c r="H12094" i="62"/>
  <c r="I12094" i="62" s="1"/>
  <c r="H12093" i="62"/>
  <c r="I12093" i="62" s="1"/>
  <c r="H12092" i="62"/>
  <c r="I12092" i="62" s="1"/>
  <c r="H12091" i="62"/>
  <c r="I12091" i="62" s="1"/>
  <c r="H12090" i="62"/>
  <c r="I12090" i="62" s="1"/>
  <c r="H12089" i="62"/>
  <c r="I12089" i="62" s="1"/>
  <c r="H12088" i="62"/>
  <c r="I12088" i="62" s="1"/>
  <c r="H12087" i="62"/>
  <c r="I12087" i="62" s="1"/>
  <c r="H12086" i="62"/>
  <c r="I12086" i="62" s="1"/>
  <c r="H12085" i="62"/>
  <c r="I12085" i="62" s="1"/>
  <c r="H12084" i="62"/>
  <c r="I12084" i="62" s="1"/>
  <c r="H12083" i="62"/>
  <c r="I12083" i="62" s="1"/>
  <c r="H12082" i="62"/>
  <c r="I12082" i="62" s="1"/>
  <c r="H12081" i="62"/>
  <c r="I12081" i="62" s="1"/>
  <c r="H12080" i="62"/>
  <c r="I12080" i="62" s="1"/>
  <c r="H12079" i="62"/>
  <c r="I12079" i="62" s="1"/>
  <c r="H12078" i="62"/>
  <c r="I12078" i="62" s="1"/>
  <c r="H12077" i="62"/>
  <c r="I12077" i="62" s="1"/>
  <c r="H12076" i="62"/>
  <c r="I12076" i="62" s="1"/>
  <c r="H12075" i="62"/>
  <c r="I12075" i="62" s="1"/>
  <c r="H12074" i="62"/>
  <c r="I12074" i="62" s="1"/>
  <c r="H12073" i="62"/>
  <c r="I12073" i="62" s="1"/>
  <c r="H12072" i="62"/>
  <c r="I12072" i="62" s="1"/>
  <c r="H12071" i="62"/>
  <c r="I12071" i="62" s="1"/>
  <c r="H12070" i="62"/>
  <c r="I12070" i="62" s="1"/>
  <c r="H12069" i="62"/>
  <c r="I12069" i="62" s="1"/>
  <c r="H12068" i="62"/>
  <c r="I12068" i="62" s="1"/>
  <c r="H12067" i="62"/>
  <c r="I12067" i="62" s="1"/>
  <c r="H12066" i="62"/>
  <c r="I12066" i="62" s="1"/>
  <c r="H12065" i="62"/>
  <c r="I12065" i="62" s="1"/>
  <c r="H12064" i="62"/>
  <c r="I12064" i="62" s="1"/>
  <c r="H12063" i="62"/>
  <c r="I12063" i="62" s="1"/>
  <c r="H12062" i="62"/>
  <c r="I12062" i="62" s="1"/>
  <c r="H12061" i="62"/>
  <c r="I12061" i="62" s="1"/>
  <c r="H12060" i="62"/>
  <c r="I12060" i="62" s="1"/>
  <c r="H12059" i="62"/>
  <c r="I12059" i="62" s="1"/>
  <c r="H12058" i="62"/>
  <c r="I12058" i="62" s="1"/>
  <c r="H12057" i="62"/>
  <c r="I12057" i="62" s="1"/>
  <c r="H12056" i="62"/>
  <c r="I12056" i="62" s="1"/>
  <c r="H12055" i="62"/>
  <c r="I12055" i="62" s="1"/>
  <c r="H12054" i="62"/>
  <c r="I12054" i="62" s="1"/>
  <c r="H12053" i="62"/>
  <c r="I12053" i="62" s="1"/>
  <c r="H12052" i="62"/>
  <c r="I12052" i="62" s="1"/>
  <c r="H12051" i="62"/>
  <c r="I12051" i="62" s="1"/>
  <c r="H12050" i="62"/>
  <c r="I12050" i="62" s="1"/>
  <c r="H12049" i="62"/>
  <c r="I12049" i="62" s="1"/>
  <c r="H12048" i="62"/>
  <c r="I12048" i="62" s="1"/>
  <c r="H12047" i="62"/>
  <c r="I12047" i="62" s="1"/>
  <c r="H12046" i="62"/>
  <c r="I12046" i="62" s="1"/>
  <c r="H12045" i="62"/>
  <c r="I12045" i="62" s="1"/>
  <c r="H12044" i="62"/>
  <c r="I12044" i="62" s="1"/>
  <c r="H12043" i="62"/>
  <c r="I12043" i="62" s="1"/>
  <c r="H12042" i="62"/>
  <c r="I12042" i="62" s="1"/>
  <c r="H12041" i="62"/>
  <c r="I12041" i="62" s="1"/>
  <c r="H12040" i="62"/>
  <c r="I12040" i="62" s="1"/>
  <c r="H12039" i="62"/>
  <c r="I12039" i="62" s="1"/>
  <c r="H12038" i="62"/>
  <c r="I12038" i="62" s="1"/>
  <c r="H12037" i="62"/>
  <c r="I12037" i="62" s="1"/>
  <c r="H12036" i="62"/>
  <c r="I12036" i="62" s="1"/>
  <c r="H12035" i="62"/>
  <c r="I12035" i="62" s="1"/>
  <c r="H12034" i="62"/>
  <c r="I12034" i="62" s="1"/>
  <c r="H12033" i="62"/>
  <c r="I12033" i="62" s="1"/>
  <c r="H12032" i="62"/>
  <c r="I12032" i="62" s="1"/>
  <c r="H12031" i="62"/>
  <c r="I12031" i="62" s="1"/>
  <c r="H12030" i="62"/>
  <c r="I12030" i="62" s="1"/>
  <c r="H12029" i="62"/>
  <c r="I12029" i="62" s="1"/>
  <c r="H12028" i="62"/>
  <c r="I12028" i="62" s="1"/>
  <c r="H12027" i="62"/>
  <c r="I12027" i="62" s="1"/>
  <c r="H12026" i="62"/>
  <c r="I12026" i="62" s="1"/>
  <c r="H12025" i="62"/>
  <c r="I12025" i="62" s="1"/>
  <c r="H12024" i="62"/>
  <c r="I12024" i="62" s="1"/>
  <c r="H12023" i="62"/>
  <c r="I12023" i="62" s="1"/>
  <c r="H12022" i="62"/>
  <c r="I12022" i="62" s="1"/>
  <c r="H12021" i="62"/>
  <c r="I12021" i="62" s="1"/>
  <c r="H12020" i="62"/>
  <c r="I12020" i="62" s="1"/>
  <c r="H12019" i="62"/>
  <c r="I12019" i="62" s="1"/>
  <c r="H12018" i="62"/>
  <c r="I12018" i="62" s="1"/>
  <c r="H12017" i="62"/>
  <c r="I12017" i="62" s="1"/>
  <c r="H12016" i="62"/>
  <c r="I12016" i="62" s="1"/>
  <c r="H12015" i="62"/>
  <c r="I12015" i="62" s="1"/>
  <c r="H12014" i="62"/>
  <c r="I12014" i="62" s="1"/>
  <c r="H12013" i="62"/>
  <c r="I12013" i="62" s="1"/>
  <c r="H12012" i="62"/>
  <c r="I12012" i="62" s="1"/>
  <c r="H12011" i="62"/>
  <c r="I12011" i="62" s="1"/>
  <c r="H12010" i="62"/>
  <c r="I12010" i="62" s="1"/>
  <c r="H12009" i="62"/>
  <c r="I12009" i="62" s="1"/>
  <c r="H12008" i="62"/>
  <c r="I12008" i="62" s="1"/>
  <c r="H12007" i="62"/>
  <c r="I12007" i="62" s="1"/>
  <c r="H12006" i="62"/>
  <c r="I12006" i="62" s="1"/>
  <c r="H12005" i="62"/>
  <c r="I12005" i="62" s="1"/>
  <c r="H12004" i="62"/>
  <c r="I12004" i="62" s="1"/>
  <c r="H12003" i="62"/>
  <c r="I12003" i="62" s="1"/>
  <c r="H12002" i="62"/>
  <c r="I12002" i="62" s="1"/>
  <c r="H12001" i="62"/>
  <c r="I12001" i="62" s="1"/>
  <c r="H12000" i="62"/>
  <c r="I12000" i="62" s="1"/>
  <c r="H11999" i="62"/>
  <c r="I11999" i="62" s="1"/>
  <c r="H11998" i="62"/>
  <c r="I11998" i="62" s="1"/>
  <c r="H11997" i="62"/>
  <c r="I11997" i="62" s="1"/>
  <c r="H11996" i="62"/>
  <c r="I11996" i="62" s="1"/>
  <c r="H11995" i="62"/>
  <c r="I11995" i="62" s="1"/>
  <c r="H11994" i="62"/>
  <c r="I11994" i="62" s="1"/>
  <c r="H11993" i="62"/>
  <c r="I11993" i="62" s="1"/>
  <c r="H11992" i="62"/>
  <c r="I11992" i="62" s="1"/>
  <c r="H11991" i="62"/>
  <c r="I11991" i="62" s="1"/>
  <c r="H11990" i="62"/>
  <c r="I11990" i="62" s="1"/>
  <c r="H11989" i="62"/>
  <c r="I11989" i="62" s="1"/>
  <c r="H11988" i="62"/>
  <c r="I11988" i="62" s="1"/>
  <c r="H11987" i="62"/>
  <c r="I11987" i="62" s="1"/>
  <c r="H11986" i="62"/>
  <c r="I11986" i="62" s="1"/>
  <c r="H11985" i="62"/>
  <c r="I11985" i="62" s="1"/>
  <c r="H11984" i="62"/>
  <c r="I11984" i="62" s="1"/>
  <c r="H11983" i="62"/>
  <c r="I11983" i="62" s="1"/>
  <c r="H11982" i="62"/>
  <c r="I11982" i="62" s="1"/>
  <c r="H11981" i="62"/>
  <c r="I11981" i="62" s="1"/>
  <c r="H11980" i="62"/>
  <c r="I11980" i="62" s="1"/>
  <c r="H11979" i="62"/>
  <c r="I11979" i="62" s="1"/>
  <c r="H11978" i="62"/>
  <c r="I11978" i="62" s="1"/>
  <c r="H11977" i="62"/>
  <c r="I11977" i="62" s="1"/>
  <c r="H11976" i="62"/>
  <c r="I11976" i="62" s="1"/>
  <c r="H11975" i="62"/>
  <c r="I11975" i="62" s="1"/>
  <c r="H11974" i="62"/>
  <c r="I11974" i="62" s="1"/>
  <c r="H11973" i="62"/>
  <c r="I11973" i="62" s="1"/>
  <c r="H11972" i="62"/>
  <c r="I11972" i="62" s="1"/>
  <c r="H11971" i="62"/>
  <c r="I11971" i="62" s="1"/>
  <c r="H11970" i="62"/>
  <c r="I11970" i="62" s="1"/>
  <c r="H11969" i="62"/>
  <c r="I11969" i="62" s="1"/>
  <c r="H11968" i="62"/>
  <c r="I11968" i="62" s="1"/>
  <c r="H11967" i="62"/>
  <c r="I11967" i="62" s="1"/>
  <c r="H11966" i="62"/>
  <c r="I11966" i="62" s="1"/>
  <c r="H11965" i="62"/>
  <c r="I11965" i="62" s="1"/>
  <c r="H11964" i="62"/>
  <c r="I11964" i="62" s="1"/>
  <c r="H11963" i="62"/>
  <c r="I11963" i="62" s="1"/>
  <c r="H11962" i="62"/>
  <c r="I11962" i="62" s="1"/>
  <c r="H11961" i="62"/>
  <c r="I11961" i="62" s="1"/>
  <c r="H11960" i="62"/>
  <c r="I11960" i="62" s="1"/>
  <c r="H11959" i="62"/>
  <c r="I11959" i="62" s="1"/>
  <c r="H11958" i="62"/>
  <c r="I11958" i="62" s="1"/>
  <c r="H11957" i="62"/>
  <c r="I11957" i="62" s="1"/>
  <c r="H11956" i="62"/>
  <c r="I11956" i="62" s="1"/>
  <c r="H11955" i="62"/>
  <c r="I11955" i="62" s="1"/>
  <c r="H11954" i="62"/>
  <c r="I11954" i="62" s="1"/>
  <c r="H11953" i="62"/>
  <c r="I11953" i="62" s="1"/>
  <c r="H11952" i="62"/>
  <c r="I11952" i="62" s="1"/>
  <c r="H11951" i="62"/>
  <c r="I11951" i="62" s="1"/>
  <c r="H11950" i="62"/>
  <c r="I11950" i="62" s="1"/>
  <c r="H11949" i="62"/>
  <c r="I11949" i="62" s="1"/>
  <c r="H11948" i="62"/>
  <c r="I11948" i="62" s="1"/>
  <c r="H11947" i="62"/>
  <c r="I11947" i="62" s="1"/>
  <c r="H11946" i="62"/>
  <c r="I11946" i="62" s="1"/>
  <c r="H11945" i="62"/>
  <c r="I11945" i="62" s="1"/>
  <c r="H11944" i="62"/>
  <c r="I11944" i="62" s="1"/>
  <c r="H11943" i="62"/>
  <c r="I11943" i="62" s="1"/>
  <c r="H11942" i="62"/>
  <c r="I11942" i="62" s="1"/>
  <c r="H11941" i="62"/>
  <c r="I11941" i="62" s="1"/>
  <c r="H11940" i="62"/>
  <c r="I11940" i="62" s="1"/>
  <c r="H11939" i="62"/>
  <c r="I11939" i="62" s="1"/>
  <c r="H11938" i="62"/>
  <c r="I11938" i="62" s="1"/>
  <c r="H11937" i="62"/>
  <c r="I11937" i="62" s="1"/>
  <c r="H11936" i="62"/>
  <c r="I11936" i="62" s="1"/>
  <c r="H11935" i="62"/>
  <c r="I11935" i="62" s="1"/>
  <c r="H11934" i="62"/>
  <c r="I11934" i="62" s="1"/>
  <c r="H11933" i="62"/>
  <c r="I11933" i="62" s="1"/>
  <c r="H11932" i="62"/>
  <c r="I11932" i="62" s="1"/>
  <c r="H11931" i="62"/>
  <c r="I11931" i="62" s="1"/>
  <c r="H11930" i="62"/>
  <c r="I11930" i="62" s="1"/>
  <c r="H11929" i="62"/>
  <c r="I11929" i="62" s="1"/>
  <c r="H11928" i="62"/>
  <c r="I11928" i="62" s="1"/>
  <c r="H11927" i="62"/>
  <c r="I11927" i="62" s="1"/>
  <c r="H11926" i="62"/>
  <c r="I11926" i="62" s="1"/>
  <c r="H11925" i="62"/>
  <c r="I11925" i="62" s="1"/>
  <c r="H11924" i="62"/>
  <c r="I11924" i="62" s="1"/>
  <c r="H11923" i="62"/>
  <c r="I11923" i="62" s="1"/>
  <c r="H11922" i="62"/>
  <c r="I11922" i="62" s="1"/>
  <c r="H11921" i="62"/>
  <c r="I11921" i="62" s="1"/>
  <c r="H11920" i="62"/>
  <c r="I11920" i="62" s="1"/>
  <c r="H11919" i="62"/>
  <c r="I11919" i="62" s="1"/>
  <c r="H11918" i="62"/>
  <c r="I11918" i="62" s="1"/>
  <c r="H11917" i="62"/>
  <c r="I11917" i="62" s="1"/>
  <c r="H11916" i="62"/>
  <c r="I11916" i="62" s="1"/>
  <c r="H11915" i="62"/>
  <c r="I11915" i="62" s="1"/>
  <c r="H11914" i="62"/>
  <c r="I11914" i="62" s="1"/>
  <c r="H11913" i="62"/>
  <c r="I11913" i="62" s="1"/>
  <c r="H11912" i="62"/>
  <c r="I11912" i="62" s="1"/>
  <c r="H11911" i="62"/>
  <c r="I11911" i="62" s="1"/>
  <c r="H11910" i="62"/>
  <c r="I11910" i="62" s="1"/>
  <c r="H11909" i="62"/>
  <c r="I11909" i="62" s="1"/>
  <c r="H11908" i="62"/>
  <c r="I11908" i="62" s="1"/>
  <c r="H11907" i="62"/>
  <c r="I11907" i="62" s="1"/>
  <c r="H11906" i="62"/>
  <c r="I11906" i="62" s="1"/>
  <c r="H11905" i="62"/>
  <c r="I11905" i="62" s="1"/>
  <c r="H11904" i="62"/>
  <c r="I11904" i="62" s="1"/>
  <c r="H11903" i="62"/>
  <c r="I11903" i="62" s="1"/>
  <c r="H11902" i="62"/>
  <c r="I11902" i="62" s="1"/>
  <c r="H11901" i="62"/>
  <c r="I11901" i="62" s="1"/>
  <c r="H11900" i="62"/>
  <c r="I11900" i="62" s="1"/>
  <c r="H11899" i="62"/>
  <c r="I11899" i="62" s="1"/>
  <c r="H11898" i="62"/>
  <c r="I11898" i="62" s="1"/>
  <c r="H11897" i="62"/>
  <c r="I11897" i="62" s="1"/>
  <c r="H11896" i="62"/>
  <c r="I11896" i="62" s="1"/>
  <c r="H11895" i="62"/>
  <c r="I11895" i="62" s="1"/>
  <c r="H11894" i="62"/>
  <c r="I11894" i="62" s="1"/>
  <c r="H11893" i="62"/>
  <c r="I11893" i="62" s="1"/>
  <c r="H11892" i="62"/>
  <c r="I11892" i="62" s="1"/>
  <c r="H11891" i="62"/>
  <c r="I11891" i="62" s="1"/>
  <c r="H11890" i="62"/>
  <c r="I11890" i="62" s="1"/>
  <c r="H11889" i="62"/>
  <c r="I11889" i="62" s="1"/>
  <c r="H11888" i="62"/>
  <c r="I11888" i="62" s="1"/>
  <c r="H11887" i="62"/>
  <c r="I11887" i="62" s="1"/>
  <c r="H11886" i="62"/>
  <c r="I11886" i="62" s="1"/>
  <c r="H11885" i="62"/>
  <c r="I11885" i="62" s="1"/>
  <c r="H11884" i="62"/>
  <c r="I11884" i="62" s="1"/>
  <c r="H11883" i="62"/>
  <c r="I11883" i="62" s="1"/>
  <c r="H11882" i="62"/>
  <c r="I11882" i="62" s="1"/>
  <c r="H11881" i="62"/>
  <c r="I11881" i="62" s="1"/>
  <c r="H11880" i="62"/>
  <c r="I11880" i="62" s="1"/>
  <c r="H11879" i="62"/>
  <c r="I11879" i="62" s="1"/>
  <c r="H11878" i="62"/>
  <c r="I11878" i="62" s="1"/>
  <c r="H11877" i="62"/>
  <c r="I11877" i="62" s="1"/>
  <c r="H11876" i="62"/>
  <c r="I11876" i="62" s="1"/>
  <c r="H11875" i="62"/>
  <c r="I11875" i="62" s="1"/>
  <c r="H11874" i="62"/>
  <c r="I11874" i="62" s="1"/>
  <c r="H11873" i="62"/>
  <c r="I11873" i="62" s="1"/>
  <c r="H11872" i="62"/>
  <c r="I11872" i="62" s="1"/>
  <c r="H11871" i="62"/>
  <c r="I11871" i="62" s="1"/>
  <c r="H11870" i="62"/>
  <c r="I11870" i="62" s="1"/>
  <c r="H11869" i="62"/>
  <c r="I11869" i="62" s="1"/>
  <c r="H11868" i="62"/>
  <c r="I11868" i="62" s="1"/>
  <c r="H11867" i="62"/>
  <c r="I11867" i="62" s="1"/>
  <c r="H11866" i="62"/>
  <c r="I11866" i="62" s="1"/>
  <c r="H11865" i="62"/>
  <c r="I11865" i="62" s="1"/>
  <c r="H11864" i="62"/>
  <c r="I11864" i="62" s="1"/>
  <c r="H11863" i="62"/>
  <c r="I11863" i="62" s="1"/>
  <c r="H11862" i="62"/>
  <c r="I11862" i="62" s="1"/>
  <c r="H11861" i="62"/>
  <c r="I11861" i="62" s="1"/>
  <c r="H11860" i="62"/>
  <c r="I11860" i="62" s="1"/>
  <c r="H11859" i="62"/>
  <c r="I11859" i="62" s="1"/>
  <c r="H11858" i="62"/>
  <c r="I11858" i="62" s="1"/>
  <c r="H11857" i="62"/>
  <c r="I11857" i="62" s="1"/>
  <c r="H11856" i="62"/>
  <c r="I11856" i="62" s="1"/>
  <c r="H11855" i="62"/>
  <c r="I11855" i="62" s="1"/>
  <c r="H11854" i="62"/>
  <c r="I11854" i="62" s="1"/>
  <c r="H11853" i="62"/>
  <c r="I11853" i="62" s="1"/>
  <c r="H11852" i="62"/>
  <c r="I11852" i="62" s="1"/>
  <c r="H11851" i="62"/>
  <c r="I11851" i="62" s="1"/>
  <c r="H11850" i="62"/>
  <c r="I11850" i="62" s="1"/>
  <c r="H11849" i="62"/>
  <c r="I11849" i="62" s="1"/>
  <c r="H11848" i="62"/>
  <c r="I11848" i="62" s="1"/>
  <c r="H11847" i="62"/>
  <c r="I11847" i="62" s="1"/>
  <c r="H11846" i="62"/>
  <c r="I11846" i="62" s="1"/>
  <c r="H11845" i="62"/>
  <c r="I11845" i="62" s="1"/>
  <c r="H11844" i="62"/>
  <c r="I11844" i="62" s="1"/>
  <c r="H11843" i="62"/>
  <c r="I11843" i="62" s="1"/>
  <c r="H11842" i="62"/>
  <c r="I11842" i="62" s="1"/>
  <c r="H11841" i="62"/>
  <c r="I11841" i="62" s="1"/>
  <c r="H11840" i="62"/>
  <c r="I11840" i="62" s="1"/>
  <c r="H11839" i="62"/>
  <c r="I11839" i="62" s="1"/>
  <c r="H11838" i="62"/>
  <c r="I11838" i="62" s="1"/>
  <c r="H11837" i="62"/>
  <c r="I11837" i="62" s="1"/>
  <c r="H11836" i="62"/>
  <c r="I11836" i="62" s="1"/>
  <c r="H11835" i="62"/>
  <c r="I11835" i="62" s="1"/>
  <c r="H11834" i="62"/>
  <c r="I11834" i="62" s="1"/>
  <c r="H11833" i="62"/>
  <c r="I11833" i="62" s="1"/>
  <c r="H11832" i="62"/>
  <c r="I11832" i="62" s="1"/>
  <c r="H11831" i="62"/>
  <c r="I11831" i="62" s="1"/>
  <c r="H11830" i="62"/>
  <c r="I11830" i="62" s="1"/>
  <c r="H11829" i="62"/>
  <c r="I11829" i="62" s="1"/>
  <c r="H11828" i="62"/>
  <c r="I11828" i="62" s="1"/>
  <c r="H11827" i="62"/>
  <c r="I11827" i="62" s="1"/>
  <c r="H11826" i="62"/>
  <c r="I11826" i="62" s="1"/>
  <c r="H11825" i="62"/>
  <c r="I11825" i="62" s="1"/>
  <c r="H11824" i="62"/>
  <c r="I11824" i="62" s="1"/>
  <c r="H11823" i="62"/>
  <c r="I11823" i="62" s="1"/>
  <c r="H11822" i="62"/>
  <c r="I11822" i="62" s="1"/>
  <c r="H11821" i="62"/>
  <c r="I11821" i="62" s="1"/>
  <c r="H11820" i="62"/>
  <c r="I11820" i="62" s="1"/>
  <c r="H11819" i="62"/>
  <c r="I11819" i="62" s="1"/>
  <c r="H11818" i="62"/>
  <c r="I11818" i="62" s="1"/>
  <c r="H11817" i="62"/>
  <c r="I11817" i="62" s="1"/>
  <c r="H11816" i="62"/>
  <c r="I11816" i="62" s="1"/>
  <c r="H11815" i="62"/>
  <c r="I11815" i="62" s="1"/>
  <c r="H11814" i="62"/>
  <c r="I11814" i="62" s="1"/>
  <c r="H11813" i="62"/>
  <c r="I11813" i="62" s="1"/>
  <c r="H11812" i="62"/>
  <c r="I11812" i="62" s="1"/>
  <c r="H11811" i="62"/>
  <c r="I11811" i="62" s="1"/>
  <c r="H11810" i="62"/>
  <c r="I11810" i="62" s="1"/>
  <c r="H11809" i="62"/>
  <c r="I11809" i="62" s="1"/>
  <c r="H11808" i="62"/>
  <c r="I11808" i="62" s="1"/>
  <c r="H11807" i="62"/>
  <c r="I11807" i="62" s="1"/>
  <c r="H11806" i="62"/>
  <c r="I11806" i="62" s="1"/>
  <c r="H11805" i="62"/>
  <c r="I11805" i="62" s="1"/>
  <c r="H11804" i="62"/>
  <c r="I11804" i="62" s="1"/>
  <c r="H11803" i="62"/>
  <c r="I11803" i="62" s="1"/>
  <c r="H11802" i="62"/>
  <c r="I11802" i="62" s="1"/>
  <c r="H11801" i="62"/>
  <c r="I11801" i="62" s="1"/>
  <c r="H11800" i="62"/>
  <c r="I11800" i="62" s="1"/>
  <c r="H11799" i="62"/>
  <c r="I11799" i="62" s="1"/>
  <c r="H11798" i="62"/>
  <c r="I11798" i="62" s="1"/>
  <c r="H11797" i="62"/>
  <c r="I11797" i="62" s="1"/>
  <c r="H11796" i="62"/>
  <c r="I11796" i="62" s="1"/>
  <c r="H11795" i="62"/>
  <c r="I11795" i="62" s="1"/>
  <c r="H11794" i="62"/>
  <c r="I11794" i="62" s="1"/>
  <c r="H11793" i="62"/>
  <c r="I11793" i="62" s="1"/>
  <c r="H11792" i="62"/>
  <c r="I11792" i="62" s="1"/>
  <c r="H11791" i="62"/>
  <c r="I11791" i="62" s="1"/>
  <c r="H11790" i="62"/>
  <c r="I11790" i="62" s="1"/>
  <c r="H11789" i="62"/>
  <c r="I11789" i="62" s="1"/>
  <c r="H11788" i="62"/>
  <c r="I11788" i="62" s="1"/>
  <c r="H11787" i="62"/>
  <c r="I11787" i="62" s="1"/>
  <c r="H11786" i="62"/>
  <c r="I11786" i="62" s="1"/>
  <c r="H11785" i="62"/>
  <c r="I11785" i="62" s="1"/>
  <c r="H11784" i="62"/>
  <c r="I11784" i="62" s="1"/>
  <c r="H11783" i="62"/>
  <c r="I11783" i="62" s="1"/>
  <c r="H11782" i="62"/>
  <c r="I11782" i="62" s="1"/>
  <c r="H11781" i="62"/>
  <c r="I11781" i="62" s="1"/>
  <c r="H11780" i="62"/>
  <c r="I11780" i="62" s="1"/>
  <c r="H11779" i="62"/>
  <c r="I11779" i="62" s="1"/>
  <c r="H11778" i="62"/>
  <c r="I11778" i="62" s="1"/>
  <c r="H11777" i="62"/>
  <c r="I11777" i="62" s="1"/>
  <c r="H11776" i="62"/>
  <c r="I11776" i="62" s="1"/>
  <c r="H11775" i="62"/>
  <c r="I11775" i="62" s="1"/>
  <c r="H11774" i="62"/>
  <c r="I11774" i="62" s="1"/>
  <c r="H11773" i="62"/>
  <c r="I11773" i="62" s="1"/>
  <c r="H11772" i="62"/>
  <c r="I11772" i="62" s="1"/>
  <c r="H11771" i="62"/>
  <c r="I11771" i="62" s="1"/>
  <c r="H11770" i="62"/>
  <c r="I11770" i="62" s="1"/>
  <c r="H11769" i="62"/>
  <c r="I11769" i="62" s="1"/>
  <c r="H11768" i="62"/>
  <c r="I11768" i="62" s="1"/>
  <c r="H11767" i="62"/>
  <c r="I11767" i="62" s="1"/>
  <c r="H11766" i="62"/>
  <c r="I11766" i="62" s="1"/>
  <c r="H11765" i="62"/>
  <c r="I11765" i="62" s="1"/>
  <c r="H11764" i="62"/>
  <c r="I11764" i="62" s="1"/>
  <c r="H11763" i="62"/>
  <c r="I11763" i="62" s="1"/>
  <c r="H11762" i="62"/>
  <c r="I11762" i="62" s="1"/>
  <c r="H11761" i="62"/>
  <c r="I11761" i="62" s="1"/>
  <c r="H11760" i="62"/>
  <c r="I11760" i="62" s="1"/>
  <c r="H11759" i="62"/>
  <c r="I11759" i="62" s="1"/>
  <c r="H11758" i="62"/>
  <c r="I11758" i="62" s="1"/>
  <c r="H11757" i="62"/>
  <c r="I11757" i="62" s="1"/>
  <c r="H11756" i="62"/>
  <c r="I11756" i="62" s="1"/>
  <c r="H11755" i="62"/>
  <c r="I11755" i="62" s="1"/>
  <c r="H11754" i="62"/>
  <c r="I11754" i="62" s="1"/>
  <c r="H11753" i="62"/>
  <c r="I11753" i="62" s="1"/>
  <c r="H11752" i="62"/>
  <c r="I11752" i="62" s="1"/>
  <c r="H11751" i="62"/>
  <c r="I11751" i="62" s="1"/>
  <c r="H11750" i="62"/>
  <c r="I11750" i="62" s="1"/>
  <c r="H11749" i="62"/>
  <c r="I11749" i="62" s="1"/>
  <c r="H11748" i="62"/>
  <c r="I11748" i="62" s="1"/>
  <c r="H11747" i="62"/>
  <c r="I11747" i="62" s="1"/>
  <c r="H11746" i="62"/>
  <c r="I11746" i="62" s="1"/>
  <c r="H11745" i="62"/>
  <c r="I11745" i="62" s="1"/>
  <c r="H11744" i="62"/>
  <c r="I11744" i="62" s="1"/>
  <c r="H11743" i="62"/>
  <c r="I11743" i="62" s="1"/>
  <c r="H11742" i="62"/>
  <c r="I11742" i="62" s="1"/>
  <c r="H11741" i="62"/>
  <c r="I11741" i="62" s="1"/>
  <c r="H11740" i="62"/>
  <c r="I11740" i="62" s="1"/>
  <c r="H11739" i="62"/>
  <c r="I11739" i="62" s="1"/>
  <c r="H11738" i="62"/>
  <c r="I11738" i="62" s="1"/>
  <c r="H11737" i="62"/>
  <c r="I11737" i="62" s="1"/>
  <c r="H11736" i="62"/>
  <c r="I11736" i="62" s="1"/>
  <c r="H11735" i="62"/>
  <c r="I11735" i="62" s="1"/>
  <c r="H11734" i="62"/>
  <c r="I11734" i="62" s="1"/>
  <c r="H11733" i="62"/>
  <c r="I11733" i="62" s="1"/>
  <c r="H11732" i="62"/>
  <c r="I11732" i="62" s="1"/>
  <c r="H11731" i="62"/>
  <c r="I11731" i="62" s="1"/>
  <c r="H11730" i="62"/>
  <c r="I11730" i="62" s="1"/>
  <c r="H11729" i="62"/>
  <c r="I11729" i="62" s="1"/>
  <c r="H11728" i="62"/>
  <c r="I11728" i="62" s="1"/>
  <c r="H11727" i="62"/>
  <c r="I11727" i="62" s="1"/>
  <c r="H11726" i="62"/>
  <c r="I11726" i="62" s="1"/>
  <c r="H11725" i="62"/>
  <c r="I11725" i="62" s="1"/>
  <c r="H11724" i="62"/>
  <c r="I11724" i="62" s="1"/>
  <c r="H11723" i="62"/>
  <c r="I11723" i="62" s="1"/>
  <c r="H11722" i="62"/>
  <c r="I11722" i="62" s="1"/>
  <c r="H11721" i="62"/>
  <c r="I11721" i="62" s="1"/>
  <c r="H11720" i="62"/>
  <c r="I11720" i="62" s="1"/>
  <c r="H11719" i="62"/>
  <c r="I11719" i="62" s="1"/>
  <c r="H11718" i="62"/>
  <c r="I11718" i="62" s="1"/>
  <c r="H11717" i="62"/>
  <c r="I11717" i="62" s="1"/>
  <c r="H11716" i="62"/>
  <c r="I11716" i="62" s="1"/>
  <c r="H11715" i="62"/>
  <c r="I11715" i="62" s="1"/>
  <c r="H11714" i="62"/>
  <c r="I11714" i="62" s="1"/>
  <c r="H11713" i="62"/>
  <c r="I11713" i="62" s="1"/>
  <c r="H11712" i="62"/>
  <c r="I11712" i="62" s="1"/>
  <c r="H11711" i="62"/>
  <c r="I11711" i="62" s="1"/>
  <c r="H11710" i="62"/>
  <c r="I11710" i="62" s="1"/>
  <c r="H11709" i="62"/>
  <c r="I11709" i="62" s="1"/>
  <c r="H11708" i="62"/>
  <c r="I11708" i="62" s="1"/>
  <c r="H11707" i="62"/>
  <c r="I11707" i="62" s="1"/>
  <c r="H11706" i="62"/>
  <c r="I11706" i="62" s="1"/>
  <c r="H11705" i="62"/>
  <c r="I11705" i="62" s="1"/>
  <c r="H11704" i="62"/>
  <c r="I11704" i="62" s="1"/>
  <c r="H11703" i="62"/>
  <c r="I11703" i="62" s="1"/>
  <c r="H11702" i="62"/>
  <c r="I11702" i="62" s="1"/>
  <c r="H11701" i="62"/>
  <c r="I11701" i="62" s="1"/>
  <c r="H11700" i="62"/>
  <c r="I11700" i="62" s="1"/>
  <c r="H11699" i="62"/>
  <c r="I11699" i="62" s="1"/>
  <c r="H11698" i="62"/>
  <c r="I11698" i="62" s="1"/>
  <c r="H11697" i="62"/>
  <c r="I11697" i="62" s="1"/>
  <c r="H11696" i="62"/>
  <c r="I11696" i="62" s="1"/>
  <c r="H11695" i="62"/>
  <c r="I11695" i="62" s="1"/>
  <c r="H11694" i="62"/>
  <c r="I11694" i="62" s="1"/>
  <c r="H11693" i="62"/>
  <c r="I11693" i="62" s="1"/>
  <c r="H11692" i="62"/>
  <c r="I11692" i="62" s="1"/>
  <c r="H11691" i="62"/>
  <c r="I11691" i="62" s="1"/>
  <c r="H11690" i="62"/>
  <c r="I11690" i="62" s="1"/>
  <c r="H11689" i="62"/>
  <c r="I11689" i="62" s="1"/>
  <c r="H11688" i="62"/>
  <c r="I11688" i="62" s="1"/>
  <c r="H11687" i="62"/>
  <c r="I11687" i="62" s="1"/>
  <c r="H11686" i="62"/>
  <c r="I11686" i="62" s="1"/>
  <c r="H11685" i="62"/>
  <c r="I11685" i="62" s="1"/>
  <c r="H11684" i="62"/>
  <c r="I11684" i="62" s="1"/>
  <c r="H11683" i="62"/>
  <c r="I11683" i="62" s="1"/>
  <c r="H11682" i="62"/>
  <c r="I11682" i="62" s="1"/>
  <c r="H11681" i="62"/>
  <c r="I11681" i="62" s="1"/>
  <c r="H11680" i="62"/>
  <c r="I11680" i="62" s="1"/>
  <c r="H11679" i="62"/>
  <c r="I11679" i="62" s="1"/>
  <c r="H11678" i="62"/>
  <c r="I11678" i="62" s="1"/>
  <c r="H11677" i="62"/>
  <c r="I11677" i="62" s="1"/>
  <c r="H11676" i="62"/>
  <c r="I11676" i="62" s="1"/>
  <c r="H11675" i="62"/>
  <c r="I11675" i="62" s="1"/>
  <c r="H11674" i="62"/>
  <c r="I11674" i="62" s="1"/>
  <c r="H11673" i="62"/>
  <c r="I11673" i="62" s="1"/>
  <c r="H11672" i="62"/>
  <c r="I11672" i="62" s="1"/>
  <c r="H11671" i="62"/>
  <c r="I11671" i="62" s="1"/>
  <c r="H11670" i="62"/>
  <c r="I11670" i="62" s="1"/>
  <c r="H11669" i="62"/>
  <c r="I11669" i="62" s="1"/>
  <c r="H11668" i="62"/>
  <c r="I11668" i="62" s="1"/>
  <c r="H11667" i="62"/>
  <c r="I11667" i="62" s="1"/>
  <c r="H11666" i="62"/>
  <c r="I11666" i="62" s="1"/>
  <c r="H11665" i="62"/>
  <c r="I11665" i="62" s="1"/>
  <c r="H11664" i="62"/>
  <c r="I11664" i="62" s="1"/>
  <c r="H11663" i="62"/>
  <c r="I11663" i="62" s="1"/>
  <c r="H11662" i="62"/>
  <c r="I11662" i="62" s="1"/>
  <c r="H11661" i="62"/>
  <c r="I11661" i="62" s="1"/>
  <c r="H11660" i="62"/>
  <c r="I11660" i="62" s="1"/>
  <c r="H11659" i="62"/>
  <c r="I11659" i="62" s="1"/>
  <c r="H11658" i="62"/>
  <c r="I11658" i="62" s="1"/>
  <c r="H11657" i="62"/>
  <c r="I11657" i="62" s="1"/>
  <c r="H11656" i="62"/>
  <c r="I11656" i="62" s="1"/>
  <c r="H11655" i="62"/>
  <c r="I11655" i="62" s="1"/>
  <c r="H11654" i="62"/>
  <c r="I11654" i="62" s="1"/>
  <c r="H11653" i="62"/>
  <c r="I11653" i="62" s="1"/>
  <c r="H11652" i="62"/>
  <c r="I11652" i="62" s="1"/>
  <c r="H11651" i="62"/>
  <c r="I11651" i="62" s="1"/>
  <c r="H11650" i="62"/>
  <c r="I11650" i="62" s="1"/>
  <c r="H11649" i="62"/>
  <c r="I11649" i="62" s="1"/>
  <c r="H11648" i="62"/>
  <c r="I11648" i="62" s="1"/>
  <c r="H11647" i="62"/>
  <c r="I11647" i="62" s="1"/>
  <c r="H11646" i="62"/>
  <c r="I11646" i="62" s="1"/>
  <c r="H11645" i="62"/>
  <c r="I11645" i="62" s="1"/>
  <c r="H11644" i="62"/>
  <c r="I11644" i="62" s="1"/>
  <c r="H11643" i="62"/>
  <c r="I11643" i="62" s="1"/>
  <c r="H11642" i="62"/>
  <c r="I11642" i="62" s="1"/>
  <c r="H11641" i="62"/>
  <c r="I11641" i="62" s="1"/>
  <c r="H11640" i="62"/>
  <c r="I11640" i="62" s="1"/>
  <c r="H11639" i="62"/>
  <c r="I11639" i="62" s="1"/>
  <c r="H11638" i="62"/>
  <c r="I11638" i="62" s="1"/>
  <c r="H11637" i="62"/>
  <c r="I11637" i="62" s="1"/>
  <c r="H11636" i="62"/>
  <c r="I11636" i="62" s="1"/>
  <c r="H11635" i="62"/>
  <c r="I11635" i="62" s="1"/>
  <c r="H11634" i="62"/>
  <c r="I11634" i="62" s="1"/>
  <c r="H11633" i="62"/>
  <c r="I11633" i="62" s="1"/>
  <c r="H11632" i="62"/>
  <c r="I11632" i="62" s="1"/>
  <c r="H11631" i="62"/>
  <c r="I11631" i="62" s="1"/>
  <c r="H11630" i="62"/>
  <c r="I11630" i="62" s="1"/>
  <c r="H11629" i="62"/>
  <c r="I11629" i="62" s="1"/>
  <c r="H11628" i="62"/>
  <c r="I11628" i="62" s="1"/>
  <c r="H11627" i="62"/>
  <c r="I11627" i="62" s="1"/>
  <c r="H11626" i="62"/>
  <c r="I11626" i="62" s="1"/>
  <c r="H11625" i="62"/>
  <c r="I11625" i="62" s="1"/>
  <c r="H11624" i="62"/>
  <c r="I11624" i="62" s="1"/>
  <c r="H11623" i="62"/>
  <c r="I11623" i="62" s="1"/>
  <c r="H11622" i="62"/>
  <c r="I11622" i="62" s="1"/>
  <c r="H11621" i="62"/>
  <c r="I11621" i="62" s="1"/>
  <c r="H11620" i="62"/>
  <c r="I11620" i="62" s="1"/>
  <c r="H11619" i="62"/>
  <c r="I11619" i="62" s="1"/>
  <c r="H11618" i="62"/>
  <c r="I11618" i="62" s="1"/>
  <c r="H11617" i="62"/>
  <c r="I11617" i="62" s="1"/>
  <c r="H11616" i="62"/>
  <c r="I11616" i="62" s="1"/>
  <c r="H11615" i="62"/>
  <c r="I11615" i="62" s="1"/>
  <c r="H11614" i="62"/>
  <c r="I11614" i="62" s="1"/>
  <c r="H11613" i="62"/>
  <c r="I11613" i="62" s="1"/>
  <c r="H11612" i="62"/>
  <c r="I11612" i="62" s="1"/>
  <c r="H11611" i="62"/>
  <c r="I11611" i="62" s="1"/>
  <c r="H11610" i="62"/>
  <c r="I11610" i="62" s="1"/>
  <c r="H11609" i="62"/>
  <c r="I11609" i="62" s="1"/>
  <c r="H11608" i="62"/>
  <c r="I11608" i="62" s="1"/>
  <c r="H11607" i="62"/>
  <c r="I11607" i="62" s="1"/>
  <c r="H11606" i="62"/>
  <c r="I11606" i="62" s="1"/>
  <c r="H11605" i="62"/>
  <c r="I11605" i="62" s="1"/>
  <c r="H11604" i="62"/>
  <c r="I11604" i="62" s="1"/>
  <c r="H11603" i="62"/>
  <c r="I11603" i="62" s="1"/>
  <c r="H11602" i="62"/>
  <c r="I11602" i="62" s="1"/>
  <c r="H11601" i="62"/>
  <c r="I11601" i="62" s="1"/>
  <c r="H11600" i="62"/>
  <c r="I11600" i="62" s="1"/>
  <c r="H11599" i="62"/>
  <c r="I11599" i="62" s="1"/>
  <c r="H11598" i="62"/>
  <c r="I11598" i="62" s="1"/>
  <c r="H11597" i="62"/>
  <c r="I11597" i="62" s="1"/>
  <c r="H11596" i="62"/>
  <c r="I11596" i="62" s="1"/>
  <c r="H11595" i="62"/>
  <c r="I11595" i="62" s="1"/>
  <c r="H11594" i="62"/>
  <c r="I11594" i="62" s="1"/>
  <c r="H11593" i="62"/>
  <c r="I11593" i="62" s="1"/>
  <c r="H11592" i="62"/>
  <c r="I11592" i="62" s="1"/>
  <c r="H11591" i="62"/>
  <c r="I11591" i="62" s="1"/>
  <c r="H11590" i="62"/>
  <c r="I11590" i="62" s="1"/>
  <c r="H11589" i="62"/>
  <c r="I11589" i="62" s="1"/>
  <c r="H11588" i="62"/>
  <c r="I11588" i="62" s="1"/>
  <c r="H11587" i="62"/>
  <c r="I11587" i="62" s="1"/>
  <c r="H11586" i="62"/>
  <c r="I11586" i="62" s="1"/>
  <c r="H11585" i="62"/>
  <c r="I11585" i="62" s="1"/>
  <c r="H11584" i="62"/>
  <c r="I11584" i="62" s="1"/>
  <c r="H11583" i="62"/>
  <c r="I11583" i="62" s="1"/>
  <c r="H11582" i="62"/>
  <c r="I11582" i="62" s="1"/>
  <c r="H11581" i="62"/>
  <c r="I11581" i="62" s="1"/>
  <c r="H11580" i="62"/>
  <c r="I11580" i="62" s="1"/>
  <c r="H11579" i="62"/>
  <c r="I11579" i="62" s="1"/>
  <c r="H11578" i="62"/>
  <c r="I11578" i="62" s="1"/>
  <c r="H11577" i="62"/>
  <c r="I11577" i="62" s="1"/>
  <c r="H11576" i="62"/>
  <c r="I11576" i="62" s="1"/>
  <c r="H11575" i="62"/>
  <c r="I11575" i="62" s="1"/>
  <c r="H11574" i="62"/>
  <c r="I11574" i="62" s="1"/>
  <c r="H11573" i="62"/>
  <c r="I11573" i="62" s="1"/>
  <c r="H11572" i="62"/>
  <c r="I11572" i="62" s="1"/>
  <c r="H11571" i="62"/>
  <c r="I11571" i="62" s="1"/>
  <c r="H11570" i="62"/>
  <c r="I11570" i="62" s="1"/>
  <c r="H11569" i="62"/>
  <c r="I11569" i="62" s="1"/>
  <c r="H11568" i="62"/>
  <c r="I11568" i="62" s="1"/>
  <c r="H11567" i="62"/>
  <c r="I11567" i="62" s="1"/>
  <c r="H11566" i="62"/>
  <c r="I11566" i="62" s="1"/>
  <c r="H11565" i="62"/>
  <c r="I11565" i="62" s="1"/>
  <c r="H11564" i="62"/>
  <c r="I11564" i="62" s="1"/>
  <c r="H11563" i="62"/>
  <c r="I11563" i="62" s="1"/>
  <c r="H11562" i="62"/>
  <c r="I11562" i="62" s="1"/>
  <c r="H11561" i="62"/>
  <c r="I11561" i="62" s="1"/>
  <c r="H11560" i="62"/>
  <c r="I11560" i="62" s="1"/>
  <c r="H11559" i="62"/>
  <c r="I11559" i="62" s="1"/>
  <c r="H11558" i="62"/>
  <c r="I11558" i="62" s="1"/>
  <c r="H11557" i="62"/>
  <c r="I11557" i="62" s="1"/>
  <c r="H11556" i="62"/>
  <c r="I11556" i="62" s="1"/>
  <c r="H11555" i="62"/>
  <c r="I11555" i="62" s="1"/>
  <c r="H11554" i="62"/>
  <c r="I11554" i="62" s="1"/>
  <c r="H11553" i="62"/>
  <c r="I11553" i="62" s="1"/>
  <c r="H11552" i="62"/>
  <c r="I11552" i="62" s="1"/>
  <c r="H11551" i="62"/>
  <c r="I11551" i="62" s="1"/>
  <c r="H11550" i="62"/>
  <c r="I11550" i="62" s="1"/>
  <c r="H11549" i="62"/>
  <c r="I11549" i="62" s="1"/>
  <c r="H11548" i="62"/>
  <c r="I11548" i="62" s="1"/>
  <c r="H11547" i="62"/>
  <c r="I11547" i="62" s="1"/>
  <c r="H11546" i="62"/>
  <c r="I11546" i="62" s="1"/>
  <c r="H11545" i="62"/>
  <c r="I11545" i="62" s="1"/>
  <c r="H11544" i="62"/>
  <c r="I11544" i="62" s="1"/>
  <c r="H11543" i="62"/>
  <c r="I11543" i="62" s="1"/>
  <c r="H11542" i="62"/>
  <c r="I11542" i="62" s="1"/>
  <c r="H11541" i="62"/>
  <c r="I11541" i="62" s="1"/>
  <c r="H11540" i="62"/>
  <c r="I11540" i="62" s="1"/>
  <c r="H11539" i="62"/>
  <c r="I11539" i="62" s="1"/>
  <c r="H11538" i="62"/>
  <c r="I11538" i="62" s="1"/>
  <c r="H11537" i="62"/>
  <c r="I11537" i="62" s="1"/>
  <c r="H11536" i="62"/>
  <c r="I11536" i="62" s="1"/>
  <c r="H11535" i="62"/>
  <c r="I11535" i="62" s="1"/>
  <c r="H11534" i="62"/>
  <c r="I11534" i="62" s="1"/>
  <c r="H11533" i="62"/>
  <c r="I11533" i="62" s="1"/>
  <c r="H11532" i="62"/>
  <c r="I11532" i="62" s="1"/>
  <c r="H11531" i="62"/>
  <c r="I11531" i="62" s="1"/>
  <c r="H11530" i="62"/>
  <c r="I11530" i="62" s="1"/>
  <c r="H11529" i="62"/>
  <c r="I11529" i="62" s="1"/>
  <c r="H11528" i="62"/>
  <c r="I11528" i="62" s="1"/>
  <c r="H11527" i="62"/>
  <c r="I11527" i="62" s="1"/>
  <c r="H11526" i="62"/>
  <c r="I11526" i="62" s="1"/>
  <c r="H11525" i="62"/>
  <c r="I11525" i="62" s="1"/>
  <c r="H11524" i="62"/>
  <c r="I11524" i="62" s="1"/>
  <c r="H11523" i="62"/>
  <c r="I11523" i="62" s="1"/>
  <c r="H11522" i="62"/>
  <c r="I11522" i="62" s="1"/>
  <c r="H11521" i="62"/>
  <c r="I11521" i="62" s="1"/>
  <c r="H11520" i="62"/>
  <c r="I11520" i="62" s="1"/>
  <c r="H11519" i="62"/>
  <c r="I11519" i="62" s="1"/>
  <c r="H11518" i="62"/>
  <c r="I11518" i="62" s="1"/>
  <c r="H11517" i="62"/>
  <c r="I11517" i="62" s="1"/>
  <c r="H11516" i="62"/>
  <c r="I11516" i="62" s="1"/>
  <c r="H11515" i="62"/>
  <c r="I11515" i="62" s="1"/>
  <c r="H11514" i="62"/>
  <c r="I11514" i="62" s="1"/>
  <c r="H11513" i="62"/>
  <c r="I11513" i="62" s="1"/>
  <c r="H11512" i="62"/>
  <c r="I11512" i="62" s="1"/>
  <c r="H11511" i="62"/>
  <c r="I11511" i="62" s="1"/>
  <c r="H11510" i="62"/>
  <c r="I11510" i="62" s="1"/>
  <c r="H11509" i="62"/>
  <c r="I11509" i="62" s="1"/>
  <c r="H11508" i="62"/>
  <c r="I11508" i="62" s="1"/>
  <c r="H11507" i="62"/>
  <c r="I11507" i="62" s="1"/>
  <c r="H11506" i="62"/>
  <c r="I11506" i="62" s="1"/>
  <c r="H11505" i="62"/>
  <c r="I11505" i="62" s="1"/>
  <c r="H11504" i="62"/>
  <c r="I11504" i="62" s="1"/>
  <c r="H11503" i="62"/>
  <c r="I11503" i="62" s="1"/>
  <c r="H11502" i="62"/>
  <c r="I11502" i="62" s="1"/>
  <c r="H11501" i="62"/>
  <c r="I11501" i="62" s="1"/>
  <c r="H11500" i="62"/>
  <c r="I11500" i="62" s="1"/>
  <c r="H11499" i="62"/>
  <c r="I11499" i="62" s="1"/>
  <c r="H11498" i="62"/>
  <c r="I11498" i="62" s="1"/>
  <c r="H11497" i="62"/>
  <c r="I11497" i="62" s="1"/>
  <c r="H11496" i="62"/>
  <c r="I11496" i="62" s="1"/>
  <c r="H11495" i="62"/>
  <c r="I11495" i="62" s="1"/>
  <c r="H11494" i="62"/>
  <c r="I11494" i="62" s="1"/>
  <c r="H11493" i="62"/>
  <c r="I11493" i="62" s="1"/>
  <c r="H11492" i="62"/>
  <c r="I11492" i="62" s="1"/>
  <c r="H11491" i="62"/>
  <c r="I11491" i="62" s="1"/>
  <c r="H11490" i="62"/>
  <c r="I11490" i="62" s="1"/>
  <c r="H11489" i="62"/>
  <c r="I11489" i="62" s="1"/>
  <c r="H11488" i="62"/>
  <c r="I11488" i="62" s="1"/>
  <c r="H11487" i="62"/>
  <c r="I11487" i="62" s="1"/>
  <c r="H11486" i="62"/>
  <c r="I11486" i="62" s="1"/>
  <c r="H11485" i="62"/>
  <c r="I11485" i="62" s="1"/>
  <c r="H11484" i="62"/>
  <c r="I11484" i="62" s="1"/>
  <c r="H11483" i="62"/>
  <c r="I11483" i="62" s="1"/>
  <c r="H11482" i="62"/>
  <c r="I11482" i="62" s="1"/>
  <c r="H11481" i="62"/>
  <c r="I11481" i="62" s="1"/>
  <c r="H11480" i="62"/>
  <c r="I11480" i="62" s="1"/>
  <c r="H11479" i="62"/>
  <c r="I11479" i="62" s="1"/>
  <c r="H11478" i="62"/>
  <c r="I11478" i="62" s="1"/>
  <c r="H11477" i="62"/>
  <c r="I11477" i="62" s="1"/>
  <c r="H11476" i="62"/>
  <c r="I11476" i="62" s="1"/>
  <c r="H11475" i="62"/>
  <c r="I11475" i="62" s="1"/>
  <c r="H11474" i="62"/>
  <c r="I11474" i="62" s="1"/>
  <c r="H11473" i="62"/>
  <c r="I11473" i="62" s="1"/>
  <c r="H11472" i="62"/>
  <c r="I11472" i="62" s="1"/>
  <c r="H11471" i="62"/>
  <c r="I11471" i="62" s="1"/>
  <c r="H11470" i="62"/>
  <c r="I11470" i="62" s="1"/>
  <c r="H11469" i="62"/>
  <c r="I11469" i="62" s="1"/>
  <c r="H11468" i="62"/>
  <c r="I11468" i="62" s="1"/>
  <c r="H11467" i="62"/>
  <c r="I11467" i="62" s="1"/>
  <c r="H11466" i="62"/>
  <c r="I11466" i="62" s="1"/>
  <c r="H11465" i="62"/>
  <c r="I11465" i="62" s="1"/>
  <c r="H11464" i="62"/>
  <c r="I11464" i="62" s="1"/>
  <c r="H11463" i="62"/>
  <c r="I11463" i="62" s="1"/>
  <c r="H11462" i="62"/>
  <c r="I11462" i="62" s="1"/>
  <c r="H11461" i="62"/>
  <c r="I11461" i="62" s="1"/>
  <c r="H11460" i="62"/>
  <c r="I11460" i="62" s="1"/>
  <c r="H11459" i="62"/>
  <c r="I11459" i="62" s="1"/>
  <c r="H11458" i="62"/>
  <c r="I11458" i="62" s="1"/>
  <c r="H11457" i="62"/>
  <c r="I11457" i="62" s="1"/>
  <c r="H11456" i="62"/>
  <c r="I11456" i="62" s="1"/>
  <c r="H11455" i="62"/>
  <c r="I11455" i="62" s="1"/>
  <c r="H11454" i="62"/>
  <c r="I11454" i="62" s="1"/>
  <c r="H11453" i="62"/>
  <c r="I11453" i="62" s="1"/>
  <c r="H11452" i="62"/>
  <c r="I11452" i="62" s="1"/>
  <c r="H11451" i="62"/>
  <c r="I11451" i="62" s="1"/>
  <c r="H11450" i="62"/>
  <c r="I11450" i="62" s="1"/>
  <c r="H11449" i="62"/>
  <c r="I11449" i="62" s="1"/>
  <c r="H11448" i="62"/>
  <c r="I11448" i="62" s="1"/>
  <c r="H11447" i="62"/>
  <c r="I11447" i="62" s="1"/>
  <c r="H11446" i="62"/>
  <c r="I11446" i="62" s="1"/>
  <c r="H11445" i="62"/>
  <c r="I11445" i="62" s="1"/>
  <c r="H11444" i="62"/>
  <c r="I11444" i="62" s="1"/>
  <c r="H11443" i="62"/>
  <c r="I11443" i="62" s="1"/>
  <c r="H11442" i="62"/>
  <c r="I11442" i="62" s="1"/>
  <c r="H11441" i="62"/>
  <c r="I11441" i="62" s="1"/>
  <c r="H11440" i="62"/>
  <c r="I11440" i="62" s="1"/>
  <c r="H11439" i="62"/>
  <c r="I11439" i="62" s="1"/>
  <c r="H11438" i="62"/>
  <c r="I11438" i="62" s="1"/>
  <c r="H11437" i="62"/>
  <c r="I11437" i="62" s="1"/>
  <c r="H11436" i="62"/>
  <c r="I11436" i="62" s="1"/>
  <c r="H11435" i="62"/>
  <c r="I11435" i="62" s="1"/>
  <c r="H11434" i="62"/>
  <c r="I11434" i="62" s="1"/>
  <c r="H11433" i="62"/>
  <c r="I11433" i="62" s="1"/>
  <c r="H11432" i="62"/>
  <c r="I11432" i="62" s="1"/>
  <c r="H11431" i="62"/>
  <c r="I11431" i="62" s="1"/>
  <c r="H11430" i="62"/>
  <c r="I11430" i="62" s="1"/>
  <c r="H11429" i="62"/>
  <c r="I11429" i="62" s="1"/>
  <c r="H11428" i="62"/>
  <c r="I11428" i="62" s="1"/>
  <c r="H11427" i="62"/>
  <c r="I11427" i="62" s="1"/>
  <c r="H11426" i="62"/>
  <c r="I11426" i="62" s="1"/>
  <c r="H11425" i="62"/>
  <c r="I11425" i="62" s="1"/>
  <c r="H11424" i="62"/>
  <c r="I11424" i="62" s="1"/>
  <c r="H11423" i="62"/>
  <c r="I11423" i="62" s="1"/>
  <c r="H11422" i="62"/>
  <c r="I11422" i="62" s="1"/>
  <c r="H11421" i="62"/>
  <c r="I11421" i="62" s="1"/>
  <c r="H11420" i="62"/>
  <c r="I11420" i="62" s="1"/>
  <c r="H11419" i="62"/>
  <c r="I11419" i="62" s="1"/>
  <c r="H11418" i="62"/>
  <c r="I11418" i="62" s="1"/>
  <c r="H11417" i="62"/>
  <c r="I11417" i="62" s="1"/>
  <c r="H11416" i="62"/>
  <c r="I11416" i="62" s="1"/>
  <c r="H11415" i="62"/>
  <c r="I11415" i="62" s="1"/>
  <c r="H11414" i="62"/>
  <c r="I11414" i="62" s="1"/>
  <c r="H11413" i="62"/>
  <c r="I11413" i="62" s="1"/>
  <c r="H11412" i="62"/>
  <c r="I11412" i="62" s="1"/>
  <c r="H11411" i="62"/>
  <c r="I11411" i="62" s="1"/>
  <c r="H11410" i="62"/>
  <c r="I11410" i="62" s="1"/>
  <c r="H11409" i="62"/>
  <c r="I11409" i="62" s="1"/>
  <c r="H11408" i="62"/>
  <c r="I11408" i="62" s="1"/>
  <c r="H11407" i="62"/>
  <c r="I11407" i="62" s="1"/>
  <c r="H11406" i="62"/>
  <c r="I11406" i="62" s="1"/>
  <c r="H11405" i="62"/>
  <c r="I11405" i="62" s="1"/>
  <c r="H11404" i="62"/>
  <c r="I11404" i="62" s="1"/>
  <c r="H11403" i="62"/>
  <c r="I11403" i="62" s="1"/>
  <c r="H11402" i="62"/>
  <c r="I11402" i="62" s="1"/>
  <c r="H11401" i="62"/>
  <c r="I11401" i="62" s="1"/>
  <c r="H11400" i="62"/>
  <c r="I11400" i="62" s="1"/>
  <c r="H11399" i="62"/>
  <c r="I11399" i="62" s="1"/>
  <c r="H11398" i="62"/>
  <c r="I11398" i="62" s="1"/>
  <c r="H11397" i="62"/>
  <c r="I11397" i="62" s="1"/>
  <c r="H11396" i="62"/>
  <c r="I11396" i="62" s="1"/>
  <c r="H11395" i="62"/>
  <c r="I11395" i="62" s="1"/>
  <c r="H11394" i="62"/>
  <c r="I11394" i="62" s="1"/>
  <c r="H11393" i="62"/>
  <c r="I11393" i="62" s="1"/>
  <c r="H11392" i="62"/>
  <c r="I11392" i="62" s="1"/>
  <c r="H11391" i="62"/>
  <c r="I11391" i="62" s="1"/>
  <c r="H11390" i="62"/>
  <c r="I11390" i="62" s="1"/>
  <c r="H11389" i="62"/>
  <c r="I11389" i="62" s="1"/>
  <c r="H11388" i="62"/>
  <c r="I11388" i="62" s="1"/>
  <c r="H11387" i="62"/>
  <c r="I11387" i="62" s="1"/>
  <c r="H11386" i="62"/>
  <c r="I11386" i="62" s="1"/>
  <c r="H11385" i="62"/>
  <c r="I11385" i="62" s="1"/>
  <c r="H11384" i="62"/>
  <c r="I11384" i="62" s="1"/>
  <c r="H11383" i="62"/>
  <c r="I11383" i="62" s="1"/>
  <c r="H11382" i="62"/>
  <c r="I11382" i="62" s="1"/>
  <c r="H11381" i="62"/>
  <c r="I11381" i="62" s="1"/>
  <c r="H11380" i="62"/>
  <c r="I11380" i="62" s="1"/>
  <c r="H11379" i="62"/>
  <c r="I11379" i="62" s="1"/>
  <c r="H11378" i="62"/>
  <c r="I11378" i="62" s="1"/>
  <c r="H11377" i="62"/>
  <c r="I11377" i="62" s="1"/>
  <c r="H11376" i="62"/>
  <c r="I11376" i="62" s="1"/>
  <c r="H11375" i="62"/>
  <c r="I11375" i="62" s="1"/>
  <c r="H11374" i="62"/>
  <c r="I11374" i="62" s="1"/>
  <c r="H11373" i="62"/>
  <c r="I11373" i="62" s="1"/>
  <c r="H11372" i="62"/>
  <c r="I11372" i="62" s="1"/>
  <c r="H11371" i="62"/>
  <c r="I11371" i="62" s="1"/>
  <c r="H11370" i="62"/>
  <c r="I11370" i="62" s="1"/>
  <c r="H11369" i="62"/>
  <c r="I11369" i="62" s="1"/>
  <c r="H11368" i="62"/>
  <c r="I11368" i="62" s="1"/>
  <c r="H11367" i="62"/>
  <c r="I11367" i="62" s="1"/>
  <c r="H11366" i="62"/>
  <c r="I11366" i="62" s="1"/>
  <c r="H11365" i="62"/>
  <c r="I11365" i="62" s="1"/>
  <c r="H11364" i="62"/>
  <c r="I11364" i="62" s="1"/>
  <c r="H11363" i="62"/>
  <c r="I11363" i="62" s="1"/>
  <c r="H11362" i="62"/>
  <c r="I11362" i="62" s="1"/>
  <c r="H11361" i="62"/>
  <c r="I11361" i="62" s="1"/>
  <c r="H11360" i="62"/>
  <c r="I11360" i="62" s="1"/>
  <c r="H11359" i="62"/>
  <c r="I11359" i="62" s="1"/>
  <c r="H11358" i="62"/>
  <c r="I11358" i="62" s="1"/>
  <c r="H11357" i="62"/>
  <c r="I11357" i="62" s="1"/>
  <c r="H11356" i="62"/>
  <c r="I11356" i="62" s="1"/>
  <c r="H11355" i="62"/>
  <c r="I11355" i="62" s="1"/>
  <c r="H11354" i="62"/>
  <c r="I11354" i="62" s="1"/>
  <c r="H11353" i="62"/>
  <c r="I11353" i="62" s="1"/>
  <c r="H11352" i="62"/>
  <c r="I11352" i="62" s="1"/>
  <c r="H11351" i="62"/>
  <c r="I11351" i="62" s="1"/>
  <c r="H11350" i="62"/>
  <c r="I11350" i="62" s="1"/>
  <c r="H11349" i="62"/>
  <c r="I11349" i="62" s="1"/>
  <c r="H11348" i="62"/>
  <c r="I11348" i="62" s="1"/>
  <c r="H11347" i="62"/>
  <c r="I11347" i="62" s="1"/>
  <c r="H11346" i="62"/>
  <c r="I11346" i="62" s="1"/>
  <c r="H11345" i="62"/>
  <c r="I11345" i="62" s="1"/>
  <c r="H11344" i="62"/>
  <c r="I11344" i="62" s="1"/>
  <c r="H11343" i="62"/>
  <c r="I11343" i="62" s="1"/>
  <c r="H11342" i="62"/>
  <c r="I11342" i="62" s="1"/>
  <c r="H11341" i="62"/>
  <c r="I11341" i="62" s="1"/>
  <c r="H11340" i="62"/>
  <c r="I11340" i="62" s="1"/>
  <c r="H11339" i="62"/>
  <c r="I11339" i="62" s="1"/>
  <c r="H11338" i="62"/>
  <c r="I11338" i="62" s="1"/>
  <c r="H11337" i="62"/>
  <c r="I11337" i="62" s="1"/>
  <c r="H11336" i="62"/>
  <c r="I11336" i="62" s="1"/>
  <c r="H11335" i="62"/>
  <c r="I11335" i="62" s="1"/>
  <c r="H11334" i="62"/>
  <c r="I11334" i="62" s="1"/>
  <c r="H11333" i="62"/>
  <c r="I11333" i="62" s="1"/>
  <c r="H11332" i="62"/>
  <c r="I11332" i="62" s="1"/>
  <c r="H11331" i="62"/>
  <c r="I11331" i="62" s="1"/>
  <c r="H11330" i="62"/>
  <c r="I11330" i="62" s="1"/>
  <c r="H11329" i="62"/>
  <c r="I11329" i="62" s="1"/>
  <c r="H11328" i="62"/>
  <c r="I11328" i="62" s="1"/>
  <c r="H11327" i="62"/>
  <c r="I11327" i="62" s="1"/>
  <c r="H11326" i="62"/>
  <c r="I11326" i="62" s="1"/>
  <c r="H11325" i="62"/>
  <c r="I11325" i="62" s="1"/>
  <c r="H11324" i="62"/>
  <c r="I11324" i="62" s="1"/>
  <c r="H11323" i="62"/>
  <c r="I11323" i="62" s="1"/>
  <c r="H11322" i="62"/>
  <c r="I11322" i="62" s="1"/>
  <c r="H11321" i="62"/>
  <c r="I11321" i="62" s="1"/>
  <c r="H11320" i="62"/>
  <c r="I11320" i="62" s="1"/>
  <c r="H11319" i="62"/>
  <c r="I11319" i="62" s="1"/>
  <c r="H11318" i="62"/>
  <c r="I11318" i="62" s="1"/>
  <c r="H11317" i="62"/>
  <c r="I11317" i="62" s="1"/>
  <c r="H11316" i="62"/>
  <c r="I11316" i="62" s="1"/>
  <c r="H11315" i="62"/>
  <c r="I11315" i="62" s="1"/>
  <c r="H11314" i="62"/>
  <c r="I11314" i="62" s="1"/>
  <c r="H11313" i="62"/>
  <c r="I11313" i="62" s="1"/>
  <c r="H11312" i="62"/>
  <c r="I11312" i="62" s="1"/>
  <c r="H11311" i="62"/>
  <c r="I11311" i="62" s="1"/>
  <c r="H11310" i="62"/>
  <c r="I11310" i="62" s="1"/>
  <c r="H11309" i="62"/>
  <c r="I11309" i="62" s="1"/>
  <c r="H11308" i="62"/>
  <c r="I11308" i="62" s="1"/>
  <c r="H11307" i="62"/>
  <c r="I11307" i="62" s="1"/>
  <c r="H11306" i="62"/>
  <c r="I11306" i="62" s="1"/>
  <c r="H11305" i="62"/>
  <c r="I11305" i="62" s="1"/>
  <c r="H11304" i="62"/>
  <c r="I11304" i="62" s="1"/>
  <c r="H11303" i="62"/>
  <c r="I11303" i="62" s="1"/>
  <c r="H11302" i="62"/>
  <c r="I11302" i="62" s="1"/>
  <c r="H11301" i="62"/>
  <c r="I11301" i="62" s="1"/>
  <c r="H11300" i="62"/>
  <c r="I11300" i="62" s="1"/>
  <c r="H11299" i="62"/>
  <c r="I11299" i="62" s="1"/>
  <c r="H11298" i="62"/>
  <c r="I11298" i="62" s="1"/>
  <c r="H11297" i="62"/>
  <c r="I11297" i="62" s="1"/>
  <c r="H11296" i="62"/>
  <c r="I11296" i="62" s="1"/>
  <c r="H11295" i="62"/>
  <c r="I11295" i="62" s="1"/>
  <c r="H11294" i="62"/>
  <c r="I11294" i="62" s="1"/>
  <c r="H11293" i="62"/>
  <c r="I11293" i="62" s="1"/>
  <c r="H11292" i="62"/>
  <c r="I11292" i="62" s="1"/>
  <c r="H11291" i="62"/>
  <c r="I11291" i="62" s="1"/>
  <c r="H11290" i="62"/>
  <c r="I11290" i="62" s="1"/>
  <c r="H11289" i="62"/>
  <c r="I11289" i="62" s="1"/>
  <c r="H11288" i="62"/>
  <c r="I11288" i="62" s="1"/>
  <c r="H11287" i="62"/>
  <c r="I11287" i="62" s="1"/>
  <c r="H11286" i="62"/>
  <c r="I11286" i="62" s="1"/>
  <c r="H11285" i="62"/>
  <c r="I11285" i="62" s="1"/>
  <c r="H11284" i="62"/>
  <c r="I11284" i="62" s="1"/>
  <c r="H11283" i="62"/>
  <c r="I11283" i="62" s="1"/>
  <c r="H11282" i="62"/>
  <c r="I11282" i="62" s="1"/>
  <c r="H11281" i="62"/>
  <c r="I11281" i="62" s="1"/>
  <c r="H11280" i="62"/>
  <c r="I11280" i="62" s="1"/>
  <c r="H11279" i="62"/>
  <c r="I11279" i="62" s="1"/>
  <c r="H11278" i="62"/>
  <c r="I11278" i="62" s="1"/>
  <c r="H11277" i="62"/>
  <c r="I11277" i="62" s="1"/>
  <c r="H11276" i="62"/>
  <c r="I11276" i="62" s="1"/>
  <c r="H11275" i="62"/>
  <c r="I11275" i="62" s="1"/>
  <c r="H11274" i="62"/>
  <c r="I11274" i="62" s="1"/>
  <c r="H11273" i="62"/>
  <c r="I11273" i="62" s="1"/>
  <c r="H11272" i="62"/>
  <c r="I11272" i="62" s="1"/>
  <c r="H11271" i="62"/>
  <c r="I11271" i="62" s="1"/>
  <c r="H11270" i="62"/>
  <c r="I11270" i="62" s="1"/>
  <c r="H11269" i="62"/>
  <c r="I11269" i="62" s="1"/>
  <c r="H11268" i="62"/>
  <c r="I11268" i="62" s="1"/>
  <c r="H11267" i="62"/>
  <c r="I11267" i="62" s="1"/>
  <c r="H11266" i="62"/>
  <c r="I11266" i="62" s="1"/>
  <c r="H11265" i="62"/>
  <c r="I11265" i="62" s="1"/>
  <c r="H11264" i="62"/>
  <c r="I11264" i="62" s="1"/>
  <c r="H11263" i="62"/>
  <c r="I11263" i="62" s="1"/>
  <c r="H11262" i="62"/>
  <c r="I11262" i="62" s="1"/>
  <c r="H11261" i="62"/>
  <c r="I11261" i="62" s="1"/>
  <c r="H11260" i="62"/>
  <c r="I11260" i="62" s="1"/>
  <c r="H11259" i="62"/>
  <c r="I11259" i="62" s="1"/>
  <c r="H11258" i="62"/>
  <c r="I11258" i="62" s="1"/>
  <c r="H11257" i="62"/>
  <c r="I11257" i="62" s="1"/>
  <c r="H11256" i="62"/>
  <c r="I11256" i="62" s="1"/>
  <c r="H11255" i="62"/>
  <c r="I11255" i="62" s="1"/>
  <c r="H11254" i="62"/>
  <c r="I11254" i="62" s="1"/>
  <c r="H11253" i="62"/>
  <c r="I11253" i="62" s="1"/>
  <c r="H11252" i="62"/>
  <c r="I11252" i="62" s="1"/>
  <c r="H11251" i="62"/>
  <c r="I11251" i="62" s="1"/>
  <c r="H11250" i="62"/>
  <c r="I11250" i="62" s="1"/>
  <c r="H11249" i="62"/>
  <c r="I11249" i="62" s="1"/>
  <c r="H11248" i="62"/>
  <c r="I11248" i="62" s="1"/>
  <c r="H11247" i="62"/>
  <c r="I11247" i="62" s="1"/>
  <c r="H11246" i="62"/>
  <c r="I11246" i="62" s="1"/>
  <c r="H11245" i="62"/>
  <c r="I11245" i="62" s="1"/>
  <c r="H11244" i="62"/>
  <c r="I11244" i="62" s="1"/>
  <c r="H11243" i="62"/>
  <c r="I11243" i="62" s="1"/>
  <c r="H11242" i="62"/>
  <c r="I11242" i="62" s="1"/>
  <c r="H11241" i="62"/>
  <c r="I11241" i="62" s="1"/>
  <c r="H11240" i="62"/>
  <c r="I11240" i="62" s="1"/>
  <c r="H11239" i="62"/>
  <c r="I11239" i="62" s="1"/>
  <c r="H11238" i="62"/>
  <c r="I11238" i="62" s="1"/>
  <c r="H11237" i="62"/>
  <c r="I11237" i="62" s="1"/>
  <c r="H11236" i="62"/>
  <c r="I11236" i="62" s="1"/>
  <c r="H11235" i="62"/>
  <c r="I11235" i="62" s="1"/>
  <c r="H11234" i="62"/>
  <c r="I11234" i="62" s="1"/>
  <c r="H11233" i="62"/>
  <c r="I11233" i="62" s="1"/>
  <c r="H11232" i="62"/>
  <c r="I11232" i="62" s="1"/>
  <c r="H11231" i="62"/>
  <c r="I11231" i="62" s="1"/>
  <c r="H11230" i="62"/>
  <c r="I11230" i="62" s="1"/>
  <c r="H11229" i="62"/>
  <c r="I11229" i="62" s="1"/>
  <c r="H11228" i="62"/>
  <c r="I11228" i="62" s="1"/>
  <c r="H11227" i="62"/>
  <c r="I11227" i="62" s="1"/>
  <c r="H11226" i="62"/>
  <c r="I11226" i="62" s="1"/>
  <c r="H11225" i="62"/>
  <c r="I11225" i="62" s="1"/>
  <c r="H11224" i="62"/>
  <c r="I11224" i="62" s="1"/>
  <c r="H11223" i="62"/>
  <c r="I11223" i="62" s="1"/>
  <c r="H11222" i="62"/>
  <c r="I11222" i="62" s="1"/>
  <c r="H11221" i="62"/>
  <c r="I11221" i="62" s="1"/>
  <c r="H11220" i="62"/>
  <c r="I11220" i="62" s="1"/>
  <c r="H11219" i="62"/>
  <c r="I11219" i="62" s="1"/>
  <c r="H11218" i="62"/>
  <c r="I11218" i="62" s="1"/>
  <c r="H11217" i="62"/>
  <c r="I11217" i="62" s="1"/>
  <c r="H11216" i="62"/>
  <c r="I11216" i="62" s="1"/>
  <c r="H11215" i="62"/>
  <c r="I11215" i="62" s="1"/>
  <c r="H11214" i="62"/>
  <c r="I11214" i="62" s="1"/>
  <c r="H11213" i="62"/>
  <c r="I11213" i="62" s="1"/>
  <c r="H11212" i="62"/>
  <c r="I11212" i="62" s="1"/>
  <c r="H11211" i="62"/>
  <c r="I11211" i="62" s="1"/>
  <c r="H11210" i="62"/>
  <c r="I11210" i="62" s="1"/>
  <c r="H11209" i="62"/>
  <c r="I11209" i="62" s="1"/>
  <c r="H11208" i="62"/>
  <c r="I11208" i="62" s="1"/>
  <c r="H11207" i="62"/>
  <c r="I11207" i="62" s="1"/>
  <c r="H11206" i="62"/>
  <c r="I11206" i="62" s="1"/>
  <c r="H11205" i="62"/>
  <c r="I11205" i="62" s="1"/>
  <c r="H11204" i="62"/>
  <c r="I11204" i="62" s="1"/>
  <c r="H11203" i="62"/>
  <c r="I11203" i="62" s="1"/>
  <c r="H11202" i="62"/>
  <c r="I11202" i="62" s="1"/>
  <c r="H11201" i="62"/>
  <c r="I11201" i="62" s="1"/>
  <c r="H11200" i="62"/>
  <c r="I11200" i="62" s="1"/>
  <c r="H11199" i="62"/>
  <c r="I11199" i="62" s="1"/>
  <c r="H11198" i="62"/>
  <c r="I11198" i="62" s="1"/>
  <c r="H11197" i="62"/>
  <c r="I11197" i="62" s="1"/>
  <c r="H11196" i="62"/>
  <c r="I11196" i="62" s="1"/>
  <c r="H11195" i="62"/>
  <c r="I11195" i="62" s="1"/>
  <c r="H11194" i="62"/>
  <c r="I11194" i="62" s="1"/>
  <c r="H11193" i="62"/>
  <c r="I11193" i="62" s="1"/>
  <c r="H11192" i="62"/>
  <c r="I11192" i="62" s="1"/>
  <c r="H11191" i="62"/>
  <c r="I11191" i="62" s="1"/>
  <c r="H11190" i="62"/>
  <c r="I11190" i="62" s="1"/>
  <c r="H11189" i="62"/>
  <c r="I11189" i="62" s="1"/>
  <c r="H11188" i="62"/>
  <c r="I11188" i="62" s="1"/>
  <c r="H11187" i="62"/>
  <c r="I11187" i="62" s="1"/>
  <c r="H11186" i="62"/>
  <c r="I11186" i="62" s="1"/>
  <c r="H11185" i="62"/>
  <c r="I11185" i="62" s="1"/>
  <c r="H11184" i="62"/>
  <c r="I11184" i="62" s="1"/>
  <c r="H11183" i="62"/>
  <c r="I11183" i="62" s="1"/>
  <c r="H11182" i="62"/>
  <c r="I11182" i="62" s="1"/>
  <c r="H11181" i="62"/>
  <c r="I11181" i="62" s="1"/>
  <c r="H11180" i="62"/>
  <c r="I11180" i="62" s="1"/>
  <c r="H11179" i="62"/>
  <c r="I11179" i="62" s="1"/>
  <c r="H11178" i="62"/>
  <c r="I11178" i="62" s="1"/>
  <c r="H11177" i="62"/>
  <c r="I11177" i="62" s="1"/>
  <c r="H11176" i="62"/>
  <c r="I11176" i="62" s="1"/>
  <c r="H11175" i="62"/>
  <c r="I11175" i="62" s="1"/>
  <c r="H11174" i="62"/>
  <c r="I11174" i="62" s="1"/>
  <c r="H11173" i="62"/>
  <c r="I11173" i="62" s="1"/>
  <c r="H11172" i="62"/>
  <c r="I11172" i="62" s="1"/>
  <c r="H11171" i="62"/>
  <c r="I11171" i="62" s="1"/>
  <c r="H11170" i="62"/>
  <c r="I11170" i="62" s="1"/>
  <c r="H11169" i="62"/>
  <c r="I11169" i="62" s="1"/>
  <c r="H11168" i="62"/>
  <c r="I11168" i="62" s="1"/>
  <c r="H11167" i="62"/>
  <c r="I11167" i="62" s="1"/>
  <c r="H11166" i="62"/>
  <c r="I11166" i="62" s="1"/>
  <c r="H11165" i="62"/>
  <c r="I11165" i="62" s="1"/>
  <c r="H11164" i="62"/>
  <c r="I11164" i="62" s="1"/>
  <c r="H11163" i="62"/>
  <c r="I11163" i="62" s="1"/>
  <c r="H11162" i="62"/>
  <c r="I11162" i="62" s="1"/>
  <c r="H11161" i="62"/>
  <c r="I11161" i="62" s="1"/>
  <c r="H11160" i="62"/>
  <c r="I11160" i="62" s="1"/>
  <c r="H11159" i="62"/>
  <c r="I11159" i="62" s="1"/>
  <c r="H11158" i="62"/>
  <c r="I11158" i="62" s="1"/>
  <c r="H11157" i="62"/>
  <c r="I11157" i="62" s="1"/>
  <c r="H11156" i="62"/>
  <c r="I11156" i="62" s="1"/>
  <c r="H11155" i="62"/>
  <c r="I11155" i="62" s="1"/>
  <c r="H11154" i="62"/>
  <c r="I11154" i="62" s="1"/>
  <c r="H11153" i="62"/>
  <c r="I11153" i="62" s="1"/>
  <c r="H11152" i="62"/>
  <c r="I11152" i="62" s="1"/>
  <c r="H11151" i="62"/>
  <c r="I11151" i="62" s="1"/>
  <c r="H11150" i="62"/>
  <c r="I11150" i="62" s="1"/>
  <c r="H11149" i="62"/>
  <c r="I11149" i="62" s="1"/>
  <c r="H11148" i="62"/>
  <c r="I11148" i="62" s="1"/>
  <c r="H11147" i="62"/>
  <c r="I11147" i="62" s="1"/>
  <c r="H11146" i="62"/>
  <c r="I11146" i="62" s="1"/>
  <c r="H11145" i="62"/>
  <c r="I11145" i="62" s="1"/>
  <c r="H11144" i="62"/>
  <c r="I11144" i="62" s="1"/>
  <c r="H11143" i="62"/>
  <c r="I11143" i="62" s="1"/>
  <c r="H11142" i="62"/>
  <c r="I11142" i="62" s="1"/>
  <c r="H11141" i="62"/>
  <c r="I11141" i="62" s="1"/>
  <c r="H11140" i="62"/>
  <c r="I11140" i="62" s="1"/>
  <c r="H11139" i="62"/>
  <c r="I11139" i="62" s="1"/>
  <c r="H11138" i="62"/>
  <c r="I11138" i="62" s="1"/>
  <c r="H11137" i="62"/>
  <c r="I11137" i="62" s="1"/>
  <c r="H11136" i="62"/>
  <c r="I11136" i="62" s="1"/>
  <c r="H11135" i="62"/>
  <c r="I11135" i="62" s="1"/>
  <c r="H11134" i="62"/>
  <c r="I11134" i="62" s="1"/>
  <c r="H11133" i="62"/>
  <c r="I11133" i="62" s="1"/>
  <c r="H11132" i="62"/>
  <c r="I11132" i="62" s="1"/>
  <c r="H11131" i="62"/>
  <c r="I11131" i="62" s="1"/>
  <c r="H11130" i="62"/>
  <c r="I11130" i="62" s="1"/>
  <c r="H11129" i="62"/>
  <c r="I11129" i="62" s="1"/>
  <c r="H11128" i="62"/>
  <c r="I11128" i="62" s="1"/>
  <c r="H11127" i="62"/>
  <c r="I11127" i="62" s="1"/>
  <c r="H11126" i="62"/>
  <c r="I11126" i="62" s="1"/>
  <c r="H11125" i="62"/>
  <c r="I11125" i="62" s="1"/>
  <c r="H11124" i="62"/>
  <c r="I11124" i="62" s="1"/>
  <c r="H11123" i="62"/>
  <c r="I11123" i="62" s="1"/>
  <c r="H11122" i="62"/>
  <c r="I11122" i="62" s="1"/>
  <c r="H11121" i="62"/>
  <c r="I11121" i="62" s="1"/>
  <c r="H11120" i="62"/>
  <c r="I11120" i="62" s="1"/>
  <c r="H11119" i="62"/>
  <c r="I11119" i="62" s="1"/>
  <c r="H11118" i="62"/>
  <c r="I11118" i="62" s="1"/>
  <c r="H11117" i="62"/>
  <c r="I11117" i="62" s="1"/>
  <c r="H11116" i="62"/>
  <c r="I11116" i="62" s="1"/>
  <c r="H11115" i="62"/>
  <c r="I11115" i="62" s="1"/>
  <c r="H11114" i="62"/>
  <c r="I11114" i="62" s="1"/>
  <c r="H11113" i="62"/>
  <c r="I11113" i="62" s="1"/>
  <c r="H11112" i="62"/>
  <c r="I11112" i="62" s="1"/>
  <c r="H11111" i="62"/>
  <c r="I11111" i="62" s="1"/>
  <c r="H11110" i="62"/>
  <c r="I11110" i="62" s="1"/>
  <c r="H11109" i="62"/>
  <c r="I11109" i="62" s="1"/>
  <c r="H11108" i="62"/>
  <c r="I11108" i="62" s="1"/>
  <c r="H11107" i="62"/>
  <c r="I11107" i="62" s="1"/>
  <c r="H11106" i="62"/>
  <c r="I11106" i="62" s="1"/>
  <c r="H11105" i="62"/>
  <c r="I11105" i="62" s="1"/>
  <c r="H11104" i="62"/>
  <c r="I11104" i="62" s="1"/>
  <c r="H11103" i="62"/>
  <c r="I11103" i="62" s="1"/>
  <c r="H11102" i="62"/>
  <c r="I11102" i="62" s="1"/>
  <c r="H11101" i="62"/>
  <c r="I11101" i="62" s="1"/>
  <c r="H11100" i="62"/>
  <c r="I11100" i="62" s="1"/>
  <c r="H11099" i="62"/>
  <c r="I11099" i="62" s="1"/>
  <c r="H11098" i="62"/>
  <c r="I11098" i="62" s="1"/>
  <c r="H11097" i="62"/>
  <c r="I11097" i="62" s="1"/>
  <c r="H11096" i="62"/>
  <c r="I11096" i="62" s="1"/>
  <c r="H11095" i="62"/>
  <c r="I11095" i="62" s="1"/>
  <c r="H11094" i="62"/>
  <c r="I11094" i="62" s="1"/>
  <c r="H11093" i="62"/>
  <c r="I11093" i="62" s="1"/>
  <c r="H11092" i="62"/>
  <c r="I11092" i="62" s="1"/>
  <c r="H11091" i="62"/>
  <c r="I11091" i="62" s="1"/>
  <c r="H11090" i="62"/>
  <c r="I11090" i="62" s="1"/>
  <c r="H11089" i="62"/>
  <c r="I11089" i="62" s="1"/>
  <c r="H11088" i="62"/>
  <c r="I11088" i="62" s="1"/>
  <c r="H11087" i="62"/>
  <c r="I11087" i="62" s="1"/>
  <c r="H11086" i="62"/>
  <c r="I11086" i="62" s="1"/>
  <c r="H11085" i="62"/>
  <c r="I11085" i="62" s="1"/>
  <c r="H11084" i="62"/>
  <c r="I11084" i="62" s="1"/>
  <c r="H11083" i="62"/>
  <c r="I11083" i="62" s="1"/>
  <c r="H11082" i="62"/>
  <c r="I11082" i="62" s="1"/>
  <c r="H11081" i="62"/>
  <c r="I11081" i="62" s="1"/>
  <c r="H11080" i="62"/>
  <c r="I11080" i="62" s="1"/>
  <c r="H11079" i="62"/>
  <c r="I11079" i="62" s="1"/>
  <c r="H11078" i="62"/>
  <c r="I11078" i="62" s="1"/>
  <c r="H11077" i="62"/>
  <c r="I11077" i="62" s="1"/>
  <c r="H11076" i="62"/>
  <c r="I11076" i="62" s="1"/>
  <c r="H11075" i="62"/>
  <c r="I11075" i="62" s="1"/>
  <c r="H11074" i="62"/>
  <c r="I11074" i="62" s="1"/>
  <c r="H11073" i="62"/>
  <c r="I11073" i="62" s="1"/>
  <c r="H11072" i="62"/>
  <c r="I11072" i="62" s="1"/>
  <c r="H11071" i="62"/>
  <c r="I11071" i="62" s="1"/>
  <c r="H11070" i="62"/>
  <c r="I11070" i="62" s="1"/>
  <c r="H11069" i="62"/>
  <c r="I11069" i="62" s="1"/>
  <c r="H11068" i="62"/>
  <c r="I11068" i="62" s="1"/>
  <c r="H11067" i="62"/>
  <c r="I11067" i="62" s="1"/>
  <c r="H11066" i="62"/>
  <c r="I11066" i="62" s="1"/>
  <c r="H11065" i="62"/>
  <c r="I11065" i="62" s="1"/>
  <c r="H11064" i="62"/>
  <c r="I11064" i="62" s="1"/>
  <c r="H11063" i="62"/>
  <c r="I11063" i="62" s="1"/>
  <c r="H11062" i="62"/>
  <c r="I11062" i="62" s="1"/>
  <c r="H11061" i="62"/>
  <c r="I11061" i="62" s="1"/>
  <c r="H11060" i="62"/>
  <c r="I11060" i="62" s="1"/>
  <c r="H11059" i="62"/>
  <c r="I11059" i="62" s="1"/>
  <c r="H11058" i="62"/>
  <c r="I11058" i="62" s="1"/>
  <c r="H11057" i="62"/>
  <c r="I11057" i="62" s="1"/>
  <c r="H11056" i="62"/>
  <c r="I11056" i="62" s="1"/>
  <c r="H11055" i="62"/>
  <c r="I11055" i="62" s="1"/>
  <c r="H11054" i="62"/>
  <c r="I11054" i="62" s="1"/>
  <c r="H11053" i="62"/>
  <c r="I11053" i="62" s="1"/>
  <c r="H11052" i="62"/>
  <c r="I11052" i="62" s="1"/>
  <c r="H11051" i="62"/>
  <c r="I11051" i="62" s="1"/>
  <c r="H11050" i="62"/>
  <c r="I11050" i="62" s="1"/>
  <c r="H11049" i="62"/>
  <c r="I11049" i="62" s="1"/>
  <c r="H11048" i="62"/>
  <c r="I11048" i="62" s="1"/>
  <c r="H11047" i="62"/>
  <c r="I11047" i="62" s="1"/>
  <c r="H11046" i="62"/>
  <c r="I11046" i="62" s="1"/>
  <c r="H11045" i="62"/>
  <c r="I11045" i="62" s="1"/>
  <c r="H11044" i="62"/>
  <c r="I11044" i="62" s="1"/>
  <c r="H11043" i="62"/>
  <c r="I11043" i="62" s="1"/>
  <c r="H11042" i="62"/>
  <c r="I11042" i="62" s="1"/>
  <c r="H11041" i="62"/>
  <c r="I11041" i="62" s="1"/>
  <c r="H11040" i="62"/>
  <c r="I11040" i="62" s="1"/>
  <c r="H11039" i="62"/>
  <c r="I11039" i="62" s="1"/>
  <c r="H11038" i="62"/>
  <c r="I11038" i="62" s="1"/>
  <c r="H11037" i="62"/>
  <c r="I11037" i="62" s="1"/>
  <c r="H11036" i="62"/>
  <c r="I11036" i="62" s="1"/>
  <c r="H11035" i="62"/>
  <c r="I11035" i="62" s="1"/>
  <c r="H11034" i="62"/>
  <c r="I11034" i="62" s="1"/>
  <c r="H11033" i="62"/>
  <c r="I11033" i="62" s="1"/>
  <c r="H11032" i="62"/>
  <c r="I11032" i="62" s="1"/>
  <c r="H11031" i="62"/>
  <c r="I11031" i="62" s="1"/>
  <c r="H11030" i="62"/>
  <c r="I11030" i="62" s="1"/>
  <c r="H11029" i="62"/>
  <c r="I11029" i="62" s="1"/>
  <c r="H11028" i="62"/>
  <c r="I11028" i="62" s="1"/>
  <c r="H11027" i="62"/>
  <c r="I11027" i="62" s="1"/>
  <c r="H11026" i="62"/>
  <c r="I11026" i="62" s="1"/>
  <c r="H11025" i="62"/>
  <c r="I11025" i="62" s="1"/>
  <c r="H11024" i="62"/>
  <c r="I11024" i="62" s="1"/>
  <c r="H11023" i="62"/>
  <c r="I11023" i="62" s="1"/>
  <c r="H11022" i="62"/>
  <c r="I11022" i="62" s="1"/>
  <c r="H11021" i="62"/>
  <c r="I11021" i="62" s="1"/>
  <c r="H11020" i="62"/>
  <c r="I11020" i="62" s="1"/>
  <c r="H11019" i="62"/>
  <c r="I11019" i="62" s="1"/>
  <c r="H11018" i="62"/>
  <c r="I11018" i="62" s="1"/>
  <c r="H11017" i="62"/>
  <c r="I11017" i="62" s="1"/>
  <c r="H11016" i="62"/>
  <c r="I11016" i="62" s="1"/>
  <c r="H11015" i="62"/>
  <c r="I11015" i="62" s="1"/>
  <c r="H11014" i="62"/>
  <c r="I11014" i="62" s="1"/>
  <c r="H11013" i="62"/>
  <c r="I11013" i="62" s="1"/>
  <c r="H11012" i="62"/>
  <c r="I11012" i="62" s="1"/>
  <c r="H11011" i="62"/>
  <c r="I11011" i="62" s="1"/>
  <c r="H11010" i="62"/>
  <c r="I11010" i="62" s="1"/>
  <c r="H11009" i="62"/>
  <c r="I11009" i="62" s="1"/>
  <c r="H11008" i="62"/>
  <c r="I11008" i="62" s="1"/>
  <c r="H11007" i="62"/>
  <c r="I11007" i="62" s="1"/>
  <c r="H11006" i="62"/>
  <c r="I11006" i="62" s="1"/>
  <c r="H11005" i="62"/>
  <c r="I11005" i="62" s="1"/>
  <c r="H11004" i="62"/>
  <c r="I11004" i="62" s="1"/>
  <c r="H11003" i="62"/>
  <c r="I11003" i="62" s="1"/>
  <c r="H11002" i="62"/>
  <c r="I11002" i="62" s="1"/>
  <c r="H11001" i="62"/>
  <c r="I11001" i="62" s="1"/>
  <c r="H11000" i="62"/>
  <c r="I11000" i="62" s="1"/>
  <c r="H10999" i="62"/>
  <c r="I10999" i="62" s="1"/>
  <c r="H10998" i="62"/>
  <c r="I10998" i="62" s="1"/>
  <c r="H10997" i="62"/>
  <c r="I10997" i="62" s="1"/>
  <c r="H10996" i="62"/>
  <c r="I10996" i="62" s="1"/>
  <c r="H10995" i="62"/>
  <c r="I10995" i="62" s="1"/>
  <c r="H10994" i="62"/>
  <c r="I10994" i="62" s="1"/>
  <c r="H10993" i="62"/>
  <c r="I10993" i="62" s="1"/>
  <c r="H10992" i="62"/>
  <c r="I10992" i="62" s="1"/>
  <c r="H10991" i="62"/>
  <c r="I10991" i="62" s="1"/>
  <c r="H10990" i="62"/>
  <c r="I10990" i="62" s="1"/>
  <c r="H10989" i="62"/>
  <c r="I10989" i="62" s="1"/>
  <c r="H10988" i="62"/>
  <c r="I10988" i="62" s="1"/>
  <c r="H10987" i="62"/>
  <c r="I10987" i="62" s="1"/>
  <c r="H10986" i="62"/>
  <c r="I10986" i="62" s="1"/>
  <c r="H10985" i="62"/>
  <c r="I10985" i="62" s="1"/>
  <c r="H10984" i="62"/>
  <c r="I10984" i="62" s="1"/>
  <c r="H10983" i="62"/>
  <c r="I10983" i="62" s="1"/>
  <c r="H10982" i="62"/>
  <c r="I10982" i="62" s="1"/>
  <c r="H10981" i="62"/>
  <c r="I10981" i="62" s="1"/>
  <c r="H10980" i="62"/>
  <c r="I10980" i="62" s="1"/>
  <c r="H10979" i="62"/>
  <c r="I10979" i="62" s="1"/>
  <c r="H10978" i="62"/>
  <c r="I10978" i="62" s="1"/>
  <c r="H10977" i="62"/>
  <c r="I10977" i="62" s="1"/>
  <c r="H10976" i="62"/>
  <c r="I10976" i="62" s="1"/>
  <c r="H10975" i="62"/>
  <c r="I10975" i="62" s="1"/>
  <c r="H10974" i="62"/>
  <c r="I10974" i="62" s="1"/>
  <c r="H10973" i="62"/>
  <c r="I10973" i="62" s="1"/>
  <c r="H10972" i="62"/>
  <c r="I10972" i="62" s="1"/>
  <c r="H10971" i="62"/>
  <c r="I10971" i="62" s="1"/>
  <c r="H10970" i="62"/>
  <c r="I10970" i="62" s="1"/>
  <c r="H10969" i="62"/>
  <c r="I10969" i="62" s="1"/>
  <c r="H10968" i="62"/>
  <c r="I10968" i="62" s="1"/>
  <c r="H10967" i="62"/>
  <c r="I10967" i="62" s="1"/>
  <c r="H10966" i="62"/>
  <c r="I10966" i="62" s="1"/>
  <c r="H10965" i="62"/>
  <c r="I10965" i="62" s="1"/>
  <c r="H10964" i="62"/>
  <c r="I10964" i="62" s="1"/>
  <c r="H10963" i="62"/>
  <c r="I10963" i="62" s="1"/>
  <c r="H10962" i="62"/>
  <c r="I10962" i="62" s="1"/>
  <c r="H10961" i="62"/>
  <c r="I10961" i="62" s="1"/>
  <c r="H10960" i="62"/>
  <c r="I10960" i="62" s="1"/>
  <c r="H10959" i="62"/>
  <c r="I10959" i="62" s="1"/>
  <c r="H10958" i="62"/>
  <c r="I10958" i="62" s="1"/>
  <c r="H10957" i="62"/>
  <c r="I10957" i="62" s="1"/>
  <c r="H10956" i="62"/>
  <c r="I10956" i="62" s="1"/>
  <c r="H10955" i="62"/>
  <c r="I10955" i="62" s="1"/>
  <c r="H10954" i="62"/>
  <c r="I10954" i="62" s="1"/>
  <c r="H10953" i="62"/>
  <c r="I10953" i="62" s="1"/>
  <c r="H10952" i="62"/>
  <c r="I10952" i="62" s="1"/>
  <c r="H10951" i="62"/>
  <c r="I10951" i="62" s="1"/>
  <c r="H10950" i="62"/>
  <c r="I10950" i="62" s="1"/>
  <c r="H10949" i="62"/>
  <c r="I10949" i="62" s="1"/>
  <c r="H10948" i="62"/>
  <c r="I10948" i="62" s="1"/>
  <c r="H10947" i="62"/>
  <c r="I10947" i="62" s="1"/>
  <c r="H10946" i="62"/>
  <c r="I10946" i="62" s="1"/>
  <c r="H10945" i="62"/>
  <c r="I10945" i="62" s="1"/>
  <c r="H10944" i="62"/>
  <c r="I10944" i="62" s="1"/>
  <c r="H10943" i="62"/>
  <c r="I10943" i="62" s="1"/>
  <c r="H10942" i="62"/>
  <c r="I10942" i="62" s="1"/>
  <c r="H10941" i="62"/>
  <c r="I10941" i="62" s="1"/>
  <c r="H10940" i="62"/>
  <c r="I10940" i="62" s="1"/>
  <c r="H10939" i="62"/>
  <c r="I10939" i="62" s="1"/>
  <c r="H10938" i="62"/>
  <c r="I10938" i="62" s="1"/>
  <c r="H10937" i="62"/>
  <c r="I10937" i="62" s="1"/>
  <c r="H10936" i="62"/>
  <c r="I10936" i="62" s="1"/>
  <c r="H10935" i="62"/>
  <c r="I10935" i="62" s="1"/>
  <c r="H10934" i="62"/>
  <c r="I10934" i="62" s="1"/>
  <c r="H10933" i="62"/>
  <c r="I10933" i="62" s="1"/>
  <c r="H10932" i="62"/>
  <c r="I10932" i="62" s="1"/>
  <c r="H10931" i="62"/>
  <c r="I10931" i="62" s="1"/>
  <c r="H10930" i="62"/>
  <c r="I10930" i="62" s="1"/>
  <c r="H10929" i="62"/>
  <c r="I10929" i="62" s="1"/>
  <c r="H10928" i="62"/>
  <c r="I10928" i="62" s="1"/>
  <c r="H10927" i="62"/>
  <c r="I10927" i="62" s="1"/>
  <c r="H10926" i="62"/>
  <c r="I10926" i="62" s="1"/>
  <c r="H10925" i="62"/>
  <c r="I10925" i="62" s="1"/>
  <c r="H10924" i="62"/>
  <c r="I10924" i="62" s="1"/>
  <c r="H10923" i="62"/>
  <c r="I10923" i="62" s="1"/>
  <c r="H10922" i="62"/>
  <c r="I10922" i="62" s="1"/>
  <c r="H10921" i="62"/>
  <c r="I10921" i="62" s="1"/>
  <c r="H10920" i="62"/>
  <c r="I10920" i="62" s="1"/>
  <c r="H10919" i="62"/>
  <c r="I10919" i="62" s="1"/>
  <c r="H10918" i="62"/>
  <c r="I10918" i="62" s="1"/>
  <c r="H10917" i="62"/>
  <c r="I10917" i="62" s="1"/>
  <c r="H10916" i="62"/>
  <c r="I10916" i="62" s="1"/>
  <c r="H10915" i="62"/>
  <c r="I10915" i="62" s="1"/>
  <c r="H10914" i="62"/>
  <c r="I10914" i="62" s="1"/>
  <c r="H10913" i="62"/>
  <c r="I10913" i="62" s="1"/>
  <c r="H10912" i="62"/>
  <c r="I10912" i="62" s="1"/>
  <c r="H10911" i="62"/>
  <c r="I10911" i="62" s="1"/>
  <c r="H10910" i="62"/>
  <c r="I10910" i="62" s="1"/>
  <c r="H10909" i="62"/>
  <c r="I10909" i="62" s="1"/>
  <c r="H10908" i="62"/>
  <c r="I10908" i="62" s="1"/>
  <c r="H10907" i="62"/>
  <c r="I10907" i="62" s="1"/>
  <c r="H10906" i="62"/>
  <c r="I10906" i="62" s="1"/>
  <c r="H10905" i="62"/>
  <c r="I10905" i="62" s="1"/>
  <c r="H10904" i="62"/>
  <c r="I10904" i="62" s="1"/>
  <c r="H10903" i="62"/>
  <c r="I10903" i="62" s="1"/>
  <c r="H10902" i="62"/>
  <c r="I10902" i="62" s="1"/>
  <c r="H10901" i="62"/>
  <c r="I10901" i="62" s="1"/>
  <c r="H10900" i="62"/>
  <c r="I10900" i="62" s="1"/>
  <c r="H10899" i="62"/>
  <c r="I10899" i="62" s="1"/>
  <c r="H10898" i="62"/>
  <c r="I10898" i="62" s="1"/>
  <c r="H10897" i="62"/>
  <c r="I10897" i="62" s="1"/>
  <c r="H10896" i="62"/>
  <c r="I10896" i="62" s="1"/>
  <c r="H10895" i="62"/>
  <c r="I10895" i="62" s="1"/>
  <c r="H10894" i="62"/>
  <c r="I10894" i="62" s="1"/>
  <c r="H10893" i="62"/>
  <c r="I10893" i="62" s="1"/>
  <c r="H10892" i="62"/>
  <c r="I10892" i="62" s="1"/>
  <c r="H10891" i="62"/>
  <c r="I10891" i="62" s="1"/>
  <c r="H10890" i="62"/>
  <c r="I10890" i="62" s="1"/>
  <c r="H10889" i="62"/>
  <c r="I10889" i="62" s="1"/>
  <c r="H10888" i="62"/>
  <c r="I10888" i="62" s="1"/>
  <c r="H10887" i="62"/>
  <c r="I10887" i="62" s="1"/>
  <c r="H10886" i="62"/>
  <c r="I10886" i="62" s="1"/>
  <c r="H10885" i="62"/>
  <c r="I10885" i="62" s="1"/>
  <c r="H10884" i="62"/>
  <c r="I10884" i="62" s="1"/>
  <c r="H10883" i="62"/>
  <c r="I10883" i="62" s="1"/>
  <c r="H10882" i="62"/>
  <c r="I10882" i="62" s="1"/>
  <c r="H10881" i="62"/>
  <c r="I10881" i="62" s="1"/>
  <c r="H10880" i="62"/>
  <c r="I10880" i="62" s="1"/>
  <c r="H10879" i="62"/>
  <c r="I10879" i="62" s="1"/>
  <c r="H10878" i="62"/>
  <c r="I10878" i="62" s="1"/>
  <c r="H10877" i="62"/>
  <c r="I10877" i="62" s="1"/>
  <c r="H10876" i="62"/>
  <c r="I10876" i="62" s="1"/>
  <c r="H10875" i="62"/>
  <c r="I10875" i="62" s="1"/>
  <c r="H10874" i="62"/>
  <c r="I10874" i="62" s="1"/>
  <c r="H10873" i="62"/>
  <c r="I10873" i="62" s="1"/>
  <c r="H10872" i="62"/>
  <c r="I10872" i="62" s="1"/>
  <c r="H10871" i="62"/>
  <c r="I10871" i="62" s="1"/>
  <c r="H10870" i="62"/>
  <c r="I10870" i="62" s="1"/>
  <c r="H10869" i="62"/>
  <c r="I10869" i="62" s="1"/>
  <c r="H10868" i="62"/>
  <c r="I10868" i="62" s="1"/>
  <c r="H10867" i="62"/>
  <c r="I10867" i="62" s="1"/>
  <c r="H10866" i="62"/>
  <c r="I10866" i="62" s="1"/>
  <c r="H10865" i="62"/>
  <c r="I10865" i="62" s="1"/>
  <c r="H10864" i="62"/>
  <c r="I10864" i="62" s="1"/>
  <c r="H10863" i="62"/>
  <c r="I10863" i="62" s="1"/>
  <c r="H10862" i="62"/>
  <c r="I10862" i="62" s="1"/>
  <c r="H10861" i="62"/>
  <c r="I10861" i="62" s="1"/>
  <c r="H10860" i="62"/>
  <c r="I10860" i="62" s="1"/>
  <c r="H10859" i="62"/>
  <c r="I10859" i="62" s="1"/>
  <c r="H10858" i="62"/>
  <c r="I10858" i="62" s="1"/>
  <c r="H10857" i="62"/>
  <c r="I10857" i="62" s="1"/>
  <c r="H10856" i="62"/>
  <c r="I10856" i="62" s="1"/>
  <c r="H10855" i="62"/>
  <c r="I10855" i="62" s="1"/>
  <c r="H10854" i="62"/>
  <c r="I10854" i="62" s="1"/>
  <c r="H10853" i="62"/>
  <c r="I10853" i="62" s="1"/>
  <c r="H10852" i="62"/>
  <c r="I10852" i="62" s="1"/>
  <c r="H10851" i="62"/>
  <c r="I10851" i="62" s="1"/>
  <c r="H10850" i="62"/>
  <c r="I10850" i="62" s="1"/>
  <c r="H10849" i="62"/>
  <c r="I10849" i="62" s="1"/>
  <c r="H10848" i="62"/>
  <c r="I10848" i="62" s="1"/>
  <c r="H10847" i="62"/>
  <c r="I10847" i="62" s="1"/>
  <c r="H10846" i="62"/>
  <c r="I10846" i="62" s="1"/>
  <c r="H10845" i="62"/>
  <c r="I10845" i="62" s="1"/>
  <c r="H10844" i="62"/>
  <c r="I10844" i="62" s="1"/>
  <c r="H10843" i="62"/>
  <c r="I10843" i="62" s="1"/>
  <c r="H10842" i="62"/>
  <c r="I10842" i="62" s="1"/>
  <c r="H10841" i="62"/>
  <c r="I10841" i="62" s="1"/>
  <c r="H10840" i="62"/>
  <c r="I10840" i="62" s="1"/>
  <c r="H10839" i="62"/>
  <c r="I10839" i="62" s="1"/>
  <c r="H10838" i="62"/>
  <c r="I10838" i="62" s="1"/>
  <c r="H10837" i="62"/>
  <c r="I10837" i="62" s="1"/>
  <c r="H10836" i="62"/>
  <c r="I10836" i="62" s="1"/>
  <c r="H10835" i="62"/>
  <c r="I10835" i="62" s="1"/>
  <c r="H10834" i="62"/>
  <c r="I10834" i="62" s="1"/>
  <c r="H10833" i="62"/>
  <c r="I10833" i="62" s="1"/>
  <c r="H10832" i="62"/>
  <c r="I10832" i="62" s="1"/>
  <c r="H10831" i="62"/>
  <c r="I10831" i="62" s="1"/>
  <c r="H10830" i="62"/>
  <c r="I10830" i="62" s="1"/>
  <c r="H10829" i="62"/>
  <c r="I10829" i="62" s="1"/>
  <c r="H10828" i="62"/>
  <c r="I10828" i="62" s="1"/>
  <c r="H10827" i="62"/>
  <c r="I10827" i="62" s="1"/>
  <c r="H10826" i="62"/>
  <c r="I10826" i="62" s="1"/>
  <c r="H10825" i="62"/>
  <c r="I10825" i="62" s="1"/>
  <c r="H10824" i="62"/>
  <c r="I10824" i="62" s="1"/>
  <c r="H10823" i="62"/>
  <c r="I10823" i="62" s="1"/>
  <c r="H10822" i="62"/>
  <c r="I10822" i="62" s="1"/>
  <c r="H10821" i="62"/>
  <c r="I10821" i="62" s="1"/>
  <c r="H10820" i="62"/>
  <c r="I10820" i="62" s="1"/>
  <c r="H10819" i="62"/>
  <c r="I10819" i="62" s="1"/>
  <c r="H10818" i="62"/>
  <c r="I10818" i="62" s="1"/>
  <c r="H10817" i="62"/>
  <c r="I10817" i="62" s="1"/>
  <c r="H10816" i="62"/>
  <c r="I10816" i="62" s="1"/>
  <c r="H10815" i="62"/>
  <c r="I10815" i="62" s="1"/>
  <c r="H10814" i="62"/>
  <c r="I10814" i="62" s="1"/>
  <c r="H10813" i="62"/>
  <c r="I10813" i="62" s="1"/>
  <c r="H10812" i="62"/>
  <c r="I10812" i="62" s="1"/>
  <c r="H10811" i="62"/>
  <c r="I10811" i="62" s="1"/>
  <c r="H10810" i="62"/>
  <c r="I10810" i="62" s="1"/>
  <c r="H10809" i="62"/>
  <c r="I10809" i="62" s="1"/>
  <c r="H10808" i="62"/>
  <c r="I10808" i="62" s="1"/>
  <c r="H10807" i="62"/>
  <c r="I10807" i="62" s="1"/>
  <c r="H10806" i="62"/>
  <c r="I10806" i="62" s="1"/>
  <c r="H10805" i="62"/>
  <c r="I10805" i="62" s="1"/>
  <c r="H10804" i="62"/>
  <c r="I10804" i="62" s="1"/>
  <c r="H10803" i="62"/>
  <c r="I10803" i="62" s="1"/>
  <c r="H10802" i="62"/>
  <c r="I10802" i="62" s="1"/>
  <c r="H10801" i="62"/>
  <c r="I10801" i="62" s="1"/>
  <c r="H10800" i="62"/>
  <c r="I10800" i="62" s="1"/>
  <c r="H10799" i="62"/>
  <c r="I10799" i="62" s="1"/>
  <c r="H10798" i="62"/>
  <c r="I10798" i="62" s="1"/>
  <c r="H10797" i="62"/>
  <c r="I10797" i="62" s="1"/>
  <c r="H10796" i="62"/>
  <c r="I10796" i="62" s="1"/>
  <c r="H10795" i="62"/>
  <c r="I10795" i="62" s="1"/>
  <c r="H10794" i="62"/>
  <c r="I10794" i="62" s="1"/>
  <c r="H10793" i="62"/>
  <c r="I10793" i="62" s="1"/>
  <c r="H10792" i="62"/>
  <c r="I10792" i="62" s="1"/>
  <c r="H10791" i="62"/>
  <c r="I10791" i="62" s="1"/>
  <c r="H10790" i="62"/>
  <c r="I10790" i="62" s="1"/>
  <c r="H10789" i="62"/>
  <c r="I10789" i="62" s="1"/>
  <c r="H10788" i="62"/>
  <c r="I10788" i="62" s="1"/>
  <c r="H10787" i="62"/>
  <c r="I10787" i="62" s="1"/>
  <c r="H10786" i="62"/>
  <c r="I10786" i="62" s="1"/>
  <c r="H10785" i="62"/>
  <c r="I10785" i="62" s="1"/>
  <c r="H10784" i="62"/>
  <c r="I10784" i="62" s="1"/>
  <c r="H10783" i="62"/>
  <c r="I10783" i="62" s="1"/>
  <c r="H10782" i="62"/>
  <c r="I10782" i="62" s="1"/>
  <c r="H10781" i="62"/>
  <c r="I10781" i="62" s="1"/>
  <c r="H10780" i="62"/>
  <c r="I10780" i="62" s="1"/>
  <c r="H10779" i="62"/>
  <c r="I10779" i="62" s="1"/>
  <c r="H10778" i="62"/>
  <c r="I10778" i="62" s="1"/>
  <c r="H10777" i="62"/>
  <c r="I10777" i="62" s="1"/>
  <c r="H10776" i="62"/>
  <c r="I10776" i="62" s="1"/>
  <c r="H10775" i="62"/>
  <c r="I10775" i="62" s="1"/>
  <c r="H10774" i="62"/>
  <c r="I10774" i="62" s="1"/>
  <c r="H10773" i="62"/>
  <c r="I10773" i="62" s="1"/>
  <c r="H10772" i="62"/>
  <c r="I10772" i="62" s="1"/>
  <c r="H10771" i="62"/>
  <c r="I10771" i="62" s="1"/>
  <c r="H10770" i="62"/>
  <c r="I10770" i="62" s="1"/>
  <c r="H10769" i="62"/>
  <c r="I10769" i="62" s="1"/>
  <c r="H10768" i="62"/>
  <c r="I10768" i="62" s="1"/>
  <c r="H10767" i="62"/>
  <c r="I10767" i="62" s="1"/>
  <c r="H10766" i="62"/>
  <c r="I10766" i="62" s="1"/>
  <c r="H10765" i="62"/>
  <c r="I10765" i="62" s="1"/>
  <c r="H10764" i="62"/>
  <c r="I10764" i="62" s="1"/>
  <c r="H10763" i="62"/>
  <c r="I10763" i="62" s="1"/>
  <c r="H10762" i="62"/>
  <c r="I10762" i="62" s="1"/>
  <c r="H10761" i="62"/>
  <c r="I10761" i="62" s="1"/>
  <c r="H10760" i="62"/>
  <c r="I10760" i="62" s="1"/>
  <c r="H10759" i="62"/>
  <c r="I10759" i="62" s="1"/>
  <c r="H10758" i="62"/>
  <c r="I10758" i="62" s="1"/>
  <c r="H10757" i="62"/>
  <c r="I10757" i="62" s="1"/>
  <c r="H10756" i="62"/>
  <c r="I10756" i="62" s="1"/>
  <c r="H10755" i="62"/>
  <c r="I10755" i="62" s="1"/>
  <c r="H10754" i="62"/>
  <c r="I10754" i="62" s="1"/>
  <c r="H10753" i="62"/>
  <c r="I10753" i="62" s="1"/>
  <c r="H10752" i="62"/>
  <c r="I10752" i="62" s="1"/>
  <c r="H10751" i="62"/>
  <c r="I10751" i="62" s="1"/>
  <c r="H10750" i="62"/>
  <c r="I10750" i="62" s="1"/>
  <c r="H10749" i="62"/>
  <c r="I10749" i="62" s="1"/>
  <c r="H10748" i="62"/>
  <c r="I10748" i="62" s="1"/>
  <c r="H10747" i="62"/>
  <c r="I10747" i="62" s="1"/>
  <c r="H10746" i="62"/>
  <c r="I10746" i="62" s="1"/>
  <c r="H10745" i="62"/>
  <c r="I10745" i="62" s="1"/>
  <c r="H10744" i="62"/>
  <c r="I10744" i="62" s="1"/>
  <c r="H10743" i="62"/>
  <c r="I10743" i="62" s="1"/>
  <c r="H10742" i="62"/>
  <c r="I10742" i="62" s="1"/>
  <c r="H10741" i="62"/>
  <c r="I10741" i="62" s="1"/>
  <c r="H10740" i="62"/>
  <c r="I10740" i="62" s="1"/>
  <c r="H10739" i="62"/>
  <c r="I10739" i="62" s="1"/>
  <c r="H10738" i="62"/>
  <c r="I10738" i="62" s="1"/>
  <c r="H10737" i="62"/>
  <c r="I10737" i="62" s="1"/>
  <c r="H10736" i="62"/>
  <c r="I10736" i="62" s="1"/>
  <c r="H10735" i="62"/>
  <c r="I10735" i="62" s="1"/>
  <c r="H10734" i="62"/>
  <c r="I10734" i="62" s="1"/>
  <c r="H10733" i="62"/>
  <c r="I10733" i="62" s="1"/>
  <c r="H10732" i="62"/>
  <c r="I10732" i="62" s="1"/>
  <c r="H10731" i="62"/>
  <c r="I10731" i="62" s="1"/>
  <c r="H10730" i="62"/>
  <c r="I10730" i="62" s="1"/>
  <c r="H10729" i="62"/>
  <c r="I10729" i="62" s="1"/>
  <c r="H10728" i="62"/>
  <c r="I10728" i="62" s="1"/>
  <c r="H10727" i="62"/>
  <c r="I10727" i="62" s="1"/>
  <c r="H10726" i="62"/>
  <c r="I10726" i="62" s="1"/>
  <c r="H10725" i="62"/>
  <c r="I10725" i="62" s="1"/>
  <c r="H10724" i="62"/>
  <c r="I10724" i="62" s="1"/>
  <c r="H10723" i="62"/>
  <c r="I10723" i="62" s="1"/>
  <c r="H10722" i="62"/>
  <c r="I10722" i="62" s="1"/>
  <c r="H10721" i="62"/>
  <c r="I10721" i="62" s="1"/>
  <c r="H10720" i="62"/>
  <c r="I10720" i="62" s="1"/>
  <c r="H10719" i="62"/>
  <c r="I10719" i="62" s="1"/>
  <c r="H10718" i="62"/>
  <c r="I10718" i="62" s="1"/>
  <c r="H10717" i="62"/>
  <c r="I10717" i="62" s="1"/>
  <c r="H10716" i="62"/>
  <c r="I10716" i="62" s="1"/>
  <c r="H10715" i="62"/>
  <c r="I10715" i="62" s="1"/>
  <c r="H10714" i="62"/>
  <c r="I10714" i="62" s="1"/>
  <c r="H10713" i="62"/>
  <c r="I10713" i="62" s="1"/>
  <c r="H10712" i="62"/>
  <c r="I10712" i="62" s="1"/>
  <c r="H10711" i="62"/>
  <c r="I10711" i="62" s="1"/>
  <c r="H10710" i="62"/>
  <c r="I10710" i="62" s="1"/>
  <c r="H10709" i="62"/>
  <c r="I10709" i="62" s="1"/>
  <c r="H10708" i="62"/>
  <c r="I10708" i="62" s="1"/>
  <c r="H10707" i="62"/>
  <c r="I10707" i="62" s="1"/>
  <c r="H10706" i="62"/>
  <c r="I10706" i="62" s="1"/>
  <c r="H10705" i="62"/>
  <c r="I10705" i="62" s="1"/>
  <c r="H10704" i="62"/>
  <c r="I10704" i="62" s="1"/>
  <c r="H10703" i="62"/>
  <c r="I10703" i="62" s="1"/>
  <c r="H10702" i="62"/>
  <c r="I10702" i="62" s="1"/>
  <c r="H10701" i="62"/>
  <c r="I10701" i="62" s="1"/>
  <c r="H10700" i="62"/>
  <c r="I10700" i="62" s="1"/>
  <c r="H10699" i="62"/>
  <c r="I10699" i="62" s="1"/>
  <c r="H10698" i="62"/>
  <c r="I10698" i="62" s="1"/>
  <c r="H10697" i="62"/>
  <c r="I10697" i="62" s="1"/>
  <c r="H10696" i="62"/>
  <c r="I10696" i="62" s="1"/>
  <c r="H10695" i="62"/>
  <c r="I10695" i="62" s="1"/>
  <c r="H10694" i="62"/>
  <c r="I10694" i="62" s="1"/>
  <c r="H10693" i="62"/>
  <c r="I10693" i="62" s="1"/>
  <c r="H10692" i="62"/>
  <c r="I10692" i="62" s="1"/>
  <c r="H10691" i="62"/>
  <c r="I10691" i="62" s="1"/>
  <c r="H10690" i="62"/>
  <c r="I10690" i="62" s="1"/>
  <c r="H10689" i="62"/>
  <c r="I10689" i="62" s="1"/>
  <c r="H10688" i="62"/>
  <c r="I10688" i="62" s="1"/>
  <c r="H10687" i="62"/>
  <c r="I10687" i="62" s="1"/>
  <c r="H10686" i="62"/>
  <c r="I10686" i="62" s="1"/>
  <c r="H10685" i="62"/>
  <c r="I10685" i="62" s="1"/>
  <c r="H10684" i="62"/>
  <c r="I10684" i="62" s="1"/>
  <c r="H10683" i="62"/>
  <c r="I10683" i="62" s="1"/>
  <c r="H10682" i="62"/>
  <c r="I10682" i="62" s="1"/>
  <c r="H10681" i="62"/>
  <c r="I10681" i="62" s="1"/>
  <c r="H10680" i="62"/>
  <c r="I10680" i="62" s="1"/>
  <c r="H10679" i="62"/>
  <c r="I10679" i="62" s="1"/>
  <c r="H10678" i="62"/>
  <c r="I10678" i="62" s="1"/>
  <c r="H10677" i="62"/>
  <c r="I10677" i="62" s="1"/>
  <c r="H10676" i="62"/>
  <c r="I10676" i="62" s="1"/>
  <c r="H10675" i="62"/>
  <c r="I10675" i="62" s="1"/>
  <c r="H10674" i="62"/>
  <c r="I10674" i="62" s="1"/>
  <c r="H10673" i="62"/>
  <c r="I10673" i="62" s="1"/>
  <c r="H10672" i="62"/>
  <c r="I10672" i="62" s="1"/>
  <c r="H10671" i="62"/>
  <c r="I10671" i="62" s="1"/>
  <c r="H10670" i="62"/>
  <c r="I10670" i="62" s="1"/>
  <c r="H10669" i="62"/>
  <c r="I10669" i="62" s="1"/>
  <c r="H10668" i="62"/>
  <c r="I10668" i="62" s="1"/>
  <c r="H10667" i="62"/>
  <c r="I10667" i="62" s="1"/>
  <c r="H10666" i="62"/>
  <c r="I10666" i="62" s="1"/>
  <c r="H10665" i="62"/>
  <c r="I10665" i="62" s="1"/>
  <c r="H10664" i="62"/>
  <c r="I10664" i="62" s="1"/>
  <c r="H10663" i="62"/>
  <c r="I10663" i="62" s="1"/>
  <c r="H10662" i="62"/>
  <c r="I10662" i="62" s="1"/>
  <c r="H10661" i="62"/>
  <c r="I10661" i="62" s="1"/>
  <c r="H10660" i="62"/>
  <c r="I10660" i="62" s="1"/>
  <c r="H10659" i="62"/>
  <c r="I10659" i="62" s="1"/>
  <c r="H10658" i="62"/>
  <c r="I10658" i="62" s="1"/>
  <c r="H10657" i="62"/>
  <c r="I10657" i="62" s="1"/>
  <c r="H10656" i="62"/>
  <c r="I10656" i="62" s="1"/>
  <c r="H10655" i="62"/>
  <c r="I10655" i="62" s="1"/>
  <c r="H10654" i="62"/>
  <c r="I10654" i="62" s="1"/>
  <c r="H10653" i="62"/>
  <c r="I10653" i="62" s="1"/>
  <c r="H10652" i="62"/>
  <c r="I10652" i="62" s="1"/>
  <c r="H10651" i="62"/>
  <c r="I10651" i="62" s="1"/>
  <c r="H10650" i="62"/>
  <c r="I10650" i="62" s="1"/>
  <c r="H10649" i="62"/>
  <c r="I10649" i="62" s="1"/>
  <c r="H10648" i="62"/>
  <c r="I10648" i="62" s="1"/>
  <c r="H10647" i="62"/>
  <c r="I10647" i="62" s="1"/>
  <c r="H10646" i="62"/>
  <c r="I10646" i="62" s="1"/>
  <c r="H10645" i="62"/>
  <c r="I10645" i="62" s="1"/>
  <c r="H10644" i="62"/>
  <c r="I10644" i="62" s="1"/>
  <c r="H10643" i="62"/>
  <c r="I10643" i="62" s="1"/>
  <c r="H10642" i="62"/>
  <c r="I10642" i="62" s="1"/>
  <c r="H10641" i="62"/>
  <c r="I10641" i="62" s="1"/>
  <c r="H10640" i="62"/>
  <c r="I10640" i="62" s="1"/>
  <c r="H10639" i="62"/>
  <c r="I10639" i="62" s="1"/>
  <c r="H10638" i="62"/>
  <c r="I10638" i="62" s="1"/>
  <c r="H10637" i="62"/>
  <c r="I10637" i="62" s="1"/>
  <c r="H10636" i="62"/>
  <c r="I10636" i="62" s="1"/>
  <c r="H10635" i="62"/>
  <c r="I10635" i="62" s="1"/>
  <c r="H10634" i="62"/>
  <c r="I10634" i="62" s="1"/>
  <c r="H10633" i="62"/>
  <c r="I10633" i="62" s="1"/>
  <c r="H10632" i="62"/>
  <c r="I10632" i="62" s="1"/>
  <c r="H10631" i="62"/>
  <c r="I10631" i="62" s="1"/>
  <c r="H10630" i="62"/>
  <c r="I10630" i="62" s="1"/>
  <c r="H10629" i="62"/>
  <c r="I10629" i="62" s="1"/>
  <c r="H10628" i="62"/>
  <c r="I10628" i="62" s="1"/>
  <c r="H10627" i="62"/>
  <c r="I10627" i="62" s="1"/>
  <c r="H10626" i="62"/>
  <c r="I10626" i="62" s="1"/>
  <c r="H10625" i="62"/>
  <c r="I10625" i="62" s="1"/>
  <c r="H10624" i="62"/>
  <c r="I10624" i="62" s="1"/>
  <c r="H10623" i="62"/>
  <c r="I10623" i="62" s="1"/>
  <c r="H10622" i="62"/>
  <c r="I10622" i="62" s="1"/>
  <c r="H10621" i="62"/>
  <c r="I10621" i="62" s="1"/>
  <c r="H10620" i="62"/>
  <c r="I10620" i="62" s="1"/>
  <c r="H10619" i="62"/>
  <c r="I10619" i="62" s="1"/>
  <c r="H10618" i="62"/>
  <c r="I10618" i="62" s="1"/>
  <c r="H10617" i="62"/>
  <c r="I10617" i="62" s="1"/>
  <c r="H10616" i="62"/>
  <c r="I10616" i="62" s="1"/>
  <c r="H10615" i="62"/>
  <c r="I10615" i="62" s="1"/>
  <c r="H10614" i="62"/>
  <c r="I10614" i="62" s="1"/>
  <c r="H10613" i="62"/>
  <c r="I10613" i="62" s="1"/>
  <c r="H10612" i="62"/>
  <c r="I10612" i="62" s="1"/>
  <c r="H10611" i="62"/>
  <c r="I10611" i="62" s="1"/>
  <c r="H10610" i="62"/>
  <c r="I10610" i="62" s="1"/>
  <c r="H10609" i="62"/>
  <c r="I10609" i="62" s="1"/>
  <c r="H10608" i="62"/>
  <c r="I10608" i="62" s="1"/>
  <c r="H10607" i="62"/>
  <c r="I10607" i="62" s="1"/>
  <c r="H10606" i="62"/>
  <c r="I10606" i="62" s="1"/>
  <c r="H10605" i="62"/>
  <c r="I10605" i="62" s="1"/>
  <c r="H10604" i="62"/>
  <c r="I10604" i="62" s="1"/>
  <c r="H10603" i="62"/>
  <c r="I10603" i="62" s="1"/>
  <c r="H10602" i="62"/>
  <c r="I10602" i="62" s="1"/>
  <c r="H10601" i="62"/>
  <c r="I10601" i="62" s="1"/>
  <c r="H10600" i="62"/>
  <c r="I10600" i="62" s="1"/>
  <c r="H10599" i="62"/>
  <c r="I10599" i="62" s="1"/>
  <c r="H10598" i="62"/>
  <c r="I10598" i="62" s="1"/>
  <c r="H10597" i="62"/>
  <c r="I10597" i="62" s="1"/>
  <c r="H10596" i="62"/>
  <c r="I10596" i="62" s="1"/>
  <c r="H10595" i="62"/>
  <c r="I10595" i="62" s="1"/>
  <c r="H10594" i="62"/>
  <c r="I10594" i="62" s="1"/>
  <c r="H10593" i="62"/>
  <c r="I10593" i="62" s="1"/>
  <c r="H10592" i="62"/>
  <c r="I10592" i="62" s="1"/>
  <c r="H10591" i="62"/>
  <c r="I10591" i="62" s="1"/>
  <c r="H10590" i="62"/>
  <c r="I10590" i="62" s="1"/>
  <c r="H10589" i="62"/>
  <c r="I10589" i="62" s="1"/>
  <c r="H10588" i="62"/>
  <c r="I10588" i="62" s="1"/>
  <c r="H10587" i="62"/>
  <c r="I10587" i="62" s="1"/>
  <c r="H10586" i="62"/>
  <c r="I10586" i="62" s="1"/>
  <c r="H10585" i="62"/>
  <c r="I10585" i="62" s="1"/>
  <c r="H10584" i="62"/>
  <c r="I10584" i="62" s="1"/>
  <c r="H10583" i="62"/>
  <c r="I10583" i="62" s="1"/>
  <c r="H10582" i="62"/>
  <c r="I10582" i="62" s="1"/>
  <c r="H10581" i="62"/>
  <c r="I10581" i="62" s="1"/>
  <c r="H10580" i="62"/>
  <c r="I10580" i="62" s="1"/>
  <c r="H10579" i="62"/>
  <c r="I10579" i="62" s="1"/>
  <c r="H10578" i="62"/>
  <c r="I10578" i="62" s="1"/>
  <c r="H10577" i="62"/>
  <c r="I10577" i="62" s="1"/>
  <c r="H10576" i="62"/>
  <c r="I10576" i="62" s="1"/>
  <c r="H10575" i="62"/>
  <c r="I10575" i="62" s="1"/>
  <c r="H10574" i="62"/>
  <c r="I10574" i="62" s="1"/>
  <c r="H10573" i="62"/>
  <c r="I10573" i="62" s="1"/>
  <c r="H10572" i="62"/>
  <c r="I10572" i="62" s="1"/>
  <c r="H10571" i="62"/>
  <c r="I10571" i="62" s="1"/>
  <c r="H10570" i="62"/>
  <c r="I10570" i="62" s="1"/>
  <c r="H10569" i="62"/>
  <c r="I10569" i="62" s="1"/>
  <c r="H10568" i="62"/>
  <c r="I10568" i="62" s="1"/>
  <c r="H10567" i="62"/>
  <c r="I10567" i="62" s="1"/>
  <c r="H10566" i="62"/>
  <c r="I10566" i="62" s="1"/>
  <c r="H10565" i="62"/>
  <c r="I10565" i="62" s="1"/>
  <c r="H10564" i="62"/>
  <c r="I10564" i="62" s="1"/>
  <c r="H10563" i="62"/>
  <c r="I10563" i="62" s="1"/>
  <c r="H10562" i="62"/>
  <c r="I10562" i="62" s="1"/>
  <c r="H10561" i="62"/>
  <c r="I10561" i="62" s="1"/>
  <c r="H10560" i="62"/>
  <c r="I10560" i="62" s="1"/>
  <c r="H10559" i="62"/>
  <c r="I10559" i="62" s="1"/>
  <c r="H10558" i="62"/>
  <c r="I10558" i="62" s="1"/>
  <c r="H10557" i="62"/>
  <c r="I10557" i="62" s="1"/>
  <c r="H10556" i="62"/>
  <c r="I10556" i="62" s="1"/>
  <c r="H10555" i="62"/>
  <c r="I10555" i="62" s="1"/>
  <c r="H10554" i="62"/>
  <c r="I10554" i="62" s="1"/>
  <c r="H10553" i="62"/>
  <c r="I10553" i="62" s="1"/>
  <c r="H10552" i="62"/>
  <c r="I10552" i="62" s="1"/>
  <c r="H10551" i="62"/>
  <c r="I10551" i="62" s="1"/>
  <c r="H10550" i="62"/>
  <c r="I10550" i="62" s="1"/>
  <c r="H10549" i="62"/>
  <c r="I10549" i="62" s="1"/>
  <c r="H10548" i="62"/>
  <c r="I10548" i="62" s="1"/>
  <c r="H10547" i="62"/>
  <c r="I10547" i="62" s="1"/>
  <c r="H10546" i="62"/>
  <c r="I10546" i="62" s="1"/>
  <c r="H10545" i="62"/>
  <c r="I10545" i="62" s="1"/>
  <c r="H10544" i="62"/>
  <c r="I10544" i="62" s="1"/>
  <c r="H10543" i="62"/>
  <c r="I10543" i="62" s="1"/>
  <c r="H10542" i="62"/>
  <c r="I10542" i="62" s="1"/>
  <c r="H10541" i="62"/>
  <c r="I10541" i="62" s="1"/>
  <c r="H10540" i="62"/>
  <c r="I10540" i="62" s="1"/>
  <c r="H10539" i="62"/>
  <c r="I10539" i="62" s="1"/>
  <c r="H10538" i="62"/>
  <c r="I10538" i="62" s="1"/>
  <c r="H10537" i="62"/>
  <c r="I10537" i="62" s="1"/>
  <c r="H10536" i="62"/>
  <c r="I10536" i="62" s="1"/>
  <c r="H10535" i="62"/>
  <c r="I10535" i="62" s="1"/>
  <c r="H10534" i="62"/>
  <c r="I10534" i="62" s="1"/>
  <c r="H10533" i="62"/>
  <c r="I10533" i="62" s="1"/>
  <c r="H10532" i="62"/>
  <c r="I10532" i="62" s="1"/>
  <c r="H10531" i="62"/>
  <c r="I10531" i="62" s="1"/>
  <c r="H10530" i="62"/>
  <c r="I10530" i="62" s="1"/>
  <c r="H10529" i="62"/>
  <c r="I10529" i="62" s="1"/>
  <c r="H10528" i="62"/>
  <c r="I10528" i="62" s="1"/>
  <c r="H10527" i="62"/>
  <c r="I10527" i="62" s="1"/>
  <c r="H10526" i="62"/>
  <c r="I10526" i="62" s="1"/>
  <c r="H10525" i="62"/>
  <c r="I10525" i="62" s="1"/>
  <c r="H10524" i="62"/>
  <c r="I10524" i="62" s="1"/>
  <c r="H10523" i="62"/>
  <c r="I10523" i="62" s="1"/>
  <c r="H10522" i="62"/>
  <c r="I10522" i="62" s="1"/>
  <c r="H10521" i="62"/>
  <c r="I10521" i="62" s="1"/>
  <c r="H10520" i="62"/>
  <c r="I10520" i="62" s="1"/>
  <c r="H10519" i="62"/>
  <c r="I10519" i="62" s="1"/>
  <c r="H10518" i="62"/>
  <c r="I10518" i="62" s="1"/>
  <c r="H10517" i="62"/>
  <c r="I10517" i="62" s="1"/>
  <c r="H10516" i="62"/>
  <c r="I10516" i="62" s="1"/>
  <c r="H10515" i="62"/>
  <c r="I10515" i="62" s="1"/>
  <c r="H10514" i="62"/>
  <c r="I10514" i="62" s="1"/>
  <c r="H10513" i="62"/>
  <c r="I10513" i="62" s="1"/>
  <c r="H10512" i="62"/>
  <c r="I10512" i="62" s="1"/>
  <c r="H10511" i="62"/>
  <c r="I10511" i="62" s="1"/>
  <c r="H10510" i="62"/>
  <c r="I10510" i="62" s="1"/>
  <c r="H10509" i="62"/>
  <c r="I10509" i="62" s="1"/>
  <c r="H10508" i="62"/>
  <c r="I10508" i="62" s="1"/>
  <c r="H10507" i="62"/>
  <c r="I10507" i="62" s="1"/>
  <c r="H10506" i="62"/>
  <c r="I10506" i="62" s="1"/>
  <c r="H10505" i="62"/>
  <c r="I10505" i="62" s="1"/>
  <c r="H10504" i="62"/>
  <c r="I10504" i="62" s="1"/>
  <c r="H10503" i="62"/>
  <c r="I10503" i="62" s="1"/>
  <c r="H10502" i="62"/>
  <c r="I10502" i="62" s="1"/>
  <c r="H10501" i="62"/>
  <c r="I10501" i="62" s="1"/>
  <c r="H10500" i="62"/>
  <c r="I10500" i="62" s="1"/>
  <c r="H10499" i="62"/>
  <c r="I10499" i="62" s="1"/>
  <c r="H10498" i="62"/>
  <c r="I10498" i="62" s="1"/>
  <c r="H10497" i="62"/>
  <c r="I10497" i="62" s="1"/>
  <c r="H10496" i="62"/>
  <c r="I10496" i="62" s="1"/>
  <c r="H10495" i="62"/>
  <c r="I10495" i="62" s="1"/>
  <c r="H10494" i="62"/>
  <c r="I10494" i="62" s="1"/>
  <c r="H10493" i="62"/>
  <c r="I10493" i="62" s="1"/>
  <c r="H10492" i="62"/>
  <c r="I10492" i="62" s="1"/>
  <c r="H10491" i="62"/>
  <c r="I10491" i="62" s="1"/>
  <c r="H10490" i="62"/>
  <c r="I10490" i="62" s="1"/>
  <c r="H10489" i="62"/>
  <c r="I10489" i="62" s="1"/>
  <c r="H10488" i="62"/>
  <c r="I10488" i="62" s="1"/>
  <c r="H10487" i="62"/>
  <c r="I10487" i="62" s="1"/>
  <c r="H10486" i="62"/>
  <c r="I10486" i="62" s="1"/>
  <c r="H10485" i="62"/>
  <c r="I10485" i="62" s="1"/>
  <c r="H10484" i="62"/>
  <c r="I10484" i="62" s="1"/>
  <c r="H10483" i="62"/>
  <c r="I10483" i="62" s="1"/>
  <c r="H10482" i="62"/>
  <c r="I10482" i="62" s="1"/>
  <c r="H10481" i="62"/>
  <c r="I10481" i="62" s="1"/>
  <c r="H10480" i="62"/>
  <c r="I10480" i="62" s="1"/>
  <c r="H10479" i="62"/>
  <c r="I10479" i="62" s="1"/>
  <c r="H10478" i="62"/>
  <c r="I10478" i="62" s="1"/>
  <c r="H10477" i="62"/>
  <c r="I10477" i="62" s="1"/>
  <c r="H10476" i="62"/>
  <c r="I10476" i="62" s="1"/>
  <c r="H10475" i="62"/>
  <c r="I10475" i="62" s="1"/>
  <c r="H10474" i="62"/>
  <c r="I10474" i="62" s="1"/>
  <c r="H10473" i="62"/>
  <c r="I10473" i="62" s="1"/>
  <c r="H10472" i="62"/>
  <c r="I10472" i="62" s="1"/>
  <c r="H10471" i="62"/>
  <c r="I10471" i="62" s="1"/>
  <c r="H10470" i="62"/>
  <c r="I10470" i="62" s="1"/>
  <c r="H10469" i="62"/>
  <c r="I10469" i="62" s="1"/>
  <c r="H10468" i="62"/>
  <c r="I10468" i="62" s="1"/>
  <c r="H10467" i="62"/>
  <c r="I10467" i="62" s="1"/>
  <c r="H10466" i="62"/>
  <c r="I10466" i="62" s="1"/>
  <c r="H10465" i="62"/>
  <c r="I10465" i="62" s="1"/>
  <c r="H10464" i="62"/>
  <c r="I10464" i="62" s="1"/>
  <c r="H10463" i="62"/>
  <c r="I10463" i="62" s="1"/>
  <c r="H10462" i="62"/>
  <c r="I10462" i="62" s="1"/>
  <c r="H10461" i="62"/>
  <c r="I10461" i="62" s="1"/>
  <c r="H10460" i="62"/>
  <c r="I10460" i="62" s="1"/>
  <c r="H10459" i="62"/>
  <c r="I10459" i="62" s="1"/>
  <c r="H10458" i="62"/>
  <c r="I10458" i="62" s="1"/>
  <c r="H10457" i="62"/>
  <c r="I10457" i="62" s="1"/>
  <c r="H10456" i="62"/>
  <c r="I10456" i="62" s="1"/>
  <c r="H10455" i="62"/>
  <c r="I10455" i="62" s="1"/>
  <c r="H10454" i="62"/>
  <c r="I10454" i="62" s="1"/>
  <c r="H10453" i="62"/>
  <c r="I10453" i="62" s="1"/>
  <c r="H10452" i="62"/>
  <c r="I10452" i="62" s="1"/>
  <c r="H10451" i="62"/>
  <c r="I10451" i="62" s="1"/>
  <c r="H10450" i="62"/>
  <c r="I10450" i="62" s="1"/>
  <c r="H10449" i="62"/>
  <c r="I10449" i="62" s="1"/>
  <c r="H10448" i="62"/>
  <c r="I10448" i="62" s="1"/>
  <c r="H10447" i="62"/>
  <c r="I10447" i="62" s="1"/>
  <c r="H10446" i="62"/>
  <c r="I10446" i="62" s="1"/>
  <c r="H10445" i="62"/>
  <c r="I10445" i="62" s="1"/>
  <c r="H10444" i="62"/>
  <c r="I10444" i="62" s="1"/>
  <c r="H10443" i="62"/>
  <c r="I10443" i="62" s="1"/>
  <c r="H10442" i="62"/>
  <c r="I10442" i="62" s="1"/>
  <c r="H10441" i="62"/>
  <c r="I10441" i="62" s="1"/>
  <c r="H10440" i="62"/>
  <c r="I10440" i="62" s="1"/>
  <c r="H10439" i="62"/>
  <c r="I10439" i="62" s="1"/>
  <c r="H10438" i="62"/>
  <c r="I10438" i="62" s="1"/>
  <c r="H10437" i="62"/>
  <c r="I10437" i="62" s="1"/>
  <c r="H10436" i="62"/>
  <c r="I10436" i="62" s="1"/>
  <c r="H10435" i="62"/>
  <c r="I10435" i="62" s="1"/>
  <c r="H10434" i="62"/>
  <c r="I10434" i="62" s="1"/>
  <c r="H10433" i="62"/>
  <c r="I10433" i="62" s="1"/>
  <c r="H10432" i="62"/>
  <c r="I10432" i="62" s="1"/>
  <c r="H10431" i="62"/>
  <c r="I10431" i="62" s="1"/>
  <c r="H10430" i="62"/>
  <c r="I10430" i="62" s="1"/>
  <c r="H10429" i="62"/>
  <c r="I10429" i="62" s="1"/>
  <c r="H10428" i="62"/>
  <c r="I10428" i="62" s="1"/>
  <c r="H10427" i="62"/>
  <c r="I10427" i="62" s="1"/>
  <c r="H10426" i="62"/>
  <c r="I10426" i="62" s="1"/>
  <c r="H10425" i="62"/>
  <c r="I10425" i="62" s="1"/>
  <c r="H10424" i="62"/>
  <c r="I10424" i="62" s="1"/>
  <c r="H10423" i="62"/>
  <c r="I10423" i="62" s="1"/>
  <c r="H10422" i="62"/>
  <c r="I10422" i="62" s="1"/>
  <c r="H10421" i="62"/>
  <c r="I10421" i="62" s="1"/>
  <c r="H10420" i="62"/>
  <c r="I10420" i="62" s="1"/>
  <c r="H10419" i="62"/>
  <c r="I10419" i="62" s="1"/>
  <c r="H10418" i="62"/>
  <c r="I10418" i="62" s="1"/>
  <c r="H10417" i="62"/>
  <c r="I10417" i="62" s="1"/>
  <c r="H10416" i="62"/>
  <c r="I10416" i="62" s="1"/>
  <c r="H10415" i="62"/>
  <c r="I10415" i="62" s="1"/>
  <c r="H10414" i="62"/>
  <c r="I10414" i="62" s="1"/>
  <c r="H10413" i="62"/>
  <c r="I10413" i="62" s="1"/>
  <c r="H10412" i="62"/>
  <c r="I10412" i="62" s="1"/>
  <c r="H10411" i="62"/>
  <c r="I10411" i="62" s="1"/>
  <c r="H10410" i="62"/>
  <c r="I10410" i="62" s="1"/>
  <c r="H10409" i="62"/>
  <c r="I10409" i="62" s="1"/>
  <c r="H10408" i="62"/>
  <c r="I10408" i="62" s="1"/>
  <c r="H10407" i="62"/>
  <c r="I10407" i="62" s="1"/>
  <c r="H10406" i="62"/>
  <c r="I10406" i="62" s="1"/>
  <c r="H10405" i="62"/>
  <c r="I10405" i="62" s="1"/>
  <c r="H10404" i="62"/>
  <c r="I10404" i="62" s="1"/>
  <c r="H10403" i="62"/>
  <c r="I10403" i="62" s="1"/>
  <c r="H10402" i="62"/>
  <c r="I10402" i="62" s="1"/>
  <c r="H10401" i="62"/>
  <c r="I10401" i="62" s="1"/>
  <c r="H10400" i="62"/>
  <c r="I10400" i="62" s="1"/>
  <c r="H10399" i="62"/>
  <c r="I10399" i="62" s="1"/>
  <c r="H10398" i="62"/>
  <c r="I10398" i="62" s="1"/>
  <c r="H10397" i="62"/>
  <c r="I10397" i="62" s="1"/>
  <c r="H10396" i="62"/>
  <c r="I10396" i="62" s="1"/>
  <c r="H10395" i="62"/>
  <c r="I10395" i="62" s="1"/>
  <c r="H10394" i="62"/>
  <c r="I10394" i="62" s="1"/>
  <c r="H10393" i="62"/>
  <c r="I10393" i="62" s="1"/>
  <c r="H10392" i="62"/>
  <c r="I10392" i="62" s="1"/>
  <c r="H10391" i="62"/>
  <c r="I10391" i="62" s="1"/>
  <c r="H10390" i="62"/>
  <c r="I10390" i="62" s="1"/>
  <c r="H10389" i="62"/>
  <c r="I10389" i="62" s="1"/>
  <c r="H10388" i="62"/>
  <c r="I10388" i="62" s="1"/>
  <c r="H10387" i="62"/>
  <c r="I10387" i="62" s="1"/>
  <c r="H10386" i="62"/>
  <c r="I10386" i="62" s="1"/>
  <c r="H10385" i="62"/>
  <c r="I10385" i="62" s="1"/>
  <c r="H10384" i="62"/>
  <c r="I10384" i="62" s="1"/>
  <c r="H10383" i="62"/>
  <c r="I10383" i="62" s="1"/>
  <c r="H10382" i="62"/>
  <c r="I10382" i="62" s="1"/>
  <c r="H10381" i="62"/>
  <c r="I10381" i="62" s="1"/>
  <c r="H10380" i="62"/>
  <c r="I10380" i="62" s="1"/>
  <c r="H10379" i="62"/>
  <c r="I10379" i="62" s="1"/>
  <c r="H10378" i="62"/>
  <c r="I10378" i="62" s="1"/>
  <c r="H10377" i="62"/>
  <c r="I10377" i="62" s="1"/>
  <c r="H10376" i="62"/>
  <c r="I10376" i="62" s="1"/>
  <c r="H10375" i="62"/>
  <c r="I10375" i="62" s="1"/>
  <c r="H10374" i="62"/>
  <c r="I10374" i="62" s="1"/>
  <c r="H10373" i="62"/>
  <c r="I10373" i="62" s="1"/>
  <c r="H10372" i="62"/>
  <c r="I10372" i="62" s="1"/>
  <c r="H10371" i="62"/>
  <c r="I10371" i="62" s="1"/>
  <c r="H10370" i="62"/>
  <c r="I10370" i="62" s="1"/>
  <c r="H10369" i="62"/>
  <c r="I10369" i="62" s="1"/>
  <c r="H10368" i="62"/>
  <c r="I10368" i="62" s="1"/>
  <c r="H10367" i="62"/>
  <c r="I10367" i="62" s="1"/>
  <c r="H10366" i="62"/>
  <c r="I10366" i="62" s="1"/>
  <c r="H10365" i="62"/>
  <c r="I10365" i="62" s="1"/>
  <c r="H10364" i="62"/>
  <c r="I10364" i="62" s="1"/>
  <c r="H10363" i="62"/>
  <c r="I10363" i="62" s="1"/>
  <c r="H10362" i="62"/>
  <c r="I10362" i="62" s="1"/>
  <c r="H10361" i="62"/>
  <c r="I10361" i="62" s="1"/>
  <c r="H10360" i="62"/>
  <c r="I10360" i="62" s="1"/>
  <c r="H10359" i="62"/>
  <c r="I10359" i="62" s="1"/>
  <c r="H10358" i="62"/>
  <c r="I10358" i="62" s="1"/>
  <c r="H10357" i="62"/>
  <c r="I10357" i="62" s="1"/>
  <c r="H10356" i="62"/>
  <c r="I10356" i="62" s="1"/>
  <c r="H10355" i="62"/>
  <c r="I10355" i="62" s="1"/>
  <c r="H10354" i="62"/>
  <c r="I10354" i="62" s="1"/>
  <c r="H10353" i="62"/>
  <c r="I10353" i="62" s="1"/>
  <c r="H10352" i="62"/>
  <c r="I10352" i="62" s="1"/>
  <c r="H10351" i="62"/>
  <c r="I10351" i="62" s="1"/>
  <c r="H10350" i="62"/>
  <c r="I10350" i="62" s="1"/>
  <c r="H10349" i="62"/>
  <c r="I10349" i="62" s="1"/>
  <c r="H10348" i="62"/>
  <c r="I10348" i="62" s="1"/>
  <c r="H10347" i="62"/>
  <c r="I10347" i="62" s="1"/>
  <c r="H10346" i="62"/>
  <c r="I10346" i="62" s="1"/>
  <c r="H10345" i="62"/>
  <c r="I10345" i="62" s="1"/>
  <c r="H10344" i="62"/>
  <c r="I10344" i="62" s="1"/>
  <c r="H10343" i="62"/>
  <c r="I10343" i="62" s="1"/>
  <c r="H10342" i="62"/>
  <c r="I10342" i="62" s="1"/>
  <c r="H10341" i="62"/>
  <c r="I10341" i="62" s="1"/>
  <c r="H10340" i="62"/>
  <c r="I10340" i="62" s="1"/>
  <c r="H10339" i="62"/>
  <c r="I10339" i="62" s="1"/>
  <c r="H10338" i="62"/>
  <c r="I10338" i="62" s="1"/>
  <c r="H10337" i="62"/>
  <c r="I10337" i="62" s="1"/>
  <c r="H10336" i="62"/>
  <c r="I10336" i="62" s="1"/>
  <c r="H10335" i="62"/>
  <c r="I10335" i="62" s="1"/>
  <c r="H10334" i="62"/>
  <c r="I10334" i="62" s="1"/>
  <c r="H10333" i="62"/>
  <c r="I10333" i="62" s="1"/>
  <c r="H10332" i="62"/>
  <c r="I10332" i="62" s="1"/>
  <c r="H10331" i="62"/>
  <c r="I10331" i="62" s="1"/>
  <c r="H10330" i="62"/>
  <c r="I10330" i="62" s="1"/>
  <c r="H10329" i="62"/>
  <c r="I10329" i="62" s="1"/>
  <c r="H10328" i="62"/>
  <c r="I10328" i="62" s="1"/>
  <c r="H10327" i="62"/>
  <c r="I10327" i="62" s="1"/>
  <c r="H10326" i="62"/>
  <c r="I10326" i="62" s="1"/>
  <c r="H10325" i="62"/>
  <c r="I10325" i="62" s="1"/>
  <c r="H10324" i="62"/>
  <c r="I10324" i="62" s="1"/>
  <c r="H10323" i="62"/>
  <c r="I10323" i="62" s="1"/>
  <c r="H10322" i="62"/>
  <c r="I10322" i="62" s="1"/>
  <c r="H10321" i="62"/>
  <c r="I10321" i="62" s="1"/>
  <c r="H10320" i="62"/>
  <c r="I10320" i="62" s="1"/>
  <c r="H10319" i="62"/>
  <c r="I10319" i="62" s="1"/>
  <c r="H10318" i="62"/>
  <c r="I10318" i="62" s="1"/>
  <c r="H10317" i="62"/>
  <c r="I10317" i="62" s="1"/>
  <c r="H10316" i="62"/>
  <c r="I10316" i="62" s="1"/>
  <c r="H10315" i="62"/>
  <c r="I10315" i="62" s="1"/>
  <c r="H10314" i="62"/>
  <c r="I10314" i="62" s="1"/>
  <c r="H10313" i="62"/>
  <c r="I10313" i="62" s="1"/>
  <c r="H10312" i="62"/>
  <c r="I10312" i="62" s="1"/>
  <c r="H10311" i="62"/>
  <c r="I10311" i="62" s="1"/>
  <c r="H10310" i="62"/>
  <c r="I10310" i="62" s="1"/>
  <c r="H10309" i="62"/>
  <c r="I10309" i="62" s="1"/>
  <c r="H10308" i="62"/>
  <c r="I10308" i="62" s="1"/>
  <c r="H10307" i="62"/>
  <c r="I10307" i="62" s="1"/>
  <c r="H10306" i="62"/>
  <c r="I10306" i="62" s="1"/>
  <c r="H10305" i="62"/>
  <c r="I10305" i="62" s="1"/>
  <c r="H10304" i="62"/>
  <c r="I10304" i="62" s="1"/>
  <c r="H10303" i="62"/>
  <c r="I10303" i="62" s="1"/>
  <c r="H10302" i="62"/>
  <c r="I10302" i="62" s="1"/>
  <c r="H10301" i="62"/>
  <c r="I10301" i="62" s="1"/>
  <c r="H10300" i="62"/>
  <c r="I10300" i="62" s="1"/>
  <c r="H10299" i="62"/>
  <c r="I10299" i="62" s="1"/>
  <c r="H10298" i="62"/>
  <c r="I10298" i="62" s="1"/>
  <c r="H10297" i="62"/>
  <c r="I10297" i="62" s="1"/>
  <c r="H10296" i="62"/>
  <c r="I10296" i="62" s="1"/>
  <c r="H10295" i="62"/>
  <c r="I10295" i="62" s="1"/>
  <c r="H10294" i="62"/>
  <c r="I10294" i="62" s="1"/>
  <c r="H10293" i="62"/>
  <c r="I10293" i="62" s="1"/>
  <c r="H10292" i="62"/>
  <c r="I10292" i="62" s="1"/>
  <c r="H10291" i="62"/>
  <c r="I10291" i="62" s="1"/>
  <c r="H10290" i="62"/>
  <c r="I10290" i="62" s="1"/>
  <c r="H10289" i="62"/>
  <c r="I10289" i="62" s="1"/>
  <c r="H10288" i="62"/>
  <c r="I10288" i="62" s="1"/>
  <c r="H10287" i="62"/>
  <c r="I10287" i="62" s="1"/>
  <c r="H10286" i="62"/>
  <c r="I10286" i="62" s="1"/>
  <c r="H10285" i="62"/>
  <c r="I10285" i="62" s="1"/>
  <c r="H10284" i="62"/>
  <c r="I10284" i="62" s="1"/>
  <c r="H10283" i="62"/>
  <c r="I10283" i="62" s="1"/>
  <c r="H10282" i="62"/>
  <c r="I10282" i="62" s="1"/>
  <c r="H10281" i="62"/>
  <c r="I10281" i="62" s="1"/>
  <c r="H10280" i="62"/>
  <c r="I10280" i="62" s="1"/>
  <c r="H10279" i="62"/>
  <c r="I10279" i="62" s="1"/>
  <c r="H10278" i="62"/>
  <c r="I10278" i="62" s="1"/>
  <c r="H10277" i="62"/>
  <c r="I10277" i="62" s="1"/>
  <c r="H10276" i="62"/>
  <c r="I10276" i="62" s="1"/>
  <c r="H10275" i="62"/>
  <c r="I10275" i="62" s="1"/>
  <c r="H10274" i="62"/>
  <c r="I10274" i="62" s="1"/>
  <c r="H10273" i="62"/>
  <c r="I10273" i="62" s="1"/>
  <c r="H10272" i="62"/>
  <c r="I10272" i="62" s="1"/>
  <c r="H10271" i="62"/>
  <c r="I10271" i="62" s="1"/>
  <c r="H10270" i="62"/>
  <c r="I10270" i="62" s="1"/>
  <c r="H10269" i="62"/>
  <c r="I10269" i="62" s="1"/>
  <c r="H10268" i="62"/>
  <c r="I10268" i="62" s="1"/>
  <c r="H10267" i="62"/>
  <c r="I10267" i="62" s="1"/>
  <c r="H10266" i="62"/>
  <c r="I10266" i="62" s="1"/>
  <c r="H10265" i="62"/>
  <c r="I10265" i="62" s="1"/>
  <c r="H10264" i="62"/>
  <c r="I10264" i="62" s="1"/>
  <c r="H10263" i="62"/>
  <c r="I10263" i="62" s="1"/>
  <c r="H10262" i="62"/>
  <c r="I10262" i="62" s="1"/>
  <c r="H10261" i="62"/>
  <c r="I10261" i="62" s="1"/>
  <c r="H10260" i="62"/>
  <c r="I10260" i="62" s="1"/>
  <c r="H10259" i="62"/>
  <c r="I10259" i="62" s="1"/>
  <c r="H10258" i="62"/>
  <c r="I10258" i="62" s="1"/>
  <c r="H10257" i="62"/>
  <c r="I10257" i="62" s="1"/>
  <c r="H10256" i="62"/>
  <c r="I10256" i="62" s="1"/>
  <c r="H10255" i="62"/>
  <c r="I10255" i="62" s="1"/>
  <c r="H10254" i="62"/>
  <c r="I10254" i="62" s="1"/>
  <c r="H10253" i="62"/>
  <c r="I10253" i="62" s="1"/>
  <c r="H10252" i="62"/>
  <c r="I10252" i="62" s="1"/>
  <c r="H10251" i="62"/>
  <c r="I10251" i="62" s="1"/>
  <c r="H10250" i="62"/>
  <c r="I10250" i="62" s="1"/>
  <c r="H10249" i="62"/>
  <c r="I10249" i="62" s="1"/>
  <c r="H10248" i="62"/>
  <c r="I10248" i="62" s="1"/>
  <c r="H10247" i="62"/>
  <c r="I10247" i="62" s="1"/>
  <c r="H10246" i="62"/>
  <c r="I10246" i="62" s="1"/>
  <c r="H10245" i="62"/>
  <c r="I10245" i="62" s="1"/>
  <c r="H10244" i="62"/>
  <c r="I10244" i="62" s="1"/>
  <c r="H10243" i="62"/>
  <c r="I10243" i="62" s="1"/>
  <c r="H10242" i="62"/>
  <c r="I10242" i="62" s="1"/>
  <c r="H10241" i="62"/>
  <c r="I10241" i="62" s="1"/>
  <c r="H10240" i="62"/>
  <c r="I10240" i="62" s="1"/>
  <c r="H10239" i="62"/>
  <c r="I10239" i="62" s="1"/>
  <c r="H10238" i="62"/>
  <c r="I10238" i="62" s="1"/>
  <c r="H10237" i="62"/>
  <c r="I10237" i="62" s="1"/>
  <c r="H10236" i="62"/>
  <c r="I10236" i="62" s="1"/>
  <c r="H10235" i="62"/>
  <c r="I10235" i="62" s="1"/>
  <c r="H10234" i="62"/>
  <c r="I10234" i="62" s="1"/>
  <c r="H10233" i="62"/>
  <c r="I10233" i="62" s="1"/>
  <c r="H10232" i="62"/>
  <c r="I10232" i="62" s="1"/>
  <c r="H10231" i="62"/>
  <c r="I10231" i="62" s="1"/>
  <c r="H10230" i="62"/>
  <c r="I10230" i="62" s="1"/>
  <c r="H10229" i="62"/>
  <c r="I10229" i="62" s="1"/>
  <c r="H10228" i="62"/>
  <c r="I10228" i="62" s="1"/>
  <c r="H10227" i="62"/>
  <c r="I10227" i="62" s="1"/>
  <c r="H10226" i="62"/>
  <c r="I10226" i="62" s="1"/>
  <c r="H10225" i="62"/>
  <c r="I10225" i="62" s="1"/>
  <c r="H10224" i="62"/>
  <c r="I10224" i="62" s="1"/>
  <c r="H10223" i="62"/>
  <c r="I10223" i="62" s="1"/>
  <c r="H10222" i="62"/>
  <c r="I10222" i="62" s="1"/>
  <c r="H10221" i="62"/>
  <c r="I10221" i="62" s="1"/>
  <c r="H10220" i="62"/>
  <c r="I10220" i="62" s="1"/>
  <c r="H10219" i="62"/>
  <c r="I10219" i="62" s="1"/>
  <c r="H10218" i="62"/>
  <c r="I10218" i="62" s="1"/>
  <c r="H10217" i="62"/>
  <c r="I10217" i="62" s="1"/>
  <c r="H10216" i="62"/>
  <c r="I10216" i="62" s="1"/>
  <c r="H10215" i="62"/>
  <c r="I10215" i="62" s="1"/>
  <c r="H10214" i="62"/>
  <c r="I10214" i="62" s="1"/>
  <c r="H10213" i="62"/>
  <c r="I10213" i="62" s="1"/>
  <c r="H10212" i="62"/>
  <c r="I10212" i="62" s="1"/>
  <c r="H10211" i="62"/>
  <c r="I10211" i="62" s="1"/>
  <c r="H10210" i="62"/>
  <c r="I10210" i="62" s="1"/>
  <c r="H10209" i="62"/>
  <c r="I10209" i="62" s="1"/>
  <c r="H10208" i="62"/>
  <c r="I10208" i="62" s="1"/>
  <c r="H10207" i="62"/>
  <c r="I10207" i="62" s="1"/>
  <c r="H10206" i="62"/>
  <c r="I10206" i="62" s="1"/>
  <c r="H10205" i="62"/>
  <c r="I10205" i="62" s="1"/>
  <c r="H10204" i="62"/>
  <c r="I10204" i="62" s="1"/>
  <c r="H10203" i="62"/>
  <c r="I10203" i="62" s="1"/>
  <c r="H10202" i="62"/>
  <c r="I10202" i="62" s="1"/>
  <c r="H10201" i="62"/>
  <c r="I10201" i="62" s="1"/>
  <c r="H10200" i="62"/>
  <c r="I10200" i="62" s="1"/>
  <c r="H10199" i="62"/>
  <c r="I10199" i="62" s="1"/>
  <c r="H10198" i="62"/>
  <c r="I10198" i="62" s="1"/>
  <c r="H10197" i="62"/>
  <c r="I10197" i="62" s="1"/>
  <c r="H10196" i="62"/>
  <c r="I10196" i="62" s="1"/>
  <c r="H10195" i="62"/>
  <c r="I10195" i="62" s="1"/>
  <c r="H10194" i="62"/>
  <c r="I10194" i="62" s="1"/>
  <c r="H10193" i="62"/>
  <c r="I10193" i="62" s="1"/>
  <c r="H10192" i="62"/>
  <c r="I10192" i="62" s="1"/>
  <c r="H10191" i="62"/>
  <c r="I10191" i="62" s="1"/>
  <c r="H10190" i="62"/>
  <c r="I10190" i="62" s="1"/>
  <c r="H10189" i="62"/>
  <c r="I10189" i="62" s="1"/>
  <c r="H10188" i="62"/>
  <c r="I10188" i="62" s="1"/>
  <c r="H10187" i="62"/>
  <c r="I10187" i="62" s="1"/>
  <c r="H10186" i="62"/>
  <c r="I10186" i="62" s="1"/>
  <c r="H10185" i="62"/>
  <c r="I10185" i="62" s="1"/>
  <c r="H10184" i="62"/>
  <c r="I10184" i="62" s="1"/>
  <c r="H10183" i="62"/>
  <c r="I10183" i="62" s="1"/>
  <c r="H10182" i="62"/>
  <c r="I10182" i="62" s="1"/>
  <c r="H10181" i="62"/>
  <c r="I10181" i="62" s="1"/>
  <c r="H10180" i="62"/>
  <c r="I10180" i="62" s="1"/>
  <c r="H10179" i="62"/>
  <c r="I10179" i="62" s="1"/>
  <c r="H10178" i="62"/>
  <c r="I10178" i="62" s="1"/>
  <c r="H10177" i="62"/>
  <c r="I10177" i="62" s="1"/>
  <c r="H10176" i="62"/>
  <c r="I10176" i="62" s="1"/>
  <c r="H10175" i="62"/>
  <c r="I10175" i="62" s="1"/>
  <c r="H10174" i="62"/>
  <c r="I10174" i="62" s="1"/>
  <c r="H10173" i="62"/>
  <c r="I10173" i="62" s="1"/>
  <c r="H10172" i="62"/>
  <c r="I10172" i="62" s="1"/>
  <c r="H10171" i="62"/>
  <c r="I10171" i="62" s="1"/>
  <c r="H10170" i="62"/>
  <c r="I10170" i="62" s="1"/>
  <c r="H10169" i="62"/>
  <c r="I10169" i="62" s="1"/>
  <c r="H10168" i="62"/>
  <c r="I10168" i="62" s="1"/>
  <c r="H10167" i="62"/>
  <c r="I10167" i="62" s="1"/>
  <c r="H10166" i="62"/>
  <c r="I10166" i="62" s="1"/>
  <c r="H10165" i="62"/>
  <c r="I10165" i="62" s="1"/>
  <c r="H10164" i="62"/>
  <c r="I10164" i="62" s="1"/>
  <c r="H10163" i="62"/>
  <c r="I10163" i="62" s="1"/>
  <c r="H10162" i="62"/>
  <c r="I10162" i="62" s="1"/>
  <c r="H10161" i="62"/>
  <c r="I10161" i="62" s="1"/>
  <c r="H10160" i="62"/>
  <c r="I10160" i="62" s="1"/>
  <c r="H10159" i="62"/>
  <c r="I10159" i="62" s="1"/>
  <c r="H10158" i="62"/>
  <c r="I10158" i="62" s="1"/>
  <c r="H10157" i="62"/>
  <c r="I10157" i="62" s="1"/>
  <c r="H10156" i="62"/>
  <c r="I10156" i="62" s="1"/>
  <c r="H10155" i="62"/>
  <c r="I10155" i="62" s="1"/>
  <c r="H10154" i="62"/>
  <c r="I10154" i="62" s="1"/>
  <c r="H10153" i="62"/>
  <c r="I10153" i="62" s="1"/>
  <c r="H10152" i="62"/>
  <c r="I10152" i="62" s="1"/>
  <c r="H10151" i="62"/>
  <c r="I10151" i="62" s="1"/>
  <c r="H10150" i="62"/>
  <c r="I10150" i="62" s="1"/>
  <c r="H10149" i="62"/>
  <c r="I10149" i="62" s="1"/>
  <c r="H10148" i="62"/>
  <c r="I10148" i="62" s="1"/>
  <c r="H10147" i="62"/>
  <c r="I10147" i="62" s="1"/>
  <c r="H10146" i="62"/>
  <c r="I10146" i="62" s="1"/>
  <c r="H10145" i="62"/>
  <c r="I10145" i="62" s="1"/>
  <c r="H10144" i="62"/>
  <c r="I10144" i="62" s="1"/>
  <c r="H10143" i="62"/>
  <c r="I10143" i="62" s="1"/>
  <c r="H10142" i="62"/>
  <c r="I10142" i="62" s="1"/>
  <c r="H10141" i="62"/>
  <c r="I10141" i="62" s="1"/>
  <c r="H10140" i="62"/>
  <c r="I10140" i="62" s="1"/>
  <c r="H10139" i="62"/>
  <c r="I10139" i="62" s="1"/>
  <c r="H10138" i="62"/>
  <c r="I10138" i="62" s="1"/>
  <c r="H10137" i="62"/>
  <c r="I10137" i="62" s="1"/>
  <c r="H10136" i="62"/>
  <c r="I10136" i="62" s="1"/>
  <c r="H10135" i="62"/>
  <c r="I10135" i="62" s="1"/>
  <c r="H10134" i="62"/>
  <c r="I10134" i="62" s="1"/>
  <c r="H10133" i="62"/>
  <c r="I10133" i="62" s="1"/>
  <c r="H10132" i="62"/>
  <c r="I10132" i="62" s="1"/>
  <c r="H10131" i="62"/>
  <c r="I10131" i="62" s="1"/>
  <c r="H10130" i="62"/>
  <c r="I10130" i="62" s="1"/>
  <c r="H10129" i="62"/>
  <c r="I10129" i="62" s="1"/>
  <c r="H10128" i="62"/>
  <c r="I10128" i="62" s="1"/>
  <c r="H10127" i="62"/>
  <c r="I10127" i="62" s="1"/>
  <c r="H10126" i="62"/>
  <c r="I10126" i="62" s="1"/>
  <c r="H10125" i="62"/>
  <c r="I10125" i="62" s="1"/>
  <c r="H10124" i="62"/>
  <c r="I10124" i="62" s="1"/>
  <c r="H10123" i="62"/>
  <c r="I10123" i="62" s="1"/>
  <c r="H10122" i="62"/>
  <c r="I10122" i="62" s="1"/>
  <c r="H10121" i="62"/>
  <c r="I10121" i="62" s="1"/>
  <c r="H10120" i="62"/>
  <c r="I10120" i="62" s="1"/>
  <c r="H10119" i="62"/>
  <c r="I10119" i="62" s="1"/>
  <c r="H10118" i="62"/>
  <c r="I10118" i="62" s="1"/>
  <c r="H10117" i="62"/>
  <c r="I10117" i="62" s="1"/>
  <c r="H10116" i="62"/>
  <c r="I10116" i="62" s="1"/>
  <c r="H10115" i="62"/>
  <c r="I10115" i="62" s="1"/>
  <c r="H10114" i="62"/>
  <c r="I10114" i="62" s="1"/>
  <c r="H10113" i="62"/>
  <c r="I10113" i="62" s="1"/>
  <c r="H10112" i="62"/>
  <c r="I10112" i="62" s="1"/>
  <c r="H10111" i="62"/>
  <c r="I10111" i="62" s="1"/>
  <c r="H10110" i="62"/>
  <c r="I10110" i="62" s="1"/>
  <c r="H10109" i="62"/>
  <c r="I10109" i="62" s="1"/>
  <c r="H10108" i="62"/>
  <c r="I10108" i="62" s="1"/>
  <c r="H10107" i="62"/>
  <c r="I10107" i="62" s="1"/>
  <c r="H10106" i="62"/>
  <c r="I10106" i="62" s="1"/>
  <c r="H10105" i="62"/>
  <c r="I10105" i="62" s="1"/>
  <c r="H10104" i="62"/>
  <c r="I10104" i="62" s="1"/>
  <c r="H10103" i="62"/>
  <c r="I10103" i="62" s="1"/>
  <c r="H10102" i="62"/>
  <c r="I10102" i="62" s="1"/>
  <c r="H10101" i="62"/>
  <c r="I10101" i="62" s="1"/>
  <c r="H10100" i="62"/>
  <c r="I10100" i="62" s="1"/>
  <c r="H10099" i="62"/>
  <c r="I10099" i="62" s="1"/>
  <c r="H10098" i="62"/>
  <c r="I10098" i="62" s="1"/>
  <c r="H10097" i="62"/>
  <c r="I10097" i="62" s="1"/>
  <c r="H10096" i="62"/>
  <c r="I10096" i="62" s="1"/>
  <c r="H10095" i="62"/>
  <c r="I10095" i="62" s="1"/>
  <c r="H10094" i="62"/>
  <c r="I10094" i="62" s="1"/>
  <c r="H10093" i="62"/>
  <c r="I10093" i="62" s="1"/>
  <c r="H10092" i="62"/>
  <c r="I10092" i="62" s="1"/>
  <c r="H10091" i="62"/>
  <c r="I10091" i="62" s="1"/>
  <c r="H10090" i="62"/>
  <c r="I10090" i="62" s="1"/>
  <c r="H10089" i="62"/>
  <c r="I10089" i="62" s="1"/>
  <c r="H10088" i="62"/>
  <c r="I10088" i="62" s="1"/>
  <c r="H10087" i="62"/>
  <c r="I10087" i="62" s="1"/>
  <c r="H10086" i="62"/>
  <c r="I10086" i="62" s="1"/>
  <c r="H10085" i="62"/>
  <c r="I10085" i="62" s="1"/>
  <c r="H10084" i="62"/>
  <c r="I10084" i="62" s="1"/>
  <c r="H10083" i="62"/>
  <c r="I10083" i="62" s="1"/>
  <c r="H10082" i="62"/>
  <c r="I10082" i="62" s="1"/>
  <c r="H10081" i="62"/>
  <c r="I10081" i="62" s="1"/>
  <c r="H10080" i="62"/>
  <c r="I10080" i="62" s="1"/>
  <c r="H10079" i="62"/>
  <c r="I10079" i="62" s="1"/>
  <c r="H10078" i="62"/>
  <c r="I10078" i="62" s="1"/>
  <c r="H10077" i="62"/>
  <c r="I10077" i="62" s="1"/>
  <c r="H10076" i="62"/>
  <c r="I10076" i="62" s="1"/>
  <c r="H10075" i="62"/>
  <c r="I10075" i="62" s="1"/>
  <c r="H10074" i="62"/>
  <c r="I10074" i="62" s="1"/>
  <c r="H10073" i="62"/>
  <c r="I10073" i="62" s="1"/>
  <c r="H10072" i="62"/>
  <c r="I10072" i="62" s="1"/>
  <c r="H10071" i="62"/>
  <c r="I10071" i="62" s="1"/>
  <c r="H10070" i="62"/>
  <c r="I10070" i="62" s="1"/>
  <c r="H10069" i="62"/>
  <c r="I10069" i="62" s="1"/>
  <c r="H10068" i="62"/>
  <c r="I10068" i="62" s="1"/>
  <c r="H10067" i="62"/>
  <c r="I10067" i="62" s="1"/>
  <c r="H10066" i="62"/>
  <c r="I10066" i="62" s="1"/>
  <c r="H10065" i="62"/>
  <c r="I10065" i="62" s="1"/>
  <c r="H10064" i="62"/>
  <c r="I10064" i="62" s="1"/>
  <c r="H10063" i="62"/>
  <c r="I10063" i="62" s="1"/>
  <c r="H10062" i="62"/>
  <c r="I10062" i="62" s="1"/>
  <c r="H10061" i="62"/>
  <c r="I10061" i="62" s="1"/>
  <c r="H10060" i="62"/>
  <c r="I10060" i="62" s="1"/>
  <c r="H10059" i="62"/>
  <c r="I10059" i="62" s="1"/>
  <c r="H10058" i="62"/>
  <c r="I10058" i="62" s="1"/>
  <c r="H10057" i="62"/>
  <c r="I10057" i="62" s="1"/>
  <c r="H10056" i="62"/>
  <c r="I10056" i="62" s="1"/>
  <c r="H10055" i="62"/>
  <c r="I10055" i="62" s="1"/>
  <c r="H10054" i="62"/>
  <c r="I10054" i="62" s="1"/>
  <c r="H10053" i="62"/>
  <c r="I10053" i="62" s="1"/>
  <c r="H10052" i="62"/>
  <c r="I10052" i="62" s="1"/>
  <c r="H10051" i="62"/>
  <c r="I10051" i="62" s="1"/>
  <c r="H10050" i="62"/>
  <c r="I10050" i="62" s="1"/>
  <c r="H10049" i="62"/>
  <c r="I10049" i="62" s="1"/>
  <c r="H10048" i="62"/>
  <c r="I10048" i="62" s="1"/>
  <c r="H10047" i="62"/>
  <c r="I10047" i="62" s="1"/>
  <c r="H10046" i="62"/>
  <c r="I10046" i="62" s="1"/>
  <c r="H10045" i="62"/>
  <c r="I10045" i="62" s="1"/>
  <c r="H10044" i="62"/>
  <c r="I10044" i="62" s="1"/>
  <c r="H10043" i="62"/>
  <c r="I10043" i="62" s="1"/>
  <c r="H10042" i="62"/>
  <c r="I10042" i="62" s="1"/>
  <c r="H10041" i="62"/>
  <c r="I10041" i="62" s="1"/>
  <c r="H10040" i="62"/>
  <c r="I10040" i="62" s="1"/>
  <c r="H10039" i="62"/>
  <c r="I10039" i="62" s="1"/>
  <c r="H10038" i="62"/>
  <c r="I10038" i="62" s="1"/>
  <c r="H10037" i="62"/>
  <c r="I10037" i="62" s="1"/>
  <c r="H10036" i="62"/>
  <c r="I10036" i="62" s="1"/>
  <c r="H10035" i="62"/>
  <c r="I10035" i="62" s="1"/>
  <c r="H10034" i="62"/>
  <c r="I10034" i="62" s="1"/>
  <c r="H10033" i="62"/>
  <c r="I10033" i="62" s="1"/>
  <c r="H10032" i="62"/>
  <c r="I10032" i="62" s="1"/>
  <c r="H10031" i="62"/>
  <c r="I10031" i="62" s="1"/>
  <c r="H10030" i="62"/>
  <c r="I10030" i="62" s="1"/>
  <c r="H10029" i="62"/>
  <c r="I10029" i="62" s="1"/>
  <c r="H10028" i="62"/>
  <c r="I10028" i="62" s="1"/>
  <c r="H10027" i="62"/>
  <c r="I10027" i="62" s="1"/>
  <c r="H10026" i="62"/>
  <c r="I10026" i="62" s="1"/>
  <c r="H10025" i="62"/>
  <c r="I10025" i="62" s="1"/>
  <c r="H10024" i="62"/>
  <c r="I10024" i="62" s="1"/>
  <c r="H10023" i="62"/>
  <c r="I10023" i="62" s="1"/>
  <c r="H10022" i="62"/>
  <c r="I10022" i="62" s="1"/>
  <c r="H10021" i="62"/>
  <c r="I10021" i="62" s="1"/>
  <c r="H10020" i="62"/>
  <c r="I10020" i="62" s="1"/>
  <c r="H10019" i="62"/>
  <c r="I10019" i="62" s="1"/>
  <c r="H10018" i="62"/>
  <c r="I10018" i="62" s="1"/>
  <c r="H10017" i="62"/>
  <c r="I10017" i="62" s="1"/>
  <c r="H10016" i="62"/>
  <c r="I10016" i="62" s="1"/>
  <c r="H10015" i="62"/>
  <c r="I10015" i="62" s="1"/>
  <c r="H10014" i="62"/>
  <c r="I10014" i="62" s="1"/>
  <c r="H10013" i="62"/>
  <c r="I10013" i="62" s="1"/>
  <c r="H10012" i="62"/>
  <c r="I10012" i="62" s="1"/>
  <c r="H10011" i="62"/>
  <c r="I10011" i="62" s="1"/>
  <c r="H10010" i="62"/>
  <c r="I10010" i="62" s="1"/>
  <c r="H10009" i="62"/>
  <c r="I10009" i="62" s="1"/>
  <c r="H10008" i="62"/>
  <c r="I10008" i="62" s="1"/>
  <c r="H10007" i="62"/>
  <c r="I10007" i="62" s="1"/>
  <c r="H10006" i="62"/>
  <c r="I10006" i="62" s="1"/>
  <c r="H10005" i="62"/>
  <c r="I10005" i="62" s="1"/>
  <c r="H10004" i="62"/>
  <c r="I10004" i="62" s="1"/>
  <c r="H10003" i="62"/>
  <c r="I10003" i="62" s="1"/>
  <c r="H10002" i="62"/>
  <c r="I10002" i="62" s="1"/>
  <c r="H10001" i="62"/>
  <c r="I10001" i="62" s="1"/>
  <c r="H10000" i="62"/>
  <c r="I10000" i="62" s="1"/>
  <c r="H9999" i="62"/>
  <c r="I9999" i="62" s="1"/>
  <c r="H9998" i="62"/>
  <c r="I9998" i="62" s="1"/>
  <c r="H9997" i="62"/>
  <c r="I9997" i="62" s="1"/>
  <c r="H9996" i="62"/>
  <c r="I9996" i="62" s="1"/>
  <c r="H9995" i="62"/>
  <c r="I9995" i="62" s="1"/>
  <c r="H9994" i="62"/>
  <c r="I9994" i="62" s="1"/>
  <c r="H9993" i="62"/>
  <c r="I9993" i="62" s="1"/>
  <c r="H9992" i="62"/>
  <c r="I9992" i="62" s="1"/>
  <c r="H9991" i="62"/>
  <c r="I9991" i="62" s="1"/>
  <c r="H9990" i="62"/>
  <c r="I9990" i="62" s="1"/>
  <c r="H9989" i="62"/>
  <c r="I9989" i="62" s="1"/>
  <c r="H9988" i="62"/>
  <c r="I9988" i="62" s="1"/>
  <c r="H9987" i="62"/>
  <c r="I9987" i="62" s="1"/>
  <c r="H9986" i="62"/>
  <c r="I9986" i="62" s="1"/>
  <c r="H9985" i="62"/>
  <c r="I9985" i="62" s="1"/>
  <c r="H9984" i="62"/>
  <c r="I9984" i="62" s="1"/>
  <c r="H9983" i="62"/>
  <c r="I9983" i="62" s="1"/>
  <c r="H9982" i="62"/>
  <c r="I9982" i="62" s="1"/>
  <c r="H9981" i="62"/>
  <c r="I9981" i="62" s="1"/>
  <c r="H9980" i="62"/>
  <c r="I9980" i="62" s="1"/>
  <c r="H9979" i="62"/>
  <c r="I9979" i="62" s="1"/>
  <c r="H9978" i="62"/>
  <c r="I9978" i="62" s="1"/>
  <c r="H9977" i="62"/>
  <c r="I9977" i="62" s="1"/>
  <c r="H9976" i="62"/>
  <c r="I9976" i="62" s="1"/>
  <c r="H9975" i="62"/>
  <c r="I9975" i="62" s="1"/>
  <c r="H9974" i="62"/>
  <c r="I9974" i="62" s="1"/>
  <c r="H9973" i="62"/>
  <c r="I9973" i="62" s="1"/>
  <c r="H9972" i="62"/>
  <c r="I9972" i="62" s="1"/>
  <c r="H9971" i="62"/>
  <c r="I9971" i="62" s="1"/>
  <c r="H9970" i="62"/>
  <c r="I9970" i="62" s="1"/>
  <c r="H9969" i="62"/>
  <c r="I9969" i="62" s="1"/>
  <c r="H9968" i="62"/>
  <c r="I9968" i="62" s="1"/>
  <c r="H9967" i="62"/>
  <c r="I9967" i="62" s="1"/>
  <c r="H9966" i="62"/>
  <c r="I9966" i="62" s="1"/>
  <c r="H9965" i="62"/>
  <c r="I9965" i="62" s="1"/>
  <c r="H9964" i="62"/>
  <c r="I9964" i="62" s="1"/>
  <c r="H9963" i="62"/>
  <c r="I9963" i="62" s="1"/>
  <c r="H9962" i="62"/>
  <c r="I9962" i="62" s="1"/>
  <c r="H9961" i="62"/>
  <c r="I9961" i="62" s="1"/>
  <c r="H9960" i="62"/>
  <c r="I9960" i="62" s="1"/>
  <c r="H9959" i="62"/>
  <c r="I9959" i="62" s="1"/>
  <c r="H9958" i="62"/>
  <c r="I9958" i="62" s="1"/>
  <c r="H9957" i="62"/>
  <c r="I9957" i="62" s="1"/>
  <c r="H9956" i="62"/>
  <c r="I9956" i="62" s="1"/>
  <c r="H9955" i="62"/>
  <c r="I9955" i="62" s="1"/>
  <c r="H9954" i="62"/>
  <c r="I9954" i="62" s="1"/>
  <c r="H9953" i="62"/>
  <c r="I9953" i="62" s="1"/>
  <c r="H9952" i="62"/>
  <c r="I9952" i="62" s="1"/>
  <c r="H9951" i="62"/>
  <c r="I9951" i="62" s="1"/>
  <c r="H9950" i="62"/>
  <c r="I9950" i="62" s="1"/>
  <c r="H9949" i="62"/>
  <c r="I9949" i="62" s="1"/>
  <c r="H9948" i="62"/>
  <c r="I9948" i="62" s="1"/>
  <c r="H9947" i="62"/>
  <c r="I9947" i="62" s="1"/>
  <c r="H9946" i="62"/>
  <c r="I9946" i="62" s="1"/>
  <c r="H9945" i="62"/>
  <c r="I9945" i="62" s="1"/>
  <c r="H9944" i="62"/>
  <c r="I9944" i="62" s="1"/>
  <c r="H9943" i="62"/>
  <c r="I9943" i="62" s="1"/>
  <c r="H9942" i="62"/>
  <c r="I9942" i="62" s="1"/>
  <c r="H9941" i="62"/>
  <c r="I9941" i="62" s="1"/>
  <c r="H9940" i="62"/>
  <c r="I9940" i="62" s="1"/>
  <c r="H9939" i="62"/>
  <c r="I9939" i="62" s="1"/>
  <c r="H9938" i="62"/>
  <c r="I9938" i="62" s="1"/>
  <c r="H9937" i="62"/>
  <c r="I9937" i="62" s="1"/>
  <c r="H9936" i="62"/>
  <c r="I9936" i="62" s="1"/>
  <c r="H9935" i="62"/>
  <c r="I9935" i="62" s="1"/>
  <c r="H9934" i="62"/>
  <c r="I9934" i="62" s="1"/>
  <c r="H9933" i="62"/>
  <c r="I9933" i="62" s="1"/>
  <c r="H9932" i="62"/>
  <c r="I9932" i="62" s="1"/>
  <c r="H9931" i="62"/>
  <c r="I9931" i="62" s="1"/>
  <c r="H9930" i="62"/>
  <c r="I9930" i="62" s="1"/>
  <c r="H9929" i="62"/>
  <c r="I9929" i="62" s="1"/>
  <c r="H9928" i="62"/>
  <c r="I9928" i="62" s="1"/>
  <c r="H9927" i="62"/>
  <c r="I9927" i="62" s="1"/>
  <c r="H9926" i="62"/>
  <c r="I9926" i="62" s="1"/>
  <c r="H9925" i="62"/>
  <c r="I9925" i="62" s="1"/>
  <c r="H9924" i="62"/>
  <c r="I9924" i="62" s="1"/>
  <c r="H9923" i="62"/>
  <c r="I9923" i="62" s="1"/>
  <c r="H9922" i="62"/>
  <c r="I9922" i="62" s="1"/>
  <c r="H9921" i="62"/>
  <c r="I9921" i="62" s="1"/>
  <c r="H9920" i="62"/>
  <c r="I9920" i="62" s="1"/>
  <c r="H9919" i="62"/>
  <c r="I9919" i="62" s="1"/>
  <c r="H9918" i="62"/>
  <c r="I9918" i="62" s="1"/>
  <c r="H9917" i="62"/>
  <c r="I9917" i="62" s="1"/>
  <c r="H9916" i="62"/>
  <c r="I9916" i="62" s="1"/>
  <c r="H9915" i="62"/>
  <c r="I9915" i="62" s="1"/>
  <c r="H9914" i="62"/>
  <c r="I9914" i="62" s="1"/>
  <c r="H9913" i="62"/>
  <c r="I9913" i="62" s="1"/>
  <c r="H9912" i="62"/>
  <c r="I9912" i="62" s="1"/>
  <c r="H9911" i="62"/>
  <c r="I9911" i="62" s="1"/>
  <c r="H9910" i="62"/>
  <c r="I9910" i="62" s="1"/>
  <c r="H9909" i="62"/>
  <c r="I9909" i="62" s="1"/>
  <c r="H9908" i="62"/>
  <c r="I9908" i="62" s="1"/>
  <c r="H9907" i="62"/>
  <c r="I9907" i="62" s="1"/>
  <c r="H9906" i="62"/>
  <c r="I9906" i="62" s="1"/>
  <c r="H9905" i="62"/>
  <c r="I9905" i="62" s="1"/>
  <c r="H9904" i="62"/>
  <c r="I9904" i="62" s="1"/>
  <c r="H9903" i="62"/>
  <c r="I9903" i="62" s="1"/>
  <c r="H9902" i="62"/>
  <c r="I9902" i="62" s="1"/>
  <c r="H9901" i="62"/>
  <c r="I9901" i="62" s="1"/>
  <c r="H9900" i="62"/>
  <c r="I9900" i="62" s="1"/>
  <c r="H9899" i="62"/>
  <c r="I9899" i="62" s="1"/>
  <c r="H9898" i="62"/>
  <c r="I9898" i="62" s="1"/>
  <c r="H9897" i="62"/>
  <c r="I9897" i="62" s="1"/>
  <c r="H9896" i="62"/>
  <c r="I9896" i="62" s="1"/>
  <c r="H9895" i="62"/>
  <c r="I9895" i="62" s="1"/>
  <c r="H9894" i="62"/>
  <c r="I9894" i="62" s="1"/>
  <c r="H9893" i="62"/>
  <c r="I9893" i="62" s="1"/>
  <c r="H9892" i="62"/>
  <c r="I9892" i="62" s="1"/>
  <c r="H9891" i="62"/>
  <c r="I9891" i="62" s="1"/>
  <c r="H9890" i="62"/>
  <c r="I9890" i="62" s="1"/>
  <c r="H9889" i="62"/>
  <c r="I9889" i="62" s="1"/>
  <c r="H9888" i="62"/>
  <c r="I9888" i="62" s="1"/>
  <c r="H9887" i="62"/>
  <c r="I9887" i="62" s="1"/>
  <c r="H9886" i="62"/>
  <c r="I9886" i="62" s="1"/>
  <c r="H9885" i="62"/>
  <c r="I9885" i="62" s="1"/>
  <c r="H9884" i="62"/>
  <c r="I9884" i="62" s="1"/>
  <c r="H9883" i="62"/>
  <c r="I9883" i="62" s="1"/>
  <c r="H9882" i="62"/>
  <c r="I9882" i="62" s="1"/>
  <c r="H9881" i="62"/>
  <c r="I9881" i="62" s="1"/>
  <c r="H9880" i="62"/>
  <c r="I9880" i="62" s="1"/>
  <c r="H9879" i="62"/>
  <c r="I9879" i="62" s="1"/>
  <c r="H9878" i="62"/>
  <c r="I9878" i="62" s="1"/>
  <c r="H9877" i="62"/>
  <c r="I9877" i="62" s="1"/>
  <c r="H9876" i="62"/>
  <c r="I9876" i="62" s="1"/>
  <c r="H9875" i="62"/>
  <c r="I9875" i="62" s="1"/>
  <c r="H9874" i="62"/>
  <c r="I9874" i="62" s="1"/>
  <c r="H9873" i="62"/>
  <c r="I9873" i="62" s="1"/>
  <c r="H9872" i="62"/>
  <c r="I9872" i="62" s="1"/>
  <c r="H9871" i="62"/>
  <c r="I9871" i="62" s="1"/>
  <c r="H9870" i="62"/>
  <c r="I9870" i="62" s="1"/>
  <c r="H9869" i="62"/>
  <c r="I9869" i="62" s="1"/>
  <c r="H9868" i="62"/>
  <c r="I9868" i="62" s="1"/>
  <c r="H9867" i="62"/>
  <c r="I9867" i="62" s="1"/>
  <c r="H9866" i="62"/>
  <c r="I9866" i="62" s="1"/>
  <c r="H9865" i="62"/>
  <c r="I9865" i="62" s="1"/>
  <c r="H9864" i="62"/>
  <c r="I9864" i="62" s="1"/>
  <c r="H9863" i="62"/>
  <c r="I9863" i="62" s="1"/>
  <c r="H9862" i="62"/>
  <c r="I9862" i="62" s="1"/>
  <c r="H9861" i="62"/>
  <c r="I9861" i="62" s="1"/>
  <c r="H9860" i="62"/>
  <c r="I9860" i="62" s="1"/>
  <c r="H9859" i="62"/>
  <c r="I9859" i="62" s="1"/>
  <c r="H9858" i="62"/>
  <c r="I9858" i="62" s="1"/>
  <c r="H9857" i="62"/>
  <c r="I9857" i="62" s="1"/>
  <c r="H9856" i="62"/>
  <c r="I9856" i="62" s="1"/>
  <c r="H9855" i="62"/>
  <c r="I9855" i="62" s="1"/>
  <c r="H9854" i="62"/>
  <c r="I9854" i="62" s="1"/>
  <c r="H9853" i="62"/>
  <c r="I9853" i="62" s="1"/>
  <c r="H9852" i="62"/>
  <c r="I9852" i="62" s="1"/>
  <c r="H9851" i="62"/>
  <c r="I9851" i="62" s="1"/>
  <c r="H9850" i="62"/>
  <c r="I9850" i="62" s="1"/>
  <c r="H9849" i="62"/>
  <c r="I9849" i="62" s="1"/>
  <c r="H9848" i="62"/>
  <c r="I9848" i="62" s="1"/>
  <c r="H9847" i="62"/>
  <c r="I9847" i="62" s="1"/>
  <c r="H9846" i="62"/>
  <c r="I9846" i="62" s="1"/>
  <c r="H9845" i="62"/>
  <c r="I9845" i="62" s="1"/>
  <c r="H9844" i="62"/>
  <c r="I9844" i="62" s="1"/>
  <c r="H9843" i="62"/>
  <c r="I9843" i="62" s="1"/>
  <c r="H9842" i="62"/>
  <c r="I9842" i="62" s="1"/>
  <c r="H9841" i="62"/>
  <c r="I9841" i="62" s="1"/>
  <c r="H9840" i="62"/>
  <c r="I9840" i="62" s="1"/>
  <c r="H9839" i="62"/>
  <c r="I9839" i="62" s="1"/>
  <c r="H9838" i="62"/>
  <c r="I9838" i="62" s="1"/>
  <c r="H9837" i="62"/>
  <c r="I9837" i="62" s="1"/>
  <c r="H9836" i="62"/>
  <c r="I9836" i="62" s="1"/>
  <c r="H9835" i="62"/>
  <c r="I9835" i="62" s="1"/>
  <c r="H9834" i="62"/>
  <c r="I9834" i="62" s="1"/>
  <c r="H9833" i="62"/>
  <c r="I9833" i="62" s="1"/>
  <c r="H9832" i="62"/>
  <c r="I9832" i="62" s="1"/>
  <c r="H9831" i="62"/>
  <c r="I9831" i="62" s="1"/>
  <c r="H9830" i="62"/>
  <c r="I9830" i="62" s="1"/>
  <c r="H9829" i="62"/>
  <c r="I9829" i="62" s="1"/>
  <c r="H9828" i="62"/>
  <c r="I9828" i="62" s="1"/>
  <c r="H9827" i="62"/>
  <c r="I9827" i="62" s="1"/>
  <c r="H9826" i="62"/>
  <c r="I9826" i="62" s="1"/>
  <c r="H9825" i="62"/>
  <c r="I9825" i="62" s="1"/>
  <c r="H9824" i="62"/>
  <c r="I9824" i="62" s="1"/>
  <c r="H9823" i="62"/>
  <c r="I9823" i="62" s="1"/>
  <c r="H9822" i="62"/>
  <c r="I9822" i="62" s="1"/>
  <c r="H9821" i="62"/>
  <c r="I9821" i="62" s="1"/>
  <c r="H9820" i="62"/>
  <c r="I9820" i="62" s="1"/>
  <c r="H9819" i="62"/>
  <c r="I9819" i="62" s="1"/>
  <c r="H9818" i="62"/>
  <c r="I9818" i="62" s="1"/>
  <c r="H9817" i="62"/>
  <c r="I9817" i="62" s="1"/>
  <c r="H9816" i="62"/>
  <c r="I9816" i="62" s="1"/>
  <c r="H9815" i="62"/>
  <c r="I9815" i="62" s="1"/>
  <c r="H9814" i="62"/>
  <c r="I9814" i="62" s="1"/>
  <c r="H9813" i="62"/>
  <c r="I9813" i="62" s="1"/>
  <c r="H9812" i="62"/>
  <c r="I9812" i="62" s="1"/>
  <c r="H9811" i="62"/>
  <c r="I9811" i="62" s="1"/>
  <c r="H9810" i="62"/>
  <c r="I9810" i="62" s="1"/>
  <c r="H9809" i="62"/>
  <c r="I9809" i="62" s="1"/>
  <c r="H9808" i="62"/>
  <c r="I9808" i="62" s="1"/>
  <c r="H9807" i="62"/>
  <c r="I9807" i="62" s="1"/>
  <c r="H9806" i="62"/>
  <c r="I9806" i="62" s="1"/>
  <c r="H9805" i="62"/>
  <c r="I9805" i="62" s="1"/>
  <c r="H9804" i="62"/>
  <c r="I9804" i="62" s="1"/>
  <c r="H9803" i="62"/>
  <c r="I9803" i="62" s="1"/>
  <c r="H9802" i="62"/>
  <c r="I9802" i="62" s="1"/>
  <c r="H9801" i="62"/>
  <c r="I9801" i="62" s="1"/>
  <c r="H9800" i="62"/>
  <c r="I9800" i="62" s="1"/>
  <c r="H9799" i="62"/>
  <c r="I9799" i="62" s="1"/>
  <c r="H9798" i="62"/>
  <c r="I9798" i="62" s="1"/>
  <c r="H9797" i="62"/>
  <c r="I9797" i="62" s="1"/>
  <c r="H9796" i="62"/>
  <c r="I9796" i="62" s="1"/>
  <c r="H9795" i="62"/>
  <c r="I9795" i="62" s="1"/>
  <c r="H9794" i="62"/>
  <c r="I9794" i="62" s="1"/>
  <c r="H9793" i="62"/>
  <c r="I9793" i="62" s="1"/>
  <c r="H9792" i="62"/>
  <c r="I9792" i="62" s="1"/>
  <c r="H9791" i="62"/>
  <c r="I9791" i="62" s="1"/>
  <c r="H9790" i="62"/>
  <c r="I9790" i="62" s="1"/>
  <c r="H9789" i="62"/>
  <c r="I9789" i="62" s="1"/>
  <c r="H9788" i="62"/>
  <c r="I9788" i="62" s="1"/>
  <c r="H9787" i="62"/>
  <c r="I9787" i="62" s="1"/>
  <c r="H9786" i="62"/>
  <c r="I9786" i="62" s="1"/>
  <c r="H9785" i="62"/>
  <c r="I9785" i="62" s="1"/>
  <c r="H9784" i="62"/>
  <c r="I9784" i="62" s="1"/>
  <c r="H9783" i="62"/>
  <c r="I9783" i="62" s="1"/>
  <c r="H9782" i="62"/>
  <c r="I9782" i="62" s="1"/>
  <c r="H9781" i="62"/>
  <c r="I9781" i="62" s="1"/>
  <c r="H9780" i="62"/>
  <c r="I9780" i="62" s="1"/>
  <c r="H9779" i="62"/>
  <c r="I9779" i="62" s="1"/>
  <c r="H9778" i="62"/>
  <c r="I9778" i="62" s="1"/>
  <c r="H9777" i="62"/>
  <c r="I9777" i="62" s="1"/>
  <c r="H9776" i="62"/>
  <c r="I9776" i="62" s="1"/>
  <c r="H9775" i="62"/>
  <c r="I9775" i="62" s="1"/>
  <c r="H9774" i="62"/>
  <c r="I9774" i="62" s="1"/>
  <c r="H9773" i="62"/>
  <c r="I9773" i="62" s="1"/>
  <c r="H9772" i="62"/>
  <c r="I9772" i="62" s="1"/>
  <c r="H9771" i="62"/>
  <c r="I9771" i="62" s="1"/>
  <c r="H9770" i="62"/>
  <c r="I9770" i="62" s="1"/>
  <c r="H9769" i="62"/>
  <c r="I9769" i="62" s="1"/>
  <c r="H9768" i="62"/>
  <c r="I9768" i="62" s="1"/>
  <c r="H9767" i="62"/>
  <c r="I9767" i="62" s="1"/>
  <c r="H9766" i="62"/>
  <c r="I9766" i="62" s="1"/>
  <c r="H9765" i="62"/>
  <c r="I9765" i="62" s="1"/>
  <c r="H9764" i="62"/>
  <c r="I9764" i="62" s="1"/>
  <c r="H9763" i="62"/>
  <c r="I9763" i="62" s="1"/>
  <c r="H9762" i="62"/>
  <c r="I9762" i="62" s="1"/>
  <c r="H9761" i="62"/>
  <c r="I9761" i="62" s="1"/>
  <c r="H9760" i="62"/>
  <c r="I9760" i="62" s="1"/>
  <c r="H9759" i="62"/>
  <c r="I9759" i="62" s="1"/>
  <c r="H9758" i="62"/>
  <c r="I9758" i="62" s="1"/>
  <c r="H9757" i="62"/>
  <c r="I9757" i="62" s="1"/>
  <c r="H9756" i="62"/>
  <c r="I9756" i="62" s="1"/>
  <c r="H9755" i="62"/>
  <c r="I9755" i="62" s="1"/>
  <c r="H9754" i="62"/>
  <c r="I9754" i="62" s="1"/>
  <c r="H9753" i="62"/>
  <c r="I9753" i="62" s="1"/>
  <c r="H9752" i="62"/>
  <c r="I9752" i="62" s="1"/>
  <c r="H9751" i="62"/>
  <c r="I9751" i="62" s="1"/>
  <c r="H9750" i="62"/>
  <c r="I9750" i="62" s="1"/>
  <c r="H9749" i="62"/>
  <c r="I9749" i="62" s="1"/>
  <c r="H9748" i="62"/>
  <c r="I9748" i="62" s="1"/>
  <c r="H9747" i="62"/>
  <c r="I9747" i="62" s="1"/>
  <c r="H9746" i="62"/>
  <c r="I9746" i="62" s="1"/>
  <c r="H9745" i="62"/>
  <c r="I9745" i="62" s="1"/>
  <c r="H9744" i="62"/>
  <c r="I9744" i="62" s="1"/>
  <c r="H9743" i="62"/>
  <c r="I9743" i="62" s="1"/>
  <c r="H9742" i="62"/>
  <c r="I9742" i="62" s="1"/>
  <c r="H9741" i="62"/>
  <c r="I9741" i="62" s="1"/>
  <c r="H9740" i="62"/>
  <c r="I9740" i="62" s="1"/>
  <c r="H9739" i="62"/>
  <c r="I9739" i="62" s="1"/>
  <c r="H9738" i="62"/>
  <c r="I9738" i="62" s="1"/>
  <c r="H9737" i="62"/>
  <c r="I9737" i="62" s="1"/>
  <c r="H9736" i="62"/>
  <c r="I9736" i="62" s="1"/>
  <c r="H9735" i="62"/>
  <c r="I9735" i="62" s="1"/>
  <c r="H9734" i="62"/>
  <c r="I9734" i="62" s="1"/>
  <c r="H9733" i="62"/>
  <c r="I9733" i="62" s="1"/>
  <c r="H9732" i="62"/>
  <c r="I9732" i="62" s="1"/>
  <c r="H9731" i="62"/>
  <c r="I9731" i="62" s="1"/>
  <c r="H9730" i="62"/>
  <c r="I9730" i="62" s="1"/>
  <c r="H9729" i="62"/>
  <c r="I9729" i="62" s="1"/>
  <c r="H9728" i="62"/>
  <c r="I9728" i="62" s="1"/>
  <c r="H9727" i="62"/>
  <c r="I9727" i="62" s="1"/>
  <c r="H9726" i="62"/>
  <c r="I9726" i="62" s="1"/>
  <c r="H9725" i="62"/>
  <c r="I9725" i="62" s="1"/>
  <c r="H9724" i="62"/>
  <c r="I9724" i="62" s="1"/>
  <c r="H9723" i="62"/>
  <c r="I9723" i="62" s="1"/>
  <c r="H9722" i="62"/>
  <c r="I9722" i="62" s="1"/>
  <c r="H9721" i="62"/>
  <c r="I9721" i="62" s="1"/>
  <c r="H9720" i="62"/>
  <c r="I9720" i="62" s="1"/>
  <c r="H9719" i="62"/>
  <c r="I9719" i="62" s="1"/>
  <c r="H9718" i="62"/>
  <c r="I9718" i="62" s="1"/>
  <c r="H9717" i="62"/>
  <c r="I9717" i="62" s="1"/>
  <c r="H9716" i="62"/>
  <c r="I9716" i="62" s="1"/>
  <c r="H9715" i="62"/>
  <c r="I9715" i="62" s="1"/>
  <c r="H9714" i="62"/>
  <c r="I9714" i="62" s="1"/>
  <c r="H9713" i="62"/>
  <c r="I9713" i="62" s="1"/>
  <c r="H9712" i="62"/>
  <c r="I9712" i="62" s="1"/>
  <c r="H9711" i="62"/>
  <c r="I9711" i="62" s="1"/>
  <c r="H9710" i="62"/>
  <c r="I9710" i="62" s="1"/>
  <c r="H9709" i="62"/>
  <c r="I9709" i="62" s="1"/>
  <c r="H9708" i="62"/>
  <c r="I9708" i="62" s="1"/>
  <c r="H9707" i="62"/>
  <c r="I9707" i="62" s="1"/>
  <c r="H9706" i="62"/>
  <c r="I9706" i="62" s="1"/>
  <c r="H9705" i="62"/>
  <c r="I9705" i="62" s="1"/>
  <c r="H9704" i="62"/>
  <c r="I9704" i="62" s="1"/>
  <c r="H9703" i="62"/>
  <c r="I9703" i="62" s="1"/>
  <c r="H9702" i="62"/>
  <c r="I9702" i="62" s="1"/>
  <c r="H9701" i="62"/>
  <c r="I9701" i="62" s="1"/>
  <c r="H9700" i="62"/>
  <c r="I9700" i="62" s="1"/>
  <c r="H9699" i="62"/>
  <c r="I9699" i="62" s="1"/>
  <c r="H9698" i="62"/>
  <c r="I9698" i="62" s="1"/>
  <c r="H9697" i="62"/>
  <c r="I9697" i="62" s="1"/>
  <c r="H9696" i="62"/>
  <c r="I9696" i="62" s="1"/>
  <c r="H9695" i="62"/>
  <c r="I9695" i="62" s="1"/>
  <c r="H9694" i="62"/>
  <c r="I9694" i="62" s="1"/>
  <c r="H9693" i="62"/>
  <c r="I9693" i="62" s="1"/>
  <c r="H9692" i="62"/>
  <c r="I9692" i="62" s="1"/>
  <c r="H9691" i="62"/>
  <c r="I9691" i="62" s="1"/>
  <c r="H9690" i="62"/>
  <c r="I9690" i="62" s="1"/>
  <c r="H9689" i="62"/>
  <c r="I9689" i="62" s="1"/>
  <c r="H9688" i="62"/>
  <c r="I9688" i="62" s="1"/>
  <c r="H9687" i="62"/>
  <c r="I9687" i="62" s="1"/>
  <c r="H9686" i="62"/>
  <c r="I9686" i="62" s="1"/>
  <c r="H9685" i="62"/>
  <c r="I9685" i="62" s="1"/>
  <c r="H9684" i="62"/>
  <c r="I9684" i="62" s="1"/>
  <c r="H9683" i="62"/>
  <c r="I9683" i="62" s="1"/>
  <c r="H9682" i="62"/>
  <c r="I9682" i="62" s="1"/>
  <c r="H9681" i="62"/>
  <c r="I9681" i="62" s="1"/>
  <c r="H9680" i="62"/>
  <c r="I9680" i="62" s="1"/>
  <c r="H9679" i="62"/>
  <c r="I9679" i="62" s="1"/>
  <c r="H9678" i="62"/>
  <c r="I9678" i="62" s="1"/>
  <c r="H9677" i="62"/>
  <c r="I9677" i="62" s="1"/>
  <c r="H9676" i="62"/>
  <c r="I9676" i="62" s="1"/>
  <c r="H9675" i="62"/>
  <c r="I9675" i="62" s="1"/>
  <c r="H9674" i="62"/>
  <c r="I9674" i="62" s="1"/>
  <c r="H9673" i="62"/>
  <c r="I9673" i="62" s="1"/>
  <c r="H9672" i="62"/>
  <c r="I9672" i="62" s="1"/>
  <c r="H9671" i="62"/>
  <c r="I9671" i="62" s="1"/>
  <c r="H9670" i="62"/>
  <c r="I9670" i="62" s="1"/>
  <c r="H9669" i="62"/>
  <c r="I9669" i="62" s="1"/>
  <c r="H9668" i="62"/>
  <c r="I9668" i="62" s="1"/>
  <c r="H9667" i="62"/>
  <c r="I9667" i="62" s="1"/>
  <c r="H9666" i="62"/>
  <c r="I9666" i="62" s="1"/>
  <c r="H9665" i="62"/>
  <c r="I9665" i="62" s="1"/>
  <c r="H9664" i="62"/>
  <c r="I9664" i="62" s="1"/>
  <c r="H9663" i="62"/>
  <c r="I9663" i="62" s="1"/>
  <c r="H9662" i="62"/>
  <c r="I9662" i="62" s="1"/>
  <c r="H9661" i="62"/>
  <c r="I9661" i="62" s="1"/>
  <c r="H9660" i="62"/>
  <c r="I9660" i="62" s="1"/>
  <c r="H9659" i="62"/>
  <c r="I9659" i="62" s="1"/>
  <c r="H9658" i="62"/>
  <c r="I9658" i="62" s="1"/>
  <c r="H9657" i="62"/>
  <c r="I9657" i="62" s="1"/>
  <c r="H9656" i="62"/>
  <c r="I9656" i="62" s="1"/>
  <c r="H9655" i="62"/>
  <c r="I9655" i="62" s="1"/>
  <c r="H9654" i="62"/>
  <c r="I9654" i="62" s="1"/>
  <c r="H9653" i="62"/>
  <c r="I9653" i="62" s="1"/>
  <c r="H9652" i="62"/>
  <c r="I9652" i="62" s="1"/>
  <c r="H9651" i="62"/>
  <c r="I9651" i="62" s="1"/>
  <c r="H9650" i="62"/>
  <c r="I9650" i="62" s="1"/>
  <c r="H9649" i="62"/>
  <c r="I9649" i="62" s="1"/>
  <c r="H9648" i="62"/>
  <c r="I9648" i="62" s="1"/>
  <c r="H9647" i="62"/>
  <c r="I9647" i="62" s="1"/>
  <c r="H9646" i="62"/>
  <c r="I9646" i="62" s="1"/>
  <c r="H9645" i="62"/>
  <c r="I9645" i="62" s="1"/>
  <c r="H9644" i="62"/>
  <c r="I9644" i="62" s="1"/>
  <c r="H9643" i="62"/>
  <c r="I9643" i="62" s="1"/>
  <c r="H9642" i="62"/>
  <c r="I9642" i="62" s="1"/>
  <c r="H9641" i="62"/>
  <c r="I9641" i="62" s="1"/>
  <c r="H9640" i="62"/>
  <c r="I9640" i="62" s="1"/>
  <c r="H9639" i="62"/>
  <c r="I9639" i="62" s="1"/>
  <c r="H9638" i="62"/>
  <c r="I9638" i="62" s="1"/>
  <c r="H9637" i="62"/>
  <c r="I9637" i="62" s="1"/>
  <c r="H9636" i="62"/>
  <c r="I9636" i="62" s="1"/>
  <c r="H9635" i="62"/>
  <c r="I9635" i="62" s="1"/>
  <c r="H9634" i="62"/>
  <c r="I9634" i="62" s="1"/>
  <c r="H9633" i="62"/>
  <c r="I9633" i="62" s="1"/>
  <c r="H9632" i="62"/>
  <c r="I9632" i="62" s="1"/>
  <c r="H9631" i="62"/>
  <c r="I9631" i="62" s="1"/>
  <c r="H9630" i="62"/>
  <c r="I9630" i="62" s="1"/>
  <c r="H9629" i="62"/>
  <c r="I9629" i="62" s="1"/>
  <c r="H9628" i="62"/>
  <c r="I9628" i="62" s="1"/>
  <c r="H9627" i="62"/>
  <c r="I9627" i="62" s="1"/>
  <c r="H9626" i="62"/>
  <c r="I9626" i="62" s="1"/>
  <c r="H9625" i="62"/>
  <c r="I9625" i="62" s="1"/>
  <c r="H9624" i="62"/>
  <c r="I9624" i="62" s="1"/>
  <c r="H9623" i="62"/>
  <c r="I9623" i="62" s="1"/>
  <c r="H9622" i="62"/>
  <c r="I9622" i="62" s="1"/>
  <c r="H9621" i="62"/>
  <c r="I9621" i="62" s="1"/>
  <c r="H9620" i="62"/>
  <c r="I9620" i="62" s="1"/>
  <c r="H9619" i="62"/>
  <c r="I9619" i="62" s="1"/>
  <c r="H9618" i="62"/>
  <c r="I9618" i="62" s="1"/>
  <c r="H9617" i="62"/>
  <c r="I9617" i="62" s="1"/>
  <c r="H9616" i="62"/>
  <c r="I9616" i="62" s="1"/>
  <c r="H9615" i="62"/>
  <c r="I9615" i="62" s="1"/>
  <c r="H9614" i="62"/>
  <c r="I9614" i="62" s="1"/>
  <c r="H9613" i="62"/>
  <c r="I9613" i="62" s="1"/>
  <c r="H9612" i="62"/>
  <c r="I9612" i="62" s="1"/>
  <c r="H9611" i="62"/>
  <c r="I9611" i="62" s="1"/>
  <c r="H9610" i="62"/>
  <c r="I9610" i="62" s="1"/>
  <c r="H9609" i="62"/>
  <c r="I9609" i="62" s="1"/>
  <c r="H9608" i="62"/>
  <c r="I9608" i="62" s="1"/>
  <c r="H9607" i="62"/>
  <c r="I9607" i="62" s="1"/>
  <c r="H9606" i="62"/>
  <c r="I9606" i="62" s="1"/>
  <c r="H9605" i="62"/>
  <c r="I9605" i="62" s="1"/>
  <c r="H9604" i="62"/>
  <c r="I9604" i="62" s="1"/>
  <c r="H9603" i="62"/>
  <c r="I9603" i="62" s="1"/>
  <c r="H9602" i="62"/>
  <c r="I9602" i="62" s="1"/>
  <c r="H9601" i="62"/>
  <c r="I9601" i="62" s="1"/>
  <c r="H9600" i="62"/>
  <c r="I9600" i="62" s="1"/>
  <c r="H9599" i="62"/>
  <c r="I9599" i="62" s="1"/>
  <c r="H9598" i="62"/>
  <c r="I9598" i="62" s="1"/>
  <c r="H9597" i="62"/>
  <c r="I9597" i="62" s="1"/>
  <c r="H9596" i="62"/>
  <c r="I9596" i="62" s="1"/>
  <c r="H9595" i="62"/>
  <c r="I9595" i="62" s="1"/>
  <c r="H9594" i="62"/>
  <c r="I9594" i="62" s="1"/>
  <c r="H9593" i="62"/>
  <c r="I9593" i="62" s="1"/>
  <c r="H9592" i="62"/>
  <c r="I9592" i="62" s="1"/>
  <c r="H9591" i="62"/>
  <c r="I9591" i="62" s="1"/>
  <c r="H9590" i="62"/>
  <c r="I9590" i="62" s="1"/>
  <c r="H9589" i="62"/>
  <c r="I9589" i="62" s="1"/>
  <c r="H9588" i="62"/>
  <c r="I9588" i="62" s="1"/>
  <c r="H9587" i="62"/>
  <c r="I9587" i="62" s="1"/>
  <c r="H9586" i="62"/>
  <c r="I9586" i="62" s="1"/>
  <c r="H9585" i="62"/>
  <c r="I9585" i="62" s="1"/>
  <c r="H9584" i="62"/>
  <c r="I9584" i="62" s="1"/>
  <c r="H9583" i="62"/>
  <c r="I9583" i="62" s="1"/>
  <c r="H9582" i="62"/>
  <c r="I9582" i="62" s="1"/>
  <c r="H9581" i="62"/>
  <c r="I9581" i="62" s="1"/>
  <c r="H9580" i="62"/>
  <c r="I9580" i="62" s="1"/>
  <c r="H9579" i="62"/>
  <c r="I9579" i="62" s="1"/>
  <c r="H9578" i="62"/>
  <c r="I9578" i="62" s="1"/>
  <c r="H9577" i="62"/>
  <c r="I9577" i="62" s="1"/>
  <c r="H9576" i="62"/>
  <c r="I9576" i="62" s="1"/>
  <c r="H9575" i="62"/>
  <c r="I9575" i="62" s="1"/>
  <c r="H9574" i="62"/>
  <c r="I9574" i="62" s="1"/>
  <c r="H9573" i="62"/>
  <c r="I9573" i="62" s="1"/>
  <c r="H9572" i="62"/>
  <c r="I9572" i="62" s="1"/>
  <c r="H9571" i="62"/>
  <c r="I9571" i="62" s="1"/>
  <c r="H9570" i="62"/>
  <c r="I9570" i="62" s="1"/>
  <c r="H9569" i="62"/>
  <c r="I9569" i="62" s="1"/>
  <c r="H9568" i="62"/>
  <c r="I9568" i="62" s="1"/>
  <c r="H9567" i="62"/>
  <c r="I9567" i="62" s="1"/>
  <c r="H9566" i="62"/>
  <c r="I9566" i="62" s="1"/>
  <c r="H9565" i="62"/>
  <c r="I9565" i="62" s="1"/>
  <c r="H9564" i="62"/>
  <c r="I9564" i="62" s="1"/>
  <c r="H9563" i="62"/>
  <c r="I9563" i="62" s="1"/>
  <c r="H9562" i="62"/>
  <c r="I9562" i="62" s="1"/>
  <c r="H9561" i="62"/>
  <c r="I9561" i="62" s="1"/>
  <c r="H9560" i="62"/>
  <c r="I9560" i="62" s="1"/>
  <c r="H9559" i="62"/>
  <c r="I9559" i="62" s="1"/>
  <c r="H9558" i="62"/>
  <c r="I9558" i="62" s="1"/>
  <c r="H9557" i="62"/>
  <c r="I9557" i="62" s="1"/>
  <c r="H9556" i="62"/>
  <c r="I9556" i="62" s="1"/>
  <c r="H9555" i="62"/>
  <c r="I9555" i="62" s="1"/>
  <c r="H9554" i="62"/>
  <c r="I9554" i="62" s="1"/>
  <c r="H9553" i="62"/>
  <c r="I9553" i="62" s="1"/>
  <c r="H9552" i="62"/>
  <c r="I9552" i="62" s="1"/>
  <c r="H9551" i="62"/>
  <c r="I9551" i="62" s="1"/>
  <c r="H9550" i="62"/>
  <c r="I9550" i="62" s="1"/>
  <c r="H9549" i="62"/>
  <c r="I9549" i="62" s="1"/>
  <c r="H9548" i="62"/>
  <c r="I9548" i="62" s="1"/>
  <c r="H9547" i="62"/>
  <c r="I9547" i="62" s="1"/>
  <c r="H9546" i="62"/>
  <c r="I9546" i="62" s="1"/>
  <c r="H9545" i="62"/>
  <c r="I9545" i="62" s="1"/>
  <c r="H9544" i="62"/>
  <c r="I9544" i="62" s="1"/>
  <c r="H9543" i="62"/>
  <c r="I9543" i="62" s="1"/>
  <c r="H9542" i="62"/>
  <c r="I9542" i="62" s="1"/>
  <c r="H9541" i="62"/>
  <c r="I9541" i="62" s="1"/>
  <c r="H9540" i="62"/>
  <c r="I9540" i="62" s="1"/>
  <c r="H9539" i="62"/>
  <c r="I9539" i="62" s="1"/>
  <c r="H9538" i="62"/>
  <c r="I9538" i="62" s="1"/>
  <c r="H9537" i="62"/>
  <c r="I9537" i="62" s="1"/>
  <c r="H9536" i="62"/>
  <c r="I9536" i="62" s="1"/>
  <c r="H9535" i="62"/>
  <c r="I9535" i="62" s="1"/>
  <c r="H9534" i="62"/>
  <c r="I9534" i="62" s="1"/>
  <c r="H9533" i="62"/>
  <c r="I9533" i="62" s="1"/>
  <c r="H9532" i="62"/>
  <c r="I9532" i="62" s="1"/>
  <c r="H9531" i="62"/>
  <c r="I9531" i="62" s="1"/>
  <c r="H9530" i="62"/>
  <c r="I9530" i="62" s="1"/>
  <c r="H9529" i="62"/>
  <c r="I9529" i="62" s="1"/>
  <c r="H9528" i="62"/>
  <c r="I9528" i="62" s="1"/>
  <c r="H9527" i="62"/>
  <c r="I9527" i="62" s="1"/>
  <c r="H9526" i="62"/>
  <c r="I9526" i="62" s="1"/>
  <c r="H9525" i="62"/>
  <c r="I9525" i="62" s="1"/>
  <c r="H9524" i="62"/>
  <c r="I9524" i="62" s="1"/>
  <c r="H9523" i="62"/>
  <c r="I9523" i="62" s="1"/>
  <c r="H9522" i="62"/>
  <c r="I9522" i="62" s="1"/>
  <c r="H9521" i="62"/>
  <c r="I9521" i="62" s="1"/>
  <c r="H9520" i="62"/>
  <c r="I9520" i="62" s="1"/>
  <c r="H9519" i="62"/>
  <c r="I9519" i="62" s="1"/>
  <c r="H9518" i="62"/>
  <c r="I9518" i="62" s="1"/>
  <c r="H9517" i="62"/>
  <c r="I9517" i="62" s="1"/>
  <c r="H9516" i="62"/>
  <c r="I9516" i="62" s="1"/>
  <c r="H9515" i="62"/>
  <c r="I9515" i="62" s="1"/>
  <c r="H9514" i="62"/>
  <c r="I9514" i="62" s="1"/>
  <c r="H9513" i="62"/>
  <c r="I9513" i="62" s="1"/>
  <c r="H9512" i="62"/>
  <c r="I9512" i="62" s="1"/>
  <c r="H9511" i="62"/>
  <c r="I9511" i="62" s="1"/>
  <c r="H9510" i="62"/>
  <c r="I9510" i="62" s="1"/>
  <c r="H9509" i="62"/>
  <c r="I9509" i="62" s="1"/>
  <c r="H9508" i="62"/>
  <c r="I9508" i="62" s="1"/>
  <c r="H9507" i="62"/>
  <c r="I9507" i="62" s="1"/>
  <c r="H9506" i="62"/>
  <c r="I9506" i="62" s="1"/>
  <c r="H9505" i="62"/>
  <c r="I9505" i="62" s="1"/>
  <c r="H9504" i="62"/>
  <c r="I9504" i="62" s="1"/>
  <c r="H9503" i="62"/>
  <c r="I9503" i="62" s="1"/>
  <c r="H9502" i="62"/>
  <c r="I9502" i="62" s="1"/>
  <c r="H9501" i="62"/>
  <c r="I9501" i="62" s="1"/>
  <c r="H9500" i="62"/>
  <c r="I9500" i="62" s="1"/>
  <c r="H9499" i="62"/>
  <c r="I9499" i="62" s="1"/>
  <c r="H9498" i="62"/>
  <c r="I9498" i="62" s="1"/>
  <c r="H9497" i="62"/>
  <c r="I9497" i="62" s="1"/>
  <c r="H9496" i="62"/>
  <c r="I9496" i="62" s="1"/>
  <c r="H9495" i="62"/>
  <c r="I9495" i="62" s="1"/>
  <c r="H9494" i="62"/>
  <c r="I9494" i="62" s="1"/>
  <c r="H9493" i="62"/>
  <c r="I9493" i="62" s="1"/>
  <c r="H9492" i="62"/>
  <c r="I9492" i="62" s="1"/>
  <c r="H9491" i="62"/>
  <c r="I9491" i="62" s="1"/>
  <c r="H9490" i="62"/>
  <c r="I9490" i="62" s="1"/>
  <c r="H9489" i="62"/>
  <c r="I9489" i="62" s="1"/>
  <c r="H9488" i="62"/>
  <c r="I9488" i="62" s="1"/>
  <c r="H9487" i="62"/>
  <c r="I9487" i="62" s="1"/>
  <c r="H9486" i="62"/>
  <c r="I9486" i="62" s="1"/>
  <c r="H9485" i="62"/>
  <c r="I9485" i="62" s="1"/>
  <c r="H9484" i="62"/>
  <c r="I9484" i="62" s="1"/>
  <c r="H9483" i="62"/>
  <c r="I9483" i="62" s="1"/>
  <c r="H9482" i="62"/>
  <c r="I9482" i="62" s="1"/>
  <c r="H9481" i="62"/>
  <c r="I9481" i="62" s="1"/>
  <c r="H9480" i="62"/>
  <c r="I9480" i="62" s="1"/>
  <c r="H9479" i="62"/>
  <c r="I9479" i="62" s="1"/>
  <c r="H9478" i="62"/>
  <c r="I9478" i="62" s="1"/>
  <c r="H9477" i="62"/>
  <c r="I9477" i="62" s="1"/>
  <c r="H9476" i="62"/>
  <c r="I9476" i="62" s="1"/>
  <c r="H9475" i="62"/>
  <c r="I9475" i="62" s="1"/>
  <c r="H9474" i="62"/>
  <c r="I9474" i="62" s="1"/>
  <c r="H9473" i="62"/>
  <c r="I9473" i="62" s="1"/>
  <c r="H9472" i="62"/>
  <c r="I9472" i="62" s="1"/>
  <c r="H9471" i="62"/>
  <c r="I9471" i="62" s="1"/>
  <c r="H9470" i="62"/>
  <c r="I9470" i="62" s="1"/>
  <c r="H9469" i="62"/>
  <c r="I9469" i="62" s="1"/>
  <c r="H9468" i="62"/>
  <c r="I9468" i="62" s="1"/>
  <c r="H9467" i="62"/>
  <c r="I9467" i="62" s="1"/>
  <c r="H9466" i="62"/>
  <c r="I9466" i="62" s="1"/>
  <c r="H9465" i="62"/>
  <c r="I9465" i="62" s="1"/>
  <c r="H9464" i="62"/>
  <c r="I9464" i="62" s="1"/>
  <c r="H9463" i="62"/>
  <c r="I9463" i="62" s="1"/>
  <c r="H9462" i="62"/>
  <c r="I9462" i="62" s="1"/>
  <c r="H9461" i="62"/>
  <c r="I9461" i="62" s="1"/>
  <c r="H9460" i="62"/>
  <c r="I9460" i="62" s="1"/>
  <c r="H9459" i="62"/>
  <c r="I9459" i="62" s="1"/>
  <c r="H9458" i="62"/>
  <c r="I9458" i="62" s="1"/>
  <c r="H9457" i="62"/>
  <c r="I9457" i="62" s="1"/>
  <c r="H9456" i="62"/>
  <c r="I9456" i="62" s="1"/>
  <c r="H9455" i="62"/>
  <c r="I9455" i="62" s="1"/>
  <c r="H9454" i="62"/>
  <c r="I9454" i="62" s="1"/>
  <c r="H9453" i="62"/>
  <c r="I9453" i="62" s="1"/>
  <c r="H9452" i="62"/>
  <c r="I9452" i="62" s="1"/>
  <c r="H9451" i="62"/>
  <c r="I9451" i="62" s="1"/>
  <c r="H9450" i="62"/>
  <c r="I9450" i="62" s="1"/>
  <c r="H9449" i="62"/>
  <c r="I9449" i="62" s="1"/>
  <c r="H9448" i="62"/>
  <c r="I9448" i="62" s="1"/>
  <c r="H9447" i="62"/>
  <c r="I9447" i="62" s="1"/>
  <c r="H9446" i="62"/>
  <c r="I9446" i="62" s="1"/>
  <c r="H9445" i="62"/>
  <c r="I9445" i="62" s="1"/>
  <c r="H9444" i="62"/>
  <c r="I9444" i="62" s="1"/>
  <c r="H9443" i="62"/>
  <c r="I9443" i="62" s="1"/>
  <c r="H9442" i="62"/>
  <c r="I9442" i="62" s="1"/>
  <c r="H9441" i="62"/>
  <c r="I9441" i="62" s="1"/>
  <c r="H9440" i="62"/>
  <c r="I9440" i="62" s="1"/>
  <c r="H9439" i="62"/>
  <c r="I9439" i="62" s="1"/>
  <c r="H9438" i="62"/>
  <c r="I9438" i="62" s="1"/>
  <c r="H9437" i="62"/>
  <c r="I9437" i="62" s="1"/>
  <c r="H9436" i="62"/>
  <c r="I9436" i="62" s="1"/>
  <c r="H9435" i="62"/>
  <c r="I9435" i="62" s="1"/>
  <c r="H9434" i="62"/>
  <c r="I9434" i="62" s="1"/>
  <c r="H9433" i="62"/>
  <c r="I9433" i="62" s="1"/>
  <c r="H9432" i="62"/>
  <c r="I9432" i="62" s="1"/>
  <c r="H9431" i="62"/>
  <c r="I9431" i="62" s="1"/>
  <c r="H9430" i="62"/>
  <c r="I9430" i="62" s="1"/>
  <c r="H9429" i="62"/>
  <c r="I9429" i="62" s="1"/>
  <c r="H9428" i="62"/>
  <c r="I9428" i="62" s="1"/>
  <c r="H9427" i="62"/>
  <c r="I9427" i="62" s="1"/>
  <c r="H9426" i="62"/>
  <c r="I9426" i="62" s="1"/>
  <c r="H9425" i="62"/>
  <c r="I9425" i="62" s="1"/>
  <c r="H9424" i="62"/>
  <c r="I9424" i="62" s="1"/>
  <c r="H9423" i="62"/>
  <c r="I9423" i="62" s="1"/>
  <c r="H9422" i="62"/>
  <c r="I9422" i="62" s="1"/>
  <c r="H9421" i="62"/>
  <c r="I9421" i="62" s="1"/>
  <c r="H9420" i="62"/>
  <c r="I9420" i="62" s="1"/>
  <c r="H9419" i="62"/>
  <c r="I9419" i="62" s="1"/>
  <c r="H9418" i="62"/>
  <c r="I9418" i="62" s="1"/>
  <c r="H9417" i="62"/>
  <c r="I9417" i="62" s="1"/>
  <c r="H9416" i="62"/>
  <c r="I9416" i="62" s="1"/>
  <c r="H9415" i="62"/>
  <c r="I9415" i="62" s="1"/>
  <c r="H9414" i="62"/>
  <c r="I9414" i="62" s="1"/>
  <c r="H9413" i="62"/>
  <c r="I9413" i="62" s="1"/>
  <c r="H9412" i="62"/>
  <c r="I9412" i="62" s="1"/>
  <c r="H9411" i="62"/>
  <c r="I9411" i="62" s="1"/>
  <c r="H9410" i="62"/>
  <c r="I9410" i="62" s="1"/>
  <c r="H9409" i="62"/>
  <c r="I9409" i="62" s="1"/>
  <c r="H9408" i="62"/>
  <c r="I9408" i="62" s="1"/>
  <c r="H9407" i="62"/>
  <c r="I9407" i="62" s="1"/>
  <c r="H9406" i="62"/>
  <c r="I9406" i="62" s="1"/>
  <c r="H9405" i="62"/>
  <c r="I9405" i="62" s="1"/>
  <c r="H9404" i="62"/>
  <c r="I9404" i="62" s="1"/>
  <c r="H9403" i="62"/>
  <c r="I9403" i="62" s="1"/>
  <c r="H9402" i="62"/>
  <c r="I9402" i="62" s="1"/>
  <c r="H9401" i="62"/>
  <c r="I9401" i="62" s="1"/>
  <c r="H9400" i="62"/>
  <c r="I9400" i="62" s="1"/>
  <c r="H9399" i="62"/>
  <c r="I9399" i="62" s="1"/>
  <c r="H9398" i="62"/>
  <c r="I9398" i="62" s="1"/>
  <c r="H9397" i="62"/>
  <c r="I9397" i="62" s="1"/>
  <c r="H9396" i="62"/>
  <c r="I9396" i="62" s="1"/>
  <c r="H9395" i="62"/>
  <c r="I9395" i="62" s="1"/>
  <c r="H9394" i="62"/>
  <c r="I9394" i="62" s="1"/>
  <c r="H9393" i="62"/>
  <c r="I9393" i="62" s="1"/>
  <c r="H9392" i="62"/>
  <c r="I9392" i="62" s="1"/>
  <c r="H9391" i="62"/>
  <c r="I9391" i="62" s="1"/>
  <c r="H9390" i="62"/>
  <c r="I9390" i="62" s="1"/>
  <c r="H9389" i="62"/>
  <c r="I9389" i="62" s="1"/>
  <c r="H9388" i="62"/>
  <c r="I9388" i="62" s="1"/>
  <c r="H9387" i="62"/>
  <c r="I9387" i="62" s="1"/>
  <c r="H9386" i="62"/>
  <c r="I9386" i="62" s="1"/>
  <c r="H9385" i="62"/>
  <c r="I9385" i="62" s="1"/>
  <c r="H9384" i="62"/>
  <c r="I9384" i="62" s="1"/>
  <c r="H9383" i="62"/>
  <c r="I9383" i="62" s="1"/>
  <c r="H9382" i="62"/>
  <c r="I9382" i="62" s="1"/>
  <c r="H9381" i="62"/>
  <c r="I9381" i="62" s="1"/>
  <c r="H9380" i="62"/>
  <c r="I9380" i="62" s="1"/>
  <c r="H9379" i="62"/>
  <c r="I9379" i="62" s="1"/>
  <c r="H9378" i="62"/>
  <c r="I9378" i="62" s="1"/>
  <c r="H9377" i="62"/>
  <c r="I9377" i="62" s="1"/>
  <c r="H9376" i="62"/>
  <c r="I9376" i="62" s="1"/>
  <c r="H9375" i="62"/>
  <c r="I9375" i="62" s="1"/>
  <c r="H9374" i="62"/>
  <c r="I9374" i="62" s="1"/>
  <c r="H9373" i="62"/>
  <c r="I9373" i="62" s="1"/>
  <c r="H9372" i="62"/>
  <c r="I9372" i="62" s="1"/>
  <c r="H9371" i="62"/>
  <c r="I9371" i="62" s="1"/>
  <c r="H9370" i="62"/>
  <c r="I9370" i="62" s="1"/>
  <c r="H9369" i="62"/>
  <c r="I9369" i="62" s="1"/>
  <c r="H9368" i="62"/>
  <c r="I9368" i="62" s="1"/>
  <c r="H9367" i="62"/>
  <c r="I9367" i="62" s="1"/>
  <c r="H9366" i="62"/>
  <c r="I9366" i="62" s="1"/>
  <c r="H9365" i="62"/>
  <c r="I9365" i="62" s="1"/>
  <c r="H9364" i="62"/>
  <c r="I9364" i="62" s="1"/>
  <c r="H9363" i="62"/>
  <c r="I9363" i="62" s="1"/>
  <c r="H9362" i="62"/>
  <c r="I9362" i="62" s="1"/>
  <c r="H9361" i="62"/>
  <c r="I9361" i="62" s="1"/>
  <c r="H9360" i="62"/>
  <c r="I9360" i="62" s="1"/>
  <c r="H9359" i="62"/>
  <c r="I9359" i="62" s="1"/>
  <c r="H9358" i="62"/>
  <c r="I9358" i="62" s="1"/>
  <c r="H9357" i="62"/>
  <c r="I9357" i="62" s="1"/>
  <c r="H9356" i="62"/>
  <c r="I9356" i="62" s="1"/>
  <c r="H9355" i="62"/>
  <c r="I9355" i="62" s="1"/>
  <c r="H9354" i="62"/>
  <c r="I9354" i="62" s="1"/>
  <c r="H9353" i="62"/>
  <c r="I9353" i="62" s="1"/>
  <c r="H9352" i="62"/>
  <c r="I9352" i="62" s="1"/>
  <c r="H9351" i="62"/>
  <c r="I9351" i="62" s="1"/>
  <c r="H9350" i="62"/>
  <c r="I9350" i="62" s="1"/>
  <c r="H9349" i="62"/>
  <c r="I9349" i="62" s="1"/>
  <c r="H9348" i="62"/>
  <c r="I9348" i="62" s="1"/>
  <c r="H9347" i="62"/>
  <c r="I9347" i="62" s="1"/>
  <c r="H9346" i="62"/>
  <c r="I9346" i="62" s="1"/>
  <c r="H9345" i="62"/>
  <c r="I9345" i="62" s="1"/>
  <c r="H9344" i="62"/>
  <c r="I9344" i="62" s="1"/>
  <c r="H9343" i="62"/>
  <c r="I9343" i="62" s="1"/>
  <c r="H9342" i="62"/>
  <c r="I9342" i="62" s="1"/>
  <c r="H9341" i="62"/>
  <c r="I9341" i="62" s="1"/>
  <c r="H9340" i="62"/>
  <c r="I9340" i="62" s="1"/>
  <c r="H9339" i="62"/>
  <c r="I9339" i="62" s="1"/>
  <c r="H9338" i="62"/>
  <c r="I9338" i="62" s="1"/>
  <c r="H9337" i="62"/>
  <c r="I9337" i="62" s="1"/>
  <c r="H9336" i="62"/>
  <c r="I9336" i="62" s="1"/>
  <c r="H9335" i="62"/>
  <c r="I9335" i="62" s="1"/>
  <c r="H9334" i="62"/>
  <c r="I9334" i="62" s="1"/>
  <c r="H9333" i="62"/>
  <c r="I9333" i="62" s="1"/>
  <c r="H9332" i="62"/>
  <c r="I9332" i="62" s="1"/>
  <c r="H9331" i="62"/>
  <c r="I9331" i="62" s="1"/>
  <c r="H9330" i="62"/>
  <c r="I9330" i="62" s="1"/>
  <c r="H9329" i="62"/>
  <c r="I9329" i="62" s="1"/>
  <c r="H9328" i="62"/>
  <c r="I9328" i="62" s="1"/>
  <c r="H9327" i="62"/>
  <c r="I9327" i="62" s="1"/>
  <c r="H9326" i="62"/>
  <c r="I9326" i="62" s="1"/>
  <c r="H9325" i="62"/>
  <c r="I9325" i="62" s="1"/>
  <c r="H9324" i="62"/>
  <c r="I9324" i="62" s="1"/>
  <c r="H9323" i="62"/>
  <c r="I9323" i="62" s="1"/>
  <c r="H9322" i="62"/>
  <c r="I9322" i="62" s="1"/>
  <c r="H9321" i="62"/>
  <c r="I9321" i="62" s="1"/>
  <c r="H9320" i="62"/>
  <c r="I9320" i="62" s="1"/>
  <c r="H9319" i="62"/>
  <c r="I9319" i="62" s="1"/>
  <c r="H9318" i="62"/>
  <c r="I9318" i="62" s="1"/>
  <c r="H9317" i="62"/>
  <c r="I9317" i="62" s="1"/>
  <c r="H9316" i="62"/>
  <c r="I9316" i="62" s="1"/>
  <c r="H9315" i="62"/>
  <c r="I9315" i="62" s="1"/>
  <c r="H9314" i="62"/>
  <c r="I9314" i="62" s="1"/>
  <c r="H9313" i="62"/>
  <c r="I9313" i="62" s="1"/>
  <c r="H9312" i="62"/>
  <c r="I9312" i="62" s="1"/>
  <c r="H9311" i="62"/>
  <c r="I9311" i="62" s="1"/>
  <c r="H9310" i="62"/>
  <c r="I9310" i="62" s="1"/>
  <c r="H9309" i="62"/>
  <c r="I9309" i="62" s="1"/>
  <c r="H9308" i="62"/>
  <c r="I9308" i="62" s="1"/>
  <c r="H9307" i="62"/>
  <c r="I9307" i="62" s="1"/>
  <c r="H9306" i="62"/>
  <c r="I9306" i="62" s="1"/>
  <c r="H9305" i="62"/>
  <c r="I9305" i="62" s="1"/>
  <c r="H9304" i="62"/>
  <c r="I9304" i="62" s="1"/>
  <c r="H9303" i="62"/>
  <c r="I9303" i="62" s="1"/>
  <c r="H9302" i="62"/>
  <c r="I9302" i="62" s="1"/>
  <c r="H9301" i="62"/>
  <c r="I9301" i="62" s="1"/>
  <c r="H9300" i="62"/>
  <c r="I9300" i="62" s="1"/>
  <c r="H9299" i="62"/>
  <c r="I9299" i="62" s="1"/>
  <c r="H9298" i="62"/>
  <c r="I9298" i="62" s="1"/>
  <c r="H9297" i="62"/>
  <c r="I9297" i="62" s="1"/>
  <c r="H9296" i="62"/>
  <c r="I9296" i="62" s="1"/>
  <c r="H9295" i="62"/>
  <c r="I9295" i="62" s="1"/>
  <c r="H9294" i="62"/>
  <c r="I9294" i="62" s="1"/>
  <c r="H9293" i="62"/>
  <c r="I9293" i="62" s="1"/>
  <c r="H9292" i="62"/>
  <c r="I9292" i="62" s="1"/>
  <c r="H9291" i="62"/>
  <c r="I9291" i="62" s="1"/>
  <c r="H9290" i="62"/>
  <c r="I9290" i="62" s="1"/>
  <c r="H9289" i="62"/>
  <c r="I9289" i="62" s="1"/>
  <c r="H9288" i="62"/>
  <c r="I9288" i="62" s="1"/>
  <c r="H9287" i="62"/>
  <c r="I9287" i="62" s="1"/>
  <c r="H9286" i="62"/>
  <c r="I9286" i="62" s="1"/>
  <c r="H9285" i="62"/>
  <c r="I9285" i="62" s="1"/>
  <c r="H9284" i="62"/>
  <c r="I9284" i="62" s="1"/>
  <c r="H9283" i="62"/>
  <c r="I9283" i="62" s="1"/>
  <c r="H9282" i="62"/>
  <c r="I9282" i="62" s="1"/>
  <c r="H9281" i="62"/>
  <c r="I9281" i="62" s="1"/>
  <c r="H9280" i="62"/>
  <c r="I9280" i="62" s="1"/>
  <c r="H9279" i="62"/>
  <c r="I9279" i="62" s="1"/>
  <c r="H9278" i="62"/>
  <c r="I9278" i="62" s="1"/>
  <c r="H9277" i="62"/>
  <c r="I9277" i="62" s="1"/>
  <c r="H9276" i="62"/>
  <c r="I9276" i="62" s="1"/>
  <c r="H9275" i="62"/>
  <c r="I9275" i="62" s="1"/>
  <c r="H9274" i="62"/>
  <c r="I9274" i="62" s="1"/>
  <c r="H9273" i="62"/>
  <c r="I9273" i="62" s="1"/>
  <c r="H9272" i="62"/>
  <c r="I9272" i="62" s="1"/>
  <c r="H9271" i="62"/>
  <c r="I9271" i="62" s="1"/>
  <c r="H9270" i="62"/>
  <c r="I9270" i="62" s="1"/>
  <c r="H9269" i="62"/>
  <c r="I9269" i="62" s="1"/>
  <c r="H9268" i="62"/>
  <c r="I9268" i="62" s="1"/>
  <c r="H9267" i="62"/>
  <c r="I9267" i="62" s="1"/>
  <c r="H9266" i="62"/>
  <c r="I9266" i="62" s="1"/>
  <c r="H9265" i="62"/>
  <c r="I9265" i="62" s="1"/>
  <c r="H9264" i="62"/>
  <c r="I9264" i="62" s="1"/>
  <c r="H9263" i="62"/>
  <c r="I9263" i="62" s="1"/>
  <c r="H9262" i="62"/>
  <c r="I9262" i="62" s="1"/>
  <c r="H9261" i="62"/>
  <c r="I9261" i="62" s="1"/>
  <c r="H9260" i="62"/>
  <c r="I9260" i="62" s="1"/>
  <c r="H9259" i="62"/>
  <c r="I9259" i="62" s="1"/>
  <c r="H9258" i="62"/>
  <c r="I9258" i="62" s="1"/>
  <c r="H9257" i="62"/>
  <c r="I9257" i="62" s="1"/>
  <c r="H9256" i="62"/>
  <c r="I9256" i="62" s="1"/>
  <c r="H9255" i="62"/>
  <c r="I9255" i="62" s="1"/>
  <c r="H9254" i="62"/>
  <c r="I9254" i="62" s="1"/>
  <c r="H9253" i="62"/>
  <c r="I9253" i="62" s="1"/>
  <c r="H9252" i="62"/>
  <c r="I9252" i="62" s="1"/>
  <c r="H9251" i="62"/>
  <c r="I9251" i="62" s="1"/>
  <c r="H9250" i="62"/>
  <c r="I9250" i="62" s="1"/>
  <c r="H9249" i="62"/>
  <c r="I9249" i="62" s="1"/>
  <c r="H9248" i="62"/>
  <c r="I9248" i="62" s="1"/>
  <c r="H9247" i="62"/>
  <c r="I9247" i="62" s="1"/>
  <c r="H9246" i="62"/>
  <c r="I9246" i="62" s="1"/>
  <c r="H9245" i="62"/>
  <c r="I9245" i="62" s="1"/>
  <c r="H9244" i="62"/>
  <c r="I9244" i="62" s="1"/>
  <c r="H9243" i="62"/>
  <c r="I9243" i="62" s="1"/>
  <c r="H9242" i="62"/>
  <c r="I9242" i="62" s="1"/>
  <c r="H9241" i="62"/>
  <c r="I9241" i="62" s="1"/>
  <c r="H9240" i="62"/>
  <c r="I9240" i="62" s="1"/>
  <c r="H9239" i="62"/>
  <c r="I9239" i="62" s="1"/>
  <c r="H9238" i="62"/>
  <c r="I9238" i="62" s="1"/>
  <c r="H9237" i="62"/>
  <c r="I9237" i="62" s="1"/>
  <c r="H9236" i="62"/>
  <c r="I9236" i="62" s="1"/>
  <c r="H9235" i="62"/>
  <c r="I9235" i="62" s="1"/>
  <c r="H9234" i="62"/>
  <c r="I9234" i="62" s="1"/>
  <c r="H9233" i="62"/>
  <c r="I9233" i="62" s="1"/>
  <c r="H9232" i="62"/>
  <c r="I9232" i="62" s="1"/>
  <c r="H9231" i="62"/>
  <c r="I9231" i="62" s="1"/>
  <c r="H9230" i="62"/>
  <c r="I9230" i="62" s="1"/>
  <c r="H9229" i="62"/>
  <c r="I9229" i="62" s="1"/>
  <c r="H9228" i="62"/>
  <c r="I9228" i="62" s="1"/>
  <c r="H9227" i="62"/>
  <c r="I9227" i="62" s="1"/>
  <c r="H9226" i="62"/>
  <c r="I9226" i="62" s="1"/>
  <c r="H9225" i="62"/>
  <c r="I9225" i="62" s="1"/>
  <c r="H9224" i="62"/>
  <c r="I9224" i="62" s="1"/>
  <c r="H9223" i="62"/>
  <c r="I9223" i="62" s="1"/>
  <c r="H9222" i="62"/>
  <c r="I9222" i="62" s="1"/>
  <c r="H9221" i="62"/>
  <c r="I9221" i="62" s="1"/>
  <c r="H9220" i="62"/>
  <c r="I9220" i="62" s="1"/>
  <c r="H9219" i="62"/>
  <c r="I9219" i="62" s="1"/>
  <c r="H9218" i="62"/>
  <c r="I9218" i="62" s="1"/>
  <c r="H9217" i="62"/>
  <c r="I9217" i="62" s="1"/>
  <c r="H9216" i="62"/>
  <c r="I9216" i="62" s="1"/>
  <c r="H9215" i="62"/>
  <c r="I9215" i="62" s="1"/>
  <c r="H9214" i="62"/>
  <c r="I9214" i="62" s="1"/>
  <c r="H9213" i="62"/>
  <c r="I9213" i="62" s="1"/>
  <c r="H9212" i="62"/>
  <c r="I9212" i="62" s="1"/>
  <c r="H9211" i="62"/>
  <c r="I9211" i="62" s="1"/>
  <c r="H9210" i="62"/>
  <c r="I9210" i="62" s="1"/>
  <c r="H9209" i="62"/>
  <c r="I9209" i="62" s="1"/>
  <c r="H9208" i="62"/>
  <c r="I9208" i="62" s="1"/>
  <c r="H9207" i="62"/>
  <c r="I9207" i="62" s="1"/>
  <c r="H9206" i="62"/>
  <c r="I9206" i="62" s="1"/>
  <c r="H9205" i="62"/>
  <c r="I9205" i="62" s="1"/>
  <c r="H9204" i="62"/>
  <c r="I9204" i="62" s="1"/>
  <c r="H9203" i="62"/>
  <c r="I9203" i="62" s="1"/>
  <c r="H9202" i="62"/>
  <c r="I9202" i="62" s="1"/>
  <c r="H9201" i="62"/>
  <c r="I9201" i="62" s="1"/>
  <c r="H9200" i="62"/>
  <c r="I9200" i="62" s="1"/>
  <c r="H9199" i="62"/>
  <c r="I9199" i="62" s="1"/>
  <c r="H9198" i="62"/>
  <c r="I9198" i="62" s="1"/>
  <c r="H9197" i="62"/>
  <c r="I9197" i="62" s="1"/>
  <c r="H9196" i="62"/>
  <c r="I9196" i="62" s="1"/>
  <c r="H9195" i="62"/>
  <c r="I9195" i="62" s="1"/>
  <c r="H9194" i="62"/>
  <c r="I9194" i="62" s="1"/>
  <c r="H9193" i="62"/>
  <c r="I9193" i="62" s="1"/>
  <c r="H9192" i="62"/>
  <c r="I9192" i="62" s="1"/>
  <c r="H9191" i="62"/>
  <c r="I9191" i="62" s="1"/>
  <c r="H9190" i="62"/>
  <c r="I9190" i="62" s="1"/>
  <c r="H9189" i="62"/>
  <c r="I9189" i="62" s="1"/>
  <c r="H9188" i="62"/>
  <c r="I9188" i="62" s="1"/>
  <c r="H9187" i="62"/>
  <c r="I9187" i="62" s="1"/>
  <c r="H9186" i="62"/>
  <c r="I9186" i="62" s="1"/>
  <c r="H9185" i="62"/>
  <c r="I9185" i="62" s="1"/>
  <c r="H9184" i="62"/>
  <c r="I9184" i="62" s="1"/>
  <c r="H9183" i="62"/>
  <c r="I9183" i="62" s="1"/>
  <c r="H9182" i="62"/>
  <c r="I9182" i="62" s="1"/>
  <c r="H9181" i="62"/>
  <c r="I9181" i="62" s="1"/>
  <c r="H9180" i="62"/>
  <c r="I9180" i="62" s="1"/>
  <c r="H9179" i="62"/>
  <c r="I9179" i="62" s="1"/>
  <c r="H9178" i="62"/>
  <c r="I9178" i="62" s="1"/>
  <c r="H9177" i="62"/>
  <c r="I9177" i="62" s="1"/>
  <c r="H9176" i="62"/>
  <c r="I9176" i="62" s="1"/>
  <c r="H9175" i="62"/>
  <c r="I9175" i="62" s="1"/>
  <c r="H9174" i="62"/>
  <c r="I9174" i="62" s="1"/>
  <c r="H9173" i="62"/>
  <c r="I9173" i="62" s="1"/>
  <c r="H9172" i="62"/>
  <c r="I9172" i="62" s="1"/>
  <c r="H9171" i="62"/>
  <c r="I9171" i="62" s="1"/>
  <c r="H9170" i="62"/>
  <c r="I9170" i="62" s="1"/>
  <c r="H9169" i="62"/>
  <c r="I9169" i="62" s="1"/>
  <c r="H9168" i="62"/>
  <c r="I9168" i="62" s="1"/>
  <c r="H9167" i="62"/>
  <c r="I9167" i="62" s="1"/>
  <c r="H9166" i="62"/>
  <c r="I9166" i="62" s="1"/>
  <c r="H9165" i="62"/>
  <c r="I9165" i="62" s="1"/>
  <c r="H9164" i="62"/>
  <c r="I9164" i="62" s="1"/>
  <c r="H9163" i="62"/>
  <c r="I9163" i="62" s="1"/>
  <c r="H9162" i="62"/>
  <c r="I9162" i="62" s="1"/>
  <c r="H9161" i="62"/>
  <c r="I9161" i="62" s="1"/>
  <c r="H9160" i="62"/>
  <c r="I9160" i="62" s="1"/>
  <c r="H9159" i="62"/>
  <c r="I9159" i="62" s="1"/>
  <c r="H9158" i="62"/>
  <c r="I9158" i="62" s="1"/>
  <c r="H9157" i="62"/>
  <c r="I9157" i="62" s="1"/>
  <c r="H9156" i="62"/>
  <c r="I9156" i="62" s="1"/>
  <c r="H9155" i="62"/>
  <c r="I9155" i="62" s="1"/>
  <c r="H9154" i="62"/>
  <c r="I9154" i="62" s="1"/>
  <c r="H9153" i="62"/>
  <c r="I9153" i="62" s="1"/>
  <c r="H9152" i="62"/>
  <c r="I9152" i="62" s="1"/>
  <c r="H9151" i="62"/>
  <c r="I9151" i="62" s="1"/>
  <c r="H9150" i="62"/>
  <c r="I9150" i="62" s="1"/>
  <c r="H9149" i="62"/>
  <c r="I9149" i="62" s="1"/>
  <c r="H9148" i="62"/>
  <c r="I9148" i="62" s="1"/>
  <c r="H9147" i="62"/>
  <c r="I9147" i="62" s="1"/>
  <c r="H9146" i="62"/>
  <c r="I9146" i="62" s="1"/>
  <c r="H9145" i="62"/>
  <c r="I9145" i="62" s="1"/>
  <c r="H9144" i="62"/>
  <c r="I9144" i="62" s="1"/>
  <c r="H9143" i="62"/>
  <c r="I9143" i="62" s="1"/>
  <c r="H9142" i="62"/>
  <c r="I9142" i="62" s="1"/>
  <c r="H9141" i="62"/>
  <c r="I9141" i="62" s="1"/>
  <c r="H9140" i="62"/>
  <c r="I9140" i="62" s="1"/>
  <c r="H9139" i="62"/>
  <c r="I9139" i="62" s="1"/>
  <c r="H9138" i="62"/>
  <c r="I9138" i="62" s="1"/>
  <c r="H9137" i="62"/>
  <c r="I9137" i="62" s="1"/>
  <c r="H9136" i="62"/>
  <c r="I9136" i="62" s="1"/>
  <c r="H9135" i="62"/>
  <c r="I9135" i="62" s="1"/>
  <c r="H9134" i="62"/>
  <c r="I9134" i="62" s="1"/>
  <c r="H9133" i="62"/>
  <c r="I9133" i="62" s="1"/>
  <c r="H9132" i="62"/>
  <c r="I9132" i="62" s="1"/>
  <c r="H9131" i="62"/>
  <c r="I9131" i="62" s="1"/>
  <c r="H9130" i="62"/>
  <c r="I9130" i="62" s="1"/>
  <c r="H9129" i="62"/>
  <c r="I9129" i="62" s="1"/>
  <c r="H9128" i="62"/>
  <c r="I9128" i="62" s="1"/>
  <c r="H9127" i="62"/>
  <c r="I9127" i="62" s="1"/>
  <c r="H9126" i="62"/>
  <c r="I9126" i="62" s="1"/>
  <c r="H9125" i="62"/>
  <c r="I9125" i="62" s="1"/>
  <c r="H9124" i="62"/>
  <c r="I9124" i="62" s="1"/>
  <c r="H9123" i="62"/>
  <c r="I9123" i="62" s="1"/>
  <c r="H9122" i="62"/>
  <c r="I9122" i="62" s="1"/>
  <c r="H9121" i="62"/>
  <c r="I9121" i="62" s="1"/>
  <c r="H9120" i="62"/>
  <c r="I9120" i="62" s="1"/>
  <c r="H9119" i="62"/>
  <c r="I9119" i="62" s="1"/>
  <c r="H9118" i="62"/>
  <c r="I9118" i="62" s="1"/>
  <c r="H9117" i="62"/>
  <c r="I9117" i="62" s="1"/>
  <c r="H9116" i="62"/>
  <c r="I9116" i="62" s="1"/>
  <c r="H9115" i="62"/>
  <c r="I9115" i="62" s="1"/>
  <c r="H9114" i="62"/>
  <c r="I9114" i="62" s="1"/>
  <c r="H9113" i="62"/>
  <c r="I9113" i="62" s="1"/>
  <c r="H9112" i="62"/>
  <c r="I9112" i="62" s="1"/>
  <c r="H9111" i="62"/>
  <c r="I9111" i="62" s="1"/>
  <c r="H9110" i="62"/>
  <c r="I9110" i="62" s="1"/>
  <c r="H9109" i="62"/>
  <c r="I9109" i="62" s="1"/>
  <c r="H9108" i="62"/>
  <c r="I9108" i="62" s="1"/>
  <c r="H9107" i="62"/>
  <c r="I9107" i="62" s="1"/>
  <c r="H9106" i="62"/>
  <c r="I9106" i="62" s="1"/>
  <c r="H9105" i="62"/>
  <c r="I9105" i="62" s="1"/>
  <c r="H9104" i="62"/>
  <c r="I9104" i="62" s="1"/>
  <c r="H9103" i="62"/>
  <c r="I9103" i="62" s="1"/>
  <c r="H9102" i="62"/>
  <c r="I9102" i="62" s="1"/>
  <c r="H9101" i="62"/>
  <c r="I9101" i="62" s="1"/>
  <c r="H9100" i="62"/>
  <c r="I9100" i="62" s="1"/>
  <c r="H9099" i="62"/>
  <c r="I9099" i="62" s="1"/>
  <c r="H9098" i="62"/>
  <c r="I9098" i="62" s="1"/>
  <c r="H9097" i="62"/>
  <c r="I9097" i="62" s="1"/>
  <c r="H9096" i="62"/>
  <c r="I9096" i="62" s="1"/>
  <c r="H9095" i="62"/>
  <c r="I9095" i="62" s="1"/>
  <c r="H9094" i="62"/>
  <c r="I9094" i="62" s="1"/>
  <c r="H9093" i="62"/>
  <c r="I9093" i="62" s="1"/>
  <c r="H9092" i="62"/>
  <c r="I9092" i="62" s="1"/>
  <c r="H9091" i="62"/>
  <c r="I9091" i="62" s="1"/>
  <c r="H9090" i="62"/>
  <c r="I9090" i="62" s="1"/>
  <c r="H9089" i="62"/>
  <c r="I9089" i="62" s="1"/>
  <c r="H9088" i="62"/>
  <c r="I9088" i="62" s="1"/>
  <c r="H9087" i="62"/>
  <c r="I9087" i="62" s="1"/>
  <c r="H9086" i="62"/>
  <c r="I9086" i="62" s="1"/>
  <c r="H9085" i="62"/>
  <c r="I9085" i="62" s="1"/>
  <c r="H9084" i="62"/>
  <c r="I9084" i="62" s="1"/>
  <c r="H9083" i="62"/>
  <c r="I9083" i="62" s="1"/>
  <c r="H9082" i="62"/>
  <c r="I9082" i="62" s="1"/>
  <c r="H9081" i="62"/>
  <c r="I9081" i="62" s="1"/>
  <c r="H9080" i="62"/>
  <c r="I9080" i="62" s="1"/>
  <c r="H9079" i="62"/>
  <c r="I9079" i="62" s="1"/>
  <c r="H9078" i="62"/>
  <c r="I9078" i="62" s="1"/>
  <c r="H9077" i="62"/>
  <c r="I9077" i="62" s="1"/>
  <c r="H9076" i="62"/>
  <c r="I9076" i="62" s="1"/>
  <c r="H9075" i="62"/>
  <c r="I9075" i="62" s="1"/>
  <c r="H9074" i="62"/>
  <c r="I9074" i="62" s="1"/>
  <c r="H9073" i="62"/>
  <c r="I9073" i="62" s="1"/>
  <c r="H9072" i="62"/>
  <c r="I9072" i="62" s="1"/>
  <c r="H9071" i="62"/>
  <c r="I9071" i="62" s="1"/>
  <c r="H9070" i="62"/>
  <c r="I9070" i="62" s="1"/>
  <c r="H9069" i="62"/>
  <c r="I9069" i="62" s="1"/>
  <c r="H9068" i="62"/>
  <c r="I9068" i="62" s="1"/>
  <c r="H9067" i="62"/>
  <c r="I9067" i="62" s="1"/>
  <c r="H9066" i="62"/>
  <c r="I9066" i="62" s="1"/>
  <c r="H9065" i="62"/>
  <c r="I9065" i="62" s="1"/>
  <c r="H9064" i="62"/>
  <c r="I9064" i="62" s="1"/>
  <c r="H9063" i="62"/>
  <c r="I9063" i="62" s="1"/>
  <c r="H9062" i="62"/>
  <c r="I9062" i="62" s="1"/>
  <c r="H9061" i="62"/>
  <c r="I9061" i="62" s="1"/>
  <c r="H9060" i="62"/>
  <c r="I9060" i="62" s="1"/>
  <c r="H9059" i="62"/>
  <c r="I9059" i="62" s="1"/>
  <c r="H9058" i="62"/>
  <c r="I9058" i="62" s="1"/>
  <c r="H9057" i="62"/>
  <c r="I9057" i="62" s="1"/>
  <c r="H9056" i="62"/>
  <c r="I9056" i="62" s="1"/>
  <c r="H9055" i="62"/>
  <c r="I9055" i="62" s="1"/>
  <c r="H9054" i="62"/>
  <c r="I9054" i="62" s="1"/>
  <c r="H9053" i="62"/>
  <c r="I9053" i="62" s="1"/>
  <c r="H9052" i="62"/>
  <c r="I9052" i="62" s="1"/>
  <c r="H9051" i="62"/>
  <c r="I9051" i="62" s="1"/>
  <c r="H9050" i="62"/>
  <c r="I9050" i="62" s="1"/>
  <c r="H9049" i="62"/>
  <c r="I9049" i="62" s="1"/>
  <c r="H9048" i="62"/>
  <c r="I9048" i="62" s="1"/>
  <c r="H9047" i="62"/>
  <c r="I9047" i="62" s="1"/>
  <c r="H9046" i="62"/>
  <c r="I9046" i="62" s="1"/>
  <c r="H9045" i="62"/>
  <c r="I9045" i="62" s="1"/>
  <c r="H9044" i="62"/>
  <c r="I9044" i="62" s="1"/>
  <c r="H9043" i="62"/>
  <c r="I9043" i="62" s="1"/>
  <c r="H9042" i="62"/>
  <c r="I9042" i="62" s="1"/>
  <c r="H9041" i="62"/>
  <c r="I9041" i="62" s="1"/>
  <c r="H9040" i="62"/>
  <c r="I9040" i="62" s="1"/>
  <c r="H9039" i="62"/>
  <c r="I9039" i="62" s="1"/>
  <c r="H9038" i="62"/>
  <c r="I9038" i="62" s="1"/>
  <c r="H9037" i="62"/>
  <c r="I9037" i="62" s="1"/>
  <c r="H9036" i="62"/>
  <c r="I9036" i="62" s="1"/>
  <c r="H9035" i="62"/>
  <c r="I9035" i="62" s="1"/>
  <c r="H9034" i="62"/>
  <c r="I9034" i="62" s="1"/>
  <c r="H9033" i="62"/>
  <c r="I9033" i="62" s="1"/>
  <c r="H9032" i="62"/>
  <c r="I9032" i="62" s="1"/>
  <c r="H9031" i="62"/>
  <c r="I9031" i="62" s="1"/>
  <c r="H9030" i="62"/>
  <c r="I9030" i="62" s="1"/>
  <c r="H9029" i="62"/>
  <c r="I9029" i="62" s="1"/>
  <c r="H9028" i="62"/>
  <c r="I9028" i="62" s="1"/>
  <c r="H9027" i="62"/>
  <c r="I9027" i="62" s="1"/>
  <c r="H9026" i="62"/>
  <c r="I9026" i="62" s="1"/>
  <c r="H9025" i="62"/>
  <c r="I9025" i="62" s="1"/>
  <c r="H9024" i="62"/>
  <c r="I9024" i="62" s="1"/>
  <c r="H9023" i="62"/>
  <c r="I9023" i="62" s="1"/>
  <c r="H9022" i="62"/>
  <c r="I9022" i="62" s="1"/>
  <c r="H9021" i="62"/>
  <c r="I9021" i="62" s="1"/>
  <c r="H9020" i="62"/>
  <c r="I9020" i="62" s="1"/>
  <c r="H9019" i="62"/>
  <c r="I9019" i="62" s="1"/>
  <c r="H9018" i="62"/>
  <c r="I9018" i="62" s="1"/>
  <c r="H9017" i="62"/>
  <c r="I9017" i="62" s="1"/>
  <c r="H9016" i="62"/>
  <c r="I9016" i="62" s="1"/>
  <c r="H9015" i="62"/>
  <c r="I9015" i="62" s="1"/>
  <c r="H9014" i="62"/>
  <c r="I9014" i="62" s="1"/>
  <c r="H9013" i="62"/>
  <c r="I9013" i="62" s="1"/>
  <c r="H9012" i="62"/>
  <c r="I9012" i="62" s="1"/>
  <c r="H9011" i="62"/>
  <c r="I9011" i="62" s="1"/>
  <c r="H9010" i="62"/>
  <c r="I9010" i="62" s="1"/>
  <c r="H9009" i="62"/>
  <c r="I9009" i="62" s="1"/>
  <c r="H9008" i="62"/>
  <c r="I9008" i="62" s="1"/>
  <c r="H9007" i="62"/>
  <c r="I9007" i="62" s="1"/>
  <c r="H9006" i="62"/>
  <c r="I9006" i="62" s="1"/>
  <c r="H9005" i="62"/>
  <c r="I9005" i="62" s="1"/>
  <c r="H9004" i="62"/>
  <c r="I9004" i="62" s="1"/>
  <c r="H9003" i="62"/>
  <c r="I9003" i="62" s="1"/>
  <c r="H9002" i="62"/>
  <c r="I9002" i="62" s="1"/>
  <c r="H9001" i="62"/>
  <c r="I9001" i="62" s="1"/>
  <c r="H9000" i="62"/>
  <c r="I9000" i="62" s="1"/>
  <c r="H8999" i="62"/>
  <c r="I8999" i="62" s="1"/>
  <c r="H8998" i="62"/>
  <c r="I8998" i="62" s="1"/>
  <c r="H8997" i="62"/>
  <c r="I8997" i="62" s="1"/>
  <c r="H8996" i="62"/>
  <c r="I8996" i="62" s="1"/>
  <c r="H8995" i="62"/>
  <c r="I8995" i="62" s="1"/>
  <c r="H8994" i="62"/>
  <c r="I8994" i="62" s="1"/>
  <c r="H8993" i="62"/>
  <c r="I8993" i="62" s="1"/>
  <c r="H8992" i="62"/>
  <c r="I8992" i="62" s="1"/>
  <c r="H8991" i="62"/>
  <c r="I8991" i="62" s="1"/>
  <c r="H8990" i="62"/>
  <c r="I8990" i="62" s="1"/>
  <c r="H8989" i="62"/>
  <c r="I8989" i="62" s="1"/>
  <c r="H8988" i="62"/>
  <c r="I8988" i="62" s="1"/>
  <c r="H8987" i="62"/>
  <c r="I8987" i="62" s="1"/>
  <c r="H8986" i="62"/>
  <c r="I8986" i="62" s="1"/>
  <c r="H8985" i="62"/>
  <c r="I8985" i="62" s="1"/>
  <c r="H8984" i="62"/>
  <c r="I8984" i="62" s="1"/>
  <c r="H8983" i="62"/>
  <c r="I8983" i="62" s="1"/>
  <c r="H8982" i="62"/>
  <c r="I8982" i="62" s="1"/>
  <c r="H8981" i="62"/>
  <c r="I8981" i="62" s="1"/>
  <c r="H8980" i="62"/>
  <c r="I8980" i="62" s="1"/>
  <c r="H8979" i="62"/>
  <c r="I8979" i="62" s="1"/>
  <c r="H8978" i="62"/>
  <c r="I8978" i="62" s="1"/>
  <c r="H8977" i="62"/>
  <c r="I8977" i="62" s="1"/>
  <c r="H8976" i="62"/>
  <c r="I8976" i="62" s="1"/>
  <c r="H8975" i="62"/>
  <c r="I8975" i="62" s="1"/>
  <c r="H8974" i="62"/>
  <c r="I8974" i="62" s="1"/>
  <c r="H8973" i="62"/>
  <c r="I8973" i="62" s="1"/>
  <c r="H8972" i="62"/>
  <c r="I8972" i="62" s="1"/>
  <c r="H8971" i="62"/>
  <c r="I8971" i="62" s="1"/>
  <c r="H8970" i="62"/>
  <c r="I8970" i="62" s="1"/>
  <c r="H8969" i="62"/>
  <c r="I8969" i="62" s="1"/>
  <c r="H8968" i="62"/>
  <c r="I8968" i="62" s="1"/>
  <c r="H8967" i="62"/>
  <c r="I8967" i="62" s="1"/>
  <c r="H8966" i="62"/>
  <c r="I8966" i="62" s="1"/>
  <c r="H8965" i="62"/>
  <c r="I8965" i="62" s="1"/>
  <c r="H8964" i="62"/>
  <c r="I8964" i="62" s="1"/>
  <c r="H8963" i="62"/>
  <c r="I8963" i="62" s="1"/>
  <c r="H8962" i="62"/>
  <c r="I8962" i="62" s="1"/>
  <c r="H8961" i="62"/>
  <c r="I8961" i="62" s="1"/>
  <c r="H8960" i="62"/>
  <c r="I8960" i="62" s="1"/>
  <c r="H8959" i="62"/>
  <c r="I8959" i="62" s="1"/>
  <c r="H8958" i="62"/>
  <c r="I8958" i="62" s="1"/>
  <c r="H8957" i="62"/>
  <c r="I8957" i="62" s="1"/>
  <c r="H8956" i="62"/>
  <c r="I8956" i="62" s="1"/>
  <c r="H8955" i="62"/>
  <c r="I8955" i="62" s="1"/>
  <c r="H8954" i="62"/>
  <c r="I8954" i="62" s="1"/>
  <c r="H8953" i="62"/>
  <c r="I8953" i="62" s="1"/>
  <c r="H8952" i="62"/>
  <c r="I8952" i="62" s="1"/>
  <c r="H8951" i="62"/>
  <c r="I8951" i="62" s="1"/>
  <c r="H8950" i="62"/>
  <c r="I8950" i="62" s="1"/>
  <c r="H8949" i="62"/>
  <c r="I8949" i="62" s="1"/>
  <c r="H8948" i="62"/>
  <c r="I8948" i="62" s="1"/>
  <c r="H8947" i="62"/>
  <c r="I8947" i="62" s="1"/>
  <c r="H8946" i="62"/>
  <c r="I8946" i="62" s="1"/>
  <c r="H8945" i="62"/>
  <c r="I8945" i="62" s="1"/>
  <c r="H8944" i="62"/>
  <c r="I8944" i="62" s="1"/>
  <c r="H8943" i="62"/>
  <c r="I8943" i="62" s="1"/>
  <c r="H8942" i="62"/>
  <c r="I8942" i="62" s="1"/>
  <c r="H8941" i="62"/>
  <c r="I8941" i="62" s="1"/>
  <c r="H8940" i="62"/>
  <c r="I8940" i="62" s="1"/>
  <c r="H8939" i="62"/>
  <c r="I8939" i="62" s="1"/>
  <c r="H8938" i="62"/>
  <c r="I8938" i="62" s="1"/>
  <c r="H8937" i="62"/>
  <c r="I8937" i="62" s="1"/>
  <c r="H8936" i="62"/>
  <c r="I8936" i="62" s="1"/>
  <c r="H8935" i="62"/>
  <c r="I8935" i="62" s="1"/>
  <c r="H8934" i="62"/>
  <c r="I8934" i="62" s="1"/>
  <c r="H8933" i="62"/>
  <c r="I8933" i="62" s="1"/>
  <c r="H8932" i="62"/>
  <c r="I8932" i="62" s="1"/>
  <c r="H8931" i="62"/>
  <c r="I8931" i="62" s="1"/>
  <c r="H8930" i="62"/>
  <c r="I8930" i="62" s="1"/>
  <c r="H8929" i="62"/>
  <c r="I8929" i="62" s="1"/>
  <c r="H8928" i="62"/>
  <c r="I8928" i="62" s="1"/>
  <c r="H8927" i="62"/>
  <c r="I8927" i="62" s="1"/>
  <c r="H8926" i="62"/>
  <c r="I8926" i="62" s="1"/>
  <c r="H8925" i="62"/>
  <c r="I8925" i="62" s="1"/>
  <c r="H8924" i="62"/>
  <c r="I8924" i="62" s="1"/>
  <c r="H8923" i="62"/>
  <c r="I8923" i="62" s="1"/>
  <c r="H8922" i="62"/>
  <c r="I8922" i="62" s="1"/>
  <c r="H8921" i="62"/>
  <c r="I8921" i="62" s="1"/>
  <c r="H8920" i="62"/>
  <c r="I8920" i="62" s="1"/>
  <c r="H8919" i="62"/>
  <c r="I8919" i="62" s="1"/>
  <c r="H8918" i="62"/>
  <c r="I8918" i="62" s="1"/>
  <c r="H8917" i="62"/>
  <c r="I8917" i="62" s="1"/>
  <c r="H8916" i="62"/>
  <c r="I8916" i="62" s="1"/>
  <c r="H8915" i="62"/>
  <c r="I8915" i="62" s="1"/>
  <c r="H8914" i="62"/>
  <c r="I8914" i="62" s="1"/>
  <c r="H8913" i="62"/>
  <c r="I8913" i="62" s="1"/>
  <c r="H8912" i="62"/>
  <c r="I8912" i="62" s="1"/>
  <c r="H8911" i="62"/>
  <c r="I8911" i="62" s="1"/>
  <c r="H8910" i="62"/>
  <c r="I8910" i="62" s="1"/>
  <c r="H8909" i="62"/>
  <c r="I8909" i="62" s="1"/>
  <c r="H8908" i="62"/>
  <c r="I8908" i="62" s="1"/>
  <c r="H8907" i="62"/>
  <c r="I8907" i="62" s="1"/>
  <c r="H8906" i="62"/>
  <c r="I8906" i="62" s="1"/>
  <c r="H8905" i="62"/>
  <c r="I8905" i="62" s="1"/>
  <c r="H8904" i="62"/>
  <c r="I8904" i="62" s="1"/>
  <c r="H8903" i="62"/>
  <c r="I8903" i="62" s="1"/>
  <c r="H8902" i="62"/>
  <c r="I8902" i="62" s="1"/>
  <c r="H8901" i="62"/>
  <c r="I8901" i="62" s="1"/>
  <c r="H8900" i="62"/>
  <c r="I8900" i="62" s="1"/>
  <c r="H8899" i="62"/>
  <c r="I8899" i="62" s="1"/>
  <c r="H8898" i="62"/>
  <c r="I8898" i="62" s="1"/>
  <c r="H8897" i="62"/>
  <c r="I8897" i="62" s="1"/>
  <c r="H8896" i="62"/>
  <c r="I8896" i="62" s="1"/>
  <c r="H8895" i="62"/>
  <c r="I8895" i="62" s="1"/>
  <c r="H8894" i="62"/>
  <c r="I8894" i="62" s="1"/>
  <c r="H8893" i="62"/>
  <c r="I8893" i="62" s="1"/>
  <c r="H8892" i="62"/>
  <c r="I8892" i="62" s="1"/>
  <c r="H8891" i="62"/>
  <c r="I8891" i="62" s="1"/>
  <c r="H8890" i="62"/>
  <c r="I8890" i="62" s="1"/>
  <c r="H8889" i="62"/>
  <c r="I8889" i="62" s="1"/>
  <c r="H8888" i="62"/>
  <c r="I8888" i="62" s="1"/>
  <c r="H8887" i="62"/>
  <c r="I8887" i="62" s="1"/>
  <c r="H8886" i="62"/>
  <c r="I8886" i="62" s="1"/>
  <c r="H8885" i="62"/>
  <c r="I8885" i="62" s="1"/>
  <c r="H8884" i="62"/>
  <c r="I8884" i="62" s="1"/>
  <c r="H8883" i="62"/>
  <c r="I8883" i="62" s="1"/>
  <c r="H8882" i="62"/>
  <c r="I8882" i="62" s="1"/>
  <c r="H8881" i="62"/>
  <c r="I8881" i="62" s="1"/>
  <c r="H8880" i="62"/>
  <c r="I8880" i="62" s="1"/>
  <c r="H8879" i="62"/>
  <c r="I8879" i="62" s="1"/>
  <c r="H8878" i="62"/>
  <c r="I8878" i="62" s="1"/>
  <c r="H8877" i="62"/>
  <c r="I8877" i="62" s="1"/>
  <c r="H8876" i="62"/>
  <c r="I8876" i="62" s="1"/>
  <c r="H8875" i="62"/>
  <c r="I8875" i="62" s="1"/>
  <c r="H8874" i="62"/>
  <c r="I8874" i="62" s="1"/>
  <c r="H8873" i="62"/>
  <c r="I8873" i="62" s="1"/>
  <c r="H8872" i="62"/>
  <c r="I8872" i="62" s="1"/>
  <c r="H8871" i="62"/>
  <c r="I8871" i="62" s="1"/>
  <c r="H8870" i="62"/>
  <c r="I8870" i="62" s="1"/>
  <c r="H8869" i="62"/>
  <c r="I8869" i="62" s="1"/>
  <c r="H8868" i="62"/>
  <c r="I8868" i="62" s="1"/>
  <c r="H8867" i="62"/>
  <c r="I8867" i="62" s="1"/>
  <c r="H8866" i="62"/>
  <c r="I8866" i="62" s="1"/>
  <c r="H8865" i="62"/>
  <c r="I8865" i="62" s="1"/>
  <c r="H8864" i="62"/>
  <c r="I8864" i="62" s="1"/>
  <c r="H8863" i="62"/>
  <c r="I8863" i="62" s="1"/>
  <c r="H8862" i="62"/>
  <c r="I8862" i="62" s="1"/>
  <c r="H8861" i="62"/>
  <c r="I8861" i="62" s="1"/>
  <c r="H8860" i="62"/>
  <c r="I8860" i="62" s="1"/>
  <c r="H8859" i="62"/>
  <c r="I8859" i="62" s="1"/>
  <c r="H8858" i="62"/>
  <c r="I8858" i="62" s="1"/>
  <c r="H8857" i="62"/>
  <c r="I8857" i="62" s="1"/>
  <c r="H8856" i="62"/>
  <c r="I8856" i="62" s="1"/>
  <c r="H8855" i="62"/>
  <c r="I8855" i="62" s="1"/>
  <c r="H8854" i="62"/>
  <c r="I8854" i="62" s="1"/>
  <c r="H8853" i="62"/>
  <c r="I8853" i="62" s="1"/>
  <c r="H8852" i="62"/>
  <c r="I8852" i="62" s="1"/>
  <c r="H8851" i="62"/>
  <c r="I8851" i="62" s="1"/>
  <c r="H8850" i="62"/>
  <c r="I8850" i="62" s="1"/>
  <c r="H8849" i="62"/>
  <c r="I8849" i="62" s="1"/>
  <c r="H8848" i="62"/>
  <c r="I8848" i="62" s="1"/>
  <c r="H8847" i="62"/>
  <c r="I8847" i="62" s="1"/>
  <c r="H8846" i="62"/>
  <c r="I8846" i="62" s="1"/>
  <c r="H8845" i="62"/>
  <c r="I8845" i="62" s="1"/>
  <c r="H8844" i="62"/>
  <c r="I8844" i="62" s="1"/>
  <c r="H8843" i="62"/>
  <c r="I8843" i="62" s="1"/>
  <c r="H8842" i="62"/>
  <c r="I8842" i="62" s="1"/>
  <c r="H8841" i="62"/>
  <c r="I8841" i="62" s="1"/>
  <c r="H8840" i="62"/>
  <c r="I8840" i="62" s="1"/>
  <c r="H8839" i="62"/>
  <c r="I8839" i="62" s="1"/>
  <c r="H8838" i="62"/>
  <c r="I8838" i="62" s="1"/>
  <c r="H8837" i="62"/>
  <c r="I8837" i="62" s="1"/>
  <c r="H8836" i="62"/>
  <c r="I8836" i="62" s="1"/>
  <c r="H8835" i="62"/>
  <c r="I8835" i="62" s="1"/>
  <c r="H8834" i="62"/>
  <c r="I8834" i="62" s="1"/>
  <c r="H8833" i="62"/>
  <c r="I8833" i="62" s="1"/>
  <c r="H8832" i="62"/>
  <c r="I8832" i="62" s="1"/>
  <c r="H8831" i="62"/>
  <c r="I8831" i="62" s="1"/>
  <c r="H8830" i="62"/>
  <c r="I8830" i="62" s="1"/>
  <c r="H8829" i="62"/>
  <c r="I8829" i="62" s="1"/>
  <c r="H8828" i="62"/>
  <c r="I8828" i="62" s="1"/>
  <c r="H8827" i="62"/>
  <c r="I8827" i="62" s="1"/>
  <c r="H8826" i="62"/>
  <c r="I8826" i="62" s="1"/>
  <c r="H8825" i="62"/>
  <c r="I8825" i="62" s="1"/>
  <c r="H8824" i="62"/>
  <c r="I8824" i="62" s="1"/>
  <c r="H8823" i="62"/>
  <c r="I8823" i="62" s="1"/>
  <c r="H8822" i="62"/>
  <c r="I8822" i="62" s="1"/>
  <c r="H8821" i="62"/>
  <c r="I8821" i="62" s="1"/>
  <c r="H8820" i="62"/>
  <c r="I8820" i="62" s="1"/>
  <c r="H8819" i="62"/>
  <c r="I8819" i="62" s="1"/>
  <c r="H8818" i="62"/>
  <c r="I8818" i="62" s="1"/>
  <c r="H8817" i="62"/>
  <c r="I8817" i="62" s="1"/>
  <c r="H8816" i="62"/>
  <c r="I8816" i="62" s="1"/>
  <c r="H8815" i="62"/>
  <c r="I8815" i="62" s="1"/>
  <c r="H8814" i="62"/>
  <c r="I8814" i="62" s="1"/>
  <c r="H8813" i="62"/>
  <c r="I8813" i="62" s="1"/>
  <c r="H8812" i="62"/>
  <c r="I8812" i="62" s="1"/>
  <c r="H8811" i="62"/>
  <c r="I8811" i="62" s="1"/>
  <c r="H8810" i="62"/>
  <c r="I8810" i="62" s="1"/>
  <c r="H8809" i="62"/>
  <c r="I8809" i="62" s="1"/>
  <c r="H8808" i="62"/>
  <c r="I8808" i="62" s="1"/>
  <c r="H8807" i="62"/>
  <c r="I8807" i="62" s="1"/>
  <c r="H8806" i="62"/>
  <c r="I8806" i="62" s="1"/>
  <c r="H8805" i="62"/>
  <c r="I8805" i="62" s="1"/>
  <c r="H8804" i="62"/>
  <c r="I8804" i="62" s="1"/>
  <c r="H8803" i="62"/>
  <c r="I8803" i="62" s="1"/>
  <c r="H8802" i="62"/>
  <c r="I8802" i="62" s="1"/>
  <c r="H8801" i="62"/>
  <c r="I8801" i="62" s="1"/>
  <c r="H8800" i="62"/>
  <c r="I8800" i="62" s="1"/>
  <c r="H8799" i="62"/>
  <c r="I8799" i="62" s="1"/>
  <c r="H8798" i="62"/>
  <c r="I8798" i="62" s="1"/>
  <c r="H8797" i="62"/>
  <c r="I8797" i="62" s="1"/>
  <c r="H8796" i="62"/>
  <c r="I8796" i="62" s="1"/>
  <c r="H8795" i="62"/>
  <c r="I8795" i="62" s="1"/>
  <c r="H8794" i="62"/>
  <c r="I8794" i="62" s="1"/>
  <c r="H8793" i="62"/>
  <c r="I8793" i="62" s="1"/>
  <c r="H8792" i="62"/>
  <c r="I8792" i="62" s="1"/>
  <c r="H8791" i="62"/>
  <c r="I8791" i="62" s="1"/>
  <c r="H8790" i="62"/>
  <c r="I8790" i="62" s="1"/>
  <c r="H8789" i="62"/>
  <c r="I8789" i="62" s="1"/>
  <c r="H8788" i="62"/>
  <c r="I8788" i="62" s="1"/>
  <c r="H8787" i="62"/>
  <c r="I8787" i="62" s="1"/>
  <c r="H8786" i="62"/>
  <c r="I8786" i="62" s="1"/>
  <c r="H8785" i="62"/>
  <c r="I8785" i="62" s="1"/>
  <c r="H8784" i="62"/>
  <c r="I8784" i="62" s="1"/>
  <c r="H8783" i="62"/>
  <c r="I8783" i="62" s="1"/>
  <c r="H8782" i="62"/>
  <c r="I8782" i="62" s="1"/>
  <c r="H8781" i="62"/>
  <c r="I8781" i="62" s="1"/>
  <c r="H8780" i="62"/>
  <c r="I8780" i="62" s="1"/>
  <c r="H8779" i="62"/>
  <c r="I8779" i="62" s="1"/>
  <c r="H8778" i="62"/>
  <c r="I8778" i="62" s="1"/>
  <c r="H8777" i="62"/>
  <c r="I8777" i="62" s="1"/>
  <c r="H8776" i="62"/>
  <c r="I8776" i="62" s="1"/>
  <c r="H8775" i="62"/>
  <c r="I8775" i="62" s="1"/>
  <c r="H8774" i="62"/>
  <c r="I8774" i="62" s="1"/>
  <c r="H8773" i="62"/>
  <c r="I8773" i="62" s="1"/>
  <c r="H8772" i="62"/>
  <c r="I8772" i="62" s="1"/>
  <c r="H8771" i="62"/>
  <c r="I8771" i="62" s="1"/>
  <c r="H8770" i="62"/>
  <c r="I8770" i="62" s="1"/>
  <c r="H8769" i="62"/>
  <c r="I8769" i="62" s="1"/>
  <c r="H8768" i="62"/>
  <c r="I8768" i="62" s="1"/>
  <c r="H8767" i="62"/>
  <c r="I8767" i="62" s="1"/>
  <c r="H8766" i="62"/>
  <c r="I8766" i="62" s="1"/>
  <c r="H8765" i="62"/>
  <c r="I8765" i="62" s="1"/>
  <c r="H8764" i="62"/>
  <c r="I8764" i="62" s="1"/>
  <c r="H8763" i="62"/>
  <c r="I8763" i="62" s="1"/>
  <c r="H8762" i="62"/>
  <c r="I8762" i="62" s="1"/>
  <c r="H8761" i="62"/>
  <c r="I8761" i="62" s="1"/>
  <c r="H8760" i="62"/>
  <c r="I8760" i="62" s="1"/>
  <c r="H8759" i="62"/>
  <c r="I8759" i="62" s="1"/>
  <c r="H8758" i="62"/>
  <c r="I8758" i="62" s="1"/>
  <c r="H8757" i="62"/>
  <c r="I8757" i="62" s="1"/>
  <c r="H8756" i="62"/>
  <c r="I8756" i="62" s="1"/>
  <c r="H8755" i="62"/>
  <c r="I8755" i="62" s="1"/>
  <c r="H8754" i="62"/>
  <c r="I8754" i="62" s="1"/>
  <c r="H8753" i="62"/>
  <c r="I8753" i="62" s="1"/>
  <c r="H8752" i="62"/>
  <c r="I8752" i="62" s="1"/>
  <c r="H8751" i="62"/>
  <c r="I8751" i="62" s="1"/>
  <c r="H8750" i="62"/>
  <c r="I8750" i="62" s="1"/>
  <c r="H8749" i="62"/>
  <c r="I8749" i="62" s="1"/>
  <c r="H8748" i="62"/>
  <c r="I8748" i="62" s="1"/>
  <c r="H8747" i="62"/>
  <c r="I8747" i="62" s="1"/>
  <c r="H8746" i="62"/>
  <c r="I8746" i="62" s="1"/>
  <c r="H8745" i="62"/>
  <c r="I8745" i="62" s="1"/>
  <c r="H8744" i="62"/>
  <c r="I8744" i="62" s="1"/>
  <c r="H8743" i="62"/>
  <c r="I8743" i="62" s="1"/>
  <c r="H8742" i="62"/>
  <c r="I8742" i="62" s="1"/>
  <c r="H8741" i="62"/>
  <c r="I8741" i="62" s="1"/>
  <c r="H8740" i="62"/>
  <c r="I8740" i="62" s="1"/>
  <c r="H8739" i="62"/>
  <c r="I8739" i="62" s="1"/>
  <c r="H8738" i="62"/>
  <c r="I8738" i="62" s="1"/>
  <c r="H8737" i="62"/>
  <c r="I8737" i="62" s="1"/>
  <c r="H8736" i="62"/>
  <c r="I8736" i="62" s="1"/>
  <c r="H8735" i="62"/>
  <c r="I8735" i="62" s="1"/>
  <c r="H8734" i="62"/>
  <c r="I8734" i="62" s="1"/>
  <c r="H8733" i="62"/>
  <c r="I8733" i="62" s="1"/>
  <c r="H8732" i="62"/>
  <c r="I8732" i="62" s="1"/>
  <c r="H8731" i="62"/>
  <c r="I8731" i="62" s="1"/>
  <c r="H8730" i="62"/>
  <c r="I8730" i="62" s="1"/>
  <c r="H8729" i="62"/>
  <c r="I8729" i="62" s="1"/>
  <c r="H8728" i="62"/>
  <c r="I8728" i="62" s="1"/>
  <c r="H8727" i="62"/>
  <c r="I8727" i="62" s="1"/>
  <c r="H8726" i="62"/>
  <c r="I8726" i="62" s="1"/>
  <c r="H8725" i="62"/>
  <c r="I8725" i="62" s="1"/>
  <c r="H8724" i="62"/>
  <c r="I8724" i="62" s="1"/>
  <c r="H8723" i="62"/>
  <c r="I8723" i="62" s="1"/>
  <c r="H8722" i="62"/>
  <c r="I8722" i="62" s="1"/>
  <c r="H8721" i="62"/>
  <c r="I8721" i="62" s="1"/>
  <c r="H8720" i="62"/>
  <c r="I8720" i="62" s="1"/>
  <c r="H8719" i="62"/>
  <c r="I8719" i="62" s="1"/>
  <c r="H8718" i="62"/>
  <c r="I8718" i="62" s="1"/>
  <c r="H8717" i="62"/>
  <c r="I8717" i="62" s="1"/>
  <c r="H8716" i="62"/>
  <c r="I8716" i="62" s="1"/>
  <c r="H8715" i="62"/>
  <c r="I8715" i="62" s="1"/>
  <c r="H8714" i="62"/>
  <c r="I8714" i="62" s="1"/>
  <c r="H8713" i="62"/>
  <c r="I8713" i="62" s="1"/>
  <c r="H8712" i="62"/>
  <c r="I8712" i="62" s="1"/>
  <c r="H8711" i="62"/>
  <c r="I8711" i="62" s="1"/>
  <c r="H8710" i="62"/>
  <c r="I8710" i="62" s="1"/>
  <c r="H8709" i="62"/>
  <c r="I8709" i="62" s="1"/>
  <c r="H8708" i="62"/>
  <c r="I8708" i="62" s="1"/>
  <c r="H8707" i="62"/>
  <c r="I8707" i="62" s="1"/>
  <c r="H8706" i="62"/>
  <c r="I8706" i="62" s="1"/>
  <c r="H8705" i="62"/>
  <c r="I8705" i="62" s="1"/>
  <c r="H8704" i="62"/>
  <c r="I8704" i="62" s="1"/>
  <c r="H8703" i="62"/>
  <c r="I8703" i="62" s="1"/>
  <c r="H8702" i="62"/>
  <c r="I8702" i="62" s="1"/>
  <c r="H8701" i="62"/>
  <c r="I8701" i="62" s="1"/>
  <c r="H8700" i="62"/>
  <c r="I8700" i="62" s="1"/>
  <c r="H8699" i="62"/>
  <c r="I8699" i="62" s="1"/>
  <c r="H8698" i="62"/>
  <c r="I8698" i="62" s="1"/>
  <c r="H8697" i="62"/>
  <c r="I8697" i="62" s="1"/>
  <c r="H8696" i="62"/>
  <c r="I8696" i="62" s="1"/>
  <c r="H8695" i="62"/>
  <c r="I8695" i="62" s="1"/>
  <c r="H8694" i="62"/>
  <c r="I8694" i="62" s="1"/>
  <c r="H8693" i="62"/>
  <c r="I8693" i="62" s="1"/>
  <c r="H8692" i="62"/>
  <c r="I8692" i="62" s="1"/>
  <c r="H8691" i="62"/>
  <c r="I8691" i="62" s="1"/>
  <c r="H8690" i="62"/>
  <c r="I8690" i="62" s="1"/>
  <c r="H8689" i="62"/>
  <c r="I8689" i="62" s="1"/>
  <c r="H8688" i="62"/>
  <c r="I8688" i="62" s="1"/>
  <c r="H8687" i="62"/>
  <c r="I8687" i="62" s="1"/>
  <c r="H8686" i="62"/>
  <c r="I8686" i="62" s="1"/>
  <c r="H8685" i="62"/>
  <c r="I8685" i="62" s="1"/>
  <c r="H8684" i="62"/>
  <c r="I8684" i="62" s="1"/>
  <c r="H8683" i="62"/>
  <c r="I8683" i="62" s="1"/>
  <c r="H8682" i="62"/>
  <c r="I8682" i="62" s="1"/>
  <c r="H8681" i="62"/>
  <c r="I8681" i="62" s="1"/>
  <c r="H8680" i="62"/>
  <c r="I8680" i="62" s="1"/>
  <c r="H8679" i="62"/>
  <c r="I8679" i="62" s="1"/>
  <c r="H8678" i="62"/>
  <c r="I8678" i="62" s="1"/>
  <c r="H8677" i="62"/>
  <c r="I8677" i="62" s="1"/>
  <c r="H8676" i="62"/>
  <c r="I8676" i="62" s="1"/>
  <c r="H8675" i="62"/>
  <c r="I8675" i="62" s="1"/>
  <c r="H8674" i="62"/>
  <c r="I8674" i="62" s="1"/>
  <c r="H8673" i="62"/>
  <c r="I8673" i="62" s="1"/>
  <c r="H8672" i="62"/>
  <c r="I8672" i="62" s="1"/>
  <c r="H8671" i="62"/>
  <c r="I8671" i="62" s="1"/>
  <c r="H8670" i="62"/>
  <c r="I8670" i="62" s="1"/>
  <c r="H8669" i="62"/>
  <c r="I8669" i="62" s="1"/>
  <c r="H8668" i="62"/>
  <c r="I8668" i="62" s="1"/>
  <c r="H8667" i="62"/>
  <c r="I8667" i="62" s="1"/>
  <c r="H8666" i="62"/>
  <c r="I8666" i="62" s="1"/>
  <c r="H8665" i="62"/>
  <c r="I8665" i="62" s="1"/>
  <c r="H8664" i="62"/>
  <c r="I8664" i="62" s="1"/>
  <c r="H8663" i="62"/>
  <c r="I8663" i="62" s="1"/>
  <c r="H8662" i="62"/>
  <c r="I8662" i="62" s="1"/>
  <c r="H8661" i="62"/>
  <c r="I8661" i="62" s="1"/>
  <c r="H8660" i="62"/>
  <c r="I8660" i="62" s="1"/>
  <c r="H8659" i="62"/>
  <c r="I8659" i="62" s="1"/>
  <c r="H8658" i="62"/>
  <c r="I8658" i="62" s="1"/>
  <c r="H8657" i="62"/>
  <c r="I8657" i="62" s="1"/>
  <c r="H8656" i="62"/>
  <c r="I8656" i="62" s="1"/>
  <c r="H8655" i="62"/>
  <c r="I8655" i="62" s="1"/>
  <c r="H8654" i="62"/>
  <c r="I8654" i="62" s="1"/>
  <c r="H8653" i="62"/>
  <c r="I8653" i="62" s="1"/>
  <c r="H8652" i="62"/>
  <c r="I8652" i="62" s="1"/>
  <c r="H8651" i="62"/>
  <c r="I8651" i="62" s="1"/>
  <c r="H8650" i="62"/>
  <c r="I8650" i="62" s="1"/>
  <c r="H8649" i="62"/>
  <c r="I8649" i="62" s="1"/>
  <c r="H8648" i="62"/>
  <c r="I8648" i="62" s="1"/>
  <c r="H8647" i="62"/>
  <c r="I8647" i="62" s="1"/>
  <c r="H8646" i="62"/>
  <c r="I8646" i="62" s="1"/>
  <c r="H8645" i="62"/>
  <c r="I8645" i="62" s="1"/>
  <c r="H8644" i="62"/>
  <c r="I8644" i="62" s="1"/>
  <c r="H8643" i="62"/>
  <c r="I8643" i="62" s="1"/>
  <c r="H8642" i="62"/>
  <c r="I8642" i="62" s="1"/>
  <c r="H8641" i="62"/>
  <c r="I8641" i="62" s="1"/>
  <c r="H8640" i="62"/>
  <c r="I8640" i="62" s="1"/>
  <c r="H8639" i="62"/>
  <c r="I8639" i="62" s="1"/>
  <c r="H8638" i="62"/>
  <c r="I8638" i="62" s="1"/>
  <c r="H8637" i="62"/>
  <c r="I8637" i="62" s="1"/>
  <c r="H8636" i="62"/>
  <c r="I8636" i="62" s="1"/>
  <c r="H8635" i="62"/>
  <c r="I8635" i="62" s="1"/>
  <c r="H8634" i="62"/>
  <c r="I8634" i="62" s="1"/>
  <c r="H8633" i="62"/>
  <c r="I8633" i="62" s="1"/>
  <c r="H8632" i="62"/>
  <c r="I8632" i="62" s="1"/>
  <c r="H8631" i="62"/>
  <c r="I8631" i="62" s="1"/>
  <c r="H8630" i="62"/>
  <c r="I8630" i="62" s="1"/>
  <c r="H8629" i="62"/>
  <c r="I8629" i="62" s="1"/>
  <c r="H8628" i="62"/>
  <c r="I8628" i="62" s="1"/>
  <c r="H8627" i="62"/>
  <c r="I8627" i="62" s="1"/>
  <c r="H8626" i="62"/>
  <c r="I8626" i="62" s="1"/>
  <c r="H8625" i="62"/>
  <c r="I8625" i="62" s="1"/>
  <c r="H8624" i="62"/>
  <c r="I8624" i="62" s="1"/>
  <c r="H8623" i="62"/>
  <c r="I8623" i="62" s="1"/>
  <c r="H8622" i="62"/>
  <c r="I8622" i="62" s="1"/>
  <c r="H8621" i="62"/>
  <c r="I8621" i="62" s="1"/>
  <c r="H8620" i="62"/>
  <c r="I8620" i="62" s="1"/>
  <c r="H8619" i="62"/>
  <c r="I8619" i="62" s="1"/>
  <c r="H8618" i="62"/>
  <c r="I8618" i="62" s="1"/>
  <c r="H8617" i="62"/>
  <c r="I8617" i="62" s="1"/>
  <c r="H8616" i="62"/>
  <c r="I8616" i="62" s="1"/>
  <c r="H8615" i="62"/>
  <c r="I8615" i="62" s="1"/>
  <c r="H8614" i="62"/>
  <c r="I8614" i="62" s="1"/>
  <c r="H8613" i="62"/>
  <c r="I8613" i="62" s="1"/>
  <c r="H8612" i="62"/>
  <c r="I8612" i="62" s="1"/>
  <c r="H8611" i="62"/>
  <c r="I8611" i="62" s="1"/>
  <c r="H8610" i="62"/>
  <c r="I8610" i="62" s="1"/>
  <c r="H8609" i="62"/>
  <c r="I8609" i="62" s="1"/>
  <c r="H8608" i="62"/>
  <c r="I8608" i="62" s="1"/>
  <c r="H8607" i="62"/>
  <c r="I8607" i="62" s="1"/>
  <c r="H8606" i="62"/>
  <c r="I8606" i="62" s="1"/>
  <c r="H8605" i="62"/>
  <c r="I8605" i="62" s="1"/>
  <c r="H8604" i="62"/>
  <c r="I8604" i="62" s="1"/>
  <c r="H8603" i="62"/>
  <c r="I8603" i="62" s="1"/>
  <c r="H8602" i="62"/>
  <c r="I8602" i="62" s="1"/>
  <c r="H8601" i="62"/>
  <c r="I8601" i="62" s="1"/>
  <c r="H8600" i="62"/>
  <c r="I8600" i="62" s="1"/>
  <c r="H8599" i="62"/>
  <c r="I8599" i="62" s="1"/>
  <c r="H8598" i="62"/>
  <c r="I8598" i="62" s="1"/>
  <c r="H8597" i="62"/>
  <c r="I8597" i="62" s="1"/>
  <c r="H8596" i="62"/>
  <c r="I8596" i="62" s="1"/>
  <c r="H8595" i="62"/>
  <c r="I8595" i="62" s="1"/>
  <c r="H8594" i="62"/>
  <c r="I8594" i="62" s="1"/>
  <c r="H8593" i="62"/>
  <c r="I8593" i="62" s="1"/>
  <c r="H8592" i="62"/>
  <c r="I8592" i="62" s="1"/>
  <c r="H8591" i="62"/>
  <c r="I8591" i="62" s="1"/>
  <c r="H8590" i="62"/>
  <c r="I8590" i="62" s="1"/>
  <c r="H8589" i="62"/>
  <c r="I8589" i="62" s="1"/>
  <c r="H8588" i="62"/>
  <c r="I8588" i="62" s="1"/>
  <c r="H8587" i="62"/>
  <c r="I8587" i="62" s="1"/>
  <c r="H8586" i="62"/>
  <c r="I8586" i="62" s="1"/>
  <c r="H8585" i="62"/>
  <c r="I8585" i="62" s="1"/>
  <c r="H8584" i="62"/>
  <c r="I8584" i="62" s="1"/>
  <c r="H8583" i="62"/>
  <c r="I8583" i="62" s="1"/>
  <c r="H8582" i="62"/>
  <c r="I8582" i="62" s="1"/>
  <c r="H8581" i="62"/>
  <c r="I8581" i="62" s="1"/>
  <c r="H8580" i="62"/>
  <c r="I8580" i="62" s="1"/>
  <c r="H8579" i="62"/>
  <c r="I8579" i="62" s="1"/>
  <c r="H8578" i="62"/>
  <c r="I8578" i="62" s="1"/>
  <c r="H8577" i="62"/>
  <c r="I8577" i="62" s="1"/>
  <c r="H8576" i="62"/>
  <c r="I8576" i="62" s="1"/>
  <c r="H8575" i="62"/>
  <c r="I8575" i="62" s="1"/>
  <c r="H8574" i="62"/>
  <c r="I8574" i="62" s="1"/>
  <c r="H8573" i="62"/>
  <c r="I8573" i="62" s="1"/>
  <c r="H8572" i="62"/>
  <c r="I8572" i="62" s="1"/>
  <c r="H8571" i="62"/>
  <c r="I8571" i="62" s="1"/>
  <c r="H8570" i="62"/>
  <c r="I8570" i="62" s="1"/>
  <c r="H8569" i="62"/>
  <c r="I8569" i="62" s="1"/>
  <c r="H8568" i="62"/>
  <c r="I8568" i="62" s="1"/>
  <c r="H8567" i="62"/>
  <c r="I8567" i="62" s="1"/>
  <c r="H8566" i="62"/>
  <c r="I8566" i="62" s="1"/>
  <c r="H8565" i="62"/>
  <c r="I8565" i="62" s="1"/>
  <c r="H8564" i="62"/>
  <c r="I8564" i="62" s="1"/>
  <c r="H8563" i="62"/>
  <c r="I8563" i="62" s="1"/>
  <c r="H8562" i="62"/>
  <c r="I8562" i="62" s="1"/>
  <c r="H8561" i="62"/>
  <c r="I8561" i="62" s="1"/>
  <c r="H8560" i="62"/>
  <c r="I8560" i="62" s="1"/>
  <c r="H8559" i="62"/>
  <c r="I8559" i="62" s="1"/>
  <c r="H8558" i="62"/>
  <c r="I8558" i="62" s="1"/>
  <c r="H8557" i="62"/>
  <c r="I8557" i="62" s="1"/>
  <c r="H8556" i="62"/>
  <c r="I8556" i="62" s="1"/>
  <c r="H8555" i="62"/>
  <c r="I8555" i="62" s="1"/>
  <c r="H8554" i="62"/>
  <c r="I8554" i="62" s="1"/>
  <c r="H8553" i="62"/>
  <c r="I8553" i="62" s="1"/>
  <c r="H8552" i="62"/>
  <c r="I8552" i="62" s="1"/>
  <c r="H8551" i="62"/>
  <c r="I8551" i="62" s="1"/>
  <c r="H8550" i="62"/>
  <c r="I8550" i="62" s="1"/>
  <c r="H8549" i="62"/>
  <c r="I8549" i="62" s="1"/>
  <c r="H8548" i="62"/>
  <c r="I8548" i="62" s="1"/>
  <c r="H8547" i="62"/>
  <c r="I8547" i="62" s="1"/>
  <c r="H8546" i="62"/>
  <c r="I8546" i="62" s="1"/>
  <c r="H8545" i="62"/>
  <c r="I8545" i="62" s="1"/>
  <c r="H8544" i="62"/>
  <c r="I8544" i="62" s="1"/>
  <c r="H8543" i="62"/>
  <c r="I8543" i="62" s="1"/>
  <c r="H8542" i="62"/>
  <c r="I8542" i="62" s="1"/>
  <c r="H8541" i="62"/>
  <c r="I8541" i="62" s="1"/>
  <c r="H8540" i="62"/>
  <c r="I8540" i="62" s="1"/>
  <c r="H8539" i="62"/>
  <c r="I8539" i="62" s="1"/>
  <c r="H8538" i="62"/>
  <c r="I8538" i="62" s="1"/>
  <c r="H8537" i="62"/>
  <c r="I8537" i="62" s="1"/>
  <c r="H8536" i="62"/>
  <c r="I8536" i="62" s="1"/>
  <c r="H8535" i="62"/>
  <c r="I8535" i="62" s="1"/>
  <c r="H8534" i="62"/>
  <c r="I8534" i="62" s="1"/>
  <c r="H8533" i="62"/>
  <c r="I8533" i="62" s="1"/>
  <c r="H8532" i="62"/>
  <c r="I8532" i="62" s="1"/>
  <c r="H8531" i="62"/>
  <c r="I8531" i="62" s="1"/>
  <c r="H8530" i="62"/>
  <c r="I8530" i="62" s="1"/>
  <c r="H8529" i="62"/>
  <c r="I8529" i="62" s="1"/>
  <c r="H8528" i="62"/>
  <c r="I8528" i="62" s="1"/>
  <c r="H8527" i="62"/>
  <c r="I8527" i="62" s="1"/>
  <c r="H8526" i="62"/>
  <c r="I8526" i="62" s="1"/>
  <c r="H8525" i="62"/>
  <c r="I8525" i="62" s="1"/>
  <c r="H8524" i="62"/>
  <c r="I8524" i="62" s="1"/>
  <c r="H8523" i="62"/>
  <c r="I8523" i="62" s="1"/>
  <c r="H8522" i="62"/>
  <c r="I8522" i="62" s="1"/>
  <c r="H8521" i="62"/>
  <c r="I8521" i="62" s="1"/>
  <c r="H8520" i="62"/>
  <c r="I8520" i="62" s="1"/>
  <c r="H8519" i="62"/>
  <c r="I8519" i="62" s="1"/>
  <c r="H8518" i="62"/>
  <c r="I8518" i="62" s="1"/>
  <c r="H8517" i="62"/>
  <c r="I8517" i="62" s="1"/>
  <c r="H8516" i="62"/>
  <c r="I8516" i="62" s="1"/>
  <c r="H8515" i="62"/>
  <c r="I8515" i="62" s="1"/>
  <c r="H8514" i="62"/>
  <c r="I8514" i="62" s="1"/>
  <c r="H8513" i="62"/>
  <c r="I8513" i="62" s="1"/>
  <c r="H8512" i="62"/>
  <c r="I8512" i="62" s="1"/>
  <c r="H8511" i="62"/>
  <c r="I8511" i="62" s="1"/>
  <c r="H8510" i="62"/>
  <c r="I8510" i="62" s="1"/>
  <c r="H8509" i="62"/>
  <c r="I8509" i="62" s="1"/>
  <c r="H8508" i="62"/>
  <c r="I8508" i="62" s="1"/>
  <c r="H8507" i="62"/>
  <c r="I8507" i="62" s="1"/>
  <c r="H8506" i="62"/>
  <c r="I8506" i="62" s="1"/>
  <c r="H8505" i="62"/>
  <c r="I8505" i="62" s="1"/>
  <c r="H8504" i="62"/>
  <c r="I8504" i="62" s="1"/>
  <c r="H8503" i="62"/>
  <c r="I8503" i="62" s="1"/>
  <c r="H8502" i="62"/>
  <c r="I8502" i="62" s="1"/>
  <c r="H8501" i="62"/>
  <c r="I8501" i="62" s="1"/>
  <c r="H8500" i="62"/>
  <c r="I8500" i="62" s="1"/>
  <c r="H8499" i="62"/>
  <c r="I8499" i="62" s="1"/>
  <c r="H8498" i="62"/>
  <c r="I8498" i="62" s="1"/>
  <c r="H8497" i="62"/>
  <c r="I8497" i="62" s="1"/>
  <c r="H8496" i="62"/>
  <c r="I8496" i="62" s="1"/>
  <c r="H8495" i="62"/>
  <c r="I8495" i="62" s="1"/>
  <c r="H8494" i="62"/>
  <c r="I8494" i="62" s="1"/>
  <c r="H8493" i="62"/>
  <c r="I8493" i="62" s="1"/>
  <c r="H8492" i="62"/>
  <c r="I8492" i="62" s="1"/>
  <c r="H8491" i="62"/>
  <c r="I8491" i="62" s="1"/>
  <c r="H8490" i="62"/>
  <c r="I8490" i="62" s="1"/>
  <c r="H8489" i="62"/>
  <c r="I8489" i="62" s="1"/>
  <c r="H8488" i="62"/>
  <c r="I8488" i="62" s="1"/>
  <c r="H8487" i="62"/>
  <c r="I8487" i="62" s="1"/>
  <c r="H8486" i="62"/>
  <c r="I8486" i="62" s="1"/>
  <c r="H8485" i="62"/>
  <c r="I8485" i="62" s="1"/>
  <c r="H8484" i="62"/>
  <c r="I8484" i="62" s="1"/>
  <c r="H8483" i="62"/>
  <c r="I8483" i="62" s="1"/>
  <c r="H8482" i="62"/>
  <c r="I8482" i="62" s="1"/>
  <c r="H8481" i="62"/>
  <c r="I8481" i="62" s="1"/>
  <c r="H8480" i="62"/>
  <c r="I8480" i="62" s="1"/>
  <c r="H8479" i="62"/>
  <c r="I8479" i="62" s="1"/>
  <c r="H8478" i="62"/>
  <c r="I8478" i="62" s="1"/>
  <c r="H8477" i="62"/>
  <c r="I8477" i="62" s="1"/>
  <c r="H8476" i="62"/>
  <c r="I8476" i="62" s="1"/>
  <c r="H8475" i="62"/>
  <c r="I8475" i="62" s="1"/>
  <c r="H8474" i="62"/>
  <c r="I8474" i="62" s="1"/>
  <c r="H8473" i="62"/>
  <c r="I8473" i="62" s="1"/>
  <c r="H8472" i="62"/>
  <c r="I8472" i="62" s="1"/>
  <c r="H8471" i="62"/>
  <c r="I8471" i="62" s="1"/>
  <c r="H8470" i="62"/>
  <c r="I8470" i="62" s="1"/>
  <c r="H8469" i="62"/>
  <c r="I8469" i="62" s="1"/>
  <c r="H8468" i="62"/>
  <c r="I8468" i="62" s="1"/>
  <c r="H8467" i="62"/>
  <c r="I8467" i="62" s="1"/>
  <c r="H8466" i="62"/>
  <c r="I8466" i="62" s="1"/>
  <c r="H8465" i="62"/>
  <c r="I8465" i="62" s="1"/>
  <c r="H8464" i="62"/>
  <c r="I8464" i="62" s="1"/>
  <c r="H8463" i="62"/>
  <c r="I8463" i="62" s="1"/>
  <c r="H8462" i="62"/>
  <c r="I8462" i="62" s="1"/>
  <c r="H8461" i="62"/>
  <c r="I8461" i="62" s="1"/>
  <c r="H8460" i="62"/>
  <c r="I8460" i="62" s="1"/>
  <c r="H8459" i="62"/>
  <c r="I8459" i="62" s="1"/>
  <c r="H8458" i="62"/>
  <c r="I8458" i="62" s="1"/>
  <c r="H8457" i="62"/>
  <c r="I8457" i="62" s="1"/>
  <c r="H8456" i="62"/>
  <c r="I8456" i="62" s="1"/>
  <c r="H8455" i="62"/>
  <c r="I8455" i="62" s="1"/>
  <c r="H8454" i="62"/>
  <c r="I8454" i="62" s="1"/>
  <c r="H8453" i="62"/>
  <c r="I8453" i="62" s="1"/>
  <c r="H8452" i="62"/>
  <c r="I8452" i="62" s="1"/>
  <c r="H8451" i="62"/>
  <c r="I8451" i="62" s="1"/>
  <c r="H8450" i="62"/>
  <c r="I8450" i="62" s="1"/>
  <c r="H8449" i="62"/>
  <c r="I8449" i="62" s="1"/>
  <c r="H8448" i="62"/>
  <c r="I8448" i="62" s="1"/>
  <c r="H8447" i="62"/>
  <c r="I8447" i="62" s="1"/>
  <c r="H8446" i="62"/>
  <c r="I8446" i="62" s="1"/>
  <c r="H8445" i="62"/>
  <c r="I8445" i="62" s="1"/>
  <c r="H8444" i="62"/>
  <c r="I8444" i="62" s="1"/>
  <c r="H8443" i="62"/>
  <c r="I8443" i="62" s="1"/>
  <c r="H8442" i="62"/>
  <c r="I8442" i="62" s="1"/>
  <c r="H8441" i="62"/>
  <c r="I8441" i="62" s="1"/>
  <c r="H8440" i="62"/>
  <c r="I8440" i="62" s="1"/>
  <c r="H8439" i="62"/>
  <c r="I8439" i="62" s="1"/>
  <c r="H8438" i="62"/>
  <c r="I8438" i="62" s="1"/>
  <c r="H8437" i="62"/>
  <c r="I8437" i="62" s="1"/>
  <c r="H8436" i="62"/>
  <c r="I8436" i="62" s="1"/>
  <c r="H8435" i="62"/>
  <c r="I8435" i="62" s="1"/>
  <c r="H8434" i="62"/>
  <c r="I8434" i="62" s="1"/>
  <c r="H8433" i="62"/>
  <c r="I8433" i="62" s="1"/>
  <c r="H8432" i="62"/>
  <c r="I8432" i="62" s="1"/>
  <c r="H8431" i="62"/>
  <c r="I8431" i="62" s="1"/>
  <c r="H8430" i="62"/>
  <c r="I8430" i="62" s="1"/>
  <c r="H8429" i="62"/>
  <c r="I8429" i="62" s="1"/>
  <c r="H8428" i="62"/>
  <c r="I8428" i="62" s="1"/>
  <c r="H8427" i="62"/>
  <c r="I8427" i="62" s="1"/>
  <c r="H8426" i="62"/>
  <c r="I8426" i="62" s="1"/>
  <c r="H8425" i="62"/>
  <c r="I8425" i="62" s="1"/>
  <c r="H8424" i="62"/>
  <c r="I8424" i="62" s="1"/>
  <c r="H8423" i="62"/>
  <c r="I8423" i="62" s="1"/>
  <c r="H8422" i="62"/>
  <c r="I8422" i="62" s="1"/>
  <c r="H8421" i="62"/>
  <c r="I8421" i="62" s="1"/>
  <c r="H8420" i="62"/>
  <c r="I8420" i="62" s="1"/>
  <c r="H8419" i="62"/>
  <c r="I8419" i="62" s="1"/>
  <c r="H8418" i="62"/>
  <c r="I8418" i="62" s="1"/>
  <c r="H8417" i="62"/>
  <c r="I8417" i="62" s="1"/>
  <c r="H8416" i="62"/>
  <c r="I8416" i="62" s="1"/>
  <c r="H8415" i="62"/>
  <c r="I8415" i="62" s="1"/>
  <c r="H8414" i="62"/>
  <c r="I8414" i="62" s="1"/>
  <c r="H8413" i="62"/>
  <c r="I8413" i="62" s="1"/>
  <c r="H8412" i="62"/>
  <c r="I8412" i="62" s="1"/>
  <c r="H8411" i="62"/>
  <c r="I8411" i="62" s="1"/>
  <c r="H8410" i="62"/>
  <c r="I8410" i="62" s="1"/>
  <c r="H8409" i="62"/>
  <c r="I8409" i="62" s="1"/>
  <c r="H8408" i="62"/>
  <c r="I8408" i="62" s="1"/>
  <c r="H8407" i="62"/>
  <c r="I8407" i="62" s="1"/>
  <c r="H8406" i="62"/>
  <c r="I8406" i="62" s="1"/>
  <c r="H8405" i="62"/>
  <c r="I8405" i="62" s="1"/>
  <c r="H8404" i="62"/>
  <c r="I8404" i="62" s="1"/>
  <c r="H8403" i="62"/>
  <c r="I8403" i="62" s="1"/>
  <c r="H8402" i="62"/>
  <c r="I8402" i="62" s="1"/>
  <c r="H8401" i="62"/>
  <c r="I8401" i="62" s="1"/>
  <c r="H8400" i="62"/>
  <c r="I8400" i="62" s="1"/>
  <c r="H8399" i="62"/>
  <c r="I8399" i="62" s="1"/>
  <c r="H8398" i="62"/>
  <c r="I8398" i="62" s="1"/>
  <c r="H8397" i="62"/>
  <c r="I8397" i="62" s="1"/>
  <c r="H8396" i="62"/>
  <c r="I8396" i="62" s="1"/>
  <c r="H8395" i="62"/>
  <c r="I8395" i="62" s="1"/>
  <c r="H8394" i="62"/>
  <c r="I8394" i="62" s="1"/>
  <c r="H8393" i="62"/>
  <c r="I8393" i="62" s="1"/>
  <c r="H8392" i="62"/>
  <c r="I8392" i="62" s="1"/>
  <c r="H8391" i="62"/>
  <c r="I8391" i="62" s="1"/>
  <c r="H8390" i="62"/>
  <c r="I8390" i="62" s="1"/>
  <c r="H8389" i="62"/>
  <c r="I8389" i="62" s="1"/>
  <c r="H8388" i="62"/>
  <c r="I8388" i="62" s="1"/>
  <c r="H8387" i="62"/>
  <c r="I8387" i="62" s="1"/>
  <c r="H8386" i="62"/>
  <c r="I8386" i="62" s="1"/>
  <c r="H8385" i="62"/>
  <c r="I8385" i="62" s="1"/>
  <c r="H8384" i="62"/>
  <c r="I8384" i="62" s="1"/>
  <c r="H8383" i="62"/>
  <c r="I8383" i="62" s="1"/>
  <c r="H8382" i="62"/>
  <c r="I8382" i="62" s="1"/>
  <c r="H8381" i="62"/>
  <c r="I8381" i="62" s="1"/>
  <c r="H8380" i="62"/>
  <c r="I8380" i="62" s="1"/>
  <c r="H8379" i="62"/>
  <c r="I8379" i="62" s="1"/>
  <c r="H8378" i="62"/>
  <c r="I8378" i="62" s="1"/>
  <c r="H8377" i="62"/>
  <c r="I8377" i="62" s="1"/>
  <c r="H8376" i="62"/>
  <c r="I8376" i="62" s="1"/>
  <c r="H8375" i="62"/>
  <c r="I8375" i="62" s="1"/>
  <c r="H8374" i="62"/>
  <c r="I8374" i="62" s="1"/>
  <c r="H8373" i="62"/>
  <c r="I8373" i="62" s="1"/>
  <c r="H8372" i="62"/>
  <c r="I8372" i="62" s="1"/>
  <c r="H8371" i="62"/>
  <c r="I8371" i="62" s="1"/>
  <c r="H8370" i="62"/>
  <c r="I8370" i="62" s="1"/>
  <c r="H8369" i="62"/>
  <c r="I8369" i="62" s="1"/>
  <c r="H8368" i="62"/>
  <c r="I8368" i="62" s="1"/>
  <c r="H8367" i="62"/>
  <c r="I8367" i="62" s="1"/>
  <c r="H8366" i="62"/>
  <c r="I8366" i="62" s="1"/>
  <c r="H8365" i="62"/>
  <c r="I8365" i="62" s="1"/>
  <c r="H8364" i="62"/>
  <c r="I8364" i="62" s="1"/>
  <c r="H8363" i="62"/>
  <c r="I8363" i="62" s="1"/>
  <c r="H8362" i="62"/>
  <c r="I8362" i="62" s="1"/>
  <c r="H8361" i="62"/>
  <c r="I8361" i="62" s="1"/>
  <c r="H8360" i="62"/>
  <c r="I8360" i="62" s="1"/>
  <c r="H8359" i="62"/>
  <c r="I8359" i="62" s="1"/>
  <c r="H8358" i="62"/>
  <c r="I8358" i="62" s="1"/>
  <c r="H8357" i="62"/>
  <c r="I8357" i="62" s="1"/>
  <c r="H8356" i="62"/>
  <c r="I8356" i="62" s="1"/>
  <c r="H8355" i="62"/>
  <c r="I8355" i="62" s="1"/>
  <c r="H8354" i="62"/>
  <c r="I8354" i="62" s="1"/>
  <c r="H8353" i="62"/>
  <c r="I8353" i="62" s="1"/>
  <c r="H8352" i="62"/>
  <c r="I8352" i="62" s="1"/>
  <c r="H8351" i="62"/>
  <c r="I8351" i="62" s="1"/>
  <c r="H8350" i="62"/>
  <c r="I8350" i="62" s="1"/>
  <c r="H8349" i="62"/>
  <c r="I8349" i="62" s="1"/>
  <c r="H8348" i="62"/>
  <c r="I8348" i="62" s="1"/>
  <c r="H8347" i="62"/>
  <c r="I8347" i="62" s="1"/>
  <c r="H8346" i="62"/>
  <c r="I8346" i="62" s="1"/>
  <c r="H8345" i="62"/>
  <c r="I8345" i="62" s="1"/>
  <c r="H8344" i="62"/>
  <c r="I8344" i="62" s="1"/>
  <c r="H8343" i="62"/>
  <c r="I8343" i="62" s="1"/>
  <c r="H8342" i="62"/>
  <c r="I8342" i="62" s="1"/>
  <c r="H8341" i="62"/>
  <c r="I8341" i="62" s="1"/>
  <c r="H8340" i="62"/>
  <c r="I8340" i="62" s="1"/>
  <c r="H8339" i="62"/>
  <c r="I8339" i="62" s="1"/>
  <c r="H8338" i="62"/>
  <c r="I8338" i="62" s="1"/>
  <c r="H8337" i="62"/>
  <c r="I8337" i="62" s="1"/>
  <c r="H8336" i="62"/>
  <c r="I8336" i="62" s="1"/>
  <c r="H8335" i="62"/>
  <c r="I8335" i="62" s="1"/>
  <c r="H8334" i="62"/>
  <c r="I8334" i="62" s="1"/>
  <c r="H8333" i="62"/>
  <c r="I8333" i="62" s="1"/>
  <c r="H8332" i="62"/>
  <c r="I8332" i="62" s="1"/>
  <c r="H8331" i="62"/>
  <c r="I8331" i="62" s="1"/>
  <c r="H8330" i="62"/>
  <c r="I8330" i="62" s="1"/>
  <c r="H8329" i="62"/>
  <c r="I8329" i="62" s="1"/>
  <c r="H8328" i="62"/>
  <c r="I8328" i="62" s="1"/>
  <c r="H8327" i="62"/>
  <c r="I8327" i="62" s="1"/>
  <c r="H8326" i="62"/>
  <c r="I8326" i="62" s="1"/>
  <c r="H8325" i="62"/>
  <c r="I8325" i="62" s="1"/>
  <c r="H8324" i="62"/>
  <c r="I8324" i="62" s="1"/>
  <c r="H8323" i="62"/>
  <c r="I8323" i="62" s="1"/>
  <c r="H8322" i="62"/>
  <c r="I8322" i="62" s="1"/>
  <c r="H8321" i="62"/>
  <c r="I8321" i="62" s="1"/>
  <c r="H8320" i="62"/>
  <c r="I8320" i="62" s="1"/>
  <c r="H8319" i="62"/>
  <c r="I8319" i="62" s="1"/>
  <c r="H8318" i="62"/>
  <c r="I8318" i="62" s="1"/>
  <c r="H8317" i="62"/>
  <c r="I8317" i="62" s="1"/>
  <c r="H8316" i="62"/>
  <c r="I8316" i="62" s="1"/>
  <c r="H8315" i="62"/>
  <c r="I8315" i="62" s="1"/>
  <c r="H8314" i="62"/>
  <c r="I8314" i="62" s="1"/>
  <c r="H8313" i="62"/>
  <c r="I8313" i="62" s="1"/>
  <c r="H8312" i="62"/>
  <c r="I8312" i="62" s="1"/>
  <c r="H8311" i="62"/>
  <c r="I8311" i="62" s="1"/>
  <c r="H8310" i="62"/>
  <c r="I8310" i="62" s="1"/>
  <c r="H8309" i="62"/>
  <c r="I8309" i="62" s="1"/>
  <c r="H8308" i="62"/>
  <c r="I8308" i="62" s="1"/>
  <c r="H8307" i="62"/>
  <c r="I8307" i="62" s="1"/>
  <c r="H8306" i="62"/>
  <c r="I8306" i="62" s="1"/>
  <c r="H8305" i="62"/>
  <c r="I8305" i="62" s="1"/>
  <c r="H8304" i="62"/>
  <c r="I8304" i="62" s="1"/>
  <c r="H8303" i="62"/>
  <c r="I8303" i="62" s="1"/>
  <c r="H8302" i="62"/>
  <c r="I8302" i="62" s="1"/>
  <c r="H8301" i="62"/>
  <c r="I8301" i="62" s="1"/>
  <c r="H8300" i="62"/>
  <c r="I8300" i="62" s="1"/>
  <c r="H8299" i="62"/>
  <c r="I8299" i="62" s="1"/>
  <c r="H8298" i="62"/>
  <c r="I8298" i="62" s="1"/>
  <c r="H8297" i="62"/>
  <c r="I8297" i="62" s="1"/>
  <c r="H8296" i="62"/>
  <c r="I8296" i="62" s="1"/>
  <c r="H8295" i="62"/>
  <c r="I8295" i="62" s="1"/>
  <c r="H8294" i="62"/>
  <c r="I8294" i="62" s="1"/>
  <c r="H8293" i="62"/>
  <c r="I8293" i="62" s="1"/>
  <c r="H8292" i="62"/>
  <c r="I8292" i="62" s="1"/>
  <c r="H8291" i="62"/>
  <c r="I8291" i="62" s="1"/>
  <c r="H8290" i="62"/>
  <c r="I8290" i="62" s="1"/>
  <c r="H8289" i="62"/>
  <c r="I8289" i="62" s="1"/>
  <c r="H8288" i="62"/>
  <c r="I8288" i="62" s="1"/>
  <c r="H8287" i="62"/>
  <c r="I8287" i="62" s="1"/>
  <c r="H8286" i="62"/>
  <c r="I8286" i="62" s="1"/>
  <c r="H8285" i="62"/>
  <c r="I8285" i="62" s="1"/>
  <c r="H8284" i="62"/>
  <c r="I8284" i="62" s="1"/>
  <c r="H8283" i="62"/>
  <c r="I8283" i="62" s="1"/>
  <c r="H8282" i="62"/>
  <c r="I8282" i="62" s="1"/>
  <c r="H8281" i="62"/>
  <c r="I8281" i="62" s="1"/>
  <c r="H8280" i="62"/>
  <c r="I8280" i="62" s="1"/>
  <c r="H8279" i="62"/>
  <c r="I8279" i="62" s="1"/>
  <c r="H8278" i="62"/>
  <c r="I8278" i="62" s="1"/>
  <c r="H8277" i="62"/>
  <c r="I8277" i="62" s="1"/>
  <c r="H8276" i="62"/>
  <c r="I8276" i="62" s="1"/>
  <c r="H8275" i="62"/>
  <c r="I8275" i="62" s="1"/>
  <c r="H8274" i="62"/>
  <c r="I8274" i="62" s="1"/>
  <c r="H8273" i="62"/>
  <c r="I8273" i="62" s="1"/>
  <c r="H8272" i="62"/>
  <c r="I8272" i="62" s="1"/>
  <c r="H8271" i="62"/>
  <c r="I8271" i="62" s="1"/>
  <c r="H8270" i="62"/>
  <c r="I8270" i="62" s="1"/>
  <c r="H8269" i="62"/>
  <c r="I8269" i="62" s="1"/>
  <c r="H8268" i="62"/>
  <c r="I8268" i="62" s="1"/>
  <c r="H8267" i="62"/>
  <c r="I8267" i="62" s="1"/>
  <c r="H8266" i="62"/>
  <c r="I8266" i="62" s="1"/>
  <c r="H8265" i="62"/>
  <c r="I8265" i="62" s="1"/>
  <c r="H8264" i="62"/>
  <c r="I8264" i="62" s="1"/>
  <c r="H8263" i="62"/>
  <c r="I8263" i="62" s="1"/>
  <c r="H8262" i="62"/>
  <c r="I8262" i="62" s="1"/>
  <c r="H8261" i="62"/>
  <c r="I8261" i="62" s="1"/>
  <c r="H8260" i="62"/>
  <c r="I8260" i="62" s="1"/>
  <c r="H8259" i="62"/>
  <c r="I8259" i="62" s="1"/>
  <c r="H8258" i="62"/>
  <c r="I8258" i="62" s="1"/>
  <c r="H8257" i="62"/>
  <c r="I8257" i="62" s="1"/>
  <c r="H8256" i="62"/>
  <c r="I8256" i="62" s="1"/>
  <c r="H8255" i="62"/>
  <c r="I8255" i="62" s="1"/>
  <c r="H8254" i="62"/>
  <c r="I8254" i="62" s="1"/>
  <c r="H8253" i="62"/>
  <c r="I8253" i="62" s="1"/>
  <c r="H8252" i="62"/>
  <c r="I8252" i="62" s="1"/>
  <c r="H8251" i="62"/>
  <c r="I8251" i="62" s="1"/>
  <c r="H8250" i="62"/>
  <c r="I8250" i="62" s="1"/>
  <c r="H8249" i="62"/>
  <c r="I8249" i="62" s="1"/>
  <c r="H8248" i="62"/>
  <c r="I8248" i="62" s="1"/>
  <c r="H8247" i="62"/>
  <c r="I8247" i="62" s="1"/>
  <c r="H8246" i="62"/>
  <c r="I8246" i="62" s="1"/>
  <c r="H8245" i="62"/>
  <c r="I8245" i="62" s="1"/>
  <c r="H8244" i="62"/>
  <c r="I8244" i="62" s="1"/>
  <c r="H8243" i="62"/>
  <c r="I8243" i="62" s="1"/>
  <c r="H8242" i="62"/>
  <c r="I8242" i="62" s="1"/>
  <c r="H8241" i="62"/>
  <c r="I8241" i="62" s="1"/>
  <c r="H8240" i="62"/>
  <c r="I8240" i="62" s="1"/>
  <c r="H8239" i="62"/>
  <c r="I8239" i="62" s="1"/>
  <c r="H8238" i="62"/>
  <c r="I8238" i="62" s="1"/>
  <c r="H8237" i="62"/>
  <c r="I8237" i="62" s="1"/>
  <c r="H8236" i="62"/>
  <c r="I8236" i="62" s="1"/>
  <c r="H8235" i="62"/>
  <c r="I8235" i="62" s="1"/>
  <c r="H8234" i="62"/>
  <c r="I8234" i="62" s="1"/>
  <c r="H8233" i="62"/>
  <c r="I8233" i="62" s="1"/>
  <c r="H8232" i="62"/>
  <c r="I8232" i="62" s="1"/>
  <c r="H8231" i="62"/>
  <c r="I8231" i="62" s="1"/>
  <c r="H8230" i="62"/>
  <c r="I8230" i="62" s="1"/>
  <c r="H8229" i="62"/>
  <c r="I8229" i="62" s="1"/>
  <c r="H8228" i="62"/>
  <c r="I8228" i="62" s="1"/>
  <c r="H8227" i="62"/>
  <c r="I8227" i="62" s="1"/>
  <c r="H8226" i="62"/>
  <c r="I8226" i="62" s="1"/>
  <c r="H8225" i="62"/>
  <c r="I8225" i="62" s="1"/>
  <c r="H8224" i="62"/>
  <c r="I8224" i="62" s="1"/>
  <c r="H8223" i="62"/>
  <c r="I8223" i="62" s="1"/>
  <c r="H8222" i="62"/>
  <c r="I8222" i="62" s="1"/>
  <c r="H8221" i="62"/>
  <c r="I8221" i="62" s="1"/>
  <c r="H8220" i="62"/>
  <c r="I8220" i="62" s="1"/>
  <c r="H8219" i="62"/>
  <c r="I8219" i="62" s="1"/>
  <c r="H8218" i="62"/>
  <c r="I8218" i="62" s="1"/>
  <c r="H8217" i="62"/>
  <c r="I8217" i="62" s="1"/>
  <c r="H8216" i="62"/>
  <c r="I8216" i="62" s="1"/>
  <c r="H8215" i="62"/>
  <c r="I8215" i="62" s="1"/>
  <c r="H8214" i="62"/>
  <c r="I8214" i="62" s="1"/>
  <c r="H8213" i="62"/>
  <c r="I8213" i="62" s="1"/>
  <c r="H8212" i="62"/>
  <c r="I8212" i="62" s="1"/>
  <c r="H8211" i="62"/>
  <c r="I8211" i="62" s="1"/>
  <c r="H8210" i="62"/>
  <c r="I8210" i="62" s="1"/>
  <c r="H8209" i="62"/>
  <c r="I8209" i="62" s="1"/>
  <c r="H8208" i="62"/>
  <c r="I8208" i="62" s="1"/>
  <c r="H8207" i="62"/>
  <c r="I8207" i="62" s="1"/>
  <c r="H8206" i="62"/>
  <c r="I8206" i="62" s="1"/>
  <c r="H8205" i="62"/>
  <c r="I8205" i="62" s="1"/>
  <c r="H8204" i="62"/>
  <c r="I8204" i="62" s="1"/>
  <c r="H8203" i="62"/>
  <c r="I8203" i="62" s="1"/>
  <c r="H8202" i="62"/>
  <c r="I8202" i="62" s="1"/>
  <c r="H8201" i="62"/>
  <c r="I8201" i="62" s="1"/>
  <c r="H8200" i="62"/>
  <c r="I8200" i="62" s="1"/>
  <c r="H8199" i="62"/>
  <c r="I8199" i="62" s="1"/>
  <c r="H8198" i="62"/>
  <c r="I8198" i="62" s="1"/>
  <c r="H8197" i="62"/>
  <c r="I8197" i="62" s="1"/>
  <c r="H8196" i="62"/>
  <c r="I8196" i="62" s="1"/>
  <c r="H8195" i="62"/>
  <c r="I8195" i="62" s="1"/>
  <c r="H8194" i="62"/>
  <c r="I8194" i="62" s="1"/>
  <c r="H8193" i="62"/>
  <c r="I8193" i="62" s="1"/>
  <c r="H8192" i="62"/>
  <c r="I8192" i="62" s="1"/>
  <c r="H8191" i="62"/>
  <c r="I8191" i="62" s="1"/>
  <c r="H8190" i="62"/>
  <c r="I8190" i="62" s="1"/>
  <c r="H8189" i="62"/>
  <c r="I8189" i="62" s="1"/>
  <c r="H8188" i="62"/>
  <c r="I8188" i="62" s="1"/>
  <c r="H8187" i="62"/>
  <c r="I8187" i="62" s="1"/>
  <c r="H8186" i="62"/>
  <c r="I8186" i="62" s="1"/>
  <c r="H8185" i="62"/>
  <c r="I8185" i="62" s="1"/>
  <c r="H8184" i="62"/>
  <c r="I8184" i="62" s="1"/>
  <c r="H8183" i="62"/>
  <c r="I8183" i="62" s="1"/>
  <c r="H8182" i="62"/>
  <c r="I8182" i="62" s="1"/>
  <c r="H8181" i="62"/>
  <c r="I8181" i="62" s="1"/>
  <c r="H8180" i="62"/>
  <c r="I8180" i="62" s="1"/>
  <c r="H8179" i="62"/>
  <c r="I8179" i="62" s="1"/>
  <c r="H8178" i="62"/>
  <c r="I8178" i="62" s="1"/>
  <c r="H8177" i="62"/>
  <c r="I8177" i="62" s="1"/>
  <c r="H8176" i="62"/>
  <c r="I8176" i="62" s="1"/>
  <c r="H8175" i="62"/>
  <c r="I8175" i="62" s="1"/>
  <c r="H8174" i="62"/>
  <c r="I8174" i="62" s="1"/>
  <c r="H8173" i="62"/>
  <c r="I8173" i="62" s="1"/>
  <c r="H8172" i="62"/>
  <c r="I8172" i="62" s="1"/>
  <c r="H8171" i="62"/>
  <c r="I8171" i="62" s="1"/>
  <c r="H8170" i="62"/>
  <c r="I8170" i="62" s="1"/>
  <c r="H8169" i="62"/>
  <c r="I8169" i="62" s="1"/>
  <c r="H8168" i="62"/>
  <c r="I8168" i="62" s="1"/>
  <c r="H8167" i="62"/>
  <c r="I8167" i="62" s="1"/>
  <c r="H8166" i="62"/>
  <c r="I8166" i="62" s="1"/>
  <c r="H8165" i="62"/>
  <c r="I8165" i="62" s="1"/>
  <c r="H8164" i="62"/>
  <c r="I8164" i="62" s="1"/>
  <c r="H8163" i="62"/>
  <c r="I8163" i="62" s="1"/>
  <c r="H8162" i="62"/>
  <c r="I8162" i="62" s="1"/>
  <c r="H8161" i="62"/>
  <c r="I8161" i="62" s="1"/>
  <c r="H8160" i="62"/>
  <c r="I8160" i="62" s="1"/>
  <c r="H8159" i="62"/>
  <c r="I8159" i="62" s="1"/>
  <c r="H8158" i="62"/>
  <c r="I8158" i="62" s="1"/>
  <c r="H8157" i="62"/>
  <c r="I8157" i="62" s="1"/>
  <c r="H8156" i="62"/>
  <c r="I8156" i="62" s="1"/>
  <c r="H8155" i="62"/>
  <c r="I8155" i="62" s="1"/>
  <c r="H8154" i="62"/>
  <c r="I8154" i="62" s="1"/>
  <c r="H8153" i="62"/>
  <c r="I8153" i="62" s="1"/>
  <c r="H8152" i="62"/>
  <c r="I8152" i="62" s="1"/>
  <c r="H8151" i="62"/>
  <c r="I8151" i="62" s="1"/>
  <c r="H8150" i="62"/>
  <c r="I8150" i="62" s="1"/>
  <c r="H8149" i="62"/>
  <c r="I8149" i="62" s="1"/>
  <c r="H8148" i="62"/>
  <c r="I8148" i="62" s="1"/>
  <c r="H8147" i="62"/>
  <c r="I8147" i="62" s="1"/>
  <c r="H8146" i="62"/>
  <c r="I8146" i="62" s="1"/>
  <c r="H8145" i="62"/>
  <c r="I8145" i="62" s="1"/>
  <c r="H8144" i="62"/>
  <c r="I8144" i="62" s="1"/>
  <c r="H8143" i="62"/>
  <c r="I8143" i="62" s="1"/>
  <c r="H8142" i="62"/>
  <c r="I8142" i="62" s="1"/>
  <c r="H8141" i="62"/>
  <c r="I8141" i="62" s="1"/>
  <c r="H8140" i="62"/>
  <c r="I8140" i="62" s="1"/>
  <c r="H8139" i="62"/>
  <c r="I8139" i="62" s="1"/>
  <c r="H8138" i="62"/>
  <c r="I8138" i="62" s="1"/>
  <c r="H8137" i="62"/>
  <c r="I8137" i="62" s="1"/>
  <c r="H8136" i="62"/>
  <c r="I8136" i="62" s="1"/>
  <c r="H8135" i="62"/>
  <c r="I8135" i="62" s="1"/>
  <c r="H8134" i="62"/>
  <c r="I8134" i="62" s="1"/>
  <c r="H8133" i="62"/>
  <c r="I8133" i="62" s="1"/>
  <c r="H8132" i="62"/>
  <c r="I8132" i="62" s="1"/>
  <c r="H8131" i="62"/>
  <c r="I8131" i="62" s="1"/>
  <c r="H8130" i="62"/>
  <c r="I8130" i="62" s="1"/>
  <c r="H8129" i="62"/>
  <c r="I8129" i="62" s="1"/>
  <c r="H8128" i="62"/>
  <c r="I8128" i="62" s="1"/>
  <c r="H8127" i="62"/>
  <c r="I8127" i="62" s="1"/>
  <c r="H8126" i="62"/>
  <c r="I8126" i="62" s="1"/>
  <c r="H8125" i="62"/>
  <c r="I8125" i="62" s="1"/>
  <c r="H8124" i="62"/>
  <c r="I8124" i="62" s="1"/>
  <c r="H8123" i="62"/>
  <c r="I8123" i="62" s="1"/>
  <c r="H8122" i="62"/>
  <c r="I8122" i="62" s="1"/>
  <c r="H8121" i="62"/>
  <c r="I8121" i="62" s="1"/>
  <c r="H8120" i="62"/>
  <c r="I8120" i="62" s="1"/>
  <c r="H8119" i="62"/>
  <c r="I8119" i="62" s="1"/>
  <c r="H8118" i="62"/>
  <c r="I8118" i="62" s="1"/>
  <c r="H8117" i="62"/>
  <c r="I8117" i="62" s="1"/>
  <c r="H8116" i="62"/>
  <c r="I8116" i="62" s="1"/>
  <c r="H8115" i="62"/>
  <c r="I8115" i="62" s="1"/>
  <c r="H8114" i="62"/>
  <c r="I8114" i="62" s="1"/>
  <c r="H8113" i="62"/>
  <c r="I8113" i="62" s="1"/>
  <c r="H8112" i="62"/>
  <c r="I8112" i="62" s="1"/>
  <c r="H8111" i="62"/>
  <c r="I8111" i="62" s="1"/>
  <c r="H8110" i="62"/>
  <c r="I8110" i="62" s="1"/>
  <c r="H8109" i="62"/>
  <c r="I8109" i="62" s="1"/>
  <c r="H8108" i="62"/>
  <c r="I8108" i="62" s="1"/>
  <c r="H8107" i="62"/>
  <c r="I8107" i="62" s="1"/>
  <c r="H8106" i="62"/>
  <c r="I8106" i="62" s="1"/>
  <c r="H8105" i="62"/>
  <c r="I8105" i="62" s="1"/>
  <c r="H8104" i="62"/>
  <c r="I8104" i="62" s="1"/>
  <c r="H8103" i="62"/>
  <c r="I8103" i="62" s="1"/>
  <c r="H8102" i="62"/>
  <c r="I8102" i="62" s="1"/>
  <c r="H8101" i="62"/>
  <c r="I8101" i="62" s="1"/>
  <c r="H8100" i="62"/>
  <c r="I8100" i="62" s="1"/>
  <c r="H8099" i="62"/>
  <c r="I8099" i="62" s="1"/>
  <c r="H8098" i="62"/>
  <c r="I8098" i="62" s="1"/>
  <c r="H8097" i="62"/>
  <c r="I8097" i="62" s="1"/>
  <c r="H8096" i="62"/>
  <c r="I8096" i="62" s="1"/>
  <c r="H8095" i="62"/>
  <c r="I8095" i="62" s="1"/>
  <c r="H8094" i="62"/>
  <c r="I8094" i="62" s="1"/>
  <c r="H8093" i="62"/>
  <c r="I8093" i="62" s="1"/>
  <c r="H8092" i="62"/>
  <c r="I8092" i="62" s="1"/>
  <c r="H8091" i="62"/>
  <c r="I8091" i="62" s="1"/>
  <c r="H8090" i="62"/>
  <c r="I8090" i="62" s="1"/>
  <c r="H8089" i="62"/>
  <c r="I8089" i="62" s="1"/>
  <c r="H8088" i="62"/>
  <c r="I8088" i="62" s="1"/>
  <c r="H8087" i="62"/>
  <c r="I8087" i="62" s="1"/>
  <c r="H8086" i="62"/>
  <c r="I8086" i="62" s="1"/>
  <c r="H8085" i="62"/>
  <c r="I8085" i="62" s="1"/>
  <c r="H8084" i="62"/>
  <c r="I8084" i="62" s="1"/>
  <c r="H8083" i="62"/>
  <c r="I8083" i="62" s="1"/>
  <c r="H8082" i="62"/>
  <c r="I8082" i="62" s="1"/>
  <c r="H8081" i="62"/>
  <c r="I8081" i="62" s="1"/>
  <c r="H8080" i="62"/>
  <c r="I8080" i="62" s="1"/>
  <c r="H8079" i="62"/>
  <c r="I8079" i="62" s="1"/>
  <c r="H8078" i="62"/>
  <c r="I8078" i="62" s="1"/>
  <c r="H8077" i="62"/>
  <c r="I8077" i="62" s="1"/>
  <c r="H8076" i="62"/>
  <c r="I8076" i="62" s="1"/>
  <c r="H8075" i="62"/>
  <c r="I8075" i="62" s="1"/>
  <c r="H8074" i="62"/>
  <c r="I8074" i="62" s="1"/>
  <c r="H8073" i="62"/>
  <c r="I8073" i="62" s="1"/>
  <c r="H8072" i="62"/>
  <c r="I8072" i="62" s="1"/>
  <c r="H8071" i="62"/>
  <c r="I8071" i="62" s="1"/>
  <c r="H8070" i="62"/>
  <c r="I8070" i="62" s="1"/>
  <c r="H8069" i="62"/>
  <c r="I8069" i="62" s="1"/>
  <c r="H8068" i="62"/>
  <c r="I8068" i="62" s="1"/>
  <c r="H8067" i="62"/>
  <c r="I8067" i="62" s="1"/>
  <c r="H8066" i="62"/>
  <c r="I8066" i="62" s="1"/>
  <c r="H8065" i="62"/>
  <c r="I8065" i="62" s="1"/>
  <c r="H8064" i="62"/>
  <c r="I8064" i="62" s="1"/>
  <c r="H8063" i="62"/>
  <c r="I8063" i="62" s="1"/>
  <c r="H8062" i="62"/>
  <c r="I8062" i="62" s="1"/>
  <c r="H8061" i="62"/>
  <c r="I8061" i="62" s="1"/>
  <c r="H8060" i="62"/>
  <c r="I8060" i="62" s="1"/>
  <c r="H8059" i="62"/>
  <c r="I8059" i="62" s="1"/>
  <c r="H8058" i="62"/>
  <c r="I8058" i="62" s="1"/>
  <c r="H8057" i="62"/>
  <c r="I8057" i="62" s="1"/>
  <c r="H8056" i="62"/>
  <c r="I8056" i="62" s="1"/>
  <c r="H8055" i="62"/>
  <c r="I8055" i="62" s="1"/>
  <c r="H8054" i="62"/>
  <c r="I8054" i="62" s="1"/>
  <c r="H8053" i="62"/>
  <c r="I8053" i="62" s="1"/>
  <c r="H8052" i="62"/>
  <c r="I8052" i="62" s="1"/>
  <c r="H8051" i="62"/>
  <c r="I8051" i="62" s="1"/>
  <c r="H8050" i="62"/>
  <c r="I8050" i="62" s="1"/>
  <c r="H8049" i="62"/>
  <c r="I8049" i="62" s="1"/>
  <c r="H8048" i="62"/>
  <c r="I8048" i="62" s="1"/>
  <c r="H8047" i="62"/>
  <c r="I8047" i="62" s="1"/>
  <c r="H8046" i="62"/>
  <c r="I8046" i="62" s="1"/>
  <c r="H8045" i="62"/>
  <c r="I8045" i="62" s="1"/>
  <c r="H8044" i="62"/>
  <c r="I8044" i="62" s="1"/>
  <c r="H8043" i="62"/>
  <c r="I8043" i="62" s="1"/>
  <c r="H8042" i="62"/>
  <c r="I8042" i="62" s="1"/>
  <c r="H8041" i="62"/>
  <c r="I8041" i="62" s="1"/>
  <c r="H8040" i="62"/>
  <c r="I8040" i="62" s="1"/>
  <c r="H8039" i="62"/>
  <c r="I8039" i="62" s="1"/>
  <c r="H8038" i="62"/>
  <c r="I8038" i="62" s="1"/>
  <c r="H8037" i="62"/>
  <c r="I8037" i="62" s="1"/>
  <c r="H8036" i="62"/>
  <c r="I8036" i="62" s="1"/>
  <c r="H8035" i="62"/>
  <c r="I8035" i="62" s="1"/>
  <c r="H8034" i="62"/>
  <c r="I8034" i="62" s="1"/>
  <c r="H8033" i="62"/>
  <c r="I8033" i="62" s="1"/>
  <c r="H8032" i="62"/>
  <c r="I8032" i="62" s="1"/>
  <c r="H8031" i="62"/>
  <c r="I8031" i="62" s="1"/>
  <c r="H8030" i="62"/>
  <c r="I8030" i="62" s="1"/>
  <c r="H8029" i="62"/>
  <c r="I8029" i="62" s="1"/>
  <c r="H8028" i="62"/>
  <c r="I8028" i="62" s="1"/>
  <c r="H8027" i="62"/>
  <c r="I8027" i="62" s="1"/>
  <c r="H8026" i="62"/>
  <c r="I8026" i="62" s="1"/>
  <c r="H8025" i="62"/>
  <c r="I8025" i="62" s="1"/>
  <c r="H8024" i="62"/>
  <c r="I8024" i="62" s="1"/>
  <c r="H8023" i="62"/>
  <c r="I8023" i="62" s="1"/>
  <c r="H8022" i="62"/>
  <c r="I8022" i="62" s="1"/>
  <c r="H8021" i="62"/>
  <c r="I8021" i="62" s="1"/>
  <c r="H8020" i="62"/>
  <c r="I8020" i="62" s="1"/>
  <c r="H8019" i="62"/>
  <c r="I8019" i="62" s="1"/>
  <c r="H8018" i="62"/>
  <c r="I8018" i="62" s="1"/>
  <c r="H8017" i="62"/>
  <c r="I8017" i="62" s="1"/>
  <c r="H8016" i="62"/>
  <c r="I8016" i="62" s="1"/>
  <c r="H8015" i="62"/>
  <c r="I8015" i="62" s="1"/>
  <c r="H8014" i="62"/>
  <c r="I8014" i="62" s="1"/>
  <c r="H8013" i="62"/>
  <c r="I8013" i="62" s="1"/>
  <c r="H8012" i="62"/>
  <c r="I8012" i="62" s="1"/>
  <c r="H8011" i="62"/>
  <c r="I8011" i="62" s="1"/>
  <c r="H8010" i="62"/>
  <c r="I8010" i="62" s="1"/>
  <c r="H8009" i="62"/>
  <c r="I8009" i="62" s="1"/>
  <c r="H8008" i="62"/>
  <c r="I8008" i="62" s="1"/>
  <c r="H8007" i="62"/>
  <c r="I8007" i="62" s="1"/>
  <c r="H8006" i="62"/>
  <c r="I8006" i="62" s="1"/>
  <c r="H8005" i="62"/>
  <c r="I8005" i="62" s="1"/>
  <c r="H8004" i="62"/>
  <c r="I8004" i="62" s="1"/>
  <c r="H8003" i="62"/>
  <c r="I8003" i="62" s="1"/>
  <c r="H8002" i="62"/>
  <c r="I8002" i="62" s="1"/>
  <c r="H8001" i="62"/>
  <c r="I8001" i="62" s="1"/>
  <c r="H8000" i="62"/>
  <c r="I8000" i="62" s="1"/>
  <c r="H7999" i="62"/>
  <c r="I7999" i="62" s="1"/>
  <c r="H7998" i="62"/>
  <c r="I7998" i="62" s="1"/>
  <c r="H7997" i="62"/>
  <c r="I7997" i="62" s="1"/>
  <c r="H7996" i="62"/>
  <c r="I7996" i="62" s="1"/>
  <c r="H7995" i="62"/>
  <c r="I7995" i="62" s="1"/>
  <c r="H7994" i="62"/>
  <c r="I7994" i="62" s="1"/>
  <c r="H7993" i="62"/>
  <c r="I7993" i="62" s="1"/>
  <c r="H7992" i="62"/>
  <c r="I7992" i="62" s="1"/>
  <c r="H7991" i="62"/>
  <c r="I7991" i="62" s="1"/>
  <c r="H7990" i="62"/>
  <c r="I7990" i="62" s="1"/>
  <c r="H7989" i="62"/>
  <c r="I7989" i="62" s="1"/>
  <c r="H7988" i="62"/>
  <c r="I7988" i="62" s="1"/>
  <c r="H7987" i="62"/>
  <c r="I7987" i="62" s="1"/>
  <c r="H7986" i="62"/>
  <c r="I7986" i="62" s="1"/>
  <c r="H7985" i="62"/>
  <c r="I7985" i="62" s="1"/>
  <c r="H7984" i="62"/>
  <c r="I7984" i="62" s="1"/>
  <c r="H7983" i="62"/>
  <c r="I7983" i="62" s="1"/>
  <c r="H7982" i="62"/>
  <c r="I7982" i="62" s="1"/>
  <c r="H7981" i="62"/>
  <c r="I7981" i="62" s="1"/>
  <c r="H7980" i="62"/>
  <c r="I7980" i="62" s="1"/>
  <c r="H7979" i="62"/>
  <c r="I7979" i="62" s="1"/>
  <c r="H7978" i="62"/>
  <c r="I7978" i="62" s="1"/>
  <c r="H7977" i="62"/>
  <c r="I7977" i="62" s="1"/>
  <c r="H7976" i="62"/>
  <c r="I7976" i="62" s="1"/>
  <c r="H7975" i="62"/>
  <c r="I7975" i="62" s="1"/>
  <c r="H7974" i="62"/>
  <c r="I7974" i="62" s="1"/>
  <c r="H7973" i="62"/>
  <c r="I7973" i="62" s="1"/>
  <c r="H7972" i="62"/>
  <c r="I7972" i="62" s="1"/>
  <c r="H7971" i="62"/>
  <c r="I7971" i="62" s="1"/>
  <c r="H7970" i="62"/>
  <c r="I7970" i="62" s="1"/>
  <c r="H7969" i="62"/>
  <c r="I7969" i="62" s="1"/>
  <c r="H7968" i="62"/>
  <c r="I7968" i="62" s="1"/>
  <c r="H7967" i="62"/>
  <c r="I7967" i="62" s="1"/>
  <c r="H7966" i="62"/>
  <c r="I7966" i="62" s="1"/>
  <c r="H7965" i="62"/>
  <c r="I7965" i="62" s="1"/>
  <c r="H7964" i="62"/>
  <c r="I7964" i="62" s="1"/>
  <c r="H7963" i="62"/>
  <c r="I7963" i="62" s="1"/>
  <c r="H7962" i="62"/>
  <c r="I7962" i="62" s="1"/>
  <c r="H7961" i="62"/>
  <c r="I7961" i="62" s="1"/>
  <c r="H7960" i="62"/>
  <c r="I7960" i="62" s="1"/>
  <c r="H7959" i="62"/>
  <c r="I7959" i="62" s="1"/>
  <c r="H7958" i="62"/>
  <c r="I7958" i="62" s="1"/>
  <c r="H7957" i="62"/>
  <c r="I7957" i="62" s="1"/>
  <c r="H7956" i="62"/>
  <c r="I7956" i="62" s="1"/>
  <c r="H7955" i="62"/>
  <c r="I7955" i="62" s="1"/>
  <c r="H7954" i="62"/>
  <c r="I7954" i="62" s="1"/>
  <c r="H7953" i="62"/>
  <c r="I7953" i="62" s="1"/>
  <c r="H7952" i="62"/>
  <c r="I7952" i="62" s="1"/>
  <c r="H7951" i="62"/>
  <c r="I7951" i="62" s="1"/>
  <c r="H7950" i="62"/>
  <c r="I7950" i="62" s="1"/>
  <c r="H7949" i="62"/>
  <c r="I7949" i="62" s="1"/>
  <c r="H7948" i="62"/>
  <c r="I7948" i="62" s="1"/>
  <c r="H7947" i="62"/>
  <c r="I7947" i="62" s="1"/>
  <c r="H7946" i="62"/>
  <c r="I7946" i="62" s="1"/>
  <c r="H7945" i="62"/>
  <c r="I7945" i="62" s="1"/>
  <c r="H7944" i="62"/>
  <c r="I7944" i="62" s="1"/>
  <c r="H7943" i="62"/>
  <c r="I7943" i="62" s="1"/>
  <c r="H7942" i="62"/>
  <c r="I7942" i="62" s="1"/>
  <c r="H7941" i="62"/>
  <c r="I7941" i="62" s="1"/>
  <c r="H7940" i="62"/>
  <c r="I7940" i="62" s="1"/>
  <c r="H7939" i="62"/>
  <c r="I7939" i="62" s="1"/>
  <c r="H7938" i="62"/>
  <c r="I7938" i="62" s="1"/>
  <c r="H7937" i="62"/>
  <c r="I7937" i="62" s="1"/>
  <c r="H7936" i="62"/>
  <c r="I7936" i="62" s="1"/>
  <c r="H7935" i="62"/>
  <c r="I7935" i="62" s="1"/>
  <c r="H7934" i="62"/>
  <c r="I7934" i="62" s="1"/>
  <c r="H7933" i="62"/>
  <c r="I7933" i="62" s="1"/>
  <c r="H7932" i="62"/>
  <c r="I7932" i="62" s="1"/>
  <c r="H7931" i="62"/>
  <c r="I7931" i="62" s="1"/>
  <c r="H7930" i="62"/>
  <c r="I7930" i="62" s="1"/>
  <c r="H7929" i="62"/>
  <c r="I7929" i="62" s="1"/>
  <c r="H7928" i="62"/>
  <c r="I7928" i="62" s="1"/>
  <c r="H7927" i="62"/>
  <c r="I7927" i="62" s="1"/>
  <c r="H7926" i="62"/>
  <c r="I7926" i="62" s="1"/>
  <c r="H7925" i="62"/>
  <c r="I7925" i="62" s="1"/>
  <c r="H7924" i="62"/>
  <c r="I7924" i="62" s="1"/>
  <c r="H7923" i="62"/>
  <c r="I7923" i="62" s="1"/>
  <c r="H7922" i="62"/>
  <c r="I7922" i="62" s="1"/>
  <c r="H7921" i="62"/>
  <c r="I7921" i="62" s="1"/>
  <c r="H7920" i="62"/>
  <c r="I7920" i="62" s="1"/>
  <c r="H7919" i="62"/>
  <c r="I7919" i="62" s="1"/>
  <c r="H7918" i="62"/>
  <c r="I7918" i="62" s="1"/>
  <c r="H7917" i="62"/>
  <c r="I7917" i="62" s="1"/>
  <c r="H7916" i="62"/>
  <c r="I7916" i="62" s="1"/>
  <c r="H7915" i="62"/>
  <c r="I7915" i="62" s="1"/>
  <c r="H7914" i="62"/>
  <c r="I7914" i="62" s="1"/>
  <c r="H7913" i="62"/>
  <c r="I7913" i="62" s="1"/>
  <c r="H7912" i="62"/>
  <c r="I7912" i="62" s="1"/>
  <c r="H7911" i="62"/>
  <c r="I7911" i="62" s="1"/>
  <c r="H7910" i="62"/>
  <c r="I7910" i="62" s="1"/>
  <c r="H7909" i="62"/>
  <c r="I7909" i="62" s="1"/>
  <c r="H7908" i="62"/>
  <c r="I7908" i="62" s="1"/>
  <c r="H7907" i="62"/>
  <c r="I7907" i="62" s="1"/>
  <c r="H7906" i="62"/>
  <c r="I7906" i="62" s="1"/>
  <c r="H7905" i="62"/>
  <c r="I7905" i="62" s="1"/>
  <c r="H7904" i="62"/>
  <c r="I7904" i="62" s="1"/>
  <c r="H7903" i="62"/>
  <c r="I7903" i="62" s="1"/>
  <c r="H7902" i="62"/>
  <c r="I7902" i="62" s="1"/>
  <c r="H7901" i="62"/>
  <c r="I7901" i="62" s="1"/>
  <c r="H7900" i="62"/>
  <c r="I7900" i="62" s="1"/>
  <c r="H7899" i="62"/>
  <c r="I7899" i="62" s="1"/>
  <c r="H7898" i="62"/>
  <c r="I7898" i="62" s="1"/>
  <c r="H7897" i="62"/>
  <c r="I7897" i="62" s="1"/>
  <c r="H7896" i="62"/>
  <c r="I7896" i="62" s="1"/>
  <c r="H7895" i="62"/>
  <c r="I7895" i="62" s="1"/>
  <c r="H7894" i="62"/>
  <c r="I7894" i="62" s="1"/>
  <c r="H7893" i="62"/>
  <c r="I7893" i="62" s="1"/>
  <c r="H7892" i="62"/>
  <c r="I7892" i="62" s="1"/>
  <c r="H7891" i="62"/>
  <c r="I7891" i="62" s="1"/>
  <c r="H7890" i="62"/>
  <c r="I7890" i="62" s="1"/>
  <c r="H7889" i="62"/>
  <c r="I7889" i="62" s="1"/>
  <c r="H7888" i="62"/>
  <c r="I7888" i="62" s="1"/>
  <c r="H7887" i="62"/>
  <c r="I7887" i="62" s="1"/>
  <c r="H7886" i="62"/>
  <c r="I7886" i="62" s="1"/>
  <c r="H7885" i="62"/>
  <c r="I7885" i="62" s="1"/>
  <c r="H7884" i="62"/>
  <c r="I7884" i="62" s="1"/>
  <c r="H7883" i="62"/>
  <c r="I7883" i="62" s="1"/>
  <c r="H7882" i="62"/>
  <c r="I7882" i="62" s="1"/>
  <c r="H7881" i="62"/>
  <c r="I7881" i="62" s="1"/>
  <c r="H7880" i="62"/>
  <c r="I7880" i="62" s="1"/>
  <c r="H7879" i="62"/>
  <c r="I7879" i="62" s="1"/>
  <c r="H7878" i="62"/>
  <c r="I7878" i="62" s="1"/>
  <c r="H7877" i="62"/>
  <c r="I7877" i="62" s="1"/>
  <c r="H7876" i="62"/>
  <c r="I7876" i="62" s="1"/>
  <c r="H7875" i="62"/>
  <c r="I7875" i="62" s="1"/>
  <c r="H7874" i="62"/>
  <c r="I7874" i="62" s="1"/>
  <c r="H7873" i="62"/>
  <c r="I7873" i="62" s="1"/>
  <c r="H7872" i="62"/>
  <c r="I7872" i="62" s="1"/>
  <c r="H7871" i="62"/>
  <c r="I7871" i="62" s="1"/>
  <c r="H7870" i="62"/>
  <c r="I7870" i="62" s="1"/>
  <c r="H7869" i="62"/>
  <c r="I7869" i="62" s="1"/>
  <c r="H7868" i="62"/>
  <c r="I7868" i="62" s="1"/>
  <c r="H7867" i="62"/>
  <c r="I7867" i="62" s="1"/>
  <c r="H7866" i="62"/>
  <c r="I7866" i="62" s="1"/>
  <c r="H7865" i="62"/>
  <c r="I7865" i="62" s="1"/>
  <c r="H7864" i="62"/>
  <c r="I7864" i="62" s="1"/>
  <c r="H7863" i="62"/>
  <c r="I7863" i="62" s="1"/>
  <c r="H7862" i="62"/>
  <c r="I7862" i="62" s="1"/>
  <c r="H7861" i="62"/>
  <c r="I7861" i="62" s="1"/>
  <c r="H7860" i="62"/>
  <c r="I7860" i="62" s="1"/>
  <c r="H7859" i="62"/>
  <c r="I7859" i="62" s="1"/>
  <c r="H7858" i="62"/>
  <c r="I7858" i="62" s="1"/>
  <c r="H7857" i="62"/>
  <c r="I7857" i="62" s="1"/>
  <c r="H7856" i="62"/>
  <c r="I7856" i="62" s="1"/>
  <c r="H7855" i="62"/>
  <c r="I7855" i="62" s="1"/>
  <c r="H7854" i="62"/>
  <c r="I7854" i="62" s="1"/>
  <c r="H7853" i="62"/>
  <c r="I7853" i="62" s="1"/>
  <c r="H7852" i="62"/>
  <c r="I7852" i="62" s="1"/>
  <c r="H7851" i="62"/>
  <c r="I7851" i="62" s="1"/>
  <c r="H7850" i="62"/>
  <c r="I7850" i="62" s="1"/>
  <c r="H7849" i="62"/>
  <c r="I7849" i="62" s="1"/>
  <c r="H7848" i="62"/>
  <c r="I7848" i="62" s="1"/>
  <c r="H7847" i="62"/>
  <c r="I7847" i="62" s="1"/>
  <c r="H7846" i="62"/>
  <c r="I7846" i="62" s="1"/>
  <c r="H7845" i="62"/>
  <c r="I7845" i="62" s="1"/>
  <c r="H7844" i="62"/>
  <c r="I7844" i="62" s="1"/>
  <c r="H7843" i="62"/>
  <c r="I7843" i="62" s="1"/>
  <c r="H7842" i="62"/>
  <c r="I7842" i="62" s="1"/>
  <c r="H7841" i="62"/>
  <c r="I7841" i="62" s="1"/>
  <c r="H7840" i="62"/>
  <c r="I7840" i="62" s="1"/>
  <c r="H7839" i="62"/>
  <c r="I7839" i="62" s="1"/>
  <c r="H7838" i="62"/>
  <c r="I7838" i="62" s="1"/>
  <c r="H7837" i="62"/>
  <c r="I7837" i="62" s="1"/>
  <c r="H7836" i="62"/>
  <c r="I7836" i="62" s="1"/>
  <c r="H7835" i="62"/>
  <c r="I7835" i="62" s="1"/>
  <c r="H7834" i="62"/>
  <c r="I7834" i="62" s="1"/>
  <c r="H7833" i="62"/>
  <c r="I7833" i="62" s="1"/>
  <c r="H7832" i="62"/>
  <c r="I7832" i="62" s="1"/>
  <c r="H7831" i="62"/>
  <c r="I7831" i="62" s="1"/>
  <c r="H7830" i="62"/>
  <c r="I7830" i="62" s="1"/>
  <c r="H7829" i="62"/>
  <c r="I7829" i="62" s="1"/>
  <c r="H7828" i="62"/>
  <c r="I7828" i="62" s="1"/>
  <c r="H7827" i="62"/>
  <c r="I7827" i="62" s="1"/>
  <c r="H7826" i="62"/>
  <c r="I7826" i="62" s="1"/>
  <c r="H7825" i="62"/>
  <c r="I7825" i="62" s="1"/>
  <c r="H7824" i="62"/>
  <c r="I7824" i="62" s="1"/>
  <c r="H7823" i="62"/>
  <c r="I7823" i="62" s="1"/>
  <c r="H7822" i="62"/>
  <c r="I7822" i="62" s="1"/>
  <c r="H7821" i="62"/>
  <c r="I7821" i="62" s="1"/>
  <c r="H7820" i="62"/>
  <c r="I7820" i="62" s="1"/>
  <c r="H7819" i="62"/>
  <c r="I7819" i="62" s="1"/>
  <c r="H7818" i="62"/>
  <c r="I7818" i="62" s="1"/>
  <c r="H7817" i="62"/>
  <c r="I7817" i="62" s="1"/>
  <c r="H7816" i="62"/>
  <c r="I7816" i="62" s="1"/>
  <c r="H7815" i="62"/>
  <c r="I7815" i="62" s="1"/>
  <c r="H7814" i="62"/>
  <c r="I7814" i="62" s="1"/>
  <c r="H7813" i="62"/>
  <c r="I7813" i="62" s="1"/>
  <c r="H7812" i="62"/>
  <c r="I7812" i="62" s="1"/>
  <c r="H7811" i="62"/>
  <c r="I7811" i="62" s="1"/>
  <c r="H7810" i="62"/>
  <c r="I7810" i="62" s="1"/>
  <c r="H7809" i="62"/>
  <c r="I7809" i="62" s="1"/>
  <c r="H7808" i="62"/>
  <c r="I7808" i="62" s="1"/>
  <c r="H7807" i="62"/>
  <c r="I7807" i="62" s="1"/>
  <c r="H7806" i="62"/>
  <c r="I7806" i="62" s="1"/>
  <c r="H7805" i="62"/>
  <c r="I7805" i="62" s="1"/>
  <c r="H7804" i="62"/>
  <c r="I7804" i="62" s="1"/>
  <c r="H7803" i="62"/>
  <c r="I7803" i="62" s="1"/>
  <c r="H7802" i="62"/>
  <c r="I7802" i="62" s="1"/>
  <c r="H7801" i="62"/>
  <c r="I7801" i="62" s="1"/>
  <c r="H7800" i="62"/>
  <c r="I7800" i="62" s="1"/>
  <c r="H7799" i="62"/>
  <c r="I7799" i="62" s="1"/>
  <c r="H7798" i="62"/>
  <c r="I7798" i="62" s="1"/>
  <c r="H7797" i="62"/>
  <c r="I7797" i="62" s="1"/>
  <c r="H7796" i="62"/>
  <c r="I7796" i="62" s="1"/>
  <c r="H7795" i="62"/>
  <c r="I7795" i="62" s="1"/>
  <c r="H7794" i="62"/>
  <c r="I7794" i="62" s="1"/>
  <c r="H7793" i="62"/>
  <c r="I7793" i="62" s="1"/>
  <c r="H7792" i="62"/>
  <c r="I7792" i="62" s="1"/>
  <c r="H7791" i="62"/>
  <c r="I7791" i="62" s="1"/>
  <c r="H7790" i="62"/>
  <c r="I7790" i="62" s="1"/>
  <c r="H7789" i="62"/>
  <c r="I7789" i="62" s="1"/>
  <c r="H7788" i="62"/>
  <c r="I7788" i="62" s="1"/>
  <c r="H7787" i="62"/>
  <c r="I7787" i="62" s="1"/>
  <c r="H7786" i="62"/>
  <c r="I7786" i="62" s="1"/>
  <c r="H7785" i="62"/>
  <c r="I7785" i="62" s="1"/>
  <c r="H7784" i="62"/>
  <c r="I7784" i="62" s="1"/>
  <c r="H7783" i="62"/>
  <c r="I7783" i="62" s="1"/>
  <c r="H7782" i="62"/>
  <c r="I7782" i="62" s="1"/>
  <c r="H7781" i="62"/>
  <c r="I7781" i="62" s="1"/>
  <c r="H7780" i="62"/>
  <c r="I7780" i="62" s="1"/>
  <c r="H7779" i="62"/>
  <c r="I7779" i="62" s="1"/>
  <c r="H7778" i="62"/>
  <c r="I7778" i="62" s="1"/>
  <c r="H7777" i="62"/>
  <c r="I7777" i="62" s="1"/>
  <c r="H7776" i="62"/>
  <c r="I7776" i="62" s="1"/>
  <c r="H7775" i="62"/>
  <c r="I7775" i="62" s="1"/>
  <c r="H7774" i="62"/>
  <c r="I7774" i="62" s="1"/>
  <c r="H7773" i="62"/>
  <c r="I7773" i="62" s="1"/>
  <c r="H7772" i="62"/>
  <c r="I7772" i="62" s="1"/>
  <c r="H7771" i="62"/>
  <c r="I7771" i="62" s="1"/>
  <c r="H7770" i="62"/>
  <c r="I7770" i="62" s="1"/>
  <c r="H7769" i="62"/>
  <c r="I7769" i="62" s="1"/>
  <c r="H7768" i="62"/>
  <c r="I7768" i="62" s="1"/>
  <c r="H7767" i="62"/>
  <c r="I7767" i="62" s="1"/>
  <c r="H7766" i="62"/>
  <c r="I7766" i="62" s="1"/>
  <c r="H7765" i="62"/>
  <c r="I7765" i="62" s="1"/>
  <c r="H7764" i="62"/>
  <c r="I7764" i="62" s="1"/>
  <c r="H7763" i="62"/>
  <c r="I7763" i="62" s="1"/>
  <c r="H7762" i="62"/>
  <c r="I7762" i="62" s="1"/>
  <c r="H7761" i="62"/>
  <c r="I7761" i="62" s="1"/>
  <c r="H7760" i="62"/>
  <c r="I7760" i="62" s="1"/>
  <c r="H7759" i="62"/>
  <c r="I7759" i="62" s="1"/>
  <c r="H7758" i="62"/>
  <c r="I7758" i="62" s="1"/>
  <c r="H7757" i="62"/>
  <c r="I7757" i="62" s="1"/>
  <c r="H7756" i="62"/>
  <c r="I7756" i="62" s="1"/>
  <c r="H7755" i="62"/>
  <c r="I7755" i="62" s="1"/>
  <c r="H7754" i="62"/>
  <c r="I7754" i="62" s="1"/>
  <c r="H7753" i="62"/>
  <c r="I7753" i="62" s="1"/>
  <c r="H7752" i="62"/>
  <c r="I7752" i="62" s="1"/>
  <c r="H7751" i="62"/>
  <c r="I7751" i="62" s="1"/>
  <c r="H7750" i="62"/>
  <c r="I7750" i="62" s="1"/>
  <c r="H7749" i="62"/>
  <c r="I7749" i="62" s="1"/>
  <c r="H7748" i="62"/>
  <c r="I7748" i="62" s="1"/>
  <c r="H7747" i="62"/>
  <c r="I7747" i="62" s="1"/>
  <c r="H7746" i="62"/>
  <c r="I7746" i="62" s="1"/>
  <c r="H7745" i="62"/>
  <c r="I7745" i="62" s="1"/>
  <c r="H7744" i="62"/>
  <c r="I7744" i="62" s="1"/>
  <c r="H7743" i="62"/>
  <c r="I7743" i="62" s="1"/>
  <c r="H7742" i="62"/>
  <c r="I7742" i="62" s="1"/>
  <c r="H7741" i="62"/>
  <c r="I7741" i="62" s="1"/>
  <c r="H7740" i="62"/>
  <c r="I7740" i="62" s="1"/>
  <c r="H7739" i="62"/>
  <c r="I7739" i="62" s="1"/>
  <c r="H7738" i="62"/>
  <c r="I7738" i="62" s="1"/>
  <c r="H7737" i="62"/>
  <c r="I7737" i="62" s="1"/>
  <c r="H7736" i="62"/>
  <c r="I7736" i="62" s="1"/>
  <c r="H7735" i="62"/>
  <c r="I7735" i="62" s="1"/>
  <c r="H7734" i="62"/>
  <c r="I7734" i="62" s="1"/>
  <c r="H7733" i="62"/>
  <c r="I7733" i="62" s="1"/>
  <c r="H7732" i="62"/>
  <c r="I7732" i="62" s="1"/>
  <c r="H7731" i="62"/>
  <c r="I7731" i="62" s="1"/>
  <c r="H7730" i="62"/>
  <c r="I7730" i="62" s="1"/>
  <c r="H7729" i="62"/>
  <c r="I7729" i="62" s="1"/>
  <c r="H7728" i="62"/>
  <c r="I7728" i="62" s="1"/>
  <c r="H7727" i="62"/>
  <c r="I7727" i="62" s="1"/>
  <c r="H7726" i="62"/>
  <c r="I7726" i="62" s="1"/>
  <c r="H7725" i="62"/>
  <c r="I7725" i="62" s="1"/>
  <c r="H7724" i="62"/>
  <c r="I7724" i="62" s="1"/>
  <c r="H7723" i="62"/>
  <c r="I7723" i="62" s="1"/>
  <c r="H7722" i="62"/>
  <c r="I7722" i="62" s="1"/>
  <c r="H7721" i="62"/>
  <c r="I7721" i="62" s="1"/>
  <c r="H7720" i="62"/>
  <c r="I7720" i="62" s="1"/>
  <c r="H7719" i="62"/>
  <c r="I7719" i="62" s="1"/>
  <c r="H7718" i="62"/>
  <c r="I7718" i="62" s="1"/>
  <c r="H7717" i="62"/>
  <c r="I7717" i="62" s="1"/>
  <c r="H7716" i="62"/>
  <c r="I7716" i="62" s="1"/>
  <c r="H7715" i="62"/>
  <c r="I7715" i="62" s="1"/>
  <c r="H7714" i="62"/>
  <c r="I7714" i="62" s="1"/>
  <c r="H7713" i="62"/>
  <c r="I7713" i="62" s="1"/>
  <c r="H7712" i="62"/>
  <c r="I7712" i="62" s="1"/>
  <c r="H7711" i="62"/>
  <c r="I7711" i="62" s="1"/>
  <c r="H7710" i="62"/>
  <c r="I7710" i="62" s="1"/>
  <c r="H7709" i="62"/>
  <c r="I7709" i="62" s="1"/>
  <c r="H7708" i="62"/>
  <c r="I7708" i="62" s="1"/>
  <c r="H7707" i="62"/>
  <c r="I7707" i="62" s="1"/>
  <c r="H7706" i="62"/>
  <c r="I7706" i="62" s="1"/>
  <c r="H7705" i="62"/>
  <c r="I7705" i="62" s="1"/>
  <c r="H7704" i="62"/>
  <c r="I7704" i="62" s="1"/>
  <c r="H7703" i="62"/>
  <c r="I7703" i="62" s="1"/>
  <c r="H7702" i="62"/>
  <c r="I7702" i="62" s="1"/>
  <c r="H7701" i="62"/>
  <c r="I7701" i="62" s="1"/>
  <c r="H7700" i="62"/>
  <c r="I7700" i="62" s="1"/>
  <c r="H7699" i="62"/>
  <c r="I7699" i="62" s="1"/>
  <c r="H7698" i="62"/>
  <c r="I7698" i="62" s="1"/>
  <c r="H7697" i="62"/>
  <c r="I7697" i="62" s="1"/>
  <c r="H7696" i="62"/>
  <c r="I7696" i="62" s="1"/>
  <c r="H7695" i="62"/>
  <c r="I7695" i="62" s="1"/>
  <c r="H7694" i="62"/>
  <c r="I7694" i="62" s="1"/>
  <c r="H7693" i="62"/>
  <c r="I7693" i="62" s="1"/>
  <c r="H7692" i="62"/>
  <c r="I7692" i="62" s="1"/>
  <c r="H7691" i="62"/>
  <c r="I7691" i="62" s="1"/>
  <c r="H7690" i="62"/>
  <c r="I7690" i="62" s="1"/>
  <c r="H7689" i="62"/>
  <c r="I7689" i="62" s="1"/>
  <c r="H7688" i="62"/>
  <c r="I7688" i="62" s="1"/>
  <c r="H7687" i="62"/>
  <c r="I7687" i="62" s="1"/>
  <c r="H7686" i="62"/>
  <c r="I7686" i="62" s="1"/>
  <c r="H7685" i="62"/>
  <c r="I7685" i="62" s="1"/>
  <c r="H7684" i="62"/>
  <c r="I7684" i="62" s="1"/>
  <c r="H7683" i="62"/>
  <c r="I7683" i="62" s="1"/>
  <c r="H7682" i="62"/>
  <c r="I7682" i="62" s="1"/>
  <c r="H7681" i="62"/>
  <c r="I7681" i="62" s="1"/>
  <c r="H7680" i="62"/>
  <c r="I7680" i="62" s="1"/>
  <c r="H7679" i="62"/>
  <c r="I7679" i="62" s="1"/>
  <c r="H7678" i="62"/>
  <c r="I7678" i="62" s="1"/>
  <c r="H7677" i="62"/>
  <c r="I7677" i="62" s="1"/>
  <c r="H7676" i="62"/>
  <c r="I7676" i="62" s="1"/>
  <c r="H7675" i="62"/>
  <c r="I7675" i="62" s="1"/>
  <c r="H7674" i="62"/>
  <c r="I7674" i="62" s="1"/>
  <c r="H7673" i="62"/>
  <c r="I7673" i="62" s="1"/>
  <c r="H7672" i="62"/>
  <c r="I7672" i="62" s="1"/>
  <c r="H7671" i="62"/>
  <c r="I7671" i="62" s="1"/>
  <c r="H7670" i="62"/>
  <c r="I7670" i="62" s="1"/>
  <c r="H7669" i="62"/>
  <c r="I7669" i="62" s="1"/>
  <c r="H7668" i="62"/>
  <c r="I7668" i="62" s="1"/>
  <c r="H7667" i="62"/>
  <c r="I7667" i="62" s="1"/>
  <c r="H7666" i="62"/>
  <c r="I7666" i="62" s="1"/>
  <c r="H7665" i="62"/>
  <c r="I7665" i="62" s="1"/>
  <c r="H7664" i="62"/>
  <c r="I7664" i="62" s="1"/>
  <c r="H7663" i="62"/>
  <c r="I7663" i="62" s="1"/>
  <c r="H7662" i="62"/>
  <c r="I7662" i="62" s="1"/>
  <c r="H7661" i="62"/>
  <c r="I7661" i="62" s="1"/>
  <c r="H7660" i="62"/>
  <c r="I7660" i="62" s="1"/>
  <c r="H7659" i="62"/>
  <c r="I7659" i="62" s="1"/>
  <c r="H7658" i="62"/>
  <c r="I7658" i="62" s="1"/>
  <c r="H7657" i="62"/>
  <c r="I7657" i="62" s="1"/>
  <c r="H7656" i="62"/>
  <c r="I7656" i="62" s="1"/>
  <c r="H7655" i="62"/>
  <c r="I7655" i="62" s="1"/>
  <c r="H7654" i="62"/>
  <c r="I7654" i="62" s="1"/>
  <c r="H7653" i="62"/>
  <c r="I7653" i="62" s="1"/>
  <c r="H7652" i="62"/>
  <c r="I7652" i="62" s="1"/>
  <c r="H7651" i="62"/>
  <c r="I7651" i="62" s="1"/>
  <c r="H7650" i="62"/>
  <c r="I7650" i="62" s="1"/>
  <c r="H7649" i="62"/>
  <c r="I7649" i="62" s="1"/>
  <c r="H7648" i="62"/>
  <c r="I7648" i="62" s="1"/>
  <c r="H7647" i="62"/>
  <c r="I7647" i="62" s="1"/>
  <c r="H7646" i="62"/>
  <c r="I7646" i="62" s="1"/>
  <c r="H7645" i="62"/>
  <c r="I7645" i="62" s="1"/>
  <c r="H7644" i="62"/>
  <c r="I7644" i="62" s="1"/>
  <c r="H7643" i="62"/>
  <c r="I7643" i="62" s="1"/>
  <c r="H7642" i="62"/>
  <c r="I7642" i="62" s="1"/>
  <c r="H7641" i="62"/>
  <c r="I7641" i="62" s="1"/>
  <c r="H7640" i="62"/>
  <c r="I7640" i="62" s="1"/>
  <c r="H7639" i="62"/>
  <c r="I7639" i="62" s="1"/>
  <c r="H7638" i="62"/>
  <c r="I7638" i="62" s="1"/>
  <c r="H7637" i="62"/>
  <c r="I7637" i="62" s="1"/>
  <c r="H7636" i="62"/>
  <c r="I7636" i="62" s="1"/>
  <c r="H7635" i="62"/>
  <c r="I7635" i="62" s="1"/>
  <c r="H7634" i="62"/>
  <c r="I7634" i="62" s="1"/>
  <c r="H7633" i="62"/>
  <c r="I7633" i="62" s="1"/>
  <c r="H7632" i="62"/>
  <c r="I7632" i="62" s="1"/>
  <c r="H7631" i="62"/>
  <c r="I7631" i="62" s="1"/>
  <c r="H7630" i="62"/>
  <c r="I7630" i="62" s="1"/>
  <c r="H7629" i="62"/>
  <c r="I7629" i="62" s="1"/>
  <c r="H7628" i="62"/>
  <c r="I7628" i="62" s="1"/>
  <c r="H7627" i="62"/>
  <c r="I7627" i="62" s="1"/>
  <c r="H7626" i="62"/>
  <c r="I7626" i="62" s="1"/>
  <c r="H7625" i="62"/>
  <c r="I7625" i="62" s="1"/>
  <c r="H7624" i="62"/>
  <c r="I7624" i="62" s="1"/>
  <c r="H7623" i="62"/>
  <c r="I7623" i="62" s="1"/>
  <c r="H7622" i="62"/>
  <c r="I7622" i="62" s="1"/>
  <c r="H7621" i="62"/>
  <c r="I7621" i="62" s="1"/>
  <c r="H7620" i="62"/>
  <c r="I7620" i="62" s="1"/>
  <c r="H7619" i="62"/>
  <c r="I7619" i="62" s="1"/>
  <c r="H7618" i="62"/>
  <c r="I7618" i="62" s="1"/>
  <c r="H7617" i="62"/>
  <c r="I7617" i="62" s="1"/>
  <c r="H7616" i="62"/>
  <c r="I7616" i="62" s="1"/>
  <c r="H7615" i="62"/>
  <c r="I7615" i="62" s="1"/>
  <c r="H7614" i="62"/>
  <c r="I7614" i="62" s="1"/>
  <c r="H7613" i="62"/>
  <c r="I7613" i="62" s="1"/>
  <c r="H7612" i="62"/>
  <c r="I7612" i="62" s="1"/>
  <c r="H7611" i="62"/>
  <c r="I7611" i="62" s="1"/>
  <c r="H7610" i="62"/>
  <c r="I7610" i="62" s="1"/>
  <c r="H7609" i="62"/>
  <c r="I7609" i="62" s="1"/>
  <c r="H7608" i="62"/>
  <c r="I7608" i="62" s="1"/>
  <c r="H7607" i="62"/>
  <c r="I7607" i="62" s="1"/>
  <c r="H7606" i="62"/>
  <c r="I7606" i="62" s="1"/>
  <c r="H7605" i="62"/>
  <c r="I7605" i="62" s="1"/>
  <c r="H7604" i="62"/>
  <c r="I7604" i="62" s="1"/>
  <c r="H7603" i="62"/>
  <c r="I7603" i="62" s="1"/>
  <c r="H7602" i="62"/>
  <c r="I7602" i="62" s="1"/>
  <c r="H7601" i="62"/>
  <c r="I7601" i="62" s="1"/>
  <c r="H7600" i="62"/>
  <c r="I7600" i="62" s="1"/>
  <c r="H7599" i="62"/>
  <c r="I7599" i="62" s="1"/>
  <c r="H7598" i="62"/>
  <c r="I7598" i="62" s="1"/>
  <c r="H7597" i="62"/>
  <c r="I7597" i="62" s="1"/>
  <c r="H7596" i="62"/>
  <c r="I7596" i="62" s="1"/>
  <c r="H7595" i="62"/>
  <c r="I7595" i="62" s="1"/>
  <c r="H7594" i="62"/>
  <c r="I7594" i="62" s="1"/>
  <c r="H7593" i="62"/>
  <c r="I7593" i="62" s="1"/>
  <c r="H7592" i="62"/>
  <c r="I7592" i="62" s="1"/>
  <c r="H7591" i="62"/>
  <c r="I7591" i="62" s="1"/>
  <c r="H7590" i="62"/>
  <c r="I7590" i="62" s="1"/>
  <c r="H7589" i="62"/>
  <c r="I7589" i="62" s="1"/>
  <c r="H7588" i="62"/>
  <c r="I7588" i="62" s="1"/>
  <c r="H7587" i="62"/>
  <c r="I7587" i="62" s="1"/>
  <c r="H7586" i="62"/>
  <c r="I7586" i="62" s="1"/>
  <c r="H7585" i="62"/>
  <c r="I7585" i="62" s="1"/>
  <c r="H7584" i="62"/>
  <c r="I7584" i="62" s="1"/>
  <c r="H7583" i="62"/>
  <c r="I7583" i="62" s="1"/>
  <c r="H7582" i="62"/>
  <c r="I7582" i="62" s="1"/>
  <c r="H7581" i="62"/>
  <c r="I7581" i="62" s="1"/>
  <c r="H7580" i="62"/>
  <c r="I7580" i="62" s="1"/>
  <c r="H7579" i="62"/>
  <c r="I7579" i="62" s="1"/>
  <c r="H7578" i="62"/>
  <c r="I7578" i="62" s="1"/>
  <c r="H7577" i="62"/>
  <c r="I7577" i="62" s="1"/>
  <c r="H7576" i="62"/>
  <c r="I7576" i="62" s="1"/>
  <c r="H7575" i="62"/>
  <c r="I7575" i="62" s="1"/>
  <c r="H7574" i="62"/>
  <c r="I7574" i="62" s="1"/>
  <c r="H7573" i="62"/>
  <c r="I7573" i="62" s="1"/>
  <c r="H7572" i="62"/>
  <c r="I7572" i="62" s="1"/>
  <c r="H7571" i="62"/>
  <c r="I7571" i="62" s="1"/>
  <c r="H7570" i="62"/>
  <c r="I7570" i="62" s="1"/>
  <c r="H7569" i="62"/>
  <c r="I7569" i="62" s="1"/>
  <c r="H7568" i="62"/>
  <c r="I7568" i="62" s="1"/>
  <c r="H7567" i="62"/>
  <c r="I7567" i="62" s="1"/>
  <c r="H7566" i="62"/>
  <c r="I7566" i="62" s="1"/>
  <c r="H7565" i="62"/>
  <c r="I7565" i="62" s="1"/>
  <c r="H7564" i="62"/>
  <c r="I7564" i="62" s="1"/>
  <c r="H7563" i="62"/>
  <c r="I7563" i="62" s="1"/>
  <c r="H7562" i="62"/>
  <c r="I7562" i="62" s="1"/>
  <c r="H7561" i="62"/>
  <c r="I7561" i="62" s="1"/>
  <c r="H7560" i="62"/>
  <c r="I7560" i="62" s="1"/>
  <c r="H7559" i="62"/>
  <c r="I7559" i="62" s="1"/>
  <c r="H7558" i="62"/>
  <c r="I7558" i="62" s="1"/>
  <c r="H7557" i="62"/>
  <c r="I7557" i="62" s="1"/>
  <c r="H7556" i="62"/>
  <c r="I7556" i="62" s="1"/>
  <c r="H7555" i="62"/>
  <c r="I7555" i="62" s="1"/>
  <c r="H7554" i="62"/>
  <c r="I7554" i="62" s="1"/>
  <c r="H7553" i="62"/>
  <c r="I7553" i="62" s="1"/>
  <c r="H7552" i="62"/>
  <c r="I7552" i="62" s="1"/>
  <c r="H7551" i="62"/>
  <c r="I7551" i="62" s="1"/>
  <c r="H7550" i="62"/>
  <c r="I7550" i="62" s="1"/>
  <c r="H7549" i="62"/>
  <c r="I7549" i="62" s="1"/>
  <c r="H7548" i="62"/>
  <c r="I7548" i="62" s="1"/>
  <c r="H7547" i="62"/>
  <c r="I7547" i="62" s="1"/>
  <c r="H7546" i="62"/>
  <c r="I7546" i="62" s="1"/>
  <c r="H7545" i="62"/>
  <c r="I7545" i="62" s="1"/>
  <c r="H7544" i="62"/>
  <c r="I7544" i="62" s="1"/>
  <c r="H7543" i="62"/>
  <c r="I7543" i="62" s="1"/>
  <c r="H7542" i="62"/>
  <c r="I7542" i="62" s="1"/>
  <c r="H7541" i="62"/>
  <c r="I7541" i="62" s="1"/>
  <c r="H7540" i="62"/>
  <c r="I7540" i="62" s="1"/>
  <c r="H7539" i="62"/>
  <c r="I7539" i="62" s="1"/>
  <c r="H7538" i="62"/>
  <c r="I7538" i="62" s="1"/>
  <c r="H7537" i="62"/>
  <c r="I7537" i="62" s="1"/>
  <c r="H7536" i="62"/>
  <c r="I7536" i="62" s="1"/>
  <c r="H7535" i="62"/>
  <c r="I7535" i="62" s="1"/>
  <c r="H7534" i="62"/>
  <c r="I7534" i="62" s="1"/>
  <c r="H7533" i="62"/>
  <c r="I7533" i="62" s="1"/>
  <c r="H7532" i="62"/>
  <c r="I7532" i="62" s="1"/>
  <c r="H7531" i="62"/>
  <c r="I7531" i="62" s="1"/>
  <c r="H7530" i="62"/>
  <c r="I7530" i="62" s="1"/>
  <c r="H7529" i="62"/>
  <c r="I7529" i="62" s="1"/>
  <c r="H7528" i="62"/>
  <c r="I7528" i="62" s="1"/>
  <c r="H7527" i="62"/>
  <c r="I7527" i="62" s="1"/>
  <c r="H7526" i="62"/>
  <c r="I7526" i="62" s="1"/>
  <c r="H7525" i="62"/>
  <c r="I7525" i="62" s="1"/>
  <c r="H7524" i="62"/>
  <c r="I7524" i="62" s="1"/>
  <c r="H7523" i="62"/>
  <c r="I7523" i="62" s="1"/>
  <c r="H7522" i="62"/>
  <c r="I7522" i="62" s="1"/>
  <c r="H7521" i="62"/>
  <c r="I7521" i="62" s="1"/>
  <c r="H7520" i="62"/>
  <c r="I7520" i="62" s="1"/>
  <c r="H7519" i="62"/>
  <c r="I7519" i="62" s="1"/>
  <c r="H7518" i="62"/>
  <c r="I7518" i="62" s="1"/>
  <c r="H7517" i="62"/>
  <c r="I7517" i="62" s="1"/>
  <c r="H7516" i="62"/>
  <c r="I7516" i="62" s="1"/>
  <c r="H7515" i="62"/>
  <c r="I7515" i="62" s="1"/>
  <c r="H7514" i="62"/>
  <c r="I7514" i="62" s="1"/>
  <c r="H7513" i="62"/>
  <c r="I7513" i="62" s="1"/>
  <c r="H7512" i="62"/>
  <c r="I7512" i="62" s="1"/>
  <c r="H7511" i="62"/>
  <c r="I7511" i="62" s="1"/>
  <c r="H7510" i="62"/>
  <c r="I7510" i="62" s="1"/>
  <c r="H7509" i="62"/>
  <c r="I7509" i="62" s="1"/>
  <c r="H7508" i="62"/>
  <c r="I7508" i="62" s="1"/>
  <c r="H7507" i="62"/>
  <c r="I7507" i="62" s="1"/>
  <c r="H7506" i="62"/>
  <c r="I7506" i="62" s="1"/>
  <c r="H7505" i="62"/>
  <c r="I7505" i="62" s="1"/>
  <c r="H7504" i="62"/>
  <c r="I7504" i="62" s="1"/>
  <c r="H7503" i="62"/>
  <c r="I7503" i="62" s="1"/>
  <c r="H7502" i="62"/>
  <c r="I7502" i="62" s="1"/>
  <c r="H7501" i="62"/>
  <c r="I7501" i="62" s="1"/>
  <c r="H7500" i="62"/>
  <c r="I7500" i="62" s="1"/>
  <c r="H7499" i="62"/>
  <c r="I7499" i="62" s="1"/>
  <c r="H7498" i="62"/>
  <c r="I7498" i="62" s="1"/>
  <c r="H7497" i="62"/>
  <c r="I7497" i="62" s="1"/>
  <c r="H7496" i="62"/>
  <c r="I7496" i="62" s="1"/>
  <c r="H7495" i="62"/>
  <c r="I7495" i="62" s="1"/>
  <c r="H7494" i="62"/>
  <c r="I7494" i="62" s="1"/>
  <c r="H7493" i="62"/>
  <c r="I7493" i="62" s="1"/>
  <c r="H7492" i="62"/>
  <c r="I7492" i="62" s="1"/>
  <c r="H7491" i="62"/>
  <c r="I7491" i="62" s="1"/>
  <c r="H7490" i="62"/>
  <c r="I7490" i="62" s="1"/>
  <c r="H7489" i="62"/>
  <c r="I7489" i="62" s="1"/>
  <c r="H7488" i="62"/>
  <c r="I7488" i="62" s="1"/>
  <c r="H7487" i="62"/>
  <c r="I7487" i="62" s="1"/>
  <c r="H7486" i="62"/>
  <c r="I7486" i="62" s="1"/>
  <c r="H7485" i="62"/>
  <c r="I7485" i="62" s="1"/>
  <c r="H7484" i="62"/>
  <c r="I7484" i="62" s="1"/>
  <c r="H7483" i="62"/>
  <c r="I7483" i="62" s="1"/>
  <c r="H7482" i="62"/>
  <c r="I7482" i="62" s="1"/>
  <c r="H7481" i="62"/>
  <c r="I7481" i="62" s="1"/>
  <c r="H7480" i="62"/>
  <c r="I7480" i="62" s="1"/>
  <c r="H7479" i="62"/>
  <c r="I7479" i="62" s="1"/>
  <c r="H7478" i="62"/>
  <c r="I7478" i="62" s="1"/>
  <c r="H7477" i="62"/>
  <c r="I7477" i="62" s="1"/>
  <c r="H7476" i="62"/>
  <c r="I7476" i="62" s="1"/>
  <c r="H7475" i="62"/>
  <c r="I7475" i="62" s="1"/>
  <c r="H7474" i="62"/>
  <c r="I7474" i="62" s="1"/>
  <c r="H7473" i="62"/>
  <c r="I7473" i="62" s="1"/>
  <c r="H7472" i="62"/>
  <c r="I7472" i="62" s="1"/>
  <c r="H7471" i="62"/>
  <c r="I7471" i="62" s="1"/>
  <c r="H7470" i="62"/>
  <c r="I7470" i="62" s="1"/>
  <c r="H7469" i="62"/>
  <c r="I7469" i="62" s="1"/>
  <c r="H7468" i="62"/>
  <c r="I7468" i="62" s="1"/>
  <c r="H7467" i="62"/>
  <c r="I7467" i="62" s="1"/>
  <c r="H7466" i="62"/>
  <c r="I7466" i="62" s="1"/>
  <c r="H7465" i="62"/>
  <c r="I7465" i="62" s="1"/>
  <c r="H7464" i="62"/>
  <c r="I7464" i="62" s="1"/>
  <c r="H7463" i="62"/>
  <c r="I7463" i="62" s="1"/>
  <c r="H7462" i="62"/>
  <c r="I7462" i="62" s="1"/>
  <c r="H7461" i="62"/>
  <c r="I7461" i="62" s="1"/>
  <c r="H7460" i="62"/>
  <c r="I7460" i="62" s="1"/>
  <c r="H7459" i="62"/>
  <c r="I7459" i="62" s="1"/>
  <c r="H7458" i="62"/>
  <c r="I7458" i="62" s="1"/>
  <c r="H7457" i="62"/>
  <c r="I7457" i="62" s="1"/>
  <c r="H7456" i="62"/>
  <c r="I7456" i="62" s="1"/>
  <c r="H7455" i="62"/>
  <c r="I7455" i="62" s="1"/>
  <c r="H7454" i="62"/>
  <c r="I7454" i="62" s="1"/>
  <c r="H7453" i="62"/>
  <c r="I7453" i="62" s="1"/>
  <c r="H7452" i="62"/>
  <c r="I7452" i="62" s="1"/>
  <c r="H7451" i="62"/>
  <c r="I7451" i="62" s="1"/>
  <c r="H7450" i="62"/>
  <c r="I7450" i="62" s="1"/>
  <c r="H7449" i="62"/>
  <c r="I7449" i="62" s="1"/>
  <c r="H7448" i="62"/>
  <c r="I7448" i="62" s="1"/>
  <c r="H7447" i="62"/>
  <c r="I7447" i="62" s="1"/>
  <c r="H7446" i="62"/>
  <c r="I7446" i="62" s="1"/>
  <c r="H7445" i="62"/>
  <c r="I7445" i="62" s="1"/>
  <c r="H7444" i="62"/>
  <c r="I7444" i="62" s="1"/>
  <c r="H7443" i="62"/>
  <c r="I7443" i="62" s="1"/>
  <c r="H7442" i="62"/>
  <c r="I7442" i="62" s="1"/>
  <c r="H7441" i="62"/>
  <c r="I7441" i="62" s="1"/>
  <c r="H7440" i="62"/>
  <c r="I7440" i="62" s="1"/>
  <c r="H7439" i="62"/>
  <c r="I7439" i="62" s="1"/>
  <c r="H7438" i="62"/>
  <c r="I7438" i="62" s="1"/>
  <c r="H7437" i="62"/>
  <c r="I7437" i="62" s="1"/>
  <c r="H7436" i="62"/>
  <c r="I7436" i="62" s="1"/>
  <c r="H7435" i="62"/>
  <c r="I7435" i="62" s="1"/>
  <c r="H7434" i="62"/>
  <c r="I7434" i="62" s="1"/>
  <c r="H7433" i="62"/>
  <c r="I7433" i="62" s="1"/>
  <c r="H7432" i="62"/>
  <c r="I7432" i="62" s="1"/>
  <c r="H7431" i="62"/>
  <c r="I7431" i="62" s="1"/>
  <c r="H7430" i="62"/>
  <c r="I7430" i="62" s="1"/>
  <c r="H7429" i="62"/>
  <c r="I7429" i="62" s="1"/>
  <c r="H7428" i="62"/>
  <c r="I7428" i="62" s="1"/>
  <c r="H7427" i="62"/>
  <c r="I7427" i="62" s="1"/>
  <c r="H7426" i="62"/>
  <c r="I7426" i="62" s="1"/>
  <c r="H7425" i="62"/>
  <c r="I7425" i="62" s="1"/>
  <c r="H7424" i="62"/>
  <c r="I7424" i="62" s="1"/>
  <c r="H7423" i="62"/>
  <c r="I7423" i="62" s="1"/>
  <c r="H7422" i="62"/>
  <c r="I7422" i="62" s="1"/>
  <c r="H7421" i="62"/>
  <c r="I7421" i="62" s="1"/>
  <c r="H7420" i="62"/>
  <c r="I7420" i="62" s="1"/>
  <c r="H7419" i="62"/>
  <c r="I7419" i="62" s="1"/>
  <c r="H7418" i="62"/>
  <c r="I7418" i="62" s="1"/>
  <c r="H7417" i="62"/>
  <c r="I7417" i="62" s="1"/>
  <c r="H7416" i="62"/>
  <c r="I7416" i="62" s="1"/>
  <c r="H7415" i="62"/>
  <c r="I7415" i="62" s="1"/>
  <c r="H7414" i="62"/>
  <c r="I7414" i="62" s="1"/>
  <c r="H7413" i="62"/>
  <c r="I7413" i="62" s="1"/>
  <c r="H7412" i="62"/>
  <c r="I7412" i="62" s="1"/>
  <c r="H7411" i="62"/>
  <c r="I7411" i="62" s="1"/>
  <c r="H7410" i="62"/>
  <c r="I7410" i="62" s="1"/>
  <c r="H7409" i="62"/>
  <c r="I7409" i="62" s="1"/>
  <c r="H7408" i="62"/>
  <c r="I7408" i="62" s="1"/>
  <c r="H7407" i="62"/>
  <c r="I7407" i="62" s="1"/>
  <c r="H7406" i="62"/>
  <c r="I7406" i="62" s="1"/>
  <c r="H7405" i="62"/>
  <c r="I7405" i="62" s="1"/>
  <c r="H7404" i="62"/>
  <c r="I7404" i="62" s="1"/>
  <c r="H7403" i="62"/>
  <c r="I7403" i="62" s="1"/>
  <c r="H7402" i="62"/>
  <c r="I7402" i="62" s="1"/>
  <c r="H7401" i="62"/>
  <c r="I7401" i="62" s="1"/>
  <c r="H7400" i="62"/>
  <c r="I7400" i="62" s="1"/>
  <c r="H7399" i="62"/>
  <c r="I7399" i="62" s="1"/>
  <c r="H7398" i="62"/>
  <c r="I7398" i="62" s="1"/>
  <c r="H7397" i="62"/>
  <c r="I7397" i="62" s="1"/>
  <c r="H7396" i="62"/>
  <c r="I7396" i="62" s="1"/>
  <c r="H7395" i="62"/>
  <c r="I7395" i="62" s="1"/>
  <c r="H7394" i="62"/>
  <c r="I7394" i="62" s="1"/>
  <c r="H7393" i="62"/>
  <c r="I7393" i="62" s="1"/>
  <c r="H7392" i="62"/>
  <c r="I7392" i="62" s="1"/>
  <c r="H7391" i="62"/>
  <c r="I7391" i="62" s="1"/>
  <c r="H7390" i="62"/>
  <c r="I7390" i="62" s="1"/>
  <c r="H7389" i="62"/>
  <c r="I7389" i="62" s="1"/>
  <c r="H7388" i="62"/>
  <c r="I7388" i="62" s="1"/>
  <c r="H7387" i="62"/>
  <c r="I7387" i="62" s="1"/>
  <c r="H7386" i="62"/>
  <c r="I7386" i="62" s="1"/>
  <c r="H7385" i="62"/>
  <c r="I7385" i="62" s="1"/>
  <c r="H7384" i="62"/>
  <c r="I7384" i="62" s="1"/>
  <c r="H7383" i="62"/>
  <c r="I7383" i="62" s="1"/>
  <c r="H7382" i="62"/>
  <c r="I7382" i="62" s="1"/>
  <c r="H7381" i="62"/>
  <c r="I7381" i="62" s="1"/>
  <c r="H7380" i="62"/>
  <c r="I7380" i="62" s="1"/>
  <c r="H7379" i="62"/>
  <c r="I7379" i="62" s="1"/>
  <c r="H7378" i="62"/>
  <c r="I7378" i="62" s="1"/>
  <c r="H7377" i="62"/>
  <c r="I7377" i="62" s="1"/>
  <c r="H7376" i="62"/>
  <c r="I7376" i="62" s="1"/>
  <c r="H7375" i="62"/>
  <c r="I7375" i="62" s="1"/>
  <c r="H7374" i="62"/>
  <c r="I7374" i="62" s="1"/>
  <c r="H7373" i="62"/>
  <c r="I7373" i="62" s="1"/>
  <c r="H7372" i="62"/>
  <c r="I7372" i="62" s="1"/>
  <c r="H7371" i="62"/>
  <c r="I7371" i="62" s="1"/>
  <c r="H7370" i="62"/>
  <c r="I7370" i="62" s="1"/>
  <c r="H7369" i="62"/>
  <c r="I7369" i="62" s="1"/>
  <c r="H7368" i="62"/>
  <c r="I7368" i="62" s="1"/>
  <c r="H7367" i="62"/>
  <c r="I7367" i="62" s="1"/>
  <c r="H7366" i="62"/>
  <c r="I7366" i="62" s="1"/>
  <c r="H7365" i="62"/>
  <c r="I7365" i="62" s="1"/>
  <c r="H7364" i="62"/>
  <c r="I7364" i="62" s="1"/>
  <c r="H7363" i="62"/>
  <c r="I7363" i="62" s="1"/>
  <c r="H7362" i="62"/>
  <c r="I7362" i="62" s="1"/>
  <c r="H7361" i="62"/>
  <c r="I7361" i="62" s="1"/>
  <c r="H7360" i="62"/>
  <c r="I7360" i="62" s="1"/>
  <c r="H7359" i="62"/>
  <c r="I7359" i="62" s="1"/>
  <c r="H7358" i="62"/>
  <c r="I7358" i="62" s="1"/>
  <c r="H7357" i="62"/>
  <c r="I7357" i="62" s="1"/>
  <c r="H7356" i="62"/>
  <c r="I7356" i="62" s="1"/>
  <c r="H7355" i="62"/>
  <c r="I7355" i="62" s="1"/>
  <c r="H7354" i="62"/>
  <c r="I7354" i="62" s="1"/>
  <c r="H7353" i="62"/>
  <c r="I7353" i="62" s="1"/>
  <c r="H7352" i="62"/>
  <c r="I7352" i="62" s="1"/>
  <c r="H7351" i="62"/>
  <c r="I7351" i="62" s="1"/>
  <c r="H7350" i="62"/>
  <c r="I7350" i="62" s="1"/>
  <c r="H7349" i="62"/>
  <c r="I7349" i="62" s="1"/>
  <c r="H7348" i="62"/>
  <c r="I7348" i="62" s="1"/>
  <c r="H7347" i="62"/>
  <c r="I7347" i="62" s="1"/>
  <c r="H7346" i="62"/>
  <c r="I7346" i="62" s="1"/>
  <c r="H7345" i="62"/>
  <c r="I7345" i="62" s="1"/>
  <c r="H7344" i="62"/>
  <c r="I7344" i="62" s="1"/>
  <c r="H7343" i="62"/>
  <c r="I7343" i="62" s="1"/>
  <c r="H7342" i="62"/>
  <c r="I7342" i="62" s="1"/>
  <c r="H7341" i="62"/>
  <c r="I7341" i="62" s="1"/>
  <c r="H7340" i="62"/>
  <c r="I7340" i="62" s="1"/>
  <c r="H7339" i="62"/>
  <c r="I7339" i="62" s="1"/>
  <c r="H7338" i="62"/>
  <c r="I7338" i="62" s="1"/>
  <c r="H7337" i="62"/>
  <c r="I7337" i="62" s="1"/>
  <c r="H7336" i="62"/>
  <c r="I7336" i="62" s="1"/>
  <c r="H7335" i="62"/>
  <c r="I7335" i="62" s="1"/>
  <c r="H7334" i="62"/>
  <c r="I7334" i="62" s="1"/>
  <c r="H7333" i="62"/>
  <c r="I7333" i="62" s="1"/>
  <c r="H7332" i="62"/>
  <c r="I7332" i="62" s="1"/>
  <c r="H7331" i="62"/>
  <c r="I7331" i="62" s="1"/>
  <c r="H7330" i="62"/>
  <c r="I7330" i="62" s="1"/>
  <c r="H7329" i="62"/>
  <c r="I7329" i="62" s="1"/>
  <c r="H7328" i="62"/>
  <c r="I7328" i="62" s="1"/>
  <c r="H7327" i="62"/>
  <c r="I7327" i="62" s="1"/>
  <c r="H7326" i="62"/>
  <c r="I7326" i="62" s="1"/>
  <c r="H7325" i="62"/>
  <c r="I7325" i="62" s="1"/>
  <c r="H7324" i="62"/>
  <c r="I7324" i="62" s="1"/>
  <c r="H7323" i="62"/>
  <c r="I7323" i="62" s="1"/>
  <c r="H7322" i="62"/>
  <c r="I7322" i="62" s="1"/>
  <c r="H7321" i="62"/>
  <c r="I7321" i="62" s="1"/>
  <c r="H7320" i="62"/>
  <c r="I7320" i="62" s="1"/>
  <c r="H7319" i="62"/>
  <c r="I7319" i="62" s="1"/>
  <c r="H7318" i="62"/>
  <c r="I7318" i="62" s="1"/>
  <c r="H7317" i="62"/>
  <c r="I7317" i="62" s="1"/>
  <c r="H7316" i="62"/>
  <c r="I7316" i="62" s="1"/>
  <c r="H7315" i="62"/>
  <c r="I7315" i="62" s="1"/>
  <c r="H7314" i="62"/>
  <c r="I7314" i="62" s="1"/>
  <c r="H7313" i="62"/>
  <c r="I7313" i="62" s="1"/>
  <c r="H7312" i="62"/>
  <c r="I7312" i="62" s="1"/>
  <c r="H7311" i="62"/>
  <c r="I7311" i="62" s="1"/>
  <c r="H7310" i="62"/>
  <c r="I7310" i="62" s="1"/>
  <c r="H7309" i="62"/>
  <c r="I7309" i="62" s="1"/>
  <c r="H7308" i="62"/>
  <c r="I7308" i="62" s="1"/>
  <c r="H7307" i="62"/>
  <c r="I7307" i="62" s="1"/>
  <c r="H7306" i="62"/>
  <c r="I7306" i="62" s="1"/>
  <c r="H7305" i="62"/>
  <c r="I7305" i="62" s="1"/>
  <c r="H7304" i="62"/>
  <c r="I7304" i="62" s="1"/>
  <c r="H7303" i="62"/>
  <c r="I7303" i="62" s="1"/>
  <c r="H7302" i="62"/>
  <c r="I7302" i="62" s="1"/>
  <c r="H7301" i="62"/>
  <c r="I7301" i="62" s="1"/>
  <c r="H7300" i="62"/>
  <c r="I7300" i="62" s="1"/>
  <c r="H7299" i="62"/>
  <c r="I7299" i="62" s="1"/>
  <c r="H7298" i="62"/>
  <c r="I7298" i="62" s="1"/>
  <c r="H7297" i="62"/>
  <c r="I7297" i="62" s="1"/>
  <c r="H7296" i="62"/>
  <c r="I7296" i="62" s="1"/>
  <c r="H7295" i="62"/>
  <c r="I7295" i="62" s="1"/>
  <c r="H7294" i="62"/>
  <c r="I7294" i="62" s="1"/>
  <c r="H7293" i="62"/>
  <c r="I7293" i="62" s="1"/>
  <c r="H7292" i="62"/>
  <c r="I7292" i="62" s="1"/>
  <c r="H7291" i="62"/>
  <c r="I7291" i="62" s="1"/>
  <c r="H7290" i="62"/>
  <c r="I7290" i="62" s="1"/>
  <c r="H7289" i="62"/>
  <c r="I7289" i="62" s="1"/>
  <c r="H7288" i="62"/>
  <c r="I7288" i="62" s="1"/>
  <c r="H7287" i="62"/>
  <c r="I7287" i="62" s="1"/>
  <c r="H7286" i="62"/>
  <c r="I7286" i="62" s="1"/>
  <c r="H7285" i="62"/>
  <c r="I7285" i="62" s="1"/>
  <c r="H7284" i="62"/>
  <c r="I7284" i="62" s="1"/>
  <c r="H7283" i="62"/>
  <c r="I7283" i="62" s="1"/>
  <c r="H7282" i="62"/>
  <c r="I7282" i="62" s="1"/>
  <c r="H7281" i="62"/>
  <c r="I7281" i="62" s="1"/>
  <c r="H7280" i="62"/>
  <c r="I7280" i="62" s="1"/>
  <c r="H7279" i="62"/>
  <c r="I7279" i="62" s="1"/>
  <c r="H7278" i="62"/>
  <c r="I7278" i="62" s="1"/>
  <c r="H7277" i="62"/>
  <c r="I7277" i="62" s="1"/>
  <c r="H7276" i="62"/>
  <c r="I7276" i="62" s="1"/>
  <c r="H7275" i="62"/>
  <c r="I7275" i="62" s="1"/>
  <c r="H7274" i="62"/>
  <c r="I7274" i="62" s="1"/>
  <c r="H7273" i="62"/>
  <c r="I7273" i="62" s="1"/>
  <c r="H7272" i="62"/>
  <c r="I7272" i="62" s="1"/>
  <c r="H7271" i="62"/>
  <c r="I7271" i="62" s="1"/>
  <c r="H7270" i="62"/>
  <c r="I7270" i="62" s="1"/>
  <c r="H7269" i="62"/>
  <c r="I7269" i="62" s="1"/>
  <c r="H7268" i="62"/>
  <c r="I7268" i="62" s="1"/>
  <c r="H7267" i="62"/>
  <c r="I7267" i="62" s="1"/>
  <c r="H7266" i="62"/>
  <c r="I7266" i="62" s="1"/>
  <c r="H7265" i="62"/>
  <c r="I7265" i="62" s="1"/>
  <c r="H7264" i="62"/>
  <c r="I7264" i="62" s="1"/>
  <c r="H7263" i="62"/>
  <c r="I7263" i="62" s="1"/>
  <c r="H7262" i="62"/>
  <c r="I7262" i="62" s="1"/>
  <c r="H7261" i="62"/>
  <c r="I7261" i="62" s="1"/>
  <c r="H7260" i="62"/>
  <c r="I7260" i="62" s="1"/>
  <c r="H7259" i="62"/>
  <c r="I7259" i="62" s="1"/>
  <c r="H7258" i="62"/>
  <c r="I7258" i="62" s="1"/>
  <c r="H7257" i="62"/>
  <c r="I7257" i="62" s="1"/>
  <c r="H7256" i="62"/>
  <c r="I7256" i="62" s="1"/>
  <c r="H7255" i="62"/>
  <c r="I7255" i="62" s="1"/>
  <c r="H7254" i="62"/>
  <c r="I7254" i="62" s="1"/>
  <c r="H7253" i="62"/>
  <c r="I7253" i="62" s="1"/>
  <c r="H7252" i="62"/>
  <c r="I7252" i="62" s="1"/>
  <c r="H7251" i="62"/>
  <c r="I7251" i="62" s="1"/>
  <c r="H7250" i="62"/>
  <c r="I7250" i="62" s="1"/>
  <c r="H7249" i="62"/>
  <c r="I7249" i="62" s="1"/>
  <c r="H7248" i="62"/>
  <c r="I7248" i="62" s="1"/>
  <c r="H7247" i="62"/>
  <c r="I7247" i="62" s="1"/>
  <c r="H7246" i="62"/>
  <c r="I7246" i="62" s="1"/>
  <c r="H7245" i="62"/>
  <c r="I7245" i="62" s="1"/>
  <c r="H7244" i="62"/>
  <c r="I7244" i="62" s="1"/>
  <c r="H7243" i="62"/>
  <c r="I7243" i="62" s="1"/>
  <c r="H7242" i="62"/>
  <c r="I7242" i="62" s="1"/>
  <c r="H7241" i="62"/>
  <c r="I7241" i="62" s="1"/>
  <c r="H7240" i="62"/>
  <c r="I7240" i="62" s="1"/>
  <c r="H7239" i="62"/>
  <c r="I7239" i="62" s="1"/>
  <c r="H7238" i="62"/>
  <c r="I7238" i="62" s="1"/>
  <c r="H7237" i="62"/>
  <c r="I7237" i="62" s="1"/>
  <c r="H7236" i="62"/>
  <c r="I7236" i="62" s="1"/>
  <c r="H7235" i="62"/>
  <c r="I7235" i="62" s="1"/>
  <c r="H7234" i="62"/>
  <c r="I7234" i="62" s="1"/>
  <c r="H7233" i="62"/>
  <c r="I7233" i="62" s="1"/>
  <c r="H7232" i="62"/>
  <c r="I7232" i="62" s="1"/>
  <c r="H7231" i="62"/>
  <c r="I7231" i="62" s="1"/>
  <c r="H7230" i="62"/>
  <c r="I7230" i="62" s="1"/>
  <c r="H7229" i="62"/>
  <c r="I7229" i="62" s="1"/>
  <c r="H7228" i="62"/>
  <c r="I7228" i="62" s="1"/>
  <c r="H7227" i="62"/>
  <c r="I7227" i="62" s="1"/>
  <c r="H7226" i="62"/>
  <c r="I7226" i="62" s="1"/>
  <c r="H7225" i="62"/>
  <c r="I7225" i="62" s="1"/>
  <c r="H7224" i="62"/>
  <c r="I7224" i="62" s="1"/>
  <c r="H7223" i="62"/>
  <c r="I7223" i="62" s="1"/>
  <c r="H7222" i="62"/>
  <c r="I7222" i="62" s="1"/>
  <c r="H7221" i="62"/>
  <c r="I7221" i="62" s="1"/>
  <c r="H7220" i="62"/>
  <c r="I7220" i="62" s="1"/>
  <c r="H7219" i="62"/>
  <c r="I7219" i="62" s="1"/>
  <c r="H7218" i="62"/>
  <c r="I7218" i="62" s="1"/>
  <c r="H7217" i="62"/>
  <c r="I7217" i="62" s="1"/>
  <c r="H7216" i="62"/>
  <c r="I7216" i="62" s="1"/>
  <c r="H7215" i="62"/>
  <c r="I7215" i="62" s="1"/>
  <c r="H7214" i="62"/>
  <c r="I7214" i="62" s="1"/>
  <c r="H7213" i="62"/>
  <c r="I7213" i="62" s="1"/>
  <c r="H7212" i="62"/>
  <c r="I7212" i="62" s="1"/>
  <c r="H7211" i="62"/>
  <c r="I7211" i="62" s="1"/>
  <c r="H7210" i="62"/>
  <c r="I7210" i="62" s="1"/>
  <c r="H7209" i="62"/>
  <c r="I7209" i="62" s="1"/>
  <c r="H7208" i="62"/>
  <c r="I7208" i="62" s="1"/>
  <c r="H7207" i="62"/>
  <c r="I7207" i="62" s="1"/>
  <c r="H7206" i="62"/>
  <c r="I7206" i="62" s="1"/>
  <c r="H7205" i="62"/>
  <c r="I7205" i="62" s="1"/>
  <c r="H7204" i="62"/>
  <c r="I7204" i="62" s="1"/>
  <c r="H7203" i="62"/>
  <c r="I7203" i="62" s="1"/>
  <c r="H7202" i="62"/>
  <c r="I7202" i="62" s="1"/>
  <c r="H7201" i="62"/>
  <c r="I7201" i="62" s="1"/>
  <c r="H7200" i="62"/>
  <c r="I7200" i="62" s="1"/>
  <c r="H7199" i="62"/>
  <c r="I7199" i="62" s="1"/>
  <c r="H7198" i="62"/>
  <c r="I7198" i="62" s="1"/>
  <c r="H7197" i="62"/>
  <c r="I7197" i="62" s="1"/>
  <c r="H7196" i="62"/>
  <c r="I7196" i="62" s="1"/>
  <c r="H7195" i="62"/>
  <c r="I7195" i="62" s="1"/>
  <c r="H7194" i="62"/>
  <c r="I7194" i="62" s="1"/>
  <c r="H7193" i="62"/>
  <c r="I7193" i="62" s="1"/>
  <c r="H7192" i="62"/>
  <c r="I7192" i="62" s="1"/>
  <c r="H7191" i="62"/>
  <c r="I7191" i="62" s="1"/>
  <c r="H7190" i="62"/>
  <c r="I7190" i="62" s="1"/>
  <c r="H7189" i="62"/>
  <c r="I7189" i="62" s="1"/>
  <c r="H7188" i="62"/>
  <c r="I7188" i="62" s="1"/>
  <c r="H7187" i="62"/>
  <c r="I7187" i="62" s="1"/>
  <c r="H7186" i="62"/>
  <c r="I7186" i="62" s="1"/>
  <c r="H7185" i="62"/>
  <c r="I7185" i="62" s="1"/>
  <c r="H7184" i="62"/>
  <c r="I7184" i="62" s="1"/>
  <c r="H7183" i="62"/>
  <c r="I7183" i="62" s="1"/>
  <c r="H7182" i="62"/>
  <c r="I7182" i="62" s="1"/>
  <c r="H7181" i="62"/>
  <c r="I7181" i="62" s="1"/>
  <c r="H7180" i="62"/>
  <c r="I7180" i="62" s="1"/>
  <c r="H7179" i="62"/>
  <c r="I7179" i="62" s="1"/>
  <c r="H7178" i="62"/>
  <c r="I7178" i="62" s="1"/>
  <c r="H7177" i="62"/>
  <c r="I7177" i="62" s="1"/>
  <c r="H7176" i="62"/>
  <c r="I7176" i="62" s="1"/>
  <c r="H7175" i="62"/>
  <c r="I7175" i="62" s="1"/>
  <c r="H7174" i="62"/>
  <c r="I7174" i="62" s="1"/>
  <c r="H7173" i="62"/>
  <c r="I7173" i="62" s="1"/>
  <c r="H7172" i="62"/>
  <c r="I7172" i="62" s="1"/>
  <c r="H7171" i="62"/>
  <c r="I7171" i="62" s="1"/>
  <c r="H7170" i="62"/>
  <c r="I7170" i="62" s="1"/>
  <c r="H7169" i="62"/>
  <c r="I7169" i="62" s="1"/>
  <c r="H7168" i="62"/>
  <c r="I7168" i="62" s="1"/>
  <c r="H7167" i="62"/>
  <c r="I7167" i="62" s="1"/>
  <c r="H7166" i="62"/>
  <c r="I7166" i="62" s="1"/>
  <c r="H7165" i="62"/>
  <c r="I7165" i="62" s="1"/>
  <c r="H7164" i="62"/>
  <c r="I7164" i="62" s="1"/>
  <c r="H7163" i="62"/>
  <c r="I7163" i="62" s="1"/>
  <c r="H7162" i="62"/>
  <c r="I7162" i="62" s="1"/>
  <c r="H7161" i="62"/>
  <c r="I7161" i="62" s="1"/>
  <c r="H7160" i="62"/>
  <c r="I7160" i="62" s="1"/>
  <c r="H7159" i="62"/>
  <c r="I7159" i="62" s="1"/>
  <c r="H7158" i="62"/>
  <c r="I7158" i="62" s="1"/>
  <c r="H7157" i="62"/>
  <c r="I7157" i="62" s="1"/>
  <c r="H7156" i="62"/>
  <c r="I7156" i="62" s="1"/>
  <c r="H7155" i="62"/>
  <c r="I7155" i="62" s="1"/>
  <c r="H7154" i="62"/>
  <c r="I7154" i="62" s="1"/>
  <c r="H7153" i="62"/>
  <c r="I7153" i="62" s="1"/>
  <c r="H7152" i="62"/>
  <c r="I7152" i="62" s="1"/>
  <c r="H7151" i="62"/>
  <c r="I7151" i="62" s="1"/>
  <c r="H7150" i="62"/>
  <c r="I7150" i="62" s="1"/>
  <c r="H7149" i="62"/>
  <c r="I7149" i="62" s="1"/>
  <c r="H7148" i="62"/>
  <c r="I7148" i="62" s="1"/>
  <c r="H7147" i="62"/>
  <c r="I7147" i="62" s="1"/>
  <c r="H7146" i="62"/>
  <c r="I7146" i="62" s="1"/>
  <c r="H7145" i="62"/>
  <c r="I7145" i="62" s="1"/>
  <c r="H7144" i="62"/>
  <c r="I7144" i="62" s="1"/>
  <c r="H7143" i="62"/>
  <c r="I7143" i="62" s="1"/>
  <c r="H7142" i="62"/>
  <c r="I7142" i="62" s="1"/>
  <c r="H7141" i="62"/>
  <c r="I7141" i="62" s="1"/>
  <c r="H7140" i="62"/>
  <c r="I7140" i="62" s="1"/>
  <c r="H7139" i="62"/>
  <c r="I7139" i="62" s="1"/>
  <c r="H7138" i="62"/>
  <c r="I7138" i="62" s="1"/>
  <c r="H7137" i="62"/>
  <c r="I7137" i="62" s="1"/>
  <c r="H7136" i="62"/>
  <c r="I7136" i="62" s="1"/>
  <c r="H7135" i="62"/>
  <c r="I7135" i="62" s="1"/>
  <c r="H7134" i="62"/>
  <c r="I7134" i="62" s="1"/>
  <c r="H7133" i="62"/>
  <c r="I7133" i="62" s="1"/>
  <c r="H7132" i="62"/>
  <c r="I7132" i="62" s="1"/>
  <c r="H7131" i="62"/>
  <c r="I7131" i="62" s="1"/>
  <c r="H7130" i="62"/>
  <c r="I7130" i="62" s="1"/>
  <c r="H7129" i="62"/>
  <c r="I7129" i="62" s="1"/>
  <c r="H7128" i="62"/>
  <c r="I7128" i="62" s="1"/>
  <c r="H7127" i="62"/>
  <c r="I7127" i="62" s="1"/>
  <c r="H7126" i="62"/>
  <c r="I7126" i="62" s="1"/>
  <c r="H7125" i="62"/>
  <c r="I7125" i="62" s="1"/>
  <c r="H7124" i="62"/>
  <c r="I7124" i="62" s="1"/>
  <c r="H7123" i="62"/>
  <c r="I7123" i="62" s="1"/>
  <c r="H7122" i="62"/>
  <c r="I7122" i="62" s="1"/>
  <c r="H7121" i="62"/>
  <c r="I7121" i="62" s="1"/>
  <c r="H7120" i="62"/>
  <c r="I7120" i="62" s="1"/>
  <c r="H7119" i="62"/>
  <c r="I7119" i="62" s="1"/>
  <c r="H7118" i="62"/>
  <c r="I7118" i="62" s="1"/>
  <c r="H7117" i="62"/>
  <c r="I7117" i="62" s="1"/>
  <c r="H7116" i="62"/>
  <c r="I7116" i="62" s="1"/>
  <c r="H7115" i="62"/>
  <c r="I7115" i="62" s="1"/>
  <c r="H7114" i="62"/>
  <c r="I7114" i="62" s="1"/>
  <c r="H7113" i="62"/>
  <c r="I7113" i="62" s="1"/>
  <c r="H7112" i="62"/>
  <c r="I7112" i="62" s="1"/>
  <c r="H7111" i="62"/>
  <c r="I7111" i="62" s="1"/>
  <c r="H7110" i="62"/>
  <c r="I7110" i="62" s="1"/>
  <c r="H7109" i="62"/>
  <c r="I7109" i="62" s="1"/>
  <c r="H7108" i="62"/>
  <c r="I7108" i="62" s="1"/>
  <c r="H7107" i="62"/>
  <c r="I7107" i="62" s="1"/>
  <c r="H7106" i="62"/>
  <c r="I7106" i="62" s="1"/>
  <c r="H7105" i="62"/>
  <c r="I7105" i="62" s="1"/>
  <c r="H7104" i="62"/>
  <c r="I7104" i="62" s="1"/>
  <c r="H7103" i="62"/>
  <c r="I7103" i="62" s="1"/>
  <c r="H7102" i="62"/>
  <c r="I7102" i="62" s="1"/>
  <c r="H7101" i="62"/>
  <c r="I7101" i="62" s="1"/>
  <c r="H7100" i="62"/>
  <c r="I7100" i="62" s="1"/>
  <c r="H7099" i="62"/>
  <c r="I7099" i="62" s="1"/>
  <c r="H7098" i="62"/>
  <c r="I7098" i="62" s="1"/>
  <c r="H7097" i="62"/>
  <c r="I7097" i="62" s="1"/>
  <c r="H7096" i="62"/>
  <c r="I7096" i="62" s="1"/>
  <c r="H7095" i="62"/>
  <c r="I7095" i="62" s="1"/>
  <c r="H7094" i="62"/>
  <c r="I7094" i="62" s="1"/>
  <c r="H7093" i="62"/>
  <c r="I7093" i="62" s="1"/>
  <c r="H7092" i="62"/>
  <c r="I7092" i="62" s="1"/>
  <c r="H7091" i="62"/>
  <c r="I7091" i="62" s="1"/>
  <c r="H7090" i="62"/>
  <c r="I7090" i="62" s="1"/>
  <c r="H7089" i="62"/>
  <c r="I7089" i="62" s="1"/>
  <c r="H7088" i="62"/>
  <c r="I7088" i="62" s="1"/>
  <c r="H7087" i="62"/>
  <c r="I7087" i="62" s="1"/>
  <c r="H7086" i="62"/>
  <c r="I7086" i="62" s="1"/>
  <c r="H7085" i="62"/>
  <c r="I7085" i="62" s="1"/>
  <c r="H7084" i="62"/>
  <c r="I7084" i="62" s="1"/>
  <c r="H7083" i="62"/>
  <c r="I7083" i="62" s="1"/>
  <c r="H7082" i="62"/>
  <c r="I7082" i="62" s="1"/>
  <c r="H7081" i="62"/>
  <c r="I7081" i="62" s="1"/>
  <c r="H7080" i="62"/>
  <c r="I7080" i="62" s="1"/>
  <c r="H7079" i="62"/>
  <c r="I7079" i="62" s="1"/>
  <c r="H7078" i="62"/>
  <c r="I7078" i="62" s="1"/>
  <c r="H7077" i="62"/>
  <c r="I7077" i="62" s="1"/>
  <c r="H7076" i="62"/>
  <c r="I7076" i="62" s="1"/>
  <c r="H7075" i="62"/>
  <c r="I7075" i="62" s="1"/>
  <c r="H7074" i="62"/>
  <c r="I7074" i="62" s="1"/>
  <c r="H7073" i="62"/>
  <c r="I7073" i="62" s="1"/>
  <c r="H7072" i="62"/>
  <c r="I7072" i="62" s="1"/>
  <c r="H7071" i="62"/>
  <c r="I7071" i="62" s="1"/>
  <c r="H7070" i="62"/>
  <c r="I7070" i="62" s="1"/>
  <c r="H7069" i="62"/>
  <c r="I7069" i="62" s="1"/>
  <c r="H7068" i="62"/>
  <c r="I7068" i="62" s="1"/>
  <c r="H7067" i="62"/>
  <c r="I7067" i="62" s="1"/>
  <c r="H7066" i="62"/>
  <c r="I7066" i="62" s="1"/>
  <c r="H7065" i="62"/>
  <c r="I7065" i="62" s="1"/>
  <c r="H7064" i="62"/>
  <c r="I7064" i="62" s="1"/>
  <c r="H7063" i="62"/>
  <c r="I7063" i="62" s="1"/>
  <c r="H7062" i="62"/>
  <c r="I7062" i="62" s="1"/>
  <c r="H7061" i="62"/>
  <c r="I7061" i="62" s="1"/>
  <c r="H7060" i="62"/>
  <c r="I7060" i="62" s="1"/>
  <c r="H7059" i="62"/>
  <c r="I7059" i="62" s="1"/>
  <c r="H7058" i="62"/>
  <c r="I7058" i="62" s="1"/>
  <c r="H7057" i="62"/>
  <c r="I7057" i="62" s="1"/>
  <c r="H7056" i="62"/>
  <c r="I7056" i="62" s="1"/>
  <c r="H7055" i="62"/>
  <c r="I7055" i="62" s="1"/>
  <c r="H7054" i="62"/>
  <c r="I7054" i="62" s="1"/>
  <c r="H7053" i="62"/>
  <c r="I7053" i="62" s="1"/>
  <c r="H7052" i="62"/>
  <c r="I7052" i="62" s="1"/>
  <c r="H7051" i="62"/>
  <c r="I7051" i="62" s="1"/>
  <c r="H7050" i="62"/>
  <c r="I7050" i="62" s="1"/>
  <c r="H7049" i="62"/>
  <c r="I7049" i="62" s="1"/>
  <c r="H7048" i="62"/>
  <c r="I7048" i="62" s="1"/>
  <c r="H7047" i="62"/>
  <c r="I7047" i="62" s="1"/>
  <c r="H7046" i="62"/>
  <c r="I7046" i="62" s="1"/>
  <c r="H7045" i="62"/>
  <c r="I7045" i="62" s="1"/>
  <c r="H7044" i="62"/>
  <c r="I7044" i="62" s="1"/>
  <c r="H7043" i="62"/>
  <c r="I7043" i="62" s="1"/>
  <c r="H7042" i="62"/>
  <c r="I7042" i="62" s="1"/>
  <c r="H7041" i="62"/>
  <c r="I7041" i="62" s="1"/>
  <c r="H7040" i="62"/>
  <c r="I7040" i="62" s="1"/>
  <c r="H7039" i="62"/>
  <c r="I7039" i="62" s="1"/>
  <c r="H7038" i="62"/>
  <c r="I7038" i="62" s="1"/>
  <c r="H7037" i="62"/>
  <c r="I7037" i="62" s="1"/>
  <c r="H7036" i="62"/>
  <c r="I7036" i="62" s="1"/>
  <c r="H7035" i="62"/>
  <c r="I7035" i="62" s="1"/>
  <c r="H7034" i="62"/>
  <c r="I7034" i="62" s="1"/>
  <c r="H7033" i="62"/>
  <c r="I7033" i="62" s="1"/>
  <c r="H7032" i="62"/>
  <c r="I7032" i="62" s="1"/>
  <c r="H7031" i="62"/>
  <c r="I7031" i="62" s="1"/>
  <c r="H7030" i="62"/>
  <c r="I7030" i="62" s="1"/>
  <c r="H7029" i="62"/>
  <c r="I7029" i="62" s="1"/>
  <c r="H7028" i="62"/>
  <c r="I7028" i="62" s="1"/>
  <c r="H7027" i="62"/>
  <c r="I7027" i="62" s="1"/>
  <c r="H7026" i="62"/>
  <c r="I7026" i="62" s="1"/>
  <c r="H7025" i="62"/>
  <c r="I7025" i="62" s="1"/>
  <c r="H7024" i="62"/>
  <c r="I7024" i="62" s="1"/>
  <c r="H7023" i="62"/>
  <c r="I7023" i="62" s="1"/>
  <c r="H7022" i="62"/>
  <c r="I7022" i="62" s="1"/>
  <c r="H7021" i="62"/>
  <c r="I7021" i="62" s="1"/>
  <c r="H7020" i="62"/>
  <c r="I7020" i="62" s="1"/>
  <c r="H7019" i="62"/>
  <c r="I7019" i="62" s="1"/>
  <c r="H7018" i="62"/>
  <c r="I7018" i="62" s="1"/>
  <c r="H7017" i="62"/>
  <c r="I7017" i="62" s="1"/>
  <c r="H7016" i="62"/>
  <c r="I7016" i="62" s="1"/>
  <c r="H7015" i="62"/>
  <c r="I7015" i="62" s="1"/>
  <c r="H7014" i="62"/>
  <c r="I7014" i="62" s="1"/>
  <c r="H7013" i="62"/>
  <c r="I7013" i="62" s="1"/>
  <c r="H7012" i="62"/>
  <c r="I7012" i="62" s="1"/>
  <c r="H7011" i="62"/>
  <c r="I7011" i="62" s="1"/>
  <c r="H7010" i="62"/>
  <c r="I7010" i="62" s="1"/>
  <c r="H7009" i="62"/>
  <c r="I7009" i="62" s="1"/>
  <c r="H7008" i="62"/>
  <c r="I7008" i="62" s="1"/>
  <c r="H7007" i="62"/>
  <c r="I7007" i="62" s="1"/>
  <c r="H7006" i="62"/>
  <c r="I7006" i="62" s="1"/>
  <c r="H7005" i="62"/>
  <c r="I7005" i="62" s="1"/>
  <c r="H7004" i="62"/>
  <c r="I7004" i="62" s="1"/>
  <c r="H7003" i="62"/>
  <c r="I7003" i="62" s="1"/>
  <c r="H7002" i="62"/>
  <c r="I7002" i="62" s="1"/>
  <c r="H7001" i="62"/>
  <c r="I7001" i="62" s="1"/>
  <c r="H7000" i="62"/>
  <c r="I7000" i="62" s="1"/>
  <c r="H6999" i="62"/>
  <c r="I6999" i="62" s="1"/>
  <c r="H6998" i="62"/>
  <c r="I6998" i="62" s="1"/>
  <c r="H6997" i="62"/>
  <c r="I6997" i="62" s="1"/>
  <c r="H6996" i="62"/>
  <c r="I6996" i="62" s="1"/>
  <c r="H6995" i="62"/>
  <c r="I6995" i="62" s="1"/>
  <c r="H6994" i="62"/>
  <c r="I6994" i="62" s="1"/>
  <c r="H6993" i="62"/>
  <c r="I6993" i="62" s="1"/>
  <c r="H6992" i="62"/>
  <c r="I6992" i="62" s="1"/>
  <c r="H6991" i="62"/>
  <c r="I6991" i="62" s="1"/>
  <c r="H6990" i="62"/>
  <c r="I6990" i="62" s="1"/>
  <c r="H6989" i="62"/>
  <c r="I6989" i="62" s="1"/>
  <c r="H6988" i="62"/>
  <c r="I6988" i="62" s="1"/>
  <c r="H6987" i="62"/>
  <c r="I6987" i="62" s="1"/>
  <c r="H6986" i="62"/>
  <c r="I6986" i="62" s="1"/>
  <c r="H6985" i="62"/>
  <c r="I6985" i="62" s="1"/>
  <c r="H6984" i="62"/>
  <c r="I6984" i="62" s="1"/>
  <c r="H6983" i="62"/>
  <c r="I6983" i="62" s="1"/>
  <c r="H6982" i="62"/>
  <c r="I6982" i="62" s="1"/>
  <c r="H6981" i="62"/>
  <c r="I6981" i="62" s="1"/>
  <c r="H6980" i="62"/>
  <c r="I6980" i="62" s="1"/>
  <c r="H6979" i="62"/>
  <c r="I6979" i="62" s="1"/>
  <c r="H6978" i="62"/>
  <c r="I6978" i="62" s="1"/>
  <c r="H6977" i="62"/>
  <c r="I6977" i="62" s="1"/>
  <c r="H6976" i="62"/>
  <c r="I6976" i="62" s="1"/>
  <c r="H6975" i="62"/>
  <c r="I6975" i="62" s="1"/>
  <c r="H6974" i="62"/>
  <c r="I6974" i="62" s="1"/>
  <c r="H6973" i="62"/>
  <c r="I6973" i="62" s="1"/>
  <c r="H6972" i="62"/>
  <c r="I6972" i="62" s="1"/>
  <c r="H6971" i="62"/>
  <c r="I6971" i="62" s="1"/>
  <c r="H6970" i="62"/>
  <c r="I6970" i="62" s="1"/>
  <c r="H6969" i="62"/>
  <c r="I6969" i="62" s="1"/>
  <c r="H6968" i="62"/>
  <c r="I6968" i="62" s="1"/>
  <c r="H6967" i="62"/>
  <c r="I6967" i="62" s="1"/>
  <c r="H6966" i="62"/>
  <c r="I6966" i="62" s="1"/>
  <c r="H6965" i="62"/>
  <c r="I6965" i="62" s="1"/>
  <c r="H6964" i="62"/>
  <c r="I6964" i="62" s="1"/>
  <c r="H6963" i="62"/>
  <c r="I6963" i="62" s="1"/>
  <c r="H6962" i="62"/>
  <c r="I6962" i="62" s="1"/>
  <c r="H6961" i="62"/>
  <c r="I6961" i="62" s="1"/>
  <c r="H6960" i="62"/>
  <c r="I6960" i="62" s="1"/>
  <c r="H6959" i="62"/>
  <c r="I6959" i="62" s="1"/>
  <c r="H6958" i="62"/>
  <c r="I6958" i="62" s="1"/>
  <c r="H6957" i="62"/>
  <c r="I6957" i="62" s="1"/>
  <c r="H6956" i="62"/>
  <c r="I6956" i="62" s="1"/>
  <c r="H6955" i="62"/>
  <c r="I6955" i="62" s="1"/>
  <c r="H6954" i="62"/>
  <c r="I6954" i="62" s="1"/>
  <c r="H6953" i="62"/>
  <c r="I6953" i="62" s="1"/>
  <c r="H6952" i="62"/>
  <c r="I6952" i="62" s="1"/>
  <c r="H6951" i="62"/>
  <c r="I6951" i="62" s="1"/>
  <c r="H6950" i="62"/>
  <c r="I6950" i="62" s="1"/>
  <c r="H6949" i="62"/>
  <c r="I6949" i="62" s="1"/>
  <c r="H6948" i="62"/>
  <c r="I6948" i="62" s="1"/>
  <c r="H6947" i="62"/>
  <c r="I6947" i="62" s="1"/>
  <c r="H6946" i="62"/>
  <c r="I6946" i="62" s="1"/>
  <c r="H6945" i="62"/>
  <c r="I6945" i="62" s="1"/>
  <c r="H6944" i="62"/>
  <c r="I6944" i="62" s="1"/>
  <c r="H6943" i="62"/>
  <c r="I6943" i="62" s="1"/>
  <c r="H6942" i="62"/>
  <c r="I6942" i="62" s="1"/>
  <c r="H6941" i="62"/>
  <c r="I6941" i="62" s="1"/>
  <c r="H6940" i="62"/>
  <c r="I6940" i="62" s="1"/>
  <c r="H6939" i="62"/>
  <c r="I6939" i="62" s="1"/>
  <c r="H6938" i="62"/>
  <c r="I6938" i="62" s="1"/>
  <c r="H6937" i="62"/>
  <c r="I6937" i="62" s="1"/>
  <c r="H6936" i="62"/>
  <c r="I6936" i="62" s="1"/>
  <c r="H6935" i="62"/>
  <c r="I6935" i="62" s="1"/>
  <c r="H6934" i="62"/>
  <c r="I6934" i="62" s="1"/>
  <c r="H6933" i="62"/>
  <c r="I6933" i="62" s="1"/>
  <c r="H6932" i="62"/>
  <c r="I6932" i="62" s="1"/>
  <c r="H6931" i="62"/>
  <c r="I6931" i="62" s="1"/>
  <c r="H6930" i="62"/>
  <c r="I6930" i="62" s="1"/>
  <c r="H6929" i="62"/>
  <c r="I6929" i="62" s="1"/>
  <c r="H6928" i="62"/>
  <c r="I6928" i="62" s="1"/>
  <c r="H6927" i="62"/>
  <c r="I6927" i="62" s="1"/>
  <c r="H6926" i="62"/>
  <c r="I6926" i="62" s="1"/>
  <c r="H6925" i="62"/>
  <c r="I6925" i="62" s="1"/>
  <c r="H6924" i="62"/>
  <c r="I6924" i="62" s="1"/>
  <c r="H6923" i="62"/>
  <c r="I6923" i="62" s="1"/>
  <c r="H6922" i="62"/>
  <c r="I6922" i="62" s="1"/>
  <c r="H6921" i="62"/>
  <c r="I6921" i="62" s="1"/>
  <c r="H6920" i="62"/>
  <c r="I6920" i="62" s="1"/>
  <c r="H6919" i="62"/>
  <c r="I6919" i="62" s="1"/>
  <c r="H6918" i="62"/>
  <c r="I6918" i="62" s="1"/>
  <c r="H6917" i="62"/>
  <c r="I6917" i="62" s="1"/>
  <c r="H6916" i="62"/>
  <c r="I6916" i="62" s="1"/>
  <c r="H6915" i="62"/>
  <c r="I6915" i="62" s="1"/>
  <c r="H6914" i="62"/>
  <c r="I6914" i="62" s="1"/>
  <c r="H6913" i="62"/>
  <c r="I6913" i="62" s="1"/>
  <c r="H6912" i="62"/>
  <c r="I6912" i="62" s="1"/>
  <c r="H6911" i="62"/>
  <c r="I6911" i="62" s="1"/>
  <c r="H6910" i="62"/>
  <c r="I6910" i="62" s="1"/>
  <c r="H6909" i="62"/>
  <c r="I6909" i="62" s="1"/>
  <c r="H6908" i="62"/>
  <c r="I6908" i="62" s="1"/>
  <c r="H6907" i="62"/>
  <c r="I6907" i="62" s="1"/>
  <c r="H6906" i="62"/>
  <c r="I6906" i="62" s="1"/>
  <c r="H6905" i="62"/>
  <c r="I6905" i="62" s="1"/>
  <c r="H6904" i="62"/>
  <c r="I6904" i="62" s="1"/>
  <c r="H6903" i="62"/>
  <c r="I6903" i="62" s="1"/>
  <c r="H6902" i="62"/>
  <c r="I6902" i="62" s="1"/>
  <c r="H6901" i="62"/>
  <c r="I6901" i="62" s="1"/>
  <c r="H6900" i="62"/>
  <c r="I6900" i="62" s="1"/>
  <c r="H6899" i="62"/>
  <c r="I6899" i="62" s="1"/>
  <c r="H6898" i="62"/>
  <c r="I6898" i="62" s="1"/>
  <c r="H6897" i="62"/>
  <c r="I6897" i="62" s="1"/>
  <c r="H6896" i="62"/>
  <c r="I6896" i="62" s="1"/>
  <c r="H6895" i="62"/>
  <c r="I6895" i="62" s="1"/>
  <c r="H6894" i="62"/>
  <c r="I6894" i="62" s="1"/>
  <c r="H6893" i="62"/>
  <c r="I6893" i="62" s="1"/>
  <c r="H6892" i="62"/>
  <c r="I6892" i="62" s="1"/>
  <c r="H6891" i="62"/>
  <c r="I6891" i="62" s="1"/>
  <c r="H6890" i="62"/>
  <c r="I6890" i="62" s="1"/>
  <c r="H6889" i="62"/>
  <c r="I6889" i="62" s="1"/>
  <c r="H6888" i="62"/>
  <c r="I6888" i="62" s="1"/>
  <c r="H6887" i="62"/>
  <c r="I6887" i="62" s="1"/>
  <c r="H6886" i="62"/>
  <c r="I6886" i="62" s="1"/>
  <c r="H6885" i="62"/>
  <c r="I6885" i="62" s="1"/>
  <c r="H6884" i="62"/>
  <c r="I6884" i="62" s="1"/>
  <c r="H6883" i="62"/>
  <c r="I6883" i="62" s="1"/>
  <c r="H6882" i="62"/>
  <c r="I6882" i="62" s="1"/>
  <c r="H6881" i="62"/>
  <c r="I6881" i="62" s="1"/>
  <c r="H6880" i="62"/>
  <c r="I6880" i="62" s="1"/>
  <c r="H6879" i="62"/>
  <c r="I6879" i="62" s="1"/>
  <c r="H6878" i="62"/>
  <c r="I6878" i="62" s="1"/>
  <c r="H6877" i="62"/>
  <c r="I6877" i="62" s="1"/>
  <c r="H6876" i="62"/>
  <c r="I6876" i="62" s="1"/>
  <c r="H6875" i="62"/>
  <c r="I6875" i="62" s="1"/>
  <c r="H6874" i="62"/>
  <c r="I6874" i="62" s="1"/>
  <c r="H6873" i="62"/>
  <c r="I6873" i="62" s="1"/>
  <c r="H6872" i="62"/>
  <c r="I6872" i="62" s="1"/>
  <c r="H6871" i="62"/>
  <c r="I6871" i="62" s="1"/>
  <c r="H6870" i="62"/>
  <c r="I6870" i="62" s="1"/>
  <c r="H6869" i="62"/>
  <c r="I6869" i="62" s="1"/>
  <c r="H6868" i="62"/>
  <c r="I6868" i="62" s="1"/>
  <c r="H6867" i="62"/>
  <c r="I6867" i="62" s="1"/>
  <c r="H6866" i="62"/>
  <c r="I6866" i="62" s="1"/>
  <c r="H6865" i="62"/>
  <c r="I6865" i="62" s="1"/>
  <c r="H6864" i="62"/>
  <c r="I6864" i="62" s="1"/>
  <c r="H6863" i="62"/>
  <c r="I6863" i="62" s="1"/>
  <c r="H6862" i="62"/>
  <c r="I6862" i="62" s="1"/>
  <c r="H6861" i="62"/>
  <c r="I6861" i="62" s="1"/>
  <c r="H6860" i="62"/>
  <c r="I6860" i="62" s="1"/>
  <c r="H6859" i="62"/>
  <c r="I6859" i="62" s="1"/>
  <c r="H6858" i="62"/>
  <c r="I6858" i="62" s="1"/>
  <c r="H6857" i="62"/>
  <c r="I6857" i="62" s="1"/>
  <c r="H6856" i="62"/>
  <c r="I6856" i="62" s="1"/>
  <c r="H6855" i="62"/>
  <c r="I6855" i="62" s="1"/>
  <c r="H6854" i="62"/>
  <c r="I6854" i="62" s="1"/>
  <c r="H6853" i="62"/>
  <c r="I6853" i="62" s="1"/>
  <c r="H6852" i="62"/>
  <c r="I6852" i="62" s="1"/>
  <c r="H6851" i="62"/>
  <c r="I6851" i="62" s="1"/>
  <c r="H6850" i="62"/>
  <c r="I6850" i="62" s="1"/>
  <c r="H6849" i="62"/>
  <c r="I6849" i="62" s="1"/>
  <c r="H6848" i="62"/>
  <c r="I6848" i="62" s="1"/>
  <c r="H6847" i="62"/>
  <c r="I6847" i="62" s="1"/>
  <c r="H6846" i="62"/>
  <c r="I6846" i="62" s="1"/>
  <c r="H6845" i="62"/>
  <c r="I6845" i="62" s="1"/>
  <c r="H6844" i="62"/>
  <c r="I6844" i="62" s="1"/>
  <c r="H6843" i="62"/>
  <c r="I6843" i="62" s="1"/>
  <c r="H6842" i="62"/>
  <c r="I6842" i="62" s="1"/>
  <c r="H6841" i="62"/>
  <c r="I6841" i="62" s="1"/>
  <c r="H6840" i="62"/>
  <c r="I6840" i="62" s="1"/>
  <c r="H6839" i="62"/>
  <c r="I6839" i="62" s="1"/>
  <c r="H6838" i="62"/>
  <c r="I6838" i="62" s="1"/>
  <c r="H6837" i="62"/>
  <c r="I6837" i="62" s="1"/>
  <c r="H6836" i="62"/>
  <c r="I6836" i="62" s="1"/>
  <c r="H6835" i="62"/>
  <c r="I6835" i="62" s="1"/>
  <c r="H6834" i="62"/>
  <c r="I6834" i="62" s="1"/>
  <c r="H6833" i="62"/>
  <c r="I6833" i="62" s="1"/>
  <c r="H6832" i="62"/>
  <c r="I6832" i="62" s="1"/>
  <c r="H6831" i="62"/>
  <c r="I6831" i="62" s="1"/>
  <c r="H6830" i="62"/>
  <c r="I6830" i="62" s="1"/>
  <c r="H6829" i="62"/>
  <c r="I6829" i="62" s="1"/>
  <c r="H6828" i="62"/>
  <c r="I6828" i="62" s="1"/>
  <c r="H6827" i="62"/>
  <c r="I6827" i="62" s="1"/>
  <c r="H6826" i="62"/>
  <c r="I6826" i="62" s="1"/>
  <c r="H6825" i="62"/>
  <c r="I6825" i="62" s="1"/>
  <c r="H6824" i="62"/>
  <c r="I6824" i="62" s="1"/>
  <c r="H6823" i="62"/>
  <c r="I6823" i="62" s="1"/>
  <c r="H6822" i="62"/>
  <c r="I6822" i="62" s="1"/>
  <c r="H6821" i="62"/>
  <c r="I6821" i="62" s="1"/>
  <c r="H6820" i="62"/>
  <c r="I6820" i="62" s="1"/>
  <c r="H6819" i="62"/>
  <c r="I6819" i="62" s="1"/>
  <c r="H6818" i="62"/>
  <c r="I6818" i="62" s="1"/>
  <c r="H6817" i="62"/>
  <c r="I6817" i="62" s="1"/>
  <c r="H6816" i="62"/>
  <c r="I6816" i="62" s="1"/>
  <c r="H6815" i="62"/>
  <c r="I6815" i="62" s="1"/>
  <c r="H6814" i="62"/>
  <c r="I6814" i="62" s="1"/>
  <c r="H6813" i="62"/>
  <c r="I6813" i="62" s="1"/>
  <c r="H6812" i="62"/>
  <c r="I6812" i="62" s="1"/>
  <c r="H6811" i="62"/>
  <c r="I6811" i="62" s="1"/>
  <c r="H6810" i="62"/>
  <c r="I6810" i="62" s="1"/>
  <c r="H6809" i="62"/>
  <c r="I6809" i="62" s="1"/>
  <c r="H6808" i="62"/>
  <c r="I6808" i="62" s="1"/>
  <c r="H6807" i="62"/>
  <c r="I6807" i="62" s="1"/>
  <c r="H6806" i="62"/>
  <c r="I6806" i="62" s="1"/>
  <c r="H6805" i="62"/>
  <c r="I6805" i="62" s="1"/>
  <c r="H6804" i="62"/>
  <c r="I6804" i="62" s="1"/>
  <c r="H6803" i="62"/>
  <c r="I6803" i="62" s="1"/>
  <c r="H6802" i="62"/>
  <c r="I6802" i="62" s="1"/>
  <c r="H6801" i="62"/>
  <c r="I6801" i="62" s="1"/>
  <c r="H6800" i="62"/>
  <c r="I6800" i="62" s="1"/>
  <c r="H6799" i="62"/>
  <c r="I6799" i="62" s="1"/>
  <c r="H6798" i="62"/>
  <c r="I6798" i="62" s="1"/>
  <c r="H6797" i="62"/>
  <c r="I6797" i="62" s="1"/>
  <c r="H6796" i="62"/>
  <c r="I6796" i="62" s="1"/>
  <c r="H6795" i="62"/>
  <c r="I6795" i="62" s="1"/>
  <c r="H6794" i="62"/>
  <c r="I6794" i="62" s="1"/>
  <c r="H6793" i="62"/>
  <c r="I6793" i="62" s="1"/>
  <c r="H6792" i="62"/>
  <c r="I6792" i="62" s="1"/>
  <c r="H6791" i="62"/>
  <c r="I6791" i="62" s="1"/>
  <c r="H6790" i="62"/>
  <c r="I6790" i="62" s="1"/>
  <c r="H6789" i="62"/>
  <c r="I6789" i="62" s="1"/>
  <c r="H6788" i="62"/>
  <c r="I6788" i="62" s="1"/>
  <c r="H6787" i="62"/>
  <c r="I6787" i="62" s="1"/>
  <c r="H6786" i="62"/>
  <c r="I6786" i="62" s="1"/>
  <c r="H6785" i="62"/>
  <c r="I6785" i="62" s="1"/>
  <c r="H6784" i="62"/>
  <c r="I6784" i="62" s="1"/>
  <c r="H6783" i="62"/>
  <c r="I6783" i="62" s="1"/>
  <c r="H6782" i="62"/>
  <c r="I6782" i="62" s="1"/>
  <c r="H6781" i="62"/>
  <c r="I6781" i="62" s="1"/>
  <c r="H6780" i="62"/>
  <c r="I6780" i="62" s="1"/>
  <c r="H6779" i="62"/>
  <c r="I6779" i="62" s="1"/>
  <c r="H6778" i="62"/>
  <c r="I6778" i="62" s="1"/>
  <c r="H6777" i="62"/>
  <c r="I6777" i="62" s="1"/>
  <c r="H6776" i="62"/>
  <c r="I6776" i="62" s="1"/>
  <c r="H6775" i="62"/>
  <c r="I6775" i="62" s="1"/>
  <c r="H6774" i="62"/>
  <c r="I6774" i="62" s="1"/>
  <c r="H6773" i="62"/>
  <c r="I6773" i="62" s="1"/>
  <c r="H6772" i="62"/>
  <c r="I6772" i="62" s="1"/>
  <c r="H6771" i="62"/>
  <c r="I6771" i="62" s="1"/>
  <c r="H6770" i="62"/>
  <c r="I6770" i="62" s="1"/>
  <c r="H6769" i="62"/>
  <c r="I6769" i="62" s="1"/>
  <c r="H6768" i="62"/>
  <c r="I6768" i="62" s="1"/>
  <c r="H6767" i="62"/>
  <c r="I6767" i="62" s="1"/>
  <c r="H6766" i="62"/>
  <c r="I6766" i="62" s="1"/>
  <c r="H6765" i="62"/>
  <c r="I6765" i="62" s="1"/>
  <c r="H6764" i="62"/>
  <c r="I6764" i="62" s="1"/>
  <c r="H6763" i="62"/>
  <c r="I6763" i="62" s="1"/>
  <c r="H6762" i="62"/>
  <c r="I6762" i="62" s="1"/>
  <c r="H6761" i="62"/>
  <c r="I6761" i="62" s="1"/>
  <c r="H6760" i="62"/>
  <c r="I6760" i="62" s="1"/>
  <c r="H6759" i="62"/>
  <c r="I6759" i="62" s="1"/>
  <c r="H6758" i="62"/>
  <c r="I6758" i="62" s="1"/>
  <c r="H6757" i="62"/>
  <c r="I6757" i="62" s="1"/>
  <c r="H6756" i="62"/>
  <c r="I6756" i="62" s="1"/>
  <c r="H6755" i="62"/>
  <c r="I6755" i="62" s="1"/>
  <c r="H6754" i="62"/>
  <c r="I6754" i="62" s="1"/>
  <c r="H6753" i="62"/>
  <c r="I6753" i="62" s="1"/>
  <c r="H6752" i="62"/>
  <c r="I6752" i="62" s="1"/>
  <c r="H6751" i="62"/>
  <c r="I6751" i="62" s="1"/>
  <c r="H6750" i="62"/>
  <c r="I6750" i="62" s="1"/>
  <c r="H6749" i="62"/>
  <c r="I6749" i="62" s="1"/>
  <c r="H6748" i="62"/>
  <c r="I6748" i="62" s="1"/>
  <c r="H6747" i="62"/>
  <c r="I6747" i="62" s="1"/>
  <c r="H6746" i="62"/>
  <c r="I6746" i="62" s="1"/>
  <c r="H6745" i="62"/>
  <c r="I6745" i="62" s="1"/>
  <c r="H6744" i="62"/>
  <c r="I6744" i="62" s="1"/>
  <c r="H6743" i="62"/>
  <c r="I6743" i="62" s="1"/>
  <c r="H6742" i="62"/>
  <c r="I6742" i="62" s="1"/>
  <c r="H6741" i="62"/>
  <c r="I6741" i="62" s="1"/>
  <c r="H6740" i="62"/>
  <c r="I6740" i="62" s="1"/>
  <c r="H6739" i="62"/>
  <c r="I6739" i="62" s="1"/>
  <c r="H6738" i="62"/>
  <c r="I6738" i="62" s="1"/>
  <c r="H6737" i="62"/>
  <c r="I6737" i="62" s="1"/>
  <c r="H6736" i="62"/>
  <c r="I6736" i="62" s="1"/>
  <c r="H6735" i="62"/>
  <c r="I6735" i="62" s="1"/>
  <c r="H6734" i="62"/>
  <c r="I6734" i="62" s="1"/>
  <c r="H6733" i="62"/>
  <c r="I6733" i="62" s="1"/>
  <c r="H6732" i="62"/>
  <c r="I6732" i="62" s="1"/>
  <c r="H6731" i="62"/>
  <c r="I6731" i="62" s="1"/>
  <c r="H6730" i="62"/>
  <c r="I6730" i="62" s="1"/>
  <c r="H6729" i="62"/>
  <c r="I6729" i="62" s="1"/>
  <c r="H6728" i="62"/>
  <c r="I6728" i="62" s="1"/>
  <c r="H6727" i="62"/>
  <c r="I6727" i="62" s="1"/>
  <c r="H6726" i="62"/>
  <c r="I6726" i="62" s="1"/>
  <c r="H6725" i="62"/>
  <c r="I6725" i="62" s="1"/>
  <c r="H6724" i="62"/>
  <c r="I6724" i="62" s="1"/>
  <c r="H6723" i="62"/>
  <c r="I6723" i="62" s="1"/>
  <c r="H6722" i="62"/>
  <c r="I6722" i="62" s="1"/>
  <c r="H6721" i="62"/>
  <c r="I6721" i="62" s="1"/>
  <c r="H6720" i="62"/>
  <c r="I6720" i="62" s="1"/>
  <c r="H6719" i="62"/>
  <c r="I6719" i="62" s="1"/>
  <c r="H6718" i="62"/>
  <c r="I6718" i="62" s="1"/>
  <c r="H6717" i="62"/>
  <c r="I6717" i="62" s="1"/>
  <c r="H6716" i="62"/>
  <c r="I6716" i="62" s="1"/>
  <c r="H6715" i="62"/>
  <c r="I6715" i="62" s="1"/>
  <c r="H6714" i="62"/>
  <c r="I6714" i="62" s="1"/>
  <c r="H6713" i="62"/>
  <c r="I6713" i="62" s="1"/>
  <c r="H6712" i="62"/>
  <c r="I6712" i="62" s="1"/>
  <c r="H6711" i="62"/>
  <c r="I6711" i="62" s="1"/>
  <c r="H6710" i="62"/>
  <c r="I6710" i="62" s="1"/>
  <c r="H6709" i="62"/>
  <c r="I6709" i="62" s="1"/>
  <c r="H6708" i="62"/>
  <c r="I6708" i="62" s="1"/>
  <c r="H6707" i="62"/>
  <c r="I6707" i="62" s="1"/>
  <c r="H6706" i="62"/>
  <c r="I6706" i="62" s="1"/>
  <c r="H6705" i="62"/>
  <c r="I6705" i="62" s="1"/>
  <c r="H6704" i="62"/>
  <c r="I6704" i="62" s="1"/>
  <c r="H6703" i="62"/>
  <c r="I6703" i="62" s="1"/>
  <c r="H6702" i="62"/>
  <c r="I6702" i="62" s="1"/>
  <c r="H6701" i="62"/>
  <c r="I6701" i="62" s="1"/>
  <c r="H6700" i="62"/>
  <c r="I6700" i="62" s="1"/>
  <c r="H6699" i="62"/>
  <c r="I6699" i="62" s="1"/>
  <c r="H6698" i="62"/>
  <c r="I6698" i="62" s="1"/>
  <c r="H6697" i="62"/>
  <c r="I6697" i="62" s="1"/>
  <c r="H6696" i="62"/>
  <c r="I6696" i="62" s="1"/>
  <c r="H6695" i="62"/>
  <c r="I6695" i="62" s="1"/>
  <c r="H6694" i="62"/>
  <c r="I6694" i="62" s="1"/>
  <c r="H6693" i="62"/>
  <c r="I6693" i="62" s="1"/>
  <c r="H6692" i="62"/>
  <c r="I6692" i="62" s="1"/>
  <c r="H6691" i="62"/>
  <c r="I6691" i="62" s="1"/>
  <c r="H6690" i="62"/>
  <c r="I6690" i="62" s="1"/>
  <c r="H6689" i="62"/>
  <c r="I6689" i="62" s="1"/>
  <c r="H6688" i="62"/>
  <c r="I6688" i="62" s="1"/>
  <c r="H6687" i="62"/>
  <c r="I6687" i="62" s="1"/>
  <c r="H6686" i="62"/>
  <c r="I6686" i="62" s="1"/>
  <c r="H6685" i="62"/>
  <c r="I6685" i="62" s="1"/>
  <c r="H6684" i="62"/>
  <c r="I6684" i="62" s="1"/>
  <c r="H6683" i="62"/>
  <c r="I6683" i="62" s="1"/>
  <c r="H6682" i="62"/>
  <c r="I6682" i="62" s="1"/>
  <c r="H6681" i="62"/>
  <c r="I6681" i="62" s="1"/>
  <c r="H6680" i="62"/>
  <c r="I6680" i="62" s="1"/>
  <c r="H6679" i="62"/>
  <c r="I6679" i="62" s="1"/>
  <c r="H6678" i="62"/>
  <c r="I6678" i="62" s="1"/>
  <c r="H6677" i="62"/>
  <c r="I6677" i="62" s="1"/>
  <c r="H6676" i="62"/>
  <c r="I6676" i="62" s="1"/>
  <c r="H6675" i="62"/>
  <c r="I6675" i="62" s="1"/>
  <c r="H6674" i="62"/>
  <c r="I6674" i="62" s="1"/>
  <c r="H6673" i="62"/>
  <c r="I6673" i="62" s="1"/>
  <c r="H6672" i="62"/>
  <c r="I6672" i="62" s="1"/>
  <c r="H6671" i="62"/>
  <c r="I6671" i="62" s="1"/>
  <c r="H6670" i="62"/>
  <c r="I6670" i="62" s="1"/>
  <c r="H6669" i="62"/>
  <c r="I6669" i="62" s="1"/>
  <c r="H6668" i="62"/>
  <c r="I6668" i="62" s="1"/>
  <c r="H6667" i="62"/>
  <c r="I6667" i="62" s="1"/>
  <c r="H6666" i="62"/>
  <c r="I6666" i="62" s="1"/>
  <c r="H6665" i="62"/>
  <c r="I6665" i="62" s="1"/>
  <c r="H6664" i="62"/>
  <c r="I6664" i="62" s="1"/>
  <c r="H6663" i="62"/>
  <c r="I6663" i="62" s="1"/>
  <c r="H6662" i="62"/>
  <c r="I6662" i="62" s="1"/>
  <c r="H6661" i="62"/>
  <c r="I6661" i="62" s="1"/>
  <c r="H6660" i="62"/>
  <c r="I6660" i="62" s="1"/>
  <c r="H6659" i="62"/>
  <c r="I6659" i="62" s="1"/>
  <c r="H6658" i="62"/>
  <c r="I6658" i="62" s="1"/>
  <c r="H6657" i="62"/>
  <c r="I6657" i="62" s="1"/>
  <c r="H6656" i="62"/>
  <c r="I6656" i="62" s="1"/>
  <c r="H6655" i="62"/>
  <c r="I6655" i="62" s="1"/>
  <c r="H6654" i="62"/>
  <c r="I6654" i="62" s="1"/>
  <c r="H6653" i="62"/>
  <c r="I6653" i="62" s="1"/>
  <c r="H6652" i="62"/>
  <c r="I6652" i="62" s="1"/>
  <c r="H6651" i="62"/>
  <c r="I6651" i="62" s="1"/>
  <c r="H6650" i="62"/>
  <c r="I6650" i="62" s="1"/>
  <c r="H6649" i="62"/>
  <c r="I6649" i="62" s="1"/>
  <c r="H6648" i="62"/>
  <c r="I6648" i="62" s="1"/>
  <c r="H6647" i="62"/>
  <c r="I6647" i="62" s="1"/>
  <c r="H6646" i="62"/>
  <c r="I6646" i="62" s="1"/>
  <c r="H6645" i="62"/>
  <c r="I6645" i="62" s="1"/>
  <c r="H6644" i="62"/>
  <c r="I6644" i="62" s="1"/>
  <c r="H6643" i="62"/>
  <c r="I6643" i="62" s="1"/>
  <c r="H6642" i="62"/>
  <c r="I6642" i="62" s="1"/>
  <c r="H6641" i="62"/>
  <c r="I6641" i="62" s="1"/>
  <c r="H6640" i="62"/>
  <c r="I6640" i="62" s="1"/>
  <c r="H6639" i="62"/>
  <c r="I6639" i="62" s="1"/>
  <c r="H6638" i="62"/>
  <c r="I6638" i="62" s="1"/>
  <c r="H6637" i="62"/>
  <c r="I6637" i="62" s="1"/>
  <c r="H6636" i="62"/>
  <c r="I6636" i="62" s="1"/>
  <c r="H6635" i="62"/>
  <c r="I6635" i="62" s="1"/>
  <c r="H6634" i="62"/>
  <c r="I6634" i="62" s="1"/>
  <c r="H6633" i="62"/>
  <c r="I6633" i="62" s="1"/>
  <c r="H6632" i="62"/>
  <c r="I6632" i="62" s="1"/>
  <c r="H6631" i="62"/>
  <c r="I6631" i="62" s="1"/>
  <c r="H6630" i="62"/>
  <c r="I6630" i="62" s="1"/>
  <c r="H6629" i="62"/>
  <c r="I6629" i="62" s="1"/>
  <c r="H6628" i="62"/>
  <c r="I6628" i="62" s="1"/>
  <c r="H6627" i="62"/>
  <c r="I6627" i="62" s="1"/>
  <c r="H6626" i="62"/>
  <c r="I6626" i="62" s="1"/>
  <c r="H6625" i="62"/>
  <c r="I6625" i="62" s="1"/>
  <c r="H6624" i="62"/>
  <c r="I6624" i="62" s="1"/>
  <c r="H6623" i="62"/>
  <c r="I6623" i="62" s="1"/>
  <c r="H6622" i="62"/>
  <c r="I6622" i="62" s="1"/>
  <c r="H6621" i="62"/>
  <c r="I6621" i="62" s="1"/>
  <c r="H6620" i="62"/>
  <c r="I6620" i="62" s="1"/>
  <c r="H6619" i="62"/>
  <c r="I6619" i="62" s="1"/>
  <c r="H6618" i="62"/>
  <c r="I6618" i="62" s="1"/>
  <c r="H6617" i="62"/>
  <c r="I6617" i="62" s="1"/>
  <c r="H6616" i="62"/>
  <c r="I6616" i="62" s="1"/>
  <c r="H6615" i="62"/>
  <c r="I6615" i="62" s="1"/>
  <c r="H6614" i="62"/>
  <c r="I6614" i="62" s="1"/>
  <c r="H6613" i="62"/>
  <c r="I6613" i="62" s="1"/>
  <c r="H6612" i="62"/>
  <c r="I6612" i="62" s="1"/>
  <c r="H6611" i="62"/>
  <c r="I6611" i="62" s="1"/>
  <c r="H6610" i="62"/>
  <c r="I6610" i="62" s="1"/>
  <c r="H6609" i="62"/>
  <c r="I6609" i="62" s="1"/>
  <c r="H6608" i="62"/>
  <c r="I6608" i="62" s="1"/>
  <c r="H6607" i="62"/>
  <c r="I6607" i="62" s="1"/>
  <c r="H6606" i="62"/>
  <c r="I6606" i="62" s="1"/>
  <c r="H6605" i="62"/>
  <c r="I6605" i="62" s="1"/>
  <c r="H6604" i="62"/>
  <c r="I6604" i="62" s="1"/>
  <c r="H6603" i="62"/>
  <c r="I6603" i="62" s="1"/>
  <c r="H6602" i="62"/>
  <c r="I6602" i="62" s="1"/>
  <c r="H6601" i="62"/>
  <c r="I6601" i="62" s="1"/>
  <c r="H6600" i="62"/>
  <c r="I6600" i="62" s="1"/>
  <c r="H6599" i="62"/>
  <c r="I6599" i="62" s="1"/>
  <c r="H6598" i="62"/>
  <c r="I6598" i="62" s="1"/>
  <c r="H6597" i="62"/>
  <c r="I6597" i="62" s="1"/>
  <c r="H6596" i="62"/>
  <c r="I6596" i="62" s="1"/>
  <c r="H6595" i="62"/>
  <c r="I6595" i="62" s="1"/>
  <c r="H6594" i="62"/>
  <c r="I6594" i="62" s="1"/>
  <c r="H6593" i="62"/>
  <c r="I6593" i="62" s="1"/>
  <c r="H6592" i="62"/>
  <c r="I6592" i="62" s="1"/>
  <c r="H6591" i="62"/>
  <c r="I6591" i="62" s="1"/>
  <c r="H6590" i="62"/>
  <c r="I6590" i="62" s="1"/>
  <c r="H6589" i="62"/>
  <c r="I6589" i="62" s="1"/>
  <c r="H6588" i="62"/>
  <c r="I6588" i="62" s="1"/>
  <c r="H6587" i="62"/>
  <c r="I6587" i="62" s="1"/>
  <c r="H6586" i="62"/>
  <c r="I6586" i="62" s="1"/>
  <c r="H6585" i="62"/>
  <c r="I6585" i="62" s="1"/>
  <c r="H6584" i="62"/>
  <c r="I6584" i="62" s="1"/>
  <c r="H6583" i="62"/>
  <c r="I6583" i="62" s="1"/>
  <c r="H6582" i="62"/>
  <c r="I6582" i="62" s="1"/>
  <c r="H6581" i="62"/>
  <c r="I6581" i="62" s="1"/>
  <c r="H6580" i="62"/>
  <c r="I6580" i="62" s="1"/>
  <c r="H6579" i="62"/>
  <c r="I6579" i="62" s="1"/>
  <c r="H6578" i="62"/>
  <c r="I6578" i="62" s="1"/>
  <c r="H6577" i="62"/>
  <c r="I6577" i="62" s="1"/>
  <c r="H6576" i="62"/>
  <c r="I6576" i="62" s="1"/>
  <c r="H6575" i="62"/>
  <c r="I6575" i="62" s="1"/>
  <c r="H6574" i="62"/>
  <c r="I6574" i="62" s="1"/>
  <c r="H6573" i="62"/>
  <c r="I6573" i="62" s="1"/>
  <c r="H6572" i="62"/>
  <c r="I6572" i="62" s="1"/>
  <c r="H6571" i="62"/>
  <c r="I6571" i="62" s="1"/>
  <c r="H6570" i="62"/>
  <c r="I6570" i="62" s="1"/>
  <c r="H6569" i="62"/>
  <c r="I6569" i="62" s="1"/>
  <c r="H6568" i="62"/>
  <c r="I6568" i="62" s="1"/>
  <c r="H6567" i="62"/>
  <c r="I6567" i="62" s="1"/>
  <c r="H6566" i="62"/>
  <c r="I6566" i="62" s="1"/>
  <c r="H6565" i="62"/>
  <c r="I6565" i="62" s="1"/>
  <c r="H6564" i="62"/>
  <c r="I6564" i="62" s="1"/>
  <c r="H6563" i="62"/>
  <c r="I6563" i="62" s="1"/>
  <c r="H6562" i="62"/>
  <c r="I6562" i="62" s="1"/>
  <c r="H6561" i="62"/>
  <c r="I6561" i="62" s="1"/>
  <c r="H6560" i="62"/>
  <c r="I6560" i="62" s="1"/>
  <c r="H6559" i="62"/>
  <c r="I6559" i="62" s="1"/>
  <c r="H6558" i="62"/>
  <c r="I6558" i="62" s="1"/>
  <c r="H6557" i="62"/>
  <c r="I6557" i="62" s="1"/>
  <c r="H6556" i="62"/>
  <c r="I6556" i="62" s="1"/>
  <c r="H6555" i="62"/>
  <c r="I6555" i="62" s="1"/>
  <c r="H6554" i="62"/>
  <c r="I6554" i="62" s="1"/>
  <c r="H6553" i="62"/>
  <c r="I6553" i="62" s="1"/>
  <c r="H6552" i="62"/>
  <c r="I6552" i="62" s="1"/>
  <c r="H6551" i="62"/>
  <c r="I6551" i="62" s="1"/>
  <c r="H6550" i="62"/>
  <c r="I6550" i="62" s="1"/>
  <c r="H6549" i="62"/>
  <c r="I6549" i="62" s="1"/>
  <c r="H6548" i="62"/>
  <c r="I6548" i="62" s="1"/>
  <c r="H6547" i="62"/>
  <c r="I6547" i="62" s="1"/>
  <c r="H6546" i="62"/>
  <c r="I6546" i="62" s="1"/>
  <c r="H6545" i="62"/>
  <c r="I6545" i="62" s="1"/>
  <c r="H6544" i="62"/>
  <c r="I6544" i="62" s="1"/>
  <c r="H6543" i="62"/>
  <c r="I6543" i="62" s="1"/>
  <c r="H6542" i="62"/>
  <c r="I6542" i="62" s="1"/>
  <c r="H6541" i="62"/>
  <c r="I6541" i="62" s="1"/>
  <c r="H6540" i="62"/>
  <c r="I6540" i="62" s="1"/>
  <c r="H6539" i="62"/>
  <c r="I6539" i="62" s="1"/>
  <c r="H6538" i="62"/>
  <c r="I6538" i="62" s="1"/>
  <c r="H6537" i="62"/>
  <c r="I6537" i="62" s="1"/>
  <c r="H6536" i="62"/>
  <c r="I6536" i="62" s="1"/>
  <c r="H6535" i="62"/>
  <c r="I6535" i="62" s="1"/>
  <c r="H6534" i="62"/>
  <c r="I6534" i="62" s="1"/>
  <c r="H6533" i="62"/>
  <c r="I6533" i="62" s="1"/>
  <c r="H6532" i="62"/>
  <c r="I6532" i="62" s="1"/>
  <c r="H6531" i="62"/>
  <c r="I6531" i="62" s="1"/>
  <c r="H6530" i="62"/>
  <c r="I6530" i="62" s="1"/>
  <c r="H6529" i="62"/>
  <c r="I6529" i="62" s="1"/>
  <c r="H6528" i="62"/>
  <c r="I6528" i="62" s="1"/>
  <c r="H6527" i="62"/>
  <c r="I6527" i="62" s="1"/>
  <c r="H6526" i="62"/>
  <c r="I6526" i="62" s="1"/>
  <c r="H6525" i="62"/>
  <c r="I6525" i="62" s="1"/>
  <c r="H6524" i="62"/>
  <c r="I6524" i="62" s="1"/>
  <c r="H6523" i="62"/>
  <c r="I6523" i="62" s="1"/>
  <c r="H6522" i="62"/>
  <c r="I6522" i="62" s="1"/>
  <c r="H6521" i="62"/>
  <c r="I6521" i="62" s="1"/>
  <c r="H6520" i="62"/>
  <c r="I6520" i="62" s="1"/>
  <c r="H6519" i="62"/>
  <c r="I6519" i="62" s="1"/>
  <c r="H6518" i="62"/>
  <c r="I6518" i="62" s="1"/>
  <c r="H6517" i="62"/>
  <c r="I6517" i="62" s="1"/>
  <c r="H6516" i="62"/>
  <c r="I6516" i="62" s="1"/>
  <c r="H6515" i="62"/>
  <c r="I6515" i="62" s="1"/>
  <c r="H6514" i="62"/>
  <c r="I6514" i="62" s="1"/>
  <c r="H6513" i="62"/>
  <c r="I6513" i="62" s="1"/>
  <c r="H6512" i="62"/>
  <c r="I6512" i="62" s="1"/>
  <c r="H6511" i="62"/>
  <c r="I6511" i="62" s="1"/>
  <c r="H6510" i="62"/>
  <c r="I6510" i="62" s="1"/>
  <c r="H6509" i="62"/>
  <c r="I6509" i="62" s="1"/>
  <c r="H6508" i="62"/>
  <c r="I6508" i="62" s="1"/>
  <c r="H6507" i="62"/>
  <c r="I6507" i="62" s="1"/>
  <c r="H6506" i="62"/>
  <c r="I6506" i="62" s="1"/>
  <c r="H6505" i="62"/>
  <c r="I6505" i="62" s="1"/>
  <c r="H6504" i="62"/>
  <c r="I6504" i="62" s="1"/>
  <c r="H6503" i="62"/>
  <c r="I6503" i="62" s="1"/>
  <c r="H6502" i="62"/>
  <c r="I6502" i="62" s="1"/>
  <c r="H6501" i="62"/>
  <c r="I6501" i="62" s="1"/>
  <c r="H6500" i="62"/>
  <c r="I6500" i="62" s="1"/>
  <c r="H6499" i="62"/>
  <c r="I6499" i="62" s="1"/>
  <c r="H6498" i="62"/>
  <c r="I6498" i="62" s="1"/>
  <c r="H6497" i="62"/>
  <c r="I6497" i="62" s="1"/>
  <c r="H6496" i="62"/>
  <c r="I6496" i="62" s="1"/>
  <c r="H6495" i="62"/>
  <c r="I6495" i="62" s="1"/>
  <c r="H6494" i="62"/>
  <c r="I6494" i="62" s="1"/>
  <c r="H6493" i="62"/>
  <c r="I6493" i="62" s="1"/>
  <c r="H6492" i="62"/>
  <c r="I6492" i="62" s="1"/>
  <c r="H6491" i="62"/>
  <c r="I6491" i="62" s="1"/>
  <c r="H6490" i="62"/>
  <c r="I6490" i="62" s="1"/>
  <c r="H6489" i="62"/>
  <c r="I6489" i="62" s="1"/>
  <c r="H6488" i="62"/>
  <c r="I6488" i="62" s="1"/>
  <c r="H6487" i="62"/>
  <c r="I6487" i="62" s="1"/>
  <c r="H6486" i="62"/>
  <c r="I6486" i="62" s="1"/>
  <c r="H6485" i="62"/>
  <c r="I6485" i="62" s="1"/>
  <c r="H6484" i="62"/>
  <c r="I6484" i="62" s="1"/>
  <c r="H6483" i="62"/>
  <c r="I6483" i="62" s="1"/>
  <c r="H6482" i="62"/>
  <c r="I6482" i="62" s="1"/>
  <c r="H6481" i="62"/>
  <c r="I6481" i="62" s="1"/>
  <c r="H6480" i="62"/>
  <c r="I6480" i="62" s="1"/>
  <c r="H6479" i="62"/>
  <c r="I6479" i="62" s="1"/>
  <c r="H6478" i="62"/>
  <c r="I6478" i="62" s="1"/>
  <c r="H6477" i="62"/>
  <c r="I6477" i="62" s="1"/>
  <c r="H6476" i="62"/>
  <c r="I6476" i="62" s="1"/>
  <c r="H6475" i="62"/>
  <c r="I6475" i="62" s="1"/>
  <c r="H6474" i="62"/>
  <c r="I6474" i="62" s="1"/>
  <c r="H6473" i="62"/>
  <c r="I6473" i="62" s="1"/>
  <c r="H6472" i="62"/>
  <c r="I6472" i="62" s="1"/>
  <c r="H6471" i="62"/>
  <c r="I6471" i="62" s="1"/>
  <c r="H6470" i="62"/>
  <c r="I6470" i="62" s="1"/>
  <c r="H6469" i="62"/>
  <c r="I6469" i="62" s="1"/>
  <c r="H6468" i="62"/>
  <c r="I6468" i="62" s="1"/>
  <c r="H6467" i="62"/>
  <c r="I6467" i="62" s="1"/>
  <c r="H6466" i="62"/>
  <c r="I6466" i="62" s="1"/>
  <c r="H6465" i="62"/>
  <c r="I6465" i="62" s="1"/>
  <c r="H6464" i="62"/>
  <c r="I6464" i="62" s="1"/>
  <c r="H6463" i="62"/>
  <c r="I6463" i="62" s="1"/>
  <c r="H6462" i="62"/>
  <c r="I6462" i="62" s="1"/>
  <c r="H6461" i="62"/>
  <c r="I6461" i="62" s="1"/>
  <c r="H6460" i="62"/>
  <c r="I6460" i="62" s="1"/>
  <c r="H6459" i="62"/>
  <c r="I6459" i="62" s="1"/>
  <c r="H6458" i="62"/>
  <c r="I6458" i="62" s="1"/>
  <c r="H6457" i="62"/>
  <c r="I6457" i="62" s="1"/>
  <c r="H6456" i="62"/>
  <c r="I6456" i="62" s="1"/>
  <c r="H6455" i="62"/>
  <c r="I6455" i="62" s="1"/>
  <c r="H6454" i="62"/>
  <c r="I6454" i="62" s="1"/>
  <c r="H6453" i="62"/>
  <c r="I6453" i="62" s="1"/>
  <c r="H6452" i="62"/>
  <c r="I6452" i="62" s="1"/>
  <c r="H6451" i="62"/>
  <c r="I6451" i="62" s="1"/>
  <c r="H6450" i="62"/>
  <c r="I6450" i="62" s="1"/>
  <c r="H6449" i="62"/>
  <c r="I6449" i="62" s="1"/>
  <c r="H6448" i="62"/>
  <c r="I6448" i="62" s="1"/>
  <c r="H6447" i="62"/>
  <c r="I6447" i="62" s="1"/>
  <c r="H6446" i="62"/>
  <c r="I6446" i="62" s="1"/>
  <c r="H6445" i="62"/>
  <c r="I6445" i="62" s="1"/>
  <c r="H6444" i="62"/>
  <c r="I6444" i="62" s="1"/>
  <c r="H6443" i="62"/>
  <c r="I6443" i="62" s="1"/>
  <c r="H6442" i="62"/>
  <c r="I6442" i="62" s="1"/>
  <c r="H6441" i="62"/>
  <c r="I6441" i="62" s="1"/>
  <c r="H6440" i="62"/>
  <c r="I6440" i="62" s="1"/>
  <c r="H6439" i="62"/>
  <c r="I6439" i="62" s="1"/>
  <c r="H6438" i="62"/>
  <c r="I6438" i="62" s="1"/>
  <c r="H6437" i="62"/>
  <c r="I6437" i="62" s="1"/>
  <c r="H6436" i="62"/>
  <c r="I6436" i="62" s="1"/>
  <c r="H6435" i="62"/>
  <c r="I6435" i="62" s="1"/>
  <c r="H6434" i="62"/>
  <c r="I6434" i="62" s="1"/>
  <c r="H6433" i="62"/>
  <c r="I6433" i="62" s="1"/>
  <c r="H6432" i="62"/>
  <c r="I6432" i="62" s="1"/>
  <c r="H6431" i="62"/>
  <c r="I6431" i="62" s="1"/>
  <c r="H6430" i="62"/>
  <c r="I6430" i="62" s="1"/>
  <c r="H6429" i="62"/>
  <c r="I6429" i="62" s="1"/>
  <c r="H6428" i="62"/>
  <c r="I6428" i="62" s="1"/>
  <c r="H6427" i="62"/>
  <c r="I6427" i="62" s="1"/>
  <c r="H6426" i="62"/>
  <c r="I6426" i="62" s="1"/>
  <c r="H6425" i="62"/>
  <c r="I6425" i="62" s="1"/>
  <c r="H6424" i="62"/>
  <c r="I6424" i="62" s="1"/>
  <c r="H6423" i="62"/>
  <c r="I6423" i="62" s="1"/>
  <c r="H6422" i="62"/>
  <c r="I6422" i="62" s="1"/>
  <c r="H6421" i="62"/>
  <c r="I6421" i="62" s="1"/>
  <c r="H6420" i="62"/>
  <c r="I6420" i="62" s="1"/>
  <c r="H6419" i="62"/>
  <c r="I6419" i="62" s="1"/>
  <c r="H6418" i="62"/>
  <c r="I6418" i="62" s="1"/>
  <c r="H6417" i="62"/>
  <c r="I6417" i="62" s="1"/>
  <c r="H6416" i="62"/>
  <c r="I6416" i="62" s="1"/>
  <c r="H6415" i="62"/>
  <c r="I6415" i="62" s="1"/>
  <c r="H6414" i="62"/>
  <c r="I6414" i="62" s="1"/>
  <c r="H6413" i="62"/>
  <c r="I6413" i="62" s="1"/>
  <c r="H6412" i="62"/>
  <c r="I6412" i="62" s="1"/>
  <c r="H6411" i="62"/>
  <c r="I6411" i="62" s="1"/>
  <c r="H6410" i="62"/>
  <c r="I6410" i="62" s="1"/>
  <c r="H6409" i="62"/>
  <c r="I6409" i="62" s="1"/>
  <c r="H6408" i="62"/>
  <c r="I6408" i="62" s="1"/>
  <c r="H6407" i="62"/>
  <c r="I6407" i="62" s="1"/>
  <c r="H6406" i="62"/>
  <c r="I6406" i="62" s="1"/>
  <c r="H6405" i="62"/>
  <c r="I6405" i="62" s="1"/>
  <c r="H6404" i="62"/>
  <c r="I6404" i="62" s="1"/>
  <c r="H6403" i="62"/>
  <c r="I6403" i="62" s="1"/>
  <c r="H6402" i="62"/>
  <c r="I6402" i="62" s="1"/>
  <c r="H6401" i="62"/>
  <c r="I6401" i="62" s="1"/>
  <c r="H6400" i="62"/>
  <c r="I6400" i="62" s="1"/>
  <c r="H6399" i="62"/>
  <c r="I6399" i="62" s="1"/>
  <c r="H6398" i="62"/>
  <c r="I6398" i="62" s="1"/>
  <c r="H6397" i="62"/>
  <c r="I6397" i="62" s="1"/>
  <c r="H6396" i="62"/>
  <c r="I6396" i="62" s="1"/>
  <c r="H6395" i="62"/>
  <c r="I6395" i="62" s="1"/>
  <c r="H6394" i="62"/>
  <c r="I6394" i="62" s="1"/>
  <c r="H6393" i="62"/>
  <c r="I6393" i="62" s="1"/>
  <c r="H6392" i="62"/>
  <c r="I6392" i="62" s="1"/>
  <c r="H6391" i="62"/>
  <c r="I6391" i="62" s="1"/>
  <c r="H6390" i="62"/>
  <c r="I6390" i="62" s="1"/>
  <c r="H6389" i="62"/>
  <c r="I6389" i="62" s="1"/>
  <c r="H6388" i="62"/>
  <c r="I6388" i="62" s="1"/>
  <c r="H6387" i="62"/>
  <c r="I6387" i="62" s="1"/>
  <c r="H6386" i="62"/>
  <c r="I6386" i="62" s="1"/>
  <c r="H6385" i="62"/>
  <c r="I6385" i="62" s="1"/>
  <c r="H6384" i="62"/>
  <c r="I6384" i="62" s="1"/>
  <c r="H6383" i="62"/>
  <c r="I6383" i="62" s="1"/>
  <c r="H6382" i="62"/>
  <c r="I6382" i="62" s="1"/>
  <c r="H6381" i="62"/>
  <c r="I6381" i="62" s="1"/>
  <c r="H6380" i="62"/>
  <c r="I6380" i="62" s="1"/>
  <c r="H6379" i="62"/>
  <c r="I6379" i="62" s="1"/>
  <c r="H6378" i="62"/>
  <c r="I6378" i="62" s="1"/>
  <c r="H6377" i="62"/>
  <c r="I6377" i="62" s="1"/>
  <c r="H6376" i="62"/>
  <c r="I6376" i="62" s="1"/>
  <c r="H6375" i="62"/>
  <c r="I6375" i="62" s="1"/>
  <c r="H6374" i="62"/>
  <c r="I6374" i="62" s="1"/>
  <c r="H6373" i="62"/>
  <c r="I6373" i="62" s="1"/>
  <c r="H6372" i="62"/>
  <c r="I6372" i="62" s="1"/>
  <c r="H6371" i="62"/>
  <c r="I6371" i="62" s="1"/>
  <c r="H6370" i="62"/>
  <c r="I6370" i="62" s="1"/>
  <c r="H6369" i="62"/>
  <c r="I6369" i="62" s="1"/>
  <c r="H6368" i="62"/>
  <c r="I6368" i="62" s="1"/>
  <c r="H6367" i="62"/>
  <c r="I6367" i="62" s="1"/>
  <c r="H6366" i="62"/>
  <c r="I6366" i="62" s="1"/>
  <c r="H6365" i="62"/>
  <c r="I6365" i="62" s="1"/>
  <c r="H6364" i="62"/>
  <c r="I6364" i="62" s="1"/>
  <c r="H6363" i="62"/>
  <c r="I6363" i="62" s="1"/>
  <c r="H6362" i="62"/>
  <c r="I6362" i="62" s="1"/>
  <c r="H6361" i="62"/>
  <c r="I6361" i="62" s="1"/>
  <c r="H6360" i="62"/>
  <c r="I6360" i="62" s="1"/>
  <c r="H6359" i="62"/>
  <c r="I6359" i="62" s="1"/>
  <c r="H6358" i="62"/>
  <c r="I6358" i="62" s="1"/>
  <c r="H6357" i="62"/>
  <c r="I6357" i="62" s="1"/>
  <c r="H6356" i="62"/>
  <c r="I6356" i="62" s="1"/>
  <c r="H6355" i="62"/>
  <c r="I6355" i="62" s="1"/>
  <c r="H6354" i="62"/>
  <c r="I6354" i="62" s="1"/>
  <c r="H6353" i="62"/>
  <c r="I6353" i="62" s="1"/>
  <c r="H6352" i="62"/>
  <c r="I6352" i="62" s="1"/>
  <c r="H6351" i="62"/>
  <c r="I6351" i="62" s="1"/>
  <c r="H6350" i="62"/>
  <c r="I6350" i="62" s="1"/>
  <c r="H6349" i="62"/>
  <c r="I6349" i="62" s="1"/>
  <c r="H6348" i="62"/>
  <c r="I6348" i="62" s="1"/>
  <c r="H6347" i="62"/>
  <c r="I6347" i="62" s="1"/>
  <c r="H6346" i="62"/>
  <c r="I6346" i="62" s="1"/>
  <c r="H6345" i="62"/>
  <c r="I6345" i="62" s="1"/>
  <c r="H6344" i="62"/>
  <c r="I6344" i="62" s="1"/>
  <c r="H6343" i="62"/>
  <c r="I6343" i="62" s="1"/>
  <c r="H6342" i="62"/>
  <c r="I6342" i="62" s="1"/>
  <c r="H6341" i="62"/>
  <c r="I6341" i="62" s="1"/>
  <c r="H6340" i="62"/>
  <c r="I6340" i="62" s="1"/>
  <c r="H6339" i="62"/>
  <c r="I6339" i="62" s="1"/>
  <c r="H6338" i="62"/>
  <c r="I6338" i="62" s="1"/>
  <c r="H6337" i="62"/>
  <c r="I6337" i="62" s="1"/>
  <c r="H6336" i="62"/>
  <c r="I6336" i="62" s="1"/>
  <c r="H6335" i="62"/>
  <c r="I6335" i="62" s="1"/>
  <c r="H6334" i="62"/>
  <c r="I6334" i="62" s="1"/>
  <c r="H6333" i="62"/>
  <c r="I6333" i="62" s="1"/>
  <c r="H6332" i="62"/>
  <c r="I6332" i="62" s="1"/>
  <c r="H6331" i="62"/>
  <c r="I6331" i="62" s="1"/>
  <c r="H6330" i="62"/>
  <c r="I6330" i="62" s="1"/>
  <c r="H6329" i="62"/>
  <c r="I6329" i="62" s="1"/>
  <c r="H6328" i="62"/>
  <c r="I6328" i="62" s="1"/>
  <c r="H6327" i="62"/>
  <c r="I6327" i="62" s="1"/>
  <c r="H6326" i="62"/>
  <c r="I6326" i="62" s="1"/>
  <c r="H6325" i="62"/>
  <c r="I6325" i="62" s="1"/>
  <c r="H6324" i="62"/>
  <c r="I6324" i="62" s="1"/>
  <c r="H6323" i="62"/>
  <c r="I6323" i="62" s="1"/>
  <c r="H6322" i="62"/>
  <c r="I6322" i="62" s="1"/>
  <c r="H6321" i="62"/>
  <c r="I6321" i="62" s="1"/>
  <c r="H6320" i="62"/>
  <c r="I6320" i="62" s="1"/>
  <c r="H6319" i="62"/>
  <c r="I6319" i="62" s="1"/>
  <c r="H6318" i="62"/>
  <c r="I6318" i="62" s="1"/>
  <c r="H6317" i="62"/>
  <c r="I6317" i="62" s="1"/>
  <c r="H6316" i="62"/>
  <c r="I6316" i="62" s="1"/>
  <c r="H6315" i="62"/>
  <c r="I6315" i="62" s="1"/>
  <c r="H6314" i="62"/>
  <c r="I6314" i="62" s="1"/>
  <c r="H6313" i="62"/>
  <c r="I6313" i="62" s="1"/>
  <c r="H6312" i="62"/>
  <c r="I6312" i="62" s="1"/>
  <c r="H6311" i="62"/>
  <c r="I6311" i="62" s="1"/>
  <c r="H6310" i="62"/>
  <c r="I6310" i="62" s="1"/>
  <c r="H6309" i="62"/>
  <c r="I6309" i="62" s="1"/>
  <c r="H6308" i="62"/>
  <c r="I6308" i="62" s="1"/>
  <c r="H6307" i="62"/>
  <c r="I6307" i="62" s="1"/>
  <c r="H6306" i="62"/>
  <c r="I6306" i="62" s="1"/>
  <c r="H6305" i="62"/>
  <c r="I6305" i="62" s="1"/>
  <c r="H6304" i="62"/>
  <c r="I6304" i="62" s="1"/>
  <c r="H6303" i="62"/>
  <c r="I6303" i="62" s="1"/>
  <c r="H6302" i="62"/>
  <c r="I6302" i="62" s="1"/>
  <c r="H6301" i="62"/>
  <c r="I6301" i="62" s="1"/>
  <c r="H6300" i="62"/>
  <c r="I6300" i="62" s="1"/>
  <c r="H6299" i="62"/>
  <c r="I6299" i="62" s="1"/>
  <c r="H6298" i="62"/>
  <c r="I6298" i="62" s="1"/>
  <c r="H6297" i="62"/>
  <c r="I6297" i="62" s="1"/>
  <c r="H6296" i="62"/>
  <c r="I6296" i="62" s="1"/>
  <c r="H6295" i="62"/>
  <c r="I6295" i="62" s="1"/>
  <c r="H6294" i="62"/>
  <c r="I6294" i="62" s="1"/>
  <c r="H6293" i="62"/>
  <c r="I6293" i="62" s="1"/>
  <c r="H6292" i="62"/>
  <c r="I6292" i="62" s="1"/>
  <c r="H6291" i="62"/>
  <c r="I6291" i="62" s="1"/>
  <c r="H6290" i="62"/>
  <c r="I6290" i="62" s="1"/>
  <c r="H6289" i="62"/>
  <c r="I6289" i="62" s="1"/>
  <c r="H6288" i="62"/>
  <c r="I6288" i="62" s="1"/>
  <c r="H6287" i="62"/>
  <c r="I6287" i="62" s="1"/>
  <c r="H6286" i="62"/>
  <c r="I6286" i="62" s="1"/>
  <c r="H6285" i="62"/>
  <c r="I6285" i="62" s="1"/>
  <c r="H6284" i="62"/>
  <c r="I6284" i="62" s="1"/>
  <c r="H6283" i="62"/>
  <c r="I6283" i="62" s="1"/>
  <c r="H6282" i="62"/>
  <c r="I6282" i="62" s="1"/>
  <c r="H6281" i="62"/>
  <c r="I6281" i="62" s="1"/>
  <c r="H6280" i="62"/>
  <c r="I6280" i="62" s="1"/>
  <c r="H6279" i="62"/>
  <c r="I6279" i="62" s="1"/>
  <c r="H6278" i="62"/>
  <c r="I6278" i="62" s="1"/>
  <c r="H6277" i="62"/>
  <c r="I6277" i="62" s="1"/>
  <c r="H6276" i="62"/>
  <c r="I6276" i="62" s="1"/>
  <c r="H6275" i="62"/>
  <c r="I6275" i="62" s="1"/>
  <c r="H6274" i="62"/>
  <c r="I6274" i="62" s="1"/>
  <c r="H6273" i="62"/>
  <c r="I6273" i="62" s="1"/>
  <c r="H6272" i="62"/>
  <c r="I6272" i="62" s="1"/>
  <c r="H6271" i="62"/>
  <c r="I6271" i="62" s="1"/>
  <c r="H6270" i="62"/>
  <c r="I6270" i="62" s="1"/>
  <c r="H6269" i="62"/>
  <c r="I6269" i="62" s="1"/>
  <c r="H6268" i="62"/>
  <c r="I6268" i="62" s="1"/>
  <c r="H6267" i="62"/>
  <c r="I6267" i="62" s="1"/>
  <c r="H6266" i="62"/>
  <c r="I6266" i="62" s="1"/>
  <c r="H6265" i="62"/>
  <c r="I6265" i="62" s="1"/>
  <c r="H6264" i="62"/>
  <c r="I6264" i="62" s="1"/>
  <c r="H6263" i="62"/>
  <c r="I6263" i="62" s="1"/>
  <c r="H6262" i="62"/>
  <c r="I6262" i="62" s="1"/>
  <c r="H6261" i="62"/>
  <c r="I6261" i="62" s="1"/>
  <c r="H6260" i="62"/>
  <c r="I6260" i="62" s="1"/>
  <c r="H6259" i="62"/>
  <c r="I6259" i="62" s="1"/>
  <c r="H6258" i="62"/>
  <c r="I6258" i="62" s="1"/>
  <c r="H6257" i="62"/>
  <c r="I6257" i="62" s="1"/>
  <c r="H6256" i="62"/>
  <c r="I6256" i="62" s="1"/>
  <c r="H6255" i="62"/>
  <c r="I6255" i="62" s="1"/>
  <c r="H6254" i="62"/>
  <c r="I6254" i="62" s="1"/>
  <c r="H6253" i="62"/>
  <c r="I6253" i="62" s="1"/>
  <c r="H6252" i="62"/>
  <c r="I6252" i="62" s="1"/>
  <c r="H6251" i="62"/>
  <c r="I6251" i="62" s="1"/>
  <c r="H6250" i="62"/>
  <c r="I6250" i="62" s="1"/>
  <c r="H6249" i="62"/>
  <c r="I6249" i="62" s="1"/>
  <c r="H6248" i="62"/>
  <c r="I6248" i="62" s="1"/>
  <c r="H6247" i="62"/>
  <c r="I6247" i="62" s="1"/>
  <c r="H6246" i="62"/>
  <c r="I6246" i="62" s="1"/>
  <c r="H6245" i="62"/>
  <c r="I6245" i="62" s="1"/>
  <c r="H6244" i="62"/>
  <c r="I6244" i="62" s="1"/>
  <c r="H6243" i="62"/>
  <c r="I6243" i="62" s="1"/>
  <c r="H6242" i="62"/>
  <c r="I6242" i="62" s="1"/>
  <c r="H6241" i="62"/>
  <c r="I6241" i="62" s="1"/>
  <c r="H6240" i="62"/>
  <c r="I6240" i="62" s="1"/>
  <c r="H6239" i="62"/>
  <c r="I6239" i="62" s="1"/>
  <c r="H6238" i="62"/>
  <c r="I6238" i="62" s="1"/>
  <c r="H6237" i="62"/>
  <c r="I6237" i="62" s="1"/>
  <c r="H6236" i="62"/>
  <c r="I6236" i="62" s="1"/>
  <c r="H6235" i="62"/>
  <c r="I6235" i="62" s="1"/>
  <c r="H6234" i="62"/>
  <c r="I6234" i="62" s="1"/>
  <c r="H6233" i="62"/>
  <c r="I6233" i="62" s="1"/>
  <c r="H6232" i="62"/>
  <c r="I6232" i="62" s="1"/>
  <c r="H6231" i="62"/>
  <c r="I6231" i="62" s="1"/>
  <c r="H6230" i="62"/>
  <c r="I6230" i="62" s="1"/>
  <c r="H6229" i="62"/>
  <c r="I6229" i="62" s="1"/>
  <c r="H6228" i="62"/>
  <c r="I6228" i="62" s="1"/>
  <c r="H6227" i="62"/>
  <c r="I6227" i="62" s="1"/>
  <c r="H6226" i="62"/>
  <c r="I6226" i="62" s="1"/>
  <c r="H6225" i="62"/>
  <c r="I6225" i="62" s="1"/>
  <c r="H6224" i="62"/>
  <c r="I6224" i="62" s="1"/>
  <c r="H6223" i="62"/>
  <c r="I6223" i="62" s="1"/>
  <c r="H6222" i="62"/>
  <c r="I6222" i="62" s="1"/>
  <c r="H6221" i="62"/>
  <c r="I6221" i="62" s="1"/>
  <c r="H6220" i="62"/>
  <c r="I6220" i="62" s="1"/>
  <c r="H6219" i="62"/>
  <c r="I6219" i="62" s="1"/>
  <c r="H6218" i="62"/>
  <c r="I6218" i="62" s="1"/>
  <c r="H6217" i="62"/>
  <c r="I6217" i="62" s="1"/>
  <c r="H6216" i="62"/>
  <c r="I6216" i="62" s="1"/>
  <c r="H6215" i="62"/>
  <c r="I6215" i="62" s="1"/>
  <c r="H6214" i="62"/>
  <c r="I6214" i="62" s="1"/>
  <c r="H6213" i="62"/>
  <c r="I6213" i="62" s="1"/>
  <c r="H6212" i="62"/>
  <c r="I6212" i="62" s="1"/>
  <c r="H6211" i="62"/>
  <c r="I6211" i="62" s="1"/>
  <c r="H6210" i="62"/>
  <c r="I6210" i="62" s="1"/>
  <c r="H6209" i="62"/>
  <c r="I6209" i="62" s="1"/>
  <c r="H6208" i="62"/>
  <c r="I6208" i="62" s="1"/>
  <c r="H6207" i="62"/>
  <c r="I6207" i="62" s="1"/>
  <c r="H6206" i="62"/>
  <c r="I6206" i="62" s="1"/>
  <c r="H6205" i="62"/>
  <c r="I6205" i="62" s="1"/>
  <c r="H6204" i="62"/>
  <c r="I6204" i="62" s="1"/>
  <c r="H6203" i="62"/>
  <c r="I6203" i="62" s="1"/>
  <c r="H6202" i="62"/>
  <c r="I6202" i="62" s="1"/>
  <c r="H6201" i="62"/>
  <c r="I6201" i="62" s="1"/>
  <c r="H6200" i="62"/>
  <c r="I6200" i="62" s="1"/>
  <c r="H6199" i="62"/>
  <c r="I6199" i="62" s="1"/>
  <c r="H6198" i="62"/>
  <c r="I6198" i="62" s="1"/>
  <c r="H6197" i="62"/>
  <c r="I6197" i="62" s="1"/>
  <c r="H6196" i="62"/>
  <c r="I6196" i="62" s="1"/>
  <c r="H6195" i="62"/>
  <c r="I6195" i="62" s="1"/>
  <c r="H6194" i="62"/>
  <c r="I6194" i="62" s="1"/>
  <c r="H6193" i="62"/>
  <c r="I6193" i="62" s="1"/>
  <c r="H6192" i="62"/>
  <c r="I6192" i="62" s="1"/>
  <c r="H6191" i="62"/>
  <c r="I6191" i="62" s="1"/>
  <c r="H6190" i="62"/>
  <c r="I6190" i="62" s="1"/>
  <c r="H6189" i="62"/>
  <c r="I6189" i="62" s="1"/>
  <c r="H6188" i="62"/>
  <c r="I6188" i="62" s="1"/>
  <c r="H6187" i="62"/>
  <c r="I6187" i="62" s="1"/>
  <c r="H6186" i="62"/>
  <c r="I6186" i="62" s="1"/>
  <c r="H6185" i="62"/>
  <c r="I6185" i="62" s="1"/>
  <c r="H6184" i="62"/>
  <c r="I6184" i="62" s="1"/>
  <c r="H6183" i="62"/>
  <c r="I6183" i="62" s="1"/>
  <c r="H6182" i="62"/>
  <c r="I6182" i="62" s="1"/>
  <c r="H6181" i="62"/>
  <c r="I6181" i="62" s="1"/>
  <c r="H6180" i="62"/>
  <c r="I6180" i="62" s="1"/>
  <c r="H6179" i="62"/>
  <c r="I6179" i="62" s="1"/>
  <c r="H6178" i="62"/>
  <c r="I6178" i="62" s="1"/>
  <c r="H6177" i="62"/>
  <c r="I6177" i="62" s="1"/>
  <c r="H6176" i="62"/>
  <c r="I6176" i="62" s="1"/>
  <c r="H6175" i="62"/>
  <c r="I6175" i="62" s="1"/>
  <c r="H6174" i="62"/>
  <c r="I6174" i="62" s="1"/>
  <c r="H6173" i="62"/>
  <c r="I6173" i="62" s="1"/>
  <c r="H6172" i="62"/>
  <c r="I6172" i="62" s="1"/>
  <c r="H6171" i="62"/>
  <c r="I6171" i="62" s="1"/>
  <c r="H6170" i="62"/>
  <c r="I6170" i="62" s="1"/>
  <c r="H6169" i="62"/>
  <c r="I6169" i="62" s="1"/>
  <c r="H6168" i="62"/>
  <c r="I6168" i="62" s="1"/>
  <c r="H6167" i="62"/>
  <c r="I6167" i="62" s="1"/>
  <c r="H6166" i="62"/>
  <c r="I6166" i="62" s="1"/>
  <c r="H6165" i="62"/>
  <c r="I6165" i="62" s="1"/>
  <c r="H6164" i="62"/>
  <c r="I6164" i="62" s="1"/>
  <c r="H6163" i="62"/>
  <c r="I6163" i="62" s="1"/>
  <c r="H6162" i="62"/>
  <c r="I6162" i="62" s="1"/>
  <c r="H6161" i="62"/>
  <c r="I6161" i="62" s="1"/>
  <c r="H6160" i="62"/>
  <c r="I6160" i="62" s="1"/>
  <c r="H6159" i="62"/>
  <c r="I6159" i="62" s="1"/>
  <c r="H6158" i="62"/>
  <c r="I6158" i="62" s="1"/>
  <c r="H6157" i="62"/>
  <c r="I6157" i="62" s="1"/>
  <c r="H6156" i="62"/>
  <c r="I6156" i="62" s="1"/>
  <c r="H6155" i="62"/>
  <c r="I6155" i="62" s="1"/>
  <c r="H6154" i="62"/>
  <c r="I6154" i="62" s="1"/>
  <c r="H6153" i="62"/>
  <c r="I6153" i="62" s="1"/>
  <c r="H6152" i="62"/>
  <c r="I6152" i="62" s="1"/>
  <c r="H6151" i="62"/>
  <c r="I6151" i="62" s="1"/>
  <c r="H6150" i="62"/>
  <c r="I6150" i="62" s="1"/>
  <c r="H6149" i="62"/>
  <c r="I6149" i="62" s="1"/>
  <c r="H6148" i="62"/>
  <c r="I6148" i="62" s="1"/>
  <c r="H6147" i="62"/>
  <c r="I6147" i="62" s="1"/>
  <c r="H6146" i="62"/>
  <c r="I6146" i="62" s="1"/>
  <c r="H6145" i="62"/>
  <c r="I6145" i="62" s="1"/>
  <c r="H6144" i="62"/>
  <c r="I6144" i="62" s="1"/>
  <c r="H6143" i="62"/>
  <c r="I6143" i="62" s="1"/>
  <c r="H6142" i="62"/>
  <c r="I6142" i="62" s="1"/>
  <c r="H6141" i="62"/>
  <c r="I6141" i="62" s="1"/>
  <c r="H6140" i="62"/>
  <c r="I6140" i="62" s="1"/>
  <c r="H6139" i="62"/>
  <c r="I6139" i="62" s="1"/>
  <c r="H6138" i="62"/>
  <c r="I6138" i="62" s="1"/>
  <c r="H6137" i="62"/>
  <c r="I6137" i="62" s="1"/>
  <c r="H6136" i="62"/>
  <c r="I6136" i="62" s="1"/>
  <c r="H6135" i="62"/>
  <c r="I6135" i="62" s="1"/>
  <c r="H6134" i="62"/>
  <c r="I6134" i="62" s="1"/>
  <c r="H6133" i="62"/>
  <c r="I6133" i="62" s="1"/>
  <c r="H6132" i="62"/>
  <c r="I6132" i="62" s="1"/>
  <c r="H6131" i="62"/>
  <c r="I6131" i="62" s="1"/>
  <c r="H6130" i="62"/>
  <c r="I6130" i="62" s="1"/>
  <c r="H6129" i="62"/>
  <c r="I6129" i="62" s="1"/>
  <c r="H6128" i="62"/>
  <c r="I6128" i="62" s="1"/>
  <c r="H6127" i="62"/>
  <c r="I6127" i="62" s="1"/>
  <c r="H6126" i="62"/>
  <c r="I6126" i="62" s="1"/>
  <c r="H6125" i="62"/>
  <c r="I6125" i="62" s="1"/>
  <c r="H6124" i="62"/>
  <c r="I6124" i="62" s="1"/>
  <c r="H6123" i="62"/>
  <c r="I6123" i="62" s="1"/>
  <c r="H6122" i="62"/>
  <c r="I6122" i="62" s="1"/>
  <c r="H6121" i="62"/>
  <c r="I6121" i="62" s="1"/>
  <c r="H6120" i="62"/>
  <c r="I6120" i="62" s="1"/>
  <c r="H6119" i="62"/>
  <c r="I6119" i="62" s="1"/>
  <c r="H6118" i="62"/>
  <c r="I6118" i="62" s="1"/>
  <c r="H6117" i="62"/>
  <c r="I6117" i="62" s="1"/>
  <c r="H6116" i="62"/>
  <c r="I6116" i="62" s="1"/>
  <c r="H6115" i="62"/>
  <c r="I6115" i="62" s="1"/>
  <c r="H6114" i="62"/>
  <c r="I6114" i="62" s="1"/>
  <c r="H6113" i="62"/>
  <c r="I6113" i="62" s="1"/>
  <c r="H6112" i="62"/>
  <c r="I6112" i="62" s="1"/>
  <c r="H6111" i="62"/>
  <c r="I6111" i="62" s="1"/>
  <c r="H6110" i="62"/>
  <c r="I6110" i="62" s="1"/>
  <c r="H6109" i="62"/>
  <c r="I6109" i="62" s="1"/>
  <c r="H6108" i="62"/>
  <c r="I6108" i="62" s="1"/>
  <c r="H6107" i="62"/>
  <c r="I6107" i="62" s="1"/>
  <c r="H6106" i="62"/>
  <c r="I6106" i="62" s="1"/>
  <c r="H6105" i="62"/>
  <c r="I6105" i="62" s="1"/>
  <c r="H6104" i="62"/>
  <c r="I6104" i="62" s="1"/>
  <c r="H6103" i="62"/>
  <c r="I6103" i="62" s="1"/>
  <c r="H6102" i="62"/>
  <c r="I6102" i="62" s="1"/>
  <c r="H6101" i="62"/>
  <c r="I6101" i="62" s="1"/>
  <c r="H6100" i="62"/>
  <c r="I6100" i="62" s="1"/>
  <c r="H6099" i="62"/>
  <c r="I6099" i="62" s="1"/>
  <c r="H6098" i="62"/>
  <c r="I6098" i="62" s="1"/>
  <c r="H6097" i="62"/>
  <c r="I6097" i="62" s="1"/>
  <c r="H6096" i="62"/>
  <c r="I6096" i="62" s="1"/>
  <c r="H6095" i="62"/>
  <c r="I6095" i="62" s="1"/>
  <c r="H6094" i="62"/>
  <c r="I6094" i="62" s="1"/>
  <c r="H6093" i="62"/>
  <c r="I6093" i="62" s="1"/>
  <c r="H6092" i="62"/>
  <c r="I6092" i="62" s="1"/>
  <c r="H6091" i="62"/>
  <c r="I6091" i="62" s="1"/>
  <c r="H6090" i="62"/>
  <c r="I6090" i="62" s="1"/>
  <c r="H6089" i="62"/>
  <c r="I6089" i="62" s="1"/>
  <c r="H6088" i="62"/>
  <c r="I6088" i="62" s="1"/>
  <c r="H6087" i="62"/>
  <c r="I6087" i="62" s="1"/>
  <c r="H6086" i="62"/>
  <c r="I6086" i="62" s="1"/>
  <c r="H6085" i="62"/>
  <c r="I6085" i="62" s="1"/>
  <c r="H6084" i="62"/>
  <c r="I6084" i="62" s="1"/>
  <c r="H6083" i="62"/>
  <c r="I6083" i="62" s="1"/>
  <c r="H6082" i="62"/>
  <c r="I6082" i="62" s="1"/>
  <c r="H6081" i="62"/>
  <c r="I6081" i="62" s="1"/>
  <c r="H6080" i="62"/>
  <c r="I6080" i="62" s="1"/>
  <c r="H6079" i="62"/>
  <c r="I6079" i="62" s="1"/>
  <c r="H6078" i="62"/>
  <c r="I6078" i="62" s="1"/>
  <c r="H6077" i="62"/>
  <c r="I6077" i="62" s="1"/>
  <c r="H6076" i="62"/>
  <c r="I6076" i="62" s="1"/>
  <c r="H6075" i="62"/>
  <c r="I6075" i="62" s="1"/>
  <c r="H6074" i="62"/>
  <c r="I6074" i="62" s="1"/>
  <c r="H6073" i="62"/>
  <c r="I6073" i="62" s="1"/>
  <c r="H6072" i="62"/>
  <c r="I6072" i="62" s="1"/>
  <c r="H6071" i="62"/>
  <c r="I6071" i="62" s="1"/>
  <c r="H6070" i="62"/>
  <c r="I6070" i="62" s="1"/>
  <c r="H6069" i="62"/>
  <c r="I6069" i="62" s="1"/>
  <c r="H6068" i="62"/>
  <c r="I6068" i="62" s="1"/>
  <c r="H6067" i="62"/>
  <c r="I6067" i="62" s="1"/>
  <c r="H6066" i="62"/>
  <c r="I6066" i="62" s="1"/>
  <c r="H6065" i="62"/>
  <c r="I6065" i="62" s="1"/>
  <c r="H6064" i="62"/>
  <c r="I6064" i="62" s="1"/>
  <c r="H6063" i="62"/>
  <c r="I6063" i="62" s="1"/>
  <c r="H6062" i="62"/>
  <c r="I6062" i="62" s="1"/>
  <c r="H6061" i="62"/>
  <c r="I6061" i="62" s="1"/>
  <c r="H6060" i="62"/>
  <c r="I6060" i="62" s="1"/>
  <c r="H6059" i="62"/>
  <c r="I6059" i="62" s="1"/>
  <c r="H6058" i="62"/>
  <c r="I6058" i="62" s="1"/>
  <c r="H6057" i="62"/>
  <c r="I6057" i="62" s="1"/>
  <c r="H6056" i="62"/>
  <c r="I6056" i="62" s="1"/>
  <c r="H6055" i="62"/>
  <c r="I6055" i="62" s="1"/>
  <c r="H6054" i="62"/>
  <c r="I6054" i="62" s="1"/>
  <c r="H6053" i="62"/>
  <c r="I6053" i="62" s="1"/>
  <c r="H6052" i="62"/>
  <c r="I6052" i="62" s="1"/>
  <c r="H6051" i="62"/>
  <c r="I6051" i="62" s="1"/>
  <c r="H6050" i="62"/>
  <c r="I6050" i="62" s="1"/>
  <c r="H6049" i="62"/>
  <c r="I6049" i="62" s="1"/>
  <c r="H6048" i="62"/>
  <c r="I6048" i="62" s="1"/>
  <c r="H6047" i="62"/>
  <c r="I6047" i="62" s="1"/>
  <c r="H6046" i="62"/>
  <c r="I6046" i="62" s="1"/>
  <c r="H6045" i="62"/>
  <c r="I6045" i="62" s="1"/>
  <c r="H6044" i="62"/>
  <c r="I6044" i="62" s="1"/>
  <c r="H6043" i="62"/>
  <c r="I6043" i="62" s="1"/>
  <c r="H6042" i="62"/>
  <c r="I6042" i="62" s="1"/>
  <c r="H6041" i="62"/>
  <c r="I6041" i="62" s="1"/>
  <c r="H6040" i="62"/>
  <c r="I6040" i="62" s="1"/>
  <c r="H6039" i="62"/>
  <c r="I6039" i="62" s="1"/>
  <c r="H6038" i="62"/>
  <c r="I6038" i="62" s="1"/>
  <c r="H6037" i="62"/>
  <c r="I6037" i="62" s="1"/>
  <c r="H6036" i="62"/>
  <c r="I6036" i="62" s="1"/>
  <c r="H6035" i="62"/>
  <c r="I6035" i="62" s="1"/>
  <c r="H6034" i="62"/>
  <c r="I6034" i="62" s="1"/>
  <c r="H6033" i="62"/>
  <c r="I6033" i="62" s="1"/>
  <c r="H6032" i="62"/>
  <c r="I6032" i="62" s="1"/>
  <c r="H6031" i="62"/>
  <c r="I6031" i="62" s="1"/>
  <c r="H6030" i="62"/>
  <c r="I6030" i="62" s="1"/>
  <c r="H6029" i="62"/>
  <c r="I6029" i="62" s="1"/>
  <c r="H6028" i="62"/>
  <c r="I6028" i="62" s="1"/>
  <c r="H6027" i="62"/>
  <c r="I6027" i="62" s="1"/>
  <c r="H6026" i="62"/>
  <c r="I6026" i="62" s="1"/>
  <c r="H6025" i="62"/>
  <c r="I6025" i="62" s="1"/>
  <c r="H6024" i="62"/>
  <c r="I6024" i="62" s="1"/>
  <c r="H6023" i="62"/>
  <c r="I6023" i="62" s="1"/>
  <c r="H6022" i="62"/>
  <c r="I6022" i="62" s="1"/>
  <c r="H6021" i="62"/>
  <c r="I6021" i="62" s="1"/>
  <c r="H6020" i="62"/>
  <c r="I6020" i="62" s="1"/>
  <c r="H6019" i="62"/>
  <c r="I6019" i="62" s="1"/>
  <c r="H6018" i="62"/>
  <c r="I6018" i="62" s="1"/>
  <c r="H6017" i="62"/>
  <c r="I6017" i="62" s="1"/>
  <c r="H6016" i="62"/>
  <c r="I6016" i="62" s="1"/>
  <c r="H6015" i="62"/>
  <c r="I6015" i="62" s="1"/>
  <c r="H6014" i="62"/>
  <c r="I6014" i="62" s="1"/>
  <c r="H6013" i="62"/>
  <c r="I6013" i="62" s="1"/>
  <c r="H6012" i="62"/>
  <c r="I6012" i="62" s="1"/>
  <c r="H6011" i="62"/>
  <c r="I6011" i="62" s="1"/>
  <c r="H6010" i="62"/>
  <c r="I6010" i="62" s="1"/>
  <c r="H6009" i="62"/>
  <c r="I6009" i="62" s="1"/>
  <c r="H6008" i="62"/>
  <c r="I6008" i="62" s="1"/>
  <c r="H6007" i="62"/>
  <c r="I6007" i="62" s="1"/>
  <c r="H6006" i="62"/>
  <c r="I6006" i="62" s="1"/>
  <c r="H6005" i="62"/>
  <c r="I6005" i="62" s="1"/>
  <c r="H6004" i="62"/>
  <c r="I6004" i="62" s="1"/>
  <c r="H6003" i="62"/>
  <c r="I6003" i="62" s="1"/>
  <c r="H6002" i="62"/>
  <c r="I6002" i="62" s="1"/>
  <c r="H6001" i="62"/>
  <c r="I6001" i="62" s="1"/>
  <c r="H6000" i="62"/>
  <c r="I6000" i="62" s="1"/>
  <c r="H5999" i="62"/>
  <c r="I5999" i="62" s="1"/>
  <c r="H5998" i="62"/>
  <c r="I5998" i="62" s="1"/>
  <c r="H5997" i="62"/>
  <c r="I5997" i="62" s="1"/>
  <c r="H5996" i="62"/>
  <c r="I5996" i="62" s="1"/>
  <c r="H5995" i="62"/>
  <c r="I5995" i="62" s="1"/>
  <c r="H5994" i="62"/>
  <c r="I5994" i="62" s="1"/>
  <c r="H5993" i="62"/>
  <c r="I5993" i="62" s="1"/>
  <c r="H5992" i="62"/>
  <c r="I5992" i="62" s="1"/>
  <c r="H5991" i="62"/>
  <c r="I5991" i="62" s="1"/>
  <c r="H5990" i="62"/>
  <c r="I5990" i="62" s="1"/>
  <c r="H5989" i="62"/>
  <c r="I5989" i="62" s="1"/>
  <c r="H5988" i="62"/>
  <c r="I5988" i="62" s="1"/>
  <c r="H5987" i="62"/>
  <c r="I5987" i="62" s="1"/>
  <c r="H5986" i="62"/>
  <c r="I5986" i="62" s="1"/>
  <c r="H5985" i="62"/>
  <c r="I5985" i="62" s="1"/>
  <c r="H5984" i="62"/>
  <c r="I5984" i="62" s="1"/>
  <c r="H5983" i="62"/>
  <c r="I5983" i="62" s="1"/>
  <c r="H5982" i="62"/>
  <c r="I5982" i="62" s="1"/>
  <c r="H5981" i="62"/>
  <c r="I5981" i="62" s="1"/>
  <c r="H5980" i="62"/>
  <c r="I5980" i="62" s="1"/>
  <c r="H5979" i="62"/>
  <c r="I5979" i="62" s="1"/>
  <c r="H5978" i="62"/>
  <c r="I5978" i="62" s="1"/>
  <c r="H5977" i="62"/>
  <c r="I5977" i="62" s="1"/>
  <c r="H5976" i="62"/>
  <c r="I5976" i="62" s="1"/>
  <c r="H5975" i="62"/>
  <c r="I5975" i="62" s="1"/>
  <c r="H5974" i="62"/>
  <c r="I5974" i="62" s="1"/>
  <c r="H5973" i="62"/>
  <c r="I5973" i="62" s="1"/>
  <c r="H5972" i="62"/>
  <c r="I5972" i="62" s="1"/>
  <c r="H5971" i="62"/>
  <c r="I5971" i="62" s="1"/>
  <c r="H5970" i="62"/>
  <c r="I5970" i="62" s="1"/>
  <c r="H5969" i="62"/>
  <c r="I5969" i="62" s="1"/>
  <c r="H5968" i="62"/>
  <c r="I5968" i="62" s="1"/>
  <c r="H5967" i="62"/>
  <c r="I5967" i="62" s="1"/>
  <c r="H5966" i="62"/>
  <c r="I5966" i="62" s="1"/>
  <c r="H5965" i="62"/>
  <c r="I5965" i="62" s="1"/>
  <c r="H5964" i="62"/>
  <c r="I5964" i="62" s="1"/>
  <c r="H5963" i="62"/>
  <c r="I5963" i="62" s="1"/>
  <c r="H5962" i="62"/>
  <c r="I5962" i="62" s="1"/>
  <c r="H5961" i="62"/>
  <c r="I5961" i="62" s="1"/>
  <c r="H5960" i="62"/>
  <c r="I5960" i="62" s="1"/>
  <c r="H5959" i="62"/>
  <c r="I5959" i="62" s="1"/>
  <c r="H5958" i="62"/>
  <c r="I5958" i="62" s="1"/>
  <c r="H5957" i="62"/>
  <c r="I5957" i="62" s="1"/>
  <c r="H5956" i="62"/>
  <c r="I5956" i="62" s="1"/>
  <c r="H5955" i="62"/>
  <c r="I5955" i="62" s="1"/>
  <c r="H5954" i="62"/>
  <c r="I5954" i="62" s="1"/>
  <c r="H5953" i="62"/>
  <c r="I5953" i="62" s="1"/>
  <c r="H5952" i="62"/>
  <c r="I5952" i="62" s="1"/>
  <c r="H5951" i="62"/>
  <c r="I5951" i="62" s="1"/>
  <c r="H5950" i="62"/>
  <c r="I5950" i="62" s="1"/>
  <c r="H5949" i="62"/>
  <c r="I5949" i="62" s="1"/>
  <c r="H5948" i="62"/>
  <c r="I5948" i="62" s="1"/>
  <c r="H5947" i="62"/>
  <c r="I5947" i="62" s="1"/>
  <c r="H5946" i="62"/>
  <c r="I5946" i="62" s="1"/>
  <c r="H5945" i="62"/>
  <c r="I5945" i="62" s="1"/>
  <c r="H5944" i="62"/>
  <c r="I5944" i="62" s="1"/>
  <c r="H5943" i="62"/>
  <c r="I5943" i="62" s="1"/>
  <c r="H5942" i="62"/>
  <c r="I5942" i="62" s="1"/>
  <c r="H5941" i="62"/>
  <c r="I5941" i="62" s="1"/>
  <c r="H5940" i="62"/>
  <c r="I5940" i="62" s="1"/>
  <c r="H5939" i="62"/>
  <c r="I5939" i="62" s="1"/>
  <c r="H5938" i="62"/>
  <c r="I5938" i="62" s="1"/>
  <c r="H5937" i="62"/>
  <c r="I5937" i="62" s="1"/>
  <c r="H5936" i="62"/>
  <c r="I5936" i="62" s="1"/>
  <c r="H5935" i="62"/>
  <c r="I5935" i="62" s="1"/>
  <c r="H5934" i="62"/>
  <c r="I5934" i="62" s="1"/>
  <c r="H5933" i="62"/>
  <c r="I5933" i="62" s="1"/>
  <c r="H5932" i="62"/>
  <c r="I5932" i="62" s="1"/>
  <c r="H5931" i="62"/>
  <c r="I5931" i="62" s="1"/>
  <c r="H5930" i="62"/>
  <c r="I5930" i="62" s="1"/>
  <c r="H5929" i="62"/>
  <c r="I5929" i="62" s="1"/>
  <c r="H5928" i="62"/>
  <c r="I5928" i="62" s="1"/>
  <c r="H5927" i="62"/>
  <c r="I5927" i="62" s="1"/>
  <c r="H5926" i="62"/>
  <c r="I5926" i="62" s="1"/>
  <c r="H5925" i="62"/>
  <c r="I5925" i="62" s="1"/>
  <c r="H5924" i="62"/>
  <c r="I5924" i="62" s="1"/>
  <c r="H5923" i="62"/>
  <c r="I5923" i="62" s="1"/>
  <c r="H5922" i="62"/>
  <c r="I5922" i="62" s="1"/>
  <c r="H5921" i="62"/>
  <c r="I5921" i="62" s="1"/>
  <c r="H5920" i="62"/>
  <c r="I5920" i="62" s="1"/>
  <c r="H5919" i="62"/>
  <c r="I5919" i="62" s="1"/>
  <c r="H5918" i="62"/>
  <c r="I5918" i="62" s="1"/>
  <c r="H5917" i="62"/>
  <c r="I5917" i="62" s="1"/>
  <c r="H5916" i="62"/>
  <c r="I5916" i="62" s="1"/>
  <c r="H5915" i="62"/>
  <c r="I5915" i="62" s="1"/>
  <c r="H5914" i="62"/>
  <c r="I5914" i="62" s="1"/>
  <c r="H5913" i="62"/>
  <c r="I5913" i="62" s="1"/>
  <c r="H5912" i="62"/>
  <c r="I5912" i="62" s="1"/>
  <c r="H5911" i="62"/>
  <c r="I5911" i="62" s="1"/>
  <c r="H5910" i="62"/>
  <c r="I5910" i="62" s="1"/>
  <c r="H5909" i="62"/>
  <c r="I5909" i="62" s="1"/>
  <c r="H5908" i="62"/>
  <c r="I5908" i="62" s="1"/>
  <c r="H5907" i="62"/>
  <c r="I5907" i="62" s="1"/>
  <c r="H5906" i="62"/>
  <c r="I5906" i="62" s="1"/>
  <c r="H5905" i="62"/>
  <c r="I5905" i="62" s="1"/>
  <c r="H5904" i="62"/>
  <c r="I5904" i="62" s="1"/>
  <c r="H5903" i="62"/>
  <c r="I5903" i="62" s="1"/>
  <c r="H5902" i="62"/>
  <c r="I5902" i="62" s="1"/>
  <c r="H5901" i="62"/>
  <c r="I5901" i="62" s="1"/>
  <c r="H5900" i="62"/>
  <c r="I5900" i="62" s="1"/>
  <c r="H5899" i="62"/>
  <c r="I5899" i="62" s="1"/>
  <c r="H5898" i="62"/>
  <c r="I5898" i="62" s="1"/>
  <c r="H5897" i="62"/>
  <c r="I5897" i="62" s="1"/>
  <c r="H5896" i="62"/>
  <c r="I5896" i="62" s="1"/>
  <c r="H5895" i="62"/>
  <c r="I5895" i="62" s="1"/>
  <c r="H5894" i="62"/>
  <c r="I5894" i="62" s="1"/>
  <c r="H5893" i="62"/>
  <c r="I5893" i="62" s="1"/>
  <c r="H5892" i="62"/>
  <c r="I5892" i="62" s="1"/>
  <c r="H5891" i="62"/>
  <c r="I5891" i="62" s="1"/>
  <c r="H5890" i="62"/>
  <c r="I5890" i="62" s="1"/>
  <c r="H5889" i="62"/>
  <c r="I5889" i="62" s="1"/>
  <c r="H5888" i="62"/>
  <c r="I5888" i="62" s="1"/>
  <c r="H5887" i="62"/>
  <c r="I5887" i="62" s="1"/>
  <c r="H5886" i="62"/>
  <c r="I5886" i="62" s="1"/>
  <c r="H5885" i="62"/>
  <c r="I5885" i="62" s="1"/>
  <c r="H5884" i="62"/>
  <c r="I5884" i="62" s="1"/>
  <c r="H5883" i="62"/>
  <c r="I5883" i="62" s="1"/>
  <c r="H5882" i="62"/>
  <c r="I5882" i="62" s="1"/>
  <c r="H5881" i="62"/>
  <c r="I5881" i="62" s="1"/>
  <c r="H5880" i="62"/>
  <c r="I5880" i="62" s="1"/>
  <c r="H5879" i="62"/>
  <c r="I5879" i="62" s="1"/>
  <c r="H5878" i="62"/>
  <c r="I5878" i="62" s="1"/>
  <c r="H5877" i="62"/>
  <c r="I5877" i="62" s="1"/>
  <c r="H5876" i="62"/>
  <c r="I5876" i="62" s="1"/>
  <c r="H5875" i="62"/>
  <c r="I5875" i="62" s="1"/>
  <c r="H5874" i="62"/>
  <c r="I5874" i="62" s="1"/>
  <c r="H5873" i="62"/>
  <c r="I5873" i="62" s="1"/>
  <c r="H5872" i="62"/>
  <c r="I5872" i="62" s="1"/>
  <c r="H5871" i="62"/>
  <c r="I5871" i="62" s="1"/>
  <c r="H5870" i="62"/>
  <c r="I5870" i="62" s="1"/>
  <c r="H5869" i="62"/>
  <c r="I5869" i="62" s="1"/>
  <c r="H5868" i="62"/>
  <c r="I5868" i="62" s="1"/>
  <c r="H5867" i="62"/>
  <c r="I5867" i="62" s="1"/>
  <c r="H5866" i="62"/>
  <c r="I5866" i="62" s="1"/>
  <c r="H5865" i="62"/>
  <c r="I5865" i="62" s="1"/>
  <c r="H5864" i="62"/>
  <c r="I5864" i="62" s="1"/>
  <c r="H5863" i="62"/>
  <c r="I5863" i="62" s="1"/>
  <c r="H5862" i="62"/>
  <c r="I5862" i="62" s="1"/>
  <c r="H5861" i="62"/>
  <c r="I5861" i="62" s="1"/>
  <c r="H5860" i="62"/>
  <c r="I5860" i="62" s="1"/>
  <c r="H5859" i="62"/>
  <c r="I5859" i="62" s="1"/>
  <c r="H5858" i="62"/>
  <c r="I5858" i="62" s="1"/>
  <c r="H5857" i="62"/>
  <c r="I5857" i="62" s="1"/>
  <c r="H5856" i="62"/>
  <c r="I5856" i="62" s="1"/>
  <c r="H5855" i="62"/>
  <c r="I5855" i="62" s="1"/>
  <c r="H5854" i="62"/>
  <c r="I5854" i="62" s="1"/>
  <c r="H5853" i="62"/>
  <c r="I5853" i="62" s="1"/>
  <c r="H5852" i="62"/>
  <c r="I5852" i="62" s="1"/>
  <c r="H5851" i="62"/>
  <c r="I5851" i="62" s="1"/>
  <c r="H5850" i="62"/>
  <c r="I5850" i="62" s="1"/>
  <c r="H5849" i="62"/>
  <c r="I5849" i="62" s="1"/>
  <c r="H5848" i="62"/>
  <c r="I5848" i="62" s="1"/>
  <c r="H5847" i="62"/>
  <c r="I5847" i="62" s="1"/>
  <c r="H5846" i="62"/>
  <c r="I5846" i="62" s="1"/>
  <c r="H5845" i="62"/>
  <c r="I5845" i="62" s="1"/>
  <c r="H5844" i="62"/>
  <c r="I5844" i="62" s="1"/>
  <c r="H5843" i="62"/>
  <c r="I5843" i="62" s="1"/>
  <c r="H5842" i="62"/>
  <c r="I5842" i="62" s="1"/>
  <c r="H5841" i="62"/>
  <c r="I5841" i="62" s="1"/>
  <c r="H5840" i="62"/>
  <c r="I5840" i="62" s="1"/>
  <c r="H5839" i="62"/>
  <c r="I5839" i="62" s="1"/>
  <c r="H5838" i="62"/>
  <c r="I5838" i="62" s="1"/>
  <c r="H5837" i="62"/>
  <c r="I5837" i="62" s="1"/>
  <c r="H5836" i="62"/>
  <c r="I5836" i="62" s="1"/>
  <c r="H5835" i="62"/>
  <c r="I5835" i="62" s="1"/>
  <c r="H5834" i="62"/>
  <c r="I5834" i="62" s="1"/>
  <c r="H5833" i="62"/>
  <c r="I5833" i="62" s="1"/>
  <c r="H5832" i="62"/>
  <c r="I5832" i="62" s="1"/>
  <c r="H5831" i="62"/>
  <c r="I5831" i="62" s="1"/>
  <c r="H5830" i="62"/>
  <c r="I5830" i="62" s="1"/>
  <c r="H5829" i="62"/>
  <c r="I5829" i="62" s="1"/>
  <c r="H5828" i="62"/>
  <c r="I5828" i="62" s="1"/>
  <c r="H5827" i="62"/>
  <c r="I5827" i="62" s="1"/>
  <c r="H5826" i="62"/>
  <c r="I5826" i="62" s="1"/>
  <c r="H5825" i="62"/>
  <c r="I5825" i="62" s="1"/>
  <c r="H5824" i="62"/>
  <c r="I5824" i="62" s="1"/>
  <c r="H5823" i="62"/>
  <c r="I5823" i="62" s="1"/>
  <c r="H5822" i="62"/>
  <c r="I5822" i="62" s="1"/>
  <c r="H5821" i="62"/>
  <c r="I5821" i="62" s="1"/>
  <c r="H5820" i="62"/>
  <c r="I5820" i="62" s="1"/>
  <c r="H5819" i="62"/>
  <c r="I5819" i="62" s="1"/>
  <c r="H5818" i="62"/>
  <c r="I5818" i="62" s="1"/>
  <c r="H5817" i="62"/>
  <c r="I5817" i="62" s="1"/>
  <c r="H5816" i="62"/>
  <c r="I5816" i="62" s="1"/>
  <c r="H5815" i="62"/>
  <c r="I5815" i="62" s="1"/>
  <c r="H5814" i="62"/>
  <c r="I5814" i="62" s="1"/>
  <c r="H5813" i="62"/>
  <c r="I5813" i="62" s="1"/>
  <c r="H5812" i="62"/>
  <c r="I5812" i="62" s="1"/>
  <c r="H5811" i="62"/>
  <c r="I5811" i="62" s="1"/>
  <c r="H5810" i="62"/>
  <c r="I5810" i="62" s="1"/>
  <c r="H5809" i="62"/>
  <c r="I5809" i="62" s="1"/>
  <c r="H5808" i="62"/>
  <c r="I5808" i="62" s="1"/>
  <c r="H5807" i="62"/>
  <c r="I5807" i="62" s="1"/>
  <c r="H5806" i="62"/>
  <c r="I5806" i="62" s="1"/>
  <c r="H5805" i="62"/>
  <c r="I5805" i="62" s="1"/>
  <c r="H5804" i="62"/>
  <c r="I5804" i="62" s="1"/>
  <c r="H5803" i="62"/>
  <c r="I5803" i="62" s="1"/>
  <c r="H5802" i="62"/>
  <c r="I5802" i="62" s="1"/>
  <c r="H5801" i="62"/>
  <c r="I5801" i="62" s="1"/>
  <c r="H5800" i="62"/>
  <c r="I5800" i="62" s="1"/>
  <c r="H5799" i="62"/>
  <c r="I5799" i="62" s="1"/>
  <c r="H5798" i="62"/>
  <c r="I5798" i="62" s="1"/>
  <c r="H5797" i="62"/>
  <c r="I5797" i="62" s="1"/>
  <c r="H5796" i="62"/>
  <c r="I5796" i="62" s="1"/>
  <c r="H5795" i="62"/>
  <c r="I5795" i="62" s="1"/>
  <c r="H5794" i="62"/>
  <c r="I5794" i="62" s="1"/>
  <c r="H5793" i="62"/>
  <c r="I5793" i="62" s="1"/>
  <c r="H5792" i="62"/>
  <c r="I5792" i="62" s="1"/>
  <c r="H5791" i="62"/>
  <c r="I5791" i="62" s="1"/>
  <c r="H5790" i="62"/>
  <c r="I5790" i="62" s="1"/>
  <c r="H5789" i="62"/>
  <c r="I5789" i="62" s="1"/>
  <c r="H5788" i="62"/>
  <c r="I5788" i="62" s="1"/>
  <c r="H5787" i="62"/>
  <c r="I5787" i="62" s="1"/>
  <c r="H5786" i="62"/>
  <c r="I5786" i="62" s="1"/>
  <c r="H5785" i="62"/>
  <c r="I5785" i="62" s="1"/>
  <c r="H5784" i="62"/>
  <c r="I5784" i="62" s="1"/>
  <c r="H5783" i="62"/>
  <c r="I5783" i="62" s="1"/>
  <c r="H5782" i="62"/>
  <c r="I5782" i="62" s="1"/>
  <c r="H5781" i="62"/>
  <c r="I5781" i="62" s="1"/>
  <c r="H5780" i="62"/>
  <c r="I5780" i="62" s="1"/>
  <c r="H5779" i="62"/>
  <c r="I5779" i="62" s="1"/>
  <c r="H5778" i="62"/>
  <c r="I5778" i="62" s="1"/>
  <c r="H5777" i="62"/>
  <c r="I5777" i="62" s="1"/>
  <c r="H5776" i="62"/>
  <c r="I5776" i="62" s="1"/>
  <c r="H5775" i="62"/>
  <c r="I5775" i="62" s="1"/>
  <c r="H5774" i="62"/>
  <c r="I5774" i="62" s="1"/>
  <c r="H5773" i="62"/>
  <c r="I5773" i="62" s="1"/>
  <c r="H5772" i="62"/>
  <c r="I5772" i="62" s="1"/>
  <c r="H5771" i="62"/>
  <c r="I5771" i="62" s="1"/>
  <c r="H5770" i="62"/>
  <c r="I5770" i="62" s="1"/>
  <c r="H5769" i="62"/>
  <c r="I5769" i="62" s="1"/>
  <c r="H5768" i="62"/>
  <c r="I5768" i="62" s="1"/>
  <c r="H5767" i="62"/>
  <c r="I5767" i="62" s="1"/>
  <c r="H5766" i="62"/>
  <c r="I5766" i="62" s="1"/>
  <c r="H5765" i="62"/>
  <c r="I5765" i="62" s="1"/>
  <c r="H5764" i="62"/>
  <c r="I5764" i="62" s="1"/>
  <c r="H5763" i="62"/>
  <c r="I5763" i="62" s="1"/>
  <c r="H5762" i="62"/>
  <c r="I5762" i="62" s="1"/>
  <c r="H5761" i="62"/>
  <c r="I5761" i="62" s="1"/>
  <c r="H5760" i="62"/>
  <c r="I5760" i="62" s="1"/>
  <c r="H5759" i="62"/>
  <c r="I5759" i="62" s="1"/>
  <c r="H5758" i="62"/>
  <c r="I5758" i="62" s="1"/>
  <c r="H5757" i="62"/>
  <c r="I5757" i="62" s="1"/>
  <c r="H5756" i="62"/>
  <c r="I5756" i="62" s="1"/>
  <c r="H5755" i="62"/>
  <c r="I5755" i="62" s="1"/>
  <c r="H5754" i="62"/>
  <c r="I5754" i="62" s="1"/>
  <c r="H5753" i="62"/>
  <c r="I5753" i="62" s="1"/>
  <c r="H5752" i="62"/>
  <c r="I5752" i="62" s="1"/>
  <c r="H5751" i="62"/>
  <c r="I5751" i="62" s="1"/>
  <c r="H5750" i="62"/>
  <c r="I5750" i="62" s="1"/>
  <c r="H5749" i="62"/>
  <c r="I5749" i="62" s="1"/>
  <c r="H5748" i="62"/>
  <c r="I5748" i="62" s="1"/>
  <c r="H5747" i="62"/>
  <c r="I5747" i="62" s="1"/>
  <c r="H5746" i="62"/>
  <c r="I5746" i="62" s="1"/>
  <c r="H5745" i="62"/>
  <c r="I5745" i="62" s="1"/>
  <c r="H5744" i="62"/>
  <c r="I5744" i="62" s="1"/>
  <c r="H5743" i="62"/>
  <c r="I5743" i="62" s="1"/>
  <c r="H5742" i="62"/>
  <c r="I5742" i="62" s="1"/>
  <c r="H5741" i="62"/>
  <c r="I5741" i="62" s="1"/>
  <c r="H5740" i="62"/>
  <c r="I5740" i="62" s="1"/>
  <c r="H5739" i="62"/>
  <c r="I5739" i="62" s="1"/>
  <c r="H5738" i="62"/>
  <c r="I5738" i="62" s="1"/>
  <c r="H5737" i="62"/>
  <c r="I5737" i="62" s="1"/>
  <c r="H5736" i="62"/>
  <c r="I5736" i="62" s="1"/>
  <c r="H5735" i="62"/>
  <c r="I5735" i="62" s="1"/>
  <c r="H5734" i="62"/>
  <c r="I5734" i="62" s="1"/>
  <c r="H5733" i="62"/>
  <c r="I5733" i="62" s="1"/>
  <c r="H5732" i="62"/>
  <c r="I5732" i="62" s="1"/>
  <c r="H5731" i="62"/>
  <c r="I5731" i="62" s="1"/>
  <c r="H5730" i="62"/>
  <c r="I5730" i="62" s="1"/>
  <c r="H5729" i="62"/>
  <c r="I5729" i="62" s="1"/>
  <c r="H5728" i="62"/>
  <c r="I5728" i="62" s="1"/>
  <c r="H5727" i="62"/>
  <c r="I5727" i="62" s="1"/>
  <c r="H5726" i="62"/>
  <c r="I5726" i="62" s="1"/>
  <c r="H5725" i="62"/>
  <c r="I5725" i="62" s="1"/>
  <c r="H5724" i="62"/>
  <c r="I5724" i="62" s="1"/>
  <c r="H5723" i="62"/>
  <c r="I5723" i="62" s="1"/>
  <c r="H5722" i="62"/>
  <c r="I5722" i="62" s="1"/>
  <c r="H5721" i="62"/>
  <c r="I5721" i="62" s="1"/>
  <c r="H5720" i="62"/>
  <c r="I5720" i="62" s="1"/>
  <c r="H5719" i="62"/>
  <c r="I5719" i="62" s="1"/>
  <c r="H5718" i="62"/>
  <c r="I5718" i="62" s="1"/>
  <c r="H5717" i="62"/>
  <c r="I5717" i="62" s="1"/>
  <c r="H5716" i="62"/>
  <c r="I5716" i="62" s="1"/>
  <c r="H5715" i="62"/>
  <c r="I5715" i="62" s="1"/>
  <c r="H5714" i="62"/>
  <c r="I5714" i="62" s="1"/>
  <c r="H5713" i="62"/>
  <c r="I5713" i="62" s="1"/>
  <c r="H5712" i="62"/>
  <c r="I5712" i="62" s="1"/>
  <c r="H5711" i="62"/>
  <c r="I5711" i="62" s="1"/>
  <c r="H5710" i="62"/>
  <c r="I5710" i="62" s="1"/>
  <c r="H5709" i="62"/>
  <c r="I5709" i="62" s="1"/>
  <c r="H5708" i="62"/>
  <c r="I5708" i="62" s="1"/>
  <c r="H5707" i="62"/>
  <c r="I5707" i="62" s="1"/>
  <c r="H5706" i="62"/>
  <c r="I5706" i="62" s="1"/>
  <c r="H5705" i="62"/>
  <c r="I5705" i="62" s="1"/>
  <c r="H5704" i="62"/>
  <c r="I5704" i="62" s="1"/>
  <c r="H5703" i="62"/>
  <c r="I5703" i="62" s="1"/>
  <c r="H5702" i="62"/>
  <c r="I5702" i="62" s="1"/>
  <c r="H5701" i="62"/>
  <c r="I5701" i="62" s="1"/>
  <c r="H5700" i="62"/>
  <c r="I5700" i="62" s="1"/>
  <c r="H5699" i="62"/>
  <c r="I5699" i="62" s="1"/>
  <c r="H5698" i="62"/>
  <c r="I5698" i="62" s="1"/>
  <c r="H5697" i="62"/>
  <c r="I5697" i="62" s="1"/>
  <c r="H5696" i="62"/>
  <c r="I5696" i="62" s="1"/>
  <c r="H5695" i="62"/>
  <c r="I5695" i="62" s="1"/>
  <c r="H5694" i="62"/>
  <c r="I5694" i="62" s="1"/>
  <c r="H5693" i="62"/>
  <c r="I5693" i="62" s="1"/>
  <c r="H5692" i="62"/>
  <c r="I5692" i="62" s="1"/>
  <c r="H5691" i="62"/>
  <c r="I5691" i="62" s="1"/>
  <c r="H5690" i="62"/>
  <c r="I5690" i="62" s="1"/>
  <c r="H5689" i="62"/>
  <c r="I5689" i="62" s="1"/>
  <c r="H5688" i="62"/>
  <c r="I5688" i="62" s="1"/>
  <c r="H5687" i="62"/>
  <c r="I5687" i="62" s="1"/>
  <c r="H5686" i="62"/>
  <c r="I5686" i="62" s="1"/>
  <c r="H5685" i="62"/>
  <c r="I5685" i="62" s="1"/>
  <c r="H5684" i="62"/>
  <c r="I5684" i="62" s="1"/>
  <c r="H5683" i="62"/>
  <c r="I5683" i="62" s="1"/>
  <c r="H5682" i="62"/>
  <c r="I5682" i="62" s="1"/>
  <c r="H5681" i="62"/>
  <c r="I5681" i="62" s="1"/>
  <c r="H5680" i="62"/>
  <c r="I5680" i="62" s="1"/>
  <c r="H5679" i="62"/>
  <c r="I5679" i="62" s="1"/>
  <c r="H5678" i="62"/>
  <c r="I5678" i="62" s="1"/>
  <c r="H5677" i="62"/>
  <c r="I5677" i="62" s="1"/>
  <c r="H5676" i="62"/>
  <c r="I5676" i="62" s="1"/>
  <c r="H5675" i="62"/>
  <c r="I5675" i="62" s="1"/>
  <c r="H5674" i="62"/>
  <c r="I5674" i="62" s="1"/>
  <c r="H5673" i="62"/>
  <c r="I5673" i="62" s="1"/>
  <c r="H5672" i="62"/>
  <c r="I5672" i="62" s="1"/>
  <c r="H5671" i="62"/>
  <c r="I5671" i="62" s="1"/>
  <c r="H5670" i="62"/>
  <c r="I5670" i="62" s="1"/>
  <c r="H5669" i="62"/>
  <c r="I5669" i="62" s="1"/>
  <c r="H5668" i="62"/>
  <c r="I5668" i="62" s="1"/>
  <c r="H5667" i="62"/>
  <c r="I5667" i="62" s="1"/>
  <c r="H5666" i="62"/>
  <c r="I5666" i="62" s="1"/>
  <c r="H5665" i="62"/>
  <c r="I5665" i="62" s="1"/>
  <c r="H5664" i="62"/>
  <c r="I5664" i="62" s="1"/>
  <c r="H5663" i="62"/>
  <c r="I5663" i="62" s="1"/>
  <c r="H5662" i="62"/>
  <c r="I5662" i="62" s="1"/>
  <c r="H5661" i="62"/>
  <c r="I5661" i="62" s="1"/>
  <c r="H5660" i="62"/>
  <c r="I5660" i="62" s="1"/>
  <c r="H5659" i="62"/>
  <c r="I5659" i="62" s="1"/>
  <c r="H5658" i="62"/>
  <c r="I5658" i="62" s="1"/>
  <c r="H5657" i="62"/>
  <c r="I5657" i="62" s="1"/>
  <c r="H5656" i="62"/>
  <c r="I5656" i="62" s="1"/>
  <c r="H5655" i="62"/>
  <c r="I5655" i="62" s="1"/>
  <c r="H5654" i="62"/>
  <c r="I5654" i="62" s="1"/>
  <c r="H5653" i="62"/>
  <c r="I5653" i="62" s="1"/>
  <c r="H5652" i="62"/>
  <c r="I5652" i="62" s="1"/>
  <c r="H5651" i="62"/>
  <c r="I5651" i="62" s="1"/>
  <c r="H5650" i="62"/>
  <c r="I5650" i="62" s="1"/>
  <c r="H5649" i="62"/>
  <c r="I5649" i="62" s="1"/>
  <c r="H5648" i="62"/>
  <c r="I5648" i="62" s="1"/>
  <c r="H5647" i="62"/>
  <c r="I5647" i="62" s="1"/>
  <c r="H5646" i="62"/>
  <c r="I5646" i="62" s="1"/>
  <c r="H5645" i="62"/>
  <c r="I5645" i="62" s="1"/>
  <c r="H5644" i="62"/>
  <c r="I5644" i="62" s="1"/>
  <c r="H5643" i="62"/>
  <c r="I5643" i="62" s="1"/>
  <c r="H5642" i="62"/>
  <c r="I5642" i="62" s="1"/>
  <c r="H5641" i="62"/>
  <c r="I5641" i="62" s="1"/>
  <c r="H5640" i="62"/>
  <c r="I5640" i="62" s="1"/>
  <c r="H5639" i="62"/>
  <c r="I5639" i="62" s="1"/>
  <c r="H5638" i="62"/>
  <c r="I5638" i="62" s="1"/>
  <c r="H5637" i="62"/>
  <c r="I5637" i="62" s="1"/>
  <c r="H5636" i="62"/>
  <c r="I5636" i="62" s="1"/>
  <c r="H5635" i="62"/>
  <c r="I5635" i="62" s="1"/>
  <c r="H5634" i="62"/>
  <c r="I5634" i="62" s="1"/>
  <c r="H5633" i="62"/>
  <c r="I5633" i="62" s="1"/>
  <c r="H5632" i="62"/>
  <c r="I5632" i="62" s="1"/>
  <c r="H5631" i="62"/>
  <c r="I5631" i="62" s="1"/>
  <c r="H5630" i="62"/>
  <c r="I5630" i="62" s="1"/>
  <c r="H5629" i="62"/>
  <c r="I5629" i="62" s="1"/>
  <c r="H5628" i="62"/>
  <c r="I5628" i="62" s="1"/>
  <c r="H5627" i="62"/>
  <c r="I5627" i="62" s="1"/>
  <c r="H5626" i="62"/>
  <c r="I5626" i="62" s="1"/>
  <c r="H5625" i="62"/>
  <c r="I5625" i="62" s="1"/>
  <c r="H5624" i="62"/>
  <c r="I5624" i="62" s="1"/>
  <c r="H5623" i="62"/>
  <c r="I5623" i="62" s="1"/>
  <c r="H5622" i="62"/>
  <c r="I5622" i="62" s="1"/>
  <c r="H5621" i="62"/>
  <c r="I5621" i="62" s="1"/>
  <c r="H5620" i="62"/>
  <c r="I5620" i="62" s="1"/>
  <c r="H5619" i="62"/>
  <c r="I5619" i="62" s="1"/>
  <c r="H5618" i="62"/>
  <c r="I5618" i="62" s="1"/>
  <c r="H5617" i="62"/>
  <c r="I5617" i="62" s="1"/>
  <c r="H5616" i="62"/>
  <c r="I5616" i="62" s="1"/>
  <c r="H5615" i="62"/>
  <c r="I5615" i="62" s="1"/>
  <c r="H5614" i="62"/>
  <c r="I5614" i="62" s="1"/>
  <c r="H5613" i="62"/>
  <c r="I5613" i="62" s="1"/>
  <c r="H5612" i="62"/>
  <c r="I5612" i="62" s="1"/>
  <c r="H5611" i="62"/>
  <c r="I5611" i="62" s="1"/>
  <c r="H5610" i="62"/>
  <c r="I5610" i="62" s="1"/>
  <c r="H5609" i="62"/>
  <c r="I5609" i="62" s="1"/>
  <c r="H5608" i="62"/>
  <c r="I5608" i="62" s="1"/>
  <c r="H5607" i="62"/>
  <c r="I5607" i="62" s="1"/>
  <c r="H5606" i="62"/>
  <c r="I5606" i="62" s="1"/>
  <c r="H5605" i="62"/>
  <c r="I5605" i="62" s="1"/>
  <c r="H5604" i="62"/>
  <c r="I5604" i="62" s="1"/>
  <c r="H5603" i="62"/>
  <c r="I5603" i="62" s="1"/>
  <c r="H5602" i="62"/>
  <c r="I5602" i="62" s="1"/>
  <c r="H5601" i="62"/>
  <c r="I5601" i="62" s="1"/>
  <c r="H5600" i="62"/>
  <c r="I5600" i="62" s="1"/>
  <c r="H5599" i="62"/>
  <c r="I5599" i="62" s="1"/>
  <c r="H5598" i="62"/>
  <c r="I5598" i="62" s="1"/>
  <c r="H5597" i="62"/>
  <c r="I5597" i="62" s="1"/>
  <c r="H5596" i="62"/>
  <c r="I5596" i="62" s="1"/>
  <c r="H5595" i="62"/>
  <c r="I5595" i="62" s="1"/>
  <c r="H5594" i="62"/>
  <c r="I5594" i="62" s="1"/>
  <c r="H5593" i="62"/>
  <c r="I5593" i="62" s="1"/>
  <c r="H5592" i="62"/>
  <c r="I5592" i="62" s="1"/>
  <c r="H5591" i="62"/>
  <c r="I5591" i="62" s="1"/>
  <c r="H5590" i="62"/>
  <c r="I5590" i="62" s="1"/>
  <c r="H5589" i="62"/>
  <c r="I5589" i="62" s="1"/>
  <c r="H5588" i="62"/>
  <c r="I5588" i="62" s="1"/>
  <c r="H5587" i="62"/>
  <c r="I5587" i="62" s="1"/>
  <c r="H5586" i="62"/>
  <c r="I5586" i="62" s="1"/>
  <c r="H5585" i="62"/>
  <c r="I5585" i="62" s="1"/>
  <c r="H5584" i="62"/>
  <c r="I5584" i="62" s="1"/>
  <c r="H5583" i="62"/>
  <c r="I5583" i="62" s="1"/>
  <c r="H5582" i="62"/>
  <c r="I5582" i="62" s="1"/>
  <c r="H5581" i="62"/>
  <c r="I5581" i="62" s="1"/>
  <c r="H5580" i="62"/>
  <c r="I5580" i="62" s="1"/>
  <c r="H5579" i="62"/>
  <c r="I5579" i="62" s="1"/>
  <c r="H5578" i="62"/>
  <c r="I5578" i="62" s="1"/>
  <c r="H5577" i="62"/>
  <c r="I5577" i="62" s="1"/>
  <c r="H5576" i="62"/>
  <c r="I5576" i="62" s="1"/>
  <c r="H5575" i="62"/>
  <c r="I5575" i="62" s="1"/>
  <c r="H5574" i="62"/>
  <c r="I5574" i="62" s="1"/>
  <c r="H5573" i="62"/>
  <c r="I5573" i="62" s="1"/>
  <c r="H5572" i="62"/>
  <c r="I5572" i="62" s="1"/>
  <c r="H5571" i="62"/>
  <c r="I5571" i="62" s="1"/>
  <c r="H5570" i="62"/>
  <c r="I5570" i="62" s="1"/>
  <c r="H5569" i="62"/>
  <c r="I5569" i="62" s="1"/>
  <c r="H5568" i="62"/>
  <c r="I5568" i="62" s="1"/>
  <c r="H5567" i="62"/>
  <c r="I5567" i="62" s="1"/>
  <c r="H5566" i="62"/>
  <c r="I5566" i="62" s="1"/>
  <c r="H5565" i="62"/>
  <c r="I5565" i="62" s="1"/>
  <c r="H5564" i="62"/>
  <c r="I5564" i="62" s="1"/>
  <c r="H5563" i="62"/>
  <c r="I5563" i="62" s="1"/>
  <c r="H5562" i="62"/>
  <c r="I5562" i="62" s="1"/>
  <c r="H5561" i="62"/>
  <c r="I5561" i="62" s="1"/>
  <c r="H5560" i="62"/>
  <c r="I5560" i="62" s="1"/>
  <c r="H5559" i="62"/>
  <c r="I5559" i="62" s="1"/>
  <c r="H5558" i="62"/>
  <c r="I5558" i="62" s="1"/>
  <c r="H5557" i="62"/>
  <c r="I5557" i="62" s="1"/>
  <c r="H5556" i="62"/>
  <c r="I5556" i="62" s="1"/>
  <c r="H5555" i="62"/>
  <c r="I5555" i="62" s="1"/>
  <c r="H5554" i="62"/>
  <c r="I5554" i="62" s="1"/>
  <c r="H5553" i="62"/>
  <c r="I5553" i="62" s="1"/>
  <c r="H5552" i="62"/>
  <c r="I5552" i="62" s="1"/>
  <c r="H5551" i="62"/>
  <c r="I5551" i="62" s="1"/>
  <c r="H5550" i="62"/>
  <c r="I5550" i="62" s="1"/>
  <c r="H5549" i="62"/>
  <c r="I5549" i="62" s="1"/>
  <c r="H5548" i="62"/>
  <c r="I5548" i="62" s="1"/>
  <c r="H5547" i="62"/>
  <c r="I5547" i="62" s="1"/>
  <c r="H5546" i="62"/>
  <c r="I5546" i="62" s="1"/>
  <c r="H5545" i="62"/>
  <c r="I5545" i="62" s="1"/>
  <c r="H5544" i="62"/>
  <c r="I5544" i="62" s="1"/>
  <c r="H5543" i="62"/>
  <c r="I5543" i="62" s="1"/>
  <c r="H5542" i="62"/>
  <c r="I5542" i="62" s="1"/>
  <c r="H5541" i="62"/>
  <c r="I5541" i="62" s="1"/>
  <c r="H5540" i="62"/>
  <c r="I5540" i="62" s="1"/>
  <c r="H5539" i="62"/>
  <c r="I5539" i="62" s="1"/>
  <c r="H5538" i="62"/>
  <c r="I5538" i="62" s="1"/>
  <c r="H5537" i="62"/>
  <c r="I5537" i="62" s="1"/>
  <c r="H5536" i="62"/>
  <c r="I5536" i="62" s="1"/>
  <c r="H5535" i="62"/>
  <c r="I5535" i="62" s="1"/>
  <c r="H5534" i="62"/>
  <c r="I5534" i="62" s="1"/>
  <c r="H5533" i="62"/>
  <c r="I5533" i="62" s="1"/>
  <c r="H5532" i="62"/>
  <c r="I5532" i="62" s="1"/>
  <c r="H5531" i="62"/>
  <c r="I5531" i="62" s="1"/>
  <c r="H5530" i="62"/>
  <c r="I5530" i="62" s="1"/>
  <c r="H5529" i="62"/>
  <c r="I5529" i="62" s="1"/>
  <c r="H5528" i="62"/>
  <c r="I5528" i="62" s="1"/>
  <c r="H5527" i="62"/>
  <c r="I5527" i="62" s="1"/>
  <c r="H5526" i="62"/>
  <c r="I5526" i="62" s="1"/>
  <c r="H5525" i="62"/>
  <c r="I5525" i="62" s="1"/>
  <c r="H5524" i="62"/>
  <c r="I5524" i="62" s="1"/>
  <c r="H5523" i="62"/>
  <c r="I5523" i="62" s="1"/>
  <c r="H5522" i="62"/>
  <c r="I5522" i="62" s="1"/>
  <c r="H5521" i="62"/>
  <c r="I5521" i="62" s="1"/>
  <c r="H5520" i="62"/>
  <c r="I5520" i="62" s="1"/>
  <c r="H5519" i="62"/>
  <c r="I5519" i="62" s="1"/>
  <c r="H5518" i="62"/>
  <c r="I5518" i="62" s="1"/>
  <c r="H5517" i="62"/>
  <c r="I5517" i="62" s="1"/>
  <c r="H5516" i="62"/>
  <c r="I5516" i="62" s="1"/>
  <c r="H5515" i="62"/>
  <c r="I5515" i="62" s="1"/>
  <c r="H5514" i="62"/>
  <c r="I5514" i="62" s="1"/>
  <c r="H5513" i="62"/>
  <c r="I5513" i="62" s="1"/>
  <c r="H5512" i="62"/>
  <c r="I5512" i="62" s="1"/>
  <c r="H5511" i="62"/>
  <c r="I5511" i="62" s="1"/>
  <c r="H5510" i="62"/>
  <c r="I5510" i="62" s="1"/>
  <c r="H5509" i="62"/>
  <c r="I5509" i="62" s="1"/>
  <c r="H5508" i="62"/>
  <c r="I5508" i="62" s="1"/>
  <c r="H5507" i="62"/>
  <c r="I5507" i="62" s="1"/>
  <c r="H5506" i="62"/>
  <c r="I5506" i="62" s="1"/>
  <c r="H5505" i="62"/>
  <c r="I5505" i="62" s="1"/>
  <c r="H5504" i="62"/>
  <c r="I5504" i="62" s="1"/>
  <c r="H5503" i="62"/>
  <c r="I5503" i="62" s="1"/>
  <c r="H5502" i="62"/>
  <c r="I5502" i="62" s="1"/>
  <c r="H5501" i="62"/>
  <c r="I5501" i="62" s="1"/>
  <c r="H5500" i="62"/>
  <c r="I5500" i="62" s="1"/>
  <c r="H5499" i="62"/>
  <c r="I5499" i="62" s="1"/>
  <c r="H5498" i="62"/>
  <c r="I5498" i="62" s="1"/>
  <c r="H5497" i="62"/>
  <c r="I5497" i="62" s="1"/>
  <c r="H5496" i="62"/>
  <c r="I5496" i="62" s="1"/>
  <c r="H5495" i="62"/>
  <c r="I5495" i="62" s="1"/>
  <c r="H5494" i="62"/>
  <c r="I5494" i="62" s="1"/>
  <c r="H5493" i="62"/>
  <c r="I5493" i="62" s="1"/>
  <c r="H5492" i="62"/>
  <c r="I5492" i="62" s="1"/>
  <c r="H5491" i="62"/>
  <c r="I5491" i="62" s="1"/>
  <c r="H5490" i="62"/>
  <c r="I5490" i="62" s="1"/>
  <c r="H5489" i="62"/>
  <c r="I5489" i="62" s="1"/>
  <c r="H5488" i="62"/>
  <c r="I5488" i="62" s="1"/>
  <c r="H5487" i="62"/>
  <c r="I5487" i="62" s="1"/>
  <c r="H5486" i="62"/>
  <c r="I5486" i="62" s="1"/>
  <c r="H5485" i="62"/>
  <c r="I5485" i="62" s="1"/>
  <c r="H5484" i="62"/>
  <c r="I5484" i="62" s="1"/>
  <c r="H5483" i="62"/>
  <c r="I5483" i="62" s="1"/>
  <c r="H5482" i="62"/>
  <c r="I5482" i="62" s="1"/>
  <c r="H5481" i="62"/>
  <c r="I5481" i="62" s="1"/>
  <c r="H5480" i="62"/>
  <c r="I5480" i="62" s="1"/>
  <c r="H5479" i="62"/>
  <c r="I5479" i="62" s="1"/>
  <c r="H5478" i="62"/>
  <c r="I5478" i="62" s="1"/>
  <c r="H5477" i="62"/>
  <c r="I5477" i="62" s="1"/>
  <c r="H5476" i="62"/>
  <c r="I5476" i="62" s="1"/>
  <c r="H5475" i="62"/>
  <c r="I5475" i="62" s="1"/>
  <c r="H5474" i="62"/>
  <c r="I5474" i="62" s="1"/>
  <c r="H5473" i="62"/>
  <c r="I5473" i="62" s="1"/>
  <c r="H5472" i="62"/>
  <c r="I5472" i="62" s="1"/>
  <c r="H5471" i="62"/>
  <c r="I5471" i="62" s="1"/>
  <c r="H5470" i="62"/>
  <c r="I5470" i="62" s="1"/>
  <c r="H5469" i="62"/>
  <c r="I5469" i="62" s="1"/>
  <c r="H5468" i="62"/>
  <c r="I5468" i="62" s="1"/>
  <c r="H5467" i="62"/>
  <c r="I5467" i="62" s="1"/>
  <c r="H5466" i="62"/>
  <c r="I5466" i="62" s="1"/>
  <c r="H5465" i="62"/>
  <c r="I5465" i="62" s="1"/>
  <c r="H5464" i="62"/>
  <c r="I5464" i="62" s="1"/>
  <c r="H5463" i="62"/>
  <c r="I5463" i="62" s="1"/>
  <c r="H5462" i="62"/>
  <c r="I5462" i="62" s="1"/>
  <c r="H5461" i="62"/>
  <c r="I5461" i="62" s="1"/>
  <c r="H5460" i="62"/>
  <c r="I5460" i="62" s="1"/>
  <c r="H5459" i="62"/>
  <c r="I5459" i="62" s="1"/>
  <c r="H5458" i="62"/>
  <c r="I5458" i="62" s="1"/>
  <c r="H5457" i="62"/>
  <c r="I5457" i="62" s="1"/>
  <c r="H5456" i="62"/>
  <c r="I5456" i="62" s="1"/>
  <c r="H5455" i="62"/>
  <c r="I5455" i="62" s="1"/>
  <c r="H5454" i="62"/>
  <c r="I5454" i="62" s="1"/>
  <c r="H5453" i="62"/>
  <c r="I5453" i="62" s="1"/>
  <c r="H5452" i="62"/>
  <c r="I5452" i="62" s="1"/>
  <c r="H5451" i="62"/>
  <c r="I5451" i="62" s="1"/>
  <c r="H5450" i="62"/>
  <c r="I5450" i="62" s="1"/>
  <c r="H5449" i="62"/>
  <c r="I5449" i="62" s="1"/>
  <c r="H5448" i="62"/>
  <c r="I5448" i="62" s="1"/>
  <c r="H5447" i="62"/>
  <c r="I5447" i="62" s="1"/>
  <c r="H5446" i="62"/>
  <c r="I5446" i="62" s="1"/>
  <c r="H5445" i="62"/>
  <c r="I5445" i="62" s="1"/>
  <c r="H5444" i="62"/>
  <c r="I5444" i="62" s="1"/>
  <c r="H5443" i="62"/>
  <c r="I5443" i="62" s="1"/>
  <c r="H5442" i="62"/>
  <c r="I5442" i="62" s="1"/>
  <c r="H5441" i="62"/>
  <c r="I5441" i="62" s="1"/>
  <c r="H5440" i="62"/>
  <c r="I5440" i="62" s="1"/>
  <c r="H5439" i="62"/>
  <c r="I5439" i="62" s="1"/>
  <c r="H5438" i="62"/>
  <c r="I5438" i="62" s="1"/>
  <c r="H5437" i="62"/>
  <c r="I5437" i="62" s="1"/>
  <c r="H5436" i="62"/>
  <c r="I5436" i="62" s="1"/>
  <c r="H5435" i="62"/>
  <c r="I5435" i="62" s="1"/>
  <c r="H5434" i="62"/>
  <c r="I5434" i="62" s="1"/>
  <c r="H5433" i="62"/>
  <c r="I5433" i="62" s="1"/>
  <c r="H5432" i="62"/>
  <c r="I5432" i="62" s="1"/>
  <c r="H5431" i="62"/>
  <c r="I5431" i="62" s="1"/>
  <c r="H5430" i="62"/>
  <c r="I5430" i="62" s="1"/>
  <c r="H5429" i="62"/>
  <c r="I5429" i="62" s="1"/>
  <c r="H5428" i="62"/>
  <c r="I5428" i="62" s="1"/>
  <c r="H5427" i="62"/>
  <c r="I5427" i="62" s="1"/>
  <c r="H5426" i="62"/>
  <c r="I5426" i="62" s="1"/>
  <c r="H5425" i="62"/>
  <c r="I5425" i="62" s="1"/>
  <c r="H5424" i="62"/>
  <c r="I5424" i="62" s="1"/>
  <c r="H5423" i="62"/>
  <c r="I5423" i="62" s="1"/>
  <c r="H5422" i="62"/>
  <c r="I5422" i="62" s="1"/>
  <c r="H5421" i="62"/>
  <c r="I5421" i="62" s="1"/>
  <c r="H5420" i="62"/>
  <c r="I5420" i="62" s="1"/>
  <c r="H5419" i="62"/>
  <c r="I5419" i="62" s="1"/>
  <c r="H5418" i="62"/>
  <c r="I5418" i="62" s="1"/>
  <c r="H5417" i="62"/>
  <c r="I5417" i="62" s="1"/>
  <c r="H5416" i="62"/>
  <c r="I5416" i="62" s="1"/>
  <c r="H5415" i="62"/>
  <c r="I5415" i="62" s="1"/>
  <c r="H5414" i="62"/>
  <c r="I5414" i="62" s="1"/>
  <c r="H5413" i="62"/>
  <c r="I5413" i="62" s="1"/>
  <c r="H5412" i="62"/>
  <c r="I5412" i="62" s="1"/>
  <c r="H5411" i="62"/>
  <c r="I5411" i="62" s="1"/>
  <c r="H5410" i="62"/>
  <c r="I5410" i="62" s="1"/>
  <c r="H5409" i="62"/>
  <c r="I5409" i="62" s="1"/>
  <c r="H5408" i="62"/>
  <c r="I5408" i="62" s="1"/>
  <c r="H5407" i="62"/>
  <c r="I5407" i="62" s="1"/>
  <c r="H5406" i="62"/>
  <c r="I5406" i="62" s="1"/>
  <c r="H5405" i="62"/>
  <c r="I5405" i="62" s="1"/>
  <c r="H5404" i="62"/>
  <c r="I5404" i="62" s="1"/>
  <c r="H5403" i="62"/>
  <c r="I5403" i="62" s="1"/>
  <c r="H5402" i="62"/>
  <c r="I5402" i="62" s="1"/>
  <c r="H5401" i="62"/>
  <c r="I5401" i="62" s="1"/>
  <c r="H5400" i="62"/>
  <c r="I5400" i="62" s="1"/>
  <c r="H5399" i="62"/>
  <c r="I5399" i="62" s="1"/>
  <c r="H5398" i="62"/>
  <c r="I5398" i="62" s="1"/>
  <c r="H5397" i="62"/>
  <c r="I5397" i="62" s="1"/>
  <c r="H5396" i="62"/>
  <c r="I5396" i="62" s="1"/>
  <c r="H5395" i="62"/>
  <c r="I5395" i="62" s="1"/>
  <c r="H5394" i="62"/>
  <c r="I5394" i="62" s="1"/>
  <c r="H5393" i="62"/>
  <c r="I5393" i="62" s="1"/>
  <c r="H5392" i="62"/>
  <c r="I5392" i="62" s="1"/>
  <c r="H5391" i="62"/>
  <c r="I5391" i="62" s="1"/>
  <c r="H5390" i="62"/>
  <c r="I5390" i="62" s="1"/>
  <c r="H5389" i="62"/>
  <c r="I5389" i="62" s="1"/>
  <c r="H5388" i="62"/>
  <c r="I5388" i="62" s="1"/>
  <c r="H5387" i="62"/>
  <c r="I5387" i="62" s="1"/>
  <c r="H5386" i="62"/>
  <c r="I5386" i="62" s="1"/>
  <c r="H5385" i="62"/>
  <c r="I5385" i="62" s="1"/>
  <c r="H5384" i="62"/>
  <c r="I5384" i="62" s="1"/>
  <c r="H5383" i="62"/>
  <c r="I5383" i="62" s="1"/>
  <c r="H5382" i="62"/>
  <c r="I5382" i="62" s="1"/>
  <c r="H5381" i="62"/>
  <c r="I5381" i="62" s="1"/>
  <c r="H5380" i="62"/>
  <c r="I5380" i="62" s="1"/>
  <c r="H5379" i="62"/>
  <c r="I5379" i="62" s="1"/>
  <c r="H5378" i="62"/>
  <c r="I5378" i="62" s="1"/>
  <c r="H5377" i="62"/>
  <c r="I5377" i="62" s="1"/>
  <c r="H5376" i="62"/>
  <c r="I5376" i="62" s="1"/>
  <c r="H5375" i="62"/>
  <c r="I5375" i="62" s="1"/>
  <c r="H5374" i="62"/>
  <c r="I5374" i="62" s="1"/>
  <c r="H5373" i="62"/>
  <c r="I5373" i="62" s="1"/>
  <c r="H5372" i="62"/>
  <c r="I5372" i="62" s="1"/>
  <c r="H5371" i="62"/>
  <c r="I5371" i="62" s="1"/>
  <c r="H5370" i="62"/>
  <c r="I5370" i="62" s="1"/>
  <c r="H5369" i="62"/>
  <c r="I5369" i="62" s="1"/>
  <c r="H5368" i="62"/>
  <c r="I5368" i="62" s="1"/>
  <c r="H5367" i="62"/>
  <c r="I5367" i="62" s="1"/>
  <c r="H5366" i="62"/>
  <c r="I5366" i="62" s="1"/>
  <c r="H5365" i="62"/>
  <c r="I5365" i="62" s="1"/>
  <c r="H5364" i="62"/>
  <c r="I5364" i="62" s="1"/>
  <c r="H5363" i="62"/>
  <c r="I5363" i="62" s="1"/>
  <c r="H5362" i="62"/>
  <c r="I5362" i="62" s="1"/>
  <c r="H5361" i="62"/>
  <c r="I5361" i="62" s="1"/>
  <c r="H5360" i="62"/>
  <c r="I5360" i="62" s="1"/>
  <c r="H5359" i="62"/>
  <c r="I5359" i="62" s="1"/>
  <c r="H5358" i="62"/>
  <c r="I5358" i="62" s="1"/>
  <c r="H5357" i="62"/>
  <c r="I5357" i="62" s="1"/>
  <c r="H5356" i="62"/>
  <c r="I5356" i="62" s="1"/>
  <c r="H5355" i="62"/>
  <c r="I5355" i="62" s="1"/>
  <c r="H5354" i="62"/>
  <c r="I5354" i="62" s="1"/>
  <c r="H5353" i="62"/>
  <c r="I5353" i="62" s="1"/>
  <c r="H5352" i="62"/>
  <c r="I5352" i="62" s="1"/>
  <c r="H5351" i="62"/>
  <c r="I5351" i="62" s="1"/>
  <c r="H5350" i="62"/>
  <c r="I5350" i="62" s="1"/>
  <c r="H5349" i="62"/>
  <c r="I5349" i="62" s="1"/>
  <c r="H5348" i="62"/>
  <c r="I5348" i="62" s="1"/>
  <c r="H5347" i="62"/>
  <c r="I5347" i="62" s="1"/>
  <c r="H5346" i="62"/>
  <c r="I5346" i="62" s="1"/>
  <c r="H5345" i="62"/>
  <c r="I5345" i="62" s="1"/>
  <c r="H5344" i="62"/>
  <c r="I5344" i="62" s="1"/>
  <c r="H5343" i="62"/>
  <c r="I5343" i="62" s="1"/>
  <c r="H5342" i="62"/>
  <c r="I5342" i="62" s="1"/>
  <c r="H5341" i="62"/>
  <c r="I5341" i="62" s="1"/>
  <c r="H5340" i="62"/>
  <c r="I5340" i="62" s="1"/>
  <c r="H5339" i="62"/>
  <c r="I5339" i="62" s="1"/>
  <c r="H5338" i="62"/>
  <c r="I5338" i="62" s="1"/>
  <c r="H5337" i="62"/>
  <c r="I5337" i="62" s="1"/>
  <c r="H5336" i="62"/>
  <c r="I5336" i="62" s="1"/>
  <c r="H5335" i="62"/>
  <c r="I5335" i="62" s="1"/>
  <c r="H5334" i="62"/>
  <c r="I5334" i="62" s="1"/>
  <c r="H5333" i="62"/>
  <c r="I5333" i="62" s="1"/>
  <c r="H5332" i="62"/>
  <c r="I5332" i="62" s="1"/>
  <c r="H5331" i="62"/>
  <c r="I5331" i="62" s="1"/>
  <c r="H5330" i="62"/>
  <c r="I5330" i="62" s="1"/>
  <c r="H5329" i="62"/>
  <c r="I5329" i="62" s="1"/>
  <c r="H5328" i="62"/>
  <c r="I5328" i="62" s="1"/>
  <c r="H5327" i="62"/>
  <c r="I5327" i="62" s="1"/>
  <c r="H5326" i="62"/>
  <c r="I5326" i="62" s="1"/>
  <c r="H5325" i="62"/>
  <c r="I5325" i="62" s="1"/>
  <c r="H5324" i="62"/>
  <c r="I5324" i="62" s="1"/>
  <c r="H5323" i="62"/>
  <c r="I5323" i="62" s="1"/>
  <c r="H5322" i="62"/>
  <c r="I5322" i="62" s="1"/>
  <c r="H5321" i="62"/>
  <c r="I5321" i="62" s="1"/>
  <c r="H5320" i="62"/>
  <c r="I5320" i="62" s="1"/>
  <c r="H5319" i="62"/>
  <c r="I5319" i="62" s="1"/>
  <c r="H5318" i="62"/>
  <c r="I5318" i="62" s="1"/>
  <c r="H5317" i="62"/>
  <c r="I5317" i="62" s="1"/>
  <c r="H5316" i="62"/>
  <c r="I5316" i="62" s="1"/>
  <c r="H5315" i="62"/>
  <c r="I5315" i="62" s="1"/>
  <c r="H5314" i="62"/>
  <c r="I5314" i="62" s="1"/>
  <c r="H5313" i="62"/>
  <c r="I5313" i="62" s="1"/>
  <c r="H5312" i="62"/>
  <c r="I5312" i="62" s="1"/>
  <c r="H5311" i="62"/>
  <c r="I5311" i="62" s="1"/>
  <c r="H5310" i="62"/>
  <c r="I5310" i="62" s="1"/>
  <c r="H5309" i="62"/>
  <c r="I5309" i="62" s="1"/>
  <c r="H5308" i="62"/>
  <c r="I5308" i="62" s="1"/>
  <c r="H5307" i="62"/>
  <c r="I5307" i="62" s="1"/>
  <c r="H5306" i="62"/>
  <c r="I5306" i="62" s="1"/>
  <c r="H5305" i="62"/>
  <c r="I5305" i="62" s="1"/>
  <c r="H5304" i="62"/>
  <c r="I5304" i="62" s="1"/>
  <c r="H5303" i="62"/>
  <c r="I5303" i="62" s="1"/>
  <c r="H5302" i="62"/>
  <c r="I5302" i="62" s="1"/>
  <c r="H5301" i="62"/>
  <c r="I5301" i="62" s="1"/>
  <c r="H5300" i="62"/>
  <c r="I5300" i="62" s="1"/>
  <c r="H5299" i="62"/>
  <c r="I5299" i="62" s="1"/>
  <c r="H5298" i="62"/>
  <c r="I5298" i="62" s="1"/>
  <c r="H5297" i="62"/>
  <c r="I5297" i="62" s="1"/>
  <c r="H5296" i="62"/>
  <c r="I5296" i="62" s="1"/>
  <c r="H5295" i="62"/>
  <c r="I5295" i="62" s="1"/>
  <c r="H5294" i="62"/>
  <c r="I5294" i="62" s="1"/>
  <c r="H5293" i="62"/>
  <c r="I5293" i="62" s="1"/>
  <c r="H5292" i="62"/>
  <c r="I5292" i="62" s="1"/>
  <c r="H5291" i="62"/>
  <c r="I5291" i="62" s="1"/>
  <c r="H5290" i="62"/>
  <c r="I5290" i="62" s="1"/>
  <c r="H5289" i="62"/>
  <c r="I5289" i="62" s="1"/>
  <c r="H5288" i="62"/>
  <c r="I5288" i="62" s="1"/>
  <c r="H5287" i="62"/>
  <c r="I5287" i="62" s="1"/>
  <c r="H5286" i="62"/>
  <c r="I5286" i="62" s="1"/>
  <c r="H5285" i="62"/>
  <c r="I5285" i="62" s="1"/>
  <c r="H5284" i="62"/>
  <c r="I5284" i="62" s="1"/>
  <c r="H5283" i="62"/>
  <c r="I5283" i="62" s="1"/>
  <c r="H5282" i="62"/>
  <c r="I5282" i="62" s="1"/>
  <c r="H5281" i="62"/>
  <c r="I5281" i="62" s="1"/>
  <c r="H5280" i="62"/>
  <c r="I5280" i="62" s="1"/>
  <c r="H5279" i="62"/>
  <c r="I5279" i="62" s="1"/>
  <c r="H5278" i="62"/>
  <c r="I5278" i="62" s="1"/>
  <c r="H5277" i="62"/>
  <c r="I5277" i="62" s="1"/>
  <c r="H5276" i="62"/>
  <c r="I5276" i="62" s="1"/>
  <c r="H5275" i="62"/>
  <c r="I5275" i="62" s="1"/>
  <c r="H5274" i="62"/>
  <c r="I5274" i="62" s="1"/>
  <c r="H5273" i="62"/>
  <c r="I5273" i="62" s="1"/>
  <c r="H5272" i="62"/>
  <c r="I5272" i="62" s="1"/>
  <c r="H5271" i="62"/>
  <c r="I5271" i="62" s="1"/>
  <c r="H5270" i="62"/>
  <c r="I5270" i="62" s="1"/>
  <c r="H5269" i="62"/>
  <c r="I5269" i="62" s="1"/>
  <c r="H5268" i="62"/>
  <c r="I5268" i="62" s="1"/>
  <c r="H5267" i="62"/>
  <c r="I5267" i="62" s="1"/>
  <c r="H5266" i="62"/>
  <c r="I5266" i="62" s="1"/>
  <c r="H5265" i="62"/>
  <c r="I5265" i="62" s="1"/>
  <c r="H5264" i="62"/>
  <c r="I5264" i="62" s="1"/>
  <c r="H5263" i="62"/>
  <c r="I5263" i="62" s="1"/>
  <c r="H5262" i="62"/>
  <c r="I5262" i="62" s="1"/>
  <c r="H5261" i="62"/>
  <c r="I5261" i="62" s="1"/>
  <c r="H5260" i="62"/>
  <c r="I5260" i="62" s="1"/>
  <c r="H5259" i="62"/>
  <c r="I5259" i="62" s="1"/>
  <c r="H5258" i="62"/>
  <c r="I5258" i="62" s="1"/>
  <c r="H5257" i="62"/>
  <c r="I5257" i="62" s="1"/>
  <c r="H5256" i="62"/>
  <c r="I5256" i="62" s="1"/>
  <c r="H5255" i="62"/>
  <c r="I5255" i="62" s="1"/>
  <c r="H5254" i="62"/>
  <c r="I5254" i="62" s="1"/>
  <c r="H5253" i="62"/>
  <c r="I5253" i="62" s="1"/>
  <c r="H5252" i="62"/>
  <c r="I5252" i="62" s="1"/>
  <c r="H5251" i="62"/>
  <c r="I5251" i="62" s="1"/>
  <c r="H5250" i="62"/>
  <c r="I5250" i="62" s="1"/>
  <c r="H5249" i="62"/>
  <c r="I5249" i="62" s="1"/>
  <c r="H5248" i="62"/>
  <c r="I5248" i="62" s="1"/>
  <c r="H5247" i="62"/>
  <c r="I5247" i="62" s="1"/>
  <c r="H5246" i="62"/>
  <c r="I5246" i="62" s="1"/>
  <c r="H5245" i="62"/>
  <c r="I5245" i="62" s="1"/>
  <c r="H5244" i="62"/>
  <c r="I5244" i="62" s="1"/>
  <c r="H5243" i="62"/>
  <c r="I5243" i="62" s="1"/>
  <c r="H5242" i="62"/>
  <c r="I5242" i="62" s="1"/>
  <c r="H5241" i="62"/>
  <c r="I5241" i="62" s="1"/>
  <c r="H5240" i="62"/>
  <c r="I5240" i="62" s="1"/>
  <c r="H5239" i="62"/>
  <c r="I5239" i="62" s="1"/>
  <c r="H5238" i="62"/>
  <c r="I5238" i="62" s="1"/>
  <c r="H5237" i="62"/>
  <c r="I5237" i="62" s="1"/>
  <c r="H5236" i="62"/>
  <c r="I5236" i="62" s="1"/>
  <c r="H5235" i="62"/>
  <c r="I5235" i="62" s="1"/>
  <c r="H5234" i="62"/>
  <c r="I5234" i="62" s="1"/>
  <c r="H5233" i="62"/>
  <c r="I5233" i="62" s="1"/>
  <c r="H5232" i="62"/>
  <c r="I5232" i="62" s="1"/>
  <c r="H5231" i="62"/>
  <c r="I5231" i="62" s="1"/>
  <c r="H5230" i="62"/>
  <c r="I5230" i="62" s="1"/>
  <c r="H5229" i="62"/>
  <c r="I5229" i="62" s="1"/>
  <c r="H5228" i="62"/>
  <c r="I5228" i="62" s="1"/>
  <c r="H5227" i="62"/>
  <c r="I5227" i="62" s="1"/>
  <c r="H5226" i="62"/>
  <c r="I5226" i="62" s="1"/>
  <c r="H5225" i="62"/>
  <c r="I5225" i="62" s="1"/>
  <c r="H5224" i="62"/>
  <c r="I5224" i="62" s="1"/>
  <c r="H5223" i="62"/>
  <c r="I5223" i="62" s="1"/>
  <c r="H5222" i="62"/>
  <c r="I5222" i="62" s="1"/>
  <c r="H5221" i="62"/>
  <c r="I5221" i="62" s="1"/>
  <c r="H5220" i="62"/>
  <c r="I5220" i="62" s="1"/>
  <c r="H5219" i="62"/>
  <c r="I5219" i="62" s="1"/>
  <c r="H5218" i="62"/>
  <c r="I5218" i="62" s="1"/>
  <c r="H5217" i="62"/>
  <c r="I5217" i="62" s="1"/>
  <c r="H5216" i="62"/>
  <c r="I5216" i="62" s="1"/>
  <c r="H5215" i="62"/>
  <c r="I5215" i="62" s="1"/>
  <c r="H5214" i="62"/>
  <c r="I5214" i="62" s="1"/>
  <c r="H5213" i="62"/>
  <c r="I5213" i="62" s="1"/>
  <c r="H5212" i="62"/>
  <c r="I5212" i="62" s="1"/>
  <c r="H5211" i="62"/>
  <c r="I5211" i="62" s="1"/>
  <c r="H5210" i="62"/>
  <c r="I5210" i="62" s="1"/>
  <c r="H5209" i="62"/>
  <c r="I5209" i="62" s="1"/>
  <c r="H5208" i="62"/>
  <c r="I5208" i="62" s="1"/>
  <c r="H5207" i="62"/>
  <c r="I5207" i="62" s="1"/>
  <c r="H5206" i="62"/>
  <c r="I5206" i="62" s="1"/>
  <c r="H5205" i="62"/>
  <c r="I5205" i="62" s="1"/>
  <c r="H5204" i="62"/>
  <c r="I5204" i="62" s="1"/>
  <c r="H5203" i="62"/>
  <c r="I5203" i="62" s="1"/>
  <c r="H5202" i="62"/>
  <c r="I5202" i="62" s="1"/>
  <c r="H5201" i="62"/>
  <c r="I5201" i="62" s="1"/>
  <c r="H5200" i="62"/>
  <c r="I5200" i="62" s="1"/>
  <c r="H5199" i="62"/>
  <c r="I5199" i="62" s="1"/>
  <c r="H5198" i="62"/>
  <c r="I5198" i="62" s="1"/>
  <c r="H5197" i="62"/>
  <c r="I5197" i="62" s="1"/>
  <c r="H5196" i="62"/>
  <c r="I5196" i="62" s="1"/>
  <c r="H5195" i="62"/>
  <c r="I5195" i="62" s="1"/>
  <c r="H5194" i="62"/>
  <c r="I5194" i="62" s="1"/>
  <c r="H5193" i="62"/>
  <c r="I5193" i="62" s="1"/>
  <c r="H5192" i="62"/>
  <c r="I5192" i="62" s="1"/>
  <c r="H5191" i="62"/>
  <c r="I5191" i="62" s="1"/>
  <c r="H5190" i="62"/>
  <c r="I5190" i="62" s="1"/>
  <c r="H5189" i="62"/>
  <c r="I5189" i="62" s="1"/>
  <c r="H5188" i="62"/>
  <c r="I5188" i="62" s="1"/>
  <c r="H5187" i="62"/>
  <c r="I5187" i="62" s="1"/>
  <c r="H5186" i="62"/>
  <c r="I5186" i="62" s="1"/>
  <c r="H5185" i="62"/>
  <c r="I5185" i="62" s="1"/>
  <c r="H5184" i="62"/>
  <c r="I5184" i="62" s="1"/>
  <c r="H5183" i="62"/>
  <c r="I5183" i="62" s="1"/>
  <c r="H5182" i="62"/>
  <c r="I5182" i="62" s="1"/>
  <c r="H5181" i="62"/>
  <c r="I5181" i="62" s="1"/>
  <c r="H5180" i="62"/>
  <c r="I5180" i="62" s="1"/>
  <c r="H5179" i="62"/>
  <c r="I5179" i="62" s="1"/>
  <c r="H5178" i="62"/>
  <c r="I5178" i="62" s="1"/>
  <c r="H5177" i="62"/>
  <c r="I5177" i="62" s="1"/>
  <c r="H5176" i="62"/>
  <c r="I5176" i="62" s="1"/>
  <c r="H5175" i="62"/>
  <c r="I5175" i="62" s="1"/>
  <c r="H5174" i="62"/>
  <c r="I5174" i="62" s="1"/>
  <c r="H5173" i="62"/>
  <c r="I5173" i="62" s="1"/>
  <c r="H5172" i="62"/>
  <c r="I5172" i="62" s="1"/>
  <c r="H5171" i="62"/>
  <c r="I5171" i="62" s="1"/>
  <c r="H5170" i="62"/>
  <c r="I5170" i="62" s="1"/>
  <c r="H5169" i="62"/>
  <c r="I5169" i="62" s="1"/>
  <c r="H5168" i="62"/>
  <c r="I5168" i="62" s="1"/>
  <c r="H5167" i="62"/>
  <c r="I5167" i="62" s="1"/>
  <c r="H5166" i="62"/>
  <c r="I5166" i="62" s="1"/>
  <c r="H5165" i="62"/>
  <c r="I5165" i="62" s="1"/>
  <c r="H5164" i="62"/>
  <c r="I5164" i="62" s="1"/>
  <c r="H5163" i="62"/>
  <c r="I5163" i="62" s="1"/>
  <c r="H5162" i="62"/>
  <c r="I5162" i="62" s="1"/>
  <c r="H5161" i="62"/>
  <c r="I5161" i="62" s="1"/>
  <c r="H5160" i="62"/>
  <c r="I5160" i="62" s="1"/>
  <c r="H5159" i="62"/>
  <c r="I5159" i="62" s="1"/>
  <c r="H5158" i="62"/>
  <c r="I5158" i="62" s="1"/>
  <c r="H5157" i="62"/>
  <c r="I5157" i="62" s="1"/>
  <c r="H5156" i="62"/>
  <c r="I5156" i="62" s="1"/>
  <c r="H5155" i="62"/>
  <c r="I5155" i="62" s="1"/>
  <c r="H5154" i="62"/>
  <c r="I5154" i="62" s="1"/>
  <c r="H5153" i="62"/>
  <c r="I5153" i="62" s="1"/>
  <c r="H5152" i="62"/>
  <c r="I5152" i="62" s="1"/>
  <c r="H5151" i="62"/>
  <c r="I5151" i="62" s="1"/>
  <c r="H5150" i="62"/>
  <c r="I5150" i="62" s="1"/>
  <c r="H5149" i="62"/>
  <c r="I5149" i="62" s="1"/>
  <c r="H5148" i="62"/>
  <c r="I5148" i="62" s="1"/>
  <c r="H5147" i="62"/>
  <c r="I5147" i="62" s="1"/>
  <c r="H5146" i="62"/>
  <c r="I5146" i="62" s="1"/>
  <c r="H5145" i="62"/>
  <c r="I5145" i="62" s="1"/>
  <c r="H5144" i="62"/>
  <c r="I5144" i="62" s="1"/>
  <c r="H5143" i="62"/>
  <c r="I5143" i="62" s="1"/>
  <c r="H5142" i="62"/>
  <c r="I5142" i="62" s="1"/>
  <c r="H5141" i="62"/>
  <c r="I5141" i="62" s="1"/>
  <c r="H5140" i="62"/>
  <c r="I5140" i="62" s="1"/>
  <c r="H5139" i="62"/>
  <c r="I5139" i="62" s="1"/>
  <c r="H5138" i="62"/>
  <c r="I5138" i="62" s="1"/>
  <c r="H5137" i="62"/>
  <c r="I5137" i="62" s="1"/>
  <c r="H5136" i="62"/>
  <c r="I5136" i="62" s="1"/>
  <c r="H5135" i="62"/>
  <c r="I5135" i="62" s="1"/>
  <c r="H5134" i="62"/>
  <c r="I5134" i="62" s="1"/>
  <c r="H5133" i="62"/>
  <c r="I5133" i="62" s="1"/>
  <c r="H5132" i="62"/>
  <c r="I5132" i="62" s="1"/>
  <c r="H5131" i="62"/>
  <c r="I5131" i="62" s="1"/>
  <c r="H5130" i="62"/>
  <c r="I5130" i="62" s="1"/>
  <c r="H5129" i="62"/>
  <c r="I5129" i="62" s="1"/>
  <c r="H5128" i="62"/>
  <c r="I5128" i="62" s="1"/>
  <c r="H5127" i="62"/>
  <c r="I5127" i="62" s="1"/>
  <c r="H5126" i="62"/>
  <c r="I5126" i="62" s="1"/>
  <c r="H5125" i="62"/>
  <c r="I5125" i="62" s="1"/>
  <c r="H5124" i="62"/>
  <c r="I5124" i="62" s="1"/>
  <c r="H5123" i="62"/>
  <c r="I5123" i="62" s="1"/>
  <c r="H5122" i="62"/>
  <c r="I5122" i="62" s="1"/>
  <c r="H5121" i="62"/>
  <c r="I5121" i="62" s="1"/>
  <c r="H5120" i="62"/>
  <c r="I5120" i="62" s="1"/>
  <c r="H5119" i="62"/>
  <c r="I5119" i="62" s="1"/>
  <c r="H5118" i="62"/>
  <c r="I5118" i="62" s="1"/>
  <c r="H5117" i="62"/>
  <c r="I5117" i="62" s="1"/>
  <c r="H5116" i="62"/>
  <c r="I5116" i="62" s="1"/>
  <c r="H5115" i="62"/>
  <c r="I5115" i="62" s="1"/>
  <c r="H5114" i="62"/>
  <c r="I5114" i="62" s="1"/>
  <c r="H5113" i="62"/>
  <c r="I5113" i="62" s="1"/>
  <c r="H5112" i="62"/>
  <c r="I5112" i="62" s="1"/>
  <c r="H5111" i="62"/>
  <c r="I5111" i="62" s="1"/>
  <c r="H5110" i="62"/>
  <c r="I5110" i="62" s="1"/>
  <c r="H5109" i="62"/>
  <c r="I5109" i="62" s="1"/>
  <c r="H5108" i="62"/>
  <c r="I5108" i="62" s="1"/>
  <c r="H5107" i="62"/>
  <c r="I5107" i="62" s="1"/>
  <c r="H5106" i="62"/>
  <c r="I5106" i="62" s="1"/>
  <c r="H5105" i="62"/>
  <c r="I5105" i="62" s="1"/>
  <c r="H5104" i="62"/>
  <c r="I5104" i="62" s="1"/>
  <c r="H5103" i="62"/>
  <c r="I5103" i="62" s="1"/>
  <c r="H5102" i="62"/>
  <c r="I5102" i="62" s="1"/>
  <c r="H5101" i="62"/>
  <c r="I5101" i="62" s="1"/>
  <c r="H5100" i="62"/>
  <c r="I5100" i="62" s="1"/>
  <c r="H5099" i="62"/>
  <c r="I5099" i="62" s="1"/>
  <c r="H5098" i="62"/>
  <c r="I5098" i="62" s="1"/>
  <c r="H5097" i="62"/>
  <c r="I5097" i="62" s="1"/>
  <c r="H5096" i="62"/>
  <c r="I5096" i="62" s="1"/>
  <c r="H5095" i="62"/>
  <c r="I5095" i="62" s="1"/>
  <c r="H5094" i="62"/>
  <c r="I5094" i="62" s="1"/>
  <c r="H5093" i="62"/>
  <c r="I5093" i="62" s="1"/>
  <c r="H5092" i="62"/>
  <c r="I5092" i="62" s="1"/>
  <c r="H5091" i="62"/>
  <c r="I5091" i="62" s="1"/>
  <c r="H5090" i="62"/>
  <c r="I5090" i="62" s="1"/>
  <c r="H5089" i="62"/>
  <c r="I5089" i="62" s="1"/>
  <c r="H5088" i="62"/>
  <c r="I5088" i="62" s="1"/>
  <c r="H5087" i="62"/>
  <c r="I5087" i="62" s="1"/>
  <c r="H5086" i="62"/>
  <c r="I5086" i="62" s="1"/>
  <c r="H5085" i="62"/>
  <c r="I5085" i="62" s="1"/>
  <c r="H5084" i="62"/>
  <c r="I5084" i="62" s="1"/>
  <c r="H5083" i="62"/>
  <c r="I5083" i="62" s="1"/>
  <c r="H5082" i="62"/>
  <c r="I5082" i="62" s="1"/>
  <c r="H5081" i="62"/>
  <c r="I5081" i="62" s="1"/>
  <c r="H5080" i="62"/>
  <c r="I5080" i="62" s="1"/>
  <c r="H5079" i="62"/>
  <c r="I5079" i="62" s="1"/>
  <c r="H5078" i="62"/>
  <c r="I5078" i="62" s="1"/>
  <c r="H5077" i="62"/>
  <c r="I5077" i="62" s="1"/>
  <c r="H5076" i="62"/>
  <c r="I5076" i="62" s="1"/>
  <c r="H5075" i="62"/>
  <c r="I5075" i="62" s="1"/>
  <c r="H5074" i="62"/>
  <c r="I5074" i="62" s="1"/>
  <c r="H5073" i="62"/>
  <c r="I5073" i="62" s="1"/>
  <c r="H5072" i="62"/>
  <c r="I5072" i="62" s="1"/>
  <c r="H5071" i="62"/>
  <c r="I5071" i="62" s="1"/>
  <c r="H5070" i="62"/>
  <c r="I5070" i="62" s="1"/>
  <c r="H5069" i="62"/>
  <c r="I5069" i="62" s="1"/>
  <c r="H5068" i="62"/>
  <c r="I5068" i="62" s="1"/>
  <c r="H5067" i="62"/>
  <c r="I5067" i="62" s="1"/>
  <c r="H5066" i="62"/>
  <c r="I5066" i="62" s="1"/>
  <c r="H5065" i="62"/>
  <c r="I5065" i="62" s="1"/>
  <c r="H5064" i="62"/>
  <c r="I5064" i="62" s="1"/>
  <c r="H5063" i="62"/>
  <c r="I5063" i="62" s="1"/>
  <c r="H5062" i="62"/>
  <c r="I5062" i="62" s="1"/>
  <c r="H5061" i="62"/>
  <c r="I5061" i="62" s="1"/>
  <c r="H5060" i="62"/>
  <c r="I5060" i="62" s="1"/>
  <c r="H5059" i="62"/>
  <c r="I5059" i="62" s="1"/>
  <c r="H5058" i="62"/>
  <c r="I5058" i="62" s="1"/>
  <c r="H5057" i="62"/>
  <c r="I5057" i="62" s="1"/>
  <c r="H5056" i="62"/>
  <c r="I5056" i="62" s="1"/>
  <c r="H5055" i="62"/>
  <c r="I5055" i="62" s="1"/>
  <c r="H5054" i="62"/>
  <c r="I5054" i="62" s="1"/>
  <c r="H5053" i="62"/>
  <c r="I5053" i="62" s="1"/>
  <c r="H5052" i="62"/>
  <c r="I5052" i="62" s="1"/>
  <c r="H5051" i="62"/>
  <c r="I5051" i="62" s="1"/>
  <c r="H5050" i="62"/>
  <c r="I5050" i="62" s="1"/>
  <c r="H5049" i="62"/>
  <c r="I5049" i="62" s="1"/>
  <c r="H5048" i="62"/>
  <c r="I5048" i="62" s="1"/>
  <c r="H5047" i="62"/>
  <c r="I5047" i="62" s="1"/>
  <c r="H5046" i="62"/>
  <c r="I5046" i="62" s="1"/>
  <c r="H5045" i="62"/>
  <c r="I5045" i="62" s="1"/>
  <c r="H5044" i="62"/>
  <c r="I5044" i="62" s="1"/>
  <c r="H5043" i="62"/>
  <c r="I5043" i="62" s="1"/>
  <c r="H5042" i="62"/>
  <c r="I5042" i="62" s="1"/>
  <c r="H5041" i="62"/>
  <c r="I5041" i="62" s="1"/>
  <c r="H5040" i="62"/>
  <c r="I5040" i="62" s="1"/>
  <c r="H5039" i="62"/>
  <c r="I5039" i="62" s="1"/>
  <c r="H5038" i="62"/>
  <c r="I5038" i="62" s="1"/>
  <c r="H5037" i="62"/>
  <c r="I5037" i="62" s="1"/>
  <c r="H5036" i="62"/>
  <c r="I5036" i="62" s="1"/>
  <c r="H5035" i="62"/>
  <c r="I5035" i="62" s="1"/>
  <c r="H5034" i="62"/>
  <c r="I5034" i="62" s="1"/>
  <c r="H5033" i="62"/>
  <c r="I5033" i="62" s="1"/>
  <c r="H5032" i="62"/>
  <c r="I5032" i="62" s="1"/>
  <c r="H5031" i="62"/>
  <c r="I5031" i="62" s="1"/>
  <c r="H5030" i="62"/>
  <c r="I5030" i="62" s="1"/>
  <c r="H5029" i="62"/>
  <c r="I5029" i="62" s="1"/>
  <c r="H5028" i="62"/>
  <c r="I5028" i="62" s="1"/>
  <c r="H5027" i="62"/>
  <c r="I5027" i="62" s="1"/>
  <c r="H5026" i="62"/>
  <c r="I5026" i="62" s="1"/>
  <c r="H5025" i="62"/>
  <c r="I5025" i="62" s="1"/>
  <c r="H5024" i="62"/>
  <c r="I5024" i="62" s="1"/>
  <c r="H5023" i="62"/>
  <c r="I5023" i="62" s="1"/>
  <c r="H5022" i="62"/>
  <c r="I5022" i="62" s="1"/>
  <c r="H5021" i="62"/>
  <c r="I5021" i="62" s="1"/>
  <c r="H5020" i="62"/>
  <c r="I5020" i="62" s="1"/>
  <c r="H5019" i="62"/>
  <c r="I5019" i="62" s="1"/>
  <c r="H5018" i="62"/>
  <c r="I5018" i="62" s="1"/>
  <c r="H5017" i="62"/>
  <c r="I5017" i="62" s="1"/>
  <c r="H5016" i="62"/>
  <c r="I5016" i="62" s="1"/>
  <c r="H5015" i="62"/>
  <c r="I5015" i="62" s="1"/>
  <c r="H5014" i="62"/>
  <c r="I5014" i="62" s="1"/>
  <c r="H5013" i="62"/>
  <c r="I5013" i="62" s="1"/>
  <c r="H5012" i="62"/>
  <c r="I5012" i="62" s="1"/>
  <c r="H5011" i="62"/>
  <c r="I5011" i="62" s="1"/>
  <c r="H5010" i="62"/>
  <c r="I5010" i="62" s="1"/>
  <c r="H5009" i="62"/>
  <c r="I5009" i="62" s="1"/>
  <c r="H5008" i="62"/>
  <c r="I5008" i="62" s="1"/>
  <c r="H5007" i="62"/>
  <c r="I5007" i="62" s="1"/>
  <c r="H5006" i="62"/>
  <c r="I5006" i="62" s="1"/>
  <c r="H5005" i="62"/>
  <c r="I5005" i="62" s="1"/>
  <c r="H5004" i="62"/>
  <c r="I5004" i="62" s="1"/>
  <c r="H5003" i="62"/>
  <c r="I5003" i="62" s="1"/>
  <c r="H5002" i="62"/>
  <c r="I5002" i="62" s="1"/>
  <c r="H5001" i="62"/>
  <c r="I5001" i="62" s="1"/>
  <c r="H5000" i="62"/>
  <c r="I5000" i="62" s="1"/>
  <c r="H4999" i="62"/>
  <c r="I4999" i="62" s="1"/>
  <c r="H4998" i="62"/>
  <c r="I4998" i="62" s="1"/>
  <c r="H4997" i="62"/>
  <c r="I4997" i="62" s="1"/>
  <c r="H4996" i="62"/>
  <c r="I4996" i="62" s="1"/>
  <c r="H4995" i="62"/>
  <c r="I4995" i="62" s="1"/>
  <c r="H4994" i="62"/>
  <c r="I4994" i="62" s="1"/>
  <c r="H4993" i="62"/>
  <c r="I4993" i="62" s="1"/>
  <c r="H4992" i="62"/>
  <c r="I4992" i="62" s="1"/>
  <c r="H4991" i="62"/>
  <c r="I4991" i="62" s="1"/>
  <c r="H4990" i="62"/>
  <c r="I4990" i="62" s="1"/>
  <c r="H4989" i="62"/>
  <c r="I4989" i="62" s="1"/>
  <c r="H4988" i="62"/>
  <c r="I4988" i="62" s="1"/>
  <c r="H4987" i="62"/>
  <c r="I4987" i="62" s="1"/>
  <c r="H4986" i="62"/>
  <c r="I4986" i="62" s="1"/>
  <c r="H4985" i="62"/>
  <c r="I4985" i="62" s="1"/>
  <c r="H4984" i="62"/>
  <c r="I4984" i="62" s="1"/>
  <c r="H4983" i="62"/>
  <c r="I4983" i="62" s="1"/>
  <c r="H4982" i="62"/>
  <c r="I4982" i="62" s="1"/>
  <c r="H4981" i="62"/>
  <c r="I4981" i="62" s="1"/>
  <c r="H4980" i="62"/>
  <c r="I4980" i="62" s="1"/>
  <c r="H4979" i="62"/>
  <c r="I4979" i="62" s="1"/>
  <c r="H4978" i="62"/>
  <c r="I4978" i="62" s="1"/>
  <c r="H4977" i="62"/>
  <c r="I4977" i="62" s="1"/>
  <c r="H4976" i="62"/>
  <c r="I4976" i="62" s="1"/>
  <c r="H4975" i="62"/>
  <c r="I4975" i="62" s="1"/>
  <c r="H4974" i="62"/>
  <c r="I4974" i="62" s="1"/>
  <c r="H4973" i="62"/>
  <c r="I4973" i="62" s="1"/>
  <c r="H4972" i="62"/>
  <c r="I4972" i="62" s="1"/>
  <c r="H4971" i="62"/>
  <c r="I4971" i="62" s="1"/>
  <c r="H4970" i="62"/>
  <c r="I4970" i="62" s="1"/>
  <c r="H4969" i="62"/>
  <c r="I4969" i="62" s="1"/>
  <c r="H4968" i="62"/>
  <c r="I4968" i="62" s="1"/>
  <c r="H4967" i="62"/>
  <c r="I4967" i="62" s="1"/>
  <c r="H4966" i="62"/>
  <c r="I4966" i="62" s="1"/>
  <c r="H4965" i="62"/>
  <c r="I4965" i="62" s="1"/>
  <c r="H4964" i="62"/>
  <c r="I4964" i="62" s="1"/>
  <c r="H4963" i="62"/>
  <c r="I4963" i="62" s="1"/>
  <c r="H4962" i="62"/>
  <c r="I4962" i="62" s="1"/>
  <c r="H4961" i="62"/>
  <c r="I4961" i="62" s="1"/>
  <c r="H4960" i="62"/>
  <c r="I4960" i="62" s="1"/>
  <c r="H4959" i="62"/>
  <c r="I4959" i="62" s="1"/>
  <c r="H4958" i="62"/>
  <c r="I4958" i="62" s="1"/>
  <c r="H4957" i="62"/>
  <c r="I4957" i="62" s="1"/>
  <c r="H4956" i="62"/>
  <c r="I4956" i="62" s="1"/>
  <c r="H4955" i="62"/>
  <c r="I4955" i="62" s="1"/>
  <c r="H4954" i="62"/>
  <c r="I4954" i="62" s="1"/>
  <c r="H4953" i="62"/>
  <c r="I4953" i="62" s="1"/>
  <c r="H4952" i="62"/>
  <c r="I4952" i="62" s="1"/>
  <c r="H4951" i="62"/>
  <c r="I4951" i="62" s="1"/>
  <c r="H4950" i="62"/>
  <c r="I4950" i="62" s="1"/>
  <c r="H4949" i="62"/>
  <c r="I4949" i="62" s="1"/>
  <c r="H4948" i="62"/>
  <c r="I4948" i="62" s="1"/>
  <c r="H4947" i="62"/>
  <c r="I4947" i="62" s="1"/>
  <c r="H4946" i="62"/>
  <c r="I4946" i="62" s="1"/>
  <c r="H4945" i="62"/>
  <c r="I4945" i="62" s="1"/>
  <c r="H4944" i="62"/>
  <c r="I4944" i="62" s="1"/>
  <c r="H4943" i="62"/>
  <c r="I4943" i="62" s="1"/>
  <c r="H4942" i="62"/>
  <c r="I4942" i="62" s="1"/>
  <c r="H4941" i="62"/>
  <c r="I4941" i="62" s="1"/>
  <c r="H4940" i="62"/>
  <c r="I4940" i="62" s="1"/>
  <c r="H4939" i="62"/>
  <c r="I4939" i="62" s="1"/>
  <c r="H4938" i="62"/>
  <c r="I4938" i="62" s="1"/>
  <c r="H4937" i="62"/>
  <c r="I4937" i="62" s="1"/>
  <c r="H4936" i="62"/>
  <c r="I4936" i="62" s="1"/>
  <c r="H4935" i="62"/>
  <c r="I4935" i="62" s="1"/>
  <c r="H4934" i="62"/>
  <c r="I4934" i="62" s="1"/>
  <c r="H4933" i="62"/>
  <c r="I4933" i="62" s="1"/>
  <c r="H4932" i="62"/>
  <c r="I4932" i="62" s="1"/>
  <c r="H4931" i="62"/>
  <c r="I4931" i="62" s="1"/>
  <c r="H4930" i="62"/>
  <c r="I4930" i="62" s="1"/>
  <c r="H4929" i="62"/>
  <c r="I4929" i="62" s="1"/>
  <c r="H4928" i="62"/>
  <c r="I4928" i="62" s="1"/>
  <c r="H4927" i="62"/>
  <c r="I4927" i="62" s="1"/>
  <c r="H4926" i="62"/>
  <c r="I4926" i="62" s="1"/>
  <c r="H4925" i="62"/>
  <c r="I4925" i="62" s="1"/>
  <c r="H4924" i="62"/>
  <c r="I4924" i="62" s="1"/>
  <c r="H4923" i="62"/>
  <c r="I4923" i="62" s="1"/>
  <c r="H4922" i="62"/>
  <c r="I4922" i="62" s="1"/>
  <c r="H4921" i="62"/>
  <c r="I4921" i="62" s="1"/>
  <c r="H4920" i="62"/>
  <c r="I4920" i="62" s="1"/>
  <c r="H4919" i="62"/>
  <c r="I4919" i="62" s="1"/>
  <c r="H4918" i="62"/>
  <c r="I4918" i="62" s="1"/>
  <c r="H4917" i="62"/>
  <c r="I4917" i="62" s="1"/>
  <c r="H4916" i="62"/>
  <c r="I4916" i="62" s="1"/>
  <c r="H4915" i="62"/>
  <c r="I4915" i="62" s="1"/>
  <c r="H4914" i="62"/>
  <c r="I4914" i="62" s="1"/>
  <c r="H4913" i="62"/>
  <c r="I4913" i="62" s="1"/>
  <c r="H4912" i="62"/>
  <c r="I4912" i="62" s="1"/>
  <c r="H4911" i="62"/>
  <c r="I4911" i="62" s="1"/>
  <c r="H4910" i="62"/>
  <c r="I4910" i="62" s="1"/>
  <c r="H4909" i="62"/>
  <c r="I4909" i="62" s="1"/>
  <c r="H4908" i="62"/>
  <c r="I4908" i="62" s="1"/>
  <c r="H4907" i="62"/>
  <c r="I4907" i="62" s="1"/>
  <c r="H4906" i="62"/>
  <c r="I4906" i="62" s="1"/>
  <c r="H4905" i="62"/>
  <c r="I4905" i="62" s="1"/>
  <c r="H4904" i="62"/>
  <c r="I4904" i="62" s="1"/>
  <c r="H4903" i="62"/>
  <c r="I4903" i="62" s="1"/>
  <c r="H4902" i="62"/>
  <c r="I4902" i="62" s="1"/>
  <c r="H4901" i="62"/>
  <c r="I4901" i="62" s="1"/>
  <c r="H4900" i="62"/>
  <c r="I4900" i="62" s="1"/>
  <c r="H4899" i="62"/>
  <c r="I4899" i="62" s="1"/>
  <c r="H4898" i="62"/>
  <c r="I4898" i="62" s="1"/>
  <c r="H4897" i="62"/>
  <c r="I4897" i="62" s="1"/>
  <c r="H4896" i="62"/>
  <c r="I4896" i="62" s="1"/>
  <c r="H4895" i="62"/>
  <c r="I4895" i="62" s="1"/>
  <c r="H4894" i="62"/>
  <c r="I4894" i="62" s="1"/>
  <c r="H4893" i="62"/>
  <c r="I4893" i="62" s="1"/>
  <c r="H4892" i="62"/>
  <c r="I4892" i="62" s="1"/>
  <c r="H4891" i="62"/>
  <c r="I4891" i="62" s="1"/>
  <c r="H4890" i="62"/>
  <c r="I4890" i="62" s="1"/>
  <c r="H4889" i="62"/>
  <c r="I4889" i="62" s="1"/>
  <c r="H4888" i="62"/>
  <c r="I4888" i="62" s="1"/>
  <c r="H4887" i="62"/>
  <c r="I4887" i="62" s="1"/>
  <c r="H4886" i="62"/>
  <c r="I4886" i="62" s="1"/>
  <c r="H4885" i="62"/>
  <c r="I4885" i="62" s="1"/>
  <c r="H4884" i="62"/>
  <c r="I4884" i="62" s="1"/>
  <c r="H4883" i="62"/>
  <c r="I4883" i="62" s="1"/>
  <c r="H4882" i="62"/>
  <c r="I4882" i="62" s="1"/>
  <c r="H4881" i="62"/>
  <c r="I4881" i="62" s="1"/>
  <c r="H4880" i="62"/>
  <c r="I4880" i="62" s="1"/>
  <c r="H4879" i="62"/>
  <c r="I4879" i="62" s="1"/>
  <c r="H4878" i="62"/>
  <c r="I4878" i="62" s="1"/>
  <c r="H4877" i="62"/>
  <c r="I4877" i="62" s="1"/>
  <c r="H4876" i="62"/>
  <c r="I4876" i="62" s="1"/>
  <c r="H4875" i="62"/>
  <c r="I4875" i="62" s="1"/>
  <c r="H4874" i="62"/>
  <c r="I4874" i="62" s="1"/>
  <c r="H4873" i="62"/>
  <c r="I4873" i="62" s="1"/>
  <c r="H4872" i="62"/>
  <c r="I4872" i="62" s="1"/>
  <c r="H4871" i="62"/>
  <c r="I4871" i="62" s="1"/>
  <c r="H4870" i="62"/>
  <c r="I4870" i="62" s="1"/>
  <c r="H4869" i="62"/>
  <c r="I4869" i="62" s="1"/>
  <c r="H4868" i="62"/>
  <c r="I4868" i="62" s="1"/>
  <c r="H4867" i="62"/>
  <c r="I4867" i="62" s="1"/>
  <c r="H4866" i="62"/>
  <c r="I4866" i="62" s="1"/>
  <c r="H4865" i="62"/>
  <c r="I4865" i="62" s="1"/>
  <c r="H4864" i="62"/>
  <c r="I4864" i="62" s="1"/>
  <c r="H4863" i="62"/>
  <c r="I4863" i="62" s="1"/>
  <c r="H4862" i="62"/>
  <c r="I4862" i="62" s="1"/>
  <c r="H4861" i="62"/>
  <c r="I4861" i="62" s="1"/>
  <c r="H4860" i="62"/>
  <c r="I4860" i="62" s="1"/>
  <c r="H4859" i="62"/>
  <c r="I4859" i="62" s="1"/>
  <c r="H4858" i="62"/>
  <c r="I4858" i="62" s="1"/>
  <c r="H4857" i="62"/>
  <c r="I4857" i="62" s="1"/>
  <c r="H4856" i="62"/>
  <c r="I4856" i="62" s="1"/>
  <c r="H4855" i="62"/>
  <c r="I4855" i="62" s="1"/>
  <c r="H4854" i="62"/>
  <c r="I4854" i="62" s="1"/>
  <c r="H4853" i="62"/>
  <c r="I4853" i="62" s="1"/>
  <c r="H4852" i="62"/>
  <c r="I4852" i="62" s="1"/>
  <c r="H4851" i="62"/>
  <c r="I4851" i="62" s="1"/>
  <c r="H4850" i="62"/>
  <c r="I4850" i="62" s="1"/>
  <c r="H4849" i="62"/>
  <c r="I4849" i="62" s="1"/>
  <c r="H4848" i="62"/>
  <c r="I4848" i="62" s="1"/>
  <c r="H4847" i="62"/>
  <c r="I4847" i="62" s="1"/>
  <c r="H4846" i="62"/>
  <c r="I4846" i="62" s="1"/>
  <c r="H4845" i="62"/>
  <c r="I4845" i="62" s="1"/>
  <c r="H4844" i="62"/>
  <c r="I4844" i="62" s="1"/>
  <c r="H4843" i="62"/>
  <c r="I4843" i="62" s="1"/>
  <c r="H4842" i="62"/>
  <c r="I4842" i="62" s="1"/>
  <c r="H4841" i="62"/>
  <c r="I4841" i="62" s="1"/>
  <c r="H4840" i="62"/>
  <c r="I4840" i="62" s="1"/>
  <c r="H4839" i="62"/>
  <c r="I4839" i="62" s="1"/>
  <c r="H4838" i="62"/>
  <c r="I4838" i="62" s="1"/>
  <c r="H4837" i="62"/>
  <c r="I4837" i="62" s="1"/>
  <c r="H4836" i="62"/>
  <c r="I4836" i="62" s="1"/>
  <c r="H4835" i="62"/>
  <c r="I4835" i="62" s="1"/>
  <c r="H4834" i="62"/>
  <c r="I4834" i="62" s="1"/>
  <c r="H4833" i="62"/>
  <c r="I4833" i="62" s="1"/>
  <c r="H4832" i="62"/>
  <c r="I4832" i="62" s="1"/>
  <c r="H4831" i="62"/>
  <c r="I4831" i="62" s="1"/>
  <c r="H4830" i="62"/>
  <c r="I4830" i="62" s="1"/>
  <c r="H4829" i="62"/>
  <c r="I4829" i="62" s="1"/>
  <c r="H4828" i="62"/>
  <c r="I4828" i="62" s="1"/>
  <c r="H4827" i="62"/>
  <c r="I4827" i="62" s="1"/>
  <c r="H4826" i="62"/>
  <c r="I4826" i="62" s="1"/>
  <c r="H4825" i="62"/>
  <c r="I4825" i="62" s="1"/>
  <c r="H4824" i="62"/>
  <c r="I4824" i="62" s="1"/>
  <c r="H4823" i="62"/>
  <c r="I4823" i="62" s="1"/>
  <c r="H4822" i="62"/>
  <c r="I4822" i="62" s="1"/>
  <c r="H4821" i="62"/>
  <c r="I4821" i="62" s="1"/>
  <c r="H4820" i="62"/>
  <c r="I4820" i="62" s="1"/>
  <c r="H4819" i="62"/>
  <c r="I4819" i="62" s="1"/>
  <c r="H4818" i="62"/>
  <c r="I4818" i="62" s="1"/>
  <c r="H4817" i="62"/>
  <c r="I4817" i="62" s="1"/>
  <c r="H4816" i="62"/>
  <c r="I4816" i="62" s="1"/>
  <c r="H4815" i="62"/>
  <c r="I4815" i="62" s="1"/>
  <c r="H4814" i="62"/>
  <c r="I4814" i="62" s="1"/>
  <c r="H4813" i="62"/>
  <c r="I4813" i="62" s="1"/>
  <c r="H4812" i="62"/>
  <c r="I4812" i="62" s="1"/>
  <c r="H4811" i="62"/>
  <c r="I4811" i="62" s="1"/>
  <c r="H4810" i="62"/>
  <c r="I4810" i="62" s="1"/>
  <c r="H4809" i="62"/>
  <c r="I4809" i="62" s="1"/>
  <c r="H4808" i="62"/>
  <c r="I4808" i="62" s="1"/>
  <c r="H4807" i="62"/>
  <c r="I4807" i="62" s="1"/>
  <c r="H4806" i="62"/>
  <c r="I4806" i="62" s="1"/>
  <c r="H4805" i="62"/>
  <c r="I4805" i="62" s="1"/>
  <c r="H4804" i="62"/>
  <c r="I4804" i="62" s="1"/>
  <c r="H4803" i="62"/>
  <c r="I4803" i="62" s="1"/>
  <c r="H4802" i="62"/>
  <c r="I4802" i="62" s="1"/>
  <c r="H4801" i="62"/>
  <c r="I4801" i="62" s="1"/>
  <c r="H4800" i="62"/>
  <c r="I4800" i="62" s="1"/>
  <c r="H4799" i="62"/>
  <c r="I4799" i="62" s="1"/>
  <c r="H4798" i="62"/>
  <c r="I4798" i="62" s="1"/>
  <c r="H4797" i="62"/>
  <c r="I4797" i="62" s="1"/>
  <c r="H4796" i="62"/>
  <c r="I4796" i="62" s="1"/>
  <c r="H4795" i="62"/>
  <c r="I4795" i="62" s="1"/>
  <c r="H4794" i="62"/>
  <c r="I4794" i="62" s="1"/>
  <c r="H4793" i="62"/>
  <c r="I4793" i="62" s="1"/>
  <c r="H4792" i="62"/>
  <c r="I4792" i="62" s="1"/>
  <c r="H4791" i="62"/>
  <c r="I4791" i="62" s="1"/>
  <c r="H4790" i="62"/>
  <c r="I4790" i="62" s="1"/>
  <c r="H4789" i="62"/>
  <c r="I4789" i="62" s="1"/>
  <c r="H4788" i="62"/>
  <c r="I4788" i="62" s="1"/>
  <c r="H4787" i="62"/>
  <c r="I4787" i="62" s="1"/>
  <c r="H4786" i="62"/>
  <c r="I4786" i="62" s="1"/>
  <c r="H4785" i="62"/>
  <c r="I4785" i="62" s="1"/>
  <c r="H4784" i="62"/>
  <c r="I4784" i="62" s="1"/>
  <c r="H4783" i="62"/>
  <c r="I4783" i="62" s="1"/>
  <c r="H4782" i="62"/>
  <c r="I4782" i="62" s="1"/>
  <c r="H4781" i="62"/>
  <c r="I4781" i="62" s="1"/>
  <c r="H4780" i="62"/>
  <c r="I4780" i="62" s="1"/>
  <c r="H4779" i="62"/>
  <c r="I4779" i="62" s="1"/>
  <c r="H4778" i="62"/>
  <c r="I4778" i="62" s="1"/>
  <c r="H4777" i="62"/>
  <c r="I4777" i="62" s="1"/>
  <c r="H4776" i="62"/>
  <c r="I4776" i="62" s="1"/>
  <c r="H4775" i="62"/>
  <c r="I4775" i="62" s="1"/>
  <c r="H4774" i="62"/>
  <c r="I4774" i="62" s="1"/>
  <c r="H4773" i="62"/>
  <c r="I4773" i="62" s="1"/>
  <c r="H4772" i="62"/>
  <c r="I4772" i="62" s="1"/>
  <c r="H4771" i="62"/>
  <c r="I4771" i="62" s="1"/>
  <c r="H4770" i="62"/>
  <c r="I4770" i="62" s="1"/>
  <c r="H4769" i="62"/>
  <c r="I4769" i="62" s="1"/>
  <c r="H4768" i="62"/>
  <c r="I4768" i="62" s="1"/>
  <c r="H4767" i="62"/>
  <c r="I4767" i="62" s="1"/>
  <c r="H4766" i="62"/>
  <c r="I4766" i="62" s="1"/>
  <c r="H4765" i="62"/>
  <c r="I4765" i="62" s="1"/>
  <c r="H4764" i="62"/>
  <c r="I4764" i="62" s="1"/>
  <c r="H4763" i="62"/>
  <c r="I4763" i="62" s="1"/>
  <c r="H4762" i="62"/>
  <c r="I4762" i="62" s="1"/>
  <c r="H4761" i="62"/>
  <c r="I4761" i="62" s="1"/>
  <c r="H4760" i="62"/>
  <c r="I4760" i="62" s="1"/>
  <c r="H4759" i="62"/>
  <c r="I4759" i="62" s="1"/>
  <c r="H4758" i="62"/>
  <c r="I4758" i="62" s="1"/>
  <c r="H4757" i="62"/>
  <c r="I4757" i="62" s="1"/>
  <c r="H4756" i="62"/>
  <c r="I4756" i="62" s="1"/>
  <c r="H4755" i="62"/>
  <c r="I4755" i="62" s="1"/>
  <c r="H4754" i="62"/>
  <c r="I4754" i="62" s="1"/>
  <c r="H4753" i="62"/>
  <c r="I4753" i="62" s="1"/>
  <c r="H4752" i="62"/>
  <c r="I4752" i="62" s="1"/>
  <c r="H4751" i="62"/>
  <c r="I4751" i="62" s="1"/>
  <c r="H4750" i="62"/>
  <c r="I4750" i="62" s="1"/>
  <c r="H4749" i="62"/>
  <c r="I4749" i="62" s="1"/>
  <c r="H4748" i="62"/>
  <c r="I4748" i="62" s="1"/>
  <c r="H4747" i="62"/>
  <c r="I4747" i="62" s="1"/>
  <c r="H4746" i="62"/>
  <c r="I4746" i="62" s="1"/>
  <c r="H4745" i="62"/>
  <c r="I4745" i="62" s="1"/>
  <c r="H4744" i="62"/>
  <c r="I4744" i="62" s="1"/>
  <c r="H4743" i="62"/>
  <c r="I4743" i="62" s="1"/>
  <c r="H4742" i="62"/>
  <c r="I4742" i="62" s="1"/>
  <c r="H4741" i="62"/>
  <c r="I4741" i="62" s="1"/>
  <c r="H4740" i="62"/>
  <c r="I4740" i="62" s="1"/>
  <c r="H4739" i="62"/>
  <c r="I4739" i="62" s="1"/>
  <c r="H4738" i="62"/>
  <c r="I4738" i="62" s="1"/>
  <c r="H4737" i="62"/>
  <c r="I4737" i="62" s="1"/>
  <c r="H4736" i="62"/>
  <c r="I4736" i="62" s="1"/>
  <c r="H4735" i="62"/>
  <c r="I4735" i="62" s="1"/>
  <c r="H4734" i="62"/>
  <c r="I4734" i="62" s="1"/>
  <c r="H4733" i="62"/>
  <c r="I4733" i="62" s="1"/>
  <c r="H4732" i="62"/>
  <c r="I4732" i="62" s="1"/>
  <c r="H4731" i="62"/>
  <c r="I4731" i="62" s="1"/>
  <c r="H4730" i="62"/>
  <c r="I4730" i="62" s="1"/>
  <c r="H4729" i="62"/>
  <c r="I4729" i="62" s="1"/>
  <c r="H4728" i="62"/>
  <c r="I4728" i="62" s="1"/>
  <c r="H4727" i="62"/>
  <c r="I4727" i="62" s="1"/>
  <c r="H4726" i="62"/>
  <c r="I4726" i="62" s="1"/>
  <c r="H4725" i="62"/>
  <c r="I4725" i="62" s="1"/>
  <c r="H4724" i="62"/>
  <c r="I4724" i="62" s="1"/>
  <c r="H4723" i="62"/>
  <c r="I4723" i="62" s="1"/>
  <c r="H4722" i="62"/>
  <c r="I4722" i="62" s="1"/>
  <c r="H4721" i="62"/>
  <c r="I4721" i="62" s="1"/>
  <c r="H4720" i="62"/>
  <c r="I4720" i="62" s="1"/>
  <c r="H4719" i="62"/>
  <c r="I4719" i="62" s="1"/>
  <c r="H4718" i="62"/>
  <c r="I4718" i="62" s="1"/>
  <c r="H4717" i="62"/>
  <c r="I4717" i="62" s="1"/>
  <c r="H4716" i="62"/>
  <c r="I4716" i="62" s="1"/>
  <c r="H4715" i="62"/>
  <c r="I4715" i="62" s="1"/>
  <c r="H4714" i="62"/>
  <c r="I4714" i="62" s="1"/>
  <c r="H4713" i="62"/>
  <c r="I4713" i="62" s="1"/>
  <c r="H4712" i="62"/>
  <c r="I4712" i="62" s="1"/>
  <c r="H4711" i="62"/>
  <c r="I4711" i="62" s="1"/>
  <c r="H4710" i="62"/>
  <c r="I4710" i="62" s="1"/>
  <c r="H4709" i="62"/>
  <c r="I4709" i="62" s="1"/>
  <c r="H4708" i="62"/>
  <c r="I4708" i="62" s="1"/>
  <c r="H4707" i="62"/>
  <c r="I4707" i="62" s="1"/>
  <c r="H4706" i="62"/>
  <c r="I4706" i="62" s="1"/>
  <c r="H4705" i="62"/>
  <c r="I4705" i="62" s="1"/>
  <c r="H4704" i="62"/>
  <c r="I4704" i="62" s="1"/>
  <c r="H4703" i="62"/>
  <c r="I4703" i="62" s="1"/>
  <c r="H4702" i="62"/>
  <c r="I4702" i="62" s="1"/>
  <c r="H4701" i="62"/>
  <c r="I4701" i="62" s="1"/>
  <c r="H4700" i="62"/>
  <c r="I4700" i="62" s="1"/>
  <c r="H4699" i="62"/>
  <c r="I4699" i="62" s="1"/>
  <c r="H4698" i="62"/>
  <c r="I4698" i="62" s="1"/>
  <c r="H4697" i="62"/>
  <c r="I4697" i="62" s="1"/>
  <c r="H4696" i="62"/>
  <c r="I4696" i="62" s="1"/>
  <c r="H4695" i="62"/>
  <c r="I4695" i="62" s="1"/>
  <c r="H4694" i="62"/>
  <c r="I4694" i="62" s="1"/>
  <c r="H4693" i="62"/>
  <c r="I4693" i="62" s="1"/>
  <c r="H4692" i="62"/>
  <c r="I4692" i="62" s="1"/>
  <c r="H4691" i="62"/>
  <c r="I4691" i="62" s="1"/>
  <c r="H4690" i="62"/>
  <c r="I4690" i="62" s="1"/>
  <c r="H4689" i="62"/>
  <c r="I4689" i="62" s="1"/>
  <c r="H4688" i="62"/>
  <c r="I4688" i="62" s="1"/>
  <c r="H4687" i="62"/>
  <c r="I4687" i="62" s="1"/>
  <c r="H4686" i="62"/>
  <c r="I4686" i="62" s="1"/>
  <c r="H4685" i="62"/>
  <c r="I4685" i="62" s="1"/>
  <c r="H4684" i="62"/>
  <c r="I4684" i="62" s="1"/>
  <c r="H4683" i="62"/>
  <c r="I4683" i="62" s="1"/>
  <c r="H4682" i="62"/>
  <c r="I4682" i="62" s="1"/>
  <c r="H4681" i="62"/>
  <c r="I4681" i="62" s="1"/>
  <c r="H4680" i="62"/>
  <c r="I4680" i="62" s="1"/>
  <c r="H4679" i="62"/>
  <c r="I4679" i="62" s="1"/>
  <c r="H4678" i="62"/>
  <c r="I4678" i="62" s="1"/>
  <c r="H4677" i="62"/>
  <c r="I4677" i="62" s="1"/>
  <c r="H4676" i="62"/>
  <c r="I4676" i="62" s="1"/>
  <c r="H4675" i="62"/>
  <c r="I4675" i="62" s="1"/>
  <c r="H4674" i="62"/>
  <c r="I4674" i="62" s="1"/>
  <c r="H4673" i="62"/>
  <c r="I4673" i="62" s="1"/>
  <c r="H4672" i="62"/>
  <c r="I4672" i="62" s="1"/>
  <c r="H4671" i="62"/>
  <c r="I4671" i="62" s="1"/>
  <c r="H4670" i="62"/>
  <c r="I4670" i="62" s="1"/>
  <c r="H4669" i="62"/>
  <c r="I4669" i="62" s="1"/>
  <c r="H4668" i="62"/>
  <c r="I4668" i="62" s="1"/>
  <c r="H4667" i="62"/>
  <c r="I4667" i="62" s="1"/>
  <c r="H4666" i="62"/>
  <c r="I4666" i="62" s="1"/>
  <c r="H4665" i="62"/>
  <c r="I4665" i="62" s="1"/>
  <c r="H4664" i="62"/>
  <c r="I4664" i="62" s="1"/>
  <c r="H4663" i="62"/>
  <c r="I4663" i="62" s="1"/>
  <c r="H4662" i="62"/>
  <c r="I4662" i="62" s="1"/>
  <c r="H4661" i="62"/>
  <c r="I4661" i="62" s="1"/>
  <c r="H4660" i="62"/>
  <c r="I4660" i="62" s="1"/>
  <c r="H4659" i="62"/>
  <c r="I4659" i="62" s="1"/>
  <c r="H4658" i="62"/>
  <c r="I4658" i="62" s="1"/>
  <c r="H4657" i="62"/>
  <c r="I4657" i="62" s="1"/>
  <c r="H4656" i="62"/>
  <c r="I4656" i="62" s="1"/>
  <c r="H4655" i="62"/>
  <c r="I4655" i="62" s="1"/>
  <c r="H4654" i="62"/>
  <c r="I4654" i="62" s="1"/>
  <c r="H4653" i="62"/>
  <c r="I4653" i="62" s="1"/>
  <c r="H4652" i="62"/>
  <c r="I4652" i="62" s="1"/>
  <c r="H4651" i="62"/>
  <c r="I4651" i="62" s="1"/>
  <c r="H4650" i="62"/>
  <c r="I4650" i="62" s="1"/>
  <c r="H4649" i="62"/>
  <c r="I4649" i="62" s="1"/>
  <c r="H4648" i="62"/>
  <c r="I4648" i="62" s="1"/>
  <c r="H4647" i="62"/>
  <c r="I4647" i="62" s="1"/>
  <c r="H4646" i="62"/>
  <c r="I4646" i="62" s="1"/>
  <c r="H4645" i="62"/>
  <c r="I4645" i="62" s="1"/>
  <c r="H4644" i="62"/>
  <c r="I4644" i="62" s="1"/>
  <c r="H4643" i="62"/>
  <c r="I4643" i="62" s="1"/>
  <c r="H4642" i="62"/>
  <c r="I4642" i="62" s="1"/>
  <c r="H4641" i="62"/>
  <c r="I4641" i="62" s="1"/>
  <c r="H4640" i="62"/>
  <c r="I4640" i="62" s="1"/>
  <c r="H4639" i="62"/>
  <c r="I4639" i="62" s="1"/>
  <c r="H4638" i="62"/>
  <c r="I4638" i="62" s="1"/>
  <c r="H4637" i="62"/>
  <c r="I4637" i="62" s="1"/>
  <c r="H4636" i="62"/>
  <c r="I4636" i="62" s="1"/>
  <c r="H4635" i="62"/>
  <c r="I4635" i="62" s="1"/>
  <c r="H4634" i="62"/>
  <c r="I4634" i="62" s="1"/>
  <c r="H4633" i="62"/>
  <c r="I4633" i="62" s="1"/>
  <c r="H4632" i="62"/>
  <c r="I4632" i="62" s="1"/>
  <c r="H4631" i="62"/>
  <c r="I4631" i="62" s="1"/>
  <c r="H4630" i="62"/>
  <c r="I4630" i="62" s="1"/>
  <c r="H4629" i="62"/>
  <c r="I4629" i="62" s="1"/>
  <c r="H4628" i="62"/>
  <c r="I4628" i="62" s="1"/>
  <c r="H4627" i="62"/>
  <c r="I4627" i="62" s="1"/>
  <c r="H4626" i="62"/>
  <c r="I4626" i="62" s="1"/>
  <c r="H4625" i="62"/>
  <c r="I4625" i="62" s="1"/>
  <c r="H4624" i="62"/>
  <c r="I4624" i="62" s="1"/>
  <c r="H4623" i="62"/>
  <c r="I4623" i="62" s="1"/>
  <c r="H4622" i="62"/>
  <c r="I4622" i="62" s="1"/>
  <c r="H4621" i="62"/>
  <c r="I4621" i="62" s="1"/>
  <c r="H4620" i="62"/>
  <c r="I4620" i="62" s="1"/>
  <c r="H4619" i="62"/>
  <c r="I4619" i="62" s="1"/>
  <c r="H4618" i="62"/>
  <c r="I4618" i="62" s="1"/>
  <c r="H4617" i="62"/>
  <c r="I4617" i="62" s="1"/>
  <c r="H4616" i="62"/>
  <c r="I4616" i="62" s="1"/>
  <c r="H4615" i="62"/>
  <c r="I4615" i="62" s="1"/>
  <c r="H4614" i="62"/>
  <c r="I4614" i="62" s="1"/>
  <c r="H4613" i="62"/>
  <c r="I4613" i="62" s="1"/>
  <c r="H4612" i="62"/>
  <c r="I4612" i="62" s="1"/>
  <c r="H4611" i="62"/>
  <c r="I4611" i="62" s="1"/>
  <c r="H4610" i="62"/>
  <c r="I4610" i="62" s="1"/>
  <c r="H4609" i="62"/>
  <c r="I4609" i="62" s="1"/>
  <c r="H4608" i="62"/>
  <c r="I4608" i="62" s="1"/>
  <c r="H4607" i="62"/>
  <c r="I4607" i="62" s="1"/>
  <c r="H4606" i="62"/>
  <c r="I4606" i="62" s="1"/>
  <c r="H4605" i="62"/>
  <c r="I4605" i="62" s="1"/>
  <c r="H4604" i="62"/>
  <c r="I4604" i="62" s="1"/>
  <c r="H4603" i="62"/>
  <c r="I4603" i="62" s="1"/>
  <c r="H4602" i="62"/>
  <c r="I4602" i="62" s="1"/>
  <c r="H4601" i="62"/>
  <c r="I4601" i="62" s="1"/>
  <c r="H4600" i="62"/>
  <c r="I4600" i="62" s="1"/>
  <c r="H4599" i="62"/>
  <c r="I4599" i="62" s="1"/>
  <c r="H4598" i="62"/>
  <c r="I4598" i="62" s="1"/>
  <c r="H4597" i="62"/>
  <c r="I4597" i="62" s="1"/>
  <c r="H4596" i="62"/>
  <c r="I4596" i="62" s="1"/>
  <c r="H4595" i="62"/>
  <c r="I4595" i="62" s="1"/>
  <c r="H4594" i="62"/>
  <c r="I4594" i="62" s="1"/>
  <c r="H4593" i="62"/>
  <c r="I4593" i="62" s="1"/>
  <c r="H4592" i="62"/>
  <c r="I4592" i="62" s="1"/>
  <c r="H4591" i="62"/>
  <c r="I4591" i="62" s="1"/>
  <c r="H4590" i="62"/>
  <c r="I4590" i="62" s="1"/>
  <c r="H4589" i="62"/>
  <c r="I4589" i="62" s="1"/>
  <c r="H4588" i="62"/>
  <c r="I4588" i="62" s="1"/>
  <c r="H4587" i="62"/>
  <c r="I4587" i="62" s="1"/>
  <c r="H4586" i="62"/>
  <c r="I4586" i="62" s="1"/>
  <c r="H4585" i="62"/>
  <c r="I4585" i="62" s="1"/>
  <c r="H4584" i="62"/>
  <c r="I4584" i="62" s="1"/>
  <c r="H4583" i="62"/>
  <c r="I4583" i="62" s="1"/>
  <c r="H4582" i="62"/>
  <c r="I4582" i="62" s="1"/>
  <c r="H4581" i="62"/>
  <c r="I4581" i="62" s="1"/>
  <c r="H4580" i="62"/>
  <c r="I4580" i="62" s="1"/>
  <c r="H4579" i="62"/>
  <c r="I4579" i="62" s="1"/>
  <c r="H4578" i="62"/>
  <c r="I4578" i="62" s="1"/>
  <c r="H4577" i="62"/>
  <c r="I4577" i="62" s="1"/>
  <c r="H4576" i="62"/>
  <c r="I4576" i="62" s="1"/>
  <c r="H4575" i="62"/>
  <c r="I4575" i="62" s="1"/>
  <c r="H4574" i="62"/>
  <c r="I4574" i="62" s="1"/>
  <c r="H4573" i="62"/>
  <c r="I4573" i="62" s="1"/>
  <c r="H4572" i="62"/>
  <c r="I4572" i="62" s="1"/>
  <c r="H4571" i="62"/>
  <c r="I4571" i="62" s="1"/>
  <c r="H4570" i="62"/>
  <c r="I4570" i="62" s="1"/>
  <c r="H4569" i="62"/>
  <c r="I4569" i="62" s="1"/>
  <c r="H4568" i="62"/>
  <c r="I4568" i="62" s="1"/>
  <c r="H4567" i="62"/>
  <c r="I4567" i="62" s="1"/>
  <c r="H4566" i="62"/>
  <c r="I4566" i="62" s="1"/>
  <c r="H4565" i="62"/>
  <c r="I4565" i="62" s="1"/>
  <c r="H4564" i="62"/>
  <c r="I4564" i="62" s="1"/>
  <c r="H4563" i="62"/>
  <c r="I4563" i="62" s="1"/>
  <c r="H4562" i="62"/>
  <c r="I4562" i="62" s="1"/>
  <c r="H4561" i="62"/>
  <c r="I4561" i="62" s="1"/>
  <c r="H4560" i="62"/>
  <c r="I4560" i="62" s="1"/>
  <c r="H4559" i="62"/>
  <c r="I4559" i="62" s="1"/>
  <c r="H4558" i="62"/>
  <c r="I4558" i="62" s="1"/>
  <c r="H4557" i="62"/>
  <c r="I4557" i="62" s="1"/>
  <c r="H4556" i="62"/>
  <c r="I4556" i="62" s="1"/>
  <c r="H4555" i="62"/>
  <c r="I4555" i="62" s="1"/>
  <c r="H4554" i="62"/>
  <c r="I4554" i="62" s="1"/>
  <c r="H4553" i="62"/>
  <c r="I4553" i="62" s="1"/>
  <c r="H4552" i="62"/>
  <c r="I4552" i="62" s="1"/>
  <c r="H4551" i="62"/>
  <c r="I4551" i="62" s="1"/>
  <c r="H4550" i="62"/>
  <c r="I4550" i="62" s="1"/>
  <c r="H4549" i="62"/>
  <c r="I4549" i="62" s="1"/>
  <c r="H4548" i="62"/>
  <c r="I4548" i="62" s="1"/>
  <c r="H4547" i="62"/>
  <c r="I4547" i="62" s="1"/>
  <c r="H4546" i="62"/>
  <c r="I4546" i="62" s="1"/>
  <c r="H4545" i="62"/>
  <c r="I4545" i="62" s="1"/>
  <c r="H4544" i="62"/>
  <c r="I4544" i="62" s="1"/>
  <c r="H4543" i="62"/>
  <c r="I4543" i="62" s="1"/>
  <c r="H4542" i="62"/>
  <c r="I4542" i="62" s="1"/>
  <c r="H4541" i="62"/>
  <c r="I4541" i="62" s="1"/>
  <c r="H4540" i="62"/>
  <c r="I4540" i="62" s="1"/>
  <c r="H4539" i="62"/>
  <c r="I4539" i="62" s="1"/>
  <c r="H4538" i="62"/>
  <c r="I4538" i="62" s="1"/>
  <c r="H4537" i="62"/>
  <c r="I4537" i="62" s="1"/>
  <c r="H4536" i="62"/>
  <c r="I4536" i="62" s="1"/>
  <c r="H4535" i="62"/>
  <c r="I4535" i="62" s="1"/>
  <c r="H4534" i="62"/>
  <c r="I4534" i="62" s="1"/>
  <c r="H4533" i="62"/>
  <c r="I4533" i="62" s="1"/>
  <c r="H4532" i="62"/>
  <c r="I4532" i="62" s="1"/>
  <c r="H4531" i="62"/>
  <c r="I4531" i="62" s="1"/>
  <c r="H4530" i="62"/>
  <c r="I4530" i="62" s="1"/>
  <c r="H4529" i="62"/>
  <c r="I4529" i="62" s="1"/>
  <c r="H4528" i="62"/>
  <c r="I4528" i="62" s="1"/>
  <c r="H4527" i="62"/>
  <c r="I4527" i="62" s="1"/>
  <c r="H4526" i="62"/>
  <c r="I4526" i="62" s="1"/>
  <c r="H4525" i="62"/>
  <c r="I4525" i="62" s="1"/>
  <c r="H4524" i="62"/>
  <c r="I4524" i="62" s="1"/>
  <c r="H4523" i="62"/>
  <c r="I4523" i="62" s="1"/>
  <c r="H4522" i="62"/>
  <c r="I4522" i="62" s="1"/>
  <c r="H4521" i="62"/>
  <c r="I4521" i="62" s="1"/>
  <c r="H4520" i="62"/>
  <c r="I4520" i="62" s="1"/>
  <c r="H4519" i="62"/>
  <c r="I4519" i="62" s="1"/>
  <c r="H4518" i="62"/>
  <c r="I4518" i="62" s="1"/>
  <c r="H4517" i="62"/>
  <c r="I4517" i="62" s="1"/>
  <c r="H4516" i="62"/>
  <c r="I4516" i="62" s="1"/>
  <c r="H4515" i="62"/>
  <c r="I4515" i="62" s="1"/>
  <c r="H4514" i="62"/>
  <c r="I4514" i="62" s="1"/>
  <c r="H4513" i="62"/>
  <c r="I4513" i="62" s="1"/>
  <c r="H4512" i="62"/>
  <c r="I4512" i="62" s="1"/>
  <c r="H4511" i="62"/>
  <c r="I4511" i="62" s="1"/>
  <c r="H4510" i="62"/>
  <c r="I4510" i="62" s="1"/>
  <c r="H4509" i="62"/>
  <c r="I4509" i="62" s="1"/>
  <c r="H4508" i="62"/>
  <c r="I4508" i="62" s="1"/>
  <c r="H4507" i="62"/>
  <c r="I4507" i="62" s="1"/>
  <c r="H4506" i="62"/>
  <c r="I4506" i="62" s="1"/>
  <c r="H4505" i="62"/>
  <c r="I4505" i="62" s="1"/>
  <c r="H4504" i="62"/>
  <c r="I4504" i="62" s="1"/>
  <c r="H4503" i="62"/>
  <c r="I4503" i="62" s="1"/>
  <c r="H4502" i="62"/>
  <c r="I4502" i="62" s="1"/>
  <c r="H4501" i="62"/>
  <c r="I4501" i="62" s="1"/>
  <c r="H4500" i="62"/>
  <c r="I4500" i="62" s="1"/>
  <c r="H4499" i="62"/>
  <c r="I4499" i="62" s="1"/>
  <c r="H4498" i="62"/>
  <c r="I4498" i="62" s="1"/>
  <c r="H4497" i="62"/>
  <c r="I4497" i="62" s="1"/>
  <c r="H4496" i="62"/>
  <c r="I4496" i="62" s="1"/>
  <c r="H4495" i="62"/>
  <c r="I4495" i="62" s="1"/>
  <c r="H4494" i="62"/>
  <c r="I4494" i="62" s="1"/>
  <c r="H4493" i="62"/>
  <c r="I4493" i="62" s="1"/>
  <c r="H4492" i="62"/>
  <c r="I4492" i="62" s="1"/>
  <c r="H4491" i="62"/>
  <c r="I4491" i="62" s="1"/>
  <c r="H4490" i="62"/>
  <c r="I4490" i="62" s="1"/>
  <c r="H4489" i="62"/>
  <c r="I4489" i="62" s="1"/>
  <c r="H4488" i="62"/>
  <c r="I4488" i="62" s="1"/>
  <c r="H4487" i="62"/>
  <c r="I4487" i="62" s="1"/>
  <c r="H4486" i="62"/>
  <c r="I4486" i="62" s="1"/>
  <c r="H4485" i="62"/>
  <c r="I4485" i="62" s="1"/>
  <c r="H4484" i="62"/>
  <c r="I4484" i="62" s="1"/>
  <c r="H4483" i="62"/>
  <c r="I4483" i="62" s="1"/>
  <c r="H4482" i="62"/>
  <c r="I4482" i="62" s="1"/>
  <c r="H4481" i="62"/>
  <c r="I4481" i="62" s="1"/>
  <c r="H4480" i="62"/>
  <c r="I4480" i="62" s="1"/>
  <c r="H4479" i="62"/>
  <c r="I4479" i="62" s="1"/>
  <c r="H4478" i="62"/>
  <c r="I4478" i="62" s="1"/>
  <c r="H4477" i="62"/>
  <c r="I4477" i="62" s="1"/>
  <c r="H4476" i="62"/>
  <c r="I4476" i="62" s="1"/>
  <c r="H4475" i="62"/>
  <c r="I4475" i="62" s="1"/>
  <c r="H4474" i="62"/>
  <c r="I4474" i="62" s="1"/>
  <c r="H4473" i="62"/>
  <c r="I4473" i="62" s="1"/>
  <c r="H4472" i="62"/>
  <c r="I4472" i="62" s="1"/>
  <c r="H4471" i="62"/>
  <c r="I4471" i="62" s="1"/>
  <c r="H4470" i="62"/>
  <c r="I4470" i="62" s="1"/>
  <c r="H4469" i="62"/>
  <c r="I4469" i="62" s="1"/>
  <c r="H4468" i="62"/>
  <c r="I4468" i="62" s="1"/>
  <c r="H4467" i="62"/>
  <c r="I4467" i="62" s="1"/>
  <c r="H4466" i="62"/>
  <c r="I4466" i="62" s="1"/>
  <c r="H4465" i="62"/>
  <c r="I4465" i="62" s="1"/>
  <c r="H4464" i="62"/>
  <c r="I4464" i="62" s="1"/>
  <c r="H4463" i="62"/>
  <c r="I4463" i="62" s="1"/>
  <c r="H4462" i="62"/>
  <c r="I4462" i="62" s="1"/>
  <c r="H4461" i="62"/>
  <c r="I4461" i="62" s="1"/>
  <c r="H4460" i="62"/>
  <c r="I4460" i="62" s="1"/>
  <c r="H4459" i="62"/>
  <c r="I4459" i="62" s="1"/>
  <c r="H4458" i="62"/>
  <c r="I4458" i="62" s="1"/>
  <c r="H4457" i="62"/>
  <c r="I4457" i="62" s="1"/>
  <c r="H4456" i="62"/>
  <c r="I4456" i="62" s="1"/>
  <c r="H4455" i="62"/>
  <c r="I4455" i="62" s="1"/>
  <c r="H4454" i="62"/>
  <c r="I4454" i="62" s="1"/>
  <c r="H4453" i="62"/>
  <c r="I4453" i="62" s="1"/>
  <c r="H4452" i="62"/>
  <c r="I4452" i="62" s="1"/>
  <c r="H4451" i="62"/>
  <c r="I4451" i="62" s="1"/>
  <c r="H4450" i="62"/>
  <c r="I4450" i="62" s="1"/>
  <c r="H4449" i="62"/>
  <c r="I4449" i="62" s="1"/>
  <c r="H4448" i="62"/>
  <c r="I4448" i="62" s="1"/>
  <c r="H4447" i="62"/>
  <c r="I4447" i="62" s="1"/>
  <c r="H4446" i="62"/>
  <c r="I4446" i="62" s="1"/>
  <c r="H4445" i="62"/>
  <c r="I4445" i="62" s="1"/>
  <c r="H4444" i="62"/>
  <c r="I4444" i="62" s="1"/>
  <c r="H4443" i="62"/>
  <c r="I4443" i="62" s="1"/>
  <c r="H4442" i="62"/>
  <c r="I4442" i="62" s="1"/>
  <c r="H4441" i="62"/>
  <c r="I4441" i="62" s="1"/>
  <c r="H4440" i="62"/>
  <c r="I4440" i="62" s="1"/>
  <c r="H4439" i="62"/>
  <c r="I4439" i="62" s="1"/>
  <c r="H4438" i="62"/>
  <c r="I4438" i="62" s="1"/>
  <c r="H4437" i="62"/>
  <c r="I4437" i="62" s="1"/>
  <c r="H4436" i="62"/>
  <c r="I4436" i="62" s="1"/>
  <c r="H4435" i="62"/>
  <c r="I4435" i="62" s="1"/>
  <c r="H4434" i="62"/>
  <c r="I4434" i="62" s="1"/>
  <c r="H4433" i="62"/>
  <c r="I4433" i="62" s="1"/>
  <c r="H4432" i="62"/>
  <c r="I4432" i="62" s="1"/>
  <c r="H4431" i="62"/>
  <c r="I4431" i="62" s="1"/>
  <c r="H4430" i="62"/>
  <c r="I4430" i="62" s="1"/>
  <c r="H4429" i="62"/>
  <c r="I4429" i="62" s="1"/>
  <c r="H4428" i="62"/>
  <c r="I4428" i="62" s="1"/>
  <c r="H4427" i="62"/>
  <c r="I4427" i="62" s="1"/>
  <c r="H4426" i="62"/>
  <c r="I4426" i="62" s="1"/>
  <c r="H4425" i="62"/>
  <c r="I4425" i="62" s="1"/>
  <c r="H4424" i="62"/>
  <c r="I4424" i="62" s="1"/>
  <c r="H4423" i="62"/>
  <c r="I4423" i="62" s="1"/>
  <c r="H4422" i="62"/>
  <c r="I4422" i="62" s="1"/>
  <c r="H4421" i="62"/>
  <c r="I4421" i="62" s="1"/>
  <c r="H4420" i="62"/>
  <c r="I4420" i="62" s="1"/>
  <c r="H4419" i="62"/>
  <c r="I4419" i="62" s="1"/>
  <c r="H4418" i="62"/>
  <c r="I4418" i="62" s="1"/>
  <c r="H4417" i="62"/>
  <c r="I4417" i="62" s="1"/>
  <c r="H4416" i="62"/>
  <c r="I4416" i="62" s="1"/>
  <c r="H4415" i="62"/>
  <c r="I4415" i="62" s="1"/>
  <c r="H4414" i="62"/>
  <c r="I4414" i="62" s="1"/>
  <c r="H4413" i="62"/>
  <c r="I4413" i="62" s="1"/>
  <c r="H4412" i="62"/>
  <c r="I4412" i="62" s="1"/>
  <c r="H4411" i="62"/>
  <c r="I4411" i="62" s="1"/>
  <c r="H4410" i="62"/>
  <c r="I4410" i="62" s="1"/>
  <c r="H4409" i="62"/>
  <c r="I4409" i="62" s="1"/>
  <c r="H4408" i="62"/>
  <c r="I4408" i="62" s="1"/>
  <c r="H4407" i="62"/>
  <c r="I4407" i="62" s="1"/>
  <c r="H4406" i="62"/>
  <c r="I4406" i="62" s="1"/>
  <c r="H4405" i="62"/>
  <c r="I4405" i="62" s="1"/>
  <c r="H4404" i="62"/>
  <c r="I4404" i="62" s="1"/>
  <c r="H4403" i="62"/>
  <c r="I4403" i="62" s="1"/>
  <c r="H4402" i="62"/>
  <c r="I4402" i="62" s="1"/>
  <c r="H4401" i="62"/>
  <c r="I4401" i="62" s="1"/>
  <c r="H4400" i="62"/>
  <c r="I4400" i="62" s="1"/>
  <c r="H4399" i="62"/>
  <c r="I4399" i="62" s="1"/>
  <c r="H4398" i="62"/>
  <c r="I4398" i="62" s="1"/>
  <c r="H4397" i="62"/>
  <c r="I4397" i="62" s="1"/>
  <c r="H4396" i="62"/>
  <c r="I4396" i="62" s="1"/>
  <c r="H4395" i="62"/>
  <c r="I4395" i="62" s="1"/>
  <c r="H4394" i="62"/>
  <c r="I4394" i="62" s="1"/>
  <c r="H4393" i="62"/>
  <c r="I4393" i="62" s="1"/>
  <c r="H4392" i="62"/>
  <c r="I4392" i="62" s="1"/>
  <c r="H4391" i="62"/>
  <c r="I4391" i="62" s="1"/>
  <c r="H4390" i="62"/>
  <c r="I4390" i="62" s="1"/>
  <c r="H4389" i="62"/>
  <c r="I4389" i="62" s="1"/>
  <c r="H4388" i="62"/>
  <c r="I4388" i="62" s="1"/>
  <c r="H4387" i="62"/>
  <c r="I4387" i="62" s="1"/>
  <c r="H4386" i="62"/>
  <c r="I4386" i="62" s="1"/>
  <c r="H4385" i="62"/>
  <c r="I4385" i="62" s="1"/>
  <c r="H4384" i="62"/>
  <c r="I4384" i="62" s="1"/>
  <c r="H4383" i="62"/>
  <c r="I4383" i="62" s="1"/>
  <c r="H4382" i="62"/>
  <c r="I4382" i="62" s="1"/>
  <c r="H4381" i="62"/>
  <c r="I4381" i="62" s="1"/>
  <c r="H4380" i="62"/>
  <c r="I4380" i="62" s="1"/>
  <c r="H4379" i="62"/>
  <c r="I4379" i="62" s="1"/>
  <c r="H4378" i="62"/>
  <c r="I4378" i="62" s="1"/>
  <c r="H4377" i="62"/>
  <c r="I4377" i="62" s="1"/>
  <c r="H4376" i="62"/>
  <c r="I4376" i="62" s="1"/>
  <c r="H4375" i="62"/>
  <c r="I4375" i="62" s="1"/>
  <c r="H4374" i="62"/>
  <c r="I4374" i="62" s="1"/>
  <c r="H4373" i="62"/>
  <c r="I4373" i="62" s="1"/>
  <c r="H4372" i="62"/>
  <c r="I4372" i="62" s="1"/>
  <c r="H4371" i="62"/>
  <c r="I4371" i="62" s="1"/>
  <c r="H4370" i="62"/>
  <c r="I4370" i="62" s="1"/>
  <c r="H4369" i="62"/>
  <c r="I4369" i="62" s="1"/>
  <c r="H4368" i="62"/>
  <c r="I4368" i="62" s="1"/>
  <c r="H4367" i="62"/>
  <c r="I4367" i="62" s="1"/>
  <c r="H4366" i="62"/>
  <c r="I4366" i="62" s="1"/>
  <c r="H4365" i="62"/>
  <c r="I4365" i="62" s="1"/>
  <c r="H4364" i="62"/>
  <c r="I4364" i="62" s="1"/>
  <c r="H4363" i="62"/>
  <c r="I4363" i="62" s="1"/>
  <c r="H4362" i="62"/>
  <c r="I4362" i="62" s="1"/>
  <c r="H4361" i="62"/>
  <c r="I4361" i="62" s="1"/>
  <c r="H4360" i="62"/>
  <c r="I4360" i="62" s="1"/>
  <c r="H4359" i="62"/>
  <c r="I4359" i="62" s="1"/>
  <c r="H4358" i="62"/>
  <c r="I4358" i="62" s="1"/>
  <c r="H4357" i="62"/>
  <c r="I4357" i="62" s="1"/>
  <c r="H4356" i="62"/>
  <c r="I4356" i="62" s="1"/>
  <c r="H4355" i="62"/>
  <c r="I4355" i="62" s="1"/>
  <c r="H4354" i="62"/>
  <c r="I4354" i="62" s="1"/>
  <c r="H4353" i="62"/>
  <c r="I4353" i="62" s="1"/>
  <c r="H4352" i="62"/>
  <c r="I4352" i="62" s="1"/>
  <c r="H4351" i="62"/>
  <c r="I4351" i="62" s="1"/>
  <c r="H4350" i="62"/>
  <c r="I4350" i="62" s="1"/>
  <c r="H4349" i="62"/>
  <c r="I4349" i="62" s="1"/>
  <c r="H4348" i="62"/>
  <c r="I4348" i="62" s="1"/>
  <c r="H4347" i="62"/>
  <c r="I4347" i="62" s="1"/>
  <c r="H4346" i="62"/>
  <c r="I4346" i="62" s="1"/>
  <c r="H4345" i="62"/>
  <c r="I4345" i="62" s="1"/>
  <c r="H4344" i="62"/>
  <c r="I4344" i="62" s="1"/>
  <c r="H4343" i="62"/>
  <c r="I4343" i="62" s="1"/>
  <c r="H4342" i="62"/>
  <c r="I4342" i="62" s="1"/>
  <c r="H4341" i="62"/>
  <c r="I4341" i="62" s="1"/>
  <c r="H4340" i="62"/>
  <c r="I4340" i="62" s="1"/>
  <c r="H4339" i="62"/>
  <c r="I4339" i="62" s="1"/>
  <c r="H4338" i="62"/>
  <c r="I4338" i="62" s="1"/>
  <c r="H4337" i="62"/>
  <c r="I4337" i="62" s="1"/>
  <c r="H4336" i="62"/>
  <c r="I4336" i="62" s="1"/>
  <c r="H4335" i="62"/>
  <c r="I4335" i="62" s="1"/>
  <c r="H4334" i="62"/>
  <c r="I4334" i="62" s="1"/>
  <c r="H4333" i="62"/>
  <c r="I4333" i="62" s="1"/>
  <c r="H4332" i="62"/>
  <c r="I4332" i="62" s="1"/>
  <c r="H4331" i="62"/>
  <c r="I4331" i="62" s="1"/>
  <c r="H4330" i="62"/>
  <c r="I4330" i="62" s="1"/>
  <c r="H4329" i="62"/>
  <c r="I4329" i="62" s="1"/>
  <c r="H4328" i="62"/>
  <c r="I4328" i="62" s="1"/>
  <c r="H4327" i="62"/>
  <c r="I4327" i="62" s="1"/>
  <c r="H4326" i="62"/>
  <c r="I4326" i="62" s="1"/>
  <c r="H4325" i="62"/>
  <c r="I4325" i="62" s="1"/>
  <c r="H4324" i="62"/>
  <c r="I4324" i="62" s="1"/>
  <c r="H4323" i="62"/>
  <c r="I4323" i="62" s="1"/>
  <c r="H4322" i="62"/>
  <c r="I4322" i="62" s="1"/>
  <c r="H4321" i="62"/>
  <c r="I4321" i="62" s="1"/>
  <c r="H4320" i="62"/>
  <c r="I4320" i="62" s="1"/>
  <c r="H4319" i="62"/>
  <c r="I4319" i="62" s="1"/>
  <c r="H4318" i="62"/>
  <c r="I4318" i="62" s="1"/>
  <c r="H4317" i="62"/>
  <c r="I4317" i="62" s="1"/>
  <c r="H4316" i="62"/>
  <c r="I4316" i="62" s="1"/>
  <c r="H4315" i="62"/>
  <c r="I4315" i="62" s="1"/>
  <c r="H4314" i="62"/>
  <c r="I4314" i="62" s="1"/>
  <c r="H4313" i="62"/>
  <c r="I4313" i="62" s="1"/>
  <c r="H4312" i="62"/>
  <c r="I4312" i="62" s="1"/>
  <c r="H4311" i="62"/>
  <c r="I4311" i="62" s="1"/>
  <c r="H4310" i="62"/>
  <c r="I4310" i="62" s="1"/>
  <c r="H4309" i="62"/>
  <c r="I4309" i="62" s="1"/>
  <c r="H4308" i="62"/>
  <c r="I4308" i="62" s="1"/>
  <c r="H4307" i="62"/>
  <c r="I4307" i="62" s="1"/>
  <c r="H4306" i="62"/>
  <c r="I4306" i="62" s="1"/>
  <c r="H4305" i="62"/>
  <c r="I4305" i="62" s="1"/>
  <c r="H4304" i="62"/>
  <c r="I4304" i="62" s="1"/>
  <c r="H4303" i="62"/>
  <c r="I4303" i="62" s="1"/>
  <c r="H4302" i="62"/>
  <c r="I4302" i="62" s="1"/>
  <c r="H4301" i="62"/>
  <c r="I4301" i="62" s="1"/>
  <c r="H4300" i="62"/>
  <c r="I4300" i="62" s="1"/>
  <c r="H4299" i="62"/>
  <c r="I4299" i="62" s="1"/>
  <c r="H4298" i="62"/>
  <c r="I4298" i="62" s="1"/>
  <c r="H4297" i="62"/>
  <c r="I4297" i="62" s="1"/>
  <c r="H4296" i="62"/>
  <c r="I4296" i="62" s="1"/>
  <c r="H4295" i="62"/>
  <c r="I4295" i="62" s="1"/>
  <c r="H4294" i="62"/>
  <c r="I4294" i="62" s="1"/>
  <c r="H4293" i="62"/>
  <c r="I4293" i="62" s="1"/>
  <c r="H4292" i="62"/>
  <c r="I4292" i="62" s="1"/>
  <c r="H4291" i="62"/>
  <c r="I4291" i="62" s="1"/>
  <c r="H4290" i="62"/>
  <c r="I4290" i="62" s="1"/>
  <c r="H4289" i="62"/>
  <c r="I4289" i="62" s="1"/>
  <c r="H4288" i="62"/>
  <c r="I4288" i="62" s="1"/>
  <c r="H4287" i="62"/>
  <c r="I4287" i="62" s="1"/>
  <c r="H4286" i="62"/>
  <c r="I4286" i="62" s="1"/>
  <c r="H4285" i="62"/>
  <c r="I4285" i="62" s="1"/>
  <c r="H4284" i="62"/>
  <c r="I4284" i="62" s="1"/>
  <c r="H4283" i="62"/>
  <c r="I4283" i="62" s="1"/>
  <c r="H4282" i="62"/>
  <c r="I4282" i="62" s="1"/>
  <c r="H4281" i="62"/>
  <c r="I4281" i="62" s="1"/>
  <c r="H4280" i="62"/>
  <c r="I4280" i="62" s="1"/>
  <c r="H4279" i="62"/>
  <c r="I4279" i="62" s="1"/>
  <c r="H4278" i="62"/>
  <c r="I4278" i="62" s="1"/>
  <c r="H4277" i="62"/>
  <c r="I4277" i="62" s="1"/>
  <c r="H4276" i="62"/>
  <c r="I4276" i="62" s="1"/>
  <c r="H4275" i="62"/>
  <c r="I4275" i="62" s="1"/>
  <c r="H4274" i="62"/>
  <c r="I4274" i="62" s="1"/>
  <c r="H4273" i="62"/>
  <c r="I4273" i="62" s="1"/>
  <c r="H4272" i="62"/>
  <c r="I4272" i="62" s="1"/>
  <c r="H4271" i="62"/>
  <c r="I4271" i="62" s="1"/>
  <c r="H4270" i="62"/>
  <c r="I4270" i="62" s="1"/>
  <c r="H4269" i="62"/>
  <c r="I4269" i="62" s="1"/>
  <c r="H4268" i="62"/>
  <c r="I4268" i="62" s="1"/>
  <c r="H4267" i="62"/>
  <c r="I4267" i="62" s="1"/>
  <c r="H4266" i="62"/>
  <c r="I4266" i="62" s="1"/>
  <c r="H4265" i="62"/>
  <c r="I4265" i="62" s="1"/>
  <c r="H4264" i="62"/>
  <c r="I4264" i="62" s="1"/>
  <c r="H4263" i="62"/>
  <c r="I4263" i="62" s="1"/>
  <c r="H4262" i="62"/>
  <c r="I4262" i="62" s="1"/>
  <c r="H4261" i="62"/>
  <c r="I4261" i="62" s="1"/>
  <c r="H4260" i="62"/>
  <c r="I4260" i="62" s="1"/>
  <c r="H4259" i="62"/>
  <c r="I4259" i="62" s="1"/>
  <c r="H4258" i="62"/>
  <c r="I4258" i="62" s="1"/>
  <c r="H4257" i="62"/>
  <c r="I4257" i="62" s="1"/>
  <c r="H4256" i="62"/>
  <c r="I4256" i="62" s="1"/>
  <c r="H4255" i="62"/>
  <c r="I4255" i="62" s="1"/>
  <c r="H4254" i="62"/>
  <c r="I4254" i="62" s="1"/>
  <c r="H4253" i="62"/>
  <c r="I4253" i="62" s="1"/>
  <c r="H4252" i="62"/>
  <c r="I4252" i="62" s="1"/>
  <c r="H4251" i="62"/>
  <c r="I4251" i="62" s="1"/>
  <c r="H4250" i="62"/>
  <c r="I4250" i="62" s="1"/>
  <c r="H4249" i="62"/>
  <c r="I4249" i="62" s="1"/>
  <c r="H4248" i="62"/>
  <c r="I4248" i="62" s="1"/>
  <c r="H4247" i="62"/>
  <c r="I4247" i="62" s="1"/>
  <c r="H4246" i="62"/>
  <c r="I4246" i="62" s="1"/>
  <c r="H4245" i="62"/>
  <c r="I4245" i="62" s="1"/>
  <c r="H4244" i="62"/>
  <c r="I4244" i="62" s="1"/>
  <c r="H4243" i="62"/>
  <c r="I4243" i="62" s="1"/>
  <c r="H4242" i="62"/>
  <c r="I4242" i="62" s="1"/>
  <c r="H4241" i="62"/>
  <c r="I4241" i="62" s="1"/>
  <c r="H4240" i="62"/>
  <c r="I4240" i="62" s="1"/>
  <c r="H4239" i="62"/>
  <c r="I4239" i="62" s="1"/>
  <c r="H4238" i="62"/>
  <c r="I4238" i="62" s="1"/>
  <c r="H4237" i="62"/>
  <c r="I4237" i="62" s="1"/>
  <c r="H4236" i="62"/>
  <c r="I4236" i="62" s="1"/>
  <c r="H4235" i="62"/>
  <c r="I4235" i="62" s="1"/>
  <c r="H4234" i="62"/>
  <c r="I4234" i="62" s="1"/>
  <c r="H4233" i="62"/>
  <c r="I4233" i="62" s="1"/>
  <c r="H4232" i="62"/>
  <c r="I4232" i="62" s="1"/>
  <c r="H4231" i="62"/>
  <c r="I4231" i="62" s="1"/>
  <c r="H4230" i="62"/>
  <c r="I4230" i="62" s="1"/>
  <c r="H4229" i="62"/>
  <c r="I4229" i="62" s="1"/>
  <c r="H4228" i="62"/>
  <c r="I4228" i="62" s="1"/>
  <c r="H4227" i="62"/>
  <c r="I4227" i="62" s="1"/>
  <c r="H4226" i="62"/>
  <c r="I4226" i="62" s="1"/>
  <c r="H4225" i="62"/>
  <c r="I4225" i="62" s="1"/>
  <c r="H4224" i="62"/>
  <c r="I4224" i="62" s="1"/>
  <c r="H4223" i="62"/>
  <c r="I4223" i="62" s="1"/>
  <c r="H4222" i="62"/>
  <c r="I4222" i="62" s="1"/>
  <c r="H4221" i="62"/>
  <c r="I4221" i="62" s="1"/>
  <c r="H4220" i="62"/>
  <c r="I4220" i="62" s="1"/>
  <c r="H4219" i="62"/>
  <c r="I4219" i="62" s="1"/>
  <c r="H4218" i="62"/>
  <c r="I4218" i="62" s="1"/>
  <c r="H4217" i="62"/>
  <c r="I4217" i="62" s="1"/>
  <c r="H4216" i="62"/>
  <c r="I4216" i="62" s="1"/>
  <c r="H4215" i="62"/>
  <c r="I4215" i="62" s="1"/>
  <c r="H4214" i="62"/>
  <c r="I4214" i="62" s="1"/>
  <c r="H4213" i="62"/>
  <c r="I4213" i="62" s="1"/>
  <c r="H4212" i="62"/>
  <c r="I4212" i="62" s="1"/>
  <c r="H4211" i="62"/>
  <c r="I4211" i="62" s="1"/>
  <c r="H4210" i="62"/>
  <c r="I4210" i="62" s="1"/>
  <c r="H4209" i="62"/>
  <c r="I4209" i="62" s="1"/>
  <c r="H4208" i="62"/>
  <c r="I4208" i="62" s="1"/>
  <c r="H4207" i="62"/>
  <c r="I4207" i="62" s="1"/>
  <c r="H4206" i="62"/>
  <c r="I4206" i="62" s="1"/>
  <c r="H4205" i="62"/>
  <c r="I4205" i="62" s="1"/>
  <c r="H4204" i="62"/>
  <c r="I4204" i="62" s="1"/>
  <c r="H4203" i="62"/>
  <c r="I4203" i="62" s="1"/>
  <c r="H4202" i="62"/>
  <c r="I4202" i="62" s="1"/>
  <c r="H4201" i="62"/>
  <c r="I4201" i="62" s="1"/>
  <c r="H4200" i="62"/>
  <c r="I4200" i="62" s="1"/>
  <c r="H4199" i="62"/>
  <c r="I4199" i="62" s="1"/>
  <c r="H4198" i="62"/>
  <c r="I4198" i="62" s="1"/>
  <c r="H4197" i="62"/>
  <c r="I4197" i="62" s="1"/>
  <c r="H4196" i="62"/>
  <c r="I4196" i="62" s="1"/>
  <c r="H4195" i="62"/>
  <c r="I4195" i="62" s="1"/>
  <c r="H4194" i="62"/>
  <c r="I4194" i="62" s="1"/>
  <c r="H4193" i="62"/>
  <c r="I4193" i="62" s="1"/>
  <c r="H4192" i="62"/>
  <c r="I4192" i="62" s="1"/>
  <c r="H4191" i="62"/>
  <c r="I4191" i="62" s="1"/>
  <c r="H4190" i="62"/>
  <c r="I4190" i="62" s="1"/>
  <c r="H4189" i="62"/>
  <c r="I4189" i="62" s="1"/>
  <c r="H4188" i="62"/>
  <c r="I4188" i="62" s="1"/>
  <c r="H4187" i="62"/>
  <c r="I4187" i="62" s="1"/>
  <c r="H4186" i="62"/>
  <c r="I4186" i="62" s="1"/>
  <c r="H4185" i="62"/>
  <c r="I4185" i="62" s="1"/>
  <c r="H4184" i="62"/>
  <c r="I4184" i="62" s="1"/>
  <c r="H4183" i="62"/>
  <c r="I4183" i="62" s="1"/>
  <c r="H4182" i="62"/>
  <c r="I4182" i="62" s="1"/>
  <c r="H4181" i="62"/>
  <c r="I4181" i="62" s="1"/>
  <c r="H4180" i="62"/>
  <c r="I4180" i="62" s="1"/>
  <c r="H4179" i="62"/>
  <c r="I4179" i="62" s="1"/>
  <c r="H4178" i="62"/>
  <c r="I4178" i="62" s="1"/>
  <c r="H4177" i="62"/>
  <c r="I4177" i="62" s="1"/>
  <c r="H4176" i="62"/>
  <c r="I4176" i="62" s="1"/>
  <c r="H4175" i="62"/>
  <c r="I4175" i="62" s="1"/>
  <c r="H4174" i="62"/>
  <c r="I4174" i="62" s="1"/>
  <c r="H4173" i="62"/>
  <c r="I4173" i="62" s="1"/>
  <c r="H4172" i="62"/>
  <c r="I4172" i="62" s="1"/>
  <c r="H4171" i="62"/>
  <c r="I4171" i="62" s="1"/>
  <c r="H4170" i="62"/>
  <c r="I4170" i="62" s="1"/>
  <c r="H4169" i="62"/>
  <c r="I4169" i="62" s="1"/>
  <c r="H4168" i="62"/>
  <c r="I4168" i="62" s="1"/>
  <c r="H4167" i="62"/>
  <c r="I4167" i="62" s="1"/>
  <c r="H4166" i="62"/>
  <c r="I4166" i="62" s="1"/>
  <c r="H4165" i="62"/>
  <c r="I4165" i="62" s="1"/>
  <c r="H4164" i="62"/>
  <c r="I4164" i="62" s="1"/>
  <c r="H4163" i="62"/>
  <c r="I4163" i="62" s="1"/>
  <c r="H4162" i="62"/>
  <c r="I4162" i="62" s="1"/>
  <c r="H4161" i="62"/>
  <c r="I4161" i="62" s="1"/>
  <c r="H4160" i="62"/>
  <c r="I4160" i="62" s="1"/>
  <c r="H4159" i="62"/>
  <c r="I4159" i="62" s="1"/>
  <c r="H4158" i="62"/>
  <c r="I4158" i="62" s="1"/>
  <c r="H4157" i="62"/>
  <c r="I4157" i="62" s="1"/>
  <c r="H4156" i="62"/>
  <c r="I4156" i="62" s="1"/>
  <c r="H4155" i="62"/>
  <c r="I4155" i="62" s="1"/>
  <c r="H4154" i="62"/>
  <c r="I4154" i="62" s="1"/>
  <c r="H4153" i="62"/>
  <c r="I4153" i="62" s="1"/>
  <c r="H4152" i="62"/>
  <c r="I4152" i="62" s="1"/>
  <c r="H4151" i="62"/>
  <c r="I4151" i="62" s="1"/>
  <c r="H4150" i="62"/>
  <c r="I4150" i="62" s="1"/>
  <c r="H4149" i="62"/>
  <c r="I4149" i="62" s="1"/>
  <c r="H4148" i="62"/>
  <c r="I4148" i="62" s="1"/>
  <c r="H4147" i="62"/>
  <c r="I4147" i="62" s="1"/>
  <c r="H4146" i="62"/>
  <c r="I4146" i="62" s="1"/>
  <c r="H4145" i="62"/>
  <c r="I4145" i="62" s="1"/>
  <c r="H4144" i="62"/>
  <c r="I4144" i="62" s="1"/>
  <c r="H4143" i="62"/>
  <c r="I4143" i="62" s="1"/>
  <c r="H4142" i="62"/>
  <c r="I4142" i="62" s="1"/>
  <c r="H4141" i="62"/>
  <c r="I4141" i="62" s="1"/>
  <c r="H4140" i="62"/>
  <c r="I4140" i="62" s="1"/>
  <c r="H4139" i="62"/>
  <c r="I4139" i="62" s="1"/>
  <c r="H4138" i="62"/>
  <c r="I4138" i="62" s="1"/>
  <c r="H4137" i="62"/>
  <c r="I4137" i="62" s="1"/>
  <c r="H4136" i="62"/>
  <c r="I4136" i="62" s="1"/>
  <c r="H4135" i="62"/>
  <c r="I4135" i="62" s="1"/>
  <c r="H4134" i="62"/>
  <c r="I4134" i="62" s="1"/>
  <c r="H4133" i="62"/>
  <c r="I4133" i="62" s="1"/>
  <c r="H4132" i="62"/>
  <c r="I4132" i="62" s="1"/>
  <c r="H4131" i="62"/>
  <c r="I4131" i="62" s="1"/>
  <c r="H4130" i="62"/>
  <c r="I4130" i="62" s="1"/>
  <c r="H4129" i="62"/>
  <c r="I4129" i="62" s="1"/>
  <c r="H4128" i="62"/>
  <c r="I4128" i="62" s="1"/>
  <c r="H4127" i="62"/>
  <c r="I4127" i="62" s="1"/>
  <c r="H4126" i="62"/>
  <c r="I4126" i="62" s="1"/>
  <c r="H4125" i="62"/>
  <c r="I4125" i="62" s="1"/>
  <c r="H4124" i="62"/>
  <c r="I4124" i="62" s="1"/>
  <c r="H4123" i="62"/>
  <c r="I4123" i="62" s="1"/>
  <c r="H4122" i="62"/>
  <c r="I4122" i="62" s="1"/>
  <c r="H4121" i="62"/>
  <c r="I4121" i="62" s="1"/>
  <c r="H4120" i="62"/>
  <c r="I4120" i="62" s="1"/>
  <c r="H4119" i="62"/>
  <c r="I4119" i="62" s="1"/>
  <c r="H4118" i="62"/>
  <c r="I4118" i="62" s="1"/>
  <c r="H4117" i="62"/>
  <c r="I4117" i="62" s="1"/>
  <c r="H4116" i="62"/>
  <c r="I4116" i="62" s="1"/>
  <c r="H4115" i="62"/>
  <c r="I4115" i="62" s="1"/>
  <c r="H4114" i="62"/>
  <c r="I4114" i="62" s="1"/>
  <c r="H4113" i="62"/>
  <c r="I4113" i="62" s="1"/>
  <c r="H4112" i="62"/>
  <c r="I4112" i="62" s="1"/>
  <c r="H4111" i="62"/>
  <c r="I4111" i="62" s="1"/>
  <c r="H4110" i="62"/>
  <c r="I4110" i="62" s="1"/>
  <c r="H4109" i="62"/>
  <c r="I4109" i="62" s="1"/>
  <c r="H4108" i="62"/>
  <c r="I4108" i="62" s="1"/>
  <c r="H4107" i="62"/>
  <c r="I4107" i="62" s="1"/>
  <c r="H4106" i="62"/>
  <c r="I4106" i="62" s="1"/>
  <c r="H4105" i="62"/>
  <c r="I4105" i="62" s="1"/>
  <c r="H4104" i="62"/>
  <c r="I4104" i="62" s="1"/>
  <c r="H4103" i="62"/>
  <c r="I4103" i="62" s="1"/>
  <c r="H4102" i="62"/>
  <c r="I4102" i="62" s="1"/>
  <c r="H4101" i="62"/>
  <c r="I4101" i="62" s="1"/>
  <c r="H4100" i="62"/>
  <c r="I4100" i="62" s="1"/>
  <c r="H4099" i="62"/>
  <c r="I4099" i="62" s="1"/>
  <c r="H4098" i="62"/>
  <c r="I4098" i="62" s="1"/>
  <c r="H4097" i="62"/>
  <c r="I4097" i="62" s="1"/>
  <c r="H4096" i="62"/>
  <c r="I4096" i="62" s="1"/>
  <c r="H4095" i="62"/>
  <c r="I4095" i="62" s="1"/>
  <c r="H4094" i="62"/>
  <c r="I4094" i="62" s="1"/>
  <c r="H4093" i="62"/>
  <c r="I4093" i="62" s="1"/>
  <c r="H4092" i="62"/>
  <c r="I4092" i="62" s="1"/>
  <c r="H4091" i="62"/>
  <c r="I4091" i="62" s="1"/>
  <c r="H4090" i="62"/>
  <c r="I4090" i="62" s="1"/>
  <c r="H4089" i="62"/>
  <c r="I4089" i="62" s="1"/>
  <c r="H4088" i="62"/>
  <c r="I4088" i="62" s="1"/>
  <c r="H4087" i="62"/>
  <c r="I4087" i="62" s="1"/>
  <c r="H4086" i="62"/>
  <c r="I4086" i="62" s="1"/>
  <c r="H4085" i="62"/>
  <c r="I4085" i="62" s="1"/>
  <c r="H4084" i="62"/>
  <c r="I4084" i="62" s="1"/>
  <c r="H4083" i="62"/>
  <c r="I4083" i="62" s="1"/>
  <c r="H4082" i="62"/>
  <c r="I4082" i="62" s="1"/>
  <c r="H4081" i="62"/>
  <c r="I4081" i="62" s="1"/>
  <c r="H4080" i="62"/>
  <c r="I4080" i="62" s="1"/>
  <c r="H4079" i="62"/>
  <c r="I4079" i="62" s="1"/>
  <c r="H4078" i="62"/>
  <c r="I4078" i="62" s="1"/>
  <c r="H4077" i="62"/>
  <c r="I4077" i="62" s="1"/>
  <c r="H4076" i="62"/>
  <c r="I4076" i="62" s="1"/>
  <c r="H4075" i="62"/>
  <c r="I4075" i="62" s="1"/>
  <c r="H4074" i="62"/>
  <c r="I4074" i="62" s="1"/>
  <c r="H4073" i="62"/>
  <c r="I4073" i="62" s="1"/>
  <c r="H4072" i="62"/>
  <c r="I4072" i="62" s="1"/>
  <c r="H4071" i="62"/>
  <c r="I4071" i="62" s="1"/>
  <c r="H4070" i="62"/>
  <c r="I4070" i="62" s="1"/>
  <c r="H4069" i="62"/>
  <c r="I4069" i="62" s="1"/>
  <c r="H4068" i="62"/>
  <c r="I4068" i="62" s="1"/>
  <c r="H4067" i="62"/>
  <c r="I4067" i="62" s="1"/>
  <c r="H4066" i="62"/>
  <c r="I4066" i="62" s="1"/>
  <c r="H4065" i="62"/>
  <c r="I4065" i="62" s="1"/>
  <c r="H4064" i="62"/>
  <c r="I4064" i="62" s="1"/>
  <c r="H4063" i="62"/>
  <c r="I4063" i="62" s="1"/>
  <c r="H4062" i="62"/>
  <c r="I4062" i="62" s="1"/>
  <c r="H4061" i="62"/>
  <c r="I4061" i="62" s="1"/>
  <c r="H4060" i="62"/>
  <c r="I4060" i="62" s="1"/>
  <c r="H4059" i="62"/>
  <c r="I4059" i="62" s="1"/>
  <c r="H4058" i="62"/>
  <c r="I4058" i="62" s="1"/>
  <c r="H4057" i="62"/>
  <c r="I4057" i="62" s="1"/>
  <c r="H4056" i="62"/>
  <c r="I4056" i="62" s="1"/>
  <c r="H4055" i="62"/>
  <c r="I4055" i="62" s="1"/>
  <c r="H4054" i="62"/>
  <c r="I4054" i="62" s="1"/>
  <c r="H4053" i="62"/>
  <c r="I4053" i="62" s="1"/>
  <c r="H4052" i="62"/>
  <c r="I4052" i="62" s="1"/>
  <c r="H4051" i="62"/>
  <c r="I4051" i="62" s="1"/>
  <c r="H4050" i="62"/>
  <c r="I4050" i="62" s="1"/>
  <c r="H4049" i="62"/>
  <c r="I4049" i="62" s="1"/>
  <c r="H4048" i="62"/>
  <c r="I4048" i="62" s="1"/>
  <c r="H4047" i="62"/>
  <c r="I4047" i="62" s="1"/>
  <c r="H4046" i="62"/>
  <c r="I4046" i="62" s="1"/>
  <c r="H4045" i="62"/>
  <c r="I4045" i="62" s="1"/>
  <c r="H4044" i="62"/>
  <c r="I4044" i="62" s="1"/>
  <c r="H4043" i="62"/>
  <c r="I4043" i="62" s="1"/>
  <c r="H4042" i="62"/>
  <c r="I4042" i="62" s="1"/>
  <c r="H4041" i="62"/>
  <c r="I4041" i="62" s="1"/>
  <c r="H4040" i="62"/>
  <c r="I4040" i="62" s="1"/>
  <c r="H4039" i="62"/>
  <c r="I4039" i="62" s="1"/>
  <c r="H4038" i="62"/>
  <c r="I4038" i="62" s="1"/>
  <c r="H4037" i="62"/>
  <c r="I4037" i="62" s="1"/>
  <c r="H4036" i="62"/>
  <c r="I4036" i="62" s="1"/>
  <c r="H4035" i="62"/>
  <c r="I4035" i="62" s="1"/>
  <c r="H4034" i="62"/>
  <c r="I4034" i="62" s="1"/>
  <c r="H4033" i="62"/>
  <c r="I4033" i="62" s="1"/>
  <c r="H4032" i="62"/>
  <c r="I4032" i="62" s="1"/>
  <c r="H4031" i="62"/>
  <c r="I4031" i="62" s="1"/>
  <c r="H4030" i="62"/>
  <c r="I4030" i="62" s="1"/>
  <c r="H4029" i="62"/>
  <c r="I4029" i="62" s="1"/>
  <c r="H4028" i="62"/>
  <c r="I4028" i="62" s="1"/>
  <c r="H4027" i="62"/>
  <c r="I4027" i="62" s="1"/>
  <c r="H4026" i="62"/>
  <c r="I4026" i="62" s="1"/>
  <c r="H4025" i="62"/>
  <c r="I4025" i="62" s="1"/>
  <c r="H4024" i="62"/>
  <c r="I4024" i="62" s="1"/>
  <c r="H4023" i="62"/>
  <c r="I4023" i="62" s="1"/>
  <c r="H4022" i="62"/>
  <c r="I4022" i="62" s="1"/>
  <c r="H4021" i="62"/>
  <c r="I4021" i="62" s="1"/>
  <c r="H4020" i="62"/>
  <c r="I4020" i="62" s="1"/>
  <c r="H4019" i="62"/>
  <c r="I4019" i="62" s="1"/>
  <c r="H4018" i="62"/>
  <c r="I4018" i="62" s="1"/>
  <c r="H4017" i="62"/>
  <c r="I4017" i="62" s="1"/>
  <c r="H4016" i="62"/>
  <c r="I4016" i="62" s="1"/>
  <c r="H4015" i="62"/>
  <c r="I4015" i="62" s="1"/>
  <c r="H4014" i="62"/>
  <c r="I4014" i="62" s="1"/>
  <c r="H4013" i="62"/>
  <c r="I4013" i="62" s="1"/>
  <c r="H4012" i="62"/>
  <c r="I4012" i="62" s="1"/>
  <c r="H4011" i="62"/>
  <c r="I4011" i="62" s="1"/>
  <c r="H4010" i="62"/>
  <c r="I4010" i="62" s="1"/>
  <c r="H4009" i="62"/>
  <c r="I4009" i="62" s="1"/>
  <c r="H4008" i="62"/>
  <c r="I4008" i="62" s="1"/>
  <c r="H4007" i="62"/>
  <c r="I4007" i="62" s="1"/>
  <c r="H4006" i="62"/>
  <c r="I4006" i="62" s="1"/>
  <c r="H4005" i="62"/>
  <c r="I4005" i="62" s="1"/>
  <c r="H4004" i="62"/>
  <c r="I4004" i="62" s="1"/>
  <c r="H4003" i="62"/>
  <c r="I4003" i="62" s="1"/>
  <c r="H4002" i="62"/>
  <c r="I4002" i="62" s="1"/>
  <c r="H4001" i="62"/>
  <c r="I4001" i="62" s="1"/>
  <c r="H4000" i="62"/>
  <c r="I4000" i="62" s="1"/>
  <c r="H3999" i="62"/>
  <c r="I3999" i="62" s="1"/>
  <c r="H3998" i="62"/>
  <c r="I3998" i="62" s="1"/>
  <c r="H3997" i="62"/>
  <c r="I3997" i="62" s="1"/>
  <c r="H3996" i="62"/>
  <c r="I3996" i="62" s="1"/>
  <c r="H3995" i="62"/>
  <c r="I3995" i="62" s="1"/>
  <c r="H3994" i="62"/>
  <c r="I3994" i="62" s="1"/>
  <c r="H3993" i="62"/>
  <c r="I3993" i="62" s="1"/>
  <c r="H3992" i="62"/>
  <c r="I3992" i="62" s="1"/>
  <c r="H3991" i="62"/>
  <c r="I3991" i="62" s="1"/>
  <c r="H3990" i="62"/>
  <c r="I3990" i="62" s="1"/>
  <c r="H3989" i="62"/>
  <c r="I3989" i="62" s="1"/>
  <c r="H3988" i="62"/>
  <c r="I3988" i="62" s="1"/>
  <c r="H3987" i="62"/>
  <c r="I3987" i="62" s="1"/>
  <c r="H3986" i="62"/>
  <c r="I3986" i="62" s="1"/>
  <c r="H3985" i="62"/>
  <c r="I3985" i="62" s="1"/>
  <c r="H3984" i="62"/>
  <c r="I3984" i="62" s="1"/>
  <c r="H3983" i="62"/>
  <c r="I3983" i="62" s="1"/>
  <c r="H3982" i="62"/>
  <c r="I3982" i="62" s="1"/>
  <c r="H3981" i="62"/>
  <c r="I3981" i="62" s="1"/>
  <c r="H3980" i="62"/>
  <c r="I3980" i="62" s="1"/>
  <c r="H3979" i="62"/>
  <c r="I3979" i="62" s="1"/>
  <c r="H3978" i="62"/>
  <c r="I3978" i="62" s="1"/>
  <c r="H3977" i="62"/>
  <c r="I3977" i="62" s="1"/>
  <c r="H3976" i="62"/>
  <c r="I3976" i="62" s="1"/>
  <c r="H3975" i="62"/>
  <c r="I3975" i="62" s="1"/>
  <c r="H3974" i="62"/>
  <c r="I3974" i="62" s="1"/>
  <c r="H3973" i="62"/>
  <c r="I3973" i="62" s="1"/>
  <c r="H3972" i="62"/>
  <c r="I3972" i="62" s="1"/>
  <c r="H3971" i="62"/>
  <c r="I3971" i="62" s="1"/>
  <c r="H3970" i="62"/>
  <c r="I3970" i="62" s="1"/>
  <c r="H3969" i="62"/>
  <c r="I3969" i="62" s="1"/>
  <c r="H3968" i="62"/>
  <c r="I3968" i="62" s="1"/>
  <c r="H3967" i="62"/>
  <c r="I3967" i="62" s="1"/>
  <c r="H3966" i="62"/>
  <c r="I3966" i="62" s="1"/>
  <c r="H3965" i="62"/>
  <c r="I3965" i="62" s="1"/>
  <c r="H3964" i="62"/>
  <c r="I3964" i="62" s="1"/>
  <c r="H3963" i="62"/>
  <c r="I3963" i="62" s="1"/>
  <c r="H3962" i="62"/>
  <c r="I3962" i="62" s="1"/>
  <c r="H3961" i="62"/>
  <c r="I3961" i="62" s="1"/>
  <c r="H3960" i="62"/>
  <c r="I3960" i="62" s="1"/>
  <c r="H3959" i="62"/>
  <c r="I3959" i="62" s="1"/>
  <c r="H3958" i="62"/>
  <c r="I3958" i="62" s="1"/>
  <c r="H3957" i="62"/>
  <c r="I3957" i="62" s="1"/>
  <c r="H3956" i="62"/>
  <c r="I3956" i="62" s="1"/>
  <c r="H3955" i="62"/>
  <c r="I3955" i="62" s="1"/>
  <c r="H3954" i="62"/>
  <c r="I3954" i="62" s="1"/>
  <c r="H3953" i="62"/>
  <c r="I3953" i="62" s="1"/>
  <c r="H3952" i="62"/>
  <c r="I3952" i="62" s="1"/>
  <c r="H3951" i="62"/>
  <c r="I3951" i="62" s="1"/>
  <c r="H3950" i="62"/>
  <c r="I3950" i="62" s="1"/>
  <c r="H3949" i="62"/>
  <c r="I3949" i="62" s="1"/>
  <c r="H3948" i="62"/>
  <c r="I3948" i="62" s="1"/>
  <c r="H3947" i="62"/>
  <c r="I3947" i="62" s="1"/>
  <c r="H3946" i="62"/>
  <c r="I3946" i="62" s="1"/>
  <c r="H3945" i="62"/>
  <c r="I3945" i="62" s="1"/>
  <c r="H3944" i="62"/>
  <c r="I3944" i="62" s="1"/>
  <c r="H3943" i="62"/>
  <c r="I3943" i="62" s="1"/>
  <c r="H3942" i="62"/>
  <c r="I3942" i="62" s="1"/>
  <c r="H3941" i="62"/>
  <c r="I3941" i="62" s="1"/>
  <c r="H3940" i="62"/>
  <c r="I3940" i="62" s="1"/>
  <c r="H3939" i="62"/>
  <c r="I3939" i="62" s="1"/>
  <c r="H3938" i="62"/>
  <c r="I3938" i="62" s="1"/>
  <c r="H3937" i="62"/>
  <c r="I3937" i="62" s="1"/>
  <c r="H3936" i="62"/>
  <c r="I3936" i="62" s="1"/>
  <c r="H3935" i="62"/>
  <c r="I3935" i="62" s="1"/>
  <c r="H3934" i="62"/>
  <c r="I3934" i="62" s="1"/>
  <c r="H3933" i="62"/>
  <c r="I3933" i="62" s="1"/>
  <c r="H3932" i="62"/>
  <c r="I3932" i="62" s="1"/>
  <c r="H3931" i="62"/>
  <c r="I3931" i="62" s="1"/>
  <c r="H3930" i="62"/>
  <c r="I3930" i="62" s="1"/>
  <c r="H3929" i="62"/>
  <c r="I3929" i="62" s="1"/>
  <c r="H3928" i="62"/>
  <c r="I3928" i="62" s="1"/>
  <c r="H3927" i="62"/>
  <c r="I3927" i="62" s="1"/>
  <c r="H3926" i="62"/>
  <c r="I3926" i="62" s="1"/>
  <c r="H3925" i="62"/>
  <c r="I3925" i="62" s="1"/>
  <c r="H3924" i="62"/>
  <c r="I3924" i="62" s="1"/>
  <c r="H3923" i="62"/>
  <c r="I3923" i="62" s="1"/>
  <c r="H3922" i="62"/>
  <c r="I3922" i="62" s="1"/>
  <c r="H3921" i="62"/>
  <c r="I3921" i="62" s="1"/>
  <c r="H3920" i="62"/>
  <c r="I3920" i="62" s="1"/>
  <c r="H3919" i="62"/>
  <c r="I3919" i="62" s="1"/>
  <c r="H3918" i="62"/>
  <c r="I3918" i="62" s="1"/>
  <c r="H3917" i="62"/>
  <c r="I3917" i="62" s="1"/>
  <c r="H3916" i="62"/>
  <c r="I3916" i="62" s="1"/>
  <c r="H3915" i="62"/>
  <c r="I3915" i="62" s="1"/>
  <c r="H3914" i="62"/>
  <c r="I3914" i="62" s="1"/>
  <c r="H3913" i="62"/>
  <c r="I3913" i="62" s="1"/>
  <c r="H3912" i="62"/>
  <c r="I3912" i="62" s="1"/>
  <c r="H3911" i="62"/>
  <c r="I3911" i="62" s="1"/>
  <c r="H3910" i="62"/>
  <c r="I3910" i="62" s="1"/>
  <c r="H3909" i="62"/>
  <c r="I3909" i="62" s="1"/>
  <c r="H3908" i="62"/>
  <c r="I3908" i="62" s="1"/>
  <c r="H3907" i="62"/>
  <c r="I3907" i="62" s="1"/>
  <c r="H3906" i="62"/>
  <c r="I3906" i="62" s="1"/>
  <c r="H3905" i="62"/>
  <c r="I3905" i="62" s="1"/>
  <c r="H3904" i="62"/>
  <c r="I3904" i="62" s="1"/>
  <c r="H3903" i="62"/>
  <c r="I3903" i="62" s="1"/>
  <c r="H3902" i="62"/>
  <c r="I3902" i="62" s="1"/>
  <c r="H3901" i="62"/>
  <c r="I3901" i="62" s="1"/>
  <c r="H3900" i="62"/>
  <c r="I3900" i="62" s="1"/>
  <c r="H3899" i="62"/>
  <c r="I3899" i="62" s="1"/>
  <c r="H3898" i="62"/>
  <c r="I3898" i="62" s="1"/>
  <c r="H3897" i="62"/>
  <c r="I3897" i="62" s="1"/>
  <c r="H3896" i="62"/>
  <c r="I3896" i="62" s="1"/>
  <c r="H3895" i="62"/>
  <c r="I3895" i="62" s="1"/>
  <c r="H3894" i="62"/>
  <c r="I3894" i="62" s="1"/>
  <c r="H3893" i="62"/>
  <c r="I3893" i="62" s="1"/>
  <c r="H3892" i="62"/>
  <c r="I3892" i="62" s="1"/>
  <c r="H3891" i="62"/>
  <c r="I3891" i="62" s="1"/>
  <c r="H3890" i="62"/>
  <c r="I3890" i="62" s="1"/>
  <c r="H3889" i="62"/>
  <c r="I3889" i="62" s="1"/>
  <c r="H3888" i="62"/>
  <c r="I3888" i="62" s="1"/>
  <c r="H3887" i="62"/>
  <c r="I3887" i="62" s="1"/>
  <c r="H3886" i="62"/>
  <c r="I3886" i="62" s="1"/>
  <c r="H3885" i="62"/>
  <c r="I3885" i="62" s="1"/>
  <c r="H3884" i="62"/>
  <c r="I3884" i="62" s="1"/>
  <c r="H3883" i="62"/>
  <c r="I3883" i="62" s="1"/>
  <c r="H3882" i="62"/>
  <c r="I3882" i="62" s="1"/>
  <c r="H3881" i="62"/>
  <c r="I3881" i="62" s="1"/>
  <c r="H3880" i="62"/>
  <c r="I3880" i="62" s="1"/>
  <c r="H3879" i="62"/>
  <c r="I3879" i="62" s="1"/>
  <c r="H3878" i="62"/>
  <c r="I3878" i="62" s="1"/>
  <c r="H3877" i="62"/>
  <c r="I3877" i="62" s="1"/>
  <c r="H3876" i="62"/>
  <c r="I3876" i="62" s="1"/>
  <c r="H3875" i="62"/>
  <c r="I3875" i="62" s="1"/>
  <c r="H3874" i="62"/>
  <c r="I3874" i="62" s="1"/>
  <c r="H3873" i="62"/>
  <c r="I3873" i="62" s="1"/>
  <c r="H3872" i="62"/>
  <c r="I3872" i="62" s="1"/>
  <c r="H3871" i="62"/>
  <c r="I3871" i="62" s="1"/>
  <c r="H3870" i="62"/>
  <c r="I3870" i="62" s="1"/>
  <c r="H3869" i="62"/>
  <c r="I3869" i="62" s="1"/>
  <c r="H3868" i="62"/>
  <c r="I3868" i="62" s="1"/>
  <c r="H3867" i="62"/>
  <c r="I3867" i="62" s="1"/>
  <c r="H3866" i="62"/>
  <c r="I3866" i="62" s="1"/>
  <c r="H3865" i="62"/>
  <c r="I3865" i="62" s="1"/>
  <c r="H3864" i="62"/>
  <c r="I3864" i="62" s="1"/>
  <c r="H3863" i="62"/>
  <c r="I3863" i="62" s="1"/>
  <c r="H3862" i="62"/>
  <c r="I3862" i="62" s="1"/>
  <c r="H3861" i="62"/>
  <c r="I3861" i="62" s="1"/>
  <c r="H3860" i="62"/>
  <c r="I3860" i="62" s="1"/>
  <c r="H3859" i="62"/>
  <c r="I3859" i="62" s="1"/>
  <c r="H3858" i="62"/>
  <c r="I3858" i="62" s="1"/>
  <c r="H3857" i="62"/>
  <c r="I3857" i="62" s="1"/>
  <c r="H3856" i="62"/>
  <c r="I3856" i="62" s="1"/>
  <c r="H3855" i="62"/>
  <c r="I3855" i="62" s="1"/>
  <c r="H3854" i="62"/>
  <c r="I3854" i="62" s="1"/>
  <c r="H3853" i="62"/>
  <c r="I3853" i="62" s="1"/>
  <c r="H3852" i="62"/>
  <c r="I3852" i="62" s="1"/>
  <c r="H3851" i="62"/>
  <c r="I3851" i="62" s="1"/>
  <c r="H3850" i="62"/>
  <c r="I3850" i="62" s="1"/>
  <c r="H3849" i="62"/>
  <c r="I3849" i="62" s="1"/>
  <c r="H3848" i="62"/>
  <c r="I3848" i="62" s="1"/>
  <c r="H3847" i="62"/>
  <c r="I3847" i="62" s="1"/>
  <c r="H3846" i="62"/>
  <c r="I3846" i="62" s="1"/>
  <c r="H3845" i="62"/>
  <c r="I3845" i="62" s="1"/>
  <c r="H3844" i="62"/>
  <c r="I3844" i="62" s="1"/>
  <c r="H3843" i="62"/>
  <c r="I3843" i="62" s="1"/>
  <c r="H3842" i="62"/>
  <c r="I3842" i="62" s="1"/>
  <c r="H3841" i="62"/>
  <c r="I3841" i="62" s="1"/>
  <c r="H3840" i="62"/>
  <c r="I3840" i="62" s="1"/>
  <c r="H3839" i="62"/>
  <c r="I3839" i="62" s="1"/>
  <c r="H3838" i="62"/>
  <c r="I3838" i="62" s="1"/>
  <c r="H3837" i="62"/>
  <c r="I3837" i="62" s="1"/>
  <c r="H3836" i="62"/>
  <c r="I3836" i="62" s="1"/>
  <c r="H3835" i="62"/>
  <c r="I3835" i="62" s="1"/>
  <c r="H3834" i="62"/>
  <c r="I3834" i="62" s="1"/>
  <c r="H3833" i="62"/>
  <c r="I3833" i="62" s="1"/>
  <c r="H3832" i="62"/>
  <c r="I3832" i="62" s="1"/>
  <c r="H3831" i="62"/>
  <c r="I3831" i="62" s="1"/>
  <c r="H3830" i="62"/>
  <c r="I3830" i="62" s="1"/>
  <c r="H3829" i="62"/>
  <c r="I3829" i="62" s="1"/>
  <c r="H3828" i="62"/>
  <c r="I3828" i="62" s="1"/>
  <c r="H3827" i="62"/>
  <c r="I3827" i="62" s="1"/>
  <c r="H3826" i="62"/>
  <c r="I3826" i="62" s="1"/>
  <c r="H3825" i="62"/>
  <c r="I3825" i="62" s="1"/>
  <c r="H3824" i="62"/>
  <c r="I3824" i="62" s="1"/>
  <c r="H3823" i="62"/>
  <c r="I3823" i="62" s="1"/>
  <c r="H3822" i="62"/>
  <c r="I3822" i="62" s="1"/>
  <c r="H3821" i="62"/>
  <c r="I3821" i="62" s="1"/>
  <c r="H3820" i="62"/>
  <c r="I3820" i="62" s="1"/>
  <c r="H3819" i="62"/>
  <c r="I3819" i="62" s="1"/>
  <c r="H3818" i="62"/>
  <c r="I3818" i="62" s="1"/>
  <c r="H3817" i="62"/>
  <c r="I3817" i="62" s="1"/>
  <c r="H3816" i="62"/>
  <c r="I3816" i="62" s="1"/>
  <c r="H3815" i="62"/>
  <c r="I3815" i="62" s="1"/>
  <c r="H3814" i="62"/>
  <c r="I3814" i="62" s="1"/>
  <c r="H3813" i="62"/>
  <c r="I3813" i="62" s="1"/>
  <c r="H3812" i="62"/>
  <c r="I3812" i="62" s="1"/>
  <c r="H3811" i="62"/>
  <c r="I3811" i="62" s="1"/>
  <c r="H3810" i="62"/>
  <c r="I3810" i="62" s="1"/>
  <c r="H3809" i="62"/>
  <c r="I3809" i="62" s="1"/>
  <c r="H3808" i="62"/>
  <c r="I3808" i="62" s="1"/>
  <c r="H3807" i="62"/>
  <c r="I3807" i="62" s="1"/>
  <c r="H3806" i="62"/>
  <c r="I3806" i="62" s="1"/>
  <c r="H3805" i="62"/>
  <c r="I3805" i="62" s="1"/>
  <c r="H3804" i="62"/>
  <c r="I3804" i="62" s="1"/>
  <c r="H3803" i="62"/>
  <c r="I3803" i="62" s="1"/>
  <c r="H3802" i="62"/>
  <c r="I3802" i="62" s="1"/>
  <c r="H3801" i="62"/>
  <c r="I3801" i="62" s="1"/>
  <c r="H3800" i="62"/>
  <c r="I3800" i="62" s="1"/>
  <c r="H3799" i="62"/>
  <c r="I3799" i="62" s="1"/>
  <c r="H3798" i="62"/>
  <c r="I3798" i="62" s="1"/>
  <c r="H3797" i="62"/>
  <c r="I3797" i="62" s="1"/>
  <c r="H3796" i="62"/>
  <c r="I3796" i="62" s="1"/>
  <c r="H3795" i="62"/>
  <c r="I3795" i="62" s="1"/>
  <c r="H3794" i="62"/>
  <c r="I3794" i="62" s="1"/>
  <c r="H3793" i="62"/>
  <c r="I3793" i="62" s="1"/>
  <c r="H3792" i="62"/>
  <c r="I3792" i="62" s="1"/>
  <c r="H3791" i="62"/>
  <c r="I3791" i="62" s="1"/>
  <c r="H3790" i="62"/>
  <c r="I3790" i="62" s="1"/>
  <c r="H3789" i="62"/>
  <c r="I3789" i="62" s="1"/>
  <c r="H3788" i="62"/>
  <c r="I3788" i="62" s="1"/>
  <c r="H3787" i="62"/>
  <c r="I3787" i="62" s="1"/>
  <c r="H3786" i="62"/>
  <c r="I3786" i="62" s="1"/>
  <c r="H3785" i="62"/>
  <c r="I3785" i="62" s="1"/>
  <c r="H3784" i="62"/>
  <c r="I3784" i="62" s="1"/>
  <c r="H3783" i="62"/>
  <c r="I3783" i="62" s="1"/>
  <c r="H3782" i="62"/>
  <c r="I3782" i="62" s="1"/>
  <c r="H3781" i="62"/>
  <c r="I3781" i="62" s="1"/>
  <c r="H3780" i="62"/>
  <c r="I3780" i="62" s="1"/>
  <c r="H3779" i="62"/>
  <c r="I3779" i="62" s="1"/>
  <c r="H3778" i="62"/>
  <c r="I3778" i="62" s="1"/>
  <c r="H3777" i="62"/>
  <c r="I3777" i="62" s="1"/>
  <c r="H3776" i="62"/>
  <c r="I3776" i="62" s="1"/>
  <c r="H3775" i="62"/>
  <c r="I3775" i="62" s="1"/>
  <c r="H3774" i="62"/>
  <c r="I3774" i="62" s="1"/>
  <c r="H3773" i="62"/>
  <c r="I3773" i="62" s="1"/>
  <c r="H3772" i="62"/>
  <c r="I3772" i="62" s="1"/>
  <c r="H3771" i="62"/>
  <c r="I3771" i="62" s="1"/>
  <c r="H3770" i="62"/>
  <c r="I3770" i="62" s="1"/>
  <c r="H3769" i="62"/>
  <c r="I3769" i="62" s="1"/>
  <c r="H3768" i="62"/>
  <c r="I3768" i="62" s="1"/>
  <c r="H3767" i="62"/>
  <c r="I3767" i="62" s="1"/>
  <c r="H3766" i="62"/>
  <c r="I3766" i="62" s="1"/>
  <c r="H3765" i="62"/>
  <c r="I3765" i="62" s="1"/>
  <c r="H3764" i="62"/>
  <c r="I3764" i="62" s="1"/>
  <c r="H3763" i="62"/>
  <c r="I3763" i="62" s="1"/>
  <c r="H3762" i="62"/>
  <c r="I3762" i="62" s="1"/>
  <c r="H3761" i="62"/>
  <c r="I3761" i="62" s="1"/>
  <c r="H3760" i="62"/>
  <c r="I3760" i="62" s="1"/>
  <c r="H3759" i="62"/>
  <c r="I3759" i="62" s="1"/>
  <c r="H3758" i="62"/>
  <c r="I3758" i="62" s="1"/>
  <c r="H3757" i="62"/>
  <c r="I3757" i="62" s="1"/>
  <c r="H3756" i="62"/>
  <c r="I3756" i="62" s="1"/>
  <c r="H3755" i="62"/>
  <c r="I3755" i="62" s="1"/>
  <c r="H3754" i="62"/>
  <c r="I3754" i="62" s="1"/>
  <c r="H3753" i="62"/>
  <c r="I3753" i="62" s="1"/>
  <c r="H3752" i="62"/>
  <c r="I3752" i="62" s="1"/>
  <c r="H3751" i="62"/>
  <c r="I3751" i="62" s="1"/>
  <c r="H3750" i="62"/>
  <c r="I3750" i="62" s="1"/>
  <c r="H3749" i="62"/>
  <c r="I3749" i="62" s="1"/>
  <c r="H3748" i="62"/>
  <c r="I3748" i="62" s="1"/>
  <c r="H3747" i="62"/>
  <c r="I3747" i="62" s="1"/>
  <c r="H3746" i="62"/>
  <c r="I3746" i="62" s="1"/>
  <c r="H3745" i="62"/>
  <c r="I3745" i="62" s="1"/>
  <c r="H3744" i="62"/>
  <c r="I3744" i="62" s="1"/>
  <c r="H3743" i="62"/>
  <c r="I3743" i="62" s="1"/>
  <c r="H3742" i="62"/>
  <c r="I3742" i="62" s="1"/>
  <c r="H3741" i="62"/>
  <c r="I3741" i="62" s="1"/>
  <c r="H3740" i="62"/>
  <c r="I3740" i="62" s="1"/>
  <c r="H3739" i="62"/>
  <c r="I3739" i="62" s="1"/>
  <c r="H3738" i="62"/>
  <c r="I3738" i="62" s="1"/>
  <c r="H3737" i="62"/>
  <c r="I3737" i="62" s="1"/>
  <c r="H3736" i="62"/>
  <c r="I3736" i="62" s="1"/>
  <c r="H3735" i="62"/>
  <c r="I3735" i="62" s="1"/>
  <c r="H3734" i="62"/>
  <c r="I3734" i="62" s="1"/>
  <c r="H3733" i="62"/>
  <c r="I3733" i="62" s="1"/>
  <c r="H3732" i="62"/>
  <c r="I3732" i="62" s="1"/>
  <c r="H3731" i="62"/>
  <c r="I3731" i="62" s="1"/>
  <c r="H3730" i="62"/>
  <c r="I3730" i="62" s="1"/>
  <c r="H3729" i="62"/>
  <c r="I3729" i="62" s="1"/>
  <c r="H3728" i="62"/>
  <c r="I3728" i="62" s="1"/>
  <c r="H3727" i="62"/>
  <c r="I3727" i="62" s="1"/>
  <c r="H3726" i="62"/>
  <c r="I3726" i="62" s="1"/>
  <c r="H3725" i="62"/>
  <c r="I3725" i="62" s="1"/>
  <c r="H3724" i="62"/>
  <c r="I3724" i="62" s="1"/>
  <c r="H3723" i="62"/>
  <c r="I3723" i="62" s="1"/>
  <c r="H3722" i="62"/>
  <c r="I3722" i="62" s="1"/>
  <c r="H3721" i="62"/>
  <c r="I3721" i="62" s="1"/>
  <c r="H3720" i="62"/>
  <c r="I3720" i="62" s="1"/>
  <c r="H3719" i="62"/>
  <c r="I3719" i="62" s="1"/>
  <c r="H3718" i="62"/>
  <c r="I3718" i="62" s="1"/>
  <c r="H3717" i="62"/>
  <c r="I3717" i="62" s="1"/>
  <c r="H3716" i="62"/>
  <c r="I3716" i="62" s="1"/>
  <c r="H3715" i="62"/>
  <c r="I3715" i="62" s="1"/>
  <c r="H3714" i="62"/>
  <c r="I3714" i="62" s="1"/>
  <c r="H3713" i="62"/>
  <c r="I3713" i="62" s="1"/>
  <c r="H3712" i="62"/>
  <c r="I3712" i="62" s="1"/>
  <c r="H3711" i="62"/>
  <c r="I3711" i="62" s="1"/>
  <c r="H3710" i="62"/>
  <c r="I3710" i="62" s="1"/>
  <c r="H3709" i="62"/>
  <c r="I3709" i="62" s="1"/>
  <c r="H3708" i="62"/>
  <c r="I3708" i="62" s="1"/>
  <c r="H3707" i="62"/>
  <c r="I3707" i="62" s="1"/>
  <c r="H3706" i="62"/>
  <c r="I3706" i="62" s="1"/>
  <c r="H3705" i="62"/>
  <c r="I3705" i="62" s="1"/>
  <c r="H3704" i="62"/>
  <c r="I3704" i="62" s="1"/>
  <c r="H3703" i="62"/>
  <c r="I3703" i="62" s="1"/>
  <c r="H3702" i="62"/>
  <c r="I3702" i="62" s="1"/>
  <c r="H3701" i="62"/>
  <c r="I3701" i="62" s="1"/>
  <c r="H3700" i="62"/>
  <c r="I3700" i="62" s="1"/>
  <c r="H3699" i="62"/>
  <c r="I3699" i="62" s="1"/>
  <c r="H3698" i="62"/>
  <c r="I3698" i="62" s="1"/>
  <c r="H3697" i="62"/>
  <c r="I3697" i="62" s="1"/>
  <c r="H3696" i="62"/>
  <c r="I3696" i="62" s="1"/>
  <c r="H3695" i="62"/>
  <c r="I3695" i="62" s="1"/>
  <c r="H3694" i="62"/>
  <c r="I3694" i="62" s="1"/>
  <c r="H3693" i="62"/>
  <c r="I3693" i="62" s="1"/>
  <c r="H3692" i="62"/>
  <c r="I3692" i="62" s="1"/>
  <c r="H3691" i="62"/>
  <c r="I3691" i="62" s="1"/>
  <c r="H3690" i="62"/>
  <c r="I3690" i="62" s="1"/>
  <c r="H3689" i="62"/>
  <c r="I3689" i="62" s="1"/>
  <c r="H3688" i="62"/>
  <c r="I3688" i="62" s="1"/>
  <c r="H3687" i="62"/>
  <c r="I3687" i="62" s="1"/>
  <c r="H3686" i="62"/>
  <c r="I3686" i="62" s="1"/>
  <c r="H3685" i="62"/>
  <c r="I3685" i="62" s="1"/>
  <c r="H3684" i="62"/>
  <c r="I3684" i="62" s="1"/>
  <c r="H3683" i="62"/>
  <c r="I3683" i="62" s="1"/>
  <c r="H3682" i="62"/>
  <c r="I3682" i="62" s="1"/>
  <c r="H3681" i="62"/>
  <c r="I3681" i="62" s="1"/>
  <c r="H3680" i="62"/>
  <c r="I3680" i="62" s="1"/>
  <c r="H3679" i="62"/>
  <c r="I3679" i="62" s="1"/>
  <c r="H3678" i="62"/>
  <c r="I3678" i="62" s="1"/>
  <c r="H3677" i="62"/>
  <c r="I3677" i="62" s="1"/>
  <c r="H3676" i="62"/>
  <c r="I3676" i="62" s="1"/>
  <c r="H3675" i="62"/>
  <c r="I3675" i="62" s="1"/>
  <c r="H3674" i="62"/>
  <c r="I3674" i="62" s="1"/>
  <c r="H3673" i="62"/>
  <c r="I3673" i="62" s="1"/>
  <c r="H3672" i="62"/>
  <c r="I3672" i="62" s="1"/>
  <c r="H3671" i="62"/>
  <c r="I3671" i="62" s="1"/>
  <c r="H3670" i="62"/>
  <c r="I3670" i="62" s="1"/>
  <c r="H3669" i="62"/>
  <c r="I3669" i="62" s="1"/>
  <c r="H3668" i="62"/>
  <c r="I3668" i="62" s="1"/>
  <c r="H3667" i="62"/>
  <c r="I3667" i="62" s="1"/>
  <c r="H3666" i="62"/>
  <c r="I3666" i="62" s="1"/>
  <c r="H3665" i="62"/>
  <c r="I3665" i="62" s="1"/>
  <c r="H3664" i="62"/>
  <c r="I3664" i="62" s="1"/>
  <c r="H3663" i="62"/>
  <c r="I3663" i="62" s="1"/>
  <c r="H3662" i="62"/>
  <c r="I3662" i="62" s="1"/>
  <c r="H3661" i="62"/>
  <c r="I3661" i="62" s="1"/>
  <c r="H3660" i="62"/>
  <c r="I3660" i="62" s="1"/>
  <c r="H3659" i="62"/>
  <c r="I3659" i="62" s="1"/>
  <c r="H3658" i="62"/>
  <c r="I3658" i="62" s="1"/>
  <c r="H3657" i="62"/>
  <c r="I3657" i="62" s="1"/>
  <c r="H3656" i="62"/>
  <c r="I3656" i="62" s="1"/>
  <c r="H3655" i="62"/>
  <c r="I3655" i="62" s="1"/>
  <c r="H3654" i="62"/>
  <c r="I3654" i="62" s="1"/>
  <c r="H3653" i="62"/>
  <c r="I3653" i="62" s="1"/>
  <c r="H3652" i="62"/>
  <c r="I3652" i="62" s="1"/>
  <c r="H3651" i="62"/>
  <c r="I3651" i="62" s="1"/>
  <c r="H3650" i="62"/>
  <c r="I3650" i="62" s="1"/>
  <c r="H3649" i="62"/>
  <c r="I3649" i="62" s="1"/>
  <c r="H3648" i="62"/>
  <c r="I3648" i="62" s="1"/>
  <c r="H3647" i="62"/>
  <c r="I3647" i="62" s="1"/>
  <c r="H3646" i="62"/>
  <c r="I3646" i="62" s="1"/>
  <c r="H3645" i="62"/>
  <c r="I3645" i="62" s="1"/>
  <c r="H3644" i="62"/>
  <c r="I3644" i="62" s="1"/>
  <c r="H3643" i="62"/>
  <c r="I3643" i="62" s="1"/>
  <c r="H3642" i="62"/>
  <c r="I3642" i="62" s="1"/>
  <c r="H3641" i="62"/>
  <c r="I3641" i="62" s="1"/>
  <c r="H3640" i="62"/>
  <c r="I3640" i="62" s="1"/>
  <c r="H3639" i="62"/>
  <c r="I3639" i="62" s="1"/>
  <c r="H3638" i="62"/>
  <c r="I3638" i="62" s="1"/>
  <c r="H3637" i="62"/>
  <c r="I3637" i="62" s="1"/>
  <c r="H3636" i="62"/>
  <c r="I3636" i="62" s="1"/>
  <c r="H3635" i="62"/>
  <c r="I3635" i="62" s="1"/>
  <c r="H3634" i="62"/>
  <c r="I3634" i="62" s="1"/>
  <c r="H3633" i="62"/>
  <c r="I3633" i="62" s="1"/>
  <c r="H3632" i="62"/>
  <c r="I3632" i="62" s="1"/>
  <c r="H3631" i="62"/>
  <c r="I3631" i="62" s="1"/>
  <c r="H3630" i="62"/>
  <c r="I3630" i="62" s="1"/>
  <c r="H3629" i="62"/>
  <c r="I3629" i="62" s="1"/>
  <c r="H3628" i="62"/>
  <c r="I3628" i="62" s="1"/>
  <c r="H3627" i="62"/>
  <c r="I3627" i="62" s="1"/>
  <c r="H3626" i="62"/>
  <c r="I3626" i="62" s="1"/>
  <c r="H3625" i="62"/>
  <c r="I3625" i="62" s="1"/>
  <c r="H3624" i="62"/>
  <c r="I3624" i="62" s="1"/>
  <c r="H3623" i="62"/>
  <c r="I3623" i="62" s="1"/>
  <c r="H3622" i="62"/>
  <c r="I3622" i="62" s="1"/>
  <c r="H3621" i="62"/>
  <c r="I3621" i="62" s="1"/>
  <c r="H3620" i="62"/>
  <c r="I3620" i="62" s="1"/>
  <c r="H3619" i="62"/>
  <c r="I3619" i="62" s="1"/>
  <c r="H3618" i="62"/>
  <c r="I3618" i="62" s="1"/>
  <c r="H3617" i="62"/>
  <c r="I3617" i="62" s="1"/>
  <c r="H3616" i="62"/>
  <c r="I3616" i="62" s="1"/>
  <c r="H3615" i="62"/>
  <c r="I3615" i="62" s="1"/>
  <c r="H3614" i="62"/>
  <c r="I3614" i="62" s="1"/>
  <c r="H3613" i="62"/>
  <c r="I3613" i="62" s="1"/>
  <c r="H3612" i="62"/>
  <c r="I3612" i="62" s="1"/>
  <c r="H3611" i="62"/>
  <c r="I3611" i="62" s="1"/>
  <c r="H3610" i="62"/>
  <c r="I3610" i="62" s="1"/>
  <c r="H3609" i="62"/>
  <c r="I3609" i="62" s="1"/>
  <c r="H3608" i="62"/>
  <c r="I3608" i="62" s="1"/>
  <c r="H3607" i="62"/>
  <c r="I3607" i="62" s="1"/>
  <c r="H3606" i="62"/>
  <c r="I3606" i="62" s="1"/>
  <c r="H3605" i="62"/>
  <c r="I3605" i="62" s="1"/>
  <c r="H3604" i="62"/>
  <c r="I3604" i="62" s="1"/>
  <c r="H3603" i="62"/>
  <c r="I3603" i="62" s="1"/>
  <c r="H3602" i="62"/>
  <c r="I3602" i="62" s="1"/>
  <c r="H3601" i="62"/>
  <c r="I3601" i="62" s="1"/>
  <c r="H3600" i="62"/>
  <c r="I3600" i="62" s="1"/>
  <c r="H3599" i="62"/>
  <c r="I3599" i="62" s="1"/>
  <c r="H3598" i="62"/>
  <c r="I3598" i="62" s="1"/>
  <c r="H3597" i="62"/>
  <c r="I3597" i="62" s="1"/>
  <c r="H3596" i="62"/>
  <c r="I3596" i="62" s="1"/>
  <c r="H3595" i="62"/>
  <c r="I3595" i="62" s="1"/>
  <c r="H3594" i="62"/>
  <c r="I3594" i="62" s="1"/>
  <c r="H3593" i="62"/>
  <c r="I3593" i="62" s="1"/>
  <c r="H3592" i="62"/>
  <c r="I3592" i="62" s="1"/>
  <c r="H3591" i="62"/>
  <c r="I3591" i="62" s="1"/>
  <c r="H3590" i="62"/>
  <c r="I3590" i="62" s="1"/>
  <c r="H3589" i="62"/>
  <c r="I3589" i="62" s="1"/>
  <c r="H3588" i="62"/>
  <c r="I3588" i="62" s="1"/>
  <c r="H3587" i="62"/>
  <c r="I3587" i="62" s="1"/>
  <c r="H3586" i="62"/>
  <c r="I3586" i="62" s="1"/>
  <c r="H3585" i="62"/>
  <c r="I3585" i="62" s="1"/>
  <c r="H3584" i="62"/>
  <c r="I3584" i="62" s="1"/>
  <c r="H3583" i="62"/>
  <c r="I3583" i="62" s="1"/>
  <c r="H3582" i="62"/>
  <c r="I3582" i="62" s="1"/>
  <c r="H3581" i="62"/>
  <c r="I3581" i="62" s="1"/>
  <c r="H3580" i="62"/>
  <c r="I3580" i="62" s="1"/>
  <c r="H3579" i="62"/>
  <c r="I3579" i="62" s="1"/>
  <c r="H3578" i="62"/>
  <c r="I3578" i="62" s="1"/>
  <c r="H3577" i="62"/>
  <c r="I3577" i="62" s="1"/>
  <c r="H3576" i="62"/>
  <c r="I3576" i="62" s="1"/>
  <c r="H3575" i="62"/>
  <c r="I3575" i="62" s="1"/>
  <c r="H3574" i="62"/>
  <c r="I3574" i="62" s="1"/>
  <c r="H3573" i="62"/>
  <c r="I3573" i="62" s="1"/>
  <c r="H3572" i="62"/>
  <c r="I3572" i="62" s="1"/>
  <c r="H3571" i="62"/>
  <c r="I3571" i="62" s="1"/>
  <c r="H3570" i="62"/>
  <c r="I3570" i="62" s="1"/>
  <c r="H3569" i="62"/>
  <c r="I3569" i="62" s="1"/>
  <c r="H3568" i="62"/>
  <c r="I3568" i="62" s="1"/>
  <c r="H3567" i="62"/>
  <c r="I3567" i="62" s="1"/>
  <c r="H3566" i="62"/>
  <c r="I3566" i="62" s="1"/>
  <c r="H3565" i="62"/>
  <c r="I3565" i="62" s="1"/>
  <c r="H3564" i="62"/>
  <c r="I3564" i="62" s="1"/>
  <c r="H3563" i="62"/>
  <c r="I3563" i="62" s="1"/>
  <c r="H3562" i="62"/>
  <c r="I3562" i="62" s="1"/>
  <c r="H3561" i="62"/>
  <c r="I3561" i="62" s="1"/>
  <c r="H3560" i="62"/>
  <c r="I3560" i="62" s="1"/>
  <c r="H3559" i="62"/>
  <c r="I3559" i="62" s="1"/>
  <c r="H3558" i="62"/>
  <c r="I3558" i="62" s="1"/>
  <c r="H3557" i="62"/>
  <c r="I3557" i="62" s="1"/>
  <c r="H3556" i="62"/>
  <c r="I3556" i="62" s="1"/>
  <c r="H3555" i="62"/>
  <c r="I3555" i="62" s="1"/>
  <c r="H3554" i="62"/>
  <c r="I3554" i="62" s="1"/>
  <c r="H3553" i="62"/>
  <c r="I3553" i="62" s="1"/>
  <c r="H3552" i="62"/>
  <c r="I3552" i="62" s="1"/>
  <c r="H3551" i="62"/>
  <c r="I3551" i="62" s="1"/>
  <c r="H3550" i="62"/>
  <c r="I3550" i="62" s="1"/>
  <c r="H3549" i="62"/>
  <c r="I3549" i="62" s="1"/>
  <c r="H3548" i="62"/>
  <c r="I3548" i="62" s="1"/>
  <c r="H3547" i="62"/>
  <c r="I3547" i="62" s="1"/>
  <c r="H3546" i="62"/>
  <c r="I3546" i="62" s="1"/>
  <c r="H3545" i="62"/>
  <c r="I3545" i="62" s="1"/>
  <c r="H3544" i="62"/>
  <c r="I3544" i="62" s="1"/>
  <c r="H3543" i="62"/>
  <c r="I3543" i="62" s="1"/>
  <c r="H3542" i="62"/>
  <c r="I3542" i="62" s="1"/>
  <c r="H3541" i="62"/>
  <c r="I3541" i="62" s="1"/>
  <c r="H3540" i="62"/>
  <c r="I3540" i="62" s="1"/>
  <c r="H3539" i="62"/>
  <c r="I3539" i="62" s="1"/>
  <c r="H3538" i="62"/>
  <c r="I3538" i="62" s="1"/>
  <c r="H3537" i="62"/>
  <c r="I3537" i="62" s="1"/>
  <c r="H3536" i="62"/>
  <c r="I3536" i="62" s="1"/>
  <c r="H3535" i="62"/>
  <c r="I3535" i="62" s="1"/>
  <c r="H3534" i="62"/>
  <c r="I3534" i="62" s="1"/>
  <c r="H3533" i="62"/>
  <c r="I3533" i="62" s="1"/>
  <c r="H3532" i="62"/>
  <c r="I3532" i="62" s="1"/>
  <c r="H3531" i="62"/>
  <c r="I3531" i="62" s="1"/>
  <c r="H3530" i="62"/>
  <c r="I3530" i="62" s="1"/>
  <c r="H3529" i="62"/>
  <c r="I3529" i="62" s="1"/>
  <c r="H3528" i="62"/>
  <c r="I3528" i="62" s="1"/>
  <c r="H3527" i="62"/>
  <c r="I3527" i="62" s="1"/>
  <c r="H3526" i="62"/>
  <c r="I3526" i="62" s="1"/>
  <c r="H3525" i="62"/>
  <c r="I3525" i="62" s="1"/>
  <c r="H3524" i="62"/>
  <c r="I3524" i="62" s="1"/>
  <c r="H3523" i="62"/>
  <c r="I3523" i="62" s="1"/>
  <c r="H3522" i="62"/>
  <c r="I3522" i="62" s="1"/>
  <c r="H3521" i="62"/>
  <c r="I3521" i="62" s="1"/>
  <c r="H3520" i="62"/>
  <c r="I3520" i="62" s="1"/>
  <c r="H3519" i="62"/>
  <c r="I3519" i="62" s="1"/>
  <c r="H3518" i="62"/>
  <c r="I3518" i="62" s="1"/>
  <c r="H3517" i="62"/>
  <c r="I3517" i="62" s="1"/>
  <c r="H3516" i="62"/>
  <c r="I3516" i="62" s="1"/>
  <c r="H3515" i="62"/>
  <c r="I3515" i="62" s="1"/>
  <c r="H3514" i="62"/>
  <c r="I3514" i="62" s="1"/>
  <c r="H3513" i="62"/>
  <c r="I3513" i="62" s="1"/>
  <c r="H3512" i="62"/>
  <c r="I3512" i="62" s="1"/>
  <c r="H3511" i="62"/>
  <c r="I3511" i="62" s="1"/>
  <c r="H3510" i="62"/>
  <c r="I3510" i="62" s="1"/>
  <c r="H3509" i="62"/>
  <c r="I3509" i="62" s="1"/>
  <c r="H3508" i="62"/>
  <c r="I3508" i="62" s="1"/>
  <c r="H3507" i="62"/>
  <c r="I3507" i="62" s="1"/>
  <c r="H3506" i="62"/>
  <c r="I3506" i="62" s="1"/>
  <c r="H3505" i="62"/>
  <c r="I3505" i="62" s="1"/>
  <c r="H3504" i="62"/>
  <c r="I3504" i="62" s="1"/>
  <c r="H3503" i="62"/>
  <c r="I3503" i="62" s="1"/>
  <c r="H3502" i="62"/>
  <c r="I3502" i="62" s="1"/>
  <c r="H3501" i="62"/>
  <c r="I3501" i="62" s="1"/>
  <c r="H3500" i="62"/>
  <c r="I3500" i="62" s="1"/>
  <c r="H3499" i="62"/>
  <c r="I3499" i="62" s="1"/>
  <c r="H3498" i="62"/>
  <c r="I3498" i="62" s="1"/>
  <c r="H3497" i="62"/>
  <c r="I3497" i="62" s="1"/>
  <c r="H3496" i="62"/>
  <c r="I3496" i="62" s="1"/>
  <c r="H3495" i="62"/>
  <c r="I3495" i="62" s="1"/>
  <c r="H3494" i="62"/>
  <c r="I3494" i="62" s="1"/>
  <c r="H3493" i="62"/>
  <c r="I3493" i="62" s="1"/>
  <c r="H3492" i="62"/>
  <c r="I3492" i="62" s="1"/>
  <c r="H3491" i="62"/>
  <c r="I3491" i="62" s="1"/>
  <c r="H3490" i="62"/>
  <c r="I3490" i="62" s="1"/>
  <c r="H3489" i="62"/>
  <c r="I3489" i="62" s="1"/>
  <c r="H3488" i="62"/>
  <c r="I3488" i="62" s="1"/>
  <c r="H3487" i="62"/>
  <c r="I3487" i="62" s="1"/>
  <c r="H3486" i="62"/>
  <c r="I3486" i="62" s="1"/>
  <c r="H3485" i="62"/>
  <c r="I3485" i="62" s="1"/>
  <c r="H3484" i="62"/>
  <c r="I3484" i="62" s="1"/>
  <c r="H3483" i="62"/>
  <c r="I3483" i="62" s="1"/>
  <c r="H3482" i="62"/>
  <c r="I3482" i="62" s="1"/>
  <c r="H3481" i="62"/>
  <c r="I3481" i="62" s="1"/>
  <c r="H3480" i="62"/>
  <c r="I3480" i="62" s="1"/>
  <c r="H3479" i="62"/>
  <c r="I3479" i="62" s="1"/>
  <c r="H3478" i="62"/>
  <c r="I3478" i="62" s="1"/>
  <c r="H3477" i="62"/>
  <c r="I3477" i="62" s="1"/>
  <c r="H3476" i="62"/>
  <c r="I3476" i="62" s="1"/>
  <c r="H3475" i="62"/>
  <c r="I3475" i="62" s="1"/>
  <c r="H3474" i="62"/>
  <c r="I3474" i="62" s="1"/>
  <c r="H3473" i="62"/>
  <c r="I3473" i="62" s="1"/>
  <c r="H3472" i="62"/>
  <c r="I3472" i="62" s="1"/>
  <c r="H3471" i="62"/>
  <c r="I3471" i="62" s="1"/>
  <c r="H3470" i="62"/>
  <c r="I3470" i="62" s="1"/>
  <c r="H3469" i="62"/>
  <c r="I3469" i="62" s="1"/>
  <c r="H3468" i="62"/>
  <c r="I3468" i="62" s="1"/>
  <c r="H3467" i="62"/>
  <c r="I3467" i="62" s="1"/>
  <c r="H3466" i="62"/>
  <c r="I3466" i="62" s="1"/>
  <c r="H3465" i="62"/>
  <c r="I3465" i="62" s="1"/>
  <c r="H3464" i="62"/>
  <c r="I3464" i="62" s="1"/>
  <c r="H3463" i="62"/>
  <c r="I3463" i="62" s="1"/>
  <c r="H3462" i="62"/>
  <c r="I3462" i="62" s="1"/>
  <c r="H3461" i="62"/>
  <c r="I3461" i="62" s="1"/>
  <c r="H3460" i="62"/>
  <c r="I3460" i="62" s="1"/>
  <c r="H3459" i="62"/>
  <c r="I3459" i="62" s="1"/>
  <c r="H3458" i="62"/>
  <c r="I3458" i="62" s="1"/>
  <c r="H3457" i="62"/>
  <c r="I3457" i="62" s="1"/>
  <c r="H3456" i="62"/>
  <c r="I3456" i="62" s="1"/>
  <c r="H3455" i="62"/>
  <c r="I3455" i="62" s="1"/>
  <c r="H3454" i="62"/>
  <c r="I3454" i="62" s="1"/>
  <c r="H3453" i="62"/>
  <c r="I3453" i="62" s="1"/>
  <c r="H3452" i="62"/>
  <c r="I3452" i="62" s="1"/>
  <c r="H3451" i="62"/>
  <c r="I3451" i="62" s="1"/>
  <c r="H3450" i="62"/>
  <c r="I3450" i="62" s="1"/>
  <c r="H3449" i="62"/>
  <c r="I3449" i="62" s="1"/>
  <c r="H3448" i="62"/>
  <c r="I3448" i="62" s="1"/>
  <c r="H3447" i="62"/>
  <c r="I3447" i="62" s="1"/>
  <c r="H3446" i="62"/>
  <c r="I3446" i="62" s="1"/>
  <c r="H3445" i="62"/>
  <c r="I3445" i="62" s="1"/>
  <c r="H3444" i="62"/>
  <c r="I3444" i="62" s="1"/>
  <c r="H3443" i="62"/>
  <c r="I3443" i="62" s="1"/>
  <c r="H3442" i="62"/>
  <c r="I3442" i="62" s="1"/>
  <c r="H3441" i="62"/>
  <c r="I3441" i="62" s="1"/>
  <c r="H3440" i="62"/>
  <c r="I3440" i="62" s="1"/>
  <c r="H3439" i="62"/>
  <c r="I3439" i="62" s="1"/>
  <c r="H3438" i="62"/>
  <c r="I3438" i="62" s="1"/>
  <c r="H3437" i="62"/>
  <c r="I3437" i="62" s="1"/>
  <c r="H3436" i="62"/>
  <c r="I3436" i="62" s="1"/>
  <c r="H3435" i="62"/>
  <c r="I3435" i="62" s="1"/>
  <c r="H3434" i="62"/>
  <c r="I3434" i="62" s="1"/>
  <c r="H3433" i="62"/>
  <c r="I3433" i="62" s="1"/>
  <c r="H3432" i="62"/>
  <c r="I3432" i="62" s="1"/>
  <c r="H3431" i="62"/>
  <c r="I3431" i="62" s="1"/>
  <c r="H3430" i="62"/>
  <c r="I3430" i="62" s="1"/>
  <c r="H3429" i="62"/>
  <c r="I3429" i="62" s="1"/>
  <c r="H3428" i="62"/>
  <c r="I3428" i="62" s="1"/>
  <c r="H3427" i="62"/>
  <c r="I3427" i="62" s="1"/>
  <c r="H3426" i="62"/>
  <c r="I3426" i="62" s="1"/>
  <c r="H3425" i="62"/>
  <c r="I3425" i="62" s="1"/>
  <c r="H3424" i="62"/>
  <c r="I3424" i="62" s="1"/>
  <c r="H3423" i="62"/>
  <c r="I3423" i="62" s="1"/>
  <c r="H3422" i="62"/>
  <c r="I3422" i="62" s="1"/>
  <c r="H3421" i="62"/>
  <c r="I3421" i="62" s="1"/>
  <c r="H3420" i="62"/>
  <c r="I3420" i="62" s="1"/>
  <c r="H3419" i="62"/>
  <c r="I3419" i="62" s="1"/>
  <c r="H3418" i="62"/>
  <c r="I3418" i="62" s="1"/>
  <c r="H3417" i="62"/>
  <c r="I3417" i="62" s="1"/>
  <c r="H3416" i="62"/>
  <c r="I3416" i="62" s="1"/>
  <c r="H3415" i="62"/>
  <c r="I3415" i="62" s="1"/>
  <c r="H3414" i="62"/>
  <c r="I3414" i="62" s="1"/>
  <c r="H3413" i="62"/>
  <c r="I3413" i="62" s="1"/>
  <c r="H3412" i="62"/>
  <c r="I3412" i="62" s="1"/>
  <c r="H3411" i="62"/>
  <c r="I3411" i="62" s="1"/>
  <c r="H3410" i="62"/>
  <c r="I3410" i="62" s="1"/>
  <c r="H3409" i="62"/>
  <c r="I3409" i="62" s="1"/>
  <c r="H3408" i="62"/>
  <c r="I3408" i="62" s="1"/>
  <c r="H3407" i="62"/>
  <c r="I3407" i="62" s="1"/>
  <c r="H3406" i="62"/>
  <c r="I3406" i="62" s="1"/>
  <c r="H3405" i="62"/>
  <c r="I3405" i="62" s="1"/>
  <c r="H3404" i="62"/>
  <c r="I3404" i="62" s="1"/>
  <c r="H3403" i="62"/>
  <c r="I3403" i="62" s="1"/>
  <c r="H3402" i="62"/>
  <c r="I3402" i="62" s="1"/>
  <c r="H3401" i="62"/>
  <c r="I3401" i="62" s="1"/>
  <c r="H3400" i="62"/>
  <c r="I3400" i="62" s="1"/>
  <c r="H3399" i="62"/>
  <c r="I3399" i="62" s="1"/>
  <c r="H3398" i="62"/>
  <c r="I3398" i="62" s="1"/>
  <c r="H3397" i="62"/>
  <c r="I3397" i="62" s="1"/>
  <c r="H3396" i="62"/>
  <c r="I3396" i="62" s="1"/>
  <c r="H3395" i="62"/>
  <c r="I3395" i="62" s="1"/>
  <c r="H3394" i="62"/>
  <c r="I3394" i="62" s="1"/>
  <c r="H3393" i="62"/>
  <c r="I3393" i="62" s="1"/>
  <c r="H3392" i="62"/>
  <c r="I3392" i="62" s="1"/>
  <c r="H3391" i="62"/>
  <c r="I3391" i="62" s="1"/>
  <c r="H3390" i="62"/>
  <c r="I3390" i="62" s="1"/>
  <c r="H3389" i="62"/>
  <c r="I3389" i="62" s="1"/>
  <c r="H3388" i="62"/>
  <c r="I3388" i="62" s="1"/>
  <c r="H3387" i="62"/>
  <c r="I3387" i="62" s="1"/>
  <c r="H3386" i="62"/>
  <c r="I3386" i="62" s="1"/>
  <c r="H3385" i="62"/>
  <c r="I3385" i="62" s="1"/>
  <c r="H3384" i="62"/>
  <c r="I3384" i="62" s="1"/>
  <c r="H3383" i="62"/>
  <c r="I3383" i="62" s="1"/>
  <c r="H3382" i="62"/>
  <c r="I3382" i="62" s="1"/>
  <c r="H3381" i="62"/>
  <c r="I3381" i="62" s="1"/>
  <c r="H3380" i="62"/>
  <c r="I3380" i="62" s="1"/>
  <c r="H3379" i="62"/>
  <c r="I3379" i="62" s="1"/>
  <c r="H3378" i="62"/>
  <c r="I3378" i="62" s="1"/>
  <c r="H3377" i="62"/>
  <c r="I3377" i="62" s="1"/>
  <c r="H3376" i="62"/>
  <c r="I3376" i="62" s="1"/>
  <c r="H3375" i="62"/>
  <c r="I3375" i="62" s="1"/>
  <c r="H3374" i="62"/>
  <c r="I3374" i="62" s="1"/>
  <c r="H3373" i="62"/>
  <c r="I3373" i="62" s="1"/>
  <c r="H3372" i="62"/>
  <c r="I3372" i="62" s="1"/>
  <c r="H3371" i="62"/>
  <c r="I3371" i="62" s="1"/>
  <c r="H3370" i="62"/>
  <c r="I3370" i="62" s="1"/>
  <c r="H3369" i="62"/>
  <c r="I3369" i="62" s="1"/>
  <c r="H3368" i="62"/>
  <c r="I3368" i="62" s="1"/>
  <c r="H3367" i="62"/>
  <c r="I3367" i="62" s="1"/>
  <c r="H3366" i="62"/>
  <c r="I3366" i="62" s="1"/>
  <c r="H3365" i="62"/>
  <c r="I3365" i="62" s="1"/>
  <c r="H3364" i="62"/>
  <c r="I3364" i="62" s="1"/>
  <c r="H3363" i="62"/>
  <c r="I3363" i="62" s="1"/>
  <c r="H3362" i="62"/>
  <c r="I3362" i="62" s="1"/>
  <c r="H3361" i="62"/>
  <c r="I3361" i="62" s="1"/>
  <c r="H3360" i="62"/>
  <c r="I3360" i="62" s="1"/>
  <c r="H3359" i="62"/>
  <c r="I3359" i="62" s="1"/>
  <c r="H3358" i="62"/>
  <c r="I3358" i="62" s="1"/>
  <c r="H3357" i="62"/>
  <c r="I3357" i="62" s="1"/>
  <c r="H3356" i="62"/>
  <c r="I3356" i="62" s="1"/>
  <c r="H3355" i="62"/>
  <c r="I3355" i="62" s="1"/>
  <c r="H3354" i="62"/>
  <c r="I3354" i="62" s="1"/>
  <c r="H3353" i="62"/>
  <c r="I3353" i="62" s="1"/>
  <c r="H3352" i="62"/>
  <c r="I3352" i="62" s="1"/>
  <c r="H3351" i="62"/>
  <c r="I3351" i="62" s="1"/>
  <c r="H3350" i="62"/>
  <c r="I3350" i="62" s="1"/>
  <c r="H3349" i="62"/>
  <c r="I3349" i="62" s="1"/>
  <c r="H3348" i="62"/>
  <c r="I3348" i="62" s="1"/>
  <c r="H3347" i="62"/>
  <c r="I3347" i="62" s="1"/>
  <c r="H3346" i="62"/>
  <c r="I3346" i="62" s="1"/>
  <c r="H3345" i="62"/>
  <c r="I3345" i="62" s="1"/>
  <c r="H3344" i="62"/>
  <c r="I3344" i="62" s="1"/>
  <c r="H3343" i="62"/>
  <c r="I3343" i="62" s="1"/>
  <c r="H3342" i="62"/>
  <c r="I3342" i="62" s="1"/>
  <c r="H3341" i="62"/>
  <c r="I3341" i="62" s="1"/>
  <c r="H3340" i="62"/>
  <c r="I3340" i="62" s="1"/>
  <c r="H3339" i="62"/>
  <c r="I3339" i="62" s="1"/>
  <c r="H3338" i="62"/>
  <c r="I3338" i="62" s="1"/>
  <c r="H3337" i="62"/>
  <c r="I3337" i="62" s="1"/>
  <c r="H3336" i="62"/>
  <c r="I3336" i="62" s="1"/>
  <c r="H3335" i="62"/>
  <c r="I3335" i="62" s="1"/>
  <c r="H3334" i="62"/>
  <c r="I3334" i="62" s="1"/>
  <c r="H3333" i="62"/>
  <c r="I3333" i="62" s="1"/>
  <c r="H3332" i="62"/>
  <c r="I3332" i="62" s="1"/>
  <c r="H3331" i="62"/>
  <c r="I3331" i="62" s="1"/>
  <c r="H3330" i="62"/>
  <c r="I3330" i="62" s="1"/>
  <c r="H3329" i="62"/>
  <c r="I3329" i="62" s="1"/>
  <c r="H3328" i="62"/>
  <c r="I3328" i="62" s="1"/>
  <c r="H3327" i="62"/>
  <c r="I3327" i="62" s="1"/>
  <c r="H3326" i="62"/>
  <c r="I3326" i="62" s="1"/>
  <c r="H3325" i="62"/>
  <c r="I3325" i="62" s="1"/>
  <c r="H3324" i="62"/>
  <c r="I3324" i="62" s="1"/>
  <c r="H3323" i="62"/>
  <c r="I3323" i="62" s="1"/>
  <c r="H3322" i="62"/>
  <c r="I3322" i="62" s="1"/>
  <c r="H3321" i="62"/>
  <c r="I3321" i="62" s="1"/>
  <c r="H3320" i="62"/>
  <c r="I3320" i="62" s="1"/>
  <c r="H3319" i="62"/>
  <c r="I3319" i="62" s="1"/>
  <c r="H3318" i="62"/>
  <c r="I3318" i="62" s="1"/>
  <c r="H3317" i="62"/>
  <c r="I3317" i="62" s="1"/>
  <c r="H3316" i="62"/>
  <c r="I3316" i="62" s="1"/>
  <c r="H3315" i="62"/>
  <c r="I3315" i="62" s="1"/>
  <c r="H3314" i="62"/>
  <c r="I3314" i="62" s="1"/>
  <c r="H3313" i="62"/>
  <c r="I3313" i="62" s="1"/>
  <c r="H3312" i="62"/>
  <c r="I3312" i="62" s="1"/>
  <c r="H3311" i="62"/>
  <c r="I3311" i="62" s="1"/>
  <c r="H3310" i="62"/>
  <c r="I3310" i="62" s="1"/>
  <c r="H3309" i="62"/>
  <c r="I3309" i="62" s="1"/>
  <c r="H3308" i="62"/>
  <c r="I3308" i="62" s="1"/>
  <c r="H3307" i="62"/>
  <c r="I3307" i="62" s="1"/>
  <c r="H3306" i="62"/>
  <c r="I3306" i="62" s="1"/>
  <c r="H3305" i="62"/>
  <c r="I3305" i="62" s="1"/>
  <c r="H3304" i="62"/>
  <c r="I3304" i="62" s="1"/>
  <c r="H3303" i="62"/>
  <c r="I3303" i="62" s="1"/>
  <c r="H3302" i="62"/>
  <c r="I3302" i="62" s="1"/>
  <c r="H3301" i="62"/>
  <c r="I3301" i="62" s="1"/>
  <c r="H3300" i="62"/>
  <c r="I3300" i="62" s="1"/>
  <c r="H3299" i="62"/>
  <c r="I3299" i="62" s="1"/>
  <c r="H3298" i="62"/>
  <c r="I3298" i="62" s="1"/>
  <c r="H3297" i="62"/>
  <c r="I3297" i="62" s="1"/>
  <c r="H3296" i="62"/>
  <c r="I3296" i="62" s="1"/>
  <c r="H3295" i="62"/>
  <c r="I3295" i="62" s="1"/>
  <c r="H3294" i="62"/>
  <c r="I3294" i="62" s="1"/>
  <c r="H3293" i="62"/>
  <c r="I3293" i="62" s="1"/>
  <c r="H3292" i="62"/>
  <c r="I3292" i="62" s="1"/>
  <c r="H3291" i="62"/>
  <c r="I3291" i="62" s="1"/>
  <c r="H3290" i="62"/>
  <c r="I3290" i="62" s="1"/>
  <c r="H3289" i="62"/>
  <c r="I3289" i="62" s="1"/>
  <c r="H3288" i="62"/>
  <c r="I3288" i="62" s="1"/>
  <c r="H3287" i="62"/>
  <c r="I3287" i="62" s="1"/>
  <c r="H3286" i="62"/>
  <c r="I3286" i="62" s="1"/>
  <c r="H3285" i="62"/>
  <c r="I3285" i="62" s="1"/>
  <c r="H3284" i="62"/>
  <c r="I3284" i="62" s="1"/>
  <c r="H3283" i="62"/>
  <c r="I3283" i="62" s="1"/>
  <c r="H3282" i="62"/>
  <c r="I3282" i="62" s="1"/>
  <c r="H3281" i="62"/>
  <c r="I3281" i="62" s="1"/>
  <c r="H3280" i="62"/>
  <c r="I3280" i="62" s="1"/>
  <c r="H3279" i="62"/>
  <c r="I3279" i="62" s="1"/>
  <c r="H3278" i="62"/>
  <c r="I3278" i="62" s="1"/>
  <c r="H3277" i="62"/>
  <c r="I3277" i="62" s="1"/>
  <c r="H3276" i="62"/>
  <c r="I3276" i="62" s="1"/>
  <c r="H3275" i="62"/>
  <c r="I3275" i="62" s="1"/>
  <c r="H3274" i="62"/>
  <c r="I3274" i="62" s="1"/>
  <c r="H3273" i="62"/>
  <c r="I3273" i="62" s="1"/>
  <c r="H3272" i="62"/>
  <c r="I3272" i="62" s="1"/>
  <c r="H3271" i="62"/>
  <c r="I3271" i="62" s="1"/>
  <c r="H3270" i="62"/>
  <c r="I3270" i="62" s="1"/>
  <c r="H3269" i="62"/>
  <c r="I3269" i="62" s="1"/>
  <c r="H3268" i="62"/>
  <c r="I3268" i="62" s="1"/>
  <c r="H3267" i="62"/>
  <c r="I3267" i="62" s="1"/>
  <c r="H3266" i="62"/>
  <c r="I3266" i="62" s="1"/>
  <c r="H3265" i="62"/>
  <c r="I3265" i="62" s="1"/>
  <c r="H3264" i="62"/>
  <c r="I3264" i="62" s="1"/>
  <c r="H3263" i="62"/>
  <c r="I3263" i="62" s="1"/>
  <c r="H3262" i="62"/>
  <c r="I3262" i="62" s="1"/>
  <c r="H3261" i="62"/>
  <c r="I3261" i="62" s="1"/>
  <c r="H3260" i="62"/>
  <c r="I3260" i="62" s="1"/>
  <c r="H3259" i="62"/>
  <c r="I3259" i="62" s="1"/>
  <c r="H3258" i="62"/>
  <c r="I3258" i="62" s="1"/>
  <c r="H3257" i="62"/>
  <c r="I3257" i="62" s="1"/>
  <c r="H3256" i="62"/>
  <c r="I3256" i="62" s="1"/>
  <c r="H3255" i="62"/>
  <c r="I3255" i="62" s="1"/>
  <c r="H3254" i="62"/>
  <c r="I3254" i="62" s="1"/>
  <c r="H3253" i="62"/>
  <c r="I3253" i="62" s="1"/>
  <c r="H3252" i="62"/>
  <c r="I3252" i="62" s="1"/>
  <c r="H3251" i="62"/>
  <c r="I3251" i="62" s="1"/>
  <c r="H3250" i="62"/>
  <c r="I3250" i="62" s="1"/>
  <c r="H3249" i="62"/>
  <c r="I3249" i="62" s="1"/>
  <c r="H3248" i="62"/>
  <c r="I3248" i="62" s="1"/>
  <c r="H3247" i="62"/>
  <c r="I3247" i="62" s="1"/>
  <c r="H3246" i="62"/>
  <c r="I3246" i="62" s="1"/>
  <c r="H3245" i="62"/>
  <c r="I3245" i="62" s="1"/>
  <c r="H3244" i="62"/>
  <c r="I3244" i="62" s="1"/>
  <c r="H3243" i="62"/>
  <c r="I3243" i="62" s="1"/>
  <c r="H3242" i="62"/>
  <c r="I3242" i="62" s="1"/>
  <c r="H3241" i="62"/>
  <c r="I3241" i="62" s="1"/>
  <c r="H3240" i="62"/>
  <c r="I3240" i="62" s="1"/>
  <c r="H3239" i="62"/>
  <c r="I3239" i="62" s="1"/>
  <c r="H3238" i="62"/>
  <c r="I3238" i="62" s="1"/>
  <c r="H3237" i="62"/>
  <c r="I3237" i="62" s="1"/>
  <c r="H3236" i="62"/>
  <c r="I3236" i="62" s="1"/>
  <c r="H3235" i="62"/>
  <c r="I3235" i="62" s="1"/>
  <c r="H3234" i="62"/>
  <c r="I3234" i="62" s="1"/>
  <c r="H3233" i="62"/>
  <c r="I3233" i="62" s="1"/>
  <c r="H3232" i="62"/>
  <c r="I3232" i="62" s="1"/>
  <c r="H3231" i="62"/>
  <c r="I3231" i="62" s="1"/>
  <c r="H3230" i="62"/>
  <c r="I3230" i="62" s="1"/>
  <c r="H3229" i="62"/>
  <c r="I3229" i="62" s="1"/>
  <c r="H3228" i="62"/>
  <c r="I3228" i="62" s="1"/>
  <c r="H3227" i="62"/>
  <c r="I3227" i="62" s="1"/>
  <c r="H3226" i="62"/>
  <c r="I3226" i="62" s="1"/>
  <c r="H3225" i="62"/>
  <c r="I3225" i="62" s="1"/>
  <c r="H3224" i="62"/>
  <c r="I3224" i="62" s="1"/>
  <c r="H3223" i="62"/>
  <c r="I3223" i="62" s="1"/>
  <c r="H3222" i="62"/>
  <c r="I3222" i="62" s="1"/>
  <c r="H3221" i="62"/>
  <c r="I3221" i="62" s="1"/>
  <c r="H3220" i="62"/>
  <c r="I3220" i="62" s="1"/>
  <c r="H3219" i="62"/>
  <c r="I3219" i="62" s="1"/>
  <c r="H3218" i="62"/>
  <c r="I3218" i="62" s="1"/>
  <c r="H3217" i="62"/>
  <c r="I3217" i="62" s="1"/>
  <c r="H3216" i="62"/>
  <c r="I3216" i="62" s="1"/>
  <c r="H3215" i="62"/>
  <c r="I3215" i="62" s="1"/>
  <c r="H3214" i="62"/>
  <c r="I3214" i="62" s="1"/>
  <c r="H3213" i="62"/>
  <c r="I3213" i="62" s="1"/>
  <c r="H3212" i="62"/>
  <c r="I3212" i="62" s="1"/>
  <c r="H3211" i="62"/>
  <c r="I3211" i="62" s="1"/>
  <c r="H3210" i="62"/>
  <c r="I3210" i="62" s="1"/>
  <c r="H3209" i="62"/>
  <c r="I3209" i="62" s="1"/>
  <c r="H3208" i="62"/>
  <c r="I3208" i="62" s="1"/>
  <c r="H3207" i="62"/>
  <c r="I3207" i="62" s="1"/>
  <c r="H3206" i="62"/>
  <c r="I3206" i="62" s="1"/>
  <c r="H3205" i="62"/>
  <c r="I3205" i="62" s="1"/>
  <c r="H3204" i="62"/>
  <c r="I3204" i="62" s="1"/>
  <c r="H3203" i="62"/>
  <c r="I3203" i="62" s="1"/>
  <c r="H3202" i="62"/>
  <c r="I3202" i="62" s="1"/>
  <c r="H3201" i="62"/>
  <c r="I3201" i="62" s="1"/>
  <c r="H3200" i="62"/>
  <c r="I3200" i="62" s="1"/>
  <c r="H3199" i="62"/>
  <c r="I3199" i="62" s="1"/>
  <c r="H3198" i="62"/>
  <c r="I3198" i="62" s="1"/>
  <c r="H3197" i="62"/>
  <c r="I3197" i="62" s="1"/>
  <c r="H3196" i="62"/>
  <c r="I3196" i="62" s="1"/>
  <c r="H3195" i="62"/>
  <c r="I3195" i="62" s="1"/>
  <c r="H3194" i="62"/>
  <c r="I3194" i="62" s="1"/>
  <c r="H3193" i="62"/>
  <c r="I3193" i="62" s="1"/>
  <c r="H3192" i="62"/>
  <c r="I3192" i="62" s="1"/>
  <c r="H3191" i="62"/>
  <c r="I3191" i="62" s="1"/>
  <c r="H3190" i="62"/>
  <c r="I3190" i="62" s="1"/>
  <c r="H3189" i="62"/>
  <c r="I3189" i="62" s="1"/>
  <c r="H3188" i="62"/>
  <c r="I3188" i="62" s="1"/>
  <c r="H3187" i="62"/>
  <c r="I3187" i="62" s="1"/>
  <c r="H3186" i="62"/>
  <c r="I3186" i="62" s="1"/>
  <c r="H3185" i="62"/>
  <c r="I3185" i="62" s="1"/>
  <c r="H3184" i="62"/>
  <c r="I3184" i="62" s="1"/>
  <c r="H3183" i="62"/>
  <c r="I3183" i="62" s="1"/>
  <c r="H3182" i="62"/>
  <c r="I3182" i="62" s="1"/>
  <c r="H3181" i="62"/>
  <c r="I3181" i="62" s="1"/>
  <c r="H3180" i="62"/>
  <c r="I3180" i="62" s="1"/>
  <c r="H3179" i="62"/>
  <c r="I3179" i="62" s="1"/>
  <c r="H3178" i="62"/>
  <c r="I3178" i="62" s="1"/>
  <c r="H3177" i="62"/>
  <c r="I3177" i="62" s="1"/>
  <c r="H3176" i="62"/>
  <c r="I3176" i="62" s="1"/>
  <c r="H3175" i="62"/>
  <c r="I3175" i="62" s="1"/>
  <c r="H3174" i="62"/>
  <c r="I3174" i="62" s="1"/>
  <c r="H3173" i="62"/>
  <c r="I3173" i="62" s="1"/>
  <c r="H3172" i="62"/>
  <c r="I3172" i="62" s="1"/>
  <c r="H3171" i="62"/>
  <c r="I3171" i="62" s="1"/>
  <c r="H3170" i="62"/>
  <c r="I3170" i="62" s="1"/>
  <c r="H3169" i="62"/>
  <c r="I3169" i="62" s="1"/>
  <c r="H3168" i="62"/>
  <c r="I3168" i="62" s="1"/>
  <c r="H3167" i="62"/>
  <c r="I3167" i="62" s="1"/>
  <c r="H3166" i="62"/>
  <c r="I3166" i="62" s="1"/>
  <c r="H3165" i="62"/>
  <c r="I3165" i="62" s="1"/>
  <c r="H3164" i="62"/>
  <c r="I3164" i="62" s="1"/>
  <c r="H3163" i="62"/>
  <c r="I3163" i="62" s="1"/>
  <c r="H3162" i="62"/>
  <c r="I3162" i="62" s="1"/>
  <c r="H3161" i="62"/>
  <c r="I3161" i="62" s="1"/>
  <c r="H3160" i="62"/>
  <c r="I3160" i="62" s="1"/>
  <c r="H3159" i="62"/>
  <c r="I3159" i="62" s="1"/>
  <c r="H3158" i="62"/>
  <c r="I3158" i="62" s="1"/>
  <c r="H3157" i="62"/>
  <c r="I3157" i="62" s="1"/>
  <c r="H3156" i="62"/>
  <c r="I3156" i="62" s="1"/>
  <c r="H3155" i="62"/>
  <c r="I3155" i="62" s="1"/>
  <c r="H3154" i="62"/>
  <c r="I3154" i="62" s="1"/>
  <c r="H3153" i="62"/>
  <c r="I3153" i="62" s="1"/>
  <c r="H3152" i="62"/>
  <c r="I3152" i="62" s="1"/>
  <c r="H3151" i="62"/>
  <c r="I3151" i="62" s="1"/>
  <c r="H3150" i="62"/>
  <c r="I3150" i="62" s="1"/>
  <c r="H3149" i="62"/>
  <c r="I3149" i="62" s="1"/>
  <c r="H3148" i="62"/>
  <c r="I3148" i="62" s="1"/>
  <c r="H3147" i="62"/>
  <c r="I3147" i="62" s="1"/>
  <c r="H3146" i="62"/>
  <c r="I3146" i="62" s="1"/>
  <c r="H3145" i="62"/>
  <c r="I3145" i="62" s="1"/>
  <c r="H3144" i="62"/>
  <c r="I3144" i="62" s="1"/>
  <c r="H3143" i="62"/>
  <c r="I3143" i="62" s="1"/>
  <c r="H3142" i="62"/>
  <c r="I3142" i="62" s="1"/>
  <c r="H3141" i="62"/>
  <c r="I3141" i="62" s="1"/>
  <c r="H3140" i="62"/>
  <c r="I3140" i="62" s="1"/>
  <c r="H3139" i="62"/>
  <c r="I3139" i="62" s="1"/>
  <c r="H3138" i="62"/>
  <c r="I3138" i="62" s="1"/>
  <c r="H3137" i="62"/>
  <c r="I3137" i="62" s="1"/>
  <c r="H3136" i="62"/>
  <c r="I3136" i="62" s="1"/>
  <c r="H3135" i="62"/>
  <c r="I3135" i="62" s="1"/>
  <c r="H3134" i="62"/>
  <c r="I3134" i="62" s="1"/>
  <c r="H3133" i="62"/>
  <c r="I3133" i="62" s="1"/>
  <c r="H3132" i="62"/>
  <c r="I3132" i="62" s="1"/>
  <c r="H3131" i="62"/>
  <c r="I3131" i="62" s="1"/>
  <c r="H3130" i="62"/>
  <c r="I3130" i="62" s="1"/>
  <c r="H3129" i="62"/>
  <c r="I3129" i="62" s="1"/>
  <c r="H3128" i="62"/>
  <c r="I3128" i="62" s="1"/>
  <c r="H3127" i="62"/>
  <c r="I3127" i="62" s="1"/>
  <c r="H3126" i="62"/>
  <c r="I3126" i="62" s="1"/>
  <c r="H3125" i="62"/>
  <c r="I3125" i="62" s="1"/>
  <c r="H3124" i="62"/>
  <c r="I3124" i="62" s="1"/>
  <c r="H3123" i="62"/>
  <c r="I3123" i="62" s="1"/>
  <c r="H3122" i="62"/>
  <c r="I3122" i="62" s="1"/>
  <c r="H3121" i="62"/>
  <c r="I3121" i="62" s="1"/>
  <c r="H3120" i="62"/>
  <c r="I3120" i="62" s="1"/>
  <c r="H3119" i="62"/>
  <c r="I3119" i="62" s="1"/>
  <c r="H3118" i="62"/>
  <c r="I3118" i="62" s="1"/>
  <c r="H3117" i="62"/>
  <c r="I3117" i="62" s="1"/>
  <c r="H3116" i="62"/>
  <c r="I3116" i="62" s="1"/>
  <c r="H3115" i="62"/>
  <c r="I3115" i="62" s="1"/>
  <c r="H3114" i="62"/>
  <c r="I3114" i="62" s="1"/>
  <c r="H3113" i="62"/>
  <c r="I3113" i="62" s="1"/>
  <c r="H3112" i="62"/>
  <c r="I3112" i="62" s="1"/>
  <c r="H3111" i="62"/>
  <c r="I3111" i="62" s="1"/>
  <c r="H3110" i="62"/>
  <c r="I3110" i="62" s="1"/>
  <c r="H3109" i="62"/>
  <c r="I3109" i="62" s="1"/>
  <c r="H3108" i="62"/>
  <c r="I3108" i="62" s="1"/>
  <c r="H3107" i="62"/>
  <c r="I3107" i="62" s="1"/>
  <c r="H3106" i="62"/>
  <c r="I3106" i="62" s="1"/>
  <c r="H3105" i="62"/>
  <c r="I3105" i="62" s="1"/>
  <c r="H3104" i="62"/>
  <c r="I3104" i="62" s="1"/>
  <c r="H3103" i="62"/>
  <c r="I3103" i="62" s="1"/>
  <c r="H3102" i="62"/>
  <c r="I3102" i="62" s="1"/>
  <c r="H3101" i="62"/>
  <c r="I3101" i="62" s="1"/>
  <c r="H3100" i="62"/>
  <c r="I3100" i="62" s="1"/>
  <c r="H3099" i="62"/>
  <c r="I3099" i="62" s="1"/>
  <c r="H3098" i="62"/>
  <c r="I3098" i="62" s="1"/>
  <c r="H3097" i="62"/>
  <c r="I3097" i="62" s="1"/>
  <c r="H3096" i="62"/>
  <c r="I3096" i="62" s="1"/>
  <c r="H3095" i="62"/>
  <c r="I3095" i="62" s="1"/>
  <c r="H3094" i="62"/>
  <c r="I3094" i="62" s="1"/>
  <c r="H3093" i="62"/>
  <c r="I3093" i="62" s="1"/>
  <c r="H3092" i="62"/>
  <c r="I3092" i="62" s="1"/>
  <c r="H3091" i="62"/>
  <c r="I3091" i="62" s="1"/>
  <c r="H3090" i="62"/>
  <c r="I3090" i="62" s="1"/>
  <c r="H3089" i="62"/>
  <c r="I3089" i="62" s="1"/>
  <c r="H3088" i="62"/>
  <c r="I3088" i="62" s="1"/>
  <c r="H3087" i="62"/>
  <c r="I3087" i="62" s="1"/>
  <c r="H3086" i="62"/>
  <c r="I3086" i="62" s="1"/>
  <c r="H3085" i="62"/>
  <c r="I3085" i="62" s="1"/>
  <c r="H3084" i="62"/>
  <c r="I3084" i="62" s="1"/>
  <c r="H3083" i="62"/>
  <c r="I3083" i="62" s="1"/>
  <c r="H3082" i="62"/>
  <c r="I3082" i="62" s="1"/>
  <c r="H3081" i="62"/>
  <c r="I3081" i="62" s="1"/>
  <c r="H3080" i="62"/>
  <c r="I3080" i="62" s="1"/>
  <c r="H3079" i="62"/>
  <c r="I3079" i="62" s="1"/>
  <c r="H3078" i="62"/>
  <c r="I3078" i="62" s="1"/>
  <c r="H3077" i="62"/>
  <c r="I3077" i="62" s="1"/>
  <c r="H3076" i="62"/>
  <c r="I3076" i="62" s="1"/>
  <c r="H3075" i="62"/>
  <c r="I3075" i="62" s="1"/>
  <c r="H3074" i="62"/>
  <c r="I3074" i="62" s="1"/>
  <c r="H3073" i="62"/>
  <c r="I3073" i="62" s="1"/>
  <c r="H3072" i="62"/>
  <c r="I3072" i="62" s="1"/>
  <c r="H3071" i="62"/>
  <c r="I3071" i="62" s="1"/>
  <c r="H3070" i="62"/>
  <c r="I3070" i="62" s="1"/>
  <c r="H3069" i="62"/>
  <c r="I3069" i="62" s="1"/>
  <c r="H3068" i="62"/>
  <c r="I3068" i="62" s="1"/>
  <c r="H3067" i="62"/>
  <c r="I3067" i="62" s="1"/>
  <c r="H3066" i="62"/>
  <c r="I3066" i="62" s="1"/>
  <c r="H3065" i="62"/>
  <c r="I3065" i="62" s="1"/>
  <c r="H3064" i="62"/>
  <c r="I3064" i="62" s="1"/>
  <c r="H3063" i="62"/>
  <c r="I3063" i="62" s="1"/>
  <c r="H3062" i="62"/>
  <c r="I3062" i="62" s="1"/>
  <c r="H3061" i="62"/>
  <c r="I3061" i="62" s="1"/>
  <c r="H3060" i="62"/>
  <c r="I3060" i="62" s="1"/>
  <c r="H3059" i="62"/>
  <c r="I3059" i="62" s="1"/>
  <c r="H3058" i="62"/>
  <c r="I3058" i="62" s="1"/>
  <c r="H3057" i="62"/>
  <c r="I3057" i="62" s="1"/>
  <c r="H3056" i="62"/>
  <c r="I3056" i="62" s="1"/>
  <c r="H3055" i="62"/>
  <c r="I3055" i="62" s="1"/>
  <c r="H3054" i="62"/>
  <c r="I3054" i="62" s="1"/>
  <c r="H3053" i="62"/>
  <c r="I3053" i="62" s="1"/>
  <c r="H3052" i="62"/>
  <c r="I3052" i="62" s="1"/>
  <c r="H3051" i="62"/>
  <c r="I3051" i="62" s="1"/>
  <c r="H3050" i="62"/>
  <c r="I3050" i="62" s="1"/>
  <c r="H3049" i="62"/>
  <c r="I3049" i="62" s="1"/>
  <c r="H3048" i="62"/>
  <c r="I3048" i="62" s="1"/>
  <c r="H3047" i="62"/>
  <c r="I3047" i="62" s="1"/>
  <c r="H3046" i="62"/>
  <c r="I3046" i="62" s="1"/>
  <c r="H3045" i="62"/>
  <c r="I3045" i="62" s="1"/>
  <c r="H3044" i="62"/>
  <c r="I3044" i="62" s="1"/>
  <c r="H3043" i="62"/>
  <c r="I3043" i="62" s="1"/>
  <c r="H3042" i="62"/>
  <c r="I3042" i="62" s="1"/>
  <c r="H3041" i="62"/>
  <c r="I3041" i="62" s="1"/>
  <c r="H3040" i="62"/>
  <c r="I3040" i="62" s="1"/>
  <c r="H3039" i="62"/>
  <c r="I3039" i="62" s="1"/>
  <c r="H3038" i="62"/>
  <c r="I3038" i="62" s="1"/>
  <c r="H3037" i="62"/>
  <c r="I3037" i="62" s="1"/>
  <c r="H3036" i="62"/>
  <c r="I3036" i="62" s="1"/>
  <c r="H3035" i="62"/>
  <c r="I3035" i="62" s="1"/>
  <c r="H3034" i="62"/>
  <c r="I3034" i="62" s="1"/>
  <c r="H3033" i="62"/>
  <c r="I3033" i="62" s="1"/>
  <c r="H3032" i="62"/>
  <c r="I3032" i="62" s="1"/>
  <c r="H3031" i="62"/>
  <c r="I3031" i="62" s="1"/>
  <c r="H3030" i="62"/>
  <c r="I3030" i="62" s="1"/>
  <c r="H3029" i="62"/>
  <c r="I3029" i="62" s="1"/>
  <c r="H3028" i="62"/>
  <c r="I3028" i="62" s="1"/>
  <c r="H3027" i="62"/>
  <c r="I3027" i="62" s="1"/>
  <c r="H3026" i="62"/>
  <c r="I3026" i="62" s="1"/>
  <c r="H3025" i="62"/>
  <c r="I3025" i="62" s="1"/>
  <c r="H3024" i="62"/>
  <c r="I3024" i="62" s="1"/>
  <c r="H3023" i="62"/>
  <c r="I3023" i="62" s="1"/>
  <c r="H3022" i="62"/>
  <c r="I3022" i="62" s="1"/>
  <c r="H3021" i="62"/>
  <c r="I3021" i="62" s="1"/>
  <c r="H3020" i="62"/>
  <c r="I3020" i="62" s="1"/>
  <c r="H3019" i="62"/>
  <c r="I3019" i="62" s="1"/>
  <c r="H3018" i="62"/>
  <c r="I3018" i="62" s="1"/>
  <c r="H3017" i="62"/>
  <c r="I3017" i="62" s="1"/>
  <c r="H3016" i="62"/>
  <c r="I3016" i="62" s="1"/>
  <c r="H3015" i="62"/>
  <c r="I3015" i="62" s="1"/>
  <c r="H3014" i="62"/>
  <c r="I3014" i="62" s="1"/>
  <c r="H3013" i="62"/>
  <c r="I3013" i="62" s="1"/>
  <c r="H3012" i="62"/>
  <c r="I3012" i="62" s="1"/>
  <c r="H3011" i="62"/>
  <c r="I3011" i="62" s="1"/>
  <c r="H3010" i="62"/>
  <c r="I3010" i="62" s="1"/>
  <c r="H3009" i="62"/>
  <c r="I3009" i="62" s="1"/>
  <c r="H3008" i="62"/>
  <c r="I3008" i="62" s="1"/>
  <c r="H3007" i="62"/>
  <c r="I3007" i="62" s="1"/>
  <c r="H3006" i="62"/>
  <c r="I3006" i="62" s="1"/>
  <c r="H3005" i="62"/>
  <c r="I3005" i="62" s="1"/>
  <c r="H3004" i="62"/>
  <c r="I3004" i="62" s="1"/>
  <c r="H3003" i="62"/>
  <c r="I3003" i="62" s="1"/>
  <c r="H3002" i="62"/>
  <c r="I3002" i="62" s="1"/>
  <c r="H3001" i="62"/>
  <c r="I3001" i="62" s="1"/>
  <c r="H3000" i="62"/>
  <c r="I3000" i="62" s="1"/>
  <c r="H2999" i="62"/>
  <c r="I2999" i="62" s="1"/>
  <c r="H2998" i="62"/>
  <c r="I2998" i="62" s="1"/>
  <c r="H2997" i="62"/>
  <c r="I2997" i="62" s="1"/>
  <c r="H2996" i="62"/>
  <c r="I2996" i="62" s="1"/>
  <c r="H2995" i="62"/>
  <c r="I2995" i="62" s="1"/>
  <c r="H2994" i="62"/>
  <c r="I2994" i="62" s="1"/>
  <c r="H2993" i="62"/>
  <c r="I2993" i="62" s="1"/>
  <c r="H2992" i="62"/>
  <c r="I2992" i="62" s="1"/>
  <c r="H2991" i="62"/>
  <c r="I2991" i="62" s="1"/>
  <c r="H2990" i="62"/>
  <c r="I2990" i="62" s="1"/>
  <c r="H2989" i="62"/>
  <c r="I2989" i="62" s="1"/>
  <c r="H2988" i="62"/>
  <c r="I2988" i="62" s="1"/>
  <c r="H2987" i="62"/>
  <c r="I2987" i="62" s="1"/>
  <c r="H2986" i="62"/>
  <c r="I2986" i="62" s="1"/>
  <c r="H2985" i="62"/>
  <c r="I2985" i="62" s="1"/>
  <c r="H2984" i="62"/>
  <c r="I2984" i="62" s="1"/>
  <c r="H2983" i="62"/>
  <c r="I2983" i="62" s="1"/>
  <c r="H2982" i="62"/>
  <c r="I2982" i="62" s="1"/>
  <c r="H2981" i="62"/>
  <c r="I2981" i="62" s="1"/>
  <c r="H2980" i="62"/>
  <c r="I2980" i="62" s="1"/>
  <c r="H2979" i="62"/>
  <c r="I2979" i="62" s="1"/>
  <c r="H2978" i="62"/>
  <c r="I2978" i="62" s="1"/>
  <c r="H2977" i="62"/>
  <c r="I2977" i="62" s="1"/>
  <c r="H2976" i="62"/>
  <c r="I2976" i="62" s="1"/>
  <c r="H2975" i="62"/>
  <c r="I2975" i="62" s="1"/>
  <c r="H2974" i="62"/>
  <c r="I2974" i="62" s="1"/>
  <c r="H2973" i="62"/>
  <c r="I2973" i="62" s="1"/>
  <c r="H2972" i="62"/>
  <c r="I2972" i="62" s="1"/>
  <c r="H2971" i="62"/>
  <c r="I2971" i="62" s="1"/>
  <c r="H2970" i="62"/>
  <c r="I2970" i="62" s="1"/>
  <c r="H2969" i="62"/>
  <c r="I2969" i="62" s="1"/>
  <c r="H2968" i="62"/>
  <c r="I2968" i="62" s="1"/>
  <c r="H2967" i="62"/>
  <c r="I2967" i="62" s="1"/>
  <c r="H2966" i="62"/>
  <c r="I2966" i="62" s="1"/>
  <c r="H2965" i="62"/>
  <c r="I2965" i="62" s="1"/>
  <c r="H2964" i="62"/>
  <c r="I2964" i="62" s="1"/>
  <c r="H2963" i="62"/>
  <c r="I2963" i="62" s="1"/>
  <c r="H2962" i="62"/>
  <c r="I2962" i="62" s="1"/>
  <c r="H2961" i="62"/>
  <c r="I2961" i="62" s="1"/>
  <c r="H2960" i="62"/>
  <c r="I2960" i="62" s="1"/>
  <c r="H2959" i="62"/>
  <c r="I2959" i="62" s="1"/>
  <c r="H2958" i="62"/>
  <c r="I2958" i="62" s="1"/>
  <c r="H2957" i="62"/>
  <c r="I2957" i="62" s="1"/>
  <c r="H2956" i="62"/>
  <c r="I2956" i="62" s="1"/>
  <c r="H2955" i="62"/>
  <c r="I2955" i="62" s="1"/>
  <c r="H2954" i="62"/>
  <c r="I2954" i="62" s="1"/>
  <c r="H2953" i="62"/>
  <c r="I2953" i="62" s="1"/>
  <c r="H2952" i="62"/>
  <c r="I2952" i="62" s="1"/>
  <c r="H2951" i="62"/>
  <c r="I2951" i="62" s="1"/>
  <c r="H2950" i="62"/>
  <c r="I2950" i="62" s="1"/>
  <c r="H2949" i="62"/>
  <c r="I2949" i="62" s="1"/>
  <c r="H2948" i="62"/>
  <c r="I2948" i="62" s="1"/>
  <c r="H2947" i="62"/>
  <c r="I2947" i="62" s="1"/>
  <c r="H2946" i="62"/>
  <c r="I2946" i="62" s="1"/>
  <c r="H2945" i="62"/>
  <c r="I2945" i="62" s="1"/>
  <c r="H2944" i="62"/>
  <c r="I2944" i="62" s="1"/>
  <c r="H2943" i="62"/>
  <c r="I2943" i="62" s="1"/>
  <c r="H2942" i="62"/>
  <c r="I2942" i="62" s="1"/>
  <c r="H2941" i="62"/>
  <c r="I2941" i="62" s="1"/>
  <c r="H2940" i="62"/>
  <c r="I2940" i="62" s="1"/>
  <c r="H2939" i="62"/>
  <c r="I2939" i="62" s="1"/>
  <c r="H2938" i="62"/>
  <c r="I2938" i="62" s="1"/>
  <c r="H2937" i="62"/>
  <c r="I2937" i="62" s="1"/>
  <c r="H2936" i="62"/>
  <c r="I2936" i="62" s="1"/>
  <c r="H2935" i="62"/>
  <c r="I2935" i="62" s="1"/>
  <c r="H2934" i="62"/>
  <c r="I2934" i="62" s="1"/>
  <c r="H2933" i="62"/>
  <c r="I2933" i="62" s="1"/>
  <c r="H2932" i="62"/>
  <c r="I2932" i="62" s="1"/>
  <c r="H2931" i="62"/>
  <c r="I2931" i="62" s="1"/>
  <c r="H2930" i="62"/>
  <c r="I2930" i="62" s="1"/>
  <c r="H2929" i="62"/>
  <c r="I2929" i="62" s="1"/>
  <c r="H2928" i="62"/>
  <c r="I2928" i="62" s="1"/>
  <c r="H2927" i="62"/>
  <c r="I2927" i="62" s="1"/>
  <c r="H2926" i="62"/>
  <c r="I2926" i="62" s="1"/>
  <c r="H2925" i="62"/>
  <c r="I2925" i="62" s="1"/>
  <c r="H2924" i="62"/>
  <c r="I2924" i="62" s="1"/>
  <c r="H2923" i="62"/>
  <c r="I2923" i="62" s="1"/>
  <c r="H2922" i="62"/>
  <c r="I2922" i="62" s="1"/>
  <c r="H2921" i="62"/>
  <c r="I2921" i="62" s="1"/>
  <c r="H2920" i="62"/>
  <c r="I2920" i="62" s="1"/>
  <c r="H2919" i="62"/>
  <c r="I2919" i="62" s="1"/>
  <c r="H2918" i="62"/>
  <c r="I2918" i="62" s="1"/>
  <c r="H2917" i="62"/>
  <c r="I2917" i="62" s="1"/>
  <c r="H2916" i="62"/>
  <c r="I2916" i="62" s="1"/>
  <c r="H2915" i="62"/>
  <c r="I2915" i="62" s="1"/>
  <c r="H2914" i="62"/>
  <c r="I2914" i="62" s="1"/>
  <c r="H2913" i="62"/>
  <c r="I2913" i="62" s="1"/>
  <c r="H2912" i="62"/>
  <c r="I2912" i="62" s="1"/>
  <c r="H2911" i="62"/>
  <c r="I2911" i="62" s="1"/>
  <c r="H2910" i="62"/>
  <c r="I2910" i="62" s="1"/>
  <c r="H2909" i="62"/>
  <c r="I2909" i="62" s="1"/>
  <c r="H2908" i="62"/>
  <c r="I2908" i="62" s="1"/>
  <c r="H2907" i="62"/>
  <c r="I2907" i="62" s="1"/>
  <c r="H2906" i="62"/>
  <c r="I2906" i="62" s="1"/>
  <c r="H2905" i="62"/>
  <c r="I2905" i="62" s="1"/>
  <c r="H2904" i="62"/>
  <c r="I2904" i="62" s="1"/>
  <c r="H2903" i="62"/>
  <c r="I2903" i="62" s="1"/>
  <c r="H2902" i="62"/>
  <c r="I2902" i="62" s="1"/>
  <c r="H2901" i="62"/>
  <c r="I2901" i="62" s="1"/>
  <c r="H2900" i="62"/>
  <c r="I2900" i="62" s="1"/>
  <c r="H2899" i="62"/>
  <c r="I2899" i="62" s="1"/>
  <c r="H2898" i="62"/>
  <c r="I2898" i="62" s="1"/>
  <c r="H2897" i="62"/>
  <c r="I2897" i="62" s="1"/>
  <c r="H2896" i="62"/>
  <c r="I2896" i="62" s="1"/>
  <c r="H2895" i="62"/>
  <c r="I2895" i="62" s="1"/>
  <c r="H2894" i="62"/>
  <c r="I2894" i="62" s="1"/>
  <c r="H2893" i="62"/>
  <c r="I2893" i="62" s="1"/>
  <c r="H2892" i="62"/>
  <c r="I2892" i="62" s="1"/>
  <c r="H2891" i="62"/>
  <c r="I2891" i="62" s="1"/>
  <c r="H2890" i="62"/>
  <c r="I2890" i="62" s="1"/>
  <c r="H2889" i="62"/>
  <c r="I2889" i="62" s="1"/>
  <c r="H2888" i="62"/>
  <c r="I2888" i="62" s="1"/>
  <c r="H2887" i="62"/>
  <c r="I2887" i="62" s="1"/>
  <c r="H2886" i="62"/>
  <c r="I2886" i="62" s="1"/>
  <c r="H2885" i="62"/>
  <c r="I2885" i="62" s="1"/>
  <c r="H2884" i="62"/>
  <c r="I2884" i="62" s="1"/>
  <c r="H2883" i="62"/>
  <c r="I2883" i="62" s="1"/>
  <c r="H2882" i="62"/>
  <c r="I2882" i="62" s="1"/>
  <c r="H2881" i="62"/>
  <c r="I2881" i="62" s="1"/>
  <c r="H2880" i="62"/>
  <c r="I2880" i="62" s="1"/>
  <c r="H2879" i="62"/>
  <c r="I2879" i="62" s="1"/>
  <c r="H2878" i="62"/>
  <c r="I2878" i="62" s="1"/>
  <c r="H2877" i="62"/>
  <c r="I2877" i="62" s="1"/>
  <c r="H2876" i="62"/>
  <c r="I2876" i="62" s="1"/>
  <c r="H2875" i="62"/>
  <c r="I2875" i="62" s="1"/>
  <c r="H2874" i="62"/>
  <c r="I2874" i="62" s="1"/>
  <c r="H2873" i="62"/>
  <c r="I2873" i="62" s="1"/>
  <c r="H2872" i="62"/>
  <c r="I2872" i="62" s="1"/>
  <c r="H2871" i="62"/>
  <c r="I2871" i="62" s="1"/>
  <c r="H2870" i="62"/>
  <c r="I2870" i="62" s="1"/>
  <c r="H2869" i="62"/>
  <c r="I2869" i="62" s="1"/>
  <c r="H2868" i="62"/>
  <c r="I2868" i="62" s="1"/>
  <c r="H2867" i="62"/>
  <c r="I2867" i="62" s="1"/>
  <c r="H2866" i="62"/>
  <c r="I2866" i="62" s="1"/>
  <c r="H2865" i="62"/>
  <c r="I2865" i="62" s="1"/>
  <c r="H2864" i="62"/>
  <c r="I2864" i="62" s="1"/>
  <c r="H2863" i="62"/>
  <c r="I2863" i="62" s="1"/>
  <c r="H2862" i="62"/>
  <c r="I2862" i="62" s="1"/>
  <c r="H2861" i="62"/>
  <c r="I2861" i="62" s="1"/>
  <c r="H2860" i="62"/>
  <c r="I2860" i="62" s="1"/>
  <c r="H2859" i="62"/>
  <c r="I2859" i="62" s="1"/>
  <c r="H2858" i="62"/>
  <c r="I2858" i="62" s="1"/>
  <c r="H2857" i="62"/>
  <c r="I2857" i="62" s="1"/>
  <c r="H2856" i="62"/>
  <c r="I2856" i="62" s="1"/>
  <c r="H2855" i="62"/>
  <c r="I2855" i="62" s="1"/>
  <c r="H2854" i="62"/>
  <c r="I2854" i="62" s="1"/>
  <c r="H2853" i="62"/>
  <c r="I2853" i="62" s="1"/>
  <c r="H2852" i="62"/>
  <c r="I2852" i="62" s="1"/>
  <c r="H2851" i="62"/>
  <c r="I2851" i="62" s="1"/>
  <c r="H2850" i="62"/>
  <c r="I2850" i="62" s="1"/>
  <c r="H2849" i="62"/>
  <c r="I2849" i="62" s="1"/>
  <c r="H2848" i="62"/>
  <c r="I2848" i="62" s="1"/>
  <c r="H2847" i="62"/>
  <c r="I2847" i="62" s="1"/>
  <c r="H2846" i="62"/>
  <c r="I2846" i="62" s="1"/>
  <c r="H2845" i="62"/>
  <c r="I2845" i="62" s="1"/>
  <c r="H2844" i="62"/>
  <c r="I2844" i="62" s="1"/>
  <c r="H2843" i="62"/>
  <c r="I2843" i="62" s="1"/>
  <c r="H2842" i="62"/>
  <c r="I2842" i="62" s="1"/>
  <c r="H2841" i="62"/>
  <c r="I2841" i="62" s="1"/>
  <c r="H2840" i="62"/>
  <c r="I2840" i="62" s="1"/>
  <c r="H2839" i="62"/>
  <c r="I2839" i="62" s="1"/>
  <c r="H2838" i="62"/>
  <c r="I2838" i="62" s="1"/>
  <c r="H2837" i="62"/>
  <c r="I2837" i="62" s="1"/>
  <c r="H2836" i="62"/>
  <c r="I2836" i="62" s="1"/>
  <c r="H2835" i="62"/>
  <c r="I2835" i="62" s="1"/>
  <c r="H2834" i="62"/>
  <c r="I2834" i="62" s="1"/>
  <c r="H2833" i="62"/>
  <c r="I2833" i="62" s="1"/>
  <c r="H2832" i="62"/>
  <c r="I2832" i="62" s="1"/>
  <c r="H2831" i="62"/>
  <c r="I2831" i="62" s="1"/>
  <c r="H2830" i="62"/>
  <c r="I2830" i="62" s="1"/>
  <c r="H2829" i="62"/>
  <c r="I2829" i="62" s="1"/>
  <c r="H2828" i="62"/>
  <c r="I2828" i="62" s="1"/>
  <c r="H2827" i="62"/>
  <c r="I2827" i="62" s="1"/>
  <c r="H2826" i="62"/>
  <c r="I2826" i="62" s="1"/>
  <c r="H2825" i="62"/>
  <c r="I2825" i="62" s="1"/>
  <c r="H2824" i="62"/>
  <c r="I2824" i="62" s="1"/>
  <c r="H2823" i="62"/>
  <c r="I2823" i="62" s="1"/>
  <c r="H2822" i="62"/>
  <c r="I2822" i="62" s="1"/>
  <c r="H2821" i="62"/>
  <c r="I2821" i="62" s="1"/>
  <c r="H2820" i="62"/>
  <c r="I2820" i="62" s="1"/>
  <c r="H2819" i="62"/>
  <c r="I2819" i="62" s="1"/>
  <c r="H2818" i="62"/>
  <c r="I2818" i="62" s="1"/>
  <c r="H2817" i="62"/>
  <c r="I2817" i="62" s="1"/>
  <c r="H2816" i="62"/>
  <c r="I2816" i="62" s="1"/>
  <c r="H2815" i="62"/>
  <c r="I2815" i="62" s="1"/>
  <c r="H2814" i="62"/>
  <c r="I2814" i="62" s="1"/>
  <c r="H2813" i="62"/>
  <c r="I2813" i="62" s="1"/>
  <c r="H2812" i="62"/>
  <c r="I2812" i="62" s="1"/>
  <c r="H2811" i="62"/>
  <c r="I2811" i="62" s="1"/>
  <c r="H2810" i="62"/>
  <c r="I2810" i="62" s="1"/>
  <c r="H2809" i="62"/>
  <c r="I2809" i="62" s="1"/>
  <c r="H2808" i="62"/>
  <c r="I2808" i="62" s="1"/>
  <c r="H2807" i="62"/>
  <c r="I2807" i="62" s="1"/>
  <c r="H2806" i="62"/>
  <c r="I2806" i="62" s="1"/>
  <c r="H2805" i="62"/>
  <c r="I2805" i="62" s="1"/>
  <c r="H2804" i="62"/>
  <c r="I2804" i="62" s="1"/>
  <c r="H2803" i="62"/>
  <c r="I2803" i="62" s="1"/>
  <c r="H2802" i="62"/>
  <c r="I2802" i="62" s="1"/>
  <c r="H2801" i="62"/>
  <c r="I2801" i="62" s="1"/>
  <c r="H2800" i="62"/>
  <c r="I2800" i="62" s="1"/>
  <c r="H2799" i="62"/>
  <c r="I2799" i="62" s="1"/>
  <c r="H2798" i="62"/>
  <c r="I2798" i="62" s="1"/>
  <c r="H2797" i="62"/>
  <c r="I2797" i="62" s="1"/>
  <c r="H2796" i="62"/>
  <c r="I2796" i="62" s="1"/>
  <c r="H2795" i="62"/>
  <c r="I2795" i="62" s="1"/>
  <c r="H2794" i="62"/>
  <c r="I2794" i="62" s="1"/>
  <c r="H2793" i="62"/>
  <c r="I2793" i="62" s="1"/>
  <c r="H2792" i="62"/>
  <c r="I2792" i="62" s="1"/>
  <c r="H2791" i="62"/>
  <c r="I2791" i="62" s="1"/>
  <c r="H2790" i="62"/>
  <c r="I2790" i="62" s="1"/>
  <c r="H2789" i="62"/>
  <c r="I2789" i="62" s="1"/>
  <c r="H2788" i="62"/>
  <c r="I2788" i="62" s="1"/>
  <c r="H2787" i="62"/>
  <c r="I2787" i="62" s="1"/>
  <c r="H2786" i="62"/>
  <c r="I2786" i="62" s="1"/>
  <c r="H2785" i="62"/>
  <c r="I2785" i="62" s="1"/>
  <c r="H2784" i="62"/>
  <c r="I2784" i="62" s="1"/>
  <c r="H2783" i="62"/>
  <c r="I2783" i="62" s="1"/>
  <c r="H2782" i="62"/>
  <c r="I2782" i="62" s="1"/>
  <c r="H2781" i="62"/>
  <c r="I2781" i="62" s="1"/>
  <c r="H2780" i="62"/>
  <c r="I2780" i="62" s="1"/>
  <c r="H2779" i="62"/>
  <c r="I2779" i="62" s="1"/>
  <c r="H2778" i="62"/>
  <c r="I2778" i="62" s="1"/>
  <c r="H2777" i="62"/>
  <c r="I2777" i="62" s="1"/>
  <c r="H2776" i="62"/>
  <c r="I2776" i="62" s="1"/>
  <c r="H2775" i="62"/>
  <c r="I2775" i="62" s="1"/>
  <c r="H2774" i="62"/>
  <c r="I2774" i="62" s="1"/>
  <c r="H2773" i="62"/>
  <c r="I2773" i="62" s="1"/>
  <c r="H2772" i="62"/>
  <c r="I2772" i="62" s="1"/>
  <c r="H2771" i="62"/>
  <c r="I2771" i="62" s="1"/>
  <c r="H2770" i="62"/>
  <c r="I2770" i="62" s="1"/>
  <c r="H2769" i="62"/>
  <c r="I2769" i="62" s="1"/>
  <c r="H2768" i="62"/>
  <c r="I2768" i="62" s="1"/>
  <c r="H2767" i="62"/>
  <c r="I2767" i="62" s="1"/>
  <c r="H2766" i="62"/>
  <c r="I2766" i="62" s="1"/>
  <c r="H2765" i="62"/>
  <c r="I2765" i="62" s="1"/>
  <c r="H2764" i="62"/>
  <c r="I2764" i="62" s="1"/>
  <c r="H2763" i="62"/>
  <c r="I2763" i="62" s="1"/>
  <c r="H2762" i="62"/>
  <c r="I2762" i="62" s="1"/>
  <c r="H2761" i="62"/>
  <c r="I2761" i="62" s="1"/>
  <c r="H2760" i="62"/>
  <c r="I2760" i="62" s="1"/>
  <c r="H2759" i="62"/>
  <c r="I2759" i="62" s="1"/>
  <c r="H2758" i="62"/>
  <c r="I2758" i="62" s="1"/>
  <c r="H2757" i="62"/>
  <c r="I2757" i="62" s="1"/>
  <c r="H2756" i="62"/>
  <c r="I2756" i="62" s="1"/>
  <c r="H2755" i="62"/>
  <c r="I2755" i="62" s="1"/>
  <c r="H2754" i="62"/>
  <c r="I2754" i="62" s="1"/>
  <c r="H2753" i="62"/>
  <c r="I2753" i="62" s="1"/>
  <c r="H2752" i="62"/>
  <c r="I2752" i="62" s="1"/>
  <c r="H2751" i="62"/>
  <c r="I2751" i="62" s="1"/>
  <c r="H2750" i="62"/>
  <c r="I2750" i="62" s="1"/>
  <c r="H2749" i="62"/>
  <c r="I2749" i="62" s="1"/>
  <c r="H2748" i="62"/>
  <c r="I2748" i="62" s="1"/>
  <c r="H2747" i="62"/>
  <c r="I2747" i="62" s="1"/>
  <c r="H2746" i="62"/>
  <c r="I2746" i="62" s="1"/>
  <c r="H2745" i="62"/>
  <c r="I2745" i="62" s="1"/>
  <c r="H2744" i="62"/>
  <c r="I2744" i="62" s="1"/>
  <c r="H2743" i="62"/>
  <c r="I2743" i="62" s="1"/>
  <c r="H2742" i="62"/>
  <c r="I2742" i="62" s="1"/>
  <c r="H2741" i="62"/>
  <c r="I2741" i="62" s="1"/>
  <c r="H2740" i="62"/>
  <c r="I2740" i="62" s="1"/>
  <c r="H2739" i="62"/>
  <c r="I2739" i="62" s="1"/>
  <c r="H2738" i="62"/>
  <c r="I2738" i="62" s="1"/>
  <c r="H2737" i="62"/>
  <c r="I2737" i="62" s="1"/>
  <c r="H2736" i="62"/>
  <c r="I2736" i="62" s="1"/>
  <c r="H2735" i="62"/>
  <c r="I2735" i="62" s="1"/>
  <c r="H2734" i="62"/>
  <c r="I2734" i="62" s="1"/>
  <c r="H2733" i="62"/>
  <c r="I2733" i="62" s="1"/>
  <c r="H2732" i="62"/>
  <c r="I2732" i="62" s="1"/>
  <c r="H2731" i="62"/>
  <c r="I2731" i="62" s="1"/>
  <c r="H2730" i="62"/>
  <c r="I2730" i="62" s="1"/>
  <c r="H2729" i="62"/>
  <c r="I2729" i="62" s="1"/>
  <c r="H2728" i="62"/>
  <c r="I2728" i="62" s="1"/>
  <c r="H2727" i="62"/>
  <c r="I2727" i="62" s="1"/>
  <c r="H2726" i="62"/>
  <c r="I2726" i="62" s="1"/>
  <c r="H2725" i="62"/>
  <c r="I2725" i="62" s="1"/>
  <c r="H2724" i="62"/>
  <c r="I2724" i="62" s="1"/>
  <c r="H2723" i="62"/>
  <c r="I2723" i="62" s="1"/>
  <c r="H2722" i="62"/>
  <c r="I2722" i="62" s="1"/>
  <c r="H2721" i="62"/>
  <c r="I2721" i="62" s="1"/>
  <c r="H2720" i="62"/>
  <c r="I2720" i="62" s="1"/>
  <c r="H2719" i="62"/>
  <c r="I2719" i="62" s="1"/>
  <c r="H2718" i="62"/>
  <c r="I2718" i="62" s="1"/>
  <c r="H2717" i="62"/>
  <c r="I2717" i="62" s="1"/>
  <c r="H2716" i="62"/>
  <c r="I2716" i="62" s="1"/>
  <c r="H2715" i="62"/>
  <c r="I2715" i="62" s="1"/>
  <c r="H2714" i="62"/>
  <c r="I2714" i="62" s="1"/>
  <c r="H2713" i="62"/>
  <c r="I2713" i="62" s="1"/>
  <c r="H2712" i="62"/>
  <c r="I2712" i="62" s="1"/>
  <c r="H2711" i="62"/>
  <c r="I2711" i="62" s="1"/>
  <c r="H2710" i="62"/>
  <c r="I2710" i="62" s="1"/>
  <c r="H2709" i="62"/>
  <c r="I2709" i="62" s="1"/>
  <c r="H2708" i="62"/>
  <c r="I2708" i="62" s="1"/>
  <c r="H2707" i="62"/>
  <c r="I2707" i="62" s="1"/>
  <c r="H2706" i="62"/>
  <c r="I2706" i="62" s="1"/>
  <c r="H2705" i="62"/>
  <c r="I2705" i="62" s="1"/>
  <c r="H2704" i="62"/>
  <c r="I2704" i="62" s="1"/>
  <c r="H2703" i="62"/>
  <c r="I2703" i="62" s="1"/>
  <c r="H2702" i="62"/>
  <c r="I2702" i="62" s="1"/>
  <c r="H2701" i="62"/>
  <c r="I2701" i="62" s="1"/>
  <c r="H2700" i="62"/>
  <c r="I2700" i="62" s="1"/>
  <c r="H2699" i="62"/>
  <c r="I2699" i="62" s="1"/>
  <c r="H2698" i="62"/>
  <c r="I2698" i="62" s="1"/>
  <c r="H2697" i="62"/>
  <c r="I2697" i="62" s="1"/>
  <c r="H2696" i="62"/>
  <c r="I2696" i="62" s="1"/>
  <c r="H2695" i="62"/>
  <c r="I2695" i="62" s="1"/>
  <c r="H2694" i="62"/>
  <c r="I2694" i="62" s="1"/>
  <c r="H2693" i="62"/>
  <c r="I2693" i="62" s="1"/>
  <c r="H2692" i="62"/>
  <c r="I2692" i="62" s="1"/>
  <c r="H2691" i="62"/>
  <c r="I2691" i="62" s="1"/>
  <c r="H2690" i="62"/>
  <c r="I2690" i="62" s="1"/>
  <c r="H2689" i="62"/>
  <c r="I2689" i="62" s="1"/>
  <c r="H2688" i="62"/>
  <c r="I2688" i="62" s="1"/>
  <c r="H2687" i="62"/>
  <c r="I2687" i="62" s="1"/>
  <c r="H2686" i="62"/>
  <c r="I2686" i="62" s="1"/>
  <c r="H2685" i="62"/>
  <c r="I2685" i="62" s="1"/>
  <c r="H2684" i="62"/>
  <c r="I2684" i="62" s="1"/>
  <c r="H2683" i="62"/>
  <c r="I2683" i="62" s="1"/>
  <c r="H2682" i="62"/>
  <c r="I2682" i="62" s="1"/>
  <c r="H2681" i="62"/>
  <c r="I2681" i="62" s="1"/>
  <c r="H2680" i="62"/>
  <c r="I2680" i="62" s="1"/>
  <c r="H2679" i="62"/>
  <c r="I2679" i="62" s="1"/>
  <c r="H2678" i="62"/>
  <c r="I2678" i="62" s="1"/>
  <c r="H2677" i="62"/>
  <c r="I2677" i="62" s="1"/>
  <c r="H2676" i="62"/>
  <c r="I2676" i="62" s="1"/>
  <c r="H2675" i="62"/>
  <c r="I2675" i="62" s="1"/>
  <c r="H2674" i="62"/>
  <c r="I2674" i="62" s="1"/>
  <c r="H2673" i="62"/>
  <c r="I2673" i="62" s="1"/>
  <c r="H2672" i="62"/>
  <c r="I2672" i="62" s="1"/>
  <c r="H2671" i="62"/>
  <c r="I2671" i="62" s="1"/>
  <c r="H2670" i="62"/>
  <c r="I2670" i="62" s="1"/>
  <c r="H2669" i="62"/>
  <c r="I2669" i="62" s="1"/>
  <c r="H2668" i="62"/>
  <c r="I2668" i="62" s="1"/>
  <c r="H2667" i="62"/>
  <c r="I2667" i="62" s="1"/>
  <c r="H2666" i="62"/>
  <c r="I2666" i="62" s="1"/>
  <c r="H2665" i="62"/>
  <c r="I2665" i="62" s="1"/>
  <c r="H2664" i="62"/>
  <c r="I2664" i="62" s="1"/>
  <c r="H2663" i="62"/>
  <c r="I2663" i="62" s="1"/>
  <c r="H2662" i="62"/>
  <c r="I2662" i="62" s="1"/>
  <c r="H2661" i="62"/>
  <c r="I2661" i="62" s="1"/>
  <c r="H2660" i="62"/>
  <c r="I2660" i="62" s="1"/>
  <c r="H2659" i="62"/>
  <c r="I2659" i="62" s="1"/>
  <c r="H2658" i="62"/>
  <c r="I2658" i="62" s="1"/>
  <c r="H2657" i="62"/>
  <c r="I2657" i="62" s="1"/>
  <c r="H2656" i="62"/>
  <c r="I2656" i="62" s="1"/>
  <c r="H2655" i="62"/>
  <c r="I2655" i="62" s="1"/>
  <c r="H2654" i="62"/>
  <c r="I2654" i="62" s="1"/>
  <c r="H2653" i="62"/>
  <c r="I2653" i="62" s="1"/>
  <c r="H2652" i="62"/>
  <c r="I2652" i="62" s="1"/>
  <c r="H2651" i="62"/>
  <c r="I2651" i="62" s="1"/>
  <c r="H2650" i="62"/>
  <c r="I2650" i="62" s="1"/>
  <c r="H2649" i="62"/>
  <c r="I2649" i="62" s="1"/>
  <c r="H2648" i="62"/>
  <c r="I2648" i="62" s="1"/>
  <c r="H2647" i="62"/>
  <c r="I2647" i="62" s="1"/>
  <c r="H2646" i="62"/>
  <c r="I2646" i="62" s="1"/>
  <c r="H2645" i="62"/>
  <c r="I2645" i="62" s="1"/>
  <c r="H2644" i="62"/>
  <c r="I2644" i="62" s="1"/>
  <c r="H2643" i="62"/>
  <c r="I2643" i="62" s="1"/>
  <c r="H2642" i="62"/>
  <c r="I2642" i="62" s="1"/>
  <c r="H2641" i="62"/>
  <c r="I2641" i="62" s="1"/>
  <c r="H2640" i="62"/>
  <c r="I2640" i="62" s="1"/>
  <c r="H2639" i="62"/>
  <c r="I2639" i="62" s="1"/>
  <c r="H2638" i="62"/>
  <c r="I2638" i="62" s="1"/>
  <c r="H2637" i="62"/>
  <c r="I2637" i="62" s="1"/>
  <c r="H2636" i="62"/>
  <c r="I2636" i="62" s="1"/>
  <c r="H2635" i="62"/>
  <c r="I2635" i="62" s="1"/>
  <c r="H2634" i="62"/>
  <c r="I2634" i="62" s="1"/>
  <c r="H2633" i="62"/>
  <c r="I2633" i="62" s="1"/>
  <c r="H2632" i="62"/>
  <c r="I2632" i="62" s="1"/>
  <c r="H2631" i="62"/>
  <c r="I2631" i="62" s="1"/>
  <c r="H2630" i="62"/>
  <c r="I2630" i="62" s="1"/>
  <c r="H2629" i="62"/>
  <c r="I2629" i="62" s="1"/>
  <c r="H2628" i="62"/>
  <c r="I2628" i="62" s="1"/>
  <c r="H2627" i="62"/>
  <c r="I2627" i="62" s="1"/>
  <c r="H2626" i="62"/>
  <c r="I2626" i="62" s="1"/>
  <c r="H2625" i="62"/>
  <c r="I2625" i="62" s="1"/>
  <c r="H2624" i="62"/>
  <c r="I2624" i="62" s="1"/>
  <c r="H2623" i="62"/>
  <c r="I2623" i="62" s="1"/>
  <c r="H2622" i="62"/>
  <c r="I2622" i="62" s="1"/>
  <c r="H2621" i="62"/>
  <c r="I2621" i="62" s="1"/>
  <c r="H2620" i="62"/>
  <c r="I2620" i="62" s="1"/>
  <c r="H2619" i="62"/>
  <c r="I2619" i="62" s="1"/>
  <c r="H2618" i="62"/>
  <c r="I2618" i="62" s="1"/>
  <c r="H2617" i="62"/>
  <c r="I2617" i="62" s="1"/>
  <c r="H2616" i="62"/>
  <c r="I2616" i="62" s="1"/>
  <c r="H2615" i="62"/>
  <c r="I2615" i="62" s="1"/>
  <c r="H2614" i="62"/>
  <c r="I2614" i="62" s="1"/>
  <c r="H2613" i="62"/>
  <c r="I2613" i="62" s="1"/>
  <c r="H2612" i="62"/>
  <c r="I2612" i="62" s="1"/>
  <c r="H2611" i="62"/>
  <c r="I2611" i="62" s="1"/>
  <c r="H2610" i="62"/>
  <c r="I2610" i="62" s="1"/>
  <c r="H2609" i="62"/>
  <c r="I2609" i="62" s="1"/>
  <c r="H2608" i="62"/>
  <c r="I2608" i="62" s="1"/>
  <c r="H2607" i="62"/>
  <c r="I2607" i="62" s="1"/>
  <c r="H2606" i="62"/>
  <c r="I2606" i="62" s="1"/>
  <c r="H2605" i="62"/>
  <c r="I2605" i="62" s="1"/>
  <c r="H2604" i="62"/>
  <c r="I2604" i="62" s="1"/>
  <c r="H2603" i="62"/>
  <c r="I2603" i="62" s="1"/>
  <c r="H2602" i="62"/>
  <c r="I2602" i="62" s="1"/>
  <c r="H2601" i="62"/>
  <c r="I2601" i="62" s="1"/>
  <c r="H2600" i="62"/>
  <c r="I2600" i="62" s="1"/>
  <c r="H2599" i="62"/>
  <c r="I2599" i="62" s="1"/>
  <c r="H2598" i="62"/>
  <c r="I2598" i="62" s="1"/>
  <c r="H2597" i="62"/>
  <c r="I2597" i="62" s="1"/>
  <c r="H2596" i="62"/>
  <c r="I2596" i="62" s="1"/>
  <c r="H2595" i="62"/>
  <c r="I2595" i="62" s="1"/>
  <c r="H2594" i="62"/>
  <c r="I2594" i="62" s="1"/>
  <c r="H2593" i="62"/>
  <c r="I2593" i="62" s="1"/>
  <c r="H2592" i="62"/>
  <c r="I2592" i="62" s="1"/>
  <c r="H2591" i="62"/>
  <c r="I2591" i="62" s="1"/>
  <c r="H2590" i="62"/>
  <c r="I2590" i="62" s="1"/>
  <c r="H2589" i="62"/>
  <c r="I2589" i="62" s="1"/>
  <c r="H2588" i="62"/>
  <c r="I2588" i="62" s="1"/>
  <c r="H2587" i="62"/>
  <c r="I2587" i="62" s="1"/>
  <c r="H2586" i="62"/>
  <c r="I2586" i="62" s="1"/>
  <c r="H2585" i="62"/>
  <c r="I2585" i="62" s="1"/>
  <c r="H2584" i="62"/>
  <c r="I2584" i="62" s="1"/>
  <c r="H2583" i="62"/>
  <c r="I2583" i="62" s="1"/>
  <c r="H2582" i="62"/>
  <c r="I2582" i="62" s="1"/>
  <c r="H2581" i="62"/>
  <c r="I2581" i="62" s="1"/>
  <c r="H2580" i="62"/>
  <c r="I2580" i="62" s="1"/>
  <c r="H2579" i="62"/>
  <c r="I2579" i="62" s="1"/>
  <c r="H2578" i="62"/>
  <c r="I2578" i="62" s="1"/>
  <c r="H2577" i="62"/>
  <c r="I2577" i="62" s="1"/>
  <c r="H2576" i="62"/>
  <c r="I2576" i="62" s="1"/>
  <c r="H2575" i="62"/>
  <c r="I2575" i="62" s="1"/>
  <c r="H2574" i="62"/>
  <c r="I2574" i="62" s="1"/>
  <c r="H2573" i="62"/>
  <c r="I2573" i="62" s="1"/>
  <c r="H2572" i="62"/>
  <c r="I2572" i="62" s="1"/>
  <c r="H2571" i="62"/>
  <c r="I2571" i="62" s="1"/>
  <c r="H2570" i="62"/>
  <c r="I2570" i="62" s="1"/>
  <c r="H2569" i="62"/>
  <c r="I2569" i="62" s="1"/>
  <c r="H2568" i="62"/>
  <c r="I2568" i="62" s="1"/>
  <c r="H2567" i="62"/>
  <c r="I2567" i="62" s="1"/>
  <c r="H2566" i="62"/>
  <c r="I2566" i="62" s="1"/>
  <c r="H2565" i="62"/>
  <c r="I2565" i="62" s="1"/>
  <c r="H2564" i="62"/>
  <c r="I2564" i="62" s="1"/>
  <c r="H2563" i="62"/>
  <c r="I2563" i="62" s="1"/>
  <c r="H2562" i="62"/>
  <c r="I2562" i="62" s="1"/>
  <c r="H2561" i="62"/>
  <c r="I2561" i="62" s="1"/>
  <c r="H2560" i="62"/>
  <c r="I2560" i="62" s="1"/>
  <c r="H2559" i="62"/>
  <c r="I2559" i="62" s="1"/>
  <c r="H2558" i="62"/>
  <c r="I2558" i="62" s="1"/>
  <c r="H2557" i="62"/>
  <c r="I2557" i="62" s="1"/>
  <c r="H2556" i="62"/>
  <c r="I2556" i="62" s="1"/>
  <c r="H2555" i="62"/>
  <c r="I2555" i="62" s="1"/>
  <c r="H2554" i="62"/>
  <c r="I2554" i="62" s="1"/>
  <c r="H2553" i="62"/>
  <c r="I2553" i="62" s="1"/>
  <c r="H2552" i="62"/>
  <c r="I2552" i="62" s="1"/>
  <c r="H2551" i="62"/>
  <c r="I2551" i="62" s="1"/>
  <c r="H2550" i="62"/>
  <c r="I2550" i="62" s="1"/>
  <c r="H2549" i="62"/>
  <c r="I2549" i="62" s="1"/>
  <c r="H2548" i="62"/>
  <c r="I2548" i="62" s="1"/>
  <c r="H2547" i="62"/>
  <c r="I2547" i="62" s="1"/>
  <c r="H2546" i="62"/>
  <c r="I2546" i="62" s="1"/>
  <c r="H2545" i="62"/>
  <c r="I2545" i="62" s="1"/>
  <c r="H2544" i="62"/>
  <c r="I2544" i="62" s="1"/>
  <c r="H2543" i="62"/>
  <c r="I2543" i="62" s="1"/>
  <c r="H2542" i="62"/>
  <c r="I2542" i="62" s="1"/>
  <c r="H2541" i="62"/>
  <c r="I2541" i="62" s="1"/>
  <c r="H2540" i="62"/>
  <c r="I2540" i="62" s="1"/>
  <c r="H2539" i="62"/>
  <c r="I2539" i="62" s="1"/>
  <c r="H2538" i="62"/>
  <c r="I2538" i="62" s="1"/>
  <c r="H2537" i="62"/>
  <c r="I2537" i="62" s="1"/>
  <c r="H2536" i="62"/>
  <c r="I2536" i="62" s="1"/>
  <c r="H2535" i="62"/>
  <c r="I2535" i="62" s="1"/>
  <c r="H2534" i="62"/>
  <c r="I2534" i="62" s="1"/>
  <c r="H2533" i="62"/>
  <c r="I2533" i="62" s="1"/>
  <c r="H2532" i="62"/>
  <c r="I2532" i="62" s="1"/>
  <c r="H2531" i="62"/>
  <c r="I2531" i="62" s="1"/>
  <c r="H2530" i="62"/>
  <c r="I2530" i="62" s="1"/>
  <c r="H2529" i="62"/>
  <c r="I2529" i="62" s="1"/>
  <c r="H2528" i="62"/>
  <c r="I2528" i="62" s="1"/>
  <c r="H2527" i="62"/>
  <c r="I2527" i="62" s="1"/>
  <c r="H2526" i="62"/>
  <c r="I2526" i="62" s="1"/>
  <c r="H2525" i="62"/>
  <c r="I2525" i="62" s="1"/>
  <c r="H2524" i="62"/>
  <c r="I2524" i="62" s="1"/>
  <c r="H2523" i="62"/>
  <c r="I2523" i="62" s="1"/>
  <c r="H2522" i="62"/>
  <c r="I2522" i="62" s="1"/>
  <c r="H2521" i="62"/>
  <c r="I2521" i="62" s="1"/>
  <c r="H2520" i="62"/>
  <c r="I2520" i="62" s="1"/>
  <c r="H2519" i="62"/>
  <c r="I2519" i="62" s="1"/>
  <c r="H2518" i="62"/>
  <c r="I2518" i="62" s="1"/>
  <c r="H2517" i="62"/>
  <c r="I2517" i="62" s="1"/>
  <c r="H2516" i="62"/>
  <c r="I2516" i="62" s="1"/>
  <c r="H2515" i="62"/>
  <c r="I2515" i="62" s="1"/>
  <c r="H2514" i="62"/>
  <c r="I2514" i="62" s="1"/>
  <c r="H2513" i="62"/>
  <c r="I2513" i="62" s="1"/>
  <c r="H2512" i="62"/>
  <c r="I2512" i="62" s="1"/>
  <c r="H2511" i="62"/>
  <c r="I2511" i="62" s="1"/>
  <c r="H2510" i="62"/>
  <c r="I2510" i="62" s="1"/>
  <c r="H2509" i="62"/>
  <c r="I2509" i="62" s="1"/>
  <c r="H2508" i="62"/>
  <c r="I2508" i="62" s="1"/>
  <c r="H2507" i="62"/>
  <c r="I2507" i="62" s="1"/>
  <c r="H2506" i="62"/>
  <c r="I2506" i="62" s="1"/>
  <c r="H2505" i="62"/>
  <c r="I2505" i="62" s="1"/>
  <c r="H2504" i="62"/>
  <c r="I2504" i="62" s="1"/>
  <c r="H2503" i="62"/>
  <c r="I2503" i="62" s="1"/>
  <c r="H2502" i="62"/>
  <c r="I2502" i="62" s="1"/>
  <c r="H2501" i="62"/>
  <c r="I2501" i="62" s="1"/>
  <c r="H2500" i="62"/>
  <c r="I2500" i="62" s="1"/>
  <c r="H2499" i="62"/>
  <c r="I2499" i="62" s="1"/>
  <c r="H2498" i="62"/>
  <c r="I2498" i="62" s="1"/>
  <c r="H2497" i="62"/>
  <c r="I2497" i="62" s="1"/>
  <c r="H2496" i="62"/>
  <c r="I2496" i="62" s="1"/>
  <c r="H2495" i="62"/>
  <c r="I2495" i="62" s="1"/>
  <c r="H2494" i="62"/>
  <c r="I2494" i="62" s="1"/>
  <c r="H2493" i="62"/>
  <c r="I2493" i="62" s="1"/>
  <c r="H2492" i="62"/>
  <c r="I2492" i="62" s="1"/>
  <c r="H2491" i="62"/>
  <c r="I2491" i="62" s="1"/>
  <c r="H2490" i="62"/>
  <c r="I2490" i="62" s="1"/>
  <c r="H2489" i="62"/>
  <c r="I2489" i="62" s="1"/>
  <c r="H2488" i="62"/>
  <c r="I2488" i="62" s="1"/>
  <c r="H2487" i="62"/>
  <c r="I2487" i="62" s="1"/>
  <c r="H2486" i="62"/>
  <c r="I2486" i="62" s="1"/>
  <c r="H2485" i="62"/>
  <c r="I2485" i="62" s="1"/>
  <c r="H2484" i="62"/>
  <c r="I2484" i="62" s="1"/>
  <c r="H2483" i="62"/>
  <c r="I2483" i="62" s="1"/>
  <c r="H2482" i="62"/>
  <c r="I2482" i="62" s="1"/>
  <c r="H2481" i="62"/>
  <c r="I2481" i="62" s="1"/>
  <c r="H2480" i="62"/>
  <c r="I2480" i="62" s="1"/>
  <c r="H2479" i="62"/>
  <c r="I2479" i="62" s="1"/>
  <c r="H2478" i="62"/>
  <c r="I2478" i="62" s="1"/>
  <c r="H2477" i="62"/>
  <c r="I2477" i="62" s="1"/>
  <c r="H2476" i="62"/>
  <c r="I2476" i="62" s="1"/>
  <c r="H2475" i="62"/>
  <c r="I2475" i="62" s="1"/>
  <c r="H2474" i="62"/>
  <c r="I2474" i="62" s="1"/>
  <c r="H2473" i="62"/>
  <c r="I2473" i="62" s="1"/>
  <c r="H2472" i="62"/>
  <c r="I2472" i="62" s="1"/>
  <c r="H2471" i="62"/>
  <c r="I2471" i="62" s="1"/>
  <c r="H2470" i="62"/>
  <c r="I2470" i="62" s="1"/>
  <c r="H2469" i="62"/>
  <c r="I2469" i="62" s="1"/>
  <c r="H2468" i="62"/>
  <c r="I2468" i="62" s="1"/>
  <c r="H2467" i="62"/>
  <c r="I2467" i="62" s="1"/>
  <c r="H2466" i="62"/>
  <c r="I2466" i="62" s="1"/>
  <c r="H2465" i="62"/>
  <c r="I2465" i="62" s="1"/>
  <c r="H2464" i="62"/>
  <c r="I2464" i="62" s="1"/>
  <c r="H2463" i="62"/>
  <c r="I2463" i="62" s="1"/>
  <c r="H2462" i="62"/>
  <c r="I2462" i="62" s="1"/>
  <c r="H2461" i="62"/>
  <c r="I2461" i="62" s="1"/>
  <c r="H2460" i="62"/>
  <c r="I2460" i="62" s="1"/>
  <c r="H2459" i="62"/>
  <c r="I2459" i="62" s="1"/>
  <c r="H2458" i="62"/>
  <c r="I2458" i="62" s="1"/>
  <c r="H2457" i="62"/>
  <c r="I2457" i="62" s="1"/>
  <c r="H2456" i="62"/>
  <c r="I2456" i="62" s="1"/>
  <c r="H2455" i="62"/>
  <c r="I2455" i="62" s="1"/>
  <c r="H2454" i="62"/>
  <c r="I2454" i="62" s="1"/>
  <c r="H2453" i="62"/>
  <c r="I2453" i="62" s="1"/>
  <c r="H2452" i="62"/>
  <c r="I2452" i="62" s="1"/>
  <c r="H2451" i="62"/>
  <c r="I2451" i="62" s="1"/>
  <c r="H2450" i="62"/>
  <c r="I2450" i="62" s="1"/>
  <c r="H2449" i="62"/>
  <c r="I2449" i="62" s="1"/>
  <c r="H2448" i="62"/>
  <c r="I2448" i="62" s="1"/>
  <c r="H2447" i="62"/>
  <c r="I2447" i="62" s="1"/>
  <c r="H2446" i="62"/>
  <c r="I2446" i="62" s="1"/>
  <c r="H2445" i="62"/>
  <c r="I2445" i="62" s="1"/>
  <c r="H2444" i="62"/>
  <c r="I2444" i="62" s="1"/>
  <c r="H2443" i="62"/>
  <c r="I2443" i="62" s="1"/>
  <c r="H2442" i="62"/>
  <c r="I2442" i="62" s="1"/>
  <c r="H2441" i="62"/>
  <c r="I2441" i="62" s="1"/>
  <c r="H2440" i="62"/>
  <c r="I2440" i="62" s="1"/>
  <c r="H2439" i="62"/>
  <c r="I2439" i="62" s="1"/>
  <c r="H2438" i="62"/>
  <c r="I2438" i="62" s="1"/>
  <c r="H2437" i="62"/>
  <c r="I2437" i="62" s="1"/>
  <c r="H2436" i="62"/>
  <c r="I2436" i="62" s="1"/>
  <c r="H2435" i="62"/>
  <c r="I2435" i="62" s="1"/>
  <c r="H2434" i="62"/>
  <c r="I2434" i="62" s="1"/>
  <c r="H2433" i="62"/>
  <c r="I2433" i="62" s="1"/>
  <c r="H2432" i="62"/>
  <c r="I2432" i="62" s="1"/>
  <c r="H2431" i="62"/>
  <c r="I2431" i="62" s="1"/>
  <c r="H2430" i="62"/>
  <c r="I2430" i="62" s="1"/>
  <c r="H2429" i="62"/>
  <c r="I2429" i="62" s="1"/>
  <c r="H2428" i="62"/>
  <c r="I2428" i="62" s="1"/>
  <c r="H2427" i="62"/>
  <c r="I2427" i="62" s="1"/>
  <c r="H2426" i="62"/>
  <c r="I2426" i="62" s="1"/>
  <c r="H2425" i="62"/>
  <c r="I2425" i="62" s="1"/>
  <c r="H2424" i="62"/>
  <c r="I2424" i="62" s="1"/>
  <c r="H2423" i="62"/>
  <c r="I2423" i="62" s="1"/>
  <c r="H2422" i="62"/>
  <c r="I2422" i="62" s="1"/>
  <c r="H2421" i="62"/>
  <c r="I2421" i="62" s="1"/>
  <c r="H2420" i="62"/>
  <c r="I2420" i="62" s="1"/>
  <c r="H2419" i="62"/>
  <c r="I2419" i="62" s="1"/>
  <c r="H2418" i="62"/>
  <c r="I2418" i="62" s="1"/>
  <c r="H2417" i="62"/>
  <c r="I2417" i="62" s="1"/>
  <c r="H2416" i="62"/>
  <c r="I2416" i="62" s="1"/>
  <c r="H2415" i="62"/>
  <c r="I2415" i="62" s="1"/>
  <c r="H2414" i="62"/>
  <c r="I2414" i="62" s="1"/>
  <c r="H2413" i="62"/>
  <c r="I2413" i="62" s="1"/>
  <c r="H2412" i="62"/>
  <c r="I2412" i="62" s="1"/>
  <c r="H2411" i="62"/>
  <c r="I2411" i="62" s="1"/>
  <c r="H2410" i="62"/>
  <c r="I2410" i="62" s="1"/>
  <c r="H2409" i="62"/>
  <c r="I2409" i="62" s="1"/>
  <c r="H2408" i="62"/>
  <c r="I2408" i="62" s="1"/>
  <c r="H2407" i="62"/>
  <c r="I2407" i="62" s="1"/>
  <c r="H2406" i="62"/>
  <c r="I2406" i="62" s="1"/>
  <c r="H2405" i="62"/>
  <c r="I2405" i="62" s="1"/>
  <c r="H2404" i="62"/>
  <c r="I2404" i="62" s="1"/>
  <c r="H2403" i="62"/>
  <c r="I2403" i="62" s="1"/>
  <c r="H2402" i="62"/>
  <c r="I2402" i="62" s="1"/>
  <c r="H2401" i="62"/>
  <c r="I2401" i="62" s="1"/>
  <c r="H2400" i="62"/>
  <c r="I2400" i="62" s="1"/>
  <c r="H2399" i="62"/>
  <c r="I2399" i="62" s="1"/>
  <c r="H2398" i="62"/>
  <c r="I2398" i="62" s="1"/>
  <c r="H2397" i="62"/>
  <c r="I2397" i="62" s="1"/>
  <c r="H2396" i="62"/>
  <c r="I2396" i="62" s="1"/>
  <c r="H2395" i="62"/>
  <c r="I2395" i="62" s="1"/>
  <c r="H2394" i="62"/>
  <c r="I2394" i="62" s="1"/>
  <c r="H2393" i="62"/>
  <c r="I2393" i="62" s="1"/>
  <c r="H2392" i="62"/>
  <c r="I2392" i="62" s="1"/>
  <c r="H2391" i="62"/>
  <c r="I2391" i="62" s="1"/>
  <c r="H2390" i="62"/>
  <c r="I2390" i="62" s="1"/>
  <c r="H2389" i="62"/>
  <c r="I2389" i="62" s="1"/>
  <c r="H2388" i="62"/>
  <c r="I2388" i="62" s="1"/>
  <c r="H2387" i="62"/>
  <c r="I2387" i="62" s="1"/>
  <c r="H2386" i="62"/>
  <c r="I2386" i="62" s="1"/>
  <c r="H2385" i="62"/>
  <c r="I2385" i="62" s="1"/>
  <c r="H2384" i="62"/>
  <c r="I2384" i="62" s="1"/>
  <c r="H2383" i="62"/>
  <c r="I2383" i="62" s="1"/>
  <c r="H2382" i="62"/>
  <c r="I2382" i="62" s="1"/>
  <c r="H2381" i="62"/>
  <c r="I2381" i="62" s="1"/>
  <c r="H2380" i="62"/>
  <c r="I2380" i="62" s="1"/>
  <c r="H2379" i="62"/>
  <c r="I2379" i="62" s="1"/>
  <c r="H2378" i="62"/>
  <c r="I2378" i="62" s="1"/>
  <c r="H2377" i="62"/>
  <c r="I2377" i="62" s="1"/>
  <c r="H2376" i="62"/>
  <c r="I2376" i="62" s="1"/>
  <c r="H2375" i="62"/>
  <c r="I2375" i="62" s="1"/>
  <c r="H2374" i="62"/>
  <c r="I2374" i="62" s="1"/>
  <c r="H2373" i="62"/>
  <c r="I2373" i="62" s="1"/>
  <c r="H2372" i="62"/>
  <c r="I2372" i="62" s="1"/>
  <c r="H2371" i="62"/>
  <c r="I2371" i="62" s="1"/>
  <c r="H2370" i="62"/>
  <c r="I2370" i="62" s="1"/>
  <c r="H2369" i="62"/>
  <c r="I2369" i="62" s="1"/>
  <c r="H2368" i="62"/>
  <c r="I2368" i="62" s="1"/>
  <c r="H2367" i="62"/>
  <c r="I2367" i="62" s="1"/>
  <c r="H2366" i="62"/>
  <c r="I2366" i="62" s="1"/>
  <c r="H2365" i="62"/>
  <c r="I2365" i="62" s="1"/>
  <c r="H2364" i="62"/>
  <c r="I2364" i="62" s="1"/>
  <c r="H2363" i="62"/>
  <c r="I2363" i="62" s="1"/>
  <c r="H2362" i="62"/>
  <c r="I2362" i="62" s="1"/>
  <c r="H2361" i="62"/>
  <c r="I2361" i="62" s="1"/>
  <c r="H2360" i="62"/>
  <c r="I2360" i="62" s="1"/>
  <c r="H2359" i="62"/>
  <c r="I2359" i="62" s="1"/>
  <c r="H2358" i="62"/>
  <c r="I2358" i="62" s="1"/>
  <c r="H2357" i="62"/>
  <c r="I2357" i="62" s="1"/>
  <c r="H2356" i="62"/>
  <c r="I2356" i="62" s="1"/>
  <c r="H2355" i="62"/>
  <c r="I2355" i="62" s="1"/>
  <c r="H2354" i="62"/>
  <c r="I2354" i="62" s="1"/>
  <c r="H2353" i="62"/>
  <c r="I2353" i="62" s="1"/>
  <c r="H2352" i="62"/>
  <c r="I2352" i="62" s="1"/>
  <c r="H2351" i="62"/>
  <c r="I2351" i="62" s="1"/>
  <c r="H2350" i="62"/>
  <c r="I2350" i="62" s="1"/>
  <c r="H2349" i="62"/>
  <c r="I2349" i="62" s="1"/>
  <c r="H2348" i="62"/>
  <c r="I2348" i="62" s="1"/>
  <c r="H2347" i="62"/>
  <c r="I2347" i="62" s="1"/>
  <c r="H2346" i="62"/>
  <c r="I2346" i="62" s="1"/>
  <c r="H2345" i="62"/>
  <c r="I2345" i="62" s="1"/>
  <c r="H2344" i="62"/>
  <c r="I2344" i="62" s="1"/>
  <c r="H2343" i="62"/>
  <c r="I2343" i="62" s="1"/>
  <c r="H2342" i="62"/>
  <c r="I2342" i="62" s="1"/>
  <c r="H2341" i="62"/>
  <c r="I2341" i="62" s="1"/>
  <c r="H2340" i="62"/>
  <c r="I2340" i="62" s="1"/>
  <c r="H2339" i="62"/>
  <c r="I2339" i="62" s="1"/>
  <c r="H2338" i="62"/>
  <c r="I2338" i="62" s="1"/>
  <c r="H2337" i="62"/>
  <c r="I2337" i="62" s="1"/>
  <c r="H2336" i="62"/>
  <c r="I2336" i="62" s="1"/>
  <c r="H2335" i="62"/>
  <c r="I2335" i="62" s="1"/>
  <c r="H2334" i="62"/>
  <c r="I2334" i="62" s="1"/>
  <c r="H2333" i="62"/>
  <c r="I2333" i="62" s="1"/>
  <c r="H2332" i="62"/>
  <c r="I2332" i="62" s="1"/>
  <c r="H2331" i="62"/>
  <c r="I2331" i="62" s="1"/>
  <c r="H2330" i="62"/>
  <c r="I2330" i="62" s="1"/>
  <c r="H2329" i="62"/>
  <c r="I2329" i="62" s="1"/>
  <c r="H2328" i="62"/>
  <c r="I2328" i="62" s="1"/>
  <c r="H2327" i="62"/>
  <c r="I2327" i="62" s="1"/>
  <c r="H2326" i="62"/>
  <c r="I2326" i="62" s="1"/>
  <c r="H2325" i="62"/>
  <c r="I2325" i="62" s="1"/>
  <c r="H2324" i="62"/>
  <c r="I2324" i="62" s="1"/>
  <c r="H2323" i="62"/>
  <c r="I2323" i="62" s="1"/>
  <c r="H2322" i="62"/>
  <c r="I2322" i="62" s="1"/>
  <c r="H2321" i="62"/>
  <c r="I2321" i="62" s="1"/>
  <c r="H2320" i="62"/>
  <c r="I2320" i="62" s="1"/>
  <c r="H2319" i="62"/>
  <c r="I2319" i="62" s="1"/>
  <c r="H2318" i="62"/>
  <c r="I2318" i="62" s="1"/>
  <c r="H2317" i="62"/>
  <c r="I2317" i="62" s="1"/>
  <c r="H2316" i="62"/>
  <c r="I2316" i="62" s="1"/>
  <c r="H2315" i="62"/>
  <c r="I2315" i="62" s="1"/>
  <c r="H2314" i="62"/>
  <c r="I2314" i="62" s="1"/>
  <c r="H2313" i="62"/>
  <c r="I2313" i="62" s="1"/>
  <c r="H2312" i="62"/>
  <c r="I2312" i="62" s="1"/>
  <c r="H2311" i="62"/>
  <c r="I2311" i="62" s="1"/>
  <c r="H2310" i="62"/>
  <c r="I2310" i="62" s="1"/>
  <c r="H2309" i="62"/>
  <c r="I2309" i="62" s="1"/>
  <c r="H2308" i="62"/>
  <c r="I2308" i="62" s="1"/>
  <c r="H2307" i="62"/>
  <c r="I2307" i="62" s="1"/>
  <c r="H2306" i="62"/>
  <c r="I2306" i="62" s="1"/>
  <c r="H2305" i="62"/>
  <c r="I2305" i="62" s="1"/>
  <c r="H2304" i="62"/>
  <c r="I2304" i="62" s="1"/>
  <c r="H2303" i="62"/>
  <c r="I2303" i="62" s="1"/>
  <c r="H2302" i="62"/>
  <c r="I2302" i="62" s="1"/>
  <c r="H2301" i="62"/>
  <c r="I2301" i="62" s="1"/>
  <c r="H2300" i="62"/>
  <c r="I2300" i="62" s="1"/>
  <c r="H2299" i="62"/>
  <c r="I2299" i="62" s="1"/>
  <c r="H2298" i="62"/>
  <c r="I2298" i="62" s="1"/>
  <c r="H2297" i="62"/>
  <c r="I2297" i="62" s="1"/>
  <c r="H2296" i="62"/>
  <c r="I2296" i="62" s="1"/>
  <c r="H2295" i="62"/>
  <c r="I2295" i="62" s="1"/>
  <c r="H2294" i="62"/>
  <c r="I2294" i="62" s="1"/>
  <c r="H2293" i="62"/>
  <c r="I2293" i="62" s="1"/>
  <c r="H2292" i="62"/>
  <c r="I2292" i="62" s="1"/>
  <c r="H2291" i="62"/>
  <c r="I2291" i="62" s="1"/>
  <c r="H2290" i="62"/>
  <c r="I2290" i="62" s="1"/>
  <c r="H2289" i="62"/>
  <c r="I2289" i="62" s="1"/>
  <c r="H2288" i="62"/>
  <c r="I2288" i="62" s="1"/>
  <c r="H2287" i="62"/>
  <c r="I2287" i="62" s="1"/>
  <c r="H2286" i="62"/>
  <c r="I2286" i="62" s="1"/>
  <c r="H2285" i="62"/>
  <c r="I2285" i="62" s="1"/>
  <c r="H2284" i="62"/>
  <c r="I2284" i="62" s="1"/>
  <c r="H2283" i="62"/>
  <c r="I2283" i="62" s="1"/>
  <c r="H2282" i="62"/>
  <c r="I2282" i="62" s="1"/>
  <c r="H2281" i="62"/>
  <c r="I2281" i="62" s="1"/>
  <c r="H2280" i="62"/>
  <c r="I2280" i="62" s="1"/>
  <c r="H2279" i="62"/>
  <c r="I2279" i="62" s="1"/>
  <c r="H2278" i="62"/>
  <c r="I2278" i="62" s="1"/>
  <c r="H2277" i="62"/>
  <c r="I2277" i="62" s="1"/>
  <c r="H2276" i="62"/>
  <c r="I2276" i="62" s="1"/>
  <c r="H2275" i="62"/>
  <c r="I2275" i="62" s="1"/>
  <c r="H2274" i="62"/>
  <c r="I2274" i="62" s="1"/>
  <c r="H2273" i="62"/>
  <c r="I2273" i="62" s="1"/>
  <c r="H2272" i="62"/>
  <c r="I2272" i="62" s="1"/>
  <c r="H2271" i="62"/>
  <c r="I2271" i="62" s="1"/>
  <c r="H2270" i="62"/>
  <c r="I2270" i="62" s="1"/>
  <c r="H2269" i="62"/>
  <c r="I2269" i="62" s="1"/>
  <c r="H2268" i="62"/>
  <c r="I2268" i="62" s="1"/>
  <c r="H2267" i="62"/>
  <c r="I2267" i="62" s="1"/>
  <c r="H2266" i="62"/>
  <c r="I2266" i="62" s="1"/>
  <c r="H2265" i="62"/>
  <c r="I2265" i="62" s="1"/>
  <c r="H2264" i="62"/>
  <c r="I2264" i="62" s="1"/>
  <c r="H2263" i="62"/>
  <c r="I2263" i="62" s="1"/>
  <c r="H2262" i="62"/>
  <c r="I2262" i="62" s="1"/>
  <c r="H2261" i="62"/>
  <c r="I2261" i="62" s="1"/>
  <c r="H2260" i="62"/>
  <c r="I2260" i="62" s="1"/>
  <c r="H2259" i="62"/>
  <c r="I2259" i="62" s="1"/>
  <c r="H2258" i="62"/>
  <c r="I2258" i="62" s="1"/>
  <c r="H2257" i="62"/>
  <c r="I2257" i="62" s="1"/>
  <c r="H2256" i="62"/>
  <c r="I2256" i="62" s="1"/>
  <c r="H2255" i="62"/>
  <c r="I2255" i="62" s="1"/>
  <c r="H2254" i="62"/>
  <c r="I2254" i="62" s="1"/>
  <c r="H2253" i="62"/>
  <c r="I2253" i="62" s="1"/>
  <c r="H2252" i="62"/>
  <c r="I2252" i="62" s="1"/>
  <c r="H2251" i="62"/>
  <c r="I2251" i="62" s="1"/>
  <c r="H2250" i="62"/>
  <c r="I2250" i="62" s="1"/>
  <c r="H2249" i="62"/>
  <c r="I2249" i="62" s="1"/>
  <c r="H2248" i="62"/>
  <c r="I2248" i="62" s="1"/>
  <c r="H2247" i="62"/>
  <c r="I2247" i="62" s="1"/>
  <c r="H2246" i="62"/>
  <c r="I2246" i="62" s="1"/>
  <c r="H2245" i="62"/>
  <c r="I2245" i="62" s="1"/>
  <c r="H2244" i="62"/>
  <c r="I2244" i="62" s="1"/>
  <c r="H2243" i="62"/>
  <c r="I2243" i="62" s="1"/>
  <c r="H2242" i="62"/>
  <c r="I2242" i="62" s="1"/>
  <c r="H2241" i="62"/>
  <c r="I2241" i="62" s="1"/>
  <c r="H2240" i="62"/>
  <c r="I2240" i="62" s="1"/>
  <c r="H2239" i="62"/>
  <c r="I2239" i="62" s="1"/>
  <c r="H2238" i="62"/>
  <c r="I2238" i="62" s="1"/>
  <c r="H2237" i="62"/>
  <c r="I2237" i="62" s="1"/>
  <c r="H2236" i="62"/>
  <c r="I2236" i="62" s="1"/>
  <c r="H2235" i="62"/>
  <c r="I2235" i="62" s="1"/>
  <c r="H2234" i="62"/>
  <c r="I2234" i="62" s="1"/>
  <c r="H2233" i="62"/>
  <c r="I2233" i="62" s="1"/>
  <c r="H2232" i="62"/>
  <c r="I2232" i="62" s="1"/>
  <c r="H2231" i="62"/>
  <c r="I2231" i="62" s="1"/>
  <c r="H2230" i="62"/>
  <c r="I2230" i="62" s="1"/>
  <c r="H2229" i="62"/>
  <c r="I2229" i="62" s="1"/>
  <c r="H2228" i="62"/>
  <c r="I2228" i="62" s="1"/>
  <c r="H2227" i="62"/>
  <c r="I2227" i="62" s="1"/>
  <c r="H2226" i="62"/>
  <c r="I2226" i="62" s="1"/>
  <c r="H2225" i="62"/>
  <c r="I2225" i="62" s="1"/>
  <c r="H2224" i="62"/>
  <c r="I2224" i="62" s="1"/>
  <c r="H2223" i="62"/>
  <c r="I2223" i="62" s="1"/>
  <c r="H2222" i="62"/>
  <c r="I2222" i="62" s="1"/>
  <c r="H2221" i="62"/>
  <c r="I2221" i="62" s="1"/>
  <c r="H2220" i="62"/>
  <c r="I2220" i="62" s="1"/>
  <c r="H2219" i="62"/>
  <c r="I2219" i="62" s="1"/>
  <c r="H2218" i="62"/>
  <c r="I2218" i="62" s="1"/>
  <c r="H2217" i="62"/>
  <c r="I2217" i="62" s="1"/>
  <c r="H2216" i="62"/>
  <c r="I2216" i="62" s="1"/>
  <c r="H2215" i="62"/>
  <c r="I2215" i="62" s="1"/>
  <c r="H2214" i="62"/>
  <c r="I2214" i="62" s="1"/>
  <c r="H2213" i="62"/>
  <c r="I2213" i="62" s="1"/>
  <c r="H2212" i="62"/>
  <c r="I2212" i="62" s="1"/>
  <c r="H2211" i="62"/>
  <c r="I2211" i="62" s="1"/>
  <c r="H2210" i="62"/>
  <c r="I2210" i="62" s="1"/>
  <c r="H2209" i="62"/>
  <c r="I2209" i="62" s="1"/>
  <c r="H2208" i="62"/>
  <c r="I2208" i="62" s="1"/>
  <c r="H2207" i="62"/>
  <c r="I2207" i="62" s="1"/>
  <c r="H2206" i="62"/>
  <c r="I2206" i="62" s="1"/>
  <c r="H2205" i="62"/>
  <c r="I2205" i="62" s="1"/>
  <c r="H2204" i="62"/>
  <c r="I2204" i="62" s="1"/>
  <c r="H2203" i="62"/>
  <c r="I2203" i="62" s="1"/>
  <c r="H2202" i="62"/>
  <c r="I2202" i="62" s="1"/>
  <c r="H2201" i="62"/>
  <c r="I2201" i="62" s="1"/>
  <c r="H2200" i="62"/>
  <c r="I2200" i="62" s="1"/>
  <c r="H2199" i="62"/>
  <c r="I2199" i="62" s="1"/>
  <c r="H2198" i="62"/>
  <c r="I2198" i="62" s="1"/>
  <c r="H2197" i="62"/>
  <c r="I2197" i="62" s="1"/>
  <c r="H2196" i="62"/>
  <c r="I2196" i="62" s="1"/>
  <c r="H2195" i="62"/>
  <c r="I2195" i="62" s="1"/>
  <c r="H2194" i="62"/>
  <c r="I2194" i="62" s="1"/>
  <c r="H2193" i="62"/>
  <c r="I2193" i="62" s="1"/>
  <c r="H2192" i="62"/>
  <c r="I2192" i="62" s="1"/>
  <c r="H2191" i="62"/>
  <c r="I2191" i="62" s="1"/>
  <c r="H2190" i="62"/>
  <c r="I2190" i="62" s="1"/>
  <c r="H2189" i="62"/>
  <c r="I2189" i="62" s="1"/>
  <c r="H2188" i="62"/>
  <c r="I2188" i="62" s="1"/>
  <c r="H2187" i="62"/>
  <c r="I2187" i="62" s="1"/>
  <c r="H2186" i="62"/>
  <c r="I2186" i="62" s="1"/>
  <c r="H2185" i="62"/>
  <c r="I2185" i="62" s="1"/>
  <c r="H2184" i="62"/>
  <c r="I2184" i="62" s="1"/>
  <c r="H2183" i="62"/>
  <c r="I2183" i="62" s="1"/>
  <c r="H2182" i="62"/>
  <c r="I2182" i="62" s="1"/>
  <c r="H2181" i="62"/>
  <c r="I2181" i="62" s="1"/>
  <c r="H2180" i="62"/>
  <c r="I2180" i="62" s="1"/>
  <c r="H2179" i="62"/>
  <c r="I2179" i="62" s="1"/>
  <c r="H2178" i="62"/>
  <c r="I2178" i="62" s="1"/>
  <c r="H2177" i="62"/>
  <c r="I2177" i="62" s="1"/>
  <c r="H2176" i="62"/>
  <c r="I2176" i="62" s="1"/>
  <c r="H2175" i="62"/>
  <c r="I2175" i="62" s="1"/>
  <c r="H2174" i="62"/>
  <c r="I2174" i="62" s="1"/>
  <c r="H2173" i="62"/>
  <c r="I2173" i="62" s="1"/>
  <c r="H2172" i="62"/>
  <c r="I2172" i="62" s="1"/>
  <c r="H2171" i="62"/>
  <c r="I2171" i="62" s="1"/>
  <c r="H2170" i="62"/>
  <c r="I2170" i="62" s="1"/>
  <c r="H2169" i="62"/>
  <c r="I2169" i="62" s="1"/>
  <c r="H2168" i="62"/>
  <c r="I2168" i="62" s="1"/>
  <c r="H2167" i="62"/>
  <c r="I2167" i="62" s="1"/>
  <c r="H2166" i="62"/>
  <c r="I2166" i="62" s="1"/>
  <c r="H2165" i="62"/>
  <c r="I2165" i="62" s="1"/>
  <c r="H2164" i="62"/>
  <c r="I2164" i="62" s="1"/>
  <c r="H2163" i="62"/>
  <c r="I2163" i="62" s="1"/>
  <c r="H2162" i="62"/>
  <c r="I2162" i="62" s="1"/>
  <c r="H2161" i="62"/>
  <c r="I2161" i="62" s="1"/>
  <c r="H2160" i="62"/>
  <c r="I2160" i="62" s="1"/>
  <c r="H2159" i="62"/>
  <c r="I2159" i="62" s="1"/>
  <c r="H2158" i="62"/>
  <c r="I2158" i="62" s="1"/>
  <c r="H2157" i="62"/>
  <c r="I2157" i="62" s="1"/>
  <c r="H2156" i="62"/>
  <c r="I2156" i="62" s="1"/>
  <c r="H2155" i="62"/>
  <c r="I2155" i="62" s="1"/>
  <c r="H2154" i="62"/>
  <c r="I2154" i="62" s="1"/>
  <c r="H2153" i="62"/>
  <c r="I2153" i="62" s="1"/>
  <c r="H2152" i="62"/>
  <c r="I2152" i="62" s="1"/>
  <c r="H2151" i="62"/>
  <c r="I2151" i="62" s="1"/>
  <c r="H2150" i="62"/>
  <c r="I2150" i="62" s="1"/>
  <c r="H2149" i="62"/>
  <c r="I2149" i="62" s="1"/>
  <c r="H2148" i="62"/>
  <c r="I2148" i="62" s="1"/>
  <c r="H2147" i="62"/>
  <c r="I2147" i="62" s="1"/>
  <c r="H2146" i="62"/>
  <c r="I2146" i="62" s="1"/>
  <c r="H2145" i="62"/>
  <c r="I2145" i="62" s="1"/>
  <c r="H2144" i="62"/>
  <c r="I2144" i="62" s="1"/>
  <c r="H2143" i="62"/>
  <c r="I2143" i="62" s="1"/>
  <c r="H2142" i="62"/>
  <c r="I2142" i="62" s="1"/>
  <c r="H2141" i="62"/>
  <c r="I2141" i="62" s="1"/>
  <c r="H2140" i="62"/>
  <c r="I2140" i="62" s="1"/>
  <c r="H2139" i="62"/>
  <c r="I2139" i="62" s="1"/>
  <c r="H2138" i="62"/>
  <c r="I2138" i="62" s="1"/>
  <c r="H2137" i="62"/>
  <c r="I2137" i="62" s="1"/>
  <c r="H2136" i="62"/>
  <c r="I2136" i="62" s="1"/>
  <c r="H2135" i="62"/>
  <c r="I2135" i="62" s="1"/>
  <c r="H2134" i="62"/>
  <c r="I2134" i="62" s="1"/>
  <c r="H2133" i="62"/>
  <c r="I2133" i="62" s="1"/>
  <c r="H2132" i="62"/>
  <c r="I2132" i="62" s="1"/>
  <c r="H2131" i="62"/>
  <c r="I2131" i="62" s="1"/>
  <c r="H2130" i="62"/>
  <c r="I2130" i="62" s="1"/>
  <c r="H2129" i="62"/>
  <c r="I2129" i="62" s="1"/>
  <c r="H2128" i="62"/>
  <c r="I2128" i="62" s="1"/>
  <c r="H2127" i="62"/>
  <c r="I2127" i="62" s="1"/>
  <c r="H2126" i="62"/>
  <c r="I2126" i="62" s="1"/>
  <c r="H2125" i="62"/>
  <c r="I2125" i="62" s="1"/>
  <c r="H2124" i="62"/>
  <c r="I2124" i="62" s="1"/>
  <c r="H2123" i="62"/>
  <c r="I2123" i="62" s="1"/>
  <c r="H2122" i="62"/>
  <c r="I2122" i="62" s="1"/>
  <c r="H2121" i="62"/>
  <c r="I2121" i="62" s="1"/>
  <c r="H2120" i="62"/>
  <c r="I2120" i="62" s="1"/>
  <c r="H2119" i="62"/>
  <c r="I2119" i="62" s="1"/>
  <c r="H2118" i="62"/>
  <c r="I2118" i="62" s="1"/>
  <c r="H2117" i="62"/>
  <c r="I2117" i="62" s="1"/>
  <c r="H2116" i="62"/>
  <c r="I2116" i="62" s="1"/>
  <c r="H2115" i="62"/>
  <c r="I2115" i="62" s="1"/>
  <c r="H2114" i="62"/>
  <c r="I2114" i="62" s="1"/>
  <c r="H2113" i="62"/>
  <c r="I2113" i="62" s="1"/>
  <c r="H2112" i="62"/>
  <c r="I2112" i="62" s="1"/>
  <c r="H2111" i="62"/>
  <c r="I2111" i="62" s="1"/>
  <c r="H2110" i="62"/>
  <c r="I2110" i="62" s="1"/>
  <c r="H2109" i="62"/>
  <c r="I2109" i="62" s="1"/>
  <c r="H2108" i="62"/>
  <c r="I2108" i="62" s="1"/>
  <c r="H2107" i="62"/>
  <c r="I2107" i="62" s="1"/>
  <c r="H2106" i="62"/>
  <c r="I2106" i="62" s="1"/>
  <c r="H2105" i="62"/>
  <c r="I2105" i="62" s="1"/>
  <c r="H2104" i="62"/>
  <c r="I2104" i="62" s="1"/>
  <c r="H2103" i="62"/>
  <c r="I2103" i="62" s="1"/>
  <c r="H2102" i="62"/>
  <c r="I2102" i="62" s="1"/>
  <c r="H2101" i="62"/>
  <c r="I2101" i="62" s="1"/>
  <c r="H2100" i="62"/>
  <c r="I2100" i="62" s="1"/>
  <c r="H2099" i="62"/>
  <c r="I2099" i="62" s="1"/>
  <c r="H2098" i="62"/>
  <c r="I2098" i="62" s="1"/>
  <c r="H2097" i="62"/>
  <c r="I2097" i="62" s="1"/>
  <c r="H2096" i="62"/>
  <c r="I2096" i="62" s="1"/>
  <c r="H2095" i="62"/>
  <c r="I2095" i="62" s="1"/>
  <c r="H2094" i="62"/>
  <c r="I2094" i="62" s="1"/>
  <c r="H2093" i="62"/>
  <c r="I2093" i="62" s="1"/>
  <c r="H2092" i="62"/>
  <c r="I2092" i="62" s="1"/>
  <c r="H2091" i="62"/>
  <c r="I2091" i="62" s="1"/>
  <c r="H2090" i="62"/>
  <c r="I2090" i="62" s="1"/>
  <c r="H2089" i="62"/>
  <c r="I2089" i="62" s="1"/>
  <c r="H2088" i="62"/>
  <c r="I2088" i="62" s="1"/>
  <c r="H2087" i="62"/>
  <c r="I2087" i="62" s="1"/>
  <c r="H2086" i="62"/>
  <c r="I2086" i="62" s="1"/>
  <c r="H2085" i="62"/>
  <c r="I2085" i="62" s="1"/>
  <c r="H2084" i="62"/>
  <c r="I2084" i="62" s="1"/>
  <c r="H2083" i="62"/>
  <c r="I2083" i="62" s="1"/>
  <c r="H2082" i="62"/>
  <c r="I2082" i="62" s="1"/>
  <c r="H2081" i="62"/>
  <c r="I2081" i="62" s="1"/>
  <c r="H2080" i="62"/>
  <c r="I2080" i="62" s="1"/>
  <c r="H2079" i="62"/>
  <c r="I2079" i="62" s="1"/>
  <c r="H2078" i="62"/>
  <c r="I2078" i="62" s="1"/>
  <c r="H2077" i="62"/>
  <c r="I2077" i="62" s="1"/>
  <c r="H2076" i="62"/>
  <c r="I2076" i="62" s="1"/>
  <c r="H2075" i="62"/>
  <c r="I2075" i="62" s="1"/>
  <c r="H2074" i="62"/>
  <c r="I2074" i="62" s="1"/>
  <c r="H2073" i="62"/>
  <c r="I2073" i="62" s="1"/>
  <c r="H2072" i="62"/>
  <c r="I2072" i="62" s="1"/>
  <c r="H2071" i="62"/>
  <c r="I2071" i="62" s="1"/>
  <c r="H2070" i="62"/>
  <c r="I2070" i="62" s="1"/>
  <c r="H2069" i="62"/>
  <c r="I2069" i="62" s="1"/>
  <c r="H2068" i="62"/>
  <c r="I2068" i="62" s="1"/>
  <c r="H2067" i="62"/>
  <c r="I2067" i="62" s="1"/>
  <c r="H2066" i="62"/>
  <c r="I2066" i="62" s="1"/>
  <c r="H2065" i="62"/>
  <c r="I2065" i="62" s="1"/>
  <c r="H2064" i="62"/>
  <c r="I2064" i="62" s="1"/>
  <c r="H2063" i="62"/>
  <c r="I2063" i="62" s="1"/>
  <c r="H2062" i="62"/>
  <c r="I2062" i="62" s="1"/>
  <c r="H2061" i="62"/>
  <c r="I2061" i="62" s="1"/>
  <c r="H2060" i="62"/>
  <c r="I2060" i="62" s="1"/>
  <c r="H2059" i="62"/>
  <c r="I2059" i="62" s="1"/>
  <c r="H2058" i="62"/>
  <c r="I2058" i="62" s="1"/>
  <c r="H2057" i="62"/>
  <c r="I2057" i="62" s="1"/>
  <c r="H2056" i="62"/>
  <c r="I2056" i="62" s="1"/>
  <c r="H2055" i="62"/>
  <c r="I2055" i="62" s="1"/>
  <c r="H2054" i="62"/>
  <c r="I2054" i="62" s="1"/>
  <c r="H2053" i="62"/>
  <c r="I2053" i="62" s="1"/>
  <c r="H2052" i="62"/>
  <c r="I2052" i="62" s="1"/>
  <c r="H2051" i="62"/>
  <c r="I2051" i="62" s="1"/>
  <c r="H2050" i="62"/>
  <c r="I2050" i="62" s="1"/>
  <c r="H2049" i="62"/>
  <c r="I2049" i="62" s="1"/>
  <c r="H2048" i="62"/>
  <c r="I2048" i="62" s="1"/>
  <c r="H2047" i="62"/>
  <c r="I2047" i="62" s="1"/>
  <c r="H2046" i="62"/>
  <c r="I2046" i="62" s="1"/>
  <c r="H2045" i="62"/>
  <c r="I2045" i="62" s="1"/>
  <c r="H2044" i="62"/>
  <c r="I2044" i="62" s="1"/>
  <c r="H2043" i="62"/>
  <c r="I2043" i="62" s="1"/>
  <c r="H2042" i="62"/>
  <c r="I2042" i="62" s="1"/>
  <c r="H2041" i="62"/>
  <c r="I2041" i="62" s="1"/>
  <c r="H2040" i="62"/>
  <c r="I2040" i="62" s="1"/>
  <c r="H2039" i="62"/>
  <c r="I2039" i="62" s="1"/>
  <c r="H2038" i="62"/>
  <c r="I2038" i="62" s="1"/>
  <c r="H2037" i="62"/>
  <c r="I2037" i="62" s="1"/>
  <c r="H2036" i="62"/>
  <c r="I2036" i="62" s="1"/>
  <c r="H2035" i="62"/>
  <c r="I2035" i="62" s="1"/>
  <c r="H2034" i="62"/>
  <c r="I2034" i="62" s="1"/>
  <c r="H2033" i="62"/>
  <c r="I2033" i="62" s="1"/>
  <c r="H2032" i="62"/>
  <c r="I2032" i="62" s="1"/>
  <c r="H2031" i="62"/>
  <c r="I2031" i="62" s="1"/>
  <c r="H2030" i="62"/>
  <c r="I2030" i="62" s="1"/>
  <c r="H2029" i="62"/>
  <c r="I2029" i="62" s="1"/>
  <c r="H2028" i="62"/>
  <c r="I2028" i="62" s="1"/>
  <c r="H2027" i="62"/>
  <c r="I2027" i="62" s="1"/>
  <c r="H2026" i="62"/>
  <c r="I2026" i="62" s="1"/>
  <c r="H2025" i="62"/>
  <c r="I2025" i="62" s="1"/>
  <c r="H2024" i="62"/>
  <c r="I2024" i="62" s="1"/>
  <c r="H2023" i="62"/>
  <c r="I2023" i="62" s="1"/>
  <c r="H2022" i="62"/>
  <c r="I2022" i="62" s="1"/>
  <c r="H2021" i="62"/>
  <c r="I2021" i="62" s="1"/>
  <c r="H2020" i="62"/>
  <c r="I2020" i="62" s="1"/>
  <c r="H2019" i="62"/>
  <c r="I2019" i="62" s="1"/>
  <c r="H2018" i="62"/>
  <c r="I2018" i="62" s="1"/>
  <c r="H2017" i="62"/>
  <c r="I2017" i="62" s="1"/>
  <c r="H2016" i="62"/>
  <c r="I2016" i="62" s="1"/>
  <c r="H2015" i="62"/>
  <c r="I2015" i="62" s="1"/>
  <c r="H2014" i="62"/>
  <c r="I2014" i="62" s="1"/>
  <c r="H2013" i="62"/>
  <c r="I2013" i="62" s="1"/>
  <c r="H2012" i="62"/>
  <c r="I2012" i="62" s="1"/>
  <c r="H2011" i="62"/>
  <c r="I2011" i="62" s="1"/>
  <c r="H2010" i="62"/>
  <c r="I2010" i="62" s="1"/>
  <c r="H2009" i="62"/>
  <c r="I2009" i="62" s="1"/>
  <c r="H2008" i="62"/>
  <c r="I2008" i="62" s="1"/>
  <c r="H2007" i="62"/>
  <c r="I2007" i="62" s="1"/>
  <c r="H2006" i="62"/>
  <c r="I2006" i="62" s="1"/>
  <c r="H2005" i="62"/>
  <c r="I2005" i="62" s="1"/>
  <c r="H2004" i="62"/>
  <c r="I2004" i="62" s="1"/>
  <c r="H2003" i="62"/>
  <c r="I2003" i="62" s="1"/>
  <c r="H2002" i="62"/>
  <c r="I2002" i="62" s="1"/>
  <c r="H2001" i="62"/>
  <c r="I2001" i="62" s="1"/>
  <c r="H2000" i="62"/>
  <c r="I2000" i="62" s="1"/>
  <c r="H1999" i="62"/>
  <c r="I1999" i="62" s="1"/>
  <c r="H1998" i="62"/>
  <c r="I1998" i="62" s="1"/>
  <c r="H1997" i="62"/>
  <c r="I1997" i="62" s="1"/>
  <c r="H1996" i="62"/>
  <c r="I1996" i="62" s="1"/>
  <c r="H1995" i="62"/>
  <c r="I1995" i="62" s="1"/>
  <c r="H1994" i="62"/>
  <c r="I1994" i="62" s="1"/>
  <c r="H1993" i="62"/>
  <c r="I1993" i="62" s="1"/>
  <c r="H1992" i="62"/>
  <c r="I1992" i="62" s="1"/>
  <c r="H1991" i="62"/>
  <c r="I1991" i="62" s="1"/>
  <c r="H1990" i="62"/>
  <c r="I1990" i="62" s="1"/>
  <c r="H1989" i="62"/>
  <c r="I1989" i="62" s="1"/>
  <c r="H1988" i="62"/>
  <c r="I1988" i="62" s="1"/>
  <c r="H1987" i="62"/>
  <c r="I1987" i="62" s="1"/>
  <c r="H1986" i="62"/>
  <c r="I1986" i="62" s="1"/>
  <c r="H1985" i="62"/>
  <c r="I1985" i="62" s="1"/>
  <c r="H1984" i="62"/>
  <c r="I1984" i="62" s="1"/>
  <c r="H1983" i="62"/>
  <c r="I1983" i="62" s="1"/>
  <c r="H1982" i="62"/>
  <c r="I1982" i="62" s="1"/>
  <c r="H1981" i="62"/>
  <c r="I1981" i="62" s="1"/>
  <c r="H1980" i="62"/>
  <c r="I1980" i="62" s="1"/>
  <c r="H1979" i="62"/>
  <c r="I1979" i="62" s="1"/>
  <c r="H1978" i="62"/>
  <c r="I1978" i="62" s="1"/>
  <c r="H1977" i="62"/>
  <c r="I1977" i="62" s="1"/>
  <c r="H1976" i="62"/>
  <c r="I1976" i="62" s="1"/>
  <c r="H1975" i="62"/>
  <c r="I1975" i="62" s="1"/>
  <c r="H1974" i="62"/>
  <c r="I1974" i="62" s="1"/>
  <c r="H1973" i="62"/>
  <c r="I1973" i="62" s="1"/>
  <c r="H1972" i="62"/>
  <c r="I1972" i="62" s="1"/>
  <c r="H1971" i="62"/>
  <c r="I1971" i="62" s="1"/>
  <c r="H1970" i="62"/>
  <c r="I1970" i="62" s="1"/>
  <c r="H1969" i="62"/>
  <c r="I1969" i="62" s="1"/>
  <c r="H1968" i="62"/>
  <c r="I1968" i="62" s="1"/>
  <c r="H1967" i="62"/>
  <c r="I1967" i="62" s="1"/>
  <c r="H1966" i="62"/>
  <c r="I1966" i="62" s="1"/>
  <c r="H1965" i="62"/>
  <c r="I1965" i="62" s="1"/>
  <c r="H1964" i="62"/>
  <c r="I1964" i="62" s="1"/>
  <c r="H1963" i="62"/>
  <c r="I1963" i="62" s="1"/>
  <c r="H1962" i="62"/>
  <c r="I1962" i="62" s="1"/>
  <c r="H1961" i="62"/>
  <c r="I1961" i="62" s="1"/>
  <c r="H1960" i="62"/>
  <c r="I1960" i="62" s="1"/>
  <c r="H1959" i="62"/>
  <c r="I1959" i="62" s="1"/>
  <c r="H1958" i="62"/>
  <c r="I1958" i="62" s="1"/>
  <c r="H1957" i="62"/>
  <c r="I1957" i="62" s="1"/>
  <c r="H1956" i="62"/>
  <c r="I1956" i="62" s="1"/>
  <c r="H1955" i="62"/>
  <c r="I1955" i="62" s="1"/>
  <c r="H1954" i="62"/>
  <c r="I1954" i="62" s="1"/>
  <c r="H1953" i="62"/>
  <c r="I1953" i="62" s="1"/>
  <c r="H1952" i="62"/>
  <c r="I1952" i="62" s="1"/>
  <c r="H1951" i="62"/>
  <c r="I1951" i="62" s="1"/>
  <c r="H1950" i="62"/>
  <c r="I1950" i="62" s="1"/>
  <c r="H1949" i="62"/>
  <c r="I1949" i="62" s="1"/>
  <c r="H1948" i="62"/>
  <c r="I1948" i="62" s="1"/>
  <c r="H1947" i="62"/>
  <c r="I1947" i="62" s="1"/>
  <c r="H1946" i="62"/>
  <c r="I1946" i="62" s="1"/>
  <c r="H1945" i="62"/>
  <c r="I1945" i="62" s="1"/>
  <c r="H1944" i="62"/>
  <c r="I1944" i="62" s="1"/>
  <c r="H1943" i="62"/>
  <c r="I1943" i="62" s="1"/>
  <c r="H1942" i="62"/>
  <c r="I1942" i="62" s="1"/>
  <c r="H1941" i="62"/>
  <c r="I1941" i="62" s="1"/>
  <c r="H1940" i="62"/>
  <c r="I1940" i="62" s="1"/>
  <c r="H1939" i="62"/>
  <c r="I1939" i="62" s="1"/>
  <c r="H1938" i="62"/>
  <c r="I1938" i="62" s="1"/>
  <c r="H1937" i="62"/>
  <c r="I1937" i="62" s="1"/>
  <c r="H1936" i="62"/>
  <c r="I1936" i="62" s="1"/>
  <c r="H1935" i="62"/>
  <c r="I1935" i="62" s="1"/>
  <c r="H1934" i="62"/>
  <c r="I1934" i="62" s="1"/>
  <c r="H1933" i="62"/>
  <c r="I1933" i="62" s="1"/>
  <c r="H1932" i="62"/>
  <c r="I1932" i="62" s="1"/>
  <c r="H1931" i="62"/>
  <c r="I1931" i="62" s="1"/>
  <c r="H1930" i="62"/>
  <c r="I1930" i="62" s="1"/>
  <c r="H1929" i="62"/>
  <c r="I1929" i="62" s="1"/>
  <c r="H1928" i="62"/>
  <c r="I1928" i="62" s="1"/>
  <c r="H1927" i="62"/>
  <c r="I1927" i="62" s="1"/>
  <c r="H1926" i="62"/>
  <c r="I1926" i="62" s="1"/>
  <c r="H1925" i="62"/>
  <c r="I1925" i="62" s="1"/>
  <c r="H1924" i="62"/>
  <c r="I1924" i="62" s="1"/>
  <c r="H1923" i="62"/>
  <c r="I1923" i="62" s="1"/>
  <c r="H1922" i="62"/>
  <c r="I1922" i="62" s="1"/>
  <c r="H1921" i="62"/>
  <c r="I1921" i="62" s="1"/>
  <c r="H1920" i="62"/>
  <c r="I1920" i="62" s="1"/>
  <c r="H1919" i="62"/>
  <c r="I1919" i="62" s="1"/>
  <c r="H1918" i="62"/>
  <c r="I1918" i="62" s="1"/>
  <c r="H1917" i="62"/>
  <c r="I1917" i="62" s="1"/>
  <c r="H1916" i="62"/>
  <c r="I1916" i="62" s="1"/>
  <c r="H1915" i="62"/>
  <c r="I1915" i="62" s="1"/>
  <c r="H1914" i="62"/>
  <c r="I1914" i="62" s="1"/>
  <c r="H1913" i="62"/>
  <c r="I1913" i="62" s="1"/>
  <c r="H1912" i="62"/>
  <c r="I1912" i="62" s="1"/>
  <c r="H1911" i="62"/>
  <c r="I1911" i="62" s="1"/>
  <c r="H1910" i="62"/>
  <c r="I1910" i="62" s="1"/>
  <c r="H1909" i="62"/>
  <c r="I1909" i="62" s="1"/>
  <c r="H1908" i="62"/>
  <c r="I1908" i="62" s="1"/>
  <c r="H1907" i="62"/>
  <c r="I1907" i="62" s="1"/>
  <c r="H1906" i="62"/>
  <c r="I1906" i="62" s="1"/>
  <c r="H1905" i="62"/>
  <c r="I1905" i="62" s="1"/>
  <c r="H1904" i="62"/>
  <c r="I1904" i="62" s="1"/>
  <c r="H1903" i="62"/>
  <c r="I1903" i="62" s="1"/>
  <c r="H1902" i="62"/>
  <c r="I1902" i="62" s="1"/>
  <c r="H1901" i="62"/>
  <c r="I1901" i="62" s="1"/>
  <c r="H1900" i="62"/>
  <c r="I1900" i="62" s="1"/>
  <c r="H1899" i="62"/>
  <c r="I1899" i="62" s="1"/>
  <c r="H1898" i="62"/>
  <c r="I1898" i="62" s="1"/>
  <c r="H1897" i="62"/>
  <c r="I1897" i="62" s="1"/>
  <c r="H1896" i="62"/>
  <c r="I1896" i="62" s="1"/>
  <c r="H1895" i="62"/>
  <c r="I1895" i="62" s="1"/>
  <c r="H1894" i="62"/>
  <c r="I1894" i="62" s="1"/>
  <c r="H1893" i="62"/>
  <c r="I1893" i="62" s="1"/>
  <c r="H1892" i="62"/>
  <c r="I1892" i="62" s="1"/>
  <c r="H1891" i="62"/>
  <c r="I1891" i="62" s="1"/>
  <c r="H1890" i="62"/>
  <c r="I1890" i="62" s="1"/>
  <c r="H1889" i="62"/>
  <c r="I1889" i="62" s="1"/>
  <c r="H1888" i="62"/>
  <c r="I1888" i="62" s="1"/>
  <c r="H1887" i="62"/>
  <c r="I1887" i="62" s="1"/>
  <c r="H1886" i="62"/>
  <c r="I1886" i="62" s="1"/>
  <c r="H1885" i="62"/>
  <c r="I1885" i="62" s="1"/>
  <c r="H1884" i="62"/>
  <c r="I1884" i="62" s="1"/>
  <c r="H1883" i="62"/>
  <c r="I1883" i="62" s="1"/>
  <c r="H1882" i="62"/>
  <c r="I1882" i="62" s="1"/>
  <c r="H1881" i="62"/>
  <c r="I1881" i="62" s="1"/>
  <c r="H1880" i="62"/>
  <c r="I1880" i="62" s="1"/>
  <c r="H1879" i="62"/>
  <c r="I1879" i="62" s="1"/>
  <c r="H1878" i="62"/>
  <c r="I1878" i="62" s="1"/>
  <c r="H1877" i="62"/>
  <c r="I1877" i="62" s="1"/>
  <c r="H1876" i="62"/>
  <c r="I1876" i="62" s="1"/>
  <c r="H1875" i="62"/>
  <c r="I1875" i="62" s="1"/>
  <c r="H1874" i="62"/>
  <c r="I1874" i="62" s="1"/>
  <c r="H1873" i="62"/>
  <c r="I1873" i="62" s="1"/>
  <c r="H1872" i="62"/>
  <c r="I1872" i="62" s="1"/>
  <c r="H1871" i="62"/>
  <c r="I1871" i="62" s="1"/>
  <c r="H1870" i="62"/>
  <c r="I1870" i="62" s="1"/>
  <c r="H1869" i="62"/>
  <c r="I1869" i="62" s="1"/>
  <c r="H1868" i="62"/>
  <c r="I1868" i="62" s="1"/>
  <c r="H1867" i="62"/>
  <c r="I1867" i="62" s="1"/>
  <c r="H1866" i="62"/>
  <c r="I1866" i="62" s="1"/>
  <c r="H1865" i="62"/>
  <c r="I1865" i="62" s="1"/>
  <c r="H1864" i="62"/>
  <c r="I1864" i="62" s="1"/>
  <c r="H1863" i="62"/>
  <c r="I1863" i="62" s="1"/>
  <c r="H1862" i="62"/>
  <c r="I1862" i="62" s="1"/>
  <c r="H1861" i="62"/>
  <c r="I1861" i="62" s="1"/>
  <c r="H1860" i="62"/>
  <c r="I1860" i="62" s="1"/>
  <c r="H1859" i="62"/>
  <c r="I1859" i="62" s="1"/>
  <c r="H1858" i="62"/>
  <c r="I1858" i="62" s="1"/>
  <c r="H1857" i="62"/>
  <c r="I1857" i="62" s="1"/>
  <c r="H1856" i="62"/>
  <c r="I1856" i="62" s="1"/>
  <c r="H1855" i="62"/>
  <c r="I1855" i="62" s="1"/>
  <c r="H1854" i="62"/>
  <c r="I1854" i="62" s="1"/>
  <c r="H1853" i="62"/>
  <c r="I1853" i="62" s="1"/>
  <c r="H1852" i="62"/>
  <c r="I1852" i="62" s="1"/>
  <c r="H1851" i="62"/>
  <c r="I1851" i="62" s="1"/>
  <c r="H1850" i="62"/>
  <c r="I1850" i="62" s="1"/>
  <c r="H1849" i="62"/>
  <c r="I1849" i="62" s="1"/>
  <c r="H1848" i="62"/>
  <c r="I1848" i="62" s="1"/>
  <c r="H1847" i="62"/>
  <c r="I1847" i="62" s="1"/>
  <c r="H1846" i="62"/>
  <c r="I1846" i="62" s="1"/>
  <c r="H1845" i="62"/>
  <c r="I1845" i="62" s="1"/>
  <c r="H1844" i="62"/>
  <c r="I1844" i="62" s="1"/>
  <c r="H1843" i="62"/>
  <c r="I1843" i="62" s="1"/>
  <c r="H1842" i="62"/>
  <c r="I1842" i="62" s="1"/>
  <c r="H1841" i="62"/>
  <c r="I1841" i="62" s="1"/>
  <c r="H1840" i="62"/>
  <c r="I1840" i="62" s="1"/>
  <c r="H1839" i="62"/>
  <c r="I1839" i="62" s="1"/>
  <c r="H1838" i="62"/>
  <c r="I1838" i="62" s="1"/>
  <c r="H1837" i="62"/>
  <c r="I1837" i="62" s="1"/>
  <c r="H1836" i="62"/>
  <c r="I1836" i="62" s="1"/>
  <c r="H1835" i="62"/>
  <c r="I1835" i="62" s="1"/>
  <c r="H1834" i="62"/>
  <c r="I1834" i="62" s="1"/>
  <c r="H1833" i="62"/>
  <c r="I1833" i="62" s="1"/>
  <c r="H1832" i="62"/>
  <c r="I1832" i="62" s="1"/>
  <c r="H1831" i="62"/>
  <c r="I1831" i="62" s="1"/>
  <c r="H1830" i="62"/>
  <c r="I1830" i="62" s="1"/>
  <c r="H1829" i="62"/>
  <c r="I1829" i="62" s="1"/>
  <c r="H1828" i="62"/>
  <c r="I1828" i="62" s="1"/>
  <c r="H1827" i="62"/>
  <c r="I1827" i="62" s="1"/>
  <c r="H1826" i="62"/>
  <c r="I1826" i="62" s="1"/>
  <c r="H1825" i="62"/>
  <c r="I1825" i="62" s="1"/>
  <c r="H1824" i="62"/>
  <c r="I1824" i="62" s="1"/>
  <c r="H1823" i="62"/>
  <c r="I1823" i="62" s="1"/>
  <c r="H1822" i="62"/>
  <c r="I1822" i="62" s="1"/>
  <c r="H1821" i="62"/>
  <c r="I1821" i="62" s="1"/>
  <c r="H1820" i="62"/>
  <c r="I1820" i="62" s="1"/>
  <c r="H1819" i="62"/>
  <c r="I1819" i="62" s="1"/>
  <c r="H1818" i="62"/>
  <c r="I1818" i="62" s="1"/>
  <c r="H1817" i="62"/>
  <c r="I1817" i="62" s="1"/>
  <c r="H1816" i="62"/>
  <c r="I1816" i="62" s="1"/>
  <c r="H1815" i="62"/>
  <c r="I1815" i="62" s="1"/>
  <c r="H1814" i="62"/>
  <c r="I1814" i="62" s="1"/>
  <c r="H1813" i="62"/>
  <c r="I1813" i="62" s="1"/>
  <c r="H1812" i="62"/>
  <c r="I1812" i="62" s="1"/>
  <c r="H1811" i="62"/>
  <c r="I1811" i="62" s="1"/>
  <c r="H1810" i="62"/>
  <c r="I1810" i="62" s="1"/>
  <c r="H1809" i="62"/>
  <c r="I1809" i="62" s="1"/>
  <c r="H1808" i="62"/>
  <c r="I1808" i="62" s="1"/>
  <c r="H1807" i="62"/>
  <c r="I1807" i="62" s="1"/>
  <c r="H1806" i="62"/>
  <c r="I1806" i="62" s="1"/>
  <c r="H1805" i="62"/>
  <c r="I1805" i="62" s="1"/>
  <c r="H1804" i="62"/>
  <c r="I1804" i="62" s="1"/>
  <c r="H1803" i="62"/>
  <c r="I1803" i="62" s="1"/>
  <c r="H1802" i="62"/>
  <c r="I1802" i="62" s="1"/>
  <c r="H1801" i="62"/>
  <c r="I1801" i="62" s="1"/>
  <c r="H1800" i="62"/>
  <c r="I1800" i="62" s="1"/>
  <c r="H1799" i="62"/>
  <c r="I1799" i="62" s="1"/>
  <c r="H1798" i="62"/>
  <c r="I1798" i="62" s="1"/>
  <c r="H1797" i="62"/>
  <c r="I1797" i="62" s="1"/>
  <c r="H1796" i="62"/>
  <c r="I1796" i="62" s="1"/>
  <c r="H1795" i="62"/>
  <c r="I1795" i="62" s="1"/>
  <c r="H1794" i="62"/>
  <c r="I1794" i="62" s="1"/>
  <c r="H1793" i="62"/>
  <c r="I1793" i="62" s="1"/>
  <c r="H1792" i="62"/>
  <c r="I1792" i="62" s="1"/>
  <c r="H1791" i="62"/>
  <c r="I1791" i="62" s="1"/>
  <c r="H1790" i="62"/>
  <c r="I1790" i="62" s="1"/>
  <c r="H1789" i="62"/>
  <c r="I1789" i="62" s="1"/>
  <c r="H1788" i="62"/>
  <c r="I1788" i="62" s="1"/>
  <c r="H1787" i="62"/>
  <c r="I1787" i="62" s="1"/>
  <c r="H1786" i="62"/>
  <c r="I1786" i="62" s="1"/>
  <c r="H1785" i="62"/>
  <c r="I1785" i="62" s="1"/>
  <c r="H1784" i="62"/>
  <c r="I1784" i="62" s="1"/>
  <c r="H1783" i="62"/>
  <c r="I1783" i="62" s="1"/>
  <c r="H1782" i="62"/>
  <c r="I1782" i="62" s="1"/>
  <c r="H1781" i="62"/>
  <c r="I1781" i="62" s="1"/>
  <c r="H1780" i="62"/>
  <c r="I1780" i="62" s="1"/>
  <c r="H1779" i="62"/>
  <c r="I1779" i="62" s="1"/>
  <c r="H1778" i="62"/>
  <c r="I1778" i="62" s="1"/>
  <c r="H1777" i="62"/>
  <c r="I1777" i="62" s="1"/>
  <c r="H1776" i="62"/>
  <c r="I1776" i="62" s="1"/>
  <c r="H1775" i="62"/>
  <c r="I1775" i="62" s="1"/>
  <c r="H1774" i="62"/>
  <c r="I1774" i="62" s="1"/>
  <c r="H1773" i="62"/>
  <c r="I1773" i="62" s="1"/>
  <c r="H1772" i="62"/>
  <c r="I1772" i="62" s="1"/>
  <c r="H1771" i="62"/>
  <c r="I1771" i="62" s="1"/>
  <c r="H1770" i="62"/>
  <c r="I1770" i="62" s="1"/>
  <c r="H1769" i="62"/>
  <c r="I1769" i="62" s="1"/>
  <c r="H1768" i="62"/>
  <c r="I1768" i="62" s="1"/>
  <c r="H1767" i="62"/>
  <c r="I1767" i="62" s="1"/>
  <c r="H1766" i="62"/>
  <c r="I1766" i="62" s="1"/>
  <c r="H1765" i="62"/>
  <c r="I1765" i="62" s="1"/>
  <c r="H1764" i="62"/>
  <c r="I1764" i="62" s="1"/>
  <c r="H1763" i="62"/>
  <c r="I1763" i="62" s="1"/>
  <c r="H1762" i="62"/>
  <c r="I1762" i="62" s="1"/>
  <c r="H1761" i="62"/>
  <c r="I1761" i="62" s="1"/>
  <c r="H1760" i="62"/>
  <c r="I1760" i="62" s="1"/>
  <c r="H1759" i="62"/>
  <c r="I1759" i="62" s="1"/>
  <c r="H1758" i="62"/>
  <c r="I1758" i="62" s="1"/>
  <c r="H1757" i="62"/>
  <c r="I1757" i="62" s="1"/>
  <c r="H1756" i="62"/>
  <c r="I1756" i="62" s="1"/>
  <c r="H1755" i="62"/>
  <c r="I1755" i="62" s="1"/>
  <c r="H1754" i="62"/>
  <c r="I1754" i="62" s="1"/>
  <c r="H1753" i="62"/>
  <c r="I1753" i="62" s="1"/>
  <c r="H1752" i="62"/>
  <c r="I1752" i="62" s="1"/>
  <c r="H1751" i="62"/>
  <c r="I1751" i="62" s="1"/>
  <c r="H1750" i="62"/>
  <c r="I1750" i="62" s="1"/>
  <c r="H1749" i="62"/>
  <c r="I1749" i="62" s="1"/>
  <c r="H1748" i="62"/>
  <c r="I1748" i="62" s="1"/>
  <c r="H1747" i="62"/>
  <c r="I1747" i="62" s="1"/>
  <c r="H1746" i="62"/>
  <c r="I1746" i="62" s="1"/>
  <c r="H1745" i="62"/>
  <c r="I1745" i="62" s="1"/>
  <c r="H1744" i="62"/>
  <c r="I1744" i="62" s="1"/>
  <c r="H1743" i="62"/>
  <c r="I1743" i="62" s="1"/>
  <c r="H1742" i="62"/>
  <c r="I1742" i="62" s="1"/>
  <c r="H1741" i="62"/>
  <c r="I1741" i="62" s="1"/>
  <c r="H1740" i="62"/>
  <c r="I1740" i="62" s="1"/>
  <c r="H1739" i="62"/>
  <c r="I1739" i="62" s="1"/>
  <c r="H1738" i="62"/>
  <c r="I1738" i="62" s="1"/>
  <c r="H1737" i="62"/>
  <c r="I1737" i="62" s="1"/>
  <c r="H1736" i="62"/>
  <c r="I1736" i="62" s="1"/>
  <c r="H1735" i="62"/>
  <c r="I1735" i="62" s="1"/>
  <c r="H1734" i="62"/>
  <c r="I1734" i="62" s="1"/>
  <c r="H1733" i="62"/>
  <c r="I1733" i="62" s="1"/>
  <c r="H1732" i="62"/>
  <c r="I1732" i="62" s="1"/>
  <c r="H1731" i="62"/>
  <c r="I1731" i="62" s="1"/>
  <c r="H1730" i="62"/>
  <c r="I1730" i="62" s="1"/>
  <c r="H1729" i="62"/>
  <c r="I1729" i="62" s="1"/>
  <c r="H1728" i="62"/>
  <c r="I1728" i="62" s="1"/>
  <c r="H1727" i="62"/>
  <c r="I1727" i="62" s="1"/>
  <c r="H1726" i="62"/>
  <c r="I1726" i="62" s="1"/>
  <c r="H1725" i="62"/>
  <c r="I1725" i="62" s="1"/>
  <c r="H1724" i="62"/>
  <c r="I1724" i="62" s="1"/>
  <c r="H1723" i="62"/>
  <c r="I1723" i="62" s="1"/>
  <c r="H1722" i="62"/>
  <c r="I1722" i="62" s="1"/>
  <c r="H1721" i="62"/>
  <c r="I1721" i="62" s="1"/>
  <c r="H1720" i="62"/>
  <c r="I1720" i="62" s="1"/>
  <c r="H1719" i="62"/>
  <c r="I1719" i="62" s="1"/>
  <c r="H1718" i="62"/>
  <c r="I1718" i="62" s="1"/>
  <c r="H1717" i="62"/>
  <c r="I1717" i="62" s="1"/>
  <c r="H1716" i="62"/>
  <c r="I1716" i="62" s="1"/>
  <c r="H1715" i="62"/>
  <c r="I1715" i="62" s="1"/>
  <c r="H1714" i="62"/>
  <c r="I1714" i="62" s="1"/>
  <c r="H1713" i="62"/>
  <c r="I1713" i="62" s="1"/>
  <c r="H1712" i="62"/>
  <c r="I1712" i="62" s="1"/>
  <c r="H1711" i="62"/>
  <c r="I1711" i="62" s="1"/>
  <c r="H1710" i="62"/>
  <c r="I1710" i="62" s="1"/>
  <c r="H1709" i="62"/>
  <c r="I1709" i="62" s="1"/>
  <c r="H1708" i="62"/>
  <c r="I1708" i="62" s="1"/>
  <c r="H1707" i="62"/>
  <c r="I1707" i="62" s="1"/>
  <c r="H1706" i="62"/>
  <c r="I1706" i="62" s="1"/>
  <c r="H1705" i="62"/>
  <c r="I1705" i="62" s="1"/>
  <c r="H1704" i="62"/>
  <c r="I1704" i="62" s="1"/>
  <c r="H1703" i="62"/>
  <c r="I1703" i="62" s="1"/>
  <c r="H1702" i="62"/>
  <c r="I1702" i="62" s="1"/>
  <c r="H1701" i="62"/>
  <c r="I1701" i="62" s="1"/>
  <c r="H1700" i="62"/>
  <c r="I1700" i="62" s="1"/>
  <c r="H1699" i="62"/>
  <c r="I1699" i="62" s="1"/>
  <c r="H1698" i="62"/>
  <c r="I1698" i="62" s="1"/>
  <c r="H1697" i="62"/>
  <c r="I1697" i="62" s="1"/>
  <c r="H1696" i="62"/>
  <c r="I1696" i="62" s="1"/>
  <c r="H1695" i="62"/>
  <c r="I1695" i="62" s="1"/>
  <c r="H1694" i="62"/>
  <c r="I1694" i="62" s="1"/>
  <c r="H1693" i="62"/>
  <c r="I1693" i="62" s="1"/>
  <c r="H1692" i="62"/>
  <c r="I1692" i="62" s="1"/>
  <c r="H1691" i="62"/>
  <c r="I1691" i="62" s="1"/>
  <c r="H1690" i="62"/>
  <c r="I1690" i="62" s="1"/>
  <c r="H1689" i="62"/>
  <c r="I1689" i="62" s="1"/>
  <c r="H1688" i="62"/>
  <c r="I1688" i="62" s="1"/>
  <c r="H1687" i="62"/>
  <c r="I1687" i="62" s="1"/>
  <c r="H1686" i="62"/>
  <c r="I1686" i="62" s="1"/>
  <c r="H1685" i="62"/>
  <c r="I1685" i="62" s="1"/>
  <c r="H1684" i="62"/>
  <c r="I1684" i="62" s="1"/>
  <c r="H1683" i="62"/>
  <c r="I1683" i="62" s="1"/>
  <c r="H1682" i="62"/>
  <c r="I1682" i="62" s="1"/>
  <c r="H1681" i="62"/>
  <c r="I1681" i="62" s="1"/>
  <c r="H1680" i="62"/>
  <c r="I1680" i="62" s="1"/>
  <c r="H1679" i="62"/>
  <c r="I1679" i="62" s="1"/>
  <c r="H1678" i="62"/>
  <c r="I1678" i="62" s="1"/>
  <c r="H1677" i="62"/>
  <c r="I1677" i="62" s="1"/>
  <c r="H1676" i="62"/>
  <c r="I1676" i="62" s="1"/>
  <c r="H1675" i="62"/>
  <c r="I1675" i="62" s="1"/>
  <c r="H1674" i="62"/>
  <c r="I1674" i="62" s="1"/>
  <c r="H1673" i="62"/>
  <c r="I1673" i="62" s="1"/>
  <c r="H1672" i="62"/>
  <c r="I1672" i="62" s="1"/>
  <c r="H1671" i="62"/>
  <c r="I1671" i="62" s="1"/>
  <c r="H1670" i="62"/>
  <c r="I1670" i="62" s="1"/>
  <c r="H1669" i="62"/>
  <c r="I1669" i="62" s="1"/>
  <c r="H1668" i="62"/>
  <c r="I1668" i="62" s="1"/>
  <c r="H1667" i="62"/>
  <c r="I1667" i="62" s="1"/>
  <c r="H1666" i="62"/>
  <c r="I1666" i="62" s="1"/>
  <c r="H1665" i="62"/>
  <c r="I1665" i="62" s="1"/>
  <c r="H1664" i="62"/>
  <c r="I1664" i="62" s="1"/>
  <c r="H1663" i="62"/>
  <c r="I1663" i="62" s="1"/>
  <c r="H1662" i="62"/>
  <c r="I1662" i="62" s="1"/>
  <c r="H1661" i="62"/>
  <c r="I1661" i="62" s="1"/>
  <c r="H1660" i="62"/>
  <c r="I1660" i="62" s="1"/>
  <c r="H1659" i="62"/>
  <c r="I1659" i="62" s="1"/>
  <c r="H1658" i="62"/>
  <c r="I1658" i="62" s="1"/>
  <c r="H1657" i="62"/>
  <c r="I1657" i="62" s="1"/>
  <c r="H1656" i="62"/>
  <c r="I1656" i="62" s="1"/>
  <c r="H1655" i="62"/>
  <c r="I1655" i="62" s="1"/>
  <c r="H1654" i="62"/>
  <c r="I1654" i="62" s="1"/>
  <c r="H1653" i="62"/>
  <c r="I1653" i="62" s="1"/>
  <c r="H1652" i="62"/>
  <c r="I1652" i="62" s="1"/>
  <c r="H1651" i="62"/>
  <c r="I1651" i="62" s="1"/>
  <c r="H1650" i="62"/>
  <c r="I1650" i="62" s="1"/>
  <c r="H1649" i="62"/>
  <c r="I1649" i="62" s="1"/>
  <c r="H1648" i="62"/>
  <c r="I1648" i="62" s="1"/>
  <c r="H1647" i="62"/>
  <c r="I1647" i="62" s="1"/>
  <c r="H1646" i="62"/>
  <c r="I1646" i="62" s="1"/>
  <c r="H1645" i="62"/>
  <c r="I1645" i="62" s="1"/>
  <c r="H1644" i="62"/>
  <c r="I1644" i="62" s="1"/>
  <c r="H1643" i="62"/>
  <c r="I1643" i="62" s="1"/>
  <c r="H1642" i="62"/>
  <c r="I1642" i="62" s="1"/>
  <c r="H1641" i="62"/>
  <c r="I1641" i="62" s="1"/>
  <c r="H1640" i="62"/>
  <c r="I1640" i="62" s="1"/>
  <c r="H1639" i="62"/>
  <c r="I1639" i="62" s="1"/>
  <c r="H1638" i="62"/>
  <c r="I1638" i="62" s="1"/>
  <c r="H1637" i="62"/>
  <c r="I1637" i="62" s="1"/>
  <c r="H1636" i="62"/>
  <c r="I1636" i="62" s="1"/>
  <c r="H1635" i="62"/>
  <c r="I1635" i="62" s="1"/>
  <c r="H1634" i="62"/>
  <c r="I1634" i="62" s="1"/>
  <c r="H1633" i="62"/>
  <c r="I1633" i="62" s="1"/>
  <c r="H1632" i="62"/>
  <c r="I1632" i="62" s="1"/>
  <c r="H1631" i="62"/>
  <c r="I1631" i="62" s="1"/>
  <c r="H1630" i="62"/>
  <c r="I1630" i="62" s="1"/>
  <c r="H1629" i="62"/>
  <c r="I1629" i="62" s="1"/>
  <c r="H1628" i="62"/>
  <c r="I1628" i="62" s="1"/>
  <c r="H1627" i="62"/>
  <c r="I1627" i="62" s="1"/>
  <c r="H1626" i="62"/>
  <c r="I1626" i="62" s="1"/>
  <c r="H1625" i="62"/>
  <c r="I1625" i="62" s="1"/>
  <c r="H1624" i="62"/>
  <c r="I1624" i="62" s="1"/>
  <c r="H1623" i="62"/>
  <c r="I1623" i="62" s="1"/>
  <c r="H1622" i="62"/>
  <c r="I1622" i="62" s="1"/>
  <c r="H1621" i="62"/>
  <c r="I1621" i="62" s="1"/>
  <c r="H1620" i="62"/>
  <c r="I1620" i="62" s="1"/>
  <c r="H1619" i="62"/>
  <c r="I1619" i="62" s="1"/>
  <c r="H1618" i="62"/>
  <c r="I1618" i="62" s="1"/>
  <c r="H1617" i="62"/>
  <c r="I1617" i="62" s="1"/>
  <c r="H1616" i="62"/>
  <c r="I1616" i="62" s="1"/>
  <c r="H1615" i="62"/>
  <c r="I1615" i="62" s="1"/>
  <c r="H1614" i="62"/>
  <c r="I1614" i="62" s="1"/>
  <c r="H1613" i="62"/>
  <c r="I1613" i="62" s="1"/>
  <c r="H1612" i="62"/>
  <c r="I1612" i="62" s="1"/>
  <c r="H1611" i="62"/>
  <c r="I1611" i="62" s="1"/>
  <c r="H1610" i="62"/>
  <c r="I1610" i="62" s="1"/>
  <c r="H1609" i="62"/>
  <c r="I1609" i="62" s="1"/>
  <c r="H1608" i="62"/>
  <c r="I1608" i="62" s="1"/>
  <c r="H1607" i="62"/>
  <c r="I1607" i="62" s="1"/>
  <c r="H1606" i="62"/>
  <c r="I1606" i="62" s="1"/>
  <c r="H1605" i="62"/>
  <c r="I1605" i="62" s="1"/>
  <c r="H1604" i="62"/>
  <c r="I1604" i="62" s="1"/>
  <c r="H1603" i="62"/>
  <c r="I1603" i="62" s="1"/>
  <c r="H1602" i="62"/>
  <c r="I1602" i="62" s="1"/>
  <c r="H1601" i="62"/>
  <c r="I1601" i="62" s="1"/>
  <c r="H1600" i="62"/>
  <c r="I1600" i="62" s="1"/>
  <c r="H1599" i="62"/>
  <c r="I1599" i="62" s="1"/>
  <c r="H1598" i="62"/>
  <c r="I1598" i="62" s="1"/>
  <c r="H1597" i="62"/>
  <c r="I1597" i="62" s="1"/>
  <c r="H1596" i="62"/>
  <c r="I1596" i="62" s="1"/>
  <c r="H1595" i="62"/>
  <c r="I1595" i="62" s="1"/>
  <c r="H1594" i="62"/>
  <c r="I1594" i="62" s="1"/>
  <c r="H1593" i="62"/>
  <c r="I1593" i="62" s="1"/>
  <c r="H1592" i="62"/>
  <c r="I1592" i="62" s="1"/>
  <c r="H1591" i="62"/>
  <c r="I1591" i="62" s="1"/>
  <c r="H1590" i="62"/>
  <c r="I1590" i="62" s="1"/>
  <c r="H1589" i="62"/>
  <c r="I1589" i="62" s="1"/>
  <c r="H1588" i="62"/>
  <c r="I1588" i="62" s="1"/>
  <c r="H1587" i="62"/>
  <c r="I1587" i="62" s="1"/>
  <c r="H1586" i="62"/>
  <c r="I1586" i="62" s="1"/>
  <c r="H1585" i="62"/>
  <c r="I1585" i="62" s="1"/>
  <c r="H1584" i="62"/>
  <c r="I1584" i="62" s="1"/>
  <c r="H1583" i="62"/>
  <c r="I1583" i="62" s="1"/>
  <c r="H1582" i="62"/>
  <c r="I1582" i="62" s="1"/>
  <c r="H1581" i="62"/>
  <c r="I1581" i="62" s="1"/>
  <c r="H1580" i="62"/>
  <c r="I1580" i="62" s="1"/>
  <c r="H1579" i="62"/>
  <c r="I1579" i="62" s="1"/>
  <c r="H1578" i="62"/>
  <c r="I1578" i="62" s="1"/>
  <c r="H1577" i="62"/>
  <c r="I1577" i="62" s="1"/>
  <c r="H1576" i="62"/>
  <c r="I1576" i="62" s="1"/>
  <c r="H1575" i="62"/>
  <c r="I1575" i="62" s="1"/>
  <c r="H1574" i="62"/>
  <c r="I1574" i="62" s="1"/>
  <c r="H1573" i="62"/>
  <c r="I1573" i="62" s="1"/>
  <c r="H1572" i="62"/>
  <c r="I1572" i="62" s="1"/>
  <c r="H1571" i="62"/>
  <c r="I1571" i="62" s="1"/>
  <c r="H1570" i="62"/>
  <c r="I1570" i="62" s="1"/>
  <c r="H1569" i="62"/>
  <c r="I1569" i="62" s="1"/>
  <c r="H1568" i="62"/>
  <c r="I1568" i="62" s="1"/>
  <c r="H1567" i="62"/>
  <c r="I1567" i="62" s="1"/>
  <c r="H1566" i="62"/>
  <c r="I1566" i="62" s="1"/>
  <c r="H1565" i="62"/>
  <c r="I1565" i="62" s="1"/>
  <c r="H1564" i="62"/>
  <c r="I1564" i="62" s="1"/>
  <c r="H1563" i="62"/>
  <c r="I1563" i="62" s="1"/>
  <c r="H1562" i="62"/>
  <c r="I1562" i="62" s="1"/>
  <c r="H1561" i="62"/>
  <c r="I1561" i="62" s="1"/>
  <c r="H1560" i="62"/>
  <c r="I1560" i="62" s="1"/>
  <c r="H1559" i="62"/>
  <c r="I1559" i="62" s="1"/>
  <c r="H1558" i="62"/>
  <c r="I1558" i="62" s="1"/>
  <c r="H1557" i="62"/>
  <c r="I1557" i="62" s="1"/>
  <c r="H1556" i="62"/>
  <c r="I1556" i="62" s="1"/>
  <c r="H1555" i="62"/>
  <c r="I1555" i="62" s="1"/>
  <c r="H1554" i="62"/>
  <c r="I1554" i="62" s="1"/>
  <c r="H1553" i="62"/>
  <c r="I1553" i="62" s="1"/>
  <c r="H1552" i="62"/>
  <c r="I1552" i="62" s="1"/>
  <c r="H1551" i="62"/>
  <c r="I1551" i="62" s="1"/>
  <c r="H1550" i="62"/>
  <c r="I1550" i="62" s="1"/>
  <c r="H1549" i="62"/>
  <c r="I1549" i="62" s="1"/>
  <c r="H1548" i="62"/>
  <c r="I1548" i="62" s="1"/>
  <c r="H1547" i="62"/>
  <c r="I1547" i="62" s="1"/>
  <c r="H1546" i="62"/>
  <c r="I1546" i="62" s="1"/>
  <c r="H1545" i="62"/>
  <c r="I1545" i="62" s="1"/>
  <c r="H1544" i="62"/>
  <c r="I1544" i="62" s="1"/>
  <c r="H1543" i="62"/>
  <c r="I1543" i="62" s="1"/>
  <c r="H1542" i="62"/>
  <c r="I1542" i="62" s="1"/>
  <c r="H1541" i="62"/>
  <c r="I1541" i="62" s="1"/>
  <c r="H1540" i="62"/>
  <c r="I1540" i="62" s="1"/>
  <c r="H1539" i="62"/>
  <c r="I1539" i="62" s="1"/>
  <c r="H1538" i="62"/>
  <c r="I1538" i="62" s="1"/>
  <c r="H1537" i="62"/>
  <c r="I1537" i="62" s="1"/>
  <c r="H1536" i="62"/>
  <c r="I1536" i="62" s="1"/>
  <c r="H1535" i="62"/>
  <c r="I1535" i="62" s="1"/>
  <c r="H1534" i="62"/>
  <c r="I1534" i="62" s="1"/>
  <c r="H1533" i="62"/>
  <c r="I1533" i="62" s="1"/>
  <c r="H1532" i="62"/>
  <c r="I1532" i="62" s="1"/>
  <c r="H1531" i="62"/>
  <c r="I1531" i="62" s="1"/>
  <c r="H1530" i="62"/>
  <c r="I1530" i="62" s="1"/>
  <c r="H1529" i="62"/>
  <c r="I1529" i="62" s="1"/>
  <c r="H1528" i="62"/>
  <c r="I1528" i="62" s="1"/>
  <c r="H1527" i="62"/>
  <c r="I1527" i="62" s="1"/>
  <c r="H1526" i="62"/>
  <c r="I1526" i="62" s="1"/>
  <c r="H1525" i="62"/>
  <c r="I1525" i="62" s="1"/>
  <c r="H1524" i="62"/>
  <c r="I1524" i="62" s="1"/>
  <c r="H1523" i="62"/>
  <c r="I1523" i="62" s="1"/>
  <c r="H1522" i="62"/>
  <c r="I1522" i="62" s="1"/>
  <c r="H1521" i="62"/>
  <c r="I1521" i="62" s="1"/>
  <c r="H1520" i="62"/>
  <c r="I1520" i="62" s="1"/>
  <c r="H1519" i="62"/>
  <c r="I1519" i="62" s="1"/>
  <c r="H1518" i="62"/>
  <c r="I1518" i="62" s="1"/>
  <c r="H1517" i="62"/>
  <c r="I1517" i="62" s="1"/>
  <c r="H1516" i="62"/>
  <c r="I1516" i="62" s="1"/>
  <c r="H1515" i="62"/>
  <c r="I1515" i="62" s="1"/>
  <c r="H1514" i="62"/>
  <c r="I1514" i="62" s="1"/>
  <c r="H1513" i="62"/>
  <c r="I1513" i="62" s="1"/>
  <c r="H1512" i="62"/>
  <c r="I1512" i="62" s="1"/>
  <c r="H1511" i="62"/>
  <c r="I1511" i="62" s="1"/>
  <c r="H1510" i="62"/>
  <c r="I1510" i="62" s="1"/>
  <c r="H1509" i="62"/>
  <c r="I1509" i="62" s="1"/>
  <c r="H1508" i="62"/>
  <c r="I1508" i="62" s="1"/>
  <c r="H1507" i="62"/>
  <c r="I1507" i="62" s="1"/>
  <c r="H1506" i="62"/>
  <c r="I1506" i="62" s="1"/>
  <c r="H1505" i="62"/>
  <c r="I1505" i="62" s="1"/>
  <c r="H1504" i="62"/>
  <c r="I1504" i="62" s="1"/>
  <c r="H1503" i="62"/>
  <c r="I1503" i="62" s="1"/>
  <c r="H1502" i="62"/>
  <c r="I1502" i="62" s="1"/>
  <c r="H1501" i="62"/>
  <c r="I1501" i="62" s="1"/>
  <c r="H1500" i="62"/>
  <c r="I1500" i="62" s="1"/>
  <c r="H1499" i="62"/>
  <c r="I1499" i="62" s="1"/>
  <c r="H1498" i="62"/>
  <c r="I1498" i="62" s="1"/>
  <c r="H1497" i="62"/>
  <c r="I1497" i="62" s="1"/>
  <c r="H1496" i="62"/>
  <c r="I1496" i="62" s="1"/>
  <c r="H1495" i="62"/>
  <c r="I1495" i="62" s="1"/>
  <c r="H1494" i="62"/>
  <c r="I1494" i="62" s="1"/>
  <c r="H1493" i="62"/>
  <c r="I1493" i="62" s="1"/>
  <c r="H1492" i="62"/>
  <c r="I1492" i="62" s="1"/>
  <c r="H1491" i="62"/>
  <c r="I1491" i="62" s="1"/>
  <c r="H1490" i="62"/>
  <c r="I1490" i="62" s="1"/>
  <c r="H1489" i="62"/>
  <c r="I1489" i="62" s="1"/>
  <c r="H1488" i="62"/>
  <c r="I1488" i="62" s="1"/>
  <c r="H1487" i="62"/>
  <c r="I1487" i="62" s="1"/>
  <c r="H1486" i="62"/>
  <c r="I1486" i="62" s="1"/>
  <c r="H1485" i="62"/>
  <c r="I1485" i="62" s="1"/>
  <c r="H1484" i="62"/>
  <c r="I1484" i="62" s="1"/>
  <c r="H1483" i="62"/>
  <c r="I1483" i="62" s="1"/>
  <c r="H1482" i="62"/>
  <c r="I1482" i="62" s="1"/>
  <c r="H1481" i="62"/>
  <c r="I1481" i="62" s="1"/>
  <c r="H1480" i="62"/>
  <c r="I1480" i="62" s="1"/>
  <c r="H1479" i="62"/>
  <c r="I1479" i="62" s="1"/>
  <c r="H1478" i="62"/>
  <c r="I1478" i="62" s="1"/>
  <c r="H1477" i="62"/>
  <c r="I1477" i="62" s="1"/>
  <c r="H1476" i="62"/>
  <c r="I1476" i="62" s="1"/>
  <c r="H1475" i="62"/>
  <c r="I1475" i="62" s="1"/>
  <c r="H1474" i="62"/>
  <c r="I1474" i="62" s="1"/>
  <c r="H1473" i="62"/>
  <c r="I1473" i="62" s="1"/>
  <c r="H1472" i="62"/>
  <c r="I1472" i="62" s="1"/>
  <c r="H1471" i="62"/>
  <c r="I1471" i="62" s="1"/>
  <c r="H1470" i="62"/>
  <c r="I1470" i="62" s="1"/>
  <c r="H1469" i="62"/>
  <c r="I1469" i="62" s="1"/>
  <c r="H1468" i="62"/>
  <c r="I1468" i="62" s="1"/>
  <c r="H1467" i="62"/>
  <c r="I1467" i="62" s="1"/>
  <c r="H1466" i="62"/>
  <c r="I1466" i="62" s="1"/>
  <c r="H1465" i="62"/>
  <c r="I1465" i="62" s="1"/>
  <c r="H1464" i="62"/>
  <c r="I1464" i="62" s="1"/>
  <c r="H1463" i="62"/>
  <c r="I1463" i="62" s="1"/>
  <c r="H1462" i="62"/>
  <c r="I1462" i="62" s="1"/>
  <c r="H1461" i="62"/>
  <c r="I1461" i="62" s="1"/>
  <c r="H1460" i="62"/>
  <c r="I1460" i="62" s="1"/>
  <c r="H1459" i="62"/>
  <c r="I1459" i="62" s="1"/>
  <c r="H1458" i="62"/>
  <c r="I1458" i="62" s="1"/>
  <c r="H1457" i="62"/>
  <c r="I1457" i="62" s="1"/>
  <c r="H1456" i="62"/>
  <c r="I1456" i="62" s="1"/>
  <c r="H1455" i="62"/>
  <c r="I1455" i="62" s="1"/>
  <c r="H1454" i="62"/>
  <c r="I1454" i="62" s="1"/>
  <c r="H1453" i="62"/>
  <c r="I1453" i="62" s="1"/>
  <c r="H1452" i="62"/>
  <c r="I1452" i="62" s="1"/>
  <c r="H1451" i="62"/>
  <c r="I1451" i="62" s="1"/>
  <c r="H1450" i="62"/>
  <c r="I1450" i="62" s="1"/>
  <c r="H1449" i="62"/>
  <c r="I1449" i="62" s="1"/>
  <c r="H1448" i="62"/>
  <c r="I1448" i="62" s="1"/>
  <c r="H1447" i="62"/>
  <c r="I1447" i="62" s="1"/>
  <c r="H1446" i="62"/>
  <c r="I1446" i="62" s="1"/>
  <c r="H1445" i="62"/>
  <c r="I1445" i="62" s="1"/>
  <c r="H1444" i="62"/>
  <c r="I1444" i="62" s="1"/>
  <c r="H1443" i="62"/>
  <c r="I1443" i="62" s="1"/>
  <c r="H1442" i="62"/>
  <c r="I1442" i="62" s="1"/>
  <c r="H1441" i="62"/>
  <c r="I1441" i="62" s="1"/>
  <c r="H1440" i="62"/>
  <c r="I1440" i="62" s="1"/>
  <c r="H1439" i="62"/>
  <c r="I1439" i="62" s="1"/>
  <c r="H1438" i="62"/>
  <c r="I1438" i="62" s="1"/>
  <c r="H1437" i="62"/>
  <c r="I1437" i="62" s="1"/>
  <c r="H1436" i="62"/>
  <c r="I1436" i="62" s="1"/>
  <c r="H1435" i="62"/>
  <c r="I1435" i="62" s="1"/>
  <c r="H1434" i="62"/>
  <c r="I1434" i="62" s="1"/>
  <c r="H1433" i="62"/>
  <c r="I1433" i="62" s="1"/>
  <c r="H1432" i="62"/>
  <c r="I1432" i="62" s="1"/>
  <c r="H1431" i="62"/>
  <c r="I1431" i="62" s="1"/>
  <c r="H1430" i="62"/>
  <c r="I1430" i="62" s="1"/>
  <c r="H1429" i="62"/>
  <c r="I1429" i="62" s="1"/>
  <c r="H1428" i="62"/>
  <c r="I1428" i="62" s="1"/>
  <c r="H1427" i="62"/>
  <c r="I1427" i="62" s="1"/>
  <c r="H1426" i="62"/>
  <c r="I1426" i="62" s="1"/>
  <c r="H1425" i="62"/>
  <c r="I1425" i="62" s="1"/>
  <c r="H1424" i="62"/>
  <c r="I1424" i="62" s="1"/>
  <c r="H1423" i="62"/>
  <c r="I1423" i="62" s="1"/>
  <c r="H1422" i="62"/>
  <c r="I1422" i="62" s="1"/>
  <c r="H1421" i="62"/>
  <c r="I1421" i="62" s="1"/>
  <c r="H1420" i="62"/>
  <c r="I1420" i="62" s="1"/>
  <c r="H1419" i="62"/>
  <c r="I1419" i="62" s="1"/>
  <c r="H1418" i="62"/>
  <c r="I1418" i="62" s="1"/>
  <c r="H1417" i="62"/>
  <c r="I1417" i="62" s="1"/>
  <c r="H1416" i="62"/>
  <c r="I1416" i="62" s="1"/>
  <c r="H1415" i="62"/>
  <c r="I1415" i="62" s="1"/>
  <c r="H1414" i="62"/>
  <c r="I1414" i="62" s="1"/>
  <c r="H1413" i="62"/>
  <c r="I1413" i="62" s="1"/>
  <c r="H1412" i="62"/>
  <c r="I1412" i="62" s="1"/>
  <c r="H1411" i="62"/>
  <c r="I1411" i="62" s="1"/>
  <c r="H1410" i="62"/>
  <c r="I1410" i="62" s="1"/>
  <c r="H1409" i="62"/>
  <c r="I1409" i="62" s="1"/>
  <c r="H1408" i="62"/>
  <c r="I1408" i="62" s="1"/>
  <c r="H1407" i="62"/>
  <c r="I1407" i="62" s="1"/>
  <c r="H1406" i="62"/>
  <c r="I1406" i="62" s="1"/>
  <c r="H1405" i="62"/>
  <c r="I1405" i="62" s="1"/>
  <c r="H1404" i="62"/>
  <c r="I1404" i="62" s="1"/>
  <c r="H1403" i="62"/>
  <c r="I1403" i="62" s="1"/>
  <c r="H1402" i="62"/>
  <c r="I1402" i="62" s="1"/>
  <c r="H1401" i="62"/>
  <c r="I1401" i="62" s="1"/>
  <c r="H1400" i="62"/>
  <c r="I1400" i="62" s="1"/>
  <c r="H1399" i="62"/>
  <c r="I1399" i="62" s="1"/>
  <c r="H1398" i="62"/>
  <c r="I1398" i="62" s="1"/>
  <c r="H1397" i="62"/>
  <c r="I1397" i="62" s="1"/>
  <c r="H1396" i="62"/>
  <c r="I1396" i="62" s="1"/>
  <c r="H1395" i="62"/>
  <c r="I1395" i="62" s="1"/>
  <c r="H1394" i="62"/>
  <c r="I1394" i="62" s="1"/>
  <c r="H1393" i="62"/>
  <c r="I1393" i="62" s="1"/>
  <c r="H1392" i="62"/>
  <c r="I1392" i="62" s="1"/>
  <c r="H1391" i="62"/>
  <c r="I1391" i="62" s="1"/>
  <c r="H1390" i="62"/>
  <c r="I1390" i="62" s="1"/>
  <c r="H1389" i="62"/>
  <c r="I1389" i="62" s="1"/>
  <c r="H1388" i="62"/>
  <c r="I1388" i="62" s="1"/>
  <c r="H1387" i="62"/>
  <c r="I1387" i="62" s="1"/>
  <c r="H1386" i="62"/>
  <c r="I1386" i="62" s="1"/>
  <c r="H1385" i="62"/>
  <c r="I1385" i="62" s="1"/>
  <c r="H1384" i="62"/>
  <c r="I1384" i="62" s="1"/>
  <c r="H1383" i="62"/>
  <c r="I1383" i="62" s="1"/>
  <c r="H1382" i="62"/>
  <c r="I1382" i="62" s="1"/>
  <c r="H1381" i="62"/>
  <c r="I1381" i="62" s="1"/>
  <c r="H1380" i="62"/>
  <c r="I1380" i="62" s="1"/>
  <c r="H1379" i="62"/>
  <c r="I1379" i="62" s="1"/>
  <c r="H1378" i="62"/>
  <c r="I1378" i="62" s="1"/>
  <c r="H1377" i="62"/>
  <c r="I1377" i="62" s="1"/>
  <c r="H1376" i="62"/>
  <c r="I1376" i="62" s="1"/>
  <c r="H1375" i="62"/>
  <c r="I1375" i="62" s="1"/>
  <c r="H1374" i="62"/>
  <c r="I1374" i="62" s="1"/>
  <c r="H1373" i="62"/>
  <c r="I1373" i="62" s="1"/>
  <c r="H1372" i="62"/>
  <c r="I1372" i="62" s="1"/>
  <c r="H1371" i="62"/>
  <c r="I1371" i="62" s="1"/>
  <c r="H1370" i="62"/>
  <c r="I1370" i="62" s="1"/>
  <c r="H1369" i="62"/>
  <c r="I1369" i="62" s="1"/>
  <c r="H1368" i="62"/>
  <c r="I1368" i="62" s="1"/>
  <c r="H1367" i="62"/>
  <c r="I1367" i="62" s="1"/>
  <c r="H1366" i="62"/>
  <c r="I1366" i="62" s="1"/>
  <c r="H1365" i="62"/>
  <c r="I1365" i="62" s="1"/>
  <c r="H1364" i="62"/>
  <c r="I1364" i="62" s="1"/>
  <c r="H1363" i="62"/>
  <c r="I1363" i="62" s="1"/>
  <c r="H1362" i="62"/>
  <c r="I1362" i="62" s="1"/>
  <c r="H1361" i="62"/>
  <c r="I1361" i="62" s="1"/>
  <c r="H1360" i="62"/>
  <c r="I1360" i="62" s="1"/>
  <c r="H1359" i="62"/>
  <c r="I1359" i="62" s="1"/>
  <c r="H1358" i="62"/>
  <c r="I1358" i="62" s="1"/>
  <c r="H1357" i="62"/>
  <c r="I1357" i="62" s="1"/>
  <c r="H1356" i="62"/>
  <c r="I1356" i="62" s="1"/>
  <c r="H1355" i="62"/>
  <c r="I1355" i="62" s="1"/>
  <c r="H1354" i="62"/>
  <c r="I1354" i="62" s="1"/>
  <c r="H1353" i="62"/>
  <c r="I1353" i="62" s="1"/>
  <c r="H1352" i="62"/>
  <c r="I1352" i="62" s="1"/>
  <c r="H1351" i="62"/>
  <c r="I1351" i="62" s="1"/>
  <c r="H1350" i="62"/>
  <c r="I1350" i="62" s="1"/>
  <c r="H1349" i="62"/>
  <c r="I1349" i="62" s="1"/>
  <c r="H1348" i="62"/>
  <c r="I1348" i="62" s="1"/>
  <c r="H1347" i="62"/>
  <c r="I1347" i="62" s="1"/>
  <c r="H1346" i="62"/>
  <c r="I1346" i="62" s="1"/>
  <c r="H1345" i="62"/>
  <c r="I1345" i="62" s="1"/>
  <c r="H1344" i="62"/>
  <c r="I1344" i="62" s="1"/>
  <c r="H1343" i="62"/>
  <c r="I1343" i="62" s="1"/>
  <c r="H1342" i="62"/>
  <c r="I1342" i="62" s="1"/>
  <c r="H1341" i="62"/>
  <c r="I1341" i="62" s="1"/>
  <c r="H1340" i="62"/>
  <c r="I1340" i="62" s="1"/>
  <c r="H1339" i="62"/>
  <c r="I1339" i="62" s="1"/>
  <c r="H1338" i="62"/>
  <c r="I1338" i="62" s="1"/>
  <c r="H1337" i="62"/>
  <c r="I1337" i="62" s="1"/>
  <c r="H1336" i="62"/>
  <c r="I1336" i="62" s="1"/>
  <c r="H1335" i="62"/>
  <c r="I1335" i="62" s="1"/>
  <c r="H1334" i="62"/>
  <c r="I1334" i="62" s="1"/>
  <c r="H1333" i="62"/>
  <c r="I1333" i="62" s="1"/>
  <c r="H1332" i="62"/>
  <c r="I1332" i="62" s="1"/>
  <c r="H1331" i="62"/>
  <c r="I1331" i="62" s="1"/>
  <c r="H1330" i="62"/>
  <c r="I1330" i="62" s="1"/>
  <c r="H1329" i="62"/>
  <c r="I1329" i="62" s="1"/>
  <c r="H1328" i="62"/>
  <c r="I1328" i="62" s="1"/>
  <c r="H1327" i="62"/>
  <c r="I1327" i="62" s="1"/>
  <c r="H1326" i="62"/>
  <c r="I1326" i="62" s="1"/>
  <c r="H1325" i="62"/>
  <c r="I1325" i="62" s="1"/>
  <c r="H1324" i="62"/>
  <c r="I1324" i="62" s="1"/>
  <c r="H1323" i="62"/>
  <c r="I1323" i="62" s="1"/>
  <c r="H1322" i="62"/>
  <c r="I1322" i="62" s="1"/>
  <c r="H1321" i="62"/>
  <c r="I1321" i="62" s="1"/>
  <c r="H1320" i="62"/>
  <c r="I1320" i="62" s="1"/>
  <c r="H1319" i="62"/>
  <c r="I1319" i="62" s="1"/>
  <c r="H1318" i="62"/>
  <c r="I1318" i="62" s="1"/>
  <c r="H1317" i="62"/>
  <c r="I1317" i="62" s="1"/>
  <c r="H1316" i="62"/>
  <c r="I1316" i="62" s="1"/>
  <c r="H1315" i="62"/>
  <c r="I1315" i="62" s="1"/>
  <c r="H1314" i="62"/>
  <c r="I1314" i="62" s="1"/>
  <c r="H1313" i="62"/>
  <c r="I1313" i="62" s="1"/>
  <c r="H1312" i="62"/>
  <c r="I1312" i="62" s="1"/>
  <c r="H1311" i="62"/>
  <c r="I1311" i="62" s="1"/>
  <c r="H1310" i="62"/>
  <c r="I1310" i="62" s="1"/>
  <c r="H1309" i="62"/>
  <c r="I1309" i="62" s="1"/>
  <c r="H1308" i="62"/>
  <c r="I1308" i="62" s="1"/>
  <c r="H1307" i="62"/>
  <c r="I1307" i="62" s="1"/>
  <c r="H1306" i="62"/>
  <c r="I1306" i="62" s="1"/>
  <c r="H1305" i="62"/>
  <c r="I1305" i="62" s="1"/>
  <c r="H1304" i="62"/>
  <c r="I1304" i="62" s="1"/>
  <c r="H1303" i="62"/>
  <c r="I1303" i="62" s="1"/>
  <c r="H1302" i="62"/>
  <c r="I1302" i="62" s="1"/>
  <c r="H1301" i="62"/>
  <c r="I1301" i="62" s="1"/>
  <c r="H1300" i="62"/>
  <c r="I1300" i="62" s="1"/>
  <c r="H1299" i="62"/>
  <c r="I1299" i="62" s="1"/>
  <c r="H1298" i="62"/>
  <c r="I1298" i="62" s="1"/>
  <c r="H1297" i="62"/>
  <c r="I1297" i="62" s="1"/>
  <c r="H1296" i="62"/>
  <c r="I1296" i="62" s="1"/>
  <c r="H1295" i="62"/>
  <c r="I1295" i="62" s="1"/>
  <c r="H1294" i="62"/>
  <c r="I1294" i="62" s="1"/>
  <c r="H1293" i="62"/>
  <c r="I1293" i="62" s="1"/>
  <c r="H1292" i="62"/>
  <c r="I1292" i="62" s="1"/>
  <c r="H1291" i="62"/>
  <c r="I1291" i="62" s="1"/>
  <c r="H1290" i="62"/>
  <c r="I1290" i="62" s="1"/>
  <c r="H1289" i="62"/>
  <c r="I1289" i="62" s="1"/>
  <c r="H1288" i="62"/>
  <c r="I1288" i="62" s="1"/>
  <c r="H1287" i="62"/>
  <c r="I1287" i="62" s="1"/>
  <c r="H1286" i="62"/>
  <c r="I1286" i="62" s="1"/>
  <c r="H1285" i="62"/>
  <c r="I1285" i="62" s="1"/>
  <c r="H1284" i="62"/>
  <c r="I1284" i="62" s="1"/>
  <c r="H1283" i="62"/>
  <c r="I1283" i="62" s="1"/>
  <c r="H1282" i="62"/>
  <c r="I1282" i="62" s="1"/>
  <c r="H1281" i="62"/>
  <c r="I1281" i="62" s="1"/>
  <c r="H1280" i="62"/>
  <c r="I1280" i="62" s="1"/>
  <c r="H1279" i="62"/>
  <c r="I1279" i="62" s="1"/>
  <c r="H1278" i="62"/>
  <c r="I1278" i="62" s="1"/>
  <c r="H1277" i="62"/>
  <c r="I1277" i="62" s="1"/>
  <c r="H1276" i="62"/>
  <c r="I1276" i="62" s="1"/>
  <c r="H1275" i="62"/>
  <c r="I1275" i="62" s="1"/>
  <c r="H1274" i="62"/>
  <c r="I1274" i="62" s="1"/>
  <c r="H1273" i="62"/>
  <c r="I1273" i="62" s="1"/>
  <c r="H1272" i="62"/>
  <c r="I1272" i="62" s="1"/>
  <c r="H1271" i="62"/>
  <c r="I1271" i="62" s="1"/>
  <c r="H1270" i="62"/>
  <c r="I1270" i="62" s="1"/>
  <c r="H1269" i="62"/>
  <c r="I1269" i="62" s="1"/>
  <c r="H1268" i="62"/>
  <c r="I1268" i="62" s="1"/>
  <c r="H1267" i="62"/>
  <c r="I1267" i="62" s="1"/>
  <c r="H1266" i="62"/>
  <c r="I1266" i="62" s="1"/>
  <c r="H1265" i="62"/>
  <c r="I1265" i="62" s="1"/>
  <c r="H1264" i="62"/>
  <c r="I1264" i="62" s="1"/>
  <c r="H1263" i="62"/>
  <c r="I1263" i="62" s="1"/>
  <c r="H1262" i="62"/>
  <c r="I1262" i="62" s="1"/>
  <c r="H1261" i="62"/>
  <c r="I1261" i="62" s="1"/>
  <c r="H1260" i="62"/>
  <c r="I1260" i="62" s="1"/>
  <c r="H1259" i="62"/>
  <c r="I1259" i="62" s="1"/>
  <c r="H1258" i="62"/>
  <c r="I1258" i="62" s="1"/>
  <c r="H1257" i="62"/>
  <c r="I1257" i="62" s="1"/>
  <c r="H1256" i="62"/>
  <c r="I1256" i="62" s="1"/>
  <c r="H1255" i="62"/>
  <c r="I1255" i="62" s="1"/>
  <c r="H1254" i="62"/>
  <c r="I1254" i="62" s="1"/>
  <c r="H1253" i="62"/>
  <c r="I1253" i="62" s="1"/>
  <c r="H1252" i="62"/>
  <c r="I1252" i="62" s="1"/>
  <c r="H1251" i="62"/>
  <c r="I1251" i="62" s="1"/>
  <c r="H1250" i="62"/>
  <c r="I1250" i="62" s="1"/>
  <c r="H1249" i="62"/>
  <c r="I1249" i="62" s="1"/>
  <c r="H1248" i="62"/>
  <c r="I1248" i="62" s="1"/>
  <c r="H1247" i="62"/>
  <c r="I1247" i="62" s="1"/>
  <c r="H1246" i="62"/>
  <c r="I1246" i="62" s="1"/>
  <c r="H1245" i="62"/>
  <c r="I1245" i="62" s="1"/>
  <c r="H1244" i="62"/>
  <c r="I1244" i="62" s="1"/>
  <c r="H1243" i="62"/>
  <c r="I1243" i="62" s="1"/>
  <c r="H1242" i="62"/>
  <c r="I1242" i="62" s="1"/>
  <c r="H1241" i="62"/>
  <c r="I1241" i="62" s="1"/>
  <c r="H1240" i="62"/>
  <c r="I1240" i="62" s="1"/>
  <c r="H1239" i="62"/>
  <c r="I1239" i="62" s="1"/>
  <c r="H1238" i="62"/>
  <c r="I1238" i="62" s="1"/>
  <c r="H1237" i="62"/>
  <c r="I1237" i="62" s="1"/>
  <c r="H1236" i="62"/>
  <c r="I1236" i="62" s="1"/>
  <c r="H1235" i="62"/>
  <c r="I1235" i="62" s="1"/>
  <c r="H1234" i="62"/>
  <c r="I1234" i="62" s="1"/>
  <c r="H1233" i="62"/>
  <c r="I1233" i="62" s="1"/>
  <c r="H1232" i="62"/>
  <c r="I1232" i="62" s="1"/>
  <c r="H1231" i="62"/>
  <c r="I1231" i="62" s="1"/>
  <c r="H1230" i="62"/>
  <c r="I1230" i="62" s="1"/>
  <c r="H1229" i="62"/>
  <c r="I1229" i="62" s="1"/>
  <c r="H1228" i="62"/>
  <c r="I1228" i="62" s="1"/>
  <c r="H1227" i="62"/>
  <c r="I1227" i="62" s="1"/>
  <c r="H1226" i="62"/>
  <c r="I1226" i="62" s="1"/>
  <c r="H1225" i="62"/>
  <c r="I1225" i="62" s="1"/>
  <c r="H1224" i="62"/>
  <c r="I1224" i="62" s="1"/>
  <c r="H1223" i="62"/>
  <c r="I1223" i="62" s="1"/>
  <c r="H1222" i="62"/>
  <c r="I1222" i="62" s="1"/>
  <c r="H1221" i="62"/>
  <c r="I1221" i="62" s="1"/>
  <c r="H1220" i="62"/>
  <c r="I1220" i="62" s="1"/>
  <c r="H1219" i="62"/>
  <c r="I1219" i="62" s="1"/>
  <c r="H1218" i="62"/>
  <c r="I1218" i="62" s="1"/>
  <c r="H1217" i="62"/>
  <c r="I1217" i="62" s="1"/>
  <c r="H1216" i="62"/>
  <c r="I1216" i="62" s="1"/>
  <c r="H1215" i="62"/>
  <c r="I1215" i="62" s="1"/>
  <c r="H1214" i="62"/>
  <c r="I1214" i="62" s="1"/>
  <c r="H1213" i="62"/>
  <c r="I1213" i="62" s="1"/>
  <c r="H1212" i="62"/>
  <c r="I1212" i="62" s="1"/>
  <c r="H1211" i="62"/>
  <c r="I1211" i="62" s="1"/>
  <c r="H1210" i="62"/>
  <c r="I1210" i="62" s="1"/>
  <c r="H1209" i="62"/>
  <c r="I1209" i="62" s="1"/>
  <c r="H1208" i="62"/>
  <c r="I1208" i="62" s="1"/>
  <c r="H1207" i="62"/>
  <c r="I1207" i="62" s="1"/>
  <c r="H1206" i="62"/>
  <c r="I1206" i="62" s="1"/>
  <c r="H1205" i="62"/>
  <c r="I1205" i="62" s="1"/>
  <c r="H1204" i="62"/>
  <c r="I1204" i="62" s="1"/>
  <c r="H1203" i="62"/>
  <c r="I1203" i="62" s="1"/>
  <c r="H1202" i="62"/>
  <c r="I1202" i="62" s="1"/>
  <c r="H1201" i="62"/>
  <c r="I1201" i="62" s="1"/>
  <c r="H1200" i="62"/>
  <c r="I1200" i="62" s="1"/>
  <c r="H1199" i="62"/>
  <c r="I1199" i="62" s="1"/>
  <c r="H1198" i="62"/>
  <c r="I1198" i="62" s="1"/>
  <c r="H1197" i="62"/>
  <c r="I1197" i="62" s="1"/>
  <c r="H1196" i="62"/>
  <c r="I1196" i="62" s="1"/>
  <c r="H1195" i="62"/>
  <c r="I1195" i="62" s="1"/>
  <c r="H1194" i="62"/>
  <c r="I1194" i="62" s="1"/>
  <c r="H1193" i="62"/>
  <c r="I1193" i="62" s="1"/>
  <c r="H1192" i="62"/>
  <c r="I1192" i="62" s="1"/>
  <c r="H1191" i="62"/>
  <c r="I1191" i="62" s="1"/>
  <c r="H1190" i="62"/>
  <c r="I1190" i="62" s="1"/>
  <c r="H1189" i="62"/>
  <c r="I1189" i="62" s="1"/>
  <c r="H1188" i="62"/>
  <c r="I1188" i="62" s="1"/>
  <c r="H1187" i="62"/>
  <c r="I1187" i="62" s="1"/>
  <c r="H1186" i="62"/>
  <c r="I1186" i="62" s="1"/>
  <c r="H1185" i="62"/>
  <c r="I1185" i="62" s="1"/>
  <c r="H1184" i="62"/>
  <c r="I1184" i="62" s="1"/>
  <c r="H1183" i="62"/>
  <c r="I1183" i="62" s="1"/>
  <c r="H1182" i="62"/>
  <c r="I1182" i="62" s="1"/>
  <c r="H1181" i="62"/>
  <c r="I1181" i="62" s="1"/>
  <c r="H1180" i="62"/>
  <c r="I1180" i="62" s="1"/>
  <c r="H1179" i="62"/>
  <c r="I1179" i="62" s="1"/>
  <c r="H1178" i="62"/>
  <c r="I1178" i="62" s="1"/>
  <c r="H1177" i="62"/>
  <c r="I1177" i="62" s="1"/>
  <c r="H1176" i="62"/>
  <c r="I1176" i="62" s="1"/>
  <c r="H1175" i="62"/>
  <c r="I1175" i="62" s="1"/>
  <c r="H1174" i="62"/>
  <c r="I1174" i="62" s="1"/>
  <c r="H1173" i="62"/>
  <c r="I1173" i="62" s="1"/>
  <c r="H1172" i="62"/>
  <c r="I1172" i="62" s="1"/>
  <c r="H1171" i="62"/>
  <c r="I1171" i="62" s="1"/>
  <c r="H1170" i="62"/>
  <c r="I1170" i="62" s="1"/>
  <c r="H1169" i="62"/>
  <c r="I1169" i="62" s="1"/>
  <c r="H1168" i="62"/>
  <c r="I1168" i="62" s="1"/>
  <c r="H1167" i="62"/>
  <c r="I1167" i="62" s="1"/>
  <c r="H1166" i="62"/>
  <c r="I1166" i="62" s="1"/>
  <c r="H1165" i="62"/>
  <c r="I1165" i="62" s="1"/>
  <c r="H1164" i="62"/>
  <c r="I1164" i="62" s="1"/>
  <c r="H1163" i="62"/>
  <c r="I1163" i="62" s="1"/>
  <c r="H1162" i="62"/>
  <c r="I1162" i="62" s="1"/>
  <c r="H1161" i="62"/>
  <c r="I1161" i="62" s="1"/>
  <c r="H1160" i="62"/>
  <c r="I1160" i="62" s="1"/>
  <c r="H1159" i="62"/>
  <c r="I1159" i="62" s="1"/>
  <c r="H1158" i="62"/>
  <c r="I1158" i="62" s="1"/>
  <c r="H1157" i="62"/>
  <c r="I1157" i="62" s="1"/>
  <c r="H1156" i="62"/>
  <c r="I1156" i="62" s="1"/>
  <c r="H1155" i="62"/>
  <c r="I1155" i="62" s="1"/>
  <c r="H1154" i="62"/>
  <c r="I1154" i="62" s="1"/>
  <c r="H1153" i="62"/>
  <c r="I1153" i="62" s="1"/>
  <c r="H1152" i="62"/>
  <c r="I1152" i="62" s="1"/>
  <c r="H1151" i="62"/>
  <c r="I1151" i="62" s="1"/>
  <c r="H1150" i="62"/>
  <c r="I1150" i="62" s="1"/>
  <c r="H1149" i="62"/>
  <c r="I1149" i="62" s="1"/>
  <c r="H1148" i="62"/>
  <c r="I1148" i="62" s="1"/>
  <c r="H1147" i="62"/>
  <c r="I1147" i="62" s="1"/>
  <c r="H1146" i="62"/>
  <c r="I1146" i="62" s="1"/>
  <c r="H1145" i="62"/>
  <c r="I1145" i="62" s="1"/>
  <c r="H1144" i="62"/>
  <c r="I1144" i="62" s="1"/>
  <c r="H1143" i="62"/>
  <c r="I1143" i="62" s="1"/>
  <c r="H1142" i="62"/>
  <c r="I1142" i="62" s="1"/>
  <c r="H1141" i="62"/>
  <c r="I1141" i="62" s="1"/>
  <c r="H1140" i="62"/>
  <c r="I1140" i="62" s="1"/>
  <c r="H1139" i="62"/>
  <c r="I1139" i="62" s="1"/>
  <c r="H1138" i="62"/>
  <c r="I1138" i="62" s="1"/>
  <c r="H1137" i="62"/>
  <c r="I1137" i="62" s="1"/>
  <c r="H1136" i="62"/>
  <c r="I1136" i="62" s="1"/>
  <c r="H1135" i="62"/>
  <c r="I1135" i="62" s="1"/>
  <c r="H1134" i="62"/>
  <c r="I1134" i="62" s="1"/>
  <c r="H1133" i="62"/>
  <c r="I1133" i="62" s="1"/>
  <c r="H1132" i="62"/>
  <c r="I1132" i="62" s="1"/>
  <c r="H1131" i="62"/>
  <c r="I1131" i="62" s="1"/>
  <c r="H1130" i="62"/>
  <c r="I1130" i="62" s="1"/>
  <c r="H1129" i="62"/>
  <c r="I1129" i="62" s="1"/>
  <c r="H1128" i="62"/>
  <c r="I1128" i="62" s="1"/>
  <c r="H1127" i="62"/>
  <c r="I1127" i="62" s="1"/>
  <c r="H1126" i="62"/>
  <c r="I1126" i="62" s="1"/>
  <c r="H1125" i="62"/>
  <c r="I1125" i="62" s="1"/>
  <c r="H1124" i="62"/>
  <c r="I1124" i="62" s="1"/>
  <c r="H1123" i="62"/>
  <c r="I1123" i="62" s="1"/>
  <c r="H1122" i="62"/>
  <c r="I1122" i="62" s="1"/>
  <c r="H1121" i="62"/>
  <c r="I1121" i="62" s="1"/>
  <c r="H1120" i="62"/>
  <c r="I1120" i="62" s="1"/>
  <c r="H1119" i="62"/>
  <c r="I1119" i="62" s="1"/>
  <c r="H1118" i="62"/>
  <c r="I1118" i="62" s="1"/>
  <c r="H1117" i="62"/>
  <c r="I1117" i="62" s="1"/>
  <c r="H1116" i="62"/>
  <c r="I1116" i="62" s="1"/>
  <c r="H1115" i="62"/>
  <c r="I1115" i="62" s="1"/>
  <c r="H1114" i="62"/>
  <c r="I1114" i="62" s="1"/>
  <c r="H1113" i="62"/>
  <c r="I1113" i="62" s="1"/>
  <c r="H1112" i="62"/>
  <c r="I1112" i="62" s="1"/>
  <c r="H1111" i="62"/>
  <c r="I1111" i="62" s="1"/>
  <c r="H1110" i="62"/>
  <c r="I1110" i="62" s="1"/>
  <c r="H1109" i="62"/>
  <c r="I1109" i="62" s="1"/>
  <c r="H1108" i="62"/>
  <c r="I1108" i="62" s="1"/>
  <c r="H1107" i="62"/>
  <c r="I1107" i="62" s="1"/>
  <c r="H1106" i="62"/>
  <c r="I1106" i="62" s="1"/>
  <c r="H1105" i="62"/>
  <c r="I1105" i="62" s="1"/>
  <c r="H1104" i="62"/>
  <c r="I1104" i="62" s="1"/>
  <c r="H1103" i="62"/>
  <c r="I1103" i="62" s="1"/>
  <c r="H1102" i="62"/>
  <c r="I1102" i="62" s="1"/>
  <c r="H1101" i="62"/>
  <c r="I1101" i="62" s="1"/>
  <c r="H1100" i="62"/>
  <c r="I1100" i="62" s="1"/>
  <c r="H1099" i="62"/>
  <c r="I1099" i="62" s="1"/>
  <c r="H1098" i="62"/>
  <c r="I1098" i="62" s="1"/>
  <c r="H1097" i="62"/>
  <c r="I1097" i="62" s="1"/>
  <c r="H1096" i="62"/>
  <c r="I1096" i="62" s="1"/>
  <c r="H1095" i="62"/>
  <c r="I1095" i="62" s="1"/>
  <c r="H1094" i="62"/>
  <c r="I1094" i="62" s="1"/>
  <c r="H1093" i="62"/>
  <c r="I1093" i="62" s="1"/>
  <c r="H1092" i="62"/>
  <c r="I1092" i="62" s="1"/>
  <c r="H1091" i="62"/>
  <c r="I1091" i="62" s="1"/>
  <c r="H1090" i="62"/>
  <c r="I1090" i="62" s="1"/>
  <c r="H1089" i="62"/>
  <c r="I1089" i="62" s="1"/>
  <c r="H1088" i="62"/>
  <c r="I1088" i="62" s="1"/>
  <c r="H1087" i="62"/>
  <c r="I1087" i="62" s="1"/>
  <c r="H1086" i="62"/>
  <c r="I1086" i="62" s="1"/>
  <c r="H1085" i="62"/>
  <c r="I1085" i="62" s="1"/>
  <c r="H1084" i="62"/>
  <c r="I1084" i="62" s="1"/>
  <c r="H1083" i="62"/>
  <c r="I1083" i="62" s="1"/>
  <c r="H1082" i="62"/>
  <c r="I1082" i="62" s="1"/>
  <c r="H1081" i="62"/>
  <c r="I1081" i="62" s="1"/>
  <c r="H1080" i="62"/>
  <c r="I1080" i="62" s="1"/>
  <c r="H1079" i="62"/>
  <c r="I1079" i="62" s="1"/>
  <c r="H1078" i="62"/>
  <c r="I1078" i="62" s="1"/>
  <c r="H1077" i="62"/>
  <c r="I1077" i="62" s="1"/>
  <c r="H1076" i="62"/>
  <c r="I1076" i="62" s="1"/>
  <c r="H1075" i="62"/>
  <c r="I1075" i="62" s="1"/>
  <c r="H1074" i="62"/>
  <c r="I1074" i="62" s="1"/>
  <c r="H1073" i="62"/>
  <c r="I1073" i="62" s="1"/>
  <c r="H1072" i="62"/>
  <c r="I1072" i="62" s="1"/>
  <c r="H1071" i="62"/>
  <c r="I1071" i="62" s="1"/>
  <c r="H1070" i="62"/>
  <c r="I1070" i="62" s="1"/>
  <c r="H1069" i="62"/>
  <c r="I1069" i="62" s="1"/>
  <c r="H1068" i="62"/>
  <c r="I1068" i="62" s="1"/>
  <c r="H1067" i="62"/>
  <c r="I1067" i="62" s="1"/>
  <c r="H1066" i="62"/>
  <c r="I1066" i="62" s="1"/>
  <c r="H1065" i="62"/>
  <c r="I1065" i="62" s="1"/>
  <c r="H1064" i="62"/>
  <c r="I1064" i="62" s="1"/>
  <c r="H1063" i="62"/>
  <c r="I1063" i="62" s="1"/>
  <c r="H1062" i="62"/>
  <c r="I1062" i="62" s="1"/>
  <c r="H1061" i="62"/>
  <c r="I1061" i="62" s="1"/>
  <c r="H1060" i="62"/>
  <c r="I1060" i="62" s="1"/>
  <c r="H1059" i="62"/>
  <c r="I1059" i="62" s="1"/>
  <c r="H1058" i="62"/>
  <c r="I1058" i="62" s="1"/>
  <c r="H1057" i="62"/>
  <c r="I1057" i="62" s="1"/>
  <c r="H1056" i="62"/>
  <c r="I1056" i="62" s="1"/>
  <c r="H1055" i="62"/>
  <c r="I1055" i="62" s="1"/>
  <c r="H1054" i="62"/>
  <c r="I1054" i="62" s="1"/>
  <c r="H1053" i="62"/>
  <c r="I1053" i="62" s="1"/>
  <c r="H1052" i="62"/>
  <c r="I1052" i="62" s="1"/>
  <c r="H1051" i="62"/>
  <c r="I1051" i="62" s="1"/>
  <c r="H1050" i="62"/>
  <c r="I1050" i="62" s="1"/>
  <c r="H1049" i="62"/>
  <c r="I1049" i="62" s="1"/>
  <c r="H1048" i="62"/>
  <c r="I1048" i="62" s="1"/>
  <c r="H1047" i="62"/>
  <c r="I1047" i="62" s="1"/>
  <c r="H1046" i="62"/>
  <c r="I1046" i="62" s="1"/>
  <c r="H1045" i="62"/>
  <c r="I1045" i="62" s="1"/>
  <c r="H1044" i="62"/>
  <c r="I1044" i="62" s="1"/>
  <c r="H1043" i="62"/>
  <c r="I1043" i="62" s="1"/>
  <c r="H1042" i="62"/>
  <c r="I1042" i="62" s="1"/>
  <c r="H1041" i="62"/>
  <c r="I1041" i="62" s="1"/>
  <c r="H1040" i="62"/>
  <c r="I1040" i="62" s="1"/>
  <c r="H1039" i="62"/>
  <c r="I1039" i="62" s="1"/>
  <c r="H1038" i="62"/>
  <c r="I1038" i="62" s="1"/>
  <c r="H1037" i="62"/>
  <c r="I1037" i="62" s="1"/>
  <c r="H1036" i="62"/>
  <c r="I1036" i="62" s="1"/>
  <c r="H1035" i="62"/>
  <c r="I1035" i="62" s="1"/>
  <c r="H1034" i="62"/>
  <c r="I1034" i="62" s="1"/>
  <c r="H1033" i="62"/>
  <c r="I1033" i="62" s="1"/>
  <c r="H1032" i="62"/>
  <c r="I1032" i="62" s="1"/>
  <c r="H1031" i="62"/>
  <c r="I1031" i="62" s="1"/>
  <c r="H1030" i="62"/>
  <c r="I1030" i="62" s="1"/>
  <c r="H1029" i="62"/>
  <c r="I1029" i="62" s="1"/>
  <c r="H1028" i="62"/>
  <c r="I1028" i="62" s="1"/>
  <c r="H1027" i="62"/>
  <c r="I1027" i="62" s="1"/>
  <c r="H1026" i="62"/>
  <c r="I1026" i="62" s="1"/>
  <c r="H1025" i="62"/>
  <c r="I1025" i="62" s="1"/>
  <c r="H1024" i="62"/>
  <c r="I1024" i="62" s="1"/>
  <c r="H1023" i="62"/>
  <c r="I1023" i="62" s="1"/>
  <c r="H1022" i="62"/>
  <c r="I1022" i="62" s="1"/>
  <c r="H1021" i="62"/>
  <c r="I1021" i="62" s="1"/>
  <c r="H1020" i="62"/>
  <c r="I1020" i="62" s="1"/>
  <c r="H1019" i="62"/>
  <c r="I1019" i="62" s="1"/>
  <c r="H1018" i="62"/>
  <c r="I1018" i="62" s="1"/>
  <c r="H1017" i="62"/>
  <c r="I1017" i="62" s="1"/>
  <c r="H1016" i="62"/>
  <c r="I1016" i="62" s="1"/>
  <c r="H1015" i="62"/>
  <c r="I1015" i="62" s="1"/>
  <c r="H1014" i="62"/>
  <c r="I1014" i="62" s="1"/>
  <c r="H1013" i="62"/>
  <c r="I1013" i="62" s="1"/>
  <c r="H1012" i="62"/>
  <c r="I1012" i="62" s="1"/>
  <c r="H1011" i="62"/>
  <c r="I1011" i="62" s="1"/>
  <c r="H1010" i="62"/>
  <c r="I1010" i="62" s="1"/>
  <c r="H1009" i="62"/>
  <c r="I1009" i="62" s="1"/>
  <c r="H1008" i="62"/>
  <c r="I1008" i="62" s="1"/>
  <c r="H1007" i="62"/>
  <c r="I1007" i="62" s="1"/>
  <c r="H1006" i="62"/>
  <c r="I1006" i="62" s="1"/>
  <c r="H1005" i="62"/>
  <c r="I1005" i="62" s="1"/>
  <c r="H1004" i="62"/>
  <c r="I1004" i="62" s="1"/>
  <c r="H1003" i="62"/>
  <c r="I1003" i="62" s="1"/>
  <c r="H1002" i="62"/>
  <c r="I1002" i="62" s="1"/>
  <c r="H1001" i="62"/>
  <c r="I1001" i="62" s="1"/>
  <c r="H1000" i="62"/>
  <c r="I1000" i="62" s="1"/>
  <c r="H999" i="62"/>
  <c r="I999" i="62" s="1"/>
  <c r="H998" i="62"/>
  <c r="I998" i="62" s="1"/>
  <c r="H997" i="62"/>
  <c r="I997" i="62" s="1"/>
  <c r="H996" i="62"/>
  <c r="I996" i="62" s="1"/>
  <c r="H995" i="62"/>
  <c r="I995" i="62" s="1"/>
  <c r="H994" i="62"/>
  <c r="I994" i="62" s="1"/>
  <c r="H993" i="62"/>
  <c r="I993" i="62" s="1"/>
  <c r="H992" i="62"/>
  <c r="I992" i="62" s="1"/>
  <c r="H991" i="62"/>
  <c r="I991" i="62" s="1"/>
  <c r="H990" i="62"/>
  <c r="I990" i="62" s="1"/>
  <c r="H989" i="62"/>
  <c r="I989" i="62" s="1"/>
  <c r="H988" i="62"/>
  <c r="I988" i="62" s="1"/>
  <c r="H987" i="62"/>
  <c r="I987" i="62" s="1"/>
  <c r="H986" i="62"/>
  <c r="I986" i="62" s="1"/>
  <c r="H985" i="62"/>
  <c r="I985" i="62" s="1"/>
  <c r="H984" i="62"/>
  <c r="I984" i="62" s="1"/>
  <c r="H983" i="62"/>
  <c r="I983" i="62" s="1"/>
  <c r="H982" i="62"/>
  <c r="I982" i="62" s="1"/>
  <c r="H981" i="62"/>
  <c r="I981" i="62" s="1"/>
  <c r="H980" i="62"/>
  <c r="I980" i="62" s="1"/>
  <c r="H979" i="62"/>
  <c r="I979" i="62" s="1"/>
  <c r="H978" i="62"/>
  <c r="I978" i="62" s="1"/>
  <c r="H977" i="62"/>
  <c r="I977" i="62" s="1"/>
  <c r="H976" i="62"/>
  <c r="I976" i="62" s="1"/>
  <c r="H975" i="62"/>
  <c r="I975" i="62" s="1"/>
  <c r="H974" i="62"/>
  <c r="I974" i="62" s="1"/>
  <c r="H973" i="62"/>
  <c r="I973" i="62" s="1"/>
  <c r="H972" i="62"/>
  <c r="I972" i="62" s="1"/>
  <c r="H971" i="62"/>
  <c r="I971" i="62" s="1"/>
  <c r="H970" i="62"/>
  <c r="I970" i="62" s="1"/>
  <c r="H969" i="62"/>
  <c r="I969" i="62" s="1"/>
  <c r="H968" i="62"/>
  <c r="I968" i="62" s="1"/>
  <c r="H967" i="62"/>
  <c r="I967" i="62" s="1"/>
  <c r="H966" i="62"/>
  <c r="I966" i="62" s="1"/>
  <c r="H965" i="62"/>
  <c r="I965" i="62" s="1"/>
  <c r="H964" i="62"/>
  <c r="I964" i="62" s="1"/>
  <c r="H963" i="62"/>
  <c r="I963" i="62" s="1"/>
  <c r="H962" i="62"/>
  <c r="I962" i="62" s="1"/>
  <c r="H961" i="62"/>
  <c r="I961" i="62" s="1"/>
  <c r="H960" i="62"/>
  <c r="I960" i="62" s="1"/>
  <c r="H959" i="62"/>
  <c r="I959" i="62" s="1"/>
  <c r="H958" i="62"/>
  <c r="I958" i="62" s="1"/>
  <c r="H957" i="62"/>
  <c r="I957" i="62" s="1"/>
  <c r="H956" i="62"/>
  <c r="I956" i="62" s="1"/>
  <c r="H955" i="62"/>
  <c r="I955" i="62" s="1"/>
  <c r="H954" i="62"/>
  <c r="I954" i="62" s="1"/>
  <c r="H953" i="62"/>
  <c r="I953" i="62" s="1"/>
  <c r="H952" i="62"/>
  <c r="I952" i="62" s="1"/>
  <c r="H951" i="62"/>
  <c r="I951" i="62" s="1"/>
  <c r="H950" i="62"/>
  <c r="I950" i="62" s="1"/>
  <c r="H949" i="62"/>
  <c r="I949" i="62" s="1"/>
  <c r="H948" i="62"/>
  <c r="I948" i="62" s="1"/>
  <c r="H947" i="62"/>
  <c r="I947" i="62" s="1"/>
  <c r="H946" i="62"/>
  <c r="I946" i="62" s="1"/>
  <c r="H945" i="62"/>
  <c r="I945" i="62" s="1"/>
  <c r="H944" i="62"/>
  <c r="I944" i="62" s="1"/>
  <c r="H943" i="62"/>
  <c r="I943" i="62" s="1"/>
  <c r="H942" i="62"/>
  <c r="I942" i="62" s="1"/>
  <c r="H941" i="62"/>
  <c r="I941" i="62" s="1"/>
  <c r="H940" i="62"/>
  <c r="I940" i="62" s="1"/>
  <c r="H939" i="62"/>
  <c r="I939" i="62" s="1"/>
  <c r="H938" i="62"/>
  <c r="I938" i="62" s="1"/>
  <c r="H937" i="62"/>
  <c r="I937" i="62" s="1"/>
  <c r="H936" i="62"/>
  <c r="I936" i="62" s="1"/>
  <c r="H935" i="62"/>
  <c r="I935" i="62" s="1"/>
  <c r="H934" i="62"/>
  <c r="I934" i="62" s="1"/>
  <c r="H933" i="62"/>
  <c r="I933" i="62" s="1"/>
  <c r="H932" i="62"/>
  <c r="I932" i="62" s="1"/>
  <c r="H931" i="62"/>
  <c r="I931" i="62" s="1"/>
  <c r="H930" i="62"/>
  <c r="I930" i="62" s="1"/>
  <c r="H929" i="62"/>
  <c r="I929" i="62" s="1"/>
  <c r="H928" i="62"/>
  <c r="I928" i="62" s="1"/>
  <c r="H927" i="62"/>
  <c r="I927" i="62" s="1"/>
  <c r="H926" i="62"/>
  <c r="I926" i="62" s="1"/>
  <c r="H925" i="62"/>
  <c r="I925" i="62" s="1"/>
  <c r="H924" i="62"/>
  <c r="I924" i="62" s="1"/>
  <c r="H923" i="62"/>
  <c r="I923" i="62" s="1"/>
  <c r="H922" i="62"/>
  <c r="I922" i="62" s="1"/>
  <c r="H921" i="62"/>
  <c r="I921" i="62" s="1"/>
  <c r="H920" i="62"/>
  <c r="I920" i="62" s="1"/>
  <c r="H919" i="62"/>
  <c r="I919" i="62" s="1"/>
  <c r="H918" i="62"/>
  <c r="I918" i="62" s="1"/>
  <c r="H917" i="62"/>
  <c r="I917" i="62" s="1"/>
  <c r="H916" i="62"/>
  <c r="I916" i="62" s="1"/>
  <c r="H915" i="62"/>
  <c r="I915" i="62" s="1"/>
  <c r="H914" i="62"/>
  <c r="I914" i="62" s="1"/>
  <c r="H913" i="62"/>
  <c r="I913" i="62" s="1"/>
  <c r="H912" i="62"/>
  <c r="I912" i="62" s="1"/>
  <c r="H911" i="62"/>
  <c r="I911" i="62" s="1"/>
  <c r="H910" i="62"/>
  <c r="I910" i="62" s="1"/>
  <c r="H909" i="62"/>
  <c r="I909" i="62" s="1"/>
  <c r="H908" i="62"/>
  <c r="I908" i="62" s="1"/>
  <c r="H907" i="62"/>
  <c r="I907" i="62" s="1"/>
  <c r="H906" i="62"/>
  <c r="I906" i="62" s="1"/>
  <c r="H905" i="62"/>
  <c r="I905" i="62" s="1"/>
  <c r="H904" i="62"/>
  <c r="I904" i="62" s="1"/>
  <c r="H903" i="62"/>
  <c r="I903" i="62" s="1"/>
  <c r="H902" i="62"/>
  <c r="I902" i="62" s="1"/>
  <c r="H901" i="62"/>
  <c r="I901" i="62" s="1"/>
  <c r="H900" i="62"/>
  <c r="I900" i="62" s="1"/>
  <c r="H899" i="62"/>
  <c r="I899" i="62" s="1"/>
  <c r="H898" i="62"/>
  <c r="I898" i="62" s="1"/>
  <c r="H897" i="62"/>
  <c r="I897" i="62" s="1"/>
  <c r="H896" i="62"/>
  <c r="I896" i="62" s="1"/>
  <c r="H895" i="62"/>
  <c r="I895" i="62" s="1"/>
  <c r="H894" i="62"/>
  <c r="I894" i="62" s="1"/>
  <c r="H893" i="62"/>
  <c r="I893" i="62" s="1"/>
  <c r="H892" i="62"/>
  <c r="I892" i="62" s="1"/>
  <c r="H891" i="62"/>
  <c r="I891" i="62" s="1"/>
  <c r="H890" i="62"/>
  <c r="I890" i="62" s="1"/>
  <c r="H889" i="62"/>
  <c r="I889" i="62" s="1"/>
  <c r="H888" i="62"/>
  <c r="I888" i="62" s="1"/>
  <c r="H887" i="62"/>
  <c r="I887" i="62" s="1"/>
  <c r="H886" i="62"/>
  <c r="I886" i="62" s="1"/>
  <c r="H885" i="62"/>
  <c r="I885" i="62" s="1"/>
  <c r="H884" i="62"/>
  <c r="I884" i="62" s="1"/>
  <c r="H883" i="62"/>
  <c r="I883" i="62" s="1"/>
  <c r="H882" i="62"/>
  <c r="I882" i="62" s="1"/>
  <c r="H881" i="62"/>
  <c r="I881" i="62" s="1"/>
  <c r="H880" i="62"/>
  <c r="I880" i="62" s="1"/>
  <c r="H879" i="62"/>
  <c r="I879" i="62" s="1"/>
  <c r="H878" i="62"/>
  <c r="I878" i="62" s="1"/>
  <c r="H877" i="62"/>
  <c r="I877" i="62" s="1"/>
  <c r="H876" i="62"/>
  <c r="I876" i="62" s="1"/>
  <c r="H875" i="62"/>
  <c r="I875" i="62" s="1"/>
  <c r="H874" i="62"/>
  <c r="I874" i="62" s="1"/>
  <c r="H873" i="62"/>
  <c r="I873" i="62" s="1"/>
  <c r="H872" i="62"/>
  <c r="I872" i="62" s="1"/>
  <c r="H871" i="62"/>
  <c r="I871" i="62" s="1"/>
  <c r="H870" i="62"/>
  <c r="I870" i="62" s="1"/>
  <c r="H869" i="62"/>
  <c r="I869" i="62" s="1"/>
  <c r="H868" i="62"/>
  <c r="I868" i="62" s="1"/>
  <c r="H867" i="62"/>
  <c r="I867" i="62" s="1"/>
  <c r="H866" i="62"/>
  <c r="I866" i="62" s="1"/>
  <c r="H865" i="62"/>
  <c r="I865" i="62" s="1"/>
  <c r="H864" i="62"/>
  <c r="I864" i="62" s="1"/>
  <c r="H863" i="62"/>
  <c r="I863" i="62" s="1"/>
  <c r="H862" i="62"/>
  <c r="I862" i="62" s="1"/>
  <c r="H861" i="62"/>
  <c r="I861" i="62" s="1"/>
  <c r="H860" i="62"/>
  <c r="I860" i="62" s="1"/>
  <c r="H859" i="62"/>
  <c r="I859" i="62" s="1"/>
  <c r="H858" i="62"/>
  <c r="I858" i="62" s="1"/>
  <c r="H857" i="62"/>
  <c r="I857" i="62" s="1"/>
  <c r="H856" i="62"/>
  <c r="I856" i="62" s="1"/>
  <c r="H855" i="62"/>
  <c r="I855" i="62" s="1"/>
  <c r="H854" i="62"/>
  <c r="I854" i="62" s="1"/>
  <c r="H853" i="62"/>
  <c r="I853" i="62" s="1"/>
  <c r="H852" i="62"/>
  <c r="I852" i="62" s="1"/>
  <c r="H851" i="62"/>
  <c r="I851" i="62" s="1"/>
  <c r="H850" i="62"/>
  <c r="I850" i="62" s="1"/>
  <c r="H849" i="62"/>
  <c r="I849" i="62" s="1"/>
  <c r="H848" i="62"/>
  <c r="I848" i="62" s="1"/>
  <c r="H847" i="62"/>
  <c r="I847" i="62" s="1"/>
  <c r="H846" i="62"/>
  <c r="I846" i="62" s="1"/>
  <c r="H845" i="62"/>
  <c r="I845" i="62" s="1"/>
  <c r="H844" i="62"/>
  <c r="I844" i="62" s="1"/>
  <c r="H843" i="62"/>
  <c r="I843" i="62" s="1"/>
  <c r="H842" i="62"/>
  <c r="I842" i="62" s="1"/>
  <c r="H841" i="62"/>
  <c r="I841" i="62" s="1"/>
  <c r="H840" i="62"/>
  <c r="I840" i="62" s="1"/>
  <c r="H839" i="62"/>
  <c r="I839" i="62" s="1"/>
  <c r="H838" i="62"/>
  <c r="I838" i="62" s="1"/>
  <c r="H837" i="62"/>
  <c r="I837" i="62" s="1"/>
  <c r="H836" i="62"/>
  <c r="I836" i="62" s="1"/>
  <c r="H835" i="62"/>
  <c r="I835" i="62" s="1"/>
  <c r="H834" i="62"/>
  <c r="I834" i="62" s="1"/>
  <c r="H833" i="62"/>
  <c r="I833" i="62" s="1"/>
  <c r="H832" i="62"/>
  <c r="I832" i="62" s="1"/>
  <c r="H831" i="62"/>
  <c r="I831" i="62" s="1"/>
  <c r="H830" i="62"/>
  <c r="I830" i="62" s="1"/>
  <c r="H829" i="62"/>
  <c r="I829" i="62" s="1"/>
  <c r="H828" i="62"/>
  <c r="I828" i="62" s="1"/>
  <c r="H827" i="62"/>
  <c r="I827" i="62" s="1"/>
  <c r="H826" i="62"/>
  <c r="I826" i="62" s="1"/>
  <c r="H825" i="62"/>
  <c r="I825" i="62" s="1"/>
  <c r="H824" i="62"/>
  <c r="I824" i="62" s="1"/>
  <c r="H823" i="62"/>
  <c r="I823" i="62" s="1"/>
  <c r="H822" i="62"/>
  <c r="I822" i="62" s="1"/>
  <c r="H821" i="62"/>
  <c r="I821" i="62" s="1"/>
  <c r="H820" i="62"/>
  <c r="I820" i="62" s="1"/>
  <c r="H819" i="62"/>
  <c r="I819" i="62" s="1"/>
  <c r="H818" i="62"/>
  <c r="I818" i="62" s="1"/>
  <c r="H817" i="62"/>
  <c r="I817" i="62" s="1"/>
  <c r="H816" i="62"/>
  <c r="I816" i="62" s="1"/>
  <c r="H815" i="62"/>
  <c r="I815" i="62" s="1"/>
  <c r="H814" i="62"/>
  <c r="I814" i="62" s="1"/>
  <c r="H813" i="62"/>
  <c r="I813" i="62" s="1"/>
  <c r="H812" i="62"/>
  <c r="I812" i="62" s="1"/>
  <c r="H811" i="62"/>
  <c r="I811" i="62" s="1"/>
  <c r="H810" i="62"/>
  <c r="I810" i="62" s="1"/>
  <c r="H809" i="62"/>
  <c r="I809" i="62" s="1"/>
  <c r="H808" i="62"/>
  <c r="I808" i="62" s="1"/>
  <c r="H807" i="62"/>
  <c r="I807" i="62" s="1"/>
  <c r="H806" i="62"/>
  <c r="I806" i="62" s="1"/>
  <c r="H805" i="62"/>
  <c r="I805" i="62" s="1"/>
  <c r="H804" i="62"/>
  <c r="I804" i="62" s="1"/>
  <c r="H803" i="62"/>
  <c r="I803" i="62" s="1"/>
  <c r="H802" i="62"/>
  <c r="I802" i="62" s="1"/>
  <c r="H801" i="62"/>
  <c r="I801" i="62" s="1"/>
  <c r="H800" i="62"/>
  <c r="I800" i="62" s="1"/>
  <c r="H799" i="62"/>
  <c r="I799" i="62" s="1"/>
  <c r="H798" i="62"/>
  <c r="I798" i="62" s="1"/>
  <c r="H797" i="62"/>
  <c r="I797" i="62" s="1"/>
  <c r="H796" i="62"/>
  <c r="I796" i="62" s="1"/>
  <c r="H795" i="62"/>
  <c r="I795" i="62" s="1"/>
  <c r="H794" i="62"/>
  <c r="I794" i="62" s="1"/>
  <c r="H793" i="62"/>
  <c r="I793" i="62" s="1"/>
  <c r="H792" i="62"/>
  <c r="I792" i="62" s="1"/>
  <c r="H791" i="62"/>
  <c r="I791" i="62" s="1"/>
  <c r="H790" i="62"/>
  <c r="I790" i="62" s="1"/>
  <c r="H789" i="62"/>
  <c r="I789" i="62" s="1"/>
  <c r="H788" i="62"/>
  <c r="I788" i="62" s="1"/>
  <c r="H787" i="62"/>
  <c r="I787" i="62" s="1"/>
  <c r="H786" i="62"/>
  <c r="I786" i="62" s="1"/>
  <c r="H785" i="62"/>
  <c r="I785" i="62" s="1"/>
  <c r="H784" i="62"/>
  <c r="I784" i="62" s="1"/>
  <c r="H783" i="62"/>
  <c r="I783" i="62" s="1"/>
  <c r="H782" i="62"/>
  <c r="I782" i="62" s="1"/>
  <c r="H781" i="62"/>
  <c r="I781" i="62" s="1"/>
  <c r="H780" i="62"/>
  <c r="I780" i="62" s="1"/>
  <c r="H779" i="62"/>
  <c r="I779" i="62" s="1"/>
  <c r="H778" i="62"/>
  <c r="I778" i="62" s="1"/>
  <c r="H777" i="62"/>
  <c r="I777" i="62" s="1"/>
  <c r="H776" i="62"/>
  <c r="I776" i="62" s="1"/>
  <c r="H775" i="62"/>
  <c r="I775" i="62" s="1"/>
  <c r="H774" i="62"/>
  <c r="I774" i="62" s="1"/>
  <c r="H773" i="62"/>
  <c r="I773" i="62" s="1"/>
  <c r="H772" i="62"/>
  <c r="I772" i="62" s="1"/>
  <c r="H771" i="62"/>
  <c r="I771" i="62" s="1"/>
  <c r="H770" i="62"/>
  <c r="I770" i="62" s="1"/>
  <c r="H769" i="62"/>
  <c r="I769" i="62" s="1"/>
  <c r="H768" i="62"/>
  <c r="I768" i="62" s="1"/>
  <c r="H767" i="62"/>
  <c r="I767" i="62" s="1"/>
  <c r="H766" i="62"/>
  <c r="I766" i="62" s="1"/>
  <c r="H765" i="62"/>
  <c r="I765" i="62" s="1"/>
  <c r="H764" i="62"/>
  <c r="I764" i="62" s="1"/>
  <c r="H763" i="62"/>
  <c r="I763" i="62" s="1"/>
  <c r="H762" i="62"/>
  <c r="I762" i="62" s="1"/>
  <c r="H761" i="62"/>
  <c r="I761" i="62" s="1"/>
  <c r="H760" i="62"/>
  <c r="I760" i="62" s="1"/>
  <c r="H759" i="62"/>
  <c r="I759" i="62" s="1"/>
  <c r="H758" i="62"/>
  <c r="I758" i="62" s="1"/>
  <c r="H757" i="62"/>
  <c r="I757" i="62" s="1"/>
  <c r="H756" i="62"/>
  <c r="I756" i="62" s="1"/>
  <c r="H755" i="62"/>
  <c r="I755" i="62" s="1"/>
  <c r="H754" i="62"/>
  <c r="I754" i="62" s="1"/>
  <c r="H753" i="62"/>
  <c r="I753" i="62" s="1"/>
  <c r="H752" i="62"/>
  <c r="I752" i="62" s="1"/>
  <c r="H751" i="62"/>
  <c r="I751" i="62" s="1"/>
  <c r="H750" i="62"/>
  <c r="I750" i="62" s="1"/>
  <c r="H749" i="62"/>
  <c r="I749" i="62" s="1"/>
  <c r="H748" i="62"/>
  <c r="I748" i="62" s="1"/>
  <c r="H747" i="62"/>
  <c r="I747" i="62" s="1"/>
  <c r="H746" i="62"/>
  <c r="I746" i="62" s="1"/>
  <c r="H745" i="62"/>
  <c r="I745" i="62" s="1"/>
  <c r="H744" i="62"/>
  <c r="I744" i="62" s="1"/>
  <c r="H743" i="62"/>
  <c r="I743" i="62" s="1"/>
  <c r="H742" i="62"/>
  <c r="I742" i="62" s="1"/>
  <c r="H741" i="62"/>
  <c r="I741" i="62" s="1"/>
  <c r="H740" i="62"/>
  <c r="I740" i="62" s="1"/>
  <c r="H739" i="62"/>
  <c r="I739" i="62" s="1"/>
  <c r="H738" i="62"/>
  <c r="I738" i="62" s="1"/>
  <c r="H737" i="62"/>
  <c r="I737" i="62" s="1"/>
  <c r="H736" i="62"/>
  <c r="I736" i="62" s="1"/>
  <c r="H735" i="62"/>
  <c r="I735" i="62" s="1"/>
  <c r="H734" i="62"/>
  <c r="I734" i="62" s="1"/>
  <c r="H733" i="62"/>
  <c r="I733" i="62" s="1"/>
  <c r="H732" i="62"/>
  <c r="I732" i="62" s="1"/>
  <c r="H731" i="62"/>
  <c r="I731" i="62" s="1"/>
  <c r="H730" i="62"/>
  <c r="I730" i="62" s="1"/>
  <c r="H729" i="62"/>
  <c r="I729" i="62" s="1"/>
  <c r="H728" i="62"/>
  <c r="I728" i="62" s="1"/>
  <c r="H727" i="62"/>
  <c r="I727" i="62" s="1"/>
  <c r="H726" i="62"/>
  <c r="I726" i="62" s="1"/>
  <c r="H725" i="62"/>
  <c r="I725" i="62" s="1"/>
  <c r="H724" i="62"/>
  <c r="I724" i="62" s="1"/>
  <c r="H723" i="62"/>
  <c r="I723" i="62" s="1"/>
  <c r="H722" i="62"/>
  <c r="I722" i="62" s="1"/>
  <c r="H721" i="62"/>
  <c r="I721" i="62" s="1"/>
  <c r="H720" i="62"/>
  <c r="I720" i="62" s="1"/>
  <c r="H719" i="62"/>
  <c r="I719" i="62" s="1"/>
  <c r="H718" i="62"/>
  <c r="I718" i="62" s="1"/>
  <c r="H717" i="62"/>
  <c r="I717" i="62" s="1"/>
  <c r="H716" i="62"/>
  <c r="I716" i="62" s="1"/>
  <c r="H715" i="62"/>
  <c r="I715" i="62" s="1"/>
  <c r="H714" i="62"/>
  <c r="I714" i="62" s="1"/>
  <c r="H713" i="62"/>
  <c r="I713" i="62" s="1"/>
  <c r="H712" i="62"/>
  <c r="I712" i="62" s="1"/>
  <c r="H711" i="62"/>
  <c r="I711" i="62" s="1"/>
  <c r="H710" i="62"/>
  <c r="I710" i="62" s="1"/>
  <c r="H709" i="62"/>
  <c r="I709" i="62" s="1"/>
  <c r="H708" i="62"/>
  <c r="I708" i="62" s="1"/>
  <c r="H707" i="62"/>
  <c r="I707" i="62" s="1"/>
  <c r="H706" i="62"/>
  <c r="I706" i="62" s="1"/>
  <c r="H705" i="62"/>
  <c r="I705" i="62" s="1"/>
  <c r="H704" i="62"/>
  <c r="I704" i="62" s="1"/>
  <c r="H703" i="62"/>
  <c r="I703" i="62" s="1"/>
  <c r="H702" i="62"/>
  <c r="I702" i="62" s="1"/>
  <c r="H701" i="62"/>
  <c r="I701" i="62" s="1"/>
  <c r="H700" i="62"/>
  <c r="I700" i="62" s="1"/>
  <c r="H699" i="62"/>
  <c r="I699" i="62" s="1"/>
  <c r="H698" i="62"/>
  <c r="I698" i="62" s="1"/>
  <c r="H697" i="62"/>
  <c r="I697" i="62" s="1"/>
  <c r="H696" i="62"/>
  <c r="I696" i="62" s="1"/>
  <c r="H695" i="62"/>
  <c r="I695" i="62" s="1"/>
  <c r="H694" i="62"/>
  <c r="I694" i="62" s="1"/>
  <c r="H693" i="62"/>
  <c r="I693" i="62" s="1"/>
  <c r="H692" i="62"/>
  <c r="I692" i="62" s="1"/>
  <c r="H691" i="62"/>
  <c r="I691" i="62" s="1"/>
  <c r="H690" i="62"/>
  <c r="I690" i="62" s="1"/>
  <c r="H689" i="62"/>
  <c r="I689" i="62" s="1"/>
  <c r="H688" i="62"/>
  <c r="I688" i="62" s="1"/>
  <c r="H687" i="62"/>
  <c r="I687" i="62" s="1"/>
  <c r="H686" i="62"/>
  <c r="I686" i="62" s="1"/>
  <c r="H685" i="62"/>
  <c r="I685" i="62" s="1"/>
  <c r="H684" i="62"/>
  <c r="I684" i="62" s="1"/>
  <c r="H683" i="62"/>
  <c r="I683" i="62" s="1"/>
  <c r="H682" i="62"/>
  <c r="I682" i="62" s="1"/>
  <c r="H681" i="62"/>
  <c r="I681" i="62" s="1"/>
  <c r="H680" i="62"/>
  <c r="I680" i="62" s="1"/>
  <c r="H679" i="62"/>
  <c r="I679" i="62" s="1"/>
  <c r="H678" i="62"/>
  <c r="I678" i="62" s="1"/>
  <c r="H677" i="62"/>
  <c r="I677" i="62" s="1"/>
  <c r="H676" i="62"/>
  <c r="I676" i="62" s="1"/>
  <c r="H675" i="62"/>
  <c r="I675" i="62" s="1"/>
  <c r="H674" i="62"/>
  <c r="I674" i="62" s="1"/>
  <c r="H673" i="62"/>
  <c r="I673" i="62" s="1"/>
  <c r="H672" i="62"/>
  <c r="I672" i="62" s="1"/>
  <c r="H671" i="62"/>
  <c r="I671" i="62" s="1"/>
  <c r="H670" i="62"/>
  <c r="I670" i="62" s="1"/>
  <c r="H669" i="62"/>
  <c r="I669" i="62" s="1"/>
  <c r="H668" i="62"/>
  <c r="I668" i="62" s="1"/>
  <c r="H667" i="62"/>
  <c r="I667" i="62" s="1"/>
  <c r="H666" i="62"/>
  <c r="I666" i="62" s="1"/>
  <c r="H665" i="62"/>
  <c r="I665" i="62" s="1"/>
  <c r="H664" i="62"/>
  <c r="I664" i="62" s="1"/>
  <c r="H663" i="62"/>
  <c r="I663" i="62" s="1"/>
  <c r="H662" i="62"/>
  <c r="I662" i="62" s="1"/>
  <c r="H661" i="62"/>
  <c r="I661" i="62" s="1"/>
  <c r="H660" i="62"/>
  <c r="I660" i="62" s="1"/>
  <c r="H659" i="62"/>
  <c r="I659" i="62" s="1"/>
  <c r="H658" i="62"/>
  <c r="I658" i="62" s="1"/>
  <c r="H657" i="62"/>
  <c r="I657" i="62" s="1"/>
  <c r="H656" i="62"/>
  <c r="I656" i="62" s="1"/>
  <c r="H655" i="62"/>
  <c r="I655" i="62" s="1"/>
  <c r="H654" i="62"/>
  <c r="I654" i="62" s="1"/>
  <c r="H653" i="62"/>
  <c r="I653" i="62" s="1"/>
  <c r="H652" i="62"/>
  <c r="I652" i="62" s="1"/>
  <c r="H651" i="62"/>
  <c r="I651" i="62" s="1"/>
  <c r="H650" i="62"/>
  <c r="I650" i="62" s="1"/>
  <c r="H649" i="62"/>
  <c r="I649" i="62" s="1"/>
  <c r="H648" i="62"/>
  <c r="I648" i="62" s="1"/>
  <c r="H647" i="62"/>
  <c r="I647" i="62" s="1"/>
  <c r="H646" i="62"/>
  <c r="I646" i="62" s="1"/>
  <c r="H645" i="62"/>
  <c r="I645" i="62" s="1"/>
  <c r="H644" i="62"/>
  <c r="I644" i="62" s="1"/>
  <c r="H643" i="62"/>
  <c r="I643" i="62" s="1"/>
  <c r="H642" i="62"/>
  <c r="I642" i="62" s="1"/>
  <c r="H641" i="62"/>
  <c r="I641" i="62" s="1"/>
  <c r="H640" i="62"/>
  <c r="I640" i="62" s="1"/>
  <c r="H639" i="62"/>
  <c r="I639" i="62" s="1"/>
  <c r="H638" i="62"/>
  <c r="I638" i="62" s="1"/>
  <c r="H637" i="62"/>
  <c r="I637" i="62" s="1"/>
  <c r="H636" i="62"/>
  <c r="I636" i="62" s="1"/>
  <c r="H635" i="62"/>
  <c r="I635" i="62" s="1"/>
  <c r="H634" i="62"/>
  <c r="I634" i="62" s="1"/>
  <c r="H633" i="62"/>
  <c r="I633" i="62" s="1"/>
  <c r="H632" i="62"/>
  <c r="I632" i="62" s="1"/>
  <c r="H631" i="62"/>
  <c r="I631" i="62" s="1"/>
  <c r="H630" i="62"/>
  <c r="I630" i="62" s="1"/>
  <c r="H629" i="62"/>
  <c r="I629" i="62" s="1"/>
  <c r="H628" i="62"/>
  <c r="I628" i="62" s="1"/>
  <c r="H627" i="62"/>
  <c r="I627" i="62" s="1"/>
  <c r="H626" i="62"/>
  <c r="I626" i="62" s="1"/>
  <c r="H625" i="62"/>
  <c r="I625" i="62" s="1"/>
  <c r="H624" i="62"/>
  <c r="I624" i="62" s="1"/>
  <c r="H623" i="62"/>
  <c r="I623" i="62" s="1"/>
  <c r="H622" i="62"/>
  <c r="I622" i="62" s="1"/>
  <c r="H621" i="62"/>
  <c r="I621" i="62" s="1"/>
  <c r="H620" i="62"/>
  <c r="I620" i="62" s="1"/>
  <c r="H619" i="62"/>
  <c r="I619" i="62" s="1"/>
  <c r="H618" i="62"/>
  <c r="I618" i="62" s="1"/>
  <c r="H617" i="62"/>
  <c r="I617" i="62" s="1"/>
  <c r="H616" i="62"/>
  <c r="I616" i="62" s="1"/>
  <c r="H615" i="62"/>
  <c r="I615" i="62" s="1"/>
  <c r="H614" i="62"/>
  <c r="I614" i="62" s="1"/>
  <c r="H613" i="62"/>
  <c r="I613" i="62" s="1"/>
  <c r="H612" i="62"/>
  <c r="I612" i="62" s="1"/>
  <c r="H611" i="62"/>
  <c r="I611" i="62" s="1"/>
  <c r="H610" i="62"/>
  <c r="I610" i="62" s="1"/>
  <c r="H609" i="62"/>
  <c r="I609" i="62" s="1"/>
  <c r="H608" i="62"/>
  <c r="I608" i="62" s="1"/>
  <c r="H607" i="62"/>
  <c r="I607" i="62" s="1"/>
  <c r="H606" i="62"/>
  <c r="I606" i="62" s="1"/>
  <c r="H605" i="62"/>
  <c r="I605" i="62" s="1"/>
  <c r="H604" i="62"/>
  <c r="I604" i="62" s="1"/>
  <c r="H603" i="62"/>
  <c r="I603" i="62" s="1"/>
  <c r="H602" i="62"/>
  <c r="I602" i="62" s="1"/>
  <c r="H601" i="62"/>
  <c r="I601" i="62" s="1"/>
  <c r="H600" i="62"/>
  <c r="I600" i="62" s="1"/>
  <c r="H599" i="62"/>
  <c r="I599" i="62" s="1"/>
  <c r="H598" i="62"/>
  <c r="I598" i="62" s="1"/>
  <c r="H597" i="62"/>
  <c r="I597" i="62" s="1"/>
  <c r="H596" i="62"/>
  <c r="I596" i="62" s="1"/>
  <c r="H595" i="62"/>
  <c r="I595" i="62" s="1"/>
  <c r="H594" i="62"/>
  <c r="I594" i="62" s="1"/>
  <c r="H593" i="62"/>
  <c r="I593" i="62" s="1"/>
  <c r="H592" i="62"/>
  <c r="I592" i="62" s="1"/>
  <c r="H591" i="62"/>
  <c r="I591" i="62" s="1"/>
  <c r="H590" i="62"/>
  <c r="I590" i="62" s="1"/>
  <c r="H589" i="62"/>
  <c r="I589" i="62" s="1"/>
  <c r="H588" i="62"/>
  <c r="I588" i="62" s="1"/>
  <c r="H587" i="62"/>
  <c r="I587" i="62" s="1"/>
  <c r="H586" i="62"/>
  <c r="I586" i="62" s="1"/>
  <c r="H585" i="62"/>
  <c r="I585" i="62" s="1"/>
  <c r="H584" i="62"/>
  <c r="I584" i="62" s="1"/>
  <c r="H583" i="62"/>
  <c r="I583" i="62" s="1"/>
  <c r="H582" i="62"/>
  <c r="I582" i="62" s="1"/>
  <c r="H581" i="62"/>
  <c r="I581" i="62" s="1"/>
  <c r="H580" i="62"/>
  <c r="I580" i="62" s="1"/>
  <c r="H579" i="62"/>
  <c r="I579" i="62" s="1"/>
  <c r="H578" i="62"/>
  <c r="I578" i="62" s="1"/>
  <c r="H577" i="62"/>
  <c r="I577" i="62" s="1"/>
  <c r="H576" i="62"/>
  <c r="I576" i="62" s="1"/>
  <c r="H575" i="62"/>
  <c r="I575" i="62" s="1"/>
  <c r="H574" i="62"/>
  <c r="I574" i="62" s="1"/>
  <c r="H573" i="62"/>
  <c r="I573" i="62" s="1"/>
  <c r="H572" i="62"/>
  <c r="I572" i="62" s="1"/>
  <c r="H571" i="62"/>
  <c r="I571" i="62" s="1"/>
  <c r="H570" i="62"/>
  <c r="I570" i="62" s="1"/>
  <c r="H569" i="62"/>
  <c r="I569" i="62" s="1"/>
  <c r="H568" i="62"/>
  <c r="I568" i="62" s="1"/>
  <c r="H567" i="62"/>
  <c r="I567" i="62" s="1"/>
  <c r="H566" i="62"/>
  <c r="I566" i="62" s="1"/>
  <c r="H565" i="62"/>
  <c r="I565" i="62" s="1"/>
  <c r="H564" i="62"/>
  <c r="I564" i="62" s="1"/>
  <c r="H563" i="62"/>
  <c r="I563" i="62" s="1"/>
  <c r="H562" i="62"/>
  <c r="I562" i="62" s="1"/>
  <c r="H561" i="62"/>
  <c r="I561" i="62" s="1"/>
  <c r="H560" i="62"/>
  <c r="I560" i="62" s="1"/>
  <c r="H559" i="62"/>
  <c r="I559" i="62" s="1"/>
  <c r="H558" i="62"/>
  <c r="I558" i="62" s="1"/>
  <c r="H557" i="62"/>
  <c r="I557" i="62" s="1"/>
  <c r="H556" i="62"/>
  <c r="I556" i="62" s="1"/>
  <c r="H555" i="62"/>
  <c r="I555" i="62" s="1"/>
  <c r="H554" i="62"/>
  <c r="I554" i="62" s="1"/>
  <c r="H553" i="62"/>
  <c r="I553" i="62" s="1"/>
  <c r="H552" i="62"/>
  <c r="I552" i="62" s="1"/>
  <c r="H551" i="62"/>
  <c r="I551" i="62" s="1"/>
  <c r="H550" i="62"/>
  <c r="I550" i="62" s="1"/>
  <c r="H549" i="62"/>
  <c r="I549" i="62" s="1"/>
  <c r="H548" i="62"/>
  <c r="I548" i="62" s="1"/>
  <c r="H547" i="62"/>
  <c r="I547" i="62" s="1"/>
  <c r="H546" i="62"/>
  <c r="I546" i="62" s="1"/>
  <c r="H545" i="62"/>
  <c r="I545" i="62" s="1"/>
  <c r="H544" i="62"/>
  <c r="I544" i="62" s="1"/>
  <c r="H543" i="62"/>
  <c r="I543" i="62" s="1"/>
  <c r="H542" i="62"/>
  <c r="I542" i="62" s="1"/>
  <c r="H541" i="62"/>
  <c r="I541" i="62" s="1"/>
  <c r="H540" i="62"/>
  <c r="I540" i="62" s="1"/>
  <c r="H539" i="62"/>
  <c r="I539" i="62" s="1"/>
  <c r="H538" i="62"/>
  <c r="I538" i="62" s="1"/>
  <c r="H537" i="62"/>
  <c r="I537" i="62" s="1"/>
  <c r="H536" i="62"/>
  <c r="I536" i="62" s="1"/>
  <c r="H535" i="62"/>
  <c r="I535" i="62" s="1"/>
  <c r="H534" i="62"/>
  <c r="I534" i="62" s="1"/>
  <c r="H533" i="62"/>
  <c r="I533" i="62" s="1"/>
  <c r="H532" i="62"/>
  <c r="I532" i="62" s="1"/>
  <c r="H531" i="62"/>
  <c r="I531" i="62" s="1"/>
  <c r="H530" i="62"/>
  <c r="I530" i="62" s="1"/>
  <c r="H529" i="62"/>
  <c r="I529" i="62" s="1"/>
  <c r="H528" i="62"/>
  <c r="I528" i="62" s="1"/>
  <c r="H527" i="62"/>
  <c r="I527" i="62" s="1"/>
  <c r="H526" i="62"/>
  <c r="I526" i="62" s="1"/>
  <c r="H525" i="62"/>
  <c r="I525" i="62" s="1"/>
  <c r="H524" i="62"/>
  <c r="I524" i="62" s="1"/>
  <c r="H523" i="62"/>
  <c r="I523" i="62" s="1"/>
  <c r="H522" i="62"/>
  <c r="I522" i="62" s="1"/>
  <c r="H521" i="62"/>
  <c r="I521" i="62" s="1"/>
  <c r="H520" i="62"/>
  <c r="I520" i="62" s="1"/>
  <c r="H519" i="62"/>
  <c r="I519" i="62" s="1"/>
  <c r="H518" i="62"/>
  <c r="I518" i="62" s="1"/>
  <c r="H517" i="62"/>
  <c r="I517" i="62" s="1"/>
  <c r="H516" i="62"/>
  <c r="I516" i="62" s="1"/>
  <c r="H515" i="62"/>
  <c r="I515" i="62" s="1"/>
  <c r="H514" i="62"/>
  <c r="I514" i="62" s="1"/>
  <c r="H513" i="62"/>
  <c r="I513" i="62" s="1"/>
  <c r="H512" i="62"/>
  <c r="I512" i="62" s="1"/>
  <c r="H511" i="62"/>
  <c r="I511" i="62" s="1"/>
  <c r="H510" i="62"/>
  <c r="I510" i="62" s="1"/>
  <c r="H509" i="62"/>
  <c r="I509" i="62" s="1"/>
  <c r="H508" i="62"/>
  <c r="I508" i="62" s="1"/>
  <c r="H507" i="62"/>
  <c r="I507" i="62" s="1"/>
  <c r="H506" i="62"/>
  <c r="I506" i="62" s="1"/>
  <c r="H505" i="62"/>
  <c r="I505" i="62" s="1"/>
  <c r="H504" i="62"/>
  <c r="I504" i="62" s="1"/>
  <c r="H503" i="62"/>
  <c r="I503" i="62" s="1"/>
  <c r="H502" i="62"/>
  <c r="I502" i="62" s="1"/>
  <c r="H501" i="62"/>
  <c r="I501" i="62" s="1"/>
  <c r="H500" i="62"/>
  <c r="I500" i="62" s="1"/>
  <c r="H499" i="62"/>
  <c r="I499" i="62" s="1"/>
  <c r="H498" i="62"/>
  <c r="I498" i="62" s="1"/>
  <c r="H497" i="62"/>
  <c r="I497" i="62" s="1"/>
  <c r="H496" i="62"/>
  <c r="I496" i="62" s="1"/>
  <c r="H495" i="62"/>
  <c r="I495" i="62" s="1"/>
  <c r="H494" i="62"/>
  <c r="I494" i="62" s="1"/>
  <c r="H493" i="62"/>
  <c r="I493" i="62" s="1"/>
  <c r="H492" i="62"/>
  <c r="I492" i="62" s="1"/>
  <c r="H491" i="62"/>
  <c r="I491" i="62" s="1"/>
  <c r="H490" i="62"/>
  <c r="I490" i="62" s="1"/>
  <c r="H489" i="62"/>
  <c r="I489" i="62" s="1"/>
  <c r="H488" i="62"/>
  <c r="I488" i="62" s="1"/>
  <c r="H487" i="62"/>
  <c r="I487" i="62" s="1"/>
  <c r="H486" i="62"/>
  <c r="I486" i="62" s="1"/>
  <c r="H485" i="62"/>
  <c r="I485" i="62" s="1"/>
  <c r="H484" i="62"/>
  <c r="I484" i="62" s="1"/>
  <c r="H483" i="62"/>
  <c r="I483" i="62" s="1"/>
  <c r="H482" i="62"/>
  <c r="I482" i="62" s="1"/>
  <c r="H481" i="62"/>
  <c r="I481" i="62" s="1"/>
  <c r="H480" i="62"/>
  <c r="I480" i="62" s="1"/>
  <c r="H479" i="62"/>
  <c r="I479" i="62" s="1"/>
  <c r="H478" i="62"/>
  <c r="I478" i="62" s="1"/>
  <c r="H477" i="62"/>
  <c r="I477" i="62" s="1"/>
  <c r="H476" i="62"/>
  <c r="I476" i="62" s="1"/>
  <c r="H475" i="62"/>
  <c r="I475" i="62" s="1"/>
  <c r="H474" i="62"/>
  <c r="I474" i="62" s="1"/>
  <c r="H473" i="62"/>
  <c r="I473" i="62" s="1"/>
  <c r="H472" i="62"/>
  <c r="I472" i="62" s="1"/>
  <c r="H471" i="62"/>
  <c r="I471" i="62" s="1"/>
  <c r="H470" i="62"/>
  <c r="I470" i="62" s="1"/>
  <c r="H469" i="62"/>
  <c r="I469" i="62" s="1"/>
  <c r="H468" i="62"/>
  <c r="I468" i="62" s="1"/>
  <c r="H467" i="62"/>
  <c r="I467" i="62" s="1"/>
  <c r="H466" i="62"/>
  <c r="I466" i="62" s="1"/>
  <c r="H465" i="62"/>
  <c r="I465" i="62" s="1"/>
  <c r="H464" i="62"/>
  <c r="I464" i="62" s="1"/>
  <c r="H463" i="62"/>
  <c r="I463" i="62" s="1"/>
  <c r="H462" i="62"/>
  <c r="I462" i="62" s="1"/>
  <c r="H461" i="62"/>
  <c r="I461" i="62" s="1"/>
  <c r="H460" i="62"/>
  <c r="I460" i="62" s="1"/>
  <c r="H459" i="62"/>
  <c r="I459" i="62" s="1"/>
  <c r="H458" i="62"/>
  <c r="I458" i="62" s="1"/>
  <c r="H457" i="62"/>
  <c r="I457" i="62" s="1"/>
  <c r="H456" i="62"/>
  <c r="I456" i="62" s="1"/>
  <c r="H455" i="62"/>
  <c r="I455" i="62" s="1"/>
  <c r="H454" i="62"/>
  <c r="I454" i="62" s="1"/>
  <c r="H453" i="62"/>
  <c r="I453" i="62" s="1"/>
  <c r="H452" i="62"/>
  <c r="I452" i="62" s="1"/>
  <c r="H451" i="62"/>
  <c r="I451" i="62" s="1"/>
  <c r="H450" i="62"/>
  <c r="I450" i="62" s="1"/>
  <c r="H449" i="62"/>
  <c r="I449" i="62" s="1"/>
  <c r="H448" i="62"/>
  <c r="I448" i="62" s="1"/>
  <c r="H447" i="62"/>
  <c r="I447" i="62" s="1"/>
  <c r="H446" i="62"/>
  <c r="I446" i="62" s="1"/>
  <c r="H445" i="62"/>
  <c r="I445" i="62" s="1"/>
  <c r="H444" i="62"/>
  <c r="I444" i="62" s="1"/>
  <c r="H443" i="62"/>
  <c r="I443" i="62" s="1"/>
  <c r="H442" i="62"/>
  <c r="I442" i="62" s="1"/>
  <c r="H441" i="62"/>
  <c r="I441" i="62" s="1"/>
  <c r="H440" i="62"/>
  <c r="I440" i="62" s="1"/>
  <c r="H439" i="62"/>
  <c r="I439" i="62" s="1"/>
  <c r="H438" i="62"/>
  <c r="I438" i="62" s="1"/>
  <c r="H437" i="62"/>
  <c r="I437" i="62" s="1"/>
  <c r="H436" i="62"/>
  <c r="I436" i="62" s="1"/>
  <c r="H435" i="62"/>
  <c r="I435" i="62" s="1"/>
  <c r="H434" i="62"/>
  <c r="I434" i="62" s="1"/>
  <c r="H433" i="62"/>
  <c r="I433" i="62" s="1"/>
  <c r="H432" i="62"/>
  <c r="I432" i="62" s="1"/>
  <c r="H431" i="62"/>
  <c r="I431" i="62" s="1"/>
  <c r="H430" i="62"/>
  <c r="I430" i="62" s="1"/>
  <c r="H429" i="62"/>
  <c r="I429" i="62" s="1"/>
  <c r="H428" i="62"/>
  <c r="I428" i="62" s="1"/>
  <c r="H427" i="62"/>
  <c r="I427" i="62" s="1"/>
  <c r="H426" i="62"/>
  <c r="I426" i="62" s="1"/>
  <c r="H425" i="62"/>
  <c r="I425" i="62" s="1"/>
  <c r="H424" i="62"/>
  <c r="I424" i="62" s="1"/>
  <c r="H423" i="62"/>
  <c r="I423" i="62" s="1"/>
  <c r="H422" i="62"/>
  <c r="I422" i="62" s="1"/>
  <c r="H421" i="62"/>
  <c r="I421" i="62" s="1"/>
  <c r="H420" i="62"/>
  <c r="I420" i="62" s="1"/>
  <c r="H419" i="62"/>
  <c r="I419" i="62" s="1"/>
  <c r="H418" i="62"/>
  <c r="I418" i="62" s="1"/>
  <c r="H417" i="62"/>
  <c r="I417" i="62" s="1"/>
  <c r="H416" i="62"/>
  <c r="I416" i="62" s="1"/>
  <c r="H415" i="62"/>
  <c r="I415" i="62" s="1"/>
  <c r="H414" i="62"/>
  <c r="I414" i="62" s="1"/>
  <c r="H413" i="62"/>
  <c r="I413" i="62" s="1"/>
  <c r="H412" i="62"/>
  <c r="I412" i="62" s="1"/>
  <c r="H411" i="62"/>
  <c r="I411" i="62" s="1"/>
  <c r="H410" i="62"/>
  <c r="I410" i="62" s="1"/>
  <c r="H409" i="62"/>
  <c r="I409" i="62" s="1"/>
  <c r="H408" i="62"/>
  <c r="I408" i="62" s="1"/>
  <c r="H407" i="62"/>
  <c r="I407" i="62" s="1"/>
  <c r="H406" i="62"/>
  <c r="I406" i="62" s="1"/>
  <c r="H405" i="62"/>
  <c r="I405" i="62" s="1"/>
  <c r="H404" i="62"/>
  <c r="I404" i="62" s="1"/>
  <c r="H403" i="62"/>
  <c r="I403" i="62" s="1"/>
  <c r="H402" i="62"/>
  <c r="I402" i="62" s="1"/>
  <c r="H401" i="62"/>
  <c r="I401" i="62" s="1"/>
  <c r="H400" i="62"/>
  <c r="I400" i="62" s="1"/>
  <c r="H399" i="62"/>
  <c r="I399" i="62" s="1"/>
  <c r="H398" i="62"/>
  <c r="I398" i="62" s="1"/>
  <c r="H397" i="62"/>
  <c r="I397" i="62" s="1"/>
  <c r="H396" i="62"/>
  <c r="I396" i="62" s="1"/>
  <c r="H395" i="62"/>
  <c r="I395" i="62" s="1"/>
  <c r="H394" i="62"/>
  <c r="I394" i="62" s="1"/>
  <c r="H393" i="62"/>
  <c r="I393" i="62" s="1"/>
  <c r="H392" i="62"/>
  <c r="I392" i="62" s="1"/>
  <c r="H391" i="62"/>
  <c r="I391" i="62" s="1"/>
  <c r="H390" i="62"/>
  <c r="I390" i="62" s="1"/>
  <c r="H389" i="62"/>
  <c r="I389" i="62" s="1"/>
  <c r="H388" i="62"/>
  <c r="I388" i="62" s="1"/>
  <c r="H387" i="62"/>
  <c r="I387" i="62" s="1"/>
  <c r="H386" i="62"/>
  <c r="I386" i="62" s="1"/>
  <c r="H385" i="62"/>
  <c r="I385" i="62" s="1"/>
  <c r="H384" i="62"/>
  <c r="I384" i="62" s="1"/>
  <c r="H383" i="62"/>
  <c r="I383" i="62" s="1"/>
  <c r="H382" i="62"/>
  <c r="I382" i="62" s="1"/>
  <c r="H381" i="62"/>
  <c r="I381" i="62" s="1"/>
  <c r="H380" i="62"/>
  <c r="I380" i="62" s="1"/>
  <c r="H379" i="62"/>
  <c r="I379" i="62" s="1"/>
  <c r="H378" i="62"/>
  <c r="I378" i="62" s="1"/>
  <c r="H377" i="62"/>
  <c r="I377" i="62" s="1"/>
  <c r="H376" i="62"/>
  <c r="I376" i="62" s="1"/>
  <c r="H375" i="62"/>
  <c r="I375" i="62" s="1"/>
  <c r="H374" i="62"/>
  <c r="I374" i="62" s="1"/>
  <c r="H373" i="62"/>
  <c r="I373" i="62" s="1"/>
  <c r="H372" i="62"/>
  <c r="I372" i="62" s="1"/>
  <c r="H371" i="62"/>
  <c r="I371" i="62" s="1"/>
  <c r="H370" i="62"/>
  <c r="I370" i="62" s="1"/>
  <c r="H369" i="62"/>
  <c r="I369" i="62" s="1"/>
  <c r="H368" i="62"/>
  <c r="I368" i="62" s="1"/>
  <c r="H367" i="62"/>
  <c r="I367" i="62" s="1"/>
  <c r="H366" i="62"/>
  <c r="I366" i="62" s="1"/>
  <c r="H365" i="62"/>
  <c r="I365" i="62" s="1"/>
  <c r="H364" i="62"/>
  <c r="I364" i="62" s="1"/>
  <c r="H363" i="62"/>
  <c r="I363" i="62" s="1"/>
  <c r="H362" i="62"/>
  <c r="I362" i="62" s="1"/>
  <c r="H361" i="62"/>
  <c r="I361" i="62" s="1"/>
  <c r="H360" i="62"/>
  <c r="I360" i="62" s="1"/>
  <c r="H359" i="62"/>
  <c r="I359" i="62" s="1"/>
  <c r="H358" i="62"/>
  <c r="I358" i="62" s="1"/>
  <c r="H357" i="62"/>
  <c r="I357" i="62" s="1"/>
  <c r="H356" i="62"/>
  <c r="I356" i="62" s="1"/>
  <c r="H355" i="62"/>
  <c r="I355" i="62" s="1"/>
  <c r="H354" i="62"/>
  <c r="I354" i="62" s="1"/>
  <c r="H353" i="62"/>
  <c r="I353" i="62" s="1"/>
  <c r="H352" i="62"/>
  <c r="I352" i="62" s="1"/>
  <c r="H351" i="62"/>
  <c r="I351" i="62" s="1"/>
  <c r="H350" i="62"/>
  <c r="I350" i="62" s="1"/>
  <c r="H349" i="62"/>
  <c r="I349" i="62" s="1"/>
  <c r="H348" i="62"/>
  <c r="I348" i="62" s="1"/>
  <c r="H347" i="62"/>
  <c r="I347" i="62" s="1"/>
  <c r="H346" i="62"/>
  <c r="I346" i="62" s="1"/>
  <c r="H345" i="62"/>
  <c r="I345" i="62" s="1"/>
  <c r="H344" i="62"/>
  <c r="I344" i="62" s="1"/>
  <c r="H343" i="62"/>
  <c r="I343" i="62" s="1"/>
  <c r="H342" i="62"/>
  <c r="I342" i="62" s="1"/>
  <c r="H341" i="62"/>
  <c r="I341" i="62" s="1"/>
  <c r="H340" i="62"/>
  <c r="I340" i="62" s="1"/>
  <c r="H339" i="62"/>
  <c r="I339" i="62" s="1"/>
  <c r="H338" i="62"/>
  <c r="I338" i="62" s="1"/>
  <c r="H337" i="62"/>
  <c r="I337" i="62" s="1"/>
  <c r="H336" i="62"/>
  <c r="I336" i="62" s="1"/>
  <c r="H335" i="62"/>
  <c r="I335" i="62" s="1"/>
  <c r="H334" i="62"/>
  <c r="I334" i="62" s="1"/>
  <c r="H333" i="62"/>
  <c r="I333" i="62" s="1"/>
  <c r="H332" i="62"/>
  <c r="I332" i="62" s="1"/>
  <c r="H331" i="62"/>
  <c r="I331" i="62" s="1"/>
  <c r="H330" i="62"/>
  <c r="I330" i="62" s="1"/>
  <c r="H329" i="62"/>
  <c r="I329" i="62" s="1"/>
  <c r="H328" i="62"/>
  <c r="I328" i="62" s="1"/>
  <c r="H327" i="62"/>
  <c r="I327" i="62" s="1"/>
  <c r="H326" i="62"/>
  <c r="I326" i="62" s="1"/>
  <c r="H325" i="62"/>
  <c r="I325" i="62" s="1"/>
  <c r="H324" i="62"/>
  <c r="I324" i="62" s="1"/>
  <c r="H323" i="62"/>
  <c r="I323" i="62" s="1"/>
  <c r="H322" i="62"/>
  <c r="I322" i="62" s="1"/>
  <c r="H321" i="62"/>
  <c r="I321" i="62" s="1"/>
  <c r="H320" i="62"/>
  <c r="I320" i="62" s="1"/>
  <c r="H319" i="62"/>
  <c r="I319" i="62" s="1"/>
  <c r="H318" i="62"/>
  <c r="I318" i="62" s="1"/>
  <c r="H317" i="62"/>
  <c r="I317" i="62" s="1"/>
  <c r="H316" i="62"/>
  <c r="I316" i="62" s="1"/>
  <c r="H315" i="62"/>
  <c r="I315" i="62" s="1"/>
  <c r="H314" i="62"/>
  <c r="I314" i="62" s="1"/>
  <c r="H313" i="62"/>
  <c r="I313" i="62" s="1"/>
  <c r="H312" i="62"/>
  <c r="I312" i="62" s="1"/>
  <c r="H311" i="62"/>
  <c r="I311" i="62" s="1"/>
  <c r="H310" i="62"/>
  <c r="I310" i="62" s="1"/>
  <c r="H309" i="62"/>
  <c r="I309" i="62" s="1"/>
  <c r="H308" i="62"/>
  <c r="I308" i="62" s="1"/>
  <c r="H307" i="62"/>
  <c r="I307" i="62" s="1"/>
  <c r="H306" i="62"/>
  <c r="I306" i="62" s="1"/>
  <c r="H305" i="62"/>
  <c r="I305" i="62" s="1"/>
  <c r="H304" i="62"/>
  <c r="I304" i="62" s="1"/>
  <c r="H303" i="62"/>
  <c r="I303" i="62" s="1"/>
  <c r="H302" i="62"/>
  <c r="I302" i="62" s="1"/>
  <c r="H301" i="62"/>
  <c r="I301" i="62" s="1"/>
  <c r="H300" i="62"/>
  <c r="I300" i="62" s="1"/>
  <c r="H299" i="62"/>
  <c r="I299" i="62" s="1"/>
  <c r="H298" i="62"/>
  <c r="I298" i="62" s="1"/>
  <c r="H297" i="62"/>
  <c r="I297" i="62" s="1"/>
  <c r="H296" i="62"/>
  <c r="I296" i="62" s="1"/>
  <c r="H295" i="62"/>
  <c r="I295" i="62" s="1"/>
  <c r="H294" i="62"/>
  <c r="I294" i="62" s="1"/>
  <c r="H293" i="62"/>
  <c r="I293" i="62" s="1"/>
  <c r="H292" i="62"/>
  <c r="I292" i="62" s="1"/>
  <c r="H291" i="62"/>
  <c r="I291" i="62" s="1"/>
  <c r="H290" i="62"/>
  <c r="I290" i="62" s="1"/>
  <c r="H289" i="62"/>
  <c r="I289" i="62" s="1"/>
  <c r="H288" i="62"/>
  <c r="I288" i="62" s="1"/>
  <c r="H287" i="62"/>
  <c r="I287" i="62" s="1"/>
  <c r="H286" i="62"/>
  <c r="I286" i="62" s="1"/>
  <c r="H285" i="62"/>
  <c r="I285" i="62" s="1"/>
  <c r="H284" i="62"/>
  <c r="I284" i="62" s="1"/>
  <c r="H283" i="62"/>
  <c r="I283" i="62" s="1"/>
  <c r="H282" i="62"/>
  <c r="I282" i="62" s="1"/>
  <c r="H281" i="62"/>
  <c r="I281" i="62" s="1"/>
  <c r="H280" i="62"/>
  <c r="I280" i="62" s="1"/>
  <c r="H279" i="62"/>
  <c r="I279" i="62" s="1"/>
  <c r="H278" i="62"/>
  <c r="I278" i="62" s="1"/>
  <c r="H277" i="62"/>
  <c r="I277" i="62" s="1"/>
  <c r="H276" i="62"/>
  <c r="I276" i="62" s="1"/>
  <c r="H275" i="62"/>
  <c r="I275" i="62" s="1"/>
  <c r="H274" i="62"/>
  <c r="I274" i="62" s="1"/>
  <c r="H273" i="62"/>
  <c r="I273" i="62" s="1"/>
  <c r="H272" i="62"/>
  <c r="I272" i="62" s="1"/>
  <c r="H271" i="62"/>
  <c r="I271" i="62" s="1"/>
  <c r="H270" i="62"/>
  <c r="I270" i="62" s="1"/>
  <c r="H269" i="62"/>
  <c r="I269" i="62" s="1"/>
  <c r="H268" i="62"/>
  <c r="I268" i="62" s="1"/>
  <c r="H267" i="62"/>
  <c r="I267" i="62" s="1"/>
  <c r="H266" i="62"/>
  <c r="I266" i="62" s="1"/>
  <c r="H265" i="62"/>
  <c r="I265" i="62" s="1"/>
  <c r="H264" i="62"/>
  <c r="I264" i="62" s="1"/>
  <c r="H263" i="62"/>
  <c r="I263" i="62" s="1"/>
  <c r="H262" i="62"/>
  <c r="I262" i="62" s="1"/>
  <c r="H261" i="62"/>
  <c r="I261" i="62" s="1"/>
  <c r="H260" i="62"/>
  <c r="I260" i="62" s="1"/>
  <c r="H259" i="62"/>
  <c r="I259" i="62" s="1"/>
  <c r="H258" i="62"/>
  <c r="I258" i="62" s="1"/>
  <c r="H257" i="62"/>
  <c r="I257" i="62" s="1"/>
  <c r="H256" i="62"/>
  <c r="I256" i="62" s="1"/>
  <c r="H255" i="62"/>
  <c r="I255" i="62" s="1"/>
  <c r="H254" i="62"/>
  <c r="I254" i="62" s="1"/>
  <c r="H253" i="62"/>
  <c r="I253" i="62" s="1"/>
  <c r="H252" i="62"/>
  <c r="I252" i="62" s="1"/>
  <c r="H251" i="62"/>
  <c r="I251" i="62" s="1"/>
  <c r="H250" i="62"/>
  <c r="I250" i="62" s="1"/>
  <c r="H249" i="62"/>
  <c r="I249" i="62" s="1"/>
  <c r="H248" i="62"/>
  <c r="I248" i="62" s="1"/>
  <c r="H247" i="62"/>
  <c r="I247" i="62" s="1"/>
  <c r="H246" i="62"/>
  <c r="I246" i="62" s="1"/>
  <c r="H245" i="62"/>
  <c r="I245" i="62" s="1"/>
  <c r="H244" i="62"/>
  <c r="I244" i="62" s="1"/>
  <c r="H243" i="62"/>
  <c r="I243" i="62" s="1"/>
  <c r="H242" i="62"/>
  <c r="I242" i="62" s="1"/>
  <c r="H241" i="62"/>
  <c r="I241" i="62" s="1"/>
  <c r="H240" i="62"/>
  <c r="I240" i="62" s="1"/>
  <c r="H239" i="62"/>
  <c r="I239" i="62" s="1"/>
  <c r="H238" i="62"/>
  <c r="I238" i="62" s="1"/>
  <c r="H237" i="62"/>
  <c r="I237" i="62" s="1"/>
  <c r="H236" i="62"/>
  <c r="I236" i="62" s="1"/>
  <c r="H235" i="62"/>
  <c r="I235" i="62" s="1"/>
  <c r="H234" i="62"/>
  <c r="I234" i="62" s="1"/>
  <c r="H233" i="62"/>
  <c r="I233" i="62" s="1"/>
  <c r="H232" i="62"/>
  <c r="I232" i="62" s="1"/>
  <c r="H231" i="62"/>
  <c r="I231" i="62" s="1"/>
  <c r="H230" i="62"/>
  <c r="I230" i="62" s="1"/>
  <c r="H229" i="62"/>
  <c r="I229" i="62" s="1"/>
  <c r="H228" i="62"/>
  <c r="I228" i="62" s="1"/>
  <c r="H227" i="62"/>
  <c r="I227" i="62" s="1"/>
  <c r="H226" i="62"/>
  <c r="I226" i="62" s="1"/>
  <c r="H225" i="62"/>
  <c r="I225" i="62" s="1"/>
  <c r="H224" i="62"/>
  <c r="I224" i="62" s="1"/>
  <c r="H223" i="62"/>
  <c r="I223" i="62" s="1"/>
  <c r="H222" i="62"/>
  <c r="I222" i="62" s="1"/>
  <c r="H221" i="62"/>
  <c r="I221" i="62" s="1"/>
  <c r="H220" i="62"/>
  <c r="I220" i="62" s="1"/>
  <c r="H219" i="62"/>
  <c r="I219" i="62" s="1"/>
  <c r="H218" i="62"/>
  <c r="I218" i="62" s="1"/>
  <c r="H217" i="62"/>
  <c r="I217" i="62" s="1"/>
  <c r="H216" i="62"/>
  <c r="I216" i="62" s="1"/>
  <c r="H215" i="62"/>
  <c r="I215" i="62" s="1"/>
  <c r="H214" i="62"/>
  <c r="I214" i="62" s="1"/>
  <c r="H213" i="62"/>
  <c r="I213" i="62" s="1"/>
  <c r="H212" i="62"/>
  <c r="I212" i="62" s="1"/>
  <c r="H211" i="62"/>
  <c r="I211" i="62" s="1"/>
  <c r="H210" i="62"/>
  <c r="I210" i="62" s="1"/>
  <c r="H209" i="62"/>
  <c r="I209" i="62" s="1"/>
  <c r="H208" i="62"/>
  <c r="I208" i="62" s="1"/>
  <c r="H207" i="62"/>
  <c r="I207" i="62" s="1"/>
  <c r="H206" i="62"/>
  <c r="I206" i="62" s="1"/>
  <c r="H205" i="62"/>
  <c r="I205" i="62" s="1"/>
  <c r="H204" i="62"/>
  <c r="I204" i="62" s="1"/>
  <c r="H203" i="62"/>
  <c r="I203" i="62" s="1"/>
  <c r="H202" i="62"/>
  <c r="I202" i="62" s="1"/>
  <c r="H201" i="62"/>
  <c r="I201" i="62" s="1"/>
  <c r="H200" i="62"/>
  <c r="I200" i="62" s="1"/>
  <c r="H199" i="62"/>
  <c r="I199" i="62" s="1"/>
  <c r="H198" i="62"/>
  <c r="I198" i="62" s="1"/>
  <c r="H197" i="62"/>
  <c r="I197" i="62" s="1"/>
  <c r="H196" i="62"/>
  <c r="I196" i="62" s="1"/>
  <c r="H195" i="62"/>
  <c r="I195" i="62" s="1"/>
  <c r="H194" i="62"/>
  <c r="I194" i="62" s="1"/>
  <c r="H193" i="62"/>
  <c r="I193" i="62" s="1"/>
  <c r="H192" i="62"/>
  <c r="I192" i="62" s="1"/>
  <c r="H191" i="62"/>
  <c r="I191" i="62" s="1"/>
  <c r="H190" i="62"/>
  <c r="I190" i="62" s="1"/>
  <c r="H189" i="62"/>
  <c r="I189" i="62" s="1"/>
  <c r="H188" i="62"/>
  <c r="I188" i="62" s="1"/>
  <c r="H187" i="62"/>
  <c r="I187" i="62" s="1"/>
  <c r="H186" i="62"/>
  <c r="I186" i="62" s="1"/>
  <c r="H185" i="62"/>
  <c r="I185" i="62" s="1"/>
  <c r="H184" i="62"/>
  <c r="I184" i="62" s="1"/>
  <c r="H183" i="62"/>
  <c r="I183" i="62" s="1"/>
  <c r="H182" i="62"/>
  <c r="I182" i="62" s="1"/>
  <c r="H181" i="62"/>
  <c r="I181" i="62" s="1"/>
  <c r="H180" i="62"/>
  <c r="I180" i="62" s="1"/>
  <c r="H179" i="62"/>
  <c r="I179" i="62" s="1"/>
  <c r="H178" i="62"/>
  <c r="I178" i="62" s="1"/>
  <c r="H177" i="62"/>
  <c r="I177" i="62" s="1"/>
  <c r="H176" i="62"/>
  <c r="I176" i="62" s="1"/>
  <c r="H175" i="62"/>
  <c r="I175" i="62" s="1"/>
  <c r="H174" i="62"/>
  <c r="I174" i="62" s="1"/>
  <c r="H173" i="62"/>
  <c r="I173" i="62" s="1"/>
  <c r="H172" i="62"/>
  <c r="I172" i="62" s="1"/>
  <c r="H171" i="62"/>
  <c r="I171" i="62" s="1"/>
  <c r="H170" i="62"/>
  <c r="I170" i="62" s="1"/>
  <c r="H169" i="62"/>
  <c r="I169" i="62" s="1"/>
  <c r="H168" i="62"/>
  <c r="I168" i="62" s="1"/>
  <c r="H167" i="62"/>
  <c r="I167" i="62" s="1"/>
  <c r="H166" i="62"/>
  <c r="I166" i="62" s="1"/>
  <c r="H165" i="62"/>
  <c r="I165" i="62" s="1"/>
  <c r="H164" i="62"/>
  <c r="I164" i="62" s="1"/>
  <c r="H163" i="62"/>
  <c r="I163" i="62" s="1"/>
  <c r="H162" i="62"/>
  <c r="I162" i="62" s="1"/>
  <c r="H161" i="62"/>
  <c r="I161" i="62" s="1"/>
  <c r="H160" i="62"/>
  <c r="I160" i="62" s="1"/>
  <c r="H159" i="62"/>
  <c r="I159" i="62" s="1"/>
  <c r="H158" i="62"/>
  <c r="I158" i="62" s="1"/>
  <c r="H157" i="62"/>
  <c r="I157" i="62" s="1"/>
  <c r="H156" i="62"/>
  <c r="I156" i="62" s="1"/>
  <c r="H155" i="62"/>
  <c r="I155" i="62" s="1"/>
  <c r="H154" i="62"/>
  <c r="I154" i="62" s="1"/>
  <c r="H153" i="62"/>
  <c r="I153" i="62" s="1"/>
  <c r="H152" i="62"/>
  <c r="I152" i="62" s="1"/>
  <c r="H151" i="62"/>
  <c r="I151" i="62" s="1"/>
  <c r="H150" i="62"/>
  <c r="I150" i="62" s="1"/>
  <c r="H149" i="62"/>
  <c r="I149" i="62" s="1"/>
  <c r="H148" i="62"/>
  <c r="I148" i="62" s="1"/>
  <c r="H147" i="62"/>
  <c r="I147" i="62" s="1"/>
  <c r="H146" i="62"/>
  <c r="I146" i="62" s="1"/>
  <c r="H145" i="62"/>
  <c r="I145" i="62" s="1"/>
  <c r="H144" i="62"/>
  <c r="I144" i="62" s="1"/>
  <c r="H143" i="62"/>
  <c r="I143" i="62" s="1"/>
  <c r="H142" i="62"/>
  <c r="I142" i="62" s="1"/>
  <c r="H141" i="62"/>
  <c r="I141" i="62" s="1"/>
  <c r="H140" i="62"/>
  <c r="I140" i="62" s="1"/>
  <c r="H139" i="62"/>
  <c r="I139" i="62" s="1"/>
  <c r="H138" i="62"/>
  <c r="I138" i="62" s="1"/>
  <c r="H137" i="62"/>
  <c r="I137" i="62" s="1"/>
  <c r="H136" i="62"/>
  <c r="I136" i="62" s="1"/>
  <c r="H135" i="62"/>
  <c r="I135" i="62" s="1"/>
  <c r="H134" i="62"/>
  <c r="I134" i="62" s="1"/>
  <c r="H133" i="62"/>
  <c r="I133" i="62" s="1"/>
  <c r="H132" i="62"/>
  <c r="I132" i="62" s="1"/>
  <c r="H131" i="62"/>
  <c r="I131" i="62" s="1"/>
  <c r="H130" i="62"/>
  <c r="I130" i="62" s="1"/>
  <c r="H129" i="62"/>
  <c r="I129" i="62" s="1"/>
  <c r="H128" i="62"/>
  <c r="I128" i="62" s="1"/>
  <c r="H127" i="62"/>
  <c r="I127" i="62" s="1"/>
  <c r="H126" i="62"/>
  <c r="I126" i="62" s="1"/>
  <c r="H125" i="62"/>
  <c r="I125" i="62" s="1"/>
  <c r="H124" i="62"/>
  <c r="I124" i="62" s="1"/>
  <c r="H123" i="62"/>
  <c r="I123" i="62" s="1"/>
  <c r="H122" i="62"/>
  <c r="I122" i="62" s="1"/>
  <c r="H121" i="62"/>
  <c r="I121" i="62" s="1"/>
  <c r="H120" i="62"/>
  <c r="I120" i="62" s="1"/>
  <c r="H119" i="62"/>
  <c r="I119" i="62" s="1"/>
  <c r="H118" i="62"/>
  <c r="I118" i="62" s="1"/>
  <c r="H117" i="62"/>
  <c r="I117" i="62" s="1"/>
  <c r="H116" i="62"/>
  <c r="I116" i="62" s="1"/>
  <c r="H115" i="62"/>
  <c r="I115" i="62" s="1"/>
  <c r="H114" i="62"/>
  <c r="I114" i="62" s="1"/>
  <c r="H113" i="62"/>
  <c r="I113" i="62" s="1"/>
  <c r="H112" i="62"/>
  <c r="I112" i="62" s="1"/>
  <c r="H111" i="62"/>
  <c r="I111" i="62" s="1"/>
  <c r="H110" i="62"/>
  <c r="I110" i="62" s="1"/>
  <c r="H109" i="62"/>
  <c r="I109" i="62" s="1"/>
  <c r="H108" i="62"/>
  <c r="I108" i="62" s="1"/>
  <c r="H107" i="62"/>
  <c r="I107" i="62" s="1"/>
  <c r="H106" i="62"/>
  <c r="I106" i="62" s="1"/>
  <c r="H105" i="62"/>
  <c r="I105" i="62" s="1"/>
  <c r="H104" i="62"/>
  <c r="I104" i="62" s="1"/>
  <c r="H103" i="62"/>
  <c r="I103" i="62" s="1"/>
  <c r="H102" i="62"/>
  <c r="I102" i="62" s="1"/>
  <c r="H101" i="62"/>
  <c r="I101" i="62" s="1"/>
  <c r="H100" i="62"/>
  <c r="I100" i="62" s="1"/>
  <c r="H99" i="62"/>
  <c r="I99" i="62" s="1"/>
  <c r="H98" i="62"/>
  <c r="I98" i="62" s="1"/>
  <c r="H97" i="62"/>
  <c r="I97" i="62" s="1"/>
  <c r="H96" i="62"/>
  <c r="I96" i="62" s="1"/>
  <c r="H95" i="62"/>
  <c r="I95" i="62" s="1"/>
  <c r="H94" i="62"/>
  <c r="I94" i="62" s="1"/>
  <c r="H93" i="62"/>
  <c r="I93" i="62" s="1"/>
  <c r="H92" i="62"/>
  <c r="I92" i="62" s="1"/>
  <c r="H91" i="62"/>
  <c r="I91" i="62" s="1"/>
  <c r="H90" i="62"/>
  <c r="I90" i="62" s="1"/>
  <c r="H89" i="62"/>
  <c r="I89" i="62" s="1"/>
  <c r="H88" i="62"/>
  <c r="I88" i="62" s="1"/>
  <c r="H87" i="62"/>
  <c r="I87" i="62" s="1"/>
  <c r="H86" i="62"/>
  <c r="I86" i="62" s="1"/>
  <c r="H85" i="62"/>
  <c r="I85" i="62" s="1"/>
  <c r="H84" i="62"/>
  <c r="I84" i="62" s="1"/>
  <c r="H83" i="62"/>
  <c r="I83" i="62" s="1"/>
  <c r="H82" i="62"/>
  <c r="I82" i="62" s="1"/>
  <c r="H81" i="62"/>
  <c r="I81" i="62" s="1"/>
  <c r="H80" i="62"/>
  <c r="I80" i="62" s="1"/>
  <c r="H79" i="62"/>
  <c r="I79" i="62" s="1"/>
  <c r="H78" i="62"/>
  <c r="I78" i="62" s="1"/>
  <c r="H77" i="62"/>
  <c r="I77" i="62" s="1"/>
  <c r="H76" i="62"/>
  <c r="I76" i="62" s="1"/>
  <c r="H75" i="62"/>
  <c r="I75" i="62" s="1"/>
  <c r="H74" i="62"/>
  <c r="I74" i="62" s="1"/>
  <c r="H73" i="62"/>
  <c r="I73" i="62" s="1"/>
  <c r="H72" i="62"/>
  <c r="I72" i="62" s="1"/>
  <c r="H71" i="62"/>
  <c r="I71" i="62" s="1"/>
  <c r="H70" i="62"/>
  <c r="I70" i="62" s="1"/>
  <c r="H69" i="62"/>
  <c r="I69" i="62" s="1"/>
  <c r="H68" i="62"/>
  <c r="I68" i="62" s="1"/>
  <c r="H67" i="62"/>
  <c r="I67" i="62" s="1"/>
  <c r="H66" i="62"/>
  <c r="I66" i="62" s="1"/>
  <c r="H65" i="62"/>
  <c r="I65" i="62" s="1"/>
  <c r="H64" i="62"/>
  <c r="I64" i="62" s="1"/>
  <c r="H63" i="62"/>
  <c r="I63" i="62" s="1"/>
  <c r="H62" i="62"/>
  <c r="I62" i="62" s="1"/>
  <c r="H61" i="62"/>
  <c r="I61" i="62" s="1"/>
  <c r="H60" i="62"/>
  <c r="I60" i="62" s="1"/>
  <c r="H59" i="62"/>
  <c r="I59" i="62" s="1"/>
  <c r="H58" i="62"/>
  <c r="I58" i="62" s="1"/>
  <c r="H57" i="62"/>
  <c r="I57" i="62" s="1"/>
  <c r="H56" i="62"/>
  <c r="I56" i="62" s="1"/>
  <c r="H55" i="62"/>
  <c r="I55" i="62" s="1"/>
  <c r="H54" i="62"/>
  <c r="I54" i="62" s="1"/>
  <c r="H53" i="62"/>
  <c r="I53" i="62" s="1"/>
  <c r="H52" i="62"/>
  <c r="I52" i="62" s="1"/>
  <c r="H51" i="62"/>
  <c r="I51" i="62" s="1"/>
  <c r="H50" i="62"/>
  <c r="I50" i="62" s="1"/>
  <c r="H49" i="62"/>
  <c r="I49" i="62" s="1"/>
  <c r="H48" i="62"/>
  <c r="I48" i="62" s="1"/>
  <c r="H47" i="62"/>
  <c r="I47" i="62" s="1"/>
  <c r="H46" i="62"/>
  <c r="I46" i="62" s="1"/>
  <c r="H45" i="62"/>
  <c r="I45" i="62" s="1"/>
  <c r="H44" i="62"/>
  <c r="I44" i="62" s="1"/>
  <c r="H43" i="62"/>
  <c r="I43" i="62" s="1"/>
  <c r="H42" i="62"/>
  <c r="I42" i="62" s="1"/>
  <c r="H41" i="62"/>
  <c r="I41" i="62" s="1"/>
  <c r="H40" i="62"/>
  <c r="I40" i="62" s="1"/>
  <c r="H39" i="62"/>
  <c r="I39" i="62" s="1"/>
  <c r="H38" i="62"/>
  <c r="I38" i="62" s="1"/>
  <c r="H37" i="62"/>
  <c r="I37" i="62" s="1"/>
  <c r="H36" i="62"/>
  <c r="I36" i="62" s="1"/>
  <c r="H35" i="62"/>
  <c r="I35" i="62" s="1"/>
  <c r="H34" i="62"/>
  <c r="I34" i="62" s="1"/>
  <c r="H33" i="62"/>
  <c r="I33" i="62" s="1"/>
  <c r="H32" i="62"/>
  <c r="I32" i="62" s="1"/>
  <c r="H31" i="62"/>
  <c r="I31" i="62" s="1"/>
  <c r="H30" i="62"/>
  <c r="I30" i="62" s="1"/>
  <c r="H29" i="62"/>
  <c r="I29" i="62" s="1"/>
  <c r="H28" i="62"/>
  <c r="I28" i="62" s="1"/>
  <c r="H27" i="62"/>
  <c r="I27" i="62" s="1"/>
  <c r="H26" i="62"/>
  <c r="I26" i="62" s="1"/>
  <c r="H25" i="62"/>
  <c r="I25" i="62" s="1"/>
  <c r="H24" i="62"/>
  <c r="I24" i="62" s="1"/>
  <c r="H23" i="62"/>
  <c r="I23" i="62" s="1"/>
  <c r="H22" i="62"/>
  <c r="I22" i="62" s="1"/>
  <c r="H21" i="62"/>
  <c r="I21" i="62" s="1"/>
  <c r="H20" i="62"/>
  <c r="I20" i="62" s="1"/>
  <c r="H19" i="62"/>
  <c r="I19" i="62" s="1"/>
  <c r="H18" i="62"/>
  <c r="I18" i="62" s="1"/>
  <c r="H17" i="62"/>
  <c r="I17" i="62" s="1"/>
  <c r="H16" i="62"/>
  <c r="I16" i="62" s="1"/>
  <c r="H15" i="62"/>
  <c r="I15" i="62" s="1"/>
  <c r="H14" i="62"/>
  <c r="I14" i="62" s="1"/>
  <c r="H13" i="62"/>
  <c r="I13" i="62" s="1"/>
  <c r="H12" i="62"/>
  <c r="I12" i="62" s="1"/>
  <c r="H11" i="62"/>
  <c r="I11" i="62" s="1"/>
  <c r="H10" i="62"/>
  <c r="I10" i="62" s="1"/>
  <c r="H9" i="62"/>
  <c r="I9" i="62" s="1"/>
  <c r="H8" i="62"/>
  <c r="I8" i="62" s="1"/>
  <c r="H7" i="62"/>
  <c r="I7" i="62" s="1"/>
  <c r="H6" i="62"/>
  <c r="I6" i="62" s="1"/>
  <c r="H5" i="62"/>
  <c r="I5" i="62" s="1"/>
  <c r="H4" i="62"/>
  <c r="I4" i="62" s="1"/>
  <c r="A1533" i="60"/>
  <c r="A1532" i="60"/>
  <c r="A1531" i="60"/>
  <c r="A1530" i="60"/>
  <c r="A1529" i="60"/>
  <c r="A1528" i="60"/>
  <c r="A1527" i="60"/>
  <c r="A1526" i="60"/>
  <c r="A1525" i="60"/>
  <c r="A1524" i="60"/>
  <c r="A1523" i="60"/>
  <c r="A1522" i="60"/>
  <c r="A1521" i="60"/>
  <c r="A1520" i="60"/>
  <c r="A1519" i="60"/>
  <c r="A1518" i="60"/>
  <c r="A1517" i="60"/>
  <c r="A1516" i="60"/>
  <c r="A1515" i="60"/>
  <c r="A1514" i="60"/>
  <c r="A1513" i="60"/>
  <c r="A1512" i="60"/>
  <c r="A1511" i="60"/>
  <c r="M1510" i="60"/>
  <c r="M1511" i="60" s="1"/>
  <c r="M1512" i="60" s="1"/>
  <c r="M1513" i="60" s="1"/>
  <c r="M1514" i="60" s="1"/>
  <c r="M1515" i="60" s="1"/>
  <c r="M1516" i="60" s="1"/>
  <c r="M1517" i="60" s="1"/>
  <c r="M1518" i="60" s="1"/>
  <c r="M1519" i="60" s="1"/>
  <c r="M1520" i="60" s="1"/>
  <c r="M1521" i="60" s="1"/>
  <c r="M1522" i="60" s="1"/>
  <c r="M1523" i="60" s="1"/>
  <c r="M1524" i="60" s="1"/>
  <c r="M1525" i="60" s="1"/>
  <c r="M1526" i="60" s="1"/>
  <c r="M1527" i="60" s="1"/>
  <c r="M1528" i="60" s="1"/>
  <c r="M1529" i="60" s="1"/>
  <c r="M1530" i="60" s="1"/>
  <c r="M1531" i="60" s="1"/>
  <c r="M1532" i="60" s="1"/>
  <c r="M1533" i="60" s="1"/>
  <c r="M1534" i="60" s="1"/>
  <c r="A1534" i="60" s="1"/>
  <c r="A1510" i="60"/>
  <c r="A1509" i="60"/>
  <c r="A1508" i="60"/>
  <c r="A1507" i="60"/>
  <c r="A1505" i="60"/>
  <c r="A1504" i="60"/>
  <c r="A1503" i="60"/>
  <c r="A1502" i="60"/>
  <c r="A1501" i="60"/>
  <c r="A1500" i="60"/>
  <c r="A1499" i="60"/>
  <c r="A1498" i="60"/>
  <c r="A1497" i="60"/>
  <c r="A1496" i="60"/>
  <c r="A1495" i="60"/>
  <c r="A1494" i="60"/>
  <c r="A1493" i="60"/>
  <c r="A1492" i="60"/>
  <c r="A1491" i="60"/>
  <c r="A1490" i="60"/>
  <c r="A1489" i="60"/>
  <c r="A1488" i="60"/>
  <c r="A1487" i="60"/>
  <c r="A1486" i="60"/>
  <c r="A1485" i="60"/>
  <c r="A1484" i="60"/>
  <c r="A1483" i="60"/>
  <c r="M1482" i="60"/>
  <c r="M1483" i="60" s="1"/>
  <c r="M1484" i="60" s="1"/>
  <c r="M1485" i="60" s="1"/>
  <c r="M1486" i="60" s="1"/>
  <c r="M1487" i="60" s="1"/>
  <c r="M1488" i="60" s="1"/>
  <c r="M1489" i="60" s="1"/>
  <c r="M1490" i="60" s="1"/>
  <c r="M1491" i="60" s="1"/>
  <c r="M1492" i="60" s="1"/>
  <c r="M1493" i="60" s="1"/>
  <c r="M1494" i="60" s="1"/>
  <c r="M1495" i="60" s="1"/>
  <c r="M1496" i="60" s="1"/>
  <c r="M1497" i="60" s="1"/>
  <c r="M1498" i="60" s="1"/>
  <c r="M1499" i="60" s="1"/>
  <c r="M1500" i="60" s="1"/>
  <c r="M1501" i="60" s="1"/>
  <c r="M1502" i="60" s="1"/>
  <c r="M1503" i="60" s="1"/>
  <c r="M1504" i="60" s="1"/>
  <c r="M1505" i="60" s="1"/>
  <c r="M1506" i="60" s="1"/>
  <c r="A1482" i="60"/>
  <c r="A1481" i="60"/>
  <c r="A1480" i="60"/>
  <c r="A1479" i="60"/>
  <c r="A1477" i="60"/>
  <c r="A1476" i="60"/>
  <c r="A1475" i="60"/>
  <c r="A1474" i="60"/>
  <c r="A1473" i="60"/>
  <c r="A1472" i="60"/>
  <c r="A1471" i="60"/>
  <c r="A1470" i="60"/>
  <c r="A1469" i="60"/>
  <c r="A1468" i="60"/>
  <c r="A1467" i="60"/>
  <c r="A1466" i="60"/>
  <c r="A1465" i="60"/>
  <c r="A1464" i="60"/>
  <c r="A1463" i="60"/>
  <c r="A1462" i="60"/>
  <c r="A1461" i="60"/>
  <c r="A1460" i="60"/>
  <c r="A1459" i="60"/>
  <c r="A1458" i="60"/>
  <c r="A1457" i="60"/>
  <c r="A1456" i="60"/>
  <c r="A1455" i="60"/>
  <c r="M1454" i="60"/>
  <c r="M1455" i="60" s="1"/>
  <c r="M1456" i="60" s="1"/>
  <c r="M1457" i="60" s="1"/>
  <c r="M1458" i="60" s="1"/>
  <c r="M1459" i="60" s="1"/>
  <c r="M1460" i="60" s="1"/>
  <c r="M1461" i="60" s="1"/>
  <c r="M1462" i="60" s="1"/>
  <c r="M1463" i="60" s="1"/>
  <c r="M1464" i="60" s="1"/>
  <c r="M1465" i="60" s="1"/>
  <c r="M1466" i="60" s="1"/>
  <c r="M1467" i="60" s="1"/>
  <c r="M1468" i="60" s="1"/>
  <c r="M1469" i="60" s="1"/>
  <c r="M1470" i="60" s="1"/>
  <c r="M1471" i="60" s="1"/>
  <c r="M1472" i="60" s="1"/>
  <c r="M1473" i="60" s="1"/>
  <c r="M1474" i="60" s="1"/>
  <c r="M1475" i="60" s="1"/>
  <c r="M1476" i="60" s="1"/>
  <c r="M1477" i="60" s="1"/>
  <c r="M1478" i="60" s="1"/>
  <c r="A1454" i="60"/>
  <c r="A1453" i="60"/>
  <c r="A1452" i="60"/>
  <c r="A1451" i="60"/>
  <c r="A1449" i="60"/>
  <c r="A1448" i="60"/>
  <c r="A1447" i="60"/>
  <c r="A1446" i="60"/>
  <c r="A1445" i="60"/>
  <c r="A1444" i="60"/>
  <c r="A1443" i="60"/>
  <c r="A1442" i="60"/>
  <c r="A1441" i="60"/>
  <c r="A1440" i="60"/>
  <c r="A1439" i="60"/>
  <c r="A1438" i="60"/>
  <c r="A1437" i="60"/>
  <c r="A1436" i="60"/>
  <c r="A1435" i="60"/>
  <c r="A1434" i="60"/>
  <c r="A1433" i="60"/>
  <c r="A1432" i="60"/>
  <c r="A1431" i="60"/>
  <c r="A1430" i="60"/>
  <c r="A1429" i="60"/>
  <c r="A1428" i="60"/>
  <c r="A1427" i="60"/>
  <c r="A1426" i="60"/>
  <c r="A1425" i="60"/>
  <c r="M1424" i="60"/>
  <c r="M1425" i="60" s="1"/>
  <c r="M1426" i="60" s="1"/>
  <c r="M1427" i="60" s="1"/>
  <c r="M1428" i="60" s="1"/>
  <c r="M1429" i="60" s="1"/>
  <c r="M1430" i="60" s="1"/>
  <c r="M1431" i="60" s="1"/>
  <c r="M1432" i="60" s="1"/>
  <c r="M1433" i="60" s="1"/>
  <c r="M1434" i="60" s="1"/>
  <c r="M1435" i="60" s="1"/>
  <c r="M1436" i="60" s="1"/>
  <c r="M1437" i="60" s="1"/>
  <c r="M1438" i="60" s="1"/>
  <c r="M1439" i="60" s="1"/>
  <c r="M1440" i="60" s="1"/>
  <c r="M1441" i="60" s="1"/>
  <c r="M1442" i="60" s="1"/>
  <c r="M1443" i="60" s="1"/>
  <c r="M1444" i="60" s="1"/>
  <c r="M1445" i="60" s="1"/>
  <c r="M1446" i="60" s="1"/>
  <c r="M1447" i="60" s="1"/>
  <c r="M1448" i="60" s="1"/>
  <c r="M1449" i="60" s="1"/>
  <c r="M1450" i="60" s="1"/>
  <c r="A1424" i="60"/>
  <c r="A1423" i="60"/>
  <c r="A1422" i="60"/>
  <c r="A1421" i="60"/>
  <c r="A1419" i="60"/>
  <c r="A1418" i="60"/>
  <c r="A1417" i="60"/>
  <c r="A1416" i="60"/>
  <c r="A1415" i="60"/>
  <c r="A1414" i="60"/>
  <c r="A1413" i="60"/>
  <c r="A1412" i="60"/>
  <c r="A1411" i="60"/>
  <c r="A1410" i="60"/>
  <c r="A1409" i="60"/>
  <c r="A1408" i="60"/>
  <c r="A1407" i="60"/>
  <c r="A1406" i="60"/>
  <c r="A1405" i="60"/>
  <c r="A1404" i="60"/>
  <c r="A1403" i="60"/>
  <c r="A1402" i="60"/>
  <c r="A1401" i="60"/>
  <c r="A1400" i="60"/>
  <c r="A1399" i="60"/>
  <c r="M1398" i="60"/>
  <c r="M1399" i="60" s="1"/>
  <c r="M1400" i="60" s="1"/>
  <c r="M1401" i="60" s="1"/>
  <c r="M1402" i="60" s="1"/>
  <c r="M1403" i="60" s="1"/>
  <c r="M1404" i="60" s="1"/>
  <c r="M1405" i="60" s="1"/>
  <c r="M1406" i="60" s="1"/>
  <c r="M1407" i="60" s="1"/>
  <c r="M1408" i="60" s="1"/>
  <c r="M1409" i="60" s="1"/>
  <c r="M1410" i="60" s="1"/>
  <c r="M1411" i="60" s="1"/>
  <c r="M1412" i="60" s="1"/>
  <c r="M1413" i="60" s="1"/>
  <c r="M1414" i="60" s="1"/>
  <c r="M1415" i="60" s="1"/>
  <c r="M1416" i="60" s="1"/>
  <c r="M1417" i="60" s="1"/>
  <c r="M1418" i="60" s="1"/>
  <c r="M1419" i="60" s="1"/>
  <c r="M1420" i="60" s="1"/>
  <c r="A1398" i="60"/>
  <c r="A1397" i="60"/>
  <c r="A1396" i="60"/>
  <c r="A1395" i="60"/>
  <c r="M1394" i="60"/>
  <c r="M1395" i="60" s="1"/>
  <c r="M1396" i="60" s="1"/>
  <c r="M1397" i="60" s="1"/>
  <c r="A1394" i="60"/>
  <c r="A1393" i="60"/>
  <c r="A1392" i="60"/>
  <c r="A1391" i="60"/>
  <c r="A1389" i="60"/>
  <c r="A1388" i="60"/>
  <c r="A1387" i="60"/>
  <c r="A1386" i="60"/>
  <c r="A1385" i="60"/>
  <c r="A1384" i="60"/>
  <c r="A1383" i="60"/>
  <c r="A1382" i="60"/>
  <c r="A1381" i="60"/>
  <c r="A1380" i="60"/>
  <c r="A1379" i="60"/>
  <c r="A1378" i="60"/>
  <c r="A1377" i="60"/>
  <c r="A1376" i="60"/>
  <c r="A1375" i="60"/>
  <c r="A1374" i="60"/>
  <c r="A1373" i="60"/>
  <c r="A1372" i="60"/>
  <c r="A1371" i="60"/>
  <c r="A1370" i="60"/>
  <c r="A1369" i="60"/>
  <c r="A1368" i="60"/>
  <c r="A1367" i="60"/>
  <c r="M1366" i="60"/>
  <c r="M1367" i="60" s="1"/>
  <c r="M1368" i="60" s="1"/>
  <c r="M1369" i="60" s="1"/>
  <c r="M1370" i="60" s="1"/>
  <c r="M1371" i="60" s="1"/>
  <c r="M1372" i="60" s="1"/>
  <c r="M1373" i="60" s="1"/>
  <c r="M1374" i="60" s="1"/>
  <c r="M1375" i="60" s="1"/>
  <c r="M1376" i="60" s="1"/>
  <c r="M1377" i="60" s="1"/>
  <c r="M1378" i="60" s="1"/>
  <c r="M1379" i="60" s="1"/>
  <c r="M1380" i="60" s="1"/>
  <c r="M1381" i="60" s="1"/>
  <c r="M1382" i="60" s="1"/>
  <c r="M1383" i="60" s="1"/>
  <c r="M1384" i="60" s="1"/>
  <c r="M1385" i="60" s="1"/>
  <c r="M1386" i="60" s="1"/>
  <c r="M1387" i="60" s="1"/>
  <c r="M1388" i="60" s="1"/>
  <c r="M1389" i="60" s="1"/>
  <c r="M1390" i="60" s="1"/>
  <c r="A1366" i="60"/>
  <c r="M1365" i="60"/>
  <c r="A1365" i="60"/>
  <c r="A1364" i="60"/>
  <c r="A1363" i="60"/>
  <c r="A1362" i="60"/>
  <c r="A1360" i="60"/>
  <c r="A1359" i="60"/>
  <c r="A1358" i="60"/>
  <c r="A1357" i="60"/>
  <c r="A1356" i="60"/>
  <c r="A1355" i="60"/>
  <c r="A1354" i="60"/>
  <c r="A1353" i="60"/>
  <c r="A1352" i="60"/>
  <c r="A1351" i="60"/>
  <c r="A1350" i="60"/>
  <c r="A1349" i="60"/>
  <c r="A1348" i="60"/>
  <c r="A1347" i="60"/>
  <c r="A1346" i="60"/>
  <c r="A1345" i="60"/>
  <c r="A1344" i="60"/>
  <c r="A1343" i="60"/>
  <c r="A1342" i="60"/>
  <c r="A1341" i="60"/>
  <c r="A1340" i="60"/>
  <c r="A1339" i="60"/>
  <c r="A1338" i="60"/>
  <c r="A1337" i="60"/>
  <c r="M1336" i="60"/>
  <c r="M1337" i="60" s="1"/>
  <c r="M1338" i="60" s="1"/>
  <c r="M1339" i="60" s="1"/>
  <c r="M1340" i="60" s="1"/>
  <c r="M1341" i="60" s="1"/>
  <c r="M1342" i="60" s="1"/>
  <c r="M1343" i="60" s="1"/>
  <c r="M1344" i="60" s="1"/>
  <c r="M1345" i="60" s="1"/>
  <c r="M1346" i="60" s="1"/>
  <c r="M1347" i="60" s="1"/>
  <c r="M1348" i="60" s="1"/>
  <c r="M1349" i="60" s="1"/>
  <c r="M1350" i="60" s="1"/>
  <c r="M1351" i="60" s="1"/>
  <c r="M1352" i="60" s="1"/>
  <c r="M1353" i="60" s="1"/>
  <c r="M1354" i="60" s="1"/>
  <c r="M1355" i="60" s="1"/>
  <c r="M1356" i="60" s="1"/>
  <c r="M1357" i="60" s="1"/>
  <c r="M1358" i="60" s="1"/>
  <c r="M1359" i="60" s="1"/>
  <c r="M1360" i="60" s="1"/>
  <c r="M1361" i="60" s="1"/>
  <c r="A1336" i="60"/>
  <c r="A1335" i="60"/>
  <c r="A1334" i="60"/>
  <c r="A1333" i="60"/>
  <c r="A1331" i="60"/>
  <c r="A1330" i="60"/>
  <c r="A1329" i="60"/>
  <c r="A1328" i="60"/>
  <c r="A1327" i="60"/>
  <c r="A1326" i="60"/>
  <c r="A1325" i="60"/>
  <c r="A1324" i="60"/>
  <c r="A1323" i="60"/>
  <c r="A1322" i="60"/>
  <c r="A1321" i="60"/>
  <c r="A1320" i="60"/>
  <c r="A1319" i="60"/>
  <c r="A1318" i="60"/>
  <c r="A1317" i="60"/>
  <c r="A1316" i="60"/>
  <c r="A1315" i="60"/>
  <c r="A1314" i="60"/>
  <c r="A1313" i="60"/>
  <c r="A1312" i="60"/>
  <c r="A1311" i="60"/>
  <c r="A1310" i="60"/>
  <c r="A1309" i="60"/>
  <c r="M1308" i="60"/>
  <c r="M1309" i="60" s="1"/>
  <c r="M1310" i="60" s="1"/>
  <c r="M1311" i="60" s="1"/>
  <c r="M1312" i="60" s="1"/>
  <c r="M1313" i="60" s="1"/>
  <c r="M1314" i="60" s="1"/>
  <c r="M1315" i="60" s="1"/>
  <c r="M1316" i="60" s="1"/>
  <c r="M1317" i="60" s="1"/>
  <c r="M1318" i="60" s="1"/>
  <c r="M1319" i="60" s="1"/>
  <c r="M1320" i="60" s="1"/>
  <c r="M1321" i="60" s="1"/>
  <c r="M1322" i="60" s="1"/>
  <c r="M1323" i="60" s="1"/>
  <c r="M1324" i="60" s="1"/>
  <c r="M1325" i="60" s="1"/>
  <c r="M1326" i="60" s="1"/>
  <c r="M1327" i="60" s="1"/>
  <c r="M1328" i="60" s="1"/>
  <c r="M1329" i="60" s="1"/>
  <c r="M1330" i="60" s="1"/>
  <c r="M1331" i="60" s="1"/>
  <c r="M1332" i="60" s="1"/>
  <c r="A1308" i="60"/>
  <c r="M1307" i="60"/>
  <c r="A1307" i="60"/>
  <c r="A1306" i="60"/>
  <c r="A1305" i="60"/>
  <c r="A1304" i="60"/>
  <c r="A1302" i="60"/>
  <c r="A1301" i="60"/>
  <c r="A1300" i="60"/>
  <c r="A1299" i="60"/>
  <c r="A1298" i="60"/>
  <c r="A1297" i="60"/>
  <c r="A1296" i="60"/>
  <c r="A1295" i="60"/>
  <c r="A1294" i="60"/>
  <c r="A1293" i="60"/>
  <c r="A1292" i="60"/>
  <c r="A1291" i="60"/>
  <c r="A1290" i="60"/>
  <c r="A1289" i="60"/>
  <c r="A1288" i="60"/>
  <c r="A1287" i="60"/>
  <c r="A1286" i="60"/>
  <c r="A1285" i="60"/>
  <c r="A1284" i="60"/>
  <c r="A1283" i="60"/>
  <c r="A1282" i="60"/>
  <c r="A1281" i="60"/>
  <c r="A1280" i="60"/>
  <c r="A1279" i="60"/>
  <c r="M1278" i="60"/>
  <c r="M1279" i="60" s="1"/>
  <c r="M1280" i="60" s="1"/>
  <c r="M1281" i="60" s="1"/>
  <c r="M1282" i="60" s="1"/>
  <c r="M1283" i="60" s="1"/>
  <c r="M1284" i="60" s="1"/>
  <c r="M1285" i="60" s="1"/>
  <c r="M1286" i="60" s="1"/>
  <c r="M1287" i="60" s="1"/>
  <c r="M1288" i="60" s="1"/>
  <c r="M1289" i="60" s="1"/>
  <c r="M1290" i="60" s="1"/>
  <c r="M1291" i="60" s="1"/>
  <c r="M1292" i="60" s="1"/>
  <c r="M1293" i="60" s="1"/>
  <c r="M1294" i="60" s="1"/>
  <c r="M1295" i="60" s="1"/>
  <c r="M1296" i="60" s="1"/>
  <c r="M1297" i="60" s="1"/>
  <c r="M1298" i="60" s="1"/>
  <c r="M1299" i="60" s="1"/>
  <c r="M1300" i="60" s="1"/>
  <c r="M1301" i="60" s="1"/>
  <c r="M1302" i="60" s="1"/>
  <c r="M1303" i="60" s="1"/>
  <c r="A1278" i="60"/>
  <c r="A1277" i="60"/>
  <c r="A1276" i="60"/>
  <c r="A1275" i="60"/>
  <c r="A1273" i="60"/>
  <c r="A1272" i="60"/>
  <c r="A1271" i="60"/>
  <c r="A1270" i="60"/>
  <c r="A1269" i="60"/>
  <c r="A1268" i="60"/>
  <c r="A1267" i="60"/>
  <c r="A1266" i="60"/>
  <c r="A1265" i="60"/>
  <c r="A1264" i="60"/>
  <c r="A1263" i="60"/>
  <c r="A1262" i="60"/>
  <c r="A1261" i="60"/>
  <c r="A1260" i="60"/>
  <c r="A1259" i="60"/>
  <c r="A1258" i="60"/>
  <c r="A1257" i="60"/>
  <c r="A1256" i="60"/>
  <c r="A1255" i="60"/>
  <c r="A1254" i="60"/>
  <c r="A1253" i="60"/>
  <c r="A1252" i="60"/>
  <c r="A1251" i="60"/>
  <c r="M1250" i="60"/>
  <c r="M1251" i="60" s="1"/>
  <c r="M1252" i="60" s="1"/>
  <c r="M1253" i="60" s="1"/>
  <c r="M1254" i="60" s="1"/>
  <c r="M1255" i="60" s="1"/>
  <c r="M1256" i="60" s="1"/>
  <c r="M1257" i="60" s="1"/>
  <c r="M1258" i="60" s="1"/>
  <c r="M1259" i="60" s="1"/>
  <c r="M1260" i="60" s="1"/>
  <c r="M1261" i="60" s="1"/>
  <c r="M1262" i="60" s="1"/>
  <c r="M1263" i="60" s="1"/>
  <c r="M1264" i="60" s="1"/>
  <c r="M1265" i="60" s="1"/>
  <c r="M1266" i="60" s="1"/>
  <c r="M1267" i="60" s="1"/>
  <c r="M1268" i="60" s="1"/>
  <c r="M1269" i="60" s="1"/>
  <c r="M1270" i="60" s="1"/>
  <c r="M1271" i="60" s="1"/>
  <c r="M1272" i="60" s="1"/>
  <c r="M1273" i="60" s="1"/>
  <c r="M1274" i="60" s="1"/>
  <c r="A1250" i="60"/>
  <c r="M1249" i="60"/>
  <c r="A1249" i="60"/>
  <c r="A1248" i="60"/>
  <c r="A1247" i="60"/>
  <c r="A1246" i="60"/>
  <c r="A1244" i="60"/>
  <c r="A1243" i="60"/>
  <c r="A1242" i="60"/>
  <c r="A1241" i="60"/>
  <c r="A1240" i="60"/>
  <c r="A1239" i="60"/>
  <c r="A1238" i="60"/>
  <c r="A1237" i="60"/>
  <c r="A1236" i="60"/>
  <c r="A1235" i="60"/>
  <c r="A1234" i="60"/>
  <c r="A1233" i="60"/>
  <c r="A1232" i="60"/>
  <c r="A1231" i="60"/>
  <c r="A1230" i="60"/>
  <c r="A1229" i="60"/>
  <c r="A1228" i="60"/>
  <c r="A1227" i="60"/>
  <c r="A1226" i="60"/>
  <c r="A1225" i="60"/>
  <c r="A1224" i="60"/>
  <c r="A1223" i="60"/>
  <c r="M1222" i="60"/>
  <c r="M1223" i="60" s="1"/>
  <c r="M1224" i="60" s="1"/>
  <c r="M1225" i="60" s="1"/>
  <c r="M1226" i="60" s="1"/>
  <c r="M1227" i="60" s="1"/>
  <c r="M1228" i="60" s="1"/>
  <c r="M1229" i="60" s="1"/>
  <c r="M1230" i="60" s="1"/>
  <c r="M1231" i="60" s="1"/>
  <c r="M1232" i="60" s="1"/>
  <c r="M1233" i="60" s="1"/>
  <c r="M1234" i="60" s="1"/>
  <c r="M1235" i="60" s="1"/>
  <c r="M1236" i="60" s="1"/>
  <c r="M1237" i="60" s="1"/>
  <c r="M1238" i="60" s="1"/>
  <c r="M1239" i="60" s="1"/>
  <c r="M1240" i="60" s="1"/>
  <c r="M1241" i="60" s="1"/>
  <c r="M1242" i="60" s="1"/>
  <c r="M1243" i="60" s="1"/>
  <c r="M1244" i="60" s="1"/>
  <c r="M1245" i="60" s="1"/>
  <c r="A1222" i="60"/>
  <c r="M1221" i="60"/>
  <c r="A1221" i="60"/>
  <c r="A1220" i="60"/>
  <c r="A1219" i="60"/>
  <c r="A1218" i="60"/>
  <c r="A1216" i="60"/>
  <c r="A1215" i="60"/>
  <c r="A1214" i="60"/>
  <c r="A1213" i="60"/>
  <c r="A1212" i="60"/>
  <c r="A1211" i="60"/>
  <c r="A1210" i="60"/>
  <c r="A1209" i="60"/>
  <c r="A1208" i="60"/>
  <c r="A1207" i="60"/>
  <c r="A1206" i="60"/>
  <c r="A1205" i="60"/>
  <c r="A1204" i="60"/>
  <c r="A1203" i="60"/>
  <c r="A1202" i="60"/>
  <c r="A1201" i="60"/>
  <c r="A1200" i="60"/>
  <c r="A1199" i="60"/>
  <c r="A1198" i="60"/>
  <c r="A1197" i="60"/>
  <c r="A1196" i="60"/>
  <c r="A1195" i="60"/>
  <c r="A1194" i="60"/>
  <c r="A1193" i="60"/>
  <c r="M1192" i="60"/>
  <c r="M1193" i="60" s="1"/>
  <c r="M1194" i="60" s="1"/>
  <c r="M1195" i="60" s="1"/>
  <c r="M1196" i="60" s="1"/>
  <c r="M1197" i="60" s="1"/>
  <c r="M1198" i="60" s="1"/>
  <c r="M1199" i="60" s="1"/>
  <c r="M1200" i="60" s="1"/>
  <c r="M1201" i="60" s="1"/>
  <c r="M1202" i="60" s="1"/>
  <c r="M1203" i="60" s="1"/>
  <c r="M1204" i="60" s="1"/>
  <c r="M1205" i="60" s="1"/>
  <c r="M1206" i="60" s="1"/>
  <c r="M1207" i="60" s="1"/>
  <c r="M1208" i="60" s="1"/>
  <c r="M1209" i="60" s="1"/>
  <c r="M1210" i="60" s="1"/>
  <c r="M1211" i="60" s="1"/>
  <c r="M1212" i="60" s="1"/>
  <c r="M1213" i="60" s="1"/>
  <c r="M1214" i="60" s="1"/>
  <c r="M1215" i="60" s="1"/>
  <c r="M1216" i="60" s="1"/>
  <c r="M1217" i="60" s="1"/>
  <c r="A1192" i="60"/>
  <c r="A1191" i="60"/>
  <c r="A1190" i="60"/>
  <c r="A1189" i="60"/>
  <c r="A1187" i="60"/>
  <c r="A1186" i="60"/>
  <c r="A1185" i="60"/>
  <c r="A1184" i="60"/>
  <c r="A1183" i="60"/>
  <c r="A1182" i="60"/>
  <c r="A1181" i="60"/>
  <c r="A1180" i="60"/>
  <c r="A1179" i="60"/>
  <c r="A1178" i="60"/>
  <c r="A1177" i="60"/>
  <c r="A1176" i="60"/>
  <c r="A1175" i="60"/>
  <c r="A1174" i="60"/>
  <c r="A1173" i="60"/>
  <c r="A1172" i="60"/>
  <c r="A1171" i="60"/>
  <c r="A1170" i="60"/>
  <c r="A1169" i="60"/>
  <c r="A1168" i="60"/>
  <c r="A1167" i="60"/>
  <c r="A1166" i="60"/>
  <c r="A1165" i="60"/>
  <c r="M1164" i="60"/>
  <c r="M1165" i="60" s="1"/>
  <c r="M1166" i="60" s="1"/>
  <c r="M1167" i="60" s="1"/>
  <c r="M1168" i="60" s="1"/>
  <c r="M1169" i="60" s="1"/>
  <c r="M1170" i="60" s="1"/>
  <c r="M1171" i="60" s="1"/>
  <c r="M1172" i="60" s="1"/>
  <c r="M1173" i="60" s="1"/>
  <c r="M1174" i="60" s="1"/>
  <c r="M1175" i="60" s="1"/>
  <c r="M1176" i="60" s="1"/>
  <c r="M1177" i="60" s="1"/>
  <c r="M1178" i="60" s="1"/>
  <c r="M1179" i="60" s="1"/>
  <c r="M1180" i="60" s="1"/>
  <c r="M1181" i="60" s="1"/>
  <c r="M1182" i="60" s="1"/>
  <c r="M1183" i="60" s="1"/>
  <c r="M1184" i="60" s="1"/>
  <c r="M1185" i="60" s="1"/>
  <c r="M1186" i="60" s="1"/>
  <c r="M1187" i="60" s="1"/>
  <c r="M1188" i="60" s="1"/>
  <c r="A1164" i="60"/>
  <c r="M1163" i="60"/>
  <c r="A1163" i="60"/>
  <c r="A1162" i="60"/>
  <c r="A1161" i="60"/>
  <c r="A1160" i="60"/>
  <c r="A1158" i="60"/>
  <c r="A1157" i="60"/>
  <c r="A1156" i="60"/>
  <c r="A1155" i="60"/>
  <c r="A1154" i="60"/>
  <c r="A1153" i="60"/>
  <c r="A1152" i="60"/>
  <c r="A1151" i="60"/>
  <c r="A1150" i="60"/>
  <c r="A1149" i="60"/>
  <c r="A1148" i="60"/>
  <c r="A1147" i="60"/>
  <c r="A1146" i="60"/>
  <c r="A1145" i="60"/>
  <c r="A1144" i="60"/>
  <c r="A1143" i="60"/>
  <c r="A1142" i="60"/>
  <c r="A1141" i="60"/>
  <c r="A1140" i="60"/>
  <c r="A1139" i="60"/>
  <c r="A1138" i="60"/>
  <c r="A1137" i="60"/>
  <c r="A1136" i="60"/>
  <c r="A1135" i="60"/>
  <c r="M1134" i="60"/>
  <c r="M1135" i="60" s="1"/>
  <c r="M1136" i="60" s="1"/>
  <c r="M1137" i="60" s="1"/>
  <c r="M1138" i="60" s="1"/>
  <c r="M1139" i="60" s="1"/>
  <c r="M1140" i="60" s="1"/>
  <c r="M1141" i="60" s="1"/>
  <c r="M1142" i="60" s="1"/>
  <c r="M1143" i="60" s="1"/>
  <c r="M1144" i="60" s="1"/>
  <c r="M1145" i="60" s="1"/>
  <c r="M1146" i="60" s="1"/>
  <c r="M1147" i="60" s="1"/>
  <c r="M1148" i="60" s="1"/>
  <c r="M1149" i="60" s="1"/>
  <c r="M1150" i="60" s="1"/>
  <c r="M1151" i="60" s="1"/>
  <c r="M1152" i="60" s="1"/>
  <c r="M1153" i="60" s="1"/>
  <c r="M1154" i="60" s="1"/>
  <c r="M1155" i="60" s="1"/>
  <c r="M1156" i="60" s="1"/>
  <c r="M1157" i="60" s="1"/>
  <c r="M1158" i="60" s="1"/>
  <c r="M1159" i="60" s="1"/>
  <c r="A1134" i="60"/>
  <c r="A1133" i="60"/>
  <c r="A1132" i="60"/>
  <c r="A1131" i="60"/>
  <c r="A1129" i="60"/>
  <c r="A1128" i="60"/>
  <c r="A1127" i="60"/>
  <c r="A1126" i="60"/>
  <c r="A1125" i="60"/>
  <c r="A1124" i="60"/>
  <c r="A1123" i="60"/>
  <c r="A1122" i="60"/>
  <c r="A1121" i="60"/>
  <c r="A1120" i="60"/>
  <c r="A1119" i="60"/>
  <c r="A1118" i="60"/>
  <c r="A1117" i="60"/>
  <c r="A1116" i="60"/>
  <c r="A1115" i="60"/>
  <c r="A1114" i="60"/>
  <c r="A1113" i="60"/>
  <c r="A1112" i="60"/>
  <c r="A1111" i="60"/>
  <c r="A1110" i="60"/>
  <c r="A1109" i="60"/>
  <c r="A1108" i="60"/>
  <c r="A1107" i="60"/>
  <c r="M1106" i="60"/>
  <c r="M1107" i="60" s="1"/>
  <c r="M1108" i="60" s="1"/>
  <c r="M1109" i="60" s="1"/>
  <c r="M1110" i="60" s="1"/>
  <c r="M1111" i="60" s="1"/>
  <c r="M1112" i="60" s="1"/>
  <c r="M1113" i="60" s="1"/>
  <c r="M1114" i="60" s="1"/>
  <c r="M1115" i="60" s="1"/>
  <c r="M1116" i="60" s="1"/>
  <c r="M1117" i="60" s="1"/>
  <c r="M1118" i="60" s="1"/>
  <c r="M1119" i="60" s="1"/>
  <c r="M1120" i="60" s="1"/>
  <c r="M1121" i="60" s="1"/>
  <c r="M1122" i="60" s="1"/>
  <c r="M1123" i="60" s="1"/>
  <c r="M1124" i="60" s="1"/>
  <c r="M1125" i="60" s="1"/>
  <c r="M1126" i="60" s="1"/>
  <c r="M1127" i="60" s="1"/>
  <c r="M1128" i="60" s="1"/>
  <c r="M1129" i="60" s="1"/>
  <c r="M1130" i="60" s="1"/>
  <c r="A1106" i="60"/>
  <c r="M1105" i="60"/>
  <c r="A1105" i="60"/>
  <c r="A1104" i="60"/>
  <c r="A1103" i="60"/>
  <c r="A1102" i="60"/>
  <c r="A1100" i="60"/>
  <c r="A1099" i="60"/>
  <c r="A1098" i="60"/>
  <c r="A1097" i="60"/>
  <c r="A1096" i="60"/>
  <c r="A1095" i="60"/>
  <c r="A1094" i="60"/>
  <c r="A1093" i="60"/>
  <c r="A1092" i="60"/>
  <c r="A1091" i="60"/>
  <c r="A1090" i="60"/>
  <c r="A1089" i="60"/>
  <c r="A1088" i="60"/>
  <c r="A1087" i="60"/>
  <c r="A1086" i="60"/>
  <c r="A1085" i="60"/>
  <c r="A1084" i="60"/>
  <c r="A1083" i="60"/>
  <c r="A1082" i="60"/>
  <c r="A1081" i="60"/>
  <c r="A1080" i="60"/>
  <c r="A1079" i="60"/>
  <c r="A1078" i="60"/>
  <c r="A1077" i="60"/>
  <c r="M1076" i="60"/>
  <c r="M1077" i="60" s="1"/>
  <c r="M1078" i="60" s="1"/>
  <c r="M1079" i="60" s="1"/>
  <c r="M1080" i="60" s="1"/>
  <c r="M1081" i="60" s="1"/>
  <c r="M1082" i="60" s="1"/>
  <c r="M1083" i="60" s="1"/>
  <c r="M1084" i="60" s="1"/>
  <c r="M1085" i="60" s="1"/>
  <c r="M1086" i="60" s="1"/>
  <c r="M1087" i="60" s="1"/>
  <c r="M1088" i="60" s="1"/>
  <c r="M1089" i="60" s="1"/>
  <c r="M1090" i="60" s="1"/>
  <c r="M1091" i="60" s="1"/>
  <c r="M1092" i="60" s="1"/>
  <c r="M1093" i="60" s="1"/>
  <c r="M1094" i="60" s="1"/>
  <c r="M1095" i="60" s="1"/>
  <c r="M1096" i="60" s="1"/>
  <c r="M1097" i="60" s="1"/>
  <c r="M1098" i="60" s="1"/>
  <c r="M1099" i="60" s="1"/>
  <c r="M1100" i="60" s="1"/>
  <c r="M1101" i="60" s="1"/>
  <c r="A1076" i="60"/>
  <c r="A1075" i="60"/>
  <c r="A1074" i="60"/>
  <c r="A1073" i="60"/>
  <c r="A1071" i="60"/>
  <c r="A1070" i="60"/>
  <c r="A1069" i="60"/>
  <c r="A1068" i="60"/>
  <c r="A1067" i="60"/>
  <c r="A1066" i="60"/>
  <c r="A1065" i="60"/>
  <c r="A1064" i="60"/>
  <c r="A1063" i="60"/>
  <c r="A1062" i="60"/>
  <c r="A1061" i="60"/>
  <c r="A1060" i="60"/>
  <c r="A1059" i="60"/>
  <c r="A1058" i="60"/>
  <c r="A1057" i="60"/>
  <c r="A1056" i="60"/>
  <c r="A1055" i="60"/>
  <c r="A1054" i="60"/>
  <c r="A1053" i="60"/>
  <c r="A1052" i="60"/>
  <c r="A1051" i="60"/>
  <c r="A1050" i="60"/>
  <c r="A1049" i="60"/>
  <c r="M1048" i="60"/>
  <c r="M1049" i="60" s="1"/>
  <c r="M1050" i="60" s="1"/>
  <c r="M1051" i="60" s="1"/>
  <c r="M1052" i="60" s="1"/>
  <c r="M1053" i="60" s="1"/>
  <c r="M1054" i="60" s="1"/>
  <c r="M1055" i="60" s="1"/>
  <c r="M1056" i="60" s="1"/>
  <c r="M1057" i="60" s="1"/>
  <c r="M1058" i="60" s="1"/>
  <c r="M1059" i="60" s="1"/>
  <c r="M1060" i="60" s="1"/>
  <c r="M1061" i="60" s="1"/>
  <c r="M1062" i="60" s="1"/>
  <c r="M1063" i="60" s="1"/>
  <c r="M1064" i="60" s="1"/>
  <c r="M1065" i="60" s="1"/>
  <c r="M1066" i="60" s="1"/>
  <c r="M1067" i="60" s="1"/>
  <c r="M1068" i="60" s="1"/>
  <c r="M1069" i="60" s="1"/>
  <c r="M1070" i="60" s="1"/>
  <c r="M1071" i="60" s="1"/>
  <c r="M1072" i="60" s="1"/>
  <c r="A1048" i="60"/>
  <c r="M1047" i="60"/>
  <c r="A1047" i="60"/>
  <c r="A1046" i="60"/>
  <c r="A1045" i="60"/>
  <c r="A1044" i="60"/>
  <c r="A1042" i="60"/>
  <c r="A1041" i="60"/>
  <c r="A1040" i="60"/>
  <c r="A1039" i="60"/>
  <c r="A1038" i="60"/>
  <c r="A1037" i="60"/>
  <c r="A1036" i="60"/>
  <c r="A1035" i="60"/>
  <c r="A1034" i="60"/>
  <c r="A1033" i="60"/>
  <c r="A1032" i="60"/>
  <c r="A1031" i="60"/>
  <c r="A1030" i="60"/>
  <c r="A1029" i="60"/>
  <c r="A1028" i="60"/>
  <c r="A1027" i="60"/>
  <c r="A1026" i="60"/>
  <c r="A1025" i="60"/>
  <c r="A1024" i="60"/>
  <c r="A1023" i="60"/>
  <c r="A1022" i="60"/>
  <c r="A1021" i="60"/>
  <c r="A1020" i="60"/>
  <c r="A1019" i="60"/>
  <c r="M1018" i="60"/>
  <c r="M1019" i="60" s="1"/>
  <c r="M1020" i="60" s="1"/>
  <c r="M1021" i="60" s="1"/>
  <c r="M1022" i="60" s="1"/>
  <c r="M1023" i="60" s="1"/>
  <c r="M1024" i="60" s="1"/>
  <c r="M1025" i="60" s="1"/>
  <c r="M1026" i="60" s="1"/>
  <c r="M1027" i="60" s="1"/>
  <c r="M1028" i="60" s="1"/>
  <c r="M1029" i="60" s="1"/>
  <c r="M1030" i="60" s="1"/>
  <c r="M1031" i="60" s="1"/>
  <c r="M1032" i="60" s="1"/>
  <c r="M1033" i="60" s="1"/>
  <c r="M1034" i="60" s="1"/>
  <c r="M1035" i="60" s="1"/>
  <c r="M1036" i="60" s="1"/>
  <c r="M1037" i="60" s="1"/>
  <c r="M1038" i="60" s="1"/>
  <c r="M1039" i="60" s="1"/>
  <c r="M1040" i="60" s="1"/>
  <c r="M1041" i="60" s="1"/>
  <c r="M1042" i="60" s="1"/>
  <c r="M1043" i="60" s="1"/>
  <c r="A1018" i="60"/>
  <c r="A1017" i="60"/>
  <c r="A1016" i="60"/>
  <c r="A1015" i="60"/>
  <c r="A1013" i="60"/>
  <c r="A1012" i="60"/>
  <c r="A1011" i="60"/>
  <c r="A1010" i="60"/>
  <c r="A1009" i="60"/>
  <c r="A1008" i="60"/>
  <c r="A1007" i="60"/>
  <c r="A1006" i="60"/>
  <c r="A1005" i="60"/>
  <c r="A1004" i="60"/>
  <c r="A1003" i="60"/>
  <c r="A1002" i="60"/>
  <c r="A1001" i="60"/>
  <c r="A1000" i="60"/>
  <c r="A999" i="60"/>
  <c r="A998" i="60"/>
  <c r="A997" i="60"/>
  <c r="A996" i="60"/>
  <c r="A995" i="60"/>
  <c r="A994" i="60"/>
  <c r="A993" i="60"/>
  <c r="A992" i="60"/>
  <c r="A991" i="60"/>
  <c r="M990" i="60"/>
  <c r="M991" i="60" s="1"/>
  <c r="M992" i="60" s="1"/>
  <c r="M993" i="60" s="1"/>
  <c r="M994" i="60" s="1"/>
  <c r="M995" i="60" s="1"/>
  <c r="M996" i="60" s="1"/>
  <c r="M997" i="60" s="1"/>
  <c r="M998" i="60" s="1"/>
  <c r="M999" i="60" s="1"/>
  <c r="M1000" i="60" s="1"/>
  <c r="M1001" i="60" s="1"/>
  <c r="M1002" i="60" s="1"/>
  <c r="M1003" i="60" s="1"/>
  <c r="M1004" i="60" s="1"/>
  <c r="M1005" i="60" s="1"/>
  <c r="M1006" i="60" s="1"/>
  <c r="M1007" i="60" s="1"/>
  <c r="M1008" i="60" s="1"/>
  <c r="M1009" i="60" s="1"/>
  <c r="M1010" i="60" s="1"/>
  <c r="M1011" i="60" s="1"/>
  <c r="M1012" i="60" s="1"/>
  <c r="M1013" i="60" s="1"/>
  <c r="M1014" i="60" s="1"/>
  <c r="A990" i="60"/>
  <c r="M989" i="60"/>
  <c r="A989" i="60"/>
  <c r="A988" i="60"/>
  <c r="A987" i="60"/>
  <c r="A986" i="60"/>
  <c r="A984" i="60"/>
  <c r="A983" i="60"/>
  <c r="A982" i="60"/>
  <c r="A981" i="60"/>
  <c r="A980" i="60"/>
  <c r="A979" i="60"/>
  <c r="A978" i="60"/>
  <c r="A977" i="60"/>
  <c r="A976" i="60"/>
  <c r="A975" i="60"/>
  <c r="A974" i="60"/>
  <c r="A973" i="60"/>
  <c r="A972" i="60"/>
  <c r="A971" i="60"/>
  <c r="A970" i="60"/>
  <c r="A969" i="60"/>
  <c r="A968" i="60"/>
  <c r="A967" i="60"/>
  <c r="A966" i="60"/>
  <c r="A965" i="60"/>
  <c r="A964" i="60"/>
  <c r="A963" i="60"/>
  <c r="A962" i="60"/>
  <c r="A961" i="60"/>
  <c r="M960" i="60"/>
  <c r="M961" i="60" s="1"/>
  <c r="M962" i="60" s="1"/>
  <c r="M963" i="60" s="1"/>
  <c r="M964" i="60" s="1"/>
  <c r="M965" i="60" s="1"/>
  <c r="M966" i="60" s="1"/>
  <c r="M967" i="60" s="1"/>
  <c r="M968" i="60" s="1"/>
  <c r="M969" i="60" s="1"/>
  <c r="M970" i="60" s="1"/>
  <c r="M971" i="60" s="1"/>
  <c r="M972" i="60" s="1"/>
  <c r="M973" i="60" s="1"/>
  <c r="M974" i="60" s="1"/>
  <c r="M975" i="60" s="1"/>
  <c r="M976" i="60" s="1"/>
  <c r="M977" i="60" s="1"/>
  <c r="M978" i="60" s="1"/>
  <c r="M979" i="60" s="1"/>
  <c r="M980" i="60" s="1"/>
  <c r="M981" i="60" s="1"/>
  <c r="M982" i="60" s="1"/>
  <c r="M983" i="60" s="1"/>
  <c r="M984" i="60" s="1"/>
  <c r="M985" i="60" s="1"/>
  <c r="A960" i="60"/>
  <c r="A959" i="60"/>
  <c r="A958" i="60"/>
  <c r="A957" i="60"/>
  <c r="A955" i="60"/>
  <c r="A954" i="60"/>
  <c r="A953" i="60"/>
  <c r="A952" i="60"/>
  <c r="A951" i="60"/>
  <c r="A950" i="60"/>
  <c r="A949" i="60"/>
  <c r="A948" i="60"/>
  <c r="A947" i="60"/>
  <c r="A946" i="60"/>
  <c r="A945" i="60"/>
  <c r="A944" i="60"/>
  <c r="A943" i="60"/>
  <c r="A942" i="60"/>
  <c r="A941" i="60"/>
  <c r="A940" i="60"/>
  <c r="A939" i="60"/>
  <c r="A938" i="60"/>
  <c r="A937" i="60"/>
  <c r="A936" i="60"/>
  <c r="A935" i="60"/>
  <c r="A934" i="60"/>
  <c r="A933" i="60"/>
  <c r="A932" i="60"/>
  <c r="A931" i="60"/>
  <c r="A930" i="60"/>
  <c r="A929" i="60"/>
  <c r="M928" i="60"/>
  <c r="M929" i="60" s="1"/>
  <c r="M930" i="60" s="1"/>
  <c r="M931" i="60" s="1"/>
  <c r="M932" i="60" s="1"/>
  <c r="M933" i="60" s="1"/>
  <c r="M934" i="60" s="1"/>
  <c r="M935" i="60" s="1"/>
  <c r="M936" i="60" s="1"/>
  <c r="M937" i="60" s="1"/>
  <c r="M938" i="60" s="1"/>
  <c r="M939" i="60" s="1"/>
  <c r="M940" i="60" s="1"/>
  <c r="M941" i="60" s="1"/>
  <c r="M942" i="60" s="1"/>
  <c r="M943" i="60" s="1"/>
  <c r="M944" i="60" s="1"/>
  <c r="M945" i="60" s="1"/>
  <c r="M946" i="60" s="1"/>
  <c r="M947" i="60" s="1"/>
  <c r="M948" i="60" s="1"/>
  <c r="M949" i="60" s="1"/>
  <c r="M950" i="60" s="1"/>
  <c r="M951" i="60" s="1"/>
  <c r="M952" i="60" s="1"/>
  <c r="M953" i="60" s="1"/>
  <c r="M954" i="60" s="1"/>
  <c r="M955" i="60" s="1"/>
  <c r="M956" i="60" s="1"/>
  <c r="A928" i="60"/>
  <c r="A927" i="60"/>
  <c r="A926" i="60"/>
  <c r="A925" i="60"/>
  <c r="A923" i="60"/>
  <c r="A922" i="60"/>
  <c r="A921" i="60"/>
  <c r="A920" i="60"/>
  <c r="A919" i="60"/>
  <c r="A918" i="60"/>
  <c r="A917" i="60"/>
  <c r="A916" i="60"/>
  <c r="A915" i="60"/>
  <c r="A914" i="60"/>
  <c r="A913" i="60"/>
  <c r="A912" i="60"/>
  <c r="A911" i="60"/>
  <c r="A910" i="60"/>
  <c r="A909" i="60"/>
  <c r="A908" i="60"/>
  <c r="A907" i="60"/>
  <c r="A906" i="60"/>
  <c r="A905" i="60"/>
  <c r="A904" i="60"/>
  <c r="A903" i="60"/>
  <c r="A902" i="60"/>
  <c r="A901" i="60"/>
  <c r="A900" i="60"/>
  <c r="A899" i="60"/>
  <c r="A898" i="60"/>
  <c r="A897" i="60"/>
  <c r="A896" i="60"/>
  <c r="A895" i="60"/>
  <c r="M894" i="60"/>
  <c r="M895" i="60" s="1"/>
  <c r="M896" i="60" s="1"/>
  <c r="M897" i="60" s="1"/>
  <c r="M898" i="60" s="1"/>
  <c r="M899" i="60" s="1"/>
  <c r="M900" i="60" s="1"/>
  <c r="M901" i="60" s="1"/>
  <c r="M902" i="60" s="1"/>
  <c r="M903" i="60" s="1"/>
  <c r="M904" i="60" s="1"/>
  <c r="M905" i="60" s="1"/>
  <c r="M906" i="60" s="1"/>
  <c r="M907" i="60" s="1"/>
  <c r="M908" i="60" s="1"/>
  <c r="M909" i="60" s="1"/>
  <c r="M910" i="60" s="1"/>
  <c r="M911" i="60" s="1"/>
  <c r="M912" i="60" s="1"/>
  <c r="M913" i="60" s="1"/>
  <c r="M914" i="60" s="1"/>
  <c r="M915" i="60" s="1"/>
  <c r="M916" i="60" s="1"/>
  <c r="M917" i="60" s="1"/>
  <c r="M918" i="60" s="1"/>
  <c r="M919" i="60" s="1"/>
  <c r="M920" i="60" s="1"/>
  <c r="M921" i="60" s="1"/>
  <c r="M922" i="60" s="1"/>
  <c r="M923" i="60" s="1"/>
  <c r="M924" i="60" s="1"/>
  <c r="A894" i="60"/>
  <c r="M893" i="60"/>
  <c r="A893" i="60"/>
  <c r="A892" i="60"/>
  <c r="A891" i="60"/>
  <c r="A890" i="60"/>
  <c r="A888" i="60"/>
  <c r="A887" i="60"/>
  <c r="A886" i="60"/>
  <c r="A885" i="60"/>
  <c r="A884" i="60"/>
  <c r="A883" i="60"/>
  <c r="A882" i="60"/>
  <c r="A881" i="60"/>
  <c r="A880" i="60"/>
  <c r="A879" i="60"/>
  <c r="A878" i="60"/>
  <c r="A877" i="60"/>
  <c r="A876" i="60"/>
  <c r="A875" i="60"/>
  <c r="A874" i="60"/>
  <c r="A873" i="60"/>
  <c r="A872" i="60"/>
  <c r="A871" i="60"/>
  <c r="A870" i="60"/>
  <c r="A869" i="60"/>
  <c r="A868" i="60"/>
  <c r="A867" i="60"/>
  <c r="A866" i="60"/>
  <c r="A865" i="60"/>
  <c r="A864" i="60"/>
  <c r="A863" i="60"/>
  <c r="A862" i="60"/>
  <c r="A861" i="60"/>
  <c r="A860" i="60"/>
  <c r="A859" i="60"/>
  <c r="M858" i="60"/>
  <c r="M859" i="60" s="1"/>
  <c r="M860" i="60" s="1"/>
  <c r="M861" i="60" s="1"/>
  <c r="M862" i="60" s="1"/>
  <c r="M863" i="60" s="1"/>
  <c r="M864" i="60" s="1"/>
  <c r="M865" i="60" s="1"/>
  <c r="M866" i="60" s="1"/>
  <c r="M867" i="60" s="1"/>
  <c r="M868" i="60" s="1"/>
  <c r="M869" i="60" s="1"/>
  <c r="M870" i="60" s="1"/>
  <c r="M871" i="60" s="1"/>
  <c r="M872" i="60" s="1"/>
  <c r="M873" i="60" s="1"/>
  <c r="M874" i="60" s="1"/>
  <c r="M875" i="60" s="1"/>
  <c r="M876" i="60" s="1"/>
  <c r="M877" i="60" s="1"/>
  <c r="M878" i="60" s="1"/>
  <c r="M879" i="60" s="1"/>
  <c r="M880" i="60" s="1"/>
  <c r="M881" i="60" s="1"/>
  <c r="M882" i="60" s="1"/>
  <c r="M883" i="60" s="1"/>
  <c r="M884" i="60" s="1"/>
  <c r="M885" i="60" s="1"/>
  <c r="M886" i="60" s="1"/>
  <c r="M887" i="60" s="1"/>
  <c r="M888" i="60" s="1"/>
  <c r="M889" i="60" s="1"/>
  <c r="A858" i="60"/>
  <c r="A857" i="60"/>
  <c r="A856" i="60"/>
  <c r="A855" i="60"/>
  <c r="A853" i="60"/>
  <c r="A852" i="60"/>
  <c r="A851" i="60"/>
  <c r="A850" i="60"/>
  <c r="A849" i="60"/>
  <c r="A848" i="60"/>
  <c r="A847" i="60"/>
  <c r="A846" i="60"/>
  <c r="A845" i="60"/>
  <c r="A844" i="60"/>
  <c r="A843" i="60"/>
  <c r="A842" i="60"/>
  <c r="A841" i="60"/>
  <c r="A840" i="60"/>
  <c r="A839" i="60"/>
  <c r="A838" i="60"/>
  <c r="A837" i="60"/>
  <c r="A836" i="60"/>
  <c r="A835" i="60"/>
  <c r="A834" i="60"/>
  <c r="A833" i="60"/>
  <c r="A832" i="60"/>
  <c r="A831" i="60"/>
  <c r="A830" i="60"/>
  <c r="A829" i="60"/>
  <c r="A828" i="60"/>
  <c r="A827" i="60"/>
  <c r="A826" i="60"/>
  <c r="A825" i="60"/>
  <c r="M824" i="60"/>
  <c r="M825" i="60" s="1"/>
  <c r="M826" i="60" s="1"/>
  <c r="M827" i="60" s="1"/>
  <c r="M828" i="60" s="1"/>
  <c r="M829" i="60" s="1"/>
  <c r="M830" i="60" s="1"/>
  <c r="M831" i="60" s="1"/>
  <c r="M832" i="60" s="1"/>
  <c r="M833" i="60" s="1"/>
  <c r="M834" i="60" s="1"/>
  <c r="M835" i="60" s="1"/>
  <c r="M836" i="60" s="1"/>
  <c r="M837" i="60" s="1"/>
  <c r="M838" i="60" s="1"/>
  <c r="M839" i="60" s="1"/>
  <c r="M840" i="60" s="1"/>
  <c r="M841" i="60" s="1"/>
  <c r="M842" i="60" s="1"/>
  <c r="M843" i="60" s="1"/>
  <c r="M844" i="60" s="1"/>
  <c r="M845" i="60" s="1"/>
  <c r="M846" i="60" s="1"/>
  <c r="M847" i="60" s="1"/>
  <c r="M848" i="60" s="1"/>
  <c r="M849" i="60" s="1"/>
  <c r="M850" i="60" s="1"/>
  <c r="M851" i="60" s="1"/>
  <c r="M852" i="60" s="1"/>
  <c r="M853" i="60" s="1"/>
  <c r="M854" i="60" s="1"/>
  <c r="A824" i="60"/>
  <c r="M823" i="60"/>
  <c r="A823" i="60"/>
  <c r="A822" i="60"/>
  <c r="A821" i="60"/>
  <c r="A820" i="60"/>
  <c r="A818" i="60"/>
  <c r="A817" i="60"/>
  <c r="A816" i="60"/>
  <c r="A815" i="60"/>
  <c r="A814" i="60"/>
  <c r="A813" i="60"/>
  <c r="A812" i="60"/>
  <c r="A811" i="60"/>
  <c r="A810" i="60"/>
  <c r="A809" i="60"/>
  <c r="A808" i="60"/>
  <c r="A807" i="60"/>
  <c r="A806" i="60"/>
  <c r="A805" i="60"/>
  <c r="A804" i="60"/>
  <c r="A803" i="60"/>
  <c r="A802" i="60"/>
  <c r="A801" i="60"/>
  <c r="A800" i="60"/>
  <c r="A799" i="60"/>
  <c r="A798" i="60"/>
  <c r="A797" i="60"/>
  <c r="A796" i="60"/>
  <c r="A795" i="60"/>
  <c r="A794" i="60"/>
  <c r="A793" i="60"/>
  <c r="A792" i="60"/>
  <c r="A791" i="60"/>
  <c r="A790" i="60"/>
  <c r="A789" i="60"/>
  <c r="M788" i="60"/>
  <c r="M789" i="60" s="1"/>
  <c r="M790" i="60" s="1"/>
  <c r="M791" i="60" s="1"/>
  <c r="M792" i="60" s="1"/>
  <c r="M793" i="60" s="1"/>
  <c r="M794" i="60" s="1"/>
  <c r="M795" i="60" s="1"/>
  <c r="M796" i="60" s="1"/>
  <c r="M797" i="60" s="1"/>
  <c r="M798" i="60" s="1"/>
  <c r="M799" i="60" s="1"/>
  <c r="M800" i="60" s="1"/>
  <c r="M801" i="60" s="1"/>
  <c r="M802" i="60" s="1"/>
  <c r="M803" i="60" s="1"/>
  <c r="M804" i="60" s="1"/>
  <c r="M805" i="60" s="1"/>
  <c r="M806" i="60" s="1"/>
  <c r="M807" i="60" s="1"/>
  <c r="M808" i="60" s="1"/>
  <c r="M809" i="60" s="1"/>
  <c r="M810" i="60" s="1"/>
  <c r="M811" i="60" s="1"/>
  <c r="M812" i="60" s="1"/>
  <c r="M813" i="60" s="1"/>
  <c r="M814" i="60" s="1"/>
  <c r="M815" i="60" s="1"/>
  <c r="M816" i="60" s="1"/>
  <c r="M817" i="60" s="1"/>
  <c r="M818" i="60" s="1"/>
  <c r="M819" i="60" s="1"/>
  <c r="A788" i="60"/>
  <c r="A787" i="60"/>
  <c r="A786" i="60"/>
  <c r="A785" i="60"/>
  <c r="A783" i="60"/>
  <c r="A782" i="60"/>
  <c r="A781" i="60"/>
  <c r="A780" i="60"/>
  <c r="A779" i="60"/>
  <c r="A778" i="60"/>
  <c r="A777" i="60"/>
  <c r="A776" i="60"/>
  <c r="A775" i="60"/>
  <c r="A774" i="60"/>
  <c r="A773" i="60"/>
  <c r="A772" i="60"/>
  <c r="A771" i="60"/>
  <c r="A770" i="60"/>
  <c r="A769" i="60"/>
  <c r="A768" i="60"/>
  <c r="A767" i="60"/>
  <c r="A766" i="60"/>
  <c r="A765" i="60"/>
  <c r="A764" i="60"/>
  <c r="A763" i="60"/>
  <c r="A762" i="60"/>
  <c r="A761" i="60"/>
  <c r="A760" i="60"/>
  <c r="A759" i="60"/>
  <c r="A758" i="60"/>
  <c r="A757" i="60"/>
  <c r="A756" i="60"/>
  <c r="A755" i="60"/>
  <c r="M754" i="60"/>
  <c r="M755" i="60" s="1"/>
  <c r="M756" i="60" s="1"/>
  <c r="M757" i="60" s="1"/>
  <c r="M758" i="60" s="1"/>
  <c r="M759" i="60" s="1"/>
  <c r="M760" i="60" s="1"/>
  <c r="M761" i="60" s="1"/>
  <c r="M762" i="60" s="1"/>
  <c r="M763" i="60" s="1"/>
  <c r="M764" i="60" s="1"/>
  <c r="M765" i="60" s="1"/>
  <c r="M766" i="60" s="1"/>
  <c r="M767" i="60" s="1"/>
  <c r="M768" i="60" s="1"/>
  <c r="M769" i="60" s="1"/>
  <c r="M770" i="60" s="1"/>
  <c r="M771" i="60" s="1"/>
  <c r="M772" i="60" s="1"/>
  <c r="M773" i="60" s="1"/>
  <c r="M774" i="60" s="1"/>
  <c r="M775" i="60" s="1"/>
  <c r="M776" i="60" s="1"/>
  <c r="M777" i="60" s="1"/>
  <c r="M778" i="60" s="1"/>
  <c r="M779" i="60" s="1"/>
  <c r="M780" i="60" s="1"/>
  <c r="M781" i="60" s="1"/>
  <c r="M782" i="60" s="1"/>
  <c r="M783" i="60" s="1"/>
  <c r="M784" i="60" s="1"/>
  <c r="A754" i="60"/>
  <c r="M753" i="60"/>
  <c r="A753" i="60"/>
  <c r="A752" i="60"/>
  <c r="A751" i="60"/>
  <c r="A750" i="60"/>
  <c r="A748" i="60"/>
  <c r="A747" i="60"/>
  <c r="A746" i="60"/>
  <c r="A745" i="60"/>
  <c r="A744" i="60"/>
  <c r="A743" i="60"/>
  <c r="A742" i="60"/>
  <c r="A741" i="60"/>
  <c r="A740" i="60"/>
  <c r="A739" i="60"/>
  <c r="A738" i="60"/>
  <c r="A737" i="60"/>
  <c r="A736" i="60"/>
  <c r="A735" i="60"/>
  <c r="A734" i="60"/>
  <c r="A733" i="60"/>
  <c r="A732" i="60"/>
  <c r="A731" i="60"/>
  <c r="A730" i="60"/>
  <c r="A729" i="60"/>
  <c r="A728" i="60"/>
  <c r="A727" i="60"/>
  <c r="A726" i="60"/>
  <c r="A725" i="60"/>
  <c r="A724" i="60"/>
  <c r="A723" i="60"/>
  <c r="A722" i="60"/>
  <c r="A721" i="60"/>
  <c r="A720" i="60"/>
  <c r="A719" i="60"/>
  <c r="M718" i="60"/>
  <c r="M719" i="60" s="1"/>
  <c r="M720" i="60" s="1"/>
  <c r="M721" i="60" s="1"/>
  <c r="M722" i="60" s="1"/>
  <c r="M723" i="60" s="1"/>
  <c r="M724" i="60" s="1"/>
  <c r="M725" i="60" s="1"/>
  <c r="M726" i="60" s="1"/>
  <c r="M727" i="60" s="1"/>
  <c r="M728" i="60" s="1"/>
  <c r="M729" i="60" s="1"/>
  <c r="M730" i="60" s="1"/>
  <c r="M731" i="60" s="1"/>
  <c r="M732" i="60" s="1"/>
  <c r="M733" i="60" s="1"/>
  <c r="M734" i="60" s="1"/>
  <c r="M735" i="60" s="1"/>
  <c r="M736" i="60" s="1"/>
  <c r="M737" i="60" s="1"/>
  <c r="M738" i="60" s="1"/>
  <c r="M739" i="60" s="1"/>
  <c r="M740" i="60" s="1"/>
  <c r="M741" i="60" s="1"/>
  <c r="M742" i="60" s="1"/>
  <c r="M743" i="60" s="1"/>
  <c r="M744" i="60" s="1"/>
  <c r="M745" i="60" s="1"/>
  <c r="M746" i="60" s="1"/>
  <c r="M747" i="60" s="1"/>
  <c r="M748" i="60" s="1"/>
  <c r="M749" i="60" s="1"/>
  <c r="A718" i="60"/>
  <c r="A717" i="60"/>
  <c r="A716" i="60"/>
  <c r="A715" i="60"/>
  <c r="A713" i="60"/>
  <c r="A712" i="60"/>
  <c r="A711" i="60"/>
  <c r="A710" i="60"/>
  <c r="A709" i="60"/>
  <c r="A708" i="60"/>
  <c r="A707" i="60"/>
  <c r="A706" i="60"/>
  <c r="A705" i="60"/>
  <c r="A704" i="60"/>
  <c r="A703" i="60"/>
  <c r="A702" i="60"/>
  <c r="A701" i="60"/>
  <c r="A700" i="60"/>
  <c r="A699" i="60"/>
  <c r="A698" i="60"/>
  <c r="A697" i="60"/>
  <c r="A696" i="60"/>
  <c r="A695" i="60"/>
  <c r="A694" i="60"/>
  <c r="A693" i="60"/>
  <c r="A692" i="60"/>
  <c r="A691" i="60"/>
  <c r="A690" i="60"/>
  <c r="A689" i="60"/>
  <c r="A688" i="60"/>
  <c r="A687" i="60"/>
  <c r="A686" i="60"/>
  <c r="A685" i="60"/>
  <c r="M684" i="60"/>
  <c r="M685" i="60" s="1"/>
  <c r="M686" i="60" s="1"/>
  <c r="M687" i="60" s="1"/>
  <c r="M688" i="60" s="1"/>
  <c r="M689" i="60" s="1"/>
  <c r="M690" i="60" s="1"/>
  <c r="M691" i="60" s="1"/>
  <c r="M692" i="60" s="1"/>
  <c r="M693" i="60" s="1"/>
  <c r="M694" i="60" s="1"/>
  <c r="M695" i="60" s="1"/>
  <c r="M696" i="60" s="1"/>
  <c r="M697" i="60" s="1"/>
  <c r="M698" i="60" s="1"/>
  <c r="M699" i="60" s="1"/>
  <c r="M700" i="60" s="1"/>
  <c r="M701" i="60" s="1"/>
  <c r="M702" i="60" s="1"/>
  <c r="M703" i="60" s="1"/>
  <c r="M704" i="60" s="1"/>
  <c r="M705" i="60" s="1"/>
  <c r="M706" i="60" s="1"/>
  <c r="M707" i="60" s="1"/>
  <c r="M708" i="60" s="1"/>
  <c r="M709" i="60" s="1"/>
  <c r="M710" i="60" s="1"/>
  <c r="M711" i="60" s="1"/>
  <c r="M712" i="60" s="1"/>
  <c r="M713" i="60" s="1"/>
  <c r="M714" i="60" s="1"/>
  <c r="A684" i="60"/>
  <c r="M683" i="60"/>
  <c r="A683" i="60"/>
  <c r="A682" i="60"/>
  <c r="A681" i="60"/>
  <c r="A680" i="60"/>
  <c r="A678" i="60"/>
  <c r="A677" i="60"/>
  <c r="A676" i="60"/>
  <c r="A675" i="60"/>
  <c r="A674" i="60"/>
  <c r="A673" i="60"/>
  <c r="A672" i="60"/>
  <c r="A671" i="60"/>
  <c r="A670" i="60"/>
  <c r="A669" i="60"/>
  <c r="A668" i="60"/>
  <c r="A667" i="60"/>
  <c r="A666" i="60"/>
  <c r="A665" i="60"/>
  <c r="A664" i="60"/>
  <c r="A663" i="60"/>
  <c r="A662" i="60"/>
  <c r="A661" i="60"/>
  <c r="A660" i="60"/>
  <c r="A659" i="60"/>
  <c r="A658" i="60"/>
  <c r="A657" i="60"/>
  <c r="A656" i="60"/>
  <c r="A655" i="60"/>
  <c r="A654" i="60"/>
  <c r="A653" i="60"/>
  <c r="A652" i="60"/>
  <c r="A651" i="60"/>
  <c r="A650" i="60"/>
  <c r="A649" i="60"/>
  <c r="M648" i="60"/>
  <c r="M649" i="60" s="1"/>
  <c r="M650" i="60" s="1"/>
  <c r="M651" i="60" s="1"/>
  <c r="M652" i="60" s="1"/>
  <c r="M653" i="60" s="1"/>
  <c r="M654" i="60" s="1"/>
  <c r="M655" i="60" s="1"/>
  <c r="M656" i="60" s="1"/>
  <c r="M657" i="60" s="1"/>
  <c r="M658" i="60" s="1"/>
  <c r="M659" i="60" s="1"/>
  <c r="M660" i="60" s="1"/>
  <c r="M661" i="60" s="1"/>
  <c r="M662" i="60" s="1"/>
  <c r="M663" i="60" s="1"/>
  <c r="M664" i="60" s="1"/>
  <c r="M665" i="60" s="1"/>
  <c r="M666" i="60" s="1"/>
  <c r="M667" i="60" s="1"/>
  <c r="M668" i="60" s="1"/>
  <c r="M669" i="60" s="1"/>
  <c r="M670" i="60" s="1"/>
  <c r="M671" i="60" s="1"/>
  <c r="M672" i="60" s="1"/>
  <c r="M673" i="60" s="1"/>
  <c r="M674" i="60" s="1"/>
  <c r="M675" i="60" s="1"/>
  <c r="M676" i="60" s="1"/>
  <c r="M677" i="60" s="1"/>
  <c r="M678" i="60" s="1"/>
  <c r="M679" i="60" s="1"/>
  <c r="A648" i="60"/>
  <c r="A647" i="60"/>
  <c r="A646" i="60"/>
  <c r="A645" i="60"/>
  <c r="A643" i="60"/>
  <c r="A642" i="60"/>
  <c r="A641" i="60"/>
  <c r="A640" i="60"/>
  <c r="A639" i="60"/>
  <c r="A638" i="60"/>
  <c r="A637" i="60"/>
  <c r="A636" i="60"/>
  <c r="A635" i="60"/>
  <c r="A634" i="60"/>
  <c r="A633" i="60"/>
  <c r="A632" i="60"/>
  <c r="A631" i="60"/>
  <c r="A630" i="60"/>
  <c r="A629" i="60"/>
  <c r="A628" i="60"/>
  <c r="A627" i="60"/>
  <c r="A626" i="60"/>
  <c r="A625" i="60"/>
  <c r="A624" i="60"/>
  <c r="A623" i="60"/>
  <c r="A622" i="60"/>
  <c r="A621" i="60"/>
  <c r="A620" i="60"/>
  <c r="A619" i="60"/>
  <c r="A618" i="60"/>
  <c r="A617" i="60"/>
  <c r="A616" i="60"/>
  <c r="A615" i="60"/>
  <c r="M614" i="60"/>
  <c r="M615" i="60" s="1"/>
  <c r="M616" i="60" s="1"/>
  <c r="M617" i="60" s="1"/>
  <c r="M618" i="60" s="1"/>
  <c r="M619" i="60" s="1"/>
  <c r="M620" i="60" s="1"/>
  <c r="M621" i="60" s="1"/>
  <c r="M622" i="60" s="1"/>
  <c r="M623" i="60" s="1"/>
  <c r="M624" i="60" s="1"/>
  <c r="M625" i="60" s="1"/>
  <c r="M626" i="60" s="1"/>
  <c r="M627" i="60" s="1"/>
  <c r="M628" i="60" s="1"/>
  <c r="M629" i="60" s="1"/>
  <c r="M630" i="60" s="1"/>
  <c r="M631" i="60" s="1"/>
  <c r="M632" i="60" s="1"/>
  <c r="M633" i="60" s="1"/>
  <c r="M634" i="60" s="1"/>
  <c r="M635" i="60" s="1"/>
  <c r="M636" i="60" s="1"/>
  <c r="M637" i="60" s="1"/>
  <c r="M638" i="60" s="1"/>
  <c r="M639" i="60" s="1"/>
  <c r="M640" i="60" s="1"/>
  <c r="M641" i="60" s="1"/>
  <c r="M642" i="60" s="1"/>
  <c r="M643" i="60" s="1"/>
  <c r="M644" i="60" s="1"/>
  <c r="A614" i="60"/>
  <c r="M613" i="60"/>
  <c r="A613" i="60"/>
  <c r="A612" i="60"/>
  <c r="A611" i="60"/>
  <c r="A610" i="60"/>
  <c r="A608" i="60"/>
  <c r="A607" i="60"/>
  <c r="A606" i="60"/>
  <c r="A605" i="60"/>
  <c r="A604" i="60"/>
  <c r="A603" i="60"/>
  <c r="A602" i="60"/>
  <c r="A601" i="60"/>
  <c r="A600" i="60"/>
  <c r="A599" i="60"/>
  <c r="A598" i="60"/>
  <c r="A597" i="60"/>
  <c r="A596" i="60"/>
  <c r="A595" i="60"/>
  <c r="A594" i="60"/>
  <c r="A593" i="60"/>
  <c r="A592" i="60"/>
  <c r="A591" i="60"/>
  <c r="A590" i="60"/>
  <c r="A589" i="60"/>
  <c r="A588" i="60"/>
  <c r="A587" i="60"/>
  <c r="A586" i="60"/>
  <c r="A585" i="60"/>
  <c r="A584" i="60"/>
  <c r="A583" i="60"/>
  <c r="A582" i="60"/>
  <c r="A581" i="60"/>
  <c r="A580" i="60"/>
  <c r="A579" i="60"/>
  <c r="M578" i="60"/>
  <c r="M579" i="60" s="1"/>
  <c r="M580" i="60" s="1"/>
  <c r="M581" i="60" s="1"/>
  <c r="M582" i="60" s="1"/>
  <c r="M583" i="60" s="1"/>
  <c r="M584" i="60" s="1"/>
  <c r="M585" i="60" s="1"/>
  <c r="M586" i="60" s="1"/>
  <c r="M587" i="60" s="1"/>
  <c r="M588" i="60" s="1"/>
  <c r="M589" i="60" s="1"/>
  <c r="M590" i="60" s="1"/>
  <c r="M591" i="60" s="1"/>
  <c r="M592" i="60" s="1"/>
  <c r="M593" i="60" s="1"/>
  <c r="M594" i="60" s="1"/>
  <c r="M595" i="60" s="1"/>
  <c r="M596" i="60" s="1"/>
  <c r="M597" i="60" s="1"/>
  <c r="M598" i="60" s="1"/>
  <c r="M599" i="60" s="1"/>
  <c r="M600" i="60" s="1"/>
  <c r="M601" i="60" s="1"/>
  <c r="M602" i="60" s="1"/>
  <c r="M603" i="60" s="1"/>
  <c r="M604" i="60" s="1"/>
  <c r="M605" i="60" s="1"/>
  <c r="M606" i="60" s="1"/>
  <c r="M607" i="60" s="1"/>
  <c r="M608" i="60" s="1"/>
  <c r="M609" i="60" s="1"/>
  <c r="A578" i="60"/>
  <c r="A577" i="60"/>
  <c r="A576" i="60"/>
  <c r="A575" i="60"/>
  <c r="A573" i="60"/>
  <c r="A572" i="60"/>
  <c r="A571" i="60"/>
  <c r="A570" i="60"/>
  <c r="A569" i="60"/>
  <c r="A568" i="60"/>
  <c r="A567" i="60"/>
  <c r="A566" i="60"/>
  <c r="A565" i="60"/>
  <c r="A564" i="60"/>
  <c r="A563" i="60"/>
  <c r="A562" i="60"/>
  <c r="A561" i="60"/>
  <c r="A560" i="60"/>
  <c r="A559" i="60"/>
  <c r="A558" i="60"/>
  <c r="A557" i="60"/>
  <c r="A556" i="60"/>
  <c r="A555" i="60"/>
  <c r="A554" i="60"/>
  <c r="A553" i="60"/>
  <c r="A552" i="60"/>
  <c r="A551" i="60"/>
  <c r="A550" i="60"/>
  <c r="A549" i="60"/>
  <c r="A548" i="60"/>
  <c r="A547" i="60"/>
  <c r="A546" i="60"/>
  <c r="A545" i="60"/>
  <c r="M544" i="60"/>
  <c r="M545" i="60" s="1"/>
  <c r="M546" i="60" s="1"/>
  <c r="M547" i="60" s="1"/>
  <c r="M548" i="60" s="1"/>
  <c r="M549" i="60" s="1"/>
  <c r="M550" i="60" s="1"/>
  <c r="M551" i="60" s="1"/>
  <c r="M552" i="60" s="1"/>
  <c r="M553" i="60" s="1"/>
  <c r="M554" i="60" s="1"/>
  <c r="M555" i="60" s="1"/>
  <c r="M556" i="60" s="1"/>
  <c r="M557" i="60" s="1"/>
  <c r="M558" i="60" s="1"/>
  <c r="M559" i="60" s="1"/>
  <c r="M560" i="60" s="1"/>
  <c r="M561" i="60" s="1"/>
  <c r="M562" i="60" s="1"/>
  <c r="M563" i="60" s="1"/>
  <c r="M564" i="60" s="1"/>
  <c r="M565" i="60" s="1"/>
  <c r="M566" i="60" s="1"/>
  <c r="M567" i="60" s="1"/>
  <c r="M568" i="60" s="1"/>
  <c r="M569" i="60" s="1"/>
  <c r="M570" i="60" s="1"/>
  <c r="M571" i="60" s="1"/>
  <c r="M572" i="60" s="1"/>
  <c r="M573" i="60" s="1"/>
  <c r="M574" i="60" s="1"/>
  <c r="A544" i="60"/>
  <c r="M543" i="60"/>
  <c r="A543" i="60"/>
  <c r="A542" i="60"/>
  <c r="A541" i="60"/>
  <c r="A540" i="60"/>
  <c r="A538" i="60"/>
  <c r="A537" i="60"/>
  <c r="A536" i="60"/>
  <c r="A535" i="60"/>
  <c r="A534" i="60"/>
  <c r="A533" i="60"/>
  <c r="A532" i="60"/>
  <c r="A531" i="60"/>
  <c r="A530" i="60"/>
  <c r="A529" i="60"/>
  <c r="A528" i="60"/>
  <c r="A527" i="60"/>
  <c r="A526" i="60"/>
  <c r="A525" i="60"/>
  <c r="A524" i="60"/>
  <c r="A523" i="60"/>
  <c r="A522" i="60"/>
  <c r="A521" i="60"/>
  <c r="A520" i="60"/>
  <c r="A519" i="60"/>
  <c r="A518" i="60"/>
  <c r="A517" i="60"/>
  <c r="A516" i="60"/>
  <c r="A515" i="60"/>
  <c r="A514" i="60"/>
  <c r="A513" i="60"/>
  <c r="A512" i="60"/>
  <c r="A511" i="60"/>
  <c r="A510" i="60"/>
  <c r="A509" i="60"/>
  <c r="M508" i="60"/>
  <c r="M509" i="60" s="1"/>
  <c r="M510" i="60" s="1"/>
  <c r="M511" i="60" s="1"/>
  <c r="M512" i="60" s="1"/>
  <c r="M513" i="60" s="1"/>
  <c r="M514" i="60" s="1"/>
  <c r="M515" i="60" s="1"/>
  <c r="M516" i="60" s="1"/>
  <c r="M517" i="60" s="1"/>
  <c r="M518" i="60" s="1"/>
  <c r="M519" i="60" s="1"/>
  <c r="M520" i="60" s="1"/>
  <c r="M521" i="60" s="1"/>
  <c r="M522" i="60" s="1"/>
  <c r="M523" i="60" s="1"/>
  <c r="M524" i="60" s="1"/>
  <c r="M525" i="60" s="1"/>
  <c r="M526" i="60" s="1"/>
  <c r="M527" i="60" s="1"/>
  <c r="M528" i="60" s="1"/>
  <c r="M529" i="60" s="1"/>
  <c r="M530" i="60" s="1"/>
  <c r="M531" i="60" s="1"/>
  <c r="M532" i="60" s="1"/>
  <c r="M533" i="60" s="1"/>
  <c r="M534" i="60" s="1"/>
  <c r="M535" i="60" s="1"/>
  <c r="M536" i="60" s="1"/>
  <c r="M537" i="60" s="1"/>
  <c r="M538" i="60" s="1"/>
  <c r="M539" i="60" s="1"/>
  <c r="A508" i="60"/>
  <c r="A507" i="60"/>
  <c r="A506" i="60"/>
  <c r="A505" i="60"/>
  <c r="A503" i="60"/>
  <c r="A502" i="60"/>
  <c r="A501" i="60"/>
  <c r="A500" i="60"/>
  <c r="A499" i="60"/>
  <c r="A498" i="60"/>
  <c r="A497" i="60"/>
  <c r="A496" i="60"/>
  <c r="A495" i="60"/>
  <c r="A494" i="60"/>
  <c r="A493" i="60"/>
  <c r="A492" i="60"/>
  <c r="A491" i="60"/>
  <c r="A490" i="60"/>
  <c r="A489" i="60"/>
  <c r="A488" i="60"/>
  <c r="A487" i="60"/>
  <c r="A486" i="60"/>
  <c r="A485" i="60"/>
  <c r="A484" i="60"/>
  <c r="A483" i="60"/>
  <c r="A482" i="60"/>
  <c r="A481" i="60"/>
  <c r="A480" i="60"/>
  <c r="A479" i="60"/>
  <c r="M478" i="60"/>
  <c r="M479" i="60" s="1"/>
  <c r="M480" i="60" s="1"/>
  <c r="M481" i="60" s="1"/>
  <c r="M482" i="60" s="1"/>
  <c r="M483" i="60" s="1"/>
  <c r="M484" i="60" s="1"/>
  <c r="M485" i="60" s="1"/>
  <c r="M486" i="60" s="1"/>
  <c r="M487" i="60" s="1"/>
  <c r="M488" i="60" s="1"/>
  <c r="M489" i="60" s="1"/>
  <c r="M490" i="60" s="1"/>
  <c r="M491" i="60" s="1"/>
  <c r="M492" i="60" s="1"/>
  <c r="M493" i="60" s="1"/>
  <c r="M494" i="60" s="1"/>
  <c r="M495" i="60" s="1"/>
  <c r="M496" i="60" s="1"/>
  <c r="M497" i="60" s="1"/>
  <c r="M498" i="60" s="1"/>
  <c r="M499" i="60" s="1"/>
  <c r="M500" i="60" s="1"/>
  <c r="M501" i="60" s="1"/>
  <c r="M502" i="60" s="1"/>
  <c r="M503" i="60" s="1"/>
  <c r="M504" i="60" s="1"/>
  <c r="A478" i="60"/>
  <c r="A477" i="60"/>
  <c r="A476" i="60"/>
  <c r="A475" i="60"/>
  <c r="A473" i="60"/>
  <c r="A472" i="60"/>
  <c r="A471" i="60"/>
  <c r="A470" i="60"/>
  <c r="A469" i="60"/>
  <c r="A468" i="60"/>
  <c r="A467" i="60"/>
  <c r="A466" i="60"/>
  <c r="A465" i="60"/>
  <c r="A464" i="60"/>
  <c r="A463" i="60"/>
  <c r="A462" i="60"/>
  <c r="A461" i="60"/>
  <c r="A460" i="60"/>
  <c r="A459" i="60"/>
  <c r="A458" i="60"/>
  <c r="A457" i="60"/>
  <c r="A456" i="60"/>
  <c r="A455" i="60"/>
  <c r="A454" i="60"/>
  <c r="A453" i="60"/>
  <c r="A452" i="60"/>
  <c r="A451" i="60"/>
  <c r="A450" i="60"/>
  <c r="A449" i="60"/>
  <c r="M448" i="60"/>
  <c r="M449" i="60" s="1"/>
  <c r="M450" i="60" s="1"/>
  <c r="M451" i="60" s="1"/>
  <c r="M452" i="60" s="1"/>
  <c r="M453" i="60" s="1"/>
  <c r="M454" i="60" s="1"/>
  <c r="M455" i="60" s="1"/>
  <c r="M456" i="60" s="1"/>
  <c r="M457" i="60" s="1"/>
  <c r="M458" i="60" s="1"/>
  <c r="M459" i="60" s="1"/>
  <c r="M460" i="60" s="1"/>
  <c r="M461" i="60" s="1"/>
  <c r="M462" i="60" s="1"/>
  <c r="M463" i="60" s="1"/>
  <c r="M464" i="60" s="1"/>
  <c r="M465" i="60" s="1"/>
  <c r="M466" i="60" s="1"/>
  <c r="M467" i="60" s="1"/>
  <c r="M468" i="60" s="1"/>
  <c r="M469" i="60" s="1"/>
  <c r="M470" i="60" s="1"/>
  <c r="M471" i="60" s="1"/>
  <c r="M472" i="60" s="1"/>
  <c r="M473" i="60" s="1"/>
  <c r="M474" i="60" s="1"/>
  <c r="A448" i="60"/>
  <c r="A447" i="60"/>
  <c r="A446" i="60"/>
  <c r="A445" i="60"/>
  <c r="A443" i="60"/>
  <c r="A442" i="60"/>
  <c r="A441" i="60"/>
  <c r="A440" i="60"/>
  <c r="A439" i="60"/>
  <c r="A438" i="60"/>
  <c r="A437" i="60"/>
  <c r="A436" i="60"/>
  <c r="A435" i="60"/>
  <c r="A434" i="60"/>
  <c r="A433" i="60"/>
  <c r="A432" i="60"/>
  <c r="A431" i="60"/>
  <c r="A430" i="60"/>
  <c r="A429" i="60"/>
  <c r="A428" i="60"/>
  <c r="A427" i="60"/>
  <c r="A426" i="60"/>
  <c r="A425" i="60"/>
  <c r="A424" i="60"/>
  <c r="A423" i="60"/>
  <c r="A422" i="60"/>
  <c r="A421" i="60"/>
  <c r="A420" i="60"/>
  <c r="A419" i="60"/>
  <c r="M418" i="60"/>
  <c r="M419" i="60" s="1"/>
  <c r="M420" i="60" s="1"/>
  <c r="M421" i="60" s="1"/>
  <c r="M422" i="60" s="1"/>
  <c r="M423" i="60" s="1"/>
  <c r="M424" i="60" s="1"/>
  <c r="M425" i="60" s="1"/>
  <c r="M426" i="60" s="1"/>
  <c r="M427" i="60" s="1"/>
  <c r="M428" i="60" s="1"/>
  <c r="M429" i="60" s="1"/>
  <c r="M430" i="60" s="1"/>
  <c r="M431" i="60" s="1"/>
  <c r="M432" i="60" s="1"/>
  <c r="M433" i="60" s="1"/>
  <c r="M434" i="60" s="1"/>
  <c r="M435" i="60" s="1"/>
  <c r="M436" i="60" s="1"/>
  <c r="M437" i="60" s="1"/>
  <c r="M438" i="60" s="1"/>
  <c r="M439" i="60" s="1"/>
  <c r="M440" i="60" s="1"/>
  <c r="M441" i="60" s="1"/>
  <c r="M442" i="60" s="1"/>
  <c r="M443" i="60" s="1"/>
  <c r="M444" i="60" s="1"/>
  <c r="A418" i="60"/>
  <c r="A417" i="60"/>
  <c r="A416" i="60"/>
  <c r="A415" i="60"/>
  <c r="A413" i="60"/>
  <c r="A412" i="60"/>
  <c r="A411" i="60"/>
  <c r="A410" i="60"/>
  <c r="A409" i="60"/>
  <c r="A408" i="60"/>
  <c r="A407" i="60"/>
  <c r="A406" i="60"/>
  <c r="A405" i="60"/>
  <c r="A404" i="60"/>
  <c r="A403" i="60"/>
  <c r="A402" i="60"/>
  <c r="A401" i="60"/>
  <c r="A400" i="60"/>
  <c r="A399" i="60"/>
  <c r="A398" i="60"/>
  <c r="A397" i="60"/>
  <c r="A396" i="60"/>
  <c r="A395" i="60"/>
  <c r="A394" i="60"/>
  <c r="A393" i="60"/>
  <c r="A392" i="60"/>
  <c r="A391" i="60"/>
  <c r="A390" i="60"/>
  <c r="A389" i="60"/>
  <c r="M388" i="60"/>
  <c r="M389" i="60" s="1"/>
  <c r="M390" i="60" s="1"/>
  <c r="M391" i="60" s="1"/>
  <c r="M392" i="60" s="1"/>
  <c r="M393" i="60" s="1"/>
  <c r="M394" i="60" s="1"/>
  <c r="M395" i="60" s="1"/>
  <c r="M396" i="60" s="1"/>
  <c r="M397" i="60" s="1"/>
  <c r="M398" i="60" s="1"/>
  <c r="M399" i="60" s="1"/>
  <c r="M400" i="60" s="1"/>
  <c r="M401" i="60" s="1"/>
  <c r="M402" i="60" s="1"/>
  <c r="M403" i="60" s="1"/>
  <c r="M404" i="60" s="1"/>
  <c r="M405" i="60" s="1"/>
  <c r="M406" i="60" s="1"/>
  <c r="M407" i="60" s="1"/>
  <c r="M408" i="60" s="1"/>
  <c r="M409" i="60" s="1"/>
  <c r="M410" i="60" s="1"/>
  <c r="M411" i="60" s="1"/>
  <c r="M412" i="60" s="1"/>
  <c r="M413" i="60" s="1"/>
  <c r="M414" i="60" s="1"/>
  <c r="A388" i="60"/>
  <c r="A387" i="60"/>
  <c r="A386" i="60"/>
  <c r="A385" i="60"/>
  <c r="A383" i="60"/>
  <c r="A382" i="60"/>
  <c r="A381" i="60"/>
  <c r="A380" i="60"/>
  <c r="A379" i="60"/>
  <c r="A378" i="60"/>
  <c r="A377" i="60"/>
  <c r="A376" i="60"/>
  <c r="A375" i="60"/>
  <c r="A374" i="60"/>
  <c r="A373" i="60"/>
  <c r="A372" i="60"/>
  <c r="A371" i="60"/>
  <c r="A370" i="60"/>
  <c r="A369" i="60"/>
  <c r="A368" i="60"/>
  <c r="A367" i="60"/>
  <c r="A366" i="60"/>
  <c r="A365" i="60"/>
  <c r="A364" i="60"/>
  <c r="A363" i="60"/>
  <c r="A362" i="60"/>
  <c r="A361" i="60"/>
  <c r="M360" i="60"/>
  <c r="M361" i="60" s="1"/>
  <c r="M362" i="60" s="1"/>
  <c r="M363" i="60" s="1"/>
  <c r="M364" i="60" s="1"/>
  <c r="M365" i="60" s="1"/>
  <c r="M366" i="60" s="1"/>
  <c r="M367" i="60" s="1"/>
  <c r="M368" i="60" s="1"/>
  <c r="M369" i="60" s="1"/>
  <c r="M370" i="60" s="1"/>
  <c r="M371" i="60" s="1"/>
  <c r="M372" i="60" s="1"/>
  <c r="M373" i="60" s="1"/>
  <c r="M374" i="60" s="1"/>
  <c r="M375" i="60" s="1"/>
  <c r="M376" i="60" s="1"/>
  <c r="M377" i="60" s="1"/>
  <c r="M378" i="60" s="1"/>
  <c r="M379" i="60" s="1"/>
  <c r="M380" i="60" s="1"/>
  <c r="M381" i="60" s="1"/>
  <c r="M382" i="60" s="1"/>
  <c r="M383" i="60" s="1"/>
  <c r="M384" i="60" s="1"/>
  <c r="A360" i="60"/>
  <c r="A359" i="60"/>
  <c r="A358" i="60"/>
  <c r="A357" i="60"/>
  <c r="A355" i="60"/>
  <c r="A354" i="60"/>
  <c r="A353" i="60"/>
  <c r="A352" i="60"/>
  <c r="A351" i="60"/>
  <c r="A350" i="60"/>
  <c r="A349" i="60"/>
  <c r="A348" i="60"/>
  <c r="A347" i="60"/>
  <c r="A346" i="60"/>
  <c r="A345" i="60"/>
  <c r="A344" i="60"/>
  <c r="A343" i="60"/>
  <c r="A342" i="60"/>
  <c r="A341" i="60"/>
  <c r="A340" i="60"/>
  <c r="A339" i="60"/>
  <c r="A338" i="60"/>
  <c r="A337" i="60"/>
  <c r="A336" i="60"/>
  <c r="A335" i="60"/>
  <c r="A334" i="60"/>
  <c r="A333" i="60"/>
  <c r="M332" i="60"/>
  <c r="M333" i="60" s="1"/>
  <c r="M334" i="60" s="1"/>
  <c r="M335" i="60" s="1"/>
  <c r="M336" i="60" s="1"/>
  <c r="M337" i="60" s="1"/>
  <c r="M338" i="60" s="1"/>
  <c r="M339" i="60" s="1"/>
  <c r="M340" i="60" s="1"/>
  <c r="M341" i="60" s="1"/>
  <c r="M342" i="60" s="1"/>
  <c r="M343" i="60" s="1"/>
  <c r="M344" i="60" s="1"/>
  <c r="M345" i="60" s="1"/>
  <c r="M346" i="60" s="1"/>
  <c r="M347" i="60" s="1"/>
  <c r="M348" i="60" s="1"/>
  <c r="M349" i="60" s="1"/>
  <c r="M350" i="60" s="1"/>
  <c r="M351" i="60" s="1"/>
  <c r="M352" i="60" s="1"/>
  <c r="M353" i="60" s="1"/>
  <c r="M354" i="60" s="1"/>
  <c r="M355" i="60" s="1"/>
  <c r="M356" i="60" s="1"/>
  <c r="A332" i="60"/>
  <c r="A331" i="60"/>
  <c r="A330" i="60"/>
  <c r="A329" i="60"/>
  <c r="A327" i="60"/>
  <c r="A326" i="60"/>
  <c r="A325" i="60"/>
  <c r="A324" i="60"/>
  <c r="A323" i="60"/>
  <c r="A322" i="60"/>
  <c r="A321" i="60"/>
  <c r="A320" i="60"/>
  <c r="A319" i="60"/>
  <c r="A318" i="60"/>
  <c r="A317" i="60"/>
  <c r="A316" i="60"/>
  <c r="A315" i="60"/>
  <c r="A314" i="60"/>
  <c r="A313" i="60"/>
  <c r="A312" i="60"/>
  <c r="A311" i="60"/>
  <c r="A310" i="60"/>
  <c r="A309" i="60"/>
  <c r="A308" i="60"/>
  <c r="A307" i="60"/>
  <c r="A306" i="60"/>
  <c r="A305" i="60"/>
  <c r="A304" i="60"/>
  <c r="A303" i="60"/>
  <c r="A302" i="60"/>
  <c r="A301" i="60"/>
  <c r="M300" i="60"/>
  <c r="M301" i="60" s="1"/>
  <c r="M302" i="60" s="1"/>
  <c r="M303" i="60" s="1"/>
  <c r="M304" i="60" s="1"/>
  <c r="M305" i="60" s="1"/>
  <c r="M306" i="60" s="1"/>
  <c r="M307" i="60" s="1"/>
  <c r="M308" i="60" s="1"/>
  <c r="M309" i="60" s="1"/>
  <c r="M310" i="60" s="1"/>
  <c r="M311" i="60" s="1"/>
  <c r="M312" i="60" s="1"/>
  <c r="M313" i="60" s="1"/>
  <c r="M314" i="60" s="1"/>
  <c r="M315" i="60" s="1"/>
  <c r="M316" i="60" s="1"/>
  <c r="M317" i="60" s="1"/>
  <c r="M318" i="60" s="1"/>
  <c r="M319" i="60" s="1"/>
  <c r="M320" i="60" s="1"/>
  <c r="M321" i="60" s="1"/>
  <c r="M322" i="60" s="1"/>
  <c r="M323" i="60" s="1"/>
  <c r="M324" i="60" s="1"/>
  <c r="M325" i="60" s="1"/>
  <c r="M326" i="60" s="1"/>
  <c r="M327" i="60" s="1"/>
  <c r="M328" i="60" s="1"/>
  <c r="A300" i="60"/>
  <c r="M299" i="60"/>
  <c r="A299" i="60"/>
  <c r="A298" i="60"/>
  <c r="A297" i="60"/>
  <c r="A296" i="60"/>
  <c r="A294" i="60"/>
  <c r="A293" i="60"/>
  <c r="A292" i="60"/>
  <c r="A291" i="60"/>
  <c r="A290" i="60"/>
  <c r="A289" i="60"/>
  <c r="A288" i="60"/>
  <c r="A287" i="60"/>
  <c r="A286" i="60"/>
  <c r="A285" i="60"/>
  <c r="A284" i="60"/>
  <c r="A283" i="60"/>
  <c r="A282" i="60"/>
  <c r="A281" i="60"/>
  <c r="A280" i="60"/>
  <c r="A279" i="60"/>
  <c r="A278" i="60"/>
  <c r="A277" i="60"/>
  <c r="A276" i="60"/>
  <c r="A275" i="60"/>
  <c r="A274" i="60"/>
  <c r="A273" i="60"/>
  <c r="A272" i="60"/>
  <c r="A271" i="60"/>
  <c r="M270" i="60"/>
  <c r="M271" i="60" s="1"/>
  <c r="M272" i="60" s="1"/>
  <c r="M273" i="60" s="1"/>
  <c r="M274" i="60" s="1"/>
  <c r="M275" i="60" s="1"/>
  <c r="M276" i="60" s="1"/>
  <c r="M277" i="60" s="1"/>
  <c r="M278" i="60" s="1"/>
  <c r="M279" i="60" s="1"/>
  <c r="M280" i="60" s="1"/>
  <c r="M281" i="60" s="1"/>
  <c r="M282" i="60" s="1"/>
  <c r="M283" i="60" s="1"/>
  <c r="M284" i="60" s="1"/>
  <c r="M285" i="60" s="1"/>
  <c r="M286" i="60" s="1"/>
  <c r="M287" i="60" s="1"/>
  <c r="M288" i="60" s="1"/>
  <c r="M289" i="60" s="1"/>
  <c r="M290" i="60" s="1"/>
  <c r="M291" i="60" s="1"/>
  <c r="M292" i="60" s="1"/>
  <c r="M293" i="60" s="1"/>
  <c r="M294" i="60" s="1"/>
  <c r="M295" i="60" s="1"/>
  <c r="A270" i="60"/>
  <c r="M269" i="60"/>
  <c r="A269" i="60"/>
  <c r="A268" i="60"/>
  <c r="A267" i="60"/>
  <c r="A266" i="60"/>
  <c r="A264" i="60"/>
  <c r="A263" i="60"/>
  <c r="A262" i="60"/>
  <c r="A261" i="60"/>
  <c r="A260" i="60"/>
  <c r="A259" i="60"/>
  <c r="A258" i="60"/>
  <c r="A257" i="60"/>
  <c r="A256" i="60"/>
  <c r="A255" i="60"/>
  <c r="A254" i="60"/>
  <c r="A253" i="60"/>
  <c r="A252" i="60"/>
  <c r="A251" i="60"/>
  <c r="A250" i="60"/>
  <c r="A249" i="60"/>
  <c r="A248" i="60"/>
  <c r="A247" i="60"/>
  <c r="A246" i="60"/>
  <c r="A245" i="60"/>
  <c r="A244" i="60"/>
  <c r="A243" i="60"/>
  <c r="A242" i="60"/>
  <c r="A241" i="60"/>
  <c r="M240" i="60"/>
  <c r="M241" i="60" s="1"/>
  <c r="M242" i="60" s="1"/>
  <c r="M243" i="60" s="1"/>
  <c r="M244" i="60" s="1"/>
  <c r="M245" i="60" s="1"/>
  <c r="M246" i="60" s="1"/>
  <c r="M247" i="60" s="1"/>
  <c r="M248" i="60" s="1"/>
  <c r="M249" i="60" s="1"/>
  <c r="M250" i="60" s="1"/>
  <c r="M251" i="60" s="1"/>
  <c r="M252" i="60" s="1"/>
  <c r="M253" i="60" s="1"/>
  <c r="M254" i="60" s="1"/>
  <c r="M255" i="60" s="1"/>
  <c r="M256" i="60" s="1"/>
  <c r="M257" i="60" s="1"/>
  <c r="M258" i="60" s="1"/>
  <c r="M259" i="60" s="1"/>
  <c r="M260" i="60" s="1"/>
  <c r="M261" i="60" s="1"/>
  <c r="M262" i="60" s="1"/>
  <c r="M263" i="60" s="1"/>
  <c r="M264" i="60" s="1"/>
  <c r="M265" i="60" s="1"/>
  <c r="A240" i="60"/>
  <c r="A239" i="60"/>
  <c r="A238" i="60"/>
  <c r="A237" i="60"/>
  <c r="A235" i="60"/>
  <c r="A234" i="60"/>
  <c r="A233" i="60"/>
  <c r="A232" i="60"/>
  <c r="A231" i="60"/>
  <c r="A230" i="60"/>
  <c r="A229" i="60"/>
  <c r="A228" i="60"/>
  <c r="A227" i="60"/>
  <c r="A226" i="60"/>
  <c r="A225" i="60"/>
  <c r="A224" i="60"/>
  <c r="A223" i="60"/>
  <c r="A222" i="60"/>
  <c r="A221" i="60"/>
  <c r="A220" i="60"/>
  <c r="A219" i="60"/>
  <c r="A218" i="60"/>
  <c r="A217" i="60"/>
  <c r="A216" i="60"/>
  <c r="A215" i="60"/>
  <c r="A214" i="60"/>
  <c r="A213" i="60"/>
  <c r="A212" i="60"/>
  <c r="A211" i="60"/>
  <c r="M210" i="60"/>
  <c r="M211" i="60" s="1"/>
  <c r="M212" i="60" s="1"/>
  <c r="M213" i="60" s="1"/>
  <c r="M214" i="60" s="1"/>
  <c r="M215" i="60" s="1"/>
  <c r="M216" i="60" s="1"/>
  <c r="M217" i="60" s="1"/>
  <c r="M218" i="60" s="1"/>
  <c r="M219" i="60" s="1"/>
  <c r="M220" i="60" s="1"/>
  <c r="M221" i="60" s="1"/>
  <c r="M222" i="60" s="1"/>
  <c r="M223" i="60" s="1"/>
  <c r="M224" i="60" s="1"/>
  <c r="M225" i="60" s="1"/>
  <c r="M226" i="60" s="1"/>
  <c r="M227" i="60" s="1"/>
  <c r="M228" i="60" s="1"/>
  <c r="M229" i="60" s="1"/>
  <c r="M230" i="60" s="1"/>
  <c r="M231" i="60" s="1"/>
  <c r="M232" i="60" s="1"/>
  <c r="M233" i="60" s="1"/>
  <c r="M234" i="60" s="1"/>
  <c r="M235" i="60" s="1"/>
  <c r="M236" i="60" s="1"/>
  <c r="A210" i="60"/>
  <c r="A209" i="60"/>
  <c r="A208" i="60"/>
  <c r="A207" i="60"/>
  <c r="A205" i="60"/>
  <c r="A204" i="60"/>
  <c r="A203" i="60"/>
  <c r="A202" i="60"/>
  <c r="A201" i="60"/>
  <c r="A200" i="60"/>
  <c r="A199" i="60"/>
  <c r="A198" i="60"/>
  <c r="A197" i="60"/>
  <c r="A196" i="60"/>
  <c r="A195" i="60"/>
  <c r="A194" i="60"/>
  <c r="A193" i="60"/>
  <c r="A192" i="60"/>
  <c r="A191" i="60"/>
  <c r="A190" i="60"/>
  <c r="A189" i="60"/>
  <c r="A188" i="60"/>
  <c r="A187" i="60"/>
  <c r="A186" i="60"/>
  <c r="A185" i="60"/>
  <c r="A184" i="60"/>
  <c r="A183" i="60"/>
  <c r="A182" i="60"/>
  <c r="A181" i="60"/>
  <c r="A180" i="60"/>
  <c r="A179" i="60"/>
  <c r="M178" i="60"/>
  <c r="M179" i="60" s="1"/>
  <c r="M180" i="60" s="1"/>
  <c r="M181" i="60" s="1"/>
  <c r="M182" i="60" s="1"/>
  <c r="M183" i="60" s="1"/>
  <c r="M184" i="60" s="1"/>
  <c r="M185" i="60" s="1"/>
  <c r="M186" i="60" s="1"/>
  <c r="M187" i="60" s="1"/>
  <c r="M188" i="60" s="1"/>
  <c r="M189" i="60" s="1"/>
  <c r="M190" i="60" s="1"/>
  <c r="M191" i="60" s="1"/>
  <c r="M192" i="60" s="1"/>
  <c r="M193" i="60" s="1"/>
  <c r="M194" i="60" s="1"/>
  <c r="M195" i="60" s="1"/>
  <c r="M196" i="60" s="1"/>
  <c r="M197" i="60" s="1"/>
  <c r="M198" i="60" s="1"/>
  <c r="M199" i="60" s="1"/>
  <c r="M200" i="60" s="1"/>
  <c r="M201" i="60" s="1"/>
  <c r="M202" i="60" s="1"/>
  <c r="M203" i="60" s="1"/>
  <c r="M204" i="60" s="1"/>
  <c r="M205" i="60" s="1"/>
  <c r="M206" i="60" s="1"/>
  <c r="A178" i="60"/>
  <c r="M177" i="60"/>
  <c r="A177" i="60"/>
  <c r="A176" i="60"/>
  <c r="A175" i="60"/>
  <c r="A174" i="60"/>
  <c r="A172" i="60"/>
  <c r="A171" i="60"/>
  <c r="A170" i="60"/>
  <c r="A169" i="60"/>
  <c r="A168" i="60"/>
  <c r="A167" i="60"/>
  <c r="A166" i="60"/>
  <c r="A165" i="60"/>
  <c r="A164" i="60"/>
  <c r="A163" i="60"/>
  <c r="A162" i="60"/>
  <c r="A161" i="60"/>
  <c r="A160" i="60"/>
  <c r="A159" i="60"/>
  <c r="A158" i="60"/>
  <c r="A157" i="60"/>
  <c r="A156" i="60"/>
  <c r="A155" i="60"/>
  <c r="A154" i="60"/>
  <c r="A153" i="60"/>
  <c r="A152" i="60"/>
  <c r="A151" i="60"/>
  <c r="A150" i="60"/>
  <c r="A149" i="60"/>
  <c r="A148" i="60"/>
  <c r="A147" i="60"/>
  <c r="A146" i="60"/>
  <c r="A145" i="60"/>
  <c r="M144" i="60"/>
  <c r="M145" i="60" s="1"/>
  <c r="M146" i="60" s="1"/>
  <c r="M147" i="60" s="1"/>
  <c r="M148" i="60" s="1"/>
  <c r="M149" i="60" s="1"/>
  <c r="M150" i="60" s="1"/>
  <c r="M151" i="60" s="1"/>
  <c r="M152" i="60" s="1"/>
  <c r="M153" i="60" s="1"/>
  <c r="M154" i="60" s="1"/>
  <c r="M155" i="60" s="1"/>
  <c r="M156" i="60" s="1"/>
  <c r="M157" i="60" s="1"/>
  <c r="M158" i="60" s="1"/>
  <c r="M159" i="60" s="1"/>
  <c r="M160" i="60" s="1"/>
  <c r="M161" i="60" s="1"/>
  <c r="M162" i="60" s="1"/>
  <c r="M163" i="60" s="1"/>
  <c r="M164" i="60" s="1"/>
  <c r="M165" i="60" s="1"/>
  <c r="M166" i="60" s="1"/>
  <c r="M167" i="60" s="1"/>
  <c r="M168" i="60" s="1"/>
  <c r="M169" i="60" s="1"/>
  <c r="M170" i="60" s="1"/>
  <c r="M171" i="60" s="1"/>
  <c r="M172" i="60" s="1"/>
  <c r="M173" i="60" s="1"/>
  <c r="A144" i="60"/>
  <c r="A143" i="60"/>
  <c r="A142" i="60"/>
  <c r="A141" i="60"/>
  <c r="A139" i="60"/>
  <c r="A138" i="60"/>
  <c r="A137" i="60"/>
  <c r="A136" i="60"/>
  <c r="A135" i="60"/>
  <c r="A134" i="60"/>
  <c r="A133" i="60"/>
  <c r="A132" i="60"/>
  <c r="A131" i="60"/>
  <c r="A130" i="60"/>
  <c r="A129" i="60"/>
  <c r="A128" i="60"/>
  <c r="A127" i="60"/>
  <c r="A126" i="60"/>
  <c r="A125" i="60"/>
  <c r="A124" i="60"/>
  <c r="A123" i="60"/>
  <c r="A122" i="60"/>
  <c r="A121" i="60"/>
  <c r="A120" i="60"/>
  <c r="A119" i="60"/>
  <c r="A118" i="60"/>
  <c r="A117" i="60"/>
  <c r="A116" i="60"/>
  <c r="A115" i="60"/>
  <c r="A114" i="60"/>
  <c r="A113" i="60"/>
  <c r="M112" i="60"/>
  <c r="M113" i="60" s="1"/>
  <c r="M114" i="60" s="1"/>
  <c r="M115" i="60" s="1"/>
  <c r="M116" i="60" s="1"/>
  <c r="M117" i="60" s="1"/>
  <c r="M118" i="60" s="1"/>
  <c r="M119" i="60" s="1"/>
  <c r="M120" i="60" s="1"/>
  <c r="M121" i="60" s="1"/>
  <c r="M122" i="60" s="1"/>
  <c r="M123" i="60" s="1"/>
  <c r="M124" i="60" s="1"/>
  <c r="M125" i="60" s="1"/>
  <c r="M126" i="60" s="1"/>
  <c r="M127" i="60" s="1"/>
  <c r="M128" i="60" s="1"/>
  <c r="M129" i="60" s="1"/>
  <c r="M130" i="60" s="1"/>
  <c r="M131" i="60" s="1"/>
  <c r="M132" i="60" s="1"/>
  <c r="M133" i="60" s="1"/>
  <c r="M134" i="60" s="1"/>
  <c r="M135" i="60" s="1"/>
  <c r="M136" i="60" s="1"/>
  <c r="M137" i="60" s="1"/>
  <c r="M138" i="60" s="1"/>
  <c r="M139" i="60" s="1"/>
  <c r="M140" i="60" s="1"/>
  <c r="A112" i="60"/>
  <c r="M111" i="60"/>
  <c r="A111" i="60"/>
  <c r="A110" i="60"/>
  <c r="A109" i="60"/>
  <c r="A108"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M78" i="60"/>
  <c r="M79" i="60" s="1"/>
  <c r="M80" i="60" s="1"/>
  <c r="M81" i="60" s="1"/>
  <c r="M82" i="60" s="1"/>
  <c r="M83" i="60" s="1"/>
  <c r="M84" i="60" s="1"/>
  <c r="M85" i="60" s="1"/>
  <c r="M86" i="60" s="1"/>
  <c r="M87" i="60" s="1"/>
  <c r="M88" i="60" s="1"/>
  <c r="M89" i="60" s="1"/>
  <c r="M90" i="60" s="1"/>
  <c r="M91" i="60" s="1"/>
  <c r="M92" i="60" s="1"/>
  <c r="M93" i="60" s="1"/>
  <c r="M94" i="60" s="1"/>
  <c r="M95" i="60" s="1"/>
  <c r="M96" i="60" s="1"/>
  <c r="M97" i="60" s="1"/>
  <c r="M98" i="60" s="1"/>
  <c r="M99" i="60" s="1"/>
  <c r="M100" i="60" s="1"/>
  <c r="M101" i="60" s="1"/>
  <c r="M102" i="60" s="1"/>
  <c r="M103" i="60" s="1"/>
  <c r="M104" i="60" s="1"/>
  <c r="M105" i="60" s="1"/>
  <c r="M106" i="60" s="1"/>
  <c r="M107" i="60" s="1"/>
  <c r="A78" i="60"/>
  <c r="M77" i="60"/>
  <c r="A77" i="60"/>
  <c r="A76" i="60"/>
  <c r="A75" i="60"/>
  <c r="A74" i="60"/>
  <c r="A72" i="60"/>
  <c r="A71" i="60"/>
  <c r="A70" i="60"/>
  <c r="A69" i="60"/>
  <c r="A68" i="60"/>
  <c r="A67" i="60"/>
  <c r="A66" i="60"/>
  <c r="A65" i="60"/>
  <c r="A64" i="60"/>
  <c r="A63" i="60"/>
  <c r="A62" i="60"/>
  <c r="A61" i="60"/>
  <c r="A60" i="60"/>
  <c r="A59" i="60"/>
  <c r="A58" i="60"/>
  <c r="A57" i="60"/>
  <c r="A56" i="60"/>
  <c r="A55" i="60"/>
  <c r="A54" i="60"/>
  <c r="A53" i="60"/>
  <c r="A52" i="60"/>
  <c r="A51" i="60"/>
  <c r="A50" i="60"/>
  <c r="A49" i="60"/>
  <c r="A48" i="60"/>
  <c r="A47" i="60"/>
  <c r="A46" i="60"/>
  <c r="A45" i="60"/>
  <c r="A44" i="60"/>
  <c r="A43" i="60"/>
  <c r="A42" i="60"/>
  <c r="A41" i="60"/>
  <c r="A40" i="60"/>
  <c r="A39" i="60"/>
  <c r="M38" i="60"/>
  <c r="M39" i="60" s="1"/>
  <c r="M40" i="60" s="1"/>
  <c r="M41" i="60" s="1"/>
  <c r="M42" i="60" s="1"/>
  <c r="M43" i="60" s="1"/>
  <c r="M44" i="60" s="1"/>
  <c r="M45" i="60" s="1"/>
  <c r="M46" i="60" s="1"/>
  <c r="M47" i="60" s="1"/>
  <c r="M48" i="60" s="1"/>
  <c r="M49" i="60" s="1"/>
  <c r="M50" i="60" s="1"/>
  <c r="M51" i="60" s="1"/>
  <c r="M52" i="60" s="1"/>
  <c r="M53" i="60" s="1"/>
  <c r="M54" i="60" s="1"/>
  <c r="M55" i="60" s="1"/>
  <c r="M56" i="60" s="1"/>
  <c r="M57" i="60" s="1"/>
  <c r="M58" i="60" s="1"/>
  <c r="M59" i="60" s="1"/>
  <c r="M60" i="60" s="1"/>
  <c r="M61" i="60" s="1"/>
  <c r="M62" i="60" s="1"/>
  <c r="M63" i="60" s="1"/>
  <c r="M64" i="60" s="1"/>
  <c r="M65" i="60" s="1"/>
  <c r="M66" i="60" s="1"/>
  <c r="M67" i="60" s="1"/>
  <c r="M68" i="60" s="1"/>
  <c r="M69" i="60" s="1"/>
  <c r="M70" i="60" s="1"/>
  <c r="M71" i="60" s="1"/>
  <c r="M72" i="60" s="1"/>
  <c r="M73" i="60" s="1"/>
  <c r="A38" i="60"/>
  <c r="M37" i="60"/>
  <c r="A37" i="60"/>
  <c r="A36" i="60"/>
  <c r="A35" i="60"/>
  <c r="A34"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M4" i="60"/>
  <c r="M5" i="60" s="1"/>
  <c r="M6" i="60" s="1"/>
  <c r="M7" i="60" s="1"/>
  <c r="M8" i="60" s="1"/>
  <c r="M9" i="60" s="1"/>
  <c r="M10" i="60" s="1"/>
  <c r="M11" i="60" s="1"/>
  <c r="M12" i="60" s="1"/>
  <c r="M13" i="60" s="1"/>
  <c r="M14" i="60" s="1"/>
  <c r="M15" i="60" s="1"/>
  <c r="M16" i="60" s="1"/>
  <c r="M17" i="60" s="1"/>
  <c r="M18" i="60" s="1"/>
  <c r="M19" i="60" s="1"/>
  <c r="M20" i="60" s="1"/>
  <c r="M21" i="60" s="1"/>
  <c r="M22" i="60" s="1"/>
  <c r="M23" i="60" s="1"/>
  <c r="M24" i="60" s="1"/>
  <c r="M25" i="60" s="1"/>
  <c r="M26" i="60" s="1"/>
  <c r="M27" i="60" s="1"/>
  <c r="M28" i="60" s="1"/>
  <c r="M29" i="60" s="1"/>
  <c r="M30" i="60" s="1"/>
  <c r="M31" i="60" s="1"/>
  <c r="M32" i="60" s="1"/>
  <c r="M33" i="60" s="1"/>
  <c r="A4" i="60"/>
  <c r="M3" i="60"/>
  <c r="M2" i="60"/>
  <c r="D333" i="59"/>
  <c r="D317" i="59"/>
  <c r="B320" i="59" s="1"/>
  <c r="D285" i="59"/>
  <c r="D253" i="59"/>
  <c r="D205" i="59"/>
  <c r="D189" i="59"/>
  <c r="B192" i="59" s="1"/>
  <c r="D157" i="59"/>
  <c r="J157" i="59" s="1"/>
  <c r="K157" i="59" s="1"/>
  <c r="K156" i="59" s="1"/>
  <c r="K158" i="59" s="1"/>
  <c r="D141" i="59"/>
  <c r="B144" i="59" s="1"/>
  <c r="D125" i="59"/>
  <c r="D93" i="59"/>
  <c r="E93" i="59" s="1"/>
  <c r="D77" i="59"/>
  <c r="B80" i="59" s="1"/>
  <c r="D61" i="59"/>
  <c r="D45" i="59"/>
  <c r="B48" i="59" s="1"/>
  <c r="D29" i="59"/>
  <c r="B32" i="59" s="1"/>
  <c r="K13" i="59"/>
  <c r="K12" i="59" s="1"/>
  <c r="K14" i="59" s="1"/>
  <c r="K15" i="59" s="1"/>
  <c r="K16" i="59" s="1"/>
  <c r="B16" i="59"/>
  <c r="D7" i="59"/>
  <c r="D33" i="58"/>
  <c r="D301" i="59" s="1"/>
  <c r="D31" i="58"/>
  <c r="D269" i="59" s="1"/>
  <c r="B272" i="59" s="1"/>
  <c r="D29" i="58"/>
  <c r="D237" i="59" s="1"/>
  <c r="B240" i="59" s="1"/>
  <c r="D28" i="58"/>
  <c r="D221" i="59" s="1"/>
  <c r="D25" i="58"/>
  <c r="D173" i="59" s="1"/>
  <c r="B176" i="59" s="1"/>
  <c r="G12" i="58"/>
  <c r="E17" i="26" s="1"/>
  <c r="D52" i="57"/>
  <c r="E37" i="57"/>
  <c r="E43" i="57" s="1"/>
  <c r="G31" i="57"/>
  <c r="E31" i="57"/>
  <c r="E60" i="57" s="1"/>
  <c r="E25" i="57"/>
  <c r="E15" i="57"/>
  <c r="E12" i="57"/>
  <c r="E9" i="57"/>
  <c r="K12" i="67" l="1"/>
  <c r="K16" i="67" s="1"/>
  <c r="F8" i="50" s="1"/>
  <c r="G8" i="50" s="1"/>
  <c r="I31" i="67"/>
  <c r="K31" i="67" s="1"/>
  <c r="H61" i="27"/>
  <c r="I61" i="27" s="1"/>
  <c r="H62" i="27"/>
  <c r="I62" i="27" s="1"/>
  <c r="K33" i="67"/>
  <c r="E48" i="57"/>
  <c r="B64" i="59"/>
  <c r="E61" i="59"/>
  <c r="E7" i="59"/>
  <c r="H12" i="58"/>
  <c r="F17" i="26" s="1"/>
  <c r="J189" i="59"/>
  <c r="K189" i="59" s="1"/>
  <c r="K188" i="59" s="1"/>
  <c r="K190" i="59" s="1"/>
  <c r="C35" i="59"/>
  <c r="C131" i="59"/>
  <c r="C259" i="59"/>
  <c r="C51" i="59"/>
  <c r="C147" i="59"/>
  <c r="C275" i="59"/>
  <c r="C67" i="59"/>
  <c r="C163" i="59"/>
  <c r="C291" i="59"/>
  <c r="C83" i="59"/>
  <c r="C179" i="59"/>
  <c r="C307" i="59"/>
  <c r="C195" i="59"/>
  <c r="C323" i="59"/>
  <c r="C99" i="59"/>
  <c r="C211" i="59"/>
  <c r="C3" i="59"/>
  <c r="C227" i="59"/>
  <c r="C19" i="59"/>
  <c r="C115" i="59"/>
  <c r="C243" i="59"/>
  <c r="J125" i="59"/>
  <c r="K125" i="59" s="1"/>
  <c r="K124" i="59" s="1"/>
  <c r="K126" i="59" s="1"/>
  <c r="J317" i="59"/>
  <c r="K317" i="59" s="1"/>
  <c r="K316" i="59" s="1"/>
  <c r="K318" i="59" s="1"/>
  <c r="J205" i="59"/>
  <c r="J109" i="59"/>
  <c r="K109" i="59" s="1"/>
  <c r="K108" i="59" s="1"/>
  <c r="K110" i="59" s="1"/>
  <c r="J333" i="59"/>
  <c r="E269" i="59"/>
  <c r="E285" i="59"/>
  <c r="J221" i="59"/>
  <c r="K221" i="59" s="1"/>
  <c r="K220" i="59" s="1"/>
  <c r="K222" i="59" s="1"/>
  <c r="B224" i="59"/>
  <c r="B160" i="59"/>
  <c r="E141" i="59"/>
  <c r="E253" i="59"/>
  <c r="E45" i="59"/>
  <c r="J141" i="59"/>
  <c r="J253" i="59"/>
  <c r="B96" i="59"/>
  <c r="B208" i="59"/>
  <c r="B336" i="59"/>
  <c r="B288" i="59"/>
  <c r="E173" i="59"/>
  <c r="E125" i="59"/>
  <c r="E189" i="59"/>
  <c r="E317" i="59"/>
  <c r="B112" i="59"/>
  <c r="E205" i="59"/>
  <c r="E333" i="59"/>
  <c r="B128" i="59"/>
  <c r="B256" i="59"/>
  <c r="G60" i="57"/>
  <c r="J173" i="59"/>
  <c r="K173" i="59" s="1"/>
  <c r="K172" i="59" s="1"/>
  <c r="K174" i="59" s="1"/>
  <c r="M34" i="60"/>
  <c r="M35" i="60" s="1"/>
  <c r="M36" i="60" s="1"/>
  <c r="A33" i="60"/>
  <c r="M266" i="60"/>
  <c r="M267" i="60" s="1"/>
  <c r="M268" i="60" s="1"/>
  <c r="A265" i="60"/>
  <c r="M505" i="60"/>
  <c r="M506" i="60" s="1"/>
  <c r="M507" i="60" s="1"/>
  <c r="A504" i="60"/>
  <c r="A784" i="60"/>
  <c r="M785" i="60"/>
  <c r="M786" i="60" s="1"/>
  <c r="M787" i="60" s="1"/>
  <c r="A956" i="60"/>
  <c r="M957" i="60"/>
  <c r="M958" i="60" s="1"/>
  <c r="M959" i="60" s="1"/>
  <c r="M986" i="60"/>
  <c r="M987" i="60" s="1"/>
  <c r="M988" i="60" s="1"/>
  <c r="A985" i="60"/>
  <c r="M1189" i="60"/>
  <c r="M1190" i="60" s="1"/>
  <c r="M1191" i="60" s="1"/>
  <c r="A1188" i="60"/>
  <c r="M1275" i="60"/>
  <c r="M1276" i="60" s="1"/>
  <c r="M1277" i="60" s="1"/>
  <c r="A1274" i="60"/>
  <c r="M715" i="60"/>
  <c r="M716" i="60" s="1"/>
  <c r="M717" i="60" s="1"/>
  <c r="A714" i="60"/>
  <c r="M890" i="60"/>
  <c r="M891" i="60" s="1"/>
  <c r="M892" i="60" s="1"/>
  <c r="A889" i="60"/>
  <c r="M1160" i="60"/>
  <c r="M1161" i="60" s="1"/>
  <c r="M1162" i="60" s="1"/>
  <c r="A1159" i="60"/>
  <c r="A1450" i="60"/>
  <c r="M1451" i="60"/>
  <c r="M1452" i="60" s="1"/>
  <c r="M1453" i="60" s="1"/>
  <c r="J269" i="59"/>
  <c r="K269" i="59" s="1"/>
  <c r="K268" i="59" s="1"/>
  <c r="K270" i="59" s="1"/>
  <c r="M207" i="60"/>
  <c r="M208" i="60" s="1"/>
  <c r="M209" i="60" s="1"/>
  <c r="A206" i="60"/>
  <c r="A236" i="60"/>
  <c r="M237" i="60"/>
  <c r="M238" i="60" s="1"/>
  <c r="M239" i="60" s="1"/>
  <c r="M385" i="60"/>
  <c r="M386" i="60" s="1"/>
  <c r="M387" i="60" s="1"/>
  <c r="A384" i="60"/>
  <c r="M475" i="60"/>
  <c r="M476" i="60" s="1"/>
  <c r="M477" i="60" s="1"/>
  <c r="A474" i="60"/>
  <c r="M645" i="60"/>
  <c r="M646" i="60" s="1"/>
  <c r="M647" i="60" s="1"/>
  <c r="A644" i="60"/>
  <c r="A819" i="60"/>
  <c r="M820" i="60"/>
  <c r="M821" i="60" s="1"/>
  <c r="M822" i="60" s="1"/>
  <c r="M1073" i="60"/>
  <c r="M1074" i="60" s="1"/>
  <c r="M1075" i="60" s="1"/>
  <c r="A1072" i="60"/>
  <c r="A1043" i="60"/>
  <c r="M1044" i="60"/>
  <c r="M1045" i="60" s="1"/>
  <c r="M1046" i="60" s="1"/>
  <c r="E19" i="57"/>
  <c r="E49" i="57" s="1"/>
  <c r="E50" i="57" s="1"/>
  <c r="A107" i="60"/>
  <c r="J29" i="59" s="1"/>
  <c r="K29" i="59" s="1"/>
  <c r="K28" i="59" s="1"/>
  <c r="K30" i="59" s="1"/>
  <c r="M108" i="60"/>
  <c r="M109" i="60" s="1"/>
  <c r="M110" i="60" s="1"/>
  <c r="M445" i="60"/>
  <c r="M446" i="60" s="1"/>
  <c r="M447" i="60" s="1"/>
  <c r="A444" i="60"/>
  <c r="A679" i="60"/>
  <c r="M680" i="60"/>
  <c r="M681" i="60" s="1"/>
  <c r="M682" i="60" s="1"/>
  <c r="M1218" i="60"/>
  <c r="M1219" i="60" s="1"/>
  <c r="M1220" i="60" s="1"/>
  <c r="A1217" i="60"/>
  <c r="M1304" i="60"/>
  <c r="M1305" i="60" s="1"/>
  <c r="M1306" i="60" s="1"/>
  <c r="A1303" i="60"/>
  <c r="M750" i="60"/>
  <c r="M751" i="60" s="1"/>
  <c r="M752" i="60" s="1"/>
  <c r="A749" i="60"/>
  <c r="M1246" i="60"/>
  <c r="M1247" i="60" s="1"/>
  <c r="M1248" i="60" s="1"/>
  <c r="A1245" i="60"/>
  <c r="M610" i="60"/>
  <c r="M611" i="60" s="1"/>
  <c r="M612" i="60" s="1"/>
  <c r="A609" i="60"/>
  <c r="M1131" i="60"/>
  <c r="M1132" i="60" s="1"/>
  <c r="M1133" i="60" s="1"/>
  <c r="A1130" i="60"/>
  <c r="M74" i="60"/>
  <c r="M75" i="60" s="1"/>
  <c r="M76" i="60" s="1"/>
  <c r="A73" i="60"/>
  <c r="A1506" i="60"/>
  <c r="M1507" i="60"/>
  <c r="M1508" i="60" s="1"/>
  <c r="M1509" i="60" s="1"/>
  <c r="A328" i="60"/>
  <c r="M329" i="60"/>
  <c r="M330" i="60" s="1"/>
  <c r="M331" i="60" s="1"/>
  <c r="M357" i="60"/>
  <c r="M358" i="60" s="1"/>
  <c r="M359" i="60" s="1"/>
  <c r="A356" i="60"/>
  <c r="M415" i="60"/>
  <c r="M416" i="60" s="1"/>
  <c r="M417" i="60" s="1"/>
  <c r="A414" i="60"/>
  <c r="A539" i="60"/>
  <c r="M540" i="60"/>
  <c r="M541" i="60" s="1"/>
  <c r="M542" i="60" s="1"/>
  <c r="M925" i="60"/>
  <c r="M926" i="60" s="1"/>
  <c r="M927" i="60" s="1"/>
  <c r="A924" i="60"/>
  <c r="M1102" i="60"/>
  <c r="M1103" i="60" s="1"/>
  <c r="M1104" i="60" s="1"/>
  <c r="A1101" i="60"/>
  <c r="M1391" i="60"/>
  <c r="M1392" i="60" s="1"/>
  <c r="M1393" i="60" s="1"/>
  <c r="A1390" i="60"/>
  <c r="M575" i="60"/>
  <c r="M576" i="60" s="1"/>
  <c r="M577" i="60" s="1"/>
  <c r="A574" i="60"/>
  <c r="A1332" i="60"/>
  <c r="M1333" i="60"/>
  <c r="M1334" i="60" s="1"/>
  <c r="M1335" i="60" s="1"/>
  <c r="J237" i="59"/>
  <c r="K237" i="59" s="1"/>
  <c r="K236" i="59" s="1"/>
  <c r="K238" i="59" s="1"/>
  <c r="A140" i="60"/>
  <c r="M141" i="60"/>
  <c r="M142" i="60" s="1"/>
  <c r="M143" i="60" s="1"/>
  <c r="M174" i="60"/>
  <c r="M175" i="60" s="1"/>
  <c r="M176" i="60" s="1"/>
  <c r="A173" i="60"/>
  <c r="A295" i="60"/>
  <c r="M296" i="60"/>
  <c r="M297" i="60" s="1"/>
  <c r="M298" i="60" s="1"/>
  <c r="M855" i="60"/>
  <c r="M856" i="60" s="1"/>
  <c r="M857" i="60" s="1"/>
  <c r="A854" i="60"/>
  <c r="M1015" i="60"/>
  <c r="M1016" i="60" s="1"/>
  <c r="M1017" i="60" s="1"/>
  <c r="A1014" i="60"/>
  <c r="A1361" i="60"/>
  <c r="M1362" i="60"/>
  <c r="M1363" i="60" s="1"/>
  <c r="M1364" i="60" s="1"/>
  <c r="M1421" i="60"/>
  <c r="M1422" i="60" s="1"/>
  <c r="M1423" i="60" s="1"/>
  <c r="A1420" i="60"/>
  <c r="A1478" i="60"/>
  <c r="M1479" i="60"/>
  <c r="M1480" i="60" s="1"/>
  <c r="M1481" i="60" s="1"/>
  <c r="E157" i="59"/>
  <c r="E237" i="59"/>
  <c r="J285" i="59"/>
  <c r="K285" i="59" s="1"/>
  <c r="K284" i="59" s="1"/>
  <c r="K286" i="59" s="1"/>
  <c r="E221" i="59"/>
  <c r="J93" i="59"/>
  <c r="K93" i="59" s="1"/>
  <c r="K92" i="59" s="1"/>
  <c r="K94" i="59" s="1"/>
  <c r="E109" i="59"/>
  <c r="B304" i="59"/>
  <c r="E77" i="59"/>
  <c r="K27" i="67" l="1"/>
  <c r="K28" i="67" s="1"/>
  <c r="K39" i="67"/>
  <c r="H8" i="50" s="1"/>
  <c r="I8" i="50" s="1"/>
  <c r="H60" i="27"/>
  <c r="I60" i="27" s="1"/>
  <c r="K17" i="26"/>
  <c r="G17" i="26"/>
  <c r="E23" i="59"/>
  <c r="I12" i="58"/>
  <c r="K253" i="59"/>
  <c r="K252" i="59" s="1"/>
  <c r="K254" i="59" s="1"/>
  <c r="K141" i="59"/>
  <c r="K140" i="59" s="1"/>
  <c r="K142" i="59" s="1"/>
  <c r="K205" i="59"/>
  <c r="K204" i="59" s="1"/>
  <c r="K206" i="59" s="1"/>
  <c r="K333" i="59"/>
  <c r="K332" i="59" s="1"/>
  <c r="K334" i="59" s="1"/>
  <c r="E39" i="59"/>
  <c r="E51" i="57"/>
  <c r="E52" i="57" s="1"/>
  <c r="G52" i="57" s="1"/>
  <c r="E55" i="57"/>
  <c r="G55" i="57" s="1"/>
  <c r="G17" i="58" s="1"/>
  <c r="J77" i="59"/>
  <c r="K77" i="59" s="1"/>
  <c r="K76" i="59" s="1"/>
  <c r="K78" i="59" s="1"/>
  <c r="J61" i="59"/>
  <c r="K61" i="59" s="1"/>
  <c r="K60" i="59" s="1"/>
  <c r="K62" i="59" s="1"/>
  <c r="J45" i="59"/>
  <c r="K45" i="59" s="1"/>
  <c r="K44" i="59" s="1"/>
  <c r="K46" i="59" s="1"/>
  <c r="J301" i="59"/>
  <c r="K301" i="59" s="1"/>
  <c r="K300" i="59" s="1"/>
  <c r="K302" i="59" s="1"/>
  <c r="E301" i="59"/>
  <c r="G26" i="58"/>
  <c r="G32" i="58"/>
  <c r="G27" i="58"/>
  <c r="G28" i="58"/>
  <c r="G23" i="58"/>
  <c r="G29" i="58"/>
  <c r="K49" i="67" l="1"/>
  <c r="J17" i="26"/>
  <c r="G54" i="57"/>
  <c r="G15" i="58" s="1"/>
  <c r="G53" i="57"/>
  <c r="G16" i="58" s="1"/>
  <c r="E57" i="57"/>
  <c r="G51" i="57"/>
  <c r="G14" i="58" s="1"/>
  <c r="E55" i="59"/>
  <c r="E71" i="59" l="1"/>
  <c r="G57" i="57"/>
  <c r="E58" i="57"/>
  <c r="G58" i="57" s="1"/>
  <c r="D60" i="57"/>
  <c r="D59" i="57" s="1"/>
  <c r="E59" i="57" l="1"/>
  <c r="G59" i="57"/>
  <c r="G31" i="58"/>
  <c r="G21" i="58"/>
  <c r="G22" i="58"/>
  <c r="G33" i="58"/>
  <c r="G25" i="58"/>
  <c r="G30" i="58"/>
  <c r="G24" i="58"/>
  <c r="E87" i="59"/>
  <c r="E103" i="59" l="1"/>
  <c r="E119" i="59" l="1"/>
  <c r="E135" i="59" l="1"/>
  <c r="E151" i="59" l="1"/>
  <c r="E167" i="59" l="1"/>
  <c r="E183" i="59" l="1"/>
  <c r="E199" i="59" l="1"/>
  <c r="E215" i="59" l="1"/>
  <c r="E231" i="59" l="1"/>
  <c r="E247" i="59" l="1"/>
  <c r="E263" i="59" l="1"/>
  <c r="E279" i="59" l="1"/>
  <c r="E295" i="59" l="1"/>
  <c r="E311" i="59" l="1"/>
  <c r="E327" i="59"/>
  <c r="F77" i="27" l="1"/>
  <c r="C12" i="19"/>
  <c r="C51" i="27"/>
  <c r="E51" i="27" s="1"/>
  <c r="F51" i="27"/>
  <c r="C14" i="27"/>
  <c r="C13" i="27"/>
  <c r="C33" i="11"/>
  <c r="C32" i="11"/>
  <c r="A119" i="5"/>
  <c r="B119" i="5"/>
  <c r="A120" i="5"/>
  <c r="B120" i="5"/>
  <c r="A121" i="5"/>
  <c r="B121" i="5"/>
  <c r="A122" i="5"/>
  <c r="B122" i="5"/>
  <c r="B118" i="5"/>
  <c r="A118" i="5"/>
  <c r="A102" i="5"/>
  <c r="B102" i="5"/>
  <c r="A103" i="5"/>
  <c r="B103" i="5"/>
  <c r="A104" i="5"/>
  <c r="B104" i="5"/>
  <c r="A105" i="5"/>
  <c r="B105" i="5"/>
  <c r="A106" i="5"/>
  <c r="B106" i="5"/>
  <c r="A107" i="5"/>
  <c r="B107" i="5"/>
  <c r="A108" i="5"/>
  <c r="B108" i="5"/>
  <c r="A109" i="5"/>
  <c r="B109" i="5"/>
  <c r="A110" i="5"/>
  <c r="B110" i="5"/>
  <c r="A111" i="5"/>
  <c r="B111" i="5"/>
  <c r="A112" i="5"/>
  <c r="B112" i="5"/>
  <c r="A113" i="5"/>
  <c r="B113"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B5" i="5"/>
  <c r="C12" i="49"/>
  <c r="A10" i="18"/>
  <c r="A9" i="18"/>
  <c r="A8" i="18"/>
  <c r="Q36" i="26"/>
  <c r="K100" i="27" l="1"/>
  <c r="K106" i="27"/>
  <c r="K23" i="27"/>
  <c r="AU36" i="26"/>
  <c r="K7" i="27"/>
  <c r="K11" i="27"/>
  <c r="K29" i="27"/>
  <c r="K44" i="27"/>
  <c r="K66" i="27"/>
  <c r="K74" i="27"/>
  <c r="K84" i="27"/>
  <c r="K91" i="27"/>
  <c r="K98" i="27"/>
  <c r="K102" i="27"/>
  <c r="K8" i="27"/>
  <c r="K12" i="27"/>
  <c r="K30" i="27"/>
  <c r="K45" i="27"/>
  <c r="K67" i="27"/>
  <c r="K75" i="27"/>
  <c r="K85" i="27"/>
  <c r="K99" i="27"/>
  <c r="K77" i="27"/>
  <c r="K9" i="27"/>
  <c r="K27" i="27"/>
  <c r="K31" i="27"/>
  <c r="K46" i="27"/>
  <c r="K68" i="27"/>
  <c r="K76" i="27"/>
  <c r="K96" i="27"/>
  <c r="K47" i="27"/>
  <c r="K22" i="27"/>
  <c r="K21" i="27"/>
  <c r="K20" i="27"/>
  <c r="K38" i="27"/>
  <c r="K19" i="27"/>
  <c r="K18" i="27"/>
  <c r="K17" i="27"/>
  <c r="K6" i="27"/>
  <c r="K10" i="27"/>
  <c r="K28" i="27"/>
  <c r="K43" i="27"/>
  <c r="K65" i="27"/>
  <c r="K73" i="27"/>
  <c r="K82" i="27"/>
  <c r="K90" i="27"/>
  <c r="K97" i="27"/>
  <c r="K101" i="27"/>
  <c r="B3" i="50" l="1"/>
  <c r="A28" i="40"/>
  <c r="A29" i="40" s="1"/>
  <c r="A30" i="40" s="1"/>
  <c r="A36" i="40" s="1"/>
  <c r="A37" i="40" s="1"/>
  <c r="A38" i="40" s="1"/>
  <c r="A40" i="40" s="1"/>
  <c r="A41" i="40" s="1"/>
  <c r="A11" i="40"/>
  <c r="A12" i="40" s="1"/>
  <c r="A6" i="27"/>
  <c r="N27" i="26"/>
  <c r="A7" i="27" l="1"/>
  <c r="A8" i="27" s="1"/>
  <c r="A9" i="27" s="1"/>
  <c r="A10" i="27" s="1"/>
  <c r="A11" i="27" s="1"/>
  <c r="A12" i="27" s="1"/>
  <c r="A13" i="27" s="1"/>
  <c r="A14" i="27" s="1"/>
  <c r="A15" i="27" s="1"/>
  <c r="B11" i="26"/>
  <c r="A27" i="27"/>
  <c r="A28" i="27" s="1"/>
  <c r="A29" i="27" s="1"/>
  <c r="A30" i="27" s="1"/>
  <c r="A31" i="27" s="1"/>
  <c r="A24" i="40"/>
  <c r="M12" i="44"/>
  <c r="B15" i="50"/>
  <c r="A45" i="40" l="1"/>
  <c r="A47" i="40" s="1"/>
  <c r="A49" i="40" s="1"/>
  <c r="A37" i="27"/>
  <c r="C11" i="24"/>
  <c r="C9" i="50" s="1"/>
  <c r="M11" i="44"/>
  <c r="M14" i="44"/>
  <c r="A32" i="27"/>
  <c r="A33" i="27" l="1"/>
  <c r="A34" i="27" s="1"/>
  <c r="A38" i="27"/>
  <c r="C35" i="27"/>
  <c r="Q23" i="26"/>
  <c r="Q30" i="26"/>
  <c r="Q26" i="26"/>
  <c r="Q12" i="26"/>
  <c r="A39" i="27" l="1"/>
  <c r="AU23" i="26"/>
  <c r="AU12" i="26"/>
  <c r="AU26" i="26"/>
  <c r="AU30" i="26"/>
  <c r="C8" i="24"/>
  <c r="AD12" i="26"/>
  <c r="AE12" i="26"/>
  <c r="AT30" i="26"/>
  <c r="AD30" i="26"/>
  <c r="AE30" i="26"/>
  <c r="S23" i="26"/>
  <c r="AD23" i="26"/>
  <c r="AE23" i="26"/>
  <c r="AR26" i="26"/>
  <c r="AE26" i="26"/>
  <c r="AD26" i="26"/>
  <c r="T23" i="26"/>
  <c r="AT23" i="26"/>
  <c r="X23" i="26"/>
  <c r="AP23" i="26"/>
  <c r="AL23" i="26"/>
  <c r="AH23" i="26"/>
  <c r="AB23" i="26"/>
  <c r="AR23" i="26"/>
  <c r="AJ23" i="26"/>
  <c r="Z23" i="26"/>
  <c r="AQ23" i="26"/>
  <c r="AI23" i="26"/>
  <c r="Y23" i="26"/>
  <c r="AO23" i="26"/>
  <c r="AG23" i="26"/>
  <c r="W23" i="26"/>
  <c r="AN23" i="26"/>
  <c r="AF23" i="26"/>
  <c r="V23" i="26"/>
  <c r="AM23" i="26"/>
  <c r="AC23" i="26"/>
  <c r="U23" i="26"/>
  <c r="AS23" i="26"/>
  <c r="AK23" i="26"/>
  <c r="AA23" i="26"/>
  <c r="W30" i="26"/>
  <c r="AG30" i="26"/>
  <c r="AO30" i="26"/>
  <c r="AF30" i="26"/>
  <c r="X30" i="26"/>
  <c r="AH30" i="26"/>
  <c r="AP30" i="26"/>
  <c r="Y30" i="26"/>
  <c r="AI30" i="26"/>
  <c r="AQ30" i="26"/>
  <c r="AM30" i="26"/>
  <c r="V30" i="26"/>
  <c r="Z30" i="26"/>
  <c r="AJ30" i="26"/>
  <c r="AR30" i="26"/>
  <c r="U30" i="26"/>
  <c r="S30" i="26"/>
  <c r="AA30" i="26"/>
  <c r="AK30" i="26"/>
  <c r="AS30" i="26"/>
  <c r="AC30" i="26"/>
  <c r="AN30" i="26"/>
  <c r="T30" i="26"/>
  <c r="AB30" i="26"/>
  <c r="AL30" i="26"/>
  <c r="S26" i="26"/>
  <c r="AA26" i="26"/>
  <c r="AK26" i="26"/>
  <c r="AS26" i="26"/>
  <c r="T26" i="26"/>
  <c r="AB26" i="26"/>
  <c r="AL26" i="26"/>
  <c r="AT26" i="26"/>
  <c r="U26" i="26"/>
  <c r="AC26" i="26"/>
  <c r="AM26" i="26"/>
  <c r="V26" i="26"/>
  <c r="AF26" i="26"/>
  <c r="AN26" i="26"/>
  <c r="W26" i="26"/>
  <c r="AG26" i="26"/>
  <c r="AO26" i="26"/>
  <c r="X26" i="26"/>
  <c r="AH26" i="26"/>
  <c r="AP26" i="26"/>
  <c r="Y26" i="26"/>
  <c r="AI26" i="26"/>
  <c r="AQ26" i="26"/>
  <c r="Z26" i="26"/>
  <c r="AJ26" i="26"/>
  <c r="V12" i="26"/>
  <c r="AF12" i="26"/>
  <c r="AN12" i="26"/>
  <c r="W12" i="26"/>
  <c r="AG12" i="26"/>
  <c r="AO12" i="26"/>
  <c r="X12" i="26"/>
  <c r="AH12" i="26"/>
  <c r="AP12" i="26"/>
  <c r="Y12" i="26"/>
  <c r="AI12" i="26"/>
  <c r="AQ12" i="26"/>
  <c r="Z12" i="26"/>
  <c r="AJ12" i="26"/>
  <c r="AR12" i="26"/>
  <c r="S12" i="26"/>
  <c r="AA12" i="26"/>
  <c r="AK12" i="26"/>
  <c r="AS12" i="26"/>
  <c r="T12" i="26"/>
  <c r="AB12" i="26"/>
  <c r="AL12" i="26"/>
  <c r="AT12" i="26"/>
  <c r="U12" i="26"/>
  <c r="AC12" i="26"/>
  <c r="AM12" i="26"/>
  <c r="A40" i="27" l="1"/>
  <c r="A42" i="27"/>
  <c r="A43" i="27" s="1"/>
  <c r="A44" i="27" s="1"/>
  <c r="A45" i="27" s="1"/>
  <c r="A46" i="27" s="1"/>
  <c r="A47" i="27" s="1"/>
  <c r="A48" i="27" s="1"/>
  <c r="A49" i="27" s="1"/>
  <c r="A50" i="27" s="1"/>
  <c r="A51" i="27" s="1"/>
  <c r="A52" i="27" s="1"/>
  <c r="A53" i="27" s="1"/>
  <c r="A55" i="27" s="1"/>
  <c r="A56" i="27" s="1"/>
  <c r="A57" i="27" s="1"/>
  <c r="A58" i="27" s="1"/>
  <c r="A59" i="27" s="1"/>
  <c r="A60" i="27" s="1"/>
  <c r="A61" i="27" s="1"/>
  <c r="A62" i="27" s="1"/>
  <c r="F102" i="27"/>
  <c r="F101" i="27"/>
  <c r="Q35" i="26"/>
  <c r="E49" i="40"/>
  <c r="E48" i="40"/>
  <c r="A63" i="27" l="1"/>
  <c r="I63" i="27" s="1"/>
  <c r="AU35" i="26"/>
  <c r="AD36" i="26"/>
  <c r="AE36" i="26"/>
  <c r="AD35" i="26"/>
  <c r="AE35" i="26"/>
  <c r="AO36" i="26"/>
  <c r="AG36" i="26"/>
  <c r="W36" i="26"/>
  <c r="AN36" i="26"/>
  <c r="AF36" i="26"/>
  <c r="V36" i="26"/>
  <c r="AM36" i="26"/>
  <c r="AC36" i="26"/>
  <c r="U36" i="26"/>
  <c r="AT36" i="26"/>
  <c r="AL36" i="26"/>
  <c r="AB36" i="26"/>
  <c r="T36" i="26"/>
  <c r="AS36" i="26"/>
  <c r="AK36" i="26"/>
  <c r="AA36" i="26"/>
  <c r="S36" i="26"/>
  <c r="AR36" i="26"/>
  <c r="AJ36" i="26"/>
  <c r="Z36" i="26"/>
  <c r="AQ36" i="26"/>
  <c r="AI36" i="26"/>
  <c r="Y36" i="26"/>
  <c r="AP36" i="26"/>
  <c r="AH36" i="26"/>
  <c r="X36" i="26"/>
  <c r="AN35" i="26"/>
  <c r="AF35" i="26"/>
  <c r="V35" i="26"/>
  <c r="AM35" i="26"/>
  <c r="AC35" i="26"/>
  <c r="U35" i="26"/>
  <c r="W35" i="26"/>
  <c r="AT35" i="26"/>
  <c r="AL35" i="26"/>
  <c r="AB35" i="26"/>
  <c r="T35" i="26"/>
  <c r="AS35" i="26"/>
  <c r="AK35" i="26"/>
  <c r="AA35" i="26"/>
  <c r="S35" i="26"/>
  <c r="AR35" i="26"/>
  <c r="AJ35" i="26"/>
  <c r="Z35" i="26"/>
  <c r="AQ35" i="26"/>
  <c r="AI35" i="26"/>
  <c r="Y35" i="26"/>
  <c r="AP35" i="26"/>
  <c r="AH35" i="26"/>
  <c r="X35" i="26"/>
  <c r="AO35" i="26"/>
  <c r="AG35" i="26"/>
  <c r="Q34" i="26" l="1"/>
  <c r="C104" i="27"/>
  <c r="C103" i="27"/>
  <c r="F100" i="27"/>
  <c r="F99" i="27"/>
  <c r="B5" i="27"/>
  <c r="B26" i="27"/>
  <c r="B35" i="27"/>
  <c r="B64" i="27"/>
  <c r="B72" i="27"/>
  <c r="B83" i="27"/>
  <c r="B89" i="27"/>
  <c r="B95" i="27"/>
  <c r="F104" i="27"/>
  <c r="F103" i="27"/>
  <c r="F98" i="27"/>
  <c r="F97" i="27"/>
  <c r="F96" i="27"/>
  <c r="C33" i="26"/>
  <c r="C16" i="24" s="1"/>
  <c r="E38" i="40"/>
  <c r="B8" i="49"/>
  <c r="C31" i="49"/>
  <c r="K3" i="49"/>
  <c r="E82" i="27"/>
  <c r="E10" i="47" l="1"/>
  <c r="G24" i="49"/>
  <c r="N11" i="47"/>
  <c r="AU7" i="26"/>
  <c r="AU34" i="26"/>
  <c r="C14" i="50"/>
  <c r="C95" i="27"/>
  <c r="B46" i="40"/>
  <c r="AD7" i="26"/>
  <c r="AE7" i="26"/>
  <c r="AD34" i="26"/>
  <c r="AE34" i="26"/>
  <c r="T7" i="26"/>
  <c r="AB7" i="26"/>
  <c r="AL7" i="26"/>
  <c r="AT7" i="26"/>
  <c r="U7" i="26"/>
  <c r="AC7" i="26"/>
  <c r="AM7" i="26"/>
  <c r="AP7" i="26"/>
  <c r="AA7" i="26"/>
  <c r="V7" i="26"/>
  <c r="AF7" i="26"/>
  <c r="AN7" i="26"/>
  <c r="AH7" i="26"/>
  <c r="W7" i="26"/>
  <c r="AG7" i="26"/>
  <c r="AO7" i="26"/>
  <c r="X7" i="26"/>
  <c r="AK7" i="26"/>
  <c r="Y7" i="26"/>
  <c r="AI7" i="26"/>
  <c r="AQ7" i="26"/>
  <c r="Z7" i="26"/>
  <c r="AJ7" i="26"/>
  <c r="AR7" i="26"/>
  <c r="AS7" i="26"/>
  <c r="AM34" i="26"/>
  <c r="AC34" i="26"/>
  <c r="U34" i="26"/>
  <c r="AT34" i="26"/>
  <c r="AL34" i="26"/>
  <c r="AB34" i="26"/>
  <c r="T34" i="26"/>
  <c r="AS34" i="26"/>
  <c r="AK34" i="26"/>
  <c r="AA34" i="26"/>
  <c r="S34" i="26"/>
  <c r="AR34" i="26"/>
  <c r="AJ34" i="26"/>
  <c r="Z34" i="26"/>
  <c r="AN34" i="26"/>
  <c r="AQ34" i="26"/>
  <c r="AI34" i="26"/>
  <c r="Y34" i="26"/>
  <c r="AP34" i="26"/>
  <c r="AH34" i="26"/>
  <c r="X34" i="26"/>
  <c r="AO34" i="26"/>
  <c r="AG34" i="26"/>
  <c r="W34" i="26"/>
  <c r="AF34" i="26"/>
  <c r="V34" i="26"/>
  <c r="G21" i="49"/>
  <c r="G23" i="49"/>
  <c r="G22" i="49"/>
  <c r="E103" i="27"/>
  <c r="E104" i="27"/>
  <c r="G19" i="49"/>
  <c r="G18" i="49"/>
  <c r="G20" i="49"/>
  <c r="S7" i="26"/>
  <c r="E44" i="40" l="1"/>
  <c r="E43" i="40"/>
  <c r="E42" i="40"/>
  <c r="E41" i="40"/>
  <c r="E40" i="40"/>
  <c r="E39" i="40"/>
  <c r="E37" i="40"/>
  <c r="E35" i="40"/>
  <c r="E34" i="40"/>
  <c r="E33" i="40"/>
  <c r="E32" i="40"/>
  <c r="E31" i="40"/>
  <c r="E30" i="40"/>
  <c r="E29" i="40"/>
  <c r="E28" i="40"/>
  <c r="E27" i="40"/>
  <c r="E24" i="40"/>
  <c r="E23" i="40"/>
  <c r="E22" i="40"/>
  <c r="E21" i="40"/>
  <c r="E20" i="40"/>
  <c r="E19" i="40"/>
  <c r="E18" i="40"/>
  <c r="E17" i="40"/>
  <c r="E16" i="40"/>
  <c r="E15" i="40"/>
  <c r="E14" i="40"/>
  <c r="E13" i="40"/>
  <c r="E12" i="40"/>
  <c r="E11" i="40"/>
  <c r="E46" i="40"/>
  <c r="B23" i="40"/>
  <c r="E10" i="40"/>
  <c r="B4" i="40"/>
  <c r="B4" i="47" s="1"/>
  <c r="D39" i="44" l="1"/>
  <c r="M15" i="44" s="1"/>
  <c r="B4" i="21" l="1"/>
  <c r="C4" i="21"/>
  <c r="F14" i="27" l="1"/>
  <c r="F13" i="27"/>
  <c r="F12" i="27"/>
  <c r="F11" i="27"/>
  <c r="F10" i="27"/>
  <c r="F9" i="27"/>
  <c r="F8" i="27"/>
  <c r="F7" i="27"/>
  <c r="F6" i="27"/>
  <c r="C31" i="26"/>
  <c r="C15" i="24" s="1"/>
  <c r="C13" i="50" s="1"/>
  <c r="Q32" i="26"/>
  <c r="C28" i="26"/>
  <c r="C14" i="24" s="1"/>
  <c r="C12" i="50" s="1"/>
  <c r="C25" i="26"/>
  <c r="C13" i="24" s="1"/>
  <c r="C11" i="50" s="1"/>
  <c r="Q27" i="26"/>
  <c r="C22" i="26"/>
  <c r="C12" i="24" s="1"/>
  <c r="Q24" i="26"/>
  <c r="C11" i="26"/>
  <c r="Q13" i="26"/>
  <c r="B8" i="42"/>
  <c r="G19" i="42" s="1"/>
  <c r="C31" i="42"/>
  <c r="C12" i="42"/>
  <c r="K3" i="42"/>
  <c r="AU13" i="26" l="1"/>
  <c r="AU27" i="26"/>
  <c r="AU32" i="26"/>
  <c r="AU20" i="26"/>
  <c r="AU24" i="26"/>
  <c r="C10" i="50"/>
  <c r="C72" i="27"/>
  <c r="C83" i="27"/>
  <c r="C64" i="27"/>
  <c r="B13" i="40"/>
  <c r="C10" i="24"/>
  <c r="C5" i="50" s="1"/>
  <c r="B27" i="40"/>
  <c r="B35" i="40"/>
  <c r="B44" i="40"/>
  <c r="B39" i="40"/>
  <c r="E13" i="27"/>
  <c r="G24" i="42"/>
  <c r="G23" i="42"/>
  <c r="AD32" i="26"/>
  <c r="AE32" i="26"/>
  <c r="AD27" i="26"/>
  <c r="AE27" i="26"/>
  <c r="AD24" i="26"/>
  <c r="AE24" i="26"/>
  <c r="AD20" i="26"/>
  <c r="AE20" i="26"/>
  <c r="AD13" i="26"/>
  <c r="AE13" i="26"/>
  <c r="W13" i="26"/>
  <c r="T13" i="26"/>
  <c r="U13" i="26"/>
  <c r="V13" i="26"/>
  <c r="AT32" i="26"/>
  <c r="AL32" i="26"/>
  <c r="AB32" i="26"/>
  <c r="T32" i="26"/>
  <c r="AS32" i="26"/>
  <c r="AK32" i="26"/>
  <c r="AA32" i="26"/>
  <c r="S32" i="26"/>
  <c r="U32" i="26"/>
  <c r="AR32" i="26"/>
  <c r="AJ32" i="26"/>
  <c r="Z32" i="26"/>
  <c r="AQ32" i="26"/>
  <c r="AI32" i="26"/>
  <c r="Y32" i="26"/>
  <c r="AP32" i="26"/>
  <c r="AH32" i="26"/>
  <c r="X32" i="26"/>
  <c r="AO32" i="26"/>
  <c r="AG32" i="26"/>
  <c r="W32" i="26"/>
  <c r="AN32" i="26"/>
  <c r="AF32" i="26"/>
  <c r="V32" i="26"/>
  <c r="AM32" i="26"/>
  <c r="AC32" i="26"/>
  <c r="AR24" i="26"/>
  <c r="AJ24" i="26"/>
  <c r="Z24" i="26"/>
  <c r="AQ24" i="26"/>
  <c r="AI24" i="26"/>
  <c r="Y24" i="26"/>
  <c r="V24" i="26"/>
  <c r="AS24" i="26"/>
  <c r="AP24" i="26"/>
  <c r="AH24" i="26"/>
  <c r="X24" i="26"/>
  <c r="AK24" i="26"/>
  <c r="AO24" i="26"/>
  <c r="AG24" i="26"/>
  <c r="W24" i="26"/>
  <c r="AA24" i="26"/>
  <c r="AN24" i="26"/>
  <c r="AF24" i="26"/>
  <c r="AM24" i="26"/>
  <c r="AC24" i="26"/>
  <c r="U24" i="26"/>
  <c r="AT24" i="26"/>
  <c r="AL24" i="26"/>
  <c r="AB24" i="26"/>
  <c r="T24" i="26"/>
  <c r="S24" i="26"/>
  <c r="AS27" i="26"/>
  <c r="AK27" i="26"/>
  <c r="AA27" i="26"/>
  <c r="S27" i="26"/>
  <c r="AR27" i="26"/>
  <c r="AJ27" i="26"/>
  <c r="Z27" i="26"/>
  <c r="AQ27" i="26"/>
  <c r="AI27" i="26"/>
  <c r="Y27" i="26"/>
  <c r="AP27" i="26"/>
  <c r="AH27" i="26"/>
  <c r="X27" i="26"/>
  <c r="AO27" i="26"/>
  <c r="AG27" i="26"/>
  <c r="W27" i="26"/>
  <c r="AN27" i="26"/>
  <c r="AF27" i="26"/>
  <c r="V27" i="26"/>
  <c r="AM27" i="26"/>
  <c r="AC27" i="26"/>
  <c r="U27" i="26"/>
  <c r="AT27" i="26"/>
  <c r="AL27" i="26"/>
  <c r="AB27" i="26"/>
  <c r="T27" i="26"/>
  <c r="AP20" i="26"/>
  <c r="AH20" i="26"/>
  <c r="X20" i="26"/>
  <c r="AO20" i="26"/>
  <c r="AG20" i="26"/>
  <c r="W20" i="26"/>
  <c r="AN20" i="26"/>
  <c r="AF20" i="26"/>
  <c r="V20" i="26"/>
  <c r="AM20" i="26"/>
  <c r="AC20" i="26"/>
  <c r="U20" i="26"/>
  <c r="AT20" i="26"/>
  <c r="AL20" i="26"/>
  <c r="AB20" i="26"/>
  <c r="T20" i="26"/>
  <c r="AS20" i="26"/>
  <c r="AK20" i="26"/>
  <c r="AA20" i="26"/>
  <c r="S20" i="26"/>
  <c r="AR20" i="26"/>
  <c r="AJ20" i="26"/>
  <c r="Z20" i="26"/>
  <c r="AQ20" i="26"/>
  <c r="AI20" i="26"/>
  <c r="Y20" i="26"/>
  <c r="AN13" i="26"/>
  <c r="AF13" i="26"/>
  <c r="AM13" i="26"/>
  <c r="AC13" i="26"/>
  <c r="AT13" i="26"/>
  <c r="AL13" i="26"/>
  <c r="AB13" i="26"/>
  <c r="AS13" i="26"/>
  <c r="AK13" i="26"/>
  <c r="AA13" i="26"/>
  <c r="S13" i="26"/>
  <c r="AR13" i="26"/>
  <c r="AJ13" i="26"/>
  <c r="Z13" i="26"/>
  <c r="AQ13" i="26"/>
  <c r="AI13" i="26"/>
  <c r="Y13" i="26"/>
  <c r="AP13" i="26"/>
  <c r="AH13" i="26"/>
  <c r="X13" i="26"/>
  <c r="AO13" i="26"/>
  <c r="AG13" i="26"/>
  <c r="E14" i="27"/>
  <c r="G20" i="42"/>
  <c r="G18" i="42"/>
  <c r="C5" i="27" l="1"/>
  <c r="C3" i="50"/>
  <c r="C89" i="27"/>
  <c r="B5" i="40"/>
  <c r="B5" i="47" s="1"/>
  <c r="B3" i="40" l="1"/>
  <c r="B2" i="24"/>
  <c r="G22" i="42"/>
  <c r="G2" i="27"/>
  <c r="F2" i="27"/>
  <c r="C4" i="24"/>
  <c r="F9"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35" i="30" s="1"/>
  <c r="E35" i="30" s="1"/>
  <c r="F8" i="30"/>
  <c r="E34" i="30"/>
  <c r="E33" i="30"/>
  <c r="E32" i="30"/>
  <c r="E31" i="30"/>
  <c r="E30" i="30"/>
  <c r="E29" i="30"/>
  <c r="E28" i="30"/>
  <c r="E27" i="30"/>
  <c r="E26" i="30"/>
  <c r="E25" i="30"/>
  <c r="E24" i="30"/>
  <c r="E23" i="30"/>
  <c r="E22" i="30"/>
  <c r="E21" i="30"/>
  <c r="E20" i="30"/>
  <c r="E19" i="30"/>
  <c r="E18" i="30"/>
  <c r="E17" i="30"/>
  <c r="E12" i="30"/>
  <c r="E13" i="30"/>
  <c r="E14" i="30"/>
  <c r="E15" i="30"/>
  <c r="E11" i="30"/>
  <c r="E16" i="30"/>
  <c r="E9" i="30"/>
  <c r="E10" i="30"/>
  <c r="E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s="1"/>
  <c r="C35" i="30" s="1"/>
  <c r="D8" i="30"/>
  <c r="C34" i="30"/>
  <c r="C33" i="30"/>
  <c r="C32" i="30"/>
  <c r="C31" i="30"/>
  <c r="C30" i="30"/>
  <c r="C29" i="30"/>
  <c r="C28" i="30"/>
  <c r="C27" i="30"/>
  <c r="C26" i="30"/>
  <c r="C25" i="30"/>
  <c r="C24" i="30"/>
  <c r="C23" i="30"/>
  <c r="C22" i="30"/>
  <c r="C21" i="30"/>
  <c r="C20" i="30"/>
  <c r="C19" i="30"/>
  <c r="C18" i="30"/>
  <c r="C17" i="30"/>
  <c r="C12" i="30"/>
  <c r="C13" i="30"/>
  <c r="C14" i="30"/>
  <c r="C15" i="30"/>
  <c r="C11" i="30"/>
  <c r="C16" i="30"/>
  <c r="C10" i="30"/>
  <c r="C9" i="30"/>
  <c r="C8" i="30"/>
  <c r="F65" i="27"/>
  <c r="F66" i="27"/>
  <c r="F67" i="27"/>
  <c r="F68" i="27"/>
  <c r="C69" i="27"/>
  <c r="F69" i="27"/>
  <c r="B3" i="47" l="1"/>
  <c r="I21" i="26" s="1"/>
  <c r="H9" i="26"/>
  <c r="M48" i="40"/>
  <c r="N48" i="40" s="1"/>
  <c r="O48" i="40" s="1"/>
  <c r="M49" i="40"/>
  <c r="N49" i="40" s="1"/>
  <c r="O49" i="40" s="1"/>
  <c r="M17" i="40"/>
  <c r="N17" i="40" s="1"/>
  <c r="O17" i="40" s="1"/>
  <c r="M18" i="40"/>
  <c r="N18" i="40" s="1"/>
  <c r="O18" i="40" s="1"/>
  <c r="M42" i="40"/>
  <c r="N42" i="40" s="1"/>
  <c r="O42" i="40" s="1"/>
  <c r="M35" i="40"/>
  <c r="N35" i="40" s="1"/>
  <c r="O35" i="40" s="1"/>
  <c r="M27" i="40"/>
  <c r="N27" i="40" s="1"/>
  <c r="O27" i="40" s="1"/>
  <c r="M20" i="40"/>
  <c r="N20" i="40" s="1"/>
  <c r="O20" i="40" s="1"/>
  <c r="M12" i="40"/>
  <c r="N12" i="40" s="1"/>
  <c r="O12" i="40" s="1"/>
  <c r="M46" i="40"/>
  <c r="N46" i="40" s="1"/>
  <c r="O46" i="40" s="1"/>
  <c r="M39" i="40"/>
  <c r="N39" i="40" s="1"/>
  <c r="O39" i="40" s="1"/>
  <c r="M23" i="40"/>
  <c r="N23" i="40" s="1"/>
  <c r="O23" i="40" s="1"/>
  <c r="M36" i="40"/>
  <c r="N36" i="40" s="1"/>
  <c r="O36" i="40" s="1"/>
  <c r="M34" i="40"/>
  <c r="N34" i="40" s="1"/>
  <c r="O34" i="40" s="1"/>
  <c r="M19" i="40"/>
  <c r="N19" i="40" s="1"/>
  <c r="O19" i="40" s="1"/>
  <c r="M11" i="40"/>
  <c r="N11" i="40" s="1"/>
  <c r="O11" i="40" s="1"/>
  <c r="M30" i="40"/>
  <c r="N30" i="40" s="1"/>
  <c r="O30" i="40" s="1"/>
  <c r="M15" i="40"/>
  <c r="N15" i="40" s="1"/>
  <c r="O15" i="40" s="1"/>
  <c r="M29" i="40"/>
  <c r="N29" i="40" s="1"/>
  <c r="O29" i="40" s="1"/>
  <c r="M13" i="40"/>
  <c r="N13" i="40" s="1"/>
  <c r="O13" i="40" s="1"/>
  <c r="M47" i="40"/>
  <c r="N47" i="40" s="1"/>
  <c r="O47" i="40" s="1"/>
  <c r="M41" i="40"/>
  <c r="N41" i="40" s="1"/>
  <c r="O41" i="40" s="1"/>
  <c r="I88" i="27" s="1"/>
  <c r="M33" i="40"/>
  <c r="N33" i="40" s="1"/>
  <c r="O33" i="40" s="1"/>
  <c r="M10" i="40"/>
  <c r="N10" i="40" s="1"/>
  <c r="O10" i="40" s="1"/>
  <c r="M32" i="40"/>
  <c r="N32" i="40" s="1"/>
  <c r="O32" i="40" s="1"/>
  <c r="M22" i="40"/>
  <c r="N22" i="40" s="1"/>
  <c r="O22" i="40" s="1"/>
  <c r="M21" i="40"/>
  <c r="N21" i="40" s="1"/>
  <c r="O21" i="40" s="1"/>
  <c r="M45" i="40"/>
  <c r="N45" i="40" s="1"/>
  <c r="O45" i="40" s="1"/>
  <c r="M40" i="40"/>
  <c r="N40" i="40" s="1"/>
  <c r="O40" i="40" s="1"/>
  <c r="M31" i="40"/>
  <c r="N31" i="40" s="1"/>
  <c r="O31" i="40" s="1"/>
  <c r="M24" i="40"/>
  <c r="N24" i="40" s="1"/>
  <c r="O24" i="40" s="1"/>
  <c r="M16" i="40"/>
  <c r="N16" i="40" s="1"/>
  <c r="O16" i="40" s="1"/>
  <c r="M44" i="40"/>
  <c r="N44" i="40" s="1"/>
  <c r="O44" i="40" s="1"/>
  <c r="M43" i="40"/>
  <c r="N43" i="40" s="1"/>
  <c r="O43" i="40" s="1"/>
  <c r="M14" i="40"/>
  <c r="N14" i="40" s="1"/>
  <c r="O14" i="40" s="1"/>
  <c r="M28" i="40"/>
  <c r="N28" i="40" s="1"/>
  <c r="O28" i="40" s="1"/>
  <c r="N38" i="40"/>
  <c r="O38" i="40" s="1"/>
  <c r="M37" i="40"/>
  <c r="N37" i="40" s="1"/>
  <c r="O37" i="40" s="1"/>
  <c r="E69" i="27"/>
  <c r="G21" i="42"/>
  <c r="I15" i="27" l="1"/>
  <c r="I94" i="27"/>
  <c r="I81" i="27"/>
  <c r="I34" i="27"/>
  <c r="I53" i="27"/>
  <c r="I105" i="27"/>
  <c r="I71" i="27"/>
  <c r="I19" i="26"/>
  <c r="I9" i="26"/>
  <c r="I22" i="26"/>
  <c r="I20" i="26"/>
  <c r="D8" i="28"/>
  <c r="D7" i="28"/>
  <c r="F79" i="27"/>
  <c r="C79" i="27"/>
  <c r="E79" i="27" l="1"/>
  <c r="C70" i="27"/>
  <c r="C93" i="27"/>
  <c r="C92" i="27"/>
  <c r="F93" i="27"/>
  <c r="F92" i="27"/>
  <c r="F87" i="27"/>
  <c r="F86" i="27"/>
  <c r="C87" i="27"/>
  <c r="C86" i="27"/>
  <c r="F85" i="27"/>
  <c r="F84" i="27"/>
  <c r="F70" i="27"/>
  <c r="F78" i="27"/>
  <c r="F80" i="27"/>
  <c r="C80" i="27"/>
  <c r="C78" i="27"/>
  <c r="C26" i="27"/>
  <c r="F91" i="27"/>
  <c r="F90" i="27"/>
  <c r="F76" i="27"/>
  <c r="F75" i="27"/>
  <c r="F74" i="27"/>
  <c r="F73" i="27"/>
  <c r="F50" i="27"/>
  <c r="F49" i="27"/>
  <c r="F48" i="27"/>
  <c r="F46" i="27"/>
  <c r="F45" i="27"/>
  <c r="F44" i="27"/>
  <c r="F43" i="27"/>
  <c r="F28" i="27"/>
  <c r="F29" i="27"/>
  <c r="F30" i="27"/>
  <c r="F31" i="27"/>
  <c r="F32" i="27"/>
  <c r="F33" i="27"/>
  <c r="F27" i="27"/>
  <c r="C12" i="10"/>
  <c r="C33" i="27"/>
  <c r="C32" i="27"/>
  <c r="C49" i="27"/>
  <c r="C48" i="27"/>
  <c r="E22" i="28"/>
  <c r="D19" i="28"/>
  <c r="C19" i="28"/>
  <c r="E19" i="28" s="1"/>
  <c r="B19" i="28"/>
  <c r="D18" i="28"/>
  <c r="C18" i="28"/>
  <c r="C17" i="28"/>
  <c r="C16" i="28"/>
  <c r="D16" i="28" s="1"/>
  <c r="E14" i="28"/>
  <c r="C6" i="28"/>
  <c r="E78" i="27" l="1"/>
  <c r="E93" i="27"/>
  <c r="E49" i="27"/>
  <c r="E48" i="27"/>
  <c r="E92" i="27"/>
  <c r="E86" i="27"/>
  <c r="E87" i="27"/>
  <c r="E80" i="27"/>
  <c r="E70" i="27"/>
  <c r="E33" i="27"/>
  <c r="E32" i="27"/>
  <c r="D21" i="28"/>
  <c r="D17" i="28"/>
  <c r="B8" i="15" l="1"/>
  <c r="G19" i="15" s="1"/>
  <c r="B8" i="14"/>
  <c r="B8" i="13"/>
  <c r="E9" i="47" s="1"/>
  <c r="B8" i="12"/>
  <c r="G21" i="12" s="1"/>
  <c r="B8" i="11"/>
  <c r="G22" i="11" s="1"/>
  <c r="B8" i="10"/>
  <c r="K3" i="11"/>
  <c r="K3" i="12"/>
  <c r="K3" i="13"/>
  <c r="K3" i="14"/>
  <c r="K3" i="15"/>
  <c r="K3" i="10"/>
  <c r="G21" i="13" l="1"/>
  <c r="G22" i="13"/>
  <c r="G21" i="11"/>
  <c r="G20" i="11"/>
  <c r="G20" i="12"/>
  <c r="G22" i="10"/>
  <c r="G18" i="10"/>
  <c r="G18" i="12"/>
  <c r="G19" i="10"/>
  <c r="G19" i="12"/>
  <c r="G20" i="10"/>
  <c r="G20" i="13"/>
  <c r="G21" i="10"/>
  <c r="G18" i="14"/>
  <c r="G18" i="11"/>
  <c r="G18" i="15"/>
  <c r="G19" i="14"/>
  <c r="G19" i="11"/>
  <c r="G18" i="13"/>
  <c r="G19" i="13"/>
  <c r="C31" i="11"/>
  <c r="C31" i="12"/>
  <c r="C31" i="13"/>
  <c r="C31" i="14"/>
  <c r="C31" i="15"/>
  <c r="C31" i="10"/>
  <c r="C12" i="11"/>
  <c r="C12" i="12"/>
  <c r="C12" i="13"/>
  <c r="C12" i="14"/>
  <c r="C12" i="15"/>
  <c r="C50" i="27" l="1"/>
  <c r="E50" i="27" l="1"/>
  <c r="A5" i="5" l="1"/>
  <c r="B24" i="66" l="1"/>
  <c r="B24" i="49"/>
  <c r="J24" i="49" s="1"/>
  <c r="B22" i="66"/>
  <c r="B19" i="66"/>
  <c r="B18" i="66"/>
  <c r="B23" i="66"/>
  <c r="B21" i="66"/>
  <c r="B20" i="66"/>
  <c r="B18" i="65"/>
  <c r="B22" i="11"/>
  <c r="B22" i="10"/>
  <c r="J22" i="10" s="1"/>
  <c r="B18" i="11"/>
  <c r="B18" i="13"/>
  <c r="J18" i="13" s="1"/>
  <c r="B21" i="49"/>
  <c r="J21" i="49" s="1"/>
  <c r="B22" i="13"/>
  <c r="B24" i="42"/>
  <c r="B21" i="10"/>
  <c r="J21" i="10" s="1"/>
  <c r="B21" i="12"/>
  <c r="J21" i="12" s="1"/>
  <c r="B19" i="49"/>
  <c r="J19" i="49" s="1"/>
  <c r="B23" i="42"/>
  <c r="J23" i="42" s="1"/>
  <c r="B20" i="10"/>
  <c r="J20" i="10" s="1"/>
  <c r="B20" i="12"/>
  <c r="J20" i="12" s="1"/>
  <c r="B19" i="14"/>
  <c r="J19" i="14" s="1"/>
  <c r="B18" i="49"/>
  <c r="J18" i="49" s="1"/>
  <c r="B22" i="49"/>
  <c r="J22" i="49" s="1"/>
  <c r="B22" i="42"/>
  <c r="J22" i="42" s="1"/>
  <c r="B19" i="10"/>
  <c r="J19" i="10" s="1"/>
  <c r="B19" i="12"/>
  <c r="J19" i="12" s="1"/>
  <c r="B18" i="14"/>
  <c r="J18" i="14" s="1"/>
  <c r="B20" i="49"/>
  <c r="J20" i="49" s="1"/>
  <c r="B21" i="42"/>
  <c r="J21" i="42" s="1"/>
  <c r="B18" i="10"/>
  <c r="J18" i="10" s="1"/>
  <c r="B18" i="12"/>
  <c r="J18" i="12" s="1"/>
  <c r="B19" i="15"/>
  <c r="J19" i="15" s="1"/>
  <c r="B20" i="42"/>
  <c r="J20" i="42" s="1"/>
  <c r="B21" i="11"/>
  <c r="J21" i="11" s="1"/>
  <c r="B21" i="13"/>
  <c r="J21" i="13" s="1"/>
  <c r="B18" i="15"/>
  <c r="J18" i="15" s="1"/>
  <c r="B19" i="11"/>
  <c r="J19" i="11" s="1"/>
  <c r="B19" i="42"/>
  <c r="J19" i="42" s="1"/>
  <c r="B20" i="11"/>
  <c r="J20" i="11" s="1"/>
  <c r="B20" i="13"/>
  <c r="J20" i="13" s="1"/>
  <c r="B23" i="49"/>
  <c r="J23" i="49" s="1"/>
  <c r="B18" i="42"/>
  <c r="J18" i="42" s="1"/>
  <c r="B19" i="13"/>
  <c r="J19" i="13" s="1"/>
  <c r="B4" i="5"/>
  <c r="C77" i="27" l="1"/>
  <c r="J22" i="13"/>
  <c r="J20" i="66"/>
  <c r="K20" i="66" s="1"/>
  <c r="C19" i="27"/>
  <c r="J21" i="66"/>
  <c r="K21" i="66" s="1"/>
  <c r="C20" i="27"/>
  <c r="J23" i="66"/>
  <c r="K23" i="66" s="1"/>
  <c r="C22" i="27"/>
  <c r="J18" i="11"/>
  <c r="J18" i="66"/>
  <c r="K18" i="66" s="1"/>
  <c r="C17" i="27"/>
  <c r="J19" i="66"/>
  <c r="K19" i="66" s="1"/>
  <c r="C18" i="27"/>
  <c r="C47" i="27"/>
  <c r="J22" i="11"/>
  <c r="J22" i="66"/>
  <c r="K22" i="66" s="1"/>
  <c r="C21" i="27"/>
  <c r="C12" i="27"/>
  <c r="G12" i="27" s="1"/>
  <c r="J24" i="42"/>
  <c r="J18" i="65"/>
  <c r="K18" i="65" s="1"/>
  <c r="C38" i="27"/>
  <c r="C23" i="27"/>
  <c r="J24" i="66"/>
  <c r="K24" i="66" s="1"/>
  <c r="C68" i="27"/>
  <c r="G68" i="27" s="1"/>
  <c r="C30" i="27"/>
  <c r="G30" i="27" s="1"/>
  <c r="C44" i="27"/>
  <c r="G44" i="27" s="1"/>
  <c r="C27" i="27"/>
  <c r="G27" i="27" s="1"/>
  <c r="C29" i="27"/>
  <c r="G29" i="27" s="1"/>
  <c r="C45" i="27"/>
  <c r="G45" i="27" s="1"/>
  <c r="C91" i="27"/>
  <c r="G91" i="27" s="1"/>
  <c r="C85" i="27"/>
  <c r="G85" i="27" s="1"/>
  <c r="C67" i="27"/>
  <c r="G67" i="27" s="1"/>
  <c r="C84" i="27"/>
  <c r="G84" i="27" s="1"/>
  <c r="C65" i="27"/>
  <c r="G65" i="27" s="1"/>
  <c r="C75" i="27"/>
  <c r="G75" i="27" s="1"/>
  <c r="C66" i="27"/>
  <c r="G66" i="27" s="1"/>
  <c r="C74" i="27"/>
  <c r="G74" i="27" s="1"/>
  <c r="C28" i="27"/>
  <c r="G28" i="27" s="1"/>
  <c r="E22" i="27" l="1"/>
  <c r="L22" i="27" s="1"/>
  <c r="G22" i="27"/>
  <c r="I22" i="27" s="1"/>
  <c r="K26" i="65"/>
  <c r="E6" i="50" s="1"/>
  <c r="G47" i="27"/>
  <c r="E47" i="27"/>
  <c r="E18" i="27"/>
  <c r="L18" i="27" s="1"/>
  <c r="G18" i="27"/>
  <c r="I18" i="27" s="1"/>
  <c r="G20" i="27"/>
  <c r="I20" i="27" s="1"/>
  <c r="E20" i="27"/>
  <c r="L20" i="27" s="1"/>
  <c r="E38" i="27"/>
  <c r="L38" i="27" s="1"/>
  <c r="G38" i="27"/>
  <c r="I38" i="27" s="1"/>
  <c r="G17" i="27"/>
  <c r="I17" i="27" s="1"/>
  <c r="E17" i="27"/>
  <c r="L17" i="27" s="1"/>
  <c r="G19" i="27"/>
  <c r="I19" i="27" s="1"/>
  <c r="E19" i="27"/>
  <c r="L19" i="27" s="1"/>
  <c r="K26" i="66"/>
  <c r="E4" i="50" s="1"/>
  <c r="G21" i="27"/>
  <c r="I21" i="27" s="1"/>
  <c r="E21" i="27"/>
  <c r="L21" i="27" s="1"/>
  <c r="E23" i="27"/>
  <c r="L23" i="27" s="1"/>
  <c r="G23" i="27"/>
  <c r="I23" i="27" s="1"/>
  <c r="E77" i="27"/>
  <c r="G77" i="27"/>
  <c r="C46" i="27"/>
  <c r="E46" i="27" s="1"/>
  <c r="C90" i="27"/>
  <c r="G90" i="27" s="1"/>
  <c r="D45" i="40"/>
  <c r="E45" i="40" s="1"/>
  <c r="C6" i="27"/>
  <c r="G6" i="27" s="1"/>
  <c r="C102" i="27"/>
  <c r="G102" i="27" s="1"/>
  <c r="C8" i="27"/>
  <c r="G8" i="27" s="1"/>
  <c r="D47" i="40"/>
  <c r="E47" i="40" s="1"/>
  <c r="E65" i="27"/>
  <c r="C7" i="27"/>
  <c r="G7" i="27" s="1"/>
  <c r="E67" i="27"/>
  <c r="C101" i="27"/>
  <c r="G101" i="27" s="1"/>
  <c r="C96" i="27"/>
  <c r="G96" i="27" s="1"/>
  <c r="C31" i="27"/>
  <c r="G31" i="27" s="1"/>
  <c r="C97" i="27"/>
  <c r="G97" i="27" s="1"/>
  <c r="E68" i="27"/>
  <c r="C73" i="27"/>
  <c r="D36" i="40"/>
  <c r="E36" i="40" s="1"/>
  <c r="C98" i="27"/>
  <c r="G98" i="27" s="1"/>
  <c r="C10" i="27"/>
  <c r="G10" i="27" s="1"/>
  <c r="C99" i="27"/>
  <c r="G99" i="27" s="1"/>
  <c r="C11" i="27"/>
  <c r="G11" i="27" s="1"/>
  <c r="E66" i="27"/>
  <c r="C9" i="27"/>
  <c r="G9" i="27" s="1"/>
  <c r="C100" i="27"/>
  <c r="G100" i="27" s="1"/>
  <c r="H79" i="27"/>
  <c r="E84" i="27"/>
  <c r="E45" i="27"/>
  <c r="E29" i="27"/>
  <c r="E30" i="27"/>
  <c r="E27" i="27"/>
  <c r="E85" i="27"/>
  <c r="E44" i="27"/>
  <c r="E28" i="27"/>
  <c r="E90" i="27"/>
  <c r="E91" i="27"/>
  <c r="E75" i="27"/>
  <c r="E74" i="27"/>
  <c r="C76" i="27"/>
  <c r="G76" i="27" s="1"/>
  <c r="G43" i="27" l="1"/>
  <c r="G73" i="27"/>
  <c r="G46" i="27"/>
  <c r="E73" i="27"/>
  <c r="E99" i="27"/>
  <c r="E98" i="27"/>
  <c r="E7" i="27"/>
  <c r="E31" i="27"/>
  <c r="E43" i="27"/>
  <c r="E12" i="27"/>
  <c r="E10" i="27"/>
  <c r="E8" i="27"/>
  <c r="E101" i="27"/>
  <c r="E100" i="27"/>
  <c r="E96" i="27"/>
  <c r="E102" i="27"/>
  <c r="E9" i="27"/>
  <c r="E11" i="27"/>
  <c r="E97" i="27"/>
  <c r="E6" i="27"/>
  <c r="E76" i="27"/>
  <c r="J34" i="11" l="1"/>
  <c r="G52" i="27"/>
  <c r="J31" i="66" l="1"/>
  <c r="K31" i="66" s="1"/>
  <c r="K39" i="66" s="1"/>
  <c r="H4" i="50" s="1"/>
  <c r="G40" i="27"/>
  <c r="I40" i="27" s="1"/>
  <c r="G25" i="27"/>
  <c r="I25" i="27" s="1"/>
  <c r="J31" i="65"/>
  <c r="K31" i="65" s="1"/>
  <c r="J31" i="12"/>
  <c r="J31" i="11"/>
  <c r="J31" i="42"/>
  <c r="J31" i="10"/>
  <c r="J31" i="15"/>
  <c r="J31" i="49"/>
  <c r="J31" i="14"/>
  <c r="G14" i="27"/>
  <c r="J31" i="13"/>
  <c r="G104" i="27"/>
  <c r="G49" i="27"/>
  <c r="G80" i="27"/>
  <c r="G33" i="27"/>
  <c r="G93" i="27"/>
  <c r="G70" i="27"/>
  <c r="G87" i="27"/>
  <c r="J33" i="11"/>
  <c r="G51" i="27"/>
  <c r="J32" i="11"/>
  <c r="G50" i="27"/>
  <c r="J12" i="65"/>
  <c r="I12" i="65" l="1"/>
  <c r="K12" i="65" s="1"/>
  <c r="K16" i="65" s="1"/>
  <c r="G39" i="27"/>
  <c r="I39" i="27" s="1"/>
  <c r="K39" i="65"/>
  <c r="H6" i="50" s="1"/>
  <c r="I12" i="10"/>
  <c r="I12" i="11"/>
  <c r="I12" i="12"/>
  <c r="I12" i="13"/>
  <c r="G69" i="27"/>
  <c r="G32" i="27"/>
  <c r="G78" i="27"/>
  <c r="G48" i="27"/>
  <c r="J12" i="10"/>
  <c r="J12" i="11"/>
  <c r="J12" i="12"/>
  <c r="J12" i="13"/>
  <c r="J12" i="66"/>
  <c r="I12" i="66" l="1"/>
  <c r="K12" i="66" s="1"/>
  <c r="K16" i="66" s="1"/>
  <c r="G24" i="27"/>
  <c r="I24" i="27" s="1"/>
  <c r="I16" i="27" s="1"/>
  <c r="K27" i="65"/>
  <c r="K28" i="65" s="1"/>
  <c r="K49" i="65" s="1"/>
  <c r="F6" i="50"/>
  <c r="J12" i="14"/>
  <c r="J12" i="42"/>
  <c r="J12" i="15"/>
  <c r="J12" i="49"/>
  <c r="I12" i="42"/>
  <c r="G13" i="27"/>
  <c r="I12" i="14"/>
  <c r="I12" i="15"/>
  <c r="I12" i="49"/>
  <c r="G103" i="27"/>
  <c r="G79" i="27"/>
  <c r="I79" i="27" s="1"/>
  <c r="G92" i="27"/>
  <c r="G86" i="27"/>
  <c r="K27" i="66" l="1"/>
  <c r="K28" i="66" s="1"/>
  <c r="K49" i="66" s="1"/>
  <c r="F4" i="50"/>
  <c r="G4" i="50" s="1"/>
  <c r="I4" i="50" s="1"/>
  <c r="K7" i="10"/>
  <c r="K7" i="11"/>
  <c r="H21" i="11" s="1"/>
  <c r="L46" i="27" s="1"/>
  <c r="K7" i="12"/>
  <c r="H18" i="12" s="1"/>
  <c r="I18" i="12" s="1"/>
  <c r="K7" i="13"/>
  <c r="K7" i="14"/>
  <c r="K7" i="15"/>
  <c r="K7" i="49"/>
  <c r="H19" i="49" l="1"/>
  <c r="I19" i="49" s="1"/>
  <c r="K19" i="49" s="1"/>
  <c r="H24" i="49"/>
  <c r="I24" i="49" s="1"/>
  <c r="K24" i="49" s="1"/>
  <c r="O50" i="40"/>
  <c r="I21" i="11"/>
  <c r="H46" i="27"/>
  <c r="I46" i="27" s="1"/>
  <c r="K18" i="12"/>
  <c r="H65" i="27"/>
  <c r="L65" i="27" s="1"/>
  <c r="H22" i="49"/>
  <c r="H20" i="49"/>
  <c r="H23" i="49"/>
  <c r="H18" i="49"/>
  <c r="H21" i="49"/>
  <c r="H19" i="15"/>
  <c r="H18" i="15"/>
  <c r="H19" i="14"/>
  <c r="H18" i="14"/>
  <c r="H18" i="13"/>
  <c r="H21" i="13"/>
  <c r="H19" i="13"/>
  <c r="H22" i="13"/>
  <c r="H20" i="13"/>
  <c r="H21" i="12"/>
  <c r="H19" i="12"/>
  <c r="H20" i="12"/>
  <c r="H19" i="11"/>
  <c r="L44" i="27" s="1"/>
  <c r="H22" i="11"/>
  <c r="L47" i="27" s="1"/>
  <c r="H20" i="11"/>
  <c r="L45" i="27" s="1"/>
  <c r="H18" i="11"/>
  <c r="H18" i="10"/>
  <c r="L27" i="27" s="1"/>
  <c r="H21" i="10"/>
  <c r="L30" i="27" s="1"/>
  <c r="H19" i="10"/>
  <c r="L28" i="27" s="1"/>
  <c r="H22" i="10"/>
  <c r="L31" i="27" s="1"/>
  <c r="H20" i="10"/>
  <c r="L29" i="27" s="1"/>
  <c r="L43" i="27" l="1"/>
  <c r="H43" i="27"/>
  <c r="I65" i="27"/>
  <c r="H97" i="27"/>
  <c r="I22" i="11"/>
  <c r="I33" i="11" s="1"/>
  <c r="H47" i="27"/>
  <c r="I47" i="27" s="1"/>
  <c r="K21" i="11"/>
  <c r="I34" i="11"/>
  <c r="I18" i="10"/>
  <c r="H27" i="27"/>
  <c r="I27" i="27" s="1"/>
  <c r="I20" i="13"/>
  <c r="K20" i="13" s="1"/>
  <c r="H75" i="27"/>
  <c r="I18" i="15"/>
  <c r="H90" i="27"/>
  <c r="I22" i="49"/>
  <c r="K22" i="49" s="1"/>
  <c r="H100" i="27"/>
  <c r="I21" i="10"/>
  <c r="K21" i="10" s="1"/>
  <c r="H30" i="27"/>
  <c r="I30" i="27" s="1"/>
  <c r="I21" i="12"/>
  <c r="K21" i="12" s="1"/>
  <c r="H68" i="27"/>
  <c r="L68" i="27" s="1"/>
  <c r="I43" i="27"/>
  <c r="I18" i="11"/>
  <c r="H74" i="27"/>
  <c r="I19" i="13"/>
  <c r="K19" i="13" s="1"/>
  <c r="I19" i="15"/>
  <c r="K19" i="15" s="1"/>
  <c r="H91" i="27"/>
  <c r="I19" i="14"/>
  <c r="K19" i="14" s="1"/>
  <c r="H85" i="27"/>
  <c r="I22" i="13"/>
  <c r="K22" i="13" s="1"/>
  <c r="H77" i="27"/>
  <c r="I21" i="13"/>
  <c r="K21" i="13" s="1"/>
  <c r="H76" i="27"/>
  <c r="H102" i="27"/>
  <c r="I20" i="10"/>
  <c r="K20" i="10" s="1"/>
  <c r="H29" i="27"/>
  <c r="I29" i="27" s="1"/>
  <c r="I19" i="11"/>
  <c r="K19" i="11" s="1"/>
  <c r="H44" i="27"/>
  <c r="I44" i="27" s="1"/>
  <c r="I18" i="13"/>
  <c r="H73" i="27"/>
  <c r="L73" i="27" s="1"/>
  <c r="I21" i="49"/>
  <c r="K21" i="49" s="1"/>
  <c r="H99" i="27"/>
  <c r="I22" i="10"/>
  <c r="K22" i="10" s="1"/>
  <c r="H31" i="27"/>
  <c r="I31" i="27" s="1"/>
  <c r="I20" i="12"/>
  <c r="K20" i="12" s="1"/>
  <c r="H67" i="27"/>
  <c r="L67" i="27" s="1"/>
  <c r="H84" i="27"/>
  <c r="I18" i="14"/>
  <c r="I18" i="49"/>
  <c r="H96" i="27"/>
  <c r="I20" i="49"/>
  <c r="K20" i="49" s="1"/>
  <c r="H98" i="27"/>
  <c r="H45" i="27"/>
  <c r="I45" i="27" s="1"/>
  <c r="I20" i="11"/>
  <c r="K20" i="11" s="1"/>
  <c r="I19" i="10"/>
  <c r="K19" i="10" s="1"/>
  <c r="H28" i="27"/>
  <c r="I28" i="27" s="1"/>
  <c r="I19" i="12"/>
  <c r="H66" i="27"/>
  <c r="L66" i="27" s="1"/>
  <c r="I23" i="49"/>
  <c r="K23" i="49" s="1"/>
  <c r="H101" i="27"/>
  <c r="I55" i="27" l="1"/>
  <c r="I99" i="27"/>
  <c r="L99" i="27"/>
  <c r="I76" i="27"/>
  <c r="L76" i="27"/>
  <c r="I100" i="27"/>
  <c r="L100" i="27"/>
  <c r="I74" i="27"/>
  <c r="L74" i="27"/>
  <c r="I96" i="27"/>
  <c r="L96" i="27"/>
  <c r="I77" i="27"/>
  <c r="L77" i="27"/>
  <c r="I90" i="27"/>
  <c r="L90" i="27"/>
  <c r="I75" i="27"/>
  <c r="L75" i="27"/>
  <c r="I97" i="27"/>
  <c r="L97" i="27"/>
  <c r="I91" i="27"/>
  <c r="L91" i="27"/>
  <c r="I102" i="27"/>
  <c r="L102" i="27"/>
  <c r="I84" i="27"/>
  <c r="L84" i="27"/>
  <c r="I85" i="27"/>
  <c r="L85" i="27"/>
  <c r="I101" i="27"/>
  <c r="I98" i="27"/>
  <c r="L98" i="27"/>
  <c r="I73" i="27"/>
  <c r="I67" i="27"/>
  <c r="I68" i="27"/>
  <c r="I66" i="27"/>
  <c r="K22" i="11"/>
  <c r="I32" i="11"/>
  <c r="K34" i="11"/>
  <c r="H52" i="27"/>
  <c r="I52" i="27" s="1"/>
  <c r="F12" i="49"/>
  <c r="I31" i="49" s="1"/>
  <c r="K19" i="12"/>
  <c r="K26" i="12" s="1"/>
  <c r="F12" i="12"/>
  <c r="F12" i="15"/>
  <c r="K18" i="15"/>
  <c r="K26" i="15" s="1"/>
  <c r="K18" i="49"/>
  <c r="K26" i="49" s="1"/>
  <c r="K18" i="11"/>
  <c r="F12" i="11"/>
  <c r="K18" i="14"/>
  <c r="K26" i="14" s="1"/>
  <c r="F12" i="14"/>
  <c r="K18" i="13"/>
  <c r="K26" i="13" s="1"/>
  <c r="F12" i="13"/>
  <c r="K18" i="10"/>
  <c r="K26" i="10" s="1"/>
  <c r="F12" i="10"/>
  <c r="K26" i="11" l="1"/>
  <c r="E7" i="50" s="1"/>
  <c r="E9" i="50" s="1"/>
  <c r="I31" i="11"/>
  <c r="K12" i="11"/>
  <c r="K16" i="11" s="1"/>
  <c r="F7" i="50" s="1"/>
  <c r="F9" i="50" s="1"/>
  <c r="H48" i="27"/>
  <c r="I48" i="27" s="1"/>
  <c r="E13" i="50"/>
  <c r="I31" i="15"/>
  <c r="K12" i="15"/>
  <c r="K16" i="15" s="1"/>
  <c r="F13" i="50" s="1"/>
  <c r="H92" i="27"/>
  <c r="I92" i="27" s="1"/>
  <c r="E5" i="50"/>
  <c r="I31" i="14"/>
  <c r="K12" i="14"/>
  <c r="K16" i="14" s="1"/>
  <c r="F12" i="50" s="1"/>
  <c r="H86" i="27"/>
  <c r="I86" i="27" s="1"/>
  <c r="I31" i="13"/>
  <c r="H78" i="27"/>
  <c r="I78" i="27" s="1"/>
  <c r="K12" i="13"/>
  <c r="K16" i="13" s="1"/>
  <c r="F11" i="50" s="1"/>
  <c r="E12" i="50"/>
  <c r="E11" i="50"/>
  <c r="K12" i="12"/>
  <c r="K16" i="12" s="1"/>
  <c r="F10" i="50" s="1"/>
  <c r="I31" i="12"/>
  <c r="H69" i="27"/>
  <c r="I69" i="27" s="1"/>
  <c r="E14" i="50"/>
  <c r="E10" i="50"/>
  <c r="H32" i="27"/>
  <c r="I32" i="27" s="1"/>
  <c r="I31" i="10"/>
  <c r="K12" i="10"/>
  <c r="K16" i="10" s="1"/>
  <c r="F5" i="50" s="1"/>
  <c r="K12" i="49"/>
  <c r="H103" i="27"/>
  <c r="I103" i="27" s="1"/>
  <c r="K16" i="49" l="1"/>
  <c r="F14" i="50" s="1"/>
  <c r="G14" i="50" s="1"/>
  <c r="L101" i="27"/>
  <c r="G7" i="50"/>
  <c r="K27" i="11"/>
  <c r="K28" i="11" s="1"/>
  <c r="K27" i="15"/>
  <c r="K28" i="15" s="1"/>
  <c r="K27" i="13"/>
  <c r="K28" i="13" s="1"/>
  <c r="G10" i="50"/>
  <c r="K27" i="10"/>
  <c r="K28" i="10" s="1"/>
  <c r="K27" i="12"/>
  <c r="K28" i="12" s="1"/>
  <c r="G11" i="50"/>
  <c r="K31" i="14"/>
  <c r="K39" i="14" s="1"/>
  <c r="H87" i="27"/>
  <c r="I87" i="27" s="1"/>
  <c r="I83" i="27" s="1"/>
  <c r="G12" i="50"/>
  <c r="G5" i="50"/>
  <c r="G13" i="50"/>
  <c r="K27" i="14"/>
  <c r="K28" i="14" s="1"/>
  <c r="K33" i="11"/>
  <c r="H51" i="27"/>
  <c r="I51" i="27" s="1"/>
  <c r="K31" i="49"/>
  <c r="K39" i="49" s="1"/>
  <c r="H104" i="27"/>
  <c r="I104" i="27" s="1"/>
  <c r="I95" i="27" s="1"/>
  <c r="H70" i="27"/>
  <c r="I70" i="27" s="1"/>
  <c r="I64" i="27" s="1"/>
  <c r="K31" i="12"/>
  <c r="K39" i="12" s="1"/>
  <c r="K31" i="13"/>
  <c r="K39" i="13" s="1"/>
  <c r="H80" i="27"/>
  <c r="I80" i="27" s="1"/>
  <c r="I72" i="27" s="1"/>
  <c r="K31" i="15"/>
  <c r="K39" i="15" s="1"/>
  <c r="H93" i="27"/>
  <c r="I93" i="27" s="1"/>
  <c r="I89" i="27" s="1"/>
  <c r="K32" i="11"/>
  <c r="H50" i="27"/>
  <c r="I50" i="27" s="1"/>
  <c r="K31" i="10"/>
  <c r="K39" i="10" s="1"/>
  <c r="H33" i="27"/>
  <c r="I33" i="27" s="1"/>
  <c r="G6" i="50"/>
  <c r="G9" i="50" s="1"/>
  <c r="K31" i="11"/>
  <c r="H49" i="27"/>
  <c r="I49" i="27" s="1"/>
  <c r="K27" i="49" l="1"/>
  <c r="K28" i="49" s="1"/>
  <c r="I35" i="27"/>
  <c r="K39" i="11"/>
  <c r="H7" i="50" s="1"/>
  <c r="H9" i="50" s="1"/>
  <c r="K49" i="12"/>
  <c r="H10" i="50"/>
  <c r="I10" i="50" s="1"/>
  <c r="K49" i="14"/>
  <c r="H12" i="50"/>
  <c r="I12" i="50" s="1"/>
  <c r="H14" i="50"/>
  <c r="I14" i="50" s="1"/>
  <c r="K49" i="49"/>
  <c r="K49" i="15"/>
  <c r="H13" i="50"/>
  <c r="I13" i="50" s="1"/>
  <c r="I26" i="27"/>
  <c r="K49" i="13"/>
  <c r="H11" i="50"/>
  <c r="I11" i="50" s="1"/>
  <c r="K49" i="10"/>
  <c r="H5" i="50"/>
  <c r="I5" i="50" s="1"/>
  <c r="D4" i="7"/>
  <c r="K7" i="42" s="1"/>
  <c r="D8" i="24"/>
  <c r="D3" i="50" l="1"/>
  <c r="I6" i="50"/>
  <c r="I7" i="50"/>
  <c r="K49" i="11"/>
  <c r="H22" i="42"/>
  <c r="L10" i="27" s="1"/>
  <c r="H20" i="42"/>
  <c r="L8" i="27" s="1"/>
  <c r="H23" i="42"/>
  <c r="L11" i="27" s="1"/>
  <c r="H18" i="42"/>
  <c r="L6" i="27" s="1"/>
  <c r="H21" i="42"/>
  <c r="L9" i="27" s="1"/>
  <c r="H24" i="42"/>
  <c r="L12" i="27" s="1"/>
  <c r="H19" i="42"/>
  <c r="L7" i="27" s="1"/>
  <c r="I9" i="50" l="1"/>
  <c r="H12" i="27"/>
  <c r="I12" i="27" s="1"/>
  <c r="I24" i="42"/>
  <c r="K24" i="42" s="1"/>
  <c r="H6" i="27"/>
  <c r="I6" i="27" s="1"/>
  <c r="I18" i="42"/>
  <c r="I23" i="42"/>
  <c r="K23" i="42" s="1"/>
  <c r="H11" i="27"/>
  <c r="I11" i="27" s="1"/>
  <c r="H8" i="27"/>
  <c r="I8" i="27" s="1"/>
  <c r="I20" i="42"/>
  <c r="K20" i="42" s="1"/>
  <c r="I19" i="42"/>
  <c r="K19" i="42" s="1"/>
  <c r="H7" i="27"/>
  <c r="I7" i="27" s="1"/>
  <c r="I21" i="42"/>
  <c r="K21" i="42" s="1"/>
  <c r="H9" i="27"/>
  <c r="I9" i="27" s="1"/>
  <c r="H10" i="27"/>
  <c r="I10" i="27" s="1"/>
  <c r="I22" i="42"/>
  <c r="K22" i="42" s="1"/>
  <c r="F12" i="42" l="1"/>
  <c r="C21" i="19"/>
  <c r="I11" i="26" s="1"/>
  <c r="K18" i="42"/>
  <c r="K26" i="42" s="1"/>
  <c r="K12" i="42" l="1"/>
  <c r="K16" i="42" s="1"/>
  <c r="F3" i="50" s="1"/>
  <c r="F15" i="50" s="1"/>
  <c r="I31" i="42"/>
  <c r="H13" i="27"/>
  <c r="I13" i="27" s="1"/>
  <c r="E3" i="50"/>
  <c r="G3" i="50" l="1"/>
  <c r="G15" i="50" s="1"/>
  <c r="E15" i="50"/>
  <c r="K27" i="42"/>
  <c r="K28" i="42" s="1"/>
  <c r="H14" i="27"/>
  <c r="I14" i="27" s="1"/>
  <c r="K31" i="42"/>
  <c r="K39" i="42" s="1"/>
  <c r="I5" i="27" l="1"/>
  <c r="I2" i="27" s="1"/>
  <c r="K49" i="42"/>
  <c r="H3" i="50"/>
  <c r="H15" i="50" s="1"/>
  <c r="I3" i="50" l="1"/>
  <c r="I15" i="50" s="1"/>
  <c r="E29" i="59" l="1"/>
  <c r="M9" i="50" l="1"/>
  <c r="J50" i="42"/>
  <c r="K50" i="42"/>
  <c r="K51" i="42"/>
  <c r="J50" i="66"/>
  <c r="K50" i="66"/>
  <c r="K51" i="66"/>
  <c r="J50" i="10"/>
  <c r="K50" i="10"/>
  <c r="K51" i="10"/>
  <c r="J31" i="59"/>
  <c r="K31" i="59"/>
  <c r="K32" i="59"/>
  <c r="J47" i="59"/>
  <c r="K47" i="59"/>
  <c r="K48" i="59"/>
  <c r="J63" i="59"/>
  <c r="K63" i="59"/>
  <c r="K64" i="59"/>
  <c r="J79" i="59"/>
  <c r="K79" i="59"/>
  <c r="K80" i="59"/>
  <c r="J95" i="59"/>
  <c r="K95" i="59"/>
  <c r="K96" i="59"/>
  <c r="J111" i="59"/>
  <c r="K111" i="59"/>
  <c r="K112" i="59"/>
  <c r="J127" i="59"/>
  <c r="K127" i="59"/>
  <c r="K128" i="59"/>
  <c r="J143" i="59"/>
  <c r="K143" i="59"/>
  <c r="K144" i="59"/>
  <c r="J159" i="59"/>
  <c r="K159" i="59"/>
  <c r="K160" i="59"/>
  <c r="J175" i="59"/>
  <c r="K175" i="59"/>
  <c r="K176" i="59"/>
  <c r="J191" i="59"/>
  <c r="K191" i="59"/>
  <c r="K192" i="59"/>
  <c r="J207" i="59"/>
  <c r="K207" i="59"/>
  <c r="K208" i="59"/>
  <c r="J223" i="59"/>
  <c r="K223" i="59"/>
  <c r="K224" i="59"/>
  <c r="J239" i="59"/>
  <c r="K239" i="59"/>
  <c r="K240" i="59"/>
  <c r="J255" i="59"/>
  <c r="K255" i="59"/>
  <c r="K256" i="59"/>
  <c r="J271" i="59"/>
  <c r="K271" i="59"/>
  <c r="K272" i="59"/>
  <c r="J287" i="59"/>
  <c r="K287" i="59"/>
  <c r="K288" i="59"/>
  <c r="J303" i="59"/>
  <c r="K303" i="59"/>
  <c r="K304" i="59"/>
  <c r="J319" i="59"/>
  <c r="K319" i="59"/>
  <c r="K320" i="59"/>
  <c r="J335" i="59"/>
  <c r="K335" i="59"/>
  <c r="K336" i="59"/>
  <c r="J50" i="65"/>
  <c r="K50" i="65"/>
  <c r="K51" i="65"/>
  <c r="J50" i="11"/>
  <c r="K50" i="11"/>
  <c r="K51" i="11"/>
  <c r="J50" i="67"/>
  <c r="K50" i="67"/>
  <c r="K51" i="67"/>
  <c r="J50" i="12"/>
  <c r="K50" i="12"/>
  <c r="K51" i="12"/>
  <c r="J50" i="13"/>
  <c r="K50" i="13"/>
  <c r="K51" i="13"/>
  <c r="J50" i="14"/>
  <c r="K50" i="14"/>
  <c r="K51" i="14"/>
  <c r="J50" i="15"/>
  <c r="K50" i="15"/>
  <c r="K51" i="15"/>
  <c r="J50" i="49"/>
  <c r="K50" i="49"/>
  <c r="K51" i="49"/>
  <c r="D5" i="28"/>
  <c r="D6" i="28"/>
  <c r="E6" i="28"/>
  <c r="E7" i="28"/>
  <c r="E8" i="28"/>
  <c r="D10" i="28"/>
  <c r="E10" i="28"/>
  <c r="D12" i="28"/>
  <c r="D14" i="28"/>
  <c r="E16" i="28"/>
  <c r="E17" i="28"/>
  <c r="E18" i="28"/>
  <c r="E21" i="28"/>
  <c r="D22" i="28"/>
  <c r="D23" i="28"/>
  <c r="E23" i="28"/>
  <c r="H14" i="58"/>
  <c r="I14" i="58"/>
  <c r="H15" i="58"/>
  <c r="I15" i="58"/>
  <c r="H16" i="58"/>
  <c r="I16" i="58"/>
  <c r="H17" i="58"/>
  <c r="I17" i="58"/>
  <c r="H18" i="58"/>
  <c r="I18" i="58"/>
  <c r="H19" i="58"/>
  <c r="I19" i="58"/>
  <c r="H20" i="58"/>
  <c r="I20" i="58"/>
  <c r="H21" i="58"/>
  <c r="I21" i="58"/>
  <c r="H22" i="58"/>
  <c r="I22" i="58"/>
  <c r="H23" i="58"/>
  <c r="I23" i="58"/>
  <c r="H24" i="58"/>
  <c r="I24" i="58"/>
  <c r="H25" i="58"/>
  <c r="I25" i="58"/>
  <c r="H26" i="58"/>
  <c r="I26" i="58"/>
  <c r="H27" i="58"/>
  <c r="I27" i="58"/>
  <c r="H28" i="58"/>
  <c r="I28" i="58"/>
  <c r="H29" i="58"/>
  <c r="I29" i="58"/>
  <c r="H30" i="58"/>
  <c r="I30" i="58"/>
  <c r="H31" i="58"/>
  <c r="I31" i="58"/>
  <c r="H32" i="58"/>
  <c r="I32" i="58"/>
  <c r="H33" i="58"/>
  <c r="I33" i="58"/>
  <c r="I35" i="58"/>
  <c r="L35" i="58"/>
  <c r="I37" i="58"/>
  <c r="I38" i="58"/>
  <c r="I40" i="58"/>
  <c r="G6" i="26"/>
  <c r="H6" i="26"/>
  <c r="I6" i="26"/>
  <c r="J6" i="26"/>
  <c r="K6" i="26"/>
  <c r="F7" i="26"/>
  <c r="K7" i="26"/>
  <c r="F8" i="26"/>
  <c r="H8" i="26"/>
  <c r="I8" i="26"/>
  <c r="K8" i="26"/>
  <c r="G9" i="26"/>
  <c r="J9" i="26"/>
  <c r="K9" i="26"/>
  <c r="F10" i="26"/>
  <c r="K10" i="26"/>
  <c r="G11" i="26"/>
  <c r="H11" i="26"/>
  <c r="J11" i="26"/>
  <c r="K11" i="26"/>
  <c r="F12" i="26"/>
  <c r="K12" i="26"/>
  <c r="F13" i="26"/>
  <c r="H13" i="26"/>
  <c r="I13" i="26"/>
  <c r="K13" i="26"/>
  <c r="K14" i="26"/>
  <c r="F16" i="26"/>
  <c r="G16" i="26"/>
  <c r="J16" i="26"/>
  <c r="K16" i="26"/>
  <c r="N16" i="26"/>
  <c r="N17" i="26"/>
  <c r="F18" i="26"/>
  <c r="G18" i="26"/>
  <c r="J18" i="26"/>
  <c r="K18" i="26"/>
  <c r="N18" i="26"/>
  <c r="F19" i="26"/>
  <c r="G19" i="26"/>
  <c r="H19" i="26"/>
  <c r="J19" i="26"/>
  <c r="K19" i="26"/>
  <c r="N19" i="26"/>
  <c r="F20" i="26"/>
  <c r="G20" i="26"/>
  <c r="H20" i="26"/>
  <c r="J20" i="26"/>
  <c r="K20" i="26"/>
  <c r="N20" i="26"/>
  <c r="F21" i="26"/>
  <c r="G21" i="26"/>
  <c r="H21" i="26"/>
  <c r="J21" i="26"/>
  <c r="K21" i="26"/>
  <c r="N21" i="26"/>
  <c r="G22" i="26"/>
  <c r="H22" i="26"/>
  <c r="J22" i="26"/>
  <c r="K22" i="26"/>
  <c r="F23" i="26"/>
  <c r="K23" i="26"/>
  <c r="F24" i="26"/>
  <c r="K24" i="26"/>
  <c r="G25" i="26"/>
  <c r="H25" i="26"/>
  <c r="I25" i="26"/>
  <c r="J25" i="26"/>
  <c r="K25" i="26"/>
  <c r="F26" i="26"/>
  <c r="K26" i="26"/>
  <c r="F27" i="26"/>
  <c r="K27" i="26"/>
  <c r="G28" i="26"/>
  <c r="H28" i="26"/>
  <c r="I28" i="26"/>
  <c r="J28" i="26"/>
  <c r="K28" i="26"/>
  <c r="F29" i="26"/>
  <c r="K29" i="26"/>
  <c r="F30" i="26"/>
  <c r="K30" i="26"/>
  <c r="G31" i="26"/>
  <c r="H31" i="26"/>
  <c r="I31" i="26"/>
  <c r="J31" i="26"/>
  <c r="K31" i="26"/>
  <c r="F32" i="26"/>
  <c r="K32" i="26"/>
  <c r="G33" i="26"/>
  <c r="H33" i="26"/>
  <c r="I33" i="26"/>
  <c r="J33" i="26"/>
  <c r="K33" i="26"/>
  <c r="F34" i="26"/>
  <c r="K34" i="26"/>
  <c r="F35" i="26"/>
  <c r="K35" i="26"/>
  <c r="F36" i="26"/>
  <c r="K36" i="26"/>
  <c r="G37" i="26"/>
  <c r="H37" i="26"/>
  <c r="I37" i="26"/>
  <c r="J37" i="26"/>
  <c r="K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AQ37" i="26"/>
  <c r="AR37" i="26"/>
  <c r="AS37" i="26"/>
  <c r="AT37" i="26"/>
  <c r="AU37"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AS38" i="26"/>
  <c r="AT38" i="26"/>
  <c r="AU38"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AQ39" i="26"/>
  <c r="AR39" i="26"/>
  <c r="AS39" i="26"/>
  <c r="AT39" i="26"/>
  <c r="AU39" i="26"/>
  <c r="S40" i="26"/>
  <c r="T40" i="26"/>
  <c r="U40" i="26"/>
  <c r="V40" i="26"/>
  <c r="W40" i="26"/>
  <c r="X40" i="26"/>
  <c r="Y40" i="26"/>
  <c r="Z40" i="26"/>
  <c r="AA40" i="26"/>
  <c r="AB40" i="26"/>
  <c r="AC40" i="26"/>
  <c r="AD40" i="26"/>
  <c r="AE40" i="26"/>
  <c r="AF40" i="26"/>
  <c r="AG40" i="26"/>
  <c r="AH40" i="26"/>
  <c r="AI40" i="26"/>
  <c r="AJ40" i="26"/>
  <c r="AK40" i="26"/>
  <c r="AL40" i="26"/>
  <c r="AM40" i="26"/>
  <c r="AN40" i="26"/>
  <c r="AO40" i="26"/>
  <c r="AP40" i="26"/>
  <c r="AQ40" i="26"/>
  <c r="AR40" i="26"/>
  <c r="AS40" i="26"/>
  <c r="AT40" i="26"/>
  <c r="AU40" i="26"/>
  <c r="C17" i="19"/>
  <c r="C22" i="19"/>
  <c r="C23" i="19"/>
  <c r="C24" i="19"/>
  <c r="C25" i="19"/>
  <c r="C26" i="19"/>
  <c r="D26" i="19"/>
  <c r="C27" i="19"/>
  <c r="D27" i="19"/>
  <c r="C28" i="19"/>
  <c r="D28" i="19"/>
  <c r="C29" i="19"/>
  <c r="D29" i="19"/>
  <c r="N51" i="40"/>
  <c r="O51" i="40"/>
  <c r="O52" i="40"/>
  <c r="M12" i="47"/>
  <c r="N12" i="47"/>
  <c r="N13" i="47"/>
  <c r="J2"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35" i="27"/>
  <c r="J38" i="27"/>
  <c r="J39" i="27"/>
  <c r="J40" i="27"/>
  <c r="J43" i="27"/>
  <c r="J44" i="27"/>
  <c r="J45" i="27"/>
  <c r="J46" i="27"/>
  <c r="J47" i="27"/>
  <c r="J48" i="27"/>
  <c r="J49" i="27"/>
  <c r="J50" i="27"/>
  <c r="J51" i="27"/>
  <c r="J52" i="27"/>
  <c r="J53"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E8" i="24" a="1"/>
  <c r="E8" i="24"/>
  <c r="F8" i="24" a="1"/>
  <c r="F8" i="24"/>
  <c r="G8" i="24" a="1"/>
  <c r="G8" i="24"/>
  <c r="H8" i="24" a="1"/>
  <c r="H8" i="24"/>
  <c r="I8" i="24" a="1"/>
  <c r="I8" i="24"/>
  <c r="J8" i="24" a="1"/>
  <c r="J8" i="24"/>
  <c r="K8" i="24" a="1"/>
  <c r="K8" i="24"/>
  <c r="L8" i="24"/>
  <c r="M8" i="24"/>
  <c r="E9" i="24" a="1"/>
  <c r="E9" i="24"/>
  <c r="F9" i="24" a="1"/>
  <c r="F9" i="24"/>
  <c r="G9" i="24" a="1"/>
  <c r="G9" i="24"/>
  <c r="H9" i="24" a="1"/>
  <c r="H9" i="24"/>
  <c r="I9" i="24" a="1"/>
  <c r="I9" i="24"/>
  <c r="J9" i="24" a="1"/>
  <c r="J9" i="24"/>
  <c r="K9" i="24" a="1"/>
  <c r="K9" i="24"/>
  <c r="L9" i="24"/>
  <c r="M9" i="24"/>
  <c r="E10" i="24" a="1"/>
  <c r="E10" i="24"/>
  <c r="F10" i="24" a="1"/>
  <c r="F10" i="24"/>
  <c r="G10" i="24" a="1"/>
  <c r="G10" i="24"/>
  <c r="H10" i="24" a="1"/>
  <c r="H10" i="24"/>
  <c r="I10" i="24" a="1"/>
  <c r="I10" i="24"/>
  <c r="J10" i="24" a="1"/>
  <c r="J10" i="24"/>
  <c r="K10" i="24" a="1"/>
  <c r="K10" i="24"/>
  <c r="L10" i="24"/>
  <c r="M10" i="24"/>
  <c r="E11" i="24" a="1"/>
  <c r="E11" i="24"/>
  <c r="F11" i="24" a="1"/>
  <c r="F11" i="24"/>
  <c r="G11" i="24" a="1"/>
  <c r="G11" i="24"/>
  <c r="H11" i="24" a="1"/>
  <c r="H11" i="24"/>
  <c r="I11" i="24" a="1"/>
  <c r="I11" i="24"/>
  <c r="J11" i="24" a="1"/>
  <c r="J11" i="24"/>
  <c r="K11" i="24" a="1"/>
  <c r="K11" i="24"/>
  <c r="L11" i="24"/>
  <c r="M11" i="24"/>
  <c r="E12" i="24" a="1"/>
  <c r="E12" i="24"/>
  <c r="F12" i="24" a="1"/>
  <c r="F12" i="24"/>
  <c r="G12" i="24" a="1"/>
  <c r="G12" i="24"/>
  <c r="H12" i="24" a="1"/>
  <c r="H12" i="24"/>
  <c r="I12" i="24" a="1"/>
  <c r="I12" i="24"/>
  <c r="J12" i="24" a="1"/>
  <c r="J12" i="24"/>
  <c r="K12" i="24" a="1"/>
  <c r="K12" i="24"/>
  <c r="L12" i="24"/>
  <c r="M12" i="24"/>
  <c r="E13" i="24" a="1"/>
  <c r="E13" i="24"/>
  <c r="F13" i="24" a="1"/>
  <c r="F13" i="24"/>
  <c r="G13" i="24" a="1"/>
  <c r="G13" i="24"/>
  <c r="H13" i="24" a="1"/>
  <c r="H13" i="24"/>
  <c r="I13" i="24" a="1"/>
  <c r="I13" i="24"/>
  <c r="J13" i="24" a="1"/>
  <c r="J13" i="24"/>
  <c r="K13" i="24" a="1"/>
  <c r="K13" i="24"/>
  <c r="L13" i="24"/>
  <c r="M13" i="24"/>
  <c r="E14" i="24" a="1"/>
  <c r="E14" i="24"/>
  <c r="F14" i="24" a="1"/>
  <c r="F14" i="24"/>
  <c r="G14" i="24" a="1"/>
  <c r="G14" i="24"/>
  <c r="H14" i="24" a="1"/>
  <c r="H14" i="24"/>
  <c r="I14" i="24" a="1"/>
  <c r="I14" i="24"/>
  <c r="J14" i="24" a="1"/>
  <c r="J14" i="24"/>
  <c r="K14" i="24" a="1"/>
  <c r="K14" i="24"/>
  <c r="L14" i="24"/>
  <c r="M14" i="24"/>
  <c r="E15" i="24" a="1"/>
  <c r="E15" i="24"/>
  <c r="F15" i="24" a="1"/>
  <c r="F15" i="24"/>
  <c r="G15" i="24" a="1"/>
  <c r="G15" i="24"/>
  <c r="H15" i="24" a="1"/>
  <c r="H15" i="24"/>
  <c r="I15" i="24" a="1"/>
  <c r="I15" i="24"/>
  <c r="J15" i="24" a="1"/>
  <c r="J15" i="24"/>
  <c r="K15" i="24" a="1"/>
  <c r="K15" i="24"/>
  <c r="L15" i="24"/>
  <c r="M15" i="24"/>
  <c r="E16" i="24" a="1"/>
  <c r="E16" i="24"/>
  <c r="F16" i="24" a="1"/>
  <c r="F16" i="24"/>
  <c r="G16" i="24" a="1"/>
  <c r="G16" i="24"/>
  <c r="H16" i="24" a="1"/>
  <c r="H16" i="24"/>
  <c r="I16" i="24" a="1"/>
  <c r="I16" i="24"/>
  <c r="J16" i="24" a="1"/>
  <c r="J16" i="24"/>
  <c r="K16" i="24" a="1"/>
  <c r="K16" i="24"/>
  <c r="L16" i="24"/>
  <c r="M16" i="24"/>
  <c r="E17" i="24"/>
  <c r="F17" i="24"/>
  <c r="G17" i="24"/>
  <c r="H17" i="24"/>
  <c r="I17" i="24"/>
  <c r="J17" i="24"/>
  <c r="K17" i="24"/>
  <c r="L17" i="24"/>
  <c r="J3" i="50"/>
  <c r="L3" i="50"/>
  <c r="N3" i="50"/>
  <c r="O3" i="50"/>
  <c r="J4" i="50"/>
  <c r="L4" i="50"/>
  <c r="N4" i="50"/>
  <c r="O4" i="50"/>
  <c r="J5" i="50"/>
  <c r="L5" i="50"/>
  <c r="N5" i="50"/>
  <c r="O5" i="50"/>
  <c r="J6" i="50"/>
  <c r="K6" i="50"/>
  <c r="L6" i="50"/>
  <c r="O6" i="50"/>
  <c r="J7" i="50"/>
  <c r="L7" i="50"/>
  <c r="N7" i="50"/>
  <c r="O7" i="50"/>
  <c r="J8" i="50"/>
  <c r="L8" i="50"/>
  <c r="N8" i="50"/>
  <c r="O8" i="50"/>
  <c r="J9" i="50"/>
  <c r="K9" i="50"/>
  <c r="L9" i="50"/>
  <c r="N9" i="50"/>
  <c r="O9" i="50"/>
  <c r="J10" i="50"/>
  <c r="L10" i="50"/>
  <c r="N10" i="50"/>
  <c r="O10" i="50"/>
  <c r="J11" i="50"/>
  <c r="L11" i="50"/>
  <c r="M11" i="50"/>
  <c r="N11" i="50"/>
  <c r="O11" i="50"/>
  <c r="J12" i="50"/>
  <c r="L12" i="50"/>
  <c r="N12" i="50"/>
  <c r="O12" i="50"/>
  <c r="J13" i="50"/>
  <c r="L13" i="50"/>
  <c r="N13" i="50"/>
  <c r="O13" i="50"/>
  <c r="J14" i="50"/>
  <c r="L14" i="50"/>
  <c r="M14" i="50"/>
  <c r="N14" i="50"/>
  <c r="O14" i="50"/>
  <c r="J15" i="50"/>
  <c r="K15" i="50"/>
  <c r="L15" i="50"/>
  <c r="M15" i="50"/>
  <c r="N15" i="50"/>
  <c r="O15"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Márcia Cristina de O Lucio Pires R Dalvi</author>
  </authors>
  <commentList>
    <comment ref="D1" authorId="0" shapeId="0" xr:uid="{6C78BFDF-67D3-4596-B6E0-F98D79A98312}">
      <text>
        <r>
          <rPr>
            <b/>
            <sz val="9"/>
            <color indexed="81"/>
            <rFont val="Segoe UI"/>
            <family val="2"/>
          </rPr>
          <t>Importante:</t>
        </r>
        <r>
          <rPr>
            <sz val="9"/>
            <color indexed="81"/>
            <rFont val="Segoe UI"/>
            <family val="2"/>
          </rPr>
          <t xml:space="preserve">
Preencher com</t>
        </r>
        <r>
          <rPr>
            <b/>
            <sz val="9"/>
            <color indexed="81"/>
            <rFont val="Segoe UI"/>
            <family val="2"/>
          </rPr>
          <t xml:space="preserve"> "x" </t>
        </r>
        <r>
          <rPr>
            <sz val="9"/>
            <color indexed="81"/>
            <rFont val="Segoe UI"/>
            <family val="2"/>
          </rPr>
          <t>nos meses em que deseja que a tarefa seja executada.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<sst xmlns="http://schemas.openxmlformats.org/spreadsheetml/2006/main" count="95203" uniqueCount="56333">
  <si>
    <t>Duração
(meses)</t>
  </si>
  <si>
    <t>Advogado júnior</t>
  </si>
  <si>
    <t>Advogado pleno</t>
  </si>
  <si>
    <t>Advogado sênior</t>
  </si>
  <si>
    <t>Analista de desenvolvimento de sistemas júnior</t>
  </si>
  <si>
    <t>Analista de desenvolvimento de sistemas pleno</t>
  </si>
  <si>
    <t>Analista de desenvolvimento de sistemas sênior</t>
  </si>
  <si>
    <t>Arquiteto júnior</t>
  </si>
  <si>
    <t>Arquiteto pleno</t>
  </si>
  <si>
    <t>Arquiteto sênior</t>
  </si>
  <si>
    <t>Assistente social júnior</t>
  </si>
  <si>
    <t>Assistente social pleno</t>
  </si>
  <si>
    <t>Assistente social sênior</t>
  </si>
  <si>
    <t>Auxiliar</t>
  </si>
  <si>
    <t>Auxiliar administrativo</t>
  </si>
  <si>
    <t>Auxiliar de laboratório</t>
  </si>
  <si>
    <t>Auxiliar de topografia</t>
  </si>
  <si>
    <t>Biólogo júnior</t>
  </si>
  <si>
    <t>Biólogo pleno</t>
  </si>
  <si>
    <t>Biólogo sênior</t>
  </si>
  <si>
    <t>Chefe de escritório</t>
  </si>
  <si>
    <t>Contador júnior</t>
  </si>
  <si>
    <t>Contador pleno</t>
  </si>
  <si>
    <t>Contador sênior</t>
  </si>
  <si>
    <t xml:space="preserve">Coordenador ambiental </t>
  </si>
  <si>
    <t>Economista júnior</t>
  </si>
  <si>
    <t>Economista pleno</t>
  </si>
  <si>
    <t>Economista sênior</t>
  </si>
  <si>
    <t>Engenheiro agrônomo júnior</t>
  </si>
  <si>
    <t>Engenheiro agrônomo pleno</t>
  </si>
  <si>
    <t>Engenheiro agrônomo sênior</t>
  </si>
  <si>
    <t>Engenheiro ambiental júnior</t>
  </si>
  <si>
    <t>Engenheiro ambiental pleno</t>
  </si>
  <si>
    <t>Engenheiro ambiental sênior</t>
  </si>
  <si>
    <t>Engenheiro consultor especial</t>
  </si>
  <si>
    <t>Engenheiro coordenador</t>
  </si>
  <si>
    <t>Engenheiro de pesca júnior</t>
  </si>
  <si>
    <t>Engenheiro de pesca pleno</t>
  </si>
  <si>
    <t>Engenheiro de pesca sênior</t>
  </si>
  <si>
    <t>Engenheiro de projetos júnior</t>
  </si>
  <si>
    <t>Engenheiro de projetos pleno</t>
  </si>
  <si>
    <t>Engenheiro de projetos sênior</t>
  </si>
  <si>
    <t>Engenheiro florestal júnior</t>
  </si>
  <si>
    <t>Engenheiro florestal pleno</t>
  </si>
  <si>
    <t>Engenheiro florestal sênior</t>
  </si>
  <si>
    <t>Geólogo júnior</t>
  </si>
  <si>
    <t>Geólogo pleno</t>
  </si>
  <si>
    <t>Geólogo sênior</t>
  </si>
  <si>
    <t>Jornalista júnior</t>
  </si>
  <si>
    <t>Jornalista pleno</t>
  </si>
  <si>
    <t>Jornalista sênior</t>
  </si>
  <si>
    <t>Laboratorista</t>
  </si>
  <si>
    <t>Médico veterinário</t>
  </si>
  <si>
    <t>Meteorologista júnior</t>
  </si>
  <si>
    <t>Meteorologista pleno</t>
  </si>
  <si>
    <t>Meteorologista sênior</t>
  </si>
  <si>
    <t>Motorista de caminhão</t>
  </si>
  <si>
    <t>Motorista de veículo leve</t>
  </si>
  <si>
    <t>Oceanógrafo júnior</t>
  </si>
  <si>
    <t>Oceanógrafo pleno</t>
  </si>
  <si>
    <t>Oceanógrafo sênior</t>
  </si>
  <si>
    <t>Pedagogo júnior</t>
  </si>
  <si>
    <t>Pedagogo pleno</t>
  </si>
  <si>
    <t>Pedagogo sênior</t>
  </si>
  <si>
    <t>Secretária</t>
  </si>
  <si>
    <t>Sondador</t>
  </si>
  <si>
    <t>Técnico ambiental</t>
  </si>
  <si>
    <t>Técnico de obras</t>
  </si>
  <si>
    <t>Técnico de segurança do trabalho</t>
  </si>
  <si>
    <t>Técnico em geoprocessamento</t>
  </si>
  <si>
    <t>Técnico em informática - programador</t>
  </si>
  <si>
    <t>Topógrafo</t>
  </si>
  <si>
    <t>Arquivista júnior</t>
  </si>
  <si>
    <t>Arquivista pleno</t>
  </si>
  <si>
    <t>Arquivista sênior</t>
  </si>
  <si>
    <t>Administrador júnior</t>
  </si>
  <si>
    <t>Administrador pleno</t>
  </si>
  <si>
    <t>Administrador sênior</t>
  </si>
  <si>
    <t>Engenheiro agrimensor júnior</t>
  </si>
  <si>
    <t>Engenheiro agrimensor pleno</t>
  </si>
  <si>
    <t>Engenheiro agrimensor sênior</t>
  </si>
  <si>
    <t>Geógrafo júnior</t>
  </si>
  <si>
    <t>Geógrafo pleno</t>
  </si>
  <si>
    <t>Geógrafo sênior</t>
  </si>
  <si>
    <t>Antropólogo júnior</t>
  </si>
  <si>
    <t>Antropólogo pleno</t>
  </si>
  <si>
    <t>Antropólogo sênior</t>
  </si>
  <si>
    <t>Arqueólogo júnior</t>
  </si>
  <si>
    <t>Arqueólogo pleno</t>
  </si>
  <si>
    <t>Arqueólogo sênior</t>
  </si>
  <si>
    <t>Historiador júnior</t>
  </si>
  <si>
    <t>Historiador pleno</t>
  </si>
  <si>
    <t>Historiador sênior</t>
  </si>
  <si>
    <t>Paleontólogo júnior</t>
  </si>
  <si>
    <t>Paleontólogo pleno</t>
  </si>
  <si>
    <t>Paleontólogo sênior</t>
  </si>
  <si>
    <t>Sociólogo júnior</t>
  </si>
  <si>
    <t>Sociólogo pleno</t>
  </si>
  <si>
    <t>Sociólogo sênior</t>
  </si>
  <si>
    <t>DATA BASE</t>
  </si>
  <si>
    <t>REGIÃO</t>
  </si>
  <si>
    <t>nacional</t>
  </si>
  <si>
    <t>COMPOSIÇÃO REFERENCIAL</t>
  </si>
  <si>
    <t>DESCRIÇÃO DO SERVIÇO</t>
  </si>
  <si>
    <t>DURAÇÃO (MÊS)</t>
  </si>
  <si>
    <t>UNIDADE</t>
  </si>
  <si>
    <t>Unid</t>
  </si>
  <si>
    <t>CPU</t>
  </si>
  <si>
    <t>EQUIPAMENTO (A)</t>
  </si>
  <si>
    <t>QUANT.</t>
  </si>
  <si>
    <t>UTILIZAÇÃO</t>
  </si>
  <si>
    <t>CUSTO OPERACIONAL</t>
  </si>
  <si>
    <t xml:space="preserve">CUSTO </t>
  </si>
  <si>
    <t>PROD.</t>
  </si>
  <si>
    <t>IMPROD.</t>
  </si>
  <si>
    <t>HORÁRIO</t>
  </si>
  <si>
    <t>(A) = TOTAL</t>
  </si>
  <si>
    <t>MÃO DE OBRA (B)</t>
  </si>
  <si>
    <t>Participação</t>
  </si>
  <si>
    <t>Quantidade homem</t>
  </si>
  <si>
    <t>Qtdade homemxmês</t>
  </si>
  <si>
    <t>QUANT.(h)</t>
  </si>
  <si>
    <t>CUSTO HORÁRIO</t>
  </si>
  <si>
    <t>CUSTO H. TOTAL</t>
  </si>
  <si>
    <t>(B) = TOTAL</t>
  </si>
  <si>
    <t xml:space="preserve">(C) PRODUÇÃO DA EQUIPE = </t>
  </si>
  <si>
    <t>CUSTO HORÁRIO TOTAL = (A) + (B)</t>
  </si>
  <si>
    <t xml:space="preserve">(D) CUSTO UNITÁRIO DE PRODUÇÃO = (A +B )  /  (C) </t>
  </si>
  <si>
    <t>MATERIAL (E)</t>
  </si>
  <si>
    <t>CONSUMO</t>
  </si>
  <si>
    <t>PREÇO UNITÁRIO</t>
  </si>
  <si>
    <t>CUSTO UNITÁRIO</t>
  </si>
  <si>
    <t>(E) = TOTAL</t>
  </si>
  <si>
    <t>TEMPO FIXO (F)</t>
  </si>
  <si>
    <t xml:space="preserve">PREÇO </t>
  </si>
  <si>
    <t>UNITÁRIO</t>
  </si>
  <si>
    <t>(F) = TOTAL</t>
  </si>
  <si>
    <t>MOMENTO DE TRANSPORTE (G)</t>
  </si>
  <si>
    <t>D.M.T.</t>
  </si>
  <si>
    <t>LN</t>
  </si>
  <si>
    <t>RP</t>
  </si>
  <si>
    <t>P</t>
  </si>
  <si>
    <t>(G) = TOTAL</t>
  </si>
  <si>
    <t>CUSTO DIRETO TOTAL = (D) + (E) + (F) + (G)</t>
  </si>
  <si>
    <t>B.D.I.</t>
  </si>
  <si>
    <t>PREÇO UNITÁRIO REFERENCIAL</t>
  </si>
  <si>
    <t>Código</t>
  </si>
  <si>
    <t>Categoria</t>
  </si>
  <si>
    <t>Unid.</t>
  </si>
  <si>
    <t>Salário</t>
  </si>
  <si>
    <t>Encargos Sociais</t>
  </si>
  <si>
    <t>Encargos Complementares</t>
  </si>
  <si>
    <t>Encargos Adicionais</t>
  </si>
  <si>
    <t>Encargos Totais</t>
  </si>
  <si>
    <t>Valor Total</t>
  </si>
  <si>
    <t>Alimentação</t>
  </si>
  <si>
    <t>EPI</t>
  </si>
  <si>
    <t>Ferramenta</t>
  </si>
  <si>
    <t>Transporte</t>
  </si>
  <si>
    <t>Exame Ocupacional</t>
  </si>
  <si>
    <t>Cesta Básica</t>
  </si>
  <si>
    <t>Assistência Médica</t>
  </si>
  <si>
    <t>Seguro de Vida</t>
  </si>
  <si>
    <t>R$</t>
  </si>
  <si>
    <t>%</t>
  </si>
  <si>
    <t>P8001</t>
  </si>
  <si>
    <t>mês</t>
  </si>
  <si>
    <t>P8002</t>
  </si>
  <si>
    <t>P8003</t>
  </si>
  <si>
    <t>P8007</t>
  </si>
  <si>
    <t>P8008</t>
  </si>
  <si>
    <t>P8009</t>
  </si>
  <si>
    <t>P8013</t>
  </si>
  <si>
    <t>P8014</t>
  </si>
  <si>
    <t>P8015</t>
  </si>
  <si>
    <t>P8019</t>
  </si>
  <si>
    <t>P8020</t>
  </si>
  <si>
    <t>P8021</t>
  </si>
  <si>
    <t>P8025</t>
  </si>
  <si>
    <t>P8026</t>
  </si>
  <si>
    <t>P8027</t>
  </si>
  <si>
    <t>P8028</t>
  </si>
  <si>
    <t>P8032</t>
  </si>
  <si>
    <t>P8033</t>
  </si>
  <si>
    <t>P8034</t>
  </si>
  <si>
    <t>P8038</t>
  </si>
  <si>
    <t>P8040</t>
  </si>
  <si>
    <t>P8041</t>
  </si>
  <si>
    <t>P8042</t>
  </si>
  <si>
    <t>P8044</t>
  </si>
  <si>
    <t>P8045</t>
  </si>
  <si>
    <t>P8046</t>
  </si>
  <si>
    <t>P8047</t>
  </si>
  <si>
    <t>P8054</t>
  </si>
  <si>
    <t>P8055</t>
  </si>
  <si>
    <t>P8056</t>
  </si>
  <si>
    <t>P8057</t>
  </si>
  <si>
    <t>P8058</t>
  </si>
  <si>
    <t>P8059</t>
  </si>
  <si>
    <t>P8060</t>
  </si>
  <si>
    <t>P8061</t>
  </si>
  <si>
    <t>P8062</t>
  </si>
  <si>
    <t>P8063</t>
  </si>
  <si>
    <t>P8064</t>
  </si>
  <si>
    <t>P8065</t>
  </si>
  <si>
    <t>P8066</t>
  </si>
  <si>
    <t>P8067</t>
  </si>
  <si>
    <t>P8068</t>
  </si>
  <si>
    <t>P8069</t>
  </si>
  <si>
    <t>P8070</t>
  </si>
  <si>
    <t>P8080</t>
  </si>
  <si>
    <t>P8081</t>
  </si>
  <si>
    <t>P8082</t>
  </si>
  <si>
    <t>P8092</t>
  </si>
  <si>
    <t>P8093</t>
  </si>
  <si>
    <t>P8094</t>
  </si>
  <si>
    <t>P8098</t>
  </si>
  <si>
    <t>P8102</t>
  </si>
  <si>
    <t>P8106</t>
  </si>
  <si>
    <t>P8107</t>
  </si>
  <si>
    <t>P8108</t>
  </si>
  <si>
    <t>P8112</t>
  </si>
  <si>
    <t>P8113</t>
  </si>
  <si>
    <t>P8117</t>
  </si>
  <si>
    <t>P8118</t>
  </si>
  <si>
    <t>P8119</t>
  </si>
  <si>
    <t>P8129</t>
  </si>
  <si>
    <t>P8130</t>
  </si>
  <si>
    <t>P8131</t>
  </si>
  <si>
    <t>P8135</t>
  </si>
  <si>
    <t>P8139</t>
  </si>
  <si>
    <t>P8143</t>
  </si>
  <si>
    <t>P8147</t>
  </si>
  <si>
    <t>P8151</t>
  </si>
  <si>
    <t>P8155</t>
  </si>
  <si>
    <t>P8159</t>
  </si>
  <si>
    <t>P8163</t>
  </si>
  <si>
    <t>P8167</t>
  </si>
  <si>
    <t>P8168</t>
  </si>
  <si>
    <t>P8169</t>
  </si>
  <si>
    <t>P8173</t>
  </si>
  <si>
    <t>P8174</t>
  </si>
  <si>
    <t>P8175</t>
  </si>
  <si>
    <t>P8180</t>
  </si>
  <si>
    <t>P8181</t>
  </si>
  <si>
    <t>P8182</t>
  </si>
  <si>
    <t>P8183</t>
  </si>
  <si>
    <t>P8184</t>
  </si>
  <si>
    <t>P8185</t>
  </si>
  <si>
    <t>P8186</t>
  </si>
  <si>
    <t>P8187</t>
  </si>
  <si>
    <t>P8188</t>
  </si>
  <si>
    <t>P8189</t>
  </si>
  <si>
    <t>P8190</t>
  </si>
  <si>
    <t>P8191</t>
  </si>
  <si>
    <t>P8192</t>
  </si>
  <si>
    <t>P8193</t>
  </si>
  <si>
    <t>P8194</t>
  </si>
  <si>
    <t>P8195</t>
  </si>
  <si>
    <t>P8196</t>
  </si>
  <si>
    <t>P8197</t>
  </si>
  <si>
    <t>P8198</t>
  </si>
  <si>
    <t>P8199</t>
  </si>
  <si>
    <t>P8200</t>
  </si>
  <si>
    <t>Fonte: FGV IBRE</t>
  </si>
  <si>
    <t>-</t>
  </si>
  <si>
    <t>Veículos</t>
  </si>
  <si>
    <t>Código Engenharia Consultiva</t>
  </si>
  <si>
    <t>Tipo</t>
  </si>
  <si>
    <t>Improdutivo</t>
  </si>
  <si>
    <t>E8889</t>
  </si>
  <si>
    <t>hora</t>
  </si>
  <si>
    <t>E8891</t>
  </si>
  <si>
    <t>E8887</t>
  </si>
  <si>
    <t>Imóveis</t>
  </si>
  <si>
    <t>B8951</t>
  </si>
  <si>
    <t>B8952</t>
  </si>
  <si>
    <t>Mobiliário</t>
  </si>
  <si>
    <t>B8953</t>
  </si>
  <si>
    <t>Escritório</t>
  </si>
  <si>
    <t>B8954</t>
  </si>
  <si>
    <t>Residência</t>
  </si>
  <si>
    <t>B8955</t>
  </si>
  <si>
    <t>Laboratório de asfalto</t>
  </si>
  <si>
    <t>B8956</t>
  </si>
  <si>
    <t>Laboratório de concreto</t>
  </si>
  <si>
    <t>B8957</t>
  </si>
  <si>
    <t>Laboratório de solos</t>
  </si>
  <si>
    <t>B8958</t>
  </si>
  <si>
    <t>Topografia</t>
  </si>
  <si>
    <t>B8959</t>
  </si>
  <si>
    <t>B8960</t>
  </si>
  <si>
    <t>Equipamentos de Informática</t>
  </si>
  <si>
    <t>Valor de Aquisição (R$)</t>
  </si>
  <si>
    <t>Depreciação (R$/h)</t>
  </si>
  <si>
    <t>Oportunidade de Capital (R$/h)</t>
  </si>
  <si>
    <t>Manutenção (R$/h)</t>
  </si>
  <si>
    <t>Produtivo</t>
  </si>
  <si>
    <t>Software de Informática</t>
  </si>
  <si>
    <t>h</t>
  </si>
  <si>
    <t>Software CAD para MAC/Windows 64bits</t>
  </si>
  <si>
    <t>Software SIG para MAC/Windows 64bits</t>
  </si>
  <si>
    <t>BDI</t>
  </si>
  <si>
    <t>Data Base:</t>
  </si>
  <si>
    <t>1</t>
  </si>
  <si>
    <t>2</t>
  </si>
  <si>
    <t>3</t>
  </si>
  <si>
    <t>4</t>
  </si>
  <si>
    <t>5</t>
  </si>
  <si>
    <t>6</t>
  </si>
  <si>
    <t>7</t>
  </si>
  <si>
    <t>8</t>
  </si>
  <si>
    <t>9</t>
  </si>
  <si>
    <t>Item</t>
  </si>
  <si>
    <t>Descrição dos Produtos</t>
  </si>
  <si>
    <t>x</t>
  </si>
  <si>
    <t>Dados:</t>
  </si>
  <si>
    <t>Dimensão de Mercado e Demanda (EMD)</t>
  </si>
  <si>
    <t>Dimensão Operacional (EOP)</t>
  </si>
  <si>
    <t>Dimensão Socioambiental (EMA)</t>
  </si>
  <si>
    <t/>
  </si>
  <si>
    <t>km</t>
  </si>
  <si>
    <t>Custo Unitário de Referência</t>
  </si>
  <si>
    <t>Valores em reais (R$)</t>
  </si>
  <si>
    <t>A - EQUIPAMENTOS</t>
  </si>
  <si>
    <t>Quantidade</t>
  </si>
  <si>
    <t>Utilização</t>
  </si>
  <si>
    <t>Custo Horário</t>
  </si>
  <si>
    <t>Custo</t>
  </si>
  <si>
    <t>Produtiva</t>
  </si>
  <si>
    <t>Improdutiva</t>
  </si>
  <si>
    <t>Horário Total</t>
  </si>
  <si>
    <t>Custo horário total de equipamentos</t>
  </si>
  <si>
    <t>B - MÃO DE OBRA</t>
  </si>
  <si>
    <t>Unidade</t>
  </si>
  <si>
    <t>Custo Horário Total</t>
  </si>
  <si>
    <t>Custo horário total de mão de obra</t>
  </si>
  <si>
    <t>Custo horário total de execução</t>
  </si>
  <si>
    <t>Custo unitário de execução</t>
  </si>
  <si>
    <t>Custo do FIC</t>
  </si>
  <si>
    <t>Custo do FIT</t>
  </si>
  <si>
    <t>C - MATERIAL</t>
  </si>
  <si>
    <t>Preço Unitário</t>
  </si>
  <si>
    <t>Custo Unitário</t>
  </si>
  <si>
    <t>Custo unitário total de material</t>
  </si>
  <si>
    <t>D - ATIVIDADES AUXILIARES</t>
  </si>
  <si>
    <t>Custo total de atividades auxiliares</t>
  </si>
  <si>
    <t>E - TEMPO FIXO</t>
  </si>
  <si>
    <t>Custo unitário total de tempo fixo</t>
  </si>
  <si>
    <t>F - MOMENTO DE TRANSPORTE</t>
  </si>
  <si>
    <t>DMT</t>
  </si>
  <si>
    <t>Custo unitário total de transporte</t>
  </si>
  <si>
    <t>Custo unitário direto total</t>
  </si>
  <si>
    <t>Database:</t>
  </si>
  <si>
    <t>Escopo</t>
  </si>
  <si>
    <t>RPT</t>
  </si>
  <si>
    <t>RCD-AP</t>
  </si>
  <si>
    <t>RAP</t>
  </si>
  <si>
    <t>RTC</t>
  </si>
  <si>
    <t>RED</t>
  </si>
  <si>
    <t>SubTotal</t>
  </si>
  <si>
    <t>Plano Trabalho</t>
  </si>
  <si>
    <t>Pacote Edital</t>
  </si>
  <si>
    <t>Grupo</t>
  </si>
  <si>
    <t>UF</t>
  </si>
  <si>
    <t>Descrição</t>
  </si>
  <si>
    <t>Valor Total
(R$)</t>
  </si>
  <si>
    <t>Audiência pública</t>
  </si>
  <si>
    <t>Revisão Pós Audiência</t>
  </si>
  <si>
    <t>TCU</t>
  </si>
  <si>
    <t>Revisão TCU</t>
  </si>
  <si>
    <t>Processo Licitatório</t>
  </si>
  <si>
    <t>Leilão</t>
  </si>
  <si>
    <t>Início</t>
  </si>
  <si>
    <t>Duração</t>
  </si>
  <si>
    <t>Desembolso Mensal</t>
  </si>
  <si>
    <t>% Desembolso Mensal</t>
  </si>
  <si>
    <t>Desembolso Mensal Acumulado</t>
  </si>
  <si>
    <t>% Desembolso Mensal Acumulado</t>
  </si>
  <si>
    <t xml:space="preserve">Orçamento - EVTEA </t>
  </si>
  <si>
    <t>Projeto de Modelagem da Concessão</t>
  </si>
  <si>
    <t>Total geral:</t>
  </si>
  <si>
    <t>Preço unitário
 (R$)</t>
  </si>
  <si>
    <t>Quantidade total</t>
  </si>
  <si>
    <t>Referência</t>
  </si>
  <si>
    <t>Memória dos quantitativos</t>
  </si>
  <si>
    <t>PESSOAL</t>
  </si>
  <si>
    <t>DIÁRIAS</t>
  </si>
  <si>
    <t>EQUIPAMENTOS</t>
  </si>
  <si>
    <t>DADOS DE ENTRADA</t>
  </si>
  <si>
    <t>CONSULTORIA (SUPERVISÃO E PROJETOS)</t>
  </si>
  <si>
    <t>Natureza da Obra:</t>
  </si>
  <si>
    <t>Despesas Indiretas</t>
  </si>
  <si>
    <t>% sobre o PV</t>
  </si>
  <si>
    <t>% sobre o CD</t>
  </si>
  <si>
    <t>SELIC</t>
  </si>
  <si>
    <t>Administração Central</t>
  </si>
  <si>
    <t>Variável - f (CD)</t>
  </si>
  <si>
    <t>ISSQN:</t>
  </si>
  <si>
    <t>Despesas Financeiras</t>
  </si>
  <si>
    <t>ORÇAMENTO DESONERADO?</t>
  </si>
  <si>
    <t>NÃO</t>
  </si>
  <si>
    <t>Seguros e Garantias Contratuais</t>
  </si>
  <si>
    <t>REIDI:</t>
  </si>
  <si>
    <t>Riscos</t>
  </si>
  <si>
    <t>OBSERVAÇÃO:</t>
  </si>
  <si>
    <t>VERIFICAR SEMPRE SE O CÁLCULO ITERATIVO ESTÁ HABILITADO</t>
  </si>
  <si>
    <t>Subtotal 1</t>
  </si>
  <si>
    <t>Benefícios</t>
  </si>
  <si>
    <t>Lucro</t>
  </si>
  <si>
    <t>Subtotal 2</t>
  </si>
  <si>
    <t>Tributos</t>
  </si>
  <si>
    <t>PIS</t>
  </si>
  <si>
    <t>COFINS</t>
  </si>
  <si>
    <t>Subtotal 3</t>
  </si>
  <si>
    <t>TOTAIS</t>
  </si>
  <si>
    <t>BDI COM TRIBUTOS (%)</t>
  </si>
  <si>
    <t>Vitória</t>
  </si>
  <si>
    <t>O</t>
  </si>
  <si>
    <t>Preço (R$)</t>
  </si>
  <si>
    <t>D</t>
  </si>
  <si>
    <t>op. 1</t>
  </si>
  <si>
    <t>op. 2</t>
  </si>
  <si>
    <t>op. 3</t>
  </si>
  <si>
    <t xml:space="preserve">SP </t>
  </si>
  <si>
    <t>MG</t>
  </si>
  <si>
    <t>DF</t>
  </si>
  <si>
    <t>RJ</t>
  </si>
  <si>
    <t>São Paulo</t>
  </si>
  <si>
    <t>Capital</t>
  </si>
  <si>
    <t xml:space="preserve">DF </t>
  </si>
  <si>
    <t>Brasília</t>
  </si>
  <si>
    <t xml:space="preserve">AM </t>
  </si>
  <si>
    <t>Manaus</t>
  </si>
  <si>
    <t xml:space="preserve">RJ </t>
  </si>
  <si>
    <t>Rio de Janeiro</t>
  </si>
  <si>
    <t xml:space="preserve">MG </t>
  </si>
  <si>
    <t>Belo Horizonte</t>
  </si>
  <si>
    <t xml:space="preserve">CE </t>
  </si>
  <si>
    <t>Fortaleza</t>
  </si>
  <si>
    <t xml:space="preserve">RS </t>
  </si>
  <si>
    <t>Porto Alegre</t>
  </si>
  <si>
    <t xml:space="preserve">PE </t>
  </si>
  <si>
    <t>Recife</t>
  </si>
  <si>
    <t xml:space="preserve">BA </t>
  </si>
  <si>
    <t>Salvador</t>
  </si>
  <si>
    <t xml:space="preserve">AC </t>
  </si>
  <si>
    <t>Rio Branco</t>
  </si>
  <si>
    <t xml:space="preserve">AL </t>
  </si>
  <si>
    <t>Maceió</t>
  </si>
  <si>
    <t xml:space="preserve">AP </t>
  </si>
  <si>
    <t>Macapá</t>
  </si>
  <si>
    <t xml:space="preserve">ES </t>
  </si>
  <si>
    <t xml:space="preserve">GO </t>
  </si>
  <si>
    <t>Goiânia</t>
  </si>
  <si>
    <t xml:space="preserve">MA </t>
  </si>
  <si>
    <t>São Luís</t>
  </si>
  <si>
    <t xml:space="preserve">MT </t>
  </si>
  <si>
    <t>Cuiabá</t>
  </si>
  <si>
    <t xml:space="preserve">MS </t>
  </si>
  <si>
    <t>Campo Grande</t>
  </si>
  <si>
    <t xml:space="preserve">PA </t>
  </si>
  <si>
    <t>Belém</t>
  </si>
  <si>
    <t xml:space="preserve">PB </t>
  </si>
  <si>
    <t>João Pessoa</t>
  </si>
  <si>
    <t xml:space="preserve">PR </t>
  </si>
  <si>
    <t>Curitiba</t>
  </si>
  <si>
    <t xml:space="preserve">PI </t>
  </si>
  <si>
    <t>Teresina</t>
  </si>
  <si>
    <t xml:space="preserve">RN </t>
  </si>
  <si>
    <t>Natal</t>
  </si>
  <si>
    <t xml:space="preserve">RO </t>
  </si>
  <si>
    <t>Porto Velho</t>
  </si>
  <si>
    <t xml:space="preserve">RR </t>
  </si>
  <si>
    <t>Boa Vista</t>
  </si>
  <si>
    <t xml:space="preserve">SC </t>
  </si>
  <si>
    <t>Florianópolis</t>
  </si>
  <si>
    <t xml:space="preserve">SE </t>
  </si>
  <si>
    <t>Aracaju</t>
  </si>
  <si>
    <t xml:space="preserve">TO </t>
  </si>
  <si>
    <t>Palmas</t>
  </si>
  <si>
    <t>Classificação do Cargo/Emprego/Função</t>
  </si>
  <si>
    <t>Deslocamentos para outras capitais de Estados</t>
  </si>
  <si>
    <t>Demais deslocamentos</t>
  </si>
  <si>
    <t>MATERIAL</t>
  </si>
  <si>
    <t>Preço de Custo
 (R$)</t>
  </si>
  <si>
    <t>Preço de Venda
 (R$)</t>
  </si>
  <si>
    <t>Custo horário do Desktop para todos os profisisonais durante a execução dos trabalhos</t>
  </si>
  <si>
    <t>Custo horário do sistema operacional e pacote office durante toda execução dos trabalhos</t>
  </si>
  <si>
    <t>Horas trabalháveis no mês (h):</t>
  </si>
  <si>
    <t xml:space="preserve">Tabela 1 - Custos de veículos </t>
  </si>
  <si>
    <t>Custo unitário (R$ / un)</t>
  </si>
  <si>
    <t>S</t>
  </si>
  <si>
    <t>Veículo leve - 53 kW (sem motorista)</t>
  </si>
  <si>
    <t>Tabela 2 - Custos de imóveis, mobiliário, cestas de instalações e custos diversos</t>
  </si>
  <si>
    <t>Custo unitário 
(R$ / un)</t>
  </si>
  <si>
    <t>m² x mês</t>
  </si>
  <si>
    <t>ocupante x mês</t>
  </si>
  <si>
    <t>Cesta das Instalações</t>
  </si>
  <si>
    <t>Custos Diversos</t>
  </si>
  <si>
    <t>Destino</t>
  </si>
  <si>
    <t>Origem</t>
  </si>
  <si>
    <t>Passagem (ida e volta):</t>
  </si>
  <si>
    <t>Voos diretos (conforme disponibilidade).</t>
  </si>
  <si>
    <t>Premissas:</t>
  </si>
  <si>
    <t>Previsão de volta pelo mesmo destino.</t>
  </si>
  <si>
    <t>Deslocamentos para Brasília/Manaus/Rio de Janeiro/São Paulo</t>
  </si>
  <si>
    <t>a) Ministros de Estado</t>
  </si>
  <si>
    <t>b) Cargos de Natureza Especial; CCE-18</t>
  </si>
  <si>
    <t>c) CCE-17; CCE-16; CCE-15; CCE-14; CCE-13 e equivalentes</t>
  </si>
  <si>
    <t>d) Demais cargos, empregos e funções</t>
  </si>
  <si>
    <t>Demais categorias profissionais</t>
  </si>
  <si>
    <t>Os profissionais de campo vão desembarcar nas capitais e seguir para os municípios de visitação in loco.</t>
  </si>
  <si>
    <t>Os profissionais que irão presencialmente à Infra para reuniões de alinhamento e nos RoadShows permanecerão nas capitais.</t>
  </si>
  <si>
    <t>Custo Capital (R$)</t>
  </si>
  <si>
    <t>Demais Deslocamentos (R$)</t>
  </si>
  <si>
    <t>Os demais profissionais foram considerados na aliínea d).</t>
  </si>
  <si>
    <t>Coordenador, Eng Consultor Especial e profissionais sêniores, devido ao grau de expertise e qualificação, fazem jus à remuneração da alínea c).</t>
  </si>
  <si>
    <t>Coordenador / Eng Consultor Especial / Sênior</t>
  </si>
  <si>
    <t>As abas deste conjunto compreendem:</t>
  </si>
  <si>
    <t>1) Perços referenciais DNIT e SICFER</t>
  </si>
  <si>
    <t>2) Pesquisa de preços de passagens aéreas</t>
  </si>
  <si>
    <t>2) Memórias de cálculo de dimensionamento equipamentos e materiais</t>
  </si>
  <si>
    <t>3) Memórias de cálculo de planejamento de viagens in loco</t>
  </si>
  <si>
    <t>1) Memórias de cálculo de dimensionamento de mão de obra</t>
  </si>
  <si>
    <t>6) Cálculo analítico do BDI conforme Resolução DNIT nº 11/2020.</t>
  </si>
  <si>
    <t>Conforme Resolução DNIT nº 11/2020.</t>
  </si>
  <si>
    <t>Extensão (km):</t>
  </si>
  <si>
    <t>OBJETIVO</t>
  </si>
  <si>
    <t>METAS / ATIVIDADES</t>
  </si>
  <si>
    <t>COD.</t>
  </si>
  <si>
    <t>DISCRIMINAÇÃO</t>
  </si>
  <si>
    <t>TRECHO
ORIGEM</t>
  </si>
  <si>
    <t>TRECHO
DESTINO</t>
  </si>
  <si>
    <t>FONTE</t>
  </si>
  <si>
    <t>Valor do Produto
(R$)</t>
  </si>
  <si>
    <t>VALOR</t>
  </si>
  <si>
    <t>QUANT. PES.</t>
  </si>
  <si>
    <t>a</t>
  </si>
  <si>
    <t>b</t>
  </si>
  <si>
    <t>d</t>
  </si>
  <si>
    <t>e</t>
  </si>
  <si>
    <t>Média trechos</t>
  </si>
  <si>
    <t>DECOLAR</t>
  </si>
  <si>
    <t>Audiência Pública</t>
  </si>
  <si>
    <t>TOTAL</t>
  </si>
  <si>
    <t>Notas:</t>
  </si>
  <si>
    <t>PLANILHA DE DIMENSIONAMENTO DE VIAGENS E DIÁRIAS DA EQUIPE TÉCNICA</t>
  </si>
  <si>
    <r>
      <t xml:space="preserve">Visitas </t>
    </r>
    <r>
      <rPr>
        <b/>
        <i/>
        <sz val="11"/>
        <color rgb="FF000000"/>
        <rFont val="Calibri"/>
        <family val="2"/>
      </rPr>
      <t>in loco</t>
    </r>
    <r>
      <rPr>
        <b/>
        <sz val="11"/>
        <color rgb="FF000000"/>
        <rFont val="Calibri"/>
        <family val="2"/>
      </rPr>
      <t xml:space="preserve"> / Consulta Pública</t>
    </r>
  </si>
  <si>
    <t>Preço pesquisado considera trecho de ida e volta.</t>
  </si>
  <si>
    <t>Passagens nacionais pesquisadas com 30 dias de antecedência.</t>
  </si>
  <si>
    <t>Capitais mais próximas:</t>
  </si>
  <si>
    <t>Objeto:</t>
  </si>
  <si>
    <t>Região de Audiência Pública:</t>
  </si>
  <si>
    <t>Plano de Trabalho</t>
  </si>
  <si>
    <t>Dimensão de Engenharia (EEN)</t>
  </si>
  <si>
    <t>10</t>
  </si>
  <si>
    <t>11</t>
  </si>
  <si>
    <t>12</t>
  </si>
  <si>
    <t>13</t>
  </si>
  <si>
    <t>15</t>
  </si>
  <si>
    <t>16</t>
  </si>
  <si>
    <t>17</t>
  </si>
  <si>
    <t>18</t>
  </si>
  <si>
    <t>19</t>
  </si>
  <si>
    <t>20</t>
  </si>
  <si>
    <t>21</t>
  </si>
  <si>
    <t>22</t>
  </si>
  <si>
    <t>23</t>
  </si>
  <si>
    <t>24</t>
  </si>
  <si>
    <t>25</t>
  </si>
  <si>
    <t>26</t>
  </si>
  <si>
    <t>27</t>
  </si>
  <si>
    <t>28</t>
  </si>
  <si>
    <t>29</t>
  </si>
  <si>
    <t>dias</t>
  </si>
  <si>
    <t>Cotação</t>
  </si>
  <si>
    <t>Passagem Aérea Ida/Volta (Localidade-Brasília)</t>
  </si>
  <si>
    <t>Consultoria Brasília</t>
  </si>
  <si>
    <t>Reunião de Alinhamento</t>
  </si>
  <si>
    <t>2.1</t>
  </si>
  <si>
    <t xml:space="preserve">TOTAL DIÁRIAS
(R$) </t>
  </si>
  <si>
    <t>Resumo de Passagens</t>
  </si>
  <si>
    <t>Inspeção de Campo</t>
  </si>
  <si>
    <t>Demais Deslocamentos</t>
  </si>
  <si>
    <t>Qtd.</t>
  </si>
  <si>
    <t>Dias de Vistoria</t>
  </si>
  <si>
    <t>Custo Total (R$)</t>
  </si>
  <si>
    <t>Utilização Diária</t>
  </si>
  <si>
    <t>Horas por dia (h)</t>
  </si>
  <si>
    <t>PLANILHA DE DIMENSIONAMENTO DE VEÍCULO PARA INSPEÇÃO DE CAMPO DA EQUIPE TÉCNICA</t>
  </si>
  <si>
    <t>VEÍCULO</t>
  </si>
  <si>
    <t>Preço considerando custo horário produtivo e improdutivo, conforme Resolução DNIT nº 11/2020.</t>
  </si>
  <si>
    <t>Estimado 1 software por profissional técnico</t>
  </si>
  <si>
    <t>Custo horário do Desktop para os profisisonais técnicos durante a execução dos trabalhos</t>
  </si>
  <si>
    <t>Custo horário do Laptop para os profisisonais que não necessitem de robustez de hardware durante a execução dos trabalhos</t>
  </si>
  <si>
    <t xml:space="preserve">CUSTO DIRETO TOTAL </t>
  </si>
  <si>
    <t>3) Preços para remuneração de diárias durante reuniões e visitas in loco.</t>
  </si>
  <si>
    <t>Acórdão TCU</t>
  </si>
  <si>
    <t>Publicação do Edital</t>
  </si>
  <si>
    <t>Fim do contrato</t>
  </si>
  <si>
    <t>Estudo</t>
  </si>
  <si>
    <t>Fim do Contrato</t>
  </si>
  <si>
    <t>Produto Pré-AP - Relatório Consolidado da Disciplina</t>
  </si>
  <si>
    <t>Gestão de Projeto, Revisão de Estudos e Apoio às Fases</t>
  </si>
  <si>
    <t>Pré Audiência</t>
  </si>
  <si>
    <t>Pós Audiência</t>
  </si>
  <si>
    <t>Pacote TCU</t>
  </si>
  <si>
    <t>Produto RTC - Relatório consolidado de estudos e subsídios a eventuais questionamentos órgão de controle externo</t>
  </si>
  <si>
    <t>Produto RED - Relatório consolidado de estudos e subsídios a eventuais questionamentos do processo licitatório</t>
  </si>
  <si>
    <t>Produto RAP - Relatório consolidado de estudos e subsídios de respostas às contribuições da audiência pública</t>
  </si>
  <si>
    <t>Relatório Consolidado de Inspeções de Campo</t>
  </si>
  <si>
    <t>Relatório Consolidado de dados secundários</t>
  </si>
  <si>
    <t>Relatório Consolidado da Simulação Operacional</t>
  </si>
  <si>
    <t>RCD</t>
  </si>
  <si>
    <t>Dados Consolidados</t>
  </si>
  <si>
    <t>Fim</t>
  </si>
  <si>
    <t>(*) Limite máximo adotado de 5%, valor variável em função da legislação de cada município. As empresas licitantes deverão adotar as alíquotas pertinentes.</t>
  </si>
  <si>
    <t>ISSQN*</t>
  </si>
  <si>
    <t>COMPOSIÇÃO DA PARCELA DO BDI</t>
  </si>
  <si>
    <t>Mão de Obra (B)</t>
  </si>
  <si>
    <t>Equipamentos (A)</t>
  </si>
  <si>
    <t>Custo Unitário (D)=(A+B)/(C)</t>
  </si>
  <si>
    <t>Material (E)</t>
  </si>
  <si>
    <t>Custo Direto (D)+(E)</t>
  </si>
  <si>
    <t>Preço Unitário Referencial</t>
  </si>
  <si>
    <t>Duração (meses)</t>
  </si>
  <si>
    <t>Viagens</t>
  </si>
  <si>
    <t>Preço de Venda</t>
  </si>
  <si>
    <t>Conferência</t>
  </si>
  <si>
    <t>1.</t>
  </si>
  <si>
    <t>1.1</t>
  </si>
  <si>
    <t>1.2</t>
  </si>
  <si>
    <t>1.3</t>
  </si>
  <si>
    <t>2.</t>
  </si>
  <si>
    <t>Pacote Audiência Pública</t>
  </si>
  <si>
    <t>Vistoria / Inspeção de Campo</t>
  </si>
  <si>
    <t>5) Cronograma de execução de serviços</t>
  </si>
  <si>
    <t>semanas</t>
  </si>
  <si>
    <t>Dimensão Jurídico-Regulatória (EJR)</t>
  </si>
  <si>
    <t>DNIT</t>
  </si>
  <si>
    <t>Sistema</t>
  </si>
  <si>
    <t>Cronograma Físico-Financeiro</t>
  </si>
  <si>
    <t>Média dos trechos:</t>
  </si>
  <si>
    <t>4) Memórias de cálculo de planejamento de reuniões presenciais em Brasília e Audiência Pública</t>
  </si>
  <si>
    <t>14</t>
  </si>
  <si>
    <t>Fichas</t>
  </si>
  <si>
    <t>Total</t>
  </si>
  <si>
    <t>Resumo</t>
  </si>
  <si>
    <t>Produtos</t>
  </si>
  <si>
    <t>Recursos</t>
  </si>
  <si>
    <t>Resumo-NT</t>
  </si>
  <si>
    <t>Veículo</t>
  </si>
  <si>
    <t>Conferência:</t>
  </si>
  <si>
    <t>Açailandia (MA) - Barcarena (PA)</t>
  </si>
  <si>
    <t>Maranhão, Pará</t>
  </si>
  <si>
    <t>EQSF001</t>
  </si>
  <si>
    <t>Desktop completo, processador Intel Core i5, 16GB memória, Resolução 3.840x2.160 (4K), PV GPU de 4GB e Sistema Operacional.</t>
  </si>
  <si>
    <t>EQSF002</t>
  </si>
  <si>
    <t>Laptop completo, processador Intel Core i5, 16GB memória, Resolução 3.840x2.160 (4K), PV GPU de 4GB e Sistema Operacional.</t>
  </si>
  <si>
    <t>Fornecedor</t>
  </si>
  <si>
    <t>Plano</t>
  </si>
  <si>
    <t>MTSF001</t>
  </si>
  <si>
    <t>Pacote Microsoft 365 Business Basic</t>
  </si>
  <si>
    <t>www.microsoft.com.br</t>
  </si>
  <si>
    <t>R$/mês</t>
  </si>
  <si>
    <t>MTSF002</t>
  </si>
  <si>
    <t>https://www.autodesk.com.br/products</t>
  </si>
  <si>
    <t>R$/ano</t>
  </si>
  <si>
    <t>MTSF003</t>
  </si>
  <si>
    <t>https://int-store.esri.com/pt-br/store/products/buy/arcgis-pro</t>
  </si>
  <si>
    <t>Observações:</t>
  </si>
  <si>
    <t>Serviços de campo</t>
  </si>
  <si>
    <t>E8890</t>
  </si>
  <si>
    <t>Veículo leve - 53 kW (com motorista)</t>
  </si>
  <si>
    <t>Veículo leve picape 4 x 4 com capacidade de 1,10 t - 147 kW (sem motorista)</t>
  </si>
  <si>
    <t>E8888</t>
  </si>
  <si>
    <t>Veículo tipo van furgão com capacidade de 1,38 t - 100 kW (sem motorista)</t>
  </si>
  <si>
    <t>Veículo tipo van furgão com capacidade de 1,38 t - 100 kW (com motorista)</t>
  </si>
  <si>
    <t>Comercial (2,55% do CMCC - SINAPI)</t>
  </si>
  <si>
    <t>Residencial (2,45% do CMCC - SINAPI)</t>
  </si>
  <si>
    <t>B8961</t>
  </si>
  <si>
    <t>Topografia por VANT</t>
  </si>
  <si>
    <t>Profissionais mensalistas</t>
  </si>
  <si>
    <t>Profissionais horistas</t>
  </si>
  <si>
    <t>P8250</t>
  </si>
  <si>
    <t>Auxiliar - horista</t>
  </si>
  <si>
    <t>P8251</t>
  </si>
  <si>
    <t>Auxiliar de laboratório - horista</t>
  </si>
  <si>
    <t>P8255</t>
  </si>
  <si>
    <t>Engenheiro de projetos júnior - horista</t>
  </si>
  <si>
    <t>P8256</t>
  </si>
  <si>
    <t>Engenheiro de projetos pleno - horista</t>
  </si>
  <si>
    <t>P8260</t>
  </si>
  <si>
    <t>Laboratorista - horista</t>
  </si>
  <si>
    <t xml:space="preserve">Motorista de caminhão - horista </t>
  </si>
  <si>
    <t>P8264</t>
  </si>
  <si>
    <t>Motorista de veículo leve - horista</t>
  </si>
  <si>
    <t>P8267</t>
  </si>
  <si>
    <t>Sondador - horista</t>
  </si>
  <si>
    <t>P8270</t>
  </si>
  <si>
    <t>Técnico de obras - horista</t>
  </si>
  <si>
    <t>0</t>
  </si>
  <si>
    <t>Horas totais dos profissionais</t>
  </si>
  <si>
    <t>Decreto Nº 11.872, de 29 de dezembro de 2023</t>
  </si>
  <si>
    <t>OAE</t>
  </si>
  <si>
    <t>Drenagem</t>
  </si>
  <si>
    <t>Terraplenagem</t>
  </si>
  <si>
    <t>Superestrutura</t>
  </si>
  <si>
    <t>Geometria</t>
  </si>
  <si>
    <t>Custos</t>
  </si>
  <si>
    <t>Geotecnia</t>
  </si>
  <si>
    <t>BIM</t>
  </si>
  <si>
    <t>senior</t>
  </si>
  <si>
    <t>pleno</t>
  </si>
  <si>
    <t>1s e 1 p</t>
  </si>
  <si>
    <t xml:space="preserve">SONDAGENS EM ANTEPROJETO - FUROS POR KM </t>
  </si>
  <si>
    <t xml:space="preserve">Recomendação: </t>
  </si>
  <si>
    <t>do PB</t>
  </si>
  <si>
    <t xml:space="preserve">EXTENSÃO DA FERROVIA </t>
  </si>
  <si>
    <t>k</t>
  </si>
  <si>
    <t>Investigações em área de corte:</t>
  </si>
  <si>
    <t>Em cortes de até 300 metros de extensão, deve ser realizada sondagem no ponto central do corte ou no ponto de maior cota.</t>
  </si>
  <si>
    <r>
      <t xml:space="preserve">1 furo a cada 200 m: n = (ext(km) * k)/0,2, </t>
    </r>
    <r>
      <rPr>
        <sz val="11"/>
        <color theme="1"/>
        <rFont val="Aptos Narrow"/>
        <family val="2"/>
      </rPr>
      <t>onde k é o percentual de cortes na extensão total</t>
    </r>
  </si>
  <si>
    <t>furos</t>
  </si>
  <si>
    <t>Laterais de encostas íngremes e na crista dos taludes, em cortes executados em encostas naturais.</t>
  </si>
  <si>
    <t>As sondagens devem atingir a profundidade de 1,5 m abaixo do greide de terraplenagem ou 5,0 m subsequentes, no método rotativo, com recuperação igual ou superior a 90%. Para assegurar uma boa recuperação dos testemunhos rochosos, devem ser utilizados amostradores de parede dupla.</t>
  </si>
  <si>
    <t>P(spt) = h+1,5 (sendo h a altura média do corte) - considerando que em média o corte será de 5m, p(spt)=5+1,5=6,5 e furo é de 15m p(spt)=(10+6,5)/2=8m</t>
  </si>
  <si>
    <t>metros</t>
  </si>
  <si>
    <t>P(sr) = 5 (profundidade puramente rotativa) - P(sr) = 5 (profundidade puramente rotativa) p(sr)=(7+5)/2=6</t>
  </si>
  <si>
    <t xml:space="preserve">1.4 </t>
  </si>
  <si>
    <t>Na sondagem a percussão, caso seja identificada a presença de material impenetrável a pequena profundidade (≤ 3,0 m), o furo deverá ser deslocado de alguns metros e a sondagem reiniciada.</t>
  </si>
  <si>
    <t>Considerar parcela de perda de furo</t>
  </si>
  <si>
    <t>Investigações em área de aterro:</t>
  </si>
  <si>
    <t>Aterros sobre terrenos moles e compreensíveis: quanto maior a heterogeneidade, maior deve ser o número de sondagens, sendo no mínimo 3 furos para cada trecho de solos moles. O espaçamento entre sondagens deve ser de no máximo de 100 m.</t>
  </si>
  <si>
    <r>
      <t xml:space="preserve">n = ((ext (km) * k)/0,1 * 3), </t>
    </r>
    <r>
      <rPr>
        <sz val="11"/>
        <color theme="1"/>
        <rFont val="Aptos Narrow"/>
        <family val="2"/>
      </rPr>
      <t>onde k é o percentual estimado de pontos com solos moles.</t>
    </r>
  </si>
  <si>
    <t>3.</t>
  </si>
  <si>
    <t>Investigações para materiais naturais de construção:</t>
  </si>
  <si>
    <t>3.1</t>
  </si>
  <si>
    <t>Em um total de 5 a 12 vértices destas malhas, os quais a fiscalização julgue representativos, devem ser executados furos de sondagem na periferia e na parte central da área, convenientemente localizados até a profundidade necessária ou compatível com os métodos de extração adotados.</t>
  </si>
  <si>
    <r>
      <t xml:space="preserve">n = (((5+12)/2) * ext (km) * 4)/100, </t>
    </r>
    <r>
      <rPr>
        <sz val="11"/>
        <color theme="1"/>
        <rFont val="Aptos Narrow"/>
        <family val="2"/>
      </rPr>
      <t>onde 5+12 é o número máximo de vértices possíveis.</t>
    </r>
    <r>
      <rPr>
        <b/>
        <sz val="11"/>
        <color theme="1"/>
        <rFont val="Aptos Narrow"/>
        <family val="2"/>
      </rPr>
      <t xml:space="preserve"> </t>
    </r>
  </si>
  <si>
    <t>4.</t>
  </si>
  <si>
    <t>Investigações para obras de arte especiais:</t>
  </si>
  <si>
    <t>4.1</t>
  </si>
  <si>
    <t>Devem ser executados, no mínimo, um furo de sondagem à percussão ou mista a cada 100 m, de acordo com a extensão da OAE e com a heterogeneidade da geologia local. Quanto maior a heterogeneidade, maior deve ser o número de sondagens, sendo no mínimo 2 furos por OAE. Quando for verificada uma variação das camadas de solo, devem ser feitas sondagens de confirmação, a fim de dar confiabilidade ao perfil geológico</t>
  </si>
  <si>
    <t>n = (ext (km)/50) * 2</t>
  </si>
  <si>
    <t>5.</t>
  </si>
  <si>
    <t>Investigações para obras de arte correntes:</t>
  </si>
  <si>
    <t>5.1</t>
  </si>
  <si>
    <t>Em toda OAC deve ser executado no mínimo um furo de sondagem a percussão. O plano de sondagens deve constar de sondagens a percussão em função do comprimento e do tipo da obra.</t>
  </si>
  <si>
    <r>
      <rPr>
        <b/>
        <sz val="11"/>
        <color theme="1"/>
        <rFont val="Aptos Narrow"/>
        <family val="2"/>
      </rPr>
      <t>n = ((ext (km)/50) * 2)*4</t>
    </r>
    <r>
      <rPr>
        <sz val="11"/>
        <color theme="1"/>
        <rFont val="Aptos Narrow"/>
        <family val="2"/>
      </rPr>
      <t>, onde adota-se que a quantidade de OAC é 4 vezes maior que a quantidade de OAE)</t>
    </r>
  </si>
  <si>
    <t>SONDAGENS EM ANTEPROJETO - FUROS POR KM: RESUMO</t>
  </si>
  <si>
    <t>Sondagens</t>
  </si>
  <si>
    <t>Furos</t>
  </si>
  <si>
    <t>PROF. (m/furo)</t>
  </si>
  <si>
    <t>PROF. (m)</t>
  </si>
  <si>
    <t>Somatório dos furos (elaboração de anteprojeto)</t>
  </si>
  <si>
    <t>Somatório de furos com acréscimo de perda</t>
  </si>
  <si>
    <t>Fator de elaboração para revisão (complementação de estudos pré-existentes)</t>
  </si>
  <si>
    <t>Parcela de furos de sondagem percussiva</t>
  </si>
  <si>
    <t>Parcela de furos de sondagem rotativa</t>
  </si>
  <si>
    <t xml:space="preserve">     Parcela de furos de sondagem rotativa - rocha alterada (1% de perda de amostra)</t>
  </si>
  <si>
    <t xml:space="preserve">     Parcela de furos de sondagem rotativa - rocha sã (1% de perda de amostra)</t>
  </si>
  <si>
    <t>Parcela de sondagem a trado</t>
  </si>
  <si>
    <t>Ensaios</t>
  </si>
  <si>
    <t>Perda de Amostra %</t>
  </si>
  <si>
    <t>Ensaios Total</t>
  </si>
  <si>
    <t>Total de amostras</t>
  </si>
  <si>
    <t>Bateria de ensaios para Classificação da AASHTO: todos os solos exceto finos</t>
  </si>
  <si>
    <t>Bateria de ensaios para Classificação MCT: solos finos</t>
  </si>
  <si>
    <t>Ensaios materiais naturais de construção</t>
  </si>
  <si>
    <t>ORÇAMENTO REFERENCIAL</t>
  </si>
  <si>
    <t>SUPERINTENDÊNCIA DE PROJETOS FERROVIÁRIOS - SUFER</t>
  </si>
  <si>
    <t>QUADRO DE PRODUTOS A PREÇOS UNITÁRIOS</t>
  </si>
  <si>
    <t>Prazo:</t>
  </si>
  <si>
    <t>Data-base:</t>
  </si>
  <si>
    <t>ITEM</t>
  </si>
  <si>
    <t>REFERÊNCIA</t>
  </si>
  <si>
    <t>CÓDIGO</t>
  </si>
  <si>
    <t>QUANTIDADE</t>
  </si>
  <si>
    <t>PREÇO UNITÁRIO
(R$)</t>
  </si>
  <si>
    <t>PREÇO TOTAL
(R$)</t>
  </si>
  <si>
    <t>T</t>
  </si>
  <si>
    <t>COTAÇÃO</t>
  </si>
  <si>
    <t>C0026</t>
  </si>
  <si>
    <t>m</t>
  </si>
  <si>
    <t>C0040</t>
  </si>
  <si>
    <t>C0039</t>
  </si>
  <si>
    <t>C0025</t>
  </si>
  <si>
    <t>C0014</t>
  </si>
  <si>
    <t>Ensaio de palheta in situ Vane Test (ensaio tipo A)</t>
  </si>
  <si>
    <t>un</t>
  </si>
  <si>
    <t>C0015</t>
  </si>
  <si>
    <t>Ensaio de piezocone (CPTU)</t>
  </si>
  <si>
    <t>EMOP-RJ</t>
  </si>
  <si>
    <t xml:space="preserve">01.001.0060-0      </t>
  </si>
  <si>
    <t xml:space="preserve">01.001.0001-0      </t>
  </si>
  <si>
    <t xml:space="preserve">01.001.0002-0      </t>
  </si>
  <si>
    <t xml:space="preserve">01.001.0096-0      </t>
  </si>
  <si>
    <t xml:space="preserve">01.001.0008-0      </t>
  </si>
  <si>
    <t xml:space="preserve">01.001.0081-0      </t>
  </si>
  <si>
    <t xml:space="preserve">01.001.0082-0      </t>
  </si>
  <si>
    <t xml:space="preserve">01.001.0092-0      </t>
  </si>
  <si>
    <t xml:space="preserve">01.001.0093-0      </t>
  </si>
  <si>
    <t xml:space="preserve">01.005.0013-0      </t>
  </si>
  <si>
    <t xml:space="preserve">01.005.0014-0      </t>
  </si>
  <si>
    <t>3.2</t>
  </si>
  <si>
    <r>
      <rPr>
        <b/>
        <sz val="12"/>
        <rFont val="Arial"/>
        <family val="2"/>
      </rPr>
      <t>ORÇAMENTO REFERENCIAL</t>
    </r>
  </si>
  <si>
    <r>
      <rPr>
        <b/>
        <sz val="10"/>
        <color rgb="FF006FC0"/>
        <rFont val="Arial"/>
        <family val="2"/>
      </rPr>
      <t>Prazo:</t>
    </r>
  </si>
  <si>
    <r>
      <rPr>
        <sz val="10"/>
        <rFont val="Arial MT"/>
        <family val="2"/>
      </rPr>
      <t>Unidade: KM</t>
    </r>
  </si>
  <si>
    <r>
      <rPr>
        <sz val="10"/>
        <rFont val="Arial MT"/>
        <family val="2"/>
      </rPr>
      <t>ITEM</t>
    </r>
  </si>
  <si>
    <r>
      <rPr>
        <sz val="10"/>
        <rFont val="Arial MT"/>
        <family val="2"/>
      </rPr>
      <t>CÓDIGO</t>
    </r>
  </si>
  <si>
    <r>
      <rPr>
        <sz val="10"/>
        <rFont val="Arial MT"/>
        <family val="2"/>
      </rPr>
      <t>DESCRIÇÃO DO SERVIÇO</t>
    </r>
  </si>
  <si>
    <r>
      <rPr>
        <sz val="10"/>
        <rFont val="Arial MT"/>
        <family val="2"/>
      </rPr>
      <t>UNIDADE</t>
    </r>
  </si>
  <si>
    <r>
      <rPr>
        <sz val="10"/>
        <rFont val="Arial MT"/>
        <family val="2"/>
      </rPr>
      <t>QUANTIDADE</t>
    </r>
  </si>
  <si>
    <r>
      <rPr>
        <sz val="10"/>
        <rFont val="Arial MT"/>
        <family val="2"/>
      </rPr>
      <t>PREÇO (R$)</t>
    </r>
  </si>
  <si>
    <r>
      <rPr>
        <sz val="10"/>
        <rFont val="Arial MT"/>
        <family val="2"/>
      </rPr>
      <t>NO MÊS</t>
    </r>
  </si>
  <si>
    <r>
      <rPr>
        <sz val="10"/>
        <rFont val="Arial MT"/>
        <family val="2"/>
      </rPr>
      <t>HORAS/MÊS</t>
    </r>
  </si>
  <si>
    <r>
      <rPr>
        <sz val="10"/>
        <rFont val="Arial MT"/>
        <family val="2"/>
      </rPr>
      <t>TOTAL</t>
    </r>
  </si>
  <si>
    <r>
      <rPr>
        <sz val="10"/>
        <rFont val="Arial MT"/>
        <family val="2"/>
      </rPr>
      <t>UNITÁRIO</t>
    </r>
  </si>
  <si>
    <r>
      <rPr>
        <sz val="10"/>
        <rFont val="Arial MT"/>
        <family val="2"/>
      </rPr>
      <t>LEVANTAMENTOS AEROFOTOGRAMÉTRICOS</t>
    </r>
  </si>
  <si>
    <r>
      <rPr>
        <sz val="10"/>
        <rFont val="Arial MT"/>
        <family val="2"/>
      </rPr>
      <t>KM</t>
    </r>
  </si>
  <si>
    <r>
      <rPr>
        <b/>
        <sz val="10"/>
        <rFont val="Arial"/>
        <family val="2"/>
      </rPr>
      <t>CUSTO TOTAL</t>
    </r>
  </si>
  <si>
    <r>
      <rPr>
        <b/>
        <sz val="10"/>
        <rFont val="Arial"/>
        <family val="2"/>
      </rPr>
      <t>B.D.I</t>
    </r>
  </si>
  <si>
    <r>
      <rPr>
        <b/>
        <sz val="10"/>
        <rFont val="Arial"/>
        <family val="2"/>
      </rPr>
      <t>PREÇO UNITÁRIO REFERENCIAL</t>
    </r>
  </si>
  <si>
    <r>
      <rPr>
        <sz val="10"/>
        <rFont val="Arial MT"/>
        <family val="2"/>
      </rPr>
      <t>Unidade: M</t>
    </r>
  </si>
  <si>
    <r>
      <rPr>
        <sz val="10"/>
        <rFont val="Arial MT"/>
        <family val="2"/>
      </rPr>
      <t>M</t>
    </r>
  </si>
  <si>
    <r>
      <rPr>
        <sz val="10"/>
        <rFont val="Arial MT"/>
        <family val="2"/>
      </rPr>
      <t>Unidade: UN</t>
    </r>
  </si>
  <si>
    <r>
      <rPr>
        <sz val="10"/>
        <rFont val="Arial MT"/>
        <family val="2"/>
      </rPr>
      <t>UN</t>
    </r>
  </si>
  <si>
    <t>TABELA DE PREÇOS DE CONSULTORIA</t>
  </si>
  <si>
    <t>Abril/2024</t>
  </si>
  <si>
    <t xml:space="preserve">Produção da equipe </t>
  </si>
  <si>
    <t>C0001</t>
  </si>
  <si>
    <t>Coleta de amostras indeformadas de solo com amostrador tipo Shelby - exceto limpeza superficial e perfuração</t>
  </si>
  <si>
    <t>Operativa</t>
  </si>
  <si>
    <t>E8517</t>
  </si>
  <si>
    <t>Fogão portátil tipo frontier</t>
  </si>
  <si>
    <t>E8750</t>
  </si>
  <si>
    <t>Penetrômetro hidráulico com capacidade de 150 kN - 3,6 kW</t>
  </si>
  <si>
    <t>M7252</t>
  </si>
  <si>
    <t>Amostrador para extração de amostras indeformadas do tipo Shelby - C = 1000 mm e D = 101,6 mm (4")</t>
  </si>
  <si>
    <t>M7253</t>
  </si>
  <si>
    <t>Cabeça batente para amostrador do tipo Shelby - D = 101,6 mm (4")</t>
  </si>
  <si>
    <t>M7410</t>
  </si>
  <si>
    <t>Cartucho de gás para fogareiro - capacidade de 227 g</t>
  </si>
  <si>
    <t>M7256</t>
  </si>
  <si>
    <t>Mini Frigideira - capacidade de 280 ml</t>
  </si>
  <si>
    <t>M7066</t>
  </si>
  <si>
    <t>Parafina em barra</t>
  </si>
  <si>
    <t>kg</t>
  </si>
  <si>
    <t>Subtotal</t>
  </si>
  <si>
    <t>Obs.</t>
  </si>
  <si>
    <t>C0002</t>
  </si>
  <si>
    <t>Preparação de corpo de prova compactado para ensaios</t>
  </si>
  <si>
    <t>E8318</t>
  </si>
  <si>
    <t>Balança eletrônica com capacidade de 20 kg e precisão de 0,2 g</t>
  </si>
  <si>
    <t>E8515</t>
  </si>
  <si>
    <t>Extrator manual de amostras com acionamento hidráulico para corpos de prova cilíndrico</t>
  </si>
  <si>
    <t>M7200</t>
  </si>
  <si>
    <t>Almofariz em porcelana e mão de gral recoberta com luva de borracha - capacidade de 4.170 ml</t>
  </si>
  <si>
    <t>M7009</t>
  </si>
  <si>
    <t>Bandeja em aço galvanizado - C = 50 cm, L = 70 cm e H = 5 cm</t>
  </si>
  <si>
    <t>M7067</t>
  </si>
  <si>
    <t>Colher de solos quadrada tipo DER</t>
  </si>
  <si>
    <t>M7043</t>
  </si>
  <si>
    <t>Conjunto de peneiras quadradas de caixilho metálico com tampa e fundo - C = 500 mm, L = 500 mm, H = 100 mm e malha com abertura de 0,075 a 75 mm</t>
  </si>
  <si>
    <t>M7243</t>
  </si>
  <si>
    <t>Disco espaçador em aço zincado para molde de ensaio ISC (CBR) - D = 15,24 cm (6") e H = 6,35 cm (2 1/2")</t>
  </si>
  <si>
    <t>M7259</t>
  </si>
  <si>
    <t>Molde cilíndrico em aço zincado composto por base perfurada, hastes roscadas, borboletas para fixação e colar para corpo de prova ISC (CBR) - D = 152,4 mm (6'')</t>
  </si>
  <si>
    <t>M7062</t>
  </si>
  <si>
    <t>Papel-filtro qualitativo - D = 150 mm em embalagem com 100 un</t>
  </si>
  <si>
    <t>M7074</t>
  </si>
  <si>
    <t>Proveta de vidro graduada - capacidade de 1.000 ml</t>
  </si>
  <si>
    <t>M7084</t>
  </si>
  <si>
    <t>Régua de aço biselada - C = 35 cm</t>
  </si>
  <si>
    <t>M7083</t>
  </si>
  <si>
    <t>Repartidor de amostras em chapa de aço galvanizado com abertura de 50 mm (2")</t>
  </si>
  <si>
    <t>M7278</t>
  </si>
  <si>
    <t>Soquete cilíndrico em aço zincado para ensaio ISC (CBR) - peso de impacto = 4,536 kg (10 lb)</t>
  </si>
  <si>
    <t>C0007</t>
  </si>
  <si>
    <t>Ensaio com dilatômetro de Marchetti (DMT)</t>
  </si>
  <si>
    <t>E8334</t>
  </si>
  <si>
    <t>Dilatômetro de Marchetti (DMT)</t>
  </si>
  <si>
    <t>M7230</t>
  </si>
  <si>
    <t>Cilindro em aço para gás nitrogênio com - V = 7 L</t>
  </si>
  <si>
    <t>M7246</t>
  </si>
  <si>
    <t>Gás nitrogênio</t>
  </si>
  <si>
    <t>m³</t>
  </si>
  <si>
    <t>M7100</t>
  </si>
  <si>
    <t>Haste avulsa para cravação - C = 1 m</t>
  </si>
  <si>
    <t>M7270</t>
  </si>
  <si>
    <t>Regulador de alta pressão para cilindro de nitrogênio</t>
  </si>
  <si>
    <t>C0008</t>
  </si>
  <si>
    <t>Ensaio de adensamento unidimensional de solos - 6 estágios de pressão</t>
  </si>
  <si>
    <t>E8316</t>
  </si>
  <si>
    <t>Balança eletrônica com capacidade de 2 kg e precisão de 0,01 g</t>
  </si>
  <si>
    <t>E8526</t>
  </si>
  <si>
    <t>Prensa de adensamento unidimensional tipo Bishop com jogo de células tipo ortigão com capacidade de 5 kN e coletor de dados</t>
  </si>
  <si>
    <t>M7049</t>
  </si>
  <si>
    <t>Espátula em aço inox com lâmina flexível, com ponta arredondada e cabo de madeira - C = 20 cm e L = 2,5 cm</t>
  </si>
  <si>
    <t>M7061</t>
  </si>
  <si>
    <t>Papel-filtro qualitativo - D = 100 mm em embalagem com 100 un</t>
  </si>
  <si>
    <t>M7098</t>
  </si>
  <si>
    <t>Paquímetro digital com faixa de medição de 150 mm e graduação de 0,01 mm</t>
  </si>
  <si>
    <t>M7005</t>
  </si>
  <si>
    <t>Pedra porosa circular para célula de adensamento - D = 112,8 mm (100 cm²)</t>
  </si>
  <si>
    <t>C0009</t>
  </si>
  <si>
    <t>Ensaio de cisalhamento direto - material fino</t>
  </si>
  <si>
    <t>E8305</t>
  </si>
  <si>
    <t>Aparelho eletrônico para cisalhamento direto - 0,4 kW</t>
  </si>
  <si>
    <t>E8315</t>
  </si>
  <si>
    <t>Balança eletrônica com capacidade de 5 kg e precisão de 0,1 g</t>
  </si>
  <si>
    <t>M7093</t>
  </si>
  <si>
    <t>Pedra porosa quadrada - C = 5,08 cm (2"), L = 5,08 cm (2") e E = 0,6 cm (0,24")</t>
  </si>
  <si>
    <t>C0010</t>
  </si>
  <si>
    <t>Ensaio de cisalhamento direto - material granular</t>
  </si>
  <si>
    <t>C0013</t>
  </si>
  <si>
    <t>Ensaio de cone de penetração dinâmica (CPD)</t>
  </si>
  <si>
    <t>E8524</t>
  </si>
  <si>
    <t>Penetrômetro sul africano tipo cone de penetração dinâmica (CPD)</t>
  </si>
  <si>
    <t>M7232</t>
  </si>
  <si>
    <t>Cone de penetração dinâmica (CPD)</t>
  </si>
  <si>
    <t>E8336</t>
  </si>
  <si>
    <t>Equipamento elétrico para ensaio de palheta (Vane test) - 2 kW</t>
  </si>
  <si>
    <t>E8751</t>
  </si>
  <si>
    <t>Grupo gerador - 7,2 kVA</t>
  </si>
  <si>
    <t>E8331</t>
  </si>
  <si>
    <t>Conjunto para determinação de propriedades de cravação de solo (CPTU)</t>
  </si>
  <si>
    <t>C0016</t>
  </si>
  <si>
    <t>Ensaio de resistência à compressão triaxial consolidado e não drenado (CU)</t>
  </si>
  <si>
    <t>E8332</t>
  </si>
  <si>
    <t>Conjunto automático para realização de ensaios triaxiais estáticos - 0,7 kW</t>
  </si>
  <si>
    <t>M7099</t>
  </si>
  <si>
    <t>Papel-filtro qualitativo para ensaio triaxial em embalagem com 100 un</t>
  </si>
  <si>
    <t>M7101</t>
  </si>
  <si>
    <t>Pedra porosa para ensaio triaxial</t>
  </si>
  <si>
    <t>C0017</t>
  </si>
  <si>
    <t>Saturação para o ensaio de resistência à compressão triaxial consolidado e não drenado (CU)</t>
  </si>
  <si>
    <t>C0018</t>
  </si>
  <si>
    <t>Saturação para o ensaio de cisalhamento direto</t>
  </si>
  <si>
    <t>Sondagem manual com trado de D = 100 mm</t>
  </si>
  <si>
    <t>E8534</t>
  </si>
  <si>
    <t>Equipamento para sondagem manual</t>
  </si>
  <si>
    <t>M7867</t>
  </si>
  <si>
    <t>Saco de plástico para silagem de alta resistência - C = 110 cm, L = 51 cm e E = 180 micra</t>
  </si>
  <si>
    <t>Sondagem a percussão até 20 m de profundidade</t>
  </si>
  <si>
    <t>E8511</t>
  </si>
  <si>
    <t>Equipamento de sondagem a percussão com motobomba - 2,61 kW</t>
  </si>
  <si>
    <t>C0027</t>
  </si>
  <si>
    <t>Sondagem a percussão de 20 a 30 m de profundidade</t>
  </si>
  <si>
    <t>C0028</t>
  </si>
  <si>
    <t>Sondagem a percussão acima de 30 m de profundidade</t>
  </si>
  <si>
    <t>C0032</t>
  </si>
  <si>
    <t>Sondagem rotativa em material de 1ª categoria com extração de testemunho (Linha AW)</t>
  </si>
  <si>
    <t>E8700</t>
  </si>
  <si>
    <t>Sonda Rotativa hidráulica - 58,84 kW</t>
  </si>
  <si>
    <t>M7203</t>
  </si>
  <si>
    <t>Barrilete simples linha AWG</t>
  </si>
  <si>
    <t>M7212</t>
  </si>
  <si>
    <t>Calibrador de widia linha AWG</t>
  </si>
  <si>
    <t>M7315</t>
  </si>
  <si>
    <t>Coroa de widia linha AWG</t>
  </si>
  <si>
    <t>M7247</t>
  </si>
  <si>
    <t>Haste de paredes paralelas com niples linha AW</t>
  </si>
  <si>
    <t>M7320</t>
  </si>
  <si>
    <t>Revestimento com conector linha AW</t>
  </si>
  <si>
    <t>M7275</t>
  </si>
  <si>
    <t>Sapata de widia linha AW</t>
  </si>
  <si>
    <t>C0033</t>
  </si>
  <si>
    <t>Sondagem rotativa em material de 2ª categoria com extração de testemunho (Linha AW)</t>
  </si>
  <si>
    <t>C0034</t>
  </si>
  <si>
    <t>Sondagem rotativa em material de 3ª categoria com extração de testemunho (Linha AW)</t>
  </si>
  <si>
    <t>M7220</t>
  </si>
  <si>
    <t>Calibrador diamantado linha AWG</t>
  </si>
  <si>
    <t>M7311</t>
  </si>
  <si>
    <t>Coroa de diamante linha AWG</t>
  </si>
  <si>
    <t>M7271</t>
  </si>
  <si>
    <t>Sapata de diamante linha AW</t>
  </si>
  <si>
    <t>C0035</t>
  </si>
  <si>
    <t>Sondagem rotativa em material de 1ª categoria com extração de testemunho (Linha BW)</t>
  </si>
  <si>
    <t>M7204</t>
  </si>
  <si>
    <t>Barrilete simples linha BWG</t>
  </si>
  <si>
    <t>M7213</t>
  </si>
  <si>
    <t>Calibrador de widia linha BWG</t>
  </si>
  <si>
    <t>M7316</t>
  </si>
  <si>
    <t>Coroa de widia linha BWG</t>
  </si>
  <si>
    <t>M7248</t>
  </si>
  <si>
    <t>Haste de paredes paralelas com niples linha BW</t>
  </si>
  <si>
    <t>M7321</t>
  </si>
  <si>
    <t>Revestimento com conector linha BW</t>
  </si>
  <si>
    <t>M7276</t>
  </si>
  <si>
    <t>Sapata de widia linha BW</t>
  </si>
  <si>
    <t>C0036</t>
  </si>
  <si>
    <t>Sondagem rotativa em material de 2ª categoria com extração de testemunho (Linha BW)</t>
  </si>
  <si>
    <t>C0037</t>
  </si>
  <si>
    <t>Sondagem rotativa em material de 3ª categoria com extração de testemunho (Linha BW)</t>
  </si>
  <si>
    <t>M7221</t>
  </si>
  <si>
    <t>Calibrador diamantado linha BWG</t>
  </si>
  <si>
    <t>M7312</t>
  </si>
  <si>
    <t>Coroa de diamante linha BWG</t>
  </si>
  <si>
    <t>M7272</t>
  </si>
  <si>
    <t>Sapata de diamante linha BW</t>
  </si>
  <si>
    <t>C0038</t>
  </si>
  <si>
    <t>Sondagem rotativa em material de 1ª categoria com extração de testemunho (Linha NW)</t>
  </si>
  <si>
    <t>M7206</t>
  </si>
  <si>
    <t>Barrilete simples linha NWG</t>
  </si>
  <si>
    <t>M7215</t>
  </si>
  <si>
    <t>Calibrador de widia linha NWG</t>
  </si>
  <si>
    <t>M7318</t>
  </si>
  <si>
    <t>Coroa de widia linha NWG</t>
  </si>
  <si>
    <t>M7319</t>
  </si>
  <si>
    <t>Haste de paredes paralelas com niples linha NW</t>
  </si>
  <si>
    <t>M7323</t>
  </si>
  <si>
    <t>Revestimento com conector linha NW</t>
  </si>
  <si>
    <t>M7324</t>
  </si>
  <si>
    <t>Sapata de widia linha NW</t>
  </si>
  <si>
    <t>Sondagem rotativa em material de 2ª categoria com extração de testemunho (Linha NW)</t>
  </si>
  <si>
    <t>Sondagem rotativa em material de 3ª categoria com extração de testemunho (Linha NW)</t>
  </si>
  <si>
    <t>M7223</t>
  </si>
  <si>
    <t>Calibrador diamantado linha NWG</t>
  </si>
  <si>
    <t>M7314</t>
  </si>
  <si>
    <t>Coroa de diamante linha NWG</t>
  </si>
  <si>
    <t>M7274</t>
  </si>
  <si>
    <t>Sapata de diamante linha NW</t>
  </si>
  <si>
    <t>C0041</t>
  </si>
  <si>
    <t>Sondagem rotativa em material de 1ª categoria com extração de testemunho (Linha HW)</t>
  </si>
  <si>
    <t>M7205</t>
  </si>
  <si>
    <t>Barrilete simples linha HWG</t>
  </si>
  <si>
    <t>M7214</t>
  </si>
  <si>
    <t>Calibrador de widia linha HWG</t>
  </si>
  <si>
    <t>M7317</t>
  </si>
  <si>
    <t>Coroa de widia linha HWG</t>
  </si>
  <si>
    <t>M7249</t>
  </si>
  <si>
    <t>Haste de paredes paralelas com niples linha HW</t>
  </si>
  <si>
    <t>M7322</t>
  </si>
  <si>
    <t>Revestimento com conector linha HW</t>
  </si>
  <si>
    <t>M7277</t>
  </si>
  <si>
    <t>Sapata de widia linha HW</t>
  </si>
  <si>
    <t>C0042</t>
  </si>
  <si>
    <t>Sondagem rotativa em material de 2ª categoria com extração de testemunho (Linha HW)</t>
  </si>
  <si>
    <t>C0043</t>
  </si>
  <si>
    <t>Sondagem rotativa em material de 3ª categoria com extração de testemunho (Linha HW)</t>
  </si>
  <si>
    <t>M7222</t>
  </si>
  <si>
    <t>Calibrador diamantado linha HWG</t>
  </si>
  <si>
    <t>M7313</t>
  </si>
  <si>
    <t>Coroa de diamante linha HWG</t>
  </si>
  <si>
    <t>M7273</t>
  </si>
  <si>
    <t>Sapata de diamante linha HW</t>
  </si>
  <si>
    <t>C0050</t>
  </si>
  <si>
    <t>Avaliação objetiva da superfície de pavimentos flexíveis e semirrígidos</t>
  </si>
  <si>
    <t>M7440</t>
  </si>
  <si>
    <t>Tinta à base de resina acrílica emulsionada em água para pré-marcação viária</t>
  </si>
  <si>
    <t>l</t>
  </si>
  <si>
    <t>M7304</t>
  </si>
  <si>
    <t>Treliça em alumínio para pavimentos - C = 1,2 m</t>
  </si>
  <si>
    <t>M7094</t>
  </si>
  <si>
    <t>Trena em fibra de vidro - C = 50 m</t>
  </si>
  <si>
    <t>C0051</t>
  </si>
  <si>
    <t xml:space="preserve">Ensaio de deflexão do pavimento pelo método FWD - estações de ensaio a cada 25 m por faixa	</t>
  </si>
  <si>
    <t>E8365</t>
  </si>
  <si>
    <t>Deflectômetro de impacto (FWD) instalado em reboque e com faixa de carga de 7 a 120 kN - 147 kW</t>
  </si>
  <si>
    <t>E8892</t>
  </si>
  <si>
    <t>Veículo leve picape 4 x 4 com capacidade de 1,10 t - 147 kW (com motorista)</t>
  </si>
  <si>
    <t>C0052</t>
  </si>
  <si>
    <t>Ensaio de deflexão do pavimento pelo método FWD - estações de ensaio a cada 50 m por faixa</t>
  </si>
  <si>
    <t>C0053</t>
  </si>
  <si>
    <t>Ensaio de deflexão do pavimento pelo método FWD - estações de ensaio a cada 100 m por faixa</t>
  </si>
  <si>
    <t>C0054</t>
  </si>
  <si>
    <t>Ensaio de deflexão do pavimento pelo método FWD - estações de ensaio a cada 200 m por faixa</t>
  </si>
  <si>
    <t>C0055</t>
  </si>
  <si>
    <t>Ensaio de determinação de deflexões pela viga Benkelman - estações de ensaio a cada 20 m por faixa - exceto calibração de início de campanha</t>
  </si>
  <si>
    <t>E8800</t>
  </si>
  <si>
    <t>Caminhão carroceria com capacidade de 9 t - 136 kW</t>
  </si>
  <si>
    <t>E8529</t>
  </si>
  <si>
    <t>Viga Benkelman eletrônica para pavimento</t>
  </si>
  <si>
    <t>C0056</t>
  </si>
  <si>
    <t>Ensaio de determinação de deflexões pela viga Benkelman - estações de ensaio a cada 40 m por faixa - exceto calibração de início de campanha</t>
  </si>
  <si>
    <t>C0057</t>
  </si>
  <si>
    <t>Ensaio de determinação de deflexões pela viga Benkelman - estações de ensaio a cada 100 m por faixa - exceto calibração de início de campanha</t>
  </si>
  <si>
    <t>C0058</t>
  </si>
  <si>
    <t>Ensaio de determinação de deflexões pela viga Benkelman - estações de ensaio a cada 200 m por faixa - exceto calibração de início de campanha</t>
  </si>
  <si>
    <t>C0059</t>
  </si>
  <si>
    <t>Levantamento com GPR para pavimentos - 60 km/h</t>
  </si>
  <si>
    <t>E8369</t>
  </si>
  <si>
    <t>Sistema GPR para pavimentos</t>
  </si>
  <si>
    <t>C0060</t>
  </si>
  <si>
    <t>Levantamento com GPR para pavimentos - equipamento manual</t>
  </si>
  <si>
    <t>E8360</t>
  </si>
  <si>
    <t>Sistema GPR manual para pavimentos</t>
  </si>
  <si>
    <t>C0061</t>
  </si>
  <si>
    <t>Levantamento com Pavement Scanner</t>
  </si>
  <si>
    <t>E8307</t>
  </si>
  <si>
    <t>Aparelho medidor de irregularidade dos perfis longitudinais (Pavement scanner)</t>
  </si>
  <si>
    <t>C0062</t>
  </si>
  <si>
    <t>Levantamento visual contínuo para avaliação da superfície de pavimentos flexíveis e semirrígidos</t>
  </si>
  <si>
    <t>C0063</t>
  </si>
  <si>
    <t>Medição da irregularidade da superfície do pavimento com perfilômetro a laser - 50 km/h - exceto calibração de início de campanha</t>
  </si>
  <si>
    <t>E8353</t>
  </si>
  <si>
    <t>Perfilômetro medidor de irregularidade a partir de radiação eletromagnética monocromática</t>
  </si>
  <si>
    <t>C0064</t>
  </si>
  <si>
    <t>Medição da irregularidade da superfície do pavimento com perfilômetro a laser - 80 km/h - exceto calibração de início de campanha</t>
  </si>
  <si>
    <t>C0067</t>
  </si>
  <si>
    <t>Medição do atrito do pavimento com Grip Tester</t>
  </si>
  <si>
    <t>E8361</t>
  </si>
  <si>
    <t>Sistema rebocável medidor de atrito pneu-pavimento (Grip tester)</t>
  </si>
  <si>
    <t>C0075</t>
  </si>
  <si>
    <t>Ensaio de avaliação da dureza superficial pelo esclerômetro de reflexão - tipo N</t>
  </si>
  <si>
    <t>E8513</t>
  </si>
  <si>
    <t>Esclerômetro de reflexão analógico tipo N com capacidade de 10 a 70 MPa</t>
  </si>
  <si>
    <t>E8522</t>
  </si>
  <si>
    <t>Pacômetro para detecção de armaduras.</t>
  </si>
  <si>
    <t>M7209</t>
  </si>
  <si>
    <t>Bigorna maciça em aço para calibração de esclerômetro analógico</t>
  </si>
  <si>
    <t>C0076</t>
  </si>
  <si>
    <t>Ensaio de avaliação da dureza superficial pelo esclerômetro de reflexão - tipo L</t>
  </si>
  <si>
    <t>E8512</t>
  </si>
  <si>
    <t>Esclerômetro de reflexão analógico tipo L com capacidade de 10 a 70 MPa</t>
  </si>
  <si>
    <t>C0080</t>
  </si>
  <si>
    <t>Monitoramento de vibrações causadas por obras</t>
  </si>
  <si>
    <t>E8337</t>
  </si>
  <si>
    <t>Equipamento eletrônico para monitoramento e registro contínuo de vibrações</t>
  </si>
  <si>
    <t>C0085</t>
  </si>
  <si>
    <t>Elaboração de relatório de ensaios - laboratorista</t>
  </si>
  <si>
    <t>E8328</t>
  </si>
  <si>
    <t>Computador fixo com processador de média performance</t>
  </si>
  <si>
    <t>C0086</t>
  </si>
  <si>
    <t>Elaboração de relatório de ensaios - engenheiro de projetos júnior</t>
  </si>
  <si>
    <t>Reajustamento</t>
  </si>
  <si>
    <t>Índice</t>
  </si>
  <si>
    <t xml:space="preserve">Data Base </t>
  </si>
  <si>
    <t xml:space="preserve">Cod. Composicao          </t>
  </si>
  <si>
    <t xml:space="preserve">Cod. Cliente             </t>
  </si>
  <si>
    <t xml:space="preserve">Descricao Completa       </t>
  </si>
  <si>
    <t xml:space="preserve">Unid. Comp               </t>
  </si>
  <si>
    <t xml:space="preserve">Preco Composicao         </t>
  </si>
  <si>
    <t>CA0001</t>
  </si>
  <si>
    <t xml:space="preserve">LIMITE DE PLASTICIDADE  </t>
  </si>
  <si>
    <t xml:space="preserve">UN    </t>
  </si>
  <si>
    <t>CA0002</t>
  </si>
  <si>
    <t xml:space="preserve">LIMITE DE LIQUIDEZ  </t>
  </si>
  <si>
    <t>CA0003</t>
  </si>
  <si>
    <t xml:space="preserve">01.001.0003-0      </t>
  </si>
  <si>
    <t xml:space="preserve">LIMITE DE CONTRACAO  </t>
  </si>
  <si>
    <t>CA0004</t>
  </si>
  <si>
    <t xml:space="preserve">01.001.0004-0      </t>
  </si>
  <si>
    <t xml:space="preserve">ANALISE GRANULOMETRICA SEM SEDIMENTACAO (PENEIRAMENTO)  </t>
  </si>
  <si>
    <t>CA0005</t>
  </si>
  <si>
    <t xml:space="preserve">01.001.0005-0      </t>
  </si>
  <si>
    <t xml:space="preserve">ANALISE GRANULOMETRICA COM SEDIMENTACAO  </t>
  </si>
  <si>
    <t>CA0006</t>
  </si>
  <si>
    <t xml:space="preserve">01.001.0006-0      </t>
  </si>
  <si>
    <t xml:space="preserve">MASSA ESPECIFICA REAL  </t>
  </si>
  <si>
    <t>CA0007</t>
  </si>
  <si>
    <t xml:space="preserve">01.001.0007-0      </t>
  </si>
  <si>
    <t xml:space="preserve">MASSA ESPECIFICA APARENTE "IN SITU"  </t>
  </si>
  <si>
    <t>CA0008</t>
  </si>
  <si>
    <t xml:space="preserve">UMIDADE NATURAL EM ESTUFA  </t>
  </si>
  <si>
    <t>CA0009</t>
  </si>
  <si>
    <t xml:space="preserve">01.001.0009-0      </t>
  </si>
  <si>
    <t xml:space="preserve">EQUIVALENTE DE AREIA  </t>
  </si>
  <si>
    <t>CA0010</t>
  </si>
  <si>
    <t xml:space="preserve">01.001.0010-0      </t>
  </si>
  <si>
    <t xml:space="preserve">UMIDADE PELO METODO EXPEDITO "SPEEDY"  </t>
  </si>
  <si>
    <t>CA0011</t>
  </si>
  <si>
    <t xml:space="preserve">01.001.0011-0      </t>
  </si>
  <si>
    <t xml:space="preserve">COMPACTACAO: ENERGIA PROCTOR NORMAL  </t>
  </si>
  <si>
    <t>CA0012</t>
  </si>
  <si>
    <t xml:space="preserve">01.001.0012-0      </t>
  </si>
  <si>
    <t xml:space="preserve">COMPACTACAO: ENERGIA AASHO INTERMEDIARIA  </t>
  </si>
  <si>
    <t>CA0013</t>
  </si>
  <si>
    <t xml:space="preserve">01.001.0013-0      </t>
  </si>
  <si>
    <t xml:space="preserve">COMPACTACAO: ENERGIA AASHO MODIFICADA  </t>
  </si>
  <si>
    <t>CA0014</t>
  </si>
  <si>
    <t xml:space="preserve">01.001.0014-0      </t>
  </si>
  <si>
    <t xml:space="preserve">INDICE SUPORTE CALIFORNIA,POR 1 PONTO,COMPACTACAO COM ENERGIA PROCTOR NORMAL  </t>
  </si>
  <si>
    <t>CA0015</t>
  </si>
  <si>
    <t xml:space="preserve">01.001.0015-0      </t>
  </si>
  <si>
    <t xml:space="preserve">INDICE SUPORTE CALIFORNIA,POR 1 PONTO,COMPACTACAO COM ENERGIA AASHO INTERMEDIARIA  </t>
  </si>
  <si>
    <t>CA0016</t>
  </si>
  <si>
    <t xml:space="preserve">01.001.0016-0      </t>
  </si>
  <si>
    <t xml:space="preserve">INDICE SUPORTE CALIFORNIA,POR 1 PONTO,COMPACTACAO COM ENERGIA AASHO MODIFICADA  </t>
  </si>
  <si>
    <t>CA0017</t>
  </si>
  <si>
    <t xml:space="preserve">01.001.0017-0      </t>
  </si>
  <si>
    <t xml:space="preserve">INDICE SUPORTE CALIFORNIA,POR 3 PONTOS,COMPACTACAO COM ENERGIA PROCTOR NORMAL  </t>
  </si>
  <si>
    <t>CA0018</t>
  </si>
  <si>
    <t xml:space="preserve">01.001.0018-0      </t>
  </si>
  <si>
    <t xml:space="preserve">INDICE SUPORTE CALIFORNIA,POR 3 PONTOS,COMPACTACAO COM ENERGIA AASHO INTERMEDIARIA  </t>
  </si>
  <si>
    <t>CA0019</t>
  </si>
  <si>
    <t xml:space="preserve">01.001.0019-0      </t>
  </si>
  <si>
    <t xml:space="preserve">INDICE SUPORTE CALIFORNIA,POR 3 PONTOS,COMPACTACAO COM ENERGIA AASHO MODIFICADA  </t>
  </si>
  <si>
    <t>CA0020</t>
  </si>
  <si>
    <t xml:space="preserve">01.001.0020-0      </t>
  </si>
  <si>
    <t xml:space="preserve">INDICE SUPORTE CALIFORNIA,POR 5 PONTOS,COMPACTACAO COM ENERGIA PROCTOR NORMAL  </t>
  </si>
  <si>
    <t>CA0021</t>
  </si>
  <si>
    <t xml:space="preserve">01.001.0021-0      </t>
  </si>
  <si>
    <t xml:space="preserve">INDICE SUPORTE CALIFORNIA,POR 5 PONTOS,COMPACTACAO COM ENERGIA AASHO INTERMEDIARIA  </t>
  </si>
  <si>
    <t>CA0022</t>
  </si>
  <si>
    <t xml:space="preserve">01.001.0022-0      </t>
  </si>
  <si>
    <t xml:space="preserve">INDICE SUPORTE CALIFORNIA,POR 5 PONTOS,COMPACTACAO COM ENERGIA AASHO MODIFICADA  </t>
  </si>
  <si>
    <t>CA0023</t>
  </si>
  <si>
    <t xml:space="preserve">01.001.0023-0      </t>
  </si>
  <si>
    <t xml:space="preserve">PERMEABILIDADE EM AMOSTRA NATURAL  </t>
  </si>
  <si>
    <t>CA0024</t>
  </si>
  <si>
    <t xml:space="preserve">01.001.0024-0      </t>
  </si>
  <si>
    <t xml:space="preserve">PERMEABILIDADE EM AMOSTRA MOLDADA ARGILOSA  </t>
  </si>
  <si>
    <t>CA0025</t>
  </si>
  <si>
    <t xml:space="preserve">01.001.0025-0      </t>
  </si>
  <si>
    <t xml:space="preserve">PERMEABILIDADE EM AMOSTRA DE AREIA  </t>
  </si>
  <si>
    <t>CA0026</t>
  </si>
  <si>
    <t xml:space="preserve">01.001.0026-0      </t>
  </si>
  <si>
    <t xml:space="preserve">COMPRESSAO SIMPLES EM AMOSTRA NATURAL,POR CORPO DE PROVA  </t>
  </si>
  <si>
    <t>CA0027</t>
  </si>
  <si>
    <t xml:space="preserve">01.001.0027-0      </t>
  </si>
  <si>
    <t xml:space="preserve">COMPRESSAO SIMPLES EM AMOSTRA MOLDADA,POR CORPO DE PROVA  </t>
  </si>
  <si>
    <t>CA0028</t>
  </si>
  <si>
    <t xml:space="preserve">01.001.0028-0      </t>
  </si>
  <si>
    <t xml:space="preserve">ADENSAMENTO EM AMOSTRA NATURAL  </t>
  </si>
  <si>
    <t>CA0029</t>
  </si>
  <si>
    <t xml:space="preserve">01.001.0029-0      </t>
  </si>
  <si>
    <t xml:space="preserve">ADENSAMENTO EM AMOSTRA MOLDADA  </t>
  </si>
  <si>
    <t>CA0030</t>
  </si>
  <si>
    <t xml:space="preserve">01.001.0030-0      </t>
  </si>
  <si>
    <t xml:space="preserve">ADENSAMENTO:PAR DE ENSAIOS PARA DETERMINACAO DO FATOR DE CORRECAO DE COEFICIENTE DE RECALQUE  </t>
  </si>
  <si>
    <t>CA0032</t>
  </si>
  <si>
    <t xml:space="preserve">01.001.0032-0      </t>
  </si>
  <si>
    <t xml:space="preserve">CISALHAMENTO LENTO OU RAPIDO,POR CORPO DE PROVA  </t>
  </si>
  <si>
    <t>CA0034</t>
  </si>
  <si>
    <t xml:space="preserve">01.001.0034-0      </t>
  </si>
  <si>
    <t xml:space="preserve">TRIAXIAL DRENADO,EM AMOSTRAS NATURAL OU MOLDADA,POR CORPO DE PROVA  </t>
  </si>
  <si>
    <t>CA0036</t>
  </si>
  <si>
    <t xml:space="preserve">01.001.0036-0      </t>
  </si>
  <si>
    <t xml:space="preserve">TRIAXIAL NAO DRENADO,EM AMOSTRAS NATURAL OU MOLDADA,POR CORPO DE PROVA  </t>
  </si>
  <si>
    <t>CA0037</t>
  </si>
  <si>
    <t xml:space="preserve">01.001.0037-0      </t>
  </si>
  <si>
    <t xml:space="preserve">TRIAXIAL NAO DRENADO,PRE-ADENSADO,EM AMOSTRAS NATURAL OU MOLDADA,POR CORPO DE PROVA  </t>
  </si>
  <si>
    <t>CA0039</t>
  </si>
  <si>
    <t xml:space="preserve">01.001.0039-0      </t>
  </si>
  <si>
    <t xml:space="preserve">DURABILIDADE POR MOLHAGEM E SECAGEM,EM SOLO-CIMENTO,POR ENSAIO  </t>
  </si>
  <si>
    <t>CA0040</t>
  </si>
  <si>
    <t xml:space="preserve">01.001.0040-0      </t>
  </si>
  <si>
    <t xml:space="preserve">SONDAGEM MANUAL,COM TRADO CAVADEIRA,POR METRO LINEAR OU FRACAO  </t>
  </si>
  <si>
    <t xml:space="preserve">M     </t>
  </si>
  <si>
    <t>CA0041</t>
  </si>
  <si>
    <t xml:space="preserve">01.001.0042-0      </t>
  </si>
  <si>
    <t xml:space="preserve">SONDAGEM MANUAL,COM PA E PICARETA,POR METRO LINEAR OU FRACAO  </t>
  </si>
  <si>
    <t>CA0042</t>
  </si>
  <si>
    <t xml:space="preserve">01.001.0043-0      </t>
  </si>
  <si>
    <t xml:space="preserve">SONDAGEM DE RECONHECIMENTO A TRADO MANUAL DE 4".PARA TRADO DE 6",ACRESCENTAR 50% AO VALOR DESTE ITEM  </t>
  </si>
  <si>
    <t>CA0043</t>
  </si>
  <si>
    <t xml:space="preserve">01.001.0044-0      </t>
  </si>
  <si>
    <t xml:space="preserve">SONDAGEM EXPEDITA,DE SIMPLES RECONHECIMENTO A PERCUSSAO,EXCLUSIVAMENTE POR LAVAGEM,DIAMETRO DE 2",INCLUSIVE DESLOCAMENTOE INSTALACAO  </t>
  </si>
  <si>
    <t>CA0044</t>
  </si>
  <si>
    <t xml:space="preserve">01.001.0046-0      </t>
  </si>
  <si>
    <t xml:space="preserve">FRACIONAMENTO QUIMICO (METODO ROSTLER)  </t>
  </si>
  <si>
    <t>CA0045</t>
  </si>
  <si>
    <t xml:space="preserve">01.001.0047-0      </t>
  </si>
  <si>
    <t xml:space="preserve">ENSAIO DE PALHETA("VANE TEST")REALIZADO NO CAMPO,EXCLUSIVE PERFURACAO  </t>
  </si>
  <si>
    <t>CA0046</t>
  </si>
  <si>
    <t xml:space="preserve">01.001.0048-0      </t>
  </si>
  <si>
    <t xml:space="preserve">ENSAIO DE PALHETA("VANE TEST"),REALIZADO EM LABORATORIO  </t>
  </si>
  <si>
    <t>CA0047</t>
  </si>
  <si>
    <t xml:space="preserve">01.001.0049-0      </t>
  </si>
  <si>
    <t xml:space="preserve">CLASSIFICACAO MACROSCOPICA DE AMOSTRAS DE SONDAGEM ROTATIVA  </t>
  </si>
  <si>
    <t>CA0048</t>
  </si>
  <si>
    <t xml:space="preserve">01.001.0050-0      </t>
  </si>
  <si>
    <t xml:space="preserve">CLASSIFICACAO MACROSCOPICA DE AMOSTRAS DE SONDAGEM ROTATIVA,COM LAMINA DE ROCHA  </t>
  </si>
  <si>
    <t>CA0049</t>
  </si>
  <si>
    <t xml:space="preserve">01.001.0051-0      </t>
  </si>
  <si>
    <t xml:space="preserve">BRITAGEM EM LABORATORIO,DE BLOCOS DE ROCHA,MATACOES OU TESTEMUNHOS DE SONDAGEM ROTATIVA,POR AMOSTRA REPRESENTATIVA  </t>
  </si>
  <si>
    <t>CA0050</t>
  </si>
  <si>
    <t xml:space="preserve">01.001.0052-0      </t>
  </si>
  <si>
    <t xml:space="preserve">MINI-CBR E EXPANSAO DE SOLO COMPACTADO EM EQUIPAMENTO MINIATURA  </t>
  </si>
  <si>
    <t>CA0051</t>
  </si>
  <si>
    <t xml:space="preserve">01.001.0053-0      </t>
  </si>
  <si>
    <t xml:space="preserve">MINI-MCV - SOLO COMPACTADO EM EQUIPAMENTO MINIATURA  </t>
  </si>
  <si>
    <t>CA0052</t>
  </si>
  <si>
    <t xml:space="preserve">01.001.0054-0      </t>
  </si>
  <si>
    <t xml:space="preserve">DETERMINACAO DA PERDA DE MASSA POR IMERSAO DE SOLOS COMPACTADOS EM EQUIPAMENTO MINIATURA  </t>
  </si>
  <si>
    <t>CA0053</t>
  </si>
  <si>
    <t xml:space="preserve">01.001.0055-0      </t>
  </si>
  <si>
    <t xml:space="preserve">EXTRACAO DE AMOSTRA INDEFORMADA EM BLOCOS DE 30X30X30CM,INCLUSIVE EMBALAGEM DE MADEIRA,EXCLUSIVE TRANSPORTE  </t>
  </si>
  <si>
    <t>CA0054</t>
  </si>
  <si>
    <t xml:space="preserve">01.001.0056-0      </t>
  </si>
  <si>
    <t xml:space="preserve">CLASSIFICACAO DE SOLOS TROPICAIS PARA FINALIDADES RODOVIARIAS,UTILIZANDO CORPOS DE PROVA COMPACTADOS EM EQUIPAMENTO MINIATURA  </t>
  </si>
  <si>
    <t>CA0055</t>
  </si>
  <si>
    <t xml:space="preserve">01.001.0057-0      </t>
  </si>
  <si>
    <t xml:space="preserve">EXTRACAO DE AMOSTRA INDEFORMADA EM ANEL BISELADO,EXCLUSIVE TRANSPORTE  </t>
  </si>
  <si>
    <t>CA0056</t>
  </si>
  <si>
    <t xml:space="preserve">01.001.0059-0      </t>
  </si>
  <si>
    <t xml:space="preserve">EXTRACAO DE AMOSTRA TIPO "SHELBY" DURANTE SERVICO DE SONDAGEM DO SOLO,EXCLUSIVE TRANSPORTE  </t>
  </si>
  <si>
    <t>CA0057</t>
  </si>
  <si>
    <t xml:space="preserve">AMOSTRA DE SOLO - PREPARACAO PARA ENSAIOS DE COMPACTACAO E ENSAIOS DE CARACTERIZACAO  </t>
  </si>
  <si>
    <t>CA0058</t>
  </si>
  <si>
    <t xml:space="preserve">01.001.0061-0      </t>
  </si>
  <si>
    <t xml:space="preserve">GRAOS DE SOLOS QUE PASSAM NA PENEIRA DE MALHA 4,8MM - DETERMINACAO DA MASSA ESPECIFICA  </t>
  </si>
  <si>
    <t>CA0059</t>
  </si>
  <si>
    <t xml:space="preserve">01.001.0062-0      </t>
  </si>
  <si>
    <t xml:space="preserve">ADENSAMENTO UNIDIMENSIONAL  </t>
  </si>
  <si>
    <t>CA0060</t>
  </si>
  <si>
    <t xml:space="preserve">01.001.0063-0      </t>
  </si>
  <si>
    <t xml:space="preserve">METODO RIEDEL-WEBER(AGREGADO GRAUDO)  </t>
  </si>
  <si>
    <t>CA0061</t>
  </si>
  <si>
    <t xml:space="preserve">01.001.0064-0      </t>
  </si>
  <si>
    <t xml:space="preserve">COMPACTACAO DE SOLO EM EQUIPAMENTO MINIATURA  </t>
  </si>
  <si>
    <t>CA0062</t>
  </si>
  <si>
    <t xml:space="preserve">01.001.0065-0      </t>
  </si>
  <si>
    <t xml:space="preserve">ENSAIO DE PERDA D'AGUA DURANTE A SONDAGEM ROTATIVA EM ROCHA, CONSTANDO DE 3 ESTAGIOS DE PRESSAO  </t>
  </si>
  <si>
    <t>CA0063</t>
  </si>
  <si>
    <t xml:space="preserve">01.001.0066-0      </t>
  </si>
  <si>
    <t xml:space="preserve">ENSAIO DE PERDA D'AGUA DURANTE A SONDAGEM ROTATIVA EM ROCHA,CONSTANDO DE 5 ESTAGIOS DE PRESSAO  </t>
  </si>
  <si>
    <t>CA0064</t>
  </si>
  <si>
    <t xml:space="preserve">01.001.0068-0      </t>
  </si>
  <si>
    <t xml:space="preserve">ENSAIO DE PENETRACAO TIPO "DEEP SOUNDING"  </t>
  </si>
  <si>
    <t>CA0065</t>
  </si>
  <si>
    <t xml:space="preserve">01.001.0069-0      </t>
  </si>
  <si>
    <t xml:space="preserve">ENSAIO DE INFILTRACAO EM SOLO  </t>
  </si>
  <si>
    <t>CA0066</t>
  </si>
  <si>
    <t xml:space="preserve">01.001.0071-0      </t>
  </si>
  <si>
    <t xml:space="preserve">ENSAIO DE CARACTERIZACAO GEOTECNICA DE SOLOS,COM UTILIZACAO DE DILATOMETRO,EXCLUSIVE PERFURACAO  </t>
  </si>
  <si>
    <t>CA0067</t>
  </si>
  <si>
    <t xml:space="preserve">01.001.0073-0      </t>
  </si>
  <si>
    <t xml:space="preserve">ENSAIO DE PENETRACAO TIPO SPT  </t>
  </si>
  <si>
    <t>CA0068</t>
  </si>
  <si>
    <t xml:space="preserve">01.001.0075-1      </t>
  </si>
  <si>
    <t xml:space="preserve">PERFURACAO MANUAL DE SOLO,A TRADO ATE 6"  </t>
  </si>
  <si>
    <t>CA0069</t>
  </si>
  <si>
    <t xml:space="preserve">01.001.0076-0      </t>
  </si>
  <si>
    <t xml:space="preserve">PERFURACAO MANUAL DE SOLO,A TRADO ATE 8"  </t>
  </si>
  <si>
    <t>CA0070</t>
  </si>
  <si>
    <t xml:space="preserve">01.001.0077-0      </t>
  </si>
  <si>
    <t xml:space="preserve">PERFURACAO MANUAL DE SOLO,A TRADO ATE 10"  </t>
  </si>
  <si>
    <t>CA0071</t>
  </si>
  <si>
    <t xml:space="preserve">ANALISE GRANULOMETRICA EM AGREGADO MIUDO  </t>
  </si>
  <si>
    <t>CA0072</t>
  </si>
  <si>
    <t xml:space="preserve">ANALISE GRANULOMETRICA EM AGREGADO GRAUDO  </t>
  </si>
  <si>
    <t>CA0073</t>
  </si>
  <si>
    <t xml:space="preserve">01.001.0083-0      </t>
  </si>
  <si>
    <t xml:space="preserve">AVALIACAO DAS IMPUREZAS ORGANICAS DAS AREIAS  </t>
  </si>
  <si>
    <t>CA0074</t>
  </si>
  <si>
    <t xml:space="preserve">01.001.0084-0      </t>
  </si>
  <si>
    <t xml:space="preserve">QUALIDADE DA AREIA COM ANALISE GRANULOMETRICA E INDICE DE MATERIA ORGANICA  </t>
  </si>
  <si>
    <t>CA0075</t>
  </si>
  <si>
    <t xml:space="preserve">01.001.0085-0      </t>
  </si>
  <si>
    <t xml:space="preserve">TEOR DE ARGILA EM TORROES(AGREGADO MIUDO)  </t>
  </si>
  <si>
    <t>CA0076</t>
  </si>
  <si>
    <t xml:space="preserve">01.001.0086-0      </t>
  </si>
  <si>
    <t xml:space="preserve">TEOR DE ARGILA EM TORROES(AGREGADO GRAUDO)  </t>
  </si>
  <si>
    <t>CA0077</t>
  </si>
  <si>
    <t xml:space="preserve">01.001.0087-0      </t>
  </si>
  <si>
    <t xml:space="preserve">TEOR DE MATERIAIS PULVERULENTOS(AGREGADO MIUDO)  </t>
  </si>
  <si>
    <t>CA0078</t>
  </si>
  <si>
    <t xml:space="preserve">01.001.0088-0      </t>
  </si>
  <si>
    <t xml:space="preserve">TEOR DE MATERIAIS PULVERULENTOS(AGREGADO GRAUDO)  </t>
  </si>
  <si>
    <t>CA0079</t>
  </si>
  <si>
    <t xml:space="preserve">01.001.0089-0      </t>
  </si>
  <si>
    <t xml:space="preserve">DENSIDADE REAL(AGREGADO MIUDO)  </t>
  </si>
  <si>
    <t>CA0080</t>
  </si>
  <si>
    <t xml:space="preserve">01.001.0090-0      </t>
  </si>
  <si>
    <t xml:space="preserve">DENSIDADE REAL(AGREGADO GRAUDO)  </t>
  </si>
  <si>
    <t>CA0081</t>
  </si>
  <si>
    <t xml:space="preserve">01.001.0091-0      </t>
  </si>
  <si>
    <t xml:space="preserve">DENSIDADE APARENTE(AGREGADO MIUDO)  </t>
  </si>
  <si>
    <t>CA0082</t>
  </si>
  <si>
    <t xml:space="preserve">DENSIDADE APARENTE(AGREGADO GRAUDO)  </t>
  </si>
  <si>
    <t>CA0083</t>
  </si>
  <si>
    <t xml:space="preserve">DESGASTE A ABRASAO "LOS ANGELES"  </t>
  </si>
  <si>
    <t>CA0084</t>
  </si>
  <si>
    <t xml:space="preserve">01.001.0094-0      </t>
  </si>
  <si>
    <t xml:space="preserve">ESMAGAMENTO  </t>
  </si>
  <si>
    <t>CA0085</t>
  </si>
  <si>
    <t xml:space="preserve">01.001.0095-0      </t>
  </si>
  <si>
    <t xml:space="preserve">RESISTENCIA AO IMPACTO "TRETON"  </t>
  </si>
  <si>
    <t>CA0086</t>
  </si>
  <si>
    <t xml:space="preserve">INDICE DE FORMA(CUBICIDADE)  </t>
  </si>
  <si>
    <t>CA0087</t>
  </si>
  <si>
    <t xml:space="preserve">01.001.0097-0      </t>
  </si>
  <si>
    <t xml:space="preserve">QUALIDADE DE AGREGADO PELO USO DE SOLUCAO DE SULFATO DE SODIO OU MAGNESIO,EM AGREGADO MIUDO  </t>
  </si>
  <si>
    <t>CA0088</t>
  </si>
  <si>
    <t xml:space="preserve">01.001.0098-0      </t>
  </si>
  <si>
    <t xml:space="preserve">QUALIDADE DE AGREGADO PELO USO DE SOLUCAO DE SULFATO DE SODIO OU MAGNESIO,EM AGREGADO GRAUDO  </t>
  </si>
  <si>
    <t>CA0089</t>
  </si>
  <si>
    <t xml:space="preserve">01.001.0121-0      </t>
  </si>
  <si>
    <t xml:space="preserve">REMATE OU CAPEAMENTO DE CORPO DE PROVA CILINDRICO,DE 15X30CM POR TOPO  </t>
  </si>
  <si>
    <t>CA0090</t>
  </si>
  <si>
    <t xml:space="preserve">01.001.0123-0      </t>
  </si>
  <si>
    <t xml:space="preserve">RESISTENCIA A COMPRESSAO DE CORPO DE PROVA CILINDRICO DE 15X30CM,POR CORPO DE PROVA  </t>
  </si>
  <si>
    <t>CA0091</t>
  </si>
  <si>
    <t xml:space="preserve">01.001.0124-0      </t>
  </si>
  <si>
    <t xml:space="preserve">RESISTENCIA A COMPRESSAO SIMPLES DE CORPO DE PROVA DE ARGAMASSA DE CONCRETO,COM 5X10CM,POR CORPO DE PROVA  </t>
  </si>
  <si>
    <t>CA0092</t>
  </si>
  <si>
    <t xml:space="preserve">01.001.0125-0      </t>
  </si>
  <si>
    <t xml:space="preserve">RESISTENCIA A TRACAO,NA FLEXAO,EM CORPO DE PROVA PRISMATICO,COM ESFORCO ATE 5T  </t>
  </si>
  <si>
    <t>CA0093</t>
  </si>
  <si>
    <t xml:space="preserve">01.001.0126-0      </t>
  </si>
  <si>
    <t xml:space="preserve">RESISTENCIA A TRACAO,NA FLEXAO,EM CORPO DE PROVA PRISMATICO,COM ESFORCO DE 5 ATE 30T  </t>
  </si>
  <si>
    <t>CA0094</t>
  </si>
  <si>
    <t xml:space="preserve">01.001.0127-0      </t>
  </si>
  <si>
    <t xml:space="preserve">RESISTENCIA A TRACAO,NA FLEXAO,EM CORPO DE PROVA PRISMATICO,COM ESFORCO DE 30 ATE 200T  </t>
  </si>
  <si>
    <t>CA0095</t>
  </si>
  <si>
    <t xml:space="preserve">01.001.0128-0      </t>
  </si>
  <si>
    <t xml:space="preserve">RESISTENCIA A COMPRESSAO SIMPLES DE CORPO DE PROVA,COM AUXILIO DE ESCLEROMETRO,POR CORPO DE PROVA  </t>
  </si>
  <si>
    <t>CA0096</t>
  </si>
  <si>
    <t xml:space="preserve">01.001.0129-0      </t>
  </si>
  <si>
    <t xml:space="preserve">SLUMP TEST  </t>
  </si>
  <si>
    <t>CA0097</t>
  </si>
  <si>
    <t xml:space="preserve">01.001.0130-0      </t>
  </si>
  <si>
    <t xml:space="preserve">DOSAGEM COM ESTUDO GRANULOMETRICO DOS AGREGADOS,DETERMINACAO DE UM TRACO A PARTIR DOS GRAFICOS OBTIDOS DE MISTURAS EXPERIMENTAIS E COM RUPTURA DE CORPO DE PROVA,DE 15X30CM,AOS 3,7E 28 DIAS DE IDADE,UTILIZANDO COMO MATERIAIS CIMENTO,UM AGREGADO GRAUDO E UM AGREGADO MIUDO  </t>
  </si>
  <si>
    <t>CA0098</t>
  </si>
  <si>
    <t xml:space="preserve">01.001.0131-0      </t>
  </si>
  <si>
    <t xml:space="preserve">DOSAGEM COM ESTUDO GRANULOMETRICO DOS AGREGADOS,DETERMINACAO DE UM TRACO A PARTIR DOS GRAFICOS OBTIDOS DE MISTURAS EXPERIMENTAIS E COM RUPTURA DE CORPO DE PROVA,DE 15X30CM,AOS 3,7E 28 DIAS DE IDADE,PARA CADA AGREGADO MIUDO ADICIONAL AO ITEM 01.001.0130  </t>
  </si>
  <si>
    <t>CA0099</t>
  </si>
  <si>
    <t xml:space="preserve">01.001.0132-0      </t>
  </si>
  <si>
    <t xml:space="preserve">DOSAGEM COM ESTUDO GRANULOMETRICO DOS AGREGADOS,DETERMINACAO DE UM TRACO A PARTIR DOS GRAFICOS OBTIDOS DE MISTURAS EXPERIMENTAIS E COM RUPTURA DE CORPO DE PROVA,DE 15X30CM,AOS 3,7E 28 DIAS DE IDADE,PARA CADA AGREGADO GRAUDO ADICIONAL AO ITEM 01.001.0130  </t>
  </si>
  <si>
    <t>CA0100</t>
  </si>
  <si>
    <t xml:space="preserve">01.001.0133-0      </t>
  </si>
  <si>
    <t xml:space="preserve">DETERMINACAO DE OUTROS TRACOS A PARTIR DOS MESMOS GRAFICOS,MENCIONADOS NO ITEM 01.001.0130,POR TRACO  </t>
  </si>
  <si>
    <t>CA0101</t>
  </si>
  <si>
    <t xml:space="preserve">01.001.0134-0      </t>
  </si>
  <si>
    <t xml:space="preserve">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  </t>
  </si>
  <si>
    <t>CA0102</t>
  </si>
  <si>
    <t xml:space="preserve">01.001.0135-0      </t>
  </si>
  <si>
    <t xml:space="preserve">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  </t>
  </si>
  <si>
    <t>CA0103</t>
  </si>
  <si>
    <t xml:space="preserve">01.001.0136-0      </t>
  </si>
  <si>
    <t xml:space="preserve">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  </t>
  </si>
  <si>
    <t>CA0104</t>
  </si>
  <si>
    <t xml:space="preserve">01.001.0137-0      </t>
  </si>
  <si>
    <t xml:space="preserve">TRACADO DAS CURVAS QUE CORRELACIONAM A RESISTENCIA A COMPRESSAO AO FATOR AGUA-CIMENTO,COM MOLDAGEM DE 24 CORPOS-DE-PROVACILINDRICOS DE CONCRETO,DE 15X30CM,COM TRACOS 1:5,1:6,1:7,1:8 E DETERMINACAO DAS TENSOES DE RUPTURA A COMPRESSAO AOS 3,7 E 28 DIAS DE IDADE(AMOSTRAS 6 SACOS DE CIMENTO)  </t>
  </si>
  <si>
    <t>CA0105</t>
  </si>
  <si>
    <t xml:space="preserve">01.001.0138-0      </t>
  </si>
  <si>
    <t xml:space="preserve">RECONSTITUICAO DE TRACOS DE CONCRETO,POR TRACO  </t>
  </si>
  <si>
    <t>CA0106</t>
  </si>
  <si>
    <t xml:space="preserve">01.001.0143-0      </t>
  </si>
  <si>
    <t xml:space="preserve">ENSAIO DE RESISTENCIA A TRACAO SIMPLES,POR COMPRESSAO DIAMETRAL DE CORPOS DE PROVA CILINDRICOS DE 15X30CM,EXCLUSIVE CORPO DE PROVA  </t>
  </si>
  <si>
    <t>CA0107</t>
  </si>
  <si>
    <t xml:space="preserve">01.001.0144-0      </t>
  </si>
  <si>
    <t xml:space="preserve">RESISTENCIA A COMPRESSAO E TRACAO,MODULO DE ELASTICIDADE DINAMICA,EXCLUSIVE CORPO DE PROVA  </t>
  </si>
  <si>
    <t>CA0108</t>
  </si>
  <si>
    <t xml:space="preserve">01.001.0145-0      </t>
  </si>
  <si>
    <t xml:space="preserve">DETERMINACAO DO AR INCORPORADO EM CONCRETO,EXCLUSIVE CORPO DE PROVA  </t>
  </si>
  <si>
    <t>CA0109</t>
  </si>
  <si>
    <t xml:space="preserve">01.001.0147-0      </t>
  </si>
  <si>
    <t xml:space="preserve">MOLDAGEM E COLETA DE CORPO DE PROVA DE CONCRETO,EXECUTADO POR FIRMA ESPECIALIZADA,INCLUSIVE TRANSPORTE ATE 50KM  </t>
  </si>
  <si>
    <t>CA0110</t>
  </si>
  <si>
    <t xml:space="preserve">01.001.0148-0      </t>
  </si>
  <si>
    <t xml:space="preserve">MOLDAGEM E COLETA DE CORPO DE PROVA DE CONCRETO,EXECUTADO POR FIRMA ESPECIALIZADA,INCLUSIVE TRANSPORTE PARA UMA DISTANCIA DE 51 A 100KM  </t>
  </si>
  <si>
    <t>CA0111</t>
  </si>
  <si>
    <t xml:space="preserve">01.001.0149-0      </t>
  </si>
  <si>
    <t xml:space="preserve">MOLDAGEM E COLETA DE CORPO DE PROVA DE CONCRETO,EXECUTADO POR FIRMA ESPECIALIZADA,INCLUSIVE TRANSPORTE PARA UMA DISTANCIA DE 101 A 250KM  </t>
  </si>
  <si>
    <t>CA0112</t>
  </si>
  <si>
    <t xml:space="preserve">01.001.0150-0      </t>
  </si>
  <si>
    <t xml:space="preserve">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  </t>
  </si>
  <si>
    <t xml:space="preserve">M3    </t>
  </si>
  <si>
    <t>CA0113</t>
  </si>
  <si>
    <t xml:space="preserve">01.001.0151-0      </t>
  </si>
  <si>
    <t xml:space="preserve">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  </t>
  </si>
  <si>
    <t>CA0114</t>
  </si>
  <si>
    <t xml:space="preserve">01.001.0152-0      </t>
  </si>
  <si>
    <t xml:space="preserve">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  </t>
  </si>
  <si>
    <t>CA0115</t>
  </si>
  <si>
    <t xml:space="preserve">01.001.0160-0      </t>
  </si>
  <si>
    <t xml:space="preserve">PENETRACAO A 25°C,100G E 5S  </t>
  </si>
  <si>
    <t>CA0116</t>
  </si>
  <si>
    <t xml:space="preserve">01.001.0161-0      </t>
  </si>
  <si>
    <t xml:space="preserve">PONTO DE FULGOR CLEVELAND  </t>
  </si>
  <si>
    <t>CA0117</t>
  </si>
  <si>
    <t xml:space="preserve">01.001.0162-0      </t>
  </si>
  <si>
    <t xml:space="preserve">DUCTIBILIDADE A 25°C  </t>
  </si>
  <si>
    <t>CA0118</t>
  </si>
  <si>
    <t xml:space="preserve">01.001.0163-0      </t>
  </si>
  <si>
    <t xml:space="preserve">VISCOSIDADE SSF,A CADA TEMPERATURA PARA EMULSAO  </t>
  </si>
  <si>
    <t>CA0119</t>
  </si>
  <si>
    <t xml:space="preserve">01.001.0164-0      </t>
  </si>
  <si>
    <t xml:space="preserve">VISCOSIDADE SSF,A CADA TEMPERATURA PARA ASFALTO DILUIDO  </t>
  </si>
  <si>
    <t>CA0120</t>
  </si>
  <si>
    <t xml:space="preserve">01.001.0165-0      </t>
  </si>
  <si>
    <t xml:space="preserve">VISCOSIDADE CINEMATICA,A CADA TEMPERATURA  </t>
  </si>
  <si>
    <t>CA0121</t>
  </si>
  <si>
    <t xml:space="preserve">01.001.0166-0      </t>
  </si>
  <si>
    <t xml:space="preserve">VISCOSIDADE DINAMICA,A CADA TEMPERATURA  </t>
  </si>
  <si>
    <t>CA0122</t>
  </si>
  <si>
    <t xml:space="preserve">01.001.0167-0      </t>
  </si>
  <si>
    <t xml:space="preserve">TEOR DE BETUME (SOLUBILIDADE)  </t>
  </si>
  <si>
    <t>CA0123</t>
  </si>
  <si>
    <t xml:space="preserve">01.001.0168-0      </t>
  </si>
  <si>
    <t xml:space="preserve">INDICE DE SUSCETIBILIDADE TERMICA  </t>
  </si>
  <si>
    <t>CA0124</t>
  </si>
  <si>
    <t xml:space="preserve">01.001.0169-0      </t>
  </si>
  <si>
    <t xml:space="preserve">EFEITO DO CALOR E DO AR,POR PERCENTAGEM DA PENETRACAO ORIGINAL  </t>
  </si>
  <si>
    <t>CA0125</t>
  </si>
  <si>
    <t xml:space="preserve">01.001.0170-0      </t>
  </si>
  <si>
    <t xml:space="preserve">EFEITO DO CALOR E DO AR,POR PERCENTAGEM DA VARIACAO EM PESO  </t>
  </si>
  <si>
    <t>CA0126</t>
  </si>
  <si>
    <t xml:space="preserve">01.001.0171-0      </t>
  </si>
  <si>
    <t xml:space="preserve">PONTO DE AMOLECIMENTO  </t>
  </si>
  <si>
    <t>CA0127</t>
  </si>
  <si>
    <t xml:space="preserve">01.001.0172-0      </t>
  </si>
  <si>
    <t xml:space="preserve">DENSIDADE A 25°C  </t>
  </si>
  <si>
    <t>CA0128</t>
  </si>
  <si>
    <t xml:space="preserve">01.001.0173-0      </t>
  </si>
  <si>
    <t xml:space="preserve">DETERMINACAO DA CURVA VISCOSIDADE X TEMPERATURA  </t>
  </si>
  <si>
    <t>CA0129</t>
  </si>
  <si>
    <t xml:space="preserve">01.001.0174-0      </t>
  </si>
  <si>
    <t xml:space="preserve">PONTO DE FULGOR TAG  </t>
  </si>
  <si>
    <t>CA0130</t>
  </si>
  <si>
    <t xml:space="preserve">01.001.0175-0      </t>
  </si>
  <si>
    <t xml:space="preserve">DESTILACAO DE ASFALTOS DILUIDOS  </t>
  </si>
  <si>
    <t>CA0131</t>
  </si>
  <si>
    <t xml:space="preserve">01.001.0176-0      </t>
  </si>
  <si>
    <t xml:space="preserve">DETERMINACAO DE AGUA POR DESTILACAO  </t>
  </si>
  <si>
    <t>CA0132</t>
  </si>
  <si>
    <t xml:space="preserve">01.001.0177-0      </t>
  </si>
  <si>
    <t xml:space="preserve">ENSAIOS DO RESIDUO DA DESTILACAO  </t>
  </si>
  <si>
    <t>CA0133</t>
  </si>
  <si>
    <t xml:space="preserve">01.001.0178-0      </t>
  </si>
  <si>
    <t xml:space="preserve">VISCOSIDADE ESPECIFICA ENGLER  </t>
  </si>
  <si>
    <t>CA0134</t>
  </si>
  <si>
    <t xml:space="preserve">01.001.0179-0      </t>
  </si>
  <si>
    <t xml:space="preserve">FLUTUACAO  </t>
  </si>
  <si>
    <t>CA0135</t>
  </si>
  <si>
    <t xml:space="preserve">01.001.0180-0      </t>
  </si>
  <si>
    <t xml:space="preserve">DESTILACAO DO ALCATRAO  </t>
  </si>
  <si>
    <t>CA0136</t>
  </si>
  <si>
    <t xml:space="preserve">01.001.0181-0      </t>
  </si>
  <si>
    <t xml:space="preserve">INDICE DE SULFONACAO  </t>
  </si>
  <si>
    <t>CA0137</t>
  </si>
  <si>
    <t xml:space="preserve">01.001.0182-0      </t>
  </si>
  <si>
    <t xml:space="preserve">BETUME TOTAL  </t>
  </si>
  <si>
    <t>CA0138</t>
  </si>
  <si>
    <t xml:space="preserve">01.001.0183-0      </t>
  </si>
  <si>
    <t xml:space="preserve">SEDIMENTACAO A 5 DIAS  </t>
  </si>
  <si>
    <t>CA0139</t>
  </si>
  <si>
    <t xml:space="preserve">01.001.0184-0      </t>
  </si>
  <si>
    <t xml:space="preserve">PENEIRACAO  </t>
  </si>
  <si>
    <t>CA0140</t>
  </si>
  <si>
    <t xml:space="preserve">01.001.0185-0      </t>
  </si>
  <si>
    <t xml:space="preserve">RESISTENCIA A AGUA  </t>
  </si>
  <si>
    <t>CA0141</t>
  </si>
  <si>
    <t xml:space="preserve">01.001.0186-0      </t>
  </si>
  <si>
    <t xml:space="preserve">MISTURA COM CIMENTO OU COM FILLER SILICICO  </t>
  </si>
  <si>
    <t>CA0142</t>
  </si>
  <si>
    <t xml:space="preserve">01.001.0187-0      </t>
  </si>
  <si>
    <t xml:space="preserve">CARGA DAS PARTICULAS  </t>
  </si>
  <si>
    <t>CA0143</t>
  </si>
  <si>
    <t xml:space="preserve">01.001.0188-0      </t>
  </si>
  <si>
    <t xml:space="preserve">DESEMULSIBILIDADE  </t>
  </si>
  <si>
    <t>CA0144</t>
  </si>
  <si>
    <t xml:space="preserve">01.001.0189-0      </t>
  </si>
  <si>
    <t xml:space="preserve">DESTILACAO DE EMULSOES ASFALTICAS E OLEO DESTILADO  </t>
  </si>
  <si>
    <t>CA0145</t>
  </si>
  <si>
    <t xml:space="preserve">01.001.0190-0      </t>
  </si>
  <si>
    <t xml:space="preserve">RESISTENCIA AO CALOR  </t>
  </si>
  <si>
    <t>CA0146</t>
  </si>
  <si>
    <t xml:space="preserve">01.001.0191-0      </t>
  </si>
  <si>
    <t xml:space="preserve">ENSAIO RRL PARA AGREGADO GRAUDO  </t>
  </si>
  <si>
    <t>CA0147</t>
  </si>
  <si>
    <t xml:space="preserve">01.001.0192-0      </t>
  </si>
  <si>
    <t xml:space="preserve">DETERMINACAO DE PERCENTAGEM DE AGENTES ATIVOS  </t>
  </si>
  <si>
    <t>CA0148</t>
  </si>
  <si>
    <t xml:space="preserve">01.001.0193-0      </t>
  </si>
  <si>
    <t xml:space="preserve">ENSAIO LCPC  </t>
  </si>
  <si>
    <t>CA0149</t>
  </si>
  <si>
    <t xml:space="preserve">01.001.0194-0      </t>
  </si>
  <si>
    <t xml:space="preserve">MATERIAL DE ENCHIMENTO (AMOSTRA GRANULOMETRICA)  </t>
  </si>
  <si>
    <t>CA0150</t>
  </si>
  <si>
    <t xml:space="preserve">01.001.0195-0      </t>
  </si>
  <si>
    <t xml:space="preserve">DETERMINACAO DE PERCENTAGEM DE CARBONATO DE CALCIO  </t>
  </si>
  <si>
    <t>CA0151</t>
  </si>
  <si>
    <t xml:space="preserve">01.001.0196-0      </t>
  </si>
  <si>
    <t xml:space="preserve">MASSA ESPECIFICA REAL DO CORRETIVO DE ADESIVIDADE  </t>
  </si>
  <si>
    <t>CA0152</t>
  </si>
  <si>
    <t xml:space="preserve">01.001.0197-0      </t>
  </si>
  <si>
    <t xml:space="preserve">MASSA ESPECIFICA APARENTE DO CORRETIVO DE ADESIVIDADE  </t>
  </si>
  <si>
    <t>CA0153</t>
  </si>
  <si>
    <t xml:space="preserve">01.001.0198-0      </t>
  </si>
  <si>
    <t xml:space="preserve">DETERMINACAO DO TEOR DE BETUME  </t>
  </si>
  <si>
    <t>CA0154</t>
  </si>
  <si>
    <t xml:space="preserve">01.001.0199-0      </t>
  </si>
  <si>
    <t xml:space="preserve">DETERMINACAO DA ESTABILIDADE E FLUENCIA MARSHALL  </t>
  </si>
  <si>
    <t>CA0155</t>
  </si>
  <si>
    <t xml:space="preserve">01.001.0200-0      </t>
  </si>
  <si>
    <t xml:space="preserve">DENSIDADE APARENTE  </t>
  </si>
  <si>
    <t>CA0156</t>
  </si>
  <si>
    <t xml:space="preserve">01.001.0201-0      </t>
  </si>
  <si>
    <t xml:space="preserve">PERCENTAGEM DE VAZIOS RICE  </t>
  </si>
  <si>
    <t>CA0157</t>
  </si>
  <si>
    <t xml:space="preserve">01.001.0202-0      </t>
  </si>
  <si>
    <t xml:space="preserve">DOSAGEM MARSHALL  </t>
  </si>
  <si>
    <t>CA0158</t>
  </si>
  <si>
    <t xml:space="preserve">01.001.0203-0      </t>
  </si>
  <si>
    <t xml:space="preserve">RECUPERACAO DO LIGANTE (ALSON)  </t>
  </si>
  <si>
    <t>CA0159</t>
  </si>
  <si>
    <t xml:space="preserve">01.001.0204-0      </t>
  </si>
  <si>
    <t xml:space="preserve">AMOSTRA GRANULOMETRICA APOS EXTRACAO DO LIGANTE  </t>
  </si>
  <si>
    <t>CA0160</t>
  </si>
  <si>
    <t xml:space="preserve">01.001.0205-0      </t>
  </si>
  <si>
    <t xml:space="preserve">DETERMINACAO,COM AUXILIO DE SONDA ROTATIVA,DA DENSIDADE DE MISTURA COMPACTADA,POR CORPO DE PROVA  </t>
  </si>
  <si>
    <t>CA0161</t>
  </si>
  <si>
    <t xml:space="preserve">01.001.0206-0      </t>
  </si>
  <si>
    <t xml:space="preserve">CONTROLE DE COMPACTACAO,POR PONTO(METODO DO ANEL)  </t>
  </si>
  <si>
    <t>CA0162</t>
  </si>
  <si>
    <t xml:space="preserve">01.001.0208-0      </t>
  </si>
  <si>
    <t xml:space="preserve">DETERMINACAO DA RESISTENCIA A TRACAO POR COMPRESSAO DIAMETRAL DE MISTURAS BETUMINOSAS  </t>
  </si>
  <si>
    <t>CA0163</t>
  </si>
  <si>
    <t xml:space="preserve">01.001.0209-0      </t>
  </si>
  <si>
    <t xml:space="preserve">DETERMINACAO DO MODULO DE RESISTENCIA DE MISTURAS BETUMINOSAS  </t>
  </si>
  <si>
    <t>CA0164</t>
  </si>
  <si>
    <t xml:space="preserve">01.001.0210-0      </t>
  </si>
  <si>
    <t xml:space="preserve">DETERMINACAO DE MASSA ESPECIFICA APARENTE "IN SITU" COM EMPREGO DO FRASCO DE AREIA  </t>
  </si>
  <si>
    <t>CA0165</t>
  </si>
  <si>
    <t xml:space="preserve">01.001.0220-0      </t>
  </si>
  <si>
    <t xml:space="preserve">ENSAIO NORMAL COMPLETO  </t>
  </si>
  <si>
    <t>CA0166</t>
  </si>
  <si>
    <t xml:space="preserve">01.001.0221-0      </t>
  </si>
  <si>
    <t xml:space="preserve">ENSAIO DE PEGA  </t>
  </si>
  <si>
    <t>CA0167</t>
  </si>
  <si>
    <t xml:space="preserve">01.001.0222-0      </t>
  </si>
  <si>
    <t xml:space="preserve">ENSAIO DE EXPANSIBILIDADE(LE CHATELIER)  </t>
  </si>
  <si>
    <t>CA0168</t>
  </si>
  <si>
    <t xml:space="preserve">01.001.0223-0      </t>
  </si>
  <si>
    <t xml:space="preserve">ENSAIO DE EXPANSIBILIDADE EM AUTO-CLAVE  </t>
  </si>
  <si>
    <t>CA0169</t>
  </si>
  <si>
    <t xml:space="preserve">01.001.0224-0      </t>
  </si>
  <si>
    <t xml:space="preserve">ENSAIO DE FINURA: RESIDUO NA PENEIRA Nº 200  </t>
  </si>
  <si>
    <t>CA0170</t>
  </si>
  <si>
    <t xml:space="preserve">01.001.0225-0      </t>
  </si>
  <si>
    <t xml:space="preserve">ENSAIO DE FINURA: SUPERFICIE ESPECIFICA BLAINE  </t>
  </si>
  <si>
    <t>CA0171</t>
  </si>
  <si>
    <t xml:space="preserve">01.001.0226-0      </t>
  </si>
  <si>
    <t xml:space="preserve">RESISTENCIA A COMPRESSAO AOS 3,7 E 28 DIAS DE IDADE  </t>
  </si>
  <si>
    <t>CA0172</t>
  </si>
  <si>
    <t xml:space="preserve">01.001.0227-0      </t>
  </si>
  <si>
    <t xml:space="preserve">RESISTENCIA A COMPRESSAO,PARA CADA IDADE COMPLEMENTAR  </t>
  </si>
  <si>
    <t>CA0173</t>
  </si>
  <si>
    <t xml:space="preserve">01.001.0228-0      </t>
  </si>
  <si>
    <t xml:space="preserve">MASSA ESPECIFICA REAL DO CIMENTO PORTLAND  </t>
  </si>
  <si>
    <t>CA0174</t>
  </si>
  <si>
    <t xml:space="preserve">01.001.0229-0      </t>
  </si>
  <si>
    <t xml:space="preserve">CALOR DE HIDRATACAO AOS 7 E 28 DIAS DE IDADE  </t>
  </si>
  <si>
    <t>CA0175</t>
  </si>
  <si>
    <t xml:space="preserve">01.001.0230-0      </t>
  </si>
  <si>
    <t xml:space="preserve">PERDA AO FOGO(PORTLAND COMUM)  </t>
  </si>
  <si>
    <t>CA0176</t>
  </si>
  <si>
    <t xml:space="preserve">01.001.0231-0      </t>
  </si>
  <si>
    <t xml:space="preserve">PERDA AO FOGO(POZOLANICO)  </t>
  </si>
  <si>
    <t>CA0177</t>
  </si>
  <si>
    <t xml:space="preserve">01.001.0232-0      </t>
  </si>
  <si>
    <t xml:space="preserve">RESIDUO INSOLUVEL  </t>
  </si>
  <si>
    <t>CA0178</t>
  </si>
  <si>
    <t xml:space="preserve">01.001.0233-0      </t>
  </si>
  <si>
    <t xml:space="preserve">QUANTIDADE DE ANIDRIDO SULFURICO  </t>
  </si>
  <si>
    <t>CA0179</t>
  </si>
  <si>
    <t xml:space="preserve">01.001.0234-0      </t>
  </si>
  <si>
    <t xml:space="preserve">QUANTIDADE DE SILICA  </t>
  </si>
  <si>
    <t>CA0180</t>
  </si>
  <si>
    <t xml:space="preserve">01.001.0235-0      </t>
  </si>
  <si>
    <t xml:space="preserve">QUANTIDADE DE OXIDO DE FERRO  </t>
  </si>
  <si>
    <t>CA0181</t>
  </si>
  <si>
    <t xml:space="preserve">01.001.0236-0      </t>
  </si>
  <si>
    <t xml:space="preserve">QUANTIDADE DE OXIDO DE ALUMINIO  </t>
  </si>
  <si>
    <t>CA0182</t>
  </si>
  <si>
    <t xml:space="preserve">01.001.0237-0      </t>
  </si>
  <si>
    <t xml:space="preserve">QUANTIDADE DE OXIDO DE CALCIO  </t>
  </si>
  <si>
    <t>CA0183</t>
  </si>
  <si>
    <t xml:space="preserve">01.001.0238-0      </t>
  </si>
  <si>
    <t xml:space="preserve">QUANTIDADE DE OXIDO DE MAGNESIO  </t>
  </si>
  <si>
    <t>CA0184</t>
  </si>
  <si>
    <t xml:space="preserve">01.001.0239-0      </t>
  </si>
  <si>
    <t xml:space="preserve">QUANTIDADE DE ANIDRIDO SILICICO  </t>
  </si>
  <si>
    <t>CA0185</t>
  </si>
  <si>
    <t xml:space="preserve">01.001.0240-0      </t>
  </si>
  <si>
    <t xml:space="preserve">QUANTIDADE DE OXIDO DE POTASSIO  </t>
  </si>
  <si>
    <t>CA0186</t>
  </si>
  <si>
    <t xml:space="preserve">01.001.0241-0      </t>
  </si>
  <si>
    <t xml:space="preserve">QUANTIDADE DE OXIDO DE SODIO  </t>
  </si>
  <si>
    <t>CA0187</t>
  </si>
  <si>
    <t xml:space="preserve">01.001.0242-0      </t>
  </si>
  <si>
    <t xml:space="preserve">QUANTIDADE DE CALCIO  </t>
  </si>
  <si>
    <t>CA0188</t>
  </si>
  <si>
    <t xml:space="preserve">01.001.0243-0      </t>
  </si>
  <si>
    <t xml:space="preserve">QUANTIDADE DE OXIDO DE MANGANES  </t>
  </si>
  <si>
    <t>CA0189</t>
  </si>
  <si>
    <t xml:space="preserve">01.001.0244-0      </t>
  </si>
  <si>
    <t xml:space="preserve">QUANTIDADE DE SULFATO  </t>
  </si>
  <si>
    <t>CA0190</t>
  </si>
  <si>
    <t xml:space="preserve">01.001.0245-0      </t>
  </si>
  <si>
    <t xml:space="preserve">DETERMINACAO DOS COMPOSTOS PRINCIPAIS PRESENTES NO CIMENTO PORTLAND  </t>
  </si>
  <si>
    <t>CA0191</t>
  </si>
  <si>
    <t xml:space="preserve">01.001.0246-0      </t>
  </si>
  <si>
    <t xml:space="preserve">ENSAIO QUIMICO COMPLETO DE CIMENTO  </t>
  </si>
  <si>
    <t>CA0192</t>
  </si>
  <si>
    <t xml:space="preserve">01.001.0247-0      </t>
  </si>
  <si>
    <t xml:space="preserve">CONTROLE TECNOLOGICO DE OBRAS,CONSIDERANDO APENAS O CONTROLE DAS ARMADURAS,CONSTANDO DE COLETA DE CORPOS DE PROVA,TRANSPORTE ATE 50KM,ENSAIO DE DOBRAMENTO E DE TRACAO SIMPLES,MEDIDO POR TONELADA DE ACO GEOMETRICAMENTE NECESSARIO  </t>
  </si>
  <si>
    <t xml:space="preserve">T     </t>
  </si>
  <si>
    <t>CA0193</t>
  </si>
  <si>
    <t xml:space="preserve">01.001.0248-0      </t>
  </si>
  <si>
    <t xml:space="preserve">CONTROLE TECNOLOGICO DE OBRAS,CONSIDERANDO APENAS O CONTROLE DAS ARMADURAS,CONSTANDO DE COLETA DE CORPOS DE PROVA,TRANSPORTE ATE 100KM,ENSAIO DE DOBRAMENTO E DE TRACAO SIMPLES,MEDIDO POR TONELADA DE ACO GEOMETRICAMENTE NECESSARIO  </t>
  </si>
  <si>
    <t>CA0194</t>
  </si>
  <si>
    <t xml:space="preserve">01.001.0249-0      </t>
  </si>
  <si>
    <t xml:space="preserve">CONTROLE TECNOLOGICO DE OBRAS,CONSIDERANDO APENAS O CONTROLE DAS ARMADURAS,CONSTANDO DE COLETA DE CORPOS DE PROVA,TRANSPORTE ATE 250KM,ENSAIO DE DOBRAMENTO E DE TRACAO SIMPLES,MEDIDO POR TONELADA DE ACO GEOMETRICAMENTE NECESSARIO  </t>
  </si>
  <si>
    <t>CA0195</t>
  </si>
  <si>
    <t xml:space="preserve">01.001.0250-0      </t>
  </si>
  <si>
    <t xml:space="preserve">DOBRAMENTO SIMPLES,EM UMA OPERACAO  </t>
  </si>
  <si>
    <t>CA0196</t>
  </si>
  <si>
    <t xml:space="preserve">01.001.0251-0      </t>
  </si>
  <si>
    <t xml:space="preserve">DOBRAMENTO SIMPLES, EM DUAS OPERACOES (FLEXAO E COMPRESSAO)  </t>
  </si>
  <si>
    <t>CA0197</t>
  </si>
  <si>
    <t xml:space="preserve">01.001.0252-0      </t>
  </si>
  <si>
    <t xml:space="preserve">TRACAO SIMPLES,COM ESFORCO ATE 5T  </t>
  </si>
  <si>
    <t>CA0198</t>
  </si>
  <si>
    <t xml:space="preserve">01.001.0253-0      </t>
  </si>
  <si>
    <t xml:space="preserve">TRACAO SIMPLES,COM ESFORCO DE 5 ATE 30T  </t>
  </si>
  <si>
    <t>CA0199</t>
  </si>
  <si>
    <t xml:space="preserve">01.001.0254-0      </t>
  </si>
  <si>
    <t xml:space="preserve">TRACAO SIMPLES,COM ESFORCO DE 30 ATE 100T  </t>
  </si>
  <si>
    <t>CA0200</t>
  </si>
  <si>
    <t xml:space="preserve">01.001.0255-0      </t>
  </si>
  <si>
    <t xml:space="preserve">TRACAO COM DETERMINACAO DE ALONGAMENTO SOB CARGA  </t>
  </si>
  <si>
    <t>CA0201</t>
  </si>
  <si>
    <t xml:space="preserve">01.001.0256-0      </t>
  </si>
  <si>
    <t xml:space="preserve">MODULO DE ELASTICIDADE  </t>
  </si>
  <si>
    <t>CA0202</t>
  </si>
  <si>
    <t xml:space="preserve">01.001.0257-0      </t>
  </si>
  <si>
    <t xml:space="preserve">FLEXAO POR IMPACTO,COM TRACADO DO DIAGRAMA TENSAO X DEFORMACAO ESPECIFICA,NA TEMPERATURA AMBIENTE  </t>
  </si>
  <si>
    <t>CA0203</t>
  </si>
  <si>
    <t xml:space="preserve">01.001.0258-0      </t>
  </si>
  <si>
    <t xml:space="preserve">TRACAO COM MEDIDAS DE DEFORMACAO(0,2%),INCLUSIVE TRACADO DE GRAFICOS SENDO O ESFORCO ATE 5T  </t>
  </si>
  <si>
    <t>CA0204</t>
  </si>
  <si>
    <t xml:space="preserve">01.001.0259-0      </t>
  </si>
  <si>
    <t xml:space="preserve">TRACAO COM MEDIDAS DE DEFORMACAO(0,2%),INCLUSIVE TRACADO DE GRAFICOS,SENDO O ESFORCO DE 5 ATE 30T  </t>
  </si>
  <si>
    <t>CA0205</t>
  </si>
  <si>
    <t xml:space="preserve">01.001.0260-0      </t>
  </si>
  <si>
    <t xml:space="preserve">TRACAO COM MEDIDAS DE DEFORMACAO(0,2%),INCLUSIVE TRACADO DE GRAFICOS SENDO O ESFORCO DE 30 ATE 200T  </t>
  </si>
  <si>
    <t>CA0206</t>
  </si>
  <si>
    <t xml:space="preserve">01.001.0261-0      </t>
  </si>
  <si>
    <t xml:space="preserve">COMPRESSAO DIAMETRAL  </t>
  </si>
  <si>
    <t>CA0207</t>
  </si>
  <si>
    <t xml:space="preserve">01.001.0262-0      </t>
  </si>
  <si>
    <t xml:space="preserve">PERMEABILIDADE  </t>
  </si>
  <si>
    <t>CA0208</t>
  </si>
  <si>
    <t xml:space="preserve">01.001.0263-0      </t>
  </si>
  <si>
    <t xml:space="preserve">ABSORCAO  </t>
  </si>
  <si>
    <t>CA0209</t>
  </si>
  <si>
    <t xml:space="preserve">01.001.0264-0      </t>
  </si>
  <si>
    <t xml:space="preserve">DIMENSAO  </t>
  </si>
  <si>
    <t>CA0210</t>
  </si>
  <si>
    <t xml:space="preserve">01.001.0265-0      </t>
  </si>
  <si>
    <t xml:space="preserve">COMPRESSAO DIAMETRAL EM TUBOS OU CALHAS DE CONCRETO SIMPLES,DIAMETRO ATE 0,30M  </t>
  </si>
  <si>
    <t>CA0211</t>
  </si>
  <si>
    <t xml:space="preserve">01.001.0266-0      </t>
  </si>
  <si>
    <t xml:space="preserve">COMPRESSAO DIAMETRAL EM TUBOS OU CALHAS DE CONCRETO SIMPLES,DIAMETRO ACIMA DE 0,30M  </t>
  </si>
  <si>
    <t>CA0212</t>
  </si>
  <si>
    <t xml:space="preserve">01.001.0267-0      </t>
  </si>
  <si>
    <t xml:space="preserve">COMPRESSAO DIAMETRAL EM TUBOS OU CALHAS DE CONCRETO ARMADO,DIAMETRO DE 0,30 A 0,60M  </t>
  </si>
  <si>
    <t>CA0213</t>
  </si>
  <si>
    <t xml:space="preserve">01.001.0268-0      </t>
  </si>
  <si>
    <t xml:space="preserve">COMPRESSAO DIAMETRAL EM TUBOS OU CALHAS DE CONCRETO ARMADO,DIAMETRO DE 0,60 A 1,20M  </t>
  </si>
  <si>
    <t>CA0214</t>
  </si>
  <si>
    <t xml:space="preserve">01.001.0269-0      </t>
  </si>
  <si>
    <t xml:space="preserve">COMPRESSAO DIAMETRAL EM TUBOS OU CALHAS DE CONCRETO ARMADO,DIAMETRO DE 1,20 A 2,00M  </t>
  </si>
  <si>
    <t>CA0215</t>
  </si>
  <si>
    <t xml:space="preserve">01.001.0270-0      </t>
  </si>
  <si>
    <t>CA0216</t>
  </si>
  <si>
    <t xml:space="preserve">01.001.0271-0      </t>
  </si>
  <si>
    <t>CA0217</t>
  </si>
  <si>
    <t xml:space="preserve">01.001.0272-0      </t>
  </si>
  <si>
    <t xml:space="preserve">RESISTENCIA A COMPRESSAO EM UNIDADES MACICAS  </t>
  </si>
  <si>
    <t>CA0218</t>
  </si>
  <si>
    <t xml:space="preserve">01.001.0273-0      </t>
  </si>
  <si>
    <t xml:space="preserve">RESISTENCIA A COMPRESSAO EM UNIDADES FURADAS  </t>
  </si>
  <si>
    <t>CA0219</t>
  </si>
  <si>
    <t xml:space="preserve">01.001.0274-0      </t>
  </si>
  <si>
    <t xml:space="preserve">INDICE DE VICAT DE CAL HIDRAULICA  </t>
  </si>
  <si>
    <t>CA0220</t>
  </si>
  <si>
    <t xml:space="preserve">01.001.0275-0      </t>
  </si>
  <si>
    <t xml:space="preserve">ENSAIO QUIMICO COMPLETO DE CAL  </t>
  </si>
  <si>
    <t>CA0223</t>
  </si>
  <si>
    <t xml:space="preserve">01.001.0278-0      </t>
  </si>
  <si>
    <t xml:space="preserve">FINURA  </t>
  </si>
  <si>
    <t>CA0224</t>
  </si>
  <si>
    <t xml:space="preserve">01.001.0279-0      </t>
  </si>
  <si>
    <t xml:space="preserve">ESTABILIDADE  </t>
  </si>
  <si>
    <t>CA0225</t>
  </si>
  <si>
    <t xml:space="preserve">01.001.0280-0      </t>
  </si>
  <si>
    <t xml:space="preserve">VERIFICACAO DA QUALIDADE PARA POSSIBILIDADE DE EMPREGO EM PREPARO DE CONCRETO  </t>
  </si>
  <si>
    <t>CA0226</t>
  </si>
  <si>
    <t xml:space="preserve">01.001.0281-0      </t>
  </si>
  <si>
    <t xml:space="preserve">ENSAIO COMPARATIVO DE RESISTENCIA A COMPRESSAO DE CORPOS DE PROVA DE ARGAMASSA  </t>
  </si>
  <si>
    <t>CA0227</t>
  </si>
  <si>
    <t xml:space="preserve">01.001.0290-0      </t>
  </si>
  <si>
    <t xml:space="preserve">DETERMINACAO DAS CONSTANTES ELASTICAS DOS MATERIAIS DE CONSTRUCAO(PROCESSO MECANICO OU ELETRONICO)  </t>
  </si>
  <si>
    <t>CA0228</t>
  </si>
  <si>
    <t xml:space="preserve">01.001.0298-0      </t>
  </si>
  <si>
    <t xml:space="preserve">ENSAIO COMPLETO  </t>
  </si>
  <si>
    <t>CA0229</t>
  </si>
  <si>
    <t xml:space="preserve">01.001.0300-0      </t>
  </si>
  <si>
    <t xml:space="preserve">DETERMINACAO DA TAXA DE LIGANTE  </t>
  </si>
  <si>
    <t>CA0230</t>
  </si>
  <si>
    <t xml:space="preserve">01.001.0301-0      </t>
  </si>
  <si>
    <t xml:space="preserve">DETERMINACAO DA TAXA DE AGREGADO  </t>
  </si>
  <si>
    <t>CA0231</t>
  </si>
  <si>
    <t xml:space="preserve">01.001.0302-0      </t>
  </si>
  <si>
    <t xml:space="preserve">DETERMINACAO DA DEFORMACAO DE PAVIMENTOS COM O AUXILIO DA VIGA BENKELMANN,POR PONTO  </t>
  </si>
  <si>
    <t>CA0232</t>
  </si>
  <si>
    <t xml:space="preserve">01.001.0303-0      </t>
  </si>
  <si>
    <t xml:space="preserve">EXTRACAO COM O AUXILIO DE SONDA ROTATIVA,DE CORPOS DE PROVA COM 15CM DE DIAMETRO,EM PAVIMENTOS COM REVESTIMENTO BETUMINOSO,COM ATE 10CM DE ESPESSURA,POR CORPO DE PROVA  </t>
  </si>
  <si>
    <t>CA0233</t>
  </si>
  <si>
    <t xml:space="preserve">01.001.0304-0      </t>
  </si>
  <si>
    <t xml:space="preserve">EXTRACAO,COM O AUXILIO DE SONDA ROTATIVA,DE CORPOS DE PROVA COM 15CM DE DIAMETRO,EM PAVIMENTOS COM REVESTIMENTO BETUMINOSO,COM MAIS DE 10CM DE ESPESSURA,POR CORPO DE PROVA  </t>
  </si>
  <si>
    <t>CA0234</t>
  </si>
  <si>
    <t xml:space="preserve">01.001.0305-0      </t>
  </si>
  <si>
    <t xml:space="preserve">EXTRACAO COM O AUXILIO DE SONDA ROTATIVA,DE CORPOS DE PROVA COM 15CM DE DIAMETRO,EM PAVIMENTOS COM PLACAS DE CONCRETO,COM ATE 15CM DE ESPESSURA,POR CORPO DE PROVA  </t>
  </si>
  <si>
    <t>CA0235</t>
  </si>
  <si>
    <t xml:space="preserve">01.001.0306-0      </t>
  </si>
  <si>
    <t xml:space="preserve">EXTRACAO COM O AUXILIO DE SONDA ROTATIVA,DE CORPOS DE PROVA COM 15CM DE DIAMETRO,EM PAVIMENTOS COM PLACAS DE CONCRETO,COM ESPESSURA ENTRE 15 E 20CM,POR CORPO DE PROVA  </t>
  </si>
  <si>
    <t>CA0236</t>
  </si>
  <si>
    <t xml:space="preserve">01.001.0307-0      </t>
  </si>
  <si>
    <t xml:space="preserve">EXTRACAO COM O AUXILIO DE SONDA ROTATIVA,DE CORPOS DE PROVA COM 15CM DE DIAMETRO,EM PAVIMENTOS COM PLACAS DE CONCRETO,COM MAIS DE 20CM DE ESPESSURA,POR CORPO DE PROVA  </t>
  </si>
  <si>
    <t>CA0253</t>
  </si>
  <si>
    <t xml:space="preserve">01.002.0001-0      </t>
  </si>
  <si>
    <t xml:space="preserve">SONDAGEM ROTATIVA COM COROA DE WIDIA,EM SOLO,DIAMETRO AX,VERTICAL,INCLUSIVE DESLOCAMENTO DENTRO DO CANTEIRO E INSTALACAODA SONDA EM CADA FURO  </t>
  </si>
  <si>
    <t>CA0254</t>
  </si>
  <si>
    <t xml:space="preserve">01.002.0002-0      </t>
  </si>
  <si>
    <t xml:space="preserve">SONDAGEM ROTATIVA COM COROA DE WIDIA,EM SOLO,DIAMETRO AX,HORIZONTAL,INCLUSIVE DESLOCAMENTO DENTRO DO CANTEIRO E INSTALACAO DA SONDA EM CADA FURO  </t>
  </si>
  <si>
    <t>CA0255</t>
  </si>
  <si>
    <t xml:space="preserve">01.002.0003-0      </t>
  </si>
  <si>
    <t xml:space="preserve">SONDAGEM ROTATIVA COM COROA DE WIDIA,EM SOLO,DIAMETRO BX,VERTICAL,INCLUSIVE DESLOCAMENTO DENTRO DO CANTEIRO E INSTALACAODA SONDA EM CADA FURO  </t>
  </si>
  <si>
    <t>CA0256</t>
  </si>
  <si>
    <t xml:space="preserve">01.002.0004-0      </t>
  </si>
  <si>
    <t xml:space="preserve">SONDAGEM ROTATIVA COM COROA DE WIDIA,EM SOLO,DIAMETRO BX,HORIZONTAL,INCLUSIVE DESLOCAMENTO DENTRO DO CANTEIRO E INSTALACAO DA SONDA EM CADA FURO  </t>
  </si>
  <si>
    <t>CA0257</t>
  </si>
  <si>
    <t xml:space="preserve">01.002.0005-0      </t>
  </si>
  <si>
    <t xml:space="preserve">SONDAGEM ROTATIVA COM COROA DE WIDIA,EM SOLO,DIAMETRO NX,VERTICAL,INCLUSIVE DESLOCAMENTO DENTRO DO CANTEIRO E INSTALACAODA SONDA EM CADA FURO  </t>
  </si>
  <si>
    <t>CA0258</t>
  </si>
  <si>
    <t xml:space="preserve">01.002.0006-0      </t>
  </si>
  <si>
    <t xml:space="preserve">SONDAGEM ROTATIVA COM COROA DE WIDIA,EM SOLO,DIAMETRO NX,HORIZONTAL,INCLUSIVE DESLOCAMENTO DENTRO DO CANTEIRO E INSTALACAO DA SONDA EM CADA FURO  </t>
  </si>
  <si>
    <t>CA0259</t>
  </si>
  <si>
    <t xml:space="preserve">01.002.0007-0      </t>
  </si>
  <si>
    <t xml:space="preserve">SONDAGEM ROTATIVA COM COROA DE WIDIA,EM SOLO,DIAMETRO H,VERTICAL,INCLUSIVE DESLOCAMENTO DENTRO DO CANTEIRO E INSTALACAODA SONDA EM CADA FURO  </t>
  </si>
  <si>
    <t>CA0260</t>
  </si>
  <si>
    <t xml:space="preserve">01.002.0008-0      </t>
  </si>
  <si>
    <t xml:space="preserve">SONDAGEM ROTATIVA COM COROA DE WIDIA,EM SOLO,DIAMETRO H,HORIZONTAL,INCLUSIVE DESLOCAMENTO DENTRO DO CANTEIRO E INSTALACAO DA SONDA EM CADA FURO  </t>
  </si>
  <si>
    <t>CA0261</t>
  </si>
  <si>
    <t xml:space="preserve">01.002.0009-0      </t>
  </si>
  <si>
    <t xml:space="preserve">SONDAGEM ROTATIVA COM COROA DE WIDIA,EM ALTERACAO DE ROCHA,DIAMETRO AX,VERTICAL,INCLUSIVE DESLOCAMENTO DENTRO DO CANTEIRO E INSTALACAO DA SONDA EM CADA FURO  </t>
  </si>
  <si>
    <t>CA0262</t>
  </si>
  <si>
    <t xml:space="preserve">01.002.0010-0      </t>
  </si>
  <si>
    <t xml:space="preserve">SONDAGEM ROTATIVA COM COROA DE WIDIA,EM ALTERACAO DE ROCHA, DIAMETRO BX,VERTICAL,INCLUSIVE DESLOCAMENTO DENTRO DO CANTEIRO E INSTALACAO DA SONDA EM CADA FURO  </t>
  </si>
  <si>
    <t>CA0263</t>
  </si>
  <si>
    <t xml:space="preserve">01.002.0011-0      </t>
  </si>
  <si>
    <t xml:space="preserve">SONDAGEM ROTATIVA COM COROA DE WIDIA,EM ALTERACAO DE ROCHA, DIAMETRO NX,VERTICAL,INCLUSIVE DESLOCAMENTO DENTRO DO CANTEIRO E INSTALACAO DA SONDA EM CADA FURO  </t>
  </si>
  <si>
    <t>CA0264</t>
  </si>
  <si>
    <t xml:space="preserve">01.002.0012-0      </t>
  </si>
  <si>
    <t xml:space="preserve">SONDAGEM ROTATIVA COM COROA DE WIDIA,EM ALTERACAO DE ROCHA, DIAMETRO H,VERTICAL,INCLUSIVE DESLOCAMENTO DENTRO DO CANTEIRO E INSTALACAO DA SONDA EM CADA FURO  </t>
  </si>
  <si>
    <t>CA0265</t>
  </si>
  <si>
    <t xml:space="preserve">01.002.0013-0      </t>
  </si>
  <si>
    <t xml:space="preserve">SONDAGEM ROTATIVA COM COROA DE WIDIA,EM ROCHA SA,DIAMETRO AX,VERTICAL,INCLUSIVE DESLOCAMENTO DENTRO DO CANTEIRO E INSTALACAO DA SONDA EM CADA FURO  </t>
  </si>
  <si>
    <t>CA0266</t>
  </si>
  <si>
    <t xml:space="preserve">01.002.0014-0      </t>
  </si>
  <si>
    <t xml:space="preserve">SONDAGEM ROTATIVA COM COROA DE WIDIA,EM ROCHA SA,DIAMETRO BX,VERTICAL,INCLUSIVE DESLOCAMNETO DENTRO DO CANTEIRO E INSTALACAO DA SONDA EM CADA FURO  </t>
  </si>
  <si>
    <t>CA0267</t>
  </si>
  <si>
    <t xml:space="preserve">01.002.0015-0      </t>
  </si>
  <si>
    <t xml:space="preserve">SONDAGEM ROTATIVA COM COROA DE WIDIA,EM ROCHA SA,DIAMETRO NX,VERTICAL,INCLUSIVE DESLOCAMENTO DENTRO DO CANTEIRO E INSTALACAO DA SONDA EM CADA FURO  </t>
  </si>
  <si>
    <t>CA0268</t>
  </si>
  <si>
    <t xml:space="preserve">01.002.0016-0      </t>
  </si>
  <si>
    <t xml:space="preserve">SONDAGEM ROTATIVA COM COROA DE WIDIA,EM ROCHA SA,DIAMETRO H,VERTICAL,INCLUSIVE DESLOCAMENTO DENTRO DO CANTEIRO E INSTALACAO DA SONDA EM CADA FURO  </t>
  </si>
  <si>
    <t>CA0269</t>
  </si>
  <si>
    <t xml:space="preserve">01.002.0021-0      </t>
  </si>
  <si>
    <t xml:space="preserve">PERFURACAO ROTATIVA COM COROA DE WIDIA,EM SOLO,DIAMETRO AX,VERTICAL,INCLUSIVE DESLOCAMENTO DENTRO DO CANTEIRO E INSTALACAO DA SONDA EM CADA FURO  </t>
  </si>
  <si>
    <t>CA0270</t>
  </si>
  <si>
    <t xml:space="preserve">01.002.0022-0      </t>
  </si>
  <si>
    <t xml:space="preserve">PERFURACAO ROTATIVA COM COROA DE WIDIA,EM SOLO,DIAMETRO AX,HORIZONTAL,INCLUSIVE DESLOCAMENTO DENTRO DO CANTEIRO E INSTALACAO DA SONDA EM CADA FURO  </t>
  </si>
  <si>
    <t>CA0271</t>
  </si>
  <si>
    <t xml:space="preserve">01.002.0023-0      </t>
  </si>
  <si>
    <t xml:space="preserve">PERFURACAO ROTATIVA COM COROA DE WIDIA,EM SOLO,DIAMETRO BX,VERTICAL,INCLUSIVE DESLOCAMENTO DENTRO DO CANTEIRO E INSTALACAO DA SONDA EM CADA FURO  </t>
  </si>
  <si>
    <t>CA0272</t>
  </si>
  <si>
    <t xml:space="preserve">01.002.0024-0      </t>
  </si>
  <si>
    <t xml:space="preserve">PERFURACAO ROTATIVA COM COROA DE WIDIA,EM SOLO,DIAMETRO BX,HORIZONTAL,INCLUSIVE DESLOCAMENTO DENTRO DO CANTEIRO E INSTALACAO DA SONDA EM CADA FURO  </t>
  </si>
  <si>
    <t>CA0273</t>
  </si>
  <si>
    <t xml:space="preserve">01.002.0025-0      </t>
  </si>
  <si>
    <t xml:space="preserve">PERFURACAO ROTATIVA COM COROA DE WIDIA,EM SOLO,DIAMETRO NX,VERTICAL,INCLUSIVE DESLOCAMENTO DENTRO DO CANTEIRO E INSTALACAO DA SONDA EM CADA FURO  </t>
  </si>
  <si>
    <t>CA0274</t>
  </si>
  <si>
    <t xml:space="preserve">01.002.0026-0      </t>
  </si>
  <si>
    <t xml:space="preserve">PERFURACAO ROTATIVA COM COROA DE WIDIA,EM SOLO,DIAMETRO NX,HORIZONTAL,INCLUSIVE DESLOCAMENTO DENTRO DO CANTEIRO E INSTALACAO DA SONDA EM CADA FURO  </t>
  </si>
  <si>
    <t>CA0275</t>
  </si>
  <si>
    <t xml:space="preserve">01.002.0027-0      </t>
  </si>
  <si>
    <t xml:space="preserve">PERFURACAO ROTATIVA COM COROA DE WIDIA,EM SOLO,DIAMETRO H,VERTICAL,INCLUSIVE DESLOCAMENTO DENTRO DO CANTEIRO E INSTALACAO DA SONDA EM CADA FURO  </t>
  </si>
  <si>
    <t>CA0276</t>
  </si>
  <si>
    <t xml:space="preserve">01.002.0028-0      </t>
  </si>
  <si>
    <t xml:space="preserve">PERFURACAO ROTATIVA COM COROA DE WIDIA,EM SOLO,DIAMETRO H,HORIZONTAL,INCLUSIVE DESLOCAMENTO DENTRO DO CANTEIRO E INSTALACAO DA SONDA EM CADA FURO  </t>
  </si>
  <si>
    <t>CA0277</t>
  </si>
  <si>
    <t xml:space="preserve">01.002.0039-0      </t>
  </si>
  <si>
    <t xml:space="preserve">PERFURACAO ROTATIVA COM COROA DE WIDIA,EM SOLO,DIAMETRO 5",VERTICAL,INCLUSIVE DESLOCAMENTO DENTRO DO CANTEIRO E INSTALACAO DA SONDA EM CADA FURO  </t>
  </si>
  <si>
    <t>CA0278</t>
  </si>
  <si>
    <t xml:space="preserve">01.002.0041-0      </t>
  </si>
  <si>
    <t xml:space="preserve">PERFURACAO ROTATIVA COM COROA DE WIDIA,EM SOLO,DIAMETRO 6",VERTICAL,INCLUSIVE DESLOCAMENTO DENTRO DO CANTEIRO E INSTALACAO DA SONDA EM CADA FURO  </t>
  </si>
  <si>
    <t>CA0279</t>
  </si>
  <si>
    <t xml:space="preserve">01.002.0042-0      </t>
  </si>
  <si>
    <t xml:space="preserve">PERFURACAO ROTATIVA COM COROA DE WIDIA,EM SOLO,DIAMETRO 8",VERTICAL,INCLUSIVE DESLOCAMENTO DENTRO DO CANTEIRO E INSTALACAO DA SONDA EM CADA FURO  </t>
  </si>
  <si>
    <t>CA0280</t>
  </si>
  <si>
    <t xml:space="preserve">01.002.0043-0      </t>
  </si>
  <si>
    <t xml:space="preserve">PERFURACAO ROTATIVA COM COROA DE WIDIA,EM SOLO,DIAMETRO 10",VERTICAL,INCLUSIVE DESLOCAMENTO DENTRO DO CANTEIRO E INSTALACAO DA SONDA EM CADA FURO  </t>
  </si>
  <si>
    <t>CA0281</t>
  </si>
  <si>
    <t xml:space="preserve">01.002.0060-0      </t>
  </si>
  <si>
    <t xml:space="preserve">PERFURACAO ROTATIVA COM COROA DE WIDIA,EM ALTERACAO DE ROCHA,DIAMETRO AX,VERTICAL,INCLUSIVE DESLOCAMENTO DENTRO DO CANTEIRO E INSTALACAO DA SONDA EM CADA FURO  </t>
  </si>
  <si>
    <t>CA0282</t>
  </si>
  <si>
    <t xml:space="preserve">01.002.0061-0      </t>
  </si>
  <si>
    <t xml:space="preserve">PERFURACAO ROTATIVA COM COROA DE WIDIA,EM ALTERACAO DE ROCHA,DIAMETRO BX,VERTICAL,INCLUSIVE DESLOCAMENTO DENTRO DO CANTEIRO E INSTALACAO DA SONDA EM CADA FURO  </t>
  </si>
  <si>
    <t>CA0283</t>
  </si>
  <si>
    <t xml:space="preserve">01.002.0062-0      </t>
  </si>
  <si>
    <t xml:space="preserve">PERFURACAO ROTATIVA COM COROA DE WIDIA,EM ALTERACAO DE ROCHA,DIAMETRO NX,VERTICAL,INCLUSIVE DESLOCAMENTO DENTRO DO CANTEIRO E INSTALACAO DA SONDA EM CADA FURO  </t>
  </si>
  <si>
    <t>CA0284</t>
  </si>
  <si>
    <t xml:space="preserve">01.002.0063-0      </t>
  </si>
  <si>
    <t xml:space="preserve">PERFURACAO ROTATIVA COM COROA DE WIDIA,EM ALTERACAO EM ROCHA,DIAMETRO H,VERTICAL,INCLUSIVE DESLOCAMENTO DENTRO DO CANTEIRO E INSTALACAO DA SONDA EM CADA FURO  </t>
  </si>
  <si>
    <t>CA0285</t>
  </si>
  <si>
    <t xml:space="preserve">01.002.0064-0      </t>
  </si>
  <si>
    <t xml:space="preserve">PERFURACAO ROTATIVA COM COROA DE WIDIA,EM ALTERACAO DE ROCHA,DIAMETRO 5",VERTICAL,INCLUSIVE DESLOCAMENTO DENTRO DO CANTEIRO E INSTALACAO DA SONDA EM CADA FURO  </t>
  </si>
  <si>
    <t>CA0286</t>
  </si>
  <si>
    <t xml:space="preserve">01.002.0065-0      </t>
  </si>
  <si>
    <t xml:space="preserve">PERFURACAO ROTATIVA COM COROA DE WIDIA,EM ALTERACAO DE ROCHA,DIAMETRO 6",VERTICAL,INCLUSIVE DESLOCAMENTO DENTRO DO CANTEIRO E INSTALACAO DA SONDA EM CADA FURO  </t>
  </si>
  <si>
    <t>CA0287</t>
  </si>
  <si>
    <t xml:space="preserve">01.002.0066-0      </t>
  </si>
  <si>
    <t xml:space="preserve">PERFURACAO ROTATIVA COM COROA DE WIDIA,EM ALTERACAO DE ROCHA,DIAMETRO 8",VERTICAL,INCLUSIVE DESLOCAMENTO DENTRO DO CANTEIRO E INSTALACAO DA SONDA EM CADA FURO  </t>
  </si>
  <si>
    <t>CA0288</t>
  </si>
  <si>
    <t xml:space="preserve">01.002.0067-0      </t>
  </si>
  <si>
    <t xml:space="preserve">PERFURACAO ROTATIVA COM COROA DE WIDIA,EM ALTERACAO DE ROCHA,DIAMETRO 10",VERTICAL,INCLUSIVE DESLOCAMENTO DENTRO DO CANTEIRO E INSTALACAO DA SONDA EM CADA FURO  </t>
  </si>
  <si>
    <t>CA0289</t>
  </si>
  <si>
    <t xml:space="preserve">01.002.0075-0      </t>
  </si>
  <si>
    <t xml:space="preserve">PERFURACAO ROTATIVA COM COROA DE WIDIA,EM ROCHA SA,DIAMETRO AX,VERTICAL,INCLUSIVE DESLOCAMENTO DENTRO DO CANTEIRO E INSTALACAO DA SONDA EM CADA FURO  </t>
  </si>
  <si>
    <t>CA0290</t>
  </si>
  <si>
    <t xml:space="preserve">01.002.0076-0      </t>
  </si>
  <si>
    <t xml:space="preserve">PERFURACAO ROTATIVA COM COROA DE WIDIA,EM ROCHA SA,DIAMETRO BX,VERTICAL,INCLUSIVE DESLOCAMENTO DENTRO DO CANTEIRO E INSTALACAO DA SONDA EM CADA FURO  </t>
  </si>
  <si>
    <t>CA0291</t>
  </si>
  <si>
    <t xml:space="preserve">01.002.0077-0      </t>
  </si>
  <si>
    <t xml:space="preserve">PERFURACAO ROTATIVA COM COROA DE WIDIA,EM ROCHA SA,DIAMETRO NX,VERTICAL,INCLUSIVE DESLOCAMENTO DENTRO DO CANTEIRO E INSTALACAO DA SONDA EM CADA FURO  </t>
  </si>
  <si>
    <t>CA0292</t>
  </si>
  <si>
    <t xml:space="preserve">01.002.0078-0      </t>
  </si>
  <si>
    <t xml:space="preserve">PERFURACAO ROTATIVA COM COROA DE WIDIA,EM ROCHA SA,DIAMETRO H,VERTICAL,INCLUSIVE DESLOCAMENTO DENTRO DO CANTEIRO E INSTALACAO DA SONDA EM CADA FURO  </t>
  </si>
  <si>
    <t>CA0293</t>
  </si>
  <si>
    <t xml:space="preserve">01.003.0001-0      </t>
  </si>
  <si>
    <t xml:space="preserve">SONDAGEM A PERCUSSAO,EM TERRENO COMUM,COM ENSAIO DE PENETRACAO,DIAMETRO 3",INCLUSIVE DESLOCAMENTO DENTRO DO CANTEIRO E INSTALACAO DA SONDA EM CADA FURO  </t>
  </si>
  <si>
    <t>CA0294</t>
  </si>
  <si>
    <t xml:space="preserve">01.003.0002-0      </t>
  </si>
  <si>
    <t xml:space="preserve">SONDAGEM A PERCUSSAO,EM TERRENO COMUM,COM ENSAIO DE PENETRACAO,DIAMETRO 4.1/2",INCLUSIVE DESLOCAMENTO DENTRO DO CANTEIROE INSTALACAO DA SONDA EM CADA FURO  </t>
  </si>
  <si>
    <t>CA0295</t>
  </si>
  <si>
    <t xml:space="preserve">01.003.0003-0      </t>
  </si>
  <si>
    <t xml:space="preserve">SONDAGEM A PERCUSSAO,EM TERRENO COMUM,COM ENSAIO DE PENETRACAO,DIAMETRO 6",INCLUSIVE DESLOCAMENTO DENTRO DO CANTEIRO E INSTALACAO DA SONDA EM CADA FURO  </t>
  </si>
  <si>
    <t>CA0296</t>
  </si>
  <si>
    <t xml:space="preserve">01.003.0006-0      </t>
  </si>
  <si>
    <t xml:space="preserve">SONDAGEM A PERCUSSAO,EM TERRENO COMUM,COM ENSAIO DE PENETRACAO,DIAMETRO 10",INCLUSIVE DESLOCAMENTO DENTRO DO CANTEIRO EINSTALACAO DA SONDA EM CADA FURO  </t>
  </si>
  <si>
    <t>CA0297</t>
  </si>
  <si>
    <t xml:space="preserve">01.003.0021-0      </t>
  </si>
  <si>
    <t xml:space="preserve">PERFURACAO A PERCUSSAO,EM TERRENO COMUM,DIAMETRO 3",INCLUSIVE DESLOCAMENTO DENTRO DO CANTEIRO E INSTALACAO DA SONDA EM CADA FURO  </t>
  </si>
  <si>
    <t>CA0298</t>
  </si>
  <si>
    <t xml:space="preserve">01.003.0022-0      </t>
  </si>
  <si>
    <t xml:space="preserve">PERFURACAO A PERCUSSAO,EM TERRENO COMUM,DIAMETRO 4.1/2",INCLUSIVE DESLOCAMENTO DENTRO DO CANTEIRO E INSTALACAO DA SONDAEM CADA FURO  </t>
  </si>
  <si>
    <t>CA0299</t>
  </si>
  <si>
    <t xml:space="preserve">01.003.0023-0      </t>
  </si>
  <si>
    <t xml:space="preserve">PERFURACAO A PERCUSSAO,EM TERRENO COMUM,DIAMETRO 6",INCLUSIVE DESLOCAMENTO DENTRO DO CANTEIRO E INSTALACAO DA SONDA EM CADA FURO  </t>
  </si>
  <si>
    <t>CA0300</t>
  </si>
  <si>
    <t xml:space="preserve">01.003.0030-0      </t>
  </si>
  <si>
    <t xml:space="preserve">PERFURACAO A PERCUSSAO,EM TERRENO COMUM,DIAMETRO 10",INCLUSIVE DESLOCAMENTO DENTRO DO CANTEIRO E INSTALACAO DA SONDA EMCADA FURO  </t>
  </si>
  <si>
    <t>CA0301</t>
  </si>
  <si>
    <t xml:space="preserve">01.003.0050-0      </t>
  </si>
  <si>
    <t xml:space="preserve">PERFURACAO COM "WAGON DRILL" DIAMETRO ATE 2.1/2",EM GRANITO OU GNAISSE,INCLUSIVE AR COMPRIMIDO  </t>
  </si>
  <si>
    <t>CA0302</t>
  </si>
  <si>
    <t xml:space="preserve">01.003.0052-0      </t>
  </si>
  <si>
    <t xml:space="preserve">PERFURACAO COM "WAGON DRILL" PESADO,DIAMETRO ATE 4.1/2",EM GRANITO OU GNAISSE,INCLUSIVE AR COMPRIMIDO  </t>
  </si>
  <si>
    <t>CA0303</t>
  </si>
  <si>
    <t xml:space="preserve">01.003.0054-0      </t>
  </si>
  <si>
    <t xml:space="preserve">PERFURACAO COM EQUIPAMENTO DE AR COMPRIMIDO,DIAMETRO ATE 1.1/4",EM GRANITO OU GNAISSE,ADMITINDO UMA PRODUCAO MEDIA BRUTAEM TORNO DE 2,00M/H  </t>
  </si>
  <si>
    <t>CA0304</t>
  </si>
  <si>
    <t xml:space="preserve">01.003.0056-0      </t>
  </si>
  <si>
    <t xml:space="preserve">PERFURACAO COM EQUIPAMENTO DE AR COMPRIMIDO,DIAMETRO ATE 1.1/4",EM GRANITO OU GNAISSE,ADMITINDO UMA PRODUCAO MEDIA BRUTAEM TORNO DE 0,50M/H  </t>
  </si>
  <si>
    <t>CA0305</t>
  </si>
  <si>
    <t xml:space="preserve">01.004.0001-0      </t>
  </si>
  <si>
    <t xml:space="preserve">SONDAGEM ROTATIVA COM COROA DE DIAMANTE,EM ALTERACAO DE ROCHA,DIAMETRO EX(35MM),INCLUSIVE DESLOCAMENTO DENTRO DO CANTEIRO E INSTALACAO DA SONDA EM CADA FURO  </t>
  </si>
  <si>
    <t>CA0306</t>
  </si>
  <si>
    <t xml:space="preserve">01.004.0002-0      </t>
  </si>
  <si>
    <t xml:space="preserve">SONDAGEM ROTATIVA COM COROA DE DIAMANTE,EM ALTERACAO DE ROCHA,DIAMETRO AWG(45MM),INCLUSIVE DESLOCAMENTO DENTRO DO CANTEIRO E INSTALACAO DA SONDA EM CADA FURO  </t>
  </si>
  <si>
    <t>CA0307</t>
  </si>
  <si>
    <t xml:space="preserve">01.004.0003-0      </t>
  </si>
  <si>
    <t xml:space="preserve">SONDAGEM ROTATIVA COM COROA DE DIAMANTE,EM ALTERACAO DE ROCHA,DIAMETRO BWG(60MM),INCLUSIVE DESLOCAMENTO DENTRO DO CANTEIRO E INSTALACAO DA SONDA EM CADA FURO  </t>
  </si>
  <si>
    <t>CA0308</t>
  </si>
  <si>
    <t xml:space="preserve">01.004.0004-0      </t>
  </si>
  <si>
    <t xml:space="preserve">SONDAGEM ROTATIVA COM COROA DE DIAMANTE,EM ALTERACAO DE ROCHA,DIAMETRO NWG(75MM),INCLUSIVE DESLOCAMENTO DENTRO DO CANTEIRO E INSTALACAO DA SONDA EM CADA FURO  </t>
  </si>
  <si>
    <t>CA0309</t>
  </si>
  <si>
    <t xml:space="preserve">01.004.0005-0      </t>
  </si>
  <si>
    <t xml:space="preserve">SONDAGEM ROTATIVA COM COROA DE DIAMANTE,EM ALTERACAO DE ROCHA,DIAMETRO HWG(100MM),INCLUSIVE DESLOCAMENTO DENTRO DO CANTEIRO E INSTALACAO DA SONDA EM CADA FURO  </t>
  </si>
  <si>
    <t>CA0310</t>
  </si>
  <si>
    <t xml:space="preserve">01.004.0012-0      </t>
  </si>
  <si>
    <t xml:space="preserve">SONDAGEM ROTATIVA COM COROA DE DIAMANTE,EM ROCHA SA,DIAMETRO EX(35MM),INCLUSIVE DESLOCAMENTO DENTRO DO CANTEIRO E INSTALACAO DA SONDA EM CADA FURO  </t>
  </si>
  <si>
    <t>CA0311</t>
  </si>
  <si>
    <t xml:space="preserve">01.004.0013-0      </t>
  </si>
  <si>
    <t xml:space="preserve">SONDAGEM ROTATIVA COM COROA DE DIAMANTE,EM ROCHA SA,DIAMETRO AWG(45MM),INCLUSIVE DESLOCAMENTO DENTRO DO CANTEIRO E INSTALACAO DA SONDA EM CADA FURO  </t>
  </si>
  <si>
    <t>CA0312</t>
  </si>
  <si>
    <t xml:space="preserve">01.004.0014-0      </t>
  </si>
  <si>
    <t xml:space="preserve">SONDAGEM ROTATIVA COM COROA DE DIAMANTE,EM ROCHA SA,DIAMETRO BWG(60MM),INCLUSIVE DESLOCAMENTO DENTRO DO CANTEIRO E INSTALACAO DA SONDA EM CADA FURO  </t>
  </si>
  <si>
    <t>CA0313</t>
  </si>
  <si>
    <t xml:space="preserve">01.004.0015-0      </t>
  </si>
  <si>
    <t xml:space="preserve">SONDAGEM ROTATIVA COM COROA DE DIAMANTE,EM ROCHA SA,DIAMETRO NWG(75MM),INCLUSIVE DESLOCAMENTO DENTRO DO CANTEIRO E INSTALACAO DA SONDA EM CADA FURO  </t>
  </si>
  <si>
    <t>CA0314</t>
  </si>
  <si>
    <t xml:space="preserve">01.004.0016-0      </t>
  </si>
  <si>
    <t xml:space="preserve">SONDAGEM ROTATIVA COM COROA DE DIAMANTE,EM ROCHA SA,DIAMETRO HWG(100MM),INCLUSIVE DESLOCAMENTO DENTRO DO CANTEIRO E INSTALACAO DA SONDA EM CADA FURO  </t>
  </si>
  <si>
    <t>CA0315</t>
  </si>
  <si>
    <t xml:space="preserve">01.004.0021-0      </t>
  </si>
  <si>
    <t xml:space="preserve">PERFURACAO ROTATIVA COM COROA DE DIAMANTE,EM ALTERACAO DE ROCHA,DIAMETRO EX(35MM),INCLUSIVE DESLOCAMENTO DENTRO DO CANTEIRO E INSTALACAO DA SONDA EM CADA FURO  </t>
  </si>
  <si>
    <t>CA0316</t>
  </si>
  <si>
    <t xml:space="preserve">01.004.0022-0      </t>
  </si>
  <si>
    <t xml:space="preserve">PERFURACAO ROTATIVA COM COROA DE DIAMANTE,EM ALTERACAO DE ROCHA,DIAMETRO AWG(45MM),INCLUSIVE DESLOCAMENTO DENTRO DO CANTEIRO E INSTALACAO DA SONDA EM CADA FURO  </t>
  </si>
  <si>
    <t>CA0317</t>
  </si>
  <si>
    <t xml:space="preserve">01.004.0023-0      </t>
  </si>
  <si>
    <t xml:space="preserve">PERFURACAO ROTATIVA COM COROA DE DIAMANTE,EM ALTERACAO DE ROCHA,DIAMETRO BWG(60MM),INCLUSIVE DESLOCAMENTO DENTRO DO CANTEIRO E INSTALACAO DA SONDA EM CADA FURO  </t>
  </si>
  <si>
    <t>CA0318</t>
  </si>
  <si>
    <t xml:space="preserve">01.004.0024-0      </t>
  </si>
  <si>
    <t xml:space="preserve">PERFURACAO ROTATIVA COM COROA DE DIAMANTE,EM ALTERACAO DE ROCHA,DIAMETRO NWG(75MM),INCLUSIVE DESLOCAMENTO DENTRO DO CANTEIRO E INSTALACAO DA SONDA EM CADA FURO  </t>
  </si>
  <si>
    <t>CA0319</t>
  </si>
  <si>
    <t xml:space="preserve">01.004.0025-0      </t>
  </si>
  <si>
    <t xml:space="preserve">PERFURACAO ROTATIVA COM COROA DE DIAMANTE,EM ALTERACAO DE ROCHA,DIAMETRO HWG(100MM),INCLUSIVE DESLOCAMENTO DENTRO DO CANTEIRO E INSTALACAO DA SONDA EM CADA FURO  </t>
  </si>
  <si>
    <t>CA0320</t>
  </si>
  <si>
    <t xml:space="preserve">01.004.0035-0      </t>
  </si>
  <si>
    <t xml:space="preserve">PERFURACAO ROTATIVA COM COROA DE DIAMANTE,EM ROCHA SA,DIAMETRO EX(35MM),INCLUSIVE DESLOCAMENTO DENTRO DO CANTEIRO E INSTALACAO DA SONDA EM CADA FURO  </t>
  </si>
  <si>
    <t>CA0321</t>
  </si>
  <si>
    <t xml:space="preserve">01.004.0037-0      </t>
  </si>
  <si>
    <t xml:space="preserve">PERFURACAO ROTATIVA COM COROA DE DIAMANTE,EM ROCHA SA,DIAMETRO AWG(45MM),INCLUSIVE DESLOCAMENTO DENTRO DO CANTEIRO E INSTALACAO DA SONDA EM CADA FURO  </t>
  </si>
  <si>
    <t>CA0322</t>
  </si>
  <si>
    <t xml:space="preserve">01.004.0039-0      </t>
  </si>
  <si>
    <t xml:space="preserve">PERFURACAO ROTATIVA COM COROA DE DIAMANTE,EM ROCHA SA,DIAMETRO BWG(60MM),INCLUSIVE DESLOCAMENTO DENTRO DO CANTEIRO E INSTALACAO DA SONDA EM CADA FURO  </t>
  </si>
  <si>
    <t>CA0323</t>
  </si>
  <si>
    <t xml:space="preserve">01.004.0041-0      </t>
  </si>
  <si>
    <t xml:space="preserve">PERFURACAO ROTATIVA COM COROA DE DIAMANTE,EM ROCHA SA,DIAMETRO NWG(75MM),INCLUSIVE DESLOCAMENTO DENTRO DO CANTEIRO E INSTALACAO DA SONDA EM CADA FURO  </t>
  </si>
  <si>
    <t>CA0324</t>
  </si>
  <si>
    <t xml:space="preserve">01.004.0043-0      </t>
  </si>
  <si>
    <t xml:space="preserve">PERFURACAO ROTATIVA COM COROA DE DIAMANTE,EM ROCHA SA,DIAMETRO HWG(100MM),INCLUSIVE DESLOCAMENTO DENTRO DO CANTEIRO E INSTALACAO DA SONDA EM CADA FURO  </t>
  </si>
  <si>
    <t>CA0325</t>
  </si>
  <si>
    <t xml:space="preserve">01.005.0001-0      </t>
  </si>
  <si>
    <t xml:space="preserve">PREPARO MANUAL DE TERRENO,COMPREENDENDO ACERTO,RASPAGEM EVENTUALMENTE ATE 0.30M DE PROFUNDIDADE E AFASTAMENTO LATERAL DOMATERIAL EXCEDENTE,EXCLUSIVE COMPACTACAO  </t>
  </si>
  <si>
    <t xml:space="preserve">M2    </t>
  </si>
  <si>
    <t>CA0326</t>
  </si>
  <si>
    <t xml:space="preserve">01.005.0003-0      </t>
  </si>
  <si>
    <t xml:space="preserve">PREPARO MANUAL DE TERRENO,COMPREENDENDO ACERTO,RASPAGEM EVENTUALMENTE ATE 0.30M DE PROFUNDIDADE E AFASTAMENTO LATERAL DOMATERIAL EXCEDENTE,INCLUSIVE COMPACTACAO MECANICA  </t>
  </si>
  <si>
    <t>CA0327</t>
  </si>
  <si>
    <t xml:space="preserve">01.005.0004-0      </t>
  </si>
  <si>
    <t xml:space="preserve">PREPARO MANUAL DE TERRENO,COMPREENDENDO ACERTO,RASPAGEM EVENTUAL ATE 0.30M DE PROFUNDIDADE E AFASTAMENTO LATERAL DO MATERIAL EXCEDENTE,INCLUSIVE COMPACTACAO MANUAL  </t>
  </si>
  <si>
    <t>CA0328</t>
  </si>
  <si>
    <t xml:space="preserve">01.005.0005-0      </t>
  </si>
  <si>
    <t xml:space="preserve">ROCADO EM VEGETACAO ESPESSA,COM EMPILHAMENTO LATERAL E QUEIMA DOS RESIDUOS  </t>
  </si>
  <si>
    <t>CA0329</t>
  </si>
  <si>
    <t xml:space="preserve">01.005.0006-0      </t>
  </si>
  <si>
    <t xml:space="preserve">ROCADO EM VEGETACAO RALA,COM EMPILHAMENTO LATERAL E QUEIMA DOS RESIDUOS  </t>
  </si>
  <si>
    <t>CA0330</t>
  </si>
  <si>
    <t xml:space="preserve">01.005.0007-0      </t>
  </si>
  <si>
    <t xml:space="preserve">ROCADO A FOICE E MACHADO EM MATA DE PEQUENO PORTE E QUEIMA DOS RESIDUOS SEM DESTOCAMENTO OU REMOCAO  </t>
  </si>
  <si>
    <t>CA0331</t>
  </si>
  <si>
    <t xml:space="preserve">01.005.0008-0      </t>
  </si>
  <si>
    <t xml:space="preserve">DESTOCAMENTO DE ARVORES DE PORTE MEDIO E RAIZES PROFUNDAS,SEM REMOCAO E AUXILIO MECANICO  </t>
  </si>
  <si>
    <t>CA0332</t>
  </si>
  <si>
    <t xml:space="preserve">01.005.0009-0      </t>
  </si>
  <si>
    <t xml:space="preserve">ABERTURA DE PICADA,EM ENCOSTA,EM TERRENO DE VEGETACAO DENSA  </t>
  </si>
  <si>
    <t>CA0333</t>
  </si>
  <si>
    <t xml:space="preserve">01.005.0020-0      </t>
  </si>
  <si>
    <t xml:space="preserve">SUAVIZACAO E RECONFORMACAO MANUAL DE TALUDES,COM PEQUENO DESMATAMENTO E ALTURA MEDIA DE 0,50M  </t>
  </si>
  <si>
    <t>CA0334</t>
  </si>
  <si>
    <t xml:space="preserve">01.005.0021-0      </t>
  </si>
  <si>
    <t xml:space="preserve">SUAVIZACAO E RECONFORMACAO MANUAL DE TALUDES,COM PEQUENO DESMATAMENTO E ALTURA MEDIA DE 1,00M  </t>
  </si>
  <si>
    <t>CA0335</t>
  </si>
  <si>
    <t xml:space="preserve">01.005.0022-0      </t>
  </si>
  <si>
    <t xml:space="preserve">SUAVIZACAO E RECONFORMACAO MANUAL DE TALUDES,COM PEQUENO DESMATAMENTO E ALTURA MEDIA DE 1,50M  </t>
  </si>
  <si>
    <t>CA0336</t>
  </si>
  <si>
    <t xml:space="preserve">01.006.0001-0      </t>
  </si>
  <si>
    <t xml:space="preserve">DESTOCAMENTO MECANICO DE TOCOS DE ATE 0,30M DE DIAMETRO  </t>
  </si>
  <si>
    <t>CA0337</t>
  </si>
  <si>
    <t xml:space="preserve">01.006.0002-0      </t>
  </si>
  <si>
    <t xml:space="preserve">DESTOCAMENTO MECANICO DE TOCOS DE 0,30 A 0,50M DE DIAMETRO  </t>
  </si>
  <si>
    <t>CA0338</t>
  </si>
  <si>
    <t xml:space="preserve">01.006.0003-0      </t>
  </si>
  <si>
    <t xml:space="preserve">DESTOCAMENTO MECANICO DE TOCOS MAIORES QUE O,50M DE DIAMETRO  </t>
  </si>
  <si>
    <t>CA0339</t>
  </si>
  <si>
    <t xml:space="preserve">01.006.0004-0      </t>
  </si>
  <si>
    <t xml:space="preserve">DESMATAMENTO E LIMPEZA DE TERRENOS COM TRATOR DE ESTEIRAS COM POTENCIA EM TORNO DE 200CV  </t>
  </si>
  <si>
    <t>CA0340</t>
  </si>
  <si>
    <t xml:space="preserve">01.007.0010-0      </t>
  </si>
  <si>
    <t xml:space="preserve">MONTAGEM E DESMONTAGEM DE UM CONJUNTO DE BOMBAS (15CV) PARA ATE 70,00M DE COLETORES (INCLUSIVE ESTES)  </t>
  </si>
  <si>
    <t>CA0341</t>
  </si>
  <si>
    <t xml:space="preserve">01.007.0020-0      </t>
  </si>
  <si>
    <t xml:space="preserve">CRAVACAO E RETIRADA DE UMA PONTEIRA FILTRANTE  </t>
  </si>
  <si>
    <t>CA0342</t>
  </si>
  <si>
    <t xml:space="preserve">01.007.0025-0      </t>
  </si>
  <si>
    <t xml:space="preserve">OPERACAO E MANUTENCAO DO SISTEMA,EXCLUSIVE ENERGIA ELETRICA,PELO TEMPO CORRIDO DE EMPREGO NA OBRA  </t>
  </si>
  <si>
    <t xml:space="preserve">DIA   </t>
  </si>
  <si>
    <t>CA0343</t>
  </si>
  <si>
    <t xml:space="preserve">01.007.0030-0      </t>
  </si>
  <si>
    <t xml:space="preserve">ENERGIA CONSUMIDA PELO SISTEMA,MEDIDA PELA POTENCIA INSTALADA E PELO TEMPO DE FUNCIONAMENTO  </t>
  </si>
  <si>
    <t xml:space="preserve">CV X  </t>
  </si>
  <si>
    <t>CA0346</t>
  </si>
  <si>
    <t xml:space="preserve">01.008.0050-0      </t>
  </si>
  <si>
    <t xml:space="preserve">MOBILIZACAO E DESMOBILIZACAO DE EQUIPAMENTO E EQUIPE DE SONDAGEM E PERFURACAO A PERCUSSAO,COM TRANSPORTE ATE 50KM  </t>
  </si>
  <si>
    <t>CA0347</t>
  </si>
  <si>
    <t xml:space="preserve">01.008.0100-0      </t>
  </si>
  <si>
    <t xml:space="preserve">MOBILIZACAO E DESMOBILIZACAO DE EQUIPAMENTO E EQUIPE DE SONDAGEM E PERFURACAO A PERCUSSAO,COM TRANSPORTE DE 51 A 100KM  </t>
  </si>
  <si>
    <t>CA0348</t>
  </si>
  <si>
    <t xml:space="preserve">01.008.0200-0      </t>
  </si>
  <si>
    <t xml:space="preserve">MOBILIZACAO E DESMOBILIZACAO DE EQUIPAMENTO E EQUIPE DE SONDAGEM E PERFURACAO A PERCUSSAO,COM TRANSPORTE DE 101 A 200KM  </t>
  </si>
  <si>
    <t>CA0349</t>
  </si>
  <si>
    <t xml:space="preserve">01.009.0050-0      </t>
  </si>
  <si>
    <t xml:space="preserve">MOBILIZACAO E DESMOBILIZACAO DE EQUIPAMENTO E EQUIPE DE SONDAGEM E PERFURACAO ROTATIVA,COM TRANSPORTE ATE 50KM  </t>
  </si>
  <si>
    <t>CA0350</t>
  </si>
  <si>
    <t xml:space="preserve">01.009.0100-0      </t>
  </si>
  <si>
    <t xml:space="preserve">MOBILIZACAO E DESMOBILIZACAO DE EQUIPAMENTO E EQUIPE DE SONDAGEM E PERFURACAO ROTATIVA,COM TRANSPORTE DE 51 A 100KM  </t>
  </si>
  <si>
    <t>CA0351</t>
  </si>
  <si>
    <t xml:space="preserve">01.009.0200-0      </t>
  </si>
  <si>
    <t xml:space="preserve">MOBILIZACAO E DESMOBILIZACAO DE EQUIPAMENTO E EQUIPE DE SONDAGEM E PERFURACAO ROTATIVA,COM TRANSPORTE DE 101 A 200KM  </t>
  </si>
  <si>
    <t>CA0352</t>
  </si>
  <si>
    <t xml:space="preserve">01.016.0001-0      </t>
  </si>
  <si>
    <t xml:space="preserve">LEVANTAMENTO TOPOGRAFICO,PLANIALTIMETRICO E CADASTRAL,DE TERRENO DE OROGRAFIA ACIDENTADA,VEGETACAO DENSA E EDIFICACAO DENSA (ESCALA 1:500)  </t>
  </si>
  <si>
    <t xml:space="preserve">HA    </t>
  </si>
  <si>
    <t>CA0353</t>
  </si>
  <si>
    <t xml:space="preserve">01.016.0002-0      </t>
  </si>
  <si>
    <t xml:space="preserve">LEVANTAMENTO TOPOGRAFICO,PLANIALTIMETRICO E CADASTRAL,DE TERRENO DE OROGRAFIA ACIDENTADA,VEGETACAO DENSA E EDIFICACAO MEDIA  </t>
  </si>
  <si>
    <t>CA0354</t>
  </si>
  <si>
    <t xml:space="preserve">01.016.0003-0      </t>
  </si>
  <si>
    <t xml:space="preserve">LEVANTAMENTO TOPOGRAFICO,PLANIALTIMETRICO E CADASTRAL,DE TERRENO DE OROGRAFIA ACIDENTADA,VEGETACAO DENSA E EDIFICACAO LEVE  </t>
  </si>
  <si>
    <t>CA0355</t>
  </si>
  <si>
    <t xml:space="preserve">01.016.0004-0      </t>
  </si>
  <si>
    <t xml:space="preserve">LEVANTAMENTO TOPOGRAFICO,PLANIALTIMETRICO E CADASTRAL,DE TERRENO DE OROGRAFIA ACIDENTADA,VEGETACAO RALA E EDIFICACAO DENSA  </t>
  </si>
  <si>
    <t>CA0356</t>
  </si>
  <si>
    <t xml:space="preserve">01.016.0005-0      </t>
  </si>
  <si>
    <t xml:space="preserve">LEVANTAMENTO TOPOGRAFICO,PLANIALTIMETRICO E CADASTRAL,DE TERRENO DE OROGRAFIA ACIDENTADA,VEGETACAO RALA E EDIFICACAO MEDIA  </t>
  </si>
  <si>
    <t>CA0357</t>
  </si>
  <si>
    <t xml:space="preserve">01.016.0006-0      </t>
  </si>
  <si>
    <t xml:space="preserve">LEVANTAMENTO TOPOGRAFICO,PLANIALTIMETRICO E CADASTRAL,DE TERRENO DE OROGRAFIA ACIDENTADA,VEGETACAO RALA E EDIFICACAO LEVE  </t>
  </si>
  <si>
    <t>CA0358</t>
  </si>
  <si>
    <t xml:space="preserve">01.016.0007-0      </t>
  </si>
  <si>
    <t xml:space="preserve">LEVANTAMENTO TOPOGRAFICO,PLANIALTIMETRICO E CADASTRAL,DE TERRENO DE OROGRAFIA NAO ACIDENTADA,VEGETACAO DENSA E EDIFICACAO DENSA  </t>
  </si>
  <si>
    <t>CA0359</t>
  </si>
  <si>
    <t xml:space="preserve">01.016.0008-0      </t>
  </si>
  <si>
    <t xml:space="preserve">LEVANTAMENTO TOPOGRAFICO,PLANIALTIMETRICO E CADASTRAL,DE TERRENO OROGRAFIA NAO ACIDENTADA,VEGETACAO DENSA E EDIFICACAO MEDIA  </t>
  </si>
  <si>
    <t>CA0360</t>
  </si>
  <si>
    <t xml:space="preserve">01.016.0009-0      </t>
  </si>
  <si>
    <t xml:space="preserve">LEVANTAMENTO TOPOGRAFICO,PLANIALTIMETRICO E CADASTRAL,DE TERRENO DE OROGRAFIA NAO ACIDENTADA,VEGETACAO DENSA E EDIFICACAO LEVE  </t>
  </si>
  <si>
    <t>CA0361</t>
  </si>
  <si>
    <t xml:space="preserve">01.016.0010-0      </t>
  </si>
  <si>
    <t xml:space="preserve">LEVANTAMENTO TOPOGRAFICO,PLANIALTIMETRICO E CADASTRAL,DE TERRENO DE OROGRAFIA NAO ACIDENTADA,VEGETACAO RALA E EDIFICACAODENSA  </t>
  </si>
  <si>
    <t>CA0362</t>
  </si>
  <si>
    <t xml:space="preserve">01.016.0011-0      </t>
  </si>
  <si>
    <t xml:space="preserve">LEVANTAMENTO TOPOGRAFICO,PLANIALTIMETRICO E CADASTRAL,DE TERRENO DE OROGRAFIA NAO ACIDENTADA,VEGETACAO RALA E EDIFICACAOMEDIA  </t>
  </si>
  <si>
    <t>CA0363</t>
  </si>
  <si>
    <t xml:space="preserve">01.016.0012-0      </t>
  </si>
  <si>
    <t xml:space="preserve">LEVANTAMENTO TOPOGRAFICO,PLANIALTIMETRICO E CADASTRAL,DE TERRENO DE OROGRAFIA NAO ACIDENTADA,VEGETACAO RALA E EDIFICACAOLEVE  </t>
  </si>
  <si>
    <t>CA0364</t>
  </si>
  <si>
    <t xml:space="preserve">01.016.0020-0      </t>
  </si>
  <si>
    <t xml:space="preserve">DETERMINACAO DE NORTE VERDADEIRO(N.V.)POR OBSERVACAO DIRETA DE ALTURA DE SOL,PELO PROCESSO DAS DISTANCIAS ZENITAIS ABSOLUTAS  </t>
  </si>
  <si>
    <t>CA0365</t>
  </si>
  <si>
    <t xml:space="preserve">01.016.0021-0      </t>
  </si>
  <si>
    <t xml:space="preserve">IMPLANTACAO DE MARCO DE R.N.,EM CONCRETO COM TARUGO METALICO,E DETERMINACAO DE SUA COTA POR TRANSPORTE DE COTA,DE R.N.JAESTABELECIDO.O CUSTO INCLUI ESTE TRANSPORTE ATE A DISTANCIADE 150,00M.ALEM DESTE CUSTO,PAGAR O NIVELAMENTO PELOS CODIGOS 01.016.0050 A 01.016.0052  </t>
  </si>
  <si>
    <t>CA0366</t>
  </si>
  <si>
    <t xml:space="preserve">01.016.0030-0      </t>
  </si>
  <si>
    <t xml:space="preserve">LANCAMENTO DE LINHA POLIGONAL BASICA,COM PRECISAO DE FECHAMENTO RELATIVA A 1ª ORDEM,USANDO DISTANCIOMETRO ELETRONICO EMTERRENO DE OROGRAFIA ACIDENTADA E VEGETACAO DENSA,PARA POLIGONAIS DE 2ª ORDEM TOMAR 85% DO CUSTO  </t>
  </si>
  <si>
    <t xml:space="preserve">KM    </t>
  </si>
  <si>
    <t>CA0367</t>
  </si>
  <si>
    <t xml:space="preserve">01.016.0031-0      </t>
  </si>
  <si>
    <t xml:space="preserve">LANCAMENTO DE LINHA POLIGONAL BASICA,COM PRECISAO DE FECHAMENTO RELATIVA A 1ª ORDEM,USANDO DISTANCIOMETRO ELETRONICO EMTERRENO DE OROGRAFIA ACIDENTADA E VEGETACAO RALA,PARA POLIGONAIS DE 2ª ORDEM TOMAR 85% DO CUSTO  </t>
  </si>
  <si>
    <t>CA0368</t>
  </si>
  <si>
    <t xml:space="preserve">01.016.0032-0      </t>
  </si>
  <si>
    <t xml:space="preserve">LANCAMENTO DE LINHA POLIGONAL BASICA,COM PRECISAO DE FECHAMENTO RELATIVA A 1ª ORDEM,USANDO DISTANCIOMETRO ELETRONICO EMTERRENO DE OROGRAFIA NAO ACIDENTADA E VEGETACAO DENSA,PARAPOLIGONAIS DE 2ª ORDEM TOMAR 85% DO CUSTO  </t>
  </si>
  <si>
    <t>CA0369</t>
  </si>
  <si>
    <t xml:space="preserve">01.016.0033-0      </t>
  </si>
  <si>
    <t xml:space="preserve">LANCAMENTO DE LINHA POLIGONAL BASICA,COM PRECISAO DE FECHAMENTO RELATIVA A 1ª ORDEM,USANDO DISTANCIOMETRO ELETRONICO EMTERRENO DE OROGRAFIA NAO ACIDENTADA E VEGETACAO RALA,PARAPOLIGONAIS DE 2ª ORDEM TOMAR 85% DO CUSTO  </t>
  </si>
  <si>
    <t>CA0370</t>
  </si>
  <si>
    <t xml:space="preserve">01.016.0034-0      </t>
  </si>
  <si>
    <t xml:space="preserve">LANCAMENTO DE LINHA POLIGONAL,COM PRECISAO DE FECHAMENTO RELATIVO A 3ª ORDEM,EM TERRENO DE OROGRAFIA ACIDENTADA E VEGETACAO DENSA  </t>
  </si>
  <si>
    <t>CA0371</t>
  </si>
  <si>
    <t xml:space="preserve">01.016.0035-0      </t>
  </si>
  <si>
    <t xml:space="preserve">LANCAMENTO DE LINHA POLIGONAL,COM PRECISAO DE FECHAMENTO RELATIVO A 3ª ORDEM,EM TERRENO DE OROGRAFIA ACIDENTADA E VEGETACAO RALA  </t>
  </si>
  <si>
    <t>CA0372</t>
  </si>
  <si>
    <t xml:space="preserve">01.016.0036-0      </t>
  </si>
  <si>
    <t xml:space="preserve">LANCAMENTO DE LINHA POLIGONAL,COM PRECISAO DE FECHAMENTO RELATIVO A 3ª ORDEM,EM TERRENO DE OROGRAFIA NAO ACIDENTADA E VEGETACAO DENSA  </t>
  </si>
  <si>
    <t>CA0373</t>
  </si>
  <si>
    <t xml:space="preserve">01.016.0037-0      </t>
  </si>
  <si>
    <t xml:space="preserve">LANCAMENTO DE LINHA POLIGONAL,COM PRECISAO DE FECHAMENTO RELATIVO A 3ª ORDEM,EM TERRENO DE OROGRAFIA NAO ACIDENTADA E VEGETACAO RALA  </t>
  </si>
  <si>
    <t>CA0374</t>
  </si>
  <si>
    <t xml:space="preserve">01.016.0050-0      </t>
  </si>
  <si>
    <t xml:space="preserve">NIVELAMENTO E CONTRANIVELAMENTO DE LINHA TOPOGRAFICA,EM TERRENO DE OROGRAFIA ACIDENTADA.O CUSTO INCLUI O DESENHO EM ESCALA 1:2000(H) OU 1:1000(H) E 1:200(V) OU 1:100(V)  </t>
  </si>
  <si>
    <t>CA0375</t>
  </si>
  <si>
    <t xml:space="preserve">01.016.0051-0      </t>
  </si>
  <si>
    <t xml:space="preserve">NIVELAMENTO E CONTRANIVELAMENTO DE LINHA TOPOGRAFICA,EM TERRENO DE OROGRAFIA ONDULADA.O CUSTO INCLUI O DESENHO EM ESCALA1:2000(H) OU 1:1000(H) E 1:200(V) OU 1:100(V)  </t>
  </si>
  <si>
    <t>CA0376</t>
  </si>
  <si>
    <t xml:space="preserve">01.016.0052-0      </t>
  </si>
  <si>
    <t xml:space="preserve">NIVELAMENTO E CONTRANIVELAMENTO DE LINHA TOPOGRAFICA,EM TERRENO DE OROGRAFIA NAO ACIDENTADA OU EM ESTRADA IMPLANTADA.O CUSTO INCLUI O DESENHO EM ESCALA 1:2000(H) OU 1:1000(H) E 1:200(V) OU 1:100(V)  </t>
  </si>
  <si>
    <t>CA0377</t>
  </si>
  <si>
    <t xml:space="preserve">01.016.0060-0      </t>
  </si>
  <si>
    <t xml:space="preserve">LEVANTAMENTO DE SECAO TRANSVERSAL EM TERRENO DE OROGRAFIA ACIDENTADA E VEGETACAO DENSA.O EQUIPAMENTO CONSIDERADO E O TEODOLITO,USANDO-SE A ESTADIMETRIA.MEDIDO POR METRO LINEAR DE SECAO.O CUSTO INCLUI DESENHO NA ESCALA 1:200  </t>
  </si>
  <si>
    <t>CA0378</t>
  </si>
  <si>
    <t xml:space="preserve">01.016.0061-0      </t>
  </si>
  <si>
    <t xml:space="preserve">LEVANTAMENTO DE SECAO TRANSVERSAL EM TERRENO DE OROGRAFIA ACIDENTADA E VEGETACAO RALA.O EQUIPAMENTO CONSIDERADO E O TEODOLITO,USANDO-SE A ESTADIMETRIA.MEDIDO POR METRO LINEAR DE SECAO.O CUSTO INCLUI DESENHO NA ESCALA 1:200  </t>
  </si>
  <si>
    <t>CA0379</t>
  </si>
  <si>
    <t xml:space="preserve">01.016.0062-0      </t>
  </si>
  <si>
    <t xml:space="preserve">LEVANTAMENTO DE SECAO TRANSVERSAL EM TERRENO DE OROGRAFIA NAO ACIDENTADA E VEGETACAO DENSA.O EQUIPAMENTO CONSIDERADO E ONIVEL.O CUSTO INCLUI DESENHO DE SECAO NA ESCALA 1:200.MEDIDO POR METRO LINEAR DE SECAO  </t>
  </si>
  <si>
    <t>CA0380</t>
  </si>
  <si>
    <t xml:space="preserve">01.016.0063-0      </t>
  </si>
  <si>
    <t xml:space="preserve">LEVANTAMENTO DE SECAO TRANSVERSAL EM TERRENO DE OROGRAFIA NAO ACIDENTADA E VEGETACAO RALA.O EQUIPAMENTO CONSIDERADO E ONIVEL.O CUSTO INCLUI DESENHO DE SECAO NA ESCALA 1:200.MEDIDOPOR METRO LINEAR DE SECAO  </t>
  </si>
  <si>
    <t>CA0381</t>
  </si>
  <si>
    <t xml:space="preserve">01.016.0064-0      </t>
  </si>
  <si>
    <t xml:space="preserve">LEVANTAMENTO TOPOGRAFICO PLANIALTIMETRICO E CADASTRAL,EM AREAS DE FAVELAS,EM TERRENOS DE OROGRAFIA NAO ACIDENTADA.ESTAOINCLUIDOS NOS SERVICOS O LEVANTAMENTO DE SOLEIRAS E TESTADASDAS EDIFICACOES  </t>
  </si>
  <si>
    <t>CA0382</t>
  </si>
  <si>
    <t xml:space="preserve">01.016.0067-0      </t>
  </si>
  <si>
    <t xml:space="preserve">LEVANTAMENTO TOPOGRAFICO PLANIALTIMETRICO E CADASTRAL EXECUTADO EM AREAS DE FAVELAS,EM TERRENOS DE OROGRAFIA ACIDENTADA.ESTAO INCLUIDOS NOS SERVICOS O LEVANTAMENTO DE SOLEIRAS E TESTADAS DAS EDIFICACOES  </t>
  </si>
  <si>
    <t>CA0383</t>
  </si>
  <si>
    <t xml:space="preserve">01.016.0070-0      </t>
  </si>
  <si>
    <t xml:space="preserve">MOBILIZACAO E DESMOBILIZACAO DE EQUIPE E EQUIPAMENTO DE TOPOGRAFIA COM DESLOCAMENTO SUPERIOR A 20KM,MEDIDO POR KM EXCEDENTE,A PARTIR DA CIDADE DO RIO DE JANEIRO (KM 0 DA AV.BRASIL)  </t>
  </si>
  <si>
    <t>CA0384</t>
  </si>
  <si>
    <t xml:space="preserve">01.016.0100-0      </t>
  </si>
  <si>
    <t xml:space="preserve">LEVANTAMENTO TOPOGRAFICO,PLANIALTIMETRICO CADASTRAL DE AREAS DE LOGRADOUROS PUBLICOS,COMPREENDENDO NIVELAMENTO DO EIXO DE LOGRADOUROS,COM COTAS DE TAMPOES DE POCOS DE VISITA,COTASDE SOLEIRAS DE EDIFICACOES E/OU TERRENOS,LEVANTAMENTO DE POSTEACAO,ARVORES,ETC  </t>
  </si>
  <si>
    <t>CA0390</t>
  </si>
  <si>
    <t xml:space="preserve">01.016.0150-0      </t>
  </si>
  <si>
    <t xml:space="preserve">IMPLANTACAO DE POLIGONAL PELO PERIMETRO DE AREA DE ENCOSTA A SER LEVANTADA,LOCADA EM RELACAO A MARCOS TOPOGRAFICOS(EXCLUINDO ESTES),TERRENO DE VEGETACAO LEVE  </t>
  </si>
  <si>
    <t>CA0391</t>
  </si>
  <si>
    <t xml:space="preserve">01.016.0152-0      </t>
  </si>
  <si>
    <t xml:space="preserve">IMPLANTACAO DE POLIGONAL PELO PERIMETRO DE AREA DE ENCOSTA A SER LEVANTADA,LOCADA EM RELACAO A MARCOS TOPOGRAFICOS(EXCLUINDO ESTES),TERRENO DE VEGETACAO DENSA  </t>
  </si>
  <si>
    <t>CA0392</t>
  </si>
  <si>
    <t xml:space="preserve">01.016.0155-0      </t>
  </si>
  <si>
    <t xml:space="preserve">MARCOS TOPOGRAFICOS DE CONCRETO COM PINO DE REFERENCIA,EM ENCOSTA.FORNECIMENTO E COLOCACAO  </t>
  </si>
  <si>
    <t>CA0393</t>
  </si>
  <si>
    <t xml:space="preserve">01.016.0160-0      </t>
  </si>
  <si>
    <t xml:space="preserve">EXECUCAO DE PERFIS TOPOGRAFICOS,EM ENCOSTAS COM LEVANTAMENTO DE DETALHES,TERRENO DE VEGETACAO LEVE,INCLUINDO SERVICOS DECAMPO,DE ESCRITORIO E APRESENTACAO DE DESENHOS  </t>
  </si>
  <si>
    <t>CA0394</t>
  </si>
  <si>
    <t xml:space="preserve">01.016.0165-0      </t>
  </si>
  <si>
    <t xml:space="preserve">EXECUCAO DE PERFIS TOPOGRAFICOS,EM ENCOSTAS COM LEVANTAMENTO DE DETALHES,TERRENO DE VEGETACAO DENSA,INCLUINDO SERVICOS DE CAMPO,DE ESCRITORIO E APRESENTACAO DE DESENHOS  </t>
  </si>
  <si>
    <t>CA0395</t>
  </si>
  <si>
    <t xml:space="preserve">01.016.0200-0      </t>
  </si>
  <si>
    <t xml:space="preserve">LEVANTAMENTO TOPOGRAFICO PLANIALTIMETRICO E CADASTRAL,COM CURVAS DE NIVEL A CADA 1,00M,CONSIDERANDO TERRENO DE OROGRAFIAACIDENTADA,VEGETACAO DENSA E EDIFICACAO LEVE.CUSTO PARA AREA ATE 5000M2 (ESCALA 1:250/500)  </t>
  </si>
  <si>
    <t>CA0396</t>
  </si>
  <si>
    <t xml:space="preserve">01.016.0203-0      </t>
  </si>
  <si>
    <t xml:space="preserve">LEVANTAMENTO TOPOGRAFICO PLANIALTIMETRICO E CADASTRAL,COM CURVAS DE NIVEL A CADA 1,00M,CONSIDERANDO TERRENO DE OROGRAFIAACIDENTADA,VEGETACAO RALA E EDIFICACAO LEVE.CUSTO PARA AREAATE 5000M2 (ESCALA 1:250/500)  </t>
  </si>
  <si>
    <t>CA0397</t>
  </si>
  <si>
    <t xml:space="preserve">01.016.0206-0      </t>
  </si>
  <si>
    <t xml:space="preserve">LEVANTAMENTO TOPOGRAFICO PLANIALTIMETRICO E CADASTRAL,COM CURVAS DE NIVEL A CADA 1,00M,CONSIDERANDO TERRENO DE OROGRAFIANAO ACIDENTADA,VEGETACAO DENSA E EDIFICACAO LEVE.CUSTO PARAAREA ATE 5000M2 (ESCALA 1:250/500)  </t>
  </si>
  <si>
    <t>CA0398</t>
  </si>
  <si>
    <t xml:space="preserve">01.016.0209-0      </t>
  </si>
  <si>
    <t xml:space="preserve">LEVANTAMENTO TOPOGRAFICO PLANIALTIMETRICO E CADASTRAL,COM CURVAS DE NIVEL A CADA 1,00M,CONSIDERANDO TERRENO DE OROGRAFIANAO ACIDENTADA,VEGETACAO RALA E EDIFICACAO LEVE.CUSTO PARAAREA ATE 5000M2 (ESCALA 1:250/500)  </t>
  </si>
  <si>
    <t>CA0399</t>
  </si>
  <si>
    <t xml:space="preserve">01.016.0220-0      </t>
  </si>
  <si>
    <t xml:space="preserve">LEVANTAMENTO TOPOGRAFICO PLANIALTIMETRICO E CADASTRAL,COM CURVAS DE NIVEL A CADA 1,00M,CONSIDERANDO TERRENO DE OROGRAFIAACIDENTADA,VEGETACAO DENSA E EDIFICACAO LEVE.CUSTO PARA AREA DE 5000 A 10000M2 (ESCALA 1:200/500)  </t>
  </si>
  <si>
    <t>CA0400</t>
  </si>
  <si>
    <t xml:space="preserve">01.016.0223-0      </t>
  </si>
  <si>
    <t xml:space="preserve">LEVANTAMENTO TOPOGRAFICO PLANIALTIMETRICO E CADASTRAL,COM CURVAS DE NIVEL A CADA 1,00M,CONSIDERANDO TERRENO DE OROGRAFIAACIDENTADA,VEGETACAO RALA E EDIFICACAO LEVE.CUSTO PARA AREADE 5000 A 10000M2 (ESCALA 1:250/500)  </t>
  </si>
  <si>
    <t>CA0401</t>
  </si>
  <si>
    <t xml:space="preserve">01.016.0226-0      </t>
  </si>
  <si>
    <t xml:space="preserve">LEVANTAMENTO TOPOGRAFICO PLANIALTIMETRICO E CADASTRAL,COM CURVAS DE NIVEL A CADA 1,00M,CONSIDERANDO TERRENO DE OROGRAFIANAO ACIDENTADA,VEGETACAO DENSA E EDIFICACAO LEVE.CUSTO PARAAREA DE 5000 A 10000M2 (ESCALA 1:250/500)  </t>
  </si>
  <si>
    <t>CA0402</t>
  </si>
  <si>
    <t xml:space="preserve">01.016.0229-0      </t>
  </si>
  <si>
    <t xml:space="preserve">LEVANTAMENTO TOPOGRAFICO PLANIALTIMETRICO E CADASTRAL,COM CURVAS DE NIVEL A CADA 1,00M,CONSIDERANDO TERRENO DE OROGRAFIANAO ACIDENTADA,VEGETACAO RALA E EDIFICACAO LEVE.CUSTO PARAAREA DE 5000 A 10000M2 (ESCALA 1:250/500)  </t>
  </si>
  <si>
    <t>CA0403</t>
  </si>
  <si>
    <t xml:space="preserve">01.016.0240-0      </t>
  </si>
  <si>
    <t xml:space="preserve">LEVANTAMENTO TOPOGRAFICO PLANIALTIMETRICO E CADASTRAL,COM CURVAS DE NIVEL A CADA 1,00M,CONSIDERANDO TERRENO DE OROGRAFIAACIDENTADA,VEGETACAO DENSA E EDIFICACAO LEVE.CUSTO PARA AREA DE 10000 A 20000M2 (ESCALA 1:250/500)  </t>
  </si>
  <si>
    <t>CA0404</t>
  </si>
  <si>
    <t xml:space="preserve">01.016.0243-0      </t>
  </si>
  <si>
    <t xml:space="preserve">LEVANTAMENTO TOPOGRAFICO PLANIALTIMETRICO E CADASTRAL,COM CURVAS DE NIVEL A CADA 1,00M,CONSIDERANDO TERRENO DE OROGRAFIAACIDENTADA,VEGETACAO RALA E EDIFICACAO LEVE.CUSTO PARA AREADE 10000 A 20000M2 (ESCALA 1:250/500)  </t>
  </si>
  <si>
    <t>CA0405</t>
  </si>
  <si>
    <t xml:space="preserve">01.016.0246-0      </t>
  </si>
  <si>
    <t xml:space="preserve">LEVANTAMENTO TOPOGRAFICO PLANIALTIMETRICO E CADASTRAL,COM CURVAS DE NIVEL A CADA 1,00M,CONSIDERANDO TERRENO DE OROGRAFIANAO ACIDENTADA,VEGETACAO DENSA E EDIFICACAO LEVE.CUSTO PARAAREA DE 10000 ATE 20000M2 (ESCALA 1:250/500)  </t>
  </si>
  <si>
    <t>CA0406</t>
  </si>
  <si>
    <t xml:space="preserve">01.016.0249-0      </t>
  </si>
  <si>
    <t xml:space="preserve">LEVANTAMENTO TOPOGRAFICO PLANIALTIMETRICO E CADASTRAL,COM CURVAS DE NIVEL A CADA 1,00M,CONSIDERANDO TERRENO DE OROGRAFIANAO ACIDENTADA,VEGETACAO RALA E EDIFICACAO LEVE.CUSTO PARAAREA DE 10000 A 20.000M2 (ESCALA 1:250/500)  </t>
  </si>
  <si>
    <t>CA0407</t>
  </si>
  <si>
    <t xml:space="preserve">01.017.0001-0      </t>
  </si>
  <si>
    <t xml:space="preserve">LOCACAO DE PROJETO DE ESTRADAS,EXECUTADAS DE ACORDO COM A INSTRUCAO IT-28/80 DO DER-RJ,INCLUSIVE NIVELAMENTO E SECOES TRANSVERSAIS E DELIMITACAO DAS LINHAS DEMARCADORAS DE FAIXA DEDOMINIO,EM TERRENO DE OROGRAFIA ACIDENTADA E VEGETACAO DENSA  </t>
  </si>
  <si>
    <t>CA0408</t>
  </si>
  <si>
    <t xml:space="preserve">01.017.0002-0      </t>
  </si>
  <si>
    <t xml:space="preserve">LOCACAO DE PROJETO DE ESTRADAS,EXECUTADAS DE ACORDO COM A INSTRUCAO IT-28/80 DO DER-RJ,INCLUSIVE NIVELAMENTO E SECOES TRANSVERSAIS E DELIMITACAO DAS LINHAS DEMARCADORAS DE FAIXA DEDOMINIO,EM TERRENO DE OROGRAFIA ACIDENTADA E VEGETACAO LEVE  </t>
  </si>
  <si>
    <t>CA0409</t>
  </si>
  <si>
    <t xml:space="preserve">01.017.0003-0      </t>
  </si>
  <si>
    <t xml:space="preserve">LOCACAO DE PROJETO DE ESTRADAS,EXECUTADAS DE ACORDO COM A INSTRUCAO IT-28/80 DO DER-RJ,INCLUSIVE NIVELAMENTO E SECOES TRANSVERSAIS E DELIMITACAO DAS LINHAS DEMARCADORAS DE FAIXA DEDOMINIO,EM TERRENO DE OROGRAFIA NAO ACIDENTADA E VEGETACAODENSA  </t>
  </si>
  <si>
    <t>CA0410</t>
  </si>
  <si>
    <t xml:space="preserve">01.017.0004-0      </t>
  </si>
  <si>
    <t xml:space="preserve">LOCACAO DE PROJETO DE ESTRADAS,EXECUTADAS DE ACORDO COM A INSTRUCAO IT-28/80 DO DER-RJ,INCLUSIVE NIVELAMENTO E SECOES TRANSVERSAIS E DELIMITACAO DAS LINHAS DEMARCADORAS DE FAIXA DEDOMINIO,EM TERRENO DE OROGRAFIA NAO ACIDENTADA E VEGETACAOLEVE  </t>
  </si>
  <si>
    <t>CA0411</t>
  </si>
  <si>
    <t xml:space="preserve">01.017.0005-0      </t>
  </si>
  <si>
    <t xml:space="preserve">RELOCACAO DE PROJETO DE ESTRADA EXISTENTE EXECUTADA DE ACORDO COM A INSTRUCAO IT-28/80 DO DER-RJ,INCLUSIVE NIVELAMENTO ESECOES TRANSVERSAIS PARA TRAFEGO COM VOLUME MEDIO DIARIO MENOR QUE 500 VEICULOS/DIA  </t>
  </si>
  <si>
    <t>CA0412</t>
  </si>
  <si>
    <t xml:space="preserve">01.017.0010-0      </t>
  </si>
  <si>
    <t xml:space="preserve">SERVICOS TOPOGRAFICOS PARA RESTAURACAO DE RODOVIAS,DE ACORDO COM A INSTRUCAO IT-55/83 DO DER-RJ,COMPREENDENDO RELOCACAO,NIVELAMENTO,SECOES TRANSVERSAIS,IMPLANTACAO DE MARCOS,CADASTRO DE OBRAS DE ARTE CORRENTE,ELEMENTOS DE DRENAGEM,CONDICOESDE SUPERFICIE DA PISTA E INTERSECOES,PARA VOLUME MEDIO DIARIO ATE 1000 VEICULOS/DIA  </t>
  </si>
  <si>
    <t>CA0413</t>
  </si>
  <si>
    <t xml:space="preserve">01.018.0001-0      </t>
  </si>
  <si>
    <t xml:space="preserve">MARCACAO DE OBRA SEM INSTRUMENTO TOPOGRAFICO,CONSIDERADA A PROJECAO HORIZONTAL DA AREA ENVOLVENTE  </t>
  </si>
  <si>
    <t>CA0414</t>
  </si>
  <si>
    <t xml:space="preserve">01.018.0002-0      </t>
  </si>
  <si>
    <t xml:space="preserve">LOCACAO DE OBRA COM APARELHO TOPOGRAFICO SOBRE CERCA DE MARCACAO,INCLUSIVE CONSTRUCAO DESTA E SUA PRE-LOCACAO E O FORNECIMENTO DO MATERIAL E TENDO POR MEDICAO O PERIMETRO A CONSTRUIR  </t>
  </si>
  <si>
    <t>CA0425</t>
  </si>
  <si>
    <t xml:space="preserve">01.001.0078-0      </t>
  </si>
  <si>
    <t xml:space="preserve">PERFURACAO MANUAL DE SOLO,A TRADO ACIMA DE 10"  </t>
  </si>
  <si>
    <t>CA0426</t>
  </si>
  <si>
    <t xml:space="preserve">01.001.0139-0      </t>
  </si>
  <si>
    <t xml:space="preserve">AVALIACAO DA ESPESSURA DE CARBONATACAO,POR PONTO,EM ESTRUTURAS DE CONCRETO ARMADO OU PROTENDIDO,ATRAVES DE ASPERSAO DE SOLUCAO DE FENOLFTALEINA,INCLUSIVE COLETA DA AMOSTRA  </t>
  </si>
  <si>
    <t>CA0427</t>
  </si>
  <si>
    <t xml:space="preserve">01.001.0140-0      </t>
  </si>
  <si>
    <t xml:space="preserve">DETERMINACAO DO TEOR DE CLORETOS,POR AMOSTRA,EM ESTRUTURAS DE CONCRETO ARMADO OU PROTENDIDO,CONFORME NORMA DA ACI-318/31-BR36,INCLUSIVE COLETA DA AMOSTRA  </t>
  </si>
  <si>
    <t>CA0428</t>
  </si>
  <si>
    <t xml:space="preserve">01.001.0141-0      </t>
  </si>
  <si>
    <t xml:space="preserve">DETERMINACAO DO TEOR DE SULFATOS,POR AMOSTRA,EM ESTRUTURAS DE CONCRETO ARMADO OU PROTENDIDO,CONFORME BOLETIM N°25 DO IPT,INCLUSIVE COLETA DA AMOSTRA  </t>
  </si>
  <si>
    <t>CA0429</t>
  </si>
  <si>
    <t xml:space="preserve">01.001.0400-0      </t>
  </si>
  <si>
    <t xml:space="preserve">ENSAIOS PARA RECUPERACAO DE CORROSAO EM ARMADURAS,CONSTANDO DE ENSAIO DO POTENCIAL ELETRICO DA ARMADURA EM RELACAO AO ELEMENTO ESTRUTURAL QUE A CERCA  </t>
  </si>
  <si>
    <t>CA0430</t>
  </si>
  <si>
    <t xml:space="preserve">01.001.0405-0      </t>
  </si>
  <si>
    <t xml:space="preserve">ENSAIOS PARA RECUPERACAO DE ARMADURAS,CONSTANDO DE APLICACAO DE LAPIS COLORIMETRICO PARA TESTES DE PH E AVALIACAO DA FRENTE DE CARBONATACAO  </t>
  </si>
  <si>
    <t>CA0431</t>
  </si>
  <si>
    <t xml:space="preserve">01.001.0410-0      </t>
  </si>
  <si>
    <t xml:space="preserve">ENSAIOS PARA RECUPERACAO DE CORROSAO EM ARMADURAS,CONSTANDO DE CRAVACAO POR AMOSTRAGEM,EM DIVERSAS LAJES E VIGAS,DE PINOS LISOS PARA ESTIMATIVA DA TENSAO DE COMPRESSAO DO CONCRETO  </t>
  </si>
  <si>
    <t>CA0432</t>
  </si>
  <si>
    <t xml:space="preserve">01.002.0044-0      </t>
  </si>
  <si>
    <t xml:space="preserve">PERFURACAO ROTATIVA COM COROA DE WIDIA,EM SOLO,DIAMETRO 12",VERTICAL,INCLUSIVE DESLOCAMENTO DENTRO DO CANTEIRO E INSTALACAO DA SONDA EM CADA FURO  </t>
  </si>
  <si>
    <t>CA0433</t>
  </si>
  <si>
    <t xml:space="preserve">01.002.0045-0      </t>
  </si>
  <si>
    <t xml:space="preserve">PERFURACAO ROTATIVA COM COROA DE WIDIA,EM SOLO,DIAMETRO 14",VERTICAL,INCLUSIVE DESLOCAMENTO DENTRO DO CANTEIRO E INSTALACAO DA SONDA EM CADA FURO  </t>
  </si>
  <si>
    <t>CA0434</t>
  </si>
  <si>
    <t xml:space="preserve">01.002.0046-0      </t>
  </si>
  <si>
    <t xml:space="preserve">PERFURACAO ROTATIVA COM COROA DE WIDIA,EM SOLO,DIAMETRO 16",VERTICAL,INCLUSIVE DESLOCAMENTO DENTRO DO CANTEIRO E INSTALACAO DA SONDA EM CADA FURO  </t>
  </si>
  <si>
    <t>CA0435</t>
  </si>
  <si>
    <t xml:space="preserve">01.002.0068-0      </t>
  </si>
  <si>
    <t xml:space="preserve">PERFURACAO ROTATIVA COM COROA DE WIDIA,EM ALTERACAO DE ROCHA,DIAMETRO 12",VERTICAL,INCLUSIVE DESLOCAMENTO DENTRO DO CANTEIRO E INSTALACAO DA SONDA EM CADA FURO  </t>
  </si>
  <si>
    <t>CA0436</t>
  </si>
  <si>
    <t xml:space="preserve">01.002.0069-0      </t>
  </si>
  <si>
    <t xml:space="preserve">PERFURACAO ROTATIVA COM COROA DE WIDIA,EM ALTERACAO DE ROCHA,DIAMETRO 14",VERTICAL,INCLUSIVE DESLOCAMENTO DENTRO DO CANTEIRO E INSTALACAO DA SONDA EM CADA FURO  </t>
  </si>
  <si>
    <t>CA0437</t>
  </si>
  <si>
    <t xml:space="preserve">01.002.0070-0      </t>
  </si>
  <si>
    <t xml:space="preserve">PERFURACAO ROTATIVA COM COROA DE WIDIA,EM ALTERACAO DE ROCHA,DIAMETRO 16",VERTICAL,INCLUSIVE DESLOCAMENTO DENTRO DO CANTEIRO E INSTALACAO DA SONDA EM CADA FURO  </t>
  </si>
  <si>
    <t>CA0438</t>
  </si>
  <si>
    <t xml:space="preserve">01.002.0079-0      </t>
  </si>
  <si>
    <t xml:space="preserve">PERFURACAO ROTATIVA COM COROA DE WIDIA,EM ROCHA SA,DIAMETRO 5",VERTICAL,INCLUSIVE DESLOCAMENTO DENTRO DO CANTEIRO E INSTALACAO DA SONDA EM CADA FURO  </t>
  </si>
  <si>
    <t>CA0439</t>
  </si>
  <si>
    <t xml:space="preserve">01.002.0080-0      </t>
  </si>
  <si>
    <t xml:space="preserve">PERFURACAO ROTATIVA COM COROA DE WIDIA,EM ROCHA SA,DIAMETRO 6",VERTICAL,INCLUSIVE DESLOCAMENTO DENTRO DO CANTEIRO E INSTALACAO DA SONDA EM CADA FURO  </t>
  </si>
  <si>
    <t>CA0440</t>
  </si>
  <si>
    <t xml:space="preserve">01.002.0081-0      </t>
  </si>
  <si>
    <t xml:space="preserve">PERFURACAO ROTATIVA COM COROA DE WIDIA,EM ROCHA SA,DIAMETRO 8",VERTICAL,INCLUSIVE DESLOCAMENTO DENTRO DO CANTEIRO E INSTALACAO DA SONDA EM CADA FURO  </t>
  </si>
  <si>
    <t>CA0441</t>
  </si>
  <si>
    <t xml:space="preserve">01.002.0082-0      </t>
  </si>
  <si>
    <t xml:space="preserve">PERFURACAO ROTATIVA COM COROA DE WIDIA,EM ROCHA SA,DIAMETRO 10",VERTICAL,INCLUSIVE DESLOCAMENTO DENTRO DO CANTEIRO E INSTALACAO DA SONDA EM CADA FURO  </t>
  </si>
  <si>
    <t>CA0442</t>
  </si>
  <si>
    <t xml:space="preserve">01.002.0083-0      </t>
  </si>
  <si>
    <t xml:space="preserve">PERFURACAO ROTATIVA COM COROA DE WIDIA,EM ROCHA SA,DIAMETRO 12",VERTICAL,INCLUSIVE DESLOCAMENTO DENTRO DO CANTEIRO E INSTALACAO DA SONDA EM CADA FURO  </t>
  </si>
  <si>
    <t>CA0443</t>
  </si>
  <si>
    <t xml:space="preserve">01.002.0084-0      </t>
  </si>
  <si>
    <t xml:space="preserve">PERFURACAO ROTATIVA COM COROA DE WIDIA,EM ROCHA SA,DIAMETRO 14",VERTICAL,INCLUSIVE DESLOCAMENTO DENTRO DO CANTEIRO E INSTALACAO DA SONDA EM CADA FURO  </t>
  </si>
  <si>
    <t>CA0444</t>
  </si>
  <si>
    <t xml:space="preserve">01.002.0085-0      </t>
  </si>
  <si>
    <t xml:space="preserve">PERFURACAO ROTATIVA COM COROA DE WIDIA,EM ROCHA SA,DIAMETRO 16",VERTICAL,INCLUSIVE DESLOCAMENTO DENTRO DO CANTEIRO E INSTALACAO DA SONDA EM CADA FURO  </t>
  </si>
  <si>
    <t>CA0445</t>
  </si>
  <si>
    <t xml:space="preserve">01.003.0005-0      </t>
  </si>
  <si>
    <t xml:space="preserve">SONDAGEM A PERCUSSAO,EM TERRENO COMUM,COM ENSAIO DE PENETRACAO,DIAMETRO 8",INCLUSIVE DESLOCAMENTO DENTRO DO CANTEIRO E INSTALACAO DA SONDA EM CADA FURO  </t>
  </si>
  <si>
    <t>CA0446</t>
  </si>
  <si>
    <t xml:space="preserve">01.003.0011-0      </t>
  </si>
  <si>
    <t xml:space="preserve">SONDAGEM A PERCUSSAO,SOB LAMINA D'AGUA DE RIOS E LAGOAS,COM ENSAIO DE PENETRACAO,DIAMETRO 3",INCLUSIVE DESLOCAMENTO DENTRO DO CANTEIRO E INSTALACAO DA SONDA EM CADA FURO (VIDE ITENS DE MOBILIZACAO E DESMOBILIZACAO NA FAMILIA 01.008)  </t>
  </si>
  <si>
    <t>CA0447</t>
  </si>
  <si>
    <t xml:space="preserve">01.003.0012-0      </t>
  </si>
  <si>
    <t xml:space="preserve">SONDAGEM A PERCUSSAO,SOB LAMINA D'AGUA DE RIOS E LAGOAS,COM ENSAIO DE PENETRACAO,DIAMETRO 4.1/2",INCLUSIVE DESLOCAMENTODENTRO DO CANTEIRO E INSTALACAO DA SONDA EM CADA FURO (VIDEITENS DE MOBILIZACAO E DESMOBILIZACAO NA FAMILIA 01.008)  </t>
  </si>
  <si>
    <t>CA0448</t>
  </si>
  <si>
    <t xml:space="preserve">01.003.0013-0      </t>
  </si>
  <si>
    <t xml:space="preserve">SONDAGEM A PERCUSSAO,SOB LAMINA D'AGUA DE RIOS E LAGOAS,COM ENSAIO DE PENETRACAO,DIAMETRO 6",INCLUSIVE DESLOCAMENTO DENTRO DO CANTEIRO E INSTALACAO DA SONDA EM CADA FURO (VIDE ITENS DE MOBILIZACAO E DESMOBILIZACAO NA FAMILIA 01.008)  </t>
  </si>
  <si>
    <t>CA0449</t>
  </si>
  <si>
    <t xml:space="preserve">01.003.0029-0      </t>
  </si>
  <si>
    <t xml:space="preserve">PERFURACAO A PERCUSSAO,EM TERRENO COMUM,DIAMETRO 8",INCLUSIVE DESLOCAMENTO DENTRO DO CANTEIRO E INSTALACAO DA SONDA EM CADA FURO  </t>
  </si>
  <si>
    <t>CA0450</t>
  </si>
  <si>
    <t xml:space="preserve">01.003.0032-0      </t>
  </si>
  <si>
    <t xml:space="preserve">PERFURACAO A PERCUSSAO,EM ROCHA ALTERADA,DIAMETRO 3",INCLUSIVE DESLOCAMENTO DENTRO DO CANTEIRO E INSTALACAO DA SONDA EMCADA FURO  </t>
  </si>
  <si>
    <t>CA0451</t>
  </si>
  <si>
    <t xml:space="preserve">01.003.0034-0      </t>
  </si>
  <si>
    <t xml:space="preserve">PERFURACAO A PERCUSSAO,EM ROCHA ALTERADA,DIAMETRO 4.1/2",INCLUSIVE DESLOCAMENTO DENTRO DO CANTEIRO E INSTALACAO DA SONDAEM CADA FURO  </t>
  </si>
  <si>
    <t>CA0452</t>
  </si>
  <si>
    <t xml:space="preserve">01.003.0036-0      </t>
  </si>
  <si>
    <t xml:space="preserve">PERFURACAO A PERCUSSAO,EM ROCHA ALTERADA,DIAMETRO 6",INCLUSIVE DESLOCAMENTO DENTRO DO CANTEIRO E INSTALACAO DA SONDA EMCADA FURO  </t>
  </si>
  <si>
    <t>CA0453</t>
  </si>
  <si>
    <t xml:space="preserve">01.003.0038-0      </t>
  </si>
  <si>
    <t xml:space="preserve">PERFURACAO A PERCUSSAO,EM ROCHA ALTERADA,DIAMETRO 8",INCLUSIVE DESLOCAMENTO DENTRO DO CANTEIRO E INSTALACAO DA SONDA EMCADA FURO  </t>
  </si>
  <si>
    <t>CA0454</t>
  </si>
  <si>
    <t xml:space="preserve">01.003.0040-0      </t>
  </si>
  <si>
    <t xml:space="preserve">PERFURACAO A PERCUSSAO,EM ROCHA ALTERADA,DIAMETRO 10",INCLUSIVE DESLOCAMENTO DENTRO DO CANTEIRO E INSTALACAO DA SONDA EMCADA FURO  </t>
  </si>
  <si>
    <t>CA0455</t>
  </si>
  <si>
    <t xml:space="preserve">01.004.0011-0      </t>
  </si>
  <si>
    <t xml:space="preserve">SONDAGEM ROTATIVA COM COROA DE DIAMANTE,EM ALTERACAO DE ROCHA,DIAMETRO DE SW,INCLUSIVE DESLOCAMENTO DENTRO DO CANTEIRO EINSTALACAO DE SONDA EM CADA FURO  </t>
  </si>
  <si>
    <t>CA0456</t>
  </si>
  <si>
    <t xml:space="preserve">01.004.0017-0      </t>
  </si>
  <si>
    <t xml:space="preserve">SONDAGEM ROTATIVA COM COROA DE DIAMANTE,ROCHA SA,DIAMETRO DE SW, INCLUSIVE DESLOCAMENTO DENTRO DO CANTEIRO E INSTALACAODA SONDA EM CADA FURO  </t>
  </si>
  <si>
    <t>CA0457</t>
  </si>
  <si>
    <t xml:space="preserve">01.004.0031-0      </t>
  </si>
  <si>
    <t xml:space="preserve">PERFURACAO ROTATIVA COM COROA DE DIAMANTE,EM ALTERACAO DE ROCHA DIAMETRO SW,INCLUSIVE DESLOCAMENTO DENTRO DO CANTEIRO EINSTALACAO DA SONDA EM CADA FURO  </t>
  </si>
  <si>
    <t>CA0458</t>
  </si>
  <si>
    <t xml:space="preserve">01.004.0045-0      </t>
  </si>
  <si>
    <t xml:space="preserve">PERFURACAO ROTATIVA COM COROA DE DIAMANTE,EM ROCHA SA,DIAMETRO SW,INCLUSIVE DESLOCAMENTO DENTRO DO CANTEIRO E INSTALACAODA SONDA EM CADA FURO  </t>
  </si>
  <si>
    <t>CA0459</t>
  </si>
  <si>
    <t xml:space="preserve">01.004.0070-0      </t>
  </si>
  <si>
    <t xml:space="preserve">PERFURACAO ROTATIVA COM COROA DE DIAMANTE EM CONCRETO,COM DIAMETRO DE 45MM(2"),INCLUSIVE DESLOCAMENTO DENTRO DO CANTEIROE INSTALACAO DA SONDA EM CADA FURO  </t>
  </si>
  <si>
    <t>CA0460</t>
  </si>
  <si>
    <t xml:space="preserve">01.004.0073-0      </t>
  </si>
  <si>
    <t xml:space="preserve">PERFURACAO ROTATIVA COM COROA DE DIAMANTE EM CONCRETO,COM DIAMETRO DE 75MM(3"),INCLUSIVE DESLOCAMENTO DENTRO DO CANTEIROE INSTALACAO DA SONDA EM CADA FURO  </t>
  </si>
  <si>
    <t>CA0461</t>
  </si>
  <si>
    <t xml:space="preserve">01.004.0075-0      </t>
  </si>
  <si>
    <t xml:space="preserve">PERFURACAO ROTATIVA COM COROA DE DIAMANTE EM CONCRETO,COM DIAMETRO DE 100MM(4"),INCLUSIVE DESLOCAMENTO DENTRO DO CANTEIRO E INSTALACAO DA SONDA EM CADA FURO  </t>
  </si>
  <si>
    <t>CA0462</t>
  </si>
  <si>
    <t xml:space="preserve">01.004.0079-0      </t>
  </si>
  <si>
    <t xml:space="preserve">PERFURACAO ROTATIVA COM COROA DE DIAMANTE EM CONCRETO,COM DIAMETRO DE 150MM(6"),INCLUSIVE DESLOCAMENTO DENTRO DO CANTEIRO E INSTALACAO DA SONDA EM CADA FURO  </t>
  </si>
  <si>
    <t>CA0463</t>
  </si>
  <si>
    <t xml:space="preserve">01.004.0100-0      </t>
  </si>
  <si>
    <t xml:space="preserve">EXECUCAO DE SONDAGEM ELETRICA VERTICAL(SEV),INCLUSIVE O PROCESSAMENTO E INTERPRETACAO DOS PERFIS,BEM COMO A APRESENTACAODOS RESULTADOS EM PAPEL E EM MEIO DIGITAL  </t>
  </si>
  <si>
    <t>CA0464</t>
  </si>
  <si>
    <t xml:space="preserve">01.004.0105-0      </t>
  </si>
  <si>
    <t xml:space="preserve">EXECUCAO DE LINHA DE PROSPECCAO GEOFISICA PELO METODO DE CAMINHAMENTO ELETRICO,INCLUSIVE O PROCESSAMENTO E INTERPRETACAODAS SECOES BEM COMO A APRESENTACAO DOS RESULTADOS(SECOES ORIGINAIS E INTERPRETADAS),EM PAPEL E EM MEIO DIGITAL  </t>
  </si>
  <si>
    <t>CA0465</t>
  </si>
  <si>
    <t xml:space="preserve">01.004.0110-0      </t>
  </si>
  <si>
    <t xml:space="preserve">EXECUCAO DE LINHA DE PROSPECCAO SISMICA PELO METODO DE REFLEXAO,UTILIZANDO MARTELO OU EXPLOSIVO COMO FONTE GERADORA DO PULSO SISMICO,INCLUSIVE A APRESENTACAO DO RELATORIO COM OS DADOS,EM PAPEL E EM MEIO DIGITAL,EXCLUSIVE O PROCESSAMENTO E INTERPRETACAO DOS DADOS  </t>
  </si>
  <si>
    <t>CA0466</t>
  </si>
  <si>
    <t xml:space="preserve">01.004.0115-0      </t>
  </si>
  <si>
    <t xml:space="preserve">EXECUCAO DE LINHA DE PROSPECCAO SISMICA PELO METODO DE REFRACAO,UTILIZANDO MARTELO OU EXPLOSIVO COMO FONTE GERADORA DO PULSO SISMICO,INCLUSIVE A APRESENTACAO DO RELATORIO COM OS DADOS,EM PAPEL E EM MEIO DIGITAL,EXCLUSIVE O PROCESSAMENTO E INTERPRETACAO DOS DADOS  </t>
  </si>
  <si>
    <t>CA0467</t>
  </si>
  <si>
    <t xml:space="preserve">01.004.0120-0      </t>
  </si>
  <si>
    <t xml:space="preserve">EXECUCAO DE LINHA DE PROSPECCAO POR RADAR DE PENETRACAO NO SOLO(GPR),INCLUSIVE A APRESENTACAO DO RELATORIO COM AS SECOESPROCESSADAS,EM PAPEL E EM MEIO DIGITAL,EXCLUSIVE O PROCESSAMENTO E INTERPRETACAO DOS DADOS  </t>
  </si>
  <si>
    <t>CA0468</t>
  </si>
  <si>
    <t xml:space="preserve">01.004.0125-0      </t>
  </si>
  <si>
    <t xml:space="preserve">INTERPRETACAO DE DADOS DE RADAR DE PENETRACAO NO SOLO(GPR),INCLUSIVE A ANALISE DE SECOES MIGRADAS E NAO MIGRADAS E APRESENTACAO DO RELATORIO COM AS SECOES INTERPRETADAS,EM PAPEL EEM MEIO DIGITAL  </t>
  </si>
  <si>
    <t>CA0469</t>
  </si>
  <si>
    <t xml:space="preserve">01.004.0130-0      </t>
  </si>
  <si>
    <t xml:space="preserve">PROCESSAMENTO DE DADOS DE RADAR DE PENETRACAO NO SOLO(GPR),INCLUSIVE CORRECAO TOPOGRAFICA,FILTROS,GANHOS E MIGRACAO,ATRAVES DE SOFTWARES PARA ESSE FIM,E A APRESENTACAO DO RELATORIOCOM AS SECOES PROCESSADAS,EM PAPEL E EM MEIO DIGITAL  </t>
  </si>
  <si>
    <t>CA0470</t>
  </si>
  <si>
    <t xml:space="preserve">01.004.0135-0      </t>
  </si>
  <si>
    <t xml:space="preserve">INTERPRETACAO DE LINHA SISMICA DE REFLEXAO,INCLUSIVE A ANALISE DE SECOES MIGRADAS E NAO MIGRADAS E A APRESENTACAO DO RELATORIO COM AS SECOES INTERPRETADAS,EM PAPEL E EM MEIO DIGITAL  </t>
  </si>
  <si>
    <t>CA0471</t>
  </si>
  <si>
    <t xml:space="preserve">01.004.0140-0      </t>
  </si>
  <si>
    <t xml:space="preserve">PROCESSAMENTO DE LINHA SISMICA DE REFRACAO,INCLUSIVE CORRECAO TOPOGRAFICA,FILTROS,GANHOS,ANA LISES DE VELOCIDADE E MIGRACAO,ATRAVES DE SOFTWARES ESPECIFICOS PARA ESTE FIM,E A APRESENTACAO DO RELATORIO COM AS SECOES PROCESSADAS EM PAPEL E EMMEIO DIGITAL  </t>
  </si>
  <si>
    <t>CA0472</t>
  </si>
  <si>
    <t xml:space="preserve">01.004.0145-0      </t>
  </si>
  <si>
    <t xml:space="preserve">PROCESSAMENTO E INTERPRETACAO DE LINHA SISMICA DE REFRACAO,INCLUSIVE A APRESENTACAO DE RELATORIO COM AS SECOES PROCESSADAS E INTERPRETADAS,EM PAPEL E EM MEIO DIGITAL  </t>
  </si>
  <si>
    <t>CA0473</t>
  </si>
  <si>
    <t xml:space="preserve">ABERTURA DE PICADAS EM TERRENO COM VEGETACAO QUE POSSIBILITE O USO APENAS DE FACAO E FOICE  </t>
  </si>
  <si>
    <t>CA0474</t>
  </si>
  <si>
    <t xml:space="preserve">ABERTURA DE PICADAS EM TERRENO QUE EXIJA ALEM DO USO DE FACAO E FOICE,TAMBEM MACHADO E MOTOSSERRA  </t>
  </si>
  <si>
    <t>CA0475</t>
  </si>
  <si>
    <t xml:space="preserve">01.006.0010-0      </t>
  </si>
  <si>
    <t xml:space="preserve">REGULARIZACAO DE TERRENO COM TRATOR EM TORNO DE 80CV,COMPREENDENDO ACERTO,RASPAGEM EVENTUALMENTE ATE 0,30M DE PROFUNDIDADE E AFASTAMENTO LATERAL DO MATERIAL EXCEDENTE  </t>
  </si>
  <si>
    <t>CA0476</t>
  </si>
  <si>
    <t xml:space="preserve">01.007.0080-0      </t>
  </si>
  <si>
    <t xml:space="preserve">POCO ARTESIANO,PROFUNDIDADE ATE 50 METROS,INCLUSIVE PERFURACAO,INSTALACAO E ANALISE DA AGUA,EXCLUSIVE MOTOBOMBA  </t>
  </si>
  <si>
    <t>CA0477</t>
  </si>
  <si>
    <t xml:space="preserve">01.007.0081-0      </t>
  </si>
  <si>
    <t xml:space="preserve">POCO ARTESIANO PROFUNDO,PROFUNDIDADE DE 51 METROS ATE 100 METROS,INCLUSIVE PERFURACAO,REVESTIMENTO E ANALISE DA AGUA,EXCLUSIVE MOTOBOMBA  </t>
  </si>
  <si>
    <t>CA0479</t>
  </si>
  <si>
    <t xml:space="preserve">01.016.0080-0      </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</si>
  <si>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  </t>
  </si>
  <si>
    <t>CA0480</t>
  </si>
  <si>
    <t xml:space="preserve">01.016.0081-0      </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</si>
  <si>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  </t>
  </si>
  <si>
    <t>CA0481</t>
  </si>
  <si>
    <t xml:space="preserve">01.016.0082-0      </t>
  </si>
  <si>
    <t xml:space="preserve">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  </t>
  </si>
  <si>
    <t>CA0482</t>
  </si>
  <si>
    <t xml:space="preserve">01.016.0083-0      </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</si>
  <si>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  </t>
  </si>
  <si>
    <t>CA0483</t>
  </si>
  <si>
    <t xml:space="preserve">01.016.0084-0      </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</si>
  <si>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  </t>
  </si>
  <si>
    <t>CA0484</t>
  </si>
  <si>
    <t xml:space="preserve">01.016.0085-0      </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</si>
  <si>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  </t>
  </si>
  <si>
    <t>CA0485</t>
  </si>
  <si>
    <t xml:space="preserve">01.016.0086-0      </t>
  </si>
  <si>
    <t xml:space="preserve">LEVANTAMENTO PLANIALTIMETRICO CADASTRAL DE AREA RURAL,DESTINADO A PROJETOS VIARIOS,DE SANEAMENTO,DUTOS,LINHAS DE TRANSMISSAO,ETC,EXECUTADOS COM POLIGONAL CLASSE II PAC,COMPREENDENDO CALCULOS E DESENHOS NA ESCALA DE 1:2000 ATE 1:500 EM AREASATE 1HA  </t>
  </si>
  <si>
    <t>CA0486</t>
  </si>
  <si>
    <t xml:space="preserve">01.016.0087-0      </t>
  </si>
  <si>
    <t xml:space="preserve">LEVANTAMENTO PLANIALTIMETRICO CADASTRAL DE AREA RURAL,DESTINADO A PROJETOS VIARIOS,DE SANEAMENTO,DUTOS,LINHAS DE TRANSMISSAO,ETC,EXECUTADOS COM POLIGONAL CLASSE II PAC,COMPREENDENDO CALCULOS E DESENHOS NA ESCALA DE 1:2000 ATE 1:500 EM AREASACIMA DE 1HA  </t>
  </si>
  <si>
    <t>CA0487</t>
  </si>
  <si>
    <t xml:space="preserve">01.016.0090-0      </t>
  </si>
  <si>
    <t xml:space="preserve">LEVANTAMENTO TOPOGRAFICO POR BATIMETRIA,SERVICOS DE CAMPO E ESCRITORIO,COM SECOES DE LEVANTAMENTO EQUIDISTANTE DE ATE 20METROS,INCLUSIVE TRANSPORTE DO PESSOAL,COM AREA DE ATE 10 HA (ESCALA 1:500)  </t>
  </si>
  <si>
    <t>CA0488</t>
  </si>
  <si>
    <t xml:space="preserve">01.016.0092-0      </t>
  </si>
  <si>
    <t xml:space="preserve">LEVANTAMENTO FOTOGRAFICO DE ASPECTO DE AREA URBANA,COM IMPRESSAO COLORIDA  </t>
  </si>
  <si>
    <t>CA0489</t>
  </si>
  <si>
    <t xml:space="preserve">01.016.0190-0      </t>
  </si>
  <si>
    <t xml:space="preserve">LEVANTAMENTO TOPOGRAFICO PLANIALTIMETRICO, EM AREAS DE RECUPERACAO DE LOGRADOUROS PUBLICOS  </t>
  </si>
  <si>
    <t>CA0490</t>
  </si>
  <si>
    <t xml:space="preserve">01.019.0040-0      </t>
  </si>
  <si>
    <t xml:space="preserve">LEVANTAMENTO CADASTRAL DAS PROFUNDIDADES DOS TUBOS E GALERIAS QUE CONCORREM EM UM POCO DE VISITA,PROFUNDIDADES ESTAS,MEDIDAS A REGUA E REFERENCIADAS A COTA DA TAMPA DO POCO-POCO ENCONTRADO EM CONDICOES DE LIMPEZA QUE PERMITAM A LEITURA IMEDIATA  </t>
  </si>
  <si>
    <t>CA0491</t>
  </si>
  <si>
    <t xml:space="preserve">01.019.0045-0      </t>
  </si>
  <si>
    <t xml:space="preserve">LEVANTAMENTO CADASTRAL DAS PROFUNDIDADES DOS TUBOS E GALERIAS QUE CONCORREM EM UM POCO DE VISITA,PROFUNDIDADES ESTAS,MEDIDAS A REGUA E REFERENCIADAS A COTA DA TAMPA DO POCO-POCO ENCONTRADO INUNDADO TENDO QUE SER ESGOTADO ANTES QUE SE POSSAFAZER A LEITURA  </t>
  </si>
  <si>
    <t>CA0492</t>
  </si>
  <si>
    <t xml:space="preserve">01.019.0050-0      </t>
  </si>
  <si>
    <t xml:space="preserve">LEVANTAMENTO CADASTRAL DAS PROFUNDIDADES DOS TUBOS E GALERIAS QUE CONCORREM EM UM POCO DE VISITA,PROFUNDIDADES ESTAS,MEDIDAS A REGUA E REFERENCIADAS A COTA DA TAMPA DO POCO-POCO ENCONTRADO ASSOREADO TENDO QUE SER LIMPO ANTES QUE SE POSSA FAZER A LEITURA  </t>
  </si>
  <si>
    <t>CA0493</t>
  </si>
  <si>
    <t xml:space="preserve">01.019.0055-0      </t>
  </si>
  <si>
    <t xml:space="preserve">LEVANTAMENTO CADASTRAL DAS PROFUNDIDADES DOS TUBOS E GALERIAS QUE CONCORREM EM UM POCO DE VISITA,PROFUNDIDADES ESTAS,MEDIDAS A REGUA E REFERENCIADAS A COTA DA TAMPA DO POCO-POCO EMMEIO A UMA VIA PUBLICA COM TRAFEGO,ENCONTRADO EM CONDICOESDE LIMPEZA QUE PERMITAM A LEITURA IMEDIATA  </t>
  </si>
  <si>
    <t>CA0494</t>
  </si>
  <si>
    <t xml:space="preserve">01.019.0060-0      </t>
  </si>
  <si>
    <t xml:space="preserve">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  </t>
  </si>
  <si>
    <t>CA0495</t>
  </si>
  <si>
    <t xml:space="preserve">01.019.0065-0      </t>
  </si>
  <si>
    <t xml:space="preserve">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  </t>
  </si>
  <si>
    <t>CA0496</t>
  </si>
  <si>
    <t xml:space="preserve">01.019.0070-0      </t>
  </si>
  <si>
    <t xml:space="preserve">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  </t>
  </si>
  <si>
    <t>CA0497</t>
  </si>
  <si>
    <t xml:space="preserve">01.019.0075-0      </t>
  </si>
  <si>
    <t xml:space="preserve">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  </t>
  </si>
  <si>
    <t>CA0498</t>
  </si>
  <si>
    <t xml:space="preserve">01.019.0080-0      </t>
  </si>
  <si>
    <t xml:space="preserve">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  </t>
  </si>
  <si>
    <t>CA0500</t>
  </si>
  <si>
    <t xml:space="preserve">01.050.0010-0      </t>
  </si>
  <si>
    <t xml:space="preserve">PROJETO BASICO DE ARQUITETURA PARA PREDIOS HOSPITALARES ATE 1.000M2,APRESENTADO NOS PADROES DA CONTRATANTE,INCLUSIVE ASLEGALIZACOES PERTINENTES,COORDENACAO E COMPATIBILIZACAO COMOS PROJETOS COMPLEMENTARES  </t>
  </si>
  <si>
    <t>CA0501</t>
  </si>
  <si>
    <t xml:space="preserve">01.050.0011-0      </t>
  </si>
  <si>
    <t xml:space="preserve">PROJETO BASICO DE ARQUITETURA PARA PREDIOS HOSPITALARES DE 1.001 ATE 4.000M2,APRESENTADO NOS PADROES DA CONTRATANTE,INCLUSIVE AS LEGALIZACOES PERTINENTES,COORDENACAO E COMPATIBILIZACAO COM OS PROJETOS COMPLEMENTARES  </t>
  </si>
  <si>
    <t>CA0502</t>
  </si>
  <si>
    <t xml:space="preserve">01.050.0012-0      </t>
  </si>
  <si>
    <t xml:space="preserve">PROJETO BASICO DE ARQUITETURA PARA PREDIOS HOSPITALARES ACIMA DE 4.000M2,APRESENTADO NOS PADROES DA CONTRATANTE,INCLUSIVE AS LEGALIZACOES PERTINENTES,COORDENACAO E COMPATIBILIZACAOCOM OS PROJETOS COMPLEMENTARES  </t>
  </si>
  <si>
    <t>CA0503</t>
  </si>
  <si>
    <t xml:space="preserve">01.050.0013-0      </t>
  </si>
  <si>
    <t xml:space="preserve">PROJETO EXECUTIVO ESTRUTURAL PARA PREDIOS HOSPITALARES ATE 1000M2,INCLUSIVE PROJETO BASICO,APRESENTADO NOS PADROES DA CONTRATANTE,CONSTANDO DE PLANTAS DE FORMA,ARMACAO E DETALHES  </t>
  </si>
  <si>
    <t>CA0504</t>
  </si>
  <si>
    <t xml:space="preserve">01.050.0014-0      </t>
  </si>
  <si>
    <t xml:space="preserve">PROJETO EXECUTIVO ESTRUTURAL PARA PREDIOS HOSPITALARES DE 1001 ATE 4000M2,INCLUSIVE PROJETO BASICO,APRESENTADO NOS PADROES DA CONTRATANTE,CONSTANDO DE PLANTAS DE FORMA,ARMACAO E DETALHES  </t>
  </si>
  <si>
    <t>CA0505</t>
  </si>
  <si>
    <t xml:space="preserve">01.050.0015-0      </t>
  </si>
  <si>
    <t xml:space="preserve">PROJETO EXECUTIVO ESTRUTURAL PARA PREDIOS HOSPITALARES ACIMADE 4000M2,INCLUSIVE PROJETO BASICO,APRESENTADO NOS PADROES DA CONTRATANTE,CONSTANDO DE PLANTAS DE FORMA,ARMACAO E DETALHES  </t>
  </si>
  <si>
    <t>CA0506</t>
  </si>
  <si>
    <t xml:space="preserve">01.050.0016-0      </t>
  </si>
  <si>
    <t xml:space="preserve">PROJETO EXECUTIVO DE ARQUITETURA PARA PREDIOS HOSPITALARES ATE 1000M2,INCLUSIVE PROJETO BASICO,APRESENTADO NOS PADROES DA CONTRATANTE,INCLUSIVE AS LEGALIZACOES PERTINENTES,COORDENACAO E COMPATIBILIZACAO COM OS PROJETOS COMPLEMENTARES  </t>
  </si>
  <si>
    <t>CA0507</t>
  </si>
  <si>
    <t xml:space="preserve">01.050.0017-0      </t>
  </si>
  <si>
    <t xml:space="preserve">PROJETO EXECUTIVO DE ARQUITETURA PARA PREDIOS HOSPITALARES DE 1001 ATE 4000M2,INCLUSIVE PROJETO BASICO,APRESENTADO NOS PADROES DA CONTRATANTE,INCLUSIVE AS LEGALIZACOES PERTINENTES,COORDENACAO E COMPATIBILIZACAO COM OS PROJETOS COMPLEMENTARES  </t>
  </si>
  <si>
    <t>CA0508</t>
  </si>
  <si>
    <t xml:space="preserve">01.050.0018-0      </t>
  </si>
  <si>
    <t xml:space="preserve">PROJETO EXECUTIVO DE ARQUITETURA PARA PREDIOS HOSPITALARES ACIMA DE 4.000M2,INCLUSIVE PROJETO BASICO,APRESENTADO NOS PADROES DA CONTRATANTE,INCLUSIVE AS LEGALIZACOES PERTINENTES,COORDENACAO E COMPATIBILIZACAO COM OS PROJETOS COMPLEMENTARES  </t>
  </si>
  <si>
    <t>CA0509</t>
  </si>
  <si>
    <t xml:space="preserve">01.050.0019-0      </t>
  </si>
  <si>
    <t xml:space="preserve">PROJETO BASICO DE ARQUITETURA PARA PREDIOS CULTURAIS ATE 500M2,APRESENTADO NOS PADROES DA CONTRATANTE,INCLUSIVE AS LEGALIZACOES PERTINENTES,COORDENACAO E COMPATIBILIZACAO COM OS PROJETOS COMPLEMENTARES  </t>
  </si>
  <si>
    <t>CA0510</t>
  </si>
  <si>
    <t xml:space="preserve">01.050.0020-0      </t>
  </si>
  <si>
    <t xml:space="preserve">PROJETO BASICO DE ARQUITETURA PARA PREDIOS CULTURAIS DE 501 ATE 3.000M2,APRESENTADO NOS PADROES DA CONTRATANTE,INCLUSIVEAS LEGALIZACOES PERTINENTES,COORDENACAO E COMPATIBILIZACAOCOM OS PROJETOS COMPLEMENTARES  </t>
  </si>
  <si>
    <t>CA0511</t>
  </si>
  <si>
    <t xml:space="preserve">01.050.0021-0      </t>
  </si>
  <si>
    <t xml:space="preserve">PROJETO BASICO DE ARQUITETURA PARA PREDIOS CULTURAIS ACIMA DE 3.000M2,APRESENTADO NOS PADROES DA CONTRATANTE,INCLUSIVE AS LEGALIZACOES PERTINENTES,COORDENACAO E COMPATIBILIZACAO COM OS PROJETOS COMPLEMENTARES  </t>
  </si>
  <si>
    <t>CA0512</t>
  </si>
  <si>
    <t xml:space="preserve">01.050.0022-0      </t>
  </si>
  <si>
    <t xml:space="preserve">PROJETO EXECUTIVO DE ARQUITETURA PARA PREDIOS CULTURAIS ATE 500M2,INCLUSIVE PROJETO BASICO,APRESENTADO NOS PADROES DA CONTRATANTE,INCLUSIVE AS LEGALIZACOES PERTINENTES,COORDENACAOE COMPATIBILIZACAO COM OS PROJETOS COMPLEMENTARES  </t>
  </si>
  <si>
    <t>CA0513</t>
  </si>
  <si>
    <t xml:space="preserve">01.050.0023-0      </t>
  </si>
  <si>
    <t xml:space="preserve">PROJETO EXECUTIVO DE ARQUITETURA PARA PREDIOS CULTURAIS DE 501 ATE 3.000M2,INCLUSIVE PROJETO BASICO,APRESENTADO NOS PADROES DA CONTRATANTE,INCLUSIVE AS LEGALIZACOES PERTINENTES,COORDENACAO E COMPATIBILIZACAO COM OS PROJETOS COMPLEMENTARES  </t>
  </si>
  <si>
    <t>CA0514</t>
  </si>
  <si>
    <t xml:space="preserve">01.050.0024-0      </t>
  </si>
  <si>
    <t xml:space="preserve">PROJETO EXECUTIVO DE ARQUITETURA PARA PREDIOS CULTURAIS ACIMA DE 3.000M2,INCLUSIVE PROJETO BASICO,APRESENTADO NOS PADROES DA CONTRATANTE,INCLUSIVE AS LEGALIZACOES PERTINENTES,COORDENACAO E COMPATIBILIZACAO COM OS PROJETOS COMPLEMENTARES  </t>
  </si>
  <si>
    <t>CA0515</t>
  </si>
  <si>
    <t xml:space="preserve">01.050.0025-0      </t>
  </si>
  <si>
    <t xml:space="preserve">PROJETO EXECUTIVO ESTRUTURAL PARA PREDIOS CULTURAIS ATE 500M2,INCLUSIVE PROJETO BASICO,APRESENTADO NOS PADROES DA CONTRATANTE,CONSTANDO DE PLANTAS DE FORMA,ARMACAO E DETALHES  </t>
  </si>
  <si>
    <t>CA0516</t>
  </si>
  <si>
    <t xml:space="preserve">01.050.0026-0      </t>
  </si>
  <si>
    <t xml:space="preserve">PROJETO EXECUTIVO ESTRUTURAL PARA PREDIOS CULTURAIS DE 501 ATE 3000M2,INCLUSIVE PROJETO BASICO,APRESENTADO NOS PADROES DA CONTRATANTE,CONSTANDO DE PLANTAS DE FORMA,ARMACAO E DETALHES  </t>
  </si>
  <si>
    <t>CA0517</t>
  </si>
  <si>
    <t xml:space="preserve">01.050.0027-0      </t>
  </si>
  <si>
    <t xml:space="preserve">PROJETO EXECUTIVO ESTRUTURAL PARA PREDIOS CULTURAIS ACIMA DE 3000M2,INCLUSIVE PROJETO BASICO,APRESENTADO NOS PADROES DACONTRATANTE,CONSTANDO DE PLANTAS DE FORMA,ARMACAO E DETALHES  </t>
  </si>
  <si>
    <t>CA0518</t>
  </si>
  <si>
    <t xml:space="preserve">01.050.0028-0      </t>
  </si>
  <si>
    <t xml:space="preserve">PROJETO BASICO DE ARQUITETURA PARA PREDIOS ESCOLARES E/OU ADMINISTRATIVOS ATE 500M2,APRESENTADO NOS PADROES DA CONTRATANTE,INCLUSIVE AS LEGALIZACOES PERTINENTES,COORDENACAO E COMPATIBILIZACAO COM OS PROJETOS COMPLEMENTARES  </t>
  </si>
  <si>
    <t>CA0519</t>
  </si>
  <si>
    <t xml:space="preserve">01.050.0029-0      </t>
  </si>
  <si>
    <t xml:space="preserve">PROJETO BASICO DE ARQUITETURA PARA PREDIOS ESCOLARES E/OU ADMINISTRATIVOS DE 501 ATE 3.000M2,APRESENTADO NOS PADROES DACONTRATANTE,INCLUSIVE AS LEGALIZACOES PERTINENTES,COORDENACAO E COMPATIBILIZACAO COM OS PROJETOS COMPLEMENTARES  </t>
  </si>
  <si>
    <t>CA0520</t>
  </si>
  <si>
    <t xml:space="preserve">01.050.0030-0      </t>
  </si>
  <si>
    <t xml:space="preserve">PROJETO BASICO DE ARQUITETURA PARA PREDIOS ESCOLARES E/OU ADMINISTRATIVOS ACIMA DE 3.000M2,APRESENTADO NOS PADROES DA CONTRATANTE,INCLUSIVE AS LEGALIZACOES PERTINENTES,COORDENACAOE COMPATIBILIZACAO COM OS PROJETOS COMPLEMENTARES  </t>
  </si>
  <si>
    <t>CA0521</t>
  </si>
  <si>
    <t xml:space="preserve">01.050.0031-0      </t>
  </si>
  <si>
    <t xml:space="preserve">PROJETO EXECUTIVO DE ARQUITETURA PARA PREDIOS ESCOLARES E/OU ADMINISTRATIVOS ATE 500M2,INCLUSIVE PROJETO BASICO,APRESENTADO NOS PADROES DA CONTRATANTE,INCLUSIVE AS LEGALIZACOES PERTINENTES,COORDENACAO E COMPATIBILIZACAO COM OS PROJETOS COMPLEMENTARES  </t>
  </si>
  <si>
    <t>CA0522</t>
  </si>
  <si>
    <t xml:space="preserve">01.050.0032-0      </t>
  </si>
  <si>
    <t xml:space="preserve">PROJETO EXECUTIVO DE ARQUITETURA PARA PREDIOS ESCOLARES E/OU ADMINISTRATIVOS DE 501 ATE 3.000M2,INCLUSIVE PROJETO BASICO,APRESENTADO NOS PADROES DA CONTRATANTE,INCLUSIVE AS LEGALIZACOES PERTINENTES,COORDENACAO E COMPATIBILIZACAO COM OS PROJETOS COMPLEMENTARES  </t>
  </si>
  <si>
    <t>CA0523</t>
  </si>
  <si>
    <t xml:space="preserve">01.050.0033-0      </t>
  </si>
  <si>
    <t xml:space="preserve">PROJETO EXECUTIVO DE ARQUITETURA PARA PREDIOS ESCOLARES E/OU ADMINISTRATIVOS ACIMA DE 3.000M2,INCLUSIVE PROJETO BASICO,APRESENTADO NOS PADROES DA CONTRATANTE,INCLUSIVE AS LEGALIZACOES PERTINENTES,COORDENACAO E COMPATIBILIZACAO COM OS PROJETOS COMPLEMENTARES  </t>
  </si>
  <si>
    <t>CA0524</t>
  </si>
  <si>
    <t xml:space="preserve">01.050.0034-0      </t>
  </si>
  <si>
    <t xml:space="preserve">PROJETO EXECUTIVO ESTRUTURAL PARA PREDIOS ESCOLARES E ADMINISTRATIVOS ATE 500M2,INCLUSIVE PROJETO BASICO,APRESENTADO NOSPADROES DA CONTRATANTE,CONSTANDO DE PLANTAS DE FORMA,ARMACAO E DETALHES  </t>
  </si>
  <si>
    <t>CA0525</t>
  </si>
  <si>
    <t xml:space="preserve">01.050.0035-0      </t>
  </si>
  <si>
    <t xml:space="preserve">PROJETO EXECUTIVO ESTRUTURAL PARA PREDIOS ESCOLARES E ADMINISTRATIVOS DE 501 ATE 3.000M2,INCLUSIVE PROJETO BASICO,APRESENTADO NOS PADROES DA CONTRATANTE,CONSTANDO DE PLANTAS DE FORMA,ARMACAO E DETALHES  </t>
  </si>
  <si>
    <t>CA0526</t>
  </si>
  <si>
    <t xml:space="preserve">01.050.0036-0      </t>
  </si>
  <si>
    <t xml:space="preserve">PROJETO EXECUTIVO ESTRUTURAL PARA PREDIOS ESCOLARES E ADMINISTRATIVOS ACIMA DE 3.000M2,INCLUSIVE PROJETO BASICO,APRESENTADO NOS PADROES DA CONTRATANTE,CONSTANDO DE PLANTAS DE FORMA,ARMACAO E DETALHES  </t>
  </si>
  <si>
    <t>CA0527</t>
  </si>
  <si>
    <t xml:space="preserve">01.050.0037-0      </t>
  </si>
  <si>
    <t xml:space="preserve">PROJETO BASICO DE ARQUITETURA PARA LOTEAMENTOS COM 3 UNIDADES UNIFAMILIARES OU BIFAMILIARES PARA AREAS ATE 12.000M2,APRESENTADO NOS PADROES DA CONTRATANTE, INCLUSIVE AS LEGALIZACOES PERTINENTES,COORDENACAO E COMPATIBILIZACAO COM OS PROJETOSCOMPLEMENTARES  </t>
  </si>
  <si>
    <t>CA0528</t>
  </si>
  <si>
    <t xml:space="preserve">01.050.0038-0      </t>
  </si>
  <si>
    <t xml:space="preserve">PROJETO BASICO DE ARQUITETURA PARA LOTEAMENTOS COM 3 UNIDADES UNIFAMILIARES OU BIFAMILIARES PARA AREAS DE 12.001 ATE 36.000M2,APRESENTADO NOS PADROES DA CONTRATANTE,INCLUSIVE AS LEGALIZACOES PERTINENTES,COORDENACAO E COMPATIBILIZACAO COM OSPROJETOS COMPLEMENTARES  </t>
  </si>
  <si>
    <t>CA0529</t>
  </si>
  <si>
    <t xml:space="preserve">01.050.0039-0      </t>
  </si>
  <si>
    <t xml:space="preserve">PROJETO BASICO DE ARQUITETURA PARA LOTEAMENTOS COM 3 UNIDADES UNIFAMILIARES OU BIFAMILIARES PARA AREAS ACIMA DE 36.000M2,APRESENTADO NOS PADROES DA CONTRATANTE,INCLUSIVE AS LEGALIZACOES PERTINENTES,COORDENACAO E COMPATIBILIZACAO COM OS PROJETOS COMPLEMENTARES  </t>
  </si>
  <si>
    <t>CA0530</t>
  </si>
  <si>
    <t xml:space="preserve">01.050.0040-0      </t>
  </si>
  <si>
    <t xml:space="preserve">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  </t>
  </si>
  <si>
    <t>CA0531</t>
  </si>
  <si>
    <t xml:space="preserve">01.050.0041-0      </t>
  </si>
  <si>
    <t xml:space="preserve">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  </t>
  </si>
  <si>
    <t>CA0532</t>
  </si>
  <si>
    <t xml:space="preserve">01.050.0042-0      </t>
  </si>
  <si>
    <t xml:space="preserve">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  </t>
  </si>
  <si>
    <t>CA0533</t>
  </si>
  <si>
    <t xml:space="preserve">01.050.0043-0      </t>
  </si>
  <si>
    <t xml:space="preserve">PROJETO BASICO DE ARQUITETURA PARA HABITACAO/EDIFICIOS ATE 6.000M2,APRESENTADO NOS PADROES DA CONTRATANTE,INCLUSIVE AS LEGALIZACOES PERTINENTES,COORDENACAO E COMPATIBILIZACAO COM OS PROJETOS COMPLEMENTARES  </t>
  </si>
  <si>
    <t>CA0534</t>
  </si>
  <si>
    <t xml:space="preserve">01.050.0044-0      </t>
  </si>
  <si>
    <t xml:space="preserve">PROJETO BASICO DE ARQUITETURA PARA HABITACAO/EDIFICIOS DE 6.001 ATE 12.000M2,APRESENTADO NOS PADROES DA CONTRATANTE,INCLUSIVE AS LEGALIZACOES PERTINENTES,COORDENACAO E CCOMPATIBILIZACAO COM OS PROJETOS COMPLEMENTARES  </t>
  </si>
  <si>
    <t>CA0535</t>
  </si>
  <si>
    <t xml:space="preserve">01.050.0045-0      </t>
  </si>
  <si>
    <t xml:space="preserve">PROJETO BASICO DE ARQUITETURA PARA HABITACAO/EDIFICIOS ACIMA DE 12.000M2,APRESENTADO NOS PADROES DA CONTRATANTE,INCLUSIVE AS LEGALIZACOES PERTINENTES,COORDENACAO E COMPATIBILIZACAOCOM OS PROJETOS COMPLEMENTARES  </t>
  </si>
  <si>
    <t>CA0536</t>
  </si>
  <si>
    <t xml:space="preserve">01.050.0046-0      </t>
  </si>
  <si>
    <t xml:space="preserve">PROJETO EXECUTIVO DE ARQUITETURA PARA HABITACAO/EDIFICIOS ATE 6.000M2,INCLUSIVE PROJETO BASICO,APRESENTADO NOS PADROES DA CONTRATANTE,INCLUSIVE AS LEGALIZACOES PERTINENTES,COORDENACAO E COMPATIBILIZACAO COM OS PROJETOS COMPLEMENTARES  </t>
  </si>
  <si>
    <t>CA0537</t>
  </si>
  <si>
    <t xml:space="preserve">01.050.0047-0      </t>
  </si>
  <si>
    <t xml:space="preserve">PROJETO EXECUTIVO DE ARQUITETURA PARA HABITACAO/EDIFICIOS DE 6.001 ATE 12.000M2,INCLUSIVE PROJETO BASICO,APRESENTADO NOSPADROES DA CONTRATANTE,INCLUSIVE AS LEGALIZACOES PERTINENTES,COORDENACAO E COMPATIBILIZACAO COM OS PROJETOS COMPLEMENTARES  </t>
  </si>
  <si>
    <t>CA0538</t>
  </si>
  <si>
    <t xml:space="preserve">01.050.0048-0      </t>
  </si>
  <si>
    <t xml:space="preserve">PROJETO EXECUTIVO DE ARQUITETURA PARA HABITACAO/EDIFICIOS ACIMA DE 12.000M2,INCLUSIVE PROJETO BASICO,APRESENTADO NOS PADROES DA CONTRATANTE,INCLUSIVE AS LEGALIZACOES PERTINENTES,COORDENACAO E COMPATIBLIZACAO COM OS PROJETOS COMPLEMENTARES  </t>
  </si>
  <si>
    <t>CA0539</t>
  </si>
  <si>
    <t xml:space="preserve">01.050.0049-0      </t>
  </si>
  <si>
    <t xml:space="preserve">PROJETO EXECUTIVO DE INSTALACAO DE INCENDIO E SPDA PARA PREDIOS ESCOLARES E/OU ADMINISTRATIVOS ATE 500M2,INCLUSIVE PROJETO BASICO,APRESENTADO NOS PADROES DA CONTRATANTE,INCLUSIVE AS LEGALIZACOES PERTINENTES  </t>
  </si>
  <si>
    <t>CA0540</t>
  </si>
  <si>
    <t xml:space="preserve">01.050.0050-0      </t>
  </si>
  <si>
    <t xml:space="preserve">PROJETO EXECUTIVO DE INSTALACAO DE INCENDIO E SPDA PARA PREDIOS ESCOLARES E/OU ADMINISTRATIVOS DE 501 ATE 3.000M2,INCLUSIVE PROJETO BASICO,APRESENTADO NOS PADROES DA CONTRATANTE,INCLUSIVE AS LEGALIZACOES PERTINENTES  </t>
  </si>
  <si>
    <t>CA0541</t>
  </si>
  <si>
    <t xml:space="preserve">01.050.0051-0      </t>
  </si>
  <si>
    <t xml:space="preserve">PROJETO EXECUTIVO DE INSTALACAO DE INCENDIO E SPDA PARA PREDIOS ESCOLARES E/OU ADMINISTRATIVOS ACIMA DE 3.000M2,INCLUSIVE PROJETO BASICO,APRESENTADO NOS PADROES DA CONTRATANTE,INCLUSIVE AS LEGALILIZACOES PERTINENTES  </t>
  </si>
  <si>
    <t>CA0542</t>
  </si>
  <si>
    <t xml:space="preserve">01.050.0052-0      </t>
  </si>
  <si>
    <t xml:space="preserve">PROJETO EXECUTIVO DE INSTALACAO DE INCENDIO E SPDA PARA PREDIOS CULTURAIS ATE 500M2,INCLUSIVE PROJETO BASICO,APRESENTADONOS PADROES DA CONTRATANTE,INCLUSIVE AS LEGALIZACOES PERTINENTES  </t>
  </si>
  <si>
    <t>CA0543</t>
  </si>
  <si>
    <t xml:space="preserve">01.050.0053-0      </t>
  </si>
  <si>
    <t xml:space="preserve">PROJETO EXECUTIVO DE INSTALACAO DE INCENDIO E SPDA PARA PREDIOS CULTURAIS ACIMA DE 500M2,INCLUSIVE PROJETO BASICO,APRESENTADO NOS PADROES DA CONTRATANTE,INCLUSIVE AS LEGALIZACOES PERTINENTES  </t>
  </si>
  <si>
    <t>CA0544</t>
  </si>
  <si>
    <t xml:space="preserve">01.050.0054-0      </t>
  </si>
  <si>
    <t xml:space="preserve">PROJETO EXECUTIVO DE INSTALACAO DE INCENDIO E SPDA PARA PREDIOS HOSPITALARES,INCLUSIVE PROJETO BASICO,APRESENTADO NOS PADROES DA CONTRATANTE,INCLUSIVE AS LEGALIZACOES PERTINENTES  </t>
  </si>
  <si>
    <t>CA0545</t>
  </si>
  <si>
    <t xml:space="preserve">01.050.0055-0      </t>
  </si>
  <si>
    <t xml:space="preserve">PROJETO EXECUTIVO DE INSTALACAO DE INCENDIO E SPDA PARA HABITACOES/EDIFICIOS ATE 500M2,INCLUSIVE PROJETO BASICO,APRESENTADO NOS PADROES DA CONTRATANTE,INCLUSIVE AS LEGALIZACOES PERTINENTES  </t>
  </si>
  <si>
    <t>CA0546</t>
  </si>
  <si>
    <t xml:space="preserve">01.050.0056-0      </t>
  </si>
  <si>
    <t xml:space="preserve">PROJETO EXECUTIVO DE INSTALACAO DE INCENDIO E SPDA PARA HABITACOES/EDIFICIOS DE 501 ATE 3.000M2,INCLUSIVE PROJETO BASICO,APRESENTADO NOS PADROES DA CONTRATANTE,INCLUSIVE AS LEGALIZACOES PERTINENTES  </t>
  </si>
  <si>
    <t>CA0547</t>
  </si>
  <si>
    <t xml:space="preserve">01.050.0057-0      </t>
  </si>
  <si>
    <t xml:space="preserve">PROJETO EXECUTIVO DE INSTALACAO DE INCENDIO E SPDA PARA HABITACOES/EDIFICIOS ACIMA DE 3000M2,INCLUSIVE PROJETO BASICO,APRESENTADO NOS PADROES DA CONTRATANTE,INCLUSIVE AS LEGALIZACOES PERTINENTES  </t>
  </si>
  <si>
    <t>CA0548</t>
  </si>
  <si>
    <t xml:space="preserve">01.050.0058-0      </t>
  </si>
  <si>
    <t xml:space="preserve">PROJETO EXECUTIVO DE INSTALACAO DE INCENDIO E SPDA PARA HABITACAO/LOTEAMENTO ATE 36.000M2,INCLUSIVE PROJETO BASICO,APRESENTADO NOS PADROES DA CONTRATANTE,INCLUSIVE AS LEGALIZACOESPERTINENTES  </t>
  </si>
  <si>
    <t>CA0549</t>
  </si>
  <si>
    <t xml:space="preserve">01.050.0059-0      </t>
  </si>
  <si>
    <t xml:space="preserve">PROJETO EXECUTIVO DE INSTALACAO DE INCENDIO E SPDA PARA HABITACAO/LOTEAMENTO ACIMA DE 36.000M2,INCLUSIVE PROJETO BASICO,APRESENTADO NOS PADROES DA CONTRATANTE,INCLUSIVE AS LEGALIZACOES PERTINENTES  </t>
  </si>
  <si>
    <t>CA0550</t>
  </si>
  <si>
    <t xml:space="preserve">01.050.0060-0      </t>
  </si>
  <si>
    <t xml:space="preserve">PROJETO EXECUTIVO DE INSTALACAO DE GAS PARA PREDIOS ESCOLARES E/OU ADMINISTRATIVOS ATE 500M2,INCLUSIVE PROJETO BASICO,APRESENTADO NOS PADROES DA CONTRATANTE,INCLUSIVE AS LEGALIZACOES PERTINENTES  </t>
  </si>
  <si>
    <t>CA0551</t>
  </si>
  <si>
    <t xml:space="preserve">01.050.0061-0      </t>
  </si>
  <si>
    <t xml:space="preserve">PROJETO EXECUTIVO DE INSTALACAO DE GAS PARA PREDIOS ESCOLARES E/OU ADMINISTRATIVOS ACIMA DE 500M2,INCLUSIVE PROJETO BASICO,APRESENTADO NOS PADROES DA CONTRATANTE,INCLUSIVE AS LEGALIZACOES PERTINENTES  </t>
  </si>
  <si>
    <t>CA0552</t>
  </si>
  <si>
    <t xml:space="preserve">01.050.0062-0      </t>
  </si>
  <si>
    <t xml:space="preserve">PROJETO EXECUTIVO DE INSTALACAO DE GAS PARA PREDIOS CULTURAIS,INCLUSIVE PROJETO BASICO,APRESENTADO NOS PADROES DA CONTRATANTE,INCLUSIVE AS LEGALIZACOES PERTINENTES  </t>
  </si>
  <si>
    <t>CA0553</t>
  </si>
  <si>
    <t xml:space="preserve">01.050.0063-0      </t>
  </si>
  <si>
    <t xml:space="preserve">PROJETO EXECUTIVO DE INSTALACAO DE GAS PARA PREDIOS HOSPITALARES ATE 4.000M2,INCLUSIVE PROJETO BASICO,APRESENTADO NOS PADROES DA CONTRATANTE,INCLUSIVE AS LEGALIZACOES PERTINENTES  </t>
  </si>
  <si>
    <t>CA0554</t>
  </si>
  <si>
    <t xml:space="preserve">01.050.0064-0      </t>
  </si>
  <si>
    <t xml:space="preserve">PROJETO EXECUTIVO DE INSTALACAO DE GAS PARA PREDIOS HOSPITALARES ACIMA DE 4.000M2,INCLUSIVE PROJETO BASICO,APRESENTADO NOS PADROES DA CONTRATANTE,INCLUSIVE AS LEGALIZACOES PERTINENTES  </t>
  </si>
  <si>
    <t>CA0555</t>
  </si>
  <si>
    <t xml:space="preserve">01.050.0065-0      </t>
  </si>
  <si>
    <t xml:space="preserve">PROJETO EXECUTIVO DE INSTALACAO DE GAS PARA HABITACOES/EDIFICIOS ATE 500M2,INCLUSIVE PROJETO BASICO,APRESENTADO NOS PADROES DA CONTRATANTE,INCLUSIVE AS LEGALIZACOES PERTINENTES  </t>
  </si>
  <si>
    <t>CA0556</t>
  </si>
  <si>
    <t xml:space="preserve">01.050.0066-0      </t>
  </si>
  <si>
    <t xml:space="preserve">PROJETO EXECUTIVO DE INSTALACAO DE GAS PARA HABITACOES/EDIFICIOS ACIMA DE 500M2,INCLUSIVE PROJETO BASICO,APRESENTADO NOSPADROES DA CONTRATANTE,INCLUSIVE AS LEGALIZACOES PERTINENTES  </t>
  </si>
  <si>
    <t>CA0557</t>
  </si>
  <si>
    <t xml:space="preserve">01.050.0067-0      </t>
  </si>
  <si>
    <t xml:space="preserve">PROJETO EXECUTIVO DE INSTALACAO DE GAS PARA HABITACAO/LOTEAMENTO ATE 12.000M2,INCLUSIVE PROJETO BASICO,APRESENTADO NOS PADROES DA CONTRATANTE,INCLUSIVE AS LEGALIZACOES PERTINENTES  </t>
  </si>
  <si>
    <t>CA0558</t>
  </si>
  <si>
    <t xml:space="preserve">01.050.0068-0      </t>
  </si>
  <si>
    <t xml:space="preserve">PROJETO EXECUTIVO DE INSTALACAO DE GAS PARA HABITACAO/LOTEAMENTO ACIMA DE 12.000M2,INCLUSIVE PROJETO BASICO,APRESENTADONOS PADROES DA CONTRATANTE,INCLUSIVE AS LEGALIZACOES PERTINENTES  </t>
  </si>
  <si>
    <t>CA0568</t>
  </si>
  <si>
    <t xml:space="preserve">01.050.0078-0      </t>
  </si>
  <si>
    <t xml:space="preserve">PROJETO EXECUTIVO DE INSTALACAO DE TELEMATICA PARA PREDIOS ESCOLARES E/OU ADMINISTRATIVOS ATE 500M2,INCLUSIVE PROJETO BASICO,APRESENTADO NOS PADROES DA CONTRATANTE,INCLUSIVE AS LEGALIZACOES PERTINENTES  </t>
  </si>
  <si>
    <t>CA0569</t>
  </si>
  <si>
    <t xml:space="preserve">01.050.0079-0      </t>
  </si>
  <si>
    <t xml:space="preserve">PROJETO EXECUTIVO DE INSTALACAO DE TELEMATICA PARA PREDIOS ESCOLARES E/OU ADMINISTRATIVOS ACIMA DE 500M2,INCLUSIVE PROJETO BASICO,APRESENTADO NOS PADROES DA CONTRATANTE,INCLUSIVE AS LEGALIZACOES PERTINENTES  </t>
  </si>
  <si>
    <t>CA0570</t>
  </si>
  <si>
    <t xml:space="preserve">01.050.0080-0      </t>
  </si>
  <si>
    <t xml:space="preserve">PROJETO EXECUTIVO DE INSTALACAO DE TELEMATICA PARA PREDIOS CULTURAIS ATE 500M2,INCLUSIVE PROJETO BASICO,APRESENTADO NOSPADROES DA CONTRATANTE,INCLUSIVE AS LEGALIZACOES PERTINENTES  </t>
  </si>
  <si>
    <t>CA0571</t>
  </si>
  <si>
    <t xml:space="preserve">01.050.0081-0      </t>
  </si>
  <si>
    <t xml:space="preserve">PROJETO EXECUTIVO DE INSTALACAO DE TELEMATICA PARA PREDIOS CULTURAIS ACIMA DE 500M2,INCLUSIVE PROJETO BASICO,APRESENTADONOS PADROES DA CONTRATANTE,INCLUSIVE AS LEGALIZACOES PERTINENTES  </t>
  </si>
  <si>
    <t>CA0572</t>
  </si>
  <si>
    <t xml:space="preserve">01.050.0082-0      </t>
  </si>
  <si>
    <t xml:space="preserve">PROJETO EXECUTIVO DE INSTALACAO DE TELEMATICA PARA PREDIOS HOSPITALARES,INCLUSIVE PROJETO BASICO,APRESENTADO NOS PADROESDA CONTRATANTE,INCLUSIVE AS LEGALIZACOES PERTINENTES  </t>
  </si>
  <si>
    <t>CA0573</t>
  </si>
  <si>
    <t xml:space="preserve">01.050.0083-0      </t>
  </si>
  <si>
    <t xml:space="preserve">PROJETO EXECUTIVO DE INSTALACAO DE TELEMATICA PARA HABITACOES/EDIFICIOS ATE 500M2,INCLUSIVE PROJETO BASICO,APRESENTADO NOS PADROES DA CONTRATANTE,INCLUSIVE AS LEGALIZACOES PERTINENTES  </t>
  </si>
  <si>
    <t>CA0574</t>
  </si>
  <si>
    <t xml:space="preserve">01.050.0084-0      </t>
  </si>
  <si>
    <t xml:space="preserve">PROJETO EXECUTIVO DE INSTALACAO DE TELEMATICA PARA HABITACOES/EDIFICIOS DE 501 ATE 3.000M2,INCLUSIVE PROJETO BASICO,APRESENTADO NOS PADROES DA CONTRATANTE,INCLUSIVE AS LEGALIZACOESPERTINENTES  </t>
  </si>
  <si>
    <t>CA0575</t>
  </si>
  <si>
    <t xml:space="preserve">01.050.0085-0      </t>
  </si>
  <si>
    <t xml:space="preserve">PROJETO EXECUTIVO DE INSTALACAO DE TELEMATICA PARA HABITACAO/LOTEAMENTO ATE 12.000M2,INCLUSIVE PROJETO BASICO,APRESENTADO NOS PADROES DA CONTRATANTE,INCLUSIVE AS LEGALIZACOES PERTINENTES  </t>
  </si>
  <si>
    <t>CA0576</t>
  </si>
  <si>
    <t xml:space="preserve">01.050.0086-0      </t>
  </si>
  <si>
    <t xml:space="preserve">PROJETO EXECUTIVO DE INSTALACAO DE TELEMATICA PARA HABITACAO/LOTEAMENTO ACIMA DE 12.000M2,INCLUSIVE PROJETO BASICO,APRESENTADO NOS PADROES DA CONTRATANTE,INCLUSIVE AS LEGALIZACOESPERTINENTES  </t>
  </si>
  <si>
    <t>CA0577</t>
  </si>
  <si>
    <t xml:space="preserve">01.050.0087-0      </t>
  </si>
  <si>
    <t xml:space="preserve">PROJETO EXECUTIVO DE INSTALACAO DE ESGOTO SANITARIO E AGUAS PLUVIAIS PARA PREDIOS ESCOLARES E/OU ADMINISTRATIVOS ATE 500M2,INCLUSIVE PROJETO BASICO,APRESENTADO NOS PADROES DA CONTRATANTE,INCLUSIVE AS LEGALIZACOES PERTINENTES  </t>
  </si>
  <si>
    <t>CA0578</t>
  </si>
  <si>
    <t xml:space="preserve">01.050.0088-0      </t>
  </si>
  <si>
    <t xml:space="preserve">PROJETO EXECUTIVO DE INSTALACAO DE ESGOTO SANITARIO E AGUAS PLUVIAIS PARA PREDIOS ESCOLARES E/OU ADMINISTRATIVOS DE 501ATE 3.000M2,INCLUSIVE PROJETO BASICO,APRESENTADO NOS PADROESDA CONTRATANTE,INCLUSIVE AS LEGALIZACOES PERTINENTES  </t>
  </si>
  <si>
    <t>CA0579</t>
  </si>
  <si>
    <t xml:space="preserve">01.050.0089-0      </t>
  </si>
  <si>
    <t xml:space="preserve">PROJETO EXECUTIVO DE INSTALACAO DE ESGOTO SANITARIO E AGUAS PLUVIAIS PARA PREDIOS ESCOLARES E/OU ADMINISTRATIVOS ACIMA DE 3.000M2,INCLUSIVE PROJETO BASICO,APRESENTADO NOS PADROES DA CONTRATANTE,INCLUSIVE AS LEGALIZACOES PERTINENTES  </t>
  </si>
  <si>
    <t>CA0580</t>
  </si>
  <si>
    <t xml:space="preserve">01.050.0090-0      </t>
  </si>
  <si>
    <t xml:space="preserve">PROJETO EXECUTIVO DE INSTALACAO DE ESGOTO SANITARIO E AGUAS PLUVIAIS PARA PREDIOS CULTURAIS,INCLUSIVE PROJETO BASICO,APRESENTADO NOS PADROES DA CONTRATANTE,INCLUSIVE AS LEGALIZACOES PERTINENTES  </t>
  </si>
  <si>
    <t>CA0581</t>
  </si>
  <si>
    <t xml:space="preserve">01.050.0091-0      </t>
  </si>
  <si>
    <t xml:space="preserve">PROJETO EXECUTIVO DE INSTALACAO DE ESGOTO SANITARIO E AGUAS PLUVIAIS PARA PREDIOS HOSPITALARES ATE 4.000M2,INCLUSIVE PROJETO BASICO,APRESENTADO NOS PADROES DA CONTRATANTE,INCLUSIVEAS LEGALIZACOES PERTINENTES  </t>
  </si>
  <si>
    <t>CA0582</t>
  </si>
  <si>
    <t xml:space="preserve">01.050.0092-0      </t>
  </si>
  <si>
    <t xml:space="preserve">PROJETO EXECUTIVO DE INSTALACAO DE ESGOTO SANITARIO E AGUAS PLUVIAIS PARA PREDIOS HOSPITALARES ACIMA DE 4.000M2,INCLUSIVE PROJETO BASICO,APRESENTADO NOS PADROES DA CONTRATANTE,INCLUSIVE AS LEGALIZACOES PERTINENTES  </t>
  </si>
  <si>
    <t>CA0583</t>
  </si>
  <si>
    <t xml:space="preserve">01.050.0093-0      </t>
  </si>
  <si>
    <t xml:space="preserve">PROJETO EXECUTIVO DE INSTALACAO DE ESGOTO SANITARIO E AGUAS PLUVIAIS PARA URBANIZACAO ATE 15.000M2,INCLUSIVE PROJETO BASICO,APRESENTADO NOS PADROES DA CONTRATANTE,INCLUSIVE AS LEGALIZACOES PERTINENTES  </t>
  </si>
  <si>
    <t>CA0584</t>
  </si>
  <si>
    <t xml:space="preserve">01.050.0094-0      </t>
  </si>
  <si>
    <t xml:space="preserve">PROJETO EXECUTIVO DE INSTALACAO DE ESGOTO SANITARIO E AGUAS PLUVIAIS PARA URBANIZACAO ACIMA DE 15.000M2,INCLUSIVE PROJETO BASICO,APRESENTADO NOS PADROES DA CONTRATANTE,INCLUSIVE ASLEGALIZACOES PERTINENTES  </t>
  </si>
  <si>
    <t>CA0585</t>
  </si>
  <si>
    <t xml:space="preserve">01.050.0095-0      </t>
  </si>
  <si>
    <t xml:space="preserve">PROJETO EXECUTIVO DE INSTALACAO DE ESGOTO SANITARIO E AGUAS PLUVIAIS PARA HABITACAO/LOTEAMENTO ATE 12.000M2,INCLUSIVE PROJETO BASICO,APRESENTADO NOS PADROES DA CONTRATANTE,INCLUSIVE AS LEGALIZACOES PERTINENTES  </t>
  </si>
  <si>
    <t>CA0586</t>
  </si>
  <si>
    <t xml:space="preserve">01.050.0096-0      </t>
  </si>
  <si>
    <t xml:space="preserve">PROJETO EXECUTIVO DE INSTALACAO DE ESGOTO SANITARIO E AGUAS PLUVIAIS PARA HABITACAO/LOTEAMENTO DE 12.001 ATE 36.000M2,INCLUSIVE PROJETO BASICO,APRESENTADO NOS PADROES DA CONTRATANTE,INCLUSIVE AS LEGALIZACOES PERTINENTES  </t>
  </si>
  <si>
    <t>CA0587</t>
  </si>
  <si>
    <t xml:space="preserve">01.050.0097-0      </t>
  </si>
  <si>
    <t xml:space="preserve">PROJETO EXECUTIVO DE INSTALACAO DE ESGOTO SANITARIO E AGUAS PLUVIAIS PARA HABITACAO/LOTEAMENTO ACIMA DE 36.000M2,INCLUSIVE PROJETO BASICO,APRESENTADO NOS PADROES DA CONTRATANTE,INCLUSIVE AS LEGALIZACOES PERTINENTES  </t>
  </si>
  <si>
    <t>CA0588</t>
  </si>
  <si>
    <t xml:space="preserve">01.050.0098-0      </t>
  </si>
  <si>
    <t xml:space="preserve">PROJETO EXECUTIVO DE INSTALACAO HIDRAULICA PARA PREDIOS ESCOLARES E/OU ADMINISTRATIVOS ATE 500M2,INCLUSIVE PROJETO BASICO,APRESENTADO NOS PADROES DA CONTRATANTE,INCLUSIVE AS LEGALIZACOES PERTINENTES  </t>
  </si>
  <si>
    <t>CA0589</t>
  </si>
  <si>
    <t xml:space="preserve">01.050.0099-0      </t>
  </si>
  <si>
    <t xml:space="preserve">PROJETO EXECUTIVO DE INSTALACAO HIDRAULICA PARA PREDIOS ESCOLARES E/OU ADMINISTRATIVOS DE 501 A 3.000M2,INCLUSIVE PROJETO BASICO,APRESENTADO NOS PADROES DA CONTRATANTE,INCLUSIVE ASLEGALIZACOES PERTINENTES  </t>
  </si>
  <si>
    <t>CA0590</t>
  </si>
  <si>
    <t xml:space="preserve">01.050.0100-0      </t>
  </si>
  <si>
    <t xml:space="preserve">PROJETO EXECUTIVO DE INSTALACAO HIDRAULICA PARA PREDIOS ESCOLARES E/OU ADMINISTRATIVOS ACIMA DE 3.000M2,INCLUSIVE PROJETO BASICO,APRESENTADO NOS PADROES DA CONTRATANTE,INCLUSIVE ASLEGALIZACOES PERTINENTES  </t>
  </si>
  <si>
    <t>CA0591</t>
  </si>
  <si>
    <t xml:space="preserve">01.050.0101-0      </t>
  </si>
  <si>
    <t xml:space="preserve">PROJETO EXECUTIVO DE INSTALACAO HIDRAULICA PARA PREDIOS CULTURAIS,INCLUSIVE PROJETO BASICO,APRESENTADO NOS PADROES DA CONTRATANTE,INCLUSIVE AS LEGALIZACOES PERTINENTES  </t>
  </si>
  <si>
    <t>CA0592</t>
  </si>
  <si>
    <t xml:space="preserve">01.050.0102-0      </t>
  </si>
  <si>
    <t xml:space="preserve">PROJETO EXECUTIVO DE INSTALACAO HIDRAULICA PARA PREDIOS HOSPITALARES ATE 4.000M2,INCLUSIVE PROJETO BASICO,APRESENTADO NOS PADROES DA CONTRATANTE,INCLUSIVE AS LEGALIZACOES PERTINENTES  </t>
  </si>
  <si>
    <t>CA0593</t>
  </si>
  <si>
    <t xml:space="preserve">01.050.0103-0      </t>
  </si>
  <si>
    <t xml:space="preserve">PROJETO EXECUTIVO DE INSTALACAO HIDRAULICA PARA PREDIOS HOSPITALARES ACIMA DE 4.000M2,INCLUSIVE PROJETO BASICO,APRESENTADO NOS PADROES DA CONTRATANTE,INCLUSIVE AS LEGALIZACOES PERTINENTES  </t>
  </si>
  <si>
    <t>CA0594</t>
  </si>
  <si>
    <t xml:space="preserve">01.050.0104-0      </t>
  </si>
  <si>
    <t xml:space="preserve">PROJETO EXECUTIVO DE INSTALACAO HIDRAULICA PARA HABITACOES/EDIFICIOS ATE 500M2,INCLUSIVE PROJETO BASICO,APRESENTADO NOSPADROES DA CONTRATANTE,INCLUSIVE AS LEGALIZACOES PERTINENTES  </t>
  </si>
  <si>
    <t>CA0595</t>
  </si>
  <si>
    <t xml:space="preserve">01.050.0105-0      </t>
  </si>
  <si>
    <t xml:space="preserve">PROJETO EXECUTIVO DE INSTALACAO HIDRAULICA PARA HABITACOES/EDIFICIOS DE 501 ATE 3.000M2,INCLUSVE PROJETO BASICO,APRESENTADO NOS PADROES DA CONTRATANTE,INCLUSIVE AS LEGALIZACOES PERTINENTES  </t>
  </si>
  <si>
    <t>CA0596</t>
  </si>
  <si>
    <t xml:space="preserve">01.050.0106-0      </t>
  </si>
  <si>
    <t xml:space="preserve">PROJETO EXECUTIVO DE INSTALACAO HIDRAULICA PARA HABITACOES/EDIFICIOS ACIMA DE 3.000M2,INCLUSIVE PROJETO BASICO,APRESENTADO NOS PADROES DA CONTRATANTE,INCLUSIVE AS LEGALIZACOES PERTINENTES  </t>
  </si>
  <si>
    <t>CA0597</t>
  </si>
  <si>
    <t xml:space="preserve">01.050.0107-0      </t>
  </si>
  <si>
    <t xml:space="preserve">PROJETO EXECUTIVO DE INSTALACAO HIDRAULICA PARA URBANIZACAO ATE 15.000M2,INCLUSIVE PROJETO BASICO,APRESENTADO NOS PADROES DA CONTRATANTE,INCLUSIVE AS LEGALIZACOES PERTINENTES  </t>
  </si>
  <si>
    <t>CA0598</t>
  </si>
  <si>
    <t xml:space="preserve">01.050.0108-0      </t>
  </si>
  <si>
    <t xml:space="preserve">PROJETO EXECUTIVO DE INSTALACAO HIDRAULICA PARA URBANIZACAO ACIMA DE 15.000M2,INCLUSIVE PROJETO BASICO,APRESENTADO NOS PADROES DA CONTRATANTE,INCLUSIVE AS LEGALIZACOES PERTINENTES  </t>
  </si>
  <si>
    <t>CA0599</t>
  </si>
  <si>
    <t xml:space="preserve">01.050.0109-0      </t>
  </si>
  <si>
    <t xml:space="preserve">PROJETO EXECUTIVO DE INSTALACAO HIDRAULICA PARA HABITACAO/LOTEAMENTO ATE 12.000M2,INCLUSIVE PROJETO BASICO,APRESENTADO NOS PADROES DA CONTRATANTE,INCLUSIVE AS LEGALIZACOES PERTINENTES  </t>
  </si>
  <si>
    <t>CA0600</t>
  </si>
  <si>
    <t xml:space="preserve">01.050.0110-0      </t>
  </si>
  <si>
    <t xml:space="preserve">PROJETO EXECUTIVO DE INSTALACAO HIDRAULICA PARA HABITACAO/LOTEAMENTO DE 12.001 ATE 36.000M2,INCLUSIVE PROJETO BASICO,APRESENTADO NOS PADROES DA CONTRATANTE,INCLUSIVE AS LEGALIZACOES PERTINENTES  </t>
  </si>
  <si>
    <t>CA0601</t>
  </si>
  <si>
    <t xml:space="preserve">01.050.0111-0      </t>
  </si>
  <si>
    <t xml:space="preserve">PROJETO EXECUTIVO DE INSTALACAO HIDRAULICA PARA HABITACAO/LOTEAMENTO ACIMA DE 36.000M2,INCLUSIVE PROJETO BASICO,APRESENTADO NOS PADROES DA CONTRATANTE,INCLUSIVE AS LEGALIZACOES PERTINENTES  </t>
  </si>
  <si>
    <t>CA0602</t>
  </si>
  <si>
    <t xml:space="preserve">01.050.0112-0      </t>
  </si>
  <si>
    <t xml:space="preserve">PROJETO EXECUTIVO DE INSTALACAO HIDRAULICA DE MONTAGEM INTERNA DE CHAFARIZES,APRESENTADO NOS PADROES DA CONTRATANTE  </t>
  </si>
  <si>
    <t>CA0603</t>
  </si>
  <si>
    <t xml:space="preserve">01.050.0113-0      </t>
  </si>
  <si>
    <t xml:space="preserve">PROJETO EXECUTIVO DE INSTALACAO ELETRICA PARA PREDIOS ESCOLARES E/OU ADMINISTRATIVOS ATE 500M2,INCLUSIVE PROJETO BASICO,APRESENTADO NOS PADROES DA CONTRATANTE,INCLUSIVE AS LEGALIZACOES PERTINENTES  </t>
  </si>
  <si>
    <t>CA0604</t>
  </si>
  <si>
    <t xml:space="preserve">01.050.0114-0      </t>
  </si>
  <si>
    <t xml:space="preserve">PROJETO EXECUTIVO DE INSTALACAO ELETRICA PARA PREDIOS ESCOLARES E/OU ADMINISTRATIVOS DE 501 ATE 3.000M2,INCLUSIVE PROJETO BASICO,APRESENTADO NOS PADROES DA CONTRATANTE,INCLUSIVE ASLEGALIZACOES PERTINENTES  </t>
  </si>
  <si>
    <t>CA0605</t>
  </si>
  <si>
    <t xml:space="preserve">01.050.0115-0      </t>
  </si>
  <si>
    <t xml:space="preserve">PROJETO EXECUTIVO DE INSTALACAO ELETRICA PARA PREDIOS ESCOLARES E/OU ADMINISTRATIVOS ACIMA DE 3.000M2,INCLUSIVE PROJETOBASICO,APRESENTADO NOS PADROES DA CONTRATANTE,INCLUSIVE AS LEGALIZACOES PERTINENTES  </t>
  </si>
  <si>
    <t>CA0606</t>
  </si>
  <si>
    <t xml:space="preserve">01.050.0116-0      </t>
  </si>
  <si>
    <t xml:space="preserve">PROJETO EXECUTIVO DE INSTALACAO ELETRICA PARA PREDIOS CULTURAIS ATE 3.000M2,INCLUSIVE PROJETO BASICO,APRESENTADO NOS PADROES DA CONTRATANTE,INCLUSIVE AS LEGALIZACOES PERTINENTES  </t>
  </si>
  <si>
    <t>CA0607</t>
  </si>
  <si>
    <t xml:space="preserve">01.050.0117-0      </t>
  </si>
  <si>
    <t xml:space="preserve">PROJETO EXECUTIVO DE INSTALACAO ELETRICA PARA PREDIOS CULTURAIS ACIMA DE 3.000M2,INCLUSIVE PROJETO BASICO,APRESENTADO NOS PADROES DA CONTRATANTE,INCLUSIVE AS LEGALIZACOES PERTINENTES  </t>
  </si>
  <si>
    <t>CA0608</t>
  </si>
  <si>
    <t xml:space="preserve">01.050.0118-0      </t>
  </si>
  <si>
    <t xml:space="preserve">PROJETO EXECUTIVO DE INSTALACAO ELETRICA PARA PREDIOS HOSPITALARES,INCLUSIVE PROJETO BASICO,APRESENTADO NOS PADROES DA CONTRATANTE,INCLUSIVE AS LEGALIZACOES PERTINENTES  </t>
  </si>
  <si>
    <t>CA0609</t>
  </si>
  <si>
    <t xml:space="preserve">01.050.0119-0      </t>
  </si>
  <si>
    <t xml:space="preserve">PROJETO EXECUTIVO DE INSTALACAO ELETRICA PARA HABITACOES/EDIFICIOS ATE 500M2,INCLUSIVE PROJETO BASICO,APRESENTADO NOS PADROES DA CONTRATANTE,INCLUSIVE AS LEGALIZACOES PERTINENTES  </t>
  </si>
  <si>
    <t>CA0610</t>
  </si>
  <si>
    <t xml:space="preserve">01.050.0120-0      </t>
  </si>
  <si>
    <t xml:space="preserve">PROJETO EXECUTIVO DE INSTALACAO ELETRICA PARA HABITACOES/EDIFICIOS DE 501 ATE 3.000M2,INCLUSIVE PROJETO BASICO,APRESENTADO NOS PADROES DA CONTRATANTE,INCLUSIVE AS LEGALIZACOES PERTINENTES  </t>
  </si>
  <si>
    <t>CA0611</t>
  </si>
  <si>
    <t xml:space="preserve">01.050.0121-0      </t>
  </si>
  <si>
    <t xml:space="preserve">PROJETO EXECUTIVO DE INSTALACAO ELETRICA PARA HABITACOES/EDIFICIOS ACIMA DE 3.000M2,INCLUSIVE PROJETO BASICO,APRESENTADONOS PADROES DA CONTRATANTE,INCLUSIVE AS LEGALIZACOES PERTINENTES  </t>
  </si>
  <si>
    <t>CA0612</t>
  </si>
  <si>
    <t xml:space="preserve">01.050.0122-0      </t>
  </si>
  <si>
    <t xml:space="preserve">PROJETO EXECUTIVO DE INSTALACAO ELETRICA PARA URBANIZACAO ATE 15.000M2,INCLUSIVE PROJETO BASICO,APRESENTADO NOS PADROESDA CONTRATANTE,INCLUSIVE AS LEGALIZACOES PERTINENTES  </t>
  </si>
  <si>
    <t>CA0613</t>
  </si>
  <si>
    <t xml:space="preserve">01.050.0123-0      </t>
  </si>
  <si>
    <t xml:space="preserve">PROJETO EXECUTIVO DE INSTALACAO ELETRICA PARA URBANIZACAO ACIMA DE 15.000M2,INCLUSIVE PROJETO BASICO,APRESENTADO NOS PADROES DA CONTRATANTE,INCLUSIVE AS LEGALIZACOES PERTINENTES  </t>
  </si>
  <si>
    <t>CA0614</t>
  </si>
  <si>
    <t xml:space="preserve">01.050.0124-0      </t>
  </si>
  <si>
    <t xml:space="preserve">PROJETO EXECUTIVO DE INSTALACAO ELETRICA PARA HABITACAO/LOTEAMENTO ATE 12.000M2,INCLUSIVE PROJETO BASICO,APRESENTADO NOSPADROES DA CONTRATANTE,INCLUSIVE AS LEGALIZACOES PERTINENTES  </t>
  </si>
  <si>
    <t>CA0615</t>
  </si>
  <si>
    <t xml:space="preserve">01.050.0125-0      </t>
  </si>
  <si>
    <t xml:space="preserve">PROJETO EXECUTIVO DE INSTALACAO ELETRICA PARA HABITACAO/LOTEAMENTO DE 12.001 ATE 36.000M2,INCLUSIVE PROJETO BASICO,APRESENTADO NOS PADROES DA CONTRATANTE,INCLUSIVE AS LEGALIZACOESPERTINENTES  </t>
  </si>
  <si>
    <t>CA0616</t>
  </si>
  <si>
    <t xml:space="preserve">01.050.0126-0      </t>
  </si>
  <si>
    <t xml:space="preserve">PROJETO EXECUTIVO DE INSTALACAO ELETRICA PARA HABITACAO/LOTEAMENTO ACIMA DE 36.000M2,INCLUSIVE PROJETO BASICO,APRESENTADO NOS PADROES DA CONTRATANTE,INCLUSIVE AS LEGALIZACOES PERTINENTES  </t>
  </si>
  <si>
    <t>CA0617</t>
  </si>
  <si>
    <t xml:space="preserve">01.050.0127-0      </t>
  </si>
  <si>
    <t xml:space="preserve">PROJETO EXECUTIVO DE INSTALACAO ELETRICA DO QUADRO DOS COMANDOS DE MOTORES PARA CHAFARIZES,APRESENTADO NOS PADROES DA CONTRATANTE  </t>
  </si>
  <si>
    <t>CA0618</t>
  </si>
  <si>
    <t xml:space="preserve">01.050.0128-0      </t>
  </si>
  <si>
    <t xml:space="preserve">PROJETO EXECUTIVO DE SISTEMA DE AR CONDICIONADO,INCLUSIVE PROJETO BASICO,APRESENTADO NOS PADROES DA CONTRATANTE,EM PREDIOS COM AREA DE ATE 500M2  </t>
  </si>
  <si>
    <t>CA0619</t>
  </si>
  <si>
    <t xml:space="preserve">01.050.0129-0      </t>
  </si>
  <si>
    <t xml:space="preserve">PROJETO EXECUTIVO DE SISTEMA DE AR CONDICIONADO,INCLUSIVE PROJETO BASICO,APRESENTADO NOS PADROES DA CONTRATANTE,EM PREDIOS COM AREA DE 501 ATE 3000M2  </t>
  </si>
  <si>
    <t>CA0620</t>
  </si>
  <si>
    <t xml:space="preserve">01.050.0130-0      </t>
  </si>
  <si>
    <t xml:space="preserve">PROJETO EXECUTIVO DE SISTEMA DE AR CONDICIONADO,INCLUSIVE PROJETO BASICO,APRESENTADO NOS PADROES DA CONTRATANTE,EM PREDIOS COM AREA ACIMA DE 3000M2  </t>
  </si>
  <si>
    <t>CA0625</t>
  </si>
  <si>
    <t xml:space="preserve">01.050.0137-0      </t>
  </si>
  <si>
    <t xml:space="preserve">PROJETO EXECUTIVO DE ARQUITETURA PARA CONSTRUCAO DE GALPAO (GEOMETRICO,CORTES,DETALHAMENT O E PERSPECTIVA) ATE 500M2,APRESENTADO NOS PADROES DA CONTRATANTE  </t>
  </si>
  <si>
    <t>CA0626</t>
  </si>
  <si>
    <t xml:space="preserve">01.050.0138-0      </t>
  </si>
  <si>
    <t xml:space="preserve">PROJETO EXECUTIVO DE ARQUITETURA PARA AREA DESTINADA A ABRIGAR SUBESTACAO,ATE 2750KVA,INCLUSIVE DETALHAMENTO DA SERRALHERIA E DOS CUBICULOS,APRESENTADO NOS PADROES DA CONTRATANTE  </t>
  </si>
  <si>
    <t>CA0627</t>
  </si>
  <si>
    <t xml:space="preserve">01.050.0139-0      </t>
  </si>
  <si>
    <t xml:space="preserve">DESENHO EM PERSPECTIVA NO TAMANHO DE (70X50)CM, COLORIDO, PARA PROJETO DE TRATAMENTO PAISAGISTICO EM AREA PUBLICAS,APRESENTADO NOS PADROES DA CONTRATANTE  </t>
  </si>
  <si>
    <t>CA0628</t>
  </si>
  <si>
    <t xml:space="preserve">01.050.0140-0      </t>
  </si>
  <si>
    <t xml:space="preserve">PROJETO EXECUTIVO DE ARQUITETURA PARA IMPLANTACAO DE VIVEIROS DE MUDAS DE ARVORES E HORTAS (GEOMETRICO,CORTES,DETALHAMENT O E PERSPECTIVAS) ATE 20.000M2,APRESENTADO NOS PADROES DA CONTRATANTE  </t>
  </si>
  <si>
    <t>CA0629</t>
  </si>
  <si>
    <t xml:space="preserve">01.050.0141-0      </t>
  </si>
  <si>
    <t xml:space="preserve">PROJETO EXECUTIVO DE INSTALACAO ELETRICA PARA CHAFARIZES,APRESENTADO NOS PADROES DA CONTRATANTE,INCLUSIVE AS LEGALIZACOES PERTINENTES  </t>
  </si>
  <si>
    <t>CA0630</t>
  </si>
  <si>
    <t xml:space="preserve">01.050.0142-0      </t>
  </si>
  <si>
    <t xml:space="preserve">PROJETO EXECUTIVO DE INSTALACAO HIDROSSANITARIA PARA CHAFARIZES,APRESENTADO NOS PADROES DA CONTRATANTE,INCLUSIVE AS LEGALIZACOES PERTINENTES  </t>
  </si>
  <si>
    <t>CA0631</t>
  </si>
  <si>
    <t xml:space="preserve">01.050.0143-0      </t>
  </si>
  <si>
    <t xml:space="preserve">PROJETO EXECUTIVO DE SISTEMA DE DRENAGEM E IRRIGACAO PARA IMPLANTACAO DE VIVEIROS DE MUDAS DE ARVORES E HORTAS,ATE 20.000M2,APRESENTADO NOS PADROES DA CONTRATANTE  </t>
  </si>
  <si>
    <t>CA0636</t>
  </si>
  <si>
    <t xml:space="preserve">01.050.0153-0      </t>
  </si>
  <si>
    <t xml:space="preserve">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  </t>
  </si>
  <si>
    <t>CA0637</t>
  </si>
  <si>
    <t xml:space="preserve">01.050.0154-0      </t>
  </si>
  <si>
    <t xml:space="preserve">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  </t>
  </si>
  <si>
    <t>CA0638</t>
  </si>
  <si>
    <t xml:space="preserve">01.050.0156-0      </t>
  </si>
  <si>
    <t xml:space="preserve">PROJETO EXECUTIVO DE SISTEMA DE DRENAGEM ATE 20.000M2,APRESENTADO NOS PADROES DA CONTRATANTE  </t>
  </si>
  <si>
    <t>CA0639</t>
  </si>
  <si>
    <t xml:space="preserve">01.050.0157-0      </t>
  </si>
  <si>
    <t xml:space="preserve">PROJETO EXECUTIVO DE SISTEMA DE DRENAGEM ACIMA DE 20.000M2,APRESENTADO NOS PADROES DA CONTRATANTE  </t>
  </si>
  <si>
    <t>CA0640</t>
  </si>
  <si>
    <t xml:space="preserve">01.050.0160-0      </t>
  </si>
  <si>
    <t xml:space="preserve">PROJETO BASICO PARA URBANIZACAO/REURBANIZACAO DE AREAS,VISANDO A ORGANIZACAO ESPACIAL E DAS ATIVIDADES,CONTEMPLANDO:SISTEM A VIARIO,PASSEIOS,PRACAS,ARBORIZ ACAO,ILUMINACAO COM CRITERIOS LUMINOTECNICOS,DISTRIBUICAO E INTEGRACAO DO MOBILIARIO URBANO E EQUIPAMENTOS URBANOS,APRESENTADO NOS PADROES DA CONTRATANTE  </t>
  </si>
  <si>
    <t>CA0641</t>
  </si>
  <si>
    <t xml:space="preserve">01.050.0162-0      </t>
  </si>
  <si>
    <t xml:space="preserve">PROJETO EXECUTIVO PARA URBANIZACAO/REURBANIZACAO DE AREAS,VISANDO A ORGANIZACAO ESPACIAL E DAS ATIVIDADES,CONTEMPLANDO:SISTEM A VIARIO,PASSEIOS,PRACAS,ARBORIZ ACAO,ILUMINACAO COM CRITERIOS LUMINOTECNICOS,DISTRIBUICAO E INTEGRACAO DO MOBILIARIO URBANO E EQUIPAMENTOS URBANOS,APRESENTADO NOS PADROES DA CONTRATANTE  </t>
  </si>
  <si>
    <t>CA0642</t>
  </si>
  <si>
    <t xml:space="preserve">01.050.0165-0      </t>
  </si>
  <si>
    <t xml:space="preserve">PROJETO EXECUTIVO PARA URBANIZACAO/REURBANIZACAO (GEOMETRICO,CORTES E DETALHES) PARA TRATAMENTO PAISAGISTICO DE AREAS PUBLICAS,APRESENTADO NOS PADROES DA CONTRATANTE,INCLUSIVE AS OPERACOES PERTINENTES E A COORDENACAO DOS PROJETOS COMPLEMENTARES  </t>
  </si>
  <si>
    <t>CA0643</t>
  </si>
  <si>
    <t xml:space="preserve">01.050.0168-0      </t>
  </si>
  <si>
    <t xml:space="preserve">PROJETO DE VIA SIMPLES DE VEICULOS EM FAVELA,COM 1 FAIXA DEROLAMENTO,COM LARGURA MAXIMA DE 3M,APRESENTADO NOS PADROES DACONTRATANTE  </t>
  </si>
  <si>
    <t>CA0644</t>
  </si>
  <si>
    <t xml:space="preserve">01.050.0170-0      </t>
  </si>
  <si>
    <t xml:space="preserve">PROJETO PARA PASSARELA SOBRE LOGRADOURO PUBLICO,COM RAMPAS E/OU ESCADAS,APRESENTADO NOS PADROES DA CONTRATANTE  </t>
  </si>
  <si>
    <t>CA0645</t>
  </si>
  <si>
    <t xml:space="preserve">01.050.0175-0      </t>
  </si>
  <si>
    <t xml:space="preserve">PROJETO EXECUTIVO PARA TRATAMENTO PAISAGISTICO COM ESPECIFICACAO VEGETAL LEGENDADA E QUANTIFICADA,EM AREAS PUBLICAS,CONSIDERANDO A AREA EFETIVA DE PLANTIO,APRESENTADO NOS PADROES DA CONTRATANTE  </t>
  </si>
  <si>
    <t>CA0646</t>
  </si>
  <si>
    <t xml:space="preserve">01.050.0180-0      </t>
  </si>
  <si>
    <t xml:space="preserve">PROJETO EXECUTIVO DE VIA ESPECIAL PARA VEICULOS E PEDESTRES,EM AVENIDAS CANAL,COM CALCADAS EM AMBOS OS LADOS,COM LARGURAMAXIMA DE 40M,APRESENTADO NOS PADROES DA CONTRATANTE  </t>
  </si>
  <si>
    <t>CA0647</t>
  </si>
  <si>
    <t xml:space="preserve">01.050.0185-0      </t>
  </si>
  <si>
    <t xml:space="preserve">PROJETO EXECUTIVO DE VIA ESPECIAL PARA VEICULOS E PEDESTRES EM RUAS E AVENIDAS URBANAS,COM CALCADAS EM AMBOS OS LADOS,CANTEIRO CENTRAL E SEPARADORES DE PISTAS LATERAIS EM AMBOS OSSENTIDOS E COM LARGURA MAXIMA DE 46M,APRESENTADO NOS PADROESDA CONTRATANTE  </t>
  </si>
  <si>
    <t>CA0648</t>
  </si>
  <si>
    <t xml:space="preserve">01.050.0190-0      </t>
  </si>
  <si>
    <t xml:space="preserve">PROJETO EXECUTIVO DE VIA PARA VEICULOS E PEDESTRES EM RUAS EAVENIDAS URBANAS,COM CALCADAS EM AMBOS OS LADOS E 2 FAIXAS DE ROLAMENTO COM LARGURA MAXIMA DE 13M,APRESENTADO NOS PADROES DA CONTRATANTE  </t>
  </si>
  <si>
    <t>CA0649</t>
  </si>
  <si>
    <t xml:space="preserve">01.050.0195-0      </t>
  </si>
  <si>
    <t xml:space="preserve">PROJETO EXECUTIVO DE VIA PARA VEICULOS E PEDESTRES EM RUAS EAVENIDAS URBANAS,COM CALCADAS EM AMBOS OS LADOS E 3 FAIXAS DE ROLAMENTO COM LARGURA MAXIMA DE 16M,APRESENTADO NOS PADROES DA CONTRATANTE  </t>
  </si>
  <si>
    <t>CA0650</t>
  </si>
  <si>
    <t xml:space="preserve">01.050.0200-0      </t>
  </si>
  <si>
    <t xml:space="preserve">PROJETO EXECUTIVO DE VIA ESPECIAL PARA VEICULOS E PEDESTRES EM RUAS E AVENIDAS URBANAS,COM CALCADAS EM AMBOS OS LADOS,CANTEIRO CENTRAL,COM 3 FAIXAS DE ROLAMENTO NAS PISTAS CENTRAISE SEPARADORES DE PISTAS LATERAIS EM AMBOS OS SENTIDOS E COMLARGURA MAXIMA DE 53M,APRESENTADO NOS PADROES DA CONTRATANTE  </t>
  </si>
  <si>
    <t>CA0651</t>
  </si>
  <si>
    <t xml:space="preserve">01.050.0205-0      </t>
  </si>
  <si>
    <t xml:space="preserve">PROJETO EXECUTIVO DE VIA PARA VEICULOS E PEDESTRES EM RUAS EAVENIDAS URBANAS,COM CALCADAS EM AMBOS OS LADOS E 4 FAIXASDEROLAMENTO COM LARGURA MAXIMA DE 25M,APRESENTADO NOS PADROESDA CONTRATANTE  </t>
  </si>
  <si>
    <t>CA0652</t>
  </si>
  <si>
    <t xml:space="preserve">01.050.0210-0      </t>
  </si>
  <si>
    <t xml:space="preserve">PROJETO EXECUTIVO DE VIA ESPECIAL PARA VEICULOS E PEDESTRES EM RUAS E AVENIDAS URBANAS,COM CALCADAS EM AMBOS OS LADOS,CANTEIRO CENTRAL E PISTAS COM 4 FAIXAS DE ROLAMENTO EM CADA SENTIDO,COM LARGURA MAXIMA DE 40M,APRESENTADO NOS PADROES DA CONTRATANTE  </t>
  </si>
  <si>
    <t>CA0653</t>
  </si>
  <si>
    <t xml:space="preserve">01.050.0215-0      </t>
  </si>
  <si>
    <t xml:space="preserve">PROJETO EXECUTIVO DE VIA SIMPLES DE CICLOVIA,COM 1 FAIXA DE ROLAMENTO,COM LARGURA MAXIMA DE 1,30M,APRESENTADO NOS PADROES DA CONTRATANTE  </t>
  </si>
  <si>
    <t>CA0654</t>
  </si>
  <si>
    <t xml:space="preserve">01.050.0220-0      </t>
  </si>
  <si>
    <t xml:space="preserve">PROJETO EXECUTIVO DE VIA DUPLA DE CICLOVIA,COM 2 FAIXAS DE ROLAMENTO,COM LARGURA MAXIMA DE 3M,APRESENTADO NOS PADROES DACONTRATANTE  </t>
  </si>
  <si>
    <t>CA0655</t>
  </si>
  <si>
    <t xml:space="preserve">01.050.0230-0      </t>
  </si>
  <si>
    <t xml:space="preserve">PROJETO ESTRUTURAL FINAL DE ENGENHARIA DE OBRAS-DE-ARTE ESPECIAIS (PONTES,VIADUTOS E PASSARELAS) EM CONCRETO ARMADO E/OUPROTENDIDO OU ESTRUTURA DE ACO,COM AREA DE PROJECAO HORIZONTAL INFERIOR A 500M2,APRESENTADO NOS PADROES DA CONTRATANTE  </t>
  </si>
  <si>
    <t>CA0656</t>
  </si>
  <si>
    <t xml:space="preserve">01.050.0232-0      </t>
  </si>
  <si>
    <t xml:space="preserve">PROJETO ESTRUTURAL FINAL DE ENGENHARIA DE OBRAS-DE-ARTE ESPECIAIS (PONTES,VIADUTOS E PASSARELAS) EM CONCRETO ARMADO E/OUPROTENDIDO OU ESTRUTURA DE ACO,COM AREA DE PROJECAO HORIZONTAL DE 501 ATE 5.000M2,APRESENTADO NOS PADROES DA CONTRATANTE  </t>
  </si>
  <si>
    <t>CA0657</t>
  </si>
  <si>
    <t xml:space="preserve">01.050.0235-0      </t>
  </si>
  <si>
    <t xml:space="preserve">PROJETO ESTRUTURAL FINAL DE ENGENHARIA DE OBRAS-DE-ARTE ESPECIAIS (PONTES,VIADUTOS E PASSARELAS) EM CONCRETO ARMADO E/OUPROTENDIDO OU ESTRUTURA DE ACO,COM AREA DE PROJECAO HORIZONTAL DE 5.001 ATE 7.000M2,APRESENTADO NOS PADROES DA CONTRATANTE  </t>
  </si>
  <si>
    <t>CA0658</t>
  </si>
  <si>
    <t xml:space="preserve">01.050.0245-0      </t>
  </si>
  <si>
    <t xml:space="preserve">PROJETO EXECUTIVO DE PROGRAMACAO VISUAL PARA PREDIOS ESCOLARES E/OU ADMINISTRATIVOS ATE 500M2,APRESENTADO NOS PADROES DACONTRATANTE  </t>
  </si>
  <si>
    <t>CA0659</t>
  </si>
  <si>
    <t xml:space="preserve">01.050.0250-0      </t>
  </si>
  <si>
    <t xml:space="preserve">PROJETO EXECUTIVO DE PROGRAMACAO VISUAL PARA PREDIOS ESCOLARES E/OU ADMINISTRATIVOS,DE 501 ATE 3000M2,APRESENTADO NOS PADROES DA CONTRATANTE  </t>
  </si>
  <si>
    <t>CA0660</t>
  </si>
  <si>
    <t xml:space="preserve">01.050.0300-0      </t>
  </si>
  <si>
    <t xml:space="preserve">RELATORIO FINAL DE OBRAS OU SERVICOS DE ENGENHARIA,REGISTRO 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  </t>
  </si>
  <si>
    <t>CA0661</t>
  </si>
  <si>
    <t xml:space="preserve">01.050.0315-0      </t>
  </si>
  <si>
    <t xml:space="preserve">SERVICOS DE ELABORACAO DE VISTORIAS,LAUDOS TECNICOS,ANTEPROJETOS DE INTERVENCOES LOCALIZADAS,QUANTITATIVOS E RELATORIO FOTOGRAFICO PARA EXECUCAO DE RECUPERACAO ESTRUTURAL DE OBRAS-DE-ARTE ESPECIAIS,COM AREAS DE PROJECAO HORIZONTAL ATE 1000M2,APRESENTADO NOS PADROES DA CONTRATANTE  </t>
  </si>
  <si>
    <t>CA0662</t>
  </si>
  <si>
    <t xml:space="preserve">01.050.0320-0      </t>
  </si>
  <si>
    <t xml:space="preserve">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  </t>
  </si>
  <si>
    <t>CA0663</t>
  </si>
  <si>
    <t xml:space="preserve">01.050.0322-0      </t>
  </si>
  <si>
    <t xml:space="preserve">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  </t>
  </si>
  <si>
    <t>CA0664</t>
  </si>
  <si>
    <t xml:space="preserve">01.050.0324-0      </t>
  </si>
  <si>
    <t xml:space="preserve">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  </t>
  </si>
  <si>
    <t>CA0665</t>
  </si>
  <si>
    <t xml:space="preserve">01.050.0325-0      </t>
  </si>
  <si>
    <t xml:space="preserve">SERVICOS DE ELABORACAO DE VISTORIAS,LAUDOS TECNICOS,ANTEPROJETOS DE INTERVENCOES LOCALIZADAS,QUANTITATIVOS E RELATORIO FOTOGRAFICO PARA EXECUCAO DE RECUPERACAO ESTRUTURAL DE PREDIOS PUBLICOS,COM AREAS DE PROJECAO HORIZONTAL ATE 1000M2,APRESENTADO NOS PADROES DA CONTRATANTE  </t>
  </si>
  <si>
    <t>CA0666</t>
  </si>
  <si>
    <t xml:space="preserve">01.050.0326-0      </t>
  </si>
  <si>
    <t xml:space="preserve">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  </t>
  </si>
  <si>
    <t>CA0667</t>
  </si>
  <si>
    <t xml:space="preserve">01.050.0327-0      </t>
  </si>
  <si>
    <t xml:space="preserve">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  </t>
  </si>
  <si>
    <t>CA0668</t>
  </si>
  <si>
    <t xml:space="preserve">01.050.0328-0      </t>
  </si>
  <si>
    <t xml:space="preserve">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  </t>
  </si>
  <si>
    <t>CA0706</t>
  </si>
  <si>
    <t xml:space="preserve">01.050.0700-0      </t>
  </si>
  <si>
    <t xml:space="preserve">MAO-DE-OBRA DE BIOLOGO JUNIOR,PARA SERVICOS DE CONSULTORIA DE ENGENHARIA E ARQUITETURA,INCLUSIVE ENCARGOS SOCIAIS  </t>
  </si>
  <si>
    <t xml:space="preserve">MES   </t>
  </si>
  <si>
    <t>CA0707</t>
  </si>
  <si>
    <t xml:space="preserve">01.050.0701-0      </t>
  </si>
  <si>
    <t xml:space="preserve">MAO-DE-OBRA DE BIOLOGO PLENO,PARA SERVICOS DE CONSULTORIA DE ENGENHARIA E ARQUITETURA,INCLUSIVE ENCARGOS SOCIAIS  </t>
  </si>
  <si>
    <t>CA0708</t>
  </si>
  <si>
    <t xml:space="preserve">01.050.0702-0      </t>
  </si>
  <si>
    <t xml:space="preserve">MAO-DE-OBRA DE BIOLOGO SENIOR,PARA SERVICOS DE CONSULTORIA DE ENGENHARIA E ARQUITETURA,INCLUSIVE ENCARGOS SOCIAIS  </t>
  </si>
  <si>
    <t>CA0709</t>
  </si>
  <si>
    <t xml:space="preserve">01.050.0703-0      </t>
  </si>
  <si>
    <t xml:space="preserve">MAO-DE-OBRA DE AGRONOMO JUNIOR,PARA SERVICOS DE CONSULTORIA DE ENGENHARIA E ARQUITETURA,INCLUSIVE ENCARGOS SOCIAIS  </t>
  </si>
  <si>
    <t>CA0710</t>
  </si>
  <si>
    <t xml:space="preserve">01.050.0704-0      </t>
  </si>
  <si>
    <t xml:space="preserve">MAO-DE-OBRA DE AGRONOMO PLENO,PARA SERVICOS DE CONSULTORIA DE ENGENHARIA E ARQUITETURA,INCLUSIVE ENCARGOS SOCIAIS  </t>
  </si>
  <si>
    <t>CA0711</t>
  </si>
  <si>
    <t xml:space="preserve">01.050.0705-0      </t>
  </si>
  <si>
    <t xml:space="preserve">MAO-DE-OBRA DE AGRONOMO SENIOR,PARA SERVICOS DE CONSULTORIA DE ENGENHARIA E ARQUITETURA,INCLUSIVE ENCARGOS SOCIAIS  </t>
  </si>
  <si>
    <t>CA0712</t>
  </si>
  <si>
    <t xml:space="preserve">01.050.0706-0      </t>
  </si>
  <si>
    <t xml:space="preserve">MAO-DE-OBRA DE GEOLOGO JUNIOR,PARA SERVICOS DE CONSULTORIA DE ENGENHARIA E ARQUITETURA,INCLUSIVE ENCARGOS SOCIAIS  </t>
  </si>
  <si>
    <t>CA0713</t>
  </si>
  <si>
    <t xml:space="preserve">01.050.0707-0      </t>
  </si>
  <si>
    <t xml:space="preserve">MAO-DE-OBRA DE GEOLOGO PLENO,PARA SERVICOS DE CONSULTORIA DE ENGENHARIA E ARQUITETURA,INCLUSIVE ENCARGOS SOCIAIS  </t>
  </si>
  <si>
    <t>CA0714</t>
  </si>
  <si>
    <t xml:space="preserve">01.050.0708-0      </t>
  </si>
  <si>
    <t xml:space="preserve">MAO-DE-OBRA DE GEOLOGO SENIOR,PARA SERVICOS DE CONSULTORIA DE ENGENHARIA E ARQUITETURA,INCLUSIVE ENCARGOS SOCIAIS  </t>
  </si>
  <si>
    <t>CA0715</t>
  </si>
  <si>
    <t xml:space="preserve">01.050.0710-0      </t>
  </si>
  <si>
    <t xml:space="preserve">MAO-DE-OBRA DE TECNICO ESPECIALIZADO,PARA SERVICOS DE CONSULTORIA DE ENGENHARIA E ARQUITETURA,INCLUSIVE ENCARGOS SOCIAIS  </t>
  </si>
  <si>
    <t>CA0716</t>
  </si>
  <si>
    <t xml:space="preserve">01.050.0711-0      </t>
  </si>
  <si>
    <t xml:space="preserve">MAO-DE-OBRA DE AUXILIAR TECNICO,PARA SERVICOS DE CONSULTORIA DE ENGENHARIA E ARQUITETURA,INCLUSIVE ENCARGOS SOCIAIS  </t>
  </si>
  <si>
    <t>CA0717</t>
  </si>
  <si>
    <t xml:space="preserve">01.050.0712-0      </t>
  </si>
  <si>
    <t xml:space="preserve">MAO-DE-OBRA DE SECRETARIA,PARA SERVICOS DE CONSULTORIA DE ENGENHARIA E ARQUITETURA,INCLUSIVE ENCARGOS SOCIAIS  </t>
  </si>
  <si>
    <t>CA0718</t>
  </si>
  <si>
    <t xml:space="preserve">01.050.0713-0      </t>
  </si>
  <si>
    <t xml:space="preserve">MAO-DE-OBRA DE ARQUITETO OU ENGENHEIRO COORDENADOR,PARA SERVICOS DE CONSULTORIA DE ENGENHARIA E ARQUITETURA,INCLUSIVE ENCARGOS SOCIAIS  </t>
  </si>
  <si>
    <t>CA0719</t>
  </si>
  <si>
    <t xml:space="preserve">01.050.0714-0      </t>
  </si>
  <si>
    <t xml:space="preserve">MAO-DE-OBRA DE ARQUITETO OU ENGENHEIRO JUNIOR,PARA SERVICOS DE CONSULTORIA DE ENGENHARIA E ARQUITETURA,INCLUSIVE ENCARGOS SOCIAIS  </t>
  </si>
  <si>
    <t>CA0720</t>
  </si>
  <si>
    <t xml:space="preserve">01.050.0715-0      </t>
  </si>
  <si>
    <t xml:space="preserve">MAO-DE-OBRA DE ARQUITETO OU ENGENHEIRO PLENO,PARA SERVICOS DE CONSULTORIA DE ENGENHARIA E ARQUITETURA,INCLUSIVE ENCARGOSSOCIAIS  </t>
  </si>
  <si>
    <t>CA0721</t>
  </si>
  <si>
    <t xml:space="preserve">01.050.0716-0      </t>
  </si>
  <si>
    <t xml:space="preserve">MAO-DE-OBRA DE ARQUITETO OU ENGENHEIRO SENIOR,PARA SERVICOS DE CONSULTORIA DE ENGENHARIA E ARQUITETURA,INCLUSIVE ENCARGOS SOCIAIS  </t>
  </si>
  <si>
    <t>CA0722</t>
  </si>
  <si>
    <t xml:space="preserve">01.050.0717-0      </t>
  </si>
  <si>
    <t xml:space="preserve">MAO-DE-OBRA DE DESENHISTA CADISTA JUNIOR,PARA SERVICOS DE CONSULTORIA DE ENGENHARIA E ARQUITETURA,INCLUSIVE ENCARGOS SOCIAIS  </t>
  </si>
  <si>
    <t>CA0723</t>
  </si>
  <si>
    <t xml:space="preserve">01.050.0718-0      </t>
  </si>
  <si>
    <t xml:space="preserve">MAO-DE-OBRA DE DESENHISTA CADISTA PLENO,PARA SERVICOS DE CONSULTORIA DE ENGENHARIA E ARQUITETURA,INCLUSIVE ENCARGOS SOCIAIS  </t>
  </si>
  <si>
    <t>CA0724</t>
  </si>
  <si>
    <t xml:space="preserve">01.050.0719-0      </t>
  </si>
  <si>
    <t xml:space="preserve">MAO-DE-OBRA DE DESENHISTA CADISTA SENIOR,PARA SERVICOS DE CONSULTORIA DE ENGENHARIA E ARQUITETURA,INCLUSIVE ENCARGOS SOCIAIS  </t>
  </si>
  <si>
    <t>CA0725</t>
  </si>
  <si>
    <t xml:space="preserve">01.050.0720-0      </t>
  </si>
  <si>
    <t xml:space="preserve">MAO-DE-OBRA DE PROJETISTA CADISTA JUNIOR,PARA SERVICOS DE CONSULTORIA DE ENGENHARIA E ARQUITETURA,INCLUSIVE ENCARGOS SOCIAIS  </t>
  </si>
  <si>
    <t>CA0726</t>
  </si>
  <si>
    <t xml:space="preserve">01.050.0721-0      </t>
  </si>
  <si>
    <t xml:space="preserve">MAO-DE-OBRA DE PROJETISTA CADISTA PLENO,PARA SERVICOS DE CONSULTORIA DE ENGENHARIA E ARQUITETURA,INCLUSIVE ENCARGOS SOCIAIS  </t>
  </si>
  <si>
    <t>CA0727</t>
  </si>
  <si>
    <t xml:space="preserve">01.050.0722-0      </t>
  </si>
  <si>
    <t xml:space="preserve">MAO-DE-OBRA DE PROJETISTA CADISTA SENIOR,PARA SERVICOS DE CONSULTORIA DE ENGENHARIA E ARQUITETURA,INCLUSIVE ENCARGOS SOCIAIS  </t>
  </si>
  <si>
    <t>CA0728</t>
  </si>
  <si>
    <t xml:space="preserve">01.050.0723-0      </t>
  </si>
  <si>
    <t xml:space="preserve">MAO-DE-OBRA DE CONSULTOR,PARA SERVICOS DE CONSULTORIA DE ENGENHARIA E ARQUITETURA,EXCLUSIVE ENCARGOS SOCIAIS  </t>
  </si>
  <si>
    <t>CA0729</t>
  </si>
  <si>
    <t xml:space="preserve">01.050.0724-0      </t>
  </si>
  <si>
    <t xml:space="preserve">MAO-DE-OBRA DE CONSULTOR,PARA SERVICOS DE CONSULTORIA DE ENGENHARIA E ARQUITETURA,INCLUSIVE ENCARGOS SOCIAIS  </t>
  </si>
  <si>
    <t>CA0730</t>
  </si>
  <si>
    <t xml:space="preserve">01.050.0726-0      </t>
  </si>
  <si>
    <t xml:space="preserve">MAO-DE-OBRA DE PROGRAMADOR DE INFORMATICA JUNIOR,PARA SERVICOS DE CONSULTORIA DE ENGENHARIA E ARQUITETURA,INCLUSIVE ENCARGOS SOCIAIS  </t>
  </si>
  <si>
    <t>CA0731</t>
  </si>
  <si>
    <t xml:space="preserve">01.050.0727-0      </t>
  </si>
  <si>
    <t xml:space="preserve">MAO-DE-OBRA DE PROGRAMADOR DE INFORMATICA PLENO,PARA SERVICOS DE CONSULTORIA DE ENGENHARIA E ARQUITETURA,INCLUSIVE ENCARGOS SOCIAIS  </t>
  </si>
  <si>
    <t>CA0732</t>
  </si>
  <si>
    <t xml:space="preserve">01.050.0728-0      </t>
  </si>
  <si>
    <t xml:space="preserve">MAO-DE-OBRA DE PROGRAMADOR DE INFORMATICA SENIOR,PARA SERVICOS DE CONSULTORIA DE ENGENHARIA E ARQUITETURA,INCLUSIVE ENCARGOS SOCIAIS  </t>
  </si>
  <si>
    <t>CA0733</t>
  </si>
  <si>
    <t xml:space="preserve">01.050.0729-0      </t>
  </si>
  <si>
    <t xml:space="preserve">MAO-DE-OBRA DE ANALISTA DE SISTEMA JUNIOR,PARA SERVICOS DE CONSULTORIA DE ENGENHARIA E ARQUITETURA,INCLUSIVE ENCARGOS SOCIAIS  </t>
  </si>
  <si>
    <t>CA0734</t>
  </si>
  <si>
    <t xml:space="preserve">01.050.0730-0      </t>
  </si>
  <si>
    <t xml:space="preserve">MAO-DE-OBRA DE ANALISTA DE SISTEMA PLENO,PARA SERVICOS DE CONSULTORIA DE ENGENHARIA E ARQUITETURA,INCLUSIVE ENCARGOS SOCIAIS  </t>
  </si>
  <si>
    <t>CA0735</t>
  </si>
  <si>
    <t xml:space="preserve">01.050.0731-0      </t>
  </si>
  <si>
    <t xml:space="preserve">MAO-DE-OBRA DE ANALISTA DE SISTEMA SENIOR,PARA SERVICOS DE CONSULTORIA DE ENGENHARIA E ARQUITETURA,INCLUSIVE ENCARGOS SOCIAIS  </t>
  </si>
  <si>
    <t>CA0736</t>
  </si>
  <si>
    <t xml:space="preserve">01.050.0732-0      </t>
  </si>
  <si>
    <t xml:space="preserve">MAO-DE-OBRA DE DIGITADOR,PARA SERVICOS DE CONSULTORIA DE ENGENHARIA E ARQUITETURA,INCLUSIVE ENCARGOS SOCIAIS  </t>
  </si>
  <si>
    <t>CA0737</t>
  </si>
  <si>
    <t xml:space="preserve">01.050.0735-0      </t>
  </si>
  <si>
    <t xml:space="preserve">MAO-DE-OBRA DE ADVOGADO,PARA SERVICOS DE CONSULTORIA DE ENGENHARIA E ARQUITETURA,EXCLUSIVE ENCARGOS SOCIAIS  </t>
  </si>
  <si>
    <t>CA0738</t>
  </si>
  <si>
    <t xml:space="preserve">01.050.0736-0      </t>
  </si>
  <si>
    <t xml:space="preserve">MAO-DE-OBRA DE ADVOGADO,PARA SERVICOS DE CONSULTORIA DE ENGENHARIA E ARQUITETURA,INCLUSIVE ENCARGOS SOCIAIS  </t>
  </si>
  <si>
    <t>CA0739</t>
  </si>
  <si>
    <t xml:space="preserve">01.050.0740-0      </t>
  </si>
  <si>
    <t xml:space="preserve">MAO-DE-OBRA DE ENGENHEIRO SANITARISTA,PARA SERVICOS DE CONSULTORIA DE ENGENHARIA E ARQUITETURA,EXCLUSIVE ENCARGOS SOCIAIS  </t>
  </si>
  <si>
    <t>CA0740</t>
  </si>
  <si>
    <t xml:space="preserve">01.050.0741-0      </t>
  </si>
  <si>
    <t xml:space="preserve">MAO-DE-OBRA DE ENGENHEIRO SANITARISTA,PARA SERVICOS DE CONSULTORIA DE ENGENHARIA E ARQUITETURA,INCLUSIVE ENCARGOS SOCIAIS  </t>
  </si>
  <si>
    <t>CA0741</t>
  </si>
  <si>
    <t xml:space="preserve">01.050.0750-0      </t>
  </si>
  <si>
    <t xml:space="preserve">MAO-DE-OBRA DE ANALISTA AMBIENTAL,PARA SERVICOS DE CONSULTORIA DE ENGENHARIA E ARQUITETURA,EXCLUSIVE ENCARGOS SOCIAIS  </t>
  </si>
  <si>
    <t>CA0742</t>
  </si>
  <si>
    <t xml:space="preserve">01.050.0751-0      </t>
  </si>
  <si>
    <t xml:space="preserve">MAO-DE-OBRA DE ANALISTA AMBIENTAL,PARA SERVICOS DE CONSULTORIA DE ENGENHARIA E ARQUITETURA,INCLUSIVE ENCARGOS SOCIAIS  </t>
  </si>
  <si>
    <t>CA0743</t>
  </si>
  <si>
    <t xml:space="preserve">01.019.0010-0      </t>
  </si>
  <si>
    <t xml:space="preserve">LEVANTAMENTO CADASTRAL GEOMETRICO DE IMOVEIS COM AREA ATE 1500M2  </t>
  </si>
  <si>
    <t>CA0744</t>
  </si>
  <si>
    <t xml:space="preserve">01.019.0012-0      </t>
  </si>
  <si>
    <t xml:space="preserve">LEVANTAMENTO CADASTRAL GEOMETRICO DE IMOVEIS COM AREA ENTRE 1501 E 3000M2. ESTE ITEM DEVE SER UTILIZADO COMO COMPLEMENTODO ANTERIOR  </t>
  </si>
  <si>
    <t>CA0745</t>
  </si>
  <si>
    <t xml:space="preserve">01.019.0015-0      </t>
  </si>
  <si>
    <t xml:space="preserve">LEVANTAMENTO CADASTRAL GEOMETRICO DE IMOVEIS COM AREA ACIMA DE 3000M2. ESTE ITEM DEVE SER UTILIZADO COMO COMPLEMENTO DOSANTERIORES  </t>
  </si>
  <si>
    <t>CA0746</t>
  </si>
  <si>
    <t xml:space="preserve">01.050.0350-0      </t>
  </si>
  <si>
    <t xml:space="preserve">PROJETO EXECUTIVO DE ARQUITETURA,CONSIDERANDO O PROJETO BASICO EXISTENTE,PARA PREDIOS HOSPITALARES ATE 1000M2,APRESENTADO NOS PADROES DA CONTRATANTE,INCLUSIVE AS LEGALIZACOES PERTINENTES,COORDENACAO E COMPATIBILIZACAO COM OS PROJETOS COMPLEMENTARES  </t>
  </si>
  <si>
    <t>CA0747</t>
  </si>
  <si>
    <t xml:space="preserve">01.050.0351-0      </t>
  </si>
  <si>
    <t xml:space="preserve">PROJETO EXECUTIVO DE ARQUITETURA,CONSIDERANDO O PROJETO BASICO EXISTENTE,PARA PREDIOS HOSPITALARES DE 1001 ATE 4000M2,APRESENTADO NOS PADROES DA CONTRATANTE,INCLUSIVE AS LEGALIZACOES PERTINENTES,COORDENACAO E COMPATIBILIZACAO COM OS PROJETOS COMPLEMENTARES  </t>
  </si>
  <si>
    <t>CA0748</t>
  </si>
  <si>
    <t xml:space="preserve">01.050.0352-0      </t>
  </si>
  <si>
    <t xml:space="preserve">PROJETO EXECUTIVO DE ARQUITETURA,CONSIDERANDO O PROJETO BASICO EXISTENTE,PARA PREDIOS HOSPITALARES ACIMA DE 4000M2,APRESENTADO NOS PADROES DA CONTRATANTE,INCLUSIVE AS LEGALIZACOESPERTINENTES,COORDE NACAO E COMPATIBILIZACAO COM OS PROJETOS COMPLEMENTARES  </t>
  </si>
  <si>
    <t>CA0749</t>
  </si>
  <si>
    <t xml:space="preserve">01.050.0353-0      </t>
  </si>
  <si>
    <t xml:space="preserve">PROJETO EXECUTIVO DE ARQUITETURA,CONSIDERANDO O PROJETO BASICO EXISTENTE,PARA PREDIOS CULTURAIS ATE 500M2,APRESENTADO NOS PADROES DA CONTRATANTE,INCLUSIVE AS LEGALIZACOES PERTINENTES,COORDENACAO E COMPATIBILIZACAO COM OS PROJETOS COMPLEMENTARES  </t>
  </si>
  <si>
    <t>CA0750</t>
  </si>
  <si>
    <t xml:space="preserve">01.050.0354-0      </t>
  </si>
  <si>
    <t xml:space="preserve">PROJETO EXECUTIVO DE ARQUITETURA,CONSIDERANDO O PROJETO BASICO EXISTENTE,PARA PREDIOS CULTURAIS DE 501 ATE 3000M2,APRESENTADO NOS PADROES DA CONTRATANTE,INCLUSIVE AS LEGALIZACOES PERTINENTES,COORDENACAO E COMPATIBILIZACAO COM OS PROJETOS COMPLEMENTARES  </t>
  </si>
  <si>
    <t>CA0751</t>
  </si>
  <si>
    <t xml:space="preserve">01.050.0355-0      </t>
  </si>
  <si>
    <t xml:space="preserve">PROJETO EXECUTIVO DE ARQUITETURA,CONSIDERANDO O PROJETO BASICO EXISTENTE,PARA PREDIOS CULTURAIS ACIMA DE 3000M2,APRESENTADO NOS PADROES DA CONTRATANTE,INCLUSIVE AS LEGALIZACOES PERTINENTES,COORDENACAO E COMPATIBILIZACAO COM OS PROJETOS COMPLEMENTARES  </t>
  </si>
  <si>
    <t>CA0752</t>
  </si>
  <si>
    <t xml:space="preserve">01.050.0356-0      </t>
  </si>
  <si>
    <t xml:space="preserve">PROJETO EXECUTIVO DE ARQUITETURA,CONSIDERANDO O PROJETO BASICO EXISTENTE,PARA PREDIOS ESCOLARES E/OU ADMINISTRATIVOS ATE500M2,APRESENTADO NOS PADROES DA CONTRATANTE,INCLUSIVE AS LEGALIZACOES PERTINENTES,COORDENACAO E COMPATIBILIZACAO COM OS PROJETOS COMPLEMENTARES  </t>
  </si>
  <si>
    <t>CA0753</t>
  </si>
  <si>
    <t xml:space="preserve">01.050.0357-0      </t>
  </si>
  <si>
    <t xml:space="preserve">PROJETO EXECUTIVO DE ARQUITETURA,CONSIDERANDO O PROJETO BASICO EXISTENTE,PARA PREDIOS ESCOLARES E/OU ADMINISTRATIVOS DE501 ATE 3000M2,APRESENTADO NOS PADROES DA CONTRATANTE,INCLUSIVE AS LEGALIZACOES PERTINENTES,COORDENACAO E COMPATIBILIZACAO COM OS PROJETOS COMPLEMENTARES  </t>
  </si>
  <si>
    <t>CA0754</t>
  </si>
  <si>
    <t xml:space="preserve">01.050.0358-0      </t>
  </si>
  <si>
    <t xml:space="preserve">PROJETO EXECUTIVO DE ARQUITETURA,CONSIDERANDO O PROJETO BASICO EXISTENTE,PARA PREDIOS ESCOLARES E/OU ADMINISTRATIVOS ACIMA DE 3000M2,APRESENTADO NOS PADROES DA CONTRATANTE,INCLUSIVE AS LEGALIZACOES PERTINENTES,COORDENACAO E COMPATIBILIZACAOCOM OS PROJETOS COMPLEMENTARES  </t>
  </si>
  <si>
    <t>CA0755</t>
  </si>
  <si>
    <t xml:space="preserve">01.050.0359-0      </t>
  </si>
  <si>
    <t xml:space="preserve">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  </t>
  </si>
  <si>
    <t>CA0756</t>
  </si>
  <si>
    <t xml:space="preserve">01.050.0360-0      </t>
  </si>
  <si>
    <t xml:space="preserve">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  </t>
  </si>
  <si>
    <t>CA0757</t>
  </si>
  <si>
    <t xml:space="preserve">01.050.0361-0      </t>
  </si>
  <si>
    <t xml:space="preserve">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  </t>
  </si>
  <si>
    <t>CA0758</t>
  </si>
  <si>
    <t xml:space="preserve">01.050.0362-0      </t>
  </si>
  <si>
    <t xml:space="preserve">PROJETO EXECUTIVO DE ARQUITETURA,CONSIDERANDO O PROJETO BASICO EXISTENTE,PARA HABITACAO/EDIFICIOS ATE 6000M2,APRESENTADONOS PADROES DA CONTRATANTE,INCLUSIVE AS LEGALIZACOES PERTINENTES,COORDENACAO E COMPATIBILIZACAO COM OS PROJETOS COMPLEMENTARES  </t>
  </si>
  <si>
    <t>CA0759</t>
  </si>
  <si>
    <t xml:space="preserve">01.050.0363-0      </t>
  </si>
  <si>
    <t xml:space="preserve">PROJETO EXECUTIVO DE ARQUITETURA,CONSIDERANDO O PROJETO BASICO EXISTENTE,PARA HABITACAO/EDIFICIOS DE 6001 ATE 12000M2,APRESENTADO NOS PADROES DA CONTRATANTE,INCLUSIVE AS LEGALIZACOES PERTINENTES,COORDENACAO E COMPATIBILIZACAO COM OS PROJETOS COMPLEMENTARES  </t>
  </si>
  <si>
    <t>CA0760</t>
  </si>
  <si>
    <t xml:space="preserve">01.050.0364-0      </t>
  </si>
  <si>
    <t xml:space="preserve">PROJETO EXECUTIVO DE ARQUITETURA,CONSIDERANDO O PROJETO BASICO EXISTENTE,PARA HABITACAO/EDIFICIOS ACIMA DE 12000M2,APRESENTADO NOS PADROES DA CONTRATANTE,INCLUSIVE AS LEGALIZACOESPERTINENTES,COORDE NACAO E COMPATIBILIZACAO COM OS PROJETOS COMPLEMENTARES  </t>
  </si>
  <si>
    <t>CA0761</t>
  </si>
  <si>
    <t xml:space="preserve">01.050.0365-0      </t>
  </si>
  <si>
    <t xml:space="preserve">PROJETO BASICO DE INSTALACAO DE INCENDIO E SPDA PARA PREDIOS ESCOLARES E/OU ADMINISTRATIVOS ATE 500M2,APRESENTADO NOS PADROES DA CONTRATANTE,INCLUSIVE AS LEGALIZACOES PERTINENTES  </t>
  </si>
  <si>
    <t>CA0762</t>
  </si>
  <si>
    <t xml:space="preserve">01.050.0366-0      </t>
  </si>
  <si>
    <t xml:space="preserve">PROJETO BASICO DE INSTALACAO DE INCENDIO E SPDA PARA PREDIOS ESCOLARES E/OU ADMINISTRATIVOS DE 501 ATE 3000M2,APRESENTADO NOS PADROES DA CONTRATANTE,INCLUSIVE AS LEGALIZACOES PERTINENTES  </t>
  </si>
  <si>
    <t>CA0763</t>
  </si>
  <si>
    <t xml:space="preserve">01.050.0367-0      </t>
  </si>
  <si>
    <t xml:space="preserve">PROJETO BASICO DE INSTALACAO DE INCENDIO E SPDA PARA PREDIOS ESCOLARES E/OU ADMINISTRATIVOS ACIMA DE 3000M2,APRESENTADONOS PADROES DA CONTRATANTE,INCLUSIVE AS LEGALIZACOES PERTINENTES  </t>
  </si>
  <si>
    <t>CA0764</t>
  </si>
  <si>
    <t xml:space="preserve">01.050.0368-0      </t>
  </si>
  <si>
    <t xml:space="preserve">PROJETO BASICO DE INSTALACAO DE INCENDIO E SPDA PARA PREDIOS CULTURAIS ATE 500M2,APRESENTADO NOS PADROES DA CONTRATANTE,INCLUSIVE AS LEGALIZACOES PERTINENTES  </t>
  </si>
  <si>
    <t>CA0765</t>
  </si>
  <si>
    <t xml:space="preserve">01.050.0369-0      </t>
  </si>
  <si>
    <t xml:space="preserve">PROJETO BASICO DE INSTALACAO DE INCENDIO E SPDA PARA PREDIOS CULTURAIS ACIMA DE 500M2,APRESENTADO NOS PADROES DA CONTRATANTE,INCLUSIVE AS LEGALIZACOES PERTINENTES  </t>
  </si>
  <si>
    <t>CA0766</t>
  </si>
  <si>
    <t xml:space="preserve">01.050.0370-0      </t>
  </si>
  <si>
    <t xml:space="preserve">PROJETO BASICO DE INSTALACAO DE INCENDIO E SPDA PARA PREDIOS HOSPITALARES,APRESENTADO NOS PADROES DA CONTRATANTE,INCLUSIVE AS LEGALIZACOES PERTINENTES  </t>
  </si>
  <si>
    <t>CA0767</t>
  </si>
  <si>
    <t xml:space="preserve">01.050.0371-0      </t>
  </si>
  <si>
    <t xml:space="preserve">PROJETO BASICO DE INSTALACAO DE INCENDIO E SPDA PARA HABITACOES/EDIFICIOS ATE 500M2,APRESENTADO NOS PADROES DA CONTRATANTE,INCLUSIVE AS LEGALIZACOES PERTINENTES  </t>
  </si>
  <si>
    <t>CA0768</t>
  </si>
  <si>
    <t xml:space="preserve">01.050.0372-0      </t>
  </si>
  <si>
    <t xml:space="preserve">PROJETO BASICO DE INSTALACAO DE INCENDIO E SPDA PARA HABITACOES/EDIFICIOS DE 501 ATE 3000M2,APRESENTADO NOS PADROES DA CONTRATANTE,INCLUSIVE AS LEGALIZACOES PERTINENTES  </t>
  </si>
  <si>
    <t>CA0769</t>
  </si>
  <si>
    <t xml:space="preserve">01.050.0373-0      </t>
  </si>
  <si>
    <t xml:space="preserve">PROJETO BASICO DE INSTALACAO DE INCENDIO E SPDA PARA HABITACOES/EDIFICIOS ACIMA DE 3000M2,APRESENTADO NOS PADROES DA CONTRATANTE,INCLUSIVE AS LEGALIZACOES PERTINENTES  </t>
  </si>
  <si>
    <t>CA0770</t>
  </si>
  <si>
    <t xml:space="preserve">01.050.0374-0      </t>
  </si>
  <si>
    <t xml:space="preserve">PROJETO BASICO DE INSTALACAO DE INCENDIO E SPDA PARA HABITACAO/LOTEAMENTO ATE 36000M2,APRESENTADO NOS PADROES DA CONTRATANTE,INCLUSIVE AS LEGALIZACOES PERTINENTES  </t>
  </si>
  <si>
    <t>CA0771</t>
  </si>
  <si>
    <t xml:space="preserve">01.050.0375-0      </t>
  </si>
  <si>
    <t xml:space="preserve">PROJETO BASICO DE INSTALACAO DE INCENDIO E SPDA PARA HABITACAO/LOTEAMENTO ACIMA DE 36000M2,APRESENTADO NOS PADROES DA CONTRATANTE,INCLUSIVE AS LEGALIZACOES PERTINENTES  </t>
  </si>
  <si>
    <t>CA0772</t>
  </si>
  <si>
    <t xml:space="preserve">01.050.0376-0      </t>
  </si>
  <si>
    <t xml:space="preserve">PROJETO EXECUTIVO DE INSTALACAO DE INCENDIO E SPDA,CONSIDERANDO PROJETO BASICO EXISTENTE,PARA PREDIOS ESCOLARES E/OU ADMINISTRATIVOS ATE 500M2,APRESENTADO NOS PADROES DA CONTRATANTE,INCLUSIVE AS LEGALIZACOES PERTINENTES  </t>
  </si>
  <si>
    <t>CA0773</t>
  </si>
  <si>
    <t xml:space="preserve">01.050.0377-0      </t>
  </si>
  <si>
    <t xml:space="preserve">PROJETO EXECUTIVO DE INSTALACAO DE INCENDIO E SPDA,CONSIDERANDO PROJETO BASICO EXISTENTE,PARA PREDIOS ESCOLARES E/OU ADMINISTRATIVOS DE 501 ATE 3000M2,APRESENTADO NOS PADROES DA CONTRATANTE,INCLUSIVE AS LEGALIZACOES PERTINENTES  </t>
  </si>
  <si>
    <t>CA0774</t>
  </si>
  <si>
    <t xml:space="preserve">01.050.0378-0      </t>
  </si>
  <si>
    <t xml:space="preserve">PROJETO EXECUTIVO DE INSTALACAO DE INCENDIO E SPDA,CONSIDERANDO PROJETO BASICO EXISTENTE,PARA PREDIOS ESCOLARES E/OU ADMINISTRATIVOS ACIMA DE 3000M2,APRESENTADO NOS PADROES DA CONTRATANTE,INCLUSIVE AS LEGALIZACOES PERTINENTES  </t>
  </si>
  <si>
    <t>CA0775</t>
  </si>
  <si>
    <t xml:space="preserve">01.050.0379-0      </t>
  </si>
  <si>
    <t xml:space="preserve">PROJETO EXECUTIVO DE INSTALACAO DE INCENDIO E SPDA,CONSIDERANDO PROJETO BASICO EXISTENTE,PARA PREDIOS CULTURAIS ATE 500M2,APRESENTADO NOS PADROES DA CONTRATANTE,INCLUSIVE AS LEGALIZACOES PERTINENTES  </t>
  </si>
  <si>
    <t>CA0776</t>
  </si>
  <si>
    <t xml:space="preserve">01.050.0380-0      </t>
  </si>
  <si>
    <t xml:space="preserve">PROJETO EXECUTIVO DE INSTALACAO DE INCENDIO E SPDA,CONSIDERANDO PROJETO BASICO EXISTENTE,PARA PREDIOS CULTURAIS ACIMA DE500M2,APRESENTADO NOS PADROES DA CONTRATANTE,INCLUSIVE AS LEGALIZACOES PERTINENTES  </t>
  </si>
  <si>
    <t>CA0777</t>
  </si>
  <si>
    <t xml:space="preserve">01.050.0381-0      </t>
  </si>
  <si>
    <t xml:space="preserve">PROJETO EXECUTIVO DE INSTALACAO DE INCENDIO E SPDA,CONSIDERANDO PROJETO BASICO EXISTENTE,PARA PREDIOS HOSPITALARES,APRESENTADO NOS PADROES DA CONTRATANTE,INCLUSIVE AS LEGALIZACOESPERTINENTES  </t>
  </si>
  <si>
    <t>CA0778</t>
  </si>
  <si>
    <t xml:space="preserve">01.050.0382-0      </t>
  </si>
  <si>
    <t xml:space="preserve">PROJETO EXECUTIVO DE INSTALACAO DE INCENDIO E SPDA,CONSIDERANDO PROJETO BASICO EXISTENTE,PARA HABITACOES/EDIFICIOS ATE 500M2,APRESENTADO NOS PADROES DA CONTRATANTE,INCLUSIVE AS LEGALIZACOES PERTINENTES  </t>
  </si>
  <si>
    <t>CA0779</t>
  </si>
  <si>
    <t xml:space="preserve">01.050.0383-0      </t>
  </si>
  <si>
    <t xml:space="preserve">PROJETO EXECUTIVO DE INSTALACAO DE INCENDIO E SPDA,CONSIDERANDO PROJETO BASICO EXISTENTE,PARA HABITACOES/EDIFICIOS DE 501 ATE 3000M2,APRESENTADO NOS PADROES DA CONTRATANTE,INCLUSIVE AS LEGALIZACOES PERTINENTES  </t>
  </si>
  <si>
    <t>CA0780</t>
  </si>
  <si>
    <t xml:space="preserve">01.050.0384-0      </t>
  </si>
  <si>
    <t xml:space="preserve">PROJETO EXECUTIVO DE INSTALACAO DE INCENDIO E SPDA,CONSIDERANDO PROJETO BASICO EXISTENTE,PARA HABITACOES/EDIFICIOS ACIMADE 3000M2,APRESENTADO NOS PADROES DA CONTRATANTE,INCLUSIVE AS LEGALIZACOES PERTINENTES  </t>
  </si>
  <si>
    <t>CA0781</t>
  </si>
  <si>
    <t xml:space="preserve">01.050.0385-0      </t>
  </si>
  <si>
    <t xml:space="preserve">PROJETO EXECUTIVO DE INSTALACAO DE INCENDIO E SPDA,CONSIDERANDO PROJETO BASICO EXISTENTE,PARA HABITACAO/LOTEAMENTO ATE 36000M2,APRESENTADO NOS PADROES DA CONTRATANTE,INCLUSIVE AS LEGALIZACOES PERTINENTES  </t>
  </si>
  <si>
    <t>CA0782</t>
  </si>
  <si>
    <t xml:space="preserve">01.050.0386-0      </t>
  </si>
  <si>
    <t xml:space="preserve">PROJETO EXECUTIVO DE INSTALACAO DE INCENDIO E SPDA,CONSIDERANDO PROJETO BASICO EXISTENTE,PARA HABITACAO/LOTEAMENTO ACIMADE 36000M2,APRESENTADO NOS PADROES DA CONTRATANTE,INCLUSIVEAS LEGALIZACOES PERTINENTES  </t>
  </si>
  <si>
    <t>CA0783</t>
  </si>
  <si>
    <t xml:space="preserve">01.050.0387-0      </t>
  </si>
  <si>
    <t xml:space="preserve">PROJETO BASICO DE INSTALACAO DE GAS PARA PREDIOS ESCOLARES E/OU ADMINISTRATIVOS ATE 500M2,APRESENTADO NOS PADROES DA CONTRATANTE,INCLUSIVE AS LEGALIZACOES PERTINENTES  </t>
  </si>
  <si>
    <t>CA0784</t>
  </si>
  <si>
    <t xml:space="preserve">01.050.0388-0      </t>
  </si>
  <si>
    <t xml:space="preserve">PROJETO BASICO DE INSTALACAO DE GAS PARA PREDIOS ESCOLARES E/OU ADMINISTRATIVOS ACIMA DE 500M2,APRESENTADO NOS PADROES DA CONTRATANTE,INCLUSIVE AS LEGALIZACOES PERTINENTES  </t>
  </si>
  <si>
    <t>CA0785</t>
  </si>
  <si>
    <t xml:space="preserve">01.050.0389-0      </t>
  </si>
  <si>
    <t xml:space="preserve">PROJETO BASICO DE INSTALACAO DE GAS PARA PREDIOS CULTURAIS,APRESENTADO NOS PADROES DA CONTRATANTE,INCLUSIVE AS LEGALIZACOES PERTINENTES  </t>
  </si>
  <si>
    <t>CA0786</t>
  </si>
  <si>
    <t xml:space="preserve">01.050.0390-0      </t>
  </si>
  <si>
    <t xml:space="preserve">PROJETO BASICO DE INSTALACAO DE GAS PARA PREDIOS HOSPITALARES ATE 4000M2,APRESENTADO NOS PADROES DA CONTRATANTE,INCLUSIVE AS LEGALIZACOES PERTINENTES  </t>
  </si>
  <si>
    <t>CA0787</t>
  </si>
  <si>
    <t xml:space="preserve">01.050.0391-0      </t>
  </si>
  <si>
    <t xml:space="preserve">PROJETO BASICO DE INSTALACAO DE GAS PARA PREDIOS HOSPITALARES ACIMA DE 4000M2,APRESENTADO NOS PADROES DA CONTRATANTE,INCLUSIVE AS LEGALIZACOES PERTINENTES  </t>
  </si>
  <si>
    <t>CA0788</t>
  </si>
  <si>
    <t xml:space="preserve">01.050.0392-0      </t>
  </si>
  <si>
    <t xml:space="preserve">PROJETO BASICO DE INSTALACAO DE GAS PARA HABITACOES/EDIFICIOS ATE 500M2,APRESENTADO NOS PADROES DA CONTRATANTE,INCLUSIVEAS LEGALIZACOESPERTINENTES  </t>
  </si>
  <si>
    <t>CA0789</t>
  </si>
  <si>
    <t xml:space="preserve">01.050.0393-0      </t>
  </si>
  <si>
    <t xml:space="preserve">PROJETO BASICO DE INSTALACAO DE GAS PARA HABITACOES/EDIFICIOS ACIMA DE 500M2,APRESENTADO NOS PADROES DA CONTRATANTE,INCLUSIVE AS LEGALIZACOES PERTINENTES  </t>
  </si>
  <si>
    <t>CA0790</t>
  </si>
  <si>
    <t xml:space="preserve">01.050.0394-0      </t>
  </si>
  <si>
    <t xml:space="preserve">PROJETO BASICO DE INSTALACAO DE GAS PARA HABITACAO/LOTEAMENTO ACIMA DE 12000M2,APRESENTADO NOS PADROES DA CONTRATANTE,INCLUSIVE AS LEGALIZACOES PERTINENTES  </t>
  </si>
  <si>
    <t>CA0791</t>
  </si>
  <si>
    <t xml:space="preserve">01.050.0395-0      </t>
  </si>
  <si>
    <t>CA0792</t>
  </si>
  <si>
    <t xml:space="preserve">01.050.0396-0      </t>
  </si>
  <si>
    <t xml:space="preserve">PROJETO EXECUTIVO DE INSTALACAO DE GAS,CONSIDERANDO O PROJETO BASICO EXISTENTE,PARA PREDIOS ESCOLARES E/OU ADMINISTRATIVOS ATE 500M2,APRESENTADO NOS PADROES DA CONTRATANTE,INCLUSIVE AS LEGALIZACOES PERTINENTES  </t>
  </si>
  <si>
    <t>CA0793</t>
  </si>
  <si>
    <t xml:space="preserve">01.050.0397-0      </t>
  </si>
  <si>
    <t xml:space="preserve">PROJETO EXECUTIVO DE INSTALACAO DE GAS,CONSIDERANDO O PROJETO BASICO EXISTENTE,PARA PREDIOS ESCOLARES E/OU ADMINISTRATIVOS ACIMA DE 500M2,APRESENTADO NOS PADROES DA CONTRATANTE,INCLUSIVE AS LEGALIZACOES PERTINENTES  </t>
  </si>
  <si>
    <t>CA0794</t>
  </si>
  <si>
    <t xml:space="preserve">01.050.0398-0      </t>
  </si>
  <si>
    <t xml:space="preserve">PROJETO EXECUTIVO DE INSTALACAO DE GAS,CONSIDERANDO O PROJETO BASICO EXISTENTE,PARA PREDIOS CULTURAIS,APRESENTADO NOS PADROES DA CONTRATANTE,INCLUSIVE AS LEGALIZACOES PERTINENTES  </t>
  </si>
  <si>
    <t>CA0795</t>
  </si>
  <si>
    <t xml:space="preserve">01.050.0399-0      </t>
  </si>
  <si>
    <t xml:space="preserve">PROJETO EXECUTIVO DE INSTALACAO DE GAS,CONSIDERANDO O PROJETO BASICO EXISTENTE,PARA PREDIOS HOSPITALARES ATE 4000M2,APRESENTADO NOS PADROES DA CONTRATANTE,INCLUSIVE AS LEGALIZACOESPERTINENTES  </t>
  </si>
  <si>
    <t>CA0796</t>
  </si>
  <si>
    <t xml:space="preserve">01.050.0400-0      </t>
  </si>
  <si>
    <t xml:space="preserve">PROJETO EXECUTIVO DE INSTALACAO DE GAS,CONSIDERANDO O PROJETO BASICO EXISTENTE,PARA PREDIOS HOSPITALARES ACIMA DE 4000M2,APRESENTADO NOS PADROES DA CONTRATANTE,INCLUSIVE AS LEGALIZACOES PERTINENTES  </t>
  </si>
  <si>
    <t>CA0797</t>
  </si>
  <si>
    <t xml:space="preserve">01.050.0401-0      </t>
  </si>
  <si>
    <t xml:space="preserve">PROJETO EXECUTIVO DE INSTALACAO DE GAS,CONSIDERANDO O PROJETO BASICO EXISTENTE,PARA HABITACOES/EDIFICIOS ATE 500M2,APRESENTADO NOS PADROES DA CONTRATANTE,INCLUSIVE AS LEGALIZACOESPERTINENTES  </t>
  </si>
  <si>
    <t>CA0798</t>
  </si>
  <si>
    <t xml:space="preserve">01.050.0402-0      </t>
  </si>
  <si>
    <t xml:space="preserve">PROJETO EXECUTIVO DE INSTALACAO DE GAS,CONSIDERANDO O PROJETO BASICO EXISTENTE,PARA HABITACOES/EDIFICIOS ACIMA DE 500M2,APRESENTADO NOS PADROES DA CONTRATANTE,INCLUSIVE AS LEGALIZACOES PERTINENTES  </t>
  </si>
  <si>
    <t>CA0799</t>
  </si>
  <si>
    <t xml:space="preserve">01.050.0403-0      </t>
  </si>
  <si>
    <t xml:space="preserve">PROJETO EXECUTIVO DE INSTALACAO DE GAS,CONSIDERANDO O PROJETO BASICO EXISTENTE,PARA HABITACAO/LOTEAMENTO ATE 12000M2,APRESENTADO NOS PADROES DA CONTRATANTE,INCLUSIVE AS LEGALIZACOES PERTINENTES  </t>
  </si>
  <si>
    <t>CA0800</t>
  </si>
  <si>
    <t xml:space="preserve">01.050.0404-0      </t>
  </si>
  <si>
    <t xml:space="preserve">PROJETO EXECUTIVO DE INSTALACAO DE GAS,CONSIDERANDO O PROJETO BASICO EXISTENTE,PARA HABITACAO/LOTEAMENTO ACIMA DE 12000M2,APRESENTADO NOS PADROES DA CONTRATANTE,INCLUSIVE AS LEGALIZACOES PERTINENTES  </t>
  </si>
  <si>
    <t>CA0819</t>
  </si>
  <si>
    <t xml:space="preserve">01.050.0423-0      </t>
  </si>
  <si>
    <t xml:space="preserve">PROJETO BASICO DE INSTALACAO DE TELEMATICA PARA PREDIOS ESCOLARES E/OU ADMINISTRATIVOS ATE 500M2,APRESENTADO NOS PADROESDA CONTRATANTE,INCLUSIVE AS LEGALIZACOES PERTINENTES  </t>
  </si>
  <si>
    <t>CA0820</t>
  </si>
  <si>
    <t xml:space="preserve">01.050.0424-0      </t>
  </si>
  <si>
    <t xml:space="preserve">PROJETO BASICO DE INSTALACAO DE TELEMATICA PARA PREDIOS ESCOLARES E/OU ADMINISTRATIVOS ACIMA DE 500M2,APRESENTADO NOS PADROES DA CONTRATANTE,INCLUSIVE AS LEGALIZACOES PERTINENTES  </t>
  </si>
  <si>
    <t>CA0821</t>
  </si>
  <si>
    <t xml:space="preserve">01.050.0425-0      </t>
  </si>
  <si>
    <t xml:space="preserve">PROJETO BASICO DE INSTALACAO DE TELEMATICA PARA PREDIOS CULTURAIS ATE 500M2,APRESENTADO NOS PADROES DA CONTRATANTE,INCLUSIVE AS LEGALIZACOES PERTINENTES  </t>
  </si>
  <si>
    <t>CA0822</t>
  </si>
  <si>
    <t xml:space="preserve">01.050.0426-0      </t>
  </si>
  <si>
    <t xml:space="preserve">PROJETO BASICO DE INSTALACAO DE TELEMATICA PARA PREDIOS CULTURAIS ACIMA DE 500M2,APRESENTADO NOS PADROES DA CONTRATANTE,INCLUSIVE AS LEGALIZACOES PERTINENTES  </t>
  </si>
  <si>
    <t>CA0823</t>
  </si>
  <si>
    <t xml:space="preserve">01.050.0427-0      </t>
  </si>
  <si>
    <t xml:space="preserve">PROJETO BASICO DE INSTALACAO DE TELEMATICA PARA PREDIOS HOSPITALARES,APRESENTADO NOS PADROES DA CONTRATANTE,INCLUSIVE ASLEGALIZACOES PERTINENTES  </t>
  </si>
  <si>
    <t>CA0824</t>
  </si>
  <si>
    <t xml:space="preserve">01.050.0428-0      </t>
  </si>
  <si>
    <t xml:space="preserve">PROJETO BASICO DE INSTALACAO DE TELEMATICA PARA HABITACOES/EDIFICIOS ATE 500M2,APRESENTADO NOS PADROES DA CONTRATANTE,INCLUSIVE AS LEGALIZACOES PERTINENTES  </t>
  </si>
  <si>
    <t>CA0825</t>
  </si>
  <si>
    <t xml:space="preserve">01.050.0429-0      </t>
  </si>
  <si>
    <t xml:space="preserve">PROJETO BASICO DE INSTALACAO DE TELEMATICA PARA HABITACOES/EDIFICIOS DE 501 ATE 3000M2,APRESENTADO NOS PADROES DA CONTRATANTE,INCLUSIVEAS LEGALIZACOES PERTINENTES  </t>
  </si>
  <si>
    <t>CA0826</t>
  </si>
  <si>
    <t xml:space="preserve">01.050.0430-0      </t>
  </si>
  <si>
    <t xml:space="preserve">PROJETO BASICO DE INSTALACAO DE TELEMATICA PARA HABITACAO/LOTEAMENTO ATE 12000M2,APRESENTADO NOS PADROES DA CONTRATANTE,INCLUSIVE AS LEGALIZACOES PERTINENTES  </t>
  </si>
  <si>
    <t>CA0827</t>
  </si>
  <si>
    <t xml:space="preserve">01.050.0431-0      </t>
  </si>
  <si>
    <t xml:space="preserve">PROJETO BASICO DE INSTALACAO DE TELEMATICA PARA HABITACAO/LOTEAMENTO ACIMA DE 12000M2,APRESENTADO NOS PADROES DA CONTRATANTE,INCLUSIVE AS LEGALIZACOES PERTINENTES  </t>
  </si>
  <si>
    <t>CA0828</t>
  </si>
  <si>
    <t xml:space="preserve">01.050.0432-0      </t>
  </si>
  <si>
    <t xml:space="preserve">PROJETO EXECUTIVO DE INSTALACAO DE TELEMATICA,CONSIDERANDO O PROJETO BASICO EXISTENTE,PARA PREDIOS ESCOLARES E/OU ADMINISTRATIVOS ATE 500M2,APRESENTADO NOS PADROES DA CONTRATANTE,INCLUSIVE AS LEGALIZACOES PERTINENTES  </t>
  </si>
  <si>
    <t>CA0829</t>
  </si>
  <si>
    <t xml:space="preserve">01.050.0433-0      </t>
  </si>
  <si>
    <t xml:space="preserve">PROJETO EXECUTIVO DE INSTALACAO DE TELEMATICA,CONSIDERANDO O PROJETO BASICO EXISTENTE,PARA PREDIOS ESCOLARES E/OU ADMINISTRATIVOS ACIMA DE 500M2,APRESENTADO NOS PADROES DA CONTRATANTE,INCLUSIVE AS LEGALIZACOES PERTINENTES  </t>
  </si>
  <si>
    <t>CA0830</t>
  </si>
  <si>
    <t xml:space="preserve">01.050.0434-0      </t>
  </si>
  <si>
    <t xml:space="preserve">PROJETO EXECUTIVO DE INSTALACAO DE TELEMATICA,CONSIDERANDO O PROJETO BASICO EXISTENTE,PARA PREDIOS CULTURAIS ATE 500M2,APRESENTADO NOS PADROES DA CONTRATANTE,INCLUSIVE AS LEGALIZACOES PERTINENTES  </t>
  </si>
  <si>
    <t>CA0831</t>
  </si>
  <si>
    <t xml:space="preserve">01.050.0435-0      </t>
  </si>
  <si>
    <t xml:space="preserve">PROJETO EXECUTIVO DE INSTALACAO DE TELEMATICA,CONSIDERANDO O PROJETO BASICO EXISTENTE,PARA PREDIOS CULTURAIS ACIMA DE 500M2,APRESENTADO NOS PADROES DA CONTRATANTE,INCLUSIVE AS LEGALIZACOES PERTINENTES  </t>
  </si>
  <si>
    <t>CA0832</t>
  </si>
  <si>
    <t xml:space="preserve">01.050.0436-0      </t>
  </si>
  <si>
    <t xml:space="preserve">PROJETO EXECUTIVO DE INSTALACAO DE TELEMATICA,CONSIDERANDO O PROJETO BASICO EXISTENTE,PARA PREDIOS HOSPITALARES,APRESENTADO NOS PADROES DA CONTRATANTE,INCLUSIVE AS LEGALIZACOES PERTINENTES  </t>
  </si>
  <si>
    <t>CA0833</t>
  </si>
  <si>
    <t xml:space="preserve">01.050.0437-0      </t>
  </si>
  <si>
    <t xml:space="preserve">PROJETO EXECUTIVO DE INSTALACAO DE TELEMATICA,CONSIDERANDO O PROJETO BASICO EXISTENTE,PARA HABITACOES/EDIFICIOS ATE 500M2,APRESENTADO NOS PADROES DA CONTRATANTE,INCLUSIVE AS LEGALIZACOES PERTINENTES  </t>
  </si>
  <si>
    <t>CA0834</t>
  </si>
  <si>
    <t xml:space="preserve">01.050.0438-0      </t>
  </si>
  <si>
    <t xml:space="preserve">PROJETO EXECUTIVO DE INSTALACAO DE TELEMATICA,CONSIDERANDO O PROJETO BASICO EXISTENTE,PARA HABITACOES/EDIFICIOS DE 501 ATE 3000M2,APRESENTADO NOS PADROES DA CONTRATANTE,INCLUSIVE AS LEGALIZACOES PERTINENTES  </t>
  </si>
  <si>
    <t>CA0835</t>
  </si>
  <si>
    <t xml:space="preserve">01.050.0439-0      </t>
  </si>
  <si>
    <t xml:space="preserve">PROJETO EXECUTIVO DE INSTALACAO DE TELEMATICA,CONSIDERANDO O PROJETO BASICO EXISTENTE,PARA HABITACAO/LOTEAMENTO ATE 12000M2,APRESENTADO NOS PADROES DA CONTRATANTE,INCLUSIVE AS LEGALIZACOES PERTINENTES  </t>
  </si>
  <si>
    <t>CA0836</t>
  </si>
  <si>
    <t xml:space="preserve">01.050.0440-0      </t>
  </si>
  <si>
    <t xml:space="preserve">PROJETO EXECUTIVO DE INSTALACAO DE TELEMATICA,CONSIDERANDO O PROJETO BASICO EXISTENTE,PARA HABITACAO/LOTEAMENTO ACIMA DE12000M2,APRESENTADO NOS PADROES DA CONTRATANTE,INCLUSIVE ASLEGALIZACOES PERTINENTES  </t>
  </si>
  <si>
    <t>CA0837</t>
  </si>
  <si>
    <t xml:space="preserve">01.050.0441-0      </t>
  </si>
  <si>
    <t xml:space="preserve">PROJETO BASICO DE INSTALACAO DE ESGOTO SANITARIO E AGUAS PLUVIAIS PARA PREDIOS ESCOLARES E/OU ADMINISTRATIVOS ATE 500M2,APRESENTADO NOS PADROES DA CONTRATANTE,INCLUSIVE AS LEGALIZACOES PERTINENTES  </t>
  </si>
  <si>
    <t>CA0838</t>
  </si>
  <si>
    <t xml:space="preserve">01.050.0442-0      </t>
  </si>
  <si>
    <t xml:space="preserve">PROJETO BASICO DE INSTALACAO DE ESGOTO SANITARIO E AGUAS PLUVIAIS PARA PREDIOS ESCOLARES E/OU ADMINISTRATIVOS DE 501 ATE3000M2,APRESENTADO NOS PADROES DA CONTRATANTE,INCLUSIVE ASLEGALIZACOES PERTINENTES  </t>
  </si>
  <si>
    <t>CA0839</t>
  </si>
  <si>
    <t xml:space="preserve">01.050.0443-0      </t>
  </si>
  <si>
    <t xml:space="preserve">PROJETO BASICO DE INSTALACAO DE ESGOTO SANITARIO E AGUAS PLUVIAIS PARA PREDIOS ESCOLARES E/OU ADMINISTRATIVOS ACIMA DE 3000M2,APRESENTADO NOS PADROES DA CONTRATANTE,INCLUSIVE AS LEGALIZACOES PERTINENTES  </t>
  </si>
  <si>
    <t>CA0840</t>
  </si>
  <si>
    <t xml:space="preserve">01.050.0444-0      </t>
  </si>
  <si>
    <t xml:space="preserve">PROJETO BASICO DE INSTALACAO DE ESGOTO SANITARIO E AGUAS PLUVIAIS PARA PREDIOS CULTURAIS,APRESENTADO NOS PADROES DA CONTRATANTE,INCLUSIVE AS LEGALIZACOES PERTINENTES  </t>
  </si>
  <si>
    <t>CA0841</t>
  </si>
  <si>
    <t xml:space="preserve">01.050.0445-0      </t>
  </si>
  <si>
    <t xml:space="preserve">PROJETO BASICO DE INSTALACAO DE ESGOTO SANITARIO E AGUAS PLUVIAIS PARA PREDIOS HOSPITALARES ATE 4000M2,APRESENTADO NOS PADROES DA CONTRATANTE,INCLUSIVE AS LEGALIZACOES PERTINENTES  </t>
  </si>
  <si>
    <t>CA0842</t>
  </si>
  <si>
    <t xml:space="preserve">01.050.0446-0      </t>
  </si>
  <si>
    <t xml:space="preserve">PROJETO BASICO DE INSTALACAO DE ESGOTO SANITARIO E AGUAS PLUVIAIS PARA PREDIOS HOSPITALARES ACIMA DE 4000M2,APRESENTADONOS PADROES DA CONTRATANTE,INCLUSIVE AS LEGALIZACOES PERTINENTES  </t>
  </si>
  <si>
    <t>CA0843</t>
  </si>
  <si>
    <t xml:space="preserve">01.050.0447-0      </t>
  </si>
  <si>
    <t xml:space="preserve">PROJETO BASICO DE INSTALACAO DE ESGOTO SANITARIO E AGUAS PLUVIAIS PARA URBANIZACAO ATE 15000M2,APRESENTADO NOS PADROES DA CONTRATANTE,INCLUSIVE AS LEGALIZACOES PERTINENTES  </t>
  </si>
  <si>
    <t>CA0844</t>
  </si>
  <si>
    <t xml:space="preserve">01.050.0448-0      </t>
  </si>
  <si>
    <t xml:space="preserve">PROJETO BASICO DE INSTALACAO DE ESGOTO SANITARIO E AGUAS PLUVIAIS PARA URBANIZACAO ACIMA DE 15000M2,APRESENTADO NOS PADROES DA CONTRATANTE,INCLUSIVE AS LEGALIZACOES PERTINENTES  </t>
  </si>
  <si>
    <t>CA0845</t>
  </si>
  <si>
    <t xml:space="preserve">01.050.0449-0      </t>
  </si>
  <si>
    <t xml:space="preserve">PROJETO BASICO DE INSTALACAO DE ESGOTO SANITARIO E AGUAS PLUVIAIS PARA HABITACAO/LOTEAMENTO ATE 12000M2,APRESENTADO NOSPADROES DA CONTRATANTE,INCLUSIVE AS LEGALIZACOES PERTINENTES  </t>
  </si>
  <si>
    <t>CA0846</t>
  </si>
  <si>
    <t xml:space="preserve">01.050.0450-0      </t>
  </si>
  <si>
    <t xml:space="preserve">PROJETO BASICO DE INSTALACAO DE ESGOTO SANITARIO E AGUAS PLUVIAIS PARA HABITACAO/LOTEAMENTO DE 12001 ATE 36000M2,APRESENTADO NOS PADROES DA CONTRATANTE,INCLUSIVE AS LEGALIZACOES PERTINENTES  </t>
  </si>
  <si>
    <t>CA0847</t>
  </si>
  <si>
    <t xml:space="preserve">01.050.0451-0      </t>
  </si>
  <si>
    <t xml:space="preserve">PROJETO BASICO DE INSTALACAO DE ESGOTO SANITARIO E AGUAS PLUVIAIS PARA HABITACAO/LOTEAMENTO ACIMA DE 36000M2,APRESENTADONOS PADROES DA CONTRATANTE,INCLUSIVE AS LEGALIZACOES PERTINENTES  </t>
  </si>
  <si>
    <t>CA0848</t>
  </si>
  <si>
    <t xml:space="preserve">01.050.0452-0      </t>
  </si>
  <si>
    <t xml:space="preserve">PROJETO EXECUTIVO DE INSTALACAO DE ESGOTO SANITARIO E AGUAS PLUVIAIS,CONSIDERANDO O PROJETO BASICO EXISTENTE,PARA PREDIOS ESCOLARES E/OU ADMINISTRATIVOS ATE 500M2,APRESENTADO NOS PADROES DA CONTRATANTE,INCLUSIVE AS LEGALIZACOES PERTINENTES  </t>
  </si>
  <si>
    <t>CA0849</t>
  </si>
  <si>
    <t xml:space="preserve">01.050.0453-0      </t>
  </si>
  <si>
    <t xml:space="preserve">PROJETO EXECUTIVO DE INSTALACAO DE ESGOTO SANITARIO E AGUAS PLUVIAIS,CONSIDERANDO O PROJETO BASICO EXISTENTE,PARA PREDIOS ESCOLARES E/OU ADMINISTRATIVOS DE 501 ATE 3000M2,APRESENTADO NOS PADROES DA CONTRATANTE,INCLUSIVE AS LEGALIZACOES PERTINENTES  </t>
  </si>
  <si>
    <t>CA0850</t>
  </si>
  <si>
    <t xml:space="preserve">01.050.0454-0      </t>
  </si>
  <si>
    <t xml:space="preserve">PROJETO EXECUTIVO DE INSTALACAO DE ESGOTO SANITARIO E AGUAS PLUVIAIS,CONSIDERANDO O PROJETO BASICO EXISTENTE,PARA PREDIOS ESCOLARES E/OU ADMINISTRATIVOS ACIMA DE 3000M2,APRESENTADONOS PADROES DA CONTRATANTE,INCLUSIVE AS LEGALIZACOES PERTINENTES  </t>
  </si>
  <si>
    <t>CA0851</t>
  </si>
  <si>
    <t xml:space="preserve">01.050.0455-0      </t>
  </si>
  <si>
    <t xml:space="preserve">PROJETO EXECUTIVO DE INSTALACAO DE ESGOTO SANITARIO E AGUAS PLUVIAIS,CONSIDERANDO O PROJETO BASICO EXISTENTE,PARA PREDIOS CULTURAIS,APRESENTADO NOS PADROES DA CONTRATANTE,INCLUSIVEAS LEGALIZACOES PERTINENTES  </t>
  </si>
  <si>
    <t>CA0852</t>
  </si>
  <si>
    <t xml:space="preserve">01.050.0456-0      </t>
  </si>
  <si>
    <t xml:space="preserve">PROJETO EXECUTIVO DE INSTALACAO DE ESGOTO SANITARIO E AGUAS PLUVIAIS,CONSIDERANDO O PROJETO BASICO EXISTENTE,PARA PREDIOS HOSPITALARES ATE 4000M2,APRESENTADO NOS PADROES DA CONTRATANTE,INCLUSIVE AS LEGALIZACOES PERTINENTES  </t>
  </si>
  <si>
    <t>CA0853</t>
  </si>
  <si>
    <t xml:space="preserve">01.050.0457-0      </t>
  </si>
  <si>
    <t xml:space="preserve">PROJETO EXECUTIVO DE INSTALACAO DE ESGOTO SANITARIO E AGUAS PLUVIAIS,CONSIDERANDO O PROJETO BASICO EXISTENTE,PARA PREDIOS HOSPITALARES ACIMA DE 4000M2,APRESENTADO NOS PADROES DA CONTRATANTE,INCLUSIVE AS LEGALIZACOES PERTINENTES  </t>
  </si>
  <si>
    <t>CA0854</t>
  </si>
  <si>
    <t xml:space="preserve">01.050.0458-0      </t>
  </si>
  <si>
    <t xml:space="preserve">PROJETO EXECUTIVO DE INSTALACAO DE ESGOTO SANITARIO E AGUAS PLUVIAIS,CONSIDERANDO O PROJETO BASICO EXISTENTE,PARA URBANIZACAO ATE 15000M2,APRESENTADO NOS PADROES DA CONTRATANTE,INCLUSIVE AS LEGALIZACOES PERTINENTES  </t>
  </si>
  <si>
    <t>CA0855</t>
  </si>
  <si>
    <t xml:space="preserve">01.050.0459-0      </t>
  </si>
  <si>
    <t xml:space="preserve">PROJETO EXECUTIVO DE INSTALACAO DE ESGOTO SANITARIO E AGUAS PLUVIAIS,CONSIDERANDO O PROJETO BASICO EXISTENTE,PARA URBANIZACAO ACIMA DE 15000M2,APRESENTADO NOS PADROES DA CONTRATANTE,INCLUSIVE AS LEGALIZACOES PERTINENTES  </t>
  </si>
  <si>
    <t>CA0856</t>
  </si>
  <si>
    <t xml:space="preserve">01.050.0460-0      </t>
  </si>
  <si>
    <t xml:space="preserve">PROJETO EXECUTIVO DE INSTALACAO DE ESGOTO SANITARIO E AGUAS PLUVIAIS,CONSIDERANDO O PROJETO BASICO EXISTENTE,PARA HABITACAO/LOTEAMENTO ATE 12000M2,APRESENTADO NOS PADROES DA CONTRATANTE,INCLUSIVE AS LEGALIZACOES PERTINENTES  </t>
  </si>
  <si>
    <t>CA0857</t>
  </si>
  <si>
    <t xml:space="preserve">01.050.0461-0      </t>
  </si>
  <si>
    <t xml:space="preserve">PROJETO EXECUTIVO DE INSTALACAO DE ESGOTO SANITARIO E AGUAS PLUVIAIS,CONSIDERANDO O PROJETO BASICO EXISTENTE,PARA HABITACAO/LOTEAMENTO DE 12001 ATE 36000M2,APRESENTADO NOS PADROESDA CONTRATANTE,INCLUSIVE AS LEGALIZACOES PERTINENTES  </t>
  </si>
  <si>
    <t>CA0858</t>
  </si>
  <si>
    <t xml:space="preserve">01.050.0462-0      </t>
  </si>
  <si>
    <t xml:space="preserve">PROJETO EXECUTIVO DE INSTALACAO DE ESGOTO SANITARIO E AGUAS PLUVIAIS,CONSIDERANDO O PROJETO BASICO EXISTENTE,PARA HABITACAO/LOTEAMENTO ACIMA DE 36000M2,APRESENTADO NOS PADROES DA CONTRATANTE,INCLUSIVE AS LEGALIZACOES PERTINENTES  </t>
  </si>
  <si>
    <t>CA0859</t>
  </si>
  <si>
    <t xml:space="preserve">01.050.0463-0      </t>
  </si>
  <si>
    <t xml:space="preserve">PROJETO BASICO DE INSTALACAO HIDRAULICA PARA PREDIOS ESCOLARES E/OU ADMINISTRATIVOS ATE 500M2,APRESENTADO NOS PADROES DACONTRATANTE,INCLUSIVE AS LEGALIZACOES PERTINENTES  </t>
  </si>
  <si>
    <t>CA0860</t>
  </si>
  <si>
    <t xml:space="preserve">01.050.0464-0      </t>
  </si>
  <si>
    <t xml:space="preserve">PROJETO BASICO DE INSTALACAO HIDRAULICA PARA PREDIOS ESCOLARES E/OU ADMINISTRATIVOS DE 501 ATE 3000M2,APRESENTADO NOS PADROES DA CONTRATANTE,INCLUSIVE AS LEGALIZACOES PERTINENTES  </t>
  </si>
  <si>
    <t>CA0861</t>
  </si>
  <si>
    <t xml:space="preserve">01.050.0465-0      </t>
  </si>
  <si>
    <t xml:space="preserve">PROJETO BASICO DE INSTALACAO HIDRAULICA PARA PREDIOS ESCOLARES E/OU ADMINISTRATIVOS ACIMA DE 3000M2,APRESENTADO NOS PADROES DA CONTRATANTE,INCLUSIVE AS LEGALIZACOES PERTINENTES  </t>
  </si>
  <si>
    <t>CA0862</t>
  </si>
  <si>
    <t xml:space="preserve">01.050.0466-0      </t>
  </si>
  <si>
    <t xml:space="preserve">PROJETO BASICO DE INSTALACAO HIDRAULICA PARA PREDIOS CULTURAIS,APRESENTADO NOS PADROES DA CONTRATANTE,INCLUSIVE AS LEGALIZACOES PERTINENTES  </t>
  </si>
  <si>
    <t>CA0863</t>
  </si>
  <si>
    <t xml:space="preserve">01.050.0467-0      </t>
  </si>
  <si>
    <t xml:space="preserve">PROJETO BASICO DE INSTALACAO HIDRAULICA PARA PREDIOS HOSPITALARES ATE 4000M2,APRESENTADO NOS PADROES DA CONTRATANTE,INCLUSIVE AS LEGALIZACOES PERTINENTES  </t>
  </si>
  <si>
    <t>CA0864</t>
  </si>
  <si>
    <t xml:space="preserve">01.050.0468-0      </t>
  </si>
  <si>
    <t xml:space="preserve">PROJETO BASICO DE INSTALACAO HIDRAULICA PARA PREDIOS HOSPITALARES ACIMA DE 4000M2,APRESENTADO NOS PADROES DA CONTRATANTE,INCLUSIVE AS LEGALIZACOES PERTINENTES  </t>
  </si>
  <si>
    <t>CA0865</t>
  </si>
  <si>
    <t xml:space="preserve">01.050.0469-0      </t>
  </si>
  <si>
    <t xml:space="preserve">PROJETO BASICO DE INSTALACAO HIDRAULICA PARA HABITACOES/EDIFICIOS ATE 500M2,APRESENTADO NOS PADROES DA CONTRATANTE,INCLUSIVE AS LEGALIZACOES PERTINENTES  </t>
  </si>
  <si>
    <t>CA0866</t>
  </si>
  <si>
    <t xml:space="preserve">01.050.0470-0      </t>
  </si>
  <si>
    <t xml:space="preserve">PROJETO BASICO DE INSTALACAO HIDRAULICA PARA HABITACOES/EDIFICIOS DE 501 ATE 3000M2,APRESENTADO NOS PADROES DA CONTRATANTE,INCLUSIVE AS LEGALIZACOES PERTINENTES  </t>
  </si>
  <si>
    <t>CA0867</t>
  </si>
  <si>
    <t xml:space="preserve">01.050.0471-0      </t>
  </si>
  <si>
    <t xml:space="preserve">PROJETO BASICO DE INSTALACAO HIDRAULICA PARA HABITACOES/EDIFICIOS ACIMA DE 3000M2,APRESENTADO NOS PADROES DA CONTRATANTE,INCLUSIVE AS LEGALIZACOES PERTINENTES  </t>
  </si>
  <si>
    <t>CA0868</t>
  </si>
  <si>
    <t xml:space="preserve">01.050.0472-0      </t>
  </si>
  <si>
    <t xml:space="preserve">PROJETO BASICO DE INSTALACAO HIDRAULICA PARA URBANIZACAO ATE 15000M2,APRESENTADO NOS PADROES DA CONTRATANTE,INCLUSIVE ASLEGALIZACOES PERTINENTES  </t>
  </si>
  <si>
    <t>CA0869</t>
  </si>
  <si>
    <t xml:space="preserve">01.050.0473-0      </t>
  </si>
  <si>
    <t xml:space="preserve">PROJETO BASICO DE INSTALACAO HIDRAULICA PARA URBANIZACAO ACIMA DE 15000M2,APRESENTADO NOS PADROES DA CONTRATANTE,INCLUSIVE AS LEGALIZACOES PERTINENTES  </t>
  </si>
  <si>
    <t>CA0870</t>
  </si>
  <si>
    <t xml:space="preserve">01.050.0474-0      </t>
  </si>
  <si>
    <t xml:space="preserve">PROJETO BASICO DE INSTALACAO HIDRAULICA PARA HABITACAO/LOTEAMENTO ATE 12000M2,APRESENTADO NOS PADROES DA CONTRATANTE,INCLUSIVE AS LEGALIZACOES PERTINENTES  </t>
  </si>
  <si>
    <t>CA0871</t>
  </si>
  <si>
    <t xml:space="preserve">01.050.0475-0      </t>
  </si>
  <si>
    <t xml:space="preserve">PROJETO BASICO DE INSTALACAO HIDRAULICA PARA HABITACAO/LOTEAMENTO DE 12001 ATE 36000M2,APRESENTADO NOS PADROES DA CONTRATANTE,INCLUSIVE AS LEGALIZACOES PERTINENTES  </t>
  </si>
  <si>
    <t>CA0872</t>
  </si>
  <si>
    <t xml:space="preserve">01.050.0476-0      </t>
  </si>
  <si>
    <t xml:space="preserve">PROJETO BASICO DE INSTALACAO HIDRAULICA PARA HABITACAO/LOTEAMENTO ACIMA DE 36000M2,APRESENTADO NOS PADROES DA CONTRATANTE,INCLUSIVE AS LEGALIZACOES PERTINENTES  </t>
  </si>
  <si>
    <t>CA0873</t>
  </si>
  <si>
    <t xml:space="preserve">01.050.0478-0      </t>
  </si>
  <si>
    <t xml:space="preserve">PROJETO EXECUTIVO DE INSTALACAO HIDRAULICA,CONSIDERANDO O PROJETO BASICO EXISTENTE,PARA PREDIOS ESCOLARES E/OU ADMINISTRATIVOS ATE 500M2,APRESENTADO NOS PADROES DA CONTRATANTE,INCLUSIVE AS LEGALIZACOES PERTINENTES  </t>
  </si>
  <si>
    <t>CA0874</t>
  </si>
  <si>
    <t xml:space="preserve">01.050.0479-0      </t>
  </si>
  <si>
    <t xml:space="preserve">PROJETO EXECUTIVO DE INSTALACAO HIDRAULICA,CONSIDERANDO O PROJETO BASICO EXISTENTE,PARA PREDIOS ESCOLARES E/OU ADMINISTRATIVOS DE 501 ATE 3000M2,APRESENTADO NOS PADROES DA CONTRATANTE,INCLUSIVE ASLEGALIZACOES PERTINENTES  </t>
  </si>
  <si>
    <t>CA0875</t>
  </si>
  <si>
    <t xml:space="preserve">01.050.0480-0      </t>
  </si>
  <si>
    <t xml:space="preserve">PROJETO EXECUTIVO DE INSTALACAO HIDRAULICA,CONSIDERANDO O PROJETO BASICO EXISTENTE,PARA PREDIOS ESCOLARES E/OU ADMINISTRATIVOS ACIMA DE 3000M2,APRESENTADO NOS PADROES DA CONTRATANTE,INCLUSIVE AS LEGALIZACOES PERTINENTES  </t>
  </si>
  <si>
    <t>CA0876</t>
  </si>
  <si>
    <t xml:space="preserve">01.050.0481-0      </t>
  </si>
  <si>
    <t xml:space="preserve">PROJETO EXECUTIVO DE INSTALACAO HIDRAULICA,CONSIDERANDO O PROJETO BASICO EXISTENTE,PARA PREDIOS CULTURAIS,APRESENTADO NOS PADROES DA CONTRATANTE,INCLUSIVE AS LEGALIZACOES PERTINENTES  </t>
  </si>
  <si>
    <t>CA0877</t>
  </si>
  <si>
    <t xml:space="preserve">01.050.0482-0      </t>
  </si>
  <si>
    <t xml:space="preserve">PROJETO EXECUTIVO DE INSTALACAO HIDRAULICA,CONSIDERANDO O PROJETO BASICO EXISTENTE,PARA PREDIOS HOSPITALARES ATE 4000M2,APRESENTADO NOS PADROES DA CONTRATANTE,INCLUSIVE AS LEGALIZACOES PERTINENTES  </t>
  </si>
  <si>
    <t>CA0878</t>
  </si>
  <si>
    <t xml:space="preserve">01.050.0483-0      </t>
  </si>
  <si>
    <t xml:space="preserve">PROJETO EXECUTIVO DE INSTALACAO HIDRAULICA,CONSIDERANDO O PROJETO BASICO EXISTENTE,PARA PREDIOS HOSPITALARES ACIMA DE 4000M2,APRESENTADO NOS PADROES DA CONTRATANTE,INCLUSIVE AS LEGALIZACOES PERTINENTES  </t>
  </si>
  <si>
    <t>CA0879</t>
  </si>
  <si>
    <t xml:space="preserve">01.050.0484-0      </t>
  </si>
  <si>
    <t xml:space="preserve">PROJETO EXECUTIVO DE INSTALACAO HIDRAULICA,CONSIDERANDO O PROJETO BASICO EXISTENTE,PARA HABITACOES/EDIFICIOS ATE 500M2,APRESENTADO NOS PADROES DA CONTRATANTE,INCLUSIVE AS LEGALIZACOES PERTINENTES  </t>
  </si>
  <si>
    <t>CA0880</t>
  </si>
  <si>
    <t xml:space="preserve">01.050.0485-0      </t>
  </si>
  <si>
    <t xml:space="preserve">PROJETO EXECUTIVO DE INSTALACAO HIDRAULICA,CONSIDERANDO O PROJETO BASICO EXISTENTE,PARA HABITACOES/EDIFICIOS DE 501 ATE3000M2,APRESENTADO NOS PADROES DA CONTRATANTE,INCLUSIVE AS LEGALIZACOES PERTINENTES  </t>
  </si>
  <si>
    <t>CA0881</t>
  </si>
  <si>
    <t xml:space="preserve">01.050.0486-0      </t>
  </si>
  <si>
    <t xml:space="preserve">PROJETO EXECUTIVO DE INSTALACAO HIDRAULICA,CONSIDERANDO O PROJETO BASICO EXISTENTE,PARA HABITACOES/EDIFICIOS ACIMA DE 3000M2,APRESENTADO NOS PADROES DA CONTRATANTE,INCLUSIVE AS LEGALIZACOES PERTINENTES  </t>
  </si>
  <si>
    <t>CA0882</t>
  </si>
  <si>
    <t xml:space="preserve">01.050.0487-0      </t>
  </si>
  <si>
    <t xml:space="preserve">PROJETO EXECUTIVO DE INSTALACAO HIDRAULICA,CONSIDERANDO O PROJETO BASICO EXISTENTE,PARA URBANIZACAO ATE 15000M2,APRESENTADO NOS PADROES DA CONTRATANTE,INCLUSIVE AS LEGALIZACOES PERTINENTES  </t>
  </si>
  <si>
    <t>CA0883</t>
  </si>
  <si>
    <t xml:space="preserve">01.050.0488-0      </t>
  </si>
  <si>
    <t xml:space="preserve">PROJETO EXECUTIVO DE INSTALACAO HIDRAULICA,CONSIDERANDO O PROJETO BASICO EXISTENTE,PARA URBANIZACAO ACIMA DE 15000M2,APRESENTADO NOS PADROES DA CONTRATANTE,INCLUSIVE AS LEGALIZACOES PERTINENTES  </t>
  </si>
  <si>
    <t>CA0884</t>
  </si>
  <si>
    <t xml:space="preserve">01.050.0489-0      </t>
  </si>
  <si>
    <t xml:space="preserve">PROJETO EXECUTIVO DE INSTALACAO HIDRAULICA,CONSIDERANDO O PROJETO BASICO EXISTENTE,PARA HABITACAO/LOTEAMENTO ATE 12000M,APRESENTADO NOS PADROES DA CONTRATANTE,INCLUSIVE AS LEGALIZACOES PERTINENTES  </t>
  </si>
  <si>
    <t>CA0885</t>
  </si>
  <si>
    <t xml:space="preserve">01.050.0490-0      </t>
  </si>
  <si>
    <t xml:space="preserve">PROJETO EXECUTIVO DE INSTALACAO HIDRAULICA,CONSIDERANDO O PROJETO BASICO EXISTENTE,PARA HABITACAO/LOTEAMENTO DE 12001 ATE 36000M2,APRESENTADO NOS PADROES DA CONTRATANTE,INCLUSIVE AS LEGALIZACOES PERTINENTES  </t>
  </si>
  <si>
    <t>CA0886</t>
  </si>
  <si>
    <t xml:space="preserve">01.050.0491-0      </t>
  </si>
  <si>
    <t xml:space="preserve">PROJETO EXECUTIVO DE INSTALACAO HIDRAULICA,CONSIDERANDO O PROJETO BASICO EXISTENTE,PARA HABITACAO/LOTEAMENTO ACIMA DE 36000M2,APRESENTADO NOS PADROES DA CONTRATANTE,INCLUSIVE AS LEGALIZACOES PERTINENTES  </t>
  </si>
  <si>
    <t>CA0887</t>
  </si>
  <si>
    <t xml:space="preserve">01.050.0493-0      </t>
  </si>
  <si>
    <t xml:space="preserve">PROJETO BASICO DE INSTALACAO ELETRICA PARA PREDIOS ESCOLARESE/OU ADMINISTRATIVOS ATE 500M2,APRESENTADO NOS PADROES DA CONTRATANTE,INCLUSIVE AS LEGALIZACOES PERTINENTES  </t>
  </si>
  <si>
    <t>CA0888</t>
  </si>
  <si>
    <t xml:space="preserve">01.050.0494-0      </t>
  </si>
  <si>
    <t xml:space="preserve">PROJETO BASICO DE INSTALACAO ELETRICA PARA PREDIOS ESCOLARESE/OU ADMINISTRATIVOS DE 501 ATE 3000M2,APRESENTADO NOS PADROES DA CONTRATANTE,INCLUSIVE AS LEGALIZACOES PERTINENTES  </t>
  </si>
  <si>
    <t>CA0889</t>
  </si>
  <si>
    <t xml:space="preserve">01.050.0495-0      </t>
  </si>
  <si>
    <t xml:space="preserve">PROJETO BASICO DE INSTALACAO ELETRICA PARA PREDIOS ESCOLARESE/OU ADMINISTRATIVOS ACIMA DE 3000M2,APRESENTADO NOS PADROESDA CONTRATANTE,INCLUSIVE AS LEGALIZACOES PERTINENTES  </t>
  </si>
  <si>
    <t>CA0890</t>
  </si>
  <si>
    <t xml:space="preserve">01.050.0496-0      </t>
  </si>
  <si>
    <t xml:space="preserve">PROJETO BASICO DE INSTALACAO ELETRICA PARA PREDIOS CULTURAIS ATE 3000M2,APRESENTADO NOS PADROES DA CONTRATANTE,INCLUSIVEAS LEGALIZACOES PERTINENTES  </t>
  </si>
  <si>
    <t>CA0891</t>
  </si>
  <si>
    <t xml:space="preserve">01.050.0497-0      </t>
  </si>
  <si>
    <t xml:space="preserve">PROJETO BASICO DE INSTALACAO ELETRICA PARA PREDIOS CULTURAIS ACIMA DE 3000M2,APRESENTADO NOS PADROES DA CONTRATANTE,INCLUSIVE AS LEGALIZACOES PERTINENTES  </t>
  </si>
  <si>
    <t>CA0892</t>
  </si>
  <si>
    <t xml:space="preserve">01.050.0498-0      </t>
  </si>
  <si>
    <t xml:space="preserve">PROJETO BASICO DE INSTALACAO ELETRICA PARA PREDIOS HOSPITALARES,APRESENTADO NOS PADROES DA CONTRATANTE,INCLUSIVE AS LEGALIZACOES PERTINENTES  </t>
  </si>
  <si>
    <t>CA0893</t>
  </si>
  <si>
    <t xml:space="preserve">01.050.0499-0      </t>
  </si>
  <si>
    <t xml:space="preserve">PROJETO BASICO DE INSTALACAO ELETRICA PARA HABITACOES/EDIFICIOS ATE 500M2,APRESENTADO NOS PADROES DA CONTRATANTE,INCLUSIVE AS LEGALIZACOES PERTINENTES  </t>
  </si>
  <si>
    <t>CA0894</t>
  </si>
  <si>
    <t xml:space="preserve">01.050.0500-0      </t>
  </si>
  <si>
    <t xml:space="preserve">PROJETO BASICO DE INSTALACAO ELETRICA PARA HABITACOES/EDIFICIOS DE 501 ATE 3000M2,APRESENTADO NOS PADROES DA CONTRATANTE,INCLUSIVE AS LEGALIZACOES PERTINENTES  </t>
  </si>
  <si>
    <t>CA0895</t>
  </si>
  <si>
    <t xml:space="preserve">01.050.0501-0      </t>
  </si>
  <si>
    <t xml:space="preserve">PROJETO BASICO DE INSTALACAO ELETRICA PARA HABITACOES/EDIFICIOS ACIMA DE 3000M2,APRESENTADO NOS PADROES DA CONTRATANTE,INCLUSIVE AS LEGALIZACOES PERTINENTES  </t>
  </si>
  <si>
    <t>CA0896</t>
  </si>
  <si>
    <t xml:space="preserve">01.050.0502-0      </t>
  </si>
  <si>
    <t xml:space="preserve">PROJETO BASICO DE INSTALACAO ELETRICA PARA URBANIZACAO ATE 15000M2,APRESENTADO NOS PADROES DA CONTRATANTE,INCLUSIVE AS LEGALIZACOES PERTINENTES  </t>
  </si>
  <si>
    <t>CA0897</t>
  </si>
  <si>
    <t xml:space="preserve">01.050.0503-0      </t>
  </si>
  <si>
    <t xml:space="preserve">PROJETO BASICO DE INSTALACAO ELETRICA PARA URBANIZACAO ACIMADE 15000M2,APRESENTADO NOS PADROES DA CONTRATANTE,INCLUSIVEAS LEGALIZACOES PERTINENTES  </t>
  </si>
  <si>
    <t>CA0898</t>
  </si>
  <si>
    <t xml:space="preserve">01.050.0504-0      </t>
  </si>
  <si>
    <t xml:space="preserve">PROJETO BASICO DE INSTALACAO ELETRICA PARA HABITACAO/LOTEAMENTO ATE 12000M2,APRESENTADO NOS PADROES DA CONTRATANTE,INCLUSIVE AS LEGALIZACOES PERTINENTES  </t>
  </si>
  <si>
    <t>CA0899</t>
  </si>
  <si>
    <t xml:space="preserve">01.050.0505-0      </t>
  </si>
  <si>
    <t xml:space="preserve">PROJETO BASICO DE INSTALACAO ELETRICA PARA HABITACAO/LOTEAMENTO DE 12001 ATE 36000M2,APRESENTADO NOS PADROES DA CONTRATANTE,INCLUSIVE AS LEGALIZACOES PERTINENTES  </t>
  </si>
  <si>
    <t>CA0900</t>
  </si>
  <si>
    <t xml:space="preserve">01.050.0506-0      </t>
  </si>
  <si>
    <t xml:space="preserve">PROJETO BASICO DE INSTALACAO ELETRICA PARA HABITACAO/LOTEAMENTO ACIMA DE 36000M2,APRESENTADO NOS PADROES DA CONTRATANTE,INCLUSIVE AS LEGALIZACOES PERTINENTES  </t>
  </si>
  <si>
    <t>CA0901</t>
  </si>
  <si>
    <t xml:space="preserve">01.050.0508-0      </t>
  </si>
  <si>
    <t xml:space="preserve">PROJETO BASICO DE SISTEMA DE AR CONDICIONADO,APRESENTADO NOS PADROES DA CONTRATANTE,PARA PREDIOS COM AREA ATE 500M2  </t>
  </si>
  <si>
    <t>CA0902</t>
  </si>
  <si>
    <t xml:space="preserve">01.050.0509-0      </t>
  </si>
  <si>
    <t xml:space="preserve">PROJETO BASICO DE SISTEMA DE AR CONDICIONADO,APRESENTADO NOS PADROES DA CONTRATANTE,PARA PREDIOS COM AREA DE 501 ATE 3000M2  </t>
  </si>
  <si>
    <t>CA0903</t>
  </si>
  <si>
    <t xml:space="preserve">01.050.0510-0      </t>
  </si>
  <si>
    <t xml:space="preserve">PROJETO BASICO DE SISTEMA DE AR CONDICIONADO,APRESENTADO NOS PADROES DA CONTRATANTE,PARA PREDIOS COM AREA ACIMA DE 3000M2  </t>
  </si>
  <si>
    <t>CA0907</t>
  </si>
  <si>
    <t xml:space="preserve">01.050.0515-0      </t>
  </si>
  <si>
    <t xml:space="preserve">PROJETO EXECUTIVO DE INSTALACAO ELETRICA,CONSIDERANDO O PROJETO BASICO EXISTENTE,PARA PREDIOS ESCOLARES E/OU ADMINISTRATIVOS ATE 500M2,APRESENTADO NOS PADROES DA CONTRATANTE,INCLUSIVE AS LEGALIZACOES PERTINENTES  </t>
  </si>
  <si>
    <t>CA0908</t>
  </si>
  <si>
    <t xml:space="preserve">01.050.0516-0      </t>
  </si>
  <si>
    <t xml:space="preserve">PROJETO EXECUTIVO DE INSTALACAO ELETRICA,CONSIDERANDO O PROJETO BASICO EXISTENTE,PARA PREDIOS ESCOLARES E/OU ADMINISTRATIVOS DE 501 ATE 3000M2,APRESENTADO NOS PADROES DA CONTRATANTE,INCLUSIVE AS LEGALIZACOES PERTINENTES  </t>
  </si>
  <si>
    <t>CA0909</t>
  </si>
  <si>
    <t xml:space="preserve">01.050.0517-0      </t>
  </si>
  <si>
    <t xml:space="preserve">PROJETO EXECUTIVO DE INSTALACAO ELETRICA,CONSIDERANDO O PROJETO BASICO EXISTENTE,PARA PREDIOS ESCOLARES E/OU ADMINISTRATIVOS ACIMA DE 3000M2,APRESENTADO NOS PADROES DA CONTRATANTE,INCLUSIVE AS LEGALIZACOES PERTINENTES  </t>
  </si>
  <si>
    <t>CA0910</t>
  </si>
  <si>
    <t xml:space="preserve">01.050.0518-0      </t>
  </si>
  <si>
    <t xml:space="preserve">PROJETO EXECUTIVO DE INSTALACAO ELETRICA,CONSIDERANDO O PROJETO BASICO EXISTENTE,PARA PREDIOS CULTURAIS ATE 3000M2,APRESENTADO NOS PADROES DA CONTRATANTE,INCLUSIVE AS LEGALIZACOESPERTINENTES  </t>
  </si>
  <si>
    <t>CA0911</t>
  </si>
  <si>
    <t xml:space="preserve">01.050.0519-0      </t>
  </si>
  <si>
    <t xml:space="preserve">PROJETO EXECUTIVO DE INSTALACAO ELETRICA,CONSIDERANDO O PROJETO BASICO EXISTENTE,PARA PREDIOS CULTURAIS ACIMA DE 3000M2,APRESENTADO NOS PADROES DA CONTRATANTE,INCLUSIVE AS LEGALIZACOES PERTINENTES  </t>
  </si>
  <si>
    <t>CA0912</t>
  </si>
  <si>
    <t xml:space="preserve">01.050.0520-0      </t>
  </si>
  <si>
    <t xml:space="preserve">PROJETO EXECUTIVO DE INSTALACAO ELETRICA,CONSIDERANDO O PROJETO BASICO EXISTENTE,PARA PREDIOS HOSPITALARES,APRESENTADO NOS PADROES DA CONTRATANTE,INCLUSIVE AS LEGALIZACOES PERTINENTES  </t>
  </si>
  <si>
    <t>CA0913</t>
  </si>
  <si>
    <t xml:space="preserve">01.050.0521-0      </t>
  </si>
  <si>
    <t xml:space="preserve">PROJETO EXECUTIVO DE INSTALACAO ELETRICA,CONSIDERANDO O PROJETO BASICO EXISTENTE,PARA HABITACOES/EDIFICIOS ATE 500M2,APRESENTADO NOS PADROES DA CONTRATANTE,INCLUSIVE AS LEGALIZACOES PERTINENTES  </t>
  </si>
  <si>
    <t>CA0914</t>
  </si>
  <si>
    <t xml:space="preserve">01.050.0522-0      </t>
  </si>
  <si>
    <t xml:space="preserve">PROJETO EXECUTIVO DE INSTALACAO ELETRICA,CONSIDERANDO O PROJETO BASICO EXISTENTE,PARA HABITACOES/EDIFICIOS DE 501 ATE 3000M2,APRESENTADO NOS PADROES DA CONTRATANTE,INCLUSIVE AS LEGALIZACOES PERTINENTES  </t>
  </si>
  <si>
    <t>CA0915</t>
  </si>
  <si>
    <t xml:space="preserve">01.050.0523-0      </t>
  </si>
  <si>
    <t xml:space="preserve">PROJETO EXECUTIVO DE INSTALACAO ELETRICA,CONSIDERANDO O PROJETO BASICO EXISTENTE,PARA HABITACOES/EDIFICIOS ACIMA DE 3000M2,APRESENTADO NOS PADROES DA CONTRATANTE,INCLUSIVE AS LEGALIZACOES PERTINENTES  </t>
  </si>
  <si>
    <t>CA0916</t>
  </si>
  <si>
    <t xml:space="preserve">01.050.0524-0      </t>
  </si>
  <si>
    <t xml:space="preserve">PROJETO EXECUTIVO DE INSTALACAO ELETRICA,CONSIDERANDO O PROJETO BASICO EXISTENTE,PARA URBANIZACAO ATE 15000M2,APRESENTADO NOS PADROES DA CONTRATANTE,INCLUSIVE AS LEGALIZACOES PERTINENTES  </t>
  </si>
  <si>
    <t>CA0917</t>
  </si>
  <si>
    <t xml:space="preserve">01.050.0525-0      </t>
  </si>
  <si>
    <t xml:space="preserve">PROJETO EXECUTIVO DE INSTALACAO ELETRICA,CONSIDERANDO O PROJETO BASICO EXISTENTE,PARA URBANIZACAO ACIMA DE 15000M2,APRESENTADO NOS PADROES DA CONTRATANTE,INCLUSIVE AS LEGALIZACOESPERTINENTES  </t>
  </si>
  <si>
    <t>CA0918</t>
  </si>
  <si>
    <t xml:space="preserve">01.050.0526-0      </t>
  </si>
  <si>
    <t xml:space="preserve">PROJETO EXECUTIVO DE INSTALACAO ELETRICA,CONSIDERANDO O PROJETO BASICO EXISTENTE,PARA HABITACAO/LOTEAMENTO ATE 12000M2,APRESENTADO NOS PADROES DA CONTRATANTE,INCLUSIVE AS LEGALIZACOES PERTINENTES  </t>
  </si>
  <si>
    <t>CA0919</t>
  </si>
  <si>
    <t xml:space="preserve">01.050.0527-0      </t>
  </si>
  <si>
    <t xml:space="preserve">PROJETO EXECUTIVO DE INSTALACAO ELETRICA,CONSIDERANDO O PROJETO BASICO EXISTENTE,PARA HABITACAO/LOTEAMENTO DE 12001 ATE36000M2,APRESENTADO NOS PADROES DA CONTRATANTE,INCLUSIVE AS LEGALIZACOES PERTINENTES  </t>
  </si>
  <si>
    <t>CA0920</t>
  </si>
  <si>
    <t xml:space="preserve">01.050.0528-0      </t>
  </si>
  <si>
    <t xml:space="preserve">PROJETO EXECUTIVO DE INSTALACAO ELETRICA,CONSIDERANDO O PROJETO BASICO EXISTENTE,PARA HABITACAO/LOTEAMENTO ACIMA DE 36000M2,APRESENTADO NOS PADROES DA CONTRATANTE,INCLUSIVE AS LEGALIZACOES PERTINENTES  </t>
  </si>
  <si>
    <t>CA0921</t>
  </si>
  <si>
    <t xml:space="preserve">01.050.0530-0      </t>
  </si>
  <si>
    <t xml:space="preserve">PROJETO EXECUTIVO DE SISTEMA DE AR CONDICIONADO,CONSIDERANDOO PROJETO BASICO EXISTENTE,APRESENTADO NOS PADROES DA CONTRATANTE,PARA PREDIOS COM AREA ATE 500M2  </t>
  </si>
  <si>
    <t>CA0922</t>
  </si>
  <si>
    <t xml:space="preserve">01.050.0531-0      </t>
  </si>
  <si>
    <t xml:space="preserve">PROJETO EXECUTIVO DE SISTEMA DE AR CONDICIONADO,CONSIDERANDOO PROJETO BASICO EXISTENTE,APRESENTADO NOS PADROES DA CONTRATANTE,PARA PREDIOS COM AREA DE 501 ATE 3000M2  </t>
  </si>
  <si>
    <t>CA0923</t>
  </si>
  <si>
    <t xml:space="preserve">01.050.0532-0      </t>
  </si>
  <si>
    <t xml:space="preserve">PROJETO EXECUTIVO DE SISTEMA DE AR CONDICIONADO,CONSIDERANDOO PROJETO BASICO EXISTENTE,APRESENTADO NOS PADROES DA CONTRATANTE,PARA PREDIOS COM AREA ACIMA DE 3000M2  </t>
  </si>
  <si>
    <t>CA0927</t>
  </si>
  <si>
    <t xml:space="preserve">01.050.0537-0      </t>
  </si>
  <si>
    <t xml:space="preserve">PROJETO ESTRUTURAL BASICO PARA PREDIOS HOSPITALARES ATE 1000M2,APRESENTADO NOS PADROES DA CONTRATANTE  </t>
  </si>
  <si>
    <t>CA0928</t>
  </si>
  <si>
    <t xml:space="preserve">01.050.0538-0      </t>
  </si>
  <si>
    <t xml:space="preserve">PROJETO ESTRUTURAL BASICO PARA PREDIOS HOSPITALARES DE 1001 ATE 4000M2,APRESENTADO NOS PADROES DA CONTRATANTE  </t>
  </si>
  <si>
    <t>CA0929</t>
  </si>
  <si>
    <t xml:space="preserve">01.050.0539-0      </t>
  </si>
  <si>
    <t xml:space="preserve">PROJETO ESTRUTURAL BASICO PARA PREDIOS HOSPITALARES ACIMA DE 4000M2,APRESENTADO NOS PADROES DA CONTRATANTE NOS PADROES DA CONSTRATANTE  </t>
  </si>
  <si>
    <t>CA0930</t>
  </si>
  <si>
    <t xml:space="preserve">01.050.0540-0      </t>
  </si>
  <si>
    <t xml:space="preserve">PROJETO EXECUTIVO ESTRUTURAL PARA PREDIOS HOSPITALARES ATE 1000M2,CONSIDERANDO O PROJETO BASICO EXISTENTE,APRESENTADO NOS PADROES DA CONTRATANTE,CONSTANDO DE PLANTAS DE FORMA,ARMACAO E DETALHES  </t>
  </si>
  <si>
    <t>CA0931</t>
  </si>
  <si>
    <t xml:space="preserve">01.050.0541-0      </t>
  </si>
  <si>
    <t xml:space="preserve">PROJETO EXECUTIVO ESTRUTURAL PARA PREDIOS HOSPITALARES DE 1001 ATE 4000M2,CONSIDERANDO O PROJETO BASICO EXISTENTE,APRESENTADO NOS PADROES DA CONTRATANTE,CONSTANDO DE PLANTAS DE FORMA,ARMACAO E DETALHES  </t>
  </si>
  <si>
    <t>CA0932</t>
  </si>
  <si>
    <t xml:space="preserve">01.050.0542-0      </t>
  </si>
  <si>
    <t xml:space="preserve">PROJETO EXECUTIVO ESTRUTURAL PARA PREDIOS HOSPITALARES ACIMA DE 4000M2,CONSIDERANDO O PROJETO BASICO EXISTENTE,APRESENTADO NOS PADROES DA CONTRATANTE,CONSTANDO DE PLANTAS DE FORMA,ARMACAO E DETALHES  </t>
  </si>
  <si>
    <t>CA0933</t>
  </si>
  <si>
    <t xml:space="preserve">01.050.0543-0      </t>
  </si>
  <si>
    <t xml:space="preserve">PROJETO ESTRUTURAL BASICO PARA PREDIOS CULTURAIS ATE 500M2,APRESENTADO NOS PADROES DA CONTRATANTE  </t>
  </si>
  <si>
    <t>CA0934</t>
  </si>
  <si>
    <t xml:space="preserve">01.050.0544-0      </t>
  </si>
  <si>
    <t xml:space="preserve">PROJETO ESTRUTURAL BASICO PARA PREDIOS CULTURAIS DE 501 ATE 3000M2,APRESENTADO NOS PADROES DA CONTRATANTE  </t>
  </si>
  <si>
    <t>CA0935</t>
  </si>
  <si>
    <t xml:space="preserve">01.050.0545-0      </t>
  </si>
  <si>
    <t xml:space="preserve">PROJETO ESTRUTURAL BASICO PARA PREDIOS CULTURAIS ACIMA DE 3000M2,APRESENTADO NOS PADROES DA CONTRATANTE  </t>
  </si>
  <si>
    <t>CA0936</t>
  </si>
  <si>
    <t xml:space="preserve">01.050.0546-0      </t>
  </si>
  <si>
    <t xml:space="preserve">PROJETO EXECUTIVO ESTRUTURAL PARA PREDIOS CULTURAIS ATE 500M2,CONSIDERANDO O PROJETO BASICO EXISTENTE,APRESENTADO NOS PADROES DA CONTRATANTE,CONSTANDO DE PLANTAS DE FORMA,ARMACAO EDETALHES  </t>
  </si>
  <si>
    <t>CA0937</t>
  </si>
  <si>
    <t xml:space="preserve">01.050.0547-0      </t>
  </si>
  <si>
    <t xml:space="preserve">PROJETO EXECUTIVO ESTRUTURAL PARA PREDIOS CULTURAIS DE 501 ATE 3000M2,CONSIDERANDO O PROJETO BASICO EXISTENTE,APRESENTADO NOS PADROES DA CONTRATANTE,CONSTANDO DE PLANTAS DE FORMA,ARMACAO E DETALHES  </t>
  </si>
  <si>
    <t>CA0938</t>
  </si>
  <si>
    <t xml:space="preserve">01.050.0548-0      </t>
  </si>
  <si>
    <t xml:space="preserve">PROJETO EXECUTIVO ESTRUTURAL PARA PREDIOS CULTURAIS ACIMA DE 3000M2,CONSIDERANDO O PROJETO BASICO EXISTENTE,APRESENTADONOS PADROES DA CONTRATANTE,CONSTANDO DE PLANTAS DE FORMA,ARMACAO E DETALHES  </t>
  </si>
  <si>
    <t>CA0939</t>
  </si>
  <si>
    <t xml:space="preserve">01.050.0549-0      </t>
  </si>
  <si>
    <t xml:space="preserve">PROJETO ESTRUTURAL BASICO PARA PREDIOS ESCOLARES E/OU ADMINISTRATIVOS ATE 500M2,APRESENTADO NOS PADROES DA CONTRATANTE  </t>
  </si>
  <si>
    <t>CA0940</t>
  </si>
  <si>
    <t xml:space="preserve">01.050.0550-0      </t>
  </si>
  <si>
    <t xml:space="preserve">PROJETO ESTRUTURAL BASICO PARA PREDIOS ESCOLARES E/OU ADMINISTRATIVOS DE 501 ATE 3000M2,APRESENTADO NOS PADROES DA CONTRATANTE  </t>
  </si>
  <si>
    <t>CA0941</t>
  </si>
  <si>
    <t xml:space="preserve">01.050.0551-0      </t>
  </si>
  <si>
    <t xml:space="preserve">PROJETO ESTRUTURAL BASICO PARA PREDIOS ESCOLARES E/OU ADMINISTRATIVOS ACIMA DE 3000M2,APRESENTADO NOS PADROES DA CONTRATANTE  </t>
  </si>
  <si>
    <t>CA0942</t>
  </si>
  <si>
    <t xml:space="preserve">01.050.0552-0      </t>
  </si>
  <si>
    <t xml:space="preserve">PROJETO EXECUTIVO ESTRUTURAL PARA PREDIOS ESCOLARES E/OU ADMINISTRATIVOS ATE 500M2,CONSIDERANDO O PROJETO BASICO EXISTENTE,APRESENTADO NOS PADROES DA CONTRATANTE,CONSTANDO DE PLANTAS DE FORMA,ARMACAO E DETALHES  </t>
  </si>
  <si>
    <t>CA0943</t>
  </si>
  <si>
    <t xml:space="preserve">01.050.0553-0      </t>
  </si>
  <si>
    <t xml:space="preserve">PROJETO EXECUTIVO ESTRUTURAL PARA PREDIOS ESCOLARES E/OU ADMINISTRATIVOS DE 501 ATE 3000M2,CONSIDERANDO O PROJETO BASICOEXISTENTE,APRESENTADO NOS PADROES DA CONTRATANTE,CONSTANDODE PLANTAS DE FORMA,ARMACAO E DETALHES  </t>
  </si>
  <si>
    <t>CA0944</t>
  </si>
  <si>
    <t xml:space="preserve">01.050.0554-0      </t>
  </si>
  <si>
    <t xml:space="preserve">PROJETO EXECUTIVO ESTRUTURAL PARA PREDIOS ESCOLARES E/OU ADMINISTRATIVOS ACIMA DE 3000M2,CONSIDERANDO O PROJETO BASICO EXISTENTE,APRESENTADO NOS PADROES DA CONTRATANTE,CONSTANDO DEPLANTAS DE FORMA,ARMACAO E DETALHES  </t>
  </si>
  <si>
    <t>CA0945</t>
  </si>
  <si>
    <t xml:space="preserve">01.050.0150-0      </t>
  </si>
  <si>
    <t xml:space="preserve">PROJETO EXECUTIVO DE INSTALACAO DE SEGURANCA (CFTV E SONORIZACAO),ATE 500M2,INCLUSIVE PROJETO BASICO,APRESENTADO NOS PADROES DA CONTRATANTE,INCLUSIVE AS LEGALIZACOES PERTINENTES  </t>
  </si>
  <si>
    <t>CA0946</t>
  </si>
  <si>
    <t xml:space="preserve">01.050.0151-0      </t>
  </si>
  <si>
    <t xml:space="preserve">PROJETO EXECUTIVO DE INSTALACAO DE SEGURANCA (CFTV E SONORIZACAO),DE 501 ATE 3000M2,INCLUSIVE PROJETO BASICO,APRESENTADONOS PADROES DA CONTRATANTE,INCLUSIVE AS LEGALIZACOES PERTINENTES  </t>
  </si>
  <si>
    <t>CA0947</t>
  </si>
  <si>
    <t xml:space="preserve">01.050.0152-0      </t>
  </si>
  <si>
    <t xml:space="preserve">PROJETO EXECUTIVO DE INSTALACAO DE SEGURANCA (CFTV E SONORIZACAO),ACIMA DE 3000M2,INCLUSIVE PROJETO BASICO,APRESENTADO NOS PADROES DA CONTRATANTE,INCLUSIVE AS LEGALIZACOES PERTINENTES  </t>
  </si>
  <si>
    <t>CA0948</t>
  </si>
  <si>
    <t xml:space="preserve">01.050.0560-0      </t>
  </si>
  <si>
    <t xml:space="preserve">PROJETO BASICO DE INSTALACAO DE SEGURANCA (CFTV E SONORIZACAO),ATE 500M2,APRESENTADO NOS PADROES DA CONTRATANTE,INCLUSIVE AS LEGALIZACOES PERTINENTES  </t>
  </si>
  <si>
    <t>CA0949</t>
  </si>
  <si>
    <t xml:space="preserve">01.050.0561-0      </t>
  </si>
  <si>
    <t xml:space="preserve">PROJETO BASICO DE INSTALACAO DE SEGURANCA (CFTV E SONORIZACAO),DE 501 ATE 3000M2,APRESENTADO NOS PADROES DA CONTRATANTE,INCLUSIVE AS LEGALIZACOES PERTINENTES  </t>
  </si>
  <si>
    <t>CA0950</t>
  </si>
  <si>
    <t xml:space="preserve">01.050.0562-0      </t>
  </si>
  <si>
    <t xml:space="preserve">PROJETO BASICO DE INSTALACAO DE SEGURANCA (CFTV E SONORIZACAO),ACIMA DE 3000M2,APRESENTADO NOS PADROES DA CONTRATANTE,INCLUSIVE AS LEGALIZACOES PERTINENTES  </t>
  </si>
  <si>
    <t>CA0951</t>
  </si>
  <si>
    <t xml:space="preserve">01.050.0563-0      </t>
  </si>
  <si>
    <t xml:space="preserve">PROJETO EXECUTIVO DE INSTALACAO DE SEGURANCA(CFTV E SONORIZACAO),CONSIDERANDO PROJETO BASICO EXISTENTE,ATE 500M2,APRESENTADO NOS PADROES DA CONTRATANTE,INCLUSIVE AS LEGALIZACOES PERTINENTES  </t>
  </si>
  <si>
    <t>CA0952</t>
  </si>
  <si>
    <t xml:space="preserve">01.050.0564-0      </t>
  </si>
  <si>
    <t xml:space="preserve">PROJETO EXECUTIVO DE INSTALACAO DE SEGURANCA(CFTV E SONORIZACAO),CONSIDERANDO PROJETO BASICO EXISTENTE,DE 501 ATE 3000M2,APRESENTADO NOS PADROES DA CONTRATANTE,INCLUSIVE AS LEGALIZACOES PERTINENTES  </t>
  </si>
  <si>
    <t>CA0953</t>
  </si>
  <si>
    <t xml:space="preserve">01.050.0565-0      </t>
  </si>
  <si>
    <t xml:space="preserve">PROJETO EXECUTIVO DE INSTALACAO DE SEGURANCA(CFTV E SONORIZACAO),CONSIDERANDO PROJETO BASICO EXISTENTE,ACIMA DE 3000M2,APRESENTADO NOS PADROES DA CONTRATANTE,INCLUSIVE AS LEGALIZACOES PERTINENTES  </t>
  </si>
  <si>
    <t>CA0956</t>
  </si>
  <si>
    <t xml:space="preserve">01.050.0225-0      </t>
  </si>
  <si>
    <t xml:space="preserve">PROJETO EXECUTIVO PARA SISTEMA DE EXAUSTAO MECANICA DE COZINHA,INCLUSIVE PROJETO BASICO,APRESENTADO NOS PADROES DA CONTRATANTE COM AREA ATE 50M2  </t>
  </si>
  <si>
    <t>CA0957</t>
  </si>
  <si>
    <t xml:space="preserve">01.050.0226-0      </t>
  </si>
  <si>
    <t xml:space="preserve">PROJETO EXECUTIVO PARA SISTEMA DE EXAUSTAO MECANICA DE COZINHA,INCLUSIVE PROJETO BASICO,APRESENTADO NOS PADROES DA CONTRATANTE,COM AREA DE 51 ATE 100M2  </t>
  </si>
  <si>
    <t>CA0958</t>
  </si>
  <si>
    <t xml:space="preserve">01.050.0227-0      </t>
  </si>
  <si>
    <t xml:space="preserve">PROJETO EXECUTIVO PARA SISTEMA DE EXAUSTAO MECANICA DE COZINHA,INCLUSIVE PROJETO BASICO,APRESENTADO NOS PADROES DA CONTRATANTE,COM AREA ACIMA DE 100M2  </t>
  </si>
  <si>
    <t>CA0959</t>
  </si>
  <si>
    <t xml:space="preserve">01.050.0580-0      </t>
  </si>
  <si>
    <t xml:space="preserve">PROJETO BASICO PARA SISTEMA DE EXAUSTAO MECANICA DE COZINHA,APRESENTADO NOS PADROES DA CONTRATANTE,COM AREA ATE 50M2  </t>
  </si>
  <si>
    <t>CA0960</t>
  </si>
  <si>
    <t xml:space="preserve">01.050.0581-0      </t>
  </si>
  <si>
    <t xml:space="preserve">PROJETO BASICO PARA SISTEMA DE EXAUSTAO MECANICA DE COZINHA,APRESENTADO NOS PADROES DA CONTRATANTE,COM AREA DE 51 ATE 100M2  </t>
  </si>
  <si>
    <t>CA0961</t>
  </si>
  <si>
    <t xml:space="preserve">01.050.0582-0      </t>
  </si>
  <si>
    <t xml:space="preserve">PROJETO BASICO PARA SISTEMA DE EXAUSTAO MECANICA DE COZINHA,APRESENTADO NOS PADROES DA CONTRATANTE,COM AREA ACIMA DE 100M2  </t>
  </si>
  <si>
    <t>CA0962</t>
  </si>
  <si>
    <t xml:space="preserve">01.050.0586-0      </t>
  </si>
  <si>
    <t xml:space="preserve">PROJETO EXECUTIVO PARA SISTEMA DE EXAUSTAO MECANICA DE COZINHA,CONSIDERANDO O PROJETO BASICO EXISTENTE,APRESENTADO NOS PADROES DA CONTRATANTE,COM AREA ATE 50M2  </t>
  </si>
  <si>
    <t>CA0963</t>
  </si>
  <si>
    <t xml:space="preserve">01.050.0587-0      </t>
  </si>
  <si>
    <t xml:space="preserve">PROJETO EXECUTIVO PARA SISTEMA DE EXAUSTAO MECANICA DE COZINHA,CONSIDERANDO O PROJETO BASICO EXISTENTE,APRESENTADO NOS PADROES DA CONTRATANTE,COM AREA DE 51 ATE 100M2  </t>
  </si>
  <si>
    <t>CA0964</t>
  </si>
  <si>
    <t xml:space="preserve">01.050.0588-0      </t>
  </si>
  <si>
    <t xml:space="preserve">PROJETO EXECUTIVO PARA SISTEMA DE EXAUSTAO MECANICA DE COZINHA,CONSIDERANDO O PROJETO BASICO EXISTENTE,APRESENTADO NOS PADROES DA CONTRATANTE,COM AREA ACIMA DE 100M2  </t>
  </si>
  <si>
    <t>CA0965</t>
  </si>
  <si>
    <t xml:space="preserve">01.016.0201-0      </t>
  </si>
  <si>
    <t xml:space="preserve">LEVANTAMENTO TOPOGRAFICO PLANIALTIMETRICO E CADASTRAL,COM CURVAS DE NIVEL A CADA 1,00M,CONSIDERANDO TERRENO DE OROGRAFIAACIDENTADA,VEGETACAO DENSA E EDIFICACAO MEDIA.CUSTO PARA AREA ATE 5000M2 (ESCALA 1:250/500)  </t>
  </si>
  <si>
    <t>CA0966</t>
  </si>
  <si>
    <t xml:space="preserve">01.016.0202-0      </t>
  </si>
  <si>
    <t xml:space="preserve">LEVANTAMENTO TOPOGRAFICO PLANIALTIMETRICO E CADASTRAL,COM CURVAS DE NIVEL A CADA 1,00M,CONSIDERANDO TERRENO DE OROGRAFIAACIDENTADA,VEGETACAO DENSA E EDIFICACAO DENSA.CUSTO PARA AREA ATE 5000M2 (ESCALA 1:250/500)  </t>
  </si>
  <si>
    <t>CA0967</t>
  </si>
  <si>
    <t xml:space="preserve">01.016.0204-0      </t>
  </si>
  <si>
    <t xml:space="preserve">LEVANTAMENTO TOPOGRAFICO PLANIALTIMETRICO E CADASTRAL,COM CURVAS DE NIVEL A CADA 1,00M,CONSIDERANDO TERRENO DE OROGRAFIAACIDENTADA,VEGETACAO RALA E EDIFICACAO MEDIA.CUSTO PARA AREA ATE 5000M2 (ESCALA 1:250/500)  </t>
  </si>
  <si>
    <t>CA0968</t>
  </si>
  <si>
    <t xml:space="preserve">01.016.0205-0      </t>
  </si>
  <si>
    <t xml:space="preserve">LEVANTAMENTO TOPOGRAFICO PLANIALTIMETRICO E CADASTRAL,COM CURVAS DE NIVEL A CADA 1,00M,CONSIDERANDO TERRENO DE OROGRAFIAACIDENTADA,VEGETACAO RALA E EDIFICACAO DENSA.CUSTO PARA AREA ATE 5000M2 (ESCALA 1:250/500)  </t>
  </si>
  <si>
    <t>CA0969</t>
  </si>
  <si>
    <t xml:space="preserve">01.016.0207-0      </t>
  </si>
  <si>
    <t xml:space="preserve">LEVANTAMENTO TOPOGRAFICO PLANIALTIMETRICO E CADASTRAL,COM CURVAS DE NIVEL A CADA 1,00M,CONSIDERANDO TERRENO DE OROGRAFIANAO ACIDENTADA,VEGETACAO DENSA E EDIFICACAO MEDIA.CUSTO PARAAREA ATE 5000M2 (ESCALA 1:250/500)  </t>
  </si>
  <si>
    <t>CA0970</t>
  </si>
  <si>
    <t xml:space="preserve">01.016.0208-0      </t>
  </si>
  <si>
    <t xml:space="preserve">LEVANTAMENTO TOPOGRAFICO PLANIALTIMETRICO E CADASTRAL,COM CURVAS DE NIVEL A CADA 1,00M,CONSIDERANDO TERRENO DE OROGRAFIANAO ACIDENTADA,VEGETACAO DENSA E EDIFICACAO DENSA.CUSTO PARA AREA ATE 5000M2 (ESCALA 1:250/500)  </t>
  </si>
  <si>
    <t>CA0971</t>
  </si>
  <si>
    <t xml:space="preserve">01.016.0210-0      </t>
  </si>
  <si>
    <t xml:space="preserve">LEVANTAMENTO TOPOGRAFICO PLANIALTIMETRICO E CADASTRAL,COM CURVAS DE NIVEL A CADA 1,00M,CONSIDERANDO TERRENO DE OROGRAFIANAO ACIDENTADA,VEGETACAO RALA E EDIFICACAO MEDIA.CUSTO PARAAREA ATE 5000M2 (ESCALA 1:250/500)  </t>
  </si>
  <si>
    <t>CA0972</t>
  </si>
  <si>
    <t xml:space="preserve">01.016.0211-0      </t>
  </si>
  <si>
    <t xml:space="preserve">LEVANTAMENTO TOPOGRAFICO PLANIALTIMETRICO E CADASTRAL,COM CURVAS DE NIVEL A CADA 1,00M,CONSIDERANDO TERRENO DE OROGRAFIANAO ACIDENTADA,VEGETACAO RALA E EDIFICACAO DENSA.CUSTO PARAAREA ATE 5000M2 (ESCALA 1:250/500)  </t>
  </si>
  <si>
    <t>CA0973</t>
  </si>
  <si>
    <t xml:space="preserve">01.016.0221-0      </t>
  </si>
  <si>
    <t xml:space="preserve">LEVANTAMENTO TOPOGRAFICO PLANIALTIMETRICO E CADASTRAL,COM CURVAS DE NIVEL A CADA 1,00M,CONSIDERANDO TERRENO DE OROGRAFIAACIDENTADA,VEGETACAO DENSA E EDIFICACAO MEDIA.CUSTO PARA AREA DE 5000 A 10000M2 (ESCALA 1:250/500)  </t>
  </si>
  <si>
    <t>CA0974</t>
  </si>
  <si>
    <t xml:space="preserve">01.016.0222-0      </t>
  </si>
  <si>
    <t xml:space="preserve">LEVANTAMENTO TOPOGRAFICO PLANIALTIMETRICO E CADASTRAL,COM CURVAS DE NIVEL A CADA 1,00M,CONSIDERANDO TERRENO DE OROGRAFIAACIDENTADA,VEGETACAO DENSA E EDIFICACAO DENSA.CUSTO PARA AREA DE 5000 A 10000M2 (ESCALA 1:250/500)  </t>
  </si>
  <si>
    <t>CA0975</t>
  </si>
  <si>
    <t xml:space="preserve">01.016.0224-0      </t>
  </si>
  <si>
    <t xml:space="preserve">LEVANTAMENTO TOPOGRAFICO PLANIALTIMETRICO E CADASTRAL,COM CURVAS DE NIVEL A CADA 1,00M,CONSIDERANDO TERRENO DE OROGRAFIAACIDENTADA,VEGETACAO RALA E EDIFICACAO MEDIA.CUSTO PARA AREA DE 5000 A 10000M2 (ESCALA 1:250/500)  </t>
  </si>
  <si>
    <t>CA0976</t>
  </si>
  <si>
    <t xml:space="preserve">01.016.0225-0      </t>
  </si>
  <si>
    <t xml:space="preserve">LEVANTAMENTO TOPOGRAFICO PLANIALTIMETRICO E CADASTRAL,COM CURVAS DE NIVEL A CADA 1,00M,CONSIDERANDO TERRENO DE OROGRAFIAACIDENTADA,VEGETACAO RALA E EDIFICACAO DENSA.CUSTO PARA AREA DE 5000 A 10000M2 (ESCALA 1:250/500)  </t>
  </si>
  <si>
    <t>CA0977</t>
  </si>
  <si>
    <t xml:space="preserve">01.016.0227-0      </t>
  </si>
  <si>
    <t xml:space="preserve">LEVANTAMENTO TOPOGRAFICO PLANIALTIMETRICO E CADASTRAL,COM CURVAS DE NIVEL A CADA 1,00M,CONSIDERANDO TERRENO DE OROGRAFIANAO ACIDENTADA,VEGETACAO DENSA E EDIFICACAO MEDIA.CUSTO PARA AREA DE 5000 A 10000M2 (ESCALA 1:250/500)  </t>
  </si>
  <si>
    <t>CA0978</t>
  </si>
  <si>
    <t xml:space="preserve">01.016.0228-0      </t>
  </si>
  <si>
    <t xml:space="preserve">LEVANTAMENTO TOPOGRAFICO PLANIALTIMETRICO E CADASTRAL,COM CURVAS DE NIVEL A CADA 1,00M,CONSIDERANDO TERRENO DE OROGRAFIANAO ACIDENTADA,VEGETACAO DENSA E EDIFICACAO DENSA.CUSTO PARA AREA DE 5000 A 10000M2 (ESCALA 1:250/500)  </t>
  </si>
  <si>
    <t>CA0979</t>
  </si>
  <si>
    <t xml:space="preserve">01.016.0230-0      </t>
  </si>
  <si>
    <t xml:space="preserve">LEVANTAMENTO TOPOGRAFICO PLANIALTIMETRICO E CADASTRAL,COM CURVAS DE NIVEL A CADA 1,00M,CONSIDERANDO TERRENO DE OROGRAFIANAO ACIDENTADA,VEGETACAO RALA E EDIFICACAO MEDIA.CUSTO PARAAREA DE 5000 A 10000M2 (ESCALA 1:250/500)  </t>
  </si>
  <si>
    <t>CA0980</t>
  </si>
  <si>
    <t xml:space="preserve">01.016.0231-0      </t>
  </si>
  <si>
    <t xml:space="preserve">LEVANTAMENTO TOPOGRAFICO PLANIALTIMETRICO E CADASTRAL,COM CURVAS DE NIVEL A CADA 1,00M,CONSIDERANDO TERRENO DE OROGRAFIANAO ACIDENTADA,VEGETACAO RALA E EDIFICACAO DENSA.CUSTO PARAAREA DE 5000 A 10000M2 (ESCALA 1:250/500)  </t>
  </si>
  <si>
    <t>CA0981</t>
  </si>
  <si>
    <t xml:space="preserve">01.016.0241-0      </t>
  </si>
  <si>
    <t xml:space="preserve">LEVANTAMENTO TOPOGRAFICO PLANIALTIMETRICO E CADASTRAL,COM CURVAS DE NIVEL A CADA 1,00M,CONSIDERANDO TERRENO DE OROGRAFIAACIDENTADA,VEGETACAO DENSA E EDIFICACAO MEDIA.CUSTO PARA AREA DE 10000 A 20000M2 (ESCALA 1:250/500)  </t>
  </si>
  <si>
    <t>CA0982</t>
  </si>
  <si>
    <t xml:space="preserve">01.016.0242-0      </t>
  </si>
  <si>
    <t xml:space="preserve">LEVANTAMENTO TOPOGRAFICO PLANIALTIMETRICO E CADASTRAL,COM CURVAS DE NIVEL A CADA 1,00M,CONSIDERANDO TERRENO DE OROGRAFIAACIDENTADA,VEGETACAO DENSA E EDIFICACAO DENSA.CUSTO PARA AREA DE 10000 A 20000M2 (ESCALA 1:250/500)  </t>
  </si>
  <si>
    <t>CA0983</t>
  </si>
  <si>
    <t xml:space="preserve">01.016.0244-0      </t>
  </si>
  <si>
    <t xml:space="preserve">LEVANTAMENTO TOPOGRAFICO PLANIALTIMETRICO E CADASTRAL,COM CURVAS DE NIVEL A CADA 1,00M,CONSIDERANDO TERRENO DE OROGRAFIAACIDENTADA,VEGETACAO RALA E EDIFICACAO MEDIA.CUSTO PARA AREA DE 10000 A 20000M2 (ESCALA 1:250/500)  </t>
  </si>
  <si>
    <t>CA0984</t>
  </si>
  <si>
    <t xml:space="preserve">01.016.0245-0      </t>
  </si>
  <si>
    <t xml:space="preserve">LEVANTAMENTO TOPOGRAFICO PLANIALTIMETRICO E CADASTRAL,COM CURVAS DE NIVEL A CADA 1,00M,CONSIDERANDO TERRENO DE OROGRAFIAACIDENTADA,VEGETACAO RALA E EDIFICACAO DENSA.CUSTO PARA AREA DE 10000 A 20000M2 (ESCALA 1:250/500)  </t>
  </si>
  <si>
    <t>CA0985</t>
  </si>
  <si>
    <t xml:space="preserve">01.016.0247-0      </t>
  </si>
  <si>
    <t xml:space="preserve">LEVANTAMENTO TOPOGRAFICO PLANIALTIMETRICO E CADASTRAL,COM CURVAS DE NIVEL A CADA 1,00M,CONSIDERANDO TERRENO DE OROGRAFIANAO ACIDENTADA,VEGETACAO DENSA E EDIFICACAO MEDIA.CUSTO PARA AREA DE 10000 A 20000M2 (ESCALA 1:250/500)  </t>
  </si>
  <si>
    <t>CA0986</t>
  </si>
  <si>
    <t xml:space="preserve">01.016.0248-0      </t>
  </si>
  <si>
    <t xml:space="preserve">LEVANTAMENTO TOPOGRAFICO PLANIALTIMETRICO E CADASTRAL,COM CURVAS DE NIVEL A CADA 1,00M,CONSIDERANDO TERRENO DE OROGRAFIANAO ACIDENTADA,VEGETACAO DENSA E EDIFICACAO DENSA.CUSTO PARA AREA DE 10000 A 20000M2 (ESCALA 1:250/500)  </t>
  </si>
  <si>
    <t>CA0987</t>
  </si>
  <si>
    <t xml:space="preserve">01.016.0250-0      </t>
  </si>
  <si>
    <t xml:space="preserve">LEVANTAMENTO TOPOGRAFICO PLANIALTIMETRICO E CADASTRAL,COM CURVAS DE NIVEL A CADA 1,00M,CONSIDERANDO TERRENO DE OROGRAFIANAO ACIDENTADA,VEGETACAO RALA E EDIFICACAO MEDIA.CUSTO PARAAREA DE 10000 A 20000M2 (ESCALA 1:250/500)  </t>
  </si>
  <si>
    <t>CA0988</t>
  </si>
  <si>
    <t xml:space="preserve">01.016.0251-0      </t>
  </si>
  <si>
    <t xml:space="preserve">LEVANTAMENTO TOPOGRAFICO PLANIALTIMETRICO E CADASTRAL,COM CURVAS DE NIVEL A CADA 1,00M,CONSIDERANDO TERRENO DE OROGRAFIANAO ACIDENTADA,VEGETACAO RALA E EDIFICACAO DENSA.CUSTO PARAAREA DE 10000 A 20000M2 (ESCALA 1:250/500)  </t>
  </si>
  <si>
    <t>CA0989</t>
  </si>
  <si>
    <t xml:space="preserve">01.050.0222-0      </t>
  </si>
  <si>
    <t xml:space="preserve">PROJETO EXECUTIVO DE SISTEMA CENTRAL DE GASES MEDICINAIS (OXIGENIO,AR COMPRIMIDO E VACUO),INCLUSIVE PROJETO BASICO,APRESENTADO NOS PADROES DA CONTRATANTE,COM AREA ATE 1000M2  </t>
  </si>
  <si>
    <t>CA0990</t>
  </si>
  <si>
    <t xml:space="preserve">01.050.0223-0      </t>
  </si>
  <si>
    <t xml:space="preserve">PROJETO EXECUTIVO DE SISTEMA CENTRAL DE GASES MEDICINAIS (OXIGENIO,AR COMPRIMIDO E VACUO),INCLUSIVE PROJETO BASICO,APRESENTADO NOS PADROES DA CONTRATANTE,COM AREA DE 1001 ATE 4000M2  </t>
  </si>
  <si>
    <t>CA0991</t>
  </si>
  <si>
    <t xml:space="preserve">01.050.0224-0      </t>
  </si>
  <si>
    <t xml:space="preserve">PROJETO EXECUTIVO DE SISTEMA CENTRAL DE GASES MEDICINAIS (OXIGENIO,AR COMPRIMIDO E VACUO),INCLUSIVE PROJETO BASICO,APRESENTADO NOS PADROES DA CONTRATANTE,COM AREA ACIMA DE 4000M2  </t>
  </si>
  <si>
    <t>CA0992</t>
  </si>
  <si>
    <t xml:space="preserve">01.050.0570-0      </t>
  </si>
  <si>
    <t xml:space="preserve">PROJETO BASICO DE SISTEMA CENTRAL DE GASES MEDICINAIS (OXIGENIO,AR COMPRIMIDO E VACUO),APRESENTADO NOS PADROES DA CONTRATANTE,COM AREA ATE 1000M2  </t>
  </si>
  <si>
    <t>CA0993</t>
  </si>
  <si>
    <t xml:space="preserve">01.050.0571-0      </t>
  </si>
  <si>
    <t xml:space="preserve">PROJETO BASICO DE SISTEMA CENTRAL DE GASES MEDICINAIS (OXIGENIO,AR COMPRIMIDO E VACUO),APRESENTADO NOS PADROES DA CONTRATANTE,COM AREA DE 1001 ATE 4000M2  </t>
  </si>
  <si>
    <t>CA0994</t>
  </si>
  <si>
    <t xml:space="preserve">01.050.0572-0      </t>
  </si>
  <si>
    <t xml:space="preserve">PROJETO BASICO DE SISTEMA CENTRAL DE GASES MEDICINAIS (OXIGENIO,AR COMPRIMIDO E VACUO),APRESENTADO NOS PADROES DA CONTRATANTE,COM AREA ACIMA DE 4000M2  </t>
  </si>
  <si>
    <t>CA0995</t>
  </si>
  <si>
    <t xml:space="preserve">01.050.0575-0      </t>
  </si>
  <si>
    <t xml:space="preserve">PROJETO EXECUTIVO DE SISTEMA CENTRAL DE GASES MEDICINAIS (OXIGENIO,AR COMPRIMIDO E VACUO),CONSIDERANDO O PROJETO BASICOEXISTENTE,APRESENTADO NOS PADROES DA CONTRATANTE,COM AREA ATE 1000M2  </t>
  </si>
  <si>
    <t>CA0996</t>
  </si>
  <si>
    <t xml:space="preserve">01.050.0576-0      </t>
  </si>
  <si>
    <t xml:space="preserve">PROJETO EXECUTIVO DE SISTEMA CENTRAL DE GASES MEDICINAIS (OXIGENIO,AR COMPRIMIDO E VACUO),CONSIDERANDO O PROJETO BASICOEXISTENTE,APRESENTADO NOS PADROES DA CONTRATANTE,COM AREA DE1001 ATE 4000M2  </t>
  </si>
  <si>
    <t>CA0997</t>
  </si>
  <si>
    <t xml:space="preserve">01.050.0577-0      </t>
  </si>
  <si>
    <t xml:space="preserve">PROJETO EXECUTIVO DE SISTEMA CENTRAL DE GASES MEDICINAIS (OXIGENIO,AR COMPRIMIDO E VACUO),CONSIDERANDO O PROJETO BASICOEXISTENTE,APRESENTADO NOS PADROES DA CONTRATANTE,COM AREA ACIMA DE 4000M2  </t>
  </si>
  <si>
    <t>CA0999</t>
  </si>
  <si>
    <t xml:space="preserve">01.001.0450-0      </t>
  </si>
  <si>
    <t xml:space="preserve">MARCO DE REFERENCIA TOPOGRAFICO DO TIPO RNP (REFERENCIA DE NIVEL PROFUNDO-BENCHMARK),COM CAIXA DE PROTECAO DA CABECA DARNP,CONFORME A NORMA TECNICA PETROBRAS N-47  </t>
  </si>
  <si>
    <t>CA1000</t>
  </si>
  <si>
    <t xml:space="preserve">01.001.0460-0      </t>
  </si>
  <si>
    <t xml:space="preserve">PINO DE REFERENCIA PARA LEITURA DE CONTROLE DE RECALQUE ATRAVES DE BENCHMARK  </t>
  </si>
  <si>
    <t>CA1001</t>
  </si>
  <si>
    <t xml:space="preserve">01.050.0800-0      </t>
  </si>
  <si>
    <t xml:space="preserve">PROJETO DE AS BUILT DE ARQUITETURA PARA PREDIOS HOSPITALARES ATE 1000M2,APRESENTADO NOS PADROES DA CONTRATANTE,INCLUSIVECOORDENAC AO E COMPATIBILIZACAO COM OS PROJETOS COMPLEMENTARES.  </t>
  </si>
  <si>
    <t>CA1002</t>
  </si>
  <si>
    <t xml:space="preserve">01.050.0801-0      </t>
  </si>
  <si>
    <t xml:space="preserve">PROJETO DE AS BUILT DE ARQUITETURA PARA PREDIOS HOSPITALARES DE 1001 ATE 4000M2,APRESENTADO NOS PADROES DA CONTRATANTE,INCLUSIVE COORDENACAO E COMPATIBILIZACAO COM OS PROJETOS COMPLEMENTARES.  </t>
  </si>
  <si>
    <t>CA1003</t>
  </si>
  <si>
    <t xml:space="preserve">01.050.0802-0      </t>
  </si>
  <si>
    <t xml:space="preserve">PROJETO DE AS BUILT DE ARQUITETURA PARA PREDIOS HOSPITALARES ACIMA DE 4000M2,APRESENTADO NOS PADROES DA CONTRATANTE,INCLUSIVE COORDENACAO E COMPATIBILIZACAO COM OS PROJETOS COMPLEMENTARES  </t>
  </si>
  <si>
    <t>CA1004</t>
  </si>
  <si>
    <t xml:space="preserve">01.050.0805-0      </t>
  </si>
  <si>
    <t xml:space="preserve">PROJETO DE AS BUILT DE ARQUITETURA PARA PREDIOS CULTURAIS ATE 500M2,APRESENTADO NOS PADROES DA CONTRATANTE,INCLUSIVE COORDENACAO E COMPATIBILIZACAO COM OS PROJETOS COMPLEMENTARES  </t>
  </si>
  <si>
    <t>CA1005</t>
  </si>
  <si>
    <t xml:space="preserve">01.050.0806-0      </t>
  </si>
  <si>
    <t xml:space="preserve">PROJETO AS BUILT DE ARQUITETURA PARA PREDIOS CULTURAIS DE 501 ATE 3000M2,APRESENTADO NOS PADROES DA CONTRATANTE,INCLUSIVE COORDENACAO E COMPATIBILIZACAO COM OS PROJETOS COMPLEMENTARES  </t>
  </si>
  <si>
    <t>CA1006</t>
  </si>
  <si>
    <t xml:space="preserve">01.050.0807-0      </t>
  </si>
  <si>
    <t xml:space="preserve">PROJETO DE AS BUILT DE ARQUITETURA PARA PREDIOS CULTURAIS ACIMA DE 3000M2,APRESENTADO NOS PADROES DA CONTRATANTE,INCLUSIVE COORDENACAO E COMPATIBILIZACAO COM OS PROJETOS COMPLEMENTARES  </t>
  </si>
  <si>
    <t>CA1007</t>
  </si>
  <si>
    <t xml:space="preserve">01.050.0810-0      </t>
  </si>
  <si>
    <t xml:space="preserve">PROJETO DE AS BUILT DE ARQUITETURA PARA PREDIOS ESCOLARES E/OU ADMINISTRATIVOS ATE 500M2,APRESENTADO NOS PADROES DA CONTRATANTE,INCLUSIVE COORDENACAO E COMPATIBILIZACAO COM OS PROJETOS COMPLEMENTARES  </t>
  </si>
  <si>
    <t>CA1008</t>
  </si>
  <si>
    <t xml:space="preserve">01.050.0811-0      </t>
  </si>
  <si>
    <t xml:space="preserve">PROJETO DE AS BUILT DE ARQUITETURA PARA PREDIOS ESCOLARES E/OU ADMINISTRATIVOS DE 501 ATE 3000M2,APRESENTADO NOS PADROESDA CONTRATANTE,INCLUSIVE COORDENACAO E COMPATIBILIZACAO COMOS PROJETOS COMPLEMENTARES  </t>
  </si>
  <si>
    <t>CA1009</t>
  </si>
  <si>
    <t xml:space="preserve">01.050.0812-0      </t>
  </si>
  <si>
    <t xml:space="preserve">PROJETO DE AS BUILT DE ARQUITETURA PARA PREDIOS ESCOLARES E/OU ADMINISTRATIVOS ACIMA DE 3000M2,APRESENTADO NOS PADROES DA CONTRATANTE,INCLUSIVE COORDENACAO E COMPATIBILIZACAO COM OS PROJETOS COMPLEMENTARES  </t>
  </si>
  <si>
    <t>CA1010</t>
  </si>
  <si>
    <t xml:space="preserve">01.050.0815-0      </t>
  </si>
  <si>
    <t xml:space="preserve">PROJETO DE AS BUILT DE ARQUITETURA PARA LOTEAMENTOS COM 3 UNIDADES UNIFAMILIARES OU BIFAMILIARES PARA AREAS ATE 12000M2,APRESENTADO NOS PADROES DA CONTRATANTE,INCLUSIVE COORDENACAOE COMPATIBILIZACAO COM OS PROJETOS COMPLEMENTARES  </t>
  </si>
  <si>
    <t>CA1011</t>
  </si>
  <si>
    <t xml:space="preserve">01.050.0816-0      </t>
  </si>
  <si>
    <t xml:space="preserve">PROJETO DE AS BUILT DE ARQUITETURA PARA LOTEAMENTO COM 3 UNIDADES UNIFAMILIARES OU BIFAMILIARES PARA AREAS DE 12001 ATE36000M2,APRESENTADO NOS PADROES DA CONTRATANTE,INCLUSIVE COORDENACAO E COMPATIBILIZACAO COM OS PROJETOS COMPLEMENTARES  </t>
  </si>
  <si>
    <t>CA1012</t>
  </si>
  <si>
    <t xml:space="preserve">01.050.0817-0      </t>
  </si>
  <si>
    <t xml:space="preserve">PROJETO DE AS BUILT DE ARQUITETURA PARA LOTEAMENTOS COM 3 UNIDADES UNIFAMILIARES OU BIFAMILIARES PARA AREAS ACIMA DE 36000M2,APRESENTADO NOS PADROES DA CONTRATANTE,INCLUSIVE COORDENACAO E COMPATIBILIZACAO COM OS PROJETOS COMPLEMENTARES  </t>
  </si>
  <si>
    <t>CA1013</t>
  </si>
  <si>
    <t xml:space="preserve">01.050.0820-0      </t>
  </si>
  <si>
    <t xml:space="preserve">PROJETO DE AS BUILT DE ARQUITETURA PARA HABITACAO/EDIFICIOS ATE 6000M2,APRESENTADO NOS PADROES DA CONTRATANTE,INCLUSIVECOORDENAC AO E COMPATIBILIZACAO COM OS PROJETOS COMPLEMENTARES  </t>
  </si>
  <si>
    <t>CA1014</t>
  </si>
  <si>
    <t xml:space="preserve">01.050.0821-0      </t>
  </si>
  <si>
    <t xml:space="preserve">PROJETO DE AS BUILT DE ARQUITETURA PARA HABITACAO/EDIFICIOS DE 6001 ATE 12000M2,APRESENTADO NOS PADROES DA CONTRATANTE,INCLUSIVE COORDENACAO E COMPATIBILIZACAO COM OS PROJETOS COMPLEMENTARES  </t>
  </si>
  <si>
    <t>CA1015</t>
  </si>
  <si>
    <t xml:space="preserve">01.050.0822-0      </t>
  </si>
  <si>
    <t xml:space="preserve">PROJETO DE AS BUILT DE ARQUITETURA PARA HABITACAO/EDIFICIOS ACIMA DE 12000M2,APRESENTADO NOS PADROES DA CONTRATANTE,INCLUSIVE COORDENACAO E COMPATIBILIZACAO COM OS PROJETOS COMPLEMENTARES  </t>
  </si>
  <si>
    <t>CA1016</t>
  </si>
  <si>
    <t xml:space="preserve">01.050.0825-0      </t>
  </si>
  <si>
    <t xml:space="preserve">PROJETO DE AS BUILT DE ESTRUTURA,PARA PREDIOS HOSPITALARES  ATE 1000M2,CONSTANDO DE PLANTAS DE FORMA,ARMACAO E DETALHES,APRESENTADO NOS PADROES DA CONTRATANTE  </t>
  </si>
  <si>
    <t>CA1017</t>
  </si>
  <si>
    <t xml:space="preserve">01.050.0826-0      </t>
  </si>
  <si>
    <t xml:space="preserve">PROJETO DE AS BUILT DE ESTRUTURA,PARA PREDIOS HOSPITALARES  DE 1001 ATE 4000M2,CONSTANDO DE PLANTAS DE FORMA,ARMACAO E DETALHES,APRESENTADO NOS PADROES DA CONTRATANTE  </t>
  </si>
  <si>
    <t>CA1018</t>
  </si>
  <si>
    <t xml:space="preserve">01.050.0827-0      </t>
  </si>
  <si>
    <t xml:space="preserve">PROJETO DE AS BUILT DE ESTRUTURA,PARA PREDIOS HOSPITALARES  ACIMA DE 4000M2,CONSTANDO DE PLANTAS DE FORMA,ARMACAO E DETALHES,APRESENTADO NOS PADROES DA CONTRATANTE.  </t>
  </si>
  <si>
    <t>CA1019</t>
  </si>
  <si>
    <t xml:space="preserve">01.050.0830-0      </t>
  </si>
  <si>
    <t xml:space="preserve">PROJETO DE AS BUILT DE ESTRUTURA PARA PREDIOS CULTURAIS ATE 500M2,CONSTANDO DE PLANTAS DE FORMA,ARMACAO E DETALHES,APRESENTADO NOS PADROES DA CONTRATANTE  </t>
  </si>
  <si>
    <t>CA1020</t>
  </si>
  <si>
    <t xml:space="preserve">01.050.0831-0      </t>
  </si>
  <si>
    <t xml:space="preserve">PROJETO DE AS BUILT DE ESTRUTURA PARA PREDIOS CULTURAIS DE  501 ATE 3000M2, CONSTANDO DE PLANTAS DE FORMA,ARMACAO E DETALHES,APRESENTADO NOS PADROES DA CONTRATANTE  </t>
  </si>
  <si>
    <t>CA1021</t>
  </si>
  <si>
    <t xml:space="preserve">01.050.0832-0      </t>
  </si>
  <si>
    <t xml:space="preserve">PROJETO DE AS BUILT DE ESTRUTURA PARA PREDIOS CULTURAIS ACIMA DE 3000M2,CONSTANDO DE PLANTAS DE FORMA,ARMACAO E DETALHES,APRESENTADO NOS PADROES DA CONTRATANTE  </t>
  </si>
  <si>
    <t>CA1022</t>
  </si>
  <si>
    <t xml:space="preserve">01.050.0835-0      </t>
  </si>
  <si>
    <t xml:space="preserve">PROJETO DE AS BUILT DE ESTRUTURA PARA PREDIOS ESCOLARES E/OU ADMINISTRATIVOS ATE 500M2,CONSTANDO DE PLANTAS DE FORMA,ARMACAO E DETALHES,APRESENTADO NOS PADROES DA CONTRATANTE  </t>
  </si>
  <si>
    <t>CA1023</t>
  </si>
  <si>
    <t xml:space="preserve">01.050.0836-0      </t>
  </si>
  <si>
    <t xml:space="preserve">PROJETO DE AS BUILT DE ESTRUTURA PARA PREDIOS ESCOLARES E/OU ADMINISTRATIVOS DE 501 ATE 3000M2,CONSTANDO DE PLANTAS DEFORMA,ARMACAO E DETALHES,APRESENTADO NOS PADROES DA CONTRATANTE  </t>
  </si>
  <si>
    <t>CA1024</t>
  </si>
  <si>
    <t xml:space="preserve">01.050.0837-0      </t>
  </si>
  <si>
    <t xml:space="preserve">PROJETO DE AS BUILT DE ESTRUTURA PARA PREDIOS ESCOLARES E/OU ADMINISTRATIVOS ACIMA DE 3000M2,CONSTANDO DE PLANTAS DE FORMA,ARMACAO E DETALHES,APRESENTADO NOS PADROES DA CONTRATANTE  </t>
  </si>
  <si>
    <t>CA1025</t>
  </si>
  <si>
    <t xml:space="preserve">01.050.0840-0      </t>
  </si>
  <si>
    <t xml:space="preserve">PROJETO DE AS BUILT DE INSTALACAO DE INCENDIO E SPDA PARA PREDIOS ESCOLARES E/OU ADMINISTRATIVOS ATE 500M2,APRESENTADONOS PADROES DA CONTRATANTE  </t>
  </si>
  <si>
    <t>CA1026</t>
  </si>
  <si>
    <t xml:space="preserve">01.050.0841-0      </t>
  </si>
  <si>
    <t xml:space="preserve">PROJETO DE AS BUILT DE INSTALACAO DE INCENDIO E SPDA PARA PREDIOS ESCOLARES E/OU ADMINISTRATIVOS DE 501 ATE 3000M2,APRESENTADO NOS PADROES DA CONTRATANTE  </t>
  </si>
  <si>
    <t>CA1027</t>
  </si>
  <si>
    <t xml:space="preserve">01.050.0842-0      </t>
  </si>
  <si>
    <t xml:space="preserve">PROJETO DE AS BUILT DE INSTALACAO DE INCENDIO E SPDA PARA PREDIOS ESCOLARES E/OU ADMINISTRATIVOS ACIMA DE 3000M2,APRESENTADO NOS PADROES DA CONTRATANTE  </t>
  </si>
  <si>
    <t>CA1028</t>
  </si>
  <si>
    <t xml:space="preserve">01.050.0845-0      </t>
  </si>
  <si>
    <t xml:space="preserve">PROJETO DE AS BUILT DE INSTALACAO DE INCENDIO E SPDA PARA PREDIOS CULTURAIS ATE 500M2,APRESENTADO NOS PADROES DA CONTRATANTE  </t>
  </si>
  <si>
    <t>CA1029</t>
  </si>
  <si>
    <t xml:space="preserve">01.050.0846-0      </t>
  </si>
  <si>
    <t xml:space="preserve">PROJETO DE AS BUILT DE INSTALACAO DE INCENDIO E SPDA PARA PREDIOS CULTURAIS ACIMA DE 500M2,APRESENTADO NOS PADROES DA CONTRATANTE  </t>
  </si>
  <si>
    <t>CA1030</t>
  </si>
  <si>
    <t xml:space="preserve">01.050.0847-0      </t>
  </si>
  <si>
    <t xml:space="preserve">PROJETO DE AS BUILT DE INSTALACAO DE INCENDIO E SPDA PARA PREDIOS HOSPITALARES,APRESENTADO NOS PADROES DA CONTRATANTE  </t>
  </si>
  <si>
    <t>CA1031</t>
  </si>
  <si>
    <t xml:space="preserve">01.050.0850-0      </t>
  </si>
  <si>
    <t xml:space="preserve">PROJETO DE AS BUILT DE INSTALACAO DE INCENDIO E SPDA PARA HABITACOES/EDIFICIOS ATE 500M2,APRESENTADO NOS PADROES DA CONTRATANTE  </t>
  </si>
  <si>
    <t>CA1032</t>
  </si>
  <si>
    <t xml:space="preserve">01.050.0851-0      </t>
  </si>
  <si>
    <t xml:space="preserve">PROJETO DE AS BUILT DE INSTALACAO DE INCENDIO E SPDA PARA HABITACOES/EDIFICIOS DE 501 ATE 3000M2,APRESENTADO NOS PADROESDA CONTRATANTE  </t>
  </si>
  <si>
    <t>CA1033</t>
  </si>
  <si>
    <t xml:space="preserve">01.050.0852-0      </t>
  </si>
  <si>
    <t xml:space="preserve">PROJETO DE AS BUILT DE INSTALACAO DE INCENDIO E SPDA PARA HABITACOES/EDIFICIOS ACIMA DE 3000M2,APRESENTADO NOS PADROES DA CONTRATANTE  </t>
  </si>
  <si>
    <t>CA1034</t>
  </si>
  <si>
    <t xml:space="preserve">01.050.0855-0      </t>
  </si>
  <si>
    <t xml:space="preserve">PROJETO DE AS BUILT DE INSTALACAO DE INCENDIO E SPDA PARA HABITACAO/LOTEAMENTO ATE 36000M2,APRESENTADO NOS PADROES DA CONTRATANTE  </t>
  </si>
  <si>
    <t>CA1035</t>
  </si>
  <si>
    <t xml:space="preserve">01.050.0856-0      </t>
  </si>
  <si>
    <t xml:space="preserve">PROJETO DE AS BUILT DE INSTALACAO DE INCENDIO E SPDA PARA HABITACAO/LOTEAMENTO ACIMA DE 36000M2,APRESENTADO NOS PADROESDA CONTRATANTE  </t>
  </si>
  <si>
    <t>CA1036</t>
  </si>
  <si>
    <t xml:space="preserve">01.050.0860-0      </t>
  </si>
  <si>
    <t xml:space="preserve">PROJETO DE AS BUILT DE INSTALACAO DE GAS PARA PREDIOS ESCOLARES E/OU ADMINISTRATIVOS ATE 500M2,APRESENTADO NOS PADROESDA CONTRATANTE  </t>
  </si>
  <si>
    <t>CA1037</t>
  </si>
  <si>
    <t xml:space="preserve">01.050.0861-0      </t>
  </si>
  <si>
    <t xml:space="preserve">PROJETO DE AS BUILT DE INSTALACAO DE GAS PARA PREDIOS ESCOLARES E/OU ADMINISTRATIVOS ACIMA DE 500M2,APRESENTADO NOS PADROES DA CONTRATANTE  </t>
  </si>
  <si>
    <t>CA1038</t>
  </si>
  <si>
    <t xml:space="preserve">01.050.0865-0      </t>
  </si>
  <si>
    <t xml:space="preserve">PROJETO DE AS BUILT DE INSTALACAO DE GAS PARA PREDIOS CULTURAIS,APRESENTADO NOS PADROES DA CONTRATANTE  </t>
  </si>
  <si>
    <t>CA1039</t>
  </si>
  <si>
    <t xml:space="preserve">01.050.0870-0      </t>
  </si>
  <si>
    <t xml:space="preserve">PROJETO DE AS BUILT DE INSTALACAO DE GAS PARA PREDIOS HOSPITALARES ATE 4000M2,APRESENTADO NOS PADROES DA CONTRATANTE  </t>
  </si>
  <si>
    <t>CA1040</t>
  </si>
  <si>
    <t xml:space="preserve">01.050.0871-0      </t>
  </si>
  <si>
    <t xml:space="preserve">PROJETO DE AS BUILT DE INSTALACAO DE GAS PARA PREDIOS HOSPITALARES ACIMA DE 4000M2,APRESENTADO NOS PADROES DA CONTRATANTE  </t>
  </si>
  <si>
    <t>CA1041</t>
  </si>
  <si>
    <t xml:space="preserve">01.050.0875-0      </t>
  </si>
  <si>
    <t xml:space="preserve">PROJETO DE AS BUILT DE INSTALACAO DE GAS PARA HABITACOES/EDIFICIOS ATE 500M2,APRESENTADO NOS PADROES DA CONTRATANTE  </t>
  </si>
  <si>
    <t>CA1042</t>
  </si>
  <si>
    <t xml:space="preserve">01.050.0876-0      </t>
  </si>
  <si>
    <t xml:space="preserve">PROJETO DE AS BUILT DE INSTALACAO DE GAS PARA HABITACOES/EDIFICIOS ACIMA DE 500M2,APRESENTADO NOS PADROES DA CONTRATANTE  </t>
  </si>
  <si>
    <t>CA1043</t>
  </si>
  <si>
    <t xml:space="preserve">01.050.0880-0      </t>
  </si>
  <si>
    <t xml:space="preserve">PROJETO DE AS BUILT DE INSTALACAO DE GAS PARA HABITACAO/LOTEAMENTO ATE 12000M2,APRESENTADO NOS PADROES DA CONTRATANTE  </t>
  </si>
  <si>
    <t>CA1044</t>
  </si>
  <si>
    <t xml:space="preserve">01.050.0881-0      </t>
  </si>
  <si>
    <t xml:space="preserve">PROJETO DE AS BUILT DE INSTALACAO DE GAS PARA HABITACAO/LOTEAMENTO ACIMA DE 12000M2,APRESENTADO NOS PADROES DA CONTRATANTE  </t>
  </si>
  <si>
    <t>CA1045</t>
  </si>
  <si>
    <t xml:space="preserve">01.050.0885-0      </t>
  </si>
  <si>
    <t xml:space="preserve">PROJETO DE AS BUILT DE INSTALACAO DE TELEMATICA PARA PREDIOS ESCOLARES E/OU ADMINISTRATIVOS ATE 500M2,APRESENTADO NOS PADROES DA CONTRATANTE  </t>
  </si>
  <si>
    <t>CA1046</t>
  </si>
  <si>
    <t xml:space="preserve">01.050.0886-0      </t>
  </si>
  <si>
    <t xml:space="preserve">PROJETO DE AS BUILT DE INSTALACAO DE TELEMATICA PARA PREDIOS ESCOLARES E/OU ADMINISTRATIVOS ACIMA DE 500M2,APRESENTADONOS PADROES DA CONTRATANTE  </t>
  </si>
  <si>
    <t>CA1047</t>
  </si>
  <si>
    <t xml:space="preserve">01.050.0890-0      </t>
  </si>
  <si>
    <t xml:space="preserve">PROJETO DE AS BUILT DE INSTALACAO DE TELEMATICA PARA PREDIOS CULTURAIS ATE 500M2,APRESNTADO NOS PADROES DA CONTRATANTE  </t>
  </si>
  <si>
    <t>CA1048</t>
  </si>
  <si>
    <t xml:space="preserve">01.050.0891-0      </t>
  </si>
  <si>
    <t xml:space="preserve">PROJETO DE AS BUILT DE INSTALACAO DE TELEMATICA PARA PREDIOS CULTURAIS ACIMA DE 500M2,APRESENTADO NOS PADROES DA CONTRATANTE  </t>
  </si>
  <si>
    <t>CA1049</t>
  </si>
  <si>
    <t xml:space="preserve">01.050.0895-0      </t>
  </si>
  <si>
    <t xml:space="preserve">PROJETO DE AS BUILT DE INSTALACAO DE TELEMATICA PARA PREDIOS HOSPITALARES,APRESENTADO NOS PADROES DA CONTRATANTE  </t>
  </si>
  <si>
    <t>CA1050</t>
  </si>
  <si>
    <t xml:space="preserve">01.050.0900-0      </t>
  </si>
  <si>
    <t xml:space="preserve">PROJETO DE AS BUILT DE INSTALACAO DE TELEMATICA PARA HABITACOES/EDIFICIOS ATE 500M2,APRESENTADO NOS PADROES DA CONTRATANTE  </t>
  </si>
  <si>
    <t>CA1051</t>
  </si>
  <si>
    <t xml:space="preserve">01.050.0901-0      </t>
  </si>
  <si>
    <t xml:space="preserve">PROJETO DE AS BUILT DE INSTALACAO DE TELEMATICA PARA HABITACOES/EDIFICIOS DE 501 ATE 3000M2,APRESENTADO NOS PADROES DA CONTRATANTE  </t>
  </si>
  <si>
    <t>CA1052</t>
  </si>
  <si>
    <t xml:space="preserve">01.050.0905-0      </t>
  </si>
  <si>
    <t xml:space="preserve">PROJETO DE AS BUILT DE INSTALACAO DE TELEMATICA PARA HABITACAO/LOTEAMENTO ATE 12000M2,APRESENTADO NOS PADROES DA CONTRATANTE  </t>
  </si>
  <si>
    <t>CA1053</t>
  </si>
  <si>
    <t xml:space="preserve">01.050.0906-0      </t>
  </si>
  <si>
    <t xml:space="preserve">PROJETO DE AS BUILT DE INSTALACAO DE TELEMATICA PARA HABITACAO/LOTEAMENTO ACIMA DE 12000M2,APRESENTADO NOS PADROES DA CONTRATANTE  </t>
  </si>
  <si>
    <t>CA1054</t>
  </si>
  <si>
    <t xml:space="preserve">01.050.0910-0      </t>
  </si>
  <si>
    <t xml:space="preserve">PROJETO DE AS BUILT DE INSTALACAO DE ESGOTO SANITARIO E AGUAS PLUVIAIS PARA PREDIOS ESCOLARES E/OU ADMINISTRATIVOS ATE500M2,APRESENTADO NOS PADROES DA CONTRATANTE  </t>
  </si>
  <si>
    <t>CA1055</t>
  </si>
  <si>
    <t xml:space="preserve">01.050.0911-0      </t>
  </si>
  <si>
    <t xml:space="preserve">PROJETO DE AS BUILT DE INSTALACAO DE ESGOTO SANITARIO E AGUAS PLUVIAIS PARA PREDIOS ESCOLARES E/OU ADMINISTRATIVOS DE501 ATE 3000M2,APRESENTADO NOS PADROES DA CONTRATANTE  </t>
  </si>
  <si>
    <t>CA1056</t>
  </si>
  <si>
    <t xml:space="preserve">01.050.0912-0      </t>
  </si>
  <si>
    <t xml:space="preserve">PROJETO DE AS BUILT DE INSTALACAO DE ESGOTO SANITARIO E AGUAS PLUVIAIS PARA PREDIOS ESCOLARES E/OU ADMINISTRATIVOS ACIMADE 3000M2,APRESENTADO NOS PADROES DA CONTRATANTE  </t>
  </si>
  <si>
    <t>CA1057</t>
  </si>
  <si>
    <t xml:space="preserve">01.050.0915-0      </t>
  </si>
  <si>
    <t xml:space="preserve">PROJETO DE AS BUILT DE INSTALACAO DE ESGOTO SANITARIO E AGUAS PLUVIAIS PARA PREDIOS CULTURAIS,APRESENTADO NOS PADROES DACONTRATANTE  </t>
  </si>
  <si>
    <t>CA1058</t>
  </si>
  <si>
    <t xml:space="preserve">01.050.0920-0      </t>
  </si>
  <si>
    <t xml:space="preserve">PROJETO DE AS BUILT DE INSTALACAO DE ESGOTO SANITARIO E AGUAS PLUVIAIS PARA PREDIOS HOSPITALARES ATE 4000M2,APRESENTADONOS PADROES DA CONTRATANTE  </t>
  </si>
  <si>
    <t>CA1059</t>
  </si>
  <si>
    <t xml:space="preserve">01.050.0921-0      </t>
  </si>
  <si>
    <t xml:space="preserve">PROJETO DE AS BUILT DE INSTALACAO DE ESGOTO SANITARIO E AGUAS PLUVIAIS PARA PREDIOS HOSPITALARES ACIMA DE 4000M2,APRESENTADO NOS PADROES DA CONTRATANTE  </t>
  </si>
  <si>
    <t>CA1060</t>
  </si>
  <si>
    <t xml:space="preserve">01.050.0925-0      </t>
  </si>
  <si>
    <t xml:space="preserve">PROJETO DE AS BUILT DE INSTALACAO DE ESGOTO SANITARIO E AGUAS PLUVIAIS PARA HABITACAO/LOTEAMENTO ATE 12000M2,APRESENTADONOS PADROES DA CONTRATANTE  </t>
  </si>
  <si>
    <t>CA1061</t>
  </si>
  <si>
    <t xml:space="preserve">01.050.0926-0      </t>
  </si>
  <si>
    <t xml:space="preserve">PROJETO DE AS BUILT DE INSTALACAO DE ESGOTO SANITARIO E AGUAS PLUVIAIS PARA HABITACAO/LOTEAMENTO DE 12001 ATE 36000M2,APRESENTADO NOS PADROES DA CONTRATANTE  </t>
  </si>
  <si>
    <t>CA1062</t>
  </si>
  <si>
    <t xml:space="preserve">01.050.0927-0      </t>
  </si>
  <si>
    <t xml:space="preserve">PROJETO DE AS BUILT DE INSTALACAO DE ESGOTO SANITARIO E AGUAS PLUVIAIS PARA HABITACAO/LOTEAMENTO ACIMA DE 36000M2,APRESENTADO NOS PADROES DA CONTRATANTE  </t>
  </si>
  <si>
    <t>CA1063</t>
  </si>
  <si>
    <t xml:space="preserve">01.050.0930-0      </t>
  </si>
  <si>
    <t xml:space="preserve">PROJETO DE AS BUILT DE INSTALACAO HIDRAULICA PARA PREDIOS ESCOLARES E/OU ADMINISTRATIVOS ATE 500M2,APRESENTADO NOS PADROES DA CONTRATANTE  </t>
  </si>
  <si>
    <t>CA1064</t>
  </si>
  <si>
    <t xml:space="preserve">01.050.0931-0      </t>
  </si>
  <si>
    <t xml:space="preserve">PROJETO DE AS BUILT DE INSTALACAO HIDRAULICA PARA PREDIOS ESCOLARES E/OU ADMINISTRATIVOS DE 501 A 3000M2,APRESENTADO NOSPADROES DA CONTRATANTE  </t>
  </si>
  <si>
    <t>CA1065</t>
  </si>
  <si>
    <t xml:space="preserve">01.050.0932-0      </t>
  </si>
  <si>
    <t xml:space="preserve">PROJETO DE AS BUILT DE INSTALACAO HIDRAULICA PARA PREDIOS ESCOLARES E/OU ADMINISTRATIVOS ACIMA DE 3000M2,APRESENTADO NOSPADROES DA CONTRATANTE  </t>
  </si>
  <si>
    <t>CA1066</t>
  </si>
  <si>
    <t xml:space="preserve">01.050.0935-0      </t>
  </si>
  <si>
    <t xml:space="preserve">PROJETO DE AS BUILT DE INSTALACAO HIDRAULICA PARA PREDIOS CULTURAIS,APRESENTADO NOS PADROES DA CONTRATANTE  </t>
  </si>
  <si>
    <t>CA1067</t>
  </si>
  <si>
    <t xml:space="preserve">01.050.0940-0      </t>
  </si>
  <si>
    <t xml:space="preserve">PROJETO DE AS BUILT DE INSTALACAO HIDRAULICA PARA PREDIOS HOSPITALARES ATE 4000M2,APRESENTADO NOS PADROES DA CONTRATANTE  </t>
  </si>
  <si>
    <t>CA1068</t>
  </si>
  <si>
    <t xml:space="preserve">01.050.0941-0      </t>
  </si>
  <si>
    <t xml:space="preserve">PROJETO DE AS BUILT DE INSTALACAO HIDRAULICA PARA PREDIOS HOSPITALARES ACIMA DE 4000M2,APRESENTADO NOS PADROES DA CONTRATANTE  </t>
  </si>
  <si>
    <t>CA1069</t>
  </si>
  <si>
    <t xml:space="preserve">01.050.0945-0      </t>
  </si>
  <si>
    <t xml:space="preserve">PROJETO DE AS BUILT DE INSTALACAO HIDRAULICA PARA HABITACOES/EDIFICIOS ATE 500M2,APRESENTADO NOS PADROES DA CONTRATANTE  </t>
  </si>
  <si>
    <t>CA1070</t>
  </si>
  <si>
    <t xml:space="preserve">01.050.0946-0      </t>
  </si>
  <si>
    <t xml:space="preserve">PROJETO DE AS BUILT DE INSTALACAO HIDRAULICA PARA HABITACOES/EDIFICIOS DE 501 ATE 3000M2,APRESENTADO NOS PADROES DA CONTRATANTE  </t>
  </si>
  <si>
    <t>CA1071</t>
  </si>
  <si>
    <t xml:space="preserve">01.050.0947-0      </t>
  </si>
  <si>
    <t xml:space="preserve">PROJETO DE AS BUILT DE INSTALACAO HIDRAULICA PARA HABITACOES/EDIFICIOS ACIMA DE 3000M2,APRESENTADO NOS PADROES DA CONTRATANTE  </t>
  </si>
  <si>
    <t>CA1072</t>
  </si>
  <si>
    <t xml:space="preserve">01.050.0950-0      </t>
  </si>
  <si>
    <t xml:space="preserve">PROJETO DE AS BUILT DE INSTALACAO HIDRAULICA PARA HABITACAO/LOTEAMENTO ATE 12000M2,APRESENTADO NOS PADROES DA CONTRATANTE  </t>
  </si>
  <si>
    <t>CA1073</t>
  </si>
  <si>
    <t xml:space="preserve">01.050.0951-0      </t>
  </si>
  <si>
    <t xml:space="preserve">PROJETO DE AS BUILT DE INSTALACAO HIDRAULICA PARA HABITACAO/LOTEAMENTO DE 12001 ATE 36000M2,APRESENTADO NOS PADROES DACONTRATANTE  </t>
  </si>
  <si>
    <t>CA1074</t>
  </si>
  <si>
    <t xml:space="preserve">01.050.0952-0      </t>
  </si>
  <si>
    <t xml:space="preserve">PROJETO DE AS BUILT DE INSTALACAO HIDRAULICA PARA HABITACAO/LOTEAMENTO ACIMA DE 36000M2,APRESENTADO NOS PADROES DA CONTRATANTE  </t>
  </si>
  <si>
    <t>CA1075</t>
  </si>
  <si>
    <t xml:space="preserve">01.050.0955-0      </t>
  </si>
  <si>
    <t xml:space="preserve">PROJETO DE AS BUILT DE INSTALACAO ELETRICA PARA PREDIOS ESCOLARES E/OU ADMINISTRATIVOS ATE 500M2,APRESENTADO NOS PADROESDA CONTRATANTE  </t>
  </si>
  <si>
    <t>CA1076</t>
  </si>
  <si>
    <t xml:space="preserve">01.050.0956-0      </t>
  </si>
  <si>
    <t xml:space="preserve">PROJETO DE AS BUILT DE INSTALACAO ELETRICA PARA PREDIOS ESCOLARES E/OU ADMINISTRATIVOS DE 501 ATE 3000M2,APRESENTADO NOSPADROES DA CONTRATANTE  </t>
  </si>
  <si>
    <t>CA1077</t>
  </si>
  <si>
    <t xml:space="preserve">01.050.0957-0      </t>
  </si>
  <si>
    <t xml:space="preserve">PROJETO DE AS BUILT DE INSTALACAO ELETRICA PARA PREDIOS ESCOLARES E/OU ADMINISTRATIVOS ACIMA DE 3000M2,APRESENTADO NOSPADROES DA CONTRATANTE  </t>
  </si>
  <si>
    <t>CA1078</t>
  </si>
  <si>
    <t xml:space="preserve">01.050.0960-0      </t>
  </si>
  <si>
    <t xml:space="preserve">PROJETO DE AS BUILT DE INSTALACAO ELETRICA PARA PREDIOS CULTURAIS ATE 3000M2,APRESENTADO NOS PADROES DA CONTRATANTE  </t>
  </si>
  <si>
    <t>CA1079</t>
  </si>
  <si>
    <t xml:space="preserve">01.050.0961-0      </t>
  </si>
  <si>
    <t xml:space="preserve">PROJETO DE AS BUILT DE INSTALACAO ELETRICA PARA PREDIOS CULTURAIS ACIMA DE 3000M2,APRESENTADO NOS PADROES DA CONTRATANTE  </t>
  </si>
  <si>
    <t>CA1080</t>
  </si>
  <si>
    <t xml:space="preserve">01.050.0962-0      </t>
  </si>
  <si>
    <t xml:space="preserve">PROJETO DE AS BUILT DE INSTALACAO ELETRICA PARA PREDIOS HOSPITALARES,APRESENTADO NOS PADROES DA CONTRATANTE  </t>
  </si>
  <si>
    <t>CA1081</t>
  </si>
  <si>
    <t xml:space="preserve">01.050.0965-0      </t>
  </si>
  <si>
    <t xml:space="preserve">PROJETO DE AS BUILT DE INSTALACAO ELETRICA PARA HABITACOES/EDIFICIOS ATE 500M2,APRESENTADO NOS PADROES DA CONTRATANTE  </t>
  </si>
  <si>
    <t>CA1082</t>
  </si>
  <si>
    <t xml:space="preserve">01.050.0966-0      </t>
  </si>
  <si>
    <t xml:space="preserve">PROJETO DE AS BUILT DE INSTALACAO ELETRICA PARA HABITACOES/EDIFICIOS DE 501 ATE 3000M2,APRESENTADO NOS PADROES DA CONTRATANTE  </t>
  </si>
  <si>
    <t>CA1083</t>
  </si>
  <si>
    <t xml:space="preserve">01.050.0967-0      </t>
  </si>
  <si>
    <t xml:space="preserve">PROJETO DE AS BUILT DE INSTALACAO ELETRICA PARA HABITACOES/EDIFICIOS ACIMA DE 3000M2,APRESENTADO NOS PADROES DA CONTRATANTE  </t>
  </si>
  <si>
    <t>CA1084</t>
  </si>
  <si>
    <t xml:space="preserve">01.050.0970-0      </t>
  </si>
  <si>
    <t xml:space="preserve">PROJETO DE AS BUILT DE INSTALACAO ELETRICA PARA HABITACAO/LOTEAMENTO ATE 12000M2,APRESENTADO NOS PADROES DA CONTRATANTE  </t>
  </si>
  <si>
    <t>CA1085</t>
  </si>
  <si>
    <t xml:space="preserve">01.050.0971-0      </t>
  </si>
  <si>
    <t xml:space="preserve">PROJETO DE AS BUILT DE INSTALACAO ELETRICA PARA HABITACAO/LOTEAMENTO DE 12001 ATE 36000M2,APRESENTADO NOS PADROES DA CONTRATANTE  </t>
  </si>
  <si>
    <t>CA1086</t>
  </si>
  <si>
    <t xml:space="preserve">01.050.0972-0      </t>
  </si>
  <si>
    <t xml:space="preserve">PROJETO DE AS BUILT DE INSTALACAO ELETRICA PARA HABITACAO/LOTEAMENTO ACIMA DE 36000M2,APRESENTADO NOS PADROES DA CONTRATANTE  </t>
  </si>
  <si>
    <t>CA1087</t>
  </si>
  <si>
    <t xml:space="preserve">01.050.0975-0      </t>
  </si>
  <si>
    <t xml:space="preserve">PROJETO DE AS BUILT DE SISTEMA DE AR CONDICIONADO,EM PREDIOS COM AREA ATE 500M2,APRESENTADO NOS PADROES DA CONTRATANTE  </t>
  </si>
  <si>
    <t>CA1088</t>
  </si>
  <si>
    <t xml:space="preserve">01.050.0976-0      </t>
  </si>
  <si>
    <t xml:space="preserve">PROJETO DE AS BUILT DE SISTEMA DE AR CONDICIONADO,EM PREDIOS COM AREA DE 501 ATE 3000M2,APRESENTADO NOS PADROES DA CONTRATANTE  </t>
  </si>
  <si>
    <t>CA1089</t>
  </si>
  <si>
    <t xml:space="preserve">01.050.0977-0      </t>
  </si>
  <si>
    <t xml:space="preserve">PROJETO DE AS BUILT DE SISTEMA DE AR CONDICIONADO,EM PREDIOS ACIMA DE 3000M2,APRESENTADO NOS PADROES DA CONTRATANTE  </t>
  </si>
  <si>
    <t>CA1090</t>
  </si>
  <si>
    <t xml:space="preserve">01.050.0980-0      </t>
  </si>
  <si>
    <t xml:space="preserve">PROJETO DE AS BUILT DE INSTALACAO DE SEGURANCA (CFTV E SONORIZACAO) ATE 500M2,APRESENTADO NOS PADROES DA CONTRATANTE  </t>
  </si>
  <si>
    <t>CA1091</t>
  </si>
  <si>
    <t xml:space="preserve">01.050.0981-0      </t>
  </si>
  <si>
    <t xml:space="preserve">PROJETO DE AS BUILT DE INSTALACAO DE SEGURANCA (CFTV E SONORIZACAO) DE 501 ATE 3000M2,APRESENTADO NOS PADROES DA CONTRATANTE  </t>
  </si>
  <si>
    <t>CA1092</t>
  </si>
  <si>
    <t xml:space="preserve">01.050.0982-0      </t>
  </si>
  <si>
    <t xml:space="preserve">PROJETO DE AS BUILT DE INSTALACAO DE SEGURANCA (CFTV E SONORIZACAO) ACIMA DE 3000M2,APRESENTADO NOS PADROES DA CONTRATANTE  </t>
  </si>
  <si>
    <t>CA1093</t>
  </si>
  <si>
    <t xml:space="preserve">01.050.0985-0      </t>
  </si>
  <si>
    <t xml:space="preserve">PROJETO DE AS BUILT DE SISTEMA CENTRAL DE GASES MEDICINAIS (OXIGENIO,AR COMPRIMIDO E VACUO),COM AREA ATE 1000M2,APRESENTADO NOS PADROES DA CONTRATANTE  </t>
  </si>
  <si>
    <t>CA1094</t>
  </si>
  <si>
    <t xml:space="preserve">01.050.0986-0      </t>
  </si>
  <si>
    <t xml:space="preserve">PROJETO DE AS BUILT DE SISTEMA CENTRAL DE GASES MEDICINAIS (OXIGENIO, AR COMPRIMIDO E VACUO),COM AREA DE 1001 ATE 4000M2,APRESENTADO NOS PADROES DA CONTRATANTE  </t>
  </si>
  <si>
    <t>CA1095</t>
  </si>
  <si>
    <t xml:space="preserve">01.050.0987-0      </t>
  </si>
  <si>
    <t xml:space="preserve">PROJETO DE AS BUILT DE SISTEMA CENTRAL DE GASES MEDICINAIS (OXIGENIO,AR COMPRIMIDO E VACUO),COM AREA ACIMA DE 4000M2,APRESENTADO NOS PADROES DA CONTRATANTE  </t>
  </si>
  <si>
    <t>CA1096</t>
  </si>
  <si>
    <t xml:space="preserve">01.050.1000-0      </t>
  </si>
  <si>
    <t xml:space="preserve">PROJETO DE AS BUILT PARA SISTEMA DE EXAUSTAO MECANICA DE COZINHA,COM AREA ATE 50M2,APRESENTADO NOS PADROES DA CONTRATANTE  </t>
  </si>
  <si>
    <t>CA1097</t>
  </si>
  <si>
    <t xml:space="preserve">01.050.1001-0      </t>
  </si>
  <si>
    <t xml:space="preserve">PROJETO DE AS BUILT PARA SISTEMA DE EXAUSTAO MECANICA DE COZINHA,COM AREA DE 51 ATE 100M2,APRESENTADO NOS PADROES DA CONTRATANTE  </t>
  </si>
  <si>
    <t>CA1098</t>
  </si>
  <si>
    <t xml:space="preserve">01.050.1002-0      </t>
  </si>
  <si>
    <t xml:space="preserve">PROJETO DE AS BUILT PARA SISTEMA DE EXAUSTAO MECANICA DE COZINHA,COM AREA ACIMA DE 100M2,APRESENTADO NOS PADROES DA CONTRATANTE  </t>
  </si>
  <si>
    <t>CA5001</t>
  </si>
  <si>
    <t xml:space="preserve">01.001.0001-A      </t>
  </si>
  <si>
    <t>CA5002</t>
  </si>
  <si>
    <t xml:space="preserve">01.001.0002-A      </t>
  </si>
  <si>
    <t>CA5003</t>
  </si>
  <si>
    <t xml:space="preserve">01.001.0003-A      </t>
  </si>
  <si>
    <t>CA5004</t>
  </si>
  <si>
    <t xml:space="preserve">01.001.0004-A      </t>
  </si>
  <si>
    <t>CA5005</t>
  </si>
  <si>
    <t xml:space="preserve">01.001.0005-A      </t>
  </si>
  <si>
    <t>CA5006</t>
  </si>
  <si>
    <t xml:space="preserve">01.001.0006-A      </t>
  </si>
  <si>
    <t>CA5007</t>
  </si>
  <si>
    <t xml:space="preserve">01.001.0007-A      </t>
  </si>
  <si>
    <t>CA5008</t>
  </si>
  <si>
    <t xml:space="preserve">01.001.0008-A      </t>
  </si>
  <si>
    <t>CA5009</t>
  </si>
  <si>
    <t xml:space="preserve">01.001.0009-A      </t>
  </si>
  <si>
    <t>CA5010</t>
  </si>
  <si>
    <t xml:space="preserve">01.001.0010-A      </t>
  </si>
  <si>
    <t>CA5011</t>
  </si>
  <si>
    <t xml:space="preserve">01.001.0011-A      </t>
  </si>
  <si>
    <t>CA5012</t>
  </si>
  <si>
    <t xml:space="preserve">01.001.0012-A      </t>
  </si>
  <si>
    <t>CA5013</t>
  </si>
  <si>
    <t xml:space="preserve">01.001.0013-A      </t>
  </si>
  <si>
    <t>CA5014</t>
  </si>
  <si>
    <t xml:space="preserve">01.001.0014-A      </t>
  </si>
  <si>
    <t>CA5015</t>
  </si>
  <si>
    <t xml:space="preserve">01.001.0015-A      </t>
  </si>
  <si>
    <t>CA5016</t>
  </si>
  <si>
    <t xml:space="preserve">01.001.0016-A      </t>
  </si>
  <si>
    <t>CA5017</t>
  </si>
  <si>
    <t xml:space="preserve">01.001.0017-A      </t>
  </si>
  <si>
    <t>CA5018</t>
  </si>
  <si>
    <t xml:space="preserve">01.001.0018-A      </t>
  </si>
  <si>
    <t>CA5019</t>
  </si>
  <si>
    <t xml:space="preserve">01.001.0019-A      </t>
  </si>
  <si>
    <t>CA5020</t>
  </si>
  <si>
    <t xml:space="preserve">01.001.0020-A      </t>
  </si>
  <si>
    <t>CA5021</t>
  </si>
  <si>
    <t xml:space="preserve">01.001.0021-A      </t>
  </si>
  <si>
    <t>CA5022</t>
  </si>
  <si>
    <t xml:space="preserve">01.001.0022-A      </t>
  </si>
  <si>
    <t>CA5023</t>
  </si>
  <si>
    <t xml:space="preserve">01.001.0023-A      </t>
  </si>
  <si>
    <t>CA5024</t>
  </si>
  <si>
    <t xml:space="preserve">01.001.0024-A      </t>
  </si>
  <si>
    <t>CA5025</t>
  </si>
  <si>
    <t xml:space="preserve">01.001.0025-A      </t>
  </si>
  <si>
    <t>CA5026</t>
  </si>
  <si>
    <t xml:space="preserve">01.001.0026-A      </t>
  </si>
  <si>
    <t>CA5027</t>
  </si>
  <si>
    <t xml:space="preserve">01.001.0027-A      </t>
  </si>
  <si>
    <t>CA5028</t>
  </si>
  <si>
    <t xml:space="preserve">01.001.0028-A      </t>
  </si>
  <si>
    <t>CA5029</t>
  </si>
  <si>
    <t xml:space="preserve">01.001.0029-A      </t>
  </si>
  <si>
    <t>CA5030</t>
  </si>
  <si>
    <t xml:space="preserve">01.001.0030-A      </t>
  </si>
  <si>
    <t>CA5032</t>
  </si>
  <si>
    <t xml:space="preserve">01.001.0032-A      </t>
  </si>
  <si>
    <t>CA5034</t>
  </si>
  <si>
    <t xml:space="preserve">01.001.0034-A      </t>
  </si>
  <si>
    <t>CA5036</t>
  </si>
  <si>
    <t xml:space="preserve">01.001.0036-A      </t>
  </si>
  <si>
    <t>CA5037</t>
  </si>
  <si>
    <t xml:space="preserve">01.001.0037-A      </t>
  </si>
  <si>
    <t>CA5039</t>
  </si>
  <si>
    <t xml:space="preserve">01.001.0039-A      </t>
  </si>
  <si>
    <t>CA5040</t>
  </si>
  <si>
    <t xml:space="preserve">01.001.0040-A      </t>
  </si>
  <si>
    <t>CA5041</t>
  </si>
  <si>
    <t xml:space="preserve">01.001.0042-A      </t>
  </si>
  <si>
    <t>CA5042</t>
  </si>
  <si>
    <t xml:space="preserve">01.001.0043-A      </t>
  </si>
  <si>
    <t>CA5043</t>
  </si>
  <si>
    <t xml:space="preserve">01.001.0044-A      </t>
  </si>
  <si>
    <t>CA5044</t>
  </si>
  <si>
    <t xml:space="preserve">01.001.0046-A      </t>
  </si>
  <si>
    <t>CA5045</t>
  </si>
  <si>
    <t xml:space="preserve">01.001.0047-A      </t>
  </si>
  <si>
    <t>CA5046</t>
  </si>
  <si>
    <t xml:space="preserve">01.001.0048-A      </t>
  </si>
  <si>
    <t>CA5047</t>
  </si>
  <si>
    <t xml:space="preserve">01.001.0049-A      </t>
  </si>
  <si>
    <t>CA5048</t>
  </si>
  <si>
    <t xml:space="preserve">01.001.0050-A      </t>
  </si>
  <si>
    <t>CA5049</t>
  </si>
  <si>
    <t xml:space="preserve">01.001.0051-A      </t>
  </si>
  <si>
    <t>CA5050</t>
  </si>
  <si>
    <t xml:space="preserve">01.001.0052-A      </t>
  </si>
  <si>
    <t>CA5051</t>
  </si>
  <si>
    <t xml:space="preserve">01.001.0053-A      </t>
  </si>
  <si>
    <t>CA5052</t>
  </si>
  <si>
    <t xml:space="preserve">01.001.0054-A      </t>
  </si>
  <si>
    <t>CA5053</t>
  </si>
  <si>
    <t xml:space="preserve">01.001.0055-A      </t>
  </si>
  <si>
    <t>CA5054</t>
  </si>
  <si>
    <t xml:space="preserve">01.001.0056-A      </t>
  </si>
  <si>
    <t>CA5055</t>
  </si>
  <si>
    <t xml:space="preserve">01.001.0057-A      </t>
  </si>
  <si>
    <t>CA5056</t>
  </si>
  <si>
    <t xml:space="preserve">01.001.0059-A      </t>
  </si>
  <si>
    <t>CA5057</t>
  </si>
  <si>
    <t xml:space="preserve">01.001.0060-A      </t>
  </si>
  <si>
    <t>CA5058</t>
  </si>
  <si>
    <t xml:space="preserve">01.001.0061-A      </t>
  </si>
  <si>
    <t>CA5059</t>
  </si>
  <si>
    <t xml:space="preserve">01.001.0062-A      </t>
  </si>
  <si>
    <t>CA5060</t>
  </si>
  <si>
    <t xml:space="preserve">01.001.0063-A      </t>
  </si>
  <si>
    <t>CA5061</t>
  </si>
  <si>
    <t xml:space="preserve">01.001.0064-A      </t>
  </si>
  <si>
    <t>CA5062</t>
  </si>
  <si>
    <t xml:space="preserve">01.001.0065-A      </t>
  </si>
  <si>
    <t>CA5063</t>
  </si>
  <si>
    <t xml:space="preserve">01.001.0066-A      </t>
  </si>
  <si>
    <t>CA5064</t>
  </si>
  <si>
    <t xml:space="preserve">01.001.0068-A      </t>
  </si>
  <si>
    <t>CA5065</t>
  </si>
  <si>
    <t xml:space="preserve">01.001.0069-A      </t>
  </si>
  <si>
    <t>CA5066</t>
  </si>
  <si>
    <t xml:space="preserve">01.001.0071-A      </t>
  </si>
  <si>
    <t>CA5067</t>
  </si>
  <si>
    <t xml:space="preserve">01.001.0073-A      </t>
  </si>
  <si>
    <t>CA5068</t>
  </si>
  <si>
    <t xml:space="preserve">01.001.0075-B      </t>
  </si>
  <si>
    <t>CA5069</t>
  </si>
  <si>
    <t xml:space="preserve">01.001.0076-A      </t>
  </si>
  <si>
    <t>CA5070</t>
  </si>
  <si>
    <t xml:space="preserve">01.001.0077-A      </t>
  </si>
  <si>
    <t>CA5071</t>
  </si>
  <si>
    <t xml:space="preserve">01.001.0081-A      </t>
  </si>
  <si>
    <t>CA5072</t>
  </si>
  <si>
    <t xml:space="preserve">01.001.0082-A      </t>
  </si>
  <si>
    <t>CA5073</t>
  </si>
  <si>
    <t xml:space="preserve">01.001.0083-A      </t>
  </si>
  <si>
    <t>CA5074</t>
  </si>
  <si>
    <t xml:space="preserve">01.001.0084-A      </t>
  </si>
  <si>
    <t>CA5075</t>
  </si>
  <si>
    <t xml:space="preserve">01.001.0085-A      </t>
  </si>
  <si>
    <t>CA5076</t>
  </si>
  <si>
    <t xml:space="preserve">01.001.0086-A      </t>
  </si>
  <si>
    <t>CA5077</t>
  </si>
  <si>
    <t xml:space="preserve">01.001.0087-A      </t>
  </si>
  <si>
    <t>CA5078</t>
  </si>
  <si>
    <t xml:space="preserve">01.001.0088-A      </t>
  </si>
  <si>
    <t>CA5079</t>
  </si>
  <si>
    <t xml:space="preserve">01.001.0089-A      </t>
  </si>
  <si>
    <t>CA5080</t>
  </si>
  <si>
    <t xml:space="preserve">01.001.0090-A      </t>
  </si>
  <si>
    <t>CA5081</t>
  </si>
  <si>
    <t xml:space="preserve">01.001.0091-A      </t>
  </si>
  <si>
    <t>CA5082</t>
  </si>
  <si>
    <t xml:space="preserve">01.001.0092-A      </t>
  </si>
  <si>
    <t>CA5083</t>
  </si>
  <si>
    <t xml:space="preserve">01.001.0093-A      </t>
  </si>
  <si>
    <t>CA5084</t>
  </si>
  <si>
    <t xml:space="preserve">01.001.0094-A      </t>
  </si>
  <si>
    <t>CA5085</t>
  </si>
  <si>
    <t xml:space="preserve">01.001.0095-A      </t>
  </si>
  <si>
    <t>CA5086</t>
  </si>
  <si>
    <t xml:space="preserve">01.001.0096-A      </t>
  </si>
  <si>
    <t>CA5087</t>
  </si>
  <si>
    <t xml:space="preserve">01.001.0097-A      </t>
  </si>
  <si>
    <t>CA5088</t>
  </si>
  <si>
    <t xml:space="preserve">01.001.0098-A      </t>
  </si>
  <si>
    <t>CA5089</t>
  </si>
  <si>
    <t xml:space="preserve">01.001.0121-A      </t>
  </si>
  <si>
    <t>CA5090</t>
  </si>
  <si>
    <t xml:space="preserve">01.001.0123-A      </t>
  </si>
  <si>
    <t>CA5091</t>
  </si>
  <si>
    <t xml:space="preserve">01.001.0124-A      </t>
  </si>
  <si>
    <t>CA5092</t>
  </si>
  <si>
    <t xml:space="preserve">01.001.0125-A      </t>
  </si>
  <si>
    <t>CA5093</t>
  </si>
  <si>
    <t xml:space="preserve">01.001.0126-A      </t>
  </si>
  <si>
    <t>CA5094</t>
  </si>
  <si>
    <t xml:space="preserve">01.001.0127-A      </t>
  </si>
  <si>
    <t>CA5095</t>
  </si>
  <si>
    <t xml:space="preserve">01.001.0128-A      </t>
  </si>
  <si>
    <t>CA5096</t>
  </si>
  <si>
    <t xml:space="preserve">01.001.0129-A      </t>
  </si>
  <si>
    <t>CA5097</t>
  </si>
  <si>
    <t xml:space="preserve">01.001.0130-A      </t>
  </si>
  <si>
    <t>CA5098</t>
  </si>
  <si>
    <t xml:space="preserve">01.001.0131-A      </t>
  </si>
  <si>
    <t>CA5099</t>
  </si>
  <si>
    <t xml:space="preserve">01.001.0132-A      </t>
  </si>
  <si>
    <t>CA5100</t>
  </si>
  <si>
    <t xml:space="preserve">01.001.0133-A      </t>
  </si>
  <si>
    <t>CA5101</t>
  </si>
  <si>
    <t xml:space="preserve">01.001.0134-A      </t>
  </si>
  <si>
    <t>CA5102</t>
  </si>
  <si>
    <t xml:space="preserve">01.001.0135-A      </t>
  </si>
  <si>
    <t>CA5103</t>
  </si>
  <si>
    <t xml:space="preserve">01.001.0136-A      </t>
  </si>
  <si>
    <t>CA5104</t>
  </si>
  <si>
    <t xml:space="preserve">01.001.0137-A      </t>
  </si>
  <si>
    <t>CA5105</t>
  </si>
  <si>
    <t xml:space="preserve">01.001.0138-A      </t>
  </si>
  <si>
    <t>CA5106</t>
  </si>
  <si>
    <t xml:space="preserve">01.001.0143-A      </t>
  </si>
  <si>
    <t>CA5107</t>
  </si>
  <si>
    <t xml:space="preserve">01.001.0144-A      </t>
  </si>
  <si>
    <t>CA5108</t>
  </si>
  <si>
    <t xml:space="preserve">01.001.0145-A      </t>
  </si>
  <si>
    <t>CA5109</t>
  </si>
  <si>
    <t xml:space="preserve">01.001.0147-A      </t>
  </si>
  <si>
    <t>CA5110</t>
  </si>
  <si>
    <t xml:space="preserve">01.001.0148-A      </t>
  </si>
  <si>
    <t>CA5111</t>
  </si>
  <si>
    <t xml:space="preserve">01.001.0149-A      </t>
  </si>
  <si>
    <t>CA5112</t>
  </si>
  <si>
    <t xml:space="preserve">01.001.0150-A      </t>
  </si>
  <si>
    <t>CA5113</t>
  </si>
  <si>
    <t xml:space="preserve">01.001.0151-A      </t>
  </si>
  <si>
    <t>CA5114</t>
  </si>
  <si>
    <t xml:space="preserve">01.001.0152-A      </t>
  </si>
  <si>
    <t>CA5115</t>
  </si>
  <si>
    <t xml:space="preserve">01.001.0160-A      </t>
  </si>
  <si>
    <t>CA5116</t>
  </si>
  <si>
    <t xml:space="preserve">01.001.0161-A      </t>
  </si>
  <si>
    <t>CA5117</t>
  </si>
  <si>
    <t xml:space="preserve">01.001.0162-A      </t>
  </si>
  <si>
    <t>CA5118</t>
  </si>
  <si>
    <t xml:space="preserve">01.001.0163-A      </t>
  </si>
  <si>
    <t>CA5119</t>
  </si>
  <si>
    <t xml:space="preserve">01.001.0164-A      </t>
  </si>
  <si>
    <t>CA5120</t>
  </si>
  <si>
    <t xml:space="preserve">01.001.0165-A      </t>
  </si>
  <si>
    <t>CA5121</t>
  </si>
  <si>
    <t xml:space="preserve">01.001.0166-A      </t>
  </si>
  <si>
    <t>CA5122</t>
  </si>
  <si>
    <t xml:space="preserve">01.001.0167-A      </t>
  </si>
  <si>
    <t>CA5123</t>
  </si>
  <si>
    <t xml:space="preserve">01.001.0168-A      </t>
  </si>
  <si>
    <t>CA5124</t>
  </si>
  <si>
    <t xml:space="preserve">01.001.0169-A      </t>
  </si>
  <si>
    <t>CA5125</t>
  </si>
  <si>
    <t xml:space="preserve">01.001.0170-A      </t>
  </si>
  <si>
    <t>CA5126</t>
  </si>
  <si>
    <t xml:space="preserve">01.001.0171-A      </t>
  </si>
  <si>
    <t>CA5127</t>
  </si>
  <si>
    <t xml:space="preserve">01.001.0172-A      </t>
  </si>
  <si>
    <t>CA5128</t>
  </si>
  <si>
    <t xml:space="preserve">01.001.0173-A      </t>
  </si>
  <si>
    <t>CA5129</t>
  </si>
  <si>
    <t xml:space="preserve">01.001.0174-A      </t>
  </si>
  <si>
    <t>CA5130</t>
  </si>
  <si>
    <t xml:space="preserve">01.001.0175-A      </t>
  </si>
  <si>
    <t>CA5131</t>
  </si>
  <si>
    <t xml:space="preserve">01.001.0176-A      </t>
  </si>
  <si>
    <t>CA5132</t>
  </si>
  <si>
    <t xml:space="preserve">01.001.0177-A      </t>
  </si>
  <si>
    <t>CA5133</t>
  </si>
  <si>
    <t xml:space="preserve">01.001.0178-A      </t>
  </si>
  <si>
    <t>CA5134</t>
  </si>
  <si>
    <t xml:space="preserve">01.001.0179-A      </t>
  </si>
  <si>
    <t>CA5135</t>
  </si>
  <si>
    <t xml:space="preserve">01.001.0180-A      </t>
  </si>
  <si>
    <t>CA5136</t>
  </si>
  <si>
    <t xml:space="preserve">01.001.0181-A      </t>
  </si>
  <si>
    <t>CA5137</t>
  </si>
  <si>
    <t xml:space="preserve">01.001.0182-A      </t>
  </si>
  <si>
    <t>CA5138</t>
  </si>
  <si>
    <t xml:space="preserve">01.001.0183-A      </t>
  </si>
  <si>
    <t>CA5139</t>
  </si>
  <si>
    <t xml:space="preserve">01.001.0184-A      </t>
  </si>
  <si>
    <t>CA5140</t>
  </si>
  <si>
    <t xml:space="preserve">01.001.0185-A      </t>
  </si>
  <si>
    <t>CA5141</t>
  </si>
  <si>
    <t xml:space="preserve">01.001.0186-A      </t>
  </si>
  <si>
    <t>CA5142</t>
  </si>
  <si>
    <t xml:space="preserve">01.001.0187-A      </t>
  </si>
  <si>
    <t>CA5143</t>
  </si>
  <si>
    <t xml:space="preserve">01.001.0188-A      </t>
  </si>
  <si>
    <t>CA5144</t>
  </si>
  <si>
    <t xml:space="preserve">01.001.0189-A      </t>
  </si>
  <si>
    <t>CA5145</t>
  </si>
  <si>
    <t xml:space="preserve">01.001.0190-A      </t>
  </si>
  <si>
    <t>CA5146</t>
  </si>
  <si>
    <t xml:space="preserve">01.001.0191-A      </t>
  </si>
  <si>
    <t>CA5147</t>
  </si>
  <si>
    <t xml:space="preserve">01.001.0192-A      </t>
  </si>
  <si>
    <t>CA5148</t>
  </si>
  <si>
    <t xml:space="preserve">01.001.0193-A      </t>
  </si>
  <si>
    <t>CA5149</t>
  </si>
  <si>
    <t xml:space="preserve">01.001.0194-A      </t>
  </si>
  <si>
    <t>CA5150</t>
  </si>
  <si>
    <t xml:space="preserve">01.001.0195-A      </t>
  </si>
  <si>
    <t>CA5151</t>
  </si>
  <si>
    <t xml:space="preserve">01.001.0196-A      </t>
  </si>
  <si>
    <t>CA5152</t>
  </si>
  <si>
    <t xml:space="preserve">01.001.0197-A      </t>
  </si>
  <si>
    <t>CA5153</t>
  </si>
  <si>
    <t xml:space="preserve">01.001.0198-A      </t>
  </si>
  <si>
    <t>CA5154</t>
  </si>
  <si>
    <t xml:space="preserve">01.001.0199-A      </t>
  </si>
  <si>
    <t>CA5155</t>
  </si>
  <si>
    <t xml:space="preserve">01.001.0200-A      </t>
  </si>
  <si>
    <t>CA5156</t>
  </si>
  <si>
    <t xml:space="preserve">01.001.0201-A      </t>
  </si>
  <si>
    <t>CA5157</t>
  </si>
  <si>
    <t xml:space="preserve">01.001.0202-A      </t>
  </si>
  <si>
    <t>CA5158</t>
  </si>
  <si>
    <t xml:space="preserve">01.001.0203-A      </t>
  </si>
  <si>
    <t>CA5159</t>
  </si>
  <si>
    <t xml:space="preserve">01.001.0204-A      </t>
  </si>
  <si>
    <t>CA5160</t>
  </si>
  <si>
    <t xml:space="preserve">01.001.0205-A      </t>
  </si>
  <si>
    <t>CA5161</t>
  </si>
  <si>
    <t xml:space="preserve">01.001.0206-A      </t>
  </si>
  <si>
    <t>CA5162</t>
  </si>
  <si>
    <t xml:space="preserve">01.001.0208-A      </t>
  </si>
  <si>
    <t>CA5163</t>
  </si>
  <si>
    <t xml:space="preserve">01.001.0209-A      </t>
  </si>
  <si>
    <t>CA5164</t>
  </si>
  <si>
    <t xml:space="preserve">01.001.0210-A      </t>
  </si>
  <si>
    <t>CA5165</t>
  </si>
  <si>
    <t xml:space="preserve">01.001.0220-A      </t>
  </si>
  <si>
    <t>CA5166</t>
  </si>
  <si>
    <t xml:space="preserve">01.001.0221-A      </t>
  </si>
  <si>
    <t>CA5167</t>
  </si>
  <si>
    <t xml:space="preserve">01.001.0222-A      </t>
  </si>
  <si>
    <t>CA5168</t>
  </si>
  <si>
    <t xml:space="preserve">01.001.0223-A      </t>
  </si>
  <si>
    <t>CA5169</t>
  </si>
  <si>
    <t xml:space="preserve">01.001.0224-A      </t>
  </si>
  <si>
    <t>CA5170</t>
  </si>
  <si>
    <t xml:space="preserve">01.001.0225-A      </t>
  </si>
  <si>
    <t>CA5171</t>
  </si>
  <si>
    <t xml:space="preserve">01.001.0226-A      </t>
  </si>
  <si>
    <t>CA5172</t>
  </si>
  <si>
    <t xml:space="preserve">01.001.0227-A      </t>
  </si>
  <si>
    <t>CA5173</t>
  </si>
  <si>
    <t xml:space="preserve">01.001.0228-A      </t>
  </si>
  <si>
    <t>CA5174</t>
  </si>
  <si>
    <t xml:space="preserve">01.001.0229-A      </t>
  </si>
  <si>
    <t>CA5175</t>
  </si>
  <si>
    <t xml:space="preserve">01.001.0230-A      </t>
  </si>
  <si>
    <t>CA5176</t>
  </si>
  <si>
    <t xml:space="preserve">01.001.0231-A      </t>
  </si>
  <si>
    <t>CA5177</t>
  </si>
  <si>
    <t xml:space="preserve">01.001.0232-A      </t>
  </si>
  <si>
    <t>CA5178</t>
  </si>
  <si>
    <t xml:space="preserve">01.001.0233-A      </t>
  </si>
  <si>
    <t>CA5179</t>
  </si>
  <si>
    <t xml:space="preserve">01.001.0234-A      </t>
  </si>
  <si>
    <t>CA5180</t>
  </si>
  <si>
    <t xml:space="preserve">01.001.0235-A      </t>
  </si>
  <si>
    <t>CA5181</t>
  </si>
  <si>
    <t xml:space="preserve">01.001.0236-A      </t>
  </si>
  <si>
    <t>CA5182</t>
  </si>
  <si>
    <t xml:space="preserve">01.001.0237-A      </t>
  </si>
  <si>
    <t>CA5183</t>
  </si>
  <si>
    <t xml:space="preserve">01.001.0238-A      </t>
  </si>
  <si>
    <t>CA5184</t>
  </si>
  <si>
    <t xml:space="preserve">01.001.0239-A      </t>
  </si>
  <si>
    <t>CA5185</t>
  </si>
  <si>
    <t xml:space="preserve">01.001.0240-A      </t>
  </si>
  <si>
    <t>CA5186</t>
  </si>
  <si>
    <t xml:space="preserve">01.001.0241-A      </t>
  </si>
  <si>
    <t>CA5187</t>
  </si>
  <si>
    <t xml:space="preserve">01.001.0242-A      </t>
  </si>
  <si>
    <t>CA5188</t>
  </si>
  <si>
    <t xml:space="preserve">01.001.0243-A      </t>
  </si>
  <si>
    <t>CA5189</t>
  </si>
  <si>
    <t xml:space="preserve">01.001.0244-A      </t>
  </si>
  <si>
    <t>CA5190</t>
  </si>
  <si>
    <t xml:space="preserve">01.001.0245-A      </t>
  </si>
  <si>
    <t>CA5191</t>
  </si>
  <si>
    <t xml:space="preserve">01.001.0246-A      </t>
  </si>
  <si>
    <t>CA5192</t>
  </si>
  <si>
    <t xml:space="preserve">01.001.0247-A      </t>
  </si>
  <si>
    <t>CA5193</t>
  </si>
  <si>
    <t xml:space="preserve">01.001.0248-A      </t>
  </si>
  <si>
    <t>CA5194</t>
  </si>
  <si>
    <t xml:space="preserve">01.001.0249-A      </t>
  </si>
  <si>
    <t>CA5195</t>
  </si>
  <si>
    <t xml:space="preserve">01.001.0250-A      </t>
  </si>
  <si>
    <t>CA5196</t>
  </si>
  <si>
    <t xml:space="preserve">01.001.0251-A      </t>
  </si>
  <si>
    <t>CA5197</t>
  </si>
  <si>
    <t xml:space="preserve">01.001.0252-A      </t>
  </si>
  <si>
    <t>CA5198</t>
  </si>
  <si>
    <t xml:space="preserve">01.001.0253-A      </t>
  </si>
  <si>
    <t>CA5199</t>
  </si>
  <si>
    <t xml:space="preserve">01.001.0254-A      </t>
  </si>
  <si>
    <t>CA5200</t>
  </si>
  <si>
    <t xml:space="preserve">01.001.0255-A      </t>
  </si>
  <si>
    <t>CA5201</t>
  </si>
  <si>
    <t xml:space="preserve">01.001.0256-A      </t>
  </si>
  <si>
    <t>CA5202</t>
  </si>
  <si>
    <t xml:space="preserve">01.001.0257-A      </t>
  </si>
  <si>
    <t>CA5203</t>
  </si>
  <si>
    <t xml:space="preserve">01.001.0258-A      </t>
  </si>
  <si>
    <t>CA5204</t>
  </si>
  <si>
    <t xml:space="preserve">01.001.0259-A      </t>
  </si>
  <si>
    <t>CA5205</t>
  </si>
  <si>
    <t xml:space="preserve">01.001.0260-A      </t>
  </si>
  <si>
    <t>CA5206</t>
  </si>
  <si>
    <t xml:space="preserve">01.001.0261-A      </t>
  </si>
  <si>
    <t>CA5207</t>
  </si>
  <si>
    <t xml:space="preserve">01.001.0262-A      </t>
  </si>
  <si>
    <t>CA5208</t>
  </si>
  <si>
    <t xml:space="preserve">01.001.0263-A      </t>
  </si>
  <si>
    <t>CA5209</t>
  </si>
  <si>
    <t xml:space="preserve">01.001.0264-A      </t>
  </si>
  <si>
    <t>CA5210</t>
  </si>
  <si>
    <t xml:space="preserve">01.001.0265-A      </t>
  </si>
  <si>
    <t>CA5211</t>
  </si>
  <si>
    <t xml:space="preserve">01.001.0266-A      </t>
  </si>
  <si>
    <t>CA5212</t>
  </si>
  <si>
    <t xml:space="preserve">01.001.0267-A      </t>
  </si>
  <si>
    <t>CA5213</t>
  </si>
  <si>
    <t xml:space="preserve">01.001.0268-A      </t>
  </si>
  <si>
    <t>CA5214</t>
  </si>
  <si>
    <t xml:space="preserve">01.001.0269-A      </t>
  </si>
  <si>
    <t>CA5215</t>
  </si>
  <si>
    <t xml:space="preserve">01.001.0270-A      </t>
  </si>
  <si>
    <t>CA5216</t>
  </si>
  <si>
    <t xml:space="preserve">01.001.0271-A      </t>
  </si>
  <si>
    <t>CA5217</t>
  </si>
  <si>
    <t xml:space="preserve">01.001.0272-A      </t>
  </si>
  <si>
    <t>CA5218</t>
  </si>
  <si>
    <t xml:space="preserve">01.001.0273-A      </t>
  </si>
  <si>
    <t>CA5219</t>
  </si>
  <si>
    <t xml:space="preserve">01.001.0274-A      </t>
  </si>
  <si>
    <t>CA5220</t>
  </si>
  <si>
    <t xml:space="preserve">01.001.0275-A      </t>
  </si>
  <si>
    <t>CA5223</t>
  </si>
  <si>
    <t xml:space="preserve">01.001.0278-A      </t>
  </si>
  <si>
    <t>CA5224</t>
  </si>
  <si>
    <t xml:space="preserve">01.001.0279-A      </t>
  </si>
  <si>
    <t>CA5225</t>
  </si>
  <si>
    <t xml:space="preserve">01.001.0280-A      </t>
  </si>
  <si>
    <t>CA5226</t>
  </si>
  <si>
    <t xml:space="preserve">01.001.0281-A      </t>
  </si>
  <si>
    <t>CA5227</t>
  </si>
  <si>
    <t xml:space="preserve">01.001.0290-A      </t>
  </si>
  <si>
    <t>CA5228</t>
  </si>
  <si>
    <t xml:space="preserve">01.001.0298-A      </t>
  </si>
  <si>
    <t>CA5229</t>
  </si>
  <si>
    <t xml:space="preserve">01.001.0300-A      </t>
  </si>
  <si>
    <t>CA5230</t>
  </si>
  <si>
    <t xml:space="preserve">01.001.0301-A      </t>
  </si>
  <si>
    <t>CA5231</t>
  </si>
  <si>
    <t xml:space="preserve">01.001.0302-A      </t>
  </si>
  <si>
    <t>CA5232</t>
  </si>
  <si>
    <t xml:space="preserve">01.001.0303-A      </t>
  </si>
  <si>
    <t>CA5233</t>
  </si>
  <si>
    <t xml:space="preserve">01.001.0304-A      </t>
  </si>
  <si>
    <t>CA5234</t>
  </si>
  <si>
    <t xml:space="preserve">01.001.0305-A      </t>
  </si>
  <si>
    <t>CA5235</t>
  </si>
  <si>
    <t xml:space="preserve">01.001.0306-A      </t>
  </si>
  <si>
    <t>CA5236</t>
  </si>
  <si>
    <t xml:space="preserve">01.001.0307-A      </t>
  </si>
  <si>
    <t>CA5253</t>
  </si>
  <si>
    <t xml:space="preserve">01.002.0001-A      </t>
  </si>
  <si>
    <t>CA5254</t>
  </si>
  <si>
    <t xml:space="preserve">01.002.0002-A      </t>
  </si>
  <si>
    <t>CA5255</t>
  </si>
  <si>
    <t xml:space="preserve">01.002.0003-A      </t>
  </si>
  <si>
    <t>CA5256</t>
  </si>
  <si>
    <t xml:space="preserve">01.002.0004-A      </t>
  </si>
  <si>
    <t>CA5257</t>
  </si>
  <si>
    <t xml:space="preserve">01.002.0005-A      </t>
  </si>
  <si>
    <t>CA5258</t>
  </si>
  <si>
    <t xml:space="preserve">01.002.0006-A      </t>
  </si>
  <si>
    <t>CA5259</t>
  </si>
  <si>
    <t xml:space="preserve">01.002.0007-A      </t>
  </si>
  <si>
    <t>CA5260</t>
  </si>
  <si>
    <t xml:space="preserve">01.002.0008-A      </t>
  </si>
  <si>
    <t>CA5261</t>
  </si>
  <si>
    <t xml:space="preserve">01.002.0009-A      </t>
  </si>
  <si>
    <t>CA5262</t>
  </si>
  <si>
    <t xml:space="preserve">01.002.0010-A      </t>
  </si>
  <si>
    <t>CA5263</t>
  </si>
  <si>
    <t xml:space="preserve">01.002.0011-A      </t>
  </si>
  <si>
    <t>CA5264</t>
  </si>
  <si>
    <t xml:space="preserve">01.002.0012-A      </t>
  </si>
  <si>
    <t>CA5265</t>
  </si>
  <si>
    <t xml:space="preserve">01.002.0013-A      </t>
  </si>
  <si>
    <t>CA5266</t>
  </si>
  <si>
    <t xml:space="preserve">01.002.0014-A      </t>
  </si>
  <si>
    <t>CA5267</t>
  </si>
  <si>
    <t xml:space="preserve">01.002.0015-A      </t>
  </si>
  <si>
    <t>CA5268</t>
  </si>
  <si>
    <t xml:space="preserve">01.002.0016-A      </t>
  </si>
  <si>
    <t>CA5269</t>
  </si>
  <si>
    <t xml:space="preserve">01.002.0021-A      </t>
  </si>
  <si>
    <t>CA5270</t>
  </si>
  <si>
    <t xml:space="preserve">01.002.0022-A      </t>
  </si>
  <si>
    <t>CA5271</t>
  </si>
  <si>
    <t xml:space="preserve">01.002.0023-A      </t>
  </si>
  <si>
    <t>CA5272</t>
  </si>
  <si>
    <t xml:space="preserve">01.002.0024-A      </t>
  </si>
  <si>
    <t>CA5273</t>
  </si>
  <si>
    <t xml:space="preserve">01.002.0025-A      </t>
  </si>
  <si>
    <t>CA5274</t>
  </si>
  <si>
    <t xml:space="preserve">01.002.0026-A      </t>
  </si>
  <si>
    <t>CA5275</t>
  </si>
  <si>
    <t xml:space="preserve">01.002.0027-A      </t>
  </si>
  <si>
    <t>CA5276</t>
  </si>
  <si>
    <t xml:space="preserve">01.002.0028-A      </t>
  </si>
  <si>
    <t>CA5277</t>
  </si>
  <si>
    <t xml:space="preserve">01.002.0039-A      </t>
  </si>
  <si>
    <t>CA5278</t>
  </si>
  <si>
    <t xml:space="preserve">01.002.0041-A      </t>
  </si>
  <si>
    <t>CA5279</t>
  </si>
  <si>
    <t xml:space="preserve">01.002.0042-A      </t>
  </si>
  <si>
    <t>CA5280</t>
  </si>
  <si>
    <t xml:space="preserve">01.002.0043-A      </t>
  </si>
  <si>
    <t>CA5281</t>
  </si>
  <si>
    <t xml:space="preserve">01.002.0060-A      </t>
  </si>
  <si>
    <t>CA5282</t>
  </si>
  <si>
    <t xml:space="preserve">01.002.0061-A      </t>
  </si>
  <si>
    <t>CA5283</t>
  </si>
  <si>
    <t xml:space="preserve">01.002.0062-A      </t>
  </si>
  <si>
    <t>CA5284</t>
  </si>
  <si>
    <t xml:space="preserve">01.002.0063-A      </t>
  </si>
  <si>
    <t>CA5285</t>
  </si>
  <si>
    <t xml:space="preserve">01.002.0064-A      </t>
  </si>
  <si>
    <t>CA5286</t>
  </si>
  <si>
    <t xml:space="preserve">01.002.0065-A      </t>
  </si>
  <si>
    <t>CA5287</t>
  </si>
  <si>
    <t xml:space="preserve">01.002.0066-A      </t>
  </si>
  <si>
    <t>CA5288</t>
  </si>
  <si>
    <t xml:space="preserve">01.002.0067-A      </t>
  </si>
  <si>
    <t>CA5289</t>
  </si>
  <si>
    <t xml:space="preserve">01.002.0075-A      </t>
  </si>
  <si>
    <t>CA5290</t>
  </si>
  <si>
    <t xml:space="preserve">01.002.0076-A      </t>
  </si>
  <si>
    <t>CA5291</t>
  </si>
  <si>
    <t xml:space="preserve">01.002.0077-A      </t>
  </si>
  <si>
    <t>CA5292</t>
  </si>
  <si>
    <t xml:space="preserve">01.002.0078-A      </t>
  </si>
  <si>
    <t>CA5293</t>
  </si>
  <si>
    <t xml:space="preserve">01.003.0001-A      </t>
  </si>
  <si>
    <t>CA5294</t>
  </si>
  <si>
    <t xml:space="preserve">01.003.0002-A      </t>
  </si>
  <si>
    <t>CA5295</t>
  </si>
  <si>
    <t xml:space="preserve">01.003.0003-A      </t>
  </si>
  <si>
    <t>CA5296</t>
  </si>
  <si>
    <t xml:space="preserve">01.003.0006-A      </t>
  </si>
  <si>
    <t>CA5297</t>
  </si>
  <si>
    <t xml:space="preserve">01.003.0021-A      </t>
  </si>
  <si>
    <t>CA5298</t>
  </si>
  <si>
    <t xml:space="preserve">01.003.0022-A      </t>
  </si>
  <si>
    <t>CA5299</t>
  </si>
  <si>
    <t xml:space="preserve">01.003.0023-A      </t>
  </si>
  <si>
    <t>CA5300</t>
  </si>
  <si>
    <t xml:space="preserve">01.003.0030-A      </t>
  </si>
  <si>
    <t>CA5301</t>
  </si>
  <si>
    <t xml:space="preserve">01.003.0050-A      </t>
  </si>
  <si>
    <t>CA5302</t>
  </si>
  <si>
    <t xml:space="preserve">01.003.0052-A      </t>
  </si>
  <si>
    <t>CA5303</t>
  </si>
  <si>
    <t xml:space="preserve">01.003.0054-A      </t>
  </si>
  <si>
    <t>CA5304</t>
  </si>
  <si>
    <t xml:space="preserve">01.003.0056-A      </t>
  </si>
  <si>
    <t>CA5305</t>
  </si>
  <si>
    <t xml:space="preserve">01.004.0001-A      </t>
  </si>
  <si>
    <t>CA5306</t>
  </si>
  <si>
    <t xml:space="preserve">01.004.0002-A      </t>
  </si>
  <si>
    <t>CA5307</t>
  </si>
  <si>
    <t xml:space="preserve">01.004.0003-A      </t>
  </si>
  <si>
    <t>CA5308</t>
  </si>
  <si>
    <t xml:space="preserve">01.004.0004-A      </t>
  </si>
  <si>
    <t>CA5309</t>
  </si>
  <si>
    <t xml:space="preserve">01.004.0005-A      </t>
  </si>
  <si>
    <t>CA5310</t>
  </si>
  <si>
    <t xml:space="preserve">01.004.0012-A      </t>
  </si>
  <si>
    <t>CA5311</t>
  </si>
  <si>
    <t xml:space="preserve">01.004.0013-A      </t>
  </si>
  <si>
    <t>CA5312</t>
  </si>
  <si>
    <t xml:space="preserve">01.004.0014-A      </t>
  </si>
  <si>
    <t>CA5313</t>
  </si>
  <si>
    <t xml:space="preserve">01.004.0015-A      </t>
  </si>
  <si>
    <t>CA5314</t>
  </si>
  <si>
    <t xml:space="preserve">01.004.0016-A      </t>
  </si>
  <si>
    <t>CA5315</t>
  </si>
  <si>
    <t xml:space="preserve">01.004.0021-A      </t>
  </si>
  <si>
    <t>CA5316</t>
  </si>
  <si>
    <t xml:space="preserve">01.004.0022-A      </t>
  </si>
  <si>
    <t>CA5317</t>
  </si>
  <si>
    <t xml:space="preserve">01.004.0023-A      </t>
  </si>
  <si>
    <t>CA5318</t>
  </si>
  <si>
    <t xml:space="preserve">01.004.0024-A      </t>
  </si>
  <si>
    <t>CA5319</t>
  </si>
  <si>
    <t xml:space="preserve">01.004.0025-A      </t>
  </si>
  <si>
    <t>CA5320</t>
  </si>
  <si>
    <t xml:space="preserve">01.004.0035-A      </t>
  </si>
  <si>
    <t>CA5321</t>
  </si>
  <si>
    <t xml:space="preserve">01.004.0037-A      </t>
  </si>
  <si>
    <t>CA5322</t>
  </si>
  <si>
    <t xml:space="preserve">01.004.0039-A      </t>
  </si>
  <si>
    <t>CA5323</t>
  </si>
  <si>
    <t xml:space="preserve">01.004.0041-A      </t>
  </si>
  <si>
    <t>CA5324</t>
  </si>
  <si>
    <t xml:space="preserve">01.004.0043-A      </t>
  </si>
  <si>
    <t>CA5325</t>
  </si>
  <si>
    <t xml:space="preserve">01.005.0001-A      </t>
  </si>
  <si>
    <t>CA5326</t>
  </si>
  <si>
    <t xml:space="preserve">01.005.0003-A      </t>
  </si>
  <si>
    <t>CA5327</t>
  </si>
  <si>
    <t xml:space="preserve">01.005.0004-A      </t>
  </si>
  <si>
    <t>CA5328</t>
  </si>
  <si>
    <t xml:space="preserve">01.005.0005-A      </t>
  </si>
  <si>
    <t>CA5329</t>
  </si>
  <si>
    <t xml:space="preserve">01.005.0006-A      </t>
  </si>
  <si>
    <t>CA5330</t>
  </si>
  <si>
    <t xml:space="preserve">01.005.0007-A      </t>
  </si>
  <si>
    <t>CA5331</t>
  </si>
  <si>
    <t xml:space="preserve">01.005.0008-A      </t>
  </si>
  <si>
    <t>CA5332</t>
  </si>
  <si>
    <t xml:space="preserve">01.005.0009-A      </t>
  </si>
  <si>
    <t>CA5333</t>
  </si>
  <si>
    <t xml:space="preserve">01.005.0020-A      </t>
  </si>
  <si>
    <t>CA5334</t>
  </si>
  <si>
    <t xml:space="preserve">01.005.0021-A      </t>
  </si>
  <si>
    <t>CA5335</t>
  </si>
  <si>
    <t xml:space="preserve">01.005.0022-A      </t>
  </si>
  <si>
    <t>CA5336</t>
  </si>
  <si>
    <t xml:space="preserve">01.006.0001-A      </t>
  </si>
  <si>
    <t>CA5337</t>
  </si>
  <si>
    <t xml:space="preserve">01.006.0002-A      </t>
  </si>
  <si>
    <t>CA5338</t>
  </si>
  <si>
    <t xml:space="preserve">01.006.0003-A      </t>
  </si>
  <si>
    <t>CA5339</t>
  </si>
  <si>
    <t xml:space="preserve">01.006.0004-A      </t>
  </si>
  <si>
    <t>CA5340</t>
  </si>
  <si>
    <t xml:space="preserve">01.007.0010-A      </t>
  </si>
  <si>
    <t>CA5341</t>
  </si>
  <si>
    <t xml:space="preserve">01.007.0020-A      </t>
  </si>
  <si>
    <t>CA5342</t>
  </si>
  <si>
    <t xml:space="preserve">01.007.0025-A      </t>
  </si>
  <si>
    <t>CA5343</t>
  </si>
  <si>
    <t xml:space="preserve">01.007.0030-A      </t>
  </si>
  <si>
    <t>CA5346</t>
  </si>
  <si>
    <t xml:space="preserve">01.008.0050-A      </t>
  </si>
  <si>
    <t>CA5347</t>
  </si>
  <si>
    <t xml:space="preserve">01.008.0100-A      </t>
  </si>
  <si>
    <t>CA5348</t>
  </si>
  <si>
    <t xml:space="preserve">01.008.0200-A      </t>
  </si>
  <si>
    <t>CA5349</t>
  </si>
  <si>
    <t xml:space="preserve">01.009.0050-A      </t>
  </si>
  <si>
    <t>CA5350</t>
  </si>
  <si>
    <t xml:space="preserve">01.009.0100-A      </t>
  </si>
  <si>
    <t>CA5351</t>
  </si>
  <si>
    <t xml:space="preserve">01.009.0200-A      </t>
  </si>
  <si>
    <t>CA5352</t>
  </si>
  <si>
    <t xml:space="preserve">01.016.0001-A      </t>
  </si>
  <si>
    <t>CA5353</t>
  </si>
  <si>
    <t xml:space="preserve">01.016.0002-A      </t>
  </si>
  <si>
    <t>CA5354</t>
  </si>
  <si>
    <t xml:space="preserve">01.016.0003-A      </t>
  </si>
  <si>
    <t>CA5355</t>
  </si>
  <si>
    <t xml:space="preserve">01.016.0004-A      </t>
  </si>
  <si>
    <t>CA5356</t>
  </si>
  <si>
    <t xml:space="preserve">01.016.0005-A      </t>
  </si>
  <si>
    <t>CA5357</t>
  </si>
  <si>
    <t xml:space="preserve">01.016.0006-A      </t>
  </si>
  <si>
    <t>CA5358</t>
  </si>
  <si>
    <t xml:space="preserve">01.016.0007-A      </t>
  </si>
  <si>
    <t>CA5359</t>
  </si>
  <si>
    <t xml:space="preserve">01.016.0008-A      </t>
  </si>
  <si>
    <t>CA5360</t>
  </si>
  <si>
    <t xml:space="preserve">01.016.0009-A      </t>
  </si>
  <si>
    <t>CA5361</t>
  </si>
  <si>
    <t xml:space="preserve">01.016.0010-A      </t>
  </si>
  <si>
    <t>CA5362</t>
  </si>
  <si>
    <t xml:space="preserve">01.016.0011-A      </t>
  </si>
  <si>
    <t>CA5363</t>
  </si>
  <si>
    <t xml:space="preserve">01.016.0012-A      </t>
  </si>
  <si>
    <t>CA5364</t>
  </si>
  <si>
    <t xml:space="preserve">01.016.0020-A      </t>
  </si>
  <si>
    <t>CA5365</t>
  </si>
  <si>
    <t xml:space="preserve">01.016.0021-A      </t>
  </si>
  <si>
    <t>CA5366</t>
  </si>
  <si>
    <t xml:space="preserve">01.016.0030-A      </t>
  </si>
  <si>
    <t>CA5367</t>
  </si>
  <si>
    <t xml:space="preserve">01.016.0031-A      </t>
  </si>
  <si>
    <t>CA5368</t>
  </si>
  <si>
    <t xml:space="preserve">01.016.0032-A      </t>
  </si>
  <si>
    <t>CA5369</t>
  </si>
  <si>
    <t xml:space="preserve">01.016.0033-A      </t>
  </si>
  <si>
    <t>CA5370</t>
  </si>
  <si>
    <t xml:space="preserve">01.016.0034-A      </t>
  </si>
  <si>
    <t>CA5371</t>
  </si>
  <si>
    <t xml:space="preserve">01.016.0035-A      </t>
  </si>
  <si>
    <t>CA5372</t>
  </si>
  <si>
    <t xml:space="preserve">01.016.0036-A      </t>
  </si>
  <si>
    <t>CA5373</t>
  </si>
  <si>
    <t xml:space="preserve">01.016.0037-A      </t>
  </si>
  <si>
    <t>CA5374</t>
  </si>
  <si>
    <t xml:space="preserve">01.016.0050-A      </t>
  </si>
  <si>
    <t>CA5375</t>
  </si>
  <si>
    <t xml:space="preserve">01.016.0051-A      </t>
  </si>
  <si>
    <t>CA5376</t>
  </si>
  <si>
    <t xml:space="preserve">01.016.0052-A      </t>
  </si>
  <si>
    <t>CA5377</t>
  </si>
  <si>
    <t xml:space="preserve">01.016.0060-A      </t>
  </si>
  <si>
    <t>CA5378</t>
  </si>
  <si>
    <t xml:space="preserve">01.016.0061-A      </t>
  </si>
  <si>
    <t>CA5379</t>
  </si>
  <si>
    <t xml:space="preserve">01.016.0062-A      </t>
  </si>
  <si>
    <t>CA5380</t>
  </si>
  <si>
    <t xml:space="preserve">01.016.0063-A      </t>
  </si>
  <si>
    <t>CA5381</t>
  </si>
  <si>
    <t xml:space="preserve">01.016.0064-A      </t>
  </si>
  <si>
    <t>CA5382</t>
  </si>
  <si>
    <t xml:space="preserve">01.016.0067-A      </t>
  </si>
  <si>
    <t>CA5383</t>
  </si>
  <si>
    <t xml:space="preserve">01.016.0070-A      </t>
  </si>
  <si>
    <t>CA5384</t>
  </si>
  <si>
    <t xml:space="preserve">01.016.0100-A      </t>
  </si>
  <si>
    <t>CA5390</t>
  </si>
  <si>
    <t xml:space="preserve">01.016.0150-A      </t>
  </si>
  <si>
    <t>CA5391</t>
  </si>
  <si>
    <t xml:space="preserve">01.016.0152-A      </t>
  </si>
  <si>
    <t>CA5392</t>
  </si>
  <si>
    <t xml:space="preserve">01.016.0155-A      </t>
  </si>
  <si>
    <t>CA5393</t>
  </si>
  <si>
    <t xml:space="preserve">01.016.0160-A      </t>
  </si>
  <si>
    <t>CA5394</t>
  </si>
  <si>
    <t xml:space="preserve">01.016.0165-A      </t>
  </si>
  <si>
    <t>CA5395</t>
  </si>
  <si>
    <t xml:space="preserve">01.016.0200-A      </t>
  </si>
  <si>
    <t>CA5396</t>
  </si>
  <si>
    <t xml:space="preserve">01.016.0203-A      </t>
  </si>
  <si>
    <t>CA5397</t>
  </si>
  <si>
    <t xml:space="preserve">01.016.0206-A      </t>
  </si>
  <si>
    <t>CA5398</t>
  </si>
  <si>
    <t xml:space="preserve">01.016.0209-A      </t>
  </si>
  <si>
    <t>CA5399</t>
  </si>
  <si>
    <t xml:space="preserve">01.016.0220-A      </t>
  </si>
  <si>
    <t>CA5400</t>
  </si>
  <si>
    <t xml:space="preserve">01.016.0223-A      </t>
  </si>
  <si>
    <t>CA5401</t>
  </si>
  <si>
    <t xml:space="preserve">01.016.0226-A      </t>
  </si>
  <si>
    <t>CA5402</t>
  </si>
  <si>
    <t xml:space="preserve">01.016.0229-A      </t>
  </si>
  <si>
    <t>CA5403</t>
  </si>
  <si>
    <t xml:space="preserve">01.016.0240-A      </t>
  </si>
  <si>
    <t>CA5404</t>
  </si>
  <si>
    <t xml:space="preserve">01.016.0243-A      </t>
  </si>
  <si>
    <t>CA5405</t>
  </si>
  <si>
    <t xml:space="preserve">01.016.0246-A      </t>
  </si>
  <si>
    <t>CA5406</t>
  </si>
  <si>
    <t xml:space="preserve">01.016.0249-A      </t>
  </si>
  <si>
    <t>CA5407</t>
  </si>
  <si>
    <t xml:space="preserve">01.017.0001-A      </t>
  </si>
  <si>
    <t>CA5408</t>
  </si>
  <si>
    <t xml:space="preserve">01.017.0002-A      </t>
  </si>
  <si>
    <t>CA5409</t>
  </si>
  <si>
    <t xml:space="preserve">01.017.0003-A      </t>
  </si>
  <si>
    <t>CA5410</t>
  </si>
  <si>
    <t xml:space="preserve">01.017.0004-A      </t>
  </si>
  <si>
    <t>CA5411</t>
  </si>
  <si>
    <t xml:space="preserve">01.017.0005-A      </t>
  </si>
  <si>
    <t>CA5412</t>
  </si>
  <si>
    <t xml:space="preserve">01.017.0010-A      </t>
  </si>
  <si>
    <t>CA5413</t>
  </si>
  <si>
    <t xml:space="preserve">01.018.0001-A      </t>
  </si>
  <si>
    <t>CA5414</t>
  </si>
  <si>
    <t xml:space="preserve">01.018.0002-A      </t>
  </si>
  <si>
    <t>CA5425</t>
  </si>
  <si>
    <t xml:space="preserve">01.001.0078-A      </t>
  </si>
  <si>
    <t>CA5426</t>
  </si>
  <si>
    <t xml:space="preserve">01.001.0139-A      </t>
  </si>
  <si>
    <t>CA5427</t>
  </si>
  <si>
    <t xml:space="preserve">01.001.0140-A      </t>
  </si>
  <si>
    <t>CA5428</t>
  </si>
  <si>
    <t xml:space="preserve">01.001.0141-A      </t>
  </si>
  <si>
    <t>CA5429</t>
  </si>
  <si>
    <t xml:space="preserve">01.001.0400-A      </t>
  </si>
  <si>
    <t>CA5430</t>
  </si>
  <si>
    <t xml:space="preserve">01.001.0405-A      </t>
  </si>
  <si>
    <t>CA5431</t>
  </si>
  <si>
    <t xml:space="preserve">01.001.0410-A      </t>
  </si>
  <si>
    <t>CA5432</t>
  </si>
  <si>
    <t xml:space="preserve">01.002.0044-A      </t>
  </si>
  <si>
    <t>CA5433</t>
  </si>
  <si>
    <t xml:space="preserve">01.002.0045-A      </t>
  </si>
  <si>
    <t>CA5434</t>
  </si>
  <si>
    <t xml:space="preserve">01.002.0046-A      </t>
  </si>
  <si>
    <t>CA5435</t>
  </si>
  <si>
    <t xml:space="preserve">01.002.0068-A      </t>
  </si>
  <si>
    <t>CA5436</t>
  </si>
  <si>
    <t xml:space="preserve">01.002.0069-A      </t>
  </si>
  <si>
    <t>CA5437</t>
  </si>
  <si>
    <t xml:space="preserve">01.002.0070-A      </t>
  </si>
  <si>
    <t>CA5438</t>
  </si>
  <si>
    <t xml:space="preserve">01.002.0079-A      </t>
  </si>
  <si>
    <t>CA5439</t>
  </si>
  <si>
    <t xml:space="preserve">01.002.0080-A      </t>
  </si>
  <si>
    <t>CA5440</t>
  </si>
  <si>
    <t xml:space="preserve">01.002.0081-A      </t>
  </si>
  <si>
    <t>CA5441</t>
  </si>
  <si>
    <t xml:space="preserve">01.002.0082-A      </t>
  </si>
  <si>
    <t>CA5442</t>
  </si>
  <si>
    <t xml:space="preserve">01.002.0083-A      </t>
  </si>
  <si>
    <t>CA5443</t>
  </si>
  <si>
    <t xml:space="preserve">01.002.0084-A      </t>
  </si>
  <si>
    <t>CA5444</t>
  </si>
  <si>
    <t xml:space="preserve">01.002.0085-A      </t>
  </si>
  <si>
    <t>CA5445</t>
  </si>
  <si>
    <t xml:space="preserve">01.003.0005-A      </t>
  </si>
  <si>
    <t>CA5446</t>
  </si>
  <si>
    <t xml:space="preserve">01.003.0011-A      </t>
  </si>
  <si>
    <t>CA5447</t>
  </si>
  <si>
    <t xml:space="preserve">01.003.0012-A      </t>
  </si>
  <si>
    <t>CA5448</t>
  </si>
  <si>
    <t xml:space="preserve">01.003.0013-A      </t>
  </si>
  <si>
    <t>CA5449</t>
  </si>
  <si>
    <t xml:space="preserve">01.003.0029-A      </t>
  </si>
  <si>
    <t>CA5450</t>
  </si>
  <si>
    <t xml:space="preserve">01.003.0032-A      </t>
  </si>
  <si>
    <t>CA5451</t>
  </si>
  <si>
    <t xml:space="preserve">01.003.0034-A      </t>
  </si>
  <si>
    <t>CA5452</t>
  </si>
  <si>
    <t xml:space="preserve">01.003.0036-A      </t>
  </si>
  <si>
    <t>CA5453</t>
  </si>
  <si>
    <t xml:space="preserve">01.003.0038-A      </t>
  </si>
  <si>
    <t>CA5454</t>
  </si>
  <si>
    <t xml:space="preserve">01.003.0040-A      </t>
  </si>
  <si>
    <t>CA5455</t>
  </si>
  <si>
    <t xml:space="preserve">01.004.0011-A      </t>
  </si>
  <si>
    <t>CA5456</t>
  </si>
  <si>
    <t xml:space="preserve">01.004.0017-A      </t>
  </si>
  <si>
    <t>CA5457</t>
  </si>
  <si>
    <t xml:space="preserve">01.004.0031-A      </t>
  </si>
  <si>
    <t>CA5458</t>
  </si>
  <si>
    <t xml:space="preserve">01.004.0045-A      </t>
  </si>
  <si>
    <t>CA5459</t>
  </si>
  <si>
    <t xml:space="preserve">01.004.0070-A      </t>
  </si>
  <si>
    <t>CA5460</t>
  </si>
  <si>
    <t xml:space="preserve">01.004.0073-A      </t>
  </si>
  <si>
    <t>CA5461</t>
  </si>
  <si>
    <t xml:space="preserve">01.004.0075-A      </t>
  </si>
  <si>
    <t>CA5462</t>
  </si>
  <si>
    <t xml:space="preserve">01.004.0079-A      </t>
  </si>
  <si>
    <t>CA5463</t>
  </si>
  <si>
    <t xml:space="preserve">01.004.0100-A      </t>
  </si>
  <si>
    <t>CA5464</t>
  </si>
  <si>
    <t xml:space="preserve">01.004.0105-A      </t>
  </si>
  <si>
    <t>CA5465</t>
  </si>
  <si>
    <t xml:space="preserve">01.004.0110-A      </t>
  </si>
  <si>
    <t>CA5466</t>
  </si>
  <si>
    <t xml:space="preserve">01.004.0115-A      </t>
  </si>
  <si>
    <t>CA5467</t>
  </si>
  <si>
    <t xml:space="preserve">01.004.0120-A      </t>
  </si>
  <si>
    <t>CA5468</t>
  </si>
  <si>
    <t xml:space="preserve">01.004.0125-A      </t>
  </si>
  <si>
    <t>CA5469</t>
  </si>
  <si>
    <t xml:space="preserve">01.004.0130-A      </t>
  </si>
  <si>
    <t>CA5470</t>
  </si>
  <si>
    <t xml:space="preserve">01.004.0135-A      </t>
  </si>
  <si>
    <t>CA5471</t>
  </si>
  <si>
    <t xml:space="preserve">01.004.0140-A      </t>
  </si>
  <si>
    <t>CA5472</t>
  </si>
  <si>
    <t xml:space="preserve">01.004.0145-A      </t>
  </si>
  <si>
    <t>CA5473</t>
  </si>
  <si>
    <t xml:space="preserve">01.005.0013-A      </t>
  </si>
  <si>
    <t>CA5474</t>
  </si>
  <si>
    <t xml:space="preserve">01.005.0014-A      </t>
  </si>
  <si>
    <t>CA5475</t>
  </si>
  <si>
    <t xml:space="preserve">01.006.0010-A      </t>
  </si>
  <si>
    <t>CA5476</t>
  </si>
  <si>
    <t xml:space="preserve">01.007.0080-A      </t>
  </si>
  <si>
    <t>CA5477</t>
  </si>
  <si>
    <t xml:space="preserve">01.007.0081-A      </t>
  </si>
  <si>
    <t>CA5479</t>
  </si>
  <si>
    <t xml:space="preserve">01.016.0080-A      </t>
  </si>
  <si>
    <t>CA5480</t>
  </si>
  <si>
    <t xml:space="preserve">01.016.0081-A      </t>
  </si>
  <si>
    <t>CA5481</t>
  </si>
  <si>
    <t xml:space="preserve">01.016.0082-A      </t>
  </si>
  <si>
    <t>CA5482</t>
  </si>
  <si>
    <t xml:space="preserve">01.016.0083-A      </t>
  </si>
  <si>
    <t>CA5483</t>
  </si>
  <si>
    <t xml:space="preserve">01.016.0084-A      </t>
  </si>
  <si>
    <t>CA5484</t>
  </si>
  <si>
    <t xml:space="preserve">01.016.0085-A      </t>
  </si>
  <si>
    <t>CA5485</t>
  </si>
  <si>
    <t xml:space="preserve">01.016.0086-A      </t>
  </si>
  <si>
    <t>CA5486</t>
  </si>
  <si>
    <t xml:space="preserve">01.016.0087-A      </t>
  </si>
  <si>
    <t>CA5487</t>
  </si>
  <si>
    <t xml:space="preserve">01.016.0090-A      </t>
  </si>
  <si>
    <t>CA5488</t>
  </si>
  <si>
    <t xml:space="preserve">01.016.0092-A      </t>
  </si>
  <si>
    <t>CA5489</t>
  </si>
  <si>
    <t xml:space="preserve">01.016.0190-A      </t>
  </si>
  <si>
    <t>CA5490</t>
  </si>
  <si>
    <t xml:space="preserve">01.019.0040-A      </t>
  </si>
  <si>
    <t>CA5491</t>
  </si>
  <si>
    <t xml:space="preserve">01.019.0045-A      </t>
  </si>
  <si>
    <t>CA5492</t>
  </si>
  <si>
    <t xml:space="preserve">01.019.0050-A      </t>
  </si>
  <si>
    <t>CA5493</t>
  </si>
  <si>
    <t xml:space="preserve">01.019.0055-A      </t>
  </si>
  <si>
    <t>CA5494</t>
  </si>
  <si>
    <t xml:space="preserve">01.019.0060-A      </t>
  </si>
  <si>
    <t>CA5495</t>
  </si>
  <si>
    <t xml:space="preserve">01.019.0065-A      </t>
  </si>
  <si>
    <t>CA5496</t>
  </si>
  <si>
    <t xml:space="preserve">01.019.0070-A      </t>
  </si>
  <si>
    <t>CA5497</t>
  </si>
  <si>
    <t xml:space="preserve">01.019.0075-A      </t>
  </si>
  <si>
    <t>CA5498</t>
  </si>
  <si>
    <t xml:space="preserve">01.019.0080-A      </t>
  </si>
  <si>
    <t>CA5500</t>
  </si>
  <si>
    <t xml:space="preserve">01.050.0010-A      </t>
  </si>
  <si>
    <t>CA5501</t>
  </si>
  <si>
    <t xml:space="preserve">01.050.0011-A      </t>
  </si>
  <si>
    <t>CA5502</t>
  </si>
  <si>
    <t xml:space="preserve">01.050.0012-A      </t>
  </si>
  <si>
    <t>CA5503</t>
  </si>
  <si>
    <t xml:space="preserve">01.050.0013-A      </t>
  </si>
  <si>
    <t>CA5504</t>
  </si>
  <si>
    <t xml:space="preserve">01.050.0014-A      </t>
  </si>
  <si>
    <t>CA5505</t>
  </si>
  <si>
    <t xml:space="preserve">01.050.0015-A      </t>
  </si>
  <si>
    <t>CA5506</t>
  </si>
  <si>
    <t xml:space="preserve">01.050.0016-A      </t>
  </si>
  <si>
    <t>CA5507</t>
  </si>
  <si>
    <t xml:space="preserve">01.050.0017-A      </t>
  </si>
  <si>
    <t>CA5508</t>
  </si>
  <si>
    <t xml:space="preserve">01.050.0018-A      </t>
  </si>
  <si>
    <t>CA5509</t>
  </si>
  <si>
    <t xml:space="preserve">01.050.0019-A      </t>
  </si>
  <si>
    <t>CA5510</t>
  </si>
  <si>
    <t xml:space="preserve">01.050.0020-A      </t>
  </si>
  <si>
    <t>CA5511</t>
  </si>
  <si>
    <t xml:space="preserve">01.050.0021-A      </t>
  </si>
  <si>
    <t>CA5512</t>
  </si>
  <si>
    <t xml:space="preserve">01.050.0022-A      </t>
  </si>
  <si>
    <t>CA5513</t>
  </si>
  <si>
    <t xml:space="preserve">01.050.0023-A      </t>
  </si>
  <si>
    <t>CA5514</t>
  </si>
  <si>
    <t xml:space="preserve">01.050.0024-A      </t>
  </si>
  <si>
    <t>CA5515</t>
  </si>
  <si>
    <t xml:space="preserve">01.050.0025-A      </t>
  </si>
  <si>
    <t>CA5516</t>
  </si>
  <si>
    <t xml:space="preserve">01.050.0026-A      </t>
  </si>
  <si>
    <t>CA5517</t>
  </si>
  <si>
    <t xml:space="preserve">01.050.0027-A      </t>
  </si>
  <si>
    <t>CA5518</t>
  </si>
  <si>
    <t xml:space="preserve">01.050.0028-A      </t>
  </si>
  <si>
    <t>CA5519</t>
  </si>
  <si>
    <t xml:space="preserve">01.050.0029-A      </t>
  </si>
  <si>
    <t>CA5520</t>
  </si>
  <si>
    <t xml:space="preserve">01.050.0030-A      </t>
  </si>
  <si>
    <t>CA5521</t>
  </si>
  <si>
    <t xml:space="preserve">01.050.0031-A      </t>
  </si>
  <si>
    <t>CA5522</t>
  </si>
  <si>
    <t xml:space="preserve">01.050.0032-A      </t>
  </si>
  <si>
    <t>CA5523</t>
  </si>
  <si>
    <t xml:space="preserve">01.050.0033-A      </t>
  </si>
  <si>
    <t>CA5524</t>
  </si>
  <si>
    <t xml:space="preserve">01.050.0034-A      </t>
  </si>
  <si>
    <t>CA5525</t>
  </si>
  <si>
    <t xml:space="preserve">01.050.0035-A      </t>
  </si>
  <si>
    <t>CA5526</t>
  </si>
  <si>
    <t xml:space="preserve">01.050.0036-A      </t>
  </si>
  <si>
    <t>CA5527</t>
  </si>
  <si>
    <t xml:space="preserve">01.050.0037-A      </t>
  </si>
  <si>
    <t>CA5528</t>
  </si>
  <si>
    <t xml:space="preserve">01.050.0038-A      </t>
  </si>
  <si>
    <t>CA5529</t>
  </si>
  <si>
    <t xml:space="preserve">01.050.0039-A      </t>
  </si>
  <si>
    <t>CA5530</t>
  </si>
  <si>
    <t xml:space="preserve">01.050.0040-A      </t>
  </si>
  <si>
    <t>CA5531</t>
  </si>
  <si>
    <t xml:space="preserve">01.050.0041-A      </t>
  </si>
  <si>
    <t>CA5532</t>
  </si>
  <si>
    <t xml:space="preserve">01.050.0042-A      </t>
  </si>
  <si>
    <t>CA5533</t>
  </si>
  <si>
    <t xml:space="preserve">01.050.0043-A      </t>
  </si>
  <si>
    <t>CA5534</t>
  </si>
  <si>
    <t xml:space="preserve">01.050.0044-A      </t>
  </si>
  <si>
    <t>CA5535</t>
  </si>
  <si>
    <t xml:space="preserve">01.050.0045-A      </t>
  </si>
  <si>
    <t>CA5536</t>
  </si>
  <si>
    <t xml:space="preserve">01.050.0046-A      </t>
  </si>
  <si>
    <t>CA5537</t>
  </si>
  <si>
    <t xml:space="preserve">01.050.0047-A      </t>
  </si>
  <si>
    <t>CA5538</t>
  </si>
  <si>
    <t xml:space="preserve">01.050.0048-A      </t>
  </si>
  <si>
    <t>CA5539</t>
  </si>
  <si>
    <t xml:space="preserve">01.050.0049-A      </t>
  </si>
  <si>
    <t>CA5540</t>
  </si>
  <si>
    <t xml:space="preserve">01.050.0050-A      </t>
  </si>
  <si>
    <t>CA5541</t>
  </si>
  <si>
    <t xml:space="preserve">01.050.0051-A      </t>
  </si>
  <si>
    <t>CA5542</t>
  </si>
  <si>
    <t xml:space="preserve">01.050.0052-A      </t>
  </si>
  <si>
    <t>CA5543</t>
  </si>
  <si>
    <t xml:space="preserve">01.050.0053-A      </t>
  </si>
  <si>
    <t>CA5544</t>
  </si>
  <si>
    <t xml:space="preserve">01.050.0054-A      </t>
  </si>
  <si>
    <t>CA5545</t>
  </si>
  <si>
    <t xml:space="preserve">01.050.0055-A      </t>
  </si>
  <si>
    <t>CA5546</t>
  </si>
  <si>
    <t xml:space="preserve">01.050.0056-A      </t>
  </si>
  <si>
    <t>CA5547</t>
  </si>
  <si>
    <t xml:space="preserve">01.050.0057-A      </t>
  </si>
  <si>
    <t>CA5548</t>
  </si>
  <si>
    <t xml:space="preserve">01.050.0058-A      </t>
  </si>
  <si>
    <t>CA5549</t>
  </si>
  <si>
    <t xml:space="preserve">01.050.0059-A      </t>
  </si>
  <si>
    <t>CA5550</t>
  </si>
  <si>
    <t xml:space="preserve">01.050.0060-A      </t>
  </si>
  <si>
    <t>CA5551</t>
  </si>
  <si>
    <t xml:space="preserve">01.050.0061-A      </t>
  </si>
  <si>
    <t>CA5552</t>
  </si>
  <si>
    <t xml:space="preserve">01.050.0062-A      </t>
  </si>
  <si>
    <t>CA5553</t>
  </si>
  <si>
    <t xml:space="preserve">01.050.0063-A      </t>
  </si>
  <si>
    <t>CA5554</t>
  </si>
  <si>
    <t xml:space="preserve">01.050.0064-A      </t>
  </si>
  <si>
    <t>CA5555</t>
  </si>
  <si>
    <t xml:space="preserve">01.050.0065-A      </t>
  </si>
  <si>
    <t>CA5556</t>
  </si>
  <si>
    <t xml:space="preserve">01.050.0066-A      </t>
  </si>
  <si>
    <t>CA5557</t>
  </si>
  <si>
    <t xml:space="preserve">01.050.0067-A      </t>
  </si>
  <si>
    <t>CA5558</t>
  </si>
  <si>
    <t xml:space="preserve">01.050.0068-A      </t>
  </si>
  <si>
    <t>CA5568</t>
  </si>
  <si>
    <t xml:space="preserve">01.050.0078-A      </t>
  </si>
  <si>
    <t>CA5569</t>
  </si>
  <si>
    <t xml:space="preserve">01.050.0079-A      </t>
  </si>
  <si>
    <t>CA5570</t>
  </si>
  <si>
    <t xml:space="preserve">01.050.0080-A      </t>
  </si>
  <si>
    <t>CA5571</t>
  </si>
  <si>
    <t xml:space="preserve">01.050.0081-A      </t>
  </si>
  <si>
    <t>CA5572</t>
  </si>
  <si>
    <t xml:space="preserve">01.050.0082-A      </t>
  </si>
  <si>
    <t>CA5573</t>
  </si>
  <si>
    <t xml:space="preserve">01.050.0083-A      </t>
  </si>
  <si>
    <t>CA5574</t>
  </si>
  <si>
    <t xml:space="preserve">01.050.0084-A      </t>
  </si>
  <si>
    <t>CA5575</t>
  </si>
  <si>
    <t xml:space="preserve">01.050.0085-A      </t>
  </si>
  <si>
    <t>CA5576</t>
  </si>
  <si>
    <t xml:space="preserve">01.050.0086-A      </t>
  </si>
  <si>
    <t>CA5577</t>
  </si>
  <si>
    <t xml:space="preserve">01.050.0087-A      </t>
  </si>
  <si>
    <t>CA5578</t>
  </si>
  <si>
    <t xml:space="preserve">01.050.0088-A      </t>
  </si>
  <si>
    <t>CA5579</t>
  </si>
  <si>
    <t xml:space="preserve">01.050.0089-A      </t>
  </si>
  <si>
    <t>CA5580</t>
  </si>
  <si>
    <t xml:space="preserve">01.050.0090-A      </t>
  </si>
  <si>
    <t>CA5581</t>
  </si>
  <si>
    <t xml:space="preserve">01.050.0091-A      </t>
  </si>
  <si>
    <t>CA5582</t>
  </si>
  <si>
    <t xml:space="preserve">01.050.0092-A      </t>
  </si>
  <si>
    <t>CA5583</t>
  </si>
  <si>
    <t xml:space="preserve">01.050.0093-A      </t>
  </si>
  <si>
    <t>CA5584</t>
  </si>
  <si>
    <t xml:space="preserve">01.050.0094-A      </t>
  </si>
  <si>
    <t>CA5585</t>
  </si>
  <si>
    <t xml:space="preserve">01.050.0095-A      </t>
  </si>
  <si>
    <t>CA5586</t>
  </si>
  <si>
    <t xml:space="preserve">01.050.0096-A      </t>
  </si>
  <si>
    <t>CA5587</t>
  </si>
  <si>
    <t xml:space="preserve">01.050.0097-A      </t>
  </si>
  <si>
    <t>CA5588</t>
  </si>
  <si>
    <t xml:space="preserve">01.050.0098-A      </t>
  </si>
  <si>
    <t>CA5589</t>
  </si>
  <si>
    <t xml:space="preserve">01.050.0099-A      </t>
  </si>
  <si>
    <t>CA5590</t>
  </si>
  <si>
    <t xml:space="preserve">01.050.0100-A      </t>
  </si>
  <si>
    <t>CA5591</t>
  </si>
  <si>
    <t xml:space="preserve">01.050.0101-A      </t>
  </si>
  <si>
    <t>CA5592</t>
  </si>
  <si>
    <t xml:space="preserve">01.050.0102-A      </t>
  </si>
  <si>
    <t>CA5593</t>
  </si>
  <si>
    <t xml:space="preserve">01.050.0103-A      </t>
  </si>
  <si>
    <t>CA5594</t>
  </si>
  <si>
    <t xml:space="preserve">01.050.0104-A      </t>
  </si>
  <si>
    <t>CA5595</t>
  </si>
  <si>
    <t xml:space="preserve">01.050.0105-A      </t>
  </si>
  <si>
    <t>CA5596</t>
  </si>
  <si>
    <t xml:space="preserve">01.050.0106-A      </t>
  </si>
  <si>
    <t>CA5597</t>
  </si>
  <si>
    <t xml:space="preserve">01.050.0107-A      </t>
  </si>
  <si>
    <t>CA5598</t>
  </si>
  <si>
    <t xml:space="preserve">01.050.0108-A      </t>
  </si>
  <si>
    <t>CA5599</t>
  </si>
  <si>
    <t xml:space="preserve">01.050.0109-A      </t>
  </si>
  <si>
    <t>CA5600</t>
  </si>
  <si>
    <t xml:space="preserve">01.050.0110-A      </t>
  </si>
  <si>
    <t>CA5601</t>
  </si>
  <si>
    <t xml:space="preserve">01.050.0111-A      </t>
  </si>
  <si>
    <t>CA5602</t>
  </si>
  <si>
    <t xml:space="preserve">01.050.0112-A      </t>
  </si>
  <si>
    <t>CA5603</t>
  </si>
  <si>
    <t xml:space="preserve">01.050.0113-A      </t>
  </si>
  <si>
    <t>CA5604</t>
  </si>
  <si>
    <t xml:space="preserve">01.050.0114-A      </t>
  </si>
  <si>
    <t>CA5605</t>
  </si>
  <si>
    <t xml:space="preserve">01.050.0115-A      </t>
  </si>
  <si>
    <t>CA5606</t>
  </si>
  <si>
    <t xml:space="preserve">01.050.0116-A      </t>
  </si>
  <si>
    <t>CA5607</t>
  </si>
  <si>
    <t xml:space="preserve">01.050.0117-A      </t>
  </si>
  <si>
    <t>CA5608</t>
  </si>
  <si>
    <t xml:space="preserve">01.050.0118-A      </t>
  </si>
  <si>
    <t>CA5609</t>
  </si>
  <si>
    <t xml:space="preserve">01.050.0119-A      </t>
  </si>
  <si>
    <t>CA5610</t>
  </si>
  <si>
    <t xml:space="preserve">01.050.0120-A      </t>
  </si>
  <si>
    <t>CA5611</t>
  </si>
  <si>
    <t xml:space="preserve">01.050.0121-A      </t>
  </si>
  <si>
    <t>CA5612</t>
  </si>
  <si>
    <t xml:space="preserve">01.050.0122-A      </t>
  </si>
  <si>
    <t>CA5613</t>
  </si>
  <si>
    <t xml:space="preserve">01.050.0123-A      </t>
  </si>
  <si>
    <t>CA5614</t>
  </si>
  <si>
    <t xml:space="preserve">01.050.0124-A      </t>
  </si>
  <si>
    <t>CA5615</t>
  </si>
  <si>
    <t xml:space="preserve">01.050.0125-A      </t>
  </si>
  <si>
    <t>CA5616</t>
  </si>
  <si>
    <t xml:space="preserve">01.050.0126-A      </t>
  </si>
  <si>
    <t>CA5617</t>
  </si>
  <si>
    <t xml:space="preserve">01.050.0127-A      </t>
  </si>
  <si>
    <t>CA5618</t>
  </si>
  <si>
    <t xml:space="preserve">01.050.0128-A      </t>
  </si>
  <si>
    <t>CA5619</t>
  </si>
  <si>
    <t xml:space="preserve">01.050.0129-A      </t>
  </si>
  <si>
    <t>CA5620</t>
  </si>
  <si>
    <t xml:space="preserve">01.050.0130-A      </t>
  </si>
  <si>
    <t>CA5625</t>
  </si>
  <si>
    <t xml:space="preserve">01.050.0137-A      </t>
  </si>
  <si>
    <t>CA5626</t>
  </si>
  <si>
    <t xml:space="preserve">01.050.0138-A      </t>
  </si>
  <si>
    <t>CA5627</t>
  </si>
  <si>
    <t xml:space="preserve">01.050.0139-A      </t>
  </si>
  <si>
    <t>CA5628</t>
  </si>
  <si>
    <t xml:space="preserve">01.050.0140-A      </t>
  </si>
  <si>
    <t>CA5629</t>
  </si>
  <si>
    <t xml:space="preserve">01.050.0141-A      </t>
  </si>
  <si>
    <t>CA5630</t>
  </si>
  <si>
    <t xml:space="preserve">01.050.0142-A      </t>
  </si>
  <si>
    <t>CA5631</t>
  </si>
  <si>
    <t xml:space="preserve">01.050.0143-A      </t>
  </si>
  <si>
    <t>CA5636</t>
  </si>
  <si>
    <t xml:space="preserve">01.050.0153-A      </t>
  </si>
  <si>
    <t>CA5637</t>
  </si>
  <si>
    <t xml:space="preserve">01.050.0154-A      </t>
  </si>
  <si>
    <t>CA5638</t>
  </si>
  <si>
    <t xml:space="preserve">01.050.0156-A      </t>
  </si>
  <si>
    <t>CA5639</t>
  </si>
  <si>
    <t xml:space="preserve">01.050.0157-A      </t>
  </si>
  <si>
    <t>CA5640</t>
  </si>
  <si>
    <t xml:space="preserve">01.050.0160-A      </t>
  </si>
  <si>
    <t>CA5641</t>
  </si>
  <si>
    <t xml:space="preserve">01.050.0162-A      </t>
  </si>
  <si>
    <t>CA5642</t>
  </si>
  <si>
    <t xml:space="preserve">01.050.0165-A      </t>
  </si>
  <si>
    <t>CA5643</t>
  </si>
  <si>
    <t xml:space="preserve">01.050.0168-A      </t>
  </si>
  <si>
    <t>CA5644</t>
  </si>
  <si>
    <t xml:space="preserve">01.050.0170-A      </t>
  </si>
  <si>
    <t>CA5645</t>
  </si>
  <si>
    <t xml:space="preserve">01.050.0175-A      </t>
  </si>
  <si>
    <t>CA5646</t>
  </si>
  <si>
    <t xml:space="preserve">01.050.0180-A      </t>
  </si>
  <si>
    <t>CA5647</t>
  </si>
  <si>
    <t xml:space="preserve">01.050.0185-A      </t>
  </si>
  <si>
    <t>CA5648</t>
  </si>
  <si>
    <t xml:space="preserve">01.050.0190-A      </t>
  </si>
  <si>
    <t>CA5649</t>
  </si>
  <si>
    <t xml:space="preserve">01.050.0195-A      </t>
  </si>
  <si>
    <t>CA5650</t>
  </si>
  <si>
    <t xml:space="preserve">01.050.0200-A      </t>
  </si>
  <si>
    <t>CA5651</t>
  </si>
  <si>
    <t xml:space="preserve">01.050.0205-A      </t>
  </si>
  <si>
    <t>CA5652</t>
  </si>
  <si>
    <t xml:space="preserve">01.050.0210-A      </t>
  </si>
  <si>
    <t>CA5653</t>
  </si>
  <si>
    <t xml:space="preserve">01.050.0215-A      </t>
  </si>
  <si>
    <t>CA5654</t>
  </si>
  <si>
    <t xml:space="preserve">01.050.0220-A      </t>
  </si>
  <si>
    <t>CA5655</t>
  </si>
  <si>
    <t xml:space="preserve">01.050.0230-A      </t>
  </si>
  <si>
    <t>CA5656</t>
  </si>
  <si>
    <t xml:space="preserve">01.050.0232-A      </t>
  </si>
  <si>
    <t>CA5657</t>
  </si>
  <si>
    <t xml:space="preserve">01.050.0235-A      </t>
  </si>
  <si>
    <t>CA5658</t>
  </si>
  <si>
    <t xml:space="preserve">01.050.0245-A      </t>
  </si>
  <si>
    <t>CA5659</t>
  </si>
  <si>
    <t xml:space="preserve">01.050.0250-A      </t>
  </si>
  <si>
    <t>CA5660</t>
  </si>
  <si>
    <t xml:space="preserve">01.050.0300-A      </t>
  </si>
  <si>
    <t>CA5661</t>
  </si>
  <si>
    <t xml:space="preserve">01.050.0315-A      </t>
  </si>
  <si>
    <t>CA5662</t>
  </si>
  <si>
    <t xml:space="preserve">01.050.0320-A      </t>
  </si>
  <si>
    <t>CA5663</t>
  </si>
  <si>
    <t xml:space="preserve">01.050.0322-A      </t>
  </si>
  <si>
    <t>CA5664</t>
  </si>
  <si>
    <t xml:space="preserve">01.050.0324-A      </t>
  </si>
  <si>
    <t>CA5665</t>
  </si>
  <si>
    <t xml:space="preserve">01.050.0325-A      </t>
  </si>
  <si>
    <t>CA5666</t>
  </si>
  <si>
    <t xml:space="preserve">01.050.0326-A      </t>
  </si>
  <si>
    <t>CA5667</t>
  </si>
  <si>
    <t xml:space="preserve">01.050.0327-A      </t>
  </si>
  <si>
    <t>CA5668</t>
  </si>
  <si>
    <t xml:space="preserve">01.050.0328-A      </t>
  </si>
  <si>
    <t>CA5706</t>
  </si>
  <si>
    <t xml:space="preserve">01.050.0700-A      </t>
  </si>
  <si>
    <t>CA5707</t>
  </si>
  <si>
    <t xml:space="preserve">01.050.0701-A      </t>
  </si>
  <si>
    <t>CA5708</t>
  </si>
  <si>
    <t xml:space="preserve">01.050.0702-A      </t>
  </si>
  <si>
    <t>CA5709</t>
  </si>
  <si>
    <t xml:space="preserve">01.050.0703-A      </t>
  </si>
  <si>
    <t>CA5710</t>
  </si>
  <si>
    <t xml:space="preserve">01.050.0704-A      </t>
  </si>
  <si>
    <t>CA5711</t>
  </si>
  <si>
    <t xml:space="preserve">01.050.0705-A      </t>
  </si>
  <si>
    <t>CA5712</t>
  </si>
  <si>
    <t xml:space="preserve">01.050.0706-A      </t>
  </si>
  <si>
    <t>CA5713</t>
  </si>
  <si>
    <t xml:space="preserve">01.050.0707-A      </t>
  </si>
  <si>
    <t>CA5714</t>
  </si>
  <si>
    <t xml:space="preserve">01.050.0708-A      </t>
  </si>
  <si>
    <t>CA5715</t>
  </si>
  <si>
    <t xml:space="preserve">01.050.0710-A      </t>
  </si>
  <si>
    <t>CA5716</t>
  </si>
  <si>
    <t xml:space="preserve">01.050.0711-A      </t>
  </si>
  <si>
    <t>CA5717</t>
  </si>
  <si>
    <t xml:space="preserve">01.050.0712-A      </t>
  </si>
  <si>
    <t>CA5718</t>
  </si>
  <si>
    <t xml:space="preserve">01.050.0713-A      </t>
  </si>
  <si>
    <t>CA5719</t>
  </si>
  <si>
    <t xml:space="preserve">01.050.0714-A      </t>
  </si>
  <si>
    <t>CA5720</t>
  </si>
  <si>
    <t xml:space="preserve">01.050.0715-A      </t>
  </si>
  <si>
    <t>CA5721</t>
  </si>
  <si>
    <t xml:space="preserve">01.050.0716-A      </t>
  </si>
  <si>
    <t>CA5722</t>
  </si>
  <si>
    <t xml:space="preserve">01.050.0717-A      </t>
  </si>
  <si>
    <t>CA5723</t>
  </si>
  <si>
    <t xml:space="preserve">01.050.0718-A      </t>
  </si>
  <si>
    <t>CA5724</t>
  </si>
  <si>
    <t xml:space="preserve">01.050.0719-A      </t>
  </si>
  <si>
    <t>CA5725</t>
  </si>
  <si>
    <t xml:space="preserve">01.050.0720-A      </t>
  </si>
  <si>
    <t>CA5726</t>
  </si>
  <si>
    <t xml:space="preserve">01.050.0721-A      </t>
  </si>
  <si>
    <t>CA5727</t>
  </si>
  <si>
    <t xml:space="preserve">01.050.0722-A      </t>
  </si>
  <si>
    <t>CA5728</t>
  </si>
  <si>
    <t xml:space="preserve">01.050.0723-A      </t>
  </si>
  <si>
    <t>CA5729</t>
  </si>
  <si>
    <t xml:space="preserve">01.050.0724-A      </t>
  </si>
  <si>
    <t>CA5730</t>
  </si>
  <si>
    <t xml:space="preserve">01.050.0726-A      </t>
  </si>
  <si>
    <t>CA5731</t>
  </si>
  <si>
    <t xml:space="preserve">01.050.0727-A      </t>
  </si>
  <si>
    <t>CA5732</t>
  </si>
  <si>
    <t xml:space="preserve">01.050.0728-A      </t>
  </si>
  <si>
    <t>CA5733</t>
  </si>
  <si>
    <t xml:space="preserve">01.050.0729-A      </t>
  </si>
  <si>
    <t>CA5734</t>
  </si>
  <si>
    <t xml:space="preserve">01.050.0730-A      </t>
  </si>
  <si>
    <t>CA5735</t>
  </si>
  <si>
    <t xml:space="preserve">01.050.0731-A      </t>
  </si>
  <si>
    <t>CA5736</t>
  </si>
  <si>
    <t xml:space="preserve">01.050.0732-A      </t>
  </si>
  <si>
    <t>CA5737</t>
  </si>
  <si>
    <t xml:space="preserve">01.050.0735-A      </t>
  </si>
  <si>
    <t>CA5738</t>
  </si>
  <si>
    <t xml:space="preserve">01.050.0736-A      </t>
  </si>
  <si>
    <t>CA5739</t>
  </si>
  <si>
    <t xml:space="preserve">01.050.0740-A      </t>
  </si>
  <si>
    <t>CA5740</t>
  </si>
  <si>
    <t xml:space="preserve">01.050.0741-A      </t>
  </si>
  <si>
    <t>CA5741</t>
  </si>
  <si>
    <t xml:space="preserve">01.050.0750-A      </t>
  </si>
  <si>
    <t>CA5742</t>
  </si>
  <si>
    <t xml:space="preserve">01.050.0751-A      </t>
  </si>
  <si>
    <t>CA5743</t>
  </si>
  <si>
    <t xml:space="preserve">01.019.0010-A      </t>
  </si>
  <si>
    <t>CA5744</t>
  </si>
  <si>
    <t xml:space="preserve">01.019.0012-A      </t>
  </si>
  <si>
    <t>CA5745</t>
  </si>
  <si>
    <t xml:space="preserve">01.019.0015-A      </t>
  </si>
  <si>
    <t>CA5746</t>
  </si>
  <si>
    <t xml:space="preserve">01.050.0350-A      </t>
  </si>
  <si>
    <t>CA5747</t>
  </si>
  <si>
    <t xml:space="preserve">01.050.0351-A      </t>
  </si>
  <si>
    <t>CA5748</t>
  </si>
  <si>
    <t xml:space="preserve">01.050.0352-A      </t>
  </si>
  <si>
    <t>CA5749</t>
  </si>
  <si>
    <t xml:space="preserve">01.050.0353-A      </t>
  </si>
  <si>
    <t>CA5750</t>
  </si>
  <si>
    <t xml:space="preserve">01.050.0354-A      </t>
  </si>
  <si>
    <t>CA5751</t>
  </si>
  <si>
    <t xml:space="preserve">01.050.0355-A      </t>
  </si>
  <si>
    <t>CA5752</t>
  </si>
  <si>
    <t xml:space="preserve">01.050.0356-A      </t>
  </si>
  <si>
    <t>CA5753</t>
  </si>
  <si>
    <t xml:space="preserve">01.050.0357-A      </t>
  </si>
  <si>
    <t>CA5754</t>
  </si>
  <si>
    <t xml:space="preserve">01.050.0358-A      </t>
  </si>
  <si>
    <t>CA5755</t>
  </si>
  <si>
    <t xml:space="preserve">01.050.0359-A      </t>
  </si>
  <si>
    <t>CA5756</t>
  </si>
  <si>
    <t xml:space="preserve">01.050.0360-A      </t>
  </si>
  <si>
    <t>CA5757</t>
  </si>
  <si>
    <t xml:space="preserve">01.050.0361-A      </t>
  </si>
  <si>
    <t>CA5758</t>
  </si>
  <si>
    <t xml:space="preserve">01.050.0362-A      </t>
  </si>
  <si>
    <t>CA5759</t>
  </si>
  <si>
    <t xml:space="preserve">01.050.0363-A      </t>
  </si>
  <si>
    <t>CA5760</t>
  </si>
  <si>
    <t xml:space="preserve">01.050.0364-A      </t>
  </si>
  <si>
    <t>CA5761</t>
  </si>
  <si>
    <t xml:space="preserve">01.050.0365-A      </t>
  </si>
  <si>
    <t>CA5762</t>
  </si>
  <si>
    <t xml:space="preserve">01.050.0366-A      </t>
  </si>
  <si>
    <t>CA5763</t>
  </si>
  <si>
    <t xml:space="preserve">01.050.0367-A      </t>
  </si>
  <si>
    <t>CA5764</t>
  </si>
  <si>
    <t xml:space="preserve">01.050.0368-A      </t>
  </si>
  <si>
    <t>CA5765</t>
  </si>
  <si>
    <t xml:space="preserve">01.050.0369-A      </t>
  </si>
  <si>
    <t>CA5766</t>
  </si>
  <si>
    <t xml:space="preserve">01.050.0370-A      </t>
  </si>
  <si>
    <t>CA5767</t>
  </si>
  <si>
    <t xml:space="preserve">01.050.0371-A      </t>
  </si>
  <si>
    <t>CA5768</t>
  </si>
  <si>
    <t xml:space="preserve">01.050.0372-A      </t>
  </si>
  <si>
    <t>CA5769</t>
  </si>
  <si>
    <t xml:space="preserve">01.050.0373-A      </t>
  </si>
  <si>
    <t>CA5770</t>
  </si>
  <si>
    <t xml:space="preserve">01.050.0374-A      </t>
  </si>
  <si>
    <t>CA5771</t>
  </si>
  <si>
    <t xml:space="preserve">01.050.0375-A      </t>
  </si>
  <si>
    <t>CA5772</t>
  </si>
  <si>
    <t xml:space="preserve">01.050.0376-A      </t>
  </si>
  <si>
    <t>CA5773</t>
  </si>
  <si>
    <t xml:space="preserve">01.050.0377-A      </t>
  </si>
  <si>
    <t>CA5774</t>
  </si>
  <si>
    <t xml:space="preserve">01.050.0378-A      </t>
  </si>
  <si>
    <t>CA5775</t>
  </si>
  <si>
    <t xml:space="preserve">01.050.0379-A      </t>
  </si>
  <si>
    <t>CA5776</t>
  </si>
  <si>
    <t xml:space="preserve">01.050.0380-A      </t>
  </si>
  <si>
    <t>CA5777</t>
  </si>
  <si>
    <t xml:space="preserve">01.050.0381-A      </t>
  </si>
  <si>
    <t>CA5778</t>
  </si>
  <si>
    <t xml:space="preserve">01.050.0382-A      </t>
  </si>
  <si>
    <t>CA5779</t>
  </si>
  <si>
    <t xml:space="preserve">01.050.0383-A      </t>
  </si>
  <si>
    <t>CA5780</t>
  </si>
  <si>
    <t xml:space="preserve">01.050.0384-A      </t>
  </si>
  <si>
    <t>CA5781</t>
  </si>
  <si>
    <t xml:space="preserve">01.050.0385-A      </t>
  </si>
  <si>
    <t>CA5782</t>
  </si>
  <si>
    <t xml:space="preserve">01.050.0386-A      </t>
  </si>
  <si>
    <t>CA5783</t>
  </si>
  <si>
    <t xml:space="preserve">01.050.0387-A      </t>
  </si>
  <si>
    <t>CA5784</t>
  </si>
  <si>
    <t xml:space="preserve">01.050.0388-A      </t>
  </si>
  <si>
    <t>CA5785</t>
  </si>
  <si>
    <t xml:space="preserve">01.050.0389-A      </t>
  </si>
  <si>
    <t>CA5786</t>
  </si>
  <si>
    <t xml:space="preserve">01.050.0390-A      </t>
  </si>
  <si>
    <t>CA5787</t>
  </si>
  <si>
    <t xml:space="preserve">01.050.0391-A      </t>
  </si>
  <si>
    <t>CA5788</t>
  </si>
  <si>
    <t xml:space="preserve">01.050.0392-A      </t>
  </si>
  <si>
    <t>CA5789</t>
  </si>
  <si>
    <t xml:space="preserve">01.050.0393-A      </t>
  </si>
  <si>
    <t>CA5790</t>
  </si>
  <si>
    <t xml:space="preserve">01.050.0394-A      </t>
  </si>
  <si>
    <t>CA5791</t>
  </si>
  <si>
    <t xml:space="preserve">01.050.0395-A      </t>
  </si>
  <si>
    <t>CA5792</t>
  </si>
  <si>
    <t xml:space="preserve">01.050.0396-A      </t>
  </si>
  <si>
    <t>CA5793</t>
  </si>
  <si>
    <t xml:space="preserve">01.050.0397-A      </t>
  </si>
  <si>
    <t>CA5794</t>
  </si>
  <si>
    <t xml:space="preserve">01.050.0398-A      </t>
  </si>
  <si>
    <t>CA5795</t>
  </si>
  <si>
    <t xml:space="preserve">01.050.0399-A      </t>
  </si>
  <si>
    <t>CA5796</t>
  </si>
  <si>
    <t xml:space="preserve">01.050.0400-A      </t>
  </si>
  <si>
    <t>CA5797</t>
  </si>
  <si>
    <t xml:space="preserve">01.050.0401-A      </t>
  </si>
  <si>
    <t>CA5798</t>
  </si>
  <si>
    <t xml:space="preserve">01.050.0402-A      </t>
  </si>
  <si>
    <t>CA5799</t>
  </si>
  <si>
    <t xml:space="preserve">01.050.0403-A      </t>
  </si>
  <si>
    <t>CA5800</t>
  </si>
  <si>
    <t xml:space="preserve">01.050.0404-A      </t>
  </si>
  <si>
    <t>CA5819</t>
  </si>
  <si>
    <t xml:space="preserve">01.050.0423-A      </t>
  </si>
  <si>
    <t>CA5820</t>
  </si>
  <si>
    <t xml:space="preserve">01.050.0424-A      </t>
  </si>
  <si>
    <t>CA5821</t>
  </si>
  <si>
    <t xml:space="preserve">01.050.0425-A      </t>
  </si>
  <si>
    <t>CA5822</t>
  </si>
  <si>
    <t xml:space="preserve">01.050.0426-A      </t>
  </si>
  <si>
    <t>CA5823</t>
  </si>
  <si>
    <t xml:space="preserve">01.050.0427-A      </t>
  </si>
  <si>
    <t>CA5824</t>
  </si>
  <si>
    <t xml:space="preserve">01.050.0428-A      </t>
  </si>
  <si>
    <t>CA5825</t>
  </si>
  <si>
    <t xml:space="preserve">01.050.0429-A      </t>
  </si>
  <si>
    <t>CA5826</t>
  </si>
  <si>
    <t xml:space="preserve">01.050.0430-A      </t>
  </si>
  <si>
    <t>CA5827</t>
  </si>
  <si>
    <t xml:space="preserve">01.050.0431-A      </t>
  </si>
  <si>
    <t>CA5828</t>
  </si>
  <si>
    <t xml:space="preserve">01.050.0432-A      </t>
  </si>
  <si>
    <t>CA5829</t>
  </si>
  <si>
    <t xml:space="preserve">01.050.0433-A      </t>
  </si>
  <si>
    <t>CA5830</t>
  </si>
  <si>
    <t xml:space="preserve">01.050.0434-A      </t>
  </si>
  <si>
    <t>CA5831</t>
  </si>
  <si>
    <t xml:space="preserve">01.050.0435-A      </t>
  </si>
  <si>
    <t>CA5832</t>
  </si>
  <si>
    <t xml:space="preserve">01.050.0436-A      </t>
  </si>
  <si>
    <t>CA5833</t>
  </si>
  <si>
    <t xml:space="preserve">01.050.0437-A      </t>
  </si>
  <si>
    <t>CA5834</t>
  </si>
  <si>
    <t xml:space="preserve">01.050.0438-A      </t>
  </si>
  <si>
    <t>CA5835</t>
  </si>
  <si>
    <t xml:space="preserve">01.050.0439-A      </t>
  </si>
  <si>
    <t>CA5836</t>
  </si>
  <si>
    <t xml:space="preserve">01.050.0440-A      </t>
  </si>
  <si>
    <t>CA5837</t>
  </si>
  <si>
    <t xml:space="preserve">01.050.0441-A      </t>
  </si>
  <si>
    <t>CA5838</t>
  </si>
  <si>
    <t xml:space="preserve">01.050.0442-A      </t>
  </si>
  <si>
    <t>CA5839</t>
  </si>
  <si>
    <t xml:space="preserve">01.050.0443-A      </t>
  </si>
  <si>
    <t>CA5840</t>
  </si>
  <si>
    <t xml:space="preserve">01.050.0444-A      </t>
  </si>
  <si>
    <t>CA5841</t>
  </si>
  <si>
    <t xml:space="preserve">01.050.0445-A      </t>
  </si>
  <si>
    <t>CA5842</t>
  </si>
  <si>
    <t xml:space="preserve">01.050.0446-A      </t>
  </si>
  <si>
    <t>CA5843</t>
  </si>
  <si>
    <t xml:space="preserve">01.050.0447-A      </t>
  </si>
  <si>
    <t>CA5844</t>
  </si>
  <si>
    <t xml:space="preserve">01.050.0448-A      </t>
  </si>
  <si>
    <t>CA5845</t>
  </si>
  <si>
    <t xml:space="preserve">01.050.0449-A      </t>
  </si>
  <si>
    <t>CA5846</t>
  </si>
  <si>
    <t xml:space="preserve">01.050.0450-A      </t>
  </si>
  <si>
    <t>CA5847</t>
  </si>
  <si>
    <t xml:space="preserve">01.050.0451-A      </t>
  </si>
  <si>
    <t>CA5848</t>
  </si>
  <si>
    <t xml:space="preserve">01.050.0452-A      </t>
  </si>
  <si>
    <t>CA5849</t>
  </si>
  <si>
    <t xml:space="preserve">01.050.0453-A      </t>
  </si>
  <si>
    <t>CA5850</t>
  </si>
  <si>
    <t xml:space="preserve">01.050.0454-A      </t>
  </si>
  <si>
    <t>CA5851</t>
  </si>
  <si>
    <t xml:space="preserve">01.050.0455-A      </t>
  </si>
  <si>
    <t>CA5852</t>
  </si>
  <si>
    <t xml:space="preserve">01.050.0456-A      </t>
  </si>
  <si>
    <t>CA5853</t>
  </si>
  <si>
    <t xml:space="preserve">01.050.0457-A      </t>
  </si>
  <si>
    <t>CA5854</t>
  </si>
  <si>
    <t xml:space="preserve">01.050.0458-A      </t>
  </si>
  <si>
    <t>CA5855</t>
  </si>
  <si>
    <t xml:space="preserve">01.050.0459-A      </t>
  </si>
  <si>
    <t>CA5856</t>
  </si>
  <si>
    <t xml:space="preserve">01.050.0460-A      </t>
  </si>
  <si>
    <t>CA5857</t>
  </si>
  <si>
    <t xml:space="preserve">01.050.0461-A      </t>
  </si>
  <si>
    <t>CA5858</t>
  </si>
  <si>
    <t xml:space="preserve">01.050.0462-A      </t>
  </si>
  <si>
    <t>CA5859</t>
  </si>
  <si>
    <t xml:space="preserve">01.050.0463-A      </t>
  </si>
  <si>
    <t>CA5860</t>
  </si>
  <si>
    <t xml:space="preserve">01.050.0464-A      </t>
  </si>
  <si>
    <t>CA5861</t>
  </si>
  <si>
    <t xml:space="preserve">01.050.0465-A      </t>
  </si>
  <si>
    <t>CA5862</t>
  </si>
  <si>
    <t xml:space="preserve">01.050.0466-A      </t>
  </si>
  <si>
    <t>CA5863</t>
  </si>
  <si>
    <t xml:space="preserve">01.050.0467-A      </t>
  </si>
  <si>
    <t>CA5864</t>
  </si>
  <si>
    <t xml:space="preserve">01.050.0468-A      </t>
  </si>
  <si>
    <t>CA5865</t>
  </si>
  <si>
    <t xml:space="preserve">01.050.0469-A      </t>
  </si>
  <si>
    <t>CA5866</t>
  </si>
  <si>
    <t xml:space="preserve">01.050.0470-A      </t>
  </si>
  <si>
    <t>CA5867</t>
  </si>
  <si>
    <t xml:space="preserve">01.050.0471-A      </t>
  </si>
  <si>
    <t>CA5868</t>
  </si>
  <si>
    <t xml:space="preserve">01.050.0472-A      </t>
  </si>
  <si>
    <t>CA5869</t>
  </si>
  <si>
    <t xml:space="preserve">01.050.0473-A      </t>
  </si>
  <si>
    <t>CA5870</t>
  </si>
  <si>
    <t xml:space="preserve">01.050.0474-A      </t>
  </si>
  <si>
    <t>CA5871</t>
  </si>
  <si>
    <t xml:space="preserve">01.050.0475-A      </t>
  </si>
  <si>
    <t>CA5872</t>
  </si>
  <si>
    <t xml:space="preserve">01.050.0476-A      </t>
  </si>
  <si>
    <t>CA5873</t>
  </si>
  <si>
    <t xml:space="preserve">01.050.0478-A      </t>
  </si>
  <si>
    <t>CA5874</t>
  </si>
  <si>
    <t xml:space="preserve">01.050.0479-A      </t>
  </si>
  <si>
    <t>CA5875</t>
  </si>
  <si>
    <t xml:space="preserve">01.050.0480-A      </t>
  </si>
  <si>
    <t>CA5876</t>
  </si>
  <si>
    <t xml:space="preserve">01.050.0481-A      </t>
  </si>
  <si>
    <t>CA5877</t>
  </si>
  <si>
    <t xml:space="preserve">01.050.0482-A      </t>
  </si>
  <si>
    <t>CA5878</t>
  </si>
  <si>
    <t xml:space="preserve">01.050.0483-A      </t>
  </si>
  <si>
    <t>CA5879</t>
  </si>
  <si>
    <t xml:space="preserve">01.050.0484-A      </t>
  </si>
  <si>
    <t>CA5880</t>
  </si>
  <si>
    <t xml:space="preserve">01.050.0485-A      </t>
  </si>
  <si>
    <t>CA5881</t>
  </si>
  <si>
    <t xml:space="preserve">01.050.0486-A      </t>
  </si>
  <si>
    <t>CA5882</t>
  </si>
  <si>
    <t xml:space="preserve">01.050.0487-A      </t>
  </si>
  <si>
    <t>CA5883</t>
  </si>
  <si>
    <t xml:space="preserve">01.050.0488-A      </t>
  </si>
  <si>
    <t>CA5884</t>
  </si>
  <si>
    <t xml:space="preserve">01.050.0489-A      </t>
  </si>
  <si>
    <t>CA5885</t>
  </si>
  <si>
    <t xml:space="preserve">01.050.0490-A      </t>
  </si>
  <si>
    <t>CA5886</t>
  </si>
  <si>
    <t xml:space="preserve">01.050.0491-A      </t>
  </si>
  <si>
    <t>CA5887</t>
  </si>
  <si>
    <t xml:space="preserve">01.050.0493-A      </t>
  </si>
  <si>
    <t>CA5888</t>
  </si>
  <si>
    <t xml:space="preserve">01.050.0494-A      </t>
  </si>
  <si>
    <t>CA5889</t>
  </si>
  <si>
    <t xml:space="preserve">01.050.0495-A      </t>
  </si>
  <si>
    <t>CA5890</t>
  </si>
  <si>
    <t xml:space="preserve">01.050.0496-A      </t>
  </si>
  <si>
    <t>CA5891</t>
  </si>
  <si>
    <t xml:space="preserve">01.050.0497-A      </t>
  </si>
  <si>
    <t>CA5892</t>
  </si>
  <si>
    <t xml:space="preserve">01.050.0498-A      </t>
  </si>
  <si>
    <t>CA5893</t>
  </si>
  <si>
    <t xml:space="preserve">01.050.0499-A      </t>
  </si>
  <si>
    <t>CA5894</t>
  </si>
  <si>
    <t xml:space="preserve">01.050.0500-A      </t>
  </si>
  <si>
    <t>CA5895</t>
  </si>
  <si>
    <t xml:space="preserve">01.050.0501-A      </t>
  </si>
  <si>
    <t>CA5896</t>
  </si>
  <si>
    <t xml:space="preserve">01.050.0502-A      </t>
  </si>
  <si>
    <t>CA5897</t>
  </si>
  <si>
    <t xml:space="preserve">01.050.0503-A      </t>
  </si>
  <si>
    <t>CA5898</t>
  </si>
  <si>
    <t xml:space="preserve">01.050.0504-A      </t>
  </si>
  <si>
    <t>CA5899</t>
  </si>
  <si>
    <t xml:space="preserve">01.050.0505-A      </t>
  </si>
  <si>
    <t>CA5900</t>
  </si>
  <si>
    <t xml:space="preserve">01.050.0506-A      </t>
  </si>
  <si>
    <t>CA5901</t>
  </si>
  <si>
    <t xml:space="preserve">01.050.0508-A      </t>
  </si>
  <si>
    <t>CA5902</t>
  </si>
  <si>
    <t xml:space="preserve">01.050.0509-A      </t>
  </si>
  <si>
    <t>CA5903</t>
  </si>
  <si>
    <t xml:space="preserve">01.050.0510-A      </t>
  </si>
  <si>
    <t>CA5907</t>
  </si>
  <si>
    <t xml:space="preserve">01.050.0515-A      </t>
  </si>
  <si>
    <t>CA5908</t>
  </si>
  <si>
    <t xml:space="preserve">01.050.0516-A      </t>
  </si>
  <si>
    <t>CA5909</t>
  </si>
  <si>
    <t xml:space="preserve">01.050.0517-A      </t>
  </si>
  <si>
    <t>CA5910</t>
  </si>
  <si>
    <t xml:space="preserve">01.050.0518-A      </t>
  </si>
  <si>
    <t>CA5911</t>
  </si>
  <si>
    <t xml:space="preserve">01.050.0519-A      </t>
  </si>
  <si>
    <t>CA5912</t>
  </si>
  <si>
    <t xml:space="preserve">01.050.0520-A      </t>
  </si>
  <si>
    <t>CA5913</t>
  </si>
  <si>
    <t xml:space="preserve">01.050.0521-A      </t>
  </si>
  <si>
    <t>CA5914</t>
  </si>
  <si>
    <t xml:space="preserve">01.050.0522-A      </t>
  </si>
  <si>
    <t>CA5915</t>
  </si>
  <si>
    <t xml:space="preserve">01.050.0523-A      </t>
  </si>
  <si>
    <t>CA5916</t>
  </si>
  <si>
    <t xml:space="preserve">01.050.0524-A      </t>
  </si>
  <si>
    <t>CA5917</t>
  </si>
  <si>
    <t xml:space="preserve">01.050.0525-A      </t>
  </si>
  <si>
    <t>CA5918</t>
  </si>
  <si>
    <t xml:space="preserve">01.050.0526-A      </t>
  </si>
  <si>
    <t>CA5919</t>
  </si>
  <si>
    <t xml:space="preserve">01.050.0527-A      </t>
  </si>
  <si>
    <t>CA5920</t>
  </si>
  <si>
    <t xml:space="preserve">01.050.0528-A      </t>
  </si>
  <si>
    <t>CA5921</t>
  </si>
  <si>
    <t xml:space="preserve">01.050.0530-A      </t>
  </si>
  <si>
    <t>CA5922</t>
  </si>
  <si>
    <t xml:space="preserve">01.050.0531-A      </t>
  </si>
  <si>
    <t>CA5923</t>
  </si>
  <si>
    <t xml:space="preserve">01.050.0532-A      </t>
  </si>
  <si>
    <t>CA5927</t>
  </si>
  <si>
    <t xml:space="preserve">01.050.0537-A      </t>
  </si>
  <si>
    <t>CA5928</t>
  </si>
  <si>
    <t xml:space="preserve">01.050.0538-A      </t>
  </si>
  <si>
    <t>CA5929</t>
  </si>
  <si>
    <t xml:space="preserve">01.050.0539-A      </t>
  </si>
  <si>
    <t>CA5930</t>
  </si>
  <si>
    <t xml:space="preserve">01.050.0540-A      </t>
  </si>
  <si>
    <t>CA5931</t>
  </si>
  <si>
    <t xml:space="preserve">01.050.0541-A      </t>
  </si>
  <si>
    <t>CA5932</t>
  </si>
  <si>
    <t xml:space="preserve">01.050.0542-A      </t>
  </si>
  <si>
    <t>CA5933</t>
  </si>
  <si>
    <t xml:space="preserve">01.050.0543-A      </t>
  </si>
  <si>
    <t>CA5934</t>
  </si>
  <si>
    <t xml:space="preserve">01.050.0544-A      </t>
  </si>
  <si>
    <t>CA5935</t>
  </si>
  <si>
    <t xml:space="preserve">01.050.0545-A      </t>
  </si>
  <si>
    <t>CA5936</t>
  </si>
  <si>
    <t xml:space="preserve">01.050.0546-A      </t>
  </si>
  <si>
    <t>CA5937</t>
  </si>
  <si>
    <t xml:space="preserve">01.050.0547-A      </t>
  </si>
  <si>
    <t>CA5938</t>
  </si>
  <si>
    <t xml:space="preserve">01.050.0548-A      </t>
  </si>
  <si>
    <t>CA5939</t>
  </si>
  <si>
    <t xml:space="preserve">01.050.0549-A      </t>
  </si>
  <si>
    <t>CA5940</t>
  </si>
  <si>
    <t xml:space="preserve">01.050.0550-A      </t>
  </si>
  <si>
    <t>CA5941</t>
  </si>
  <si>
    <t xml:space="preserve">01.050.0551-A      </t>
  </si>
  <si>
    <t>CA5942</t>
  </si>
  <si>
    <t xml:space="preserve">01.050.0552-A      </t>
  </si>
  <si>
    <t>CA5943</t>
  </si>
  <si>
    <t xml:space="preserve">01.050.0553-A      </t>
  </si>
  <si>
    <t>CA5944</t>
  </si>
  <si>
    <t xml:space="preserve">01.050.0554-A      </t>
  </si>
  <si>
    <t>CA5945</t>
  </si>
  <si>
    <t xml:space="preserve">01.050.0150-A      </t>
  </si>
  <si>
    <t>CA5946</t>
  </si>
  <si>
    <t xml:space="preserve">01.050.0151-A      </t>
  </si>
  <si>
    <t>CA5947</t>
  </si>
  <si>
    <t xml:space="preserve">01.050.0152-A      </t>
  </si>
  <si>
    <t>CA5948</t>
  </si>
  <si>
    <t xml:space="preserve">01.050.0560-A      </t>
  </si>
  <si>
    <t>CA5949</t>
  </si>
  <si>
    <t xml:space="preserve">01.050.0561-A      </t>
  </si>
  <si>
    <t>CA5950</t>
  </si>
  <si>
    <t xml:space="preserve">01.050.0562-A      </t>
  </si>
  <si>
    <t>CA5951</t>
  </si>
  <si>
    <t xml:space="preserve">01.050.0563-A      </t>
  </si>
  <si>
    <t>CA5952</t>
  </si>
  <si>
    <t xml:space="preserve">01.050.0564-A      </t>
  </si>
  <si>
    <t>CA5953</t>
  </si>
  <si>
    <t xml:space="preserve">01.050.0565-A      </t>
  </si>
  <si>
    <t>CA5956</t>
  </si>
  <si>
    <t xml:space="preserve">01.050.0225-A      </t>
  </si>
  <si>
    <t>CA5957</t>
  </si>
  <si>
    <t xml:space="preserve">01.050.0226-A      </t>
  </si>
  <si>
    <t>CA5958</t>
  </si>
  <si>
    <t xml:space="preserve">01.050.0227-A      </t>
  </si>
  <si>
    <t>CA5959</t>
  </si>
  <si>
    <t xml:space="preserve">01.050.0580-A      </t>
  </si>
  <si>
    <t>CA5960</t>
  </si>
  <si>
    <t xml:space="preserve">01.050.0581-A      </t>
  </si>
  <si>
    <t>CA5961</t>
  </si>
  <si>
    <t xml:space="preserve">01.050.0582-A      </t>
  </si>
  <si>
    <t>CA5962</t>
  </si>
  <si>
    <t xml:space="preserve">01.050.0586-A      </t>
  </si>
  <si>
    <t>CA5963</t>
  </si>
  <si>
    <t xml:space="preserve">01.050.0587-A      </t>
  </si>
  <si>
    <t>CA5964</t>
  </si>
  <si>
    <t xml:space="preserve">01.050.0588-A      </t>
  </si>
  <si>
    <t>CA5965</t>
  </si>
  <si>
    <t xml:space="preserve">01.016.0201-A      </t>
  </si>
  <si>
    <t>CA5966</t>
  </si>
  <si>
    <t xml:space="preserve">01.016.0202-A      </t>
  </si>
  <si>
    <t>CA5967</t>
  </si>
  <si>
    <t xml:space="preserve">01.016.0204-A      </t>
  </si>
  <si>
    <t>CA5968</t>
  </si>
  <si>
    <t xml:space="preserve">01.016.0205-A      </t>
  </si>
  <si>
    <t>CA5969</t>
  </si>
  <si>
    <t xml:space="preserve">01.016.0207-A      </t>
  </si>
  <si>
    <t>CA5970</t>
  </si>
  <si>
    <t xml:space="preserve">01.016.0208-A      </t>
  </si>
  <si>
    <t>CA5971</t>
  </si>
  <si>
    <t xml:space="preserve">01.016.0210-A      </t>
  </si>
  <si>
    <t>CA5972</t>
  </si>
  <si>
    <t xml:space="preserve">01.016.0211-A      </t>
  </si>
  <si>
    <t>CA5973</t>
  </si>
  <si>
    <t xml:space="preserve">01.016.0221-A      </t>
  </si>
  <si>
    <t>CA5974</t>
  </si>
  <si>
    <t xml:space="preserve">01.016.0222-A      </t>
  </si>
  <si>
    <t>CA5975</t>
  </si>
  <si>
    <t xml:space="preserve">01.016.0224-A      </t>
  </si>
  <si>
    <t>CA5976</t>
  </si>
  <si>
    <t xml:space="preserve">01.016.0225-A      </t>
  </si>
  <si>
    <t>CA5977</t>
  </si>
  <si>
    <t xml:space="preserve">01.016.0227-A      </t>
  </si>
  <si>
    <t>CA5978</t>
  </si>
  <si>
    <t xml:space="preserve">01.016.0228-A      </t>
  </si>
  <si>
    <t>CA5979</t>
  </si>
  <si>
    <t xml:space="preserve">01.016.0230-A      </t>
  </si>
  <si>
    <t>CA5980</t>
  </si>
  <si>
    <t xml:space="preserve">01.016.0231-A      </t>
  </si>
  <si>
    <t>CA5981</t>
  </si>
  <si>
    <t xml:space="preserve">01.016.0241-A      </t>
  </si>
  <si>
    <t>CA5982</t>
  </si>
  <si>
    <t xml:space="preserve">01.016.0242-A      </t>
  </si>
  <si>
    <t>CA5983</t>
  </si>
  <si>
    <t xml:space="preserve">01.016.0244-A      </t>
  </si>
  <si>
    <t>CA5984</t>
  </si>
  <si>
    <t xml:space="preserve">01.016.0245-A      </t>
  </si>
  <si>
    <t>CA5985</t>
  </si>
  <si>
    <t xml:space="preserve">01.016.0247-A      </t>
  </si>
  <si>
    <t>CA5986</t>
  </si>
  <si>
    <t xml:space="preserve">01.016.0248-A      </t>
  </si>
  <si>
    <t>CA5987</t>
  </si>
  <si>
    <t xml:space="preserve">01.016.0250-A      </t>
  </si>
  <si>
    <t>CA5988</t>
  </si>
  <si>
    <t xml:space="preserve">01.016.0251-A      </t>
  </si>
  <si>
    <t>CA5989</t>
  </si>
  <si>
    <t xml:space="preserve">01.050.0222-A      </t>
  </si>
  <si>
    <t>CA5990</t>
  </si>
  <si>
    <t xml:space="preserve">01.050.0223-A      </t>
  </si>
  <si>
    <t>CA5991</t>
  </si>
  <si>
    <t xml:space="preserve">01.050.0224-A      </t>
  </si>
  <si>
    <t>CA5992</t>
  </si>
  <si>
    <t xml:space="preserve">01.050.0570-A      </t>
  </si>
  <si>
    <t>CA5993</t>
  </si>
  <si>
    <t xml:space="preserve">01.050.0571-A      </t>
  </si>
  <si>
    <t>CA5994</t>
  </si>
  <si>
    <t xml:space="preserve">01.050.0572-A      </t>
  </si>
  <si>
    <t>CA5995</t>
  </si>
  <si>
    <t xml:space="preserve">01.050.0575-A      </t>
  </si>
  <si>
    <t>CA5996</t>
  </si>
  <si>
    <t xml:space="preserve">01.050.0576-A      </t>
  </si>
  <si>
    <t>CA5997</t>
  </si>
  <si>
    <t xml:space="preserve">01.050.0577-A      </t>
  </si>
  <si>
    <t>CA5999</t>
  </si>
  <si>
    <t xml:space="preserve">01.001.0450-A      </t>
  </si>
  <si>
    <t>CA6000</t>
  </si>
  <si>
    <t xml:space="preserve">01.001.0460-A      </t>
  </si>
  <si>
    <t>CA6001</t>
  </si>
  <si>
    <t xml:space="preserve">01.050.0800-A      </t>
  </si>
  <si>
    <t>CA6002</t>
  </si>
  <si>
    <t xml:space="preserve">01.050.0801-A      </t>
  </si>
  <si>
    <t>CA6003</t>
  </si>
  <si>
    <t xml:space="preserve">01.050.0802-A      </t>
  </si>
  <si>
    <t>CA6004</t>
  </si>
  <si>
    <t xml:space="preserve">01.050.0805-A      </t>
  </si>
  <si>
    <t>CA6005</t>
  </si>
  <si>
    <t xml:space="preserve">01.050.0806-A      </t>
  </si>
  <si>
    <t>CA6006</t>
  </si>
  <si>
    <t xml:space="preserve">01.050.0807-A      </t>
  </si>
  <si>
    <t>CA6007</t>
  </si>
  <si>
    <t xml:space="preserve">01.050.0810-A      </t>
  </si>
  <si>
    <t>CA6008</t>
  </si>
  <si>
    <t xml:space="preserve">01.050.0811-A      </t>
  </si>
  <si>
    <t>CA6009</t>
  </si>
  <si>
    <t xml:space="preserve">01.050.0812-A      </t>
  </si>
  <si>
    <t>CA6010</t>
  </si>
  <si>
    <t xml:space="preserve">01.050.0815-A      </t>
  </si>
  <si>
    <t>CA6011</t>
  </si>
  <si>
    <t xml:space="preserve">01.050.0816-A      </t>
  </si>
  <si>
    <t>CA6012</t>
  </si>
  <si>
    <t xml:space="preserve">01.050.0817-A      </t>
  </si>
  <si>
    <t>CA6013</t>
  </si>
  <si>
    <t xml:space="preserve">01.050.0820-A      </t>
  </si>
  <si>
    <t>CA6014</t>
  </si>
  <si>
    <t xml:space="preserve">01.050.0821-A      </t>
  </si>
  <si>
    <t>CA6015</t>
  </si>
  <si>
    <t xml:space="preserve">01.050.0822-A      </t>
  </si>
  <si>
    <t>CA6016</t>
  </si>
  <si>
    <t xml:space="preserve">01.050.0825-A      </t>
  </si>
  <si>
    <t>CA6017</t>
  </si>
  <si>
    <t xml:space="preserve">01.050.0826-A      </t>
  </si>
  <si>
    <t>CA6018</t>
  </si>
  <si>
    <t xml:space="preserve">01.050.0827-A      </t>
  </si>
  <si>
    <t>CA6019</t>
  </si>
  <si>
    <t xml:space="preserve">01.050.0830-A      </t>
  </si>
  <si>
    <t>CA6020</t>
  </si>
  <si>
    <t xml:space="preserve">01.050.0831-A      </t>
  </si>
  <si>
    <t>CA6021</t>
  </si>
  <si>
    <t xml:space="preserve">01.050.0832-A      </t>
  </si>
  <si>
    <t>CA6022</t>
  </si>
  <si>
    <t xml:space="preserve">01.050.0835-A      </t>
  </si>
  <si>
    <t>CA6023</t>
  </si>
  <si>
    <t xml:space="preserve">01.050.0836-A      </t>
  </si>
  <si>
    <t>CA6024</t>
  </si>
  <si>
    <t xml:space="preserve">01.050.0837-A      </t>
  </si>
  <si>
    <t>CA6025</t>
  </si>
  <si>
    <t xml:space="preserve">01.050.0840-A      </t>
  </si>
  <si>
    <t>CA6026</t>
  </si>
  <si>
    <t xml:space="preserve">01.050.0841-A      </t>
  </si>
  <si>
    <t>CA6027</t>
  </si>
  <si>
    <t xml:space="preserve">01.050.0842-A      </t>
  </si>
  <si>
    <t>CA6028</t>
  </si>
  <si>
    <t xml:space="preserve">01.050.0845-A      </t>
  </si>
  <si>
    <t>CA6029</t>
  </si>
  <si>
    <t xml:space="preserve">01.050.0846-A      </t>
  </si>
  <si>
    <t>CA6030</t>
  </si>
  <si>
    <t xml:space="preserve">01.050.0847-A      </t>
  </si>
  <si>
    <t>CA6031</t>
  </si>
  <si>
    <t xml:space="preserve">01.050.0850-A      </t>
  </si>
  <si>
    <t>CA6032</t>
  </si>
  <si>
    <t xml:space="preserve">01.050.0851-A      </t>
  </si>
  <si>
    <t>CA6033</t>
  </si>
  <si>
    <t xml:space="preserve">01.050.0852-A      </t>
  </si>
  <si>
    <t>CA6034</t>
  </si>
  <si>
    <t xml:space="preserve">01.050.0855-A      </t>
  </si>
  <si>
    <t>CA6035</t>
  </si>
  <si>
    <t xml:space="preserve">01.050.0856-A      </t>
  </si>
  <si>
    <t>CA6036</t>
  </si>
  <si>
    <t xml:space="preserve">01.050.0860-A      </t>
  </si>
  <si>
    <t>CA6037</t>
  </si>
  <si>
    <t xml:space="preserve">01.050.0861-A      </t>
  </si>
  <si>
    <t>CA6038</t>
  </si>
  <si>
    <t xml:space="preserve">01.050.0865-A      </t>
  </si>
  <si>
    <t>CA6039</t>
  </si>
  <si>
    <t xml:space="preserve">01.050.0870-A      </t>
  </si>
  <si>
    <t>CA6040</t>
  </si>
  <si>
    <t xml:space="preserve">01.050.0871-A      </t>
  </si>
  <si>
    <t>CA6041</t>
  </si>
  <si>
    <t xml:space="preserve">01.050.0875-A      </t>
  </si>
  <si>
    <t>CA6042</t>
  </si>
  <si>
    <t xml:space="preserve">01.050.0876-A      </t>
  </si>
  <si>
    <t>CA6043</t>
  </si>
  <si>
    <t xml:space="preserve">01.050.0880-A      </t>
  </si>
  <si>
    <t>CA6044</t>
  </si>
  <si>
    <t xml:space="preserve">01.050.0881-A      </t>
  </si>
  <si>
    <t>CA6045</t>
  </si>
  <si>
    <t xml:space="preserve">01.050.0885-A      </t>
  </si>
  <si>
    <t>CA6046</t>
  </si>
  <si>
    <t xml:space="preserve">01.050.0886-A      </t>
  </si>
  <si>
    <t>CA6047</t>
  </si>
  <si>
    <t xml:space="preserve">01.050.0890-A      </t>
  </si>
  <si>
    <t>CA6048</t>
  </si>
  <si>
    <t xml:space="preserve">01.050.0891-A      </t>
  </si>
  <si>
    <t>CA6049</t>
  </si>
  <si>
    <t xml:space="preserve">01.050.0895-A      </t>
  </si>
  <si>
    <t>CA6050</t>
  </si>
  <si>
    <t xml:space="preserve">01.050.0900-A      </t>
  </si>
  <si>
    <t>CA6051</t>
  </si>
  <si>
    <t xml:space="preserve">01.050.0901-A      </t>
  </si>
  <si>
    <t>CA6052</t>
  </si>
  <si>
    <t xml:space="preserve">01.050.0905-A      </t>
  </si>
  <si>
    <t>CA6053</t>
  </si>
  <si>
    <t xml:space="preserve">01.050.0906-A      </t>
  </si>
  <si>
    <t>CA6054</t>
  </si>
  <si>
    <t xml:space="preserve">01.050.0910-A      </t>
  </si>
  <si>
    <t>CA6055</t>
  </si>
  <si>
    <t xml:space="preserve">01.050.0911-A      </t>
  </si>
  <si>
    <t>CA6056</t>
  </si>
  <si>
    <t xml:space="preserve">01.050.0912-A      </t>
  </si>
  <si>
    <t>CA6057</t>
  </si>
  <si>
    <t xml:space="preserve">01.050.0915-A      </t>
  </si>
  <si>
    <t>CA6058</t>
  </si>
  <si>
    <t xml:space="preserve">01.050.0920-A      </t>
  </si>
  <si>
    <t>CA6059</t>
  </si>
  <si>
    <t xml:space="preserve">01.050.0921-A      </t>
  </si>
  <si>
    <t>CA6060</t>
  </si>
  <si>
    <t xml:space="preserve">01.050.0925-A      </t>
  </si>
  <si>
    <t>CA6061</t>
  </si>
  <si>
    <t xml:space="preserve">01.050.0926-A      </t>
  </si>
  <si>
    <t>CA6062</t>
  </si>
  <si>
    <t xml:space="preserve">01.050.0927-A      </t>
  </si>
  <si>
    <t>CA6063</t>
  </si>
  <si>
    <t xml:space="preserve">01.050.0930-A      </t>
  </si>
  <si>
    <t>CA6064</t>
  </si>
  <si>
    <t xml:space="preserve">01.050.0931-A      </t>
  </si>
  <si>
    <t>CA6065</t>
  </si>
  <si>
    <t xml:space="preserve">01.050.0932-A      </t>
  </si>
  <si>
    <t>CA6066</t>
  </si>
  <si>
    <t xml:space="preserve">01.050.0935-A      </t>
  </si>
  <si>
    <t>CA6067</t>
  </si>
  <si>
    <t xml:space="preserve">01.050.0940-A      </t>
  </si>
  <si>
    <t>CA6068</t>
  </si>
  <si>
    <t xml:space="preserve">01.050.0941-A      </t>
  </si>
  <si>
    <t>CA6069</t>
  </si>
  <si>
    <t xml:space="preserve">01.050.0945-A      </t>
  </si>
  <si>
    <t>CA6070</t>
  </si>
  <si>
    <t xml:space="preserve">01.050.0946-A      </t>
  </si>
  <si>
    <t>CA6071</t>
  </si>
  <si>
    <t xml:space="preserve">01.050.0947-A      </t>
  </si>
  <si>
    <t>CA6072</t>
  </si>
  <si>
    <t xml:space="preserve">01.050.0950-A      </t>
  </si>
  <si>
    <t>CA6073</t>
  </si>
  <si>
    <t xml:space="preserve">01.050.0951-A      </t>
  </si>
  <si>
    <t>CA6074</t>
  </si>
  <si>
    <t xml:space="preserve">01.050.0952-A      </t>
  </si>
  <si>
    <t>CA6075</t>
  </si>
  <si>
    <t xml:space="preserve">01.050.0955-A      </t>
  </si>
  <si>
    <t>CA6076</t>
  </si>
  <si>
    <t xml:space="preserve">01.050.0956-A      </t>
  </si>
  <si>
    <t>CA6077</t>
  </si>
  <si>
    <t xml:space="preserve">01.050.0957-A      </t>
  </si>
  <si>
    <t>CA6078</t>
  </si>
  <si>
    <t xml:space="preserve">01.050.0960-A      </t>
  </si>
  <si>
    <t>CA6079</t>
  </si>
  <si>
    <t xml:space="preserve">01.050.0961-A      </t>
  </si>
  <si>
    <t>CA6080</t>
  </si>
  <si>
    <t xml:space="preserve">01.050.0962-A      </t>
  </si>
  <si>
    <t>CA6081</t>
  </si>
  <si>
    <t xml:space="preserve">01.050.0965-A      </t>
  </si>
  <si>
    <t>CA6082</t>
  </si>
  <si>
    <t xml:space="preserve">01.050.0966-A      </t>
  </si>
  <si>
    <t>CA6083</t>
  </si>
  <si>
    <t xml:space="preserve">01.050.0967-A      </t>
  </si>
  <si>
    <t>CA6084</t>
  </si>
  <si>
    <t xml:space="preserve">01.050.0970-A      </t>
  </si>
  <si>
    <t>CA6085</t>
  </si>
  <si>
    <t xml:space="preserve">01.050.0971-A      </t>
  </si>
  <si>
    <t>CA6086</t>
  </si>
  <si>
    <t xml:space="preserve">01.050.0972-A      </t>
  </si>
  <si>
    <t>CA6087</t>
  </si>
  <si>
    <t xml:space="preserve">01.050.0975-A      </t>
  </si>
  <si>
    <t>CA6088</t>
  </si>
  <si>
    <t xml:space="preserve">01.050.0976-A      </t>
  </si>
  <si>
    <t>CA6089</t>
  </si>
  <si>
    <t xml:space="preserve">01.050.0977-A      </t>
  </si>
  <si>
    <t>CA6090</t>
  </si>
  <si>
    <t xml:space="preserve">01.050.0980-A      </t>
  </si>
  <si>
    <t>CA6091</t>
  </si>
  <si>
    <t xml:space="preserve">01.050.0981-A      </t>
  </si>
  <si>
    <t>CA6092</t>
  </si>
  <si>
    <t xml:space="preserve">01.050.0982-A      </t>
  </si>
  <si>
    <t>CA6093</t>
  </si>
  <si>
    <t xml:space="preserve">01.050.0985-A      </t>
  </si>
  <si>
    <t>CA6094</t>
  </si>
  <si>
    <t xml:space="preserve">01.050.0986-A      </t>
  </si>
  <si>
    <t>CA6095</t>
  </si>
  <si>
    <t xml:space="preserve">01.050.0987-A      </t>
  </si>
  <si>
    <t>CA6096</t>
  </si>
  <si>
    <t xml:space="preserve">01.050.1000-A      </t>
  </si>
  <si>
    <t>CA6097</t>
  </si>
  <si>
    <t xml:space="preserve">01.050.1001-A      </t>
  </si>
  <si>
    <t>CA6098</t>
  </si>
  <si>
    <t xml:space="preserve">01.050.1002-A      </t>
  </si>
  <si>
    <t>CB0001</t>
  </si>
  <si>
    <t xml:space="preserve">02.001.0001-0      </t>
  </si>
  <si>
    <t xml:space="preserve">TAPUME DE VEDACAO OU PROTECAO,EXECUTADO C/CHAPAS DE MADEIRA COMPENSADA,RESINADA,LISA,DE COLAGEM FENOLICA,A PROVA D`AGUA,COM 2,20X1,10M E 6MM DE ESPESSURA,PREGADAS EM PECAS DE MADEIRA DE 3ª DE 3"X3" HORIZONTAIS E VERTICAIS A CADA 1,22M,EXCLUSIVE PINTURA  </t>
  </si>
  <si>
    <t>CB0002</t>
  </si>
  <si>
    <t xml:space="preserve">02.001.0002-0      </t>
  </si>
  <si>
    <t xml:space="preserve">TAPUME DE VEDACAO OU PROTECAO,EXECUTADO C/CHAPAS DE MADEIRA COMPENSADA,RESINADA,LISA,DE COLAGEM FENOLICA,A PROVA D`AGUA,COM 2,20X1,10M E 6MM DE ESPESSURA,PREGADAS EM PECAS DE MADEIRA DE 3ª DE 3"X3" HORIZONTAIS E VERTICAIS A CADA 1,22M,EXCLUSIVE PINTURA,COM UTILIZACAO 2 VEZES  </t>
  </si>
  <si>
    <t>CB0003</t>
  </si>
  <si>
    <t xml:space="preserve">02.001.0003-0      </t>
  </si>
  <si>
    <t xml:space="preserve">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  </t>
  </si>
  <si>
    <t>CB0004</t>
  </si>
  <si>
    <t xml:space="preserve">02.003.0001-1      </t>
  </si>
  <si>
    <t xml:space="preserve">TAPUME DE VEDACAO OU PROTECAO,EXECUTADO COM TABUAS DE MADEIRA DE 3ª DE 1"X9" E 1"X12" PREGADAS EM PECAS DE MADEIRA DE 3ªDE 3"X3" VERTICAIS A CADA 1,50M,EXCLUSIVE PINTURA  </t>
  </si>
  <si>
    <t>CB0005</t>
  </si>
  <si>
    <t xml:space="preserve">02.004.0001-0      </t>
  </si>
  <si>
    <t xml:space="preserve">BARRACAO DE OBRA,COM PAREDES E PISO DE TABUAS DE MADEIRA DE 3ª,COBERTURA DE TELHAS DE FIBROCIMENTO DE 6MM,E INSTALACOES,EXCLUSIVE PINTURA,SENDO REAPROVEITADO 2 VEZES  </t>
  </si>
  <si>
    <t>CB0006</t>
  </si>
  <si>
    <t xml:space="preserve">02.004.0002-1      </t>
  </si>
  <si>
    <t xml:space="preserve">BARRACAO OBRA C/PAREDES CHAPAS MADEIRA COMPENSADA,PLASTIF.,LISA,COLAG EM FENOLICA,PROVA D`AGUA, COM 10MM ESP.PISO E ESTRUTURA MADEIRA 3ª,COBERTURA TELHAS ONDULADAS 6MM FIBROCIMENTO,EXCL.PINT.E LIGACOES PROVISORIAS,INCL.INST.,APARELH OS,ESQUADRIAS E FERRAG.,PROJ.Nº2005/EMOP,ESCRI TORIO,SANITARIOS,DEPOSITOS E TORRE C/CAIXA D`AGUA 500L,REAPROVEITADO 5 VEZES  </t>
  </si>
  <si>
    <t>CB0007</t>
  </si>
  <si>
    <t xml:space="preserve">02.004.0003-0      </t>
  </si>
  <si>
    <t xml:space="preserve">BARRACAO OBRA C/PAREDES CHAPAS MADEIRA COMPENSADA,PLASTIF.,LISA,COLAG EM FENOLICA,PROVA D'AGUA, COM 10MM ESP.PISO E ESTRUTURA MADEIRA 3ª,COBERTURA TELHAS ONDULADAS 6MM FIBROCIMENTO,EXCL.PINT.E LIGACOES PROVISORIAS,INCL.INST.,APARELH OS,ESQUADRIAS E FERRAG.,PROJ.Nº2006/EMOP,ESCRI TORIO,SANITARIOS,DEPOSITOS E TORRE C/CAIXA D`AGUA 500L,REAPROVEITADO 5 VEZES  </t>
  </si>
  <si>
    <t>CB0008</t>
  </si>
  <si>
    <t xml:space="preserve">02.004.0004-0      </t>
  </si>
  <si>
    <t xml:space="preserve">BARRACAO OBRA C/PAREDES CHAPAS MADEIRA COMPENSADA,PLASTIF.,LISA,COLAG EM FENOLICA,PROVA D`AGUA, COM 10MM ESP.PISO E ESTRUTURA MADEIRA 3ª,COBERTURA TELHAS ONDULADAS 6MM,FIBROCIMENTO,EXCL.PINT.E LIGACOES PROVISORIAS,INCL.INST.,APARELH OS, ESQUADRIAS E FERRAG.,PROJ.Nº2007/EMOP,ESCRI TORIO,SANITARIOS,DEPOSITOS E TORRE C/CAIXA D`AGUA 500L,REAPROVEITADO 5 VEZES  </t>
  </si>
  <si>
    <t>CB0009</t>
  </si>
  <si>
    <t xml:space="preserve">02.004.0005-0      </t>
  </si>
  <si>
    <t xml:space="preserve">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  </t>
  </si>
  <si>
    <t>CB0010</t>
  </si>
  <si>
    <t xml:space="preserve">02.004.0006-0      </t>
  </si>
  <si>
    <t xml:space="preserve">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  </t>
  </si>
  <si>
    <t>CB0011</t>
  </si>
  <si>
    <t xml:space="preserve">02.004.0007-0      </t>
  </si>
  <si>
    <t xml:space="preserve">BARRACAO OBRA C/PAREDES CHAPAS MAD.COMP.PLASTIF.LISA,COLAGEM FENOLICA,PROVA D'AGUA,2,44X1,22M,9MM ESP.PISO/ESTRUT.MAD.3ª,COBERT. TELHAS ONDULADAS 6MM FIBROCIMENTO,EXCL.PINT.E LIG.PROVIS.INCL.INST.APARELHOS ,ESQUADRIAS E FERRAG.PROJ.2005,ESCRIT.SANITA RIOS,DEPOSITOS E TORRE C/CAIXA D'AGUA 1000L,REAPROVEITADO 5 VEZES,C/ALOJAMENTO CONF.PROJ.2008,ACIMA SOLO 2,50M  </t>
  </si>
  <si>
    <t>CB0012</t>
  </si>
  <si>
    <t xml:space="preserve">02.004.0012-0      </t>
  </si>
  <si>
    <t xml:space="preserve">SANITARIO COM VASO E CHUVEIRO PARA PESSOAL DE OBRA,COM 2,00M2 EXECUTADO COM TABUAS DE MADEIRA DE 3ª,E TELHAS ONDULADAS DE 6MM DE FIBROCIMENTO,INCLUSIVE INSTALACOES,APARELHOS,ESQUADRI AS E FERRAGENS CONSIDERANDO REAPROVEITAMENTO DAS INSTALACOES E APARELHOS 2 VEZES  </t>
  </si>
  <si>
    <t>CB0013</t>
  </si>
  <si>
    <t xml:space="preserve">02.004.0013-0      </t>
  </si>
  <si>
    <t xml:space="preserve">SANITARIO COM VASO E CHUVEIRO PARA PESSOAL DE OBRA,COLETIVO DE 2 UNIDADES E 4,00M2 EXECUTADO COM TABUAS DE MADEIRA DE 3ª,E TELHAS ONDULADAS DE 6MM DE FIBROCIMENTO,INCLUSIVE INSTALACOES,APARELHOS,ESQUADRI AS E FERRAGENS CONSIDERANDO REAPROVEITAMENTO DAS INSTALACOES E APARELHOS 2 VEZES  </t>
  </si>
  <si>
    <t>CB0014</t>
  </si>
  <si>
    <t xml:space="preserve">02.006.0010-0      </t>
  </si>
  <si>
    <t xml:space="preserve">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  </t>
  </si>
  <si>
    <t xml:space="preserve">UNXM  </t>
  </si>
  <si>
    <t>CB0015</t>
  </si>
  <si>
    <t xml:space="preserve">02.006.0015-0      </t>
  </si>
  <si>
    <t xml:space="preserve">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 M 04.005.0300),CARGA E DESCARGA(VIDE ITEM 04.013.0015)  </t>
  </si>
  <si>
    <t>CB0018</t>
  </si>
  <si>
    <t xml:space="preserve">02.006.0030-0      </t>
  </si>
  <si>
    <t xml:space="preserve">ALUGUEL CONTAINER,PARA SANITARIO-VESTIARIO,MEDINDO 2,20M LARGURA,6,20M COMPRIMENTO E 2,50M ALTURA,CHAPAS ACO C/NERVURASTRAPEZOIDAIS,ISOLAME NTO TERMO-ACUSTICO FORRO,CHASSIS REFORCADO E PISO COMPENSADO NAVAL,INCL.INST.ELETRICAS E HIDRO-SANITARIAS,ACESSORIOS,7 VASOS SANITARIOS,1 LAVATORIO E 1 MICTORIO,EXCL.TRANSP.,CARGA E DESCARGA  </t>
  </si>
  <si>
    <t>CB0019</t>
  </si>
  <si>
    <t xml:space="preserve">02.010.0001-0      </t>
  </si>
  <si>
    <t xml:space="preserve">GALPAO ABERTO PARA OFICINAS E DEPOSITOS DE CANTEIRO DE OBRAS,ESTRUTURADO EM MADEIRA DE LEI,COBERTURA DE TELHAS DE CIMENTO SEM AMIANTO ONDULADAS,DE 6MM DE ESPESSURA,PISO CIMENTADO EPREPARO DO TERRENO  </t>
  </si>
  <si>
    <t>CB0020</t>
  </si>
  <si>
    <t xml:space="preserve">02.010.0002-0      </t>
  </si>
  <si>
    <t xml:space="preserve">GALPAO ABERTO PARA OFICINAS E DEPOSITOS DE CANTEIRO DE OBRAS,ESTRUTURADO EM MADEIRA DE LEI,COBERTURA DE TELHAS DE CIMENTO SEM AMIANTO ONDULADAS,DE 6MM DE ESPESSURA,PISO CIMENTADO EPREPARO DO TERRENO,SENDO A MADEIRA E A COBERTURA EMPREGADAS3 VEZES  </t>
  </si>
  <si>
    <t>CB0021</t>
  </si>
  <si>
    <t xml:space="preserve">02.011.0001-0      </t>
  </si>
  <si>
    <t xml:space="preserve">CERCA PROTETORA DE BORDA DE VALA,CONSTRUIDA COM MONTANTES DE 3"X3" DE MADEIRA DE 3ª,C/1,50M DE COMPRIMENTO,FICANDO 0,50MENTERRADO, COM INTERVALO DE 2,00M E 2 TABUAS DE MADEIRA DE1"X12",HORIZONTAIS,COM 40CM DE SEPARACAO,COM APROVEITAMENTODE UMA VEZ DA MADEIRA  </t>
  </si>
  <si>
    <t>CB0022</t>
  </si>
  <si>
    <t xml:space="preserve">02.011.0002-0      </t>
  </si>
  <si>
    <t xml:space="preserve">CERCA PROTETORA DE BORDA DE VALA,CONSTRUIDA COM MONTANTES DE 3"X3" DE MADEIRA DE 3ª,COM 1,50M DE COMPRIMENTO,FICANDO 0,50M ENTERRADO,COM INTERVALO DE 2,00M E 2 TABUAS DE MADEIRA DE1"X12",HORIZONTAIS,COM 40CM DE SEPARACAO,COM APROVEITAMENTODE 3 VEZES DA MADEIRA  </t>
  </si>
  <si>
    <t>CB0023</t>
  </si>
  <si>
    <t xml:space="preserve">02.011.0003-0      </t>
  </si>
  <si>
    <t xml:space="preserve">RETIRADA E RECOLOCACAO DA CERCA PROTETORA DE BORDA DE VALA,SEGUNDO DESCRICAO DO ITEM 02.011.0001,EXCETO MATERIAIS  </t>
  </si>
  <si>
    <t>CB0024</t>
  </si>
  <si>
    <t xml:space="preserve">02.011.0010-0      </t>
  </si>
  <si>
    <t xml:space="preserve">CERCA PROTETORA DE BORDA DE VALA OU OBRA,COM TELA PLASTICA NA COR LARANJA OU AMARELA,CONSIDERANDO 2 VEZES DE UTILIZACAO,INCLUSIVE APOIOS,FORNECIMENTO,COLOCACAO E RETIRADA  </t>
  </si>
  <si>
    <t>CB0025</t>
  </si>
  <si>
    <t xml:space="preserve">02.015.0001-0      </t>
  </si>
  <si>
    <t xml:space="preserve">INSTALACAO E LIGACAO PROVISORIA PARA ABASTECIMENTO DE AGUA E ESGOTAMENTO SANITARIO EM CANTEIRO DE OBRAS,INCLUSIVE ESCAVACAO,EXCLUSIVE REPOSICAO DA PAVIMENTACAO DO LOGRADOURO PUBLICO  </t>
  </si>
  <si>
    <t>CB0026</t>
  </si>
  <si>
    <t xml:space="preserve">02.016.0001-0      </t>
  </si>
  <si>
    <t xml:space="preserve">INSTALACAO E LIGACAO PROVISORIA DE ALIMENTACAO DE ENERGIA ELETRICA,EM BAIXA TENSAO,PARA CANTEIRO DE OBRAS,M3-CHAVE 100A,CARGA 3KW,20CV,EXCLUSIVE O FORNECIMENTO DO MEDIDOR  </t>
  </si>
  <si>
    <t>CB0027</t>
  </si>
  <si>
    <t xml:space="preserve">02.016.0003-0      </t>
  </si>
  <si>
    <t xml:space="preserve">ENTRADA DE SERVICO AEREA,EM MEDIA TENSAO(15KV),PARA 30KVA,INCLUSIVE MEDICAO,POSTE E TODOS OS MATERIAIS ELETRICOS NECESSARIOS,EXCLUSIVE ALUGUEL DO TRANSFORMADOR (VIDE FAMILIA 05.014)  </t>
  </si>
  <si>
    <t>CB0028</t>
  </si>
  <si>
    <t xml:space="preserve">02.016.0004-0      </t>
  </si>
  <si>
    <t xml:space="preserve">ENTRADA DE SERVICO AEREA,EM MEDIA TENSAO(15KV),PARA 45KVA,INCLUSIVE MEDICAO,POSTE E TODOS OS MATERIAIS ELETRICOS NECESSARIOS,EXCLUSIVE ALUGUEL DO TRANSFORMADOR (VIDE FAMILIA 05.014)  </t>
  </si>
  <si>
    <t>CB0029</t>
  </si>
  <si>
    <t xml:space="preserve">02.016.0006-0      </t>
  </si>
  <si>
    <t xml:space="preserve">ENTRADA DE SERVICO AEREA,EM MEDIA TENSAO(15KV),PARA 75KVA,INCLUSIVE MEDICAO,POSTE E TODOS OS MATERIAIS ELETRICOS NECESSARIOS,EXCLUSIVE ALUGUEL DO TRANSFORMADOR (VIDE FAMILIA 05.014)  </t>
  </si>
  <si>
    <t>CB0030</t>
  </si>
  <si>
    <t xml:space="preserve">02.016.0008-0      </t>
  </si>
  <si>
    <t xml:space="preserve">ENTRADA DE SERVICO AEREA,EM MEDIA TENSAO(15KV),PARA 112,5KVA,INCLUSIVE MEDICAO,POSTE E TODOS OS MATERIAIS ELETRICOS NECESSARIOS,EXCLUSIVE ALUGUEL DO TRANSFORMADOR (VIDE FAMILIA 05.014)  </t>
  </si>
  <si>
    <t>CB0031</t>
  </si>
  <si>
    <t xml:space="preserve">02.016.0010-0      </t>
  </si>
  <si>
    <t xml:space="preserve">ENTRADA DE SERVICO AEREA,EM MEDIA TENSAO(15KV),PARA 150KVA,INCLUSIVE MEDICAO,POSTE E TODOS OS MATERIAIS ELETRICOS NECESSARIOS,EXCLUSIVE ALUGUEL DO TRANSFORMADOR (VIDE FAMILIA 05.014)  </t>
  </si>
  <si>
    <t>CB0032</t>
  </si>
  <si>
    <t xml:space="preserve">02.020.0001-0      </t>
  </si>
  <si>
    <t xml:space="preserve">PLACA DE IDENTIFICACAO DE OBRA PUBLICA,INCLUSIVE PINTURA E SUPORTES DE MADEIRA.FORNECIMENTO E COLOCACAO  </t>
  </si>
  <si>
    <t>CB0033</t>
  </si>
  <si>
    <t xml:space="preserve">02.020.0005-0      </t>
  </si>
  <si>
    <t xml:space="preserve">BARRAGEM DE BLOQUEIO DE OBRA NA VIA PUBLICA,DE ACORDO COM A RESOLUCAO DA PREFEITURA-RJ,COMPREENDENDO FORNECIMENTO,COLOCACAO E PINTURA DOS SUPORTES DE MADEIRA COM REAPROVEITAMENTO DO CONJUNTO 40 (QUARENTA) VEZES  </t>
  </si>
  <si>
    <t>CB0037</t>
  </si>
  <si>
    <t xml:space="preserve">02.020.0009-0      </t>
  </si>
  <si>
    <t xml:space="preserve">SEMAFORO PARA SINALIZACAO DE BLOQUEIO DE OBRA NA VIA PUBLICA,DE ACORDO COM A RESOLUCAO DA PREFEITURA-RJ,COMPREENDENDO FORNECIMENTO E COLOCACAO DE TODOS OS MATERIAIS NECESSARIOS,INCLUSIVE MATERIAIS ELETRICOS,CONSIDERANDO 40 VEZES O REAPROVEITAMENTO DA MADEIRA  </t>
  </si>
  <si>
    <t>CB0039</t>
  </si>
  <si>
    <t xml:space="preserve">02.030.0005-0      </t>
  </si>
  <si>
    <t xml:space="preserve">PLACA DE SINALIZACAO PREVENTIVA PARA OBRA NA VIA PUBLICA,DE ACORDO COM A RESOLUCAO DA PREFEITURA-RJ, COMPREENDENDO FORNECIMENTO E PINTURA DA PLACA E DOS SUPORTES DE MADEIRA.FORNECIMENTO E COLOCACAO  </t>
  </si>
  <si>
    <t>CB0041</t>
  </si>
  <si>
    <t xml:space="preserve">02.030.0060-0      </t>
  </si>
  <si>
    <t xml:space="preserve">DEMARCACAO DE PAVIMENTO POR PINTURA EM FAIXAS ALTERNADAS,PARA DESVIO DO TRAFEGO EM OBRAS NA VIA PUBLICA,DE ACORDO COM ARESOLUCAO DA PREFEITURA-RJ,MEDIDO POR UNIDADE DE SUPERFICIEDEMARCADA  </t>
  </si>
  <si>
    <t>CB0042</t>
  </si>
  <si>
    <t xml:space="preserve">02.025.0010-0      </t>
  </si>
  <si>
    <t xml:space="preserve">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  </t>
  </si>
  <si>
    <t>CB0043</t>
  </si>
  <si>
    <t xml:space="preserve">02.025.0012-0      </t>
  </si>
  <si>
    <t xml:space="preserve">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  </t>
  </si>
  <si>
    <t>CB0044</t>
  </si>
  <si>
    <t xml:space="preserve">02.025.0015-0      </t>
  </si>
  <si>
    <t xml:space="preserve">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  </t>
  </si>
  <si>
    <t>CB0045</t>
  </si>
  <si>
    <t xml:space="preserve">02.025.0020-0      </t>
  </si>
  <si>
    <t xml:space="preserve">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  </t>
  </si>
  <si>
    <t>CB0046</t>
  </si>
  <si>
    <t xml:space="preserve">02.025.0025-0      </t>
  </si>
  <si>
    <t xml:space="preserve">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  </t>
  </si>
  <si>
    <t>CB0047</t>
  </si>
  <si>
    <t xml:space="preserve">02.025.0030-0      </t>
  </si>
  <si>
    <t xml:space="preserve">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  </t>
  </si>
  <si>
    <t>CB0048</t>
  </si>
  <si>
    <t xml:space="preserve">02.002.0005-0      </t>
  </si>
  <si>
    <t xml:space="preserve">TAPUME DE VEDACAO OU PROTECAO,EXECUTADO COM TELHAS TRAPEZOIDAIS DE ACO GALVANIZADO,ESPESSURA DE 0,5MM,ESTAS COM 4 VEZESDE UTILIZACAO,INCLUSIVE ENGRADAMENTO DE MADEIRA,UTILIZADO 2VEZES E PINTURA ESMALTE SINTETICO NA FACE EXTERNA  </t>
  </si>
  <si>
    <t>CB0049</t>
  </si>
  <si>
    <t xml:space="preserve">02.002.0006-0      </t>
  </si>
  <si>
    <t xml:space="preserve">TAPUME DE VEDACAO OU PROTECAO EXECUTADO COM TELHAS TRAPEZOIDAIS DE ACO GALVANIZADO,ESPESSURA DE 0,5MM,ESTAS COM 4 VEZESDE UTILIZACAO,INCLUSIVE ENGRADAMENTO DE MADEIRA,UTILIZADO 2VEZES E PINTURA ESMALTE SINTETICO NAS FACES INTERNA E EXTERNA  </t>
  </si>
  <si>
    <t>CB0050</t>
  </si>
  <si>
    <t xml:space="preserve">02.002.0007-0      </t>
  </si>
  <si>
    <t xml:space="preserve">TAPUME DE VEDACAO OU PROTECAO EXECUTADO COM TELHAS TRAPEZOIDAIS DE ACO GALVANIZADO,ESPESSURA DE 0,5MM,ESTAS COM 4 VEZESDE UTILIZACAO,INCLUSIVE ENGRADAMENTO DE MADEIRA,UTILIZADO 2VEZES,EXCLUSIVE PINTURA  </t>
  </si>
  <si>
    <t>CB0051</t>
  </si>
  <si>
    <t xml:space="preserve">02.002.0010-0      </t>
  </si>
  <si>
    <t xml:space="preserve">TAPUME DE VEDACAO OU PROTECAO,EXECUTADO COM TELHAS TRAPEZOIDAIS DE ACO GALVANIZADO,ESPESSURA DE 0,5MM,ESTAS COM 2 VEZESDE UTILIZACAO,INCLUSIVE ENGRADAMENTO DE MADEIRA,UTILIZADO 2VEZES E PINTURA ESMALTE SINTETICO NA FACE EXTERNA  </t>
  </si>
  <si>
    <t>CB0052</t>
  </si>
  <si>
    <t xml:space="preserve">02.002.0011-0      </t>
  </si>
  <si>
    <t xml:space="preserve">TAPUME DE VEDACAO OU PROTECAO,EXECUTADO COM TELHAS TRAPEZOIDAIS DE ACO GALVANIZADO,ESPESSURA DE 0,5MM,ESTAS COM 2 VEZESDE UTILIZACAO,INCLUSIVE ENGRADAMENTO DE MADEIRA,UTILIZADO 2VEZES E PINTURA ESMALTE SINTETICO NAS FACES INTERNA E EXTERNA  </t>
  </si>
  <si>
    <t>CB0053</t>
  </si>
  <si>
    <t xml:space="preserve">02.002.0012-0      </t>
  </si>
  <si>
    <t xml:space="preserve">TAPUME DE VEDACAO OU PROTECAO,EXECUTADO COM TELHAS TRAPEZOIDAIS DE ACO GALVANIZADO,ESPESSURA DE 0,5MM,ESTAS COM 2 VEZESDE UTILIZACAO,INCLUSIVE ENGRADAMENTO DE MADEIRA,UTILIZADO 2VEZES,EXCLUSIVE PINTURA  </t>
  </si>
  <si>
    <t>CB0054</t>
  </si>
  <si>
    <t xml:space="preserve">02.004.0010-0      </t>
  </si>
  <si>
    <t xml:space="preserve">BARRACAO DE OBRA EM CHAPA DE MADEIRA COMPENSADA DE 6MM DE ESPESSURA,RESINADA,SIMPLES,REA PROVEITAMENTO DE 2 VEZES,PISO EMCIMENTADO,COBERTURA COM TELHAS DE FIBROCIMENTO SEM AMIANTO,ESPESSURA 6MM,INCLUSIVE INSTALACOES  </t>
  </si>
  <si>
    <t>CB0055</t>
  </si>
  <si>
    <t xml:space="preserve">02.006.0050-0      </t>
  </si>
  <si>
    <t xml:space="preserve">ALUGUEL DE BANHEIRO QUIMICO,PORTATIL,MEDINDO 2,31M ALTURA X 1,56M LARGURA E 1,16M PROFUNDIDADE,INCLUSIVE INSTALACAO E RETIRADA DO EQUIPAMENTO,FORNECIMENTO DE QUIMICA DESODORIZANTE,BACTERICIDA E BACTERIOSTATICA,PAPEL HIGIENICO E VEICULO PROPRIO COM UNIDADE MOVEL DE SUCCAO PARA LIMPEZA  </t>
  </si>
  <si>
    <t>CB0056</t>
  </si>
  <si>
    <t xml:space="preserve">02.011.0014-0      </t>
  </si>
  <si>
    <t xml:space="preserve">CERCA PROTETORA DE BORDA DE VALA OU OBRA,COM TELA PLASTICA NA COR LARANJA OU AMARELA,CONSIDERANDO 1 VEZ DE UTILIZACAO,INCLUSIVE APOIOS,FORNECIMENTO,COLOCACAO E RETIRADA  </t>
  </si>
  <si>
    <t>CB0057</t>
  </si>
  <si>
    <t xml:space="preserve">02.020.0002-0      </t>
  </si>
  <si>
    <t xml:space="preserve">PLACA DE IDENTIFICACAO DE OBRA PUBLICA,TIPO BANNER/PLOTTER,CONSTITUIDA POR LONA E IMPRESSAO DIGITAL,INCLUSIVE SUPORTES DE MADEIRA.FORNECIMENTO E COLOCACAO  </t>
  </si>
  <si>
    <t>CB0058</t>
  </si>
  <si>
    <t xml:space="preserve">02.020.0003-0      </t>
  </si>
  <si>
    <t xml:space="preserve">PLACA DE IDENTIFICACAO DE OBRA PUBLICA,TIPO BANNER/PLOTTER,CONSTITUIDA POR LONA E IMPRESSAO DIGITAL,EXCLUSIVE SUPORTE DEMADEIRA.FORNECIMENTO E COLOCACAO  </t>
  </si>
  <si>
    <t>CB0059</t>
  </si>
  <si>
    <t xml:space="preserve">02.030.0010-0      </t>
  </si>
  <si>
    <t xml:space="preserve">BALIZADOR VAGALUME (ALUGUEL),EQUIPADO COM PISCA ALERTA E PAINEIS DE FITA REFLETIVA PADRAO ENGENHARIA COM ALTURA DE 1,32M,DE ACORDO COM O MANUAL DA CET-RIO,INCLUSIVE MANUTENCAO,PRIMEIRA COLOCACAO E RETIRADA DA OBRA  </t>
  </si>
  <si>
    <t>CB0060</t>
  </si>
  <si>
    <t xml:space="preserve">02.030.0020-0      </t>
  </si>
  <si>
    <t xml:space="preserve">CAVALETE MINICADE (ALUGUEL),EQUIPADO COM PAINEIS REFLETIVOS DE ALTA INTENSIDADE E UM PISCA ALERTA COM CELULA FOTO-ELETRICA,ALIMENTADA POR 2 BATERIAS DE 6V (DISPENSA O USO DE GERADOR)  </t>
  </si>
  <si>
    <t>CB0061</t>
  </si>
  <si>
    <t xml:space="preserve">02.030.0025-0      </t>
  </si>
  <si>
    <t xml:space="preserve">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  </t>
  </si>
  <si>
    <t>CB0062</t>
  </si>
  <si>
    <t xml:space="preserve">02.030.0035-0      </t>
  </si>
  <si>
    <t xml:space="preserve">SINALIZADOR ELETRONICO (ALUGUEL) A LED BIDIRECIONAL (PISCA ALERTA) PARA ADAPTACAO EM CONES, CAVALETES E BARREIRAS  </t>
  </si>
  <si>
    <t>CB0063</t>
  </si>
  <si>
    <t xml:space="preserve">02.030.0040-0      </t>
  </si>
  <si>
    <t xml:space="preserve">PLACAS DE SINALIZACAO DE OBRAS (ALUGUEL),REFLETIVAS,REVESTIDA S COM PELICULA REFLETIVA GRAU TECNICO  </t>
  </si>
  <si>
    <t xml:space="preserve">M2XM  </t>
  </si>
  <si>
    <t>CB0065</t>
  </si>
  <si>
    <t xml:space="preserve">02.050.0001-0      </t>
  </si>
  <si>
    <t xml:space="preserve">REPINTURA DE PLACA DE IDENTIFICACAO DE OBRAS PUBLICAS  </t>
  </si>
  <si>
    <t>CB0066</t>
  </si>
  <si>
    <t xml:space="preserve">02.006.0035-0      </t>
  </si>
  <si>
    <t xml:space="preserve">ALUGUEL CONTAINER,P/SANITARIO-VESTIARI O,MED.APROX.2,30M LARGURA,6,00M COMPR.E 2,50M ALT.CHAPAS ACO NERVURAS TRAPEZOIDAIS,ISOLAMENTO TERMO-ACUSTICO FORRO,CHASSIS REFORCADO E PISO COMPENSADO NAVAL,INCL.INST.ELETR.HIDROSSA NITARIAS,SUPRIDO ACESSORIOS,3 VASOS SANITARIOS,2 LAVATORIOS,1 MICTORIO E 4 CHUVEIROS,EXCL.TRANSP.(04.005. 0300),CARGA E DESCARGA(04.013.0015)  </t>
  </si>
  <si>
    <t>CB5001</t>
  </si>
  <si>
    <t xml:space="preserve">02.001.0001-A      </t>
  </si>
  <si>
    <t>CB5002</t>
  </si>
  <si>
    <t xml:space="preserve">02.001.0002-A      </t>
  </si>
  <si>
    <t>CB5003</t>
  </si>
  <si>
    <t xml:space="preserve">02.001.0003-A      </t>
  </si>
  <si>
    <t>CB5004</t>
  </si>
  <si>
    <t xml:space="preserve">02.003.0001-B      </t>
  </si>
  <si>
    <t>CB5005</t>
  </si>
  <si>
    <t xml:space="preserve">02.004.0001-A      </t>
  </si>
  <si>
    <t>CB5006</t>
  </si>
  <si>
    <t xml:space="preserve">02.004.0002-B      </t>
  </si>
  <si>
    <t>CB5007</t>
  </si>
  <si>
    <t xml:space="preserve">02.004.0003-A      </t>
  </si>
  <si>
    <t>CB5008</t>
  </si>
  <si>
    <t xml:space="preserve">02.004.0004-A      </t>
  </si>
  <si>
    <t>CB5009</t>
  </si>
  <si>
    <t xml:space="preserve">02.004.0005-A      </t>
  </si>
  <si>
    <t>CB5010</t>
  </si>
  <si>
    <t xml:space="preserve">02.004.0006-A      </t>
  </si>
  <si>
    <t>CB5011</t>
  </si>
  <si>
    <t xml:space="preserve">02.004.0007-A      </t>
  </si>
  <si>
    <t>CB5012</t>
  </si>
  <si>
    <t xml:space="preserve">02.004.0012-A      </t>
  </si>
  <si>
    <t>CB5013</t>
  </si>
  <si>
    <t xml:space="preserve">02.004.0013-A      </t>
  </si>
  <si>
    <t>CB5014</t>
  </si>
  <si>
    <t xml:space="preserve">02.006.0010-A      </t>
  </si>
  <si>
    <t>CB5015</t>
  </si>
  <si>
    <t xml:space="preserve">02.006.0015-A      </t>
  </si>
  <si>
    <t>CB5018</t>
  </si>
  <si>
    <t xml:space="preserve">02.006.0030-A      </t>
  </si>
  <si>
    <t>CB5019</t>
  </si>
  <si>
    <t xml:space="preserve">02.010.0001-A      </t>
  </si>
  <si>
    <t>CB5020</t>
  </si>
  <si>
    <t xml:space="preserve">02.010.0002-A      </t>
  </si>
  <si>
    <t>CB5021</t>
  </si>
  <si>
    <t xml:space="preserve">02.011.0001-A      </t>
  </si>
  <si>
    <t>CB5022</t>
  </si>
  <si>
    <t xml:space="preserve">02.011.0002-A      </t>
  </si>
  <si>
    <t>CB5023</t>
  </si>
  <si>
    <t xml:space="preserve">02.011.0003-A      </t>
  </si>
  <si>
    <t>CB5024</t>
  </si>
  <si>
    <t xml:space="preserve">02.011.0010-A      </t>
  </si>
  <si>
    <t>CB5025</t>
  </si>
  <si>
    <t xml:space="preserve">02.015.0001-A      </t>
  </si>
  <si>
    <t>CB5026</t>
  </si>
  <si>
    <t xml:space="preserve">02.016.0001-A      </t>
  </si>
  <si>
    <t>CB5027</t>
  </si>
  <si>
    <t xml:space="preserve">02.016.0003-A      </t>
  </si>
  <si>
    <t>CB5028</t>
  </si>
  <si>
    <t xml:space="preserve">02.016.0004-A      </t>
  </si>
  <si>
    <t>CB5029</t>
  </si>
  <si>
    <t xml:space="preserve">02.016.0006-A      </t>
  </si>
  <si>
    <t>CB5030</t>
  </si>
  <si>
    <t xml:space="preserve">02.016.0008-A      </t>
  </si>
  <si>
    <t>CB5031</t>
  </si>
  <si>
    <t xml:space="preserve">02.016.0010-A      </t>
  </si>
  <si>
    <t>CB5032</t>
  </si>
  <si>
    <t xml:space="preserve">02.020.0001-A      </t>
  </si>
  <si>
    <t>CB5033</t>
  </si>
  <si>
    <t xml:space="preserve">02.020.0005-A      </t>
  </si>
  <si>
    <t>CB5037</t>
  </si>
  <si>
    <t xml:space="preserve">02.020.0009-A      </t>
  </si>
  <si>
    <t>CB5039</t>
  </si>
  <si>
    <t xml:space="preserve">02.030.0005-A      </t>
  </si>
  <si>
    <t>CB5041</t>
  </si>
  <si>
    <t xml:space="preserve">02.030.0060-A      </t>
  </si>
  <si>
    <t>CB5042</t>
  </si>
  <si>
    <t xml:space="preserve">02.025.0010-A      </t>
  </si>
  <si>
    <t>CB5043</t>
  </si>
  <si>
    <t xml:space="preserve">02.025.0012-A      </t>
  </si>
  <si>
    <t>CB5044</t>
  </si>
  <si>
    <t xml:space="preserve">02.025.0015-A      </t>
  </si>
  <si>
    <t>CB5045</t>
  </si>
  <si>
    <t xml:space="preserve">02.025.0020-A      </t>
  </si>
  <si>
    <t>CB5046</t>
  </si>
  <si>
    <t xml:space="preserve">02.025.0025-A      </t>
  </si>
  <si>
    <t>CB5047</t>
  </si>
  <si>
    <t xml:space="preserve">02.025.0030-A      </t>
  </si>
  <si>
    <t>CB5048</t>
  </si>
  <si>
    <t xml:space="preserve">02.002.0005-A      </t>
  </si>
  <si>
    <t>CB5049</t>
  </si>
  <si>
    <t xml:space="preserve">02.002.0006-A      </t>
  </si>
  <si>
    <t>CB5050</t>
  </si>
  <si>
    <t xml:space="preserve">02.002.0007-A      </t>
  </si>
  <si>
    <t>CB5051</t>
  </si>
  <si>
    <t xml:space="preserve">02.002.0010-A      </t>
  </si>
  <si>
    <t>CB5052</t>
  </si>
  <si>
    <t xml:space="preserve">02.002.0011-A      </t>
  </si>
  <si>
    <t>CB5053</t>
  </si>
  <si>
    <t xml:space="preserve">02.002.0012-A      </t>
  </si>
  <si>
    <t>CB5054</t>
  </si>
  <si>
    <t xml:space="preserve">02.004.0010-A      </t>
  </si>
  <si>
    <t>CB5055</t>
  </si>
  <si>
    <t xml:space="preserve">02.006.0050-A      </t>
  </si>
  <si>
    <t>CB5056</t>
  </si>
  <si>
    <t xml:space="preserve">02.011.0014-A      </t>
  </si>
  <si>
    <t>CB5057</t>
  </si>
  <si>
    <t xml:space="preserve">02.020.0002-A      </t>
  </si>
  <si>
    <t>CB5058</t>
  </si>
  <si>
    <t xml:space="preserve">02.020.0003-A      </t>
  </si>
  <si>
    <t>CB5059</t>
  </si>
  <si>
    <t xml:space="preserve">02.030.0010-A      </t>
  </si>
  <si>
    <t>CB5060</t>
  </si>
  <si>
    <t xml:space="preserve">02.030.0020-A      </t>
  </si>
  <si>
    <t>CB5061</t>
  </si>
  <si>
    <t xml:space="preserve">02.030.0025-A      </t>
  </si>
  <si>
    <t>CB5062</t>
  </si>
  <si>
    <t xml:space="preserve">02.030.0035-A      </t>
  </si>
  <si>
    <t>CB5063</t>
  </si>
  <si>
    <t xml:space="preserve">02.030.0040-A      </t>
  </si>
  <si>
    <t>CB5065</t>
  </si>
  <si>
    <t xml:space="preserve">02.050.0001-A      </t>
  </si>
  <si>
    <t>CB5066</t>
  </si>
  <si>
    <t xml:space="preserve">02.006.0035-A      </t>
  </si>
  <si>
    <t>CC0001</t>
  </si>
  <si>
    <t xml:space="preserve">03.001.0001-1      </t>
  </si>
  <si>
    <t xml:space="preserve">ESCAVACAO MANUAL DE VALA/CAVA EM MATERIAL DE 1ª CATEGORIA (A(AREIA,ARGILA OU PICARRA),ATE 1,50M DE PROFUNDIDADE,EXCLUSIVE ESCORAMENTO E ESGOTAMENTO  </t>
  </si>
  <si>
    <t>CC0002</t>
  </si>
  <si>
    <t xml:space="preserve">03.001.0002-1      </t>
  </si>
  <si>
    <t xml:space="preserve">ESCAVACAO MANUAL DE VALA/CAVA EM MATERIAL DE 1ª CATEGORIA (AREIA,ARGILA OU PICARRA),ENTRE 1,50 E 3,00M DE PROFUNDIDADE,EXCLUSIVE ESCORAMENTO E ESGOTAMENTO  </t>
  </si>
  <si>
    <t>CC0003</t>
  </si>
  <si>
    <t xml:space="preserve">03.001.0003-1      </t>
  </si>
  <si>
    <t xml:space="preserve">ESCAVACAO MANUAL DE VALA/CAVA EM MATERIAL DE 1ª CATEGORIA (AREIA,ARGILA OU PICARRA),ENTRE 3,00 E 4,50M DE PROFUNDIDADE,EXCLUSIVE ESCORAMENTO E ESGOTAMENTO  </t>
  </si>
  <si>
    <t>CC0004</t>
  </si>
  <si>
    <t xml:space="preserve">03.001.0004-1      </t>
  </si>
  <si>
    <t xml:space="preserve">ESCAVACAO MANUAL DE VALA/CAVA EM MATERIAL DE 1ª CATEGORIA (AREIA,ARGILA OU PICARRA),ENTRE 4,50 E 6,00M DE PROFUNDIDADE,EXCLUSIVE ESCORAMENTO E ESGOTAMENTO  </t>
  </si>
  <si>
    <t>CC0005</t>
  </si>
  <si>
    <t xml:space="preserve">03.001.0009-1      </t>
  </si>
  <si>
    <t xml:space="preserve">ESCAVACAO MANUAL DE VALA/CAVA EM MATERIAL DE 1ª CATEGORIA (AREIA,ARGILA OU PICARRA),ENTRE 6,00 E 7,50M DE PROFUNDIDADE,EXCLUSIVE ESCORAMENTO E ESGOTAMENTO  </t>
  </si>
  <si>
    <t>CC0006</t>
  </si>
  <si>
    <t xml:space="preserve">03.001.0010-0      </t>
  </si>
  <si>
    <t xml:space="preserve">ESCAVACAO MANUAL DE VALA/CAVA A FRIO EM MATERIAL DE 2ªCATEGORIA(MOLEDO OU ROCHA DECOMPOSTA),ATE 1,50M DE PROFUNDIDADE,EXCLUSIVE ESCORAMENTO E ESGOTAMENTO  </t>
  </si>
  <si>
    <t>CC0007</t>
  </si>
  <si>
    <t xml:space="preserve">03.001.0011-0      </t>
  </si>
  <si>
    <t xml:space="preserve">ESCAVACAO MANUAL DE VALA/CAVA A FRIO EM MATERIAL DE 2ªCATEGORIA(MOLEDO OU ROCHA DECOMPOSTA),ENTRE 1,50 E 3,00M DE PROFUNDIDADE,EXCLUSIVE ESCORAMENTO E ESGOTAMENTO  </t>
  </si>
  <si>
    <t>CC0008</t>
  </si>
  <si>
    <t xml:space="preserve">03.001.0012-0      </t>
  </si>
  <si>
    <t xml:space="preserve">ESCAVACAO MANUAL DE VALA/CAVA A FRIO EM MATERIAL DE 2ªCATEGORIA(MOLEDO OU ROCHA DECOMPOSTA),ENTRE 3,00 E 4,50M DE PROFUNDIDADE,EXCLUSIVE ESCORAMENTO E ESGOTAMENTO  </t>
  </si>
  <si>
    <t>CC0009</t>
  </si>
  <si>
    <t xml:space="preserve">03.001.0021-0      </t>
  </si>
  <si>
    <t xml:space="preserve">ESCAVACAO MANUAL DE VALA/CAVA A FRIO EM MATERIAL DE 2ªCATEGORIA(MOLEDO OU ROCHA DECOMPOSTA),ENTRE 4,50 E 6,00M DE PROFUNDIDADE,EXCLUSIVE ESCORAMENTO E ESGOTAMENTO  </t>
  </si>
  <si>
    <t>CC0010</t>
  </si>
  <si>
    <t xml:space="preserve">03.001.0022-0      </t>
  </si>
  <si>
    <t xml:space="preserve">ESCAVACAO MANUAL DE VALA/CAVA A FRIO EM MATERIAL DE 2ªCATEGORIA(MOLEDO OU ROCHA DECOMPOSTA),ENTRE 6,00 E 7,50M DE PROFUNDIDADE,EXCLUSIVE ESCORAMENTO E ESGOTAMENTO  </t>
  </si>
  <si>
    <t>CC0011</t>
  </si>
  <si>
    <t xml:space="preserve">03.001.0041-0      </t>
  </si>
  <si>
    <t xml:space="preserve">ESCAVACAO MANUAL DE VALA/CAVA EM PEDRA SOLTA DO TAMANHO MEDIO DE PEDRA DE MAO OU ARGILA RIJA,ATE 1,50M DE PROFUNDIDADE,EXCLUSIVE ESCORAMENTO E ESGOTAMENTO  </t>
  </si>
  <si>
    <t>CC0012</t>
  </si>
  <si>
    <t xml:space="preserve">03.001.0042-0      </t>
  </si>
  <si>
    <t xml:space="preserve">ESCAVACAO MANUAL DE VALA/CAVA EM PEDRA SOLTA DO TAMANHO MEDIO DE PEDRA DE MAO OU ARGILA RIJA,ENTRE 1,50 E 3,00M DE PROFUNDIDADE,EXCLUSIVE ESCORAMENTO E ESGOTAMENTO  </t>
  </si>
  <si>
    <t>CC0013</t>
  </si>
  <si>
    <t xml:space="preserve">03.001.0043-0      </t>
  </si>
  <si>
    <t xml:space="preserve">ESCAVACAO MANUAL DE VALA/CAVA EM PEDRA SOLTA DO TAMANHO MEDIO DE PEDRA DE MAO OU ARGILA RIJA,ENTRE 3,00 E 4,50M DE PROFUNDIDADE,EXCLUSIVE ESCORAMENTO E ESGOTAMENTO  </t>
  </si>
  <si>
    <t>CC0014</t>
  </si>
  <si>
    <t xml:space="preserve">03.001.0044-0      </t>
  </si>
  <si>
    <t xml:space="preserve">ESCAVACAO MANUAL DE VALA/CAVA EM PEDRA SOLTA DO TAMANHO MEDIO DE PEDRA DE MAO OU ARGILA RIJA,ENTRE 4,50 E 6,00M DE PROFUNDIDADE,EXCLUSIVE ESCORAMENTO E ESGOTAMENTO  </t>
  </si>
  <si>
    <t>CC0015</t>
  </si>
  <si>
    <t xml:space="preserve">03.001.0045-0      </t>
  </si>
  <si>
    <t xml:space="preserve">ESCAVACAO MANUAL DE VALA/CAVA EM PEDRA SOLTA DO TAMANHO MEDIO DE PEDRA DE MAO OU ARGILA RIJA,ENTRE 6,00 E 7,50M DE PROFUNDIDADE,EXCLUSIVE ESCORAMENTO E ESGOTAMENTO  </t>
  </si>
  <si>
    <t>CC0016</t>
  </si>
  <si>
    <t xml:space="preserve">03.001.0047-0      </t>
  </si>
  <si>
    <t xml:space="preserve">ESCAVACAO MANUAL DE VALA/CAVA EM LODO,ATE 1,50M DE PROFUNDIDADE,EXCLUSIVE ESCORAMENTO E ESGOTAMENTO  </t>
  </si>
  <si>
    <t>CC0017</t>
  </si>
  <si>
    <t xml:space="preserve">03.001.0048-0      </t>
  </si>
  <si>
    <t xml:space="preserve">ESCAVACAO MANUAL DE VALA/CAVA EM LODO,ENTRE 1,50 E 3,00M DE PROFUNDIDADE,EXCLUSIVE ESCORAMENTO E ESGOTAMENTO  </t>
  </si>
  <si>
    <t>CC0018</t>
  </si>
  <si>
    <t xml:space="preserve">03.001.0049-0      </t>
  </si>
  <si>
    <t xml:space="preserve">ESCAVACAO MANUAL DE VALA/CAVA EM LODO,ENTRE 3,00 E 4,50M DE PROFUNDIDADE,EXCLUSIVE ESCORAMENTO E ESGOTAMENTO  </t>
  </si>
  <si>
    <t>CC0019</t>
  </si>
  <si>
    <t xml:space="preserve">03.001.0050-0      </t>
  </si>
  <si>
    <t xml:space="preserve">ESCAVACAO MANUAL DE VALA/CAVA EM LODO, ENTRE 4,50 E 6,00M DE PROFUNDIDADE,EXCLUSIVE ESCORAMENTO E ESGOTAMENTO  </t>
  </si>
  <si>
    <t>CC0020</t>
  </si>
  <si>
    <t xml:space="preserve">03.001.0051-0      </t>
  </si>
  <si>
    <t xml:space="preserve">ESCAVACAO MANUAL DE VALA/CAVA EM LODO,ENTRE 6,00 E 7,50M DE PROFUNDIDADE,EXCLUSIVE ESCORAMENTO E ESGOTAMENTO  </t>
  </si>
  <si>
    <t>CC0021</t>
  </si>
  <si>
    <t xml:space="preserve">03.001.0061-0      </t>
  </si>
  <si>
    <t xml:space="preserve">MARROAMENTO DE MATERIAL DE 3ªCATEGORIA(ROCHA VIVA),COM VOLUME MAXIMO DE 0,064M3,PARA REDUCAO A PEDRA DE MAO,REFERINDO-SEO PRECO AO MATERIAL SOLTO,DEPOIS DE MARROADO  </t>
  </si>
  <si>
    <t>CC0022</t>
  </si>
  <si>
    <t xml:space="preserve">03.001.0065-1      </t>
  </si>
  <si>
    <t xml:space="preserve">DESMONTE MANUAL DE BLOCO DE MATERIAL DE 3ªCATEGORIA(ROCHA VIVA),COM VOLUME ATE 1,00M3,INCLUSIVE REDUCAO A PEDRA DE MAO.PARA VOLUMES ACIMA DE 1,00M3 VER CATALOGO DE REFERENCIA  </t>
  </si>
  <si>
    <t>CC0023</t>
  </si>
  <si>
    <t xml:space="preserve">03.001.0070-1      </t>
  </si>
  <si>
    <t xml:space="preserve">DESMONTE MANUAL EM MATERIAL DE 2ªCATEGORIA(MOLEDO OU ROCHA DECOMPOSTA).VALEM A FORMULA E AS OBSERVACOES DO ITEM 03.001.0065  </t>
  </si>
  <si>
    <t>CC0024</t>
  </si>
  <si>
    <t xml:space="preserve">03.001.0071-1      </t>
  </si>
  <si>
    <t xml:space="preserve">MARROAMENTO DE MATERIAL DE 2ªCATEGORIA(ROCHA DECOMPOSTA),COM VOLUME MAXIMO DE 0,064M3,PARA REDUCAO A PEDRA DE MAO,REFERINDO-SE O PRECO AO MATERIAL SOLTO,DEPOIS DE MARROADO  </t>
  </si>
  <si>
    <t>CC0025</t>
  </si>
  <si>
    <t xml:space="preserve">03.001.0080-1      </t>
  </si>
  <si>
    <t xml:space="preserve">ESCAVACAO MANUAL EM MATERIAL DE 1ªCATEGORIA,A CEU ABERTO,ATE 0,50M DE PROFUNDIDADE COM REMOCAO ATE 1 DAM  </t>
  </si>
  <si>
    <t>CC0026</t>
  </si>
  <si>
    <t xml:space="preserve">03.001.0085-1      </t>
  </si>
  <si>
    <t xml:space="preserve">ESCAVACAO MANUAL EM MATERIAL DE 1ªCATEGORIA,A CEU ABERTO,PARA PROFUNDIDADES MAIORES QUE 0,50M COM REMOCAO ATE 1 DAM  </t>
  </si>
  <si>
    <t>CC0027</t>
  </si>
  <si>
    <t xml:space="preserve">03.001.0090-0      </t>
  </si>
  <si>
    <t xml:space="preserve">ESCAVACAO EM TUNEL DE PEQUENAS DIMENSOES,EM MATERIAL DE 1ªCATEGORIA(AREIA,ARGILA OU PICARRA),INTEIRAMENTE SECO,EM SERVICO SEMI-MECANIZADO,EXCLUSIVE ESCORAMENTO  </t>
  </si>
  <si>
    <t>CC0028</t>
  </si>
  <si>
    <t xml:space="preserve">03.001.0095-0      </t>
  </si>
  <si>
    <t xml:space="preserve">ESCAVACAO E REATERRO DE VALA,EM MATERIAL DE 1ªCATEGORIA,PARA LIGACAO PREDIAL DE ESGOTO SANITARIO  </t>
  </si>
  <si>
    <t>CC0029</t>
  </si>
  <si>
    <t xml:space="preserve">03.001.0098-0      </t>
  </si>
  <si>
    <t xml:space="preserve">ESCAVACAO E REATERRO DE VALA,EM MATERIAL DE 1ªCATEGORIA,PARA LIGACAO DE AGUA POTAVEL  </t>
  </si>
  <si>
    <t>CC0030</t>
  </si>
  <si>
    <t xml:space="preserve">03.001.0100-0      </t>
  </si>
  <si>
    <t xml:space="preserve">ESCAVACAO MANUAL DE VALA/CAVA EM MATERIAL DE 1ªCATEGORIA ATE 1,50M DE PROFUNDIDADE,EM BECOS DE ATE 2,00M DE LARGURA COMIMPOSSIBILIDADE DE ENTRADA DE CAMINHAO OU EQUIPAMENTO MOTORIZADO PARA RETIRADA DO MATERIAL,EM FAVELAS,EXCLUSIVE ESCORAMENTO E ESGOTAMENTO  </t>
  </si>
  <si>
    <t>CC0031</t>
  </si>
  <si>
    <t xml:space="preserve">03.001.0101-0      </t>
  </si>
  <si>
    <t xml:space="preserve">ESCAVACAO MANUAL DE VALA/CAVA EM MATERIAL DE 1ªCATEGORIA ENTRE 1,50 E 3,00M DE PROFUNDIDADE,EM BECOS DE ATE 2,00M DE LARGURA COM IMPOSSIBILIDADE DE ENTRADA DE CAMINHAO OU EQUIPAMENTO MOTORIZADO PARA RETIRADA DO MATERIAL,EM FAVELAS,EXCLUSIVEESCORAMENTO E ESGOTAMENTO  </t>
  </si>
  <si>
    <t>CC0032</t>
  </si>
  <si>
    <t xml:space="preserve">03.001.0102-0      </t>
  </si>
  <si>
    <t xml:space="preserve">ESCAVACAO MANUAL DE VALA/CAVA EM MATERIAL DE 1ªCATEGORIA ENTRE 3,00 E 4,50M DE PROFUNDIDADE,EM BECOS DE ATE 2,00M DE LARGURA COM IMPOSSIBILIDADE DE ENTRADA DE CAMINHAO OU EQUIPAMENTO MOTORIZADO PARA RETIRADA DO MATERIAL,EM FAVELAS,EXCLUSIVEESCORAMENTO E ESGOTAMENTO  </t>
  </si>
  <si>
    <t>CC0033</t>
  </si>
  <si>
    <t xml:space="preserve">03.001.0110-0      </t>
  </si>
  <si>
    <t xml:space="preserve">ESCAVACAO MANUAL DE VALA/CAVA EM LODO OU LAMA ATE 1,50M DE PROFUNDIDADE,EM BECOS DE ATE 2,00M DE LARGURA,EM FAVELAS,EXCLUSIVE ESCORAMENTO E ESGOTAMENTO  </t>
  </si>
  <si>
    <t>CC0034</t>
  </si>
  <si>
    <t xml:space="preserve">03.001.0111-0      </t>
  </si>
  <si>
    <t xml:space="preserve">ESCAVACAO MANUAL DE VALA/CAVA EM LODO OU LAMA COM PROFUNDIDADE ENTRE 1,50 E 3,00M,EM BECOS DE ATE 2,00M DE LARGURA,EM FAVELAS,EXCLUSIVE ESCORAMENTO E ESGOTAMENTO  </t>
  </si>
  <si>
    <t>CC0035</t>
  </si>
  <si>
    <t xml:space="preserve">03.002.0001-1      </t>
  </si>
  <si>
    <t xml:space="preserve">ESCAVACAO MANUAL DE VALA EM MATERIAL DE 1ªCATEGORIA,COM ESCORAMENTO E ESGOTAMENTO MANUAL  </t>
  </si>
  <si>
    <t>CC0036</t>
  </si>
  <si>
    <t xml:space="preserve">03.004.0001-1      </t>
  </si>
  <si>
    <t xml:space="preserve">ESCAVACAO DE VALA/CAVA A FOGO EM MATERIAL DE 2ª CATEGORIA(MOLEDO OU ROCHA DECOMPOSTA),ATE 1,50M DE PROFUNDIDADE,FURACAOA BARRA MINA,INCLUSIVE EMPILHAMENTO DO MATERIAL PARA REMOCAO  </t>
  </si>
  <si>
    <t>CC0037</t>
  </si>
  <si>
    <t xml:space="preserve">03.004.0002-0      </t>
  </si>
  <si>
    <t xml:space="preserve">ESCAVACAO DE VALA/CAVA A FOGO EM MATERIAL DE 2ªCATEGORIA(MOLEDO OU ROCHA DECOMPOSTA),ENTRE 1,50 E 3,00M DE PROFUNDIDADE,FURACAO A BARRA MINA,INCLUSIVE EMPILHAMENTO DO MATERIAL PARAREMOCAO  </t>
  </si>
  <si>
    <t>CC0038</t>
  </si>
  <si>
    <t xml:space="preserve">03.004.0003-0      </t>
  </si>
  <si>
    <t xml:space="preserve">ESCAVACAO DE VALA/CAVA A FOGO EM MATERIAL DE 2ªCATEGORIA(MOLEDO OU ROCHA DECOMPOSTA),ENTRE 3,00 E 4,50M DE PROFUNDIDADE,FURACAO A BARRA MINA,INCLUSIVE EMPILHAMENTO DO MATERIAL PARAREMOCAO  </t>
  </si>
  <si>
    <t>CC0039</t>
  </si>
  <si>
    <t xml:space="preserve">03.004.0012-0      </t>
  </si>
  <si>
    <t xml:space="preserve">ESCAVACAO DE VALA/CAVA A FOGO EM MATERIAL DE 2ªCATEGORIA(MOLEDO OU ROCHA DECOMPOSTA),ENTRE 4,50 E 6,00M DE PROFUNDIDADE,FURACAO A BARRA MINA,INCLUSIVE EMPILHAMENTO DO MATERIAL PARAREMOCAO  </t>
  </si>
  <si>
    <t>CC0040</t>
  </si>
  <si>
    <t xml:space="preserve">03.004.0013-0      </t>
  </si>
  <si>
    <t xml:space="preserve">ESCAVACAO DE VALA/CAVA A FOGO EM MATERIAL DE 2ªCATEGORIA(MOLEDO OU ROCHA DECOMPOSTA),ENTRE 6,00 E 7,50M DE PROFUNDIDADE,FURACAO A BARRA MINA,INCLUSIVE EMPILHAMENTO DO MATERIAL PARAREMOCAO  </t>
  </si>
  <si>
    <t>CC0041</t>
  </si>
  <si>
    <t xml:space="preserve">03.004.0020-1      </t>
  </si>
  <si>
    <t xml:space="preserve">ESCAVACAO DE VALA/CAVA A FOGO EM MATERIAL DE 3ªCATEGORIA(ROCHA VIVA),ATE 1,50M DE PROFUNDIDADE,FURACAO A BARRA MINA,INCLUSIVE EMPILHAMENTO DO MATERIAL PARA REMOCAO  </t>
  </si>
  <si>
    <t>CC0042</t>
  </si>
  <si>
    <t xml:space="preserve">03.004.0021-0      </t>
  </si>
  <si>
    <t xml:space="preserve">ESCAVACAO DE VALA/CAVA A FOGO EM MATERIAL DE 3ªCATEGORIA(ROCHA VIVA),ENTRE 1,50 E 3,00M DE PROFUNDIDADE,FURACAO A BARRAMINA,INCLUSIVE EMPILHAMENTO DO MATERIAL PARA A REMOCAO  </t>
  </si>
  <si>
    <t>CC0043</t>
  </si>
  <si>
    <t xml:space="preserve">03.004.0022-0      </t>
  </si>
  <si>
    <t xml:space="preserve">ESCAVACAO DE VALA/CAVA A FOGO EM MATERIAL DE 3ªCATEGORIA(ROCHA VIVA),ENTRE 3,00 E 4,50M DE PROFUNDIDADE,FURACAO A BARRAMINA,INCLUSIVE EMPILHAMENTO DO MATERIAL PARA REMOCAO  </t>
  </si>
  <si>
    <t>CC0044</t>
  </si>
  <si>
    <t xml:space="preserve">03.004.0023-0      </t>
  </si>
  <si>
    <t xml:space="preserve">ESCAVACAO DE VALA/CAVA A FOGO EM MATERIAL DE 3ªCATEGORIA(ROCHA VIVA),ENTRE 4,50 E 6,00M DE PROFUNDIDADE,FURACAO A BARRAMINA,INCLUSIVE EMPILHAMENTO DO MATERIAL PARA REMOCAO  </t>
  </si>
  <si>
    <t>CC0045</t>
  </si>
  <si>
    <t xml:space="preserve">03.004.0024-0      </t>
  </si>
  <si>
    <t xml:space="preserve">ESCAVACAO DE VALA/CAVA A FOGO EM MATERIAL DE 3ªCATEGORIA(ROCHA VIVA),ENTRE 6,00 E 7,50M DE PROFUNDIDADE,FURACAO A BARRAMINA,INCLUSIVE EMPILHAMENTO DO MATERIAL PARA REMOCAO  </t>
  </si>
  <si>
    <t>CC0046</t>
  </si>
  <si>
    <t xml:space="preserve">03.004.0025-0      </t>
  </si>
  <si>
    <t xml:space="preserve">ESCAVACAO A FOGO EM MATERIAL DE 2ªCATEGORIA(MOLEDO OU ROCHA DECOMPOSTA),A CEU ABERTO,FURACAO A BARRA MINA  </t>
  </si>
  <si>
    <t>CC0047</t>
  </si>
  <si>
    <t xml:space="preserve">03.004.0028-0      </t>
  </si>
  <si>
    <t xml:space="preserve">ESCAVACAO A FOGO EM MATERIAL DE 3ªCATEGORIA(ROCHA VIVA),A CEU ABERTO,FURACAO A BARRA MINA  </t>
  </si>
  <si>
    <t>CC0048</t>
  </si>
  <si>
    <t xml:space="preserve">03.004.0030-0      </t>
  </si>
  <si>
    <t xml:space="preserve">DESMONTE A FOGO DE BLOCOS DE MATERIAL DE 3ªCATEGORIA(ROCHA VIVA),COM VOLUME DE 1,00 A 20,00M3,SENDO OS FUROS ABERTOS A BROCA E MARRETA,INCLUSIVE REDUCAO MANUAL A PEDRA DE MAO  </t>
  </si>
  <si>
    <t>CC0049</t>
  </si>
  <si>
    <t xml:space="preserve">03.004.0031-0      </t>
  </si>
  <si>
    <t xml:space="preserve">DESMONTE A FOGO DE BLOCOS DE MATERIAL DE 2ªCATEGORIA(ROCHA MEDIANAMENTE DECOMPOSTA),COM VOLUME DE 1,00 A 20,00M3,SENDO OS FUROS ABERTOS A BROCA E MARRETA,INCLUSIVE REDUCAO MANUAL APEDRA DE MAO  </t>
  </si>
  <si>
    <t>CC0050</t>
  </si>
  <si>
    <t xml:space="preserve">03.005.0011-0      </t>
  </si>
  <si>
    <t xml:space="preserve">ESCAVACAO DE ROCHA COM UTILIZACAO DE FOGO CUIDADOSO(SMOOTH BLASTING),A CEU ABERTO,EM AREA URBANA,SENDO A PERFURACAO A ARCOMPRIMIDO,INCLUSIVE EMPILHAMENTO DO MATERIAL PARA REMOCAO  </t>
  </si>
  <si>
    <t>CC0051</t>
  </si>
  <si>
    <t xml:space="preserve">03.005.0013-0      </t>
  </si>
  <si>
    <t xml:space="preserve">ESCAVACAO DE ROCHA COM UTILIZACAO DE FOGO CUIDADOSO(SMOOTH BLASTING),A CEU ABERTO,EM AREA URBANA,SENDO A PERFURACAO A ARCOMPRIMIDO,INCLUSIVE EMPILHAMENTO DO MATERIAL PARA REMOCAOE TRANSPORTE A 50,00M COM TRATOR  </t>
  </si>
  <si>
    <t>CC0052</t>
  </si>
  <si>
    <t xml:space="preserve">03.005.0020-1      </t>
  </si>
  <si>
    <t xml:space="preserve">ESCAVACAO A FOGO EM MATERIAL DE 2ªCATEGORIA(MOLEDO OU ROCHA DECOMPOSTA)EM TALUDES,VALA/CAVA,ATE 1,50M DE PROFUNDIDADE,SENDO A PERFURACAO A AR COMPRIMIDO,INCLUSIVE EMPILHAMENTO DO MATERIAL PARA REMOCAO  </t>
  </si>
  <si>
    <t>CC0053</t>
  </si>
  <si>
    <t xml:space="preserve">03.005.0021-0      </t>
  </si>
  <si>
    <t xml:space="preserve">ESCAVACAO A FOGO EM MATERIAL DE 2ªCATEGORIA(MOLEDO OU ROCHA DECOMPOSTA)EM TALUDES,VALA/CAVA,ENTRE 1,50 E 3,00M DE PROFUNDIDADE,SENDO A PERFURACAO A AR COMPRIMIDO,INCLUSIVE EMPILHAMENTO DO MATERIAL PARA REMOCAO  </t>
  </si>
  <si>
    <t>CC0054</t>
  </si>
  <si>
    <t xml:space="preserve">03.005.0022-0      </t>
  </si>
  <si>
    <t xml:space="preserve">ESCAVACAO A FOGO EM MATERIAL DE 2ªCATEGORIA(MOLEDO OU ROCHA DECOMPOSTA)EM TALUDES,VALA/CAVA,ENTRE 3,00 E 4,50M DE PROFUNDIDADE,SENDO A PERFURACAO A AR COMPRIMIDO,INCLUSIVE EMPILHAMENTO DO MATERIAL PARA REMOCAO  </t>
  </si>
  <si>
    <t>CC0055</t>
  </si>
  <si>
    <t xml:space="preserve">03.005.0023-0      </t>
  </si>
  <si>
    <t xml:space="preserve">ESCAVACAO A FOGO EM MATERIAL DE 2ªCATEGORIA(MOLEDO OU ROCHA DECOMPOSTA)EM TALUDES,VALA/CAVA,ENTRE 4,50 E 6,00M DE PROFUNDIDADE,SENDO A PERFURACAO A AR COMPRIMIDO,INCLUSIVE EMPILHAMENTO DO MATERIAL PARA REMOCAO  </t>
  </si>
  <si>
    <t>CC0056</t>
  </si>
  <si>
    <t xml:space="preserve">03.005.0024-0      </t>
  </si>
  <si>
    <t xml:space="preserve">ESCAVACAO A FOGO EM MATERIAL DE 2ªCATEGORIA(MOLEDO OU ROCHA DECOMPOSTA)EM TALUDES,VALA/CAVA,ENTRE 6,00 E 7,50M DE PROFUNDIDADE,SENDO A PERFURACAO A AR COMPRIMIDO,INCLUSIVE EMPILHAMENTO DO MATERIAL PARA REMOCAO  </t>
  </si>
  <si>
    <t>CC0057</t>
  </si>
  <si>
    <t xml:space="preserve">03.005.0025-0      </t>
  </si>
  <si>
    <t xml:space="preserve">ESCAVACAO A FOGO EM MATERIAL DE 3ªCATEGORIA(ROCHA VIVA),A CEU ABERTO,SENDO A PERFURACAO A AR COMPRIMIDO,INCLUSIVE TRANSPORTE A 50,00M,COM TRATOR COM LAMINA  </t>
  </si>
  <si>
    <t>CC0058</t>
  </si>
  <si>
    <t xml:space="preserve">03.005.0026-0      </t>
  </si>
  <si>
    <t xml:space="preserve">ESCAVACAO A FOGO EM MATERIAL DE 3ªCATEGORIA(ROCHA VIVA),A CEU ABERTO,SENDO A PERFURACAO A AR COMPRIMIDO,INCLUSIVE TRANSPORTE A 100,00M,COM TRATOR COM LAMINA  </t>
  </si>
  <si>
    <t>CC0059</t>
  </si>
  <si>
    <t xml:space="preserve">03.005.0030-1      </t>
  </si>
  <si>
    <t xml:space="preserve">ESCAVACAO A FOGO EM MATERIAL DE 3ªCATEGORIA(ROCHA VIVA)EM TALUDES,VALA/CAVA,ATE 1,50M DE PROFUNDIDADE,SENDO A PERFURACAOA AR COMPRIMIDO,INCLUSIVE EMPILHAMENDO DO MATERIAL PARA REMOCAO  </t>
  </si>
  <si>
    <t>CC0060</t>
  </si>
  <si>
    <t xml:space="preserve">03.005.0031-0      </t>
  </si>
  <si>
    <t xml:space="preserve">ESCAVACAO A FOGO EM MATERIAL DE 3ªCATEGORIA(ROCHA VIVA)EM TALUDES,VALA/CAVA,ENTRE 1,50 E 3,00M DE PROFUNDIDADE,SENDO A PERFURACAO A AR COMPRIMIDO,INCLUSIVE EMPILHAMENTO DO MATERIALPARA REMOCAO  </t>
  </si>
  <si>
    <t>CC0061</t>
  </si>
  <si>
    <t xml:space="preserve">03.005.0032-0      </t>
  </si>
  <si>
    <t xml:space="preserve">ESCAVACAO A FOGO EM MATERIAL DE 3ªCATEGORIA(ROCHA VIVA)EM TALUDES,VALA/CAVA,ENTRE 3,00 E 4,50M DE PROFUNDIDADE,SENDO A PERFURACAO A AR COMPRIMIDO,INCLUSIVE EMPILHAMENTO DO MATERIALPARA REMOCAO  </t>
  </si>
  <si>
    <t>CC0062</t>
  </si>
  <si>
    <t xml:space="preserve">03.005.0033-0      </t>
  </si>
  <si>
    <t xml:space="preserve">ESCAVACAO A FOGO EM MATERIAL DE 3ªCATEGORIA(ROCHA VIVA)EM TALUDES,VALA/CAVA,ENTRE 4,50 E 6,00M DE PROFUNDIDADE,SENDO A PERFURACAO A AR COMPRIMIDO,INCLUSIVE EMPILHAMENTO DO MATERIALPARA REMOCAO  </t>
  </si>
  <si>
    <t>CC0063</t>
  </si>
  <si>
    <t xml:space="preserve">03.005.0034-0      </t>
  </si>
  <si>
    <t xml:space="preserve">ESCAVACAO A FOGO EM MATERIAL DE 3ªCATEGORIA(ROCHA VIVA)EM TALUDES,VALA/CAVA,ENTRE 6,00 E 7,50M DE PROFUNDIDADE,SENDO A PERFURACAO A AR COMPRIMIDO,INCLUSIVE EMPILHAMENTO DO MATERIALPARA REMOCAO  </t>
  </si>
  <si>
    <t>CC0064</t>
  </si>
  <si>
    <t xml:space="preserve">03.005.0038-1      </t>
  </si>
  <si>
    <t xml:space="preserve">ESCAVACAO A FOGO EM MATERIAL DE 3ªCATEGORIA(ROCHA VIVA),A CEU ABERTO,SENDO A PERFURACAO A AR COMPRIMIDO,INCLUSIVE CARGACOM CARREGADOR FRONTAL DE PNEUS DE 3,10M3 E TRATOR DE LAMINACOM POTENCIA EM TORNO DE 200CV,COM LAMINA  </t>
  </si>
  <si>
    <t>CC0065</t>
  </si>
  <si>
    <t xml:space="preserve">03.005.0039-0      </t>
  </si>
  <si>
    <t xml:space="preserve">ESCAVACAO A FOGO EM MATERIAL DE 2ªCATEGORIA(MOLEDO OU ROCHA DECOMPOSTA),A CEU ABERTO,SENDO A PERFURACAO A AR COMPRIMIDO,INCLUSIVE CARGA COM CARREGADOR FRONTAL DE PNEUS DE 3,10M3 ETRATOR DE LAMINA COM POTENCIA EM TORNO DE 200CV,COM LAMINA  </t>
  </si>
  <si>
    <t>CC0066</t>
  </si>
  <si>
    <t xml:space="preserve">03.005.0040-0      </t>
  </si>
  <si>
    <t xml:space="preserve">DESMONTE A FOGO DE BLOCO DE MATERIAL DE 3ªCATEGORIA(ROCHA VIVA),COM VOLUME DE 1,00 A 50,00M3,SENDO A PERFURACAO A AR COMPRIMIDO,INCLUSIVE REDUCAO MANUAL A PEDRA DE MAO  </t>
  </si>
  <si>
    <t>CC0067</t>
  </si>
  <si>
    <t xml:space="preserve">03.005.0041-0      </t>
  </si>
  <si>
    <t xml:space="preserve">DESMONTE A FOGO DE BLOCO DE MATERIAL DE 2ªCATEGORIA,COM VOLUME DE 1,00 A 50,00M3,SENDO A PERFURACAO A AR COMPRIMIDO,INCLUSIVE REDUCAO MANUAL A PEDRA DE MAO  </t>
  </si>
  <si>
    <t>CC0068</t>
  </si>
  <si>
    <t xml:space="preserve">03.005.0045-0      </t>
  </si>
  <si>
    <t xml:space="preserve">DESMONTE A FOGO DE BLOCO DE MATERIAL DE 2ªCATEGORIA,COM VOLUME DE 1,00 A 50,00M3,SENDO A AR COMPRIMIDO TANTO A PERFURACAO COMO A REDUCAO A PEDRA DE MAO,ESTA ULTIMA AINDA COM O AUXILIO DE CUNHA E PALMETA  </t>
  </si>
  <si>
    <t>CC0069</t>
  </si>
  <si>
    <t xml:space="preserve">03.005.0046-0      </t>
  </si>
  <si>
    <t xml:space="preserve">DESMONTE A FOGO DE BLOCO DE MATERIAL DE 3ª CATEGORIA,COM VOLUME DE 1,00 A 50,00M3,SENDO A PERFURACAO A AR COMPRIMIDO E AREDUCAO A PEDRA DE MAO A ROMPEDOR,ESTA ULTIMA AINDA COM O AUXILIO DE CUNHA E PALMETA  </t>
  </si>
  <si>
    <t>CC0074</t>
  </si>
  <si>
    <t xml:space="preserve">03.008.0010-1      </t>
  </si>
  <si>
    <t xml:space="preserve">ESCAVACAO EM MATERIAL DE 2ªCATEGORIA(MOLEDO OU ROCHA MUITO DECOMPOSTA),COM EQUIPAMENTO A AR COMPRIMIDO,SEM UTILIZACAO DEEXPLOSIVOS,EM TALUDES,VALA/CAVA,ATE 1,50M DE PROFUNDIDADE,INCLUSIVE EMPILHAMENTO DO MATERIAL PARA REMOCAO  </t>
  </si>
  <si>
    <t>CC0075</t>
  </si>
  <si>
    <t xml:space="preserve">03.008.0011-0      </t>
  </si>
  <si>
    <t xml:space="preserve">ESCAVACAO EM MATERIAL DE 2ªCATEGORIA(MOLEDO OU ROCHA MUITO DECOMPOSTA),COM EQUIPAMENTO A AR COMPRIMIDO,SEM UTILIZACAO DEEXPLOSIVOS,EM TALUDES,VALA/CAVA,ENTRE 1,50 E 3,00M DE PROFUNDIDADE,INCLUSIVE EMPILHAMENTO DO MATERIAL PARA REMOCAO  </t>
  </si>
  <si>
    <t>CC0076</t>
  </si>
  <si>
    <t xml:space="preserve">03.008.0012-0      </t>
  </si>
  <si>
    <t xml:space="preserve">ESCAVACAO EM MATERIAL DE 2ªCATEGORIA(MOLEDO OU ROCHA MUITO DECOMPOSTA),COM EQUIPAMENTO A AR COMPRIMIDO,SEM UTILIZACAO DEEXPLOSIVOS,EM TALUDES,VALA/CAVA,ENTRE 3,00 E 4,50M DE PROFUNDIDADE,INCLUSIVE EMPILHAMENTO DO MATERIAL PARA REMOCAO  </t>
  </si>
  <si>
    <t>CC0077</t>
  </si>
  <si>
    <t xml:space="preserve">03.008.0013-0      </t>
  </si>
  <si>
    <t xml:space="preserve">ESCAVACAO EM MATERIAL DE 2ªCATEGORIA(MOLEDO OU ROCHA MUITO DECOMPOSTA),COM EQUIPAMENTO A AR COMPRIMIDO,SEM UTILIZACAO DEEXPLOSIVOS,EM TALUDES,VALA/CAVA,ENTRE 4,50 E 6,00M DE PROFUNDIDADE,INCLUSIVE EMPILHAMENTO DO MATERIAL PARA REMOCAO  </t>
  </si>
  <si>
    <t>CC0078</t>
  </si>
  <si>
    <t xml:space="preserve">03.008.0014-0      </t>
  </si>
  <si>
    <t xml:space="preserve">ESCAVACAO EM MATERIAL DE 2ªCATEGORIA(MOLEDO OU ROCHA MUITO DECOMPOSTA),COM EQUIPAMENTO A AR COMPRIMIDO,SEM UTILIZACAO DEEXPLOSIVOS,EM TALUDES,VALA/CAVA,ENTRE 6,00 E 7,50M DE PROFUNDIDADE,INCLUSIVE EMPILHAMENTO DO MATERIAL PARA REMOCAO  </t>
  </si>
  <si>
    <t>CC0079</t>
  </si>
  <si>
    <t xml:space="preserve">03.008.0020-1      </t>
  </si>
  <si>
    <t xml:space="preserve">ESCAVACAO EM MATERIAL DE 2ªCATEGORIA(MOLEDO OU ROCHA DECOMPOSTA),COM EQUIPAMENTO A AR COMPRIMIDO,SEM UTILIZACAO DE EXPLOSIVOS,EM TALUDES,VALA/CAVA,ATE 1,50M DE PROFUNDIDADE,INCLUSIVE EMPILHAMENTO DO MATERIAL PARA REMOCAO  </t>
  </si>
  <si>
    <t>CC0080</t>
  </si>
  <si>
    <t xml:space="preserve">03.008.0021-0      </t>
  </si>
  <si>
    <t xml:space="preserve">ESCAVACAO EM MATERIAL DE 2ªCATEGORIA(MOLEDO OU ROCHA DECOMPOSTA),COM EQUIPAMENTO A AR COMPRIMIDO,SEM UTILIZACAO DE EXPLOSIVOS,EM TALUDES,VALA/CAVA,ENTRE 1,50 E 3,00M DE PROFUNDIDADE,INCLUSIVE EMPILHAMENTO DO MATERIAL PARA REMOCAO  </t>
  </si>
  <si>
    <t>CC0081</t>
  </si>
  <si>
    <t xml:space="preserve">03.008.0022-0      </t>
  </si>
  <si>
    <t xml:space="preserve">ESCAVACAO EM MATERIAL DE 2ªCATEGORIA(MOLEDO OU ROCHA DECOMPOSTA),COM EQUIPAMENTO A AR COMPRIMIDO,SEM UTILIZACAO DE EXPLOSIVOS,EM TALUDES,VALA/CAVA,ENTRE 3,00 E 4,50M DE PROFUNDIDADE,INCLUSIVE EMPILHAMENTO DO MATERIAL PARA REMOCAO  </t>
  </si>
  <si>
    <t>CC0082</t>
  </si>
  <si>
    <t xml:space="preserve">03.008.0023-0      </t>
  </si>
  <si>
    <t xml:space="preserve">ESCAVACAO EM MATERIAL DE 2ªCATEGORIA(MOLEDO OU ROCHA DECOMPOSTA),COM EQUIPAMENTO A AR COMPRIMIDO,SEM UTILIZACAO DE EXPLOSIVOS,EM TALUDES,VALA/CAVA,ENTRE 4,50 E 6,00M DE PROFUNDIDADE,INCLUSIVE EMPILHAMENTO DO MATERIAL PARA REMOCAO  </t>
  </si>
  <si>
    <t>CC0083</t>
  </si>
  <si>
    <t xml:space="preserve">03.008.0024-0      </t>
  </si>
  <si>
    <t xml:space="preserve">ESCAVACAO EM MATERIAL DE 2ªCATEGORIA(MOLEDO OU ROCHA DECOMPOSTA),COM EQUIPAMENTO A AR COMPRIMIDO,SEM UTILIZACAO DE EXPLOSIVOS,EM TALUDES,VALA/CAVA,ENTRE 6,00 E 7,50M DE PROFUNDIDADE,INCLUSIVE EMPILHAMENTO DO MATERIAL PARA REMOCAO  </t>
  </si>
  <si>
    <t>CC0084</t>
  </si>
  <si>
    <t xml:space="preserve">03.008.0050-1      </t>
  </si>
  <si>
    <t xml:space="preserve">ESCAVACAO EM MATERIAL DE 3ªCATEGORIA(ROCHA SA FRATURADA),COM EQUIPAMENTO A AR COMPRIMIDO E ENCUNHAMENTO GENERALIZADO,SEMUTILIZACAO DE EXPLOSIVOS,EM TALUDES,VALA/CAVA,ATE 1,50M DEPROFUNDIDADE,INCLUSIVE EMPILHAMENTO DO MATERIAL PARA REMOCAO  </t>
  </si>
  <si>
    <t>CC0085</t>
  </si>
  <si>
    <t xml:space="preserve">03.008.0051-0      </t>
  </si>
  <si>
    <t xml:space="preserve">ESCAVACAO EM MATERIAL DE 3ªCATEGORIA(ROCHA SA FRATURADA),COM EQUIPAMENTO A AR COMPRIMIDO E ENCUNHAMENTO GENERALIZADO,SEMUTILIZACAO DE EXPLOSIVOS,EM TALUDES,VALA/CAVA,ENTRE 1,50 E3,00M DE PROFUNDIDADE,INCLUSIVE EMPILHAMENTO DO MATERIAL PARA REMOCAO  </t>
  </si>
  <si>
    <t>CC0086</t>
  </si>
  <si>
    <t xml:space="preserve">03.008.0052-0      </t>
  </si>
  <si>
    <t xml:space="preserve">ESCAVACAO EM MATERIAL DE 3ªCATEGORIA(ROCHA SA FRATURADA),COM EQUIPAMENTO A AR COMPRIMIDO E ENCUNHAMENTO GENERALIZADO,SEMUTILIZACAO DE EXPLOSIVOS,EM TALUDES,VALA/CAVA,ENTRE 3,00 E4,50M DE PROFUNDIDADE,INCLUSIVE EMPILHAMENTO DO MATERIAL PARA REMOCAO  </t>
  </si>
  <si>
    <t>CC0087</t>
  </si>
  <si>
    <t xml:space="preserve">03.008.0053-0      </t>
  </si>
  <si>
    <t xml:space="preserve">ESCAVACAO EM MATERIAL DE 3ªCATEGORIA(ROCHA SA FRATURADA),COM EQUIPAMENTO A AR COMPRIMIDO E ENCUNHAMENTO GENERALIZADO,SEMUTILIZACAO DE EXPLOSIVOS,EM TALUDES,VALA/CAVA,ENTRE 4,50 E6,00M DE PROFUNDIDADE,INCLUSIVE EMPILHAMENTO DO MATERIAL PARA REMOCAO  </t>
  </si>
  <si>
    <t>CC0088</t>
  </si>
  <si>
    <t xml:space="preserve">03.008.0054-0      </t>
  </si>
  <si>
    <t xml:space="preserve">ESCAVACAO EM MATERIAL DE 3ªCATEGORIA(ROCHA SA FRATURADA),COM EQUIPAMENTO A AR COMPRIMIDO E ENCUNHAMENTO GENERALIZADO,SEMUTILIZACAO DE EXPLOSIVOS,EM TALUDES,VALA/CAVA,ENTRE 6,00 E7,50M DE PROFUNDIDADE,INCLUSIVE EMPILHAMENTO DO MATERIAL PARA REMOCAO  </t>
  </si>
  <si>
    <t>CC0089</t>
  </si>
  <si>
    <t xml:space="preserve">03.008.0060-1      </t>
  </si>
  <si>
    <t xml:space="preserve">ESCAVACAO EM MATERIAL DE 3ªCATEGORIA(ROCHA VIVA),COM EQUIPAMENTO A AR COMPRIMIDO E SERRACAO COM BROCAS,SEGUIDA DE ENCUNHAMENTO,SEM UTILIZACAO DE EXPLOSIVOS,EM TALUDES,VALA/CAVA,ATE1,50M DE PROFUNDIDADE,INCLUSIVE EMPILHAMENTO DO MATERIAL PARA REMOCAO  </t>
  </si>
  <si>
    <t>CC0090</t>
  </si>
  <si>
    <t xml:space="preserve">03.008.0061-0      </t>
  </si>
  <si>
    <t xml:space="preserve">ESCAVACAO EM MATERIAL DE 3ªCATEGORIA(ROCHA VIVA),COM EQUIPAMENTO A AR COMPRIMIDO E SERRACAO COM BROCAS,SEGUIDA DE ENCUNHAMENTO,SEM UTILIZACAO DE EXPLOSIVOS,EM TALUDES,VALA/CAVA,ENTRE 1,50 E 3,00M DE PROFUNDIDADE,INCLUSIVE EMPILHAMENTO DO MATERIAL PARA REMOCAO  </t>
  </si>
  <si>
    <t>CC0091</t>
  </si>
  <si>
    <t xml:space="preserve">03.008.0062-0      </t>
  </si>
  <si>
    <t xml:space="preserve">ESCAVACAO EM MATERIAL DE 3ªCATEGORIA(ROCHA VIVA),COM EQUIPAMENTO A AR COMPRIMIDO E SERRACAO COM BROCAS,SEGUIDA DE ENCUNHAMENTO,SEM UTILIZACAO DE EXPLOSIVOS,EM TALUDES,VALA/CAVA,ENTRE 3,00 E 4,50M DE PROFUNDIDADE,INCLUSIVE EMPILHAMENTO DO MATERIAL PARA REMOCAO  </t>
  </si>
  <si>
    <t>CC0092</t>
  </si>
  <si>
    <t xml:space="preserve">03.008.0063-0      </t>
  </si>
  <si>
    <t xml:space="preserve">ESCAVACAO EM MATERIAL DE 3ªCATEGORIA(ROCHA VIVA),COM EQUIPAMENTO A AR COMPRIMIDO E SERRACAO COM BROCAS,SEGUIDA DE ENCUNHAMENTO,SEM UTILIZACAO DE EXPLOSIVOS,EM TALUDES,VALA/CAVA,ENTRE 4,50 E 6,00M DE PROFUNDIDADE,INCLUSIVE EMPILHAMENTO DO MATERIAL PARA REMOCAO  </t>
  </si>
  <si>
    <t>CC0093</t>
  </si>
  <si>
    <t xml:space="preserve">03.008.0064-0      </t>
  </si>
  <si>
    <t xml:space="preserve">ESCAVACAO EM MATERIAL DE 3ªCATEGORIA(ROCHA VIVA),COM EQUIPAMENTO A AR COMPRIMIDO E SERRACAO COM BROCAS,SEGUIDA DE ENCUNHAMENTO,SEM UTILIZACAO DE EXPLOSIVOS,EM TALUDES,VALA/CAVA,ENTRE 6,00 E 7,50M DE PROFUNDIDADE,INCLUSIVE EMPILHAMENTO DO MATERIAL PARA REMOCAO  </t>
  </si>
  <si>
    <t>CC0094</t>
  </si>
  <si>
    <t xml:space="preserve">03.008.0080-1      </t>
  </si>
  <si>
    <t xml:space="preserve">ESCAVACAO EM MATERIAL DE 3ªCATEGORIA(ROCHA SA FRATURADA),COM EQUIPAMENTO A AR COMPRIMIDO,A CEU ABERTO,SEM UTILIZACAO DEEXPLOSIVOS,INCLUSIVE EMPILHAMENTO DO MATERIAL PARA REMOCAO  </t>
  </si>
  <si>
    <t>CC0095</t>
  </si>
  <si>
    <t xml:space="preserve">03.008.0085-0      </t>
  </si>
  <si>
    <t xml:space="preserve">ESCAVACAO EM MATERIAL DE 3ªCATEGORIA(ROCHA VIVA),COM EQUIPAMENTO A AR COMPRIMIDO,A CEU ABERTO,SEM UTILIZACAO DE EXPLOSIVOS,INCLUSIVE EMPILHAMENTO DO MATERIAL PARA REMOCAO  </t>
  </si>
  <si>
    <t>CC0096</t>
  </si>
  <si>
    <t xml:space="preserve">03.008.0090-1      </t>
  </si>
  <si>
    <t xml:space="preserve">ESCAVACAO EM MATERIAL DE 2ªCATEGORIA(MOLEDO OU ROCHA MUITO DECOMPOSTA),COM EQUIPAMENTO A AR COMPRIMIDO,A CEU ABERTO,SEMUTILIZACAO DE EXPLOSIVOS,INCLUSIVE EMPILHAMENTO DO MATERIALPARA REMOCAO  </t>
  </si>
  <si>
    <t>CC0097</t>
  </si>
  <si>
    <t xml:space="preserve">03.008.0095-0      </t>
  </si>
  <si>
    <t xml:space="preserve">ESCAVACAO EM MATERIAL DE 2ªCATEGORIA(MOLEDO OU ROCHA DECOMPOSTA),COM EQUIPAMENTO A AR COMPRIMIDO,A CEU ABERTO,SEM UTILIZACAO DE EXPLOSIVOS,INCLUSIVE EMPILHAMENTO DO MATERIAL PARA REMOCAO  </t>
  </si>
  <si>
    <t>CC0098</t>
  </si>
  <si>
    <t xml:space="preserve">03.008.0120-1      </t>
  </si>
  <si>
    <t xml:space="preserve">DESMONTE DE BLOCO DE MATERIAL DE 3ªCATEGORIA(ROCHA VIVA),COM EQUIPAMENTO A AR COMPRIMIDO,COM VOLUME ATE 1,00M3,SEM UTILIZACAO DE EXPLOSIVOS,INCLUSIVE REDUCAO A PEDRA DE MAO COM O MESMO EQUIPAMENTO  </t>
  </si>
  <si>
    <t>CC0099</t>
  </si>
  <si>
    <t xml:space="preserve">03.008.0125-1      </t>
  </si>
  <si>
    <t xml:space="preserve">DESMONTE DE BLOCO DE MATERIAL DE 2ªCATEGORIA,SEM UTILIZACAO DE EXPLOSIVOS,COM ROMPEDOR A AR COMPRIMIDO  </t>
  </si>
  <si>
    <t>CC0100</t>
  </si>
  <si>
    <t xml:space="preserve">03.008.0150-1      </t>
  </si>
  <si>
    <t xml:space="preserve">SERRACAO CONTINUA EM MATERIAL DE 3ªCATEGORIA(ROCHA VIVA),COM A FINALIDADE DE IMPEDIR PROPAGACAO DE VIBRACOES DECORRENTESDE ESCAVACAO A FOGO  </t>
  </si>
  <si>
    <t>CC0101</t>
  </si>
  <si>
    <t xml:space="preserve">03.009.0002-1      </t>
  </si>
  <si>
    <t xml:space="preserve">COMPACTACAO DE ATERRO,EM CAMADAS DE 15CM,COM MACO  </t>
  </si>
  <si>
    <t>CC0102</t>
  </si>
  <si>
    <t xml:space="preserve">03.009.0003-0      </t>
  </si>
  <si>
    <t xml:space="preserve">COMPACTACAO DE ATERRO,EM CAMADAS DE 20CM,COM MACO  </t>
  </si>
  <si>
    <t>CC0103</t>
  </si>
  <si>
    <t xml:space="preserve">03.009.0004-0      </t>
  </si>
  <si>
    <t xml:space="preserve">ATERRO COM MATERIAL DE 1ªCATEGORIA,COMPACTADO MANUALMENTE EM CAMADAS DE 20CM,ATE UMA ALTURA MAXIMA DE 80CM,PARA SUPORTEDE CAMADA DE CONCRETO,INCLUSIVE DOIS TIROS DE PA,ESPALHAMENTO E REGA,EXCLUSIVE FORNECIMENTO DA TERRA  </t>
  </si>
  <si>
    <t>CC0104</t>
  </si>
  <si>
    <t xml:space="preserve">03.009.0005-0      </t>
  </si>
  <si>
    <t xml:space="preserve">ATERRO COM MATERIAL DE 1ª CATEGORIA,COMPACTADO MANUALMENTE EM CAMADAS DE 20CM DE MATERIAL APILOADO,PROVENIENTE DE JAZIDADISTANTE ATE 1KM,INCLUSIVE ESCAVACAO,CARGA,TRANSPORTE EM CAMINHAO BASCULANTE,DESCARGA,ESPALHAMEN TO E IRRIGACAO MANUAIS  </t>
  </si>
  <si>
    <t>CC0105</t>
  </si>
  <si>
    <t xml:space="preserve">03.009.0006-0      </t>
  </si>
  <si>
    <t xml:space="preserve">ATERRO COM MATERIAL DE 1ª CATEGORIA,COMPACTADO MANUALMENTE EM CAMADAS DE 20CM DE MATERIAL APILOADO,PROVENIENTE DE JAZIDADISTANTE ATE 2KM,INCLUSIVE ESCAVACAO,CARGA,TRANSPORTE EM CAMINHAO BASCULANTE,DESCARGA,ESPALHAMEN TO E IRRIGACAO MANUAIS  </t>
  </si>
  <si>
    <t>CC0106</t>
  </si>
  <si>
    <t xml:space="preserve">03.009.0007-0      </t>
  </si>
  <si>
    <t xml:space="preserve">ATERRO COM MATERIAL DE 1ª CATEGORIA,COMPACTADO MANUALMENTE EM CAMADAS DE 20CM DE MATERIAL APILOADO,PROVENIENTE DE JAZIDADISTANTE ATE 3KM,INCLUSIVE ESCAVACAO,CARGA,TRANSPORTE EM CAMINHAO BASCULANTE,DESCARGA,ESPALHAMEN TO E IRRIGACAO MANUAIS  </t>
  </si>
  <si>
    <t>CC0107</t>
  </si>
  <si>
    <t xml:space="preserve">03.009.0008-0      </t>
  </si>
  <si>
    <t xml:space="preserve">ATERRO COM MATERIAL DE 1ª CATEGORIA,COMPACTADO MANUALMENTE EM CAMADAS DE 20CM DE MATERIAL APILOADO,PROVENIENTE DE JAZIDADISTANTE ATE 4KM,INCLUSIVE ESCAVACAO,CARGA,TRANSPORTE EM CAMINHAO BASCULANTE,DESCARGA,ESPALHAMEN TO E IRRIGACAO MANUAIS  </t>
  </si>
  <si>
    <t>CC0108</t>
  </si>
  <si>
    <t xml:space="preserve">03.009.0009-0      </t>
  </si>
  <si>
    <t xml:space="preserve">ATERRO COM MATERIAL DE 1ª CATEGORIA,COMPACTADO MANUALMENTE EM CAMADAS DE 20CM DE MATERIAL APILOADO,PROVENIENTE DE JAZIDADISTANTE ATE 5KM,INCLUSIVE ESCAVACAO,CARGA,TRANSPORTE EM CAMINHAO BASCULANTE,DESCARGA,ESPALHAMEN TO E IRRIGACAO MANUAIS  </t>
  </si>
  <si>
    <t>CC0109</t>
  </si>
  <si>
    <t xml:space="preserve">03.009.0080-0      </t>
  </si>
  <si>
    <t xml:space="preserve">COMPACTACAO DE MATERIAL DE 1ªCATEGORIA,INCLUSIVE DESCARGA DE CAMINHAO BASCULANTE,MOVIMENTACAO A 1 TIRO DE PA,ESPALHAMENTO E SOCAMENTO MANUAL EM CAMADAS DE 30CM DE MATERIAL APILOADO  </t>
  </si>
  <si>
    <t>CC0110</t>
  </si>
  <si>
    <t xml:space="preserve">03.010.0015-0      </t>
  </si>
  <si>
    <t xml:space="preserve">ATERRO COM MATERIAL DE 1ªCATEGORIA,ESPALHADO POR TRATOR COM POTENCIA EM TORNO DE 80CV COM LAMINA,EM CAMADAS DE 20CM DE MATERIAL ADENSADO,REGADO POR CAMINHAO TANQUE E COMPACTADO A 90% COM ROLO PE DE CARNEIRO CONVENCIONAL,DE 2(DOIS) CILINDROS,REBOCADO POR TRATOR DE PNEUS,INTERVINDO 2(DOIS) SERVENTES,EXCLUSIVE O FORNECIMENTO DA TERRA  </t>
  </si>
  <si>
    <t>CC0111</t>
  </si>
  <si>
    <t xml:space="preserve">03.010.0020-0      </t>
  </si>
  <si>
    <t xml:space="preserve">MATERIAL DE 1ª CATEGORIA PARA ATERROS,COMPREENDENDO:ESCAVACA O,CARGA,TRANSPORTE A 1KM EM CAMINHAO BASCULANTE E DESCARGA,CONSIDERANDO O VOLUME NECESSARIO A EXECUCAO DE 1,00M3 DE MATERIAL COMPACTADO  </t>
  </si>
  <si>
    <t>CC0112</t>
  </si>
  <si>
    <t xml:space="preserve">03.010.0021-0      </t>
  </si>
  <si>
    <t xml:space="preserve">MATERIAL DE 1ª CATEGORIA PARA ATERROS,COMPREENDENDO:ESCAVACA O,CARGA,TRANSPORTE A 2KM EM CAMINHAO BASCULANTE E DESCARGA,CONSIDERANDO O VOLUME NECESSARIO A EXECUCAO DE 1,00M3 DE MATERIAL COMPACTADO  </t>
  </si>
  <si>
    <t>CC0113</t>
  </si>
  <si>
    <t xml:space="preserve">03.010.0022-0      </t>
  </si>
  <si>
    <t xml:space="preserve">MATERIAL DE 1ª CATEGORIA PARA ATERROS,COMPREENDENDO:ESCAVACA O,CARGA,TRANSPORTE A 3KM EM CAMINHAO BASCULANTE E DESCARGA,CONSIDERANDO O VOLUME NECESSARIO A EXECUCAO DE 1,00M3 DE MATERIAL COMPACTADO  </t>
  </si>
  <si>
    <t>CC0114</t>
  </si>
  <si>
    <t xml:space="preserve">03.010.0023-0      </t>
  </si>
  <si>
    <t xml:space="preserve">MATERIAL DE 1ª CATEGORIA PARA ATERROS,COMPREENDENDO:ESCAVACA O,CARGA,TRANSPORTE A 4KM EM CAMINHAO BASCULANTE E DESCARGA,CONSIDERANDO O VOLUME NECESSARIO A EXECUCAO DE 1,00M3 DE MATERIAL COMPACTADO  </t>
  </si>
  <si>
    <t>CC0115</t>
  </si>
  <si>
    <t xml:space="preserve">03.010.0024-0      </t>
  </si>
  <si>
    <t xml:space="preserve">MATERIAL DE 1ª CATEGORIA PARA ATERROS,COMPREENDENDO:ESCAVACA O,CARGA,TRANSPORTE A 5KM EM CAMINHAO BASCULANTE E DESCARGA,CONSIDERANDO O VOLUME NECESSARIO A EXECUCAO DE 1,00M3 DE MATERIAL COMPACTADO  </t>
  </si>
  <si>
    <t>CC0116</t>
  </si>
  <si>
    <t xml:space="preserve">03.010.0030-0      </t>
  </si>
  <si>
    <t xml:space="preserve">MATERIAL DE 1ª CATEGORIA PARA ATERROS,COMPREENDENDO:ESCAVACA O,CARGA,TRANSPORTE A 10KM EM CAMINHAO BASCULANTE E DESCARGA,CONSIDERANDO O VOLUME NECESSARIO A EXECUCAO DE 1,00M3 DE MATERIAL COMPACTADO  </t>
  </si>
  <si>
    <t>CC0117</t>
  </si>
  <si>
    <t xml:space="preserve">03.010.0100-0      </t>
  </si>
  <si>
    <t xml:space="preserve">COMPACTACAO DE ATERRO,EM CAMADAS DE 30CM,UTILIZANDO COMPACTADOR PNEUMATICO(SAPO),INCLUSIVE COMPRESSOR  </t>
  </si>
  <si>
    <t>CC0118</t>
  </si>
  <si>
    <t xml:space="preserve">03.010.0101-0      </t>
  </si>
  <si>
    <t xml:space="preserve">COMPACTACAO DE ATERRO,EM CAMADAS DE 20CM,UTILIZANDO COMPACTADOR PNEUMATICO(SAPO),INCLUSIVE COMPRESSOR  </t>
  </si>
  <si>
    <t>CC0119</t>
  </si>
  <si>
    <t xml:space="preserve">03.010.0105-0      </t>
  </si>
  <si>
    <t xml:space="preserve">ATERRO COMPACTADO A 95%,PARA CONSTRUCAO DE BARRAGENS OU DIQUES,EXECUTADOS EM CAMADAS DE 20CM DE MATERIAL SOLTO DE BOA QUALIDADE,INCLUSIVE ESPALHAMENTO E IRRIGACAO,EM TERRENO DE BOARESISTENCIA,EXCLUSIVE FORNECIMENTO DA TERRA  </t>
  </si>
  <si>
    <t>CC0120</t>
  </si>
  <si>
    <t xml:space="preserve">03.010.0106-0      </t>
  </si>
  <si>
    <t xml:space="preserve">ATERRO COMPACTADO A 95%,PARA CONSTRUCAO DE BARRAGENS OU DIQUES,EXECUTADOS EM CAMADAS DE 20CM DE MATERIAL SOLTO DE BOA QUALIDADE,INCLUSIVE ESPALHAMENTO E IRRIGACAO,EM TERRENO DE BAIXA RESISTENCIA(ARGILA MOLE),EXCLUSIVE FORNECIMENTO DA TERRA  </t>
  </si>
  <si>
    <t>CC0127</t>
  </si>
  <si>
    <t xml:space="preserve">03.011.0015-1      </t>
  </si>
  <si>
    <t xml:space="preserve">REATERRO DE VALA/CAVA COM MATERIAL DE BOA QUALIDADE,UTILIZANDO VIBRO COMPACTADOR PORTATIL,EXCLUSIVE MATERIAL  </t>
  </si>
  <si>
    <t>CC0128</t>
  </si>
  <si>
    <t xml:space="preserve">03.012.0010-0      </t>
  </si>
  <si>
    <t xml:space="preserve">REATERRO DE VALA/CAVA COM TRATOR COM POTENCIA EM TORNO DE 200CV,EXCLUSIVE COMPACTACAO E MATERIAL  </t>
  </si>
  <si>
    <t>CC0129</t>
  </si>
  <si>
    <t xml:space="preserve">03.013.0001-1      </t>
  </si>
  <si>
    <t xml:space="preserve">REATERRO DE VALA/CAVA COMPACTADA A MACO,EM CAMADAS DE 30CM DE ESPESSURA MAXIMA,COM MATERIAL DE BOA QUALIDADE,EXCLUSIVEESTE  </t>
  </si>
  <si>
    <t>CC0130</t>
  </si>
  <si>
    <t xml:space="preserve">03.013.0005-0      </t>
  </si>
  <si>
    <t xml:space="preserve">REATERRO DE VALA/CAVA COMPACTADA A MACO,EM CAMADAS DE 20CM DE ESPESSURA MAXIMA,EM BECOS DE ATE 2,50M DE LARGURA,EM FAVELAS,EXCLUSIVE MATERIAL  </t>
  </si>
  <si>
    <t>CC0131</t>
  </si>
  <si>
    <t xml:space="preserve">03.013.0006-0      </t>
  </si>
  <si>
    <t xml:space="preserve">REATERRO DE VALA/CAVA COMPACTADA A MACO,EM CAMADAS DE 30CM DE ESPESSURA MAXIMA,EM BECOS DE ATE 2,50M DE LARGURA,EM FAVELAS,EXCLUSIVE MATERIAL  </t>
  </si>
  <si>
    <t>CC0132</t>
  </si>
  <si>
    <t xml:space="preserve">03.014.0005-0      </t>
  </si>
  <si>
    <t xml:space="preserve">REATERRO DE VALA/CAVA,ESPALHAMENTO COM RETRO-ESCAVADEIRA E COMPACTACAO VIBRATORIA,EXCLUSIVE MATERIAL  </t>
  </si>
  <si>
    <t>CC0133</t>
  </si>
  <si>
    <t xml:space="preserve">03.015.0010-0      </t>
  </si>
  <si>
    <t xml:space="preserve">REATERRO DE VALA/CAVA COM PO-DE-PEDRA,INCLUSIVE FORNECIMENTO DO MATERIAL E COMPACTACAO MANUAL  </t>
  </si>
  <si>
    <t>CC0134</t>
  </si>
  <si>
    <t xml:space="preserve">03.015.0012-0      </t>
  </si>
  <si>
    <t xml:space="preserve">REATERRO DE VALA/CAVA COM PO-DE-PEDRA,INCLUSIVE FORNECIMENTO DO MATERIAL E COMPACTACAO MANUAL,EM BECOS DE ATE 2,50M DE LARGURA,EM FAVELAS  </t>
  </si>
  <si>
    <t>CC0135</t>
  </si>
  <si>
    <t xml:space="preserve">03.016.0005-1      </t>
  </si>
  <si>
    <t xml:space="preserve">ESCAVACAO MECANICA DE VALA NAO ESCORADA EM MATERIAL DE 1ªCATEGORIA COM PEDRAS,INSTALACOES PREDIAIS OU OUTROS REDUTORES DE PRODUTIVIDADE OU CAVAS DE FUNDACAO,ATE 1,50M DE PROFUNDIDADE,UTILIZANDO RETRO-ESCAVADEIRA,EXCLUSIVE ESGOTAMENTO  </t>
  </si>
  <si>
    <t>CC0136</t>
  </si>
  <si>
    <t xml:space="preserve">03.016.0010-1      </t>
  </si>
  <si>
    <t xml:space="preserve">ESCAVACAO MECANICA DE VALA NAO ESCORADA EM MATERIAL DE 1ªCATEGORIA COM PEDRAS,INSTALACOES PREDIAIS OU OUTROS REDUTORES DE PRODUTIVIDADE OU CAVAS DE FUNDACAO,ENTRE 1,50 E 3,00M DE PROFUNDIDADE,UTILIZANDO RETRO-ESCAVADEIRA,EXCLUSIVE ESGOTAMENTO  </t>
  </si>
  <si>
    <t>CC0137</t>
  </si>
  <si>
    <t xml:space="preserve">03.016.0015-1      </t>
  </si>
  <si>
    <t xml:space="preserve">ESCAVACAO MECANICA DE VALA NAO ESCORADA,EM MATERIAL DE 1ªCATEGORIA,ATE 1,50M DE PROFUNDIDADE,UTILIZANDO RETRO-ESCAVADEIRA,EXCLUSIVE ESGOTAMENTO  </t>
  </si>
  <si>
    <t>CC0138</t>
  </si>
  <si>
    <t xml:space="preserve">03.016.0018-1      </t>
  </si>
  <si>
    <t xml:space="preserve">ESCAVACAO MECANICA DE VALA NAO ESCORADA,EM MATERIAL DE 1ªCATEGORIA,ENTRE 1,50 E 3,00M DE PROFUNDIDADE,UTILIZANDO RETRO-ESCAVADEIRA,EXCLUSIVE ESGOTAMENTO  </t>
  </si>
  <si>
    <t>CC0139</t>
  </si>
  <si>
    <t xml:space="preserve">03.016.0020-1      </t>
  </si>
  <si>
    <t xml:space="preserve">ESCAVACAO MECANICA DE VALA ESCORADA,EM MATERIAL DE 1ªCATEGORIA COM PEDRAS,INSTALACOES PREDIAIS OU OUTROS REDUTORES DE PRODUTIVIDADE,OU CAVAS DE FUNDACAO,ATE 1,50M DE PROFUNDIDADE,UTILIZANDO RETRO-ESCAVADEIRA,EXCLUSIVE ESGOTAMENTO E ESCORAMENTO  </t>
  </si>
  <si>
    <t>CC0140</t>
  </si>
  <si>
    <t xml:space="preserve">03.016.0025-1      </t>
  </si>
  <si>
    <t xml:space="preserve">ESCAVACAO MECANICA DE VALA ESCORADA,EM MATERIAL DE 1ªCATEGORIA COM PEDRAS,INSTALACOES PREDIAIS OU OUTROS REDUTORES DE PRODUTIVIDADE,OU CAVAS DE FUNDACAO,ENTRE 1,50 E 3,00M DE PROFUNDIDADE,UTILIZANDO RETRO-ESCAVADEIRA,EXCLUSIVE ESGOTAMENTO EESCORAMENTO  </t>
  </si>
  <si>
    <t>CC0141</t>
  </si>
  <si>
    <t xml:space="preserve">03.016.0050-1      </t>
  </si>
  <si>
    <t xml:space="preserve">ESCAVACAO MECANICA DE VALA ESCORADA,EM MATERIAL DE 1ªCATEGORIA,ATE 1,50M DE PROFUNDIDADE,UTILIZANDO RETRO-ESCAVADEIRA,EXCLUSIVE ESGOTAMENTO E ESCORAMENTO  </t>
  </si>
  <si>
    <t>CC0142</t>
  </si>
  <si>
    <t xml:space="preserve">03.016.0055-1      </t>
  </si>
  <si>
    <t xml:space="preserve">ESCAVACAO MECANICA DE VALA ESCORADA,EM MATERIAL DE 1ªCATEGORIA,ENTRE 1,50 E 3,00M DE PROFUNDIDADE,UTILIZANDO RETRO-ESCAVADEIRA,EXCLUSIVE ESGOTAMENTO E ESCORAMENTO  </t>
  </si>
  <si>
    <t>CC0143</t>
  </si>
  <si>
    <t xml:space="preserve">03.020.0030-1      </t>
  </si>
  <si>
    <t xml:space="preserve">ESCAVACAO MECANICA DE VALA NAO ESCORADA,EM MATERIAL DE 1ªCATEGORIA COM PEDRAS,INSTALACOES PREDIAIS OU OUTROS REDUTORES DE PRODUTIVIDADE,OU CAVAS DE FUNDACAO,ATE 1,50M DE PROFUNDIDADE,UTILIZANDO ESCAVADEIRA HIDRAULICA DE 0,78M3,EXCLUSIVE ESGOTAMENTO  </t>
  </si>
  <si>
    <t>CC0144</t>
  </si>
  <si>
    <t xml:space="preserve">03.020.0035-1      </t>
  </si>
  <si>
    <t xml:space="preserve">ESCAVACAO MECANICA DE VALA NAO ESCORADA,EM MATERIAL DE 1ªCATEGORIA COM PEDRAS,INSTALACOES PREDIAIS OU OUTROS REDUTORES DE PRODUTIVIDADE,OU CAVAS DE FUNDACAO,ENTRE 1,50 E 3,00M DE PROFUNDIDADE,UTILIZANDO ESCAVADEIRA HIDRAULICA DE 0,78M3,EXCLUSIVE ESGOTAMENTO  </t>
  </si>
  <si>
    <t>CC0145</t>
  </si>
  <si>
    <t xml:space="preserve">03.020.0040-1      </t>
  </si>
  <si>
    <t xml:space="preserve">ESCAVACAO MECANICA DE VALA NAO ESCORADA,EM MATERIAL DE 1ªCATEGORIA COM PEDRAS,INSTALACOES PREDIAIS OU OUTROS REDUTORES DE PRODUTIVIDADE,OU CAVAS DE FUNDACAO,ENTRE 3,00 E 4,50M DE PROFUNDIDADE,UTILIZANDO ESCAVADEIRA HIDRAULICA DE 0,78M3,EXCLUSIVE ESGOTAMENTO  </t>
  </si>
  <si>
    <t>CC0146</t>
  </si>
  <si>
    <t xml:space="preserve">03.020.0045-1      </t>
  </si>
  <si>
    <t xml:space="preserve">ESCAVACAO MECANICA DE VALA NAO ESCORADA,EM MATERIAL DE 1ªCATEGORIA COM PEDRAS,INSTALACOES PREDIAIS,OU OUTROS REDUTORES DE PRODUTIVIDADE,OU CAVAS DE FUNDACAO,ENTRE 4,50 E 6,00M DE PROFUNDIDADE,UTILIZANDO ESCAVADEIRA HIDRAULICA DE 0,78M3,EXCLUSIVE ESGOTAMENTO  </t>
  </si>
  <si>
    <t>CC0147</t>
  </si>
  <si>
    <t xml:space="preserve">03.020.0050-1      </t>
  </si>
  <si>
    <t xml:space="preserve">ESCAVACAO MECANICA DE VALA NAO ESCORADA,EM MATERIAL DE 1ªCATEGORIA,ATE 1,50M DE PROFUNDIDADE,UTILIZANDO ESCAVADEIRA HIDRAULICA DE 0,78M3,EXCLUSIVE ESGOTAMENTO  </t>
  </si>
  <si>
    <t>CC0148</t>
  </si>
  <si>
    <t xml:space="preserve">03.020.0052-1      </t>
  </si>
  <si>
    <t xml:space="preserve">ESCAVACAO MECANICA DE VALA NAO ESCORADA,EM MATERIAL DE 1ªCATEGORIA,ENTRE 1,50 E 3,00M DE PROFUNDIDADE,UTILIZANDO ESCAVADEIRA HIDRAULICA DE 0,78M3,EXCLUSIVE ESGOTAMENTO  </t>
  </si>
  <si>
    <t>CC0149</t>
  </si>
  <si>
    <t xml:space="preserve">03.020.0055-1      </t>
  </si>
  <si>
    <t xml:space="preserve">ESCAVACAO MECANICA DE VALA NAO ESCORADA,EM MATERIAL DE 1ªCATEGORIA,ENTRE 3,00 E 4,50M DE PROFUNDIDADE,UTILIZANDO ESCAVADEIRA HIDRAULICA DE 0,78M3,EXCLUSIVE ESGOTAMENTO  </t>
  </si>
  <si>
    <t>CC0150</t>
  </si>
  <si>
    <t xml:space="preserve">03.020.0057-1      </t>
  </si>
  <si>
    <t xml:space="preserve">ESCAVACAO MECANICA DE VALA NAO ESCORADA,EM MATERIAL DE 1ªCATEGORIA,ENTRE 4,50 E 6,00M DE PROFUNDIDADE,UTILIZANDO ESCAVADEIRA HIDRAULICA DE 0,78M3,EXCLUSIVE ESGOTAMENTO  </t>
  </si>
  <si>
    <t>CC0151</t>
  </si>
  <si>
    <t xml:space="preserve">03.020.0060-1      </t>
  </si>
  <si>
    <t xml:space="preserve">ESCAVACAO MECANICA DE VALA ESCORADA,EM MATERIAL DE 1ªCATEGORIA COM PEDRAS,INSTALACOES PREDIAIS OU OUTROS REDUTORES DE PRODUTIVIDADE,OU CAVAS DE FUNDACAO,ATE 1,50M DE PROFUNDIDADE,UTILIZANDO ESCAVADEIRA HIDRAULICA DE 0,78M3,EXCLUSIVE ESGOTAMENTO E ESCORAMENTO  </t>
  </si>
  <si>
    <t>CC0152</t>
  </si>
  <si>
    <t xml:space="preserve">03.020.0065-1      </t>
  </si>
  <si>
    <t xml:space="preserve">ESCAVACAO MECANICA DE VALA ESCORADA,EM MATERIAL DE 1ªCATEGORIA COM PEDRAS,INSTALACOES PREDIAIS OU OUTROS REDUTORES DE PRODUTIVIDADE,OU CAVAS DE FUNDACAO,ENTRE 1,50 E 3,00M DE PROFUNDIDADE,UTILIZANDO ESCAVADEIRA HIDRAULICA DE 0,78M3,EXCLUSIVE ESGOTAMENTO E ESCORAMENTO  </t>
  </si>
  <si>
    <t>CC0153</t>
  </si>
  <si>
    <t xml:space="preserve">03.020.0070-1      </t>
  </si>
  <si>
    <t xml:space="preserve">ESCAVACAO MECANICA DE VALA ESCORADA,EM MATERIAL DE 1ªCATEGORIA COM PEDRAS,INSTALACOES PREDIAIS OU OUTROS REDUTORES DE PRODUTIVIDADE,OU CAVAS DE FUNDACAO,ENTRE 3,00 E 4,50M DE PROFUNDIDADE,UTILIZANDO ESCAVADEIRA HIDRAULICA DE 0,78M3,EXCLUSIVE ESGOTAMENTO E ESCORAMENTO  </t>
  </si>
  <si>
    <t>CC0154</t>
  </si>
  <si>
    <t xml:space="preserve">03.020.0075-1      </t>
  </si>
  <si>
    <t xml:space="preserve">ESCAVACAO MECANICA DE VALA ESCORADA,EM MATERIAL DE 1ªCATEGORIA COM PEDRAS,INSTALACOES PREDIAIS OU OUTROS REDUTORES DE PRODUTIVIDADE,OU CAVAS DE FUNDACAO,ENTRE 4,50 E 6,00M DE PROFUNDIDADE,UTILIZANDO ESCAVADEIRA HIDRAULICA DE 0,78M3,EXCLUSIVE ESGOTAMENTO E ESCORAMENTO  </t>
  </si>
  <si>
    <t>CC0155</t>
  </si>
  <si>
    <t xml:space="preserve">03.020.0080-1      </t>
  </si>
  <si>
    <t xml:space="preserve">ESCAVACAO MECANICA DE VALA ESCORADA,EM MATERIAL DE 1ªCATEGORIA,ATE 1,50M DE PROFUNDIDADE,UTILIZANDO ESCAVADEIRA HIDRAULICA DE 0,78M3,EXCLUSIVE ESGOTAMENTO E ESCORAMENTO  </t>
  </si>
  <si>
    <t>CC0156</t>
  </si>
  <si>
    <t xml:space="preserve">03.020.0085-1      </t>
  </si>
  <si>
    <t xml:space="preserve">ESCAVACAO MECANICA DE VALA ESCORADA,EM MATERIAL DE 1ªCATEGORIA,ENTRE 1,50 E 3,00M DE PROFUNDIDADE,UTILIZANDO ESCAVADEIRAHIDRAULICA DE 0,78M3,EXCLUSIVE ESGOTAMENTO E ESCORAMENTO  </t>
  </si>
  <si>
    <t>CC0157</t>
  </si>
  <si>
    <t xml:space="preserve">03.020.0090-1      </t>
  </si>
  <si>
    <t xml:space="preserve">ESCAVACAO MECANICA DE VALA ESCORADA,EM MATERIAL DE 1ªCATEGORIA,ENTRE 3,00 E 4,50M DE PROFUNDIDADE,UTILIZANDO ESCAVADEIRAHIDRAULICA DE 0,78M3,EXCLUSIVE ESGOTAMENTO E ESCORAMENTO  </t>
  </si>
  <si>
    <t>CC0158</t>
  </si>
  <si>
    <t xml:space="preserve">03.020.0100-1      </t>
  </si>
  <si>
    <t xml:space="preserve">ESCAVACAO MECANICA DE VALA ESCORADA,EM MATERIAL DE 1ªCATEGORIA,ENTRE 4,50 E 6,00M DE PROFUNDIDADE,UTILIZANDO ESCAVADEIRAHIDRAULICA DE 0,78M3,EXCLUSIVE ESGOTAMENTO E ESCORAMENTO  </t>
  </si>
  <si>
    <t>CC0159</t>
  </si>
  <si>
    <t xml:space="preserve">03.020.0200-0      </t>
  </si>
  <si>
    <t xml:space="preserve">ESCAVACAO MECANICA,PARA ACERTO DE TALUDES,EM MATERIAL DE 1ªCATEGORIA,UTILIZANDO ESCAVADEIRA HIDRAULICA DE 0,78M3  </t>
  </si>
  <si>
    <t>CC0160</t>
  </si>
  <si>
    <t xml:space="preserve">03.021.0005-1      </t>
  </si>
  <si>
    <t xml:space="preserve">ESCAVACAO MECANICA,A CEU ABERTO,EM MATERIAL DE 1ªCATEGORIA,UTILIZANDO ESCAVADEIRA HIDRAULICA DE 0,78M3  </t>
  </si>
  <si>
    <t>CC0161</t>
  </si>
  <si>
    <t xml:space="preserve">03.022.0010-0      </t>
  </si>
  <si>
    <t xml:space="preserve">ESCAVACAO MECANICA DE VALA,EM MATERIAL DE 2ªCATEGORIA(MOLEDO OU ROCHA MUITO DECOMPOSTA),UTILIZANDO ESCAVADEIRA HIDRAULICA DE 0,78M3,EXCLUSIVE ESCORAMENTO E ESGOTAMENTO,SEM USO DE COMPRESSOR  </t>
  </si>
  <si>
    <t>CC0162</t>
  </si>
  <si>
    <t xml:space="preserve">03.025.0005-0      </t>
  </si>
  <si>
    <t xml:space="preserve">ESCAVACAO MECANICA,COM TRATOR DE LAMINA COM POTENCIA EM TORNO DE 200CV,EM MATERIAL DE 1ªCATEGORIA,COM TRANSPORTE ENTRE 50,00 E 100,00M  </t>
  </si>
  <si>
    <t>CC0163</t>
  </si>
  <si>
    <t xml:space="preserve">03.025.0010-0      </t>
  </si>
  <si>
    <t xml:space="preserve">ESCAVACAO MECANICA,COM TRATOR DE LAMINA COM POTENCIA EM TORNO DE 200CV,EM MATERIAL DE 1ªCATEGORIA,COM TRANSPORTE A 50,00M  </t>
  </si>
  <si>
    <t>CC0164</t>
  </si>
  <si>
    <t xml:space="preserve">03.025.0015-1      </t>
  </si>
  <si>
    <t xml:space="preserve">ESCAVACAO MECANICA,COM TRATOR DE LAMINA COM POTENCIA EM TORNO DE 200CV,EM MATERIAL DE 1ªCATEGORIA,COM TRANSPORTE A 15,00M  </t>
  </si>
  <si>
    <t>CC0165</t>
  </si>
  <si>
    <t xml:space="preserve">03.025.0020-0      </t>
  </si>
  <si>
    <t xml:space="preserve">ESCAVACAO MECANICA,COM TRATOR COM POTENCIA EM TORNO DE 80CV,EM MATERIAL DE 1ªCATEGORIA,COM TRANSPORTE A 20,00M  </t>
  </si>
  <si>
    <t>CC0166</t>
  </si>
  <si>
    <t xml:space="preserve">03.025.0025-0      </t>
  </si>
  <si>
    <t xml:space="preserve">ESCAVACAO MECANICA,COM TRATOR DE LAMINA COM POTENCIA EM TORNO DE 200CV,EM MATERIAL DE 2ªCATEGORIA,SEM USO PREVIO DE ESCARIFICADOR,COM TRANSPORTE ATE 50,00M  </t>
  </si>
  <si>
    <t>CC0167</t>
  </si>
  <si>
    <t xml:space="preserve">03.025.0027-0      </t>
  </si>
  <si>
    <t xml:space="preserve">ESCAVACAO MECANICA,COM TRATOR DE LAMINA COM POTENCIA EM TORNO DE 200CV,EM MATERIAL DE 2ªCATEGORIA,SEM USO PREVIO DE ESCARIFICADOR,COM TRANSPORTE ENTRE 50,00 E 100,00M  </t>
  </si>
  <si>
    <t>CC0168</t>
  </si>
  <si>
    <t xml:space="preserve">03.025.0030-0      </t>
  </si>
  <si>
    <t xml:space="preserve">REMOCAO ATE 20,00M,DE MATERIAL DE 2ª OU 3ªCATEGORIA,APOS ESCAVACAO,MEDIDO NO CORTE,COM TRATOR COM POTENCIA EM TORNO DE 200CV,CONSIDERANDO-SE ESTE TRABALHANDO A METADE DE SUA PRODUCAO NORMAL  </t>
  </si>
  <si>
    <t>CC0169</t>
  </si>
  <si>
    <t xml:space="preserve">03.025.0031-0      </t>
  </si>
  <si>
    <t xml:space="preserve">REMOCAO ATE 20,00M,DE MATERIAL DE 2ª OU 3ªCATEGORIA,APOS ESCAVACAO,MEDIDO NO CORTE,COM TRATOR COM POTENCIA EM TORNO DE 80CV,CONSIDERANDO-SE ESTE TRABALHANDO A METADE DE SUA PRODUCAO NORMAL  </t>
  </si>
  <si>
    <t>CC0170</t>
  </si>
  <si>
    <t xml:space="preserve">03.025.0040-0      </t>
  </si>
  <si>
    <t xml:space="preserve">ESCAVACAO MECANICA,COM TRATOR DE LAMINA COM POTENCIA EM TORNO DE 80CV,EM MATERIAL DE 1ªCATEGORIA,NOS SERVICOS DE TERRACEAMENTO DE TALUDES EM CORTES,SEJA PARA ALARGAMENTO OU PARA PREPARO DO LEITO DE VALETAS DE DRENAGEM,TENDO CADA PATAMAR 4,00M DE LARGURA  </t>
  </si>
  <si>
    <t>CC0171</t>
  </si>
  <si>
    <t xml:space="preserve">03.026.0010-0      </t>
  </si>
  <si>
    <t xml:space="preserve">ESCAVACAO MECANICA,EM MATERIAL DE 1ªCATEGORIA,UTILIZANDO TRATOR DE LAMINA COM POTENCIA EM TORNO DE 335CV,INCLUSIVE CARGACOM CARREGADOR FRONTAL DE PNEUS DE 3,10M3  </t>
  </si>
  <si>
    <t>CC0172</t>
  </si>
  <si>
    <t xml:space="preserve">03.026.0015-0      </t>
  </si>
  <si>
    <t xml:space="preserve">ESCAVACAO MECANICA,EM MATERIAL DE 1ªCATEGORIA,UTILIZANDO TRATOR DE LAMINA COM POTENCIA EM TORNO DE 200CV,INCLUSIVE CARGACOM CARREGADOR FRONTAL DE PNEUS DE 3,10M3  </t>
  </si>
  <si>
    <t>CC0173</t>
  </si>
  <si>
    <t xml:space="preserve">03.026.0020-0      </t>
  </si>
  <si>
    <t xml:space="preserve">ESCAVACAO MECANICA,EM MATERIAL DE 2ªCATEGORIA,UTILIZANDO TRATOR DE LAMINA E ESCARIFICADOR COM POTENCIA EM TORNO DE 335CV,INCLUSIVE CARGA COM CARREGADOR FRONTAL DE PNEUS DE 3,10M3  </t>
  </si>
  <si>
    <t>CC0174</t>
  </si>
  <si>
    <t xml:space="preserve">03.030.0150-0      </t>
  </si>
  <si>
    <t xml:space="preserve">ESCAVACAO MECANICA,A CEU ABERTO,DE MATERIAL DE 1ªCATEGORIA,UTILIZANDO ESCAVADEIRA,SOBRE ESTEIRAS,VERSAO CLAM-SHELL,COM CACAMBA DE 0,38M3(1/2JD3)  </t>
  </si>
  <si>
    <t>CC0175</t>
  </si>
  <si>
    <t xml:space="preserve">03.030.0155-0      </t>
  </si>
  <si>
    <t xml:space="preserve">ESCAVACAO MECANICA,A CEU ABERTO,DE MATERIAL DE 1ªCATEGORIA,UTILIZANDO ESCAVADEIRA,SOBRE ESTEIRAS,VERSAO CLAM-SHELL,COM CACAMBA DE 0,76M3(1JD3)  </t>
  </si>
  <si>
    <t>CC0176</t>
  </si>
  <si>
    <t xml:space="preserve">03.030.0159-0      </t>
  </si>
  <si>
    <t xml:space="preserve">ESCAVACAO MECANICA,A CEU ABERTO,DE MATERIAL DE 1ªCATEGORIA,UTILIZANDO ESCAVADEIRA,SOBRE ESTEIRAS,VERSAO CLAM-SHELL,COM CACAMBA E 0,96M3(1.1/4JD3)  </t>
  </si>
  <si>
    <t>CC0177</t>
  </si>
  <si>
    <t xml:space="preserve">03.036.0200-0      </t>
  </si>
  <si>
    <t xml:space="preserve">ESCAVACAO EM LEITO DE RIO OU CANAL(DRAGAGEM)DE MATERIAL MOLE,ATE 4,50M DE PROFUNDIDADE,MEDIDA A PARTIR DO PLANO DE ESTACIONAMENTO DA MAQUINA,UTILIZANDO ESCAVADEIRA SOBRE ESTEIRAS,VERSAO DRAG-LINE,COM CACAMBA DE 0,57M3(3/4JD3)  </t>
  </si>
  <si>
    <t>CC0178</t>
  </si>
  <si>
    <t xml:space="preserve">03.036.0205-0      </t>
  </si>
  <si>
    <t xml:space="preserve">ESCAVACAO EM LEITO DE RIO OU CANAL(DRAGAGEM)DE MATERIAL MOLE,ENTRE 4,50 E 9,00M DE PROFUNDIDADE,MEDIDA A PARTIR DO PLANODE ESTACIONAMENTO DA MAQUINA,UTILIZANDO ESCAVADEIRA SOBRE ESTEIRAS,VERSAO DRAG-LINE,COM CACAMBA DE 0,57M3(3/4JD3)  </t>
  </si>
  <si>
    <t>CC0179</t>
  </si>
  <si>
    <t xml:space="preserve">03.036.0210-0      </t>
  </si>
  <si>
    <t xml:space="preserve">ESCAVACAO EM LEITO DE RIO OU CANAL(DRAGAGEM)DE MATERIAL MOLE,ATE 4,50M DE PROFUNDIDADE,MEDIDA A PARTIR DO PLANO DE ESTACIONAMENTO DA MAQUINA,UTILIZANDO ESCAVADEIRA SOBRE ESTEIRAS,VERSAO CLAM-SHELL,COM CACAMBA DE 0.57M3(3/4JD3)  </t>
  </si>
  <si>
    <t>CC0180</t>
  </si>
  <si>
    <t xml:space="preserve">03.036.0215-0      </t>
  </si>
  <si>
    <t xml:space="preserve">ESCAVACAO EM LEITO DE RIO OU CANAL(DRAGAGEM)DE MATERIAL MOLE,ENTRE 4,50 E 9,00M DE PROFUNDIDADE,MEDIDA A PARTIR DO PLANODE ESTACIONAMENTO DA MAQUINA,UTILIZANDO ESCAVADEIRA SOBRE ESTEIRAS,VERSAO CLAM-SHELL,COM CACAMBA DE 0.57M3(3/4JD3)  </t>
  </si>
  <si>
    <t>CC0194</t>
  </si>
  <si>
    <t xml:space="preserve">03.040.0001-0      </t>
  </si>
  <si>
    <t xml:space="preserve">ESCAVACAO,CARGA E TRANSPORTE DE MATERIAL DE 1ªCATEGORIA,UTILIZANDO MOTO-ESCAVO-TRANSPORTADOR,TRAT OR(PUSHER) E MOTONIVELADORA,ADMITINDO UMA DISTANCIA MEDIA DE TRANSPORTE DE 100,00M  </t>
  </si>
  <si>
    <t>CC0195</t>
  </si>
  <si>
    <t xml:space="preserve">03.040.0002-0      </t>
  </si>
  <si>
    <t xml:space="preserve">ESCAVACAO,CARGA E TRANSPORTE DE MATERIAL DE 1ªCATEGORIA,UTILIZANDO MOTO-ESCAVO-TRANSPORTADOR,TRAT OR(PUSHER) E MOTONIVELADORA,ADMITINDO UMA DISTANCIA MEDIA DE TRANSPORTE DE 150,00M  </t>
  </si>
  <si>
    <t>CC0196</t>
  </si>
  <si>
    <t xml:space="preserve">03.040.0003-0      </t>
  </si>
  <si>
    <t xml:space="preserve">ESCAVACAO,CARGA E TRANSPORTE DE MATERIAL DE 1ªCATEGORIA,UTILIZANDO MOTO-ESCAVO-TRANSPORTADOR,TRAT OR(PUSHER) E MOTONIVELADORA,ADMITINDO UMA DISTANCIA MEDIA DE TRANSPORTE DE 200,00M  </t>
  </si>
  <si>
    <t>CC0197</t>
  </si>
  <si>
    <t xml:space="preserve">03.040.0004-0      </t>
  </si>
  <si>
    <t xml:space="preserve">ESCAVACAO,CARGA E TRANSPORTE DE MATERIAL DE 1ªCATEGORIA,UTILIZANDO MOTO-ESCAVO-TRANSPORTADOR,TRAT OR(PUSHER) E MOTONIVELADORA,ADMITINDO UMA DISTANCIA MEDIA DE TRANSPORTE DE 250,00M  </t>
  </si>
  <si>
    <t>CC0198</t>
  </si>
  <si>
    <t xml:space="preserve">03.040.0005-0      </t>
  </si>
  <si>
    <t xml:space="preserve">ESCAVACAO,CARGA E TRANSPORTE DE MATERIAL DE 1ªCATEGORIA,UTILIZANDO MOTO-ESCAVO-TRANSPORTADOR,TRAT OR(PUSHER) E MOTONIVELADORA,ADMITINDO UMA DISTANCIA MEDIA DE TRANSPORTE DE 300,00M  </t>
  </si>
  <si>
    <t>CC0199</t>
  </si>
  <si>
    <t xml:space="preserve">03.040.0006-0      </t>
  </si>
  <si>
    <t xml:space="preserve">ESCAVACAO,CARGA E TRANSPORTE DE MATERIAL DE 1ªCATEGORIA,UTILIZANDO MOTO-ESCAVO-TRANSPORTADOR,TRAT OR(PUSHER) E MOTONIVELADORA,ADMITINDO UMA DISTANCIA MEDIA DE TRANSPORTE DE 350,00M  </t>
  </si>
  <si>
    <t>CC0200</t>
  </si>
  <si>
    <t xml:space="preserve">03.040.0007-0      </t>
  </si>
  <si>
    <t xml:space="preserve">ESCAVACAO,CARGA E TRANSPORTE DE MATERIAL DE 1ªCATEGORIA,UTILIZANDO MOTO-ESCAVO-TRANSPORTADOR,TRAT OR(PUSHER) E MOTONIVELADORA,ADMITINDO UMA DISTANCIA MEDIA DE TRANSPORTE DE 400,00M  </t>
  </si>
  <si>
    <t>CC0201</t>
  </si>
  <si>
    <t xml:space="preserve">03.040.0008-0      </t>
  </si>
  <si>
    <t xml:space="preserve">ESCAVACAO,CARGA E TRANSPORTE DE MATERIAL DE 1ªCATEGORIA,UTILIZANDO MOTO-ESCAVO-TRANSPORTADOR,TRAT OR(PUSHER) E MOTONIVELADORA,ADMITINDO UMA DISTANCIA MEDIA DE TRANSPORTE DE 450,00M  </t>
  </si>
  <si>
    <t>CC0202</t>
  </si>
  <si>
    <t xml:space="preserve">03.040.0009-0      </t>
  </si>
  <si>
    <t xml:space="preserve">ESCAVACAO,CARGA E TRANSPORTE DE MATERIAL DE 1ªCATEGORIA,UTILIZANDO MOTO-ESCAVO-TRANSPORTADOR,TRAT OR(PUSHER) E MOTONIVELADORA,ADMITINDO UMA DISTANCIA MEDIA DE TRANSPORTE DE 500,00M  </t>
  </si>
  <si>
    <t>CC0203</t>
  </si>
  <si>
    <t xml:space="preserve">03.040.0010-0      </t>
  </si>
  <si>
    <t xml:space="preserve">ESCAVACAO,CARGA E TRANSPORTE DE MATERIAL DE 1ªCATEGORIA,UTILIZANDO MOTO-ESCAVO-TRANSPORTADOR,TRAT OR(PUSHER) E MOTONIVELADORA,ADMITINDO UMA DISTANCIA MEDIA DE TRANSPORTE DE 550,00M  </t>
  </si>
  <si>
    <t>CC0204</t>
  </si>
  <si>
    <t xml:space="preserve">03.040.0011-0      </t>
  </si>
  <si>
    <t xml:space="preserve">ESCAVACAO,CARGA E TRANSPORTE DE MATERIAL DE 1ªCATEGORIA,UTILIZANDO MOTO-ESCAVO-TRANSPORTADOR,TRAT OR(PUSHER) E MOTONIVELADORA,ADMITINDO UMA DISTANCIA MEDIA DE TRANSPORTE DE 600,00M  </t>
  </si>
  <si>
    <t>CC0205</t>
  </si>
  <si>
    <t xml:space="preserve">03.040.0012-0      </t>
  </si>
  <si>
    <t xml:space="preserve">ESCAVACAO,CARGA E TRANSPORTE DE MATERIAL DE 1ªCATEGORIA,UTILIZANDO MOTO-ESCAVO-TRANSPORTADOR,TRAT OR(PUSHER) E MOTONIVELADORA,ADMITINDO UMA DISTANCIA MEDIA DE TRANSPORTE DE 650,00M  </t>
  </si>
  <si>
    <t>CC0206</t>
  </si>
  <si>
    <t xml:space="preserve">03.040.0013-0      </t>
  </si>
  <si>
    <t xml:space="preserve">ESCAVACAO,CARGA E TRANSPORTE DE MATERIAL DE 1ªCATEGORIA,UTILIZANDO MOTO-ESCAVO-TRANSPORTADOR,TRAT OR(PUSHER) E MOTONIVELADORA,ADMITINDO UMA DISTANCIA MEDIA DE TRANSPORTE DE 700,00M  </t>
  </si>
  <si>
    <t>CC0207</t>
  </si>
  <si>
    <t xml:space="preserve">03.040.0014-0      </t>
  </si>
  <si>
    <t xml:space="preserve">ESCAVACAO,CARGA E TRANSPORTE DE MATERIAL DE 1ªCATEGORIA,UTILIZANDO MOTO-ESCAVO-TRANSPORTADOR,TRAT OR(PUSHER) E MOTONIVELADORA,ADMITINDO UMA DISTANCIA MEDIA DE TRANSPORTE DE 750,OOM  </t>
  </si>
  <si>
    <t>CC0208</t>
  </si>
  <si>
    <t xml:space="preserve">03.040.0015-0      </t>
  </si>
  <si>
    <t xml:space="preserve">ESCAVACAO,CARGA E TRANSPORTE DE MATERIAL DE 1ªCATEGORIA,UTILIZANDO MOTO-ESCAVO-TRANSPORTADOR,TRAT OR(PUSHER) E MOTONIVELADORA,ADMITINDO UMA DISTANCIA MEDIA DE TRANSPORTE DE 800,00M  </t>
  </si>
  <si>
    <t>CC0209</t>
  </si>
  <si>
    <t xml:space="preserve">03.040.0016-0      </t>
  </si>
  <si>
    <t xml:space="preserve">ESCAVACAO,CARGA E TRANSPORTE DE MATERIAL DE 1ªCATEGORIA,UTILIZANDO MOTO-ESCAVO-TRANSPORTADOR,TRAT OR(PUSHER) E MOTONIVELADORA,ADMITINDO UMA DISTANCIA MEDIA DE TRANSPORTE DE 850,00M  </t>
  </si>
  <si>
    <t>CC0210</t>
  </si>
  <si>
    <t xml:space="preserve">03.040.0017-0      </t>
  </si>
  <si>
    <t xml:space="preserve">ESCAVACAO,CARGA E TRANSPORTE DE MATERIAL DE 1ªCATEGORIA,UTILIZANDO MOTO-ESCAVO-TRANSPORTADOR,TRAT OR(PUSHER) E MOTONIVELADORA,ADMITINDO UMA DISTANCIA MEDIA DE TRANSPORTE DE 900,00M  </t>
  </si>
  <si>
    <t>CC0211</t>
  </si>
  <si>
    <t xml:space="preserve">03.040.0018-0      </t>
  </si>
  <si>
    <t xml:space="preserve">ESCAVACAO,CARGA E TRANSPORTE DE MATERIAL DE 1ªCATEGORIA,UTILIZANDO MOTO-ESCAVO-TRANSPORTADOR,TRAT OR(PUSHER) E MOTONIVELADORA,ADMITINDO UMA DISTANCIA MEDIA DE TRANSPORTE DE 950,00M  </t>
  </si>
  <si>
    <t>CC0212</t>
  </si>
  <si>
    <t xml:space="preserve">03.040.0019-0      </t>
  </si>
  <si>
    <t xml:space="preserve">ESCAVACAO,CARGA E TRANSPORTE DE MATERIAL DE 1ªCATEGORIA,UTILIZANDO MOTO-ESCAVO-TRANSPORTADOR,TRAT OR(PUSHER) E MOTONIVELADORA,ADMITINDO UMA DISTANCIA MEDIA DE TRANSPORTE DE 1000,00M  </t>
  </si>
  <si>
    <t>CC0213</t>
  </si>
  <si>
    <t xml:space="preserve">03.040.0020-0      </t>
  </si>
  <si>
    <t xml:space="preserve">ESCAVACAO,CARGA E TRANSPORTE DE MATERIAL DE 1ªCATEGORIA,UTILIZANDO MOTO-ESCAVO-TRANSPORTADOR,TRAT OR(PUSHER) E MOTONIVELADORA,ADMITINDO UMA DISTANCIA MEDIA DE TRANSPORTE DE 1050,00M  </t>
  </si>
  <si>
    <t>CC0214</t>
  </si>
  <si>
    <t xml:space="preserve">03.040.0021-0      </t>
  </si>
  <si>
    <t xml:space="preserve">ESCAVACAO,CARGA E TRANSPORTE DE MATERIAL DE 1ªCATEGORIA,UTILIZANDO MOTO-ESCAVO-TRANSPORTADOR,TRAT OR(PUSHER) E MOTONIVELADORA,ADMITINDO UMA DISTANCIA MEDIA DE TRANSPORTE DE 1100,00M  </t>
  </si>
  <si>
    <t>CC0215</t>
  </si>
  <si>
    <t xml:space="preserve">03.040.0022-0      </t>
  </si>
  <si>
    <t xml:space="preserve">ESCAVACAO,CARGA E TRANSPORTE DE MATERIAL DE 1ªCATEGORIA,UTILIZANDO MOTO-ESCAVO-TRANSPORTADOR,TRAT OR(PUSHER) E MOTONIVELADORA,ADMITINDO UMA DISTANCIA MEDIA DE TRANSPORTE DE 1150,00M  </t>
  </si>
  <si>
    <t>CC0216</t>
  </si>
  <si>
    <t xml:space="preserve">03.040.0023-0      </t>
  </si>
  <si>
    <t xml:space="preserve">ESCAVACAO,CARGA E TRANSPORTE DE MATERIAL DE 1ªCATEGORIA,UTILIZANDO MOTO-ESCAVO-TRANSPORTADOR,TRAT OR(PUSHER) E MOTONIVELADORA,ADMITINDO UMA DISTANCIA MEDIA DE TRANSPORTE DE 1200,00M  </t>
  </si>
  <si>
    <t>CC0217</t>
  </si>
  <si>
    <t xml:space="preserve">03.040.0024-0      </t>
  </si>
  <si>
    <t xml:space="preserve">ESCAVACAO,CARGA E TRANSPORTE DE MATERIAL DE 2ªCATEGORIA,UTILIZANDO MOTO-ESCAVO-TRANSPORTADOR,TRAT OR(PUSHER),MOTONIVELADORA E TRATOR COM ESCARIFICADOR,ADMITINDO UMA DISTANCIA MEDIADE TRANSPORTE DE 100,00M  </t>
  </si>
  <si>
    <t>CC0218</t>
  </si>
  <si>
    <t xml:space="preserve">03.040.0025-0      </t>
  </si>
  <si>
    <t xml:space="preserve">ESCAVACAO,CARGA E TRANSPORTE DE MATERIAL DE 2ªCATEGORIA,UTILIZANDO MOTO-ESCAVO-TRANSPORTADOR,TRAT OR(PUSHER),MOTONIVELADORA E TRATOR COM ESCARIFICADOR,ADMITINDO UMA DISTANCIA MEDIADE TRANSPORTE DE 150,00M  </t>
  </si>
  <si>
    <t>CC0219</t>
  </si>
  <si>
    <t xml:space="preserve">03.040.0026-0      </t>
  </si>
  <si>
    <t xml:space="preserve">ESCAVACAO,CARGA E TRANSPORTE DE MATERIAL DE 2ªCATEGORIA,UTILIZANDO MOTO-ESCAVO-TRANSPORTADOR,TRAT OR(PUSHER),MOTONIVELADORA E TRATOR COM ESCARIFICADOR,ADMITINDO UMA DISTANCIA MEDIADE TRANSPORTE DE 200,00M  </t>
  </si>
  <si>
    <t>CC0220</t>
  </si>
  <si>
    <t xml:space="preserve">03.040.0027-0      </t>
  </si>
  <si>
    <t xml:space="preserve">ESCAVACAO,CARGA E TRANSPORTE DE MATERIAL DE 2ªCATEGORIA,UTILIZANDO MOTO-ESCAVO-TRANSPORTADOR,TRAT OR(PUSHER),MOTONIVELADORA E TRATOR COM ESCARIFICADOR,ADMITINDO UMA DISTANCIA MEDIADE TRANSPORTE DE 250,00M  </t>
  </si>
  <si>
    <t>CC0221</t>
  </si>
  <si>
    <t xml:space="preserve">03.040.0028-0      </t>
  </si>
  <si>
    <t xml:space="preserve">ESCAVACAO,CARGA E TRANSPORTE DE MATERIAL DE 2ªCATEGORIA,UTILIZANDO MOTO-ESCAVO-TRANSPORTADOR,TRAT OR(PUSHER),MOTONIVELADORA E TRATOR COM ESCARIFICADOR,ADMITINDO UMA DISTANCIA MEDIADE TRANSPORTE DE 300,00M  </t>
  </si>
  <si>
    <t>CC0222</t>
  </si>
  <si>
    <t xml:space="preserve">03.040.0029-0      </t>
  </si>
  <si>
    <t xml:space="preserve">ESCAVACAO,CARGA E TRANSPORTE DE MATERIAL DE 2ªCATEGORIA,UTILIZANDO MOTO-ESCAVO-TRANSPORTADOR,TRAT OR(PUSHER),MOTONIVELADORA E TRATOR COM ESCARIFICADOR,ADMITINDO UMA DISTANCIA MEDIADE TRANSPORTE DE 350,00M  </t>
  </si>
  <si>
    <t>CC0223</t>
  </si>
  <si>
    <t xml:space="preserve">03.040.0030-0      </t>
  </si>
  <si>
    <t xml:space="preserve">ESCAVACAO,CARGA E TRANSPORTE DE MATERIAL DE 2ªCATEGORIA,UTILIZANDO MOTO-ESCAVO-TRANSPORTADOR,TRAT OR(PUSHER),MOTONIVELADORA E TARTOR COM ESCARIFICADOR,ADMITINDO UMA DISTANCIA MEDIADE TRANSPORTE DE 400,00M  </t>
  </si>
  <si>
    <t>CC0224</t>
  </si>
  <si>
    <t xml:space="preserve">03.040.0031-0      </t>
  </si>
  <si>
    <t xml:space="preserve">ESCAVACAO,CARGA E TRANSPORTE DE MATERIAL DE 2ªCATEGORIA,UTILIZANDO MOTO-ESCAVO-TRANSPORTADOR,TRAT OR(PUSHER),MOTONIVELADORA E TRATOR COM ESCARIFICADOR,ADMITINDO UMA DISTANCIA MEDIADE TRANSPORTE DE 450,00M  </t>
  </si>
  <si>
    <t>CC0225</t>
  </si>
  <si>
    <t xml:space="preserve">03.040.0032-0      </t>
  </si>
  <si>
    <t xml:space="preserve">ESCAVACAO,CARGA E TRANSPORTE DE MATERIAL DE 2ªCATEGORIA,UTILIZANDO MOTO-ESCAVO-TRANSPORTADOR,TRAT OR(PUSHER),MOTONIVELADORA E TRATOR COM ESCARIFICADOR,ADMITINDO UMA DISTANCIA MEDIADE TRANSPORTE DE 500,00M  </t>
  </si>
  <si>
    <t>CC0226</t>
  </si>
  <si>
    <t xml:space="preserve">03.040.0033-0      </t>
  </si>
  <si>
    <t xml:space="preserve">ESCAVACAO,CARGA E TRANSPORTE DE MATERIAL DE 2ªCATEGORIA,UTILIZANDO MOTO-ESCAVO-TRANSPORTADOR,TRAT OR(PUSHER),MOTONIVELADORA E TRATOR COM ESCARIFICADOR,ADMITINDO UMA DISTANCIA MEDIADE TRANSPORTE DE 550,00M  </t>
  </si>
  <si>
    <t>CC0227</t>
  </si>
  <si>
    <t xml:space="preserve">03.040.0034-0      </t>
  </si>
  <si>
    <t xml:space="preserve">ESCAVACAO,CARGA E TRANSPORTE DE MATERIAL DE 2ªCATEGORIA,UTILIZANDO MOTO-ESCAVO-TRAMSPORTADOR,TRAT OR(PUSHER),MOTONIVELADORA E TRATOR COM ESCARIFICADOR,ADMITINDO UMA DISTANCIA MEDIADE TRANSPORTE DE 600,00M  </t>
  </si>
  <si>
    <t>CC0228</t>
  </si>
  <si>
    <t xml:space="preserve">03.040.0035-0      </t>
  </si>
  <si>
    <t xml:space="preserve">ESCAVACAO,CARGA E TRANSPORTE DE MATERIAL DE 2ªCATEGORIA,UTILIZANDO MOTO-ESCAVO-TRANSPORTADOR,TRAT OR(PUSHER),MOTONIVELADORA E TRATOR COM ESCARIFICADOR,ADMITINDO UMA DISTANCIA MEDIADE TRANSPORTE DE 650,00M  </t>
  </si>
  <si>
    <t>CC0229</t>
  </si>
  <si>
    <t xml:space="preserve">03.040.0036-0      </t>
  </si>
  <si>
    <t xml:space="preserve">ESCAVACAO,CARGA E TRANSPORTE DE MATERIAL DE 2ªCATEGORIA,UTILIZANDO MOTO-ESCAVO-TRANSPORTADOR,TRAT OR(PUSHER),MOTONIVELADORA E TRATOR COM ESCARIFICADOR,ADMITINDO UMA DISTANCIA MEDIADE TRANSPORTE DE 700,00M  </t>
  </si>
  <si>
    <t>CC0230</t>
  </si>
  <si>
    <t xml:space="preserve">03.040.0037-0      </t>
  </si>
  <si>
    <t xml:space="preserve">ESCAVACAO,CARGA E TRANSPORTE DE MATERIAL DE 2ªCATEGORIA,UTILIZANDO MOTO-ESCAVO-TRANSPORTADOR,TRAT OR(PUSHER),MOTONIVELADORA E TRATOR COM ESCARIFICADOR,ADMITINDO UMA DISTANCIA MEDIADE TRANSPORTE DE 750,00M  </t>
  </si>
  <si>
    <t>CC0231</t>
  </si>
  <si>
    <t xml:space="preserve">03.040.0038-0      </t>
  </si>
  <si>
    <t xml:space="preserve">ESCAVACAO,CARGA E TRANSPORTE DE MATERIAL DE 2ªCATEGORIA,UTILIZANDO MOTO-ESCAVO-TRANSPORTADOR,TRAT OR(PUSHER),MOTONIVELADORA E TRATOR COM ESCARIFICADOR,ADMITINDO UMA DISTANCIA MEDIADE TRANSPORTE DE 800,00M  </t>
  </si>
  <si>
    <t>CC0232</t>
  </si>
  <si>
    <t xml:space="preserve">03.040.0039-0      </t>
  </si>
  <si>
    <t xml:space="preserve">ESCAVACAO,CARGA E TRANSPORTE DE MATERIAL DE 2ªCATEGORIA,UTILIZANDO MOTO-ESCAVO-TRANSPORTADOR,TRAT OR(PUSHER),MOTONIVELADORA E TRATOR COM ESCARIFICADOR,ADMITINDO UMA DISTANCIA MEDIADE TRANSPORTE DE 850,00M  </t>
  </si>
  <si>
    <t>CC0233</t>
  </si>
  <si>
    <t xml:space="preserve">03.040.0040-0      </t>
  </si>
  <si>
    <t xml:space="preserve">ESCAVACAO,CARGA E TRANSPORTE DE MATERIAL DE 2ªCATEGORIA,UTILIZANDO MOTO-ESCAVO-TRANSPORTADOR,TRAT OR(PUSHER),MOTONIVELADORA E TRATOR COM ESCARIFICADOR,ADMITINDO UMA DISTANCIA MEDIADE TRANSPORTE DE 900,00M  </t>
  </si>
  <si>
    <t>CC0234</t>
  </si>
  <si>
    <t xml:space="preserve">03.040.0041-0      </t>
  </si>
  <si>
    <t xml:space="preserve">ESCAVACAO,CARGA E TRANSPORTE DE MATERIAL DE 2ªCATEGORIA,UTILIZANDO MOTO-ESCAVO-TRANSPORTADOR,TRAT OR(PUSHER),MOTONIVELADORA E TRATOR COM ESCARIFICADOR,ADMITINDO UMA DISTANCIA MEDIADE TRANSPORTE DE 950,00M  </t>
  </si>
  <si>
    <t>CC0235</t>
  </si>
  <si>
    <t xml:space="preserve">03.040.0042-0      </t>
  </si>
  <si>
    <t xml:space="preserve">ESCAVACAO,CARGA E TRANSPORTE DE MATERIAL DE 2ªCATEGORIA,UTILIZANDO MOTO-ESCAVO-TRANSPORTADOR,TRAT OR(PUSHER),MOTONIVELADORA E TRATOR COM ESCARIFICADOR,ADMITINDO UMA DISTANCIA MEDIADE TRANSPORTE DE 1000,00M  </t>
  </si>
  <si>
    <t>CC0236</t>
  </si>
  <si>
    <t xml:space="preserve">03.040.0043-0      </t>
  </si>
  <si>
    <t xml:space="preserve">ESCAVACAO,CARGA E TRANSPORTE DE MATERIAL DE 2ªCATEGORIA,UTILIZANDO MOTO-ESCAVO-TRANSPORTADOR,TRAT OR(PUSHER),MOTONIVELADORA E TRATOR COM ESCARIFICADOR,ADMITINDO UMA DISTANCIA MEDIADE TRANSPORTE DE 1050,00M  </t>
  </si>
  <si>
    <t>CC0237</t>
  </si>
  <si>
    <t xml:space="preserve">03.040.0044-0      </t>
  </si>
  <si>
    <t xml:space="preserve">ESCAVACAO,CARGA E TRANSPORTE DE MATERIAL DE 2ªCATEGORIA,UTILIZANDO MOTO-ESCAVO-TRANSPORTADOR,TRAT OR(PUSHER),MOTONIVELADORA E TRATOR COM ESCARIFICADOR,ADMITINDO UMA DISTANCIA MEDIADE TRANSPORTE DE 1100,00M  </t>
  </si>
  <si>
    <t>CC0238</t>
  </si>
  <si>
    <t xml:space="preserve">03.040.0045-0      </t>
  </si>
  <si>
    <t xml:space="preserve">ESCAVACAO,CARGA E TRANSPORTE DE MATERIAL DE 2ªCATEGORIA,UTILIZANDO MOTO-ESCAVO-TRANSPORTADOR,TRAT OR(PUSHER),MOTONIVELADORA E TRATOR COM ESCARIFICADOR,ADMITINDO UMA DISTANCIA MEDIADE TRANSPORTE DE 1150,00M  </t>
  </si>
  <si>
    <t>CC0239</t>
  </si>
  <si>
    <t xml:space="preserve">03.040.0046-0      </t>
  </si>
  <si>
    <t xml:space="preserve">ESCAVACAO,CARGA E TRANSPORTE DE MATERIAL DE 2ªCATEGORIA,UTILIZANDO MOTO-ESCAVO-TRANSPORTADOR,TRAT OR(PUSHER),MOTONIVELADORA E TRATOR COM ESCARIFICADOR,ADMITINDO UMA DISTANCIA MEDIADE TRANSPORTE DE 1200,00M  </t>
  </si>
  <si>
    <t>CC0240</t>
  </si>
  <si>
    <t xml:space="preserve">03.025.0035-0      </t>
  </si>
  <si>
    <t xml:space="preserve">ESPALHAMENTO DE MATERIAL DE 1ª CATEGORIA E ATERROS,COM TRATOR DE LAMINA COM POTENCIA EM TORNO DE 140CV.MEDIDO PELO VOLUME SOLTO  </t>
  </si>
  <si>
    <t>CC0241</t>
  </si>
  <si>
    <t xml:space="preserve">03.025.0033-0      </t>
  </si>
  <si>
    <t xml:space="preserve">ESPALHAMENTO DE MATERIAL DE 1ª CATEGORIA E ATERROS,COM TRATOR DE LAMINA COM POTENCIA EM TORNO DE 80CV.MEDIDO PELO VOLUMESOLTO  </t>
  </si>
  <si>
    <t>CC0243</t>
  </si>
  <si>
    <t xml:space="preserve">03.025.0039-0      </t>
  </si>
  <si>
    <t xml:space="preserve">ESCARIFICACAO DE SOLO COM TRATOR COM POTENCIA EM TORNO DE 335CV  </t>
  </si>
  <si>
    <t>CC0246</t>
  </si>
  <si>
    <t xml:space="preserve">03.001.0096-0      </t>
  </si>
  <si>
    <t xml:space="preserve">ESCAVACAO E REATERRO DE VALA,EM MATERIAL DE 2ªCATEGORIA,PARA LIGACAO PREDIAL DE ESGOTO SANITARIO  </t>
  </si>
  <si>
    <t>CC0247</t>
  </si>
  <si>
    <t xml:space="preserve">03.001.0099-0      </t>
  </si>
  <si>
    <t xml:space="preserve">ESCAVACAO E REATERRO DE VALA,EM MATERIAL DE 2ª CATEGORIA,PARA LIGACAO DE AGUA POTAVEL  </t>
  </si>
  <si>
    <t>CC0248</t>
  </si>
  <si>
    <t xml:space="preserve">03.009.0015-0      </t>
  </si>
  <si>
    <t xml:space="preserve">ATERRO COM MATERIAL DE 1ª CATEGORIA,COMPACTADO MANUALMENTE EM CAMADAS DE 20CM DE MATERIAL APILOADO,PROVENIENTE DE JAZIDADISTANTE ATE 10KM,INCLUSIVE ESCAVACAO,CARGA,TRANSPORTE EM CAMINHAO BASCULANTE,DESCARGA,ESPALHAMEN TO E IRRIGACAO MANUAIS  </t>
  </si>
  <si>
    <t>CC0249</t>
  </si>
  <si>
    <t xml:space="preserve">03.009.0020-0      </t>
  </si>
  <si>
    <t xml:space="preserve">ATERRO COM MATERIAL DE 1ª CATEGORIA,COMPACTADO MANUALMENTE EM CAMADAS DE 20CM DE MATERIAL APILOADO,PROVENIENTE DE JAZIDADISTANTE ATE 15KM,INCLUSIVE ESCAVACAO,CARGA,TRANSPORTE EM CAMINHAO BASCULANTE,DESCARGA,ESPALHAMEN TO E IRRIGACAO MANUAIS  </t>
  </si>
  <si>
    <t>CC0250</t>
  </si>
  <si>
    <t xml:space="preserve">03.009.0025-0      </t>
  </si>
  <si>
    <t xml:space="preserve">ATERRO COM MATERIAL DE 1ª CATEGORIA,COMPACTADO MANUALMENTE EM CAMADAS DE 20CM DE MATERIAL APILOADO,PROVENIENTE DE JAZIDADISTANTE ATE 20KM,INCLUSIVE ESCAVACAO,CARGA,TRANSPORTE EM CAMINHAO BASCULANTE,DESCARGA,ESPALHAMEN TO E IRRIGACAO MANUAIS  </t>
  </si>
  <si>
    <t>CC0251</t>
  </si>
  <si>
    <t xml:space="preserve">03.009.0030-0      </t>
  </si>
  <si>
    <t xml:space="preserve">ATERRO COM MATERIAL DE 1ª CATEGORIA,COMPACTADO MANUALMENTE EM CAMADAS DE 20CM DE MATERIAL APILOADO,PROVENIENTE DE JAZIDADISTANTE ATE 25KM,INCLUSIVE ESCAVACAO,CARGA,TRANSPORTE EM CAMINHAO BASCULANTE,DESCARGA,ESPALHAMEN TO E IRRIGACAO MANUAIS  </t>
  </si>
  <si>
    <t>CC0252</t>
  </si>
  <si>
    <t xml:space="preserve">03.009.0035-0      </t>
  </si>
  <si>
    <t xml:space="preserve">ATERRO COM MATERIAL DE 1ª CATEGORIA,COMPACTADO MANUALMENTE EM CAMADAS DE 20CM DE MATERIAL APILOADO,PROVENIENTE DE JAZIDADISTANTE ATE 30KM,INCLUSIVE ESCAVACAO,CARGA,TRANSPORTE EM CAMINHAO BASCULANTE,DESCARGA,ESPALHAMEN TO E IRRIGACAO MANUAIS  </t>
  </si>
  <si>
    <t>CC0253</t>
  </si>
  <si>
    <t xml:space="preserve">03.010.0016-0      </t>
  </si>
  <si>
    <t xml:space="preserve">ATERRO COM MATERIAL DE 1ªCATEGORIA,ESPALHADO POR TRATOR COM POTENCIA EM TORNO DE 140CV COM LAMINA,EM CAMADAS DE 20CM DEMATERIAL ADENSADO,REGADO POR CAMINHAO TANQUE E COMPACTADO A90% COM ROLO PE DE CARNEIRO CONVENCIONAL,DE 2(DOIS)CILINDROS,REBOCADO POR TRATOR DE PNEUS,INTERVINDO 2(DOIS)SERVENTES,EXCLUSIVE O FORNECIMENTO DA TERRA  </t>
  </si>
  <si>
    <t>CC0254</t>
  </si>
  <si>
    <t xml:space="preserve">03.010.0017-0      </t>
  </si>
  <si>
    <t xml:space="preserve">ATERRO COM MATERIAL DE 1ªCATEGORIA,ESPALHADO POR TRATOR COM POTENCIA EM TORNO DE 335CV COM LAMINA,EM CAMADAS DE 20CM DEMATERIAL ADENSADO,REGADO POR CAMINHAO TANQUE E COMPACTADO A90% COM ROLO PE DE CARNEIRO CONVENCIONAL,DE 2(DOIS)CILINDROS,REBOCADO POR TRATOR DE PNEUS,INTERVINDO 2(DOIS)SERVENTES,EXCLUSIVE O FORNECIMENTO DA TERRA  </t>
  </si>
  <si>
    <t>CC0255</t>
  </si>
  <si>
    <t xml:space="preserve">03.010.0018-0      </t>
  </si>
  <si>
    <t xml:space="preserve">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  </t>
  </si>
  <si>
    <t>CC0256</t>
  </si>
  <si>
    <t xml:space="preserve">03.010.0019-0      </t>
  </si>
  <si>
    <t xml:space="preserve">ATERRO COM MATERIAL DE 1ªCATEGORIA,ESPALHADO POR RETRO ESCAVADEIRA,EM CAMADAS DE 20CM DE MATERIAL ADENSADO,REGADO POR CAMINHAO TANQUE E COMPACTADO A 90% COM SOQUETE VIBRATORIO,INTERVINDO 2(DOIS) SERVENTES,EXCLUSIVE O FORNECIMENTO DA TERRA  </t>
  </si>
  <si>
    <t>CC0257</t>
  </si>
  <si>
    <t xml:space="preserve">03.010.0035-0      </t>
  </si>
  <si>
    <t xml:space="preserve">MATERIAL DE 1ª CATEGORIA PARA ATERROS,COMPREENDENDO:ESCAVACA O,CARGA,TRANSPORTE A 15KM EM CAMINHAO BASCULANTE E DESCARGA,CONSIDERANDO O VOLUME NECESSARIO A EXECUCAO DE 1,00M3 DE MATERIAL COMPACTADO  </t>
  </si>
  <si>
    <t>CC0258</t>
  </si>
  <si>
    <t xml:space="preserve">03.010.0040-0      </t>
  </si>
  <si>
    <t xml:space="preserve">MATERIAL DE 1ª CATEGORIA PARA ATERROS,COMPREENDENDO:ESCAVACA O,CARGA,TRANSPORTE A 20KM EM CAMINHAO BASCULANTE E DESCARGA,CONSIDERANDO O VOLUME NECESSARIO A EXECUCAO DE 1,00M3 DE MATERIAL COMPACTADO  </t>
  </si>
  <si>
    <t>CC0259</t>
  </si>
  <si>
    <t xml:space="preserve">03.010.0045-0      </t>
  </si>
  <si>
    <t xml:space="preserve">MATERIAL DE 1ª CATEGORIA PARA ATERROS,COMPREENDENDO:ESCAVACA O,CARGA,TRANSPORTE A 25KM EM CAMINHAO BASCULANTE E DESCARGA,CONSIDERANDO O VOLUME NECESSARIO A EXECUCAO DE 1,00M3 DE MATERIAL COMPACTADO  </t>
  </si>
  <si>
    <t>CC0260</t>
  </si>
  <si>
    <t xml:space="preserve">03.010.0049-0      </t>
  </si>
  <si>
    <t xml:space="preserve">MATERIAL DE 1ª CATEGORIA PARA ATERROS,COMPREENDENDO:ESCAVACA O,CARGA,TRANSPORTE A 30KM EM CAMINHAO BASCULANTE E DESCARGA,CONSIDERANDO O VOLUME NECESSARIO A EXECUCAO DE 1,00M3 DE MATERIAL COMPACTADO  </t>
  </si>
  <si>
    <t>CC0261</t>
  </si>
  <si>
    <t xml:space="preserve">03.013.0002-0      </t>
  </si>
  <si>
    <t xml:space="preserve">REATERRO DE VALA/CAVA COMPACTADA A MACO,EM CAMADAS DE 20CM DE ESPESSURA MAXIMA,COM MATERIAL DE BOA QUALIDADE,EXCLUSIVEESTE  </t>
  </si>
  <si>
    <t>CC0262</t>
  </si>
  <si>
    <t xml:space="preserve">03.014.0010-0      </t>
  </si>
  <si>
    <t xml:space="preserve">REATERRO DE VALA/CAVA UTILIZANDO CARREGADOR FRONTAL DE RODAS 170CV,ESPALHAMENTO COM TRATOR DE ESTEIRAS 80CV E COMPACTADOR VIBRATORIO (PE-DE-CARNEIRO),EXCLUSIVE MATERIAL  </t>
  </si>
  <si>
    <t>CC0263</t>
  </si>
  <si>
    <t xml:space="preserve">03.015.0014-0      </t>
  </si>
  <si>
    <t xml:space="preserve">REATERRO DE VALA/CAVA COM AREIA,INCLUSIVE FORNECIMENTO DO MATERIAL E COMPACTACAO MANUAL  </t>
  </si>
  <si>
    <t>CC0264</t>
  </si>
  <si>
    <t xml:space="preserve">03.015.0016-0      </t>
  </si>
  <si>
    <t xml:space="preserve">REATERRO DE VALA/CAVA COM AREIA,INCLUSIVE FORNECIMENTO DO MATERIAL E COMPACTACAO MANUAL,EM BECOS DE ATE 2,50M DE LARGURA,EM FAVELAS  </t>
  </si>
  <si>
    <t>CC0265</t>
  </si>
  <si>
    <t xml:space="preserve">03.015.0025-0      </t>
  </si>
  <si>
    <t xml:space="preserve">REATERRO DE VALA/CAVA COM BRITA 1,INCLUSIVE FORNECIMENTO DO MATERIAL E COMPACTACAO MANUAL  </t>
  </si>
  <si>
    <t>CC0266</t>
  </si>
  <si>
    <t xml:space="preserve">03.015.0026-0      </t>
  </si>
  <si>
    <t xml:space="preserve">REATERRO DE VALA/CAVA COM BRITA 1,INCLUSIVE FORNECIMENTO DO MATERIAL E COMPACTACAO MANUAL,EM BECOS DE ATE 2,50M DE LARGURA,EM FAVELAS  </t>
  </si>
  <si>
    <t>CC0267</t>
  </si>
  <si>
    <t xml:space="preserve">03.023.0010-1      </t>
  </si>
  <si>
    <t xml:space="preserve">ESCAVACAO E CARGA MECANICA DE VALA EM RODOVIAS,UTILIZANDO VALETADEIRA DE 135HP,INCLUSIVE CAMINHAO  </t>
  </si>
  <si>
    <t>CC0268</t>
  </si>
  <si>
    <t xml:space="preserve">03.025.0036-0      </t>
  </si>
  <si>
    <t xml:space="preserve">ESPALHAMENTO DE MATERIAL DE 1ª CATEGORIA E ATERROS,COM TRATOR DE LAMINA COM POTENCIA EM TORNO DE 200CV.MEDIDO PELO VOLUME SOLTO  </t>
  </si>
  <si>
    <t>CC0269</t>
  </si>
  <si>
    <t xml:space="preserve">03.025.0037-0      </t>
  </si>
  <si>
    <t xml:space="preserve">ESPALHAMENTO DE ESCORIA COM TRATOR DE LAMINA COM POTENCIA EM TORNO DE 140CV.MEDIDO PELO VOLUME SOLTO  </t>
  </si>
  <si>
    <t>CC0270</t>
  </si>
  <si>
    <t xml:space="preserve">03.025.0038-0      </t>
  </si>
  <si>
    <t xml:space="preserve">ESPALHAMENTO DE BRITA COM TRATOR DE LAMINA COM POTENCIA EM TORNO DE 140CV.MEDIDO PELO VOLUME SOLTO  </t>
  </si>
  <si>
    <t>CC5001</t>
  </si>
  <si>
    <t xml:space="preserve">03.001.0001-B      </t>
  </si>
  <si>
    <t>CC5002</t>
  </si>
  <si>
    <t xml:space="preserve">03.001.0002-B      </t>
  </si>
  <si>
    <t>CC5003</t>
  </si>
  <si>
    <t xml:space="preserve">03.001.0003-B      </t>
  </si>
  <si>
    <t>CC5004</t>
  </si>
  <si>
    <t xml:space="preserve">03.001.0004-B      </t>
  </si>
  <si>
    <t>CC5005</t>
  </si>
  <si>
    <t xml:space="preserve">03.001.0009-B      </t>
  </si>
  <si>
    <t>CC5006</t>
  </si>
  <si>
    <t xml:space="preserve">03.001.0010-A      </t>
  </si>
  <si>
    <t>CC5007</t>
  </si>
  <si>
    <t xml:space="preserve">03.001.0011-A      </t>
  </si>
  <si>
    <t>CC5008</t>
  </si>
  <si>
    <t xml:space="preserve">03.001.0012-A      </t>
  </si>
  <si>
    <t>CC5009</t>
  </si>
  <si>
    <t xml:space="preserve">03.001.0021-A      </t>
  </si>
  <si>
    <t>CC5010</t>
  </si>
  <si>
    <t xml:space="preserve">03.001.0022-A      </t>
  </si>
  <si>
    <t>CC5011</t>
  </si>
  <si>
    <t xml:space="preserve">03.001.0041-A      </t>
  </si>
  <si>
    <t>CC5012</t>
  </si>
  <si>
    <t xml:space="preserve">03.001.0042-A      </t>
  </si>
  <si>
    <t>CC5013</t>
  </si>
  <si>
    <t xml:space="preserve">03.001.0043-A      </t>
  </si>
  <si>
    <t>CC5014</t>
  </si>
  <si>
    <t xml:space="preserve">03.001.0044-A      </t>
  </si>
  <si>
    <t>CC5015</t>
  </si>
  <si>
    <t xml:space="preserve">03.001.0045-A      </t>
  </si>
  <si>
    <t>CC5016</t>
  </si>
  <si>
    <t xml:space="preserve">03.001.0047-A      </t>
  </si>
  <si>
    <t>CC5017</t>
  </si>
  <si>
    <t xml:space="preserve">03.001.0048-A      </t>
  </si>
  <si>
    <t>CC5018</t>
  </si>
  <si>
    <t xml:space="preserve">03.001.0049-A      </t>
  </si>
  <si>
    <t>CC5019</t>
  </si>
  <si>
    <t xml:space="preserve">03.001.0050-A      </t>
  </si>
  <si>
    <t>CC5020</t>
  </si>
  <si>
    <t xml:space="preserve">03.001.0051-A      </t>
  </si>
  <si>
    <t>CC5021</t>
  </si>
  <si>
    <t xml:space="preserve">03.001.0061-A      </t>
  </si>
  <si>
    <t>CC5022</t>
  </si>
  <si>
    <t xml:space="preserve">03.001.0065-B      </t>
  </si>
  <si>
    <t>CC5023</t>
  </si>
  <si>
    <t xml:space="preserve">03.001.0070-B      </t>
  </si>
  <si>
    <t>CC5024</t>
  </si>
  <si>
    <t xml:space="preserve">03.001.0071-B      </t>
  </si>
  <si>
    <t>CC5025</t>
  </si>
  <si>
    <t xml:space="preserve">03.001.0080-B      </t>
  </si>
  <si>
    <t>CC5026</t>
  </si>
  <si>
    <t xml:space="preserve">03.001.0085-B      </t>
  </si>
  <si>
    <t>CC5027</t>
  </si>
  <si>
    <t xml:space="preserve">03.001.0090-A      </t>
  </si>
  <si>
    <t>CC5028</t>
  </si>
  <si>
    <t xml:space="preserve">03.001.0095-A      </t>
  </si>
  <si>
    <t>CC5029</t>
  </si>
  <si>
    <t xml:space="preserve">03.001.0098-A      </t>
  </si>
  <si>
    <t>CC5030</t>
  </si>
  <si>
    <t xml:space="preserve">03.001.0100-A      </t>
  </si>
  <si>
    <t>CC5031</t>
  </si>
  <si>
    <t xml:space="preserve">03.001.0101-A      </t>
  </si>
  <si>
    <t>CC5032</t>
  </si>
  <si>
    <t xml:space="preserve">03.001.0102-A      </t>
  </si>
  <si>
    <t>CC5033</t>
  </si>
  <si>
    <t xml:space="preserve">03.001.0110-A      </t>
  </si>
  <si>
    <t>CC5034</t>
  </si>
  <si>
    <t xml:space="preserve">03.001.0111-A      </t>
  </si>
  <si>
    <t>CC5035</t>
  </si>
  <si>
    <t xml:space="preserve">03.002.0001-B      </t>
  </si>
  <si>
    <t>CC5036</t>
  </si>
  <si>
    <t xml:space="preserve">03.004.0001-B      </t>
  </si>
  <si>
    <t>CC5037</t>
  </si>
  <si>
    <t xml:space="preserve">03.004.0002-A      </t>
  </si>
  <si>
    <t>CC5038</t>
  </si>
  <si>
    <t xml:space="preserve">03.004.0003-A      </t>
  </si>
  <si>
    <t>CC5039</t>
  </si>
  <si>
    <t xml:space="preserve">03.004.0012-A      </t>
  </si>
  <si>
    <t>CC5040</t>
  </si>
  <si>
    <t xml:space="preserve">03.004.0013-A      </t>
  </si>
  <si>
    <t>CC5041</t>
  </si>
  <si>
    <t xml:space="preserve">03.004.0020-B      </t>
  </si>
  <si>
    <t>CC5042</t>
  </si>
  <si>
    <t xml:space="preserve">03.004.0021-A      </t>
  </si>
  <si>
    <t>CC5043</t>
  </si>
  <si>
    <t xml:space="preserve">03.004.0022-A      </t>
  </si>
  <si>
    <t>CC5044</t>
  </si>
  <si>
    <t xml:space="preserve">03.004.0023-A      </t>
  </si>
  <si>
    <t>CC5045</t>
  </si>
  <si>
    <t xml:space="preserve">03.004.0024-A      </t>
  </si>
  <si>
    <t>CC5046</t>
  </si>
  <si>
    <t xml:space="preserve">03.004.0025-A      </t>
  </si>
  <si>
    <t>CC5047</t>
  </si>
  <si>
    <t xml:space="preserve">03.004.0028-A      </t>
  </si>
  <si>
    <t>CC5048</t>
  </si>
  <si>
    <t xml:space="preserve">03.004.0030-A      </t>
  </si>
  <si>
    <t>CC5049</t>
  </si>
  <si>
    <t xml:space="preserve">03.004.0031-A      </t>
  </si>
  <si>
    <t>CC5050</t>
  </si>
  <si>
    <t xml:space="preserve">03.005.0011-A      </t>
  </si>
  <si>
    <t>CC5051</t>
  </si>
  <si>
    <t xml:space="preserve">03.005.0013-A      </t>
  </si>
  <si>
    <t>CC5052</t>
  </si>
  <si>
    <t xml:space="preserve">03.005.0020-B      </t>
  </si>
  <si>
    <t>CC5053</t>
  </si>
  <si>
    <t xml:space="preserve">03.005.0021-A      </t>
  </si>
  <si>
    <t>CC5054</t>
  </si>
  <si>
    <t xml:space="preserve">03.005.0022-A      </t>
  </si>
  <si>
    <t>CC5055</t>
  </si>
  <si>
    <t xml:space="preserve">03.005.0023-A      </t>
  </si>
  <si>
    <t>CC5056</t>
  </si>
  <si>
    <t xml:space="preserve">03.005.0024-A      </t>
  </si>
  <si>
    <t>CC5057</t>
  </si>
  <si>
    <t xml:space="preserve">03.005.0025-A      </t>
  </si>
  <si>
    <t>CC5058</t>
  </si>
  <si>
    <t xml:space="preserve">03.005.0026-A      </t>
  </si>
  <si>
    <t>CC5059</t>
  </si>
  <si>
    <t xml:space="preserve">03.005.0030-B      </t>
  </si>
  <si>
    <t>CC5060</t>
  </si>
  <si>
    <t xml:space="preserve">03.005.0031-A      </t>
  </si>
  <si>
    <t>CC5061</t>
  </si>
  <si>
    <t xml:space="preserve">03.005.0032-A      </t>
  </si>
  <si>
    <t>CC5062</t>
  </si>
  <si>
    <t xml:space="preserve">03.005.0033-A      </t>
  </si>
  <si>
    <t>CC5063</t>
  </si>
  <si>
    <t xml:space="preserve">03.005.0034-A      </t>
  </si>
  <si>
    <t>CC5064</t>
  </si>
  <si>
    <t xml:space="preserve">03.005.0038-B      </t>
  </si>
  <si>
    <t>CC5065</t>
  </si>
  <si>
    <t xml:space="preserve">03.005.0039-A      </t>
  </si>
  <si>
    <t>CC5066</t>
  </si>
  <si>
    <t xml:space="preserve">03.005.0040-A      </t>
  </si>
  <si>
    <t>CC5067</t>
  </si>
  <si>
    <t xml:space="preserve">03.005.0041-A      </t>
  </si>
  <si>
    <t>CC5068</t>
  </si>
  <si>
    <t xml:space="preserve">03.005.0045-A      </t>
  </si>
  <si>
    <t>CC5069</t>
  </si>
  <si>
    <t xml:space="preserve">03.005.0046-A      </t>
  </si>
  <si>
    <t>CC5074</t>
  </si>
  <si>
    <t xml:space="preserve">03.008.0010-B      </t>
  </si>
  <si>
    <t>CC5075</t>
  </si>
  <si>
    <t xml:space="preserve">03.008.0011-A      </t>
  </si>
  <si>
    <t>CC5076</t>
  </si>
  <si>
    <t xml:space="preserve">03.008.0012-A      </t>
  </si>
  <si>
    <t>CC5077</t>
  </si>
  <si>
    <t xml:space="preserve">03.008.0013-A      </t>
  </si>
  <si>
    <t>CC5078</t>
  </si>
  <si>
    <t xml:space="preserve">03.008.0014-A      </t>
  </si>
  <si>
    <t>CC5079</t>
  </si>
  <si>
    <t xml:space="preserve">03.008.0020-B      </t>
  </si>
  <si>
    <t>CC5080</t>
  </si>
  <si>
    <t xml:space="preserve">03.008.0021-A      </t>
  </si>
  <si>
    <t>CC5081</t>
  </si>
  <si>
    <t xml:space="preserve">03.008.0022-A      </t>
  </si>
  <si>
    <t>CC5082</t>
  </si>
  <si>
    <t xml:space="preserve">03.008.0023-A      </t>
  </si>
  <si>
    <t>CC5083</t>
  </si>
  <si>
    <t xml:space="preserve">03.008.0024-A      </t>
  </si>
  <si>
    <t>CC5084</t>
  </si>
  <si>
    <t xml:space="preserve">03.008.0050-B      </t>
  </si>
  <si>
    <t>CC5085</t>
  </si>
  <si>
    <t xml:space="preserve">03.008.0051-A      </t>
  </si>
  <si>
    <t>CC5086</t>
  </si>
  <si>
    <t xml:space="preserve">03.008.0052-A      </t>
  </si>
  <si>
    <t>CC5087</t>
  </si>
  <si>
    <t xml:space="preserve">03.008.0053-A      </t>
  </si>
  <si>
    <t>CC5088</t>
  </si>
  <si>
    <t xml:space="preserve">03.008.0054-A      </t>
  </si>
  <si>
    <t>CC5089</t>
  </si>
  <si>
    <t xml:space="preserve">03.008.0060-B      </t>
  </si>
  <si>
    <t>CC5090</t>
  </si>
  <si>
    <t xml:space="preserve">03.008.0061-A      </t>
  </si>
  <si>
    <t>CC5091</t>
  </si>
  <si>
    <t xml:space="preserve">03.008.0062-A      </t>
  </si>
  <si>
    <t>CC5092</t>
  </si>
  <si>
    <t xml:space="preserve">03.008.0063-A      </t>
  </si>
  <si>
    <t>CC5093</t>
  </si>
  <si>
    <t xml:space="preserve">03.008.0064-A      </t>
  </si>
  <si>
    <t>CC5094</t>
  </si>
  <si>
    <t xml:space="preserve">03.008.0080-B      </t>
  </si>
  <si>
    <t>CC5095</t>
  </si>
  <si>
    <t xml:space="preserve">03.008.0085-A      </t>
  </si>
  <si>
    <t>CC5096</t>
  </si>
  <si>
    <t xml:space="preserve">03.008.0090-B      </t>
  </si>
  <si>
    <t>CC5097</t>
  </si>
  <si>
    <t xml:space="preserve">03.008.0095-A      </t>
  </si>
  <si>
    <t>CC5098</t>
  </si>
  <si>
    <t xml:space="preserve">03.008.0120-B      </t>
  </si>
  <si>
    <t>CC5099</t>
  </si>
  <si>
    <t xml:space="preserve">03.008.0125-B      </t>
  </si>
  <si>
    <t>CC5100</t>
  </si>
  <si>
    <t xml:space="preserve">03.008.0150-B      </t>
  </si>
  <si>
    <t>CC5101</t>
  </si>
  <si>
    <t xml:space="preserve">03.009.0002-B      </t>
  </si>
  <si>
    <t>CC5102</t>
  </si>
  <si>
    <t xml:space="preserve">03.009.0003-A      </t>
  </si>
  <si>
    <t>CC5103</t>
  </si>
  <si>
    <t xml:space="preserve">03.009.0004-A      </t>
  </si>
  <si>
    <t>CC5104</t>
  </si>
  <si>
    <t xml:space="preserve">03.009.0005-A      </t>
  </si>
  <si>
    <t>CC5105</t>
  </si>
  <si>
    <t xml:space="preserve">03.009.0006-A      </t>
  </si>
  <si>
    <t>CC5106</t>
  </si>
  <si>
    <t xml:space="preserve">03.009.0007-A      </t>
  </si>
  <si>
    <t>CC5107</t>
  </si>
  <si>
    <t xml:space="preserve">03.009.0008-A      </t>
  </si>
  <si>
    <t>CC5108</t>
  </si>
  <si>
    <t xml:space="preserve">03.009.0009-A      </t>
  </si>
  <si>
    <t>CC5109</t>
  </si>
  <si>
    <t xml:space="preserve">03.009.0080-A      </t>
  </si>
  <si>
    <t>CC5110</t>
  </si>
  <si>
    <t xml:space="preserve">03.010.0015-A      </t>
  </si>
  <si>
    <t>CC5111</t>
  </si>
  <si>
    <t xml:space="preserve">03.010.0020-A      </t>
  </si>
  <si>
    <t>CC5112</t>
  </si>
  <si>
    <t xml:space="preserve">03.010.0021-A      </t>
  </si>
  <si>
    <t>CC5113</t>
  </si>
  <si>
    <t xml:space="preserve">03.010.0022-A      </t>
  </si>
  <si>
    <t>CC5114</t>
  </si>
  <si>
    <t xml:space="preserve">03.010.0023-A      </t>
  </si>
  <si>
    <t>CC5115</t>
  </si>
  <si>
    <t xml:space="preserve">03.010.0024-A      </t>
  </si>
  <si>
    <t>CC5116</t>
  </si>
  <si>
    <t xml:space="preserve">03.010.0030-A      </t>
  </si>
  <si>
    <t>CC5117</t>
  </si>
  <si>
    <t xml:space="preserve">03.010.0100-A      </t>
  </si>
  <si>
    <t>CC5118</t>
  </si>
  <si>
    <t xml:space="preserve">03.010.0101-A      </t>
  </si>
  <si>
    <t>CC5119</t>
  </si>
  <si>
    <t xml:space="preserve">03.010.0105-A      </t>
  </si>
  <si>
    <t>CC5120</t>
  </si>
  <si>
    <t xml:space="preserve">03.010.0106-A      </t>
  </si>
  <si>
    <t>CC5127</t>
  </si>
  <si>
    <t xml:space="preserve">03.011.0015-B      </t>
  </si>
  <si>
    <t>CC5128</t>
  </si>
  <si>
    <t xml:space="preserve">03.012.0010-A      </t>
  </si>
  <si>
    <t>CC5129</t>
  </si>
  <si>
    <t xml:space="preserve">03.013.0001-B      </t>
  </si>
  <si>
    <t>CC5130</t>
  </si>
  <si>
    <t xml:space="preserve">03.013.0005-A      </t>
  </si>
  <si>
    <t>CC5131</t>
  </si>
  <si>
    <t xml:space="preserve">03.013.0006-A      </t>
  </si>
  <si>
    <t>CC5132</t>
  </si>
  <si>
    <t xml:space="preserve">03.014.0005-A      </t>
  </si>
  <si>
    <t>CC5133</t>
  </si>
  <si>
    <t xml:space="preserve">03.015.0010-A      </t>
  </si>
  <si>
    <t>CC5134</t>
  </si>
  <si>
    <t xml:space="preserve">03.015.0012-A      </t>
  </si>
  <si>
    <t>CC5135</t>
  </si>
  <si>
    <t xml:space="preserve">03.016.0005-B      </t>
  </si>
  <si>
    <t>CC5136</t>
  </si>
  <si>
    <t xml:space="preserve">03.016.0010-B      </t>
  </si>
  <si>
    <t>CC5137</t>
  </si>
  <si>
    <t xml:space="preserve">03.016.0015-B      </t>
  </si>
  <si>
    <t>CC5138</t>
  </si>
  <si>
    <t xml:space="preserve">03.016.0018-B      </t>
  </si>
  <si>
    <t>CC5139</t>
  </si>
  <si>
    <t xml:space="preserve">03.016.0020-B      </t>
  </si>
  <si>
    <t>CC5140</t>
  </si>
  <si>
    <t xml:space="preserve">03.016.0025-B      </t>
  </si>
  <si>
    <t>CC5141</t>
  </si>
  <si>
    <t xml:space="preserve">03.016.0050-B      </t>
  </si>
  <si>
    <t>CC5142</t>
  </si>
  <si>
    <t xml:space="preserve">03.016.0055-B      </t>
  </si>
  <si>
    <t>CC5143</t>
  </si>
  <si>
    <t xml:space="preserve">03.020.0030-B      </t>
  </si>
  <si>
    <t>CC5144</t>
  </si>
  <si>
    <t xml:space="preserve">03.020.0035-B      </t>
  </si>
  <si>
    <t>CC5145</t>
  </si>
  <si>
    <t xml:space="preserve">03.020.0040-B      </t>
  </si>
  <si>
    <t>CC5146</t>
  </si>
  <si>
    <t xml:space="preserve">03.020.0045-B      </t>
  </si>
  <si>
    <t>CC5147</t>
  </si>
  <si>
    <t xml:space="preserve">03.020.0050-B      </t>
  </si>
  <si>
    <t>CC5148</t>
  </si>
  <si>
    <t xml:space="preserve">03.020.0052-B      </t>
  </si>
  <si>
    <t>CC5149</t>
  </si>
  <si>
    <t xml:space="preserve">03.020.0055-B      </t>
  </si>
  <si>
    <t>CC5150</t>
  </si>
  <si>
    <t xml:space="preserve">03.020.0057-B      </t>
  </si>
  <si>
    <t>CC5151</t>
  </si>
  <si>
    <t xml:space="preserve">03.020.0060-B      </t>
  </si>
  <si>
    <t>CC5152</t>
  </si>
  <si>
    <t xml:space="preserve">03.020.0065-B      </t>
  </si>
  <si>
    <t>CC5153</t>
  </si>
  <si>
    <t xml:space="preserve">03.020.0070-B      </t>
  </si>
  <si>
    <t>CC5154</t>
  </si>
  <si>
    <t xml:space="preserve">03.020.0075-B      </t>
  </si>
  <si>
    <t>CC5155</t>
  </si>
  <si>
    <t xml:space="preserve">03.020.0080-B      </t>
  </si>
  <si>
    <t>CC5156</t>
  </si>
  <si>
    <t xml:space="preserve">03.020.0085-B      </t>
  </si>
  <si>
    <t>CC5157</t>
  </si>
  <si>
    <t xml:space="preserve">03.020.0090-B      </t>
  </si>
  <si>
    <t>CC5158</t>
  </si>
  <si>
    <t xml:space="preserve">03.020.0100-B      </t>
  </si>
  <si>
    <t>CC5159</t>
  </si>
  <si>
    <t xml:space="preserve">03.020.0200-A      </t>
  </si>
  <si>
    <t>CC5160</t>
  </si>
  <si>
    <t xml:space="preserve">03.021.0005-B      </t>
  </si>
  <si>
    <t>CC5161</t>
  </si>
  <si>
    <t xml:space="preserve">03.022.0010-A      </t>
  </si>
  <si>
    <t>CC5162</t>
  </si>
  <si>
    <t xml:space="preserve">03.025.0005-A      </t>
  </si>
  <si>
    <t>CC5163</t>
  </si>
  <si>
    <t xml:space="preserve">03.025.0010-A      </t>
  </si>
  <si>
    <t>CC5164</t>
  </si>
  <si>
    <t xml:space="preserve">03.025.0015-B      </t>
  </si>
  <si>
    <t>CC5165</t>
  </si>
  <si>
    <t xml:space="preserve">03.025.0020-A      </t>
  </si>
  <si>
    <t>CC5166</t>
  </si>
  <si>
    <t xml:space="preserve">03.025.0025-A      </t>
  </si>
  <si>
    <t>CC5167</t>
  </si>
  <si>
    <t xml:space="preserve">03.025.0027-A      </t>
  </si>
  <si>
    <t>CC5168</t>
  </si>
  <si>
    <t xml:space="preserve">03.025.0030-A      </t>
  </si>
  <si>
    <t>CC5169</t>
  </si>
  <si>
    <t xml:space="preserve">03.025.0031-A      </t>
  </si>
  <si>
    <t>CC5170</t>
  </si>
  <si>
    <t xml:space="preserve">03.025.0040-A      </t>
  </si>
  <si>
    <t>CC5171</t>
  </si>
  <si>
    <t xml:space="preserve">03.026.0010-A      </t>
  </si>
  <si>
    <t>CC5172</t>
  </si>
  <si>
    <t xml:space="preserve">03.026.0015-A      </t>
  </si>
  <si>
    <t>CC5173</t>
  </si>
  <si>
    <t xml:space="preserve">03.026.0020-A      </t>
  </si>
  <si>
    <t>CC5174</t>
  </si>
  <si>
    <t xml:space="preserve">03.030.0150-A      </t>
  </si>
  <si>
    <t>CC5175</t>
  </si>
  <si>
    <t xml:space="preserve">03.030.0155-A      </t>
  </si>
  <si>
    <t>CC5176</t>
  </si>
  <si>
    <t xml:space="preserve">03.030.0159-A      </t>
  </si>
  <si>
    <t>CC5177</t>
  </si>
  <si>
    <t xml:space="preserve">03.036.0200-A      </t>
  </si>
  <si>
    <t>CC5178</t>
  </si>
  <si>
    <t xml:space="preserve">03.036.0205-A      </t>
  </si>
  <si>
    <t>CC5179</t>
  </si>
  <si>
    <t xml:space="preserve">03.036.0210-A      </t>
  </si>
  <si>
    <t>CC5180</t>
  </si>
  <si>
    <t xml:space="preserve">03.036.0215-A      </t>
  </si>
  <si>
    <t>CC5194</t>
  </si>
  <si>
    <t xml:space="preserve">03.040.0001-A      </t>
  </si>
  <si>
    <t>CC5195</t>
  </si>
  <si>
    <t xml:space="preserve">03.040.0002-A      </t>
  </si>
  <si>
    <t>CC5196</t>
  </si>
  <si>
    <t xml:space="preserve">03.040.0003-A      </t>
  </si>
  <si>
    <t>CC5197</t>
  </si>
  <si>
    <t xml:space="preserve">03.040.0004-A      </t>
  </si>
  <si>
    <t>CC5198</t>
  </si>
  <si>
    <t xml:space="preserve">03.040.0005-A      </t>
  </si>
  <si>
    <t>CC5199</t>
  </si>
  <si>
    <t xml:space="preserve">03.040.0006-A      </t>
  </si>
  <si>
    <t>CC5200</t>
  </si>
  <si>
    <t xml:space="preserve">03.040.0007-A      </t>
  </si>
  <si>
    <t>CC5201</t>
  </si>
  <si>
    <t xml:space="preserve">03.040.0008-A      </t>
  </si>
  <si>
    <t>CC5202</t>
  </si>
  <si>
    <t xml:space="preserve">03.040.0009-A      </t>
  </si>
  <si>
    <t>CC5203</t>
  </si>
  <si>
    <t xml:space="preserve">03.040.0010-A      </t>
  </si>
  <si>
    <t>CC5204</t>
  </si>
  <si>
    <t xml:space="preserve">03.040.0011-A      </t>
  </si>
  <si>
    <t>CC5205</t>
  </si>
  <si>
    <t xml:space="preserve">03.040.0012-A      </t>
  </si>
  <si>
    <t>CC5206</t>
  </si>
  <si>
    <t xml:space="preserve">03.040.0013-A      </t>
  </si>
  <si>
    <t>CC5207</t>
  </si>
  <si>
    <t xml:space="preserve">03.040.0014-A      </t>
  </si>
  <si>
    <t>CC5208</t>
  </si>
  <si>
    <t xml:space="preserve">03.040.0015-A      </t>
  </si>
  <si>
    <t>CC5209</t>
  </si>
  <si>
    <t xml:space="preserve">03.040.0016-A      </t>
  </si>
  <si>
    <t>CC5210</t>
  </si>
  <si>
    <t xml:space="preserve">03.040.0017-A      </t>
  </si>
  <si>
    <t>CC5211</t>
  </si>
  <si>
    <t xml:space="preserve">03.040.0018-A      </t>
  </si>
  <si>
    <t>CC5212</t>
  </si>
  <si>
    <t xml:space="preserve">03.040.0019-A      </t>
  </si>
  <si>
    <t>CC5213</t>
  </si>
  <si>
    <t xml:space="preserve">03.040.0020-A      </t>
  </si>
  <si>
    <t>CC5214</t>
  </si>
  <si>
    <t xml:space="preserve">03.040.0021-A      </t>
  </si>
  <si>
    <t>CC5215</t>
  </si>
  <si>
    <t xml:space="preserve">03.040.0022-A      </t>
  </si>
  <si>
    <t>CC5216</t>
  </si>
  <si>
    <t xml:space="preserve">03.040.0023-A      </t>
  </si>
  <si>
    <t>CC5217</t>
  </si>
  <si>
    <t xml:space="preserve">03.040.0024-A      </t>
  </si>
  <si>
    <t>CC5218</t>
  </si>
  <si>
    <t xml:space="preserve">03.040.0025-A      </t>
  </si>
  <si>
    <t>CC5219</t>
  </si>
  <si>
    <t xml:space="preserve">03.040.0026-A      </t>
  </si>
  <si>
    <t>CC5220</t>
  </si>
  <si>
    <t xml:space="preserve">03.040.0027-A      </t>
  </si>
  <si>
    <t>CC5221</t>
  </si>
  <si>
    <t xml:space="preserve">03.040.0028-A      </t>
  </si>
  <si>
    <t>CC5222</t>
  </si>
  <si>
    <t xml:space="preserve">03.040.0029-A      </t>
  </si>
  <si>
    <t>CC5223</t>
  </si>
  <si>
    <t xml:space="preserve">03.040.0030-A      </t>
  </si>
  <si>
    <t>CC5224</t>
  </si>
  <si>
    <t xml:space="preserve">03.040.0031-A      </t>
  </si>
  <si>
    <t>CC5225</t>
  </si>
  <si>
    <t xml:space="preserve">03.040.0032-A      </t>
  </si>
  <si>
    <t>CC5226</t>
  </si>
  <si>
    <t xml:space="preserve">03.040.0033-A      </t>
  </si>
  <si>
    <t>CC5227</t>
  </si>
  <si>
    <t xml:space="preserve">03.040.0034-A      </t>
  </si>
  <si>
    <t>CC5228</t>
  </si>
  <si>
    <t xml:space="preserve">03.040.0035-A      </t>
  </si>
  <si>
    <t>CC5229</t>
  </si>
  <si>
    <t xml:space="preserve">03.040.0036-A      </t>
  </si>
  <si>
    <t>CC5230</t>
  </si>
  <si>
    <t xml:space="preserve">03.040.0037-A      </t>
  </si>
  <si>
    <t>CC5231</t>
  </si>
  <si>
    <t xml:space="preserve">03.040.0038-A      </t>
  </si>
  <si>
    <t>CC5232</t>
  </si>
  <si>
    <t xml:space="preserve">03.040.0039-A      </t>
  </si>
  <si>
    <t>CC5233</t>
  </si>
  <si>
    <t xml:space="preserve">03.040.0040-A      </t>
  </si>
  <si>
    <t>CC5234</t>
  </si>
  <si>
    <t xml:space="preserve">03.040.0041-A      </t>
  </si>
  <si>
    <t>CC5235</t>
  </si>
  <si>
    <t xml:space="preserve">03.040.0042-A      </t>
  </si>
  <si>
    <t>CC5236</t>
  </si>
  <si>
    <t xml:space="preserve">03.040.0043-A      </t>
  </si>
  <si>
    <t>CC5237</t>
  </si>
  <si>
    <t xml:space="preserve">03.040.0044-A      </t>
  </si>
  <si>
    <t>CC5238</t>
  </si>
  <si>
    <t xml:space="preserve">03.040.0045-A      </t>
  </si>
  <si>
    <t>CC5239</t>
  </si>
  <si>
    <t xml:space="preserve">03.040.0046-A      </t>
  </si>
  <si>
    <t>CC5240</t>
  </si>
  <si>
    <t xml:space="preserve">03.025.0035-A      </t>
  </si>
  <si>
    <t>CC5241</t>
  </si>
  <si>
    <t xml:space="preserve">03.025.0033-A      </t>
  </si>
  <si>
    <t>CC5243</t>
  </si>
  <si>
    <t xml:space="preserve">03.025.0039-A      </t>
  </si>
  <si>
    <t>CC5246</t>
  </si>
  <si>
    <t xml:space="preserve">03.001.0096-A      </t>
  </si>
  <si>
    <t>CC5247</t>
  </si>
  <si>
    <t xml:space="preserve">03.001.0099-A      </t>
  </si>
  <si>
    <t>CC5248</t>
  </si>
  <si>
    <t xml:space="preserve">03.009.0015-A      </t>
  </si>
  <si>
    <t>CC5249</t>
  </si>
  <si>
    <t xml:space="preserve">03.009.0020-A      </t>
  </si>
  <si>
    <t>CC5250</t>
  </si>
  <si>
    <t xml:space="preserve">03.009.0025-A      </t>
  </si>
  <si>
    <t>CC5251</t>
  </si>
  <si>
    <t xml:space="preserve">03.009.0030-A      </t>
  </si>
  <si>
    <t>CC5252</t>
  </si>
  <si>
    <t xml:space="preserve">03.009.0035-A      </t>
  </si>
  <si>
    <t>CC5253</t>
  </si>
  <si>
    <t xml:space="preserve">03.010.0016-A      </t>
  </si>
  <si>
    <t>CC5254</t>
  </si>
  <si>
    <t xml:space="preserve">03.010.0017-A      </t>
  </si>
  <si>
    <t>CC5255</t>
  </si>
  <si>
    <t xml:space="preserve">03.010.0018-A      </t>
  </si>
  <si>
    <t>CC5256</t>
  </si>
  <si>
    <t xml:space="preserve">03.010.0019-A      </t>
  </si>
  <si>
    <t>CC5257</t>
  </si>
  <si>
    <t xml:space="preserve">03.010.0035-A      </t>
  </si>
  <si>
    <t>CC5258</t>
  </si>
  <si>
    <t xml:space="preserve">03.010.0040-A      </t>
  </si>
  <si>
    <t>CC5259</t>
  </si>
  <si>
    <t xml:space="preserve">03.010.0045-A      </t>
  </si>
  <si>
    <t>CC5260</t>
  </si>
  <si>
    <t xml:space="preserve">03.010.0049-A      </t>
  </si>
  <si>
    <t>CC5261</t>
  </si>
  <si>
    <t xml:space="preserve">03.013.0002-A      </t>
  </si>
  <si>
    <t>CC5262</t>
  </si>
  <si>
    <t xml:space="preserve">03.014.0010-A      </t>
  </si>
  <si>
    <t>CC5263</t>
  </si>
  <si>
    <t xml:space="preserve">03.015.0014-A      </t>
  </si>
  <si>
    <t>CC5264</t>
  </si>
  <si>
    <t xml:space="preserve">03.015.0016-A      </t>
  </si>
  <si>
    <t>CC5265</t>
  </si>
  <si>
    <t xml:space="preserve">03.015.0025-A      </t>
  </si>
  <si>
    <t>CC5266</t>
  </si>
  <si>
    <t xml:space="preserve">03.015.0026-A      </t>
  </si>
  <si>
    <t>CC5267</t>
  </si>
  <si>
    <t xml:space="preserve">03.023.0010-B      </t>
  </si>
  <si>
    <t>CC5268</t>
  </si>
  <si>
    <t xml:space="preserve">03.025.0036-A      </t>
  </si>
  <si>
    <t>CC5269</t>
  </si>
  <si>
    <t xml:space="preserve">03.025.0037-A      </t>
  </si>
  <si>
    <t>CC5270</t>
  </si>
  <si>
    <t xml:space="preserve">03.025.0038-A      </t>
  </si>
  <si>
    <t>CD0001</t>
  </si>
  <si>
    <t xml:space="preserve">04.005.0003-0      </t>
  </si>
  <si>
    <t xml:space="preserve">TRANSPORTE DE CARGA DE QUALQUER NATUREZA,EXCLUSIVE AS DESPESAS DE CARGA E DESCARGA,TANTO DE ESPERA DO CAMINHAO COMO DO SERVENTE OU EQUIPAMENTO AUXILIAR,A VELOCIDADE MEDIA DE 50KM/H,EM CAMINHAO DE CARROCERIA FIXA A OLEO DIESEL,COM CAPACIDADEUTIL DE 7,5T  </t>
  </si>
  <si>
    <t xml:space="preserve">T X   </t>
  </si>
  <si>
    <t>CD0002</t>
  </si>
  <si>
    <t xml:space="preserve">04.005.0004-0      </t>
  </si>
  <si>
    <t xml:space="preserve">TRANSPORTE DE CARGA DE QUALQUER NATUREZA,EXCLUSIVE AS DESPESAS DE CARGA E DESCARGA,TANTO DE ESPERA DO CAMINHAO COMO DO SERVENTE OU EQUIPAMENTO AUXILIAR,A VELOCIDADE MEDIA DE 40KM/H,EM CAMINHAO DE CARROCERIA FIXA A OLEO DIESEL,COM CAPACIDADEUTIL DE 7,5T  </t>
  </si>
  <si>
    <t>CD0003</t>
  </si>
  <si>
    <t xml:space="preserve">04.005.0005-0      </t>
  </si>
  <si>
    <t xml:space="preserve">TRANSPORTE DE CARGA DE QUALQUER NATUREZA,EXCLUSIVE AS DESPESAS DE CARGA E DESCARGA,TANTO DE ESPERA DO CAMINHAO COMO DO SERVENTE OU EQUIPAMENTO AUXILIAR,A VELOCIDADE MEDIA DE 35KM/H,EM CAMINHAO DE CARROCERIA FIXA A OLEO DIESEL,COM CAPACIDADEUTIL DE 7,5T  </t>
  </si>
  <si>
    <t>CD0004</t>
  </si>
  <si>
    <t xml:space="preserve">04.005.0006-1      </t>
  </si>
  <si>
    <t xml:space="preserve">TRANSPORTE DE CARGA DE QUALQUER NATUREZA,EXCLUSIVE AS DESPESAS DE CARGA E DESCARGA,TANTO DE ESPERA DO CAMINHAO COMO DO SERVENTE OU EQUIPAMENTO AUXILIAR,A VELOCIDADE MEDIA DE 30KM/H,EM CAMINHAO DE CARROCERIA FIXA A OLEO DIESEL,COM CAPACIDADEUTIL DE 7,5T  </t>
  </si>
  <si>
    <t>CD0005</t>
  </si>
  <si>
    <t xml:space="preserve">04.005.0007-0      </t>
  </si>
  <si>
    <t xml:space="preserve">TRANSPORTE DE CARGA DE QUALQUER NATUREZA,EXCLUSIVE AS DESPESAS DE CARGA E DESCARGA,TANTO DE ESPERA DO CAMINHAO COMO DO SERVENTE OU EQUIPAMENTO AUXILIAR,A VELOCIDADE MEDIA DE 25KM/H,EM CAMINHAO DE CARROCEIRA FIXA A OLEO DIESEL,COM CAPACIDADEUTIL DE 7,5T  </t>
  </si>
  <si>
    <t>CD0006</t>
  </si>
  <si>
    <t xml:space="preserve">04.005.0011-0      </t>
  </si>
  <si>
    <t xml:space="preserve">TRANSPORTE DE CARGA DE QUALQUER NATUREZA,EXCLUSIVE AS DESPESAS DE CARGA E DESCARGA,TANTO DE ESPERA DO CAMINHAO COMO DO SERVENTE OU EQUIPAMENTO AUXILIAR,A VELOCIDADE MEDIA DE 20KM/H,EM CAMINHAO DE CARROCERIA FIXA A OLEO DIESEL,COM CAPACIDADEUTIL DE 7,5T  </t>
  </si>
  <si>
    <t>CD0007</t>
  </si>
  <si>
    <t xml:space="preserve">04.005.0012-1      </t>
  </si>
  <si>
    <t xml:space="preserve">TRANSPORTE DE CARGA DE QUALQUER NATUREZA,EXCLUSIVE AS DESPESAS DE CARGA E DESCARGA,TANTO DE ESPERA DO CAMINHAO COMO DO SERVENTE OU EQUIPAMENTO AUXILIAR,A VELOCIDADE MEDIA DE 15KM/H,EM CAMINHAO DE CARROCERIA FIXA A OLEO DIESEL,COM CAPACIDADEUTIL DE 7,5T  </t>
  </si>
  <si>
    <t>CD0008</t>
  </si>
  <si>
    <t xml:space="preserve">04.005.0013-0      </t>
  </si>
  <si>
    <t xml:space="preserve">TRANSPORTE DE CARGA DE QUALQUER NATUREZA,EXCLUSIVE AS DESPESAS DE CARGA E DESCARGA,TANTO DE ESPERA DO CAMINHAO COMO DO SERVENTE OU EQUIPAMENTO AUXILIAR,A VELOCIDADE MEDIA DE 10KM/H,EM CAMINHAO DE CARROCERIA FIXA A OLEO DIESEL,COM CAPACIDADEUTIL DE 7,5T  </t>
  </si>
  <si>
    <t>CD0009</t>
  </si>
  <si>
    <t xml:space="preserve">04.005.0014-0      </t>
  </si>
  <si>
    <t xml:space="preserve">TRANSPORTE DE CARGA DE QUALQUER NATUREZA,EXCLUSIVE AS DESPESAS DE CARGA E DESCARGA,TANTO DE ESPERA DO CAMINHAO COMO DO SERVENTE OU EQUIPAMENTO AUXILIAR,A VELOCIDADE MEDIA DE 5KM/H,EM CAMINHAO DE CARROCERIA FIXA A OLEO DIESEL,COM CAPACIDADEUTIL DE 7,5T  </t>
  </si>
  <si>
    <t>CD0010</t>
  </si>
  <si>
    <t xml:space="preserve">04.005.0015-0      </t>
  </si>
  <si>
    <t xml:space="preserve">TRANSPORTE DE CARGA DE QUALQUER NATUREZA,EXCLUSIVE AS DESPESAS DE CARGA E DESCARGA,TANTO DE ESPERA DO CAMINHAO COMO DO SERVENTE OU EQUIPAMENTO AUXILIAR,A VELOCIDADE MEDIA DE 50KM/H,EM CAMINHAO TRUCADO DE CARROCERIA FIXA A OLEO DIESEL,COM CAPACIDADE UTIL DE 12T  </t>
  </si>
  <si>
    <t>CD0011</t>
  </si>
  <si>
    <t xml:space="preserve">04.005.0016-0      </t>
  </si>
  <si>
    <t xml:space="preserve">TRANSPORTE DE CARGA DE QUALQUER NATUREZA,EXCLUSIVE AS DESPESAS DE CARGA E DESCARGA,TANTO DE ESPERA DO CAMINHAO COMO DO SERVENTE OU EQUIPAMENTO AUXILIAR,A VELOCIDADE MEDIA DE 40KM/H,EM CAMINHAO TRUCADO DE CARROCERIA FIXA A OLEO DIESEL,COM CAPACIDADE UTIL DE 12T  </t>
  </si>
  <si>
    <t>CD0012</t>
  </si>
  <si>
    <t xml:space="preserve">04.005.0017-0      </t>
  </si>
  <si>
    <t xml:space="preserve">TRANSPORTE DE CARGA DE QUALQUER NATUREZA,EXCLUSIVE AS DESPESAS DE CARGA E DESCARGA,TANTO DE ESPERA DO CAMINHAO COMO DO SERVENTE OU EQUIPAMENTO AUXILIAR,A VELOCIDADE MEDIA DE 35KM/H,EM CAMINHAO TRUCADO DE CARROCERIA FIXA A OLEO DIESEL,COM CAPACIDADE UTIL DE 12T  </t>
  </si>
  <si>
    <t>CD0013</t>
  </si>
  <si>
    <t xml:space="preserve">04.005.0018-0      </t>
  </si>
  <si>
    <t xml:space="preserve">TRANSPORTE DE CARGA DE QUALQUER NATUREZA,EXCLUSIVE AS DESPESAS DE CARGA E DESCARGA,TANTO DE ESPERA DO CAMINHAO COMO DO SERVENTE OU EQUIPAMENTO AUXILIAR,A VELOCIDADE MEDIA DE 30KM/H,EM CAMINHAO TRUCADO DE CARROCERIA FIXA A OLEO DIESEL,COM CAPACIDADE UTIL DE 12T  </t>
  </si>
  <si>
    <t>CD0014</t>
  </si>
  <si>
    <t xml:space="preserve">04.005.0019-0      </t>
  </si>
  <si>
    <t xml:space="preserve">TRANSPORTE DE CARGA DE QUALQUER NATUREZA,EXCLUSIVE AS DESPESAS DE CARGA E DESCARGA,TANTO DE ESPERA DO CAMINHAO COMO DO SERVENTE OU EQUIPAMENTO AUXILIAR,A VELOCIDADE MEDIA DE 25KM/H,EM CAMINHAO TRUCADO DE CARROCERIA FIXA A OLEO DIESEL,COM CAPACIDADE UTIL DE 12T  </t>
  </si>
  <si>
    <t>CD0015</t>
  </si>
  <si>
    <t xml:space="preserve">04.005.0020-0      </t>
  </si>
  <si>
    <t xml:space="preserve">TRANSPORTE DE CARGA DE QUALQUER NATUREZA,EXCLUSIVE AS DESPESAS DE CARGA E DESCARGA,TANTO DE ESPERA DO CAMINHAO COMO DO SERVENTE OU EQUIPAMENTO AUXILIAR,A VELOCIDADE MEDIA DE 20KM/H,EM CAMINHAO TRUCADO DE CARROCERIA FIXA A OLEO DIESEL,COM CAPACIDADE UTIL DE 12T  </t>
  </si>
  <si>
    <t>CD0016</t>
  </si>
  <si>
    <t xml:space="preserve">04.005.0021-0      </t>
  </si>
  <si>
    <t xml:space="preserve">TRANSPORTE DE CARGA DE QUALQUER NATUREZA,EXCLUSIVE AS DESPESAS DE CARGA E DESCARGA,TANTO DE ESPERA DO CAMINHAO COMO DO SERVENTE OU EQUIPAMENTO AUXILIAR,A VELOCIDADE MEDIA DE 15KM/H,EM CAMINHAO TRUCADO DE CARROCERIA FIXA A OLEO DIESEL,COM CAPACIDADE UTIL DE 12T  </t>
  </si>
  <si>
    <t>CD0017</t>
  </si>
  <si>
    <t xml:space="preserve">04.005.0022-0      </t>
  </si>
  <si>
    <t xml:space="preserve">TRANSPORTE DE CARGA DE QUALQUER NATUREZA,EXCLUSIVE AS DESPESAS DE CARGA E DESCARGA,TANTO DE ESPERA DO CAMINHAO COMO DO SERVENTE OU EQUIPAMENTO AUXILIAR,A VELOCIDADE MEDIA DE 10KM/H,EM CAMINHAO TRUCADO DE CARROCERIA FIXA A OLEO DIESEL,COM CAPACIDADE UTIL DE 12T  </t>
  </si>
  <si>
    <t>CD0018</t>
  </si>
  <si>
    <t xml:space="preserve">04.005.0023-0      </t>
  </si>
  <si>
    <t xml:space="preserve">TRANSPORTE DE CARGA DE QUALQUER NATUREZA,EXCLUSIVE AS DESPESAS DE CARGA E DESCARGA,TANTO DE ESPERA DO CAMINHAO COMO DO SERVENTE OU EQUIPAMENTO AUXILIAR,A VELOCIDADE MEDIA DE 5KM/H,EM CAMINHAO TRUCADO DE CARROCERIA FIXA A OLEO DIESEL,COM CAPACIDADE UTIL DE 12T  </t>
  </si>
  <si>
    <t>CD0019</t>
  </si>
  <si>
    <t xml:space="preserve">04.005.0100-0      </t>
  </si>
  <si>
    <t xml:space="preserve">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  </t>
  </si>
  <si>
    <t>CD0020</t>
  </si>
  <si>
    <t xml:space="preserve">04.005.0101-0      </t>
  </si>
  <si>
    <t xml:space="preserve">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  </t>
  </si>
  <si>
    <t>CD0021</t>
  </si>
  <si>
    <t xml:space="preserve">04.005.0102-0      </t>
  </si>
  <si>
    <t xml:space="preserve">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  </t>
  </si>
  <si>
    <t>CD0022</t>
  </si>
  <si>
    <t xml:space="preserve">04.005.0103-0      </t>
  </si>
  <si>
    <t xml:space="preserve">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  </t>
  </si>
  <si>
    <t>CD0023</t>
  </si>
  <si>
    <t xml:space="preserve">04.005.0104-0      </t>
  </si>
  <si>
    <t xml:space="preserve">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  </t>
  </si>
  <si>
    <t>CD0024</t>
  </si>
  <si>
    <t xml:space="preserve">04.005.0105-0      </t>
  </si>
  <si>
    <t xml:space="preserve">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  </t>
  </si>
  <si>
    <t>CD0025</t>
  </si>
  <si>
    <t xml:space="preserve">04.005.0106-0      </t>
  </si>
  <si>
    <t xml:space="preserve">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  </t>
  </si>
  <si>
    <t>CD0026</t>
  </si>
  <si>
    <t xml:space="preserve">04.005.0107-0      </t>
  </si>
  <si>
    <t xml:space="preserve">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  </t>
  </si>
  <si>
    <t>CD0027</t>
  </si>
  <si>
    <t xml:space="preserve">04.005.0108-0      </t>
  </si>
  <si>
    <t xml:space="preserve">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  </t>
  </si>
  <si>
    <t>CD0028</t>
  </si>
  <si>
    <t xml:space="preserve">04.005.0120-0      </t>
  </si>
  <si>
    <t xml:space="preserve">TRANSPORTE DE CARGA DE QUALQUER NATUREZA,EXCLUSIVE AS DESPESAS DE CARGA E DESCARGA,TANTO DE ESPERA DO CAMINHAO COMO DO SERVENTE OU EQUIPAMENTO AUXILIAR,A VELOCIDADE MEDIA DE 50KM/H,EM CAMINHAO BASCULANTE A OLEO DIESEL,COM CAPACIDADE UTIL DE8T  </t>
  </si>
  <si>
    <t>CD0029</t>
  </si>
  <si>
    <t xml:space="preserve">04.005.0121-0      </t>
  </si>
  <si>
    <t xml:space="preserve">TRANSPORTE DE CARGA DE QUALQUER NATUREZA,EXCLUSIVE AS DESPESAS DE CARGA E DESCARGA,TANTO DE ESPERA DO CAMINHAO COMO DO SERVENTE OU EQUIPAMENTO AUXILIAR,A VELOCIDADE MEDIA DE 40KM/H,EM CAMINHAO BASCULANTE A OLEO DIESEL,COM CAPACIDADE UTIL DE8T  </t>
  </si>
  <si>
    <t>CD0030</t>
  </si>
  <si>
    <t xml:space="preserve">04.005.0122-0      </t>
  </si>
  <si>
    <t xml:space="preserve">TRANSPORTE DE CARGA DE QUALQUER NATUREZA,EXCLUSIVE AS DESPESAS DE CARGA E DESCARGA,TANTO DE ESPERA DO CAMINHAO COMO DO SERVENTE OU EQUIPAMENTO AUXILIAR,A VELOCIDADE MEDIA DE 35KM/H,EM CAMINHAO BASCULANTE A OLEO DIESEL,COM CAPACIDADE UTIL DE8T  </t>
  </si>
  <si>
    <t>CD0031</t>
  </si>
  <si>
    <t xml:space="preserve">04.005.0123-1      </t>
  </si>
  <si>
    <t xml:space="preserve">TRANSPORTE DE CARGA DE QUALQUER NATUREZA,EXCLUSIVE AS DESPESAS DE CARGA E DESCARGA,TANTO DE ESPERA DO CAMINHAO COMO DO SERVENTE OU EQUIPAMENTO AUXILIAR,A VELOCIDADE MEDIA DE 30KM/H,EM CAMINHAO BASCULANTE A OLEO DIESEL,COM CAPACIDADE UTIL DE8T  </t>
  </si>
  <si>
    <t>CD0032</t>
  </si>
  <si>
    <t xml:space="preserve">04.005.0124-0      </t>
  </si>
  <si>
    <t xml:space="preserve">TRANSPORTE DE CARGA DE QUALQUER NATUREZA,EXCLUSIVE AS DESPESAS DE CARGA E DESCARGA,TANTO DE ESPERA DO CAMINHAO COMO DO SERVENTE OU EQUIPAMENTO AUXILIAR,A VELOCIDADE MEDIA DE 25KM/H,EM CAMINHAO BASCULANTE A OLEO DIESEL,COM CAPACIDADE UTIL DE8T  </t>
  </si>
  <si>
    <t>CD0033</t>
  </si>
  <si>
    <t xml:space="preserve">04.005.0125-0      </t>
  </si>
  <si>
    <t xml:space="preserve">TRANSPORTE DE CARGA DE QUALQUER NATUREZA,EXCLUSIVE AS DESPESAS DE CARGA E DESCARGA,TANTO DE ESPERA DO CAMINHAO COMO DO SERVENTE OU EQUIPAMENTO AUXILIAR,A VELOCIDADE MEDIA DE 20KM/H,EM CAMINHAO BASCULANTE A OLEO DIESEL,COM CAPACIDADE UTIL DE8T  </t>
  </si>
  <si>
    <t>CD0034</t>
  </si>
  <si>
    <t xml:space="preserve">04.005.0126-0      </t>
  </si>
  <si>
    <t xml:space="preserve">TRANSPORTE DE CARGA DE QUALQUER NATUREZA,EXCLUSIVE AS DESPESAS DE CARGA E DESCARGA,TANTO DE ESPERA DO CAMINHAO COMO DO SERVENTE OU EQUIPAMENTO AUXILIAR,A VELOCIDADE MEDIA DE 15KM/H,EM CAMINHAO BASCULANTE A OLEO DIESEL,COM CAPACIDADE UTIL DE8T  </t>
  </si>
  <si>
    <t>CD0035</t>
  </si>
  <si>
    <t xml:space="preserve">04.005.0127-0      </t>
  </si>
  <si>
    <t xml:space="preserve">TRANSPORTE DE CARGA DE QUALQUER NATUREZA,EXCLUSIVE AS DESPESAS DE CARGA E DESCARGA,TANTO DE ESPERA DO CAMINHAO COMO DO SERVENTE OU EQUIPAMENTO AUXILIAR,A VELOCIDADE MEDIA DE 10KM/H,EM CAMINHAO BASCULANTE A OLEO DIESEL,COM CAPACIDADE UTIL DE8T  </t>
  </si>
  <si>
    <t>CD0036</t>
  </si>
  <si>
    <t xml:space="preserve">04.005.0128-0      </t>
  </si>
  <si>
    <t xml:space="preserve">TRANSPORTE DE CARGA DE QUALQUER NATUREZA,EXCLUSIVE AS DESPESAS DE CARGA E DESCARGA,TANTO DE ESPERA DO CAMINHAO COMO DO SERVENTE OU EQUIPAMENTO AUXILIAR,A VELOCIDADE MEDIA DE 5KM/H,EM CAMINHAO BASCULANTE A OLEO DIESEL,COM CAPACIDADE UTIL DE8T  </t>
  </si>
  <si>
    <t>CD0037</t>
  </si>
  <si>
    <t xml:space="preserve">04.005.0140-0      </t>
  </si>
  <si>
    <t xml:space="preserve">TRANSPORTE DE CARGA DE QUALQUER NATUREZA,EXCLUSIVE AS DESPESAS DE CARGA E DESCARGA,TANTO DE ESPERA DO CAMINHAO COMO DO SERVENTE OU EQUIPAMENTO AUXILIAR,A VELOCIDADE MEDIA DE 50KM/H,EM CAMINHAO BASCULANTE A OLEO DIESEL,COM CAPACIDADE UTIL DE12T  </t>
  </si>
  <si>
    <t>CD0038</t>
  </si>
  <si>
    <t xml:space="preserve">04.005.0141-0      </t>
  </si>
  <si>
    <t xml:space="preserve">TRANSPORTE DE CARGA DE QUALQUER NATUREZA,EXCLUSIVE AS DESPESAS DE CARGA E DESCARGA,TANTO DE ESPERA DO CAMINHAO COMO DO SERVENTE OU EQUIPAMENTO AUXILIAR,A VELOCIDADE MEDIA DE 40KM/H,EM CAMINHAO BASCULANTE A OLEO DIESEL,COM CAPACIDADE UTIL DE12T  </t>
  </si>
  <si>
    <t>CD0039</t>
  </si>
  <si>
    <t xml:space="preserve">04.005.0142-0      </t>
  </si>
  <si>
    <t xml:space="preserve">TRANSPORTE DE CARGA DE QUALQUER NATUREZA,EXCLUSIVE AS DESPESAS DE CARGA E DESCARGA,TANTO DE ESPERA DO CAMINHAO COMO DO SERVENTE OU EQUIPAMENTO AUXILIAR,A VELOCIDADE MEDIA DE 35KM/H,EM CAMINHAO BASCULANTE A OLEO DIESEL,COM CAPACIDADE UTIL DE12T  </t>
  </si>
  <si>
    <t>CD0040</t>
  </si>
  <si>
    <t xml:space="preserve">04.005.0143-1      </t>
  </si>
  <si>
    <t xml:space="preserve">TRANSPORTE DE CARGA DE QUALQUER NATUREZA,EXCLUSIVE AS DESPESAS DE CARGA E DESCARGA,TANTO DE ESPERA DO CAMINHAO COMO DO SERVENTE OU EQUIPAMENTO AUXILIAR,A VELOCIDADE MEDIA DE 30KM/H,EM CAMINHAO BASCULANTE A OLEO DIESEL,COM CAPACIDADE UTIL DE12T  </t>
  </si>
  <si>
    <t>CD0041</t>
  </si>
  <si>
    <t xml:space="preserve">04.005.0144-0      </t>
  </si>
  <si>
    <t xml:space="preserve">TRANSPORTE DE CARGA DE QUALQUER NATUREZA,EXCLUSIVE AS DESPESAS DE CARGA E DESCARGA,TANTO DE ESPERA DO CAMINHAO COMO DO SERVENTE OU EQUIPAMENTO AUXILIAR,A VELOCIDADE MEDIA DE 25KM/H,EM CAMINHAO BASCULANTE A OLEO DIESEL,COM CAPACIDADE UTIL DE12T  </t>
  </si>
  <si>
    <t>CD0042</t>
  </si>
  <si>
    <t xml:space="preserve">04.005.0145-0      </t>
  </si>
  <si>
    <t xml:space="preserve">TRANSPORTE DE CARGA DE QUALQUER NATUREZA,EXCLUSIVE AS DESPESAS DE CARGA E DESCARGA,TANTO DE ESPERA DO CAMINHAO COMO DO SERVENTE OU EQUIPAMENTO AUXILIAR,A VELOCIDADE MEDIA DE 20KM/H,EM CAMINHAO BASCULANTE A OLEO DIESEL,COM CAPACIDADE UTIL DE12T  </t>
  </si>
  <si>
    <t>CD0043</t>
  </si>
  <si>
    <t xml:space="preserve">04.005.0146-0      </t>
  </si>
  <si>
    <t xml:space="preserve">TRANSPORTE DE CARGA DE QUALQUER NATUREZA,EXCLUSIVE AS DESPESAS DE CARGA E DESCARGA,TANTO DE ESPERA DO CAMINHAO COMO DO SERVENTE OU EQUIPAMENTO AUXILIAR,A VELOCIDADE MEDIA DE 15KM/H,EM CAMINHAO BASCULANTE A OLEO DIESEL,COM CAPACIDADE UTIL DE12T  </t>
  </si>
  <si>
    <t>CD0044</t>
  </si>
  <si>
    <t xml:space="preserve">04.005.0147-0      </t>
  </si>
  <si>
    <t xml:space="preserve">TRANSPORTE DE CARGA DE QUALQUER NATUREZA,EXCLUSIVE AS DESPESAS DE CARGA E DESCARGA,TANTO DE ESPERA DO CAMINHAO COMO DO SERVENTE OU EQUIPAMENTO AUXILIAR,A VELOCIDADE MEDIA DE 10KM/H,EM CAMINHAO BASCULANTE A OLEO DIESEL,COM CAPACIDADE UTIL DE12T  </t>
  </si>
  <si>
    <t>CD0045</t>
  </si>
  <si>
    <t xml:space="preserve">04.005.0148-0      </t>
  </si>
  <si>
    <t xml:space="preserve">TRANSPORTE DE CARGA DE QUALQUER NATUREZA,EXCLUSIVE AS DESPESAS DE CARGA E DESCARGA,TANTO DE ESPERA DO CAMINHAO COMO DO SERVENTE OU EQUIPAMENTO AUXILIAR,A VELOCIDADE MEDIA DE 5KM/H,EM CAMINHAO BASCULANTE A OLEO DIESEL,COM CAPACIDADE UTIL DE12T  </t>
  </si>
  <si>
    <t>CD0046</t>
  </si>
  <si>
    <t xml:space="preserve">04.005.0160-0      </t>
  </si>
  <si>
    <t xml:space="preserve">TRANSPORTE DE CARGA DE QUALQUER NATUREZA,EXCLUSIVE AS DESPESAS DE CARGA E DESCARGA,TANTO DE ESPERA DO CAMINHAO COMO DO SERVENTE OU EQUIPAMENTO AUXILIAR,A VELOCIDADE MEDIA DE 50KM/H,EM CAMINHAO BASCULANTE A OLEO DIESEL,COM CAPACIDADE UTIL DE17T  </t>
  </si>
  <si>
    <t>CD0047</t>
  </si>
  <si>
    <t xml:space="preserve">04.005.0161-0      </t>
  </si>
  <si>
    <t xml:space="preserve">TRANSPORTE DE CARGA DE QUALQUER NATUREZA,EXCLUSIVE AS DESPESAS DE CARGA E DESCARGA,TANTO DE ESPERA DO CAMINHAO COMO DO SERVENTE OU EQUIPAMENTO AUXILIAR,A VELOCIDADE MEDIA DE 40KM/H,EM CAMINHAO BASCULANTE A OLEO DIESEL,COM CAPACIDADE UTIL DE17T  </t>
  </si>
  <si>
    <t>CD0048</t>
  </si>
  <si>
    <t xml:space="preserve">04.005.0162-0      </t>
  </si>
  <si>
    <t xml:space="preserve">TRANSPORTE DE CARGA DE QUALQUER NATUREZA,EXCLUSIVE AS DESPESAS DE CARGA E DESCARGA,TANTO DE ESPERA DO CAMINHAO COMO DO SERVENTE OU EQUIPAMENTO AUXILIAR,A VELOCIDADE MEDIA DE 35KM/H,EM CAMINHAO BASCULANTE A OLEO DIESEL,COM CAPACIDADE UTIL DE17T  </t>
  </si>
  <si>
    <t>CD0049</t>
  </si>
  <si>
    <t xml:space="preserve">04.005.0163-0      </t>
  </si>
  <si>
    <t xml:space="preserve">TRANSPORTE DE CARGA DE QUALQUER NATUREZA,EXCLUSIVE AS DESPESAS DE CARGA E DESCARGA,TANTO DE ESPERA DO CAMINHAO COMO DO SERVENTE OU EQUIPAMENTO AUXILIAR,A VELOCIDADE MEDIA DE 30KM/H,EM CAMINHAO BASCULANTE A OLEO DIESEL,COM CAPACIDADE UTIL DE17T  </t>
  </si>
  <si>
    <t>CD0050</t>
  </si>
  <si>
    <t xml:space="preserve">04.005.0164-0      </t>
  </si>
  <si>
    <t xml:space="preserve">TRANSPORTE DE CARGA DE QUALQUER NATUREZA,EXCLUSIVE AS DESPESAS DE CARGA E DESCARGA,TANTO DE ESPERA DO CAMINHAO COMO DO SERVENTE OU EQUIPAMENTO AUXILIAR,A VELOCIDADE MEDIA DE 25KM/H,EM CAMINHAO BASCULANTE A OLEO DIESEL,COM CAPACIDADE UTIL DE17T  </t>
  </si>
  <si>
    <t>CD0051</t>
  </si>
  <si>
    <t xml:space="preserve">04.005.0165-0      </t>
  </si>
  <si>
    <t xml:space="preserve">TRANSPORTE DE CARGA DE QUALQUER NATUREZA,EXCLUSIVE AS DESPESAS DE CARGA E DESCARGA,TANTO DE ESPERA DO CAMINHAO COMO DO SERVENTE OU EQUIPAMENTO AUXILIAR,A VELOCIDADE MEDIA DE 20KM/H,EM CAMINHAO BASCULANTE A OLEO DIESEL,COM CAPACIDADE UTIL DE17T  </t>
  </si>
  <si>
    <t>CD0052</t>
  </si>
  <si>
    <t xml:space="preserve">04.005.0166-0      </t>
  </si>
  <si>
    <t xml:space="preserve">TRANSPORTE DE CARGA DE QUALQUER NATUREZA,EXCLUSIVE AS DESPESAS DE CARGA E DESCARGA,TANTO DE ESPERA DO CAMINHAO COMO DO SERVENTE OU EQUIPAMENTO AUXILIAR,A VELOCIDADE MEDIA DE 15KM/H,EM CAMINHAO BASCULANTE A OLEO DIESEL,COM CAPACIDADE UTIL DE17T  </t>
  </si>
  <si>
    <t>CD0053</t>
  </si>
  <si>
    <t xml:space="preserve">04.005.0167-0      </t>
  </si>
  <si>
    <t xml:space="preserve">TRANSPORTE DE CARGA DE QUALQUER NATUREZA,EXCLUSIVE AS DESPESAS DE CARGA E DESCARGA,TANTO DE ESPERA DO CAMINHAO COMO DO SERVENTE OU EQUIPAMENTO AUXILIAR,A VELOCIDADE MEDIA DE 10KM/H,EM CAMINHAO BASCULANTE A OLEO DIESEL,COM CAPACIDADE UTIL DE17T  </t>
  </si>
  <si>
    <t>CD0054</t>
  </si>
  <si>
    <t xml:space="preserve">04.005.0168-0      </t>
  </si>
  <si>
    <t xml:space="preserve">TRANSPORTE DE CARGA DE QUALQUER NATUREZA,EXCLUSIVE AS DESPESAS DE CARGA E DESCARGA,TANTO DE ESPERA DO CAMINHAO COMO DO SERVENTE OU EQUIPAMENTO AUXILIAR,A VELOCIDADE MEDIA DE 5KM/H,EM CAMINHAO BASCULANTE A OLEO DIESEL,COM CAPACIDADE UTIL DE17T  </t>
  </si>
  <si>
    <t>CD0055</t>
  </si>
  <si>
    <t xml:space="preserve">04.005.0300-0      </t>
  </si>
  <si>
    <t xml:space="preserve">TRANSPORTE DE CONTAINER,SEGUNDO DESCRICAO DA FAMILIA 02.006,EXCLUSIVE CARGA E DESCARGA(VIDE ITEM 04.013.0015)  </t>
  </si>
  <si>
    <t xml:space="preserve">UNXK  </t>
  </si>
  <si>
    <t>CD0056</t>
  </si>
  <si>
    <t xml:space="preserve">04.005.0350-1      </t>
  </si>
  <si>
    <t xml:space="preserve">TRANSPORTE DE EQUIPAMENTOS PESADOS EM CARRETAS,EXCLUSIVE A CARGA E DESCARGA(VIDE ITEM 04.014.0091) E O CUSTO HORARIO DOSEQUIPAMENTOS TRANSPORTADOS  </t>
  </si>
  <si>
    <t>CD0057</t>
  </si>
  <si>
    <t xml:space="preserve">04.006.0008-1      </t>
  </si>
  <si>
    <t xml:space="preserve">CARGA MANUAL E DESCARGA MECANICA DE MATERIAL A GRANEL(AGREGADOS,PEDRA-DE-MAO, PARALELOS,TERRA E ESCOMBROS),COMPREENDENDOOS TEMPOS PARA CARGA,DESCARGA E MANOBRAS DO CAMINHAO BASCULANTE A OLEO DIESEL,COM CAPACIDADE UTIL DE 8T,EMPREGANDO 2 SERVENTES NA CARGA  </t>
  </si>
  <si>
    <t>CD0058</t>
  </si>
  <si>
    <t xml:space="preserve">04.006.0009-0      </t>
  </si>
  <si>
    <t xml:space="preserve">CARGA MANUAL E DESCARGA MECANICA DE MATERIAL A GRANEL(AGREGADOS,PEDRA-DE-MAO, PARALELOS,TERRA E ESCOMBROS),COMPREENDENDOOS TEMPOS PARA CARGA,DESCARGA E MANOBRAS DO CAMINHAO BASCULANTE A OLEO DIESEL,COM CAPACIDADE UTIL DE 8T,EMPREGANDO 4 SERVENTES NA CARGA  </t>
  </si>
  <si>
    <t>CD0059</t>
  </si>
  <si>
    <t xml:space="preserve">04.006.0010-0      </t>
  </si>
  <si>
    <t xml:space="preserve">CARGA MANUAL E DESCARGA MECANICA DE MATERIAL A GRANEL(AGREGADOS,PEDRA-DE-MAO, PARALELOS,TERRA E ESCOMBROS),COMPREENDENDOOS TEMPOS PARA CARGA,DESCARGA E MANOBRAS DO CAMINHAO BASCULANTE A OLEO DIESEL,COM CAPACIDADE UTIL DE 12T,EMPREGANDO 4 SERVENTES NA CARGA  </t>
  </si>
  <si>
    <t>CD0060</t>
  </si>
  <si>
    <t xml:space="preserve">04.006.0013-1      </t>
  </si>
  <si>
    <t xml:space="preserve">CARGA E DESCARGA MANUAL DE PECAS DE PESO REDUZIDO:TIJOLOS,TELHAS,CIMENT O E AGREGADOS EM SACOS,EM CAMINHAO DE CARROCERIAFIXA A OLEO DIESEL,COM CAPACIDADE UTIL DE 7,5T,INCLUSIVE O TEMPO DE CARGA,DESCARGA E MANOBRA  </t>
  </si>
  <si>
    <t>CD0061</t>
  </si>
  <si>
    <t xml:space="preserve">04.006.0014-1      </t>
  </si>
  <si>
    <t xml:space="preserve">CARGA E DESCARGA MANUAL DE MATERIAL QUE EXIJA O CONCURSO DE MAIS DE UM SERVENTE PARA CADA PECA:VERGALHOES,VIGAS DE MADEIRA,CAIXAS E MEIOS-FIOS,EM CAMINHAO DE CARROCERIA FIXA A OLEODIESEL,COM CAPACIDADE UTIL DE 7,5T,INCLUSIVE O TEMPO DE CARGA,DESCARGA E MANOBRA  </t>
  </si>
  <si>
    <t>CD0062</t>
  </si>
  <si>
    <t xml:space="preserve">04.007.0015-0      </t>
  </si>
  <si>
    <t xml:space="preserve">CARGA E DESCARGA MECANICA DE TUBOS DE CONCRETO COM 20CM DE DIAMETRO,EM CAMINHAO DE CARROCERIA FIXA A OLEO DIESEL,COM CAPACIDADE UTIL DE 7,5T,INCLUSIVE O TEMPO DE CARGA,DESCARGA E MANOBRA DO CAMINHAO E DO EQUIPAMENTO AUXILIAR,COM CAPACIDADEUTIL DE 4T  </t>
  </si>
  <si>
    <t>CD0063</t>
  </si>
  <si>
    <t xml:space="preserve">04.007.0016-0      </t>
  </si>
  <si>
    <t xml:space="preserve">CARGA E DESCARGA MECANICA DE TUBOS DE CONCRETO COM 40CM DE DIAMETRO,EM CAMINHAO DE CARROCERIA FIXA A OLEO DIESEL,COM CAPACIDADE UTIL DE 7,5T,INCLUSIVE O TEMPO DE CARGA,DESCARGA E MANOBRA DO CAMINHAO E DO EQUIPAMENTO AUXILIAR,COM CAPACIDADEUTIL DE 4T  </t>
  </si>
  <si>
    <t>CD0064</t>
  </si>
  <si>
    <t xml:space="preserve">04.007.0017-0      </t>
  </si>
  <si>
    <t xml:space="preserve">CARGA E DESCARGA MECANICA DE TUBOS DE CONCRETO COM 60CM DE DIAMETRO,EM CAMINHAO DE CARROCERIA FIXA A OLEO DIESEL,COM CAPACIDADE UTIL DE 7,5T,INCLUSIVE O TEMPO DE CARGA,DESCARGA E MANOBRA DO CAMINHAO E DO EQUIPAMENTO AUXILIAR,COM CAPACIDADEUTIL DE 4T  </t>
  </si>
  <si>
    <t>CD0065</t>
  </si>
  <si>
    <t xml:space="preserve">04.007.0018-0      </t>
  </si>
  <si>
    <t xml:space="preserve">CARGA E DESCARGA MECANICA DE TUBOS DE CONCRETO COM 80CM DE DIAMETRO,EM CAMINHAO DE CARROCERIA FIXA A OLEO DIESEL,COM CAPACIDADE UTIL DE 7,5T,INCLUSIVE O TEMPO DE CARGA,DESCARGA E MANOBRA DO CAMINHAO E DO EQUIPAMENTO AUXILIAR,COM CAPACIDADEUTIL DE 4T  </t>
  </si>
  <si>
    <t>CD0066</t>
  </si>
  <si>
    <t xml:space="preserve">04.007.0019-0      </t>
  </si>
  <si>
    <t xml:space="preserve">CARGA E DESCARGA MECANICA DE TUBOS DE CONCRETO COM 100CM DE DIAMETRO,EM CAMINHAO DE CARROCERIA FIXA A OLEO DIESEL,COM CAPACIDADE UTIL DE 7,5T,INCLUSIVE O TEMPO DE CARGA,DESCARGA EMANOBRA DO CAMINHAO E DO EQUIPAMENTO AUXILIAR,COM CAPACIDADEUTIL DE 4T  </t>
  </si>
  <si>
    <t>CD0067</t>
  </si>
  <si>
    <t xml:space="preserve">04.008.0020-0      </t>
  </si>
  <si>
    <t xml:space="preserve">CARGA E DESCARGA MANUAL DE TUBOS DE FERRO FUNDIDO NOS DIAMETROS DE 5 A 15CM,EM CAMINHAO DE CARROCERIA FIXA A OLEO DIESEL,COM CAPACIDADE UTIL DE 7,5T,INCLUSIVE O TEMPO DE CARGA,DESCARGA E MANOBRA  </t>
  </si>
  <si>
    <t>CD0068</t>
  </si>
  <si>
    <t xml:space="preserve">04.008.0021-0      </t>
  </si>
  <si>
    <t xml:space="preserve">CARGA E DESCARGA MANUAL DE TUBOS DE FERRO FUNDIDO NOS DIAMETROS DE 20, 25 E 30CM,EM CAMINHAO DE CARROCERIA FIXA A OLEO DIESEL,COM CAPACIDADE UTIL DE 7,5T,INCLUSIVE O TEMPO DE CARGA,DESCARGA E MANOBRA  </t>
  </si>
  <si>
    <t>CD0069</t>
  </si>
  <si>
    <t xml:space="preserve">04.009.0022-0      </t>
  </si>
  <si>
    <t xml:space="preserve">CARGA E DESCARGA MECANICA DE TUBOS DE FERRO FUNDIDO,COM O DIAMETRO DE 40CM,INCLUSIVE O TEMPO DE CARGA E DESCARGA E MANOBRA DO CAMINHAO DE CARROCERIA FIXA A OLEO DIESEL,COM CAPACIDADE UTIL DE 7,5T,INCLUSIVE OS MESMOS TEMPOS DE GUINDAUTO,DE 4T  </t>
  </si>
  <si>
    <t>CD0070</t>
  </si>
  <si>
    <t xml:space="preserve">04.009.0023-0      </t>
  </si>
  <si>
    <t xml:space="preserve">CARGA E DESCARGA MECANICA DE TUBOS DE FERRO FUNDIDO,COM O DIAMETRO DE 60 A 80CM,INCLUSIVE O TEMPO DE CARGA E DESCARGA EMANOBRA DO CAMINHAO DE CARROCERIA FIXA A OLEO DIESEL,COM CAPACIDADE UTIL DE 7,5T,INCLUSIVE OS MESMOS TEMPOS DE GUINDAUTO,DE 4T  </t>
  </si>
  <si>
    <t>CD0071</t>
  </si>
  <si>
    <t xml:space="preserve">04.010.0045-0      </t>
  </si>
  <si>
    <t xml:space="preserve">CARGA E DESCARGA MECANICA DE AGREGADOS,TERRA,ESCOMBROS,MATE RIAL A GRANEL,UTILIZANDO CAMINHAO BASCULANTE A OLEO DIESEL,COM CAPACIDADE UTIL DE 8T,CONSIDERANDO O TEMPO PARA CARGA,DESCARGA E MANOBRA,EXCLUSIVE DESPESAS COM A PA-CARREGADEIRA EMPREGADA NA CARGA,COM A CAPACIDADE DE 1,50M3  </t>
  </si>
  <si>
    <t>CD0072</t>
  </si>
  <si>
    <t xml:space="preserve">04.010.0046-0      </t>
  </si>
  <si>
    <t xml:space="preserve">CARGA E DESCARGA MECANICA DE AGREGADOS,TERRA,ESCOMBROS,MATE RIAL A GRANEL,UTILIZANDO CAMINHAO BASCULANTE A OLEO DIESEL,COM CAPACIDADE UTIL DE 12T,CONSIDERANDO O TEMPO PARA CARGA,DESCARGA E MANOBRA,EXCLUSIVE DESPESAS COM A PA-CARREGADEIRA EMPREGADA NA CARGA,COM A CAPACIDADE DE 1,50M3  </t>
  </si>
  <si>
    <t>CD0073</t>
  </si>
  <si>
    <t xml:space="preserve">04.010.0047-0      </t>
  </si>
  <si>
    <t xml:space="preserve">CARGA E DESCARGA MECANICA DE AGREGADOS,TERRA,ESCOMBROS,MATE RIAL A GRANEL,UTILIZANDO CAMINHAO BASCULANTE A OLEO DIESEL,COM CAPACIDADE UTIL DE 17T,CONSIDERANDO O TEMPO PARA CARGA,DESCARGA E MANOBRA,EXCLUSIVE DESPESAS COM A PA-CARREGADEIRA EMPREGADA NA CARGA,COM A CAPACIDADE DE 1,50M3  </t>
  </si>
  <si>
    <t>CD0074</t>
  </si>
  <si>
    <t xml:space="preserve">04.011.0051-1      </t>
  </si>
  <si>
    <t xml:space="preserve">CARGA E DESCARGA MECANICA,COM PA-CARREGADEIRA,COM 1,30M3 DE CAPACIDADE,UTILIZANDO CAMINHAO BASCULANTE A OLEO DIESEL,COMCAPACIDADE UTIL DE 8T,CONSIDERADOS PARA O CAMINHAO OS TEMPOSDE ESPERA,MANOBRA,CARGA E DESCARGA E PARA A CARREGADEIRA OSTEMPOS DE ESPERA E OPERACAO PARA CARGAS DE 50T POR DIA DE 8H  </t>
  </si>
  <si>
    <t>CD0075</t>
  </si>
  <si>
    <t xml:space="preserve">04.011.0052-1      </t>
  </si>
  <si>
    <t xml:space="preserve">CARGA E DESCARGA MECANICA,COM PA-CARREGADEIRA,COM 1,30M3 DE CAPACIDADE,UTILIZANDO CAMINHAO BASCULANTE A OLEO DIESEL,COMCAPACIDADE UTIL DE 8T,CONSIDERADOS PARA O CAMINHAO OS TEMPOSDE ESPERA,MANOBRA,CARGA E DESCARGA E PARA A CARREGADEIRA OSTEMPOS DE ESPERA E OPERACAO PARA CARGAS DE 100T POR DIA DE8H  </t>
  </si>
  <si>
    <t>CD0076</t>
  </si>
  <si>
    <t xml:space="preserve">04.011.0053-1      </t>
  </si>
  <si>
    <t xml:space="preserve">CARGA E DESCARGA MECANICA,COM PA-CARREGADEIRA,COM 1,30M3 DE CAPACIDADE,UTILIZANDO CAMINHAO BASCULANTE A OLEO DIESEL,COMCAPACIDADE UTIL DE 8T,CONSIDERADOS PARA O CAMINHAO OS TEMPOSDE ESPERA,MANOBRA,CARGA E DESCARGA E PARA A CARREGADEIRA OSTEMPOS DE ESPERA E OPERACAO PARA CARGAS DE 150T POR DIA DE8H  </t>
  </si>
  <si>
    <t>CD0077</t>
  </si>
  <si>
    <t xml:space="preserve">04.011.0054-1      </t>
  </si>
  <si>
    <t xml:space="preserve">CARGA E DESCARGA MECANICA,COM PA-CARREGADEIRA,COM 1,30M3 DE CAPACIDADE,UTILIZANDO CAMINHAO BASCULANTE A OLEO DIESEL,COMCAPACIDADE UTIL DE 8T,CONSIDERADOS PARA O CAMINHAO OS TEMPOSDE ESPERA,MANOBRA,CARGA E DESCARGA E PARA A CARREGADEIRA OSTEMPOS DE ESPERA E OPERACAO PARA CARGAS DE 200T POR DIA DE8H  </t>
  </si>
  <si>
    <t>CD0078</t>
  </si>
  <si>
    <t xml:space="preserve">04.011.0055-1      </t>
  </si>
  <si>
    <t xml:space="preserve">CARGA E DESCARGA MECANICA,COM PA-CARREGADEIRA,COM 1,30M3 DE CAPACIDADE,UTILIZANDO CAMINHAO BASCULANTE A OLEO DIESEL,COMCAPACIDADE UTIL DE 8T,CONSIDERADOS PARA O CAMINHAO OS TEMPOSDE ESPERA,MANOBRA,CARGA E DESCARGA E PARA A CARREGADEIRA OSTEMPOS DE ESPERA E OPERACAO PARA CARGAS DE 250T POR DIA DE8H  </t>
  </si>
  <si>
    <t>CD0079</t>
  </si>
  <si>
    <t xml:space="preserve">04.011.0056-1      </t>
  </si>
  <si>
    <t xml:space="preserve">CARGA E DESCARGA MECANICA,COM PA-CARREGADEIRA,COM 1,30M3 DE CAPACIDADE,UTILIZANDO CAMINHAO BASCULANTE A OLEO DIESEL,COMCAPACIDADE UTIL DE 8T,CONSIDERADOS PARA O CAMINHAO OS TEMPOSDE ESPERA,MANOBRA,CARGA E DESCARGA E PARA A CARREGADEIRA OSTEMPOS DE ESPERA E OPERACAO PARA CARGAS DE 500T POR DIA DE8H  </t>
  </si>
  <si>
    <t>CD0080</t>
  </si>
  <si>
    <t xml:space="preserve">04.011.0057-1      </t>
  </si>
  <si>
    <t xml:space="preserve">CARGA E DESCARGA MECANICA,COM PA CARREGADEIRA,COM 3,10M3 DE CAPACIDADE,UTILIZANDO CAMINHAO BASCULANTE A OLEO DIESEL,COMCAPACIDADE UTIL DE 8T,CONSIDERADOS PARA O CAMINHAO OS TEMPOSDE ESPERA,MANOBRA,CARGA E DESCARGA E PARA A CARREGADEIRA OSTEMPOS DE ESPERA E OPERACAO PARA CARGAS DE 750T POR DIA DE8H  </t>
  </si>
  <si>
    <t>CD0081</t>
  </si>
  <si>
    <t xml:space="preserve">04.011.0058-1      </t>
  </si>
  <si>
    <t xml:space="preserve">CARGA E DESCARGA MECANICA,COM PA CARREGADEIRA,COM 3,10M3 DE CAPACIDADE,UTILIZANDO CAMINHAO BASCULANTE A OLEO DIESEL,COMCAPACIDADE UTIL DE 8T,CONSIDERADOS PARA O CAMINHAO OS TEMPOSDE ESPERA,MANOBRA,CARGA E DESCARGA E PARA A CARREGADEIRA OSTEMPOS DE ESPERA E OPERACAO PARA CARGAS DE 1000T POR DIA DE8H  </t>
  </si>
  <si>
    <t>CD0082</t>
  </si>
  <si>
    <t xml:space="preserve">04.012.0071-1      </t>
  </si>
  <si>
    <t xml:space="preserve">CARGA DE MATERIAL COM PA-CARREGADEIRA DE 1,30M3,EXCLUSIVE DESPESAS COM O CAMINHAO,COMPREENDENDO TEMPO COM ESPERA E OPERACAO PARA CARGAS DE 50T POR DIA DE 8H  </t>
  </si>
  <si>
    <t>CD0083</t>
  </si>
  <si>
    <t xml:space="preserve">04.012.0072-1      </t>
  </si>
  <si>
    <t xml:space="preserve">CARGA DE MATERIAL COM PA-CARREGADEIRA DE 1,30M3,EXCLUSIVE DESPESAS COM O CAMINHAO,COMPREENDENDO TEMPO COM ESPERA E OPERACAO PARA CARGAS DE 100T POR DIA DE 8H  </t>
  </si>
  <si>
    <t>CD0084</t>
  </si>
  <si>
    <t xml:space="preserve">04.012.0073-1      </t>
  </si>
  <si>
    <t xml:space="preserve">CARGA DE MATERIAL COM PA-CARREGADEIRA DE 1,30M3,EXCLUSIVE DESPESAS COM O CAMINHAO,COMPREENDENDO TEMPO COM ESPERA E OPERACAO PARA CARGAS DE 150T POR DIA DE 8H  </t>
  </si>
  <si>
    <t>CD0085</t>
  </si>
  <si>
    <t xml:space="preserve">04.012.0074-1      </t>
  </si>
  <si>
    <t xml:space="preserve">CARGA DE MATERIAL COM PA-CARREGADEIRA DE 1,30M3,EXCLUSIVE DESPESAS COM O CAMINHAO,COMPREENDENDO TEMPO COM ESPERA E OPERACAO PARA CARGAS DE 200T POR DIA DE 8H  </t>
  </si>
  <si>
    <t>CD0086</t>
  </si>
  <si>
    <t xml:space="preserve">04.012.0075-1      </t>
  </si>
  <si>
    <t xml:space="preserve">CARGA DE MATERIAL COM PA-CARREGADEIRA DE 1,30M3,EXCLUSIVE DESPESAS COM O CAMINHAO,COMPREENDENDO TEMPO COM ESPERA E OPERACAO PARA CARGAS DE 250T POR DIA DE 8H  </t>
  </si>
  <si>
    <t>CD0087</t>
  </si>
  <si>
    <t xml:space="preserve">04.012.0076-1      </t>
  </si>
  <si>
    <t xml:space="preserve">CARGA DE MATERIAL COM PA-CARREGADEIRA DE 1,30M3,EXCLUSIVE DESPESAS COM O CAMINHAO,COMPREENDENDO TEMPO COM ESPERA E OPERACAO PARA CARGAS DE 500T POR DIA DE 8H  </t>
  </si>
  <si>
    <t>CD0088</t>
  </si>
  <si>
    <t xml:space="preserve">04.012.0077-1      </t>
  </si>
  <si>
    <t xml:space="preserve">CARGA DE MATERIAL COM PA-CARREGADEIRA DE 3,10M3,EXCLUSIVE DESPESAS COM O CAMINHAO,COMPREENDENDO TEMPO COM ESPERA E OPERACAO PARA CARGAS DE 750T POR DIA DE 8H  </t>
  </si>
  <si>
    <t>CD0089</t>
  </si>
  <si>
    <t xml:space="preserve">04.012.0078-1      </t>
  </si>
  <si>
    <t xml:space="preserve">CARGA DE MATERIAL COM PA-CARREGADEIRA DE 3,10M3,EXCLUSIVE DESPESAS COM O CAMINHAO,COMPREENDENDO TEMPO COM ESPERA E OPERACAO PARA CARGAS DE 1000T POR DIA DE 8H  </t>
  </si>
  <si>
    <t>CD0090</t>
  </si>
  <si>
    <t xml:space="preserve">04.013.0015-0      </t>
  </si>
  <si>
    <t xml:space="preserve">CARGA E DESCARGA DE CONTAINER,SEGUNDO DESCRICAO DA FAMILIA 02.006  </t>
  </si>
  <si>
    <t>CD0091</t>
  </si>
  <si>
    <t xml:space="preserve">04.014.0091-1      </t>
  </si>
  <si>
    <t xml:space="preserve">CARGA E DESCARGA DE EQUIPAMENTOS PESADOS,EM CARRETAS,EXCLUSIVE O CUSTO HORARIO DO EQUIPAMENTO DURANTE A OPERACAO  </t>
  </si>
  <si>
    <t>CD0092</t>
  </si>
  <si>
    <t xml:space="preserve">04.015.0100-0      </t>
  </si>
  <si>
    <t xml:space="preserve">CUSTO DE DESPESAS COM VEICULO PROPRIO,CONSIDERANDO 50% DE UTILIZACAO DO MESMO EM SERVICO E MEDIA MENSAL PERCORRIDA ATE1500KM, TENDO EM VISTA DESLOCAMENTO PARA FISCALIZACAO DE OBRAS OU VISTORIAS  </t>
  </si>
  <si>
    <t>CD0093</t>
  </si>
  <si>
    <t xml:space="preserve">04.015.0101-0      </t>
  </si>
  <si>
    <t xml:space="preserve">CUSTO DE DESPESAS COM VEICULO PROPRIO,CONSIDERANDO 50% DE UTILIZACAO DO MESMO EM SERVICO E MEDIA MENSAL PERCORRIDA ENTRE1501 E 3000KM RODADOS,TENDO EM VISTA DESLOCAMENTO PARA FISCALIZACAO DE OBRAS OU VISTORIAS.ESTE ITEM DEVE SER UTILIZADOCOMO COMPLEMENTO DO ITEM 04.015.0100  </t>
  </si>
  <si>
    <t>CD0094</t>
  </si>
  <si>
    <t xml:space="preserve">04.015.0105-0      </t>
  </si>
  <si>
    <t xml:space="preserve">CUSTO DE DESPESAS COM VEICULO PROPRIO,CONSIDERANDO 75% DE UTILIZACAO DO MESMO EM SERVICO E MEDIA MENSAL PERCORRIDA ATE 1500KM,TENDO EM VISTA DESLOCAMENTOS PARA FISCALIZACAO DE OBRAS OU VISTORIAS  </t>
  </si>
  <si>
    <t>CD0095</t>
  </si>
  <si>
    <t xml:space="preserve">04.015.0106-0      </t>
  </si>
  <si>
    <t xml:space="preserve">CUSTO DE DESPESAS COM VEICULO PROPRIO,CONSIDERANDO 75% DE UTILIZACAO DO MESMO EM SERVICO E MEDIA MENSAL PERCORRIDA ENTRE1501 E 3000KM RODADOS,TENDO EM VISTA DESLOCAMENTOS PARA FISCALIZACAO DE OBRAS OU VISTORIAS.ESTE ITEM DEVE SER UTILIZADOCOMO COMPLEMENTO DO ITEM 04.015.0105  </t>
  </si>
  <si>
    <t>CD0097</t>
  </si>
  <si>
    <t xml:space="preserve">04.015.0111-0      </t>
  </si>
  <si>
    <t xml:space="preserve">CUSTO DE DESPESAS COM VEICULO PROPRIO,CONSIDERANDO 100% DE UTILIZACAO DO MESMO EM SERVICO E MEDIA MENSAL PERCORRIDA ENTRE 1501 E 3000KM RODADOS,TENDO EM VISTA DESLOCAMENTOS PARA FISCALIZACAO DE OBRAS OU VISTORIAS.ESTE ITEM DEVE SER UTILIZADO COMO COMPLEMENTO DO ITEM 04.015.0110  </t>
  </si>
  <si>
    <t>CD0098</t>
  </si>
  <si>
    <t xml:space="preserve">04.018.0010-0      </t>
  </si>
  <si>
    <t xml:space="preserve">RECEBIMENTO DE CARGA DE CAMINHAO BASCULANTE EM SERVICOS DE DESCARGA MECANICA  </t>
  </si>
  <si>
    <t>CD0099</t>
  </si>
  <si>
    <t xml:space="preserve">04.018.0020-1      </t>
  </si>
  <si>
    <t xml:space="preserve">RECEBIMENTO DE CARGA,DESCARGA E MANOBRA DE CAMINHAO BASCULANTE DE 8,00M3 OU 12T  </t>
  </si>
  <si>
    <t>CD0100</t>
  </si>
  <si>
    <t xml:space="preserve">04.020.0122-0      </t>
  </si>
  <si>
    <t xml:space="preserve">TRANSPORTE DE ANDAIME TUBULAR,CONSIDERANDO-SE A AREA DE PROJECAO VERTICAL DO ANDAIME,EXCLUSIVE CARGA,DESCARGA E TEMPO DEESPERA DO CAMINHAO(VIDE ITEM 04.021.0010)  </t>
  </si>
  <si>
    <t xml:space="preserve">M2XK  </t>
  </si>
  <si>
    <t>CD0101</t>
  </si>
  <si>
    <t xml:space="preserve">04.020.0126-0      </t>
  </si>
  <si>
    <t xml:space="preserve">TRANSPORTE DE ANDAIME SUSPENSO,EXCLUSIVE CARGA,DESCARGA E TEMPO DE ESPERA DO CAMINHAO (VIDE ITEM 04.021.0015)  </t>
  </si>
  <si>
    <t>CD0103</t>
  </si>
  <si>
    <t xml:space="preserve">04.020.0136-0      </t>
  </si>
  <si>
    <t xml:space="preserve">TRANSPORTE DE ELEVADOR DE OBRAS,CONSTITUIDO POR CACAMBA,FUNIL E SILO OU ELEVADOR DE CABINE ABERTA COM PLATAFORMA,AMBOS COM GUINCHO E CABO ATE 16,00M DE ALTURA,EXCLUSIVE CARGA,DESCARGA E TEMPO DE ESPERA DO CAMINHAO(VIDE ITEM 04.021.0025)  </t>
  </si>
  <si>
    <t>CD0104</t>
  </si>
  <si>
    <t xml:space="preserve">04.021.0010-0      </t>
  </si>
  <si>
    <t xml:space="preserve">CARGA E DESCARGA MANUAL DE ANDAIME TUBULAR,INCLUSIVE TEMPO DE ESPERA DO CAMINHAO,CONSIDERANDO-SE A AREA DE PROJECAO VERTICAL  </t>
  </si>
  <si>
    <t>CD0105</t>
  </si>
  <si>
    <t xml:space="preserve">04.021.0015-0      </t>
  </si>
  <si>
    <t xml:space="preserve">CARGA E DESCARGA MANUAL DE ANDAIME SUSPENSO,INCLUSIVE TEMPO DE ESPERA DO CAMINHAO  </t>
  </si>
  <si>
    <t>CD0107</t>
  </si>
  <si>
    <t xml:space="preserve">04.021.0025-0      </t>
  </si>
  <si>
    <t xml:space="preserve">CARGA E DESCARGA MANUAL DE ELEVADOR DE OBRAS,INCLUSIVE TEMPO DE ESPERA DO CAMINHAO REFERENTE AO ITEM 04.020.0136  </t>
  </si>
  <si>
    <t>CD0108</t>
  </si>
  <si>
    <t xml:space="preserve">04.025.0200-0      </t>
  </si>
  <si>
    <t xml:space="preserve">TRANSPORTE ATE 25KM,MONTAGEM E DESMONTAGEM DE BATE-ESTACAS COM MARTELO PESANDO ATE 1,5T,COM OU SEM TORRE,INCLUSIVE HORASIMPRODUTIVAS DA EQUIPE E DO EQUIPAMENTO NA IDA,VOLTA,NA MONTAGEM E NA DESMONTAGEM.PARA DISTANCIA ALEM DE 25KM ACRESCENTAR 0,6% PARA CADA KM ADICIONAL  </t>
  </si>
  <si>
    <t>CD0109</t>
  </si>
  <si>
    <t xml:space="preserve">04.025.0205-0      </t>
  </si>
  <si>
    <t xml:space="preserve">TRANSPORTE ATE 25KM,MONTAGEM E DESMONTAGEM DE BATE-ESTACAS COM MARTELO PESANDO ATE 2,5T,COM TORRE,INCLUSIVE HORAS IMPRODUTIVAS DA EQUIPE E DO EQUIPAMENTO NA IDA,VOLTA,NA MONTAGEM ENA DESMONTAGEM.PARA DISTANCIA ALEM DE 25KM,ACRESCENTAR 0,5%PARA CADA KM ADICIONAL  </t>
  </si>
  <si>
    <t>CD0110</t>
  </si>
  <si>
    <t xml:space="preserve">04.025.0210-0      </t>
  </si>
  <si>
    <t xml:space="preserve">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  </t>
  </si>
  <si>
    <t>CD0111</t>
  </si>
  <si>
    <t xml:space="preserve">04.025.0215-0      </t>
  </si>
  <si>
    <t xml:space="preserve">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  </t>
  </si>
  <si>
    <t>CD0114</t>
  </si>
  <si>
    <t xml:space="preserve">04.005.0170-0      </t>
  </si>
  <si>
    <t xml:space="preserve">TRANSPORTE DE CARGA DE QUALQUER NATUREZA,EXCLUSIVE AS DESPESAS DE CARGA E DESCARGA,TANTO DE ESPERA DA CARRETA COMO DO SERVENTE OU EQUIPAMENTO AUXILIAR,A VELOCIDADE MEDIA DE 50KM/H,EM CARRETA,COM CAPACIDADE UTIL DE 30T  </t>
  </si>
  <si>
    <t>CD0115</t>
  </si>
  <si>
    <t xml:space="preserve">04.005.0171-0      </t>
  </si>
  <si>
    <t xml:space="preserve">TRANSPORTE DE CARGA DE QUALQUER NATUREZA,EXCLUSIVE AS DESPESAS DE CARGA E DESCARGA,TANTO DE ESPERA DA CARRETA COMO DO SERVENTE OU EQUIPAMENTO AUXILIAR,A VELOCIDADE MEDIA DE 40KM/H,EM CARRETA,COM CAPACIDADE UTIL DE 30T  </t>
  </si>
  <si>
    <t>CD0116</t>
  </si>
  <si>
    <t xml:space="preserve">04.005.0172-0      </t>
  </si>
  <si>
    <t xml:space="preserve">TRANSPORTE DE CARGA DE QUALQUER NATUREZA,EXCLUSIVE AS DESPESAS DE CARGA E DESCARGA,TANTO DE ESPERA DA CARRETA COMO DO SERVENTE OU EQUIPAMENTO AUXILIAR,A VELOCIDADE MEDIA DE 30KM/H,EM CARRETA,COM CAPACIDADE UTIL DE 30T  </t>
  </si>
  <si>
    <t>CD0117</t>
  </si>
  <si>
    <t xml:space="preserve">04.005.0180-0      </t>
  </si>
  <si>
    <t xml:space="preserve">TRANSPORTE DE CARGA DE QUALQUER NATUREZA,EXCLUSIVE AS DESPESAS DE CARGA E DESCARGA TANTO DE ESPERA DO SERVENTE E MANOBRADO EQUIPAMENTO AUXILIAR,A VELOCIDADE MEDIA DE 5KM/H,EM DUMPER DE 18HP A OLEO DIESEL COM CAPACIDADE UTIL DE 2,3T OU 1000L  </t>
  </si>
  <si>
    <t>CD0118</t>
  </si>
  <si>
    <t xml:space="preserve">04.005.0495-0      </t>
  </si>
  <si>
    <t xml:space="preserve">TRANSPORTE DE TUBO RIBLOC COM DIAMETRO DE 400MM,EM CAMINHAO,DISTANCIA ATE 3KM,INCLUSIVE CARGA E DESCARGA  </t>
  </si>
  <si>
    <t>CD0119</t>
  </si>
  <si>
    <t xml:space="preserve">04.005.0501-0      </t>
  </si>
  <si>
    <t xml:space="preserve">TRANSPORTE DE TUBO RIBLOC COM DIAMETRO DE 500MM,EM CAMINHAO,DISTANCIA ATE 3KM,INCLUSIVE CARGA E DESCARGA  </t>
  </si>
  <si>
    <t>CD0120</t>
  </si>
  <si>
    <t xml:space="preserve">04.005.0502-0      </t>
  </si>
  <si>
    <t xml:space="preserve">TRANSPORTE DE TUBO RIBLOC COM DIAMETRO DE 600MM,EM CAMINHAO,DISTANCIA ATE 3KM,INCLUSIVE CARGA E DESCARGA  </t>
  </si>
  <si>
    <t>CD0121</t>
  </si>
  <si>
    <t xml:space="preserve">04.005.0503-0      </t>
  </si>
  <si>
    <t xml:space="preserve">TRANSPORTE DE TUBO RIBLOC COM DIAMETRO DE 700MM,EM CAMINHAO,DISTANCIA ATE 3KM,INCLUSIVE CARGA E DESCARGA  </t>
  </si>
  <si>
    <t>CD0122</t>
  </si>
  <si>
    <t xml:space="preserve">04.005.0504-0      </t>
  </si>
  <si>
    <t xml:space="preserve">TRANSPORTE DE TUBO RIBLOC COM DIAMETRO DE 800MM,EM CAMINHAO,DISTANCIA ATE 3KM,INCLUSIVE CARGA E DESCARGA  </t>
  </si>
  <si>
    <t>CD0123</t>
  </si>
  <si>
    <t xml:space="preserve">04.005.0505-0      </t>
  </si>
  <si>
    <t xml:space="preserve">TRANSPORTE DE TUBO RIBLOC COM DIAMETRO DE 900MM,EM CAMINHAO,DISTANCIA ATE 3KM,INCLUSIVE CARGA E DESCARGA  </t>
  </si>
  <si>
    <t>CD0124</t>
  </si>
  <si>
    <t xml:space="preserve">04.005.0506-0      </t>
  </si>
  <si>
    <t xml:space="preserve">TRANSPORTE DE TUBO RIBLOC COM DIAMETRO DE 1000MM,EM CAMINHAO,DISTANCIA ATE 3KM,INCLUSIVE CARGA E DESCARGA  </t>
  </si>
  <si>
    <t>CD0125</t>
  </si>
  <si>
    <t xml:space="preserve">04.005.0507-0      </t>
  </si>
  <si>
    <t xml:space="preserve">TRANSPORTE DE TUBO RIBLOC COM DIAMETRO DE 1100MM,EM CAMINHAO,DISTANCIA ATE 3KM,INCLUSIVE CARGA E DESCARGA  </t>
  </si>
  <si>
    <t>CD0126</t>
  </si>
  <si>
    <t xml:space="preserve">04.005.0508-0      </t>
  </si>
  <si>
    <t xml:space="preserve">TRANSPORTE DE TUBO RIBLOC COM DIAMETRO DE 1200MM,EM CAMINHAO,DISTANCIA ATE 3KM,INCLUSIVE CARGA E DESCARGA  </t>
  </si>
  <si>
    <t>CD0127</t>
  </si>
  <si>
    <t xml:space="preserve">04.006.0012-0      </t>
  </si>
  <si>
    <t xml:space="preserve">CARGA MANUAL E DESCARGA MECANICA DE MATERIAL A GRANEL(AGREGADOS,PEDRA-DE-MAO, PARALELOS,TERRA,ESCOMBROS,ETC) ,COMPREENDENDO OS TEMPOS PARA CARGA,DESCARGA E MANOBRAS DE CAMINHAO BASCULANTE A OLEO DIESEL,DE 8T E DO EQUIPAMENTO DUMPER DE 18HP E1000L,EMPREGANDO 2(DOIS) SERVENTES NA CARGA  </t>
  </si>
  <si>
    <t>CD0128</t>
  </si>
  <si>
    <t xml:space="preserve">04.006.0020-0      </t>
  </si>
  <si>
    <t xml:space="preserve">CARGA E DESCARGA MANUAL DE POSTE DE CONCRETO OU ACO,EM CAMINHAO DE CARROCERIA FIXA A OLEO DIESEL,COM CAPACIDADE UTIL DE7,5T,INCLUSIVE O TEMPO DE CARGA,DESCARGA E MANOBRA  </t>
  </si>
  <si>
    <t>CD0129</t>
  </si>
  <si>
    <t xml:space="preserve">04.007.0050-0      </t>
  </si>
  <si>
    <t xml:space="preserve">CARGA E DESCARGA MECANICA DE POSTES DE CONCRETO OU ACO,EM CAMINHAO DE CARROCERIA FIXA A OLEO DIESEL,COM CAPACIDADE UTILDE 7,5T,INCLUSIVE O TEMPO DE CARGA,DESCARGA E MANOBRA DO CAMINHAO E DO EQUIPAMENTO AUXILIAR  </t>
  </si>
  <si>
    <t>CD0130</t>
  </si>
  <si>
    <t xml:space="preserve">04.014.0095-0      </t>
  </si>
  <si>
    <t xml:space="preserve">RETIRADA DE ENTULHO DE OBRA COM CACAMBA DE ACO TIPO CONTAINER COM 5M3 DE CAPACIDADE,INCLUSIVE CARREGAMENTO,TRANSPORTE EDESCARREGAMENTO.CUSTO POR UNIDADE DE CACAMBA E INCLUI A TAXA PARA DESCARGA EM LOCAIS AUTORIZADOS  </t>
  </si>
  <si>
    <t>CD0133</t>
  </si>
  <si>
    <t xml:space="preserve">04.018.0012-0      </t>
  </si>
  <si>
    <t xml:space="preserve">RECEBIMENTO DE CARGA DE CARRETA DE 30T,INCLUSIVE UTILIZACAO DE GUINDASTE NA DESCARGA  </t>
  </si>
  <si>
    <t>CD0134</t>
  </si>
  <si>
    <t xml:space="preserve">04.018.0015-0      </t>
  </si>
  <si>
    <t xml:space="preserve">RECEBIMENTO DE CARGA,DESCARGA E MANOBRA DE CAMINHAO BASCULANTE DE 10M3 OU 15T  </t>
  </si>
  <si>
    <t>CD0135</t>
  </si>
  <si>
    <t xml:space="preserve">04.018.0025-0      </t>
  </si>
  <si>
    <t xml:space="preserve">RECEBIMENTO DE CARGA,DESCARGA E MANOBRA DE CAMINHAO BASCULANTE DE 5,00M3 OU 7,5T  </t>
  </si>
  <si>
    <t>CD0136</t>
  </si>
  <si>
    <t xml:space="preserve">04.018.0030-0      </t>
  </si>
  <si>
    <t xml:space="preserve">RECEBIMENTO DE CARGA,DESCARGA E MANOBRA DE CAMINHAO DE CARROCERIA FIXA,DE 8,00M3 OU 12T  </t>
  </si>
  <si>
    <t>CD0137</t>
  </si>
  <si>
    <t xml:space="preserve">04.015.0110-0      </t>
  </si>
  <si>
    <t xml:space="preserve">CUSTO DE DESPESAS COM VEICULO PROPRIO,CONSIDERANDO 100% DE UTILIZACAO DO MESMO EM SERVICO E MEDIA MENSAL PERCORRIDA ATE1500KM,TENDO EM VISTA DESLOCAMENTOS PARA FISCALIZACAO DE OBRAS OU VISTORIAS  </t>
  </si>
  <si>
    <t>CD5001</t>
  </si>
  <si>
    <t xml:space="preserve">04.005.0003-A      </t>
  </si>
  <si>
    <t>CD5002</t>
  </si>
  <si>
    <t xml:space="preserve">04.005.0004-A      </t>
  </si>
  <si>
    <t>CD5003</t>
  </si>
  <si>
    <t xml:space="preserve">04.005.0005-A      </t>
  </si>
  <si>
    <t>CD5004</t>
  </si>
  <si>
    <t xml:space="preserve">04.005.0006-B      </t>
  </si>
  <si>
    <t>CD5005</t>
  </si>
  <si>
    <t xml:space="preserve">04.005.0007-A      </t>
  </si>
  <si>
    <t>CD5006</t>
  </si>
  <si>
    <t xml:space="preserve">04.005.0011-A      </t>
  </si>
  <si>
    <t>CD5007</t>
  </si>
  <si>
    <t xml:space="preserve">04.005.0012-B      </t>
  </si>
  <si>
    <t>CD5008</t>
  </si>
  <si>
    <t xml:space="preserve">04.005.0013-A      </t>
  </si>
  <si>
    <t>CD5009</t>
  </si>
  <si>
    <t xml:space="preserve">04.005.0014-A      </t>
  </si>
  <si>
    <t>CD5010</t>
  </si>
  <si>
    <t xml:space="preserve">04.005.0015-A      </t>
  </si>
  <si>
    <t>CD5011</t>
  </si>
  <si>
    <t xml:space="preserve">04.005.0016-A      </t>
  </si>
  <si>
    <t>CD5012</t>
  </si>
  <si>
    <t xml:space="preserve">04.005.0017-A      </t>
  </si>
  <si>
    <t>CD5013</t>
  </si>
  <si>
    <t xml:space="preserve">04.005.0018-A      </t>
  </si>
  <si>
    <t>CD5014</t>
  </si>
  <si>
    <t xml:space="preserve">04.005.0019-A      </t>
  </si>
  <si>
    <t>CD5015</t>
  </si>
  <si>
    <t xml:space="preserve">04.005.0020-A      </t>
  </si>
  <si>
    <t>CD5016</t>
  </si>
  <si>
    <t xml:space="preserve">04.005.0021-A      </t>
  </si>
  <si>
    <t>CD5017</t>
  </si>
  <si>
    <t xml:space="preserve">04.005.0022-A      </t>
  </si>
  <si>
    <t>CD5018</t>
  </si>
  <si>
    <t xml:space="preserve">04.005.0023-A      </t>
  </si>
  <si>
    <t>CD5019</t>
  </si>
  <si>
    <t xml:space="preserve">04.005.0100-A      </t>
  </si>
  <si>
    <t>CD5020</t>
  </si>
  <si>
    <t xml:space="preserve">04.005.0101-A      </t>
  </si>
  <si>
    <t>CD5021</t>
  </si>
  <si>
    <t xml:space="preserve">04.005.0102-A      </t>
  </si>
  <si>
    <t>CD5022</t>
  </si>
  <si>
    <t xml:space="preserve">04.005.0103-A      </t>
  </si>
  <si>
    <t>CD5023</t>
  </si>
  <si>
    <t xml:space="preserve">04.005.0104-A      </t>
  </si>
  <si>
    <t>CD5024</t>
  </si>
  <si>
    <t xml:space="preserve">04.005.0105-A      </t>
  </si>
  <si>
    <t>CD5025</t>
  </si>
  <si>
    <t xml:space="preserve">04.005.0106-A      </t>
  </si>
  <si>
    <t>CD5026</t>
  </si>
  <si>
    <t xml:space="preserve">04.005.0107-A      </t>
  </si>
  <si>
    <t>CD5027</t>
  </si>
  <si>
    <t xml:space="preserve">04.005.0108-A      </t>
  </si>
  <si>
    <t>CD5028</t>
  </si>
  <si>
    <t xml:space="preserve">04.005.0120-A      </t>
  </si>
  <si>
    <t>CD5029</t>
  </si>
  <si>
    <t xml:space="preserve">04.005.0121-A      </t>
  </si>
  <si>
    <t>CD5030</t>
  </si>
  <si>
    <t xml:space="preserve">04.005.0122-A      </t>
  </si>
  <si>
    <t>CD5031</t>
  </si>
  <si>
    <t xml:space="preserve">04.005.0123-B      </t>
  </si>
  <si>
    <t>CD5032</t>
  </si>
  <si>
    <t xml:space="preserve">04.005.0124-A      </t>
  </si>
  <si>
    <t>CD5033</t>
  </si>
  <si>
    <t xml:space="preserve">04.005.0125-A      </t>
  </si>
  <si>
    <t>CD5034</t>
  </si>
  <si>
    <t xml:space="preserve">04.005.0126-A      </t>
  </si>
  <si>
    <t>CD5035</t>
  </si>
  <si>
    <t xml:space="preserve">04.005.0127-A      </t>
  </si>
  <si>
    <t>CD5036</t>
  </si>
  <si>
    <t xml:space="preserve">04.005.0128-A      </t>
  </si>
  <si>
    <t>CD5037</t>
  </si>
  <si>
    <t xml:space="preserve">04.005.0140-A      </t>
  </si>
  <si>
    <t>CD5038</t>
  </si>
  <si>
    <t xml:space="preserve">04.005.0141-A      </t>
  </si>
  <si>
    <t>CD5039</t>
  </si>
  <si>
    <t xml:space="preserve">04.005.0142-A      </t>
  </si>
  <si>
    <t>CD5040</t>
  </si>
  <si>
    <t xml:space="preserve">04.005.0143-B      </t>
  </si>
  <si>
    <t>CD5041</t>
  </si>
  <si>
    <t xml:space="preserve">04.005.0144-A      </t>
  </si>
  <si>
    <t>CD5042</t>
  </si>
  <si>
    <t xml:space="preserve">04.005.0145-A      </t>
  </si>
  <si>
    <t>CD5043</t>
  </si>
  <si>
    <t xml:space="preserve">04.005.0146-A      </t>
  </si>
  <si>
    <t>CD5044</t>
  </si>
  <si>
    <t xml:space="preserve">04.005.0147-A      </t>
  </si>
  <si>
    <t>CD5045</t>
  </si>
  <si>
    <t xml:space="preserve">04.005.0148-A      </t>
  </si>
  <si>
    <t>CD5046</t>
  </si>
  <si>
    <t xml:space="preserve">04.005.0160-A      </t>
  </si>
  <si>
    <t>CD5047</t>
  </si>
  <si>
    <t xml:space="preserve">04.005.0161-A      </t>
  </si>
  <si>
    <t>CD5048</t>
  </si>
  <si>
    <t xml:space="preserve">04.005.0162-A      </t>
  </si>
  <si>
    <t>CD5049</t>
  </si>
  <si>
    <t xml:space="preserve">04.005.0163-A      </t>
  </si>
  <si>
    <t>CD5050</t>
  </si>
  <si>
    <t xml:space="preserve">04.005.0164-A      </t>
  </si>
  <si>
    <t>CD5051</t>
  </si>
  <si>
    <t xml:space="preserve">04.005.0165-A      </t>
  </si>
  <si>
    <t>CD5052</t>
  </si>
  <si>
    <t xml:space="preserve">04.005.0166-A      </t>
  </si>
  <si>
    <t>CD5053</t>
  </si>
  <si>
    <t xml:space="preserve">04.005.0167-A      </t>
  </si>
  <si>
    <t>CD5054</t>
  </si>
  <si>
    <t xml:space="preserve">04.005.0168-A      </t>
  </si>
  <si>
    <t>CD5055</t>
  </si>
  <si>
    <t xml:space="preserve">04.005.0300-A      </t>
  </si>
  <si>
    <t>CD5056</t>
  </si>
  <si>
    <t xml:space="preserve">04.005.0350-B      </t>
  </si>
  <si>
    <t>CD5057</t>
  </si>
  <si>
    <t xml:space="preserve">04.006.0008-B      </t>
  </si>
  <si>
    <t>CD5058</t>
  </si>
  <si>
    <t xml:space="preserve">04.006.0009-A      </t>
  </si>
  <si>
    <t>CD5059</t>
  </si>
  <si>
    <t xml:space="preserve">04.006.0010-A      </t>
  </si>
  <si>
    <t>CD5060</t>
  </si>
  <si>
    <t xml:space="preserve">04.006.0013-B      </t>
  </si>
  <si>
    <t>CD5061</t>
  </si>
  <si>
    <t xml:space="preserve">04.006.0014-B      </t>
  </si>
  <si>
    <t>CD5062</t>
  </si>
  <si>
    <t xml:space="preserve">04.007.0015-A      </t>
  </si>
  <si>
    <t>CD5063</t>
  </si>
  <si>
    <t xml:space="preserve">04.007.0016-A      </t>
  </si>
  <si>
    <t>CD5064</t>
  </si>
  <si>
    <t xml:space="preserve">04.007.0017-A      </t>
  </si>
  <si>
    <t>CD5065</t>
  </si>
  <si>
    <t xml:space="preserve">04.007.0018-A      </t>
  </si>
  <si>
    <t>CD5066</t>
  </si>
  <si>
    <t xml:space="preserve">04.007.0019-A      </t>
  </si>
  <si>
    <t>CD5067</t>
  </si>
  <si>
    <t xml:space="preserve">04.008.0020-A      </t>
  </si>
  <si>
    <t>CD5068</t>
  </si>
  <si>
    <t xml:space="preserve">04.008.0021-A      </t>
  </si>
  <si>
    <t>CD5069</t>
  </si>
  <si>
    <t xml:space="preserve">04.009.0022-A      </t>
  </si>
  <si>
    <t>CD5070</t>
  </si>
  <si>
    <t xml:space="preserve">04.009.0023-A      </t>
  </si>
  <si>
    <t>CD5071</t>
  </si>
  <si>
    <t xml:space="preserve">04.010.0045-A      </t>
  </si>
  <si>
    <t>CD5072</t>
  </si>
  <si>
    <t xml:space="preserve">04.010.0046-A      </t>
  </si>
  <si>
    <t>CD5073</t>
  </si>
  <si>
    <t xml:space="preserve">04.010.0047-A      </t>
  </si>
  <si>
    <t>CD5074</t>
  </si>
  <si>
    <t xml:space="preserve">04.011.0051-B      </t>
  </si>
  <si>
    <t>CD5075</t>
  </si>
  <si>
    <t xml:space="preserve">04.011.0052-B      </t>
  </si>
  <si>
    <t>CD5076</t>
  </si>
  <si>
    <t xml:space="preserve">04.011.0053-B      </t>
  </si>
  <si>
    <t>CD5077</t>
  </si>
  <si>
    <t xml:space="preserve">04.011.0054-B      </t>
  </si>
  <si>
    <t>CD5078</t>
  </si>
  <si>
    <t xml:space="preserve">04.011.0055-B      </t>
  </si>
  <si>
    <t>CD5079</t>
  </si>
  <si>
    <t xml:space="preserve">04.011.0056-B      </t>
  </si>
  <si>
    <t>CD5080</t>
  </si>
  <si>
    <t xml:space="preserve">04.011.0057-B      </t>
  </si>
  <si>
    <t>CD5081</t>
  </si>
  <si>
    <t xml:space="preserve">04.011.0058-B      </t>
  </si>
  <si>
    <t>CD5082</t>
  </si>
  <si>
    <t xml:space="preserve">04.012.0071-B      </t>
  </si>
  <si>
    <t>CD5083</t>
  </si>
  <si>
    <t xml:space="preserve">04.012.0072-B      </t>
  </si>
  <si>
    <t>CD5084</t>
  </si>
  <si>
    <t xml:space="preserve">04.012.0073-B      </t>
  </si>
  <si>
    <t>CD5085</t>
  </si>
  <si>
    <t xml:space="preserve">04.012.0074-B      </t>
  </si>
  <si>
    <t>CD5086</t>
  </si>
  <si>
    <t xml:space="preserve">04.012.0075-B      </t>
  </si>
  <si>
    <t>CD5087</t>
  </si>
  <si>
    <t xml:space="preserve">04.012.0076-B      </t>
  </si>
  <si>
    <t>CD5088</t>
  </si>
  <si>
    <t xml:space="preserve">04.012.0077-B      </t>
  </si>
  <si>
    <t>CD5089</t>
  </si>
  <si>
    <t xml:space="preserve">04.012.0078-B      </t>
  </si>
  <si>
    <t>CD5090</t>
  </si>
  <si>
    <t xml:space="preserve">04.013.0015-A      </t>
  </si>
  <si>
    <t>CD5091</t>
  </si>
  <si>
    <t xml:space="preserve">04.014.0091-B      </t>
  </si>
  <si>
    <t>CD5092</t>
  </si>
  <si>
    <t xml:space="preserve">04.015.0100-A      </t>
  </si>
  <si>
    <t>CD5093</t>
  </si>
  <si>
    <t xml:space="preserve">04.015.0101-A      </t>
  </si>
  <si>
    <t>CD5094</t>
  </si>
  <si>
    <t xml:space="preserve">04.015.0105-A      </t>
  </si>
  <si>
    <t>CD5095</t>
  </si>
  <si>
    <t xml:space="preserve">04.015.0106-A      </t>
  </si>
  <si>
    <t>CD5097</t>
  </si>
  <si>
    <t xml:space="preserve">04.015.0111-A      </t>
  </si>
  <si>
    <t>CD5098</t>
  </si>
  <si>
    <t xml:space="preserve">04.018.0010-A      </t>
  </si>
  <si>
    <t>CD5099</t>
  </si>
  <si>
    <t xml:space="preserve">04.018.0020-B      </t>
  </si>
  <si>
    <t>CD5100</t>
  </si>
  <si>
    <t xml:space="preserve">04.020.0122-A      </t>
  </si>
  <si>
    <t>CD5101</t>
  </si>
  <si>
    <t xml:space="preserve">04.020.0126-A      </t>
  </si>
  <si>
    <t>CD5103</t>
  </si>
  <si>
    <t xml:space="preserve">04.020.0136-A      </t>
  </si>
  <si>
    <t>CD5104</t>
  </si>
  <si>
    <t xml:space="preserve">04.021.0010-A      </t>
  </si>
  <si>
    <t>CD5105</t>
  </si>
  <si>
    <t xml:space="preserve">04.021.0015-A      </t>
  </si>
  <si>
    <t>CD5107</t>
  </si>
  <si>
    <t xml:space="preserve">04.021.0025-A      </t>
  </si>
  <si>
    <t>CD5108</t>
  </si>
  <si>
    <t xml:space="preserve">04.025.0200-A      </t>
  </si>
  <si>
    <t>CD5109</t>
  </si>
  <si>
    <t xml:space="preserve">04.025.0205-A      </t>
  </si>
  <si>
    <t>CD5110</t>
  </si>
  <si>
    <t xml:space="preserve">04.025.0210-A      </t>
  </si>
  <si>
    <t>CD5111</t>
  </si>
  <si>
    <t xml:space="preserve">04.025.0215-A      </t>
  </si>
  <si>
    <t>CD5114</t>
  </si>
  <si>
    <t xml:space="preserve">04.005.0170-A      </t>
  </si>
  <si>
    <t>CD5115</t>
  </si>
  <si>
    <t xml:space="preserve">04.005.0171-A      </t>
  </si>
  <si>
    <t>CD5116</t>
  </si>
  <si>
    <t xml:space="preserve">04.005.0172-A      </t>
  </si>
  <si>
    <t>CD5117</t>
  </si>
  <si>
    <t xml:space="preserve">04.005.0180-A      </t>
  </si>
  <si>
    <t>CD5118</t>
  </si>
  <si>
    <t xml:space="preserve">04.005.0495-A      </t>
  </si>
  <si>
    <t>CD5119</t>
  </si>
  <si>
    <t xml:space="preserve">04.005.0501-A      </t>
  </si>
  <si>
    <t>CD5120</t>
  </si>
  <si>
    <t xml:space="preserve">04.005.0502-A      </t>
  </si>
  <si>
    <t>CD5121</t>
  </si>
  <si>
    <t xml:space="preserve">04.005.0503-A      </t>
  </si>
  <si>
    <t>CD5122</t>
  </si>
  <si>
    <t xml:space="preserve">04.005.0504-A      </t>
  </si>
  <si>
    <t>CD5123</t>
  </si>
  <si>
    <t xml:space="preserve">04.005.0505-A      </t>
  </si>
  <si>
    <t>CD5124</t>
  </si>
  <si>
    <t xml:space="preserve">04.005.0506-A      </t>
  </si>
  <si>
    <t>CD5125</t>
  </si>
  <si>
    <t xml:space="preserve">04.005.0507-A      </t>
  </si>
  <si>
    <t>CD5126</t>
  </si>
  <si>
    <t xml:space="preserve">04.005.0508-A      </t>
  </si>
  <si>
    <t>CD5127</t>
  </si>
  <si>
    <t xml:space="preserve">04.006.0012-A      </t>
  </si>
  <si>
    <t>CD5128</t>
  </si>
  <si>
    <t xml:space="preserve">04.006.0020-A      </t>
  </si>
  <si>
    <t>CD5129</t>
  </si>
  <si>
    <t xml:space="preserve">04.007.0050-A      </t>
  </si>
  <si>
    <t>CD5130</t>
  </si>
  <si>
    <t xml:space="preserve">04.014.0095-A      </t>
  </si>
  <si>
    <t>CD5133</t>
  </si>
  <si>
    <t xml:space="preserve">04.018.0012-A      </t>
  </si>
  <si>
    <t>CD5134</t>
  </si>
  <si>
    <t xml:space="preserve">04.018.0015-A      </t>
  </si>
  <si>
    <t>CD5135</t>
  </si>
  <si>
    <t xml:space="preserve">04.018.0025-A      </t>
  </si>
  <si>
    <t>CD5136</t>
  </si>
  <si>
    <t xml:space="preserve">04.018.0030-A      </t>
  </si>
  <si>
    <t>CD5137</t>
  </si>
  <si>
    <t xml:space="preserve">04.015.0110-A      </t>
  </si>
  <si>
    <t>CE0001</t>
  </si>
  <si>
    <t xml:space="preserve">05.001.0001-0      </t>
  </si>
  <si>
    <t xml:space="preserve">DEMOLICAO MANUAL DE CONCRETO SIMPLES COM EMPILHAMENTO LATERAL DENTRO DO CANTEIRO DE SERVICO  </t>
  </si>
  <si>
    <t>CE0002</t>
  </si>
  <si>
    <t xml:space="preserve">05.001.0002-1      </t>
  </si>
  <si>
    <t xml:space="preserve">DEMOLICAO MANUAL DE CONCRETO ARMADO COMPREENDENDO PILARES,VIGAS E LAJES,EM ESTRUTURA APRESENTANDO POSICAO ESPECIAL,INCLUSIVE EMPILHAMENTO LATERAL DENTRO DO CANTEIRO DE SERVICO  </t>
  </si>
  <si>
    <t>CE0003</t>
  </si>
  <si>
    <t xml:space="preserve">05.001.0023-0      </t>
  </si>
  <si>
    <t xml:space="preserve">DEMOLICAO MANUAL DE ALVENARIA DE TIJOLOS FURADOS,INCLUSIVE EMPILHAMENTO LATERAL DENTRO DO CANTEIRO DE SERVICO  </t>
  </si>
  <si>
    <t>CE0004</t>
  </si>
  <si>
    <t xml:space="preserve">05.001.0024-0      </t>
  </si>
  <si>
    <t xml:space="preserve">DEMOLICAO MANUAL DE ALVENARIA DE TIJOLOS MACICOS,INCLUSIVE EMPILHAMENTO LATERAL DENTRO DO CANTEIRO DE SERVICO  </t>
  </si>
  <si>
    <t>CE0005</t>
  </si>
  <si>
    <t xml:space="preserve">05.001.0005-0      </t>
  </si>
  <si>
    <t xml:space="preserve">DEMOLICAO MANUAL DE ALVENARIA DE PEDRA ARGAMASSADA,INCLUSIVE EMPILHAMENTO LATERAL DENTRO DO CANTEIRO DE SERVICO  </t>
  </si>
  <si>
    <t>CE0006</t>
  </si>
  <si>
    <t xml:space="preserve">05.001.0006-0      </t>
  </si>
  <si>
    <t xml:space="preserve">DEMOLICAO MANUAL DE ALVENARIA DE PEDRA SECA,INCLUSIVE EMPILHAMENTO DENTRO DO CANTEIRO DE SERVICO  </t>
  </si>
  <si>
    <t>CE0007</t>
  </si>
  <si>
    <t xml:space="preserve">05.001.0007-0      </t>
  </si>
  <si>
    <t xml:space="preserve">DEMOLICAO DE REVESTIMENTO EM ARGAMASSA DE CAL E AREIA OU CIMENTO E SAIBRO  </t>
  </si>
  <si>
    <t>CE0008</t>
  </si>
  <si>
    <t xml:space="preserve">05.001.0008-0      </t>
  </si>
  <si>
    <t xml:space="preserve">DEMOLICAO DE REVESTIMENTO EM ARGAMASSA DE CIMENTO E AREIA EM PAREDE  </t>
  </si>
  <si>
    <t>CE0009</t>
  </si>
  <si>
    <t xml:space="preserve">05.001.0009-0      </t>
  </si>
  <si>
    <t xml:space="preserve">DEMOLICAO DE REVESTIMENTO EM AZULEJOS,CERAMICAS OU MARMORE EM PAREDE,EXCLUSIVE A CAMADA DE ASSENTAMENTO  </t>
  </si>
  <si>
    <t>CE0010</t>
  </si>
  <si>
    <t xml:space="preserve">05.001.0010-0      </t>
  </si>
  <si>
    <t xml:space="preserve">DEMOLICAO DE FILME (PELICULA) DE IMPERMEABILIZACAO E RESPECTIVA TELA DE POLIESTER.VIDE ITEM 05.001.0162  </t>
  </si>
  <si>
    <t>CE0011</t>
  </si>
  <si>
    <t xml:space="preserve">05.001.0011-0      </t>
  </si>
  <si>
    <t xml:space="preserve">DEMOLICAO DE REVESTIMENTO DE PASTILHA,A PONTEIRO,COM RESPECTIVA CAMADA DE ARGAMASSA DE ASSENTAMENTO,INCLUSIVE EMPILHAMENTO LATERAL DENTRO DO CANTEIRO DE SERVICO  </t>
  </si>
  <si>
    <t>CE0012</t>
  </si>
  <si>
    <t xml:space="preserve">05.001.0012-0      </t>
  </si>
  <si>
    <t xml:space="preserve">DEMOLICAO DE REVESTIMENTO DE ARGAMASSA DE CIMENTO E AREIA E IMPERMEABILIZANTE EM RESERVATORIOS OU OUTRA SUPERFICIE DE CONCRETO,INCLUSIVE LIMPEZA COM ESCOVA DE ACO,EXCLUSIVE JATO DEAREIA,AGUA OU AR.VIDE ITEM 05.004.0011  </t>
  </si>
  <si>
    <t>CE0013</t>
  </si>
  <si>
    <t xml:space="preserve">05.001.0013-0      </t>
  </si>
  <si>
    <t xml:space="preserve">DEMOLICAO A PONTEIRO DE ARREMATE DE PATIO CIMENTADO PARA REEXECUCAO DO MESMO,EXCLUSIVE ESTA REEXECUCAO  </t>
  </si>
  <si>
    <t>CE0014</t>
  </si>
  <si>
    <t xml:space="preserve">05.001.0014-0      </t>
  </si>
  <si>
    <t xml:space="preserve">DEMOLICAO DE ARGAMASSA DE ASSENTAMENTO DE AZULEJO,CERAMICA OU MARMORE EM PAREDE,INCLUSIVE EMPILHAMENTO LATERAL DENTRO DOCANTEIRO DE SERVICO  </t>
  </si>
  <si>
    <t>CE0015</t>
  </si>
  <si>
    <t xml:space="preserve">05.001.0015-0      </t>
  </si>
  <si>
    <t xml:space="preserve">DEMOLICAO DE PISO DE LADRILHO COM RESPECTIVA CAMADA DE ARGAMASSA DE ASSENTAMENTO,INCLUSIVE EMPILHAMENTO LATERAL DENTRO DO CANTEIRO DE SERVICO  </t>
  </si>
  <si>
    <t>CE0016</t>
  </si>
  <si>
    <t xml:space="preserve">05.001.0016-0      </t>
  </si>
  <si>
    <t xml:space="preserve">DEMOLICAO MANUAL DE PISO CIMENTADO,EXCLUSIVE A BASE DE CONCRETO,INCLUSIVE EMPILHAMENTO LATERAL DENTRO DO CANTEIRO DE SERVICO  </t>
  </si>
  <si>
    <t>CE0017</t>
  </si>
  <si>
    <t xml:space="preserve">05.001.0017-0      </t>
  </si>
  <si>
    <t xml:space="preserve">DEMOLICAO MANUAL DE PAVIMENTACAO DE CONCRETO ASFALTICO DE 5CM DE ESPESSURA  </t>
  </si>
  <si>
    <t>CE0018</t>
  </si>
  <si>
    <t xml:space="preserve">05.001.0018-0      </t>
  </si>
  <si>
    <t xml:space="preserve">DEMOLICAO MANUAL DE PISO CIMENTADO E DA RESPECTIVA BASE DE CONCRETO,OU PASSEIO DE CONCRETO,INCLUSIVE EMPILHAMENTO LATERAL DENTRO DO CANTEIRO DE SERVICO  </t>
  </si>
  <si>
    <t>CE0019</t>
  </si>
  <si>
    <t xml:space="preserve">05.001.0019-0      </t>
  </si>
  <si>
    <t xml:space="preserve">DEMOLICAO MANUAL DE PAVIMENTACAO DE MACADAME BETUMINOSO,INCLUSIVE EMPILHAMENTO LATERAL DENTRO DO CANTEIRO DE SERVICO  </t>
  </si>
  <si>
    <t>CE0020</t>
  </si>
  <si>
    <t xml:space="preserve">05.001.0020-0      </t>
  </si>
  <si>
    <t xml:space="preserve">DEMOLICAO DE PISO DE MARMORE,SOLEIRAS,PEITORIS E ESCADAS COM RESPECTIVA CAMADA DE ARGAMASSA DE ASSENTAMENTO,INCLUSIVE EMPILHAMENTO LATERAL DENTRO DO CANTEIRO DE SERVICO  </t>
  </si>
  <si>
    <t>CE0021</t>
  </si>
  <si>
    <t xml:space="preserve">05.001.0021-0      </t>
  </si>
  <si>
    <t xml:space="preserve">DEMOLICAO A PONTEIRO,DE BASE SUPORTE,CONTRAPISO,CAMADA REGULARIZADORA OU DE ASSENTAMENTO DE TACOS,CERAMICAS E AZULEJOS,COM ESPESSURA ATE 4CM  </t>
  </si>
  <si>
    <t>CE0022</t>
  </si>
  <si>
    <t xml:space="preserve">05.001.0031-0      </t>
  </si>
  <si>
    <t xml:space="preserve">DEMOLICAO DE PISO DE ALTA RESISTENCIA,EXCLUSIVE CAMADA DE ASSENTAMENTO(CONTRAPISO)  </t>
  </si>
  <si>
    <t>CE0023</t>
  </si>
  <si>
    <t xml:space="preserve">05.001.0033-0      </t>
  </si>
  <si>
    <t xml:space="preserve">DEMOLICAO MANUAL DE CONCRETO ARMADO ESTANDO AS PECAS EM POSICAO ESPECIAL SOBRE O TERRENO OU PLANO HORIZONTAL DE TRABALHO  </t>
  </si>
  <si>
    <t>CE0024</t>
  </si>
  <si>
    <t xml:space="preserve">05.001.0035-0      </t>
  </si>
  <si>
    <t xml:space="preserve">DEMOLICAO DE RODAPE DE ALTA RESISTENCIA  </t>
  </si>
  <si>
    <t>CE0025</t>
  </si>
  <si>
    <t xml:space="preserve">05.001.0039-0      </t>
  </si>
  <si>
    <t xml:space="preserve">DEMOLICAO DE DIVISORIAS DE PLACAS DE MARMORITE OU CONCRETO  </t>
  </si>
  <si>
    <t>CE0026</t>
  </si>
  <si>
    <t xml:space="preserve">05.001.0040-0      </t>
  </si>
  <si>
    <t xml:space="preserve">REMOCAO DE COBERTURA EM TELHAS DE ALUMINIO,EXCLUSIVE SUPORTE,ESTRUTURA OU MADEIRAMENTO,MEDIDA PELA AREA REAL DE COBERTURA  </t>
  </si>
  <si>
    <t>CE0027</t>
  </si>
  <si>
    <t xml:space="preserve">05.001.0042-0      </t>
  </si>
  <si>
    <t xml:space="preserve">REMOCAO DE COBERTURA DE TELHAS DE FIBROCIMENTO CONVENCIONAL,ONDULADA,EXCLUSIV E MADEIRAMENTO,MEDIDA PELA AREA REAL DA COBERTURA  </t>
  </si>
  <si>
    <t>CE0028</t>
  </si>
  <si>
    <t xml:space="preserve">05.001.0043-0      </t>
  </si>
  <si>
    <t xml:space="preserve">REMOCAO DE COBERTURA EM TELHAS COLONIAIS,MEDIDA PELA AREA REAL DE COBERTURA,EXCLUSIVE MADEIRAMENTO  </t>
  </si>
  <si>
    <t>CE0029</t>
  </si>
  <si>
    <t xml:space="preserve">05.001.0044-0      </t>
  </si>
  <si>
    <t xml:space="preserve">REMOCAO DE COBERTURA EM TELHAS FRANCESAS,MEDIDA PELA AREA REAL DE COBERTURA,EXCLUSIVE MADEIRAMENTO  </t>
  </si>
  <si>
    <t>CE0030</t>
  </si>
  <si>
    <t xml:space="preserve">05.001.0046-0      </t>
  </si>
  <si>
    <t xml:space="preserve">REMOCAO DE COBERTURA EM TELHAS DE FIBROCIMENTO,TIPO CALHA COM 90CM DE LARGURA,OU METALICA,MEDIDA PELA AREA REAL DE COBERTURA,EXCLUSIVE MADEIRAMENTO  </t>
  </si>
  <si>
    <t>CE0031</t>
  </si>
  <si>
    <t xml:space="preserve">05.001.0047-0      </t>
  </si>
  <si>
    <t xml:space="preserve">REMOCAO DE COBERTURA EM TELHAS DE FIBROCIMENTO TIPO CALHA,COM 43 OU 49CM DE LARGURA,INCLUSIVE MADEIRAMENTO,MEDIDO PELA AREA REAL DE COBERTURA  </t>
  </si>
  <si>
    <t>CE0032</t>
  </si>
  <si>
    <t xml:space="preserve">05.001.0048-0      </t>
  </si>
  <si>
    <t xml:space="preserve">REMOCAO DE COBERTURA EM TELHAS DE FIBROCIMENTO,TIPO CALHA,COM 43 OU 49CM DE LARGURA,EXCLUSIVE MADEIRAMENTO,MEDIDO PELA AREA REAL DA COBERTURA  </t>
  </si>
  <si>
    <t>CE0033</t>
  </si>
  <si>
    <t xml:space="preserve">05.001.0050-0      </t>
  </si>
  <si>
    <t xml:space="preserve">REMOCAO DE COBERTURA EM TELHAS COLONIAIS,INCLUSIVE MADEIRAMENTO,MEDIDO O CONJUNTO PELA AREA REAL DE COBERTURA  </t>
  </si>
  <si>
    <t>CE0034</t>
  </si>
  <si>
    <t xml:space="preserve">05.001.0051-0      </t>
  </si>
  <si>
    <t xml:space="preserve">REMOCAO DE COBERTURA EM TELHAS DE ARDOSIA,INCLUSIVE MADEIRAMENTO,MEDIDO O CONJUNTO PELA AREA REAL DE COBERTURA  </t>
  </si>
  <si>
    <t>CE0035</t>
  </si>
  <si>
    <t xml:space="preserve">05.001.0052-0      </t>
  </si>
  <si>
    <t xml:space="preserve">REMOCAO DE COBERTURA EM TELHAS FRANCESAS,INCLUSIVE MADEIRAMENTO,MEDIDO O CONJUNTO PELA AREA REAL DE COBERTURA  </t>
  </si>
  <si>
    <t>CE0036</t>
  </si>
  <si>
    <t xml:space="preserve">05.001.0041-0      </t>
  </si>
  <si>
    <t xml:space="preserve">REMOCAO DE COBERTURA EM TELHAS DE FIBROCIMENTO CONVENCIONAL,ONDULADA,INCLUSIV E MADEIRAMENTO,MEDIDO O CONJUNTO PELA AREAREAL DE COBERTURA  </t>
  </si>
  <si>
    <t>CE0037</t>
  </si>
  <si>
    <t xml:space="preserve">05.001.0045-0      </t>
  </si>
  <si>
    <t xml:space="preserve">REMOCAO DE COBERTURA EM TELHAS DE FIBROCIMENTO,TIPO CALHA,COM 90CM DE LARGURA,INCLUSIVE MADEIRAMENTO,MEDIDO O CONJUNTO PELA AREA REAL DE COBERTURA  </t>
  </si>
  <si>
    <t>CE0038</t>
  </si>
  <si>
    <t xml:space="preserve">05.001.0055-0      </t>
  </si>
  <si>
    <t xml:space="preserve">REMOCAO DE FORRO DE ESTUQUE,GESSO,PLACAS PRENSADAS E SEMELHANTES  </t>
  </si>
  <si>
    <t>CE0039</t>
  </si>
  <si>
    <t xml:space="preserve">05.001.0056-0      </t>
  </si>
  <si>
    <t xml:space="preserve">REMOCAO MANUAL CUIDADOSA DA CAMADA DE CAPEAMENTO DE CONCRETO ARMADO,VISANDO EXPOSICAO DA ARMADURA,USANDO CINZEL,PONTEIROE ESCOVA DE ACO  </t>
  </si>
  <si>
    <t>CE0040</t>
  </si>
  <si>
    <t xml:space="preserve">05.001.0057-0      </t>
  </si>
  <si>
    <t xml:space="preserve">REMOCAO MANUAL CUIDADOSA DA CAMADA DE CAPEAMENTO DE CONCRETO ARMADO,VISANDO EXPOSICAO DA ARMADURA,USANDO CINZEL,PONTEIROE ESCOVA DE ACO,PARA ESPESSURA DE 3CM  </t>
  </si>
  <si>
    <t>CE0041</t>
  </si>
  <si>
    <t xml:space="preserve">05.001.0058-0      </t>
  </si>
  <si>
    <t xml:space="preserve">REMOCAO MANUAL CUIDADOSA DA CAMADA DE CAPEAMENTO DE CONCRETO ARMADO,VISANDO EXPOSICAO DA ARMADURA,USANDO CINZEL,PONTEIROE ESCOVA DE ACO,PARA ESPESSURA DE 5CM  </t>
  </si>
  <si>
    <t>CE0042</t>
  </si>
  <si>
    <t xml:space="preserve">05.001.0060-0      </t>
  </si>
  <si>
    <t xml:space="preserve">REMOCACO MANUAL DE PASSEIO DE PEDRA PORTUGUESA  </t>
  </si>
  <si>
    <t>CE0043</t>
  </si>
  <si>
    <t xml:space="preserve">05.001.0061-0      </t>
  </si>
  <si>
    <t xml:space="preserve">REMOCAO MANUAL DE PAVIMENTACAO DE LAJOES DE GRANITO EM PASSEIO  </t>
  </si>
  <si>
    <t>CE0044</t>
  </si>
  <si>
    <t xml:space="preserve">05.001.0062-0      </t>
  </si>
  <si>
    <t xml:space="preserve">REMOCAO DE PLAQUEAMENTO DE CONCRETO  </t>
  </si>
  <si>
    <t>CE0045</t>
  </si>
  <si>
    <t xml:space="preserve">05.001.0063-0      </t>
  </si>
  <si>
    <t xml:space="preserve">REMOCAO CUIDADOSA DE CAMADA DE PROTECAO DE IMPERMEABILIZACAO  </t>
  </si>
  <si>
    <t>CE0046</t>
  </si>
  <si>
    <t xml:space="preserve">05.001.0064-0      </t>
  </si>
  <si>
    <t xml:space="preserve">REMOCAO DE CAMADA DE ISOLAMENTO TERMICO DE TERRACO OU DE ENCHIMENTO EM BANHEIROS,ETC  </t>
  </si>
  <si>
    <t>CE0047</t>
  </si>
  <si>
    <t xml:space="preserve">05.001.0086-0      </t>
  </si>
  <si>
    <t xml:space="preserve">REMOCAO DE TERRA OU ENTULHO,A PA,ATE A DISTANCIA HORIZONTAL DE 5,00M  </t>
  </si>
  <si>
    <t>CE0048</t>
  </si>
  <si>
    <t xml:space="preserve">05.001.0066-0      </t>
  </si>
  <si>
    <t xml:space="preserve">REMOCAO MANUAL DE MATERIAL ROCHOSO,EM BLOCOS DE 15KG,A 1,50M DE ALTURA,REFERINDO-SE O CUSTO AO MATERIAL SOLTO  </t>
  </si>
  <si>
    <t>CE0049</t>
  </si>
  <si>
    <t xml:space="preserve">05.001.0067-0      </t>
  </si>
  <si>
    <t xml:space="preserve">REMOCAO MANUAL DE MATERIAL ROCHOSO,EM BLOCOS ATE 15KG,A 2,50M DE DISTANCIA,REFERINDO-SE O CUSTO AO MATERIAL SOLTO  </t>
  </si>
  <si>
    <t>CE0050</t>
  </si>
  <si>
    <t xml:space="preserve">05.001.0068-0      </t>
  </si>
  <si>
    <t xml:space="preserve">REMOCAO,A PA,DE CASCALHO E PO DE MATERIAL ROCHOSO,A 1,50M DE ALTURA  </t>
  </si>
  <si>
    <t>CE0051</t>
  </si>
  <si>
    <t xml:space="preserve">05.001.0069-0      </t>
  </si>
  <si>
    <t xml:space="preserve">REMOCAO,A PA,DE CASCALHO E PO DE MATERIAL ROCHOSO,A 2,50M DE DISTANCIA  </t>
  </si>
  <si>
    <t>CE0052</t>
  </si>
  <si>
    <t xml:space="preserve">05.001.0070-0      </t>
  </si>
  <si>
    <t xml:space="preserve">REMOCAO DE PAVIMENTACAO DE LAJOTAS DE CONCRETO,ALTAMENTE VIBRADO,INTERTRAVADO,PRE-FABRI CADO  </t>
  </si>
  <si>
    <t>CE0053</t>
  </si>
  <si>
    <t xml:space="preserve">05.001.0071-0      </t>
  </si>
  <si>
    <t xml:space="preserve">REMOCAO CUIDADOSA DE PEITORIS,SOLEIRAS OU CHAPINS  </t>
  </si>
  <si>
    <t>CE0054</t>
  </si>
  <si>
    <t xml:space="preserve">05.001.0072-0      </t>
  </si>
  <si>
    <t xml:space="preserve">REMOCAO DE CALHAS E CONDUTORES  </t>
  </si>
  <si>
    <t>CE0055</t>
  </si>
  <si>
    <t xml:space="preserve">05.001.0073-0      </t>
  </si>
  <si>
    <t xml:space="preserve">REMOCAO DE PLACAS DE PISO VINILICO OU DE BORRACHA SINTETICA  </t>
  </si>
  <si>
    <t>CE0056</t>
  </si>
  <si>
    <t xml:space="preserve">05.001.0074-0      </t>
  </si>
  <si>
    <t xml:space="preserve">REMOCAO DE FORRO OU LAMBRI DE FRISOS DE MADEIRA OU PVC,PLACAS DE AGLOMERADO PRENSADO OU SEMELHANTES,EXCLUSIVE O ENGRADAMENTO  </t>
  </si>
  <si>
    <t>CE0057</t>
  </si>
  <si>
    <t xml:space="preserve">05.001.0075-0      </t>
  </si>
  <si>
    <t xml:space="preserve">REMOCAO DE PISO DE TACOS,INCLUSIVE CAMADA DE ARGAMASSA DE ASSENTAMENTO  </t>
  </si>
  <si>
    <t>CE0058</t>
  </si>
  <si>
    <t xml:space="preserve">05.001.0076-0      </t>
  </si>
  <si>
    <t xml:space="preserve">REMOCAO DE DIVISORIAS DE MADEIRA,PRE-MOLDADAS,PRENSADAS OU SEMELHANTES  </t>
  </si>
  <si>
    <t>CE0059</t>
  </si>
  <si>
    <t xml:space="preserve">05.001.0077-0      </t>
  </si>
  <si>
    <t xml:space="preserve">REMOCAO DE ESCADA DE MADEIRA  </t>
  </si>
  <si>
    <t>CE0060</t>
  </si>
  <si>
    <t xml:space="preserve">05.001.0078-0      </t>
  </si>
  <si>
    <t xml:space="preserve">REMOCAO DE RODAPES DE MADEIRA,CERAMICA OU SEMELHANTE  </t>
  </si>
  <si>
    <t>CE0061</t>
  </si>
  <si>
    <t xml:space="preserve">05.001.0079-0      </t>
  </si>
  <si>
    <t xml:space="preserve">REMOCAO DE FRISOS DE ASSOALHO,EXCLUSIVE BARROTES OU GRAZEPES  </t>
  </si>
  <si>
    <t>CE0062</t>
  </si>
  <si>
    <t xml:space="preserve">05.001.0080-0      </t>
  </si>
  <si>
    <t xml:space="preserve">REMOCAO DE CARPETE OU TAPETE COLADO NO PISO,INCLUSIVE LIMPEZA DE RESIDUO DE COLA COM PALHA DE ACO  </t>
  </si>
  <si>
    <t>CE0063</t>
  </si>
  <si>
    <t xml:space="preserve">05.001.0081-0      </t>
  </si>
  <si>
    <t xml:space="preserve">REMOCAO DE RIPAS,SEM APROVEITAMENTO DE MATERIAL RETIRADO  </t>
  </si>
  <si>
    <t>CE0064</t>
  </si>
  <si>
    <t xml:space="preserve">05.001.0083-0      </t>
  </si>
  <si>
    <t xml:space="preserve">REMOCAO DE PLACAS DE MURO PRE-MOLDADO,COM APROVEITAMENTO DO MATERIAL  </t>
  </si>
  <si>
    <t>CE0065</t>
  </si>
  <si>
    <t xml:space="preserve">05.001.0085-0      </t>
  </si>
  <si>
    <t xml:space="preserve">REMOCAO A PA,DE CASCALHO OU LAMA A 1,50M DE ALTURA EM LOGRADOURO(BECO) DE ATE 2,00M,EM FAVELAS  </t>
  </si>
  <si>
    <t>CE0066</t>
  </si>
  <si>
    <t xml:space="preserve">05.001.0123-0      </t>
  </si>
  <si>
    <t xml:space="preserve">REMOCAO DE LEITO FILTRANTE  </t>
  </si>
  <si>
    <t>CE0067</t>
  </si>
  <si>
    <t xml:space="preserve">05.001.0124-0      </t>
  </si>
  <si>
    <t xml:space="preserve">REMOCAO DE TUBULACAO DE ACO,EXCLUSIVE ESCAVACAO E REATERRO  </t>
  </si>
  <si>
    <t xml:space="preserve">KG    </t>
  </si>
  <si>
    <t>CE0068</t>
  </si>
  <si>
    <t xml:space="preserve">05.001.0125-0      </t>
  </si>
  <si>
    <t xml:space="preserve">REMOCAO DE TUBULACAO DE FERRO FUNDIDO COM D.N DE 50 A 300MM,EXCLUSIVE ESCAVACAO E REATERRO  </t>
  </si>
  <si>
    <t>CE0069</t>
  </si>
  <si>
    <t xml:space="preserve">05.001.0126-0      </t>
  </si>
  <si>
    <t xml:space="preserve">REMOCAO DE TUBULACAO DE FERRO FUNDIDO COM D.N DE 400 A 600MM,EXCLUSIVE ESCAVACAO E REATERRO  </t>
  </si>
  <si>
    <t>CE0070</t>
  </si>
  <si>
    <t xml:space="preserve">05.001.0127-0      </t>
  </si>
  <si>
    <t xml:space="preserve">REMOCAO DE TUBULACAO DE FERRO FUNDIDO COM D.N DE 700 A 1200MM,EXCLUSIVE ESCAVACAO E REATERRO  </t>
  </si>
  <si>
    <t>CE0071</t>
  </si>
  <si>
    <t xml:space="preserve">05.001.0128-0      </t>
  </si>
  <si>
    <t xml:space="preserve">REMOCAO DE TUBO DE CONCRETO COM D.N ACIMA DE 1500MM  </t>
  </si>
  <si>
    <t>CE0072</t>
  </si>
  <si>
    <t xml:space="preserve">05.001.0130-0      </t>
  </si>
  <si>
    <t xml:space="preserve">REMOCAO DE VIDRO ATE 0,30X0,30M COM LIMPEZA LOCAL  </t>
  </si>
  <si>
    <t>CE0073</t>
  </si>
  <si>
    <t xml:space="preserve">05.001.0131-0      </t>
  </si>
  <si>
    <t xml:space="preserve">REMOCAO DE VIDRO ACIMA DE 0,30X0,30M,COM LIMPEZA LOCAL  </t>
  </si>
  <si>
    <t>CE0074</t>
  </si>
  <si>
    <t xml:space="preserve">05.001.0132-0      </t>
  </si>
  <si>
    <t xml:space="preserve">REMOCAO DE CERCA DE ARAME FARPADO E MOIROES,EXCLUSIVE TRANSPORTE  </t>
  </si>
  <si>
    <t>CE0075</t>
  </si>
  <si>
    <t xml:space="preserve">05.001.0133-0      </t>
  </si>
  <si>
    <t xml:space="preserve">ARRANCAMENTO DE BARROTEAMENTO DE DIMENSOES ATE 3"X9" OU DE GRAZEPES CHUMBADOS EM PISOS OU PAREDES,SEM APROVEITAMENTO DOMATERIAL RETIRADO  </t>
  </si>
  <si>
    <t>CE0076</t>
  </si>
  <si>
    <t xml:space="preserve">05.001.0134-0      </t>
  </si>
  <si>
    <t xml:space="preserve">ARRANCAMENTO DE PORTAS,JANELAS E CAIXILHOS DE AR CONDICIONADO OU OUTROS  </t>
  </si>
  <si>
    <t>CE0077</t>
  </si>
  <si>
    <t xml:space="preserve">05.001.0135-0      </t>
  </si>
  <si>
    <t xml:space="preserve">ARRANCAMENTO DE TUBOS DE CONCRETO E MANILHAS CERAMICAS,COM DIAMETRO DE 0,70 A 1,50M,INCLUSIVE EMPILHAMENTO LATERAL DENTRO DO CANTEIRO DE SERVICO  </t>
  </si>
  <si>
    <t>CE0078</t>
  </si>
  <si>
    <t xml:space="preserve">05.001.0136-0      </t>
  </si>
  <si>
    <t xml:space="preserve">ARRANCAMENTO DE TUBOS DE CONCRETO E MANILHAS CERAMICAS,COM DIAMETRO DE 0,10 A 0,30M,INCLUSIVE EMPILHAMENTO LATERAL DENTRO DO CANTEIRO DE SERVICO  </t>
  </si>
  <si>
    <t>CE0079</t>
  </si>
  <si>
    <t xml:space="preserve">05.001.0137-0      </t>
  </si>
  <si>
    <t xml:space="preserve">ARRANCAMENTO DE TUBOS DE CONCRETO E MANILHAS CERAMICAS,COM DIAMETRO DE 0,40 A 0,60M,INCLUSIVE EMPILHAMENTO LATERAL DENTRO DO CANTEIRO DE SERVICO  </t>
  </si>
  <si>
    <t>CE0080</t>
  </si>
  <si>
    <t xml:space="preserve">05.001.0138-0      </t>
  </si>
  <si>
    <t xml:space="preserve">ARRANCAMENTO DE TUBULACAO DE FERRO GALVANIZADO,SEM ESCAVACAO OU RASGO EM ALVENARIA  </t>
  </si>
  <si>
    <t>CE0082</t>
  </si>
  <si>
    <t xml:space="preserve">05.001.0141-0      </t>
  </si>
  <si>
    <t xml:space="preserve">ARRANCAMENTO DE TENTOS OU TRAVESSOES,DE GRANITO OU CONCRETO,INCLUSIVE EMPILHAMENTO LATERAL DENTRO DO CANTEIRO DE SERVICO  </t>
  </si>
  <si>
    <t>CE0083</t>
  </si>
  <si>
    <t xml:space="preserve">05.001.0142-0      </t>
  </si>
  <si>
    <t xml:space="preserve">ARRANCAMENTO DE MEIOS-FIOS,DE GRANITO OU CONCRETO,RETOS OU CURVOS,INCLUSIVE EMPILHAMENTO LATERAL DENTRO DO CANTEIRO DE SERVICO  </t>
  </si>
  <si>
    <t>CE0084</t>
  </si>
  <si>
    <t xml:space="preserve">05.001.0143-0      </t>
  </si>
  <si>
    <t xml:space="preserve">ARRANCAMENTO DE PARALELEPIPEDOS,INCLUSIVE EMPILHAMENTO LATERAL DENTRO DO CANTEIRO DE SERVICO  </t>
  </si>
  <si>
    <t>CE0085</t>
  </si>
  <si>
    <t xml:space="preserve">05.001.0144-0      </t>
  </si>
  <si>
    <t xml:space="preserve">ARRANCAMENTO DE APARELHOS DE ILUMINACAO, INCLUSIVE LAMPADAS  </t>
  </si>
  <si>
    <t>CE0086</t>
  </si>
  <si>
    <t xml:space="preserve">05.001.0145-0      </t>
  </si>
  <si>
    <t xml:space="preserve">ARRANCAMENTO DE APARELHOS SANITARIOS  </t>
  </si>
  <si>
    <t>CE0087</t>
  </si>
  <si>
    <t xml:space="preserve">05.001.0146-0      </t>
  </si>
  <si>
    <t xml:space="preserve">ARRANCAMENTO DE BANCADA DE PIA/LAVATORIO OU BANCA SECA DE ATE 1,00M DE ALTURA E ATE 0,80M DE LARGURA  </t>
  </si>
  <si>
    <t>CE0088</t>
  </si>
  <si>
    <t xml:space="preserve">05.001.0147-0      </t>
  </si>
  <si>
    <t xml:space="preserve">ARRANCAMENTO DE GRADES,GRADIS,ALAMBRADOS,CERCA S E PORTOES  </t>
  </si>
  <si>
    <t>CE0089</t>
  </si>
  <si>
    <t xml:space="preserve">05.001.0148-0      </t>
  </si>
  <si>
    <t xml:space="preserve">ARRANCAMENTO DE CALHA QUEBRADA EM ENCOSTA  </t>
  </si>
  <si>
    <t>CE0090</t>
  </si>
  <si>
    <t xml:space="preserve">05.001.0160-0      </t>
  </si>
  <si>
    <t xml:space="preserve">PERCUSSAO COM BATIDAS LEVES,SEM RETIRADA DO MATERIAL SOLTO  </t>
  </si>
  <si>
    <t>CE0091</t>
  </si>
  <si>
    <t xml:space="preserve">05.001.0162-0      </t>
  </si>
  <si>
    <t xml:space="preserve">RETIRADA DE IMPERMEABILIZACAO FLEXIVEL,INCLUSIVE EMPILHAMENTO LATERAL DENTRO DO CANTEIRO DE SERVICO,EXCLUSIVE CAMADA DEPROTECAO  </t>
  </si>
  <si>
    <t>CE0092</t>
  </si>
  <si>
    <t xml:space="preserve">05.001.0163-0      </t>
  </si>
  <si>
    <t xml:space="preserve">RETIRADA CUIDADOSA DE AZULEJOS OU LADRILHOS CERAMICOS E RESPECTIVA ARGAMASSA DE ASSENTAMENTO,SEM REAPROVEITAMENTO DO MATERIAL RETIRADO  </t>
  </si>
  <si>
    <t>CE0093</t>
  </si>
  <si>
    <t xml:space="preserve">05.001.0168-0      </t>
  </si>
  <si>
    <t xml:space="preserve">RECOLOCACAO DE CALHA EM ENCOSTA  </t>
  </si>
  <si>
    <t>CE0094</t>
  </si>
  <si>
    <t xml:space="preserve">05.001.0169-0      </t>
  </si>
  <si>
    <t xml:space="preserve">RECOLOCACAO DE TACOS SOLTOS USANDO PICHE,PEDRISCO E ARGAMASSA DE CIMENTO E SAIBRO,NO TRACO 1:6,COM REMOCAO DA BASE EXISTENTE  </t>
  </si>
  <si>
    <t>CE0095</t>
  </si>
  <si>
    <t xml:space="preserve">05.001.0170-0      </t>
  </si>
  <si>
    <t xml:space="preserve">TRANSPORTE HORIZONTAL DE MATERIAL DE 1ªCATEGORIA OU ENTULHO,EM CARRINHOS,A 10,00M DE DISTANCIA,INCLUSIVE CARGA A PA  </t>
  </si>
  <si>
    <t>CE0096</t>
  </si>
  <si>
    <t xml:space="preserve">05.001.0171-0      </t>
  </si>
  <si>
    <t xml:space="preserve">TRANSPORTE HORIZONTAL DE MATERIAL DE 1ªCATEGORIA OU ENTULHO,EM CARRINHOS,A 20,00M DE DISTANCIA,INCLUSIVE CARGA A PA  </t>
  </si>
  <si>
    <t>CE0097</t>
  </si>
  <si>
    <t xml:space="preserve">05.001.0172-0      </t>
  </si>
  <si>
    <t xml:space="preserve">TRANSPORTE HORIZONTAL DE MATERIAL DE 1ªCATEGORIA OU ENTULHO,EM CARRINHOS,A 30,00M DE DISTANCIA,INCLUSIVE CARGA A PA  </t>
  </si>
  <si>
    <t>CE0098</t>
  </si>
  <si>
    <t xml:space="preserve">05.001.0173-0      </t>
  </si>
  <si>
    <t xml:space="preserve">TRANSPORTE HORIZONTAL DE MATERIAL DE 1ªCATEGORIA OU ENTULHO,EM CARRINHOS,A 60,00M DE DISTANCIA,INCLUSIVE CARGA A PA  </t>
  </si>
  <si>
    <t>CE0099</t>
  </si>
  <si>
    <t xml:space="preserve">05.001.0187-0      </t>
  </si>
  <si>
    <t xml:space="preserve">TRANSPORTE HORIZONTAL DE ENTULHO OU LAMA EM CARRINHO,INCLUSIVE CARGA A PA,EM FAVELAS  </t>
  </si>
  <si>
    <t>CE0100</t>
  </si>
  <si>
    <t xml:space="preserve">05.001.0188-0      </t>
  </si>
  <si>
    <t xml:space="preserve">TRANSPORTE DE MATERIAIS ENCOSTA ACIMA,EM CARRINHOS,INCLUSIVE CARGA E DESCARGA  </t>
  </si>
  <si>
    <t xml:space="preserve">TXM   </t>
  </si>
  <si>
    <t>CE0101</t>
  </si>
  <si>
    <t xml:space="preserve">05.001.0189-0      </t>
  </si>
  <si>
    <t xml:space="preserve">TRANSPORTE DE MATERIAIS ENCOSTA ABAIXO,EM CARRINHOS,INCLUSIVE CARGA E DESCARGA  </t>
  </si>
  <si>
    <t>CE0102</t>
  </si>
  <si>
    <t xml:space="preserve">05.001.0185-0      </t>
  </si>
  <si>
    <t xml:space="preserve">TRANSPORTE DE MATERIAIS ENCOSTA ACIMA,SERVICO INTEIRAMENTE MANUAL,INCLUSIVE CARGA E DESCARGA  </t>
  </si>
  <si>
    <t>CE0103</t>
  </si>
  <si>
    <t xml:space="preserve">05.001.0186-0      </t>
  </si>
  <si>
    <t xml:space="preserve">TRANSPORTE DE MATERIAIS ENCOSTA ABAIXO,SERVICO INTEIRAMENTE MANUAL,INCLUSIVE CARGA E DESCARGA  </t>
  </si>
  <si>
    <t>CE0104</t>
  </si>
  <si>
    <t xml:space="preserve">05.001.0195-0      </t>
  </si>
  <si>
    <t xml:space="preserve">TRANSPORTE DE MATERIAIS DE GRANDE VOLUME E BAIXO PESO ESPECIFICO,SERVICO INTEIRAMENTE MANUAL,ENCOSTA ACIMA,INCLUSIVE CARGA E DESCARGA  </t>
  </si>
  <si>
    <t xml:space="preserve">M3XM  </t>
  </si>
  <si>
    <t>CE0105</t>
  </si>
  <si>
    <t xml:space="preserve">05.001.0196-0      </t>
  </si>
  <si>
    <t xml:space="preserve">TRANSPORTE DE MATERIAIS DE GRANDE VOLUME E BAIXO PESO ESPECIFICO,SERVICO INTEIRAMENTE MANUAL,ENCOSTA ABAIXO,INCLUSIVE CARGA E DESCARGA  </t>
  </si>
  <si>
    <t>CE0106</t>
  </si>
  <si>
    <t xml:space="preserve">05.001.0205-0      </t>
  </si>
  <si>
    <t xml:space="preserve">TRANSPORTE MANUAL DE CALHA ATE O LOCAL DE ASSENTAMENTO,ENCOSTA ACIMA,INCLUSIVE CARGA E DESCARGA  </t>
  </si>
  <si>
    <t>CE0107</t>
  </si>
  <si>
    <t xml:space="preserve">05.001.0206-0      </t>
  </si>
  <si>
    <t xml:space="preserve">TRANSPORTE MANUAL DE CALHA ATE O LOCAL DE ASSENTAMENTO,ENCOSTA ABAIXO,INCLUSIVE CARGA E DESCARGA  </t>
  </si>
  <si>
    <t>CE0108</t>
  </si>
  <si>
    <t xml:space="preserve">05.001.0300-0      </t>
  </si>
  <si>
    <t xml:space="preserve">CALHA FECHADA,DE TABUAS DE MADEIRA DE 3ª,COM A SECAO DE 0,45X0,45M,PARA DESCIDA DE ESCOMBROS,COM COLOCACAO  </t>
  </si>
  <si>
    <t>CE0109</t>
  </si>
  <si>
    <t xml:space="preserve">05.001.0301-0      </t>
  </si>
  <si>
    <t xml:space="preserve">CALHA FECHADA,DE TABUAS DE MADEIRA DE 3ª,COM A SECAO 0,35X0,35M,PARA DESCIDA DE ESCOMBROS,COM COLOCACAO  </t>
  </si>
  <si>
    <t>CE0110</t>
  </si>
  <si>
    <t xml:space="preserve">05.001.0305-0      </t>
  </si>
  <si>
    <t xml:space="preserve">DESCIDA DE ESCOMBROS POR CALHAS FECHADAS,DE TABUAS DE PINHO DE 3ª  </t>
  </si>
  <si>
    <t>CE0111</t>
  </si>
  <si>
    <t xml:space="preserve">05.001.0310-0      </t>
  </si>
  <si>
    <t xml:space="preserve">ENSACAMENTO E TRANSPORTE DE ESCOMBROS EM SACOS PLASTICOS,DESDE UM PAVIMENTO ELEVADO ATE O TERREO,UTILIZANDO ELEVADOR  </t>
  </si>
  <si>
    <t>CE0112</t>
  </si>
  <si>
    <t xml:space="preserve">05.001.0315-0      </t>
  </si>
  <si>
    <t xml:space="preserve">ENSACAMENTO E TRANSPORTE DE ESCOMBROS EM SACOS PLASTICOS,DESDE UM PAVIMENTO ELEVADO ATE O TERREO,UTILIZANDO A ESCADA DOPREDIO  </t>
  </si>
  <si>
    <t>CE0113</t>
  </si>
  <si>
    <t xml:space="preserve">05.001.0350-0      </t>
  </si>
  <si>
    <t xml:space="preserve">LIMPEZA DE VIDROS,FEITA NOS DOIS LADOS,CONTADO UM LADO  </t>
  </si>
  <si>
    <t>CE0114</t>
  </si>
  <si>
    <t xml:space="preserve">05.001.0360-0      </t>
  </si>
  <si>
    <t xml:space="preserve">LIMPEZA DE PISOS CIMENTADOS  </t>
  </si>
  <si>
    <t>CE0115</t>
  </si>
  <si>
    <t xml:space="preserve">05.001.0365-0      </t>
  </si>
  <si>
    <t xml:space="preserve">LIMPEZA DE PISOS CERAMICO,MARMORE OU GRANITO (SEM POLIMENTO)  </t>
  </si>
  <si>
    <t>CE0116</t>
  </si>
  <si>
    <t xml:space="preserve">05.001.0370-0      </t>
  </si>
  <si>
    <t xml:space="preserve">LIMPEZA DE APARELHOS SANITARIOS,INCLUSIVE METAIS  </t>
  </si>
  <si>
    <t>CE0117</t>
  </si>
  <si>
    <t xml:space="preserve">05.001.0375-0      </t>
  </si>
  <si>
    <t xml:space="preserve">LIMPEZA DE METAIS,EXCLUSIVE APARELHOS SANITARIOS  </t>
  </si>
  <si>
    <t>CE0118</t>
  </si>
  <si>
    <t xml:space="preserve">05.001.0380-0      </t>
  </si>
  <si>
    <t xml:space="preserve">LIMPEZA DE PEITORIS  </t>
  </si>
  <si>
    <t>CE0119</t>
  </si>
  <si>
    <t xml:space="preserve">05.001.0385-0      </t>
  </si>
  <si>
    <t xml:space="preserve">LIMPEZA DE PAREDES REVESTIDAS DE CERAMICAS OU AZULEJOS  </t>
  </si>
  <si>
    <t>CE0120</t>
  </si>
  <si>
    <t xml:space="preserve">05.001.0386-0      </t>
  </si>
  <si>
    <t xml:space="preserve">LIMPEZA DE PISOS VINILICOS  </t>
  </si>
  <si>
    <t>CE0121</t>
  </si>
  <si>
    <t xml:space="preserve">05.001.0388-0      </t>
  </si>
  <si>
    <t xml:space="preserve">LAVAGEM DE TAPETES EXECUTADA NO LOCAL  </t>
  </si>
  <si>
    <t>CE0122</t>
  </si>
  <si>
    <t xml:space="preserve">05.001.0389-0      </t>
  </si>
  <si>
    <t xml:space="preserve">LIMPEZA EM PAREDE REVESTIDA COM PASTILHAS,INCLUSIVE O USO DE ESCADA ATE 2 PAVIMENTOS,EXCLUSIVE ANDAIMES  </t>
  </si>
  <si>
    <t>CE0123</t>
  </si>
  <si>
    <t xml:space="preserve">05.001.0391-0      </t>
  </si>
  <si>
    <t xml:space="preserve">LIMPEZA EM PAREDE REVESTIDA COM MARMORE OU GRANITO(POLIMENTO),INCLUSIVE O USO DE ESCADA ATE 2 PAVIMENTOS,EXCLUSIVE ANDAIMES  </t>
  </si>
  <si>
    <t>CE0124</t>
  </si>
  <si>
    <t xml:space="preserve">05.001.0392-0      </t>
  </si>
  <si>
    <t xml:space="preserve">LIMPEZA EM PAREDE REVESTIDA COM PEDRAS(LAVAGEM COM SOLUCAO ACIDA),INCLUSIVE O USO DE ESCADA ATE 2 PAVIMENTOS,EXCLUSIVE ANDAIMES  </t>
  </si>
  <si>
    <t>CE0125</t>
  </si>
  <si>
    <t xml:space="preserve">05.001.0393-0      </t>
  </si>
  <si>
    <t xml:space="preserve">LIMPEZA EM PAREDE REVESTIDA COM CHAPAS LAMINADAS,INCLUSIVE O USO DE ESCADA ATE 2 PAVIMENTOS,EXCLUSIVE ANDAIMES  </t>
  </si>
  <si>
    <t>CE0126</t>
  </si>
  <si>
    <t xml:space="preserve">05.001.0400-0      </t>
  </si>
  <si>
    <t xml:space="preserve">LIMPEZA DE CALHA EM ENCOSTA  </t>
  </si>
  <si>
    <t>CE0127</t>
  </si>
  <si>
    <t xml:space="preserve">05.001.0402-0      </t>
  </si>
  <si>
    <t xml:space="preserve">LIMPEZA DE TELHA CERAMICA,CONSTANDO DE LAVAGEM COM AGUA PURA E ESCOVACAO COM ESCOVA DE ACO  </t>
  </si>
  <si>
    <t>CE0128</t>
  </si>
  <si>
    <t xml:space="preserve">05.001.0405-0      </t>
  </si>
  <si>
    <t xml:space="preserve">LIMPEZA DE CAIXA DE AREIA,EM ENCOSTA,ATE 1,50M DE PROFUNDIDADE  </t>
  </si>
  <si>
    <t>CE0129</t>
  </si>
  <si>
    <t xml:space="preserve">05.001.0450-0      </t>
  </si>
  <si>
    <t xml:space="preserve">LIMPEZA DE CAIXA D'AGUA OU CISTERNA,COM CAPACIDADE ATE 1000L,INCLUSIVE DESINFECCAO,CONFORME APROVACAO PELA COMISSAO ESTADUAL DE CONTROLE AMBIENTAL-CECA,COM BASE NA LEI Nº 1.893/91E NO DECRETO Nº 20.356/93,MN-353 MANUAL DE LIMPEZA E DESINFECCAO DE RESERVATORIOS DE AGUA  </t>
  </si>
  <si>
    <t>CE0130</t>
  </si>
  <si>
    <t xml:space="preserve">05.001.0455-0      </t>
  </si>
  <si>
    <t xml:space="preserve">LIMPEZA DE CAIXA D'AGUA OU CISTERNA,COM CAPACIDADE DE 1001 A 2000L,INCLUSIVE DESINFECCAO,CONFORME APROVACAO PELA COMISSAO ESTADUAL DE CONTROLE AMBIENTAL-CECA,COM BASE NA LEI Nº 1.893/91 E NO DECRETO Nº20.356/93,MN-353 MANUAL DE LIMPEZA E DESINFECCAO DE RESERVATORIOS DE AGUA  </t>
  </si>
  <si>
    <t>CE0131</t>
  </si>
  <si>
    <t xml:space="preserve">05.001.0460-0      </t>
  </si>
  <si>
    <t xml:space="preserve">LIMPEZA DE CAIXA D'AGUA OU CISTERNA,COM CAPACIDADE DE 2001 A 20000L,INCLUSIVE DESINFECCAO,CONFORME APROVACAO PELA COMISSAO ESTADUAL DE CONTROLE AMBIENTAL-CECA,COM BASE NA LEI Nº 1.893/91 E NO DECRETO Nº 20.356/93,MN-353 MANUAL DE LIMPEZA EDESINFECCAO DE RESERVATORIOS DE AGUA  </t>
  </si>
  <si>
    <t>CE0132</t>
  </si>
  <si>
    <t xml:space="preserve">05.001.0465-0      </t>
  </si>
  <si>
    <t xml:space="preserve">LIMPEZA DE CAIXA D'AGUA OU CISTERNA,COM CAPACIDADE DE 20001 A 60000L,INCLUSIVE DESINFECCAO,CONFORME APROVACAO PELA COMISSAO ESTADUAL DE CONTROLE AMBIENTAL-CECA,COM BASE NA LEI Nº 1.893/91 E NO DECRETO Nº20.356/93,MN-353 MANUAL DE LIMPEZA EDESINFECCAO DE RESERVATORIOS DE AGUA  </t>
  </si>
  <si>
    <t>CE0133</t>
  </si>
  <si>
    <t xml:space="preserve">05.001.0600-0      </t>
  </si>
  <si>
    <t xml:space="preserve">APICOAMENTO DE MEIOS-FIOS,UTILIZANDO PONTEIRO,CONSIDERANDO ESPELHO DE 15CM,FACE E ARESTA  </t>
  </si>
  <si>
    <t>CE0134</t>
  </si>
  <si>
    <t xml:space="preserve">05.001.0601-0      </t>
  </si>
  <si>
    <t xml:space="preserve">APICOAMENTO DE CONCRETO OU PISO CIMENTADO  </t>
  </si>
  <si>
    <t>CE0135</t>
  </si>
  <si>
    <t xml:space="preserve">05.001.0602-0      </t>
  </si>
  <si>
    <t xml:space="preserve">APICOAMENTO PARA EXECUCAO DE CONCRETO APARENTE EM SUPERFICIES HORIZONTAIS SUPERIORES(TETOS)  </t>
  </si>
  <si>
    <t>CE0136</t>
  </si>
  <si>
    <t xml:space="preserve">05.001.0603-0      </t>
  </si>
  <si>
    <t xml:space="preserve">APICOAMENTO PARA EXECUCAO DE CONCRETO APARENTE EM SUPERFICIES VERTICAIS  </t>
  </si>
  <si>
    <t>CE0137</t>
  </si>
  <si>
    <t xml:space="preserve">05.001.0605-0      </t>
  </si>
  <si>
    <t xml:space="preserve">APICOAMENTO DE CONCRETO,EM SUPERFICIES VERTICIAS,INCLUSIVE CORRECAO DE FALHAS  </t>
  </si>
  <si>
    <t>CE0138</t>
  </si>
  <si>
    <t xml:space="preserve">05.001.0606-0      </t>
  </si>
  <si>
    <t xml:space="preserve">APICOAMENTO DE CONCRETO,EM SUPERFICIES HORIZONTAIS(TETO),INCLUSIVE CORRECAO DE FALHAS  </t>
  </si>
  <si>
    <t>CE0139</t>
  </si>
  <si>
    <t xml:space="preserve">05.001.0607-0      </t>
  </si>
  <si>
    <t xml:space="preserve">FURACAO EM CONCRETO COM FURADEIRA MANUAL E BROCA DE WIDIA DE DIAMETRO ATE 1/2"  </t>
  </si>
  <si>
    <t>CE0140</t>
  </si>
  <si>
    <t xml:space="preserve">05.001.0615-0      </t>
  </si>
  <si>
    <t xml:space="preserve">FURACAO DE CONCRETO,A PONTEIRO,TENDO O FURO 5X5X7CM  </t>
  </si>
  <si>
    <t xml:space="preserve">un    </t>
  </si>
  <si>
    <t>CE0141</t>
  </si>
  <si>
    <t xml:space="preserve">05.001.0616-0      </t>
  </si>
  <si>
    <t xml:space="preserve">FURACAO DE CONCRETO,A PONTEIRO,TENDO O FURO 10X10X15CM  </t>
  </si>
  <si>
    <t>CE0142</t>
  </si>
  <si>
    <t xml:space="preserve">05.001.0618-0      </t>
  </si>
  <si>
    <t xml:space="preserve">TIRO COM PISTOLA PARA FIXACAO DE PINO DE 1/4" EM CONCRETO ARMADO,INCLUSIVE O PINO E 0,50M DE FITA PERFURADA.FORNECIMENTOE COLOCACAO  </t>
  </si>
  <si>
    <t>CE0143</t>
  </si>
  <si>
    <t xml:space="preserve">05.001.0620-0      </t>
  </si>
  <si>
    <t xml:space="preserve">CORTE EM ALVENARIA DE TIJOLO,PARA COLOCACAO DE CAIXA DE 0,25X0,25X0,12M,INCLUSIVE ARREMATES DE RECOMPOSICAO  </t>
  </si>
  <si>
    <t>CE0144</t>
  </si>
  <si>
    <t xml:space="preserve">05.001.0621-0      </t>
  </si>
  <si>
    <t xml:space="preserve">CORTE EM ALVENARIA DE TIJOLO,PARA COLOCACAO DE CAIXA DE 0,35X0,45X0,15M,INCLUSIVE ARREMATES DE RECOMPOSICAO  </t>
  </si>
  <si>
    <t>CE0145</t>
  </si>
  <si>
    <t xml:space="preserve">05.001.0622-0      </t>
  </si>
  <si>
    <t xml:space="preserve">CORTE EM ALVENARIA DE TIJOLO,PARA COLOCACAO DE CAIXA DE 0,50X1,00X0,15M,INCLUSIVE ARREMATES DE RECOMPOSICAO  </t>
  </si>
  <si>
    <t>CE0146</t>
  </si>
  <si>
    <t xml:space="preserve">05.001.0623-0      </t>
  </si>
  <si>
    <t xml:space="preserve">CORTE EM ALVENARIA DE TIJOLO,PARA COLOCACAO DE CAIXA DE 1,00X1,00X0,15M,INCLUSIVE ARREMATES DE RECOMPOSICAO  </t>
  </si>
  <si>
    <t>CE0147</t>
  </si>
  <si>
    <t xml:space="preserve">05.001.0700-0      </t>
  </si>
  <si>
    <t xml:space="preserve">ARRUMACAO DE MATERIAL ROCHOSO,EM BLOCOS ATE 15KG,EM PILHAS REGULARES,REFERINDO-SE O CUSTO AO MATERIAL SOLTO  </t>
  </si>
  <si>
    <t>CE0148</t>
  </si>
  <si>
    <t xml:space="preserve">05.001.0750-0      </t>
  </si>
  <si>
    <t xml:space="preserve">LIMPEZA DE SUPERFICIE DE CONCRETO E DA ARMADURA,COM ESCOVA DE ACO,APOS RETIRADA DO CAPEAMENTO,EXCLUSIVE ESTE  </t>
  </si>
  <si>
    <t>CE0149</t>
  </si>
  <si>
    <t xml:space="preserve">05.001.0755-0      </t>
  </si>
  <si>
    <t xml:space="preserve">LIXAMENTO DE CONCRETO APARENTE,ANTIGO,SERVICO MANUAL  </t>
  </si>
  <si>
    <t>CE0150</t>
  </si>
  <si>
    <t xml:space="preserve">05.001.0758-0      </t>
  </si>
  <si>
    <t xml:space="preserve">LIMPEZA DE SUPERFICIE DE CONCRETO APARENTE LISO(ANTIGO),COM AGUA PURA E ESCOVACAO COM ESCOVA DE ACO,UTILIZANDO MANGUEIRADE 1/2",EXCLUSIVE ANDAIMES  </t>
  </si>
  <si>
    <t>CE0151</t>
  </si>
  <si>
    <t xml:space="preserve">05.001.0800-0      </t>
  </si>
  <si>
    <t xml:space="preserve">POLIMENTO MANUAL DE PEITORIL DE MARMORITE  </t>
  </si>
  <si>
    <t>CE0152</t>
  </si>
  <si>
    <t xml:space="preserve">05.001.0805-0      </t>
  </si>
  <si>
    <t xml:space="preserve">POLIMENTO MANUAL DE PISO E ESPELHO,EM ESCADA DE MARMORITE  </t>
  </si>
  <si>
    <t>CE0153</t>
  </si>
  <si>
    <t xml:space="preserve">05.001.0810-0      </t>
  </si>
  <si>
    <t xml:space="preserve">POLIMENTO MANUAL DE RODAPE DE MARMORITE  </t>
  </si>
  <si>
    <t>CE0154</t>
  </si>
  <si>
    <t xml:space="preserve">05.001.0815-0      </t>
  </si>
  <si>
    <t xml:space="preserve">POLIMENTO MANUAL DE RODAPE EM MATERIAL DE ALTA RESISTENCIA  </t>
  </si>
  <si>
    <t>CE0155</t>
  </si>
  <si>
    <t xml:space="preserve">05.001.0820-0      </t>
  </si>
  <si>
    <t xml:space="preserve">LIMPEZA E POLIMENTO DE PISO DE ALTA RESISTENCIA,ANTIGO,USANDO ESTUQUE COM ADESIVO,CIMENTO BRANCO E CORANTE,SENDO 2 POLIMENTOS MECANICOS  </t>
  </si>
  <si>
    <t>CE0156</t>
  </si>
  <si>
    <t xml:space="preserve">05.001.0825-0      </t>
  </si>
  <si>
    <t xml:space="preserve">LIMPEZA E POLIMENTO DE PISO DE MARMORITE,ANTIGO,USANDO ESTUQUE COM ADESIVO,CIMENTO BRANCO E CORANTE,SENDO 2 POLIMENTOS MECANICOS  </t>
  </si>
  <si>
    <t>CE0157</t>
  </si>
  <si>
    <t xml:space="preserve">05.001.0840-0      </t>
  </si>
  <si>
    <t xml:space="preserve">LIMPEZA E POLIMENTO DE PISO DE MARMORE,ANTIGO,USANDO ESTUQUE COM ADESIVO,CIMENTO BRANCO E CORANTE,SENDO 2 POLIMENTOS MECANICOS  </t>
  </si>
  <si>
    <t>CE0158</t>
  </si>
  <si>
    <t xml:space="preserve">05.001.0845-0      </t>
  </si>
  <si>
    <t xml:space="preserve">LIMPEZA E POLIMENTO DE PISO DE GRANITO,ANTIGO,USANDO ESTUQUE COM ADESIVO,CIMENTO BRANCO E CORANTE,SENDO 2 POLIMENTOS MECANICOS  </t>
  </si>
  <si>
    <t>CE0159</t>
  </si>
  <si>
    <t xml:space="preserve">05.001.0850-0      </t>
  </si>
  <si>
    <t xml:space="preserve">POLIMENTO MECANICO EM PISO CIMENTADO ANTIGO,APOS REPAROS DO REVESTIMENTO COM ESTUQUE DE CIMENTO E ADESIVO,INCLUSIVE ESTES MATERIAIS  </t>
  </si>
  <si>
    <t>CE0160</t>
  </si>
  <si>
    <t xml:space="preserve">05.001.0900-0      </t>
  </si>
  <si>
    <t xml:space="preserve">CORTE DE ACO(VERGALHAO),INCLUSIVE REMOCAO DO LOCAL,APOS SERVICOS DE DEMOLICAO DE CONCRETO  </t>
  </si>
  <si>
    <t>CE0161</t>
  </si>
  <si>
    <t xml:space="preserve">05.002.0001-0      </t>
  </si>
  <si>
    <t xml:space="preserve">DEMOLICAO,COM EQUIPAMENTO DE AR COMPRIMIDO,DE PISOS OU PAVIMENTOS DE CONCRETO SIMPLES,INCLUSIVE EMPILHAMENTO LATERAL DENTRO DO CANTEIRO DE SERVICO  </t>
  </si>
  <si>
    <t>CE0162</t>
  </si>
  <si>
    <t xml:space="preserve">05.002.0002-0      </t>
  </si>
  <si>
    <t xml:space="preserve">DEMOLICAO,COM EQUIPAMENTO DE AR COMPRIMENTO,DE PISOS OU PAVIMENTOS DE CONCRETO ARMADO,INCLUSIVE EMPILHAMENTO LATERAL DENTRO DO CANTEIRO DE SERVICO  </t>
  </si>
  <si>
    <t>CE0163</t>
  </si>
  <si>
    <t xml:space="preserve">05.002.0003-1      </t>
  </si>
  <si>
    <t xml:space="preserve">DEMOLICAO,COM EQUIPAMENTO DE AR COMPRIMIDO,DE MASSAS DE CONCRETO SIMPLES,EXCETO PISOS OU PAVIMENTOS,INCLUSIVE EMPILHAMENTO LATERAL DENTRO DO CANTEIRO DE SERVICO  </t>
  </si>
  <si>
    <t>CE0164</t>
  </si>
  <si>
    <t xml:space="preserve">05.002.0004-0      </t>
  </si>
  <si>
    <t xml:space="preserve">DEMOLICAO,COM EQUIPAMENTO DE AR COMPRIMIDO,DE MASSAS DE CONCRETO ARMADO,EXCETO PISOS OU PAVIMENTOS,INCLUSIVE EMPILHAMENTO LATERAL DENTRO DO CANTEIRO DE SERVICO  </t>
  </si>
  <si>
    <t>CE0165</t>
  </si>
  <si>
    <t xml:space="preserve">05.002.0005-1      </t>
  </si>
  <si>
    <t xml:space="preserve">DEMOLICAO COM EQUIPAMENTO DE AR COMPRIMIDO,DE PAVIMENTACAO DE CONCRETO ASFALTICO,COM 5CM DE ESPESSURA,INCLUSIVE EMPILHAMENTO LATERAL DENTRO DO CANTEIRO DE SERVICO  </t>
  </si>
  <si>
    <t>CE0166</t>
  </si>
  <si>
    <t xml:space="preserve">05.002.0006-1      </t>
  </si>
  <si>
    <t xml:space="preserve">DEMOLICAO COM EQUIPAMENTO DE AR COMPRIMIDO,DE PAVIMENTACAO DE CONCRETO ASFALTICO,COM 10CM DE ESPESSURA,INCLUSIVE EMPILHAMENTO LATERAL DENTRO DO CANTEIRO DE SERVICO  </t>
  </si>
  <si>
    <t>CE0167</t>
  </si>
  <si>
    <t xml:space="preserve">05.002.0007-0      </t>
  </si>
  <si>
    <t xml:space="preserve">DEMOLICAO COM EQUIPAMENTO DE AR COMPRIMIDO,DE PAVIMENTACAO DE CONCRETO ASFALTICO,COM 5CM DE ESPESSURA,EM FAIXAS DE ATE 1,20M DE LARGURA,INCLUSIVE EMPILHAMENTO LATERAL DENTRO DO CANTEIRO DE SERVICO  </t>
  </si>
  <si>
    <t>CE0168</t>
  </si>
  <si>
    <t xml:space="preserve">05.002.0008-0      </t>
  </si>
  <si>
    <t xml:space="preserve">DEMOLICAO COM EQUIPAMENTO DE AR COMPRIMIDO,DE PAVIMENTACAO DE CONCRETO ASFALTICO,COM 10CM DE ESPESSURA,EM FAIXAS DE ATE1,20M DE LARGURA,INCLUSIVE EMPILHAMENTO LATERAL DENTRO DO CANTEIRO DE SERVICO  </t>
  </si>
  <si>
    <t>CE0169</t>
  </si>
  <si>
    <t xml:space="preserve">05.002.0009-1      </t>
  </si>
  <si>
    <t xml:space="preserve">DEMOLICAO COM EQUIPAMENTO DE AR COMPRIMIDO,DE PAVIMENTACAO DE CONCRETO SIMPLES,COM 15CM DE ESPESSURA,INCLUSIVE EMPILHAMENTO LATERAL DENTRO DO CANTEIRO DE SERVICO  </t>
  </si>
  <si>
    <t>CE0170</t>
  </si>
  <si>
    <t xml:space="preserve">05.002.0010-1      </t>
  </si>
  <si>
    <t xml:space="preserve">DEMOLICAO COM EQUIPAMENTO DE AR COMPRIMIDO,DE PAVIMENTACAO DE CONCRETO SIMPLES,COM 20CM DE ESPESSURA,INCLUSIVE EMPILHAMENTO LATERAL DENTRO DO CANTEIRO DE SERVICO  </t>
  </si>
  <si>
    <t>CE0171</t>
  </si>
  <si>
    <t xml:space="preserve">05.002.0011-0      </t>
  </si>
  <si>
    <t xml:space="preserve">DEMOLICAO COM EQUIPAMENTO DE AR COMPRIMIDO,DE PAVIMENTACAO DE CONCRETO SIMPLES,COM 15CM DE ESPESSURA,EM FAIXAS DE ATE 1,20M DE LARGURA,INCLUSIVE EMPILHAMENTO LATERAL DENTRO DO CANTIRO DE SERVICO  </t>
  </si>
  <si>
    <t>CE0172</t>
  </si>
  <si>
    <t xml:space="preserve">05.002.0012-0      </t>
  </si>
  <si>
    <t xml:space="preserve">DEMOLICAO COM EQUIPAMENTO DE AR COMPRIMIDO,DE PAVIMENTACAO DE CONCRETO SIMPLES,COM 20CM DE ESPESSURA,EM FAIXAS DE ATE 1,20M DE LARGURA,INCLUSIVE EMPILHAMENTO LATERAL DENTRO DO CANTEIRO DE SERVICO  </t>
  </si>
  <si>
    <t>CE0173</t>
  </si>
  <si>
    <t xml:space="preserve">05.002.0013-0      </t>
  </si>
  <si>
    <t xml:space="preserve">DEMOLICAO COM EQUIPAMENTO DE AR COMPRIMIDO,DE CONCRETO ARMADO,VISANDO A EXPOSICAO OU RETIRADA DE ARMADURA  </t>
  </si>
  <si>
    <t>CE0174</t>
  </si>
  <si>
    <t xml:space="preserve">05.002.0014-0      </t>
  </si>
  <si>
    <t xml:space="preserve">DEMOLICAO COM EQUIPAMENTO DE AR COMPRIMIDO,DE PASSEIO CIMENTADO COM ESPESSURA ATE 10CM,INCLUSIVE EMPILHAMENTO LATERAL DENTRO DO CANTEIRO DE SERVICO  </t>
  </si>
  <si>
    <t>CE0175</t>
  </si>
  <si>
    <t xml:space="preserve">05.002.0015-0      </t>
  </si>
  <si>
    <t xml:space="preserve">DEMOLICAO COM EQUIPAMENTO DE AR COMPRIMIDO,DE BASE DE MACADAME CIMENTADO,INCLUSIVE EMPILHAMENTO LATERAL DENTRO DO CANTEIRO DE SERVICO  </t>
  </si>
  <si>
    <t>CE0176</t>
  </si>
  <si>
    <t xml:space="preserve">05.002.0016-0      </t>
  </si>
  <si>
    <t xml:space="preserve">DEMOLICAO COM EQUIPAMENTO DE AR COMPRIMIDO,DE BASE DE MACADAME BETUMINOSO,INCLUSIVE EMPILHAMENTO LATERAL DENTRO DO CANTEIRO DE SERVICO  </t>
  </si>
  <si>
    <t>CE0177</t>
  </si>
  <si>
    <t xml:space="preserve">05.002.0030-0      </t>
  </si>
  <si>
    <t xml:space="preserve">DEMOLICAO DE PISOS OU PAVIMENTOS DE CONCRETO SIMPLES,UTILIZANDO QUEDA DE MACO DE 750KG,ADAPTADO A UMA ESCAVADEIRA DE 0,78M3  </t>
  </si>
  <si>
    <t>CE0178</t>
  </si>
  <si>
    <t xml:space="preserve">05.002.0031-0      </t>
  </si>
  <si>
    <t xml:space="preserve">DEMOLICAO DE PECAS DE CONCRETO ARMADO EM POSICAO ESPECIAL,UTILIZANDO QUEDA DE MACO DE 750KG,ADAPTADO A UMA ESCAVADEIRA DE 0,78M3  </t>
  </si>
  <si>
    <t>CE0179</t>
  </si>
  <si>
    <t xml:space="preserve">05.002.0050-0      </t>
  </si>
  <si>
    <t xml:space="preserve">ARRANCAMENTO COM EQUIPAMENTO DE AR COMPRIMIDO,DE PISO DE PARALELEPIPEDOS REJUNTADOS COM ARGAMASSA DE CIMENTO E AREIA,INCLUSIVE LIMPEZA E EMPILHAMENTO SOBRE O PASSEIO  </t>
  </si>
  <si>
    <t>CE0180</t>
  </si>
  <si>
    <t xml:space="preserve">05.002.0055-0      </t>
  </si>
  <si>
    <t xml:space="preserve">ARRANCAMENTO,COM EQUIPAMENTO DE AR COMPRIMIDO,DE TAMPAO DE FERRO FUNDIDO (TAMPA E TELAR)  </t>
  </si>
  <si>
    <t>CE0181</t>
  </si>
  <si>
    <t xml:space="preserve">05.002.0060-0      </t>
  </si>
  <si>
    <t xml:space="preserve">ARRANCAMENTO,COM EQUIPAMENTO DE AR COMPRIMIDO,E CARGA EM CAMINHAO DE TRILHO DE BONDE  </t>
  </si>
  <si>
    <t>CE0182</t>
  </si>
  <si>
    <t xml:space="preserve">05.002.0100-0      </t>
  </si>
  <si>
    <t xml:space="preserve">LEVANTAMENTO OU REBAIXAMENTO DE TAMPAO DE RUA,CONSIDERANDO DEMOLICAO DE CAMADA DE ASFALTO E CONCRETO,MOVIMENTACAO E CONCRETAGEM,EXCLUSIVE CERCA PROTETORA  </t>
  </si>
  <si>
    <t>CE0183</t>
  </si>
  <si>
    <t xml:space="preserve">05.002.0101-0      </t>
  </si>
  <si>
    <t xml:space="preserve">LEVANTAMENTO OU REBAIXAMENTO DE TAMPAO DE RUA,CONSIDERANDO DEMOLICAO DE CAMADA DE ASFALTO E CONCRETO,MOVIMENTACAO E CONCRETAGEM,INCLUSIVE CERCA PROTETORA  </t>
  </si>
  <si>
    <t>CE0184</t>
  </si>
  <si>
    <t xml:space="preserve">05.002.0102-0      </t>
  </si>
  <si>
    <t xml:space="preserve">LEVANTAMENTO OU REBAIXAMENTO DE TAMPAO EM PATIO,PASSEIO OU JARDIM COM VARIACAO DE MOVIMENTACAO ATE 0,50M,CONSIDERANDO DEMOLICAO DE CAMADA DE CONCRETO E CONCRETAGEM,INCLUSIVE CERCAPROTETORA  </t>
  </si>
  <si>
    <t>CE0185</t>
  </si>
  <si>
    <t xml:space="preserve">05.002.0105-0      </t>
  </si>
  <si>
    <t xml:space="preserve">LEVANTAMENTO DE TAMPAO DE RUA,UTILIZANDO CONJUNTO DE ANEIS METALICOS SUPLEMENTARES,EXCLUSIVE CERCA PROTETORA  </t>
  </si>
  <si>
    <t>CE0186</t>
  </si>
  <si>
    <t xml:space="preserve">05.002.0106-0      </t>
  </si>
  <si>
    <t xml:space="preserve">LEVANTAMENTO DE TAMPAO DE RUA,UTILIZANDO CONJUNTO DE ANEIS  METALICOS SUPLEMENTARES, INCLUSIVE CERCA PROTETORA  </t>
  </si>
  <si>
    <t>CE0187</t>
  </si>
  <si>
    <t xml:space="preserve">05.003.0010-1      </t>
  </si>
  <si>
    <t xml:space="preserve">LIMPEZA MANUAL DE POCO DE VISITA DE ATE 3,00M DE PROFUNDIDADE,EXCLUSIVE TRANSPORTE DO MATERIAL RETIRADO  </t>
  </si>
  <si>
    <t>CE0188</t>
  </si>
  <si>
    <t xml:space="preserve">05.003.0011-0      </t>
  </si>
  <si>
    <t xml:space="preserve">LIMPEZA MANUAL DE POCO DE VISITA DE ATE 3,00M DE PROFUNDIDADE,COM TRANSPORTE DO MATERIAL RETIRADO ATE 10KM DE DISTANCIA,INCLUSIVE CARGA MANUAL E DESCARGA MECANICA  </t>
  </si>
  <si>
    <t>CE0189</t>
  </si>
  <si>
    <t xml:space="preserve">05.003.0015-1      </t>
  </si>
  <si>
    <t xml:space="preserve">TRANSPORTE DE MATERIAL DEPOSITADO EM POCOS DE VISITA E GALERIAS(AREIA MOLHADA,LODO),COM CARGA MANUAL E DESCARGA MECANICA,ATE 10KM DE DISTANCIA  </t>
  </si>
  <si>
    <t>CE0190</t>
  </si>
  <si>
    <t xml:space="preserve">05.003.0016-1      </t>
  </si>
  <si>
    <t xml:space="preserve">TRANSPORTE DE MATERIAL DEPOSITADO EM POCOS DE VISITA E GALERIAS(AREIA MOLHADA,LODO),COM CARGA MANUAL E DESCARGA MECANICA,ATE 20KM DE DISTANCIA  </t>
  </si>
  <si>
    <t>CE0191</t>
  </si>
  <si>
    <t xml:space="preserve">05.003.0017-1      </t>
  </si>
  <si>
    <t xml:space="preserve">TRANSPORTE DE MATERIAL DEPOSITADO EM POCOS DE VISITA E GALERIAS(AREIA MOLHADA,LODO),COM CARGA MANUAL E DESCARGA MECANICA,ATE 30KM DE DISTANCIA  </t>
  </si>
  <si>
    <t>CE0192</t>
  </si>
  <si>
    <t xml:space="preserve">05.003.0020-0      </t>
  </si>
  <si>
    <t xml:space="preserve">LIMPEZA MANUAL DE GALERIA RETANGULAR,COM TRANSPORTE DE MATERIAL RETIRADO ATE 10KM DE DISTANCIA,INCLUSIVE CARGA MANUAL EDESCARGA MECANICA  </t>
  </si>
  <si>
    <t>CE0193</t>
  </si>
  <si>
    <t xml:space="preserve">05.003.0021-0      </t>
  </si>
  <si>
    <t xml:space="preserve">LIMPEZA MANUAL DE GALERIA RETANGULAR,COM TRANSPORTE DE MATERIAL RETIRADO ATE 20KM DE DISTANCIA,INCLUSIVE CARGA MANUAL EDESCARGA MECANICA  </t>
  </si>
  <si>
    <t>CE0194</t>
  </si>
  <si>
    <t xml:space="preserve">05.003.0022-0      </t>
  </si>
  <si>
    <t xml:space="preserve">LIMPEZA MANUAL DE GALERIA RETANGULAR,COM TRANSPORTE DE MATERIAL RETIRADO ATE 30KM DE DISTANCIA,INCLUSIVE CARGA MANUAL EDESCARGA MECANICA  </t>
  </si>
  <si>
    <t>CE0229</t>
  </si>
  <si>
    <t xml:space="preserve">05.003.0090-0      </t>
  </si>
  <si>
    <t xml:space="preserve">LIMPEZA MANUAL DE RAMAL DE RALO,COM DIAMETRO MENOR QUE 0,40M,COM TRANSPORTE DO MATERIAL RETIRADO ATE 10KM DE DISTANCIA,INCLUSIVE CARGA MANUAL E DESCARGA MECANICA  </t>
  </si>
  <si>
    <t>CE0230</t>
  </si>
  <si>
    <t xml:space="preserve">05.003.0091-0      </t>
  </si>
  <si>
    <t xml:space="preserve">LIMPEZA MANUAL DE RAMAL DE RALO,COM DIAMETRO MENOR QUE 0,40M,COM TRANSPORTE DO MATERIAL RETIRADO ATE 20KM DE DISTANCIA,INCLUSIVE CARGA MANUAL E DESCARGA MECANICA  </t>
  </si>
  <si>
    <t>CE0231</t>
  </si>
  <si>
    <t xml:space="preserve">05.003.0092-0      </t>
  </si>
  <si>
    <t xml:space="preserve">LIMPEZA MANUAL DE RAMAL DE RALO,COM DIAMETRO MENOR QUE 0,40M,COM TRANSPORTE DO MATERIAL RETIRADO ATE 30KM DE DISTANCIA,INCLUSIVE CARGA MANUAL E DESCARGA MECANICA  </t>
  </si>
  <si>
    <t>CE0264</t>
  </si>
  <si>
    <t xml:space="preserve">05.004.0010-0      </t>
  </si>
  <si>
    <t xml:space="preserve">LIMPEZA DE CONCRETO APARENTE COM JATO D`AGUA,SOLVENTE E ESCOVA DE PIACAVA  </t>
  </si>
  <si>
    <t>CE0271</t>
  </si>
  <si>
    <t xml:space="preserve">05.004.0025-0      </t>
  </si>
  <si>
    <t xml:space="preserve">LIMPEZA DE SUPERFICIE METALICA,EM PONTES,VIADUTOS OU ESTRUTURAS SEMELHANTES,UTILIZANDO LIXADEIRA E RASPADEIRA,ADMITINDOUMA PRODUCAO MEDIA DE 280,00M2/MES  </t>
  </si>
  <si>
    <t>CE0272</t>
  </si>
  <si>
    <t xml:space="preserve">05.004.0026-0      </t>
  </si>
  <si>
    <t xml:space="preserve">LIMPEZA DE SUPERFICIE METALICA,EM PONTES,VIADUTOS OU ESTRUTURAS SEMELHANTES,UTILIZANDO LIXADEIRA E RASPADEIRA,ADMITINDOUMA PRODUCAO MEDIA DE 100,00M2/MES  </t>
  </si>
  <si>
    <t>CE0273</t>
  </si>
  <si>
    <t xml:space="preserve">05.004.0027-0      </t>
  </si>
  <si>
    <t xml:space="preserve">LIMPEZA DE SUPERFICIE METALICA,EM PONTES,VIADUTOS OU ESTRUTURAS SEMELHANTES,UTILIZANDO LIXADEIRA E RASPADEIRA,ADMITINDOUMA PRODUCAO MEDIA DE 180,00M2/MES  </t>
  </si>
  <si>
    <t>CE0274</t>
  </si>
  <si>
    <t xml:space="preserve">05.004.0028-0      </t>
  </si>
  <si>
    <t xml:space="preserve">LIMPEZA DE SUPERFICIE METALICA,EM PONTES,VIADUTOS OU ESTRUTUTAS SEMELHANTES,UTILIZANDO LIXADEIRA E RASPADEIRA,ADMITINDOUMA PRODUCAO MEDIA DE 350,00M2/MES  </t>
  </si>
  <si>
    <t>CE0275</t>
  </si>
  <si>
    <t xml:space="preserve">05.004.0030-0      </t>
  </si>
  <si>
    <t xml:space="preserve">LIMPEZA DE TUNEIS COM JATO D`AGUA,SOLVENTE E ESCOVA DE PIACAVA  </t>
  </si>
  <si>
    <t>CE0276</t>
  </si>
  <si>
    <t xml:space="preserve">05.005.0001-1      </t>
  </si>
  <si>
    <t xml:space="preserve">ANDAIME DE MADEIRA DE 1ª,ATE 7,00M DE ALTURA,EM PECAS DE 3"X3",1"X9" E 1"X12",CONSIDERANDO-SE O APROVEITAMENTO DA MADEIRA 3 VEZES,INCLUSIVE A DESMONTAGEM E MEDIDO PELO VOLUME ABRANGIDO,EXCLUSIVE PLATAFORMA  </t>
  </si>
  <si>
    <t>CE0277</t>
  </si>
  <si>
    <t xml:space="preserve">05.005.0002-0      </t>
  </si>
  <si>
    <t xml:space="preserve">ANDAIME DE MADEIRA DE 1ª,ATE 7,00M DE ALTURA,EM PECAS DE 3"X3",1"X9" E 1"X12",CONSIDERANDO-SE O APROVEITAMENTO DA MADEIRA 5 VEZES,INCLUSIVE A DESMONTAGEM E MEDIDO PELO VOLUME ABRANGIDO,EXCLUSIVE PLATAFORMA  </t>
  </si>
  <si>
    <t>CE0278</t>
  </si>
  <si>
    <t xml:space="preserve">05.005.0003-1      </t>
  </si>
  <si>
    <t xml:space="preserve">ANDAIME DE MADEIRA DE 1ª,DE 7,00 A 14,00M DE ALTURA,EM PECAS DE 3"X3",1"X9" E 1"X12",CONSIDERANDO-SE O APROVEITAMENTO DAMADEIRA 2 VEZES,INCLUSIVE A DESMONTAGEM E MEDIDO PELO VOLUME ABRANGIDO,EXCLUSIVE PLATAFORMA  </t>
  </si>
  <si>
    <t>CE0279</t>
  </si>
  <si>
    <t xml:space="preserve">05.005.0004-0      </t>
  </si>
  <si>
    <t xml:space="preserve">ANDAIME DE TORAS DE EUCALIPTO,COM APROVEITAMENTO DA MADEIRA 20 VEZES,PASSARELA DE MADEIRA DE 1ª,COM APROVEITAMENTO DA MADEIRA 5 VEZES,INCLUSIVE A DESMONTAGEM DO ANDAIME E DA PASSARELA  </t>
  </si>
  <si>
    <t>CE0280</t>
  </si>
  <si>
    <t xml:space="preserve">05.005.0005-1      </t>
  </si>
  <si>
    <t xml:space="preserve">ANDAIME DE TABUADO SOBRE CAVALETES,INCLUSIVE ESTES,EM MADEIRA DE 1ª,COM APROVEITAMENTO DA MADEIRA 20 VEZES,INCLUSIVE MOVIMENTACAO  </t>
  </si>
  <si>
    <t>CE0281</t>
  </si>
  <si>
    <t xml:space="preserve">05.005.0006-1      </t>
  </si>
  <si>
    <t xml:space="preserve">ANDAIME DE TABUADO SOBRE CAVALETES,INCLUSIVE ESTES,EM MADEIRA DE 1ª,COM APROVEITAMENTO DA MADEIRA 10 VEZES,INCLUSIVE MOVIMENTACAO  </t>
  </si>
  <si>
    <t>CE0282</t>
  </si>
  <si>
    <t xml:space="preserve">05.005.0007-0      </t>
  </si>
  <si>
    <t xml:space="preserve">ANDAIME DE TABUADO SOBRE CAVALETES,INCLUSIVE ESTES,EM MADEIRA DE 1ª,COM APROVEITAMENTO DA MADEIRA 20 VEZES,INCLUSIVE MOVIMENTACAO PARA PE DIREITO DE 4,00M  </t>
  </si>
  <si>
    <t>CE0283</t>
  </si>
  <si>
    <t xml:space="preserve">05.005.0012-1      </t>
  </si>
  <si>
    <t xml:space="preserve">PLATAFORMA OU PASSARELA DE MADEIRA DE 1ª,CONSIDERANDO-SE APROVEITAMENTO DA  MADEIRA 20 VEZES,EXCLUSIVE ANDAIME OU OUTROSUPORTE E MOVIMENTACAO(VIDE ITEM 05.008.0008)  </t>
  </si>
  <si>
    <t>CE0284</t>
  </si>
  <si>
    <t xml:space="preserve">05.005.0013-0      </t>
  </si>
  <si>
    <t xml:space="preserve">PLATAFORMA OU PASSARELA DE MADEIRA DE 1ª,CONSIDERANDO-SE APROVEITAMENTO DA MADEIRA 40 VEZES,EXCLUSIVE ANDAIME OU OUTRO SUPORTE E MOVIMENTACAO(VIDE ITEM 05.008.0008)  </t>
  </si>
  <si>
    <t>CE0285</t>
  </si>
  <si>
    <t xml:space="preserve">05.005.0014-0      </t>
  </si>
  <si>
    <t xml:space="preserve">PLATAFORMA OU PASSARELA DE MADEIRA DE 1ª,CONSIDERANDO-SE APROVEITAMENTO DA MADEIRA 60 VEZES,EXCLUSIVE ANDAIME OU OUTRO SUPORTE E MOVIMENTACAO (VIDE ITEM 05.008.0008)  </t>
  </si>
  <si>
    <t>CE0286</t>
  </si>
  <si>
    <t xml:space="preserve">05.005.0015-0      </t>
  </si>
  <si>
    <t xml:space="preserve">PLATAFORMA OU PASSARELA DE MADEIRA DE 1ª,CONSIDERANDO-SE APROVEITAMENTO DA MADEIRA 80 VEZES,EXCLUSIVE ANDAIME OU OUTRO SUPORTE E MOVIMENTACAO(VIDE ITEM 05.008.0008)  </t>
  </si>
  <si>
    <t>CE0287</t>
  </si>
  <si>
    <t xml:space="preserve">05.005.0018-0      </t>
  </si>
  <si>
    <t xml:space="preserve">ESCADA DE MADEIRA DE 3ª EXECUTADA SOBRE TERRENO COM INCLINACAO MEDIA ATE 45°,COM 0,80M DE LARGURA,CONSIDERANDO 30% DE APROVEITAMENTO DA MADEIRA,EXCLUSIVE ANCORAGEM  </t>
  </si>
  <si>
    <t>CE0288</t>
  </si>
  <si>
    <t xml:space="preserve">05.005.0019-0      </t>
  </si>
  <si>
    <t xml:space="preserve">ESCADA DE MADEIRA DE 3ª EXECUTADA SOBRE TERRENO COM INCLINACAO MEDIA SUPERIOR A 45°,COM 0,80M DE LARGURA,CONSIDERANDO 30% DE APROVEITAMENTO DA MADEIRA,EXCLUSIVE ANCORAGEM  </t>
  </si>
  <si>
    <t>CE0289</t>
  </si>
  <si>
    <t xml:space="preserve">05.005.0020-0      </t>
  </si>
  <si>
    <t xml:space="preserve">TORRE PARA GUINCHO,COM PRUMOS DE MADEIRA DE LEI,PRANCHA DE 1,50X1,60M,INCLUSIVE FORNECIMENTO DO CABO,MONTAGEM E DESMONTAGEM DA TORRE E DO GUINCHO,EXCLUSIVE FORNECIMENTO DO GUINCHO(VIDE ITEM 19.011.0017)  </t>
  </si>
  <si>
    <t>CE0290</t>
  </si>
  <si>
    <t xml:space="preserve">05.005.0025-0      </t>
  </si>
  <si>
    <t xml:space="preserve">ANDAIME SUSPENSO DE MADEIRA,PENDENTE DA ESTRUTURA POR CABOS DE ACO DE 3/8",INCLUSIVE PLATAFORMA DE MADEIRA E PERFURACAODA LAJE DE CONCRETO,MONTAGEM E DESMONTAGEM  </t>
  </si>
  <si>
    <t>CE0291</t>
  </si>
  <si>
    <t xml:space="preserve">05.005.0030-0      </t>
  </si>
  <si>
    <t xml:space="preserve">ANDAIME SUSPENSO DE MADEIRA,PENDENTE DA ESTRUTURA POR CABOS DE ACO DE 3/8",INCLUSIVE PLATAFORMA DE MADEIRA E PERFURACAODA LAJE DE CONCRETO,COM UTILIZACAO DAS TABUAS 2 VEZES,TORASE CABOS 4 VEZES,MONTAGEM E DESMONTAGEM 1 VEZ  </t>
  </si>
  <si>
    <t>CE0292</t>
  </si>
  <si>
    <t xml:space="preserve">05.005.0035-0      </t>
  </si>
  <si>
    <t xml:space="preserve">ANDAIME SUSPENSO DE MADEIRA,PENDENTE DA ESTRUTURA POR CABOS DE ACO DE 3/8",INCLUSIVE PLATAFORMA DE MADEIRA E PERFURACAODA LAJE DE CONCRETO,COM UTILIZACAO DAS TABUAS 3 VEZES,TORASE CABOS 6 VEZES,MONTAGEM E DESMONTAGEM 1 VEZ  </t>
  </si>
  <si>
    <t>CE0293</t>
  </si>
  <si>
    <t xml:space="preserve">05.005.0040-0      </t>
  </si>
  <si>
    <t xml:space="preserve">ANDAIME SUSPENSO DE MADEIRA,PENDENTE DA ESTRUTURA POR CABOS DE ACO DE 3/8",INCLUSIVE PLATAFORMA DE MADEIRA E PERFURACAODA LAJE DE CONCRETO,COM UTILIZACAO DAS TABUAS 4 VEZES,TORASE CABOS 8 VEZES,MONTAGEM E DESMONTAGEM 1 VEZ  </t>
  </si>
  <si>
    <t>CE0294</t>
  </si>
  <si>
    <t xml:space="preserve">05.005.0050-0      </t>
  </si>
  <si>
    <t xml:space="preserve">TELA DE POLIPROPILENO PARA PROTECAO DE FACHADAS,AMARRADA EM ANDAIME,EXCLUSIVE ESTE.FORNECIMENTO E COLOCACAO  </t>
  </si>
  <si>
    <t>CE0295</t>
  </si>
  <si>
    <t xml:space="preserve">05.005.0053-0      </t>
  </si>
  <si>
    <t xml:space="preserve">TELA METALICA FIO Nº12,MALHA 3X3CM,PARA PROTECAO DE FACHADAS,AMARRADA EM ANDAIME,EXCLUSIVE ESTE.FORNECIMENTO E COLOCACAO  </t>
  </si>
  <si>
    <t>CE0296</t>
  </si>
  <si>
    <t xml:space="preserve">05.005.0055-0      </t>
  </si>
  <si>
    <t xml:space="preserve">PLATAFORMA DE PROTECAO A TRANSEUNTES(PARA-LIXO),EM MADEIRA DE 1ª,EM PECAS DE 3"X6" E 1"X12",COM 2,00M DE LARGURA,COM APROVEITAMENTO DA MADEIRA 2 VEZES,INCLUSIVE A DESMONTAGEM E RETIRADA DA MADEIRA  </t>
  </si>
  <si>
    <t>CE0297</t>
  </si>
  <si>
    <t xml:space="preserve">05.006.0001-1      </t>
  </si>
  <si>
    <t xml:space="preserve">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  </t>
  </si>
  <si>
    <t>CE0298</t>
  </si>
  <si>
    <t xml:space="preserve">05.006.0002-1      </t>
  </si>
  <si>
    <t xml:space="preserve">LOCACAO DE TORRE-ANDAIME TUBULAR SOBRE RODIZIOS,EXCLUSIVE ALUGUEL DOS RODIZIOS,TRANSPORTE DOS ELEMENTOS DA TORRE,PLATAFORMA OU PASSARELA DE PINHO,MONTAGEM E DESMONTAGEM  </t>
  </si>
  <si>
    <t xml:space="preserve">MXME  </t>
  </si>
  <si>
    <t>CE0300</t>
  </si>
  <si>
    <t xml:space="preserve">05.006.0004-0      </t>
  </si>
  <si>
    <t xml:space="preserve">LOCACAO DE ELEVADOR PARA OBRA,PARA TRANSPORTE VERTICAL DE CARGAS OU PESSOAS,COM TORRE DE 25,00M DE ALTURA,SENDO 16,00M DE EDIFICACAO E 9,00M DE MODULO DE SEGURANCA,SISTEMA CREMALHEIRA 1 CABINE SIMPLES,CAPACIDADE EM TORNO DE 18 PESSOAS,E 1500KG DE CARGA,COM 4 PARADAS,INCLUSIVE OPERADOR  </t>
  </si>
  <si>
    <t>CE0301</t>
  </si>
  <si>
    <t xml:space="preserve">05.006.0010-0      </t>
  </si>
  <si>
    <t xml:space="preserve">LOCACAO DE RODIZIOS DE FERRO,PARA TORRE TUBULAR.CUSTO PARA 4 RODIZIOS  </t>
  </si>
  <si>
    <t>CE0304</t>
  </si>
  <si>
    <t xml:space="preserve">05.008.0001-0      </t>
  </si>
  <si>
    <t xml:space="preserve">MONTAGEM E DESMONTAGEM DE ANDAIME COM ELEMENTOS TUBULARES,CONSIDERANDO-SE A AREA VERTICAL RECOBERTA  </t>
  </si>
  <si>
    <t>CE0305</t>
  </si>
  <si>
    <t xml:space="preserve">05.008.0002-0      </t>
  </si>
  <si>
    <t xml:space="preserve">MONTAGEM E DESMONTAGEM DE ANDAIME SUSPENSO MANUAL,CONSIDERANDO-SE EXTENSAO HORIZONTAL DAS FACHADAS E/OU EMPENAS  </t>
  </si>
  <si>
    <t>CE0306</t>
  </si>
  <si>
    <t xml:space="preserve">05.008.0003-0      </t>
  </si>
  <si>
    <t xml:space="preserve">MONTAGEM E DESMONTAGEM DE ELEVADOR DE OBRA REFERIDO NOS ITENS 05.006.0003 E 05.006.0004  </t>
  </si>
  <si>
    <t>CE0308</t>
  </si>
  <si>
    <t xml:space="preserve">05.008.0006-0      </t>
  </si>
  <si>
    <t xml:space="preserve">MOVIMENTACAO VERTICAL DE ANDAIME SUSPENSO MANUAL,CONSIDERANDO-SE UMA VEZ A AREA TRABALHADA,EM PROJECAO VERTICAL  </t>
  </si>
  <si>
    <t>CE0309</t>
  </si>
  <si>
    <t xml:space="preserve">05.008.0008-1      </t>
  </si>
  <si>
    <t xml:space="preserve">MOVIMENTACAO VERTICAL OU HORIZONTAL DE PLATAFORMA OU PASSARELA  </t>
  </si>
  <si>
    <t>CE0310</t>
  </si>
  <si>
    <t xml:space="preserve">05.008.0010-0      </t>
  </si>
  <si>
    <t xml:space="preserve">MONTAGEM E DESMONTAGEM DE USINA MISTURADORA DE CONCRETO,TIPO PAREDE,COM SILOS HORIZONTAIS PARA TRES AGREGADOS.  </t>
  </si>
  <si>
    <t>CE0311</t>
  </si>
  <si>
    <t xml:space="preserve">05.008.0012-0      </t>
  </si>
  <si>
    <t xml:space="preserve">MONTAGEM E DESMONTAGEM DE USINA MISTURADORA DE CONCRETO,TIPO VERTICAL,COM SILOS PARA 45,00M3 DE AGREGADOS E 30T DE CIMENTO  </t>
  </si>
  <si>
    <t>CE0312</t>
  </si>
  <si>
    <t xml:space="preserve">05.008.0013-0      </t>
  </si>
  <si>
    <t xml:space="preserve">MONTAGEM E DESMONTAGEM DE TELEFERICO DE OBRA,COM VAO DE APROXIMADAMENTE 180,00M,INCLUSIVE O PREPARO DO TERRENO,EXCLUSIVEAS DEMAIS OBRAS NAO LIGADAS A PARTE MECANICA E O TRANSPORTESECUNDARIO ATE O PONTO INICIAL DE OPERACAO  </t>
  </si>
  <si>
    <t>CE0313</t>
  </si>
  <si>
    <t xml:space="preserve">05.010.0001-0      </t>
  </si>
  <si>
    <t xml:space="preserve">ESGOTAMENTO NORMAL DE VALAS,MEDIDO POR VOLUME D`AGUA ESGOTADO,UTILIZANDO BOMBA ACIONADA POR MOTOR A GASOLINA DE 12,5CV,DIAMETRO DE SUCCAO E DESCARGA DE 1.1/2",CONSIDERANDO UMA ALTURA MANOMETRICA ATE 10,00M  </t>
  </si>
  <si>
    <t>CE0314</t>
  </si>
  <si>
    <t xml:space="preserve">05.010.0005-0      </t>
  </si>
  <si>
    <t xml:space="preserve">ESGOTAMENTO DE VALA MEDIDO PELA POTENCIA INSTALADA E PELO TEMPO DE FUNCIONAMENTO  </t>
  </si>
  <si>
    <t xml:space="preserve">CVxH  </t>
  </si>
  <si>
    <t>CE0315</t>
  </si>
  <si>
    <t xml:space="preserve">05.010.0006-0      </t>
  </si>
  <si>
    <t xml:space="preserve">ESGOTAMENTO DE VALA MEDIDO PELA POTENCIA INSTALADA E PELO TEMPO DE FUNCIONAMENTO,DEVENDO SER USADO COMO SEU COMPLEMENTO,CONSIDERANDO A HORA IMPRODUTIVA DA BOMBA.  </t>
  </si>
  <si>
    <t xml:space="preserve">CVXH  </t>
  </si>
  <si>
    <t>CE0317</t>
  </si>
  <si>
    <t xml:space="preserve">05.010.0020-0      </t>
  </si>
  <si>
    <t xml:space="preserve">ESGOTAMENTO DE AGUA DE SUBSOLO RESULTANTE DE INFILTRACAO OU ALAGAMENTO,USANDO MOTOR ELETRICO EM BOMBA DE 3HP,DIAMETRO DESUCCAO DE 1.1/2".ALTURA MANOMETRICA ATE 10,00M,MEDIDA PELOTEMPO DE FUNCIONAMENTO  </t>
  </si>
  <si>
    <t xml:space="preserve">H     </t>
  </si>
  <si>
    <t>CE0318</t>
  </si>
  <si>
    <t xml:space="preserve">05.010.0021-0      </t>
  </si>
  <si>
    <t xml:space="preserve">ESGOTAMENTO DE AGUA DE SUBSOLO RESULTANTE DE INFILTRACAO OU ALAGAMENTO,USANDO MOTOR ELETRICO EM BOMBA DE 3HP,DIAMETRO DESUCCAO DE 1.1/2",DEVENDO SER USADO COMO SEU COMPLEMENTO,CONSIDERANDO A HORA IMPRODUTIVA DA BOMBA.ALTURA MANOMETRICA ATE10,00M,MEDIDA PELO TEMPO DE FUNCIONAMENTO  </t>
  </si>
  <si>
    <t>CE0319</t>
  </si>
  <si>
    <t xml:space="preserve">05.011.0001-0      </t>
  </si>
  <si>
    <t xml:space="preserve">ESCORAMENTO SIMPLES,FECHADO,DE VALA DE POUCA PROFUNDIDADE(ATE 1,00M DE PROFUNDIDADE),INCLUSIVE FORNECIMENTO DOS MATERIAIS(PECAS DE MADEIRA DE 3ª-1.1/2"X9" E 3"X6")  </t>
  </si>
  <si>
    <t>CE0320</t>
  </si>
  <si>
    <t xml:space="preserve">05.011.0002-0      </t>
  </si>
  <si>
    <t xml:space="preserve">ESCORAMENTO SIMPLES,ABERTO,DE VALA DE POUCA PROFUNDIDADE(ATE 1,00M DE PROFUNDIDADE),INCLUSIVE FORNECIMENTO DOS MATERIAIS(PECAS DE MADEIRA DE 3ª-1.1/2"X9" E 3"X6")  </t>
  </si>
  <si>
    <t>CE0321</t>
  </si>
  <si>
    <t xml:space="preserve">05.011.0006-0      </t>
  </si>
  <si>
    <t xml:space="preserve">ESCORAMENTO SIMPLES,FECHADO,DE VALA DE POUCA PROFUNDIDADE(ATE 1,00M DE PROFUNDIDADE),INCLUSIVE FORNECIMENTO DOS MATERIAIS,COM ESGOTAMENTO MANUAL  </t>
  </si>
  <si>
    <t>CE0322</t>
  </si>
  <si>
    <t xml:space="preserve">05.013.0001-0      </t>
  </si>
  <si>
    <t xml:space="preserve">CHAPA DE ACO CARBONO COMUM DE 3/8",PARA PASSAGEM DE VEICULOS,SOBRE VALAS EM TRAVESSIAS,COMPREENDENDO COLOCACAO,USO E RETIRADA,MEDIDA PELA AREA DE CHAPA,EM CADA APLICACAO  </t>
  </si>
  <si>
    <t>CE0323</t>
  </si>
  <si>
    <t xml:space="preserve">05.013.0002-0      </t>
  </si>
  <si>
    <t xml:space="preserve">CHAPA DE ACO CARBONO COMUM DE 3/8",PARA PASSAGEM DE VEICULOS,SOBRE VALAS EM TRAVESSIAS,COMPREENDENDO COLOCACAO,USO E RETIRADA,MEDIDA PELA AREA DE CHAPA,EM CADA APLICACAO,INCLUSIVEMOBILIZACAO ,TRANSPORTE,CARGA E DESCARGA  </t>
  </si>
  <si>
    <t>CE0324</t>
  </si>
  <si>
    <t xml:space="preserve">05.013.0003-0      </t>
  </si>
  <si>
    <t xml:space="preserve">CHAPA DE ACO CARBONO COMUM DE 3/8",PARA PASSAGEM DE VEICULOS,SOBRE VALAS EM TRAVESSIAS,COMPREENDENDO SOMENTE A COLOCACAOE RETIRADA,MEDIDA PELA AREA DE CHAPA,EM CADA APLICACAO  </t>
  </si>
  <si>
    <t>CE0325</t>
  </si>
  <si>
    <t xml:space="preserve">05.014.0001-0      </t>
  </si>
  <si>
    <t xml:space="preserve">ALUGUEL DE TRANSFORMADOR DE DISTRIBUICAO,TRIFASICO,60HZ,13 ,8KV-220/127V,30KVA  </t>
  </si>
  <si>
    <t>CE0326</t>
  </si>
  <si>
    <t xml:space="preserve">05.014.0005-0      </t>
  </si>
  <si>
    <t xml:space="preserve">ALUGUEL DE TRANSFORMADOR DE DISTRIBUICAO,TRIFASICO,60HZ,13 ,8KV-220/127V,45KVA  </t>
  </si>
  <si>
    <t>CE0327</t>
  </si>
  <si>
    <t xml:space="preserve">05.014.0009-0      </t>
  </si>
  <si>
    <t xml:space="preserve">ALUGUEL DE TRANSFORMADOR DE DISTRIBUICAO,TRIFASICO,60HZ,13 ,8KV-220/127V,75KVA  </t>
  </si>
  <si>
    <t>CE0328</t>
  </si>
  <si>
    <t xml:space="preserve">05.014.0015-0      </t>
  </si>
  <si>
    <t xml:space="preserve">ALUGUEL DE TRANSFORMADOR DE DISTRIBUICAO,TRIFASICO,60HZ,13 ,8KV-220/127V,112,5KVA  </t>
  </si>
  <si>
    <t>CE0329</t>
  </si>
  <si>
    <t xml:space="preserve">05.014.0020-0      </t>
  </si>
  <si>
    <t xml:space="preserve">ALUGUEL DE TRANSFORMADOR DE DISTRIBUICAO,TRIFASICO,60HZ,13 ,8KV-220/127V,150KVA  </t>
  </si>
  <si>
    <t>CE0330</t>
  </si>
  <si>
    <t xml:space="preserve">05.015.0030-0      </t>
  </si>
  <si>
    <t xml:space="preserve">PORTICO EM ACO,PARA SUPORTE DE SINALIZACAO VERTICAL,COMPOSTO POR 2(DUAS) COLUNAS TUBULARES,1(UMA) VIGA TRELICADA E CHUMBADORES PARA FIXACAO,GALVANIZADO POR IMERSAO A QUENTE,COM ZINCAGEM MINIMA DE 350GR/M2 EM CADA FACE,CONFORME ABNT NBR 6323,SENDO O VAO DE 22,40M.FORNECIMENTO E COLOCACAO  </t>
  </si>
  <si>
    <t>CE0331</t>
  </si>
  <si>
    <t xml:space="preserve">05.015.0031-0      </t>
  </si>
  <si>
    <t xml:space="preserve">PORTICO EM ACO,PARA SUPORTE DE SINALIZACAO VERTICAL,COMPOSTO POR 2(DUAS) COLUNAS TUBULARES,1(UMA) VIGA TRELICADA E CHUMBADORES PARA FIXACAO,GALVANIZADO POR IMERSAO A QUENTE,COM ZINCAGEM MINIMA DE 350GR/M2 EM CADA FACE,CONFORME ABNT NBR 6323,SENDO O VAO DE 18,80M.FORNECIMENTO E COLOCACAO  </t>
  </si>
  <si>
    <t>CE0332</t>
  </si>
  <si>
    <t xml:space="preserve">05.015.0032-0      </t>
  </si>
  <si>
    <t xml:space="preserve">PORTICO EM ACO,PARA SUPORTE DE SINALIZACAO VERTICAL,COMPOSTO POR 2(DUAS) COLUNAS TUBULARES,1(UMA) VIGA TRELICADA E CHUMBADORES PARA FIXACAO,GALVANIZADO POR IMERSAO A QUENTE,COM ZINCAGEM MINIMA DE 350GR/M2 EM CADA FACE,CONFORME ABNT NBR 6323,SENDO O VAO DE 17,20M.FORNECIMENTO E COLOCACAO  </t>
  </si>
  <si>
    <t>CE0333</t>
  </si>
  <si>
    <t xml:space="preserve">05.015.0033-0      </t>
  </si>
  <si>
    <t xml:space="preserve">PORTICO EM ACO,PARA SUPORTE DE SINALIZACAO VERTICAL,COMPOSTO POR 2(DUAS) COLUNAS TUBULARES,1(UMA) VIGA TRELICADA E CHUMBADORES PARA FIXACAO,GALVANIZADO POR IMERSAO A QUENTE,COM ZINCAGEM MINIMA DE 350GR/M2 EM CADA FACE,CONFORME ABNT NBR 6323,SENDO O VAO DE 15,20M.FORNECIMENTO E COLOCACAO  </t>
  </si>
  <si>
    <t>CE0334</t>
  </si>
  <si>
    <t xml:space="preserve">05.015.0034-0      </t>
  </si>
  <si>
    <t xml:space="preserve">PORTICO EM ACO,PARA SUPORTE DE SINALIZACAO VERTICAL,COMPOSTO POR 2(DUAS) COLUNAS TUBULARES,1(UMA) VIGA TRELICADA E CHUMBADORES PARA FIXACAO,GALVANIZADO POR IMERSAO A QUENTE,COM ZINCAGEM MINIMA DE 350GR/M2 EM CADA FACE,CONFORME ABNT NBR 6323,SENDO O VAO DE 13,20M.FORNECIMENTO E COLOCACAO  </t>
  </si>
  <si>
    <t>CE0335</t>
  </si>
  <si>
    <t xml:space="preserve">05.015.0040-0      </t>
  </si>
  <si>
    <t xml:space="preserve">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  </t>
  </si>
  <si>
    <t>CE0336</t>
  </si>
  <si>
    <t xml:space="preserve">05.015.0041-0      </t>
  </si>
  <si>
    <t xml:space="preserve">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  </t>
  </si>
  <si>
    <t>CE0337</t>
  </si>
  <si>
    <t xml:space="preserve">05.015.0045-0      </t>
  </si>
  <si>
    <t xml:space="preserve">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  </t>
  </si>
  <si>
    <t>CE0338</t>
  </si>
  <si>
    <t xml:space="preserve">05.015.0046-0      </t>
  </si>
  <si>
    <t xml:space="preserve">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  </t>
  </si>
  <si>
    <t>CE0339</t>
  </si>
  <si>
    <t xml:space="preserve">05.015.0050-0      </t>
  </si>
  <si>
    <t xml:space="preserve">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  </t>
  </si>
  <si>
    <t>CE0340</t>
  </si>
  <si>
    <t xml:space="preserve">05.015.0055-0      </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</si>
  <si>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  </t>
  </si>
  <si>
    <t>CE0341</t>
  </si>
  <si>
    <t xml:space="preserve">05.015.0065-0      </t>
  </si>
  <si>
    <t xml:space="preserve">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  </t>
  </si>
  <si>
    <t>CE0342</t>
  </si>
  <si>
    <t xml:space="preserve">05.015.0070-0      </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</si>
  <si>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  </t>
  </si>
  <si>
    <t>CE0343</t>
  </si>
  <si>
    <t xml:space="preserve">05.015.0075-0      </t>
  </si>
  <si>
    <t xml:space="preserve">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  </t>
  </si>
  <si>
    <t>CE0344</t>
  </si>
  <si>
    <t xml:space="preserve">05.020.0005-0      </t>
  </si>
  <si>
    <t xml:space="preserve">SINALIZACAO HORIZONTAL,MECANICA,COM TINTA TERMOPLASTICA A BASE DE RESINAS NATURAIS E/OU SINTETICAS,EM VIAS RODOVIARIAS,APLICADA POR EXTRUSAO,CONFORME ABNT NBR 12935,13132 E NORMA DNIT 100/2018-ES.  </t>
  </si>
  <si>
    <t>CE0345</t>
  </si>
  <si>
    <t xml:space="preserve">05.020.0007-0      </t>
  </si>
  <si>
    <t xml:space="preserve">SINALIZACAO HORIZONTAL,MECANICA,COM TINTA TERMOPLASTICA A BASE DE RESINAS NATURAIS E/OU SINTETICAS,EM VIAS URBANAS,APLICADA POR EXTRUSAO,CONFORME ABNT NBR 12935,13132 E NORMA DNIT100/2018-ES.  </t>
  </si>
  <si>
    <t>CE0346</t>
  </si>
  <si>
    <t xml:space="preserve">05.020.0010-0      </t>
  </si>
  <si>
    <t xml:space="preserve">SINALIZACAO HORIZONTAL,MECANICA,COM TINTA TERMOPLASTICA A BASE DE RESINAS NATURAIS E/OU SINTETICAS,EM VIAS RODOVIARIAS,APLICADA COM PISTOLA(SPRAY),CONFORME ABNT NBR 12935,15405 E NORMA DNIT 100/2018-ES.  </t>
  </si>
  <si>
    <t>CE0347</t>
  </si>
  <si>
    <t xml:space="preserve">05.020.0012-0      </t>
  </si>
  <si>
    <t xml:space="preserve">SINALIZACAO HORIZONTAL,MECANICA,COM TINTA TERMOPLASTICA A BASE DE RESINAS NATURAIS E/OU SINTETICAS,EM VIAS URBANAS,APLICADA COM PISTOLA(SPRAY),CONFORME ABNT NBR 12935,15405 E NORMADNIT 100/2018-ES.  </t>
  </si>
  <si>
    <t>CE0348</t>
  </si>
  <si>
    <t xml:space="preserve">05.020.0013-0      </t>
  </si>
  <si>
    <t xml:space="preserve">SINALIZACAO MANUAL DE FAIXAS E FIGURAS PARA PEDESTRES,COM TINTA TERMOPLASTICA A BASE DE RESINAS NATURAIS E/OU SINTETICAS,EM VIAS RODOVIARIAS,APLICADO POR EXTRUSAO,CONFORME ABNT NBR12935,13132,7396 E NORMA DNIT 100/2018-ES.  </t>
  </si>
  <si>
    <t>CE0349</t>
  </si>
  <si>
    <t xml:space="preserve">05.020.0014-0      </t>
  </si>
  <si>
    <t xml:space="preserve">SINALIZACAO MANUAL DE FAIXAS E FIGURAS PARA PEDESTRES,COM TINTA TERMOPLASTICA A BASE DE RESINAS NATURAIS E/OU SINTETICAS,EM VIAS URBANAS,APLICADO POR EXTRUSAO,CONFORME ABNT NBR 12935,13132,7396 E NORMA DNIT 100/2018-ES.  </t>
  </si>
  <si>
    <t>CE0350</t>
  </si>
  <si>
    <t xml:space="preserve">05.020.0015-1      </t>
  </si>
  <si>
    <t xml:space="preserve">SINALIZACAO HORIZONTAL,MECANICA,COM TINTA A BASE DE RESINA ACRILICA,EM VIAS RODOVIARIAS,CONFORME ABNT NBR 12935 E NORMADNIT 100/2018-ES.  </t>
  </si>
  <si>
    <t>CE0351</t>
  </si>
  <si>
    <t xml:space="preserve">05.020.0020-0      </t>
  </si>
  <si>
    <t xml:space="preserve">SINALIZACAO HORIZONTAL,MECANICA,COM TINTA A BASE DE RESINA ACRILICA,EM VIAS URBANAS,CONFORME ABNT NBR 12935 E NORMA DNIT100/2018-ES.  </t>
  </si>
  <si>
    <t>CE0352</t>
  </si>
  <si>
    <t xml:space="preserve">05.020.0025-0      </t>
  </si>
  <si>
    <t xml:space="preserve">SINALIZACAO MANUAL DE FAIXAS E FIGURAS PARA PEDESTRES,COM TINTA A BASE DE RESINA ACRILICA,EM VIAS RODOVIARIAS,COM UTILIZACAO DE PISTOLA PNEUMATICA(SPRAY),CONFORME ABNT NBR 12935,13132,7396 E NORMA DNIT 100/2018-ES.  </t>
  </si>
  <si>
    <t>CE0353</t>
  </si>
  <si>
    <t xml:space="preserve">05.020.0030-0      </t>
  </si>
  <si>
    <t xml:space="preserve">SINALIZACAO MANUAL DE FAIXAS E FIGURAS PARA PEDESTRES,COM TINTA A BASE DE RESINA ACRILICA,EM VIAS URBANAS,COM UTILIZACAODE PISTOLA PNEUMATICA(SPRAY),CONFORME NORMAS DO DER-RJ  </t>
  </si>
  <si>
    <t>CE0354</t>
  </si>
  <si>
    <t xml:space="preserve">05.021.0050-0      </t>
  </si>
  <si>
    <t xml:space="preserve">MINI-TACHAO CEGO,FUNDIDO,MEDINDO 220X100X40MM,CONSTITUIDO DE UM CORPO A BASE DE RESINAS DE POLIESTER E FILERIZANTES MINERAIS,COM TELA DE NYLON PARA ABSORCAO DE IMPACTOS E PINO DE ACO PARA MAIOR FIXACAO NO PAVIMENTO.FORNECIMENTO E COLOCACAO  </t>
  </si>
  <si>
    <t>CE0355</t>
  </si>
  <si>
    <t xml:space="preserve">05.021.0055-0      </t>
  </si>
  <si>
    <t xml:space="preserve">MINI-TACHAO REFLETIVO,MONODIRECIONAL,MEDIN DO 220X100X40MM,SEUS REFLETORES CONTEM 50 ESFERAS DE VIDRO LAPIDADO E ESPELHADO,INCRUSTADOS EM "ABS",NAS CORES BRANCA E AMARELA.FORNECIMENTO E COLOCACAO  </t>
  </si>
  <si>
    <t>CE0356</t>
  </si>
  <si>
    <t xml:space="preserve">05.021.0060-0      </t>
  </si>
  <si>
    <t xml:space="preserve">MINI-TACHAO REFLETIVO,BIDIRECIONAL,MEDINDO 220X100X40MM,SEUS REFLETORES CONTEM 50 ESFERAS DE VIDRO LAPIDADO E ESPELHADO,INCRUSTADOS EM "ABS",NAS CORES BRANCA E AMARELA.FORNECIMENTOE COLOCACAO  </t>
  </si>
  <si>
    <t>CE0357</t>
  </si>
  <si>
    <t xml:space="preserve">05.021.0065-0      </t>
  </si>
  <si>
    <t xml:space="preserve">TACHAO CEGO,FUNDIDO,MEDINDO 230X125X45MM,CONSTITUIDO DE UM CORPO A BASE DE RESINAS DE POLIESTER E FILERIZANTES MINERAIS,COM TELA DE NYLON PARA ABSORCAO DE IMPACTOS E PINO DE ACO PARA MAIOR FIXACAO NO PAVIMENTO.FORNECIMENTO E COLOCACAO  </t>
  </si>
  <si>
    <t>CE0358</t>
  </si>
  <si>
    <t xml:space="preserve">05.021.0070-0      </t>
  </si>
  <si>
    <t xml:space="preserve">TACHAO MONODIRECIONAL,MEDINDO 230X125X45MM,SEUS REFLETORES CONTEM 50 ESFERAS DE VIDRO LAPIDADO E ESPELHADO,INCRUSTADOS EM "ABS",NAS CORES BRANCA E AMARELA.FORNECIMENTO E COLOCACAO  </t>
  </si>
  <si>
    <t>CE0359</t>
  </si>
  <si>
    <t xml:space="preserve">05.021.0075-0      </t>
  </si>
  <si>
    <t xml:space="preserve">TACHAO BIDIRECIONAL,MEDINDO 230X125X45MM, SEUS REFLETORES CONTEM 50 ESFERAS DE VIDRO LAPIDADO E ESPELHADO,INCRUSTADOS EM"ABS",NAS CORES BRANCA E AMARELA.FORNECIMENTO E COLOCACAO  </t>
  </si>
  <si>
    <t>CE0360</t>
  </si>
  <si>
    <t xml:space="preserve">05.021.0090-0      </t>
  </si>
  <si>
    <t xml:space="preserve">TACHA REFLETIVA INJETADA EM "ABS",MONODIRECIONAL,MEDINDO 100X100X19,5MM,PINO DE ACO PARA MAIOR FIXACAO NO PAVIMENTO E SEUS REFLETORES PODERAO CONTER:23 OU 24 ESFERAS DE VIDRO LAPIDADO E ESPELHADO,DIVERSAS CORES.FORNECIMENTO E COLOCACAO  </t>
  </si>
  <si>
    <t>CE0361</t>
  </si>
  <si>
    <t xml:space="preserve">05.021.0095-0      </t>
  </si>
  <si>
    <t xml:space="preserve">TACHA REFLETIVA INJETADA EM "ABS",BIDIRECIONAL,MEDINDO 100X100X19,5MM,PINO DE ACO PARA MAIOR FIXACAO NO PAVIMENTO E SEUSREFLETORES PODERAO CONTER:23 OU 24 ESFERAS DE VIDRO LAPIDADO E ESPELHADO,DIVERSAS CORES.FORNECIMENTO E COLOCACAO  </t>
  </si>
  <si>
    <t>CE0362</t>
  </si>
  <si>
    <t xml:space="preserve">05.021.0100-0      </t>
  </si>
  <si>
    <t xml:space="preserve">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  </t>
  </si>
  <si>
    <t>CE0363</t>
  </si>
  <si>
    <t xml:space="preserve">05.022.0015-0      </t>
  </si>
  <si>
    <t xml:space="preserve">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  </t>
  </si>
  <si>
    <t>CE0364</t>
  </si>
  <si>
    <t xml:space="preserve">05.022.0016-0      </t>
  </si>
  <si>
    <t xml:space="preserve">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  </t>
  </si>
  <si>
    <t>CE0365</t>
  </si>
  <si>
    <t xml:space="preserve">05.022.0018-0      </t>
  </si>
  <si>
    <t xml:space="preserve">CORTE MECANICO COM MAQUINA FRESADORA,EM CONCRETO ASFALTICO,EM AREAS SEM INTERFERENCIA,COM ESPESSURA DE ATE 5CM,INCLUSIVECOLETA DO MATERIAL FRESADO EM CAMINHAO BASCULANTE,EXCLUSIVETRANSPORTE PARA FORA DO CANTEIRO DE OBRA(VIDE FAMILIA 04.005).O ITEM INCLUI MAO-DE-OBRA COM HORARIO DIURNO  </t>
  </si>
  <si>
    <t>CE0366</t>
  </si>
  <si>
    <t xml:space="preserve">05.022.0020-0      </t>
  </si>
  <si>
    <t xml:space="preserve">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  </t>
  </si>
  <si>
    <t>CE0367</t>
  </si>
  <si>
    <t xml:space="preserve">05.022.0030-0      </t>
  </si>
  <si>
    <t xml:space="preserve">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  </t>
  </si>
  <si>
    <t>CE0368</t>
  </si>
  <si>
    <t xml:space="preserve">05.022.0031-0      </t>
  </si>
  <si>
    <t xml:space="preserve">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  </t>
  </si>
  <si>
    <t>CE0369</t>
  </si>
  <si>
    <t xml:space="preserve">05.022.0033-0      </t>
  </si>
  <si>
    <t xml:space="preserve">CORTE MECANICO COM MAQUINA FRESADORA,EM CONCRETO ASFALTICO,EM AREAS SEM INTERFERENCIA,COM ESPESSURA DE ATE 10CM,INCLUSIVE COLETA DO MATERIAL FRESADO EM CAMINHAO BASCULANTE,EXCLUSIVE TRANSPORTE PARA FORA DO CANTEIRO DE OBRA(VIDE FAMILIA 04.005).O ITEM INCLUI MAO-DE-OBRA COM HORARIO DIURNO  </t>
  </si>
  <si>
    <t>CE0370</t>
  </si>
  <si>
    <t xml:space="preserve">05.022.0035-0      </t>
  </si>
  <si>
    <t xml:space="preserve">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  </t>
  </si>
  <si>
    <t>CE0371</t>
  </si>
  <si>
    <t xml:space="preserve">05.025.0025-1      </t>
  </si>
  <si>
    <t xml:space="preserve">SOLDA DE TOPO,DESCENDENTE,EM CHAPA DE ACO CHANFRADA DE 3/16" DE ESPESSURA,PARA SERVICO DE ASSENTAMENTO DE TUBULACAO OU PECA DE ACO,UTILIZANDO CONVERSOR MOVIDO A OLEO DIESEL  </t>
  </si>
  <si>
    <t>CE0372</t>
  </si>
  <si>
    <t xml:space="preserve">05.025.0026-0      </t>
  </si>
  <si>
    <t xml:space="preserve">SOLDA DE TOPO,DESCENDENTE,EM CHAPA DE ACO CHANFRADA DE 3/16" DE ESPESSURA,PARA SERVICO DE ASSENTAMENTO DE TUBULACAO OU PECA DE ACO,UTILIZANDO MAQUINA DE SOLDA ELETROMOTORIZADA  </t>
  </si>
  <si>
    <t>CE0373</t>
  </si>
  <si>
    <t xml:space="preserve">05.025.0027-1      </t>
  </si>
  <si>
    <t xml:space="preserve">SOLDA DE TOPO,DESCENDENTE,EM CHAPA DE ACO CHANFRADA DE 1/4" DE ESPESSURA,PARA SERVICO DE ASSENTAMENTO DE TUBULACAO OU PECA DE ACO,UTILIZANDO CONVERSOR MOVIDO A OLEO DIESEL  </t>
  </si>
  <si>
    <t>CE0374</t>
  </si>
  <si>
    <t xml:space="preserve">05.025.0028-0      </t>
  </si>
  <si>
    <t xml:space="preserve">SOLDA DE TOPO,DESCENDENTE,EM CHAPA DE ACO CHANFRADA DE 1/4" DE ESPESSURA,PARA SERVICO DE ASSENTAMENTO DE TUBULACAO OU PECA DE ACO,UTILIZANDO MAQUINA DE SOLDA ELETROMOTORIZADA  </t>
  </si>
  <si>
    <t>CE0375</t>
  </si>
  <si>
    <t xml:space="preserve">05.025.0029-1      </t>
  </si>
  <si>
    <t xml:space="preserve">SOLDA DE TOPO,DESCENDENTE,EM CHAPA DE ACO CHANFRADA DE 5/16" DE ESPESSURA,PARA SERVICO DE ASSENTAMENTO DE TUBULACAO OU PECA DE ACO,UTILIZANDO CONVERSOR MOVIDO A OLEO DIESEL  </t>
  </si>
  <si>
    <t>CE0376</t>
  </si>
  <si>
    <t xml:space="preserve">05.025.0030-0      </t>
  </si>
  <si>
    <t xml:space="preserve">SOLDA DE TOPO,DESCENDENTE,EM CHAPA DE ACO CHANFRADA DE 5/16" DE ESPESSURA,PARA SERVICO DE ASSENTAMENTO DE TUBULACAO OU PECA DE ACO,UTILIZANDO MAQUINA DE SOLDA ELETROMOTORIZADA  </t>
  </si>
  <si>
    <t>CE0377</t>
  </si>
  <si>
    <t xml:space="preserve">05.025.0031-1      </t>
  </si>
  <si>
    <t xml:space="preserve">SOLDA DE TOPO,DESCENDENTE,EM CHAPA DE ACO CHANFRADA DE 3/8" DE ESPESSURA,PARA SERVICO DE ASSENTAMENTO DE TUBULACAO OU PECA DE ACO,UTILIZANDO CONVERSOR MOVIDO A OLEO DIESEL  </t>
  </si>
  <si>
    <t>CE0378</t>
  </si>
  <si>
    <t xml:space="preserve">05.025.0032-0      </t>
  </si>
  <si>
    <t xml:space="preserve">SOLDA DE TOPO,DESCENDENTE,EM CHAPA DE ACO CHANFRADA DE 3/8" DE ESPESSURA,PARA SERVICO DE ASSENTAMENTO DE TUBULACAO OU PECA DE ACO,UTILIZANDO MAQUINA DE SOLDA ELETROMOTORIZADA  </t>
  </si>
  <si>
    <t>CE0379</t>
  </si>
  <si>
    <t xml:space="preserve">05.025.0033-1      </t>
  </si>
  <si>
    <t xml:space="preserve">SOLDA DE TOPO,DESCENDENTE,EM CHAPA DE ACO CHANFRADA DE 1/2" DE ESPESSURA,PARA SERVICO DE ASSENTAMENTO DE TUBULACAO OU PECA DE ACO,UTILIZANDO CONVERSOR MOVIDO A OLEO DIESEL  </t>
  </si>
  <si>
    <t>CE0380</t>
  </si>
  <si>
    <t xml:space="preserve">05.025.0034-0      </t>
  </si>
  <si>
    <t xml:space="preserve">SOLDA DE TOPO,DESCENDENTE,EM CHAPA DE ACO CHANFRADA DE 1/2" DE ESPESSURA,PARA SERVICO DE ASSENTAMENTO DE TUBULACAO OU PECA DE ACO,UTILIZANDO MAQUINA DE SOLDA ELETROMOTORIZADA  </t>
  </si>
  <si>
    <t>CE0381</t>
  </si>
  <si>
    <t xml:space="preserve">05.025.0035-1      </t>
  </si>
  <si>
    <t xml:space="preserve">SOLDA DE TOPO,DESCENDENTE,EM CHAPA DE ACO CHANFRADA DE 5/8" DE ESPESSURA,PARA SERVICO DE ASSENTAMENTO DE TUBULACAO OU PECA DE ACO,UTILIZANDO CONVERSOR MOVIDO A OLEO DIESEL  </t>
  </si>
  <si>
    <t>CE0382</t>
  </si>
  <si>
    <t xml:space="preserve">05.025.0036-0      </t>
  </si>
  <si>
    <t xml:space="preserve">SOLDA DE TOPO,DESCENDENTE,EM CHAPA DE ACO CHANFRADA DE 5/8" DE ESPESSURA,PARA SERVICO DE ASSENTAMENTO DE TUBULACAO OU PECA DE ACO,UTILIZANDO MAQUINA DE SOLDA ELETROMOTORIZADA  </t>
  </si>
  <si>
    <t>CE0383</t>
  </si>
  <si>
    <t xml:space="preserve">05.025.0041-1      </t>
  </si>
  <si>
    <t xml:space="preserve">SOLDA DE TOPO,DESCENDENTE,EM CHAPA ACO CHANFRADA A 30°,DE 1/4" DE ESPESSURA,UTILIZANDO CONVERSOR ELETROMOTORIZADO,E ADMITINDO UM TEMPO PRODUTIVO DE 75%  </t>
  </si>
  <si>
    <t>CE0384</t>
  </si>
  <si>
    <t xml:space="preserve">05.025.0042-0      </t>
  </si>
  <si>
    <t xml:space="preserve">SOLDA DE TOPO,DESCENDENTE,EM CHAPA DE ACO CHANFRADA A 30°,DE 1/4" DE ESPESSURA,UTILIZANDO MAQUINA DE SOLDA A OLEO DIESEL  </t>
  </si>
  <si>
    <t>CE0385</t>
  </si>
  <si>
    <t xml:space="preserve">05.025.0043-1      </t>
  </si>
  <si>
    <t xml:space="preserve">SOLDA DE TOPO,DESCENDENTE,EM CHAPA DE ACO CHANFRADA A 30°,DE 5/16" DE ESPESSURA,UTILIZANDO CONVERSOR ELETROMOTORIZADO,EADMITINDO UM TEMPO PRODUTIVO DE 75%  </t>
  </si>
  <si>
    <t>CE0386</t>
  </si>
  <si>
    <t xml:space="preserve">05.025.0044-0      </t>
  </si>
  <si>
    <t xml:space="preserve">SOLDA DE TOPO,DESCENDENTE,EM CHAPA DE ACO CHANFRADA A 30°,DE 5/16" DE ESPESSURA,UTILIZANDO MAQUINA DE SOLDA A OLEO DIESEL  </t>
  </si>
  <si>
    <t>CE0387</t>
  </si>
  <si>
    <t xml:space="preserve">05.025.0045-1      </t>
  </si>
  <si>
    <t xml:space="preserve">SOLDA DE TOPO,DESCENDENTE,EM CHAPA DE ACO CHANFRADA A 30°,DE 3/8" DE ESPESSURA,UTILIZANDO CONVERSOR ELETROMOTORIZADO,E ADMITINDO UM TEMPO PRODUTIVO DE 75%  </t>
  </si>
  <si>
    <t>CE0388</t>
  </si>
  <si>
    <t xml:space="preserve">05.025.0046-0      </t>
  </si>
  <si>
    <t xml:space="preserve">SOLDA DE TOPO,DESCENDENTE,EM CHAPA DE ACO CHANFRADA A 30°,DE 3/8" DE ESPESSURA,UTILIZANDO MAQUINA DE SOLDA A OLEO DIESEL  </t>
  </si>
  <si>
    <t>CE0389</t>
  </si>
  <si>
    <t xml:space="preserve">05.025.0047-1      </t>
  </si>
  <si>
    <t xml:space="preserve">SOLDA DE TOPO,DESCENDENTE,EM CHAPA DE ACO CHANFRADA A 30°,DE 1/2" DE ESPESSURA,UTILIZANDO CONVERSOR ELETROMOTORIZADO,E ADMITINDO UM TEMPO PRODUTIVO DE 75%  </t>
  </si>
  <si>
    <t>CE0390</t>
  </si>
  <si>
    <t xml:space="preserve">05.025.0048-0      </t>
  </si>
  <si>
    <t xml:space="preserve">SOLDA DE TOPO,DESCENDENTE,EM CHAPA DE ACO CHANFRADA A 30°,DE 1/2" DE ESPESSURA,UTILIZANDO MAQUINA DE SOLDA A OLEO DIESEL  </t>
  </si>
  <si>
    <t>CE0391</t>
  </si>
  <si>
    <t xml:space="preserve">05.025.0049-0      </t>
  </si>
  <si>
    <t xml:space="preserve">SOLDA DE TOPO EM VERGALHOES DE ACO,COM DIAMETRO DE 1/4"  </t>
  </si>
  <si>
    <t>CE0392</t>
  </si>
  <si>
    <t xml:space="preserve">05.025.0050-0      </t>
  </si>
  <si>
    <t xml:space="preserve">SOLDA DE TOPO EM VERGALHOES DE ACO,COM DIAMETRO DE 3/8"  </t>
  </si>
  <si>
    <t>CE0393</t>
  </si>
  <si>
    <t xml:space="preserve">05.025.0051-0      </t>
  </si>
  <si>
    <t xml:space="preserve">SOLDA DE TOPO EM VERGALHOES DE ACO,COM DIAMETRO DE 1/2"  </t>
  </si>
  <si>
    <t>CE0394</t>
  </si>
  <si>
    <t xml:space="preserve">05.025.0052-0      </t>
  </si>
  <si>
    <t xml:space="preserve">SOLDA DE TOPO EM VERGALHOES DE ACO,COM DIAMETRO DE 5/8"  </t>
  </si>
  <si>
    <t>CE0395</t>
  </si>
  <si>
    <t xml:space="preserve">05.025.0053-0      </t>
  </si>
  <si>
    <t xml:space="preserve">SOLDA DE TOPO EM VERGALHOES DE ACO,COM DIAMETRO DE 1"  </t>
  </si>
  <si>
    <t>CE0409</t>
  </si>
  <si>
    <t xml:space="preserve">05.032.0001-0      </t>
  </si>
  <si>
    <t xml:space="preserve">ESCORAMENTO DE POSTE DE CONCRETO OU METALICO  </t>
  </si>
  <si>
    <t>CE0410</t>
  </si>
  <si>
    <t xml:space="preserve">05.033.0001-0      </t>
  </si>
  <si>
    <t xml:space="preserve">ENCHIMENTO DE VAO SOBRE ABOBADA DE TUNEL,COM PEDRA-DE-MAO JOGADA,INCLUSIVE FORNECIMENTO DESTA  </t>
  </si>
  <si>
    <t>CE0411</t>
  </si>
  <si>
    <t xml:space="preserve">05.033.0002-0      </t>
  </si>
  <si>
    <t xml:space="preserve">ENCHIMENTO DE VAO SOBRE ABOBADA DE TUNEL,COM PEDRA-DE-MAO ARRUMADA,INCLUSIVE FORNECIMENTO DESTA  </t>
  </si>
  <si>
    <t>CE0412</t>
  </si>
  <si>
    <t xml:space="preserve">05.033.0003-0      </t>
  </si>
  <si>
    <t xml:space="preserve">ARRUMACAO DE MATERIAL ROCHOSO,EM BLOCOS DE ATE 15KG,EM PILHAS REGULARES,REFERINDO-SE O CUSTO AO MATERIAL SOLTO,EXCLUSIVEESTE  </t>
  </si>
  <si>
    <t>CE0413</t>
  </si>
  <si>
    <t xml:space="preserve">05.035.0001-0      </t>
  </si>
  <si>
    <t xml:space="preserve">CERCA DE VEDACAO DE TERRENO COM MOUROES DE MADEIRA DE LEI DE 3"X3",COM 2,00M DE ALTURA LIVRE E 0,50M ENTERRADOS,ESPACADOS DE 3,00M,COM 7 FIOS CORRIDOS DE ARAME FARPADO Nº14.FORNECIMENTO E COLOCACAO  </t>
  </si>
  <si>
    <t>CE0414</t>
  </si>
  <si>
    <t xml:space="preserve">05.035.0002-0      </t>
  </si>
  <si>
    <t xml:space="preserve">CERCA DE VEDACAO DE TERRENO COM MOUROES DE MADEIRA DE LEI DE 3"X3",COM 1,50M DE ALTURA LIVRE E 0,50M ENTERRADOS,ESPACADOS DE 3,00M,COM 5 FIOS CORRIDOS DE ARAME FARPADO Nº14.FORNECIMENTO E COLOCACAO  </t>
  </si>
  <si>
    <t>CE0415</t>
  </si>
  <si>
    <t xml:space="preserve">05.035.0003-0      </t>
  </si>
  <si>
    <t xml:space="preserve">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  </t>
  </si>
  <si>
    <t>CE0416</t>
  </si>
  <si>
    <t xml:space="preserve">05.035.0004-0      </t>
  </si>
  <si>
    <t xml:space="preserve">CERCA CONSTRUIDA COM MOUROES RETOS DE CONCRETO ARMADO,COMPRIMENTO DE 2,50M,ESPACADOS DE 3,00M,CRAVADOS 0,50M NO SOLO,COM5 FIOS CORRIDOS DE ARAME LISO GALVANIZADO Nº 12.FORNECIMENTO E COLOCACAO  </t>
  </si>
  <si>
    <t>CE0417</t>
  </si>
  <si>
    <t xml:space="preserve">05.035.0005-0      </t>
  </si>
  <si>
    <t xml:space="preserve">CERCA CONSTRUIDA COM MOUROES RETOS DE CONCRETO ARMADO,COMPRIMENTO DE 2,50M,ESPACADOS DE 3,00M,CRAVADOS 0,50M NO SOLO,COM8 FIOS CORRIDOS DE ARAME FARPADO Nº 14.FORNECIMENTO E COLOCACAO  </t>
  </si>
  <si>
    <t>CE0418</t>
  </si>
  <si>
    <t xml:space="preserve">05.035.0006-0      </t>
  </si>
  <si>
    <t xml:space="preserve">CERCA CONSTRUIDA COM MOUROES CURVOS DE CONCRETO ARMADO,ALTURA DE 2,90M MAIS 0,44M DE PONTA INCLINADA,ESPACOS DE 3,00M,CRAVADOS 0,50M NO SOLO,COM 11 FIOS CORRIDOS DE ARAME LISO GALVANIZADO Nº 12.FORNECIMENTO E COLOCACAO  </t>
  </si>
  <si>
    <t>CE0419</t>
  </si>
  <si>
    <t xml:space="preserve">05.035.0010-0      </t>
  </si>
  <si>
    <t xml:space="preserve">CERCA DIVISORIA COM MOUROES DE MADEIRA DE LEI DE 3"X3",COM 2,00M DE ALTURA LIVRE,0,50M ENTERRADOS,ESPACADOS DE 3,00M,COM4 FIOS DE ARAME FARPADO.FORNECIMENTO E COLOCACAO  </t>
  </si>
  <si>
    <t>CE0420</t>
  </si>
  <si>
    <t xml:space="preserve">05.035.0015-0      </t>
  </si>
  <si>
    <t xml:space="preserve">CERCA DE ARAME FARPADO,CONSTITUIDA DE 4 FIOS DE ARAME GALVANIZADO,DE 2MM DE ESPESSURA,EXCLUSIVE ESTICADORES E POSTES.FORNECIMENTO E COLOCACAO  </t>
  </si>
  <si>
    <t>CE0421</t>
  </si>
  <si>
    <t xml:space="preserve">05.035.0016-0      </t>
  </si>
  <si>
    <t xml:space="preserve">CERCA DE ARAME FARPADO,CONSTITUIDA DE 4 FIOS DE ARAME GALVANIZADO,DE 2MM DE ESPESSURA,INCLUSIVE FORNECIMENTO E ASSENTAMENTO DE MOUROES DE CONCRETO ARMADO (CADA 3,00M),FUNDIDOS NO LOCAL E ESTICADORES (CADA 48,00M E NOS DESVIOS).FORNECIMENTOE COLOCACAO  </t>
  </si>
  <si>
    <t>CE0422</t>
  </si>
  <si>
    <t xml:space="preserve">05.038.0001-0      </t>
  </si>
  <si>
    <t xml:space="preserve">MURO DE CONCRETO PRE-MOLDADO COM 1,80M DE ALTURA,ESPESSURA DE 3 A 4CM,COM MONTANTES ESPACADOS DE 1,50M,INCLUSIVE ESCAVACAO,REATERRO E FUNDACOES EM CONCRETO  </t>
  </si>
  <si>
    <t>CE0423</t>
  </si>
  <si>
    <t xml:space="preserve">05.040.0870-0      </t>
  </si>
  <si>
    <t xml:space="preserve">RASPAGEM,CALAFETACAO E ENCERAMENTO DE PISO DE TACOS COMUNS OU SOALHO DE MADEIRA,COM UMA DEMAO DE CERA  </t>
  </si>
  <si>
    <t>CE0424</t>
  </si>
  <si>
    <t xml:space="preserve">05.041.0875-0      </t>
  </si>
  <si>
    <t xml:space="preserve">RASPAGEM,CALAFETACAO E APLICACAO DE TRES DEMAOS DE RESINA LIQUIDA A BASE DE UREIA-FORMOL,EM TACOS OU SOALHO DE MADEIRA  </t>
  </si>
  <si>
    <t>CE0425</t>
  </si>
  <si>
    <t xml:space="preserve">05.042.0880-0      </t>
  </si>
  <si>
    <t xml:space="preserve">ENCERAMENTO DE PISO DE QUALQUER NATUREZA,UMA DEMAO  </t>
  </si>
  <si>
    <t>CE0426</t>
  </si>
  <si>
    <t xml:space="preserve">05.050.0001-0      </t>
  </si>
  <si>
    <t xml:space="preserve">PLACA DE INAUGURACAO EM ALUMINIO,MEDINDO (0,40X0,60)M,COM 1MM DE ESPESSURA,COM INSCRICAO EM PLOTTER.FORNECIMENTO E COLOCACAO  </t>
  </si>
  <si>
    <t>CE0427</t>
  </si>
  <si>
    <t xml:space="preserve">05.050.0008-0      </t>
  </si>
  <si>
    <t xml:space="preserve">PLACA DE INAUGURACAO EM BRONZE COM AS DIMENSOES DE (0,35X0,50)M.FORNECIMENTO E COLOCACAO  </t>
  </si>
  <si>
    <t>CE0428</t>
  </si>
  <si>
    <t xml:space="preserve">05.054.0001-0      </t>
  </si>
  <si>
    <t xml:space="preserve">PLACA DE ACRILICO PARA IDENTIFICACAO DE PORTAS,MEDINDO (25X8)CM.FORNECIMENTO E COLOCACAO  </t>
  </si>
  <si>
    <t>CE0429</t>
  </si>
  <si>
    <t xml:space="preserve">05.054.0015-0      </t>
  </si>
  <si>
    <t xml:space="preserve">PLACA DE ACRILICO,DESENHADA,INDICANDO SANITARIO MASCULINO OU FEMININO,DE (39X19)CM.FORNECIMENTO E COLOCACAO  </t>
  </si>
  <si>
    <t>CE0430</t>
  </si>
  <si>
    <t xml:space="preserve">05.055.0010-0      </t>
  </si>
  <si>
    <t xml:space="preserve">LETRA CAIXA DE ACO INOX POLIDO OU ESCOVADO,COM 20CM DE ALTURA,ESPESSURA DE 2CM,COM PINOS PARA FIXACAO.FORNECIMENTO E COLOCACAO  </t>
  </si>
  <si>
    <t>CE0432</t>
  </si>
  <si>
    <t xml:space="preserve">05.056.0001-0      </t>
  </si>
  <si>
    <t xml:space="preserve">PLACA DE FERRO ESMALTADO DE 12X18CM COM NUMERACAO PARA IDENTIFICACAO DE IMOVEL EM LOGRADOURO.FORNECIMENTO E COLOCACAO  </t>
  </si>
  <si>
    <t>CE0433</t>
  </si>
  <si>
    <t xml:space="preserve">05.056.0002-0      </t>
  </si>
  <si>
    <t xml:space="preserve">PLACA DE FERRO ESMALTADO FORMA ELIPTICA,Nº13,PARA IDENTIFICACAO DE MARCADOR,DE LUZ OU GAS OU OUTRO,EM CONJUNTO HABITACIONAL.FORNECIMENTO E COLOCACAO  </t>
  </si>
  <si>
    <t>CE0434</t>
  </si>
  <si>
    <t xml:space="preserve">05.058.0010-0      </t>
  </si>
  <si>
    <t xml:space="preserve">PLASTICO NA COR PRETA,DESTINADO A PROTECAO DE TELHADOS,MOVEIS E PISOS,COM 0,15MM DE ESPESSURA,REUTILIZADO 5 VEZES,INCLUSIVE RETIRADA.FORNECIMENTO E COLOCACAO  </t>
  </si>
  <si>
    <t>CE0437</t>
  </si>
  <si>
    <t xml:space="preserve">05.075.0005-0      </t>
  </si>
  <si>
    <t xml:space="preserve">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  </t>
  </si>
  <si>
    <t>CE0438</t>
  </si>
  <si>
    <t xml:space="preserve">05.075.0006-0      </t>
  </si>
  <si>
    <t xml:space="preserve">CRAVACAO DE PERFIL "H" DE 6"X6",1ª ALMA,ATE 4,50M DE COMPRIMENTO,ADMITINDO-SE SUA UTILIZACAO 4 VEZES,P/EXEC.DE PRANCHADAHORIZ.,INCL.FORN.CONS IDERA-SE A CRAVACAO C/BATE-ESTACAS E RETIRADA C/PORTICO MOVEL DEPOIS DA REDUCAO DO ATRITO,EMPREGANDO-SE MACACOS,TRANSP.INT.C/TRATOR E LIMPEZA DO PERFIL APOS CADA UTILIZACAO  </t>
  </si>
  <si>
    <t>CE0439</t>
  </si>
  <si>
    <t xml:space="preserve">05.075.0007-1      </t>
  </si>
  <si>
    <t xml:space="preserve">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  </t>
  </si>
  <si>
    <t>CE0440</t>
  </si>
  <si>
    <t xml:space="preserve">05.075.0008-0      </t>
  </si>
  <si>
    <t xml:space="preserve">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  </t>
  </si>
  <si>
    <t>CE0441</t>
  </si>
  <si>
    <t xml:space="preserve">05.077.0001-0      </t>
  </si>
  <si>
    <t xml:space="preserve">ESCORAMENTO DE VALAS EM PRANCHADA HORIZONTAL,EMPREGANDO-SE MADEIRA DE 3ª E PERFIL METALICO "H" DE 6"X6",REUTILIZADOS EM5 VEZES,INCLUSIVE FORNECIMENTO DE TODOS OS MATERIAIS,COLOCACAO E RETIRADA  </t>
  </si>
  <si>
    <t>CE0442</t>
  </si>
  <si>
    <t xml:space="preserve">05.080.0020-0      </t>
  </si>
  <si>
    <t xml:space="preserve">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  </t>
  </si>
  <si>
    <t>CE0443</t>
  </si>
  <si>
    <t xml:space="preserve">05.080.0025-0      </t>
  </si>
  <si>
    <t xml:space="preserve">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  </t>
  </si>
  <si>
    <t>CE0444</t>
  </si>
  <si>
    <t xml:space="preserve">05.080.0030-0      </t>
  </si>
  <si>
    <t xml:space="preserve">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  </t>
  </si>
  <si>
    <t>CE0445</t>
  </si>
  <si>
    <t xml:space="preserve">05.080.0040-0      </t>
  </si>
  <si>
    <t xml:space="preserve">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  </t>
  </si>
  <si>
    <t>CE0446</t>
  </si>
  <si>
    <t xml:space="preserve">05.080.0045-0      </t>
  </si>
  <si>
    <t xml:space="preserve">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  </t>
  </si>
  <si>
    <t>CE0447</t>
  </si>
  <si>
    <t xml:space="preserve">05.080.0050-0      </t>
  </si>
  <si>
    <t xml:space="preserve">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  </t>
  </si>
  <si>
    <t>CE0448</t>
  </si>
  <si>
    <t xml:space="preserve">05.080.0060-0      </t>
  </si>
  <si>
    <t xml:space="preserve">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  </t>
  </si>
  <si>
    <t>CE0449</t>
  </si>
  <si>
    <t xml:space="preserve">05.080.0065-0      </t>
  </si>
  <si>
    <t xml:space="preserve">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  </t>
  </si>
  <si>
    <t>CE0450</t>
  </si>
  <si>
    <t xml:space="preserve">05.080.0070-0      </t>
  </si>
  <si>
    <t xml:space="preserve">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  </t>
  </si>
  <si>
    <t>CE0451</t>
  </si>
  <si>
    <t xml:space="preserve">05.081.0010-0      </t>
  </si>
  <si>
    <t xml:space="preserve">ENSECADEIRA DE ESTACAS-PRANCHAS DE ACO EM CAVAS OU VALAS COM 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  </t>
  </si>
  <si>
    <t>CE0452</t>
  </si>
  <si>
    <t xml:space="preserve">05.081.0012-0      </t>
  </si>
  <si>
    <t xml:space="preserve">ENSECADEIRA DE ESTACAS-PRANCHAS DE ACO EM CAVAS OU VALAS COM 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  </t>
  </si>
  <si>
    <t>CE0453</t>
  </si>
  <si>
    <t xml:space="preserve">05.081.0015-0      </t>
  </si>
  <si>
    <t xml:space="preserve">ENSECADEIRA DE ESTACAS-PRANCHAS DE ACO EM CAVAS OU VALAS COM 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  </t>
  </si>
  <si>
    <t>CE0454</t>
  </si>
  <si>
    <t xml:space="preserve">05.081.0017-0      </t>
  </si>
  <si>
    <t xml:space="preserve">ENSECADEIRA DE ESTACAS-PRANCHAS DE ACO EM CAVAS OU VALAS COM 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  </t>
  </si>
  <si>
    <t>CE0455</t>
  </si>
  <si>
    <t xml:space="preserve">05.081.0020-0      </t>
  </si>
  <si>
    <t xml:space="preserve">ENSECADEIRA DE ESTACAS-PRANCHAS DE ACO EM CAVAS OU VALAS COM 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  </t>
  </si>
  <si>
    <t>CE0456</t>
  </si>
  <si>
    <t xml:space="preserve">05.081.0022-0      </t>
  </si>
  <si>
    <t xml:space="preserve">ENSECADEIRA DE ESTACAS-PRANCHAS DE ACO EM CAVAS OU VALAS COM 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  </t>
  </si>
  <si>
    <t>CE0457</t>
  </si>
  <si>
    <t xml:space="preserve">05.081.0025-0      </t>
  </si>
  <si>
    <t xml:space="preserve">ENSECADEIRA DE ESTACAS-PRANCHAS DE ACO EM CAVAS OU VALAS COM 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  </t>
  </si>
  <si>
    <t>CE0458</t>
  </si>
  <si>
    <t xml:space="preserve">05.081.0027-0      </t>
  </si>
  <si>
    <t xml:space="preserve">ENSECADEIRA DE ESTACAS-PRANCHAS DE ACO EM CAVAS OU VALAS COM 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  </t>
  </si>
  <si>
    <t>CE0459</t>
  </si>
  <si>
    <t xml:space="preserve">05.081.0029-0      </t>
  </si>
  <si>
    <t xml:space="preserve">ENSECADEIRA DE ESTACAS-PRANCHAS DE ACO EM CAVAS OU VALAS COM 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  </t>
  </si>
  <si>
    <t>CE0460</t>
  </si>
  <si>
    <t xml:space="preserve">05.085.0010-1      </t>
  </si>
  <si>
    <t xml:space="preserve">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  </t>
  </si>
  <si>
    <t>CE0461</t>
  </si>
  <si>
    <t xml:space="preserve">05.085.0011-0      </t>
  </si>
  <si>
    <t xml:space="preserve">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  </t>
  </si>
  <si>
    <t>CE0462</t>
  </si>
  <si>
    <t xml:space="preserve">05.085.0012-0      </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</si>
  <si>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  </t>
  </si>
  <si>
    <t>CE0463</t>
  </si>
  <si>
    <t xml:space="preserve">05.085.0013-1      </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</si>
  <si>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  </t>
  </si>
  <si>
    <t>CE0464</t>
  </si>
  <si>
    <t xml:space="preserve">05.085.0014-0      </t>
  </si>
  <si>
    <t xml:space="preserve">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  </t>
  </si>
  <si>
    <t>CE0465</t>
  </si>
  <si>
    <t xml:space="preserve">05.085.0015-0      </t>
  </si>
  <si>
    <t xml:space="preserve">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  </t>
  </si>
  <si>
    <t>CE0466</t>
  </si>
  <si>
    <t xml:space="preserve">05.085.0016-1      </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</si>
  <si>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  </t>
  </si>
  <si>
    <t>CE0467</t>
  </si>
  <si>
    <t xml:space="preserve">05.085.0017-0      </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</si>
  <si>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  </t>
  </si>
  <si>
    <t>CE0468</t>
  </si>
  <si>
    <t xml:space="preserve">05.085.0018-0      </t>
  </si>
  <si>
    <t xml:space="preserve">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  </t>
  </si>
  <si>
    <t>CE0469</t>
  </si>
  <si>
    <t xml:space="preserve">05.085.0019-0      </t>
  </si>
  <si>
    <t xml:space="preserve">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  </t>
  </si>
  <si>
    <t>CE0470</t>
  </si>
  <si>
    <t xml:space="preserve">05.085.0020-0      </t>
  </si>
  <si>
    <t xml:space="preserve">ENSECADEIRA SIMPLES(ESCORAMENTO FECHADO)ESTACAS-PRANCHAS PECAS MADEIRA 3"X9",S/ENCAIXE,CAIXAS ATE 4,00M VAO,MEDIDA SUPERFICIE UTIL COBRINDO PAREDE CAIXA,ATE 3,00M PROFUND.,CRAVACAOEXEC.MANUALME NTE S/FICHA E EXTRACAO C/"TIRFOR"OU MACACO.FORN.,EXECUCAO E RETIRADA DOS MAT.ESTACAS USADAS 4 VEZES,GUIASE ESTRONCAS 3 VEZES  </t>
  </si>
  <si>
    <t>CE0471</t>
  </si>
  <si>
    <t xml:space="preserve">05.085.0021-0      </t>
  </si>
  <si>
    <t xml:space="preserve">ENSECADEIRA SIMPLES(ESCORAMENTO FECHADO)ESTACAS-PRANCHAS PECAS MADEIRA 3"X9",S/ENCAIXE,CAIXAS ATE 4,00M VAO,MEDIDA SUPERFICIE UTIL COBRINDO PAREDE CAIXA,ATE 4,50M PROFUND.,CRAVACAOEXEC.MANUALME NTE S/FICHA E EXTRACAO C/"TIRFOR"OU MACACO.FORN.,EXECUCAO E RETIRADA DOS MAT.ESTACAS USADAS 4 VEZES,GUIASE ESTRONCAS 3 VEZES  </t>
  </si>
  <si>
    <t>CE0472</t>
  </si>
  <si>
    <t xml:space="preserve">05.090.0001-0      </t>
  </si>
  <si>
    <t xml:space="preserve">ENSECADEIRA SIMPLES(ESCORAMENTO FECHADO)DE ESTACAS-PRANCHAS DE MADEIRA DE 3ª DE 3"X9",SERRADO,SEM ENCAIXE,EM VALAS ATE 3,00M DE LARGURA E ATE 3,00M DE PROFUNDIDADE,SENDO A CRAVACAOMANUAL E SEM FICHA E A EXTRACAO COM PA CARREGADEIRA.ESTACAS,LONGARINA S E ESTRONCAS USADAS 3 VEZES  </t>
  </si>
  <si>
    <t>CE0473</t>
  </si>
  <si>
    <t xml:space="preserve">05.090.0002-0      </t>
  </si>
  <si>
    <t xml:space="preserve">ENSECADEIRA SIMPLES(ESCORAMENTO FECHADO)DE ESTACAS-PRANCHAS DE MADEIRA DE 3ª DE 3"X9",SERRADO,SEM ENCAIXE,EM VALAS DE ATE 3,00M DE LARGURA E ATE 3,00M DE PROFUNDIDADE,SENDO A CRAVACAO MANUAL E SEM FICHA E A EXTRACAO COM PA CARREGADEIRA.ESTACAS,LONGARINA S E ESTRONCAS USADAS 2 VEZES  </t>
  </si>
  <si>
    <t>CE0474</t>
  </si>
  <si>
    <t xml:space="preserve">05.095.0001-0      </t>
  </si>
  <si>
    <t xml:space="preserve">PRANCHADA HORIZONTAL EM ESCORAMENTO FECHADO DE MESMA DENOMINACAO,ATE 8,00M DE PROFUNDIDADE,APOIADA EM PERFIS,EXCLUSIVE ESTES.PRANCHAS EM PECAS DE MADEIRA DE 3ª DE 3"X12",NO COMPRIMENTO MAXIMO DE 2,50M,CALCADAS COM MADEIRA DE 3ª,APROVEITADAS4,5 VEZES,INCLUSIVE FORNECIMENTO,COLOCACAO,RETIRAD A E TRANSPORTE INTERNO COM CAMINHAO BASCULANTE  </t>
  </si>
  <si>
    <t>CE0475</t>
  </si>
  <si>
    <t xml:space="preserve">05.095.0002-1      </t>
  </si>
  <si>
    <t xml:space="preserve">PRANCHADA HORIZONTAL EM ESCORAMENTO FECHADO DE MESMA DENOMINACAO,ATE 6,00M DE PROFUNDIDADE,APOIADA EM PERFIS,EXCLUSIVE ESTES.PRANCHAS EM PECAS DE MADEIRA DE 3ª DE 3"X9",NO COMPRIMENTO MAXIMO DE 2,00M,CALCADAS COM MESMO MATERIAL,APROVEITADAS3 VEZES,INCLUSIVE FORNECIMENTO,COLOCACAO,RETIRAD A E TRASNPORTE INTERNO COM CAMINHAO BASCULANTE  </t>
  </si>
  <si>
    <t>CE0476</t>
  </si>
  <si>
    <t xml:space="preserve">05.098.0002-0      </t>
  </si>
  <si>
    <t xml:space="preserve">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  </t>
  </si>
  <si>
    <t>CE0477</t>
  </si>
  <si>
    <t xml:space="preserve">05.099.0001-1      </t>
  </si>
  <si>
    <t xml:space="preserve">CONSOLO DE PERFIL DE ACO,COM PESO ATE 10KG,PARA SUPORTES DE GUIA(VIGA,LONGARINA),EM TRABALHOS DE ESCORAMENTO E CONGENERES,SOLDADO EM ESTACA DO MESMO MATERIAL,INCLUSIVE FORNECIMENTO,COLOCACAO E RETIRADA,ADMITINDO-SE SUA UTILIZACAO 10 VEZES  </t>
  </si>
  <si>
    <t>CE0478</t>
  </si>
  <si>
    <t xml:space="preserve">05.099.0002-1      </t>
  </si>
  <si>
    <t xml:space="preserve">GUIA(VIGA,LONGARINA) DE PERFIL DE ACO "I",DE 6",1ª ALMA,EM TRABALHOS DE ESCORAMENTO E CONGENERES,SOLDADA SOBRE CONSOLOSE ESTACAS,ESTAS INTERVALADAS DE 1,50 A 2,00M,INCLUSIVE FORNECIMENTO,COLOCACAO,RETIRAD A E TRANSPORTE INTERNO COM TRATOR,ADMITINDO-SE SUA UTILIZACAO 7 VEZES  </t>
  </si>
  <si>
    <t>CE0479</t>
  </si>
  <si>
    <t xml:space="preserve">05.099.0003-0      </t>
  </si>
  <si>
    <t xml:space="preserve">GUIA (VIGA,LONGARINA) DE PERFIL DE ACO "I",DE 10",1ª ALMA,EM TRABALHOS DE ESCORAMENTO E CONGENERES,SOLDADA SOBRE CONSOLOS E ESTACAS,ESTAS INTERVALADAS DE 2,00 A 2,50M,INCLUSIVE FORNECIMENTO,COLOCACAO,RETIRAD A E TRANSPORTE INTERNO COM TRATOR,ADMITINDO-SE SUA UTILIZACAO 7 VEZES  </t>
  </si>
  <si>
    <t>CE0480</t>
  </si>
  <si>
    <t xml:space="preserve">05.099.0004-1      </t>
  </si>
  <si>
    <t xml:space="preserve">ESTRONCA(ESCORA)DE PERFIL DE ACO "I",DE 6",1ª ALMA,EM TRABALHOS DE ESCORAMENTO E CONGENERES,TENDO COMPRIMENTO DE 2,50 A3,00M,SOLDADA EM GUIAS,INCLUSIVE FORNECIMENTO,COLOCACAO,RETIRAD A E TRANSPORTE INTERNO COM CAMINHAO,ADMITINDO-SE SUA UTILIZACAO 7 VEZES  </t>
  </si>
  <si>
    <t>CE0536</t>
  </si>
  <si>
    <t xml:space="preserve">05.015.0060-0      </t>
  </si>
  <si>
    <t xml:space="preserve">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  </t>
  </si>
  <si>
    <t>CE0580</t>
  </si>
  <si>
    <t xml:space="preserve">05.100.0900-0      </t>
  </si>
  <si>
    <t xml:space="preserve">UNIDADE REF.P/COMPL.ADM LOCAL,CONSID:CONSUMO AGUA,TEL.ENERGIA ELETRICA,MAT.LIMPEZA E ESCRITORIO,COMPUTADORES,LICENC A OBRA,MOVEIS E UTENSILIOS,AR COND.BEBEDOURO,ART,RRT,FOTOGRA FIASUNIFORMES,DIARIAS,EXAMES ADMISSIONAIS PERIODICOS E DEMISSIONAIS,CURSO CAPACITACAO/TREINAMENTO E ITENS COMPLEMENTEM AS DESP.NECESS.EXCL.DESPESAS SUBSIDIOS ALIM.E TRANSPORTE PESSOAL  </t>
  </si>
  <si>
    <t xml:space="preserve">UR    </t>
  </si>
  <si>
    <t>CE0581</t>
  </si>
  <si>
    <t xml:space="preserve">05.001.0022-0      </t>
  </si>
  <si>
    <t xml:space="preserve">DEMOLICAO DE ESTRUTURA DE CONCRETO CELULAR(LAJES,VIGAS,ETC)  </t>
  </si>
  <si>
    <t>CE0582</t>
  </si>
  <si>
    <t xml:space="preserve">05.001.0025-0      </t>
  </si>
  <si>
    <t xml:space="preserve">DEMOLICAO MANUAL DE ALVENARIA DE BLOCOS DE CONCRETO,INCLUSIVE EMPILHAMENTO LATERAL DENTRO DO CANTEIRO DE SERVICO  </t>
  </si>
  <si>
    <t>CE0583</t>
  </si>
  <si>
    <t xml:space="preserve">05.001.0027-0      </t>
  </si>
  <si>
    <t xml:space="preserve">DEMOLICAO MANUAL DE LAJE PRE-FABRICADA COMPOSTA DE TIJOLOS CERAMICOS,VIGOTAS,ARMACAO E CAMADA DE CAPEAMENTO,INCLUSIVEEMPILHAMEN TO LATERAL DENTRO DO CANTEIRO DE SERVICO  </t>
  </si>
  <si>
    <t>CE0584</t>
  </si>
  <si>
    <t xml:space="preserve">05.001.0049-0      </t>
  </si>
  <si>
    <t xml:space="preserve">REMOCAO DE MADEIRAMENTO DE TELHADO EM TELHA CERAMICA  </t>
  </si>
  <si>
    <t>CE0585</t>
  </si>
  <si>
    <t xml:space="preserve">05.001.0059-0      </t>
  </si>
  <si>
    <t xml:space="preserve">REMOCAO MANUAL DE PISO DE PEDRA PORTUGUESA,INCLUSIVE BASE DE ASSENTAMENTO  </t>
  </si>
  <si>
    <t>CE0586</t>
  </si>
  <si>
    <t xml:space="preserve">05.001.0082-0      </t>
  </si>
  <si>
    <t xml:space="preserve">REMOCAO DE PISO DE ARDOSIA,PEDRA SAO TOME,COM A RESPECTIVA CAMADA DE ASSENTAMENTO  </t>
  </si>
  <si>
    <t>CE0587</t>
  </si>
  <si>
    <t xml:space="preserve">05.001.0084-0      </t>
  </si>
  <si>
    <t xml:space="preserve">REMOCAO DE PISO DE MARMORE OU GRANITO  </t>
  </si>
  <si>
    <t>CE0588</t>
  </si>
  <si>
    <t xml:space="preserve">05.001.0087-0      </t>
  </si>
  <si>
    <t xml:space="preserve">REMOCAO DE PAPEL DE PAREDE,INCLUSIVE LIMPEZA DO EXCESSO DE COLA NA PAREDE  </t>
  </si>
  <si>
    <t>CE0589</t>
  </si>
  <si>
    <t xml:space="preserve">05.001.0088-0      </t>
  </si>
  <si>
    <t xml:space="preserve">REMOCAO DE PISO ELEVADO EM PLACAS  </t>
  </si>
  <si>
    <t>CE0590</t>
  </si>
  <si>
    <t xml:space="preserve">05.001.0089-0      </t>
  </si>
  <si>
    <t xml:space="preserve">REMOCAO DE REVESTIMENTO LAMINADO MELAMINICO EM PAREDES,INCLUSIVE RETIRADA DA COLA  </t>
  </si>
  <si>
    <t>CE0591</t>
  </si>
  <si>
    <t xml:space="preserve">05.001.0090-0      </t>
  </si>
  <si>
    <t xml:space="preserve">REMOCAO DE REVESTIMENTO LAMINADO MELAMINICO EM PISOS,INCLUSIVE RETIRADA DA COLA  </t>
  </si>
  <si>
    <t>CE0592</t>
  </si>
  <si>
    <t xml:space="preserve">05.001.0095-0      </t>
  </si>
  <si>
    <t xml:space="preserve">REMOCAO DE JUNTA DE DILATACAO E VEDACAO  </t>
  </si>
  <si>
    <t>CE0593</t>
  </si>
  <si>
    <t xml:space="preserve">05.001.0100-0      </t>
  </si>
  <si>
    <t xml:space="preserve">REMOCAO CUIDADOSA DE DIVISORIA DE GRANITO  </t>
  </si>
  <si>
    <t>CE0594</t>
  </si>
  <si>
    <t xml:space="preserve">05.001.0105-0      </t>
  </si>
  <si>
    <t xml:space="preserve">REMOCAO CUIDADOSA DE DIVISORIA DE MARMORE  </t>
  </si>
  <si>
    <t>CE0595</t>
  </si>
  <si>
    <t xml:space="preserve">05.001.0106-0      </t>
  </si>
  <si>
    <t xml:space="preserve">REMOCAO DE REVESTIMENTO DE LENCOL DE CHUMBO EM PAREDES  </t>
  </si>
  <si>
    <t>CE0596</t>
  </si>
  <si>
    <t xml:space="preserve">05.001.0149-0      </t>
  </si>
  <si>
    <t xml:space="preserve">ARRANCAMENTO DE CERCAS DE MOIROES E ARAME FARPADO  </t>
  </si>
  <si>
    <t>CE0597</t>
  </si>
  <si>
    <t xml:space="preserve">05.001.0155-0      </t>
  </si>
  <si>
    <t xml:space="preserve">RETIRADA DE TRANSFORMADOR DO LOCAL EM QUE SE ENCONTRA INSTALADO,INCLUSIVE DESLIGAMENTOS ELETRICOS,EXCLUSIVE EQUIPAMENTOPARA CARGA E DESCARGA EM CAMINHAO E TRANSPORTE  </t>
  </si>
  <si>
    <t>CE0598</t>
  </si>
  <si>
    <t xml:space="preserve">05.001.0158-0      </t>
  </si>
  <si>
    <t xml:space="preserve">RETIRADA DE GERADOR DO LOCAL EM QUE SE ENCONTRA INSTALADO,EXCLUSIVE EQUIPAMENTO PARA CARGA E DESCARGA EM CAMINHAO E TRANSPORTE  </t>
  </si>
  <si>
    <t>CE0599</t>
  </si>
  <si>
    <t xml:space="preserve">05.001.0164-0      </t>
  </si>
  <si>
    <t xml:space="preserve">RETIRADA CUIDADOSA DE REVESTIMENTO DE ARGAMASSA(INTERNO OU EXTERNO)  </t>
  </si>
  <si>
    <t>CE0600</t>
  </si>
  <si>
    <t xml:space="preserve">05.001.0177-0      </t>
  </si>
  <si>
    <t xml:space="preserve">TRANSPORTE HORIZONTAL DE MATERIAL DE 1ªCATEGORIA OU ENTULHO,EM CARRINHOS,A 100,00M DE DISTANCIA,INCLUSIVE CARGA A PA  </t>
  </si>
  <si>
    <t>CE0601</t>
  </si>
  <si>
    <t xml:space="preserve">05.001.0178-0      </t>
  </si>
  <si>
    <t xml:space="preserve">TRANSPORTE HORIZONTAL DE MATERIAL DE 1ªCATEGORIA OU ENTULHO,EM CARRINHOS,A 150,00M DE DISTANCIA,INCLUSIVE CARGA A PA  </t>
  </si>
  <si>
    <t>CE0602</t>
  </si>
  <si>
    <t xml:space="preserve">05.001.0179-0      </t>
  </si>
  <si>
    <t xml:space="preserve">TRANSPORTE HORIZONTAL DE MATERIAL DE 1ªCATEGORIA OU ENTULHO,EM CARRINHOS,A 200,00M DE DISTANCIA,INCLUSIVE CARGA A PA  </t>
  </si>
  <si>
    <t>CE0603</t>
  </si>
  <si>
    <t xml:space="preserve">05.001.0250-0      </t>
  </si>
  <si>
    <t xml:space="preserve">TRANSPORTE MANUAL DE MATERIAIS DIVERSOS EM MANGUEZAL,INCLUSIVE CARGA E DESCARGA EM CESTO TIPO COMLURB(MUDA E LIXO)  </t>
  </si>
  <si>
    <t>CE0604</t>
  </si>
  <si>
    <t xml:space="preserve">05.001.0320-0      </t>
  </si>
  <si>
    <t xml:space="preserve">RETIRADA DE LAMA,ESCOMBROS OU DETRITOS DO INTERIOR DE RESERVATORIOS OU CAIXAS ENTERRADAS,UTILIZANDO PROCESSOS DE SUSPENSAO MANUAL,MEDIDO POR VOLUME DE MATERIAL RETIRADO  </t>
  </si>
  <si>
    <t>CE0605</t>
  </si>
  <si>
    <t xml:space="preserve">05.001.0325-0      </t>
  </si>
  <si>
    <t xml:space="preserve">DESOBSTRUCAO DE DRENOS DE MUROS DE CONTENCAO,BUZINOTES DE COBERTURAS E SIMILARES  </t>
  </si>
  <si>
    <t>CE0606</t>
  </si>
  <si>
    <t xml:space="preserve">05.001.0366-0      </t>
  </si>
  <si>
    <t xml:space="preserve">LIMPEZA DE PISOS DE BORRACHA  </t>
  </si>
  <si>
    <t>CE0607</t>
  </si>
  <si>
    <t xml:space="preserve">05.001.0387-0      </t>
  </si>
  <si>
    <t xml:space="preserve">LIMPEZA DE PISOS DE PEDRA  </t>
  </si>
  <si>
    <t>CE0608</t>
  </si>
  <si>
    <t xml:space="preserve">05.001.0410-0      </t>
  </si>
  <si>
    <t xml:space="preserve">LIMPEZA DE PAINEIS DE ALUMINIO  </t>
  </si>
  <si>
    <t>CE0609</t>
  </si>
  <si>
    <t xml:space="preserve">05.001.0415-0      </t>
  </si>
  <si>
    <t xml:space="preserve">LIMPEZA DE PAINEIS DE ACO ESCOVADO  </t>
  </si>
  <si>
    <t>CE0610</t>
  </si>
  <si>
    <t xml:space="preserve">05.001.0608-0      </t>
  </si>
  <si>
    <t xml:space="preserve">FURACAO EM CONCRETO COM FURADEIRA MANUAL E BROCA DE WIDIA DE DIAMETRO DE 5/8"  </t>
  </si>
  <si>
    <t>CE0611</t>
  </si>
  <si>
    <t xml:space="preserve">05.001.0609-0      </t>
  </si>
  <si>
    <t xml:space="preserve">FURACAO EM CONCRETO COM FURADEIRA MANUAL E BROCA DE WIDIA DE DIAMETRO DE 3/4"  </t>
  </si>
  <si>
    <t>CE0612</t>
  </si>
  <si>
    <t xml:space="preserve">05.001.0612-0      </t>
  </si>
  <si>
    <t xml:space="preserve">FURACAO EM CONCRETO COM FURADEIRA MANUAL E BROCA DE WIDIA DE DIAMETRO DE 1"  </t>
  </si>
  <si>
    <t>CE0613</t>
  </si>
  <si>
    <t xml:space="preserve">05.001.0613-0      </t>
  </si>
  <si>
    <t xml:space="preserve">FURACAO EM CONCRETO COM FURADEIRA MANUAL E BROCA DE WIDIA DE DIAMETRO DE 1.1/2"  </t>
  </si>
  <si>
    <t>CE0614</t>
  </si>
  <si>
    <t xml:space="preserve">05.001.0680-0      </t>
  </si>
  <si>
    <t xml:space="preserve">CORTE EM TETO DE GESSO COM MAQUITA  </t>
  </si>
  <si>
    <t>CE0615</t>
  </si>
  <si>
    <t xml:space="preserve">05.001.0690-0      </t>
  </si>
  <si>
    <t xml:space="preserve">CORTE EM PISOS DE MARMORE,MARMORITE OU CERAMICA COM MAQUITA  </t>
  </si>
  <si>
    <t>CE0616</t>
  </si>
  <si>
    <t xml:space="preserve">05.001.0802-0      </t>
  </si>
  <si>
    <t xml:space="preserve">POLIMENTO MANUAL DE PEITORIL DE MARMORE  </t>
  </si>
  <si>
    <t>CE0617</t>
  </si>
  <si>
    <t xml:space="preserve">05.001.0876-0      </t>
  </si>
  <si>
    <t xml:space="preserve">RASPAGEM COM ESPATULA DE ACO OU ESCOVA DE ACO PARA REMOCAO DE CRAQUELE DE PINTURA  </t>
  </si>
  <si>
    <t>CE0618</t>
  </si>
  <si>
    <t xml:space="preserve">05.001.0950-0      </t>
  </si>
  <si>
    <t xml:space="preserve">DESMONTAGEM E REMOCAO MANUAIS DE TUBOS,CONEXOES,REGISTROS,VALVU LAS E SIMILARES,COM JUNTAS FLANGEADAS.CUSTO POR JUNTA DEDN ATE 80MM  </t>
  </si>
  <si>
    <t>CE0619</t>
  </si>
  <si>
    <t xml:space="preserve">05.001.0955-0      </t>
  </si>
  <si>
    <t xml:space="preserve">DESMONTAGEM E REMOCAO MANUAIS DE TUBOS,CONEXOES,REGISTROS,VALVU LAS E SIMILARES,COM JUNTAS FLANGEADAS.CUSTO POR JUNTA DEDN=100 OU 150MM  </t>
  </si>
  <si>
    <t>CE0620</t>
  </si>
  <si>
    <t xml:space="preserve">05.001.0960-0      </t>
  </si>
  <si>
    <t xml:space="preserve">DESMONTAGEM E REMOCAO MANUAIS DE TUBOS,CONEXOES,REGISTROS,VALVU LAS E SIMILARES,COM JUNTAS FLANGEADAS.CUSTO POR JUNTA DEDN=200MM  </t>
  </si>
  <si>
    <t>CE0621</t>
  </si>
  <si>
    <t xml:space="preserve">05.002.0061-0      </t>
  </si>
  <si>
    <t xml:space="preserve">DEMOLICAO COM EQUIPAMENTO DE AR COMPRIMIDO DE LAJE PRE-FABRICADA COMPOSTA DE TIJOLOS CERAMICOS,VIGOTAS,ARMACAO E CAMADADE CAPEAMENTO,INCLUSIVE EMPILHAMENTO LATERAL DENTRO DO CANTERO DE SERVICO  </t>
  </si>
  <si>
    <t>CE0622</t>
  </si>
  <si>
    <t xml:space="preserve">05.002.0062-0      </t>
  </si>
  <si>
    <t xml:space="preserve">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 .(BOTAFORA),CARGA E DESCARGA.MEDIDO PELA AREA X ALTURA DO PREDIO  </t>
  </si>
  <si>
    <t>CE0623</t>
  </si>
  <si>
    <t xml:space="preserve">05.002.0063-0      </t>
  </si>
  <si>
    <t xml:space="preserve">DEMOLICAO DE CONCRETO ARMADO COM ROMPEDOR HIDRAULICO ADAPTADO A ESCAVADEIRA,INCLUSIVE EMPILHAMENTO LATERAL DENTRO DO CANTEIRO DE SERVICO  </t>
  </si>
  <si>
    <t>CE0624</t>
  </si>
  <si>
    <t xml:space="preserve">05.002.0065-0      </t>
  </si>
  <si>
    <t xml:space="preserve">DEMOLICAO E REMOCAO DE ESTRUTURAS METALICAS TRELICADAS DE VERGALHOES E/OU PERFIS LEVES DE ACO,MEDIDAS PELO PESO REMOVIDO  </t>
  </si>
  <si>
    <t>CE0625</t>
  </si>
  <si>
    <t xml:space="preserve">05.002.0070-0      </t>
  </si>
  <si>
    <t xml:space="preserve">DEMOLICAO E REMOCAO COM MACARICO E GUINDASTES,DE ESTRUTURAS METALICAS DE PERFIS PESADOS DE ACO,MEDIDAS PELO PESO REMOVIDO  </t>
  </si>
  <si>
    <t>CE0626</t>
  </si>
  <si>
    <t xml:space="preserve">05.002.0075-0      </t>
  </si>
  <si>
    <t xml:space="preserve">DEMOLICAO E REMOCAO COM MACARICO E GUINDASTES,DE ESTRUTURAS METALICAS OU SIMILARES DE CHAPAS DE ACO,MEDIDAS PELO PESO REMOVIDO  </t>
  </si>
  <si>
    <t>CE0627</t>
  </si>
  <si>
    <t xml:space="preserve">05.002.0081-0      </t>
  </si>
  <si>
    <t xml:space="preserve">DESMONTAGEM E REMOCAO COM AUXILIO DE GUINDASTE,DE TUBOS,CONEXOES,REGISTROS,VALVU LAS E SIMILARES COM JUNTAS FLANGEADAS,CUSTO POR JUNTA,COM DN=200MM  </t>
  </si>
  <si>
    <t>CE0628</t>
  </si>
  <si>
    <t xml:space="preserve">05.002.0082-0      </t>
  </si>
  <si>
    <t xml:space="preserve">DESMONTAGEM E REMOCAO COM AUXILIO DE GUINDASTE,DE TUBOS,CONEXOES,REGISTROS,VALVU LAS E SIMILARES COM JUNTAS FLANGEADAS,CUSTO POR JUNTA,COM DN=250MM  </t>
  </si>
  <si>
    <t>CE0629</t>
  </si>
  <si>
    <t xml:space="preserve">05.002.0083-0      </t>
  </si>
  <si>
    <t xml:space="preserve">DESMONTAGEM E REMOCAO COM AUXILIO DE GUINDASTE,DE TUBOS,CONEXOES,REGISTROS,VALVU LAS E SIMILARES COM JUNTAS FLANGEADAS CUSTO POR JUNTA,COM DN= 300MM  </t>
  </si>
  <si>
    <t>CE0630</t>
  </si>
  <si>
    <t xml:space="preserve">05.002.0084-0      </t>
  </si>
  <si>
    <t xml:space="preserve">DESMONTAGEM E REMOCAO COM AUXILIO DE GUINDASTE,DE TUBOS,CONEXOES,REGISTROS,VALVU LAS E SIMILARES COM JUNTAS FLANGEADAS CUSTO POR JUNTA,COM DN=350MM  </t>
  </si>
  <si>
    <t>CE0631</t>
  </si>
  <si>
    <t xml:space="preserve">05.002.0085-0      </t>
  </si>
  <si>
    <t xml:space="preserve">DESMONTAGEM E REMOCAO COM AUXILIO DE GUINDASTE,DE TUBOS,CONEXOES,REGISTROS,VALVU LAS E SIMILARES COM JUNTAS FLANGEADAS CUSTO POR JUNTA,COM DN=400MM  </t>
  </si>
  <si>
    <t>CE0632</t>
  </si>
  <si>
    <t xml:space="preserve">05.002.0086-0      </t>
  </si>
  <si>
    <t xml:space="preserve">DESMONTAGEM E REMOCAO COM AUXILIO DE GUINDASTE,DE TUBOS,CONEXOES,REGISTROS,VALVU LAS E SIMILARES COM JUNTAS FLANGEADAS CUSTO POR JUNTA,COM DN=450MM  </t>
  </si>
  <si>
    <t>CE0633</t>
  </si>
  <si>
    <t xml:space="preserve">05.002.0087-0      </t>
  </si>
  <si>
    <t xml:space="preserve">DESMONTAGEM E REMOCAO COM AUXILIO DE GUINDASTE,DE TUBOS,CONEXOES,REGISTROS,VALVU LAS E SIMILARES COM JUNTAS FLANGEADAS CUSTO POR JUNTA,COM DN=500MM  </t>
  </si>
  <si>
    <t>CE0634</t>
  </si>
  <si>
    <t xml:space="preserve">05.002.0088-0      </t>
  </si>
  <si>
    <t xml:space="preserve">DESMONTAGEM E REMOCAO COM AUXILIO DE GUINDASTE,DE TUBOS,CONEXOES,REGISTROS,VALVU LAS E SIMILARES COM JUNTAS FLANGEADAS CUSTO POR JUNTA,COM DN=600MM  </t>
  </si>
  <si>
    <t>CE0635</t>
  </si>
  <si>
    <t xml:space="preserve">05.002.0089-0      </t>
  </si>
  <si>
    <t xml:space="preserve">DESMONTAGEM E REMOCAO COM AUXILIO DE GUINDASTE,DE TUBOS,CONEXOES,REGISTROS,VALVU LAS E SIMILARES COM JUNTAS FLANGEADAS CUSTO POR JUNTA,COM DN=700MM  </t>
  </si>
  <si>
    <t>CE0636</t>
  </si>
  <si>
    <t xml:space="preserve">05.002.0090-0      </t>
  </si>
  <si>
    <t xml:space="preserve">DESMONTAGEM E REMOCAO COM AUXILIO DE GUINDASTE,DE TUBOS,CONEXOES,REGISTROS,VALVU LAS E SIMILARES COM JUNTAS FLANGEADAS CUSTO POR JUNTA,COM DN=800MM  </t>
  </si>
  <si>
    <t>CE0637</t>
  </si>
  <si>
    <t xml:space="preserve">05.002.0091-0      </t>
  </si>
  <si>
    <t xml:space="preserve">DESMONTAGEM E REMOCAO COM AUXILIO DE GUINDASTE,DE TUBOS,CONEXOES,REGISTROS,VALVU LAS E SIMILARES COM JUNTAS FLANGEADAS CUSTO POR JUNTA,COM DN=900MM  </t>
  </si>
  <si>
    <t>CE0638</t>
  </si>
  <si>
    <t xml:space="preserve">05.002.0092-0      </t>
  </si>
  <si>
    <t xml:space="preserve">DESMONTAGEM E REMOCAO COM AUXILIO DE GUINDASTE,DE TUBOS,CONEXOES,REGISTROS,VALVU LAS E SIMILARES COM JUNTAS FLANGEADAS CUSTO POR JUNTA,COM DN=1000MM  </t>
  </si>
  <si>
    <t>CE0639</t>
  </si>
  <si>
    <t xml:space="preserve">05.002.0093-0      </t>
  </si>
  <si>
    <t xml:space="preserve">DESMONTAGEM E REMOCAO COM AUXILIO DE GUINDASTE,DE TUBOS,CONEXOES,REGISTROS,VALVU LAS E SIMILARES COM JUNTAS FLANGEADAS CUSTO POR JUNTA,COM DN=1200MM  </t>
  </si>
  <si>
    <t>CE0640</t>
  </si>
  <si>
    <t xml:space="preserve">05.004.0035-0      </t>
  </si>
  <si>
    <t xml:space="preserve">DECAPAGEM CUIDADOSA DE ESCULTURAS,PECAS EM ARGAMASSA E/OU FERRO,COM REMOCAO DE SUCESSIVAS CAMADAS DE TINTAS,EXCLUSIVE RETIRADA E TRANSPORTE  </t>
  </si>
  <si>
    <t>CE0641</t>
  </si>
  <si>
    <t xml:space="preserve">05.004.0040-0      </t>
  </si>
  <si>
    <t xml:space="preserve">LIMPEZA OU PREPARO DE SUPERFICIE DE CONCRETO COM JATO DE AGUA QUENTE COM PRESSAO MINIMA DE 2400LB,SOLVENTE E ESCOVA DE PIACAVA  </t>
  </si>
  <si>
    <t>CE0642</t>
  </si>
  <si>
    <t xml:space="preserve">05.004.0045-0      </t>
  </si>
  <si>
    <t xml:space="preserve">LIMPEZA OU PREPARO DE SUPERFICIE DE CONCRETO COM JATO DE AGUA PRESSURIZADA OU AR,EM CONDICOES QUE PERMITAM UM RENDIMENTOMEDIO DE 5M2/H  </t>
  </si>
  <si>
    <t>CE0643</t>
  </si>
  <si>
    <t xml:space="preserve">05.004.0050-0      </t>
  </si>
  <si>
    <t xml:space="preserve">LIMPEZA OU PREPARO DE SUPERFICIE DE CONCRETO COM JATO DE AGUA PRESSURIZADA OU AR,EM CONDICOES QUE PERMITAM UM RENDIMENTOMEDIO DE 15M2/H  </t>
  </si>
  <si>
    <t>CE0644</t>
  </si>
  <si>
    <t xml:space="preserve">05.004.0055-0      </t>
  </si>
  <si>
    <t xml:space="preserve">LIMPEZA DE SUPERFICIE DE MONUMENTOS HISTORICOS DE ARGAMASSA,FERRO,BRONZE,MARMORE ,GRANITO,RESINA,ETC EXCLUSIVE RETIRADA ETRANSPORTE  </t>
  </si>
  <si>
    <t>CE0645</t>
  </si>
  <si>
    <t xml:space="preserve">05.004.0060-0      </t>
  </si>
  <si>
    <t xml:space="preserve">RESINA PARA PROTECAO DE SUPERFICIE DE MONUMENTOS HISTORICOS.FORNECIMENTO E APLICACAO  </t>
  </si>
  <si>
    <t>CE0646</t>
  </si>
  <si>
    <t xml:space="preserve">05.004.0065-0      </t>
  </si>
  <si>
    <t xml:space="preserve">LIXAMENTO MANUAL PARA LIMPEZA OU PREPARACAO DE ESTRUTURAS METALICAS,UTILIZANDO ESCOVA DE ACO DE 30CM DE CABO,CONSIDERANDO A AREA EFETIVAMENTE LIXADA  </t>
  </si>
  <si>
    <t>CE0647</t>
  </si>
  <si>
    <t xml:space="preserve">05.004.0070-0      </t>
  </si>
  <si>
    <t xml:space="preserve">LIXAMENTO MECANICO PARA LIMPEZA OU PREPARACAO DE ESTRUTURAS METALICAS,UTILIZANDO LIXADEIRA ELETRICA,CONSIDERANDO A AREAEFETIVAMENTE LIXADA  </t>
  </si>
  <si>
    <t>CE0648</t>
  </si>
  <si>
    <t xml:space="preserve">05.004.0080-0      </t>
  </si>
  <si>
    <t xml:space="preserve">LIMPEZA OU PREPARO DE SUPERFICIE DE PISOS E PAREDES DE CONCRETO COM JATO DE MATERIAL ABRASIVO METALICO,SEGUIDO DE AGUA OU AR,CONDICOES QUE NAO PERMITAM O REAPROVEITAMENTO DO MATERIAL ABRASIVO  </t>
  </si>
  <si>
    <t>CE0649</t>
  </si>
  <si>
    <t xml:space="preserve">05.004.0081-0      </t>
  </si>
  <si>
    <t xml:space="preserve">LIMPEZA OU PREPARO DE SUPERFICIE DE PISOS E PAREDES DE CONCRETO COM JATO DE MATERIAL ABRASIVO METALICO,SEGUIDO DE AGUA OU AR,EM CONDICOES QUE PERMITAM O REAPROVEITAMENTO DE 50% DEMATERIAL ABRASIVO  </t>
  </si>
  <si>
    <t>CE0650</t>
  </si>
  <si>
    <t xml:space="preserve">05.004.0083-0      </t>
  </si>
  <si>
    <t xml:space="preserve">LIMPEZA OU PREPARO DE SUPERFICIE DE PISOS E PAREDES DE FERRO OU ACO COM JATO DE MATERIAL ABRASIVO METALICO,SEGUIDO DE AGUA OU AR,EM CONDICOES QUE NAO PERMITAM O REAPROVEITAMENTO DOMATERIAL ABRASIVO  </t>
  </si>
  <si>
    <t>CE0651</t>
  </si>
  <si>
    <t xml:space="preserve">05.004.0084-0      </t>
  </si>
  <si>
    <t xml:space="preserve">LIMPEZA OU PREPARO DE SUPERFICIE DE PISOS E PAREDES DE FERRO OU ACO COM JATO DE MATERIAL ABRASIVO METALICO,SEGUIDO DE AGUA OU AR,EM CONDICOES QUE PERMITAM O REAPROVEITAMENTO DE 50%DO MATERIAL ABRASIVO  </t>
  </si>
  <si>
    <t>CE0652</t>
  </si>
  <si>
    <t xml:space="preserve">05.004.0085-0      </t>
  </si>
  <si>
    <t xml:space="preserve">LIMPEZA OU PREPARO DE SUPERFICIE DE TUBOS E PERFIS DE FERRO OU ACO COM JATO DE MATERIAL ABRASIVO METALICO,SEGUIDO DE AGUA OU AR,EM CONDICOES QUE NAO PERMITAM O REAPROVEITAMENTO DOMATERIAL ABRASIVO  </t>
  </si>
  <si>
    <t>CE0653</t>
  </si>
  <si>
    <t xml:space="preserve">05.004.0086-0      </t>
  </si>
  <si>
    <t xml:space="preserve">LIMPEZA OU PREPARO DE SUPERFICIE DE TUBOS E PERFIS DE FERRO OU ACO COM JATO DE MATERIAL ABRASIVO METALICO,SEGUIDO DE AGUA OU AR,EM CONDICOES QUE PERMITAM O REAPROVEITAMENTO DE 50%DO MATERIAL ABRASIVO  </t>
  </si>
  <si>
    <t>CE0654</t>
  </si>
  <si>
    <t xml:space="preserve">05.004.0090-0      </t>
  </si>
  <si>
    <t xml:space="preserve">REMOCAO DE PICHACAO DE MONUMENTOS HISTORICOS DE ARGAMASSA,FERRO,BRONZE,MARMORE ,GRANITO,ACO CORTEN,PINTURA AUTOMOTIVA,RESINA,ETC,EXCLUSIV E RETIRADA E TRANSPORTE  </t>
  </si>
  <si>
    <t>CE0655</t>
  </si>
  <si>
    <t xml:space="preserve">05.005.0046-0      </t>
  </si>
  <si>
    <t xml:space="preserve">TELA SOLTA DE POLIPROPILENO PARA PROTECAO DE FACHADAS AMARRADA SOMENTE NOS EXTREMOS.FORNECIMENTO E COLOCACAO  </t>
  </si>
  <si>
    <t>CE0656</t>
  </si>
  <si>
    <t xml:space="preserve">05.006.0015-0      </t>
  </si>
  <si>
    <t xml:space="preserve">LOCACAO DE RODIZIOS DE BORRACHA,PARA TORRE TUBULAR.CUSTO PARA 4 RODIZIOS  </t>
  </si>
  <si>
    <t>CE0657</t>
  </si>
  <si>
    <t xml:space="preserve">05.007.0007-0      </t>
  </si>
  <si>
    <t xml:space="preserve">LOCACAO DE PASSARELA METALICA,PERFURADA,PARA ANDAIME METALICO TUBULAR,INCLUSIVE TRANSPORTE,CARGA E DESCARGA,EXCLUSIVE ANDAIME TUBULAR E MOVIMENTACAO (VIDE ITEM 05.008.0008)  </t>
  </si>
  <si>
    <t>CE0658</t>
  </si>
  <si>
    <t xml:space="preserve">05.007.0015-0      </t>
  </si>
  <si>
    <t xml:space="preserve">LOCACAO DE CADEIRA SUSPENSA (BALANCIM),CONFORME NR 18 E ABNT NBR 14751,INCLUSIVE KIT DE SEGURANCA COMPLETO,EXCLUSIVE MONMONTAGEM E DESMONTAGEM (VIDE ITEM 05.008.0004)  </t>
  </si>
  <si>
    <t>CE0659</t>
  </si>
  <si>
    <t xml:space="preserve">05.008.0004-0      </t>
  </si>
  <si>
    <t xml:space="preserve">MONTAGEM E DESMONTAGEM DE CADEIRA SUSPENSA (BALANCIM).CUSTO POR BALANCIM  </t>
  </si>
  <si>
    <t>CE0660</t>
  </si>
  <si>
    <t xml:space="preserve">05.008.0009-0      </t>
  </si>
  <si>
    <t xml:space="preserve">MOVIMENTACAO HORIZONTAL DE ANDAIME COM ELEMENTOS TUBULARES TIPO TORRE  </t>
  </si>
  <si>
    <t>CE0661</t>
  </si>
  <si>
    <t xml:space="preserve">05.009.0002-0      </t>
  </si>
  <si>
    <t xml:space="preserve">ENCHIMENTO PARA ELEVACAO DE PISO,COM BLOCO DE CONCRETO CELULAR,COM 10CM DE ALTURA,ASSENTE COM ARGAMASSA DE CIMENTO E AREIA NO TRACO 1:8  </t>
  </si>
  <si>
    <t>CE0662</t>
  </si>
  <si>
    <t xml:space="preserve">05.009.0003-0      </t>
  </si>
  <si>
    <t xml:space="preserve">ENCHIMENTO PARA ELEVACAO DE PISO,COM BLOCO DE CONCRETO CELULAR,COM 15CM DE ALTURA,ASSENTE COM ARGAMASSA DE CIMENTO E AREIA NO TRACO 1:8  </t>
  </si>
  <si>
    <t>CE0663</t>
  </si>
  <si>
    <t xml:space="preserve">05.009.0004-0      </t>
  </si>
  <si>
    <t xml:space="preserve">ENCHIMENTO PARA ELEVACAO DE PISO,COM BLOCO DE CONCRETO CELULAR,COM 30CM DE ALTURA,ASSENTE COM ARGAMASSA DE CIMENTO E AREIA NO TRACO 1:8  </t>
  </si>
  <si>
    <t>CE0664</t>
  </si>
  <si>
    <t xml:space="preserve">05.009.0010-0      </t>
  </si>
  <si>
    <t xml:space="preserve">ARGILA EXPANDIDA COM GRANULOMETRIA FINA DE 2215,INCLUSIVE TRANSPORTE.FORNECIMENTO  </t>
  </si>
  <si>
    <t>CE0665</t>
  </si>
  <si>
    <t xml:space="preserve">05.009.0015-0      </t>
  </si>
  <si>
    <t xml:space="preserve">ARGILA EXPANDIDA COM GRANULOMETRIA GROSSA DE 3222,INCLUSIVE TRANSPORTE.FORNECIMENTO  </t>
  </si>
  <si>
    <t>CE0666</t>
  </si>
  <si>
    <t xml:space="preserve">05.012.0001-0      </t>
  </si>
  <si>
    <t xml:space="preserve">CHAPA DE ACO CARBONO SAE 1006/10 PERFURADA EM FUROS REDONDOS ALTERNADOS LONGITUDINALMENTE,DIAMETRO DE 1,80MM,DISTANCIA ENTRE FUROS DE 2,55MM (DE CENTRO),NAS DIMENSOES DE(2000X1000X0,90)MM.FORNECIME NTO  </t>
  </si>
  <si>
    <t>CE0667</t>
  </si>
  <si>
    <t xml:space="preserve">05.012.0005-0      </t>
  </si>
  <si>
    <t xml:space="preserve">CHAPA DE ACO CARBONO SAE 1006/10,PERFURADA EM FUROS REDONDOSALTERNADOS LONGITUDINALMENTE,DIAMETRO DE 6,35MM,DISTANCIA ENTRE FUROS DE 9,00MM (DE CENTRO),NAS DIMENSOES DE(2000X1000X1,5)MM.FORNECIMEN TO  </t>
  </si>
  <si>
    <t>CE0668</t>
  </si>
  <si>
    <t xml:space="preserve">05.014.0023-0      </t>
  </si>
  <si>
    <t xml:space="preserve">ALUGUEL DE TRANSFORMADOR DE DISTRIBUICAO,TRIFASICO,60HZ,13 ,8KV-220/127KV,225KVA  </t>
  </si>
  <si>
    <t>CE0669</t>
  </si>
  <si>
    <t xml:space="preserve">05.014.0025-0      </t>
  </si>
  <si>
    <t xml:space="preserve">ALUGUEL DE TRANSFORMADOR DE DISTRIBUICAO,TRIFASICO,60HZ,13 ,8KV-220/127V,300KVA  </t>
  </si>
  <si>
    <t>CE0672</t>
  </si>
  <si>
    <t xml:space="preserve">05.021.0030-0      </t>
  </si>
  <si>
    <t xml:space="preserve">SONORIZADOR TIPO CALOTA,DIAMETRO 15CM,CONFECCIONADO EM RESINA DE POLIESTER,COM ELEMENTOS REFLETIVOS E PINO DE FIXACAO.FORNECIMENTO E COLOCACAO  </t>
  </si>
  <si>
    <t>CE0674</t>
  </si>
  <si>
    <t xml:space="preserve">05.027.0001-0      </t>
  </si>
  <si>
    <t xml:space="preserve">SOLDA DE TOPO,EM TUBOS DE ACO GALVANIZADO NO DIAMETRO DE 1/2",UTILIZANDO CONVERSOR ELETRICO,INCLUSIVE CORTE E/OU CHANFRODAS EXTREMIDADES  </t>
  </si>
  <si>
    <t>CE0675</t>
  </si>
  <si>
    <t xml:space="preserve">05.027.0003-0      </t>
  </si>
  <si>
    <t xml:space="preserve">SOLDA DE TOPO,EM TUBOS DE ACO GALVANIZADO NO DIAMETRO DE 3/4",UTILIZANDO CONVERSOR ELETRICO,INCLUSIVE CORTE E/OU CHANFRODAS EXTREMIDADES  </t>
  </si>
  <si>
    <t>CE0676</t>
  </si>
  <si>
    <t xml:space="preserve">05.027.0005-0      </t>
  </si>
  <si>
    <t xml:space="preserve">SOLDA DE TOPO,EM TUBOS DE ACO GALVANIZADO NO DIAMETRO DE 1",UTILIZANDO CONVERSOR ELETRICO,INCLUSIVE CORTE E/OU CHANFRO DAS EXTREMIDADES  </t>
  </si>
  <si>
    <t>CE0677</t>
  </si>
  <si>
    <t xml:space="preserve">05.027.0007-0      </t>
  </si>
  <si>
    <t xml:space="preserve">SOLDA DE TOPO,EM TUBOS DE ACO GALVANIZADO NO DIAMETRO DE 1.1/4",UTILIZANDO CONVERSOR ELETRICO,INCLUSIVE CORTE E/OU CHANFRO DAS EXTREMIDADES  </t>
  </si>
  <si>
    <t>CE0678</t>
  </si>
  <si>
    <t xml:space="preserve">05.027.0009-0      </t>
  </si>
  <si>
    <t xml:space="preserve">SOLDO DO TOPO,EM TUBOS DE ACO GALVANIZADO NO DIAMETRO DE 1.1/2",UTILIZANDO CONVERSOR ELETRICO,INCLUSIVE CORTE E/OU CHANFRO DAS EXTREMIDADES  </t>
  </si>
  <si>
    <t>CE0679</t>
  </si>
  <si>
    <t xml:space="preserve">05.027.0011-0      </t>
  </si>
  <si>
    <t xml:space="preserve">SOLDA DE TOPO,EM TUBOS DE ACO GALVANIZADO NO DIAMETRO DE 2",UTILIZANDO CONVERSOR ELETRICO,INCLUSIVE CORTE E/OU CHANFRO DAS EXTREMIDADES  </t>
  </si>
  <si>
    <t>CE0681</t>
  </si>
  <si>
    <t xml:space="preserve">05.035.0007-0      </t>
  </si>
  <si>
    <t xml:space="preserve">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  </t>
  </si>
  <si>
    <t>CE0682</t>
  </si>
  <si>
    <t xml:space="preserve">05.035.0008-0      </t>
  </si>
  <si>
    <t xml:space="preserve">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  </t>
  </si>
  <si>
    <t>CE0683</t>
  </si>
  <si>
    <t xml:space="preserve">05.035.0009-0      </t>
  </si>
  <si>
    <t xml:space="preserve">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  </t>
  </si>
  <si>
    <t>CE0684</t>
  </si>
  <si>
    <t xml:space="preserve">05.035.0011-0      </t>
  </si>
  <si>
    <t xml:space="preserve">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 OLOC.  </t>
  </si>
  <si>
    <t>CE0685</t>
  </si>
  <si>
    <t xml:space="preserve">05.035.0012-0      </t>
  </si>
  <si>
    <t xml:space="preserve">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  </t>
  </si>
  <si>
    <t>CE0686</t>
  </si>
  <si>
    <t xml:space="preserve">05.035.0019-0      </t>
  </si>
  <si>
    <t xml:space="preserve">CERCA DIVISORIA EM MADEIRA DE REFLORESTAMENTO,TRATADA,MODULO DE 12,30M,COM DIAMETRO DE 0,15M,ALTURA VARIAVEL DE 1M A 1,50M LIVRE,1M ENTERRADO,ESPACADOS DE 1,35M COM 5 FIOS CORRIDOSDE ARAME GALVANIZADO Nº12(MODULO)  </t>
  </si>
  <si>
    <t>CE0687</t>
  </si>
  <si>
    <t xml:space="preserve">05.035.0020-0      </t>
  </si>
  <si>
    <t xml:space="preserve">CERCA DE ARAME FARPADO Nº14 COM 4 FIOS FIXADOS EM CANTONEIRAS DE ACO DE 2.1/2"X2.1/2",FINCADAS SOBRE MURO EXISTENTE A CADA 2,00M,COM 1,00M DE ALTURA UTIL,INCLUSIVE PINTURA DOS PERFIS E ANDAIME  </t>
  </si>
  <si>
    <t>CE0688</t>
  </si>
  <si>
    <t xml:space="preserve">05.035.0021-0      </t>
  </si>
  <si>
    <t xml:space="preserve">CERCA DE ARAME FARPADO Nº14 COM 6 FIOS FIXADOS EM CANTONEIRAS DE ACO DE 2.1/2"X2.1/2",FINCADAS SOBRE MURO EXISTENTE A CADA 2,00M,COM 1,50M DE ALTURA UTIL,INCLUSIVE PINTURA DOS PERFIS E ANDAIME  </t>
  </si>
  <si>
    <t>CE0689</t>
  </si>
  <si>
    <t xml:space="preserve">05.035.0025-0      </t>
  </si>
  <si>
    <t xml:space="preserve">ARAME FARPADO COLOCADO,INCLUSIVE ARAME LISO GALVANIZADO PARA AMARRACAO,MEDIDO PELO PESO INCORPORADO DE ARAME FARPADO.FORNECIMENTO E COLOCACAO  </t>
  </si>
  <si>
    <t>CE0690</t>
  </si>
  <si>
    <t xml:space="preserve">05.039.0001-0      </t>
  </si>
  <si>
    <t xml:space="preserve">BARREIRA DE PROTECAO PERIMETRAL,TIPO OURICO,EM ACO INOXIDAVEL.FORNECIMENTO E COLOCACAO  </t>
  </si>
  <si>
    <t>CE0691</t>
  </si>
  <si>
    <t xml:space="preserve">05.039.0005-0      </t>
  </si>
  <si>
    <t xml:space="preserve">BARREIRA DE PROTECAO,TIPO CONCERTINA,COM DIAMETRO DE ESPIRAL 450MM,MODELO SIMPLES,LAMINAS DE 30MM COM 54 ESPIRAIS E 22 LAMINAS POR ESPIRAIS,FIO 3MM EM ACO GALVANIZADO.FORNECIMENTOE COLOCACAO  </t>
  </si>
  <si>
    <t>CE0692</t>
  </si>
  <si>
    <t xml:space="preserve">05.039.0010-0      </t>
  </si>
  <si>
    <t xml:space="preserve">BARREIRA DE PROTECAO,TIPO CONCERTINA,COM DIAMETRO DE ESPIRAL 450MM,MODELO DUPLO,LAMINAS DE 30MM COM 54 ESPIRAIS E 22 LAMINAS POR ESPIRAS,FIO DE 3MM EM ACO GALVANIZADO,3 CHIPS POR ESPIRAL.FORNECIMENTO E COLOCACAO  </t>
  </si>
  <si>
    <t>CE0693</t>
  </si>
  <si>
    <t xml:space="preserve">05.042.0881-0      </t>
  </si>
  <si>
    <t xml:space="preserve">ENCERAMENTO DE ROPADE DE QUALQUER NATUREZA,UMA DEMAO  </t>
  </si>
  <si>
    <t>CE0694</t>
  </si>
  <si>
    <t xml:space="preserve">05.042.0882-0      </t>
  </si>
  <si>
    <t xml:space="preserve">ENCERAMENTO DE DEGRAU DE QUALQUER NATUREZA,UMA DEMAO  </t>
  </si>
  <si>
    <t>CE0695</t>
  </si>
  <si>
    <t xml:space="preserve">05.050.0003-0      </t>
  </si>
  <si>
    <t xml:space="preserve">PLACA DE INAUGURACAO EM ALUMINIO FUNDIDO (DURALUMINIO),MEDINDO (0,40X0,60)M,COM 6MM DE ESPESSURA,EM ALTO RELEVO.FORNECIMENTO E COLOCACAO  </t>
  </si>
  <si>
    <t>CE0696</t>
  </si>
  <si>
    <t xml:space="preserve">05.051.0010-0      </t>
  </si>
  <si>
    <t xml:space="preserve">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  </t>
  </si>
  <si>
    <t xml:space="preserve">CM2   </t>
  </si>
  <si>
    <t>CE0702</t>
  </si>
  <si>
    <t xml:space="preserve">05.054.0045-0      </t>
  </si>
  <si>
    <t xml:space="preserve">PLACAS DE IDENTIFICACAO DE MONUMENTOS HISTORICOS EM BRONZE COM AS DIMENSOES DE (35X50)CM,EXCLUSIVE PEDESTAL DE CONCRETO.FORNECIMENTO E COLOCACAO  </t>
  </si>
  <si>
    <t>CE0703</t>
  </si>
  <si>
    <t xml:space="preserve">05.054.0050-0      </t>
  </si>
  <si>
    <t xml:space="preserve">PLACAS DE IDENTIFICACAO DE MONUMENTOS HISTORICOS EM BRONZE COM AS DIMENSOES DE(35X50)CM,INCLUSIVE PEDESTAL DE CONCRETO.FORNECIMENTO E COLOCACAO  </t>
  </si>
  <si>
    <t>CE0704</t>
  </si>
  <si>
    <t xml:space="preserve">05.054.0055-0      </t>
  </si>
  <si>
    <t xml:space="preserve">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  </t>
  </si>
  <si>
    <t>CE0705</t>
  </si>
  <si>
    <t xml:space="preserve">05.055.0022-0      </t>
  </si>
  <si>
    <t xml:space="preserve">LETRA CAIXA DE ACO INOX POLIDO OU ESCOVADO,COM 30CM DE ALTURA,ESPESSURA DE 3CM,COM PINOS PARA FIXACAO.FORNECIMENTO E COLOCACAO  </t>
  </si>
  <si>
    <t>CE0706</t>
  </si>
  <si>
    <t xml:space="preserve">05.055.0024-0      </t>
  </si>
  <si>
    <t xml:space="preserve">LETRA CAIXA DE ACO INOX POLIDO OU ESCOVADO,COM 40CM DE ALTURA,ESPESSURA DE 4CM,COM PINOS PARA FIXACAO.FORNECIMENTO E COLOCACAO  </t>
  </si>
  <si>
    <t>CE0707</t>
  </si>
  <si>
    <t xml:space="preserve">05.055.0030-0      </t>
  </si>
  <si>
    <t xml:space="preserve">LETRA FUNDIDA EM ALUMINIO,COM 10CM DE ALTURA,ESPESSURA DE 5MM,COM PINOS PARA FIXACAO.FORNECIMENTO E COLOCACAO  </t>
  </si>
  <si>
    <t>CE0708</t>
  </si>
  <si>
    <t xml:space="preserve">05.055.0040-0      </t>
  </si>
  <si>
    <t xml:space="preserve">LETRA FUNDIDA EM BRONZE,COM 10CM DE ALTURA,ESPESSURA DE 5MM,COM PINOS PARA FIXACAO.FORNECIMENTO E COLOCACAO  </t>
  </si>
  <si>
    <t>CE0709</t>
  </si>
  <si>
    <t xml:space="preserve">05.057.0010-0      </t>
  </si>
  <si>
    <t xml:space="preserve">PLACA DE IDENTIFICACAO EM ACO INOXIDAVEL,ESCRITA EM BRAILLE,MEDINDO 8X25CM.FORNECIMENTO E COLOCACAO  </t>
  </si>
  <si>
    <t>CE0711</t>
  </si>
  <si>
    <t xml:space="preserve">05.058.0020-0      </t>
  </si>
  <si>
    <t xml:space="preserve">LONA DE POLIETILENO(LONA TERREIRO)COM ESPESSURA DE 0,20MM PARA IMPERMEABILIZACAO DE SOLO,MEDIDA PELA AREA COBERTA,INCLUSIVE PERDAS E TRANSPASSE  </t>
  </si>
  <si>
    <t>CE0712</t>
  </si>
  <si>
    <t xml:space="preserve">05.058.0030-0      </t>
  </si>
  <si>
    <t xml:space="preserve">PLASTICO BOLHA,LARGURA DE 1,30M.FORNECIMENTO E COLOCACAO  </t>
  </si>
  <si>
    <t>CE0713</t>
  </si>
  <si>
    <t xml:space="preserve">05.077.0010-0      </t>
  </si>
  <si>
    <t xml:space="preserve">ESCORAMENTO MISTO DE PRANCHADA HORIZONTAL ATE 8M DE PROFUNDIDADE COM PRANCHAS DE MADEIRA,ESTACAS E LONGARINAS DE ACO I DE 10",ESTRONCAS DE DUPLO I DE 8",COMPREENDENDO FORNECIMENTO,COLOCACAO E RETIRADA DE TODOS OS COMPONENTES COM REAPROVEITAMENTO DESTES  </t>
  </si>
  <si>
    <t>CE0720</t>
  </si>
  <si>
    <t xml:space="preserve">05.082.0001-0      </t>
  </si>
  <si>
    <t xml:space="preserve">RETIRADA E RECOLOCACAO DE ESTACAS PRANCHAS DE ACO.MEDICAO PELA SUPERFICIE UTIL COBRINDO AS PAREDES DAS CAVAS OU VALAS  </t>
  </si>
  <si>
    <t>CE0721</t>
  </si>
  <si>
    <t xml:space="preserve">05.097.0001-0      </t>
  </si>
  <si>
    <t xml:space="preserve">BARRAGEM PROVISORIA OU ENSECADEIRA,PARA DESVIOS DE PEQUENOS CURSOS D'AGUA COM SACOS DE AREIA  </t>
  </si>
  <si>
    <t>CE0743</t>
  </si>
  <si>
    <t xml:space="preserve">05.105.0100-0      </t>
  </si>
  <si>
    <t xml:space="preserve">MAO-DE-OBRA DE VIGIA,INCLUSIVE ENCARGOS SOCIAIS  </t>
  </si>
  <si>
    <t>CE0744</t>
  </si>
  <si>
    <t xml:space="preserve">05.105.0101-0      </t>
  </si>
  <si>
    <t xml:space="preserve">MAO-DE-OBRA DE MARCENEIRO,INCLUSIVE ENCARGOS SOCIAIS  </t>
  </si>
  <si>
    <t>CE0745</t>
  </si>
  <si>
    <t xml:space="preserve">05.105.0102-0      </t>
  </si>
  <si>
    <t xml:space="preserve">MAO-DE-OBRA DE SERRALHEIRO DE CONSTRUCAO CIVIL,INCLUSIVE ENCARGOS SOCIAIS  </t>
  </si>
  <si>
    <t>CE0746</t>
  </si>
  <si>
    <t xml:space="preserve">05.105.0103-0      </t>
  </si>
  <si>
    <t xml:space="preserve">MAO-DE-OBRA DE PINTOR,INCLUSIVE ENCARGOS SOCIAIS  </t>
  </si>
  <si>
    <t>CE0747</t>
  </si>
  <si>
    <t xml:space="preserve">05.105.0104-0      </t>
  </si>
  <si>
    <t xml:space="preserve">MAO-DE-OBRA DE GESSEIRO,INCLUSIVE ENCARGOS SOCIAIS  </t>
  </si>
  <si>
    <t>CE0748</t>
  </si>
  <si>
    <t xml:space="preserve">05.105.0105-0      </t>
  </si>
  <si>
    <t xml:space="preserve">MAO-DE-OBRA DE LADRILHEIRO,INCLUSIVE ENCARGOS SOCIAIS  </t>
  </si>
  <si>
    <t>CE0749</t>
  </si>
  <si>
    <t xml:space="preserve">05.105.0106-0      </t>
  </si>
  <si>
    <t xml:space="preserve">MAO-DE-OBRA DE TAQUEIRO,INCLUSIVE ENCARGOS SOCIAIS  </t>
  </si>
  <si>
    <t>CE0750</t>
  </si>
  <si>
    <t xml:space="preserve">05.105.0107-0      </t>
  </si>
  <si>
    <t xml:space="preserve">MAO-DE-OBRA DE ESTUCADOR,INCLUSIVE ENCARGOS SOCIAIS  </t>
  </si>
  <si>
    <t>CE0751</t>
  </si>
  <si>
    <t xml:space="preserve">05.105.0108-0      </t>
  </si>
  <si>
    <t xml:space="preserve">MAO-DE-OBRA DE PEDREIRO,INCLUSIVE ENCARGOS SOCIAIS  </t>
  </si>
  <si>
    <t>CE0752</t>
  </si>
  <si>
    <t xml:space="preserve">05.105.0109-0      </t>
  </si>
  <si>
    <t xml:space="preserve">MAO-DE-OBRA DE CARPINTEIRO DE FORMAS,INCLUSIVE ENCARGOS SOCIAIS  </t>
  </si>
  <si>
    <t>CE0753</t>
  </si>
  <si>
    <t xml:space="preserve">05.105.0110-0      </t>
  </si>
  <si>
    <t xml:space="preserve">MAO-DE-OBRA DE BOMBEIRO HIDRAULICO,INCLUSIVE ENCARGOS SOCIAIS  </t>
  </si>
  <si>
    <t>CE0754</t>
  </si>
  <si>
    <t xml:space="preserve">05.105.0111-0      </t>
  </si>
  <si>
    <t xml:space="preserve">MAO-DE-OBRA DE CARPINTEIRO DE ESQUADRIAS,INCLUSIVE ENCARGOS SOCIAIS  </t>
  </si>
  <si>
    <t>CE0755</t>
  </si>
  <si>
    <t xml:space="preserve">05.105.0112-0      </t>
  </si>
  <si>
    <t xml:space="preserve">MAO-DE-OBRA DE ELETRICISTA,INCLUSIVE ENCARGOS SOCIAIS  </t>
  </si>
  <si>
    <t>CE0756</t>
  </si>
  <si>
    <t xml:space="preserve">05.105.0113-0      </t>
  </si>
  <si>
    <t xml:space="preserve">MAO-DE-OBRA DE PINTOR DE LETRAS,INCLUSIVE ENCARGOS SOCIAIS  </t>
  </si>
  <si>
    <t>CE0757</t>
  </si>
  <si>
    <t xml:space="preserve">05.105.0114-0      </t>
  </si>
  <si>
    <t xml:space="preserve">MAO-DE-OBRA DE SERVENTE,INCLUSIVE ENCARGOS SOCIAIS  </t>
  </si>
  <si>
    <t>CE0758</t>
  </si>
  <si>
    <t xml:space="preserve">05.105.0115-0      </t>
  </si>
  <si>
    <t xml:space="preserve">MAO-DE-OBRA DE AJUDANTE,INCLUSIVE ENCARGOS SOCIAIS  </t>
  </si>
  <si>
    <t>CE0759</t>
  </si>
  <si>
    <t xml:space="preserve">05.105.0116-0      </t>
  </si>
  <si>
    <t xml:space="preserve">MAO-DE-OBRA DE SOLDADOR,INCLUSIVE ENCARGOS SOCIAIS  </t>
  </si>
  <si>
    <t>CE0760</t>
  </si>
  <si>
    <t xml:space="preserve">05.105.0117-0      </t>
  </si>
  <si>
    <t xml:space="preserve">MAO-DE-OBRA DE ARMADOR,INCLUSIVE ENCARGOS SOCIAIS  </t>
  </si>
  <si>
    <t>CE0761</t>
  </si>
  <si>
    <t xml:space="preserve">05.105.0118-0      </t>
  </si>
  <si>
    <t xml:space="preserve">MAO-DE-OBRA DE MARTELETEIRO,INCLUSIVE ENCARGOS SOCIAIS  </t>
  </si>
  <si>
    <t>CE0762</t>
  </si>
  <si>
    <t xml:space="preserve">05.105.0119-0      </t>
  </si>
  <si>
    <t xml:space="preserve">MAO-DE-OBRA DE JARDINEIRO,INCLUSIVE ENCARGOS SOCIAIS  </t>
  </si>
  <si>
    <t>CE0763</t>
  </si>
  <si>
    <t xml:space="preserve">05.105.0120-0      </t>
  </si>
  <si>
    <t xml:space="preserve">MAO-DE-OBRA DE OPERADOR DE MAQUINAS,INCLUSIVE ENCARGOS SOCIAIS  </t>
  </si>
  <si>
    <t>CE0764</t>
  </si>
  <si>
    <t xml:space="preserve">05.105.0121-0      </t>
  </si>
  <si>
    <t xml:space="preserve">MAO-DE-OBRA DE APONTADOR,INCLUSIVE ENCARGOS SOCIAIS  </t>
  </si>
  <si>
    <t>CE0765</t>
  </si>
  <si>
    <t xml:space="preserve">05.105.0122-0      </t>
  </si>
  <si>
    <t xml:space="preserve">MAO-DE-OBRA DE ALMOXARIFE,INCLUSIVE ENCARGOS SOCIAIS  </t>
  </si>
  <si>
    <t>CE0766</t>
  </si>
  <si>
    <t xml:space="preserve">05.105.0123-0      </t>
  </si>
  <si>
    <t xml:space="preserve">MAO-DE-OBRA DE AUXILIAR DE ALMOXARIFE,INCLUSIVE ENCARGOS SOCIAIS  </t>
  </si>
  <si>
    <t>CE0767</t>
  </si>
  <si>
    <t xml:space="preserve">05.105.0124-0      </t>
  </si>
  <si>
    <t xml:space="preserve">MAO-DE-OBRA DE ESTAGIARIO,INCLUSIVE ENCARGOS SOCIAIS  </t>
  </si>
  <si>
    <t>CE0768</t>
  </si>
  <si>
    <t xml:space="preserve">05.105.0125-0      </t>
  </si>
  <si>
    <t xml:space="preserve">MAO-DE-OBRA DE AUXILIAR TECNICO,INCLUSIVE ENCARGOS SOCIAIS  </t>
  </si>
  <si>
    <t>CE0769</t>
  </si>
  <si>
    <t xml:space="preserve">05.105.0126-0      </t>
  </si>
  <si>
    <t xml:space="preserve">MAO-DE-OBRA DE FEITOR (ENCARREGADO DE TURMA),INCLUSIVE ENCARGOS SOCIAIS  </t>
  </si>
  <si>
    <t>CE0770</t>
  </si>
  <si>
    <t xml:space="preserve">05.105.0127-0      </t>
  </si>
  <si>
    <t xml:space="preserve">MAO-DE-OBRA DE ENCARREGADO DE OBRA,INCLUSIVE ENCARGOS SOCIAIS  </t>
  </si>
  <si>
    <t>CE0771</t>
  </si>
  <si>
    <t xml:space="preserve">05.105.0128-0      </t>
  </si>
  <si>
    <t xml:space="preserve">MAO-DE-OBRA DE MESTRE DE OBRA "A",INCLUSIVE ENCARGOS SOCIAIS  </t>
  </si>
  <si>
    <t>CE0772</t>
  </si>
  <si>
    <t xml:space="preserve">05.105.0129-0      </t>
  </si>
  <si>
    <t xml:space="preserve">MAO-DE-OBRA DE MESTRE DE OBRA "B",INCLUSIVE ENCARGOS SOCIAIS  </t>
  </si>
  <si>
    <t>CE0773</t>
  </si>
  <si>
    <t xml:space="preserve">05.105.0130-0      </t>
  </si>
  <si>
    <t xml:space="preserve">MAO-DE-OBRA DE ENGENHEIRO OU ARQUITETO JR.,INCLUSIVE ENCARGOS SOCIAIS  </t>
  </si>
  <si>
    <t>CE0774</t>
  </si>
  <si>
    <t xml:space="preserve">05.105.0131-0      </t>
  </si>
  <si>
    <t xml:space="preserve">MAO-DE-OBRA DE ENGENHEIRO OU ARQUITETO SENIOR,INCLUSIVE ENCARGOS SOCIAIS  </t>
  </si>
  <si>
    <t>CE0775</t>
  </si>
  <si>
    <t xml:space="preserve">05.105.0132-0      </t>
  </si>
  <si>
    <t xml:space="preserve">MAO-DE-OBRA DE ENGENHEIRO OU ARQUITETO COORDENADOR GERAL DE PROJETOS OU SUPERVISOR DE OBRAS,INCLUSIVE ENCARGOS SOCIAIS  </t>
  </si>
  <si>
    <t>CE0776</t>
  </si>
  <si>
    <t xml:space="preserve">05.105.0133-0      </t>
  </si>
  <si>
    <t xml:space="preserve">MAO-DE-OBRA DESENHISTA "A",INCLUSIVE ENCARGOS SOCIAIS  </t>
  </si>
  <si>
    <t>CE0777</t>
  </si>
  <si>
    <t xml:space="preserve">05.105.0134-0      </t>
  </si>
  <si>
    <t xml:space="preserve">MAO-DE-OBRA AUXILIAR DE DESENHISTA,INCLUSIVE ENCARGOS SOCIAIS  </t>
  </si>
  <si>
    <t>CE0778</t>
  </si>
  <si>
    <t xml:space="preserve">05.105.0135-0      </t>
  </si>
  <si>
    <t xml:space="preserve">MAO-DE-OBRA DE CHEFE DE ESCRITORIO,INCLUSIVE ENCARGOS SOCIAIS  </t>
  </si>
  <si>
    <t>CE0779</t>
  </si>
  <si>
    <t xml:space="preserve">05.105.0136-0      </t>
  </si>
  <si>
    <t xml:space="preserve">MAO-DE-OBRA DE SECRETARIA,INCLUSIVE ENCARGOS SOCIAIS  </t>
  </si>
  <si>
    <t>CE0780</t>
  </si>
  <si>
    <t xml:space="preserve">05.105.0138-0      </t>
  </si>
  <si>
    <t xml:space="preserve">MAO-DE-OBRA DE ESCRITURARIO,INCLUSIVE ENCARGOS SOCIAIS  </t>
  </si>
  <si>
    <t>CE0781</t>
  </si>
  <si>
    <t xml:space="preserve">05.105.0139-0      </t>
  </si>
  <si>
    <t xml:space="preserve">MAO-DE-OBRA DE AUXILIAR DE ESCRITORIO,INCLUSIVE ENCARGOS SOCIAIS  </t>
  </si>
  <si>
    <t>CE0782</t>
  </si>
  <si>
    <t xml:space="preserve">05.105.0140-0      </t>
  </si>
  <si>
    <t xml:space="preserve">MAO-DE-OBRA DE CALCETEIRO,INCLUSIVE ENCARGOS SOCIAIS  </t>
  </si>
  <si>
    <t>CE0783</t>
  </si>
  <si>
    <t xml:space="preserve">05.105.0141-0      </t>
  </si>
  <si>
    <t xml:space="preserve">MAO-DE-OBRA DE VIDRACEIRO,INCLUSIVE ENCARGOS SOCIAIS  </t>
  </si>
  <si>
    <t>CE0784</t>
  </si>
  <si>
    <t xml:space="preserve">05.105.0142-0      </t>
  </si>
  <si>
    <t xml:space="preserve">MAO-DE-OBRA DE ENGARREGADO DE MONTAGEM,INCLUSIVE ENCARGOS SOCIAIS  </t>
  </si>
  <si>
    <t>CE0785</t>
  </si>
  <si>
    <t xml:space="preserve">05.105.0143-0      </t>
  </si>
  <si>
    <t xml:space="preserve">MAO-DE-OBRA DE IMPERMEABILIZADOR,INCLUSIVE ENCARGOS SOCIAIS  </t>
  </si>
  <si>
    <t>CE0786</t>
  </si>
  <si>
    <t xml:space="preserve">05.105.0144-0      </t>
  </si>
  <si>
    <t xml:space="preserve">MAO-DE-OBRA DE TECNICO DE EDIFICACOES,INCLUSIVE ENCARGOS SOCIAIS  </t>
  </si>
  <si>
    <t>CE0787</t>
  </si>
  <si>
    <t xml:space="preserve">05.105.0145-0      </t>
  </si>
  <si>
    <t xml:space="preserve">MAO-DE-OBRA PARA TOPOGRAFO "A",INCLUSIVE ENCARGOS SOCIAIS  </t>
  </si>
  <si>
    <t>CE0788</t>
  </si>
  <si>
    <t xml:space="preserve">05.105.0146-0      </t>
  </si>
  <si>
    <t xml:space="preserve">MAO-DE-OBRA PARA AUXILIAR DE TOPOGRAFIA,INCLUSIVE ENCARGOS SOCIAIS  </t>
  </si>
  <si>
    <t>CE0789</t>
  </si>
  <si>
    <t xml:space="preserve">05.105.0147-0      </t>
  </si>
  <si>
    <t xml:space="preserve">MAO-DE-OBRA PARA LABORATORISTA "A",INCLUSIVE ENCARGOS SOCIAIS  </t>
  </si>
  <si>
    <t>CE0790</t>
  </si>
  <si>
    <t xml:space="preserve">05.105.0148-0      </t>
  </si>
  <si>
    <t xml:space="preserve">MAO-DE-OBRA DE MOTORISTA,INCLUSIVE ENCARGOS SOCIAIS  </t>
  </si>
  <si>
    <t>CE0791</t>
  </si>
  <si>
    <t xml:space="preserve">05.105.0149-0      </t>
  </si>
  <si>
    <t xml:space="preserve">MAO-DE-OBRA DE TOPOGRAFO B,INCLUSIVE ENCARGOS SOCIAIS  </t>
  </si>
  <si>
    <t>CE0792</t>
  </si>
  <si>
    <t xml:space="preserve">05.105.0150-0      </t>
  </si>
  <si>
    <t xml:space="preserve">MAO-DE-OBRA DE DESENHISTA B,INCLUSIVE ENCARGOS SOCIAIS  </t>
  </si>
  <si>
    <t>CE0793</t>
  </si>
  <si>
    <t xml:space="preserve">05.105.0151-0      </t>
  </si>
  <si>
    <t xml:space="preserve">MAO-DE-OBRA DE MECANICO DE MAQUINAS,INCLUSIVE ENCARGOS SOCIAIS  </t>
  </si>
  <si>
    <t>CE0794</t>
  </si>
  <si>
    <t xml:space="preserve">05.105.0152-0      </t>
  </si>
  <si>
    <t xml:space="preserve">MAO-DE-OBRA DE TORNEIRO MECANICO,INCLUSIVE ENCARGOS SOCIAIS  </t>
  </si>
  <si>
    <t>CE0795</t>
  </si>
  <si>
    <t xml:space="preserve">05.105.0153-0      </t>
  </si>
  <si>
    <t xml:space="preserve">MAO-DE-OBRA DE MONTADOR ELETROMECANICO,INCLUSIVE ENCARGOS SOCIAIS  </t>
  </si>
  <si>
    <t>CE0796</t>
  </si>
  <si>
    <t xml:space="preserve">05.105.0154-0      </t>
  </si>
  <si>
    <t xml:space="preserve">MAO-DE-OBRA DE AJUDANTE DE MONTADOR ELETROMECANICO,INCLUSIVE ENCARGOS SOCIAIS  </t>
  </si>
  <si>
    <t>CE0797</t>
  </si>
  <si>
    <t xml:space="preserve">05.105.0155-0      </t>
  </si>
  <si>
    <t xml:space="preserve">MAO-DE-OBRA ELETROTECNICO,INCLUSIVE ENCARGOS SOCIAIS  </t>
  </si>
  <si>
    <t>CE0798</t>
  </si>
  <si>
    <t xml:space="preserve">05.105.0156-0      </t>
  </si>
  <si>
    <t xml:space="preserve">MAO-DE-OBRA DE MERGULHADOR,INCLUSIVE ENCARGOS SOCIAIS  </t>
  </si>
  <si>
    <t>CE0799</t>
  </si>
  <si>
    <t xml:space="preserve">05.105.0157-0      </t>
  </si>
  <si>
    <t xml:space="preserve">MAO-DE-OBRA DE RASTILHEIRO,INCLUSIVE ENCARGOS SOCIAIS  </t>
  </si>
  <si>
    <t>CE0800</t>
  </si>
  <si>
    <t xml:space="preserve">05.105.0158-0      </t>
  </si>
  <si>
    <t xml:space="preserve">MAO-DE-OBRA DE MUSEOLOGO RESTAURADOR,INCLUSIVE ENCARGOS SOCIAIS  </t>
  </si>
  <si>
    <t>CE0801</t>
  </si>
  <si>
    <t xml:space="preserve">05.105.0159-0      </t>
  </si>
  <si>
    <t xml:space="preserve">MAO-DE-OBRA DE TECNICO A,PARA OBRAS RODOVIARIAS,INCLUSIVE ENCARGOS SOCIAIS  </t>
  </si>
  <si>
    <t>CE0802</t>
  </si>
  <si>
    <t xml:space="preserve">05.105.0165-0      </t>
  </si>
  <si>
    <t xml:space="preserve">MAO-DE-OBRA DE ENGENHEIRO DE SEGURANCA DO TRABALHO,INCLUSIVE ENCARGOS SOCIAIS  </t>
  </si>
  <si>
    <t>CE0803</t>
  </si>
  <si>
    <t xml:space="preserve">05.105.0169-0      </t>
  </si>
  <si>
    <t xml:space="preserve">MAO-DE-OBRA DE TECNICO DE SEGURANCA DO TRABALHO,INCLUSIVE ENCARGOS SOCIAIS  </t>
  </si>
  <si>
    <t>CE0804</t>
  </si>
  <si>
    <t xml:space="preserve">05.105.0175-0      </t>
  </si>
  <si>
    <t xml:space="preserve">MAO-DE-OBRA DE ENFERMEIRO,INCLUSIVE ENCARGOS SOCIAIS  </t>
  </si>
  <si>
    <t>CE0805</t>
  </si>
  <si>
    <t xml:space="preserve">05.105.0176-0      </t>
  </si>
  <si>
    <t xml:space="preserve">MAO-DE-OBRA DE AUXILIAR DE ENFERMAGEM,INCLUSIVE ENCARGOS SOCIAIS  </t>
  </si>
  <si>
    <t>CE0806</t>
  </si>
  <si>
    <t xml:space="preserve">05.105.0178-0      </t>
  </si>
  <si>
    <t xml:space="preserve">MAO-DE-OBRA DE TECNICO DE QUALIDADE,INCLUSIVE ENCARGOS SOCIAIS  </t>
  </si>
  <si>
    <t>CE0807</t>
  </si>
  <si>
    <t xml:space="preserve">05.105.0179-0      </t>
  </si>
  <si>
    <t xml:space="preserve">MAO-DE-OBRA DE TECNICO DE MEDICAO DE OBRAS,INCLUSIVE ENCARGOS SOCIAIS  </t>
  </si>
  <si>
    <t>CE0808</t>
  </si>
  <si>
    <t xml:space="preserve">05.105.0180-0      </t>
  </si>
  <si>
    <t xml:space="preserve">MAO-DE-OBRA DE MEDICO DO TRABALHO,INCLUSIVE ENCARGOS SOCIAIS  </t>
  </si>
  <si>
    <t>CE0809</t>
  </si>
  <si>
    <t xml:space="preserve">05.105.0185-0      </t>
  </si>
  <si>
    <t xml:space="preserve">MAO-DE-OBRA DE APROPRIADOR,INCLUSIVE ENCARGOS SOCIAIS  </t>
  </si>
  <si>
    <t>CE0810</t>
  </si>
  <si>
    <t xml:space="preserve">05.105.0186-0      </t>
  </si>
  <si>
    <t xml:space="preserve">MAO-DE-OBRA DE DIGITADOR,INCLUSIVE ENCARGOS SOCIAIS  </t>
  </si>
  <si>
    <t>CE0811</t>
  </si>
  <si>
    <t xml:space="preserve">05.105.0187-0      </t>
  </si>
  <si>
    <t xml:space="preserve">MAO-DE-OBRA DE COMPRADOR,INCLUSIVE ENCARGOS SOCIAIS  </t>
  </si>
  <si>
    <t>CE0812</t>
  </si>
  <si>
    <t xml:space="preserve">05.105.0188-0      </t>
  </si>
  <si>
    <t xml:space="preserve">MAO-DE-OBRA DE COZINHEIRO,INCLUSIVE ENCARGOS SOCIAIS  </t>
  </si>
  <si>
    <t>CE0813</t>
  </si>
  <si>
    <t xml:space="preserve">05.105.0190-0      </t>
  </si>
  <si>
    <t xml:space="preserve">MAO-DE-OBRA DE FAXINEIRO,INCLUSIVE ENCARGOS SOCIAIS  </t>
  </si>
  <si>
    <t>CE0814</t>
  </si>
  <si>
    <t xml:space="preserve">05.105.0195-0      </t>
  </si>
  <si>
    <t xml:space="preserve">MAO-DE-OBRA DE COPEIRO,INCLUSIVE ENCARGOS SOCIAIS  </t>
  </si>
  <si>
    <t>CE0815</t>
  </si>
  <si>
    <t xml:space="preserve">05.105.0200-0      </t>
  </si>
  <si>
    <t xml:space="preserve">SERVICO DE VIGILANCIA COM VIGIA DE OBRA 24H/DIA,PARA 1 POSTO  </t>
  </si>
  <si>
    <t>CE0816</t>
  </si>
  <si>
    <t xml:space="preserve">05.105.0201-0      </t>
  </si>
  <si>
    <t xml:space="preserve">SERVICO DE VIGILANCIA COM VIGIA DE OBRA 24H/DIA,PARA 2 POSTOS  </t>
  </si>
  <si>
    <t>CE0817</t>
  </si>
  <si>
    <t xml:space="preserve">05.105.0202-0      </t>
  </si>
  <si>
    <t xml:space="preserve">SERVICO DE VIGILANCIA COM VIGIA DE OBRA 24H/DIA,PARA 3 POSTOS  </t>
  </si>
  <si>
    <t>CE0818</t>
  </si>
  <si>
    <t xml:space="preserve">05.205.0010-0      </t>
  </si>
  <si>
    <t xml:space="preserve">SERVICO DE VIGILANCIA ARMADA OU DESARMADA 24H/DIA,PARA 1 POSTO  </t>
  </si>
  <si>
    <t>CE0819</t>
  </si>
  <si>
    <t xml:space="preserve">05.205.0011-0      </t>
  </si>
  <si>
    <t xml:space="preserve">SERVICO DE VIGILANCIA ARMADA OU DESARMADA 24H/DIA,PARA 2 POSTOS  </t>
  </si>
  <si>
    <t>CE0820</t>
  </si>
  <si>
    <t xml:space="preserve">05.205.0012-0      </t>
  </si>
  <si>
    <t xml:space="preserve">SERVICO DE VIGILANCIA ARMADA OU DESARMADA 24H/DIA,PARA 3 POSTOS  </t>
  </si>
  <si>
    <t>CE0821</t>
  </si>
  <si>
    <t xml:space="preserve">05.205.0013-0      </t>
  </si>
  <si>
    <t xml:space="preserve">SERVICO DE VIGILANCIA ARMADA OU DESARMADA 24H/DIA,PARA 4 POSTOS  </t>
  </si>
  <si>
    <t>CE0822</t>
  </si>
  <si>
    <t xml:space="preserve">05.205.0015-0      </t>
  </si>
  <si>
    <t xml:space="preserve">SERVICO DE VIGILANCIA ARMADA OU DESARMADA,PARA 1 POSTO,CONSIDERANDO APENAS O CUSTO APOS A JORNADA NORMAL DE TRABALHO.O CUSTO INCLUI VIGILANCIA AOS SABADOS,DOMINGOS E FERIADOS  </t>
  </si>
  <si>
    <t>CE0823</t>
  </si>
  <si>
    <t xml:space="preserve">05.205.0016-0      </t>
  </si>
  <si>
    <t xml:space="preserve">SERVICO DE VIGILANCIA ARMADA OU DESARMADA,PARA 2 POSTOS,CONSIDERANDO APENAS O CUSTO APOS A JORNADA NORMAL DE TRABALHO.O CUSTO INCLUI VIGILANCIA AOS SABADOS,DOMINGOS E FERIADOS  </t>
  </si>
  <si>
    <t>CE0824</t>
  </si>
  <si>
    <t xml:space="preserve">05.205.0017-0      </t>
  </si>
  <si>
    <t xml:space="preserve">SERVICO DE VIGILANCIA ARMADA OU DESARMADA,PARA 3 POSTOS,CONSIDERANDO APENAS O CUSTO APOS A JORNADA NORMAL DE TRABALHO.O CUSTO INCLUI VIGILANCIA AOS SABADOS,DOMINGOS E FERIADOS  </t>
  </si>
  <si>
    <t>CE0825</t>
  </si>
  <si>
    <t xml:space="preserve">05.205.0018-0      </t>
  </si>
  <si>
    <t xml:space="preserve">SERVICO DE VIGILANCIA ARMADA OU DESARMADA,PARA 4 POSTOS,CONSIDERANDO APENAS O CUSTO APOS A JORNADA NORMAL DE TRABALHO.O CUSTO INCLUI VIGILANCIA AOS SABADOS,DOMINGOS E FERIADOS  </t>
  </si>
  <si>
    <t>CE0826</t>
  </si>
  <si>
    <t xml:space="preserve">05.105.0204-0      </t>
  </si>
  <si>
    <t xml:space="preserve">SERVICO DE VIGILANCIA COM VIGIA DE OBRA,PARA 1 POSTO,CONSIDERANDO APENAS O CUSTO APOS A JORNADA NORMAL DE TRABALHO.O CUSTO INCLUI VIGILANCIA AOS SABADOS,DOMINGOS E FERIADOS  </t>
  </si>
  <si>
    <t>CE0827</t>
  </si>
  <si>
    <t xml:space="preserve">05.105.0205-0      </t>
  </si>
  <si>
    <t xml:space="preserve">SERVICO DE VIGILANCIA COM VIGIA DE OBRA,PARA 2 POSTOS,CONSIDERANDO APENAS O CUSTO APOS A JORNADA NORMAL DE TRABALHO.O CUSTO INCLUI VIGILANCIA AOS SABADOS,DOMINGOS E FERIADOS  </t>
  </si>
  <si>
    <t>CE0828</t>
  </si>
  <si>
    <t xml:space="preserve">05.105.0206-0      </t>
  </si>
  <si>
    <t xml:space="preserve">SERVICO DE VIGILANCIA COM VIGIA DE OBRA,PARA 3 POSTOS,CONSIDERANDO APENAS O CUSTO APOS A JORNADA NORMAL DE TRABALHO.O CUSTO INCLUI VIGILANCIA AOS SABADOS,DOMINGOS E FERIADOS  </t>
  </si>
  <si>
    <t>CE0829</t>
  </si>
  <si>
    <t xml:space="preserve">05.001.0182-0      </t>
  </si>
  <si>
    <t xml:space="preserve">TRANSPORTE DE MATERIAIS DE QUALQUER NATUREZA,ESCADA ACIMA,SERVICO INTEIRAMENTE MANUAL,EM OBRAS PREDIAIS,INCLUSIVE CARGAE DESCARGA  </t>
  </si>
  <si>
    <t>CE0830</t>
  </si>
  <si>
    <t xml:space="preserve">05.001.0183-0      </t>
  </si>
  <si>
    <t xml:space="preserve">TRANSPORTE DE MATERIAIS DE QUALQUER NATUREZA,ESCADA ABAIXO,SERVICO INTEIRAMENTE MANUAL,EM OBRAS PREDIAIS,INCLUSIVE CARGAE DESCARGA  </t>
  </si>
  <si>
    <t>CE0831</t>
  </si>
  <si>
    <t xml:space="preserve">05.057.0015-0      </t>
  </si>
  <si>
    <t xml:space="preserve">MAPA TATIL(BRAILLE/RELEVO) EM ACRILICO,MEDINDO 54X39CM,PARA SINALIZACAO E LOCALIZACAO DE AMBIENTES,EXCLUSIVE PEDESTAL.FORNECIMENTO E COLOCACAO  </t>
  </si>
  <si>
    <t>CE0833</t>
  </si>
  <si>
    <t xml:space="preserve">05.001.0065-0      </t>
  </si>
  <si>
    <t xml:space="preserve">REMOCAO DE FORRO OU LAMBRI DE FRISOS DE MADEIRA OU PVC,PLACAS DE AGLOMERADO PRENSADO OU SEMELHANTES,INCLUSIVE O ENGRADAMAMENTO  </t>
  </si>
  <si>
    <t>CE0835</t>
  </si>
  <si>
    <t xml:space="preserve">05.100.0020-0      </t>
  </si>
  <si>
    <t xml:space="preserve">CAFE DA MANHA, CONFORME CONVENCAO DO TRABALHO PARA CONSTRUCAO CIVIL E CONDICOES HIGIENICAS E SANITARIAS ADEQUADAS  </t>
  </si>
  <si>
    <t>CE0836</t>
  </si>
  <si>
    <t xml:space="preserve">05.100.0022-0      </t>
  </si>
  <si>
    <t xml:space="preserve">REFEICAO CONFORME CONVENCAO DO TRABALHO PARA CONSTRUCAO CIVIL E CONDICOES HIGIENICAS E SANITARIAS ADEQUADAS  </t>
  </si>
  <si>
    <t>CE0837</t>
  </si>
  <si>
    <t xml:space="preserve">05.100.0024-0      </t>
  </si>
  <si>
    <t xml:space="preserve">CESTA BASICA, CONFORME CONVENCAO DO TRABALHO PARA CONSTRUCAO CIVIL  </t>
  </si>
  <si>
    <t>CE0838</t>
  </si>
  <si>
    <t xml:space="preserve">05.100.0026-0      </t>
  </si>
  <si>
    <t xml:space="preserve">VALE TRANSPORTE, CONSIDERANDO PASSAGEM IDA E VOLTA  </t>
  </si>
  <si>
    <t>CE0839</t>
  </si>
  <si>
    <t xml:space="preserve">05.105.0203-0      </t>
  </si>
  <si>
    <t xml:space="preserve">SERVICO DE VIGILANCIA COM VIGIA DE OBRA 24H/DIA,PARA 4 POSTOS  </t>
  </si>
  <si>
    <t>CE0840</t>
  </si>
  <si>
    <t xml:space="preserve">05.105.0207-0      </t>
  </si>
  <si>
    <t xml:space="preserve">SERVICO DE VIGILANCIA COM VIGIA DE OBRA,PARA 4 POSTOS,CONSIDERANDO APENAS O CUSTO APOS A JORNADA NORMAL DE TRABALHO.O CUSTO INCLUI VIGILANCIA AOS SABADOS,DOMINGOS E FERIADOS  </t>
  </si>
  <si>
    <t>CE0842</t>
  </si>
  <si>
    <t xml:space="preserve">05.105.0137-0      </t>
  </si>
  <si>
    <t xml:space="preserve">MAO DE OBRA DE ENGENHEIRO OU ARQUITETO PLENO,INCLUSIVE ENCARGOS SOCIAIS  </t>
  </si>
  <si>
    <t>CE0843</t>
  </si>
  <si>
    <t xml:space="preserve">05.054.0100-0      </t>
  </si>
  <si>
    <t xml:space="preserve">PLACA FOTOLUMINESCENTE DE SINALIZACAO DE SEGURANCA CONTRA INCENDIO,PARA SAIDA DE EMERGENCIA,EM PVC ANTICHAMA,DIMENSOES APROXIMADAS DE (10X20)CM,CONFORME ABNT NBR 16820.FORNECIMENTOE COLOCACAO  </t>
  </si>
  <si>
    <t>CE0844</t>
  </si>
  <si>
    <t xml:space="preserve">05.054.0105-0      </t>
  </si>
  <si>
    <t xml:space="preserve">PLACA FOTOLUMINESCENTE DE SINALIZACAO DE SEGURANCA CONTRA INCENDIO,PARA EQUIPAMENTOS DE COMBATE A INCENDIO E ALARME,EM PVC ANTICHAMA,DIMENSOES APROXIMADAS DE (15X15)CM,CONFORME ABNT NBR 16820.FORNECIMENTO E COLOCACAO  </t>
  </si>
  <si>
    <t>CE0845</t>
  </si>
  <si>
    <t xml:space="preserve">05.054.0110-0      </t>
  </si>
  <si>
    <t xml:space="preserve">PLACA FOTOLUMINESCENTE DE SINALIZACAO DE SEGURANCA CONTRA INCENDIO,PARA EQUIPAMENTOS DE COMBATE A INCENDIO E ALARME,EM PVC ANTICHAMA,DIMENSOES APROXIMADAS DE (30X30)CM,CONFORME ABNT NBR 16820.FORNECIMENTO E COLOCACAO  </t>
  </si>
  <si>
    <t>CE0858</t>
  </si>
  <si>
    <t xml:space="preserve">05.054.0102-0      </t>
  </si>
  <si>
    <t xml:space="preserve">PLACA FOTOLUMINESCENTE DE SINALIZACAO DE SEGURANCA CONTRA INCENDIO,PARA SAIDA DE EMERGENCIA,EM PVC ANTICHAMA,DIMENSOES APROXIMADAS DE (20X40)CM,CONFORME ABNT NBR 16820.FORNECIMENTOE COLOCACAO  </t>
  </si>
  <si>
    <t>CE0859</t>
  </si>
  <si>
    <t xml:space="preserve">05.054.0103-0      </t>
  </si>
  <si>
    <t xml:space="preserve">PLACA FOTOLUMINESCENTE DE SINALIZACAO DE SEGURANCA CONTRA INCENDIO,PARA INDICACAO DE NUMERO DE PAVIMENTOS,EM PVC ANTICHAMA,DIMENSOES APROXIMADAS DE (10X10)CM,CONFORME ABNT NBR 16820.FORNECIMENTO E COLOCACAO  </t>
  </si>
  <si>
    <t>CE0860</t>
  </si>
  <si>
    <t xml:space="preserve">05.054.0104-0      </t>
  </si>
  <si>
    <t xml:space="preserve">PLACA FOTOLUMINESCENTE DE SINALIZACAO DE SEGURANCA CONTRA INCENDIO,PARA INDICACAO CONTINUADA DE ROTA DE FUGA,EM PVC ANTICHAMA,DIMENSOES APROXIMADAS DE (7X20)CM,CONFORME ABNT NBR 16820.FORNECIMENTO E COLOCACAO  </t>
  </si>
  <si>
    <t>CE0861</t>
  </si>
  <si>
    <t xml:space="preserve">05.054.0115-0      </t>
  </si>
  <si>
    <t xml:space="preserve">PLACA FOTOLUMINESCENTE DE SINALIZACAO DE SEGURANCA CONTRA INCENDIO,PARA EQUIPAMENTOS DE COMBATE A INCENDIO E ALARME,EM PVC ANTICHAMA,DIMENSOES APROXIMADAS DE (20X15)CM,CONFORME ABNT NBR 16820.FORNECIMENTO E COLOCACAO  </t>
  </si>
  <si>
    <t>CE0862</t>
  </si>
  <si>
    <t xml:space="preserve">05.054.0120-0      </t>
  </si>
  <si>
    <t xml:space="preserve">PLACA FOTOLUMINESCENTE DE SINALIZACAO DE SEGURANCA CONTRA INCENDIO,DE PROIBICAO,EM PVC ANTICHAMA,FORMA CIRCULAR,DIAMETROAPROXIMADO DE 20CM,CONFORME ABNT NBR 16820.FORNECIMENTO E COLOCACAO  </t>
  </si>
  <si>
    <t>CE0863</t>
  </si>
  <si>
    <t xml:space="preserve">05.054.0130-0      </t>
  </si>
  <si>
    <t xml:space="preserve">PLACA FOTOLUMINESCENTE DE SINALIZACAO DE SEGURANCA CONTRA INCENDIO,DE ALERTA,EM PVC ANTICHAMA,FORMA TRIANGULAR,DIMENSAOAPROXIMADA DA BASE DE 20CM,CONFORME ABNT NBR 16820.FORNECIMENTO E COLOCACAO  </t>
  </si>
  <si>
    <t>CE0865</t>
  </si>
  <si>
    <t xml:space="preserve">05.005.0054-0      </t>
  </si>
  <si>
    <t xml:space="preserve">TELA EM POLIETILENO DE ALTA DENSIDADE,100% VIRGEM,COM MALHA DE (5X5)CM,FIO DE 2,5MM,COM RESISTENCIA DE 350KG/M2.FORNECIMENTO E COLOCACAO  </t>
  </si>
  <si>
    <t>CE0866</t>
  </si>
  <si>
    <t xml:space="preserve">05.007.0005-0      </t>
  </si>
  <si>
    <t xml:space="preserve">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  </t>
  </si>
  <si>
    <t>CE0867</t>
  </si>
  <si>
    <t xml:space="preserve">05.001.0101-0      </t>
  </si>
  <si>
    <t xml:space="preserve">REMOCAO CUIDADOSA  DE DIVISORIA EM PLACA CIMENTICIA  </t>
  </si>
  <si>
    <t>CE0868</t>
  </si>
  <si>
    <t xml:space="preserve">05.002.0018-0      </t>
  </si>
  <si>
    <t xml:space="preserve">DEMOLICAO COM EQUIAMENTO DE AR COMPRIMIDO,DE PISO DE ALTA RESISTENCIA MOLDADO NO LOCAL,COM ESPESSURA DE 0,80CM,INCLUSIVEBASE SUPORTE E EMPILHAMENTO LATERAL DENTRO DO CANTEIRO DE SERVICO  </t>
  </si>
  <si>
    <t>CE0869</t>
  </si>
  <si>
    <t xml:space="preserve">05.002.0019-0      </t>
  </si>
  <si>
    <t xml:space="preserve">DEMOLICAO COM EQUIPAMENTO DE AR COMPRIMIDO,DE PISO DE ALTA RESISTENCIA PRE-MOLDADO,COM ESPESSURA DE ATE 3CM E RESPECTIVO CONTRAPISO COM ATE 10CM DE ESPESSURA,INCLUSIVE EMPILHAMENTO LATERAL DENTRO DO CANTEIRO DE SERVICO  </t>
  </si>
  <si>
    <t>CE0870</t>
  </si>
  <si>
    <t xml:space="preserve">05.005.0048-0      </t>
  </si>
  <si>
    <t xml:space="preserve">TELA SOLTA DE POLIPROPILENO PARA PROTECAO DE FACHADAS AMARRADA SOMENTE NOS EXTREMOS,UTILIZACAO DE 2 VEZES,INCLUSIVE COSTURA DA TELA SE NECESSARIO.FORNECIMENTO E COLOCACAO  </t>
  </si>
  <si>
    <t>CE0871</t>
  </si>
  <si>
    <t xml:space="preserve">05.005.0051-0      </t>
  </si>
  <si>
    <t xml:space="preserve">TELA DE POLIPROPILENO PARA PROTECAO DE FACHADAS AMARRADA EM ANDAIME,EXCLUSIVE ESTE,COM UTILIZACAO DE 2 VEZES,INCLUSIVE COSTURA DA TELA SE NECESSARIO.FORNECIMENTO E COLOCACAO  </t>
  </si>
  <si>
    <t>CE0872</t>
  </si>
  <si>
    <t xml:space="preserve">05.005.0060-0      </t>
  </si>
  <si>
    <t xml:space="preserve">TELA DE POLIPROPILENO PARA PROTECAO DE FACHADAS,CONSIDERANDO APENAS O FORNECIMENTO DA TELA (VIDE ITENS 05.005.0062 E 05.005.0064 PARA COLOCACAO)  </t>
  </si>
  <si>
    <t>CE0873</t>
  </si>
  <si>
    <t xml:space="preserve">05.005.0062-0      </t>
  </si>
  <si>
    <t xml:space="preserve">TELA DE POLIPROPILENO PARA PROTECAO DE FACHADAS AMARRADA SOMENTE NOS EXTREMOS,EXCLUSIVE TELA (VIDE ITEM 05.005.0060 PARAFORNECIMENTO),INCLUSIVE COSTURA DA TELA SE NECESSARIO.COLOCACAO E RETIRADA.  </t>
  </si>
  <si>
    <t>CE0874</t>
  </si>
  <si>
    <t xml:space="preserve">05.005.0064-0      </t>
  </si>
  <si>
    <t xml:space="preserve">TELA DE POLIPROPILENO PARA PROTECAO DE FACHADAS AMARRADA EM ANDAIME,EXCLUSIVE TELA(VIDE ITEM 05.005.0060 PARA FORNECIMENTO) E ANDAIME,INCLUSIVE COSTURA DA TELA SE NECESSARIO.COLOCACAO E RETIRADA.  </t>
  </si>
  <si>
    <t>CE0875</t>
  </si>
  <si>
    <t xml:space="preserve">05.007.0006-0      </t>
  </si>
  <si>
    <t xml:space="preserve">LOCACAO DE ANDAIME SUSPENSO ELETRICO DE CABO PASSANTE,COM 2 A 8 METROS DE EXTENSAO,CABOS COM 30 METROS,COM PLATAFORMA,TELA DE PROTECAO E MATERIAL PARA FIXACAO E OPERACAO DE ANDAIME,EXCLUSIVE TRANSPORTE (VIDE ITEM 04.020.0126),MONTAGEM E DESMONTAGEM (VIDE ITEM 05.008.0015) E MOVIMENTACAO VERTICAL (VIDE ITEM 05.008.0007)  </t>
  </si>
  <si>
    <t>CE0876</t>
  </si>
  <si>
    <t xml:space="preserve">05.008.0007-0      </t>
  </si>
  <si>
    <t xml:space="preserve">MOVIMENTACAO VERTICAL DE ANDAIME SUSPENSO ELETRICO,CONSIDERANDO-SE UMA VEZ A AREA TRABALHADA,EM PROJECAO VERTICAL  </t>
  </si>
  <si>
    <t>CE0877</t>
  </si>
  <si>
    <t xml:space="preserve">05.008.0015-0      </t>
  </si>
  <si>
    <t xml:space="preserve">MONTAGEM E DESMONTAGEM DE ANDAIME SUSPENSO ELETRICO CONSIDERANDO-SE A EXTENSAO HORIZONTAL DAS FACHADAS E/OU EMPENAS  </t>
  </si>
  <si>
    <t>CE0878</t>
  </si>
  <si>
    <t xml:space="preserve">05.001.0097-0      </t>
  </si>
  <si>
    <t xml:space="preserve">REMOCAO CUIDADOSA DE DIVISORIAS DE MADEIRA PRE-MOLDADAS,PRENSADAS OU SEMELHANTES  </t>
  </si>
  <si>
    <t>CE0879</t>
  </si>
  <si>
    <t xml:space="preserve">05.001.0098-0      </t>
  </si>
  <si>
    <t xml:space="preserve">REMOCAO CUIDADOSA E REMONTAGEM DE DIVISORIAS DE MADEIRA PRE-MOLDADAS,PRENSADAS OU SEMELHANTES  </t>
  </si>
  <si>
    <t>CE0880</t>
  </si>
  <si>
    <t xml:space="preserve">05.021.0110-0      </t>
  </si>
  <si>
    <t xml:space="preserve">SINALIZADOR FOTOLUMINESCENTE AUTOADESIVO PARA ESCADA,APLICADO EM PISOS E ESPELHOS,AMARELO,MEDINDO (7X3)CM,ESPESSURA APROXIMADA DE 1MM,CONFORME ABNT NBR 9050.FORNECIMENTO E COLOCACAO  </t>
  </si>
  <si>
    <t>CE0881</t>
  </si>
  <si>
    <t xml:space="preserve">05.021.0112-0      </t>
  </si>
  <si>
    <t xml:space="preserve">SINALIZADOR FOTOLUMINESCENTE AUTOADESIVO PARA ESCADA,APLICADO EM PISOS E ESPELHOS,AMARELO,MEDINDO (20X3)CM,ESPESSURA APROXIMADA DE 1MM,CONFORME ABNT NBR 9050.FORNECIMENTO E COLOCACAO  </t>
  </si>
  <si>
    <t>CE0882</t>
  </si>
  <si>
    <t xml:space="preserve">05.058.0100-0      </t>
  </si>
  <si>
    <t xml:space="preserve">PALLET DE CONTENCAO PARA DOIS TAMBORES DE COMBUSTIVEL,EM POLIETILENO ROTOMOLDADO COM PROTECAO UV,CAPACIDADE APROXIMADA DE 200 LITROS,COMPOSTO DE BACIA E GRELHA.FORNECIMENTO  </t>
  </si>
  <si>
    <t>CE0883</t>
  </si>
  <si>
    <t xml:space="preserve">05.055.0026-0      </t>
  </si>
  <si>
    <t xml:space="preserve">LETRA CAIXA DE LATAO,COM 30CM DE ALTURA,ESPESSURA DE 3CM,COM PINOS PARA FIXACAO.FORNECIMENTO E COLOCACAO  </t>
  </si>
  <si>
    <t>CE0884</t>
  </si>
  <si>
    <t xml:space="preserve">05.057.0025-0      </t>
  </si>
  <si>
    <t xml:space="preserve">PLACA DE ALUMINIO OU ACRILICO,ESCRITA EM BRAILLE,MEDINDO (10X3)CM,PARA SINALIZACAO DE CORRIMAO,CONFORME ABNT NBR 9050.FORNECIMENTO E COLOCACAO  </t>
  </si>
  <si>
    <t>CE0885</t>
  </si>
  <si>
    <t xml:space="preserve">05.021.0150-0      </t>
  </si>
  <si>
    <t xml:space="preserve">FITA ANTIDERRAPANTE AUTOADESIVA NA COR PRETA PARA AREAS INTERNAS E EXTERNAS,EM ROLO DE 50MMX20M.FORNECIMENTO E COLOCACAO  </t>
  </si>
  <si>
    <t>CE0886</t>
  </si>
  <si>
    <t xml:space="preserve">05.081.0100-0      </t>
  </si>
  <si>
    <t xml:space="preserve">ESCORAMENTO PARA VALAS "TIPO BLINDAGEM",COM LARGURA DE 1,50M A 2,50M,PROFUNDIDADE DE 1,50M A 3,00M,INCLUSIVE MOVIMENTACAO COM ESCAVADEIRA HIDRAULICA E MAO DE OBRA. A MEDICAO SERA FEITA PELO PRODUTO DAS ALTURAS DAS PAREDES ESCORADAS (2 LADOS) VEZES O COMPRIMENTO DA VALA  </t>
  </si>
  <si>
    <t>CE0887</t>
  </si>
  <si>
    <t xml:space="preserve">05.081.0105-0      </t>
  </si>
  <si>
    <t xml:space="preserve">ESCORAMENTO PARA VALAS "TIPO BLINDAGEM",COM LARGURA DE 1,50M A 2,50M,PROFUNDIDADE DE 3,01M A 4,50M,INCLUSIVE MOVIMENTACAO COM ESCAVADEIRA HIDRAULICA E MAO DE OBRA. A MEDICAO SERA FEITA PELO PRODUTO DAS ALTURAS DAS PAREDES ESCORADAS (2 LADOS) VEZES O COMPRIMENTO DA VALA  </t>
  </si>
  <si>
    <t>CE0888</t>
  </si>
  <si>
    <t xml:space="preserve">05.081.0110-0      </t>
  </si>
  <si>
    <t xml:space="preserve">ESCORAMENTO PARA VALAS "TIPO BLINDAGEM",COM LARGURA DE 1,50M A 2,50M,PROFUNDIDADE DE 4,51M A 6,00M,INCLUSIVE MOVIMENTACAO COM ESCAVADEIRA HIDRAULICA E MAO DE OBRA.A MEDICAO SERA FEITA PELO PRODUTO DAS ALTURAS DAS PAREDES ESCORADAS (2 LADOS)VEZES O COMPRIMENTO DA VALA  </t>
  </si>
  <si>
    <t>CE5001</t>
  </si>
  <si>
    <t xml:space="preserve">05.001.0001-A      </t>
  </si>
  <si>
    <t>CE5002</t>
  </si>
  <si>
    <t xml:space="preserve">05.001.0002-B      </t>
  </si>
  <si>
    <t>CE5003</t>
  </si>
  <si>
    <t xml:space="preserve">05.001.0023-A      </t>
  </si>
  <si>
    <t>CE5004</t>
  </si>
  <si>
    <t xml:space="preserve">05.001.0024-A      </t>
  </si>
  <si>
    <t>CE5005</t>
  </si>
  <si>
    <t xml:space="preserve">05.001.0005-A      </t>
  </si>
  <si>
    <t>CE5006</t>
  </si>
  <si>
    <t xml:space="preserve">05.001.0006-A      </t>
  </si>
  <si>
    <t>CE5007</t>
  </si>
  <si>
    <t xml:space="preserve">05.001.0007-A      </t>
  </si>
  <si>
    <t>CE5008</t>
  </si>
  <si>
    <t xml:space="preserve">05.001.0008-A      </t>
  </si>
  <si>
    <t>CE5009</t>
  </si>
  <si>
    <t xml:space="preserve">05.001.0009-A      </t>
  </si>
  <si>
    <t>CE5010</t>
  </si>
  <si>
    <t xml:space="preserve">05.001.0010-A      </t>
  </si>
  <si>
    <t>CE5011</t>
  </si>
  <si>
    <t xml:space="preserve">05.001.0011-A      </t>
  </si>
  <si>
    <t>CE5012</t>
  </si>
  <si>
    <t xml:space="preserve">05.001.0012-A      </t>
  </si>
  <si>
    <t>CE5013</t>
  </si>
  <si>
    <t xml:space="preserve">05.001.0013-A      </t>
  </si>
  <si>
    <t>CE5014</t>
  </si>
  <si>
    <t xml:space="preserve">05.001.0014-A      </t>
  </si>
  <si>
    <t>CE5015</t>
  </si>
  <si>
    <t xml:space="preserve">05.001.0015-A      </t>
  </si>
  <si>
    <t>CE5016</t>
  </si>
  <si>
    <t xml:space="preserve">05.001.0016-A      </t>
  </si>
  <si>
    <t>CE5017</t>
  </si>
  <si>
    <t xml:space="preserve">05.001.0017-A      </t>
  </si>
  <si>
    <t>CE5018</t>
  </si>
  <si>
    <t xml:space="preserve">05.001.0018-A      </t>
  </si>
  <si>
    <t>CE5019</t>
  </si>
  <si>
    <t xml:space="preserve">05.001.0019-A      </t>
  </si>
  <si>
    <t>CE5020</t>
  </si>
  <si>
    <t xml:space="preserve">05.001.0020-A      </t>
  </si>
  <si>
    <t>CE5021</t>
  </si>
  <si>
    <t xml:space="preserve">05.001.0021-A      </t>
  </si>
  <si>
    <t>CE5022</t>
  </si>
  <si>
    <t xml:space="preserve">05.001.0031-A      </t>
  </si>
  <si>
    <t>CE5023</t>
  </si>
  <si>
    <t xml:space="preserve">05.001.0033-A      </t>
  </si>
  <si>
    <t>CE5024</t>
  </si>
  <si>
    <t xml:space="preserve">05.001.0035-A      </t>
  </si>
  <si>
    <t>CE5025</t>
  </si>
  <si>
    <t xml:space="preserve">05.001.0039-A      </t>
  </si>
  <si>
    <t>CE5026</t>
  </si>
  <si>
    <t xml:space="preserve">05.001.0040-A      </t>
  </si>
  <si>
    <t>CE5027</t>
  </si>
  <si>
    <t xml:space="preserve">05.001.0042-A      </t>
  </si>
  <si>
    <t>CE5028</t>
  </si>
  <si>
    <t xml:space="preserve">05.001.0043-A      </t>
  </si>
  <si>
    <t>CE5029</t>
  </si>
  <si>
    <t xml:space="preserve">05.001.0044-A      </t>
  </si>
  <si>
    <t>CE5030</t>
  </si>
  <si>
    <t xml:space="preserve">05.001.0046-A      </t>
  </si>
  <si>
    <t>CE5031</t>
  </si>
  <si>
    <t xml:space="preserve">05.001.0047-A      </t>
  </si>
  <si>
    <t>CE5032</t>
  </si>
  <si>
    <t xml:space="preserve">05.001.0048-A      </t>
  </si>
  <si>
    <t>CE5033</t>
  </si>
  <si>
    <t xml:space="preserve">05.001.0050-A      </t>
  </si>
  <si>
    <t>CE5034</t>
  </si>
  <si>
    <t xml:space="preserve">05.001.0051-A      </t>
  </si>
  <si>
    <t>CE5035</t>
  </si>
  <si>
    <t xml:space="preserve">05.001.0052-A      </t>
  </si>
  <si>
    <t>CE5036</t>
  </si>
  <si>
    <t xml:space="preserve">05.001.0041-A      </t>
  </si>
  <si>
    <t>CE5037</t>
  </si>
  <si>
    <t xml:space="preserve">05.001.0045-A      </t>
  </si>
  <si>
    <t>CE5038</t>
  </si>
  <si>
    <t xml:space="preserve">05.001.0055-A      </t>
  </si>
  <si>
    <t>CE5039</t>
  </si>
  <si>
    <t xml:space="preserve">05.001.0056-A      </t>
  </si>
  <si>
    <t>CE5040</t>
  </si>
  <si>
    <t xml:space="preserve">05.001.0057-A      </t>
  </si>
  <si>
    <t>CE5041</t>
  </si>
  <si>
    <t xml:space="preserve">05.001.0058-A      </t>
  </si>
  <si>
    <t>CE5042</t>
  </si>
  <si>
    <t xml:space="preserve">05.001.0060-A      </t>
  </si>
  <si>
    <t>CE5043</t>
  </si>
  <si>
    <t xml:space="preserve">05.001.0061-A      </t>
  </si>
  <si>
    <t>CE5044</t>
  </si>
  <si>
    <t xml:space="preserve">05.001.0062-A      </t>
  </si>
  <si>
    <t>CE5045</t>
  </si>
  <si>
    <t xml:space="preserve">05.001.0063-A      </t>
  </si>
  <si>
    <t>CE5046</t>
  </si>
  <si>
    <t xml:space="preserve">05.001.0064-A      </t>
  </si>
  <si>
    <t>CE5047</t>
  </si>
  <si>
    <t xml:space="preserve">05.001.0086-A      </t>
  </si>
  <si>
    <t>CE5048</t>
  </si>
  <si>
    <t xml:space="preserve">05.001.0066-A      </t>
  </si>
  <si>
    <t>CE5049</t>
  </si>
  <si>
    <t xml:space="preserve">05.001.0067-A      </t>
  </si>
  <si>
    <t>CE5050</t>
  </si>
  <si>
    <t xml:space="preserve">05.001.0068-A      </t>
  </si>
  <si>
    <t>CE5051</t>
  </si>
  <si>
    <t xml:space="preserve">05.001.0069-A      </t>
  </si>
  <si>
    <t>CE5052</t>
  </si>
  <si>
    <t xml:space="preserve">05.001.0070-A      </t>
  </si>
  <si>
    <t>CE5053</t>
  </si>
  <si>
    <t xml:space="preserve">05.001.0071-A      </t>
  </si>
  <si>
    <t>CE5054</t>
  </si>
  <si>
    <t xml:space="preserve">05.001.0072-A      </t>
  </si>
  <si>
    <t>CE5055</t>
  </si>
  <si>
    <t xml:space="preserve">05.001.0073-A      </t>
  </si>
  <si>
    <t>CE5056</t>
  </si>
  <si>
    <t xml:space="preserve">05.001.0074-A      </t>
  </si>
  <si>
    <t>CE5057</t>
  </si>
  <si>
    <t xml:space="preserve">05.001.0075-A      </t>
  </si>
  <si>
    <t>CE5058</t>
  </si>
  <si>
    <t xml:space="preserve">05.001.0076-A      </t>
  </si>
  <si>
    <t>CE5059</t>
  </si>
  <si>
    <t xml:space="preserve">05.001.0077-A      </t>
  </si>
  <si>
    <t>CE5060</t>
  </si>
  <si>
    <t xml:space="preserve">05.001.0078-A      </t>
  </si>
  <si>
    <t>CE5061</t>
  </si>
  <si>
    <t xml:space="preserve">05.001.0079-A      </t>
  </si>
  <si>
    <t>CE5062</t>
  </si>
  <si>
    <t xml:space="preserve">05.001.0080-A      </t>
  </si>
  <si>
    <t>CE5063</t>
  </si>
  <si>
    <t xml:space="preserve">05.001.0081-A      </t>
  </si>
  <si>
    <t>CE5064</t>
  </si>
  <si>
    <t xml:space="preserve">05.001.0083-A      </t>
  </si>
  <si>
    <t>CE5065</t>
  </si>
  <si>
    <t xml:space="preserve">05.001.0085-A      </t>
  </si>
  <si>
    <t>CE5066</t>
  </si>
  <si>
    <t xml:space="preserve">05.001.0123-A      </t>
  </si>
  <si>
    <t>CE5067</t>
  </si>
  <si>
    <t xml:space="preserve">05.001.0124-A      </t>
  </si>
  <si>
    <t>CE5068</t>
  </si>
  <si>
    <t xml:space="preserve">05.001.0125-A      </t>
  </si>
  <si>
    <t>CE5069</t>
  </si>
  <si>
    <t xml:space="preserve">05.001.0126-A      </t>
  </si>
  <si>
    <t>CE5070</t>
  </si>
  <si>
    <t xml:space="preserve">05.001.0127-A      </t>
  </si>
  <si>
    <t>CE5071</t>
  </si>
  <si>
    <t xml:space="preserve">05.001.0128-A      </t>
  </si>
  <si>
    <t>CE5072</t>
  </si>
  <si>
    <t xml:space="preserve">05.001.0130-A      </t>
  </si>
  <si>
    <t>CE5073</t>
  </si>
  <si>
    <t xml:space="preserve">05.001.0131-A      </t>
  </si>
  <si>
    <t>CE5074</t>
  </si>
  <si>
    <t xml:space="preserve">05.001.0132-A      </t>
  </si>
  <si>
    <t>CE5075</t>
  </si>
  <si>
    <t xml:space="preserve">05.001.0133-A      </t>
  </si>
  <si>
    <t>CE5076</t>
  </si>
  <si>
    <t xml:space="preserve">05.001.0134-A      </t>
  </si>
  <si>
    <t>CE5077</t>
  </si>
  <si>
    <t xml:space="preserve">05.001.0135-A      </t>
  </si>
  <si>
    <t>CE5078</t>
  </si>
  <si>
    <t xml:space="preserve">05.001.0136-A      </t>
  </si>
  <si>
    <t>CE5079</t>
  </si>
  <si>
    <t xml:space="preserve">05.001.0137-A      </t>
  </si>
  <si>
    <t>CE5080</t>
  </si>
  <si>
    <t xml:space="preserve">05.001.0138-A      </t>
  </si>
  <si>
    <t>CE5082</t>
  </si>
  <si>
    <t xml:space="preserve">05.001.0141-A      </t>
  </si>
  <si>
    <t>CE5083</t>
  </si>
  <si>
    <t xml:space="preserve">05.001.0142-A      </t>
  </si>
  <si>
    <t>CE5084</t>
  </si>
  <si>
    <t xml:space="preserve">05.001.0143-A      </t>
  </si>
  <si>
    <t>CE5085</t>
  </si>
  <si>
    <t xml:space="preserve">05.001.0144-A      </t>
  </si>
  <si>
    <t>CE5086</t>
  </si>
  <si>
    <t xml:space="preserve">05.001.0145-A      </t>
  </si>
  <si>
    <t>CE5087</t>
  </si>
  <si>
    <t xml:space="preserve">05.001.0146-A      </t>
  </si>
  <si>
    <t>CE5088</t>
  </si>
  <si>
    <t xml:space="preserve">05.001.0147-A      </t>
  </si>
  <si>
    <t>CE5089</t>
  </si>
  <si>
    <t xml:space="preserve">05.001.0148-A      </t>
  </si>
  <si>
    <t>CE5090</t>
  </si>
  <si>
    <t xml:space="preserve">05.001.0160-A      </t>
  </si>
  <si>
    <t>CE5091</t>
  </si>
  <si>
    <t xml:space="preserve">05.001.0162-A      </t>
  </si>
  <si>
    <t>CE5092</t>
  </si>
  <si>
    <t xml:space="preserve">05.001.0163-A      </t>
  </si>
  <si>
    <t>CE5093</t>
  </si>
  <si>
    <t xml:space="preserve">05.001.0168-A      </t>
  </si>
  <si>
    <t>CE5094</t>
  </si>
  <si>
    <t xml:space="preserve">05.001.0169-A      </t>
  </si>
  <si>
    <t>CE5095</t>
  </si>
  <si>
    <t xml:space="preserve">05.001.0170-A      </t>
  </si>
  <si>
    <t>CE5096</t>
  </si>
  <si>
    <t xml:space="preserve">05.001.0171-A      </t>
  </si>
  <si>
    <t>CE5097</t>
  </si>
  <si>
    <t xml:space="preserve">05.001.0172-A      </t>
  </si>
  <si>
    <t>CE5098</t>
  </si>
  <si>
    <t xml:space="preserve">05.001.0173-A      </t>
  </si>
  <si>
    <t>CE5099</t>
  </si>
  <si>
    <t xml:space="preserve">05.001.0187-A      </t>
  </si>
  <si>
    <t>CE5100</t>
  </si>
  <si>
    <t xml:space="preserve">05.001.0188-A      </t>
  </si>
  <si>
    <t>CE5101</t>
  </si>
  <si>
    <t xml:space="preserve">05.001.0189-A      </t>
  </si>
  <si>
    <t>CE5102</t>
  </si>
  <si>
    <t xml:space="preserve">05.001.0185-A      </t>
  </si>
  <si>
    <t>CE5103</t>
  </si>
  <si>
    <t xml:space="preserve">05.001.0186-A      </t>
  </si>
  <si>
    <t>CE5104</t>
  </si>
  <si>
    <t xml:space="preserve">05.001.0195-A      </t>
  </si>
  <si>
    <t>CE5105</t>
  </si>
  <si>
    <t xml:space="preserve">05.001.0196-A      </t>
  </si>
  <si>
    <t>CE5106</t>
  </si>
  <si>
    <t xml:space="preserve">05.001.0205-A      </t>
  </si>
  <si>
    <t>CE5107</t>
  </si>
  <si>
    <t xml:space="preserve">05.001.0206-A      </t>
  </si>
  <si>
    <t>CE5108</t>
  </si>
  <si>
    <t xml:space="preserve">05.001.0300-A      </t>
  </si>
  <si>
    <t>CE5109</t>
  </si>
  <si>
    <t xml:space="preserve">05.001.0301-A      </t>
  </si>
  <si>
    <t>CE5110</t>
  </si>
  <si>
    <t xml:space="preserve">05.001.0305-A      </t>
  </si>
  <si>
    <t>CE5111</t>
  </si>
  <si>
    <t xml:space="preserve">05.001.0310-A      </t>
  </si>
  <si>
    <t>CE5112</t>
  </si>
  <si>
    <t xml:space="preserve">05.001.0315-A      </t>
  </si>
  <si>
    <t>CE5113</t>
  </si>
  <si>
    <t xml:space="preserve">05.001.0350-A      </t>
  </si>
  <si>
    <t>CE5114</t>
  </si>
  <si>
    <t xml:space="preserve">05.001.0360-A      </t>
  </si>
  <si>
    <t>CE5115</t>
  </si>
  <si>
    <t xml:space="preserve">05.001.0365-A      </t>
  </si>
  <si>
    <t>CE5116</t>
  </si>
  <si>
    <t xml:space="preserve">05.001.0370-A      </t>
  </si>
  <si>
    <t>CE5117</t>
  </si>
  <si>
    <t xml:space="preserve">05.001.0375-A      </t>
  </si>
  <si>
    <t>CE5118</t>
  </si>
  <si>
    <t xml:space="preserve">05.001.0380-A      </t>
  </si>
  <si>
    <t>CE5119</t>
  </si>
  <si>
    <t xml:space="preserve">05.001.0385-A      </t>
  </si>
  <si>
    <t>CE5120</t>
  </si>
  <si>
    <t xml:space="preserve">05.001.0386-A      </t>
  </si>
  <si>
    <t>CE5121</t>
  </si>
  <si>
    <t xml:space="preserve">05.001.0388-A      </t>
  </si>
  <si>
    <t>CE5122</t>
  </si>
  <si>
    <t xml:space="preserve">05.001.0389-A      </t>
  </si>
  <si>
    <t>CE5123</t>
  </si>
  <si>
    <t xml:space="preserve">05.001.0391-A      </t>
  </si>
  <si>
    <t>CE5124</t>
  </si>
  <si>
    <t xml:space="preserve">05.001.0392-A      </t>
  </si>
  <si>
    <t>CE5125</t>
  </si>
  <si>
    <t xml:space="preserve">05.001.0393-A      </t>
  </si>
  <si>
    <t>CE5126</t>
  </si>
  <si>
    <t xml:space="preserve">05.001.0400-A      </t>
  </si>
  <si>
    <t>CE5127</t>
  </si>
  <si>
    <t xml:space="preserve">05.001.0402-A      </t>
  </si>
  <si>
    <t>CE5128</t>
  </si>
  <si>
    <t xml:space="preserve">05.001.0405-A      </t>
  </si>
  <si>
    <t>CE5129</t>
  </si>
  <si>
    <t xml:space="preserve">05.001.0450-A      </t>
  </si>
  <si>
    <t>CE5130</t>
  </si>
  <si>
    <t xml:space="preserve">05.001.0455-A      </t>
  </si>
  <si>
    <t>CE5131</t>
  </si>
  <si>
    <t xml:space="preserve">05.001.0460-A      </t>
  </si>
  <si>
    <t>CE5132</t>
  </si>
  <si>
    <t xml:space="preserve">05.001.0465-A      </t>
  </si>
  <si>
    <t>CE5133</t>
  </si>
  <si>
    <t xml:space="preserve">05.001.0600-A      </t>
  </si>
  <si>
    <t>CE5134</t>
  </si>
  <si>
    <t xml:space="preserve">05.001.0601-A      </t>
  </si>
  <si>
    <t>CE5135</t>
  </si>
  <si>
    <t xml:space="preserve">05.001.0602-A      </t>
  </si>
  <si>
    <t>CE5136</t>
  </si>
  <si>
    <t xml:space="preserve">05.001.0603-A      </t>
  </si>
  <si>
    <t>CE5137</t>
  </si>
  <si>
    <t xml:space="preserve">05.001.0605-A      </t>
  </si>
  <si>
    <t>CE5138</t>
  </si>
  <si>
    <t xml:space="preserve">05.001.0606-A      </t>
  </si>
  <si>
    <t>CE5139</t>
  </si>
  <si>
    <t xml:space="preserve">05.001.0607-A      </t>
  </si>
  <si>
    <t>CE5140</t>
  </si>
  <si>
    <t xml:space="preserve">05.001.0615-A      </t>
  </si>
  <si>
    <t>CE5141</t>
  </si>
  <si>
    <t xml:space="preserve">05.001.0616-A      </t>
  </si>
  <si>
    <t>CE5142</t>
  </si>
  <si>
    <t xml:space="preserve">05.001.0618-A      </t>
  </si>
  <si>
    <t>CE5143</t>
  </si>
  <si>
    <t xml:space="preserve">05.001.0620-A      </t>
  </si>
  <si>
    <t>CE5144</t>
  </si>
  <si>
    <t xml:space="preserve">05.001.0621-A      </t>
  </si>
  <si>
    <t>CE5145</t>
  </si>
  <si>
    <t xml:space="preserve">05.001.0622-A      </t>
  </si>
  <si>
    <t>CE5146</t>
  </si>
  <si>
    <t xml:space="preserve">05.001.0623-A      </t>
  </si>
  <si>
    <t>CE5147</t>
  </si>
  <si>
    <t xml:space="preserve">05.001.0700-A      </t>
  </si>
  <si>
    <t>CE5148</t>
  </si>
  <si>
    <t xml:space="preserve">05.001.0750-A      </t>
  </si>
  <si>
    <t>CE5149</t>
  </si>
  <si>
    <t xml:space="preserve">05.001.0755-A      </t>
  </si>
  <si>
    <t>CE5150</t>
  </si>
  <si>
    <t xml:space="preserve">05.001.0758-A      </t>
  </si>
  <si>
    <t>CE5151</t>
  </si>
  <si>
    <t xml:space="preserve">05.001.0800-A      </t>
  </si>
  <si>
    <t>CE5152</t>
  </si>
  <si>
    <t xml:space="preserve">05.001.0805-A      </t>
  </si>
  <si>
    <t>CE5153</t>
  </si>
  <si>
    <t xml:space="preserve">05.001.0810-A      </t>
  </si>
  <si>
    <t>CE5154</t>
  </si>
  <si>
    <t xml:space="preserve">05.001.0815-A      </t>
  </si>
  <si>
    <t>CE5155</t>
  </si>
  <si>
    <t xml:space="preserve">05.001.0820-A      </t>
  </si>
  <si>
    <t>CE5156</t>
  </si>
  <si>
    <t xml:space="preserve">05.001.0825-A      </t>
  </si>
  <si>
    <t>CE5157</t>
  </si>
  <si>
    <t xml:space="preserve">05.001.0840-A      </t>
  </si>
  <si>
    <t>CE5158</t>
  </si>
  <si>
    <t xml:space="preserve">05.001.0845-A      </t>
  </si>
  <si>
    <t>CE5159</t>
  </si>
  <si>
    <t xml:space="preserve">05.001.0850-A      </t>
  </si>
  <si>
    <t>CE5160</t>
  </si>
  <si>
    <t xml:space="preserve">05.001.0900-A      </t>
  </si>
  <si>
    <t>CE5161</t>
  </si>
  <si>
    <t xml:space="preserve">05.002.0001-A      </t>
  </si>
  <si>
    <t>CE5162</t>
  </si>
  <si>
    <t xml:space="preserve">05.002.0002-A      </t>
  </si>
  <si>
    <t>CE5163</t>
  </si>
  <si>
    <t xml:space="preserve">05.002.0003-B      </t>
  </si>
  <si>
    <t>CE5164</t>
  </si>
  <si>
    <t xml:space="preserve">05.002.0004-A      </t>
  </si>
  <si>
    <t>CE5165</t>
  </si>
  <si>
    <t xml:space="preserve">05.002.0005-B      </t>
  </si>
  <si>
    <t>CE5166</t>
  </si>
  <si>
    <t xml:space="preserve">05.002.0006-B      </t>
  </si>
  <si>
    <t>CE5167</t>
  </si>
  <si>
    <t xml:space="preserve">05.002.0007-A      </t>
  </si>
  <si>
    <t>CE5168</t>
  </si>
  <si>
    <t xml:space="preserve">05.002.0008-A      </t>
  </si>
  <si>
    <t>CE5169</t>
  </si>
  <si>
    <t xml:space="preserve">05.002.0009-B      </t>
  </si>
  <si>
    <t>CE5170</t>
  </si>
  <si>
    <t xml:space="preserve">05.002.0010-B      </t>
  </si>
  <si>
    <t>CE5171</t>
  </si>
  <si>
    <t xml:space="preserve">05.002.0011-A      </t>
  </si>
  <si>
    <t>CE5172</t>
  </si>
  <si>
    <t xml:space="preserve">05.002.0012-A      </t>
  </si>
  <si>
    <t>CE5173</t>
  </si>
  <si>
    <t xml:space="preserve">05.002.0013-A      </t>
  </si>
  <si>
    <t>CE5174</t>
  </si>
  <si>
    <t xml:space="preserve">05.002.0014-A      </t>
  </si>
  <si>
    <t>CE5175</t>
  </si>
  <si>
    <t xml:space="preserve">05.002.0015-A      </t>
  </si>
  <si>
    <t>CE5176</t>
  </si>
  <si>
    <t xml:space="preserve">05.002.0016-A      </t>
  </si>
  <si>
    <t>CE5177</t>
  </si>
  <si>
    <t xml:space="preserve">05.002.0030-A      </t>
  </si>
  <si>
    <t>CE5178</t>
  </si>
  <si>
    <t xml:space="preserve">05.002.0031-A      </t>
  </si>
  <si>
    <t>CE5179</t>
  </si>
  <si>
    <t xml:space="preserve">05.002.0050-A      </t>
  </si>
  <si>
    <t>CE5180</t>
  </si>
  <si>
    <t xml:space="preserve">05.002.0055-A      </t>
  </si>
  <si>
    <t>CE5181</t>
  </si>
  <si>
    <t xml:space="preserve">05.002.0060-A      </t>
  </si>
  <si>
    <t>CE5182</t>
  </si>
  <si>
    <t xml:space="preserve">05.002.0100-A      </t>
  </si>
  <si>
    <t>CE5183</t>
  </si>
  <si>
    <t xml:space="preserve">05.002.0101-A      </t>
  </si>
  <si>
    <t>CE5184</t>
  </si>
  <si>
    <t xml:space="preserve">05.002.0102-A      </t>
  </si>
  <si>
    <t>CE5185</t>
  </si>
  <si>
    <t xml:space="preserve">05.002.0105-A      </t>
  </si>
  <si>
    <t>CE5186</t>
  </si>
  <si>
    <t xml:space="preserve">05.002.0106-A      </t>
  </si>
  <si>
    <t>CE5187</t>
  </si>
  <si>
    <t xml:space="preserve">05.003.0010-B      </t>
  </si>
  <si>
    <t>CE5188</t>
  </si>
  <si>
    <t xml:space="preserve">05.003.0011-A      </t>
  </si>
  <si>
    <t>CE5189</t>
  </si>
  <si>
    <t xml:space="preserve">05.003.0015-B      </t>
  </si>
  <si>
    <t>CE5190</t>
  </si>
  <si>
    <t xml:space="preserve">05.003.0016-B      </t>
  </si>
  <si>
    <t>CE5191</t>
  </si>
  <si>
    <t xml:space="preserve">05.003.0017-B      </t>
  </si>
  <si>
    <t>CE5192</t>
  </si>
  <si>
    <t xml:space="preserve">05.003.0020-A      </t>
  </si>
  <si>
    <t>CE5193</t>
  </si>
  <si>
    <t xml:space="preserve">05.003.0021-A      </t>
  </si>
  <si>
    <t>CE5194</t>
  </si>
  <si>
    <t xml:space="preserve">05.003.0022-A      </t>
  </si>
  <si>
    <t>CE5229</t>
  </si>
  <si>
    <t xml:space="preserve">05.003.0090-A      </t>
  </si>
  <si>
    <t>CE5230</t>
  </si>
  <si>
    <t xml:space="preserve">05.003.0091-A      </t>
  </si>
  <si>
    <t>CE5231</t>
  </si>
  <si>
    <t xml:space="preserve">05.003.0092-A      </t>
  </si>
  <si>
    <t>CE5264</t>
  </si>
  <si>
    <t xml:space="preserve">05.004.0010-A      </t>
  </si>
  <si>
    <t>CE5271</t>
  </si>
  <si>
    <t xml:space="preserve">05.004.0025-A      </t>
  </si>
  <si>
    <t>CE5272</t>
  </si>
  <si>
    <t xml:space="preserve">05.004.0026-A      </t>
  </si>
  <si>
    <t>CE5273</t>
  </si>
  <si>
    <t xml:space="preserve">05.004.0027-A      </t>
  </si>
  <si>
    <t>CE5274</t>
  </si>
  <si>
    <t xml:space="preserve">05.004.0028-A      </t>
  </si>
  <si>
    <t>CE5275</t>
  </si>
  <si>
    <t xml:space="preserve">05.004.0030-A      </t>
  </si>
  <si>
    <t>CE5276</t>
  </si>
  <si>
    <t xml:space="preserve">05.005.0001-B      </t>
  </si>
  <si>
    <t>CE5277</t>
  </si>
  <si>
    <t xml:space="preserve">05.005.0002-A      </t>
  </si>
  <si>
    <t>CE5278</t>
  </si>
  <si>
    <t xml:space="preserve">05.005.0003-B      </t>
  </si>
  <si>
    <t>CE5279</t>
  </si>
  <si>
    <t xml:space="preserve">05.005.0004-A      </t>
  </si>
  <si>
    <t>CE5280</t>
  </si>
  <si>
    <t xml:space="preserve">05.005.0005-B      </t>
  </si>
  <si>
    <t>CE5281</t>
  </si>
  <si>
    <t xml:space="preserve">05.005.0006-B      </t>
  </si>
  <si>
    <t>CE5282</t>
  </si>
  <si>
    <t xml:space="preserve">05.005.0007-A      </t>
  </si>
  <si>
    <t>CE5283</t>
  </si>
  <si>
    <t xml:space="preserve">05.005.0012-B      </t>
  </si>
  <si>
    <t>CE5284</t>
  </si>
  <si>
    <t xml:space="preserve">05.005.0013-A      </t>
  </si>
  <si>
    <t>CE5285</t>
  </si>
  <si>
    <t xml:space="preserve">05.005.0014-A      </t>
  </si>
  <si>
    <t>CE5286</t>
  </si>
  <si>
    <t xml:space="preserve">05.005.0015-A      </t>
  </si>
  <si>
    <t>CE5287</t>
  </si>
  <si>
    <t xml:space="preserve">05.005.0018-A      </t>
  </si>
  <si>
    <t>CE5288</t>
  </si>
  <si>
    <t xml:space="preserve">05.005.0019-A      </t>
  </si>
  <si>
    <t>CE5289</t>
  </si>
  <si>
    <t xml:space="preserve">05.005.0020-A      </t>
  </si>
  <si>
    <t>CE5290</t>
  </si>
  <si>
    <t xml:space="preserve">05.005.0025-A      </t>
  </si>
  <si>
    <t>CE5291</t>
  </si>
  <si>
    <t xml:space="preserve">05.005.0030-A      </t>
  </si>
  <si>
    <t>CE5292</t>
  </si>
  <si>
    <t xml:space="preserve">05.005.0035-A      </t>
  </si>
  <si>
    <t>CE5293</t>
  </si>
  <si>
    <t xml:space="preserve">05.005.0040-A      </t>
  </si>
  <si>
    <t>CE5294</t>
  </si>
  <si>
    <t xml:space="preserve">05.005.0050-A      </t>
  </si>
  <si>
    <t>CE5295</t>
  </si>
  <si>
    <t xml:space="preserve">05.005.0053-A      </t>
  </si>
  <si>
    <t>CE5296</t>
  </si>
  <si>
    <t xml:space="preserve">05.005.0055-A      </t>
  </si>
  <si>
    <t>CE5297</t>
  </si>
  <si>
    <t xml:space="preserve">05.006.0001-B      </t>
  </si>
  <si>
    <t>CE5298</t>
  </si>
  <si>
    <t xml:space="preserve">05.006.0002-B      </t>
  </si>
  <si>
    <t>CE5300</t>
  </si>
  <si>
    <t xml:space="preserve">05.006.0004-A      </t>
  </si>
  <si>
    <t>CE5301</t>
  </si>
  <si>
    <t xml:space="preserve">05.006.0010-A      </t>
  </si>
  <si>
    <t>CE5304</t>
  </si>
  <si>
    <t xml:space="preserve">05.008.0001-A      </t>
  </si>
  <si>
    <t>CE5305</t>
  </si>
  <si>
    <t xml:space="preserve">05.008.0002-A      </t>
  </si>
  <si>
    <t>CE5306</t>
  </si>
  <si>
    <t xml:space="preserve">05.008.0003-A      </t>
  </si>
  <si>
    <t>CE5308</t>
  </si>
  <si>
    <t xml:space="preserve">05.008.0006-A      </t>
  </si>
  <si>
    <t>CE5309</t>
  </si>
  <si>
    <t xml:space="preserve">05.008.0008-B      </t>
  </si>
  <si>
    <t>CE5310</t>
  </si>
  <si>
    <t xml:space="preserve">05.008.0010-A      </t>
  </si>
  <si>
    <t>CE5311</t>
  </si>
  <si>
    <t xml:space="preserve">05.008.0012-A      </t>
  </si>
  <si>
    <t>CE5312</t>
  </si>
  <si>
    <t xml:space="preserve">05.008.0013-A      </t>
  </si>
  <si>
    <t>CE5313</t>
  </si>
  <si>
    <t xml:space="preserve">05.010.0001-A      </t>
  </si>
  <si>
    <t>CE5314</t>
  </si>
  <si>
    <t xml:space="preserve">05.010.0005-A      </t>
  </si>
  <si>
    <t>CE5315</t>
  </si>
  <si>
    <t xml:space="preserve">05.010.0006-A      </t>
  </si>
  <si>
    <t>CE5317</t>
  </si>
  <si>
    <t xml:space="preserve">05.010.0020-A      </t>
  </si>
  <si>
    <t>CE5318</t>
  </si>
  <si>
    <t xml:space="preserve">05.010.0021-A      </t>
  </si>
  <si>
    <t>CE5319</t>
  </si>
  <si>
    <t xml:space="preserve">05.011.0001-A      </t>
  </si>
  <si>
    <t>CE5320</t>
  </si>
  <si>
    <t xml:space="preserve">05.011.0002-A      </t>
  </si>
  <si>
    <t>CE5321</t>
  </si>
  <si>
    <t xml:space="preserve">05.011.0006-A      </t>
  </si>
  <si>
    <t>CE5322</t>
  </si>
  <si>
    <t xml:space="preserve">05.013.0001-A      </t>
  </si>
  <si>
    <t>CE5323</t>
  </si>
  <si>
    <t xml:space="preserve">05.013.0002-A      </t>
  </si>
  <si>
    <t>CE5324</t>
  </si>
  <si>
    <t xml:space="preserve">05.013.0003-A      </t>
  </si>
  <si>
    <t>CE5325</t>
  </si>
  <si>
    <t xml:space="preserve">05.014.0001-A      </t>
  </si>
  <si>
    <t>CE5326</t>
  </si>
  <si>
    <t xml:space="preserve">05.014.0005-A      </t>
  </si>
  <si>
    <t>CE5327</t>
  </si>
  <si>
    <t xml:space="preserve">05.014.0009-A      </t>
  </si>
  <si>
    <t>CE5328</t>
  </si>
  <si>
    <t xml:space="preserve">05.014.0015-A      </t>
  </si>
  <si>
    <t>CE5329</t>
  </si>
  <si>
    <t xml:space="preserve">05.014.0020-A      </t>
  </si>
  <si>
    <t>CE5330</t>
  </si>
  <si>
    <t xml:space="preserve">05.015.0030-A      </t>
  </si>
  <si>
    <t>CE5331</t>
  </si>
  <si>
    <t xml:space="preserve">05.015.0031-A      </t>
  </si>
  <si>
    <t>CE5332</t>
  </si>
  <si>
    <t xml:space="preserve">05.015.0032-A      </t>
  </si>
  <si>
    <t>CE5333</t>
  </si>
  <si>
    <t xml:space="preserve">05.015.0033-A      </t>
  </si>
  <si>
    <t>CE5334</t>
  </si>
  <si>
    <t xml:space="preserve">05.015.0034-A      </t>
  </si>
  <si>
    <t>CE5335</t>
  </si>
  <si>
    <t xml:space="preserve">05.015.0040-A      </t>
  </si>
  <si>
    <t>CE5336</t>
  </si>
  <si>
    <t xml:space="preserve">05.015.0041-A      </t>
  </si>
  <si>
    <t>CE5337</t>
  </si>
  <si>
    <t xml:space="preserve">05.015.0045-A      </t>
  </si>
  <si>
    <t>CE5338</t>
  </si>
  <si>
    <t xml:space="preserve">05.015.0046-A      </t>
  </si>
  <si>
    <t>CE5339</t>
  </si>
  <si>
    <t xml:space="preserve">05.015.0050-A      </t>
  </si>
  <si>
    <t>CE5340</t>
  </si>
  <si>
    <t xml:space="preserve">05.015.0055-A      </t>
  </si>
  <si>
    <t>CE5341</t>
  </si>
  <si>
    <t xml:space="preserve">05.015.0065-A      </t>
  </si>
  <si>
    <t>CE5342</t>
  </si>
  <si>
    <t xml:space="preserve">05.015.0070-A      </t>
  </si>
  <si>
    <t>CE5343</t>
  </si>
  <si>
    <t xml:space="preserve">05.015.0075-A      </t>
  </si>
  <si>
    <t>CE5344</t>
  </si>
  <si>
    <t xml:space="preserve">05.020.0005-A      </t>
  </si>
  <si>
    <t>CE5345</t>
  </si>
  <si>
    <t xml:space="preserve">05.020.0007-A      </t>
  </si>
  <si>
    <t>CE5346</t>
  </si>
  <si>
    <t xml:space="preserve">05.020.0010-A      </t>
  </si>
  <si>
    <t>CE5347</t>
  </si>
  <si>
    <t xml:space="preserve">05.020.0012-A      </t>
  </si>
  <si>
    <t>CE5348</t>
  </si>
  <si>
    <t xml:space="preserve">05.020.0013-A      </t>
  </si>
  <si>
    <t>CE5349</t>
  </si>
  <si>
    <t xml:space="preserve">05.020.0014-A      </t>
  </si>
  <si>
    <t>CE5350</t>
  </si>
  <si>
    <t xml:space="preserve">05.020.0015-B      </t>
  </si>
  <si>
    <t>CE5351</t>
  </si>
  <si>
    <t xml:space="preserve">05.020.0020-A      </t>
  </si>
  <si>
    <t>CE5352</t>
  </si>
  <si>
    <t xml:space="preserve">05.020.0025-A      </t>
  </si>
  <si>
    <t>CE5353</t>
  </si>
  <si>
    <t xml:space="preserve">05.020.0030-A      </t>
  </si>
  <si>
    <t>CE5354</t>
  </si>
  <si>
    <t xml:space="preserve">05.021.0050-A      </t>
  </si>
  <si>
    <t>CE5355</t>
  </si>
  <si>
    <t xml:space="preserve">05.021.0055-A      </t>
  </si>
  <si>
    <t>CE5356</t>
  </si>
  <si>
    <t xml:space="preserve">05.021.0060-A      </t>
  </si>
  <si>
    <t>CE5357</t>
  </si>
  <si>
    <t xml:space="preserve">05.021.0065-A      </t>
  </si>
  <si>
    <t>CE5358</t>
  </si>
  <si>
    <t xml:space="preserve">05.021.0070-A      </t>
  </si>
  <si>
    <t>CE5359</t>
  </si>
  <si>
    <t xml:space="preserve">05.021.0075-A      </t>
  </si>
  <si>
    <t>CE5360</t>
  </si>
  <si>
    <t xml:space="preserve">05.021.0090-A      </t>
  </si>
  <si>
    <t>CE5361</t>
  </si>
  <si>
    <t xml:space="preserve">05.021.0095-A      </t>
  </si>
  <si>
    <t>CE5362</t>
  </si>
  <si>
    <t xml:space="preserve">05.021.0100-A      </t>
  </si>
  <si>
    <t>CE5363</t>
  </si>
  <si>
    <t xml:space="preserve">05.022.0015-A      </t>
  </si>
  <si>
    <t>CE5364</t>
  </si>
  <si>
    <t xml:space="preserve">05.022.0016-A      </t>
  </si>
  <si>
    <t>CE5365</t>
  </si>
  <si>
    <t xml:space="preserve">05.022.0018-A      </t>
  </si>
  <si>
    <t>CE5366</t>
  </si>
  <si>
    <t xml:space="preserve">05.022.0020-A      </t>
  </si>
  <si>
    <t>CE5367</t>
  </si>
  <si>
    <t xml:space="preserve">05.022.0030-A      </t>
  </si>
  <si>
    <t>CE5368</t>
  </si>
  <si>
    <t xml:space="preserve">05.022.0031-A      </t>
  </si>
  <si>
    <t>CE5369</t>
  </si>
  <si>
    <t xml:space="preserve">05.022.0033-A      </t>
  </si>
  <si>
    <t>CE5370</t>
  </si>
  <si>
    <t xml:space="preserve">05.022.0035-A      </t>
  </si>
  <si>
    <t>CE5371</t>
  </si>
  <si>
    <t xml:space="preserve">05.025.0025-B      </t>
  </si>
  <si>
    <t>CE5372</t>
  </si>
  <si>
    <t xml:space="preserve">05.025.0026-A      </t>
  </si>
  <si>
    <t>CE5373</t>
  </si>
  <si>
    <t xml:space="preserve">05.025.0027-B      </t>
  </si>
  <si>
    <t>CE5374</t>
  </si>
  <si>
    <t xml:space="preserve">05.025.0028-A      </t>
  </si>
  <si>
    <t>CE5375</t>
  </si>
  <si>
    <t xml:space="preserve">05.025.0029-B      </t>
  </si>
  <si>
    <t>CE5376</t>
  </si>
  <si>
    <t xml:space="preserve">05.025.0030-A      </t>
  </si>
  <si>
    <t>CE5377</t>
  </si>
  <si>
    <t xml:space="preserve">05.025.0031-B      </t>
  </si>
  <si>
    <t>CE5378</t>
  </si>
  <si>
    <t xml:space="preserve">05.025.0032-A      </t>
  </si>
  <si>
    <t>CE5379</t>
  </si>
  <si>
    <t xml:space="preserve">05.025.0033-B      </t>
  </si>
  <si>
    <t>CE5380</t>
  </si>
  <si>
    <t xml:space="preserve">05.025.0034-A      </t>
  </si>
  <si>
    <t>CE5381</t>
  </si>
  <si>
    <t xml:space="preserve">05.025.0035-B      </t>
  </si>
  <si>
    <t>CE5382</t>
  </si>
  <si>
    <t xml:space="preserve">05.025.0036-A      </t>
  </si>
  <si>
    <t>CE5383</t>
  </si>
  <si>
    <t xml:space="preserve">05.025.0041-B      </t>
  </si>
  <si>
    <t>CE5384</t>
  </si>
  <si>
    <t xml:space="preserve">05.025.0042-A      </t>
  </si>
  <si>
    <t>CE5385</t>
  </si>
  <si>
    <t xml:space="preserve">05.025.0043-B      </t>
  </si>
  <si>
    <t>CE5386</t>
  </si>
  <si>
    <t xml:space="preserve">05.025.0044-A      </t>
  </si>
  <si>
    <t>CE5387</t>
  </si>
  <si>
    <t xml:space="preserve">05.025.0045-B      </t>
  </si>
  <si>
    <t>CE5388</t>
  </si>
  <si>
    <t xml:space="preserve">05.025.0046-A      </t>
  </si>
  <si>
    <t>CE5389</t>
  </si>
  <si>
    <t xml:space="preserve">05.025.0047-B      </t>
  </si>
  <si>
    <t>CE5390</t>
  </si>
  <si>
    <t xml:space="preserve">05.025.0048-A      </t>
  </si>
  <si>
    <t>CE5391</t>
  </si>
  <si>
    <t xml:space="preserve">05.025.0049-A      </t>
  </si>
  <si>
    <t>CE5392</t>
  </si>
  <si>
    <t xml:space="preserve">05.025.0050-A      </t>
  </si>
  <si>
    <t>CE5393</t>
  </si>
  <si>
    <t xml:space="preserve">05.025.0051-A      </t>
  </si>
  <si>
    <t>CE5394</t>
  </si>
  <si>
    <t xml:space="preserve">05.025.0052-A      </t>
  </si>
  <si>
    <t>CE5395</t>
  </si>
  <si>
    <t xml:space="preserve">05.025.0053-A      </t>
  </si>
  <si>
    <t>CE5409</t>
  </si>
  <si>
    <t xml:space="preserve">05.032.0001-A      </t>
  </si>
  <si>
    <t>CE5410</t>
  </si>
  <si>
    <t xml:space="preserve">05.033.0001-A      </t>
  </si>
  <si>
    <t>CE5411</t>
  </si>
  <si>
    <t xml:space="preserve">05.033.0002-A      </t>
  </si>
  <si>
    <t>CE5412</t>
  </si>
  <si>
    <t xml:space="preserve">05.033.0003-A      </t>
  </si>
  <si>
    <t>CE5413</t>
  </si>
  <si>
    <t xml:space="preserve">05.035.0001-A      </t>
  </si>
  <si>
    <t>CE5414</t>
  </si>
  <si>
    <t xml:space="preserve">05.035.0002-A      </t>
  </si>
  <si>
    <t>CE5415</t>
  </si>
  <si>
    <t xml:space="preserve">05.035.0003-A      </t>
  </si>
  <si>
    <t>CE5416</t>
  </si>
  <si>
    <t xml:space="preserve">05.035.0004-A      </t>
  </si>
  <si>
    <t>CE5417</t>
  </si>
  <si>
    <t xml:space="preserve">05.035.0005-A      </t>
  </si>
  <si>
    <t>CE5418</t>
  </si>
  <si>
    <t xml:space="preserve">05.035.0006-A      </t>
  </si>
  <si>
    <t>CE5419</t>
  </si>
  <si>
    <t xml:space="preserve">05.035.0010-A      </t>
  </si>
  <si>
    <t>CE5420</t>
  </si>
  <si>
    <t xml:space="preserve">05.035.0015-A      </t>
  </si>
  <si>
    <t>CE5421</t>
  </si>
  <si>
    <t xml:space="preserve">05.035.0016-A      </t>
  </si>
  <si>
    <t>CE5422</t>
  </si>
  <si>
    <t xml:space="preserve">05.038.0001-A      </t>
  </si>
  <si>
    <t>CE5423</t>
  </si>
  <si>
    <t xml:space="preserve">05.040.0870-A      </t>
  </si>
  <si>
    <t>CE5424</t>
  </si>
  <si>
    <t xml:space="preserve">05.041.0875-A      </t>
  </si>
  <si>
    <t>CE5425</t>
  </si>
  <si>
    <t xml:space="preserve">05.042.0880-A      </t>
  </si>
  <si>
    <t>CE5426</t>
  </si>
  <si>
    <t xml:space="preserve">05.050.0001-A      </t>
  </si>
  <si>
    <t>CE5427</t>
  </si>
  <si>
    <t xml:space="preserve">05.050.0008-A      </t>
  </si>
  <si>
    <t>CE5428</t>
  </si>
  <si>
    <t xml:space="preserve">05.054.0001-A      </t>
  </si>
  <si>
    <t>CE5429</t>
  </si>
  <si>
    <t xml:space="preserve">05.054.0015-A      </t>
  </si>
  <si>
    <t>CE5430</t>
  </si>
  <si>
    <t xml:space="preserve">05.055.0010-A      </t>
  </si>
  <si>
    <t>CE5432</t>
  </si>
  <si>
    <t xml:space="preserve">05.056.0001-A      </t>
  </si>
  <si>
    <t>CE5433</t>
  </si>
  <si>
    <t xml:space="preserve">05.056.0002-A      </t>
  </si>
  <si>
    <t>CE5434</t>
  </si>
  <si>
    <t xml:space="preserve">05.058.0010-A      </t>
  </si>
  <si>
    <t>CE5437</t>
  </si>
  <si>
    <t xml:space="preserve">05.075.0005-A      </t>
  </si>
  <si>
    <t>CE5438</t>
  </si>
  <si>
    <t xml:space="preserve">05.075.0006-A      </t>
  </si>
  <si>
    <t>CE5439</t>
  </si>
  <si>
    <t xml:space="preserve">05.075.0007-B      </t>
  </si>
  <si>
    <t>CE5440</t>
  </si>
  <si>
    <t xml:space="preserve">05.075.0008-A      </t>
  </si>
  <si>
    <t>CE5441</t>
  </si>
  <si>
    <t xml:space="preserve">05.077.0001-A      </t>
  </si>
  <si>
    <t>CE5442</t>
  </si>
  <si>
    <t xml:space="preserve">05.080.0020-A      </t>
  </si>
  <si>
    <t>CE5443</t>
  </si>
  <si>
    <t xml:space="preserve">05.080.0025-A      </t>
  </si>
  <si>
    <t>CE5444</t>
  </si>
  <si>
    <t xml:space="preserve">05.080.0030-A      </t>
  </si>
  <si>
    <t>CE5445</t>
  </si>
  <si>
    <t xml:space="preserve">05.080.0040-A      </t>
  </si>
  <si>
    <t>CE5446</t>
  </si>
  <si>
    <t xml:space="preserve">05.080.0045-A      </t>
  </si>
  <si>
    <t>CE5447</t>
  </si>
  <si>
    <t xml:space="preserve">05.080.0050-A      </t>
  </si>
  <si>
    <t>CE5448</t>
  </si>
  <si>
    <t xml:space="preserve">05.080.0060-A      </t>
  </si>
  <si>
    <t>CE5449</t>
  </si>
  <si>
    <t xml:space="preserve">05.080.0065-A      </t>
  </si>
  <si>
    <t>CE5450</t>
  </si>
  <si>
    <t xml:space="preserve">05.080.0070-A      </t>
  </si>
  <si>
    <t>CE5451</t>
  </si>
  <si>
    <t xml:space="preserve">05.081.0010-A      </t>
  </si>
  <si>
    <t>CE5452</t>
  </si>
  <si>
    <t xml:space="preserve">05.081.0012-A      </t>
  </si>
  <si>
    <t>CE5453</t>
  </si>
  <si>
    <t xml:space="preserve">05.081.0015-A      </t>
  </si>
  <si>
    <t>CE5454</t>
  </si>
  <si>
    <t xml:space="preserve">05.081.0017-A      </t>
  </si>
  <si>
    <t>CE5455</t>
  </si>
  <si>
    <t xml:space="preserve">05.081.0020-A      </t>
  </si>
  <si>
    <t>CE5456</t>
  </si>
  <si>
    <t xml:space="preserve">05.081.0022-A      </t>
  </si>
  <si>
    <t>CE5457</t>
  </si>
  <si>
    <t xml:space="preserve">05.081.0025-A      </t>
  </si>
  <si>
    <t>CE5458</t>
  </si>
  <si>
    <t xml:space="preserve">05.081.0027-A      </t>
  </si>
  <si>
    <t>CE5459</t>
  </si>
  <si>
    <t xml:space="preserve">05.081.0029-A      </t>
  </si>
  <si>
    <t>CE5460</t>
  </si>
  <si>
    <t xml:space="preserve">05.085.0010-B      </t>
  </si>
  <si>
    <t>CE5461</t>
  </si>
  <si>
    <t xml:space="preserve">05.085.0011-A      </t>
  </si>
  <si>
    <t>CE5462</t>
  </si>
  <si>
    <t xml:space="preserve">05.085.0012-A      </t>
  </si>
  <si>
    <t>CE5463</t>
  </si>
  <si>
    <t xml:space="preserve">05.085.0013-B      </t>
  </si>
  <si>
    <t>CE5464</t>
  </si>
  <si>
    <t xml:space="preserve">05.085.0014-A      </t>
  </si>
  <si>
    <t>CE5465</t>
  </si>
  <si>
    <t xml:space="preserve">05.085.0015-A      </t>
  </si>
  <si>
    <t>CE5466</t>
  </si>
  <si>
    <t xml:space="preserve">05.085.0016-B      </t>
  </si>
  <si>
    <t>CE5467</t>
  </si>
  <si>
    <t xml:space="preserve">05.085.0017-A      </t>
  </si>
  <si>
    <t>CE5468</t>
  </si>
  <si>
    <t xml:space="preserve">05.085.0018-A      </t>
  </si>
  <si>
    <t>CE5469</t>
  </si>
  <si>
    <t xml:space="preserve">05.085.0019-A      </t>
  </si>
  <si>
    <t>CE5470</t>
  </si>
  <si>
    <t xml:space="preserve">05.085.0020-A      </t>
  </si>
  <si>
    <t>CE5471</t>
  </si>
  <si>
    <t xml:space="preserve">05.085.0021-A      </t>
  </si>
  <si>
    <t>CE5472</t>
  </si>
  <si>
    <t xml:space="preserve">05.090.0001-A      </t>
  </si>
  <si>
    <t>CE5473</t>
  </si>
  <si>
    <t xml:space="preserve">05.090.0002-A      </t>
  </si>
  <si>
    <t>CE5474</t>
  </si>
  <si>
    <t xml:space="preserve">05.095.0001-A      </t>
  </si>
  <si>
    <t>CE5475</t>
  </si>
  <si>
    <t xml:space="preserve">05.095.0002-B      </t>
  </si>
  <si>
    <t>CE5476</t>
  </si>
  <si>
    <t xml:space="preserve">05.098.0002-A      </t>
  </si>
  <si>
    <t>CE5477</t>
  </si>
  <si>
    <t xml:space="preserve">05.099.0001-B      </t>
  </si>
  <si>
    <t>CE5478</t>
  </si>
  <si>
    <t xml:space="preserve">05.099.0002-B      </t>
  </si>
  <si>
    <t>CE5479</t>
  </si>
  <si>
    <t xml:space="preserve">05.099.0003-A      </t>
  </si>
  <si>
    <t>CE5480</t>
  </si>
  <si>
    <t xml:space="preserve">05.099.0004-B      </t>
  </si>
  <si>
    <t>CE5536</t>
  </si>
  <si>
    <t xml:space="preserve">05.015.0060-A      </t>
  </si>
  <si>
    <t>CE5580</t>
  </si>
  <si>
    <t xml:space="preserve">05.100.0900-A      </t>
  </si>
  <si>
    <t>CE5581</t>
  </si>
  <si>
    <t xml:space="preserve">05.001.0022-A      </t>
  </si>
  <si>
    <t>CE5582</t>
  </si>
  <si>
    <t xml:space="preserve">05.001.0025-A      </t>
  </si>
  <si>
    <t>CE5583</t>
  </si>
  <si>
    <t xml:space="preserve">05.001.0027-A      </t>
  </si>
  <si>
    <t>CE5584</t>
  </si>
  <si>
    <t xml:space="preserve">05.001.0049-A      </t>
  </si>
  <si>
    <t>CE5585</t>
  </si>
  <si>
    <t xml:space="preserve">05.001.0059-A      </t>
  </si>
  <si>
    <t>CE5586</t>
  </si>
  <si>
    <t xml:space="preserve">05.001.0082-A      </t>
  </si>
  <si>
    <t>CE5587</t>
  </si>
  <si>
    <t xml:space="preserve">05.001.0084-A      </t>
  </si>
  <si>
    <t>CE5588</t>
  </si>
  <si>
    <t xml:space="preserve">05.001.0087-A      </t>
  </si>
  <si>
    <t>CE5589</t>
  </si>
  <si>
    <t xml:space="preserve">05.001.0088-A      </t>
  </si>
  <si>
    <t>CE5590</t>
  </si>
  <si>
    <t xml:space="preserve">05.001.0089-A      </t>
  </si>
  <si>
    <t>CE5591</t>
  </si>
  <si>
    <t xml:space="preserve">05.001.0090-A      </t>
  </si>
  <si>
    <t>CE5592</t>
  </si>
  <si>
    <t xml:space="preserve">05.001.0095-A      </t>
  </si>
  <si>
    <t>CE5593</t>
  </si>
  <si>
    <t xml:space="preserve">05.001.0100-A      </t>
  </si>
  <si>
    <t>CE5594</t>
  </si>
  <si>
    <t xml:space="preserve">05.001.0105-A      </t>
  </si>
  <si>
    <t>CE5595</t>
  </si>
  <si>
    <t xml:space="preserve">05.001.0106-A      </t>
  </si>
  <si>
    <t>CE5596</t>
  </si>
  <si>
    <t xml:space="preserve">05.001.0149-A      </t>
  </si>
  <si>
    <t>CE5597</t>
  </si>
  <si>
    <t xml:space="preserve">05.001.0155-A      </t>
  </si>
  <si>
    <t>CE5598</t>
  </si>
  <si>
    <t xml:space="preserve">05.001.0158-A      </t>
  </si>
  <si>
    <t>CE5599</t>
  </si>
  <si>
    <t xml:space="preserve">05.001.0164-A      </t>
  </si>
  <si>
    <t>CE5600</t>
  </si>
  <si>
    <t xml:space="preserve">05.001.0177-A      </t>
  </si>
  <si>
    <t>CE5601</t>
  </si>
  <si>
    <t xml:space="preserve">05.001.0178-A      </t>
  </si>
  <si>
    <t>CE5602</t>
  </si>
  <si>
    <t xml:space="preserve">05.001.0179-A      </t>
  </si>
  <si>
    <t>CE5603</t>
  </si>
  <si>
    <t xml:space="preserve">05.001.0250-A      </t>
  </si>
  <si>
    <t>CE5604</t>
  </si>
  <si>
    <t xml:space="preserve">05.001.0320-A      </t>
  </si>
  <si>
    <t>CE5605</t>
  </si>
  <si>
    <t xml:space="preserve">05.001.0325-A      </t>
  </si>
  <si>
    <t>CE5606</t>
  </si>
  <si>
    <t xml:space="preserve">05.001.0366-A      </t>
  </si>
  <si>
    <t>CE5607</t>
  </si>
  <si>
    <t xml:space="preserve">05.001.0387-A      </t>
  </si>
  <si>
    <t>CE5608</t>
  </si>
  <si>
    <t xml:space="preserve">05.001.0410-A      </t>
  </si>
  <si>
    <t>CE5609</t>
  </si>
  <si>
    <t xml:space="preserve">05.001.0415-A      </t>
  </si>
  <si>
    <t>CE5610</t>
  </si>
  <si>
    <t xml:space="preserve">05.001.0608-A      </t>
  </si>
  <si>
    <t>CE5611</t>
  </si>
  <si>
    <t xml:space="preserve">05.001.0609-A      </t>
  </si>
  <si>
    <t>CE5612</t>
  </si>
  <si>
    <t xml:space="preserve">05.001.0612-A      </t>
  </si>
  <si>
    <t>CE5613</t>
  </si>
  <si>
    <t xml:space="preserve">05.001.0613-A      </t>
  </si>
  <si>
    <t>CE5614</t>
  </si>
  <si>
    <t xml:space="preserve">05.001.0680-A      </t>
  </si>
  <si>
    <t>CE5615</t>
  </si>
  <si>
    <t xml:space="preserve">05.001.0690-A      </t>
  </si>
  <si>
    <t>CE5616</t>
  </si>
  <si>
    <t xml:space="preserve">05.001.0802-A      </t>
  </si>
  <si>
    <t>CE5617</t>
  </si>
  <si>
    <t xml:space="preserve">05.001.0876-A      </t>
  </si>
  <si>
    <t>CE5618</t>
  </si>
  <si>
    <t xml:space="preserve">05.001.0950-A      </t>
  </si>
  <si>
    <t>CE5619</t>
  </si>
  <si>
    <t xml:space="preserve">05.001.0955-A      </t>
  </si>
  <si>
    <t>CE5620</t>
  </si>
  <si>
    <t xml:space="preserve">05.001.0960-A      </t>
  </si>
  <si>
    <t>CE5621</t>
  </si>
  <si>
    <t xml:space="preserve">05.002.0061-A      </t>
  </si>
  <si>
    <t>CE5622</t>
  </si>
  <si>
    <t xml:space="preserve">05.002.0062-A      </t>
  </si>
  <si>
    <t>CE5623</t>
  </si>
  <si>
    <t xml:space="preserve">05.002.0063-A      </t>
  </si>
  <si>
    <t>CE5624</t>
  </si>
  <si>
    <t xml:space="preserve">05.002.0065-A      </t>
  </si>
  <si>
    <t>CE5625</t>
  </si>
  <si>
    <t xml:space="preserve">05.002.0070-A      </t>
  </si>
  <si>
    <t>CE5626</t>
  </si>
  <si>
    <t xml:space="preserve">05.002.0075-A      </t>
  </si>
  <si>
    <t>CE5627</t>
  </si>
  <si>
    <t xml:space="preserve">05.002.0081-A      </t>
  </si>
  <si>
    <t>CE5628</t>
  </si>
  <si>
    <t xml:space="preserve">05.002.0082-A      </t>
  </si>
  <si>
    <t>CE5629</t>
  </si>
  <si>
    <t xml:space="preserve">05.002.0083-A      </t>
  </si>
  <si>
    <t>CE5630</t>
  </si>
  <si>
    <t xml:space="preserve">05.002.0084-A      </t>
  </si>
  <si>
    <t>CE5631</t>
  </si>
  <si>
    <t xml:space="preserve">05.002.0085-A      </t>
  </si>
  <si>
    <t>CE5632</t>
  </si>
  <si>
    <t xml:space="preserve">05.002.0086-A      </t>
  </si>
  <si>
    <t>CE5633</t>
  </si>
  <si>
    <t xml:space="preserve">05.002.0087-A      </t>
  </si>
  <si>
    <t>CE5634</t>
  </si>
  <si>
    <t xml:space="preserve">05.002.0088-A      </t>
  </si>
  <si>
    <t>CE5635</t>
  </si>
  <si>
    <t xml:space="preserve">05.002.0089-A      </t>
  </si>
  <si>
    <t>CE5636</t>
  </si>
  <si>
    <t xml:space="preserve">05.002.0090-A      </t>
  </si>
  <si>
    <t>CE5637</t>
  </si>
  <si>
    <t xml:space="preserve">05.002.0091-A      </t>
  </si>
  <si>
    <t>CE5638</t>
  </si>
  <si>
    <t xml:space="preserve">05.002.0092-A      </t>
  </si>
  <si>
    <t>CE5639</t>
  </si>
  <si>
    <t xml:space="preserve">05.002.0093-A      </t>
  </si>
  <si>
    <t>CE5640</t>
  </si>
  <si>
    <t xml:space="preserve">05.004.0035-A      </t>
  </si>
  <si>
    <t>CE5641</t>
  </si>
  <si>
    <t xml:space="preserve">05.004.0040-A      </t>
  </si>
  <si>
    <t>CE5642</t>
  </si>
  <si>
    <t xml:space="preserve">05.004.0045-A      </t>
  </si>
  <si>
    <t>CE5643</t>
  </si>
  <si>
    <t xml:space="preserve">05.004.0050-A      </t>
  </si>
  <si>
    <t>CE5644</t>
  </si>
  <si>
    <t xml:space="preserve">05.004.0055-A      </t>
  </si>
  <si>
    <t>CE5645</t>
  </si>
  <si>
    <t xml:space="preserve">05.004.0060-A      </t>
  </si>
  <si>
    <t>CE5646</t>
  </si>
  <si>
    <t xml:space="preserve">05.004.0065-A      </t>
  </si>
  <si>
    <t>CE5647</t>
  </si>
  <si>
    <t xml:space="preserve">05.004.0070-A      </t>
  </si>
  <si>
    <t>CE5648</t>
  </si>
  <si>
    <t xml:space="preserve">05.004.0080-A      </t>
  </si>
  <si>
    <t>CE5649</t>
  </si>
  <si>
    <t xml:space="preserve">05.004.0081-A      </t>
  </si>
  <si>
    <t>CE5650</t>
  </si>
  <si>
    <t xml:space="preserve">05.004.0083-A      </t>
  </si>
  <si>
    <t>CE5651</t>
  </si>
  <si>
    <t xml:space="preserve">05.004.0084-A      </t>
  </si>
  <si>
    <t>CE5652</t>
  </si>
  <si>
    <t xml:space="preserve">05.004.0085-A      </t>
  </si>
  <si>
    <t>CE5653</t>
  </si>
  <si>
    <t xml:space="preserve">05.004.0086-A      </t>
  </si>
  <si>
    <t>CE5654</t>
  </si>
  <si>
    <t xml:space="preserve">05.004.0090-A      </t>
  </si>
  <si>
    <t>CE5655</t>
  </si>
  <si>
    <t xml:space="preserve">05.005.0046-A      </t>
  </si>
  <si>
    <t>CE5656</t>
  </si>
  <si>
    <t xml:space="preserve">05.006.0015-A      </t>
  </si>
  <si>
    <t>CE5657</t>
  </si>
  <si>
    <t xml:space="preserve">05.007.0007-A      </t>
  </si>
  <si>
    <t>CE5658</t>
  </si>
  <si>
    <t xml:space="preserve">05.007.0015-A      </t>
  </si>
  <si>
    <t>CE5659</t>
  </si>
  <si>
    <t xml:space="preserve">05.008.0004-A      </t>
  </si>
  <si>
    <t>CE5660</t>
  </si>
  <si>
    <t xml:space="preserve">05.008.0009-A      </t>
  </si>
  <si>
    <t>CE5661</t>
  </si>
  <si>
    <t xml:space="preserve">05.009.0002-A      </t>
  </si>
  <si>
    <t>CE5662</t>
  </si>
  <si>
    <t xml:space="preserve">05.009.0003-A      </t>
  </si>
  <si>
    <t>CE5663</t>
  </si>
  <si>
    <t xml:space="preserve">05.009.0004-A      </t>
  </si>
  <si>
    <t>CE5664</t>
  </si>
  <si>
    <t xml:space="preserve">05.009.0010-A      </t>
  </si>
  <si>
    <t>CE5665</t>
  </si>
  <si>
    <t xml:space="preserve">05.009.0015-A      </t>
  </si>
  <si>
    <t>CE5666</t>
  </si>
  <si>
    <t xml:space="preserve">05.012.0001-A      </t>
  </si>
  <si>
    <t>CE5667</t>
  </si>
  <si>
    <t xml:space="preserve">05.012.0005-A      </t>
  </si>
  <si>
    <t>CE5668</t>
  </si>
  <si>
    <t xml:space="preserve">05.014.0023-A      </t>
  </si>
  <si>
    <t>CE5669</t>
  </si>
  <si>
    <t xml:space="preserve">05.014.0025-A      </t>
  </si>
  <si>
    <t>CE5672</t>
  </si>
  <si>
    <t xml:space="preserve">05.021.0030-A      </t>
  </si>
  <si>
    <t>CE5674</t>
  </si>
  <si>
    <t xml:space="preserve">05.027.0001-A      </t>
  </si>
  <si>
    <t>CE5675</t>
  </si>
  <si>
    <t xml:space="preserve">05.027.0003-A      </t>
  </si>
  <si>
    <t>CE5676</t>
  </si>
  <si>
    <t xml:space="preserve">05.027.0005-A      </t>
  </si>
  <si>
    <t>CE5677</t>
  </si>
  <si>
    <t xml:space="preserve">05.027.0007-A      </t>
  </si>
  <si>
    <t>CE5678</t>
  </si>
  <si>
    <t xml:space="preserve">05.027.0009-A      </t>
  </si>
  <si>
    <t>CE5679</t>
  </si>
  <si>
    <t xml:space="preserve">05.027.0011-A      </t>
  </si>
  <si>
    <t>CE5681</t>
  </si>
  <si>
    <t xml:space="preserve">05.035.0007-A      </t>
  </si>
  <si>
    <t>CE5682</t>
  </si>
  <si>
    <t xml:space="preserve">05.035.0008-A      </t>
  </si>
  <si>
    <t>CE5683</t>
  </si>
  <si>
    <t xml:space="preserve">05.035.0009-A      </t>
  </si>
  <si>
    <t>CE5684</t>
  </si>
  <si>
    <t xml:space="preserve">05.035.0011-A      </t>
  </si>
  <si>
    <t>CE5685</t>
  </si>
  <si>
    <t xml:space="preserve">05.035.0012-A      </t>
  </si>
  <si>
    <t>CE5686</t>
  </si>
  <si>
    <t xml:space="preserve">05.035.0019-A      </t>
  </si>
  <si>
    <t>CE5687</t>
  </si>
  <si>
    <t xml:space="preserve">05.035.0020-A      </t>
  </si>
  <si>
    <t>CE5688</t>
  </si>
  <si>
    <t xml:space="preserve">05.035.0021-A      </t>
  </si>
  <si>
    <t>CE5689</t>
  </si>
  <si>
    <t xml:space="preserve">05.035.0025-A      </t>
  </si>
  <si>
    <t>CE5690</t>
  </si>
  <si>
    <t xml:space="preserve">05.039.0001-A      </t>
  </si>
  <si>
    <t>CE5691</t>
  </si>
  <si>
    <t xml:space="preserve">05.039.0005-A      </t>
  </si>
  <si>
    <t>CE5692</t>
  </si>
  <si>
    <t xml:space="preserve">05.039.0010-A      </t>
  </si>
  <si>
    <t>CE5693</t>
  </si>
  <si>
    <t xml:space="preserve">05.042.0881-A      </t>
  </si>
  <si>
    <t>CE5694</t>
  </si>
  <si>
    <t xml:space="preserve">05.042.0882-A      </t>
  </si>
  <si>
    <t>CE5695</t>
  </si>
  <si>
    <t xml:space="preserve">05.050.0003-A      </t>
  </si>
  <si>
    <t>CE5696</t>
  </si>
  <si>
    <t xml:space="preserve">05.051.0010-A      </t>
  </si>
  <si>
    <t>CE5702</t>
  </si>
  <si>
    <t xml:space="preserve">05.054.0045-A      </t>
  </si>
  <si>
    <t>CE5703</t>
  </si>
  <si>
    <t xml:space="preserve">05.054.0050-A      </t>
  </si>
  <si>
    <t>CE5704</t>
  </si>
  <si>
    <t xml:space="preserve">05.054.0055-A      </t>
  </si>
  <si>
    <t>CE5705</t>
  </si>
  <si>
    <t xml:space="preserve">05.055.0022-A      </t>
  </si>
  <si>
    <t>CE5706</t>
  </si>
  <si>
    <t xml:space="preserve">05.055.0024-A      </t>
  </si>
  <si>
    <t>CE5707</t>
  </si>
  <si>
    <t xml:space="preserve">05.055.0030-A      </t>
  </si>
  <si>
    <t>CE5708</t>
  </si>
  <si>
    <t xml:space="preserve">05.055.0040-A      </t>
  </si>
  <si>
    <t>CE5709</t>
  </si>
  <si>
    <t xml:space="preserve">05.057.0010-A      </t>
  </si>
  <si>
    <t>CE5711</t>
  </si>
  <si>
    <t xml:space="preserve">05.058.0020-A      </t>
  </si>
  <si>
    <t>CE5712</t>
  </si>
  <si>
    <t xml:space="preserve">05.058.0030-A      </t>
  </si>
  <si>
    <t>CE5713</t>
  </si>
  <si>
    <t xml:space="preserve">05.077.0010-A      </t>
  </si>
  <si>
    <t>CE5720</t>
  </si>
  <si>
    <t xml:space="preserve">05.082.0001-A      </t>
  </si>
  <si>
    <t>CE5721</t>
  </si>
  <si>
    <t xml:space="preserve">05.097.0001-A      </t>
  </si>
  <si>
    <t>CE5743</t>
  </si>
  <si>
    <t xml:space="preserve">05.105.0100-A      </t>
  </si>
  <si>
    <t>CE5744</t>
  </si>
  <si>
    <t xml:space="preserve">05.105.0101-A      </t>
  </si>
  <si>
    <t>CE5745</t>
  </si>
  <si>
    <t xml:space="preserve">05.105.0102-A      </t>
  </si>
  <si>
    <t>CE5746</t>
  </si>
  <si>
    <t xml:space="preserve">05.105.0103-A      </t>
  </si>
  <si>
    <t>CE5747</t>
  </si>
  <si>
    <t xml:space="preserve">05.105.0104-A      </t>
  </si>
  <si>
    <t>CE5748</t>
  </si>
  <si>
    <t xml:space="preserve">05.105.0105-A      </t>
  </si>
  <si>
    <t>CE5749</t>
  </si>
  <si>
    <t xml:space="preserve">05.105.0106-A      </t>
  </si>
  <si>
    <t>CE5750</t>
  </si>
  <si>
    <t xml:space="preserve">05.105.0107-A      </t>
  </si>
  <si>
    <t>CE5751</t>
  </si>
  <si>
    <t xml:space="preserve">05.105.0108-A      </t>
  </si>
  <si>
    <t>CE5752</t>
  </si>
  <si>
    <t xml:space="preserve">05.105.0109-A      </t>
  </si>
  <si>
    <t>CE5753</t>
  </si>
  <si>
    <t xml:space="preserve">05.105.0110-A      </t>
  </si>
  <si>
    <t>CE5754</t>
  </si>
  <si>
    <t xml:space="preserve">05.105.0111-A      </t>
  </si>
  <si>
    <t>CE5755</t>
  </si>
  <si>
    <t xml:space="preserve">05.105.0112-A      </t>
  </si>
  <si>
    <t>CE5756</t>
  </si>
  <si>
    <t xml:space="preserve">05.105.0113-A      </t>
  </si>
  <si>
    <t>CE5757</t>
  </si>
  <si>
    <t xml:space="preserve">05.105.0114-A      </t>
  </si>
  <si>
    <t>CE5758</t>
  </si>
  <si>
    <t xml:space="preserve">05.105.0115-A      </t>
  </si>
  <si>
    <t>CE5759</t>
  </si>
  <si>
    <t xml:space="preserve">05.105.0116-A      </t>
  </si>
  <si>
    <t>CE5760</t>
  </si>
  <si>
    <t xml:space="preserve">05.105.0117-A      </t>
  </si>
  <si>
    <t>CE5761</t>
  </si>
  <si>
    <t xml:space="preserve">05.105.0118-A      </t>
  </si>
  <si>
    <t>CE5762</t>
  </si>
  <si>
    <t xml:space="preserve">05.105.0119-A      </t>
  </si>
  <si>
    <t>CE5763</t>
  </si>
  <si>
    <t xml:space="preserve">05.105.0120-A      </t>
  </si>
  <si>
    <t>CE5764</t>
  </si>
  <si>
    <t xml:space="preserve">05.105.0121-A      </t>
  </si>
  <si>
    <t>CE5765</t>
  </si>
  <si>
    <t xml:space="preserve">05.105.0122-A      </t>
  </si>
  <si>
    <t>CE5766</t>
  </si>
  <si>
    <t xml:space="preserve">05.105.0123-A      </t>
  </si>
  <si>
    <t>CE5767</t>
  </si>
  <si>
    <t xml:space="preserve">05.105.0124-A      </t>
  </si>
  <si>
    <t>CE5768</t>
  </si>
  <si>
    <t xml:space="preserve">05.105.0125-A      </t>
  </si>
  <si>
    <t>CE5769</t>
  </si>
  <si>
    <t xml:space="preserve">05.105.0126-A      </t>
  </si>
  <si>
    <t>CE5770</t>
  </si>
  <si>
    <t xml:space="preserve">05.105.0127-A      </t>
  </si>
  <si>
    <t>CE5771</t>
  </si>
  <si>
    <t xml:space="preserve">05.105.0128-A      </t>
  </si>
  <si>
    <t>CE5772</t>
  </si>
  <si>
    <t xml:space="preserve">05.105.0129-A      </t>
  </si>
  <si>
    <t>CE5773</t>
  </si>
  <si>
    <t xml:space="preserve">05.105.0130-A      </t>
  </si>
  <si>
    <t>CE5774</t>
  </si>
  <si>
    <t xml:space="preserve">05.105.0131-A      </t>
  </si>
  <si>
    <t>CE5775</t>
  </si>
  <si>
    <t xml:space="preserve">05.105.0132-A      </t>
  </si>
  <si>
    <t>CE5776</t>
  </si>
  <si>
    <t xml:space="preserve">05.105.0133-A      </t>
  </si>
  <si>
    <t>CE5777</t>
  </si>
  <si>
    <t xml:space="preserve">05.105.0134-A      </t>
  </si>
  <si>
    <t>CE5778</t>
  </si>
  <si>
    <t xml:space="preserve">05.105.0135-A      </t>
  </si>
  <si>
    <t>CE5779</t>
  </si>
  <si>
    <t xml:space="preserve">05.105.0136-A      </t>
  </si>
  <si>
    <t>CE5780</t>
  </si>
  <si>
    <t xml:space="preserve">05.105.0138-A      </t>
  </si>
  <si>
    <t>CE5781</t>
  </si>
  <si>
    <t xml:space="preserve">05.105.0139-A      </t>
  </si>
  <si>
    <t>CE5782</t>
  </si>
  <si>
    <t xml:space="preserve">05.105.0140-A      </t>
  </si>
  <si>
    <t>CE5783</t>
  </si>
  <si>
    <t xml:space="preserve">05.105.0141-A      </t>
  </si>
  <si>
    <t>CE5784</t>
  </si>
  <si>
    <t xml:space="preserve">05.105.0142-A      </t>
  </si>
  <si>
    <t>CE5785</t>
  </si>
  <si>
    <t xml:space="preserve">05.105.0143-A      </t>
  </si>
  <si>
    <t>CE5786</t>
  </si>
  <si>
    <t xml:space="preserve">05.105.0144-A      </t>
  </si>
  <si>
    <t>CE5787</t>
  </si>
  <si>
    <t xml:space="preserve">05.105.0145-A      </t>
  </si>
  <si>
    <t>CE5788</t>
  </si>
  <si>
    <t xml:space="preserve">05.105.0146-A      </t>
  </si>
  <si>
    <t>CE5789</t>
  </si>
  <si>
    <t xml:space="preserve">05.105.0147-A      </t>
  </si>
  <si>
    <t>CE5790</t>
  </si>
  <si>
    <t xml:space="preserve">05.105.0148-A      </t>
  </si>
  <si>
    <t>CE5791</t>
  </si>
  <si>
    <t xml:space="preserve">05.105.0149-A      </t>
  </si>
  <si>
    <t>CE5792</t>
  </si>
  <si>
    <t xml:space="preserve">05.105.0150-A      </t>
  </si>
  <si>
    <t>CE5793</t>
  </si>
  <si>
    <t xml:space="preserve">05.105.0151-A      </t>
  </si>
  <si>
    <t>CE5794</t>
  </si>
  <si>
    <t xml:space="preserve">05.105.0152-A      </t>
  </si>
  <si>
    <t>CE5795</t>
  </si>
  <si>
    <t xml:space="preserve">05.105.0153-A      </t>
  </si>
  <si>
    <t>CE5796</t>
  </si>
  <si>
    <t xml:space="preserve">05.105.0154-A      </t>
  </si>
  <si>
    <t>CE5797</t>
  </si>
  <si>
    <t xml:space="preserve">05.105.0155-A      </t>
  </si>
  <si>
    <t>CE5798</t>
  </si>
  <si>
    <t xml:space="preserve">05.105.0156-A      </t>
  </si>
  <si>
    <t>CE5799</t>
  </si>
  <si>
    <t xml:space="preserve">05.105.0157-A      </t>
  </si>
  <si>
    <t>CE5800</t>
  </si>
  <si>
    <t xml:space="preserve">05.105.0158-A      </t>
  </si>
  <si>
    <t>CE5801</t>
  </si>
  <si>
    <t xml:space="preserve">05.105.0159-A      </t>
  </si>
  <si>
    <t>CE5802</t>
  </si>
  <si>
    <t xml:space="preserve">05.105.0165-A      </t>
  </si>
  <si>
    <t>CE5803</t>
  </si>
  <si>
    <t xml:space="preserve">05.105.0169-A      </t>
  </si>
  <si>
    <t>CE5804</t>
  </si>
  <si>
    <t xml:space="preserve">05.105.0175-A      </t>
  </si>
  <si>
    <t>CE5805</t>
  </si>
  <si>
    <t xml:space="preserve">05.105.0176-A      </t>
  </si>
  <si>
    <t>CE5806</t>
  </si>
  <si>
    <t xml:space="preserve">05.105.0178-A      </t>
  </si>
  <si>
    <t>CE5807</t>
  </si>
  <si>
    <t xml:space="preserve">05.105.0179-A      </t>
  </si>
  <si>
    <t>CE5808</t>
  </si>
  <si>
    <t xml:space="preserve">05.105.0180-A      </t>
  </si>
  <si>
    <t>CE5809</t>
  </si>
  <si>
    <t xml:space="preserve">05.105.0185-A      </t>
  </si>
  <si>
    <t>CE5810</t>
  </si>
  <si>
    <t xml:space="preserve">05.105.0186-A      </t>
  </si>
  <si>
    <t>CE5811</t>
  </si>
  <si>
    <t xml:space="preserve">05.105.0187-A      </t>
  </si>
  <si>
    <t>CE5812</t>
  </si>
  <si>
    <t xml:space="preserve">05.105.0188-A      </t>
  </si>
  <si>
    <t>CE5813</t>
  </si>
  <si>
    <t xml:space="preserve">05.105.0190-A      </t>
  </si>
  <si>
    <t>CE5814</t>
  </si>
  <si>
    <t xml:space="preserve">05.105.0195-A      </t>
  </si>
  <si>
    <t>CE5815</t>
  </si>
  <si>
    <t xml:space="preserve">05.105.0200-A      </t>
  </si>
  <si>
    <t>CE5816</t>
  </si>
  <si>
    <t xml:space="preserve">05.105.0201-A      </t>
  </si>
  <si>
    <t>CE5817</t>
  </si>
  <si>
    <t xml:space="preserve">05.105.0202-A      </t>
  </si>
  <si>
    <t>CE5818</t>
  </si>
  <si>
    <t xml:space="preserve">05.205.0010-A      </t>
  </si>
  <si>
    <t>CE5819</t>
  </si>
  <si>
    <t xml:space="preserve">05.205.0011-A      </t>
  </si>
  <si>
    <t>CE5820</t>
  </si>
  <si>
    <t xml:space="preserve">05.205.0012-A      </t>
  </si>
  <si>
    <t>CE5821</t>
  </si>
  <si>
    <t xml:space="preserve">05.205.0013-A      </t>
  </si>
  <si>
    <t>CE5822</t>
  </si>
  <si>
    <t xml:space="preserve">05.205.0015-A      </t>
  </si>
  <si>
    <t>CE5823</t>
  </si>
  <si>
    <t xml:space="preserve">05.205.0016-A      </t>
  </si>
  <si>
    <t>CE5824</t>
  </si>
  <si>
    <t xml:space="preserve">05.205.0017-A      </t>
  </si>
  <si>
    <t>CE5825</t>
  </si>
  <si>
    <t xml:space="preserve">05.205.0018-A      </t>
  </si>
  <si>
    <t>CE5826</t>
  </si>
  <si>
    <t xml:space="preserve">05.105.0204-A      </t>
  </si>
  <si>
    <t>CE5827</t>
  </si>
  <si>
    <t xml:space="preserve">05.105.0205-A      </t>
  </si>
  <si>
    <t>CE5828</t>
  </si>
  <si>
    <t xml:space="preserve">05.105.0206-A      </t>
  </si>
  <si>
    <t>CE5829</t>
  </si>
  <si>
    <t xml:space="preserve">05.001.0182-A      </t>
  </si>
  <si>
    <t>CE5830</t>
  </si>
  <si>
    <t xml:space="preserve">05.001.0183-A      </t>
  </si>
  <si>
    <t>CE5831</t>
  </si>
  <si>
    <t xml:space="preserve">05.057.0015-A      </t>
  </si>
  <si>
    <t>CE5833</t>
  </si>
  <si>
    <t xml:space="preserve">05.001.0065-A      </t>
  </si>
  <si>
    <t>CE5835</t>
  </si>
  <si>
    <t xml:space="preserve">05.100.0020-A      </t>
  </si>
  <si>
    <t>CE5836</t>
  </si>
  <si>
    <t xml:space="preserve">05.100.0022-A      </t>
  </si>
  <si>
    <t>CE5837</t>
  </si>
  <si>
    <t xml:space="preserve">05.100.0024-A      </t>
  </si>
  <si>
    <t>CE5838</t>
  </si>
  <si>
    <t xml:space="preserve">05.100.0026-A      </t>
  </si>
  <si>
    <t>CE5839</t>
  </si>
  <si>
    <t xml:space="preserve">05.105.0203-A      </t>
  </si>
  <si>
    <t>CE5840</t>
  </si>
  <si>
    <t xml:space="preserve">05.105.0207-A      </t>
  </si>
  <si>
    <t>CE5842</t>
  </si>
  <si>
    <t xml:space="preserve">05.105.0137-A      </t>
  </si>
  <si>
    <t>CE5843</t>
  </si>
  <si>
    <t xml:space="preserve">05.054.0100-A      </t>
  </si>
  <si>
    <t>CE5844</t>
  </si>
  <si>
    <t xml:space="preserve">05.054.0105-A      </t>
  </si>
  <si>
    <t>CE5845</t>
  </si>
  <si>
    <t xml:space="preserve">05.054.0110-A      </t>
  </si>
  <si>
    <t>CE5858</t>
  </si>
  <si>
    <t xml:space="preserve">05.054.0102-A      </t>
  </si>
  <si>
    <t>CE5859</t>
  </si>
  <si>
    <t xml:space="preserve">05.054.0103-A      </t>
  </si>
  <si>
    <t>CE5860</t>
  </si>
  <si>
    <t xml:space="preserve">05.054.0104-A      </t>
  </si>
  <si>
    <t>CE5861</t>
  </si>
  <si>
    <t xml:space="preserve">05.054.0115-A      </t>
  </si>
  <si>
    <t>CE5862</t>
  </si>
  <si>
    <t xml:space="preserve">05.054.0120-A      </t>
  </si>
  <si>
    <t>CE5863</t>
  </si>
  <si>
    <t xml:space="preserve">05.054.0130-A      </t>
  </si>
  <si>
    <t>CE5865</t>
  </si>
  <si>
    <t xml:space="preserve">05.005.0054-A      </t>
  </si>
  <si>
    <t>CE5866</t>
  </si>
  <si>
    <t xml:space="preserve">05.007.0005-A      </t>
  </si>
  <si>
    <t>CE5867</t>
  </si>
  <si>
    <t xml:space="preserve">05.001.0101-A      </t>
  </si>
  <si>
    <t>CE5868</t>
  </si>
  <si>
    <t xml:space="preserve">05.002.0018-A      </t>
  </si>
  <si>
    <t>CE5869</t>
  </si>
  <si>
    <t xml:space="preserve">05.002.0019-A      </t>
  </si>
  <si>
    <t>CE5870</t>
  </si>
  <si>
    <t xml:space="preserve">05.005.0048-A      </t>
  </si>
  <si>
    <t>CE5871</t>
  </si>
  <si>
    <t xml:space="preserve">05.005.0051-A      </t>
  </si>
  <si>
    <t>CE5872</t>
  </si>
  <si>
    <t xml:space="preserve">05.005.0060-A      </t>
  </si>
  <si>
    <t>CE5873</t>
  </si>
  <si>
    <t xml:space="preserve">05.005.0062-A      </t>
  </si>
  <si>
    <t>CE5874</t>
  </si>
  <si>
    <t xml:space="preserve">05.005.0064-A      </t>
  </si>
  <si>
    <t>CE5875</t>
  </si>
  <si>
    <t xml:space="preserve">05.007.0006-A      </t>
  </si>
  <si>
    <t>CE5876</t>
  </si>
  <si>
    <t xml:space="preserve">05.008.0007-A      </t>
  </si>
  <si>
    <t>CE5877</t>
  </si>
  <si>
    <t xml:space="preserve">05.008.0015-A      </t>
  </si>
  <si>
    <t>CE5878</t>
  </si>
  <si>
    <t xml:space="preserve">05.001.0097-A      </t>
  </si>
  <si>
    <t>CE5879</t>
  </si>
  <si>
    <t xml:space="preserve">05.001.0098-A      </t>
  </si>
  <si>
    <t>CE5880</t>
  </si>
  <si>
    <t xml:space="preserve">05.021.0110-A      </t>
  </si>
  <si>
    <t>CE5881</t>
  </si>
  <si>
    <t xml:space="preserve">05.021.0112-A      </t>
  </si>
  <si>
    <t>CE5882</t>
  </si>
  <si>
    <t xml:space="preserve">05.058.0100-A      </t>
  </si>
  <si>
    <t>CE5883</t>
  </si>
  <si>
    <t xml:space="preserve">05.055.0026-A      </t>
  </si>
  <si>
    <t>CE5884</t>
  </si>
  <si>
    <t xml:space="preserve">05.057.0025-A      </t>
  </si>
  <si>
    <t>CE5885</t>
  </si>
  <si>
    <t xml:space="preserve">05.021.0150-A      </t>
  </si>
  <si>
    <t>CE5886</t>
  </si>
  <si>
    <t xml:space="preserve">05.081.0100-A      </t>
  </si>
  <si>
    <t>CE5887</t>
  </si>
  <si>
    <t xml:space="preserve">05.081.0105-A      </t>
  </si>
  <si>
    <t>CE5888</t>
  </si>
  <si>
    <t xml:space="preserve">05.081.0110-A      </t>
  </si>
  <si>
    <t>CF0001</t>
  </si>
  <si>
    <t xml:space="preserve">06.001.0020-0      </t>
  </si>
  <si>
    <t xml:space="preserve">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  </t>
  </si>
  <si>
    <t>CF0003</t>
  </si>
  <si>
    <t xml:space="preserve">06.001.0022-0      </t>
  </si>
  <si>
    <t xml:space="preserve">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  </t>
  </si>
  <si>
    <t>CF0004</t>
  </si>
  <si>
    <t xml:space="preserve">06.001.0023-0      </t>
  </si>
  <si>
    <t xml:space="preserve">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  </t>
  </si>
  <si>
    <t>CF0005</t>
  </si>
  <si>
    <t xml:space="preserve">06.001.0024-0      </t>
  </si>
  <si>
    <t xml:space="preserve">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  </t>
  </si>
  <si>
    <t>CF0006</t>
  </si>
  <si>
    <t xml:space="preserve">06.001.0025-0      </t>
  </si>
  <si>
    <t xml:space="preserve">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  </t>
  </si>
  <si>
    <t>CF0007</t>
  </si>
  <si>
    <t xml:space="preserve">06.001.0031-0      </t>
  </si>
  <si>
    <t xml:space="preserve">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  </t>
  </si>
  <si>
    <t>CF0008</t>
  </si>
  <si>
    <t xml:space="preserve">06.001.0032-0      </t>
  </si>
  <si>
    <t xml:space="preserve">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  </t>
  </si>
  <si>
    <t>CF0009</t>
  </si>
  <si>
    <t xml:space="preserve">06.001.0033-0      </t>
  </si>
  <si>
    <t xml:space="preserve">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  </t>
  </si>
  <si>
    <t>CF0010</t>
  </si>
  <si>
    <t xml:space="preserve">06.001.0034-0      </t>
  </si>
  <si>
    <t xml:space="preserve">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  </t>
  </si>
  <si>
    <t>CF0011</t>
  </si>
  <si>
    <t xml:space="preserve">06.001.0035-0      </t>
  </si>
  <si>
    <t xml:space="preserve">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  </t>
  </si>
  <si>
    <t>CF0012</t>
  </si>
  <si>
    <t xml:space="preserve">06.001.0036-0      </t>
  </si>
  <si>
    <t xml:space="preserve">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  </t>
  </si>
  <si>
    <t>CF0013</t>
  </si>
  <si>
    <t xml:space="preserve">06.001.0037-0      </t>
  </si>
  <si>
    <t xml:space="preserve">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  </t>
  </si>
  <si>
    <t>CF0014</t>
  </si>
  <si>
    <t xml:space="preserve">06.001.0038-0      </t>
  </si>
  <si>
    <t xml:space="preserve">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  </t>
  </si>
  <si>
    <t>CF0015</t>
  </si>
  <si>
    <t xml:space="preserve">06.001.0039-0      </t>
  </si>
  <si>
    <t xml:space="preserve">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  </t>
  </si>
  <si>
    <t>CF0016</t>
  </si>
  <si>
    <t xml:space="preserve">06.001.0040-0      </t>
  </si>
  <si>
    <t xml:space="preserve">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  </t>
  </si>
  <si>
    <t>CF0017</t>
  </si>
  <si>
    <t xml:space="preserve">06.001.0060-0      </t>
  </si>
  <si>
    <t xml:space="preserve">ASSENTAMENTO DE TUBOS DE CONCRETO ARMADO COM JUNTAS DE ANEL DE BORRACHA,EXCLUSIVE FORNECIMENTO DESTES(TUBOS E JUNTAS),PARA GALERIAS DE ESGOTO SANITARIO,COM DIAMETRO DE 400MM,ATERROE SOCA ATE A ALTURA DA GERATRIZ SUPERIOR DO TUBO,CONSIDERANDO O MATERIAL DA PROPRIA ESCAVACAO,INCLUSIVE ACERTO DE FUNDODE VALA  </t>
  </si>
  <si>
    <t>CF0018</t>
  </si>
  <si>
    <t xml:space="preserve">06.001.0061-0      </t>
  </si>
  <si>
    <t xml:space="preserve">ASSENTAMENTO DE TUBOS DE CONCRETO ARMADO COM JUNTAS DE ANEL DE BORRACHA,EXCLUSIVE FORNECIMENTO DESTES(TUBOS E JUNTAS),PARA GALERIAS DE ESGOTO SANITARIO,COM DIAMETRO DE 500MM,ATERROE SOCA ATE A ALTURA DA GERATRIZ SUPERIOR DO TUBO,CONSIDERANDO O MATERIAL DA PROPRIA ESCAVACAO,INCLUSIVE ACERTO DE FUNDODE VALA  </t>
  </si>
  <si>
    <t>CF0019</t>
  </si>
  <si>
    <t xml:space="preserve">06.001.0062-0      </t>
  </si>
  <si>
    <t xml:space="preserve">ASSENTAMENTO DE TUBOS DE CONCRETO ARMADO COM JUNTAS DE ANEL DE BORRACHA,EXCLUSIVE FORNECIMENTO DESTES(TUBOS E JUNTAS),PARA GALERIAS DE ESGOTO SANITARIO,COM DIAMETRO DE 600MM,ATERROE SOCA ATE A ALTURA DA GERATRIZ SUPERIOR DO TUBO,CONSIDERANDO O MATERIAL DA PROPRIA ESCAVACAO,INCLUSIVE ACERTO DE FUNDODE VALA  </t>
  </si>
  <si>
    <t>CF0020</t>
  </si>
  <si>
    <t xml:space="preserve">06.001.0063-0      </t>
  </si>
  <si>
    <t xml:space="preserve">ASSENTAMENTO DE TUBOS DE CONCRETO ARMADO COM JUNTAS DE ANEL DE BORRACHA,EXCLUSIVE FORNECIMENTO DESTES(TUBOS E JUNTAS).PARA GALERIAS DE ESGOTO SANITARIO,COM DIAMETRO DE 700MM,ATERROE SOCA ATE A ALTURA DA GERATRIZ SUPERIOR DO TUBO,CONSIDERANDO O MATERIAL DA PROPRIA ESCAVACAO,INCLUSIVE ACERTO DE FUNDODE VALA  </t>
  </si>
  <si>
    <t>CF0021</t>
  </si>
  <si>
    <t xml:space="preserve">06.001.0064-0      </t>
  </si>
  <si>
    <t xml:space="preserve">ASSENTAMENTO DE TUBOS DE CONCRETO ARMADO COM JUNTAS DE ANEL NE BORRACHA,EXCLUSIVE FORNECIMENTO DESTES(TUBOS E JUNTAS),PARA GALERIAS DE ESGOTO SANITARIO,COM DIAMETRO DE 800MM,ATERROE SOCA ATE A ALTURA DA GERATRIZ SUPERIOR DO TUBO,CONSIDERANDO O MATERIAL DA PROPRIA ESCAVACAO,INCLUSIVE ACERTO DE FUNDODE VALA  </t>
  </si>
  <si>
    <t>CF0022</t>
  </si>
  <si>
    <t xml:space="preserve">06.001.0065-0      </t>
  </si>
  <si>
    <t xml:space="preserve">ASSENTAMENTO DE TUBOS DE CONCRETO ARMADO COM JUNTAS DE ANEL DE BORRACHA,EXCLUSIVE FORNECIMENTO DESTES(TUBOS E JUNTAS),PARA GALERIAS DE ESGOTO SANITARIO,COM DIAMETRO DE 900MM,ATERROE SOCA ATE A ALTURA DA GERATRIZ SUPERIOR DO TUBO,CONSIDERANDO O MATERIAL DA PROPRIA ESCAVACAO,INCLUSIVE ACERTO DE FUNDODE VALA  </t>
  </si>
  <si>
    <t>CF0023</t>
  </si>
  <si>
    <t xml:space="preserve">06.001.0066-0      </t>
  </si>
  <si>
    <t xml:space="preserve">ASSENTAMENTO DE TUBOS DE CONCRETO ARMADO COM JUNTAS DE ANEL DE BORRACHA,EXCLUSIVE FORNECIMENTO DESTES(TUBOS E JUNTAS),PARA GALERIAS DE ESGOTO SANITARIO,COM DIAMETRO DE 1000MM,ATERRO E SOCA ATE A ALTURA DA GERATRIZ SUPERIOR DO TUBO,CONSIDERANDO O MATERIAL DA PROPRIA ESCAVACAO,INCLUSIVE ACERTO DE FUNDO DE VALA  </t>
  </si>
  <si>
    <t>CF0024</t>
  </si>
  <si>
    <t xml:space="preserve">06.001.0067-0      </t>
  </si>
  <si>
    <t xml:space="preserve">ASSENTAMENTO DE TUBOS DE CONCRETO ARMADO COM JUNTAS DE ANEL DE BORRACHA,EXCLUSIVE FORNECIMENTO DESTES(TUBOS E JUNTAS),PARA GALERIAS DE ESGOTO SANITARIO,COM DIAMETRO DE 1100MM,ATERRO E SOCA ATE A ALTURA DA GERATRIZ SUPERIOR DO TUBO,CONSIDERANDO O MATERIAL DA PROPRIA ESCAVACAO,INCLUSIVE ACERTO DE FUNDO DE VALA  </t>
  </si>
  <si>
    <t>CF0025</t>
  </si>
  <si>
    <t xml:space="preserve">06.001.0068-0      </t>
  </si>
  <si>
    <t xml:space="preserve">ASSENTAMENTO DE TUBOS DE CONCRETO ARMADO COM JUNTAS DE ANEL DE BORRACHA,EXCLUSIVE FORNECIMENTO DESTES(TUBOS E JUNTAS),PARA GALERIAS DE ESGOTO SANITARIO,COM DIAMETRO DE 1200MM,ATERRO E SOCA ATE A ALTURA DA GERATRIZ SUPERIOR DO TUBO,CONSIDERANDO O MATERIAL DA PROPRIA ESCAVACAO,INCLUSIVE ACERTO DE FUNDO DE VALA  </t>
  </si>
  <si>
    <t>CF0026</t>
  </si>
  <si>
    <t xml:space="preserve">06.001.0069-0      </t>
  </si>
  <si>
    <t xml:space="preserve">ASSENTAMENTO DE TUBOS DE CONCRETO ARMADO COM JUNTAS DE ANEL DE BORRACHA,EXCLUSIVE FORNECIMENTO DESTES(TUBOS E JUNTAS),PARA GALERIAS DE ESGOTO SANITARIO,COM DIAMETRO DE 1500MM,ATERRO E SOCA ATE A ALTURA DA GERATRIZ SUPERIOR DO TUBO,CONSIDERANDO O MATERIAL DA PROPRIA ESCAVACAO,INCLUSIVE ACERTO DE FUNDO DE VALA  </t>
  </si>
  <si>
    <t>CF0027</t>
  </si>
  <si>
    <t xml:space="preserve">06.001.0080-0      </t>
  </si>
  <si>
    <t xml:space="preserve">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  </t>
  </si>
  <si>
    <t>CF0028</t>
  </si>
  <si>
    <t xml:space="preserve">06.001.0081-0      </t>
  </si>
  <si>
    <t xml:space="preserve">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  </t>
  </si>
  <si>
    <t>CF0029</t>
  </si>
  <si>
    <t xml:space="preserve">06.001.0082-0      </t>
  </si>
  <si>
    <t xml:space="preserve">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  </t>
  </si>
  <si>
    <t>CF0030</t>
  </si>
  <si>
    <t xml:space="preserve">06.001.0083-0      </t>
  </si>
  <si>
    <t xml:space="preserve">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  </t>
  </si>
  <si>
    <t>CF0031</t>
  </si>
  <si>
    <t xml:space="preserve">06.001.0084-0      </t>
  </si>
  <si>
    <t xml:space="preserve">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  </t>
  </si>
  <si>
    <t>CF0032</t>
  </si>
  <si>
    <t xml:space="preserve">06.001.0085-0      </t>
  </si>
  <si>
    <t xml:space="preserve">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  </t>
  </si>
  <si>
    <t>CF0033</t>
  </si>
  <si>
    <t xml:space="preserve">06.001.0101-0      </t>
  </si>
  <si>
    <t xml:space="preserve">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  </t>
  </si>
  <si>
    <t>CF0034</t>
  </si>
  <si>
    <t xml:space="preserve">06.001.0102-0      </t>
  </si>
  <si>
    <t xml:space="preserve">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  </t>
  </si>
  <si>
    <t>CF0035</t>
  </si>
  <si>
    <t xml:space="preserve">06.001.0103-0      </t>
  </si>
  <si>
    <t xml:space="preserve">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  </t>
  </si>
  <si>
    <t>CF0036</t>
  </si>
  <si>
    <t xml:space="preserve">06.001.0105-0      </t>
  </si>
  <si>
    <t xml:space="preserve">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  </t>
  </si>
  <si>
    <t>CF0037</t>
  </si>
  <si>
    <t xml:space="preserve">06.001.0106-0      </t>
  </si>
  <si>
    <t xml:space="preserve">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  </t>
  </si>
  <si>
    <t>CF0038</t>
  </si>
  <si>
    <t xml:space="preserve">06.001.0110-0      </t>
  </si>
  <si>
    <t xml:space="preserve">ASSENTAMENTO DE TUBOS DE CERAMICA VIDRADA,ATERRO E SOCA ATE A ALTURA DA GERATRIZ SUPERIOR DO TUBO,CONSIDERANDO O MATERIAL DA PROPRIA ESCAVACAO,COM JUNTA ELASTICA,NO DIAMETRO DE 100MM,EXCLUSIVE O TUBO E ANEL DE BORRACHA,INCLUSIVE ACERTO DE FUNDO DE VALA  </t>
  </si>
  <si>
    <t>CF0039</t>
  </si>
  <si>
    <t xml:space="preserve">06.001.0115-0      </t>
  </si>
  <si>
    <t xml:space="preserve">ASSENTAMENTO DE TUBOS DE CERAMICA VIDRADA,ATERRO E SOCA ATE A ALTURA DA GERATRIZ SUPERIOR DO TUBO,CONSIDERANDO O MATERIAL DA PROPRIA ESCAVACAO,COM JUNTA ELASTICA,NO DIAMETRO DE 150MM,EXCLUSIVE O TUBO E ANEL DE BORRACHA,INCLUSIVE ACERTO DE FUNDO DE VALA  </t>
  </si>
  <si>
    <t>CF0040</t>
  </si>
  <si>
    <t xml:space="preserve">06.001.0120-0      </t>
  </si>
  <si>
    <t xml:space="preserve">ASSENTAMENTO DE TUBOS DE CERAMICA VIDRADA,ATERRO E SOCA ATE A ALTURA DA GERATRIZ SUPERIOR DO TUBO,CONSIDERANDO O MATERIAL DA PROPRIA ESCAVACAO,COM JUNTA ELASTICA,NO DIAMETRO DE 200MM,EXCLUSIVE O TUBO E ANEL DE BORRACHA,INCLUSIVE ACERTO DE FUNDO DE VALA  </t>
  </si>
  <si>
    <t>CF0041</t>
  </si>
  <si>
    <t xml:space="preserve">06.001.0125-0      </t>
  </si>
  <si>
    <t xml:space="preserve">ASSENTAMENTO DE TUBOS DE CERAMICA VIDRADA,ATERRO E SOCA ATE A ALTURA DA GERATRIZ SUPERIOR DO TUBO,CONSIDERANDO O MATERIAL DA PROPRIA ESCAVACAO,COM JUNTA ELASTICA,NO DIAMETRO DE 250MM,EXCLUSIVE O TUBO E ANEL DE BORRACHA,INCLUSIVE ACERTO DE FUNDO DE VALA  </t>
  </si>
  <si>
    <t>CF0042</t>
  </si>
  <si>
    <t xml:space="preserve">06.001.0130-0      </t>
  </si>
  <si>
    <t xml:space="preserve">ASSENTAMENTO DE TUBOS DE CERAMICA VIDRADA,ATERRO E SOCA ATE A ALTURA DA GERATRIZ SUPERIOR DO TUBO,CONSIDERANDO O MATERIAL DA PROPRIA ESCAVACAO,COM JUNTA ELASTICA,NO DIAMETRO DE 300MM,EXCLUSIVE O TUBO E ANEL DE BORRACHA,INCLUSIVE ACERTO DE FUNDO DE VALA  </t>
  </si>
  <si>
    <t>CF0043</t>
  </si>
  <si>
    <t xml:space="preserve">06.001.0151-0      </t>
  </si>
  <si>
    <t xml:space="preserve">LEVANTAMENTO,LIMPEZA E REASSENTAMENTO DE TUBO DE CERAMICA,COM JUNTA ARGAMASSADA,DIAMETRO DE 100MM  </t>
  </si>
  <si>
    <t>CF0044</t>
  </si>
  <si>
    <t xml:space="preserve">06.001.0152-0      </t>
  </si>
  <si>
    <t xml:space="preserve">LEVANTAMENTO,LIMPEZA E REASSENTAMENTO DE TUBO DE CERAMICA,COM JUNTA ARGAMASSADA,DIAMETRO DE 150MM  </t>
  </si>
  <si>
    <t>CF0045</t>
  </si>
  <si>
    <t xml:space="preserve">06.001.0153-0      </t>
  </si>
  <si>
    <t xml:space="preserve">LEVANTAMENTO,LIMPEZA E REASSENTAMENTO DE TUBO DE CERAMICA,COM JUNTA ARGAMASSADA,DIAMETRO DE 200MM  </t>
  </si>
  <si>
    <t>CF0046</t>
  </si>
  <si>
    <t xml:space="preserve">06.001.0155-0      </t>
  </si>
  <si>
    <t xml:space="preserve">LEVANTAMENTO,LIMPEZA E REASSENTAMENTO DE TUBO DE CERAMICA,COM JUNTA ARGAMASSADA,DIAMETRO DE 250MM  </t>
  </si>
  <si>
    <t>CF0047</t>
  </si>
  <si>
    <t xml:space="preserve">06.001.0161-0      </t>
  </si>
  <si>
    <t xml:space="preserve">LEVANTAMENTO,LIMPEZA E REASSENTAMENTO DE CURVA CERAMICA,COM JUNTA ARGAMASSADA,DIAMETRO DE 100MM  </t>
  </si>
  <si>
    <t>CF0048</t>
  </si>
  <si>
    <t xml:space="preserve">06.001.0162-0      </t>
  </si>
  <si>
    <t xml:space="preserve">LEVANTAMENTO,LIMPEZA E REASSENTAMENTO DE CURVA CERAMICA,COM JUNTA ARGAMASSADA,DIAMETRO DE 150MM  </t>
  </si>
  <si>
    <t>CF0049</t>
  </si>
  <si>
    <t xml:space="preserve">06.001.0163-0      </t>
  </si>
  <si>
    <t xml:space="preserve">LEVANTAMENTO,LIMPEZA E REASSENTAMENTO DE CURVA CERAMICA,COM JUNTA ARGAMASSADA,DIAMETRO DE 200MM  </t>
  </si>
  <si>
    <t>CF0050</t>
  </si>
  <si>
    <t xml:space="preserve">06.001.0165-0      </t>
  </si>
  <si>
    <t xml:space="preserve">LEVANTAMENTO,LIMPEZA E REASSENTAMENTO DE CURVA CERAMICA,COM JUNTA ARGAMASSADA,DIAMETRO DE 250MM  </t>
  </si>
  <si>
    <t>CF0051</t>
  </si>
  <si>
    <t xml:space="preserve">06.001.0170-0      </t>
  </si>
  <si>
    <t xml:space="preserve">LEVANTAMENTO,LIMPEZA E REASSENTAMENTO DE JUNCAO CERAMICA,COM JUNTA ARGAMASSADA,DIAMETRO DE 75MM  </t>
  </si>
  <si>
    <t>CF0052</t>
  </si>
  <si>
    <t xml:space="preserve">06.001.0171-0      </t>
  </si>
  <si>
    <t xml:space="preserve">LEVANTAMENTO,LIMPEZA E REASSENTAMENTO DE JUNCAO CERAMICA,COM JUNTA ARGAMASSADA,DIAMETRO DE 100MM  </t>
  </si>
  <si>
    <t>CF0053</t>
  </si>
  <si>
    <t xml:space="preserve">06.001.0172-0      </t>
  </si>
  <si>
    <t xml:space="preserve">LEVANTAMENTO,LIMPEZA E REASSENTAMENTO DE JUNCAO CERAMICA,COMJUNTA ARGAMASSADA,DIAMETRO DE 150MM  </t>
  </si>
  <si>
    <t>CF0054</t>
  </si>
  <si>
    <t xml:space="preserve">06.001.0173-0      </t>
  </si>
  <si>
    <t xml:space="preserve">LEVANTAMENTO,LIMPEZA E REASSENTAMENTO DE JUNCAO CERAMICA,COM JUNTA ARGAMASSADA,DIAMETRO DE 200MM  </t>
  </si>
  <si>
    <t>CF0055</t>
  </si>
  <si>
    <t xml:space="preserve">06.001.0174-0      </t>
  </si>
  <si>
    <t xml:space="preserve">LEVANTAMENTO,LIMPEZA E REASSENTAMENTO DE JUNCAO CERAMICA,COM JUNTA ARGAMASSADA,DIAMETRO DE 250MM  </t>
  </si>
  <si>
    <t>CF0056</t>
  </si>
  <si>
    <t xml:space="preserve">06.001.0180-0      </t>
  </si>
  <si>
    <t xml:space="preserve">ASSENTAMENTO DE TUBO FLEXIVEL,EXCLUSIVE FORNECIMENTO DESTE,PARA AGUAS PLUVIAIS,ATERRO E SOCA ATE A ALTURA DA GERATRIZ SUPERIOR DO TUBO,CONSIDERANDO O MATERIAL DA PROPRIA ESCAVACAO,DIAMETRO DE 300MM  </t>
  </si>
  <si>
    <t>CF0057</t>
  </si>
  <si>
    <t xml:space="preserve">06.001.0183-0      </t>
  </si>
  <si>
    <t xml:space="preserve">ASSENTAMENTO DE TUBO FLEXIVEL,EXCLUSIVE FORNECIMENTO DESTE,PARA AGUAS PLUVIAIS,ATERRO E SOCA ATE A ALTURA DA GERATRIZ SUPERIOR DO TUBO,CONSIDERANDO O MATERIAL DA PROPRIA ESCAVACAO,DIAMETRO DE 400MM  </t>
  </si>
  <si>
    <t>CF0058</t>
  </si>
  <si>
    <t xml:space="preserve">06.001.0184-0      </t>
  </si>
  <si>
    <t xml:space="preserve">ASSENTAMENTO DE TUBO FLEXIVEL,EXCLUSIVE FORNECIMENTO DESTE,PARA AGUAS PLUVIAIS,ATERRO E SOCA ATE A ALTURA DA GERATRIZ SUPERIOR DO TUBO,CONSIDERANDO O MATERIAL DA PROPRIA ESCAVACAO,DIAMETRO DE 500MM  </t>
  </si>
  <si>
    <t>CF0059</t>
  </si>
  <si>
    <t xml:space="preserve">06.001.0185-0      </t>
  </si>
  <si>
    <t xml:space="preserve">ASSENTAMENTO DE TUBO FLEXIVEL,EXCLUSIVE FORNECIMENTO DESTE,PARA AGUAS PLUVIAIS,ATERRO E SOCA ATE A ALTURA DA GERATRIZ SUPERIOR DO TUBO,CONSIDERANDO O MATERIAL DA PROPRIA ESCAVACAO,DIAMETRO DE 600MM  </t>
  </si>
  <si>
    <t>CF0060</t>
  </si>
  <si>
    <t xml:space="preserve">06.001.0187-0      </t>
  </si>
  <si>
    <t xml:space="preserve">ASSENTAMENTO DE TUBO FLEXIVEL,EXCLUSIVE FORNECIMENTO DESTE,PARA AGUAS PLUVIAIS,ATERRO E SOCA ATE A ALTURA DA GERATRIZ SUPERIOR DO TUBO,CONSIDERANDO O MATERIAL DA PROPRIA ESCAVACAO,DIAMETRO DE 700MM  </t>
  </si>
  <si>
    <t>CF0061</t>
  </si>
  <si>
    <t xml:space="preserve">06.001.0188-0      </t>
  </si>
  <si>
    <t xml:space="preserve">ASSENTAMENTO DE TUBO FLEXIVEL,EXCLUSIVE FORNECIMENTO DESTE,PARA AGUAS PLUVIAIS,ATERRO E SOCA ATE A ALTURA DA GERATRIZ SUPERIOR DO TUBO,CONSIDERANDO O MATERIAL DA PROPRIA ESCAVACAO,DIAMETRO DE 800MM  </t>
  </si>
  <si>
    <t>CF0062</t>
  </si>
  <si>
    <t xml:space="preserve">06.001.0189-0      </t>
  </si>
  <si>
    <t xml:space="preserve">ASSENTAMENTO DE TUBO FLEXIVEL,EXCLUSIVE FORNECIMENTO DESTE,PARA AGUAS PLUVIAIS,ATERRO E SOCA ATE A ALTURA DA GERATRIZ SUPERIOR DO TUBO,CONSIDERANDO O MATERIAL DA PROPRIA ESCAVACAO,DIAMETRO DE 900MM  </t>
  </si>
  <si>
    <t>CF0063</t>
  </si>
  <si>
    <t xml:space="preserve">06.001.0190-0      </t>
  </si>
  <si>
    <t xml:space="preserve">ASSENTAMENTO DE TUBO FLEXIVEL,EXCLUSIVE FORNECIMENTO DESTE,PARA AGUAS PLUVIAIS,ATERRO E SOCA ATE A ALTURA DA GERATRIZ SUPERIOR DO TUBO,CONSIDERANDO O MATERIAL DA PROPRIA ESCAVACAO,DIAMETRO DE 1000MM  </t>
  </si>
  <si>
    <t>CF0064</t>
  </si>
  <si>
    <t xml:space="preserve">06.001.0192-0      </t>
  </si>
  <si>
    <t xml:space="preserve">ASSENTAMENTO DE TUBO FLEXIVEL,EXCLUSIVE FORNECIMENTO DESTE,PARA AGUAS PLUVIAIS,ATERRO E SOCA ATE A ALTURA DA GERATRIZ SUPERIOR DO TUBO,CONSIDERANDO O MATERIAL DA PROPRIA ESCAVACAO,DIAMETRO DE 1100MM  </t>
  </si>
  <si>
    <t>CF0065</t>
  </si>
  <si>
    <t xml:space="preserve">06.001.0193-0      </t>
  </si>
  <si>
    <t xml:space="preserve">ASSENTAMENTO DE TUBO FLEXIVEL,EXCLUSIVE FORNECIMENTO DESTE,PARA AGUAS PLUVIAIS,ATERRO E SOCA ATE A ALTURA DA GERATRIZ SUPERIOR DO TUBO,CONSIDERANDO O MATERIAL DA PROPRIA ESCAVACAO,DIAMETRO DE 1200MM  </t>
  </si>
  <si>
    <t>CF0066</t>
  </si>
  <si>
    <t xml:space="preserve">06.001.0195-0      </t>
  </si>
  <si>
    <t xml:space="preserve">ASSENTAMENTO DE TUBO FLEXIVEL,EXCLUSIVE FORNECIMENTO DESTE,PARA AGUAS PLUVIAIS,ATERRO E SOCA ATE A ALTURA DA GERATRIZ SUPERIOR DO TUBO,CONSIDERANDO O MATERIAL DA PROPRIA ESCAVACAO,DIAMETRO DE 1500MM  </t>
  </si>
  <si>
    <t>CF0067</t>
  </si>
  <si>
    <t xml:space="preserve">06.001.0198-0      </t>
  </si>
  <si>
    <t xml:space="preserve">ASSENTAMENTO DE TUBO FLEXIVEL,EXCLUSIVE FORNECIMENTO DESTE,PARA AGUAS PLUVIAIS,ATERRO E SOCA ATE A ALTURA DA GERATRIZ SUPERIOR DO TUBO,CONSIDERANDO O MATERIAL DA PROPRIA ESCAVACAO,DIAMETRO DE 1800MM  </t>
  </si>
  <si>
    <t>CF0068</t>
  </si>
  <si>
    <t xml:space="preserve">06.001.0200-0      </t>
  </si>
  <si>
    <t xml:space="preserve">ASSENTAMENTO DE TUBO FLEXIVEL,EXCLUSIVE FORNECIMENTO DESTE,PARA AGUAS PLUVIAIS,ATERRO E SOCA ATE A ALTURA DA GERATRIZ SUPERIOR DO TUBO,CONSIDERANDO O MATERIAL DA PROPRIA ESCAVACAO,DIAMETRO DE 2000MM  </t>
  </si>
  <si>
    <t>CF0069</t>
  </si>
  <si>
    <t xml:space="preserve">06.001.0205-0      </t>
  </si>
  <si>
    <t xml:space="preserve">ASSENTAMENTO DE TUBO FLEXIVEL,EXCLUSIVE FORNECIMENTO DESTE,PARA AGUAS PLUVIAIS,ATERRO E SOCA ATE A ALTURA DA GERATRIZ SUPERIOR DO TUBO,CONSIDERANDO O MATERIAL DA PROPRIA ESCAVACAO,DIAMETRO DE 2500MM  </t>
  </si>
  <si>
    <t>CF0070</t>
  </si>
  <si>
    <t xml:space="preserve">06.001.0210-0      </t>
  </si>
  <si>
    <t xml:space="preserve">ASSENTAMANTO DE TUBO FLEXIVEL,EXCLUSIVE FORNECIMENTO DESTE,PARA AGUAS PLUVIAIS,ATERRO E SOCA ATE A ALTURA DA GERATRIZ SUPERIOR DO TUBO,CONSIDERANDO O MATERIAL DA PROPRIA ESCAVACAO,DIAMETRO DE 3000MM  </t>
  </si>
  <si>
    <t>CF0082</t>
  </si>
  <si>
    <t xml:space="preserve">06.001.0242-0      </t>
  </si>
  <si>
    <t xml:space="preserve">ASSENTAMENTO DE TUBULACAO DE PVC,COM JUNTA ELASTICA,PARA COLETOR DE ESGOTOS,COM DIAMETRO NOMINAL DE 100MM,ATERRO E SOCAATE A ALTURA DA GERATRIZ SUPERIOR DO TUBO,CONSIDERANDO O MATERIAL DA PROPRIA ESCAVACAO,EXCLUSIVE TUBO E JUNTA  </t>
  </si>
  <si>
    <t>CF0083</t>
  </si>
  <si>
    <t xml:space="preserve">06.001.0243-0      </t>
  </si>
  <si>
    <t xml:space="preserve">ASSENTAMENTO DE TUBULACAO DE PVC,COM JUNTA ELASTICA,PARA COLETOR DE ESGOTOS,COM DIAMETRO NOMINAL DE 150MM,ATERRO E SOCAATE A ALTURA DA GERATRIZ SUPERIOR DO TUBO,CONSIDERANDO O MATERIAL DA PROPRIA ESCAVACAO,EXCLUSIVE TUBO E JUNTA  </t>
  </si>
  <si>
    <t>CF0084</t>
  </si>
  <si>
    <t xml:space="preserve">06.001.0244-0      </t>
  </si>
  <si>
    <t xml:space="preserve">ASSENTAMENTO DE TUBULACAO DE PVC,COM JUNTA ELASTICA,PARA COLETOR DE ESGOTOS,COM DIAMETRO NOMINAL DE 200MM,ATERRO E SOCAATE A ALTURA DA GERATRIZ SUPERIOR DO TUBO,CONSIDERANDO O MATERIAL DA PROPRIA ESCAVACAO,EXCLUSIVE TUBO E JUNTA  </t>
  </si>
  <si>
    <t>CF0085</t>
  </si>
  <si>
    <t xml:space="preserve">06.001.0245-0      </t>
  </si>
  <si>
    <t xml:space="preserve">ASSENTAMENTO DE TUBULACAO DE PVC COM JUNTA ELASTICA,PARA COLETOR DE ESGOTOS,COM DIAMETRO NOMINAL DE 250MM,ATERRO E SOCAATE A ALTURA DA GERATRIZ SUPERIOR DO TUBO,CONSIDERANDO O MATERIAL DA PROPRIA ESCAVACAO,EXCLUSIVE TUBO E JUNTA  </t>
  </si>
  <si>
    <t>CF0086</t>
  </si>
  <si>
    <t xml:space="preserve">06.001.0246-0      </t>
  </si>
  <si>
    <t xml:space="preserve">ASSENTAMENTO DE TUBULACAO DE PVC COM JUNTA ELASTICA,PARA COLETOR DE ESGOTOS,COM DIAMETRO NOMINAL DE 300MM,ATERRO E SOCAATE A ALTURA DA GERATRIZ SUPERIOR DO TUBO,CONSIDERANDO O MATERIAL DA PROPRIA ESCAVACAO,EXCLUSIVE TUBO E JUNTA  </t>
  </si>
  <si>
    <t>CF0087</t>
  </si>
  <si>
    <t xml:space="preserve">06.001.0250-0      </t>
  </si>
  <si>
    <t xml:space="preserve">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  </t>
  </si>
  <si>
    <t>CF0088</t>
  </si>
  <si>
    <t xml:space="preserve">06.001.0251-0      </t>
  </si>
  <si>
    <t xml:space="preserve">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  </t>
  </si>
  <si>
    <t>CF0089</t>
  </si>
  <si>
    <t xml:space="preserve">06.001.0252-0      </t>
  </si>
  <si>
    <t xml:space="preserve">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  </t>
  </si>
  <si>
    <t>CF0090</t>
  </si>
  <si>
    <t xml:space="preserve">06.001.0254-0      </t>
  </si>
  <si>
    <t xml:space="preserve">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  </t>
  </si>
  <si>
    <t>CF0091</t>
  </si>
  <si>
    <t xml:space="preserve">06.001.0255-0      </t>
  </si>
  <si>
    <t xml:space="preserve">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  </t>
  </si>
  <si>
    <t>CF0092</t>
  </si>
  <si>
    <t xml:space="preserve">06.001.0256-0      </t>
  </si>
  <si>
    <t xml:space="preserve">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  </t>
  </si>
  <si>
    <t>CF0093</t>
  </si>
  <si>
    <t xml:space="preserve">06.001.0257-0      </t>
  </si>
  <si>
    <t xml:space="preserve">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  </t>
  </si>
  <si>
    <t>CF0094</t>
  </si>
  <si>
    <t xml:space="preserve">06.001.0260-0      </t>
  </si>
  <si>
    <t xml:space="preserve">ASSENTAMENTO DE PECAS E ACESSORIOS DE PVC RIGIDO,COM JUNTA ELASTICA,COM DIAMETRO NOMINAL DE 50MM,EXCLUSIVE PECAS E JUNTAS ELASTICAS.CUSTO POR BOLSA  </t>
  </si>
  <si>
    <t>CF0095</t>
  </si>
  <si>
    <t xml:space="preserve">06.001.0261-0      </t>
  </si>
  <si>
    <t xml:space="preserve">ASSENTAMENTO DE PECAS E ACESSORIOS DE PVC RIGIDO,COM JUNTA ELASTICA,COM DIAMETRO NOMINAL DE 75MM,EXCLUSIVE PECAS E JUNTAS ELASTICAS.CUSTO POR BOLSA  </t>
  </si>
  <si>
    <t>CF0096</t>
  </si>
  <si>
    <t xml:space="preserve">06.001.0262-0      </t>
  </si>
  <si>
    <t xml:space="preserve">ASSENTAMENTO DE PECAS E ACESSORIOS DE PVC RIGIDO,COM JUNTA ELASTICA,COM DIAMETRO NOMINAL DE 100MM,EXCLUSIVE PECAS E JUNTAS ELASTICAS.CUSTO POR BOLSA  </t>
  </si>
  <si>
    <t>CF0097</t>
  </si>
  <si>
    <t xml:space="preserve">06.001.0263-0      </t>
  </si>
  <si>
    <t xml:space="preserve">ASSENTAMENTO DE PECAS E ACESSORIOS DE PVC RIGIDO,COM JUNTA ELASTICA,COM DIAMETRO NOMINAL DE 150MM,EXCLUSIVE PECAS E JUNTAS ELASTICAS.CUSTO POR BOLSA  </t>
  </si>
  <si>
    <t>CF0098</t>
  </si>
  <si>
    <t xml:space="preserve">06.001.0264-0      </t>
  </si>
  <si>
    <t xml:space="preserve">ASSENTAMENTO DE PECAS E ACESSORIOS DE PVC RIGIDO,COM JUNTA ELASTICA,COM DIAMETRO NOMINAL DE 200MM,EXCLUSIVE PECAS E JUNTAS ELASTICAS.CUSTO POR BOLSA  </t>
  </si>
  <si>
    <t>CF0099</t>
  </si>
  <si>
    <t xml:space="preserve">06.001.0265-0      </t>
  </si>
  <si>
    <t xml:space="preserve">ASSENTAMENTO DE PECAS E ACESSORIOS DE PVC RIGIDO,COM JUNTA ELASTICA,COM DIAMETRO NOMINAL DE 250MM,EXCLUSIVE PECAS E JUNTAS ELASTICAS.CUSTO POR BOLSA  </t>
  </si>
  <si>
    <t>CF0100</t>
  </si>
  <si>
    <t xml:space="preserve">06.001.0266-0      </t>
  </si>
  <si>
    <t xml:space="preserve">ASSENTAMENTO DE PECAS E ACESSORIOS DE PVC RIGIDO,COM JUNTA ELASTICA,COM DIAMETRO NOMINAL DE 300MM,EXCLUSIVE PECAS E JUNTAS ELASTICAS.CUSTO POR BOLSA  </t>
  </si>
  <si>
    <t>CF0101</t>
  </si>
  <si>
    <t xml:space="preserve">06.001.0270-0      </t>
  </si>
  <si>
    <t xml:space="preserve">ASSENTAMENTO DE TUBO DE PVC ROSQUEAVEL,EXCLUSIVE FORNECIMENTO DESTE,INCLUSIVE MONTAGEM DAS CONEXOES E MATERIAIS PARA VEDACAO,DIAMETRO DE 1/2"  </t>
  </si>
  <si>
    <t>CF0102</t>
  </si>
  <si>
    <t xml:space="preserve">06.001.0271-0      </t>
  </si>
  <si>
    <t xml:space="preserve">ASSENTAMENTO DE TUBO DE PVC ROSQUEAVEL,EXCLUSIVE FORNECIMENTO DESTE,INCLUSIVE MONTAGEM DAS CONEXOES E MATERIAIS PARA VEDACAO,DIAMETRO DE 3/4"  </t>
  </si>
  <si>
    <t>CF0103</t>
  </si>
  <si>
    <t xml:space="preserve">06.001.0272-0      </t>
  </si>
  <si>
    <t xml:space="preserve">ASSENTAMENTO DE TUBO DE PVC ROSQUEAVEL,EXCLUSIVE FORNECIMENTO DESTE,INCLUSIVE MONTAGEM DAS CONEXOES E MATERIAIS PARA VEDACAO,DIAMETRO DE 1"  </t>
  </si>
  <si>
    <t>CF0104</t>
  </si>
  <si>
    <t xml:space="preserve">06.001.0273-0      </t>
  </si>
  <si>
    <t xml:space="preserve">ASSENTAMENTO DE TUBO DE PVC ROSQUEAVEL,EXCLUSIVE FORNECIMENTO DESTE,INCLUSIVE MONTAGEM DAS CONEXOES E MATERIAIS PARA VEDACAO,DIAMETRO DE 1.1/2"  </t>
  </si>
  <si>
    <t>CF0105</t>
  </si>
  <si>
    <t xml:space="preserve">06.001.0274-0      </t>
  </si>
  <si>
    <t xml:space="preserve">ASSENTAMENTO DE TUBO DE PVC ROSQUEAVEL,EXCLUSIVE FORNECIMENTO DESTE,INCLUSIVE MONTAGEM DAS CONEXOES E MATERIAIS PARA VEDACAO,DIAMETRO DE 2"  </t>
  </si>
  <si>
    <t>CF0106</t>
  </si>
  <si>
    <t xml:space="preserve">06.001.0275-0      </t>
  </si>
  <si>
    <t xml:space="preserve">ASSENTAMENTO DE TUBO DE PVC ROSQUEAVEL,EXCLUSIVE FORNECIMENTO DESTE,INCLUSIVE MONTAGEM DAS CONEXOES E MATERIAIS PARA VEDACAO,DIAMETRO DE 3"  </t>
  </si>
  <si>
    <t>CF0107</t>
  </si>
  <si>
    <t xml:space="preserve">06.001.0276-0      </t>
  </si>
  <si>
    <t xml:space="preserve">ASSENTAMENTO DE TUBO DE PVC ROSQUEAVEL,EXCLUSIVE FORNECIMENTO DESTE,INCLUSIVE MONTAGEM DAS CONEXOES E MATERIAIS PARA VEDACAO,DIAMETRO DE 4"  </t>
  </si>
  <si>
    <t>CF0108</t>
  </si>
  <si>
    <t xml:space="preserve">06.001.0300-0      </t>
  </si>
  <si>
    <t xml:space="preserve">MONTAGEM DE COMPORTA QUADRADA OU CIRCULAR COM DIMENSOES MAIORES QUE 0,70 X 0,70M,INCLUSIVE OS MATERIAIS NECESSARIOS A MONTAGEM,EXCETO CHUMBADORES  </t>
  </si>
  <si>
    <t>CF0109</t>
  </si>
  <si>
    <t xml:space="preserve">06.001.0301-0      </t>
  </si>
  <si>
    <t xml:space="preserve">MONTAGEM DE COMPORTA QUADRADA OU CIRCULAR COM DIMENSOES ATE 0.70 X 0.70M,INCLUSIVE OS MATERIAIS NECESSARIOS A MONTAGEM,EXCETO CHUMBADORES  </t>
  </si>
  <si>
    <t>CF0110</t>
  </si>
  <si>
    <t xml:space="preserve">06.001.0305-0      </t>
  </si>
  <si>
    <t xml:space="preserve">MONTAGEM DE PEDESTAL E HASTE SIMPLES PARA ACIONAMENTO DE COMPORTA,ADUFA,VALVULA OU REGISTRO,INCLUSIVE OS MATERIAIS NECESSARIOS A MONTAGEM,EXCETO CHUMBADORES.CUSTO POR CONJUNTO  </t>
  </si>
  <si>
    <t>CF0111</t>
  </si>
  <si>
    <t xml:space="preserve">06.001.0319-0      </t>
  </si>
  <si>
    <t xml:space="preserve">ASSENTAMENTO DE TAMPAO DE FºFº,TIPO QUADRADO,ATE 0,25 X 0,25M,ASSENTADO COM ARGAMASSA DE CIMENTO E AREIA,NO TRACO 1:4 EMVOLUME,EXCLUSIVE TAMPAO  </t>
  </si>
  <si>
    <t>CF0112</t>
  </si>
  <si>
    <t xml:space="preserve">06.001.0320-0      </t>
  </si>
  <si>
    <t xml:space="preserve">ASSENTAMENTO DE TAMPAO DE FºFº,TIPO QUADRADO,COM MAIS DE 0,50 X 0,50M ATE 1,00 X 1,00M,ASSENTADO C0M ARGAMASSA DE CIMENTO E AREIA,NO TRACO 1:4 EM VOLUME,EXCLUSIVE O TAMPAO  </t>
  </si>
  <si>
    <t>CF0113</t>
  </si>
  <si>
    <t xml:space="preserve">06.001.0325-0      </t>
  </si>
  <si>
    <t xml:space="preserve">ASSENTAMENTO DE TAMPAO DE FºFº,TIPO CIRCULAR,COM DIAMETRO ACIMA DE 0,60M E ATE 1,00M,ASSENTADO COM ARGASSA DE CIMENTO EAREIA,NO TRACO 1:4 EM VOLUME,EXCLUSIVE TAMPAO  </t>
  </si>
  <si>
    <t>CF0114</t>
  </si>
  <si>
    <t xml:space="preserve">06.001.0327-0      </t>
  </si>
  <si>
    <t xml:space="preserve">ASSENTAMENTO DE TAMPAO DE FºFº,TIPO CIRCULAR,COM DIAMETRO DE 0,40 A 0,60M,ASSENTADO COM ARGAMASSA DE CIMENTO E AREIA,NOTRACO 1:4 EM VOLUME,EXCLUSIVE TAMPAO  </t>
  </si>
  <si>
    <t>CF0115</t>
  </si>
  <si>
    <t xml:space="preserve">06.001.0328-0      </t>
  </si>
  <si>
    <t xml:space="preserve">ASSENTAMENTO DE TAMPAO DE FºFº,TIPO CIRCULAR,COM DIAMETRO DE 0,60M E ATE 225KG,ASSENTADO COM ARGAMASSA DE CIMENTO E AREIA,NO TRACO 1:4 EM VOLUME,EXCLUSIVE TAMPAO  </t>
  </si>
  <si>
    <t>CF0116</t>
  </si>
  <si>
    <t xml:space="preserve">06.001.0329-0      </t>
  </si>
  <si>
    <t xml:space="preserve">ASSENTAMENTO DE TAMPAO DE FºFº,DE TRES SECOES,COM LARGURA ATE 1,60M,ASSENTADO COM ARGAMASSA DE CIMENTO E AREIA,NO TRACO1:4 EM VOLUME,EXCLUSIVE TAMPAO  </t>
  </si>
  <si>
    <t>CF0117</t>
  </si>
  <si>
    <t xml:space="preserve">06.001.0330-0      </t>
  </si>
  <si>
    <t xml:space="preserve">ASSENTAMENTO DE TAMPAO DE FºFº,DE QUATRO SECOES,COM LARGURA MINIMA DE 2,00M,ASSENTADO COM ARGAMASSA DE CIMENTO E AREIA,NO TRACO 1:4 EM VOLUME,EXCLUSIVE TAMPAO  </t>
  </si>
  <si>
    <t>CF0118</t>
  </si>
  <si>
    <t xml:space="preserve">06.001.0331-0      </t>
  </si>
  <si>
    <t xml:space="preserve">ASSENTAMENTO DE TAMPAO DE FºFº,DE SETE SECOES,COM LARGURA MINIMA DE 4,00M,ASSENTADO COM ARGAMASSA DE CIMENTO E AREIA,NOTRACO 1:4 EM VOLUME,EXCLUSIVE TAMPAO  </t>
  </si>
  <si>
    <t>CF0119</t>
  </si>
  <si>
    <t xml:space="preserve">06.001.0332-0      </t>
  </si>
  <si>
    <t xml:space="preserve">ASSENTAMENTO DE TAMPAO DE FºFº,DE 30 X 90CM,PARA CAIXA DE RALO,ASSENTADO COM ARGAMASSA DE CIMENTO E AREIA,NO TRACO 1:4 EM VOLUME,EXCLUSIVE TAMPAO  </t>
  </si>
  <si>
    <t>CF0120</t>
  </si>
  <si>
    <t xml:space="preserve">06.001.0335-0      </t>
  </si>
  <si>
    <t xml:space="preserve">ASSENTAMENTO DE CAIXA DE PASSEIO PARA REGISTRO EM FºFº,PADRAO CEDAE,ASSENTADA COM ARGAMASSA DE CIMENTO E AREIA,NO TRACO1:4 EM VOLUME,EXCLUSIVE TAMPAO  </t>
  </si>
  <si>
    <t>CF0123</t>
  </si>
  <si>
    <t xml:space="preserve">06.001.0500-0      </t>
  </si>
  <si>
    <t xml:space="preserve">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  </t>
  </si>
  <si>
    <t>CF0124</t>
  </si>
  <si>
    <t xml:space="preserve">06.001.0501-0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</si>
  <si>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  </t>
  </si>
  <si>
    <t>CF0125</t>
  </si>
  <si>
    <t xml:space="preserve">06.001.0502-0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</si>
  <si>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  </t>
  </si>
  <si>
    <t>CF0126</t>
  </si>
  <si>
    <t xml:space="preserve">06.001.0503-0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</si>
  <si>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  </t>
  </si>
  <si>
    <t>CF0127</t>
  </si>
  <si>
    <t xml:space="preserve">06.001.0504-0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</si>
  <si>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  </t>
  </si>
  <si>
    <t>CF0128</t>
  </si>
  <si>
    <t xml:space="preserve">06.001.0505-0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</si>
  <si>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  </t>
  </si>
  <si>
    <t>CF0129</t>
  </si>
  <si>
    <t xml:space="preserve">06.001.0506-0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</si>
  <si>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  </t>
  </si>
  <si>
    <t>CF0130</t>
  </si>
  <si>
    <t xml:space="preserve">06.001.0507-0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</si>
  <si>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  </t>
  </si>
  <si>
    <t>CF0131</t>
  </si>
  <si>
    <t xml:space="preserve">06.001.0508-0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</si>
  <si>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  </t>
  </si>
  <si>
    <t>CF0132</t>
  </si>
  <si>
    <t xml:space="preserve">06.001.0510-0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</si>
  <si>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  </t>
  </si>
  <si>
    <t>CF0133</t>
  </si>
  <si>
    <t xml:space="preserve">06.001.0511-0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</si>
  <si>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  </t>
  </si>
  <si>
    <t>CF0134</t>
  </si>
  <si>
    <t xml:space="preserve">06.001.0512-0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</si>
  <si>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  </t>
  </si>
  <si>
    <t>CF0135</t>
  </si>
  <si>
    <t xml:space="preserve">06.001.0513-0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</si>
  <si>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  </t>
  </si>
  <si>
    <t>CF0136</t>
  </si>
  <si>
    <t xml:space="preserve">06.001.0514-0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</si>
  <si>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  </t>
  </si>
  <si>
    <t>CF0137</t>
  </si>
  <si>
    <t xml:space="preserve">06.001.0515-0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</si>
  <si>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  </t>
  </si>
  <si>
    <t>CF0138</t>
  </si>
  <si>
    <t xml:space="preserve">06.001.0516-0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</si>
  <si>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  </t>
  </si>
  <si>
    <t>CF0139</t>
  </si>
  <si>
    <t xml:space="preserve">06.001.0630-0      </t>
  </si>
  <si>
    <t xml:space="preserve">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  </t>
  </si>
  <si>
    <t>CF0140</t>
  </si>
  <si>
    <t xml:space="preserve">06.001.0631-0      </t>
  </si>
  <si>
    <t xml:space="preserve">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  </t>
  </si>
  <si>
    <t>CF0141</t>
  </si>
  <si>
    <t xml:space="preserve">06.001.0632-0      </t>
  </si>
  <si>
    <t xml:space="preserve">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  </t>
  </si>
  <si>
    <t>CF0142</t>
  </si>
  <si>
    <t xml:space="preserve">06.001.0633-0      </t>
  </si>
  <si>
    <t xml:space="preserve">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  </t>
  </si>
  <si>
    <t>CF0143</t>
  </si>
  <si>
    <t xml:space="preserve">06.001.0634-0      </t>
  </si>
  <si>
    <t xml:space="preserve">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  </t>
  </si>
  <si>
    <t>CF0144</t>
  </si>
  <si>
    <t xml:space="preserve">06.001.0650-0      </t>
  </si>
  <si>
    <t xml:space="preserve">ASSENTAMENTO DE CONEXOES DE FºFº,COM JUNTA ELASTICA,COM DIAMETRO DE 50MM,EXCLUSIVE CONEXOES E JUNTAS ELASTICAS.CUSTO PORJUNTA  </t>
  </si>
  <si>
    <t>CF0145</t>
  </si>
  <si>
    <t xml:space="preserve">06.001.0651-0      </t>
  </si>
  <si>
    <t xml:space="preserve">ASSENTAMENTO DE CONEXOES DE FºFº,COM JUNTA ELASTICA,COM DIAMETRO DE 75MM,EXCLUSIVE CONEXOES E JUNTAS ELASTICAS.CUSTO PORJUNTA  </t>
  </si>
  <si>
    <t>CF0146</t>
  </si>
  <si>
    <t xml:space="preserve">06.001.0652-0      </t>
  </si>
  <si>
    <t xml:space="preserve">ASSENTAMENTO DE CONEXOES DE FºFº,COM JUNTA ELASTICA,COM DIAMETRO DE 100MM,EXCLUSIVE CONEXOES E JUNTAS ELASTICAS.CUSTO POR JUNTA  </t>
  </si>
  <si>
    <t>CF0147</t>
  </si>
  <si>
    <t xml:space="preserve">06.001.0653-0      </t>
  </si>
  <si>
    <t xml:space="preserve">ASSENTAMENTO DE CONEXOES DE FºFº,COM JUNTA ELASTICA,COM DIAMETRO DE 150MM,EXCLUSIVE CONEXOES E JUNTAS ELASTICAS.CUSTO POR JUNTA  </t>
  </si>
  <si>
    <t>CF0148</t>
  </si>
  <si>
    <t xml:space="preserve">06.001.0654-0      </t>
  </si>
  <si>
    <t xml:space="preserve">ASSENTAMENTO DE CONEXOES DE FºFº,COM JUNTA ELASTICA,COM DIAMETRO DE 200MM,EXCLUSIVE CONEXOES E JUNTAS ELASTICAS.CUSTO POR JUNTA  </t>
  </si>
  <si>
    <t>CF0149</t>
  </si>
  <si>
    <t xml:space="preserve">06.001.0655-0      </t>
  </si>
  <si>
    <t xml:space="preserve">ASSENTAMENTO DE CONEXOES DE FºFº,COM JUNTA ELASTICA,COM DIAMETRO DE 250MM,EXCLUSIVE CONEXOES E JUNTAS ELASTICAS.CUSTO POR JUNTA  </t>
  </si>
  <si>
    <t>CF0150</t>
  </si>
  <si>
    <t xml:space="preserve">06.001.0656-0      </t>
  </si>
  <si>
    <t xml:space="preserve">ASSENTAMENTO DE CONEXOES DE FºFº,COM JUNTA ELASTICA,COM DIAMETRO DE 300MM,EXCLUSIVE CONEXOES E JUNTAS ELASTICAS.CUSTO POR JUNTA  </t>
  </si>
  <si>
    <t>CF0151</t>
  </si>
  <si>
    <t xml:space="preserve">06.001.0657-0      </t>
  </si>
  <si>
    <t xml:space="preserve">ASSENTAMENTO DE CONEXOES DE FºFº,COM JUNTA ELASTICA,COM DIAMETRO DE 350MM,EXCLUSIVE CONEXOES E JUNTAS ELASTICAS.CUSTO POR JUNTA  </t>
  </si>
  <si>
    <t>CF0152</t>
  </si>
  <si>
    <t xml:space="preserve">06.001.0658-0      </t>
  </si>
  <si>
    <t xml:space="preserve">ASSENTAMENTO DE CONEXOES DE FºFº,COM JUNTA ELASTICA,COM DIAMETRO DE 400MM,EXCLUSIVE CONEXOES E JUNTAS ELASTICAS.CUSTO POR JUNTA  </t>
  </si>
  <si>
    <t>CF0153</t>
  </si>
  <si>
    <t xml:space="preserve">06.001.0659-0      </t>
  </si>
  <si>
    <t xml:space="preserve">ASSENTAMENTO DE CONEXOES DE FºFº,COM JUNTA ELASTICA,COM DIAMETRO DE 450MM,EXCLUSIVE CONEXOES E JUNTAS ELASTICAS.CUSTO POR JUNTA  </t>
  </si>
  <si>
    <t>CF0154</t>
  </si>
  <si>
    <t xml:space="preserve">06.001.0660-0      </t>
  </si>
  <si>
    <t xml:space="preserve">ASSENTAMENTO DE CONEXOES DE FºFº,COM JUNTA ELASTICA,COM DIAMETRO DE 500MM,EXCLUSIVE CONEXOES E JUNTAS ELASTICAS.CUSTO POR JUNTA  </t>
  </si>
  <si>
    <t>CF0155</t>
  </si>
  <si>
    <t xml:space="preserve">06.001.0661-0      </t>
  </si>
  <si>
    <t xml:space="preserve">ASSENTAMENTO DE CONEXOES DE FºFº,COM JUNTA ELASTICA,COM DIAMETRO DE 600MM,EXCLUSIVE CONEXOES E JUNTAS ELASTICAS.CUSTO POR JUNTA  </t>
  </si>
  <si>
    <t>CF0156</t>
  </si>
  <si>
    <t xml:space="preserve">06.001.0670-0      </t>
  </si>
  <si>
    <t xml:space="preserve">ASSENTAMENTO SEM FORNECIMENTO DE CONEXOES E REGISTROS DE FERRO FUNDIDO,COM JUNTAS MECANICAS OU FLANGEADAS,EXCLUSIVE MATERIAIS DAS JUNTAS,COM DIAMETRO DE 50MM.CUSTO POR JUNTA  </t>
  </si>
  <si>
    <t>CF0157</t>
  </si>
  <si>
    <t xml:space="preserve">06.001.0671-0      </t>
  </si>
  <si>
    <t xml:space="preserve">ASSENTAMENTO SEM FORNECIMENTO DE CONEXOES E REGISTROS DE FERRO FUNDIDO,COM JUNTAS MECANICAS OU FLANGEADAS,EXCLUSIVE MATERIAIS DAS JUNTAS,COM DIAMETRO DE 75MM.CUSTO POR JUNTA  </t>
  </si>
  <si>
    <t>CF0158</t>
  </si>
  <si>
    <t xml:space="preserve">06.001.0672-0      </t>
  </si>
  <si>
    <t xml:space="preserve">ASSENTAMENTO SEM FORNECIMENTO DE CONEXOES E REGISTROS DE FERRO FUNDIDO,COM JUNTAS MECANICAS OU FLANGEADAS,EXCLUSIVE MATERIAIS DAS JUNTAS,COM DIAMETRO DE 100MM.CUSTO POR JUNTA  </t>
  </si>
  <si>
    <t>CF0159</t>
  </si>
  <si>
    <t xml:space="preserve">06.001.0673-0      </t>
  </si>
  <si>
    <t xml:space="preserve">ASSENTAMENTO SEM FORNECIMENTO DE CONEXOES E REGISTROS DE FERRO FUNDIDO,COM JUNTAS MECANICAS OU FLANGEADAS,EXCLUSIVE MATERIAIS DAS JUNTAS,COM DIAMETRO DE 150MM.CUSTO POR JUNTA  </t>
  </si>
  <si>
    <t>CF0160</t>
  </si>
  <si>
    <t xml:space="preserve">06.001.0674-0      </t>
  </si>
  <si>
    <t xml:space="preserve">ASSENTAMENTO SEM FORNECIMENTO DE CONEXOES E REGISTROS DE FERRO FUNDIDO,COM JUNTAS MECANICAS OU FLANGEADAS,EXCLUSIVE MATERIAIS DAS JUNTAS,COM DIAMETRO DE 200MM.CUSTO POR JUNTA  </t>
  </si>
  <si>
    <t>CF0161</t>
  </si>
  <si>
    <t xml:space="preserve">06.001.0675-0      </t>
  </si>
  <si>
    <t xml:space="preserve">ASSENTAMENTO SEM FORNECIMENTO DE CONEXOES E REGISTROS DE FERRO FUNDIDO,COM JUNTAS MECANICAS OU FLANGEADAS,EXCLUSIVE MATERIAIS DAS JUNTAS,COM DIAMETRO DE 250MM.CUSTO POR JUNTA  </t>
  </si>
  <si>
    <t>CF0162</t>
  </si>
  <si>
    <t xml:space="preserve">06.001.0676-0      </t>
  </si>
  <si>
    <t xml:space="preserve">ASSENTAMENTO SEM FORNECIMENTO DE CONEXOES E REGISTROS DE FERRO FUNDIDO,COM JUNTAS MECANICAS OU FLANGEADAS,EXCLUSIVE MATERIAIS DAS JUNTAS,COM DIAMETRO DE 300MM.CUSTO POR JUNTA  </t>
  </si>
  <si>
    <t>CF0163</t>
  </si>
  <si>
    <t xml:space="preserve">06.001.0677-0      </t>
  </si>
  <si>
    <t xml:space="preserve">ASSENTAMENTO SEM FORNECIMENTO DE CONEXOES E REGISTROS DE FERRO FUNDIDO,COM JUNTAS MECANICAS OU FLANGEADAS,EXCLUSIVE MATERIAIS DAS JUNTAS,COM DIAMETRO DE 350MM.CUSTO POR JUNTA  </t>
  </si>
  <si>
    <t>CF0164</t>
  </si>
  <si>
    <t xml:space="preserve">06.001.0678-0      </t>
  </si>
  <si>
    <t xml:space="preserve">ASSENTAMENTO SEM FORNECIMENTO DE CONEXOES E REGISTROS DE FERRO FUNDIDO,COM JUNTAS MECANICAS OU FLANGEADAS,EXCLUSIVE MATERIAIS DAS JUNTAS,COM DIAMETRO DE 400MM.CUSTO POR JUNTA  </t>
  </si>
  <si>
    <t>CF0165</t>
  </si>
  <si>
    <t xml:space="preserve">06.001.0679-0      </t>
  </si>
  <si>
    <t xml:space="preserve">ASSENTAMENTO SEM FORNECIMENTO DE CONEXOES E REGISTROS DE FERRO FUNDIDO,COM JUNTAS MECANICAS OU FLANGEADAS,EXCLUSIVE MATERIAIS DAS JUNTAS,COM DIAMETRO DE 450MM.CUSTO POR JUNTA  </t>
  </si>
  <si>
    <t>CF0166</t>
  </si>
  <si>
    <t xml:space="preserve">06.001.0680-0      </t>
  </si>
  <si>
    <t xml:space="preserve">ASSENTAMENTO SEM FORNECIMENTO DE CONEXOES E REGISTROS DE FERRO FUNDIDO,COM JUNTAS MECANICAS OU FLANGEADAS,EXCLUSIVE MATERIAIS DAS JUNTAS,COM DIAMETRO DE 500MM.CUSTO POR JUNTA  </t>
  </si>
  <si>
    <t>CF0167</t>
  </si>
  <si>
    <t xml:space="preserve">06.001.0681-0      </t>
  </si>
  <si>
    <t xml:space="preserve">ASSENTAMENTO SEM FORNECIMENTO DE CONEXOES E REGISTROS DE FERRO FUNDIDO,COM JUNTAS MECANICAS OU FLANGEADAS,EXCLUSIVE MATERIAIS DAS JUNTAS,COM DIAMETRO DE 600MM.CUSTO POR JUNTA  </t>
  </si>
  <si>
    <t>CF0168</t>
  </si>
  <si>
    <t xml:space="preserve">06.001.0682-0      </t>
  </si>
  <si>
    <t xml:space="preserve">ASSENTAMENTO SEM FORNECIMENTO DE CONEXOES E REGISTROS DE FERRO FUNDIDO,COM JUNTAS MECANICAS OU FLANGEADAS,EXCLUSIVE MATERIAIS DAS JUNTAS,COM DIAMETRO DE 700MM.CUSTO POR JUNTA  </t>
  </si>
  <si>
    <t>CF0169</t>
  </si>
  <si>
    <t xml:space="preserve">06.001.0683-0      </t>
  </si>
  <si>
    <t xml:space="preserve">ASSENTAMENTO SEM FORNECIMENTO DE CONEXOES E REGISTROS DE FERRO FUNDIDO,COM JUNTAS MECANICAS OU FLANGEADAS,EXCLUSIVE MATERIAIS DAS JUNTAS,COM DIAMETRO DE 800MM.CUSTO POR JUNTA  </t>
  </si>
  <si>
    <t>CF0170</t>
  </si>
  <si>
    <t xml:space="preserve">06.001.0684-0      </t>
  </si>
  <si>
    <t xml:space="preserve">ASSENTAMENTO SEM FORNECIMENTO DE CONEXOES E REGISTROS DE FERRO FUNDIDO,COM JUNTAS MECANICAS OU FLANGEADAS,EXCLUSIVE MATERIAIS DAS JUNTAS,COM DIAMETRO DE 900MM.CUSTO POR JUNTA  </t>
  </si>
  <si>
    <t>CF0171</t>
  </si>
  <si>
    <t xml:space="preserve">06.001.0685-0      </t>
  </si>
  <si>
    <t xml:space="preserve">ASSENTAMENTO SEM FORNECIMENTO DE CONEXOES E REGISTROS DE FERRO FUNDIDO,COM JUNTAS MECANICAS OU FLANGEADAS,EXCLUSIVE MATERIAIS DAS JUNTAS,COM DIAMETRO DE 1000MM.CUSTO POR JUNTA  </t>
  </si>
  <si>
    <t>CF0172</t>
  </si>
  <si>
    <t xml:space="preserve">06.001.0686-0      </t>
  </si>
  <si>
    <t xml:space="preserve">ASSENTAMENTO SEM FORNECIMENTO DE CONEXOES E REGISTROS DE FERRO FUNDIDO,COM JUNTAS MECANICAS OU FLANGEADAS,EXCLUSIVE MATERIAIS DAS JUNTAS,COM DIAMETRO DE 1200MM.CUSTO POR JUNTA  </t>
  </si>
  <si>
    <t>CF0184</t>
  </si>
  <si>
    <t xml:space="preserve">06.002.0010-0      </t>
  </si>
  <si>
    <t xml:space="preserve">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  </t>
  </si>
  <si>
    <t>CF0185</t>
  </si>
  <si>
    <t xml:space="preserve">06.002.0011-0      </t>
  </si>
  <si>
    <t xml:space="preserve">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  </t>
  </si>
  <si>
    <t>CF0186</t>
  </si>
  <si>
    <t xml:space="preserve">06.002.0012-0      </t>
  </si>
  <si>
    <t xml:space="preserve">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  </t>
  </si>
  <si>
    <t>CF0187</t>
  </si>
  <si>
    <t xml:space="preserve">06.002.0013-0      </t>
  </si>
  <si>
    <t xml:space="preserve">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  </t>
  </si>
  <si>
    <t>CF0188</t>
  </si>
  <si>
    <t xml:space="preserve">06.002.0014-0      </t>
  </si>
  <si>
    <t xml:space="preserve">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  </t>
  </si>
  <si>
    <t>CF0189</t>
  </si>
  <si>
    <t xml:space="preserve">06.002.0015-0      </t>
  </si>
  <si>
    <t xml:space="preserve">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  </t>
  </si>
  <si>
    <t>CF0190</t>
  </si>
  <si>
    <t xml:space="preserve">06.002.0016-0      </t>
  </si>
  <si>
    <t xml:space="preserve">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  </t>
  </si>
  <si>
    <t>CF0191</t>
  </si>
  <si>
    <t xml:space="preserve">06.002.0017-0      </t>
  </si>
  <si>
    <t xml:space="preserve">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  </t>
  </si>
  <si>
    <t>CF0192</t>
  </si>
  <si>
    <t xml:space="preserve">06.002.0018-0      </t>
  </si>
  <si>
    <t xml:space="preserve">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  </t>
  </si>
  <si>
    <t>CF0193</t>
  </si>
  <si>
    <t xml:space="preserve">06.003.0010-0      </t>
  </si>
  <si>
    <t xml:space="preserve">CALHA MEIO-TUBO CIRCULAR DE CONCRETO VIBRADO,DIAMETRO INTERNO DE 300MM,INCLUSIVE ACERTO DE FUNDO DE VALA.FORNECIMENTO EASSENTAMENTO  </t>
  </si>
  <si>
    <t>CF0194</t>
  </si>
  <si>
    <t xml:space="preserve">06.003.0011-0      </t>
  </si>
  <si>
    <t xml:space="preserve">CALHA MEIO-TUBO CIRCULAR DE CONCRETO VIBRADO,DIAMETRO INTERNO DE 400MM,INCLUSIVE ACERTO DE FUNDO DE VALA.FORNECIMENTO EASSENTAMENTO  </t>
  </si>
  <si>
    <t>CF0195</t>
  </si>
  <si>
    <t xml:space="preserve">06.003.0012-0      </t>
  </si>
  <si>
    <t xml:space="preserve">CALHA DE MEIO-TUBO CIRCULAR DE CONCRETO VIBRADO,DIAMETRO INTERNO DE 500MM,INCLUSIVE ACERTO DE FUNDO DE VALA.FORNECIMENTOE ASSENTAMENTO  </t>
  </si>
  <si>
    <t>CF0196</t>
  </si>
  <si>
    <t xml:space="preserve">06.003.0013-0      </t>
  </si>
  <si>
    <t xml:space="preserve">CALHA MEIO-TUBO CIRCULAR DE CONCRETO VIBRADO,DIAMETRO INTERNO DE 600MM,INCLUSIVE ACERTO DE FUNDO DE VALA.FORNECIMENTO EASSENTAMENTO  </t>
  </si>
  <si>
    <t>CF0197</t>
  </si>
  <si>
    <t xml:space="preserve">06.003.0015-0      </t>
  </si>
  <si>
    <t xml:space="preserve">CALHA MEIO-TUBO CIRCULAR DE CONCRETO VIBRADO,DIAMETRO INTERNO DE 800MM,INCLUSIVE ACERTO DE FUNDO DE VALA.FORNECIMENTO EASSENTAMENTO  </t>
  </si>
  <si>
    <t>CF0198</t>
  </si>
  <si>
    <t xml:space="preserve">06.003.0017-0      </t>
  </si>
  <si>
    <t xml:space="preserve">CALHA MEIO-TUBO CIRCULAR DE CONCRETO VIBRADO,DIAMETRO INTERNO DE 1000MM,INCLUSIVE ACERTO DE FUNDO DE VALA.FORNECIMENTO EASSENTAMENTO  </t>
  </si>
  <si>
    <t>CF0199</t>
  </si>
  <si>
    <t xml:space="preserve">06.003.0050-0      </t>
  </si>
  <si>
    <t xml:space="preserve">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  </t>
  </si>
  <si>
    <t>CF0201</t>
  </si>
  <si>
    <t xml:space="preserve">06.003.0053-0      </t>
  </si>
  <si>
    <t xml:space="preserve">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  </t>
  </si>
  <si>
    <t>CF0202</t>
  </si>
  <si>
    <t xml:space="preserve">06.003.0055-0      </t>
  </si>
  <si>
    <t xml:space="preserve">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  </t>
  </si>
  <si>
    <t>CF0203</t>
  </si>
  <si>
    <t xml:space="preserve">06.003.0057-0      </t>
  </si>
  <si>
    <t xml:space="preserve">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  </t>
  </si>
  <si>
    <t>CF0204</t>
  </si>
  <si>
    <t xml:space="preserve">06.003.0058-0      </t>
  </si>
  <si>
    <t xml:space="preserve">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  </t>
  </si>
  <si>
    <t>CF0205</t>
  </si>
  <si>
    <t xml:space="preserve">06.004.0062-0      </t>
  </si>
  <si>
    <t xml:space="preserve">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  </t>
  </si>
  <si>
    <t>CF0206</t>
  </si>
  <si>
    <t xml:space="preserve">06.004.0064-0      </t>
  </si>
  <si>
    <t xml:space="preserve">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  </t>
  </si>
  <si>
    <t>CF0207</t>
  </si>
  <si>
    <t xml:space="preserve">06.004.0066-0      </t>
  </si>
  <si>
    <t xml:space="preserve">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  </t>
  </si>
  <si>
    <t>CF0208</t>
  </si>
  <si>
    <t xml:space="preserve">06.004.0068-0      </t>
  </si>
  <si>
    <t xml:space="preserve">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  </t>
  </si>
  <si>
    <t>CF0209</t>
  </si>
  <si>
    <t xml:space="preserve">06.004.0070-0      </t>
  </si>
  <si>
    <t xml:space="preserve">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  </t>
  </si>
  <si>
    <t>CF0210</t>
  </si>
  <si>
    <t xml:space="preserve">06.004.0072-0      </t>
  </si>
  <si>
    <t xml:space="preserve">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  </t>
  </si>
  <si>
    <t>CF0211</t>
  </si>
  <si>
    <t xml:space="preserve">06.004.0074-0      </t>
  </si>
  <si>
    <t xml:space="preserve">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  </t>
  </si>
  <si>
    <t>CF0212</t>
  </si>
  <si>
    <t xml:space="preserve">06.004.0076-0      </t>
  </si>
  <si>
    <t xml:space="preserve">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  </t>
  </si>
  <si>
    <t>CF0213</t>
  </si>
  <si>
    <t xml:space="preserve">06.004.0078-0      </t>
  </si>
  <si>
    <t xml:space="preserve">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  </t>
  </si>
  <si>
    <t>CF0214</t>
  </si>
  <si>
    <t xml:space="preserve">06.004.0080-0      </t>
  </si>
  <si>
    <t xml:space="preserve">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  </t>
  </si>
  <si>
    <t>CF0215</t>
  </si>
  <si>
    <t xml:space="preserve">06.004.0092-0      </t>
  </si>
  <si>
    <t xml:space="preserve">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  </t>
  </si>
  <si>
    <t>CF0216</t>
  </si>
  <si>
    <t xml:space="preserve">06.004.0094-0      </t>
  </si>
  <si>
    <t xml:space="preserve">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  </t>
  </si>
  <si>
    <t>CF0217</t>
  </si>
  <si>
    <t xml:space="preserve">06.004.0096-0      </t>
  </si>
  <si>
    <t xml:space="preserve">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  </t>
  </si>
  <si>
    <t>CF0218</t>
  </si>
  <si>
    <t xml:space="preserve">06.004.0098-0      </t>
  </si>
  <si>
    <t xml:space="preserve">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  </t>
  </si>
  <si>
    <t>CF0219</t>
  </si>
  <si>
    <t xml:space="preserve">06.004.0100-0      </t>
  </si>
  <si>
    <t xml:space="preserve">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  </t>
  </si>
  <si>
    <t>CF0220</t>
  </si>
  <si>
    <t xml:space="preserve">06.004.0102-0      </t>
  </si>
  <si>
    <t xml:space="preserve">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  </t>
  </si>
  <si>
    <t>CF0221</t>
  </si>
  <si>
    <t xml:space="preserve">06.004.0104-0      </t>
  </si>
  <si>
    <t xml:space="preserve">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  </t>
  </si>
  <si>
    <t>CF0223</t>
  </si>
  <si>
    <t xml:space="preserve">06.004.0108-0      </t>
  </si>
  <si>
    <t xml:space="preserve">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  </t>
  </si>
  <si>
    <t>CF0224</t>
  </si>
  <si>
    <t xml:space="preserve">06.004.0110-0      </t>
  </si>
  <si>
    <t xml:space="preserve">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  </t>
  </si>
  <si>
    <t>CF0225</t>
  </si>
  <si>
    <t xml:space="preserve">06.004.0122-0      </t>
  </si>
  <si>
    <t xml:space="preserve">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  </t>
  </si>
  <si>
    <t>CF0226</t>
  </si>
  <si>
    <t xml:space="preserve">06.004.0124-0      </t>
  </si>
  <si>
    <t xml:space="preserve">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  </t>
  </si>
  <si>
    <t>CF0227</t>
  </si>
  <si>
    <t xml:space="preserve">06.004.0126-0      </t>
  </si>
  <si>
    <t xml:space="preserve">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  </t>
  </si>
  <si>
    <t>CF0228</t>
  </si>
  <si>
    <t xml:space="preserve">06.004.0128-0      </t>
  </si>
  <si>
    <t xml:space="preserve">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  </t>
  </si>
  <si>
    <t>CF0229</t>
  </si>
  <si>
    <t xml:space="preserve">06.004.0130-0      </t>
  </si>
  <si>
    <t xml:space="preserve">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  </t>
  </si>
  <si>
    <t>CF0231</t>
  </si>
  <si>
    <t xml:space="preserve">06.004.0134-0      </t>
  </si>
  <si>
    <t xml:space="preserve">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  </t>
  </si>
  <si>
    <t>CF0233</t>
  </si>
  <si>
    <t xml:space="preserve">06.004.0138-0      </t>
  </si>
  <si>
    <t xml:space="preserve">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  </t>
  </si>
  <si>
    <t>CF0234</t>
  </si>
  <si>
    <t xml:space="preserve">06.004.0140-0      </t>
  </si>
  <si>
    <t xml:space="preserve">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  </t>
  </si>
  <si>
    <t>CF0235</t>
  </si>
  <si>
    <t xml:space="preserve">06.005.0030-0      </t>
  </si>
  <si>
    <t xml:space="preserve">TUBO CERAMICO VIDRADO,CONFORME ESPECIFICACOES DA CEDAE,PARA ESGOTO SANITARIO E AGUAS PLUVIAIS,ATERRO E SOCA ATE A ALTURADA GERATRIZ SUPERIOR DO TUBO,CONSIDERANDO O MATERIAL DA PROPRIA ESCAVACAO,COM DIAMETRO DE 100MM,INCLUSIVE FORNECIMENTODO MATERIAL PARA REJUNTAMENTO COM ARGAMASSA DE CIMENTO E AREIA,NO TRACO 1:4.FORNECIMENTO E ASSENTAMENTO  </t>
  </si>
  <si>
    <t>CF0236</t>
  </si>
  <si>
    <t xml:space="preserve">06.005.0035-0      </t>
  </si>
  <si>
    <t xml:space="preserve">TUBO CERAMICO VIDRADO,CONFORME ESPECIFICACOES DA CEDAE,PARA ESGOTO SANITARIO E AGUAS PLUVIAIS,ATERRO E SOCA ATE A ALTURADA GERATRIZ SUPERIOR DO TUBO,CONSIDERANDO O MATERIAL DA PROPRIA ESCAVACAO,COM DIAMETRO DE 150MM,INCLUSIVE FORNECIMENTODO MATERIAL PARA REJUNTAMENTO COM ARGAMASSA DE CIMENTO E AREIA,NO TRACO 1:4.FORNECIMENTO E ASSENTAMENTO  </t>
  </si>
  <si>
    <t>CF0237</t>
  </si>
  <si>
    <t xml:space="preserve">06.005.0040-0      </t>
  </si>
  <si>
    <t xml:space="preserve">TUBO CERAMICO VIDRADO,CONFORME ESPECIFICACOES DA CEDAE,PARA ESGOTO SANITARIO E AGUAS PLUVIAIS,ATERRO E SOCA ATE A ALTURADA GERATRIZ SUPERIOR DO TUBO,CONSIDERANDO O MATERIAL DA PROPRIA ESCAVACAO,COM DIAMETRO DE 200MM,INCLUSIVE FORNECIMENTODO MATERIAL PARA REJUNTAMENTO COM ARGAMASSA DE CIMENTO E AREIA,NO TRACO 1:4.FORNECIMENTO E ASSENTAMENTO  </t>
  </si>
  <si>
    <t>CF0238</t>
  </si>
  <si>
    <t xml:space="preserve">06.005.0045-0      </t>
  </si>
  <si>
    <t xml:space="preserve">TUBO CERAMICO VIDRADO,CONFORME ESPECIFICACOES DA CEDAE,PARA ESGOTO SANITARIO E AGUAS PLUVIAIS,ATERRO E SOCA ATE A ALTURADA GERATRIZ SUPERIOR DO TUBO,CONSIDERANDO O MATERIAL DA PROPRIA ESCAVACAO,COM DIAMETRO DE 250MM,INCLUSIVE FORNECIMENTODO MATERIAL PARA REJUNTAMENTO COM ARGAMASSA DE CIMENTO E AREIA,NO TRACO 1:4.FORNECIMENTO E ASSENTAMENTO  </t>
  </si>
  <si>
    <t>CF0239</t>
  </si>
  <si>
    <t xml:space="preserve">06.005.0050-0      </t>
  </si>
  <si>
    <t xml:space="preserve">TUBO CERAMICO VIDRADO,CONFORME ESPECIFICACOES DA CEDAE,PARA ESGOTO SANITARIO E AGUAS PLUVIAIS,ATERRO E SOCA ATE A ALTURADA GERATRIZ SUPERIOR DO TUBO,CONSIDERANDO O MATERIAL DA PROPRIA ESCAVACAO,COM DIAMETRO DE 300MM,INCLUSIVE FORNECIMENTODO MATERIAL PARA REJUNTAMENTO COM ARGAMASSA DE CIMENTO E AREIA,NO TRACO 1:4.FORNECIMENTO E ASSENTAMENTO  </t>
  </si>
  <si>
    <t>CF0243</t>
  </si>
  <si>
    <t xml:space="preserve">06.006.0010-0      </t>
  </si>
  <si>
    <t xml:space="preserve">CAIXA DE VISITA,EXECUTADA COM CONEXOES CERAMICAS,COM DIAMETRO DE 150MM,INCLUSIVE BASE,CAIXA DE PROTECAO E TAMPA EM CONCRETO,CONFORME PADRAO CEDAE,PROFUNDIDADE ATE 1,00M.FORNECIMENTO E ASSENTAMENTO  </t>
  </si>
  <si>
    <t>CF0244</t>
  </si>
  <si>
    <t xml:space="preserve">06.006.0011-0      </t>
  </si>
  <si>
    <t xml:space="preserve">ADICIONAL DE PROFUNDIDADE EXCEDENTE DE 1,00M,PARA CAIXA DE VISITA,EXECUTADA COM CONEXOES CERAMICAS,COM DIAMETRO DE 150MM,CONFORME PADRAO CEDAE.FORNECIMENTO E ASSENTAMENTO  </t>
  </si>
  <si>
    <t>CF0245</t>
  </si>
  <si>
    <t xml:space="preserve">06.006.0015-0      </t>
  </si>
  <si>
    <t xml:space="preserve">CAIXA DE VISITA,EXECUTADA COM CONEXOES CERAMICAS,COM DIAMETRO DE 100MM,INCLUSIVE BASE,CAIXA DE PROTECAO E TAMPA EM CONCRETO,CONFORME PADRAO CEDAE,PROFUNDIDADE ATE 1,00M.FORNECIMENTO E ASSENTAMENTO  </t>
  </si>
  <si>
    <t>CF0246</t>
  </si>
  <si>
    <t xml:space="preserve">06.006.0016-0      </t>
  </si>
  <si>
    <t xml:space="preserve">ADICIONAL DE PROFUNDIDADE EXCEDENTE DE 1,00M,PARA CAIXA DE VISITA,EXECUTADA COM CONEXOES CERAMICAS,COM DIAMETRO DE 100MM,CONFORME PADRAO CEDAE.FORNECIMENTO E ASSENTAMENTO  </t>
  </si>
  <si>
    <t>CF0247</t>
  </si>
  <si>
    <t xml:space="preserve">06.006.0020-0      </t>
  </si>
  <si>
    <t xml:space="preserve">CAIXA DE INSPECAO,EXECUTADA COM CONEXOES CERAMICAS,COM DIAMETRO DE 100MM,INCLUSIVE BASE,CAIXA DE PROTECAO E TAMPA EM CONCRETO,CONFORME PADRAO CEDAE.FORNECIMENTO E ASSENTAMENTO  </t>
  </si>
  <si>
    <t>CF0248</t>
  </si>
  <si>
    <t xml:space="preserve">06.006.0030-0      </t>
  </si>
  <si>
    <t xml:space="preserve">TUBO DE QUEDA EM CERAMICA,COM DIAMETRO DE 100MM,COM DESNIVEL DE ATE 1,00M,PARA POCOS DE VISITA DE ESGOTO SANITARIO,CONFORME PADRAO CEDAE.FORNECIMENTO E ASSENTAMENTO  </t>
  </si>
  <si>
    <t>CF0249</t>
  </si>
  <si>
    <t xml:space="preserve">06.006.0031-0      </t>
  </si>
  <si>
    <t xml:space="preserve">ADICIONAL PARA DESNIVEL EXCEDENTE A 1,00M,PARA TUBO DE QUEDA EM CERAMICA,COM DIAMETRO DE 100MM,PARA POCOS DE VISITA DE ESGOTO SANITARIO,CONFORME PADRAO CEDAE.FORNECIMENTO E ASSENTAMENTO  </t>
  </si>
  <si>
    <t>CF0250</t>
  </si>
  <si>
    <t xml:space="preserve">06.006.0035-0      </t>
  </si>
  <si>
    <t xml:space="preserve">TUBO DE QUEDA EM CERAMICA,COM DIAMETRO DE 150MM,COM DESNIVEL DE ATE 1,00M,PARA POCOS DE VISITA DE ESGOTO SANITARIO,CONFORME PADRAO CEDAE.FORNECIMENTO E ASSENTAMENTO  </t>
  </si>
  <si>
    <t>CF0251</t>
  </si>
  <si>
    <t xml:space="preserve">06.006.0036-0      </t>
  </si>
  <si>
    <t xml:space="preserve">ADICIONAL PARA DESNIVEL EXCEDENTE DE 1,00M,PARA TUBO DE QUEDA EM CERAMICA,COM DIAMETRO DE 150MM,PARA POCOS DE VISITA DEESGOTO SANITARIO,CONFORME PADRAO CEDAE.FORNECIMENTO E ASSENTAMENTO  </t>
  </si>
  <si>
    <t>CF0252</t>
  </si>
  <si>
    <t xml:space="preserve">06.006.0040-0      </t>
  </si>
  <si>
    <t xml:space="preserve">TUBO DE QUEDA EM CERAMICA,COM DIAMETRO DE 200MM,COM DESNIVEL DE ATE 1,00M,PARA POCOS DE VISITA DE ESGOTO SANITARIO,CONFORME PADRAO CEDAE.FORNECIMENTO E ASSENTAMENTO  </t>
  </si>
  <si>
    <t>CF0253</t>
  </si>
  <si>
    <t xml:space="preserve">06.006.0041-0      </t>
  </si>
  <si>
    <t xml:space="preserve">ADICIONAL PARA DESNIVEL EXCEDENTE DE 1,00M,PARA TUBO DE QUEDA EM CERAMICA,COM DIAMETRO DE 200MM,PARA POCOS DE VISITA DEESGOTO SANITARIO,CONFORME PADRAO CEDAE.FORNECIMENTO E ASSENTAMENTO  </t>
  </si>
  <si>
    <t>CF0254</t>
  </si>
  <si>
    <t xml:space="preserve">06.006.0050-0      </t>
  </si>
  <si>
    <t xml:space="preserve">TUBO DE QUEDA EM CERAMICA,COM DIAMETRO DE 250MM,COM DESNIVEL DE ATE 1,00M,PARA POCOS DE VISITA DE ESGOTO SANITARIO,CONFORME PADRAO CEDAE.FORNECIMENTO E ASSENTAMENTO  </t>
  </si>
  <si>
    <t>CF0255</t>
  </si>
  <si>
    <t xml:space="preserve">06.006.0051-0      </t>
  </si>
  <si>
    <t xml:space="preserve">ADICIONAL PARA DESNIVEL EXCEDENTE DE 1,00M,PARA TUBO DE QUEDA EM CERAMICA,COM DIAMETRO DE 250MM,PARA POCOS DE VISITA DEESGOTO SANITARIO,CONFORME PADRAO CEDAE.FORNECIMENTO E ASSENTAMENTO  </t>
  </si>
  <si>
    <t>CF0256</t>
  </si>
  <si>
    <t xml:space="preserve">06.006.0060-0      </t>
  </si>
  <si>
    <t xml:space="preserve">TUBO DE QUEDA EM CERAMICA,COM DIAMETRO DE 300MM,COM DESNIVEL DE ATE 1,00M,PARA POCOS DE VISITA DE ESGOTO SANITARIO,CONFORME PADRAO CEDAE.FORNECIMENTO E ASSENTAMENTO  </t>
  </si>
  <si>
    <t>CF0257</t>
  </si>
  <si>
    <t xml:space="preserve">06.006.0061-0      </t>
  </si>
  <si>
    <t xml:space="preserve">ADICIONAL PARA DESNIVEL EXCEDENTE DE 1,00M,PARA TUBO DE QUEDA EM CERAMICA,COM DIAMETRO DE 300MM,PARA POCOS DE VISITA DEESGOTO SANITARIO,CONFORME PADRAO CEDAE.FORNECIMENTO E ASSENTAMENTO  </t>
  </si>
  <si>
    <t>CF0258</t>
  </si>
  <si>
    <t xml:space="preserve">06.006.0090-0      </t>
  </si>
  <si>
    <t xml:space="preserve">CONJUNTO DE PECAS EM CERAMICA,PARA RAMAL PREDIAL DE ESGOTO SANITARIO,COM DIAMETRO DE 100MM E SERVICOS DE LIGACAO NA CAIXA DE INSPECAO OU NO RAMAL ANTIGO E NO COLETOR.FORNECIMENTO EASSENTAMENTO  </t>
  </si>
  <si>
    <t>CF0259</t>
  </si>
  <si>
    <t xml:space="preserve">06.007.0010-0      </t>
  </si>
  <si>
    <t xml:space="preserve">LEVANTAMENTO,LIMPEZA E REASSENTAMENTO DE TUBO DE FºFº,PONTA E BOLSA,TIPO ESGOTO,INCLUSIVE FORNECIMENTO DO MATERIAL PARAREJUNTAMENTO(JUNTA DE CHUMBO),COM DIAMETRO DE 50MM  </t>
  </si>
  <si>
    <t>CF0260</t>
  </si>
  <si>
    <t xml:space="preserve">06.007.0011-0      </t>
  </si>
  <si>
    <t xml:space="preserve">LEVANTAMENTO,LIMPEZA E REASSENTAMENTO DE TUBO DE FºFº,PONTA E BOLSA,TIPO ESGOTO,INCLUSIVE FORNECIMENTO DO MATERIAL PARAREJUNTAMENTO(JUNTA DE CHUMBO),COM DIAMETRO DE 75MM  </t>
  </si>
  <si>
    <t>CF0261</t>
  </si>
  <si>
    <t xml:space="preserve">06.007.0012-0      </t>
  </si>
  <si>
    <t xml:space="preserve">LEVANTAMENTO,LIMPEZA E REASSENTAMENTO DE TUBO DE FºFº,PONTA E BOLSA,TIPO ESGOTO,INCLUSIVE FORNECIMENTO DO MATERIAL PARAREJUNTAMENTO(JUNTA DE CHUMBO),COM DIAMETRO DE 100MM  </t>
  </si>
  <si>
    <t>CF0262</t>
  </si>
  <si>
    <t xml:space="preserve">06.007.0013-0      </t>
  </si>
  <si>
    <t xml:space="preserve">LEVANTAMENTO,LIMPEZA E REASSENTAMENTO DE TUBO DE FºFº,PONTA E BOLSA,TIPO ESGOTO,INCLUSIVE FORNECIMENTO DO MATERIAL PARAREJUNTAMENTO(JUNTA DE CHUMBO),COM DIAMETRO DE 150MM  </t>
  </si>
  <si>
    <t>CF0263</t>
  </si>
  <si>
    <t xml:space="preserve">06.007.0015-0      </t>
  </si>
  <si>
    <t xml:space="preserve">LEVANTAMENTO,LIMPEZA E REASSENTAMENTO DE TUBO DE FºFº,PONTA E BOLSA,TIPO ESGOTO,INCLUSIVE FORNECIMENTO DO MATERIAL PARAREJUNTAMENTO(JUNTA DE CHUMBO),COM DIAMETRO DE 200MM  </t>
  </si>
  <si>
    <t>CF0264</t>
  </si>
  <si>
    <t xml:space="preserve">06.007.0016-0      </t>
  </si>
  <si>
    <t xml:space="preserve">LEVANTAMENTO,LIMPEZA E REASSENTAMENTO DE TUBO DE FºFº,PONTA E BOLSA,TIPO ESGOTO,INCLUSIVE FORNECIMENTO DO MATERIAL PARAREJUNTAMENTO(JUNTA DE CHUMBO),COM DIAMETRO DE 250MM  </t>
  </si>
  <si>
    <t>CF0265</t>
  </si>
  <si>
    <t xml:space="preserve">06.007.0017-0      </t>
  </si>
  <si>
    <t xml:space="preserve">LEVANTAMENTO,LIMPEZA E REASSENTAMENTO DE TUBO DE FºFº,PONTA E BOLSA,TIPO ESGOTO,INCLUSIVE FORNECIMENTO DO MATERIAL PARAREJUNTAMENTO(JUNTA DE CHUMBO),COM DIAMETRO DE 300MM  </t>
  </si>
  <si>
    <t>CF0266</t>
  </si>
  <si>
    <t xml:space="preserve">06.007.0060-0      </t>
  </si>
  <si>
    <t xml:space="preserve">LEVANTAMENTO,LIMPEZA E REASSENTAMENTO DE CURVA DE FºFº,PONTA E BOLSA,COM QUALQUER DEFLEXAO,INCLUSIVE FORNECIMENTO DO MATERIAL PARA REJUNTAMENTO(JUNTA DE CHUMBO),COM DIAMETRO DE 75MM  </t>
  </si>
  <si>
    <t>CF0267</t>
  </si>
  <si>
    <t xml:space="preserve">06.007.0061-0      </t>
  </si>
  <si>
    <t xml:space="preserve">LEVANTAMENTO,LIMPEZA E REASSENTAMENTO DE CURVA DE FºFº,PONTA E BOLSA,COM QUALQUER DEFLEXAO,INCLUSIVE FORNECIMENTO DO MATERIAL PARA REJUNTAMENTO(JUNTA DE CHUMBO),COM DIAMETRO DE 100MM  </t>
  </si>
  <si>
    <t>CF0268</t>
  </si>
  <si>
    <t xml:space="preserve">06.007.0062-0      </t>
  </si>
  <si>
    <t xml:space="preserve">LEVANTAMENTO,LIMPEZA E REASSENTAMENTO DE CURVA DE FºFº,PONTA E BOLSA,COM QUALQUER DEFLEXAO,INCLUSIVE FORNECIMENTO DO MATERIAL PARA REJUNTAMENTO(JUNTA DE CHUMBO),COM DIAMETRO DE 150MM  </t>
  </si>
  <si>
    <t>CF0269</t>
  </si>
  <si>
    <t xml:space="preserve">06.007.0063-0      </t>
  </si>
  <si>
    <t xml:space="preserve">LEVANTAMENTO,LIMPEZA E REASSENTAMENTO DE CURVA DE FºFº,PONTA E BOLSA,COM QUALQUER DEFLEXAO,INCLUSIVE FORNECIMENTO DO MATERIAL PARA REJUNTAMENTO(JUNTA DE CHUMBO),COM DIAMETRO DE 200MM  </t>
  </si>
  <si>
    <t>CF0270</t>
  </si>
  <si>
    <t xml:space="preserve">06.007.0064-0      </t>
  </si>
  <si>
    <t xml:space="preserve">LEVANTAMENTO,LIMPEZA E REASSENTAMENTO DE CURVA DE FºFº,PONTA E BOLSA,COM QUALQUER DEFLEXAO,INCLUSIVE FORNECIMENTO DO MATERIAL PARA REJUNTAMENTO(JUNTA DE CHUMBO),COM DIAMETRO DE 250MM  </t>
  </si>
  <si>
    <t>CF0271</t>
  </si>
  <si>
    <t xml:space="preserve">06.007.0065-0      </t>
  </si>
  <si>
    <t xml:space="preserve">LEVANTAMENTO,LIMPEZA E REASSENTAMENTO DE CURVA DE FºFº,PONTA E BOLSA,COM QUALQUER DEFLEXAO,INCLUSIVE FORNECIMENTO DO MATERIAL PARA REJUNTAMENTO(JUNTA DE CHUMBO),COM DIAMETRO DE 300MM  </t>
  </si>
  <si>
    <t>CF0272</t>
  </si>
  <si>
    <t xml:space="preserve">06.007.0080-0      </t>
  </si>
  <si>
    <t xml:space="preserve">LEVANTAMENTO,LIMPEZA E REASSENTAMENTO DE JUNCAO 45° DE FºFº,PONTA E BOLSA,INCLUSIVE FORNECIMENTO DO MATERIAL PARA REJUNTAMENTO(JUNTA DE CHUMBO),COM DIAMETRO DE 75MM  </t>
  </si>
  <si>
    <t>CF0273</t>
  </si>
  <si>
    <t xml:space="preserve">06.007.0081-0      </t>
  </si>
  <si>
    <t xml:space="preserve">LEVANTAMENTO,LIMPEZA E REASSENTAMENTO DE JUNCAO 45° DE FºFº,PONTA E BOLSA,INCLUSIVE FORNECIMENTO DO MATERIAL PARA REJUNTAMENTO(JUNTA DE CHUMBO),COM DIAMETRO DE 100MM  </t>
  </si>
  <si>
    <t>CF0274</t>
  </si>
  <si>
    <t xml:space="preserve">06.007.0082-0      </t>
  </si>
  <si>
    <t xml:space="preserve">LEVANTAMENTO,LIMPEZA E REASSENTAMENTO DE JUNCAO 45° DE FºFº,PONTA E BOLSA,INCLUSIVE FORNECIMENTO DO MATERIAL PARA REJUNTAMENTO(JUNTA DE CHUMBO),COM DIAMETRO DE 150MM  </t>
  </si>
  <si>
    <t>CF0275</t>
  </si>
  <si>
    <t xml:space="preserve">06.007.0083-0      </t>
  </si>
  <si>
    <t xml:space="preserve">LEVANTAMENTO,LIMPEZA E REASSENTAMENTO DE JUNCAO 45° DE FºFº,PONTA E BOLSA,INCLUSIVE FORNECIMENTO DO MATERIAL PARA REJUNTAMENTO(JUNTA DE CHUMBO),COM DIAMETRO DE 200MM  </t>
  </si>
  <si>
    <t>CF0276</t>
  </si>
  <si>
    <t xml:space="preserve">06.007.0084-0      </t>
  </si>
  <si>
    <t xml:space="preserve">LEVANTAMENTO,LIMPEZA E REASSENTAMENTO DE JUNCAO 45° DE FºFº,PONTA E BOLSA,INCLUSIVE FORNECIMENTO DO MATERIAL PARA REJUNTAMENTO(JUNTA DE CHUMBO),COM DIAMETRO DE 250MM  </t>
  </si>
  <si>
    <t>CF0277</t>
  </si>
  <si>
    <t xml:space="preserve">06.007.0085-0      </t>
  </si>
  <si>
    <t xml:space="preserve">LEVANTAMENTO,LIMPEZA E REASSENTAMENTO DE JUNCAO 45° DE FºFº,PONTA E BOLSA,INCLUSIVE FORNECIMENTO DO MATERIAL PARA REJUNTAMENTO(JUNTA DE CHUMBO),COM DIAMETRO DE 300MM  </t>
  </si>
  <si>
    <t>CF0278</t>
  </si>
  <si>
    <t xml:space="preserve">06.007.0100-0      </t>
  </si>
  <si>
    <t xml:space="preserve">LEVANTAMENTO,LIMPEZA E REASSENTAMENTO DE LUVA DE FºFº,TIPO ESGOTO OU STANDARD,INCLUSIVE FORNECIMENTO DO MATERIAL PARA REJUNTAMENTO(JUNTA DE CHUMBO),COM DIAMETRO DE 75MM  </t>
  </si>
  <si>
    <t>CF0279</t>
  </si>
  <si>
    <t xml:space="preserve">06.007.0101-0      </t>
  </si>
  <si>
    <t xml:space="preserve">LEVANTAMENTO,LIMPEZA E REASSENTAMENTO DE LUVA DE FºFº,TIPO ESGOTO OU STANDARD,INCLUSIVE FORNECIMENTO DO MATERIAL PARA REJUNTAMENTO(JUNTA DE CHUMBO),COM DIAMETRO DE 100MM  </t>
  </si>
  <si>
    <t>CF0280</t>
  </si>
  <si>
    <t xml:space="preserve">06.007.0102-0      </t>
  </si>
  <si>
    <t xml:space="preserve">LEVANTAMENTO,LIMPEZA E REASSENTAMENTO DE LUVA DE FºFº,TIPO ESGOTO OU STANDARD,INCLUSIVE FORNECIMENTO DO MATERIAL PARA REJUNTAMENTO(JUNTA DE CHUMBO),COM DIAMETRO DE 150MM  </t>
  </si>
  <si>
    <t>CF0281</t>
  </si>
  <si>
    <t xml:space="preserve">06.007.0120-0      </t>
  </si>
  <si>
    <t xml:space="preserve">LEVANTAMENTO,LIMPEZA E REASSENTAMENTO DE LUVA DE CORRER,TIPO STANDARD,INCLUSIVE FORNECIMENTO DO MATERIAL PARA REJUNTAMENTO(JUNTA DE CHUMBO),COM DIAMETRO DE 75MM  </t>
  </si>
  <si>
    <t>CF0282</t>
  </si>
  <si>
    <t xml:space="preserve">06.007.0121-0      </t>
  </si>
  <si>
    <t xml:space="preserve">LEVANTAMENTO,LIMPEZA E REASSENTAMENTO DE LUVA DE CORRER,TIPO STANDARD,INCLUSIVE FORNECIMENTO DO MATERIAL PARA REJUNTAMENTO(JUNTA DE CHUMBO),COM DIAMETRO DE 100MM  </t>
  </si>
  <si>
    <t>CF0283</t>
  </si>
  <si>
    <t xml:space="preserve">06.007.0122-0      </t>
  </si>
  <si>
    <t xml:space="preserve">LEVANTAMENTO,LIMPEZA E REASSENTAMENTO DE LUVA DE CORRER,TIPO STANDARD,INCLUSIVE FORNECIMENTO DO MATERIAL PARA REJUNTAMENTO(JUNTA DE CHUMBO),COM DIAMETRO DE 150MM  </t>
  </si>
  <si>
    <t>CF0284</t>
  </si>
  <si>
    <t xml:space="preserve">06.007.0123-0      </t>
  </si>
  <si>
    <t xml:space="preserve">LEVANTAMENTO,LIMPEZA E REASSENTAMENTO DE LUVA DE CORRER,TIPO STANDARD,INCLUSIVE FORNECIMENTO DO MATERIAL PARA REJUNTAMENTO(JUNTA DE CHUMBO),COM DIAMETRO DE 200MM  </t>
  </si>
  <si>
    <t>CF0285</t>
  </si>
  <si>
    <t xml:space="preserve">06.007.0124-0      </t>
  </si>
  <si>
    <t xml:space="preserve">LEVANTAMENTO,LIMPEZA E REASSENTAMENTO DE LUVA DE CORRER,TIPO STANDARD,INCLUSIVE FORNECIMENTO DO MATERIAL PARA REJUNTAMENTO(JUNTA DE CHUMBO),COM DIAMETRO DE 250MM  </t>
  </si>
  <si>
    <t>CF0286</t>
  </si>
  <si>
    <t xml:space="preserve">06.007.0125-0      </t>
  </si>
  <si>
    <t xml:space="preserve">LEVANTAMENTO,LIMPEZA E REASSENTAMENTO DE LUVA DE CORRER,TIPO STANDARD,INCLUSIVE FORNECIMENTO DO MATERIAL PARA REJUNTAMENTO(JUNTA DE CHUMBO),COM DIAMETRO DE 300MM  </t>
  </si>
  <si>
    <t>CF0291</t>
  </si>
  <si>
    <t xml:space="preserve">06.009.0051-0      </t>
  </si>
  <si>
    <t xml:space="preserve">TUBO DE FºFº,CENTRIFUGADO,DUCTIL,P/CAN ALIZACOES SOB PRESSAO,CLASSE K-9,PONTA/BOLSA,REVEST.EXT.C/Z INCO METALICO E PINT.BETUMINOSA E INT.COM ARGAMASSA DE CIMENTO,COM JUNTA ELASTICA,CONFORME ABNT NBR 7675, DIAM.80MM,COMPREENDENDO:CARGA E DESCARGA,COLOCACAO NA VALA,MONTAGEM E REATERRO ATE A GERATRIZ SUPERIOR DO TUBO E TESTE HIDROSTATICO.FORNEC.E ASSENTAMENTO  </t>
  </si>
  <si>
    <t>CF0292</t>
  </si>
  <si>
    <t xml:space="preserve">06.009.0052-0      </t>
  </si>
  <si>
    <t xml:space="preserve">TUBO DE FºFº,CENTRIFUGADO,DUCTIL,P/CAN ALIZACOES SOB PRESSAO,CLASSE K-9,PONTA/BOLSA,REVEST.EXT.C/Z INCO METALICO E PINT.BETUMINOSA E INT.COM ARGAMASSA DE CIMENTO,COM JUNTA ELASTICA,CONFORME ABNT NBR 7675,DIAMETRO DE 100MM,COMPREENDENDO:CARGAE DESCARGA,COLOCACAO NA VALA,MONTAGEM E REATERRO ATE A GERATRIZ SUPERIOR DO TUBO E TESTE HIDROSTATICO.FORNEC.E ASSENT.  </t>
  </si>
  <si>
    <t>CF0293</t>
  </si>
  <si>
    <t xml:space="preserve">06.009.0053-0      </t>
  </si>
  <si>
    <t xml:space="preserve">TUBO DE FºFº,CENTRIFUGADO,DUCTIL,P/CAN ALIZACOES SOB PRESSAO,CLASSE K-9,PONTA/BOLSA,REVEST.EXT.C/Z INCO METALICO E PINT.BETUMINOSA E INT.COM ARGAMASSA DE CIMENTO,COM JUNTA ELASTICA,CONFORME ABNT NBR 7675,DIAMETRO DE 150MM,COMPREENDENDO:CARGAE DESCARGA,COLOCACAO NA VALA,MONTAGEM E REATERRO ATE A GERATRIZ SUPERIOR DO TUBO E TESTE HIDROSTATICO.FORNEC.E ASSENT.  </t>
  </si>
  <si>
    <t>CF0294</t>
  </si>
  <si>
    <t xml:space="preserve">06.009.0054-0      </t>
  </si>
  <si>
    <t xml:space="preserve">TUBO DE FºFº,CENTRIFUGADO,DUCTIL,P/CAN ALIZACOES SOB PRESSAO,CLASSE K-9,PONTA/BOLSA,REVEST.EXT.C/Z INCO METALICO E PINT.BETUMINOSA E INT.COM ARGAMASSA DE CIMENTO,COM JUNTA ELASTICA,CONFORME ABNT NBR 7675, DIAMETRO DE 200MM,COMPREENDENDO:CARGAE DESCARGA,COLOCACAO NA VALA,MONTAGEM E REATERRO ATE A GERATRIZ SUPERIOR DO TUBO E TESTE HIDROSTATICO.FORNEC.E ASSENT.  </t>
  </si>
  <si>
    <t>CF0295</t>
  </si>
  <si>
    <t xml:space="preserve">06.009.0055-0      </t>
  </si>
  <si>
    <t xml:space="preserve">TUBO DE FºFº,CENTRIFUGADO,DUCTIL,P/CAN ALIZACOES SOB PRESSAO,CLASSE K-9,PONTA/BOLSA,REVEST.EXT.C/Z INCO METALICO E PINT.BETUMINOSA E INT.COM ARGAMASSA DE CIMENTO,COM JUNTA ELASTICA,CONFORME ABNT NBR 7675,DIAMETRO DE 250MM,COMPREENDENDO:CARGAE DESCARGA,COLOCACAO NA VALA,MONTAGEM E REATERRO ATE A GERATSUPERIOR DO TUBO E TESTE HIDROSTATICO.FORNEC.E ASSENTAMENTO  </t>
  </si>
  <si>
    <t>CF0296</t>
  </si>
  <si>
    <t xml:space="preserve">06.009.0056-0      </t>
  </si>
  <si>
    <t xml:space="preserve">TUBO DE FºFº,CENTRIFUGADO,DUCTIL,P/CAN ALIZACOES SOB PRESSAO,CLASSE K-9,PONTA/BOLSA,REVEST.EXT.C/Z INCO METALICO E PINT.BETUMINOSA E INT.COM ARGAMASSA DE CIMENTO,COM JUNTA ELASTICA,CCONFORME ABNT NBR 7675,DIAMETRO DE 300MM,COMPREENDENDO:CARGAE DESCARGA,COLOCACAO NA VALA,MONTAGEM E REATERRO ATE A GERATRIZ SUPERIOR DO TUBO E TESTE HIDROSTATICO.FORNEC.E ASSENT.  </t>
  </si>
  <si>
    <t>CF0297</t>
  </si>
  <si>
    <t xml:space="preserve">06.009.0057-0      </t>
  </si>
  <si>
    <t xml:space="preserve">TUBO DE FºFº,CENTRIFUGADO,DUCTIL,P/CAN ALIZACOES SOB PRESSAO,CLASSE K-9,PONTA/BOLSA,REVEST.EXT.C/Z INCO METALICO E PINT.BETUMINOSA E INT.COM ARGAMASSA DE CIMENTO,COM JUNTA ELASTICA,CONFORME ABNT NBR 7675,DIAMETRO DE 400MM,COMPREENDENDO:CARGAE DESCARGA,COLOCACAO NA VALA,MONTAGEM E REATERRO ATE A GERAT.SUPERIOR DO TUBO E TESTE HIDROSTATICO.FORNEC.E ASSENT.  </t>
  </si>
  <si>
    <t>CF0298</t>
  </si>
  <si>
    <t xml:space="preserve">06.009.0058-0      </t>
  </si>
  <si>
    <t xml:space="preserve">TUBO DE FºFº,CENTRIFUGADO,DUCTIL,P/CAN ALIZACOES SOB PRESSAO,CLASSE K-9,PONTA/BOLSA,REVEST.EXT.C/Z INCO METALICO E PINT.BETUMINOSA E INT.COM ARGAMASSA DE CIMENTO,COM JUNTA ELASTICA,CONFORME ABNT NBR 7675,DIAMETRO DE 500MM,COMPREENDENDO:CARGAE DESCARGA,COLOCACAO NA VALA,MONTAGEM E REATERRO ATE A GERAT.SUPERIOR DO TUBO E TESTE HIDROSTATICO.FORNEC.E ASSENT.  </t>
  </si>
  <si>
    <t>CF0299</t>
  </si>
  <si>
    <t xml:space="preserve">06.009.0059-0      </t>
  </si>
  <si>
    <t xml:space="preserve">TUBO DE FºFº,CENTRIFUGADO,DUCTIL,P/CAN ALIZACOES SOB PRESSAO,CLASSE K-9,PONTA/BOLSA,REVEST.EXT.C/Z INCO METALICO E PINT.BETUMINOSA E INT.COM ARGAMASSA DE CIMENTO,COM JUNTA ELASTICA,CONFORME ABNT NBR 7675,DIAMETRO DE 600MM,COMPREENDENDO:CARGAE DESCARGA,COLOCACAO NA VALA,MONTAGEM E REATERRO ATE A GERAT.SUPERIOR DO TUBO E TESTE HIDROSTATICO.FORNEC.E ASSENT.  </t>
  </si>
  <si>
    <t>CF0300</t>
  </si>
  <si>
    <t xml:space="preserve">06.009.0060-0      </t>
  </si>
  <si>
    <t xml:space="preserve">TUBO DE FºFº,CENTRIFUGADO,DUCTIL,P/CAN ALIZACOES SOB PRESSAO,CLASSE K-9,PONTA/BOLSA,REVEST.EXT.C/Z INCO METALICO E PINT.BETUMINOSA E INT.COM ARGAMASSA DE CIMENTO,COM JUNTA ELASTICA,CONFORME ABNT NBR 7675,DIAMETRO DE 700MM,COMPREENDENDO:CARGAE DESCARGA,COLOCACAO NA VALA,MONTAGEM E REATERRO ATE A GERAT.SUPERIOR DO TUBO E TESTE HIDROSTATICO.FORNEC.E ASSENT.  </t>
  </si>
  <si>
    <t>CF0301</t>
  </si>
  <si>
    <t xml:space="preserve">06.009.0061-0      </t>
  </si>
  <si>
    <t xml:space="preserve">TUBO DE FºFº,CENTRIFUGADO,DUCTIL,P/CAN ALIZACOES SOB PRESSAO,CLASSE K-9,PONTA/BOLSA,REVEST.EXT.C/Z INCO METALICO E PINT.BETUMINOSA E INT.COM ARGAMASSA DE CIMENTO,COM JUNTA ELASTICA,CONFORME ABNT NBR 7675,DIAMETRO DE 800MM,COMPREENDENDO:CARGAE DESCARGA,COLOCACAO NA VALA,MONTAGEM E REATERRO ATE A GERAT.SUPERIOR DO TUBO E TESTE HIDROSTATICO.FORNEC.E ASSENT.  </t>
  </si>
  <si>
    <t>CF0302</t>
  </si>
  <si>
    <t xml:space="preserve">06.009.0062-0      </t>
  </si>
  <si>
    <t xml:space="preserve">TUBO DE FºFº,CENTRIFUGADO,DUCTIL,P/CAN ALIZACOES SOB PRESSAO,CLASSE K-9,PONTA/BOLSA,REVEST.EXT.C/Z INCO METALICO E PINT.BETUMINOSA E INT.COM ARGAMASSA DE CIMENTO,COM JUNTA ELASTICA,CONFORME ABNT NBR 7675,DIAMETRO DE 900MM,COMPREENDENDO:CARGAE DESCARGA,COLOCACAO NA VALA,MONTAGEM E REATERRO ATE A GERAT.SUPERIOR DO TUBO E TESTE HIDROSTATICO.FORNEC.E ASSENT.  </t>
  </si>
  <si>
    <t>CF0303</t>
  </si>
  <si>
    <t xml:space="preserve">06.009.0063-0      </t>
  </si>
  <si>
    <t xml:space="preserve">TUBO DE FºFº,CENTRIFUGADO,DUCTIL,P/CAN ALIZACOES SOB PRESSAO,CLASSE K-9,PONTA/BOLSA,REVEST.EXT.C/Z INCO METALICO E PINT.BETUMINOSA E INT.COM ARGAMASSA DE CIMENTO,COM JUNTA ELASTICA,CONFORME ABNT NBR 7675,DIAMETRO DE 1000MM,COMPREENDENDO:CARGAE DESCARGA,COLOCACAO NA VALA,MONTAGEM E REATERRO ATE GERATR.SUPERIOR DO TUBO E TESTE HIDROSTATICO.FORNEC.E ASSENTAMENTO  </t>
  </si>
  <si>
    <t>CF0304</t>
  </si>
  <si>
    <t xml:space="preserve">06.009.0064-0      </t>
  </si>
  <si>
    <t xml:space="preserve">TUBO DE FºFº,CENTRIFUGADO,DUCTIL,P/CAN ALIZACOES SOB PRESSAO,CLASSE K-9,PONTA/BOLSA,REVEST.EXT.C/Z INCO METALICO E PINT.BETUMINOSA E INT.COM ARGAMASSA DE CIMENTO,COM JUNTA ELASTICA,CONFORME ABNT NBR 7675,DIAMETRO DE 1200MM,COMPREENDENDO:CARGAE DESCARGA,COLOCACAO NA VALA,MONTAGEM E REATERRO ATE GERATR.SUPERIOR DO TUBO E TESTE HIDROSTATICO.FORNEC.E ASSENTAMENTO  </t>
  </si>
  <si>
    <t>CF0306</t>
  </si>
  <si>
    <t xml:space="preserve">06.009.0081-0      </t>
  </si>
  <si>
    <t xml:space="preserve">TUBO DE FºFº,CENTRIFUGADO,DUCTIL,P/CAN ALIZACOES SOB PRESSAO,CLASSE K-7,CONFORME ABNT NBR 7675,PONTA/BOLSA,REVEST.EXT.CO MZINCO METALICO E PINT.BETUMINOSA E INT.COM ARGAMASSA DE CIMECOM JUNTA ELASTICA,DIAMETRO DE 150MM,COMPREENDENDO:CARGA E DESCARGA,COLOCACAO NA VALA,MONTAGEM E REATERRO ATE A GERATRIZSUPERIOR DO TUBO E TESTE HIDROSTATICO.FORNEC.E ASSENTAMENTO  </t>
  </si>
  <si>
    <t>CF0307</t>
  </si>
  <si>
    <t xml:space="preserve">06.009.0082-0      </t>
  </si>
  <si>
    <t xml:space="preserve">TUBO DE FºFº,CENTRIFUGADO,DUCTIL,P/CAN ALIZACOES SOB PRESSAO,CLASSE K-7,CONFORME ABNT NBR 7675,PONTA/BOLSA,REVEST.EXT.CO MZINCO METALICO E PINT.BETUMINOSA E INT.COM ARGAMASSA DE CIMENTO COM JUNTA ELASTICA,DIAM. DE 200MM,COMPREENDENDO:CARGA EDESCARGA,COLOCACAO NA VALA,MONTAGEM E REATERRO ATE A GERATR.SUPERIOR DO TUBO E TESTE HIDROSTATICO.FORNEC.E ASSENT.  </t>
  </si>
  <si>
    <t>CF0308</t>
  </si>
  <si>
    <t xml:space="preserve">06.009.0083-0      </t>
  </si>
  <si>
    <t xml:space="preserve">TUBO DE FºFº,CENTRIFUGADO,DUCTIL,P/CAN ALIZACOES SOB PRESSAO,CLASSE K-7,CONFORME ABNT NBR 7675,PONTA/BOLSA,REVEST.EXT.CO MZINCO METALICO E PINT.BETUMINOSA E INT.COM ARGAMASSA DE CIMENTO COM JUNTA ELASTICA,DIAM. DE 250MM,COMPREENDENDO:CARGA EDESCARGA,COLOCACAO NA VALA,MONTAGEM E REATERRO ATE A GERATRI.SUPERIOR DO TUBO E TESTE HIDROSTATICO.FORNEC.E ASSENT.  </t>
  </si>
  <si>
    <t>CF0309</t>
  </si>
  <si>
    <t xml:space="preserve">06.009.0084-0      </t>
  </si>
  <si>
    <t xml:space="preserve">TUBO DE FºFº,CENTRIFUGADO,DUCTIL,P/CAN ALIZACOES SOB PRESSAO,CLASSE K-7,CONFORME ABNT NBR 7675,PONTA/BOLSA,REVEST.EXT.C/ ZINCO METALICO E PINT.BETUMINOSA E INT.COM ARGAMASSA DE CIMENTO COM JUNTA ELASTICA,DIAMETRO DE 300MM,COMPREENDENDO:CARGAE DESCARGA,COLOCACAO NA VALA,MONTAGEM E REATERRO ATE A GERAT.SUPERIOR DO TUBO E TESTE HIDROSTATICO.FORNEC.E ASSENTAMENT  </t>
  </si>
  <si>
    <t>CF0310</t>
  </si>
  <si>
    <t xml:space="preserve">06.009.0085-0      </t>
  </si>
  <si>
    <t xml:space="preserve">TUBO DE FºFº,CENTRIFUGADO,DUCTIL,P/CAN ALIZACOES SOB PRESSAO,CLASSE K-7,CONFORME ABNT NBR 7675,PONTA/BOLSA,REVEST.EXT.C/ ZINCO METALICO E PINT.BETUMINOSA E INT.COM ARGAMASSA DE CIMENTO COM JUNTA ELASTICA,DIAMETRO DE 400MM,COMPREENDENDO:CARGAE DESCARGA,COLOCACAO NA VALA,MONTAGEM E REATERRO ATE A GERAT.SUPERIOR DO TUBO E TESTE HIDROSTATICO.FORNEC.E ASSENTAMENT.  </t>
  </si>
  <si>
    <t>CF0311</t>
  </si>
  <si>
    <t xml:space="preserve">06.009.0086-0      </t>
  </si>
  <si>
    <t xml:space="preserve">TUBO DE FºFº,CENTRIFUGADO,DUCTIL,P/CAN ALIZACOES SOB PRESSAO,CLASSE K-7,CONFORME ABNT NBR 7675,PONTA/BOLSA,REVEST.EXT.C/ ZINCO METALICO E PINT.BETUMINOSA E INT.COM ARGAMASSA DE CIMENTO COM JUNTA ELASTICA,DIAMETRO DE 500MM,COMPREENDENDO:CARGAE DESCARGA,COLOCACAO NA VALA,MONTAGEM E REATERRO ATE A GERAT.SUPERIOR DO TUBO E TESTE HIDROSTATICO.FORNEC.E ASSENTAMENT.  </t>
  </si>
  <si>
    <t>CF0312</t>
  </si>
  <si>
    <t xml:space="preserve">06.009.0087-0      </t>
  </si>
  <si>
    <t xml:space="preserve">TUBO DE FºFº,CENTRIFUGADO,DUCTIL,P/CAN ALIZACOES SOB PRESSAO,CLASSE K-7,CONFORME ABNT NBR 7675,PONTA/BOLSA,REVEST.EXT.C/ ZINCO METALICO E PINT.BETUMINOSA E INT.COM ARGAMASSA DE CIMENTO,COM JUNTA ELASTICA,DIAMETRO DE 600MM,COMPREENDENDO:CARGAE DESCARGA,COLOCACAO NA VALA,MONTAGEM E REATERRO ATE A GERATRIZ SUPERIOR DO TUBO E TESTE HIDROSTATICO.FORNEC.E ASSENT.  </t>
  </si>
  <si>
    <t>CF0313</t>
  </si>
  <si>
    <t xml:space="preserve">06.009.0088-0      </t>
  </si>
  <si>
    <t xml:space="preserve">TUBO DE FºFº,CENTRIFUGADO,DUCTIL,P/CAN ALIZACOES SOB PRESSAO,CLASSE K-7,CONFORME ABNT NBR 7675,PONTA/BOLSA,REVEST.EXT.C/ ZINCO METALICO E PINT.BETUMINOSA E INT.COM ARGAMASSA DE CIMENTO COM JUNTA ELASTICA,DIAMETRO DE 700MM,COMPREENDENDO:CARGAE DESCARGA,COLOCACAO NA VALA,MONTAGEM E REATERRO ATE A GERATRIZ SUPERIOR DO TUBO E TESTE HIDROSTATICO.FORNEC.E ASSENT.  </t>
  </si>
  <si>
    <t>CF0314</t>
  </si>
  <si>
    <t xml:space="preserve">06.009.0089-0      </t>
  </si>
  <si>
    <t xml:space="preserve">TUBO DE FºFº,CENTRIFUGADO,DUCTIL,P/CAN ALIZACOES SOB PRESSAO,CLASSE K-7,CONFORME ABNT NBR 7675,PONTA/BOLSA,REVEST.EXT.C/ ZINCO METALICO E PINT.BETUMINOSA E INT.COM ARGAMASSA DE CIMENTO,COM JUNTA ELASTICA,DIAMETRO DE 800MM,COMPREENDENDO:CARGAE DESCARGA,COLOCACAO NA VALA,MONTAGEM E REATERRO ATE A GERATRIZ SUPERIOR DO TUBO E TESTE HIDROSTATICO.FORNEC.E ASSENT.  </t>
  </si>
  <si>
    <t>CF0315</t>
  </si>
  <si>
    <t xml:space="preserve">06.009.0090-0      </t>
  </si>
  <si>
    <t xml:space="preserve">TUBO DE FºFº,CENTRIFUGADO,DUCTIL,P/CAN ALIZACOES SOB PRESSAO,CLASSE K-7,CONFORME ABNT NBR 7675,PONTA/BOLSA,REVEST.EXT.C/ ZINCO METALICO E PINT.BETUMINOSA E INT.COM ARGAMASSA DE CIMENTO COM JUNTA ELASTICA,DIAMETRO DE 900MM,COMPREENDENDO:CARGAE DESCARGA,COLOCACAO NA VALA,MONTAGEM E REATERRO ATE A GERATRIZ SUPERIOR DO TUBO E TESTE HIDROSTATICO.FORNEC.E ASSENT.  </t>
  </si>
  <si>
    <t>CF0316</t>
  </si>
  <si>
    <t xml:space="preserve">06.009.0091-0      </t>
  </si>
  <si>
    <t xml:space="preserve">TUBO DE FºFº,CENTRIFUGADO,DUCTIL,P/CAN ALIZACOES SOB PRESSAO,CLASSE K-7,CONFORME ANBT NBR 7675,PONTA/BOLSA,REVEST.EXT.C/ ZINCO METALICO E PINT.BETUMINOSA E INT.COM ARGAMASSA DE CIMENTO COM JUNTA ELASTICA,DIAMETRO DE 1000MM,COMPREENDENDO:CARGAE DESCARGA,COLOCACAO NA VALA,MONTAGEM E REATERRO ATE GERATRIZ SUPERIOR DO TUBO E TESTE HIDROSTATICO.FORNEC.E ASSENT.  </t>
  </si>
  <si>
    <t>CF0317</t>
  </si>
  <si>
    <t xml:space="preserve">06.009.0092-0      </t>
  </si>
  <si>
    <t xml:space="preserve">TUBO DE FºFº,CENTRIFUGADO,DUCTIL,P/CAN ALIZACOES SOB PRESSAO,CLASSE K-7,COFORME ABNT NBR 7675,PONTA/BOLSA,REVEST.EXT.C/ ZINCO METALICO E PINT.BETUMINOSA E INT.COM ARGAMASSA DE CIMENTO COM JUNTA ELASTICA,DIAMETRO DE 1200MM,COMPREENDENDO:CARGAE DESCARGA,COLOCACAO NA VALA,MONTAGEM E REATERRO ATE GERATRIZ SUPERIOR DO TUBO E TESTE HIDROSTATICO.FORNEC.E ASSENT.  </t>
  </si>
  <si>
    <t>CF0318</t>
  </si>
  <si>
    <t xml:space="preserve">06.011.0101-0      </t>
  </si>
  <si>
    <t xml:space="preserve">ASSENTAMENTO SEM FORNECIMENTO,DE TUBOS ATE 1,00M DE COMPRIMENTO OU CONEXOES DE FºFº OU ACO,COM FLANGES CLASSE PN-10,INCLUSIVE O FORNECIMENTO DOS MATERIAIS PARA JUNTAS (ARRUELAS DEBORRACHA E PARAFUSOS COM PORCAS),CUSTO POR JUNTA,COM DIAMETRO DE 50MM  </t>
  </si>
  <si>
    <t>CF0319</t>
  </si>
  <si>
    <t xml:space="preserve">06.011.0102-0      </t>
  </si>
  <si>
    <t xml:space="preserve">ASSENTAMENTO SEM FORNECIMENTO DE TUBOS ATE 1,00M DE COMPRIMENTO OU CONEXOES DE FºFº OU ACO,COM FLANGES CLASSE PN-10,INCLUSIVE O FORNECIMENTO DOS MATERIAIS PARA JUNTAS(ARRUELAS DE BORRACHA E PARAFUSOS COM PORCAS),CUSTO POR JUNTA,COM DIAMETRODE 75MM  </t>
  </si>
  <si>
    <t>CF0320</t>
  </si>
  <si>
    <t xml:space="preserve">06.011.0103-0      </t>
  </si>
  <si>
    <t xml:space="preserve">ASSENTAMENTO SEM FORNECIMENTO,DE TUBOS ATE 1,00M DE COMPRIMENTO OU CONEXOES DE FºFº OU ACO,COM FLANGES CLASSE PN-10,INCLUSIVE O FORNECIMENTO DOS MATERIAIS PARA JUNTAS(ARRUELAS DE BARRACHA E PARAFUSOS COM PORCAS),CUSTO POR JUNTA,COM DIAMETRODE 100MM  </t>
  </si>
  <si>
    <t>CF0321</t>
  </si>
  <si>
    <t xml:space="preserve">06.011.0104-0      </t>
  </si>
  <si>
    <t xml:space="preserve">ASSENTAMENTO SEM FORNECIMENTO,DE TUBOS ATE 1,00M DE COMPRIMENTO OU CONEXOES DE FºFº OU ACO,COM FLANGES CLASSE PN-10,INCLUSIVE O FORNECIMENTO DOS MATERIAIS PARA JUNTAS(ARRUELAS DE BORRACHA E PARAFUSOS COM PORCAS),CUSTO POR JUNTA,COM DIAMETRODE 150MM  </t>
  </si>
  <si>
    <t>CF0322</t>
  </si>
  <si>
    <t xml:space="preserve">06.011.0105-0      </t>
  </si>
  <si>
    <t xml:space="preserve">ASSENTAMENTO SEM FORNECIMENTO,DE TUBOS ATE 1,00M DE COMPRIMENTO OU CONEXOES DE FºFº OU ACO,COM FLANGES CLASSE PN-10,INCLUSIVE O FORNECIMENTO DOS MATERIAIS PARA JUNTAS(ARRUELAS DE BORRACHA E PARAFUSOS COM PORCAS),CUSTO POR JUNTA,COM DIAMETRODE 200MM  </t>
  </si>
  <si>
    <t>CF0323</t>
  </si>
  <si>
    <t xml:space="preserve">06.011.0106-0      </t>
  </si>
  <si>
    <t xml:space="preserve">ASSENTAMENTO SEM FORNECIMENTO,DE TUBOS ATE 1,00M DE COMPRIMENTO OU CONEXOES DE FºFº OU ACO,COM FLANGES,CLASSE PN-10,INCLUSIVE O FORNECIMENTO DOS MATERIAIS PARA JUNTAS(ARRUELAS DE BORRACHA E PARAFUSOS COM PORCAS),CUSTO POR JUNTA,COM DIAMETRODE 250MM  </t>
  </si>
  <si>
    <t>CF0324</t>
  </si>
  <si>
    <t xml:space="preserve">06.011.0107-0      </t>
  </si>
  <si>
    <t xml:space="preserve">ASSENTAMENTO SEM FORNECIMENTO,DE TUBOS ATE 1,00M DE COMPRIMENTO OU CONEXOES DE FºFº OU ACO,COM FLANGES CLASSE PN-10,INCLUSIVE O FORNECIMENTO DOS MATERIAIS PARA JUNTAS(ARRUELAS DE BORRACHA E PARAFUSOS COM PORCAS),CUSTO POR JUNTA,COM DIAMETRODE 300MM  </t>
  </si>
  <si>
    <t>CF0325</t>
  </si>
  <si>
    <t xml:space="preserve">06.011.0108-0      </t>
  </si>
  <si>
    <t xml:space="preserve">ASSENTAMENTO SEM FORNECIMENTO,DE TUBOS ATE 1,00M DE COMPRIMENTO OU CONEXOES DE FºFº OU ACO,COM FLANGES CLASSE PN-10,INCLUSIVE O FORNECIMENTO DOS MATERIAIS PARA JUNTAS(ARRUELAS DE BORRACHA E PARAFUSOS COM PORCAS),CUSTO POR JUNTA,COM DIAMETRODE 350MM  </t>
  </si>
  <si>
    <t>CF0326</t>
  </si>
  <si>
    <t xml:space="preserve">06.011.0109-0      </t>
  </si>
  <si>
    <t xml:space="preserve">ASSENTAMENTO SEM FORNECIMENTO,DE TUBOS ATE 1,00M DE COMPRIMENTO OU CONEXOES DE FºFº OU ACO,COM FLANGES CLASSE PN-10,INCLUSIVE O FORNECIMENTO DOS MATERIAIS PARA JUNTAS(ARRUELAS DE BORRACHA E PARAFUSOS COM PORCAS),CUSTO POR JUNTA,COM DIAMETRODE 400MM  </t>
  </si>
  <si>
    <t>CF0327</t>
  </si>
  <si>
    <t xml:space="preserve">06.011.0111-0      </t>
  </si>
  <si>
    <t xml:space="preserve">ASSENTAMENTO SEM FORNECIMENTO DE TUBOS ATE 1,00M DE COMPRIMENTO OU CONEXOES DE FºFº OU ACO,COM FLANGES CLASSE PN-10,INCLUSIVE O FORNECIMENTO DOS MATERIAIS PARA JUNTAS(ARRUELAS DE BORRACHA E PARAFUSOS COM PORCAS),CUSTO POR JUNTA,COM DIAMETRODE 500MM  </t>
  </si>
  <si>
    <t>CF0328</t>
  </si>
  <si>
    <t xml:space="preserve">06.011.0112-0      </t>
  </si>
  <si>
    <t xml:space="preserve">ASSENTAMENTO SEM FORNECIMENTO,DE TUBOS ATE 1,00M DE COMPRIMENTO OU CONEXOES DE FºFº OU ACO,COM FLANGES CLASSE PN-10,INCLUSIVE O FORNECIMENTO DOS MATERIAIS PARA JUNTAS(ARRUELAS DE BORRACHA E PARAFUSOS COM PORCAS),CUSTO POR JUNTA,COM DIAMETRODE 600MM  </t>
  </si>
  <si>
    <t>CF0329</t>
  </si>
  <si>
    <t xml:space="preserve">06.011.0113-0      </t>
  </si>
  <si>
    <t xml:space="preserve">ASSENTAMENTO SEM FORNECIMENTO,DE TUBOS ATE 1,00M DE COMPRIMENTO OU CONEXOES DE FºFº OU ACO,COM FLANGES CLASSE PN-10,INCLUSIVE O FORNECIMENTO DOS MATERIAIS PARA JUNTAS(ARRUELAS DE BORRACHA E PARAFUSOS COM PORCAS),CUSTO POR JUNTA,COM DIAMETRODE 700MM  </t>
  </si>
  <si>
    <t>CF0330</t>
  </si>
  <si>
    <t xml:space="preserve">06.011.0115-0      </t>
  </si>
  <si>
    <t xml:space="preserve">ASSENTAMENTO SEM FORNECIMENTO,DE TUBOS ATE 1,00M DE COMPRIMENTO OU CONEXOES DE FºFº OU ACO,COM FLANGES CLASSE PN-10,INCLUSIVE O FORNECIMENTO DOS MATERIAIS PARA JUNTAS(ARRUELAS DE BORRACHA E PARAFUSOS COM PORCAS),CUSTO POR JUNTA,COM DIAMETRODE 800MM  </t>
  </si>
  <si>
    <t>CF0331</t>
  </si>
  <si>
    <t xml:space="preserve">06.011.0116-0      </t>
  </si>
  <si>
    <t xml:space="preserve">ASSENTAMENTO SEM FORNECIMENTO,DE TUBOS ATE 1,00M DE COMPRIMENTO OU CONEXOES DE FºFº OU ACO,COM FLANGES CLASSE PN-10,INCLUSIVE O FORNECIMENTO DOS MATERIAIS PARA JUNTAS(ARRUELAS DE BORRACHA E PARAFUSOS COM PORCAS),CUSTO POR JUNTA,COM DIAMETRODE 900MM  </t>
  </si>
  <si>
    <t>CF0332</t>
  </si>
  <si>
    <t xml:space="preserve">06.011.0117-0      </t>
  </si>
  <si>
    <t xml:space="preserve">ASSENTAMENTO SEM FORNECIMENTO DE TUBOS ATE 1,00M DE COMPRIMENTO OU CONEXOES DE FºFº OU ACO,COM FLANGES CLASSE PN-10,INCLUSIVE O FORNECIMENTO DOS MATERIAIS PARA JUNTAS(ARRUELAS DE BORRACHA E PARAFUSOS COM PORCAS),CUSTO POR JUNTA,COM DIAMETRODE 1000MM  </t>
  </si>
  <si>
    <t>CF0333</t>
  </si>
  <si>
    <t xml:space="preserve">06.011.0119-0      </t>
  </si>
  <si>
    <t xml:space="preserve">ASSENTAMENTO SEM FORNECIMENTO,DE TUBOS ATE 1,00M DE COMPRIMENTO OU CONEXOES DE FºFº OU ACO,COM FLANGES CLASSE PN-10,INCLUSIVE O FORNECIMENTO DOS MATERIAIS PARA JUNTAS(ARRUELAS DE BORRACHA E PARAFUSOS COM PORCAS),CUSTO POR JUNTA,COM DIAMETRODE 1200MM  </t>
  </si>
  <si>
    <t>CF0334</t>
  </si>
  <si>
    <t xml:space="preserve">06.011.0131-0      </t>
  </si>
  <si>
    <t xml:space="preserve">ASSENTAMENTO SEM FORNECIMENTO DE TUBOS ATE 1,00M DE COMPRIMENTO OU CONEXOES DE FºFº OU ACO,COM FLANGES CLASSE PN-16,INCLUSIVE O FORNECIMENTO DOS MATERIAIS PARA JUNTAS(ARRUELAS DE BORRACHA E PARAFUSOS COM PORCAS),CUSTO POR JUNTA,COM DIAMETRODE 50MM  </t>
  </si>
  <si>
    <t>CF0335</t>
  </si>
  <si>
    <t xml:space="preserve">06.011.0132-0      </t>
  </si>
  <si>
    <t xml:space="preserve">ASSENTAMENTO SEM FORNECIMENTO,DE TUBOS ATE 1,00M DE COMPRIMENTO OU CONEXOES DE FºFº OU ACO,COM FLANGES,CLASSE PN-16,INCLUSIVE O FORNECIMENTO DOS MATERIAIS PARA JUNTAS(ARRUELAS DE BORRACHA E PARAFUSOS COM PORCAS),CUSTO POR JUNTA,COM DIAMETRODE 75MM  </t>
  </si>
  <si>
    <t>CF0336</t>
  </si>
  <si>
    <t xml:space="preserve">06.011.0133-0      </t>
  </si>
  <si>
    <t xml:space="preserve">ASSENTAMENTO SEM FORNECIMENTO DE TUBOS ATE 1,00M DE COMPRIMENTO OU CONEXOES DE FºFº OU ACO,COM FLANGES CLASSE PN-16,INCLUSIVE O FORNECIMENTO DOS MATERIAIS PARA JUNTAS(ARRUELAS DE BORRACHA E PARAFUSOS COM PORCAS),CUSTO POR JUNTA,COM DIAMETRODE 100MM  </t>
  </si>
  <si>
    <t>CF0337</t>
  </si>
  <si>
    <t xml:space="preserve">06.011.0134-0      </t>
  </si>
  <si>
    <t xml:space="preserve">ASSENTAMENTO SEM FORNECIMENTO DE TUBOS ATE 1,00M DE COMPRIMENTO OU CONEXOES DE FºFº OU ACO,COM FLANGES CLASSE PN-16,INCLUSIVE O FORNECIMENTO DOS MATERIAIS PARA JUNTAS(ARRUELAS DE BORRACHA E PARAFUSOS COM PORCAS),CUSTO POR JUNTA,COM DIAMETRODE 150MM  </t>
  </si>
  <si>
    <t>CF0338</t>
  </si>
  <si>
    <t xml:space="preserve">06.011.0135-0      </t>
  </si>
  <si>
    <t xml:space="preserve">ASSENTAMENTO SEM FORNECIMENTO DE TUBOS ATE 1,00M DE COMPRIMENTO OU CONEXOES DE FºFº OU ACO,COM FLANGES CLASSE PN-16,INCLUSIVE O FORNECIMENTO DOS MATERIAIS PARA JUNTAS(ARRUELAS DE BORRACHA E PARAFUSOS COM PORCAS),CUSTO POR JUNTA,COM DIAMETRODE 200MM  </t>
  </si>
  <si>
    <t>CF0339</t>
  </si>
  <si>
    <t xml:space="preserve">06.011.0136-0      </t>
  </si>
  <si>
    <t xml:space="preserve">ASSENTAMENTO SEM FORNECIMENTO DE TUBOS ATE 1,00M DE COMPRIMENTO OU CONEXOES DE FºFº OU ACO,COM FLANGES CLASSE PN-16,INCLUSIVE O FORNECIMENTO DOS MATERIAIS PARA JUNTAS(ARRUELAS DE BORRACHA E PARAFUSOS COM PORCAS),CUSTO POR JUNTA,COM DIAMETRODE 250MM  </t>
  </si>
  <si>
    <t>CF0340</t>
  </si>
  <si>
    <t xml:space="preserve">06.011.0137-0      </t>
  </si>
  <si>
    <t xml:space="preserve">ASSENTAMENTO SEM FORNECIMENTO,DE TUBOS ATE 1,00M DE COMPRIMENTO OU CONEXOES DE FºFº OU ACO,COM FLANGES CLASSE PN-16,INCLUSIVE O FORNECIMENTO DOS MATERIAIS PARA JUNTAS(ARRUELAS DE BORRACHA E PARAFUSOS COM PORCAS),CUSTO POR JUNTA,COM DIAMETRODE 300MM  </t>
  </si>
  <si>
    <t>CF0341</t>
  </si>
  <si>
    <t xml:space="preserve">06.011.0139-0      </t>
  </si>
  <si>
    <t xml:space="preserve">ASSENTAMENTO SEM FORNECIMENTO DE TUBOS ATE 1,00M DE COMPRIMENTO OU CONEXOES DE FºFº OU ACO,COM FLANGES CLASSE PN-16,INCLUSIVE O FORNECIMENTO DOS MATERIAIS PARA JUNTAS(ARRUELAS DE BORRACHA E PARAFUSOS COM PORCAS),CUSTO POR JUNTA,COM DIAMETRODE 400MM  </t>
  </si>
  <si>
    <t>CF0342</t>
  </si>
  <si>
    <t xml:space="preserve">06.011.0141-0      </t>
  </si>
  <si>
    <t xml:space="preserve">ASSENTAMENTO SEM FORNECIMENTO DE TUBOS ATE 1,00M DE COMPRIMENTO OU CONEXOES DE FºFº OU ACO,COM FLANGES CLASSE PN-16,INCLUSIVE O FORNECIMENTO DOS MATERIAIS PARA JUNTAS(ARRUELAS DE BORRACHA E PARAFUSOS COM PORCAS),CUSTO POR JUNTA,COM DIAMETRODE 500MM  </t>
  </si>
  <si>
    <t>CF0343</t>
  </si>
  <si>
    <t xml:space="preserve">06.011.0142-0      </t>
  </si>
  <si>
    <t xml:space="preserve">ASSENTAMENTO SEM FORNECIMENTO DE TUBOS ATE 1,00M DE COMPRIMENTO OU CONEXOES DE FºFº OU ACO,COM FLANGES CLASSE PN-16,INCLUSIVE O FORNECIMENTO DOS MATERIAIS PARA JUNTAS(ARRUELAS DE BORRACHA E PARAFUSOS COM PORCAS),CUSTO POR JUNTA,COM DIAMETRODE 600MM  </t>
  </si>
  <si>
    <t>CF0344</t>
  </si>
  <si>
    <t xml:space="preserve">06.011.0143-0      </t>
  </si>
  <si>
    <t xml:space="preserve">ASSENTAMENTO SEM FORNECIMENTO DE TUBOS ATE 1,00M DE COMPRIMENTO OU CONEXOES DE FºFº OU ACO,COM FLANGES CLASSE PN-16,INCLUSIVE O FORNECIMENTO DOS MATERIAIS PARA JUNTAS(ARRUELAS DE BORRACHA PARAFUSOS COM PORCAS), CUSTO POR JUNTA,COM DIAMETRODE 700MM  </t>
  </si>
  <si>
    <t>CF0345</t>
  </si>
  <si>
    <t xml:space="preserve">06.011.0145-0      </t>
  </si>
  <si>
    <t xml:space="preserve">ASSENTAMENTO SEM FORNECIMENTO DE TUBOS ATE 1,00M DE COMPRIMENTO OU CONEXOES DE FºFº OU ACO,COM FLANGES CLASSE PN-16,INCLUSIVE O FORNECIMENTO DOS MATERIAIS PARA JUNTAS(ARRUELAS DE BORRACHA E PARAFUSOS COM PORCAS),CUSTO POR JUNTA,COM DIAMETRODE 800MM  </t>
  </si>
  <si>
    <t>CF0346</t>
  </si>
  <si>
    <t xml:space="preserve">06.011.0146-0      </t>
  </si>
  <si>
    <t xml:space="preserve">ASSENTAMENTO SEM FORNECIMENTO DE TUBOS ATE 1,00M DE COMPRIMENTO OU CONEXOES DE FºFº OU ACO,COM FLANGES CLASSE PN-16,INCLUSIVE O FORNECIMENTO DOS MATERIAIS PARA JUNTAS(ARRUELAS DE BORRACHA E PARAFUSOS COM PORCAS),CUSTO POR JUNTA,COM DIAMETRODE 900MM  </t>
  </si>
  <si>
    <t>CF0347</t>
  </si>
  <si>
    <t xml:space="preserve">06.011.0147-0      </t>
  </si>
  <si>
    <t xml:space="preserve">ASSENTAMENTO SEM FORNECIMENTO DE TUBOS ATE 1,00M DE COMPRIMENTO OU CONEXOES DE FºFº OU ACO,COM FLANGES CLASSE PN-16,INCLUSIVE O FORNECIMENTO DOS MATERIAIS PARA JUNTAS(ARRUELAS DE BORRACHA E PARAFUSOS COM PORCAS),CUSTO POR JUNTA,COM DIAMETRODE 1000MM  </t>
  </si>
  <si>
    <t>CF0348</t>
  </si>
  <si>
    <t xml:space="preserve">06.011.0149-0      </t>
  </si>
  <si>
    <t xml:space="preserve">ASSENTAMENTO SEM FORNECIMENTO DE TUBOS ATE 1,00M DE COMPRIMENTO OU CONEXOES DE FºFº OU ACO,COM FLANGES CLASSE PN-16,INCLUSIVE O FORNECIMENTO DOS MATERIAIS PARA JUNTAS(ARRUELAS DE BORRACHA E PARAFUSOS COM PORCAS),CUSTO POR JUNTA,COM DIAMETRODE 1200MM  </t>
  </si>
  <si>
    <t>CF0364</t>
  </si>
  <si>
    <t xml:space="preserve">06.011.0191-0      </t>
  </si>
  <si>
    <t xml:space="preserve">CUSTO ADICIONAL AOS ITENS(06.011.0101 ATE 06.011.0119,06.011.0131 ATE 06.011.0149,06.011.0411 ATE 06.011.0427),POR METRODE TUBO EXCEDENTE DE 1,00M DE COMPRIMENTO,COM DIAMETRO DE 50MM  </t>
  </si>
  <si>
    <t>CF0365</t>
  </si>
  <si>
    <t xml:space="preserve">06.011.0192-0      </t>
  </si>
  <si>
    <t xml:space="preserve">CUSTO ADICIONAL AOS ITENS(06.011.0101 ATE 06.011.0119,06.011.0131 ATE 06.011.0149,06.011.0411 ATE 06.011.0427),POR METRODE TUBO EXCEDENTE DE 1,00M DE COMPRIMENTO,COM DIAMETRO DE 75MM  </t>
  </si>
  <si>
    <t>CF0366</t>
  </si>
  <si>
    <t xml:space="preserve">06.011.0193-0      </t>
  </si>
  <si>
    <t xml:space="preserve">CUSTO ADICIONAL AOS ITENS(06.011.0101 ATE 06.011.0119,06.011.0131 ATE 06.011.0149,06.011.0411 ATE 06.011.0427),POR METRODE TUBO EXCEDENTE DE 1,00M DE COMPRIMENTO,COM DIAMETRO DE 100MM  </t>
  </si>
  <si>
    <t>CF0367</t>
  </si>
  <si>
    <t xml:space="preserve">06.011.0194-0      </t>
  </si>
  <si>
    <t xml:space="preserve">CUSTO ADICIONAL AOS ITENS(06.011.0101 ATE 06.011.0119,06.011.0131 ATE 06.011.0149,06.011.0411 ATE 06.011.0427),POR METRODE TUBO EXCEDENTE DE 1,00M DE COMPRIMENTO,COM DIAMETRO DE 150MM  </t>
  </si>
  <si>
    <t>CF0368</t>
  </si>
  <si>
    <t xml:space="preserve">06.011.0195-0      </t>
  </si>
  <si>
    <t xml:space="preserve">CUSTO ADICIONAL AOS ITENS(06.011.0101 ATE 06.011.0119,06.011.0131 ATE 06.011.0149,06.011.0411 ATE 06.011.0427),POR METRODE TUBO EXCEDENTE DE 1,00M DE COMPRIMENTO,COM DIAMETRO DE 200MM  </t>
  </si>
  <si>
    <t>CF0369</t>
  </si>
  <si>
    <t xml:space="preserve">06.011.0196-0      </t>
  </si>
  <si>
    <t xml:space="preserve">CUSTO ADICIONAL AOS ITENS 06.011.0101 ATE 06.011.0119,06.011.0131 ATE 06.011.0149,06.011.0411 ATE 06.011.0427),POR METRODE TUBO EXCEDENTE DE 1,00M DE COMPRIMENTO,COM DIAMETRO DE 250MM  </t>
  </si>
  <si>
    <t>CF0370</t>
  </si>
  <si>
    <t xml:space="preserve">06.011.0197-0      </t>
  </si>
  <si>
    <t xml:space="preserve">CUSTO ADICIONAL AOS ITENS(06.011.0101 ATE 06.011.0119,06.011.0131 ATE 06.011.0149,06.011.0411 ATE 06.011.0427),POR METRODE TUBO EXCEDENTE DE 1,00M DE COMPRIMENTO,COM DIAMETRO DE 300MM  </t>
  </si>
  <si>
    <t>CF0371</t>
  </si>
  <si>
    <t xml:space="preserve">06.011.0198-0      </t>
  </si>
  <si>
    <t xml:space="preserve">CUSTO ADICIONAL AOS ITENS(06.011.0101 ATE 06.011.0119,06.011.0131 ATE 06.011.0149,06.011.0411 ATE 06.011.0427),POR METRODE TUBO EXCEDENTE DE 1,00M DE COMPRIMENTO,COM DIAMETRO DE 350MM  </t>
  </si>
  <si>
    <t>CF0372</t>
  </si>
  <si>
    <t xml:space="preserve">06.011.0199-0      </t>
  </si>
  <si>
    <t xml:space="preserve">CUSTO ADICIONAL AOS ITENS(06.011.0101 ATE 06.011.0119,06.011.0131 ATE 06.011.0149,06.011.0411 ATE 06.011.0427),POR METRODE TUBO EXCEDENTE DE 1,00M DE COMPRIMENTO,COM DIAMETRO DE 400MM  </t>
  </si>
  <si>
    <t>CF0373</t>
  </si>
  <si>
    <t xml:space="preserve">06.011.0201-0      </t>
  </si>
  <si>
    <t xml:space="preserve">CUSTO ADICIONAL AOS ITENS(06.011.0101 ATE 06.011.0119,06.011.0131 ATE 06.011.0149,06.011.0411 ATE 06.011.0427),POR METRODE TUBO EXCEDENTE DE 1,00M DE COMPRIMENTO,COM DIAMETRO DE 500MM  </t>
  </si>
  <si>
    <t>CF0374</t>
  </si>
  <si>
    <t xml:space="preserve">06.011.0202-0      </t>
  </si>
  <si>
    <t xml:space="preserve">CUSTO ADICIONAL AOS ITENS(06.011.0101 ATE 06.011.0119,06.011.0131 ATE 06.011.0149,06.011.0411 ATE 06.011.0427),POR METRODE TUBO EXCEDENTE DE 1,00M DE COMPRIMENTO,COM DIAMETRO DE 600MM  </t>
  </si>
  <si>
    <t>CF0375</t>
  </si>
  <si>
    <t xml:space="preserve">06.011.0203-0      </t>
  </si>
  <si>
    <t xml:space="preserve">CUSTO ADICIONAL AOS ITENS(06.011.0101 ATE 06.011.0119,06.011.0131 ATE 06.011.0149,06.011.0411 ATE 06.011.0427),POR METRODE TUBO EXCEDENTE DE 1,00M DE COMPRIMENTO,COM DIAMETRO DE 700MM  </t>
  </si>
  <si>
    <t>CF0376</t>
  </si>
  <si>
    <t xml:space="preserve">06.011.0205-0      </t>
  </si>
  <si>
    <t xml:space="preserve">CUSTO ADICIONAL AOS ITENS(06.011.0101 ATE 06.011.0119,06.011.0131 ATE 06.011.0149,06.011.0411 ATE 06.011.0427),POR METRODE TUBO EXCEDENTE DE 1,00M DE COMPRIMENTO,COM DIAMETRO DE 800MM  </t>
  </si>
  <si>
    <t>CF0377</t>
  </si>
  <si>
    <t xml:space="preserve">06.011.0206-0      </t>
  </si>
  <si>
    <t xml:space="preserve">CUSTO ADICIONAL AOS ITENS(06.011.0101 ATE 06.011.0119,06.011.0131 ATE 06.011.0149,06.011.0411 ATE 06.011.0427),POR METRODE TUBO EXCEDENTE DE 1,00M DE COMPRIMENTO,COM DIAMETRO DE 900MM  </t>
  </si>
  <si>
    <t>CF0378</t>
  </si>
  <si>
    <t xml:space="preserve">06.011.0207-0      </t>
  </si>
  <si>
    <t xml:space="preserve">CUSTO ADICIONAL AOS ITENS 06.011.0101 ATE 06.011.0119,06.011.0131 ATE 06.011.0149,06.011.0411 ATE 06.011.0427),POR METRODE TUBO EXCEDENTE DE 1,00M DE COMPRIMENTO,COM DIAMETRO DE 1000MM  </t>
  </si>
  <si>
    <t>CF0379</t>
  </si>
  <si>
    <t xml:space="preserve">06.011.0209-0      </t>
  </si>
  <si>
    <t xml:space="preserve">CUSTO ADICIONAL AOS ITENS(06.011.0101 ATE 06.011.0119,06.011.0131 ATE 06.011.0149,06.011.0411 ATE 06.011.0427),POR METRODE TUBO EXCEDENTE DE 1,00M DE COMPRIMENTO,COM DIAMETRO DE 1200MM  </t>
  </si>
  <si>
    <t>CF0380</t>
  </si>
  <si>
    <t xml:space="preserve">06.011.0221-0      </t>
  </si>
  <si>
    <t xml:space="preserve">MONTAGEM SEM FORNECIMENTO,DE VALVULAS DE GAVETA(REGISTROS),VALVULAS DE RETENCAO,VENTOSAS,HIDRANTES,ET C,COM FLANGES CLASSE PN-10,INCLUSIVE O FORNECIMENTO DOS MATERIAIS PARA AS JUNTAS(ARRUELAS DE BORRACHA E PARAFUSOS COM PORCAS DE ACO CARBONO),CUSTO POR JUNTA FLANGEADA,COM DIAMETRO DE 50MM  </t>
  </si>
  <si>
    <t>CF0381</t>
  </si>
  <si>
    <t xml:space="preserve">06.011.0222-0      </t>
  </si>
  <si>
    <t xml:space="preserve">MONTAGEM SEM FORNECIMENTO,DE VALVULAS DE GAVETA(REGISTROS),VALVULAS DE RETENCAO,VENTOSAS,HIDRANTES,ET C,COM FLANGES CLASSE PN-10,INCLUSIVE O FORNECIMENTO DOS MATERIAIS PARA AS JUNTAS(ARRUELAS DE BORRACHA E PARAFUSOS COM PORCAS DE ACO CARBONO),CUSTO POR JUNTA FLANGEADA,COM DIAMETRO DE 75MM  </t>
  </si>
  <si>
    <t>CF0382</t>
  </si>
  <si>
    <t xml:space="preserve">06.011.0223-0      </t>
  </si>
  <si>
    <t xml:space="preserve">MONTAGEM SEM FORNECIMENTO,DE VALVULAS DE GAVETA(REGISTROS),VALVULAS DE RETENCAO,VENTOSAS,HIDRANTES,ET C,COM FLANGES CLASSE PN-10,INCLUSIVE O FORNECIMENTO DOS MATERIAIS PARA AS JUNTAS(ARRUELAS DE BORRACHA E PARAFUSOS COM PORCAS DE ACO CARBONO),CUSTO POR JUNTA FLANGEADA,COM DIAMETRO DE 100MM  </t>
  </si>
  <si>
    <t>CF0383</t>
  </si>
  <si>
    <t xml:space="preserve">06.011.0224-0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</si>
  <si>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150MM  </t>
  </si>
  <si>
    <t>CF0384</t>
  </si>
  <si>
    <t xml:space="preserve">06.011.0225-0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</si>
  <si>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200MM  </t>
  </si>
  <si>
    <t>CF0385</t>
  </si>
  <si>
    <t xml:space="preserve">06.011.0226-0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</si>
  <si>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250MM  </t>
  </si>
  <si>
    <t>CF0386</t>
  </si>
  <si>
    <t xml:space="preserve">06.011.0227-0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</si>
  <si>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300MM  </t>
  </si>
  <si>
    <t>CF0387</t>
  </si>
  <si>
    <t xml:space="preserve">06.011.0228-0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</si>
  <si>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350MM  </t>
  </si>
  <si>
    <t>CF0388</t>
  </si>
  <si>
    <t xml:space="preserve">06.011.0229-0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</si>
  <si>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400MM  </t>
  </si>
  <si>
    <t>CF0389</t>
  </si>
  <si>
    <t xml:space="preserve">06.011.0231-0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</si>
  <si>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500MM  </t>
  </si>
  <si>
    <t>CF0390</t>
  </si>
  <si>
    <t xml:space="preserve">06.011.0232-0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</si>
  <si>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600MM  </t>
  </si>
  <si>
    <t>CF0391</t>
  </si>
  <si>
    <t xml:space="preserve">06.011.0233-0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</si>
  <si>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700MM  </t>
  </si>
  <si>
    <t>CF0392</t>
  </si>
  <si>
    <t xml:space="preserve">06.011.0235-0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</si>
  <si>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800MM  </t>
  </si>
  <si>
    <t>CF0393</t>
  </si>
  <si>
    <t xml:space="preserve">06.011.0236-0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</si>
  <si>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900MM  </t>
  </si>
  <si>
    <t>CF0394</t>
  </si>
  <si>
    <t xml:space="preserve">06.011.0237-0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</si>
  <si>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1000MM  </t>
  </si>
  <si>
    <t>CF0395</t>
  </si>
  <si>
    <t xml:space="preserve">06.011.0239-0      </t>
  </si>
  <si>
    <t xml:space="preserve">MONTAGEM SEM FORNECIMENTO,DE VALVULAS DE GAVETA(REGISTROS),VALVULAS DE RETENCAO,VENTOSAS,HIDRANTES,ET C,COM FLANGES,CLASSE PN-10,INCLUSIVE O FORNECIMENTO DOS MATERIAIS PARA AS JUNTAS(ARRUELAS DE BORRACHA E PARAFUSOS COM PORCAS DE ACO CARBONO),CUSTO POR JUNTA FLANGEADA,COM DIAMETRO DE 1200MM  </t>
  </si>
  <si>
    <t>CF0396</t>
  </si>
  <si>
    <t xml:space="preserve">06.011.0251-0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</si>
  <si>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50MM  </t>
  </si>
  <si>
    <t>CF0397</t>
  </si>
  <si>
    <t xml:space="preserve">06.011.0252-0      </t>
  </si>
  <si>
    <t xml:space="preserve">MONTAGEM SEM FORNECEMENTO,DE VALVULAS DE GAVETA(REGISTROS),VALVULAS DE RETENCAO,VENTOSAS,HIDRANTES,ET C,COM FLANGES,CLASSE PN-16,INCLUSIVE O FORNECIMENTO DOS MATERIAIS PARA AS JUNTAS(ARRUELAS DE BORRACHA E PARAFUSOS COM PORCAS DE ACO CARBONO),CUSTO POR JUNTA FLANGEADA,COM DIAMETRO DE 75MM  </t>
  </si>
  <si>
    <t>CF0398</t>
  </si>
  <si>
    <t xml:space="preserve">06.011.0253-0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</si>
  <si>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100MM  </t>
  </si>
  <si>
    <t>CF0399</t>
  </si>
  <si>
    <t xml:space="preserve">06.011.0254-0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</si>
  <si>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150MM  </t>
  </si>
  <si>
    <t>CF0400</t>
  </si>
  <si>
    <t xml:space="preserve">06.011.0255-0      </t>
  </si>
  <si>
    <t xml:space="preserve">MONTAGEM SEM FORNECIMENTO,DE VALVULAS DE GAVETA(REGISTROA),VALVULAS DE RETENCAO,VENTOSAS,HIDRANTES,ET C,COM FLANGES,CLASSE PN-16,INCLUSIVE O FORNECIMENTO DOS MATERIAIS PARA AS JUNTAS(ARRUELAS DE BORRACHA E PARAFUSOS COM PORCAS DE ACO CARBONO),CUSTO POR JUNTA FLANGEADA,COM DIAMETRO DE 200MM  </t>
  </si>
  <si>
    <t>CF0401</t>
  </si>
  <si>
    <t xml:space="preserve">06.011.0256-0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</si>
  <si>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250MM  </t>
  </si>
  <si>
    <t>CF0402</t>
  </si>
  <si>
    <t xml:space="preserve">06.011.0257-0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</si>
  <si>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300MM  </t>
  </si>
  <si>
    <t>CF0403</t>
  </si>
  <si>
    <t xml:space="preserve">06.011.0259-0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</si>
  <si>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400MM  </t>
  </si>
  <si>
    <t>CF0404</t>
  </si>
  <si>
    <t xml:space="preserve">06.011.0261-0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</si>
  <si>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500MM  </t>
  </si>
  <si>
    <t>CF0405</t>
  </si>
  <si>
    <t xml:space="preserve">06.011.0262-0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</si>
  <si>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600MM  </t>
  </si>
  <si>
    <t>CF0406</t>
  </si>
  <si>
    <t xml:space="preserve">06.011.0263-0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</si>
  <si>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700MM  </t>
  </si>
  <si>
    <t>CF0407</t>
  </si>
  <si>
    <t xml:space="preserve">06.011.0265-0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</si>
  <si>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800MM  </t>
  </si>
  <si>
    <t>CF0408</t>
  </si>
  <si>
    <t xml:space="preserve">06.011.0266-0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</si>
  <si>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900MM  </t>
  </si>
  <si>
    <t>CF0409</t>
  </si>
  <si>
    <t xml:space="preserve">06.011.0267-0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</si>
  <si>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1000MM  </t>
  </si>
  <si>
    <t>CF0410</t>
  </si>
  <si>
    <t xml:space="preserve">06.011.0269-0      </t>
  </si>
  <si>
    <t xml:space="preserve">MONTAGEM SEM FORNECIMENTO,DE VALVULAS DE GAVETA(REGISTROS),VALVULAS DE RETENCAO,VENTOSAS,HIDRANTES,ET C,COM FLANGES,CLASSE PN-16,INCLUSIVE O FORNECIMENTO DOS MATERIAIS PARA AS JUNTAS(ARRUELAS DE BORRACHA E PARAFUSOS COM PORCAS DE ACO CARBONO),CUSTO POR JUNTA FLANGEADA,COM DIAMETRO DE 1200MM  </t>
  </si>
  <si>
    <t>CF0426</t>
  </si>
  <si>
    <t xml:space="preserve">06.011.0311-0      </t>
  </si>
  <si>
    <t xml:space="preserve">MONTAGEM SEM FORNECIMENTO,DE VALVULAS BORBOLETA COM FLANGES CLASSE PN-10,INCLUSIVE O FORNECIMENTO DOS MATERIAIS PARA ASJUNTAS(ARRUELAS DE BORRACHA E PARAFUSOS COM E SEM PORCAS DEACO CARBONO),CUSTO POR JUNTA FLANGEADA,COM DIAMETRO DE 75MM  </t>
  </si>
  <si>
    <t>CF0427</t>
  </si>
  <si>
    <t xml:space="preserve">06.011.0312-0      </t>
  </si>
  <si>
    <t xml:space="preserve">MONTAGEM SEM FORNECIMENTO DE VALVULAS BORBOLETA COM FLANGES CLASSE PN-10,INCLUSIVE O FORNECIMENTO DOS MATERIAIS PARA ASJUNTAS (ARRUELAS DE BORRACHA E PARAFUSOS COM E SEM PORCAS DEACO CARBONO),CUSTO POR JUNTA FLANGEADA,COM DIAMETRO DE 100MM  </t>
  </si>
  <si>
    <t>CF0428</t>
  </si>
  <si>
    <t xml:space="preserve">06.011.0313-0      </t>
  </si>
  <si>
    <t xml:space="preserve">MONTAGEM SEM FORNECIMENTO,DE VALVULAS BORBOLETA COM FLANGES CLASSE PN-10,INCLUSIVE O FORNECIMENTO DOS MATERIAIS PARA ASJUNTAS(ARRUELAS DE BORRACHA E PARAFUSOS COM E SEM PORCAS DEACO CARBONO),CUSTO POR JUNTA FLANGEADA,COM DIAMETRO DE 150MM  </t>
  </si>
  <si>
    <t>CF0429</t>
  </si>
  <si>
    <t xml:space="preserve">06.011.0314-0      </t>
  </si>
  <si>
    <t xml:space="preserve">MONTAGEM SEM FORNECIMENTO,DE VALVULAS BORBOLETA COM FLANGES CLASSE PN-10,INCLUSIVE O FORNECIMENTO DOS MATERIAIS PARA ASJUNTAS(ARRUELAS DE BORRACHA E PARAFUSOS COM E SEM PORCAS DEACO CARBONO),CUSTO POR JUNTA FLANGEADA,COM DIAMETRO DE 200MM  </t>
  </si>
  <si>
    <t>CF0430</t>
  </si>
  <si>
    <t xml:space="preserve">06.011.0315-0      </t>
  </si>
  <si>
    <t xml:space="preserve">MONTAGEM SEM FORNECIMENTO,DE VALVULAS BORBOLETA COM FLANGES CLASSE PN-10,INCLUSIVE O FORNECIMENTO DOS MATERIAIS PARA ASJUNTAS(ARRUELAS DE BORRACHA E PARAFUSOS COM E SEM PORCAS DEACO CARBONO),CUSTO POR JUNTA FLANGEADA,COM DIAMETRO DE 250MM  </t>
  </si>
  <si>
    <t>CF0431</t>
  </si>
  <si>
    <t xml:space="preserve">06.011.0316-0      </t>
  </si>
  <si>
    <t xml:space="preserve">MONTAGEM SEM FORNECIMENTO,DE VALVULAS BORBOLETA COM FLANGES CLASSE PN-10,INCLUSIVE O FORNECIMENTO DOS MATERIAIS PARA ASJUNTAS(ARRUELAS DE BORRACHA E PARAFUSOS COM E SEM PORCAS DEACO CARBONO),CUSTO POR JUNTA FLANGEADA,COM DIAMETRO DE 300MM  </t>
  </si>
  <si>
    <t>CF0432</t>
  </si>
  <si>
    <t xml:space="preserve">06.011.0317-0      </t>
  </si>
  <si>
    <t xml:space="preserve">MONTAGEM SEM FORNECIMENTO,DE VALVULAS BORBOLETA COM FLANGES CLASSE PN-10,INCLUSIVE O FORNECIMENTO DOS MATERIAIS PARA ASJUNTAS(ARRUELAS DE BORRACHA E PARAFUSOS COM E SEM PORCAS DEACO CARBONO),CUSTO POR JUNTA FLANGEADA,COM DIAMETRO DE 350MM  </t>
  </si>
  <si>
    <t>CF0433</t>
  </si>
  <si>
    <t xml:space="preserve">06.011.0318-0      </t>
  </si>
  <si>
    <t xml:space="preserve">MONTAGEM SEM FORNECIMENTO,DE VALVULAS BORBOLETA COM FLANGES CLASSE PN-10,INCLUSIVE O FORNECIMENTO DOS MATERIAIS PARA ASJUNTAS(ARRUELAS DE BORRACHA E PARAFUSOS COM E SEM PORCAS DEACO CARBONO),CUSTO POR JUNTA FLANGEADA.COM DIAMETRO DE 400MM  </t>
  </si>
  <si>
    <t>CF0434</t>
  </si>
  <si>
    <t xml:space="preserve">06.011.0320-0      </t>
  </si>
  <si>
    <t xml:space="preserve">MONTAGEM SEM FORNECIMENTO,DE VALVULAS BORBOLETA COM FLANGES CLASSE PN-10,INCLUSIVE O FORNECIMENTO DOS MATERIAIS PARA ASJUNTAS(ARRUELAS DE BORRACHA E PARAFUSOS COM E SEM PORCAS DEACO CARBONO),CUSTO POR JUNTA FLANGEADA,COM DIAMETRO DE 500MM  </t>
  </si>
  <si>
    <t>CF0435</t>
  </si>
  <si>
    <t xml:space="preserve">06.011.0321-0      </t>
  </si>
  <si>
    <t xml:space="preserve">MONTAGEM SEM FORNECIMENTO,DE VALVULAS BORBOLETA,COM FLANGES CLASSE PN-10,INCLUSIVE O FORNECIMENTO DOS MATERIAIS PARA ASJUNTAS(ARRUELAS DE BORRACHA E PARAFUSOS COM E SEM PORCAS DEACO CARBONO),CUSTO POR JUNTA FLANGEADA,COM DIAMETRO DE 600MM  </t>
  </si>
  <si>
    <t>CF0436</t>
  </si>
  <si>
    <t xml:space="preserve">06.011.0322-0      </t>
  </si>
  <si>
    <t xml:space="preserve">MONTAGEM SEM FORNECIMENTO,DE VALVULAS BORBOLETA COM FLANGES CLASSE PN-10,INCLUSIVE O FORNECIMENTO DOS MATERIAIS PARA ASJUNTAS(ARRUELAS DE BORRACHA E PARAFUSOS COM E SEM PORCAS DEACO CARBONO),CUSTO POR JUNTA FLANGEADA,COM DIAMETRO DE 700MM  </t>
  </si>
  <si>
    <t>CF0437</t>
  </si>
  <si>
    <t xml:space="preserve">06.011.0324-0      </t>
  </si>
  <si>
    <t xml:space="preserve">MONTAGEM SEM FORNECIMENTO,DE VALVULAS BORBOLETA COM FLANGES CLASSE PN-10,INCLUSIVE O FORNECIMENTO DOS MATERIAIS PARA ASJUNTAS(ARRUELAS DE BORRACHA E PARAFUSOS COM E SEM PORCAS DEACO CARBONO),CUSTO POR JUNTA FLANGEADA,COM DIAMETRO DE 800MM  </t>
  </si>
  <si>
    <t>CF0438</t>
  </si>
  <si>
    <t xml:space="preserve">06.011.0325-0      </t>
  </si>
  <si>
    <t xml:space="preserve">MONTAGEM SEM FORNECIMENTO,DE VALVULAS BORBOLETA COM FLANGES CLASSE PN-10,INCLUSIVE O FORNECIMENTO DOS MATERIAIS PARA ASJUNTAS(ARRUELAS DE BORRACHA E PARAFUSOS COM E SEM PORCAS DEACO CARBONO),CUSTO POR JUNTA FLANGEADA,COM DIAMETRO DE 900MM  </t>
  </si>
  <si>
    <t>CF0439</t>
  </si>
  <si>
    <t xml:space="preserve">06.011.0326-0      </t>
  </si>
  <si>
    <t xml:space="preserve">MONTAGEM SEM FORNECIMENTO,DE VALVULAS BORBOLETA COM FLANGES CLASSE PN-10,INCLUSIVE O FORNECIMENTO DOS MATERIAIS PARA ASJUNTAS(ARRUELAS DE BORRACHA E PARAFUSOS COM E SEM PORCAS DEACO CARBONO),CUSTO POR JUNTA FLANGEADA,COM DIAMETRO DE 1000MM  </t>
  </si>
  <si>
    <t>CF0440</t>
  </si>
  <si>
    <t xml:space="preserve">06.011.0328-0      </t>
  </si>
  <si>
    <t xml:space="preserve">MONTAGEM SEM FORNECIMENTO,DE VALVULAS BORBOLETA COM FLANGES CLASSE PN-10,INCLUSIVE O FORNECIMENTO DOS MATERIAIS PARA ASJUNTAS(ARRUELAS DE BORRACHA E PARAFUSOS COM E SEM PORCAS DEACO CARBONO),CUSTO POR JUNTA FLANGEADA,COM DIAMETRO DE 1200MM  </t>
  </si>
  <si>
    <t>CF0441</t>
  </si>
  <si>
    <t xml:space="preserve">06.011.0341-0      </t>
  </si>
  <si>
    <t xml:space="preserve">MONTAGEM SEM FORNECIMENTO,DE VALVULAS BORBOLETA COM FLANGES CLASSE PN-16,INCLUSIVE O FORNECIMENTO DOS MATERIAIS PARA ASJUNTAS(ARRUELAS DE BORRACHA E PARAFUSOS COM E SEM PORCAS DEACO CARBONO),CUSTO POR JUNTA FLANGEADA,COM DIAMETRO DE 75MM  </t>
  </si>
  <si>
    <t>CF0442</t>
  </si>
  <si>
    <t xml:space="preserve">06.011.0342-0      </t>
  </si>
  <si>
    <t xml:space="preserve">MONTAGEM SEM FORNECIMENTO,DE VALVULAS BORBOLETA COM FLANGES CLASSE PN-16,INCLUSIVE O FORNECIMENTO DOS MATERIAIS PARA ASJUNTAS(ARRUELAS DE BORRACHA E PARAFUSOS COM E SEM PORCAS DEACO CARBONO),CUSTO POR JUNTA FLANGEADA,COM DIAMETRO DE 100MM  </t>
  </si>
  <si>
    <t>CF0443</t>
  </si>
  <si>
    <t xml:space="preserve">06.011.0343-0      </t>
  </si>
  <si>
    <t xml:space="preserve">MONTAGEM SEM FORNECIMENTO,DE VALVULAS BORBOLETA,COM FLANGES CLASSE PN-16,INCLUSIVE O FORNECIMENTO DOS MATERIAIS PARA ASJUNTAS(ARRUELAS DE BORRACHA E PARAFUSOS COM E SEM PORCAS DEACO CARBONO),CUSTO POR JUNTA FLANGEADA,COM DIAMETRO DE 150MM  </t>
  </si>
  <si>
    <t>CF0444</t>
  </si>
  <si>
    <t xml:space="preserve">06.011.0344-0      </t>
  </si>
  <si>
    <t xml:space="preserve">MONTAGEM SEM FORNECIMENTO,DE VALVULAS BORBOLETA,COM FLANGES CLASSE PN-16,INCLUSIVE O FORNECIMENTO DOS MATERIAIS PARA ASJUNTAS(ARRUELAS DE BORRACHA E PARAFUSOS COM E SEM PORCAS DEACO CARBONO),CUSTO POR JUNTA FLANGEADA,COM DIAMETRO DE 200MM  </t>
  </si>
  <si>
    <t>CF0445</t>
  </si>
  <si>
    <t xml:space="preserve">06.011.0345-0      </t>
  </si>
  <si>
    <t xml:space="preserve">MONTAGEM SEM FORNECIMENTO,DE VALVULAS BORBOLETA COM FLANGES CLASSE PN-16,INCLUSIVE O FORNECIMENTO DOS MATERIAIS PARA ASJUNTAS(ARRUELAS DE BORRACHA E PARAFUSOS COM E SEM PORCAS DEACO CARBONO),CUSTO POR JUNTA FLANGEADA,COM DIAMETRO DE 250MM  </t>
  </si>
  <si>
    <t>CF0446</t>
  </si>
  <si>
    <t xml:space="preserve">06.011.0346-0      </t>
  </si>
  <si>
    <t xml:space="preserve">MONTAGEM SEM FORNECIMENTO,DE VALVULAS BORBOLETA COM FLANGES CLASSE PN-16,INCLUSIVE O FORNECIMENTO DOS MATERIAIS PARA ASJUNTAS(ARRUELAS DE BORRACHA E PARAFUSOS COM E SEM PORCAS DEACO CARBONO),CUSTO POR JUNTA FLANGEADA,COM DIAMETRO DE 300MM  </t>
  </si>
  <si>
    <t>CF0447</t>
  </si>
  <si>
    <t xml:space="preserve">06.011.0348-0      </t>
  </si>
  <si>
    <t xml:space="preserve">MONTAGEM SEM FORNECIMENTO,DE VALVULAS BORBOLETA COM FLANGES CLASSE PN-16,INCLUSIVE O FORNECIMENTO DOS MATERIAIS PARA ASJUNTAS(ARRUELAS DE BORRACHA E PARAFUSOS COM E SEM PORCAS DEACO CARBONO),CUSTO POR JUNTA FLANGEADA,COM DIAMETRO DE 400MM  </t>
  </si>
  <si>
    <t>CF0448</t>
  </si>
  <si>
    <t xml:space="preserve">06.011.0350-0      </t>
  </si>
  <si>
    <t xml:space="preserve">MONTAGEM SEM FORNECIMENTO,DE VALVULAS BORBOLETA COM FLANGES CLASSE PN-16,INCLUSIVE O FORNECIMENTO DOS MATERIAIS PARA ASJUNTAS(ARRUELAS DE BORRACHA E PARAFUSOS COM E SEM PORCAS DEACO CARBONO),CUSTO POR JUNTA FLANGEADA,COM DIAMETRO DE 500MM  </t>
  </si>
  <si>
    <t>CF0449</t>
  </si>
  <si>
    <t xml:space="preserve">06.011.0351-0      </t>
  </si>
  <si>
    <t xml:space="preserve">MONTAGEM SEM FORNECIMENTO,DE VALVULAS BORBOLETA COM FLANGES CLASSE PN-16,INCLUSIVE O FORNECIMENTO DOS MATERIAIS PARA ASJUNTAS(ARRUELAS DE BORRACHA E PARAFUSOS COM E SEM PORCAS DEACO CARBONO),CUSTO POR JUNTA FLANGEADA,COM DIAMETRO DE 600MM  </t>
  </si>
  <si>
    <t>CF0450</t>
  </si>
  <si>
    <t xml:space="preserve">06.011.0352-0      </t>
  </si>
  <si>
    <t xml:space="preserve">MONTAGEM SEM FORNECIMENTO,DE VALVULAS BORBOLETA COM FLANGES CLASSE PN-16,INCLUSIVE O FORNECIMENTO DOS MATERIAIS PARA ASJUNTAS(ARRUELAS DE BORRACHA E PARAFUSOS COM E SEM PORCAS DEACO CARBONO),CUSTO POR JUNTA FLANGEADA,COM DIAMETRO DE 700MM  </t>
  </si>
  <si>
    <t>CF0451</t>
  </si>
  <si>
    <t xml:space="preserve">06.011.0354-0      </t>
  </si>
  <si>
    <t xml:space="preserve">MONTAGEM SEM FORNECIMENTO,DE VALVULAS BORBOLETA COM FLANGES CLASSE PN-16,INCLUSIVE O FORNECIMENTO DOS MATERIAIS PARA ASJUNTAS(ARRUELAS DE BORRACHA E PARAFUSOS COM E SEM PORCAS DEACO CARBONO),CUSTO POR JUNTA FLANGEADA,COM DIAMETRO DE 800MM  </t>
  </si>
  <si>
    <t>CF0452</t>
  </si>
  <si>
    <t xml:space="preserve">06.011.0355-0      </t>
  </si>
  <si>
    <t xml:space="preserve">MONTAGEM SEM FORNECIMENTO,DE VALVULAS BORBOLETA COM FLANGES CLASSE PN-16,INCLUSIVE O FORNECIMENTO DOS MATERIAIS PARA ASJUNTAS(ARRUELAS DE BORRACHA E PARAFUSOS COM E SEM PORCAS DEACO CARBONO),CUSTO POR JUNTA FLANGEADA,COM DIAMETRO DE 900MM  </t>
  </si>
  <si>
    <t>CF0453</t>
  </si>
  <si>
    <t xml:space="preserve">06.011.0356-0      </t>
  </si>
  <si>
    <t xml:space="preserve">MONTAGEM SEM FORNECIMENTO,DE VALVULAS BORBOLETA COM FLANGES CLASSE PN-16,INCLUSIVE O FORNECIMENTO DOS MATERIAIS PARA ASJUNTAS(ARRUELAS DE BORRACHA E PARAFUSOS COM E SEM PORCAS DEACO CARBONO),CUSTO POR JUNTA FLANGEADA,COM DIAMETRO DE 1000MM  </t>
  </si>
  <si>
    <t>CF0454</t>
  </si>
  <si>
    <t xml:space="preserve">06.011.0358-0      </t>
  </si>
  <si>
    <t xml:space="preserve">MONTAGEM SEM FORNECIMENTO,DE VALVULAS BORBOLETA COM FLANGES CLASSE PN-16,INCLUSIVE O FORNECIMENTO DOS MATERIAIS PARA ASJUNTAS(ARRUELAS DE BORRACHA E PARAFUSOS COM E SEM PORCAS DEACO CARBONO),CUSTO POR JUNTA FLANGEADA,COM DIAMETRO DE 1200MM  </t>
  </si>
  <si>
    <t>CF0455</t>
  </si>
  <si>
    <t xml:space="preserve">06.012.0001-0      </t>
  </si>
  <si>
    <t xml:space="preserve">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  </t>
  </si>
  <si>
    <t>CF0456</t>
  </si>
  <si>
    <t xml:space="preserve">06.012.0002-0      </t>
  </si>
  <si>
    <t xml:space="preserve">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  </t>
  </si>
  <si>
    <t>CF0457</t>
  </si>
  <si>
    <t xml:space="preserve">06.012.0003-0      </t>
  </si>
  <si>
    <t xml:space="preserve">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  </t>
  </si>
  <si>
    <t>CF0458</t>
  </si>
  <si>
    <t xml:space="preserve">06.012.0004-0      </t>
  </si>
  <si>
    <t xml:space="preserve">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  </t>
  </si>
  <si>
    <t>CF0459</t>
  </si>
  <si>
    <t xml:space="preserve">06.012.0005-0      </t>
  </si>
  <si>
    <t xml:space="preserve">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  </t>
  </si>
  <si>
    <t>CF0460</t>
  </si>
  <si>
    <t xml:space="preserve">06.012.0006-0      </t>
  </si>
  <si>
    <t xml:space="preserve">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  </t>
  </si>
  <si>
    <t>CF0461</t>
  </si>
  <si>
    <t xml:space="preserve">06.012.0007-0      </t>
  </si>
  <si>
    <t xml:space="preserve">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  </t>
  </si>
  <si>
    <t>CF0462</t>
  </si>
  <si>
    <t xml:space="preserve">06.012.0008-0      </t>
  </si>
  <si>
    <t xml:space="preserve">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  </t>
  </si>
  <si>
    <t>CF0463</t>
  </si>
  <si>
    <t xml:space="preserve">06.012.0009-0      </t>
  </si>
  <si>
    <t xml:space="preserve">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  </t>
  </si>
  <si>
    <t>CF0464</t>
  </si>
  <si>
    <t xml:space="preserve">06.012.0015-0      </t>
  </si>
  <si>
    <t xml:space="preserve">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  </t>
  </si>
  <si>
    <t>CF0465</t>
  </si>
  <si>
    <t xml:space="preserve">06.012.0016-0      </t>
  </si>
  <si>
    <t xml:space="preserve">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  </t>
  </si>
  <si>
    <t>CF0466</t>
  </si>
  <si>
    <t xml:space="preserve">06.012.0017-0      </t>
  </si>
  <si>
    <t xml:space="preserve">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  </t>
  </si>
  <si>
    <t>CF0467</t>
  </si>
  <si>
    <t xml:space="preserve">06.012.0018-0      </t>
  </si>
  <si>
    <t xml:space="preserve">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  </t>
  </si>
  <si>
    <t>CF0468</t>
  </si>
  <si>
    <t xml:space="preserve">06.012.0019-0      </t>
  </si>
  <si>
    <t xml:space="preserve">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  </t>
  </si>
  <si>
    <t>CF0469</t>
  </si>
  <si>
    <t xml:space="preserve">06.012.0020-0      </t>
  </si>
  <si>
    <t xml:space="preserve">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  </t>
  </si>
  <si>
    <t>CF0470</t>
  </si>
  <si>
    <t xml:space="preserve">06.012.0021-0      </t>
  </si>
  <si>
    <t xml:space="preserve">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  </t>
  </si>
  <si>
    <t>CF0471</t>
  </si>
  <si>
    <t xml:space="preserve">06.012.0022-0      </t>
  </si>
  <si>
    <t xml:space="preserve">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  </t>
  </si>
  <si>
    <t>CF0472</t>
  </si>
  <si>
    <t xml:space="preserve">06.012.0039-0      </t>
  </si>
  <si>
    <t xml:space="preserve">CAIXA PARA REGISTRO,DE CONCRETO ARMADO DE 1,00X1,30X2,00M,PARA TUBULACAO DE FºFº COM 0,60M DE DIAMETRO,SENDO AS PAREDESDE 0,15M DE ESPESSURA E O CONCRETO DOSADO PARA FCK=10MPA,EXCLUSIVE TAMPAS DE FERRO FUNDIDO  </t>
  </si>
  <si>
    <t>CF0473</t>
  </si>
  <si>
    <t xml:space="preserve">06.012.0040-0      </t>
  </si>
  <si>
    <t xml:space="preserve">CAIXA PARA REGISTRO,DE CONCRETO ARMADO DE 1,00X1,25X1,85M,PARA TUBULACAO DE FºFº COM 0,55M DE DIAMETRO,SENDO AS PAREDESDE 0,15M DE ESPESSURA E O CONCRETO DOSADO PARA FCK=10MPA,EXCLUSIVE TAMPAS DE FERRO FUNDIDO  </t>
  </si>
  <si>
    <t>CF0474</t>
  </si>
  <si>
    <t xml:space="preserve">06.012.0041-0      </t>
  </si>
  <si>
    <t xml:space="preserve">CAIXA PARA REGISTRO,DE CONCRETO ARMADO DE 1,00X1,20X1,70M,PARA TUBULALAO DE FºFº COM 0,50M DE DIAMETRO,SENDO AS PAREDESDE 0,15M DE ESPESSURA E O CONCRETO DOSADO PARA FCK=10MPA,EXCLUSIVE TAMPAS DE FERRO FUNDIDO  </t>
  </si>
  <si>
    <t>CF0475</t>
  </si>
  <si>
    <t xml:space="preserve">06.012.0042-0      </t>
  </si>
  <si>
    <t xml:space="preserve">CAIXA PARA REGISTRO,DE CONCRETO ARMADO DE 1,00X1,15X1,40M,PARA TUBULACAO DE FºFº COM 0,45M DE DIAMETRO,SENDO AS PAREDESDE 0,15M DE ESPESSURA E O CONCRETO DOSADO PARA FCK=10MPA,EXCLUSIVE TAMPAS DE FERRO FUNDIDO  </t>
  </si>
  <si>
    <t>CF0476</t>
  </si>
  <si>
    <t xml:space="preserve">06.012.0043-0      </t>
  </si>
  <si>
    <t xml:space="preserve">CAIXA PARA REGISTRO,DE CONCRETO ARMADO DE 1,00X1,10X1,40M,PARA TUBULACAO DE FºFº COM 0,40M DE DIAMETRO,SENDO AS PAREDESDE 0,15M DE ESPESSURA E O CONCRETO DOSADO PARA FCK=10MPA,EXCLUSIVE TAMPAS DE FERRO FUNDIDO  </t>
  </si>
  <si>
    <t>CF0477</t>
  </si>
  <si>
    <t xml:space="preserve">06.012.0200-0      </t>
  </si>
  <si>
    <t xml:space="preserve">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  </t>
  </si>
  <si>
    <t>CF0478</t>
  </si>
  <si>
    <t xml:space="preserve">06.012.0201-0      </t>
  </si>
  <si>
    <t xml:space="preserve">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  </t>
  </si>
  <si>
    <t>CF0479</t>
  </si>
  <si>
    <t xml:space="preserve">06.012.0202-0      </t>
  </si>
  <si>
    <t xml:space="preserve">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  </t>
  </si>
  <si>
    <t>CF0480</t>
  </si>
  <si>
    <t xml:space="preserve">06.012.0203-0      </t>
  </si>
  <si>
    <t xml:space="preserve">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  </t>
  </si>
  <si>
    <t>CF0481</t>
  </si>
  <si>
    <t xml:space="preserve">06.012.0204-0      </t>
  </si>
  <si>
    <t xml:space="preserve">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  </t>
  </si>
  <si>
    <t>CF0482</t>
  </si>
  <si>
    <t xml:space="preserve">06.012.0205-0      </t>
  </si>
  <si>
    <t xml:space="preserve">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  </t>
  </si>
  <si>
    <t>CF0483</t>
  </si>
  <si>
    <t xml:space="preserve">06.012.0206-0      </t>
  </si>
  <si>
    <t xml:space="preserve">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  </t>
  </si>
  <si>
    <t>CF0484</t>
  </si>
  <si>
    <t xml:space="preserve">06.012.0207-0      </t>
  </si>
  <si>
    <t xml:space="preserve">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  </t>
  </si>
  <si>
    <t>CF0485</t>
  </si>
  <si>
    <t xml:space="preserve">06.012.0208-0      </t>
  </si>
  <si>
    <t xml:space="preserve">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  </t>
  </si>
  <si>
    <t>CF0486</t>
  </si>
  <si>
    <t xml:space="preserve">06.012.0209-0      </t>
  </si>
  <si>
    <t xml:space="preserve">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  </t>
  </si>
  <si>
    <t>CF0487</t>
  </si>
  <si>
    <t xml:space="preserve">06.012.0210-0      </t>
  </si>
  <si>
    <t xml:space="preserve">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  </t>
  </si>
  <si>
    <t>CF0488</t>
  </si>
  <si>
    <t xml:space="preserve">06.012.0211-0      </t>
  </si>
  <si>
    <t xml:space="preserve">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  </t>
  </si>
  <si>
    <t>CF0489</t>
  </si>
  <si>
    <t xml:space="preserve">06.012.0212-0      </t>
  </si>
  <si>
    <t xml:space="preserve">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  </t>
  </si>
  <si>
    <t>CF0490</t>
  </si>
  <si>
    <t xml:space="preserve">06.012.0213-0      </t>
  </si>
  <si>
    <t xml:space="preserve">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  </t>
  </si>
  <si>
    <t>CF0491</t>
  </si>
  <si>
    <t xml:space="preserve">06.012.0214-0      </t>
  </si>
  <si>
    <t xml:space="preserve">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  </t>
  </si>
  <si>
    <t>CF0492</t>
  </si>
  <si>
    <t xml:space="preserve">06.012.0215-0      </t>
  </si>
  <si>
    <t xml:space="preserve">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  </t>
  </si>
  <si>
    <t>CF0493</t>
  </si>
  <si>
    <t xml:space="preserve">06.012.0216-0      </t>
  </si>
  <si>
    <t xml:space="preserve">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  </t>
  </si>
  <si>
    <t>CF0494</t>
  </si>
  <si>
    <t xml:space="preserve">06.012.0217-0      </t>
  </si>
  <si>
    <t xml:space="preserve">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  </t>
  </si>
  <si>
    <t>CF0495</t>
  </si>
  <si>
    <t xml:space="preserve">06.012.0218-0      </t>
  </si>
  <si>
    <t xml:space="preserve">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  </t>
  </si>
  <si>
    <t>CF0496</t>
  </si>
  <si>
    <t xml:space="preserve">06.012.0219-0      </t>
  </si>
  <si>
    <t xml:space="preserve">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  </t>
  </si>
  <si>
    <t>CF0497</t>
  </si>
  <si>
    <t xml:space="preserve">06.012.0220-0      </t>
  </si>
  <si>
    <t xml:space="preserve">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  </t>
  </si>
  <si>
    <t>CF0498</t>
  </si>
  <si>
    <t xml:space="preserve">06.012.0221-0      </t>
  </si>
  <si>
    <t xml:space="preserve">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  </t>
  </si>
  <si>
    <t>CF0499</t>
  </si>
  <si>
    <t xml:space="preserve">06.012.0222-0      </t>
  </si>
  <si>
    <t xml:space="preserve">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  </t>
  </si>
  <si>
    <t>CF0500</t>
  </si>
  <si>
    <t xml:space="preserve">06.012.0223-0      </t>
  </si>
  <si>
    <t xml:space="preserve">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  </t>
  </si>
  <si>
    <t>CF0501</t>
  </si>
  <si>
    <t xml:space="preserve">06.012.0224-0      </t>
  </si>
  <si>
    <t xml:space="preserve">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  </t>
  </si>
  <si>
    <t>CF0502</t>
  </si>
  <si>
    <t xml:space="preserve">06.012.0225-0      </t>
  </si>
  <si>
    <t xml:space="preserve">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  </t>
  </si>
  <si>
    <t>CF0503</t>
  </si>
  <si>
    <t xml:space="preserve">06.012.0226-0      </t>
  </si>
  <si>
    <t xml:space="preserve">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  </t>
  </si>
  <si>
    <t>CF0504</t>
  </si>
  <si>
    <t xml:space="preserve">06.012.0227-0      </t>
  </si>
  <si>
    <t xml:space="preserve">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  </t>
  </si>
  <si>
    <t>CF0505</t>
  </si>
  <si>
    <t xml:space="preserve">06.012.0228-0      </t>
  </si>
  <si>
    <t xml:space="preserve">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  </t>
  </si>
  <si>
    <t>CF0506</t>
  </si>
  <si>
    <t xml:space="preserve">06.012.0229-0      </t>
  </si>
  <si>
    <t xml:space="preserve">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  </t>
  </si>
  <si>
    <t>CF0507</t>
  </si>
  <si>
    <t xml:space="preserve">06.012.0230-0      </t>
  </si>
  <si>
    <t xml:space="preserve">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  </t>
  </si>
  <si>
    <t>CF0508</t>
  </si>
  <si>
    <t xml:space="preserve">06.012.0231-0      </t>
  </si>
  <si>
    <t xml:space="preserve">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  </t>
  </si>
  <si>
    <t>CF0509</t>
  </si>
  <si>
    <t xml:space="preserve">06.012.0232-0      </t>
  </si>
  <si>
    <t xml:space="preserve">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  </t>
  </si>
  <si>
    <t>CF0510</t>
  </si>
  <si>
    <t xml:space="preserve">06.012.0233-0      </t>
  </si>
  <si>
    <t xml:space="preserve">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  </t>
  </si>
  <si>
    <t>CF0511</t>
  </si>
  <si>
    <t xml:space="preserve">06.012.0234-0      </t>
  </si>
  <si>
    <t xml:space="preserve">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  </t>
  </si>
  <si>
    <t>CF0512</t>
  </si>
  <si>
    <t xml:space="preserve">06.012.0235-0      </t>
  </si>
  <si>
    <t xml:space="preserve">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  </t>
  </si>
  <si>
    <t>CF0513</t>
  </si>
  <si>
    <t xml:space="preserve">06.012.0236-0      </t>
  </si>
  <si>
    <t xml:space="preserve">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  </t>
  </si>
  <si>
    <t>CF0514</t>
  </si>
  <si>
    <t xml:space="preserve">06.012.0237-0      </t>
  </si>
  <si>
    <t xml:space="preserve">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  </t>
  </si>
  <si>
    <t>CF0515</t>
  </si>
  <si>
    <t xml:space="preserve">06.012.0238-0      </t>
  </si>
  <si>
    <t xml:space="preserve">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  </t>
  </si>
  <si>
    <t>CF0516</t>
  </si>
  <si>
    <t xml:space="preserve">06.012.0239-0      </t>
  </si>
  <si>
    <t xml:space="preserve">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  </t>
  </si>
  <si>
    <t>CF0517</t>
  </si>
  <si>
    <t xml:space="preserve">06.012.0240-0      </t>
  </si>
  <si>
    <t xml:space="preserve">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  </t>
  </si>
  <si>
    <t>CF0518</t>
  </si>
  <si>
    <t xml:space="preserve">06.012.0241-0      </t>
  </si>
  <si>
    <t xml:space="preserve">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  </t>
  </si>
  <si>
    <t>CF0519</t>
  </si>
  <si>
    <t xml:space="preserve">06.012.0242-0      </t>
  </si>
  <si>
    <t xml:space="preserve">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  </t>
  </si>
  <si>
    <t>CF0520</t>
  </si>
  <si>
    <t xml:space="preserve">06.012.0243-0      </t>
  </si>
  <si>
    <t xml:space="preserve">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  </t>
  </si>
  <si>
    <t>CF0521</t>
  </si>
  <si>
    <t xml:space="preserve">06.012.0244-0      </t>
  </si>
  <si>
    <t xml:space="preserve">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  </t>
  </si>
  <si>
    <t>CF0522</t>
  </si>
  <si>
    <t xml:space="preserve">06.012.0245-0      </t>
  </si>
  <si>
    <t xml:space="preserve">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  </t>
  </si>
  <si>
    <t>CF0523</t>
  </si>
  <si>
    <t xml:space="preserve">06.012.0246-0      </t>
  </si>
  <si>
    <t xml:space="preserve">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  </t>
  </si>
  <si>
    <t>CF0524</t>
  </si>
  <si>
    <t xml:space="preserve">06.012.0247-0      </t>
  </si>
  <si>
    <t xml:space="preserve">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  </t>
  </si>
  <si>
    <t>CF0525</t>
  </si>
  <si>
    <t xml:space="preserve">06.012.0248-0      </t>
  </si>
  <si>
    <t xml:space="preserve">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  </t>
  </si>
  <si>
    <t>CF0526</t>
  </si>
  <si>
    <t xml:space="preserve">06.012.0249-0      </t>
  </si>
  <si>
    <t xml:space="preserve">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  </t>
  </si>
  <si>
    <t>CF0527</t>
  </si>
  <si>
    <t xml:space="preserve">06.012.0250-0      </t>
  </si>
  <si>
    <t xml:space="preserve">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  </t>
  </si>
  <si>
    <t>CF0528</t>
  </si>
  <si>
    <t xml:space="preserve">06.012.0251-0      </t>
  </si>
  <si>
    <t xml:space="preserve">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  </t>
  </si>
  <si>
    <t>CF0529</t>
  </si>
  <si>
    <t xml:space="preserve">06.012.0252-0      </t>
  </si>
  <si>
    <t xml:space="preserve">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  </t>
  </si>
  <si>
    <t>CF0530</t>
  </si>
  <si>
    <t xml:space="preserve">06.012.0253-0      </t>
  </si>
  <si>
    <t xml:space="preserve">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  </t>
  </si>
  <si>
    <t>CF0531</t>
  </si>
  <si>
    <t xml:space="preserve">06.012.0254-0      </t>
  </si>
  <si>
    <t xml:space="preserve">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  </t>
  </si>
  <si>
    <t>CF0532</t>
  </si>
  <si>
    <t xml:space="preserve">06.012.0255-0      </t>
  </si>
  <si>
    <t xml:space="preserve">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  </t>
  </si>
  <si>
    <t>CF0533</t>
  </si>
  <si>
    <t xml:space="preserve">06.012.0256-0      </t>
  </si>
  <si>
    <t xml:space="preserve">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  </t>
  </si>
  <si>
    <t>CF0534</t>
  </si>
  <si>
    <t xml:space="preserve">06.012.0257-0      </t>
  </si>
  <si>
    <t xml:space="preserve">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  </t>
  </si>
  <si>
    <t>CF0535</t>
  </si>
  <si>
    <t xml:space="preserve">06.012.0258-0      </t>
  </si>
  <si>
    <t xml:space="preserve">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  </t>
  </si>
  <si>
    <t>CF0536</t>
  </si>
  <si>
    <t xml:space="preserve">06.012.0259-0      </t>
  </si>
  <si>
    <t xml:space="preserve">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  </t>
  </si>
  <si>
    <t>CF0537</t>
  </si>
  <si>
    <t xml:space="preserve">06.012.0260-0      </t>
  </si>
  <si>
    <t xml:space="preserve">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  </t>
  </si>
  <si>
    <t>CF0538</t>
  </si>
  <si>
    <t xml:space="preserve">06.012.0261-0      </t>
  </si>
  <si>
    <t xml:space="preserve">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  </t>
  </si>
  <si>
    <t>CF0539</t>
  </si>
  <si>
    <t xml:space="preserve">06.012.0262-0      </t>
  </si>
  <si>
    <t xml:space="preserve">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  </t>
  </si>
  <si>
    <t>CF0540</t>
  </si>
  <si>
    <t xml:space="preserve">06.012.0263-0      </t>
  </si>
  <si>
    <t xml:space="preserve">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  </t>
  </si>
  <si>
    <t>CF0541</t>
  </si>
  <si>
    <t xml:space="preserve">06.012.0264-0      </t>
  </si>
  <si>
    <t xml:space="preserve">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  </t>
  </si>
  <si>
    <t>CF0542</t>
  </si>
  <si>
    <t xml:space="preserve">06.012.0265-0      </t>
  </si>
  <si>
    <t xml:space="preserve">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  </t>
  </si>
  <si>
    <t>CF0543</t>
  </si>
  <si>
    <t xml:space="preserve">06.012.0266-0      </t>
  </si>
  <si>
    <t xml:space="preserve">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  </t>
  </si>
  <si>
    <t>CF0544</t>
  </si>
  <si>
    <t xml:space="preserve">06.012.0267-0      </t>
  </si>
  <si>
    <t xml:space="preserve">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  </t>
  </si>
  <si>
    <t>CF0545</t>
  </si>
  <si>
    <t xml:space="preserve">06.012.0268-0      </t>
  </si>
  <si>
    <t xml:space="preserve">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  </t>
  </si>
  <si>
    <t>CF0546</t>
  </si>
  <si>
    <t xml:space="preserve">06.012.0269-0      </t>
  </si>
  <si>
    <t xml:space="preserve">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  </t>
  </si>
  <si>
    <t>CF0547</t>
  </si>
  <si>
    <t xml:space="preserve">06.012.0270-0      </t>
  </si>
  <si>
    <t xml:space="preserve">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  </t>
  </si>
  <si>
    <t>CF0548</t>
  </si>
  <si>
    <t xml:space="preserve">06.012.0271-0      </t>
  </si>
  <si>
    <t xml:space="preserve">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  </t>
  </si>
  <si>
    <t>CF0549</t>
  </si>
  <si>
    <t xml:space="preserve">06.012.0272-0      </t>
  </si>
  <si>
    <t xml:space="preserve">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  </t>
  </si>
  <si>
    <t>CF0550</t>
  </si>
  <si>
    <t xml:space="preserve">06.012.0273-0      </t>
  </si>
  <si>
    <t xml:space="preserve">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  </t>
  </si>
  <si>
    <t>CF0551</t>
  </si>
  <si>
    <t xml:space="preserve">06.012.0274-0      </t>
  </si>
  <si>
    <t xml:space="preserve">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  </t>
  </si>
  <si>
    <t>CF0552</t>
  </si>
  <si>
    <t xml:space="preserve">06.012.0275-0      </t>
  </si>
  <si>
    <t xml:space="preserve">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  </t>
  </si>
  <si>
    <t>CF0553</t>
  </si>
  <si>
    <t xml:space="preserve">06.012.0276-0      </t>
  </si>
  <si>
    <t xml:space="preserve">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  </t>
  </si>
  <si>
    <t>CF0554</t>
  </si>
  <si>
    <t xml:space="preserve">06.012.0277-0      </t>
  </si>
  <si>
    <t xml:space="preserve">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  </t>
  </si>
  <si>
    <t>CF0555</t>
  </si>
  <si>
    <t xml:space="preserve">06.012.0278-0      </t>
  </si>
  <si>
    <t xml:space="preserve">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  </t>
  </si>
  <si>
    <t>CF0556</t>
  </si>
  <si>
    <t xml:space="preserve">06.012.0345-0      </t>
  </si>
  <si>
    <t xml:space="preserve">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  </t>
  </si>
  <si>
    <t>CF0557</t>
  </si>
  <si>
    <t xml:space="preserve">06.012.0347-0      </t>
  </si>
  <si>
    <t xml:space="preserve">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  </t>
  </si>
  <si>
    <t>CF0558</t>
  </si>
  <si>
    <t xml:space="preserve">06.012.0348-0      </t>
  </si>
  <si>
    <t xml:space="preserve">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  </t>
  </si>
  <si>
    <t>CF0559</t>
  </si>
  <si>
    <t xml:space="preserve">06.012.0349-0      </t>
  </si>
  <si>
    <t xml:space="preserve">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  </t>
  </si>
  <si>
    <t>CF0560</t>
  </si>
  <si>
    <t xml:space="preserve">06.012.0351-0      </t>
  </si>
  <si>
    <t xml:space="preserve">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  </t>
  </si>
  <si>
    <t>CF0561</t>
  </si>
  <si>
    <t xml:space="preserve">06.012.0352-0      </t>
  </si>
  <si>
    <t xml:space="preserve">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  </t>
  </si>
  <si>
    <t>CF0562</t>
  </si>
  <si>
    <t xml:space="preserve">06.012.0355-0      </t>
  </si>
  <si>
    <t xml:space="preserve">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  </t>
  </si>
  <si>
    <t>CF0563</t>
  </si>
  <si>
    <t xml:space="preserve">06.012.0357-0      </t>
  </si>
  <si>
    <t xml:space="preserve">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  </t>
  </si>
  <si>
    <t>CF0564</t>
  </si>
  <si>
    <t xml:space="preserve">06.012.0359-0      </t>
  </si>
  <si>
    <t xml:space="preserve">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  </t>
  </si>
  <si>
    <t>CF0565</t>
  </si>
  <si>
    <t xml:space="preserve">06.012.0362-0      </t>
  </si>
  <si>
    <t xml:space="preserve">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  </t>
  </si>
  <si>
    <t>CF0566</t>
  </si>
  <si>
    <t xml:space="preserve">06.012.0363-0      </t>
  </si>
  <si>
    <t xml:space="preserve">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  </t>
  </si>
  <si>
    <t>CF0567</t>
  </si>
  <si>
    <t xml:space="preserve">06.012.0364-0      </t>
  </si>
  <si>
    <t xml:space="preserve">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  </t>
  </si>
  <si>
    <t>CF0568</t>
  </si>
  <si>
    <t xml:space="preserve">06.012.0366-0      </t>
  </si>
  <si>
    <t xml:space="preserve">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  </t>
  </si>
  <si>
    <t>CF0569</t>
  </si>
  <si>
    <t xml:space="preserve">06.012.0368-0      </t>
  </si>
  <si>
    <t xml:space="preserve">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  </t>
  </si>
  <si>
    <t>CF0570</t>
  </si>
  <si>
    <t xml:space="preserve">06.012.0370-0      </t>
  </si>
  <si>
    <t xml:space="preserve">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  </t>
  </si>
  <si>
    <t>CF0571</t>
  </si>
  <si>
    <t xml:space="preserve">06.012.0372-0      </t>
  </si>
  <si>
    <t xml:space="preserve">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  </t>
  </si>
  <si>
    <t>CF0572</t>
  </si>
  <si>
    <t xml:space="preserve">06.012.0375-0      </t>
  </si>
  <si>
    <t xml:space="preserve">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  </t>
  </si>
  <si>
    <t>CF0573</t>
  </si>
  <si>
    <t xml:space="preserve">06.012.0377-0      </t>
  </si>
  <si>
    <t xml:space="preserve">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  </t>
  </si>
  <si>
    <t>CF0574</t>
  </si>
  <si>
    <t xml:space="preserve">06.012.0379-0      </t>
  </si>
  <si>
    <t xml:space="preserve">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  </t>
  </si>
  <si>
    <t>CF0575</t>
  </si>
  <si>
    <t xml:space="preserve">06.012.0381-0      </t>
  </si>
  <si>
    <t xml:space="preserve">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  </t>
  </si>
  <si>
    <t>CF0576</t>
  </si>
  <si>
    <t xml:space="preserve">06.012.0383-0      </t>
  </si>
  <si>
    <t xml:space="preserve">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  </t>
  </si>
  <si>
    <t>CF0577</t>
  </si>
  <si>
    <t xml:space="preserve">06.012.0385-0      </t>
  </si>
  <si>
    <t xml:space="preserve">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  </t>
  </si>
  <si>
    <t>CF0578</t>
  </si>
  <si>
    <t xml:space="preserve">06.012.0387-0      </t>
  </si>
  <si>
    <t xml:space="preserve">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  </t>
  </si>
  <si>
    <t>CF0579</t>
  </si>
  <si>
    <t xml:space="preserve">06.012.0389-0      </t>
  </si>
  <si>
    <t xml:space="preserve">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  </t>
  </si>
  <si>
    <t>CF0580</t>
  </si>
  <si>
    <t xml:space="preserve">06.012.0391-0      </t>
  </si>
  <si>
    <t xml:space="preserve">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  </t>
  </si>
  <si>
    <t>CF0581</t>
  </si>
  <si>
    <t xml:space="preserve">06.012.0393-0      </t>
  </si>
  <si>
    <t xml:space="preserve">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  </t>
  </si>
  <si>
    <t>CF0582</t>
  </si>
  <si>
    <t xml:space="preserve">06.012.0395-0      </t>
  </si>
  <si>
    <t xml:space="preserve">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  </t>
  </si>
  <si>
    <t>CF0583</t>
  </si>
  <si>
    <t xml:space="preserve">06.012.0400-0      </t>
  </si>
  <si>
    <t xml:space="preserve">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  </t>
  </si>
  <si>
    <t>CF0601</t>
  </si>
  <si>
    <t xml:space="preserve">06.014.0012-0      </t>
  </si>
  <si>
    <t xml:space="preserve">POCO DE VISITA EM ALVENARIA DE TIJOLO MACICO(7X10X20CM),EM PAREDES DE UMA VEZ(0,20M),1,20X1,20X1,40M,SEN DO AS PAREDES EXECUTADAS E REVESTIDAS INTERNAMENTE C/ARGAMASSA CIM.E AREIA TRACO 1:4,C/BASE DE CONCRETO SIMPLES E TAMPA DE CONCRETO ARMADO,SENDO O CONCRETO DOSADO P/UM FCK=10MPA,DEGRAUS DE FERRO FUNDIDO,P/COLETOR DE AGUAS PLUVIAIS DE 0,40 A 0,70M DE DIAM.  </t>
  </si>
  <si>
    <t>CF0602</t>
  </si>
  <si>
    <t xml:space="preserve">06.014.0013-0      </t>
  </si>
  <si>
    <t xml:space="preserve">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  </t>
  </si>
  <si>
    <t>CF0603</t>
  </si>
  <si>
    <t xml:space="preserve">06.014.0014-0      </t>
  </si>
  <si>
    <t xml:space="preserve">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  </t>
  </si>
  <si>
    <t>CF0604</t>
  </si>
  <si>
    <t xml:space="preserve">06.014.0015-0      </t>
  </si>
  <si>
    <t xml:space="preserve">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  </t>
  </si>
  <si>
    <t>CF0605</t>
  </si>
  <si>
    <t xml:space="preserve">06.014.0016-0      </t>
  </si>
  <si>
    <t xml:space="preserve">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  </t>
  </si>
  <si>
    <t>CF0606</t>
  </si>
  <si>
    <t xml:space="preserve">06.014.0049-0      </t>
  </si>
  <si>
    <t xml:space="preserve">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  </t>
  </si>
  <si>
    <t>CF0607</t>
  </si>
  <si>
    <t xml:space="preserve">06.014.0052-0      </t>
  </si>
  <si>
    <t xml:space="preserve">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  </t>
  </si>
  <si>
    <t>CF0608</t>
  </si>
  <si>
    <t xml:space="preserve">06.014.0054-0      </t>
  </si>
  <si>
    <t xml:space="preserve">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  </t>
  </si>
  <si>
    <t>CF0609</t>
  </si>
  <si>
    <t xml:space="preserve">06.014.0057-0      </t>
  </si>
  <si>
    <t xml:space="preserve">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  </t>
  </si>
  <si>
    <t>CF0610</t>
  </si>
  <si>
    <t xml:space="preserve">06.014.0060-0      </t>
  </si>
  <si>
    <t xml:space="preserve">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  </t>
  </si>
  <si>
    <t>CF0611</t>
  </si>
  <si>
    <t xml:space="preserve">06.014.0062-0      </t>
  </si>
  <si>
    <t xml:space="preserve">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  </t>
  </si>
  <si>
    <t>CF0612</t>
  </si>
  <si>
    <t xml:space="preserve">06.014.0064-0      </t>
  </si>
  <si>
    <t xml:space="preserve">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  </t>
  </si>
  <si>
    <t>CF0613</t>
  </si>
  <si>
    <t xml:space="preserve">06.014.0066-0      </t>
  </si>
  <si>
    <t xml:space="preserve">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  </t>
  </si>
  <si>
    <t>CF0622</t>
  </si>
  <si>
    <t xml:space="preserve">06.014.0100-1      </t>
  </si>
  <si>
    <t xml:space="preserve">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  </t>
  </si>
  <si>
    <t>CF0623</t>
  </si>
  <si>
    <t xml:space="preserve">06.014.0101-0      </t>
  </si>
  <si>
    <t xml:space="preserve">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  </t>
  </si>
  <si>
    <t>CF0625</t>
  </si>
  <si>
    <t xml:space="preserve">06.014.0105-0      </t>
  </si>
  <si>
    <t xml:space="preserve">CAIXA DE RALO ALVENARIA TIJOLO MACICO (7X10X20CM),PAREDES 1 VEZ (0,20M),(0,30X0,90X0,90)M,P/AG UAS PLUVIAIS,UTILIZANDO ARGAMASSA CIMENTO E AREIA,TRACO 1:4,SENDO PAREDES REVESTIDAS INTERNAMENTE C/MESMA ARGAMASSA,C/BASE CONCRETO SIMPLES FCK=10MPA E GRELHA FERRO FUNDIDO CLASSE C-250 CONF.ABNT NBR 10160,INCL.ESCAVACAO,REATERRO E REMOCAO MAT.EXCEDENTE ATE 20,00M  </t>
  </si>
  <si>
    <t>CF0626</t>
  </si>
  <si>
    <t xml:space="preserve">06.015.0010-0      </t>
  </si>
  <si>
    <t xml:space="preserve">POCO DE VISITA EM ALVENARIA DE BLOCOS DE CONCRETO(20X20X40CM),PAREDES 0,20M DE ESP.C/1,20X1,20X1,40M,P/COLETO R AGUAS PLUVIAIS 0,40 A 0,70M DE DIAM.UTILIZANDO ARG.CIM.AREIA,TRACO 1:4,SENDO PAREDES CHAPISCADAS E REVESTIDAS INTERNAMENTE C/ARG.,ENCHIMENTO BLOCOS E BASE EM CONCRETO SIMPLES,TAMPA DE CONCR.ARMADO,DEGRAUS FERRO FUNDIDO,INCL.FORN.TODOS OS MATERIAIS  </t>
  </si>
  <si>
    <t>CF0627</t>
  </si>
  <si>
    <t xml:space="preserve">06.015.0011-0      </t>
  </si>
  <si>
    <t xml:space="preserve">POCO DE VISITA EM ALVENARIA DE BLOCOS DE CONCRETO(20X20X40CM),EM PAREDES DE 0,20M DE ESP.C/1,30X1,30X1,40M,P/COLETO R DEAGUAS PLUVIAIS DE 0,80M DE DIAM.UTILIZ.ARG.CIM.AREIA,TRAC O 1:4,SENDO AS PAREDES REVESTIDAS INTERNAMENTE C/ARG.ENCHIMENTODOS BLOCOS E BASE EM CONCRETO SIMPLES,TAMPA DE CONCRETO ARMADO,DEGRAU DE FERRO FUNDIDO,INCL.FORN.DE TODOS OS MATERIAIS  </t>
  </si>
  <si>
    <t>CF0628</t>
  </si>
  <si>
    <t xml:space="preserve">06.015.0012-0      </t>
  </si>
  <si>
    <t xml:space="preserve">POCO DE VISITA EM ALVENARIA DE BLOCOS DE CONCRETO(20X20X40CM),PAREDES DE 0,20M DE ESP.C/1,40X1,40X1,50M,P/COLETO R AGUASPLUVIAIS DE 0,90M DE DIAM.UTILIZ.ARG.CIM.AREIA,TRAC O 1:4,SENDO PAREDES CHAPISCADAS E REVESTIDAS INTERNAMENTE C/ARG.ENCHIMENTO DOS BLOCOS E BASE EM CONCRETO SIMPLES,TAMPA CONCRETO ARMADO,DEGRAU FERRO FUNDIDO,INCL.FORN.DE TODOS OS MATERIAIS  </t>
  </si>
  <si>
    <t>CF0629</t>
  </si>
  <si>
    <t xml:space="preserve">06.015.0013-0      </t>
  </si>
  <si>
    <t xml:space="preserve">POCO DE VISITA EM ALVENARIA DE BLOCOS DE CONCRETO(20X20X40CM),EM PAREDES DE 0,20M DE ESP.C/1,50X1,50X1,60M,P/COLETO R DEAGUAS PLUVIAIS DE 1,00M DE DIAM.SENDO AS PAREDES CHAPISCADASE REVESTIDAS INTERNAMENTE C/ARGAMASSA,ENCHIMENTO DOS BLOCOSE BASE EM CONCRETO SIMPLES,TAMPA DE CONCRETO ARMADO,DEGRAUSDE FERRO FUNDIDO,INCL.FORNECIMENTO DE TODOS OS MATERIAIS  </t>
  </si>
  <si>
    <t>CF0630</t>
  </si>
  <si>
    <t xml:space="preserve">06.015.0014-0      </t>
  </si>
  <si>
    <t xml:space="preserve">POCO DE VISITA EM ALVENARIA DE BLOCOS DE CONCRETO(20X20X40CM),EM PAREDES DE 0,20M DE ESP.C/1,60X1,60X1,70M,P/COLETO R DEAGUAS PLUVIAIS DE 1,10M DE DIAM.SENDO AS PAREDES CHAPISCADASE REVESTIDAS INTERNAMENTE C/ARGAMASSA,ENCHIMENTO DOS BLOCOSE BASE EM CONCRETO SIMPLES,TAMPA DE CONCRETO ARMADO,DEGRAUSDE FERRO FUNDIDO,INCL.FORNECIMENTO DE TODOS OS MATERIAIS  </t>
  </si>
  <si>
    <t>CF0631</t>
  </si>
  <si>
    <t xml:space="preserve">06.015.0015-0      </t>
  </si>
  <si>
    <t xml:space="preserve">POCO DE VISITA EM ALVENARIA DE BLOCOS DE CONCRETO(20X20X40CM),EM PAREDES DE 0,20M DE ESP.C/1,70X1,70X1,80M,P/COLETO R DEAGUAS PLUVIAIS DE 1,20M DE DIAM.SENDO AS PAREDES CHAPISCADASE REVESTIDAS INTERNAMENTE C/ARGAMASSA,ENCHIMENTO DOS BLOCOSE BASE EM CONCRETO SIMPLES,TAMPA DE CONCRETO ARMADO,DEGRAUSDE FERRO FUNDIDO,INCL.FORNECIMENTO DE TODOS OS MATERIAIS  </t>
  </si>
  <si>
    <t>CF0632</t>
  </si>
  <si>
    <t xml:space="preserve">06.015.0016-0      </t>
  </si>
  <si>
    <t xml:space="preserve">POCO DE VISITA EM ALVENARIA DE BLOCOS DE CONCRETO(20X20X40CM),EM PAREDES DE 0,20M DE ESP.C/2,00X2,00X2,10M,P/COLETO R DEAGUAS PLUVIAIS DE 1,50M DE DIAM.SENDO AS PAREDES CHAPISCADASE REVESTIDAS INTERNAMENTE C/ARGAMASSA,ENCHIMENTO DOS BLOCOSE BASE EM CONCRETO SIMPLES,TAMPA DE CONCRETO ARMADO,DEGRAUSDE FERRO FUNDIDO,INCL.FORNECIMENTO DE TODOS OS MATERIAIS  </t>
  </si>
  <si>
    <t>CF0633</t>
  </si>
  <si>
    <t xml:space="preserve">06.015.0030-0      </t>
  </si>
  <si>
    <t xml:space="preserve">CAIXA DE RALO ALVENARIA BLOCOS CONCRETO (20X20X40CM),PAREDES DE 0,20M DE ESP.,(0,30X0,90X0,90)M,P/AGUAS PLUVIAIS,SENDO PAREDES CHAPISCADAS E REVESTIDAS INTERNAMENTE C/ARGAMASSA,ENCHIMENTO BLOCOS E BASE EM CONCRETO SIMPLES FCK=10MPA E GRELHADE FERRO FUNDIDO CLASSE C-250 CONFORME ABNT NBR 10160,INCLUSIVE FORNECIMENTO DE TODOS OS MATERIAIS  </t>
  </si>
  <si>
    <t>CF0634</t>
  </si>
  <si>
    <t xml:space="preserve">06.015.0031-0      </t>
  </si>
  <si>
    <t xml:space="preserve">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  </t>
  </si>
  <si>
    <t>CF0639</t>
  </si>
  <si>
    <t xml:space="preserve">06.016.0008-0      </t>
  </si>
  <si>
    <t xml:space="preserve">TAMPAO COMPLETO DE FERRO FUNDIDO NODULAR,TIPO QUADRADO,MEDINDO APROXIMADAMENTE (20X20)CM,ARTICULADO,CLASSE B125,CONFORMEABNT NBR 10160,ASSENTADO COM ARGAMASSA DE CIMENTO E AREIA,NO TRACO 1:4 EM VOLUME.FORNECIMENTO E ASSENTAMENTO  </t>
  </si>
  <si>
    <t>CF0640</t>
  </si>
  <si>
    <t xml:space="preserve">06.016.0009-0      </t>
  </si>
  <si>
    <t xml:space="preserve">TAMPAO COMPLETO DE FERRO FUNDIDO NODULAR,ARTICULADO,PARA CAIXA DE INSPECAO OU SEMELHANTE,MEDINDO APROXIMADAMENTE (60X50)CM,CLASSE B125,CONFORME ABNT NBR 10160,ASSENTADO COM ARGAMASSA DE CIMENTO E AREIA,NO TRACO 1:4 EM VOLUME.FORNECIMENTO EASSENTAMENTO  </t>
  </si>
  <si>
    <t>CF0641</t>
  </si>
  <si>
    <t xml:space="preserve">06.016.0010-0      </t>
  </si>
  <si>
    <t xml:space="preserve">GRELHA COM CAIXILHO (RALO PARA SARJETA) DE FERRO FUNDIDO NODULAR,ARTICULADA,DIMENSOES APROXIMADAS DE (30X90)CM,CLASSE C-250,CONFORME ABNT NBR 10160,ASSENTADA COM ARGAMASSA DE CIMENTO E AREIA,NO TRACO 1:4 EM VOLUME.FORNECIMENTO E ASSENTAMENTO  </t>
  </si>
  <si>
    <t>CF0642</t>
  </si>
  <si>
    <t xml:space="preserve">06.016.0011-0      </t>
  </si>
  <si>
    <t xml:space="preserve">GRELHA COM CAIXILHO,(RALO PARA SARJETA) DE FERRO FUNDIDO NODULAR,ARTICULADA,DIMENSOES APROXIMADAS DE (30X90)CM,CLASSE B-125,CONFORME ABNT NBR 10160,ASSENTADA COM ARGAMASSA DE CIMENTO E AREIA,NO TRACO 1:4 EM VOLUME.FORNECIMENTO E ASSENTAMENTO  </t>
  </si>
  <si>
    <t>CF0645</t>
  </si>
  <si>
    <t xml:space="preserve">06.016.0016-0      </t>
  </si>
  <si>
    <t xml:space="preserve">TAMPAO DE FERRO FUNDIDO NODULAR RETANGULAR,PARA CAIXAS E POCOS DE VISITA ESPECIAIS,TIPO TS (TRES SECOES),ARTICULADO,ABERTURA TOTAL DE APROXIMADAMENTE (900X1500)MM,CLASSE D400,CONFORME ABNT NBR 10160,ASSENTADO COM ARGAMASSA DE CIMENTO E AREIA,NO TRACO 1:4 EM VOLUME.FORNECIMENTO E ASSENTAMENTO  </t>
  </si>
  <si>
    <t>CF0646</t>
  </si>
  <si>
    <t xml:space="preserve">06.016.0030-0      </t>
  </si>
  <si>
    <t xml:space="preserve">TAMPAO COMPLETO DE FERRO FUNDIDO NODULAR,ARTICULADO,PARA CAIXA TIPO R1,PADRAO TELEBRAS,CLASSE B125,CONFORME ABNT NBR 10160,ASSENTADO COM ARGAMASSA DE CIMENTO E AREIA,NO TRACO 1:4 EM VOLUME.FORNECIMENTO E ASSENTAMENTO  </t>
  </si>
  <si>
    <t>CF0647</t>
  </si>
  <si>
    <t xml:space="preserve">06.016.0031-0      </t>
  </si>
  <si>
    <t xml:space="preserve">TAMPAO COMPLETO DE FERRO FUNDIDO NODULAR,ARTICULADO,PARA CAIXA TIPO R2,PADRAO TELEBRAS,CLASSE B125,CONFORME ABNT NBR 10160,ASSENTADO COM ARGAMASSA DE CIMENTO E AREIA,NO TRACO 1:4 EM VOLUME.FORNECIMENTO E ASSENTAMENTO  </t>
  </si>
  <si>
    <t>CF0648</t>
  </si>
  <si>
    <t xml:space="preserve">06.016.0032-0      </t>
  </si>
  <si>
    <t xml:space="preserve">TAMPAO COMPLETO DE FERRO FUNDIDO NODULAR,ARTICULADO,PARA CAIXA TIPO R3,PADRAO TELEBRAS,CLASSE B125,CONFORME ABNT NBR 10160,ASSENTADO COM ARGAMASSA DE CIMENTO E AREIA,NO TRACO 1:4 EM VOLUME.FORNECIMENTO E ASSENTAMENTO  </t>
  </si>
  <si>
    <t>CF0651</t>
  </si>
  <si>
    <t xml:space="preserve">06.016.0050-0      </t>
  </si>
  <si>
    <t xml:space="preserve">GRELHA PARA CANALETA DE FERRO FUNDIDO,COM CAIXILHO,COM (15X50)CM,CONFORME ABNT NBR 10160.FORNECIMENTO E ASSENTAMENTO  </t>
  </si>
  <si>
    <t>CF0652</t>
  </si>
  <si>
    <t xml:space="preserve">06.016.0051-0      </t>
  </si>
  <si>
    <t xml:space="preserve">GRELHA PARA CANALETA DE FERRO FUNDIDO,COM CAIXILHO,COM (20X50)CM,CONFORME ABNT NBR 10160.FORNECIMENTO E ASSENTAMENTO  </t>
  </si>
  <si>
    <t>CF0653</t>
  </si>
  <si>
    <t xml:space="preserve">06.016.0052-0      </t>
  </si>
  <si>
    <t xml:space="preserve">GRELHA PARA CANALETA DE FERRO FUNDIDO,COM CAIXILHO,COM (30X100)CM,CONFORME ABNT NBR 10160.FORNECIMENTO E ASSENTAMENTO  </t>
  </si>
  <si>
    <t>CF0654</t>
  </si>
  <si>
    <t xml:space="preserve">06.016.0053-0      </t>
  </si>
  <si>
    <t xml:space="preserve">GRELHA PARA CANALETA DE FERRO FUNDIDO,COM CAIXILHO,COM (40X100)CM,CONFORME ABNT NBR 10160.FORNECIMENTO E ASSENTAMENTO  </t>
  </si>
  <si>
    <t>CF0655</t>
  </si>
  <si>
    <t xml:space="preserve">06.016.0060-0      </t>
  </si>
  <si>
    <t xml:space="preserve">CAIXA DE PASSEIO DE FºFº,PARA REGISTRO,COM PESO TOTAL DE 28KG,PADRAO CEDAE(T-34),CARGA MINIMA PARA TESTE 6T,RESISTENCIAMAXIMA DE ROMPIMENTO 7,5T E FLECHA RESIDUAL MAXIMA DE 13MM,ASSENTADA COM ARGAMASSA DE CIMENTO E AREIA,NO TRACO 1:4 EM VOLUME.FORNECIMENTO E ASSENTAMENTO  </t>
  </si>
  <si>
    <t>CF0656</t>
  </si>
  <si>
    <t xml:space="preserve">06.016.0061-0      </t>
  </si>
  <si>
    <t xml:space="preserve">CAIXA DE RUA COMPLETA DE FERRO FUNDIDO,PESO TOTAL DE 54KG,COM CAPACIDADE DE CARGA DE 15T,PARA REGISTRO PADRAO CEDAE,ASSENTADA COM ARGAMASSA DE CIMENTO E AREIA NO TRACO 1:4 EM VOLUME.FORNECIMENTO E ASSENTAMENTO  </t>
  </si>
  <si>
    <t>CF0657</t>
  </si>
  <si>
    <t xml:space="preserve">06.016.0080-0      </t>
  </si>
  <si>
    <t xml:space="preserve">DEGRAU DE FERRO FUNDIDO,FORMATO U,FIXADO EM CONCRETO.FORNECIMENTO E COLOCACAO  </t>
  </si>
  <si>
    <t>CF0660</t>
  </si>
  <si>
    <t xml:space="preserve">06.016.0100-0      </t>
  </si>
  <si>
    <t xml:space="preserve">TAMPAO DE FERRO FUNDIDO NODULAR MISTO (FERRO FUNDIDO E CONCRETO,EXCLUSIVE ESTE),ARTICULADO,TIPO PESADO,DE 0,60M DE DIAMETRO,ASSENTADO COM ARGAMASSA DE CIMENTO E AREIA,NO TRACO 1:4EM VOLUME.FORNECIMENTO E ASSENTAMENTO  </t>
  </si>
  <si>
    <t>CF0661</t>
  </si>
  <si>
    <t xml:space="preserve">06.016.0105-0      </t>
  </si>
  <si>
    <t xml:space="preserve">TAMPAO DE FERRO FUNDIDO NODULAR MISTO (FERRO FUNDIDO E CONCRETO,EXCLUSIVE ESTE),ARTICULADO,TIPO LEVE,DE 0,60M DE DIAMETRO,ASSENTADO COM ARGAMASSA DE CIMENTO E AREIA,NO TRACO 1:4 EMVOLUME.FORNECIMENTO E ASSENTAMENTO  </t>
  </si>
  <si>
    <t>CF0662</t>
  </si>
  <si>
    <t xml:space="preserve">06.017.0001-0      </t>
  </si>
  <si>
    <t xml:space="preserve">POCO DE VISITA,DE ANEIS DE CONCRETO PRE-MOLDADOS,PARA ESGOTOS SANITARIOS,SEGUNDO ESPECIFICACOES DA CEDAE,INCLUSIVE DEGRAUS,EXCLUSIVE TAMPAO DE FERRO FUNDIDO,COM PROFUNDIDADE DE 0,60M  </t>
  </si>
  <si>
    <t>CF0663</t>
  </si>
  <si>
    <t xml:space="preserve">06.017.0002-0      </t>
  </si>
  <si>
    <t xml:space="preserve">POCO DE VISITA,DE ANEIS DE CONCRETO PRE-MOLDADOS,PARA ESGOTOS SANITARIOS,SEGUNDO ESPECIFICACOES DA CEDAE,INCLUSIVE DEGRAUS,EXCLUSIVE TAMPAO DE FERRO FUNDIDO,COM PROFUNDIDADE DE 0,80M  </t>
  </si>
  <si>
    <t>CF0664</t>
  </si>
  <si>
    <t xml:space="preserve">06.017.0003-0      </t>
  </si>
  <si>
    <t xml:space="preserve">POCO DE VISITA,DE ANEIS DE CONCRETO PRE-MOLDADOS,PARA ESGOTOS SANITARIOS,SEGUNDO ESPECIFICACOES DA CEDAE,INCLUSIVE DEGRAUS,EXCLUSIVE TAMPAO DE FERRO FUNDIDO,COM PROFUNDIDADE DE 1,00M  </t>
  </si>
  <si>
    <t>CF0665</t>
  </si>
  <si>
    <t xml:space="preserve">06.017.0004-0      </t>
  </si>
  <si>
    <t xml:space="preserve">POCO DE VISITA,DE ANEIS DE CONCRETO PRE-MOLDADOS,PARA ESGOTOS SANITARIOS,SEGUNDO ESPECIFICACOES DA CEDAE,INCLUSIVE DEGRAUS,EXCLUSIVE TAMPAO DE FERRO FUNDIDO,COM PROFUNDIDADE DE 1,05M  </t>
  </si>
  <si>
    <t>CF0666</t>
  </si>
  <si>
    <t xml:space="preserve">06.017.0005-0      </t>
  </si>
  <si>
    <t xml:space="preserve">POCO DE VISITA,DE ANEIS DE CONCRETO PRE-MOLDADOS,PARA ESGOTOS SANITARIOS,SEGUNDO ESPECIFICACOES DA CEDAE,INCLUSIVE DEGRAUS,EXCLUSIVE TAMPAO DE FERRO FUNDIDO,COM PROFUNDIDADE DE 1,20M  </t>
  </si>
  <si>
    <t>CF0667</t>
  </si>
  <si>
    <t xml:space="preserve">06.017.0006-0      </t>
  </si>
  <si>
    <t xml:space="preserve">POCO DE VISITA,DE ANEIS DE CONCRETO PRE-MOLDADOS,PARA ESGOTOS SANITARIOS,SEGUNDO ESPECIFICACOES DA CEDAE,INCLUSIVE DEGRAUS,EXCLUSIVE TAMPAO DE FERRO FUNDIDO,COM PROFUNDIDADE DE 1,40M  </t>
  </si>
  <si>
    <t>CF0668</t>
  </si>
  <si>
    <t xml:space="preserve">06.017.0007-0      </t>
  </si>
  <si>
    <t xml:space="preserve">POCO DE VISITA,DE ANEIS DE CONCRETO PRE-MOLDADOS,PARA ESGOTOS SANITARIOS,SEGUNDO ESPECIFICACOES DA CEDAE,INCLUSIVE DEGRAUS,EXCLUSIVE TAMPAO DE FERRO FUNDIDO,COM PROFUNDIDADE DE 1,50M  </t>
  </si>
  <si>
    <t>CF0669</t>
  </si>
  <si>
    <t xml:space="preserve">06.017.0008-0      </t>
  </si>
  <si>
    <t xml:space="preserve">POCO DE VISITA,DE ANEIS DE CONCRETO PRE-MOLDADOS,PARA ESGOTOS SANITARIOS,SEGUNDO ESPECIFICACOES DA CEDAE,INCLUSIVE DEGRAUS,EXCLUSIVE TAMPAO DE FERRO FUNDIDO,COM PROFUNDIDADE DE 1,60M  </t>
  </si>
  <si>
    <t>CF0670</t>
  </si>
  <si>
    <t xml:space="preserve">06.017.0009-0      </t>
  </si>
  <si>
    <t xml:space="preserve">POCO DE VISITA,DE ANEIS DE CONCRETO PRE-MOLDADOS,PARA ESGOTOS SANITARIOS,SEGUNDO ESPECIFICACOES DA CEDAE,INCLUSIVE DEGRAUS,EXCLUSIVE TAMPAO DE FERRO FUNDIDO,COM PROFUNDIDADE DE 1,70M  </t>
  </si>
  <si>
    <t>CF0671</t>
  </si>
  <si>
    <t xml:space="preserve">06.017.0010-0      </t>
  </si>
  <si>
    <t xml:space="preserve">POCO DE VISITA,DE ANEIS DE CONCRETO PRE-MOLDADOS,PARA ESGOTOS SANITARIOS,SEGUNDO ESPECIFICACOES DA CEDAE,INCLUSIVE DEGRAUS,EXCLUSIVE TAMPAO DE FERRO FUNDIDO,COM PROFUNDIDADE DE 2,00M  </t>
  </si>
  <si>
    <t>CF0672</t>
  </si>
  <si>
    <t xml:space="preserve">06.017.0011-0      </t>
  </si>
  <si>
    <t xml:space="preserve">POCO DE VISITA,DE ANEIS DE CONCRETO PRE-MOLDADOS,PARA ESGOTOS SANITARIOS,SEGUNDO ESPECIFICACOES DA CEDAE,INCLUSIVE DEGRAUS,EXCLUSIVE TAMPAO DE FERRO FUNDIDO,COM PROFUNDIDADE DE 2,30M  </t>
  </si>
  <si>
    <t>CF0673</t>
  </si>
  <si>
    <t xml:space="preserve">06.017.0012-0      </t>
  </si>
  <si>
    <t xml:space="preserve">POCO DE VISITA,DE ANEIS DE CONCRETO PRE-MOLDADOS,PARA ESGOTOS SANITARIOS,SEGUNDO ESPECIFICACOES DA CEDAE,INCLUSIVE DEGRAUS,EXCLUSIVE TAMPAO DE FERRO FUNDIDO,COM PROFUNDIDADE DE 2,60M  </t>
  </si>
  <si>
    <t>CF0674</t>
  </si>
  <si>
    <t xml:space="preserve">06.017.0013-0      </t>
  </si>
  <si>
    <t xml:space="preserve">POCO DE VISITA,DE ANEIS DE CONCRETO PRE-MOLDADOS,PARA ESGOTOS SANITARIOS,SEGUNDO ESPECIFICACOES DA CEDAE,INCLUSIVE DEGRAUS,EXCLUSIVE TAMPAO DE FERRO FUNDIDO,COM PROFUNDIDADE DE 2,90M  </t>
  </si>
  <si>
    <t>CF0675</t>
  </si>
  <si>
    <t xml:space="preserve">06.017.0014-0      </t>
  </si>
  <si>
    <t xml:space="preserve">POCO DE VISITA,DE ANEIS DE CONCRETO PRE-MOLDADOS,PARA ESGOTOS SANITARIOS,SEGUNDO ESPECIFICACOES DA CEDAE,INCLUSIVE DEGRAUS,EXCLUSIVE TAMPAO DE FERRO FUNDIDO,COM PROFUNDIDADE DE 3,20M  </t>
  </si>
  <si>
    <t>CF0676</t>
  </si>
  <si>
    <t xml:space="preserve">06.017.0015-0      </t>
  </si>
  <si>
    <t xml:space="preserve">POCO DE VISITA,DE ANEIS DE CONCRETO PRE-MOLDADOS,PARA ESGOTOS SANITARIOS,SEGUNDO ESPECIFICACOES DA CEDAE,INCLUSIVE DEGRAUS,EXCLUSIVE TAMPAO DE FERRO FUNDIDO,COM PROFUNDIDADE DE 3,50M  </t>
  </si>
  <si>
    <t>CF0677</t>
  </si>
  <si>
    <t xml:space="preserve">06.017.0016-0      </t>
  </si>
  <si>
    <t xml:space="preserve">POCO DE VISITA,DE ANEIS DE CONCRETO PRE-MOLDADOS,PARA ESGOTOS SANITARIOS,SEGUNDO ESPECIFICACOES DA CEDAE,INCLUSIVE DEGRAUS,EXCLUSIVE TAMPAO DE FERRO FUNDIDO,COM PROFUNDIDADE DE 3,80M  </t>
  </si>
  <si>
    <t>CF0678</t>
  </si>
  <si>
    <t xml:space="preserve">06.017.0017-0      </t>
  </si>
  <si>
    <t xml:space="preserve">POCO DE VISITA,DE ANEIS DE CONCRETO PRE-MOLDADOS,PARA ESGOTOS SANITARIOS,SEGUNDO ESPECIFICACOES DA CEDAE,INCLUSIVE DEGRAUS,EXCLUSIVE TAMPAO DE FERRO FUNDIDO,COM PROFUNDIDADE DE 4,10M  </t>
  </si>
  <si>
    <t>CF0679</t>
  </si>
  <si>
    <t xml:space="preserve">06.017.0018-0      </t>
  </si>
  <si>
    <t xml:space="preserve">POCO DE VISITA,DE ANEIS DE CONCRETO PRE-MOLDADOS,PARA ESGOTOS SANITARIOS,SEGUNDO ESPECIFICACOES DA CEDAE,INCLUSIVE DEGRAUS,EXCLUSIVE TAMPAO DE FERRO FUNDIDO,COM PROFUNDIDADE DE 4,40M  </t>
  </si>
  <si>
    <t>CF0680</t>
  </si>
  <si>
    <t xml:space="preserve">06.017.0019-0      </t>
  </si>
  <si>
    <t xml:space="preserve">POCO DE VISITA,DE ANEIS DE CONCRETO PRE-MOLDADOS,PARA ESGOTOS SANITARIOS,SEGUNDO ESPECIFICACOES DA CEDAE,INCLUSIVE DEGRAUS,EXCLUSIVE TAMPAO DE FERRO FUNDIDO,COM PROFUNDIDADE DE 4,70M  </t>
  </si>
  <si>
    <t>CF0681</t>
  </si>
  <si>
    <t xml:space="preserve">06.017.0020-0      </t>
  </si>
  <si>
    <t xml:space="preserve">POCO DE VISITA,DE ANEIS DE CONCRETO PRE-MOLDADOS,PARA ESGOTOS SANITARIOS,SEGUNDO ESPECIFICACOES DA CEDAE,INCLUSIVE DEGRAUS,EXCLUSIVE TAMPAO DE FERRO FUNDIDO,COM PROFUNDIDADE DE 5,00M  </t>
  </si>
  <si>
    <t>CF0682</t>
  </si>
  <si>
    <t xml:space="preserve">06.017.0021-0      </t>
  </si>
  <si>
    <t xml:space="preserve">POCO DE VISITA,DE ANEIS DE CONCRETO PRE-MOLDADOS,PARA ESGOTOS SANITARIOS,SEGUNDO ESPECIFICACOES DA CEDAE,INCLUSIVE DEGRAUS,EXCLUSIVE TAMPAO DE FERRO FUNDIDO,COM PROFUNDIDADE DE 5,30M  </t>
  </si>
  <si>
    <t>CF0683</t>
  </si>
  <si>
    <t xml:space="preserve">06.017.0022-0      </t>
  </si>
  <si>
    <t xml:space="preserve">POCO DE VISITA,DE ANEIS DE CONCRETO PRE-MOLDADOS,PARA ESGOTOS SANITARIOS,SEGUNDO ESPECIFICACOES DA CEDAE,INCLUSIVE DEGRAUS,EXCLUSIVE TAMPAO DE FERRO FUNDIDO,COM PROFUNDIDADE DE 5,60M  </t>
  </si>
  <si>
    <t>CF0684</t>
  </si>
  <si>
    <t xml:space="preserve">06.017.0023-0      </t>
  </si>
  <si>
    <t xml:space="preserve">POCO DE VISITA,DE ANEIS DE CONCRETO PRE-MOLDADOS,PARA ESGOTOS SANITARIOS,SEGUNDO ESPECIFICACOES DA CEDAE,INCLUSIVE DEGRAUS,EXCLUSIVE TAMPAO DE FERRO FUNDIDO,COM PROFUNDIDADE DE 5,90M  </t>
  </si>
  <si>
    <t>CF0685</t>
  </si>
  <si>
    <t xml:space="preserve">06.017.0024-0      </t>
  </si>
  <si>
    <t xml:space="preserve">POCO DE VISITA,DE ANEIS DE CONCRETO PRE-MOLDADOS,PARA ESGOTOS SANITARIOS,SEGUNDO ESPECIFICACOES DA CEDAE,INCLUSIVE DEGRAUS,EXCLUSIVE TAMPAO DE FERRO FUNDIDO,COM PROFUNDIDADE DE 6,20M  </t>
  </si>
  <si>
    <t>CF0686</t>
  </si>
  <si>
    <t xml:space="preserve">06.017.0025-0      </t>
  </si>
  <si>
    <t xml:space="preserve">POCO DE VISITA,DE ANEIS DE CONCRETO PRE-MOLDADOS,PARA ESGOTOS SANITARIOS,SEGUNDO ESPECIFICACOES DA CEDAE,INCLUSIVE DEGRAUS,EXCLUSIVE TAMPAO DE FERRO FUNDIDO,COM PROFUNDIDADE DE 6,50M  </t>
  </si>
  <si>
    <t>CF0687</t>
  </si>
  <si>
    <t xml:space="preserve">06.017.0026-0      </t>
  </si>
  <si>
    <t xml:space="preserve">POCO DE VISITA,DE ANEIS DE CONCRETO PRE-MOLDADOS,PARA ESGOTOS SANITARIOS,SEGUNDO ESPECIFICACOES DA CEDAE,INCLUSIVE DEGRAUS,EXCLUSIVE TAMPAO DE FERRO FUNDIDO,COM PROFUNDIDADE DE 6,80M  </t>
  </si>
  <si>
    <t>CF0688</t>
  </si>
  <si>
    <t xml:space="preserve">06.017.0027-0      </t>
  </si>
  <si>
    <t xml:space="preserve">POCO DE VISITA,DE ANEIS DE CONCRETO PRE-MOLDADOS,PARA ESGOTOS SANITARIOS,SEGUNDO ESPECIFICACOES DA CEDAE,INCLUSIVE DEGRAUS,EXCLUSIVE TAMPAO DE FERRO FUNDIDO,COM PROFUNDIDADE DE 7,10M  </t>
  </si>
  <si>
    <t>CF0689</t>
  </si>
  <si>
    <t xml:space="preserve">06.017.0040-0      </t>
  </si>
  <si>
    <t xml:space="preserve">BASE E FUNDO DE CONCRETO SIMPLES,PARA POCOS DE VISITA,PADRAO CEDAE,DE ANEIS PRE-MOLDADOS COM DIAMETRO DE 600MM,INCLUSIVEMAO-DE-OBRA E MATERIAL  </t>
  </si>
  <si>
    <t>CF0690</t>
  </si>
  <si>
    <t xml:space="preserve">06.017.0041-0      </t>
  </si>
  <si>
    <t xml:space="preserve">BASE E FUNDO DE CONCRETO SIMPLES,PARA POCOS DE VISITA,PADRAO CEDAE,DE ANEIS PRE-MOLDADOS COM DIAMETRO DE 1100MM,INCLUSIVE MAO-DE-OBRA E MATERIAL,INCLUSIVE LAJE DE REDUCAO DE CONCRETO ARMADO  </t>
  </si>
  <si>
    <t>CF0691</t>
  </si>
  <si>
    <t xml:space="preserve">06.018.0001-0      </t>
  </si>
  <si>
    <t xml:space="preserve">CAIXA DE ANEIS PRE-MOLDADOS DE CONCRETO,TIPO "C",PADRAO CEDAE,PARA REGISTROS ATE 200MM  </t>
  </si>
  <si>
    <t>CF0692</t>
  </si>
  <si>
    <t xml:space="preserve">06.018.0002-0      </t>
  </si>
  <si>
    <t xml:space="preserve">CAIXA DE ANEIS PRE-MOLDADOS DE CONCRETO,TIPO "D",PADRAO CEDAE,PARA REGISTROS DE DIAMETRO DE 250 A 600MM  </t>
  </si>
  <si>
    <t>CF0693</t>
  </si>
  <si>
    <t xml:space="preserve">06.018.0003-0      </t>
  </si>
  <si>
    <t xml:space="preserve">CAIXA DE ANEIS PRE-MOLDADOS DE CONCRETO,TIPO "B",PADRAO CEDAE PARA VENTOSAS  </t>
  </si>
  <si>
    <t>CF0694</t>
  </si>
  <si>
    <t xml:space="preserve">06.018.0005-0      </t>
  </si>
  <si>
    <t xml:space="preserve">PAREDE CILINDRICA DE ANEIS PRE-MOLDADOS DE CONCRETO ARMADO,PARA CAIXAS DE INSPECAO E SIMILARES,DIAMETRO INTERNO DE 2,00M  </t>
  </si>
  <si>
    <t>CF0695</t>
  </si>
  <si>
    <t xml:space="preserve">06.020.0515-0      </t>
  </si>
  <si>
    <t xml:space="preserve">MONTAGEM E ASSENTAMENTO DE TUBULACAO DE CHAPA DE ACO DE 3/16" DE ESPESSURA,COM 6,00M DE COMPRIMENTO E 150MM DE DIAMETRO.INCLUSIVE SOLDA E REVESTIMENTO DAS JUNTAS,EXCLUSIVE FORNECIMENTO DOS TUBOS E DOS MATERIAIS DE REVESTIMENTO DAS JUNTAS  </t>
  </si>
  <si>
    <t>CF0696</t>
  </si>
  <si>
    <t xml:space="preserve">06.020.0516-0      </t>
  </si>
  <si>
    <t xml:space="preserve">MONTAGEM E ASSENTAMENTO DE TUBULACAO DE CHAPA DE ACO DE 3/16" DE ESPESSURA,COM 6,00M DE COMPRIMENTO E 200MM DE DIAMETRO,INCLUSIVE SOLDA E REVESTIMENTO DAS JUNTAS,EXCLUSIVE FORNECIMENTO DOS TUBOS E DOS MATERIAIS DE REVESTIMENTO DAS JUNTAS  </t>
  </si>
  <si>
    <t>CF0697</t>
  </si>
  <si>
    <t xml:space="preserve">06.020.0517-0      </t>
  </si>
  <si>
    <t xml:space="preserve">MONTAGEM E ASSENTAMENTO DE TUBULACAO DE CHAPA DE ACO DE 3/16" DE ESPESSURA,COM 6,00M DE COMPRIMENTO E 250MM DE DIAMETRO,INCLUSIVE SOLDA E REVESTIMENTO DAS JUNTAS,EXCLUSIVE FORNECIMENTO DOS TUBOS E DOS MATERIAIS DE REVESTIMENTO DAS JUNTAS  </t>
  </si>
  <si>
    <t>CF0698</t>
  </si>
  <si>
    <t xml:space="preserve">06.020.0518-0      </t>
  </si>
  <si>
    <t xml:space="preserve">MONTAGEM E ASSENTAMENTO DE TUBULACAO DE CHAPA DE ACO DE 3/16" DE ESPESSURA,COM 6,00M DE COMPRIMENTO E 300MM DE DIAMETRO,INCLUSIVE SOLDA E REVESTIMENTO DAS JUNTAS,EXCLUSIVE FORNECIMENTO DOS TUBOS E DOS MATERIAIS DE REVESTIMENTO DAS JUNTAS  </t>
  </si>
  <si>
    <t>CF0699</t>
  </si>
  <si>
    <t xml:space="preserve">06.020.0519-0      </t>
  </si>
  <si>
    <t xml:space="preserve">MONTAGEM E ASSENTAMENTO DE TUBULACAO DE CHAPA DE ACO DE 3/16" DE ESPESSURA,COM 6,00M DE COMPRIMENTO E 350MM DE DIAMETRO,INCLUSIVE SOLDA E REVESTIMENTO DAS JUNTAS,EXCLUSIVE FORNECIMENTO DOS TUBOS E DOS MATERIAIS DE REVESTIMENTO DAS JUNTAS  </t>
  </si>
  <si>
    <t>CF0700</t>
  </si>
  <si>
    <t xml:space="preserve">06.020.0520-0      </t>
  </si>
  <si>
    <t xml:space="preserve">MONTAGEM E ASSENTAMENTO DE TUBULACAO DE CHAPA DE ACO DE 3/16" DE ESPESSURA,COM 6,00M DE COMPRIMENTO E 400MM DE DIAMETRO,INCLUSIVE SOLDA E REVESTIMENTO DAS JUNTAS,EXCLUSIVE FORNECIMENTO DOS TUBOS E DOS MATERIAIS DE REVESTIMENTO DAS JUNTAS  </t>
  </si>
  <si>
    <t>CF0701</t>
  </si>
  <si>
    <t xml:space="preserve">06.020.0525-0      </t>
  </si>
  <si>
    <t xml:space="preserve">MONTAGEM E ASSENTAMENTO DE TUBULACAO DE CHAPA DE ACO DE 1/4" DE ESPESSURA,COM 6,00M DE COMPRIMENTO E 150MM DE DIAMETRO,INCLUSIVE SOLDA E REVESTIMENTO DAS JUNTAS,EXCLUSIVE FORNECIMENTO DOS TUBOS E DOS MATERIAIS DE REVESTIMENTO DAS JUNTAS  </t>
  </si>
  <si>
    <t>CF0702</t>
  </si>
  <si>
    <t xml:space="preserve">06.020.0526-0      </t>
  </si>
  <si>
    <t xml:space="preserve">MONTAGEM E ASSENTAMENTO DE TUBULACAO DE CHAPA DE ACO DE 1/4" DE ESPESSURA,COM 6,00M DE COMPRIMENTO E 200MM DE DIAMETRO,INCLUSIVE SOLDA E REVESTIMENTO DAS JUNTAS,EXCLUSIVE FORNECIMENTO DOS TUBOS E DOS MATERIAIS DE REVESTIMENTO DAS JUNTAS  </t>
  </si>
  <si>
    <t>CF0703</t>
  </si>
  <si>
    <t xml:space="preserve">06.020.0527-0      </t>
  </si>
  <si>
    <t xml:space="preserve">MONTAGEM E ASSENTAMENTO DE TUBULACAO DE CHAPA DE ACO DE 1/4" DE ESPESSURA,COM 6,00M DE COMPRIMENTO E 250MM DE DIAMETRO,INCLUSIVE SOLDA E REVESTIMENTO DAS JUNTAS,EXCLUSIVE FORNECIMENTO DOS TUBOS E DOS MATERIAIS DE REVESTIMENTO DAS JUNTAS  </t>
  </si>
  <si>
    <t>CF0704</t>
  </si>
  <si>
    <t xml:space="preserve">06.020.0528-0      </t>
  </si>
  <si>
    <t xml:space="preserve">MONTAGEM E ASSENTAMENTO DE TUBULACAO DE CHAPA DE ACO DE 1/4" DE ESPESSURA,COM 6,00M DE COMPRIMENTO E 300MM DE DIAMETRO,INCLUSIVE SOLDA E REVESTIMENTO DAS JUNTAS,EXCLUSIVE FORNECIMENTO DOS TUBOS E DOS MATERIAIS DE REVESTIMENTO DAS JUNTAS  </t>
  </si>
  <si>
    <t>CF0705</t>
  </si>
  <si>
    <t xml:space="preserve">06.020.0529-0      </t>
  </si>
  <si>
    <t xml:space="preserve">MONTAGEM E ASSENTAMENTO DE TUBULACAO DE CHAPA DE ACO DE 1/4" DE ESPESSURA,COM 6,00M DE COMPRIMENTO E 350MM DE DIAMETRO,INCLUSIVE SOLDA E REVESTIMENTO DAS JUNTAS,EXCLUSIVE FORNECIMENTO DOS TUBOS E DOS MATERIAIS DE REVESTIMENTO DAS JUNTAS  </t>
  </si>
  <si>
    <t>CF0706</t>
  </si>
  <si>
    <t xml:space="preserve">06.020.0530-0      </t>
  </si>
  <si>
    <t xml:space="preserve">MONTAGEM E ASSENTAMENTO DE TUBULACAO DE CHAPA DE ACO DE 1/4" DE ESPESSURA,COM 6,00M DE COMPRIMENTO E 400MM DE DIAMETRO,INCLUSIVE SOLDA E REVESTIMENTO DAS JUNTAS,EXCLUSIVE FORNECIMENTO DOS TUBOS E DOS MATERIAIS DE REVESTIMENTO DAS JUNTAS  </t>
  </si>
  <si>
    <t>CF0707</t>
  </si>
  <si>
    <t xml:space="preserve">06.020.0531-0      </t>
  </si>
  <si>
    <t xml:space="preserve">MONTAGEM E ASSENTAMENTO DE TUBULACAO DE CHAPA DE ACO DE 1/4" DE ESPESSURA,COM 6,00M DE COMPRIMENTO E 450MM DE DIAMETRO,INCLUSIVE SOLDA E REVESTIMENTO DAS JUNTAS,EXCLUSIVE FORNECIMENTO DOS TUBOS E DOS MATERIAIS DE REVESTIMENTO DAS JUNTAS  </t>
  </si>
  <si>
    <t>CF0708</t>
  </si>
  <si>
    <t xml:space="preserve">06.020.0534-0      </t>
  </si>
  <si>
    <t xml:space="preserve">MONTAGEM E ASSENTAMENTO DE TUBULACAO DE CHAPA DE ACO DE 1/4" DE ESPESSURA,COM 6,00M DE COMPRIMENTO E 500MM DE DIAMETRO,INCLUSIVE SOLDA E REVESTIMENTO DAS JUNTAS,EXCLUSIVE FORNECIMENTO DOS TUBOS E DOS MATERIAIS DE REVESTIMENTO DAS JUNTAS  </t>
  </si>
  <si>
    <t>CF0709</t>
  </si>
  <si>
    <t xml:space="preserve">06.020.0536-0      </t>
  </si>
  <si>
    <t xml:space="preserve">MONTAGEM E ASSENTAMENTO DE TUBULACAO DE CHAPA DE ACO DE 1/4" DE ESPESSURA,COM 6,00M DE COMPRIMENTO E 600MM DE DIAMETRO,INCLUSIVE SOLDA E REVESTIMENTO DAS JUNTAS,EXCLUSIVE FORNECIMENTO DOS TUBOS E DOS MATERIAIS DE REVESTIMENTO DAS JUNTAS  </t>
  </si>
  <si>
    <t>CF0710</t>
  </si>
  <si>
    <t xml:space="preserve">06.020.0545-0      </t>
  </si>
  <si>
    <t xml:space="preserve">MONTAGEM E ASSENTAMENTO DE TUBULACAO DE CHAPA DE ACO DE 5/16" DE ESPESSURA,COM 6,00M DE COMPRIMENTO E 300MM DE DIAMETRO,INCLUSIVE SOLDA E REVESTIMENTO DAS JUNTAS,EXCLUSIVE FORNECIMENTO DOS TUBOS E DOS MATERIAIS DE REVESTIMENTO DAS JUNTAS  </t>
  </si>
  <si>
    <t>CF0711</t>
  </si>
  <si>
    <t xml:space="preserve">06.020.0546-0      </t>
  </si>
  <si>
    <t xml:space="preserve">MONTAGEM E ASSENTAMENTO DE TUBULACAO DE CHAPA DE ACO DE 5/16" DE ESPESSURA,COM 6,00M DE COMPRIMENTO E 350MM DE DIAMETRO,INCLUSIVE SOLDA E REVESTIMENTO DAS JUNTAS,EXCLUSIVE FORNECIMENTO DOS TUBOS E DOS MATERIAIS DE REVESTIMENTO DAS JUNTAS  </t>
  </si>
  <si>
    <t>CF0712</t>
  </si>
  <si>
    <t xml:space="preserve">06.020.0547-0      </t>
  </si>
  <si>
    <t xml:space="preserve">MONTAGEM E ASSENTAMENTO DE TUBULACAO DE CHAPA DE ACO DE 5/16" DE ESPESSURA,COM 6,00M DE COMPRIMENTO E 400MM DE DIAMETRO,INCLUSIVE SOLDA E REVESTIMENTO DAS JUNTAS,EXCLUSIVE FORNECIMENTO DOS TUBOS E DOS MATERIAIS DE REVESTIMENTO DAS JUNTAS  </t>
  </si>
  <si>
    <t>CF0713</t>
  </si>
  <si>
    <t xml:space="preserve">06.020.0548-0      </t>
  </si>
  <si>
    <t xml:space="preserve">MONTAGEM E ASSENTAMENTO DE TUBULACAO DE CHAPA DE ACO DE 5/16" DE ESPESSURA,COM 6,00M DE COMPRIMENTO E 450MM DE DIAMETRO,INCLUSIVE SOLDA E REVESTIMENTO DAS JUNTAS,EXCLUSIVE FORNECIMENTO DOS TUBOS E DOS MATERIAIS DE REVESTIMENTO DAS JUNTAS  </t>
  </si>
  <si>
    <t>CF0714</t>
  </si>
  <si>
    <t xml:space="preserve">06.020.0549-0      </t>
  </si>
  <si>
    <t xml:space="preserve">MONTAGEM E ASSENTAMENTO DE TUBULACAO DE CHAPA DE ACO DE 5/16" DE ESPESSURA,COM 6,00M DE COMPRIMENTO E 500MM DE DIAMETRO,INCLUSIVE SOLDA E REVESTIMENTO DAS JUNTAS,EXCLUSIVE FORNECIMENTO DOS TUBOS E DOS MATERIAIS DE REVESTIMENTO DAS JUNTAS  </t>
  </si>
  <si>
    <t>CF0715</t>
  </si>
  <si>
    <t xml:space="preserve">06.020.0551-0      </t>
  </si>
  <si>
    <t xml:space="preserve">MONTAGEM E ASSENTAMENTO DE TUBULACAO DE CHAPA DE ACO DE 5/16" DE ESPESSURA,COM 6,00M DE COMPRIMENTO E 600MM DE DIAMETRO,INCLUSIVE SOLDA E REVESTIMENTO DAS JUNTAS,EXCLUSIVE FORNECIMENTO DOS TUBOS E DOS MATERIAIS DE REVESTIMENTO DAS JUNTAS  </t>
  </si>
  <si>
    <t>CF0716</t>
  </si>
  <si>
    <t xml:space="preserve">06.020.0553-0      </t>
  </si>
  <si>
    <t xml:space="preserve">MONTAGEM E ASSENTAMENTO DE TUBULACAO DE CHAPA DE ACO DE 5/16" DE ESPESSURA,COM 6,00M DE COMPRIMENTO E 700MM DE DIAMETRO,INCLUSIVE SOLDA E REVESTIMENTO DAS JUNTAS,EXCLUSIVE FORNECIMENTO DOS TUBOS E DOS MATERIAIS DE REVESTIMENTO DAS JUNTAS  </t>
  </si>
  <si>
    <t>CF0717</t>
  </si>
  <si>
    <t xml:space="preserve">06.020.0566-0      </t>
  </si>
  <si>
    <t xml:space="preserve">MONTAGEM E ASSENTAMENTO DE TUBULACAO DE CHAPA DE ACO DE 3/8" DE ESPESSURA,COM 6,00M DE COMPRIMENTO E 350MM DE DIAMETRO,INCLUSIVE SOLDA E REVESTIMENTO DAS JUNTAS,EXCLUSIVE FORNECIMENTO DOS TUBOS E DOS MATERIAIS DE REVESTIMENTO DAS JUNTAS  </t>
  </si>
  <si>
    <t>CF0718</t>
  </si>
  <si>
    <t xml:space="preserve">06.020.0567-0      </t>
  </si>
  <si>
    <t xml:space="preserve">MONTAGEM E ASSENTAMENTO DE TUBULACAO DE CHAPA DE ACO DE 3/8" DE ESPESSURA,COM 6,00M DE COMPRIMENTO E 400MM DE DIAMETRO,INCLUSIVE SOLDA E REVESTIMENTO DAS JUNTAS,EXCLUSIVE FORNECIMENTO DOS TUBOS E DOS MATERIAIS DE REVESTIMENTO DAS JUNTAS  </t>
  </si>
  <si>
    <t>CF0719</t>
  </si>
  <si>
    <t xml:space="preserve">06.020.0569-0      </t>
  </si>
  <si>
    <t xml:space="preserve">MONTAGEM E ASSENTAMENTO DE TUBULACAO DE CHAPA DE ACO DE 3/8" DE ESPESSURA,COM 6,00M DE COMPRIMENTO E 500MM DE DIAMETRO,INCLUSIVE SOLDA E REVESTIMENTO DAS JUNTAS,EXCLUSIVE FORNECIMENTO DOS TUBOS E DOS MATERIAIS DE REVESTIMENTO DAS JUNTAS  </t>
  </si>
  <si>
    <t>CF0720</t>
  </si>
  <si>
    <t xml:space="preserve">06.020.0570-0      </t>
  </si>
  <si>
    <t xml:space="preserve">MONTAGEM E ASSENTAMENTO DE TUBULACAO DE CHAPA DE ACO DE 3/8" DE ESPESSURA,COM 6,00M DE COMPRIMENTO E 600MM DE DIAMETRO,INCLUSIVE SOLDA E REVESTIMENTO DAS JUNTAS,EXCLUSIVE FORNECIMENTO DOS TUBOS E DOS MATERIAIS DE REVESTIMENTO DAS JUNTAS  </t>
  </si>
  <si>
    <t>CF0721</t>
  </si>
  <si>
    <t xml:space="preserve">06.020.0572-0      </t>
  </si>
  <si>
    <t xml:space="preserve">MONTAGEM E ASSENTAMENTO DE TUBULACAO DE CHAPA DE ACO DE 3/8" DE ESPESSURA,COM 6,00M DE COMPRIMENTO E 700MM DE DIAMETRO,INCLUSIVE SOLDA E REVESTIMENTO DAS JUNTAS,EXCLUSIVE FORNECIMENTO DOS TUBOS E DOS MATERIAIS DE REVESTIMENTO DAS JUNTAS  </t>
  </si>
  <si>
    <t>CF0722</t>
  </si>
  <si>
    <t xml:space="preserve">06.020.0574-0      </t>
  </si>
  <si>
    <t xml:space="preserve">MONTAGEM E ASSENTAMENTO DE TUBULACAO DE CHAPA DE ACO DE 3/8" DE ESPESSURA,COM 6,00M DE COMPRIMENTO E 800MM DE DIAMETRO,INCLUSIVE SOLDA E REVESTIMENTO DAS JUNTAS,EXCLUSIVE FORNECIMENTO DOS TUBOS E DOS MATERIAIS DE REVESTIMENTO DAS JUNTAS  </t>
  </si>
  <si>
    <t>CF0723</t>
  </si>
  <si>
    <t xml:space="preserve">06.020.0576-0      </t>
  </si>
  <si>
    <t xml:space="preserve">MONTAGEM E ASSENTAMENTO DE TUBULACAO DE CHAPA DE ACO DE 3/8" DE ESPESSURA,COM 6,00M DE COMPRIMENTO E 900MM DE DIAMETRO,INCLUSIVE SOLDA E REVESTIMENTO DAS JUNTAS,EXCLUSIVE FORNECIMENTO DOS TUBOS E DOS MATERIAIS DE REVESTIMENTO DAS JUNTAS  </t>
  </si>
  <si>
    <t>CF0724</t>
  </si>
  <si>
    <t xml:space="preserve">06.020.0578-0      </t>
  </si>
  <si>
    <t xml:space="preserve">MONTAGEM E ASSENTAMENTO DE TUBULACAO DE CHAPA DE ACO DE 3/8" DE ESPESSURA,COM 6,00M DE COMPRIMENTO E 1000MM DE DIAMETRO,INCLUSIVE SOLDA E REVESTIMENTO DAS JUNTAS,EXCLUSIVE FORNECIMENTO DOS TUBOS E DOS MATERIAIS DE REVESTIMENTO DAS JUNTAS  </t>
  </si>
  <si>
    <t>CF0725</t>
  </si>
  <si>
    <t xml:space="preserve">06.020.0580-0      </t>
  </si>
  <si>
    <t xml:space="preserve">MONTAGEM E ASSENTAMENTO DE TUBULACAO DE CHAPA DE ACO DE 3/8" DE ESPESSURA,COM 6,00M DE COMPRIMENTO E 1200MM DE DIAMETRO,INCLUSIVE SOLDA E REVESTIMENTO DAS JUNTAS,EXCLUSIVE FORNECIMENTO DOS TUBOS E DOS MATERIAIS DE REVESTIMENTO DAS JUNTAS  </t>
  </si>
  <si>
    <t>CF0726</t>
  </si>
  <si>
    <t xml:space="preserve">06.020.0582-0      </t>
  </si>
  <si>
    <t xml:space="preserve">MONTAGEM E ASSENTAMENTO DE TUBULACAO DE CHAPA DE ACO DE 3/8" DE ESPESSURA,COM 6,00M DE COMPRIMENTO E 1300MM DE DIAMETRO,INCLUSIVE SOLDA E REVESTIMENTO DAS JUNTAS,EXCLUSIVE FORNECIMENTO DOS TUBOS E DOS MATERIAIS DE REVESTIMENTO DAS JUNTAS  </t>
  </si>
  <si>
    <t>CF0727</t>
  </si>
  <si>
    <t xml:space="preserve">06.020.0584-0      </t>
  </si>
  <si>
    <t xml:space="preserve">MONTAGEM E ASSENTAMENTO DE TUBULACAO DE CHAPA DE ACO DE 3/8" DE ESPESSURA,COM 6,00M DE COMPRIMENTO E 1500MM DE DIAMETRO,INCLUSIVE SOLDA E REVESTIMENTO DAS JUNTAS,EXCLUSIVE FORNECIMENTO DOS TUBOS E DOS MATERIAIS DE REVESTIMENTO DAS JUNTAS  </t>
  </si>
  <si>
    <t>CF0728</t>
  </si>
  <si>
    <t xml:space="preserve">06.020.0594-0      </t>
  </si>
  <si>
    <t xml:space="preserve">MONTAGEM E ASSENTAMENTO DE TUBULACAO DE CHAPA DE ACO DE 1/2" DE ESPESSURA,COM 6,00M DE COMPRIMENTO E 600MM DE DIAMETRO,INCLUSIVE SOLDA E REVESTIMENTO DAS JUNTAS,EXCLUSIVE FORNECIMENTO DOS TUBOS E DOS MATERIAIS DE REVESTIMENTO DAS JUNTAS  </t>
  </si>
  <si>
    <t>CF0729</t>
  </si>
  <si>
    <t xml:space="preserve">06.020.0596-0      </t>
  </si>
  <si>
    <t xml:space="preserve">MONTAGEM E ASSENTAMENTO DE TUBULACAO DE CHAPA DE ACO DE 1/2" DE ESPESSURA,COM 6,00M DE COMPRIMENTO E 700MM DE DIAMETRO,INCLUSIVE SOLDA E REVESTIMENTO DAS JUNTAS,EXCLUSIVE FORNECIMENTO DOS TUBOS E DOS MATERIAIS DE REVESTIMENTO DAS JUNTAS  </t>
  </si>
  <si>
    <t>CF0730</t>
  </si>
  <si>
    <t xml:space="preserve">06.020.0598-0      </t>
  </si>
  <si>
    <t xml:space="preserve">MONTAGEM E ASSENTAMENTO DE TUBULACAO DE CHAPA DE ACO DE 1/2" DE ESPESSURA,COM 6,00M DE COMPRIMENTO E 800MM DE DIAMETRO,INCLUSIVE SOLDA E REVESTIMENTO DAS JUNTAS,EXCLUSIVE FORNECIMENTO DOS TUBOS E DOS MATERIAIS DE REVESTIMENTO DAS JUNTAS  </t>
  </si>
  <si>
    <t>CF0731</t>
  </si>
  <si>
    <t xml:space="preserve">06.020.0600-0      </t>
  </si>
  <si>
    <t xml:space="preserve">MONTAGEM E ASSENTAMENTO DE TUBULACAO DE CHAPA DE ACO DE 1/2" DE ESPESSURA,COM 6,00M DE COMPRIMENTO E 900MM DE DIAMETRO,INCLUSIVE SOLDA E REVESTIMENTO DAS JUNTAS,EXCLUSIVE FORNECIMENTO DOS TUBOS E DOS MATERIAIS DE REVESTIMENTO DAS JUNTAS  </t>
  </si>
  <si>
    <t>CF0732</t>
  </si>
  <si>
    <t xml:space="preserve">06.020.0602-0      </t>
  </si>
  <si>
    <t xml:space="preserve">MONTAGEM E ASSENTAMENTO DE TUBULACAO DE CHAPA DE ACO DE 1/2" DE ESPESSURA,COM 6,00M DE COMPRIMENTO E 1000MM DE DIAMETRO,INCLUSIVE SOLDA E REVESTIMENTO DAS JUNTAS,EXCLUSIVE FORNECIMENTO DOS TUBOS E DOS MATERIAIS DE REVESTIMENTO DAS JUNTAS  </t>
  </si>
  <si>
    <t>CF0733</t>
  </si>
  <si>
    <t xml:space="preserve">06.020.0604-0      </t>
  </si>
  <si>
    <t xml:space="preserve">MONTAGEM E ASSENTAMENTO DE TUBULACAO DE CHAPA DE ACO DE 1/2" DE ESPESSURA,COM 6,00M DE COMPRIMENTO E 1200MM DE DIAMETRO,INCLUSIVE SOLDA E REVESTIMENTO DAS JUNTAS,EXCLUSIVE FORNECIMENTO DOS TUBOS E DOS MATERIAIS DE REVESTIMENTO DAS JUNTAS  </t>
  </si>
  <si>
    <t>CF0734</t>
  </si>
  <si>
    <t xml:space="preserve">06.020.0606-0      </t>
  </si>
  <si>
    <t xml:space="preserve">MONTAGEM E ASSENTAMENTO DE TUBULACAO DE CHAPA DE ACO DE 1/2" DE ESPESSURA,COM 6,00M DE COMPRIMENTO E 1500MM DE DIAMETRO,INCLUSIVE SOLDA E REVESTIMENTO DAS JUNTAS,EXCLUSIVE FORNECIMENTO DOS TUBOS E DOS MATERIAIS DE REVESTIMENTO DAS JUNTAS  </t>
  </si>
  <si>
    <t>CF0735</t>
  </si>
  <si>
    <t xml:space="preserve">06.020.0608-0      </t>
  </si>
  <si>
    <t xml:space="preserve">MONTAGEM E ASSENTAMENTO DE TUBULACAO DE CHAPA DE ACO DE 1/2" DE ESPESSURA,COM 6,00M DE COMPRIMENTO E 1750MM DE DIAMETRO,INCLUSIVE SOLDA E REVESTIMENTO DAS JUNTAS,EXCLUSIVE FORNECIMENTO DOS TUBOS E DOS MATERIAIS DE REVESTIMENTO DAS JUNTAS  </t>
  </si>
  <si>
    <t>CF0736</t>
  </si>
  <si>
    <t xml:space="preserve">06.020.0610-0      </t>
  </si>
  <si>
    <t xml:space="preserve">MONTAGEM E ASSENTAMENTO DE TUBULACAO DE CHAPA DE ACO DE 1/2" DE ESPESSURA,COM 6,00M DE COMPRIMENTO E 1800MM DE DIAMETRO,INCLUSIVE SOLDA E REVESTIMENTO DAS JUNTAS,EXCLUSIVE FORNECIMENTO DOS TUBOS E DOS MATERIAIS DE REVESTIMENTO DAS JUNTAS  </t>
  </si>
  <si>
    <t>CF0737</t>
  </si>
  <si>
    <t xml:space="preserve">06.020.0612-0      </t>
  </si>
  <si>
    <t xml:space="preserve">MONTAGEM E ASSENTAMENTO DE TUBULACAO DE CHAPA DE ACO DE 1/2" DE ESPESSURA,COM 6,00M DE COMPRIMENTO E 2000MM DE DIAMETRO,INCLUSIVE SOLDA E REVESTIMENTO DAS JUNTAS,EXCLUSIVE FORNECIMENTO DOS TUBOS E DOS MATERIAIS DE REVESTIMENTO DAS JUNTAS  </t>
  </si>
  <si>
    <t>CF0738</t>
  </si>
  <si>
    <t xml:space="preserve">06.020.0614-0      </t>
  </si>
  <si>
    <t xml:space="preserve">MONTAGEM E ASSENTAMENTO DE TUBULACAO DE CHAPA DE ACO DE 1/2" DE ESPESSURA,COM 6,00M DE COMPRIMENTO E 2500MM DE DIAMETRO,INCLUSIVE SOLDA E REVESTIMENTO DAS JUNTAS,EXCLUSIVE FORNECIMENTO DOS TUBOS E DOS MATERIAIS DE REVESTIMENTO DAS JUNTAS  </t>
  </si>
  <si>
    <t>CF0739</t>
  </si>
  <si>
    <t xml:space="preserve">06.020.0616-0      </t>
  </si>
  <si>
    <t xml:space="preserve">MONTAGEM E ASSENTAMENTO DE TUBULACAO DE CHAPA DE ACO DE 5/8" DE ESPESSURA,COM 6,00M DE COMPRIMENTO E 1800MM DE DIAMETRO,INCLUSIVE SOLDA E REVESTIMENTO DAS JUNTAS,EXCLUSIVE FORNECIMENTO DOS TUBOS E DOS MATERIAIS DE REVESTIMENTO DAS JUNTAS  </t>
  </si>
  <si>
    <t>CF0740</t>
  </si>
  <si>
    <t xml:space="preserve">06.020.0618-0      </t>
  </si>
  <si>
    <t xml:space="preserve">MONTAGEM E ASSENTAMENTO DE TUBULACAO DE CHAPA DE ACO DE 5/8" DE ESPESSURA,COM 6,00M DE COMPRIMENTO E 2000MM DE DIAMETRO,INCLUSIVE SOLDA E REVESTIMENTO DAS JUNTAS,EXCLUSIVE FORNECIMENTO DOS TUBOS E DOS MATERIAIS DE REVESTIMENTO DAS JUNTAS  </t>
  </si>
  <si>
    <t>CF0741</t>
  </si>
  <si>
    <t xml:space="preserve">06.020.0620-0      </t>
  </si>
  <si>
    <t xml:space="preserve">MONTAGEM E ASSENTAMENTO DE TUBULACAO DE CHAPA DE ACO DE 5/8" DE ESPESSURA,COM 6,00M DE COMPRIMENTO E 2500MM DE DIAMETRO,INCLUSIVE SOLDA E REVESTIMENTO DAS JUNTAS,EXCLUSIVE FORNECIMENTO DOS TUBOS E DOS MATERIAIS DE REVESTIMENTO DAS JUNTAS  </t>
  </si>
  <si>
    <t>CF0742</t>
  </si>
  <si>
    <t xml:space="preserve">06.020.0625-0      </t>
  </si>
  <si>
    <t xml:space="preserve">MONTAGEM E ASSENTAMENTO DE TUBULACAO DE CHAPA DE ACO DE 3/16" DE ESPESSURA,COM 12,00M DE COMPRIMENTO E 150MM DE DIAMETRO,INCLUSIVE SOLDA E REVESTIMENTO DAS JUNTAS,EXCLUSIVE FORNECIMENTO DOS TUBOS E DOS MATERIAIS DE REVESTIMENTO DAS JUNTAS  </t>
  </si>
  <si>
    <t>CF0743</t>
  </si>
  <si>
    <t xml:space="preserve">06.020.0626-0      </t>
  </si>
  <si>
    <t xml:space="preserve">MONTAGEM E ASSENTAMENTO DE TUBULACAO DE CHAPA DE ACO DE 3/16" DE ESPESSURA,COM 12,00M DE COMPRIMENTO E 200MM DE DIAMETRO,INCLUSIVE SOLDA E REVESTIMENTO DAS JUNTAS,EXCLUSIVE FORNECIMENTO DOS TUBOS E DOS MATERIAIS DE REVESTIMENTO DAS JUNTAS  </t>
  </si>
  <si>
    <t>CF0744</t>
  </si>
  <si>
    <t xml:space="preserve">06.020.0627-0      </t>
  </si>
  <si>
    <t xml:space="preserve">MONTAGEM E ASSENTAMENTO DE TUBULACAO DE CHAPA DE ACO DE 3/16" DE ESPESSURA,COM 12,00M DE COMPRIMENTO E 250MM DE DIAMETRO,INCLUSIVE SOLDA E REVESTIMENTO DAS JUNTAS,EXCLUSIVE FORNECIMENTO DOS TUBOS E DOS MATERIAIS DE REVESTIMENTO DAS JUNTAS  </t>
  </si>
  <si>
    <t>CF0745</t>
  </si>
  <si>
    <t xml:space="preserve">06.020.0628-0      </t>
  </si>
  <si>
    <t xml:space="preserve">MONTAGEM E ASSENTAMENTO DE TUBULACAO DE CHAPA DE ACO DE 3/16" DE ESPESSURA,COM 12,00M DE COMPRIMENTO E 300MM DE DIAMETRO,INCLUSIVE SOLDA E REVESTIMENTO DAS JUNTAS,EXCLUSIVE FORNECIMENTO DOS TUBOS E DOS MATERIAIS DE REVESTIMENTO DAS JUNTAS  </t>
  </si>
  <si>
    <t>CF0746</t>
  </si>
  <si>
    <t xml:space="preserve">06.020.0629-0      </t>
  </si>
  <si>
    <t xml:space="preserve">MONTAGEM E ASSENTAMENTO DE TUBULACAO DE CHAPA DE ACO DE 3/16" DE ESPESSURA,COM 12,00M DE COMPRIMENTO E 350MM DE DIAMETRO,INCLUSIVE SOLDA E REVESTIMENTO DAS JUNTAS,EXCLUSIVE FORNECIMENTO DOS TUBOS E DOS MATERIAIS DE REVESTIMENTO DAS JUNTAS  </t>
  </si>
  <si>
    <t>CF0747</t>
  </si>
  <si>
    <t xml:space="preserve">06.020.0630-0      </t>
  </si>
  <si>
    <t xml:space="preserve">MONTAGEM E ASSENTAMENTO DE TUBULACAO DE CHAPA DE ACO DE 3/16" DE ESPESSURA,COM 12,00M DE COMPRIMENTO E 400MM DE DIAMETRO,INCLUSIVE SOLDA E REVESTIMENTO DAS JUNTAS,EXCLUSIVE FORNECIMENTO DOS TUBOS E DOS MATERIAIS DE REVESTIMENTO DAS JUNTAS  </t>
  </si>
  <si>
    <t>CF0748</t>
  </si>
  <si>
    <t xml:space="preserve">06.020.0636-0      </t>
  </si>
  <si>
    <t xml:space="preserve">MONTAGEM E ASSENTAMENTO DE TUBULACAO DE CHAPA DE ACO DE 1/4" DE ESPESSURA,COM 12,00M DE COMPRIMENTO E 150MM DE DIAMETRO,INCLUSIVE SOLDA E REVESTIMENTO DAS JUNTAS,EXCLUSIVE FORNECIMENTO DOS TUBOS E DOS MATERIAIS DE REVESTIMENTO DAS JUNTAS  </t>
  </si>
  <si>
    <t>CF0749</t>
  </si>
  <si>
    <t xml:space="preserve">06.020.0637-0      </t>
  </si>
  <si>
    <t xml:space="preserve">MONTAGEM E ASSENTAMENTO DE TUBULACAO DE CHAPA DE ACO DE 1/4" DE ESPESSURA,COM 12,00M DE COMPRIMENTO E 200MM DE DIAMETRO,INCLUSIVE SOLDA E REVESTIMENTO DAS JUNTAS,EXCLUSIVE FORNECIMENTO DOS TUBOS E DOS MATERIAIS DE REVESTIMENTO DAS JUNTAS  </t>
  </si>
  <si>
    <t>CF0750</t>
  </si>
  <si>
    <t xml:space="preserve">06.020.0638-0      </t>
  </si>
  <si>
    <t xml:space="preserve">MONTAGEM E ASSENTAMENTO DE TUBULACAO DE CHAPA DE ACO DE 1/4" DE ESPESSURA,COM 12,00M DE COMPRIMENTO E 250MM DE DIAMETRO,INCLUSIVE SOLDA E REVESTIMENTO DAS JUNTAS,EXCLUSIVE FORNECIMENTO DOS TUBOS E DOS MATERIAIS DE REVESTIMENTO DAS JUNTAS  </t>
  </si>
  <si>
    <t>CF0751</t>
  </si>
  <si>
    <t xml:space="preserve">06.020.0639-0      </t>
  </si>
  <si>
    <t xml:space="preserve">MONTAGEM E ASSENTAMENTO DE TUBULACAO DE CHAPA DE ACO DE 1/4" DE ESPESSURA,COM 12,00M DE COMPRIMENTO E 300MM DE DIAMETRO,INCLUSIVE SOLDA E REVESTIMENTO DAS JUNTAS,EXCLUSIVE FORNECIMENTO DOS TUBOS E DOS MATERIAIS DE REVESTIMENTO DAS JUNTAS  </t>
  </si>
  <si>
    <t>CF0752</t>
  </si>
  <si>
    <t xml:space="preserve">06.020.0640-0      </t>
  </si>
  <si>
    <t xml:space="preserve">MONTAGEM E ASSENTAMENTO DE TUBULACAO DE CHAPA DE ACO DE 1/4" DE ESPESSURA,COM 12,00M DE COMPRIMENTO E 350MM DE DIAMETRO,INCLUSIVE SOLDA E REVESTIMENTO DAS JUNTAS,EXCLUSIVE FORNECIMENTO DOS TUBOS E DOS MATERIAIS DE REVESTIMENTO DAS JUNTAS  </t>
  </si>
  <si>
    <t>CF0753</t>
  </si>
  <si>
    <t xml:space="preserve">06.020.0641-0      </t>
  </si>
  <si>
    <t xml:space="preserve">MONTAGEM E ASSENTAMENTO DE TUBULACAO DE CHAPA DE ACO DE 1/4" DE ESPESSURA,COM 12,00M DE COMPRIMENTO E 400MM DE DIAMETRO,INCLUSIVE SOLDA E REVESTIMENTO DAS JUNTAS,EXCLUSIVE FORNECIMENTO DOS TUBOS E MATERIAIS DE REVESTIMENTO DAS JUNTAS  </t>
  </si>
  <si>
    <t>CF0754</t>
  </si>
  <si>
    <t xml:space="preserve">06.020.0642-0      </t>
  </si>
  <si>
    <t xml:space="preserve">MONTAGEM E ASSENTAMENTO DE TUBULACAO DE CHAPA DE ACO DE 1/4" DE ESPESSURA,COM 12,00M DE COMPRIMENTO E 450MM DE DIAMETRO,INCLUSIVE SOLDA E REVESTIMENTO DAS JUNTAS,EXCLUSIVE FORNECIMENTO DOS TUBOS E DOS MATERIAIS DE REVESTIMENTO DAS JUNTAS  </t>
  </si>
  <si>
    <t>CF0755</t>
  </si>
  <si>
    <t xml:space="preserve">06.020.0643-0      </t>
  </si>
  <si>
    <t xml:space="preserve">MONTAGEM E ASSENTAMENTO DE TUBULACAO DE CHAPA DE ACO DE 1/4" DE ESPESSURA,COM 12,00M DE COMPRIMENTO E 500MM DE DIAMETRO,INCLUSIVE SOLDA E REVESTIMENTO DAS JUNTAS,EXCLUSIVE FORNECIMENTO DOS TUBOS E DOS MATERIAIS DE REVESTIMENTO DAS JUNTAS  </t>
  </si>
  <si>
    <t>CF0756</t>
  </si>
  <si>
    <t xml:space="preserve">06.020.0645-0      </t>
  </si>
  <si>
    <t xml:space="preserve">MONTAGEM E ASSENTAMENTO DE TUBULACAO DE CHAPA DE ACO DE 1/4" DE ESPESSURA,COM 12,00M DE COMPRIMENTO E 600MM DE DIAMETRO,INCLUSIVE SOLDA E REVESTIMENTO DAS JUNTAS,EXCLUSIVE FORNECIMENTO DOS TUBOS E DOS MATERIAIS DE REVESTIMENTO DAS JUNTAS  </t>
  </si>
  <si>
    <t>CF0757</t>
  </si>
  <si>
    <t xml:space="preserve">06.020.0655-0      </t>
  </si>
  <si>
    <t xml:space="preserve">MONTAGEM E ASSENTAMENTO DE TUBULACAO DE CHAPA DE ACO DE 5/16" DE ESPESSURA,COM 12,00M DE COMPRIMENTO E 300MM DE DIAMETRO,INCLUSIVE SOLDA E REVESTIMENTO DAS JUNTAS,EXCLUSIVE FORNECIMENTO DOS TUBOS E DOS MATERIAIS DE REVESTIMENTO DAS JUNTAS  </t>
  </si>
  <si>
    <t>CF0758</t>
  </si>
  <si>
    <t xml:space="preserve">06.020.0656-0      </t>
  </si>
  <si>
    <t xml:space="preserve">MONTAGEM E ASSENTAMENTO DE TUBULACAO DE CHAPA DE ACO DE 5/16" DE ESPESSURA,COM 12,00M DE COMPRIMENTO E 350MM DE DIAMETRO,INCLUSIVE SOLDA E REVESTIMENTO DAS JUNTAS,EXCLUSIVE FORNECIMENTO DOS TUBOS E DOS MATERIAIS DE REVESTIMENTO DAS JUNTAS  </t>
  </si>
  <si>
    <t>CF0759</t>
  </si>
  <si>
    <t xml:space="preserve">06.020.0657-0      </t>
  </si>
  <si>
    <t xml:space="preserve">MONTAGEM E ASSENTAMENTO DE TUBULACAO DE CHAPA DE ACO DE 5/16" DE ESPESSURA,COM 12,00M DE COMPRIMENTO E 400MM DE DIAMETRO,INCLUSIVE SOLDA E REVESTIMENTO DAS JUNTAS,EXCLUSIVE FORNECIMENTO DOS TUBOS E DOS MATERIAIS DE REVESTIMENTO DAS JUNTAS  </t>
  </si>
  <si>
    <t>CF0760</t>
  </si>
  <si>
    <t xml:space="preserve">06.020.0658-0      </t>
  </si>
  <si>
    <t xml:space="preserve">MONTAGEM E ASSENTAMENTO DE TUBULACAO DE CHAPA DE ACO DE 5/16" DE ESPESSURA,COM 12,00M DE COMPRIMENTO E 450MM DE DIAMETRO,INCLUSIVE SOLDA E REVESTIMENTO DAS JUNTAS,EXCLUSIVE FORNECIMENTO DOS TUBOS E DOS MATERIAIS DE REVESTIMENTO DAS JUNTAS  </t>
  </si>
  <si>
    <t>CF0761</t>
  </si>
  <si>
    <t xml:space="preserve">06.020.0659-0      </t>
  </si>
  <si>
    <t xml:space="preserve">MONTAGEM E ASSENTAMENTO DE TUBULACAO DE CHAPA DE ACO DE 5/16" DE ESPESSURA,COM 12,00M DE COMPRIMENTO E 500MM DE DIAMETRO,INCLUSIVE SOLDA E REVESTIMENTO DAS JUNTAS,EXCLUSIVE FORNECIMENTO DOS TUBOS E DOS MATERIAIS DE REVESTIMENTO DAS JUNTAS  </t>
  </si>
  <si>
    <t>CF0762</t>
  </si>
  <si>
    <t xml:space="preserve">06.020.0661-0      </t>
  </si>
  <si>
    <t xml:space="preserve">MONTAGEM E ASSENTAMENTO DE TUBULACAO DE CHAPA DE ACO DE 5/16" DE ESPESSURA,COM 12,00M DE COMPRIMENTO E 600MM DE DIAMETRO,INCLUSIVE SOLDA E REVESTIMENTO DAS JUNTAS,EXCLUSIVE FORNECIMENTO DOS TUBOS E DOS MATERIAIS DE REVESTIMENTO DAS JUNTAS  </t>
  </si>
  <si>
    <t>CF0763</t>
  </si>
  <si>
    <t xml:space="preserve">06.020.0663-0      </t>
  </si>
  <si>
    <t xml:space="preserve">MONTAGEM E ASSENTAMENTO DE TUBULACAO DE CHAPA DE ACO DE 5/16" DE ESPESSURA,COM 12,00M DE COMPRIMENTO E 700MM DE DIAMETRO,INCLUSIVE SOLDA E REVESTIMENTO DAS JUNTAS,EXCLUSIVE FORNECIMENTO DOS TUBOS E DOS MATERIAIS DE REVESTIMENTO DAS JUNTAS  </t>
  </si>
  <si>
    <t>CF0764</t>
  </si>
  <si>
    <t xml:space="preserve">06.020.0676-0      </t>
  </si>
  <si>
    <t xml:space="preserve">MONTAGEM E ASSENTAMENTO DE TUBULACAO DE CHAPA DE ACO DE 3/8" DE ESPESSURA,COM 12,00M DE COMPRIMENTO E 350MM DE DIAMETRO,INCLUSIVE SOLDA E REVESTIMENTO DAS JUNTAS,EXCLUSIVE FORNECIMENTO DOS TUBOS E DOS MATERIAIS DE REVESTIMENTO DAS JUNTAS  </t>
  </si>
  <si>
    <t>CF0765</t>
  </si>
  <si>
    <t xml:space="preserve">06.020.0677-0      </t>
  </si>
  <si>
    <t xml:space="preserve">MONTAGEM E ASSENTAMENTO DE TUBULACAO DE CHAPA DE ACO DE 3/8" DE ESPESSURA,COM 12,00M DE COMPRIMENTO E 400MM DE DIAMETRO,INCLUSIVE SOLDA E REVESTIMENTO DAS JUNTAS,EXCLUSIVE FORNECIMENTO DOS TUBOS E DOS MATERIAIS DE REVESTIMENTO DAS JUNTAS  </t>
  </si>
  <si>
    <t>CF0766</t>
  </si>
  <si>
    <t xml:space="preserve">06.020.0679-0      </t>
  </si>
  <si>
    <t xml:space="preserve">MONTAGEM E ASSENTAMENTO DE TUBULACAO DE CHAPA DE ACO DE 3/8" DE ESPESSURA,COM 12,00M DE COMPRIMENTO E 500MM DE DIAMETRO,INCLUSIVE SOLDA E REVESTIMENTO DAS JUNTAS,EXCLUSIVE FORNECIMENTO DOS TUBOS E DOS MATERIAIS DE REVESTIMENTO DAS JUNTAS  </t>
  </si>
  <si>
    <t>CF0767</t>
  </si>
  <si>
    <t xml:space="preserve">06.020.0681-0      </t>
  </si>
  <si>
    <t xml:space="preserve">MONTAGEM E ASSENTAMENTO DE TUBULACAO DE CHAPA DE ACO DE 3/8" DE ESPESSURA,COM 12,00M DE COMPRIMENTO E 600MM DE DIAMETRO,INCLUSIVE SOLDA E REVESTIMENTO DAS JUNTAS,EXCLUSIVE FORNECIMENTO DOS TUBOS E DOS MATERIAIS DE REVESTIMENTO DAS JUNTAS  </t>
  </si>
  <si>
    <t>CF0768</t>
  </si>
  <si>
    <t xml:space="preserve">06.020.0683-0      </t>
  </si>
  <si>
    <t xml:space="preserve">MONTAGEM E ASSENTAMENTO DE TUBULACAO DE CHAPA DE ACO DE 3/8" DE ESPESSURA,COM 12,00M DE COMPRIMENTO E 700MM DE DIAMETRO,INCLUSIVE SOLDA E REVESTIMENTO DAS JUNTAS,EXCLUSIVE FORNECIMENTO DOS TUBOS E DOS MATERIAIS DE REVESTIMENTO DAS JUNTAS  </t>
  </si>
  <si>
    <t>CF0769</t>
  </si>
  <si>
    <t xml:space="preserve">06.020.0685-0      </t>
  </si>
  <si>
    <t xml:space="preserve">MONTAGEM E ASSENTAMENTO DE TUBULACAO DE CHAPA DE ACO DE 3/8" DE ESPESSURA,COM 12,00M DE COMPRIMENTO E 800MM DE DIAMETRO,INCLUSIVE SOLDA E REVESTIMENTO DAS JUNTAS,EXCLUSIVE FORNECIMENTO DOS TUBOS E DOS MATERIAIS DE REVESTIMENTO DAS JUNTAS  </t>
  </si>
  <si>
    <t>CF0770</t>
  </si>
  <si>
    <t xml:space="preserve">06.020.0687-0      </t>
  </si>
  <si>
    <t xml:space="preserve">MONTAGEM E ASSENTAMENTO DE TUBULACAO DE CHAPA DE ACO DE 3/8" DE ESPESSURA,COM 12,00M DE COMPRIMENTO E 900MM DE DIAMETRO,INCLUSIVE SOLDA E REVESTIMENTO DAS JUNTAS,EXCLUSIVE FORNECIMENTO DOS TUBOS E DOS MATERIAIS DE REVESTIMENTO DAS JUNTAS  </t>
  </si>
  <si>
    <t>CF0771</t>
  </si>
  <si>
    <t xml:space="preserve">06.020.0689-0      </t>
  </si>
  <si>
    <t xml:space="preserve">MONTAGEM E ASSENTAMENTO DE TUBULACAO DE CHAPA DE ACO DE 3/8" DE ESPESSURA,COM 12,00M DE COMPRIMENTO E 1000MM DE DIAMETRO,INCLUSIVE SOLDA E REVESTIMENTO DAS JUNTAS,EXCLUSIVE FORNECIMENTO DOS TUBOS E DOS MATERIAIS DE REVESTIMENTO DAS JUNTAS  </t>
  </si>
  <si>
    <t>CF0772</t>
  </si>
  <si>
    <t xml:space="preserve">06.020.0690-0      </t>
  </si>
  <si>
    <t xml:space="preserve">MONTAGEM E ASSENTAMENTO DE TUBULACAO DE CHAPA DE ACO DE 3/8" DE ESPESSURA,COM 12,00M DE COMPRIMENTO E 1200MM DE DIAMETRO,INCLUSIVE SOLDA E REVESTIMENTO DAS JUNTAS,EXCLUSIVE FORNECIMENTO DOS TUBOS E DOS MATERIAIS DE REVESTIMENTO DAS JUNTAS  </t>
  </si>
  <si>
    <t>CF0773</t>
  </si>
  <si>
    <t xml:space="preserve">06.020.0691-0      </t>
  </si>
  <si>
    <t xml:space="preserve">MONTAGEM E ASSENTAMENTO DE TUBULACAO DE CHAPA DE ACO DE 3/8" DE ESPESSURA,COM 12,00M DE COMPRIMENTO E 1300MM DE DIAMETRO,INCLUSIVE SOLDA E REVESTIMENTO DAS JUNTAS,EXCLUSIVE FORNECIMENTO DOS TUBOS E DOS MATERIAIS DE REVESTIMENTO DAS JUNTAS  </t>
  </si>
  <si>
    <t>CF0774</t>
  </si>
  <si>
    <t xml:space="preserve">06.020.0692-0      </t>
  </si>
  <si>
    <t xml:space="preserve">MONTAGEM E ASSENTAMENTO DE TUBULACAO DE CHAPA DE ACO DE 3/8" DE ESPESSURA,COM 12,00M DE COMPRIMENTO E 1500MM DE DIAMETRO,INCLUSIVE SOLDA E REVESTIMENTO DAS JUNTAS,EXCLUSIVE FORNECIMENTO DOS TUBOS E DOS MATERIAIS DE REVESTIMENTO DAS JUNTAS  </t>
  </si>
  <si>
    <t>CF0775</t>
  </si>
  <si>
    <t xml:space="preserve">06.020.0702-0      </t>
  </si>
  <si>
    <t xml:space="preserve">MONTAGEM E ASSENTAMENTO DE TUBULACAO DE CHAPA DE ACO DE 1/2" DE ESPESSURA,COM 12,00M DE COMPRIMENTO E 600MM DE DIAMETRO,INCLUSIVE SOLDA E REVESTIMENTO DAS JUNTAS,EXCLUSIVE FORNECIMENTO DOS TUBOS E DOS MATERIAIS DE REVESTIMENTO DAS JUNTAS  </t>
  </si>
  <si>
    <t>CF0776</t>
  </si>
  <si>
    <t xml:space="preserve">06.020.0704-0      </t>
  </si>
  <si>
    <t xml:space="preserve">MONTAGEM E ASSENTAMENTO DE TUBULACAO DE CHAPA DE ACO DE 1/2" DE ESPESSURA,COM 12,00M DE COMPRIMENTO E 700MM DE DIAMETRO,INCLUSIVE SOLDA E REVESTIMENTO DAS JUNTAS,EXCLUSIVE FORNECIMENTO DOS TUBOS E DOS MATERIAIS DE REVESTIMENTO DAS JUNTAS  </t>
  </si>
  <si>
    <t>CF0777</t>
  </si>
  <si>
    <t xml:space="preserve">06.020.0706-0      </t>
  </si>
  <si>
    <t xml:space="preserve">MONTAGEM E ASSENTAMENTO DE TUBULACAO DE CHAPA DE ACO DE 1/2" DE ESPESSURA,COM 12,00M DE COMPRIMENTO E 800MM DE DIAMETRO,INCLUSIVE SOLDA E REVESTIMENTO DAS JUNTAS,EXCLUSIVE FORNECIMENTO DOS TUBOS E DOS MATERIAIS DE REVESTIMENTO DAS JUNTAS  </t>
  </si>
  <si>
    <t>CF0778</t>
  </si>
  <si>
    <t xml:space="preserve">06.020.0708-0      </t>
  </si>
  <si>
    <t xml:space="preserve">MONTAGEM E ASSENTAMENTO DE TUBULACAO DE CHAPA DE ACO DE 1/2" DE ESPESSURA,COM 12,00M DE COMPRIMENTO E 900MM DE DIAMETRO,INCLUSIVE SOLDA E REVESTIMENTO DAS JUNTAS,EXCLUSIVE FORNECIMENTO DOS TUBOS E DOS MATERIAIS DE REVESTIMENTO DAS JUNTAS  </t>
  </si>
  <si>
    <t>CF0779</t>
  </si>
  <si>
    <t xml:space="preserve">06.020.0710-0      </t>
  </si>
  <si>
    <t xml:space="preserve">MONTAGEM E ASSENTAMENTO DE TUBULACAO DE CHAPA DE ACO DE 1/2" DE ESPESSURA,COM 12,00M DE COMPRIMENTO E 1000MM DE DIAMETRO,INCLUSIVE SOLDA E REVESTIMENTO DAS JUNTAS,EXCLUSIVE FORNECIMENTO DOS TUBOS E DOS MATERIAIS DE REVESTIMENTO DAS JUNTAS  </t>
  </si>
  <si>
    <t>CF0780</t>
  </si>
  <si>
    <t xml:space="preserve">06.020.0711-0      </t>
  </si>
  <si>
    <t xml:space="preserve">MONTAGEM E ASSENTAMENTO DE TUBULACAO DE CHAPA DE ACO DE 1/2" DE ESPESSURA,COM 12,00M DE COMPRIMENTO E 1200MM DE DIAMETRO,INCLUSIVE SOLDA E REVESTIMENTO DAS JUNTAS,EXCLUSIVE FORNECIMENTO DOS TUBOS E DOS MATERIAIS DE REVESTIMENTO DAS JUNTAS  </t>
  </si>
  <si>
    <t>CF0781</t>
  </si>
  <si>
    <t xml:space="preserve">06.020.0714-0      </t>
  </si>
  <si>
    <t xml:space="preserve">MONTAGEM E ASSENTAMENTO DE TUBULACAO DE CHAPA DE ACO DE 1/2" DE ESPESSURA,COM 12,00M DE COMPRIMENTO E 1500MM DE DIAMETRO,INCLUSIVE SOLDA E REVESTIMENTO DAS JUNTAS,EXCLUSIVE FORNECIMENTO DOS TUBOS E DOS MATERIAIS DE REVESTIMENTO DAS JUNTAS  </t>
  </si>
  <si>
    <t>CF0782</t>
  </si>
  <si>
    <t xml:space="preserve">06.020.0715-0      </t>
  </si>
  <si>
    <t xml:space="preserve">MONTAGEM E ASSENTAMENTO DE TUBULACAO DE CHAPA DE ACO DE 1/2" DE ESPESSURA,COM 12,00M DE COMPRIMENTO E 1750MM DE DIAMETRO,INCLUSIVE SOLDA E REVESTIMENTO DAS JUNTAS,EXCLUSIVE FORNECIMENTO DOS TUBOS E DOS MATERIAIS DE REVESTIMENTO DAS JUNTAS  </t>
  </si>
  <si>
    <t>CF0783</t>
  </si>
  <si>
    <t xml:space="preserve">06.020.0716-0      </t>
  </si>
  <si>
    <t xml:space="preserve">MONTAGEM E ASSENTAMENTO DE TUBULACAO DE CHAPA DE ACO DE 1/2" DE ESPESSURA,COM 12,00M DE COMPRIMENTO E 1800MM DE DIAMETRO,INCLUSIVE SOLDA E REVESTIMENTO DAS JUNTAS,EXCLUSIVE FORNECIMENTO DOS TUBOS E DOS MATERIAIS DE REVESTIMENTO DAS JUNTAS  </t>
  </si>
  <si>
    <t>CF0784</t>
  </si>
  <si>
    <t xml:space="preserve">06.020.0717-0      </t>
  </si>
  <si>
    <t xml:space="preserve">MONTAGEM E ASSENTAMENTO DE TUBULACAO DE CHAPA DE ACO DE 1/2" DE ESPESSURA,COM 12,00M DE COMPRIMENTO E 2000MM DE DIAMETRO,INCLUSIVE SOLDA E REVESTIMENTO DAS JUNTAS,EXCLUSIVE FORNECIMENTO DOS TUBOS E DOS MATERIAIS DE REVESTIMENTO DAS JUNTAS  </t>
  </si>
  <si>
    <t>CF0785</t>
  </si>
  <si>
    <t xml:space="preserve">06.020.0718-0      </t>
  </si>
  <si>
    <t xml:space="preserve">MONTAGEM E ASSENTAMENTO DE TUBULACAO DE CHAPA DE ACO DE 1/2" DE ESPESSURA,COM 12,00M DE COMPRIMENTO E 2500MM DE DIAMETRO,INCLUSIVE SOLDA E REVESTIMENTO DAS JUNTAS,EXCLUSIVE FORNECIMENTO DOS TUBOS E DOS MATERIAIS DE REVESTIMENTO DAS JUNTAS  </t>
  </si>
  <si>
    <t>CF0786</t>
  </si>
  <si>
    <t xml:space="preserve">06.020.0720-0      </t>
  </si>
  <si>
    <t xml:space="preserve">MONTAGEM E ASSENTAMENTO DE TUBULACAO DE CHAPA DE ACO DE 5/8" DE ESPESSURA,COM 12,00M DE COMPRIMENTO E 1800MM DE DIAMETRO,INCLUSIVE SOLDA E REVESTIMENTO DAS JUNTAS,EXCLUSIVE FORNECIMENTO DOS TUBOS E DOS MATERIAIS DE REVESTIMENTO DAS JUNTAS  </t>
  </si>
  <si>
    <t>CF0787</t>
  </si>
  <si>
    <t xml:space="preserve">06.020.0721-0      </t>
  </si>
  <si>
    <t xml:space="preserve">MONTAGEM E ASSENTAMENTO DE TUBULACAO DE CHAPA DE ACO DE 5/8" DE ESPESSURA,COM 12,00M DE COMPRIMENTO E 2000MM DE DIAMETRO,INCLUSIVE SOLDA E REVESTIMENTO DAS JUNTAS,EXCLUSIVE FORNECIMENTO DOS TUBOS E DOS MATERIAIS DE REVESTIMENTO DAS JUNTAS  </t>
  </si>
  <si>
    <t>CF0788</t>
  </si>
  <si>
    <t xml:space="preserve">06.020.0722-0      </t>
  </si>
  <si>
    <t xml:space="preserve">MONTAGEM E ASSENTAMENTO DE TUBULACAO DE CHAPA DE ACO DE 5/8" DE ESPESSURA,COM 12,00M DE COMPRIMENTO E 2500MM DE DIAMETRO,INCLUSIVE SOLDA E REVESTIMENTO DAS JUNTAS,EXCLUSIVE FORNECIMENTO DOS TUBOS E DOS MATERIAIS DE REVESTIMENTO DAS JUNTAS  </t>
  </si>
  <si>
    <t>CF0789</t>
  </si>
  <si>
    <t xml:space="preserve">06.020.0735-0      </t>
  </si>
  <si>
    <t xml:space="preserve">MONTAGEM E ASSENTAMENTO DE PECAS DE CHAPA DE ACO DE 3/16" DE ESPESSURA,POR JUNTA SOLDADA,DE 150MM DE DIAMETRO,INCLUSIVESOLDA,EXCLUS IVE FORNECIMENTO DAS PECAS E DOS MATERIAIS DE REVESTIMENTO DAS JUNTAS  </t>
  </si>
  <si>
    <t>CF0790</t>
  </si>
  <si>
    <t xml:space="preserve">06.020.0736-0      </t>
  </si>
  <si>
    <t xml:space="preserve">MONTAGEM E ASSENTAMENTO DE PECAS DE CHAPA DE ACO DE 3/16" DE ESPESSURA,POR JUNTA SOLDADA,DE 200MM DE DIAMETRO,INCLUSIVESOLDA,EXCLUS IVE FORNECIMENTO DAS PECAS E DOS MATERIAIS DE REVESTIMENTO DAS JUNTAS  </t>
  </si>
  <si>
    <t>CF0791</t>
  </si>
  <si>
    <t xml:space="preserve">06.020.0737-0      </t>
  </si>
  <si>
    <t xml:space="preserve">MONTAGEM E ASSENTAMENTO DE PECAS DE CHAPA DE ACO DE 3/16" DE ESPESSURA,POR JUNTA SOLDADA,DE 250MM DE DIAMETRO,INCLUSIVESOLDA,EXCLUS IVE FORNECIMENTO DAS PECAS E DOS MATERIAIS DE REVESTIMENTO DAS JUNTAS  </t>
  </si>
  <si>
    <t>CF0792</t>
  </si>
  <si>
    <t xml:space="preserve">06.020.0738-0      </t>
  </si>
  <si>
    <t xml:space="preserve">MONTAGEM E ASSENTAMENTO DE PECAS DE CHAPA DE ACO DE 3/16" DE ESPESSURA,POR JUNTA SOLDADA,DE 300MM DE DIAMETRO,INCLUSIVESOLDA,EXCLUS IVE FORNECIMENTO DAS PECAS E DOS MATERIAIS DE REVESTIMENTO DAS JUNTAS  </t>
  </si>
  <si>
    <t>CF0793</t>
  </si>
  <si>
    <t xml:space="preserve">06.020.0739-0      </t>
  </si>
  <si>
    <t xml:space="preserve">MONTAGEM E ASSENTAMENTO DE PECAS DE CHAPA DE ACO DE 3/16" DE ESPESSURA,POR JUNTA SOLDADA,DE 350MM DE DIAMETRO,INCLUSIVESOLDA,EXCLUS IVE FORNECIMENTO DAS PECAS E DOS MATERIAIS DE REVESTIMENTO DAS JUNTAS  </t>
  </si>
  <si>
    <t>CF0794</t>
  </si>
  <si>
    <t xml:space="preserve">06.020.0740-0      </t>
  </si>
  <si>
    <t xml:space="preserve">MONTAGEM E ASSENTAMENTO DE PECAS DE CHAPA DE ACO DE 3/16" DE ESPESSURA,POR JUNTA SOLDADA,DE 400MM DE DIAMETRO,INCLUSIVESOLDA,EXCLUS IVE FORNECIMENTO DAS PECAS E DOS MATERIAIS DE REVESTIMENTO DAS JUNTAS  </t>
  </si>
  <si>
    <t>CF0795</t>
  </si>
  <si>
    <t xml:space="preserve">06.020.0745-0      </t>
  </si>
  <si>
    <t xml:space="preserve">MONTAGEM E ASSENTAMENTO DE PECAS DE CHAPA DE ACO DE 1/4" DE ESPESSURA,POR JUNTA SOLDADA,DE 150MM DE DIAMETRO,INCLUSIVE SOLDA,EXCLUSIVE FORNECIMENTO DAS PECAS E DOS MATERIAIS DE REVESTIMENTO DAS JUNTAS  </t>
  </si>
  <si>
    <t>CF0796</t>
  </si>
  <si>
    <t xml:space="preserve">06.020.0746-0      </t>
  </si>
  <si>
    <t xml:space="preserve">MONTAGEM E ASSENTAMENTO DE PECAS DE CHAPA DE ACO DE 1/4" DE ESPESSURA,POR JUNTA SOLDADA,DE 200MM DE DIAMETRO,INCLUSIVE SOLDA,EXCLUSIVE FORNECIMENTO DAS PECAS E DOS MATERIAIS DE REVESTIMENTO DAS JUNTAS  </t>
  </si>
  <si>
    <t>CF0797</t>
  </si>
  <si>
    <t xml:space="preserve">06.020.0747-0      </t>
  </si>
  <si>
    <t xml:space="preserve">MONTAGEM E ASSENTAMENTO DE PECAS DE CHAPA DE ACO DE 1/4" DE ESPESSURA,POR JUNTA SOLDADA,DE 250MM DE DIAMETRO,INCLUSIVE SOLDA,EXCLUSIVE FORNECIMENTO DAS PECAS E DOS MATERIAIS DE REVESTIMENTO DAS JUNTAS  </t>
  </si>
  <si>
    <t>CF0798</t>
  </si>
  <si>
    <t xml:space="preserve">06.020.0748-0      </t>
  </si>
  <si>
    <t xml:space="preserve">MONTAGEM E ASSENTAMENTO DE PECAS DE CHAPA DE ACO DE 1/4" DE ESPESSURA,POR JUNTA SOLDADA,DE 300MM DE DIAMETRO,INCLUSIVE SOLDA,EXCLUSIVE FORNECIMENTO DAS PECAS E DOS MATERIAIS DE REVESTIMENTO DAS JUNTAS  </t>
  </si>
  <si>
    <t>CF0799</t>
  </si>
  <si>
    <t xml:space="preserve">06.020.0749-0      </t>
  </si>
  <si>
    <t xml:space="preserve">MONTAGEM E ASSENTAMENTO DE PECAS DE CHAPA DE ACO DE 1/4" DE ESPESSURA,POR JUNTA SOLDADA,DE 350MM DE DIAMETRO,INCLUSIVE SOLDA,EXCLUSIVE FORNECIMENTO DAS PECAS E DOS MATERIAIS DE REVESTIMENTO DAS JUNTAS  </t>
  </si>
  <si>
    <t>CF0800</t>
  </si>
  <si>
    <t xml:space="preserve">06.020.0750-0      </t>
  </si>
  <si>
    <t xml:space="preserve">MONTAGEM E ASSENTAMENTO DE PECAS DE CHAPA DE ACO DE 1/4" DE ESPESSURA,POR JUNTA SOLDADA,DE 400MM DE DIAMETRO,INCLUSIVE SOLDA,EXCLUSIVE FORNECIMENTO DAS PECAS E DOS MATERIAIS DE REVESTIMENTO DAS JUNTAS  </t>
  </si>
  <si>
    <t>CF0801</t>
  </si>
  <si>
    <t xml:space="preserve">06.020.0751-0      </t>
  </si>
  <si>
    <t xml:space="preserve">MONTAGEM E ASSENTAMENTO DE PECAS DE CHAPA DE ACO DE 1/4" DE ESPESSURA,POR JUNTA SOLDADA,DE 450MM DE DIAMETRO,INCLUSIVE SOLDA,EXCLUSIVE FORNECIMENTO DAS PECAS E DOS MATERIAIS DE REVESTIMENTO DAS JUNTAS  </t>
  </si>
  <si>
    <t>CF0802</t>
  </si>
  <si>
    <t xml:space="preserve">06.020.0752-0      </t>
  </si>
  <si>
    <t xml:space="preserve">MONTAGEM E ASSENTAMENTO DE PECAS DE CHAPA DE ACO DE 1/4" DE ESPESSURA,POR JUNTA SOLDADA,DE 500MM DE DIAMETRO,INCLUSIVE SOLDA,EXCLUSIVE FORNECIMENTO DAS PECAS E DOS MATERIAIS DE REVESTIMENTO DAS JUNTAS  </t>
  </si>
  <si>
    <t>CF0803</t>
  </si>
  <si>
    <t xml:space="preserve">06.020.0754-0      </t>
  </si>
  <si>
    <t xml:space="preserve">MONTAGEM E ASSENTAMENTO DE PECAS DE CHAPA DE ACO DE 1/4" DE ESPESSURA,POR JUNTA SOLDADA,DE 600MM DE DIAMETRO,INCLUSIVE SOLDA,EXCLUSIVE FORNECIMENTO DAS PECAS E DOS MATERIAIS DE REVESTIMENTO DAS JUNTAS  </t>
  </si>
  <si>
    <t>CF0804</t>
  </si>
  <si>
    <t xml:space="preserve">06.020.0760-0      </t>
  </si>
  <si>
    <t xml:space="preserve">MONTAGEM E ASSENTAMENTO DE PECAS DE CHAPA DE ACO DE 5/16" DE ESPESSURA,POR JUNTA SOLDADA,DE 300MM DE DIAMETRO,INCLUSIVESOLDA,EXCLUS IVE FORNECIMENTO DAS PECAS E DOS MATERIAIS DE REVESTIMENTO DAS JUNTAS  </t>
  </si>
  <si>
    <t>CF0805</t>
  </si>
  <si>
    <t xml:space="preserve">06.020.0761-0      </t>
  </si>
  <si>
    <t xml:space="preserve">MONTAGEM E ASSENTAMENTO DE PECAS DE CHAPA DE ACO DE 5/16" DE ESPESSURA,POR JUNTA SOLDADA,DE 350MM DE DIAMETRO,INCLUSIVESOLDA,EXCLUS IVE FORNECIMENTO DAS PECAS E DOS MATERIAIS DE REVESTIMENTO DAS JUNTAS  </t>
  </si>
  <si>
    <t>CF0806</t>
  </si>
  <si>
    <t xml:space="preserve">06.020.0762-0      </t>
  </si>
  <si>
    <t xml:space="preserve">MONTAGEM E ASSENTAMENTO DE PECAS DE CHAPA DE ACO DE 5/16" DE ESPESSURA,POR JUNTA SOLDADA,DE 400MM DE DIAMETRO,INCLUSIVESOLDA,EXCLUS IVE FORNECIMENTO DAS PECAS E DOS MATERIAIS DE REVESTIMENTO DAS JUNTAS  </t>
  </si>
  <si>
    <t>CF0807</t>
  </si>
  <si>
    <t xml:space="preserve">06.020.0763-0      </t>
  </si>
  <si>
    <t xml:space="preserve">MONTAGEM E ASSENTAMENTO DE PECAS DE CHAPA DE ACO DE 5/16" DE ESPESSURA,POR JUNTA SOLDADA,DE 450MM DE DIAMETRO,INCLUSIVESOLDA,EXCLUS IVE FORNECIMENTO DAS PECAS E DOS MATERIAIS DE REVESTIMENTO DAS JUNTAS  </t>
  </si>
  <si>
    <t>CF0808</t>
  </si>
  <si>
    <t xml:space="preserve">06.020.0764-0      </t>
  </si>
  <si>
    <t xml:space="preserve">MONTAGEM E ASSENTAMENTO DE PECAS DE CHAPA DE ACO DE 5/16" DE ESPESSURA,POR JUNTA SOLDADA,DE 500MM DE DIAMETRO,INCLUSIVESOLDA,EXCLUS IVE FORNECIMENTO DAS PECAS E DOS MATERIAIS DE REVESTIMENTO DAS JUNTAS  </t>
  </si>
  <si>
    <t>CF0809</t>
  </si>
  <si>
    <t xml:space="preserve">06.020.0766-0      </t>
  </si>
  <si>
    <t xml:space="preserve">MONTAGEM E ASSENTAMENTO DE PECAS DE CHAPA DE ACO DE 5/16" DE ESPESSURA,POR JUNTA SOLDADA,DE 600MM DE DIAMETRO,INCLUSIVESOLDA,EXCLUS IVE FORNECIMENTO DAS PECAS E DOS MATERIAIS DE REVESTIMENTO DAS JUNTAS  </t>
  </si>
  <si>
    <t>CF0810</t>
  </si>
  <si>
    <t xml:space="preserve">06.020.0768-0      </t>
  </si>
  <si>
    <t xml:space="preserve">MONTAGEM E ASSENTAMENTO DE PECAS DE CHAPA DE ACO DE 5/16" DE ESPESSURA,POR JUNTA SOLDADA,DE 700MM DE DIAMETRO,INCLUSIVESOLDA,EXCLUS IVE FORNECIMENTO DAS PECAS E DOS MATERIAIS DE REVESTIMENTO DAS JUNTAS  </t>
  </si>
  <si>
    <t>CF0811</t>
  </si>
  <si>
    <t xml:space="preserve">06.020.0781-0      </t>
  </si>
  <si>
    <t xml:space="preserve">MONTAGEM E ASSENTAMENTO DE PECAS DE CHAPA DE ACO DE 3/8" DE ESPESSURA,POR JUNTA SOLDADA,DE 350MM DE DIAMETRO,INCLUSIVE SOLDA,EXCLUSIVE FORNECIMENTO DAS PECAS E DOS MATERIAIS DE REVESTIMENTO DAS JUNTAS  </t>
  </si>
  <si>
    <t>CF0812</t>
  </si>
  <si>
    <t xml:space="preserve">06.020.0782-0      </t>
  </si>
  <si>
    <t xml:space="preserve">MONTAGEM E ASSENTAMENTO DE PECAS DE CHAPA DE ACO DE 3/8" DE ESPESSURA,POR JUNTA SOLDADA,DE 400MM DE DIAMETRO,INCLUSIVE SOLDA,EXCLUSIVE FORNECIMENTO DAS PECAS E DOS MATERIAIS DE REVESTIMENTO DAS JUNTAS  </t>
  </si>
  <si>
    <t>CF0813</t>
  </si>
  <si>
    <t xml:space="preserve">06.020.0784-0      </t>
  </si>
  <si>
    <t xml:space="preserve">MONTAGEM E ASSENTAMENTO DE PECAS DE CHAPA DE ACO DE 3/8" DE ESPESSURA,POR JUNTA SOLDADA,DE 500MM DE DIAMETRO,INCLUSIVE SOLDA,EXCLUSIVE FORNECIMENTO DAS PECAS E DOS MATERIAIS DE REVESTIMENTO DAS JUNTAS  </t>
  </si>
  <si>
    <t>CF0814</t>
  </si>
  <si>
    <t xml:space="preserve">06.020.0786-0      </t>
  </si>
  <si>
    <t xml:space="preserve">MONTAGEM E ASSENTAMENTO DE PECAS DE CHAPA DE ACO DE 3/8" DE ESPESSURA,POR JUNTA SOLDADA,DE 600MM DE DIAMETRO,INCLUSIVE SOLDA,EXCLUSIVE FORNECIMENTO DAS PECAS E DOS MATERIAIS DE REVESTIMENTO DAS JUNTAS  </t>
  </si>
  <si>
    <t>CF0815</t>
  </si>
  <si>
    <t xml:space="preserve">06.020.0788-0      </t>
  </si>
  <si>
    <t xml:space="preserve">MONTAGEM E ASSENTAMENTO DE PECAS DE CHAPA DE ACO DE 3/8" DE ESPESSURA,POR JUNTA SOLDADA,DE 700MM DE DIAMETRO,INCLUSIVE SOLDA,EXCLUSIVE FORNECIMENTO DAS PECAS E DOS MATERIAIS DE REVESTIMENTO DAS JUNTAS  </t>
  </si>
  <si>
    <t>CF0816</t>
  </si>
  <si>
    <t xml:space="preserve">06.020.0790-0      </t>
  </si>
  <si>
    <t xml:space="preserve">MONTAGEM E ASSENTAMENTO DE PECAS DE CHAPA DE ACO DE 3/8" DE ESPESSURA,POR JUNTA SOLDADA,DE 800MM DE DIAMETRO,INCLUSIVE SOLDA,EXCLUSIVE FORNECIMENTO DAS PECAS E DOS MATERIAIS DE REVESTIMENTO DAS JUNTAS  </t>
  </si>
  <si>
    <t>CF0817</t>
  </si>
  <si>
    <t xml:space="preserve">06.020.0792-0      </t>
  </si>
  <si>
    <t xml:space="preserve">MONTAGEM E ASSENTAMENTO DE PECAS DE CHAPA DE ACO DE 3/8" DE ESPESSURA,POR JUNTA SOLDADA,DE 900MM DE DIAMETRO,INCLUSIVE SOLDA,EXCLUSIVE FORNECIMENTO DAS PECAS E DOS MATERIAIS DE REVESTIMENTO DAS JUNTAS  </t>
  </si>
  <si>
    <t>CF0818</t>
  </si>
  <si>
    <t xml:space="preserve">06.020.0794-0      </t>
  </si>
  <si>
    <t xml:space="preserve">MONTAGEM E ASSENTAMENTO DE PECAS DE CHAPA DE ACO DE 3/8" DE ESPESSURA,POR JUNTA SOLDADA,DE 1000MM DE DIAMETRO,INCLUSIVESOLDA,EXCLUS IVE FORNECIMENTO DAS PECAS E DOS MATERIAIS DE REVESTIMENTO DAS JUNTAS  </t>
  </si>
  <si>
    <t>CF0819</t>
  </si>
  <si>
    <t xml:space="preserve">06.020.0795-0      </t>
  </si>
  <si>
    <t xml:space="preserve">MONTAGEM E ASSENTAMENTO DE PECAS DE CHAPA DE ACO DE 3/8" DE ESPESSURA,POR JUNTA SOLDADA,DE 1200MM DE DIAMETRO,INCLUSIVESOLDA,EXCLUS IVE FORNECIMENTO DAS PECAS E DOS MATERIAIS DE REVESTIMENTO DAS JUNTAS  </t>
  </si>
  <si>
    <t>CF0820</t>
  </si>
  <si>
    <t xml:space="preserve">06.020.0796-0      </t>
  </si>
  <si>
    <t xml:space="preserve">MONTAGEM E ASSENTAMENTO DE PECAS DE CHAPA DE ACO DE 3/8" DE ESPESSURA,POR JUNTA SOLDADA,DE 1300MM DE DIAMETRO,INCLUSIVESOLDA,EXCLUS IVE FORNECIMENTO DAS PECAS E DOS MATERIAIS DE REVESTIMENTO DAS JUNTAS  </t>
  </si>
  <si>
    <t>CF0821</t>
  </si>
  <si>
    <t xml:space="preserve">06.020.0797-0      </t>
  </si>
  <si>
    <t xml:space="preserve">MONTAGEM E ASSENTAMENTO DE PECAS DE CHAPA DE ACO DE 3/8" DE ESPESSURA,POR JUNTA SOLDADA,DE 1500MM DE DIAMETRO,INCLUSIVESOLDA,EXCLUS IVE FORNECIMENTO DA PECAS E DOS MATERIAIS DE REVESTIMENTO DAS JUNTAS  </t>
  </si>
  <si>
    <t>CF0822</t>
  </si>
  <si>
    <t xml:space="preserve">06.020.0801-0      </t>
  </si>
  <si>
    <t xml:space="preserve">MONTAGEM E ASSENTAMENTO DE PECAS DE CHAPA DE ACO DE 1/2" DE ESPESSURA,POR JUNTA SOLDADA,DE 600MM DE DIAMETRO,INCLUSIVE SOLDA,EXCLUSIVE FORNECIMENTO DAS PECAS E DOS MATERIAIS DE REVESTIMENTO DAS JUNTAS  </t>
  </si>
  <si>
    <t>CF0823</t>
  </si>
  <si>
    <t xml:space="preserve">06.020.0802-0      </t>
  </si>
  <si>
    <t xml:space="preserve">MONTAGEM E ASSENTAMENTO DE PECAS DE CHAPA DE ACO DE 1/2" DE ESPESSURA,POR JUNTA SOLDADA,DE 700MM DE DIAMETRO,INCLUSIVE SOLDA,EXCLUSIVE FORNECIMENTO DAS PECAS E DOS MATERIAIS DE REVESTIMENTO DAS JUNTAS  </t>
  </si>
  <si>
    <t>CF0824</t>
  </si>
  <si>
    <t xml:space="preserve">06.020.0803-0      </t>
  </si>
  <si>
    <t xml:space="preserve">MONTAGEM E ASSENTAMENTO DE PECAS DE CHAPA DE ACO DE 1/2" DE ESPESSURA,POR JUNTA SOLDADA,DE 800MM DE DIAMETRO,INCLUSIVE SOLDA,EXCLUSIVE FORNECIMENTO DAS PECAS E DOS MATERIAIS DE REVESTIMENTO DAS JUNTAS  </t>
  </si>
  <si>
    <t>CF0825</t>
  </si>
  <si>
    <t xml:space="preserve">06.020.0804-0      </t>
  </si>
  <si>
    <t xml:space="preserve">MONTAGEM E ASSENTAMENTO DE PECAS DE CHAPA DE ACO DE 1/2" DE ESPESSURA,POR JUNTA SOLDADA,DE 900MM DE DIAMETRO,INCLUSIVE SOLDA,EXCLUSIVE FORNECIMENTO DAS PECAS E DOS MATERIAIS DE REVESTIMENTO DAS JUNTAS  </t>
  </si>
  <si>
    <t>CF0826</t>
  </si>
  <si>
    <t xml:space="preserve">06.020.0805-0      </t>
  </si>
  <si>
    <t xml:space="preserve">MONTAGEM E ASSENTAMENTO DE PECAS DE CHAPA DE ACO DE 1/2" DE ESPESSURA,POR JUNTA SOLDADA,DE 1000MM DE DIAMETRO,INCLUSIVESOLDA,EXCLUS IVE FORNECIMENTO DAS PECAS E DOS MATERIAIS DE REVESTIMENTO DAS JUNTAS  </t>
  </si>
  <si>
    <t>CF0827</t>
  </si>
  <si>
    <t xml:space="preserve">06.020.0806-0      </t>
  </si>
  <si>
    <t xml:space="preserve">MONTAGEM E ASSENTAMENTO DE PECAS DE CHAPA DE ACO DE 1/2" DE ESPESSURA,POR JUNTA SOLDADA,DE 1200MM DE DIAMETRO,INCLUSIVESOLDA,EXCLUS IVE FORNECIMENTO DAS PECAS E DOS MATERIAIS DE REVESTIMENTO DAS JUNTAS  </t>
  </si>
  <si>
    <t>CF0828</t>
  </si>
  <si>
    <t xml:space="preserve">06.020.0807-0      </t>
  </si>
  <si>
    <t xml:space="preserve">MONTAGEM E ASSENTAMENTO DE PECAS DE CHAPA DE ACO DE 1/2" DE ESPESSURA,POR JUNTA SOLDADA,DE 1500MM DE DIAMETRO,INCLUSIVESOLDA,EXCLUS IVE FORNECIMENTO DAS PECAS E DOS MATERIAIS DE REVESTIMENTO DAS JUNTAS  </t>
  </si>
  <si>
    <t>CF0829</t>
  </si>
  <si>
    <t xml:space="preserve">06.020.0808-0      </t>
  </si>
  <si>
    <t xml:space="preserve">MONTAGEM E ASSENTAMENTO DE PECAS DE CHAPA DE ACO DE 1/2" DE ESPESSURA,POR JUNTA SOLDADA,DE 1750MM DE DIAMETRO,INCLUSIVESOLDA,EXCLUS IVE FORNECIMENTO DAS PECAS E DOS MATERIAIS DE REVESTIMENTO DAS JUNTAS  </t>
  </si>
  <si>
    <t>CF0830</t>
  </si>
  <si>
    <t xml:space="preserve">06.020.0809-0      </t>
  </si>
  <si>
    <t xml:space="preserve">MONTAGEM E ASSENTAMENTO DE PECAS DE CHAPA DE ACO DE 1/2" DE ESPESSURA,POR JUNTA SOLDADA,DE 1800MM DE DIAMETRO,INCLUSIVESOLDA,EXCLUS IVE FORNECIMENTO DAS PECAS E DOS MATERIAIS DE REVESTIMENTO DAS JUNTAS  </t>
  </si>
  <si>
    <t>CF0831</t>
  </si>
  <si>
    <t xml:space="preserve">06.020.0810-0      </t>
  </si>
  <si>
    <t xml:space="preserve">MONTAGEM E ASSENTAMENTO DE PECAS DE CHAPA DE ACO DE 1/2" DE ESPESSURA,POR JUNTA SOLDADA,DE 2000MM DE DIAMETRO,INCLUSIVESOLDA,EXCLUS IVE FORNECIMENTO DAS PECAS E DOS MATERIAIS DE REVESTIMENTO DAS JUNTAS  </t>
  </si>
  <si>
    <t>CF0832</t>
  </si>
  <si>
    <t xml:space="preserve">06.020.0811-0      </t>
  </si>
  <si>
    <t xml:space="preserve">MONTAGEM E ASSENTAMENTO DE PECAS DE CHAPA DE ACO DE 1/2" DE ESPESSURA,POR JUNTA SOLDADA,DE 2500MM DE DIAMETRO,INCLUSIVESOLDA,EXCLUS IVE FORNECIMENTO DAS PECAS E DOS MATERIAIS DE REVESTIMENTO DAS JUNTAS  </t>
  </si>
  <si>
    <t>CF0833</t>
  </si>
  <si>
    <t xml:space="preserve">06.020.0812-0      </t>
  </si>
  <si>
    <t xml:space="preserve">MONTAGEM E ASSENTAMENTO DE PECAS DE CHAPA DE ACO DE 5/8" DE ESPESSURA,POR JUNTA SOLDADA,DE 1800MM DE DIAMETRO,INCLUSIVESOLDA,EXCLUS IVE FORNECIMENTO DAS PECAS E DOS MATERIAIS DE REVESTIMENTO DAS JUNTAS  </t>
  </si>
  <si>
    <t>CF0834</t>
  </si>
  <si>
    <t xml:space="preserve">06.020.0813-0      </t>
  </si>
  <si>
    <t xml:space="preserve">MONTAGEM E ASSENTAMENTO DE PECAS DE CHAPA DE ACO DE 5/8" DE ESPESSURA,POR JUNTA SOLDADA,DE 2000MM DE DIAMETRO,INCLUSIVESOLDA,EXCLUS IVE FORNECIMENTO DAS PECAS E DOS MATERIAIS DE REVESTIMENTO DAS JUNTAS  </t>
  </si>
  <si>
    <t>CF0835</t>
  </si>
  <si>
    <t xml:space="preserve">06.020.0814-0      </t>
  </si>
  <si>
    <t xml:space="preserve">MONTAGEM E ASSENTAMENTO DE PECAS DE CHAPA DE ACO DE 5/8" DE ESPESSURA,POR JUNTA SOLDADA,DE 2500MM DE DIAMETRO,INCLUSIVESOLDA,EXCLUS IVE FORNECIMENTO DAS PECAS E DOS MATERIAIS DE REVESTIMENTO DAS JUNTAS  </t>
  </si>
  <si>
    <t>CF0836</t>
  </si>
  <si>
    <t xml:space="preserve">06.020.0905-0      </t>
  </si>
  <si>
    <t xml:space="preserve">MONTAGEM DE PESCOCO DE DERIVACAO DE ACO,DIAMETRO DE 150MM,SOLDADO EM TUBO DUCTIL COM ELETRODO ESPECIAL,INCLUSIVE FURACAODO TUBO  </t>
  </si>
  <si>
    <t>CF0837</t>
  </si>
  <si>
    <t xml:space="preserve">06.020.0906-0      </t>
  </si>
  <si>
    <t xml:space="preserve">MONTAGEM DE PESCOCO DE DERIVACAO DE ACO,DIAMETRO DE 200MM,SOLDADO EM TUBO DUCTIL COM ELETRODO ESPECIAL,INCLUSIVE FURACAODO TUBO  </t>
  </si>
  <si>
    <t>CF0838</t>
  </si>
  <si>
    <t xml:space="preserve">06.021.0010-0      </t>
  </si>
  <si>
    <t xml:space="preserve">MONTAGEM PREVIA DE VAOS RETOS, PARA TRAVESSIAS AEREAS DE ADUTORAS DE ACO,COM DIAMETRO DE 300MM  </t>
  </si>
  <si>
    <t>CF0839</t>
  </si>
  <si>
    <t xml:space="preserve">06.021.0011-0      </t>
  </si>
  <si>
    <t xml:space="preserve">MONTAGEM PREVIA DE VAOS RETOS, PARA TRAVESSIAS AEREAS DE ADUTORAS DE ACO,COM DIAMETRO DE 400MM  </t>
  </si>
  <si>
    <t>CF0840</t>
  </si>
  <si>
    <t xml:space="preserve">06.021.0012-0      </t>
  </si>
  <si>
    <t xml:space="preserve">MONTAGEM PREVIA DE VAOS RETOS, PARA TRAVESSIAS AEREAS DE ADUTORAS DE ACO,COM DIAMETRO DE 500MM  </t>
  </si>
  <si>
    <t>CF0841</t>
  </si>
  <si>
    <t xml:space="preserve">06.021.0013-0      </t>
  </si>
  <si>
    <t xml:space="preserve">MONTAGEM PREVIA DE VAOS RETOS, PARA TRAVESSIAS AEREAS DE ADUTORAS DE ACO,COM DIAMETRO DE 600MM  </t>
  </si>
  <si>
    <t>CF0842</t>
  </si>
  <si>
    <t xml:space="preserve">06.021.0014-0      </t>
  </si>
  <si>
    <t xml:space="preserve">MONTAGEM PREVIA DE VAOS RETOS, PARA TRAVESSIAS AEREAS DE ADUTORAS DE ACO,COM DIAMETRO DE 700MM  </t>
  </si>
  <si>
    <t>CF0843</t>
  </si>
  <si>
    <t xml:space="preserve">06.021.0015-0      </t>
  </si>
  <si>
    <t xml:space="preserve">MONTAGEM PREVIA DE VAOS RETOS, PARA TRAVESSIAS AEREAS DE ADUTORAS DE ACO,COM DIAMETRO DE 800MM  </t>
  </si>
  <si>
    <t>CF0844</t>
  </si>
  <si>
    <t xml:space="preserve">06.021.0016-0      </t>
  </si>
  <si>
    <t xml:space="preserve">MONTAGEM PREVIA DE VAOS RETOS, PARA TRAVESSIAS AEREAS DE ADUTORAS DE ACO,COM DIAMETRO DE 900MM  </t>
  </si>
  <si>
    <t>CF0845</t>
  </si>
  <si>
    <t xml:space="preserve">06.021.0017-0      </t>
  </si>
  <si>
    <t xml:space="preserve">MONTAGEM PREVIA DE VAOS RETOS, PARA TRAVESSIAS AEREAS DE ADUTORAS DE ACO,COM DIAMETRO DE 1000MM  </t>
  </si>
  <si>
    <t>CF0846</t>
  </si>
  <si>
    <t xml:space="preserve">06.021.0018-0      </t>
  </si>
  <si>
    <t xml:space="preserve">MONTAGEM PREVIA DE VAOS RETOS, PARA TRAVESSIAS AEREAS DE ADUTORAS DE ACO,COM DIAMETRO DE 1200MM  </t>
  </si>
  <si>
    <t>CF0847</t>
  </si>
  <si>
    <t xml:space="preserve">06.021.0019-0      </t>
  </si>
  <si>
    <t xml:space="preserve">MONTAGEM PREVIA DE VAOS RETOS, PARA TRAVESSIAS AEREAS DE ADUTORAS DE ACO,COM DIAMETRO DE 1500MM  </t>
  </si>
  <si>
    <t>CF0848</t>
  </si>
  <si>
    <t xml:space="preserve">06.021.0020-0      </t>
  </si>
  <si>
    <t xml:space="preserve">MONTAGEM PREVIA DE VAOS RETOS, PARA TRAVESSIAS AEREAS DE ADUTORAS DE ACO,COM DIAMETRO DE 1750MM  </t>
  </si>
  <si>
    <t>CF0849</t>
  </si>
  <si>
    <t xml:space="preserve">06.021.0021-0      </t>
  </si>
  <si>
    <t xml:space="preserve">MONTAGEM PREVIA DE VAOS RETOS, PARA TRAVESSIAS AEREAS DE ADUTORAS DE ACO,COM DIAMETRO DE 2000MM  </t>
  </si>
  <si>
    <t>CF0850</t>
  </si>
  <si>
    <t xml:space="preserve">06.021.0025-0      </t>
  </si>
  <si>
    <t xml:space="preserve">MONTAGEM PREVIA DE PORTICOS OU ARCOS,PARA TRAVESSIAS AEREAS EM TUBOS DE ACO,COM DIAMETRO DE 300MM  </t>
  </si>
  <si>
    <t>CF0851</t>
  </si>
  <si>
    <t xml:space="preserve">06.021.0026-0      </t>
  </si>
  <si>
    <t xml:space="preserve">MONTAGEM PREVIA DE PORTICOS OU ARCOS,PARA TRAVESSIAS AEREAS EM TUBOS DE ACO,COM DIAMETRO DE 400MM  </t>
  </si>
  <si>
    <t>CF0852</t>
  </si>
  <si>
    <t xml:space="preserve">06.021.0027-0      </t>
  </si>
  <si>
    <t xml:space="preserve">MONTAGEM PREVIA DE PORTICOS OU ARCOS,PARA TRAVESSIAS AEREAS EM TUBOS DE ACO,COM DIAMETRO DE 500MM  </t>
  </si>
  <si>
    <t>CF0853</t>
  </si>
  <si>
    <t xml:space="preserve">06.021.0028-0      </t>
  </si>
  <si>
    <t xml:space="preserve">MONTAGEM PREVIA DE PORTICOS OU ARCOS,PARA TRAVESSIAS AEREAS EM TUBOS DE ACO,COM DIAMETRO DE 600MM  </t>
  </si>
  <si>
    <t>CF0854</t>
  </si>
  <si>
    <t xml:space="preserve">06.021.0029-0      </t>
  </si>
  <si>
    <t xml:space="preserve">MONTAGEM PREVIA DE PORTICOS OU ARCOS,PARA TRAVESSIAS AEREAS EM TUBOS DE ACO,COM DIAMETRO DE 700MM  </t>
  </si>
  <si>
    <t>CF0855</t>
  </si>
  <si>
    <t xml:space="preserve">06.021.0030-0      </t>
  </si>
  <si>
    <t xml:space="preserve">MONTAGEM PREVIA DE PORTICOS OU ARCOS,PARA TRAVESSIAS AEREAS EM TUBOS DE ACO,COM DIAMETRO DE 800MM  </t>
  </si>
  <si>
    <t>CF0856</t>
  </si>
  <si>
    <t xml:space="preserve">06.021.0031-0      </t>
  </si>
  <si>
    <t xml:space="preserve">MONTAGEM PREVIA DE PORTICOS OU ARCOS,PARA TRAVESSIAS AEREAS EM TUBOS DE ACO,COM DIAMETRO DE 900MM  </t>
  </si>
  <si>
    <t>CF0857</t>
  </si>
  <si>
    <t xml:space="preserve">06.021.0032-0      </t>
  </si>
  <si>
    <t xml:space="preserve">MONTAGEM PREVIA DE PORTICOS OU ARCOS,PARA TRAVESSIAS AEREAS EM TUBOS DE ACO,COM DIAMETRO DE 1000MM  </t>
  </si>
  <si>
    <t>CF0858</t>
  </si>
  <si>
    <t xml:space="preserve">06.021.0033-0      </t>
  </si>
  <si>
    <t xml:space="preserve">MONTAGEM PREVIA DE PORTICOS OU ARCOS,PARA TRAVESSIAS AEREAS EM TUBOS DE ACO,COM DIAMETRO DE 1200MM  </t>
  </si>
  <si>
    <t>CF0859</t>
  </si>
  <si>
    <t xml:space="preserve">06.021.0034-0      </t>
  </si>
  <si>
    <t xml:space="preserve">MONTAGEM PREVIA DE PORTICOS OU ARCOS,PARA TRAVESSIAS AEREAS EM TUBOS DE ACO,COM DIAMETRO DE 1500MM  </t>
  </si>
  <si>
    <t>CF0860</t>
  </si>
  <si>
    <t xml:space="preserve">06.021.0035-0      </t>
  </si>
  <si>
    <t xml:space="preserve">MONTAGEM PREVIA DE PORTICOS OU ARCOS,PARA TRAVESSIAS AEREAS EM TUBOS DE ACO,COM DIAMETRO DE 1750MM  </t>
  </si>
  <si>
    <t>CF0861</t>
  </si>
  <si>
    <t xml:space="preserve">06.021.0036-0      </t>
  </si>
  <si>
    <t xml:space="preserve">MONTAGEM PREVIA DE PORTICOS OU ARCOS,PARA TRAVESSIAS AEREAS EM TUBOS DE ACO,COM DIAMETRO DE 2000MM  </t>
  </si>
  <si>
    <t>CF0862</t>
  </si>
  <si>
    <t xml:space="preserve">06.021.0040-0      </t>
  </si>
  <si>
    <t xml:space="preserve">ASSENTAMENTO DE VAOS RETOS DE TUBOS DE ACO,ATE 30,00M,NO LOCAL DEFINITIVO DA TRAVESSIA,COM UTILIZACAO DIRETA DE GUINDASTE  </t>
  </si>
  <si>
    <t>CF0863</t>
  </si>
  <si>
    <t xml:space="preserve">06.021.0041-0      </t>
  </si>
  <si>
    <t xml:space="preserve">ASSENTAMENTO DE PORTICOS OU ARCOS SIMPLES DE TUBOS DE ACO,DE 31,00 A 50,00M,NO LOCAL DEFINITIVO DA TRAVESSIA,COM UTILIZACAO DIRETA DE GUINDASTE  </t>
  </si>
  <si>
    <t>CF0864</t>
  </si>
  <si>
    <t xml:space="preserve">06.022.0010-0      </t>
  </si>
  <si>
    <t xml:space="preserve">SUPORTES TIPO CONSOLE EM CHAPA ATE 3/8" DE ESPESSURA E PERFIS CANTONEIRA 4 X 4",SOLDADOS,PARA FIXACAO SUSPENSA DE TUBULACOES,INCLUSIVE JATEAMENTO DAS SUPERFICIES E PINTURA ANTIOXIDANTE A BASE DE BORRACHA CLORADA,CHUMBADORES,PORCAS E PARAFUSOS.FORNECIMENTO E MONTAGEM  </t>
  </si>
  <si>
    <t>CF0964</t>
  </si>
  <si>
    <t xml:space="preserve">06.061.0105-0      </t>
  </si>
  <si>
    <t xml:space="preserve">JUNCAO DE 45° OU 90° DE CERAMICA VIDRADA INTERNAMENTE, PARA ESGOTO,COM DIAMETRO DE 100MM, INCLUSIVE FORNECIMENTO DO MATERIAL PARA REJUNTAMENTO COM ARGAMASSA DE CIMENTO E AREIA, NOTRACO 1:4.FORNECIMENTO E ASSENTAMENTO  </t>
  </si>
  <si>
    <t>CF0965</t>
  </si>
  <si>
    <t xml:space="preserve">06.061.0110-0      </t>
  </si>
  <si>
    <t xml:space="preserve">JUNCAO DE 45° OU 90° DE CERAMICA VIDRADA INTERNAMENTE, PARA ESGOTO,COM DIAMETRO DE 150MM, INCLUSIVE FORNECIMENTO DO MATERIAL PARA REJUNTAMENTO COM ARGAMASSA DE CIMENTO E AREIA, NOTRACO 1:4.FORNECIMENTO E ASSENTAMENTO  </t>
  </si>
  <si>
    <t>CF0966</t>
  </si>
  <si>
    <t xml:space="preserve">06.061.0115-0      </t>
  </si>
  <si>
    <t xml:space="preserve">JUNCAO DE 45° OU 90° DE CERAMICA VIDRADA INTERNAMENTE, PARA ESGOTO,COM DIAMETRO DE 200MM, INCLUSIVE FORNECIMENTO DO MATERIAL PARA REJUNTAMENTO COM ARGAMASSA DE CIMENTO E AREIA, NOTRACO 1:4.FORNECIMENTO E ASSENTAMENTO  </t>
  </si>
  <si>
    <t>CF0967</t>
  </si>
  <si>
    <t xml:space="preserve">06.061.0120-0      </t>
  </si>
  <si>
    <t xml:space="preserve">JUNCAO DE 45° OU 90° DE CERAMICA VIDRADA INTERNAMENTE, PARA ESGOTO,COM DIAMETRO DE 250MM, INCLUSIVE FORNECIMENTO DO MATERIAL PARA REJUNTAMENTO COM ARGAMASSA DE CIMENTO E AREIA, NOTRACO 1:4.FORNECIMENTO E ASSENTAMENTO  </t>
  </si>
  <si>
    <t>CF0968</t>
  </si>
  <si>
    <t xml:space="preserve">06.061.0150-0      </t>
  </si>
  <si>
    <t xml:space="preserve">CURVA CERAMICA DE 45° OU 90°,VIDRADA INTERNAMENTE, PARA ESGOTO,COM DIAMETRO DE 100MM,INCLUSIVE FORNECIMENTO DO MATERIALPARA REJUNTAMENTO COM ARGAMASSA DE CIMENTO E AREIA,NO TRACO1:4.FORNECIMENTO E ASSENTAMENTO  </t>
  </si>
  <si>
    <t>CF0969</t>
  </si>
  <si>
    <t xml:space="preserve">06.061.0155-0      </t>
  </si>
  <si>
    <t xml:space="preserve">CURVA CERAMICA DE 45° OU 90°,VIDRADA INTERNAMENTE, PARA ESGOTO,COM DIAMETRO DE 150MM,INCLUSIVE FORNECIMENTO DO MATERIALPARA REJUNTAMENTO COM ARGAMASSA DE CIMENTO E AREIA,NO TRACO1:4.FORNECIMENTO E ASSENTAMENTO  </t>
  </si>
  <si>
    <t>CF0970</t>
  </si>
  <si>
    <t xml:space="preserve">06.061.0160-0      </t>
  </si>
  <si>
    <t xml:space="preserve">CURVA CERAMICA DE 45° OU 90°,VIDRADA INTERNAMENTE, PARA ESGOTO,COM DIAMETRO DE 200MM,INCLUSIVE FORNECIMENTO DO MATERIALPARA REJUNTAMENTO COM ARGAMASSA DE CIMENTO E AREIA,NO TRACO1:4.FORNECIMENTO E ASSENTAMENTO  </t>
  </si>
  <si>
    <t>CF0971</t>
  </si>
  <si>
    <t xml:space="preserve">06.061.0165-0      </t>
  </si>
  <si>
    <t xml:space="preserve">CURVA CERAMICA DE 45° OU 90°,VIDRADA INTERNAMENTE, PARA ESGOTO,COM DIAMETRO DE 250MM,INCLUSIVE FORNECIMENTO DO MATERIALPARA REJUNTAMENTO COM ARGAMASSA DE CIMENTO E AREIA,NO TRACO1:4.FORNECIMENTO E ASSENTAMENTO  </t>
  </si>
  <si>
    <t>CF0972</t>
  </si>
  <si>
    <t xml:space="preserve">06.062.0001-0      </t>
  </si>
  <si>
    <t xml:space="preserve">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  </t>
  </si>
  <si>
    <t>CF0973</t>
  </si>
  <si>
    <t xml:space="preserve">06.062.0002-0      </t>
  </si>
  <si>
    <t xml:space="preserve">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  </t>
  </si>
  <si>
    <t>CF0978</t>
  </si>
  <si>
    <t xml:space="preserve">15.006.0035-0      </t>
  </si>
  <si>
    <t xml:space="preserve">HIDRANTE DE COLUNA COMPLETO,PARA LINHA DE 100MM,INCLUSIVE PECAS COMPLEMENTARES ATE O INICIO DA TUBULACAO HORIZONTAL E FORNECIMENTO DO MATERIAL PARA REJUNTAMENTO.FORNECIMENTO E ASSENTAMENTO  </t>
  </si>
  <si>
    <t>CF0979</t>
  </si>
  <si>
    <t xml:space="preserve">15.006.0040-0      </t>
  </si>
  <si>
    <t xml:space="preserve">HIDRANTE SUBTERRANEO COMPLETO,EXCLUSIVE ESTE,CONSIDERANDO PECAS COMPLEMENTARES ATE O INICIO DA TUBULACAO HORIZONTAL E FORNECIMENTO DO MATERIAL DE REJUNTAMENTO.ASSENTAMENTO  </t>
  </si>
  <si>
    <t>CF0980</t>
  </si>
  <si>
    <t xml:space="preserve">06.069.0010-0      </t>
  </si>
  <si>
    <t xml:space="preserve">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  </t>
  </si>
  <si>
    <t>CF0981</t>
  </si>
  <si>
    <t xml:space="preserve">06.069.0015-0      </t>
  </si>
  <si>
    <t xml:space="preserve">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  </t>
  </si>
  <si>
    <t>CF0982</t>
  </si>
  <si>
    <t xml:space="preserve">06.069.0020-0      </t>
  </si>
  <si>
    <t xml:space="preserve">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  </t>
  </si>
  <si>
    <t>CF0983</t>
  </si>
  <si>
    <t xml:space="preserve">06.069.0025-0      </t>
  </si>
  <si>
    <t xml:space="preserve">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  </t>
  </si>
  <si>
    <t>CF0984</t>
  </si>
  <si>
    <t xml:space="preserve">06.069.0030-0      </t>
  </si>
  <si>
    <t xml:space="preserve">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  </t>
  </si>
  <si>
    <t>CF0985</t>
  </si>
  <si>
    <t xml:space="preserve">06.069.0035-0      </t>
  </si>
  <si>
    <t xml:space="preserve">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  </t>
  </si>
  <si>
    <t>CF0986</t>
  </si>
  <si>
    <t xml:space="preserve">06.069.0040-0      </t>
  </si>
  <si>
    <t xml:space="preserve">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  </t>
  </si>
  <si>
    <t>CF0987</t>
  </si>
  <si>
    <t xml:space="preserve">06.069.0045-0      </t>
  </si>
  <si>
    <t xml:space="preserve">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  </t>
  </si>
  <si>
    <t>CF0988</t>
  </si>
  <si>
    <t xml:space="preserve">06.069.0050-0      </t>
  </si>
  <si>
    <t xml:space="preserve">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  </t>
  </si>
  <si>
    <t>CF0989</t>
  </si>
  <si>
    <t xml:space="preserve">06.069.0055-0      </t>
  </si>
  <si>
    <t xml:space="preserve">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  </t>
  </si>
  <si>
    <t>CF0990</t>
  </si>
  <si>
    <t xml:space="preserve">06.072.0001-0      </t>
  </si>
  <si>
    <t xml:space="preserve">GABIAO CAIXA DE 1,00M DE ALTURA,MALHA DE ACO HEXAGONAL (8X10)CM,FIO COM DIAMETRO NOMINAL DO ARAME DE 2,7MM,GALVANIZADO EM LIGA ZN/AL TIPO 1 OU 2,CONFORME ABNT NBR 8964 E 10514,INCLUSIVE MANTA GEOTEXTIL E EQUIPAMENTO,EXCLUSIVE PEDRAS.FORNECIMENTO E COLOCACAO  </t>
  </si>
  <si>
    <t>CF0991</t>
  </si>
  <si>
    <t xml:space="preserve">06.072.0003-0      </t>
  </si>
  <si>
    <t xml:space="preserve">GABIAO CAIXA DE 0,50M DE ALTURA,MALHA DE ACO HEXAGONAL (8X10)CM,FIO COM DIAMETRO NOMINAL DO ARAME DE 2,7MM,GALVANIZADO EM LIGA ZN/AL TIPO 1 OU 2,CONFORME ABNT NBR 8964 E 10514,INCLUSIVE MANTA GEOTEXTIL E EQUIPAMENTO,EXCLUSIVE PEDRAS.FORNECIMENTO E COLOCACAO  </t>
  </si>
  <si>
    <t>CF0992</t>
  </si>
  <si>
    <t xml:space="preserve">06.075.0010-0      </t>
  </si>
  <si>
    <t xml:space="preserve">GABIAO CAIXA DE 1,00M DE ALTURA,MALHA DE ACO HEXAGONAL (8X10)CM,FIO COM DIAMETRO NOMINAL DO ARAME DE 2,7MM,GALVANIZADO EM LIGA ZN/AL TIPO 1 OU 2,CONFORME ABNT NBR 8964 E 10514,INCLUSIVE MANTA GEOTEXTIL, EQUIPAMENTO E PEDRAS.FORNECIMENTO ECOLOCACAO  </t>
  </si>
  <si>
    <t>CF0993</t>
  </si>
  <si>
    <t xml:space="preserve">06.075.0012-0      </t>
  </si>
  <si>
    <t xml:space="preserve">GABIAO CAIXA DE 0,50M DE ALTURA,MALHA DE ACO HEXAGONAL (8X10)CM,FIO COM DIAMETRO NOMINAL DO ARAME DE 2,7MM,GALVANIZADO EM LIGA ZN/AL TIPO 1 OU 2,CONFORME ABNT NBR 8964 E 10514,INCLUSIVE MANTA GEOTEXTIL,EQUIPAMENTO E PEDRAS.FORNECIMENTO E COLOCACAO  </t>
  </si>
  <si>
    <t>CF0994</t>
  </si>
  <si>
    <t xml:space="preserve">06.076.0005-0      </t>
  </si>
  <si>
    <t xml:space="preserve">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  </t>
  </si>
  <si>
    <t>CF0995</t>
  </si>
  <si>
    <t xml:space="preserve">06.076.0010-0      </t>
  </si>
  <si>
    <t xml:space="preserve">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  </t>
  </si>
  <si>
    <t>CF0996</t>
  </si>
  <si>
    <t xml:space="preserve">06.076.0015-0      </t>
  </si>
  <si>
    <t xml:space="preserve">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  </t>
  </si>
  <si>
    <t>CF0997</t>
  </si>
  <si>
    <t xml:space="preserve">06.076.0020-0      </t>
  </si>
  <si>
    <t xml:space="preserve">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  </t>
  </si>
  <si>
    <t>CF0998</t>
  </si>
  <si>
    <t xml:space="preserve">06.076.0025-0      </t>
  </si>
  <si>
    <t xml:space="preserve">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  </t>
  </si>
  <si>
    <t>CF0999</t>
  </si>
  <si>
    <t xml:space="preserve">06.077.0005-0      </t>
  </si>
  <si>
    <t xml:space="preserve">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  </t>
  </si>
  <si>
    <t>CF1000</t>
  </si>
  <si>
    <t xml:space="preserve">06.077.0010-0      </t>
  </si>
  <si>
    <t xml:space="preserve">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  </t>
  </si>
  <si>
    <t>CF1001</t>
  </si>
  <si>
    <t xml:space="preserve">06.077.0015-0      </t>
  </si>
  <si>
    <t xml:space="preserve">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  </t>
  </si>
  <si>
    <t>CF1002</t>
  </si>
  <si>
    <t xml:space="preserve">06.077.0020-0      </t>
  </si>
  <si>
    <t xml:space="preserve">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  </t>
  </si>
  <si>
    <t>CF1003</t>
  </si>
  <si>
    <t xml:space="preserve">06.077.0025-0      </t>
  </si>
  <si>
    <t xml:space="preserve">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  </t>
  </si>
  <si>
    <t>CF1004</t>
  </si>
  <si>
    <t xml:space="preserve">06.081.0010-0      </t>
  </si>
  <si>
    <t xml:space="preserve">DRENO DE TUBOS DE CONCRETO,SEM ARMADURA,DE 0,30M DE DIAMETRO,PERFURADO OU NAO,ASSENTADOS EM DRENOS DE PEDRA BRITADA,INCLUSIVE REATERROS,EXCLUSIVE ESCAVACAO  </t>
  </si>
  <si>
    <t>CF1005</t>
  </si>
  <si>
    <t xml:space="preserve">06.082.0010-0      </t>
  </si>
  <si>
    <t xml:space="preserve">DRENO PROFUNDO EM TUBO PLASTICO PERFURADO,2" DE DIAMETRO,INCLUSIVE TELA DE NYLON E FORNECIMENTO DOS MATERIAIS,EXCLUSIVEPERFURACAO DO TERRENO  </t>
  </si>
  <si>
    <t>CF1006</t>
  </si>
  <si>
    <t xml:space="preserve">06.082.0015-0      </t>
  </si>
  <si>
    <t xml:space="preserve">DRENO PROFUNDO EM TUBO PLASTICO PERFURADO,3" DE DIAMETRO,INCLUSIVE TELA DE NYLON E FORNECIMENTO DOS MATERIAIS,EXCLUSIVEPERFURACAO DO TERRENO  </t>
  </si>
  <si>
    <t>CF1007</t>
  </si>
  <si>
    <t xml:space="preserve">06.082.0020-0      </t>
  </si>
  <si>
    <t xml:space="preserve">DRENO PROFUNDO EM TUBO PLASTICO PERFURADO,4" DE DIAMETRO,INCLUSIVE TELA DE NYLON E FORNECIMENTO DOS MATERIAIS,EXCLUSIVEPERFURACAO DO TERRENO  </t>
  </si>
  <si>
    <t>CF1008</t>
  </si>
  <si>
    <t xml:space="preserve">06.082.0050-0      </t>
  </si>
  <si>
    <t xml:space="preserve">DRENO OU BARBACA EM TUBO DE PVC,DIAMETRO DE 2",INCLUSIVE FORNECIMENTO DO TUBO E MATERIAL DRENANTE  </t>
  </si>
  <si>
    <t>CF1009</t>
  </si>
  <si>
    <t xml:space="preserve">06.082.0053-0      </t>
  </si>
  <si>
    <t xml:space="preserve">DRENO OU BARBACA EM TUBO DE PVC,DIAMETRO DE 3",INCLUSIVE FORNECIMENTO DO TUBO E MATERIAL DRENANTE  </t>
  </si>
  <si>
    <t>CF1010</t>
  </si>
  <si>
    <t xml:space="preserve">06.082.0055-0      </t>
  </si>
  <si>
    <t xml:space="preserve">DRENO OU BARBACA EM TUBO DE PVC,DIAMETRO DE 4",INCLUSIVE FORNECIMENTO DO TUBO E MATERIAL DRENANTE  </t>
  </si>
  <si>
    <t>CF1011</t>
  </si>
  <si>
    <t xml:space="preserve">06.082.0070-0      </t>
  </si>
  <si>
    <t xml:space="preserve">DRENO EM TUBO DE PVC,DIAMETRO DE 3",PARA VIADUTOS,INCLUSIVE FORNECIMENTO DO TUBO,EXCLUSIVE PERFURACAO E COLAGEM  </t>
  </si>
  <si>
    <t>CF1012</t>
  </si>
  <si>
    <t xml:space="preserve">06.082.0075-0      </t>
  </si>
  <si>
    <t xml:space="preserve">DRENO EM TUBO DE PVC,DIAMETRO DE 4",PARA VIADUTOS,INCLUSIVE FORNECIMENTO DO TUBO,EXCLUSIVE PERFURACAO E COLAGEM  </t>
  </si>
  <si>
    <t>CF1013</t>
  </si>
  <si>
    <t xml:space="preserve">06.084.0005-0      </t>
  </si>
  <si>
    <t xml:space="preserve">FILTRO HORIZONTAL DE AREIA,EM BARRAGEM,OBEDECENDO GRANULOMETRIA ESPECIFICA,INCLUSIVE FORNECIMENTO DO MATERIAL  </t>
  </si>
  <si>
    <t>CF1014</t>
  </si>
  <si>
    <t xml:space="preserve">06.085.0010-0      </t>
  </si>
  <si>
    <t xml:space="preserve">DRENO VERTICAL NO PARAMENTO INTERNO DE MUROS DE ARRIMO,EXECUTADO EM PRISMAS DE 0,25 X O,25M DE SECAO,CHEIOS DE BRITA 3,ADMITINDO AS BARBACAS ESPACADAS DE 1,50M VERTICALMENTE E 2,00M HORIZONTALMENTE,MEDINDO-SE O SERVICO PELA AREA DO MURO  </t>
  </si>
  <si>
    <t>CF1015</t>
  </si>
  <si>
    <t xml:space="preserve">06.085.0015-0      </t>
  </si>
  <si>
    <t xml:space="preserve">VALETA DRENANTE DE 0,50M DE LARGURA E 0,70M DE PROFUNDIDADE,PREENCHIDA ATE 0,30M COM PEDRA BRITADA,INCLUINDO REATERRO  </t>
  </si>
  <si>
    <t>CF1016</t>
  </si>
  <si>
    <t xml:space="preserve">06.085.0020-0      </t>
  </si>
  <si>
    <t xml:space="preserve">CAMADA VERTICAL DRENANTE FEITA COM PEDRA BRITADA, INCLUSIVE FORNECIMENTO DO MATERIAL  </t>
  </si>
  <si>
    <t>CF1017</t>
  </si>
  <si>
    <t xml:space="preserve">06.085.0025-0      </t>
  </si>
  <si>
    <t xml:space="preserve">CAMADA HORIZONTAL DRENANTE FEITA COM PEDRA BRITADA,INCLUSIVE FORNECIMENTO E ESPALHAMENTO  </t>
  </si>
  <si>
    <t>CF1018</t>
  </si>
  <si>
    <t xml:space="preserve">06.085.0040-0      </t>
  </si>
  <si>
    <t xml:space="preserve">ENROCAMENTO COM PEDRA-DE-MAO JOGADA, INCLUSIVE FORNECIMENTO DESTA  </t>
  </si>
  <si>
    <t>CF1019</t>
  </si>
  <si>
    <t xml:space="preserve">06.085.0045-0      </t>
  </si>
  <si>
    <t xml:space="preserve">ENROCAMENTO COM PEDRA-DE-MAO ARRUMADA,INCLUSIVE FORNECIMENTO DESTA  </t>
  </si>
  <si>
    <t>CF1020</t>
  </si>
  <si>
    <t xml:space="preserve">06.085.0050-1      </t>
  </si>
  <si>
    <t xml:space="preserve">ENROCAMENTO COM PEDRA DE 50 A 200KG, INCLUSIVE FORNECIMENTO,TRANSPORTE,CARGA, DESCARGA E COLOCACAO COM ESCAVADEIRA  </t>
  </si>
  <si>
    <t>CF1021</t>
  </si>
  <si>
    <t xml:space="preserve">06.085.0055-0      </t>
  </si>
  <si>
    <t xml:space="preserve">EXECUCAO DE CAMADA RIP-RAP,DE PEDRA ARRUMADA,DIAMETRO MAIOR OU IGUAL A 0,30M,EM TALUDE DE BARRAGEM,INCLUSIVE O FORNECIMENTO DA PEDRA  </t>
  </si>
  <si>
    <t>CF1022</t>
  </si>
  <si>
    <t xml:space="preserve">06.085.0058-0      </t>
  </si>
  <si>
    <t xml:space="preserve">BARRAGEM PROVISORIA OU ENSECADEIRA, PARA DESVIO DE PEQUENOS CURSOS D'AGUA,COM SACOS DE AREIA EMPILHADOS,INCLUSIVE FORNECIMENTO DOS MATERIAIS,ENSACAMENTO,EMPILHAM ENTO E RETIRADA  </t>
  </si>
  <si>
    <t>CF1023</t>
  </si>
  <si>
    <t xml:space="preserve">06.085.0060-0      </t>
  </si>
  <si>
    <t xml:space="preserve">EMBASAMENTO PARA BERCO DE TUBULACAO DE ESGOTO SANITARIO,FEITO COM BRITA Nº3  </t>
  </si>
  <si>
    <t>CF1024</t>
  </si>
  <si>
    <t xml:space="preserve">06.086.0010-0      </t>
  </si>
  <si>
    <t xml:space="preserve">EMBASAMENTO PARA TUBULACAO DE ESGOTOS,EM CONCRETO SIMPLES,COM TRANSPORTE HORIZONTAL E CONSIDERADO PARA PROFUNDIDADE DE VALAS ATE 3,00M  </t>
  </si>
  <si>
    <t>CF1025</t>
  </si>
  <si>
    <t xml:space="preserve">06.087.0010-0      </t>
  </si>
  <si>
    <t xml:space="preserve">EMBASAMENTO PARA TUBULACAO DE ESGOTOS,EM CONCRETO ARMADO,COM TRANSPORTE HORIZONTAL E CONSIDERADO PARA PROFUNDIDADE DE VALAS ATE 3,00M  </t>
  </si>
  <si>
    <t>CF1026</t>
  </si>
  <si>
    <t xml:space="preserve">06.088.0010-0      </t>
  </si>
  <si>
    <t xml:space="preserve">EMBASAMENTO DE TUBULACAO,FEITO COM PO-DE-PEDRA  </t>
  </si>
  <si>
    <t>CF1027</t>
  </si>
  <si>
    <t xml:space="preserve">06.090.0010-0      </t>
  </si>
  <si>
    <t xml:space="preserve">PREPARO DE BERCO,EM TERRENO FIRME,PARA TUBULACAO DE 1,20M DE DIAMETRO,APOIADA NUM ARCO DE 90°  </t>
  </si>
  <si>
    <t>CF1028</t>
  </si>
  <si>
    <t xml:space="preserve">06.100.0010-0      </t>
  </si>
  <si>
    <t xml:space="preserve">MANTA GEOTEXTIL, EM DRENOS SUBTERRANEOS.FORNECIMENTO E COLOCACAO  </t>
  </si>
  <si>
    <t>CF1029</t>
  </si>
  <si>
    <t xml:space="preserve">06.100.0011-0      </t>
  </si>
  <si>
    <t xml:space="preserve">MANTA GEOTEXTIL,EM GABIOES,DRENOS PROFUNDOS OU VALETAS.FORNECIMENTO E COLOCACAO  </t>
  </si>
  <si>
    <t>CF1030</t>
  </si>
  <si>
    <t xml:space="preserve">06.100.0012-0      </t>
  </si>
  <si>
    <t xml:space="preserve">MANTA GEOTEXTIL,EM ENROCAMENTOS OU FILTROS DE TRANSICAO.FORNECIMENTO E COLOCACAO  </t>
  </si>
  <si>
    <t>CF1031</t>
  </si>
  <si>
    <t xml:space="preserve">06.100.0020-0      </t>
  </si>
  <si>
    <t xml:space="preserve">MANTA GEOTEXTIL,EM CAMADA VERTICAL FEITA COM PEDRA BRITADA.FORNECIMENTO E COLOCACAO  </t>
  </si>
  <si>
    <t>CF1032</t>
  </si>
  <si>
    <t xml:space="preserve">06.100.0030-0      </t>
  </si>
  <si>
    <t xml:space="preserve">MANTA GEOTEXTIL EM POCOS DE ALIVIO.FORNECIMENTO E COLOCACAO  </t>
  </si>
  <si>
    <t>CF1033</t>
  </si>
  <si>
    <t xml:space="preserve">06.100.0040-0      </t>
  </si>
  <si>
    <t xml:space="preserve">MANTA GEOTEXTIL,EM PRE-FILTRO DE POCO TUBULAR.FORNECIMENTO ECOLOCACAO  </t>
  </si>
  <si>
    <t>CF1034</t>
  </si>
  <si>
    <t xml:space="preserve">06.100.0050-0      </t>
  </si>
  <si>
    <t xml:space="preserve">MANTA GEOTEXTIL,EM DRENO SUB-HORIZONTAL.FORNECIMENTO E COLOCACAO  </t>
  </si>
  <si>
    <t>CF1035</t>
  </si>
  <si>
    <t xml:space="preserve">08.032.0001-0      </t>
  </si>
  <si>
    <t xml:space="preserve">MANTA GEOTEXTIL,EM 1 CAMADA, SOBRE PAVIMENTACAO BETUMINOSA.FORNECIMENTO E COLOCACAO  </t>
  </si>
  <si>
    <t>CF1036</t>
  </si>
  <si>
    <t xml:space="preserve">06.101.0001-0      </t>
  </si>
  <si>
    <t xml:space="preserve">COLCHAO DRENANTE,COM CAMADA DE 30CM DE PEDRA BRITADA N°3 E FILTRO DE TRANSICAO DE MANTA GEOTEXTIL,INCLUINDO FORNECIMENTOE COLOCACAO DOS MATERIAIS  </t>
  </si>
  <si>
    <t>CF1038</t>
  </si>
  <si>
    <t xml:space="preserve">06.108.0005-0      </t>
  </si>
  <si>
    <t xml:space="preserve">CRAVACAO HORIZONTAL DE TUBO CAMISA DE CONCRETO ARMADO,DIAMETRO DE 1,00M,A PARTIR DE POCO DE CRAVACAO POR MACACO,EXCLUSIVE ESTE,SEM CONTROLE DIRECIONAL,INCLUSIVE SERVICOS MANUAIS DEESCAVACAO DO INTERIOR DO TUNEL EM TERRA E REMOCAO DO MATERIAL ESCAVADO ATE O NIVEL DO TERRENO  </t>
  </si>
  <si>
    <t>CF1039</t>
  </si>
  <si>
    <t xml:space="preserve">06.108.0006-0      </t>
  </si>
  <si>
    <t xml:space="preserve">CRAVACAO HORIZONTAL DE TUBO CAMISA DE CONCRETO ARMADO,DIAMETRO DE 1,20M,A PARTIR DE POCO DE CRAVACAO POR MACACO,EXCLUSIVE ESTE,SEM CONTROLE DIRECIONAL,INCLUSIVE SERVICOS MANUAIS DEESCAVACAO DO INTERIOR DO TUNEL EM TERRA E REMOCAO DO MATERIAL ESCAVADO ATE O NIVEL DO TERRENO  </t>
  </si>
  <si>
    <t>CF1040</t>
  </si>
  <si>
    <t xml:space="preserve">06.108.0007-0      </t>
  </si>
  <si>
    <t xml:space="preserve">CRAVACAO HORIZONTAL DE TUBO CAMISA DE CONCRETO ARMADO,DIAMETRO DE 1,50M,A PARTIR DE POCO DE CRAVACAO POR MACACO,EXCLUSIVE ESTE,SEM CONTROLE DIRECIONAL,INCLUSIVE SERVICOS MANUAIS DEESCAVACAO DO INTERIOR DO TUNEL EM TERRA E REMOCAO DO MATERIAL ESCAVADO ATE O NIVEL DO TERRENO  </t>
  </si>
  <si>
    <t>CF1041</t>
  </si>
  <si>
    <t xml:space="preserve">06.108.0008-0      </t>
  </si>
  <si>
    <t xml:space="preserve">CRAVACAO HORIZONTAL DE TUBO CAMISA DE CONCRETO ARMADO,DIAMETRO DE 2,00M,A PARTIR DE POCO DE CRAVACAO POR MACACO,EXCLUSIVE ESTE,SEM CONTROLE DIRECIONAL,INCLUSIVE SERVICOS MANUAIS DEESCAVACAO DO INTERIOR DO TUNEL EM TERRA E REMOCAO DO MATERIAL ESCAVADO ATE O NIVEL DO TERRENO  </t>
  </si>
  <si>
    <t>CF1042</t>
  </si>
  <si>
    <t xml:space="preserve">06.108.0009-0      </t>
  </si>
  <si>
    <t xml:space="preserve">CRAVACAO HORIZONTAL DE TUBO CAMISA DE CONCRETO ARMADO,DIAMETRO DE 2,50M,A PARTIR DE POCO DE CRAVACAO POR MACACO,EXCLUSIVE ESTE,SEM CONTROLE DIRECIONAL,INCLUSIVE SERVICOS MANUAIS DEESCAVACAO DO INTERIOR DO TUNEL EM TERRA E REMOCAO DO MATERIAL ESCAVADO ATE O NIVEL DO TERRENO  </t>
  </si>
  <si>
    <t>CF1043</t>
  </si>
  <si>
    <t xml:space="preserve">06.110.0001-0      </t>
  </si>
  <si>
    <t xml:space="preserve">ENCHIMENTO COM ARGAMASSA,NO TRACO 1:4,ENTRE O TUBO CAMISA DE TUNEIS EM TRAVESSIAS SUBTERRANEAS E A TUBULACAO ASSENTADA DENTRO DAQUELES.CUSTO POR M3 DE ENCHIMENTO  </t>
  </si>
  <si>
    <t>CF1044</t>
  </si>
  <si>
    <t xml:space="preserve">06.115.0001-0      </t>
  </si>
  <si>
    <t xml:space="preserve">REVESTIMENTO DE TALUDE COM SOLO-CIMENTO(TEOR DE CIMENTO IGUAL A 7,5%,EM PESO),INCLUSIVE FORNECIMENTO DOS MATERIAIS,DOSAGEM E CONTROLE TECNOLOGICO  </t>
  </si>
  <si>
    <t>CF1045</t>
  </si>
  <si>
    <t xml:space="preserve">06.200.0051-0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</si>
  <si>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80MM,CONFORME ABNT NBR 13747.FORNECIMENTO  </t>
  </si>
  <si>
    <t>CF1046</t>
  </si>
  <si>
    <t xml:space="preserve">06.200.0052-0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</si>
  <si>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100MM,CONFORME ABNT NBR 13747.FORNECIMENTO  </t>
  </si>
  <si>
    <t>CF1047</t>
  </si>
  <si>
    <t xml:space="preserve">06.200.0053-0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</si>
  <si>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150MM,CONFORME ABNT NBR 13747.FORNECIMENTO  </t>
  </si>
  <si>
    <t>CF1048</t>
  </si>
  <si>
    <t xml:space="preserve">06.200.0054-0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</si>
  <si>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200MM,CONFORME ABNT NBR 13747.FORNECIMENTO  </t>
  </si>
  <si>
    <t>CF1049</t>
  </si>
  <si>
    <t xml:space="preserve">06.200.0055-0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</si>
  <si>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250MM,CONFORME ABNT NBR 13747.FORNECIMENTO  </t>
  </si>
  <si>
    <t>CF1050</t>
  </si>
  <si>
    <t xml:space="preserve">06.200.0056-0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</si>
  <si>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300MM,CONFORME ABNT NBR 13747.FORNECIMENTO  </t>
  </si>
  <si>
    <t>CF1051</t>
  </si>
  <si>
    <t xml:space="preserve">06.200.0057-0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</si>
  <si>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350MM,CONFORME ABNT NBR 13747.FORNECIMENTO  </t>
  </si>
  <si>
    <t>CF1052</t>
  </si>
  <si>
    <t xml:space="preserve">06.200.0058-0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</si>
  <si>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400MM,CONFORME ABNT NBR 13747.FORNECIMENTO  </t>
  </si>
  <si>
    <t>CF1053</t>
  </si>
  <si>
    <t xml:space="preserve">06.200.0060-0      </t>
  </si>
  <si>
    <t xml:space="preserve">TUBO DE FERRO FUNDIDO,CENTRIFUGADO,DUCTIL,PA RA CANALIZACOES SIB PRESSAO,CLASSE K-9,PONTA/BOLSA,CONFORME ABNT NBR 7675,REVESTIDO EXTERNAMENTE COM ZINCO METALICO E PINTURA BETUMINOSAE INTERNAMENTE COM ARGAMASSA DE CIMENTO,COM JUNTA ELASTICA,BOLSA MODELO JE2GS,DIAMETRO DE 500MM,CONFORME ABNT NBR 13747.FORNECIMENTO  </t>
  </si>
  <si>
    <t>CF1054</t>
  </si>
  <si>
    <t xml:space="preserve">06.200.0062-0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</si>
  <si>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600MM,CONFORME ABNT NBR 13747.FORNECIMENTO  </t>
  </si>
  <si>
    <t>CF1055</t>
  </si>
  <si>
    <t xml:space="preserve">06.200.0064-0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</si>
  <si>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700MM,CONFORME ABNT NBR 13747.FORNECIMENTO  </t>
  </si>
  <si>
    <t>CF1056</t>
  </si>
  <si>
    <t xml:space="preserve">06.200.0065-0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</si>
  <si>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800MM,CONFORME ABNT NBR 13747.FORNECIMENTO  </t>
  </si>
  <si>
    <t>CF1057</t>
  </si>
  <si>
    <t xml:space="preserve">06.200.0066-0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</si>
  <si>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900MM,CONFORME ABNT NBR 13747.FORNECIMENTO  </t>
  </si>
  <si>
    <t>CF1058</t>
  </si>
  <si>
    <t xml:space="preserve">06.200.0067-0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</si>
  <si>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1000MM,CONFORME ABNT NBR 13747.FORNECIMENTO  </t>
  </si>
  <si>
    <t>CF1059</t>
  </si>
  <si>
    <t xml:space="preserve">06.200.0068-0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</si>
  <si>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1200MM,CONFORME ABNT NBR 13747.FORNECIMENTO  </t>
  </si>
  <si>
    <t>CF1061</t>
  </si>
  <si>
    <t xml:space="preserve">06.200.0071-0      </t>
  </si>
  <si>
    <t xml:space="preserve">TUBO DE FERRO FUNDIDO CENTRIFUGADO,DUCTIL,PARA CANALIZACOES SOB PRESSAO CLASSE K-7,CONFORME ABNT NBR 7675,PONTA/BOLSA,REVESTIDO EXTERNAMENTE COM ZINCO METALICO E PINTURA BETUMINOSAE INTERNAMENTE COM ARGAMASSA DE CIMENTO,COM JUNTA ELASTICA,BOLSA MODELO JE2GS CONFORME ABNT NBR 13747,DIAMETRO DE 150MM.FORNECIMENTO  </t>
  </si>
  <si>
    <t>CF1062</t>
  </si>
  <si>
    <t xml:space="preserve">06.200.0072-0      </t>
  </si>
  <si>
    <t xml:space="preserve">TUBO DE FERRO FUNDIDO CENTRIFUGADO,DUCTIL,PARA CANALIZACOES SOB PRESSAO CLASSE K-7,CONFORME ABNT NBR 7675,PONTA/BOLSA,REVESTIDO EXTERNAMENTE COM ZINCO METALICO E PINTURA BETUMINOSAE INTERNAMENTE COM ARGAMASSA DE CIMENTO,COM JUNTA ELASTICA,BOLSA MODELO JE2GS CONFORME ABNT NBR 13747,DIAMETRO DE 200MM.FORNECIMENTO  </t>
  </si>
  <si>
    <t>CF1063</t>
  </si>
  <si>
    <t xml:space="preserve">06.200.0073-0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</si>
  <si>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250MM.FORNECIMENTO  </t>
  </si>
  <si>
    <t>CF1064</t>
  </si>
  <si>
    <t xml:space="preserve">06.200.0074-0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</si>
  <si>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300MM.FORNECIMENTO  </t>
  </si>
  <si>
    <t>CF1065</t>
  </si>
  <si>
    <t xml:space="preserve">06.200.0075-0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</si>
  <si>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350MM.FORNECIMENTO  </t>
  </si>
  <si>
    <t>CF1066</t>
  </si>
  <si>
    <t xml:space="preserve">06.200.0076-0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</si>
  <si>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400MM.FORNECIMENTO  </t>
  </si>
  <si>
    <t>CF1067</t>
  </si>
  <si>
    <t xml:space="preserve">06.200.0078-0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</si>
  <si>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500MM.FORNECIMENTO  </t>
  </si>
  <si>
    <t>CF1068</t>
  </si>
  <si>
    <t xml:space="preserve">06.200.0080-0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</si>
  <si>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600MM.FORNECIMENTO  </t>
  </si>
  <si>
    <t>CF1069</t>
  </si>
  <si>
    <t xml:space="preserve">06.200.0081-0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</si>
  <si>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700MM.FORNECIMENTO  </t>
  </si>
  <si>
    <t>CF1070</t>
  </si>
  <si>
    <t xml:space="preserve">06.200.0083-0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</si>
  <si>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800MM.FORNECIMENTO  </t>
  </si>
  <si>
    <t>CF1071</t>
  </si>
  <si>
    <t xml:space="preserve">06.200.0084-0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</si>
  <si>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900MM.FORNECIMENTO  </t>
  </si>
  <si>
    <t>CF1072</t>
  </si>
  <si>
    <t xml:space="preserve">06.200.0085-0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</si>
  <si>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1000MM.FORNECIMENTO  </t>
  </si>
  <si>
    <t>CF1073</t>
  </si>
  <si>
    <t xml:space="preserve">06.200.0086-0      </t>
  </si>
  <si>
    <t xml:space="preserve">TUBO DE FERRO FUNDIDO,CENTRIFUGADO,DUCTIL,PA RA CANALIZACOES SOB PRESSAO CLASSE K-7,CONFORME ABNT NBR 7675,PONTA/BOLSA,REVESTIDO EXTERNAMENTE COM ZINCO METALICO E PINTURA BETUMINOSAE INTERNAMENTE COM ARGAMASSA DE CIMENTO,COM JUNTA ELASTICA,BOLSA MODELO JE2GS CONFORME ABNT NBR 13747,DIAMETRO DE 1200MM.FORNECIMENTO  </t>
  </si>
  <si>
    <t>CF1104</t>
  </si>
  <si>
    <t xml:space="preserve">06.250.0012-0      </t>
  </si>
  <si>
    <t xml:space="preserve">TUBO DE CONCRETO ARMADO,CLASSE EA-2,CONFORME ABNT NBR-8890,JUNTA ELASTICA,PARA ESGOTO SANITARIO,COM DIAMETRO DE 400MM,INCLUSIVE ANEL DE BORRACHA.FORNECIMENTO  </t>
  </si>
  <si>
    <t>CF1105</t>
  </si>
  <si>
    <t xml:space="preserve">06.250.0013-0      </t>
  </si>
  <si>
    <t xml:space="preserve">TUBO DE CONCRETO ARMADO,CLASSE EA-2,CONFORME ABNT NBR-8890,JUNTA ELASTICA,PARA ESGOTO SANITARIO,COM DIAMETRO DE 500MM,INCLUSIVE ANEL DE BORRACHA.FORNECIMENTO  </t>
  </si>
  <si>
    <t>CF1106</t>
  </si>
  <si>
    <t xml:space="preserve">06.250.0014-0      </t>
  </si>
  <si>
    <t xml:space="preserve">TUBO DE CONCRETO ARMADO,CLASSE EA-2,CONFORME ABNT NBR-8890,JUNTA ELASTICA,PARA ESGOTO SANITARIO,COM DIAMETRO DE 600MM,INCLUSIVE ANEL DE BORRACHA.FORNECIMENTO  </t>
  </si>
  <si>
    <t>CF1107</t>
  </si>
  <si>
    <t xml:space="preserve">06.250.0015-0      </t>
  </si>
  <si>
    <t xml:space="preserve">TUBO DE CONCRETO ARMADO,CLASSE EA-2,CONFORME ABNT NBR-8890,JUNTA ELASTICA,PARA ESGOTO SANITARIO,COM DIAMETRO DE 700MM,INCLUSIVE ANEL DE BORRACHA.FORNECIMENTO  </t>
  </si>
  <si>
    <t>CF1108</t>
  </si>
  <si>
    <t xml:space="preserve">06.250.0016-0      </t>
  </si>
  <si>
    <t xml:space="preserve">TUBO DE CONCRETO ARMADO,CLASSE EA-2,CONFORME ABNT NBR-8890,JUNTA ELASTICA,PARA ESGOTO SANITARIO,COM DIAMETRO DE 800MM,INCLUSIVE ANEL DE BORRACHA.FORNECIMENTO  </t>
  </si>
  <si>
    <t>CF1109</t>
  </si>
  <si>
    <t xml:space="preserve">06.250.0017-0      </t>
  </si>
  <si>
    <t xml:space="preserve">TUBO DE CONCRETO ARMADO,CLASSE EA-2,CONFORME ABNT NBR-8890,JUNTA ELASTICA,PARA ESGOTO SANITARIO,COM DIAMETRO DE 900MM,INCLUSIVE ANEL DE BORRACHA.FORNECIMENTO  </t>
  </si>
  <si>
    <t>CF1110</t>
  </si>
  <si>
    <t xml:space="preserve">06.250.0018-0      </t>
  </si>
  <si>
    <t xml:space="preserve">TUBO DE CONCRETO ARMADO,CLASSE EA-2,CONFORME ABNT NBR-8890,JUNTA ELASTICA,PARA ESGOTO SANITARIO,COM DIAMETRO DE 1000MM,INCLUSIVE ANEL DE BORRACHA.FORNECIMENTO  </t>
  </si>
  <si>
    <t>CF1111</t>
  </si>
  <si>
    <t xml:space="preserve">06.250.0020-0      </t>
  </si>
  <si>
    <t xml:space="preserve">TUBO DE CONCRETO ARMADO,CLASSE EA-2,CONFORME ABNT NBR-8890,JUNTA ELASTICA,PARA ESGOTO SANITARIO,COM DIAMETRO DE 1200MM,INCLUSIVE ANEL DE BORRACHA.FORNECIMENTO  </t>
  </si>
  <si>
    <t>CF1112</t>
  </si>
  <si>
    <t xml:space="preserve">06.250.0021-0      </t>
  </si>
  <si>
    <t xml:space="preserve">TUBO DE CONCRETO ARMADO,CLASSE EA-2,CONFORME ABNT NBR-8890,JUNTA ELASTICA,PARA ESGOTO SANITARIO,COM DIAMETRO DE 1500MM,INCLUSIVE ANEL DE BORRACHA.FORNECIMENTO  </t>
  </si>
  <si>
    <t>CF1113</t>
  </si>
  <si>
    <t xml:space="preserve">06.251.0031-0      </t>
  </si>
  <si>
    <t xml:space="preserve">TUBO DE CONCRETO ARMADO, CLASSE PA-1,PARA GALERIAS DE AGUAS PLUVIAIS,COM DIAMETRO DE 400MM,JUNTA DE ARGAMASSA. FORNECIMENTO  </t>
  </si>
  <si>
    <t>CF1114</t>
  </si>
  <si>
    <t xml:space="preserve">06.251.0032-0      </t>
  </si>
  <si>
    <t xml:space="preserve">TUBO DE CONCRETO ARMADO, CLASSE PA-1,PARA GALERIAS DE AGUAS PLUVIAIS,COM DIAMETRO DE 500MM,JUNTA DE ARGAMASSA. FORNECIMENTO  </t>
  </si>
  <si>
    <t>CF1115</t>
  </si>
  <si>
    <t xml:space="preserve">06.251.0033-0      </t>
  </si>
  <si>
    <t xml:space="preserve">TUBO DE CONCRETO ARMADO, CLASSE PA-1,PARA GALERIAS DE AGUAS PLUVIAIS,COM DIAMETRO DE 600MM,JUNTA DE ARGAMASSA. FORNECIMENTO  </t>
  </si>
  <si>
    <t>CF1116</t>
  </si>
  <si>
    <t xml:space="preserve">06.251.0034-0      </t>
  </si>
  <si>
    <t xml:space="preserve">TUBO DE CONCRETO ARMADO, CLASSE PA-1,PARA GALERIAS DE AGUAS PLUVIAIS,COM DIAMETRO DE 700MM,JUNTA DE ARGAMASSA. FORNECIMENTO  </t>
  </si>
  <si>
    <t>CF1117</t>
  </si>
  <si>
    <t xml:space="preserve">06.251.0035-0      </t>
  </si>
  <si>
    <t xml:space="preserve">TUBO DE CONCRETO ARMADO, CLASSE PA-1,PARA GALERIAS DE AGUAS PLUVIAIS,COM DIAMETRO DE 800MM,JUNTA DE ARGAMASSA. FORNECIMENTO  </t>
  </si>
  <si>
    <t>CF1118</t>
  </si>
  <si>
    <t xml:space="preserve">06.251.0036-0      </t>
  </si>
  <si>
    <t xml:space="preserve">TUBO DE CONCRETO ARMADO, CLASSE PA-1,PARA GALERIAS DE AGUAS PLUVIAIS,COM DIAMETRO DE 900MM,JUNTA DE ARGAMASSA. FORNECIMENTO  </t>
  </si>
  <si>
    <t>CF1119</t>
  </si>
  <si>
    <t xml:space="preserve">06.251.0037-0      </t>
  </si>
  <si>
    <t xml:space="preserve">TUBO DE CONCRETO ARMADO, CLASSE PA-1,PARA GALERIAS DE AGUAS PLUVIAIS,COM DIAMETRO DE 1000MM,JUNTA DE ARGAMASSA. FORNECIMENTO  </t>
  </si>
  <si>
    <t>CF1120</t>
  </si>
  <si>
    <t xml:space="preserve">06.251.0038-0      </t>
  </si>
  <si>
    <t xml:space="preserve">TUBO DE CONCRETO ARMADO, CLASSE PA-1,PARA GALERIAS DE AGUAS PLUVIAIS,COM DIAMETRO DE 1200MM,JUNTA DE ARGAMASSA. FORNECIMENTO  </t>
  </si>
  <si>
    <t>CF1121</t>
  </si>
  <si>
    <t xml:space="preserve">06.251.0039-0      </t>
  </si>
  <si>
    <t xml:space="preserve">TUBO DE CONCRETO ARMADO, CLASSE PA-1,PARA GALERIAS DE AGUAS PLUVIAIS,COM DIAMETRO DE 1500MM,JUNTA DE ARGAMASSA. FORNECIMENTO  </t>
  </si>
  <si>
    <t>CF1122</t>
  </si>
  <si>
    <t xml:space="preserve">06.251.0041-0      </t>
  </si>
  <si>
    <t xml:space="preserve">TUBO DE CONCRETO ARMADO, CLASSE PA-2,PARA GALERIAS DE AGUAS PLUVIAIS,COM DIAMETRO DE 400MM,JUNTA DE ARGAMASSA. FORNECIMENTO  </t>
  </si>
  <si>
    <t>CF1123</t>
  </si>
  <si>
    <t xml:space="preserve">06.251.0042-0      </t>
  </si>
  <si>
    <t xml:space="preserve">TUBO DE CONCRETO ARMADO, CLASSE PA-2,PARA GALERIAS DE AGUAS PLUVIAIS,COM DIAMETRO DE 500MM,JUNTA DE ARGAMASSA. FORNECIMENTO  </t>
  </si>
  <si>
    <t>CF1124</t>
  </si>
  <si>
    <t xml:space="preserve">06.251.0043-0      </t>
  </si>
  <si>
    <t xml:space="preserve">TUBO DE CONCRETO ARMADO, CLASSE PA-2,PARA GALERIAS DE AGUAS PLUVIAIS,COM DIAMETRO DE 600MM,JUNTA DE ARGAMASSA. FORNECIMENTO  </t>
  </si>
  <si>
    <t>CF1125</t>
  </si>
  <si>
    <t xml:space="preserve">06.251.0044-0      </t>
  </si>
  <si>
    <t xml:space="preserve">TUBO DE CONCRETO ARMADO, CLASSE PA-2,PARA GALERIAS DE AGUAS PLUVIAIS,COM DIAMETRO DE 700MM,JUNTA DE ARGAMASSA. FORNECIMENTO  </t>
  </si>
  <si>
    <t>CF1126</t>
  </si>
  <si>
    <t xml:space="preserve">06.251.0045-0      </t>
  </si>
  <si>
    <t xml:space="preserve">TUBO DE CONCRETO ARMADO, CLASSE PA-2,PARA GALERIAS DE AGUAS PLUVIAIS,COM DIAMETRO DE 800MM,JUNTA DE ARGAMASSA. FORNECIMENTO  </t>
  </si>
  <si>
    <t>CF1127</t>
  </si>
  <si>
    <t xml:space="preserve">06.251.0046-0      </t>
  </si>
  <si>
    <t xml:space="preserve">TUBO DE CONCRETO ARMADO, CLASSE PA-2,PARA GALERIAS DE AGUAS PLUVIAIS,COM DIAMETRO DE 900MM,JUNTA DE ARGAMASSA. FORNECIMENTO  </t>
  </si>
  <si>
    <t>CF1128</t>
  </si>
  <si>
    <t xml:space="preserve">06.251.0047-0      </t>
  </si>
  <si>
    <t xml:space="preserve">TUBO DE CONCRETO ARMADO, CLASSE PA-2,PARA GALERIAS DE AGUAS PLUVIAIS,COM DIAMETRO DE 1000MM,JUNTA DE ARGAMASSA. FORNECIMENTO  </t>
  </si>
  <si>
    <t>CF1129</t>
  </si>
  <si>
    <t xml:space="preserve">06.251.0048-0      </t>
  </si>
  <si>
    <t xml:space="preserve">TUBO DE CONCRETO ARMADO, CLASSE PA-2,PARA GALERIAS DE AGUAS PLUVIAIS,COM DIAMETRO DE 1200MM,JUNTA DE ARGAMASSA. FORNECIMENTO  </t>
  </si>
  <si>
    <t>CF1130</t>
  </si>
  <si>
    <t xml:space="preserve">06.251.0049-0      </t>
  </si>
  <si>
    <t xml:space="preserve">TUBO DE CONCRETO ARMADO, CLASSE PA-2,PARA GALERIAS DE AGUAS PLUVIAIS,COM DIAMETRO DE 1500MM,JUNTA DE ARGAMASSA. FORNECIMENTO  </t>
  </si>
  <si>
    <t>CF1131</t>
  </si>
  <si>
    <t xml:space="preserve">06.251.0051-0      </t>
  </si>
  <si>
    <t xml:space="preserve">TUBO DE CONCRETO ARMADO, CLASSE PA-3,PARA GALERIAS DE AGUAS PLUVIAIS,COM DIAMETRO DE 400MM,JUNTA DE ARGAMASSA. FORNECIMENTO  </t>
  </si>
  <si>
    <t>CF1132</t>
  </si>
  <si>
    <t xml:space="preserve">06.251.0052-0      </t>
  </si>
  <si>
    <t xml:space="preserve">TUBO DE CONCRETO ARMADO, CLASSE PA-3,PARA GALERIAS DE AGUAS PLUVIAIS,COM DIAMETRO DE 500MM,JUNTA DE ARGAMASSA. FORNECIMENTO  </t>
  </si>
  <si>
    <t>CF1133</t>
  </si>
  <si>
    <t xml:space="preserve">06.251.0053-0      </t>
  </si>
  <si>
    <t xml:space="preserve">TUBO DE CONCRETO ARMADO, CLASSE PA-3,PARA GALERIAS DE AGUAS PLUVIAIS,COM DIAMETRO DE 600MM,JUNTA DE ARGAMASSA. FORNECIMENTO  </t>
  </si>
  <si>
    <t>CF1134</t>
  </si>
  <si>
    <t xml:space="preserve">06.251.0054-0      </t>
  </si>
  <si>
    <t xml:space="preserve">TUBO DE CONCRETO ARMADO, CLASSE PA-3,PARA GALERIAS DE AGUAS PLUVIAIS,COM DIAMETRO DE 700MM,JUNTA DE ARGAMASSA. FORNECIMENTO  </t>
  </si>
  <si>
    <t>CF1135</t>
  </si>
  <si>
    <t xml:space="preserve">06.251.0055-0      </t>
  </si>
  <si>
    <t xml:space="preserve">TUBO DE CONCRETO ARMADO, CLASSE PA-3,PARA GALERIAS DE AGUAS PLUVIAIS,COM DIAMETRO DE 800MM,JUNTA DE ARGAMASSA. FORNECIMENTO  </t>
  </si>
  <si>
    <t>CF1137</t>
  </si>
  <si>
    <t xml:space="preserve">06.251.0057-0      </t>
  </si>
  <si>
    <t xml:space="preserve">TUBO DE CONCRETO ARMADO, CLASSE PA-3,PARA GALERIAS DE AGUAS PLUVIAIS,COM DIAMETRO DE 1000MM,JUNTA DE ARGAMASSA. FORNECIMENTO  </t>
  </si>
  <si>
    <t>CF1138</t>
  </si>
  <si>
    <t xml:space="preserve">06.251.0058-0      </t>
  </si>
  <si>
    <t xml:space="preserve">TUBO DE CONCRETO ARMADO, CLASSE PA-3,PARA GALERIAS DE AGUAS PLUVIAIS,COM DIAMETRO DE 1200MM,JUNTA DE ARGAMASSA. FORNECIMENTO  </t>
  </si>
  <si>
    <t>CF1139</t>
  </si>
  <si>
    <t xml:space="preserve">06.251.0059-0      </t>
  </si>
  <si>
    <t xml:space="preserve">TUBO DE CONCRETO ARMADO, CLASSE PA-3,PARA GALERIAS DE AGUAS PLUVIAIS,COM DIAMETRO DE 1500MM,JUNTA DE ARGAMASSA. FORNECIMENTO  </t>
  </si>
  <si>
    <t>CF1140</t>
  </si>
  <si>
    <t xml:space="preserve">06.270.0001-0      </t>
  </si>
  <si>
    <t xml:space="preserve">TUBO PVC-PBA,CLASSE 15(EB-183),PARA ADUCAO E DISTRIBUICAO DE AGUAS,COM DIAMETRO NOMINAL DE 50MM, INCLUSIVE ANEL DE BORRACHA. FORNECIMENTO  </t>
  </si>
  <si>
    <t>CF1141</t>
  </si>
  <si>
    <t xml:space="preserve">06.270.0002-0      </t>
  </si>
  <si>
    <t xml:space="preserve">TUBO PVC-PBA,CLASSE 15(EB-183),PARA ADUCAO E DISTRIBUICAO DE AGUAS,COM DIAMETRO NOMINAL DE 75MM, INCLUSIVE ANEL DE BORRACHA. FORNECIMENTO  </t>
  </si>
  <si>
    <t>CF1142</t>
  </si>
  <si>
    <t xml:space="preserve">06.270.0003-0      </t>
  </si>
  <si>
    <t xml:space="preserve">TUBO PVC-PBA,CLASSE 15(EB-183),PARA ADUCAO E DISTRIBUICAO DE AGUAS,COM DIAMETRO NOMINAL DE 100MM,INCLUSIVE ANEL DE BORRACHA. FORNECIMENTO  </t>
  </si>
  <si>
    <t>CF1144</t>
  </si>
  <si>
    <t xml:space="preserve">06.270.0020-0      </t>
  </si>
  <si>
    <t xml:space="preserve">TUBO PVC-PBA,CLASSE 20(EB-183),PARA ADUCAO E DISTRIBUICAO DE AGUAS,COM DIAMETRO NOMINAL DE 50MM,INCLUSIVE ANEL DE BORRACHA. FORNECIMENTO  </t>
  </si>
  <si>
    <t>CF1145</t>
  </si>
  <si>
    <t xml:space="preserve">06.270.0021-0      </t>
  </si>
  <si>
    <t xml:space="preserve">TUBO PVC-PBA,CLASSE 20(EB-183),PARA ADUCAO E DISTRIBUICAO DE AGUAS,COM DIAMETRO NOMINAL DE 75MM,INCLUSIVE ANEL DE BORRACHA. FORNECIMENTO  </t>
  </si>
  <si>
    <t>CF1146</t>
  </si>
  <si>
    <t xml:space="preserve">06.270.0022-0      </t>
  </si>
  <si>
    <t xml:space="preserve">TUBO PVC-PBA,CLASSE 20(EB-183),PARA ADUCAO E DISTRIBUICAO DE AGUAS,COM DIAMETRO NOMINAL DE 100MM,INCLUSIVE ANEL DE BORRACHA, FORNECIMENTO  </t>
  </si>
  <si>
    <t>CF1147</t>
  </si>
  <si>
    <t xml:space="preserve">06.271.0010-0      </t>
  </si>
  <si>
    <t xml:space="preserve">TUBO PVC-DEFOFO(EB-1208),PARA ADUCAO E DISTRIBUICAO DE AGUAS,COM DIAMETRO NOMINAL DE 100MM, INCLUSIVE ANEL DE BORRACHA.FORNECIMENTO  </t>
  </si>
  <si>
    <t>CF1148</t>
  </si>
  <si>
    <t xml:space="preserve">06.271.0011-0      </t>
  </si>
  <si>
    <t xml:space="preserve">TUBO PVC-DEFOFO(EB-1208),PARA ADUCAO E DISTRIBUICAO DE AGUAS,COM DIAMETRO NOMINAL DE 150MM, INCLUSIVE ANEL DE BORRACHA.FORNECIMENTO  </t>
  </si>
  <si>
    <t>CF1149</t>
  </si>
  <si>
    <t xml:space="preserve">06.271.0012-0      </t>
  </si>
  <si>
    <t xml:space="preserve">TUBO PVC-DEFOFO(EB-1208),PARA ADUCAO E DISTRIBUICAO DE AGUAS,COM DIAMETRO NOMINAL DE 200MM, INCLUSIVE ANEL DE BORRACHA.FORNECIMENTO  </t>
  </si>
  <si>
    <t>CF1150</t>
  </si>
  <si>
    <t xml:space="preserve">06.271.0013-0      </t>
  </si>
  <si>
    <t xml:space="preserve">TUBO PVC-DEFOFO(EB-1208),PARA ADUCAO E DISTRIBUICAO DE AGUAS,COM DIAMETRO NOMINAL DE 250MM, INCLUSIVE ANEL DE BORRACHA.FORNECIMENTO  </t>
  </si>
  <si>
    <t>CF1151</t>
  </si>
  <si>
    <t xml:space="preserve">06.271.0014-0      </t>
  </si>
  <si>
    <t xml:space="preserve">TUBO PVC-DEFOFO(EB-1208),PARA ADUCAO E DISTRIBUICAO DE AGUAS,COM DIAMETRO NOMINAL DE 300MM, INCLUSIVE ANEL DE BORRACHA.FORNECIMENTO  </t>
  </si>
  <si>
    <t>CF1152</t>
  </si>
  <si>
    <t xml:space="preserve">06.271.0050-0      </t>
  </si>
  <si>
    <t xml:space="preserve">TUBO DE PVC RIGIDO,ROSQUEAVEL,PARA AGUA FRIA,COM DIAMETRO DE 1/2".FORNECIMENTO  </t>
  </si>
  <si>
    <t>CF1153</t>
  </si>
  <si>
    <t xml:space="preserve">06.271.0051-0      </t>
  </si>
  <si>
    <t xml:space="preserve">TUBO DE PVC RIGIDO,ROSQUEAVEL,PARA AGUA FRIA,COM DIAMETRO DE 3/4".FORNECIMENTO  </t>
  </si>
  <si>
    <t>CF1154</t>
  </si>
  <si>
    <t xml:space="preserve">06.271.0052-0      </t>
  </si>
  <si>
    <t xml:space="preserve">TUBO DE PVC RIGIDO,ROSQUEAVEL,PARA AGUA FRIA,COM DIAMETRO DE 1".FORNECIMENTO  </t>
  </si>
  <si>
    <t>CF1155</t>
  </si>
  <si>
    <t xml:space="preserve">06.271.0053-0      </t>
  </si>
  <si>
    <t xml:space="preserve">TUBO DE PVC RIGIDO,ROSQUEAVEL,PARA AGUA FRIA,COM DIAMETRO DE 1.1/2".FORNECIMENTO  </t>
  </si>
  <si>
    <t>CF1156</t>
  </si>
  <si>
    <t xml:space="preserve">06.271.0054-0      </t>
  </si>
  <si>
    <t xml:space="preserve">TUBO DE PVC RIGIDO ROSQUEAVEL,PARA AGUA FRIA,COM DIAMETRO DE 2".FORNECIMENTO  </t>
  </si>
  <si>
    <t>CF1157</t>
  </si>
  <si>
    <t xml:space="preserve">06.271.0055-0      </t>
  </si>
  <si>
    <t xml:space="preserve">TUBO DE PVC RIGIDO,ROSQUEAVEL,PARA AGUA FRIA,COM DIAMETRO DE 3".FORNECIMENTO  </t>
  </si>
  <si>
    <t>CF1158</t>
  </si>
  <si>
    <t xml:space="preserve">06.271.0056-0      </t>
  </si>
  <si>
    <t xml:space="preserve">TUBO DE PVC RIGIDO ROSQUEAVEL,PARA AGUA FRIA,COM DIAMETRO DE 4".FORNECIMENTO  </t>
  </si>
  <si>
    <t>CF1159</t>
  </si>
  <si>
    <t xml:space="preserve">06.271.0060-0      </t>
  </si>
  <si>
    <t xml:space="preserve">TUBO DE PVC RIGIDO SOLDAVEL,PARA AGUA FRIA, COM DIAMETRO DE 20MM.FORNECIMENTO  </t>
  </si>
  <si>
    <t>CF1160</t>
  </si>
  <si>
    <t xml:space="preserve">06.271.0061-0      </t>
  </si>
  <si>
    <t xml:space="preserve">TUBO DE PVC RIGIDO SOLDAVEL,PARA AGUA FRIA, COM DIAMETRO DE 25MM.FORNECIMENTO  </t>
  </si>
  <si>
    <t>CF1161</t>
  </si>
  <si>
    <t xml:space="preserve">06.271.0062-0      </t>
  </si>
  <si>
    <t xml:space="preserve">TUBO DE PVC RIGIDO SOLDAVEL,PARA AGUA FRIA, COM DIAMETRO DE 32MM.FORNECIMENTO  </t>
  </si>
  <si>
    <t>CF1162</t>
  </si>
  <si>
    <t xml:space="preserve">06.271.0063-0      </t>
  </si>
  <si>
    <t xml:space="preserve">TUBO DE PVC RIGIDO SOLDAVEL,PARA AGUA FRIA, COM DIAMETRO DE 40MM.FORNECIMENTO  </t>
  </si>
  <si>
    <t>CF1163</t>
  </si>
  <si>
    <t xml:space="preserve">06.271.0064-0      </t>
  </si>
  <si>
    <t xml:space="preserve">TUBO DE PVC RIGIDO SOLDAVEL,PARA AGUA FRIA, COM DIAMETRO DE 50MM.FORNECIMENTO  </t>
  </si>
  <si>
    <t>CF1164</t>
  </si>
  <si>
    <t xml:space="preserve">06.271.0065-0      </t>
  </si>
  <si>
    <t xml:space="preserve">TUBO DE PVC RIGIDO SOLDAVEL,PARA AGUA FRIA, COM DIAMETRO DE 60MM.FORNECIMENTO  </t>
  </si>
  <si>
    <t>CF1165</t>
  </si>
  <si>
    <t xml:space="preserve">06.271.0066-0      </t>
  </si>
  <si>
    <t xml:space="preserve">TUBO DE PVC RIGIDO SOLDAVEL,PARA AGUA FRIA, COM DIAMETRO DE 75MM.FORNECIMENTO  </t>
  </si>
  <si>
    <t>CF1166</t>
  </si>
  <si>
    <t xml:space="preserve">06.271.0067-0      </t>
  </si>
  <si>
    <t xml:space="preserve">TUBO DE PVC RIGIDO SOLDAVEL,PARA AGUA FRIA, COM DIAMETRO DE 85MM.FORNECIMENTO  </t>
  </si>
  <si>
    <t>CF1167</t>
  </si>
  <si>
    <t xml:space="preserve">06.271.0068-0      </t>
  </si>
  <si>
    <t xml:space="preserve">TUBO DE PVC RIGIDO SOLDAVEL,PARA AGUA FRIA, COM DIAMETRO DE 110MM.FORNECIMENTO  </t>
  </si>
  <si>
    <t>CF1168</t>
  </si>
  <si>
    <t xml:space="preserve">06.272.0002-0      </t>
  </si>
  <si>
    <t xml:space="preserve">TUBO PVC,CONFORME ABNT NBR-7362,PARA ESGOTO SANITARIO,COM DIAMETRO NOMINAL DE 100MM,INCLUSIVE ANEL DE BORRACHA.FORNECIMENTO  </t>
  </si>
  <si>
    <t>CF1169</t>
  </si>
  <si>
    <t xml:space="preserve">06.272.0003-0      </t>
  </si>
  <si>
    <t xml:space="preserve">TUBO PVC,CONFORME ABNT NBR-7362,PARA ESGOTO SANITARIO,COM DIAMETRO NOMINAL DE 150MM,INCLUSIVE ANEL DE BORRACHA.FORNECIMENTO  </t>
  </si>
  <si>
    <t>CF1170</t>
  </si>
  <si>
    <t xml:space="preserve">06.272.0004-0      </t>
  </si>
  <si>
    <t xml:space="preserve">TUBO PVC,CONFORME ABNT NBR-7362,PARA ESGOTO SANITARIO,COM DIAMETRO NOMINAL DE 200MM,INCLUSIVE ANEL DE BORRACHA.FORNECIMENTO  </t>
  </si>
  <si>
    <t>CF1171</t>
  </si>
  <si>
    <t xml:space="preserve">06.272.0005-0      </t>
  </si>
  <si>
    <t xml:space="preserve">TUBO PVC,CONFORME ABNT NBR-7362,PARA ESGOTO SANITARIO,COM DIAMETRO NOMINAL DE 250MM,INCLUSIVE ANEL DE BORRACHA.FORNECIMENTO  </t>
  </si>
  <si>
    <t>CF1172</t>
  </si>
  <si>
    <t xml:space="preserve">06.272.0006-0      </t>
  </si>
  <si>
    <t xml:space="preserve">TUBO PVC,CONFORME ABNT NBR-7362,PARA ESGOTO SANITARIO,COM DIAMETRO NOMINAL DE 300MM,INCLUSIVE ANEL DE BORRACHA.FORNECIMENTO  </t>
  </si>
  <si>
    <t>CF1173</t>
  </si>
  <si>
    <t xml:space="preserve">06.273.0001-0      </t>
  </si>
  <si>
    <t xml:space="preserve">TUBO FLEXIVEL ESTRUTURADO DE PVC PARA AGUAS PLUVIAIS,INCLUSIVE JUNTAS,COM DIAMETRO DE 300MM. FORNECIMENTO  </t>
  </si>
  <si>
    <t>CF1174</t>
  </si>
  <si>
    <t xml:space="preserve">06.273.0002-0      </t>
  </si>
  <si>
    <t xml:space="preserve">TUBO FLEXIVEL ESTRUTURADO DE PVC,PARA AGUAS PLUVIAIS,INCLUSIVE JUNTAS,COM DIAMETRO DE 400MM. FORNECIMENTO  </t>
  </si>
  <si>
    <t>CF1175</t>
  </si>
  <si>
    <t xml:space="preserve">06.273.0003-0      </t>
  </si>
  <si>
    <t xml:space="preserve">TUBO FLEXIVEL ESTRUTURADO DE PVC,PARA AGUAS PLUVIAIS,INCLUSIVE JUNTAS,COM DIAMETRO DE 500MM. FORNECIMENTO  </t>
  </si>
  <si>
    <t>CF1176</t>
  </si>
  <si>
    <t xml:space="preserve">06.273.0004-0      </t>
  </si>
  <si>
    <t xml:space="preserve">TUBO FLEXIVEL ESTRUTURADO DE PVC,PARA AGUAS PLUVIAIS,INCLUSIVE JUNTAS,COM DIAMETRO DE 600MM. FORNECIMENTO  </t>
  </si>
  <si>
    <t>CF1177</t>
  </si>
  <si>
    <t xml:space="preserve">06.273.0005-0      </t>
  </si>
  <si>
    <t xml:space="preserve">TUBO FLEXIVEL ESTRUTURADO DE PVC,PARA AGUAS PLUVIAIS,INCLUSIVE JUNTAS,COM DIAMETRO DE 700MM. FORNECIMENTO  </t>
  </si>
  <si>
    <t>CF1178</t>
  </si>
  <si>
    <t xml:space="preserve">06.273.0006-0      </t>
  </si>
  <si>
    <t xml:space="preserve">TUBO FLEXIVEL ESTRUTURADO DE PVC,PARA AGUAS PLUVIAIS,INCLUSIVE JUNTAS,COM DIAMETRO DE 800MM. FORNECIMENTO  </t>
  </si>
  <si>
    <t>CF1179</t>
  </si>
  <si>
    <t xml:space="preserve">06.273.0007-0      </t>
  </si>
  <si>
    <t xml:space="preserve">TUBO FLEXIVEL ESTRUTURADO DE PVC PARA AGUAS PLUVIAIS,INCLUSIVE JUNTAS,COM DIAMETRO DE 900MM. FORNECIMENTO  </t>
  </si>
  <si>
    <t>CF1180</t>
  </si>
  <si>
    <t xml:space="preserve">06.273.0008-0      </t>
  </si>
  <si>
    <t xml:space="preserve">TUBO FLEXIVEL ESTRUTURADO DE PVC,PARA AGUAS PLUVIAIS,INCLUSIVE JUNTAS,COM DIAMETRO DE 1000MM. FORNECIMENTO  </t>
  </si>
  <si>
    <t>CF1181</t>
  </si>
  <si>
    <t xml:space="preserve">06.273.0009-0      </t>
  </si>
  <si>
    <t xml:space="preserve">TUBO FLEXIVEL ESTRUTURADO DE PVC,PARA AGUAS PLUVIAIS,INCLUSIVE JUNTAS,COM DIAMETRO DE 1100MM. FORNECIMENTO  </t>
  </si>
  <si>
    <t>CF1182</t>
  </si>
  <si>
    <t xml:space="preserve">06.273.0010-0      </t>
  </si>
  <si>
    <t xml:space="preserve">TUBO FLEXIVEL ESTRUTURADO DE PVC,PARA AGUAS PLUVIAIS,INCLUSIVE JUNTAS,COM DIAMETRO DE 1200MM. FORNECIMENTO  </t>
  </si>
  <si>
    <t>CF1183</t>
  </si>
  <si>
    <t xml:space="preserve">06.273.0011-0      </t>
  </si>
  <si>
    <t xml:space="preserve">TUBO FLEXIVEL ESTRUTURADO DE PVC,PARA AGUAS PLUVIAIS,INCLUSIVE JUNTAS,COM DIAMETRO DE 1500MM. FORNECIMENTO  </t>
  </si>
  <si>
    <t>CF1184</t>
  </si>
  <si>
    <t xml:space="preserve">06.273.0012-0      </t>
  </si>
  <si>
    <t xml:space="preserve">TUBO FLEXIVEL ESTRUTURADO DE PVC,PARA AGUAS PLUVIAIS,INCLUSIVE JUNTAS,COM DIAMETRO DE 1800MM. FORNECIMENTO  </t>
  </si>
  <si>
    <t>CF1185</t>
  </si>
  <si>
    <t xml:space="preserve">06.273.0013-0      </t>
  </si>
  <si>
    <t xml:space="preserve">TUBO FLEXIVEL ESTRUTURADO DE PVC,PARA AGUAS PLUVIAIS,INCLUSIVE JUNTAS,COM DIAMETRO DE 2000MM. FORNECIMENTO  </t>
  </si>
  <si>
    <t>CF1186</t>
  </si>
  <si>
    <t xml:space="preserve">06.273.0014-0      </t>
  </si>
  <si>
    <t xml:space="preserve">TUBO FLEXIVEL ESTRUTURADO DE PVC,PARA AGUAS PLUVIAIS,INCLUSIVE JUNTAS,COM DIAMETRO DE 2500MM. FORNECIMENTO  </t>
  </si>
  <si>
    <t>CF1187</t>
  </si>
  <si>
    <t xml:space="preserve">06.273.0015-0      </t>
  </si>
  <si>
    <t xml:space="preserve">TUBO FLEXIVEL ESTRUTURADO DE PVC,PARA AGUAS PLUVIAIS,INCLUSIVE JUNTAS,COM DIAMETRO DE 3000MM. FORNECIMENTO  </t>
  </si>
  <si>
    <t>CF1188</t>
  </si>
  <si>
    <t xml:space="preserve">06.275.0001-0      </t>
  </si>
  <si>
    <t xml:space="preserve">CURVA DE 45° DE PVC-PBA,COM BOLSA DE JUNTA ELASTICA,DIAMETRO NOMINAL 50MM. FORNECIMENTO  </t>
  </si>
  <si>
    <t>CF1189</t>
  </si>
  <si>
    <t xml:space="preserve">06.275.0002-0      </t>
  </si>
  <si>
    <t xml:space="preserve">CURVA DE 45° DE PVC-PBA,COM BOLSA DE JUNTA ELASTICA,DIAMETRO NOMINAL 75MM. FORNECIMENTO  </t>
  </si>
  <si>
    <t>CF1190</t>
  </si>
  <si>
    <t xml:space="preserve">06.275.0003-0      </t>
  </si>
  <si>
    <t xml:space="preserve">CURVA DE 45° DE PVC-PBA,COM BOLSA DE JUNTA ELASTICA,DIAMETRO NOMINAL 100MM. FORNECIMENTO  </t>
  </si>
  <si>
    <t>CF1193</t>
  </si>
  <si>
    <t xml:space="preserve">06.275.0020-0      </t>
  </si>
  <si>
    <t xml:space="preserve">TE DE PVC-PBA,COM TRES BOLSAS DE JUNTA ELASTICA, DIAMETRO NOMINAL DE 50MM. FORNECIMENTO  </t>
  </si>
  <si>
    <t>CF1194</t>
  </si>
  <si>
    <t xml:space="preserve">06.275.0021-0      </t>
  </si>
  <si>
    <t xml:space="preserve">TE DE PVC-PBA,COM TRES BOLSAS DE JUNTA ELASTICA, DIAMETRO NOMINAL DE 75MM. FORNECIMENTO  </t>
  </si>
  <si>
    <t>CF1195</t>
  </si>
  <si>
    <t xml:space="preserve">06.275.0022-0      </t>
  </si>
  <si>
    <t xml:space="preserve">TE DE PVC-PBA,COM TRES BOLSAS DE JUNTA ELASTICA, DIAMETRO NOMINAL DE 100MM. FORNECIMENTO  </t>
  </si>
  <si>
    <t>CF1196</t>
  </si>
  <si>
    <t xml:space="preserve">06.300.0001-0      </t>
  </si>
  <si>
    <t xml:space="preserve">TUBO CERAMICO,PARA JUNTA NAO ELASTICA(EB-5),PARA ESGOTO SANITARIO,COM DIAMETRO DE 100MM. FORNECIMENTO  </t>
  </si>
  <si>
    <t>CF1197</t>
  </si>
  <si>
    <t xml:space="preserve">06.300.0002-0      </t>
  </si>
  <si>
    <t xml:space="preserve">TUBO CERAMICO,PARA JUNTA NAO ELASTICA(EB-5),PARA ESGOTO SANITARIO,COM DIAMETRO DE 150MM. FORNECIMENTO  </t>
  </si>
  <si>
    <t>CF1198</t>
  </si>
  <si>
    <t xml:space="preserve">06.300.0003-0      </t>
  </si>
  <si>
    <t xml:space="preserve">TUBO CERAMICO,PARA JUNTA NAO ELASTICA(EB-5),PARA ESGOTO SANITARIO,COM DIAMETRO DE 200MM. FORNECIMENTO  </t>
  </si>
  <si>
    <t>CF1199</t>
  </si>
  <si>
    <t xml:space="preserve">06.300.0004-0      </t>
  </si>
  <si>
    <t xml:space="preserve">TUBO CERAMICO,PARA JUNTA NAO ELASTICA(EB-5),PARA ESGOTO SANITARIO,COM DIAMETRO DE 250MM. FORNECIMENTO  </t>
  </si>
  <si>
    <t>CF1200</t>
  </si>
  <si>
    <t xml:space="preserve">06.300.0005-0      </t>
  </si>
  <si>
    <t xml:space="preserve">TUBO CERAMICO,PARA JUNTA NAO ELASTICA(EB-5),PARA ESGOTO SANITARIO,COM DIAMETRO DE 300MM. FORNECIMENTO  </t>
  </si>
  <si>
    <t>CF1201</t>
  </si>
  <si>
    <t xml:space="preserve">06.400.0001-0      </t>
  </si>
  <si>
    <t xml:space="preserve">MONTAGEM,SEM FORNECIMENTO,DE CONJUNTO MOTO-BOMBA COM POTENCIA ATE 5CV,COMPREENDENDO TODOS OS SERVICOS DE MANUSEIO,ALINHAMENTO,FIXACAO E LIGACOES,INCLUSIVE FORNECIMENTO DE CHUMBADORES E CONECTORES ELETRICOS  </t>
  </si>
  <si>
    <t>CF1202</t>
  </si>
  <si>
    <t xml:space="preserve">06.400.0002-0      </t>
  </si>
  <si>
    <t xml:space="preserve">MONTAGEM,SEM FORNECIMENTO,DE CONJUNTO MOTO-BOMBA COM POTENCIA ACIMA DE 5CV,ATE 15CV,COMPREENDENDO TODOS OS SERVICOS DE MANUSEIO,ALINHAMENTO,FIXACAO E LIGACOES,INCLUSIVE FORNECIMENTO DE CHUMBADORES E CONECTORES ELETRICOS  </t>
  </si>
  <si>
    <t>CF1203</t>
  </si>
  <si>
    <t xml:space="preserve">06.400.0003-0      </t>
  </si>
  <si>
    <t xml:space="preserve">MONTAGEM,SEM FORNECIMENTO,DE CONJUNTO MOTO-BOMBA COM POTENCIA ACIMA DE 15CV,ATE 40CV,COMPREENDENDO TODOS OS SERVICOS DEMANUSEIO,ALINHAMENTO,FIXACAO E LIGACOES,INCLUSIVE FORNECIMENTO DE CHUMBADORES E CONECTORES ELETRICOS  </t>
  </si>
  <si>
    <t>CF1204</t>
  </si>
  <si>
    <t xml:space="preserve">06.400.0004-0      </t>
  </si>
  <si>
    <t xml:space="preserve">MONTAGEM,SEM FORNECIMENTO,DE CONJUNTO MOTO-BOMBA COM POTENCIA ACIMA DE 40CV,ATE 100CV,COMPREENDENDO TODOS OS SERVICOS DEMANUSEIO,ALINHAMENTO,FIXACAO ELIGACOES,INCLUSIVE FORNECIMENTO DE CHUMBADORES E CONECTORES ELETRICOS  </t>
  </si>
  <si>
    <t>CF1205</t>
  </si>
  <si>
    <t xml:space="preserve">06.400.0005-0      </t>
  </si>
  <si>
    <t xml:space="preserve">MONTAGEM,SEM FORNECIMENTO,DE CONJUNTO MOTO-BOMBA COM POTENCIA ACIMA DE 100CV,ATE 400CV, COMPREENDENDO TODOS OS SERVICOSDE MANUSEIO,ALINHAMENTO,FIXACAO E LIGACOES,INCLUSIVE FORNECIMENTO DE CHUMBADORES E CONECTORES ELETRICOS  </t>
  </si>
  <si>
    <t>CF1206</t>
  </si>
  <si>
    <t xml:space="preserve">06.400.0006-0      </t>
  </si>
  <si>
    <t xml:space="preserve">MONTAGEM,SEM FORNECIMENTO,DE CONJUNTO MOTO-BOMBA COM POTENCIA ACIMA DE 400CV,ATE 1000CV,COMPREENDENDO TODOS OS SERVICOSDE MANUSEIO,ALINHAMENTO,FIXACAO E LIGACOES,INCLUSIVE FORNECIMENTO DE CHUMBADORES E CONECTORES ELETRICOS  </t>
  </si>
  <si>
    <t>CF1207</t>
  </si>
  <si>
    <t xml:space="preserve">06.400.0010-0      </t>
  </si>
  <si>
    <t xml:space="preserve">MONTAGEM,SEM FORNECIMENTO,DE PAINEL DE PARTIDA PARA CONJUNTO ATE 5CV,INCLUSIVE FORNECIMENTO DE MATERIAIS PARA FIXACAO ELIGACAO  </t>
  </si>
  <si>
    <t>CF1208</t>
  </si>
  <si>
    <t xml:space="preserve">06.400.0011-0      </t>
  </si>
  <si>
    <t xml:space="preserve">MONTAGEM,SEM FORNECIMENTO,DE PAINEL DE PARTIDA PARA CONJUNTO ACIMA DE 5CV,ATE 15CV, INCLUSIVE FORNECIMENTO DE MATERIAISPARA FIXACAO E LIGACAO  </t>
  </si>
  <si>
    <t>CF1209</t>
  </si>
  <si>
    <t xml:space="preserve">06.400.0012-0      </t>
  </si>
  <si>
    <t xml:space="preserve">MONTAGEM,SEM FORNECIMENTO,DE PAINEL DE PARTIDA PARA CONJUNTO ACIMA DE 15CV,ATE 40CV,INCLUSIVE FORNECIMENTO DE MATERIAISPARA FIXACAO E LIGACAO  </t>
  </si>
  <si>
    <t>CF1210</t>
  </si>
  <si>
    <t xml:space="preserve">06.400.0013-0      </t>
  </si>
  <si>
    <t xml:space="preserve">MONTAGEM,SEM FORNECIMENTO,DE PAINEL DE PARTIDA PARA CONJUNTO ACIMA DE 40CV,ATE 100CV,INCLUSIVE FORNECIMENTO DE MATERIAISPARA FIXACAO E LIGACAO  </t>
  </si>
  <si>
    <t>CF1211</t>
  </si>
  <si>
    <t xml:space="preserve">06.400.0014-0      </t>
  </si>
  <si>
    <t xml:space="preserve">MONTAGEM,SEM FORNECIMENTO,DE PAINEL DE PARTIDA PARA CONJUNTO ACIMA DE 100CV, ATE 400CV, INCLUSIVE FORNECIMENTO DE MATERIAIS PARA FIXACAO E LIGACAO  </t>
  </si>
  <si>
    <t>CF1212</t>
  </si>
  <si>
    <t xml:space="preserve">06.400.0015-0      </t>
  </si>
  <si>
    <t xml:space="preserve">MONTAGEM,SEM FORNECIMENTO,DE PAINEL DE PARTIDA PARA CONJUNTO ACIMA 400CV,ATE 1000CV,INCLUSIVE FORNECIMENTO DE MATERIAISPARA FIXACAO E LIGACAO  </t>
  </si>
  <si>
    <t>CF1213</t>
  </si>
  <si>
    <t xml:space="preserve">06.400.0020-0      </t>
  </si>
  <si>
    <t xml:space="preserve">MONTAGEM,SEM FORNECIMENTO,DE CONJUNTO DE RECALQUE DE AGUA,SUBTERRANEO(PADRAO CEDAE),COMPREENDENDO OS SERVICOS DE MANUSEIO,COLOCACAO NA VALA,ALINHAMENTO E LIGACOES DO CONJUNTO HIDRAULICO,INSTALACAO DO PAINEL DE COMANDO EM POSTE E RESPECTIVASLIGACOES  </t>
  </si>
  <si>
    <t>CF1214</t>
  </si>
  <si>
    <t xml:space="preserve">06.500.0010-0      </t>
  </si>
  <si>
    <t xml:space="preserve">CARVAO ANTRACITOSO PARA FILTROS DE TRATAMENTO DE AGUA COM T.E. 0,9MM A 1MM, C.U. 1,7MM. FORNECIMENTO  </t>
  </si>
  <si>
    <t>CF1216</t>
  </si>
  <si>
    <t xml:space="preserve">06.502.0010-0      </t>
  </si>
  <si>
    <t xml:space="preserve">SEIXOS ROLADOS PARA FILTROS DE TRATAMENTO DE AGUA,DE 1.1/2" A 3/4" (38,1 A 19,1)MM. FORNECIMENTO  </t>
  </si>
  <si>
    <t>CF1234</t>
  </si>
  <si>
    <t xml:space="preserve">06.017.0050-0      </t>
  </si>
  <si>
    <t xml:space="preserve">BASE E FUNDO DE CONCRETO SIMPLES,PARA POCOS DE VISITA,PADRAO CEDAE,DE ANEIS PRE-MOLDADOS COM DIAMETRO DE 1500MM,INCLUSIVE MAO-DE-OBRA E MATERIAL,INCLUSIVE LAJE DE REDUCAO DE CONCRETO ARMADO  </t>
  </si>
  <si>
    <t>CF1235</t>
  </si>
  <si>
    <t xml:space="preserve">06.017.0055-0      </t>
  </si>
  <si>
    <t xml:space="preserve">BASE E FUNDO DE CONCRETO SIMPLES,PARA POCOS DE VISITA,PADRAO CEDAE,DE ANEIS PRE-MOLDADOS COM DIAMETRO DE 2000MM,INCLUSIVE MAO-DE-OBRA E MATERIAL,INCLUSIVE LAJE DE REDUCAO DE CONCRETO ARMADO  </t>
  </si>
  <si>
    <t>CF1236</t>
  </si>
  <si>
    <t xml:space="preserve">06.017.0060-0      </t>
  </si>
  <si>
    <t xml:space="preserve">CORPO DE POCO DE VISITA DE ANEIS PRE-MOLDADOS,COM DIAMETRO DE 600MM,SEM DEGRAUS,MEDIDA PELA ALTURA UTIL,INCLUSIVE MAO-DE-OBRA E MATERIAL  </t>
  </si>
  <si>
    <t>CF1237</t>
  </si>
  <si>
    <t xml:space="preserve">06.017.0065-0      </t>
  </si>
  <si>
    <t xml:space="preserve">CORPO DE POCO DE VISITA DE ANEIS PRE-MOLDADOS,COM DIAMETRO DE 1100MM,SEM DEGRAUS,MEDIDA PELA ALTURA UTIL,INCLUSIVE MAO-DE-OBRA E MATERIAL  </t>
  </si>
  <si>
    <t>CF1238</t>
  </si>
  <si>
    <t xml:space="preserve">06.017.0070-0      </t>
  </si>
  <si>
    <t xml:space="preserve">CORPO DE POCO DE VISITA DE ANEIS PRE-MOLDADOS,COM DIAMETRO DE 1500MM,SEM DEGRAUS,MEDIDA PELA ALTURA UTIL,INCLUSIVE MAO-DE-OBRA E MATERIAL  </t>
  </si>
  <si>
    <t>CF1239</t>
  </si>
  <si>
    <t xml:space="preserve">06.017.0075-0      </t>
  </si>
  <si>
    <t xml:space="preserve">CORPO DE POCO DE VISITA DE ANEIS PRE-MOLDADOS,COM DIAMETRO DE 2000MM,SEM DEGRAUS,MEDIDA PELA ALTURA UTIL,INCLUSIVE MAO-DE-OBRA E MATERIAL  </t>
  </si>
  <si>
    <t>CF1240</t>
  </si>
  <si>
    <t xml:space="preserve">06.017.0080-0      </t>
  </si>
  <si>
    <t xml:space="preserve">CORPO DE POCO DE VISITA DE ANEIS PRE-MOLDADOS,COM DIAMETRO DE 600MM,COM DEGRAUS,MEDIDA PELA ALTURA UTIL,INCLUSIVE MAO-DE-OBRA E MATERIAL  </t>
  </si>
  <si>
    <t>CF1241</t>
  </si>
  <si>
    <t xml:space="preserve">06.017.0085-0      </t>
  </si>
  <si>
    <t xml:space="preserve">CORPO DE POCO DE VISITA DE ANEIS PRE-MOLDADOS,COM DIAMETRO DE 1100MM,COM DEGRAUS,MEDIDA PELA ALTURA UTIL,INCLUSIVE MAO-DE-OBRA E MATERIAL  </t>
  </si>
  <si>
    <t>CF1242</t>
  </si>
  <si>
    <t xml:space="preserve">06.017.0090-0      </t>
  </si>
  <si>
    <t xml:space="preserve">CORPO DE POCO DE VISITA DE ANEIS PRE-MOLDADOS,COM DIAMETRO DE 1500MM,COM DEGRAUS,MEDIDA PELA ALTURA UTIL,INCLUSIVE MAO-DE-OBRA E MATERIAL  </t>
  </si>
  <si>
    <t>CF1243</t>
  </si>
  <si>
    <t xml:space="preserve">06.017.0095-0      </t>
  </si>
  <si>
    <t xml:space="preserve">CORPO DE POCO DE VISITA DE ANEIS PRE-MOLDADOS,COM DIAMETRO DE 2000MM,COM DEGRAUS,MEDIDA PELA ALTURA UTIL,INCLUSIVE MAO-DE-OBRA E MATERIAL  </t>
  </si>
  <si>
    <t>CF1245</t>
  </si>
  <si>
    <t xml:space="preserve">15.006.0045-0      </t>
  </si>
  <si>
    <t xml:space="preserve">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  </t>
  </si>
  <si>
    <t>CF1246</t>
  </si>
  <si>
    <t xml:space="preserve">06.100.0080-0      </t>
  </si>
  <si>
    <t xml:space="preserve">GEOGRELHA TECIDA DE POLIESTER REVESTIDA COM PVC,RESISTENCIA LONGITUDINAL A TRACAO DE 40KN/M E RESISTENCIA TRANSVERSAL DE27,4KN/M.FORNECIMENTO E COLOCACAO  </t>
  </si>
  <si>
    <t>CF1247</t>
  </si>
  <si>
    <t xml:space="preserve">06.100.0085-0      </t>
  </si>
  <si>
    <t xml:space="preserve">GEOGRELHA TECIDA DE POLIESTER REVESTIDA COM PVC,RESISTENCIA LONGITUDINAL A TRACAO DE 60KN/M E RESISTENCIA TRANSVERSAL DE30KN/M.FORNECIMENTO E COLOCACAO  </t>
  </si>
  <si>
    <t>CF1248</t>
  </si>
  <si>
    <t xml:space="preserve">06.100.0090-0      </t>
  </si>
  <si>
    <t xml:space="preserve">GEOGRELHA TECIDA DE POLIESTER REVESTIDA COM PVC,RESISTENCIA LONGITUDINAL A TRACAO DE 90KN/M E RESISTENCIA TRANSVERSAL DE30KN/M.FORNECIMENTO E COLOCACAO  </t>
  </si>
  <si>
    <t>CF1249</t>
  </si>
  <si>
    <t xml:space="preserve">06.100.0095-0      </t>
  </si>
  <si>
    <t xml:space="preserve">GEOGRELHA TECIDA DE POLIESTER REVESTIDA COM PVC,RESISTENCIA LONGITUDINAL A TRACAO DE 120KN/M E RESISTENCIA TRANSVERSAL DE 30KN/M.FORNECIMENTO E COLOCACAO  </t>
  </si>
  <si>
    <t>CF1250</t>
  </si>
  <si>
    <t xml:space="preserve">06.100.0100-0      </t>
  </si>
  <si>
    <t xml:space="preserve">GEOGRELHA TECIDA DE POLIESTER REVESTIDA COM PVC,RESISTENCIA LONGITUDINAL A TRACAO DE 150KN/M E RESISTENCIA TRANSVERSAL DE 30KN/M.FORNECIMENTO E COLOCACAO  </t>
  </si>
  <si>
    <t>CF1251</t>
  </si>
  <si>
    <t xml:space="preserve">06.100.0105-0      </t>
  </si>
  <si>
    <t xml:space="preserve">GEOGRELHA TECIDA DE POLIESTER REVESTIDA COM PVC,RESISTENCIA LONGITUDINAL A TRACAO DE 200KN/M.FORNECIMENTO E COLOCACAO  </t>
  </si>
  <si>
    <t>CF1252</t>
  </si>
  <si>
    <t xml:space="preserve">06.100.0110-0      </t>
  </si>
  <si>
    <t xml:space="preserve">GEOGRELHA TECIDA DE POLIESTER REVESTIDA COM PVC,RESISTENCIA LONGITUDINAL A TRACAO DE 300KN/M.FORNECIMENTO E COLOCACAO  </t>
  </si>
  <si>
    <t>CF1253</t>
  </si>
  <si>
    <t xml:space="preserve">06.100.0115-0      </t>
  </si>
  <si>
    <t xml:space="preserve">GEOGRELHA TECIDA DE POLIESTER REVESTIDA COM PVC,RESISTENCIA LONGITUDINAL A TRACAO DE 400KN/M.FORNECIMENTO E COLOCACAO  </t>
  </si>
  <si>
    <t>CF1255</t>
  </si>
  <si>
    <t xml:space="preserve">06.100.0155-0      </t>
  </si>
  <si>
    <t xml:space="preserve">GEOCOMPOSTO PARA DRENAGEM,FORMADO POR GEOMANTA TRIDIMENSIONAL COM 12MM DE ESPESSURA,FABRICADO COM FILAMENTOS DE POLIPROPILENO TERMOSOLDADA A UM GEOTEXTIL NAO TECIDO DE POLIESTER.FORNECIMENTO E COLOCACAO  </t>
  </si>
  <si>
    <t>CF1256</t>
  </si>
  <si>
    <t xml:space="preserve">06.100.0160-0      </t>
  </si>
  <si>
    <t xml:space="preserve">GEOCOMPOSTO PARA DRENAGEM,HORIZONTAL,FORMADO POR GEOMANTA TRIDIMENSIONAL COM 11MM DE ESPESSURA,FABRICADO COM FILAMENTOSDE POLIPROPILENO TERMOSOLDADA A DOIS GEOTEXTEIS NAO TECIDO DE POLIESTER.FORNECIMENTO E COLOCACAO  </t>
  </si>
  <si>
    <t>CF1257</t>
  </si>
  <si>
    <t xml:space="preserve">06.100.0165-0      </t>
  </si>
  <si>
    <t xml:space="preserve">GEOCOMPOSTO PARA DRENAGEM,VERTICAL,FORMADO POR GEOMANTA TRIDIMENSIONAL COM 11MM DE ESPESSURA,FABRICADO COM FILAMENTOS DEPOLIPROPILENO TERMOSOLDADA A DOIS GEOTEXTEIS NAO TECIDO DEPOLIESTER E TUBO DRENO PERFURADO.FORNECIMENTO E COLOCACAO  </t>
  </si>
  <si>
    <t>CF1258</t>
  </si>
  <si>
    <t xml:space="preserve">06.100.0170-0      </t>
  </si>
  <si>
    <t xml:space="preserve">GEOCOMPOSTO PARA DRENAGEM,VERTICAL,FORMADO POR GEOMANTA TRIDIMENSIONAL COM 16MM DE ESPESSURA,FABRICADO COM FILAMENTOS DEPOLIPROPILENO TERMOSOLDADA A DOIS GEOTEXTEIS NAO TECIDO DEPOLIESTER E TUBO DRENO PERFURADO.FORNECIMENTO E COLOCACAO  </t>
  </si>
  <si>
    <t>CF1259</t>
  </si>
  <si>
    <t xml:space="preserve">06.100.0175-0      </t>
  </si>
  <si>
    <t xml:space="preserve">GEOCOMPOSTO PARA DRENAGEM,HORIZONTAL,FORMADO POR GEOMANTA TRIDIMENSIONAL COM 16MM DE ESPESSURA,FABRICADO COM FILAMENTOSDE POLIPROPILENO TERMOSOLDADA A DOIS GEOTEXTEIS NAO TECIDO DE POLIESTER.FORNECIMENTO E COLOCACAO  </t>
  </si>
  <si>
    <t>CF1260</t>
  </si>
  <si>
    <t xml:space="preserve">06.100.0180-0      </t>
  </si>
  <si>
    <t xml:space="preserve">GEOCOMPOSTO PARA DRENAGEM,FORMADO POR GEOMANTA TRIDIMENSIONAL COM 11MM DE ESPESSURA,FABRICADO COM FILAMENTOS DE POLIPROPILENO TERMOSOLDADA A DOIS GEOTEXTEIS(SENDO UM DE POLIESTER EO OUTRO LAMINADO DE POLIPROPILENO),TUBO DRENO PERFURADO,PARA FORMA PERDIDA.FORNECIMENTO E COLOCACAO  </t>
  </si>
  <si>
    <t>CF1261</t>
  </si>
  <si>
    <t xml:space="preserve">06.100.0185-0      </t>
  </si>
  <si>
    <t xml:space="preserve">GEOCOMPOSTO PARA DRENAGEM,(TRINCHEIRA DRENANTE),FORMADO POR GEOMANTA TRIDIMENSIONAL,ESPESSURA DE 11MM,FABRICADO COM FILAMENTO POLIPROPILENO TERMOSOLDADA,DOIS GEOTEXTEIS NAO TECIDO.FORNECIMENTO E COLOCACAO  </t>
  </si>
  <si>
    <t>CF1262</t>
  </si>
  <si>
    <t xml:space="preserve">06.100.0190-0      </t>
  </si>
  <si>
    <t xml:space="preserve">GEOMANTA PARA REVESTIMENTO DE TALUDE SUJEITO A EROSAO SUPERFICIAL COM ESPESSURA DE 10MM,FLEXIVEL,TRIDIMENSIONAL,C OM MAISDE 90% DE VAZIOS,INCLUSIVE ACO CA-50,VEGETACAO,ADUBO E REGA,EXCLUSIVE LIMPEZA E RASPAGEM DO TERRENO.FORNECIMENTO E COLOCACAO  </t>
  </si>
  <si>
    <t>CF1263</t>
  </si>
  <si>
    <t xml:space="preserve">06.102.0010-0      </t>
  </si>
  <si>
    <t xml:space="preserve">ESTRUTURA EM SOLO REFORCADO COM MALHA METALICA,INCLUINDO MANTA GEOTEXTIL,EQUIPAMENTOS,EXCLUSI VE:MALHA METALICA(VIDE FAMILIA 06.103),PEDRA-DE-MAO,COLCHAO DE PO-DE-PEDRA,ATERRO,BERMAFRONTA L E TELA DE REFORCO(VIDE ITEM 06.103.0150-0)  </t>
  </si>
  <si>
    <t>CF1264</t>
  </si>
  <si>
    <t xml:space="preserve">06.103.0010-0      </t>
  </si>
  <si>
    <t xml:space="preserve">MALHA METALICA PARA ESTRUTURA DE SOLO REFORCADO,HEXAGONAL,DE DUPLA TORCAO,DE ZINCO-ALUMINIO COM DIAMETRO DE 2,70MM,REVESTIDA EM PVC COM DIAMETRO DE 0,40MM,MEDINDO 0,50X1,00X3,00M.FORNECIMENTO  </t>
  </si>
  <si>
    <t>CF1265</t>
  </si>
  <si>
    <t xml:space="preserve">06.103.0015-0      </t>
  </si>
  <si>
    <t xml:space="preserve">MALHA METALICA PARA ESTRUTURA DE SOLO REFORCADO,HEXAGONAL,DE DUPLA TORCAO,DE ZINCO-ALUMINIO COM DIAMETRO DE 2,70MM,REVESTIDA EM PVC COM DIAMETRO DE 0,40MM,MEDINDO 0,50X1,00X4,00M.FORNECIMENTO  </t>
  </si>
  <si>
    <t>CF1266</t>
  </si>
  <si>
    <t xml:space="preserve">06.103.0020-0      </t>
  </si>
  <si>
    <t xml:space="preserve">MALHA METALICA PARA ESTRUTURA DE SOLO REFORCADO,HEXAGONAL,DE DUPLA TORCAO,DE ZINCO-ALUMINIO COM DIAMETRO DE 2.70MM,REVESTIDA EM PVC COM DIAMETRO DE 0,40MM,MEDINDO 0,50X1,00X5,00M.FORNECIMENTO  </t>
  </si>
  <si>
    <t>CF1267</t>
  </si>
  <si>
    <t xml:space="preserve">06.103.0025-0      </t>
  </si>
  <si>
    <t xml:space="preserve">MALHA METALICA PARA ESTRUTURA DE SOLO REFORCADO,HEXAGONAL,DE DUPLA TORCAO,DE ZINCO-ALUMINIO COM DIAMETRO DE 2,70MM,REVESTIDA EM PVC COM DIAMETRO DE 0,40MM,MEDINDO 0,50X1,00X6,00M.FORNECIMENTO  </t>
  </si>
  <si>
    <t>CF1268</t>
  </si>
  <si>
    <t xml:space="preserve">06.103.0030-0      </t>
  </si>
  <si>
    <t xml:space="preserve">MALHA METALICA PARA ESTRUTURA DE SOLO REFORCADO,HEXAGONAL,DE DUPLA TORCAO,DE ZINCO-ALUMINIO COM DIAMETRO DE 2,70MM,REVESTIDA EM PVC COM DIAMETRO DE 0,40MM,MEDINDO 0,50X1,00X7,00M.FORNECIMENTO  </t>
  </si>
  <si>
    <t>CF1269</t>
  </si>
  <si>
    <t xml:space="preserve">06.103.0035-0      </t>
  </si>
  <si>
    <t xml:space="preserve">MALHA METALICA PARA ESTRUTURA DE SOLO REFORCADO,HEXAGONAL,DE DUPLA TORCAO,DE ZINCO-ALUMINIO COM DIAMETRO DE 2,70MM,REVESTIDA EM PVC COM DIAMETRO DE 0,40MM,MEDINDO 0,50X1,00X8,00M.FORNECIMENTO  </t>
  </si>
  <si>
    <t>CF1270</t>
  </si>
  <si>
    <t xml:space="preserve">06.103.0040-0      </t>
  </si>
  <si>
    <t xml:space="preserve">MALHA METALICA PARA ESTRUTURA DE SOLO REFORCADO,HEXAGONAL,DE DUPLA TORCAO,DE ZINCO-ALUMINIO COM DIAMETRO DE 2,70MM,REVESTIDA EM PVC COM DIAMETRO DE 0,40MM,MEDINDO 0,50X1,00X9,00M.FORNECIMENTO  </t>
  </si>
  <si>
    <t>CF1271</t>
  </si>
  <si>
    <t xml:space="preserve">06.103.0045-0      </t>
  </si>
  <si>
    <t xml:space="preserve">MALHA METALICA PARA ESTRUTURA DE SOLO REFORCADO,HEXAGONAL,DE DUPLA TORCAO,DE ZINCO-ALUMINIO COM DIAMETRO DE 2,70MM,REVESTIDA EM PVC COM DIAMETRO DE 0,40MM,MEDINDO 0,50X1,00X10,00M.FORNECIMENTO  </t>
  </si>
  <si>
    <t>CF1272</t>
  </si>
  <si>
    <t xml:space="preserve">06.103.0050-0      </t>
  </si>
  <si>
    <t xml:space="preserve">MALHA METALICA PARA ESTRUTURA DE SOLO REFORCADO,HEXAGONAL,DE DUPLA TORCAO,DE ZINCO-ALUMINIO COM DIAMETRO DE 2,70MM,REVESTIDA EM PVC COM DIAMETRO DE 0,40MM,MEDINDO 0,50X1,00X11,00M.FORNECIMENTO  </t>
  </si>
  <si>
    <t>CF1273</t>
  </si>
  <si>
    <t xml:space="preserve">06.103.0055-0      </t>
  </si>
  <si>
    <t xml:space="preserve">MALHA METALICA PARA ESTRUTURA DE SOLO REFORCADO,HEXAGONAL,DE DUPLA TORCAO,DE ZINCO-ALUMINIO COM DIAMETRO DE 2,70MM,REVESTIDA EM PVC COM DIAMETRO DE 0,40MM,MEDINDO 0,50X1,00X12,00M.  </t>
  </si>
  <si>
    <t>CF1274</t>
  </si>
  <si>
    <t xml:space="preserve">06.103.0080-0      </t>
  </si>
  <si>
    <t xml:space="preserve">MALHA METALICA PARA ESTRUTURA DE SOLO REFORCADO,HEXAGONAL,DE DUPLA TORCAO,DE ZINCO-ALUMINIO COM DIAMETRO DE 2,70MM,REVESTIDA EM PVC COM DIAMETRO DE 0,40MM,MEDINDO 1,00X1,00X3,00M.FORNECIMENTO  </t>
  </si>
  <si>
    <t>CF1275</t>
  </si>
  <si>
    <t xml:space="preserve">06.103.0085-0      </t>
  </si>
  <si>
    <t xml:space="preserve">MALHA METALICA PARA ESTRUTURA DE SOLO REFORCADO,HEXAGONAL,DE DUPLA TORCAO,DE ZINCO-ALUMINIO COM DIAMETRO DE 2,70MM,REVESTIDA EM PVC COM DIAMETRO DE 0,40MM,MEDINDO 1,00X1,00X4,00M.FORNECIMENTO  </t>
  </si>
  <si>
    <t>CF1276</t>
  </si>
  <si>
    <t xml:space="preserve">06.103.0090-0      </t>
  </si>
  <si>
    <t xml:space="preserve">MALHA METALICA PARA ESTRUTURA DE SOLO REFORCADO,HEXAGONAL,DE DUPLA TORCAO,DE ZINCO-ALUMINIO COM DIAMETRO DE 2,70MM,REVESTIDA EM PVC COM DIAMETRO DE 0,40MM,MEDINDO 1,00X1,00X5,00M.FORNECIMENTO  </t>
  </si>
  <si>
    <t>CF1277</t>
  </si>
  <si>
    <t xml:space="preserve">06.103.0095-0      </t>
  </si>
  <si>
    <t xml:space="preserve">MALHA METALICA PARA ESTRUTURA DE SOLO REFORCADO,HEXAGONAL,DE DUPLA TORCAO,DE ZINCO-ALUMINIO COM DIAMETRO DE 2,70MM,REVESTIDA EM PVC COM DIAMETRO DE 0,40MM,MEDINDO 1,00X1,00X6,00M.FORNECIMENTO  </t>
  </si>
  <si>
    <t>CF1278</t>
  </si>
  <si>
    <t xml:space="preserve">06.103.0100-0      </t>
  </si>
  <si>
    <t xml:space="preserve">MALHA METALICA PARA ESTRUTURA DE SOLO REFORCADO,HEXAGONAL,DE DUPLA TORCAO,DE ZINCO-ALUMINIO COM DIAMETRO DE 2,70MM,REVESTIDA EM PVC COM DIAMETRO DE 0,40MM,MEDINDO 1,00X1,00X7,00M.FORNECIMENTO  </t>
  </si>
  <si>
    <t>CF1279</t>
  </si>
  <si>
    <t xml:space="preserve">06.103.0105-0      </t>
  </si>
  <si>
    <t xml:space="preserve">MALHA METALICA PARA ESTRUTURA DE SOLO REFORCADO,HEXAGONAL,DE DUPLA TORCAO,DE ZINCO-ALUMINIO COM DIAMETRO DE 2,70MM,REVESTIDA EM PVC COM DIAMETRO DE 0,40MM,MEDINDO 1,00X1,00X8,00M.FORNECIMENTO  </t>
  </si>
  <si>
    <t>CF1280</t>
  </si>
  <si>
    <t xml:space="preserve">06.103.0110-0      </t>
  </si>
  <si>
    <t xml:space="preserve">MALHA METALICA PARA ESTRUTURA DE SOLO REFORCADO,HEXAGONAL,DE DUPLA TORCAO,DE ZINCO-ALUMINIO COM DIAMETRO DE 2,70MM,REVESTIDA EM PVC COM DIAMETRO DE 0,40MM,MEDINDO 1,00X1,00X9,00M.FORNECIMENTO  </t>
  </si>
  <si>
    <t>CF1281</t>
  </si>
  <si>
    <t xml:space="preserve">06.103.0115-0      </t>
  </si>
  <si>
    <t xml:space="preserve">MALHA METALICA PARA ESTRUTURA DE SOLO REFORCADO,HEXAGONAL,DE DUPLA TORCAO,DE ZINCO-ALUMINIO COM DIAMETRO DE 2,70MM,REVESTIDA EM PVC COM DIAMETRO DE 0,40MM,MEDINDO 1,00X1,00X10,00M.FORNECIMENTO  </t>
  </si>
  <si>
    <t>CF1282</t>
  </si>
  <si>
    <t xml:space="preserve">06.103.0120-0      </t>
  </si>
  <si>
    <t xml:space="preserve">MALHA METALICA PARA ESTRUTURA DE SOLO REFORCADO,HEXAGONAL,DE DUPLA TORCAO,DE ZINCO-ALUMINIO COM DIAMETRO DE 2,70MM,REVESTIDA EM PVC COM DIAMETRO DE 0,40MM,MEDINDO 1,00X1,00X11,00M.  </t>
  </si>
  <si>
    <t>CF1283</t>
  </si>
  <si>
    <t xml:space="preserve">06.103.0125-0      </t>
  </si>
  <si>
    <t xml:space="preserve">MALHA METALICA PARA ESTRUTURA DE SOLO REFORCADO,HEXAGONAL,DE DUPLA TORCAO,DE ZINCO-ALUMINIO COM DIAMETRO DE 2,70MM,REVESTIDA EM PVC COM DIAMETRO DE 0,40MM,MEDINDO 1,00X1,00X12,00M.  </t>
  </si>
  <si>
    <t>CF1284</t>
  </si>
  <si>
    <t xml:space="preserve">06.103.0150-0      </t>
  </si>
  <si>
    <t xml:space="preserve">TELA DE REFORCO COM MALHA METALICA HEXAGONAL DE DUPLA TORCAODE ZINCO-ALUMINIO COM DIAMETRO 2,70MM,REVESTIDA DE PVC COM DIAMETRO DE 0,40MM,INCLUSIVE COSTURA.FORNECIMENTO  </t>
  </si>
  <si>
    <t>CF1285</t>
  </si>
  <si>
    <t xml:space="preserve">06.001.0030-0      </t>
  </si>
  <si>
    <t xml:space="preserve">ASSENTAMENTO DE TUBOS DE CONCRETO ARMADO,EXCLUSIVE.FORN.DESTES,P ARA COLETOR DE AGUAS PLUVIAIS,COM DIAMETRO DE 300MM,ATERRO E SOCA ATE A ALTURA DA GERATRIZ SUPERIOR DO TUBO,CONSIDERANDO O MATERIAL DA PROPRIA ESCAVACAO,INCLUSIVE FORNECIMENTODO MATERIAL PARA REJUNTAMENTO COM ARGAMASSA DE CIMENTO E AREIA,NO TRACO 1:4 E ACERTO DE FUNDO DE VALA  </t>
  </si>
  <si>
    <t>CF1286</t>
  </si>
  <si>
    <t xml:space="preserve">06.001.0041-0      </t>
  </si>
  <si>
    <t xml:space="preserve">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  </t>
  </si>
  <si>
    <t>CF1287</t>
  </si>
  <si>
    <t xml:space="preserve">06.001.0042-0      </t>
  </si>
  <si>
    <t xml:space="preserve">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  </t>
  </si>
  <si>
    <t>CF1288</t>
  </si>
  <si>
    <t xml:space="preserve">06.001.0059-0      </t>
  </si>
  <si>
    <t xml:space="preserve">ASSENTAMENTO DE TUBOS DE CONCRETO ARMADO COM JUNTAS DE ANEL DE BORRACHA,EXCLUSIVE FORNECIMENTO DESTES(TUBOS E JUNTAS),PARA GALERIAS DE ESGOTO SANITARIO,COM O DIAMETRO DE 300MM,ATERRO E SOCA ATE A ALTURA DA GERATRIZ SUPERIOR DO TUBO,CONSIDERANDO O MATERIAL DA PROPRIA ESCAVACAO,INCLUSIVE ACERTO DE FUNDO DE VALA  </t>
  </si>
  <si>
    <t>CF1289</t>
  </si>
  <si>
    <t xml:space="preserve">06.001.0070-0      </t>
  </si>
  <si>
    <t xml:space="preserve">ASSENTAMENTO DE TUBOS DE C0NCRETO ARMADO COM JUNTAS DE ANEL DE BORRACHA,EXCLUSIVE FORNECIMENTO DESTES(TUBOS E JUNTAS),PARA GALERIAS DE ESGOTO SANITARIO,COM DIAMETRO DE 1750MM,ATERRO E SOCA ATE A ALTURA DA GERATRIZ SUPERIOR DO TUBO,CONSIDERANDO O MATERIAL DA PROPRIA ESCAVACAO,INCLUSIVE ACERTO DE FUNDO DE VALA  </t>
  </si>
  <si>
    <t>CF1290</t>
  </si>
  <si>
    <t xml:space="preserve">06.001.0071-0      </t>
  </si>
  <si>
    <t xml:space="preserve">ASSENTAMENTO DE TUBOS DE CONCRETO ARMADO COM JUNTAS DE ANEL DE BORRACHA,EXCLUSIVE FORNECIMENTO DESTES(TUBOS E JUNTAS),PARA GALERIAS DE ESGOTO SANITARIO,COM DIAMETRO DE 2000MM,ATERRO E SOCA ATE A ALTURA DA GERATRIZ SUPERIOR DO TUBO,CONSIDERANDO O MATERIAL DA PROPRIA ESCAVACAO,INCLUSIVE ACERTO DE FUNDO DE VALA  </t>
  </si>
  <si>
    <t>CF1294</t>
  </si>
  <si>
    <t xml:space="preserve">06.001.0247-0      </t>
  </si>
  <si>
    <t xml:space="preserve">ASSENTAMENTO DE TUBULACAO DE PVC,COM JUNTA ELASTICA,PARA COLETOR DE ESGOTOS,COM DIAMETRO NOMINAL DE 350MM,ATERRO E SOCAATE A ALTURA DA GERATRIZ SUPERIOR DO TUBO,CONSIDERANDO O MATERIAL DA PROPRIA ESCAVACAO,EXCLUSIVE TUBO E JUNTA  </t>
  </si>
  <si>
    <t>CF1295</t>
  </si>
  <si>
    <t xml:space="preserve">06.001.0248-0      </t>
  </si>
  <si>
    <t xml:space="preserve">ASSENTAMENTO DE TUBULACAO DE PVC,COM JUNTA ELASTICA,PARA COLETOR DE ESGOTOS,COM DIAMETRO NOMINAL DE 400MM,ATERRO E SOCAATE A ALTURA DA GERATRIZ SUPERIOR DO TUBO,CONSIDERANDO O MATERIAL DA PROPRIA ESCAVACAO,EXCLUSIVE TUBO E JUNTA  </t>
  </si>
  <si>
    <t>CF1296</t>
  </si>
  <si>
    <t xml:space="preserve">06.001.0258-0      </t>
  </si>
  <si>
    <t xml:space="preserve">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  </t>
  </si>
  <si>
    <t>CF1297</t>
  </si>
  <si>
    <t xml:space="preserve">06.001.0259-0      </t>
  </si>
  <si>
    <t xml:space="preserve">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  </t>
  </si>
  <si>
    <t>CF1298</t>
  </si>
  <si>
    <t xml:space="preserve">06.001.0267-0      </t>
  </si>
  <si>
    <t xml:space="preserve">ASSENTAMENTO DE PECAS E ACESSORIOS DE PVC RIGIDO,COM JUNTA ELASTICA,COM DIAMETRO NOMINAL DE 350MM,EXCLUSIVE PECAS E JUNTAS ELASTICAS.CUSTO POR BOLSA  </t>
  </si>
  <si>
    <t>CF1299</t>
  </si>
  <si>
    <t xml:space="preserve">06.001.0268-0      </t>
  </si>
  <si>
    <t xml:space="preserve">ASSENTAMENTO DE PECAS E ACESSORIOS DE PVC RIGIDO,COM JUNTA ELASTICA,COM DIAMETRO NOMINAL DE 400MM,EXCLUSIVE PECAS E JUNTAS ELASTICAS.CUSTO POR BOLSA  </t>
  </si>
  <si>
    <t>CF1300</t>
  </si>
  <si>
    <t xml:space="preserve">06.001.0269-0      </t>
  </si>
  <si>
    <t xml:space="preserve">ASSENTAMENTO DE PECAS E ACESSORIOS DE PVC RIGIDO,COM JUNTA ELASTICA,COM DIAMETRO NOMINAL DE 500MM,EXCLUSIVE PECAS E JUNTAS ELASTICAS.CUSTO POR BOLSA  </t>
  </si>
  <si>
    <t>CF1301</t>
  </si>
  <si>
    <t xml:space="preserve">06.001.0306-0      </t>
  </si>
  <si>
    <t xml:space="preserve">MONTAGEM DE ADUFA DE PAREDE COM FLANGE,DIAMETRO DE 150MM,EXCLUSIVE FORNECIMENTO DOS PARAFUSOS DE FIXACAO  </t>
  </si>
  <si>
    <t>CF1302</t>
  </si>
  <si>
    <t xml:space="preserve">06.001.0307-0      </t>
  </si>
  <si>
    <t xml:space="preserve">MONTAGEM DE ADUFA DE PAREDE COM FLANGE,DIAMETRO DE 200MM,EXCLUSIVE FORNECIMENTO DE PARAFUSOS DE FIXACAO  </t>
  </si>
  <si>
    <t>CF1303</t>
  </si>
  <si>
    <t xml:space="preserve">06.001.0308-0      </t>
  </si>
  <si>
    <t xml:space="preserve">MONTAGEM DE ADUFA DE PAREDES COM FLANGE,DIAMETRO DE 250MM,EXCLUSIVE FORNECIMENTO DE PARAFUSOS DE FIXACAO  </t>
  </si>
  <si>
    <t>CF1304</t>
  </si>
  <si>
    <t xml:space="preserve">06.001.0309-0      </t>
  </si>
  <si>
    <t xml:space="preserve">MONTAGEM DE ADUFA DE PAREDE COM FLANGE,DIAMETRO DE 300MM,EXCLUSIVE FORNECIMENTO DE PARAFUSOS DE FIXACAO  </t>
  </si>
  <si>
    <t>CF1305</t>
  </si>
  <si>
    <t xml:space="preserve">06.001.0310-0      </t>
  </si>
  <si>
    <t xml:space="preserve">MONTAGEM DE ADUFA DE PAREDE COM FLANGE,DIAMETRO DE 400MM,EXCLUSIVE FORNECIMENTO DOS PARAFUSOS DE FIXACAO  </t>
  </si>
  <si>
    <t>CF1306</t>
  </si>
  <si>
    <t xml:space="preserve">06.001.0311-0      </t>
  </si>
  <si>
    <t xml:space="preserve">MONTAGEM DE ADUFA DE PAREDE COM FLANGE,DIAMETRO DE 500MM,EXCLUSIVE FORNECIMENTO DOS PARAFUSOS DE FIXACAO  </t>
  </si>
  <si>
    <t>CF1307</t>
  </si>
  <si>
    <t xml:space="preserve">06.001.0312-0      </t>
  </si>
  <si>
    <t xml:space="preserve">MONTAGEM DE ADUFA DE PAREDE COM FLANGE,DIAMETRO DE 600MM,EXCLUSIVE FORNECIMENTO DOS PARAFUSOS DE FIXACAO  </t>
  </si>
  <si>
    <t>CF1308</t>
  </si>
  <si>
    <t xml:space="preserve">06.001.0313-0      </t>
  </si>
  <si>
    <t xml:space="preserve">MONTAGEM DE ADUFA DE FUNDO COM FLANGE,DIAMETRO DE 150MM,EXCLUSIVE FORNECIMENTO DOS PARAFUSOS DE FIXACAO  </t>
  </si>
  <si>
    <t>CF1309</t>
  </si>
  <si>
    <t xml:space="preserve">06.001.0314-0      </t>
  </si>
  <si>
    <t xml:space="preserve">MONTAGEM DE ADUFA DE FUNDO COM FLANGE,DIAMETRO DE 200MM,EXCLUSIVE FORNECIMENTO DOS PARAFUSOS DE FIXACAO  </t>
  </si>
  <si>
    <t>CF1310</t>
  </si>
  <si>
    <t xml:space="preserve">06.001.0315-0      </t>
  </si>
  <si>
    <t xml:space="preserve">MONTAGEM DE ADUFA DE FUNDO COM FLANGE,DIAMETRO DE 250MM,EXCLUSIVE FORNECIMENTO DOS PARAFUSOS DE FIXACAO  </t>
  </si>
  <si>
    <t>CF1311</t>
  </si>
  <si>
    <t xml:space="preserve">06.001.0316-0      </t>
  </si>
  <si>
    <t xml:space="preserve">MONTAGEM DE ADUFA DE FUNDO COM FLANGE,DIAMETRO DE 300MM,EXCLUSIVE FORNECIMENTO DE PARAFUSOS DE FIXACAO  </t>
  </si>
  <si>
    <t>CF1312</t>
  </si>
  <si>
    <t xml:space="preserve">06.001.0317-0      </t>
  </si>
  <si>
    <t xml:space="preserve">MONTAGEM DE ADUFA DE FUNDO COM FLANGE,DIAMETRO DE 400MM,EXCLUSIVE FORNECIMENTO DE PARAFUSOS DE FIXACAO  </t>
  </si>
  <si>
    <t>CF1313</t>
  </si>
  <si>
    <t xml:space="preserve">06.001.0318-0      </t>
  </si>
  <si>
    <t xml:space="preserve">MONTAGEM DE 1 MANCAL INTERMEDIARIO E 1 HASTE DE PROLONGAMENTO EM PEDESTAIS DE COMANDO OU MANOBRA  </t>
  </si>
  <si>
    <t>CF1314</t>
  </si>
  <si>
    <t xml:space="preserve">06.001.0509-0      </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</si>
  <si>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  </t>
  </si>
  <si>
    <t>CF1315</t>
  </si>
  <si>
    <t xml:space="preserve">06.001.0550-0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</si>
  <si>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50MM  </t>
  </si>
  <si>
    <t>CF1316</t>
  </si>
  <si>
    <t xml:space="preserve">06.001.0551-0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</si>
  <si>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  </t>
  </si>
  <si>
    <t>CF1317</t>
  </si>
  <si>
    <t xml:space="preserve">06.001.0552-0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</si>
  <si>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100MM  </t>
  </si>
  <si>
    <t>CF1318</t>
  </si>
  <si>
    <t xml:space="preserve">06.001.0553-0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</si>
  <si>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150MM  </t>
  </si>
  <si>
    <t>CF1319</t>
  </si>
  <si>
    <t xml:space="preserve">06.001.0554-0      </t>
  </si>
  <si>
    <t xml:space="preserve">ASSENTAMENTO DE TUBULACAO DE FERRO FUNDIDO,COM JUNTA ESLASTCA,INSTALACAO AEREA,PARA SISTEMAS DE ESCOAMENTO FORCADO DE AGUA OU ESGOTO,COMPREENDENDO CARGA E DESCARGA,MONTAGEM SOBRE APOIOS EXISTENTES E TESTE HIDROSTATICO,EXCLUSIVE FORNECIMENTODO TUBO E JUNTA ELASTICA,COM DIAMETRO DE 200MM  </t>
  </si>
  <si>
    <t>CF1320</t>
  </si>
  <si>
    <t xml:space="preserve">06.001.0555-0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</si>
  <si>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250MM  </t>
  </si>
  <si>
    <t>CF1321</t>
  </si>
  <si>
    <t xml:space="preserve">06.001.0556-0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</si>
  <si>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300MM  </t>
  </si>
  <si>
    <t>CF1322</t>
  </si>
  <si>
    <t xml:space="preserve">06.001.0557-0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</si>
  <si>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350MM  </t>
  </si>
  <si>
    <t>CF1323</t>
  </si>
  <si>
    <t xml:space="preserve">06.001.0558-0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</si>
  <si>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400MM  </t>
  </si>
  <si>
    <t>CF1324</t>
  </si>
  <si>
    <t xml:space="preserve">06.001.0559-0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</si>
  <si>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450MM  </t>
  </si>
  <si>
    <t>CF1325</t>
  </si>
  <si>
    <t xml:space="preserve">06.001.0560-0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</si>
  <si>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500MM  </t>
  </si>
  <si>
    <t>CF1326</t>
  </si>
  <si>
    <t xml:space="preserve">06.001.0561-0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</si>
  <si>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600MM  </t>
  </si>
  <si>
    <t>CF1327</t>
  </si>
  <si>
    <t xml:space="preserve">06.001.0562-0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</si>
  <si>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700MM  </t>
  </si>
  <si>
    <t>CF1328</t>
  </si>
  <si>
    <t xml:space="preserve">06.001.0563-0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</si>
  <si>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800MM  </t>
  </si>
  <si>
    <t>CF1329</t>
  </si>
  <si>
    <t xml:space="preserve">06.001.0564-0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</si>
  <si>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900MM  </t>
  </si>
  <si>
    <t>CF1330</t>
  </si>
  <si>
    <t xml:space="preserve">06.001.0565-0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</si>
  <si>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  </t>
  </si>
  <si>
    <t>CF1331</t>
  </si>
  <si>
    <t xml:space="preserve">06.001.0566-0      </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</si>
  <si>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  </t>
  </si>
  <si>
    <t>CF1332</t>
  </si>
  <si>
    <t xml:space="preserve">06.001.0662-0      </t>
  </si>
  <si>
    <t xml:space="preserve">ASSENTAMENTO DE CONEXOES DE FERRO FUNDIDO,COM JUNTA ELASTICA,COM DIAMETRO DE 700MM,EXCLUSIVE CONEXOES E JUNTAS ELASTICAS.CUSTO POR JUNTA  </t>
  </si>
  <si>
    <t>CF1333</t>
  </si>
  <si>
    <t xml:space="preserve">06.001.0663-0      </t>
  </si>
  <si>
    <t xml:space="preserve">ASSENTAMENTO DE CONEXOES DE FERRO FUNDIDO,COM JUNTA ELASTICA,COM DIAMETRO DE 800MM,EXCLUSIVE CONEXOES E JUNTAS ELASTICAS.CUSTO POR JUNTA  </t>
  </si>
  <si>
    <t>CF1334</t>
  </si>
  <si>
    <t xml:space="preserve">06.001.0664-0      </t>
  </si>
  <si>
    <t xml:space="preserve">ASSENTAMENTO DE CONEXOES DE FERRO FUNDIDO,COM JUNTA ELASTICA,COM DIAMETRO DE 900MM,EXCLUSIVE CONEXOES E JUNTAS ELASTICAS.CUSTO POR JUNTA  </t>
  </si>
  <si>
    <t>CF1335</t>
  </si>
  <si>
    <t xml:space="preserve">06.001.0665-0      </t>
  </si>
  <si>
    <t xml:space="preserve">ASSENTAMENTO DE CONEXOES DE FERRO FUNDIDO,COM JUNTA ELASTICA,COM DIAMETRO DE 1000MM,EXCLUSIVE CONEXOES E JUNTAS ELASTICAS.CUSTO POR JUNTA  </t>
  </si>
  <si>
    <t>CF1336</t>
  </si>
  <si>
    <t xml:space="preserve">06.001.0666-0      </t>
  </si>
  <si>
    <t xml:space="preserve">ASSENTAMENTO DE CONEXOES DE FERRO FUNDIDO,COM JUNTA ELASTICA,COM DIAMETRO DE 1200MM,EXCLUSIVE CONEXOES E JUNTAS ELASTICAS.CUSTO POR JUNTA  </t>
  </si>
  <si>
    <t>CF1337</t>
  </si>
  <si>
    <t xml:space="preserve">06.001.0710-0      </t>
  </si>
  <si>
    <t xml:space="preserve">MONTAGEM DE JUNTA GIBAULT,EXCLUSIVE PECA,COM DIAMETRO ATE 200MM.CUSTO POR PECA  </t>
  </si>
  <si>
    <t>CF1338</t>
  </si>
  <si>
    <t xml:space="preserve">06.001.0711-0      </t>
  </si>
  <si>
    <t xml:space="preserve">MONTAGEM DE JUNTA GIBAULT,EXCLUSIVE A PECA,COM DIAMETRO DE 250 A 300MM. CUSTO POR PECA  </t>
  </si>
  <si>
    <t>CF1339</t>
  </si>
  <si>
    <t xml:space="preserve">06.001.0712-0      </t>
  </si>
  <si>
    <t xml:space="preserve">MONTAGEM DE JUNTA GIBAULT,EXCLUSIVE A PECA,COM DIAMETRO DE 300 A 600MM.CUSTO POR PECA  </t>
  </si>
  <si>
    <t>CF1340</t>
  </si>
  <si>
    <t xml:space="preserve">06.001.0715-0      </t>
  </si>
  <si>
    <t xml:space="preserve">MONTAGEM SEM FORNECIMENTO DE LUVA TRIPARTIDA DE FERRO DUCTIL PARA DN ATE 100MM  </t>
  </si>
  <si>
    <t>CF1341</t>
  </si>
  <si>
    <t xml:space="preserve">06.001.0716-0      </t>
  </si>
  <si>
    <t xml:space="preserve">MONTAGEM SEM FORNECIMENTO DE LUVA TRIPARTIDA DE FERRO DUCTIL PARA DN ACIMA DE 100MM ATE 250MM  </t>
  </si>
  <si>
    <t>CF1342</t>
  </si>
  <si>
    <t xml:space="preserve">06.001.0717-0      </t>
  </si>
  <si>
    <t xml:space="preserve">MONTAGEM SEM FORNECIMENTO DE LUVA TRIPARTIDA DE FERRO DUCTIL PARA DN ACIMA DE 250MM ATE 400MM  </t>
  </si>
  <si>
    <t>CF1343</t>
  </si>
  <si>
    <t xml:space="preserve">06.001.0718-0      </t>
  </si>
  <si>
    <t xml:space="preserve">MONTAGEM SEM FORNECIMENTO DE LUVA TRIPARTIDA DE FERRO DUCTIL PARA DN ACIMA DE 400MM ATE 500MM  </t>
  </si>
  <si>
    <t>CF1344</t>
  </si>
  <si>
    <t xml:space="preserve">06.001.0719-0      </t>
  </si>
  <si>
    <t xml:space="preserve">MONTAGEM SEM FORNECIMENTO DE LUVA TRIPARTIDA DE FERRO DUCTIL PARA DN ACIMA DE 500MM ATE 600MM  </t>
  </si>
  <si>
    <t>CF1345</t>
  </si>
  <si>
    <t xml:space="preserve">06.001.0720-0      </t>
  </si>
  <si>
    <t xml:space="preserve">MONTAGEM DE JUNTA DE DESMONTAGEM,EXCLUSIVE A PECA,COM DIAMETRO DE 100MM.CUSTO POR PECA  </t>
  </si>
  <si>
    <t>CF1346</t>
  </si>
  <si>
    <t xml:space="preserve">06.001.0721-0      </t>
  </si>
  <si>
    <t xml:space="preserve">MONTAGEM DE JUNTA DE DESMONTAGEM,EXCLUSIVE A PECA,COM DIAMETRO DE 150MM.CUSTO POR PECA  </t>
  </si>
  <si>
    <t>CF1347</t>
  </si>
  <si>
    <t xml:space="preserve">06.001.0722-0      </t>
  </si>
  <si>
    <t xml:space="preserve">MONTAGEM DE JUNTA DE DESMONTAGEM,EXCLUSIVE A PECA,COM DIAMETRO DE 200MM.CUSTO POR PECA  </t>
  </si>
  <si>
    <t>CF1348</t>
  </si>
  <si>
    <t xml:space="preserve">06.001.0723-0      </t>
  </si>
  <si>
    <t xml:space="preserve">MONTAGEM DE JUNTA DE DESMONTAGEM,EXCLUSIVE A PECA,COM DIAMETRO DE 250MM.CUSTO POR PECA  </t>
  </si>
  <si>
    <t>CF1349</t>
  </si>
  <si>
    <t xml:space="preserve">06.001.0724-0      </t>
  </si>
  <si>
    <t xml:space="preserve">MONTAGEM DE JUNTA DE DESMONTAGEM,EXCLUSIVE A PECA,COM DIAMETRO DE 300MM.CUSTO POR PECA  </t>
  </si>
  <si>
    <t>CF1350</t>
  </si>
  <si>
    <t xml:space="preserve">06.001.0725-0      </t>
  </si>
  <si>
    <t xml:space="preserve">MONTAGEM DE JUNTA DE DESMONTAGEM,EXCLUSIVE A PECA,COM DIAMETRO DE 350MM.CUSTO POR PECA  </t>
  </si>
  <si>
    <t>CF1351</t>
  </si>
  <si>
    <t xml:space="preserve">06.001.0726-0      </t>
  </si>
  <si>
    <t xml:space="preserve">MONTAGEM DE JUNTA DE DESMONTAGEM,EXCLUSIVE A PECA,COM DIAMETRO DE 400MM.CUSTO POR PECA  </t>
  </si>
  <si>
    <t>CF1352</t>
  </si>
  <si>
    <t xml:space="preserve">06.001.0727-0      </t>
  </si>
  <si>
    <t xml:space="preserve">MONTAGEM DE JUNTA DE DESMONTAGEM,EXCLUSIVE A PECA,COM DIAMETRO DE 450MM.CUSTO POR PECA  </t>
  </si>
  <si>
    <t>CF1353</t>
  </si>
  <si>
    <t xml:space="preserve">06.001.0728-0      </t>
  </si>
  <si>
    <t xml:space="preserve">MONTAGEM DE JUNTA DE DESMONTAGEM,EXCLUSIVE A PECA,COM DIAMETRO DE 500MM. CUSTO POR PECA  </t>
  </si>
  <si>
    <t>CF1354</t>
  </si>
  <si>
    <t xml:space="preserve">06.001.0729-0      </t>
  </si>
  <si>
    <t xml:space="preserve">MONTAGEM DE JUNTA DE DESMONTAGEM,EXCLUSIVE A PECA,COM DIAMETRO DE 600MM.CUSTO POR PECA  </t>
  </si>
  <si>
    <t>CF1355</t>
  </si>
  <si>
    <t xml:space="preserve">06.001.0730-0      </t>
  </si>
  <si>
    <t xml:space="preserve">MONTAGEM DE JUNTA DE DESMONTAGEM,EXCLUSIVE A PECA,COM DIAMETRO DE 700MM.CUSTO POR PECA  </t>
  </si>
  <si>
    <t>CF1356</t>
  </si>
  <si>
    <t xml:space="preserve">06.001.0731-0      </t>
  </si>
  <si>
    <t xml:space="preserve">MONTAGEM DE JUNTA DE DESMONTAGEM,EXCLUSIVE A PECA,COM DIAMETRO DE 800MM.CUSTO POR PECA  </t>
  </si>
  <si>
    <t>CF1357</t>
  </si>
  <si>
    <t xml:space="preserve">06.001.0732-0      </t>
  </si>
  <si>
    <t xml:space="preserve">MONTAGEM DE JUNTA DE DESMONTAGEM,EXCLUSIVE A PECA,COM DIAMETRO DE 900MM.CUSTO POR PECA  </t>
  </si>
  <si>
    <t>CF1358</t>
  </si>
  <si>
    <t xml:space="preserve">06.001.0733-0      </t>
  </si>
  <si>
    <t xml:space="preserve">MONTAGEM DE JUNTA DE DESMONTAGEM,EXCLUSIVE A PECA,COM DIAMETRO DE 1000MM.CUSTO POR PECA  </t>
  </si>
  <si>
    <t>CF1359</t>
  </si>
  <si>
    <t xml:space="preserve">06.001.0734-0      </t>
  </si>
  <si>
    <t xml:space="preserve">MONTAGEM DE JUNTA DE DESMONTAGEM,EXCLUSIVE A PECA,COM DIAMETRO DE 1200MM.CUSTO POR PECA  </t>
  </si>
  <si>
    <t>CF1360</t>
  </si>
  <si>
    <t xml:space="preserve">06.001.0735-0      </t>
  </si>
  <si>
    <t xml:space="preserve">MONTAGEM DE JUNTA DE DESMONTAGEM,EXCLUSIVE A PECA,COM DIAMETRO DE 1400MM.CUSTO POR PECA  </t>
  </si>
  <si>
    <t>CF1361</t>
  </si>
  <si>
    <t xml:space="preserve">06.001.0736-0      </t>
  </si>
  <si>
    <t xml:space="preserve">MONTAGEM DE JUNTA DE DESMONTAGEM,EXCLUSIVE A PECA,COM DIAMETRO DE 1500MM.CUSTO POR PECA  </t>
  </si>
  <si>
    <t>CF1362</t>
  </si>
  <si>
    <t xml:space="preserve">06.001.0750-0      </t>
  </si>
  <si>
    <t xml:space="preserve">MONTAGEM DE JUNTA DRESSER SEM ANCORAGENS (HARNESS),EXCLUSIVE A PECA,COM DIAMETRO DE 150MM.CUSTO POR PECA  </t>
  </si>
  <si>
    <t>CF1363</t>
  </si>
  <si>
    <t xml:space="preserve">06.001.0751-0      </t>
  </si>
  <si>
    <t xml:space="preserve">MONTAGEM DE JUNTA DRESSER SEM ANCORAGENS (HARNESS),EXCLUSIVE A PECA,COM DIAMETRO DE 200MM.CUSTO POR PECA  </t>
  </si>
  <si>
    <t>CF1364</t>
  </si>
  <si>
    <t xml:space="preserve">06.001.0752-0      </t>
  </si>
  <si>
    <t xml:space="preserve">MONTAGEM DE JUNTA DRESSER SEM ANCORAGENS (HARNESS),EXCLUSIVE A PECA,COM DIAMETRO DE 250MM.CUSTO POR PECA  </t>
  </si>
  <si>
    <t>CF1365</t>
  </si>
  <si>
    <t xml:space="preserve">06.001.0753-0      </t>
  </si>
  <si>
    <t xml:space="preserve">MONTAGEM DE JUNTA DRESSER SEM ANCORAGENS (HARNESS),EXCLUSIVE A PECA,COM DIAMETRO DE 300MM.CUSTO POR PECA  </t>
  </si>
  <si>
    <t>CF1366</t>
  </si>
  <si>
    <t xml:space="preserve">06.001.0754-0      </t>
  </si>
  <si>
    <t xml:space="preserve">MONTAGEM DE JUNTA DRESSER SEM ANCORAGENS (HARNESS),EXCLUSIVE A PECA,COM DIAMETRO DE 350MM.CUSTO POR PECA  </t>
  </si>
  <si>
    <t>CF1367</t>
  </si>
  <si>
    <t xml:space="preserve">06.001.0755-0      </t>
  </si>
  <si>
    <t xml:space="preserve">MONTAGEM DE JUNTA DRESSER SEM ANCORAGENS (HARNESS),EXCLUSIVE A PECA,COM DIAMETRO DE 400MM.CUSTO POR PECA  </t>
  </si>
  <si>
    <t>CF1368</t>
  </si>
  <si>
    <t xml:space="preserve">06.001.0756-0      </t>
  </si>
  <si>
    <t xml:space="preserve">MONTAGEM DE JUNTA DRESSER SEM ANCORAGENS (HARNESS),EXCLUSIVE A PECA,COM DIAMETRO DE 450MM.CUSTO POR PECA  </t>
  </si>
  <si>
    <t>CF1369</t>
  </si>
  <si>
    <t xml:space="preserve">06.001.0757-0      </t>
  </si>
  <si>
    <t xml:space="preserve">MONTAGEM DE JUNTA DRESSER SEM ANCORAGENS (HARNESS),EXCLUSIVE A PECA,COM DIAMETRO DE 500MM.CUSTO POR PECA  </t>
  </si>
  <si>
    <t>CF1370</t>
  </si>
  <si>
    <t xml:space="preserve">06.001.0758-0      </t>
  </si>
  <si>
    <t xml:space="preserve">MONTAGEM DE JUNTA DRESSER SEM ANCORAGENS (HARNESS),EXCLUSIVE A PECA,COM DIAMETRO DE 600MM.CUSTO POR PECA  </t>
  </si>
  <si>
    <t>CF1371</t>
  </si>
  <si>
    <t xml:space="preserve">06.001.0759-0      </t>
  </si>
  <si>
    <t xml:space="preserve">MONTAGEM DE JUNTA DRESSER SEM ANCORAGENS (HARNESS),EXCLUSIVE A PECA,COM DIAMETRO DE 700MM.CUSTO POR PECA  </t>
  </si>
  <si>
    <t>CF1372</t>
  </si>
  <si>
    <t xml:space="preserve">06.001.0760-0      </t>
  </si>
  <si>
    <t xml:space="preserve">MONTAGEM DE JUNTA DRESSER SEM ANCORAGENS (HARNESS),EXCLUSIVE A PECA,COM DIAMETRO DE 800MM.CUSTO POR PECA  </t>
  </si>
  <si>
    <t>CF1373</t>
  </si>
  <si>
    <t xml:space="preserve">06.001.0761-0      </t>
  </si>
  <si>
    <t xml:space="preserve">MONTAGEM DE JUNTA DRESSER SEM ANCORAGENS (HARNESS),EXCLUSIVE A PECA,COM DIAMETRO DE 900MM.CUSTO POR PECA  </t>
  </si>
  <si>
    <t>CF1374</t>
  </si>
  <si>
    <t xml:space="preserve">06.001.0762-0      </t>
  </si>
  <si>
    <t xml:space="preserve">MONTAGEM DE JUNTA DRESSER SEM ANCORAGENS (HARNESS),EXCLUSIVE A PECA,COM DIAMETRO DE 1000MM.CUSTO POR PECA  </t>
  </si>
  <si>
    <t>CF1375</t>
  </si>
  <si>
    <t xml:space="preserve">06.001.0763-0      </t>
  </si>
  <si>
    <t xml:space="preserve">MONTAGEM DE JUNTA DRESSER SEM ANCORAGENS (HARNESS),EXCLUSIVE A PECA,COM DIAMETRO DE 1200MM.CUSTO POR PECA  </t>
  </si>
  <si>
    <t>CF1376</t>
  </si>
  <si>
    <t xml:space="preserve">06.001.0764-0      </t>
  </si>
  <si>
    <t xml:space="preserve">MONTAGEM DE JUNTA DRESSER SEM ANCORAGENS (HARNESS),EXCLUSIVE A PECA,COM DIAMETRO DE 1300MM.CUSTO POR PECA  </t>
  </si>
  <si>
    <t>CF1377</t>
  </si>
  <si>
    <t xml:space="preserve">06.001.0765-0      </t>
  </si>
  <si>
    <t xml:space="preserve">MONTAGEM DE JUNTA DRESSER SEM ANCORAGENS (HARNESS),EXCLUSIVE A PECA,COM DIAMETRO DE 1500MM.CUSTO POR PECA  </t>
  </si>
  <si>
    <t>CF1378</t>
  </si>
  <si>
    <t xml:space="preserve">06.001.0766-0      </t>
  </si>
  <si>
    <t xml:space="preserve">MONTAGEM DE JUNTA DRESSER SEM ANCORAGENS (HARNESS),EXCLUSIVE A PECA,COM DIAMETRO DE 2000MM.CUSTO POR PECA  </t>
  </si>
  <si>
    <t>CF1379</t>
  </si>
  <si>
    <t xml:space="preserve">06.001.0767-0      </t>
  </si>
  <si>
    <t xml:space="preserve">MONTAGEM DE JUNTA DRESSER SEM ANCORAGENS (HARNESS),EXCLUSIVE A PECA,COM DIAMETRO DE 2500MM.CUSTO POR PECA  </t>
  </si>
  <si>
    <t>CF1380</t>
  </si>
  <si>
    <t xml:space="preserve">06.001.0770-0      </t>
  </si>
  <si>
    <t xml:space="preserve">ASSENTAMENTO DE TUBOS DE POLIETILENO,COM DE=20 A 40MM,INCLUSIVE TESTE HIDROSTATICO,EXCLUSIVE SOLDA DAS JUNTAS E FORNECIMENTO DE TUBOS E DE CONEXOES  </t>
  </si>
  <si>
    <t>CF1381</t>
  </si>
  <si>
    <t xml:space="preserve">06.001.0771-0      </t>
  </si>
  <si>
    <t xml:space="preserve">ASSENTAMENTO DE TUBOS DE POLIETILENO,COM DE ACIMA DE 40 A 75MM,INCLUSIVE TESTE HIDROSTATICO,EXCLUSIVE SOLDA DAS JUNTAS EFORNECIMENTO DE TUBOS E DE CONEXOES  </t>
  </si>
  <si>
    <t>CF1382</t>
  </si>
  <si>
    <t xml:space="preserve">06.001.0772-0      </t>
  </si>
  <si>
    <t xml:space="preserve">ASSENTAMENTO DE TUBOS DE POLIETILENO,COM DE ACIMA DE 75MM A 125MM,INCLUSIVE TESTE HIDROSTATICO,EXCLUSIVE SOLDA DAS JUNTAS E FORNECIMENTO DE TUBOS E DE CONEXOES  </t>
  </si>
  <si>
    <t>CF1383</t>
  </si>
  <si>
    <t xml:space="preserve">06.001.0773-0      </t>
  </si>
  <si>
    <t xml:space="preserve">ASSENTAMENTO DE TUBOS DE POLIETILENO,COM DE ACIMA DE 125MM A 180MM,INCLUSIVE TESTE HIDROSTATICO,EXCLUSIVE SOLDA DAS JUNTAS E FORNECIMENTO DE TUBOS E DE CONEXOES  </t>
  </si>
  <si>
    <t>CF1384</t>
  </si>
  <si>
    <t xml:space="preserve">06.001.0774-0      </t>
  </si>
  <si>
    <t xml:space="preserve">ASSENTAMENTO DE TUBOS DE POLIETILENO,COM DE ACIMA DE 180MM A 225MM,INCLUSIVE TESTE HIDROSTATICO,EXCLUSIVE SOLDA DAS JUNTAS E FORNECIMENTO DE TUBOS E DE CONEXOES  </t>
  </si>
  <si>
    <t>CF1385</t>
  </si>
  <si>
    <t xml:space="preserve">06.001.0775-0      </t>
  </si>
  <si>
    <t xml:space="preserve">ASSENTAMENTO DE TUBOS DE POLIETILENO,COM DE ACIMA DE 225MM A 280MM,INCLUSIVE TESTE HIDROSTATICO,EXCLUSIVE SOLDA DAS JUNTAS E FORNECIMENTO DE TUBOS E DE CONEXOES  </t>
  </si>
  <si>
    <t>CF1386</t>
  </si>
  <si>
    <t xml:space="preserve">06.001.0776-0      </t>
  </si>
  <si>
    <t xml:space="preserve">ASSENTAMENTO DE TUBOS DE POLIETILENO,COM DE ACIMA DE 280MM A 355MM,INCLUSIVE TESTE HIDROSTATICO,EXCLUSIVE SOLDA DAS JUNTAS E FORNECIMENTO DE TUBOS E DE CONEXOES  </t>
  </si>
  <si>
    <t>CF1387</t>
  </si>
  <si>
    <t xml:space="preserve">06.001.0777-0      </t>
  </si>
  <si>
    <t xml:space="preserve">ASSENTAMENTO DE TUBOS DE POLIETILENO,COM DE ACIMA DE 355MM A 450MM,INCLUSIVE TESTE HIDROSTATICO,EXCLUSIVE SOLDA DAS JUNTAS E FORNECIMENTO DE TUBOS E DE CONEXOES  </t>
  </si>
  <si>
    <t>CF1388</t>
  </si>
  <si>
    <t xml:space="preserve">06.001.0778-0      </t>
  </si>
  <si>
    <t xml:space="preserve">ASSENTAMENTO DE TUBOS DE POLIETILENO,COM DE ACIMA DE 450MM A 560MM,INCLUSIVE TESTE HIDROSTATICO,EXCLUSIVE SOLDA DAS JUNTAS E FORNECIMENTO DE TUBOS E DE CONEXOES  </t>
  </si>
  <si>
    <t>CF1389</t>
  </si>
  <si>
    <t xml:space="preserve">06.001.0779-0      </t>
  </si>
  <si>
    <t xml:space="preserve">ASSENTAMENTO DE TUBOS DE POLIETILENO,COM DE ACIMA DE 560MM A 800MM,INCLUSIVE TESTE HIDROSTATICO,EXCLUSIVE SOLDA DAS JUNTAS E FORNECIMENTO DE TUBOS E DE CONEXOES  </t>
  </si>
  <si>
    <t>CF1390</t>
  </si>
  <si>
    <t xml:space="preserve">06.001.0780-0      </t>
  </si>
  <si>
    <t xml:space="preserve">ASSENTAMENTO DE TUBOS DE POLIETILENO,COM DE ACIMA DE 800MM A 1000MM,INCLUSIVE TESTE HIDROSTATICO,EXCLUSIVE SOLDA DAS JUNTAS E FORNECIMENTO DE TUBOS E DE CONEXOES  </t>
  </si>
  <si>
    <t>CF1391</t>
  </si>
  <si>
    <t xml:space="preserve">06.001.0781-0      </t>
  </si>
  <si>
    <t xml:space="preserve">ASSENTAMENTO DE TUBOS DE POLIETILENO,COM DE ACIMA DE 1000MM A 1200MM,INCLUSIVE TESTE HIDROSTATICO,EXCLUSIVE SOLDA DAS JUNTAS E FORNECIMENTO DE TUBOS E DE CONEXOES  </t>
  </si>
  <si>
    <t>CF1433</t>
  </si>
  <si>
    <t xml:space="preserve">06.002.0041-0      </t>
  </si>
  <si>
    <t xml:space="preserve">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  </t>
  </si>
  <si>
    <t>CF1434</t>
  </si>
  <si>
    <t xml:space="preserve">06.002.0042-0      </t>
  </si>
  <si>
    <t xml:space="preserve">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  </t>
  </si>
  <si>
    <t>CF1435</t>
  </si>
  <si>
    <t xml:space="preserve">06.002.0043-0      </t>
  </si>
  <si>
    <t xml:space="preserve">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  </t>
  </si>
  <si>
    <t>CF1436</t>
  </si>
  <si>
    <t xml:space="preserve">06.002.0044-0      </t>
  </si>
  <si>
    <t xml:space="preserve">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  </t>
  </si>
  <si>
    <t>CF1437</t>
  </si>
  <si>
    <t xml:space="preserve">06.002.0045-0      </t>
  </si>
  <si>
    <t xml:space="preserve">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  </t>
  </si>
  <si>
    <t>CF1438</t>
  </si>
  <si>
    <t xml:space="preserve">06.002.0046-0      </t>
  </si>
  <si>
    <t xml:space="preserve">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  </t>
  </si>
  <si>
    <t>CF1439</t>
  </si>
  <si>
    <t xml:space="preserve">06.002.0047-0      </t>
  </si>
  <si>
    <t xml:space="preserve">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  </t>
  </si>
  <si>
    <t>CF1441</t>
  </si>
  <si>
    <t xml:space="preserve">06.002.0049-0      </t>
  </si>
  <si>
    <t xml:space="preserve">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  </t>
  </si>
  <si>
    <t>CF1442</t>
  </si>
  <si>
    <t xml:space="preserve">06.002.0050-0      </t>
  </si>
  <si>
    <t xml:space="preserve">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  </t>
  </si>
  <si>
    <t>CF1446</t>
  </si>
  <si>
    <t xml:space="preserve">06.002.0061-0      </t>
  </si>
  <si>
    <t xml:space="preserve">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  </t>
  </si>
  <si>
    <t>CF1447</t>
  </si>
  <si>
    <t xml:space="preserve">06.002.0062-0      </t>
  </si>
  <si>
    <t xml:space="preserve">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  </t>
  </si>
  <si>
    <t>CF1448</t>
  </si>
  <si>
    <t xml:space="preserve">06.002.0063-0      </t>
  </si>
  <si>
    <t xml:space="preserve">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  </t>
  </si>
  <si>
    <t>CF1449</t>
  </si>
  <si>
    <t xml:space="preserve">06.002.0064-0      </t>
  </si>
  <si>
    <t xml:space="preserve">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  </t>
  </si>
  <si>
    <t>CF1450</t>
  </si>
  <si>
    <t xml:space="preserve">06.002.0065-0      </t>
  </si>
  <si>
    <t xml:space="preserve">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  </t>
  </si>
  <si>
    <t>CF1451</t>
  </si>
  <si>
    <t xml:space="preserve">06.002.0066-0      </t>
  </si>
  <si>
    <t xml:space="preserve">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  </t>
  </si>
  <si>
    <t>CF1452</t>
  </si>
  <si>
    <t xml:space="preserve">06.002.0067-0      </t>
  </si>
  <si>
    <t xml:space="preserve">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  </t>
  </si>
  <si>
    <t>CF1454</t>
  </si>
  <si>
    <t xml:space="preserve">06.002.0069-0      </t>
  </si>
  <si>
    <t xml:space="preserve">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  </t>
  </si>
  <si>
    <t>CF1455</t>
  </si>
  <si>
    <t xml:space="preserve">06.002.0070-0      </t>
  </si>
  <si>
    <t xml:space="preserve">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  </t>
  </si>
  <si>
    <t>CF1458</t>
  </si>
  <si>
    <t xml:space="preserve">06.003.0060-0      </t>
  </si>
  <si>
    <t xml:space="preserve">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  </t>
  </si>
  <si>
    <t>CF1459</t>
  </si>
  <si>
    <t xml:space="preserve">06.003.0062-0      </t>
  </si>
  <si>
    <t xml:space="preserve">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  </t>
  </si>
  <si>
    <t>CF1460</t>
  </si>
  <si>
    <t xml:space="preserve">06.003.0064-0      </t>
  </si>
  <si>
    <t xml:space="preserve">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  </t>
  </si>
  <si>
    <t>CF1461</t>
  </si>
  <si>
    <t xml:space="preserve">06.003.0066-0      </t>
  </si>
  <si>
    <t xml:space="preserve">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  </t>
  </si>
  <si>
    <t>CF1462</t>
  </si>
  <si>
    <t xml:space="preserve">06.003.0068-0      </t>
  </si>
  <si>
    <t xml:space="preserve">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  </t>
  </si>
  <si>
    <t>CF1463</t>
  </si>
  <si>
    <t xml:space="preserve">06.004.0060-0      </t>
  </si>
  <si>
    <t xml:space="preserve">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  </t>
  </si>
  <si>
    <t>CF1465</t>
  </si>
  <si>
    <t xml:space="preserve">06.004.0084-0      </t>
  </si>
  <si>
    <t xml:space="preserve">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  </t>
  </si>
  <si>
    <t>CF1466</t>
  </si>
  <si>
    <t xml:space="preserve">06.004.0090-0      </t>
  </si>
  <si>
    <t xml:space="preserve">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  </t>
  </si>
  <si>
    <t>CF1468</t>
  </si>
  <si>
    <t xml:space="preserve">06.004.0114-0      </t>
  </si>
  <si>
    <t xml:space="preserve">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  </t>
  </si>
  <si>
    <t>CF1469</t>
  </si>
  <si>
    <t xml:space="preserve">06.004.0120-0      </t>
  </si>
  <si>
    <t xml:space="preserve">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  </t>
  </si>
  <si>
    <t>CF1472</t>
  </si>
  <si>
    <t xml:space="preserve">06.004.0150-0      </t>
  </si>
  <si>
    <t xml:space="preserve">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  </t>
  </si>
  <si>
    <t>CF1473</t>
  </si>
  <si>
    <t xml:space="preserve">06.004.0152-0      </t>
  </si>
  <si>
    <t xml:space="preserve">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  </t>
  </si>
  <si>
    <t>CF1474</t>
  </si>
  <si>
    <t xml:space="preserve">06.004.0154-0      </t>
  </si>
  <si>
    <t xml:space="preserve">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  </t>
  </si>
  <si>
    <t>CF1475</t>
  </si>
  <si>
    <t xml:space="preserve">06.004.0156-0      </t>
  </si>
  <si>
    <t xml:space="preserve">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  </t>
  </si>
  <si>
    <t>CF1476</t>
  </si>
  <si>
    <t xml:space="preserve">06.004.0158-0      </t>
  </si>
  <si>
    <t xml:space="preserve">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  </t>
  </si>
  <si>
    <t>CF1477</t>
  </si>
  <si>
    <t xml:space="preserve">06.004.0160-0      </t>
  </si>
  <si>
    <t xml:space="preserve">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  </t>
  </si>
  <si>
    <t>CF1478</t>
  </si>
  <si>
    <t xml:space="preserve">06.004.0162-0      </t>
  </si>
  <si>
    <t xml:space="preserve">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  </t>
  </si>
  <si>
    <t>CF1479</t>
  </si>
  <si>
    <t xml:space="preserve">06.004.0164-0      </t>
  </si>
  <si>
    <t xml:space="preserve">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  </t>
  </si>
  <si>
    <t>CF1480</t>
  </si>
  <si>
    <t xml:space="preserve">06.004.0166-0      </t>
  </si>
  <si>
    <t xml:space="preserve">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  </t>
  </si>
  <si>
    <t>CF1481</t>
  </si>
  <si>
    <t xml:space="preserve">06.004.0168-0      </t>
  </si>
  <si>
    <t xml:space="preserve">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  </t>
  </si>
  <si>
    <t>CF1482</t>
  </si>
  <si>
    <t xml:space="preserve">06.004.0170-0      </t>
  </si>
  <si>
    <t xml:space="preserve">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  </t>
  </si>
  <si>
    <t>CF1507</t>
  </si>
  <si>
    <t xml:space="preserve">06.006.0091-0      </t>
  </si>
  <si>
    <t xml:space="preserve">CONJUNTO DE PECAS EM CERAMICA,PARA RAMAL PREDIAL DE ESGOTO SANITARIO,COM DIAMETRO DE 150MM E SERVICOS DE LIGACAO NA CAIXA DE INSPECAO OU NO RAMAL ANTIGO E NO COLETOR.FORNECIMENTO EASSENTAMENTO  </t>
  </si>
  <si>
    <t>CF1508</t>
  </si>
  <si>
    <t xml:space="preserve">06.008.0050-0      </t>
  </si>
  <si>
    <t xml:space="preserve">TUBO DE FERRO FUNDIDO,CENTRIFUGADO,PONTA/PON 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  </t>
  </si>
  <si>
    <t>CF1509</t>
  </si>
  <si>
    <t xml:space="preserve">06.008.0053-0      </t>
  </si>
  <si>
    <t xml:space="preserve">TUBO DE FERRO FUNDIDO,CENTRIFUGADO,PONTA/PON 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  </t>
  </si>
  <si>
    <t>CF1510</t>
  </si>
  <si>
    <t xml:space="preserve">06.008.0055-0      </t>
  </si>
  <si>
    <t xml:space="preserve">TUBO DE FERRO FUNDIDO,CENTRIFUGADO,PONTA/PON 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  </t>
  </si>
  <si>
    <t>CF1511</t>
  </si>
  <si>
    <t xml:space="preserve">06.008.0056-0      </t>
  </si>
  <si>
    <t xml:space="preserve">TUBO DE FERRO FUNDIDO,CENTRIFUGADO,PONTA/PON 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  </t>
  </si>
  <si>
    <t>CF1512</t>
  </si>
  <si>
    <t xml:space="preserve">06.008.0058-0      </t>
  </si>
  <si>
    <t xml:space="preserve">TUBO DE FERRO FUNDIDO,CENTRIFUGADO,PONTA/PON 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  </t>
  </si>
  <si>
    <t>CF1513</t>
  </si>
  <si>
    <t xml:space="preserve">06.008.0060-0      </t>
  </si>
  <si>
    <t xml:space="preserve">TUBO DE FERRO FUNDIDO,CENTRIFUGADO,PONTA/PON 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  </t>
  </si>
  <si>
    <t>CF1514</t>
  </si>
  <si>
    <t xml:space="preserve">06.008.0062-0      </t>
  </si>
  <si>
    <t xml:space="preserve">TUBO DE FERRO FUNDIDO,CENTRIFUGADO,PONTA/PON 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  </t>
  </si>
  <si>
    <t>CF1515</t>
  </si>
  <si>
    <t xml:space="preserve">06.008.0065-0      </t>
  </si>
  <si>
    <t xml:space="preserve">TUBO DE FERRO FUNDIDO,CENTRIFUGADO,PONTA/PON 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  </t>
  </si>
  <si>
    <t>CF1516</t>
  </si>
  <si>
    <t xml:space="preserve">06.008.0068-0      </t>
  </si>
  <si>
    <t xml:space="preserve">TUBO DE FERRO FUNDIDO,CENTRIFUGADO,PONTA/PON 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  </t>
  </si>
  <si>
    <t>CF1517</t>
  </si>
  <si>
    <t xml:space="preserve">06.008.0070-0      </t>
  </si>
  <si>
    <t xml:space="preserve">TUBO DE FERRO FUNDIDO,CENTRIFUGADO,PONTA/PON TA,P/ESGOTO PREDIAL E DRENAGEM PLUVIAL,CONFORME ABNT NBR 9651,REVESTIDO INTENAMENTE C/EPOXI BICOMPONENTE COR OCRE,S/HPA E EXTERNAMENTE C/PINTURA BASE ACRILICA ANTICORROSIVA COR VERMELHA,INCL.JUNTARAPID(ABRAC AD.ACO INOX.ANEL BORR.EPDM E PARAF.ACO GALV.) EATERRO SOCA ATE GERATRIZ SUP.TUBO,DN=500MM.FORN. E ASSENT.  </t>
  </si>
  <si>
    <t>CF1518</t>
  </si>
  <si>
    <t xml:space="preserve">06.008.0072-0      </t>
  </si>
  <si>
    <t xml:space="preserve">TUBO DE FERRO FUNDIDO,CENTRIFUGADO,PONTA/PON TA,P/ESGOTO PREDIAL E DRENAGEM PLUVIAL,CONFORME ABNT NBR 9651,REVESTIDO INTERNAMENT C/EPOXI BICOMPONENTE COR OCRE,S/HPA E EXTERNAMENTE C/PINTURA BASE ACRILICA ANTICORROSIVA COR VERMELHA,INCL.JUNTARAPID(ABRAC AD.ACO INOX.ANEL BORR.EPDM E PARAF.ACO GALV.) EATERRO SOCA ATE GERATRIZ SUP.TUBO,DN=600MM.FORN. E ASSENT.  </t>
  </si>
  <si>
    <t>CF1519</t>
  </si>
  <si>
    <t xml:space="preserve">06.008.0100-0      </t>
  </si>
  <si>
    <t xml:space="preserve">TUBO DE FERRO FUNDIDO,CENTRIFUGADO,PONTA/BOL 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  </t>
  </si>
  <si>
    <t>CF1520</t>
  </si>
  <si>
    <t xml:space="preserve">06.008.0105-0      </t>
  </si>
  <si>
    <t xml:space="preserve">TUBO DE FERRO FUNDIDO,CENTRIFUGADO,PONTA/BOL 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  </t>
  </si>
  <si>
    <t>CF1521</t>
  </si>
  <si>
    <t xml:space="preserve">06.009.0030-0      </t>
  </si>
  <si>
    <t xml:space="preserve">TUBO DE FERRO FUNDIDO,CENTRIFUGADO,DUCTIL,CL ASSE 25KG,P/CANALIZACAO DE AGUA,PONTA/BOLSA,CLASS.MIN.=A FE 42012,INCL.JUNTAELAST.,REVEST. INT.C/TERMOPLASTICO DUCTAN COR AZUL MARINHO EEXT.C/ZINALIUM(ZINCO+ALUMINIO )E EPOXI AZUL MARINHO,CONF.ABNT NBR 7675,DN=90MM,INCL.CARGA E DESC.,COLOC.NA VALA,MONT.E REATERR.ATE GERATRIZ.SUP.TUBO E TESTE HIDROST.FORN.E ASSENT.  </t>
  </si>
  <si>
    <t>CF1522</t>
  </si>
  <si>
    <t xml:space="preserve">06.009.0033-0      </t>
  </si>
  <si>
    <t xml:space="preserve">TUBO DE FERRO FUNDIDO,CENTRIFUGADO,DUCTIL,CL ASSE 25KG,P/CANALIZACAO DE AGUA,PONTA/BOLSA,CLASS.MIN.=A FE 42012,INCL.JUNTAELAST.,REVEST. INT.C/TERMOPLASTICO DUCTAN COR AZUL MARINHO EEXT.C/ZINALIUM(ZINCO+ALUMINIO )E EPOXI AZUL MARINHO,CONF.ABNT NBR 7675 DN=110MM,INCL.CARGA E DESC.,COLOC.NA VALA,MONT.EREATERR.ATE GERATRIZ SUP.TUBO E TESTE HIDROST.FORN.E ASSENT.  </t>
  </si>
  <si>
    <t>CF1523</t>
  </si>
  <si>
    <t xml:space="preserve">06.009.0035-0      </t>
  </si>
  <si>
    <t xml:space="preserve">TUBO DE FERRO FUNDIDO,CENTRIFUGADO,DUCTIL,CL ASSE 25KG,P/CANALIZACAO DE AGUA,PONTA/BOLSA,CLASS.MIN.=A FE 42012,INCL.JUNTAELAST.,REVEST. INT.C/TERMOPLASTICO DUCTAN COR AZUL MARINHO EEXT.C/ZINALIUM(ZINCO+ALUMINIO )E EPOXI AZUL MARINHO,CONF.ABNT NBR 7675,DN=125MM,INCL.CARGA E DESC.,COLOC.NA VALA,MONT.EREATERR.ATE GERATRIZ SUP.TUBO E TESTE HIDROST.FORN.E ASSENT.  </t>
  </si>
  <si>
    <t>CF1524</t>
  </si>
  <si>
    <t xml:space="preserve">06.010.0010-0      </t>
  </si>
  <si>
    <t xml:space="preserve">TUBO DE QUEDA EM PVC,COM DIAMETRO DE 100MM E DESNIVEL DE ATE 1,00M,PARA POCOS DE VISITA DE ESGOTO SANITARIO,CONFORME PADRAO CEDAE.FORNECIMENTO E ASSENTAMENTO  </t>
  </si>
  <si>
    <t>CF1525</t>
  </si>
  <si>
    <t xml:space="preserve">06.010.0011-0      </t>
  </si>
  <si>
    <t xml:space="preserve">ADICIONAL PARA DESNIVEL EXCEDENTE DE 1,00M,PARA TUBO DE QUEDA EM PVC,COM DIAMETRO DE 100MM,PARA POCOS DE VISITA DE ESGOTO SANITARIO,CONFORME PADRAO CEDAE  </t>
  </si>
  <si>
    <t>CF1526</t>
  </si>
  <si>
    <t xml:space="preserve">06.010.0015-0      </t>
  </si>
  <si>
    <t xml:space="preserve">TUBO DE QUEDA EM PVC,COM DIAMETRO DE 150MM E DESNIVEL DE ATE 1,00MM,PARA POCOS DE VISITA DE ESGOTO SANITARIO,CONFORME PADRAO CEDAE.FORNECIMENTO E ASSENTAMENTO  </t>
  </si>
  <si>
    <t>CF1527</t>
  </si>
  <si>
    <t xml:space="preserve">06.010.0016-0      </t>
  </si>
  <si>
    <t xml:space="preserve">ADICIONAL PARA DESNIVEL EXCEDENTE DE 1,00M,PARA TUBO DE QUEDA EM PVC,COM DIAMETRO DE 150MM,PARA POCOS DE VISITA DE ESGOTO SANITARIO,CONFORME PADRAO CEDAE  </t>
  </si>
  <si>
    <t>CF1528</t>
  </si>
  <si>
    <t xml:space="preserve">06.010.0020-0      </t>
  </si>
  <si>
    <t xml:space="preserve">TUBO DE QUEDA EM PVC,COM DIAMETRO DE 200MM E DESNIVEL DE ATE 1,00M, PARA POCOS DE VISITA DE ESGOTO SANITARIO,CONFORME PADRAO CEDAE.FORNECIMENTO E ASSENTAMENTO  </t>
  </si>
  <si>
    <t>CF1529</t>
  </si>
  <si>
    <t xml:space="preserve">06.010.0021-0      </t>
  </si>
  <si>
    <t xml:space="preserve">ADICIONAL PARA DESNIVEL EXCEDENTE DE 1,00M,PARA TUBO DE QUEDA EM PVC,COM DIAMETRO DE 200MM,PARA POCOS DE VISITA DE ESGOTO SANITARIO,CONFORME PADRAO CEDAE  </t>
  </si>
  <si>
    <t>CF1530</t>
  </si>
  <si>
    <t xml:space="preserve">06.010.0030-0      </t>
  </si>
  <si>
    <t xml:space="preserve">TUBO DE QUEDA EM PVC,COM DIAMETRO DE 250MM E DESNIVEL DE ATE 1,00M,PARA POCOS DE VISITA DE ESGOTO SANITARIO,CONFORME PADRAO CEDAE.FORNECIMENTO E ASSENTAMENTO  </t>
  </si>
  <si>
    <t>CF1531</t>
  </si>
  <si>
    <t xml:space="preserve">06.010.0031-0      </t>
  </si>
  <si>
    <t xml:space="preserve">ADICIONAL PARA DESNIVEL EXCEDENTE DE 1,00MM,PARA TUBO DE QUEDA EM PVC,COM DIAMETRO DE 250MM,PARA POCOS DE VISITA DE ESGOTO SANITARIO,CONFORME PADRAO CEDAE  </t>
  </si>
  <si>
    <t>CF1532</t>
  </si>
  <si>
    <t xml:space="preserve">06.010.0040-0      </t>
  </si>
  <si>
    <t xml:space="preserve">TUBO DE QUEDA EM PVC,COM DIAMETRO DE 300MM E DESNIVEL DE ATE 1,00MM,PARA POCOS DE VISITA DE ESGOTO SANITARIO,CONFORME PADRAO CEDAE. FORNECIMENTO E ASSENTAMENTO  </t>
  </si>
  <si>
    <t>CF1533</t>
  </si>
  <si>
    <t xml:space="preserve">06.010.0041-0      </t>
  </si>
  <si>
    <t xml:space="preserve">ADICIONAL PARA DESNIVEL EXCEDENTE DE 1,00M,PARA TUBO DE QUEDA EM PVC,COM DIAMETRO DE 300MM,PARA POCOS DE VISITA DE ESGOTO SANITARIO,CONFORME PADRAO CEDAE  </t>
  </si>
  <si>
    <t>CF1534</t>
  </si>
  <si>
    <t xml:space="preserve">06.011.0110-0      </t>
  </si>
  <si>
    <t xml:space="preserve">ASSENTAMENTO SEM FORNECIMENTO,DE TUBOS ATE 1,00M DE COMPRIMENTO OU CONEXOES DE FERRO FUNDIDO OU ACO,COM FLANGES CLASSE PN-10,INCLUSIVE O FORNECIMENTO DOS MATERIAS PARA JUNTAS(ARRUELAS DE BORRACHA E PARAFUSOS COM PORCAS),CUSTO POR JUNTA,COMDIAMETRO DE 450MM  </t>
  </si>
  <si>
    <t>CF1535</t>
  </si>
  <si>
    <t xml:space="preserve">06.011.0140-0      </t>
  </si>
  <si>
    <t xml:space="preserve">ASSENTAMENTO SEM FORNECIMENTO DE TUBOS ATE 1,00M DE COMPRIMENTO OU CONEXOES DE FERRO FUNDIDO OU ACO,COM FLANGES CLASSE PN-16,INCLUSIVE O FORNECIMENTO DOS MATERIAS PARA JUNTAS(ARRUELAS DE BORRACHA E PARAFUSOS COM PORCAS),CUSTO POR JUNTA,COMDIAMETRO DE 450MM  </t>
  </si>
  <si>
    <t>CF1536</t>
  </si>
  <si>
    <t xml:space="preserve">06.011.0200-0      </t>
  </si>
  <si>
    <t xml:space="preserve">CUSTO ADICIONAL AOS ITENS(06.011.0101 ATE 06.011.0119,06.011.0131 ATE 06.011.0149,06.011.0411 ATE 06.011.0427),POR METRODE TUBO EXCEDENTE DE 1,00M DE COMPRIMENTO,COM DIAMETRO DE 450MM  </t>
  </si>
  <si>
    <t>CF1537</t>
  </si>
  <si>
    <t xml:space="preserve">06.011.0230-0      </t>
  </si>
  <si>
    <t xml:space="preserve">MONTAGEM SEM FORNECIMENTO,DE VALVULAS DE GAVETA(REGISTROS),VALVULAS DE RETENCAO,VENTOSAS,HIDRANTES,ET C,COM FLANGES CLASSE PN-10,INCLUSIVE O FORNECIMENTO DOS MATERIAIS PARA AS JUNTAS(ARRUELAS DE BORRACHA E PARAFUSOS COM PORCAS DE ACO CARBONO)CUSTO POR JUNTA FLANGEADA,COM DIAMETRO DE 450MM  </t>
  </si>
  <si>
    <t>CF1538</t>
  </si>
  <si>
    <t xml:space="preserve">06.011.0258-0      </t>
  </si>
  <si>
    <t xml:space="preserve">MONTAGEM SEM FORNECIMENTO,DE VALVULAS DE GAVETA(REGISTRO),VALVULAS DE RETENCAO,VENTOSAS,HIDRANTES,ET C,COM FLANGES CLASSEPN-16,INCLUSIVE O FORNECIMENTO DOS MATERIAIS PARA AS JUNTAS(ARRUELAS DE BORRACHA E PARAFUSOS COM PORCAS DE ACO CARBONO),CUSTO POR JUNTA FLANGEADA,COM DIAMETRO DE 350MM  </t>
  </si>
  <si>
    <t>CF1539</t>
  </si>
  <si>
    <t xml:space="preserve">06.011.0260-0      </t>
  </si>
  <si>
    <t xml:space="preserve">MONTAGEM SEM FORNECIMENTO,DE VALVULAS DE GAVETA(REGISTROS),VALVULAS DE RETENCAO,VENTOSAS,HIDRANTES,ET C,COM FLANGES CLASSE PN-16,INCLUSIVE O FORNECIMENTO DOS MATERIAIS PARA AS JUNTAS(ARRUELAS DE BORRACHA E PARAFUSOS COM PORCAS DE ACO CARBONO),CUSTO POR JUNTA FLANGEADA,COM DIAMETRO DE 450MM  </t>
  </si>
  <si>
    <t>CF1540</t>
  </si>
  <si>
    <t xml:space="preserve">06.011.0319-0      </t>
  </si>
  <si>
    <t xml:space="preserve">MONTAGEM SEM FORNECIMENTO,DE VALVULAS BORBOLETA COM FLANGES CLASSE PN-10,INCLUSIVE O FORNECIMENTO DOS MATERIAIS PARA ASJUNTAS(ARRUELAS DE BORRACHA E PARAFUSOS COM E SEM PORCAS DEACO CARBONO),CUSTO POR JUNTA FLANGEADA,COM DIAMETRO DE 450MM  </t>
  </si>
  <si>
    <t>CF1541</t>
  </si>
  <si>
    <t xml:space="preserve">06.011.0347-0      </t>
  </si>
  <si>
    <t xml:space="preserve">MONTAGEM SEM FORNECIMENTO,DE VALVULAS BORBOLETA COM FLANGES CLASSE PN-16,INCLUSIVE O FORNECIMENTO DOS MATERIAIS PARA ASJUNTAS(ARRUELAS DE BORRACHA E PARAFUSOS COM E SEM PORCAS DEACO CARBONO),CUSTO POR JUNTA FLANGEADA,COM DIAMETRO DE 350MM  </t>
  </si>
  <si>
    <t>CF1542</t>
  </si>
  <si>
    <t xml:space="preserve">06.011.0349-0      </t>
  </si>
  <si>
    <t xml:space="preserve">MONTAGEM SEM FORNECIMENTO,DE VALVULAS BORBOLETA COM FLANGES CLASSE PN-16,INCLUSIVE O FORNECIMENTO DOS MATERIAIS PARA ASJUNTAS(ARRUELAS DE BORRACHA E PARAFUSOS COM E SEM PORCAS DEACO CARBONO),CUSTO POR JUNTA FLANGEADA,COM DIAMETRO DE 450MM  </t>
  </si>
  <si>
    <t>CF1543</t>
  </si>
  <si>
    <t xml:space="preserve">06.011.0370-0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</si>
  <si>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50 OU 75MM  </t>
  </si>
  <si>
    <t>CF1544</t>
  </si>
  <si>
    <t xml:space="preserve">06.011.0371-0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</si>
  <si>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100MM  </t>
  </si>
  <si>
    <t>CF1545</t>
  </si>
  <si>
    <t xml:space="preserve">06.011.0372-0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</si>
  <si>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150 OU 200MM  </t>
  </si>
  <si>
    <t>CF1546</t>
  </si>
  <si>
    <t xml:space="preserve">06.011.0373-0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</si>
  <si>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250MM  </t>
  </si>
  <si>
    <t>CF1547</t>
  </si>
  <si>
    <t xml:space="preserve">06.011.0374-0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</si>
  <si>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300MM  </t>
  </si>
  <si>
    <t>CF1548</t>
  </si>
  <si>
    <t xml:space="preserve">06.011.0375-0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</si>
  <si>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350MM  </t>
  </si>
  <si>
    <t>CF1549</t>
  </si>
  <si>
    <t xml:space="preserve">06.011.0376-0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</si>
  <si>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400 OU 450MM  </t>
  </si>
  <si>
    <t>CF1550</t>
  </si>
  <si>
    <t xml:space="preserve">06.011.0377-0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</si>
  <si>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500MM  </t>
  </si>
  <si>
    <t>CF1551</t>
  </si>
  <si>
    <t xml:space="preserve">06.011.0378-0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</si>
  <si>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600MM  </t>
  </si>
  <si>
    <t>CF1552</t>
  </si>
  <si>
    <t xml:space="preserve">06.011.0379-0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</si>
  <si>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700MM  </t>
  </si>
  <si>
    <t>CF1553</t>
  </si>
  <si>
    <t xml:space="preserve">06.011.0380-0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</si>
  <si>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800MM  </t>
  </si>
  <si>
    <t>CF1554</t>
  </si>
  <si>
    <t xml:space="preserve">06.011.0381-0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</si>
  <si>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900MM  </t>
  </si>
  <si>
    <t>CF1555</t>
  </si>
  <si>
    <t xml:space="preserve">06.011.0382-0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</si>
  <si>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1000MM  </t>
  </si>
  <si>
    <t>CF1556</t>
  </si>
  <si>
    <t xml:space="preserve">06.011.0383-0      </t>
  </si>
  <si>
    <t xml:space="preserve">MONTAGEM SEM FORNECIMENTO DE VALVULAS BORBOLETA,VALVULAS DE RETENCAO OU SIMILARES,TIPO WAFER(MONTAGEM ENTRE FLANGES ADJACENTES),CLASSE PN-10,INCLUSIVE O FORNECIMENTO DOS MATERIAISPARA AS JUNTAS(TIRANTES COM PORCAS E PARAFUSOS DE ACO CARBONO) CUSTO POR ACESSORIO,COM DIAMETRO DE 1200MM  </t>
  </si>
  <si>
    <t>CF1557</t>
  </si>
  <si>
    <t xml:space="preserve">06.011.0390-0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</si>
  <si>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50 OU 75MM  </t>
  </si>
  <si>
    <t>CF1558</t>
  </si>
  <si>
    <t xml:space="preserve">06.011.0391-0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</si>
  <si>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100MM  </t>
  </si>
  <si>
    <t>CF1559</t>
  </si>
  <si>
    <t xml:space="preserve">06.011.0392-0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</si>
  <si>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150MM  </t>
  </si>
  <si>
    <t>CF1560</t>
  </si>
  <si>
    <t xml:space="preserve">06.011.0393-0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</si>
  <si>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200MM  </t>
  </si>
  <si>
    <t>CF1561</t>
  </si>
  <si>
    <t xml:space="preserve">06.011.0394-0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</si>
  <si>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250MM  </t>
  </si>
  <si>
    <t>CF1562</t>
  </si>
  <si>
    <t xml:space="preserve">06.011.0395-0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</si>
  <si>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300MM  </t>
  </si>
  <si>
    <t>CF1563</t>
  </si>
  <si>
    <t xml:space="preserve">06.011.0396-0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</si>
  <si>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350MM  </t>
  </si>
  <si>
    <t>CF1564</t>
  </si>
  <si>
    <t xml:space="preserve">06.011.0397-0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</si>
  <si>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400 OU 450MM  </t>
  </si>
  <si>
    <t>CF1565</t>
  </si>
  <si>
    <t xml:space="preserve">06.011.0398-0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</si>
  <si>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500MM  </t>
  </si>
  <si>
    <t>CF1566</t>
  </si>
  <si>
    <t xml:space="preserve">06.011.0399-0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</si>
  <si>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600MM  </t>
  </si>
  <si>
    <t>CF1567</t>
  </si>
  <si>
    <t xml:space="preserve">06.011.0400-0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</si>
  <si>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700MM  </t>
  </si>
  <si>
    <t>CF1568</t>
  </si>
  <si>
    <t xml:space="preserve">06.011.0401-0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</si>
  <si>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800MM  </t>
  </si>
  <si>
    <t>CF1569</t>
  </si>
  <si>
    <t xml:space="preserve">06.011.0402-0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</si>
  <si>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900MM  </t>
  </si>
  <si>
    <t>CF1570</t>
  </si>
  <si>
    <t xml:space="preserve">06.011.0403-0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</si>
  <si>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1000MM  </t>
  </si>
  <si>
    <t>CF1571</t>
  </si>
  <si>
    <t xml:space="preserve">06.011.0404-0      </t>
  </si>
  <si>
    <t xml:space="preserve">MONTAGEM SEM FORNECIMENTO DE VALVULAS BORBOLETA,VALVULAS DE RETENCAO OU SIMILARES,TIPO WAFER(MONTAGEM ENTRE FLANGES ADJACENTES),CLASSE PN-16,INCLUSIVE O FORNECIMENTO DOS MATERIAISPARA AS JUNTAS(TIRANTES COM PORCAS E PARAFUSOS DE ACO CARBONO) CUSTO POR ACESSORIO,COM DIAMETRO DE 1200MM  </t>
  </si>
  <si>
    <t>CF1572</t>
  </si>
  <si>
    <t xml:space="preserve">06.011.0411-0      </t>
  </si>
  <si>
    <t xml:space="preserve">ASSENTAMENTO SEM FORNECIMENTO DE TUBOS ATE 1,00M DE COMPRIMENTO OU CONEXOES DE FERRO FUNDIDO OU ACO,COM FLANGES CLASSE PN-10,INCLUSIVE O FORNECIMENTO DOS MATERIAIS PARA JUNTAS(ARRUELAS DE BORRACHA E PARAFUSOS COM PORCAS DE ACO INOX 316),CUSTO POR JUNTA,COM DIAMETRO DE 50MM  </t>
  </si>
  <si>
    <t>CF1573</t>
  </si>
  <si>
    <t xml:space="preserve">06.011.0412-0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</si>
  <si>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75MM  </t>
  </si>
  <si>
    <t>CF1574</t>
  </si>
  <si>
    <t xml:space="preserve">06.011.0413-0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</si>
  <si>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100MM  </t>
  </si>
  <si>
    <t>CF1575</t>
  </si>
  <si>
    <t xml:space="preserve">06.011.0414-0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</si>
  <si>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150MM  </t>
  </si>
  <si>
    <t>CF1576</t>
  </si>
  <si>
    <t xml:space="preserve">06.011.0415-0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</si>
  <si>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200MM  </t>
  </si>
  <si>
    <t>CF1577</t>
  </si>
  <si>
    <t xml:space="preserve">06.011.0416-0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</si>
  <si>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250MM  </t>
  </si>
  <si>
    <t>CF1578</t>
  </si>
  <si>
    <t xml:space="preserve">06.011.0417-0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</si>
  <si>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300MM  </t>
  </si>
  <si>
    <t>CF1579</t>
  </si>
  <si>
    <t xml:space="preserve">06.011.0418-0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</si>
  <si>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350MM  </t>
  </si>
  <si>
    <t>CF1580</t>
  </si>
  <si>
    <t xml:space="preserve">06.011.0419-0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</si>
  <si>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400MM  </t>
  </si>
  <si>
    <t>CF1581</t>
  </si>
  <si>
    <t xml:space="preserve">06.011.0420-0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</si>
  <si>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450MM  </t>
  </si>
  <si>
    <t>CF1582</t>
  </si>
  <si>
    <t xml:space="preserve">06.011.0421-0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</si>
  <si>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500MM  </t>
  </si>
  <si>
    <t>CF1583</t>
  </si>
  <si>
    <t xml:space="preserve">06.011.0422-0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</si>
  <si>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600MM  </t>
  </si>
  <si>
    <t>CF1584</t>
  </si>
  <si>
    <t xml:space="preserve">06.011.0423-0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</si>
  <si>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700MM  </t>
  </si>
  <si>
    <t>CF1585</t>
  </si>
  <si>
    <t xml:space="preserve">06.011.0424-0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</si>
  <si>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800MM  </t>
  </si>
  <si>
    <t>CF1586</t>
  </si>
  <si>
    <t xml:space="preserve">06.011.0425-0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</si>
  <si>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900MM  </t>
  </si>
  <si>
    <t>CF1587</t>
  </si>
  <si>
    <t xml:space="preserve">06.011.0426-0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</si>
  <si>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1000MM  </t>
  </si>
  <si>
    <t>CF1588</t>
  </si>
  <si>
    <t xml:space="preserve">06.011.0427-0      </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</si>
  <si>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1200MM  </t>
  </si>
  <si>
    <t>CF1589</t>
  </si>
  <si>
    <t xml:space="preserve">06.011.0431-0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</si>
  <si>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50MM  </t>
  </si>
  <si>
    <t>CF1590</t>
  </si>
  <si>
    <t xml:space="preserve">06.011.0432-0      </t>
  </si>
  <si>
    <t xml:space="preserve">MONTAGEM SEM FORNECIMENTO DE VALVULAS DE GAVETA(REGISTROS),VALVULAS DE RETENCAO,VENTOSAS,ETC,COM FLANGES CLASSE PN-10,INCLUSIVE O FORNECIMENTO DOS MATERIAIS PARA AS JUNTAS(ARRUELASDE BORRACHA E PARAFUSOS COM PORCAS DE ACO INOX 316),CUSTO POR JUNTA FLANGEADA,COM DIAMETRO DE 75MM  </t>
  </si>
  <si>
    <t>CF1591</t>
  </si>
  <si>
    <t xml:space="preserve">06.011.0433-0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</si>
  <si>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100MM  </t>
  </si>
  <si>
    <t>CF1592</t>
  </si>
  <si>
    <t xml:space="preserve">06.011.0434-0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</si>
  <si>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150MM  </t>
  </si>
  <si>
    <t>CF1593</t>
  </si>
  <si>
    <t xml:space="preserve">06.011.0435-0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</si>
  <si>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200MM  </t>
  </si>
  <si>
    <t>CF1594</t>
  </si>
  <si>
    <t xml:space="preserve">06.011.0436-0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</si>
  <si>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250MM  </t>
  </si>
  <si>
    <t>CF1595</t>
  </si>
  <si>
    <t xml:space="preserve">06.011.0437-0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</si>
  <si>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300MM  </t>
  </si>
  <si>
    <t>CF1596</t>
  </si>
  <si>
    <t xml:space="preserve">06.011.0438-0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</si>
  <si>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350MM  </t>
  </si>
  <si>
    <t>CF1597</t>
  </si>
  <si>
    <t xml:space="preserve">06.011.0439-0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</si>
  <si>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400MM  </t>
  </si>
  <si>
    <t>CF1598</t>
  </si>
  <si>
    <t xml:space="preserve">06.011.0440-0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</si>
  <si>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450MM  </t>
  </si>
  <si>
    <t>CF1599</t>
  </si>
  <si>
    <t xml:space="preserve">06.011.0441-0      </t>
  </si>
  <si>
    <t xml:space="preserve">MONTAGEM SEM FORNECIMENTO DE VALVULAS DE GAVETA(REGISTROS),VALVULAS DE RETENCAO,VENTOSAS,ETC,COM FLANGES CLASSE PN-10,INCLUSIVE O FORNECIMENTO DOS MATERIAIS PARA AS JUNTAS(ARRUELASDE BORRACHA E PARAFUSOS COM PORCAS DE ACO INOX 316),CUSTO POR JUNTA FLANGEADA,COM DIAMETRO DE 500MM  </t>
  </si>
  <si>
    <t>CF1600</t>
  </si>
  <si>
    <t xml:space="preserve">06.011.0442-0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</si>
  <si>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600MM  </t>
  </si>
  <si>
    <t>CF1601</t>
  </si>
  <si>
    <t xml:space="preserve">06.011.0443-0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</si>
  <si>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700MM  </t>
  </si>
  <si>
    <t>CF1602</t>
  </si>
  <si>
    <t xml:space="preserve">06.011.0445-0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</si>
  <si>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800MM  </t>
  </si>
  <si>
    <t>CF1603</t>
  </si>
  <si>
    <t xml:space="preserve">06.011.0446-0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</si>
  <si>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900MM  </t>
  </si>
  <si>
    <t>CF1604</t>
  </si>
  <si>
    <t xml:space="preserve">06.011.0447-0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</si>
  <si>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1000MM  </t>
  </si>
  <si>
    <t>CF1605</t>
  </si>
  <si>
    <t xml:space="preserve">06.011.0449-0      </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</si>
  <si>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1200MM  </t>
  </si>
  <si>
    <t>CF1606</t>
  </si>
  <si>
    <t xml:space="preserve">06.012.0310-0      </t>
  </si>
  <si>
    <t xml:space="preserve">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  </t>
  </si>
  <si>
    <t>CF1607</t>
  </si>
  <si>
    <t xml:space="preserve">06.012.0312-0      </t>
  </si>
  <si>
    <t xml:space="preserve">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  </t>
  </si>
  <si>
    <t>CF1608</t>
  </si>
  <si>
    <t xml:space="preserve">06.012.0315-0      </t>
  </si>
  <si>
    <t xml:space="preserve">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  </t>
  </si>
  <si>
    <t>CF1609</t>
  </si>
  <si>
    <t xml:space="preserve">06.012.0317-0      </t>
  </si>
  <si>
    <t xml:space="preserve">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  </t>
  </si>
  <si>
    <t>CF1610</t>
  </si>
  <si>
    <t xml:space="preserve">06.012.0319-0      </t>
  </si>
  <si>
    <t xml:space="preserve">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  </t>
  </si>
  <si>
    <t>CF1611</t>
  </si>
  <si>
    <t xml:space="preserve">06.012.0320-0      </t>
  </si>
  <si>
    <t xml:space="preserve">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  </t>
  </si>
  <si>
    <t>CF1612</t>
  </si>
  <si>
    <t xml:space="preserve">06.012.0322-0      </t>
  </si>
  <si>
    <t xml:space="preserve">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  </t>
  </si>
  <si>
    <t>CF1613</t>
  </si>
  <si>
    <t xml:space="preserve">06.012.0325-0      </t>
  </si>
  <si>
    <t xml:space="preserve">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  </t>
  </si>
  <si>
    <t>CF1614</t>
  </si>
  <si>
    <t xml:space="preserve">06.012.0327-0      </t>
  </si>
  <si>
    <t xml:space="preserve">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  </t>
  </si>
  <si>
    <t>CF1615</t>
  </si>
  <si>
    <t xml:space="preserve">06.012.0329-0      </t>
  </si>
  <si>
    <t xml:space="preserve">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  </t>
  </si>
  <si>
    <t>CF1616</t>
  </si>
  <si>
    <t xml:space="preserve">06.012.0331-0      </t>
  </si>
  <si>
    <t xml:space="preserve">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  </t>
  </si>
  <si>
    <t>CF1617</t>
  </si>
  <si>
    <t xml:space="preserve">06.012.0332-0      </t>
  </si>
  <si>
    <t xml:space="preserve">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  </t>
  </si>
  <si>
    <t>CF1618</t>
  </si>
  <si>
    <t xml:space="preserve">06.012.0335-0      </t>
  </si>
  <si>
    <t xml:space="preserve">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  </t>
  </si>
  <si>
    <t>CF1619</t>
  </si>
  <si>
    <t xml:space="preserve">06.012.0337-0      </t>
  </si>
  <si>
    <t xml:space="preserve">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  </t>
  </si>
  <si>
    <t>CF1620</t>
  </si>
  <si>
    <t xml:space="preserve">06.012.0340-0      </t>
  </si>
  <si>
    <t xml:space="preserve">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  </t>
  </si>
  <si>
    <t>CF1621</t>
  </si>
  <si>
    <t xml:space="preserve">06.014.0059-0      </t>
  </si>
  <si>
    <t xml:space="preserve">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  </t>
  </si>
  <si>
    <t>CF1622</t>
  </si>
  <si>
    <t xml:space="preserve">06.014.0068-0      </t>
  </si>
  <si>
    <t xml:space="preserve">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  </t>
  </si>
  <si>
    <t>CF1623</t>
  </si>
  <si>
    <t xml:space="preserve">06.014.0110-0      </t>
  </si>
  <si>
    <t xml:space="preserve">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  </t>
  </si>
  <si>
    <t>CF1624</t>
  </si>
  <si>
    <t xml:space="preserve">06.014.0112-0      </t>
  </si>
  <si>
    <t xml:space="preserve">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  </t>
  </si>
  <si>
    <t>CF1625</t>
  </si>
  <si>
    <t xml:space="preserve">06.014.0114-0      </t>
  </si>
  <si>
    <t xml:space="preserve">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  </t>
  </si>
  <si>
    <t>CF1626</t>
  </si>
  <si>
    <t xml:space="preserve">06.014.0116-0      </t>
  </si>
  <si>
    <t xml:space="preserve">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  </t>
  </si>
  <si>
    <t>CF1627</t>
  </si>
  <si>
    <t xml:space="preserve">06.014.0118-0      </t>
  </si>
  <si>
    <t xml:space="preserve">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  </t>
  </si>
  <si>
    <t>CF1628</t>
  </si>
  <si>
    <t xml:space="preserve">06.014.0120-0      </t>
  </si>
  <si>
    <t xml:space="preserve">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  </t>
  </si>
  <si>
    <t>CF1629</t>
  </si>
  <si>
    <t xml:space="preserve">06.014.0122-0      </t>
  </si>
  <si>
    <t xml:space="preserve">CAIXA PARA REGISTROS PADRAO CEDAE,DE ALVENARIA DE BLOCOS DE CONCRETO(20X20X40CM) PREENCHIDOS COM CONCRETO DE 20MPA,EM PAREDES DE 1 VEZ(0,20M),DIMENSOES INTERNAS DE 0,60X0,60X0,20M,COM TAMPA DE CONCRETO COM 10CM DE ESPESSURA MINIMA,SENDO ASPAREDES REVESTIDAS INTERNAMENTE COM ARGAMASSA,EXCLUSIVE CAIXA QUADRADA DE FERRO FUNDIDO,PARA REGISTROS ATE 200MM  </t>
  </si>
  <si>
    <t>CF1630</t>
  </si>
  <si>
    <t xml:space="preserve">06.014.0124-0      </t>
  </si>
  <si>
    <t xml:space="preserve">CAIXA PARA REGISTROS PADRAO CEDAE,DE ALVENARIA DE BLOCOS DE CONCRETO(20X20X40CM) PREENCHIDOS COM CONCRETO DE 20MPA,EM PAREDES DE 1 VEZ(0,20M),DIMENSOES INTERNAS DE 0,60X0,60X0,40M,COM TAMPA DE CONCRETO COM 10CM DE ESPESSURA MINIMA,SENDO ASPAREDES INTERNAMENTE REVESTIDAS COM ARGAMASSA,EXCLUSIVE CAIXA QUADRADA DE FERRO FUNDIDO,PARA REGISTROS ATE 200MM  </t>
  </si>
  <si>
    <t>CF1631</t>
  </si>
  <si>
    <t xml:space="preserve">06.014.0126-0      </t>
  </si>
  <si>
    <t xml:space="preserve">CAIXA PARA REGISTROS PADRAO CEDAE,DE ALVENARIA DE BLOCOS DE CONCRETO(20X20X40CM) PREENCHIDOS COM CONCRETO DE 20MPA,EM PAREDES DE 1 VEZ(0,20M),DIMENSOES INTERNAS DE 0,60X0,60X0,60M,COM TAMPA DE CONCRETO COM 10CM DE ESPESSURA MINIMA,SENDO ASPAREDES REVESTIDAS INTERNAMENTE COM ARGAMASSA,EXCLUSIVE CAIXA QUADRADA DE FERRO FUNDIDO,PARA REGISTROS ATE 200MM  </t>
  </si>
  <si>
    <t>CF1632</t>
  </si>
  <si>
    <t xml:space="preserve">06.014.0128-0      </t>
  </si>
  <si>
    <t xml:space="preserve">CAIXA PARA REGISTROS PADRAO CEDAE,DE ALVENARIA DE BLOCOS DE CONCRETO(20X20X40CM) PREENCHIDOS COM CONCRETO DE 20MPA,EM PAREDES DE 1 VEZ(0,20M),DIMENSOES INTERNAS DE 0,60X0,60X0,40M,SENDO AS PAREDES REVESTIDAS INTERNAMENTE COM ARGAMASSA,EXCLUSIVE TAMPA CIRCULAR DE FERRO FUNDIDO,PARA REGISTROS ACIMA DE200MM ATE 600MM  </t>
  </si>
  <si>
    <t>CF1633</t>
  </si>
  <si>
    <t xml:space="preserve">06.014.0130-0      </t>
  </si>
  <si>
    <t xml:space="preserve">CAIXA PARA REGISTROS PADRAO CEDAE,DE ALVENARIA DE BLOCOS DE CONCRETO(20X20X40CM) PREENCHIDOS COM CONCRETO DE 20MPA,EM PAREDES DE 1 VEZ(0,20M),DIMENSOES INTERNAS DE 0,60X0,60X0,60M,SENDO AS PAREDES REVESTIDAS INTERNAMENTE COM ARGAMASSA,EXCLUSIVE TAMPA CIRCULAR DE FERRO FUNDIDO,PARA REGISTROS ACIMA DE200MM ATE 600MM  </t>
  </si>
  <si>
    <t>CF1634</t>
  </si>
  <si>
    <t xml:space="preserve">06.014.0132-0      </t>
  </si>
  <si>
    <t xml:space="preserve">CAIXA PARA REGISTROS PADRAO CEDAE,DE ALVENARIA DE BLOCOS DE 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  </t>
  </si>
  <si>
    <t>CF1635</t>
  </si>
  <si>
    <t xml:space="preserve">06.016.0006-0      </t>
  </si>
  <si>
    <t xml:space="preserve">TAMPAO COMPLETO DE FERRO FUNDIDO DUCTIL (NODULAR) ARTICULADO,CIRCULAR,DN 600MM,COM TAMPA PARA ACESSO DE MANUTENCAO E SOBRETAMPA PARA MANOBRA,CLASSE B125,CONFORME ABNT NBR 10160,ASSENTADO COM ARGAMASSA DE CIMENTO E AREIA,NO TRACO 1:4 EM VOLUME.FORNECIMENTO E ASSENTAMENTO  </t>
  </si>
  <si>
    <t>CF1636</t>
  </si>
  <si>
    <t xml:space="preserve">06.016.0007-0      </t>
  </si>
  <si>
    <t xml:space="preserve">TAMPAO COMPLETO DE FERRO FUNDIDO DUCTIL (NODULAR) ARTICULADO,CIRCULAR,DN 600MM,COM TAMPA PARA ACESSO DE MANUTENCAO E SOBRETAMPA PARA MANOBRA,CLASSE D400,CONFORME ABNT NBR 10160,ASSENTADO COM ARGAMASSA DE CIMENTO E AREIA,NO TRACO 1:4 EM VOLUME.FORNECIMENTO E ASSENTAMENTO  </t>
  </si>
  <si>
    <t>CF1637</t>
  </si>
  <si>
    <t xml:space="preserve">06.018.0006-0      </t>
  </si>
  <si>
    <t xml:space="preserve">PAREDE CILINDRICA DE ANEIS PRE-MOLDADOS DE CONCRETO ARMADO,PARA CAIXAS DE INSPECAO E SIMILARES,DIAMETRO INTERNO DE 1,20M  </t>
  </si>
  <si>
    <t>CF1638</t>
  </si>
  <si>
    <t xml:space="preserve">06.018.0007-0      </t>
  </si>
  <si>
    <t xml:space="preserve">PAREDE CILINDRICA DE ANEIS PRE-MOLDADOS DE CONCRETO ARMADO,PARA CAIXAS DE INSPECAO E SIMILARES,DIAMETRO INTERNO DE 1,50M  </t>
  </si>
  <si>
    <t>CF1639</t>
  </si>
  <si>
    <t xml:space="preserve">06.018.0008-0      </t>
  </si>
  <si>
    <t xml:space="preserve">PAREDE CILINDRICA DE ANEIS PRE-MOLDADOS DE CONCRETO ARMADO,PARA CAIXAS DE INSPECAO E SIMILARES,DIAMETRO INTERNO DE 2,50M  </t>
  </si>
  <si>
    <t>CF1640</t>
  </si>
  <si>
    <t xml:space="preserve">06.018.0009-0      </t>
  </si>
  <si>
    <t xml:space="preserve">PAREDE CILINDRICA DE ANEIS PRE-MOLDADOS DE CONCRETO ARMADO,PARA CAIXAS DE INSPECAO E SIMILARES,DIAMETRO INTERNO DE 3,00M  </t>
  </si>
  <si>
    <t>CF1641</t>
  </si>
  <si>
    <t xml:space="preserve">06.020.0510-0      </t>
  </si>
  <si>
    <t xml:space="preserve">MONTAGEM E ASSENTAMENTO DE TUBULACAO DE ACO DE 2",PRETO OU GALVANIZADO,COM PONTAS LISAS,INCLUSIVE SOLDA DAS JUNTAS,EXCLUSIVE FORNECIMENTO DOS TUBOS  </t>
  </si>
  <si>
    <t>CF1642</t>
  </si>
  <si>
    <t xml:space="preserve">06.020.0511-0      </t>
  </si>
  <si>
    <t xml:space="preserve">MONTAGEM E ASSENTAMENTO DE TUBULACAO DE ACO DE 3",PRETO OU GALVANIZADOS,COM PONTAS LISAS,INCLUSIVE SOLDA DAS JUNTAS,EXCLUSIVE FORNECIMENTO DOS TUBOS  </t>
  </si>
  <si>
    <t>CF1643</t>
  </si>
  <si>
    <t xml:space="preserve">06.020.0512-0      </t>
  </si>
  <si>
    <t xml:space="preserve">MONTAGEM E ASSENTAMENTO DE TUBULACAO DE ACO DE 4",PRETO OU GALVANIZADOS,COM PONTAS LISAS,INCLUSIVE SOLDA DAS JUNTAS,EXCLUSIVE FORNECIMENTO DOS TUBOS  </t>
  </si>
  <si>
    <t>CF1644</t>
  </si>
  <si>
    <t xml:space="preserve">06.020.0521-0      </t>
  </si>
  <si>
    <t xml:space="preserve">MONTAGEM E ASSENTAMENTO DE TUBULACAO DE CHAPA DE ACO DE 3/16" DE ESPESSURA,COM 6,00M DE COMPRIMENTO E 450MM DE DIAMETRO,INCLUSIVE SOLDA E REVESTIMENTO DAS JUNTAS,EXCLUSIVE FORNECIMENTO DOS TUBOS E DOS MATERIAIS DE REVESTIMENTO DAS JUNTAS  </t>
  </si>
  <si>
    <t>CF1645</t>
  </si>
  <si>
    <t xml:space="preserve">06.020.0522-0      </t>
  </si>
  <si>
    <t xml:space="preserve">MONTAGEM E ASSENTAMENTO DE TUBULACAO DE CHAPA DE ACO DE 3/16" DE ESPESSURA,COM 6,00M DE COMPRIMENTO E 500MM DE DIAMETRO,INCLUSIVE SOLDA E REVESTIMENTO DAS JUNTAS,EXCLUSIVE FORNECIMENTO DOS TUBOS E DOS MATERIAIS DE REVESTIMENTO DAS JUNTAS  </t>
  </si>
  <si>
    <t>CF1646</t>
  </si>
  <si>
    <t xml:space="preserve">06.020.0538-0      </t>
  </si>
  <si>
    <t xml:space="preserve">MONTAGEM E ASSENTAMENTO DE TUBULACAO DE CHAPA DE ACO DE 1/4" DE ESPESSURA,COM 6,00M DE COMPRIMENTO E 700MM DE DIAMETRO,INCLUSIVE SOLDA E REVESTIMENTO DAS JUNTAS,EXCLUSIVE FORNECIMENTO DOS TUBOS E DOS MATERIAIS DE REVESTIMENTO DAS JUNTAS  </t>
  </si>
  <si>
    <t>CF1647</t>
  </si>
  <si>
    <t xml:space="preserve">06.020.0540-0      </t>
  </si>
  <si>
    <t xml:space="preserve">MONTAGEM E ASSENTAMENTO DE TUBULACAO DE CHAPA DE ACO DE 1/4" DE ESPESSURA,COM 6,00M DE COMPRIMENTO E 800MM DE DIAMETRO,INCLUSIVE SOLDA E REVESTIMENTO DAS JUNTAS,EXCLUSIVE FORNECIMENTO DOS TUBOS E DOS MATERIAIS DE REVESTIMENTO DAS JUNTAS  </t>
  </si>
  <si>
    <t>CF1648</t>
  </si>
  <si>
    <t xml:space="preserve">06.020.0555-0      </t>
  </si>
  <si>
    <t xml:space="preserve">MONTAGEM E ASSENTAMENTO DE TUBULACAO DE CHAPA DE ACO DE 5/16" DE ESPESSURA,COM 6,00M DE COMPRIMENTO E 800MM DE DIAMETRO,INCLUSIVE SOLDA E REVESTIMENTO DAS JUNTAS,EXCLUSIVE FORNECIMENTO DOS TUBOS E DOS MATERIAIS DE REVESTIMENTO DAS JUNTAS  </t>
  </si>
  <si>
    <t>CF1649</t>
  </si>
  <si>
    <t xml:space="preserve">06.020.0557-0      </t>
  </si>
  <si>
    <t xml:space="preserve">MONTAGEM E ASSENTAMENTO DE TUBULACAO DE CHAPA DE ACO DE 5/16" DE ESPESSURA,COM 6,00M DE COMPRIMENTO E 900MM DE DIAMETRO,INCLUSIVE SOLDA E REVESTIMENTO DAS JUNTAS,EXCLUSIVE FORNECIMENTO DOS TUBOS E DOS MATERIAIS DE REVESTIMENTO DAS JUNTAS  </t>
  </si>
  <si>
    <t>CF1650</t>
  </si>
  <si>
    <t xml:space="preserve">06.020.0559-0      </t>
  </si>
  <si>
    <t xml:space="preserve">MONTAGEM E ASSENTAMENTO DE TUBULACAO DE CHAPA DE ACO DE 5/16" DE ESPESSURA,COM 6,00M DE COMPRIMENTO E 1000MM DE DIAMETRO,INCLUSIVE SOLDA E REVESTIMENTO DAS JUNTAS,EXCLUSIVE FORNECIMENTO DOS TUBOS E DOS MATERIAIS DE REVESTIMENTO DAS JUNTAS  </t>
  </si>
  <si>
    <t>CF1651</t>
  </si>
  <si>
    <t xml:space="preserve">06.020.0560-0      </t>
  </si>
  <si>
    <t xml:space="preserve">MONTAGEM E ASSENTAMENTO DE TUBULACAO DE CHAPA DE ACO DE 5/16" DE ESPESSURA,COM 6,00M DE COMPRIMENTO E 1200MM DE DIAMETRO,INCLUSIVE SOLDA E REVESTIMENTO DAS JUNTAS,EXCLUSIVE FORNECIMENTO DOS TUBOS E DOS MATERIAIS DE REVESTIMENTO DAS JUNTAS  </t>
  </si>
  <si>
    <t>CF1652</t>
  </si>
  <si>
    <t xml:space="preserve">06.020.0565-0      </t>
  </si>
  <si>
    <t xml:space="preserve">MONTAGEM E ASSENTAMENTO DE TUBULACAO DE CHAPA DE ACO DE 3/8" DE ESPESSURA,COM 6,00M DE COMPRIMENTO E 300MM DE DIAMETRO,INCLUSIVE SOLDA E REVESTIMENTO DAS JUNTAS,EXCLUSIVE FORNECIMENTO DOS TUBOS E DOS MATERIAIS DE REVESTIMENTO DAS JUNTAS  </t>
  </si>
  <si>
    <t>CF1653</t>
  </si>
  <si>
    <t xml:space="preserve">06.020.0568-0      </t>
  </si>
  <si>
    <t xml:space="preserve">MONTAGEM E ASSENTAMENTO DE TUBULACAO DE CHAPA DE ACO DE 3/8" DE ESPESSURA,COM 6,00M DE COMPRIMENTO E 450MM DE DIAMETRO,INCLUSIVE SOLDA E REVESTIMENTO DAS JUNTAS,EXCLUSIVE FORNECIMENTO DOS TUBOS E DOS MATERIAIS DE REVESTIMENTO DAS JUNTAS  </t>
  </si>
  <si>
    <t>CF1654</t>
  </si>
  <si>
    <t xml:space="preserve">06.020.0586-0      </t>
  </si>
  <si>
    <t xml:space="preserve">MONTAGEM E ASSENTAMENTO DE TUBULACAO DE CHAPA DE ACO DE 3/8" DE ESPESSURA,COM 6,00M DE COMPRIMENTO E 2000MM DE DIAMETRO,INCLUSIVE SOLDA E REVESTIMENTO DAS JUNTAS,EXCLUSIVE FORNECIMENTO DOS TUBOS E DOS MATERIAIS DE REVESTIMENTO DAS JUNTAS  </t>
  </si>
  <si>
    <t>CF1655</t>
  </si>
  <si>
    <t xml:space="preserve">06.020.0588-0      </t>
  </si>
  <si>
    <t xml:space="preserve">MONTAGEM E ASSENTAMENTO DE TUBULACAO DE CHAPA DE ACO DE 3/8" DE ESPESSURA,COM 6,00M DE COMPRIMENTO E 2500MM DE DIAMETRO,INCLUSIVE SOLDA E REVESTIMENTO DAS JUNTAS,EXCLUSIVE FORNECIMENTO DOS TUBOS E DOS MATERIAIS DE REVESTIMENTO DAS JUNTAS  </t>
  </si>
  <si>
    <t>CF1656</t>
  </si>
  <si>
    <t xml:space="preserve">06.020.0592-0      </t>
  </si>
  <si>
    <t xml:space="preserve">MONTAGEM E ASSENTAMENTO DE TUBULACAO DE CHAPA DE ACO DE 1/2"DE ESPESSURA,COM 6,00M DE COMPRIMENTO E 500MM DE DIAMETRO,INCLUSIVE SOLDA E REVESTIMENTO DAS JUNTAS,EXCLUSIVE FORNECIMENTO DOS TUBOS E DOS MATERIAIS DE REVESTIMENTO DAS JUNTAS  </t>
  </si>
  <si>
    <t>CF1657</t>
  </si>
  <si>
    <t xml:space="preserve">06.020.0631-0      </t>
  </si>
  <si>
    <t xml:space="preserve">MONTAGEM E ASSENTAMENTO DE TUBULACAO DE CHAPA DE ACO DE 3/16" DE ESPESSURA COM 12,00M DE COMPRIMENTO E 450MM DE DIAMETRO,INCLUSIVE SOLDA E REVESTIMENTO DAS JUNTAS,EXCLUSIVE FORNECIMENTO DOS TUBOS E DOS MATERIAIS DE REVESTIMENTO DAS JUNTAS  </t>
  </si>
  <si>
    <t>CF1658</t>
  </si>
  <si>
    <t xml:space="preserve">06.020.0632-0      </t>
  </si>
  <si>
    <t xml:space="preserve">MONTAGEM E ASSENTAMENTO DE TUBULACAO DE CHAPA DE ACO DE 3/16" DE ESPESSURA,COM 12,00M DE COMPRIMENTO E 500MM DE DIAMETRO,INCLUSIVE SOLDA E REVESTIMENTO DAS JUNTAS,EXCLUSIVE FORNECIMENTO DOS TUBOS E DOS MATERIAIS DE REVESTIMENTO DAS JUNTAS  </t>
  </si>
  <si>
    <t>CF1659</t>
  </si>
  <si>
    <t xml:space="preserve">06.020.0647-0      </t>
  </si>
  <si>
    <t xml:space="preserve">MONTAGEM E ASSENTAMENTO DE TUBULACAO DE CHAPA DE ACO DE 1/4" DE ESPESSURA,COM 12,00M DE COMPRIMENTO E 700MM DE DIAMETRO,INCLUSIVE SOLDA E REVESTIMENTO DAS JUNTAS,EXCLUSIVE FORNECIMENTO DOS TUBOS E DOS MATERIAIS DE REVESTIMENTO DAS JUNTAS  </t>
  </si>
  <si>
    <t>CF1660</t>
  </si>
  <si>
    <t xml:space="preserve">06.020.0649-0      </t>
  </si>
  <si>
    <t xml:space="preserve">MONTAGEM E ASSENTAMENTO DE TUBULACAO DE CHAPA DE ACO DE 1/4" DE ESPESSURA,COM 12,00M DE COMPRIMENTO E 800MM DE DIAMETRO,INCLUSIVE SOLDA E REVESTIMENTO DAS JUNTAS,EXCLUSIVE FORNECIMENTO DOS TUBOS E DOS MATERIAIS DE REVESTIMENTO DAS JUNTAS  </t>
  </si>
  <si>
    <t>CF1661</t>
  </si>
  <si>
    <t xml:space="preserve">06.020.0665-0      </t>
  </si>
  <si>
    <t xml:space="preserve">MONTAGEM E ASSENTAMENTO DE TUBULACAO DE CHAPA DE ACO DE 5/16" DE ESPESSURA,COM 12,00M DE COMPRIMENTO E 800MM DE DIAMETRO,INCLUSIVE SOLDA E REVESTIMENTO DAS JUNTAS,EXCLUSIVE FORNECIMENTO DOS TUBOS E DOS MATERIAIS DE REVESTIMENTO DAS JUNTAS  </t>
  </si>
  <si>
    <t>CF1662</t>
  </si>
  <si>
    <t xml:space="preserve">06.020.0667-0      </t>
  </si>
  <si>
    <t xml:space="preserve">MONTAGEM E ASSENTAMENTO DE TUBULACAO DE CHAPA DE ACO DE 5/16" DE ESPESSURA,COM 12,00M DE COMPRIMENTO E 900MM DE DIAMETRO,INCLUSIVE SOLDA E REVESTIMENTO DAS JUNTAS,EXCLUSIVE FORNECIMENTO DOS TUBOS E DOS MATERIAIS DE REVESTIMENTO DAS JUNTAS  </t>
  </si>
  <si>
    <t>CF1663</t>
  </si>
  <si>
    <t xml:space="preserve">06.020.0669-0      </t>
  </si>
  <si>
    <t xml:space="preserve">MONTAGEM E ASSENTAMENTO DE TUBULACAO DE CHAPA DE ACO DE 5/16" DE ESPESSURA,COM 12,00M DE COMPRIMENTO E 1000MM DE DIAMETRO,INCLUSIVE SOLDA E REVESTIMENTO DAS JUNTAS,EXCLUSIVE FORNECIMENTO DOS TUBOS E DOS MATERIAIS DE REVESTIMENTO DAS JUNTAS  </t>
  </si>
  <si>
    <t>CF1664</t>
  </si>
  <si>
    <t xml:space="preserve">06.020.0670-0      </t>
  </si>
  <si>
    <t xml:space="preserve">MONTAGEM E ASSENTAMENTO DE TUBULACAO DE CHAPA DE ACO DE 5/16" DE ESPESSURA,COM 12,00M DE COMPRIMENTO E 1200MM DE DIAMETRO,INCLUSIVE SOLDA E REVESTIMENTO DAS JUNTAS,EXCLUSIVE FORNECIMENTO DOS TUBOS E DOS MATERIAIS DE REVESTIMENTO DAS JUNTAS  </t>
  </si>
  <si>
    <t>CF1665</t>
  </si>
  <si>
    <t xml:space="preserve">06.020.0675-0      </t>
  </si>
  <si>
    <t xml:space="preserve">MONTAGEM E ASSENTAMENTO DE TUBULACAO DE CHAPA DE ACO DE 3/8" DE ESPESSURA,COM 12,00M DE COMPRIMENTO E 300MM DE DIAMETRO,INCLUSIVE SOLDA E REVESTIMENTO DAS JUNTAS,EXCLUSIVE FORNECIMENTO DOS TUBOS E DOS MATERIAIS DE REVESTIMENTO DAS JUNTAS  </t>
  </si>
  <si>
    <t>CF1666</t>
  </si>
  <si>
    <t xml:space="preserve">06.020.0678-0      </t>
  </si>
  <si>
    <t xml:space="preserve">MONTAGEM E ASSENTAMENTO DE TUBULACAO DE CHAPA DE ACO DE 3/8" DE ESPESSURA,COM 12,00M DE COMPRIMENTO E 450MM DE DIAMETRO,INCLUSIVE SOLDA E REVESTIMENTO DAS JUNTAS,EXCLUSIVE FORNECIMENTO DOS TUBOS E DOS MATERIAIS DE REVESTIMENTO DAS JUNTAS  </t>
  </si>
  <si>
    <t>CF1667</t>
  </si>
  <si>
    <t xml:space="preserve">06.020.0694-0      </t>
  </si>
  <si>
    <t xml:space="preserve">MONTAGEM E ASSENTAMENTO DE TUBULACAO DE CHAPA DE ACO DE 3/8" DE ESPESSURA,COM 12,00M DE COMPRIMENTO E 2000MM DE DIAMETRO,INCLUSIVE SOLDA E REVESTIMENTO DAS JUNTAS,EXCLUSIVE FORNECIMENTO DOS TUBOS E DOS MATERIAIS DE REVESTIMENTO DAS JUNTAS  </t>
  </si>
  <si>
    <t>CF1668</t>
  </si>
  <si>
    <t xml:space="preserve">06.020.0696-0      </t>
  </si>
  <si>
    <t xml:space="preserve">MONTAGEM E ASSENTAMENTO DE TUBULACAO DE CHAPA DE ACO DE 3/8" DE ESPESSURA,COM 12,00M DE COMPRIMENTO E 2500MM DE DIAMETRO,INCLUSIVE SOLDA E REVESTIMENTO DAS JUNTAS,EXCLUSIVE FORNECIMENTO DOS TUBOS E DOS MATERIAIS DE REVESTIMENTO DAS JUNTAS  </t>
  </si>
  <si>
    <t>CF1669</t>
  </si>
  <si>
    <t xml:space="preserve">06.020.0700-0      </t>
  </si>
  <si>
    <t xml:space="preserve">MONTAGEM E ASSENTAMENTO DE TUBULACAO DE CHAPA DE ACO DE 1/2" DE ESPESSURA,COM 12,00M DE COMPRIMENTO E 500MM DE DIAMETRO,INCLUSIVE SOLDA E REVESTIMENTO DAS JUNTAS,EXCLUSIVE FORNECIMENTO DOS TUBOS E DOS MATERIAIS DE REVESTIMENTO DAS JUNTAS  </t>
  </si>
  <si>
    <t>CF1670</t>
  </si>
  <si>
    <t xml:space="preserve">06.020.0725-0      </t>
  </si>
  <si>
    <t xml:space="preserve">MONTAGEM E ASSENTAMENTO DE PECAS DE ACO,POR JUNTA SOLDADA DE 2" DE DIAMETRO,INCLUSIVE SOLDA, EXCLUSIVE FORNECIMENTO DASPECAS  </t>
  </si>
  <si>
    <t>CF1671</t>
  </si>
  <si>
    <t xml:space="preserve">06.020.0726-0      </t>
  </si>
  <si>
    <t xml:space="preserve">MONTAGEM E ASSENTAMENTO DE PECAS DE ACO,POR JUNTA SOLDADA DE 3" DE DIAMETRO,INCLUSIVE SOLDA, EXCLUSIVE FORNECIMENTO DASPECAS  </t>
  </si>
  <si>
    <t>CF1672</t>
  </si>
  <si>
    <t xml:space="preserve">06.020.0727-0      </t>
  </si>
  <si>
    <t xml:space="preserve">MONTAGEM E ASSENTAMENTO DE PECAS DE ACO,POR JUNTA SOLDADA DE 4" DE DIAMETRO,INCLUSIVE SOLDA, EXCLUSIVE FORNECIMENTO DASPECAS  </t>
  </si>
  <si>
    <t>CF1673</t>
  </si>
  <si>
    <t xml:space="preserve">06.020.0741-0      </t>
  </si>
  <si>
    <t xml:space="preserve">MONTAGEM E ASSENTAMENTO DE PECAS DE CHAPA DE ACO DE 3/16" DE ESPESSURA,POR JUNTA SOLDADA,DE 450MM DE DIAMETRO,INCLUSIVESOLDA,EXCLUS IVE FORNECIMENTO DAS PECAS E DOS MATERIAIS DE REVESTIMENTO DAS JUNTAS  </t>
  </si>
  <si>
    <t>CF1674</t>
  </si>
  <si>
    <t xml:space="preserve">06.020.0742-0      </t>
  </si>
  <si>
    <t xml:space="preserve">MONTAGEM E ASSENTAMENTO DE PECAS DE CHAPA DE ACO DE 3/16" DE ESPESSURA,POR JUNTA SOLDADA,DE 500MM DE DIAMETRO,INCLUSIVESOLDA,EXCLUS IVE FORNECIMENTO DAS PECAS E DOS MATERIAIS DE REVESTIMENTO DAS JUNTAS  </t>
  </si>
  <si>
    <t>CF1675</t>
  </si>
  <si>
    <t xml:space="preserve">06.020.0756-0      </t>
  </si>
  <si>
    <t xml:space="preserve">MONTAGEM E ASSENTAMENTO DE PECAS DE CHAPA DE ACO DE 1/4" DE ESPESSURA,POR JUNTA SOLDADA,DE 700MM DE DIAMETRO,INCLUSIVE SOLDA,EXCLUSIVE FORNECIMENTO DAS PECAS E DOS MATERIAIS DE REVESTIMENTO DAS JUNTAS  </t>
  </si>
  <si>
    <t>CF1676</t>
  </si>
  <si>
    <t xml:space="preserve">06.020.0758-0      </t>
  </si>
  <si>
    <t xml:space="preserve">MONTAGEM E ASSENTAMENTO DE PECAS DE CHAPA DE ACO DE 1/4" DE ESPESSURA,POR JUNTA SOLDADA,DE 800MM DE DIAMETRO,INCLUSIVE SOLDA,EXCLUSIVE FORNECIMENTO DAS PECAS E DOS MATERIAIS DE REVESTIMENTO DAS JUNTAS  </t>
  </si>
  <si>
    <t>CF1677</t>
  </si>
  <si>
    <t xml:space="preserve">06.020.0770-0      </t>
  </si>
  <si>
    <t xml:space="preserve">MONTAGEM E ASSENTAMENTO DE PECAS DE CHAPA DE ACO DE 5/16" DE ESPESSURA,POR JUNTA SOLDADA,DE 800MM DE DIAMETRO,INCLUSIVESOLDA,EXCLUS IVE FORNECIMENTO DAS PECAS E DOS MATERIAIS DE REVESTIMENTO DAS JUNTAS  </t>
  </si>
  <si>
    <t>CF1678</t>
  </si>
  <si>
    <t xml:space="preserve">06.020.0772-0      </t>
  </si>
  <si>
    <t xml:space="preserve">MONTAGEM E ASSENTAMENTO DE PECAS DE CHAPA DE ACO DE 5/16" DE ESPESSURA,POR JUNTA SOLDADA,DE 900MM DE DIAMETRO,INCLUSIVESOLDA,EXCLUS IVE FORNECIMENTO DAS PECAS E DOS MATERIAIS DE REVESTIMENTO DAS JUNTAS  </t>
  </si>
  <si>
    <t>CF1679</t>
  </si>
  <si>
    <t xml:space="preserve">06.020.0774-0      </t>
  </si>
  <si>
    <t xml:space="preserve">MONTAGEM E ASSENTAMENTO DE PECAS DE CHAPA DE ACO DE 5/16" DE ESPESSURA,POR JUNTA SOLDADA,DE 1000MM DE DIAMETRO,INCLUSIVESOLDA,EXCLUS IVE FORNECIMENTO DAS PECAS E DOS MATERIAIS DE REVESTIMENTO DAS JUNTAS  </t>
  </si>
  <si>
    <t>CF1680</t>
  </si>
  <si>
    <t xml:space="preserve">06.020.0775-0      </t>
  </si>
  <si>
    <t xml:space="preserve">MONTAGEM E ASSENTAMENTO DE PECAS DE CHAPA DE ACO DE 5/16" DE ESPESSURA,POR JUNTA SOLDADA,DE 1200MM DE DIAMETRO,INCLUSIVESOLDA,EXCLUS IVE FORNECIMENTO DAS PECAS E DOS MATERIAIS DE REVESTIMENTO DAS JUNTAS  </t>
  </si>
  <si>
    <t>CF1681</t>
  </si>
  <si>
    <t xml:space="preserve">06.020.0780-0      </t>
  </si>
  <si>
    <t xml:space="preserve">MONTAGEM E ASSENTAMENTO DE PECAS DE CHAPA DE ACO DE 3/8" DE ESPESSURA,POR JUNTA SOLDADA,DE 300MM DE DIAMETRO,INCLUSIVE SOLDA,EXCLUSIVE FORNECIMENTO DAS PECAS E DOS MATERIAIS DE REVESTIMENTO DAS JUNTAS  </t>
  </si>
  <si>
    <t>CF1682</t>
  </si>
  <si>
    <t xml:space="preserve">06.020.0783-0      </t>
  </si>
  <si>
    <t xml:space="preserve">MONTAGEM E ASSENTAMENTO DE PECAS DE CHAPA DE ACO DE 3/8" DE ESPESSURA,POR JUNTA SOLDADA,DE 450MM DE DIAMETRO,INCLUSIVE SOLDA,EXCLUSIVE FORNECIMENTO DAS PECAS E DOS MATERIAIS DE REVESTIMENTO DAS JUNTAS  </t>
  </si>
  <si>
    <t>CF1683</t>
  </si>
  <si>
    <t xml:space="preserve">06.020.0798-0      </t>
  </si>
  <si>
    <t xml:space="preserve">MONTAGEM E ASSENTAMENTO DE PECAS DE CHAPA DE ACO DE 3/8" DE ESPESSURA,POR JUNTA SOLDADA,DE 2000MM DE DIAMETRO,INCLUSIVESOLDA,EXCLUS IVE FORNECIMENTO DAS PECAS E DOS MATERIAIS DE REVESTIMENTO DAS JUNTAS  </t>
  </si>
  <si>
    <t>CF1684</t>
  </si>
  <si>
    <t xml:space="preserve">06.020.0799-0      </t>
  </si>
  <si>
    <t xml:space="preserve">MONTAGEM E ASSENTAMENTO DE PECAS DE CHAPA DE ACO DE 3/8" DE ESPESSURA,POR JUNTA SOLDADA,DE 2500MM DE DIAMETRO,INCLUSIVESOLDA,EXCLUS IVE FORNECIMENTO DAS PECAS E DOS MATERIAIS DE REVESTIMENTO DAS JUNTAS  </t>
  </si>
  <si>
    <t>CF1685</t>
  </si>
  <si>
    <t xml:space="preserve">06.020.0800-0      </t>
  </si>
  <si>
    <t xml:space="preserve">MONTAGEM E ASSENTAMENTO DE PECAS DE CHAPA DE ACO DE 1/2" DE ESPESSURA,POR JUNTA SOLDADA,DE 500MM DE DIAMETRO,INCLUSIVE SOLDA,EXCLUSIVE FORNECIMENTO DAS PECAS E DOS MATERIAIS DE REVESTIMENTO DAS JUNTAS  </t>
  </si>
  <si>
    <t>CF1686</t>
  </si>
  <si>
    <t xml:space="preserve">06.020.0815-0      </t>
  </si>
  <si>
    <t xml:space="preserve">EXECUCAO DE DEFLEXAO ATE 22°30',NO CAMPO,EM TUBULACAO DE CHAPA DE ACO SOLDADO COM ESPESSURA DE 3/16" E DIAMETRO DE 150MM,COMPREENDENDO POSICIONAMENTO DO TUBO, REMOCAO DE REVESTIMENTOS,CORTE OBLIQUO,GIRO DE 180°,PREPARO DAS PONTAS, SOLDA E NOVO REVESTIMENTO DA JUNTA IDENTICO AO ORIGINAL  </t>
  </si>
  <si>
    <t>CF1687</t>
  </si>
  <si>
    <t xml:space="preserve">06.020.0816-0      </t>
  </si>
  <si>
    <t xml:space="preserve">EXECUCAO DE DEFLEXAO ATE 22º30',NO CAMPO,EM TUBULACAO DE CHAPA DE ACO SOLDADO COM ESPESSURA DE 3/16" E DIAMETRO DE 200MM,COMPREENDENDO POSICIONAMENTO DO TUBO,REMOCAO DE REVESTIMENTOS,CORTE OBLIQUO,GIRO DE 180°,PREPARO DAS PONTAS,SOLDA E NOVO REVESTIMENTO DA JUNTA IDENTICO AO ORIGINAL  </t>
  </si>
  <si>
    <t>CF1688</t>
  </si>
  <si>
    <t xml:space="preserve">06.020.0817-0      </t>
  </si>
  <si>
    <t xml:space="preserve">EXECUCAO DE DEFLEXAO ATE 22°30',NO CAMPO,EM TUBULACAO DE CHAPA DE ACO SOLDADO COM ESPESSURA DE 3/16" E DIAMETRO DE 250MM,COMPREENDENDO POSICIONAMENTO DO TUBO,REMOCAO DE REVESTIMENTOS,CORTE OBLIQUO,GIRO DE 180°,PREPARO DAS PONTAS,SOLDA E NOVO REVESTIMENTO DA JUNTA IDENTICO AO ORIGINAL  </t>
  </si>
  <si>
    <t>CF1689</t>
  </si>
  <si>
    <t xml:space="preserve">06.020.0818-0      </t>
  </si>
  <si>
    <t xml:space="preserve">EXECUCAO DE DEFLEXAO ATE 22°30',NO CAMPO,EM TUBULACAO DE CHAPA DE ACO SOLDADO COM ESPESSURA DE 3/16" E DIAMETRO DE 300MM,COMPREENDENDO POSICIONAMENTO DO TUBO,REMOCAO DE REVESTIMENTOS,CORTE OBLIQUO,GIRO DE 180°,PREPARO DAS PONTAS,SOLDA E NOVO REVESTIMENTO DA JUNTA IDENTICO AO ORIGINAL  </t>
  </si>
  <si>
    <t>CF1690</t>
  </si>
  <si>
    <t xml:space="preserve">06.020.0819-0      </t>
  </si>
  <si>
    <t xml:space="preserve">EXECUCAO DE DEFLEXAO ATE 22°30',NO CAMPO,EM TUBULACAO DE CHAPA DE ACO SOLDADO COM ESPESSURA DE 3/16" E DIAMETRO DE 400MM,COMPREENDENDO POSICIONAMENTO DO TUBO,REMOCAO DE REVESTIMENTOS,CORTE OBLIQUO,GIRO DE 180°,PREPARO DAS PONTAS,SOLDA E NOVO REVESTIMENTO DA JUNTA IDENTICO AO ORIGINAL  </t>
  </si>
  <si>
    <t>CF1691</t>
  </si>
  <si>
    <t xml:space="preserve">06.020.0820-0      </t>
  </si>
  <si>
    <t xml:space="preserve">EXECUCAO DE DEFLEXAO ATE 22°30',NO CAMPO,EM TUBULACAO DE CHAPA DE ACO SOLDADO COM ESPESSURA DE 3/16" E DIAMETRO DE 450MM,COMPREENDENDO POSICIONAMENTO DO TUBO,REMOCAO DE REVESTIMENTOS,CORTE OBLIQUO,GIRO DE 180°,PREPARO DAS PONTAS,SOLDA E NOVO REVESTIMENTO DA JUNTA IDENTICO AO ORIGINAL  </t>
  </si>
  <si>
    <t>CF1692</t>
  </si>
  <si>
    <t xml:space="preserve">06.020.0821-0      </t>
  </si>
  <si>
    <t xml:space="preserve">EXECUCAO DE DEFLEXAO ATE 22°30',NO CAMPO,EM TUBULACAO DE CHAPA DE ACO SOLDADO COM ESPESSURA DE 3/16" E DIAMETRO DE 500MM,COMPREENDENDO POSICIONAMENTO DO TUBO,REMOCAO DE REVESTIMENTOS,CORTE OBLIQUO,GIRO DE 180°,PREPARO DAS PONTAS,SOLDA E NOVO REVESTIMENTO DA JUNTA IDENTICO AO ORIGINAL  </t>
  </si>
  <si>
    <t>CF1693</t>
  </si>
  <si>
    <t xml:space="preserve">06.020.0822-0      </t>
  </si>
  <si>
    <t xml:space="preserve">EXECUCAO DE DEFLEXAO ATE 22°30',NO CAMPO,EM TUBULACAO DE CHAPA DE ACO SOLDADO COM ESPESSURA DE 3/16" E DIAMETRO DE 600MM,COMPREENDENDO POSICIONAMENTO DO TUBO,REMOCAO DE REVESTIMENTOS,CORTE OBLIQUO,GIRO DE 180°,PREPARO DAS PONTAS,SOLDA E NOVO REVESTIMENTO DA JUNTA IDENTICO AO ORIGINAL  </t>
  </si>
  <si>
    <t>CF1694</t>
  </si>
  <si>
    <t xml:space="preserve">06.020.0823-0      </t>
  </si>
  <si>
    <t xml:space="preserve">EXECUCAO DE DEFLEXAO ATE 22°30',NO CAMPO,EM TUBULACAO DE CHAPA DE ACO SOLDADO COM ESPESSURA DE 3/16" E DIAMETRO DE 700MM,COMPREENDENDO POSICIONAMENTO DO TUBO,REMOCAO DE REVESTIMENTOS,CORTE OBLIQUO,GIRO DE 180°,PREPARO DAS PONTAS,SOLDA E NOVO REVESTIMENTO DA JUNTA IDENTICO AO ORIGINAL  </t>
  </si>
  <si>
    <t>CF1695</t>
  </si>
  <si>
    <t xml:space="preserve">06.020.0824-0      </t>
  </si>
  <si>
    <t xml:space="preserve">EXECUCAO DE DEFLEXAO ATE 22°30',NO CAMPO,EM TUBULACAO DE CHAPA DE ACO SOLDADO COM ESPESSURA DE 1/4" E DIAMETRO DE 150MM,COMPREENDENDO POSICIONAMENO DO TUBO,REMOCAO DE REVESTIMENTOS,CORTE OBLIQUO,GIRO DE 180°,PREPARO DAS PONTAS,SOLDA E NOVOREVESTIMENTO DA JUNTA IDENTICO AO ORIGINAL  </t>
  </si>
  <si>
    <t>CF1696</t>
  </si>
  <si>
    <t xml:space="preserve">06.020.0825-0      </t>
  </si>
  <si>
    <t xml:space="preserve">EXECUCAO DE DEFLEXAO ATE 22°30',NO CAMPO,EM TUBULACAO DE CHAPA DE ACO SOLDADO COM ESPESSURA DE 1/4" E DIAMETRO DE 200MM,COMPREENDENDO POSICIONAMENTO DO TUBO,REMOCAO DE REVESTIMENTOS,CORTE OBLIQUO,GIRO DE 180°,PREPARO DAS PONTAS,SOLDA E NOVOREVESTIMENTO DA JUNTA IDENTICO AO ORIGINAL  </t>
  </si>
  <si>
    <t>CF1697</t>
  </si>
  <si>
    <t xml:space="preserve">06.020.0826-0      </t>
  </si>
  <si>
    <t xml:space="preserve">EXECUCAO DE DEFLEXAO ATE 22°30',NO CAMPO,EM TUBULACAO DE CHAPA DE ACO SOLDADO COM ESPESSURA DE 1/4" E DIAMETRO DE 250MM,COMPREENDENDO POSICIONAMENTO DO TUBO,REMOCAO DE REVESTIMENTOS,CORTE OBLIQUO,GIRO DE 180°,PREPARO DAS PONTAS,SOLDA E NOVOREVESTIMENTO DA JUNTA IDENTICO AO ORIGINAL  </t>
  </si>
  <si>
    <t>CF1698</t>
  </si>
  <si>
    <t xml:space="preserve">06.020.0827-0      </t>
  </si>
  <si>
    <t xml:space="preserve">EXECUCAO DE DEFLEXAO ATE 22°30',NO CAMPO,EM TUBULACAO DE CHAPA DE ACO SOLDADO COM ESPESSURA DE 1/4" E DIAMETRO DE 300MM,COMPREENDENDO POSICIONAMENTO DO TUBO,REMOCAO DE REVESTIMENTOS,CORTE OBLIQUO,GIRO DE 180°,PREPARO DAS PONTAS,SOLDA E NOVOREVESTIMENTO DA JUNTA IDENTICO AO ORIGINAL  </t>
  </si>
  <si>
    <t>CF1699</t>
  </si>
  <si>
    <t xml:space="preserve">06.020.0828-0      </t>
  </si>
  <si>
    <t xml:space="preserve">EXECUCAO DE DEFLEXAO ATE 22°30',NO CAMPO,EM TUBULACAO DE CHAPA DE ACO SOLDADO COM ESPESSURA DE 1/4" E DIAMETRO DE 350MM,COMPREENDENDO POSICIONAMENTO DO TUBO,REMOCAO DE REVESTIMENTOS,CORTE OBLIQUO,GIRO DE 180°,PREPARO DAS PONTAS,SOLDA E NOVOREVESTIMENTO DA JUNTA IDENTICO AO ORIGINAL  </t>
  </si>
  <si>
    <t>CF1700</t>
  </si>
  <si>
    <t xml:space="preserve">06.020.0829-0      </t>
  </si>
  <si>
    <t xml:space="preserve">EXECUCAO DE DEFLEXAO ATE 22°30',NO CAMPO,EM TUBULACAO DE CHAPA DE ACO SOLDADO COM ESPESSURA DE 1/4" E DIAMETRO DE 400MM,COMPREENDENDO POSICIONAMENTO DO TUBO,REMOCAO DE REVESTIMENTOS,CORTE OBLIQUO,GIRO DE 180°,PREPARO DAS PONTAS,SOLDA E NOVOREVESTIMENTO DA JUNTA IDENTICO AO ORIGINAL  </t>
  </si>
  <si>
    <t>CF1701</t>
  </si>
  <si>
    <t xml:space="preserve">06.020.0830-0      </t>
  </si>
  <si>
    <t xml:space="preserve">EXECUCAO DE DEFLEXAO ATE 22°30',NO CAMPO,EM TUBULACAO DE CHAPA DE ACO SOLDADO COM ESPESSURA DE 1/4" E DIAMETRO DE 450MM,COMPREENDENDO POSICIONAMENTO DO TUBO,REMOCAO DE REVESTIMENTOS,CORTE OBLIQUO,GIRO DE 180°,PREPARO DAS PONTAS,SOLDA E NOVOREVESTIMENTO DA JUNTA IDENTICO AO ORIGINAL  </t>
  </si>
  <si>
    <t>CF1702</t>
  </si>
  <si>
    <t xml:space="preserve">06.020.0831-0      </t>
  </si>
  <si>
    <t xml:space="preserve">EXECUCAO DE DEFLEXAO ATE 22°30',NO CAMPO,EM TUBULACAO DE CHAPA DE ACO SOLDADO COM ESPESSURA DE 1/4" E DIAMETRO DE 500MM,COMPREENDENDO POSICIONAMENTO DO TUBO,REMOCAO DE REVESTIMENTOS,CORTE OBLIQUO,GIRO DE 180°,PREPARO DAS PONTAS,SOLDA E NOVOREVESTIMENTO DA JUNTA IDENTICO AO ORIGINAL  </t>
  </si>
  <si>
    <t>CF1703</t>
  </si>
  <si>
    <t xml:space="preserve">06.020.0832-0      </t>
  </si>
  <si>
    <t xml:space="preserve">EXECUCAO DE DEFLEXAO ATE 22°30',NO CAMPO,EM TUBULACAO DE CHAPA DE ACO SOLDADO COM ESPESSURA DE 1/4" E DIAMETRO DE 600MM,COMPREENDENDO POSICIONAMENTO DO TUBO,REMOCAO DE REVESTIMENTOS,CORTE OBLIQUO,GIRO DE 180°,PREPARO DAS PONTAS,SOLDA E NOVOREVESTIMENTO DA JUNTA IDENTICO AO ORIGINAL  </t>
  </si>
  <si>
    <t>CF1704</t>
  </si>
  <si>
    <t xml:space="preserve">06.020.0833-0      </t>
  </si>
  <si>
    <t xml:space="preserve">EXECUCAO DE DEFLEXAO ATE 22°30',NO CAMPO,EM TUBULACAO DE CHAPA DE ACO SOLDADO COM ESPESSURA DE 1/4" E DIAMETRO DE 700MM,COMPREENDENDO POSICIONAMENTO DO TUBO,REMOCAO DE REVESTIMENTOS,CORTE OBLIQUO,GIRO DE 180°,PREPARO DAS PONTAS,SOLDA E NOVOREVESTIMENTO DA JUNTA IDENTICO AO ORIGINAL  </t>
  </si>
  <si>
    <t>CF1705</t>
  </si>
  <si>
    <t xml:space="preserve">06.020.0835-0      </t>
  </si>
  <si>
    <t xml:space="preserve">EXECUCAO DE DEFLEXAO ATE 22°30',NO CAMPO,EM TUBULACAO DE CHAPA DE ACO SOLDADO COM ESPESSURA DE 1/4" E DIAMETRO DE 800MM,COMPREENDENDO POSICIONAMENTO DO TUBO,REMOCAO DE REVESTIMENTOS,CORTE OBLIQUO,GIRO DE 180°,PREPARO DAS PONTAS,SOLDA E NOVOREVESTIMENTO DA JUNTA IDENTICO AO ORIGINAL  </t>
  </si>
  <si>
    <t>CF1706</t>
  </si>
  <si>
    <t xml:space="preserve">06.020.0840-0      </t>
  </si>
  <si>
    <t xml:space="preserve">EXECUCAO DE DEFLEXAO ATE 22°30',NO CAMPO,EM TUBULACAO DE CHAPA DE ACO SOLDADO COM ESPESSURA DE 5/16" E DIAMETRO DE 300MM,COMPREENDENDO POSICIONAMENTO DO TUBO,REMOCAO DE REVESTIMENTOS,CORTE OBLIQUO,GIRO DE 180°,PREPARO DAS PONTAS,SOLDA E NOVO REVESTIMENTO DA JUNTA IDENTICO AO ORIGINAL  </t>
  </si>
  <si>
    <t>CF1707</t>
  </si>
  <si>
    <t xml:space="preserve">06.020.0841-0      </t>
  </si>
  <si>
    <t xml:space="preserve">EXECUCAO DE DEFLEXAO ATE 22°30',NO CAMPO,EM TUBULACAO DE CHAPA DE ACO SOLDADO COM ESPESSURA DE 5/16" E DIAMETRO DE 350MM,COMPREENDENDO POSICIONAMENTO DO TUBO,REMOCAO DE REVESTIMENTOS,CORTE OBLIQUO,GIRO DE 180°,PREPARO DAS PONTAS,SOLDA E NOVO REVESTIMENTO DA JUNTA IDENTICO AO ORIGINAL  </t>
  </si>
  <si>
    <t>CF1708</t>
  </si>
  <si>
    <t xml:space="preserve">06.020.0842-0      </t>
  </si>
  <si>
    <t xml:space="preserve">EXECUCAO DE DEFLEXAO ATE 22°30',NO CAMPO,EM TUBULACAO DE CHAPA DE ACO SOLDADO COM ESPESSURA DE 5/16" E DIAMETRO DE 400MM,COMPREENDENDO POSICIONAMENTO DO TUBO,REMOCAO DE REVESTIMENTOS,CORTE OBLIQUO,GIRO DE 180°,PREPARO DAS PONTAS,SOLDA E NOVO REVESTIMENTO DA JUNTA IDENTICO AO ORIGINAL  </t>
  </si>
  <si>
    <t>CF1709</t>
  </si>
  <si>
    <t xml:space="preserve">06.020.0843-0      </t>
  </si>
  <si>
    <t xml:space="preserve">EXECUCAO DE DEFLEXAO ATE 22°30',NO CAMPO,EM TUBULACAO DE CHAPA DE ACO SOLDADO COM ESPESSURA DE 5/16" E DIAMETRO DE 450MM,COMPREENDENDO POSICIONAMENTO DO TUBO,REMOCAO DE REVESTIMENTOS,CORTE OBLIQUO,GIRO DE 180°,PREPARO DAS PONTAS,SOLDA E NOVO REVESTIMENTO DA JUNTA IDENTICO AO ORIGINAL  </t>
  </si>
  <si>
    <t>CF1710</t>
  </si>
  <si>
    <t xml:space="preserve">06.020.0844-0      </t>
  </si>
  <si>
    <t xml:space="preserve">EXECUCAO DE DEFLEXAO ATE 22°30',NO CAMPO,EM TUBULACAO DE CHAPA DE ACO SOLDADO COM ESPESSURA DE 5/16" E DIAMETRO DE 500MM,COMPREENDENDO POSICIONAMENTO DO TUBO,REMOCAO DE REVESTIMENTOS,CORTE OBLIQUO,GIRO DE 180°,PREPARO DAS PONTAS,SOLDA E NOVO REVESTIMENTO DA JUNTA IDENTICO AO ORIGINAL  </t>
  </si>
  <si>
    <t>CF1711</t>
  </si>
  <si>
    <t xml:space="preserve">06.020.0846-0      </t>
  </si>
  <si>
    <t xml:space="preserve">EXECUCAO DE DEFLEXAO ATE 22°30',NO CAMPO,EM TUBULACAO DE CHAPA DE ACO SOLDADO COM ESPESSURA DE 5/16" E DIAMETRO DE 600MM,COMPREENDENDO POSICIONAMENTO DO TUBO,REMOCAO DE REVESTIMENTOS,CORTE OBLIQUO,GIRO DE 180°,PREPARO DAS PONTAS,SOLDA E NOVO REVESTIMENTO DA JUNTA IDENTICO AO ORIGINAL  </t>
  </si>
  <si>
    <t>CF1712</t>
  </si>
  <si>
    <t xml:space="preserve">06.020.0848-0      </t>
  </si>
  <si>
    <t xml:space="preserve">EXECUCAO DE DEFLEXAO ATE 22°30',NO CAMPO,EM TUBULACAO DE CHAPA DE ACO SOLDADO COM ESPESSURA DE 5/16" E DIAMETRO DE 700MM,COMPREENDENDO POSICIONAMENTO DO TUBO,REMOCAO DE REVESTIMENTOS,CORTE OBLIQUO,GIRO DE 180°,PREPARO DAS PONTAS,SOLDA E NOVO REVESTIMENTO DA JUNTA IDENTICO AO ORIGINAL  </t>
  </si>
  <si>
    <t>CF1713</t>
  </si>
  <si>
    <t xml:space="preserve">06.020.0850-0      </t>
  </si>
  <si>
    <t xml:space="preserve">EXECUCAO DE DEFLEXAO ATE 22°30',NO CAMPO,EM TUBULACAO DE CHAPA DE ACO SOLDADO COM ESPESSURA DE 5/16" E DIAMETRO DE 800MM,COMPREENDENDO POSICIONAMENTO DO TUBO,REMOCAO DE REVESTIMENTOS,CORTE OBLIQUO,GIRO DE 180°,PREPARO DAS PONTAS,SOLDA E NOVO REVESTIMENTO DA JUNTA IDENTICO AO ORIGINAL  </t>
  </si>
  <si>
    <t>CF1714</t>
  </si>
  <si>
    <t xml:space="preserve">06.020.0852-0      </t>
  </si>
  <si>
    <t xml:space="preserve">EXECUCAO DE DEFLEXAO ATE 22°30',NO CAMPO,EM TUBULACAO DE CHAPA DE ACO SOLDADO COM ESPESSURA DE 5/16" E DIAMETRO DE 900MM,COMPREENDENDO POSICIONAMENTO DO TUBO,REMOCAO DE REVESTIMENTOS,CORTE OBLIQUO,GIRO DE 180°,PREPARO DAS PONTAS,SOLDA E NOVO REVESTIMENTO DA JUNTA IDENTICO AO ORIGINAL  </t>
  </si>
  <si>
    <t>CF1715</t>
  </si>
  <si>
    <t xml:space="preserve">06.020.0853-0      </t>
  </si>
  <si>
    <t xml:space="preserve">EXECUCAO DE DEFLEXAO ATE 22°30',NO CAMPO,EM TUBULACAO DE CHAPA DE ACO SOLDADO COM ESPESSURA DE 5/16" E DIAMETRO DE 1000MM,COMPREENDENDO POSICIONAMENTO DO TUBO,REMOCAO DE REVESTIMENTOS,CORTE OBLIQUO,GIRO DE 180°,PREPARO DAS PONTAS,SOLDA E NOVO REVESTIMENTO DA JUNTA IDENTICO AO ORIGINAL  </t>
  </si>
  <si>
    <t>CF1716</t>
  </si>
  <si>
    <t xml:space="preserve">06.020.0854-0      </t>
  </si>
  <si>
    <t xml:space="preserve">EXECUCAO DE DEFLEXAO ATE 22°30',NO CAMPO,EM TUBULACAO DE CHAPA DE ACO SOLDADO COM ESPESSURA DE 5/16" E DIAMETRO DE 1200MM,COMPREENDENDO POSICIONAMENTO DO TUBO,REMOCAO DE REVESTIMENTOS,CORTE OBLIQUO,GIRO DE 180°,PREPARO DAS PONTAS,SOLDA E NOVO REVESTIMENTO DA JUNTA IDENTICO AO ORIGINAL  </t>
  </si>
  <si>
    <t>CF1717</t>
  </si>
  <si>
    <t xml:space="preserve">06.020.0856-0      </t>
  </si>
  <si>
    <t xml:space="preserve">EXECUCAO DE DEFLEXAO ATE 22°30',NO CAMPO,EM TUBULACAO DE CHAPA DE ACO SOLDADO COM ESPESSURA DE 3/8" E DIAMETRO DE 300MM,COMPREENDENDO POSICIONAMENTO DO TUBO,REMOCAO DE REVESTIMENTOS,CORTE OBLIQUO,GIRO DE 180°,PREPARO DAS PONTAS,SOLDA E NOVOREVESTIMENTO DA JUNTA IDENTICO AO ORIGINAL  </t>
  </si>
  <si>
    <t>CF1718</t>
  </si>
  <si>
    <t xml:space="preserve">06.020.0857-0      </t>
  </si>
  <si>
    <t xml:space="preserve">EXECUCAO DE DEFLEXAO ATE 22°30',NO CAMPO,EM TUBULACAO DE CHAPA DE ACO SOLDADO COM ESPESSURA DE 3/8" E DIAMETRO DE 350MM,COMPREENDENDO POSICIONAMENTO DO TUBO,REMOCAO DE REVESTIMENTOS,CORTE OBLIQUO,GIRO DE 180°,PREPARO DAS PONTAS,SOLDA E NOVOREVESTIMENTO DA JUNTA IDENTICO AO ORIGINAL  </t>
  </si>
  <si>
    <t>CF1719</t>
  </si>
  <si>
    <t xml:space="preserve">06.020.0858-0      </t>
  </si>
  <si>
    <t xml:space="preserve">EXECUCAO DE DEFLEXAO ATE 22°30',NO CAMPO,EM TUBULACAO DE CHAPA DE ACO SOLDADO COM ESPESSURA DE 3/8" E DIAMETRO DE 400MM,COMPREENDENDO POSICIONAMENTO DO TUBO,REMOCAO DE REVESTIMENTOS,CORTE OBLIQUO,GIRO DE 180°,PREPARO DAS PONTAS,SOLDA E NOVOREVESTIMENTO DA JUNTA IDENTICO AO ORIGINAL  </t>
  </si>
  <si>
    <t>CF1720</t>
  </si>
  <si>
    <t xml:space="preserve">06.020.0859-0      </t>
  </si>
  <si>
    <t xml:space="preserve">EXECUCAO DE DEFLEXAO ATE 22°30',NO CAMPO,EM TUBULACAO DE CHAPA DE ACO SOLDADO COM ESPESSURA DE 3/8" E DIAMETRO DE 450MM,COMPREENDENDO POSICIONAMENTO DO TUBO,REMOCAO DE REVESTIMENTOS,CORTE OBLIQUO,GIRO DE 180°,PREPARO DAS PONTAS,SOLDA E NOVOREVESTIMENTO DA JUNTA IDENTICO AO ORIGINAL  </t>
  </si>
  <si>
    <t>CF1721</t>
  </si>
  <si>
    <t xml:space="preserve">06.020.0860-0      </t>
  </si>
  <si>
    <t xml:space="preserve">EXECUCAO DE DEFLEXAO ATE 22°30',NO CAMPO,EM TUBULACAO DE CHAPA DE ACO SOLDADO COM ESPESSURA DE 3/8" E DIAMETRO DE 500MM,COMPREENDENDO POSICIONAMENTO DO TUBO,REMOCAO DE REVESTIMENTOS,CORTE OBLIQUO,GIRO DE 180°,PREPARO DAS PONTAS,SOLDA E NOVOREVESTIMENTO DA JUNTA IDENTICO AO ORIGINAL  </t>
  </si>
  <si>
    <t>CF1722</t>
  </si>
  <si>
    <t xml:space="preserve">06.020.0862-0      </t>
  </si>
  <si>
    <t xml:space="preserve">EXECUCAO DE DEFLEXAO ATE 22°30',NO CAMPO,EM TUBULACAO DE CHAPA DE ACO SOLDADO COM ESPESSURA DE 3/8" E DIAMETRO DE 600MM,COMPREENDENDO POSICIONAMENTO DO TUBO,REMOCAO DE REVESTIMENTOS,CORTE OBLIQUO,GIRO DE 180°,PREPARO DAS PONTAS,SOLDA E NOVOREVESTIMENTO DA JUNTA IDENTICO AO ORIGINAL  </t>
  </si>
  <si>
    <t>CF1723</t>
  </si>
  <si>
    <t xml:space="preserve">06.020.0864-0      </t>
  </si>
  <si>
    <t xml:space="preserve">EXECUCAO DE DEFLEXAO ATE 22°30',NO CAMPO,EM TUBULACAO DE CHAPA DE ACO SOLDADO COM ESPESSURA DE 3/8" E DIAMETRO DE 700MM,COMPREENDENDO POSICIONAMENTO DO TUBO,REMOCAO DE REVESTIMENTOS,CORTE OBLIQUO,GIRO DE 180°,PREPARO DAS PONTAS,SOLDA E NOVOREVESTIMENTO DA JUNTA IDENTICO AO ORIGINAL  </t>
  </si>
  <si>
    <t>CF1724</t>
  </si>
  <si>
    <t xml:space="preserve">06.020.0866-0      </t>
  </si>
  <si>
    <t xml:space="preserve">EXECUCAO DE DEFLEXAO ATE 22°30',NO CAMPO,EM TUBULACAO DE CHAPA DE ACO SOLDADO COM ESPESSURA DE 3/8" E DIAMETRO DE 800MM,COMPREENDENDO POSICIONAMENTO DO TUBO,REMOCAO DE REVESTIMENTOS,CORTE OBLIQUO,GIRO DE 180°,PREPARO DAS PONTAS,SOLDA E NOVOREVESTIMENTO DA JUNTA IDENTICO AO ORIGINAL  </t>
  </si>
  <si>
    <t>CF1725</t>
  </si>
  <si>
    <t xml:space="preserve">06.020.0868-0      </t>
  </si>
  <si>
    <t xml:space="preserve">EXECUCAO DE DEFLEXAO ATE 22°30',NO CAMPO,EM TUBULACAO DE CHAPA DE ACO SOLDADO COM ESPESSURA DE 3/8" E DIAMETRO DE 900MM,COMPREENDENDO POSICIONAMENTO DO TUBO,REMOCAO DE REVESTIMENTOS,CORTE OBLIQUO,GIRO DE 180°,PREPARO DAS PONTAS,SOLDA E NOVOREVESTIMENTO DA JUNTA IDENTICO AO ORIGINAL  </t>
  </si>
  <si>
    <t>CF1726</t>
  </si>
  <si>
    <t xml:space="preserve">06.020.0870-0      </t>
  </si>
  <si>
    <t xml:space="preserve">EXECUCAO DE DEFLEXAO ATE 22°30',NO CAMPO,EM TUBULACAO DE CHAPA DE ACO SOLDADO COM ESPESSURA DE 3/8" E DIAMETRO DE 1000MM,COMPREENDENDO POSICIONAMENTO DO TUBO,REMOCAO DE REVESTIMENTOS,CORTE OBLIQUO,GIRO DE 180°,PREPARO DAS PONTAS,SOLDA E NOVO REVESTIMENTO DA JUNTA IDENTICO AO ORIGINAL  </t>
  </si>
  <si>
    <t>CF1727</t>
  </si>
  <si>
    <t xml:space="preserve">06.020.0871-0      </t>
  </si>
  <si>
    <t xml:space="preserve">EXECUCAO DE DEFLEXAO ATE 22°30',NO CAMPO,EM TUBULACAO DE CHAPA DE ACO SOLDADO COM ESPESSURA DE 3/8" E DIAMETRO DE 1200MM,COMPREENDENDO POSICIONAMENTO DO TUBO,REMOCAO DE REVESTIMENTOS,CORTE OBLIQUO,GIRO DE 180°,PREPARO DAS PONTAS,SOLDA E NOVO REVESTIMENTO DA JUNTA IDENTICO AO ORIGINAL  </t>
  </si>
  <si>
    <t>CF1728</t>
  </si>
  <si>
    <t xml:space="preserve">06.020.0872-0      </t>
  </si>
  <si>
    <t xml:space="preserve">EXECUCAO DE DEFLEXAO ATE 22°30',NO CAMPO,EM TUBULACAO DE CHAPA DE ACO SOLDADO COM ESPESSURA DE 3/8" E DIAMETRO DE 1300MM,COMPREENDENDO POSICIONAMENTO DO TUBO,REMOCAO DE REVESTIMENTOS,CORTE OBLIQUO,GIRO DE 180°,PREPARO DAS PONTAS,SOLDA E NOVO REVESTIMENTO DA JUNTA IDENTICO AO ORIGINAL  </t>
  </si>
  <si>
    <t>CF1729</t>
  </si>
  <si>
    <t xml:space="preserve">06.020.0873-0      </t>
  </si>
  <si>
    <t xml:space="preserve">EXECUCAO DE DEFLEXAO ATE 22°30',NO CAMPO,EM TUBULACAO DE CHAPA DE ACO SOLDADO COM ESPESSURA DE 3/8" E DIAMETRO DE 1500MM,COMPREENDENDO POSICIONAMENTO DO TUBO,REMOCAO DE REVESTIMENTOS,CORTE OBLIQUO,GIRO DE 180°,PREPARO DAS PONTAS,SOLDA E NOVO REVESTIMENTO DA JUNTA IDENTICO AO ORIGINAL  </t>
  </si>
  <si>
    <t>CF1730</t>
  </si>
  <si>
    <t xml:space="preserve">06.020.0875-0      </t>
  </si>
  <si>
    <t xml:space="preserve">EXECUCAO DE DEFLEXAO ATE 22°30',NO CAMPO,EM TUBULACAO DE CHAPA DE ACO SOLDADO COM ESPESSURA DE 3/8" E DIAMETRO DE 2000MM,COMPREENDENDO POSICIONAMENTO DO TUBO,REMOCAO DE REVESTIMENTOS,CORTE OBLIQUO,GIRO DE 180°,PREPARO DAS PONTAS,SOLDA E NOVO REVESTIMENTO DA JUNTA IDENTICO AO ORIGINAL  </t>
  </si>
  <si>
    <t>CF1731</t>
  </si>
  <si>
    <t xml:space="preserve">06.020.0876-0      </t>
  </si>
  <si>
    <t xml:space="preserve">EXECUCAO DE DEFLEXAO ATE 22°30',NO CAMPO,EM TUBULACAO DE CHAPA DE ACO SOLDADO COM ESPESSURA DE 3/8" E DIAMETRO DE 2500MM,COMPREENDENDO POSICIONAMENTO DO TUBO,REMOCAO DE REVESTIMENTOS,CORTE OBLIQUO,GIRO DE 180°,PREPARO DAS PONTAS,SOLDA E NOVO REVESTIMENTO DA JUNTA IDENTICO AO ORIGINAL  </t>
  </si>
  <si>
    <t>CF1732</t>
  </si>
  <si>
    <t xml:space="preserve">06.020.0880-0      </t>
  </si>
  <si>
    <t xml:space="preserve">EXECUCAO DE DEFLEXAO ATE 22°30',NO CAMPO,EM TUBULACAO DE CHAPA DE ACO SOLDADO COM ESPESSURA DE 1/2" E DIAMETRO DE 500MM,COMPREENDENDO POSICIONAMENTO DO TUBO,REMOCAO DE REVESTIMENTOS,CORTE OBLIQUO,GIRO DE 180°,PREPARO DAS PONTAS,SOLDA E NOVOREVESTIMENTO DA JUNTA IDENTICO AO ORIGINAL  </t>
  </si>
  <si>
    <t>CF1733</t>
  </si>
  <si>
    <t xml:space="preserve">06.020.0882-0      </t>
  </si>
  <si>
    <t xml:space="preserve">EXECUCAO DE DEFLEXAO ATE 22°30',NO CAMPO,EM TUBULACAO DE CHAPA DE ACO SOLDADO COM ESPESSURA DE 1/2" E DIAMETRO DE 600MM,COMPREENDENDO POSICIONAMENTO DO TUBO,REMOCAO DE REVESTIMENTOS,CORTE OBLIQUO,GIRO DE 180°,PREPARO DAS PONTAS,SOLDA E NOVOREVESTIMENTO DA JUNTA IDENTICO AO ORIGINAL  </t>
  </si>
  <si>
    <t>CF1734</t>
  </si>
  <si>
    <t xml:space="preserve">06.020.0884-0      </t>
  </si>
  <si>
    <t xml:space="preserve">EXECUCAO DE DEFLEXAO ATE 22°30',NO CAMPO,EM TUBULACAO DE CHAPA DE ACO SOLDADO COM ESPESSURA DE 1/2" E DIAMETRO DE 700MM,COMPREENDENDO POSICIONAMENTO DO TUBO,REMOCAO DE REVESTIMENTOS,CORTE OBLIQUO,GIRO DE 180°,PREPARO DAS PONTAS,SOLDA E NOVOREVESTIMENTO DA JUNTA IDENTICO AO ORIGINAL  </t>
  </si>
  <si>
    <t>CF1735</t>
  </si>
  <si>
    <t xml:space="preserve">06.020.0886-0      </t>
  </si>
  <si>
    <t xml:space="preserve">EXECUCAO DE DEFLEXAO ATE 22°30',NO CAMPO,EM TUBULACAO DE CHAPA DE ACO SOLDADO POR ESPESSURA DE 1/2" E DIAMETRO DE 800MM,COMPREENDENDO POSICIONAMENTO DO TUBO,REMOCAO DE REVESTIMENTOS,CORTE OBLIQUO,GIRO DE 180°,PREPARO DAS PONTAS,SOLDA E NOVOREVESTIMENTO DA JUNTA IDENTICO AO ORIGINAL  </t>
  </si>
  <si>
    <t>CF1736</t>
  </si>
  <si>
    <t xml:space="preserve">06.020.0888-0      </t>
  </si>
  <si>
    <t xml:space="preserve">EXECUCAO DE DEFLEXAO ATE 22°30',NO CAMPO,EM TUBULACAO DE CHAPA DE ACO SOLDADO COM ESPESSURA DE 1/2" E DIAMETRO DE 900MM,,COMPREENDENDO POSICIONAMENTO DO TUBO,REMOCAO DE REVESTIMENTS,CORTE OBLIQUO,GIRO DE 180°,PREPARO DAS PONTAS,SOLDA E NOVOREVESTIMENTO DA JUNTA IDENTICO AO ORIGINAL  </t>
  </si>
  <si>
    <t>CF1737</t>
  </si>
  <si>
    <t xml:space="preserve">06.020.0890-0      </t>
  </si>
  <si>
    <t xml:space="preserve">EXECUCAO DE DEFLEXAO ATE 22°30',NO CAMPO,EM TUBULACAO DE CHAPA DE ACO SOLDADO COM ESPESSURA DE 1/2" E DIAMETRO DE 1000MM,COMPREENDENDO POSICIONAMENTO DO TUBO,REMOCAO DE REVESTIMENTOS,CORTE OBLIQUO,GIRO DE 180°,PREPARO DAS PONTAS,SOLDA E NOVO REVESTIMENTO DA JUNTA IDENTICO AO ORIGINAL  </t>
  </si>
  <si>
    <t>CF1738</t>
  </si>
  <si>
    <t xml:space="preserve">06.020.0891-0      </t>
  </si>
  <si>
    <t xml:space="preserve">EXECUCAO DE DEFLEXAO ATE 22°30`,NO CAMPO,EM TUBULACAO DE CHAPA DE ACO SOLDADO COM ESPESSURA DE 1/2" E DIAMETRO DE 1200MM,COMPREENDENDO POSICIONAMENTO DO TUBO,REMOCAO DE REVESTIMENTOS,CORTE OBLIQUO,GIRO DE 180°,PREPARO DAS PONTAS,SOLDA E NOVO REVESTIMENTO DA JUNTA IDENTICO AO ORIGINAL  </t>
  </si>
  <si>
    <t>CF1739</t>
  </si>
  <si>
    <t xml:space="preserve">06.020.0893-0      </t>
  </si>
  <si>
    <t xml:space="preserve">EXECUCAO DE DEFLEXAO ATE 22°30',NO CAMPO,EM TUBULACAO DE CHAPA DE ACO SOLDADO COM ESPESSURA DE 1/2" E DIAMETRO DE 1500MM,COMPREENDENDO POSICIONAMENTO DO TUBO,REMOCAO DE REVESTIMENTOS,CORTE OBLIQUO,GIRO DE 180°,PREPARO DAS PONTAS,SOLDA E NOVO REVESTIMENTO DA JUNTA IDENTICO AO ORIGINAL  </t>
  </si>
  <si>
    <t>CF1740</t>
  </si>
  <si>
    <t xml:space="preserve">06.020.0894-0      </t>
  </si>
  <si>
    <t xml:space="preserve">EXECUCAO DE DEFLEXAO ATE 22°30',NO CAMPO,EM TUBULACAO DE CHAPA DE ACO SOLDADO COM ESPESSURA DE 1/2" E DIAMETRO DE 1750MM,COMPREENDENDO POSICIONAMENTO DO TUBO,REMOCAO DE REVESTIMENTOS,CORTE OBLIQUO,GIRO DE 180°,PREPARO DAS PONTAS,SOLDA E NOVO REVESTIMENTO DA JUNTA IDENTICO AO ORIGINAL  </t>
  </si>
  <si>
    <t>CF1741</t>
  </si>
  <si>
    <t xml:space="preserve">06.020.0895-0      </t>
  </si>
  <si>
    <t xml:space="preserve">EXECUCAO DE DEFLEXAO ATE 22°30',NO CAMPO,EM TUBULACAO DE CHAPA DE ACO SOLDADO COM ESPESSURA DE 1/2" E DIAMETRO DE 1800MM,COMPREENDENDO POSICIONAMENTO DO TUBO,REMOCAO DE REVESTIMENTOS,CORTE OBLIQUO,GIRO DE 180°,PREPARO DAS PONTAS,SOLDA E NOVO REVESTIMENTO DA JUNTA IDENTICO AO ORIGINAL  </t>
  </si>
  <si>
    <t>CF1742</t>
  </si>
  <si>
    <t xml:space="preserve">06.020.0896-0      </t>
  </si>
  <si>
    <t xml:space="preserve">EXECUCAO DE DEFLEXAO ATE 22°30',NO CAMPO,EM TUBULACAO DE CHAPA DE ACO SOLDADO COM ESPESSURA DE 1/2" E DIAMETRO DE 2000MM,COMPREENDENDO POSICIONAMENTO DO TUBO,REMOCAO DE REVESTIMENTOS,CORTE OBLIQUO,GIRO DE 180°,PREPARO DAS PONTAS,SOLDA E NOVO REVESTIMENTO DA JUNTA IDENTICO AO ORIGINAL  </t>
  </si>
  <si>
    <t>CF1743</t>
  </si>
  <si>
    <t xml:space="preserve">06.020.0897-0      </t>
  </si>
  <si>
    <t xml:space="preserve">EXECUCAO DE DEFLEXAO ATE 22°30',NO CAMPO,EM TUBULACAO DE CHAPA DE ACO SOLDADO COM ESPESSURA DE 1/2" E DIAMETRO DE 2500MM,COMPREENDENDO POSICIONAMENTO DO TUBO,REMOCAO DE REVESTIMENTOS,CORTE OBLIQUO,GIRO DE 180°,PREPARO DAS PONTAS,SOLDA E NOVO REVESTIMENTO DA JUNTA IDENTICO AO ORIGINAL  </t>
  </si>
  <si>
    <t>CF1744</t>
  </si>
  <si>
    <t xml:space="preserve">06.020.0900-0      </t>
  </si>
  <si>
    <t xml:space="preserve">EXECUCAO DE DEFLEXAO ATE 22°30',NO CAMPO,EM TUBULACAO DE CHAPA DE ACO SOLDADO COM ESPESSURA DE 5/8" E DIAMETRO DE 1800MM,COMPREENDENDO POSICIONAMENTO DO TUBO,REMOCAO DE REVESTIMENTOS,CORTE OBLIQUO,GIRO DE 180°,PREPARO DAS PONTAS,SOLDA E NOVO REVESTIMENTO DA JUNTA IDENTICO AO ORIGINAL  </t>
  </si>
  <si>
    <t>CF1745</t>
  </si>
  <si>
    <t xml:space="preserve">06.020.0901-0      </t>
  </si>
  <si>
    <t xml:space="preserve">EXECUCAO DE DEFLEXAO ATE 22°30',NO CAMPO,EM TUBULACAO DE CHAPA DE ACO SOLDADO COM ESPESSURA DE 5/8" E DIAMETRO DE 2000MM,COMPREENDENDO POSICIONAMENTO DO TUBO,REMOCAO DE REVESTIMENTOS,CORTE OBLIQUO,GIRO DE 180°,PREPARO DAS PONTAS,SOLDA E NOVO REVESTIMENTO DA JUNTA IDENTICO AO ORIGINAL  </t>
  </si>
  <si>
    <t>CF1746</t>
  </si>
  <si>
    <t xml:space="preserve">06.020.0902-0      </t>
  </si>
  <si>
    <t xml:space="preserve">EXECUCAO DE DEFLEXAO ATE 22°30',NO CAMPO,EM TUBULACAO DE CHAPA DE ACO SOLDADO COM ESPESSURA DE 5/8" E DIAMETRO DE 2500MM,COMPREENDENDO POSICIONAMENTO DO TUBO,REMOCAO DE REVESTIMENTOS,CORTE OBLIQUO,GIRO DE 180°,PREPARO DAS PONTAS,SOLDA E NOVO REVESTIMENTO DA JUNTA IDENTICO AO ORIGINAL  </t>
  </si>
  <si>
    <t>CF1747</t>
  </si>
  <si>
    <t xml:space="preserve">06.020.0908-0      </t>
  </si>
  <si>
    <t xml:space="preserve">MONTAGEM DE PESCOCO DE DERIVACAO DE ACO,DIAMETRO DE 100MM,SOLDADO EM TUBO DUCTIL COM ELETRODO ESPECIAL,INCLUSIVE FURACAODO TUBO  </t>
  </si>
  <si>
    <t>CF1748</t>
  </si>
  <si>
    <t xml:space="preserve">06.020.0910-0      </t>
  </si>
  <si>
    <t xml:space="preserve">MONTAGEM DE PESCOCO DE DERIVACAO DE ACO,DIAMETRO DE 75MM,SOLDADO EM TUBO DUCTIL COM ELETRODO ESPECIAL,INCLUSIVE FURACAODO TUBO  </t>
  </si>
  <si>
    <t>CF1749</t>
  </si>
  <si>
    <t xml:space="preserve">06.020.0915-0      </t>
  </si>
  <si>
    <t xml:space="preserve">MONTAGEM DE JUNTA DRESSER COM ANCORAGENS(HARNESS),EXCLUSIVE A PECA,COM DIAMETRO DE 150MM. CUSTO POR PECA  </t>
  </si>
  <si>
    <t>CF1750</t>
  </si>
  <si>
    <t xml:space="preserve">06.020.0916-0      </t>
  </si>
  <si>
    <t xml:space="preserve">MONTAGEM DE JUNTA DRESSER COM ANCORAGENS(HARNESS),EXCLUSIVE A PECA,COM DIAMETRO DE 200MM. CUSTO POR PECA  </t>
  </si>
  <si>
    <t>CF1751</t>
  </si>
  <si>
    <t xml:space="preserve">06.020.0917-0      </t>
  </si>
  <si>
    <t xml:space="preserve">MONTAGEM DE JUNTA DRESSER COM ANCORAGENS(HARNESS),EXCLUSIVE A PECA,COM DIAMETRO DE 250MM. CUSTO POR PECA  </t>
  </si>
  <si>
    <t>CF1752</t>
  </si>
  <si>
    <t xml:space="preserve">06.020.0918-0      </t>
  </si>
  <si>
    <t xml:space="preserve">MONTAGEM DE JUNTA DRESSER COM ANCORAGENS(HARNESS),EXCLUSIVE A PECA,COM DIAMETRO DE 300MM. CUSTO POR PECA  </t>
  </si>
  <si>
    <t>CF1753</t>
  </si>
  <si>
    <t xml:space="preserve">06.020.0919-0      </t>
  </si>
  <si>
    <t xml:space="preserve">MONTAGEM DE JUNTA DRESSER COM ANCORAGENS(HARNESS),EXCLUSIVE A PECA,COM DIAMETRO DE 350MM. CUSTO POR PECA  </t>
  </si>
  <si>
    <t>CF1754</t>
  </si>
  <si>
    <t xml:space="preserve">06.020.0920-0      </t>
  </si>
  <si>
    <t xml:space="preserve">MONTAGEM DE JUNTA DRESSER COM ANCORAGENS(HARNESS),EXCLUSIVE A PECA,COM DIAMETRO DE 400MM. CUSTO POR PECA  </t>
  </si>
  <si>
    <t>CF1755</t>
  </si>
  <si>
    <t xml:space="preserve">06.020.0921-0      </t>
  </si>
  <si>
    <t xml:space="preserve">MONTAGEM DE JUNTA DRESSER COM ANCORAGENS(HARNESS),EXCLUSIVE A PECA,COM DIAMETRO DE 450MM. CUSTO POR PECA  </t>
  </si>
  <si>
    <t>CF1756</t>
  </si>
  <si>
    <t xml:space="preserve">06.020.0922-0      </t>
  </si>
  <si>
    <t xml:space="preserve">MONTAGEM DE JUNTA DRESSER COM ANCORAGENS(HARNESS),EXCLUSIVE A PECA,COM DIAMETRO DE 500MM. CUSTO POR PECA  </t>
  </si>
  <si>
    <t>CF1757</t>
  </si>
  <si>
    <t xml:space="preserve">06.020.0924-0      </t>
  </si>
  <si>
    <t xml:space="preserve">MONTAGEM DE JUNTA DRESSER COM ANCORAGENS(HARNESS),EXCLUSIVE A PECA,COM DIAMETRO DE 600MM. CUSTO POR PECA  </t>
  </si>
  <si>
    <t>CF1758</t>
  </si>
  <si>
    <t xml:space="preserve">06.020.0926-0      </t>
  </si>
  <si>
    <t xml:space="preserve">MONTAGEM DE JUNTA DRESSER COM ANCORAGENS(HARNESS),EXCLUSIVE A PECA,COM DIAMETRO DE 700MM. CUSTO POR PECA  </t>
  </si>
  <si>
    <t>CF1759</t>
  </si>
  <si>
    <t xml:space="preserve">06.020.0928-0      </t>
  </si>
  <si>
    <t xml:space="preserve">MONTAGEM DE JUNTA DRESSER COM ANCORAGENS(HARNESS),EXCLUSIVE A PECA,COM DIAMETRO DE 800MM. CUSTO POR PECA  </t>
  </si>
  <si>
    <t>CF1760</t>
  </si>
  <si>
    <t xml:space="preserve">06.020.0930-0      </t>
  </si>
  <si>
    <t xml:space="preserve">MONTAGEM DE JUNTA DRESSER COM ANCORAGENS(HARNESS),EXCLUSIVE A PECA,COM DIAMETRO DE 900MM. CUSTO POR PECA  </t>
  </si>
  <si>
    <t>CF1761</t>
  </si>
  <si>
    <t xml:space="preserve">06.020.0932-0      </t>
  </si>
  <si>
    <t xml:space="preserve">MONTAGEM DE JUNTA DRESSER COM ANCORAGENS(HARNESS),EXCLUSIVE A PECA,COM DIAMETRO DE 1000MM. CUSTO POR PECA  </t>
  </si>
  <si>
    <t>CF1762</t>
  </si>
  <si>
    <t xml:space="preserve">06.020.0933-0      </t>
  </si>
  <si>
    <t xml:space="preserve">MONTAGEM DE JUNTA DRESSER COM ANCORAGENS(HARNESS),EXCLUSIVE A PECA,COM DIAMETRO DE 1200MM. CUSTO POR PECA  </t>
  </si>
  <si>
    <t>CF1763</t>
  </si>
  <si>
    <t xml:space="preserve">06.020.0934-0      </t>
  </si>
  <si>
    <t xml:space="preserve">MONTAGEM DE JUNTA DRESSER COM ANCORAGENS(HARNESS),EXCLUSIVE A PECA,COM DIAMETRO DE 1300MM. CUSTO POR PECA  </t>
  </si>
  <si>
    <t>CF1764</t>
  </si>
  <si>
    <t xml:space="preserve">06.020.0935-0      </t>
  </si>
  <si>
    <t xml:space="preserve">MONTAGEM DE JUNTA DRESSER COM ANCORAGENS(HARNESS),EXCLUSIVE A PECA,COM DIAMETRO DE 1500MM. CUSTO POR PECA  </t>
  </si>
  <si>
    <t>CF1765</t>
  </si>
  <si>
    <t xml:space="preserve">06.020.0937-0      </t>
  </si>
  <si>
    <t xml:space="preserve">MONTAGEM DE JUNTA DRESSER COM ANCORAGENS(HARNESS),EXCLUSIVE A PECA,COM DIAMETRO DE 2000MM. CUSTO POR PECA  </t>
  </si>
  <si>
    <t>CF1766</t>
  </si>
  <si>
    <t xml:space="preserve">06.020.0938-0      </t>
  </si>
  <si>
    <t xml:space="preserve">MONTAGEM DE JUNTA DRESSER COM ANCORAGENS(HARNESS),EXCLUSIVE A PECA,COM DIAMETRO DE 2500MM. CUSTO POR PECA  </t>
  </si>
  <si>
    <t>CF1836</t>
  </si>
  <si>
    <t xml:space="preserve">06.061.0170-0      </t>
  </si>
  <si>
    <t xml:space="preserve">SELIM CERAMICO PARA LIGACAO DE ESGOTOS,DE 150MMX100MM,INCLUSIVE ARGAMASSA DE CIMENTO E AREIA NO TRACO 1:4.FORNECIMENTO EASSENTAMENTO  </t>
  </si>
  <si>
    <t>CF1837</t>
  </si>
  <si>
    <t xml:space="preserve">06.061.0171-0      </t>
  </si>
  <si>
    <t xml:space="preserve">SELIM CERAMICO PARA LIGACAO DE ESGOTOS,DE 200MMX100MM,INCLUSIVE ARGAMASSA DE CIMENTO E AREIA NO TRACO 1:4.FORNECIMENTO EASSENTAMENTO  </t>
  </si>
  <si>
    <t>CF1838</t>
  </si>
  <si>
    <t xml:space="preserve">06.061.0172-0      </t>
  </si>
  <si>
    <t xml:space="preserve">SELIM CERAMICO PARA LIGACAO DE ESGOTOS,DE 200MMX150MM,INCLUSIVE ARGAMASSA DE CIMENTO E AREIA NO TRACO 1:4.FORNECIMENTO EASSENTAMENTO  </t>
  </si>
  <si>
    <t>CF1839</t>
  </si>
  <si>
    <t xml:space="preserve">06.061.0173-0      </t>
  </si>
  <si>
    <t xml:space="preserve">SELIM CERAMICO PARA LIGACAO DE ESGOTOS,DE 250MMX100MM,INCLUSIVE ARGAMASSA DE CIMENTO E AREIA NO TRACO 1:4.FORNECIMENTO EASSENTAMENTO  </t>
  </si>
  <si>
    <t>CF1840</t>
  </si>
  <si>
    <t xml:space="preserve">06.061.0174-0      </t>
  </si>
  <si>
    <t xml:space="preserve">SELIM CERAMICO PARA LIGACAO DE ESGOTOS,DE 250MMX150MM,INCLUSIVE ARGAMASSA DE CIMENTO E AREIA NO TRACO 1:4.FORNECIMENTO EASSENTAMENTO  </t>
  </si>
  <si>
    <t>CF1841</t>
  </si>
  <si>
    <t xml:space="preserve">06.061.0176-0      </t>
  </si>
  <si>
    <t xml:space="preserve">SELIM CERAMICO PARA LIGACAO DE ESGOTOS,DE 300MMX100MM,INCLUSIVE ARGAMASSA DE CIMENTO E AREIA NO TRACO 1:4.FORNECIMENTO EASSENTAMENTO  </t>
  </si>
  <si>
    <t>CF1842</t>
  </si>
  <si>
    <t xml:space="preserve">06.061.0177-0      </t>
  </si>
  <si>
    <t xml:space="preserve">SELIM CERAMICO PARA LIGACAO DE ESGOTOS,DE 300MMX150MM,INCLUSIVE ARGAMASSA DE CIMENTO E AREIA NO TRACO 1:4.FORNECIMENTO EASSENTAMENTO  </t>
  </si>
  <si>
    <t>CF1844</t>
  </si>
  <si>
    <t xml:space="preserve">06.063.0012-0      </t>
  </si>
  <si>
    <t xml:space="preserve">TUBO DE CONCRETO ARMADO PARA CRAVACAO COM PONTA,BOLSA E JUNTA ELASTICA,CONFORME ABNT NBR 15.319,DN=400MM.FORNECIMENTO  </t>
  </si>
  <si>
    <t>CF1845</t>
  </si>
  <si>
    <t xml:space="preserve">06.063.0013-0      </t>
  </si>
  <si>
    <t xml:space="preserve">TUBO DE CONCRETO ARMADO PARA CRAVACAO COM PONTA,BOLSA E JUNTA ELASTICA,CONFORME ABNT NBR 15.319,DN=500MM.FORNECIMENTO  </t>
  </si>
  <si>
    <t>CF1846</t>
  </si>
  <si>
    <t xml:space="preserve">06.063.0014-0      </t>
  </si>
  <si>
    <t xml:space="preserve">TUBO DE CONCRETO ARMADO PARA CRAVACAO COM PONTA,BOLSA E JUNTA ELASTICA,CONFORME ABNT NBR 15.319,DN=600MM.FORNECIMENTO  </t>
  </si>
  <si>
    <t>CF1847</t>
  </si>
  <si>
    <t xml:space="preserve">06.063.0015-0      </t>
  </si>
  <si>
    <t xml:space="preserve">TUBO DE CONCRETO ARMADO PARA CRAVACAO COM PONTA,BOLSA E JUNTA ELASTICA,CONFORME ABNT NBR 15.319,DN=700MM.FORNECIMENTO  </t>
  </si>
  <si>
    <t>CF1848</t>
  </si>
  <si>
    <t xml:space="preserve">06.063.0016-0      </t>
  </si>
  <si>
    <t xml:space="preserve">TUBO DE CONCRETO ARMADO PARA CRAVACAO COM PONTA,BOLSA E JUNTA ELASTICA,CONFORME ABNT NBR 15.319,DN=800MM.FORNECIMENTO  </t>
  </si>
  <si>
    <t>CF1849</t>
  </si>
  <si>
    <t xml:space="preserve">06.063.0017-0      </t>
  </si>
  <si>
    <t xml:space="preserve">TUBO DE CONCRETO ARMADO PARA CRAVACAO COM PONTA,BOLSA E JUNTA ELASTICA,CONFORME ABNT NBR 15.319,DN=900MM.FORNECIMENTO  </t>
  </si>
  <si>
    <t>CF1850</t>
  </si>
  <si>
    <t xml:space="preserve">06.063.0018-0      </t>
  </si>
  <si>
    <t xml:space="preserve">TUBO DE CONCRETO ARMADO PARA CRAVACAO COM PONTA,BOLSA E JUNTA ELASTICA,CONFORME ABNT NBR 15.319,DN=1000MM.FORNECIMENT  </t>
  </si>
  <si>
    <t>CF1851</t>
  </si>
  <si>
    <t xml:space="preserve">06.063.0019-0      </t>
  </si>
  <si>
    <t xml:space="preserve">TUBO DE CONCRETO ARMADO PARA CRAVACAO COM PONTA,BOLSA E JUNTA ELASTICA,CONFORME NBR 15.319/06,DN=1200MM.FORNECIMEN TO  </t>
  </si>
  <si>
    <t>CF1852</t>
  </si>
  <si>
    <t xml:space="preserve">06.063.0021-0      </t>
  </si>
  <si>
    <t xml:space="preserve">TUBO DE CONCRETO ARMADO PARA CRAVACAO COM PONTA,BOLSA E JUNTA ELASTICA,CONFORME ABNT NBR 15.319,DN=1500MM.FORNECIMENT  </t>
  </si>
  <si>
    <t>CF1853</t>
  </si>
  <si>
    <t xml:space="preserve">06.063.0023-0      </t>
  </si>
  <si>
    <t xml:space="preserve">TUBO DE CONCRETO ARMADO PARA CRAVACAO COM PONTA,BOLSA E JUNTA ELASTICA,CONFORME ABNT NBR 15.319,DN=2000MM.FORNECIMENT  </t>
  </si>
  <si>
    <t>CF1855</t>
  </si>
  <si>
    <t xml:space="preserve">06.069.0005-0      </t>
  </si>
  <si>
    <t xml:space="preserve">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  </t>
  </si>
  <si>
    <t>CF1856</t>
  </si>
  <si>
    <t xml:space="preserve">06.069.0006-0      </t>
  </si>
  <si>
    <t xml:space="preserve">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  </t>
  </si>
  <si>
    <t>CF1857</t>
  </si>
  <si>
    <t xml:space="preserve">06.069.0008-0      </t>
  </si>
  <si>
    <t xml:space="preserve">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  </t>
  </si>
  <si>
    <t>CF1858</t>
  </si>
  <si>
    <t xml:space="preserve">06.069.0009-0      </t>
  </si>
  <si>
    <t xml:space="preserve">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  </t>
  </si>
  <si>
    <t>CF1859</t>
  </si>
  <si>
    <t xml:space="preserve">06.069.0100-0      </t>
  </si>
  <si>
    <t xml:space="preserve">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 OES E KIT VEDACAO  </t>
  </si>
  <si>
    <t>CF1860</t>
  </si>
  <si>
    <t xml:space="preserve">06.069.0101-0      </t>
  </si>
  <si>
    <t xml:space="preserve">DUTO CORRUGADO HELICOIDAL,NA COR PRETA,LINHA DUPLA,DE POLIETILENO DE ALTA DENSIDADE(PEAD),P/PROTECAO DE CONDUTORES ELETR.EM INSTAL.SUBTERRANEAS,DIAM.NOMIN AL 1 1/4",SENDO DIAM.INT.31,5MM,FORNECIDO C/2 TAMPOES NAS EXTREMIDADES,FITA DE AVISO"PERIGO"C/FIO GUIA DE ACO GALV.REVEST.PVC,CONFORME ABNT NBR13897 E 13898,LANC.DIR.SOLO,INCL.CONEX OES E KIT VEDACAO  </t>
  </si>
  <si>
    <t>CF1861</t>
  </si>
  <si>
    <t xml:space="preserve">06.069.0105-0      </t>
  </si>
  <si>
    <t xml:space="preserve">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 E KIT VED.  </t>
  </si>
  <si>
    <t>CF1862</t>
  </si>
  <si>
    <t xml:space="preserve">06.069.0106-0      </t>
  </si>
  <si>
    <t xml:space="preserve">DUTO CORRUGADO HELICOIDAL,NA COR PRETA,LINHA DUPLA,DE POLIETILENO DE ALTA DENSIDADE(PEAD),P/PROTECAO DE CONDUTORES ELETRICOS EM INSTAL.SUBTERRANEAS,DIAM.NOMIN AL 1.1/2",SENDO DIAM.INTERNO 43,0MM,FORNECIDO C/2 TAMPOES NAS EXTREMIDADES,FITA DE AVISO"PERIGO" C/FIO GUIA DE ACO GALV.REVEST.PVC,CONFORME ABNT NBR 13897 E 13898,LANC.DIR.SOLO,INCL.CONEX OES E KIT VED.  </t>
  </si>
  <si>
    <t>CF1863</t>
  </si>
  <si>
    <t xml:space="preserve">06.069.0110-0      </t>
  </si>
  <si>
    <t xml:space="preserve">DUTO CORRUGADO HELICOIDAL,NA COR PRETA,SINGELO,DE POLIETILENO DE ALTA DENSIDADE(PEAD),P/PROTECAO DE CONDUTORES ELETRICOSEM INSTAL.SUBTERRANEAS,DIAM.NOMIN AL 2",SENDO O DIAM.INT. 50,8MM,FORNECIDO C/2 TAMPOES NAS EXTREMIDADES,FITA DE AVISO "PERIGO" C/FIO GUIA DE ACO GALV.REVEST.PVC,CONFORME ABNT NBR 13897 E 13898,LANC.DIR.SOLO,INCLUSIVE CONEXOES E KIT VEDACAO  </t>
  </si>
  <si>
    <t>CF1864</t>
  </si>
  <si>
    <t xml:space="preserve">06.069.0115-0      </t>
  </si>
  <si>
    <t xml:space="preserve">DUTO CORRUGADO HELICOIDAL,NA COR PRETA,LINHA DUPLA,DE POLIETILENO DE ALTA DENSIDADE(PEAD),P/PROTECAO DE CONDUTORES ELETRICOS EM INSTAL.SUBTERRANEAS,DIAM.NOMIN AL 2",SENDO DIAM.INT.50,8MM,FORNECIDO C/2 TAMPOES NAS EXTREMIDADES,FITA DE AVISO"PERIGO" C/FIO GUIA DE ACO GALV.REVEST.PVC,CONFORME ABNT NBR13897 E 13898,LANC.DIR.SOLO,INCL.CONEX OES E KIT VEDACAO  </t>
  </si>
  <si>
    <t>CF1865</t>
  </si>
  <si>
    <t xml:space="preserve">06.069.0120-0      </t>
  </si>
  <si>
    <t xml:space="preserve">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 OES E KIT VEDACAO  </t>
  </si>
  <si>
    <t>CF1866</t>
  </si>
  <si>
    <t xml:space="preserve">06.069.0125-0      </t>
  </si>
  <si>
    <t xml:space="preserve">DUTO CORRUGADO HELICOIDAL,NA COR PRETA,LINHA DUPLA,DE POLIETILENO DE ALTA DENSIDADE(PEAD),P/PROTECAO DE CONDUTORES ELETRICOS EM INSTAL.SUBTERRANEAS,DIAM.NOMIN AL 3",SENDO DIAM.INT.75MM,FORNECIDO C/2 TAMPOES NAS EXTREMIDADES,FITA DE AVISO "PERIGO" C/FIO GUIA DE ACO GALV.REVEST.PVC,CONFORME ABNT NBR 13897 E 13898,LANC.DIR.SOLO,INCLUSIVE CONEXOES E KIT VEDACAO  </t>
  </si>
  <si>
    <t>CF1867</t>
  </si>
  <si>
    <t xml:space="preserve">06.069.0130-0      </t>
  </si>
  <si>
    <t xml:space="preserve">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 OES E KIT VEDAC.  </t>
  </si>
  <si>
    <t>CF1868</t>
  </si>
  <si>
    <t xml:space="preserve">06.069.0135-0      </t>
  </si>
  <si>
    <t xml:space="preserve">DUTO CORRUGADO HELICOIDAL,NA COR PRETA,LINHA DUPLA,DE POLIETILENO DE ALTA DENSIDADE(PEAD),P/PROTECAO DE CONDUTORES ELETRICOS EM INSTAL.SUBTERRANEAS,DIAM.NOMIN AL 4",SENDO DIAM.INT.102MM,FORNECIDO C/2 TAMPOES NAS EXTREMIDADES,FITA DE AVISO "PERIGO" C/FIO GUIA DE ACO GALV.REVEST.PVC,CONFORME ABNT NBR13897 E 13898,LANC.DIR.SOLO,INCL.CONEX OES E KIT VEDACAO  </t>
  </si>
  <si>
    <t>CF1869</t>
  </si>
  <si>
    <t xml:space="preserve">06.069.0140-0      </t>
  </si>
  <si>
    <t xml:space="preserve">DUTO CORRUGADO HELICOIDAL,NA COR PRETA,SINGELO,DE POLIETILENO DE ALTA DENSIDADE(PEAD),P/PROTECAO DE CONDUTORES ELETRICOSEM INSTAL.SUBTERRANEAS,DIAM.NOMIN AL 5",SENDO DIAM.INT.128,8MM,FORNECIDO C/2 TAMPOES NAS EXTREMIDADES,FITA DE AVISO "PERIGO" C/FIO GUIA DE ACO GALV.REVEST.PVC,CONFORME ABNT NBR 13897 E 13898,LANC.DIR.SOLO,INCLUSIVE CONEXOES E KIT VEDACAO  </t>
  </si>
  <si>
    <t>CF1870</t>
  </si>
  <si>
    <t xml:space="preserve">06.069.0145-0      </t>
  </si>
  <si>
    <t xml:space="preserve">DUTO CORRUGADO HELICOIDAL,NA COR PRETA,LINHA DUPLA,DE POLIETILENO DE ALTA DENSIDADE(PEAD),P/PROTECAO DE CONDUTORES ELETRICOS EM INSTAL.SUBTERRANEAS,DIAM.NOMIN AL 5",SENDO DIAM.INT.128,8MM,FORNECIDO C/2 TAMPOES NAS EXTREMIDADES,FITA DE AVISO"PERIGO" C/FIO GUIA DE ACO GALV.REVEST.PVC,CONFORME ABNT NBR 13897 E 13898,LANC.DIR.SOLO,INCL.CONEX OES E KIT VEDACAO  </t>
  </si>
  <si>
    <t>CF1871</t>
  </si>
  <si>
    <t xml:space="preserve">06.069.0150-0      </t>
  </si>
  <si>
    <t xml:space="preserve">DUTO CORRUGADO HELICOIDAL,NA COR PRETA,SINGELO,DE POLIETILENO DE ALTA DENSIDADE(PEAD),P/PROTECAO DE CONDUTORES ELETRICOSEM INSTAL.SUBTERRANEAS,DIAM.NOMIN AL 6",SENDO DIAM.INT. 155,6MM,FORNECIDO C/2 TAMPOES NAS EXTREMIDADES,FITA DE AVISO "PERIGO" C/FIO GUIA DE ACO GALV.REVEST.PVC,CONFORME ABNT NBR 13897 E 13898,LANC.DIR.SOLO,INCLUSIVE CONEXOES E KIT VEDACAO  </t>
  </si>
  <si>
    <t>CF1872</t>
  </si>
  <si>
    <t xml:space="preserve">06.069.0155-0      </t>
  </si>
  <si>
    <t xml:space="preserve">DUTO CORRUGADO HELICOIDAL,NA COR PRETA,LINHA DUPLA,DE POLIETILENO DE ALTA DENSIDADE(PEAD),P/PROTECAO DE CONDUTORES ELETRICOS EM INSTAL.SUBTERRANEAS,DIAM.NOMIN AL 6",SENDO DIAM.INT.155,6MM,FORNECIDO C/2 TAMPOES NAS EXTREMIDADES,FITA DE AVISO"PERIGO" C/FIO GUIA DE ACO GALV.REVEST.PVC,CONFORME ABNT NBR 13897 E 13898,LANC.DIR.SOLO,INCL.CONEX OES E KIT VEDACAO  </t>
  </si>
  <si>
    <t>CF1873</t>
  </si>
  <si>
    <t xml:space="preserve">06.069.0160-0      </t>
  </si>
  <si>
    <t xml:space="preserve">DUTO CORRUGADO HELICOIDAL,NA COR PRETA,SINGELO,DE POLIETILENO DE ALTA DENSIDADE(PEAD),P/PROTECAO DE CONDUTORES ELETRICOSEM INSTAL.SUBTERRANEAS,DIAM.NOMIN AL 8",SENDO DIAM.INT. 206MM,FORNECIDO C/2 TAMPOES NAS EXTREMIDADES,FITA DE AVISO "PERIGO" COM FIO GUIA DE ACO GALV.REVEST.PVC,CONFORME ABNT NBR 13897 E 13898,LANC.DIR.SOLO,INCLUSIVE CONEXOES E KIT VEDACAO  </t>
  </si>
  <si>
    <t>CF1874</t>
  </si>
  <si>
    <t xml:space="preserve">06.069.0165-0      </t>
  </si>
  <si>
    <t xml:space="preserve">DUTO CORRUGADO HELICOIDAL,NA COR PRETA,LINHA DUPLA,DE POLIETILENO DE ALTA DENSIDADE(PEAD),P/PROTECAO DE CONDUTORES ELETRICOS EM INSTAL.SUBTERRANEAS,DIAM.NOMIN AL 8",SENDO DIAM.INT.206MM,FORNECIDO C/2 TAMPOES NAS EXTREMIDADES,FITA DE AVISO "PERIGO" C/FIO GUIA DE ACO GALV.REVEST,PVC,CONFORME ABNT NBR13897 E 13898,LANC.DIR.SOLO,INCLUSIVE CONEXOES E KIT VEDACAO  </t>
  </si>
  <si>
    <t>CF1875</t>
  </si>
  <si>
    <t xml:space="preserve">06.085.0030-0      </t>
  </si>
  <si>
    <t xml:space="preserve">CAMADA DE BRITA N°2 PARA PROTECAO TERMICA DE IMPERMEABILIZACAO DE LAJES  </t>
  </si>
  <si>
    <t>CF1876</t>
  </si>
  <si>
    <t xml:space="preserve">06.085.0035-0      </t>
  </si>
  <si>
    <t xml:space="preserve">CAMADA DE ARGILA EXPANDIDA PARA PROTECAO TERMICA DE IMPERMEABILIZACAO DE LAJES  </t>
  </si>
  <si>
    <t>CF1877</t>
  </si>
  <si>
    <t xml:space="preserve">06.085.0065-0      </t>
  </si>
  <si>
    <t xml:space="preserve">CAMADA DE BRITA N°4 PARA FILTRO BIOLOGICO  </t>
  </si>
  <si>
    <t>CF1878</t>
  </si>
  <si>
    <t xml:space="preserve">06.085.0070-0      </t>
  </si>
  <si>
    <t xml:space="preserve">CAMADA DE PEDREGULHO PARA FILTROS DE TRATAMENTO DE AGUA COM GRANULOMETRIA DE 1/8" A 3/8"  </t>
  </si>
  <si>
    <t>CF1879</t>
  </si>
  <si>
    <t xml:space="preserve">06.085.0072-0      </t>
  </si>
  <si>
    <t xml:space="preserve">CAMADA DE PEDREGULHO PARA FILTROS DE TRATAMENTO DE AGUA COM GRANULOMETRIA DE 3/8" A 3/4"  </t>
  </si>
  <si>
    <t>CF1880</t>
  </si>
  <si>
    <t xml:space="preserve">06.085.0074-0      </t>
  </si>
  <si>
    <t xml:space="preserve">CAMADA DE PEDREGULHO PARA FILTROS DE TRATAMENTO DE AGUA COM GRANULOMETRIA DE 3/4" A 1.1/2"  </t>
  </si>
  <si>
    <t>CF1882</t>
  </si>
  <si>
    <t xml:space="preserve">06.095.0013-0      </t>
  </si>
  <si>
    <t xml:space="preserve">GEOMEMBRANA EM PEAD,ESPESSURA DE 0,8MM,LISA,SISTEMA IMPERMEABILIZANTE,APLICACAO EM CONTENCAO DE FLUIDOS E RESIDUOS,CONFORME ABNT NBR 16.199,INCLUSIVE SOLDA POR TERMOFUSAO,ABRACADEIRAS,INSERT ES,CONEXOES E DEMAIS ACESSORIOS.FORNECIMENTO E COLOCACAO  </t>
  </si>
  <si>
    <t>CF1883</t>
  </si>
  <si>
    <t xml:space="preserve">06.095.0015-0      </t>
  </si>
  <si>
    <t xml:space="preserve">GEOMEMBRANA EM PEAD,ESPESSURA DE 1,0MM,LISA,SISTEMA IMPERMEABILIZANTE,APLICACAO EM CONTENCAO DE FLUIDOS E RESIDUOS,CONFORME ABNT NBR 16.199,INCLUSIVE SOLDA POR TERMOFUSAO,ABRACADEIRAS,INSERT ES,CONEXOES E DEMAIS ACESSORIOS.FORNECIMENTO E COLOCACAO  </t>
  </si>
  <si>
    <t>CF1884</t>
  </si>
  <si>
    <t xml:space="preserve">06.095.0018-0      </t>
  </si>
  <si>
    <t xml:space="preserve">GEOMEMBRANA EM PEAD,ESPESSURA DE 1,5MM,LISA,SISTEMA IMPERMEABILIZANTE,APLICACAO EM CONTENCAO DE FLUIDOS E RESIDUOS,CONFORME ABNT NBR 16.199,INCLUSIVE SOLDA POR TERMOFUSAO,ABRACADEIRAS,INSERT ES,CONEXOES E DEMAIS ACESSORIOS.FORNECIMENTO E COLOCACAO  </t>
  </si>
  <si>
    <t>CF1885</t>
  </si>
  <si>
    <t xml:space="preserve">06.095.0020-0      </t>
  </si>
  <si>
    <t xml:space="preserve">GEOMEMBRANA EM PEAD,ESPESSURA DE 2,0MM,LISA,SISTEMA IMPERMEABILIZANTE,APLICACAO EM CONTENCAO DE FLUIDOS E RESIDUOS,CONFORME ABNT NBR 16.199,INCLUSIVE SOLDA POR TERMOFUSAO,ABRACADEIRAS,INSERT ES,CONEXOES E DEMAIS ACESSORIOS.FORNECIMENTO E COLOCACAO  </t>
  </si>
  <si>
    <t>CF1886</t>
  </si>
  <si>
    <t xml:space="preserve">06.095.0022-0      </t>
  </si>
  <si>
    <t xml:space="preserve">GEOMEMBRANA EM PEAD,ESPESSURA DE 2,5MM,LISA,SISTEMA IMPERMEABILIZANTE,APLICACAO EM CONTENCAO DE FLUIDOS E RESIDUOS,CONFORME ABNT NBR 16.199,INCLUSIVE SOLDA POR TERMOFUSAO,ABRACADEIRAS,INSERT ES,CONEXOES E DEMAIS ACESSORIOS.FORNECIMENTO E COLOCACAO  </t>
  </si>
  <si>
    <t>CF1887</t>
  </si>
  <si>
    <t xml:space="preserve">06.095.0025-0      </t>
  </si>
  <si>
    <t xml:space="preserve">GEOMEMBRANA EM PEAD,ESPESSURA DE 1,0MM,TEXTURIZADA,SISTEMA IMPERMEABILIZANTE,APLICACAO EM CONTENCAO DE FLUIDOS E RESIDUOS,CONFORME ABNT NBR 16.199,INCLUSIVE SOLDA POR TERMOFUSAO,ABRACADEIRAS,INSERT ES,CONEXOES E DEMAIS ACESSORIOS.FORNECIMENTO E COLOCACAO  </t>
  </si>
  <si>
    <t>CF1888</t>
  </si>
  <si>
    <t xml:space="preserve">06.095.0028-0      </t>
  </si>
  <si>
    <t xml:space="preserve">GEOMEMBRANA EM PEAD,ESPESSURA DE 1,5MM,TEXTURIZADA,SISTEMA IMPERMEABILIZANTE,APLICACAO EM CONTENCAO DE FLUIDOS E RESIDUOS,CONFORME ABNT NBR 16.199,INCLUSIVE SOLDA POR TERMOFUSAO,ABRACADEIRAS,INSERT ES,CONEXOES E DEMAIS ACESSORIOS.FORNECIMENTO E COLOCACAO  </t>
  </si>
  <si>
    <t>CF1889</t>
  </si>
  <si>
    <t xml:space="preserve">06.095.0030-0      </t>
  </si>
  <si>
    <t xml:space="preserve">GEOMEMBRANA EM PEAD,ESPESSURA DE 2,0MM,TEXTURIZADA,SISTEMA IMPERMEABILIZANTE,APLICACAO EM CONTENCAO DE FLUIDOS E RESIDUOS,CONFORME ABNT NBR 16.199,INCLUSIVE SOLDA POR TERMOFUSAO,ABRACADEIRAS,INSERT ES,CONEXOES E DEMAIS ACESSORIOS.FORNECIMENTO E COLOCACAO  </t>
  </si>
  <si>
    <t>CF1890</t>
  </si>
  <si>
    <t xml:space="preserve">06.100.0056-0      </t>
  </si>
  <si>
    <t xml:space="preserve">MANTA GEOTEXTIL NAO TECIDO DE POLIESTER LARGURA 2,30M COM RESISTENCIA A TRACAO A FAIXA LARGA NA RUPTURA DE 8KN/M E AO PUNCIONAMENTO DE 280N.FORNECIMENTO E COLOCACAO  </t>
  </si>
  <si>
    <t>CF1891</t>
  </si>
  <si>
    <t xml:space="preserve">06.100.0058-0      </t>
  </si>
  <si>
    <t xml:space="preserve">MANTA GEOTEXTIL NAO TECIDO DE POLIESTER LARGURA 2,30M COM RESISTENCIA A TRACAO A FAIXA LARGA NA RUPTURA DE 10KN/M E AO PUNCIONAMENTO DE 380N.FORNECIMENTO E COLOCACAO  </t>
  </si>
  <si>
    <t>CF1892</t>
  </si>
  <si>
    <t xml:space="preserve">06.100.0060-0      </t>
  </si>
  <si>
    <t xml:space="preserve">MANTA GEOTEXTIL NAO TECIDO DE POLIESTER,LARGURA 2,30M COM RESISTENCIA A TRACAO A FAIXA LARGA NA RUPTURA DE 16KN/M E AO PUNCIONAMENTO DE 550N.FORNECIMENTO E COLOCACAO  </t>
  </si>
  <si>
    <t>CF1893</t>
  </si>
  <si>
    <t xml:space="preserve">06.100.0062-0      </t>
  </si>
  <si>
    <t xml:space="preserve">MANTA GEOTEXTIL NAO TECIDO DE POLIESTER,LARGURA 2,30M COM RESISTENCIA A TRACAO A FAIXA LARGA NA RUPTURA DE 21KN/M E AO PUNCIONAMENTO DE 700N.FORNECIMENTO E COLOCACAO  </t>
  </si>
  <si>
    <t>CF1894</t>
  </si>
  <si>
    <t xml:space="preserve">06.100.0064-0      </t>
  </si>
  <si>
    <t xml:space="preserve">MANTA GEOTEXTIL NAO TECIDO DE POLIESTER,LARGURA 2,30M COM RESISTENCIA A TRACAO A FAIXA LARGA NA RUPTURA DE 31KN/M E AO PUNCIONAMENTO DE 1000N.FORNECIMENTO E COLOCACAO  </t>
  </si>
  <si>
    <t>CF1895</t>
  </si>
  <si>
    <t xml:space="preserve">06.100.0068-0      </t>
  </si>
  <si>
    <t xml:space="preserve">VEU DE POLIESTER NAO TECIDO.FORNECIMENTO E COLOCACAO  </t>
  </si>
  <si>
    <t>CF1896</t>
  </si>
  <si>
    <t xml:space="preserve">06.100.0079-0      </t>
  </si>
  <si>
    <t xml:space="preserve">GEOGRELHA TECIDA DE POLIESTER REVESTIDA COM PVC,RESISTENCIA LONGITUDINAL A TRACAO DE 35KN/M E RESISTENCIA TRANSVERSAL DE20KN/M.FORNECIMENTO E COLOCACAO  </t>
  </si>
  <si>
    <t>CF1897</t>
  </si>
  <si>
    <t xml:space="preserve">06.100.0082-0      </t>
  </si>
  <si>
    <t xml:space="preserve">GEOGRELHA TECIDA DE POLIESTER REVESTIDA COM PVC,RESISTENCIA LONGITUDINAL A TRACAO DE 55KN/M E RESISTENCIA TRANVERSAL DE30KN/M.FORNECIMENTO E COLOCACAO  </t>
  </si>
  <si>
    <t>CF1898</t>
  </si>
  <si>
    <t xml:space="preserve">06.100.0087-0      </t>
  </si>
  <si>
    <t xml:space="preserve">GEOGRELHA TECIDA DE POLIESTER REVESTIDA COM PVC,RESISTENCIA LONGITUDINAL A TRACAO DE 80KN/M E RESISTENCIA TRANSVERSAL DE30KN/M.FORNECIMENTO E COLOCACAO  </t>
  </si>
  <si>
    <t>CF1899</t>
  </si>
  <si>
    <t xml:space="preserve">06.100.0092-0      </t>
  </si>
  <si>
    <t xml:space="preserve">GEOGRELHA TECIDA DE POLIESTER REVESTIDA COM PVC,RESISTENCIA LONGITUDINAL A TRACAO DE 110KN/M E RESISTENCIA TRANSVERSAL DE 30KN/M.FORNECIMENTO E COLOCACAO  </t>
  </si>
  <si>
    <t>CF1900</t>
  </si>
  <si>
    <t xml:space="preserve">06.100.0130-0      </t>
  </si>
  <si>
    <t xml:space="preserve">GEOGRELHA TECIDA DE PVA(POLI ALCOOL VINILICO) COM MODULO DE RIGIDEZ DE 700KN/M A 5% DE DEFORMACAO. FORNECIMENTO E COLOCACAO  </t>
  </si>
  <si>
    <t>CF1901</t>
  </si>
  <si>
    <t xml:space="preserve">06.100.0132-0      </t>
  </si>
  <si>
    <t xml:space="preserve">GEOGRELHA TECIDA DE PVA(POLI ALCOOL VINILICO) COM MODULO DE RIGIDEZ DE 1000 KN/M A 5% DE DEFORMACAO. FORNECIMENTO E COLOCACAO  </t>
  </si>
  <si>
    <t>CF1902</t>
  </si>
  <si>
    <t xml:space="preserve">06.100.0134-0      </t>
  </si>
  <si>
    <t xml:space="preserve">GEOGRELHA TECIDA DE PVA(POLI ALCOOL VINILICO) COM MODULO DE RIGIDEZ DE 1600KN/M A 5% DE DEFORMACAO. FORNECIMENTO E COLOCACAO  </t>
  </si>
  <si>
    <t>CF1903</t>
  </si>
  <si>
    <t xml:space="preserve">06.100.0136-0      </t>
  </si>
  <si>
    <t xml:space="preserve">GEOGRELHA TECIDA DE PVA (POLI ALCOOL VINILICO) COM MODULO DE RIGIDEZ DE 2200KN/M A 5% DE DEFORMACAO. FORNECIMENTO E COLOCACAO  </t>
  </si>
  <si>
    <t>CF1904</t>
  </si>
  <si>
    <t xml:space="preserve">06.100.0138-0      </t>
  </si>
  <si>
    <t xml:space="preserve">GEOGRELHA TECIDA DE PVA (POLI ALCOOL VINILICO) COM MODULO DE RIGIDEZ DE 3000KN/M A 5% DE DEFORMACAO. FORNECIMENTO E COLOCACAO  </t>
  </si>
  <si>
    <t>CF1905</t>
  </si>
  <si>
    <t xml:space="preserve">06.100.0140-0      </t>
  </si>
  <si>
    <t xml:space="preserve">GEOGRELHA TECIDA DE PVA (POLI ALCOOL VINILICO) COM MODULO DE RIGIDEZ DE 4000KN/M A 5% DE DEFORMACAO. FORNECIMENTO E COLOCACAO  </t>
  </si>
  <si>
    <t>CF1906</t>
  </si>
  <si>
    <t xml:space="preserve">06.100.0142-0      </t>
  </si>
  <si>
    <t xml:space="preserve">GEOGRELHA TECIDA DE PVA (POLI ALCOOL VINILICO) COM MODULO DE RIGIDEZ DE 6000KN/M A 5% DE DEFORMACAO. FORNECIMENTO E COLOCACAO  </t>
  </si>
  <si>
    <t>CF1907</t>
  </si>
  <si>
    <t xml:space="preserve">06.100.0144-0      </t>
  </si>
  <si>
    <t xml:space="preserve">GEOGRELHA TECIDA DE PVA (POLI ALCOOL VINILICO) COM MODULO DE RIGIDEZ DE 8000KN/M A 5% DE DEFORMACAO. FORNECIMENTO E COLOCACAO  </t>
  </si>
  <si>
    <t>CF1908</t>
  </si>
  <si>
    <t xml:space="preserve">06.100.0148-0      </t>
  </si>
  <si>
    <t xml:space="preserve">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  </t>
  </si>
  <si>
    <t>CF1909</t>
  </si>
  <si>
    <t xml:space="preserve">06.100.0187-0      </t>
  </si>
  <si>
    <t xml:space="preserve">GEOCOMPOSTO PARA DRENAGEM EM POLIETILENO DE ALTA DENSIDADE COM REVESTIMENTO EM GEOTEXTIL NAO TECIDO DE POLIESTER EM UM DOS LADOS EM FILAMENTOS CONTINUO COM RESISTENCIA A COMPRESSAODE 320KPA LARGURA 2,OM.FORNECIMENTO E COLOCACAO  </t>
  </si>
  <si>
    <t>CF1910</t>
  </si>
  <si>
    <t xml:space="preserve">06.106.0011-0      </t>
  </si>
  <si>
    <t xml:space="preserve">CRAVACAO HORIZONTAL,A MACACO HIDRAULICO,DE TUBO DE CHAPA DE ACO DE 1/2",DIAMETRO DE 1,00M,EM TRECHOS SOLDADOS,P/EXECUCAODE TUNEL DESTINAD.A RECEBER TUBULAC.SUBTERR.,PARTINDO DO INTERIOR DO POCO DE SERV.,INCL.SERVICOS MANUAIS DE ESCAV.INTERIOR DO TUNEL EM TERRA E REMOCAO DO MATERIAL ESCAVADO ATE O NIVEL DO TERRENO,EXCL.TRANSPORT.,MONT.E DESMONTAGEM DO MACACO  </t>
  </si>
  <si>
    <t>CF1911</t>
  </si>
  <si>
    <t xml:space="preserve">06.106.0012-0      </t>
  </si>
  <si>
    <t xml:space="preserve">CRAVACAO HORIZONTAL,A MACACO HIDRAULICO,DE TUBO DE CHAPA DE ACO DE 1/2",DIAMETRO DE 1,20M,EM TRECHOS SOLDADOS,P/EXECUCAODE TUNEL DESTINAD.A RECEBER TUBULAC.SUBTERR.,PARTINDO DO INTERIOR DO POCO DE SERV.,INCL.SERVICOS MANUAIS DE ESCAV.INTERIOR DO TUNEL EM TERRA E REMOCAO DO MATERIAL ESCAVADO ATE O NIVEL DO TERRENO,EXCL.TRANSPORT.,MONT.E DESMONTAGEM DO MACACO  </t>
  </si>
  <si>
    <t>CF1912</t>
  </si>
  <si>
    <t xml:space="preserve">06.106.0014-0      </t>
  </si>
  <si>
    <t xml:space="preserve">CRAVACAO HORIZONTAL,A MACACO HIDRAULICO,DE TUBO DE CHAPA DE ACO DE 1/2",DIAMETRO DE 1,50M,EM TRECHOS SOLDADOS,P/EXECUCAODE TUNEL DESTINAD.A RECEBER TUBULAC.SUBTERR.,PARTINDO DO INTERIOR DO POCO DE SERV.,INCL.SERVICOS MANUAIS DE ESCAV.INTERIOR DO TUNEL EM TERRA E REMOCAO DO MATERIAL ESCAVADO ATE O NIVEL DO TERRENO,EXCL.TRANSPORT.,MONT.E DESMONTAGEM DO MACACO  </t>
  </si>
  <si>
    <t>CF1913</t>
  </si>
  <si>
    <t xml:space="preserve">06.200.0030-0      </t>
  </si>
  <si>
    <t xml:space="preserve">TUBO DE FERRO FUNDIDO,CENTRIFUGADO,DUCTIL,CL ASSE 25KG, PARA CANALIZACAO DE AGUA,PONTA/BOLSA,REVESTIDO INTERNAMENTE EM POLIETILENO,REVESTIMENTO EXTERNO EM LIGA DE ZINCO E ALUMINIO EEPOXI DE COR AZUL MARINHO,COM DIAMETRO EXTERNO DE 90MM,CONFORME ABNT NBR 7675,12588 E 11827.FORNECIMENTO  </t>
  </si>
  <si>
    <t>CF1914</t>
  </si>
  <si>
    <t xml:space="preserve">06.200.0033-0      </t>
  </si>
  <si>
    <t xml:space="preserve">TUBO DE FERRO FUNDIDO,CENTRIFUGADO,DUCTIL,CL ASSE 25KG, PARA CANALIZACAO DE AGUA,PONTA/BOLSA,REVESTIDO INTERNAMENTE EM POLIETILENO,REVESTIMENTO EXTERNO EM LIGA DE ZINCO E ALUMINIO EEPOXI DE COR AZUL MARINHO,COM DIAMETRO EXTERNO DE 110MM,CONFORME ABNT NBR 7675,12588 E 11827.FORNECIMENTO  </t>
  </si>
  <si>
    <t>CF1915</t>
  </si>
  <si>
    <t xml:space="preserve">06.200.0035-0      </t>
  </si>
  <si>
    <t xml:space="preserve">TUBO DE FERRO FUNDIDO,CENTRIFUGADO,DUCTIL,CL ASSE 25KG, PARA CANALIZACAO DE AGUA,PONTA/BOLSA,REVESTIDO INTERNAMENTE EM POLIETILENO,REVESTIMENTO EXTERNO EM LIGA DE ZINCO E ALUMINIO EEPOXI DE COR AZUL MARINHO,COM DIAMETRO EXTERNO DE 125MM,CONFORME ABNT NBR 7675,12588 E 11827.FORNECIMENTO  </t>
  </si>
  <si>
    <t>CF1916</t>
  </si>
  <si>
    <t xml:space="preserve">06.200.0059-0      </t>
  </si>
  <si>
    <t xml:space="preserve">TUBO DE FERRO FUNDIDO,CENTRIFUGADO,DUCTIL,PA RA CANALIZACOES SOB PRESSAO,CLASSE K-9,PONTA/BOLSA,CONFORME ABNT NBR 7675,REVESTIDO EXTERNAMENTE COM ZINCO METALICO E PINTURA BETUMINOSAE INTERNAMENTE COM ARGAMASSA DE CIMENTO,COM JUNTA ELASTICA,BOLSA MODELO JE2GS,DIAMETRO DE 450MM,CONFORME ABNT NBR 13747.FORNECIMENTO  </t>
  </si>
  <si>
    <t>CF1917</t>
  </si>
  <si>
    <t xml:space="preserve">06.200.0077-0      </t>
  </si>
  <si>
    <t xml:space="preserve">TUBO DE FERRO FUNDIDO CENTRIFUGADO,DUCTIL,PARA CANALIZACOES SOB PRESSAO,CLASSE K-7,CONFORME ABNT NBR 7675,PONTA/BOLSA,REVESTIDO EXTERNAMENTE COM ZINCO METALICO E PINTURA BETUMINOSAE INTERNAMENTE COM ARGAMASSA DE CIMENTO,COM JUNTA ELASTICA,BOLSA MODELO JE2GS CONFORME ABNT NBR 13747,DIAMETRO DE 450MM.FORNECIMENTO  </t>
  </si>
  <si>
    <t>CF1918</t>
  </si>
  <si>
    <t xml:space="preserve">06.200.0090-0      </t>
  </si>
  <si>
    <t xml:space="preserve">TUBO DE FERRO FUNDIDO CENTRIFUGADO DUCTIL,PARA CANALIZACOES 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  </t>
  </si>
  <si>
    <t>CF1919</t>
  </si>
  <si>
    <t xml:space="preserve">06.200.0092-0      </t>
  </si>
  <si>
    <t xml:space="preserve">TUBO DE FERRO FUNDIDO CENTRIFUGADO DUCTIL,PARA CANALIZACOES 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  </t>
  </si>
  <si>
    <t>CF1920</t>
  </si>
  <si>
    <t xml:space="preserve">06.200.0093-0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</si>
  <si>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  </t>
  </si>
  <si>
    <t>CF1921</t>
  </si>
  <si>
    <t xml:space="preserve">06.200.0094-0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</si>
  <si>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  </t>
  </si>
  <si>
    <t>CF1922</t>
  </si>
  <si>
    <t xml:space="preserve">06.200.0095-0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</si>
  <si>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  </t>
  </si>
  <si>
    <t>CF1923</t>
  </si>
  <si>
    <t xml:space="preserve">06.200.0096-0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</si>
  <si>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  </t>
  </si>
  <si>
    <t>CF1924</t>
  </si>
  <si>
    <t xml:space="preserve">06.200.0097-0      </t>
  </si>
  <si>
    <t xml:space="preserve">TUBO DE FERRO FUNDIDO CENTRIFUGADO DUCTIL,PARA CANALIZACOES 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  </t>
  </si>
  <si>
    <t>CF1925</t>
  </si>
  <si>
    <t xml:space="preserve">06.200.0098-0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</si>
  <si>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  </t>
  </si>
  <si>
    <t>CF1926</t>
  </si>
  <si>
    <t xml:space="preserve">06.200.0099-0      </t>
  </si>
  <si>
    <t xml:space="preserve">TUBO DE FERRO FUNDIDO CENTRIFUGADO DUCTIL,PARA CANALIZACOES 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  </t>
  </si>
  <si>
    <t>CF1927</t>
  </si>
  <si>
    <t xml:space="preserve">06.200.0100-0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</si>
  <si>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  </t>
  </si>
  <si>
    <t>CF1928</t>
  </si>
  <si>
    <t xml:space="preserve">06.200.0102-0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</si>
  <si>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  </t>
  </si>
  <si>
    <t>CF1929</t>
  </si>
  <si>
    <t xml:space="preserve">06.200.0104-0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</si>
  <si>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  </t>
  </si>
  <si>
    <t>CF1930</t>
  </si>
  <si>
    <t xml:space="preserve">06.200.0105-0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</si>
  <si>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  </t>
  </si>
  <si>
    <t>CF1931</t>
  </si>
  <si>
    <t xml:space="preserve">06.200.0106-0      </t>
  </si>
  <si>
    <t xml:space="preserve">TUBO DE FERRO FUNDIDO CENTRIFUGADO DUCTIL,PARA CANALIZACOES 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  </t>
  </si>
  <si>
    <t>CF1932</t>
  </si>
  <si>
    <t xml:space="preserve">06.200.0107-0      </t>
  </si>
  <si>
    <t xml:space="preserve">TUBO DE FERRO FUNDIDO CENTRIFUGADO DUCTIL,PARA CANALIZACOES 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  </t>
  </si>
  <si>
    <t>CF1933</t>
  </si>
  <si>
    <t xml:space="preserve">06.200.0108-0      </t>
  </si>
  <si>
    <t xml:space="preserve">TUBO DE FERRO FUNDIDO CENTRIFUGADO DUCTIL,PARA CANALIZACOES 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  </t>
  </si>
  <si>
    <t>CF1934</t>
  </si>
  <si>
    <t xml:space="preserve">06.201.0051-0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</si>
  <si>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  </t>
  </si>
  <si>
    <t>CF1935</t>
  </si>
  <si>
    <t xml:space="preserve">06.201.0052-0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</si>
  <si>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  </t>
  </si>
  <si>
    <t>CF1936</t>
  </si>
  <si>
    <t xml:space="preserve">06.201.0053-0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</si>
  <si>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  </t>
  </si>
  <si>
    <t>CF1937</t>
  </si>
  <si>
    <t xml:space="preserve">06.201.0054-0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</si>
  <si>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  </t>
  </si>
  <si>
    <t>CF1938</t>
  </si>
  <si>
    <t xml:space="preserve">06.201.0055-0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</si>
  <si>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  </t>
  </si>
  <si>
    <t>CF1939</t>
  </si>
  <si>
    <t xml:space="preserve">06.201.0056-0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</si>
  <si>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  </t>
  </si>
  <si>
    <t>CF1940</t>
  </si>
  <si>
    <t xml:space="preserve">06.201.0057-0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</si>
  <si>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  </t>
  </si>
  <si>
    <t>CF1941</t>
  </si>
  <si>
    <t xml:space="preserve">06.201.0058-0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</si>
  <si>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  </t>
  </si>
  <si>
    <t>CF1942</t>
  </si>
  <si>
    <t xml:space="preserve">06.201.0059-0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</si>
  <si>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  </t>
  </si>
  <si>
    <t>CF1943</t>
  </si>
  <si>
    <t xml:space="preserve">06.201.0060-0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</si>
  <si>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  </t>
  </si>
  <si>
    <t>CF1944</t>
  </si>
  <si>
    <t xml:space="preserve">06.201.0061-0      </t>
  </si>
  <si>
    <t xml:space="preserve">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  </t>
  </si>
  <si>
    <t>CF1945</t>
  </si>
  <si>
    <t xml:space="preserve">06.201.0062-0      </t>
  </si>
  <si>
    <t xml:space="preserve">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  </t>
  </si>
  <si>
    <t>CF1946</t>
  </si>
  <si>
    <t xml:space="preserve">06.201.0063-0      </t>
  </si>
  <si>
    <t xml:space="preserve">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  </t>
  </si>
  <si>
    <t>CF1947</t>
  </si>
  <si>
    <t xml:space="preserve">06.201.0064-0      </t>
  </si>
  <si>
    <t xml:space="preserve">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  </t>
  </si>
  <si>
    <t>CF1948</t>
  </si>
  <si>
    <t xml:space="preserve">06.201.0065-0      </t>
  </si>
  <si>
    <t xml:space="preserve">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  </t>
  </si>
  <si>
    <t>CF1949</t>
  </si>
  <si>
    <t xml:space="preserve">06.201.0066-0      </t>
  </si>
  <si>
    <t xml:space="preserve">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  </t>
  </si>
  <si>
    <t>CF1950</t>
  </si>
  <si>
    <t xml:space="preserve">06.201.0071-0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</si>
  <si>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80MM,COMPRIMENTO ATE 1,0M.FORNECIMENTO  </t>
  </si>
  <si>
    <t>CF1951</t>
  </si>
  <si>
    <t xml:space="preserve">06.201.0072-0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</si>
  <si>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100MM,COMPRIMENTO ATE 1,0M.FORNECIMENTO  </t>
  </si>
  <si>
    <t>CF1952</t>
  </si>
  <si>
    <t xml:space="preserve">06.201.0073-0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</si>
  <si>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150MM,COMPRIMENTO ATE 1,0M.FORNECIMENTO  </t>
  </si>
  <si>
    <t>CF1953</t>
  </si>
  <si>
    <t xml:space="preserve">06.201.0074-0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</si>
  <si>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200MM,COMPRIMENTO ATE 1,0M.FORNECIMENTO  </t>
  </si>
  <si>
    <t>CF1954</t>
  </si>
  <si>
    <t xml:space="preserve">06.201.0075-0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</si>
  <si>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250MM,COMPRIMENTO ATE 1,0M.FORNECIMENTO  </t>
  </si>
  <si>
    <t>CF1955</t>
  </si>
  <si>
    <t xml:space="preserve">06.201.0076-0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</si>
  <si>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300MM,COMPRIMENTO ATE 1,0M.FORNECIMENTO  </t>
  </si>
  <si>
    <t>CF1956</t>
  </si>
  <si>
    <t xml:space="preserve">06.201.0077-0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</si>
  <si>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350MM,COMPRIMENTO ATE 1,0M.FORNECIMENTO  </t>
  </si>
  <si>
    <t>CF1957</t>
  </si>
  <si>
    <t xml:space="preserve">06.201.0078-0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</si>
  <si>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400MM,COMPRIMENTO ATE 1,0M.FORNECIMENTO  </t>
  </si>
  <si>
    <t>CF1958</t>
  </si>
  <si>
    <t xml:space="preserve">06.201.0079-0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</si>
  <si>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450MM,COMPRIMENTO ATE 1,0M.FORNECIMENTO  </t>
  </si>
  <si>
    <t>CF1959</t>
  </si>
  <si>
    <t xml:space="preserve">06.201.0080-0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</si>
  <si>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500MM,COMPRIMENTO ATE 1,0M.FORNECIMENTO  </t>
  </si>
  <si>
    <t>CF1960</t>
  </si>
  <si>
    <t xml:space="preserve">06.201.0081-0      </t>
  </si>
  <si>
    <t xml:space="preserve">TUBO DE FERRO FUNDIDO DUCTIL COM FLANGES SOLDADOS,CLASSE DE PRESSAO PN-16,ESPESSURA CLASSE K-9,PARA AGUA,CONFORME ABNT NBR 7560 E ABNT NBR 7675,REVESTIDO EXTERNAMENTE COM ZINCO METALICO E PINTURA BETUMINOSA E INTERNAMENTE COM ARGAMASSA DE CIMENTO,EXCLUSIVE ACESSORIOS PARA JUNTA,COM DIAMETRO DE 600MM,COMPRIMENTO ATE 1,0M.FORNECIMENTO  </t>
  </si>
  <si>
    <t>CF1961</t>
  </si>
  <si>
    <t xml:space="preserve">06.201.0082-0      </t>
  </si>
  <si>
    <t xml:space="preserve">TUBO DE FERRO FUNDIDO DUCTIL COM FLANGES ROSCADOS,CLASSE DE PRESSAO PN-16,ESPESSURA CLASSE K-12,PARA AGUA,CONFORME ABNTNBR 7560 E ABNT NBR 7675,REVESTIDO EXTERNAMENTE COM ZINCO METALICO E PINTURA BETUMINOSA E INTERNAMENTE COM ARGAMASSA DECIMENTO,EXCLUSIVE ACESSORIOS PARA JUNTA,COM DIAMETRO DE 700MM,COMPRIMENTO ATE 1,0M.FORNECIMENTO  </t>
  </si>
  <si>
    <t>CF1962</t>
  </si>
  <si>
    <t xml:space="preserve">06.201.0091-0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</si>
  <si>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  </t>
  </si>
  <si>
    <t>CF1963</t>
  </si>
  <si>
    <t xml:space="preserve">06.201.0092-0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</si>
  <si>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  </t>
  </si>
  <si>
    <t>CF1964</t>
  </si>
  <si>
    <t xml:space="preserve">06.201.0093-0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</si>
  <si>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  </t>
  </si>
  <si>
    <t>CF1965</t>
  </si>
  <si>
    <t xml:space="preserve">06.201.0094-0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</si>
  <si>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  </t>
  </si>
  <si>
    <t>CF1966</t>
  </si>
  <si>
    <t xml:space="preserve">06.201.0095-0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</si>
  <si>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  </t>
  </si>
  <si>
    <t>CF1967</t>
  </si>
  <si>
    <t xml:space="preserve">06.201.0096-0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</si>
  <si>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  </t>
  </si>
  <si>
    <t>CF1968</t>
  </si>
  <si>
    <t xml:space="preserve">06.201.0097-0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</si>
  <si>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  </t>
  </si>
  <si>
    <t>CF1969</t>
  </si>
  <si>
    <t xml:space="preserve">06.201.0098-0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</si>
  <si>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  </t>
  </si>
  <si>
    <t>CF1970</t>
  </si>
  <si>
    <t xml:space="preserve">06.201.0099-0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</si>
  <si>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  </t>
  </si>
  <si>
    <t>CF1971</t>
  </si>
  <si>
    <t xml:space="preserve">06.201.0100-0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</si>
  <si>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  </t>
  </si>
  <si>
    <t>CF1972</t>
  </si>
  <si>
    <t xml:space="preserve">06.201.0101-0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</si>
  <si>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  </t>
  </si>
  <si>
    <t>CF1973</t>
  </si>
  <si>
    <t xml:space="preserve">06.201.0102-0      </t>
  </si>
  <si>
    <t xml:space="preserve">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  </t>
  </si>
  <si>
    <t>CF1974</t>
  </si>
  <si>
    <t xml:space="preserve">06.201.0111-0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</si>
  <si>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  </t>
  </si>
  <si>
    <t>CF1975</t>
  </si>
  <si>
    <t xml:space="preserve">06.201.0112-0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</si>
  <si>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  </t>
  </si>
  <si>
    <t>CF1976</t>
  </si>
  <si>
    <t xml:space="preserve">06.201.0113-0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</si>
  <si>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  </t>
  </si>
  <si>
    <t>CF1977</t>
  </si>
  <si>
    <t xml:space="preserve">06.201.0114-0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</si>
  <si>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  </t>
  </si>
  <si>
    <t>CF1978</t>
  </si>
  <si>
    <t xml:space="preserve">06.201.0115-0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</si>
  <si>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  </t>
  </si>
  <si>
    <t>CF1979</t>
  </si>
  <si>
    <t xml:space="preserve">06.201.0116-0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</si>
  <si>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  </t>
  </si>
  <si>
    <t>CF1980</t>
  </si>
  <si>
    <t xml:space="preserve">06.201.0117-0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</si>
  <si>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  </t>
  </si>
  <si>
    <t>CF1981</t>
  </si>
  <si>
    <t xml:space="preserve">06.201.0118-0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</si>
  <si>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  </t>
  </si>
  <si>
    <t>CF1982</t>
  </si>
  <si>
    <t xml:space="preserve">06.201.0119-0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</si>
  <si>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  </t>
  </si>
  <si>
    <t>CF1983</t>
  </si>
  <si>
    <t xml:space="preserve">06.201.0120-0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</si>
  <si>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  </t>
  </si>
  <si>
    <t>CF1984</t>
  </si>
  <si>
    <t xml:space="preserve">06.201.0121-0      </t>
  </si>
  <si>
    <t xml:space="preserve">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  </t>
  </si>
  <si>
    <t>CF1985</t>
  </si>
  <si>
    <t xml:space="preserve">06.201.0122-0      </t>
  </si>
  <si>
    <t xml:space="preserve">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  </t>
  </si>
  <si>
    <t>CF1986</t>
  </si>
  <si>
    <t xml:space="preserve">06.201.0123-0      </t>
  </si>
  <si>
    <t xml:space="preserve">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  </t>
  </si>
  <si>
    <t>CF1987</t>
  </si>
  <si>
    <t xml:space="preserve">06.201.0124-0      </t>
  </si>
  <si>
    <t xml:space="preserve">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  </t>
  </si>
  <si>
    <t>CF1988</t>
  </si>
  <si>
    <t xml:space="preserve">06.201.0125-0      </t>
  </si>
  <si>
    <t xml:space="preserve">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  </t>
  </si>
  <si>
    <t>CF1989</t>
  </si>
  <si>
    <t xml:space="preserve">06.201.0126-0      </t>
  </si>
  <si>
    <t xml:space="preserve">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  </t>
  </si>
  <si>
    <t>CF1990</t>
  </si>
  <si>
    <t xml:space="preserve">06.201.0131-0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</si>
  <si>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  </t>
  </si>
  <si>
    <t>CF1991</t>
  </si>
  <si>
    <t xml:space="preserve">06.201.0132-0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</si>
  <si>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  </t>
  </si>
  <si>
    <t>CF1992</t>
  </si>
  <si>
    <t xml:space="preserve">06.201.0133-0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</si>
  <si>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  </t>
  </si>
  <si>
    <t>CF1993</t>
  </si>
  <si>
    <t xml:space="preserve">06.201.0134-0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</si>
  <si>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  </t>
  </si>
  <si>
    <t>CF1994</t>
  </si>
  <si>
    <t xml:space="preserve">06.201.0135-0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</si>
  <si>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  </t>
  </si>
  <si>
    <t>CF1995</t>
  </si>
  <si>
    <t xml:space="preserve">06.201.0136-0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</si>
  <si>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  </t>
  </si>
  <si>
    <t>CF1996</t>
  </si>
  <si>
    <t xml:space="preserve">06.201.0137-0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</si>
  <si>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  </t>
  </si>
  <si>
    <t>CF1997</t>
  </si>
  <si>
    <t xml:space="preserve">06.201.0138-0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</si>
  <si>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  </t>
  </si>
  <si>
    <t>CF1998</t>
  </si>
  <si>
    <t xml:space="preserve">06.201.0139-0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</si>
  <si>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  </t>
  </si>
  <si>
    <t>CF1999</t>
  </si>
  <si>
    <t xml:space="preserve">06.201.0140-0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</si>
  <si>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  </t>
  </si>
  <si>
    <t>CF2000</t>
  </si>
  <si>
    <t xml:space="preserve">06.201.0141-0      </t>
  </si>
  <si>
    <t xml:space="preserve">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  </t>
  </si>
  <si>
    <t>CF2001</t>
  </si>
  <si>
    <t xml:space="preserve">06.201.0142-0      </t>
  </si>
  <si>
    <t xml:space="preserve">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  </t>
  </si>
  <si>
    <t>CF2002</t>
  </si>
  <si>
    <t xml:space="preserve">06.201.0161-0      </t>
  </si>
  <si>
    <t xml:space="preserve">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  </t>
  </si>
  <si>
    <t>CF2003</t>
  </si>
  <si>
    <t xml:space="preserve">06.201.0162-0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</si>
  <si>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  </t>
  </si>
  <si>
    <t>CF2004</t>
  </si>
  <si>
    <t xml:space="preserve">06.201.0163-0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</si>
  <si>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  </t>
  </si>
  <si>
    <t>CF2005</t>
  </si>
  <si>
    <t xml:space="preserve">06.201.0164-0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</si>
  <si>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  </t>
  </si>
  <si>
    <t>CF2006</t>
  </si>
  <si>
    <t xml:space="preserve">06.201.0165-0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</si>
  <si>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  </t>
  </si>
  <si>
    <t>CF2007</t>
  </si>
  <si>
    <t xml:space="preserve">06.201.0166-0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</si>
  <si>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  </t>
  </si>
  <si>
    <t>CF2008</t>
  </si>
  <si>
    <t xml:space="preserve">06.201.0167-0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</si>
  <si>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  </t>
  </si>
  <si>
    <t>CF2009</t>
  </si>
  <si>
    <t xml:space="preserve">06.201.0168-0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</si>
  <si>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  </t>
  </si>
  <si>
    <t>CF2010</t>
  </si>
  <si>
    <t xml:space="preserve">06.201.0169-0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</si>
  <si>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  </t>
  </si>
  <si>
    <t>CF2011</t>
  </si>
  <si>
    <t xml:space="preserve">06.201.0170-0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</si>
  <si>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  </t>
  </si>
  <si>
    <t>CF2012</t>
  </si>
  <si>
    <t xml:space="preserve">06.201.0171-0      </t>
  </si>
  <si>
    <t xml:space="preserve">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  </t>
  </si>
  <si>
    <t>CF2013</t>
  </si>
  <si>
    <t xml:space="preserve">06.201.0172-0      </t>
  </si>
  <si>
    <t xml:space="preserve">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  </t>
  </si>
  <si>
    <t>CF2014</t>
  </si>
  <si>
    <t xml:space="preserve">06.201.0173-0      </t>
  </si>
  <si>
    <t xml:space="preserve">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  </t>
  </si>
  <si>
    <t>CF2015</t>
  </si>
  <si>
    <t xml:space="preserve">06.201.0174-0      </t>
  </si>
  <si>
    <t xml:space="preserve">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  </t>
  </si>
  <si>
    <t>CF2016</t>
  </si>
  <si>
    <t xml:space="preserve">06.201.0175-0      </t>
  </si>
  <si>
    <t xml:space="preserve">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  </t>
  </si>
  <si>
    <t>CF2017</t>
  </si>
  <si>
    <t xml:space="preserve">06.201.0176-0      </t>
  </si>
  <si>
    <t xml:space="preserve">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  </t>
  </si>
  <si>
    <t>CF2018</t>
  </si>
  <si>
    <t xml:space="preserve">06.201.0181-0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</si>
  <si>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  </t>
  </si>
  <si>
    <t>CF2019</t>
  </si>
  <si>
    <t xml:space="preserve">06.201.0182-0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</si>
  <si>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  </t>
  </si>
  <si>
    <t>CF2020</t>
  </si>
  <si>
    <t xml:space="preserve">06.201.0183-0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</si>
  <si>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  </t>
  </si>
  <si>
    <t>CF2021</t>
  </si>
  <si>
    <t xml:space="preserve">06.201.0184-0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</si>
  <si>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  </t>
  </si>
  <si>
    <t>CF2022</t>
  </si>
  <si>
    <t xml:space="preserve">06.201.0185-0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</si>
  <si>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  </t>
  </si>
  <si>
    <t>CF2023</t>
  </si>
  <si>
    <t xml:space="preserve">06.201.0186-0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</si>
  <si>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  </t>
  </si>
  <si>
    <t>CF2024</t>
  </si>
  <si>
    <t xml:space="preserve">06.201.0187-0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</si>
  <si>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  </t>
  </si>
  <si>
    <t>CF2025</t>
  </si>
  <si>
    <t xml:space="preserve">06.201.0188-0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</si>
  <si>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  </t>
  </si>
  <si>
    <t>CF2026</t>
  </si>
  <si>
    <t xml:space="preserve">06.201.0189-0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</si>
  <si>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  </t>
  </si>
  <si>
    <t>CF2027</t>
  </si>
  <si>
    <t xml:space="preserve">06.201.0190-0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</si>
  <si>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  </t>
  </si>
  <si>
    <t>CF2028</t>
  </si>
  <si>
    <t xml:space="preserve">06.201.0191-0      </t>
  </si>
  <si>
    <t xml:space="preserve">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  </t>
  </si>
  <si>
    <t>CF2029</t>
  </si>
  <si>
    <t xml:space="preserve">06.201.0192-0      </t>
  </si>
  <si>
    <t xml:space="preserve">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  </t>
  </si>
  <si>
    <t>CF2030</t>
  </si>
  <si>
    <t xml:space="preserve">06.201.0211-0      </t>
  </si>
  <si>
    <t xml:space="preserve">ADICIONAL DE EXTENSAO EXCEDENTE A 1,0M,POR CADA 0,5M OU FRACAO EM TUBOS COM FLANGES SOLDADOS,CLASSE K-9,PN-10,PARA AGUA,COM DIAMETRO DE 80MM.FORNECIMENTO  </t>
  </si>
  <si>
    <t>CF2031</t>
  </si>
  <si>
    <t xml:space="preserve">06.201.0212-0      </t>
  </si>
  <si>
    <t xml:space="preserve">ADICIONAL DE EXTENSAO EXCEDENTE A 1,0M,POR CADA 0,5M OU FRACAO EM TUBOS COM FLANGES SOLDADOS,CLASSE K-9,PN-10,PARA AGUA,COM DIAMETRO DE 100MM.FORNECIMENTO  </t>
  </si>
  <si>
    <t>CF2032</t>
  </si>
  <si>
    <t xml:space="preserve">06.201.0213-0      </t>
  </si>
  <si>
    <t xml:space="preserve">ADICIONAL DE EXTENSAO EXCEDENTE A 1,0M,POR CADA 0,5M OU FRACAO EM TUBOS COM FLANGES SOLDADOS,CLASSE K-9,PN-10,PARA AGUA,COM DIAMETRO DE 150MM.FORNECIMENTO  </t>
  </si>
  <si>
    <t>CF2033</t>
  </si>
  <si>
    <t xml:space="preserve">06.201.0214-0      </t>
  </si>
  <si>
    <t xml:space="preserve">ADICIONAL DE EXTENSAO EXCEDENTE A 1,0M,POR CADA 0,5M OU FRACAO EM TUBOS COM FLANGES SOLDADOS,CLASSE K-9,PN-10,PARA AGUA,COM DIAMETRO DE 200MM.FORNECIMENTO  </t>
  </si>
  <si>
    <t>CF2034</t>
  </si>
  <si>
    <t xml:space="preserve">06.201.0215-0      </t>
  </si>
  <si>
    <t xml:space="preserve">ADICIONAL DE EXTENSAO EXCEDENTE A 1,0M,POR CADA 0,5M OU FRACAO EM TUBOS COM FLANGES SOLDADOS,CLASSE K-9,PN-10,PARA AGUA,COM DIAMETRO DE 250MM.FORNECIMENTO  </t>
  </si>
  <si>
    <t>CF2035</t>
  </si>
  <si>
    <t xml:space="preserve">06.201.0216-0      </t>
  </si>
  <si>
    <t xml:space="preserve">ADICIONAL DE EXTENSAO EXCEDENTE A 1,0M,POR CADA 0,5M OU FRACAO EM TUBOS COM FLANGES SOLDADOS,CLASSE K-9,PN-10,PARA AGUA,COM DIAMETRO DE 300MM.FORNECIMENTO  </t>
  </si>
  <si>
    <t>CF2036</t>
  </si>
  <si>
    <t xml:space="preserve">06.201.0217-0      </t>
  </si>
  <si>
    <t xml:space="preserve">ADICIONAL DE EXTENSAO EXCEDENTE A 1,0M,POR CADA 0,5M OU FRACAO EM TUBOS COM FLANGES SOLDADOS,CLASSE K-9,PN-10,PARA AGUA,COM DIAMETRO DE 350MM.FORNECIMENTO  </t>
  </si>
  <si>
    <t>CF2037</t>
  </si>
  <si>
    <t xml:space="preserve">06.201.0218-0      </t>
  </si>
  <si>
    <t xml:space="preserve">ADICIONAL DE EXTENSAO EXCEDENTE A 1,0M,POR CADA 0,5M OU FRACAO EM TUBOS COM FLANGES SOLDADOS,CLASSE K-9,PN-10,PARA AGUA,COM DIAMETRO DE 400MM.FORNECIMENTO  </t>
  </si>
  <si>
    <t>CF2038</t>
  </si>
  <si>
    <t xml:space="preserve">06.201.0219-0      </t>
  </si>
  <si>
    <t xml:space="preserve">ADICIONAL DE EXTENSAO EXCEDENTE A 1,0M,POR CADA 0,5M OU FRACAO EM TUBOS COM FLANGES SOLDADOS,CLASSE K-9,PN-10,PARA AGUA,COM DIAMETRO DE 450MM.FORNECIMENTO  </t>
  </si>
  <si>
    <t>CF2039</t>
  </si>
  <si>
    <t xml:space="preserve">06.201.0220-0      </t>
  </si>
  <si>
    <t xml:space="preserve">ADICIONAL DE EXTENSAO EXCEDENTE A 1,0M,POR CADA 0,5M OU FRACAO EM TUBOS COM FLANGES SOLDADOS,CLASSE K-9,PN-10,PARA AGUA,COM DIAMETRO DE 500MM.FORNECIMENTO  </t>
  </si>
  <si>
    <t>CF2040</t>
  </si>
  <si>
    <t xml:space="preserve">06.201.0221-0      </t>
  </si>
  <si>
    <t xml:space="preserve">ADICIONAL DE EXTENSAO EXCEDENTE A 1,0M,POR CADA 0,5M OU FRACAO EM TUBOS COM FLANGES SOLDADOS,CLASSE K-9,PN-10,PARA AGUA,COM DIAMETRO DE 600MM.FORNECIMENTO  </t>
  </si>
  <si>
    <t>CF2041</t>
  </si>
  <si>
    <t xml:space="preserve">06.201.0222-0      </t>
  </si>
  <si>
    <t xml:space="preserve">ADICIONAL DE EXTENSAO EXCEDENTE A 1,0M,POR CADA 0,5M OU FRACAO EM TUBOS COM FLANGES ROSCADOS,CLASSE K-12,PN-10,PARA AGUA,COM DIAMETRO DE 700MM.FORNECIMENTO  </t>
  </si>
  <si>
    <t>CF2042</t>
  </si>
  <si>
    <t xml:space="preserve">06.201.0223-0      </t>
  </si>
  <si>
    <t xml:space="preserve">ADICIONAL DE EXTENSAO EXCEDENTE A 1,0M,POR CADA 0,5M OU FRACAO EM TUBOS COM FLANGES ROSCADOS,CLASSE K-12,PN-10,PARA AGUA,COM DIAMETRO DE 800MM.FORNECIMENTO  </t>
  </si>
  <si>
    <t>CF2043</t>
  </si>
  <si>
    <t xml:space="preserve">06.201.0224-0      </t>
  </si>
  <si>
    <t xml:space="preserve">ADICIONAL DE EXTENSAO EXCEDENTE A 1,0M,POR CADA 0,5M OU FRACAO EM TUBOS COM FLANGES ROSCADOS,CLASSE K-12,PN-10,PARA AGUA,COM DIAMETRO DE 900MM.FORNECIMENTO  </t>
  </si>
  <si>
    <t>CF2044</t>
  </si>
  <si>
    <t xml:space="preserve">06.201.0225-0      </t>
  </si>
  <si>
    <t xml:space="preserve">ADICIONAL DE EXTENSAO EXCEDENTE A 1,0M,POR CADA 0,5M OU FRACAO EM TUBOS COM FLANGES ROSCADOS,CLASSE K-12,PN-10,PARA AGUA,COM DIAMETRO DE 1000MM.FORNECIMENTO  </t>
  </si>
  <si>
    <t>CF2045</t>
  </si>
  <si>
    <t xml:space="preserve">06.201.0226-0      </t>
  </si>
  <si>
    <t xml:space="preserve">ADICIONAL DE EXTENSAO EXCEDENTE A 1,0M,POR CADA 0,5M OU FRACAO EM TUBOS COM FLANGES ROSCADOS,CLASSE K-12,PN-10,PARA AGUA,COM DIAMETRO DE 1200MM.FORNECIMENTO  </t>
  </si>
  <si>
    <t>CF2046</t>
  </si>
  <si>
    <t xml:space="preserve">06.201.0231-0      </t>
  </si>
  <si>
    <t xml:space="preserve">ADICIONAL DE EXTENSAO EXCEDENTE A 1,0M,POR CADA 0,5M OU FRACAO EM TUBOS COM FLANGES SOLDADOS,CLASSE K-9,PN-16,PARA AGUA,COM DIAMETRO DE 80MM.FORNECIMENTO  </t>
  </si>
  <si>
    <t>CF2047</t>
  </si>
  <si>
    <t xml:space="preserve">06.201.0232-0      </t>
  </si>
  <si>
    <t xml:space="preserve">ADICIONAL DE EXTENSAO EXCEDENTE A 1,0M,POR CADA 0,5M OU FRACAO EM TUBOS COM FLANGES SOLDADOS,CLASSE K-9,PN-16,PARA AGUA,COM DIAMETRO DE 100MM.FORNECIMENTO  </t>
  </si>
  <si>
    <t>CF2048</t>
  </si>
  <si>
    <t xml:space="preserve">06.201.0233-0      </t>
  </si>
  <si>
    <t xml:space="preserve">ADICIONAL DE EXTENSAO EXCEDENTE A 1,0M,POR CADA 0,5M OU FRACAO EM TUBOS COM FLANGES SOLDADOS,CLASSE K-9,PN-16,PARA AGUA,COM DIAMETRO DE 150MM.FORNECIMENTO  </t>
  </si>
  <si>
    <t>CF2049</t>
  </si>
  <si>
    <t xml:space="preserve">06.201.0234-0      </t>
  </si>
  <si>
    <t xml:space="preserve">ADICIONAL DE EXTENSAO EXCEDENTE A 1,0M,POR CADA 0,5M OU FRACAO EM TUBOS COM FLANGES SOLDADOS,CLASSE K-9,PN-16,PARA AGUA,COM DIAMETRO DE 200MM.FORNECIMENTO  </t>
  </si>
  <si>
    <t>CF2050</t>
  </si>
  <si>
    <t xml:space="preserve">06.201.0235-0      </t>
  </si>
  <si>
    <t xml:space="preserve">ADICIONAL DE EXTENSAO EXCEDENTE A 1,0M,POR CADA 0,5M OU FRACAO EM TUBOS COM FLANGES SOLDADOS,CLASSE K-9,PN-16,PARA AGUA,COM DIAMETRO DE 250MM.FORNECIMENTO  </t>
  </si>
  <si>
    <t>CF2051</t>
  </si>
  <si>
    <t xml:space="preserve">06.201.0236-0      </t>
  </si>
  <si>
    <t xml:space="preserve">ADICIONAL DE EXTENSAO EXCEDENTE A 1,0M,POR CADA 0,5M OU FRACAO EM TUBOS COM FLANGES SOLDADOS,CLASSE K-9,PN-16,PARA AGUA,COM DIAMETRO DE 300MM.FORNECIMENTO  </t>
  </si>
  <si>
    <t>CF2052</t>
  </si>
  <si>
    <t xml:space="preserve">06.201.0237-0      </t>
  </si>
  <si>
    <t xml:space="preserve">ADICIONAL DE EXTENSAO EXCEDENTE A 1,0M,POR CADA 0,5M OU FRACAO EM TUBOS COM FLANGES SOLDADOS,CLASSE K-9,PN-16,PARA AGUA,COM DIAMETRO DE 350MM.FORNECIMENTO  </t>
  </si>
  <si>
    <t>CF2053</t>
  </si>
  <si>
    <t xml:space="preserve">06.201.0238-0      </t>
  </si>
  <si>
    <t xml:space="preserve">ADICIONAL DE EXTENSAO EXCEDENTE A 1,0M,POR CADA 0,5M OU FRACAO EM TUBOS COM FLANGES SOLDADOS,CLASSE K-9,PN-16,PARA AGUA,COM DIAMETRO DE 400MM.FORNECIMENTO  </t>
  </si>
  <si>
    <t>CF2054</t>
  </si>
  <si>
    <t xml:space="preserve">06.201.0239-0      </t>
  </si>
  <si>
    <t xml:space="preserve">ADICIONAL DE EXTENSAO EXCEDENTE A 1,0M,POR CADA 0,5M OU FRACAO EM TUBOS COM FLANGES SOLDADOS,CLASSE K-9,PN-16,PARA AGUA,COM DIAMETRO DE 450MM.FORNECIMENTO  </t>
  </si>
  <si>
    <t>CF2055</t>
  </si>
  <si>
    <t xml:space="preserve">06.201.0240-0      </t>
  </si>
  <si>
    <t xml:space="preserve">ADICIONAL DE EXTENSAO EXCEDENTE A 1,0M,POR CADA 0,5M OU FRACAO EM TUBOS COM FLANGES SOLDADOS,CLASSE K-9,PN-16,PARA AGUA,COM DIAMETRO DE 500MM.FORNECIMENTO  </t>
  </si>
  <si>
    <t>CF2056</t>
  </si>
  <si>
    <t xml:space="preserve">06.201.0241-0      </t>
  </si>
  <si>
    <t xml:space="preserve">ADICIONAL DE EXTENSAO EXCEDENTE A 1,0M,POR CADA 0,5M OU FRACAO EM TUBOS COM FLANGES SOLDADOS,CLASSE K-9,PN-16,PARA AGUA,COM DIAMETRO DE 600MM.FORNECIMENTO  </t>
  </si>
  <si>
    <t>CF2057</t>
  </si>
  <si>
    <t xml:space="preserve">06.201.0242-0      </t>
  </si>
  <si>
    <t xml:space="preserve">ADICIONAL DE EXTENSAO EXCEDENTE A 1,0M,POR CADA 0,5M OU FRACAO EM TUBOS COM FLANGES ROSCADOS,CLASSE K-12,PN-16,PARA AGUA,COM DIAMETRO DE 700MM.FORNECIMENTO  </t>
  </si>
  <si>
    <t>CF2058</t>
  </si>
  <si>
    <t xml:space="preserve">06.201.0243-0      </t>
  </si>
  <si>
    <t xml:space="preserve">ADICIONAL DE EXTENSAO EXCEDENTE A 1,0M,POR CADA 0,5M OU FRACAO EM TUBOS COM FLANGES INTEGRAL FUNDIDOS,CLASSE K-14,PN-16,PARA AGUA,COM DIAMETRO DE 800MM.FORNECIMENTO  </t>
  </si>
  <si>
    <t>CF2059</t>
  </si>
  <si>
    <t xml:space="preserve">06.201.0244-0      </t>
  </si>
  <si>
    <t xml:space="preserve">ADICIONAL DE EXTENSAO EXCEDENTE A 1,0M,POR CADA 0,5M OU FRACAO EM TUBOS COM FLANGES INTEGRAL FUNDIDOS,CLASSE K-14,PN-16,PARA AGUA,COM DIAMETRO DE 900MM.FORNECIMENTO  </t>
  </si>
  <si>
    <t>CF2060</t>
  </si>
  <si>
    <t xml:space="preserve">06.201.0245-0      </t>
  </si>
  <si>
    <t xml:space="preserve">ADICIONAL DE EXTENSAO EXCEDENTE A 1,0M,POR CADA 0,5M OU FRACAO EM TUBOS COM FLANGES INTEGRAL FUNDIDOS,CLASSE K-14,PN-16,PARA AGUA,COM DIAMETRO DE 1000MM.FORNECIMENTO  </t>
  </si>
  <si>
    <t>CF2061</t>
  </si>
  <si>
    <t xml:space="preserve">06.201.0246-0      </t>
  </si>
  <si>
    <t xml:space="preserve">ADICIONAL DE EXTENSAO EXCEDENTE A 1,0M,POR CADA 0,5M OU FRACAO EM TUBOS COM FLANGES INTEGRAL FUNDIDOS,CLASSE K-14,PN-16,PARA AGUA,COM DIAMETRO DE 1200MM.FORNECIMENTO  </t>
  </si>
  <si>
    <t>CF2062</t>
  </si>
  <si>
    <t xml:space="preserve">06.201.0282-0      </t>
  </si>
  <si>
    <t xml:space="preserve">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  </t>
  </si>
  <si>
    <t>CF2063</t>
  </si>
  <si>
    <t xml:space="preserve">06.201.0291-0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</si>
  <si>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  </t>
  </si>
  <si>
    <t>CF2064</t>
  </si>
  <si>
    <t xml:space="preserve">06.201.0292-0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</si>
  <si>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  </t>
  </si>
  <si>
    <t>CF2065</t>
  </si>
  <si>
    <t xml:space="preserve">06.201.0293-0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</si>
  <si>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  </t>
  </si>
  <si>
    <t>CF2066</t>
  </si>
  <si>
    <t xml:space="preserve">06.201.0294-0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</si>
  <si>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  </t>
  </si>
  <si>
    <t>CF2067</t>
  </si>
  <si>
    <t xml:space="preserve">06.201.0295-0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</si>
  <si>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  </t>
  </si>
  <si>
    <t>CF2068</t>
  </si>
  <si>
    <t xml:space="preserve">06.201.0296-0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</si>
  <si>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  </t>
  </si>
  <si>
    <t>CF2069</t>
  </si>
  <si>
    <t xml:space="preserve">06.201.0297-0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</si>
  <si>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  </t>
  </si>
  <si>
    <t>CF2070</t>
  </si>
  <si>
    <t xml:space="preserve">06.201.0298-0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</si>
  <si>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  </t>
  </si>
  <si>
    <t>CF2071</t>
  </si>
  <si>
    <t xml:space="preserve">06.201.0299-0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</si>
  <si>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  </t>
  </si>
  <si>
    <t>CF2072</t>
  </si>
  <si>
    <t xml:space="preserve">06.201.0300-0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</si>
  <si>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  </t>
  </si>
  <si>
    <t>CF2073</t>
  </si>
  <si>
    <t xml:space="preserve">06.201.0301-0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</si>
  <si>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  </t>
  </si>
  <si>
    <t>CF2074</t>
  </si>
  <si>
    <t xml:space="preserve">06.201.0302-0      </t>
  </si>
  <si>
    <t xml:space="preserve">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  </t>
  </si>
  <si>
    <t>CF2075</t>
  </si>
  <si>
    <t xml:space="preserve">06.201.0311-0      </t>
  </si>
  <si>
    <t xml:space="preserve">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  </t>
  </si>
  <si>
    <t>CF2076</t>
  </si>
  <si>
    <t xml:space="preserve">06.201.0312-0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</si>
  <si>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  </t>
  </si>
  <si>
    <t>CF2077</t>
  </si>
  <si>
    <t xml:space="preserve">06.201.0313-0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</si>
  <si>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  </t>
  </si>
  <si>
    <t>CF2078</t>
  </si>
  <si>
    <t xml:space="preserve">06.201.0314-0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</si>
  <si>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  </t>
  </si>
  <si>
    <t>CF2079</t>
  </si>
  <si>
    <t xml:space="preserve">06.201.0315-0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</si>
  <si>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  </t>
  </si>
  <si>
    <t>CF2080</t>
  </si>
  <si>
    <t xml:space="preserve">06.201.0316-0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</si>
  <si>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  </t>
  </si>
  <si>
    <t>CF2081</t>
  </si>
  <si>
    <t xml:space="preserve">06.201.0317-0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</si>
  <si>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  </t>
  </si>
  <si>
    <t>CF2082</t>
  </si>
  <si>
    <t xml:space="preserve">06.201.0318-0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</si>
  <si>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  </t>
  </si>
  <si>
    <t>CF2083</t>
  </si>
  <si>
    <t xml:space="preserve">06.201.0319-0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</si>
  <si>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  </t>
  </si>
  <si>
    <t>CF2084</t>
  </si>
  <si>
    <t xml:space="preserve">06.201.0320-0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</si>
  <si>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  </t>
  </si>
  <si>
    <t>CF2085</t>
  </si>
  <si>
    <t xml:space="preserve">06.201.0321-0      </t>
  </si>
  <si>
    <t xml:space="preserve">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  </t>
  </si>
  <si>
    <t>CF2086</t>
  </si>
  <si>
    <t xml:space="preserve">06.201.0322-0      </t>
  </si>
  <si>
    <t xml:space="preserve">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  </t>
  </si>
  <si>
    <t>CF2087</t>
  </si>
  <si>
    <t xml:space="preserve">06.201.0323-0      </t>
  </si>
  <si>
    <t xml:space="preserve">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  </t>
  </si>
  <si>
    <t>CF2088</t>
  </si>
  <si>
    <t xml:space="preserve">06.201.0324-0      </t>
  </si>
  <si>
    <t xml:space="preserve">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  </t>
  </si>
  <si>
    <t>CF2089</t>
  </si>
  <si>
    <t xml:space="preserve">06.201.0325-0      </t>
  </si>
  <si>
    <t xml:space="preserve">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  </t>
  </si>
  <si>
    <t>CF2090</t>
  </si>
  <si>
    <t xml:space="preserve">06.201.0326-0      </t>
  </si>
  <si>
    <t xml:space="preserve">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  </t>
  </si>
  <si>
    <t>CF2091</t>
  </si>
  <si>
    <t xml:space="preserve">06.201.0331-0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</si>
  <si>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  </t>
  </si>
  <si>
    <t>CF2092</t>
  </si>
  <si>
    <t xml:space="preserve">06.201.0332-0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</si>
  <si>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  </t>
  </si>
  <si>
    <t>CF2093</t>
  </si>
  <si>
    <t xml:space="preserve">06.201.0333-0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</si>
  <si>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  </t>
  </si>
  <si>
    <t>CF2094</t>
  </si>
  <si>
    <t xml:space="preserve">06.201.0334-0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</si>
  <si>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  </t>
  </si>
  <si>
    <t>CF2095</t>
  </si>
  <si>
    <t xml:space="preserve">06.201.0335-0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</si>
  <si>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  </t>
  </si>
  <si>
    <t>CF2096</t>
  </si>
  <si>
    <t xml:space="preserve">06.201.0336-0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</si>
  <si>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  </t>
  </si>
  <si>
    <t>CF2097</t>
  </si>
  <si>
    <t xml:space="preserve">06.201.0337-0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</si>
  <si>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  </t>
  </si>
  <si>
    <t>CF2098</t>
  </si>
  <si>
    <t xml:space="preserve">06.201.0338-0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</si>
  <si>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  </t>
  </si>
  <si>
    <t>CF2099</t>
  </si>
  <si>
    <t xml:space="preserve">06.201.0339-0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</si>
  <si>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  </t>
  </si>
  <si>
    <t>CF2100</t>
  </si>
  <si>
    <t xml:space="preserve">06.201.0340-0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</si>
  <si>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  </t>
  </si>
  <si>
    <t>CF2101</t>
  </si>
  <si>
    <t xml:space="preserve">06.201.0341-0      </t>
  </si>
  <si>
    <t xml:space="preserve">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  </t>
  </si>
  <si>
    <t>CF2102</t>
  </si>
  <si>
    <t xml:space="preserve">06.201.0342-0      </t>
  </si>
  <si>
    <t xml:space="preserve">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  </t>
  </si>
  <si>
    <t>CF2103</t>
  </si>
  <si>
    <t xml:space="preserve">06.201.0361-0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</si>
  <si>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  </t>
  </si>
  <si>
    <t>CF2104</t>
  </si>
  <si>
    <t xml:space="preserve">06.201.0362-0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</si>
  <si>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  </t>
  </si>
  <si>
    <t>CF2105</t>
  </si>
  <si>
    <t xml:space="preserve">06.201.0363-0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</si>
  <si>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  </t>
  </si>
  <si>
    <t>CF2106</t>
  </si>
  <si>
    <t xml:space="preserve">06.201.0364-0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</si>
  <si>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  </t>
  </si>
  <si>
    <t>CF2107</t>
  </si>
  <si>
    <t xml:space="preserve">06.201.0365-0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</si>
  <si>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  </t>
  </si>
  <si>
    <t>CF2108</t>
  </si>
  <si>
    <t xml:space="preserve">06.201.0366-0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</si>
  <si>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  </t>
  </si>
  <si>
    <t>CF2109</t>
  </si>
  <si>
    <t xml:space="preserve">06.201.0367-0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</si>
  <si>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  </t>
  </si>
  <si>
    <t>CF2110</t>
  </si>
  <si>
    <t xml:space="preserve">06.201.0368-0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</si>
  <si>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  </t>
  </si>
  <si>
    <t>CF2111</t>
  </si>
  <si>
    <t xml:space="preserve">06.201.0369-0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</si>
  <si>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  </t>
  </si>
  <si>
    <t>CF2112</t>
  </si>
  <si>
    <t xml:space="preserve">06.201.0370-0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</si>
  <si>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  </t>
  </si>
  <si>
    <t>CF2113</t>
  </si>
  <si>
    <t xml:space="preserve">06.201.0371-0      </t>
  </si>
  <si>
    <t xml:space="preserve">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  </t>
  </si>
  <si>
    <t>CF2114</t>
  </si>
  <si>
    <t xml:space="preserve">06.201.0372-0      </t>
  </si>
  <si>
    <t xml:space="preserve">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  </t>
  </si>
  <si>
    <t>CF2115</t>
  </si>
  <si>
    <t xml:space="preserve">06.201.0373-0      </t>
  </si>
  <si>
    <t xml:space="preserve">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  </t>
  </si>
  <si>
    <t>CF2116</t>
  </si>
  <si>
    <t xml:space="preserve">06.201.0374-0      </t>
  </si>
  <si>
    <t xml:space="preserve">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  </t>
  </si>
  <si>
    <t>CF2117</t>
  </si>
  <si>
    <t xml:space="preserve">06.201.0375-0      </t>
  </si>
  <si>
    <t xml:space="preserve">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  </t>
  </si>
  <si>
    <t>CF2118</t>
  </si>
  <si>
    <t xml:space="preserve">06.201.0376-0      </t>
  </si>
  <si>
    <t xml:space="preserve">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  </t>
  </si>
  <si>
    <t>CF2119</t>
  </si>
  <si>
    <t xml:space="preserve">06.201.0381-0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</si>
  <si>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  </t>
  </si>
  <si>
    <t>CF2120</t>
  </si>
  <si>
    <t xml:space="preserve">06.201.0382-0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</si>
  <si>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  </t>
  </si>
  <si>
    <t>CF2121</t>
  </si>
  <si>
    <t xml:space="preserve">06.201.0383-0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</si>
  <si>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  </t>
  </si>
  <si>
    <t>CF2122</t>
  </si>
  <si>
    <t xml:space="preserve">06.201.0384-0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</si>
  <si>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  </t>
  </si>
  <si>
    <t>CF2123</t>
  </si>
  <si>
    <t xml:space="preserve">06.201.0385-0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</si>
  <si>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  </t>
  </si>
  <si>
    <t>CF2124</t>
  </si>
  <si>
    <t xml:space="preserve">06.201.0386-0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</si>
  <si>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  </t>
  </si>
  <si>
    <t>CF2125</t>
  </si>
  <si>
    <t xml:space="preserve">06.201.0387-0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</si>
  <si>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  </t>
  </si>
  <si>
    <t>CF2126</t>
  </si>
  <si>
    <t xml:space="preserve">06.201.0388-0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</si>
  <si>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  </t>
  </si>
  <si>
    <t>CF2127</t>
  </si>
  <si>
    <t xml:space="preserve">06.201.0389-0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</si>
  <si>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  </t>
  </si>
  <si>
    <t>CF2128</t>
  </si>
  <si>
    <t xml:space="preserve">06.201.0390-0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</si>
  <si>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  </t>
  </si>
  <si>
    <t>CF2129</t>
  </si>
  <si>
    <t xml:space="preserve">06.201.0391-0      </t>
  </si>
  <si>
    <t xml:space="preserve">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  </t>
  </si>
  <si>
    <t>CF2130</t>
  </si>
  <si>
    <t xml:space="preserve">06.201.0392-0      </t>
  </si>
  <si>
    <t xml:space="preserve">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  </t>
  </si>
  <si>
    <t>CF2131</t>
  </si>
  <si>
    <t xml:space="preserve">06.201.0411-0      </t>
  </si>
  <si>
    <t xml:space="preserve">ADICIONAL DE EXTENSAO EXCEDENTE A 1,0M,POR CADA 0,5M OU FRACAO EM TUBOS COM FLANGES SOLDADOS,CLASSE K-9,PN-10,REVESTIMENTO INTERNO COM CIMENTO ALUMINOSO,PARA ESGOTO SANITARIO,COM DIAMETRO DE 80MM.FORNECIMENTO  </t>
  </si>
  <si>
    <t>CF2132</t>
  </si>
  <si>
    <t xml:space="preserve">06.201.0412-0      </t>
  </si>
  <si>
    <t xml:space="preserve">ADICIONAL DE EXTENSAO EXCEDENTE A 1,0M,POR CADA 0,5M OU FRACAO EM TUBOS COM FLANGES SOLDADOS,CLASSE K-9,PN-10,REVESTIMENTO INTERNO COM CIMENTO ALUMINOSO,PARA ESGOTO SANITARIO,COM DIAMETRO DE 100MM.FORNECIMENTO  </t>
  </si>
  <si>
    <t>CF2133</t>
  </si>
  <si>
    <t xml:space="preserve">06.201.0413-0      </t>
  </si>
  <si>
    <t xml:space="preserve">ADICIONAL DE EXTENSAO EXCEDENTE A 1,0M,POR CADA 0,5M OU FRACAO EM TUBOS COM FLANGES SOLDADOS,CLASSE K-9,PN-10,REVESTIMENTO INTERNO COM CIMENTO ALUMINOSO,PARA ESGOTO SANITARIO,COM DIAMETRO DE 150MM.FORNECIMENTO  </t>
  </si>
  <si>
    <t>CF2134</t>
  </si>
  <si>
    <t xml:space="preserve">06.201.0414-0      </t>
  </si>
  <si>
    <t xml:space="preserve">ADICIONAL DE EXTENSAO EXCEDENTE A 1,0M,POR CADA 0,5M OU FRACAO EM TUBOS COM FLANGES SOLDADOS,CLASSE K-9,PN-10,REVESTIMENTO INTERNO COM CIMENTO ALUMINOSO,PARA ESGOTO SANITARIO,COM DIAMETRO DE 200MM.FORNECIMENTO  </t>
  </si>
  <si>
    <t>CF2135</t>
  </si>
  <si>
    <t xml:space="preserve">06.201.0415-0      </t>
  </si>
  <si>
    <t xml:space="preserve">ADICIONAL DE EXTENSAO EXCEDENTE A 1,0M,POR CADA 0,5M OU FRACAO EM TUBOS COM FLANGES SOLDADOS,CLASSE K-9,PN-10,REVESTIMENTO INTERNO COM CIMENTO ALUMINOSO,PARA ESGOTO SANITARIO,COM DIAMETRO DE 250MM.FORNECIMENTO  </t>
  </si>
  <si>
    <t>CF2136</t>
  </si>
  <si>
    <t xml:space="preserve">06.201.0416-0      </t>
  </si>
  <si>
    <t xml:space="preserve">ADICIONAL DE EXTENSAO EXCEDENTE A 1,0M,POR CADA 0,5M OU FRACAO EM TUBOS COM FLANGES SOLDADOS,CLASSE K-9,PN-10,REVESTIMENTO INTERNO COM CIMENTO ALUMINOSO,PARA ESGOTO SANITARIO,COM DIAMETRO DE 300MM.FORNECIMENTO  </t>
  </si>
  <si>
    <t>CF2137</t>
  </si>
  <si>
    <t xml:space="preserve">06.201.0417-0      </t>
  </si>
  <si>
    <t xml:space="preserve">ADICIONAL DE EXTENSAO EXCEDENTE A 1,0M,POR CADA 0,5M OU FRACAO EM TUBOS COM FLANGES SOLDADOS,CLASSE K-9,PN-10,REVESTIMENTO INTERNO COM CIMENTO ALUMINOSO,PARA ESGOTO SANITARIO,COM DIAMETRO DE 350MM.FORNECIMENTO  </t>
  </si>
  <si>
    <t>CF2138</t>
  </si>
  <si>
    <t xml:space="preserve">06.201.0418-0      </t>
  </si>
  <si>
    <t xml:space="preserve">ADICIONAL DE EXTENSAO EXCEDENTE A 1,0M,POR CADA 0,5M OU FRACAO EM TUBOS COM FLANGES SOLDADOS,CLASSE K-9,PN-10,REVESTIMENTO INTERNO COM CIMENTO ALUMINOSO,PARA ESGOTO SANITARIO,COM DIAMETRO DE 400MM.FORNECIMENTO  </t>
  </si>
  <si>
    <t>CF2139</t>
  </si>
  <si>
    <t xml:space="preserve">06.201.0419-0      </t>
  </si>
  <si>
    <t xml:space="preserve">ADICIONAL DE EXTENSAO EXCEDENTE A 1,0M,POR CADA 0,5M OU FRACAO EM TUBOS COM FLANGES SOLDADOS,CLASSE K-9,PN-10,REVESTIMENTO INTERNO COM CIMENTO ALUMINOSO,PARA ESGOTO SANITARIO,COM DIAMETRO DE 450MM.FORNECIMENTO  </t>
  </si>
  <si>
    <t>CF2140</t>
  </si>
  <si>
    <t xml:space="preserve">06.201.0420-0      </t>
  </si>
  <si>
    <t xml:space="preserve">ADICIONAL DE EXTENSAO EXCEDENTE A 1,0M,POR CADA 0,5M OU FRACAO EM TUBOS COM FLANGES SOLDADOS,CLASSE K-9,PN-10,REVESTIMENTO INTERNO COM CIMENTO ALUMINOSO,PARA ESGOTO SANITARIO,COM DIAMETRO DE 500MM.FORNECIMENTO  </t>
  </si>
  <si>
    <t>CF2141</t>
  </si>
  <si>
    <t xml:space="preserve">06.201.0421-0      </t>
  </si>
  <si>
    <t xml:space="preserve">ADICIONAL DE EXTENSAO EXCEDENTE A 1,0M,POR CADA 0,5M OU FRACAO EM TUBOS COM FLANGES SOLDADOS,CLASSE K-9,PN-10,REVESTIMENTO INTERNO COM CIMENTO ALUMINOSO,PARA ESGOTO SANITARIO,COM DIAMETRO DE 600MM.FORNECIMENTO  </t>
  </si>
  <si>
    <t>CF2142</t>
  </si>
  <si>
    <t xml:space="preserve">06.201.0422-0      </t>
  </si>
  <si>
    <t xml:space="preserve">ADICIONAL DE EXTENSAO EXCEDENTE A 1,0M,POR CADA 0,5M OU FRACAO EM TUBOS COM FLANGES ROSCADOS,CLASSE K-12,PN-10,REVESTIMENTO INTERNO COM CIMENTO ALUMINOSO,PARA ESGOTO SANITARIO,COMDIAMETRO DE 700MM.FORNECIMENTO  </t>
  </si>
  <si>
    <t>CF2143</t>
  </si>
  <si>
    <t xml:space="preserve">06.201.0423-0      </t>
  </si>
  <si>
    <t xml:space="preserve">ADICIONAL DE EXTENSAO EXCEDENTE A 1,0M,POR CADA 0,5M OU FRACAO EM TUBOS COM FLANGES ROSCADOS,CLASSE K-12,PN-10,REVESTIMENTO INTERNO COM CIMENTO ALUMINOSO,PARA ESGOTO SANITARIO,COMDIAMETRO DE 800MM.FORNECIMENTO  </t>
  </si>
  <si>
    <t>CF2144</t>
  </si>
  <si>
    <t xml:space="preserve">06.201.0424-0      </t>
  </si>
  <si>
    <t xml:space="preserve">ADICIONAL DE EXTENSAO EXCEDENTE A 1,0M,POR CADA 0,5M OU FRACAO EM TUBOS COM FLANGES ROSCADOS,CLASSE K-12,PN-10,REVESTIMENTO INTERNO COM CIMENTO ALUMINOSO,PARA ESGOTO SANITARIO,COMDIAMETRO DE 900MM.FORNECIMENTO  </t>
  </si>
  <si>
    <t>CF2145</t>
  </si>
  <si>
    <t xml:space="preserve">06.201.0425-0      </t>
  </si>
  <si>
    <t xml:space="preserve">ADICIONAL DE EXTENSAO EXCEDENTE A 1,0M,POR CADA 0,5M OU FRACAO EM TUBOS COM FLANGES ROSCADOS,CLASSE K-12,PN-10,REVESTIMENTO INTERNO COM CIMENTO ALUMINOSO,PARA ESGOTO SANITARIO,COMDIAMETRO DE 1000MM.FORNECIMENTO  </t>
  </si>
  <si>
    <t>CF2146</t>
  </si>
  <si>
    <t xml:space="preserve">06.201.0426-0      </t>
  </si>
  <si>
    <t xml:space="preserve">ADICIONAL DE EXTENSAO EXCEDENTE A 1,0M,POR CADA 0,5M OU FRACAO EM TUBOS COM FLANGES ROSCADOS,CLASSE K-12,PN-10,REVESTIMENTO INTERNO COM CIMENTO ALUMINOSO,PARA ESGOTO SANITARIO,COMDIAMETRO DE 1200MM.FORNECIMENTO  </t>
  </si>
  <si>
    <t>CF2147</t>
  </si>
  <si>
    <t xml:space="preserve">06.201.0431-0      </t>
  </si>
  <si>
    <t xml:space="preserve">ADICIONAL DE EXTENSAO EXCEDENTE A 1,0M,POR CADA 0,5M OU FRACAO EM TUBOS COM FLANGES SOLDADOS,CLASSE K-9,PN-16,REVESTIMENTO INTERNO COM CIMENTO ALUMINOSO,PARA ESGOTO SANITARIO,COM DIAMETRO DE 80MM.FORNECIMENTO  </t>
  </si>
  <si>
    <t>CF2148</t>
  </si>
  <si>
    <t xml:space="preserve">06.201.0432-0      </t>
  </si>
  <si>
    <t xml:space="preserve">ADICIONAL DE EXTENSAO EXCEDENTE A 1,0M,POR CADA 0,5M OU FRACAO EM TUBOS COM FLANGES SOLDADOS,CLASSE K-9,PN-16,REVESTIMENTO INTERNO COM CIMENTO ALUMINOSO,PARA ESGOTO SANITARIO,COM DIAMETRO DE 100MM.FORNECIMENTO  </t>
  </si>
  <si>
    <t>CF2149</t>
  </si>
  <si>
    <t xml:space="preserve">06.201.0433-0      </t>
  </si>
  <si>
    <t xml:space="preserve">ADICIONAL DE EXTENSAO EXCEDENTE A 1,0M,POR CADA 0,5M OU FRACAO EM TUBOS COM FLANGES SOLDADOS,CLASSE K-9,PN-16,REVESTIMENTO INTERNO COM CIMENTO ALUMINOSO,PARA ESGOTO SANITARIO,COM DIAMETRO DE 150MM.FORNECIMENTO  </t>
  </si>
  <si>
    <t>CF2150</t>
  </si>
  <si>
    <t xml:space="preserve">06.201.0434-0      </t>
  </si>
  <si>
    <t xml:space="preserve">ADICIONAL DE EXTENSAO EXCEDENTE A 1,0M,POR CADA 0,5M OU FRACAO EM TUBOS COM FLANGES SOLDADOS,CLASSE K-9,PN-16,REVESTIMENTO INTERNO COM CIMENTO ALUMINOSO,PARA ESGOTO SANITARIO,COM DIAMETRO DE 200MM.FORNECIMENTO  </t>
  </si>
  <si>
    <t>CF2151</t>
  </si>
  <si>
    <t xml:space="preserve">06.201.0435-0      </t>
  </si>
  <si>
    <t xml:space="preserve">ADICIONAL DE EXTENSAO EXCEDENTE A 1,0M,POR CADA 0,5M OU FRACAO EM TUBOS COM FLANGES SOLDADOS,CLASSE K-9,PN-16,REVESTIMENTO INTERNO COM CIMENTO ALUMINOSO,PARA ESGOTO SANITARIO,COM DIAMETRO DE 250MM.FORNECIMENTO  </t>
  </si>
  <si>
    <t>CF2152</t>
  </si>
  <si>
    <t xml:space="preserve">06.201.0436-0      </t>
  </si>
  <si>
    <t xml:space="preserve">ADICIONAL DE EXTENSAO EXCEDENTE A 1,0M,POR CADA 0,5M OU FRACAO EM TUBOS COM FLANGES SOLDADOS,CLASSE K-9,PN-16,REVESTIMENTO INTERNO COM CIMENTO ALUMINOSO,PARA ESGOTO SANITARIO,COM DIAMETRO DE 300MM.FORNECIMENTO  </t>
  </si>
  <si>
    <t>CF2153</t>
  </si>
  <si>
    <t xml:space="preserve">06.201.0437-0      </t>
  </si>
  <si>
    <t xml:space="preserve">ADICIONAL DE EXTENSAO EXCEDENTE A 1,0M,POR CADA 0,5M OU FRACAO EM TUBOS COM FLANGES SOLDADOS,CLASSE K-9,PN-16,REVESTIMENTO INTERNO COM CIMENTO ALUMINOSO,PARA ESGOTO SANITARIO,COM DIAMETRO DE 350MM.FORNECIMENTO  </t>
  </si>
  <si>
    <t>CF2154</t>
  </si>
  <si>
    <t xml:space="preserve">06.201.0438-0      </t>
  </si>
  <si>
    <t xml:space="preserve">ADICIONAL DE EXTENSAO EXCEDENTE A 1,0M,POR CADA 0,5M OU FRACAO EM TUBOS COM FLANGES SOLDADOS,CLASSE K-9,PN-16,REVESTIMENTO INTERNO COM CIMENTO ALUMINOSO,PARA ESGOTO SANITARIO,COM DIAMETRO DE 400MM.FORNECIMENTO  </t>
  </si>
  <si>
    <t>CF2155</t>
  </si>
  <si>
    <t xml:space="preserve">06.201.0439-0      </t>
  </si>
  <si>
    <t xml:space="preserve">ADICIONAL DE EXTENSAO EXCEDENTE A 1,0M,POR CADA 0,5M OU FRACAO EM TUBOS COM FLANGES SOLDADOS,CLASSE K-9,PN-16,REVESTIMENTO INTERNO COM CIMENTO ALUMINOSO,PARA ESGOTO SANITARIO,COM DIAMETRO DE 450MM.FORNECIMENTO  </t>
  </si>
  <si>
    <t>CF2156</t>
  </si>
  <si>
    <t xml:space="preserve">06.201.0440-0      </t>
  </si>
  <si>
    <t xml:space="preserve">ADICIONAL DE EXTENSAO EXCEDENTE A 1,0M,POR CADA 0,5M OU FRACAO EM TUBOS COM FLANGES SOLDADOS,CLASSE K-9,PN-16,REVESTIMENTO INTERNO COM CIMENTO ALUMINOSO,PARA ESGOTO SANITARIO,COM DIAMETRO DE 500MM.FORNECIMENTO  </t>
  </si>
  <si>
    <t>CF2157</t>
  </si>
  <si>
    <t xml:space="preserve">06.201.0441-0      </t>
  </si>
  <si>
    <t xml:space="preserve">ADICIONAL DE EXTENSAO EXCEDENTE A 1,0M,POR CADA 0,5M OU FRACAO EM TUBOS COM FLANGES SOLDADOS,CLASSE K-9,PN-16,REVESTIMENTO INTERNO COM CIMENTO ALUMINOSO,PARA ESGOTO SANITARIO,COM DIAMETRO DE 600MM.FORNECIMENTO  </t>
  </si>
  <si>
    <t>CF2158</t>
  </si>
  <si>
    <t xml:space="preserve">06.201.0442-0      </t>
  </si>
  <si>
    <t xml:space="preserve">ADICIONAL DE EXTENSAO EXCEDENTE A 1,0M,POR CADA 0,5M OU FRACAO EM TUBOS COM FLANGES ROSCADOS,CLASSE K-12,PN-16,REVESTIMENTO INTERNO COM CIMENTO ALUMINOSO,PARA ESGOTO SANITARIO,COMDIAMETRO DE 700MM.FORNECIMENTO  </t>
  </si>
  <si>
    <t>CF2159</t>
  </si>
  <si>
    <t xml:space="preserve">06.201.0443-0      </t>
  </si>
  <si>
    <t xml:space="preserve">ADICIONAL DE EXTENSAO EXCEDENTE A 1,0M,POR CADA 0,5M OU FRACAO EM TUBOS COM FLANGES INTEGRAL FUNDIDOS,CLASSE K-14,PN-16,REVESTIMENTO INTERNO COM CIMENTO ALUMINOSO,PARA ESGOTO SANITARIO,COM DIAMETRO DE 800MM.FORNECIMENTO  </t>
  </si>
  <si>
    <t>CF2160</t>
  </si>
  <si>
    <t xml:space="preserve">06.201.0444-0      </t>
  </si>
  <si>
    <t xml:space="preserve">ADICIONAL DE EXTENSAO EXCEDENTE A 1,0M,POR CADA 0,5M OU FRACAO EM TUBOS COM FLANGES INTEGRAL FUNDIDOS,CLASSE K-14,PN-16,REVESTIMENTO INTERNO COM CIMENTO ALUMINOSO,PARA ESGOTO SANITARIO,COM DIAMETRO DE 900MM.FORNECIMENTO  </t>
  </si>
  <si>
    <t>CF2161</t>
  </si>
  <si>
    <t xml:space="preserve">06.201.0445-0      </t>
  </si>
  <si>
    <t xml:space="preserve">ADICIONAL DE EXTENSAO EXCEDENTE A 1,0M,POR CADA 0,5M OU FRACAO EM TUBOS COM FLANGES INTEGRAL FUNDIDOS,CLASSE K-14,PN-16,REVESTIMENTO INTERNO COM CIMENTO ALUMINOSO,PARA ESGOTO SANITARIO,COM DIAMETRO DE 1000MM.FORNECIMENTO  </t>
  </si>
  <si>
    <t>CF2162</t>
  </si>
  <si>
    <t xml:space="preserve">06.201.0446-0      </t>
  </si>
  <si>
    <t xml:space="preserve">ADICIONAL DE EXTENSAO EXCEDENTE A 1,0M,POR CADA 0,5M OU FRACAO EM TUBOS COM FLANGES INTEGRAL FUNDIDOS,CLASSE K-14,PN-16,REVESTIMENTO INTERNO COM CIMENTO ALUMINOSO,PARA ESGOTO SANITARIO,COM DIAMETRO DE 1200MM.FORNECIMENTO  </t>
  </si>
  <si>
    <t>CF2169</t>
  </si>
  <si>
    <t xml:space="preserve">06.203.0012-0      </t>
  </si>
  <si>
    <t xml:space="preserve">TUBO DE POLIETILENO DE ALTA DENSIDADE(PEAD),RESINA PE80/100,CONFORME ABNT NBR 15561,CLASSE PN-4/5,SDR 32,25,DE=160MM.FORNECIMENTO  </t>
  </si>
  <si>
    <t>CF2171</t>
  </si>
  <si>
    <t xml:space="preserve">06.203.0014-0      </t>
  </si>
  <si>
    <t xml:space="preserve">TUBO DE POLIETILENO DE ALTA DENSIDADE(PEAD),RESINA PE80/100,CONFORME ABNT NBR 15561,CLASSE PN-4/5,SDR 32,25,DE=200MM.FORNECIMENTO  </t>
  </si>
  <si>
    <t>CF2173</t>
  </si>
  <si>
    <t xml:space="preserve">06.203.0016-0      </t>
  </si>
  <si>
    <t xml:space="preserve">TUBO DE POLIETILENO DE ALTA DENSIDADE(PEAD),RESINA PE80/100,CONFORME ABNT NBR 15561,CLASSE PN-4/5,SDR 32,25,DE=250MM.FORNECIMENTO  </t>
  </si>
  <si>
    <t>CF2174</t>
  </si>
  <si>
    <t xml:space="preserve">06.203.0017-0      </t>
  </si>
  <si>
    <t xml:space="preserve">TUBO DE POLIETILENO DE ALTA DENSIDADE(PEAD),RESINA PE80/100,CONFORME ABNT NBR 15561,CLASSE PN-4/5,SDR 32,25,DE=280MM.FORNECIMENTO  </t>
  </si>
  <si>
    <t>CF2177</t>
  </si>
  <si>
    <t xml:space="preserve">06.203.0020-0      </t>
  </si>
  <si>
    <t xml:space="preserve">TUBO DE POLIETILENO DE ALTA DENSIDADE(PEAD),RESINA PE80/100,CONFORME ABNT NBR 15561,CLASSE PN-4/5,SDR 32,25,DE=400MM.FORNECIMENTO  </t>
  </si>
  <si>
    <t>CF2178</t>
  </si>
  <si>
    <t xml:space="preserve">06.203.0021-0      </t>
  </si>
  <si>
    <t xml:space="preserve">TUBO DE POLIETILENO DE ALTA DENSIDADE(PEAD),RESINA PE80/100,CONFORME ABNT NBR 15561,CLASSE PN-4/5,SDR 32,25,DE=450MM.FORNECIMENTO  </t>
  </si>
  <si>
    <t>CF2179</t>
  </si>
  <si>
    <t xml:space="preserve">06.203.0022-0      </t>
  </si>
  <si>
    <t xml:space="preserve">TUBO DE POLIETILENO DE ALTA DENSIDADE(PEAD),RESINA PE80/100,CONFORME ABNT NBR 15561,CLASSE PN-4/5,SDR 32,25,DE=500MM.FORNECIMENTO  </t>
  </si>
  <si>
    <t>CF2181</t>
  </si>
  <si>
    <t xml:space="preserve">06.203.0024-0      </t>
  </si>
  <si>
    <t xml:space="preserve">TUBO DE POLIETILENO DE ALTA DENSIDADE(PEAD),RESINA PE80/100,CONFORME ABNT NBR 15561,CLASSE PN-4/5,SDR 32,25,DE=630MM.FORNECIMENTO  </t>
  </si>
  <si>
    <t>CF2182</t>
  </si>
  <si>
    <t xml:space="preserve">06.203.0025-0      </t>
  </si>
  <si>
    <t xml:space="preserve">TUBO DE POLIETILENO DE ALTA DENSIDADE(PEAD),RESINA PE80/100,CONFORME ABNT NBR 15561,CLASSE PN-4/5,SDR 32,25,DE=800MM.FORNECIMENTO  </t>
  </si>
  <si>
    <t>CF2183</t>
  </si>
  <si>
    <t xml:space="preserve">06.203.0026-0      </t>
  </si>
  <si>
    <t xml:space="preserve">TUBO DE POLIETILENO DE ALTA DENSIDADE(PEAD),RESINA PE80/100,CONFORME ABNT NBR 15561,CLASSE PN-4/5,SDR 32,25,DE=900MM.FORNECIMENTO  </t>
  </si>
  <si>
    <t>CF2184</t>
  </si>
  <si>
    <t xml:space="preserve">06.203.0027-0      </t>
  </si>
  <si>
    <t xml:space="preserve">TUBO DE POLIETILENO DE ALTA DENSIDADE(PEAD),RESINA PE80/100,CONFORME ABNT NBR 15561,CLASSE PN-4/5,SDR 32,25,DE=1000MM.FORNECIMENTO  </t>
  </si>
  <si>
    <t>CF2185</t>
  </si>
  <si>
    <t xml:space="preserve">06.203.0028-0      </t>
  </si>
  <si>
    <t xml:space="preserve">TUBO DE POLIETILENO DE ALTA DENSIDADE(PEAD),RESINA PE80/100,CONFORME ABNT NBR 15561,CLASSE PN-4/5,SDR 32,25,DE=1200MM.FORNECIMENTO  </t>
  </si>
  <si>
    <t>CF2191</t>
  </si>
  <si>
    <t xml:space="preserve">06.203.0048-0      </t>
  </si>
  <si>
    <t xml:space="preserve">TUBO DE POLIETILENO DE ALTA DENSIDADE(PEAD),RESINA PE80/100,CONFORME ABNT NBR 15561,CLASSE PN-10/12,5,SDR 13,6,DE=110MM.FORNECIMENTO  </t>
  </si>
  <si>
    <t>CF2194</t>
  </si>
  <si>
    <t xml:space="preserve">06.203.0051-0      </t>
  </si>
  <si>
    <t xml:space="preserve">TUBO DE POLIETILENO DE ALTA DENSIDADE(PEAD),RESINA PE80/100,CONFORME ABNT NBR 15561,CLASSE PN-10/12,5,SDR 13,6,DE=160MM.FORNECIMENTO  </t>
  </si>
  <si>
    <t>CF2196</t>
  </si>
  <si>
    <t xml:space="preserve">06.203.0053-0      </t>
  </si>
  <si>
    <t xml:space="preserve">TUBO DE POLIETILENO DE ALTA DENSIDADE(PEAD),RESINA PE80/100,CONFORME ABNT NBR 15561,CLASSE PN-10/12,5,SDR 13,6,DE=200MM.FORNECIMENTO  </t>
  </si>
  <si>
    <t>CF2198</t>
  </si>
  <si>
    <t xml:space="preserve">06.203.0055-0      </t>
  </si>
  <si>
    <t xml:space="preserve">TUBO DE POLIETILENO DE ALTA DENSIDADE(PEAD),RESINA PE80/100,CONFORME ABNT NBR 15561,CLASSE PN-10/12,5,SDR 13,6,DE=250MM.FORNECIMENTO  </t>
  </si>
  <si>
    <t>CF2200</t>
  </si>
  <si>
    <t xml:space="preserve">06.203.0057-0      </t>
  </si>
  <si>
    <t xml:space="preserve">TUBO DE POLIETILENO DE ALTA DENSIDADE(PEAD),RESINA PE80/100,CONFORME ABNT NBR 15561,CLASSE PN-10/12,5,SDR 13,6,DE=315MM.FORNECIMENTO  </t>
  </si>
  <si>
    <t>CF2202</t>
  </si>
  <si>
    <t xml:space="preserve">06.203.0059-0      </t>
  </si>
  <si>
    <t xml:space="preserve">TUBO DE POLIETILENO DE ALTA DENSIDADE(PEAD),RESINA PE80/100,CONFORME ABNT NBR 15561,CLASSE PN-10/12,5,SDR 13,6,DE=400MM.FORNECIMENTO  </t>
  </si>
  <si>
    <t>CF2204</t>
  </si>
  <si>
    <t xml:space="preserve">06.203.0061-0      </t>
  </si>
  <si>
    <t xml:space="preserve">TUBO DE POLIETILENO DE ALTA DENSIDADE(PEAD),RESINA PE80/100,CONFORME ABNT NBR 15561,CLASSE PN-10/12,5,SDR 13,6,DE=500MM.FORNECIMENTO  </t>
  </si>
  <si>
    <t>CF2206</t>
  </si>
  <si>
    <t xml:space="preserve">06.203.0063-0      </t>
  </si>
  <si>
    <t xml:space="preserve">TUBO DE POLIETILENO DE ALTA DENSIDADE(PEAD),RESINA PE80/100,CONFORME ABNT NBR 15561,CLASSE PN-10/12,5,SDR 13,6,DE=630MM.FORNECIMENTO  </t>
  </si>
  <si>
    <t>CF2207</t>
  </si>
  <si>
    <t xml:space="preserve">06.203.0064-0      </t>
  </si>
  <si>
    <t xml:space="preserve">TUBO DE POLIETILENO DE ALTA DENSIDADE(PEAD),RESINA PE80/100,CONFORME ABNT NBR 15561,CLASSE PN-10/12,5,SDR 13,6,DE=800MM.FORNECIMENTO  </t>
  </si>
  <si>
    <t>CF2236</t>
  </si>
  <si>
    <t xml:space="preserve">06.203.0112-0      </t>
  </si>
  <si>
    <t xml:space="preserve">COLARINHO DE POLIETILENO DE ALTA DENSIDADE(PEAD),RESINA PE80/100,CONFORME ABNT NBR 15561,CLASSE PN-4/5,SDR 32,25,DE=160MM.FORNECIMENTO  </t>
  </si>
  <si>
    <t>CF2238</t>
  </si>
  <si>
    <t xml:space="preserve">06.203.0114-0      </t>
  </si>
  <si>
    <t xml:space="preserve">COLARINHO DE POLIETILENO DE ALTA DENSIDADE(PEAD),RESINA PE80/100,CONFORME ABNT NBR 15561,CLASSE PN-4/5,SDR 32,25,DE=200MM.FORNECIMENTO  </t>
  </si>
  <si>
    <t>CF2240</t>
  </si>
  <si>
    <t xml:space="preserve">06.203.0116-0      </t>
  </si>
  <si>
    <t xml:space="preserve">COLARINHO DE POLIETILENO DE ALTA DENSIDADE(PEAD),RESINA PE80/100,CONFORME ABNT NBR 15561,CLASSE PN-4/5,SDR 32,25,DE=250MM.FORNECIMENTO  </t>
  </si>
  <si>
    <t>CF2241</t>
  </si>
  <si>
    <t xml:space="preserve">06.203.0117-0      </t>
  </si>
  <si>
    <t xml:space="preserve">COLARINHO DE POLIETILENO DE ALTA DENSIDADE(PEAD),RESINA PE80/100,CONFORME ABNT NBR 15561,CLASSE PN-4/5,SDR 32,25,DE=280MM.FORNECIMENTO  </t>
  </si>
  <si>
    <t>CF2244</t>
  </si>
  <si>
    <t xml:space="preserve">06.203.0120-0      </t>
  </si>
  <si>
    <t xml:space="preserve">COLARINHO DE POLIETILENO DE ALTA DENSIDADE(PEAD),RESINA PE80/100,CONFORME ABNT NBR 15561,CLASSE PN-4/5,SDR 32,25,DE=400MM.FORNECIMENTO  </t>
  </si>
  <si>
    <t>CF2245</t>
  </si>
  <si>
    <t xml:space="preserve">06.203.0121-0      </t>
  </si>
  <si>
    <t xml:space="preserve">COLARINHO DE POLIETILENO DE ALTA DENSIDADE(PEAD),RESINA PE80/100,CONFORME ABNT NBR 15561,CLASSE PN-4/5,SDR 32,25,DE=450MM.FORNECIMENTO  </t>
  </si>
  <si>
    <t>CF2246</t>
  </si>
  <si>
    <t xml:space="preserve">06.203.0122-0      </t>
  </si>
  <si>
    <t xml:space="preserve">COLARINHO DE POLIETILENO DE ALTA DENSIDADE(PEAD),RESINA PE80/100,CONFORME ABNT NBR 15561,CLASSE PN-4/5,SDR 32,25,DE=500MM.FORNECIMENTO  </t>
  </si>
  <si>
    <t>CF2248</t>
  </si>
  <si>
    <t xml:space="preserve">06.203.0124-0      </t>
  </si>
  <si>
    <t xml:space="preserve">COLARINHO DE POLIETILENO DE ALTA DENSIDADE(PEAD),RESINA PE80/100,CONFORME ABNT NBR 15561,CLASSE PN-4/5,SDR 32,25,DE=630MM.FORNECIMENTO  </t>
  </si>
  <si>
    <t>CF2249</t>
  </si>
  <si>
    <t xml:space="preserve">06.203.0125-0      </t>
  </si>
  <si>
    <t xml:space="preserve">COLARINHO DE POLIETILENO DE ALTA DENSIDADE(PEAD),RESINA PE80/100,CONFORME ABNT NBR 15561,CLASSE PN-4/5,SDR 32,25,DE=800MM.FORNECIMENTO  </t>
  </si>
  <si>
    <t>CF2250</t>
  </si>
  <si>
    <t xml:space="preserve">06.203.0126-0      </t>
  </si>
  <si>
    <t xml:space="preserve">COLARINHO DE POLIETILENO DE ALTA DENSIDADE(PEAD),RESINA PE80/100,CONFORME ABNT NBR 15561,CLASSE PN-4/5,SDR 32,25,DE=900MM.FORNECIMENTO  </t>
  </si>
  <si>
    <t>CF2251</t>
  </si>
  <si>
    <t xml:space="preserve">06.203.0127-0      </t>
  </si>
  <si>
    <t xml:space="preserve">COLARINHO DE POLIETILENO DE ALTA DENSIDADE(PEAD),RESINA PE80/100,CONFORME ABNT NBR 15561,CLASSE PN-4/5,SDR 32,25,DE=1000MM.FORNECIMENTO  </t>
  </si>
  <si>
    <t>CF2252</t>
  </si>
  <si>
    <t xml:space="preserve">06.203.0128-0      </t>
  </si>
  <si>
    <t xml:space="preserve">COLARINHO DE POLIETILENO DE ALTA DENSIDADE(PEAD),RESINA PE80/100,CONFORME ABNT NBR 15561,CLASSE PN-4/5,SDR 32,25,DE=1200MM.FORNECIMENTO  </t>
  </si>
  <si>
    <t>CF2256</t>
  </si>
  <si>
    <t xml:space="preserve">06.203.0139-0      </t>
  </si>
  <si>
    <t xml:space="preserve">COLARINHO DE POLIETILENO DE ALTA DENSIDADE(PEAD),RESINA PE80/100,CONFORME ABNT NBR 15561,CLASSE PN-10/12,5,SDR 13,6,DE=110MM.FORNECIMENTO  </t>
  </si>
  <si>
    <t>CF2259</t>
  </si>
  <si>
    <t xml:space="preserve">06.203.0142-0      </t>
  </si>
  <si>
    <t xml:space="preserve">COLARINHO DE POLIETILENO DE ALTA DENSIDADE(PEAD),RESINA PE80/100,CONFORME ABNT NBR 15561,CLASSE PN-10/12,5,SDR 13,6,DE=160MM.FORNECIMENTO  </t>
  </si>
  <si>
    <t>CF2261</t>
  </si>
  <si>
    <t xml:space="preserve">06.203.0144-0      </t>
  </si>
  <si>
    <t xml:space="preserve">COLARINHO DE POLIETILENO DE ALTA DENSIDADE(PEAD),RESINA PE80/100,CONFORME ABNT NBR 15561,CLASSE PN-10/12,5,SDR 13,6,DE=200MM.FORNECIMENTO  </t>
  </si>
  <si>
    <t>CF2263</t>
  </si>
  <si>
    <t xml:space="preserve">06.203.0146-0      </t>
  </si>
  <si>
    <t xml:space="preserve">COLARINHO DE POLIETILENO DE ALTA DENSIDADE(PEAD),RESINA PE80/100,CONFORME ABNT NBR 15561,CLASSE PN-10/12,5,SDR 13,6,DE=250MM.FORNECIMENTO  </t>
  </si>
  <si>
    <t>CF2265</t>
  </si>
  <si>
    <t xml:space="preserve">06.203.0148-0      </t>
  </si>
  <si>
    <t xml:space="preserve">COLARINHO DE POLIETILENO DE ALTA DENSIDADE(PEAD),RESINA PE80/100,CONFORME ABNT NBR 15561,CLASSE PN-10/12,5,SDR 13,6,DE=315MM.FORNECIMENTO  </t>
  </si>
  <si>
    <t>CF2267</t>
  </si>
  <si>
    <t xml:space="preserve">06.203.0150-0      </t>
  </si>
  <si>
    <t xml:space="preserve">COLARINHO DE POLIETILENO DE ALTA DENSIDADE(PEAD),RESINA PE80/100,CONFORME ABNT NBR 15561,CLASSE PN-10/12,5,SDR 13,6,DE=400MM.FORNECIMENTO  </t>
  </si>
  <si>
    <t>CF2269</t>
  </si>
  <si>
    <t xml:space="preserve">06.203.0152-0      </t>
  </si>
  <si>
    <t xml:space="preserve">COLARINHO DE POLIETILENO DE ALTA DENSIDADE(PEAD),RESINA PE80/100,CONFORME ABNT NBR 15561,CLASSE PN-10/12,5,SDR 13,6,DE=500MM.FORNECIMENTO  </t>
  </si>
  <si>
    <t>CF2271</t>
  </si>
  <si>
    <t xml:space="preserve">06.203.0154-0      </t>
  </si>
  <si>
    <t xml:space="preserve">COLARINHO DE POLIETILENO DE ALTA DENSIDADE(PEAD),RESINA PE80/100,CONFORME ABNT NBR 15561,CLASSE PN-10/12,5,SDR 13,6,DE=630MM.FORNECIMENTO  </t>
  </si>
  <si>
    <t>CF2272</t>
  </si>
  <si>
    <t xml:space="preserve">06.203.0155-0      </t>
  </si>
  <si>
    <t xml:space="preserve">COLARINHO DE POLIETILENO DE ALTA DENSIDADE(PEAD),RESINA PE80/100,CONFORME ABNT NBR 15561,CLASSE PN-10/12,5,SDR 13,6,DE=800MM.FORNECIMENTO  </t>
  </si>
  <si>
    <t>CF2298</t>
  </si>
  <si>
    <t xml:space="preserve">06.203.0198-0      </t>
  </si>
  <si>
    <t xml:space="preserve">LUVA DE ELETROFUSAO DE POLIETILENO DE ALTA DENSIDADE(PEAD),RESINA PE80/100,CONFORME ABNT NBR 15561,CLASSE PN-10/12,5,SDR13,6,DE=110MM.FO RNECIMENTO  </t>
  </si>
  <si>
    <t>CF2301</t>
  </si>
  <si>
    <t xml:space="preserve">06.203.0201-0      </t>
  </si>
  <si>
    <t xml:space="preserve">LUVA DE ELETROFUSAO DE POLIETILENO DE ALTA DENSIDADE(PEAD),RESINA PE80/100,CONFORME ABNT NBR 15561,CLASSE PN-10/12,5,SDR13,6,DE=160MM.FO RNECIMENTO  </t>
  </si>
  <si>
    <t>CF2303</t>
  </si>
  <si>
    <t xml:space="preserve">06.203.0203-0      </t>
  </si>
  <si>
    <t xml:space="preserve">LUVA DE ELETROFUSAO DE POLIETILENO DE ALTA DENSIDADE(PEAD),RESINA PE80/100,CONFORME ABNT NBR 15561,CLASSE PN-10/12,5,SDR13,6,DE=200MM.FO RNECIMENTO  </t>
  </si>
  <si>
    <t>CF2305</t>
  </si>
  <si>
    <t xml:space="preserve">06.203.0205-0      </t>
  </si>
  <si>
    <t xml:space="preserve">LUVA DE ELETROFUSAO DE POLIETILENO DE ALTA DENSIDADE(PEAD),RESINA PE80/100,CONFORME ABNT NBR 15561,CLASSE PN-10/12,5,SDR13,6,DE=250MM.FO RNECIMENTO  </t>
  </si>
  <si>
    <t>CF2307</t>
  </si>
  <si>
    <t xml:space="preserve">06.203.0207-0      </t>
  </si>
  <si>
    <t xml:space="preserve">LUVA DE ELETROFUSAO DE POLIETILENO DE ALTA DENSIDADE(PEAD),RESINA PE80/100,CONFORME ABNT NBR 15561,CLASSE PN-10/12,5,SDR13,6,DE=315MM.FO RNECIMENTO  </t>
  </si>
  <si>
    <t>CF2309</t>
  </si>
  <si>
    <t xml:space="preserve">06.203.0209-0      </t>
  </si>
  <si>
    <t xml:space="preserve">LUVA DE ELETROFUSAO DE POLIETILENO DE ALTA DENSIDADE(PEAD),RESINA PE80/100,CONFORME ABNT NBR 15561,CLASSE PN-10/12,5,SDR13,6,DE=400MM.FO RNECIMENTO  </t>
  </si>
  <si>
    <t>CF2395</t>
  </si>
  <si>
    <t xml:space="preserve">06.250.0031-0      </t>
  </si>
  <si>
    <t xml:space="preserve">TUBO DE CONCRETO ARMADO,CLASSE EA-3,CONFORME ABNT NBR 8890,JUNTA ELASTICA,PARA ESGOTO SANITARIO,COM DIAMETRO DE 400MM,INCLUSIVE ANEL DE BORRACHA.FORNECIMENTO  </t>
  </si>
  <si>
    <t>CF2396</t>
  </si>
  <si>
    <t xml:space="preserve">06.250.0032-0      </t>
  </si>
  <si>
    <t xml:space="preserve">TUBO DE CONCRETO ARMADO,CLASSE EA-3,CONFORME ABNT NBR 8890,JUNTA ELASTICA,PARA ESGOTO SANITARIO,COM DIAMETRO DE 500MM,INCLUSIVE ANEL DE BORRACHA.FORNECIMENTO  </t>
  </si>
  <si>
    <t>CF2397</t>
  </si>
  <si>
    <t xml:space="preserve">06.250.0033-0      </t>
  </si>
  <si>
    <t xml:space="preserve">TUBO DE CONCRETO ARMADO,CLASSE EA-3,CONFORME ABNT NBR 8890,JUNTA ELASTICA,PARA ESGOTO SANITARIO,COM DIAMETRO DE 600MM,INCLUSIVE ANEL DE BORRACHA.FORNECIMENTO  </t>
  </si>
  <si>
    <t>CF2398</t>
  </si>
  <si>
    <t xml:space="preserve">06.250.0034-0      </t>
  </si>
  <si>
    <t xml:space="preserve">TUBO DE CONCRETO ARMADO,CLASSE EA-3,CONFORME ABNT NBR 8890,JUNTA ELASTICA,PARA ESGOTO SANITARIO,COM DIAMETRO DE 700MM,INCLUSIVE ANEL DE BORRACHA.FORNECIMENTO  </t>
  </si>
  <si>
    <t>CF2399</t>
  </si>
  <si>
    <t xml:space="preserve">06.250.0035-0      </t>
  </si>
  <si>
    <t xml:space="preserve">TUBO DE CONCRETO ARMADO,CLASSE EA-3,CONFORME ABNT NBR 8890,JUNTA ELASTICA,PARA ESGOTO SANITARIO,COM DIAMETRO DE 800MM,INCLUSIVE ANEL DE BORRACHA.FORNECIMENTO  </t>
  </si>
  <si>
    <t>CF2400</t>
  </si>
  <si>
    <t xml:space="preserve">06.250.0036-0      </t>
  </si>
  <si>
    <t xml:space="preserve">TUBO DE CONCRETO ARMADO,CLASSE EA-3,CONFORME ABNT NBR 8890,JUNTA ELASTICA,PARA ESGOTO SANITARIO,COM DIAMETRO DE 900MM,INCLUSIVE ANEL DE BORRACHA.FORNECIMENTO  </t>
  </si>
  <si>
    <t>CF2401</t>
  </si>
  <si>
    <t xml:space="preserve">06.250.0037-0      </t>
  </si>
  <si>
    <t xml:space="preserve">TUBO DE CONCRETO ARMADO,CLASSE EA-3,CONFORME ABNT NBR 8890,JUNTA ELASTICA,PARA ESGOTO SANITARIO,COM DIAMETRO DE 1000MM,INCLUSIVE ANEL DE BORRACHA.FORNECIMENTO  </t>
  </si>
  <si>
    <t>CF2403</t>
  </si>
  <si>
    <t xml:space="preserve">06.250.0039-0      </t>
  </si>
  <si>
    <t xml:space="preserve">TUBO DE CONCRETO ARMADO,CLASSE EA-3,CONFORME ABNT NBR 8890,JUNTA ELASTICA,PARA ESGOTO SANITARIO,COM DIAMETRO DE 1200MM,INCLUSIVE ANEL DE BORRACHA.FORNECIMENTO  </t>
  </si>
  <si>
    <t>CF2404</t>
  </si>
  <si>
    <t xml:space="preserve">06.250.0040-0      </t>
  </si>
  <si>
    <t xml:space="preserve">TUBO DE CONCRETO ARMADO,CLASSE EA-3,CONFORME ABNT NBR 8890,JUNTA ELASTICA,PARA ESGOTO SANITARIO,COM DIAMETRO DE 1500MM,INCLUSIVE ANEL DE BORRACHA.FORNECIMENTO  </t>
  </si>
  <si>
    <t>CF2408</t>
  </si>
  <si>
    <t xml:space="preserve">06.250.0051-0      </t>
  </si>
  <si>
    <t xml:space="preserve">TUBO DE CONCRETO ARMADO,CLASSE EA-4,CONFORME ABNT NBR 8890,JUNTA ELASTICA,PARA ESGOTO SANITARIO,COM DIAMETRO DE 400MM,INCLUSIVE ANEL DE BORRACHA.FORNECIMENTO  </t>
  </si>
  <si>
    <t>CF2409</t>
  </si>
  <si>
    <t xml:space="preserve">06.250.0052-0      </t>
  </si>
  <si>
    <t xml:space="preserve">TUBO DE CONCRETO ARMADO,CLASSE EA-4,CONFORME ABNT NBR 8890,JUNTA ELASTICA,PARA ESGOTO SANITARIO,COM DIAMETRO DE 500MM,INCLUSIVE ANEL DE BORRACHA. FORNECIMENTO  </t>
  </si>
  <si>
    <t>CF2410</t>
  </si>
  <si>
    <t xml:space="preserve">06.250.0053-0      </t>
  </si>
  <si>
    <t xml:space="preserve">TUBO DE CONCRETO ARMADO,CLASSE EA-4,CONFORME ABNT NBR 8890,JUNTA ELASTICA,PARA ESGOTO SANITARIO,COM DIAMETRO DE 600MM,INCLUSIVE ANEL DE BORRACHA. FORNECIMENTO  </t>
  </si>
  <si>
    <t>CF2411</t>
  </si>
  <si>
    <t xml:space="preserve">06.250.0054-0      </t>
  </si>
  <si>
    <t xml:space="preserve">TUBO DE CONCRETO ARMADO,CLASSE EA-4,CONFORME ABNT NBR 8890,JUNTA ELASTICA,PARA ESGOTO SANITARIO,COM DIAMETRO DE 700MM,INCLUSIVE ANEL DE BORRACHA. FORNECIMENTO  </t>
  </si>
  <si>
    <t>CF2412</t>
  </si>
  <si>
    <t xml:space="preserve">06.250.0055-0      </t>
  </si>
  <si>
    <t xml:space="preserve">TUBO DE CONCRETO ARMADO,CLASSE EA-4,CONFORME ABNT NBR 8890,JUNTA ELASTICA,PARA ESGOTO SANITARIO,COM DIAMETRO DE 800MM,INCLUSIVE ANEL DE BORRACHA.FORNECIMENTO  </t>
  </si>
  <si>
    <t>CF2413</t>
  </si>
  <si>
    <t xml:space="preserve">06.250.0056-0      </t>
  </si>
  <si>
    <t xml:space="preserve">TUBO DE CONCRETO ARMADO,CLASSE EA-4,CONFORME ABNT NBR 8890,JUNTA ELASTICA,PARA ESGOTO SANITARIO,COM DIAMETRO DE 900MM,INCLUSIVE ANEL DE BORRACHA. FORNECIMENTO  </t>
  </si>
  <si>
    <t>CF2414</t>
  </si>
  <si>
    <t xml:space="preserve">06.250.0057-0      </t>
  </si>
  <si>
    <t xml:space="preserve">TUBO DE CONCRETO ARMADO,CLASSE EA-4,CONFORME ABNT NBR 8890,JUNTA ELASTICA,PARA ESGOTO SANITARIO,COM DIAMETRO DE 1000MM,INCLUSIVE ANEL DE BORRACHA. FORNECIMENTO  </t>
  </si>
  <si>
    <t>CF2416</t>
  </si>
  <si>
    <t xml:space="preserve">06.250.0059-0      </t>
  </si>
  <si>
    <t xml:space="preserve">TUBO DE CONCRETO ARMADO,CLASSE EA-4,CONFORME ABNT NBR 8890,JUNTA ELASTICA,PARA ESGOTO SANITARIO,COM DIAMETRO DE 1200MM,INCLUSIVE ANEL DE BORRACHA.FORNECIMENTO  </t>
  </si>
  <si>
    <t>CF2417</t>
  </si>
  <si>
    <t xml:space="preserve">06.250.0060-0      </t>
  </si>
  <si>
    <t xml:space="preserve">TUBO DE CONCRETO ARMADO,CLASSE EA-4,CONFORME ABNT NBR 8890,JUNTA ELASTICA,PARA ESGOTO SANITARIO,COM DIAMETRO DE 1500MM,INCLUSIVE ANEL DE BORRACHA. FORNECIMENTO  </t>
  </si>
  <si>
    <t>CF2420</t>
  </si>
  <si>
    <t xml:space="preserve">06.251.0030-0      </t>
  </si>
  <si>
    <t xml:space="preserve">TUBO DE CONCRETO ARMADO, CLASSE PA-1,PARA GALERIAS DE AGUAS PLUVIAIS,COM DIAMETRO DE 300MM,JUNTA DE ARGAMASSA. FORNECIMENTO  </t>
  </si>
  <si>
    <t>CF2421</t>
  </si>
  <si>
    <t xml:space="preserve">06.251.0040-0      </t>
  </si>
  <si>
    <t xml:space="preserve">TUBO DE CONCRETO ARMADO, CLASSE PA-2,PARA GALERIAS DE AGUAS PLUVIAIS,COM DIAMETRO DE 300MM,JUNTA DE ARGAMASSA. FORNECIMENTO  </t>
  </si>
  <si>
    <t>CF2422</t>
  </si>
  <si>
    <t xml:space="preserve">06.251.0050-0      </t>
  </si>
  <si>
    <t xml:space="preserve">TUBO DE CONCRETO ARMADO, CLASSE PA-3,PARA GALERIAS DE AGUAS PLUVIAIS,COM DIAMETRO DE 300MM,JUNTA DE ARGAMASSA. FORNECIMENTO  </t>
  </si>
  <si>
    <t>CF2423</t>
  </si>
  <si>
    <t xml:space="preserve">06.251.0060-0      </t>
  </si>
  <si>
    <t xml:space="preserve">TUBO DE CONCRETO ARMADO, CLASSE PA-4,PARA GALERIAS DE AGUAS PLUVIAIS, COM DIAMETRO DE 300MM, JUNTA DE ARGAMASSA. FORNECIMENTO  </t>
  </si>
  <si>
    <t>CF2424</t>
  </si>
  <si>
    <t xml:space="preserve">06.251.0061-0      </t>
  </si>
  <si>
    <t xml:space="preserve">TUBO DE CONCRETO ARMADO, CLASSE PA-4,PARA GALERIAS DE AGUAS PLUVIAIS,COM DIAMETRO DE 400MM,JUNTA DE ARGAMASSA. FORNECIMENTO  </t>
  </si>
  <si>
    <t>CF2425</t>
  </si>
  <si>
    <t xml:space="preserve">06.251.0062-0      </t>
  </si>
  <si>
    <t xml:space="preserve">TUBO DE CONCRETO ARMADO, CLASSE PA-4,PARA GALERIAS DE AGUAS PLUVIAIS,COM DIAMETRO DE 500MM,JUNTA DE ARGAMASSA. FORNECIMENTO  </t>
  </si>
  <si>
    <t>CF2426</t>
  </si>
  <si>
    <t xml:space="preserve">06.251.0063-0      </t>
  </si>
  <si>
    <t xml:space="preserve">TUBO DE CONCRETO ARMADO, CLASSE PA-4,PARA GALERIAS DE AGUAS PLUVIAIS,COM DIAMETRO DE 600MM,JUNTA DE ARGAMASSA. FORNECIMENTO  </t>
  </si>
  <si>
    <t>CF2427</t>
  </si>
  <si>
    <t xml:space="preserve">06.251.0064-0      </t>
  </si>
  <si>
    <t xml:space="preserve">TUBO DE CONCRETO ARMADO, CLASSE PA-4,PARA GALERIAS DE AGUAS PLUVIAIS,COM DIAMETRO DE 700MM,JUNTA DE ARGAMASSA.FORNECIMENTO  </t>
  </si>
  <si>
    <t>CF2428</t>
  </si>
  <si>
    <t xml:space="preserve">06.251.0065-0      </t>
  </si>
  <si>
    <t xml:space="preserve">TUBO DE CONCRETO ARMADO, CLASSE PA-4,PARA GALERIAS DE AGUAS PLUVIAIS,COM DIAMETRO DE 800MM,JUNTA DE ARGAMASSA. FORNECIMENTO  </t>
  </si>
  <si>
    <t>CF2429</t>
  </si>
  <si>
    <t xml:space="preserve">06.251.0066-0      </t>
  </si>
  <si>
    <t xml:space="preserve">TUBO DE CONCRETO ARMADO, CLASSE PA-4,PARA GALERIAS DE AGUAS PLUVIAIS,COM DIAMETRO DE 900MM,JUNTA DE ARGAMASSA. FORNECIMENTO  </t>
  </si>
  <si>
    <t>CF2430</t>
  </si>
  <si>
    <t xml:space="preserve">06.251.0067-0      </t>
  </si>
  <si>
    <t xml:space="preserve">TUBO DE CONCRETO ARMADO, CLASSE PA-4,PARA GALERIAS DE AGUAS PLUVIAIS,COM DIAMETRO DE 1000MM,JUNTA DE ARGAMASSA. FORNECIMENTO  </t>
  </si>
  <si>
    <t>CF2431</t>
  </si>
  <si>
    <t xml:space="preserve">06.251.0068-0      </t>
  </si>
  <si>
    <t xml:space="preserve">TUBO DE CONCRETO ARMADO, CLASSE PA-4,PARA GALERIAS DE AGUAS PLUVIAIS,COM DIAMETRO DE 1200MM,JUNTA DE ARGAMASSA. FORNECIMENTO  </t>
  </si>
  <si>
    <t>CF2432</t>
  </si>
  <si>
    <t xml:space="preserve">06.251.0069-0      </t>
  </si>
  <si>
    <t xml:space="preserve">TUBO DE CONCRETO ARMADO, CLASSE PA-4,PARA GALERIAS DE AGUAS PLUVIAIS,COM DIAMETRO DE 1500MM,JUNTA DE ARGAMASSA. FORNECIMENTO  </t>
  </si>
  <si>
    <t>CF2433</t>
  </si>
  <si>
    <t xml:space="preserve">06.270.0036-0      </t>
  </si>
  <si>
    <t xml:space="preserve">ADAPTADOR PVC-PBA,CONFORME ABNT NBR 10351,PB,RQ X PBA COM DIAMETRO NOMINAL DE 50MM,INCLUSIVE ANEL DE BORRACHA.FORNECIMENTO  </t>
  </si>
  <si>
    <t>CF2434</t>
  </si>
  <si>
    <t xml:space="preserve">06.270.0037-0      </t>
  </si>
  <si>
    <t xml:space="preserve">ADAPTADOR PVC-PBA,CONFORME ABNT NBR 10351,PB,RQ X PBA COM DIAMETRO NOMINAL DE 75MM,INCLUSIVE ANEL DE BORRACHA.FORNECIMENTO  </t>
  </si>
  <si>
    <t>CF2435</t>
  </si>
  <si>
    <t xml:space="preserve">06.270.0038-0      </t>
  </si>
  <si>
    <t xml:space="preserve">ADAPTADOR PVC-PBA,CONFORME ABNT NBR 10351,PB,RQ X PBA COM DIAMETRO NOMINAL DE 100MM,INCLUSIVE ANEL DE BORRACHA.FORNECIMENTO  </t>
  </si>
  <si>
    <t>CF2436</t>
  </si>
  <si>
    <t xml:space="preserve">06.270.0041-0      </t>
  </si>
  <si>
    <t xml:space="preserve">ADAPTADOR PVC-PBA,CONFORME ABNT NBR 10351,PP,RQ X PBA COM DIAMETRO NOMINAL DE 50MM. FORNECIMENTO  </t>
  </si>
  <si>
    <t>CF2439</t>
  </si>
  <si>
    <t xml:space="preserve">06.270.0046-0      </t>
  </si>
  <si>
    <t xml:space="preserve">CAP PVC-PBA,CONFORME ABNT NBR 10351,COM DIAMETRO NOMINAL DE 50MM,INCLUSIVE ANEL DE BORRACHA. FORNECIMENTO  </t>
  </si>
  <si>
    <t>CF2440</t>
  </si>
  <si>
    <t xml:space="preserve">06.270.0047-0      </t>
  </si>
  <si>
    <t xml:space="preserve">CAP PVC-PBA,CONFORME ABNT NBR 10351,COM DIAMETRO NOMINAL DE 75MM,INCLUSIVE ANEL DE BORRACHA.FORNECIMENTO  </t>
  </si>
  <si>
    <t>CF2441</t>
  </si>
  <si>
    <t xml:space="preserve">06.270.0048-0      </t>
  </si>
  <si>
    <t xml:space="preserve">CAP PVC-PBA,CONFORME ABNT NBR 10351,COM DIAMETRO NOMINAL DE 100MM,INCLUSIVE ANEL DE BORRACHA.FORNECIMENTO  </t>
  </si>
  <si>
    <t>CF2442</t>
  </si>
  <si>
    <t xml:space="preserve">06.270.0051-0      </t>
  </si>
  <si>
    <t xml:space="preserve">CRUZETA PVC-PBA,CONFORME ABNT NBR 10351,BBBB COM DIAMETROS NOMINAIS DE 50MMX50MM,INCLUSIVE ANEIS DE BORRACHA.FORNECIMENTO  </t>
  </si>
  <si>
    <t>CF2443</t>
  </si>
  <si>
    <t xml:space="preserve">06.270.0052-0      </t>
  </si>
  <si>
    <t xml:space="preserve">CRUZETA PVC-PBA,CONFORME ABNT NBR 10351,BBBB COM DIAMETROS NOMINAIS DE 75MMX50MM,INCLUSIVE ANEIS DE BORRACHA.FORNECIMENTO  </t>
  </si>
  <si>
    <t>CF2444</t>
  </si>
  <si>
    <t xml:space="preserve">06.270.0053-0      </t>
  </si>
  <si>
    <t xml:space="preserve">CRUZETA PVC-PBA,CONFORME ABNT NBR 10351,BBBB COM DIAMETROS NOMINAIS DE 75MMX75MM,INCLUSIVE ANEIS DE BORRACHA.FORNECIMENTO  </t>
  </si>
  <si>
    <t>CF2445</t>
  </si>
  <si>
    <t xml:space="preserve">06.270.0054-0      </t>
  </si>
  <si>
    <t xml:space="preserve">CRUZETA PVC-PBA,CONFORME ABNT NBR 10351,BBBB COM DIAMETROS NOMINAIS DE 100MMX100MM,INCLUSIVE ANEIS DE BORRACHA.FORNECIMENTO  </t>
  </si>
  <si>
    <t>CF2446</t>
  </si>
  <si>
    <t xml:space="preserve">06.270.0061-0      </t>
  </si>
  <si>
    <t xml:space="preserve">CURVA PVC-PBA,CONFORME ABNT NBR 10351,DE 22°30`,PB,COM DIAMETRO NOMINAL DE 50MM,INCLUSIVE ANEL DE BORRACHA.FORNECIMENTO  </t>
  </si>
  <si>
    <t>CF2447</t>
  </si>
  <si>
    <t xml:space="preserve">06.270.0062-0      </t>
  </si>
  <si>
    <t xml:space="preserve">CURVA PVC-PB,CONFORME ABNT NBR 10351,DE 22°30`,PB,COM DIAMETRO NOMINAL DE 75MM,INCLUSIVE ANEL DE BORRACHA.FORNECIMENTO  </t>
  </si>
  <si>
    <t>CF2448</t>
  </si>
  <si>
    <t xml:space="preserve">06.270.0063-0      </t>
  </si>
  <si>
    <t xml:space="preserve">CURVA PVC-PBA,CONFORME ABNT NBR 10351,DE 22°30`,PB,COM DIAMETRO NOMINAL DE 100MM,INCLUSIVE ANEL DE BORRACHA.FORNECIMENTO  </t>
  </si>
  <si>
    <t>CF2449</t>
  </si>
  <si>
    <t xml:space="preserve">06.270.0064-0      </t>
  </si>
  <si>
    <t xml:space="preserve">CURVA PVC-PBA,CONFORME ABNT NBR 10351,DE 45°,PB,COM DIAMETRO NOMINAL DE 50MM,INCLUSIVE ANEL DE BORRACHA.FORNECIMENTO  </t>
  </si>
  <si>
    <t>CF2450</t>
  </si>
  <si>
    <t xml:space="preserve">06.270.0065-0      </t>
  </si>
  <si>
    <t xml:space="preserve">CURVA PVC-PBA,CONFORME ABNT NBR 10351,DE 45°,PB,COM DIAMETRO NOMINAL DE 75MM,INCLUSIVE ANEL DE BORRACHA.FORNECIMENTO  </t>
  </si>
  <si>
    <t>CF2451</t>
  </si>
  <si>
    <t xml:space="preserve">06.270.0066-0      </t>
  </si>
  <si>
    <t xml:space="preserve">CURVA PVC-PBA,CONFORME ABNT NBR 10351,DE 45°,PB,COM DIAMETRO NOMINAL DE 100MM,INCLUSIVE ANEL DE BORRACHA.FORNECIMENTO  </t>
  </si>
  <si>
    <t>CF2452</t>
  </si>
  <si>
    <t xml:space="preserve">06.270.0067-0      </t>
  </si>
  <si>
    <t xml:space="preserve">CURVA PVC-PBA,CONFORME ABNT NBR 10351,DE 90°,PB,COM DIAMETRO NOMINAL DE 50MM,INCLUSIVE ANEL DE BORRACHA.FORNECIMENTO  </t>
  </si>
  <si>
    <t>CF2453</t>
  </si>
  <si>
    <t xml:space="preserve">06.270.0068-0      </t>
  </si>
  <si>
    <t xml:space="preserve">CURVA PVC-PBA,CONFORME ABNT NBR 10351,DE 90°,PB,COM DIAMETRO NOMINAL DE 75MM, INCLUSIVE ANEL DE BORRACHA. FORNECIMENTO  </t>
  </si>
  <si>
    <t>CF2454</t>
  </si>
  <si>
    <t xml:space="preserve">06.270.0069-0      </t>
  </si>
  <si>
    <t xml:space="preserve">CURVA PVC-PBA,CONFORME ABNT NBR 10351,DE 90°,PB,COM DIAMETRO NOMINAL DE 100MM,INCLUSIVE ANEL DE BORRACHA. FORNECIMENTO  </t>
  </si>
  <si>
    <t>CF2455</t>
  </si>
  <si>
    <t xml:space="preserve">06.270.0071-0      </t>
  </si>
  <si>
    <t xml:space="preserve">EXTREMIDADE PVC-PBA,CONFORME ABNT NBR 10351,BF,COM DIAMETRO NOMINAL DE 50MM, INCLUSIVE ANEL DE BORRACHA. FORNECIMENTO  </t>
  </si>
  <si>
    <t>CF2456</t>
  </si>
  <si>
    <t xml:space="preserve">06.270.0072-0      </t>
  </si>
  <si>
    <t xml:space="preserve">EXTREMIDADE PVC-PBA,CONFORME ABNT NBR 10351,BF,COM DIAMETRO NOMINAL DE 75MM,INCLUSIVE ANEL DE BORRACHA. FORNECIMENTO  </t>
  </si>
  <si>
    <t>CF2457</t>
  </si>
  <si>
    <t xml:space="preserve">06.270.0073-0      </t>
  </si>
  <si>
    <t xml:space="preserve">EXTREMIDADE PVC-PBA,CONFORME ABNT NBR 10351,BF,COM DIAMETRO NOMINAL DE 100MM,INCLUSIVE ANEL DE BORRACHA. FORNECIMENTO  </t>
  </si>
  <si>
    <t>CF2458</t>
  </si>
  <si>
    <t xml:space="preserve">06.270.0076-0      </t>
  </si>
  <si>
    <t xml:space="preserve">EXTREMIDADE PVC-PBA,CONFORME ABNT NBR 10351,PF,COM DIAMETRO NOMINAL DE 50MM. FORNECIMENTO  </t>
  </si>
  <si>
    <t>CF2459</t>
  </si>
  <si>
    <t xml:space="preserve">06.270.0077-0      </t>
  </si>
  <si>
    <t xml:space="preserve">EXTREMIDADE PVC-PBA,CONFORME ABNT NBR 10351,PF,COM DIAMETRO NOMINAL DE 75MM. FORNECIMENTO  </t>
  </si>
  <si>
    <t>CF2460</t>
  </si>
  <si>
    <t xml:space="preserve">06.270.0078-0      </t>
  </si>
  <si>
    <t xml:space="preserve">EXTREMIDADE PVC-PBA,CONFORME ABNT NBR 10351,PF,COM DIAMETRO NOMINAL DE 100MM. FORNECIMENTO  </t>
  </si>
  <si>
    <t>CF2461</t>
  </si>
  <si>
    <t xml:space="preserve">06.270.0081-0      </t>
  </si>
  <si>
    <t xml:space="preserve">LUVA DE CORRER PVC-PBA,CONFORME ABNT NBR 10351,COM DIAMETRO NOMINAL DE 50MM,INCLUSIVE ANEIS DE BORRACHA. FORNECIMENTO  </t>
  </si>
  <si>
    <t>CF2462</t>
  </si>
  <si>
    <t xml:space="preserve">06.270.0082-0      </t>
  </si>
  <si>
    <t xml:space="preserve">LUVA DE CORRER PVC-PBA,CONFORME ABNT NBR 10351,COM DIAMETRO NOMINAL DE 75MM, INCLUSIVE ANEIS DE BORRACHA. FORNECIMENTO  </t>
  </si>
  <si>
    <t>CF2463</t>
  </si>
  <si>
    <t xml:space="preserve">06.270.0083-0      </t>
  </si>
  <si>
    <t xml:space="preserve">LUVA DE CORRER PVC-PBA,CONFORME ABNT NBR 10351,COM DIAMETRO NOMINAL DE 100MM, INCLUSIVE ANEIS DE BORRACHA. FORNECIMENTO  </t>
  </si>
  <si>
    <t>CF2464</t>
  </si>
  <si>
    <t xml:space="preserve">06.270.0086-0      </t>
  </si>
  <si>
    <t xml:space="preserve">LUVA SIMPLES PVC-PBA,CONFORME ABNT NBR 10351,COM DIAMETRO NOMINAL DE 50MM,INCLUSIVE ANEIS DE BORRACHA. FORNECIMENTO  </t>
  </si>
  <si>
    <t>CF2465</t>
  </si>
  <si>
    <t xml:space="preserve">06.270.0087-0      </t>
  </si>
  <si>
    <t xml:space="preserve">LUVA SIMPLES PVC-PBA,CONFORME ABNT NBR 10351,COM DIAMETRO NOMINAL DE 75MM, INCLUSIVE ANEIS DE BORRACHA. FORNECIMENTO  </t>
  </si>
  <si>
    <t>CF2466</t>
  </si>
  <si>
    <t xml:space="preserve">06.270.0088-0      </t>
  </si>
  <si>
    <t xml:space="preserve">LUVA SIMPLES PVC-PBA,CONFORME ABNT NBR 10351,COM DIAMETRO NOMINAL DE 100MM, INCLUSIVE ANEIS DE BORRACHA. FORNECIMENTO  </t>
  </si>
  <si>
    <t>CF2467</t>
  </si>
  <si>
    <t xml:space="preserve">06.270.0091-0      </t>
  </si>
  <si>
    <t xml:space="preserve">REDUCAO PVC-PBA,CONFORME ABNT NBR 10351,PB,COM DIAMETROS NOMINAIS DE 75MMX50MM,INCLUSIVE ANEL DE BORRACHA.FORNECIMENTO  </t>
  </si>
  <si>
    <t>CF2468</t>
  </si>
  <si>
    <t xml:space="preserve">06.270.0092-0      </t>
  </si>
  <si>
    <t xml:space="preserve">REDUCAO PVC-PBA,CONFORME ABNT NBR 10351,PB,COM DIAMETROS NOMINAIS DE 100MMX50MM,INCLUSIVE ANEL DE BORRACHA. FORNECIMENTO  </t>
  </si>
  <si>
    <t>CF2469</t>
  </si>
  <si>
    <t xml:space="preserve">06.270.0093-0      </t>
  </si>
  <si>
    <t xml:space="preserve">REDUCAO DE PVC-PBA,CONFORME ABNT NBR 10351,PB,COM DIAMETROS NOMINAIS DE 100MMX75MM,INCLUSIVE ANEL DE BORRACHA.FORNECIMENTO  </t>
  </si>
  <si>
    <t>CF2470</t>
  </si>
  <si>
    <t xml:space="preserve">06.270.0101-0      </t>
  </si>
  <si>
    <t xml:space="preserve">TE PVC-PBA,CONFORME ABNT NBR 10351,BBB,COM DIAMETROS NOMINAIS DE 50MMX50MM,INCLUSIVE ANEIS DE BORRACHA.FORNECIMENTO  </t>
  </si>
  <si>
    <t>CF2471</t>
  </si>
  <si>
    <t xml:space="preserve">06.270.0102-0      </t>
  </si>
  <si>
    <t xml:space="preserve">TE PVC-PBA,CONFORME ABNT NBR 10351,BBB,COM DIAMETROS NOMINAIS DE 75MMX50MM, INCLUSIVE ANEIS DE BORRACHA. FORNECIMENTO  </t>
  </si>
  <si>
    <t>CF2472</t>
  </si>
  <si>
    <t xml:space="preserve">06.270.0103-0      </t>
  </si>
  <si>
    <t xml:space="preserve">TE PVC-PBA,CONFORME ABNT NBR 10351,BBB,COM DIAMETROS NOMINAIS DE 75MMX75MM, INCLUSIVE ANEIS DE BORRACHA. FORNECIMENTO  </t>
  </si>
  <si>
    <t>CF2473</t>
  </si>
  <si>
    <t xml:space="preserve">06.270.0104-0      </t>
  </si>
  <si>
    <t xml:space="preserve">TE PVC-PBA,CONFORME ABNT NBR 10351,BBB,COM DIAMETROS NOMINAIS DE 100MMX50MM, INCLUSIVE ANEIS DE BORRACHA. FORNECIMENTO  </t>
  </si>
  <si>
    <t>CF2474</t>
  </si>
  <si>
    <t xml:space="preserve">06.270.0105-0      </t>
  </si>
  <si>
    <t xml:space="preserve">TE PVC-PBA,CONFORME ABNT NBR 10351,BBB,COM DIAMETROS NOMINAIS DE 100MMX75MM, INCLUSIVE ANEIS DE BORRACHA. FORNECIMENTO  </t>
  </si>
  <si>
    <t>CF2475</t>
  </si>
  <si>
    <t xml:space="preserve">06.270.0106-0      </t>
  </si>
  <si>
    <t xml:space="preserve">TE PVC-PBA,CONFORME ABNT NBR 10351,BBB,COM DIAMETROS NOMINAIS DE 100MMX100MM, INCLUSIVE ANEIS DE BORRACHA. FORNECIMENTO  </t>
  </si>
  <si>
    <t>CF2476</t>
  </si>
  <si>
    <t xml:space="preserve">06.270.0111-0      </t>
  </si>
  <si>
    <t xml:space="preserve">COLAR DE TOMADA DE PVC COM TRAVAS, SAIDA ROSQUEADA DE 3/4", PARA DISTRIBUIDOR PBA COM DN=50MM.FORNECIMENTO  </t>
  </si>
  <si>
    <t>CF2477</t>
  </si>
  <si>
    <t xml:space="preserve">06.270.0112-0      </t>
  </si>
  <si>
    <t xml:space="preserve">COLAR DE TOMADA DE PVC COM TRAVAS, SAIDA ROSQUEADA DE 3/4", PARA DISTRIBUIDOR PBA COM DN=75MM.FORNECIMENTO  </t>
  </si>
  <si>
    <t>CF2478</t>
  </si>
  <si>
    <t xml:space="preserve">06.271.0016-0      </t>
  </si>
  <si>
    <t xml:space="preserve">TUBO PVC-DEFOFO(EB-1208),PARA ADUCAO E DISTRIBUICAO DE AGUAS,COM DIAMETRO NOMINAL DE 400MM, INCLUSIVE ANEL DE BORRACHA.FORNECIMENTO  </t>
  </si>
  <si>
    <t>CF2479</t>
  </si>
  <si>
    <t xml:space="preserve">06.271.0018-0      </t>
  </si>
  <si>
    <t xml:space="preserve">TUBO PVC-DEFOFO(EB-1208),PARA ADUCAO E DISTRIBUICAO DE AGUAS,COM DIAMETRO NOMINAL DE 500MM, INCLUSIVE ANEL DE BORRACHA.FORNECIMENTO  </t>
  </si>
  <si>
    <t>CF2480</t>
  </si>
  <si>
    <t xml:space="preserve">06.271.0021-0      </t>
  </si>
  <si>
    <t xml:space="preserve">LUVA DE CORRER PVC-DEFOFO,CONFORME ABNT NBR 10569,COM DIAMETRO NOMINAL DE 100MM,INCLUSIVE ANEIS DE BORRACHA.FORNECIMENTO  </t>
  </si>
  <si>
    <t>CF2481</t>
  </si>
  <si>
    <t xml:space="preserve">06.271.0022-0      </t>
  </si>
  <si>
    <t xml:space="preserve">LUVA DE CORRER PVC-DEFOFO,CONFORME ABNT NBR 10569,COM DIAMETRO NOMINAL DE 150MM,INCLUSIVE ANEIS DE BORRACHA.FORNECIMENTO  </t>
  </si>
  <si>
    <t>CF2482</t>
  </si>
  <si>
    <t xml:space="preserve">06.271.0023-0      </t>
  </si>
  <si>
    <t xml:space="preserve">LUVA DE CORRER PVC-DEFOFO,CONFORME ABNT NBR 10569,COM DIAMETRO NOMINAL DE 200MM,INCLUSIVE ANEIS DE BORRACHA.FORNECIMENTO  </t>
  </si>
  <si>
    <t>CF2483</t>
  </si>
  <si>
    <t xml:space="preserve">06.271.0024-0      </t>
  </si>
  <si>
    <t xml:space="preserve">LUVA DE CORRER PVC-DEFOFO,CONFORME ABNT NBR 10569,COM DIAMETRO NOMINAL DE 250MM,INCLUSIVE ANEIS DE BORRACHA.FORNECIMENTO  </t>
  </si>
  <si>
    <t>CF2484</t>
  </si>
  <si>
    <t xml:space="preserve">06.271.0025-0      </t>
  </si>
  <si>
    <t xml:space="preserve">LUVA DE CORRER PVC-DEFOFO,CONFORME ABNT NBR 10569,COM DIAMETRO NOMINAL DE 300MM,INCLUSIVE ANEIS DE BORRACHA.FORNECIMENTO  </t>
  </si>
  <si>
    <t>CF2487</t>
  </si>
  <si>
    <t xml:space="preserve">06.272.0007-0      </t>
  </si>
  <si>
    <t xml:space="preserve">TUBO PVC,CONFORME ABNT NBR 7362,PARA ESGOTO SANITARIO,COM DIAMETRO NOMINAL DE 350MM,INCLUSIVE ANEL DE BORRACHA.FORNECIMENTO  </t>
  </si>
  <si>
    <t>CF2488</t>
  </si>
  <si>
    <t xml:space="preserve">06.272.0008-0      </t>
  </si>
  <si>
    <t xml:space="preserve">TUBO PVC,CONFORME ABNT NBR 7362,PARA ESGOTO SANITARIO,COM DIAMETRO NOMINAL DE 400MM,INCLUSIVE ANEL DE BORRACHA.FORNECIMENTO  </t>
  </si>
  <si>
    <t>CF2489</t>
  </si>
  <si>
    <t xml:space="preserve">06.272.0021-0      </t>
  </si>
  <si>
    <t xml:space="preserve">CURVA DE PVC PARA REDE DE ESGOTO,CONFORME ABNT NBR 10569,DE 45º,PB,COM DIAMETRO NOMINAL DE 100MM,INCLUSIVE ANEL DE BORRACHA.FORNECIMENTO  </t>
  </si>
  <si>
    <t>CF2490</t>
  </si>
  <si>
    <t xml:space="preserve">06.272.0022-0      </t>
  </si>
  <si>
    <t xml:space="preserve">CURVA DE PVC PARA REDE DE ESGOTO,CONFORME ABNT NBR 10569,DE 45º,PB,COM DIAMETRO NOMINAL DE 150MM,INCLUSIVE ANEL DE BORRACHA.FORNECIMENTO  </t>
  </si>
  <si>
    <t>CF2491</t>
  </si>
  <si>
    <t xml:space="preserve">06.272.0026-0      </t>
  </si>
  <si>
    <t xml:space="preserve">CURVA DE PVC PARA REDE DE ESGOTO,CONFORME ABNT NBR 10569,DE 90º,PB,COM DIAMETRO NOMINAL DE 100MM,INCLUSIVE ANEL DE BORRACHA.FORNECIMENTO  </t>
  </si>
  <si>
    <t>CF2492</t>
  </si>
  <si>
    <t xml:space="preserve">06.272.0027-0      </t>
  </si>
  <si>
    <t xml:space="preserve">CURVA DE PVC PARA REDE DE ESGOTO,CONFORME ABNT NBR 10569,DE 90º,PB,COM DIAMETRO NOMINAL DE 150MM,INCLUSIVE ANEL DE BORRACHA.FORNECIMENTO  </t>
  </si>
  <si>
    <t>CF2493</t>
  </si>
  <si>
    <t xml:space="preserve">06.272.0029-0      </t>
  </si>
  <si>
    <t xml:space="preserve">JUNCAO DE PVC PARA REDE DE ESGOTO,CONFORME ABNT NBR 10569,DE 45º,BBB,COM DIAMETRO NOMINAL DE 100MM, INCLUSIVE ANEIS DE BORRACHA.FORNECIMENTO  </t>
  </si>
  <si>
    <t>CF2494</t>
  </si>
  <si>
    <t xml:space="preserve">06.272.0030-0      </t>
  </si>
  <si>
    <t xml:space="preserve">JUNCAO DE PVC PARA REDE DE ESGOTO,CONFORME ABNT NBR 10569,DE 45º,BBB,COM DIAMETRO NOMINAL DE 150MM,INCLUSIVE ANEIS DE BORRACHA.FORNECIMENTO  </t>
  </si>
  <si>
    <t>CF2495</t>
  </si>
  <si>
    <t xml:space="preserve">06.272.0032-0      </t>
  </si>
  <si>
    <t xml:space="preserve">PLUG DE PVC PARA REDE DE ESGOTO,CONFORME ABNT NBR 10569,COM DIAMETRO NOMINAL DE 100MM. FORNECIMENTO  </t>
  </si>
  <si>
    <t>CF2497</t>
  </si>
  <si>
    <t xml:space="preserve">06.272.0035-0      </t>
  </si>
  <si>
    <t xml:space="preserve">SELIM ELASTICO DE PVC PARA LIGACAO PREDIAL DE REDE DE ESGOTO,CONFORME ABNT NBR 10569,DE 150MMX100MM,INCLUSIVE ANEL DE BORRACHA.FORNECIMENTO  </t>
  </si>
  <si>
    <t>CF2498</t>
  </si>
  <si>
    <t xml:space="preserve">06.272.0036-0      </t>
  </si>
  <si>
    <t xml:space="preserve">TIL LIGACAO PREDIAL DE PVC PARA REDE DE ESGOTO,CONFORME ABNT NBR 10569,BBB,COM DIAMETRO NOMINAL DE 100MM,INCLUSIVE ANEISDE BORRACHA.FORNECIMENTO  </t>
  </si>
  <si>
    <t>CF2500</t>
  </si>
  <si>
    <t xml:space="preserve">06.272.0038-0      </t>
  </si>
  <si>
    <t xml:space="preserve">TAMPAO COMPLETO PARA TIL DE PVC PARA REDE DE ESGOTO,CONFORME ABNT NBR 10569,COM DIAMETRO NOMINAL DE 100MM.FORNECIMENTO  </t>
  </si>
  <si>
    <t>CF2501</t>
  </si>
  <si>
    <t xml:space="preserve">06.272.0039-0      </t>
  </si>
  <si>
    <t xml:space="preserve">TAMPAO COMPLETO PARA TIL DE PVC PARA REDE DE ESGOTO,CONFORME ABNT NBR 10569,COM DIAMETRO NOMINAL DE 150MM.FORNECIMENTO  </t>
  </si>
  <si>
    <t>CF2502</t>
  </si>
  <si>
    <t xml:space="preserve">06.502.0020-0      </t>
  </si>
  <si>
    <t xml:space="preserve">SEIXOS ROLADOS PARA FILTROS DE TRATAMENTO DE AGUA,DE 3/4" A 3/8" (19,1 A 9,5)MM.FORNECIMENTO  </t>
  </si>
  <si>
    <t>CF2503</t>
  </si>
  <si>
    <t xml:space="preserve">06.502.0030-0      </t>
  </si>
  <si>
    <t xml:space="preserve">SEIXOS ROLADOS PARA FILTROS DE TRATAMENTO DE AGUA,DE 3/8" A 1/4" (9,5 A 6,4)MM. FORNECIMENTO  </t>
  </si>
  <si>
    <t>CF2504</t>
  </si>
  <si>
    <t xml:space="preserve">06.502.0040-0      </t>
  </si>
  <si>
    <t xml:space="preserve">SEIXOS ROLADOS PARA FILTROS DE TRATAMENTO DE AGUA,DE 1/4" A 1/8" (6,4 A 3,2)MM.FORNECIMENTO  </t>
  </si>
  <si>
    <t>CF2542</t>
  </si>
  <si>
    <t xml:space="preserve">06.201.0251-0      </t>
  </si>
  <si>
    <t xml:space="preserve">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  </t>
  </si>
  <si>
    <t>CF2543</t>
  </si>
  <si>
    <t xml:space="preserve">06.201.0252-0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</si>
  <si>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  </t>
  </si>
  <si>
    <t>CF2544</t>
  </si>
  <si>
    <t xml:space="preserve">06.201.0253-0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</si>
  <si>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  </t>
  </si>
  <si>
    <t>CF2545</t>
  </si>
  <si>
    <t xml:space="preserve">06.201.0254-0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</si>
  <si>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  </t>
  </si>
  <si>
    <t>CF2546</t>
  </si>
  <si>
    <t xml:space="preserve">06.201.0255-0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</si>
  <si>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  </t>
  </si>
  <si>
    <t>CF2547</t>
  </si>
  <si>
    <t xml:space="preserve">06.201.0256-0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</si>
  <si>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  </t>
  </si>
  <si>
    <t>CF2548</t>
  </si>
  <si>
    <t xml:space="preserve">06.201.0257-0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</si>
  <si>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  </t>
  </si>
  <si>
    <t>CF2549</t>
  </si>
  <si>
    <t xml:space="preserve">06.201.0258-0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</si>
  <si>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  </t>
  </si>
  <si>
    <t>CF2550</t>
  </si>
  <si>
    <t xml:space="preserve">06.201.0259-0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</si>
  <si>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  </t>
  </si>
  <si>
    <t>CF2551</t>
  </si>
  <si>
    <t xml:space="preserve">06.201.0260-0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</si>
  <si>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  </t>
  </si>
  <si>
    <t>CF2552</t>
  </si>
  <si>
    <t xml:space="preserve">06.201.0261-0      </t>
  </si>
  <si>
    <t xml:space="preserve">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  </t>
  </si>
  <si>
    <t>CF2553</t>
  </si>
  <si>
    <t xml:space="preserve">06.201.0262-0      </t>
  </si>
  <si>
    <t xml:space="preserve">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  </t>
  </si>
  <si>
    <t>CF2554</t>
  </si>
  <si>
    <t xml:space="preserve">06.201.0263-0      </t>
  </si>
  <si>
    <t xml:space="preserve">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  </t>
  </si>
  <si>
    <t>CF2555</t>
  </si>
  <si>
    <t xml:space="preserve">06.201.0264-0      </t>
  </si>
  <si>
    <t xml:space="preserve">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  </t>
  </si>
  <si>
    <t>CF2556</t>
  </si>
  <si>
    <t xml:space="preserve">06.201.0265-0      </t>
  </si>
  <si>
    <t xml:space="preserve">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  </t>
  </si>
  <si>
    <t>CF2557</t>
  </si>
  <si>
    <t xml:space="preserve">06.201.0266-0      </t>
  </si>
  <si>
    <t xml:space="preserve">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  </t>
  </si>
  <si>
    <t>CF2558</t>
  </si>
  <si>
    <t xml:space="preserve">06.201.0271-0      </t>
  </si>
  <si>
    <t xml:space="preserve">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  </t>
  </si>
  <si>
    <t>CF2559</t>
  </si>
  <si>
    <t xml:space="preserve">06.201.0272-0      </t>
  </si>
  <si>
    <t xml:space="preserve">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  </t>
  </si>
  <si>
    <t>CF2560</t>
  </si>
  <si>
    <t xml:space="preserve">06.201.0273-0      </t>
  </si>
  <si>
    <t xml:space="preserve">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  </t>
  </si>
  <si>
    <t>CF2561</t>
  </si>
  <si>
    <t xml:space="preserve">06.201.0274-0      </t>
  </si>
  <si>
    <t xml:space="preserve">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  </t>
  </si>
  <si>
    <t>CF2562</t>
  </si>
  <si>
    <t xml:space="preserve">06.201.0275-0      </t>
  </si>
  <si>
    <t xml:space="preserve">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  </t>
  </si>
  <si>
    <t>CF2563</t>
  </si>
  <si>
    <t xml:space="preserve">06.201.0276-0      </t>
  </si>
  <si>
    <t xml:space="preserve">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  </t>
  </si>
  <si>
    <t>CF2564</t>
  </si>
  <si>
    <t xml:space="preserve">06.201.0277-0      </t>
  </si>
  <si>
    <t xml:space="preserve">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  </t>
  </si>
  <si>
    <t>CF2565</t>
  </si>
  <si>
    <t xml:space="preserve">06.201.0278-0      </t>
  </si>
  <si>
    <t xml:space="preserve">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  </t>
  </si>
  <si>
    <t>CF2566</t>
  </si>
  <si>
    <t xml:space="preserve">06.201.0279-0      </t>
  </si>
  <si>
    <t xml:space="preserve">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  </t>
  </si>
  <si>
    <t>CF2567</t>
  </si>
  <si>
    <t xml:space="preserve">06.201.0280-0      </t>
  </si>
  <si>
    <t xml:space="preserve">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  </t>
  </si>
  <si>
    <t>CF2568</t>
  </si>
  <si>
    <t xml:space="preserve">06.201.0281-0      </t>
  </si>
  <si>
    <t xml:space="preserve">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  </t>
  </si>
  <si>
    <t>CF2569</t>
  </si>
  <si>
    <t xml:space="preserve">06.014.0103-0      </t>
  </si>
  <si>
    <t xml:space="preserve">CAIXA DE RALO EM ALVENARIA TIJOLO MACICO (7X10X20)CM,PAREDES DE UMA VEZ (0,20M),DE (0,30X0,90X0,90)M,P/AGUAS PLUVIAIS,UTILIZANDO ARGAMASSA CIMENTO E AREIA,TRACO 1:4 EM VOLUME,SENDOPAREDES REVESTIDAS INTERNAMENTE C/MESMA ARGAMASSA,C/BASE DECONCRETO SIMPLES FCK=10MPA C/GRELHA FERRO FUNDIDO CLASSE C-250 CONF.ABNT NBR 10160 E BOCA DE LOBO CONCRETO PRE-MOLDADO  </t>
  </si>
  <si>
    <t>CF2570</t>
  </si>
  <si>
    <t xml:space="preserve">06.501.0015-0      </t>
  </si>
  <si>
    <t xml:space="preserve">AREIA PARA FILTROS DE TRATAMENTO DE AGUA,COM GRANULOMETRIA DE 16 A 45 (1,20 A 0,35)MM,COM TAMANHO EFETIVO DE GRAOS DE 0,40MM A 0,55MM E COEFICIENTE DE DESUNIFORMIDADE DE 1,40 A 1,60.FORNECIMENTO  </t>
  </si>
  <si>
    <t>CF5001</t>
  </si>
  <si>
    <t xml:space="preserve">06.001.0020-A      </t>
  </si>
  <si>
    <t>CF5003</t>
  </si>
  <si>
    <t xml:space="preserve">06.001.0022-A      </t>
  </si>
  <si>
    <t>CF5004</t>
  </si>
  <si>
    <t xml:space="preserve">06.001.0023-A      </t>
  </si>
  <si>
    <t>CF5005</t>
  </si>
  <si>
    <t xml:space="preserve">06.001.0024-A      </t>
  </si>
  <si>
    <t>CF5006</t>
  </si>
  <si>
    <t xml:space="preserve">06.001.0025-A      </t>
  </si>
  <si>
    <t>CF5007</t>
  </si>
  <si>
    <t xml:space="preserve">06.001.0031-A      </t>
  </si>
  <si>
    <t>CF5008</t>
  </si>
  <si>
    <t xml:space="preserve">06.001.0032-A      </t>
  </si>
  <si>
    <t>CF5009</t>
  </si>
  <si>
    <t xml:space="preserve">06.001.0033-A      </t>
  </si>
  <si>
    <t>CF5010</t>
  </si>
  <si>
    <t xml:space="preserve">06.001.0034-A      </t>
  </si>
  <si>
    <t>CF5011</t>
  </si>
  <si>
    <t xml:space="preserve">06.001.0035-A      </t>
  </si>
  <si>
    <t>CF5012</t>
  </si>
  <si>
    <t xml:space="preserve">06.001.0036-A      </t>
  </si>
  <si>
    <t>CF5013</t>
  </si>
  <si>
    <t xml:space="preserve">06.001.0037-A      </t>
  </si>
  <si>
    <t>CF5014</t>
  </si>
  <si>
    <t xml:space="preserve">06.001.0038-A      </t>
  </si>
  <si>
    <t>CF5015</t>
  </si>
  <si>
    <t xml:space="preserve">06.001.0039-A      </t>
  </si>
  <si>
    <t>CF5016</t>
  </si>
  <si>
    <t xml:space="preserve">06.001.0040-A      </t>
  </si>
  <si>
    <t>CF5017</t>
  </si>
  <si>
    <t xml:space="preserve">06.001.0060-A      </t>
  </si>
  <si>
    <t>CF5018</t>
  </si>
  <si>
    <t xml:space="preserve">06.001.0061-A      </t>
  </si>
  <si>
    <t>CF5019</t>
  </si>
  <si>
    <t xml:space="preserve">06.001.0062-A      </t>
  </si>
  <si>
    <t>CF5020</t>
  </si>
  <si>
    <t xml:space="preserve">06.001.0063-A      </t>
  </si>
  <si>
    <t>CF5021</t>
  </si>
  <si>
    <t xml:space="preserve">06.001.0064-A      </t>
  </si>
  <si>
    <t>CF5022</t>
  </si>
  <si>
    <t xml:space="preserve">06.001.0065-A      </t>
  </si>
  <si>
    <t>CF5023</t>
  </si>
  <si>
    <t xml:space="preserve">06.001.0066-A      </t>
  </si>
  <si>
    <t>CF5024</t>
  </si>
  <si>
    <t xml:space="preserve">06.001.0067-A      </t>
  </si>
  <si>
    <t>CF5025</t>
  </si>
  <si>
    <t xml:space="preserve">06.001.0068-A      </t>
  </si>
  <si>
    <t>CF5026</t>
  </si>
  <si>
    <t xml:space="preserve">06.001.0069-A      </t>
  </si>
  <si>
    <t>CF5027</t>
  </si>
  <si>
    <t xml:space="preserve">06.001.0080-A      </t>
  </si>
  <si>
    <t>CF5028</t>
  </si>
  <si>
    <t xml:space="preserve">06.001.0081-A      </t>
  </si>
  <si>
    <t>CF5029</t>
  </si>
  <si>
    <t xml:space="preserve">06.001.0082-A      </t>
  </si>
  <si>
    <t>CF5030</t>
  </si>
  <si>
    <t xml:space="preserve">06.001.0083-A      </t>
  </si>
  <si>
    <t>CF5031</t>
  </si>
  <si>
    <t xml:space="preserve">06.001.0084-A      </t>
  </si>
  <si>
    <t>CF5032</t>
  </si>
  <si>
    <t xml:space="preserve">06.001.0085-A      </t>
  </si>
  <si>
    <t>CF5033</t>
  </si>
  <si>
    <t xml:space="preserve">06.001.0101-A      </t>
  </si>
  <si>
    <t>CF5034</t>
  </si>
  <si>
    <t xml:space="preserve">06.001.0102-A      </t>
  </si>
  <si>
    <t>CF5035</t>
  </si>
  <si>
    <t xml:space="preserve">06.001.0103-A      </t>
  </si>
  <si>
    <t>CF5036</t>
  </si>
  <si>
    <t xml:space="preserve">06.001.0105-A      </t>
  </si>
  <si>
    <t>CF5037</t>
  </si>
  <si>
    <t xml:space="preserve">06.001.0106-A      </t>
  </si>
  <si>
    <t>CF5038</t>
  </si>
  <si>
    <t xml:space="preserve">06.001.0110-A      </t>
  </si>
  <si>
    <t>CF5039</t>
  </si>
  <si>
    <t xml:space="preserve">06.001.0115-A      </t>
  </si>
  <si>
    <t>CF5040</t>
  </si>
  <si>
    <t xml:space="preserve">06.001.0120-A      </t>
  </si>
  <si>
    <t>CF5041</t>
  </si>
  <si>
    <t xml:space="preserve">06.001.0125-A      </t>
  </si>
  <si>
    <t>CF5042</t>
  </si>
  <si>
    <t xml:space="preserve">06.001.0130-A      </t>
  </si>
  <si>
    <t>CF5043</t>
  </si>
  <si>
    <t xml:space="preserve">06.001.0151-A      </t>
  </si>
  <si>
    <t>CF5044</t>
  </si>
  <si>
    <t xml:space="preserve">06.001.0152-A      </t>
  </si>
  <si>
    <t>CF5045</t>
  </si>
  <si>
    <t xml:space="preserve">06.001.0153-A      </t>
  </si>
  <si>
    <t>CF5046</t>
  </si>
  <si>
    <t xml:space="preserve">06.001.0155-A      </t>
  </si>
  <si>
    <t>CF5047</t>
  </si>
  <si>
    <t xml:space="preserve">06.001.0161-A      </t>
  </si>
  <si>
    <t>CF5048</t>
  </si>
  <si>
    <t xml:space="preserve">06.001.0162-A      </t>
  </si>
  <si>
    <t>CF5049</t>
  </si>
  <si>
    <t xml:space="preserve">06.001.0163-A      </t>
  </si>
  <si>
    <t>CF5050</t>
  </si>
  <si>
    <t xml:space="preserve">06.001.0165-A      </t>
  </si>
  <si>
    <t>CF5051</t>
  </si>
  <si>
    <t xml:space="preserve">06.001.0170-A      </t>
  </si>
  <si>
    <t>CF5052</t>
  </si>
  <si>
    <t xml:space="preserve">06.001.0171-A      </t>
  </si>
  <si>
    <t>CF5053</t>
  </si>
  <si>
    <t xml:space="preserve">06.001.0172-A      </t>
  </si>
  <si>
    <t>CF5054</t>
  </si>
  <si>
    <t xml:space="preserve">06.001.0173-A      </t>
  </si>
  <si>
    <t>CF5055</t>
  </si>
  <si>
    <t xml:space="preserve">06.001.0174-A      </t>
  </si>
  <si>
    <t>CF5056</t>
  </si>
  <si>
    <t xml:space="preserve">06.001.0180-A      </t>
  </si>
  <si>
    <t>CF5057</t>
  </si>
  <si>
    <t xml:space="preserve">06.001.0183-A      </t>
  </si>
  <si>
    <t>CF5058</t>
  </si>
  <si>
    <t xml:space="preserve">06.001.0184-A      </t>
  </si>
  <si>
    <t>CF5059</t>
  </si>
  <si>
    <t xml:space="preserve">06.001.0185-A      </t>
  </si>
  <si>
    <t>CF5060</t>
  </si>
  <si>
    <t xml:space="preserve">06.001.0187-A      </t>
  </si>
  <si>
    <t>CF5061</t>
  </si>
  <si>
    <t xml:space="preserve">06.001.0188-A      </t>
  </si>
  <si>
    <t>CF5062</t>
  </si>
  <si>
    <t xml:space="preserve">06.001.0189-A      </t>
  </si>
  <si>
    <t>CF5063</t>
  </si>
  <si>
    <t xml:space="preserve">06.001.0190-A      </t>
  </si>
  <si>
    <t>CF5064</t>
  </si>
  <si>
    <t xml:space="preserve">06.001.0192-A      </t>
  </si>
  <si>
    <t>CF5065</t>
  </si>
  <si>
    <t xml:space="preserve">06.001.0193-A      </t>
  </si>
  <si>
    <t>CF5066</t>
  </si>
  <si>
    <t xml:space="preserve">06.001.0195-A      </t>
  </si>
  <si>
    <t>CF5067</t>
  </si>
  <si>
    <t xml:space="preserve">06.001.0198-A      </t>
  </si>
  <si>
    <t>CF5068</t>
  </si>
  <si>
    <t xml:space="preserve">06.001.0200-A      </t>
  </si>
  <si>
    <t>CF5069</t>
  </si>
  <si>
    <t xml:space="preserve">06.001.0205-A      </t>
  </si>
  <si>
    <t>CF5070</t>
  </si>
  <si>
    <t xml:space="preserve">06.001.0210-A      </t>
  </si>
  <si>
    <t>CF5082</t>
  </si>
  <si>
    <t xml:space="preserve">06.001.0242-A      </t>
  </si>
  <si>
    <t>CF5083</t>
  </si>
  <si>
    <t xml:space="preserve">06.001.0243-A      </t>
  </si>
  <si>
    <t>CF5084</t>
  </si>
  <si>
    <t xml:space="preserve">06.001.0244-A      </t>
  </si>
  <si>
    <t>CF5085</t>
  </si>
  <si>
    <t xml:space="preserve">06.001.0245-A      </t>
  </si>
  <si>
    <t>CF5086</t>
  </si>
  <si>
    <t xml:space="preserve">06.001.0246-A      </t>
  </si>
  <si>
    <t>CF5087</t>
  </si>
  <si>
    <t xml:space="preserve">06.001.0250-A      </t>
  </si>
  <si>
    <t>CF5088</t>
  </si>
  <si>
    <t xml:space="preserve">06.001.0251-A      </t>
  </si>
  <si>
    <t>CF5089</t>
  </si>
  <si>
    <t xml:space="preserve">06.001.0252-A      </t>
  </si>
  <si>
    <t>CF5090</t>
  </si>
  <si>
    <t xml:space="preserve">06.001.0254-A      </t>
  </si>
  <si>
    <t>CF5091</t>
  </si>
  <si>
    <t xml:space="preserve">06.001.0255-A      </t>
  </si>
  <si>
    <t>CF5092</t>
  </si>
  <si>
    <t xml:space="preserve">06.001.0256-A      </t>
  </si>
  <si>
    <t>CF5093</t>
  </si>
  <si>
    <t xml:space="preserve">06.001.0257-A      </t>
  </si>
  <si>
    <t>CF5094</t>
  </si>
  <si>
    <t xml:space="preserve">06.001.0260-A      </t>
  </si>
  <si>
    <t>CF5095</t>
  </si>
  <si>
    <t xml:space="preserve">06.001.0261-A      </t>
  </si>
  <si>
    <t>CF5096</t>
  </si>
  <si>
    <t xml:space="preserve">06.001.0262-A      </t>
  </si>
  <si>
    <t>CF5097</t>
  </si>
  <si>
    <t xml:space="preserve">06.001.0263-A      </t>
  </si>
  <si>
    <t>CF5098</t>
  </si>
  <si>
    <t xml:space="preserve">06.001.0264-A      </t>
  </si>
  <si>
    <t>CF5099</t>
  </si>
  <si>
    <t xml:space="preserve">06.001.0265-A      </t>
  </si>
  <si>
    <t>CF5100</t>
  </si>
  <si>
    <t xml:space="preserve">06.001.0266-A      </t>
  </si>
  <si>
    <t>CF5101</t>
  </si>
  <si>
    <t xml:space="preserve">06.001.0270-A      </t>
  </si>
  <si>
    <t>CF5102</t>
  </si>
  <si>
    <t xml:space="preserve">06.001.0271-A      </t>
  </si>
  <si>
    <t>CF5103</t>
  </si>
  <si>
    <t xml:space="preserve">06.001.0272-A      </t>
  </si>
  <si>
    <t>CF5104</t>
  </si>
  <si>
    <t xml:space="preserve">06.001.0273-A      </t>
  </si>
  <si>
    <t>CF5105</t>
  </si>
  <si>
    <t xml:space="preserve">06.001.0274-A      </t>
  </si>
  <si>
    <t>CF5106</t>
  </si>
  <si>
    <t xml:space="preserve">06.001.0275-A      </t>
  </si>
  <si>
    <t>CF5107</t>
  </si>
  <si>
    <t xml:space="preserve">06.001.0276-A      </t>
  </si>
  <si>
    <t>CF5108</t>
  </si>
  <si>
    <t xml:space="preserve">06.001.0300-A      </t>
  </si>
  <si>
    <t>CF5109</t>
  </si>
  <si>
    <t xml:space="preserve">06.001.0301-A      </t>
  </si>
  <si>
    <t>CF5110</t>
  </si>
  <si>
    <t xml:space="preserve">06.001.0305-A      </t>
  </si>
  <si>
    <t>CF5111</t>
  </si>
  <si>
    <t xml:space="preserve">06.001.0319-A      </t>
  </si>
  <si>
    <t>CF5112</t>
  </si>
  <si>
    <t xml:space="preserve">06.001.0320-A      </t>
  </si>
  <si>
    <t>CF5113</t>
  </si>
  <si>
    <t xml:space="preserve">06.001.0325-A      </t>
  </si>
  <si>
    <t>CF5114</t>
  </si>
  <si>
    <t xml:space="preserve">06.001.0327-A      </t>
  </si>
  <si>
    <t>CF5115</t>
  </si>
  <si>
    <t xml:space="preserve">06.001.0328-A      </t>
  </si>
  <si>
    <t>CF5116</t>
  </si>
  <si>
    <t xml:space="preserve">06.001.0329-A      </t>
  </si>
  <si>
    <t>CF5117</t>
  </si>
  <si>
    <t xml:space="preserve">06.001.0330-A      </t>
  </si>
  <si>
    <t>CF5118</t>
  </si>
  <si>
    <t xml:space="preserve">06.001.0331-A      </t>
  </si>
  <si>
    <t>CF5119</t>
  </si>
  <si>
    <t xml:space="preserve">06.001.0332-A      </t>
  </si>
  <si>
    <t>CF5120</t>
  </si>
  <si>
    <t xml:space="preserve">06.001.0335-A      </t>
  </si>
  <si>
    <t>CF5123</t>
  </si>
  <si>
    <t xml:space="preserve">06.001.0500-A      </t>
  </si>
  <si>
    <t>CF5124</t>
  </si>
  <si>
    <t xml:space="preserve">06.001.0501-A      </t>
  </si>
  <si>
    <t>CF5125</t>
  </si>
  <si>
    <t xml:space="preserve">06.001.0502-A      </t>
  </si>
  <si>
    <t>CF5126</t>
  </si>
  <si>
    <t xml:space="preserve">06.001.0503-A      </t>
  </si>
  <si>
    <t>CF5127</t>
  </si>
  <si>
    <t xml:space="preserve">06.001.0504-A      </t>
  </si>
  <si>
    <t>CF5128</t>
  </si>
  <si>
    <t xml:space="preserve">06.001.0505-A      </t>
  </si>
  <si>
    <t>CF5129</t>
  </si>
  <si>
    <t xml:space="preserve">06.001.0506-A      </t>
  </si>
  <si>
    <t>CF5130</t>
  </si>
  <si>
    <t xml:space="preserve">06.001.0507-A      </t>
  </si>
  <si>
    <t>CF5131</t>
  </si>
  <si>
    <t xml:space="preserve">06.001.0508-A      </t>
  </si>
  <si>
    <t>CF5132</t>
  </si>
  <si>
    <t xml:space="preserve">06.001.0510-A      </t>
  </si>
  <si>
    <t>CF5133</t>
  </si>
  <si>
    <t xml:space="preserve">06.001.0511-A      </t>
  </si>
  <si>
    <t>CF5134</t>
  </si>
  <si>
    <t xml:space="preserve">06.001.0512-A      </t>
  </si>
  <si>
    <t>CF5135</t>
  </si>
  <si>
    <t xml:space="preserve">06.001.0513-A      </t>
  </si>
  <si>
    <t>CF5136</t>
  </si>
  <si>
    <t xml:space="preserve">06.001.0514-A      </t>
  </si>
  <si>
    <t>CF5137</t>
  </si>
  <si>
    <t xml:space="preserve">06.001.0515-A      </t>
  </si>
  <si>
    <t>CF5138</t>
  </si>
  <si>
    <t xml:space="preserve">06.001.0516-A      </t>
  </si>
  <si>
    <t>CF5139</t>
  </si>
  <si>
    <t xml:space="preserve">06.001.0630-A      </t>
  </si>
  <si>
    <t>CF5140</t>
  </si>
  <si>
    <t xml:space="preserve">06.001.0631-A      </t>
  </si>
  <si>
    <t>CF5141</t>
  </si>
  <si>
    <t xml:space="preserve">06.001.0632-A      </t>
  </si>
  <si>
    <t>CF5142</t>
  </si>
  <si>
    <t xml:space="preserve">06.001.0633-A      </t>
  </si>
  <si>
    <t>CF5143</t>
  </si>
  <si>
    <t xml:space="preserve">06.001.0634-A      </t>
  </si>
  <si>
    <t>CF5144</t>
  </si>
  <si>
    <t xml:space="preserve">06.001.0650-A      </t>
  </si>
  <si>
    <t>CF5145</t>
  </si>
  <si>
    <t xml:space="preserve">06.001.0651-A      </t>
  </si>
  <si>
    <t>CF5146</t>
  </si>
  <si>
    <t xml:space="preserve">06.001.0652-A      </t>
  </si>
  <si>
    <t>CF5147</t>
  </si>
  <si>
    <t xml:space="preserve">06.001.0653-A      </t>
  </si>
  <si>
    <t>CF5148</t>
  </si>
  <si>
    <t xml:space="preserve">06.001.0654-A      </t>
  </si>
  <si>
    <t>CF5149</t>
  </si>
  <si>
    <t xml:space="preserve">06.001.0655-A      </t>
  </si>
  <si>
    <t>CF5150</t>
  </si>
  <si>
    <t xml:space="preserve">06.001.0656-A      </t>
  </si>
  <si>
    <t>CF5151</t>
  </si>
  <si>
    <t xml:space="preserve">06.001.0657-A      </t>
  </si>
  <si>
    <t>CF5152</t>
  </si>
  <si>
    <t xml:space="preserve">06.001.0658-A      </t>
  </si>
  <si>
    <t>CF5153</t>
  </si>
  <si>
    <t xml:space="preserve">06.001.0659-A      </t>
  </si>
  <si>
    <t>CF5154</t>
  </si>
  <si>
    <t xml:space="preserve">06.001.0660-A      </t>
  </si>
  <si>
    <t>CF5155</t>
  </si>
  <si>
    <t xml:space="preserve">06.001.0661-A      </t>
  </si>
  <si>
    <t>CF5156</t>
  </si>
  <si>
    <t xml:space="preserve">06.001.0670-A      </t>
  </si>
  <si>
    <t>CF5157</t>
  </si>
  <si>
    <t xml:space="preserve">06.001.0671-A      </t>
  </si>
  <si>
    <t>CF5158</t>
  </si>
  <si>
    <t xml:space="preserve">06.001.0672-A      </t>
  </si>
  <si>
    <t>CF5159</t>
  </si>
  <si>
    <t xml:space="preserve">06.001.0673-A      </t>
  </si>
  <si>
    <t>CF5160</t>
  </si>
  <si>
    <t xml:space="preserve">06.001.0674-A      </t>
  </si>
  <si>
    <t>CF5161</t>
  </si>
  <si>
    <t xml:space="preserve">06.001.0675-A      </t>
  </si>
  <si>
    <t>CF5162</t>
  </si>
  <si>
    <t xml:space="preserve">06.001.0676-A      </t>
  </si>
  <si>
    <t>CF5163</t>
  </si>
  <si>
    <t xml:space="preserve">06.001.0677-A      </t>
  </si>
  <si>
    <t>CF5164</t>
  </si>
  <si>
    <t xml:space="preserve">06.001.0678-A      </t>
  </si>
  <si>
    <t>CF5165</t>
  </si>
  <si>
    <t xml:space="preserve">06.001.0679-A      </t>
  </si>
  <si>
    <t>CF5166</t>
  </si>
  <si>
    <t xml:space="preserve">06.001.0680-A      </t>
  </si>
  <si>
    <t>CF5167</t>
  </si>
  <si>
    <t xml:space="preserve">06.001.0681-A      </t>
  </si>
  <si>
    <t>CF5168</t>
  </si>
  <si>
    <t xml:space="preserve">06.001.0682-A      </t>
  </si>
  <si>
    <t>CF5169</t>
  </si>
  <si>
    <t xml:space="preserve">06.001.0683-A      </t>
  </si>
  <si>
    <t>CF5170</t>
  </si>
  <si>
    <t xml:space="preserve">06.001.0684-A      </t>
  </si>
  <si>
    <t>CF5171</t>
  </si>
  <si>
    <t xml:space="preserve">06.001.0685-A      </t>
  </si>
  <si>
    <t>CF5172</t>
  </si>
  <si>
    <t xml:space="preserve">06.001.0686-A      </t>
  </si>
  <si>
    <t>CF5184</t>
  </si>
  <si>
    <t xml:space="preserve">06.002.0010-A      </t>
  </si>
  <si>
    <t>CF5185</t>
  </si>
  <si>
    <t xml:space="preserve">06.002.0011-A      </t>
  </si>
  <si>
    <t>CF5186</t>
  </si>
  <si>
    <t xml:space="preserve">06.002.0012-A      </t>
  </si>
  <si>
    <t>CF5187</t>
  </si>
  <si>
    <t xml:space="preserve">06.002.0013-A      </t>
  </si>
  <si>
    <t>CF5188</t>
  </si>
  <si>
    <t xml:space="preserve">06.002.0014-A      </t>
  </si>
  <si>
    <t>CF5189</t>
  </si>
  <si>
    <t xml:space="preserve">06.002.0015-A      </t>
  </si>
  <si>
    <t>CF5190</t>
  </si>
  <si>
    <t xml:space="preserve">06.002.0016-A      </t>
  </si>
  <si>
    <t>CF5191</t>
  </si>
  <si>
    <t xml:space="preserve">06.002.0017-A      </t>
  </si>
  <si>
    <t>CF5192</t>
  </si>
  <si>
    <t xml:space="preserve">06.002.0018-A      </t>
  </si>
  <si>
    <t>CF5193</t>
  </si>
  <si>
    <t xml:space="preserve">06.003.0010-A      </t>
  </si>
  <si>
    <t>CF5194</t>
  </si>
  <si>
    <t xml:space="preserve">06.003.0011-A      </t>
  </si>
  <si>
    <t>CF5195</t>
  </si>
  <si>
    <t xml:space="preserve">06.003.0012-A      </t>
  </si>
  <si>
    <t>CF5196</t>
  </si>
  <si>
    <t xml:space="preserve">06.003.0013-A      </t>
  </si>
  <si>
    <t>CF5197</t>
  </si>
  <si>
    <t xml:space="preserve">06.003.0015-A      </t>
  </si>
  <si>
    <t>CF5198</t>
  </si>
  <si>
    <t xml:space="preserve">06.003.0017-A      </t>
  </si>
  <si>
    <t>CF5199</t>
  </si>
  <si>
    <t xml:space="preserve">06.003.0050-A      </t>
  </si>
  <si>
    <t>CF5201</t>
  </si>
  <si>
    <t xml:space="preserve">06.003.0053-A      </t>
  </si>
  <si>
    <t>CF5202</t>
  </si>
  <si>
    <t xml:space="preserve">06.003.0055-A      </t>
  </si>
  <si>
    <t>CF5203</t>
  </si>
  <si>
    <t xml:space="preserve">06.003.0057-A      </t>
  </si>
  <si>
    <t>CF5204</t>
  </si>
  <si>
    <t xml:space="preserve">06.003.0058-A      </t>
  </si>
  <si>
    <t>CF5205</t>
  </si>
  <si>
    <t xml:space="preserve">06.004.0062-A      </t>
  </si>
  <si>
    <t>CF5206</t>
  </si>
  <si>
    <t xml:space="preserve">06.004.0064-A      </t>
  </si>
  <si>
    <t>CF5207</t>
  </si>
  <si>
    <t xml:space="preserve">06.004.0066-A      </t>
  </si>
  <si>
    <t>CF5208</t>
  </si>
  <si>
    <t xml:space="preserve">06.004.0068-A      </t>
  </si>
  <si>
    <t>CF5209</t>
  </si>
  <si>
    <t xml:space="preserve">06.004.0070-A      </t>
  </si>
  <si>
    <t>CF5210</t>
  </si>
  <si>
    <t xml:space="preserve">06.004.0072-A      </t>
  </si>
  <si>
    <t>CF5211</t>
  </si>
  <si>
    <t xml:space="preserve">06.004.0074-A      </t>
  </si>
  <si>
    <t>CF5212</t>
  </si>
  <si>
    <t xml:space="preserve">06.004.0076-A      </t>
  </si>
  <si>
    <t>CF5213</t>
  </si>
  <si>
    <t xml:space="preserve">06.004.0078-A      </t>
  </si>
  <si>
    <t>CF5214</t>
  </si>
  <si>
    <t xml:space="preserve">06.004.0080-A      </t>
  </si>
  <si>
    <t>CF5215</t>
  </si>
  <si>
    <t xml:space="preserve">06.004.0092-A      </t>
  </si>
  <si>
    <t>CF5216</t>
  </si>
  <si>
    <t xml:space="preserve">06.004.0094-A      </t>
  </si>
  <si>
    <t>CF5217</t>
  </si>
  <si>
    <t xml:space="preserve">06.004.0096-A      </t>
  </si>
  <si>
    <t>CF5218</t>
  </si>
  <si>
    <t xml:space="preserve">06.004.0098-A      </t>
  </si>
  <si>
    <t>CF5219</t>
  </si>
  <si>
    <t xml:space="preserve">06.004.0100-A      </t>
  </si>
  <si>
    <t>CF5220</t>
  </si>
  <si>
    <t xml:space="preserve">06.004.0102-A      </t>
  </si>
  <si>
    <t>CF5221</t>
  </si>
  <si>
    <t xml:space="preserve">06.004.0104-A      </t>
  </si>
  <si>
    <t>CF5223</t>
  </si>
  <si>
    <t xml:space="preserve">06.004.0108-A      </t>
  </si>
  <si>
    <t>CF5224</t>
  </si>
  <si>
    <t xml:space="preserve">06.004.0110-A      </t>
  </si>
  <si>
    <t>CF5225</t>
  </si>
  <si>
    <t xml:space="preserve">06.004.0122-A      </t>
  </si>
  <si>
    <t>CF5226</t>
  </si>
  <si>
    <t xml:space="preserve">06.004.0124-A      </t>
  </si>
  <si>
    <t>CF5227</t>
  </si>
  <si>
    <t xml:space="preserve">06.004.0126-A      </t>
  </si>
  <si>
    <t>CF5228</t>
  </si>
  <si>
    <t xml:space="preserve">06.004.0128-A      </t>
  </si>
  <si>
    <t>CF5229</t>
  </si>
  <si>
    <t xml:space="preserve">06.004.0130-A      </t>
  </si>
  <si>
    <t>CF5231</t>
  </si>
  <si>
    <t xml:space="preserve">06.004.0134-A      </t>
  </si>
  <si>
    <t>CF5233</t>
  </si>
  <si>
    <t xml:space="preserve">06.004.0138-A      </t>
  </si>
  <si>
    <t>CF5234</t>
  </si>
  <si>
    <t xml:space="preserve">06.004.0140-A      </t>
  </si>
  <si>
    <t>CF5235</t>
  </si>
  <si>
    <t xml:space="preserve">06.005.0030-A      </t>
  </si>
  <si>
    <t>CF5236</t>
  </si>
  <si>
    <t xml:space="preserve">06.005.0035-A      </t>
  </si>
  <si>
    <t>CF5237</t>
  </si>
  <si>
    <t xml:space="preserve">06.005.0040-A      </t>
  </si>
  <si>
    <t>CF5238</t>
  </si>
  <si>
    <t xml:space="preserve">06.005.0045-A      </t>
  </si>
  <si>
    <t>CF5239</t>
  </si>
  <si>
    <t xml:space="preserve">06.005.0050-A      </t>
  </si>
  <si>
    <t>CF5243</t>
  </si>
  <si>
    <t xml:space="preserve">06.006.0010-A      </t>
  </si>
  <si>
    <t>CF5244</t>
  </si>
  <si>
    <t xml:space="preserve">06.006.0011-A      </t>
  </si>
  <si>
    <t>CF5245</t>
  </si>
  <si>
    <t xml:space="preserve">06.006.0015-A      </t>
  </si>
  <si>
    <t>CF5246</t>
  </si>
  <si>
    <t xml:space="preserve">06.006.0016-A      </t>
  </si>
  <si>
    <t>CF5247</t>
  </si>
  <si>
    <t xml:space="preserve">06.006.0020-A      </t>
  </si>
  <si>
    <t>CF5248</t>
  </si>
  <si>
    <t xml:space="preserve">06.006.0030-A      </t>
  </si>
  <si>
    <t>CF5249</t>
  </si>
  <si>
    <t xml:space="preserve">06.006.0031-A      </t>
  </si>
  <si>
    <t>CF5250</t>
  </si>
  <si>
    <t xml:space="preserve">06.006.0035-A      </t>
  </si>
  <si>
    <t>CF5251</t>
  </si>
  <si>
    <t xml:space="preserve">06.006.0036-A      </t>
  </si>
  <si>
    <t>CF5252</t>
  </si>
  <si>
    <t xml:space="preserve">06.006.0040-A      </t>
  </si>
  <si>
    <t>CF5253</t>
  </si>
  <si>
    <t xml:space="preserve">06.006.0041-A      </t>
  </si>
  <si>
    <t>CF5254</t>
  </si>
  <si>
    <t xml:space="preserve">06.006.0050-A      </t>
  </si>
  <si>
    <t>CF5255</t>
  </si>
  <si>
    <t xml:space="preserve">06.006.0051-A      </t>
  </si>
  <si>
    <t>CF5256</t>
  </si>
  <si>
    <t xml:space="preserve">06.006.0060-A      </t>
  </si>
  <si>
    <t>CF5257</t>
  </si>
  <si>
    <t xml:space="preserve">06.006.0061-A      </t>
  </si>
  <si>
    <t>CF5258</t>
  </si>
  <si>
    <t xml:space="preserve">06.006.0090-A      </t>
  </si>
  <si>
    <t>CF5259</t>
  </si>
  <si>
    <t xml:space="preserve">06.007.0010-A      </t>
  </si>
  <si>
    <t>CF5260</t>
  </si>
  <si>
    <t xml:space="preserve">06.007.0011-A      </t>
  </si>
  <si>
    <t>CF5261</t>
  </si>
  <si>
    <t xml:space="preserve">06.007.0012-A      </t>
  </si>
  <si>
    <t>CF5262</t>
  </si>
  <si>
    <t xml:space="preserve">06.007.0013-A      </t>
  </si>
  <si>
    <t>CF5263</t>
  </si>
  <si>
    <t xml:space="preserve">06.007.0015-A      </t>
  </si>
  <si>
    <t>CF5264</t>
  </si>
  <si>
    <t xml:space="preserve">06.007.0016-A      </t>
  </si>
  <si>
    <t>CF5265</t>
  </si>
  <si>
    <t xml:space="preserve">06.007.0017-A      </t>
  </si>
  <si>
    <t>CF5266</t>
  </si>
  <si>
    <t xml:space="preserve">06.007.0060-A      </t>
  </si>
  <si>
    <t>CF5267</t>
  </si>
  <si>
    <t xml:space="preserve">06.007.0061-A      </t>
  </si>
  <si>
    <t>CF5268</t>
  </si>
  <si>
    <t xml:space="preserve">06.007.0062-A      </t>
  </si>
  <si>
    <t>CF5269</t>
  </si>
  <si>
    <t xml:space="preserve">06.007.0063-A      </t>
  </si>
  <si>
    <t>CF5270</t>
  </si>
  <si>
    <t xml:space="preserve">06.007.0064-A      </t>
  </si>
  <si>
    <t>CF5271</t>
  </si>
  <si>
    <t xml:space="preserve">06.007.0065-A      </t>
  </si>
  <si>
    <t>CF5272</t>
  </si>
  <si>
    <t xml:space="preserve">06.007.0080-A      </t>
  </si>
  <si>
    <t>CF5273</t>
  </si>
  <si>
    <t xml:space="preserve">06.007.0081-A      </t>
  </si>
  <si>
    <t>CF5274</t>
  </si>
  <si>
    <t xml:space="preserve">06.007.0082-A      </t>
  </si>
  <si>
    <t>CF5275</t>
  </si>
  <si>
    <t xml:space="preserve">06.007.0083-A      </t>
  </si>
  <si>
    <t>CF5276</t>
  </si>
  <si>
    <t xml:space="preserve">06.007.0084-A      </t>
  </si>
  <si>
    <t>CF5277</t>
  </si>
  <si>
    <t xml:space="preserve">06.007.0085-A      </t>
  </si>
  <si>
    <t>CF5278</t>
  </si>
  <si>
    <t xml:space="preserve">06.007.0100-A      </t>
  </si>
  <si>
    <t>CF5279</t>
  </si>
  <si>
    <t xml:space="preserve">06.007.0101-A      </t>
  </si>
  <si>
    <t>CF5280</t>
  </si>
  <si>
    <t xml:space="preserve">06.007.0102-A      </t>
  </si>
  <si>
    <t>CF5281</t>
  </si>
  <si>
    <t xml:space="preserve">06.007.0120-A      </t>
  </si>
  <si>
    <t>CF5282</t>
  </si>
  <si>
    <t xml:space="preserve">06.007.0121-A      </t>
  </si>
  <si>
    <t>CF5283</t>
  </si>
  <si>
    <t xml:space="preserve">06.007.0122-A      </t>
  </si>
  <si>
    <t>CF5284</t>
  </si>
  <si>
    <t xml:space="preserve">06.007.0123-A      </t>
  </si>
  <si>
    <t>CF5285</t>
  </si>
  <si>
    <t xml:space="preserve">06.007.0124-A      </t>
  </si>
  <si>
    <t>CF5286</t>
  </si>
  <si>
    <t xml:space="preserve">06.007.0125-A      </t>
  </si>
  <si>
    <t>CF5291</t>
  </si>
  <si>
    <t xml:space="preserve">06.009.0051-A      </t>
  </si>
  <si>
    <t>CF5292</t>
  </si>
  <si>
    <t xml:space="preserve">06.009.0052-A      </t>
  </si>
  <si>
    <t>CF5293</t>
  </si>
  <si>
    <t xml:space="preserve">06.009.0053-A      </t>
  </si>
  <si>
    <t>CF5294</t>
  </si>
  <si>
    <t xml:space="preserve">06.009.0054-A      </t>
  </si>
  <si>
    <t>CF5295</t>
  </si>
  <si>
    <t xml:space="preserve">06.009.0055-A      </t>
  </si>
  <si>
    <t>CF5296</t>
  </si>
  <si>
    <t xml:space="preserve">06.009.0056-A      </t>
  </si>
  <si>
    <t>CF5297</t>
  </si>
  <si>
    <t xml:space="preserve">06.009.0057-A      </t>
  </si>
  <si>
    <t>CF5298</t>
  </si>
  <si>
    <t xml:space="preserve">06.009.0058-A      </t>
  </si>
  <si>
    <t>CF5299</t>
  </si>
  <si>
    <t xml:space="preserve">06.009.0059-A      </t>
  </si>
  <si>
    <t>CF5300</t>
  </si>
  <si>
    <t xml:space="preserve">06.009.0060-A      </t>
  </si>
  <si>
    <t>CF5301</t>
  </si>
  <si>
    <t xml:space="preserve">06.009.0061-A      </t>
  </si>
  <si>
    <t>CF5302</t>
  </si>
  <si>
    <t xml:space="preserve">06.009.0062-A      </t>
  </si>
  <si>
    <t>CF5303</t>
  </si>
  <si>
    <t xml:space="preserve">06.009.0063-A      </t>
  </si>
  <si>
    <t>CF5304</t>
  </si>
  <si>
    <t xml:space="preserve">06.009.0064-A      </t>
  </si>
  <si>
    <t>CF5306</t>
  </si>
  <si>
    <t xml:space="preserve">06.009.0081-A      </t>
  </si>
  <si>
    <t>CF5307</t>
  </si>
  <si>
    <t xml:space="preserve">06.009.0082-A      </t>
  </si>
  <si>
    <t>CF5308</t>
  </si>
  <si>
    <t xml:space="preserve">06.009.0083-A      </t>
  </si>
  <si>
    <t>CF5309</t>
  </si>
  <si>
    <t xml:space="preserve">06.009.0084-A      </t>
  </si>
  <si>
    <t>CF5310</t>
  </si>
  <si>
    <t xml:space="preserve">06.009.0085-A      </t>
  </si>
  <si>
    <t>CF5311</t>
  </si>
  <si>
    <t xml:space="preserve">06.009.0086-A      </t>
  </si>
  <si>
    <t>CF5312</t>
  </si>
  <si>
    <t xml:space="preserve">06.009.0087-A      </t>
  </si>
  <si>
    <t>CF5313</t>
  </si>
  <si>
    <t xml:space="preserve">06.009.0088-A      </t>
  </si>
  <si>
    <t>CF5314</t>
  </si>
  <si>
    <t xml:space="preserve">06.009.0089-A      </t>
  </si>
  <si>
    <t>CF5315</t>
  </si>
  <si>
    <t xml:space="preserve">06.009.0090-A      </t>
  </si>
  <si>
    <t>CF5316</t>
  </si>
  <si>
    <t xml:space="preserve">06.009.0091-A      </t>
  </si>
  <si>
    <t>CF5317</t>
  </si>
  <si>
    <t xml:space="preserve">06.009.0092-A      </t>
  </si>
  <si>
    <t>CF5318</t>
  </si>
  <si>
    <t xml:space="preserve">06.011.0101-A      </t>
  </si>
  <si>
    <t>CF5319</t>
  </si>
  <si>
    <t xml:space="preserve">06.011.0102-A      </t>
  </si>
  <si>
    <t>CF5320</t>
  </si>
  <si>
    <t xml:space="preserve">06.011.0103-A      </t>
  </si>
  <si>
    <t>CF5321</t>
  </si>
  <si>
    <t xml:space="preserve">06.011.0104-A      </t>
  </si>
  <si>
    <t>CF5322</t>
  </si>
  <si>
    <t xml:space="preserve">06.011.0105-A      </t>
  </si>
  <si>
    <t>CF5323</t>
  </si>
  <si>
    <t xml:space="preserve">06.011.0106-A      </t>
  </si>
  <si>
    <t>CF5324</t>
  </si>
  <si>
    <t xml:space="preserve">06.011.0107-A      </t>
  </si>
  <si>
    <t>CF5325</t>
  </si>
  <si>
    <t xml:space="preserve">06.011.0108-A      </t>
  </si>
  <si>
    <t>CF5326</t>
  </si>
  <si>
    <t xml:space="preserve">06.011.0109-A      </t>
  </si>
  <si>
    <t>CF5327</t>
  </si>
  <si>
    <t xml:space="preserve">06.011.0111-A      </t>
  </si>
  <si>
    <t>CF5328</t>
  </si>
  <si>
    <t xml:space="preserve">06.011.0112-A      </t>
  </si>
  <si>
    <t>CF5329</t>
  </si>
  <si>
    <t xml:space="preserve">06.011.0113-A      </t>
  </si>
  <si>
    <t>CF5330</t>
  </si>
  <si>
    <t xml:space="preserve">06.011.0115-A      </t>
  </si>
  <si>
    <t>CF5331</t>
  </si>
  <si>
    <t xml:space="preserve">06.011.0116-A      </t>
  </si>
  <si>
    <t>CF5332</t>
  </si>
  <si>
    <t xml:space="preserve">06.011.0117-A      </t>
  </si>
  <si>
    <t>CF5333</t>
  </si>
  <si>
    <t xml:space="preserve">06.011.0119-A      </t>
  </si>
  <si>
    <t>CF5334</t>
  </si>
  <si>
    <t xml:space="preserve">06.011.0131-A      </t>
  </si>
  <si>
    <t>CF5335</t>
  </si>
  <si>
    <t xml:space="preserve">06.011.0132-A      </t>
  </si>
  <si>
    <t>CF5336</t>
  </si>
  <si>
    <t xml:space="preserve">06.011.0133-A      </t>
  </si>
  <si>
    <t>CF5337</t>
  </si>
  <si>
    <t xml:space="preserve">06.011.0134-A      </t>
  </si>
  <si>
    <t>CF5338</t>
  </si>
  <si>
    <t xml:space="preserve">06.011.0135-A      </t>
  </si>
  <si>
    <t>CF5339</t>
  </si>
  <si>
    <t xml:space="preserve">06.011.0136-A      </t>
  </si>
  <si>
    <t>CF5340</t>
  </si>
  <si>
    <t xml:space="preserve">06.011.0137-A      </t>
  </si>
  <si>
    <t>CF5341</t>
  </si>
  <si>
    <t xml:space="preserve">06.011.0139-A      </t>
  </si>
  <si>
    <t>CF5342</t>
  </si>
  <si>
    <t xml:space="preserve">06.011.0141-A      </t>
  </si>
  <si>
    <t>CF5343</t>
  </si>
  <si>
    <t xml:space="preserve">06.011.0142-A      </t>
  </si>
  <si>
    <t>CF5344</t>
  </si>
  <si>
    <t xml:space="preserve">06.011.0143-A      </t>
  </si>
  <si>
    <t>CF5345</t>
  </si>
  <si>
    <t xml:space="preserve">06.011.0145-A      </t>
  </si>
  <si>
    <t>CF5346</t>
  </si>
  <si>
    <t xml:space="preserve">06.011.0146-A      </t>
  </si>
  <si>
    <t>CF5347</t>
  </si>
  <si>
    <t xml:space="preserve">06.011.0147-A      </t>
  </si>
  <si>
    <t>CF5348</t>
  </si>
  <si>
    <t xml:space="preserve">06.011.0149-A      </t>
  </si>
  <si>
    <t>CF5364</t>
  </si>
  <si>
    <t xml:space="preserve">06.011.0191-A      </t>
  </si>
  <si>
    <t>CF5365</t>
  </si>
  <si>
    <t xml:space="preserve">06.011.0192-A      </t>
  </si>
  <si>
    <t>CF5366</t>
  </si>
  <si>
    <t xml:space="preserve">06.011.0193-A      </t>
  </si>
  <si>
    <t>CF5367</t>
  </si>
  <si>
    <t xml:space="preserve">06.011.0194-A      </t>
  </si>
  <si>
    <t>CF5368</t>
  </si>
  <si>
    <t xml:space="preserve">06.011.0195-A      </t>
  </si>
  <si>
    <t>CF5369</t>
  </si>
  <si>
    <t xml:space="preserve">06.011.0196-A      </t>
  </si>
  <si>
    <t>CF5370</t>
  </si>
  <si>
    <t xml:space="preserve">06.011.0197-A      </t>
  </si>
  <si>
    <t>CF5371</t>
  </si>
  <si>
    <t xml:space="preserve">06.011.0198-A      </t>
  </si>
  <si>
    <t>CF5372</t>
  </si>
  <si>
    <t xml:space="preserve">06.011.0199-A      </t>
  </si>
  <si>
    <t>CF5373</t>
  </si>
  <si>
    <t xml:space="preserve">06.011.0201-A      </t>
  </si>
  <si>
    <t>CF5374</t>
  </si>
  <si>
    <t xml:space="preserve">06.011.0202-A      </t>
  </si>
  <si>
    <t>CF5375</t>
  </si>
  <si>
    <t xml:space="preserve">06.011.0203-A      </t>
  </si>
  <si>
    <t>CF5376</t>
  </si>
  <si>
    <t xml:space="preserve">06.011.0205-A      </t>
  </si>
  <si>
    <t>CF5377</t>
  </si>
  <si>
    <t xml:space="preserve">06.011.0206-A      </t>
  </si>
  <si>
    <t>CF5378</t>
  </si>
  <si>
    <t xml:space="preserve">06.011.0207-A      </t>
  </si>
  <si>
    <t>CF5379</t>
  </si>
  <si>
    <t xml:space="preserve">06.011.0209-A      </t>
  </si>
  <si>
    <t>CF5380</t>
  </si>
  <si>
    <t xml:space="preserve">06.011.0221-A      </t>
  </si>
  <si>
    <t>CF5381</t>
  </si>
  <si>
    <t xml:space="preserve">06.011.0222-A      </t>
  </si>
  <si>
    <t>CF5382</t>
  </si>
  <si>
    <t xml:space="preserve">06.011.0223-A      </t>
  </si>
  <si>
    <t>CF5383</t>
  </si>
  <si>
    <t xml:space="preserve">06.011.0224-A      </t>
  </si>
  <si>
    <t>CF5384</t>
  </si>
  <si>
    <t xml:space="preserve">06.011.0225-A      </t>
  </si>
  <si>
    <t>CF5385</t>
  </si>
  <si>
    <t xml:space="preserve">06.011.0226-A      </t>
  </si>
  <si>
    <t>CF5386</t>
  </si>
  <si>
    <t xml:space="preserve">06.011.0227-A      </t>
  </si>
  <si>
    <t>CF5387</t>
  </si>
  <si>
    <t xml:space="preserve">06.011.0228-A      </t>
  </si>
  <si>
    <t>CF5388</t>
  </si>
  <si>
    <t xml:space="preserve">06.011.0229-A      </t>
  </si>
  <si>
    <t>CF5389</t>
  </si>
  <si>
    <t xml:space="preserve">06.011.0231-A      </t>
  </si>
  <si>
    <t>CF5390</t>
  </si>
  <si>
    <t xml:space="preserve">06.011.0232-A      </t>
  </si>
  <si>
    <t>CF5391</t>
  </si>
  <si>
    <t xml:space="preserve">06.011.0233-A      </t>
  </si>
  <si>
    <t>CF5392</t>
  </si>
  <si>
    <t xml:space="preserve">06.011.0235-A      </t>
  </si>
  <si>
    <t>CF5393</t>
  </si>
  <si>
    <t xml:space="preserve">06.011.0236-A      </t>
  </si>
  <si>
    <t>CF5394</t>
  </si>
  <si>
    <t xml:space="preserve">06.011.0237-A      </t>
  </si>
  <si>
    <t>CF5395</t>
  </si>
  <si>
    <t xml:space="preserve">06.011.0239-A      </t>
  </si>
  <si>
    <t>CF5396</t>
  </si>
  <si>
    <t xml:space="preserve">06.011.0251-A      </t>
  </si>
  <si>
    <t>CF5397</t>
  </si>
  <si>
    <t xml:space="preserve">06.011.0252-A      </t>
  </si>
  <si>
    <t>CF5398</t>
  </si>
  <si>
    <t xml:space="preserve">06.011.0253-A      </t>
  </si>
  <si>
    <t>CF5399</t>
  </si>
  <si>
    <t xml:space="preserve">06.011.0254-A      </t>
  </si>
  <si>
    <t>CF5400</t>
  </si>
  <si>
    <t xml:space="preserve">06.011.0255-A      </t>
  </si>
  <si>
    <t>CF5401</t>
  </si>
  <si>
    <t xml:space="preserve">06.011.0256-A      </t>
  </si>
  <si>
    <t>CF5402</t>
  </si>
  <si>
    <t xml:space="preserve">06.011.0257-A      </t>
  </si>
  <si>
    <t>CF5403</t>
  </si>
  <si>
    <t xml:space="preserve">06.011.0259-A      </t>
  </si>
  <si>
    <t>CF5404</t>
  </si>
  <si>
    <t xml:space="preserve">06.011.0261-A      </t>
  </si>
  <si>
    <t>CF5405</t>
  </si>
  <si>
    <t xml:space="preserve">06.011.0262-A      </t>
  </si>
  <si>
    <t>CF5406</t>
  </si>
  <si>
    <t xml:space="preserve">06.011.0263-A      </t>
  </si>
  <si>
    <t>CF5407</t>
  </si>
  <si>
    <t xml:space="preserve">06.011.0265-A      </t>
  </si>
  <si>
    <t>CF5408</t>
  </si>
  <si>
    <t xml:space="preserve">06.011.0266-A      </t>
  </si>
  <si>
    <t>CF5409</t>
  </si>
  <si>
    <t xml:space="preserve">06.011.0267-A      </t>
  </si>
  <si>
    <t>CF5410</t>
  </si>
  <si>
    <t xml:space="preserve">06.011.0269-A      </t>
  </si>
  <si>
    <t>CF5426</t>
  </si>
  <si>
    <t xml:space="preserve">06.011.0311-A      </t>
  </si>
  <si>
    <t>CF5427</t>
  </si>
  <si>
    <t xml:space="preserve">06.011.0312-A      </t>
  </si>
  <si>
    <t>CF5428</t>
  </si>
  <si>
    <t xml:space="preserve">06.011.0313-A      </t>
  </si>
  <si>
    <t>CF5429</t>
  </si>
  <si>
    <t xml:space="preserve">06.011.0314-A      </t>
  </si>
  <si>
    <t>CF5430</t>
  </si>
  <si>
    <t xml:space="preserve">06.011.0315-A      </t>
  </si>
  <si>
    <t>CF5431</t>
  </si>
  <si>
    <t xml:space="preserve">06.011.0316-A      </t>
  </si>
  <si>
    <t>CF5432</t>
  </si>
  <si>
    <t xml:space="preserve">06.011.0317-A      </t>
  </si>
  <si>
    <t>CF5433</t>
  </si>
  <si>
    <t xml:space="preserve">06.011.0318-A      </t>
  </si>
  <si>
    <t>CF5434</t>
  </si>
  <si>
    <t xml:space="preserve">06.011.0320-A      </t>
  </si>
  <si>
    <t>CF5435</t>
  </si>
  <si>
    <t xml:space="preserve">06.011.0321-A      </t>
  </si>
  <si>
    <t>CF5436</t>
  </si>
  <si>
    <t xml:space="preserve">06.011.0322-A      </t>
  </si>
  <si>
    <t>CF5437</t>
  </si>
  <si>
    <t xml:space="preserve">06.011.0324-A      </t>
  </si>
  <si>
    <t>CF5438</t>
  </si>
  <si>
    <t xml:space="preserve">06.011.0325-A      </t>
  </si>
  <si>
    <t>CF5439</t>
  </si>
  <si>
    <t xml:space="preserve">06.011.0326-A      </t>
  </si>
  <si>
    <t>CF5440</t>
  </si>
  <si>
    <t xml:space="preserve">06.011.0328-A      </t>
  </si>
  <si>
    <t>CF5441</t>
  </si>
  <si>
    <t xml:space="preserve">06.011.0341-A      </t>
  </si>
  <si>
    <t>CF5442</t>
  </si>
  <si>
    <t xml:space="preserve">06.011.0342-A      </t>
  </si>
  <si>
    <t>CF5443</t>
  </si>
  <si>
    <t xml:space="preserve">06.011.0343-A      </t>
  </si>
  <si>
    <t>CF5444</t>
  </si>
  <si>
    <t xml:space="preserve">06.011.0344-A      </t>
  </si>
  <si>
    <t>CF5445</t>
  </si>
  <si>
    <t xml:space="preserve">06.011.0345-A      </t>
  </si>
  <si>
    <t>CF5446</t>
  </si>
  <si>
    <t xml:space="preserve">06.011.0346-A      </t>
  </si>
  <si>
    <t>CF5447</t>
  </si>
  <si>
    <t xml:space="preserve">06.011.0348-A      </t>
  </si>
  <si>
    <t>CF5448</t>
  </si>
  <si>
    <t xml:space="preserve">06.011.0350-A      </t>
  </si>
  <si>
    <t>CF5449</t>
  </si>
  <si>
    <t xml:space="preserve">06.011.0351-A      </t>
  </si>
  <si>
    <t>CF5450</t>
  </si>
  <si>
    <t xml:space="preserve">06.011.0352-A      </t>
  </si>
  <si>
    <t>CF5451</t>
  </si>
  <si>
    <t xml:space="preserve">06.011.0354-A      </t>
  </si>
  <si>
    <t>CF5452</t>
  </si>
  <si>
    <t xml:space="preserve">06.011.0355-A      </t>
  </si>
  <si>
    <t>CF5453</t>
  </si>
  <si>
    <t xml:space="preserve">06.011.0356-A      </t>
  </si>
  <si>
    <t>CF5454</t>
  </si>
  <si>
    <t xml:space="preserve">06.011.0358-A      </t>
  </si>
  <si>
    <t>CF5455</t>
  </si>
  <si>
    <t xml:space="preserve">06.012.0001-A      </t>
  </si>
  <si>
    <t>CF5456</t>
  </si>
  <si>
    <t xml:space="preserve">06.012.0002-A      </t>
  </si>
  <si>
    <t>CF5457</t>
  </si>
  <si>
    <t xml:space="preserve">06.012.0003-A      </t>
  </si>
  <si>
    <t>CF5458</t>
  </si>
  <si>
    <t xml:space="preserve">06.012.0004-A      </t>
  </si>
  <si>
    <t>CF5459</t>
  </si>
  <si>
    <t xml:space="preserve">06.012.0005-A      </t>
  </si>
  <si>
    <t>CF5460</t>
  </si>
  <si>
    <t xml:space="preserve">06.012.0006-A      </t>
  </si>
  <si>
    <t>CF5461</t>
  </si>
  <si>
    <t xml:space="preserve">06.012.0007-A      </t>
  </si>
  <si>
    <t>CF5462</t>
  </si>
  <si>
    <t xml:space="preserve">06.012.0008-A      </t>
  </si>
  <si>
    <t>CF5463</t>
  </si>
  <si>
    <t xml:space="preserve">06.012.0009-A      </t>
  </si>
  <si>
    <t>CF5464</t>
  </si>
  <si>
    <t xml:space="preserve">06.012.0015-A      </t>
  </si>
  <si>
    <t>CF5465</t>
  </si>
  <si>
    <t xml:space="preserve">06.012.0016-A      </t>
  </si>
  <si>
    <t>CF5466</t>
  </si>
  <si>
    <t xml:space="preserve">06.012.0017-A      </t>
  </si>
  <si>
    <t>CF5467</t>
  </si>
  <si>
    <t xml:space="preserve">06.012.0018-A      </t>
  </si>
  <si>
    <t>CF5468</t>
  </si>
  <si>
    <t xml:space="preserve">06.012.0019-A      </t>
  </si>
  <si>
    <t>CF5469</t>
  </si>
  <si>
    <t xml:space="preserve">06.012.0020-A      </t>
  </si>
  <si>
    <t>CF5470</t>
  </si>
  <si>
    <t xml:space="preserve">06.012.0021-A      </t>
  </si>
  <si>
    <t>CF5471</t>
  </si>
  <si>
    <t xml:space="preserve">06.012.0022-A      </t>
  </si>
  <si>
    <t>CF5472</t>
  </si>
  <si>
    <t xml:space="preserve">06.012.0039-A      </t>
  </si>
  <si>
    <t>CF5473</t>
  </si>
  <si>
    <t xml:space="preserve">06.012.0040-A      </t>
  </si>
  <si>
    <t>CF5474</t>
  </si>
  <si>
    <t xml:space="preserve">06.012.0041-A      </t>
  </si>
  <si>
    <t>CF5475</t>
  </si>
  <si>
    <t xml:space="preserve">06.012.0042-A      </t>
  </si>
  <si>
    <t>CF5476</t>
  </si>
  <si>
    <t xml:space="preserve">06.012.0043-A      </t>
  </si>
  <si>
    <t>CF5477</t>
  </si>
  <si>
    <t xml:space="preserve">06.012.0200-A      </t>
  </si>
  <si>
    <t>CF5478</t>
  </si>
  <si>
    <t xml:space="preserve">06.012.0201-A      </t>
  </si>
  <si>
    <t>CF5479</t>
  </si>
  <si>
    <t xml:space="preserve">06.012.0202-A      </t>
  </si>
  <si>
    <t>CF5480</t>
  </si>
  <si>
    <t xml:space="preserve">06.012.0203-A      </t>
  </si>
  <si>
    <t>CF5481</t>
  </si>
  <si>
    <t xml:space="preserve">06.012.0204-A      </t>
  </si>
  <si>
    <t>CF5482</t>
  </si>
  <si>
    <t xml:space="preserve">06.012.0205-A      </t>
  </si>
  <si>
    <t>CF5483</t>
  </si>
  <si>
    <t xml:space="preserve">06.012.0206-A      </t>
  </si>
  <si>
    <t>CF5484</t>
  </si>
  <si>
    <t xml:space="preserve">06.012.0207-A      </t>
  </si>
  <si>
    <t>CF5485</t>
  </si>
  <si>
    <t xml:space="preserve">06.012.0208-A      </t>
  </si>
  <si>
    <t>CF5486</t>
  </si>
  <si>
    <t xml:space="preserve">06.012.0209-A      </t>
  </si>
  <si>
    <t>CF5487</t>
  </si>
  <si>
    <t xml:space="preserve">06.012.0210-A      </t>
  </si>
  <si>
    <t>CF5488</t>
  </si>
  <si>
    <t xml:space="preserve">06.012.0211-A      </t>
  </si>
  <si>
    <t>CF5489</t>
  </si>
  <si>
    <t xml:space="preserve">06.012.0212-A      </t>
  </si>
  <si>
    <t>CF5490</t>
  </si>
  <si>
    <t xml:space="preserve">06.012.0213-A      </t>
  </si>
  <si>
    <t>CF5491</t>
  </si>
  <si>
    <t xml:space="preserve">06.012.0214-A      </t>
  </si>
  <si>
    <t>CF5492</t>
  </si>
  <si>
    <t xml:space="preserve">06.012.0215-A      </t>
  </si>
  <si>
    <t>CF5493</t>
  </si>
  <si>
    <t xml:space="preserve">06.012.0216-A      </t>
  </si>
  <si>
    <t>CF5494</t>
  </si>
  <si>
    <t xml:space="preserve">06.012.0217-A      </t>
  </si>
  <si>
    <t>CF5495</t>
  </si>
  <si>
    <t xml:space="preserve">06.012.0218-A      </t>
  </si>
  <si>
    <t>CF5496</t>
  </si>
  <si>
    <t xml:space="preserve">06.012.0219-A      </t>
  </si>
  <si>
    <t>CF5497</t>
  </si>
  <si>
    <t xml:space="preserve">06.012.0220-A      </t>
  </si>
  <si>
    <t>CF5498</t>
  </si>
  <si>
    <t xml:space="preserve">06.012.0221-A      </t>
  </si>
  <si>
    <t>CF5499</t>
  </si>
  <si>
    <t xml:space="preserve">06.012.0222-A      </t>
  </si>
  <si>
    <t>CF5500</t>
  </si>
  <si>
    <t xml:space="preserve">06.012.0223-A      </t>
  </si>
  <si>
    <t>CF5501</t>
  </si>
  <si>
    <t xml:space="preserve">06.012.0224-A      </t>
  </si>
  <si>
    <t>CF5502</t>
  </si>
  <si>
    <t xml:space="preserve">06.012.0225-A      </t>
  </si>
  <si>
    <t>CF5503</t>
  </si>
  <si>
    <t xml:space="preserve">06.012.0226-A      </t>
  </si>
  <si>
    <t>CF5504</t>
  </si>
  <si>
    <t xml:space="preserve">06.012.0227-A      </t>
  </si>
  <si>
    <t>CF5505</t>
  </si>
  <si>
    <t xml:space="preserve">06.012.0228-A      </t>
  </si>
  <si>
    <t>CF5506</t>
  </si>
  <si>
    <t xml:space="preserve">06.012.0229-A      </t>
  </si>
  <si>
    <t>CF5507</t>
  </si>
  <si>
    <t xml:space="preserve">06.012.0230-A      </t>
  </si>
  <si>
    <t>CF5508</t>
  </si>
  <si>
    <t xml:space="preserve">06.012.0231-A      </t>
  </si>
  <si>
    <t>CF5509</t>
  </si>
  <si>
    <t xml:space="preserve">06.012.0232-A      </t>
  </si>
  <si>
    <t>CF5510</t>
  </si>
  <si>
    <t xml:space="preserve">06.012.0233-A      </t>
  </si>
  <si>
    <t>CF5511</t>
  </si>
  <si>
    <t xml:space="preserve">06.012.0234-A      </t>
  </si>
  <si>
    <t>CF5512</t>
  </si>
  <si>
    <t xml:space="preserve">06.012.0235-A      </t>
  </si>
  <si>
    <t>CF5513</t>
  </si>
  <si>
    <t xml:space="preserve">06.012.0236-A      </t>
  </si>
  <si>
    <t>CF5514</t>
  </si>
  <si>
    <t xml:space="preserve">06.012.0237-A      </t>
  </si>
  <si>
    <t>CF5515</t>
  </si>
  <si>
    <t xml:space="preserve">06.012.0238-A      </t>
  </si>
  <si>
    <t>CF5516</t>
  </si>
  <si>
    <t xml:space="preserve">06.012.0239-A      </t>
  </si>
  <si>
    <t>CF5517</t>
  </si>
  <si>
    <t xml:space="preserve">06.012.0240-A      </t>
  </si>
  <si>
    <t>CF5518</t>
  </si>
  <si>
    <t xml:space="preserve">06.012.0241-A      </t>
  </si>
  <si>
    <t>CF5519</t>
  </si>
  <si>
    <t xml:space="preserve">06.012.0242-A      </t>
  </si>
  <si>
    <t>CF5520</t>
  </si>
  <si>
    <t xml:space="preserve">06.012.0243-A      </t>
  </si>
  <si>
    <t>CF5521</t>
  </si>
  <si>
    <t xml:space="preserve">06.012.0244-A      </t>
  </si>
  <si>
    <t>CF5522</t>
  </si>
  <si>
    <t xml:space="preserve">06.012.0245-A      </t>
  </si>
  <si>
    <t>CF5523</t>
  </si>
  <si>
    <t xml:space="preserve">06.012.0246-A      </t>
  </si>
  <si>
    <t>CF5524</t>
  </si>
  <si>
    <t xml:space="preserve">06.012.0247-A      </t>
  </si>
  <si>
    <t>CF5525</t>
  </si>
  <si>
    <t xml:space="preserve">06.012.0248-A      </t>
  </si>
  <si>
    <t>CF5526</t>
  </si>
  <si>
    <t xml:space="preserve">06.012.0249-A      </t>
  </si>
  <si>
    <t>CF5527</t>
  </si>
  <si>
    <t xml:space="preserve">06.012.0250-A      </t>
  </si>
  <si>
    <t>CF5528</t>
  </si>
  <si>
    <t xml:space="preserve">06.012.0251-A      </t>
  </si>
  <si>
    <t>CF5529</t>
  </si>
  <si>
    <t xml:space="preserve">06.012.0252-A      </t>
  </si>
  <si>
    <t>CF5530</t>
  </si>
  <si>
    <t xml:space="preserve">06.012.0253-A      </t>
  </si>
  <si>
    <t>CF5531</t>
  </si>
  <si>
    <t xml:space="preserve">06.012.0254-A      </t>
  </si>
  <si>
    <t>CF5532</t>
  </si>
  <si>
    <t xml:space="preserve">06.012.0255-A      </t>
  </si>
  <si>
    <t>CF5533</t>
  </si>
  <si>
    <t xml:space="preserve">06.012.0256-A      </t>
  </si>
  <si>
    <t>CF5534</t>
  </si>
  <si>
    <t xml:space="preserve">06.012.0257-A      </t>
  </si>
  <si>
    <t>CF5535</t>
  </si>
  <si>
    <t xml:space="preserve">06.012.0258-A      </t>
  </si>
  <si>
    <t>CF5536</t>
  </si>
  <si>
    <t xml:space="preserve">06.012.0259-A      </t>
  </si>
  <si>
    <t>CF5537</t>
  </si>
  <si>
    <t xml:space="preserve">06.012.0260-A      </t>
  </si>
  <si>
    <t>CF5538</t>
  </si>
  <si>
    <t xml:space="preserve">06.012.0261-A      </t>
  </si>
  <si>
    <t>CF5539</t>
  </si>
  <si>
    <t xml:space="preserve">06.012.0262-A      </t>
  </si>
  <si>
    <t>CF5540</t>
  </si>
  <si>
    <t xml:space="preserve">06.012.0263-A      </t>
  </si>
  <si>
    <t>CF5541</t>
  </si>
  <si>
    <t xml:space="preserve">06.012.0264-A      </t>
  </si>
  <si>
    <t>CF5542</t>
  </si>
  <si>
    <t xml:space="preserve">06.012.0265-A      </t>
  </si>
  <si>
    <t>CF5543</t>
  </si>
  <si>
    <t xml:space="preserve">06.012.0266-A      </t>
  </si>
  <si>
    <t>CF5544</t>
  </si>
  <si>
    <t xml:space="preserve">06.012.0267-A      </t>
  </si>
  <si>
    <t>CF5545</t>
  </si>
  <si>
    <t xml:space="preserve">06.012.0268-A      </t>
  </si>
  <si>
    <t>CF5546</t>
  </si>
  <si>
    <t xml:space="preserve">06.012.0269-A      </t>
  </si>
  <si>
    <t>CF5547</t>
  </si>
  <si>
    <t xml:space="preserve">06.012.0270-A      </t>
  </si>
  <si>
    <t>CF5548</t>
  </si>
  <si>
    <t xml:space="preserve">06.012.0271-A      </t>
  </si>
  <si>
    <t>CF5549</t>
  </si>
  <si>
    <t xml:space="preserve">06.012.0272-A      </t>
  </si>
  <si>
    <t>CF5550</t>
  </si>
  <si>
    <t xml:space="preserve">06.012.0273-A      </t>
  </si>
  <si>
    <t>CF5551</t>
  </si>
  <si>
    <t xml:space="preserve">06.012.0274-A      </t>
  </si>
  <si>
    <t>CF5552</t>
  </si>
  <si>
    <t xml:space="preserve">06.012.0275-A      </t>
  </si>
  <si>
    <t>CF5553</t>
  </si>
  <si>
    <t xml:space="preserve">06.012.0276-A      </t>
  </si>
  <si>
    <t>CF5554</t>
  </si>
  <si>
    <t xml:space="preserve">06.012.0277-A      </t>
  </si>
  <si>
    <t>CF5555</t>
  </si>
  <si>
    <t xml:space="preserve">06.012.0278-A      </t>
  </si>
  <si>
    <t>CF5556</t>
  </si>
  <si>
    <t xml:space="preserve">06.012.0345-A      </t>
  </si>
  <si>
    <t>CF5557</t>
  </si>
  <si>
    <t xml:space="preserve">06.012.0347-A      </t>
  </si>
  <si>
    <t>CF5558</t>
  </si>
  <si>
    <t xml:space="preserve">06.012.0348-A      </t>
  </si>
  <si>
    <t>CF5559</t>
  </si>
  <si>
    <t xml:space="preserve">06.012.0349-A      </t>
  </si>
  <si>
    <t>CF5560</t>
  </si>
  <si>
    <t xml:space="preserve">06.012.0351-A      </t>
  </si>
  <si>
    <t>CF5561</t>
  </si>
  <si>
    <t xml:space="preserve">06.012.0352-A      </t>
  </si>
  <si>
    <t>CF5562</t>
  </si>
  <si>
    <t xml:space="preserve">06.012.0355-A      </t>
  </si>
  <si>
    <t>CF5563</t>
  </si>
  <si>
    <t xml:space="preserve">06.012.0357-A      </t>
  </si>
  <si>
    <t>CF5564</t>
  </si>
  <si>
    <t xml:space="preserve">06.012.0359-A      </t>
  </si>
  <si>
    <t>CF5565</t>
  </si>
  <si>
    <t xml:space="preserve">06.012.0362-A      </t>
  </si>
  <si>
    <t>CF5566</t>
  </si>
  <si>
    <t xml:space="preserve">06.012.0363-A      </t>
  </si>
  <si>
    <t>CF5567</t>
  </si>
  <si>
    <t xml:space="preserve">06.012.0364-A      </t>
  </si>
  <si>
    <t>CF5568</t>
  </si>
  <si>
    <t xml:space="preserve">06.012.0366-A      </t>
  </si>
  <si>
    <t>CF5569</t>
  </si>
  <si>
    <t xml:space="preserve">06.012.0368-A      </t>
  </si>
  <si>
    <t>CF5570</t>
  </si>
  <si>
    <t xml:space="preserve">06.012.0370-A      </t>
  </si>
  <si>
    <t>CF5571</t>
  </si>
  <si>
    <t xml:space="preserve">06.012.0372-A      </t>
  </si>
  <si>
    <t>CF5572</t>
  </si>
  <si>
    <t xml:space="preserve">06.012.0375-A      </t>
  </si>
  <si>
    <t>CF5573</t>
  </si>
  <si>
    <t xml:space="preserve">06.012.0377-A      </t>
  </si>
  <si>
    <t>CF5574</t>
  </si>
  <si>
    <t xml:space="preserve">06.012.0379-A      </t>
  </si>
  <si>
    <t>CF5575</t>
  </si>
  <si>
    <t xml:space="preserve">06.012.0381-A      </t>
  </si>
  <si>
    <t>CF5576</t>
  </si>
  <si>
    <t xml:space="preserve">06.012.0383-A      </t>
  </si>
  <si>
    <t>CF5577</t>
  </si>
  <si>
    <t xml:space="preserve">06.012.0385-A      </t>
  </si>
  <si>
    <t>CF5578</t>
  </si>
  <si>
    <t xml:space="preserve">06.012.0387-A      </t>
  </si>
  <si>
    <t>CF5579</t>
  </si>
  <si>
    <t xml:space="preserve">06.012.0389-A      </t>
  </si>
  <si>
    <t>CF5580</t>
  </si>
  <si>
    <t xml:space="preserve">06.012.0391-A      </t>
  </si>
  <si>
    <t>CF5581</t>
  </si>
  <si>
    <t xml:space="preserve">06.012.0393-A      </t>
  </si>
  <si>
    <t>CF5582</t>
  </si>
  <si>
    <t xml:space="preserve">06.012.0395-A      </t>
  </si>
  <si>
    <t>CF5583</t>
  </si>
  <si>
    <t xml:space="preserve">06.012.0400-A      </t>
  </si>
  <si>
    <t>CF5601</t>
  </si>
  <si>
    <t xml:space="preserve">06.014.0012-A      </t>
  </si>
  <si>
    <t>CF5602</t>
  </si>
  <si>
    <t xml:space="preserve">06.014.0013-A      </t>
  </si>
  <si>
    <t>CF5603</t>
  </si>
  <si>
    <t xml:space="preserve">06.014.0014-A      </t>
  </si>
  <si>
    <t>CF5604</t>
  </si>
  <si>
    <t xml:space="preserve">06.014.0015-A      </t>
  </si>
  <si>
    <t>CF5605</t>
  </si>
  <si>
    <t xml:space="preserve">06.014.0016-A      </t>
  </si>
  <si>
    <t>CF5606</t>
  </si>
  <si>
    <t xml:space="preserve">06.014.0049-A      </t>
  </si>
  <si>
    <t>CF5607</t>
  </si>
  <si>
    <t xml:space="preserve">06.014.0052-A      </t>
  </si>
  <si>
    <t>CF5608</t>
  </si>
  <si>
    <t xml:space="preserve">06.014.0054-A      </t>
  </si>
  <si>
    <t>CF5609</t>
  </si>
  <si>
    <t xml:space="preserve">06.014.0057-A      </t>
  </si>
  <si>
    <t>CF5610</t>
  </si>
  <si>
    <t xml:space="preserve">06.014.0060-A      </t>
  </si>
  <si>
    <t>CF5611</t>
  </si>
  <si>
    <t xml:space="preserve">06.014.0062-A      </t>
  </si>
  <si>
    <t>CF5612</t>
  </si>
  <si>
    <t xml:space="preserve">06.014.0064-A      </t>
  </si>
  <si>
    <t>CF5613</t>
  </si>
  <si>
    <t xml:space="preserve">06.014.0066-A      </t>
  </si>
  <si>
    <t>CF5622</t>
  </si>
  <si>
    <t xml:space="preserve">06.014.0100-B      </t>
  </si>
  <si>
    <t>CF5623</t>
  </si>
  <si>
    <t xml:space="preserve">06.014.0101-A      </t>
  </si>
  <si>
    <t>CF5625</t>
  </si>
  <si>
    <t xml:space="preserve">06.014.0105-A      </t>
  </si>
  <si>
    <t>CF5626</t>
  </si>
  <si>
    <t xml:space="preserve">06.015.0010-A      </t>
  </si>
  <si>
    <t>CF5627</t>
  </si>
  <si>
    <t xml:space="preserve">06.015.0011-A      </t>
  </si>
  <si>
    <t>CF5628</t>
  </si>
  <si>
    <t xml:space="preserve">06.015.0012-A      </t>
  </si>
  <si>
    <t>CF5629</t>
  </si>
  <si>
    <t xml:space="preserve">06.015.0013-A      </t>
  </si>
  <si>
    <t>CF5630</t>
  </si>
  <si>
    <t xml:space="preserve">06.015.0014-A      </t>
  </si>
  <si>
    <t>CF5631</t>
  </si>
  <si>
    <t xml:space="preserve">06.015.0015-A      </t>
  </si>
  <si>
    <t>CF5632</t>
  </si>
  <si>
    <t xml:space="preserve">06.015.0016-A      </t>
  </si>
  <si>
    <t>CF5633</t>
  </si>
  <si>
    <t xml:space="preserve">06.015.0030-A      </t>
  </si>
  <si>
    <t>CF5634</t>
  </si>
  <si>
    <t xml:space="preserve">06.015.0031-A      </t>
  </si>
  <si>
    <t>CF5639</t>
  </si>
  <si>
    <t xml:space="preserve">06.016.0008-A      </t>
  </si>
  <si>
    <t>CF5640</t>
  </si>
  <si>
    <t xml:space="preserve">06.016.0009-A      </t>
  </si>
  <si>
    <t>CF5641</t>
  </si>
  <si>
    <t xml:space="preserve">06.016.0010-A      </t>
  </si>
  <si>
    <t>CF5642</t>
  </si>
  <si>
    <t xml:space="preserve">06.016.0011-A      </t>
  </si>
  <si>
    <t>CF5645</t>
  </si>
  <si>
    <t xml:space="preserve">06.016.0016-A      </t>
  </si>
  <si>
    <t>CF5646</t>
  </si>
  <si>
    <t xml:space="preserve">06.016.0030-A      </t>
  </si>
  <si>
    <t>CF5647</t>
  </si>
  <si>
    <t xml:space="preserve">06.016.0031-A      </t>
  </si>
  <si>
    <t>CF5648</t>
  </si>
  <si>
    <t xml:space="preserve">06.016.0032-A      </t>
  </si>
  <si>
    <t>CF5651</t>
  </si>
  <si>
    <t xml:space="preserve">06.016.0050-A      </t>
  </si>
  <si>
    <t>CF5652</t>
  </si>
  <si>
    <t xml:space="preserve">06.016.0051-A      </t>
  </si>
  <si>
    <t>CF5653</t>
  </si>
  <si>
    <t xml:space="preserve">06.016.0052-A      </t>
  </si>
  <si>
    <t>CF5654</t>
  </si>
  <si>
    <t xml:space="preserve">06.016.0053-A      </t>
  </si>
  <si>
    <t>CF5655</t>
  </si>
  <si>
    <t xml:space="preserve">06.016.0060-A      </t>
  </si>
  <si>
    <t>CF5656</t>
  </si>
  <si>
    <t xml:space="preserve">06.016.0061-A      </t>
  </si>
  <si>
    <t>CF5657</t>
  </si>
  <si>
    <t xml:space="preserve">06.016.0080-A      </t>
  </si>
  <si>
    <t>CF5660</t>
  </si>
  <si>
    <t xml:space="preserve">06.016.0100-A      </t>
  </si>
  <si>
    <t>CF5661</t>
  </si>
  <si>
    <t xml:space="preserve">06.016.0105-A      </t>
  </si>
  <si>
    <t>CF5662</t>
  </si>
  <si>
    <t xml:space="preserve">06.017.0001-A      </t>
  </si>
  <si>
    <t>CF5663</t>
  </si>
  <si>
    <t xml:space="preserve">06.017.0002-A      </t>
  </si>
  <si>
    <t>CF5664</t>
  </si>
  <si>
    <t xml:space="preserve">06.017.0003-A      </t>
  </si>
  <si>
    <t>CF5665</t>
  </si>
  <si>
    <t xml:space="preserve">06.017.0004-A      </t>
  </si>
  <si>
    <t>CF5666</t>
  </si>
  <si>
    <t xml:space="preserve">06.017.0005-A      </t>
  </si>
  <si>
    <t>CF5667</t>
  </si>
  <si>
    <t xml:space="preserve">06.017.0006-A      </t>
  </si>
  <si>
    <t>CF5668</t>
  </si>
  <si>
    <t xml:space="preserve">06.017.0007-A      </t>
  </si>
  <si>
    <t>CF5669</t>
  </si>
  <si>
    <t xml:space="preserve">06.017.0008-A      </t>
  </si>
  <si>
    <t>CF5670</t>
  </si>
  <si>
    <t xml:space="preserve">06.017.0009-A      </t>
  </si>
  <si>
    <t>CF5671</t>
  </si>
  <si>
    <t xml:space="preserve">06.017.0010-A      </t>
  </si>
  <si>
    <t>CF5672</t>
  </si>
  <si>
    <t xml:space="preserve">06.017.0011-A      </t>
  </si>
  <si>
    <t>CF5673</t>
  </si>
  <si>
    <t xml:space="preserve">06.017.0012-A      </t>
  </si>
  <si>
    <t>CF5674</t>
  </si>
  <si>
    <t xml:space="preserve">06.017.0013-A      </t>
  </si>
  <si>
    <t>CF5675</t>
  </si>
  <si>
    <t xml:space="preserve">06.017.0014-A      </t>
  </si>
  <si>
    <t>CF5676</t>
  </si>
  <si>
    <t xml:space="preserve">06.017.0015-A      </t>
  </si>
  <si>
    <t>CF5677</t>
  </si>
  <si>
    <t xml:space="preserve">06.017.0016-A      </t>
  </si>
  <si>
    <t>CF5678</t>
  </si>
  <si>
    <t xml:space="preserve">06.017.0017-A      </t>
  </si>
  <si>
    <t>CF5679</t>
  </si>
  <si>
    <t xml:space="preserve">06.017.0018-A      </t>
  </si>
  <si>
    <t>CF5680</t>
  </si>
  <si>
    <t xml:space="preserve">06.017.0019-A      </t>
  </si>
  <si>
    <t>CF5681</t>
  </si>
  <si>
    <t xml:space="preserve">06.017.0020-A      </t>
  </si>
  <si>
    <t>CF5682</t>
  </si>
  <si>
    <t xml:space="preserve">06.017.0021-A      </t>
  </si>
  <si>
    <t>CF5683</t>
  </si>
  <si>
    <t xml:space="preserve">06.017.0022-A      </t>
  </si>
  <si>
    <t>CF5684</t>
  </si>
  <si>
    <t xml:space="preserve">06.017.0023-A      </t>
  </si>
  <si>
    <t>CF5685</t>
  </si>
  <si>
    <t xml:space="preserve">06.017.0024-A      </t>
  </si>
  <si>
    <t>CF5686</t>
  </si>
  <si>
    <t xml:space="preserve">06.017.0025-A      </t>
  </si>
  <si>
    <t>CF5687</t>
  </si>
  <si>
    <t xml:space="preserve">06.017.0026-A      </t>
  </si>
  <si>
    <t>CF5688</t>
  </si>
  <si>
    <t xml:space="preserve">06.017.0027-A      </t>
  </si>
  <si>
    <t>CF5689</t>
  </si>
  <si>
    <t xml:space="preserve">06.017.0040-A      </t>
  </si>
  <si>
    <t>CF5690</t>
  </si>
  <si>
    <t xml:space="preserve">06.017.0041-A      </t>
  </si>
  <si>
    <t>CF5691</t>
  </si>
  <si>
    <t xml:space="preserve">06.018.0001-A      </t>
  </si>
  <si>
    <t>CF5692</t>
  </si>
  <si>
    <t xml:space="preserve">06.018.0002-A      </t>
  </si>
  <si>
    <t>CF5693</t>
  </si>
  <si>
    <t xml:space="preserve">06.018.0003-A      </t>
  </si>
  <si>
    <t>CF5694</t>
  </si>
  <si>
    <t xml:space="preserve">06.018.0005-A      </t>
  </si>
  <si>
    <t>CF5695</t>
  </si>
  <si>
    <t xml:space="preserve">06.020.0515-A      </t>
  </si>
  <si>
    <t>CF5696</t>
  </si>
  <si>
    <t xml:space="preserve">06.020.0516-A      </t>
  </si>
  <si>
    <t>CF5697</t>
  </si>
  <si>
    <t xml:space="preserve">06.020.0517-A      </t>
  </si>
  <si>
    <t>CF5698</t>
  </si>
  <si>
    <t xml:space="preserve">06.020.0518-A      </t>
  </si>
  <si>
    <t>CF5699</t>
  </si>
  <si>
    <t xml:space="preserve">06.020.0519-A      </t>
  </si>
  <si>
    <t>CF5700</t>
  </si>
  <si>
    <t xml:space="preserve">06.020.0520-A      </t>
  </si>
  <si>
    <t>CF5701</t>
  </si>
  <si>
    <t xml:space="preserve">06.020.0525-A      </t>
  </si>
  <si>
    <t>CF5702</t>
  </si>
  <si>
    <t xml:space="preserve">06.020.0526-A      </t>
  </si>
  <si>
    <t>CF5703</t>
  </si>
  <si>
    <t xml:space="preserve">06.020.0527-A      </t>
  </si>
  <si>
    <t>CF5704</t>
  </si>
  <si>
    <t xml:space="preserve">06.020.0528-A      </t>
  </si>
  <si>
    <t>CF5705</t>
  </si>
  <si>
    <t xml:space="preserve">06.020.0529-A      </t>
  </si>
  <si>
    <t>CF5706</t>
  </si>
  <si>
    <t xml:space="preserve">06.020.0530-A      </t>
  </si>
  <si>
    <t>CF5707</t>
  </si>
  <si>
    <t xml:space="preserve">06.020.0531-A      </t>
  </si>
  <si>
    <t>CF5708</t>
  </si>
  <si>
    <t xml:space="preserve">06.020.0534-A      </t>
  </si>
  <si>
    <t>CF5709</t>
  </si>
  <si>
    <t xml:space="preserve">06.020.0536-A      </t>
  </si>
  <si>
    <t>CF5710</t>
  </si>
  <si>
    <t xml:space="preserve">06.020.0545-A      </t>
  </si>
  <si>
    <t>CF5711</t>
  </si>
  <si>
    <t xml:space="preserve">06.020.0546-A      </t>
  </si>
  <si>
    <t>CF5712</t>
  </si>
  <si>
    <t xml:space="preserve">06.020.0547-A      </t>
  </si>
  <si>
    <t>CF5713</t>
  </si>
  <si>
    <t xml:space="preserve">06.020.0548-A      </t>
  </si>
  <si>
    <t>CF5714</t>
  </si>
  <si>
    <t xml:space="preserve">06.020.0549-A      </t>
  </si>
  <si>
    <t>CF5715</t>
  </si>
  <si>
    <t xml:space="preserve">06.020.0551-A      </t>
  </si>
  <si>
    <t>CF5716</t>
  </si>
  <si>
    <t xml:space="preserve">06.020.0553-A      </t>
  </si>
  <si>
    <t>CF5717</t>
  </si>
  <si>
    <t xml:space="preserve">06.020.0566-A      </t>
  </si>
  <si>
    <t>CF5718</t>
  </si>
  <si>
    <t xml:space="preserve">06.020.0567-A      </t>
  </si>
  <si>
    <t>CF5719</t>
  </si>
  <si>
    <t xml:space="preserve">06.020.0569-A      </t>
  </si>
  <si>
    <t>CF5720</t>
  </si>
  <si>
    <t xml:space="preserve">06.020.0570-A      </t>
  </si>
  <si>
    <t>CF5721</t>
  </si>
  <si>
    <t xml:space="preserve">06.020.0572-A      </t>
  </si>
  <si>
    <t>CF5722</t>
  </si>
  <si>
    <t xml:space="preserve">06.020.0574-A      </t>
  </si>
  <si>
    <t>CF5723</t>
  </si>
  <si>
    <t xml:space="preserve">06.020.0576-A      </t>
  </si>
  <si>
    <t>CF5724</t>
  </si>
  <si>
    <t xml:space="preserve">06.020.0578-A      </t>
  </si>
  <si>
    <t>CF5725</t>
  </si>
  <si>
    <t xml:space="preserve">06.020.0580-A      </t>
  </si>
  <si>
    <t>CF5726</t>
  </si>
  <si>
    <t xml:space="preserve">06.020.0582-A      </t>
  </si>
  <si>
    <t>CF5727</t>
  </si>
  <si>
    <t xml:space="preserve">06.020.0584-A      </t>
  </si>
  <si>
    <t>CF5728</t>
  </si>
  <si>
    <t xml:space="preserve">06.020.0594-A      </t>
  </si>
  <si>
    <t>CF5729</t>
  </si>
  <si>
    <t xml:space="preserve">06.020.0596-A      </t>
  </si>
  <si>
    <t>CF5730</t>
  </si>
  <si>
    <t xml:space="preserve">06.020.0598-A      </t>
  </si>
  <si>
    <t>CF5731</t>
  </si>
  <si>
    <t xml:space="preserve">06.020.0600-A      </t>
  </si>
  <si>
    <t>CF5732</t>
  </si>
  <si>
    <t xml:space="preserve">06.020.0602-A      </t>
  </si>
  <si>
    <t>CF5733</t>
  </si>
  <si>
    <t xml:space="preserve">06.020.0604-A      </t>
  </si>
  <si>
    <t>CF5734</t>
  </si>
  <si>
    <t xml:space="preserve">06.020.0606-A      </t>
  </si>
  <si>
    <t>CF5735</t>
  </si>
  <si>
    <t xml:space="preserve">06.020.0608-A      </t>
  </si>
  <si>
    <t>CF5736</t>
  </si>
  <si>
    <t xml:space="preserve">06.020.0610-A      </t>
  </si>
  <si>
    <t>CF5737</t>
  </si>
  <si>
    <t xml:space="preserve">06.020.0612-A      </t>
  </si>
  <si>
    <t>CF5738</t>
  </si>
  <si>
    <t xml:space="preserve">06.020.0614-A      </t>
  </si>
  <si>
    <t>CF5739</t>
  </si>
  <si>
    <t xml:space="preserve">06.020.0616-A      </t>
  </si>
  <si>
    <t>CF5740</t>
  </si>
  <si>
    <t xml:space="preserve">06.020.0618-A      </t>
  </si>
  <si>
    <t>CF5741</t>
  </si>
  <si>
    <t xml:space="preserve">06.020.0620-A      </t>
  </si>
  <si>
    <t>CF5742</t>
  </si>
  <si>
    <t xml:space="preserve">06.020.0625-A      </t>
  </si>
  <si>
    <t>CF5743</t>
  </si>
  <si>
    <t xml:space="preserve">06.020.0626-A      </t>
  </si>
  <si>
    <t>CF5744</t>
  </si>
  <si>
    <t xml:space="preserve">06.020.0627-A      </t>
  </si>
  <si>
    <t>CF5745</t>
  </si>
  <si>
    <t xml:space="preserve">06.020.0628-A      </t>
  </si>
  <si>
    <t>CF5746</t>
  </si>
  <si>
    <t xml:space="preserve">06.020.0629-A      </t>
  </si>
  <si>
    <t>CF5747</t>
  </si>
  <si>
    <t xml:space="preserve">06.020.0630-A      </t>
  </si>
  <si>
    <t>CF5748</t>
  </si>
  <si>
    <t xml:space="preserve">06.020.0636-A      </t>
  </si>
  <si>
    <t>CF5749</t>
  </si>
  <si>
    <t xml:space="preserve">06.020.0637-A      </t>
  </si>
  <si>
    <t>CF5750</t>
  </si>
  <si>
    <t xml:space="preserve">06.020.0638-A      </t>
  </si>
  <si>
    <t>CF5751</t>
  </si>
  <si>
    <t xml:space="preserve">06.020.0639-A      </t>
  </si>
  <si>
    <t>CF5752</t>
  </si>
  <si>
    <t xml:space="preserve">06.020.0640-A      </t>
  </si>
  <si>
    <t>CF5753</t>
  </si>
  <si>
    <t xml:space="preserve">06.020.0641-A      </t>
  </si>
  <si>
    <t>CF5754</t>
  </si>
  <si>
    <t xml:space="preserve">06.020.0642-A      </t>
  </si>
  <si>
    <t>CF5755</t>
  </si>
  <si>
    <t xml:space="preserve">06.020.0643-A      </t>
  </si>
  <si>
    <t>CF5756</t>
  </si>
  <si>
    <t xml:space="preserve">06.020.0645-A      </t>
  </si>
  <si>
    <t>CF5757</t>
  </si>
  <si>
    <t xml:space="preserve">06.020.0655-A      </t>
  </si>
  <si>
    <t>CF5758</t>
  </si>
  <si>
    <t xml:space="preserve">06.020.0656-A      </t>
  </si>
  <si>
    <t>CF5759</t>
  </si>
  <si>
    <t xml:space="preserve">06.020.0657-A      </t>
  </si>
  <si>
    <t>CF5760</t>
  </si>
  <si>
    <t xml:space="preserve">06.020.0658-A      </t>
  </si>
  <si>
    <t>CF5761</t>
  </si>
  <si>
    <t xml:space="preserve">06.020.0659-A      </t>
  </si>
  <si>
    <t>CF5762</t>
  </si>
  <si>
    <t xml:space="preserve">06.020.0661-A      </t>
  </si>
  <si>
    <t>CF5763</t>
  </si>
  <si>
    <t xml:space="preserve">06.020.0663-A      </t>
  </si>
  <si>
    <t>CF5764</t>
  </si>
  <si>
    <t xml:space="preserve">06.020.0676-A      </t>
  </si>
  <si>
    <t>CF5765</t>
  </si>
  <si>
    <t xml:space="preserve">06.020.0677-A      </t>
  </si>
  <si>
    <t>CF5766</t>
  </si>
  <si>
    <t xml:space="preserve">06.020.0679-A      </t>
  </si>
  <si>
    <t>CF5767</t>
  </si>
  <si>
    <t xml:space="preserve">06.020.0681-A      </t>
  </si>
  <si>
    <t>CF5768</t>
  </si>
  <si>
    <t xml:space="preserve">06.020.0683-A      </t>
  </si>
  <si>
    <t>CF5769</t>
  </si>
  <si>
    <t xml:space="preserve">06.020.0685-A      </t>
  </si>
  <si>
    <t>CF5770</t>
  </si>
  <si>
    <t xml:space="preserve">06.020.0687-A      </t>
  </si>
  <si>
    <t>CF5771</t>
  </si>
  <si>
    <t xml:space="preserve">06.020.0689-A      </t>
  </si>
  <si>
    <t>CF5772</t>
  </si>
  <si>
    <t xml:space="preserve">06.020.0690-A      </t>
  </si>
  <si>
    <t>CF5773</t>
  </si>
  <si>
    <t xml:space="preserve">06.020.0691-A      </t>
  </si>
  <si>
    <t>CF5774</t>
  </si>
  <si>
    <t xml:space="preserve">06.020.0692-A      </t>
  </si>
  <si>
    <t>CF5775</t>
  </si>
  <si>
    <t xml:space="preserve">06.020.0702-A      </t>
  </si>
  <si>
    <t>CF5776</t>
  </si>
  <si>
    <t xml:space="preserve">06.020.0704-A      </t>
  </si>
  <si>
    <t>CF5777</t>
  </si>
  <si>
    <t xml:space="preserve">06.020.0706-A      </t>
  </si>
  <si>
    <t>CF5778</t>
  </si>
  <si>
    <t xml:space="preserve">06.020.0708-A      </t>
  </si>
  <si>
    <t>CF5779</t>
  </si>
  <si>
    <t xml:space="preserve">06.020.0710-A      </t>
  </si>
  <si>
    <t>CF5780</t>
  </si>
  <si>
    <t xml:space="preserve">06.020.0711-A      </t>
  </si>
  <si>
    <t>CF5781</t>
  </si>
  <si>
    <t xml:space="preserve">06.020.0714-A      </t>
  </si>
  <si>
    <t>CF5782</t>
  </si>
  <si>
    <t xml:space="preserve">06.020.0715-A      </t>
  </si>
  <si>
    <t>CF5783</t>
  </si>
  <si>
    <t xml:space="preserve">06.020.0716-A      </t>
  </si>
  <si>
    <t>CF5784</t>
  </si>
  <si>
    <t xml:space="preserve">06.020.0717-A      </t>
  </si>
  <si>
    <t>CF5785</t>
  </si>
  <si>
    <t xml:space="preserve">06.020.0718-A      </t>
  </si>
  <si>
    <t>CF5786</t>
  </si>
  <si>
    <t xml:space="preserve">06.020.0720-A      </t>
  </si>
  <si>
    <t>CF5787</t>
  </si>
  <si>
    <t xml:space="preserve">06.020.0721-A      </t>
  </si>
  <si>
    <t>CF5788</t>
  </si>
  <si>
    <t xml:space="preserve">06.020.0722-A      </t>
  </si>
  <si>
    <t>CF5789</t>
  </si>
  <si>
    <t xml:space="preserve">06.020.0735-A      </t>
  </si>
  <si>
    <t>CF5790</t>
  </si>
  <si>
    <t xml:space="preserve">06.020.0736-A      </t>
  </si>
  <si>
    <t>CF5791</t>
  </si>
  <si>
    <t xml:space="preserve">06.020.0737-A      </t>
  </si>
  <si>
    <t>CF5792</t>
  </si>
  <si>
    <t xml:space="preserve">06.020.0738-A      </t>
  </si>
  <si>
    <t>CF5793</t>
  </si>
  <si>
    <t xml:space="preserve">06.020.0739-A      </t>
  </si>
  <si>
    <t>CF5794</t>
  </si>
  <si>
    <t xml:space="preserve">06.020.0740-A      </t>
  </si>
  <si>
    <t>CF5795</t>
  </si>
  <si>
    <t xml:space="preserve">06.020.0745-A      </t>
  </si>
  <si>
    <t>CF5796</t>
  </si>
  <si>
    <t xml:space="preserve">06.020.0746-A      </t>
  </si>
  <si>
    <t>CF5797</t>
  </si>
  <si>
    <t xml:space="preserve">06.020.0747-A      </t>
  </si>
  <si>
    <t>CF5798</t>
  </si>
  <si>
    <t xml:space="preserve">06.020.0748-A      </t>
  </si>
  <si>
    <t>CF5799</t>
  </si>
  <si>
    <t xml:space="preserve">06.020.0749-A      </t>
  </si>
  <si>
    <t>CF5800</t>
  </si>
  <si>
    <t xml:space="preserve">06.020.0750-A      </t>
  </si>
  <si>
    <t>CF5801</t>
  </si>
  <si>
    <t xml:space="preserve">06.020.0751-A      </t>
  </si>
  <si>
    <t>CF5802</t>
  </si>
  <si>
    <t xml:space="preserve">06.020.0752-A      </t>
  </si>
  <si>
    <t>CF5803</t>
  </si>
  <si>
    <t xml:space="preserve">06.020.0754-A      </t>
  </si>
  <si>
    <t>CF5804</t>
  </si>
  <si>
    <t xml:space="preserve">06.020.0760-A      </t>
  </si>
  <si>
    <t>CF5805</t>
  </si>
  <si>
    <t xml:space="preserve">06.020.0761-A      </t>
  </si>
  <si>
    <t>CF5806</t>
  </si>
  <si>
    <t xml:space="preserve">06.020.0762-A      </t>
  </si>
  <si>
    <t>CF5807</t>
  </si>
  <si>
    <t xml:space="preserve">06.020.0763-A      </t>
  </si>
  <si>
    <t>CF5808</t>
  </si>
  <si>
    <t xml:space="preserve">06.020.0764-A      </t>
  </si>
  <si>
    <t>CF5809</t>
  </si>
  <si>
    <t xml:space="preserve">06.020.0766-A      </t>
  </si>
  <si>
    <t>CF5810</t>
  </si>
  <si>
    <t xml:space="preserve">06.020.0768-A      </t>
  </si>
  <si>
    <t>CF5811</t>
  </si>
  <si>
    <t xml:space="preserve">06.020.0781-A      </t>
  </si>
  <si>
    <t>CF5812</t>
  </si>
  <si>
    <t xml:space="preserve">06.020.0782-A      </t>
  </si>
  <si>
    <t>CF5813</t>
  </si>
  <si>
    <t xml:space="preserve">06.020.0784-A      </t>
  </si>
  <si>
    <t>CF5814</t>
  </si>
  <si>
    <t xml:space="preserve">06.020.0786-A      </t>
  </si>
  <si>
    <t>CF5815</t>
  </si>
  <si>
    <t xml:space="preserve">06.020.0788-A      </t>
  </si>
  <si>
    <t>CF5816</t>
  </si>
  <si>
    <t xml:space="preserve">06.020.0790-A      </t>
  </si>
  <si>
    <t>CF5817</t>
  </si>
  <si>
    <t xml:space="preserve">06.020.0792-A      </t>
  </si>
  <si>
    <t>CF5818</t>
  </si>
  <si>
    <t xml:space="preserve">06.020.0794-A      </t>
  </si>
  <si>
    <t>CF5819</t>
  </si>
  <si>
    <t xml:space="preserve">06.020.0795-A      </t>
  </si>
  <si>
    <t>CF5820</t>
  </si>
  <si>
    <t xml:space="preserve">06.020.0796-A      </t>
  </si>
  <si>
    <t>CF5821</t>
  </si>
  <si>
    <t xml:space="preserve">06.020.0797-A      </t>
  </si>
  <si>
    <t>CF5822</t>
  </si>
  <si>
    <t xml:space="preserve">06.020.0801-A      </t>
  </si>
  <si>
    <t>CF5823</t>
  </si>
  <si>
    <t xml:space="preserve">06.020.0802-A      </t>
  </si>
  <si>
    <t>CF5824</t>
  </si>
  <si>
    <t xml:space="preserve">06.020.0803-A      </t>
  </si>
  <si>
    <t>CF5825</t>
  </si>
  <si>
    <t xml:space="preserve">06.020.0804-A      </t>
  </si>
  <si>
    <t>CF5826</t>
  </si>
  <si>
    <t xml:space="preserve">06.020.0805-A      </t>
  </si>
  <si>
    <t>CF5827</t>
  </si>
  <si>
    <t xml:space="preserve">06.020.0806-A      </t>
  </si>
  <si>
    <t>CF5828</t>
  </si>
  <si>
    <t xml:space="preserve">06.020.0807-A      </t>
  </si>
  <si>
    <t>CF5829</t>
  </si>
  <si>
    <t xml:space="preserve">06.020.0808-A      </t>
  </si>
  <si>
    <t>CF5830</t>
  </si>
  <si>
    <t xml:space="preserve">06.020.0809-A      </t>
  </si>
  <si>
    <t>CF5831</t>
  </si>
  <si>
    <t xml:space="preserve">06.020.0810-A      </t>
  </si>
  <si>
    <t>CF5832</t>
  </si>
  <si>
    <t xml:space="preserve">06.020.0811-A      </t>
  </si>
  <si>
    <t>CF5833</t>
  </si>
  <si>
    <t xml:space="preserve">06.020.0812-A      </t>
  </si>
  <si>
    <t>CF5834</t>
  </si>
  <si>
    <t xml:space="preserve">06.020.0813-A      </t>
  </si>
  <si>
    <t>CF5835</t>
  </si>
  <si>
    <t xml:space="preserve">06.020.0814-A      </t>
  </si>
  <si>
    <t>CF5836</t>
  </si>
  <si>
    <t xml:space="preserve">06.020.0905-A      </t>
  </si>
  <si>
    <t>CF5837</t>
  </si>
  <si>
    <t xml:space="preserve">06.020.0906-A      </t>
  </si>
  <si>
    <t>CF5838</t>
  </si>
  <si>
    <t xml:space="preserve">06.021.0010-A      </t>
  </si>
  <si>
    <t>CF5839</t>
  </si>
  <si>
    <t xml:space="preserve">06.021.0011-A      </t>
  </si>
  <si>
    <t>CF5840</t>
  </si>
  <si>
    <t xml:space="preserve">06.021.0012-A      </t>
  </si>
  <si>
    <t>CF5841</t>
  </si>
  <si>
    <t xml:space="preserve">06.021.0013-A      </t>
  </si>
  <si>
    <t>CF5842</t>
  </si>
  <si>
    <t xml:space="preserve">06.021.0014-A      </t>
  </si>
  <si>
    <t>CF5843</t>
  </si>
  <si>
    <t xml:space="preserve">06.021.0015-A      </t>
  </si>
  <si>
    <t>CF5844</t>
  </si>
  <si>
    <t xml:space="preserve">06.021.0016-A      </t>
  </si>
  <si>
    <t>CF5845</t>
  </si>
  <si>
    <t xml:space="preserve">06.021.0017-A      </t>
  </si>
  <si>
    <t>CF5846</t>
  </si>
  <si>
    <t xml:space="preserve">06.021.0018-A      </t>
  </si>
  <si>
    <t>CF5847</t>
  </si>
  <si>
    <t xml:space="preserve">06.021.0019-A      </t>
  </si>
  <si>
    <t>CF5848</t>
  </si>
  <si>
    <t xml:space="preserve">06.021.0020-A      </t>
  </si>
  <si>
    <t>CF5849</t>
  </si>
  <si>
    <t xml:space="preserve">06.021.0021-A      </t>
  </si>
  <si>
    <t>CF5850</t>
  </si>
  <si>
    <t xml:space="preserve">06.021.0025-A      </t>
  </si>
  <si>
    <t>CF5851</t>
  </si>
  <si>
    <t xml:space="preserve">06.021.0026-A      </t>
  </si>
  <si>
    <t>CF5852</t>
  </si>
  <si>
    <t xml:space="preserve">06.021.0027-A      </t>
  </si>
  <si>
    <t>CF5853</t>
  </si>
  <si>
    <t xml:space="preserve">06.021.0028-A      </t>
  </si>
  <si>
    <t>CF5854</t>
  </si>
  <si>
    <t xml:space="preserve">06.021.0029-A      </t>
  </si>
  <si>
    <t>CF5855</t>
  </si>
  <si>
    <t xml:space="preserve">06.021.0030-A      </t>
  </si>
  <si>
    <t>CF5856</t>
  </si>
  <si>
    <t xml:space="preserve">06.021.0031-A      </t>
  </si>
  <si>
    <t>CF5857</t>
  </si>
  <si>
    <t xml:space="preserve">06.021.0032-A      </t>
  </si>
  <si>
    <t>CF5858</t>
  </si>
  <si>
    <t xml:space="preserve">06.021.0033-A      </t>
  </si>
  <si>
    <t>CF5859</t>
  </si>
  <si>
    <t xml:space="preserve">06.021.0034-A      </t>
  </si>
  <si>
    <t>CF5860</t>
  </si>
  <si>
    <t xml:space="preserve">06.021.0035-A      </t>
  </si>
  <si>
    <t>CF5861</t>
  </si>
  <si>
    <t xml:space="preserve">06.021.0036-A      </t>
  </si>
  <si>
    <t>CF5862</t>
  </si>
  <si>
    <t xml:space="preserve">06.021.0040-A      </t>
  </si>
  <si>
    <t>CF5863</t>
  </si>
  <si>
    <t xml:space="preserve">06.021.0041-A      </t>
  </si>
  <si>
    <t>CF5864</t>
  </si>
  <si>
    <t xml:space="preserve">06.022.0010-A      </t>
  </si>
  <si>
    <t>CF5964</t>
  </si>
  <si>
    <t xml:space="preserve">06.061.0105-A      </t>
  </si>
  <si>
    <t>CF5965</t>
  </si>
  <si>
    <t xml:space="preserve">06.061.0110-A      </t>
  </si>
  <si>
    <t>CF5966</t>
  </si>
  <si>
    <t xml:space="preserve">06.061.0115-A      </t>
  </si>
  <si>
    <t>CF5967</t>
  </si>
  <si>
    <t xml:space="preserve">06.061.0120-A      </t>
  </si>
  <si>
    <t>CF5968</t>
  </si>
  <si>
    <t xml:space="preserve">06.061.0150-A      </t>
  </si>
  <si>
    <t>CF5969</t>
  </si>
  <si>
    <t xml:space="preserve">06.061.0155-A      </t>
  </si>
  <si>
    <t>CF5970</t>
  </si>
  <si>
    <t xml:space="preserve">06.061.0160-A      </t>
  </si>
  <si>
    <t>CF5971</t>
  </si>
  <si>
    <t xml:space="preserve">06.061.0165-A      </t>
  </si>
  <si>
    <t>CF5972</t>
  </si>
  <si>
    <t xml:space="preserve">06.062.0001-A      </t>
  </si>
  <si>
    <t>CF5973</t>
  </si>
  <si>
    <t xml:space="preserve">06.062.0002-A      </t>
  </si>
  <si>
    <t>CF5978</t>
  </si>
  <si>
    <t xml:space="preserve">15.006.0035-A      </t>
  </si>
  <si>
    <t>CF5979</t>
  </si>
  <si>
    <t xml:space="preserve">15.006.0040-A      </t>
  </si>
  <si>
    <t>CF5980</t>
  </si>
  <si>
    <t xml:space="preserve">06.069.0010-A      </t>
  </si>
  <si>
    <t>CF5981</t>
  </si>
  <si>
    <t xml:space="preserve">06.069.0015-A      </t>
  </si>
  <si>
    <t>CF5982</t>
  </si>
  <si>
    <t xml:space="preserve">06.069.0020-A      </t>
  </si>
  <si>
    <t>CF5983</t>
  </si>
  <si>
    <t xml:space="preserve">06.069.0025-A      </t>
  </si>
  <si>
    <t>CF5984</t>
  </si>
  <si>
    <t xml:space="preserve">06.069.0030-A      </t>
  </si>
  <si>
    <t>CF5985</t>
  </si>
  <si>
    <t xml:space="preserve">06.069.0035-A      </t>
  </si>
  <si>
    <t>CF5986</t>
  </si>
  <si>
    <t xml:space="preserve">06.069.0040-A      </t>
  </si>
  <si>
    <t>CF5987</t>
  </si>
  <si>
    <t xml:space="preserve">06.069.0045-A      </t>
  </si>
  <si>
    <t>CF5988</t>
  </si>
  <si>
    <t xml:space="preserve">06.069.0050-A      </t>
  </si>
  <si>
    <t>CF5989</t>
  </si>
  <si>
    <t xml:space="preserve">06.069.0055-A      </t>
  </si>
  <si>
    <t>CF5990</t>
  </si>
  <si>
    <t xml:space="preserve">06.072.0001-A      </t>
  </si>
  <si>
    <t>CF5991</t>
  </si>
  <si>
    <t xml:space="preserve">06.072.0003-A      </t>
  </si>
  <si>
    <t>CF5992</t>
  </si>
  <si>
    <t xml:space="preserve">06.075.0010-A      </t>
  </si>
  <si>
    <t>CF5993</t>
  </si>
  <si>
    <t xml:space="preserve">06.075.0012-A      </t>
  </si>
  <si>
    <t>CF5994</t>
  </si>
  <si>
    <t xml:space="preserve">06.076.0005-A      </t>
  </si>
  <si>
    <t>CF5995</t>
  </si>
  <si>
    <t xml:space="preserve">06.076.0010-A      </t>
  </si>
  <si>
    <t>CF5996</t>
  </si>
  <si>
    <t xml:space="preserve">06.076.0015-A      </t>
  </si>
  <si>
    <t>CF5997</t>
  </si>
  <si>
    <t xml:space="preserve">06.076.0020-A      </t>
  </si>
  <si>
    <t>CF5998</t>
  </si>
  <si>
    <t xml:space="preserve">06.076.0025-A      </t>
  </si>
  <si>
    <t>CF5999</t>
  </si>
  <si>
    <t xml:space="preserve">06.077.0005-A      </t>
  </si>
  <si>
    <t>CF6000</t>
  </si>
  <si>
    <t xml:space="preserve">06.077.0010-A      </t>
  </si>
  <si>
    <t>CF6001</t>
  </si>
  <si>
    <t xml:space="preserve">06.077.0015-A      </t>
  </si>
  <si>
    <t>CF6002</t>
  </si>
  <si>
    <t xml:space="preserve">06.077.0020-A      </t>
  </si>
  <si>
    <t>CF6003</t>
  </si>
  <si>
    <t xml:space="preserve">06.077.0025-A      </t>
  </si>
  <si>
    <t>CF6004</t>
  </si>
  <si>
    <t xml:space="preserve">06.081.0010-A      </t>
  </si>
  <si>
    <t>CF6005</t>
  </si>
  <si>
    <t xml:space="preserve">06.082.0010-A      </t>
  </si>
  <si>
    <t>CF6006</t>
  </si>
  <si>
    <t xml:space="preserve">06.082.0015-A      </t>
  </si>
  <si>
    <t>CF6007</t>
  </si>
  <si>
    <t xml:space="preserve">06.082.0020-A      </t>
  </si>
  <si>
    <t>CF6008</t>
  </si>
  <si>
    <t xml:space="preserve">06.082.0050-A      </t>
  </si>
  <si>
    <t>CF6009</t>
  </si>
  <si>
    <t xml:space="preserve">06.082.0053-A      </t>
  </si>
  <si>
    <t>CF6010</t>
  </si>
  <si>
    <t xml:space="preserve">06.082.0055-A      </t>
  </si>
  <si>
    <t>CF6011</t>
  </si>
  <si>
    <t xml:space="preserve">06.082.0070-A      </t>
  </si>
  <si>
    <t>CF6012</t>
  </si>
  <si>
    <t xml:space="preserve">06.082.0075-A      </t>
  </si>
  <si>
    <t>CF6013</t>
  </si>
  <si>
    <t xml:space="preserve">06.084.0005-A      </t>
  </si>
  <si>
    <t>CF6014</t>
  </si>
  <si>
    <t xml:space="preserve">06.085.0010-A      </t>
  </si>
  <si>
    <t>CF6015</t>
  </si>
  <si>
    <t xml:space="preserve">06.085.0015-A      </t>
  </si>
  <si>
    <t>CF6016</t>
  </si>
  <si>
    <t xml:space="preserve">06.085.0020-A      </t>
  </si>
  <si>
    <t>CF6017</t>
  </si>
  <si>
    <t xml:space="preserve">06.085.0025-A      </t>
  </si>
  <si>
    <t>CF6018</t>
  </si>
  <si>
    <t xml:space="preserve">06.085.0040-A      </t>
  </si>
  <si>
    <t>CF6019</t>
  </si>
  <si>
    <t xml:space="preserve">06.085.0045-A      </t>
  </si>
  <si>
    <t>CF6020</t>
  </si>
  <si>
    <t xml:space="preserve">06.085.0050-B      </t>
  </si>
  <si>
    <t>CF6021</t>
  </si>
  <si>
    <t xml:space="preserve">06.085.0055-A      </t>
  </si>
  <si>
    <t>CF6022</t>
  </si>
  <si>
    <t xml:space="preserve">06.085.0058-A      </t>
  </si>
  <si>
    <t>CF6023</t>
  </si>
  <si>
    <t xml:space="preserve">06.085.0060-A      </t>
  </si>
  <si>
    <t>CF6024</t>
  </si>
  <si>
    <t xml:space="preserve">06.086.0010-A      </t>
  </si>
  <si>
    <t>CF6025</t>
  </si>
  <si>
    <t xml:space="preserve">06.087.0010-A      </t>
  </si>
  <si>
    <t>CF6026</t>
  </si>
  <si>
    <t xml:space="preserve">06.088.0010-A      </t>
  </si>
  <si>
    <t>CF6027</t>
  </si>
  <si>
    <t xml:space="preserve">06.090.0010-A      </t>
  </si>
  <si>
    <t>CF6028</t>
  </si>
  <si>
    <t xml:space="preserve">06.100.0010-A      </t>
  </si>
  <si>
    <t>CF6029</t>
  </si>
  <si>
    <t xml:space="preserve">06.100.0011-A      </t>
  </si>
  <si>
    <t>CF6030</t>
  </si>
  <si>
    <t xml:space="preserve">06.100.0012-A      </t>
  </si>
  <si>
    <t>CF6031</t>
  </si>
  <si>
    <t xml:space="preserve">06.100.0020-A      </t>
  </si>
  <si>
    <t>CF6032</t>
  </si>
  <si>
    <t xml:space="preserve">06.100.0030-A      </t>
  </si>
  <si>
    <t>CF6033</t>
  </si>
  <si>
    <t xml:space="preserve">06.100.0040-A      </t>
  </si>
  <si>
    <t>CF6034</t>
  </si>
  <si>
    <t xml:space="preserve">06.100.0050-A      </t>
  </si>
  <si>
    <t>CF6035</t>
  </si>
  <si>
    <t xml:space="preserve">08.032.0001-A      </t>
  </si>
  <si>
    <t>CF6036</t>
  </si>
  <si>
    <t xml:space="preserve">06.101.0001-A      </t>
  </si>
  <si>
    <t>CF6038</t>
  </si>
  <si>
    <t xml:space="preserve">06.108.0005-A      </t>
  </si>
  <si>
    <t>CF6039</t>
  </si>
  <si>
    <t xml:space="preserve">06.108.0006-A      </t>
  </si>
  <si>
    <t>CF6040</t>
  </si>
  <si>
    <t xml:space="preserve">06.108.0007-A      </t>
  </si>
  <si>
    <t>CF6041</t>
  </si>
  <si>
    <t xml:space="preserve">06.108.0008-A      </t>
  </si>
  <si>
    <t>CF6042</t>
  </si>
  <si>
    <t xml:space="preserve">06.108.0009-A      </t>
  </si>
  <si>
    <t>CF6043</t>
  </si>
  <si>
    <t xml:space="preserve">06.110.0001-A      </t>
  </si>
  <si>
    <t>CF6044</t>
  </si>
  <si>
    <t xml:space="preserve">06.115.0001-A      </t>
  </si>
  <si>
    <t>CF6045</t>
  </si>
  <si>
    <t xml:space="preserve">06.200.0051-A      </t>
  </si>
  <si>
    <t>CF6046</t>
  </si>
  <si>
    <t xml:space="preserve">06.200.0052-A      </t>
  </si>
  <si>
    <t>CF6047</t>
  </si>
  <si>
    <t xml:space="preserve">06.200.0053-A      </t>
  </si>
  <si>
    <t>CF6048</t>
  </si>
  <si>
    <t xml:space="preserve">06.200.0054-A      </t>
  </si>
  <si>
    <t>CF6049</t>
  </si>
  <si>
    <t xml:space="preserve">06.200.0055-A      </t>
  </si>
  <si>
    <t>CF6050</t>
  </si>
  <si>
    <t xml:space="preserve">06.200.0056-A      </t>
  </si>
  <si>
    <t>CF6051</t>
  </si>
  <si>
    <t xml:space="preserve">06.200.0057-A      </t>
  </si>
  <si>
    <t>CF6052</t>
  </si>
  <si>
    <t xml:space="preserve">06.200.0058-A      </t>
  </si>
  <si>
    <t>CF6053</t>
  </si>
  <si>
    <t xml:space="preserve">06.200.0060-A      </t>
  </si>
  <si>
    <t>CF6054</t>
  </si>
  <si>
    <t xml:space="preserve">06.200.0062-A      </t>
  </si>
  <si>
    <t>CF6055</t>
  </si>
  <si>
    <t xml:space="preserve">06.200.0064-A      </t>
  </si>
  <si>
    <t>CF6056</t>
  </si>
  <si>
    <t xml:space="preserve">06.200.0065-A      </t>
  </si>
  <si>
    <t>CF6057</t>
  </si>
  <si>
    <t xml:space="preserve">06.200.0066-A      </t>
  </si>
  <si>
    <t>CF6058</t>
  </si>
  <si>
    <t xml:space="preserve">06.200.0067-A      </t>
  </si>
  <si>
    <t>CF6059</t>
  </si>
  <si>
    <t xml:space="preserve">06.200.0068-A      </t>
  </si>
  <si>
    <t>CF6061</t>
  </si>
  <si>
    <t xml:space="preserve">06.200.0071-A      </t>
  </si>
  <si>
    <t>CF6062</t>
  </si>
  <si>
    <t xml:space="preserve">06.200.0072-A      </t>
  </si>
  <si>
    <t>CF6063</t>
  </si>
  <si>
    <t xml:space="preserve">06.200.0073-A      </t>
  </si>
  <si>
    <t>CF6064</t>
  </si>
  <si>
    <t xml:space="preserve">06.200.0074-A      </t>
  </si>
  <si>
    <t>CF6065</t>
  </si>
  <si>
    <t xml:space="preserve">06.200.0075-A      </t>
  </si>
  <si>
    <t>CF6066</t>
  </si>
  <si>
    <t xml:space="preserve">06.200.0076-A      </t>
  </si>
  <si>
    <t>CF6067</t>
  </si>
  <si>
    <t xml:space="preserve">06.200.0078-A      </t>
  </si>
  <si>
    <t>CF6068</t>
  </si>
  <si>
    <t xml:space="preserve">06.200.0080-A      </t>
  </si>
  <si>
    <t>CF6069</t>
  </si>
  <si>
    <t xml:space="preserve">06.200.0081-A      </t>
  </si>
  <si>
    <t>CF6070</t>
  </si>
  <si>
    <t xml:space="preserve">06.200.0083-A      </t>
  </si>
  <si>
    <t>CF6071</t>
  </si>
  <si>
    <t xml:space="preserve">06.200.0084-A      </t>
  </si>
  <si>
    <t>CF6072</t>
  </si>
  <si>
    <t xml:space="preserve">06.200.0085-A      </t>
  </si>
  <si>
    <t>CF6073</t>
  </si>
  <si>
    <t xml:space="preserve">06.200.0086-A      </t>
  </si>
  <si>
    <t>CF6104</t>
  </si>
  <si>
    <t xml:space="preserve">06.250.0012-A      </t>
  </si>
  <si>
    <t>CF6105</t>
  </si>
  <si>
    <t xml:space="preserve">06.250.0013-A      </t>
  </si>
  <si>
    <t>CF6106</t>
  </si>
  <si>
    <t xml:space="preserve">06.250.0014-A      </t>
  </si>
  <si>
    <t>CF6107</t>
  </si>
  <si>
    <t xml:space="preserve">06.250.0015-A      </t>
  </si>
  <si>
    <t>CF6108</t>
  </si>
  <si>
    <t xml:space="preserve">06.250.0016-A      </t>
  </si>
  <si>
    <t>CF6109</t>
  </si>
  <si>
    <t xml:space="preserve">06.250.0017-A      </t>
  </si>
  <si>
    <t>CF6110</t>
  </si>
  <si>
    <t xml:space="preserve">06.250.0018-A      </t>
  </si>
  <si>
    <t>CF6111</t>
  </si>
  <si>
    <t xml:space="preserve">06.250.0020-A      </t>
  </si>
  <si>
    <t>CF6112</t>
  </si>
  <si>
    <t xml:space="preserve">06.250.0021-A      </t>
  </si>
  <si>
    <t>CF6113</t>
  </si>
  <si>
    <t xml:space="preserve">06.251.0031-A      </t>
  </si>
  <si>
    <t>CF6114</t>
  </si>
  <si>
    <t xml:space="preserve">06.251.0032-A      </t>
  </si>
  <si>
    <t>CF6115</t>
  </si>
  <si>
    <t xml:space="preserve">06.251.0033-A      </t>
  </si>
  <si>
    <t>CF6116</t>
  </si>
  <si>
    <t xml:space="preserve">06.251.0034-A      </t>
  </si>
  <si>
    <t>CF6117</t>
  </si>
  <si>
    <t xml:space="preserve">06.251.0035-A      </t>
  </si>
  <si>
    <t>CF6118</t>
  </si>
  <si>
    <t xml:space="preserve">06.251.0036-A      </t>
  </si>
  <si>
    <t>CF6119</t>
  </si>
  <si>
    <t xml:space="preserve">06.251.0037-A      </t>
  </si>
  <si>
    <t>CF6120</t>
  </si>
  <si>
    <t xml:space="preserve">06.251.0038-A      </t>
  </si>
  <si>
    <t>CF6121</t>
  </si>
  <si>
    <t xml:space="preserve">06.251.0039-A      </t>
  </si>
  <si>
    <t>CF6122</t>
  </si>
  <si>
    <t xml:space="preserve">06.251.0041-A      </t>
  </si>
  <si>
    <t>CF6123</t>
  </si>
  <si>
    <t xml:space="preserve">06.251.0042-A      </t>
  </si>
  <si>
    <t>CF6124</t>
  </si>
  <si>
    <t xml:space="preserve">06.251.0043-A      </t>
  </si>
  <si>
    <t>CF6125</t>
  </si>
  <si>
    <t xml:space="preserve">06.251.0044-A      </t>
  </si>
  <si>
    <t>CF6126</t>
  </si>
  <si>
    <t xml:space="preserve">06.251.0045-A      </t>
  </si>
  <si>
    <t>CF6127</t>
  </si>
  <si>
    <t xml:space="preserve">06.251.0046-A      </t>
  </si>
  <si>
    <t>CF6128</t>
  </si>
  <si>
    <t xml:space="preserve">06.251.0047-A      </t>
  </si>
  <si>
    <t>CF6129</t>
  </si>
  <si>
    <t xml:space="preserve">06.251.0048-A      </t>
  </si>
  <si>
    <t>CF6130</t>
  </si>
  <si>
    <t xml:space="preserve">06.251.0049-A      </t>
  </si>
  <si>
    <t>CF6131</t>
  </si>
  <si>
    <t xml:space="preserve">06.251.0051-A      </t>
  </si>
  <si>
    <t>CF6132</t>
  </si>
  <si>
    <t xml:space="preserve">06.251.0052-A      </t>
  </si>
  <si>
    <t>CF6133</t>
  </si>
  <si>
    <t xml:space="preserve">06.251.0053-A      </t>
  </si>
  <si>
    <t>CF6134</t>
  </si>
  <si>
    <t xml:space="preserve">06.251.0054-A      </t>
  </si>
  <si>
    <t>CF6135</t>
  </si>
  <si>
    <t xml:space="preserve">06.251.0055-A      </t>
  </si>
  <si>
    <t>CF6137</t>
  </si>
  <si>
    <t xml:space="preserve">06.251.0057-A      </t>
  </si>
  <si>
    <t>CF6138</t>
  </si>
  <si>
    <t xml:space="preserve">06.251.0058-A      </t>
  </si>
  <si>
    <t>CF6139</t>
  </si>
  <si>
    <t xml:space="preserve">06.251.0059-A      </t>
  </si>
  <si>
    <t>CF6140</t>
  </si>
  <si>
    <t xml:space="preserve">06.270.0001-A      </t>
  </si>
  <si>
    <t>CF6141</t>
  </si>
  <si>
    <t xml:space="preserve">06.270.0002-A      </t>
  </si>
  <si>
    <t>CF6142</t>
  </si>
  <si>
    <t xml:space="preserve">06.270.0003-A      </t>
  </si>
  <si>
    <t>CF6144</t>
  </si>
  <si>
    <t xml:space="preserve">06.270.0020-A      </t>
  </si>
  <si>
    <t>CF6145</t>
  </si>
  <si>
    <t xml:space="preserve">06.270.0021-A      </t>
  </si>
  <si>
    <t>CF6146</t>
  </si>
  <si>
    <t xml:space="preserve">06.270.0022-A      </t>
  </si>
  <si>
    <t>CF6147</t>
  </si>
  <si>
    <t xml:space="preserve">06.271.0010-A      </t>
  </si>
  <si>
    <t>CF6148</t>
  </si>
  <si>
    <t xml:space="preserve">06.271.0011-A      </t>
  </si>
  <si>
    <t>CF6149</t>
  </si>
  <si>
    <t xml:space="preserve">06.271.0012-A      </t>
  </si>
  <si>
    <t>CF6150</t>
  </si>
  <si>
    <t xml:space="preserve">06.271.0013-A      </t>
  </si>
  <si>
    <t>CF6151</t>
  </si>
  <si>
    <t xml:space="preserve">06.271.0014-A      </t>
  </si>
  <si>
    <t>CF6152</t>
  </si>
  <si>
    <t xml:space="preserve">06.271.0050-A      </t>
  </si>
  <si>
    <t>CF6153</t>
  </si>
  <si>
    <t xml:space="preserve">06.271.0051-A      </t>
  </si>
  <si>
    <t>CF6154</t>
  </si>
  <si>
    <t xml:space="preserve">06.271.0052-A      </t>
  </si>
  <si>
    <t>CF6155</t>
  </si>
  <si>
    <t xml:space="preserve">06.271.0053-A      </t>
  </si>
  <si>
    <t>CF6156</t>
  </si>
  <si>
    <t xml:space="preserve">06.271.0054-A      </t>
  </si>
  <si>
    <t>CF6157</t>
  </si>
  <si>
    <t xml:space="preserve">06.271.0055-A      </t>
  </si>
  <si>
    <t>CF6158</t>
  </si>
  <si>
    <t xml:space="preserve">06.271.0056-A      </t>
  </si>
  <si>
    <t>CF6159</t>
  </si>
  <si>
    <t xml:space="preserve">06.271.0060-A      </t>
  </si>
  <si>
    <t>CF6160</t>
  </si>
  <si>
    <t xml:space="preserve">06.271.0061-A      </t>
  </si>
  <si>
    <t>CF6161</t>
  </si>
  <si>
    <t xml:space="preserve">06.271.0062-A      </t>
  </si>
  <si>
    <t>CF6162</t>
  </si>
  <si>
    <t xml:space="preserve">06.271.0063-A      </t>
  </si>
  <si>
    <t>CF6163</t>
  </si>
  <si>
    <t xml:space="preserve">06.271.0064-A      </t>
  </si>
  <si>
    <t>CF6164</t>
  </si>
  <si>
    <t xml:space="preserve">06.271.0065-A      </t>
  </si>
  <si>
    <t>CF6165</t>
  </si>
  <si>
    <t xml:space="preserve">06.271.0066-A      </t>
  </si>
  <si>
    <t>CF6166</t>
  </si>
  <si>
    <t xml:space="preserve">06.271.0067-A      </t>
  </si>
  <si>
    <t>CF6167</t>
  </si>
  <si>
    <t xml:space="preserve">06.271.0068-A      </t>
  </si>
  <si>
    <t>CF6168</t>
  </si>
  <si>
    <t xml:space="preserve">06.272.0002-A      </t>
  </si>
  <si>
    <t>CF6169</t>
  </si>
  <si>
    <t xml:space="preserve">06.272.0003-A      </t>
  </si>
  <si>
    <t>CF6170</t>
  </si>
  <si>
    <t xml:space="preserve">06.272.0004-A      </t>
  </si>
  <si>
    <t>CF6171</t>
  </si>
  <si>
    <t xml:space="preserve">06.272.0005-A      </t>
  </si>
  <si>
    <t>CF6172</t>
  </si>
  <si>
    <t xml:space="preserve">06.272.0006-A      </t>
  </si>
  <si>
    <t>CF6173</t>
  </si>
  <si>
    <t xml:space="preserve">06.273.0001-A      </t>
  </si>
  <si>
    <t>CF6174</t>
  </si>
  <si>
    <t xml:space="preserve">06.273.0002-A      </t>
  </si>
  <si>
    <t>CF6175</t>
  </si>
  <si>
    <t xml:space="preserve">06.273.0003-A      </t>
  </si>
  <si>
    <t>CF6176</t>
  </si>
  <si>
    <t xml:space="preserve">06.273.0004-A      </t>
  </si>
  <si>
    <t>CF6177</t>
  </si>
  <si>
    <t xml:space="preserve">06.273.0005-A      </t>
  </si>
  <si>
    <t>CF6178</t>
  </si>
  <si>
    <t xml:space="preserve">06.273.0006-A      </t>
  </si>
  <si>
    <t>CF6179</t>
  </si>
  <si>
    <t xml:space="preserve">06.273.0007-A      </t>
  </si>
  <si>
    <t>CF6180</t>
  </si>
  <si>
    <t xml:space="preserve">06.273.0008-A      </t>
  </si>
  <si>
    <t>CF6181</t>
  </si>
  <si>
    <t xml:space="preserve">06.273.0009-A      </t>
  </si>
  <si>
    <t>CF6182</t>
  </si>
  <si>
    <t xml:space="preserve">06.273.0010-A      </t>
  </si>
  <si>
    <t>CF6183</t>
  </si>
  <si>
    <t xml:space="preserve">06.273.0011-A      </t>
  </si>
  <si>
    <t>CF6184</t>
  </si>
  <si>
    <t xml:space="preserve">06.273.0012-A      </t>
  </si>
  <si>
    <t>CF6185</t>
  </si>
  <si>
    <t xml:space="preserve">06.273.0013-A      </t>
  </si>
  <si>
    <t>CF6186</t>
  </si>
  <si>
    <t xml:space="preserve">06.273.0014-A      </t>
  </si>
  <si>
    <t>CF6187</t>
  </si>
  <si>
    <t xml:space="preserve">06.273.0015-A      </t>
  </si>
  <si>
    <t>CF6188</t>
  </si>
  <si>
    <t xml:space="preserve">06.275.0001-A      </t>
  </si>
  <si>
    <t>CF6189</t>
  </si>
  <si>
    <t xml:space="preserve">06.275.0002-A      </t>
  </si>
  <si>
    <t>CF6190</t>
  </si>
  <si>
    <t xml:space="preserve">06.275.0003-A      </t>
  </si>
  <si>
    <t>CF6193</t>
  </si>
  <si>
    <t xml:space="preserve">06.275.0020-A      </t>
  </si>
  <si>
    <t>CF6194</t>
  </si>
  <si>
    <t xml:space="preserve">06.275.0021-A      </t>
  </si>
  <si>
    <t>CF6195</t>
  </si>
  <si>
    <t xml:space="preserve">06.275.0022-A      </t>
  </si>
  <si>
    <t>CF6196</t>
  </si>
  <si>
    <t xml:space="preserve">06.300.0001-A      </t>
  </si>
  <si>
    <t>CF6197</t>
  </si>
  <si>
    <t xml:space="preserve">06.300.0002-A      </t>
  </si>
  <si>
    <t>CF6198</t>
  </si>
  <si>
    <t xml:space="preserve">06.300.0003-A      </t>
  </si>
  <si>
    <t>CF6199</t>
  </si>
  <si>
    <t xml:space="preserve">06.300.0004-A      </t>
  </si>
  <si>
    <t>CF6200</t>
  </si>
  <si>
    <t xml:space="preserve">06.300.0005-A      </t>
  </si>
  <si>
    <t>CF6201</t>
  </si>
  <si>
    <t xml:space="preserve">06.400.0001-A      </t>
  </si>
  <si>
    <t>CF6202</t>
  </si>
  <si>
    <t xml:space="preserve">06.400.0002-A      </t>
  </si>
  <si>
    <t>CF6203</t>
  </si>
  <si>
    <t xml:space="preserve">06.400.0003-A      </t>
  </si>
  <si>
    <t>CF6204</t>
  </si>
  <si>
    <t xml:space="preserve">06.400.0004-A      </t>
  </si>
  <si>
    <t>CF6205</t>
  </si>
  <si>
    <t xml:space="preserve">06.400.0005-A      </t>
  </si>
  <si>
    <t>CF6206</t>
  </si>
  <si>
    <t xml:space="preserve">06.400.0006-A      </t>
  </si>
  <si>
    <t>CF6207</t>
  </si>
  <si>
    <t xml:space="preserve">06.400.0010-A      </t>
  </si>
  <si>
    <t>CF6208</t>
  </si>
  <si>
    <t xml:space="preserve">06.400.0011-A      </t>
  </si>
  <si>
    <t>CF6209</t>
  </si>
  <si>
    <t xml:space="preserve">06.400.0012-A      </t>
  </si>
  <si>
    <t>CF6210</t>
  </si>
  <si>
    <t xml:space="preserve">06.400.0013-A      </t>
  </si>
  <si>
    <t>CF6211</t>
  </si>
  <si>
    <t xml:space="preserve">06.400.0014-A      </t>
  </si>
  <si>
    <t>CF6212</t>
  </si>
  <si>
    <t xml:space="preserve">06.400.0015-A      </t>
  </si>
  <si>
    <t>CF6213</t>
  </si>
  <si>
    <t xml:space="preserve">06.400.0020-A      </t>
  </si>
  <si>
    <t>CF6214</t>
  </si>
  <si>
    <t xml:space="preserve">06.500.0010-A      </t>
  </si>
  <si>
    <t>CF6216</t>
  </si>
  <si>
    <t xml:space="preserve">06.502.0010-A      </t>
  </si>
  <si>
    <t>CF6234</t>
  </si>
  <si>
    <t xml:space="preserve">06.017.0050-A      </t>
  </si>
  <si>
    <t>CF6235</t>
  </si>
  <si>
    <t xml:space="preserve">06.017.0055-A      </t>
  </si>
  <si>
    <t>CF6236</t>
  </si>
  <si>
    <t xml:space="preserve">06.017.0060-A      </t>
  </si>
  <si>
    <t>CF6237</t>
  </si>
  <si>
    <t xml:space="preserve">06.017.0065-A      </t>
  </si>
  <si>
    <t>CF6238</t>
  </si>
  <si>
    <t xml:space="preserve">06.017.0070-A      </t>
  </si>
  <si>
    <t>CF6239</t>
  </si>
  <si>
    <t xml:space="preserve">06.017.0075-A      </t>
  </si>
  <si>
    <t>CF6240</t>
  </si>
  <si>
    <t xml:space="preserve">06.017.0080-A      </t>
  </si>
  <si>
    <t>CF6241</t>
  </si>
  <si>
    <t xml:space="preserve">06.017.0085-A      </t>
  </si>
  <si>
    <t>CF6242</t>
  </si>
  <si>
    <t xml:space="preserve">06.017.0090-A      </t>
  </si>
  <si>
    <t>CF6243</t>
  </si>
  <si>
    <t xml:space="preserve">06.017.0095-A      </t>
  </si>
  <si>
    <t>CF6245</t>
  </si>
  <si>
    <t xml:space="preserve">15.006.0045-A      </t>
  </si>
  <si>
    <t>CF6246</t>
  </si>
  <si>
    <t xml:space="preserve">06.100.0080-A      </t>
  </si>
  <si>
    <t>CF6247</t>
  </si>
  <si>
    <t xml:space="preserve">06.100.0085-A      </t>
  </si>
  <si>
    <t>CF6248</t>
  </si>
  <si>
    <t xml:space="preserve">06.100.0090-A      </t>
  </si>
  <si>
    <t>CF6249</t>
  </si>
  <si>
    <t xml:space="preserve">06.100.0095-A      </t>
  </si>
  <si>
    <t>CF6250</t>
  </si>
  <si>
    <t xml:space="preserve">06.100.0100-A      </t>
  </si>
  <si>
    <t>CF6251</t>
  </si>
  <si>
    <t xml:space="preserve">06.100.0105-A      </t>
  </si>
  <si>
    <t>CF6252</t>
  </si>
  <si>
    <t xml:space="preserve">06.100.0110-A      </t>
  </si>
  <si>
    <t>CF6253</t>
  </si>
  <si>
    <t xml:space="preserve">06.100.0115-A      </t>
  </si>
  <si>
    <t>CF6255</t>
  </si>
  <si>
    <t xml:space="preserve">06.100.0155-A      </t>
  </si>
  <si>
    <t>CF6256</t>
  </si>
  <si>
    <t xml:space="preserve">06.100.0160-A      </t>
  </si>
  <si>
    <t>CF6257</t>
  </si>
  <si>
    <t xml:space="preserve">06.100.0165-A      </t>
  </si>
  <si>
    <t>CF6258</t>
  </si>
  <si>
    <t xml:space="preserve">06.100.0170-A      </t>
  </si>
  <si>
    <t>CF6259</t>
  </si>
  <si>
    <t xml:space="preserve">06.100.0175-A      </t>
  </si>
  <si>
    <t>CF6260</t>
  </si>
  <si>
    <t xml:space="preserve">06.100.0180-A      </t>
  </si>
  <si>
    <t>CF6261</t>
  </si>
  <si>
    <t xml:space="preserve">06.100.0185-A      </t>
  </si>
  <si>
    <t>CF6262</t>
  </si>
  <si>
    <t xml:space="preserve">06.100.0190-A      </t>
  </si>
  <si>
    <t>CF6263</t>
  </si>
  <si>
    <t xml:space="preserve">06.102.0010-A      </t>
  </si>
  <si>
    <t>CF6264</t>
  </si>
  <si>
    <t xml:space="preserve">06.103.0010-A      </t>
  </si>
  <si>
    <t>CF6265</t>
  </si>
  <si>
    <t xml:space="preserve">06.103.0015-A      </t>
  </si>
  <si>
    <t>CF6266</t>
  </si>
  <si>
    <t xml:space="preserve">06.103.0020-A      </t>
  </si>
  <si>
    <t>CF6267</t>
  </si>
  <si>
    <t xml:space="preserve">06.103.0025-A      </t>
  </si>
  <si>
    <t>CF6268</t>
  </si>
  <si>
    <t xml:space="preserve">06.103.0030-A      </t>
  </si>
  <si>
    <t>CF6269</t>
  </si>
  <si>
    <t xml:space="preserve">06.103.0035-A      </t>
  </si>
  <si>
    <t>CF6270</t>
  </si>
  <si>
    <t xml:space="preserve">06.103.0040-A      </t>
  </si>
  <si>
    <t>CF6271</t>
  </si>
  <si>
    <t xml:space="preserve">06.103.0045-A      </t>
  </si>
  <si>
    <t>CF6272</t>
  </si>
  <si>
    <t xml:space="preserve">06.103.0050-A      </t>
  </si>
  <si>
    <t>CF6273</t>
  </si>
  <si>
    <t xml:space="preserve">06.103.0055-A      </t>
  </si>
  <si>
    <t>CF6274</t>
  </si>
  <si>
    <t xml:space="preserve">06.103.0080-A      </t>
  </si>
  <si>
    <t>CF6275</t>
  </si>
  <si>
    <t xml:space="preserve">06.103.0085-A      </t>
  </si>
  <si>
    <t>CF6276</t>
  </si>
  <si>
    <t xml:space="preserve">06.103.0090-A      </t>
  </si>
  <si>
    <t>CF6277</t>
  </si>
  <si>
    <t xml:space="preserve">06.103.0095-A      </t>
  </si>
  <si>
    <t>CF6278</t>
  </si>
  <si>
    <t xml:space="preserve">06.103.0100-A      </t>
  </si>
  <si>
    <t>CF6279</t>
  </si>
  <si>
    <t xml:space="preserve">06.103.0105-A      </t>
  </si>
  <si>
    <t>CF6280</t>
  </si>
  <si>
    <t xml:space="preserve">06.103.0110-A      </t>
  </si>
  <si>
    <t>CF6281</t>
  </si>
  <si>
    <t xml:space="preserve">06.103.0115-A      </t>
  </si>
  <si>
    <t>CF6282</t>
  </si>
  <si>
    <t xml:space="preserve">06.103.0120-A      </t>
  </si>
  <si>
    <t>CF6283</t>
  </si>
  <si>
    <t xml:space="preserve">06.103.0125-A      </t>
  </si>
  <si>
    <t>CF6284</t>
  </si>
  <si>
    <t xml:space="preserve">06.103.0150-A      </t>
  </si>
  <si>
    <t>CF6285</t>
  </si>
  <si>
    <t xml:space="preserve">06.001.0030-A      </t>
  </si>
  <si>
    <t>CF6286</t>
  </si>
  <si>
    <t xml:space="preserve">06.001.0041-A      </t>
  </si>
  <si>
    <t>CF6287</t>
  </si>
  <si>
    <t xml:space="preserve">06.001.0042-A      </t>
  </si>
  <si>
    <t>CF6288</t>
  </si>
  <si>
    <t xml:space="preserve">06.001.0059-A      </t>
  </si>
  <si>
    <t>CF6289</t>
  </si>
  <si>
    <t xml:space="preserve">06.001.0070-A      </t>
  </si>
  <si>
    <t>CF6290</t>
  </si>
  <si>
    <t xml:space="preserve">06.001.0071-A      </t>
  </si>
  <si>
    <t>CF6294</t>
  </si>
  <si>
    <t xml:space="preserve">06.001.0247-A      </t>
  </si>
  <si>
    <t>CF6295</t>
  </si>
  <si>
    <t xml:space="preserve">06.001.0248-A      </t>
  </si>
  <si>
    <t>CF6296</t>
  </si>
  <si>
    <t xml:space="preserve">06.001.0258-A      </t>
  </si>
  <si>
    <t>CF6297</t>
  </si>
  <si>
    <t xml:space="preserve">06.001.0259-A      </t>
  </si>
  <si>
    <t>CF6298</t>
  </si>
  <si>
    <t xml:space="preserve">06.001.0267-A      </t>
  </si>
  <si>
    <t>CF6299</t>
  </si>
  <si>
    <t xml:space="preserve">06.001.0268-A      </t>
  </si>
  <si>
    <t>CF6300</t>
  </si>
  <si>
    <t xml:space="preserve">06.001.0269-A      </t>
  </si>
  <si>
    <t>CF6301</t>
  </si>
  <si>
    <t xml:space="preserve">06.001.0306-A      </t>
  </si>
  <si>
    <t>CF6302</t>
  </si>
  <si>
    <t xml:space="preserve">06.001.0307-A      </t>
  </si>
  <si>
    <t>CF6303</t>
  </si>
  <si>
    <t xml:space="preserve">06.001.0308-A      </t>
  </si>
  <si>
    <t>CF6304</t>
  </si>
  <si>
    <t xml:space="preserve">06.001.0309-A      </t>
  </si>
  <si>
    <t>CF6305</t>
  </si>
  <si>
    <t xml:space="preserve">06.001.0310-A      </t>
  </si>
  <si>
    <t>CF6306</t>
  </si>
  <si>
    <t xml:space="preserve">06.001.0311-A      </t>
  </si>
  <si>
    <t>CF6307</t>
  </si>
  <si>
    <t xml:space="preserve">06.001.0312-A      </t>
  </si>
  <si>
    <t>CF6308</t>
  </si>
  <si>
    <t xml:space="preserve">06.001.0313-A      </t>
  </si>
  <si>
    <t>CF6309</t>
  </si>
  <si>
    <t xml:space="preserve">06.001.0314-A      </t>
  </si>
  <si>
    <t>CF6310</t>
  </si>
  <si>
    <t xml:space="preserve">06.001.0315-A      </t>
  </si>
  <si>
    <t>CF6311</t>
  </si>
  <si>
    <t xml:space="preserve">06.001.0316-A      </t>
  </si>
  <si>
    <t>CF6312</t>
  </si>
  <si>
    <t xml:space="preserve">06.001.0317-A      </t>
  </si>
  <si>
    <t>CF6313</t>
  </si>
  <si>
    <t xml:space="preserve">06.001.0318-A      </t>
  </si>
  <si>
    <t>CF6314</t>
  </si>
  <si>
    <t xml:space="preserve">06.001.0509-A      </t>
  </si>
  <si>
    <t>CF6315</t>
  </si>
  <si>
    <t xml:space="preserve">06.001.0550-A      </t>
  </si>
  <si>
    <t>CF6316</t>
  </si>
  <si>
    <t xml:space="preserve">06.001.0551-A      </t>
  </si>
  <si>
    <t>CF6317</t>
  </si>
  <si>
    <t xml:space="preserve">06.001.0552-A      </t>
  </si>
  <si>
    <t>CF6318</t>
  </si>
  <si>
    <t xml:space="preserve">06.001.0553-A      </t>
  </si>
  <si>
    <t>CF6319</t>
  </si>
  <si>
    <t xml:space="preserve">06.001.0554-A      </t>
  </si>
  <si>
    <t>CF6320</t>
  </si>
  <si>
    <t xml:space="preserve">06.001.0555-A      </t>
  </si>
  <si>
    <t>CF6321</t>
  </si>
  <si>
    <t xml:space="preserve">06.001.0556-A      </t>
  </si>
  <si>
    <t>CF6322</t>
  </si>
  <si>
    <t xml:space="preserve">06.001.0557-A      </t>
  </si>
  <si>
    <t>CF6323</t>
  </si>
  <si>
    <t xml:space="preserve">06.001.0558-A      </t>
  </si>
  <si>
    <t>CF6324</t>
  </si>
  <si>
    <t xml:space="preserve">06.001.0559-A      </t>
  </si>
  <si>
    <t>CF6325</t>
  </si>
  <si>
    <t xml:space="preserve">06.001.0560-A      </t>
  </si>
  <si>
    <t>CF6326</t>
  </si>
  <si>
    <t xml:space="preserve">06.001.0561-A      </t>
  </si>
  <si>
    <t>CF6327</t>
  </si>
  <si>
    <t xml:space="preserve">06.001.0562-A      </t>
  </si>
  <si>
    <t>CF6328</t>
  </si>
  <si>
    <t xml:space="preserve">06.001.0563-A      </t>
  </si>
  <si>
    <t>CF6329</t>
  </si>
  <si>
    <t xml:space="preserve">06.001.0564-A      </t>
  </si>
  <si>
    <t>CF6330</t>
  </si>
  <si>
    <t xml:space="preserve">06.001.0565-A      </t>
  </si>
  <si>
    <t>CF6331</t>
  </si>
  <si>
    <t xml:space="preserve">06.001.0566-A      </t>
  </si>
  <si>
    <t>CF6332</t>
  </si>
  <si>
    <t xml:space="preserve">06.001.0662-A      </t>
  </si>
  <si>
    <t>CF6333</t>
  </si>
  <si>
    <t xml:space="preserve">06.001.0663-A      </t>
  </si>
  <si>
    <t>CF6334</t>
  </si>
  <si>
    <t xml:space="preserve">06.001.0664-A      </t>
  </si>
  <si>
    <t>CF6335</t>
  </si>
  <si>
    <t xml:space="preserve">06.001.0665-A      </t>
  </si>
  <si>
    <t>CF6336</t>
  </si>
  <si>
    <t xml:space="preserve">06.001.0666-A      </t>
  </si>
  <si>
    <t>CF6337</t>
  </si>
  <si>
    <t xml:space="preserve">06.001.0710-A      </t>
  </si>
  <si>
    <t>CF6338</t>
  </si>
  <si>
    <t xml:space="preserve">06.001.0711-A      </t>
  </si>
  <si>
    <t>CF6339</t>
  </si>
  <si>
    <t xml:space="preserve">06.001.0712-A      </t>
  </si>
  <si>
    <t>CF6340</t>
  </si>
  <si>
    <t xml:space="preserve">06.001.0715-A      </t>
  </si>
  <si>
    <t>CF6341</t>
  </si>
  <si>
    <t xml:space="preserve">06.001.0716-A      </t>
  </si>
  <si>
    <t>CF6342</t>
  </si>
  <si>
    <t xml:space="preserve">06.001.0717-A      </t>
  </si>
  <si>
    <t>CF6343</t>
  </si>
  <si>
    <t xml:space="preserve">06.001.0718-A      </t>
  </si>
  <si>
    <t>CF6344</t>
  </si>
  <si>
    <t xml:space="preserve">06.001.0719-A      </t>
  </si>
  <si>
    <t>CF6345</t>
  </si>
  <si>
    <t xml:space="preserve">06.001.0720-A      </t>
  </si>
  <si>
    <t>CF6346</t>
  </si>
  <si>
    <t xml:space="preserve">06.001.0721-A      </t>
  </si>
  <si>
    <t>CF6347</t>
  </si>
  <si>
    <t xml:space="preserve">06.001.0722-A      </t>
  </si>
  <si>
    <t>CF6348</t>
  </si>
  <si>
    <t xml:space="preserve">06.001.0723-A      </t>
  </si>
  <si>
    <t>CF6349</t>
  </si>
  <si>
    <t xml:space="preserve">06.001.0724-A      </t>
  </si>
  <si>
    <t>CF6350</t>
  </si>
  <si>
    <t xml:space="preserve">06.001.0725-A      </t>
  </si>
  <si>
    <t>CF6351</t>
  </si>
  <si>
    <t xml:space="preserve">06.001.0726-A      </t>
  </si>
  <si>
    <t>CF6352</t>
  </si>
  <si>
    <t xml:space="preserve">06.001.0727-A      </t>
  </si>
  <si>
    <t>CF6353</t>
  </si>
  <si>
    <t xml:space="preserve">06.001.0728-A      </t>
  </si>
  <si>
    <t>CF6354</t>
  </si>
  <si>
    <t xml:space="preserve">06.001.0729-A      </t>
  </si>
  <si>
    <t>CF6355</t>
  </si>
  <si>
    <t xml:space="preserve">06.001.0730-A      </t>
  </si>
  <si>
    <t>CF6356</t>
  </si>
  <si>
    <t xml:space="preserve">06.001.0731-A      </t>
  </si>
  <si>
    <t>CF6357</t>
  </si>
  <si>
    <t xml:space="preserve">06.001.0732-A      </t>
  </si>
  <si>
    <t>CF6358</t>
  </si>
  <si>
    <t xml:space="preserve">06.001.0733-A      </t>
  </si>
  <si>
    <t>CF6359</t>
  </si>
  <si>
    <t xml:space="preserve">06.001.0734-A      </t>
  </si>
  <si>
    <t>CF6360</t>
  </si>
  <si>
    <t xml:space="preserve">06.001.0735-A      </t>
  </si>
  <si>
    <t>CF6361</t>
  </si>
  <si>
    <t xml:space="preserve">06.001.0736-A      </t>
  </si>
  <si>
    <t>CF6362</t>
  </si>
  <si>
    <t xml:space="preserve">06.001.0750-A      </t>
  </si>
  <si>
    <t>CF6363</t>
  </si>
  <si>
    <t xml:space="preserve">06.001.0751-A      </t>
  </si>
  <si>
    <t>CF6364</t>
  </si>
  <si>
    <t xml:space="preserve">06.001.0752-A      </t>
  </si>
  <si>
    <t>CF6365</t>
  </si>
  <si>
    <t xml:space="preserve">06.001.0753-A      </t>
  </si>
  <si>
    <t>CF6366</t>
  </si>
  <si>
    <t xml:space="preserve">06.001.0754-A      </t>
  </si>
  <si>
    <t>CF6367</t>
  </si>
  <si>
    <t xml:space="preserve">06.001.0755-A      </t>
  </si>
  <si>
    <t>CF6368</t>
  </si>
  <si>
    <t xml:space="preserve">06.001.0756-A      </t>
  </si>
  <si>
    <t>CF6369</t>
  </si>
  <si>
    <t xml:space="preserve">06.001.0757-A      </t>
  </si>
  <si>
    <t>CF6370</t>
  </si>
  <si>
    <t xml:space="preserve">06.001.0758-A      </t>
  </si>
  <si>
    <t>CF6371</t>
  </si>
  <si>
    <t xml:space="preserve">06.001.0759-A      </t>
  </si>
  <si>
    <t>CF6372</t>
  </si>
  <si>
    <t xml:space="preserve">06.001.0760-A      </t>
  </si>
  <si>
    <t>CF6373</t>
  </si>
  <si>
    <t xml:space="preserve">06.001.0761-A      </t>
  </si>
  <si>
    <t>CF6374</t>
  </si>
  <si>
    <t xml:space="preserve">06.001.0762-A      </t>
  </si>
  <si>
    <t>CF6375</t>
  </si>
  <si>
    <t xml:space="preserve">06.001.0763-A      </t>
  </si>
  <si>
    <t>CF6376</t>
  </si>
  <si>
    <t xml:space="preserve">06.001.0764-A      </t>
  </si>
  <si>
    <t>CF6377</t>
  </si>
  <si>
    <t xml:space="preserve">06.001.0765-A      </t>
  </si>
  <si>
    <t>CF6378</t>
  </si>
  <si>
    <t xml:space="preserve">06.001.0766-A      </t>
  </si>
  <si>
    <t>CF6379</t>
  </si>
  <si>
    <t xml:space="preserve">06.001.0767-A      </t>
  </si>
  <si>
    <t>CF6380</t>
  </si>
  <si>
    <t xml:space="preserve">06.001.0770-A      </t>
  </si>
  <si>
    <t>CF6381</t>
  </si>
  <si>
    <t xml:space="preserve">06.001.0771-A      </t>
  </si>
  <si>
    <t>CF6382</t>
  </si>
  <si>
    <t xml:space="preserve">06.001.0772-A      </t>
  </si>
  <si>
    <t>CF6383</t>
  </si>
  <si>
    <t xml:space="preserve">06.001.0773-A      </t>
  </si>
  <si>
    <t>CF6384</t>
  </si>
  <si>
    <t xml:space="preserve">06.001.0774-A      </t>
  </si>
  <si>
    <t>CF6385</t>
  </si>
  <si>
    <t xml:space="preserve">06.001.0775-A      </t>
  </si>
  <si>
    <t>CF6386</t>
  </si>
  <si>
    <t xml:space="preserve">06.001.0776-A      </t>
  </si>
  <si>
    <t>CF6387</t>
  </si>
  <si>
    <t xml:space="preserve">06.001.0777-A      </t>
  </si>
  <si>
    <t>CF6388</t>
  </si>
  <si>
    <t xml:space="preserve">06.001.0778-A      </t>
  </si>
  <si>
    <t>CF6389</t>
  </si>
  <si>
    <t xml:space="preserve">06.001.0779-A      </t>
  </si>
  <si>
    <t>CF6390</t>
  </si>
  <si>
    <t xml:space="preserve">06.001.0780-A      </t>
  </si>
  <si>
    <t>CF6391</t>
  </si>
  <si>
    <t xml:space="preserve">06.001.0781-A      </t>
  </si>
  <si>
    <t>CF6433</t>
  </si>
  <si>
    <t xml:space="preserve">06.002.0041-A      </t>
  </si>
  <si>
    <t>CF6434</t>
  </si>
  <si>
    <t xml:space="preserve">06.002.0042-A      </t>
  </si>
  <si>
    <t>CF6435</t>
  </si>
  <si>
    <t xml:space="preserve">06.002.0043-A      </t>
  </si>
  <si>
    <t>CF6436</t>
  </si>
  <si>
    <t xml:space="preserve">06.002.0044-A      </t>
  </si>
  <si>
    <t>CF6437</t>
  </si>
  <si>
    <t xml:space="preserve">06.002.0045-A      </t>
  </si>
  <si>
    <t>CF6438</t>
  </si>
  <si>
    <t xml:space="preserve">06.002.0046-A      </t>
  </si>
  <si>
    <t>CF6439</t>
  </si>
  <si>
    <t xml:space="preserve">06.002.0047-A      </t>
  </si>
  <si>
    <t>CF6441</t>
  </si>
  <si>
    <t xml:space="preserve">06.002.0049-A      </t>
  </si>
  <si>
    <t>CF6442</t>
  </si>
  <si>
    <t xml:space="preserve">06.002.0050-A      </t>
  </si>
  <si>
    <t>CF6446</t>
  </si>
  <si>
    <t xml:space="preserve">06.002.0061-A      </t>
  </si>
  <si>
    <t>CF6447</t>
  </si>
  <si>
    <t xml:space="preserve">06.002.0062-A      </t>
  </si>
  <si>
    <t>CF6448</t>
  </si>
  <si>
    <t xml:space="preserve">06.002.0063-A      </t>
  </si>
  <si>
    <t>CF6449</t>
  </si>
  <si>
    <t xml:space="preserve">06.002.0064-A      </t>
  </si>
  <si>
    <t>CF6450</t>
  </si>
  <si>
    <t xml:space="preserve">06.002.0065-A      </t>
  </si>
  <si>
    <t>CF6451</t>
  </si>
  <si>
    <t xml:space="preserve">06.002.0066-A      </t>
  </si>
  <si>
    <t>CF6452</t>
  </si>
  <si>
    <t xml:space="preserve">06.002.0067-A      </t>
  </si>
  <si>
    <t>CF6454</t>
  </si>
  <si>
    <t xml:space="preserve">06.002.0069-A      </t>
  </si>
  <si>
    <t>CF6455</t>
  </si>
  <si>
    <t xml:space="preserve">06.002.0070-A      </t>
  </si>
  <si>
    <t>CF6458</t>
  </si>
  <si>
    <t xml:space="preserve">06.003.0060-A      </t>
  </si>
  <si>
    <t>CF6459</t>
  </si>
  <si>
    <t xml:space="preserve">06.003.0062-A      </t>
  </si>
  <si>
    <t>CF6460</t>
  </si>
  <si>
    <t xml:space="preserve">06.003.0064-A      </t>
  </si>
  <si>
    <t>CF6461</t>
  </si>
  <si>
    <t xml:space="preserve">06.003.0066-A      </t>
  </si>
  <si>
    <t>CF6462</t>
  </si>
  <si>
    <t xml:space="preserve">06.003.0068-A      </t>
  </si>
  <si>
    <t>CF6463</t>
  </si>
  <si>
    <t xml:space="preserve">06.004.0060-A      </t>
  </si>
  <si>
    <t>CF6465</t>
  </si>
  <si>
    <t xml:space="preserve">06.004.0084-A      </t>
  </si>
  <si>
    <t>CF6466</t>
  </si>
  <si>
    <t xml:space="preserve">06.004.0090-A      </t>
  </si>
  <si>
    <t>CF6468</t>
  </si>
  <si>
    <t xml:space="preserve">06.004.0114-A      </t>
  </si>
  <si>
    <t>CF6469</t>
  </si>
  <si>
    <t xml:space="preserve">06.004.0120-A      </t>
  </si>
  <si>
    <t>CF6472</t>
  </si>
  <si>
    <t xml:space="preserve">06.004.0150-A      </t>
  </si>
  <si>
    <t>CF6473</t>
  </si>
  <si>
    <t xml:space="preserve">06.004.0152-A      </t>
  </si>
  <si>
    <t>CF6474</t>
  </si>
  <si>
    <t xml:space="preserve">06.004.0154-A      </t>
  </si>
  <si>
    <t>CF6475</t>
  </si>
  <si>
    <t xml:space="preserve">06.004.0156-A      </t>
  </si>
  <si>
    <t>CF6476</t>
  </si>
  <si>
    <t xml:space="preserve">06.004.0158-A      </t>
  </si>
  <si>
    <t>CF6477</t>
  </si>
  <si>
    <t xml:space="preserve">06.004.0160-A      </t>
  </si>
  <si>
    <t>CF6478</t>
  </si>
  <si>
    <t xml:space="preserve">06.004.0162-A      </t>
  </si>
  <si>
    <t>CF6479</t>
  </si>
  <si>
    <t xml:space="preserve">06.004.0164-A      </t>
  </si>
  <si>
    <t>CF6480</t>
  </si>
  <si>
    <t xml:space="preserve">06.004.0166-A      </t>
  </si>
  <si>
    <t>CF6481</t>
  </si>
  <si>
    <t xml:space="preserve">06.004.0168-A      </t>
  </si>
  <si>
    <t>CF6482</t>
  </si>
  <si>
    <t xml:space="preserve">06.004.0170-A      </t>
  </si>
  <si>
    <t>CF6507</t>
  </si>
  <si>
    <t xml:space="preserve">06.006.0091-A      </t>
  </si>
  <si>
    <t>CF6508</t>
  </si>
  <si>
    <t xml:space="preserve">06.008.0050-A      </t>
  </si>
  <si>
    <t>CF6509</t>
  </si>
  <si>
    <t xml:space="preserve">06.008.0053-A      </t>
  </si>
  <si>
    <t>CF6510</t>
  </si>
  <si>
    <t xml:space="preserve">06.008.0055-A      </t>
  </si>
  <si>
    <t>CF6511</t>
  </si>
  <si>
    <t xml:space="preserve">06.008.0056-A      </t>
  </si>
  <si>
    <t>CF6512</t>
  </si>
  <si>
    <t xml:space="preserve">06.008.0058-A      </t>
  </si>
  <si>
    <t>CF6513</t>
  </si>
  <si>
    <t xml:space="preserve">06.008.0060-A      </t>
  </si>
  <si>
    <t>CF6514</t>
  </si>
  <si>
    <t xml:space="preserve">06.008.0062-A      </t>
  </si>
  <si>
    <t>CF6515</t>
  </si>
  <si>
    <t xml:space="preserve">06.008.0065-A      </t>
  </si>
  <si>
    <t>CF6516</t>
  </si>
  <si>
    <t xml:space="preserve">06.008.0068-A      </t>
  </si>
  <si>
    <t>CF6517</t>
  </si>
  <si>
    <t xml:space="preserve">06.008.0070-A      </t>
  </si>
  <si>
    <t>CF6518</t>
  </si>
  <si>
    <t xml:space="preserve">06.008.0072-A      </t>
  </si>
  <si>
    <t>CF6519</t>
  </si>
  <si>
    <t xml:space="preserve">06.008.0100-A      </t>
  </si>
  <si>
    <t>CF6520</t>
  </si>
  <si>
    <t xml:space="preserve">06.008.0105-A      </t>
  </si>
  <si>
    <t>CF6521</t>
  </si>
  <si>
    <t xml:space="preserve">06.009.0030-A      </t>
  </si>
  <si>
    <t>CF6522</t>
  </si>
  <si>
    <t xml:space="preserve">06.009.0033-A      </t>
  </si>
  <si>
    <t>CF6523</t>
  </si>
  <si>
    <t xml:space="preserve">06.009.0035-A      </t>
  </si>
  <si>
    <t>CF6524</t>
  </si>
  <si>
    <t xml:space="preserve">06.010.0010-A      </t>
  </si>
  <si>
    <t>CF6525</t>
  </si>
  <si>
    <t xml:space="preserve">06.010.0011-A      </t>
  </si>
  <si>
    <t>CF6526</t>
  </si>
  <si>
    <t xml:space="preserve">06.010.0015-A      </t>
  </si>
  <si>
    <t>CF6527</t>
  </si>
  <si>
    <t xml:space="preserve">06.010.0016-A      </t>
  </si>
  <si>
    <t>CF6528</t>
  </si>
  <si>
    <t xml:space="preserve">06.010.0020-A      </t>
  </si>
  <si>
    <t>CF6529</t>
  </si>
  <si>
    <t xml:space="preserve">06.010.0021-A      </t>
  </si>
  <si>
    <t>CF6530</t>
  </si>
  <si>
    <t xml:space="preserve">06.010.0030-A      </t>
  </si>
  <si>
    <t>CF6531</t>
  </si>
  <si>
    <t xml:space="preserve">06.010.0031-A      </t>
  </si>
  <si>
    <t>CF6532</t>
  </si>
  <si>
    <t xml:space="preserve">06.010.0040-A      </t>
  </si>
  <si>
    <t>CF6533</t>
  </si>
  <si>
    <t xml:space="preserve">06.010.0041-A      </t>
  </si>
  <si>
    <t>CF6534</t>
  </si>
  <si>
    <t xml:space="preserve">06.011.0110-A      </t>
  </si>
  <si>
    <t>CF6535</t>
  </si>
  <si>
    <t xml:space="preserve">06.011.0140-A      </t>
  </si>
  <si>
    <t>CF6536</t>
  </si>
  <si>
    <t xml:space="preserve">06.011.0200-A      </t>
  </si>
  <si>
    <t>CF6537</t>
  </si>
  <si>
    <t xml:space="preserve">06.011.0230-A      </t>
  </si>
  <si>
    <t>CF6538</t>
  </si>
  <si>
    <t xml:space="preserve">06.011.0258-A      </t>
  </si>
  <si>
    <t>CF6539</t>
  </si>
  <si>
    <t xml:space="preserve">06.011.0260-A      </t>
  </si>
  <si>
    <t>CF6540</t>
  </si>
  <si>
    <t xml:space="preserve">06.011.0319-A      </t>
  </si>
  <si>
    <t>CF6541</t>
  </si>
  <si>
    <t xml:space="preserve">06.011.0347-A      </t>
  </si>
  <si>
    <t>CF6542</t>
  </si>
  <si>
    <t xml:space="preserve">06.011.0349-A      </t>
  </si>
  <si>
    <t>CF6543</t>
  </si>
  <si>
    <t xml:space="preserve">06.011.0370-A      </t>
  </si>
  <si>
    <t>CF6544</t>
  </si>
  <si>
    <t xml:space="preserve">06.011.0371-A      </t>
  </si>
  <si>
    <t>CF6545</t>
  </si>
  <si>
    <t xml:space="preserve">06.011.0372-A      </t>
  </si>
  <si>
    <t>CF6546</t>
  </si>
  <si>
    <t xml:space="preserve">06.011.0373-A      </t>
  </si>
  <si>
    <t>CF6547</t>
  </si>
  <si>
    <t xml:space="preserve">06.011.0374-A      </t>
  </si>
  <si>
    <t>CF6548</t>
  </si>
  <si>
    <t xml:space="preserve">06.011.0375-A      </t>
  </si>
  <si>
    <t>CF6549</t>
  </si>
  <si>
    <t xml:space="preserve">06.011.0376-A      </t>
  </si>
  <si>
    <t>CF6550</t>
  </si>
  <si>
    <t xml:space="preserve">06.011.0377-A      </t>
  </si>
  <si>
    <t>CF6551</t>
  </si>
  <si>
    <t xml:space="preserve">06.011.0378-A      </t>
  </si>
  <si>
    <t>CF6552</t>
  </si>
  <si>
    <t xml:space="preserve">06.011.0379-A      </t>
  </si>
  <si>
    <t>CF6553</t>
  </si>
  <si>
    <t xml:space="preserve">06.011.0380-A      </t>
  </si>
  <si>
    <t>CF6554</t>
  </si>
  <si>
    <t xml:space="preserve">06.011.0381-A      </t>
  </si>
  <si>
    <t>CF6555</t>
  </si>
  <si>
    <t xml:space="preserve">06.011.0382-A      </t>
  </si>
  <si>
    <t>CF6556</t>
  </si>
  <si>
    <t xml:space="preserve">06.011.0383-A      </t>
  </si>
  <si>
    <t>CF6557</t>
  </si>
  <si>
    <t xml:space="preserve">06.011.0390-A      </t>
  </si>
  <si>
    <t>CF6558</t>
  </si>
  <si>
    <t xml:space="preserve">06.011.0391-A      </t>
  </si>
  <si>
    <t>CF6559</t>
  </si>
  <si>
    <t xml:space="preserve">06.011.0392-A      </t>
  </si>
  <si>
    <t>CF6560</t>
  </si>
  <si>
    <t xml:space="preserve">06.011.0393-A      </t>
  </si>
  <si>
    <t>CF6561</t>
  </si>
  <si>
    <t xml:space="preserve">06.011.0394-A      </t>
  </si>
  <si>
    <t>CF6562</t>
  </si>
  <si>
    <t xml:space="preserve">06.011.0395-A      </t>
  </si>
  <si>
    <t>CF6563</t>
  </si>
  <si>
    <t xml:space="preserve">06.011.0396-A      </t>
  </si>
  <si>
    <t>CF6564</t>
  </si>
  <si>
    <t xml:space="preserve">06.011.0397-A      </t>
  </si>
  <si>
    <t>CF6565</t>
  </si>
  <si>
    <t xml:space="preserve">06.011.0398-A      </t>
  </si>
  <si>
    <t>CF6566</t>
  </si>
  <si>
    <t xml:space="preserve">06.011.0399-A      </t>
  </si>
  <si>
    <t>CF6567</t>
  </si>
  <si>
    <t xml:space="preserve">06.011.0400-A      </t>
  </si>
  <si>
    <t>CF6568</t>
  </si>
  <si>
    <t xml:space="preserve">06.011.0401-A      </t>
  </si>
  <si>
    <t>CF6569</t>
  </si>
  <si>
    <t xml:space="preserve">06.011.0402-A      </t>
  </si>
  <si>
    <t>CF6570</t>
  </si>
  <si>
    <t xml:space="preserve">06.011.0403-A      </t>
  </si>
  <si>
    <t>CF6571</t>
  </si>
  <si>
    <t xml:space="preserve">06.011.0404-A      </t>
  </si>
  <si>
    <t>CF6572</t>
  </si>
  <si>
    <t xml:space="preserve">06.011.0411-A      </t>
  </si>
  <si>
    <t>CF6573</t>
  </si>
  <si>
    <t xml:space="preserve">06.011.0412-A      </t>
  </si>
  <si>
    <t>CF6574</t>
  </si>
  <si>
    <t xml:space="preserve">06.011.0413-A      </t>
  </si>
  <si>
    <t>CF6575</t>
  </si>
  <si>
    <t xml:space="preserve">06.011.0414-A      </t>
  </si>
  <si>
    <t>CF6576</t>
  </si>
  <si>
    <t xml:space="preserve">06.011.0415-A      </t>
  </si>
  <si>
    <t>CF6577</t>
  </si>
  <si>
    <t xml:space="preserve">06.011.0416-A      </t>
  </si>
  <si>
    <t>CF6578</t>
  </si>
  <si>
    <t xml:space="preserve">06.011.0417-A      </t>
  </si>
  <si>
    <t>CF6579</t>
  </si>
  <si>
    <t xml:space="preserve">06.011.0418-A      </t>
  </si>
  <si>
    <t>CF6580</t>
  </si>
  <si>
    <t xml:space="preserve">06.011.0419-A      </t>
  </si>
  <si>
    <t>CF6581</t>
  </si>
  <si>
    <t xml:space="preserve">06.011.0420-A      </t>
  </si>
  <si>
    <t>CF6582</t>
  </si>
  <si>
    <t xml:space="preserve">06.011.0421-A      </t>
  </si>
  <si>
    <t>CF6583</t>
  </si>
  <si>
    <t xml:space="preserve">06.011.0422-A      </t>
  </si>
  <si>
    <t>CF6584</t>
  </si>
  <si>
    <t xml:space="preserve">06.011.0423-A      </t>
  </si>
  <si>
    <t>CF6585</t>
  </si>
  <si>
    <t xml:space="preserve">06.011.0424-A      </t>
  </si>
  <si>
    <t>CF6586</t>
  </si>
  <si>
    <t xml:space="preserve">06.011.0425-A      </t>
  </si>
  <si>
    <t>CF6587</t>
  </si>
  <si>
    <t xml:space="preserve">06.011.0426-A      </t>
  </si>
  <si>
    <t>CF6588</t>
  </si>
  <si>
    <t xml:space="preserve">06.011.0427-A      </t>
  </si>
  <si>
    <t>CF6589</t>
  </si>
  <si>
    <t xml:space="preserve">06.011.0431-A      </t>
  </si>
  <si>
    <t>CF6590</t>
  </si>
  <si>
    <t xml:space="preserve">06.011.0432-A      </t>
  </si>
  <si>
    <t>CF6591</t>
  </si>
  <si>
    <t xml:space="preserve">06.011.0433-A      </t>
  </si>
  <si>
    <t>CF6592</t>
  </si>
  <si>
    <t xml:space="preserve">06.011.0434-A      </t>
  </si>
  <si>
    <t>CF6593</t>
  </si>
  <si>
    <t xml:space="preserve">06.011.0435-A      </t>
  </si>
  <si>
    <t>CF6594</t>
  </si>
  <si>
    <t xml:space="preserve">06.011.0436-A      </t>
  </si>
  <si>
    <t>CF6595</t>
  </si>
  <si>
    <t xml:space="preserve">06.011.0437-A      </t>
  </si>
  <si>
    <t>CF6596</t>
  </si>
  <si>
    <t xml:space="preserve">06.011.0438-A      </t>
  </si>
  <si>
    <t>CF6597</t>
  </si>
  <si>
    <t xml:space="preserve">06.011.0439-A      </t>
  </si>
  <si>
    <t>CF6598</t>
  </si>
  <si>
    <t xml:space="preserve">06.011.0440-A      </t>
  </si>
  <si>
    <t>CF6599</t>
  </si>
  <si>
    <t xml:space="preserve">06.011.0441-A      </t>
  </si>
  <si>
    <t>CF6600</t>
  </si>
  <si>
    <t xml:space="preserve">06.011.0442-A      </t>
  </si>
  <si>
    <t>CF6601</t>
  </si>
  <si>
    <t xml:space="preserve">06.011.0443-A      </t>
  </si>
  <si>
    <t>CF6602</t>
  </si>
  <si>
    <t xml:space="preserve">06.011.0445-A      </t>
  </si>
  <si>
    <t>CF6603</t>
  </si>
  <si>
    <t xml:space="preserve">06.011.0446-A      </t>
  </si>
  <si>
    <t>CF6604</t>
  </si>
  <si>
    <t xml:space="preserve">06.011.0447-A      </t>
  </si>
  <si>
    <t>CF6605</t>
  </si>
  <si>
    <t xml:space="preserve">06.011.0449-A      </t>
  </si>
  <si>
    <t>CF6606</t>
  </si>
  <si>
    <t xml:space="preserve">06.012.0310-A      </t>
  </si>
  <si>
    <t>CF6607</t>
  </si>
  <si>
    <t xml:space="preserve">06.012.0312-A      </t>
  </si>
  <si>
    <t>CF6608</t>
  </si>
  <si>
    <t xml:space="preserve">06.012.0315-A      </t>
  </si>
  <si>
    <t>CF6609</t>
  </si>
  <si>
    <t xml:space="preserve">06.012.0317-A      </t>
  </si>
  <si>
    <t>CF6610</t>
  </si>
  <si>
    <t xml:space="preserve">06.012.0319-A      </t>
  </si>
  <si>
    <t>CF6611</t>
  </si>
  <si>
    <t xml:space="preserve">06.012.0320-A      </t>
  </si>
  <si>
    <t>CF6612</t>
  </si>
  <si>
    <t xml:space="preserve">06.012.0322-A      </t>
  </si>
  <si>
    <t>CF6613</t>
  </si>
  <si>
    <t xml:space="preserve">06.012.0325-A      </t>
  </si>
  <si>
    <t>CF6614</t>
  </si>
  <si>
    <t xml:space="preserve">06.012.0327-A      </t>
  </si>
  <si>
    <t>CF6615</t>
  </si>
  <si>
    <t xml:space="preserve">06.012.0329-A      </t>
  </si>
  <si>
    <t>CF6616</t>
  </si>
  <si>
    <t xml:space="preserve">06.012.0331-A      </t>
  </si>
  <si>
    <t>CF6617</t>
  </si>
  <si>
    <t xml:space="preserve">06.012.0332-A      </t>
  </si>
  <si>
    <t>CF6618</t>
  </si>
  <si>
    <t xml:space="preserve">06.012.0335-A      </t>
  </si>
  <si>
    <t>CF6619</t>
  </si>
  <si>
    <t xml:space="preserve">06.012.0337-A      </t>
  </si>
  <si>
    <t>CF6620</t>
  </si>
  <si>
    <t xml:space="preserve">06.012.0340-A      </t>
  </si>
  <si>
    <t>CF6621</t>
  </si>
  <si>
    <t xml:space="preserve">06.014.0059-A      </t>
  </si>
  <si>
    <t>CF6622</t>
  </si>
  <si>
    <t xml:space="preserve">06.014.0068-A      </t>
  </si>
  <si>
    <t>CF6623</t>
  </si>
  <si>
    <t xml:space="preserve">06.014.0110-A      </t>
  </si>
  <si>
    <t>CF6624</t>
  </si>
  <si>
    <t xml:space="preserve">06.014.0112-A      </t>
  </si>
  <si>
    <t>CF6625</t>
  </si>
  <si>
    <t xml:space="preserve">06.014.0114-A      </t>
  </si>
  <si>
    <t>CF6626</t>
  </si>
  <si>
    <t xml:space="preserve">06.014.0116-A      </t>
  </si>
  <si>
    <t>CF6627</t>
  </si>
  <si>
    <t xml:space="preserve">06.014.0118-A      </t>
  </si>
  <si>
    <t>CF6628</t>
  </si>
  <si>
    <t xml:space="preserve">06.014.0120-A      </t>
  </si>
  <si>
    <t>CF6629</t>
  </si>
  <si>
    <t xml:space="preserve">06.014.0122-A      </t>
  </si>
  <si>
    <t>CF6630</t>
  </si>
  <si>
    <t xml:space="preserve">06.014.0124-A      </t>
  </si>
  <si>
    <t>CF6631</t>
  </si>
  <si>
    <t xml:space="preserve">06.014.0126-A      </t>
  </si>
  <si>
    <t>CF6632</t>
  </si>
  <si>
    <t xml:space="preserve">06.014.0128-A      </t>
  </si>
  <si>
    <t>CF6633</t>
  </si>
  <si>
    <t xml:space="preserve">06.014.0130-A      </t>
  </si>
  <si>
    <t>CF6634</t>
  </si>
  <si>
    <t xml:space="preserve">06.014.0132-A      </t>
  </si>
  <si>
    <t>CF6635</t>
  </si>
  <si>
    <t xml:space="preserve">06.016.0006-A      </t>
  </si>
  <si>
    <t>CF6636</t>
  </si>
  <si>
    <t xml:space="preserve">06.016.0007-A      </t>
  </si>
  <si>
    <t>CF6637</t>
  </si>
  <si>
    <t xml:space="preserve">06.018.0006-A      </t>
  </si>
  <si>
    <t>CF6638</t>
  </si>
  <si>
    <t xml:space="preserve">06.018.0007-A      </t>
  </si>
  <si>
    <t>CF6639</t>
  </si>
  <si>
    <t xml:space="preserve">06.018.0008-A      </t>
  </si>
  <si>
    <t>CF6640</t>
  </si>
  <si>
    <t xml:space="preserve">06.018.0009-A      </t>
  </si>
  <si>
    <t>CF6641</t>
  </si>
  <si>
    <t xml:space="preserve">06.020.0510-A      </t>
  </si>
  <si>
    <t>CF6642</t>
  </si>
  <si>
    <t xml:space="preserve">06.020.0511-A      </t>
  </si>
  <si>
    <t>CF6643</t>
  </si>
  <si>
    <t xml:space="preserve">06.020.0512-A      </t>
  </si>
  <si>
    <t>CF6644</t>
  </si>
  <si>
    <t xml:space="preserve">06.020.0521-A      </t>
  </si>
  <si>
    <t>CF6645</t>
  </si>
  <si>
    <t xml:space="preserve">06.020.0522-A      </t>
  </si>
  <si>
    <t>CF6646</t>
  </si>
  <si>
    <t xml:space="preserve">06.020.0538-A      </t>
  </si>
  <si>
    <t>CF6647</t>
  </si>
  <si>
    <t xml:space="preserve">06.020.0540-A      </t>
  </si>
  <si>
    <t>CF6648</t>
  </si>
  <si>
    <t xml:space="preserve">06.020.0555-A      </t>
  </si>
  <si>
    <t>CF6649</t>
  </si>
  <si>
    <t xml:space="preserve">06.020.0557-A      </t>
  </si>
  <si>
    <t>CF6650</t>
  </si>
  <si>
    <t xml:space="preserve">06.020.0559-A      </t>
  </si>
  <si>
    <t>CF6651</t>
  </si>
  <si>
    <t xml:space="preserve">06.020.0560-A      </t>
  </si>
  <si>
    <t>CF6652</t>
  </si>
  <si>
    <t xml:space="preserve">06.020.0565-A      </t>
  </si>
  <si>
    <t>CF6653</t>
  </si>
  <si>
    <t xml:space="preserve">06.020.0568-A      </t>
  </si>
  <si>
    <t>CF6654</t>
  </si>
  <si>
    <t xml:space="preserve">06.020.0586-A      </t>
  </si>
  <si>
    <t>CF6655</t>
  </si>
  <si>
    <t xml:space="preserve">06.020.0588-A      </t>
  </si>
  <si>
    <t>CF6656</t>
  </si>
  <si>
    <t xml:space="preserve">06.020.0592-A      </t>
  </si>
  <si>
    <t>CF6657</t>
  </si>
  <si>
    <t xml:space="preserve">06.020.0631-A      </t>
  </si>
  <si>
    <t>CF6658</t>
  </si>
  <si>
    <t xml:space="preserve">06.020.0632-A      </t>
  </si>
  <si>
    <t>CF6659</t>
  </si>
  <si>
    <t xml:space="preserve">06.020.0647-A      </t>
  </si>
  <si>
    <t>CF6660</t>
  </si>
  <si>
    <t xml:space="preserve">06.020.0649-A      </t>
  </si>
  <si>
    <t>CF6661</t>
  </si>
  <si>
    <t xml:space="preserve">06.020.0665-A      </t>
  </si>
  <si>
    <t>CF6662</t>
  </si>
  <si>
    <t xml:space="preserve">06.020.0667-A      </t>
  </si>
  <si>
    <t>CF6663</t>
  </si>
  <si>
    <t xml:space="preserve">06.020.0669-A      </t>
  </si>
  <si>
    <t>CF6664</t>
  </si>
  <si>
    <t xml:space="preserve">06.020.0670-A      </t>
  </si>
  <si>
    <t>CF6665</t>
  </si>
  <si>
    <t xml:space="preserve">06.020.0675-A      </t>
  </si>
  <si>
    <t>CF6666</t>
  </si>
  <si>
    <t xml:space="preserve">06.020.0678-A      </t>
  </si>
  <si>
    <t>CF6667</t>
  </si>
  <si>
    <t xml:space="preserve">06.020.0694-A      </t>
  </si>
  <si>
    <t>CF6668</t>
  </si>
  <si>
    <t xml:space="preserve">06.020.0696-A      </t>
  </si>
  <si>
    <t>CF6669</t>
  </si>
  <si>
    <t xml:space="preserve">06.020.0700-A      </t>
  </si>
  <si>
    <t>CF6670</t>
  </si>
  <si>
    <t xml:space="preserve">06.020.0725-A      </t>
  </si>
  <si>
    <t>CF6671</t>
  </si>
  <si>
    <t xml:space="preserve">06.020.0726-A      </t>
  </si>
  <si>
    <t>CF6672</t>
  </si>
  <si>
    <t xml:space="preserve">06.020.0727-A      </t>
  </si>
  <si>
    <t>CF6673</t>
  </si>
  <si>
    <t xml:space="preserve">06.020.0741-A      </t>
  </si>
  <si>
    <t>CF6674</t>
  </si>
  <si>
    <t xml:space="preserve">06.020.0742-A      </t>
  </si>
  <si>
    <t>CF6675</t>
  </si>
  <si>
    <t xml:space="preserve">06.020.0756-A      </t>
  </si>
  <si>
    <t>CF6676</t>
  </si>
  <si>
    <t xml:space="preserve">06.020.0758-A      </t>
  </si>
  <si>
    <t>CF6677</t>
  </si>
  <si>
    <t xml:space="preserve">06.020.0770-A      </t>
  </si>
  <si>
    <t>CF6678</t>
  </si>
  <si>
    <t xml:space="preserve">06.020.0772-A      </t>
  </si>
  <si>
    <t>CF6679</t>
  </si>
  <si>
    <t xml:space="preserve">06.020.0774-A      </t>
  </si>
  <si>
    <t>CF6680</t>
  </si>
  <si>
    <t xml:space="preserve">06.020.0775-A      </t>
  </si>
  <si>
    <t>CF6681</t>
  </si>
  <si>
    <t xml:space="preserve">06.020.0780-A      </t>
  </si>
  <si>
    <t>CF6682</t>
  </si>
  <si>
    <t xml:space="preserve">06.020.0783-A      </t>
  </si>
  <si>
    <t>CF6683</t>
  </si>
  <si>
    <t xml:space="preserve">06.020.0798-A      </t>
  </si>
  <si>
    <t>CF6684</t>
  </si>
  <si>
    <t xml:space="preserve">06.020.0799-A      </t>
  </si>
  <si>
    <t>CF6685</t>
  </si>
  <si>
    <t xml:space="preserve">06.020.0800-A      </t>
  </si>
  <si>
    <t>CF6686</t>
  </si>
  <si>
    <t xml:space="preserve">06.020.0815-A      </t>
  </si>
  <si>
    <t>CF6687</t>
  </si>
  <si>
    <t xml:space="preserve">06.020.0816-A      </t>
  </si>
  <si>
    <t>CF6688</t>
  </si>
  <si>
    <t xml:space="preserve">06.020.0817-A      </t>
  </si>
  <si>
    <t>CF6689</t>
  </si>
  <si>
    <t xml:space="preserve">06.020.0818-A      </t>
  </si>
  <si>
    <t>CF6690</t>
  </si>
  <si>
    <t xml:space="preserve">06.020.0819-A      </t>
  </si>
  <si>
    <t>CF6691</t>
  </si>
  <si>
    <t xml:space="preserve">06.020.0820-A      </t>
  </si>
  <si>
    <t>CF6692</t>
  </si>
  <si>
    <t xml:space="preserve">06.020.0821-A      </t>
  </si>
  <si>
    <t>CF6693</t>
  </si>
  <si>
    <t xml:space="preserve">06.020.0822-A      </t>
  </si>
  <si>
    <t>CF6694</t>
  </si>
  <si>
    <t xml:space="preserve">06.020.0823-A      </t>
  </si>
  <si>
    <t>CF6695</t>
  </si>
  <si>
    <t xml:space="preserve">06.020.0824-A      </t>
  </si>
  <si>
    <t>CF6696</t>
  </si>
  <si>
    <t xml:space="preserve">06.020.0825-A      </t>
  </si>
  <si>
    <t>CF6697</t>
  </si>
  <si>
    <t xml:space="preserve">06.020.0826-A      </t>
  </si>
  <si>
    <t>CF6698</t>
  </si>
  <si>
    <t xml:space="preserve">06.020.0827-A      </t>
  </si>
  <si>
    <t>CF6699</t>
  </si>
  <si>
    <t xml:space="preserve">06.020.0828-A      </t>
  </si>
  <si>
    <t>CF6700</t>
  </si>
  <si>
    <t xml:space="preserve">06.020.0829-A      </t>
  </si>
  <si>
    <t>CF6701</t>
  </si>
  <si>
    <t xml:space="preserve">06.020.0830-A      </t>
  </si>
  <si>
    <t>CF6702</t>
  </si>
  <si>
    <t xml:space="preserve">06.020.0831-A      </t>
  </si>
  <si>
    <t>CF6703</t>
  </si>
  <si>
    <t xml:space="preserve">06.020.0832-A      </t>
  </si>
  <si>
    <t>CF6704</t>
  </si>
  <si>
    <t xml:space="preserve">06.020.0833-A      </t>
  </si>
  <si>
    <t>CF6705</t>
  </si>
  <si>
    <t xml:space="preserve">06.020.0835-A      </t>
  </si>
  <si>
    <t>CF6706</t>
  </si>
  <si>
    <t xml:space="preserve">06.020.0840-A      </t>
  </si>
  <si>
    <t>CF6707</t>
  </si>
  <si>
    <t xml:space="preserve">06.020.0841-A      </t>
  </si>
  <si>
    <t>CF6708</t>
  </si>
  <si>
    <t xml:space="preserve">06.020.0842-A      </t>
  </si>
  <si>
    <t>CF6709</t>
  </si>
  <si>
    <t xml:space="preserve">06.020.0843-A      </t>
  </si>
  <si>
    <t>CF6710</t>
  </si>
  <si>
    <t xml:space="preserve">06.020.0844-A      </t>
  </si>
  <si>
    <t>CF6711</t>
  </si>
  <si>
    <t xml:space="preserve">06.020.0846-A      </t>
  </si>
  <si>
    <t>CF6712</t>
  </si>
  <si>
    <t xml:space="preserve">06.020.0848-A      </t>
  </si>
  <si>
    <t>CF6713</t>
  </si>
  <si>
    <t xml:space="preserve">06.020.0850-A      </t>
  </si>
  <si>
    <t>CF6714</t>
  </si>
  <si>
    <t xml:space="preserve">06.020.0852-A      </t>
  </si>
  <si>
    <t>CF6715</t>
  </si>
  <si>
    <t xml:space="preserve">06.020.0853-A      </t>
  </si>
  <si>
    <t>CF6716</t>
  </si>
  <si>
    <t xml:space="preserve">06.020.0854-A      </t>
  </si>
  <si>
    <t>CF6717</t>
  </si>
  <si>
    <t xml:space="preserve">06.020.0856-A      </t>
  </si>
  <si>
    <t>CF6718</t>
  </si>
  <si>
    <t xml:space="preserve">06.020.0857-A      </t>
  </si>
  <si>
    <t>CF6719</t>
  </si>
  <si>
    <t xml:space="preserve">06.020.0858-A      </t>
  </si>
  <si>
    <t>CF6720</t>
  </si>
  <si>
    <t xml:space="preserve">06.020.0859-A      </t>
  </si>
  <si>
    <t>CF6721</t>
  </si>
  <si>
    <t xml:space="preserve">06.020.0860-A      </t>
  </si>
  <si>
    <t>CF6722</t>
  </si>
  <si>
    <t xml:space="preserve">06.020.0862-A      </t>
  </si>
  <si>
    <t>CF6723</t>
  </si>
  <si>
    <t xml:space="preserve">06.020.0864-A      </t>
  </si>
  <si>
    <t>CF6724</t>
  </si>
  <si>
    <t xml:space="preserve">06.020.0866-A      </t>
  </si>
  <si>
    <t>CF6725</t>
  </si>
  <si>
    <t xml:space="preserve">06.020.0868-A      </t>
  </si>
  <si>
    <t>CF6726</t>
  </si>
  <si>
    <t xml:space="preserve">06.020.0870-A      </t>
  </si>
  <si>
    <t>CF6727</t>
  </si>
  <si>
    <t xml:space="preserve">06.020.0871-A      </t>
  </si>
  <si>
    <t>CF6728</t>
  </si>
  <si>
    <t xml:space="preserve">06.020.0872-A      </t>
  </si>
  <si>
    <t>CF6729</t>
  </si>
  <si>
    <t xml:space="preserve">06.020.0873-A      </t>
  </si>
  <si>
    <t>CF6730</t>
  </si>
  <si>
    <t xml:space="preserve">06.020.0875-A      </t>
  </si>
  <si>
    <t>CF6731</t>
  </si>
  <si>
    <t xml:space="preserve">06.020.0876-A      </t>
  </si>
  <si>
    <t>CF6732</t>
  </si>
  <si>
    <t xml:space="preserve">06.020.0880-A      </t>
  </si>
  <si>
    <t>CF6733</t>
  </si>
  <si>
    <t xml:space="preserve">06.020.0882-A      </t>
  </si>
  <si>
    <t>CF6734</t>
  </si>
  <si>
    <t xml:space="preserve">06.020.0884-A      </t>
  </si>
  <si>
    <t>CF6735</t>
  </si>
  <si>
    <t xml:space="preserve">06.020.0886-A      </t>
  </si>
  <si>
    <t>CF6736</t>
  </si>
  <si>
    <t xml:space="preserve">06.020.0888-A      </t>
  </si>
  <si>
    <t>CF6737</t>
  </si>
  <si>
    <t xml:space="preserve">06.020.0890-A      </t>
  </si>
  <si>
    <t>CF6738</t>
  </si>
  <si>
    <t xml:space="preserve">06.020.0891-A      </t>
  </si>
  <si>
    <t>CF6739</t>
  </si>
  <si>
    <t xml:space="preserve">06.020.0893-A      </t>
  </si>
  <si>
    <t>CF6740</t>
  </si>
  <si>
    <t xml:space="preserve">06.020.0894-A      </t>
  </si>
  <si>
    <t>CF6741</t>
  </si>
  <si>
    <t xml:space="preserve">06.020.0895-A      </t>
  </si>
  <si>
    <t>CF6742</t>
  </si>
  <si>
    <t xml:space="preserve">06.020.0896-A      </t>
  </si>
  <si>
    <t>CF6743</t>
  </si>
  <si>
    <t xml:space="preserve">06.020.0897-A      </t>
  </si>
  <si>
    <t>CF6744</t>
  </si>
  <si>
    <t xml:space="preserve">06.020.0900-A      </t>
  </si>
  <si>
    <t>CF6745</t>
  </si>
  <si>
    <t xml:space="preserve">06.020.0901-A      </t>
  </si>
  <si>
    <t>CF6746</t>
  </si>
  <si>
    <t xml:space="preserve">06.020.0902-A      </t>
  </si>
  <si>
    <t>CF6747</t>
  </si>
  <si>
    <t xml:space="preserve">06.020.0908-A      </t>
  </si>
  <si>
    <t>CF6748</t>
  </si>
  <si>
    <t xml:space="preserve">06.020.0910-A      </t>
  </si>
  <si>
    <t>CF6749</t>
  </si>
  <si>
    <t xml:space="preserve">06.020.0915-A      </t>
  </si>
  <si>
    <t>CF6750</t>
  </si>
  <si>
    <t xml:space="preserve">06.020.0916-A      </t>
  </si>
  <si>
    <t>CF6751</t>
  </si>
  <si>
    <t xml:space="preserve">06.020.0917-A      </t>
  </si>
  <si>
    <t>CF6752</t>
  </si>
  <si>
    <t xml:space="preserve">06.020.0918-A      </t>
  </si>
  <si>
    <t>CF6753</t>
  </si>
  <si>
    <t xml:space="preserve">06.020.0919-A      </t>
  </si>
  <si>
    <t>CF6754</t>
  </si>
  <si>
    <t xml:space="preserve">06.020.0920-A      </t>
  </si>
  <si>
    <t>CF6755</t>
  </si>
  <si>
    <t xml:space="preserve">06.020.0921-A      </t>
  </si>
  <si>
    <t>CF6756</t>
  </si>
  <si>
    <t xml:space="preserve">06.020.0922-A      </t>
  </si>
  <si>
    <t>CF6757</t>
  </si>
  <si>
    <t xml:space="preserve">06.020.0924-A      </t>
  </si>
  <si>
    <t>CF6758</t>
  </si>
  <si>
    <t xml:space="preserve">06.020.0926-A      </t>
  </si>
  <si>
    <t>CF6759</t>
  </si>
  <si>
    <t xml:space="preserve">06.020.0928-A      </t>
  </si>
  <si>
    <t>CF6760</t>
  </si>
  <si>
    <t xml:space="preserve">06.020.0930-A      </t>
  </si>
  <si>
    <t>CF6761</t>
  </si>
  <si>
    <t xml:space="preserve">06.020.0932-A      </t>
  </si>
  <si>
    <t>CF6762</t>
  </si>
  <si>
    <t xml:space="preserve">06.020.0933-A      </t>
  </si>
  <si>
    <t>CF6763</t>
  </si>
  <si>
    <t xml:space="preserve">06.020.0934-A      </t>
  </si>
  <si>
    <t>CF6764</t>
  </si>
  <si>
    <t xml:space="preserve">06.020.0935-A      </t>
  </si>
  <si>
    <t>CF6765</t>
  </si>
  <si>
    <t xml:space="preserve">06.020.0937-A      </t>
  </si>
  <si>
    <t>CF6766</t>
  </si>
  <si>
    <t xml:space="preserve">06.020.0938-A      </t>
  </si>
  <si>
    <t>CF6836</t>
  </si>
  <si>
    <t xml:space="preserve">06.061.0170-A      </t>
  </si>
  <si>
    <t>CF6837</t>
  </si>
  <si>
    <t xml:space="preserve">06.061.0171-A      </t>
  </si>
  <si>
    <t>CF6838</t>
  </si>
  <si>
    <t xml:space="preserve">06.061.0172-A      </t>
  </si>
  <si>
    <t>CF6839</t>
  </si>
  <si>
    <t xml:space="preserve">06.061.0173-A      </t>
  </si>
  <si>
    <t>CF6840</t>
  </si>
  <si>
    <t xml:space="preserve">06.061.0174-A      </t>
  </si>
  <si>
    <t>CF6841</t>
  </si>
  <si>
    <t xml:space="preserve">06.061.0176-A      </t>
  </si>
  <si>
    <t>CF6842</t>
  </si>
  <si>
    <t xml:space="preserve">06.061.0177-A      </t>
  </si>
  <si>
    <t>CF6844</t>
  </si>
  <si>
    <t xml:space="preserve">06.063.0012-A      </t>
  </si>
  <si>
    <t>CF6845</t>
  </si>
  <si>
    <t xml:space="preserve">06.063.0013-A      </t>
  </si>
  <si>
    <t>CF6846</t>
  </si>
  <si>
    <t xml:space="preserve">06.063.0014-A      </t>
  </si>
  <si>
    <t>CF6847</t>
  </si>
  <si>
    <t xml:space="preserve">06.063.0015-A      </t>
  </si>
  <si>
    <t>CF6848</t>
  </si>
  <si>
    <t xml:space="preserve">06.063.0016-A      </t>
  </si>
  <si>
    <t>CF6849</t>
  </si>
  <si>
    <t xml:space="preserve">06.063.0017-A      </t>
  </si>
  <si>
    <t>CF6850</t>
  </si>
  <si>
    <t xml:space="preserve">06.063.0018-A      </t>
  </si>
  <si>
    <t>CF6851</t>
  </si>
  <si>
    <t xml:space="preserve">06.063.0019-A      </t>
  </si>
  <si>
    <t>CF6852</t>
  </si>
  <si>
    <t xml:space="preserve">06.063.0021-A      </t>
  </si>
  <si>
    <t>CF6853</t>
  </si>
  <si>
    <t xml:space="preserve">06.063.0023-A      </t>
  </si>
  <si>
    <t>CF6855</t>
  </si>
  <si>
    <t xml:space="preserve">06.069.0005-A      </t>
  </si>
  <si>
    <t>CF6856</t>
  </si>
  <si>
    <t xml:space="preserve">06.069.0006-A      </t>
  </si>
  <si>
    <t>CF6857</t>
  </si>
  <si>
    <t xml:space="preserve">06.069.0008-A      </t>
  </si>
  <si>
    <t>CF6858</t>
  </si>
  <si>
    <t xml:space="preserve">06.069.0009-A      </t>
  </si>
  <si>
    <t>CF6859</t>
  </si>
  <si>
    <t xml:space="preserve">06.069.0100-A      </t>
  </si>
  <si>
    <t>CF6860</t>
  </si>
  <si>
    <t xml:space="preserve">06.069.0101-A      </t>
  </si>
  <si>
    <t>CF6861</t>
  </si>
  <si>
    <t xml:space="preserve">06.069.0105-A      </t>
  </si>
  <si>
    <t>CF6862</t>
  </si>
  <si>
    <t xml:space="preserve">06.069.0106-A      </t>
  </si>
  <si>
    <t>CF6863</t>
  </si>
  <si>
    <t xml:space="preserve">06.069.0110-A      </t>
  </si>
  <si>
    <t>CF6864</t>
  </si>
  <si>
    <t xml:space="preserve">06.069.0115-A      </t>
  </si>
  <si>
    <t>CF6865</t>
  </si>
  <si>
    <t xml:space="preserve">06.069.0120-A      </t>
  </si>
  <si>
    <t>CF6866</t>
  </si>
  <si>
    <t xml:space="preserve">06.069.0125-A      </t>
  </si>
  <si>
    <t>CF6867</t>
  </si>
  <si>
    <t xml:space="preserve">06.069.0130-A      </t>
  </si>
  <si>
    <t>CF6868</t>
  </si>
  <si>
    <t xml:space="preserve">06.069.0135-A      </t>
  </si>
  <si>
    <t>CF6869</t>
  </si>
  <si>
    <t xml:space="preserve">06.069.0140-A      </t>
  </si>
  <si>
    <t>CF6870</t>
  </si>
  <si>
    <t xml:space="preserve">06.069.0145-A      </t>
  </si>
  <si>
    <t>CF6871</t>
  </si>
  <si>
    <t xml:space="preserve">06.069.0150-A      </t>
  </si>
  <si>
    <t>CF6872</t>
  </si>
  <si>
    <t xml:space="preserve">06.069.0155-A      </t>
  </si>
  <si>
    <t>CF6873</t>
  </si>
  <si>
    <t xml:space="preserve">06.069.0160-A      </t>
  </si>
  <si>
    <t>CF6874</t>
  </si>
  <si>
    <t xml:space="preserve">06.069.0165-A      </t>
  </si>
  <si>
    <t>CF6875</t>
  </si>
  <si>
    <t xml:space="preserve">06.085.0030-A      </t>
  </si>
  <si>
    <t>CF6876</t>
  </si>
  <si>
    <t xml:space="preserve">06.085.0035-A      </t>
  </si>
  <si>
    <t>CF6877</t>
  </si>
  <si>
    <t xml:space="preserve">06.085.0065-A      </t>
  </si>
  <si>
    <t>CF6878</t>
  </si>
  <si>
    <t xml:space="preserve">06.085.0070-A      </t>
  </si>
  <si>
    <t>CF6879</t>
  </si>
  <si>
    <t xml:space="preserve">06.085.0072-A      </t>
  </si>
  <si>
    <t>CF6880</t>
  </si>
  <si>
    <t xml:space="preserve">06.085.0074-A      </t>
  </si>
  <si>
    <t>CF6882</t>
  </si>
  <si>
    <t xml:space="preserve">06.095.0013-A      </t>
  </si>
  <si>
    <t>CF6883</t>
  </si>
  <si>
    <t xml:space="preserve">06.095.0015-A      </t>
  </si>
  <si>
    <t>CF6884</t>
  </si>
  <si>
    <t xml:space="preserve">06.095.0018-A      </t>
  </si>
  <si>
    <t>CF6885</t>
  </si>
  <si>
    <t xml:space="preserve">06.095.0020-A      </t>
  </si>
  <si>
    <t>CF6886</t>
  </si>
  <si>
    <t xml:space="preserve">06.095.0022-A      </t>
  </si>
  <si>
    <t>CF6887</t>
  </si>
  <si>
    <t xml:space="preserve">06.095.0025-A      </t>
  </si>
  <si>
    <t>CF6888</t>
  </si>
  <si>
    <t xml:space="preserve">06.095.0028-A      </t>
  </si>
  <si>
    <t>CF6889</t>
  </si>
  <si>
    <t xml:space="preserve">06.095.0030-A      </t>
  </si>
  <si>
    <t>CF6890</t>
  </si>
  <si>
    <t xml:space="preserve">06.100.0056-A      </t>
  </si>
  <si>
    <t>CF6891</t>
  </si>
  <si>
    <t xml:space="preserve">06.100.0058-A      </t>
  </si>
  <si>
    <t>CF6892</t>
  </si>
  <si>
    <t xml:space="preserve">06.100.0060-A      </t>
  </si>
  <si>
    <t>CF6893</t>
  </si>
  <si>
    <t xml:space="preserve">06.100.0062-A      </t>
  </si>
  <si>
    <t>CF6894</t>
  </si>
  <si>
    <t xml:space="preserve">06.100.0064-A      </t>
  </si>
  <si>
    <t>CF6895</t>
  </si>
  <si>
    <t xml:space="preserve">06.100.0068-A      </t>
  </si>
  <si>
    <t>CF6896</t>
  </si>
  <si>
    <t xml:space="preserve">06.100.0079-A      </t>
  </si>
  <si>
    <t>CF6897</t>
  </si>
  <si>
    <t xml:space="preserve">06.100.0082-A      </t>
  </si>
  <si>
    <t>CF6898</t>
  </si>
  <si>
    <t xml:space="preserve">06.100.0087-A      </t>
  </si>
  <si>
    <t>CF6899</t>
  </si>
  <si>
    <t xml:space="preserve">06.100.0092-A      </t>
  </si>
  <si>
    <t>CF6900</t>
  </si>
  <si>
    <t xml:space="preserve">06.100.0130-A      </t>
  </si>
  <si>
    <t>CF6901</t>
  </si>
  <si>
    <t xml:space="preserve">06.100.0132-A      </t>
  </si>
  <si>
    <t>CF6902</t>
  </si>
  <si>
    <t xml:space="preserve">06.100.0134-A      </t>
  </si>
  <si>
    <t>CF6903</t>
  </si>
  <si>
    <t xml:space="preserve">06.100.0136-A      </t>
  </si>
  <si>
    <t>CF6904</t>
  </si>
  <si>
    <t xml:space="preserve">06.100.0138-A      </t>
  </si>
  <si>
    <t>CF6905</t>
  </si>
  <si>
    <t xml:space="preserve">06.100.0140-A      </t>
  </si>
  <si>
    <t>CF6906</t>
  </si>
  <si>
    <t xml:space="preserve">06.100.0142-A      </t>
  </si>
  <si>
    <t>CF6907</t>
  </si>
  <si>
    <t xml:space="preserve">06.100.0144-A      </t>
  </si>
  <si>
    <t>CF6908</t>
  </si>
  <si>
    <t xml:space="preserve">06.100.0148-A      </t>
  </si>
  <si>
    <t>CF6909</t>
  </si>
  <si>
    <t xml:space="preserve">06.100.0187-A      </t>
  </si>
  <si>
    <t>CF6910</t>
  </si>
  <si>
    <t xml:space="preserve">06.106.0011-A      </t>
  </si>
  <si>
    <t>CF6911</t>
  </si>
  <si>
    <t xml:space="preserve">06.106.0012-A      </t>
  </si>
  <si>
    <t>CF6912</t>
  </si>
  <si>
    <t xml:space="preserve">06.106.0014-A      </t>
  </si>
  <si>
    <t>CF6913</t>
  </si>
  <si>
    <t xml:space="preserve">06.200.0030-A      </t>
  </si>
  <si>
    <t>CF6914</t>
  </si>
  <si>
    <t xml:space="preserve">06.200.0033-A      </t>
  </si>
  <si>
    <t>CF6915</t>
  </si>
  <si>
    <t xml:space="preserve">06.200.0035-A      </t>
  </si>
  <si>
    <t>CF6916</t>
  </si>
  <si>
    <t xml:space="preserve">06.200.0059-A      </t>
  </si>
  <si>
    <t>CF6917</t>
  </si>
  <si>
    <t xml:space="preserve">06.200.0077-A      </t>
  </si>
  <si>
    <t>CF6918</t>
  </si>
  <si>
    <t xml:space="preserve">06.200.0090-A      </t>
  </si>
  <si>
    <t>CF6919</t>
  </si>
  <si>
    <t xml:space="preserve">06.200.0092-A      </t>
  </si>
  <si>
    <t>CF6920</t>
  </si>
  <si>
    <t xml:space="preserve">06.200.0093-A      </t>
  </si>
  <si>
    <t>CF6921</t>
  </si>
  <si>
    <t xml:space="preserve">06.200.0094-A      </t>
  </si>
  <si>
    <t>CF6922</t>
  </si>
  <si>
    <t xml:space="preserve">06.200.0095-A      </t>
  </si>
  <si>
    <t>CF6923</t>
  </si>
  <si>
    <t xml:space="preserve">06.200.0096-A      </t>
  </si>
  <si>
    <t>CF6924</t>
  </si>
  <si>
    <t xml:space="preserve">06.200.0097-A      </t>
  </si>
  <si>
    <t>CF6925</t>
  </si>
  <si>
    <t xml:space="preserve">06.200.0098-A      </t>
  </si>
  <si>
    <t>CF6926</t>
  </si>
  <si>
    <t xml:space="preserve">06.200.0099-A      </t>
  </si>
  <si>
    <t>CF6927</t>
  </si>
  <si>
    <t xml:space="preserve">06.200.0100-A      </t>
  </si>
  <si>
    <t>CF6928</t>
  </si>
  <si>
    <t xml:space="preserve">06.200.0102-A      </t>
  </si>
  <si>
    <t>CF6929</t>
  </si>
  <si>
    <t xml:space="preserve">06.200.0104-A      </t>
  </si>
  <si>
    <t>CF6930</t>
  </si>
  <si>
    <t xml:space="preserve">06.200.0105-A      </t>
  </si>
  <si>
    <t>CF6931</t>
  </si>
  <si>
    <t xml:space="preserve">06.200.0106-A      </t>
  </si>
  <si>
    <t>CF6932</t>
  </si>
  <si>
    <t xml:space="preserve">06.200.0107-A      </t>
  </si>
  <si>
    <t>CF6933</t>
  </si>
  <si>
    <t xml:space="preserve">06.200.0108-A      </t>
  </si>
  <si>
    <t>CF6934</t>
  </si>
  <si>
    <t xml:space="preserve">06.201.0051-A      </t>
  </si>
  <si>
    <t>CF6935</t>
  </si>
  <si>
    <t xml:space="preserve">06.201.0052-A      </t>
  </si>
  <si>
    <t>CF6936</t>
  </si>
  <si>
    <t xml:space="preserve">06.201.0053-A      </t>
  </si>
  <si>
    <t>CF6937</t>
  </si>
  <si>
    <t xml:space="preserve">06.201.0054-A      </t>
  </si>
  <si>
    <t>CF6938</t>
  </si>
  <si>
    <t xml:space="preserve">06.201.0055-A      </t>
  </si>
  <si>
    <t>CF6939</t>
  </si>
  <si>
    <t xml:space="preserve">06.201.0056-A      </t>
  </si>
  <si>
    <t>CF6940</t>
  </si>
  <si>
    <t xml:space="preserve">06.201.0057-A      </t>
  </si>
  <si>
    <t>CF6941</t>
  </si>
  <si>
    <t xml:space="preserve">06.201.0058-A      </t>
  </si>
  <si>
    <t>CF6942</t>
  </si>
  <si>
    <t xml:space="preserve">06.201.0059-A      </t>
  </si>
  <si>
    <t>CF6943</t>
  </si>
  <si>
    <t xml:space="preserve">06.201.0060-A      </t>
  </si>
  <si>
    <t>CF6944</t>
  </si>
  <si>
    <t xml:space="preserve">06.201.0061-A      </t>
  </si>
  <si>
    <t>CF6945</t>
  </si>
  <si>
    <t xml:space="preserve">06.201.0062-A      </t>
  </si>
  <si>
    <t>CF6946</t>
  </si>
  <si>
    <t xml:space="preserve">06.201.0063-A      </t>
  </si>
  <si>
    <t>CF6947</t>
  </si>
  <si>
    <t xml:space="preserve">06.201.0064-A      </t>
  </si>
  <si>
    <t>CF6948</t>
  </si>
  <si>
    <t xml:space="preserve">06.201.0065-A      </t>
  </si>
  <si>
    <t>CF6949</t>
  </si>
  <si>
    <t xml:space="preserve">06.201.0066-A      </t>
  </si>
  <si>
    <t>CF6950</t>
  </si>
  <si>
    <t xml:space="preserve">06.201.0071-A      </t>
  </si>
  <si>
    <t>CF6951</t>
  </si>
  <si>
    <t xml:space="preserve">06.201.0072-A      </t>
  </si>
  <si>
    <t>CF6952</t>
  </si>
  <si>
    <t xml:space="preserve">06.201.0073-A      </t>
  </si>
  <si>
    <t>CF6953</t>
  </si>
  <si>
    <t xml:space="preserve">06.201.0074-A      </t>
  </si>
  <si>
    <t>CF6954</t>
  </si>
  <si>
    <t xml:space="preserve">06.201.0075-A      </t>
  </si>
  <si>
    <t>CF6955</t>
  </si>
  <si>
    <t xml:space="preserve">06.201.0076-A      </t>
  </si>
  <si>
    <t>CF6956</t>
  </si>
  <si>
    <t xml:space="preserve">06.201.0077-A      </t>
  </si>
  <si>
    <t>CF6957</t>
  </si>
  <si>
    <t xml:space="preserve">06.201.0078-A      </t>
  </si>
  <si>
    <t>CF6958</t>
  </si>
  <si>
    <t xml:space="preserve">06.201.0079-A      </t>
  </si>
  <si>
    <t>CF6959</t>
  </si>
  <si>
    <t xml:space="preserve">06.201.0080-A      </t>
  </si>
  <si>
    <t>CF6960</t>
  </si>
  <si>
    <t xml:space="preserve">06.201.0081-A      </t>
  </si>
  <si>
    <t>CF6961</t>
  </si>
  <si>
    <t xml:space="preserve">06.201.0082-A      </t>
  </si>
  <si>
    <t>CF6962</t>
  </si>
  <si>
    <t xml:space="preserve">06.201.0091-A      </t>
  </si>
  <si>
    <t>CF6963</t>
  </si>
  <si>
    <t xml:space="preserve">06.201.0092-A      </t>
  </si>
  <si>
    <t>CF6964</t>
  </si>
  <si>
    <t xml:space="preserve">06.201.0093-A      </t>
  </si>
  <si>
    <t>CF6965</t>
  </si>
  <si>
    <t xml:space="preserve">06.201.0094-A      </t>
  </si>
  <si>
    <t>CF6966</t>
  </si>
  <si>
    <t xml:space="preserve">06.201.0095-A      </t>
  </si>
  <si>
    <t>CF6967</t>
  </si>
  <si>
    <t xml:space="preserve">06.201.0096-A      </t>
  </si>
  <si>
    <t>CF6968</t>
  </si>
  <si>
    <t xml:space="preserve">06.201.0097-A      </t>
  </si>
  <si>
    <t>CF6969</t>
  </si>
  <si>
    <t xml:space="preserve">06.201.0098-A      </t>
  </si>
  <si>
    <t>CF6970</t>
  </si>
  <si>
    <t xml:space="preserve">06.201.0099-A      </t>
  </si>
  <si>
    <t>CF6971</t>
  </si>
  <si>
    <t xml:space="preserve">06.201.0100-A      </t>
  </si>
  <si>
    <t>CF6972</t>
  </si>
  <si>
    <t xml:space="preserve">06.201.0101-A      </t>
  </si>
  <si>
    <t>CF6973</t>
  </si>
  <si>
    <t xml:space="preserve">06.201.0102-A      </t>
  </si>
  <si>
    <t>CF6974</t>
  </si>
  <si>
    <t xml:space="preserve">06.201.0111-A      </t>
  </si>
  <si>
    <t>CF6975</t>
  </si>
  <si>
    <t xml:space="preserve">06.201.0112-A      </t>
  </si>
  <si>
    <t>CF6976</t>
  </si>
  <si>
    <t xml:space="preserve">06.201.0113-A      </t>
  </si>
  <si>
    <t>CF6977</t>
  </si>
  <si>
    <t xml:space="preserve">06.201.0114-A      </t>
  </si>
  <si>
    <t>CF6978</t>
  </si>
  <si>
    <t xml:space="preserve">06.201.0115-A      </t>
  </si>
  <si>
    <t>CF6979</t>
  </si>
  <si>
    <t xml:space="preserve">06.201.0116-A      </t>
  </si>
  <si>
    <t>CF6980</t>
  </si>
  <si>
    <t xml:space="preserve">06.201.0117-A      </t>
  </si>
  <si>
    <t>CF6981</t>
  </si>
  <si>
    <t xml:space="preserve">06.201.0118-A      </t>
  </si>
  <si>
    <t>CF6982</t>
  </si>
  <si>
    <t xml:space="preserve">06.201.0119-A      </t>
  </si>
  <si>
    <t>CF6983</t>
  </si>
  <si>
    <t xml:space="preserve">06.201.0120-A      </t>
  </si>
  <si>
    <t>CF6984</t>
  </si>
  <si>
    <t xml:space="preserve">06.201.0121-A      </t>
  </si>
  <si>
    <t>CF6985</t>
  </si>
  <si>
    <t xml:space="preserve">06.201.0122-A      </t>
  </si>
  <si>
    <t>CF6986</t>
  </si>
  <si>
    <t xml:space="preserve">06.201.0123-A      </t>
  </si>
  <si>
    <t>CF6987</t>
  </si>
  <si>
    <t xml:space="preserve">06.201.0124-A      </t>
  </si>
  <si>
    <t>CF6988</t>
  </si>
  <si>
    <t xml:space="preserve">06.201.0125-A      </t>
  </si>
  <si>
    <t>CF6989</t>
  </si>
  <si>
    <t xml:space="preserve">06.201.0126-A      </t>
  </si>
  <si>
    <t>CF6990</t>
  </si>
  <si>
    <t xml:space="preserve">06.201.0131-A      </t>
  </si>
  <si>
    <t>CF6991</t>
  </si>
  <si>
    <t xml:space="preserve">06.201.0132-A      </t>
  </si>
  <si>
    <t>CF6992</t>
  </si>
  <si>
    <t xml:space="preserve">06.201.0133-A      </t>
  </si>
  <si>
    <t>CF6993</t>
  </si>
  <si>
    <t xml:space="preserve">06.201.0134-A      </t>
  </si>
  <si>
    <t>CF6994</t>
  </si>
  <si>
    <t xml:space="preserve">06.201.0135-A      </t>
  </si>
  <si>
    <t>CF6995</t>
  </si>
  <si>
    <t xml:space="preserve">06.201.0136-A      </t>
  </si>
  <si>
    <t>CF6996</t>
  </si>
  <si>
    <t xml:space="preserve">06.201.0137-A      </t>
  </si>
  <si>
    <t>CF6997</t>
  </si>
  <si>
    <t xml:space="preserve">06.201.0138-A      </t>
  </si>
  <si>
    <t>CF6998</t>
  </si>
  <si>
    <t xml:space="preserve">06.201.0139-A      </t>
  </si>
  <si>
    <t>CF6999</t>
  </si>
  <si>
    <t xml:space="preserve">06.201.0140-A      </t>
  </si>
  <si>
    <t>CF7000</t>
  </si>
  <si>
    <t xml:space="preserve">06.201.0141-A      </t>
  </si>
  <si>
    <t>CF7001</t>
  </si>
  <si>
    <t xml:space="preserve">06.201.0142-A      </t>
  </si>
  <si>
    <t>CF7002</t>
  </si>
  <si>
    <t xml:space="preserve">06.201.0161-A      </t>
  </si>
  <si>
    <t>CF7003</t>
  </si>
  <si>
    <t xml:space="preserve">06.201.0162-A      </t>
  </si>
  <si>
    <t>CF7004</t>
  </si>
  <si>
    <t xml:space="preserve">06.201.0163-A      </t>
  </si>
  <si>
    <t>CF7005</t>
  </si>
  <si>
    <t xml:space="preserve">06.201.0164-A      </t>
  </si>
  <si>
    <t>CF7006</t>
  </si>
  <si>
    <t xml:space="preserve">06.201.0165-A      </t>
  </si>
  <si>
    <t>CF7007</t>
  </si>
  <si>
    <t xml:space="preserve">06.201.0166-A      </t>
  </si>
  <si>
    <t>CF7008</t>
  </si>
  <si>
    <t xml:space="preserve">06.201.0167-A      </t>
  </si>
  <si>
    <t>CF7009</t>
  </si>
  <si>
    <t xml:space="preserve">06.201.0168-A      </t>
  </si>
  <si>
    <t>CF7010</t>
  </si>
  <si>
    <t xml:space="preserve">06.201.0169-A      </t>
  </si>
  <si>
    <t>CF7011</t>
  </si>
  <si>
    <t xml:space="preserve">06.201.0170-A      </t>
  </si>
  <si>
    <t>CF7012</t>
  </si>
  <si>
    <t xml:space="preserve">06.201.0171-A      </t>
  </si>
  <si>
    <t>CF7013</t>
  </si>
  <si>
    <t xml:space="preserve">06.201.0172-A      </t>
  </si>
  <si>
    <t>CF7014</t>
  </si>
  <si>
    <t xml:space="preserve">06.201.0173-A      </t>
  </si>
  <si>
    <t>CF7015</t>
  </si>
  <si>
    <t xml:space="preserve">06.201.0174-A      </t>
  </si>
  <si>
    <t>CF7016</t>
  </si>
  <si>
    <t xml:space="preserve">06.201.0175-A      </t>
  </si>
  <si>
    <t>CF7017</t>
  </si>
  <si>
    <t xml:space="preserve">06.201.0176-A      </t>
  </si>
  <si>
    <t>CF7018</t>
  </si>
  <si>
    <t xml:space="preserve">06.201.0181-A      </t>
  </si>
  <si>
    <t>CF7019</t>
  </si>
  <si>
    <t xml:space="preserve">06.201.0182-A      </t>
  </si>
  <si>
    <t>CF7020</t>
  </si>
  <si>
    <t xml:space="preserve">06.201.0183-A      </t>
  </si>
  <si>
    <t>CF7021</t>
  </si>
  <si>
    <t xml:space="preserve">06.201.0184-A      </t>
  </si>
  <si>
    <t>CF7022</t>
  </si>
  <si>
    <t xml:space="preserve">06.201.0185-A      </t>
  </si>
  <si>
    <t>CF7023</t>
  </si>
  <si>
    <t xml:space="preserve">06.201.0186-A      </t>
  </si>
  <si>
    <t>CF7024</t>
  </si>
  <si>
    <t xml:space="preserve">06.201.0187-A      </t>
  </si>
  <si>
    <t>CF7025</t>
  </si>
  <si>
    <t xml:space="preserve">06.201.0188-A      </t>
  </si>
  <si>
    <t>CF7026</t>
  </si>
  <si>
    <t xml:space="preserve">06.201.0189-A      </t>
  </si>
  <si>
    <t>CF7027</t>
  </si>
  <si>
    <t xml:space="preserve">06.201.0190-A      </t>
  </si>
  <si>
    <t>CF7028</t>
  </si>
  <si>
    <t xml:space="preserve">06.201.0191-A      </t>
  </si>
  <si>
    <t>CF7029</t>
  </si>
  <si>
    <t xml:space="preserve">06.201.0192-A      </t>
  </si>
  <si>
    <t>CF7030</t>
  </si>
  <si>
    <t xml:space="preserve">06.201.0211-A      </t>
  </si>
  <si>
    <t>CF7031</t>
  </si>
  <si>
    <t xml:space="preserve">06.201.0212-A      </t>
  </si>
  <si>
    <t>CF7032</t>
  </si>
  <si>
    <t xml:space="preserve">06.201.0213-A      </t>
  </si>
  <si>
    <t>CF7033</t>
  </si>
  <si>
    <t xml:space="preserve">06.201.0214-A      </t>
  </si>
  <si>
    <t>CF7034</t>
  </si>
  <si>
    <t xml:space="preserve">06.201.0215-A      </t>
  </si>
  <si>
    <t>CF7035</t>
  </si>
  <si>
    <t xml:space="preserve">06.201.0216-A      </t>
  </si>
  <si>
    <t>CF7036</t>
  </si>
  <si>
    <t xml:space="preserve">06.201.0217-A      </t>
  </si>
  <si>
    <t>CF7037</t>
  </si>
  <si>
    <t xml:space="preserve">06.201.0218-A      </t>
  </si>
  <si>
    <t>CF7038</t>
  </si>
  <si>
    <t xml:space="preserve">06.201.0219-A      </t>
  </si>
  <si>
    <t>CF7039</t>
  </si>
  <si>
    <t xml:space="preserve">06.201.0220-A      </t>
  </si>
  <si>
    <t>CF7040</t>
  </si>
  <si>
    <t xml:space="preserve">06.201.0221-A      </t>
  </si>
  <si>
    <t>CF7041</t>
  </si>
  <si>
    <t xml:space="preserve">06.201.0222-A      </t>
  </si>
  <si>
    <t>CF7042</t>
  </si>
  <si>
    <t xml:space="preserve">06.201.0223-A      </t>
  </si>
  <si>
    <t>CF7043</t>
  </si>
  <si>
    <t xml:space="preserve">06.201.0224-A      </t>
  </si>
  <si>
    <t>CF7044</t>
  </si>
  <si>
    <t xml:space="preserve">06.201.0225-A      </t>
  </si>
  <si>
    <t>CF7045</t>
  </si>
  <si>
    <t xml:space="preserve">06.201.0226-A      </t>
  </si>
  <si>
    <t>CF7046</t>
  </si>
  <si>
    <t xml:space="preserve">06.201.0231-A      </t>
  </si>
  <si>
    <t>CF7047</t>
  </si>
  <si>
    <t xml:space="preserve">06.201.0232-A      </t>
  </si>
  <si>
    <t>CF7048</t>
  </si>
  <si>
    <t xml:space="preserve">06.201.0233-A      </t>
  </si>
  <si>
    <t>CF7049</t>
  </si>
  <si>
    <t xml:space="preserve">06.201.0234-A      </t>
  </si>
  <si>
    <t>CF7050</t>
  </si>
  <si>
    <t xml:space="preserve">06.201.0235-A      </t>
  </si>
  <si>
    <t>CF7051</t>
  </si>
  <si>
    <t xml:space="preserve">06.201.0236-A      </t>
  </si>
  <si>
    <t>CF7052</t>
  </si>
  <si>
    <t xml:space="preserve">06.201.0237-A      </t>
  </si>
  <si>
    <t>CF7053</t>
  </si>
  <si>
    <t xml:space="preserve">06.201.0238-A      </t>
  </si>
  <si>
    <t>CF7054</t>
  </si>
  <si>
    <t xml:space="preserve">06.201.0239-A      </t>
  </si>
  <si>
    <t>CF7055</t>
  </si>
  <si>
    <t xml:space="preserve">06.201.0240-A      </t>
  </si>
  <si>
    <t>CF7056</t>
  </si>
  <si>
    <t xml:space="preserve">06.201.0241-A      </t>
  </si>
  <si>
    <t>CF7057</t>
  </si>
  <si>
    <t xml:space="preserve">06.201.0242-A      </t>
  </si>
  <si>
    <t>CF7058</t>
  </si>
  <si>
    <t xml:space="preserve">06.201.0243-A      </t>
  </si>
  <si>
    <t>CF7059</t>
  </si>
  <si>
    <t xml:space="preserve">06.201.0244-A      </t>
  </si>
  <si>
    <t>CF7060</t>
  </si>
  <si>
    <t xml:space="preserve">06.201.0245-A      </t>
  </si>
  <si>
    <t>CF7061</t>
  </si>
  <si>
    <t xml:space="preserve">06.201.0246-A      </t>
  </si>
  <si>
    <t>CF7062</t>
  </si>
  <si>
    <t xml:space="preserve">06.201.0282-A      </t>
  </si>
  <si>
    <t>CF7063</t>
  </si>
  <si>
    <t xml:space="preserve">06.201.0291-A      </t>
  </si>
  <si>
    <t>CF7064</t>
  </si>
  <si>
    <t xml:space="preserve">06.201.0292-A      </t>
  </si>
  <si>
    <t>CF7065</t>
  </si>
  <si>
    <t xml:space="preserve">06.201.0293-A      </t>
  </si>
  <si>
    <t>CF7066</t>
  </si>
  <si>
    <t xml:space="preserve">06.201.0294-A      </t>
  </si>
  <si>
    <t>CF7067</t>
  </si>
  <si>
    <t xml:space="preserve">06.201.0295-A      </t>
  </si>
  <si>
    <t>CF7068</t>
  </si>
  <si>
    <t xml:space="preserve">06.201.0296-A      </t>
  </si>
  <si>
    <t>CF7069</t>
  </si>
  <si>
    <t xml:space="preserve">06.201.0297-A      </t>
  </si>
  <si>
    <t>CF7070</t>
  </si>
  <si>
    <t xml:space="preserve">06.201.0298-A      </t>
  </si>
  <si>
    <t>CF7071</t>
  </si>
  <si>
    <t xml:space="preserve">06.201.0299-A      </t>
  </si>
  <si>
    <t>CF7072</t>
  </si>
  <si>
    <t xml:space="preserve">06.201.0300-A      </t>
  </si>
  <si>
    <t>CF7073</t>
  </si>
  <si>
    <t xml:space="preserve">06.201.0301-A      </t>
  </si>
  <si>
    <t>CF7074</t>
  </si>
  <si>
    <t xml:space="preserve">06.201.0302-A      </t>
  </si>
  <si>
    <t>CF7075</t>
  </si>
  <si>
    <t xml:space="preserve">06.201.0311-A      </t>
  </si>
  <si>
    <t>CF7076</t>
  </si>
  <si>
    <t xml:space="preserve">06.201.0312-A      </t>
  </si>
  <si>
    <t>CF7077</t>
  </si>
  <si>
    <t xml:space="preserve">06.201.0313-A      </t>
  </si>
  <si>
    <t>CF7078</t>
  </si>
  <si>
    <t xml:space="preserve">06.201.0314-A      </t>
  </si>
  <si>
    <t>CF7079</t>
  </si>
  <si>
    <t xml:space="preserve">06.201.0315-A      </t>
  </si>
  <si>
    <t>CF7080</t>
  </si>
  <si>
    <t xml:space="preserve">06.201.0316-A      </t>
  </si>
  <si>
    <t>CF7081</t>
  </si>
  <si>
    <t xml:space="preserve">06.201.0317-A      </t>
  </si>
  <si>
    <t>CF7082</t>
  </si>
  <si>
    <t xml:space="preserve">06.201.0318-A      </t>
  </si>
  <si>
    <t>CF7083</t>
  </si>
  <si>
    <t xml:space="preserve">06.201.0319-A      </t>
  </si>
  <si>
    <t>CF7084</t>
  </si>
  <si>
    <t xml:space="preserve">06.201.0320-A      </t>
  </si>
  <si>
    <t>CF7085</t>
  </si>
  <si>
    <t xml:space="preserve">06.201.0321-A      </t>
  </si>
  <si>
    <t>CF7086</t>
  </si>
  <si>
    <t xml:space="preserve">06.201.0322-A      </t>
  </si>
  <si>
    <t>CF7087</t>
  </si>
  <si>
    <t xml:space="preserve">06.201.0323-A      </t>
  </si>
  <si>
    <t>CF7088</t>
  </si>
  <si>
    <t xml:space="preserve">06.201.0324-A      </t>
  </si>
  <si>
    <t>CF7089</t>
  </si>
  <si>
    <t xml:space="preserve">06.201.0325-A      </t>
  </si>
  <si>
    <t>CF7090</t>
  </si>
  <si>
    <t xml:space="preserve">06.201.0326-A      </t>
  </si>
  <si>
    <t>CF7091</t>
  </si>
  <si>
    <t xml:space="preserve">06.201.0331-A      </t>
  </si>
  <si>
    <t>CF7092</t>
  </si>
  <si>
    <t xml:space="preserve">06.201.0332-A      </t>
  </si>
  <si>
    <t>CF7093</t>
  </si>
  <si>
    <t xml:space="preserve">06.201.0333-A      </t>
  </si>
  <si>
    <t>CF7094</t>
  </si>
  <si>
    <t xml:space="preserve">06.201.0334-A      </t>
  </si>
  <si>
    <t>CF7095</t>
  </si>
  <si>
    <t xml:space="preserve">06.201.0335-A      </t>
  </si>
  <si>
    <t>CF7096</t>
  </si>
  <si>
    <t xml:space="preserve">06.201.0336-A      </t>
  </si>
  <si>
    <t>CF7097</t>
  </si>
  <si>
    <t xml:space="preserve">06.201.0337-A      </t>
  </si>
  <si>
    <t>CF7098</t>
  </si>
  <si>
    <t xml:space="preserve">06.201.0338-A      </t>
  </si>
  <si>
    <t>CF7099</t>
  </si>
  <si>
    <t xml:space="preserve">06.201.0339-A      </t>
  </si>
  <si>
    <t>CF7100</t>
  </si>
  <si>
    <t xml:space="preserve">06.201.0340-A      </t>
  </si>
  <si>
    <t>CF7101</t>
  </si>
  <si>
    <t xml:space="preserve">06.201.0341-A      </t>
  </si>
  <si>
    <t>CF7102</t>
  </si>
  <si>
    <t xml:space="preserve">06.201.0342-A      </t>
  </si>
  <si>
    <t>CF7103</t>
  </si>
  <si>
    <t xml:space="preserve">06.201.0361-A      </t>
  </si>
  <si>
    <t>CF7104</t>
  </si>
  <si>
    <t xml:space="preserve">06.201.0362-A      </t>
  </si>
  <si>
    <t>CF7105</t>
  </si>
  <si>
    <t xml:space="preserve">06.201.0363-A      </t>
  </si>
  <si>
    <t>CF7106</t>
  </si>
  <si>
    <t xml:space="preserve">06.201.0364-A      </t>
  </si>
  <si>
    <t>CF7107</t>
  </si>
  <si>
    <t xml:space="preserve">06.201.0365-A      </t>
  </si>
  <si>
    <t>CF7108</t>
  </si>
  <si>
    <t xml:space="preserve">06.201.0366-A      </t>
  </si>
  <si>
    <t>CF7109</t>
  </si>
  <si>
    <t xml:space="preserve">06.201.0367-A      </t>
  </si>
  <si>
    <t>CF7110</t>
  </si>
  <si>
    <t xml:space="preserve">06.201.0368-A      </t>
  </si>
  <si>
    <t>CF7111</t>
  </si>
  <si>
    <t xml:space="preserve">06.201.0369-A      </t>
  </si>
  <si>
    <t>CF7112</t>
  </si>
  <si>
    <t xml:space="preserve">06.201.0370-A      </t>
  </si>
  <si>
    <t>CF7113</t>
  </si>
  <si>
    <t xml:space="preserve">06.201.0371-A      </t>
  </si>
  <si>
    <t>CF7114</t>
  </si>
  <si>
    <t xml:space="preserve">06.201.0372-A      </t>
  </si>
  <si>
    <t>CF7115</t>
  </si>
  <si>
    <t xml:space="preserve">06.201.0373-A      </t>
  </si>
  <si>
    <t>CF7116</t>
  </si>
  <si>
    <t xml:space="preserve">06.201.0374-A      </t>
  </si>
  <si>
    <t>CF7117</t>
  </si>
  <si>
    <t xml:space="preserve">06.201.0375-A      </t>
  </si>
  <si>
    <t>CF7118</t>
  </si>
  <si>
    <t xml:space="preserve">06.201.0376-A      </t>
  </si>
  <si>
    <t>CF7119</t>
  </si>
  <si>
    <t xml:space="preserve">06.201.0381-A      </t>
  </si>
  <si>
    <t>CF7120</t>
  </si>
  <si>
    <t xml:space="preserve">06.201.0382-A      </t>
  </si>
  <si>
    <t>CF7121</t>
  </si>
  <si>
    <t xml:space="preserve">06.201.0383-A      </t>
  </si>
  <si>
    <t>CF7122</t>
  </si>
  <si>
    <t xml:space="preserve">06.201.0384-A      </t>
  </si>
  <si>
    <t>CF7123</t>
  </si>
  <si>
    <t xml:space="preserve">06.201.0385-A      </t>
  </si>
  <si>
    <t>CF7124</t>
  </si>
  <si>
    <t xml:space="preserve">06.201.0386-A      </t>
  </si>
  <si>
    <t>CF7125</t>
  </si>
  <si>
    <t xml:space="preserve">06.201.0387-A      </t>
  </si>
  <si>
    <t>CF7126</t>
  </si>
  <si>
    <t xml:space="preserve">06.201.0388-A      </t>
  </si>
  <si>
    <t>CF7127</t>
  </si>
  <si>
    <t xml:space="preserve">06.201.0389-A      </t>
  </si>
  <si>
    <t>CF7128</t>
  </si>
  <si>
    <t xml:space="preserve">06.201.0390-A      </t>
  </si>
  <si>
    <t>CF7129</t>
  </si>
  <si>
    <t xml:space="preserve">06.201.0391-A      </t>
  </si>
  <si>
    <t>CF7130</t>
  </si>
  <si>
    <t xml:space="preserve">06.201.0392-A      </t>
  </si>
  <si>
    <t>CF7131</t>
  </si>
  <si>
    <t xml:space="preserve">06.201.0411-A      </t>
  </si>
  <si>
    <t>CF7132</t>
  </si>
  <si>
    <t xml:space="preserve">06.201.0412-A      </t>
  </si>
  <si>
    <t>CF7133</t>
  </si>
  <si>
    <t xml:space="preserve">06.201.0413-A      </t>
  </si>
  <si>
    <t>CF7134</t>
  </si>
  <si>
    <t xml:space="preserve">06.201.0414-A      </t>
  </si>
  <si>
    <t>CF7135</t>
  </si>
  <si>
    <t xml:space="preserve">06.201.0415-A      </t>
  </si>
  <si>
    <t>CF7136</t>
  </si>
  <si>
    <t xml:space="preserve">06.201.0416-A      </t>
  </si>
  <si>
    <t>CF7137</t>
  </si>
  <si>
    <t xml:space="preserve">06.201.0417-A      </t>
  </si>
  <si>
    <t>CF7138</t>
  </si>
  <si>
    <t xml:space="preserve">06.201.0418-A      </t>
  </si>
  <si>
    <t>CF7139</t>
  </si>
  <si>
    <t xml:space="preserve">06.201.0419-A      </t>
  </si>
  <si>
    <t>CF7140</t>
  </si>
  <si>
    <t xml:space="preserve">06.201.0420-A      </t>
  </si>
  <si>
    <t>CF7141</t>
  </si>
  <si>
    <t xml:space="preserve">06.201.0421-A      </t>
  </si>
  <si>
    <t>CF7142</t>
  </si>
  <si>
    <t xml:space="preserve">06.201.0422-A      </t>
  </si>
  <si>
    <t>CF7143</t>
  </si>
  <si>
    <t xml:space="preserve">06.201.0423-A      </t>
  </si>
  <si>
    <t>CF7144</t>
  </si>
  <si>
    <t xml:space="preserve">06.201.0424-A      </t>
  </si>
  <si>
    <t>CF7145</t>
  </si>
  <si>
    <t xml:space="preserve">06.201.0425-A      </t>
  </si>
  <si>
    <t>CF7146</t>
  </si>
  <si>
    <t xml:space="preserve">06.201.0426-A      </t>
  </si>
  <si>
    <t>CF7147</t>
  </si>
  <si>
    <t xml:space="preserve">06.201.0431-A      </t>
  </si>
  <si>
    <t>CF7148</t>
  </si>
  <si>
    <t xml:space="preserve">06.201.0432-A      </t>
  </si>
  <si>
    <t>CF7149</t>
  </si>
  <si>
    <t xml:space="preserve">06.201.0433-A      </t>
  </si>
  <si>
    <t>CF7150</t>
  </si>
  <si>
    <t xml:space="preserve">06.201.0434-A      </t>
  </si>
  <si>
    <t>CF7151</t>
  </si>
  <si>
    <t xml:space="preserve">06.201.0435-A      </t>
  </si>
  <si>
    <t>CF7152</t>
  </si>
  <si>
    <t xml:space="preserve">06.201.0436-A      </t>
  </si>
  <si>
    <t>CF7153</t>
  </si>
  <si>
    <t xml:space="preserve">06.201.0437-A      </t>
  </si>
  <si>
    <t>CF7154</t>
  </si>
  <si>
    <t xml:space="preserve">06.201.0438-A      </t>
  </si>
  <si>
    <t>CF7155</t>
  </si>
  <si>
    <t xml:space="preserve">06.201.0439-A      </t>
  </si>
  <si>
    <t>CF7156</t>
  </si>
  <si>
    <t xml:space="preserve">06.201.0440-A      </t>
  </si>
  <si>
    <t>CF7157</t>
  </si>
  <si>
    <t xml:space="preserve">06.201.0441-A      </t>
  </si>
  <si>
    <t>CF7158</t>
  </si>
  <si>
    <t xml:space="preserve">06.201.0442-A      </t>
  </si>
  <si>
    <t>CF7159</t>
  </si>
  <si>
    <t xml:space="preserve">06.201.0443-A      </t>
  </si>
  <si>
    <t>CF7160</t>
  </si>
  <si>
    <t xml:space="preserve">06.201.0444-A      </t>
  </si>
  <si>
    <t>CF7161</t>
  </si>
  <si>
    <t xml:space="preserve">06.201.0445-A      </t>
  </si>
  <si>
    <t>CF7162</t>
  </si>
  <si>
    <t xml:space="preserve">06.201.0446-A      </t>
  </si>
  <si>
    <t>CF7169</t>
  </si>
  <si>
    <t xml:space="preserve">06.203.0012-A      </t>
  </si>
  <si>
    <t>CF7171</t>
  </si>
  <si>
    <t xml:space="preserve">06.203.0014-A      </t>
  </si>
  <si>
    <t>CF7173</t>
  </si>
  <si>
    <t xml:space="preserve">06.203.0016-A      </t>
  </si>
  <si>
    <t>CF7174</t>
  </si>
  <si>
    <t xml:space="preserve">06.203.0017-A      </t>
  </si>
  <si>
    <t>CF7177</t>
  </si>
  <si>
    <t xml:space="preserve">06.203.0020-A      </t>
  </si>
  <si>
    <t>CF7178</t>
  </si>
  <si>
    <t xml:space="preserve">06.203.0021-A      </t>
  </si>
  <si>
    <t>CF7179</t>
  </si>
  <si>
    <t xml:space="preserve">06.203.0022-A      </t>
  </si>
  <si>
    <t>CF7181</t>
  </si>
  <si>
    <t xml:space="preserve">06.203.0024-A      </t>
  </si>
  <si>
    <t>CF7182</t>
  </si>
  <si>
    <t xml:space="preserve">06.203.0025-A      </t>
  </si>
  <si>
    <t>CF7183</t>
  </si>
  <si>
    <t xml:space="preserve">06.203.0026-A      </t>
  </si>
  <si>
    <t>CF7184</t>
  </si>
  <si>
    <t xml:space="preserve">06.203.0027-A      </t>
  </si>
  <si>
    <t>CF7185</t>
  </si>
  <si>
    <t xml:space="preserve">06.203.0028-A      </t>
  </si>
  <si>
    <t>CF7191</t>
  </si>
  <si>
    <t xml:space="preserve">06.203.0048-A      </t>
  </si>
  <si>
    <t>CF7194</t>
  </si>
  <si>
    <t xml:space="preserve">06.203.0051-A      </t>
  </si>
  <si>
    <t>CF7196</t>
  </si>
  <si>
    <t xml:space="preserve">06.203.0053-A      </t>
  </si>
  <si>
    <t>CF7198</t>
  </si>
  <si>
    <t xml:space="preserve">06.203.0055-A      </t>
  </si>
  <si>
    <t>CF7200</t>
  </si>
  <si>
    <t xml:space="preserve">06.203.0057-A      </t>
  </si>
  <si>
    <t>CF7202</t>
  </si>
  <si>
    <t xml:space="preserve">06.203.0059-A      </t>
  </si>
  <si>
    <t>CF7204</t>
  </si>
  <si>
    <t xml:space="preserve">06.203.0061-A      </t>
  </si>
  <si>
    <t>CF7206</t>
  </si>
  <si>
    <t xml:space="preserve">06.203.0063-A      </t>
  </si>
  <si>
    <t>CF7207</t>
  </si>
  <si>
    <t xml:space="preserve">06.203.0064-A      </t>
  </si>
  <si>
    <t>CF7236</t>
  </si>
  <si>
    <t xml:space="preserve">06.203.0112-A      </t>
  </si>
  <si>
    <t>CF7238</t>
  </si>
  <si>
    <t xml:space="preserve">06.203.0114-A      </t>
  </si>
  <si>
    <t>CF7240</t>
  </si>
  <si>
    <t xml:space="preserve">06.203.0116-A      </t>
  </si>
  <si>
    <t>CF7241</t>
  </si>
  <si>
    <t xml:space="preserve">06.203.0117-A      </t>
  </si>
  <si>
    <t>CF7244</t>
  </si>
  <si>
    <t xml:space="preserve">06.203.0120-A      </t>
  </si>
  <si>
    <t>CF7245</t>
  </si>
  <si>
    <t xml:space="preserve">06.203.0121-A      </t>
  </si>
  <si>
    <t>CF7246</t>
  </si>
  <si>
    <t xml:space="preserve">06.203.0122-A      </t>
  </si>
  <si>
    <t>CF7248</t>
  </si>
  <si>
    <t xml:space="preserve">06.203.0124-A      </t>
  </si>
  <si>
    <t>CF7249</t>
  </si>
  <si>
    <t xml:space="preserve">06.203.0125-A      </t>
  </si>
  <si>
    <t>CF7250</t>
  </si>
  <si>
    <t xml:space="preserve">06.203.0126-A      </t>
  </si>
  <si>
    <t>CF7251</t>
  </si>
  <si>
    <t xml:space="preserve">06.203.0127-A      </t>
  </si>
  <si>
    <t>CF7252</t>
  </si>
  <si>
    <t xml:space="preserve">06.203.0128-A      </t>
  </si>
  <si>
    <t>CF7256</t>
  </si>
  <si>
    <t xml:space="preserve">06.203.0139-A      </t>
  </si>
  <si>
    <t>CF7259</t>
  </si>
  <si>
    <t xml:space="preserve">06.203.0142-A      </t>
  </si>
  <si>
    <t>CF7261</t>
  </si>
  <si>
    <t xml:space="preserve">06.203.0144-A      </t>
  </si>
  <si>
    <t>CF7263</t>
  </si>
  <si>
    <t xml:space="preserve">06.203.0146-A      </t>
  </si>
  <si>
    <t>CF7265</t>
  </si>
  <si>
    <t xml:space="preserve">06.203.0148-A      </t>
  </si>
  <si>
    <t>CF7267</t>
  </si>
  <si>
    <t xml:space="preserve">06.203.0150-A      </t>
  </si>
  <si>
    <t>CF7269</t>
  </si>
  <si>
    <t xml:space="preserve">06.203.0152-A      </t>
  </si>
  <si>
    <t>CF7271</t>
  </si>
  <si>
    <t xml:space="preserve">06.203.0154-A      </t>
  </si>
  <si>
    <t>CF7272</t>
  </si>
  <si>
    <t xml:space="preserve">06.203.0155-A      </t>
  </si>
  <si>
    <t>CF7298</t>
  </si>
  <si>
    <t xml:space="preserve">06.203.0198-A      </t>
  </si>
  <si>
    <t>CF7301</t>
  </si>
  <si>
    <t xml:space="preserve">06.203.0201-A      </t>
  </si>
  <si>
    <t>CF7303</t>
  </si>
  <si>
    <t xml:space="preserve">06.203.0203-A      </t>
  </si>
  <si>
    <t>CF7305</t>
  </si>
  <si>
    <t xml:space="preserve">06.203.0205-A      </t>
  </si>
  <si>
    <t>CF7307</t>
  </si>
  <si>
    <t xml:space="preserve">06.203.0207-A      </t>
  </si>
  <si>
    <t>CF7309</t>
  </si>
  <si>
    <t xml:space="preserve">06.203.0209-A      </t>
  </si>
  <si>
    <t>CF7395</t>
  </si>
  <si>
    <t xml:space="preserve">06.250.0031-A      </t>
  </si>
  <si>
    <t>CF7396</t>
  </si>
  <si>
    <t xml:space="preserve">06.250.0032-A      </t>
  </si>
  <si>
    <t>CF7397</t>
  </si>
  <si>
    <t xml:space="preserve">06.250.0033-A      </t>
  </si>
  <si>
    <t>CF7398</t>
  </si>
  <si>
    <t xml:space="preserve">06.250.0034-A      </t>
  </si>
  <si>
    <t>CF7399</t>
  </si>
  <si>
    <t xml:space="preserve">06.250.0035-A      </t>
  </si>
  <si>
    <t>CF7400</t>
  </si>
  <si>
    <t xml:space="preserve">06.250.0036-A      </t>
  </si>
  <si>
    <t>CF7401</t>
  </si>
  <si>
    <t xml:space="preserve">06.250.0037-A      </t>
  </si>
  <si>
    <t>CF7403</t>
  </si>
  <si>
    <t xml:space="preserve">06.250.0039-A      </t>
  </si>
  <si>
    <t>CF7404</t>
  </si>
  <si>
    <t xml:space="preserve">06.250.0040-A      </t>
  </si>
  <si>
    <t>CF7408</t>
  </si>
  <si>
    <t xml:space="preserve">06.250.0051-A      </t>
  </si>
  <si>
    <t>CF7409</t>
  </si>
  <si>
    <t xml:space="preserve">06.250.0052-A      </t>
  </si>
  <si>
    <t>CF7410</t>
  </si>
  <si>
    <t xml:space="preserve">06.250.0053-A      </t>
  </si>
  <si>
    <t>CF7411</t>
  </si>
  <si>
    <t xml:space="preserve">06.250.0054-A      </t>
  </si>
  <si>
    <t>CF7412</t>
  </si>
  <si>
    <t xml:space="preserve">06.250.0055-A      </t>
  </si>
  <si>
    <t>CF7413</t>
  </si>
  <si>
    <t xml:space="preserve">06.250.0056-A      </t>
  </si>
  <si>
    <t>CF7414</t>
  </si>
  <si>
    <t xml:space="preserve">06.250.0057-A      </t>
  </si>
  <si>
    <t>CF7416</t>
  </si>
  <si>
    <t xml:space="preserve">06.250.0059-A      </t>
  </si>
  <si>
    <t>CF7417</t>
  </si>
  <si>
    <t xml:space="preserve">06.250.0060-A      </t>
  </si>
  <si>
    <t>CF7420</t>
  </si>
  <si>
    <t xml:space="preserve">06.251.0030-A      </t>
  </si>
  <si>
    <t>CF7421</t>
  </si>
  <si>
    <t xml:space="preserve">06.251.0040-A      </t>
  </si>
  <si>
    <t>CF7422</t>
  </si>
  <si>
    <t xml:space="preserve">06.251.0050-A      </t>
  </si>
  <si>
    <t>CF7423</t>
  </si>
  <si>
    <t xml:space="preserve">06.251.0060-A      </t>
  </si>
  <si>
    <t>CF7424</t>
  </si>
  <si>
    <t xml:space="preserve">06.251.0061-A      </t>
  </si>
  <si>
    <t>CF7425</t>
  </si>
  <si>
    <t xml:space="preserve">06.251.0062-A      </t>
  </si>
  <si>
    <t>CF7426</t>
  </si>
  <si>
    <t xml:space="preserve">06.251.0063-A      </t>
  </si>
  <si>
    <t>CF7427</t>
  </si>
  <si>
    <t xml:space="preserve">06.251.0064-A      </t>
  </si>
  <si>
    <t>CF7428</t>
  </si>
  <si>
    <t xml:space="preserve">06.251.0065-A      </t>
  </si>
  <si>
    <t>CF7429</t>
  </si>
  <si>
    <t xml:space="preserve">06.251.0066-A      </t>
  </si>
  <si>
    <t>CF7430</t>
  </si>
  <si>
    <t xml:space="preserve">06.251.0067-A      </t>
  </si>
  <si>
    <t>CF7431</t>
  </si>
  <si>
    <t xml:space="preserve">06.251.0068-A      </t>
  </si>
  <si>
    <t>CF7432</t>
  </si>
  <si>
    <t xml:space="preserve">06.251.0069-A      </t>
  </si>
  <si>
    <t>CF7433</t>
  </si>
  <si>
    <t xml:space="preserve">06.270.0036-A      </t>
  </si>
  <si>
    <t>CF7434</t>
  </si>
  <si>
    <t xml:space="preserve">06.270.0037-A      </t>
  </si>
  <si>
    <t>CF7435</t>
  </si>
  <si>
    <t xml:space="preserve">06.270.0038-A      </t>
  </si>
  <si>
    <t>CF7436</t>
  </si>
  <si>
    <t xml:space="preserve">06.270.0041-A      </t>
  </si>
  <si>
    <t>CF7439</t>
  </si>
  <si>
    <t xml:space="preserve">06.270.0046-A      </t>
  </si>
  <si>
    <t>CF7440</t>
  </si>
  <si>
    <t xml:space="preserve">06.270.0047-A      </t>
  </si>
  <si>
    <t>CF7441</t>
  </si>
  <si>
    <t xml:space="preserve">06.270.0048-A      </t>
  </si>
  <si>
    <t>CF7442</t>
  </si>
  <si>
    <t xml:space="preserve">06.270.0051-A      </t>
  </si>
  <si>
    <t>CF7443</t>
  </si>
  <si>
    <t xml:space="preserve">06.270.0052-A      </t>
  </si>
  <si>
    <t>CF7444</t>
  </si>
  <si>
    <t xml:space="preserve">06.270.0053-A      </t>
  </si>
  <si>
    <t>CF7445</t>
  </si>
  <si>
    <t xml:space="preserve">06.270.0054-A      </t>
  </si>
  <si>
    <t>CF7446</t>
  </si>
  <si>
    <t xml:space="preserve">06.270.0061-A      </t>
  </si>
  <si>
    <t>CF7447</t>
  </si>
  <si>
    <t xml:space="preserve">06.270.0062-A      </t>
  </si>
  <si>
    <t>CF7448</t>
  </si>
  <si>
    <t xml:space="preserve">06.270.0063-A      </t>
  </si>
  <si>
    <t>CF7449</t>
  </si>
  <si>
    <t xml:space="preserve">06.270.0064-A      </t>
  </si>
  <si>
    <t>CF7450</t>
  </si>
  <si>
    <t xml:space="preserve">06.270.0065-A      </t>
  </si>
  <si>
    <t>CF7451</t>
  </si>
  <si>
    <t xml:space="preserve">06.270.0066-A      </t>
  </si>
  <si>
    <t>CF7452</t>
  </si>
  <si>
    <t xml:space="preserve">06.270.0067-A      </t>
  </si>
  <si>
    <t>CF7453</t>
  </si>
  <si>
    <t xml:space="preserve">06.270.0068-A      </t>
  </si>
  <si>
    <t>CF7454</t>
  </si>
  <si>
    <t xml:space="preserve">06.270.0069-A      </t>
  </si>
  <si>
    <t>CF7455</t>
  </si>
  <si>
    <t xml:space="preserve">06.270.0071-A      </t>
  </si>
  <si>
    <t>CF7456</t>
  </si>
  <si>
    <t xml:space="preserve">06.270.0072-A      </t>
  </si>
  <si>
    <t>CF7457</t>
  </si>
  <si>
    <t xml:space="preserve">06.270.0073-A      </t>
  </si>
  <si>
    <t>CF7458</t>
  </si>
  <si>
    <t xml:space="preserve">06.270.0076-A      </t>
  </si>
  <si>
    <t>CF7459</t>
  </si>
  <si>
    <t xml:space="preserve">06.270.0077-A      </t>
  </si>
  <si>
    <t>CF7460</t>
  </si>
  <si>
    <t xml:space="preserve">06.270.0078-A      </t>
  </si>
  <si>
    <t>CF7461</t>
  </si>
  <si>
    <t xml:space="preserve">06.270.0081-A      </t>
  </si>
  <si>
    <t>CF7462</t>
  </si>
  <si>
    <t xml:space="preserve">06.270.0082-A      </t>
  </si>
  <si>
    <t>CF7463</t>
  </si>
  <si>
    <t xml:space="preserve">06.270.0083-A      </t>
  </si>
  <si>
    <t>CF7464</t>
  </si>
  <si>
    <t xml:space="preserve">06.270.0086-A      </t>
  </si>
  <si>
    <t>CF7465</t>
  </si>
  <si>
    <t xml:space="preserve">06.270.0087-A      </t>
  </si>
  <si>
    <t>CF7466</t>
  </si>
  <si>
    <t xml:space="preserve">06.270.0088-A      </t>
  </si>
  <si>
    <t>CF7467</t>
  </si>
  <si>
    <t xml:space="preserve">06.270.0091-A      </t>
  </si>
  <si>
    <t>CF7468</t>
  </si>
  <si>
    <t xml:space="preserve">06.270.0092-A      </t>
  </si>
  <si>
    <t>CF7469</t>
  </si>
  <si>
    <t xml:space="preserve">06.270.0093-A      </t>
  </si>
  <si>
    <t>CF7470</t>
  </si>
  <si>
    <t xml:space="preserve">06.270.0101-A      </t>
  </si>
  <si>
    <t>CF7471</t>
  </si>
  <si>
    <t xml:space="preserve">06.270.0102-A      </t>
  </si>
  <si>
    <t>CF7472</t>
  </si>
  <si>
    <t xml:space="preserve">06.270.0103-A      </t>
  </si>
  <si>
    <t>CF7473</t>
  </si>
  <si>
    <t xml:space="preserve">06.270.0104-A      </t>
  </si>
  <si>
    <t>CF7474</t>
  </si>
  <si>
    <t xml:space="preserve">06.270.0105-A      </t>
  </si>
  <si>
    <t>CF7475</t>
  </si>
  <si>
    <t xml:space="preserve">06.270.0106-A      </t>
  </si>
  <si>
    <t>CF7476</t>
  </si>
  <si>
    <t xml:space="preserve">06.270.0111-A      </t>
  </si>
  <si>
    <t>CF7477</t>
  </si>
  <si>
    <t xml:space="preserve">06.270.0112-A      </t>
  </si>
  <si>
    <t>CF7478</t>
  </si>
  <si>
    <t xml:space="preserve">06.271.0016-A      </t>
  </si>
  <si>
    <t>CF7479</t>
  </si>
  <si>
    <t xml:space="preserve">06.271.0018-A      </t>
  </si>
  <si>
    <t>CF7480</t>
  </si>
  <si>
    <t xml:space="preserve">06.271.0021-A      </t>
  </si>
  <si>
    <t>CF7481</t>
  </si>
  <si>
    <t xml:space="preserve">06.271.0022-A      </t>
  </si>
  <si>
    <t>CF7482</t>
  </si>
  <si>
    <t xml:space="preserve">06.271.0023-A      </t>
  </si>
  <si>
    <t>CF7483</t>
  </si>
  <si>
    <t xml:space="preserve">06.271.0024-A      </t>
  </si>
  <si>
    <t>CF7484</t>
  </si>
  <si>
    <t xml:space="preserve">06.271.0025-A      </t>
  </si>
  <si>
    <t>CF7487</t>
  </si>
  <si>
    <t xml:space="preserve">06.272.0007-A      </t>
  </si>
  <si>
    <t>CF7488</t>
  </si>
  <si>
    <t xml:space="preserve">06.272.0008-A      </t>
  </si>
  <si>
    <t>CF7489</t>
  </si>
  <si>
    <t xml:space="preserve">06.272.0021-A      </t>
  </si>
  <si>
    <t>CF7490</t>
  </si>
  <si>
    <t xml:space="preserve">06.272.0022-A      </t>
  </si>
  <si>
    <t>CF7491</t>
  </si>
  <si>
    <t xml:space="preserve">06.272.0026-A      </t>
  </si>
  <si>
    <t>CF7492</t>
  </si>
  <si>
    <t xml:space="preserve">06.272.0027-A      </t>
  </si>
  <si>
    <t>CF7493</t>
  </si>
  <si>
    <t xml:space="preserve">06.272.0029-A      </t>
  </si>
  <si>
    <t>CF7494</t>
  </si>
  <si>
    <t xml:space="preserve">06.272.0030-A      </t>
  </si>
  <si>
    <t>CF7495</t>
  </si>
  <si>
    <t xml:space="preserve">06.272.0032-A      </t>
  </si>
  <si>
    <t>CF7497</t>
  </si>
  <si>
    <t xml:space="preserve">06.272.0035-A      </t>
  </si>
  <si>
    <t>CF7498</t>
  </si>
  <si>
    <t xml:space="preserve">06.272.0036-A      </t>
  </si>
  <si>
    <t>CF7500</t>
  </si>
  <si>
    <t xml:space="preserve">06.272.0038-A      </t>
  </si>
  <si>
    <t>CF7501</t>
  </si>
  <si>
    <t xml:space="preserve">06.272.0039-A      </t>
  </si>
  <si>
    <t>CF7502</t>
  </si>
  <si>
    <t xml:space="preserve">06.502.0020-A      </t>
  </si>
  <si>
    <t>CF7503</t>
  </si>
  <si>
    <t xml:space="preserve">06.502.0030-A      </t>
  </si>
  <si>
    <t>CF7504</t>
  </si>
  <si>
    <t xml:space="preserve">06.502.0040-A      </t>
  </si>
  <si>
    <t>CF7542</t>
  </si>
  <si>
    <t xml:space="preserve">06.201.0251-A      </t>
  </si>
  <si>
    <t>CF7543</t>
  </si>
  <si>
    <t xml:space="preserve">06.201.0252-A      </t>
  </si>
  <si>
    <t>CF7544</t>
  </si>
  <si>
    <t xml:space="preserve">06.201.0253-A      </t>
  </si>
  <si>
    <t>CF7545</t>
  </si>
  <si>
    <t xml:space="preserve">06.201.0254-A      </t>
  </si>
  <si>
    <t>CF7546</t>
  </si>
  <si>
    <t xml:space="preserve">06.201.0255-A      </t>
  </si>
  <si>
    <t>CF7547</t>
  </si>
  <si>
    <t xml:space="preserve">06.201.0256-A      </t>
  </si>
  <si>
    <t>CF7548</t>
  </si>
  <si>
    <t xml:space="preserve">06.201.0257-A      </t>
  </si>
  <si>
    <t>CF7549</t>
  </si>
  <si>
    <t xml:space="preserve">06.201.0258-A      </t>
  </si>
  <si>
    <t>CF7550</t>
  </si>
  <si>
    <t xml:space="preserve">06.201.0259-A      </t>
  </si>
  <si>
    <t>CF7551</t>
  </si>
  <si>
    <t xml:space="preserve">06.201.0260-A      </t>
  </si>
  <si>
    <t>CF7552</t>
  </si>
  <si>
    <t xml:space="preserve">06.201.0261-A      </t>
  </si>
  <si>
    <t>CF7553</t>
  </si>
  <si>
    <t xml:space="preserve">06.201.0262-A      </t>
  </si>
  <si>
    <t>CF7554</t>
  </si>
  <si>
    <t xml:space="preserve">06.201.0263-A      </t>
  </si>
  <si>
    <t>CF7555</t>
  </si>
  <si>
    <t xml:space="preserve">06.201.0264-A      </t>
  </si>
  <si>
    <t>CF7556</t>
  </si>
  <si>
    <t xml:space="preserve">06.201.0265-A      </t>
  </si>
  <si>
    <t>CF7557</t>
  </si>
  <si>
    <t xml:space="preserve">06.201.0266-A      </t>
  </si>
  <si>
    <t>CF7558</t>
  </si>
  <si>
    <t xml:space="preserve">06.201.0271-A      </t>
  </si>
  <si>
    <t>CF7559</t>
  </si>
  <si>
    <t xml:space="preserve">06.201.0272-A      </t>
  </si>
  <si>
    <t>CF7560</t>
  </si>
  <si>
    <t xml:space="preserve">06.201.0273-A      </t>
  </si>
  <si>
    <t>CF7561</t>
  </si>
  <si>
    <t xml:space="preserve">06.201.0274-A      </t>
  </si>
  <si>
    <t>CF7562</t>
  </si>
  <si>
    <t xml:space="preserve">06.201.0275-A      </t>
  </si>
  <si>
    <t>CF7563</t>
  </si>
  <si>
    <t xml:space="preserve">06.201.0276-A      </t>
  </si>
  <si>
    <t>CF7564</t>
  </si>
  <si>
    <t xml:space="preserve">06.201.0277-A      </t>
  </si>
  <si>
    <t>CF7565</t>
  </si>
  <si>
    <t xml:space="preserve">06.201.0278-A      </t>
  </si>
  <si>
    <t>CF7566</t>
  </si>
  <si>
    <t xml:space="preserve">06.201.0279-A      </t>
  </si>
  <si>
    <t>CF7567</t>
  </si>
  <si>
    <t xml:space="preserve">06.201.0280-A      </t>
  </si>
  <si>
    <t>CF7568</t>
  </si>
  <si>
    <t xml:space="preserve">06.201.0281-A      </t>
  </si>
  <si>
    <t>CF7569</t>
  </si>
  <si>
    <t xml:space="preserve">06.014.0103-A      </t>
  </si>
  <si>
    <t>CF7570</t>
  </si>
  <si>
    <t xml:space="preserve">06.501.0015-A      </t>
  </si>
  <si>
    <t>CG0001</t>
  </si>
  <si>
    <t xml:space="preserve">07.001.0010-1      </t>
  </si>
  <si>
    <t xml:space="preserve">PASTA DE CIMENTO COMUM  </t>
  </si>
  <si>
    <t>CG0002</t>
  </si>
  <si>
    <t xml:space="preserve">07.001.0015-1      </t>
  </si>
  <si>
    <t xml:space="preserve">PASTA DE CIMENTO BRANCO  </t>
  </si>
  <si>
    <t>CG0003</t>
  </si>
  <si>
    <t xml:space="preserve">07.001.0020-1      </t>
  </si>
  <si>
    <t xml:space="preserve">PASTA DE CAL  </t>
  </si>
  <si>
    <t>CG0004</t>
  </si>
  <si>
    <t xml:space="preserve">07.001.0025-1      </t>
  </si>
  <si>
    <t xml:space="preserve">PASTA DE GESSO  </t>
  </si>
  <si>
    <t>CG0005</t>
  </si>
  <si>
    <t xml:space="preserve">07.001.0030-1      </t>
  </si>
  <si>
    <t xml:space="preserve">PASTA DE CIMENTO BRANCO E CAL,NO TRACO 1:1  </t>
  </si>
  <si>
    <t>CG0006</t>
  </si>
  <si>
    <t xml:space="preserve">07.001.0035-1      </t>
  </si>
  <si>
    <t xml:space="preserve">ARGAMASSA DE CIMENTO E AREIA NO TRACO 1:1,PREPARO MANUAL  </t>
  </si>
  <si>
    <t>CG0007</t>
  </si>
  <si>
    <t xml:space="preserve">07.001.0040-1      </t>
  </si>
  <si>
    <t xml:space="preserve">ARGAMASSA DE CIMENTO E AREIA NO TRACO 1:1,5,PREPARO MANUAL  </t>
  </si>
  <si>
    <t>CG0008</t>
  </si>
  <si>
    <t xml:space="preserve">07.001.0045-1      </t>
  </si>
  <si>
    <t xml:space="preserve">ARGAMASSA DE CIMENTO E AREIA NO TRACO 1:2,PREPARO MANUAL  </t>
  </si>
  <si>
    <t>CG0009</t>
  </si>
  <si>
    <t xml:space="preserve">07.001.0050-1      </t>
  </si>
  <si>
    <t xml:space="preserve">ARGAMASSA DE CIMENTO E AREIA NO TRACO 1:3,PREPARO MANUAL  </t>
  </si>
  <si>
    <t>CG0010</t>
  </si>
  <si>
    <t xml:space="preserve">07.001.0055-1      </t>
  </si>
  <si>
    <t xml:space="preserve">ARGAMASSA DE CIMENTO E AREIA NO TRACO 1:4,PREPARO MANUAL  </t>
  </si>
  <si>
    <t>CG0011</t>
  </si>
  <si>
    <t xml:space="preserve">07.001.0060-1      </t>
  </si>
  <si>
    <t xml:space="preserve">ARGAMASSA DE CIMENTO E AREIA NO TRACO 1:5,PREPARO MANUAL  </t>
  </si>
  <si>
    <t>CG0012</t>
  </si>
  <si>
    <t xml:space="preserve">07.001.0065-1      </t>
  </si>
  <si>
    <t xml:space="preserve">ARGAMASSA DE CIMENTO E AREIA NO TRACO 1:6,PREPARO MANUAL  </t>
  </si>
  <si>
    <t>CG0013</t>
  </si>
  <si>
    <t xml:space="preserve">07.001.0070-1      </t>
  </si>
  <si>
    <t xml:space="preserve">ARGAMASSA DE CIMENTO E AREIA NO TRACO 1:8,PREPARO MANUAL  </t>
  </si>
  <si>
    <t>CG0014</t>
  </si>
  <si>
    <t xml:space="preserve">07.001.0075-1      </t>
  </si>
  <si>
    <t xml:space="preserve">ARGAMASSA DE CIMENTO E PO-DE-PEDRA,NO TRACO 1:3,PREPARO MANUAL  </t>
  </si>
  <si>
    <t>CG0015</t>
  </si>
  <si>
    <t xml:space="preserve">07.001.0080-1      </t>
  </si>
  <si>
    <t xml:space="preserve">ARGAMASSA DE CIMENTO E PO-DE-PEDRA,NO TRACO 1:4,PREPARO MANUAL  </t>
  </si>
  <si>
    <t>CG0016</t>
  </si>
  <si>
    <t xml:space="preserve">07.001.0085-1      </t>
  </si>
  <si>
    <t xml:space="preserve">ARGAMASSA DE CIMENTO,CAL E AREIA FINA,NO TRACO 1:3:5,PREPARO MANUAL  </t>
  </si>
  <si>
    <t>CG0017</t>
  </si>
  <si>
    <t xml:space="preserve">07.001.0090-1      </t>
  </si>
  <si>
    <t xml:space="preserve">ARGAMASSA DE CIMENTO,CAL E AREIA FINA,NO TRACO 1:3:8,PREPARO MANUAL  </t>
  </si>
  <si>
    <t>CG0018</t>
  </si>
  <si>
    <t xml:space="preserve">07.001.0095-1      </t>
  </si>
  <si>
    <t xml:space="preserve">ARGAMASSA DE CIMENTO BRANCO,CAL E PO-DE-MARMORE,NO TRACO 1:1:3,PREPARO MANUAL  </t>
  </si>
  <si>
    <t>CG0019</t>
  </si>
  <si>
    <t xml:space="preserve">07.001.0100-1      </t>
  </si>
  <si>
    <t xml:space="preserve">ARGAMASSA DE CIMENTO E SAIBRO,NO TRACO 1:2,PREPARO MANUAL  </t>
  </si>
  <si>
    <t>CG0020</t>
  </si>
  <si>
    <t xml:space="preserve">07.001.0105-1      </t>
  </si>
  <si>
    <t xml:space="preserve">ARGAMASSA DE CIMENTO E SAIBRO,NO TRACO 1:4,PREPARO MANUAL  </t>
  </si>
  <si>
    <t>CG0021</t>
  </si>
  <si>
    <t xml:space="preserve">07.001.0110-1      </t>
  </si>
  <si>
    <t xml:space="preserve">ARGAMASSA DE CIMENTO E SAIBRO,NO TRACO 1:6,PREPARO MANUAL  </t>
  </si>
  <si>
    <t>CG0022</t>
  </si>
  <si>
    <t xml:space="preserve">07.001.0115-1      </t>
  </si>
  <si>
    <t xml:space="preserve">ARGAMASSA DE CIMENTO E SAIBRO,NO TRACO 1:8,PREPARO MANUAL  </t>
  </si>
  <si>
    <t>CG0023</t>
  </si>
  <si>
    <t xml:space="preserve">07.001.0120-1      </t>
  </si>
  <si>
    <t xml:space="preserve">ARGAMASSA DE CIMENTO,SAIBRO E AREIA,NO TRACO 1:2:2,PREPARO MANUAL  </t>
  </si>
  <si>
    <t>CG0024</t>
  </si>
  <si>
    <t xml:space="preserve">07.001.0125-1      </t>
  </si>
  <si>
    <t xml:space="preserve">ARGAMASSA DE CIMENTO,SAIBRO E AREIA,NO TRACO 1:2:3,PREPARO MANUAL  </t>
  </si>
  <si>
    <t>CG0025</t>
  </si>
  <si>
    <t xml:space="preserve">07.001.0130-1      </t>
  </si>
  <si>
    <t xml:space="preserve">ARGAMASSA DE CIMENTO,SAIBRO E AREIA,NO TRACO 1:3:3,PREPARO MANUAL  </t>
  </si>
  <si>
    <t>CG0026</t>
  </si>
  <si>
    <t xml:space="preserve">07.001.0135-1      </t>
  </si>
  <si>
    <t xml:space="preserve">ARGAMASSA DE CIMENTO,SAIBRO E AREIA,NO TRACO 1:3:5,PREPARO MANUAL  </t>
  </si>
  <si>
    <t>CG0027</t>
  </si>
  <si>
    <t xml:space="preserve">07.001.0140-1      </t>
  </si>
  <si>
    <t xml:space="preserve">ARGAMASSA DE CIMENTO,CAL,SAIBRO E AREIA,NO TRACO 1:2:4:4,   PREPARO MANUAL  </t>
  </si>
  <si>
    <t>CG0028</t>
  </si>
  <si>
    <t xml:space="preserve">07.001.0145-1      </t>
  </si>
  <si>
    <t xml:space="preserve">ARGAMASSA DE CIMENTO E AREOLA PARA EMBOCO,NO TRACO 1:2,PREPARO MANUAL  </t>
  </si>
  <si>
    <t>CG0029</t>
  </si>
  <si>
    <t xml:space="preserve">07.001.0150-1      </t>
  </si>
  <si>
    <t xml:space="preserve">ARGAMASSA DE CIMENTO E AREOLA PARA EMBOCO,NO TRACO 1:4,PREPARO MANUAL  </t>
  </si>
  <si>
    <t>CG0030</t>
  </si>
  <si>
    <t xml:space="preserve">07.001.0155-1      </t>
  </si>
  <si>
    <t xml:space="preserve">ARGAMASSA DE CIMENTO E AREOLA PARA EMBOCO,NO TRACO 1:6,PREPARO MANUAL  </t>
  </si>
  <si>
    <t>CG0031</t>
  </si>
  <si>
    <t xml:space="preserve">07.002.0010-1      </t>
  </si>
  <si>
    <t xml:space="preserve">ARGAMASSA DE CIMENTO E AREIA,NO TRACO 1:1,PREPARO MECANICO  </t>
  </si>
  <si>
    <t>CG0032</t>
  </si>
  <si>
    <t xml:space="preserve">07.002.0015-1      </t>
  </si>
  <si>
    <t xml:space="preserve">ARGAMASSA DE CIMENTO E AREIA,NO TRACO 1:1,5,PREPARO MECANICO  </t>
  </si>
  <si>
    <t>CG0033</t>
  </si>
  <si>
    <t xml:space="preserve">07.002.0020-1      </t>
  </si>
  <si>
    <t xml:space="preserve">ARGAMASSA DE CIMENTO E AREIA,NO TRACO 1:2,PREPARO MECANICO  </t>
  </si>
  <si>
    <t>CG0034</t>
  </si>
  <si>
    <t xml:space="preserve">07.002.0025-1      </t>
  </si>
  <si>
    <t xml:space="preserve">ARGAMASSA DE CIMENTO E AREIA,NO TRACO 1:3,PREPARO MECANICO  </t>
  </si>
  <si>
    <t>CG0035</t>
  </si>
  <si>
    <t xml:space="preserve">07.002.0030-1      </t>
  </si>
  <si>
    <t xml:space="preserve">ARGAMASSA DE CIMENTO E AREIA,NO TRACO 1:4,PREPARO MECANICO  </t>
  </si>
  <si>
    <t>CG0036</t>
  </si>
  <si>
    <t xml:space="preserve">07.002.0035-1      </t>
  </si>
  <si>
    <t xml:space="preserve">ARGAMASSA DE CIMENTO E AREIA,NO TRACO 1:5,PREPARO MECANICO  </t>
  </si>
  <si>
    <t>CG0037</t>
  </si>
  <si>
    <t xml:space="preserve">07.002.0040-1      </t>
  </si>
  <si>
    <t xml:space="preserve">ARGAMASSA DE CIMENTO E AREIA,NO TRACO 1:6,PREPARO MECANICO  </t>
  </si>
  <si>
    <t>CG0038</t>
  </si>
  <si>
    <t xml:space="preserve">07.002.0045-1      </t>
  </si>
  <si>
    <t xml:space="preserve">ARGAMASSA DE CIMENTO E AREIA,NO TRACO 1:8,PREPARO MECANICO  </t>
  </si>
  <si>
    <t>CG0039</t>
  </si>
  <si>
    <t xml:space="preserve">07.003.0010-1      </t>
  </si>
  <si>
    <t xml:space="preserve">ARGAMASSA DE CIMENTO E PO-DE-PEDRA,NO TRACO 1:3,PREPARO MECANICO  </t>
  </si>
  <si>
    <t>CG0040</t>
  </si>
  <si>
    <t xml:space="preserve">07.003.0015-1      </t>
  </si>
  <si>
    <t xml:space="preserve">ARGAMASSA DE CIMENTO E PO-DE-PEDRA,NO TRACO 1:4,PREPARO MECANICO  </t>
  </si>
  <si>
    <t>CG0041</t>
  </si>
  <si>
    <t xml:space="preserve">07.005.0010-1      </t>
  </si>
  <si>
    <t xml:space="preserve">ARGAMASSA DE CIMENTO,CAL E AREIA FINA,NO TRACO 1:3:5,PREPARO MECANICO  </t>
  </si>
  <si>
    <t>CG0042</t>
  </si>
  <si>
    <t xml:space="preserve">07.005.0015-1      </t>
  </si>
  <si>
    <t xml:space="preserve">ARGAMASSA DE CIMENTO,CAL E AREIA FINA,NO TRACO 1:3:8,PREPARO MECANICO  </t>
  </si>
  <si>
    <t>CG0043</t>
  </si>
  <si>
    <t xml:space="preserve">07.005.0020-1      </t>
  </si>
  <si>
    <t xml:space="preserve">ARGAMASSA DE CIMENTO BRANCO,CAL E PO-DE-MARMORE,NO TRACO 1:1:3,PREPARO MECANICO  </t>
  </si>
  <si>
    <t>CG0044</t>
  </si>
  <si>
    <t xml:space="preserve">07.006.0010-1      </t>
  </si>
  <si>
    <t xml:space="preserve">ARGAMASSA DE CIMENTO E SAIBRO,NO TRACO 1:2,PREPARO MECANICO  </t>
  </si>
  <si>
    <t>CG0045</t>
  </si>
  <si>
    <t xml:space="preserve">07.006.0015-1      </t>
  </si>
  <si>
    <t xml:space="preserve">ARGAMASSA DE CIMENTO E SAIBRO,NO TRACO 1:4,PREPARO MECANICO  </t>
  </si>
  <si>
    <t>CG0046</t>
  </si>
  <si>
    <t xml:space="preserve">07.006.0020-1      </t>
  </si>
  <si>
    <t xml:space="preserve">ARGAMASSA DE CIMENTO E SAIBRO,NO TRACO 1:6,PREPARO MECANICO  </t>
  </si>
  <si>
    <t>CG0047</t>
  </si>
  <si>
    <t xml:space="preserve">07.006.0025-1      </t>
  </si>
  <si>
    <t xml:space="preserve">ARGAMASSA DE CIMENTO E SAIBRO,NO TRACO 1:8,PREPARO MECANICO  </t>
  </si>
  <si>
    <t>CG0048</t>
  </si>
  <si>
    <t xml:space="preserve">07.007.0010-1      </t>
  </si>
  <si>
    <t xml:space="preserve">ARGAMASSA DE CIMENTO,SAIBRO E AREIA,NO TRACO 1:2:2,PREPARO MECANICO  </t>
  </si>
  <si>
    <t>CG0049</t>
  </si>
  <si>
    <t xml:space="preserve">07.007.0015-1      </t>
  </si>
  <si>
    <t xml:space="preserve">ARGAMASSA DE CIMENTO,SAIBRO E AREIA,NO TRACO 1:2:3,PREPARO MECANICO  </t>
  </si>
  <si>
    <t>CG0050</t>
  </si>
  <si>
    <t xml:space="preserve">07.007.0020-1      </t>
  </si>
  <si>
    <t xml:space="preserve">ARGAMASSA DE CIMENTO,SAIBRO E AREIA,NO TRACO 1:3:3,PREPARO MECANICO  </t>
  </si>
  <si>
    <t>CG0051</t>
  </si>
  <si>
    <t xml:space="preserve">07.007.0025-1      </t>
  </si>
  <si>
    <t xml:space="preserve">ARGAMASSA DE CIMENTO,SAIBRO E AREIA,NO TRACO 1:3:5,PREPARO MECANICO  </t>
  </si>
  <si>
    <t>CG0052</t>
  </si>
  <si>
    <t xml:space="preserve">07.008.0010-1      </t>
  </si>
  <si>
    <t xml:space="preserve">ARGAMASSA DE CIMENTO,CAL,SAIBRO E AREIA,NO TRACO 1:2:4:4,PREPARO MECANICO  </t>
  </si>
  <si>
    <t>CG0053</t>
  </si>
  <si>
    <t xml:space="preserve">07.009.0010-1      </t>
  </si>
  <si>
    <t xml:space="preserve">ARGAMASSA DE CIMENTO E AREOLA PARA EMBOCO,NO TRACO 1:2,PREPARO MECANICO  </t>
  </si>
  <si>
    <t>CG0054</t>
  </si>
  <si>
    <t xml:space="preserve">07.009.0015-1      </t>
  </si>
  <si>
    <t xml:space="preserve">ARGAMASSA DE CIMENTO E AREOLA PARA EMBOCO,NO TRACO 1:4,PREPARO MECANICO  </t>
  </si>
  <si>
    <t>CG0055</t>
  </si>
  <si>
    <t xml:space="preserve">07.009.0020-1      </t>
  </si>
  <si>
    <t xml:space="preserve">ARGAMASSA DE CIMENTO E AREOLA PARA EMBOCO,NO TRACO 1:6,PREPARO MECANICO  </t>
  </si>
  <si>
    <t>CG0056</t>
  </si>
  <si>
    <t xml:space="preserve">07.030.0010-1      </t>
  </si>
  <si>
    <t xml:space="preserve">ENCHIMENTO DE AREIA,INCLUSIVE FORNECIMENTO DESTA,POR MEIO DE BOMBA  </t>
  </si>
  <si>
    <t>CG0064</t>
  </si>
  <si>
    <t xml:space="preserve">07.100.0040-1      </t>
  </si>
  <si>
    <t xml:space="preserve">INJECAO DE ARGAMASSA DE CIMENTO E AREIA,COM RESISTENCIA DE 20MPA,CONFORME ABNT NBR 6122,UTILIZANDO BOMBA DE ARGAMASSA COM UNIDADE MISTURADORA E BOMBEADORA ACOPLADAS,COM CAPACIDADEDE 900 A 4800L DE MISTURA SECA,DESTINADA A EXECUCAO DE FUNDACOES,INCLUSIVE O FORNECIMENTO DE MATERIAIS  </t>
  </si>
  <si>
    <t>CG0065</t>
  </si>
  <si>
    <t xml:space="preserve">07.150.0010-1      </t>
  </si>
  <si>
    <t xml:space="preserve">INJECAO PARA TRATAMENTO DE SOLO DE FUNDACAO COM RESINA EPOXICA OU OUTROS MATERIAIS QUIMICOS,EXCLUSIVE O FORNECIMENTO DOSMESMOS.CUSTO POR KG DE MATERIAL OU MISTURA  </t>
  </si>
  <si>
    <t>CG0066</t>
  </si>
  <si>
    <t xml:space="preserve">07.150.0020-1      </t>
  </si>
  <si>
    <t xml:space="preserve">APLICACAO DE RESINA EPOXICA EM COLAGEM DE PECAS DE CONCRETO,INCLUSIVE PREPARO DO LOCAL E EXCLUSIVE FORNECIMENTO DA RESINA.CUSTO POR KG DE RESINA UTILIZADA  </t>
  </si>
  <si>
    <t>CG0067</t>
  </si>
  <si>
    <t xml:space="preserve">07.160.0012-1      </t>
  </si>
  <si>
    <t xml:space="preserve">INJECAO DE RESINA EPOXICA EM FISSURAS DE CONCRETO ESTRUTURAL,INCLUSIVE PREPARO DO LOCAL,PERFURACAO E VEDACAO E O FORNECIMENTO DOS MATERIAIS A INJETAR  </t>
  </si>
  <si>
    <t>CG0068</t>
  </si>
  <si>
    <t xml:space="preserve">07.160.0020-1      </t>
  </si>
  <si>
    <t xml:space="preserve">APLICACAO DE RESINA EPOXICA EM COLAGEM DE PECAS DE CONCRETO,INCLUSIVE PREPARO DO LOCAL E FORNECIMENTO DE MATERIAL.CUSTOPOR KG DE RESINA UTILIZADA  </t>
  </si>
  <si>
    <t>CG0069</t>
  </si>
  <si>
    <t xml:space="preserve">07.170.0010-1      </t>
  </si>
  <si>
    <t xml:space="preserve">ARGAMASSA DE CIMENTO E AREIA,NO TRACO 1:3,COM ADICAO DE ADESIVO A BASE DE RESINA SINTETICA DE ALTA ADERENCIA  </t>
  </si>
  <si>
    <t>CG0070</t>
  </si>
  <si>
    <t xml:space="preserve">07.001.0160-1      </t>
  </si>
  <si>
    <t xml:space="preserve">ARGAMASSA DE CIMENTO,AREIA E VERMICULITA NO TRACO 1:2:5, PREPARO MANUAL  </t>
  </si>
  <si>
    <t>CG0071</t>
  </si>
  <si>
    <t xml:space="preserve">07.005.0025-1      </t>
  </si>
  <si>
    <t xml:space="preserve">ARGAMASSA DE CIMENTO,CAL HIDRATADA ADITIVADA E AREIA,NO TRACO 1:1:10  </t>
  </si>
  <si>
    <t>CG0072</t>
  </si>
  <si>
    <t xml:space="preserve">07.005.0030-1      </t>
  </si>
  <si>
    <t xml:space="preserve">ARGAMASSA DE CIMENTO,CAL HIDRATADA ADITIVADA E AREIA,NO TRACO 1:1:8  </t>
  </si>
  <si>
    <t>CG0073</t>
  </si>
  <si>
    <t xml:space="preserve">07.005.0035-1      </t>
  </si>
  <si>
    <t xml:space="preserve">ARGAMASSA DE CIMENTO,CAL HIDRATADA ADITIVADA E AREIA,NO TRACO 1:1:12  </t>
  </si>
  <si>
    <t>CG0074</t>
  </si>
  <si>
    <t xml:space="preserve">07.180.0010-1      </t>
  </si>
  <si>
    <t xml:space="preserve">ARGAMASSA DE CIMENTO E AREIA NO TRACO 1:2 COM ADICAO DE ADESIVO A BASE DE RESINA ACRILICA  </t>
  </si>
  <si>
    <t>CG0075</t>
  </si>
  <si>
    <t xml:space="preserve">07.050.0050-0      </t>
  </si>
  <si>
    <t xml:space="preserve">INJECAO DE CALDA DE CIMENTO,INCLUSIVE FORNECIMENTO DOS MATERIAIS  </t>
  </si>
  <si>
    <t>CG0076</t>
  </si>
  <si>
    <t xml:space="preserve">07.100.0050-0      </t>
  </si>
  <si>
    <t xml:space="preserve">INJECAO DE ARGAMASSA DE CIMENTO E AREIA NO TRACO 1:6,EM VOLUME,UTILIZANDO EQUIPAMENTO DE AR COMPRIMIDO,INCLUSIVE FORNECIMENTO DOS MATERIAIS  </t>
  </si>
  <si>
    <t>CG5001</t>
  </si>
  <si>
    <t xml:space="preserve">07.001.0010-B      </t>
  </si>
  <si>
    <t>CG5002</t>
  </si>
  <si>
    <t xml:space="preserve">07.001.0015-B      </t>
  </si>
  <si>
    <t>CG5003</t>
  </si>
  <si>
    <t xml:space="preserve">07.001.0020-B      </t>
  </si>
  <si>
    <t>CG5004</t>
  </si>
  <si>
    <t xml:space="preserve">07.001.0025-B      </t>
  </si>
  <si>
    <t>CG5005</t>
  </si>
  <si>
    <t xml:space="preserve">07.001.0030-B      </t>
  </si>
  <si>
    <t>CG5006</t>
  </si>
  <si>
    <t xml:space="preserve">07.001.0035-B      </t>
  </si>
  <si>
    <t>CG5007</t>
  </si>
  <si>
    <t xml:space="preserve">07.001.0040-B      </t>
  </si>
  <si>
    <t>CG5008</t>
  </si>
  <si>
    <t xml:space="preserve">07.001.0045-B      </t>
  </si>
  <si>
    <t>CG5009</t>
  </si>
  <si>
    <t xml:space="preserve">07.001.0050-B      </t>
  </si>
  <si>
    <t>CG5010</t>
  </si>
  <si>
    <t xml:space="preserve">07.001.0055-B      </t>
  </si>
  <si>
    <t>CG5011</t>
  </si>
  <si>
    <t xml:space="preserve">07.001.0060-B      </t>
  </si>
  <si>
    <t>CG5012</t>
  </si>
  <si>
    <t xml:space="preserve">07.001.0065-B      </t>
  </si>
  <si>
    <t>CG5013</t>
  </si>
  <si>
    <t xml:space="preserve">07.001.0070-B      </t>
  </si>
  <si>
    <t>CG5014</t>
  </si>
  <si>
    <t xml:space="preserve">07.001.0075-B      </t>
  </si>
  <si>
    <t>CG5015</t>
  </si>
  <si>
    <t xml:space="preserve">07.001.0080-B      </t>
  </si>
  <si>
    <t>CG5016</t>
  </si>
  <si>
    <t xml:space="preserve">07.001.0085-B      </t>
  </si>
  <si>
    <t>CG5017</t>
  </si>
  <si>
    <t xml:space="preserve">07.001.0090-B      </t>
  </si>
  <si>
    <t>CG5018</t>
  </si>
  <si>
    <t xml:space="preserve">07.001.0095-B      </t>
  </si>
  <si>
    <t>CG5019</t>
  </si>
  <si>
    <t xml:space="preserve">07.001.0100-B      </t>
  </si>
  <si>
    <t>CG5020</t>
  </si>
  <si>
    <t xml:space="preserve">07.001.0105-B      </t>
  </si>
  <si>
    <t>CG5021</t>
  </si>
  <si>
    <t xml:space="preserve">07.001.0110-B      </t>
  </si>
  <si>
    <t>CG5022</t>
  </si>
  <si>
    <t xml:space="preserve">07.001.0115-B      </t>
  </si>
  <si>
    <t>CG5023</t>
  </si>
  <si>
    <t xml:space="preserve">07.001.0120-B      </t>
  </si>
  <si>
    <t>CG5024</t>
  </si>
  <si>
    <t xml:space="preserve">07.001.0125-B      </t>
  </si>
  <si>
    <t>CG5025</t>
  </si>
  <si>
    <t xml:space="preserve">07.001.0130-B      </t>
  </si>
  <si>
    <t>CG5026</t>
  </si>
  <si>
    <t xml:space="preserve">07.001.0135-B      </t>
  </si>
  <si>
    <t>CG5027</t>
  </si>
  <si>
    <t xml:space="preserve">07.001.0140-B      </t>
  </si>
  <si>
    <t>CG5028</t>
  </si>
  <si>
    <t xml:space="preserve">07.001.0145-B      </t>
  </si>
  <si>
    <t>CG5029</t>
  </si>
  <si>
    <t xml:space="preserve">07.001.0150-B      </t>
  </si>
  <si>
    <t>CG5030</t>
  </si>
  <si>
    <t xml:space="preserve">07.001.0155-B      </t>
  </si>
  <si>
    <t>CG5031</t>
  </si>
  <si>
    <t xml:space="preserve">07.002.0010-B      </t>
  </si>
  <si>
    <t>CG5032</t>
  </si>
  <si>
    <t xml:space="preserve">07.002.0015-B      </t>
  </si>
  <si>
    <t>CG5033</t>
  </si>
  <si>
    <t xml:space="preserve">07.002.0020-B      </t>
  </si>
  <si>
    <t>CG5034</t>
  </si>
  <si>
    <t xml:space="preserve">07.002.0025-B      </t>
  </si>
  <si>
    <t>CG5035</t>
  </si>
  <si>
    <t xml:space="preserve">07.002.0030-B      </t>
  </si>
  <si>
    <t>CG5036</t>
  </si>
  <si>
    <t xml:space="preserve">07.002.0035-B      </t>
  </si>
  <si>
    <t>CG5037</t>
  </si>
  <si>
    <t xml:space="preserve">07.002.0040-B      </t>
  </si>
  <si>
    <t>CG5038</t>
  </si>
  <si>
    <t xml:space="preserve">07.002.0045-B      </t>
  </si>
  <si>
    <t>CG5039</t>
  </si>
  <si>
    <t xml:space="preserve">07.003.0010-B      </t>
  </si>
  <si>
    <t>CG5040</t>
  </si>
  <si>
    <t xml:space="preserve">07.003.0015-B      </t>
  </si>
  <si>
    <t>CG5041</t>
  </si>
  <si>
    <t xml:space="preserve">07.005.0010-B      </t>
  </si>
  <si>
    <t>CG5042</t>
  </si>
  <si>
    <t xml:space="preserve">07.005.0015-B      </t>
  </si>
  <si>
    <t>CG5043</t>
  </si>
  <si>
    <t xml:space="preserve">07.005.0020-B      </t>
  </si>
  <si>
    <t>CG5044</t>
  </si>
  <si>
    <t xml:space="preserve">07.006.0010-B      </t>
  </si>
  <si>
    <t>CG5045</t>
  </si>
  <si>
    <t xml:space="preserve">07.006.0015-B      </t>
  </si>
  <si>
    <t>CG5046</t>
  </si>
  <si>
    <t xml:space="preserve">07.006.0020-B      </t>
  </si>
  <si>
    <t>CG5047</t>
  </si>
  <si>
    <t xml:space="preserve">07.006.0025-B      </t>
  </si>
  <si>
    <t>CG5048</t>
  </si>
  <si>
    <t xml:space="preserve">07.007.0010-B      </t>
  </si>
  <si>
    <t>CG5049</t>
  </si>
  <si>
    <t xml:space="preserve">07.007.0015-B      </t>
  </si>
  <si>
    <t>CG5050</t>
  </si>
  <si>
    <t xml:space="preserve">07.007.0020-B      </t>
  </si>
  <si>
    <t>CG5051</t>
  </si>
  <si>
    <t xml:space="preserve">07.007.0025-B      </t>
  </si>
  <si>
    <t>CG5052</t>
  </si>
  <si>
    <t xml:space="preserve">07.008.0010-B      </t>
  </si>
  <si>
    <t>CG5053</t>
  </si>
  <si>
    <t xml:space="preserve">07.009.0010-B      </t>
  </si>
  <si>
    <t>CG5054</t>
  </si>
  <si>
    <t xml:space="preserve">07.009.0015-B      </t>
  </si>
  <si>
    <t>CG5055</t>
  </si>
  <si>
    <t xml:space="preserve">07.009.0020-B      </t>
  </si>
  <si>
    <t>CG5056</t>
  </si>
  <si>
    <t xml:space="preserve">07.030.0010-B      </t>
  </si>
  <si>
    <t>CG5064</t>
  </si>
  <si>
    <t xml:space="preserve">07.100.0040-B      </t>
  </si>
  <si>
    <t>CG5065</t>
  </si>
  <si>
    <t xml:space="preserve">07.150.0010-B      </t>
  </si>
  <si>
    <t>CG5066</t>
  </si>
  <si>
    <t xml:space="preserve">07.150.0020-B      </t>
  </si>
  <si>
    <t>CG5067</t>
  </si>
  <si>
    <t xml:space="preserve">07.160.0012-B      </t>
  </si>
  <si>
    <t>CG5068</t>
  </si>
  <si>
    <t xml:space="preserve">07.160.0020-B      </t>
  </si>
  <si>
    <t>CG5069</t>
  </si>
  <si>
    <t xml:space="preserve">07.170.0010-B      </t>
  </si>
  <si>
    <t>CG5070</t>
  </si>
  <si>
    <t xml:space="preserve">07.001.0160-B      </t>
  </si>
  <si>
    <t>CG5071</t>
  </si>
  <si>
    <t xml:space="preserve">07.005.0025-B      </t>
  </si>
  <si>
    <t>CG5072</t>
  </si>
  <si>
    <t xml:space="preserve">07.005.0030-B      </t>
  </si>
  <si>
    <t>CG5073</t>
  </si>
  <si>
    <t xml:space="preserve">07.005.0035-B      </t>
  </si>
  <si>
    <t>CG5074</t>
  </si>
  <si>
    <t xml:space="preserve">07.180.0010-B      </t>
  </si>
  <si>
    <t>CG5075</t>
  </si>
  <si>
    <t xml:space="preserve">07.050.0050-A      </t>
  </si>
  <si>
    <t>CG5076</t>
  </si>
  <si>
    <t xml:space="preserve">07.100.0050-A      </t>
  </si>
  <si>
    <t>CH0001</t>
  </si>
  <si>
    <t xml:space="preserve">08.001.0001-0      </t>
  </si>
  <si>
    <t xml:space="preserve">BASE DE MACADAME SIMPLES,MEDIDA EM VOLUME DEPOIS DE COMPRIMIDO O MACADAME  </t>
  </si>
  <si>
    <t>CH0003</t>
  </si>
  <si>
    <t xml:space="preserve">08.001.0008-0      </t>
  </si>
  <si>
    <t xml:space="preserve">BASE DE BRITA CORRIDA,INCLUSIVE FORNECIMENTO DOS MATERIAIS,MEDIDA APOS A COMPACTACAO  </t>
  </si>
  <si>
    <t>CH0004</t>
  </si>
  <si>
    <t xml:space="preserve">08.002.0001-0      </t>
  </si>
  <si>
    <t xml:space="preserve">BASE DE MACADAME HIDRAULICO,DE ACORDO COM AS "INSTRUCOES PARA EXECUCAO",DO DER-RJ.O CUSTO INDENIZA AS OPERACOES DE EXECUCAO,INCLUSIVE FORNECIMENTO DOS MATERIAIS EMPREGADOS(BRITA,PO-DE-PEDRA E AGUA) E SE APLICA AO VOLUME EXECUTADO,MEDIDO APOS COMPACTACAO  </t>
  </si>
  <si>
    <t>CH0005</t>
  </si>
  <si>
    <t xml:space="preserve">08.003.0001-0      </t>
  </si>
  <si>
    <t xml:space="preserve">BASE OU SUB-BASE ESTABILIZADA GRANULOMETRICAMENTE,COM MISTURA DE 2 OU MAIS MATERIAIS,DE ACORDO COM AS "INSTRUCOES PARA EXECUCAO",DO DER-RJ,EXCLUSIVE ESCAVACAO E TRANSPORTE DOS MATERIAIS,INCLUSIVE O TRANSPORTE DA AGUA  </t>
  </si>
  <si>
    <t>CH0006</t>
  </si>
  <si>
    <t xml:space="preserve">08.003.0002-0      </t>
  </si>
  <si>
    <t xml:space="preserve">BASE OU SUB-BASE ESTABILIZADA SEM MISTURA DE MATERIAIS,DE ACORDO COM AS "INSTRUCOES PARA EXECUCAO",DO DER-RJ,EXCLUSIVE ESCAVACAO E TRANSPORTE DOS MATERIAIS,INCLUSIVE O TRANSPORTE DE AGUA  </t>
  </si>
  <si>
    <t>CH0007</t>
  </si>
  <si>
    <t xml:space="preserve">08.004.0001-0      </t>
  </si>
  <si>
    <t xml:space="preserve">BASE DE SOLO-CIMENTO EXECUTADO "IN LOCO".O CUSTO INDENIZA AS OPERACOES DE EXECUCAO NA PISTA,INCLUSIVE TRANSPORTE DA AGUAE SE APLICA AO VOLUME DE SOLO-CIMENTO EXECUTADO,MEDIDO APOSA COMPACTACAO,EXCLUSIVE ESCAVACAO,CIMENTO E TRANSPORTE DOSMATERIAIS  </t>
  </si>
  <si>
    <t>CH0008</t>
  </si>
  <si>
    <t xml:space="preserve">08.004.0002-0      </t>
  </si>
  <si>
    <t xml:space="preserve">BASE DE SOLO-CIMENTO,COM OS MATERIAIS MISTURADOS NA USINA.O CUSTO INDENIZA AS OPERACOES DE EXECUCAO NA USINA E NA PISTA,EXCLUSIVE O TRANSPORTE DO MATERIAL DA USINA PARA A PISTA  </t>
  </si>
  <si>
    <t>CH0009</t>
  </si>
  <si>
    <t xml:space="preserve">08.004.0003-0      </t>
  </si>
  <si>
    <t xml:space="preserve">BASE DE SOLO ESTABILIZADO(SOLO+BRITA),COM OS MATERIAIS MISTURADOS NA USINA.O CUSTO INDENIZA A EXECUCAO NA USINA E NA PISTA,E SE APLICA AO VOLUME MEDIDO APOS A COMPACTACAO,INCLUSIVETRANSPORT E DE AGUA, EXCLUSIVE ESCAVACAO, CARGA E TRANSPORTEDOS SOLOS UTILIZADOS E BRITA  </t>
  </si>
  <si>
    <t>CH0010</t>
  </si>
  <si>
    <t xml:space="preserve">08.005.0001-0      </t>
  </si>
  <si>
    <t xml:space="preserve">BASE DE MACADAME CIMENTADO DE MISTURA PREVIA(CONCRETO MAGRO),TRACO 1:15,DE ACORDO COM AS "INSTRUCOES PARA EXECUCAO",DO DER-RJ,INCLUSIVE TRANSPORTE PARA PISTA  </t>
  </si>
  <si>
    <t>CH0011</t>
  </si>
  <si>
    <t xml:space="preserve">08.005.0002-0      </t>
  </si>
  <si>
    <t xml:space="preserve">BASE DE MACADAME CIMENTADO DE MISTURA PREVIA(CONCRETO MAGRO),TRACO 1:19,DE ACORDO COM AS "INSTRUCOES PARA EXECUCAO",DO DER-RJ,INCLUSIVE TRANSPORTE PARA PISTA  </t>
  </si>
  <si>
    <t>CH0012</t>
  </si>
  <si>
    <t xml:space="preserve">08.005.0003-0      </t>
  </si>
  <si>
    <t xml:space="preserve">BASE DE MACADAME CIMENTADO DE MISTURA PREVIA(CONCRETO MAGRO),TRACO 1:24,DE ACORDO COM AS "INSTRUCOES PARA EXECUCAO",DO DER-RJ,INCLUSIVE TRANSPORTE PARA PISTA  </t>
  </si>
  <si>
    <t>CH0013</t>
  </si>
  <si>
    <t xml:space="preserve">08.009.0003-0      </t>
  </si>
  <si>
    <t xml:space="preserve">PAVIMENTACAO COM PARALELEPIPEDOS SOBRE COLCHAO DE PO-DE-PEDRA E REJUNTAMENTO COM ARGAMASSA DE CIMENTO E AREIA, NO TRACO1:3,INCLUSIVE FORNECIMENTO DE TODOS OS MATERIAIS  </t>
  </si>
  <si>
    <t>CH0014</t>
  </si>
  <si>
    <t xml:space="preserve">08.009.0005-0      </t>
  </si>
  <si>
    <t xml:space="preserve">PAVIMENTACAO COM PARALELEPIPEDOS SOBRE COLCHAO DE PO-DE-PEDRA E REJUNTAMENTO COM BETUME E CASCALHINHO,INCLUSIVE FORNECIMENTO DE TODOS OS MATERIAIS  </t>
  </si>
  <si>
    <t>CH0015</t>
  </si>
  <si>
    <t xml:space="preserve">08.009.0010-0      </t>
  </si>
  <si>
    <t xml:space="preserve">PAVIMENTACAO COM PARALELEPIPEDOS SOBRE COLCHAO DE AREIA E REJUNTAMENTO DO MESMO MATERIAL,INCLUSIVE FORNECIMENTO DE TODOSOS MATERIAIS  </t>
  </si>
  <si>
    <t>CH0016</t>
  </si>
  <si>
    <t xml:space="preserve">08.010.0001-0      </t>
  </si>
  <si>
    <t xml:space="preserve">PAVIMENTACAO COM PARALELEPIPEDOS SOBRE COLCHAO DE PO-DE-PEDRA,BASE DE 10CM DE CONCRETO MAGRO FCK=10MPA E REJUNTAMENTO COM BETUME E CASCALHINHO,INCLUSIVE O FORNECIMENTO DE TODOS OSMATERIAIS  </t>
  </si>
  <si>
    <t>CH0017</t>
  </si>
  <si>
    <t xml:space="preserve">08.010.0005-0      </t>
  </si>
  <si>
    <t xml:space="preserve">SARJETA-GUIA DE PARALELEPIPEDOS(1 FIADA),ASSENTE SOBRE BASE DE CONCRETO FCK=10MPA,INCLUSIVE ESTA,REJUNTAMENTO DE ARGAMASSA DE CIMENTO E AREIA(TRACO 1:3),PARA PAVIMENTACAO BETUMINOSA  </t>
  </si>
  <si>
    <t>CH0018</t>
  </si>
  <si>
    <t xml:space="preserve">08.011.0001-0      </t>
  </si>
  <si>
    <t xml:space="preserve">SARJETA DE PARALELEPIPEDOS(3 FIADAS),ASSENTE SOBRE COLCHAO DE PO-DE-PEDRA,INCLUSIVE FORNECIMENTO DO PO-DE-PEDRA E BASE DE MACADAME HIDRAULICO,COM 15CM DE ESPESSURA E REJUNTAMENTO COM BETUME E CASCALHINHO  </t>
  </si>
  <si>
    <t>CH0019</t>
  </si>
  <si>
    <t xml:space="preserve">08.013.0005-0      </t>
  </si>
  <si>
    <t xml:space="preserve">TRAVESSAO OU TENTO DE GRANITO,FORNECIMENTO E ASSENTAMENTO COM REJUNTAMENTO DE ARGAMASSA DE CIMENTO E AREIA,NO TRACO 1:4  </t>
  </si>
  <si>
    <t>CH0020</t>
  </si>
  <si>
    <t xml:space="preserve">08.015.0002-0      </t>
  </si>
  <si>
    <t xml:space="preserve">REVESTIMENTO DO TIPO "TRATAMENTO SUPERFICIAL BETUMINOSO SIMPLES",DE ACORDO COM AS "INSTRUCOES PARA EXECUCAO",DO DER-RJ,INCLUSIVE TRANSPORTE DENTRO DO CANTEIRO  </t>
  </si>
  <si>
    <t>CH0021</t>
  </si>
  <si>
    <t xml:space="preserve">08.015.0003-0      </t>
  </si>
  <si>
    <t xml:space="preserve">REVESTIMENTO DO TIPO "TRATAMENTO SUPERFICIAL BETUMINOSO DUPLO" DE ACORDO COM AS "INSTRUCOES PARA EXECUCAO",DO DER-RJ,INCLUSIVE TRANSPORTE DENTRO DO CANTEIRO  </t>
  </si>
  <si>
    <t>CH0022</t>
  </si>
  <si>
    <t xml:space="preserve">08.015.0005-0      </t>
  </si>
  <si>
    <t xml:space="preserve">MACADAME BETUMINOSO DE PENETRACAO DIRETA,COM CAPA SELANTE,DE ACORDO COM AS "INSTRUCOES PARA EXECUCAO",DO DER-RJ.O CUSTOINDENIZA AS OPERACOES DE EXECUCAO,INCLUSIVE O FORNECIMENTO DOS MATERIAIS EMPREGADOS,MEDIDO O VOLUME APOS A COMPRESSAO  </t>
  </si>
  <si>
    <t>CH0023</t>
  </si>
  <si>
    <t xml:space="preserve">08.015.0008-0      </t>
  </si>
  <si>
    <t xml:space="preserve">PRE-MISTURA A FRIO,DE ACORDO COM AS "INSTRUCOES PARA EXECUCAO",DO DER-RJ.O CUSTO INDENIZA AS OPERACOES DE EXECUCAO,FORNECIMENTO DOS MATERIAIS EMPREGADOS,E APLICA-SE AO VOLUME EXECUTADO,MEDIDO APOS A COMPRESSAO,EXCLUSIVE TRANSPORTE DA USINAPARA A PISTA  </t>
  </si>
  <si>
    <t>CH0024</t>
  </si>
  <si>
    <t xml:space="preserve">08.015.0040-0      </t>
  </si>
  <si>
    <t xml:space="preserve">REVESTIMENTO DE CONCRETO BETUMINOSO USINADO A QUENTE,COM 8CM DE ESPESSURA,EXECUTADO EM 2 CAMADAS,SENDO A INFERIOR DE LIGACAO("BINDER"),COM 4CM DE ESPESSURA E A SUPERIOR DE ROLAMENTO,DE ACORDO COM AS "INSTRUCOES PARA EXECUCAO",DO DER-RJ,EXCLUSIVE TRANSPORTE DA USINA PARA A PISTA  </t>
  </si>
  <si>
    <t>CH0025</t>
  </si>
  <si>
    <t xml:space="preserve">08.015.0042-0      </t>
  </si>
  <si>
    <t xml:space="preserve">REVESTIMENTO DE CONCRETO BETUMINOSO USINADO A QUENTE,COM 10CM DE ESPESSURA,EXECUTADO EM 2 CAMADAS,SENDO A INFERIOR DE LIGACAO ("BINDER")COM 6CM DE ESPESSURA E A SUPERIOR DE ROLAMENTO,DE ACORDO COM AS "INSTRUCOES PARA EXECUCAO",DO DER-RJ,EXCLUSIVE TRANSPORTE DA USINA PARA A PISTA  </t>
  </si>
  <si>
    <t>CH0026</t>
  </si>
  <si>
    <t xml:space="preserve">08.015.0016-0      </t>
  </si>
  <si>
    <t xml:space="preserve">CAPA SELANTE COMPREENDENDO APLICACAO DE ASFALTO NA PROPORCAO DE 0,7 A 1,5L/M2,DISTRIBUICAO DE AGREGADO(5 A 15KG/M2)E COMPACTACAO COM ROLO LEVE  </t>
  </si>
  <si>
    <t>CH0089</t>
  </si>
  <si>
    <t xml:space="preserve">08.016.0001-0      </t>
  </si>
  <si>
    <t xml:space="preserve">AREIA-ASFALTO,A QUENTE,DE ACORDO COM AS "INSTRUCOES PARA EXECUCAO",DO DER-RJ.O CUSTO INDENIZA AS OPERACOES DE EXECUCAO,FORNECIMENTO E TRANSPORTE DOS MATERIAIS EMPREGADOS,E SE APLICA AO VOLUME EXECUTADO MEDIDO APOS A COMPRESSAO  </t>
  </si>
  <si>
    <t>CH0090</t>
  </si>
  <si>
    <t xml:space="preserve">08.016.0002-0      </t>
  </si>
  <si>
    <t xml:space="preserve">AREIA-ASFALTO,A FRIO,DE ACORDO COM AS "INSTRUCOES PARA EXECUCAO",DO DER-RJ.O CUSTO INDENIZA AS OPERACOES DE EXECUCAO,FORNECIMENTO E TRANSPORTE DOS MATERIAIS EMPREGADOS,E SE APLICAAO VOLUME EXECUTADO MEDIDO APOS A COMPRESSAO  </t>
  </si>
  <si>
    <t>CH0091</t>
  </si>
  <si>
    <t xml:space="preserve">08.017.0006-0      </t>
  </si>
  <si>
    <t xml:space="preserve">REVESTIMENTO EM PLACAS DE CONCRETO DOSADO RACIONALMENTE,DE 35MPA,DE ACORDO EM AS "INSTRUCOES PARA EXECUCAO" DO DER-RJ.OCUSTO INDENIZA AS OPERACOES DE EXECUCAO,FORNECIMENTO E TRANSPORTE DOS MATERIAIS EMPREGADOS,BEM COMO O TRANSPORTE DE AGUA,E SE APLICA AO VOLUME EXECUTADO  </t>
  </si>
  <si>
    <t>CH0092</t>
  </si>
  <si>
    <t xml:space="preserve">08.017.0010-0      </t>
  </si>
  <si>
    <t xml:space="preserve">REVESTIMENTO EM PLACAS DE CONCRETO IMPORTADO DE USINA DE 25MPA,DE ACORDO COM AS "INSTRUCOES PARA EXECUCAO",DO DER-RJ. OCUSTO INDENIZA AS OPERACOES DE EXECUCAO,FORNECIMENTO E TRANSPORTE DOS MATERIAIS EMPREGADOS,BEM COMO O TRANSPORTE DE AGUA,E SE APLICA AO VOLUME EXECUTADO  </t>
  </si>
  <si>
    <t>CH0093</t>
  </si>
  <si>
    <t xml:space="preserve">08.018.0001-0      </t>
  </si>
  <si>
    <t xml:space="preserve">REVESTIMENTO DE SAIBRO,EXECUTADO MECANICAMENTE,COMPRIMIDO EM CAMADA,EXCLUSIVE FORNECIMENTO DO SAIBRO,SENDO A CAMADA MEDIDA APOS A COMPACTACAO  </t>
  </si>
  <si>
    <t>CH0094</t>
  </si>
  <si>
    <t xml:space="preserve">08.019.0001-0      </t>
  </si>
  <si>
    <t xml:space="preserve">JUNTA LONGITUDINAL EM REVESTIMENTO DE PLACA DE CONCRETO DO TIPO ENCAIXE(MACHO E FEMEA),EXCLUSIVE BARRAS DE LIGACAO(LIGADORES)  </t>
  </si>
  <si>
    <t>CH0095</t>
  </si>
  <si>
    <t xml:space="preserve">08.019.0002-0      </t>
  </si>
  <si>
    <t xml:space="preserve">JUNTA DE RETRACAO EM REVESTIMENTO DE PLACAS DE CONCRETO,EXCLUSIVE BARRA DE LIGACAO(LIGADORES)  </t>
  </si>
  <si>
    <t>CH0096</t>
  </si>
  <si>
    <t xml:space="preserve">08.019.0003-0      </t>
  </si>
  <si>
    <t xml:space="preserve">JUNTA DE CONSTRUCAO EM REVESTIMENTO DE PLACA DE CONCRETO,DE MACHO E FEMEA,EXCLUSIVE PASSADORES  </t>
  </si>
  <si>
    <t>CH0097</t>
  </si>
  <si>
    <t xml:space="preserve">08.019.0004-0      </t>
  </si>
  <si>
    <t xml:space="preserve">JUNTA LONGITUDINAL DE LIGACAO ENTRE SARJETAS E PLACAS DE REVESTIMENTO DE CONCRETO,INCLUSIVE LIGADORES  </t>
  </si>
  <si>
    <t>CH0099</t>
  </si>
  <si>
    <t xml:space="preserve">08.020.0008-0      </t>
  </si>
  <si>
    <t xml:space="preserve">PAVIMENTACAO INTERTRAVADA DE LAJOTAS DE CONCRETO,PRE-FABRICADAS,COR NATURAL,COM ESPESSURA DE 6CM,RESISTENCIA A COMPRESSAO DE 35MPA,CONFORME ABNT NBR 15953,EXCLUSIVE O PREPARO DO SUBLEITO E BASE  </t>
  </si>
  <si>
    <t>CH0100</t>
  </si>
  <si>
    <t xml:space="preserve">08.020.0010-0      </t>
  </si>
  <si>
    <t xml:space="preserve">PAVIMENTACAO INTERTRAVADA DE LAJOTAS DE CONCRETO,PRE-FABRICADAS,COR NATURAL,COM ESPESSURA DE 8CM,RESISTENCIA A COMPRESSAO DE 35MPA,CONFORME ABNT NBR 15953,EXCLUSIVE O PREPARO DO SUBLEITO E BASE  </t>
  </si>
  <si>
    <t>CH0101</t>
  </si>
  <si>
    <t xml:space="preserve">08.020.0012-0      </t>
  </si>
  <si>
    <t xml:space="preserve">PAVIMENTACAO INTERTRAVADA DE LAJOTAS DE CONCRETO,PRE-FABRICADAS,COR NATURAL,COM ESPESSURA DE 10CM,RESISTENCIA A COMPRESSAO DE 35MPA,CONFORME ABNT NBR 15953,EXCLUSIVE O PREPARO DO SUBLEITO E BASE  </t>
  </si>
  <si>
    <t>CH0102</t>
  </si>
  <si>
    <t xml:space="preserve">08.021.0001-0      </t>
  </si>
  <si>
    <t xml:space="preserve">REGULARIZACAO DE SUBLEITO,DE ACORDO COM AS "INSTRUCOES PARA EXECUCAO",DO DER-RJ.O CUSTO INDENIZA AS OPERACOES DE EXECUCAO E TRANSPORTE DE AGUA E SE APLICA A AREA EFETIVAMENTE REGULARIZADA,EXCLUSIVE TRANSPORTE E ESCAVACAO DE CORRETIVOS  </t>
  </si>
  <si>
    <t>CH0103</t>
  </si>
  <si>
    <t xml:space="preserve">08.021.0002-0      </t>
  </si>
  <si>
    <t xml:space="preserve">REFORCO DE SUBLEITO,DE ACORDO COM AS "INSTRUCOES PARA EXECUCAO",DO DER-RJ,EXCLUSIVE ESCAVACAO,CARGA,TRANPORTE E FORNECIMENTO DOS MATERIAIS  </t>
  </si>
  <si>
    <t>CH0104</t>
  </si>
  <si>
    <t xml:space="preserve">08.021.0003-0      </t>
  </si>
  <si>
    <t xml:space="preserve">ATERRO,DE ACORDO COM AS "INSTRUCOES PARA EXECUCAO",DO DER-RJ,EXCLUSIVE ESCAVACAO,CARGA E TRANSPORTE DE MATERIAIS  </t>
  </si>
  <si>
    <t>CH0106</t>
  </si>
  <si>
    <t xml:space="preserve">08.024.0002-0      </t>
  </si>
  <si>
    <t xml:space="preserve">ESPALHAMENTO MANUAL DE CONCRETO ASFALTICO EM CAMADAS (SOMENTE MAO DE OBRA),CONSIDERADO NESTE ITEM: A)CONCRETO ASFALTICOJUNTO AO LOCAL DE APLICACAO  B)BASE JA PREPARADA  C)EXCLUIDOO FORNECIMENTO DO CONCRETO  </t>
  </si>
  <si>
    <t>CH0107</t>
  </si>
  <si>
    <t xml:space="preserve">08.026.0001-0      </t>
  </si>
  <si>
    <t xml:space="preserve">IMPRIMACAO DE BASE DE PAVIMENTACAO,DE ACORDO COM AS "INSTRUCOES PARA EXECUCAO",DO DER-RJ  </t>
  </si>
  <si>
    <t>CH0108</t>
  </si>
  <si>
    <t xml:space="preserve">08.026.0002-0      </t>
  </si>
  <si>
    <t xml:space="preserve">PINTURA DE LIGACAO,DE ACORDO COM AS "INSTRUCOES PARA EXECUCAO",DO DER-RJ  </t>
  </si>
  <si>
    <t>CH0109</t>
  </si>
  <si>
    <t xml:space="preserve">08.027.0035-0      </t>
  </si>
  <si>
    <t xml:space="preserve">MEIO-FIO RETO DE CONCRETO SIMPLES FCK=15MPA,MOLDADO NO LOCAL,TIPO DER-RJ,MEDINDO 0,15M NA BASE E COM ALTURA DE 0,45M,REJUNTAMENTO COM ARGAMASSA DE CIMENTO E AREIA,NO TRACO 1:3,5,COM FORNECIMENTO DE TODOS OS MATERIAIS,ESCAVACAO E REATERRO  </t>
  </si>
  <si>
    <t>CH0110</t>
  </si>
  <si>
    <t xml:space="preserve">08.027.0036-0      </t>
  </si>
  <si>
    <t xml:space="preserve">MEIO-FIO CURVO DE CONCRETO SIMPLES FCK=15MPA,MOLDADO NO LOCAL,TIPO DER-RJ,MEDINDO 0,15M NA BASE E COM ALTURA DE 0,45M,REJUNTAMENTO COM ARGAMASSA DE CIMENTO E AREIA,NO TRACO 1:3,5,COM FORNECIMENTO DE TODOS OS MATERIAIS,ESCAVACAO E REATERRO  </t>
  </si>
  <si>
    <t>CH0111</t>
  </si>
  <si>
    <t xml:space="preserve">08.027.0037-0      </t>
  </si>
  <si>
    <t xml:space="preserve">MEIO-FIO RETO DE CONCRETO SIMPLES FCK=15MPA,PRE-MOLDADO,TIPO DER-RJ,MEDINDO 0,15M NA BASE E COM ALTURA DE 0,45M,REJUNTAMENTO COM ARGAMASSA DE CIMENTO E AREIA,NO TRACO 1:3,5,COM FORNECIMENTO DE TODOS OS MATERIAIS,ESCAVACAO E REATERRO  </t>
  </si>
  <si>
    <t>CH0112</t>
  </si>
  <si>
    <t xml:space="preserve">08.027.0040-0      </t>
  </si>
  <si>
    <t xml:space="preserve">MEIO-FIO RETO DE CONCRETO SIMPLES FCK=15MPA,MOLDADO NO LOCAL,TIPO DER-RJ,MEDINDO 0,15M NA BASE E COM ALTURA DE 0,30M,REJUNTAMENTO COM ARGAMASSA DE CIMENTO E AREIA,NO TRACO 1:3,5,COM FORNECIMENTO DE TODOS OS MATERIAIS,ESCAVACAO E REATERRO  </t>
  </si>
  <si>
    <t>CH0113</t>
  </si>
  <si>
    <t xml:space="preserve">08.027.0041-0      </t>
  </si>
  <si>
    <t xml:space="preserve">MEIO-FIO CURVO DE CONCRETO SIMPLES FCK=15MPA,MOLDADO NO LOCAL,TIPO DER-RJ,MEDINDO 0,15M NA BASE E COM ALTURA DE 0,30M,REJUNTAMENTO COM ARGAMASSA DE CIMENTO E AREIA,NO TRACO 1:3,5,COM FORNECIMENTO DE TODOS OS MATERIAIS,ESCAVACAO E REATERRO  </t>
  </si>
  <si>
    <t>CH0114</t>
  </si>
  <si>
    <t xml:space="preserve">08.027.0042-0      </t>
  </si>
  <si>
    <t xml:space="preserve">MEIO-FIO RETO DE CONCRETO SIMPLES FCK=15MPA,PRE-MOLDADO,TIPO DER-RJ,MEDINDO 0,15M NA BASE E COM ALTURA DE 0,30M,REJUNTAMENTO COM ARGAMASSA DE CIMENTO E AREIA NO TRACO 1:3,5,COM FORNECIMENTO DE TODOS OS MATERIAIS,ESCAVACAO E REATERRO  </t>
  </si>
  <si>
    <t>CH0115</t>
  </si>
  <si>
    <t xml:space="preserve">08.027.0048-0      </t>
  </si>
  <si>
    <t xml:space="preserve">SARJETA E MEIO-FIO CONJUGADO RETO,DE CONCRETO SIMPLES FCK=15MPA,MOLDADO NO LOCAL,TIPO DER-RJ,MEDINDO 0,65M DE BASE E COMALTURA DE 0,30M,REJUNTAMENTO DE ARGAMASSA DE CIMENTO E AREIA,NO TRACO 1:3,5,COM FORNECIMENTO DE TODOS OS MATERIAIS  </t>
  </si>
  <si>
    <t>CH0116</t>
  </si>
  <si>
    <t xml:space="preserve">08.027.0051-0      </t>
  </si>
  <si>
    <t xml:space="preserve">SARJETA E MEIO-FIO CONJUGADO RETO,DE CONCRETO SIMPLES FCK=15MPA,PRE-MOLDADO,TIPO DER-RJ,MEDINDO 0,65M DE BASE E COM ALTURA DE 0,30M,REJUNTAMENTO DE ARGAMASSA DE CIMENTO E AREIA,NOTRACO 1:3,5,COM FORNECIMENTO DE TODOS OS MATERIAIS  </t>
  </si>
  <si>
    <t>CH0117</t>
  </si>
  <si>
    <t xml:space="preserve">08.027.0082-0      </t>
  </si>
  <si>
    <t xml:space="preserve">SARJETA E MEIO-FIO CONJUGADO RETO,DE CONCRETO SIMPLES FCK=15MPA,MOLDADO NO LOCAL,TIPO DER-RJ,MEDINDO 0,45M DE BASE E 0,30M DE ALTURA,REJUNTAMENTO COM ARGAMASSA DE CIMENTO E AREIA,NO TRACO 1:3,5,COM FORNECIMENTO DE TODOS OS MATERIAIS  </t>
  </si>
  <si>
    <t>CH0118</t>
  </si>
  <si>
    <t xml:space="preserve">08.027.0085-0      </t>
  </si>
  <si>
    <t xml:space="preserve">SARJETA E MEIO-FIO CONJUGADO RETO,DE CONCRETO SIMPLES FCK=15MPA,PRE-MOLDADO,TIPO DER-RJ,MEDINDO 0,45M DE BASE E 0,30M DEALTURA,REJUNTAMENTO COM ARGAMASSA DE CIMENTO E AREIA,NO TRACO 1:3,5,COM FORNECIMENTO DE TODOS OS MATERIAIS  </t>
  </si>
  <si>
    <t>CH0119</t>
  </si>
  <si>
    <t xml:space="preserve">06.015.0060-0      </t>
  </si>
  <si>
    <t xml:space="preserve">GRELHA E CAIXILHO DE CONCRETO ARMADO,SENDO AS DIMENSOES EXTERNAS DE 0,40X0,90M (GRELHA) E 1,10X0,54M (CAIXILHO).FORNECIMENTO E COLOCACAO  </t>
  </si>
  <si>
    <t>CH0120</t>
  </si>
  <si>
    <t xml:space="preserve">06.015.0061-0      </t>
  </si>
  <si>
    <t xml:space="preserve">GRELHA CAIXILHO DE CONCRETO ARMADO,SENDO AS DIMENSOES EXTERNAS DE 0,40X0,90M (GRELHA) E 1,10X0,54M (CAIXILHO).EXCLUSIVEFORMAS.FOR NECIMENTO E COLOCACAO  </t>
  </si>
  <si>
    <t>CH0121</t>
  </si>
  <si>
    <t xml:space="preserve">06.015.0070-0      </t>
  </si>
  <si>
    <t xml:space="preserve">GRELHA E CAIXILHO DE CONCRETO ARMADO,SENDO AS DIMENSOES EXTERNAS DE 0,30X0,90M(GRELHA) E 1,00X0,40M(CAIXILHO),PARA CAIXADE RALO,UTILIZANDO ARGAMASSA DE CIMENTO E AREIA,NO TRACO 1:4.FORNECIMENTO E COLOCACAO  </t>
  </si>
  <si>
    <t>CH0122</t>
  </si>
  <si>
    <t xml:space="preserve">08.031.0005-0      </t>
  </si>
  <si>
    <t xml:space="preserve">LOGRADOURO COM 9,00M DE LARGURA,COMPRENDENDO:A)SUBLEIT O COMPACTADO(H=30CM) B)BASE DE BRITA GRADUADA(H=20CM) C)IMPRIMACAO D)CAPA ASFALTICA(H=5CM) E)MEIOS-FIOS DE CONCRETO SIMPLES F)GALERIA NOS PASSEIOS(DIAMETRO=50CM) G)CAIXAS DE RALO DE AMBOS OS LADOS A CADA 30,00M  </t>
  </si>
  <si>
    <t>CH0123</t>
  </si>
  <si>
    <t xml:space="preserve">08.031.0006-0      </t>
  </si>
  <si>
    <t xml:space="preserve">LOGRADOURO COM 9,00M DE LARGURA,COMPREENDENDO:A)SUBLEI TO COMPACTADO(H=30CM) B)BASE DE BRITA CORRIDA(H=20CM) C)PAVIMENTACAO DE PARALELEPIPEDOS SOBRE COLCHAO DE AREIA COM REJUNTAMENTO DE BETUME D)MEIOS-FIOS DE CONCRETO SIMPLES E)GALERIA NOS PASSEIOS(DIAMETRO=50CM) F)CAIXAS DE RALO DE AMBOS OS LADOS ACADA 30,00M  </t>
  </si>
  <si>
    <t>CH0124</t>
  </si>
  <si>
    <t xml:space="preserve">08.031.0007-0      </t>
  </si>
  <si>
    <t xml:space="preserve">LOGRADOURO COM 9,00M DE LARGURA,COMPREENDENDO:A)SUBLEI TO COMPACTADO(H=30CM) B)BASE DE BRITA CORRIDA(H=10CM) C)PAVIMENTACAO DE PARALELEPIPEDOS ASSENTES EM COLCHAO DE PO-DE-PEDRA,COMREJUNTAMENTO DE BETUME E CASCALHINHO D)MEIOS-FIOS DE CONCRETO SIMPLES E)GALERIA NOS PASSEIOS(DIAMETRO=50CM) F)CAIXAS DERALO DE AMBOS OS LADOS A CADA 30,00M  </t>
  </si>
  <si>
    <t>CH0125</t>
  </si>
  <si>
    <t xml:space="preserve">08.019.0009-0      </t>
  </si>
  <si>
    <t xml:space="preserve">JUNTA DE RETRACAO,SERRADA COM DISCO DE DIAMANTE,PARA PAVIMENTOS DE PLACAS DE CONCRETO,COM 5CM DE PROFUNDIDADE  </t>
  </si>
  <si>
    <t>CH0126</t>
  </si>
  <si>
    <t xml:space="preserve">08.034.0001-0      </t>
  </si>
  <si>
    <t xml:space="preserve">GUARDA-CORPO DE CONCRETO ARMADO EM LANCES DE 3,00M DE COMPRIMENTO E 60CM DE ALTURA,CONSTANDO DE UM CORRIMAO DE 10X15CM,FEITO COM FORMA DE CHAPA DE MADEIRA,PLASTIFICADA,COM ESPESSURA DE 17MM,APOIADO EM 4 COLUNAS,COM FORMA PERDIDA DE TUBO DEPVC RIGIDO DE 100MM  </t>
  </si>
  <si>
    <t>CH0127</t>
  </si>
  <si>
    <t xml:space="preserve">08.034.0005-0      </t>
  </si>
  <si>
    <t xml:space="preserve">GUARDA-RODAS DE CONCRETO ARMADO,CONFORME PROJETO DA PREFEITURA-RJ,PARA VIADUTOS,MOLDADOS NO LOCAL,COMPREENDENDO VIGAS LONGITUDINAIS APOIADAS SOBRE MONTANTES  </t>
  </si>
  <si>
    <t>CH0128</t>
  </si>
  <si>
    <t xml:space="preserve">08.034.0010-0      </t>
  </si>
  <si>
    <t xml:space="preserve">GUARDA-RODAS DE CONCRETO ARMADO,CONFORME PROJETO DA PREFEITURA-RJ,CONSTANDO DE MONTANTES SUSTENTANDO VIGAS EM FORMA DE TRAPEZIO DE CANTOS ARREDONDADOS,COM SECAO DE 55CM DE LARGURAPOR 15CM,E 25CM DE FACES LATERAIS,INCLUSIVE ARMACAO  </t>
  </si>
  <si>
    <t>CH0129</t>
  </si>
  <si>
    <t xml:space="preserve">08.035.0001-0      </t>
  </si>
  <si>
    <t xml:space="preserve">CAMADA DE BLOQUEIO(COLCHAO)DE PO-DE-PEDRA,ESPALHADO E COMPRIMIDO MECANICAMENTE,MEDIDA APOS COMPACTACAO  </t>
  </si>
  <si>
    <t>CH0130</t>
  </si>
  <si>
    <t xml:space="preserve">08.036.0001-0      </t>
  </si>
  <si>
    <t xml:space="preserve">CAMADA DE BLOQUEIO(COLCHAO)DE AREIA,ESPALHADO E COMPRIMIDO MECANICAMENTE,MEDIDA APOS COMPACTACAO  </t>
  </si>
  <si>
    <t>CH0145</t>
  </si>
  <si>
    <t xml:space="preserve">08.040.0005-0      </t>
  </si>
  <si>
    <t xml:space="preserve">MEIO-FIO E SARJETA CONJUGADOS,DE CONCRETO USINADO 15MPA,MOLDADO "IN LOCO",ATRAVES DE MAQUINA ESPECIAL,MEDINDO EM TORNO DE 0,47M DE BASE E 0,30M DE ALTURA,ACABAMENTO COM ARGAMASSA DE CIMENTO E PO-DE-PEDRA,NO TRACO 1:3,COM FORNECIMENTO DOS MATERIAIS,EXCLUSIVE PREPARO DE BASE E TOPOGRAFIA  </t>
  </si>
  <si>
    <t>CH0146</t>
  </si>
  <si>
    <t xml:space="preserve">08.040.0010-0      </t>
  </si>
  <si>
    <t xml:space="preserve">MEIO-FIO E SARJETA CONJUGADOS,DE CONCRETO USINADO 15MPA,MOLDADO "IN LOCO",ATRAVES DE MAQUINA ESPECIAL,MEDINDO EM TORNO DE 0,35M DE BASE E 0,30M DE ALTURA,ACABAMENTO COM ARGAMASSA DE CIMENTO E PO-DE-PEDRA,NO TRACO 1:3,COM FORNECIMENTO DOS MATERIAIS,EXCLUSIVE PREPARO DE BASE E TOPOGRAFIA  </t>
  </si>
  <si>
    <t>CH0147</t>
  </si>
  <si>
    <t xml:space="preserve">08.040.0015-0      </t>
  </si>
  <si>
    <t xml:space="preserve">MEIO-FIO E SARJETA(LINHA D`AGUA),DE CONCRETO USINADO 15MPA,MOLDADO "IN LOCO",ATRAVES DE MAQUINA ESPECIAL,MEDINDO EM TORNO DE 0,30M DE BASE E 0,26M DE ALTURA,ACABAMENTO COM ARGAMASSA DE CIMENTO E PO-DE-PEDRA,NO TRACO 1:3,COM FORNECIMENTO DOSMATERIAIS,EXCLUSIVE PREPARO DE BASE E TOPOGRAFIA  </t>
  </si>
  <si>
    <t>CH0148</t>
  </si>
  <si>
    <t xml:space="preserve">08.040.0020-0      </t>
  </si>
  <si>
    <t xml:space="preserve">MEIO-FIO DE CONCRETO USINADO 15MPA,MOLDADO "IN LOCO",ATRAVES DE MAQUINA ESPECIAL,MEDINDO EM TORNO DE 0,17M DE BASE E 0,30M DE ALTURA,ACABAMENTO COM ARGAMASSA DE CIMENTO E PO-DE-PEDRA,NO TRACO 1:3,COM FORNECIMENTO DOS MATERIAIS,EXCLUSIVE PREPARO DE BASE E TOPOGRAFIA  </t>
  </si>
  <si>
    <t>CH0149</t>
  </si>
  <si>
    <t xml:space="preserve">08.040.0025-0      </t>
  </si>
  <si>
    <t xml:space="preserve">MEIO-FIO DE CONCRETO USINADO 15MPA,MOLDADO "IN LOCO",ATRAVES DE MAQUINA ESPECIAL,MEDINDO EM TORNO DE 0,15M DE BASE E 0,30M DE ALTURA,ACABAMENTO COM ARGAMASSA DE CIMENTO E PO-DE-PEDRA,NO TRACO 1:3,COM FORNECIMENTO DOS MATERIAIS,EXCLUSIVE PREPARO DE BASE E TOPOGRAFIA  </t>
  </si>
  <si>
    <t>CH0150</t>
  </si>
  <si>
    <t xml:space="preserve">08.040.0030-0      </t>
  </si>
  <si>
    <t xml:space="preserve">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  </t>
  </si>
  <si>
    <t>CH0151</t>
  </si>
  <si>
    <t xml:space="preserve">08.006.0003-0      </t>
  </si>
  <si>
    <t xml:space="preserve">ARRANCAMENTO E REASSENTAMENTO DE PARALELEPIPEDOS COM LIMPEZA DO BETUME ADERENTE SOBRE COLCHAO DE PO-DE-PEDRA,INCLUSIVE FORNECIMENTO DO PO-DE-PEDRA E REJUNTAMENTO COM BETUME E CASCALHINHO,EXCLUSIVE FORNECIMENTO DOS PARALELEPIPEDOS  </t>
  </si>
  <si>
    <t>CH0152</t>
  </si>
  <si>
    <t xml:space="preserve">08.006.0004-0      </t>
  </si>
  <si>
    <t xml:space="preserve">ASSENTAMENTO DE PARALELEPIPEDOS COM REAPROVEITAMENTO DOS PARALELEPIPEDOS E FORNECIMENTO DE PO-DE-PEDRA,E REJUNTAMENTO COM BETUME E CASCALHINHO  </t>
  </si>
  <si>
    <t>CH0153</t>
  </si>
  <si>
    <t xml:space="preserve">08.006.0010-0      </t>
  </si>
  <si>
    <t xml:space="preserve">REJUNTAMENTO DE PAVIMENTACAO DE PARALELEPIPEDOS COM BETUME E CASCALHINHO,EXCLUSIVE O FORNECIMENTO DO BETUME  </t>
  </si>
  <si>
    <t>CH0154</t>
  </si>
  <si>
    <t xml:space="preserve">08.006.0011-0      </t>
  </si>
  <si>
    <t xml:space="preserve">REJUNTAMENTO DE PAVIMENTACAO DE PARALELEPIPEDOS COM BETUME E CASCALHINHO,COM FORNECIMENTO DE TODOS OS MATERIAIS  </t>
  </si>
  <si>
    <t>CH0155</t>
  </si>
  <si>
    <t xml:space="preserve">08.007.0001-0      </t>
  </si>
  <si>
    <t xml:space="preserve">ARRANCAMENTO E REASSENTAMENTO DE PARALELEPIPEDOS COM LIMPEZA DO BETUME ADERENTE SOBRE COLCHAO DE PO-DE-PEDRA, INCLUSIVEFORNECIMENTO DO PO-DE-PEDRA E REJUNTAMENTO COM ARGAMASSA DECIMENTO E AREIA,NO TRACO 1:3,EXCLUSIVE FORNECIMENTO DOS PARALELEPIPEDOS  </t>
  </si>
  <si>
    <t>CH0156</t>
  </si>
  <si>
    <t xml:space="preserve">08.007.0002-0      </t>
  </si>
  <si>
    <t xml:space="preserve">ASSENTAMENTO DE PARALELEPIPEDOS COM REAPROVEITAMENTO DOS MESMOS E FORNECIMENTO DE PO-DE-PEDRA,E REJUNTAMENTO COM ARGAMASSA DE CIMENTO E AREIA,NO TRACO 1:3  </t>
  </si>
  <si>
    <t>CH0157</t>
  </si>
  <si>
    <t xml:space="preserve">08.008.0001-0      </t>
  </si>
  <si>
    <t xml:space="preserve">ARRANCAMENTO E REASSENTAMENTO DE PARALELEPIPEDOS COM LIMPEZA FO BETUME ADERENTE SOBRE COLCHAO DE PO-DE-PEDRA,INCLUSIVE FORNECIMENTO DO PO-DE-PEDRA,EXCLUSIVE REJUNTAMENTO E FORNECIMENTO DOS PARALELEPIPEDOS  </t>
  </si>
  <si>
    <t>CH0158</t>
  </si>
  <si>
    <t xml:space="preserve">08.008.0002-0      </t>
  </si>
  <si>
    <t xml:space="preserve">ASSENTAMENTO DE PARALELEPIPEDOS COM REAPROVEITAMENTO DOS MESMOS E FORNECIMENTO DO PO-DE-PEDRA,EXCLUSIVE REJUNTAMENTO  </t>
  </si>
  <si>
    <t>CH0159</t>
  </si>
  <si>
    <t xml:space="preserve">08.012.0001-0      </t>
  </si>
  <si>
    <t xml:space="preserve">LEVANTAMENTO E REASSENTAMENTO DE MEIO-FIO  </t>
  </si>
  <si>
    <t>CH0160</t>
  </si>
  <si>
    <t xml:space="preserve">08.012.0003-0      </t>
  </si>
  <si>
    <t xml:space="preserve">LEVANTAMENTO E REASSENTAMENTO DE TENTO OU TRAVESSAO  </t>
  </si>
  <si>
    <t>CH0161</t>
  </si>
  <si>
    <t xml:space="preserve">08.012.0004-0      </t>
  </si>
  <si>
    <t xml:space="preserve">REASSENTAMENTO DE MEIO-FIO  </t>
  </si>
  <si>
    <t>CH0162</t>
  </si>
  <si>
    <t xml:space="preserve">08.012.0005-0      </t>
  </si>
  <si>
    <t xml:space="preserve">REASSENTAMENTO DE TENTO OU TRAVESSAO  </t>
  </si>
  <si>
    <t>CH0164</t>
  </si>
  <si>
    <t xml:space="preserve">08.022.0002-0      </t>
  </si>
  <si>
    <t xml:space="preserve">REGULARIZACAO DE PAVIMENTACAO COM APROVEITAMENTO DO PAVIMENTO EXISTENTE,COM CAMADA DE CONCRETO BETUMINOSO,DE ACORDO COMAS "INSTRUCOES PARA EXECUCAO",DO DER-RJ  </t>
  </si>
  <si>
    <t>CH0165</t>
  </si>
  <si>
    <t xml:space="preserve">08.015.0018-0      </t>
  </si>
  <si>
    <t xml:space="preserve">REPOSICAO DE PAVIMENTACAO DE QUALQUER NATUREZA,EM CONCRETO ASFALTICO USINADO A QUENTE,SEM IMPRIMACAO OU PINTURA DE LIGACAO,EXECUTADO EM LOGRADOURO PUBLICO,ONDE FORAM EXECUTADAS OBRAS POR COMPANHIAS CONCESSIONARIAS,EXCLUSIVE O TRANSPORTE DAUSINA PARA A PISTA  </t>
  </si>
  <si>
    <t>CH0166</t>
  </si>
  <si>
    <t xml:space="preserve">08.038.0001-0      </t>
  </si>
  <si>
    <t xml:space="preserve">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  </t>
  </si>
  <si>
    <t>CH0167</t>
  </si>
  <si>
    <t xml:space="preserve">08.001.0002-1      </t>
  </si>
  <si>
    <t xml:space="preserve">BASE DE BRITA GRADUADA,INCLUSIVE FORNECIMENTO DOS MATERIAIS,MEDIDA APOS A COMPACTACAO  </t>
  </si>
  <si>
    <t>CH0168</t>
  </si>
  <si>
    <t xml:space="preserve">08.001.0004-0      </t>
  </si>
  <si>
    <t xml:space="preserve">BASE DE BRITA GRADUADA,COM ADICAO DE 3% DE CIMENTO,UTILIZANDO DISTRIBUIDORA DE AGREGADOS,MEDIDA APOS A COMPACTACAO,INCLUSIVE FORNECIMENTO DOS MATERIAS  </t>
  </si>
  <si>
    <t>CH0169</t>
  </si>
  <si>
    <t xml:space="preserve">08.001.0005-0      </t>
  </si>
  <si>
    <t xml:space="preserve">SUB-BASE DE PO-DE-PEDRA,INCLUSIVE ESPALHAMENTO,IRRIGACAO,COMPACT ACAO E FORNECIMENTO DO MATERIAL  </t>
  </si>
  <si>
    <t>CH0170</t>
  </si>
  <si>
    <t xml:space="preserve">08.001.0009-0      </t>
  </si>
  <si>
    <t xml:space="preserve">SUB-BASE DE BRITA CORRIDA,INCLUSIVE FORNECIMENTO DOS MATERIAIS,MEDIDA APOS A COMPACTACAO  </t>
  </si>
  <si>
    <t>CH0174</t>
  </si>
  <si>
    <t xml:space="preserve">08.003.0030-0      </t>
  </si>
  <si>
    <t xml:space="preserve">BASE DE AGREGADOS RECICLADOS DE RESIDUOS DE CONSTRUCAO CIVIL,INCLUSIVE FORNECIMENTO DOS MATERIAIS,MEDIDA APOS A COMPACTACAO  </t>
  </si>
  <si>
    <t>CH0175</t>
  </si>
  <si>
    <t xml:space="preserve">08.003.0035-0      </t>
  </si>
  <si>
    <t xml:space="preserve">SUB-BASE E REFORCO DE AGREGADOS RECICLADOS,DE RESIDUOS DA CONSTRUCAO CIVIL,INCLUSIVE FORNECIMENTO DOS MATERIAIS,MEDIDO APOS A COMPACTACAO  </t>
  </si>
  <si>
    <t>CH0176</t>
  </si>
  <si>
    <t xml:space="preserve">08.004.0008-0      </t>
  </si>
  <si>
    <t xml:space="preserve">BASE OU SUB-BASE DE SOLO-CAL,COM MISTURA EM USINA,EXCLUSIVE ESCAVACAO,TRANSPORTE DO SOLO E TRANSPORTE DA MISTURA,MAS INCLUINDO O FORNECIMENTO DA CAL,MEDIDO APOS A COMPACTACAO  </t>
  </si>
  <si>
    <t>CH0177</t>
  </si>
  <si>
    <t xml:space="preserve">08.006.0001-0      </t>
  </si>
  <si>
    <t xml:space="preserve">ARRANCAMENTO E REASSENTAMENTO DE PARALELEPIPEDOS COM LIMPEZA DE BETUME ADERENTE SOBRE COLCHAO DE AREIA,INCLUSIVE FORNECIMENTO DA AREIA E REJUNTAMENTO COM BETUME E CASCALHINHO,EXCLUSIVE FORNECIMENTO DOS PARALELEPIPEDOS  </t>
  </si>
  <si>
    <t>CH0178</t>
  </si>
  <si>
    <t xml:space="preserve">08.006.0005-0      </t>
  </si>
  <si>
    <t xml:space="preserve">ASSENTAMENTO DE PARALELEPIPEDOS COM REAPROVEITAMENTO DOS PARALELEPIPEDOS E FORNECIMENTO DE AREIA,E REJUNTAMENTO COM BETUME E CASCALHINHO  </t>
  </si>
  <si>
    <t>CH0179</t>
  </si>
  <si>
    <t xml:space="preserve">08.006.0006-0      </t>
  </si>
  <si>
    <t xml:space="preserve">REJUNTAMENTO DE PAVIMENTACAO DE PARALELEPIPEDOS COM AREIA,INCLUSIVE FORNECIMENTO DO MATERIAL  </t>
  </si>
  <si>
    <t>CH0180</t>
  </si>
  <si>
    <t xml:space="preserve">08.006.0015-0      </t>
  </si>
  <si>
    <t xml:space="preserve">REJUNTAMENTO DE ARTEFATO DE CONCRETO,COM ARGAMASSA DE CIMENTO E AREIA NO TRACO 1:3,COM FORNECIMENTO DE TODOS OS MATERIAIS  </t>
  </si>
  <si>
    <t>CH0181</t>
  </si>
  <si>
    <t xml:space="preserve">08.013.0010-0      </t>
  </si>
  <si>
    <t xml:space="preserve">MEIO-FIO EM GRANITO,COM SECAO DE(20X25)CM,FORMATO DE PARALELOGRAMO COM ANGULO DE 83º,SUPERFICIES SEM POLIMENTO COM CHANFRO DE 1CM NA PARTE SUPERIOR,EM UMA DAS FACES,FORNECIMENTO EASSENTAMENTO COM REJUNTAMENTO DE ARGAMASSA DE CIMENTO E AREIA NO TRACO 1:4  </t>
  </si>
  <si>
    <t>CH0182</t>
  </si>
  <si>
    <t xml:space="preserve">08.013.0015-0      </t>
  </si>
  <si>
    <t xml:space="preserve">MEIO-FIO RETO DE GRANITO,ALTURA DE 0,35CM,APICOADO COMUM,FORNECIMENTO E ASSENTAMENTO COM REJUNTAMENTO DE ARGAMASSA DE CIMENTO E AREIA NO TRACO 1:4  </t>
  </si>
  <si>
    <t>CH0184</t>
  </si>
  <si>
    <t xml:space="preserve">08.015.0004-0      </t>
  </si>
  <si>
    <t xml:space="preserve">REVESTIMENTO DO TIPO "TRATAMENTO SUPERFICIAL BETUMINOSO TRIPLO",DE ACORDO COM AS "INSTRUCOES PARA EXECUCAO",DO DER-RJ,INCLUSIVE TRANSPORTE DENTRO DO CANTEIRO  </t>
  </si>
  <si>
    <t>CH0185</t>
  </si>
  <si>
    <t xml:space="preserve">08.015.0020-0      </t>
  </si>
  <si>
    <t xml:space="preserve">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  </t>
  </si>
  <si>
    <t>CH0186</t>
  </si>
  <si>
    <t xml:space="preserve">08.015.0022-0      </t>
  </si>
  <si>
    <t xml:space="preserve">SELAGEM DE TRINCA EM PAVIMENTO RIGIDO OU FLEXIVEL,INCLUSIVE FRESAGEM DA TRINCA,LIMPEZA COM JATO DE AR COMPRIMIDO E SELAGEM COM EMULSAO RR-1C  </t>
  </si>
  <si>
    <t>CH0187</t>
  </si>
  <si>
    <t xml:space="preserve">08.015.0025-0      </t>
  </si>
  <si>
    <t xml:space="preserve">MICRORREVESTIMENTO ASFALTICO A FRIO,COM EMULSAO MODIFICADA COM POLIMERO (SBS) E FIBRAS,ESPESSURA DE 1CM,INCLUSIVE FORNECIMENTO DE TODOS OS MATERIAIS,CONFORME "INSTRUCOES PARA EXECUCAO" DO DER-RJ  </t>
  </si>
  <si>
    <t>CH0195</t>
  </si>
  <si>
    <t xml:space="preserve">08.015.0083-0      </t>
  </si>
  <si>
    <t xml:space="preserve">PAVIMENTACAO COM CAMADA DE ROLAMENTO DE SMA("BRITA MASTIQUE ASFALTO"),ESPESSURA DE 3,4CM,NIVELAMENTO ELETRONICO,INCLUSIVE FORNECIMENTO DOS MATERIAIS E JUNTA TIPO "INFRA-RED"  </t>
  </si>
  <si>
    <t>CH0196</t>
  </si>
  <si>
    <t xml:space="preserve">08.015.0084-0      </t>
  </si>
  <si>
    <t xml:space="preserve">PAVIMENTACAO COM CAMADA DE ROLAMENTO DE SMA("BRITA MASTIQUE ASFALTO"),ESPESSURA DE 4CM,NIVELAMENTO ELETRONICO,INCLUSIVEFORNECIMEN TO DOS MATERIAIS E JUNTA TIPO "INFRA-RED"  </t>
  </si>
  <si>
    <t>CH0197</t>
  </si>
  <si>
    <t xml:space="preserve">08.015.0085-0      </t>
  </si>
  <si>
    <t xml:space="preserve">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  </t>
  </si>
  <si>
    <t>CH0198</t>
  </si>
  <si>
    <t xml:space="preserve">08.015.0086-0      </t>
  </si>
  <si>
    <t xml:space="preserve">EXECUCAO DE MEMBRANA DE ABSORCAO DE ESFORCOS(SAMI-R),INCLUSIVE FORNECIMENTO DOS MATERIAIS  </t>
  </si>
  <si>
    <t>CH0199</t>
  </si>
  <si>
    <t xml:space="preserve">08.015.0087-0      </t>
  </si>
  <si>
    <t xml:space="preserve">EXECUCAO DE MEMBRANA ABSORCAO DE ESFORCOS(SAMI-R),UTILIZANDO LIGANTE DE ASFALTO-BORRACHA,APLICADO A APROXIMADAMENTE 170°C,COM VISCOSIDADE DE 3500 CP E TAXA DE 2,8L/M2,EXCLUSIVE FORNECIMENTO DO LIGANTE  </t>
  </si>
  <si>
    <t>CH0200</t>
  </si>
  <si>
    <t xml:space="preserve">08.015.0088-0      </t>
  </si>
  <si>
    <t xml:space="preserve">EXECUCAO DE MEMBRANA DE ABSORCAO DE ESFORCOS(SAMI-R),UTILIZANDO BMB,APLICADO A APROXIMADAMENTE 170°C, COM VISCOSIDADE DE3500 CP E TAXA DE 2,8L/M2,INCLUSIVE FORNECIMENTO DOS MATERIAIS  </t>
  </si>
  <si>
    <t>CH0201</t>
  </si>
  <si>
    <t xml:space="preserve">08.015.0090-0      </t>
  </si>
  <si>
    <t xml:space="preserve">REVESTIMENTO DE CONCRETO ASFALTICO,COM POLIMERO,USINADO A QUENTE,COM 5CM DE ESPESSURA,EXECUTADO COM VIBROACABADORA COM CONTROLE ELETRONICO E MESA EXTENSIVA DE NO MINIMO 7M  </t>
  </si>
  <si>
    <t>CH0202</t>
  </si>
  <si>
    <t xml:space="preserve">08.015.0095-0      </t>
  </si>
  <si>
    <t xml:space="preserve">REVESTIMENTO DE CONCRETO ASFALTICO,COM POLIMERO,USINADO A QUENTE COM 7CM DE ESPESSURA,EXECUTADO COM VIBROACABADORA COM CONTROLE ELETRONICO E MESA EXTENSIVA DE NO MINIMO 7M  </t>
  </si>
  <si>
    <t>CH0203</t>
  </si>
  <si>
    <t xml:space="preserve">08.015.0096-0      </t>
  </si>
  <si>
    <t xml:space="preserve">LAMA ASFALTICA FINA DE RUPTURA CONTROLADA,COM FORNECIMENTO E TRANSPORTE DOS MATERIAIS,EXCLUSIVE EMULSAO  </t>
  </si>
  <si>
    <t>CH0204</t>
  </si>
  <si>
    <t xml:space="preserve">08.015.0097-0      </t>
  </si>
  <si>
    <t xml:space="preserve">LAMA ASFALTICA GROSSA DE RUPTURA CONTROLADA,COM FORNECIMENTO E TRANSPORTE DOS MATERIAIS,EXCLUSIVE EMULSAO  </t>
  </si>
  <si>
    <t>CH0205</t>
  </si>
  <si>
    <t xml:space="preserve">08.015.0098-0      </t>
  </si>
  <si>
    <t xml:space="preserve">REVESTIMENTO DE CONCRETO BETUMINOSO USINADO EM TEMPERATURA ABAIXO DE 140°C E COMPACTACAO ABAIXO DE 90°C(TEMPERATURA MORNA),ESPESSURA DE 4CM,UTILIZANDO AMIDA SINTETICA NA PROPORCAO3KG POR T DE CAP,MISTURA "IN SITU" EM USINA,INCLUSIVE FORNECIMENTO DOS MATERIAIS  </t>
  </si>
  <si>
    <t>CH0206</t>
  </si>
  <si>
    <t xml:space="preserve">08.015.0310-0      </t>
  </si>
  <si>
    <t xml:space="preserve">MISTURA BETUMINOSA TIPO "GAP GRADED",UTILIZANDO NO MINIMO 8,0% DE BMB,ESPALHAMENTO E COMPACTACAO,COM RESULTADO DE "GRIPTEST" (ASTM) MAIOR QUE 0,60,EXCLUSIVE FORNECIMENTO DOS MATERIAIS (LIGANTE E BRITA),USINAGEM E TRANSPORTE DA MASSA  </t>
  </si>
  <si>
    <t>CH0207</t>
  </si>
  <si>
    <t xml:space="preserve">08.015.0315-0      </t>
  </si>
  <si>
    <t xml:space="preserve">MISTURA BETUMINOSA TIPO "OPEN GRADED",UTILIZANDO NO MINIMO 9,5% DE BMB,ESPALHAMENTO E COMPACTACAO,COM RESULTADO DE "GRIPTES" (ASTM) MAIOR QUE 0,75 E RUIDO MENOR QUE 97DB,EXCLUSIVEFORNECIMENTO DOS MATERIAIS (LIGANTE E BRITA),USINAGEM E TRANSPORTE DA MASSA  </t>
  </si>
  <si>
    <t>CH0208</t>
  </si>
  <si>
    <t xml:space="preserve">08.015.0320-0      </t>
  </si>
  <si>
    <t xml:space="preserve">MISTURA BETUMINOSA TIPO "GAP GRADED",UTILIZANDO LIGANTE DE ASFALTO-BORRACHA E BRITA 1,ESPALHAMENTO E COMPACTACAO,COM RESULTADO DE "GRIP TEST" (ASTM) MAIOR QUE 0,60,EXCLUSIVE FORNECIMENTO DO LIGANTE,USINAGEM E TRANSPORTE DA MASSA  </t>
  </si>
  <si>
    <t>CH0209</t>
  </si>
  <si>
    <t xml:space="preserve">08.015.0325-0      </t>
  </si>
  <si>
    <t xml:space="preserve">MISTURA BETUMINOSA TIPO "OPEN GRADED",UTILIZANDO LIGANTE DE ASFALTO-BORRACHA E BRITA 1,ESPALHAMENTO E COMPACTACAO,COM RESULTADO DE "GRIP TEST" (ASTM) MAIOR QUE 0,75 E RUIDO MENOR QUE 97DB,EXCLUSIVE FORNECIMENTO DO LIGANTE,USINAGEM E TRANSPORTE DA MASSA  </t>
  </si>
  <si>
    <t>CH0210</t>
  </si>
  <si>
    <t xml:space="preserve">08.015.0350-0      </t>
  </si>
  <si>
    <t xml:space="preserve">MISTURA BETUMINOSA UTILIZANDO BMB,TIPO "OPEN GRADED" OU "GAP GRADED",CONSIDERANDO APENAS A USINAGEM  </t>
  </si>
  <si>
    <t>CH0211</t>
  </si>
  <si>
    <t xml:space="preserve">08.015.0360-0      </t>
  </si>
  <si>
    <t xml:space="preserve">PRODUCAO DE LIGANTE MODIFICADO DE ASFALTO-BORRACHA(BMB)"IN SITU" TIPO "FIELD BLEND",COM UTILIZACAO DE BORRACHA RECICLADACOMO POLIMERO,NA PROPORCAO DE 20% DE PO-DE-BORRACHA EM PESO,EM CONFORMIDADE COM ASTM 6114,ASTM D8 E COM A RESOLUCAO 19/2005 DE 11/7/2005 DA ANP  </t>
  </si>
  <si>
    <t>CH0213</t>
  </si>
  <si>
    <t xml:space="preserve">08.015.0363-0      </t>
  </si>
  <si>
    <t xml:space="preserve">PRODUCAO DE LIGANTE DE ASFALTO-BORRACHA (BMB) TIPO "FIELD BLEND",IMPORTADO,COM UTILIZACAO DE BORRACHA RECICLADA COMO POLIMERO,NA PROPORCAO DE 20% DE PO-DE-BORRACHA EM PESO,EM CONFORMIDADE COM ASTM 6114,ASTM D8 E COM A RESOLUCAO 19/2005 DE 11/7/2005 DA ANP  </t>
  </si>
  <si>
    <t>CH0214</t>
  </si>
  <si>
    <t xml:space="preserve">08.015.0400-0      </t>
  </si>
  <si>
    <t xml:space="preserve">RECICLAGEM DE PAVIMENTO(TECNICA DE ESPUMA DE ASFALTO),COM A ADICAO DE CAP 50/70,CIMENTO PORTLAND E AGUA E TODOS OS MATERIAIS NECESSARIOS,COM ATE 15CM DE ESPESSURA,CONSIDERANDO A EXECUCAO NO PERIODO DIURNO E EM MEIA PISTA.(VOLUME MEDIDO APOSA COMPACTACAO)  </t>
  </si>
  <si>
    <t>CH0215</t>
  </si>
  <si>
    <t xml:space="preserve">08.015.0410-0      </t>
  </si>
  <si>
    <t xml:space="preserve">SONORIZADOR DE CBUQ COM 8,00M DE LARGURA E 10,20M DE EXTENSAO FEITO EM FAIXA,INCLUSIVE MATERIAIS  </t>
  </si>
  <si>
    <t>CH0216</t>
  </si>
  <si>
    <t xml:space="preserve">08.017.0020-0      </t>
  </si>
  <si>
    <t xml:space="preserve">PAVIMENTO RIGIDO,P/CICLOVIA,C/8CM ESP.EM CONCR.ARGAMASSADO,15MPA,COLORI DO C/OXIDO FERRO VERMELHO SINTETICO,JUNTAS SERRADAS,LONA PLAST.POLIETILENO 0,20MM,CAMADA REGULARIZADORA PO-DE-PEDRA,COMPACTADA MECANICAMENTE,C/ACABAMENTO SUPERF.DESEMPENADO,CAMURCADO E VASSOURADO,CURA C/MANTA GEOTEXTIL,PROTECAO C/CUMEEIRA SARRAFO MADEIRA E LONA PLAST.EXCL.PREPARO TERRENO  </t>
  </si>
  <si>
    <t>CH0217</t>
  </si>
  <si>
    <t xml:space="preserve">08.018.0005-0      </t>
  </si>
  <si>
    <t xml:space="preserve">REVESTIMENTO DE SAIBRO,EXECUTADO MECANICAMENTE,COMPRIMIDO EM CAMADA,INCLUSIVE FORNECIMENTO DO SAIBRO,SENDO A CAMADA MEDIDA APOS A COMPACTACAO  </t>
  </si>
  <si>
    <t>CH0218</t>
  </si>
  <si>
    <t xml:space="preserve">08.018.0010-0      </t>
  </si>
  <si>
    <t xml:space="preserve">REVESTIMENTO DE SAIBRO,EXECUTADO MECANICAMENTE,COMPRIMIDO EM CAMADA,COM SAIBRO MELHORADO COM CIMENTO, SENDO A PROPORCAODE 5% EM VOLUME(72KG/M3)INCLUSIVE FORNECIMENTO E TRANSPORTEDOS MATERIAIS,SENDO A CAMADA MEDIDA APOS A COMPACTACAO  </t>
  </si>
  <si>
    <t>CH0219</t>
  </si>
  <si>
    <t xml:space="preserve">08.018.0020-0      </t>
  </si>
  <si>
    <t xml:space="preserve">REVESTIMENTO DE SAIBRO,EXECUTADO MANUALMENTE,COMPRIMIDO EM CAMADA,EXCLUSIVE O FORNECIMENTO DO SAIBRO,SENDO A CAMADA MEDIDA APOS A COMPRESSAO  </t>
  </si>
  <si>
    <t>CH0220</t>
  </si>
  <si>
    <t xml:space="preserve">08.018.0023-0      </t>
  </si>
  <si>
    <t xml:space="preserve">REVESTIMENTO DE SAIBRO,EXECUTADO MANUALMENTE,COMPRIMIDO EM CAMADA,INCLUSIVE O FORNECIMENTO DO SAIBRO,SENDO A CAMADA MEDIDA APOS A COMPRESSAO  </t>
  </si>
  <si>
    <t>CH0222</t>
  </si>
  <si>
    <t xml:space="preserve">08.019.0010-0      </t>
  </si>
  <si>
    <t xml:space="preserve">LIMPEZA E PREENCHIMENTO DE JUNTA DE RETRACAO,COM ASFALTO DILUIDO CM-30,EXCLUSIVE CORTE,BARRAS DE LIGACAO E DE TRANSFERENCIA  </t>
  </si>
  <si>
    <t>CH0223</t>
  </si>
  <si>
    <t xml:space="preserve">08.020.0018-0      </t>
  </si>
  <si>
    <t xml:space="preserve">PAVIMENTACAO INTERTRAVADA DE LAJOTAS DE CONCRETO,PRE-FABRICADAS,COR NATURAL,COM ESPESSURA DE 10CM,RESISTENCIA A COMPRESSAO DE 50MPA,CONFORME ABNT NBR 15953,EXCLUSIVE O PREPARO DO SUBLEITO E BASE  </t>
  </si>
  <si>
    <t>CH0224</t>
  </si>
  <si>
    <t xml:space="preserve">08.020.0020-0      </t>
  </si>
  <si>
    <t xml:space="preserve">PAVIMENTACAO INTERTRAVADA DE LAJOTAS DE CONCRETO,PRE-FABRICADAS,COLORI DO,COM ESPESSURA DE 6CM,RESISTENCIA A COMPRESSAO DE 35MPA,CONFORME ABNT NBR 15953,EXCLUSIVE O PREPARO DO SUBLEITO E BASE  </t>
  </si>
  <si>
    <t>CH0225</t>
  </si>
  <si>
    <t xml:space="preserve">08.020.0022-0      </t>
  </si>
  <si>
    <t xml:space="preserve">PAVIMENTACAO INTERTRAVADA DE LAJOTAS DE CONCRETO,PRE-FABRICADAS,COLORI DO,COM ESPESSURA DE 8CM,RESISTENCIA A COMPRESSAO DE 35MPA,CONFORME ABNT NBR 15953,EXCLUSIVE O PREPARO DO SUBLEITO E BASE  </t>
  </si>
  <si>
    <t>CH0226</t>
  </si>
  <si>
    <t xml:space="preserve">08.020.0024-0      </t>
  </si>
  <si>
    <t xml:space="preserve">PAVIMENTACAO INTERTRAVADA DE LAJOTAS DE CONCRETO,PRE-FABRICADAS,COLORI DO,COM ESPESSURA DE 10CM,RESISTENCIA A COMPRESSAODE 35MPA,CONFORME ABNT NBR 15953,EXCLUSIVE O PREPARO DO SUBLEITO E BASE  </t>
  </si>
  <si>
    <t>CH0227</t>
  </si>
  <si>
    <t xml:space="preserve">08.020.0030-0      </t>
  </si>
  <si>
    <t xml:space="preserve">ASSENTAMENTO DE ARTEFATO DE CONCRETO,SOBRE COLCHAO DE PO-DE-PEDRA,AREIA OU MATERIAL EQUIVALENTE,COM FORNECIMENTO DE TODOS OS MATERIAIS,EXCLUSIVE O ARTEFATO DE CONCRETO,INCLUSIVE REJUNTAMENTO  </t>
  </si>
  <si>
    <t>CH0228</t>
  </si>
  <si>
    <t xml:space="preserve">08.020.0035-0      </t>
  </si>
  <si>
    <t xml:space="preserve">REASSENTAMENTO DE ARTEFATO DE CONCRETO,COM REAPROVEITAMENTO DESTE,COM LIMPEZA DE REJUNTE ADERENTE,SOBRE COLCHAO DE PO-DE-PEDRA,AREIA OU MATERIAL EQUIVALENTE,INCLUSIVE FORNECIMENTODE TODOS OS MATERIAIS E REJUNTAMENTO COM BETUME E CASCALHINHO  </t>
  </si>
  <si>
    <t>CH0229</t>
  </si>
  <si>
    <t xml:space="preserve">08.020.0040-0      </t>
  </si>
  <si>
    <t xml:space="preserve">REASSENTAMENTO DE ARTEFATO DE CONCRETO,COM REAPROVEITAMENTO DESTE,COM LIMPEZA DA ARGAMASSA ADERENTE,SOBRE COLCHAO DE PO-DE-PEDRA,AREIA OU MATERIAL EQUIVALENTE E O FORNECIMENTO DETODOS OS MATERIAIS E REJUNTAMENTO COM ARGAMASSA  </t>
  </si>
  <si>
    <t>CH0231</t>
  </si>
  <si>
    <t xml:space="preserve">08.026.0010-0      </t>
  </si>
  <si>
    <t xml:space="preserve">PINTURA DE LIGACAO COM ADICAO DE POLIMERO,DE ACORDO COM AS "INSTRUCOES PARA EXECUCAO" DO DER-RJ  </t>
  </si>
  <si>
    <t>CH0234</t>
  </si>
  <si>
    <t xml:space="preserve">08.027.0045-0      </t>
  </si>
  <si>
    <t xml:space="preserve">SARJETA E MEIO FIO CONJUGADO CURVO,DE CONCRETO SIMPLES FCK= 15MPA,MOLDADO NO LOCAL,TIPO DER-RJ,MEDINDO 0,65M DE BASE E COM ALTURA DE 0,30M,REJUNTAMENTO DE ARGAMASSA DE CIMENTO E AREIA,NO TRACO 1:3,5,COM FORNECIMENTO DE TODOS OS MATERIAIS  </t>
  </si>
  <si>
    <t>CH0235</t>
  </si>
  <si>
    <t xml:space="preserve">08.027.0054-0      </t>
  </si>
  <si>
    <t xml:space="preserve">SARJETA E MEIO-FIO CONJUGADO CURVO,DE CONCRETO SIMPLES FCK= 15MPA,PRE-MOLDADO,TIPO DER-RJ,MEDINDO 0,65M DE BASE E COM ALTURA DE 0,30M,REJUNTAMENTO DE ARGAMASSA DE CIMENTO E AREIA,NO TRACO 1:3,5,COM FORNECIMENTO DE TODOS OS MATERIAIS  </t>
  </si>
  <si>
    <t>CH0236</t>
  </si>
  <si>
    <t xml:space="preserve">08.027.0057-0      </t>
  </si>
  <si>
    <t xml:space="preserve">SARJETA E MEIO-FIO CONJUGADO CURVO,DE CONCRETO SIMPLES FCK= 35MPA,MOLDADO NO LOCAL,TIPO DER-RJ,MEDINDO 0,65M DE BASE E COM ALTURA DE 0,30M,REJUNTAMENTO DE ARGAMASSA DE CIMENTO E AREIA,NO TRACO 1:3,5,COM FORNECIMENTO DE TODOS OS MATERIAIS  </t>
  </si>
  <si>
    <t>CH0237</t>
  </si>
  <si>
    <t xml:space="preserve">08.027.0060-0      </t>
  </si>
  <si>
    <t xml:space="preserve">SARJETA E MEIO-FIO CONJUGADO RETO,DE CONCRETO SIMPLES FCK=35MPA,MOLDADO NO LOCAL,TIPO DER-RJ,MEDINDO 0,65M DE BASE E COMALTURA DE 0,30M,REJUNTAMENTO DE ARGAMASSA DE CIMENTO E AREIA,NO TRACO 1:3,5,COM FORNECIMENTO DE TODOS OS MATERIAIS  </t>
  </si>
  <si>
    <t>CH0238</t>
  </si>
  <si>
    <t xml:space="preserve">08.027.0063-0      </t>
  </si>
  <si>
    <t xml:space="preserve">SARJETA E MEIO-FIO CONJUGADO RETO,DE CONCRETO SIMPLES FCK=35MPA,PRE-MOLDADO,TIPO DER-RJ,MEDINDO 0,65M DE BASE E COM ALTURA DE 0,30M,REJUNTAMENTO DE ARGAMASSA DE CIMENTO E AREIA,NOTRACO 1:3,5,COM FORNECIMENTO DE TODOS OS MATERIAIS  </t>
  </si>
  <si>
    <t>CH0239</t>
  </si>
  <si>
    <t xml:space="preserve">08.027.0066-0      </t>
  </si>
  <si>
    <t xml:space="preserve">SARJETA E MEIO-FIO CONJUGADO CURVO,DE CONCRETO SIMPLES FCK= 35MPA,PRE-MOLDADO,TIPO DER-RJ,MEDINDO 0,65M DE BASE E COM ALTURA DE 0,30M,REJUNTAMENTO DE ARGAMASSA DE CIMENTO E AREIA,NO TRACO 1:3,5,COM FORNECIMENTO DE TODOS OS MATERIAIS  </t>
  </si>
  <si>
    <t>CH0240</t>
  </si>
  <si>
    <t xml:space="preserve">08.027.0069-0      </t>
  </si>
  <si>
    <t xml:space="preserve">SARJETA E MEIO-FIO CONJUGADO CURVO,DE CONCRETO SIMPLES COLORIDO FCK=35MPA,MOLDADO NO LOCAL,TIPO DER-RJ,MEDINDO 0,65M DEBASE E COM ALTURA DE 0,30M,REJUNTAMENTO DE ARGAMASSA DE CIMENTO E AREIA,NO TRACO 1:3,5, COM FORNECIMENTO DE TODOS OS MATERIAIS  </t>
  </si>
  <si>
    <t>CH0241</t>
  </si>
  <si>
    <t xml:space="preserve">08.027.0072-0      </t>
  </si>
  <si>
    <t xml:space="preserve">SARJETA E MEIO-FIO CONJUGADO RETO,DE CONCRETO SIMPLES COLORIDO FCK=35MPA,MOLDADO NO LOCAL,TIPO DER-RJ,MEDINDO 0,65M DEBASE E COM ALTURA DE 0,30M,REJUNTAMENTO DE ARGAMASSA DE CIMENTO E AREIA,NO TRACO 1:3,5,COM FORNECIMENTO DE TODOS OS MATERIAIS  </t>
  </si>
  <si>
    <t>CH0242</t>
  </si>
  <si>
    <t xml:space="preserve">08.027.0075-0      </t>
  </si>
  <si>
    <t xml:space="preserve">SARJETA E MEIO-FIO CONJUGADO RETO,DE CONCRETO SIMPLES COLORIDO FCK=35MPA,PRE-MOLDADO,TIPO DER-RJ,MEDINDO 0,65M DE BASE ECOM ALTURA DE 0,30M,REJUNTAMENTO DE ARGAMASSA DE CIMENTO EAREIA,NO TRACO 1:3,5,COM FORNECIMENTO DE TODOS OS MATERIAIS  </t>
  </si>
  <si>
    <t>CH0243</t>
  </si>
  <si>
    <t xml:space="preserve">08.027.0078-0      </t>
  </si>
  <si>
    <t xml:space="preserve">SARJETA E MEIO-FIO CONJUGADO CURVO,DE CONCRETO SIMPLES COLORIDO FCK=35MPA,PRE-MOLDADO,TIPO DER-RJ,MEDINDO 0,65M DE BASEE COM ALTURA DE 0,30M,REJUNTAMENTO DE ARGAMASSA DE CIMENTO EAREIA,NO TRACO 1:3,5,COM FORNECIMENTO DE TODOS OS MATERIAIS  </t>
  </si>
  <si>
    <t>CH0244</t>
  </si>
  <si>
    <t xml:space="preserve">08.027.0079-0      </t>
  </si>
  <si>
    <t xml:space="preserve">SARJETA E MEIO-FIO CONJUGADO CURVO,DE CONCRETO SIMPLES FCK =15MPA,MOLDADO NO LOCAL,TIPO DER-RJ,MEDINDO 0,45M DE BASE E0,30M DE ALTURA,REJUNTAMENTO COM ARGAMASSA DE CIMENTO E AREIA,NO TRACO 1:3,5,COM FORNECIMENTO DE TODOS OS MATERIAIS  </t>
  </si>
  <si>
    <t>CH0245</t>
  </si>
  <si>
    <t xml:space="preserve">08.027.0083-0      </t>
  </si>
  <si>
    <t xml:space="preserve">SARJETA E MEIO-FIO CONJUGADO CURVO,DE CONCRETO SIMPLES FCK= 15MPA,PRE-MOLDADO,TIPO DER-RJ,MEDINDO 0,45M DE BASE E 0,30MDE ALTURA,REJUNTAMENTO COM ARGAMASSA DE CIMENTO E AREIA,NO TRACO 1:3,5,COM FORNECIMENTO DE TODOS OS MATERIAIS  </t>
  </si>
  <si>
    <t>CH0246</t>
  </si>
  <si>
    <t xml:space="preserve">08.027.0088-0      </t>
  </si>
  <si>
    <t xml:space="preserve">SARJETA E MEIO-FIO CONJUGADO CURVO,DE CONCRETO SIMPLES FCK=35MPA,MOLDADO NO LOCAL,TIPO DER-RJ,MEDINDO 0,45M DE BASE E 0,30M DE ALTURA,REJUNTAMENTO COM ARGAMASSA DE CIMENTO E AREIA,NO TRACO 1:3,5,COM FORNECIMENTO DE TODOS OS MATERIAIS  </t>
  </si>
  <si>
    <t>CH0247</t>
  </si>
  <si>
    <t xml:space="preserve">08.027.0089-0      </t>
  </si>
  <si>
    <t xml:space="preserve">SARJETA E MEIO-FIO CONJUGADO RETO,DE CONCRETO SIMPLES FCK=35MPA,MOLDADO NO LOCAL,TIPO DER-RJ,MEDINDO 0,45M DE BASE E 0,30M DE ALTURA,REJUNTAMENTO COM ARGAMASSA DE CIMENTO E AREIA,NO TRACO 1:3,5,COM FORNECIMENTO DE TODOS OS MATERIAIS  </t>
  </si>
  <si>
    <t>CH0248</t>
  </si>
  <si>
    <t xml:space="preserve">08.027.0090-0      </t>
  </si>
  <si>
    <t xml:space="preserve">SARJETA E MEIO-FIO CONJUGADO CURVO,DE CONCRETO SIMPLES FCK= 35MPA,PRE-MOLDADO,TIPO DER-RJ,MEDINDO 0,45M DE BASE E 0,30MDE ALTURA,REJUNTAMENTO COM ARGAMASSA DE CIMENTO E AREIA,NO TRACO 1:3,5,COM FORNECIMENTO DE TODOS OS MATERIAIS  </t>
  </si>
  <si>
    <t>CH0249</t>
  </si>
  <si>
    <t xml:space="preserve">08.027.0095-0      </t>
  </si>
  <si>
    <t xml:space="preserve">SARJETA E MEIO-FIO CONJUGADO RETO,DE CONCRETO SIMPLES FCK=35MPA,PRE-MOLDADO,TIPO DER-RJ,MEDINDO 0,45M DE BASE E 0,30M DEALTURA,REJUNTAMENTO COM ARGAMASSA DE CIMENTO E AREIA,NO TRACO 1:3,5,COM FORNECIMENTO DE TODOS OS MATERIAIS  </t>
  </si>
  <si>
    <t>CH0250</t>
  </si>
  <si>
    <t xml:space="preserve">08.027.0096-0      </t>
  </si>
  <si>
    <t xml:space="preserve">SARJETA E MEIO-FIO CONJUGADO CURVO,DE CONCRETO SIMPLES COLORIDO FCK=35MPA,MOLDADO NO LOCAL,TIPO DER-RJ,MEDINDO 0,45M DEBASE E 0,30M DE ALTURA,REJUNTAMENTO COM ARGAMASSA DE CIMENTOE AREIA,NO TRACO 1:3,5,COM FORNECIMENTO DE TODOS OS MATERIAIS  </t>
  </si>
  <si>
    <t>CH0251</t>
  </si>
  <si>
    <t xml:space="preserve">08.027.0098-0      </t>
  </si>
  <si>
    <t xml:space="preserve">SARJETA E MEIO FIO CONJUGADO RETO,DE CONCRETO SIMPLES COLORIDO FCK=35MPA,MOLDADOS NO LOCAL,TIPO DER-RJ,MEDINDO 0,45M DEBASE E 0,30M DE ALTURA,REJUNTAMENTO COM ARGAMASSA DE CIMENTOE AREIA,NO TRACO 1:3,5,COM FORNECIMENTO DE TODOS OS MATERIAIS  </t>
  </si>
  <si>
    <t>CH0252</t>
  </si>
  <si>
    <t xml:space="preserve">08.027.0099-0      </t>
  </si>
  <si>
    <t xml:space="preserve">SARJETA E MEIO-FIO CONJUGADO CURVO,DE CONCRETO SIMPLES COLORIDO FCK=35MPA,PRE-MOLDADO,TIPO DER-RJ,MEDINDO 0,45M DE BASEE 0,30M DE ALTURA,REJUNTAMENTO COM ARGAMASSA DE CIMENTO E AREIA,NO TRACO 1:3,5,COM FORNECIMENTO DE TODOS OS MATERIAIS  </t>
  </si>
  <si>
    <t>CH0253</t>
  </si>
  <si>
    <t xml:space="preserve">08.027.0102-0      </t>
  </si>
  <si>
    <t xml:space="preserve">SARJETA E MEIO-FIO CONJUGADO RETO,DE CONCRETO SIMPLES COLORIDO FCK=35MPA,PRE-MOLDADO,TIPO DER-RJ,MEDINDO 0,45M DE BASE E0,30M DE ALTURA,REJUNTAMENTO COM ARGAMASSA DE CIMENTO E AREIA,NO TRACO 1:3,5,COM FORNECIMENTO DE TODOS OS MATERIAIS  </t>
  </si>
  <si>
    <t>CH0254</t>
  </si>
  <si>
    <t xml:space="preserve">08.028.0010-0      </t>
  </si>
  <si>
    <t xml:space="preserve">GUIA DE CONCRETO ARMADO,DESTINADO AO ENCUNHAMENTO DE PAVIMENTACAO EM PARALELOS,EM LOGRADOURO COM DECLIVIDADE DO GREIDE MAIOR QUE 18%,DE SECAO(0,15X0,40)M,ASSENTADO TRANSVERSALMENTEAO EIXO DA VIA.FORNECIMENTO E ASSENTAMENTO  </t>
  </si>
  <si>
    <t>CH0255</t>
  </si>
  <si>
    <t xml:space="preserve">08.028.0015-0      </t>
  </si>
  <si>
    <t xml:space="preserve">SARJETA-GUIA DE PARALELEPIPEDO(1 FIADA),ASSENTE SOBRE BASE DE CONCRETO(FCK=11MPA),INCLUSIVE ESTA,REJUNTAMENTO DE ARGAMASSA DE CIMENTO E AREIA(TRACO 1:3),PARA PAVIMENTACAO BETUMINOSA  </t>
  </si>
  <si>
    <t>CH0256</t>
  </si>
  <si>
    <t xml:space="preserve">08.034.0002-0      </t>
  </si>
  <si>
    <t xml:space="preserve">GUARDA-CORPO EM CONCRETO ARMADO,FCK=15MPA,ACO CA-50,FORMADO POR QUADROS RETANGULARES DE(1,90X0,50)M SUSTENTADOS POR 2 MONTANTES DE 0,85M DE ALTURA,INCLUSIVE FORNECIMENTO DE MATERIAIS E ELEMENTOS DE FIXACAO NA PONTE  </t>
  </si>
  <si>
    <t>CH0257</t>
  </si>
  <si>
    <t xml:space="preserve">08.034.0020-0      </t>
  </si>
  <si>
    <t xml:space="preserve">GUARDA-RODAS DE CONCRETO ARMADO,CONFECCIONADO C/CONCRETO PREPARADO EM USINA DOSADORA TIPO VERTICAL,DOSADO P/FCK=25MPA E8% DE MICROSSILICA E FORMA TRAPEZOIDAL,TIPO NEW JERSEY,C/15CM DE TOPO,38CM DE BASE E 90,50CM DE ALTURA,COMPREENDENDO MATMATERIAIS,LANCAMENTO,COLOC. NA FORMA E ADENSAMENTO MECANICO,ENGASTADO EM SOBRELAJE,EXCL.ESTA,INCL.ARMAD URA DE ENGASTE  </t>
  </si>
  <si>
    <t>CH0258</t>
  </si>
  <si>
    <t xml:space="preserve">08.034.0025-0      </t>
  </si>
  <si>
    <t xml:space="preserve">GUARDA-RODAS DE CONCRETO ARMADO,PREPARADO COM BETONEIRA,FORMA TRAPEZOIDAL,TIPO NEW JERSEY,COM 15CM DE TOPO,38CM DE BASEE 90,50CM DE ALTURA,COMPREENDENDO MATERIAIS,LANCAMENTO,COLOCACAO NA FORMA E ADENSAMENTO MECANICO,ENGASTADO EM SOBRELAJE,EXCLUSIVE ESTA,INCLUSIVE ARMADURA DE ENGASTE  </t>
  </si>
  <si>
    <t>CH0259</t>
  </si>
  <si>
    <t xml:space="preserve">08.035.0005-0      </t>
  </si>
  <si>
    <t xml:space="preserve">CAMADA DE BLOQUEIO(COLCHAO)DE PO-DE-PEDRA,ESPALHADO E COMPRIMIDO MANUALMENTE,MEDIDA APOS COMPACTACAO  </t>
  </si>
  <si>
    <t>CH0260</t>
  </si>
  <si>
    <t xml:space="preserve">08.036.0002-0      </t>
  </si>
  <si>
    <t xml:space="preserve">CAMADA DE BLOQUEIO (COLCHAO) DE AREIA,ESPALHADO E COMPRIMIDO MANUALMENTE,MEDIDA APOS COMPACTACAO  </t>
  </si>
  <si>
    <t>CH0273</t>
  </si>
  <si>
    <t xml:space="preserve">08.050.0001-0      </t>
  </si>
  <si>
    <t xml:space="preserve">PAVIMENTACAO COM BLOCOS VAZADOS DE CONCRETO,MEDINDO(50X50X10)CM,A SSENTES EM CAMADAS DE AREIA GROSSA DE 2CM,EXCLUSIVE PREPARO DE TERRENO.FORNECIMENTO E ASSENTAMENTO  </t>
  </si>
  <si>
    <t>CH0274</t>
  </si>
  <si>
    <t xml:space="preserve">08.050.0004-0      </t>
  </si>
  <si>
    <t xml:space="preserve">PAVIMENTACAO COM BLOCOS VAZADOS DE CONCRETO,MEDINDO(60X45X7,5)CM, ASSENTES EM CAMADAS DE AREIA GROSSA DE 2CM,EXCLUSIVE PREPARO DE TERRENO.FORNECIMENTO E ASSENTAMENTO  </t>
  </si>
  <si>
    <t>CH0275</t>
  </si>
  <si>
    <t xml:space="preserve">08.015.0060-0      </t>
  </si>
  <si>
    <t xml:space="preserve">REVESTIMENTO DE CONCRETO BETUMINOSO USINADO A QUENTE,EXECUTADO EM UMA CAMADA,DE ACORDO COM AS INSTRUCOES/ESPECIFICACOESDO CONTRATANTE,COMPREENDENDO PREPARO,ESPALHAMENTO E COMPACTACAO MECANICOS E OS MATERIAIS,EXCLUSIVE TRANSPORTE DA USINA PARA PISTA  </t>
  </si>
  <si>
    <t>CH0276</t>
  </si>
  <si>
    <t xml:space="preserve">08.015.0061-0      </t>
  </si>
  <si>
    <t xml:space="preserve">REVESTIMENTO DE CONCRETO BETUMINOSO USINADO A QUENTE,EXECUTADO EM UMA CAMADA,DE ACORDO COM AS INSTRUCOES/ESPECIFICACOESDO CONTRATANTE,COMPREENDENDO PREPARO,ESPALHAMENTO E COMPACTACAO MECANICOS,EXCLUSIVE OS MATERIAIS E O TRANSPORTE DA USINAPARA PISTA  </t>
  </si>
  <si>
    <t>CH0277</t>
  </si>
  <si>
    <t xml:space="preserve">08.015.0063-0      </t>
  </si>
  <si>
    <t xml:space="preserve">REVESTIMENTO DE CONCRETO BETUMINOSO USINADO A QUENTE,EXECUTADO EM UMA CAMADA,DE ACORDO COM AS INSTRUCOES/ESPECIFICACOESDO CONTRATANTE,COMPREENDENDO O PREPARO E OS METERIAIS,EXCLUSIVE ESPALHAMENTO,COMPACTACAO (VIDE FAMILIA 08.037) E O TRANSPORTE DA USINA PARA PISTA  </t>
  </si>
  <si>
    <t>CH0278</t>
  </si>
  <si>
    <t xml:space="preserve">08.015.0065-0      </t>
  </si>
  <si>
    <t xml:space="preserve">REVESTIMENTO DE CONCRETO BETUMINOSO USINADO A QUENTE,EXECUTADO EM UMA CAMADA,DE ACORDO COM AS INSTRUCOES/ESPECIFICACOESDO CONTRATANTE,EXCLUSIVE ESPALHAMENTO,COMPACTACAO (VIDE FAMILIA 08.037) E MATERIAIS,CONSIDERANDO SOMENTE O PREPARO  </t>
  </si>
  <si>
    <t>CH0279</t>
  </si>
  <si>
    <t xml:space="preserve">08.015.0067-0      </t>
  </si>
  <si>
    <t xml:space="preserve">REVESTIMENTO DE CONCRETO BETUMINOSO USINADO A QUENTE,IMPORTADO DE USINA,EXECUTADO EM UMA CAMADA,DE ACORDO COM AS INSTRUCOES/ESPECIFICACOES DO CONTRATANTE,COMPREENDENDO PREPARO,ESPALHAMENTO E COMPACATACAO MECANICOS E OS MATERIAIS,EXCLUSIVE TRANSPORTE DA USINA PARA PISTA  </t>
  </si>
  <si>
    <t>CH0280</t>
  </si>
  <si>
    <t xml:space="preserve">08.015.0068-0      </t>
  </si>
  <si>
    <t xml:space="preserve">REVESTIMENTO DE CONCRETO BETUMINOSO USINADO A QUENTE,IMPORTADO DE USINA,EXECUTADO EM UMA CAMADA,DE ACORDO COM AS INSTRUCOES/ESPECIFICACOES DO CONTRATANTE,COMPREENDENDO O PREPARO EOS MATERIAIS,EXCLUSIVE ESPALHAMENTO,COMPACTACAO (VIDE FAMILIA 08.037) E O TRANSPORTE DA USINA PARA PISTA  </t>
  </si>
  <si>
    <t>CH0281</t>
  </si>
  <si>
    <t xml:space="preserve">08.037.0070-0      </t>
  </si>
  <si>
    <t xml:space="preserve">REVESTIMENTO DE CONCRETO BETUMINOSO USINADO A QUENTE,DE ACORDO COM AS INSTRUCOES/ESPECIFICACOES DO CONTRATANTE,CONSIDERANDO SOMENTE O ESPALHAMENTO COM VIBROACABADORA CONVENCIONALE COMPACTACAO MECANICA  </t>
  </si>
  <si>
    <t>CH0282</t>
  </si>
  <si>
    <t xml:space="preserve">08.037.0073-0      </t>
  </si>
  <si>
    <t xml:space="preserve">REVESTIMENTO DE CONCRETO BETUMINOSO USINADO A QUENTE,DE ACORDO COM AS INSTRUCOES/ESPECIFICACOES DO CONTRATANTE,CONSIDERANDO SOMENTE O ESPALHAMENTO COM MOTONIVELADORA E COMPACTACAOMECANICA  </t>
  </si>
  <si>
    <t>CH0283</t>
  </si>
  <si>
    <t xml:space="preserve">08.037.0075-0      </t>
  </si>
  <si>
    <t xml:space="preserve">REVESTIMENTO DE CONCRETO BETUMINOSO USINADO A QUENTE,DE ACORDO COM AS INSTRUCOES/ESPECIFICACOES DO CONTRATANTE,CONSIDERANDO SOMENTE O ESPALHAMENTO COM VIBROACABADORA ELETRONICA E COMPACTACAO MECANICA  </t>
  </si>
  <si>
    <t>CH0284</t>
  </si>
  <si>
    <t xml:space="preserve">08.037.0077-0      </t>
  </si>
  <si>
    <t xml:space="preserve">REVESTIMENTO DE CONCRETO BETUMINOSO USINADO A QUENTE,DE ACORDO COM AS INSTRUCOES/ESPECIFICACOES DO CONTRATANTE,CONSIDERANDO SOMENTE O ESPALHAMENTO MANUAL E COMPACTACAO MECANICA  </t>
  </si>
  <si>
    <t>CH0286</t>
  </si>
  <si>
    <t xml:space="preserve">08.003.0006-0      </t>
  </si>
  <si>
    <t xml:space="preserve">SUB-BASE ESTABILIZADA EM ARGILA,SEM MISTURA DOS MATERIAIS,COM ADITIVO (ESTABILIZADOR LIQUIDO DE SOLOS),EXCLUSIVE FORNECIMENTO DA ARGILA  </t>
  </si>
  <si>
    <t>CH0287</t>
  </si>
  <si>
    <t xml:space="preserve">08.018.0052-0      </t>
  </si>
  <si>
    <t xml:space="preserve">ESTABILIZACAO E IMPERMEABILIZACAO DE SOLO COM 16CM DE ESPESSURA,INCLUSIVE EQUIPAMENTOS,MAO DE OBRA E ESTABILIZADOR LIQUIDO  </t>
  </si>
  <si>
    <t>CH5001</t>
  </si>
  <si>
    <t xml:space="preserve">08.001.0001-A      </t>
  </si>
  <si>
    <t>CH5003</t>
  </si>
  <si>
    <t xml:space="preserve">08.001.0008-A      </t>
  </si>
  <si>
    <t>CH5004</t>
  </si>
  <si>
    <t xml:space="preserve">08.002.0001-A      </t>
  </si>
  <si>
    <t>CH5005</t>
  </si>
  <si>
    <t xml:space="preserve">08.003.0001-A      </t>
  </si>
  <si>
    <t>CH5006</t>
  </si>
  <si>
    <t xml:space="preserve">08.003.0002-A      </t>
  </si>
  <si>
    <t>CH5007</t>
  </si>
  <si>
    <t xml:space="preserve">08.004.0001-A      </t>
  </si>
  <si>
    <t>CH5008</t>
  </si>
  <si>
    <t xml:space="preserve">08.004.0002-A      </t>
  </si>
  <si>
    <t>CH5009</t>
  </si>
  <si>
    <t xml:space="preserve">08.004.0003-A      </t>
  </si>
  <si>
    <t>CH5010</t>
  </si>
  <si>
    <t xml:space="preserve">08.005.0001-A      </t>
  </si>
  <si>
    <t>CH5011</t>
  </si>
  <si>
    <t xml:space="preserve">08.005.0002-A      </t>
  </si>
  <si>
    <t>CH5012</t>
  </si>
  <si>
    <t xml:space="preserve">08.005.0003-A      </t>
  </si>
  <si>
    <t>CH5013</t>
  </si>
  <si>
    <t xml:space="preserve">08.009.0003-A      </t>
  </si>
  <si>
    <t>CH5014</t>
  </si>
  <si>
    <t xml:space="preserve">08.009.0005-A      </t>
  </si>
  <si>
    <t>CH5015</t>
  </si>
  <si>
    <t xml:space="preserve">08.009.0010-A      </t>
  </si>
  <si>
    <t>CH5016</t>
  </si>
  <si>
    <t xml:space="preserve">08.010.0001-A      </t>
  </si>
  <si>
    <t>CH5017</t>
  </si>
  <si>
    <t xml:space="preserve">08.010.0005-A      </t>
  </si>
  <si>
    <t>CH5018</t>
  </si>
  <si>
    <t xml:space="preserve">08.011.0001-A      </t>
  </si>
  <si>
    <t>CH5019</t>
  </si>
  <si>
    <t xml:space="preserve">08.013.0005-A      </t>
  </si>
  <si>
    <t>CH5020</t>
  </si>
  <si>
    <t xml:space="preserve">08.015.0002-A      </t>
  </si>
  <si>
    <t>CH5021</t>
  </si>
  <si>
    <t xml:space="preserve">08.015.0003-A      </t>
  </si>
  <si>
    <t>CH5022</t>
  </si>
  <si>
    <t xml:space="preserve">08.015.0005-A      </t>
  </si>
  <si>
    <t>CH5023</t>
  </si>
  <si>
    <t xml:space="preserve">08.015.0008-A      </t>
  </si>
  <si>
    <t>CH5024</t>
  </si>
  <si>
    <t xml:space="preserve">08.015.0040-A      </t>
  </si>
  <si>
    <t>CH5025</t>
  </si>
  <si>
    <t xml:space="preserve">08.015.0042-A      </t>
  </si>
  <si>
    <t>CH5026</t>
  </si>
  <si>
    <t xml:space="preserve">08.015.0016-A      </t>
  </si>
  <si>
    <t>CH5089</t>
  </si>
  <si>
    <t xml:space="preserve">08.016.0001-A      </t>
  </si>
  <si>
    <t>CH5090</t>
  </si>
  <si>
    <t xml:space="preserve">08.016.0002-A      </t>
  </si>
  <si>
    <t>CH5091</t>
  </si>
  <si>
    <t xml:space="preserve">08.017.0006-A      </t>
  </si>
  <si>
    <t>CH5092</t>
  </si>
  <si>
    <t xml:space="preserve">08.017.0010-A      </t>
  </si>
  <si>
    <t>CH5093</t>
  </si>
  <si>
    <t xml:space="preserve">08.018.0001-A      </t>
  </si>
  <si>
    <t>CH5094</t>
  </si>
  <si>
    <t xml:space="preserve">08.019.0001-A      </t>
  </si>
  <si>
    <t>CH5095</t>
  </si>
  <si>
    <t xml:space="preserve">08.019.0002-A      </t>
  </si>
  <si>
    <t>CH5096</t>
  </si>
  <si>
    <t xml:space="preserve">08.019.0003-A      </t>
  </si>
  <si>
    <t>CH5097</t>
  </si>
  <si>
    <t xml:space="preserve">08.019.0004-A      </t>
  </si>
  <si>
    <t>CH5099</t>
  </si>
  <si>
    <t xml:space="preserve">08.020.0008-A      </t>
  </si>
  <si>
    <t>CH5100</t>
  </si>
  <si>
    <t xml:space="preserve">08.020.0010-A      </t>
  </si>
  <si>
    <t>CH5101</t>
  </si>
  <si>
    <t xml:space="preserve">08.020.0012-A      </t>
  </si>
  <si>
    <t>CH5102</t>
  </si>
  <si>
    <t xml:space="preserve">08.021.0001-A      </t>
  </si>
  <si>
    <t>CH5103</t>
  </si>
  <si>
    <t xml:space="preserve">08.021.0002-A      </t>
  </si>
  <si>
    <t>CH5104</t>
  </si>
  <si>
    <t xml:space="preserve">08.021.0003-A      </t>
  </si>
  <si>
    <t>CH5106</t>
  </si>
  <si>
    <t xml:space="preserve">08.024.0002-A      </t>
  </si>
  <si>
    <t>CH5107</t>
  </si>
  <si>
    <t xml:space="preserve">08.026.0001-A      </t>
  </si>
  <si>
    <t>CH5108</t>
  </si>
  <si>
    <t xml:space="preserve">08.026.0002-A      </t>
  </si>
  <si>
    <t>CH5109</t>
  </si>
  <si>
    <t xml:space="preserve">08.027.0035-A      </t>
  </si>
  <si>
    <t>CH5110</t>
  </si>
  <si>
    <t xml:space="preserve">08.027.0036-A      </t>
  </si>
  <si>
    <t>CH5111</t>
  </si>
  <si>
    <t xml:space="preserve">08.027.0037-A      </t>
  </si>
  <si>
    <t>CH5112</t>
  </si>
  <si>
    <t xml:space="preserve">08.027.0040-A      </t>
  </si>
  <si>
    <t>CH5113</t>
  </si>
  <si>
    <t xml:space="preserve">08.027.0041-A      </t>
  </si>
  <si>
    <t>CH5114</t>
  </si>
  <si>
    <t xml:space="preserve">08.027.0042-A      </t>
  </si>
  <si>
    <t>CH5115</t>
  </si>
  <si>
    <t xml:space="preserve">08.027.0048-A      </t>
  </si>
  <si>
    <t>CH5116</t>
  </si>
  <si>
    <t xml:space="preserve">08.027.0051-A      </t>
  </si>
  <si>
    <t>CH5117</t>
  </si>
  <si>
    <t xml:space="preserve">08.027.0082-A      </t>
  </si>
  <si>
    <t>CH5118</t>
  </si>
  <si>
    <t xml:space="preserve">08.027.0085-A      </t>
  </si>
  <si>
    <t>CH5119</t>
  </si>
  <si>
    <t xml:space="preserve">06.015.0060-A      </t>
  </si>
  <si>
    <t>CH5120</t>
  </si>
  <si>
    <t xml:space="preserve">06.015.0061-A      </t>
  </si>
  <si>
    <t>CH5121</t>
  </si>
  <si>
    <t xml:space="preserve">06.015.0070-A      </t>
  </si>
  <si>
    <t>CH5122</t>
  </si>
  <si>
    <t xml:space="preserve">08.031.0005-A      </t>
  </si>
  <si>
    <t>CH5123</t>
  </si>
  <si>
    <t xml:space="preserve">08.031.0006-A      </t>
  </si>
  <si>
    <t>CH5124</t>
  </si>
  <si>
    <t xml:space="preserve">08.031.0007-A      </t>
  </si>
  <si>
    <t>CH5125</t>
  </si>
  <si>
    <t xml:space="preserve">08.019.0009-A      </t>
  </si>
  <si>
    <t>CH5126</t>
  </si>
  <si>
    <t xml:space="preserve">08.034.0001-A      </t>
  </si>
  <si>
    <t>CH5127</t>
  </si>
  <si>
    <t xml:space="preserve">08.034.0005-A      </t>
  </si>
  <si>
    <t>CH5128</t>
  </si>
  <si>
    <t xml:space="preserve">08.034.0010-A      </t>
  </si>
  <si>
    <t>CH5129</t>
  </si>
  <si>
    <t xml:space="preserve">08.035.0001-A      </t>
  </si>
  <si>
    <t>CH5130</t>
  </si>
  <si>
    <t xml:space="preserve">08.036.0001-A      </t>
  </si>
  <si>
    <t>CH5145</t>
  </si>
  <si>
    <t xml:space="preserve">08.040.0005-A      </t>
  </si>
  <si>
    <t>CH5146</t>
  </si>
  <si>
    <t xml:space="preserve">08.040.0010-A      </t>
  </si>
  <si>
    <t>CH5147</t>
  </si>
  <si>
    <t xml:space="preserve">08.040.0015-A      </t>
  </si>
  <si>
    <t>CH5148</t>
  </si>
  <si>
    <t xml:space="preserve">08.040.0020-A      </t>
  </si>
  <si>
    <t>CH5149</t>
  </si>
  <si>
    <t xml:space="preserve">08.040.0025-A      </t>
  </si>
  <si>
    <t>CH5150</t>
  </si>
  <si>
    <t xml:space="preserve">08.040.0030-A      </t>
  </si>
  <si>
    <t>CH5151</t>
  </si>
  <si>
    <t xml:space="preserve">08.006.0003-A      </t>
  </si>
  <si>
    <t>CH5152</t>
  </si>
  <si>
    <t xml:space="preserve">08.006.0004-A      </t>
  </si>
  <si>
    <t>CH5153</t>
  </si>
  <si>
    <t xml:space="preserve">08.006.0010-A      </t>
  </si>
  <si>
    <t>CH5154</t>
  </si>
  <si>
    <t xml:space="preserve">08.006.0011-A      </t>
  </si>
  <si>
    <t>CH5155</t>
  </si>
  <si>
    <t xml:space="preserve">08.007.0001-A      </t>
  </si>
  <si>
    <t>CH5156</t>
  </si>
  <si>
    <t xml:space="preserve">08.007.0002-A      </t>
  </si>
  <si>
    <t>CH5157</t>
  </si>
  <si>
    <t xml:space="preserve">08.008.0001-A      </t>
  </si>
  <si>
    <t>CH5158</t>
  </si>
  <si>
    <t xml:space="preserve">08.008.0002-A      </t>
  </si>
  <si>
    <t>CH5159</t>
  </si>
  <si>
    <t xml:space="preserve">08.012.0001-A      </t>
  </si>
  <si>
    <t>CH5160</t>
  </si>
  <si>
    <t xml:space="preserve">08.012.0003-A      </t>
  </si>
  <si>
    <t>CH5161</t>
  </si>
  <si>
    <t xml:space="preserve">08.012.0004-A      </t>
  </si>
  <si>
    <t>CH5162</t>
  </si>
  <si>
    <t xml:space="preserve">08.012.0005-A      </t>
  </si>
  <si>
    <t>CH5164</t>
  </si>
  <si>
    <t xml:space="preserve">08.022.0002-A      </t>
  </si>
  <si>
    <t>CH5165</t>
  </si>
  <si>
    <t xml:space="preserve">08.015.0018-A      </t>
  </si>
  <si>
    <t>CH5166</t>
  </si>
  <si>
    <t xml:space="preserve">08.038.0001-A      </t>
  </si>
  <si>
    <t>CH5167</t>
  </si>
  <si>
    <t xml:space="preserve">08.001.0002-B      </t>
  </si>
  <si>
    <t>CH5168</t>
  </si>
  <si>
    <t xml:space="preserve">08.001.0004-A      </t>
  </si>
  <si>
    <t>CH5169</t>
  </si>
  <si>
    <t xml:space="preserve">08.001.0005-A      </t>
  </si>
  <si>
    <t>CH5170</t>
  </si>
  <si>
    <t xml:space="preserve">08.001.0009-A      </t>
  </si>
  <si>
    <t>CH5174</t>
  </si>
  <si>
    <t xml:space="preserve">08.003.0030-A      </t>
  </si>
  <si>
    <t>CH5175</t>
  </si>
  <si>
    <t xml:space="preserve">08.003.0035-A      </t>
  </si>
  <si>
    <t>CH5176</t>
  </si>
  <si>
    <t xml:space="preserve">08.004.0008-A      </t>
  </si>
  <si>
    <t>CH5177</t>
  </si>
  <si>
    <t xml:space="preserve">08.006.0001-A      </t>
  </si>
  <si>
    <t>CH5178</t>
  </si>
  <si>
    <t xml:space="preserve">08.006.0005-A      </t>
  </si>
  <si>
    <t>CH5179</t>
  </si>
  <si>
    <t xml:space="preserve">08.006.0006-A      </t>
  </si>
  <si>
    <t>CH5180</t>
  </si>
  <si>
    <t xml:space="preserve">08.006.0015-A      </t>
  </si>
  <si>
    <t>CH5181</t>
  </si>
  <si>
    <t xml:space="preserve">08.013.0010-A      </t>
  </si>
  <si>
    <t>CH5182</t>
  </si>
  <si>
    <t xml:space="preserve">08.013.0015-A      </t>
  </si>
  <si>
    <t>CH5184</t>
  </si>
  <si>
    <t xml:space="preserve">08.015.0004-A      </t>
  </si>
  <si>
    <t>CH5185</t>
  </si>
  <si>
    <t xml:space="preserve">08.015.0020-A      </t>
  </si>
  <si>
    <t>CH5186</t>
  </si>
  <si>
    <t xml:space="preserve">08.015.0022-A      </t>
  </si>
  <si>
    <t>CH5187</t>
  </si>
  <si>
    <t xml:space="preserve">08.015.0025-A      </t>
  </si>
  <si>
    <t>CH5195</t>
  </si>
  <si>
    <t xml:space="preserve">08.015.0083-A      </t>
  </si>
  <si>
    <t>CH5196</t>
  </si>
  <si>
    <t xml:space="preserve">08.015.0084-A      </t>
  </si>
  <si>
    <t>CH5197</t>
  </si>
  <si>
    <t xml:space="preserve">08.015.0085-A      </t>
  </si>
  <si>
    <t>CH5198</t>
  </si>
  <si>
    <t xml:space="preserve">08.015.0086-A      </t>
  </si>
  <si>
    <t>CH5199</t>
  </si>
  <si>
    <t xml:space="preserve">08.015.0087-A      </t>
  </si>
  <si>
    <t>CH5200</t>
  </si>
  <si>
    <t xml:space="preserve">08.015.0088-A      </t>
  </si>
  <si>
    <t>CH5201</t>
  </si>
  <si>
    <t xml:space="preserve">08.015.0090-A      </t>
  </si>
  <si>
    <t>CH5202</t>
  </si>
  <si>
    <t xml:space="preserve">08.015.0095-A      </t>
  </si>
  <si>
    <t>CH5203</t>
  </si>
  <si>
    <t xml:space="preserve">08.015.0096-A      </t>
  </si>
  <si>
    <t>CH5204</t>
  </si>
  <si>
    <t xml:space="preserve">08.015.0097-A      </t>
  </si>
  <si>
    <t>CH5205</t>
  </si>
  <si>
    <t xml:space="preserve">08.015.0098-A      </t>
  </si>
  <si>
    <t>CH5206</t>
  </si>
  <si>
    <t xml:space="preserve">08.015.0310-A      </t>
  </si>
  <si>
    <t>CH5207</t>
  </si>
  <si>
    <t xml:space="preserve">08.015.0315-A      </t>
  </si>
  <si>
    <t>CH5208</t>
  </si>
  <si>
    <t xml:space="preserve">08.015.0320-A      </t>
  </si>
  <si>
    <t>CH5209</t>
  </si>
  <si>
    <t xml:space="preserve">08.015.0325-A      </t>
  </si>
  <si>
    <t>CH5210</t>
  </si>
  <si>
    <t xml:space="preserve">08.015.0350-A      </t>
  </si>
  <si>
    <t>CH5211</t>
  </si>
  <si>
    <t xml:space="preserve">08.015.0360-A      </t>
  </si>
  <si>
    <t>CH5213</t>
  </si>
  <si>
    <t xml:space="preserve">08.015.0363-A      </t>
  </si>
  <si>
    <t>CH5214</t>
  </si>
  <si>
    <t xml:space="preserve">08.015.0400-A      </t>
  </si>
  <si>
    <t>CH5215</t>
  </si>
  <si>
    <t xml:space="preserve">08.015.0410-A      </t>
  </si>
  <si>
    <t>CH5216</t>
  </si>
  <si>
    <t xml:space="preserve">08.017.0020-A      </t>
  </si>
  <si>
    <t>CH5217</t>
  </si>
  <si>
    <t xml:space="preserve">08.018.0005-A      </t>
  </si>
  <si>
    <t>CH5218</t>
  </si>
  <si>
    <t xml:space="preserve">08.018.0010-A      </t>
  </si>
  <si>
    <t>CH5219</t>
  </si>
  <si>
    <t xml:space="preserve">08.018.0020-A      </t>
  </si>
  <si>
    <t>CH5220</t>
  </si>
  <si>
    <t xml:space="preserve">08.018.0023-A      </t>
  </si>
  <si>
    <t>CH5222</t>
  </si>
  <si>
    <t xml:space="preserve">08.019.0010-A      </t>
  </si>
  <si>
    <t>CH5223</t>
  </si>
  <si>
    <t xml:space="preserve">08.020.0018-A      </t>
  </si>
  <si>
    <t>CH5224</t>
  </si>
  <si>
    <t xml:space="preserve">08.020.0020-A      </t>
  </si>
  <si>
    <t>CH5225</t>
  </si>
  <si>
    <t xml:space="preserve">08.020.0022-A      </t>
  </si>
  <si>
    <t>CH5226</t>
  </si>
  <si>
    <t xml:space="preserve">08.020.0024-A      </t>
  </si>
  <si>
    <t>CH5227</t>
  </si>
  <si>
    <t xml:space="preserve">08.020.0030-A      </t>
  </si>
  <si>
    <t>CH5228</t>
  </si>
  <si>
    <t xml:space="preserve">08.020.0035-A      </t>
  </si>
  <si>
    <t>CH5229</t>
  </si>
  <si>
    <t xml:space="preserve">08.020.0040-A      </t>
  </si>
  <si>
    <t>CH5231</t>
  </si>
  <si>
    <t xml:space="preserve">08.026.0010-A      </t>
  </si>
  <si>
    <t>CH5234</t>
  </si>
  <si>
    <t xml:space="preserve">08.027.0045-A      </t>
  </si>
  <si>
    <t>CH5235</t>
  </si>
  <si>
    <t xml:space="preserve">08.027.0054-A      </t>
  </si>
  <si>
    <t>CH5236</t>
  </si>
  <si>
    <t xml:space="preserve">08.027.0057-A      </t>
  </si>
  <si>
    <t>CH5237</t>
  </si>
  <si>
    <t xml:space="preserve">08.027.0060-A      </t>
  </si>
  <si>
    <t>CH5238</t>
  </si>
  <si>
    <t xml:space="preserve">08.027.0063-A      </t>
  </si>
  <si>
    <t>CH5239</t>
  </si>
  <si>
    <t xml:space="preserve">08.027.0066-A      </t>
  </si>
  <si>
    <t>CH5240</t>
  </si>
  <si>
    <t xml:space="preserve">08.027.0069-A      </t>
  </si>
  <si>
    <t>CH5241</t>
  </si>
  <si>
    <t xml:space="preserve">08.027.0072-A      </t>
  </si>
  <si>
    <t>CH5242</t>
  </si>
  <si>
    <t xml:space="preserve">08.027.0075-A      </t>
  </si>
  <si>
    <t>CH5243</t>
  </si>
  <si>
    <t xml:space="preserve">08.027.0078-A      </t>
  </si>
  <si>
    <t>CH5244</t>
  </si>
  <si>
    <t xml:space="preserve">08.027.0079-A      </t>
  </si>
  <si>
    <t>CH5245</t>
  </si>
  <si>
    <t xml:space="preserve">08.027.0083-A      </t>
  </si>
  <si>
    <t>CH5246</t>
  </si>
  <si>
    <t xml:space="preserve">08.027.0088-A      </t>
  </si>
  <si>
    <t>CH5247</t>
  </si>
  <si>
    <t xml:space="preserve">08.027.0089-A      </t>
  </si>
  <si>
    <t>CH5248</t>
  </si>
  <si>
    <t xml:space="preserve">08.027.0090-A      </t>
  </si>
  <si>
    <t>CH5249</t>
  </si>
  <si>
    <t xml:space="preserve">08.027.0095-A      </t>
  </si>
  <si>
    <t>CH5250</t>
  </si>
  <si>
    <t xml:space="preserve">08.027.0096-A      </t>
  </si>
  <si>
    <t>CH5251</t>
  </si>
  <si>
    <t xml:space="preserve">08.027.0098-A      </t>
  </si>
  <si>
    <t>CH5252</t>
  </si>
  <si>
    <t xml:space="preserve">08.027.0099-A      </t>
  </si>
  <si>
    <t>CH5253</t>
  </si>
  <si>
    <t xml:space="preserve">08.027.0102-A      </t>
  </si>
  <si>
    <t>CH5254</t>
  </si>
  <si>
    <t xml:space="preserve">08.028.0010-A      </t>
  </si>
  <si>
    <t>CH5255</t>
  </si>
  <si>
    <t xml:space="preserve">08.028.0015-A      </t>
  </si>
  <si>
    <t>CH5256</t>
  </si>
  <si>
    <t xml:space="preserve">08.034.0002-A      </t>
  </si>
  <si>
    <t>CH5257</t>
  </si>
  <si>
    <t xml:space="preserve">08.034.0020-A      </t>
  </si>
  <si>
    <t>CH5258</t>
  </si>
  <si>
    <t xml:space="preserve">08.034.0025-A      </t>
  </si>
  <si>
    <t>CH5259</t>
  </si>
  <si>
    <t xml:space="preserve">08.035.0005-A      </t>
  </si>
  <si>
    <t>CH5260</t>
  </si>
  <si>
    <t xml:space="preserve">08.036.0002-A      </t>
  </si>
  <si>
    <t>CH5273</t>
  </si>
  <si>
    <t xml:space="preserve">08.050.0001-A      </t>
  </si>
  <si>
    <t>CH5274</t>
  </si>
  <si>
    <t xml:space="preserve">08.050.0004-A      </t>
  </si>
  <si>
    <t>CH5275</t>
  </si>
  <si>
    <t xml:space="preserve">08.015.0060-A      </t>
  </si>
  <si>
    <t>CH5277</t>
  </si>
  <si>
    <t xml:space="preserve">08.015.0061-A      </t>
  </si>
  <si>
    <t>CH5278</t>
  </si>
  <si>
    <t xml:space="preserve">08.015.0063-A      </t>
  </si>
  <si>
    <t>CH5279</t>
  </si>
  <si>
    <t xml:space="preserve">08.015.0065-A      </t>
  </si>
  <si>
    <t>CH5280</t>
  </si>
  <si>
    <t xml:space="preserve">08.015.0067-A      </t>
  </si>
  <si>
    <t>CH5281</t>
  </si>
  <si>
    <t xml:space="preserve">08.015.0068-A      </t>
  </si>
  <si>
    <t>CH5282</t>
  </si>
  <si>
    <t xml:space="preserve">08.037.0070-A      </t>
  </si>
  <si>
    <t>CH5283</t>
  </si>
  <si>
    <t xml:space="preserve">08.037.0073-A      </t>
  </si>
  <si>
    <t>CH5284</t>
  </si>
  <si>
    <t xml:space="preserve">08.037.0075-A      </t>
  </si>
  <si>
    <t>CH5285</t>
  </si>
  <si>
    <t xml:space="preserve">08.037.0077-A      </t>
  </si>
  <si>
    <t>CH5286</t>
  </si>
  <si>
    <t xml:space="preserve">08.003.0006-A      </t>
  </si>
  <si>
    <t>CH5287</t>
  </si>
  <si>
    <t xml:space="preserve">08.018.0052-A      </t>
  </si>
  <si>
    <t>CI0001</t>
  </si>
  <si>
    <t xml:space="preserve">09.001.0001-1      </t>
  </si>
  <si>
    <t xml:space="preserve">PLANTIO DE GRAMA EM PLACAS,TIPO SAO CARLOS,BATATAIS,LARGA E SANTO AGOSTINHO,INCLUSIVE COMPRA E ARRANCAMENTO NO LOCAL DEORIGEM,CARGA,TRANSPORTE,DESC ARGA E PREPARO DO TERRENO  </t>
  </si>
  <si>
    <t>CI0002</t>
  </si>
  <si>
    <t xml:space="preserve">09.001.0002-0      </t>
  </si>
  <si>
    <t xml:space="preserve">PLANTIO DE GRAMA EM PLACAS,TIPO SAO CARLOS,BATATAIS,LARGA E SANTO AGOSTINHO,INCLUSIVE COMPRA E ARRANCAMENTO NO LOCAL DEORIGEM,CARGA,TRANSPORTE,DESC ARGA E PREPARO DE TERRENO,PARA RECOMPOSICAO DE AREAS GRAMADAS EVENTUALMENTE DANIFICADAS  </t>
  </si>
  <si>
    <t>CI0003</t>
  </si>
  <si>
    <t xml:space="preserve">09.001.0003-1      </t>
  </si>
  <si>
    <t xml:space="preserve">PLANTIO DE GRAMA EM PLACAS,TIPO SAO CARLOS,BATATAIS,LARGA E SANTO AGOSTINHO,EXCLUSIVE TRANSPORTE  </t>
  </si>
  <si>
    <t>CI0004</t>
  </si>
  <si>
    <t xml:space="preserve">09.001.0004-0      </t>
  </si>
  <si>
    <t xml:space="preserve">PLANTIO DE GRAMA EM PLACAS,EM ENCOSTA,DE ACORDO COM O ITEM 09.001.0001,INCLUSIVE TRANSPORTE MANUAL ENCOSTA ACIMA  </t>
  </si>
  <si>
    <t>CI0005</t>
  </si>
  <si>
    <t xml:space="preserve">09.001.0020-0      </t>
  </si>
  <si>
    <t xml:space="preserve">PLANTIO DE GRAMA EM PLACAS TIPO ESMERALDA,INCLUSIVE FORNECIMENTO DA GRAMA E TRANSPORTE,EXCLUSIVE PREPARO DO TERRENO E OMATERIAL PARA ESTE  </t>
  </si>
  <si>
    <t>CI0006</t>
  </si>
  <si>
    <t xml:space="preserve">09.001.0025-0      </t>
  </si>
  <si>
    <t xml:space="preserve">PLANTIO DE GRAMA EM PLACAS,EM ENCOSTA,DE ACORDO COM O ITEM 09.001.0020,INCLUSIVE TRANSPORTE MANUAL ENCOSTA ACIMA  </t>
  </si>
  <si>
    <t>CI0007</t>
  </si>
  <si>
    <t xml:space="preserve">09.001.0030-0      </t>
  </si>
  <si>
    <t xml:space="preserve">RECOMPOSICAO DE AREAS GRAMADAS EVENTUALMENTE DANIFICADAS,INCLUSIVE FORNECIMENTO DA GRAMA E TRANSPORTE,EXCLUSIVE PREPARODO TERRENO E O MATERIAL PARA ESTE  </t>
  </si>
  <si>
    <t>CI0008</t>
  </si>
  <si>
    <t xml:space="preserve">09.001.0035-0      </t>
  </si>
  <si>
    <t xml:space="preserve">PLANTIO DE GRAMA EM PLACAS TIPO ESMERALDA,INCLUSIVE FORNECIMENTO DA GRAMA,EXCLUSIVE TRANSPORTE,PREPARO DO TERRENO E MATERIAL PARA ESTE  </t>
  </si>
  <si>
    <t>CI0009</t>
  </si>
  <si>
    <t xml:space="preserve">09.001.0040-0      </t>
  </si>
  <si>
    <t xml:space="preserve">PLANTIO DE GRAMA EM HIDRO-SEMEADURA,EM TALUDES  </t>
  </si>
  <si>
    <t>CI0010</t>
  </si>
  <si>
    <t xml:space="preserve">09.001.0045-0      </t>
  </si>
  <si>
    <t xml:space="preserve">PLANTIO DE GRAMINEA E LEGUMINOSAS EM SEMENTES,CONSTANDO DE ANALISE DO SOLO,CORRECAO DO PH,PREPARO TERRENO(ESCARIFICACAOE VALETAMENTO),ADUBAGEM QUIMICA E ORGANICA,TRATAMENTO PREVENTIVO DO SOLO COM EMPREGO DE INSETICIDA E IRRIGACAO,INCLUSIVETRANSPORTE  </t>
  </si>
  <si>
    <t>CI0011</t>
  </si>
  <si>
    <t xml:space="preserve">09.001.0050-0      </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</si>
  <si>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  </t>
  </si>
  <si>
    <t>CI0012</t>
  </si>
  <si>
    <t xml:space="preserve">09.001.0055-0      </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</si>
  <si>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  </t>
  </si>
  <si>
    <t>CI0013</t>
  </si>
  <si>
    <t xml:space="preserve">09.001.0060-0      </t>
  </si>
  <si>
    <t xml:space="preserve">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  </t>
  </si>
  <si>
    <t>CI0014</t>
  </si>
  <si>
    <t xml:space="preserve">09.001.0065-0      </t>
  </si>
  <si>
    <t xml:space="preserve">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  </t>
  </si>
  <si>
    <t>CI0015</t>
  </si>
  <si>
    <t xml:space="preserve">09.001.0070-0      </t>
  </si>
  <si>
    <t xml:space="preserve">PLANTIO DE PLANTAS DE COBERTURA DE SOLO,TIPO MARGARIDAO,ZEBRINA,DICONDRA,TR APOERABA,ETC,EXCLUSIVE FORNECIMENTO  </t>
  </si>
  <si>
    <t>CI0016</t>
  </si>
  <si>
    <t xml:space="preserve">09.001.0075-0      </t>
  </si>
  <si>
    <t xml:space="preserve">PLANTIO DE PLANTAS DE COBERTURA FLORIDAS,TIPO MOISES,BELA-EMILIA,ETC,EXCLUSI VE FORNECIMENTO  </t>
  </si>
  <si>
    <t>CI0017</t>
  </si>
  <si>
    <t xml:space="preserve">09.002.0001-0      </t>
  </si>
  <si>
    <t xml:space="preserve">PLANTIO DE ARVORE ISOLADA ATE 2,00M DE ALTURA,DE QUALQUER ESPECIE,EM LOGRADOURO PUBLICO,INCLUSIVE TRANSPORTE,TERRA PRETASIMPLES E ESTACA DE MADEIRA(TUTOR),EXCLUSIVE O FORNECIMENTODA ARVORE  </t>
  </si>
  <si>
    <t>CI0018</t>
  </si>
  <si>
    <t xml:space="preserve">09.002.0002-0      </t>
  </si>
  <si>
    <t xml:space="preserve">PLANTIO DE ARBUSTOS DE 50 A 70CM DE ALTURA,FORMANDO JARDIM,COM 12 UNIDADES POR METRO QUADRADO,EXCLUSIVE O FORNECIMENTO  </t>
  </si>
  <si>
    <t>CI0019</t>
  </si>
  <si>
    <t xml:space="preserve">09.002.0003-0      </t>
  </si>
  <si>
    <t xml:space="preserve">PLANTIO DE ARBUSTOS DE 70 A 100CM DE ALTURA,FORMANDO JARDIM,COM 9 UNIDADES POR METRO QUADRADO,EXCLUSIVE O FORNECIMENTO  </t>
  </si>
  <si>
    <t>CI0020</t>
  </si>
  <si>
    <t xml:space="preserve">09.002.0010-0      </t>
  </si>
  <si>
    <t xml:space="preserve">PLANTIO DE ARBUSTOS DE 50 A 100CM DE ALTURA,FORMANDO JARDIM COM 6 UNIDADES POR METRO QUADRADO,EXCLUSIVE O FORNECIMENTO  </t>
  </si>
  <si>
    <t>CI0025</t>
  </si>
  <si>
    <t xml:space="preserve">09.004.0001-0      </t>
  </si>
  <si>
    <t xml:space="preserve">PROTETOR DE MADEIRA DE LEI,PINTADO A OLEO,PARA ARVORE.FORNECIMENTO E COLOCACAO  </t>
  </si>
  <si>
    <t>CI0026</t>
  </si>
  <si>
    <t xml:space="preserve">09.004.0002-0      </t>
  </si>
  <si>
    <t xml:space="preserve">PROTETOR DE FERRO,PINTADO A OLEO,PARA ARVORE.FORNECIMENTO E COLOCACAO  </t>
  </si>
  <si>
    <t>CI0027</t>
  </si>
  <si>
    <t xml:space="preserve">09.004.0005-0      </t>
  </si>
  <si>
    <t xml:space="preserve">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  </t>
  </si>
  <si>
    <t>CI0028</t>
  </si>
  <si>
    <t xml:space="preserve">09.004.0010-0      </t>
  </si>
  <si>
    <t xml:space="preserve">CERCA PROTETORA PARA JARDIM,DE 33CM DE ALTURA,EM TELA DE CHAPA EXPANDIDA DE 3/16",DECAPADA,FOSFATIZADA,PIN TADA A "PRIMER" E ACABAMENTO A COR,CHUMBADA NO SOLO COM HASTES DE FERRO DE1/2" ESPACADAS DE 1,00M.FORNECIMENTO E COLOCACAO  </t>
  </si>
  <si>
    <t>CI0029</t>
  </si>
  <si>
    <t xml:space="preserve">09.004.0011-0      </t>
  </si>
  <si>
    <t xml:space="preserve">CERCA PROTETORA PARA JARDIM,DE 40CM DE ALTURA,EM BARRA CHATA DE 1"X1/4",CHUMBADA NO SOLO COM HASTES DE 30CM,ESPACADAS DE60CM,EM MODULOS DE 1,20M.FORNECIMENTO E COLOCACAO  </t>
  </si>
  <si>
    <t>CI0030</t>
  </si>
  <si>
    <t xml:space="preserve">09.004.0050-0      </t>
  </si>
  <si>
    <t xml:space="preserve">FRADE DE CONCRETO 10MPA,PARA PROTECAO DE CALCADAS,APICOADO,INCLUSIVE ESCAVACAO E REATERRO.FORNECIMENTO E COLOCACAO  </t>
  </si>
  <si>
    <t>CI0031</t>
  </si>
  <si>
    <t xml:space="preserve">09.004.0013-0      </t>
  </si>
  <si>
    <t xml:space="preserve">GRAMPOS DE PROTECAO PARA CALCADA EM TUBOS DE FERRO GALVANIZADO DE 2",CHUMBADOS EM BLOCOS DE CONCRETO,INCLUSIVE DEMOLICAOE RECOMPOSICAO DA CALCADA,E TRANSPORTE DO MATERIAL EXCEDENTE,EXCLUSIVE PINTURA.FORNECIMENTO E COLOCACAO  </t>
  </si>
  <si>
    <t>CI0032</t>
  </si>
  <si>
    <t xml:space="preserve">09.005.0001-0      </t>
  </si>
  <si>
    <t xml:space="preserve">REVOLVIMENTO E DESTORROAMENTO DA CAMADA SUPERFICIAL DE GRAMADO,ATE 20CM DE PROFUNDIDADE  </t>
  </si>
  <si>
    <t>CI0033</t>
  </si>
  <si>
    <t xml:space="preserve">09.005.0002-0      </t>
  </si>
  <si>
    <t xml:space="preserve">REVOLVIMENTO DE SOLO ATE 10CM DE PROFUNDIDADE  </t>
  </si>
  <si>
    <t>CI0034</t>
  </si>
  <si>
    <t xml:space="preserve">09.005.0003-0      </t>
  </si>
  <si>
    <t xml:space="preserve">REVOLVIMENTO DE SOLO ATE 20CM DE PROFUNDIDADE  </t>
  </si>
  <si>
    <t>CI0035</t>
  </si>
  <si>
    <t xml:space="preserve">09.005.0008-0      </t>
  </si>
  <si>
    <t xml:space="preserve">ERRADICACAO MANUAL DE ERVAS DANINHAS EM GRAMADOS(200,00M2/DIA)_  </t>
  </si>
  <si>
    <t>CI0036</t>
  </si>
  <si>
    <t xml:space="preserve">09.005.0009-0      </t>
  </si>
  <si>
    <t xml:space="preserve">RETIRADA DE GRAMA EM PLACAS  </t>
  </si>
  <si>
    <t>CI0037</t>
  </si>
  <si>
    <t xml:space="preserve">09.002.0032-0      </t>
  </si>
  <si>
    <t xml:space="preserve">PLANTIO DE GRAMA EM MUDAS,EXCLUSIVE O FORNECIMENTO DO MATERIAL  </t>
  </si>
  <si>
    <t>CI0038</t>
  </si>
  <si>
    <t xml:space="preserve">09.005.0011-0      </t>
  </si>
  <si>
    <t xml:space="preserve">NIVELAMENTO EM GRAMADOS,INCLUSIVE TRANSPORTE NO SERVICO,CARGA E DESCARGA,EXCLUSIVE O FORNECIMENTO DO MATERIAL  </t>
  </si>
  <si>
    <t>CI0039</t>
  </si>
  <si>
    <t xml:space="preserve">09.005.0012-0      </t>
  </si>
  <si>
    <t xml:space="preserve">NIVELAMENTO E COMPACTACAO DE AREAS ENSAIBRADAS  </t>
  </si>
  <si>
    <t>CI0040</t>
  </si>
  <si>
    <t xml:space="preserve">09.005.0100-0      </t>
  </si>
  <si>
    <t xml:space="preserve">CORTE DE GRAMA COM ALFANGE,INCLUSIVE VARREDURA E REMOCAO DE ENTULHO  </t>
  </si>
  <si>
    <t>CI0041</t>
  </si>
  <si>
    <t xml:space="preserve">09.005.0105-0      </t>
  </si>
  <si>
    <t xml:space="preserve">CORTE DE GRAMA COM MAQUINAS MANUAIS,INCLUSIVE VARREDURA E REMOCAO DE ENTULHO  </t>
  </si>
  <si>
    <t>CI0042</t>
  </si>
  <si>
    <t xml:space="preserve">09.005.0110-0      </t>
  </si>
  <si>
    <t xml:space="preserve">PODA DE ARBUSTOS TIPO CERCA VIVA  </t>
  </si>
  <si>
    <t>CI0043</t>
  </si>
  <si>
    <t xml:space="preserve">09.005.0115-0      </t>
  </si>
  <si>
    <t xml:space="preserve">PODA DE ARVORES,LIMPEZA DE GALHOS SECOS E RETIRADA DE PARASITAS  </t>
  </si>
  <si>
    <t>CI0044</t>
  </si>
  <si>
    <t xml:space="preserve">09.005.0120-0      </t>
  </si>
  <si>
    <t xml:space="preserve">CORTE DE GRAMA COM MAQUINAS MOTORIZADAS,INCLUSIVE VARREDURA E RECOLHIMENTO DO ENTULHO (24 VEZES POR ANO)  </t>
  </si>
  <si>
    <t>CI0045</t>
  </si>
  <si>
    <t xml:space="preserve">09.005.0125-0      </t>
  </si>
  <si>
    <t xml:space="preserve">APARO DE BORDOS EM GRAMADOS(6 VEZES POR ANO)  </t>
  </si>
  <si>
    <t>CI0046</t>
  </si>
  <si>
    <t xml:space="preserve">09.005.0020-0      </t>
  </si>
  <si>
    <t xml:space="preserve">CATACAO DE PAPEIS EM GRAMADO(196 VEZES POR ANO)  </t>
  </si>
  <si>
    <t>CI0047</t>
  </si>
  <si>
    <t xml:space="preserve">09.005.0021-0      </t>
  </si>
  <si>
    <t xml:space="preserve">CATACAO DE PAPEIS EM SUPERFICIES PAVIMENTADAS(196 VEZES POR ANO)  </t>
  </si>
  <si>
    <t>CI0048</t>
  </si>
  <si>
    <t xml:space="preserve">09.005.0022-0      </t>
  </si>
  <si>
    <t xml:space="preserve">CATACAO DE PAPEIS EM SUPERFICIES ENSAIBRADAS OU EM AREIA(196 VEZES POR ANO)  </t>
  </si>
  <si>
    <t>CI0049</t>
  </si>
  <si>
    <t xml:space="preserve">09.005.0023-0      </t>
  </si>
  <si>
    <t xml:space="preserve">CATACAO DE PAPEIS EM SUPERFICIES PAVIMENTADAS COM PEDRA PORTUGUESA(196 VEZES POR ANO)  </t>
  </si>
  <si>
    <t>CI0050</t>
  </si>
  <si>
    <t xml:space="preserve">09.005.0024-0      </t>
  </si>
  <si>
    <t xml:space="preserve">VARREDURA EM GRAMADOS(104 VEZES POR ANO)  </t>
  </si>
  <si>
    <t>CI0051</t>
  </si>
  <si>
    <t xml:space="preserve">09.005.0025-0      </t>
  </si>
  <si>
    <t xml:space="preserve">VARREDURA EM SUPERFICIES CIMENTADAS OU ASFALTADAS(104 VEZES POR ANO)  </t>
  </si>
  <si>
    <t>CI0052</t>
  </si>
  <si>
    <t xml:space="preserve">09.005.0026-0      </t>
  </si>
  <si>
    <t xml:space="preserve">VARREDURA EM SUPERFICIES ENSAIBRADAS (104 VEZES POR ANO)  </t>
  </si>
  <si>
    <t>CI0053</t>
  </si>
  <si>
    <t xml:space="preserve">09.005.0027-0      </t>
  </si>
  <si>
    <t xml:space="preserve">VARREDURA DE PAPEIS EM SUPERFICIES PAVIMENTADAS COM PEDRA PORTUGUESA(104 VEZES POR ANO)  </t>
  </si>
  <si>
    <t>CI0054</t>
  </si>
  <si>
    <t xml:space="preserve">09.005.0028-0      </t>
  </si>
  <si>
    <t xml:space="preserve">CAPINA EM SUPERFICIES ENSAIBRADAS(24 VEZES POR ANO)  </t>
  </si>
  <si>
    <t>CI0055</t>
  </si>
  <si>
    <t xml:space="preserve">09.005.0029-0      </t>
  </si>
  <si>
    <t xml:space="preserve">CAPINA DE CONSERVACAO(1 VEZ POR ANO),EM TERRENO DE VEGETACAO POUCO DENSA,COM RETIRADA OU QUEIMA DE RESIDUOS  </t>
  </si>
  <si>
    <t>CI0056</t>
  </si>
  <si>
    <t xml:space="preserve">09.005.0030-0      </t>
  </si>
  <si>
    <t xml:space="preserve">LIMPEZA DE FOLHAS E PAPEIS FLUTUANDO EM LAGOS E CANAIS(104 VEZES AO ANO)  </t>
  </si>
  <si>
    <t>CI0057</t>
  </si>
  <si>
    <t xml:space="preserve">09.005.0032-0      </t>
  </si>
  <si>
    <t xml:space="preserve">LIMPEZA DE CAIXAS DE AREIA EM PARQUES E JARDINS(12 VEZES POR ANO)  </t>
  </si>
  <si>
    <t>CI0058</t>
  </si>
  <si>
    <t xml:space="preserve">09.005.0033-0      </t>
  </si>
  <si>
    <t xml:space="preserve">LIMPEZA DE CAIXAS DE RALO EM PARQUES E JARDINS(12 VEZES POR ANO)  </t>
  </si>
  <si>
    <t>CI0059</t>
  </si>
  <si>
    <t xml:space="preserve">09.005.0034-0      </t>
  </si>
  <si>
    <t xml:space="preserve">LIMPEZA DE GALERIAS EM PARQUES E JARDINS(2 VEZES POR ANO)  </t>
  </si>
  <si>
    <t>CI0060</t>
  </si>
  <si>
    <t xml:space="preserve">09.005.0035-0      </t>
  </si>
  <si>
    <t xml:space="preserve">LIMPEZA DE RAMAIS DE RALO EM PARQUES E JARDINS(12 VEZES POR ANO)  </t>
  </si>
  <si>
    <t>CI0061</t>
  </si>
  <si>
    <t xml:space="preserve">09.005.0036-0      </t>
  </si>
  <si>
    <t xml:space="preserve">RETIRADA DE MATERIAL PROVENIENTE DE PODA,DE VARREDURA,OU DE LIMPEZAS DIVERSAS,A SER FEITA EM CAMINHAO C/NO MINIMO 4,00M3DE CAPACIDADE,COMPREENDENDO CARGA,DESCARGA E TRANSPORTE ATE30KM DE DISTANCIA  </t>
  </si>
  <si>
    <t>CI0062</t>
  </si>
  <si>
    <t xml:space="preserve">09.005.0007-0      </t>
  </si>
  <si>
    <t xml:space="preserve">REGA DE JARDIM OU GRAMADO,COM ESGUICHO,USANDO AGUA LOCAL CANALIZADA  </t>
  </si>
  <si>
    <t xml:space="preserve">DAM2  </t>
  </si>
  <si>
    <t>CI0063</t>
  </si>
  <si>
    <t xml:space="preserve">09.005.0041-0      </t>
  </si>
  <si>
    <t xml:space="preserve">IRRIGACAO DE GRAMADO COM CAMINHAO PIPA,INCLUSIVE FORNECIMENTO DE AGUA  </t>
  </si>
  <si>
    <t>CI0064</t>
  </si>
  <si>
    <t xml:space="preserve">09.005.0038-0      </t>
  </si>
  <si>
    <t xml:space="preserve">IRRIGACAO DE ARVORE E/OU PALMEIRA COM CAMINHAO PIPA,EXCLUSIVE O FORNECIMENTO DA AGUA  </t>
  </si>
  <si>
    <t>CI0065</t>
  </si>
  <si>
    <t xml:space="preserve">09.005.0052-0      </t>
  </si>
  <si>
    <t xml:space="preserve">CORTE,DESGALHAMENTO,DESTOCAMEN TO E DESENRAIZAMENTO DE ARVORE,COM ALTURA ATE 3,00M,DIAMETRO EM TORNO DE 15CM,COM AUXILIODE EQUIPAMENTO MECANICO  </t>
  </si>
  <si>
    <t>CI0066</t>
  </si>
  <si>
    <t xml:space="preserve">09.005.0053-0      </t>
  </si>
  <si>
    <t xml:space="preserve">CORTE,DESGALHAMENTO,DESTOCAMEN TO E DESENRAIZAMENTO DE ARVORE,COM ALTURA DE 3,00 A 5,00M E DIAMETRO EM TORNO DE 25CM,COMAUXILIO DE EQUIPAMENTO MECANICO  </t>
  </si>
  <si>
    <t>CI0067</t>
  </si>
  <si>
    <t xml:space="preserve">09.005.0054-0      </t>
  </si>
  <si>
    <t xml:space="preserve">CORTE,DESGALHAMENTO,DESTOCAMEN TO E DESENRAIZAMENTO DE ARVORE,COM ALTURA ACIMA DE 5,00M E DIAMETRO EM TORNO DE 50CM, COMAUXILIO DE EQUIPAMENTO MECANICO  </t>
  </si>
  <si>
    <t>CI0069</t>
  </si>
  <si>
    <t xml:space="preserve">09.005.0059-0      </t>
  </si>
  <si>
    <t xml:space="preserve">MANUTENCAO E RECOMPOSICAO DE AREAS AJARDINADAS,CORTE DE FOLHAS E RAMOS SECOS,RETIRADA DE PARASITAS, LIMPEZA E REPLANTIODE ARBUSTOS (1 VEZ POR SEMANA)  </t>
  </si>
  <si>
    <t>CI0070</t>
  </si>
  <si>
    <t xml:space="preserve">09.005.0060-0      </t>
  </si>
  <si>
    <t xml:space="preserve">LIMPEZA,APOS ESVAZIAMENTO,DOS FUNDOS DE LAGOS E CANAIS  </t>
  </si>
  <si>
    <t>CI0071</t>
  </si>
  <si>
    <t xml:space="preserve">09.006.0030-0      </t>
  </si>
  <si>
    <t xml:space="preserve">ATERRO COM TERRA PRETA VEGETAL,PARA EXECUCAO DE GRAMADOS  </t>
  </si>
  <si>
    <t>CI0072</t>
  </si>
  <si>
    <t xml:space="preserve">09.006.0003-0      </t>
  </si>
  <si>
    <t xml:space="preserve">ENCHIMENTO DE CAVAS,SENDO UM TERCO COM TERRA PRETA VEGETAL  </t>
  </si>
  <si>
    <t>CI0073</t>
  </si>
  <si>
    <t xml:space="preserve">09.006.0010-0      </t>
  </si>
  <si>
    <t xml:space="preserve">ADUBACAO QUIMICA COM FORMULA COMPLETA(NPK-04-14-08)E ALDRINIZADA,EM GRAMADOS(1 VEZ POR ANO)  </t>
  </si>
  <si>
    <t>CI0074</t>
  </si>
  <si>
    <t xml:space="preserve">09.006.0015-0      </t>
  </si>
  <si>
    <t xml:space="preserve">ADUBACAO NITROGENADA EM GRAMADOS(5 VEZES POR ANO)  </t>
  </si>
  <si>
    <t>CI0075</t>
  </si>
  <si>
    <t xml:space="preserve">09.006.0006-0      </t>
  </si>
  <si>
    <t xml:space="preserve">CALAGEM DE GRAMADOS(1 VEZ POR ANO)  </t>
  </si>
  <si>
    <t>CI0076</t>
  </si>
  <si>
    <t xml:space="preserve">09.006.0007-0      </t>
  </si>
  <si>
    <t xml:space="preserve">APLICACAO DE HERBICIDA SELETIVO EM GRAMADOS(2 VEZES POR ANO)  </t>
  </si>
  <si>
    <t>CI0077</t>
  </si>
  <si>
    <t xml:space="preserve">09.006.0008-0      </t>
  </si>
  <si>
    <t xml:space="preserve">APLICACAO DE HERBICIDA DE ACAO TOTAL EM SUPERFICIES PAVIMENTADAS COM PEDRA PORTUGUESA(2 VEZES POR ANO)  </t>
  </si>
  <si>
    <t>CI0078</t>
  </si>
  <si>
    <t xml:space="preserve">09.006.0009-0      </t>
  </si>
  <si>
    <t xml:space="preserve">COMBATE AS FORMIGAS,COM APLICACAO DE FORMICIDA,EM ENCOSTA,EXCLUSIVE ESTE  </t>
  </si>
  <si>
    <t>CI0079</t>
  </si>
  <si>
    <t xml:space="preserve">09.007.0001-0      </t>
  </si>
  <si>
    <t xml:space="preserve">ARRANCAMENTO E REPLANTIO DE ARVORE ADULTA, COM ATE 3,00M DE ALTURA E ATE 15CM DE DIAMETRO, INCLUSIVE ESCAVACAO E REGA DURANTE 15 DIAS,EXCLUSIVE TRANSPORTE  </t>
  </si>
  <si>
    <t>CI0080</t>
  </si>
  <si>
    <t xml:space="preserve">09.007.0002-0      </t>
  </si>
  <si>
    <t xml:space="preserve">ARRANCAMENTO E REPLANTIO DE ARVORE ADULTA,ENTRE 3,00 E 5,00MDE ALTURA E ATE 20CM DE DIAMETRO,INCLUSIVE ESCAVACAO E REGADURANTE 15 DIAS,EXCLUSIVE TRANSPORTE  </t>
  </si>
  <si>
    <t>CI0081</t>
  </si>
  <si>
    <t xml:space="preserve">09.007.0003-0      </t>
  </si>
  <si>
    <t xml:space="preserve">ARRANCAMENTO E REPLANTIO DE ARVORE ADULTA,ACIMA DE 5,00M DE ALTURA E MAIS DE 20CM DE DIAMETRO,INCLUSIVE ESCAVACAO E REGADURANTE 15 DIAS,EXCLUSIVE TRANSPORTE  </t>
  </si>
  <si>
    <t>CI0082</t>
  </si>
  <si>
    <t xml:space="preserve">09.009.0001-0      </t>
  </si>
  <si>
    <t xml:space="preserve">EXECUCAO DE PAVIMENTACAO EM SAIBRO MELHORADO COM CIMENTO,EM CAMADAS DE 8CM DE ESPESSURA,MEDIDA APOS A COMPRESSAO,SENDO APROPORCAO DE CIMENTO DE 5% EM VOLUME(72KG/M3),INCLUSIVE FORNECIMENTO DOS MATERIAIS  </t>
  </si>
  <si>
    <t>CI0083</t>
  </si>
  <si>
    <t xml:space="preserve">09.009.0002-0      </t>
  </si>
  <si>
    <t xml:space="preserve">EXECUCAO DE PAVIMENTACAO DE SAIBRO E AREIA GROSSA NA PROPORCAO DE 3:1,EM CAMADAS DE 15CM,MEDIDA APOS A COMPACTACAO,INCLUSIVE ESPALHAMENTO E REGA  </t>
  </si>
  <si>
    <t>CI0084</t>
  </si>
  <si>
    <t xml:space="preserve">09.009.0003-0      </t>
  </si>
  <si>
    <t xml:space="preserve">EXECUCAO DE PAVIMENTACAO DE SAIBRO ARENOSO,EM CAMADAS DE 10CM,MEDIDA APOS A COMPACTACAO,INCLUSIVE ESPALHAMENTO E REGA  </t>
  </si>
  <si>
    <t>CI0085</t>
  </si>
  <si>
    <t xml:space="preserve">09.009.0004-0      </t>
  </si>
  <si>
    <t xml:space="preserve">CAMADA DE PO-DE-PEDRA ESPALHADA MANUALMENTE,MEDIDA APOS A COMPACTACAO  </t>
  </si>
  <si>
    <t>CI0086</t>
  </si>
  <si>
    <t xml:space="preserve">09.010.0001-0      </t>
  </si>
  <si>
    <t xml:space="preserve">CORDOES DE CONCRETO SIMPLES,COM SECAO DE 10X25CM,MOLDADOS NO LOCAL,INCLUSIVE ESCAVACAO E REATERRO  </t>
  </si>
  <si>
    <t>CI0087</t>
  </si>
  <si>
    <t xml:space="preserve">09.010.0002-0      </t>
  </si>
  <si>
    <t xml:space="preserve">CORDOES DE CONCRETO SIMPLES PRE-MOLDADO,COM SECAO DE 6X25CM,INCLUSIVE ESCAVACAO E REATERRO  </t>
  </si>
  <si>
    <t>CI0088</t>
  </si>
  <si>
    <t xml:space="preserve">09.011.0001-0      </t>
  </si>
  <si>
    <t xml:space="preserve">CORDOES DE GRANITO,COM SECAO DE 10X25CM,INCLUSIVE ESCAVACAO E REATERRO  </t>
  </si>
  <si>
    <t>CI0089</t>
  </si>
  <si>
    <t xml:space="preserve">09.012.0001-0      </t>
  </si>
  <si>
    <t xml:space="preserve">BANCO DE CONCRETO APARENTE,COM 1,50M DE COMPRIMENTO,45CM DE LARGURA E 10CM DE ESPESSURA, SOBRE DOIS APOIOS DO MESMO MATERIAL,COM SECAO DE 10X30CM  </t>
  </si>
  <si>
    <t>CI0090</t>
  </si>
  <si>
    <t xml:space="preserve">09.012.0002-0      </t>
  </si>
  <si>
    <t xml:space="preserve">BANCO DE CONCRETO APARENTE,C/45CM DE LARGURA E 10CM DE ESPESSURA,SOBRE DOIS APOIOS DO MESMO MATERIAL,C/SECAO DE 10X30CM  </t>
  </si>
  <si>
    <t>CI0091</t>
  </si>
  <si>
    <t xml:space="preserve">09.012.0003-0      </t>
  </si>
  <si>
    <t xml:space="preserve">BANCO DE CONCRETO ARMADO,MEDINDO 2,00X0,45X0,10M,COM 0,40M DE ALTURA,APOIADO EM 2 BLOCOS DE CONCRETO DE 0,10X0,30X0,40MCOM FUNDACAO CONFORME PROJETO CEHAB,REVESTIDO COM ARGAMASSADE CIMENTO E AREIA,NO TRACO 1:4,ACABAMENTO ASPERO  </t>
  </si>
  <si>
    <t>CI0092</t>
  </si>
  <si>
    <t xml:space="preserve">09.012.0004-0      </t>
  </si>
  <si>
    <t xml:space="preserve">MESA DE CONCRETO ARMADO,COM 4 BANCOS,CONFORME PROJETO CEHAB,REVESTIDOS COM ARGAMASSA DE CIMENTO E AREIA,NO TRACO 1:4. AMESA MEDINDO 0,80X0,80M,COM 0,80M DE ALTURA MAIS A FUNDACAOE OS BANCOS COM 0,35X0,35M E 0,50M DE ALTURA MAIS A FUNDACAO  </t>
  </si>
  <si>
    <t>CI0093</t>
  </si>
  <si>
    <t xml:space="preserve">09.013.0001-0      </t>
  </si>
  <si>
    <t xml:space="preserve">BANCO DE PRANCHA EM MADEIRA DE LEI,DE 4CM DE ESPESSURA,40CM DE LARGURA E 2,00M DE COMPRIMENTO,COM DOIS PES DO MESMO MATERIAL,ALTURA TOTAL DE 40CM,ACABAMENTO A OLEO,COM DUAS DEMAOSDIRETAMENTE SOBRE A MADEIRA  </t>
  </si>
  <si>
    <t>CI0094</t>
  </si>
  <si>
    <t xml:space="preserve">09.013.0002-0      </t>
  </si>
  <si>
    <t xml:space="preserve">BANCO PARA JARDINS COM 14 REGUAS DE MADEIRA DE LEI,SECAO DE 5,5X2,5CM E COMPRIMENTO DE 2,00M,PRESAS COM PARAFUSOS DE PORCAS NOS PES DE FERRO FUNDIDO,ESTES COM 14KG,BARRA DE FERRO AO CENTRO DO ASSENTAMENTO,INCLUSIVE ESPIGAO DE FIXACAO,4 BASES DE CONCRETO DE 15X15X30CM,E PINTURA NA COR A SER INDICADA  </t>
  </si>
  <si>
    <t>CI0095</t>
  </si>
  <si>
    <t xml:space="preserve">09.013.0010-0      </t>
  </si>
  <si>
    <t xml:space="preserve">BANCO DE MADEIRA DE MACARANDUBA EM RIPAS DE (10X2)CM,FIXADAS EM ESTRUTURA DE (7,50X3,75)CM,CONFORME DETALHE Nº 6026/EMOP  </t>
  </si>
  <si>
    <t>CI0096</t>
  </si>
  <si>
    <t xml:space="preserve">09.013.0015-0      </t>
  </si>
  <si>
    <t xml:space="preserve">MESA DE JARDIM,MEDINDO 1,80X0,91X0,73M,EXECUTADA EM PECAS DE MACARANDUBA DE 7X22CM,FIXADAS EM 2(DOIS) APOIOS DE CONCRETO,CONFORME DETALHE Nº6028/EMOP.FORNECIMENTO E COLOCACAO  </t>
  </si>
  <si>
    <t>CI0097</t>
  </si>
  <si>
    <t xml:space="preserve">09.013.0016-0      </t>
  </si>
  <si>
    <t xml:space="preserve">BANCO DE JARDIM,MEDINDO 1,80X0,30X0,45M,EXECUTADO COM 01(UMA)PECA MACARANDUBA DE 30X7CM,FIXADA EM 02(DOIS) APOIOS DE CONCRETO,CONFORME DETALHE Nº6028/EMOP.FORNECIMENTO E COLOCACAO  </t>
  </si>
  <si>
    <t>CI0098</t>
  </si>
  <si>
    <t xml:space="preserve">09.015.0003-0      </t>
  </si>
  <si>
    <t xml:space="preserve">ALAMBRADO COM 1,50M DE ALTURA,EM CHAPA EXPANDIDA DE ACO CARBONO 3/16",DECAPADA,FOSFATIZADA,FOR MANDO PAINEIS MODULADOS,FIXADOS EM MONTANTES DE TUBOS GALVANIZADOS DE 1.1/2",COM CARAPUCA DE FECHAMENTO SUPERIOR DO MESMO MATERIAL DOS TUBOS,ESTESESPACADOS DE 2,00M E CHUMBADOS NO SOLO,EXCL.MATERIAL DE CONCRETAGEM DAS FUNDACOES,INCL.MAO-DE-OBRA DESTAS.FORN.E COLOC.  </t>
  </si>
  <si>
    <t>CI0099</t>
  </si>
  <si>
    <t xml:space="preserve">09.015.0005-0      </t>
  </si>
  <si>
    <t xml:space="preserve">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  </t>
  </si>
  <si>
    <t>CI0100</t>
  </si>
  <si>
    <t xml:space="preserve">09.015.0006-0      </t>
  </si>
  <si>
    <t xml:space="preserve">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  </t>
  </si>
  <si>
    <t>CI0101</t>
  </si>
  <si>
    <t xml:space="preserve">09.015.0007-0      </t>
  </si>
  <si>
    <t xml:space="preserve">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 GA E DESCARGA,EXCLUSIVE PINTURA.FORNECIMENTO E COLOCACAO  </t>
  </si>
  <si>
    <t>CI0102</t>
  </si>
  <si>
    <t xml:space="preserve">09.015.0008-0      </t>
  </si>
  <si>
    <t xml:space="preserve">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 GA E DESCARGA,EXCLUSIVE PINTURA.FORNECIMENTO E COLOCACAO  </t>
  </si>
  <si>
    <t>CI0103</t>
  </si>
  <si>
    <t xml:space="preserve">09.015.0010-0      </t>
  </si>
  <si>
    <t xml:space="preserve">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  </t>
  </si>
  <si>
    <t>CI0104</t>
  </si>
  <si>
    <t xml:space="preserve">09.015.0015-0      </t>
  </si>
  <si>
    <t xml:space="preserve">ALAMBRADO PARA CAMPO DE ESPORTE,VOLEI OU BASQUETE,COM 1,00M DE ALTURA, EM TUBO GALVANIZADO DE 2" HORIZONTAL E MONTANTESDO MESMO MATERIAL,ESPACADOS A CADA 2,00M E CHUMBADOS NO SOLO,EXCLUSIVE A BASE DE FIXACAO E TELA.FORNECIMENTO E COLOCACAO  </t>
  </si>
  <si>
    <t>CI0105</t>
  </si>
  <si>
    <t xml:space="preserve">09.015.0020-0      </t>
  </si>
  <si>
    <t xml:space="preserve">ALAMBRADO P/CABECEIRA DE CAMPO DE ESPORTE,POSTES DE TUBOS DE FºGALV.2",C/ALTURA LIVRE 5,30M,FICANDO 0,70M ENTERRADOS EMPRISMAS CONCRETO 25MPA,0,30X0,30X0,75M,ESTANDO POSTES ESPACADOS 2,00M,C/3 TUBOS HORIZ.E CONTRAVENTAM.,A CADA 2,00M,TODOS2" E SOBRE ESTES, FIXADA TELA DE ARAME Nº12,PLASTIFICADA,MALHA 7,5CM,INCL.TES,CRUZETAS,CURVAS E FUNDACOES.FORN.E COLOC.  </t>
  </si>
  <si>
    <t>CI0106</t>
  </si>
  <si>
    <t xml:space="preserve">09.015.0025-0      </t>
  </si>
  <si>
    <t xml:space="preserve">ALAMBRADO DE TELA FORMADA P/BARRAS DE ACO CA-60,CRUZADAS E SOLDADAS ENTRE SI,CONSTITUINDO MALHAS 5X15CM,FIO 3MM,SOLDADAEM POSTES DE TUBO DE FERRO GALVALVANIZADO 1.1/2",C/ALTURA LIVRE DE 1,60M,FICANDO 0,40M ENTERRADOS EM PRISMAS DE CONCRETO25MPA,C/0,30X0,30X0,50 M,ESTANDO OS POSTES ESPACADOS 2,00M,INCLUSIVE FUNDACOES,EXCLUSIVE PINTURA.FORNECIMENTO E COLOC.  </t>
  </si>
  <si>
    <t>CI0107</t>
  </si>
  <si>
    <t xml:space="preserve">09.015.0030-0      </t>
  </si>
  <si>
    <t xml:space="preserve">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  </t>
  </si>
  <si>
    <t>CI0108</t>
  </si>
  <si>
    <t xml:space="preserve">09.015.0032-0      </t>
  </si>
  <si>
    <t xml:space="preserve">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  </t>
  </si>
  <si>
    <t>CI0109</t>
  </si>
  <si>
    <t xml:space="preserve">09.015.0034-0      </t>
  </si>
  <si>
    <t xml:space="preserve">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  </t>
  </si>
  <si>
    <t>CI0110</t>
  </si>
  <si>
    <t xml:space="preserve">09.015.0036-0      </t>
  </si>
  <si>
    <t xml:space="preserve">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  </t>
  </si>
  <si>
    <t>CI0120</t>
  </si>
  <si>
    <t xml:space="preserve">09.001.0100-0      </t>
  </si>
  <si>
    <t xml:space="preserve">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  </t>
  </si>
  <si>
    <t>CI0123</t>
  </si>
  <si>
    <t xml:space="preserve">09.002.0012-0      </t>
  </si>
  <si>
    <t xml:space="preserve">PLANTIO EM ENCOSTA DE MUDAS COM 50 A 70CM DE ALTURA,EXCLUSIVE FORNECIMENTO  </t>
  </si>
  <si>
    <t>CI0124</t>
  </si>
  <si>
    <t xml:space="preserve">09.002.0015-0      </t>
  </si>
  <si>
    <t xml:space="preserve">PLANTIO DE PLANTAS DE COBERTURA VEGETAL,CONSIDERANDO 4 MUDAS/M2,EXCLUSIVE FORNECIMENTO DA PLANTA  </t>
  </si>
  <si>
    <t>CI0125</t>
  </si>
  <si>
    <t xml:space="preserve">09.002.0017-0      </t>
  </si>
  <si>
    <t xml:space="preserve">PLANTIO DE PLANTAS DE COBERTURA VEGETAL,CONSIDERANDO 8 MUDAS/M2,EXCLUSIVE FORNECIMENTO DA PLANTA  </t>
  </si>
  <si>
    <t>CI0126</t>
  </si>
  <si>
    <t xml:space="preserve">09.002.0019-0      </t>
  </si>
  <si>
    <t xml:space="preserve">PLANTIO DE PLANTAS DE COBERTURA VEGETAL,CONSIDERANDO 12 MUDAS/M2,EXCLUSIVE FORNECIMENTO DA PLANTA  </t>
  </si>
  <si>
    <t>CI0127</t>
  </si>
  <si>
    <t xml:space="preserve">09.002.0021-0      </t>
  </si>
  <si>
    <t xml:space="preserve">PLANTIO DE PLANTAS DE COBERTURA VEGETAL,CONSIDERANDO 16 MUDAS/M2,EXCLUSIVE FORNECIMENTO DA PLANTA  </t>
  </si>
  <si>
    <t>CI0128</t>
  </si>
  <si>
    <t xml:space="preserve">09.002.0023-0      </t>
  </si>
  <si>
    <t xml:space="preserve">PLANTIO DE PLANTAS DE COBERTURA VEGETAL,CONSIDERANDO 25 MUDAS/M2,EXCLUSIVE FORNECIMENTO DA PLANTA  </t>
  </si>
  <si>
    <t>CI0129</t>
  </si>
  <si>
    <t xml:space="preserve">09.002.0030-0      </t>
  </si>
  <si>
    <t xml:space="preserve">PLANTIO DE GRAMA,INCLUINDO PREPARO DO TERRENO COM 10CM DE SAIBRO E 5CM DE TERRA ESTRUMADA,EXCLUSIVE FORNECIMENTO DA GRAMA  </t>
  </si>
  <si>
    <t>CI0130</t>
  </si>
  <si>
    <t xml:space="preserve">09.002.0050-0      </t>
  </si>
  <si>
    <t xml:space="preserve">AMARRIO DE MUDAS DE ARVORES AO TUTOR,COM FITILHO PLASTICO,EXCLUSIVE ESTE  </t>
  </si>
  <si>
    <t>CI0150</t>
  </si>
  <si>
    <t xml:space="preserve">09.004.0003-0      </t>
  </si>
  <si>
    <t xml:space="preserve">PROTETOR(GOLA)DE ARVORE EM FERRO FUNDIDO NODULAR,NAS DIMENSOES DE(1,00X1,00X0,60)M.FORNECIMEN TO  </t>
  </si>
  <si>
    <t>CI0151</t>
  </si>
  <si>
    <t xml:space="preserve">09.004.0004-0      </t>
  </si>
  <si>
    <t xml:space="preserve">PROTETOR(GOLA)DE ARVORE EM FERRO FUNDIDO NODULAR,NAS DIMENSOES DE(1,28X1,28X0,90)M.FORNECIMEN TO  </t>
  </si>
  <si>
    <t>CI0152</t>
  </si>
  <si>
    <t xml:space="preserve">09.004.0015-0      </t>
  </si>
  <si>
    <t xml:space="preserve">RETENTOR FLUTUANTE PARA PROTECAO DE MANGUEZAL.CONFECCAO E INSTALACAO  </t>
  </si>
  <si>
    <t>CI0153</t>
  </si>
  <si>
    <t xml:space="preserve">09.004.0017-0      </t>
  </si>
  <si>
    <t xml:space="preserve">CERCA PROTETORA DE JARDIM COM 18CM DE ALTURA,EM BARRA CHATA DE ACO DE (3"X1/4"),COM MONTANTES DO MESMO MATERIAL,DISTANCIADOS DE 1,00M,CHUMBADOS EM BLOCO DE CONCRETO,INCLUSIVE ESCAVACAO,REATERRO,CARGA,DESCA RGA E TRANSPORTE  </t>
  </si>
  <si>
    <t>CI0154</t>
  </si>
  <si>
    <t xml:space="preserve">09.004.0019-0      </t>
  </si>
  <si>
    <t xml:space="preserve">CERCA PROTETORA DE JARDIM,TIPO CAPELINHA,EM MODULOS DE 1,20M.FORNECIMENTO E COLOCACAO  </t>
  </si>
  <si>
    <t>CI0155</t>
  </si>
  <si>
    <t xml:space="preserve">09.004.0020-0      </t>
  </si>
  <si>
    <t xml:space="preserve">CERCA PROTETORA DE JARDIM,FORMANDO ARCOS COM 46CM DE DIAMETRO EM ACO REDONDO LISO DE 1/2",SUPERPOSTOS DE 10CM, SOLDADOSEM BARRA DE(1 1/2"X3/8"),COM MONTANTES DO MESMO MATERIAL,DISTANCIADOS DE 75CM,CHUMBADOS EM BLOCOS DE CONCRETO,INCLUSIVEESCAVACAO,RE ATERRO,CARGA,DESCARGA E TRANSPORTE.FORNECIMENTOE COLOCACAO  </t>
  </si>
  <si>
    <t>CI0156</t>
  </si>
  <si>
    <t xml:space="preserve">09.004.0023-0      </t>
  </si>
  <si>
    <t xml:space="preserve">LIMITADOR DE GRAMA EM PVC RECICLADO-LINHA BORDA.FORNECIMENTO E COLOCACAO  </t>
  </si>
  <si>
    <t>CI0157</t>
  </si>
  <si>
    <t xml:space="preserve">09.004.0025-0      </t>
  </si>
  <si>
    <t xml:space="preserve">LIMITADOR DE GRAMA EM PVC RECICLADO-LINHA PLANA.FORNECIMENTO E COLOCACAO  </t>
  </si>
  <si>
    <t>CI0158</t>
  </si>
  <si>
    <t xml:space="preserve">09.004.0028-0      </t>
  </si>
  <si>
    <t xml:space="preserve">MOIRAO EM MADEIRA DE REFLORESTAMENTO,PARA SUSTENTACAO DE RETENTORES EM AREA DE MANGUEZAL,COM SECAO DE DIAMETRO DE 15CM,ALTURA LIVRE MEDIA DE 2,00M,ENTERRADO A 1,00M DE PROFUNDIDADE,INCLUINDO ESCAVACAO MANUAL DE COVA.FORNECIMENTO E COLOCACAO  </t>
  </si>
  <si>
    <t>CI0159</t>
  </si>
  <si>
    <t xml:space="preserve">09.004.0051-0      </t>
  </si>
  <si>
    <t xml:space="preserve">FRADE DE CONCRETO 10MPA,PINTADO COM VERNIZ,P/PROTECAO DE CALCADAS,APICOADO,INCLUSIVE ESCAVACAO E REATERRO.FORNECIMENTO ECOLOCACAO  </t>
  </si>
  <si>
    <t>CI0160</t>
  </si>
  <si>
    <t xml:space="preserve">09.004.0055-0      </t>
  </si>
  <si>
    <t xml:space="preserve">FRADE DE CONCRETO 10MPA,LISO,PARA PROTECAO DE CALCADAS,INCLUSIVE ESCAVACAO E REATERRO.FORNECIMENTO E COLOCACAO  </t>
  </si>
  <si>
    <t>CI0161</t>
  </si>
  <si>
    <t xml:space="preserve">09.004.0056-0      </t>
  </si>
  <si>
    <t xml:space="preserve">FRADE DE CONCRETO 10MPA,LISO,PINTADO COM VERNIZ,PARA PROTECAO DE CALCADAS,INCLUSIVE ESCAVACAO E REATERRO.FORNECIMENTO ECOLOCACAO  </t>
  </si>
  <si>
    <t>CI0162</t>
  </si>
  <si>
    <t xml:space="preserve">09.004.0060-0      </t>
  </si>
  <si>
    <t xml:space="preserve">FRADE METALICO,EM FERRO FUNDIDO,MODELO CICLOVIA.FORNECIMENTO E COLOCACAO  </t>
  </si>
  <si>
    <t>CI0163</t>
  </si>
  <si>
    <t xml:space="preserve">09.005.0004-0      </t>
  </si>
  <si>
    <t xml:space="preserve">IRRIGADOR GIRATORIO,DE PLASTICO.FORNECIMENTO E COLOCACAO  </t>
  </si>
  <si>
    <t>CI0164</t>
  </si>
  <si>
    <t xml:space="preserve">09.005.0005-0      </t>
  </si>
  <si>
    <t xml:space="preserve">IRRIGADOR DE IMPULSO SETORIAL,DE PLASTICO,COM 10CM DE ALTURA.FORNECIMENTO E COLOCACAO  </t>
  </si>
  <si>
    <t>CI0165</t>
  </si>
  <si>
    <t xml:space="preserve">09.005.0006-0      </t>
  </si>
  <si>
    <t xml:space="preserve">IRRIGADOR DE IMPULSO SETORIAL,DE PLASTICO,COM 40CM DE ALTURA.FORNECIMENTO E COLOCACAO  </t>
  </si>
  <si>
    <t>CI0166</t>
  </si>
  <si>
    <t xml:space="preserve">09.005.0037-0      </t>
  </si>
  <si>
    <t xml:space="preserve">IRRIGACAO DE ARVORE E/OU PALMEIRA COM CAMINHAO PIPA,INCLUSIVE FORNECIMENTO DA AGUA  </t>
  </si>
  <si>
    <t>CI0167</t>
  </si>
  <si>
    <t xml:space="preserve">09.005.0039-0      </t>
  </si>
  <si>
    <t xml:space="preserve">IRRIGACAO DE GRAMADO E/OU CANTEIRO COM CAMINHAO PIPA,EXCLUSIVE O FORNECIMENTO DA AGUA  </t>
  </si>
  <si>
    <t>CI0168</t>
  </si>
  <si>
    <t xml:space="preserve">09.005.0061-0      </t>
  </si>
  <si>
    <t xml:space="preserve">LIMPEZA DE SUPERFICIE DE FUNDO DE LAGOS E BACIAS DE CHAFARIZES E ENTORNOS,SEM ESVAZIAMENTO,EXCLUSIVE TRANSPORTE  </t>
  </si>
  <si>
    <t>CI0169</t>
  </si>
  <si>
    <t xml:space="preserve">09.005.0130-0      </t>
  </si>
  <si>
    <t xml:space="preserve">APARO MANUAL,COM ENXADAO OU TESOURA,DE BEIRAL DE GRAMADO  </t>
  </si>
  <si>
    <t>CI0170</t>
  </si>
  <si>
    <t xml:space="preserve">09.005.0135-0      </t>
  </si>
  <si>
    <t xml:space="preserve">APARO MANUAL DE CAPIM,COM TESOURA,AO REDOR DE MUDAS VEGETAIS  </t>
  </si>
  <si>
    <t>CI0171</t>
  </si>
  <si>
    <t xml:space="preserve">09.005.0140-0      </t>
  </si>
  <si>
    <t xml:space="preserve">ARRANCAMENTO DE ERVAS DANINHAS PELA RAIZ,EM AREA GRAMADA  </t>
  </si>
  <si>
    <t>CI0172</t>
  </si>
  <si>
    <t xml:space="preserve">09.005.0145-0      </t>
  </si>
  <si>
    <t xml:space="preserve">CAPINA DE ERVAS,GRAMINEAS,ETC,EM AREA DE BRITA  </t>
  </si>
  <si>
    <t>CI0173</t>
  </si>
  <si>
    <t xml:space="preserve">09.005.0150-0      </t>
  </si>
  <si>
    <t xml:space="preserve">CAPINA DE ERVAS,GRAMINEAS,ETC,EM SUPERFICIE ENSAIBRADA  </t>
  </si>
  <si>
    <t>CI0174</t>
  </si>
  <si>
    <t xml:space="preserve">09.005.0155-0      </t>
  </si>
  <si>
    <t xml:space="preserve">CAPINA PARA CONSTRUCAO DE TRILHAS E ACEIROS,SOBRE MATERIAL DE 1ª CATEGORIA,A CEU ABERTO,ATE A PROFUNDIDADE DE 0,10M  </t>
  </si>
  <si>
    <t>CI0175</t>
  </si>
  <si>
    <t xml:space="preserve">09.006.0020-0      </t>
  </si>
  <si>
    <t xml:space="preserve">ADUBO ORGANICO(ESTERCO DE GADO).FORNECIMENTO  </t>
  </si>
  <si>
    <t>CI0176</t>
  </si>
  <si>
    <t xml:space="preserve">09.006.0032-0      </t>
  </si>
  <si>
    <t xml:space="preserve">TERRA ESTRUMADA,INCLUSIVE CARGA,TRANSPORTE E DESCARGA.FORNECIMENTO  </t>
  </si>
  <si>
    <t>CI0178</t>
  </si>
  <si>
    <t xml:space="preserve">09.007.0010-0      </t>
  </si>
  <si>
    <t xml:space="preserve">RETIRADA DE GRAMINEAS EM PISO DE PEDRA PORTUGUESA,UTILIZANDO ROCADEIRA COSTAL  </t>
  </si>
  <si>
    <t>CI0179</t>
  </si>
  <si>
    <t xml:space="preserve">09.007.0015-0      </t>
  </si>
  <si>
    <t xml:space="preserve">RETIRADA DE COBERTURA VEGETAL DE PISO DE JUNTA SECA  </t>
  </si>
  <si>
    <t>CI0180</t>
  </si>
  <si>
    <t xml:space="preserve">09.007.0030-0      </t>
  </si>
  <si>
    <t xml:space="preserve">RETIRADA DE PROTETOR DE ARVORE,INCLUSIVE CARGA,DESCARGA E TRANSPORTE  </t>
  </si>
  <si>
    <t>CI0181</t>
  </si>
  <si>
    <t xml:space="preserve">09.007.0035-0      </t>
  </si>
  <si>
    <t xml:space="preserve">RETIRADA DE GALHOS SECOS E DE PARASITAS EM ARVORES  </t>
  </si>
  <si>
    <t>CI0182</t>
  </si>
  <si>
    <t xml:space="preserve">09.008.0010-0      </t>
  </si>
  <si>
    <t xml:space="preserve">CAMADA DE AREIA ESPALHADA MANUALMENTE,MEDIDA APOS A COMPACTACAO  </t>
  </si>
  <si>
    <t>CI0183</t>
  </si>
  <si>
    <t xml:space="preserve">09.009.0010-0      </t>
  </si>
  <si>
    <t>CI0184</t>
  </si>
  <si>
    <t xml:space="preserve">09.012.0010-0      </t>
  </si>
  <si>
    <t xml:space="preserve">BANCO DE CONCRETO ARMADO,SEM ENCOSTO,MEDINDO APROXIMADAMENTE(200X50X50)CM  </t>
  </si>
  <si>
    <t>CI0185</t>
  </si>
  <si>
    <t xml:space="preserve">09.012.0015-0      </t>
  </si>
  <si>
    <t xml:space="preserve">BALIZADOR MODELO COPACABANA,CILINDRICO,LISO,PRE -FABRICADO EM CONCRETO FCK=18MPA,C/REFORCO INTERNO DE MALHA DE VERGALHAOCURVADO DE 1/2", EMBUTIDO NO PISO, COM 40CM DE DIAMETRO E ALTURA DE 46,50CM.FORNECIMENTO E COLOCACAO  </t>
  </si>
  <si>
    <t>CI0186</t>
  </si>
  <si>
    <t xml:space="preserve">09.013.0020-0      </t>
  </si>
  <si>
    <t xml:space="preserve">BANCO RUSTICO.FORNECIMENTO E COLOCACAO  </t>
  </si>
  <si>
    <t>CI0187</t>
  </si>
  <si>
    <t xml:space="preserve">09.013.0030-0      </t>
  </si>
  <si>
    <t xml:space="preserve">PRANCHA EM MADEIRA APARELHADA PARA BANCOS DE JARDINS,COM SECAO DE(15X4,5)CM E COMPRIMENTO DE 2,20M,PRESA COM PARAFUSOS EPORCAS NOS PES DE FERRO E PINTURA NA COR A SER INDICADA.FORNECIMENTO E COLOCACAO  </t>
  </si>
  <si>
    <t>CI0188</t>
  </si>
  <si>
    <t xml:space="preserve">09.013.0035-0      </t>
  </si>
  <si>
    <t xml:space="preserve">REGUA DE MADEIRA APARELHADA PARA BANCOS DE JARDINS,COM SECAO DE(5,5X3,75)CM E COMPRIMENTO DE 2M,PRESAS COM PARAFUSOS DEPORCAS NOS PES DE FERRO FUNDIDO E PINTURA NA COR A SER INDICADA.FORNECIMENTO E COLOCACAO  </t>
  </si>
  <si>
    <t>CI0189</t>
  </si>
  <si>
    <t xml:space="preserve">09.013.0040-0      </t>
  </si>
  <si>
    <t xml:space="preserve">REGUA DE MADEIRA APARELHADA PARA BANCOS DE JARDINS,COM SECAO DE(3X1,5)CM E COMPRIMENTO DE 1M,PRESAS COM PARAFUSOS DE PORCAS NOS PES DE FERRO E ENVERNIZADA NA COR A SER INDICADA.FORNECIMENTO E COLOCACAO  </t>
  </si>
  <si>
    <t>CI0190</t>
  </si>
  <si>
    <t xml:space="preserve">09.014.0015-0      </t>
  </si>
  <si>
    <t xml:space="preserve">MESA DE JOGOS COM 4 BANCOS,TAMPO DE MESA EM MARMORITE ARMADO,NA COR NATURAL,TENDO NO CENTRO TABULEIRO DE XADREZ EM MARMORITE NAS CORES BRANCA E PRETA,PES(MESA E BANCOS)DE CONCRETOARMADO.FORNECIMENTO E COLOCACAO  </t>
  </si>
  <si>
    <t>CI0191</t>
  </si>
  <si>
    <t xml:space="preserve">09.015.0040-0      </t>
  </si>
  <si>
    <t xml:space="preserve">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  </t>
  </si>
  <si>
    <t>CI0192</t>
  </si>
  <si>
    <t xml:space="preserve">09.015.0042-0      </t>
  </si>
  <si>
    <t xml:space="preserve">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  </t>
  </si>
  <si>
    <t>CI0193</t>
  </si>
  <si>
    <t xml:space="preserve">09.015.0044-0      </t>
  </si>
  <si>
    <t xml:space="preserve">ALAMBRADO COM 4,50M ALTURA,TELA DE ARAME GALV.Nº12,MALHA LOSANGO 5CM,FIXADA TUBOS FºGALV.(EXTERN.E INTERNAMENTE)DIAMETROINTERNO DE 2.1/2"E ESP.DE PAREDE DE 1/8",EM MODULOS DE(3,00X1,50)M,CHUMBADOS EM BLOCOS DE CONCRETO,INCLUSIVE ESCAVACAO,REATERRO,CARGA,DESCA RGA,TRANSPORTE E PINTURA DOS TUBOS,COM 2DEMAOS DE ACABAMENTO.FORNECIMENTO E COLOCACAO  </t>
  </si>
  <si>
    <t>CI0194</t>
  </si>
  <si>
    <t xml:space="preserve">09.015.0046-0      </t>
  </si>
  <si>
    <t xml:space="preserve">ALAMBRADO COM 4,50M ALTURA,TELA DE ARAME GALV.N°12,MALHA LOSANGO 5CM,FIXADA TUBOS FºGALV.(EXTERN.E INTERNAMENTE)DIAMETROINTERNO DE 3"E ESP.DE PAREDE DE 1/8",SEM COSTURA,EM MODULOSDE (3,00X1,50M)M,CHUMBADOS EM BLOCOS DE CONCRETO,INCLUSIVEESCAVACAO,RE ATERRO,CARGA,DESCARGA,TRANSPOR TE E PINTURA DOS TUBOS,COM 2 DEMAOS DE ACABAMENTO.FORNECIMENTO E COLOCACAO  </t>
  </si>
  <si>
    <t>CI0195</t>
  </si>
  <si>
    <t xml:space="preserve">09.015.0048-0      </t>
  </si>
  <si>
    <t xml:space="preserve">ALAMBRADO EM TELA DE ARAME GALV.N°12,MALHA LOSANGO 5CM,FIXADA TUBOS FºGALV.(EXTERN.E INTERNAMENTE)DIAMETRO INTERNO DE 2"E ESP.PAREDE DE 1/8",CHUMBADOS EM BLOCOS DE CONCRETO,INCL.ESCAVACAO,REATER RO,TRANSP.,CARGA,DESCARGA E PINTURA DOS TUBOS,COM 2 DEMAOS DE ACABAMENTO.FORNECIMENTO E COLOCACAO  </t>
  </si>
  <si>
    <t>CI0196</t>
  </si>
  <si>
    <t xml:space="preserve">09.015.0050-0      </t>
  </si>
  <si>
    <t xml:space="preserve">ALAMBRADO C/6M ALTURA,TELA DE ARAME GALVANIZADO N°12,MALHA LOSANGO DE 5CM,FIXADA EM TUBOS DE FERRO GALVANIZADO (EXTERNAE INTERNAMENTE) COM DIAMETRO INTERNO DE 2" E ESPESSURA DE PAREDE DE 1/8",EM MODULOS DE (3,00X1,50)M,CHUMBADOS EM BLOCOSDE CONCRETO,INCL.ESCAVACAO,REATER RO,CARGA,DESCARGA,TRANSPORTE E PINTURA DOS TUBOS,C/2 DEMAOS DE ACABAMENTO.FORN.E COLOC.  </t>
  </si>
  <si>
    <t>CI0197</t>
  </si>
  <si>
    <t xml:space="preserve">09.015.0052-0      </t>
  </si>
  <si>
    <t xml:space="preserve">ALAMBRADO C/6M ALTURA,TELA DE ARAME GALVANIZADO N°12,MALHA LOSANGO DE 5CM,FIXADA EM TUBOS DE FERRO GALVANIZADO(EXTERNA EINTERNAMENTE)COM DIAMETRO INTERNO DE 2 1/2" E ESPESSURA DEPAREDE DE 1/8",EM MODULOS DE (3,00X1,50)M,CHUMBADOS EM BLOCOS DE CONCRETO,INCL.ESCAVACAO,REATER RO,CARGA,DESCARGA,TRANSPORTE E PINTURA DOS TUBOS,C/2 DEMAOS DE ACABAMENTO.FORN.COLOC.  </t>
  </si>
  <si>
    <t>CI0198</t>
  </si>
  <si>
    <t xml:space="preserve">09.015.0056-0      </t>
  </si>
  <si>
    <t xml:space="preserve">ALAMBRADO C/6M ALTURA,TELA DE ARAME GALVANIZADO N°12,MALHA LOSANGO DE 5CM,FIXADA EM TUBOS DE FERRO GALVANIZADO (EXTERNAE INTERNAMENTE) COM DIAMETRO INTERNO DE 3" E ESPESSURA DE PAREDE DE 1/8",EM MODULOS DE (3,00X1,50)M,CHUMBADOS EM BLOCOSDE CONCRETO,INCL.ESCAVACAO,REATER RO,CARGA,DESCARGA,TRANSPORTE E PINTURA DOS TUBOS,C/2 DEMAOS DE ACABAMENTO.FORN.E COLOC.  </t>
  </si>
  <si>
    <t>CI0199</t>
  </si>
  <si>
    <t xml:space="preserve">09.015.0058-0      </t>
  </si>
  <si>
    <t xml:space="preserve">ALAMBRADO C/7,5M ALTURA,TELA DE ARAME GALVANIZADO N°12,MALHA LOSANGO DE 5CM,FIXADA EM TUBOS DE FERRO GALVANIZADO (EXTERNA E INTERNAMENTE) C/DIAMETRO INTERNO DE 2" E ESPESSURA DE PAREDE DE 1/8",EM MODULOS DE (2,00X1,50)M,CHUMBADOS EM BLOCOSDE CONCRETO,INCL.ESCAVACAO,REATER RO,CARGA,DESCARGA,TRANSPORTE E PINTURA DOS TUBOS,C/2 DEMAOS DE ACABAMENTO.FORN.E COLOC.  </t>
  </si>
  <si>
    <t>CI0200</t>
  </si>
  <si>
    <t xml:space="preserve">09.015.0060-0      </t>
  </si>
  <si>
    <t xml:space="preserve">ALAMBRADO C/7,5M ALTURA,TELA DE ARAME GALVANIZADO N°12,MALHA LOSANGO DE 5CM,FIXADA EM TUBOS DE FERRO GALVANIZADO(EXTERNAE INTERNAMENTE)C/DIAMETRO INTERNO DE 2 1/2" E ESPESSURA DEPAREDE DE 1/8",EM MODULOS DE(2,00X1,50)M,CHUMBADOS EM BLOCOSDE CONCRETO,INCL.ESCAVACAO,REATER RO,CARGA,DESCARGA,TRANSPORTE E PINTURA DE TUBOS,C/2 DEMAOS DE ACABAMENTO.FORN.E COLOC.  </t>
  </si>
  <si>
    <t>CI0201</t>
  </si>
  <si>
    <t xml:space="preserve">09.015.0062-0      </t>
  </si>
  <si>
    <t xml:space="preserve">ALAMBRADO C/7,5M ALTURA,TELA DE ARAME GALVANIZADO N°12,MALHA LOSANGO DE 5CM,FIXADA EM TUBOS DE FERRO GALVANIZADO (EXTERNA E INTERNAMENTE) C/DIAMETRO INTERNO DE 3" E ESPESSURA DE PAREDE DE 1/8",EM MODULOS DE (2,00X1,50)M,CHUMBADOS EM BLOCOSDE CONCRETO,INCL.ESCAVACAO,REATER RO,CARGA,DESCARGA,TRANSPORTE E PINTURA DOS TUBOS,C/2 DEMAOS DE ACABAMENTO.FORN.E COLOC.  </t>
  </si>
  <si>
    <t>CI0202</t>
  </si>
  <si>
    <t xml:space="preserve">09.015.0064-0      </t>
  </si>
  <si>
    <t xml:space="preserve">ALAMBRADO TELA DE ARAME GALV.N°14,MALHA LOSANGO 6CM,PRESA A ARMACAO TUBOS GALV.(EXTERNA E INTERNAMENTE),C/ELEM.HORIZ.E VERT.SENDO ESTES FIX.EM BLOCO DE CONC.(0,30X0,30X0,60)M,FCK=15M PA,ESPACADOS 3M C/ALT.TOTAL DE 2,50M ACIMA TERRENO.OS TUBOS HORIZ. SERAO 2, AMBOS COM 1.1/2"DE DIAM. E ESP.PAREDE 1/8",ASSIM COMO OS VERT. EMENDAS SOLDADAS.FORN.E COLOC.  </t>
  </si>
  <si>
    <t>CI0203</t>
  </si>
  <si>
    <t xml:space="preserve">09.015.0066-0      </t>
  </si>
  <si>
    <t xml:space="preserve">ALAMBRADO TELA DE ARAME PLASTIFICADO N°12,MALHA LOSANGO 5CM,FIXADA EM TUBOS DE FERRO GALVANIZADO (EXTERNA E INTERNAMENTE) DE 2" E ESP. DE PAREDE DE 1/8``ESPACADOS DE 2,00M,CHUMBADOS EM BLOCOS DE CONCR. FCK=15MPA (0,30X0,30X1,00)M,TELA PRESAEM ARAME Nº12 PLASTIF.,INCLUS. ESCAV.,REATERRO,TRANSP.,CARGAD ESCARGA E PINT. DOS TUBOS,C/2 DEMAOS DE ACABAM.FORN.E COLOC  </t>
  </si>
  <si>
    <t>CI0204</t>
  </si>
  <si>
    <t xml:space="preserve">09.015.0068-0      </t>
  </si>
  <si>
    <t xml:space="preserve">ALAMBRADO P/CAMPO DE ESPORTE,POSTE TUBO FºGALV.,ESPACADOS 2,00M,DIAM.2"E ESP.PAREDE 1/8",ALTURA 3,00M LIVRES SOBRE SOLO,FIXADOS PRISMA CONCRETO FCK=15MPA,(0,30X0,30X1,00)M,SO BRE POSTES FIXADA TELA ARAME Nº12 PLASTIFICADA,MALHA 5,00CM,PRESA2 ARAMES Nº12 PLASTIFICADOS,TRANSV.E ATRAVESSANDO TUBOS SUPERIOR E INFERIORMENTE,C/UM "T" E UMA CRUZETA 2".FORN.E COLOC.  </t>
  </si>
  <si>
    <t>CI0205</t>
  </si>
  <si>
    <t xml:space="preserve">09.015.0070-0      </t>
  </si>
  <si>
    <t xml:space="preserve">ALAMBRADO P/CAMPO DE ESPORTE,POSTE TUBO FºGALV.,ESPACADOS 2M,DIAMETRO 2" E ESP.PAREDE 1/8",ALTURA 3M LIVRES SOBRE SOLO,FIXADOS PRISMA CONCRETO FCK=18MPA,(0,30X0,30X1,00)M,SO BRE POSTES FIXADA TELA ARAME Nº12 PLASTIFICADA,MALHA 7,50CM,PRESA 2ARAMES Nº12 PLASTIFICADOS,TRANSV.E ATRAVESSANDO TUBOS SUPERIOR E INFERIORMENTE,COM UM T E UMA CRUZETA 2".FORN.E COLOC.  </t>
  </si>
  <si>
    <t>CI0206</t>
  </si>
  <si>
    <t xml:space="preserve">09.015.0072-0      </t>
  </si>
  <si>
    <t xml:space="preserve">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 .E COLOC.  </t>
  </si>
  <si>
    <t>CI0207</t>
  </si>
  <si>
    <t xml:space="preserve">09.015.0074-0      </t>
  </si>
  <si>
    <t xml:space="preserve">CONTRAVENTAMENTO DE ALAMBRADO COM TUBOS DE FERRO GALVANIZADO(EXTERN.E INTERNAMENTE),C/DIAMETRO INTERNO DE 2" E ESPESSURADE PAREDE DE 1/8".FORNECIMENTO E COLOCACAO  </t>
  </si>
  <si>
    <t>CI0208</t>
  </si>
  <si>
    <t xml:space="preserve">09.015.0078-0      </t>
  </si>
  <si>
    <t xml:space="preserve">CONTRAVENTAMENTO DE ALAMBRADO COM TUBOS DE FERRO GALVANIZADO(EXTERNA E INTERNAMENTE),COM DIAMETRO INTERNO NO 2.1/2" E ESPESSURA DE PAREDE DE 1/8".FORNECIMENTO E COLOCACAO  </t>
  </si>
  <si>
    <t>CI0209</t>
  </si>
  <si>
    <t xml:space="preserve">09.015.0080-0      </t>
  </si>
  <si>
    <t xml:space="preserve">CONTRAVENTAMENTO DE ALAMBRADO COM TUBOS DE FERRO GALVANIZADO(EXTERN.E INTERNAMENTE),COM DIAMETRO INTERNO DE 3" E ESPESSURA DE PAREDE DE 1/8".FORNECIMENTO E COLOCACAO  </t>
  </si>
  <si>
    <t>CI0210</t>
  </si>
  <si>
    <t xml:space="preserve">09.015.0300-0      </t>
  </si>
  <si>
    <t xml:space="preserve">AMARELINHA EM BLOCOS DE CONCRETO PRE-MOLDADOS COM APLICACAO DE LETRAS E NUMEROS COLORIDOS EM BAIXO RELEVO.FORNECIMENTO EAPLICACAO  </t>
  </si>
  <si>
    <t>CI0211</t>
  </si>
  <si>
    <t xml:space="preserve">09.015.0302-0      </t>
  </si>
  <si>
    <t xml:space="preserve">ARCO SIMPLES EM TUBO DE FERRO GALVANIZADO (EXTERNA E INTERNAMENTE) DE 1" E 2" E ESPESSURA DE PAREDE DE 1/8",CHUMBADOS EMBLOCOS DE CONCRETO,COM PINTURA DE BASE GALVITE E 2 DEMAOS DEACABAMENTO.FORNECIMENTO E COLOCACAO  </t>
  </si>
  <si>
    <t>CI0212</t>
  </si>
  <si>
    <t xml:space="preserve">09.015.0304-0      </t>
  </si>
  <si>
    <t xml:space="preserve">BARRA SIMPLES PARA GINASTICA,EM TUBOS DE FERRO GALVANIZADO (EXTERNA E INTERNAMENTE) DE 1.1/2" E 4" E ESPESSURA DE PAREDEDE 1/8",CHUMBADOS EM BLOCOS DE CONCRETO COM PINTURA DE BASEGALVITE E 2 DEMAOS DE ACABAMENTO.FORNECIMENTO E COLOCACAO  </t>
  </si>
  <si>
    <t>CI0213</t>
  </si>
  <si>
    <t xml:space="preserve">09.015.0306-0      </t>
  </si>
  <si>
    <t xml:space="preserve">BARRA DUPLA PARA GINASTICA,EM TUBOS DE FERRO GALVANIZADO (EXTERNA E INTERNAMENTE) DE 1" E ESPESSURA PAREDE DE 1/8" HORIZONTAIS E MONTANTES DE 4",CHUMBADOS EM BLOCOS DE CONCRETO,COMPINTURA DE BASE GALVITE E 2 DEMAOS DE ACABAMENTO.FORNECIMENTO E COLOCACAO  </t>
  </si>
  <si>
    <t>CI0214</t>
  </si>
  <si>
    <t xml:space="preserve">09.015.0308-0      </t>
  </si>
  <si>
    <t xml:space="preserve">BARRAS PARALELAS P/GINASTICA, EM TUBOS DE FERRO GALVANIZADO (EXTERNA E INTERNAMENTE) DE 2" E ESPESSURA DE PAREDE DE 1/8"CHUMBADOS EM BLOCOS DE CONCRETO COM PINTURA DE BASE GALVITEE 2 DEMAOS DE ACABAMENTO.FORNECIMENTO E COLOCACAO  </t>
  </si>
  <si>
    <t>CI0215</t>
  </si>
  <si>
    <t xml:space="preserve">09.015.0310-0      </t>
  </si>
  <si>
    <t xml:space="preserve">BALANCO MULTIUSO EM TUBO DE FERRO GALV.(EXT.E INTERNAMENTE) DE 2.1/2",2"E 1"E ESP.PAREDE 1/8",COMP.DE 2 BALANCOS SIMPL.C/ASSENT.MAD.APARELH.,1 ESC.DUPLA,1 BARRA SIMPL.E 1 BALANCOP/CADEIR.RODAS C/RAMPA ACESS.PIVOT.,TRAVA P/CADEIR.E P/BALANCO,PISO MAD.INTERTRAV.REFORC.C/CAPAC.C ARGA 200KG,PINT.C/UMADEMAO GALVITE E DUAS DE TINTA ESMALTE SINT.FORNEC./COLOCACAO  </t>
  </si>
  <si>
    <t>CI0216</t>
  </si>
  <si>
    <t xml:space="preserve">09.015.0312-0      </t>
  </si>
  <si>
    <t xml:space="preserve">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  </t>
  </si>
  <si>
    <t>CI0217</t>
  </si>
  <si>
    <t xml:space="preserve">09.015.0314-0      </t>
  </si>
  <si>
    <t xml:space="preserve">BALANCO DE 5/10ANOS COMPOST.C/2 CADEIRAS,PRESAS EM CORRENTES GALV.FIXAD. P/MEIO DE BRACAD.C/ TRAVESSAO TUBOS FERRO GALV.(EXT.E INTERNAMENTE)DE 2 1/2"E ESP.PAREDE 1/8",SUSPENSAS EMCAVALETES TUBO FERRO GALV.2", CHUMBADOS EM SAPATAS CONCRETO,PINTADOS C/BASE GALVITE E 2 DEMAOS ACABAMENTO.FORNECIMENTO ECOLOCACAO  </t>
  </si>
  <si>
    <t>CI0218</t>
  </si>
  <si>
    <t xml:space="preserve">09.015.0316-0      </t>
  </si>
  <si>
    <t xml:space="preserve">CADEIRA DE BALANCO COMPLETA, COM CORRENTES, BRACADEIRAS, ROLAMENTOS, PARAFUSOS, BARRAS, ETC., INCLUSIVE DESMONTAGEM DADANIFICADA, PINTURA E TRANSPORTE. FORNECIMENTO E COLOCACAO  </t>
  </si>
  <si>
    <t>CI0219</t>
  </si>
  <si>
    <t xml:space="preserve">09.015.0318-0      </t>
  </si>
  <si>
    <t xml:space="preserve">BOLA AO ARO EM TUBO DE FERRO GALVANIZADO(EXT.E INTERNAMENTE)DE 3",2" E 3/4"E ESPESSURA DE PAREDE DE 1/8",PINTURA COM UMADEMAO DE GALVITE E DUAS DEMAOS DE ESMALTE SINTETICO. FORNECIMENTO E COLOCACAO  </t>
  </si>
  <si>
    <t>CI0220</t>
  </si>
  <si>
    <t xml:space="preserve">09.015.0320-0      </t>
  </si>
  <si>
    <t xml:space="preserve">ESCADA EM ARVORE, EM MADEIRA APARELHADA. FORNECIMENTO E COLOCACAO  </t>
  </si>
  <si>
    <t>CI0221</t>
  </si>
  <si>
    <t xml:space="preserve">09.015.0322-0      </t>
  </si>
  <si>
    <t xml:space="preserve">ESCORREGA DE 0/4ANOS C/ALTURA DE 1,17M EM MADEIRA APARELHADAE TUBOS DE FERRO GALVANIZADO(EXT.E INTERNAMENTE) DE 3/4"E 2"E ESPESSURA DE PAREDE DE 1/8", COM PINTURA DE BASE GALVITE E2 DEMAOS DE ACABAMENTO.FORNECIMENTO E COLOCACAO  </t>
  </si>
  <si>
    <t>CI0222</t>
  </si>
  <si>
    <t xml:space="preserve">09.015.0324-0      </t>
  </si>
  <si>
    <t xml:space="preserve">ESCORREGA DE 5/10ANOS C/ALTURA DE 1,57M MADEIRA APARELHADA E TUBOS DE FERRO GALVANIZADO(EXT.E INTERNAMENTE)DE 3/4" E 2"E ESPESSURA DE PAREDE DE 1/8",COM PINTURA DE BASE GALVITE E2 DEMAOS DE ACABAMENTO.FORNECIMENTO E COLOCACAO  </t>
  </si>
  <si>
    <t>CI0223</t>
  </si>
  <si>
    <t xml:space="preserve">09.015.0326-0      </t>
  </si>
  <si>
    <t xml:space="preserve">ESCADA DE ESCORREGA COMPLETA, INCLUSIVE PATAMAR,COM PINTURA TRANSPORTE E DESMONTAGEM DA DANIFICADA.FORNECIMENTO E COLOCACAO  </t>
  </si>
  <si>
    <t>CI0224</t>
  </si>
  <si>
    <t xml:space="preserve">09.015.0328-0      </t>
  </si>
  <si>
    <t xml:space="preserve">GANGORRA DE 0/4 ANOS COM PRANCHAS DE MADEIRA APARELHADA,ESTAS FIXAS EM TUBO DE FERRO GALVANIZADO (EXTERNA E INTERNAMENTE) DE 2" E ESPESSURA DE PAREDE DE 1/8",COM PINTURA DE BASE GALVITE E 2 DEMAOS DE ACABAMENTO.FORNECIMENTO E COLOCACAO  </t>
  </si>
  <si>
    <t>CI0225</t>
  </si>
  <si>
    <t xml:space="preserve">09.015.0330-0      </t>
  </si>
  <si>
    <t xml:space="preserve">GANGORRA DE 5/10ANOS C/2 PRANCHAS,MADEIRA APARELHADA, ESTAS FIXADAS EM TUBO DE FERRO GALVANIZADO(EXT.E INTERNAMENTE) DE2"E 2 1/2" E ESPESSURA DE PAREDE DE 1/8",COM PINTURA DE BASEGALVITE E 2 DEMAOS DE ACABAMENTO.FORNECIMENTO E COLOCACAO  </t>
  </si>
  <si>
    <t>CI0226</t>
  </si>
  <si>
    <t xml:space="preserve">09.015.0332-0      </t>
  </si>
  <si>
    <t xml:space="preserve">GAIOLA GINICA (TREPA-TREPA) EM TUBOS DE FERRO GALVANIZADO (EXTERNA E INTERNAMENTE) DE 1" HORIZONTAIS E VERTICAIS DE 1.1/2" E ESPESSURA DE PAREDE DE 1/8",CHUMBADOS EM BLOCOS DE CONCRETO E COM PINTURA DE BASE GALVITE E 2 DEMAOS DE ACABAMENTO.FORNECIMENTO E COLOCACAO  </t>
  </si>
  <si>
    <t>CI0227</t>
  </si>
  <si>
    <t xml:space="preserve">09.015.0334-0      </t>
  </si>
  <si>
    <t xml:space="preserve">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  </t>
  </si>
  <si>
    <t>CI0228</t>
  </si>
  <si>
    <t xml:space="preserve">09.015.0336-0      </t>
  </si>
  <si>
    <t xml:space="preserve">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  </t>
  </si>
  <si>
    <t>CI0229</t>
  </si>
  <si>
    <t xml:space="preserve">09.015.0338-0      </t>
  </si>
  <si>
    <t xml:space="preserve">PRANCHA DE GANGORRA COMPLETA,INCLUSIVE PATAMAR,COM PINTURA, TRANSPORTE E DESMONTAGEM DA DANIFICADA.FORNECIMENTO E COLOCACAO  </t>
  </si>
  <si>
    <t>CI0230</t>
  </si>
  <si>
    <t xml:space="preserve">09.015.0340-0      </t>
  </si>
  <si>
    <t xml:space="preserve">PRANCHA REMA-REMA,MADEIRA APARELHADA,COMPLETA COM FERRAGENS,BRACADEIRAS,ROLAMENT OS,ETC., PINTURA E TRANSPORTE COM DESMONTAGEM DA DANIFICADA.FORNECIMENTO E COLOCACAO  </t>
  </si>
  <si>
    <t>CI0231</t>
  </si>
  <si>
    <t xml:space="preserve">09.015.0342-0      </t>
  </si>
  <si>
    <t xml:space="preserve">PRANCHA PARA ABDOMINAL,MADEIRA APARELHADA,ESTRUTURA TUBULAR DE FERRO GALVANIZADO COM DIAMETRO DE 2" E ESPESSURA DE PAREDE DE 1/8",FIXADA EM BLOCOS DE CONCRETO,COM PINTURA DE BASE DE GALVITE E 2 DEMAOS DE ACABAMENTO.FORNECIMENTO E COLOCACAO  </t>
  </si>
  <si>
    <t>CI0233</t>
  </si>
  <si>
    <t xml:space="preserve">09.026.0010-0      </t>
  </si>
  <si>
    <t xml:space="preserve">CONTENTOR EM POLIETILENO DE ALTA DENSIDADE,COM QUATRO RODAS MACICAS DE BORRACHA,CAPACIDADE PARA 500L.FORNECIMENTO  </t>
  </si>
  <si>
    <t>CI0234</t>
  </si>
  <si>
    <t xml:space="preserve">09.026.0015-0      </t>
  </si>
  <si>
    <t xml:space="preserve">CONTENTOR EM POLIETILENO DE ALTA DENSIDADE,COM DUAS RODAS MACICAS DE BORRACHA,CAPACIDADE PARA 240L.FORNECIMENTO  </t>
  </si>
  <si>
    <t>CI0235</t>
  </si>
  <si>
    <t xml:space="preserve">09.026.0020-0      </t>
  </si>
  <si>
    <t xml:space="preserve">FIO DE NYLON.FORNECIMENTO  </t>
  </si>
  <si>
    <t>CI0236</t>
  </si>
  <si>
    <t xml:space="preserve">09.026.0025-0      </t>
  </si>
  <si>
    <t xml:space="preserve">PAPELEIRA PLASTICA P/VIAS E PRACAS PUBLICAS EM POLIETILENO(DIN),CAPACIDADE PARA 50L,MEDINDO(75,50X34,50X43,50) CM.FORNECIMENTO E COLOCACAO  </t>
  </si>
  <si>
    <t>CI0237</t>
  </si>
  <si>
    <t xml:space="preserve">09.026.0030-0      </t>
  </si>
  <si>
    <t xml:space="preserve">VASO PLASTICO REDONDO,NA COR TERRACOTA,CERAMICA OU CINZA,COM DIAMETRO ENTRE 30CM E 40CM E ALTURA ENTRE 30CM E 35CM,INCLUSIVE PRATO.FORNECIMENTO  </t>
  </si>
  <si>
    <t>CI0238</t>
  </si>
  <si>
    <t xml:space="preserve">09.026.0035-0      </t>
  </si>
  <si>
    <t xml:space="preserve">VASO PLASTICO QUADRADO,NA COR TERRACOTA,CERAMICA OU CINZA,COM LADOS ENTRE 34CM E 40CM E ALTURA ENTRE 28CM E 34CM,INCLUSIVE PRATO.FORNECIMENTO  </t>
  </si>
  <si>
    <t>CI0239</t>
  </si>
  <si>
    <t xml:space="preserve">09.026.0040-0      </t>
  </si>
  <si>
    <t xml:space="preserve">VASO PLASTICO REDONDO,NA COR TERRACOTA,CERAMICA OU CINZA,COMDIAMETRO ENTRE 41CM E 50CM E ALTURA ENTRE 36CM E 40CM, INCLUSIVE PRATO.FORNECIMENTO  </t>
  </si>
  <si>
    <t>CI0240</t>
  </si>
  <si>
    <t xml:space="preserve">09.026.0045-0      </t>
  </si>
  <si>
    <t xml:space="preserve">CESTO DE TELA PARA RETIRADA DE LIXO,CONFECCIONADO EM ACO E SOMBRIT,MODELO COMLURB.FORNECIMENTO  </t>
  </si>
  <si>
    <t>CI0241</t>
  </si>
  <si>
    <t xml:space="preserve">09.026.0017-0      </t>
  </si>
  <si>
    <t xml:space="preserve">CONTENTOR EM POLIETILENO DE ALTA DENSIDADE,COM DUAS RODAS MACICAS DE BORRACHA,CAPACIDADE PARA 120L.FORNECIMENTO  </t>
  </si>
  <si>
    <t>CI0242</t>
  </si>
  <si>
    <t xml:space="preserve">09.015.0200-0      </t>
  </si>
  <si>
    <t xml:space="preserve">TELA DE ARAME GALVANIZADO,REVESTIDO COM PVC,FIO 12,MALHA LOSANGULAR DE 7,5CM,FIXADA COM ARAME GALVANIZADO A ARMACAO TUBULAR DE ACO GALVANIZADO (EXCLUSIVE ESTA).FORNECIMENTO E COLOCACAO  </t>
  </si>
  <si>
    <t>CI0243</t>
  </si>
  <si>
    <t xml:space="preserve">09.001.0082-0      </t>
  </si>
  <si>
    <t xml:space="preserve">PLANTIO DE CERCA VIVA CONSTITUIDA DE MURTA,ACALIFA VERMELHA OU SIMILAR,COM APROXIMADAMENTE 60CM DE ALTURA.FORNECIMENTO EPLANTIO  </t>
  </si>
  <si>
    <t>CI0244</t>
  </si>
  <si>
    <t xml:space="preserve">09.003.0010-0      </t>
  </si>
  <si>
    <t xml:space="preserve">ARBUSTO PARA JARDINS,TIPO LANTANA (LANTANA CAMARA) OU SIMILAR,COM APROXIMADAMENTE 60CM DE ALTURA.FORNECIMENTO  </t>
  </si>
  <si>
    <t>CI0245</t>
  </si>
  <si>
    <t xml:space="preserve">09.003.0012-0      </t>
  </si>
  <si>
    <t xml:space="preserve">ARBUSTO PARA JARDINS,TIPO HIBISCO (HIBISCUS) OU SIMILAR,COM APROXIMADAMENTE 60CM DE ALTURA.FORNECIMENTO  </t>
  </si>
  <si>
    <t>CI0246</t>
  </si>
  <si>
    <t xml:space="preserve">09.003.0028-0      </t>
  </si>
  <si>
    <t xml:space="preserve">ESPECIES VEGETAIS COM APROXIMADAMENTE 30CM DE ALTURA,TIPO ARBUSTO DRACENA DE MADAGASCAR (DRACAENA MARGINATA),ARBUSTO CLUSIA (CLUSIA FLUMINENSIS) OU SIMILAR.FORNECIMENTO  </t>
  </si>
  <si>
    <t>CI0247</t>
  </si>
  <si>
    <t xml:space="preserve">09.003.0036-0      </t>
  </si>
  <si>
    <t xml:space="preserve">ESPECIES VEGETAIS COM APROXIMADAMENTE 40CM DE ALTURA,TIPO ARBUSTO AZALEA (RHODODENDRON SIMSII),ARBUSTO BANANA DE MACACO/GUAIMBE (PHILODENDRON BIPINNATIFIDUM) OU SIMILAR.FORNECIMENTO  </t>
  </si>
  <si>
    <t>CI0248</t>
  </si>
  <si>
    <t xml:space="preserve">09.003.0065-0      </t>
  </si>
  <si>
    <t xml:space="preserve">ARVORE NATIVA,TIPO SIBIPIRUNA,OITI,PAU FERRO OU SIMILAR,COM APROXIMADAMENTE 2,00M DE ALTURA.FORNECIMENTO  </t>
  </si>
  <si>
    <t>CI0249</t>
  </si>
  <si>
    <t xml:space="preserve">09.003.0067-0      </t>
  </si>
  <si>
    <t xml:space="preserve">ARVORE NATIVA,TIPO SIBIPIRUNA,OITI,PAU FERRO OU SIMILAR,COM APROXIMADAMENTE 3,00M DE ALTURA.FORNECIMENTO  </t>
  </si>
  <si>
    <t>CI0250</t>
  </si>
  <si>
    <t xml:space="preserve">09.003.0069-0      </t>
  </si>
  <si>
    <t xml:space="preserve">ARVORE NATIVA,TIPO SIBIPIRUNA,OITI,PAU FERRO OU SIMILAR,COM APROXIMADAMENTE 3,50M DE ALTURA.FORNECIMENTO  </t>
  </si>
  <si>
    <t>CI0251</t>
  </si>
  <si>
    <t xml:space="preserve">09.003.0071-0      </t>
  </si>
  <si>
    <t xml:space="preserve">ARVORE NATIVA,TIPO SIBIPIRUNA,OITI,PAU FERRO OU SIMILAR,COM APROXIMADAMENTE 4,00M DE ALTURA.FORNECIMENTO  </t>
  </si>
  <si>
    <t>CI0252</t>
  </si>
  <si>
    <t xml:space="preserve">09.003.0075-0      </t>
  </si>
  <si>
    <t xml:space="preserve">ESPECIES VEGETAIS COM APROXIMADAMENTE 1,00M DE ALTURA TIPO PALMEIRA FENIX (PHOENIX ROEBELENII) OU SIMILAR.FORNECIMENTO  </t>
  </si>
  <si>
    <t>CI0253</t>
  </si>
  <si>
    <t xml:space="preserve">09.003.0078-0      </t>
  </si>
  <si>
    <t xml:space="preserve">ESPECIES VEGETAIS COM APROXIMADAMENTE 2,50M DE ALTURA TIPO PALMEIRA RABO-DE-RAPOSA (WODYETIA BOFURCATA),JERIVA (SYAGRUSROMANZOFFIANA) OU SIMILAR.FORNECIMENTO  </t>
  </si>
  <si>
    <t>CI0255</t>
  </si>
  <si>
    <t xml:space="preserve">09.003.0081-0      </t>
  </si>
  <si>
    <t xml:space="preserve">ESPECIES VEGETAIS COM APROXIMADAMENTE 1,00M DE ALTURA, TIPO BAMBU (BAMBUSA MULTIPLEX) OU SIMILAR.FORNECIMENTO  </t>
  </si>
  <si>
    <t>CI0256</t>
  </si>
  <si>
    <t xml:space="preserve">09.003.0143-0      </t>
  </si>
  <si>
    <t xml:space="preserve">ESPECIES VEGETAIS COM APROXIMADAMENTE 40CM DE ALTURA,TIPO ARBUSTO JASMIM DO CABO (GARDENIA JASMINOIDES) OU SIMILAR,CONSIDERANDO 4 MUDAS POR M2.FORNECIMENTO  </t>
  </si>
  <si>
    <t>CI0257</t>
  </si>
  <si>
    <t xml:space="preserve">09.003.0155-0      </t>
  </si>
  <si>
    <t xml:space="preserve">ESPECIES VEGETAIS COM APROXIMADAMENTE 25CM DE ALTURA,TIPO ARBUSTO ALLAMANDA (ALAMANDA SP) OU SIMILAR,CONSIDERANDO 8 MUDAS POR M2.FORNECIMENTO  </t>
  </si>
  <si>
    <t>CI0258</t>
  </si>
  <si>
    <t xml:space="preserve">09.003.0158-0      </t>
  </si>
  <si>
    <t xml:space="preserve">ESPECIES VEGETAIS COM APROXIMADAMENTE 40CM DE ALTURA,TIPO ARBUSTO ORQUIDEA BAMBU (ARUNDINA BAMBUSIFOLIA) OU SIMILAR,CONSIDERANDO 8 MUDAS POR M2.FORNECIMENTO  </t>
  </si>
  <si>
    <t>CI0259</t>
  </si>
  <si>
    <t xml:space="preserve">09.003.0164-0      </t>
  </si>
  <si>
    <t xml:space="preserve">ESPECIES VEGETAIS COM APROXIMADAMENTE 40CM DE ALTURA,TIPO ARBUSTO JASMIM ESTRELA (JASMINUM NITIDUM) OU SIMILAR,CONSIDERANDO 12 MUDAS POR M2.FORNECIMENTO  </t>
  </si>
  <si>
    <t>CI0260</t>
  </si>
  <si>
    <t xml:space="preserve">09.003.0168-0      </t>
  </si>
  <si>
    <t xml:space="preserve">ESPECIES VEGETAIS COM APROXIMADAMENTE 60CM DE ALTURA,TIPO ARBUSTO HELICONIA PAPAGAIO (HELICONIA PSITTACORUM) OU SIMILAR,CONSIDERANDO 12 MUDAS POR M2.FORNECIMENTO  </t>
  </si>
  <si>
    <t>CI0261</t>
  </si>
  <si>
    <t xml:space="preserve">09.003.0177-0      </t>
  </si>
  <si>
    <t xml:space="preserve">ESPECIES VEGETAIS COM APROXIMADAMENTE 40CM DE ALTURA,TIPO ARBUSTO CAMARAO AMARELO (PACHYSTACHYS LUTEA),CAMARAO VERMELHO(JUSTICA BRANDEGEANA) OU SIMILAR,CONSIDERANDO 16 MUDAS POR M2.FORNECIMENTO  </t>
  </si>
  <si>
    <t>CI0262</t>
  </si>
  <si>
    <t xml:space="preserve">09.003.0180-0      </t>
  </si>
  <si>
    <t xml:space="preserve">ESPECIES VEGETAIS COM APROXIMADAMENTE 40CM DE ALTURA,TIPO FORRACAO MARANTA CINZA (CTENANTHE SETOSA) OU SIMILAR E CONSIDERANDO 16 MUDAS POR M2.FORNECIMENTO  </t>
  </si>
  <si>
    <t>CI0263</t>
  </si>
  <si>
    <t xml:space="preserve">09.003.0190-0      </t>
  </si>
  <si>
    <t xml:space="preserve">ESPECIES VEGETAIS COM APROXIMADAMENTE 20CM DE ALTURA,TIPO FORRACAO ERICA (CUPHEA GRACILIS),RABO DE GATO (ACALYPHA REPTANS) OU SIMILAR,CONSIDERANDO 25 MUDAS POR M2.FORNECIMENTO  </t>
  </si>
  <si>
    <t>CI0264</t>
  </si>
  <si>
    <t xml:space="preserve">09.003.0193-0      </t>
  </si>
  <si>
    <t xml:space="preserve">ESPECIES VEGETAIS COM APROXIMADAMENTE 20CM DE ALTURA,TIPO FORRACAO AJUGA (AJUGA REPTANS),DOLAR (PLECTRANTHUS VERTICILLATUS) OU SIMILAR,CONSIDERANDO 25 MUDAS POR M2.FORNECIMENTO  </t>
  </si>
  <si>
    <t>CI0265</t>
  </si>
  <si>
    <t xml:space="preserve">09.003.0196-0      </t>
  </si>
  <si>
    <t xml:space="preserve">ESPECIES VEGETAIS COM APROXIMADAMENTE 30CM DE ALTURA,TIPO FORRACAO LIRIO AMARELO (HEMEROCALLIS FLAVA),MARANTA OU SIMILAR,CONSIDERANDO 25 MUDAS POR M2.FORNECIMENTO  </t>
  </si>
  <si>
    <t>CI0266</t>
  </si>
  <si>
    <t xml:space="preserve">09.003.0202-0      </t>
  </si>
  <si>
    <t xml:space="preserve">ESPECIES VEGETAIS COM APROXIMADAMENTE 30CM DE ALTURA,TIPO FORRACAO BARBA-DE-SERPENTE (OPHIOPOGON JABURAN) OU SIMILAR,CONSIDERANDO 25 MUDAS POR M2.FORNECIMENTO  </t>
  </si>
  <si>
    <t>CI5001</t>
  </si>
  <si>
    <t xml:space="preserve">09.001.0001-B      </t>
  </si>
  <si>
    <t>CI5002</t>
  </si>
  <si>
    <t xml:space="preserve">09.001.0002-A      </t>
  </si>
  <si>
    <t>CI5003</t>
  </si>
  <si>
    <t xml:space="preserve">09.001.0003-B      </t>
  </si>
  <si>
    <t>CI5004</t>
  </si>
  <si>
    <t xml:space="preserve">09.001.0004-A      </t>
  </si>
  <si>
    <t>CI5005</t>
  </si>
  <si>
    <t xml:space="preserve">09.001.0020-A      </t>
  </si>
  <si>
    <t>CI5006</t>
  </si>
  <si>
    <t xml:space="preserve">09.001.0025-A      </t>
  </si>
  <si>
    <t>CI5007</t>
  </si>
  <si>
    <t xml:space="preserve">09.001.0030-A      </t>
  </si>
  <si>
    <t>CI5008</t>
  </si>
  <si>
    <t xml:space="preserve">09.001.0035-A      </t>
  </si>
  <si>
    <t>CI5009</t>
  </si>
  <si>
    <t xml:space="preserve">09.001.0040-A      </t>
  </si>
  <si>
    <t>CI5010</t>
  </si>
  <si>
    <t xml:space="preserve">09.001.0045-A      </t>
  </si>
  <si>
    <t>CI5011</t>
  </si>
  <si>
    <t xml:space="preserve">09.001.0050-A      </t>
  </si>
  <si>
    <t>CI5012</t>
  </si>
  <si>
    <t xml:space="preserve">09.001.0055-A      </t>
  </si>
  <si>
    <t>CI5013</t>
  </si>
  <si>
    <t xml:space="preserve">09.001.0060-A      </t>
  </si>
  <si>
    <t>CI5014</t>
  </si>
  <si>
    <t xml:space="preserve">09.001.0065-A      </t>
  </si>
  <si>
    <t>CI5015</t>
  </si>
  <si>
    <t xml:space="preserve">09.001.0070-A      </t>
  </si>
  <si>
    <t>CI5016</t>
  </si>
  <si>
    <t xml:space="preserve">09.001.0075-A      </t>
  </si>
  <si>
    <t>CI5017</t>
  </si>
  <si>
    <t xml:space="preserve">09.002.0001-A      </t>
  </si>
  <si>
    <t>CI5018</t>
  </si>
  <si>
    <t xml:space="preserve">09.002.0002-A      </t>
  </si>
  <si>
    <t>CI5019</t>
  </si>
  <si>
    <t xml:space="preserve">09.002.0003-A      </t>
  </si>
  <si>
    <t>CI5020</t>
  </si>
  <si>
    <t xml:space="preserve">09.002.0010-A      </t>
  </si>
  <si>
    <t>CI5025</t>
  </si>
  <si>
    <t xml:space="preserve">09.004.0001-A      </t>
  </si>
  <si>
    <t>CI5026</t>
  </si>
  <si>
    <t xml:space="preserve">09.004.0002-A      </t>
  </si>
  <si>
    <t>CI5027</t>
  </si>
  <si>
    <t xml:space="preserve">09.004.0005-A      </t>
  </si>
  <si>
    <t>CI5028</t>
  </si>
  <si>
    <t xml:space="preserve">09.004.0010-A      </t>
  </si>
  <si>
    <t>CI5029</t>
  </si>
  <si>
    <t xml:space="preserve">09.004.0011-A      </t>
  </si>
  <si>
    <t>CI5030</t>
  </si>
  <si>
    <t xml:space="preserve">09.004.0050-A      </t>
  </si>
  <si>
    <t>CI5031</t>
  </si>
  <si>
    <t xml:space="preserve">09.004.0013-A      </t>
  </si>
  <si>
    <t>CI5032</t>
  </si>
  <si>
    <t xml:space="preserve">09.005.0001-A      </t>
  </si>
  <si>
    <t>CI5033</t>
  </si>
  <si>
    <t xml:space="preserve">09.005.0002-A      </t>
  </si>
  <si>
    <t>CI5034</t>
  </si>
  <si>
    <t xml:space="preserve">09.005.0003-A      </t>
  </si>
  <si>
    <t>CI5035</t>
  </si>
  <si>
    <t xml:space="preserve">09.005.0008-A      </t>
  </si>
  <si>
    <t>CI5036</t>
  </si>
  <si>
    <t xml:space="preserve">09.005.0009-A      </t>
  </si>
  <si>
    <t>CI5037</t>
  </si>
  <si>
    <t xml:space="preserve">09.002.0032-A      </t>
  </si>
  <si>
    <t>CI5038</t>
  </si>
  <si>
    <t xml:space="preserve">09.005.0011-A      </t>
  </si>
  <si>
    <t>CI5039</t>
  </si>
  <si>
    <t xml:space="preserve">09.005.0012-A      </t>
  </si>
  <si>
    <t>CI5040</t>
  </si>
  <si>
    <t xml:space="preserve">09.005.0100-A      </t>
  </si>
  <si>
    <t>CI5041</t>
  </si>
  <si>
    <t xml:space="preserve">09.005.0105-A      </t>
  </si>
  <si>
    <t>CI5042</t>
  </si>
  <si>
    <t xml:space="preserve">09.005.0110-A      </t>
  </si>
  <si>
    <t>CI5043</t>
  </si>
  <si>
    <t xml:space="preserve">09.005.0115-A      </t>
  </si>
  <si>
    <t>CI5044</t>
  </si>
  <si>
    <t xml:space="preserve">09.005.0120-A      </t>
  </si>
  <si>
    <t>CI5045</t>
  </si>
  <si>
    <t xml:space="preserve">09.005.0125-A      </t>
  </si>
  <si>
    <t>CI5046</t>
  </si>
  <si>
    <t xml:space="preserve">09.005.0020-A      </t>
  </si>
  <si>
    <t>CI5047</t>
  </si>
  <si>
    <t xml:space="preserve">09.005.0021-A      </t>
  </si>
  <si>
    <t>CI5048</t>
  </si>
  <si>
    <t xml:space="preserve">09.005.0022-A      </t>
  </si>
  <si>
    <t>CI5049</t>
  </si>
  <si>
    <t xml:space="preserve">09.005.0023-A      </t>
  </si>
  <si>
    <t>CI5050</t>
  </si>
  <si>
    <t xml:space="preserve">09.005.0024-A      </t>
  </si>
  <si>
    <t>CI5051</t>
  </si>
  <si>
    <t xml:space="preserve">09.005.0025-A      </t>
  </si>
  <si>
    <t>CI5052</t>
  </si>
  <si>
    <t xml:space="preserve">09.005.0026-A      </t>
  </si>
  <si>
    <t>CI5053</t>
  </si>
  <si>
    <t xml:space="preserve">09.005.0027-A      </t>
  </si>
  <si>
    <t>CI5054</t>
  </si>
  <si>
    <t xml:space="preserve">09.005.0028-A      </t>
  </si>
  <si>
    <t>CI5055</t>
  </si>
  <si>
    <t xml:space="preserve">09.005.0029-A      </t>
  </si>
  <si>
    <t>CI5056</t>
  </si>
  <si>
    <t xml:space="preserve">09.005.0030-A      </t>
  </si>
  <si>
    <t>CI5057</t>
  </si>
  <si>
    <t xml:space="preserve">09.005.0032-A      </t>
  </si>
  <si>
    <t>CI5058</t>
  </si>
  <si>
    <t xml:space="preserve">09.005.0033-A      </t>
  </si>
  <si>
    <t>CI5059</t>
  </si>
  <si>
    <t xml:space="preserve">09.005.0034-A      </t>
  </si>
  <si>
    <t>CI5060</t>
  </si>
  <si>
    <t xml:space="preserve">09.005.0035-A      </t>
  </si>
  <si>
    <t>CI5061</t>
  </si>
  <si>
    <t xml:space="preserve">09.005.0036-A      </t>
  </si>
  <si>
    <t>CI5062</t>
  </si>
  <si>
    <t xml:space="preserve">09.005.0007-A      </t>
  </si>
  <si>
    <t>CI5063</t>
  </si>
  <si>
    <t xml:space="preserve">09.005.0041-A      </t>
  </si>
  <si>
    <t>CI5064</t>
  </si>
  <si>
    <t xml:space="preserve">09.005.0038-A      </t>
  </si>
  <si>
    <t>CI5065</t>
  </si>
  <si>
    <t xml:space="preserve">09.005.0052-A      </t>
  </si>
  <si>
    <t>CI5066</t>
  </si>
  <si>
    <t xml:space="preserve">09.005.0053-A      </t>
  </si>
  <si>
    <t>CI5067</t>
  </si>
  <si>
    <t xml:space="preserve">09.005.0054-A      </t>
  </si>
  <si>
    <t>CI5069</t>
  </si>
  <si>
    <t xml:space="preserve">09.005.0059-A      </t>
  </si>
  <si>
    <t>CI5070</t>
  </si>
  <si>
    <t xml:space="preserve">09.005.0060-A      </t>
  </si>
  <si>
    <t>CI5071</t>
  </si>
  <si>
    <t xml:space="preserve">09.006.0030-A      </t>
  </si>
  <si>
    <t>CI5072</t>
  </si>
  <si>
    <t xml:space="preserve">09.006.0003-A      </t>
  </si>
  <si>
    <t>CI5073</t>
  </si>
  <si>
    <t xml:space="preserve">09.006.0010-A      </t>
  </si>
  <si>
    <t>CI5074</t>
  </si>
  <si>
    <t xml:space="preserve">09.006.0015-A      </t>
  </si>
  <si>
    <t>CI5075</t>
  </si>
  <si>
    <t xml:space="preserve">09.006.0006-A      </t>
  </si>
  <si>
    <t>CI5076</t>
  </si>
  <si>
    <t xml:space="preserve">09.006.0007-A      </t>
  </si>
  <si>
    <t>CI5077</t>
  </si>
  <si>
    <t xml:space="preserve">09.006.0008-A      </t>
  </si>
  <si>
    <t>CI5078</t>
  </si>
  <si>
    <t xml:space="preserve">09.006.0009-A      </t>
  </si>
  <si>
    <t>CI5079</t>
  </si>
  <si>
    <t xml:space="preserve">09.007.0001-A      </t>
  </si>
  <si>
    <t>CI5080</t>
  </si>
  <si>
    <t xml:space="preserve">09.007.0002-A      </t>
  </si>
  <si>
    <t>CI5081</t>
  </si>
  <si>
    <t xml:space="preserve">09.007.0003-A      </t>
  </si>
  <si>
    <t>CI5082</t>
  </si>
  <si>
    <t xml:space="preserve">09.009.0001-A      </t>
  </si>
  <si>
    <t>CI5083</t>
  </si>
  <si>
    <t xml:space="preserve">09.009.0002-A      </t>
  </si>
  <si>
    <t>CI5084</t>
  </si>
  <si>
    <t xml:space="preserve">09.009.0003-A      </t>
  </si>
  <si>
    <t>CI5085</t>
  </si>
  <si>
    <t xml:space="preserve">09.009.0004-A      </t>
  </si>
  <si>
    <t>CI5086</t>
  </si>
  <si>
    <t xml:space="preserve">09.010.0001-A      </t>
  </si>
  <si>
    <t>CI5087</t>
  </si>
  <si>
    <t xml:space="preserve">09.010.0002-A      </t>
  </si>
  <si>
    <t>CI5088</t>
  </si>
  <si>
    <t xml:space="preserve">09.011.0001-A      </t>
  </si>
  <si>
    <t>CI5089</t>
  </si>
  <si>
    <t xml:space="preserve">09.012.0001-A      </t>
  </si>
  <si>
    <t>CI5090</t>
  </si>
  <si>
    <t xml:space="preserve">09.012.0002-A      </t>
  </si>
  <si>
    <t>CI5091</t>
  </si>
  <si>
    <t xml:space="preserve">09.012.0003-A      </t>
  </si>
  <si>
    <t>CI5092</t>
  </si>
  <si>
    <t xml:space="preserve">09.012.0004-A      </t>
  </si>
  <si>
    <t>CI5093</t>
  </si>
  <si>
    <t xml:space="preserve">09.013.0001-A      </t>
  </si>
  <si>
    <t>CI5094</t>
  </si>
  <si>
    <t xml:space="preserve">09.013.0002-A      </t>
  </si>
  <si>
    <t>CI5095</t>
  </si>
  <si>
    <t xml:space="preserve">09.013.0010-A      </t>
  </si>
  <si>
    <t>CI5096</t>
  </si>
  <si>
    <t xml:space="preserve">09.013.0015-A      </t>
  </si>
  <si>
    <t>CI5097</t>
  </si>
  <si>
    <t xml:space="preserve">09.013.0016-A      </t>
  </si>
  <si>
    <t>CI5098</t>
  </si>
  <si>
    <t xml:space="preserve">09.015.0003-A      </t>
  </si>
  <si>
    <t>CI5099</t>
  </si>
  <si>
    <t xml:space="preserve">09.015.0005-A      </t>
  </si>
  <si>
    <t>CI5100</t>
  </si>
  <si>
    <t xml:space="preserve">09.015.0006-A      </t>
  </si>
  <si>
    <t>CI5101</t>
  </si>
  <si>
    <t xml:space="preserve">09.015.0007-A      </t>
  </si>
  <si>
    <t>CI5102</t>
  </si>
  <si>
    <t xml:space="preserve">09.015.0008-A      </t>
  </si>
  <si>
    <t>CI5103</t>
  </si>
  <si>
    <t xml:space="preserve">09.015.0010-A      </t>
  </si>
  <si>
    <t>CI5104</t>
  </si>
  <si>
    <t xml:space="preserve">09.015.0015-A      </t>
  </si>
  <si>
    <t>CI5105</t>
  </si>
  <si>
    <t xml:space="preserve">09.015.0020-A      </t>
  </si>
  <si>
    <t>CI5106</t>
  </si>
  <si>
    <t xml:space="preserve">09.015.0025-A      </t>
  </si>
  <si>
    <t>CI5107</t>
  </si>
  <si>
    <t xml:space="preserve">09.015.0030-A      </t>
  </si>
  <si>
    <t>CI5108</t>
  </si>
  <si>
    <t xml:space="preserve">09.015.0032-A      </t>
  </si>
  <si>
    <t>CI5109</t>
  </si>
  <si>
    <t xml:space="preserve">09.015.0034-A      </t>
  </si>
  <si>
    <t>CI5110</t>
  </si>
  <si>
    <t xml:space="preserve">09.015.0036-A      </t>
  </si>
  <si>
    <t>CI5120</t>
  </si>
  <si>
    <t xml:space="preserve">09.001.0100-A      </t>
  </si>
  <si>
    <t>CI5123</t>
  </si>
  <si>
    <t xml:space="preserve">09.002.0012-A      </t>
  </si>
  <si>
    <t>CI5124</t>
  </si>
  <si>
    <t xml:space="preserve">09.002.0015-A      </t>
  </si>
  <si>
    <t>CI5125</t>
  </si>
  <si>
    <t xml:space="preserve">09.002.0017-A      </t>
  </si>
  <si>
    <t>CI5126</t>
  </si>
  <si>
    <t xml:space="preserve">09.002.0019-A      </t>
  </si>
  <si>
    <t>CI5127</t>
  </si>
  <si>
    <t xml:space="preserve">09.002.0021-A      </t>
  </si>
  <si>
    <t>CI5128</t>
  </si>
  <si>
    <t xml:space="preserve">09.002.0023-A      </t>
  </si>
  <si>
    <t>CI5129</t>
  </si>
  <si>
    <t xml:space="preserve">09.002.0030-A      </t>
  </si>
  <si>
    <t>CI5130</t>
  </si>
  <si>
    <t xml:space="preserve">09.002.0050-A      </t>
  </si>
  <si>
    <t>CI5150</t>
  </si>
  <si>
    <t xml:space="preserve">09.004.0003-A      </t>
  </si>
  <si>
    <t>CI5151</t>
  </si>
  <si>
    <t xml:space="preserve">09.004.0004-A      </t>
  </si>
  <si>
    <t>CI5152</t>
  </si>
  <si>
    <t xml:space="preserve">09.004.0015-A      </t>
  </si>
  <si>
    <t>CI5153</t>
  </si>
  <si>
    <t xml:space="preserve">09.004.0017-A      </t>
  </si>
  <si>
    <t>CI5154</t>
  </si>
  <si>
    <t xml:space="preserve">09.004.0019-A      </t>
  </si>
  <si>
    <t>CI5155</t>
  </si>
  <si>
    <t xml:space="preserve">09.004.0020-A      </t>
  </si>
  <si>
    <t>CI5156</t>
  </si>
  <si>
    <t xml:space="preserve">09.004.0023-A      </t>
  </si>
  <si>
    <t>CI5157</t>
  </si>
  <si>
    <t xml:space="preserve">09.004.0025-A      </t>
  </si>
  <si>
    <t>CI5158</t>
  </si>
  <si>
    <t xml:space="preserve">09.004.0028-A      </t>
  </si>
  <si>
    <t>CI5159</t>
  </si>
  <si>
    <t xml:space="preserve">09.004.0051-A      </t>
  </si>
  <si>
    <t>CI5160</t>
  </si>
  <si>
    <t xml:space="preserve">09.004.0055-A      </t>
  </si>
  <si>
    <t>CI5161</t>
  </si>
  <si>
    <t xml:space="preserve">09.004.0056-A      </t>
  </si>
  <si>
    <t>CI5162</t>
  </si>
  <si>
    <t xml:space="preserve">09.004.0060-A      </t>
  </si>
  <si>
    <t>CI5163</t>
  </si>
  <si>
    <t xml:space="preserve">09.005.0004-A      </t>
  </si>
  <si>
    <t>CI5164</t>
  </si>
  <si>
    <t xml:space="preserve">09.005.0005-A      </t>
  </si>
  <si>
    <t>CI5165</t>
  </si>
  <si>
    <t xml:space="preserve">09.005.0006-A      </t>
  </si>
  <si>
    <t>CI5166</t>
  </si>
  <si>
    <t xml:space="preserve">09.005.0037-A      </t>
  </si>
  <si>
    <t>CI5167</t>
  </si>
  <si>
    <t xml:space="preserve">09.005.0039-A      </t>
  </si>
  <si>
    <t>CI5168</t>
  </si>
  <si>
    <t xml:space="preserve">09.005.0061-A      </t>
  </si>
  <si>
    <t>CI5169</t>
  </si>
  <si>
    <t xml:space="preserve">09.005.0130-A      </t>
  </si>
  <si>
    <t>CI5170</t>
  </si>
  <si>
    <t xml:space="preserve">09.005.0135-A      </t>
  </si>
  <si>
    <t>CI5171</t>
  </si>
  <si>
    <t xml:space="preserve">09.005.0140-A      </t>
  </si>
  <si>
    <t>CI5172</t>
  </si>
  <si>
    <t xml:space="preserve">09.005.0145-A      </t>
  </si>
  <si>
    <t>CI5173</t>
  </si>
  <si>
    <t xml:space="preserve">09.005.0150-A      </t>
  </si>
  <si>
    <t>CI5174</t>
  </si>
  <si>
    <t xml:space="preserve">09.005.0155-A      </t>
  </si>
  <si>
    <t>CI5175</t>
  </si>
  <si>
    <t xml:space="preserve">09.006.0020-A      </t>
  </si>
  <si>
    <t>CI5176</t>
  </si>
  <si>
    <t xml:space="preserve">09.006.0032-A      </t>
  </si>
  <si>
    <t>CI5178</t>
  </si>
  <si>
    <t xml:space="preserve">09.007.0010-A      </t>
  </si>
  <si>
    <t>CI5179</t>
  </si>
  <si>
    <t xml:space="preserve">09.007.0015-A      </t>
  </si>
  <si>
    <t>CI5180</t>
  </si>
  <si>
    <t xml:space="preserve">09.007.0030-A      </t>
  </si>
  <si>
    <t>CI5181</t>
  </si>
  <si>
    <t xml:space="preserve">09.007.0035-A      </t>
  </si>
  <si>
    <t>CI5182</t>
  </si>
  <si>
    <t xml:space="preserve">09.008.0010-A      </t>
  </si>
  <si>
    <t>CI5183</t>
  </si>
  <si>
    <t xml:space="preserve">09.009.0010-A      </t>
  </si>
  <si>
    <t>CI5184</t>
  </si>
  <si>
    <t xml:space="preserve">09.012.0010-A      </t>
  </si>
  <si>
    <t>CI5185</t>
  </si>
  <si>
    <t xml:space="preserve">09.012.0015-A      </t>
  </si>
  <si>
    <t>CI5186</t>
  </si>
  <si>
    <t xml:space="preserve">09.013.0020-A      </t>
  </si>
  <si>
    <t>CI5187</t>
  </si>
  <si>
    <t xml:space="preserve">09.013.0030-A      </t>
  </si>
  <si>
    <t>CI5188</t>
  </si>
  <si>
    <t xml:space="preserve">09.013.0035-A      </t>
  </si>
  <si>
    <t>CI5189</t>
  </si>
  <si>
    <t xml:space="preserve">09.013.0040-A      </t>
  </si>
  <si>
    <t>CI5190</t>
  </si>
  <si>
    <t xml:space="preserve">09.014.0015-A      </t>
  </si>
  <si>
    <t>CI5191</t>
  </si>
  <si>
    <t xml:space="preserve">09.015.0040-A      </t>
  </si>
  <si>
    <t>CI5192</t>
  </si>
  <si>
    <t xml:space="preserve">09.015.0042-A      </t>
  </si>
  <si>
    <t>CI5193</t>
  </si>
  <si>
    <t xml:space="preserve">09.015.0044-A      </t>
  </si>
  <si>
    <t>CI5194</t>
  </si>
  <si>
    <t xml:space="preserve">09.015.0046-A      </t>
  </si>
  <si>
    <t>CI5195</t>
  </si>
  <si>
    <t xml:space="preserve">09.015.0048-A      </t>
  </si>
  <si>
    <t>CI5196</t>
  </si>
  <si>
    <t xml:space="preserve">09.015.0050-A      </t>
  </si>
  <si>
    <t>CI5197</t>
  </si>
  <si>
    <t xml:space="preserve">09.015.0052-A      </t>
  </si>
  <si>
    <t>CI5198</t>
  </si>
  <si>
    <t xml:space="preserve">09.015.0056-A      </t>
  </si>
  <si>
    <t>CI5199</t>
  </si>
  <si>
    <t xml:space="preserve">09.015.0058-A      </t>
  </si>
  <si>
    <t>CI5200</t>
  </si>
  <si>
    <t xml:space="preserve">09.015.0060-A      </t>
  </si>
  <si>
    <t>CI5201</t>
  </si>
  <si>
    <t xml:space="preserve">09.015.0062-A      </t>
  </si>
  <si>
    <t>CI5202</t>
  </si>
  <si>
    <t xml:space="preserve">09.015.0064-A      </t>
  </si>
  <si>
    <t>CI5203</t>
  </si>
  <si>
    <t xml:space="preserve">09.015.0066-A      </t>
  </si>
  <si>
    <t>CI5204</t>
  </si>
  <si>
    <t xml:space="preserve">09.015.0068-A      </t>
  </si>
  <si>
    <t>CI5205</t>
  </si>
  <si>
    <t xml:space="preserve">09.015.0070-A      </t>
  </si>
  <si>
    <t>CI5206</t>
  </si>
  <si>
    <t xml:space="preserve">09.015.0072-A      </t>
  </si>
  <si>
    <t>CI5207</t>
  </si>
  <si>
    <t xml:space="preserve">09.015.0074-A      </t>
  </si>
  <si>
    <t>CI5208</t>
  </si>
  <si>
    <t xml:space="preserve">09.015.0078-A      </t>
  </si>
  <si>
    <t>CI5209</t>
  </si>
  <si>
    <t xml:space="preserve">09.015.0080-A      </t>
  </si>
  <si>
    <t>CI5210</t>
  </si>
  <si>
    <t xml:space="preserve">09.015.0300-A      </t>
  </si>
  <si>
    <t>CI5211</t>
  </si>
  <si>
    <t xml:space="preserve">09.015.0302-A      </t>
  </si>
  <si>
    <t>CI5212</t>
  </si>
  <si>
    <t xml:space="preserve">09.015.0304-A      </t>
  </si>
  <si>
    <t>CI5213</t>
  </si>
  <si>
    <t xml:space="preserve">09.015.0306-A      </t>
  </si>
  <si>
    <t>CI5214</t>
  </si>
  <si>
    <t xml:space="preserve">09.015.0308-A      </t>
  </si>
  <si>
    <t>CI5215</t>
  </si>
  <si>
    <t xml:space="preserve">09.015.0310-A      </t>
  </si>
  <si>
    <t>CI5216</t>
  </si>
  <si>
    <t xml:space="preserve">09.015.0312-A      </t>
  </si>
  <si>
    <t>CI5217</t>
  </si>
  <si>
    <t xml:space="preserve">09.015.0314-A      </t>
  </si>
  <si>
    <t>CI5218</t>
  </si>
  <si>
    <t xml:space="preserve">09.015.0316-A      </t>
  </si>
  <si>
    <t>CI5219</t>
  </si>
  <si>
    <t xml:space="preserve">09.015.0318-A      </t>
  </si>
  <si>
    <t>CI5220</t>
  </si>
  <si>
    <t xml:space="preserve">09.015.0320-A      </t>
  </si>
  <si>
    <t>CI5221</t>
  </si>
  <si>
    <t xml:space="preserve">09.015.0322-A      </t>
  </si>
  <si>
    <t>CI5222</t>
  </si>
  <si>
    <t xml:space="preserve">09.015.0324-A      </t>
  </si>
  <si>
    <t>CI5223</t>
  </si>
  <si>
    <t xml:space="preserve">09.015.0326-A      </t>
  </si>
  <si>
    <t>CI5224</t>
  </si>
  <si>
    <t xml:space="preserve">09.015.0328-A      </t>
  </si>
  <si>
    <t>CI5225</t>
  </si>
  <si>
    <t xml:space="preserve">09.015.0330-A      </t>
  </si>
  <si>
    <t>CI5226</t>
  </si>
  <si>
    <t xml:space="preserve">09.015.0332-A      </t>
  </si>
  <si>
    <t>CI5227</t>
  </si>
  <si>
    <t xml:space="preserve">09.015.0334-A      </t>
  </si>
  <si>
    <t>CI5228</t>
  </si>
  <si>
    <t xml:space="preserve">09.015.0336-A      </t>
  </si>
  <si>
    <t>CI5229</t>
  </si>
  <si>
    <t xml:space="preserve">09.015.0338-A      </t>
  </si>
  <si>
    <t>CI5230</t>
  </si>
  <si>
    <t xml:space="preserve">09.015.0340-A      </t>
  </si>
  <si>
    <t>CI5231</t>
  </si>
  <si>
    <t xml:space="preserve">09.015.0342-A      </t>
  </si>
  <si>
    <t>CI5233</t>
  </si>
  <si>
    <t xml:space="preserve">09.026.0010-A      </t>
  </si>
  <si>
    <t>CI5234</t>
  </si>
  <si>
    <t xml:space="preserve">09.026.0015-A      </t>
  </si>
  <si>
    <t>CI5235</t>
  </si>
  <si>
    <t xml:space="preserve">09.026.0020-A      </t>
  </si>
  <si>
    <t>CI5236</t>
  </si>
  <si>
    <t xml:space="preserve">09.026.0025-A      </t>
  </si>
  <si>
    <t>CI5237</t>
  </si>
  <si>
    <t xml:space="preserve">09.026.0030-A      </t>
  </si>
  <si>
    <t>CI5238</t>
  </si>
  <si>
    <t xml:space="preserve">09.026.0035-A      </t>
  </si>
  <si>
    <t>CI5239</t>
  </si>
  <si>
    <t xml:space="preserve">09.026.0040-A      </t>
  </si>
  <si>
    <t>CI5240</t>
  </si>
  <si>
    <t xml:space="preserve">09.026.0045-A      </t>
  </si>
  <si>
    <t>CI5241</t>
  </si>
  <si>
    <t xml:space="preserve">09.026.0017-A      </t>
  </si>
  <si>
    <t>CI5242</t>
  </si>
  <si>
    <t xml:space="preserve">09.015.0200-A      </t>
  </si>
  <si>
    <t>CI5243</t>
  </si>
  <si>
    <t xml:space="preserve">09.001.0082-A      </t>
  </si>
  <si>
    <t>CI5244</t>
  </si>
  <si>
    <t xml:space="preserve">09.003.0010-A      </t>
  </si>
  <si>
    <t>CI5245</t>
  </si>
  <si>
    <t xml:space="preserve">09.003.0012-A      </t>
  </si>
  <si>
    <t>CI5246</t>
  </si>
  <si>
    <t xml:space="preserve">09.003.0028-A      </t>
  </si>
  <si>
    <t>CI5247</t>
  </si>
  <si>
    <t xml:space="preserve">09.003.0036-A      </t>
  </si>
  <si>
    <t>CI5248</t>
  </si>
  <si>
    <t xml:space="preserve">09.003.0065-A      </t>
  </si>
  <si>
    <t>CI5249</t>
  </si>
  <si>
    <t xml:space="preserve">09.003.0067-A      </t>
  </si>
  <si>
    <t>CI5250</t>
  </si>
  <si>
    <t xml:space="preserve">09.003.0069-A      </t>
  </si>
  <si>
    <t>CI5251</t>
  </si>
  <si>
    <t xml:space="preserve">09.003.0071-A      </t>
  </si>
  <si>
    <t>CI5252</t>
  </si>
  <si>
    <t xml:space="preserve">09.003.0075-A      </t>
  </si>
  <si>
    <t>CI5253</t>
  </si>
  <si>
    <t xml:space="preserve">09.003.0078-A      </t>
  </si>
  <si>
    <t>CI5255</t>
  </si>
  <si>
    <t xml:space="preserve">09.003.0081-A      </t>
  </si>
  <si>
    <t>CI5256</t>
  </si>
  <si>
    <t xml:space="preserve">09.003.0143-A      </t>
  </si>
  <si>
    <t>CI5257</t>
  </si>
  <si>
    <t xml:space="preserve">09.003.0155-A      </t>
  </si>
  <si>
    <t>CI5258</t>
  </si>
  <si>
    <t xml:space="preserve">09.003.0158-A      </t>
  </si>
  <si>
    <t>CI5259</t>
  </si>
  <si>
    <t xml:space="preserve">09.003.0164-A      </t>
  </si>
  <si>
    <t>CI5260</t>
  </si>
  <si>
    <t xml:space="preserve">09.003.0168-A      </t>
  </si>
  <si>
    <t>CI5261</t>
  </si>
  <si>
    <t xml:space="preserve">09.003.0177-A      </t>
  </si>
  <si>
    <t>CI5262</t>
  </si>
  <si>
    <t xml:space="preserve">09.003.0180-A      </t>
  </si>
  <si>
    <t>CI5263</t>
  </si>
  <si>
    <t xml:space="preserve">09.003.0190-A      </t>
  </si>
  <si>
    <t>CI5264</t>
  </si>
  <si>
    <t xml:space="preserve">09.003.0193-A      </t>
  </si>
  <si>
    <t>CI5265</t>
  </si>
  <si>
    <t xml:space="preserve">09.003.0196-A      </t>
  </si>
  <si>
    <t>CI5266</t>
  </si>
  <si>
    <t xml:space="preserve">09.003.0202-A      </t>
  </si>
  <si>
    <t>CJ0001</t>
  </si>
  <si>
    <t xml:space="preserve">10.001.0004-1      </t>
  </si>
  <si>
    <t xml:space="preserve">CRAVACAO DE ESTACA EM MADEIRA DE REFLORESTAMENTO, COM DIAMETRO DE 25CM,INCLUSIVE FORNECIMENTO DA ESTACA  </t>
  </si>
  <si>
    <t>CJ0004</t>
  </si>
  <si>
    <t xml:space="preserve">10.002.0003-0      </t>
  </si>
  <si>
    <t xml:space="preserve">CRAVACAO DE ESTACA DE ACO,PERFIL "H" DE 6"X6",1ª ALMA,INCLUSIVE FORNECIMENTO E UM CORTE AO MACARICO E PERDAS DO PERFIL,EXCLUSIVE EMENDAS ENTALADAS  </t>
  </si>
  <si>
    <t>CJ0006</t>
  </si>
  <si>
    <t xml:space="preserve">10.002.0010-0      </t>
  </si>
  <si>
    <t xml:space="preserve">CRAVACAO DE ESTACA,TRILHO TR-25,SIMPLES,INCLUSIVE FORNECIMENTO,UM CORTE AO MACARICO E PERDAS,EXCLUSIVE EMENDAS TRANSVERSAIS E DISPOSITIVOS CONTRA A PUNCAO  </t>
  </si>
  <si>
    <t>CJ0007</t>
  </si>
  <si>
    <t xml:space="preserve">10.002.0015-0      </t>
  </si>
  <si>
    <t xml:space="preserve">CRAVACAO DE ESTACA,TRILHO TR-25,DUPLO,INCLUSIVE FORNECIMENTO,INCLUSIVE FORNECIMENTO,UM CORTE AO MACARICO E PERDAS,EXCLUSIVE EMENDAS TRANSVERSAIS E DISPOSITIVOS CONTRA A PUNCAO  </t>
  </si>
  <si>
    <t>CJ0008</t>
  </si>
  <si>
    <t xml:space="preserve">10.002.0020-0      </t>
  </si>
  <si>
    <t xml:space="preserve">CRAVACAO DE ESTACA,TRILHO TR-25,TRIPLO,INCLUSIVE FORNECIMENTO,UM CORTE AO MACARICO E PERDAS,EXCLUSIVE EMENDAS TRANSVERSAIS E DISPOSITIVOS CONTRA A PUNCAO  </t>
  </si>
  <si>
    <t>CJ0009</t>
  </si>
  <si>
    <t xml:space="preserve">10.002.0025-0      </t>
  </si>
  <si>
    <t xml:space="preserve">CRAVACAO DE ESTACA,TRILHO TR-32,SIMPLES,INCLUSIVE FORNECIMENO,UM CORTE AO MACARICO E PERDAS,EXCLUSIVE EMENDAS TRANSVERSAIS E DISPOSITIVOS CONTRA A PUNCAO  </t>
  </si>
  <si>
    <t>CJ0010</t>
  </si>
  <si>
    <t xml:space="preserve">10.002.0030-0      </t>
  </si>
  <si>
    <t xml:space="preserve">CRAVACAO DE ESTACA,TRILHO TR-32,DUPLO,INCLUSIVE FORNECIMENTO,UM CORTE AO MACARICO E PERDAS,EXCLUSIVE EMENDAS TRANSVERSAIS E DISPOSITIVOS CONTRA A PUNCAO  </t>
  </si>
  <si>
    <t>CJ0011</t>
  </si>
  <si>
    <t xml:space="preserve">10.002.0035-0      </t>
  </si>
  <si>
    <t xml:space="preserve">CRAVACAO DE ESTACA,TRILHO TR-32,TRIPLO,INCLUSIVE FORNECIMENTO,UM CORTE AO MACARICO E PERDAS,EXCLUSIVE EMENDAS TRANSVERSAIS E DISPOSITIVOS CONTRA A PUNCAO  </t>
  </si>
  <si>
    <t>CJ0012</t>
  </si>
  <si>
    <t xml:space="preserve">10.002.0040-0      </t>
  </si>
  <si>
    <t xml:space="preserve">CRAVACAO DE ESTACA,TRILHO TR-37,SIMPLES,INCLUSIVE FORNECIMENTO,UM CORTE AO MACARICO E PERDAS,EXCLUSIVE EMENDAS TRANSVERSAIS E DISPOSITIVOS CONTRA A PUNCAO  </t>
  </si>
  <si>
    <t>CJ0013</t>
  </si>
  <si>
    <t xml:space="preserve">10.002.0045-0      </t>
  </si>
  <si>
    <t xml:space="preserve">CRAVACAO DE ESTACA,TRILHO TR-37,DUPLO,INCLUSIVE FORNECIMENTO,UM CORTE AO MACARICO E PERDAS,EXCLUSIVE EMENDAS TRANSVERSAIS E DISPOSITIVOS CONTRA A PUNCAO  </t>
  </si>
  <si>
    <t>CJ0014</t>
  </si>
  <si>
    <t xml:space="preserve">10.002.0050-0      </t>
  </si>
  <si>
    <t xml:space="preserve">CRAVACAO DE ESTACA,TRILHO TR-37,TRIPLO,INCLUSIVE FORNECIMENTO,UM CORTE AO MACARICO E PERDAS,EXCLUSIVE EMENDAS TRANSVERSAIS E DISPOSITIVOS CONTRA A PUNCAO  </t>
  </si>
  <si>
    <t>CJ0015</t>
  </si>
  <si>
    <t xml:space="preserve">10.002.0055-0      </t>
  </si>
  <si>
    <t xml:space="preserve">CRAVACAO DE ESTACA,TRILHO TR-45,SIMPLES,INCLUSIVE FORNECIMENTO,UM CORTE AO MACARICO E PERDAS,EXCLUSIVE EMENDAS TRANSVERSAIS E DISPOSITIVOS CONTRA A PUNCAO  </t>
  </si>
  <si>
    <t>CJ0016</t>
  </si>
  <si>
    <t xml:space="preserve">10.002.0060-0      </t>
  </si>
  <si>
    <t xml:space="preserve">CRAVACAO DE ESTACA,TRILHO TR-45,DUPLO,INCLUSIVE FORNECIMENTO,UM CORTE AO MACARICO E PERDAS,EXCLUSIVE EMENDAS TRANSVERSAIS E DISPOSITIVOS CONTRA A PUNCAO  </t>
  </si>
  <si>
    <t>CJ0017</t>
  </si>
  <si>
    <t xml:space="preserve">10.002.0065-0      </t>
  </si>
  <si>
    <t xml:space="preserve">CRAVACAO DE ESTACA,TRILHO TR-45,TRIPLO,INCLUSIVE FORNECIMENTO,UM CORTE AO MACARICO E PERDAS,EXCLUSIVE EMENDAS TRANSVERSAIS E DISPOSITIVOS CONTRA A PUNCAO  </t>
  </si>
  <si>
    <t>CJ0018</t>
  </si>
  <si>
    <t xml:space="preserve">10.002.0070-0      </t>
  </si>
  <si>
    <t xml:space="preserve">CRAVACAO DE ESTACA,TRILHO TR-50,SIMPLES,INCLUSIVE FORNECIMENTO,UM CORTE AO MACARICO E PERDAS,EXCLUSIVE EMENDAS TRANSVERSAIS E DISPOSITIVOS CONTRA A PUNCAO  </t>
  </si>
  <si>
    <t>CJ0019</t>
  </si>
  <si>
    <t xml:space="preserve">10.002.0075-0      </t>
  </si>
  <si>
    <t xml:space="preserve">CRAVACAO DE ESTACA,TRILHO TR-50,DUPLO,INCLUSIVE FORNECIMENTO,UM CORTE AO MACARICO E PERDAS,EXCLUSIVE EMENDAS TRANSVERSAIS E DISPOSITIVOS CONTRA A PUNCAO  </t>
  </si>
  <si>
    <t>CJ0020</t>
  </si>
  <si>
    <t xml:space="preserve">10.002.0080-0      </t>
  </si>
  <si>
    <t xml:space="preserve">CRAVACAO DE ESTACA,TRILHO TR-50,TRIPLO,INCLUSIVE FORNECIMENTO,UM CORTE AO MACARICO E PERDAS,EXCLUSIVE EMENDAS TRANSVERSAIS E DISPOSITIVOS CONTRA A PUNCAO  </t>
  </si>
  <si>
    <t>CJ0021</t>
  </si>
  <si>
    <t xml:space="preserve">10.002.0085-0      </t>
  </si>
  <si>
    <t xml:space="preserve">CRAVACAO DE ESTACA,TRILHO TR-57,SIMPLES,INCLUSIVE FORNECIMENTO,UM CORTE AO MACARICO E PERDAS,EXCLUSIVE EMENDAS TRANSVERSAIS E DISPOSITIVOS CONTRA A PUNCAO  </t>
  </si>
  <si>
    <t>CJ0022</t>
  </si>
  <si>
    <t xml:space="preserve">10.002.0090-0      </t>
  </si>
  <si>
    <t xml:space="preserve">CRAVACAO DE ESTACA,TRILHO TR-57,DUPLO,INCLUSIVE FORNECIMENTO,UM CORTE AO MACARICO E PERDAS,EXCLUSIVE EMENDAS TRANSVERSAIS E DISPOSITIVOS CONTRA A PUNCAO  </t>
  </si>
  <si>
    <t>CJ0023</t>
  </si>
  <si>
    <t xml:space="preserve">10.002.0095-0      </t>
  </si>
  <si>
    <t xml:space="preserve">CRAVACAO DE ESTACA,TRILHO TR-57,TRIPLO,INCLUSIVE FORNECIMENTO,UM CORTE AO MACARICO E PERDAS,EXCLUSIVE EMENDAS TRANSVERSAIS E DISPOSITIVOS CONTRA A PUNCAO  </t>
  </si>
  <si>
    <t>CJ0024</t>
  </si>
  <si>
    <t xml:space="preserve">10.003.0005-1      </t>
  </si>
  <si>
    <t xml:space="preserve">ESTACA RAIZ COM DIAMETRO DE 4" PARA CARGA DE 10T,INJECAO DE ARGAMASSA DE CIMENTO E AREIA,COM RESISTENCIA DE 20MPA,CONFORME ABNT NBR 6122,INCLUSIVE O FORNECIMENTO DOS MATERIAIS (CIMENTO,AREIA E ACO),EXCLUSIVE PERFURACAO  </t>
  </si>
  <si>
    <t>CJ0025</t>
  </si>
  <si>
    <t xml:space="preserve">10.003.0006-0      </t>
  </si>
  <si>
    <t xml:space="preserve">ESTACA RAIZ COM DIAMETRO DE 4" PARA CARGA DE 10T,INJECAO DE ARGAMASSA DE CIMENTO E AREIA,COM RESISTENCIA DE 20MPA,CONFORME ABNT NBR 6122,EXCLUSIVE FORNECIMENTO DOS MATERIAIS (CIMENTO,AREIA E ACO) E PERFURACAO  </t>
  </si>
  <si>
    <t>CJ0026</t>
  </si>
  <si>
    <t xml:space="preserve">10.003.0010-0      </t>
  </si>
  <si>
    <t xml:space="preserve">ESTACA RAIZ COM DIAMETRO DE 4" PARA CARGA DE 15T,INJECAO DE ARGAMASSA DE CIMENTO E AREIA,COM RESISTENCIA DE 20MPA,CONFORME ABNT NBR 6122,INCLUSIVE O FORNECIMENTO DOS MATERIAIS (CIMENTO,AREIA E ACO),EXCLUSIVE PERFURACAO  </t>
  </si>
  <si>
    <t>CJ0027</t>
  </si>
  <si>
    <t xml:space="preserve">10.003.0011-0      </t>
  </si>
  <si>
    <t xml:space="preserve">ESTACA RAIZ COM DIAMETRO DE 4" PARA CARGA DE 15T,INJECAO DE ARGAMASSA DE CIMENTO E AREIA,COM RESISTENCIA DE 20MPA,CONFORME ABNT NBR 6122,EXCLUSIVE FORNECIMENTO DOS MATERIAIS (CIMENTO,AREIA E ACO) E PERFURACAO  </t>
  </si>
  <si>
    <t>CJ0028</t>
  </si>
  <si>
    <t xml:space="preserve">10.003.0015-0      </t>
  </si>
  <si>
    <t xml:space="preserve">ESTACA RAIZ COM DIAMETRO DE 4" PARA CARGA DE 20T,INJECAO DE ARGAMASSA DE CIMENTO E AREIA,COM RESISTENCIA DE 20MPA,CONFORME ABNT NBR 6122,INCLUSIVE O FORNECIMENTO DOS MATERIAIS (CIMENTO,AREIA E ACO),EXCLUSIVE PERFURACAO  </t>
  </si>
  <si>
    <t>CJ0029</t>
  </si>
  <si>
    <t xml:space="preserve">10.003.0016-0      </t>
  </si>
  <si>
    <t xml:space="preserve">ESTACA RAIZ COM DIAMETRO DE 4" PARA CARGA DE 20T,INJECAO DE ARGAMASSA DE CIMENTO E AREIA,COM RESISTENCIA DE 20MPA,CONFORME ABNT NBR 6122,EXCLUSIVE FORNECIMENTO DOS MATERIAIS (CIMENTO,AREIA E ACO) E PERFURACAO  </t>
  </si>
  <si>
    <t>CJ0030</t>
  </si>
  <si>
    <t xml:space="preserve">10.003.0020-0      </t>
  </si>
  <si>
    <t xml:space="preserve">ESTACA RAIZ COM DIAMETRO DE 5" PARA CARGA DE 25T,INJECAO DE ARGAMASSA DE CIMENTO E AREIA,COM RESISTENCIA DE 20MPA,CONFORME ABNT NBR 6122,INCLUSIVE O FORNECIMENTO DOS MATERIAIS (CIMENTO,AREIA E ACO),EXCLUSIVE PERFURACAO  </t>
  </si>
  <si>
    <t>CJ0031</t>
  </si>
  <si>
    <t xml:space="preserve">10.003.0021-0      </t>
  </si>
  <si>
    <t xml:space="preserve">ESTACA RAIZ COM DIAMETRO DE 5" PARA CARGA DE 25T,INJECAO DE ARGAMASSA DE CIMENTO E AREIA,COM RESISTENCIA DE 20MPA,CONFORME ABNT NBR 6122,EXCLUSIVE FORNECIMENTO DOS MATERIAIS (CIMENTO,AREIA E ACO) E PERFURACAO  </t>
  </si>
  <si>
    <t>CJ0032</t>
  </si>
  <si>
    <t xml:space="preserve">10.003.0025-0      </t>
  </si>
  <si>
    <t xml:space="preserve">ESTACA RAIZ COM DIAMETRO DE 6" PARA CARGA DE 35T,INJECAO DE ARGAMASSA DE CIMENTO E AREIA,COM RESISTENCIA DE 20MPA,CONFORME ABNT NBR 6122,INCLUSIVE O FORNECIMENTO DOS MATERIAIS (CIMENTO,AREIA E ACO),EXCLUSIVE PERFURACAO  </t>
  </si>
  <si>
    <t>CJ0033</t>
  </si>
  <si>
    <t xml:space="preserve">10.003.0026-0      </t>
  </si>
  <si>
    <t xml:space="preserve">ESTACA RAIZ COM DIAMETRO DE 6" PARA CARGA DE 35T,INJECAO DE ARGAMASSA DE CIMENTO E AREIA,COM RESISTENCIA DE 20MPA,CONFORME ABNT NBR 6122,EXCLUSIVE FORNECIMENTO DOS MATERIAIS (CIMENTO,AREIA E ACO) E PERFURACAO  </t>
  </si>
  <si>
    <t>CJ0034</t>
  </si>
  <si>
    <t xml:space="preserve">10.003.0030-0      </t>
  </si>
  <si>
    <t xml:space="preserve">ESTACA RAIZ COM DIAMETRO DE 8" PARA CARGA DE 50T,INJECAO DE ARGAMASSA DE CIMENTO E AREIA,COM RESISTENCIA DE 20MPA,CONFORME ABNT NBR 6122,INCLUSIVE O FORNECIMENTO DOS MATERIAIS (CIMENTO,AREIA E ACO),EXCLUSIVE PERFURACAO  </t>
  </si>
  <si>
    <t>CJ0035</t>
  </si>
  <si>
    <t xml:space="preserve">10.003.0031-0      </t>
  </si>
  <si>
    <t xml:space="preserve">ESTACA RAIZ COM DIAMETRO DE 8" PARA CARGA DE 50T,INJECAO DE ARGAMASSA DE CIMENTO E AREIA,COM RESISTENCIA DE 20MPA,CONFORME ABNT NBR 6122,EXCLUSIVE FORNECIMENTO DOS MATERIAIS (CIMENTO,AREIA E ACO) E PERFURACAO  </t>
  </si>
  <si>
    <t>CJ0036</t>
  </si>
  <si>
    <t xml:space="preserve">10.003.0035-0      </t>
  </si>
  <si>
    <t xml:space="preserve">ESTACA RAIZ COM DIAMETRO DE 8" PARA CARGA DE 65T,INJECAO DE ARGAMASSA DE CIMENTO E AREIA,COM RESISTENCIA DE 20MPA,CONFORME ABNT NBR 6122,INCLUSIVE O FORNECIMENTO DOS MATERIAIS (CIMENTO,AREIA E ACO),EXCLUSIVE PERFURACAO  </t>
  </si>
  <si>
    <t>CJ0037</t>
  </si>
  <si>
    <t xml:space="preserve">10.003.0036-0      </t>
  </si>
  <si>
    <t xml:space="preserve">ESTACA RAIZ COM DIAMETRO DE 8" PARA CARGA DE 65T,INJECAO DE ARGAMASSA DE CIMENTO E AREIA,COM RESISTENCIA DE 20MPA,CONFORME ABNT NBR 6122,EXCLUSIVE FORNECIMENTO DOS MATERIAIS (CIMENTO,AREIA E ACO) E PERFURACAO  </t>
  </si>
  <si>
    <t>CJ0038</t>
  </si>
  <si>
    <t xml:space="preserve">10.003.0040-0      </t>
  </si>
  <si>
    <t xml:space="preserve">ESTACA RAIZ COM DIAMETRO DE 8" PARA CARGA DE 80T,INJECAO DE ARGAMASSA DE CIMENTO E AREIA,COM RESISTENCIA DE 20MPA,CONFORME ABNT NBR 6122,INCLUSIVE O FORNECIMENTO DOS MATERIAIS (CIMENTO,AREIA E ACO),EXCLUSIVE PERFURACAO  </t>
  </si>
  <si>
    <t>CJ0039</t>
  </si>
  <si>
    <t xml:space="preserve">10.003.0041-0      </t>
  </si>
  <si>
    <t xml:space="preserve">ESTACA RAIZ COM DIAMETRO DE 8" PARA CARGA DE 80T,INJECAO DE ARGAMASSA DE CIMENTO E AREIA,COM RESISTENCIA DE 20MPA,CONFORME ABNT NBR 6122,EXCLUSIVE FORNECIMENTO DOS MATERIAIS (CIMENTO,AREIA E ACO) E PERFURACAO  </t>
  </si>
  <si>
    <t>CJ0040</t>
  </si>
  <si>
    <t xml:space="preserve">10.003.0045-0      </t>
  </si>
  <si>
    <t xml:space="preserve">ESTACA RAIZ COM DIAMETRO DE 10" PARA CARGA DE 90T,INJECAO DE ARGAMASSA DE CIMENTO E AREIA,COM RESISTENCIA DE 20MPA,CONFORME ABNT NBR 6122,INCLUSIVE O FORNECIMENTO DOS MATERIAIS (CIMENTO,AREIA E ACO),EXCLUSIVE PERFURACAO  </t>
  </si>
  <si>
    <t>CJ0041</t>
  </si>
  <si>
    <t xml:space="preserve">10.003.0046-0      </t>
  </si>
  <si>
    <t xml:space="preserve">ESTACA RAIZ COM DIAMETRO DE 10" PARA CARGA DE 90T,INJECAO DE ARGAMASSA DE CIMENTO E AREIA,COM RESISTENCIA DE 20MPA,CONFORME ABNT NBR 6122,EXCLUSIVE FORNECIMENTO DOS MATERIAIS (CIMENTO,AREIA E ACO) E PERFURACAO  </t>
  </si>
  <si>
    <t>CJ0042</t>
  </si>
  <si>
    <t xml:space="preserve">10.004.0130-0      </t>
  </si>
  <si>
    <t xml:space="preserve">ESTACA PRE-FABRICADA DE CONCRETO,MEDIDA A PARTIR DA COTA DE ARRASAMENTO,EXCLUSIVE EMENDAS,CRAVACAO E TRANSPORTE DE BATE-ESTACAS,PARA CARGA DE TRABALHO DE COMPRESSAO AXIAL DE ATE 250KN (25TF),CONFORME ABNT NBR 16258.FORNECIMENTO  </t>
  </si>
  <si>
    <t>CJ0043</t>
  </si>
  <si>
    <t xml:space="preserve">10.004.0135-0      </t>
  </si>
  <si>
    <t xml:space="preserve">ESTACA PRE-FABRICADA DE CONCRETO,MEDIDA A PARTIR DA COTA DE ARRASAMENTO,EXCLUSIVE EMENDAS,CRAVACAO E TRANSPORTE DE BATE-ESTACAS,PARA CARGA DE TRABALHO DE COMPRESSAO AXIAL DE ATE 350KN (35TF),CONFORME ABNT NBR 16258.FORNECIMENTO  </t>
  </si>
  <si>
    <t>CJ0044</t>
  </si>
  <si>
    <t xml:space="preserve">10.004.0140-0      </t>
  </si>
  <si>
    <t xml:space="preserve">ESTACA PRE-FABRICADA DE CONCRETO,MEDIDA A PARTIR DA COTA DE ARRASAMENTO,EXCLUSIVE EMENDAS,CRAVACAO E TRANSPORTE DE BATE-ESTACAS,PARA CARGA DE TRABALHO DE COMPRESSAO AXIAL DE ATE 450KN (45TF),CONFORME ABNT NBR 16258.FORNECIMENTO  </t>
  </si>
  <si>
    <t>CJ0045</t>
  </si>
  <si>
    <t xml:space="preserve">10.004.0145-0      </t>
  </si>
  <si>
    <t xml:space="preserve">ESTACA PRE-FABRICADA DE CONCRETO,MEDIDA A PARTIR DA COTA DE ARRASAMENTO,EXCLUSIVE EMENDAS,CRAVACAO E TRANSPORTE DE BATE-ESTACAS,PARA CARGA DE TRABALHO DE COMPRESSAO AXIAL DE ATE 600KN (60TF),CONFORME ABNT NBR 16258.FORNECIMENTO  </t>
  </si>
  <si>
    <t>CJ0046</t>
  </si>
  <si>
    <t xml:space="preserve">10.004.0149-0      </t>
  </si>
  <si>
    <t xml:space="preserve">ESTACA PRE-FABRICADA DE CONCRETO,MEDIDA A PARTIR DA COTA DE ARRASAMENTO,EXCLUSIVE EMENDAS,CRAVACAO E TRANSPORTE DE BATE-ESTACAS,PARA CARGA DE TRABALHO DE COMPRESSAO AXIAL DE ATE 750KN (75TF),CONFORME ABNT NBR 16258.FORNECIMENTO  </t>
  </si>
  <si>
    <t>CJ0047</t>
  </si>
  <si>
    <t xml:space="preserve">10.004.0165-0      </t>
  </si>
  <si>
    <t xml:space="preserve">ESTACA PRE-FABRICADA DE CONCRETO,MEDIDA A PARTIR DA COTA DE ARRASAMENTO,EXCLUSIVE EMENDAS,CRAVACAO E TRANSPORTE DE BATE-ESTACAS,PARA CARGA DE TRABALHO DE COMPRESSAO AXIAL DE ATE 950KN (95TF),CONFORME ABNT NBR 16258.FORNECIMENTO  </t>
  </si>
  <si>
    <t>CJ0048</t>
  </si>
  <si>
    <t xml:space="preserve">10.004.0170-0      </t>
  </si>
  <si>
    <t xml:space="preserve">ESTACA PRE-FABRICADA DE CONCRETO,MEDIDA A PARTIR DA COTA DE ARRASAMENTO,EXCLUSIVE EMENDAS,CRAVACAO E TRANSPORTE DE BATE-ESTACAS,PARA CARGA DE TRABALHO DE COMPRESSAO AXIAL DE ATE 1300KN (130TF),CONFORME ABNT NBR 16258.FORNECIMENTO  </t>
  </si>
  <si>
    <t>CJ0049</t>
  </si>
  <si>
    <t xml:space="preserve">10.004.0175-0      </t>
  </si>
  <si>
    <t xml:space="preserve">ESTACA PRE-FABRICADA DE CONCRETO,MEDIDA A PARTIR DA COTA DE ARRASAMENTO,EXCLUSIVE EMENDAS,CRAVACAO E TRANSPORTE DE BATE-ESTACAS,PARA CARGA DE TRABALHO DE COMPRESSAO AXIAL DE ATE 1700KN (170TF),CONFORME ABNT NBR 16258.FORNECIMENTO  </t>
  </si>
  <si>
    <t>CJ0050</t>
  </si>
  <si>
    <t xml:space="preserve">10.004.0200-0      </t>
  </si>
  <si>
    <t xml:space="preserve">CRAVACAO DE ESTACA PRE-FABRICADA DE CONCRETO,INCLUSIVE BATE-ESTACAS (VIDE TRANSPORTE NA FAMILIA 04.025),MEDIDA A PARTIRDO NIVEL DE OPERACAO DO BATE-ESTACAS PARA CARGA DE TRABALHODE COMPRESSAO AXIAL DE ATE 250KN (25TF)  </t>
  </si>
  <si>
    <t>CJ0051</t>
  </si>
  <si>
    <t xml:space="preserve">10.004.0205-0      </t>
  </si>
  <si>
    <t xml:space="preserve">CRAVACAO DE ESTACA PRE-FABRICADA DE CONCRETO,INCLUSIVE BATE-ESTACAS (VIDE TRANSPORTE NA FAMILIA 04.025),MEDIDA A PARTIRDO NIVEL DE OPERACAO DO BATE-ESTACAS PARA CARGA DE TRABALHODE COMPRESSAO AXIAL DE ATE 350KN(35TF)  </t>
  </si>
  <si>
    <t>CJ0052</t>
  </si>
  <si>
    <t xml:space="preserve">10.004.0210-0      </t>
  </si>
  <si>
    <t xml:space="preserve">CRAVACAO DE ESTACAS PRE-FABRICADAS DE CONCRETO,INCLUSIVE BATE-ESTACA(VIBE TRANSPORTE NA FAMILIA 04.025),MEDIDA A PARTIRDO NIVEL DE OPERACAO DO BATE-ESTACAS PARA CARGA DE TRABALHODE COMPRESSAO AXIAL DE ATE 450KN(45TF)  </t>
  </si>
  <si>
    <t>CJ0053</t>
  </si>
  <si>
    <t xml:space="preserve">10.004.0215-0      </t>
  </si>
  <si>
    <t xml:space="preserve">CRAVACAO DE ESTACA PRE-FABRICADA DE CONCRETO,INCLUSIVE BATE-ESTACAS (VIDE TRANSPORTE NA FAMILIA 04.025),MEDIDA A PARTIRDO NIVEL DE OPERACAO DO BATE-ESTACAS PARA CARGA DE TRABALHODE COMPRESSAO AXIAL DE ATE 600KN (60TF)  </t>
  </si>
  <si>
    <t>CJ0054</t>
  </si>
  <si>
    <t xml:space="preserve">10.004.0220-0      </t>
  </si>
  <si>
    <t xml:space="preserve">CRAVACAO DE ESTACA PRE-FABRICADA DE CONCRETO,INCLUSIVE BATE-ESTACAS (VIDE TRANSPORTE NA FAMILIA 04.025),MEDIDA A PARTIRDO NIVEL DE OPERACAO DO BATE-ESTACAS PARA CARGA DE TRABALHODE COMPRESSAO AXIAL DE ATE 750KN (75TF)  </t>
  </si>
  <si>
    <t>CJ0055</t>
  </si>
  <si>
    <t xml:space="preserve">10.004.0225-0      </t>
  </si>
  <si>
    <t xml:space="preserve">CRAVACAO DE ESTACA PRE-FABRICADA DE CONCRETO,INCLUSIVE BATE-ESTACAS (VIDE TRANSPORTE NA FAMILIA 04.025),MEDIDA A PARTIRDO NIVEL DE OPERACAO DO BATE-ESTACAS PARA CARGA DE TRABALHODE COMPRESSAO AXIAL DE ATE 950KN (95TF)  </t>
  </si>
  <si>
    <t>CJ0056</t>
  </si>
  <si>
    <t xml:space="preserve">10.004.0230-0      </t>
  </si>
  <si>
    <t xml:space="preserve">CRAVACAO DE ESTACA PRE-FABRICADA DE CONCRETO,INCLUSIVE BATE-ESTACAS (VIDE TRANSPORTE NA FAMILIA 04.025),MEDIDA A PARTIRDO NIVEL DE OPERACAO DO BATE-ESTACAS PARA CARGA DE TRABALHODE COMPRESSAO AXIAL DE ATE 1300KN (130TF)  </t>
  </si>
  <si>
    <t>CJ0057</t>
  </si>
  <si>
    <t xml:space="preserve">10.004.0235-0      </t>
  </si>
  <si>
    <t xml:space="preserve">CRAVACAO DE ESTACA PRE-FABRICADA DE CONCRETO,INCLUSIVE BATE-ESTACAS (VIDE TRANSPORTE NA FAMILIA 04.025),MEDIDA A PARTIRDO NIVEL DE OPERACAO DO BATE-ESTACAS PARA CARGA DE TRABALHODE COMPRESSAO AXIAL DE ATE 1700KN (170TF)  </t>
  </si>
  <si>
    <t>CJ0058</t>
  </si>
  <si>
    <t xml:space="preserve">10.004.0260-0      </t>
  </si>
  <si>
    <t xml:space="preserve">EMENDA METALICA EM ESTACA PRE-FABRICADA,PARA CARGA DE TRABALHO DE COMPRESSAO AXIAL DE ATE 250KN(25TF)  </t>
  </si>
  <si>
    <t>CJ0059</t>
  </si>
  <si>
    <t xml:space="preserve">10.004.0265-0      </t>
  </si>
  <si>
    <t xml:space="preserve">EMENDA METALICA EM ESTACA PRE-FABRICADA,PARA CARGA DE TRABALHO DE COMPRESSAO AXIAL DE ATE 350KN(35TF)  </t>
  </si>
  <si>
    <t>CJ0060</t>
  </si>
  <si>
    <t xml:space="preserve">10.004.0270-0      </t>
  </si>
  <si>
    <t xml:space="preserve">EMENDA METALICA EM ESTACA PRE-FABRICADA,PARA CARGA DE TRABALHO DE COMPRESSAO AXIAL DE ATE 450KN(45TF)  </t>
  </si>
  <si>
    <t>CJ0061</t>
  </si>
  <si>
    <t xml:space="preserve">10.004.0275-0      </t>
  </si>
  <si>
    <t xml:space="preserve">EMENDA METALICA EM ESTACA PRE-FABRICADA,PARA CARGA DE TRABALHO DE COMPRESSAO AXIAL DE ATE 600KN(60TF)  </t>
  </si>
  <si>
    <t>CJ0062</t>
  </si>
  <si>
    <t xml:space="preserve">10.004.0280-0      </t>
  </si>
  <si>
    <t xml:space="preserve">EMENDA METALICA EM ESTACA PRE-FABRICADA,PARA CARGA DE TRABALHO DE COMPRESSAO AXIAL DE ATE 750KN(75TF)  </t>
  </si>
  <si>
    <t>CJ0063</t>
  </si>
  <si>
    <t xml:space="preserve">10.004.0285-0      </t>
  </si>
  <si>
    <t xml:space="preserve">EMENDA METALICA EM ESTACA PRE-FABRICADA,PARA CARGA DE TRABALHO DE COMPRESSAO AXIAL DE ATE 950KN(95TF)  </t>
  </si>
  <si>
    <t>CJ0064</t>
  </si>
  <si>
    <t xml:space="preserve">10.004.0290-0      </t>
  </si>
  <si>
    <t xml:space="preserve">EMENDA METALICA EM ESTACA PRE-FABRICADA,PARA CARGA DE TRABALHO DE COMPRESSAO AXIAL DE ATE 1300KN(130TF)  </t>
  </si>
  <si>
    <t>CJ0065</t>
  </si>
  <si>
    <t xml:space="preserve">10.004.0295-0      </t>
  </si>
  <si>
    <t xml:space="preserve">EMENDA METALICA EM ESTACA PRE-FABRICADA,PARA CARGA DE TRABALHO DE COMPRESSAO AXIAL DE ATE 1700KN(170TF)  </t>
  </si>
  <si>
    <t>CJ0066</t>
  </si>
  <si>
    <t xml:space="preserve">10.005.0002-0      </t>
  </si>
  <si>
    <t xml:space="preserve">ESTACA DE CONCRETO ARMADO,MOLDADA NO TERRENO,TIPO "FRANKI STANDARD",COM DIAMETRO DE 350MM,PROFUNDIDADE ATE 16,00M,CAPACIDADE MEDIA DE CARGA IGUAL A 55T,INCLUSIVE FORNECIMENTO DOS MATERIAIS,CONSIDERANDO O TRECHO CRAVADO E CONCRETADO  </t>
  </si>
  <si>
    <t>CJ0067</t>
  </si>
  <si>
    <t xml:space="preserve">10.005.0003-1      </t>
  </si>
  <si>
    <t xml:space="preserve">ESTACA DE CONCRETO ARMADO,MOLDADA NO TERRENO,TIPO "FRANKI STANDARD",COM DIAMETRO DE 400MM,PROFUNDIDADE ATE 16,00M,CAPACIDADE MEDIA DE CARGA IGUAL A 70T,INCLUSIVE FORNECIMENTO DOS MATERIAIS,CONSIDERANDO O TRECHO CRAVADO E CONCRETADO  </t>
  </si>
  <si>
    <t>CJ0068</t>
  </si>
  <si>
    <t xml:space="preserve">10.005.0004-0      </t>
  </si>
  <si>
    <t xml:space="preserve">ESTACA DE CONCRETO ARMADO,MOLDADA NO TERRENO,TIPO "FRANKI STANDARD",COM DIAMETRO DE 450MM,PROFUNDIDADE ATE 16,00M,CAPACIDADE MEDIA DE CARGA IGUAL A 100T,INCLUSIVE FORNECIMENTO DOSMATERIAIS,CONSIDERANDO O TRECHO CRAVADO E CONCRETADO  </t>
  </si>
  <si>
    <t>CJ0069</t>
  </si>
  <si>
    <t xml:space="preserve">10.005.0005-0      </t>
  </si>
  <si>
    <t xml:space="preserve">ESTACA DE CONCRETO ARMADO,MOLDADA NO TERRENO,TIPO "FRANKI STANDARD",COM DIAMETRO DE 520MM,PROFUNDIDADE ATE 16,00M,CAPACIDADE MEDIA DE CARGA IGUAL A 130T,INCLUSIVE FORNECIMENTO DOSMATERIAIS,CONSIDERANDO O TRECHO CRAVADO E CONCRETADO  </t>
  </si>
  <si>
    <t>CJ0070</t>
  </si>
  <si>
    <t xml:space="preserve">10.005.0006-0      </t>
  </si>
  <si>
    <t xml:space="preserve">ESTACA DE CONCRETO ARMADO,MOLDADA NO TERRENO,TIPO "FRANKI STANDARD",COM DIAMETRO DE 600MM,PROFUNDIDADE ATE 16,00M,CAPACICIDADE MEDIA DE CARGA IGUAL A 170T,INCLUSIVE FORNECIMENTO DOS MATERIAIS,CONSIDERANDO O TRECHO CRAVADO E CONCRETADO  </t>
  </si>
  <si>
    <t>CJ0071</t>
  </si>
  <si>
    <t xml:space="preserve">10.005.0022-0      </t>
  </si>
  <si>
    <t xml:space="preserve">ESTACA DE CONCRETO ARMADO,MOLDADA NO TERRENO,TIPO "FRANKI STANDARD",COM DIAMETRO DE 350MM,PROFUNDIDADE ACIMA DE 16,00M EATE 18,00M,CAPACIDADE MEDIA DE CARGA IGUAL A 55T,INCLUSIVEFORNECIMENTO DOS MATERIAIS,CONSIDERANDO O TRECHO CRAVADO E CONCRETADO  </t>
  </si>
  <si>
    <t>CJ0072</t>
  </si>
  <si>
    <t xml:space="preserve">10.005.0023-1      </t>
  </si>
  <si>
    <t xml:space="preserve">ESTACA DE CONCRETO ARMADO,MOLDADA NO TERRENO,TIPO "FRANKI STANDARD",COM DIAMETRO DE 400MM,PROFUNDIDADE ACIMA DE 16,00M EATE 23,00M,CAPACIDADE MEDIA DE CARGA IGUAL A 70T,INCLUSIVEFORNECIMENTO DOS MATERIAIS,CONSIDERANDO O TRECHO CRAVADO E CONCRETADO  </t>
  </si>
  <si>
    <t>CJ0073</t>
  </si>
  <si>
    <t xml:space="preserve">10.005.0024-0      </t>
  </si>
  <si>
    <t xml:space="preserve">ESTACA DE CONCRETO ARMADO,MOLDADA NO TERRENO,TIPO "FRANKI STANDARD",COM DIAMETRO DE 450MM,PROFUNDIDADE ACIMA DE 16,00M EATE 27,00M,CAPACIDADE MEDIA DE CARGA IGUAL A 100T,INCLUSIVEFORNECIMENTO DOS MATERIAIS,CONSIDERANDO O TRECHO CRAVADO E CONCRETADO  </t>
  </si>
  <si>
    <t>CJ0074</t>
  </si>
  <si>
    <t xml:space="preserve">10.005.0025-0      </t>
  </si>
  <si>
    <t xml:space="preserve">ESTACA DE CONCRETO ARMADO,MOLDADA NO TERRENO,TIPO "FRANKI STANDARD",COM DIAMETRO DE 520MM,PROFUNDIDADE ACIMA DE 16,00M EATE 35,00M,CAPACIDADE MEDIA DE CARGA IGUAL A 130T,INCLUSIVEFORNECIMENTO DOS MATERIAIS,CONSIDERANDO O TRECHO CRAVADO E CONCRETADO  </t>
  </si>
  <si>
    <t>CJ0075</t>
  </si>
  <si>
    <t xml:space="preserve">10.005.0026-0      </t>
  </si>
  <si>
    <t xml:space="preserve">ESTACA DE CONCRETO ARMADO,MOLDADA NO TERRENO,TIPO "FRANKI STANDARD",COM DIAMETRO DE 600MM,PROFUNDIDADE ACIMA DE 16,00M EATE 35,00M,CAPACIDADE MEDIA DE CARGA IGUAL A 170T,INCLUSIVEFORNECIMENTO DOS MATERIAIS,CONSIDERANDO O TRECHO CRAVADO E CONCRETADO  </t>
  </si>
  <si>
    <t>CJ0076</t>
  </si>
  <si>
    <t xml:space="preserve">10.005.0030-0      </t>
  </si>
  <si>
    <t xml:space="preserve">TRECHO CRAVADO,MAS NAO CONCRETADO(SITUADO ACIMA DA COTA DE ARRASAMENTO),DE TUBULACAO NECESSARIA PARA EXECUCAO DE ESTACAMOLDADA NO TERRENO,TIPO "FRANKI",COM DIAMETRO DE 350MM  </t>
  </si>
  <si>
    <t>CJ0077</t>
  </si>
  <si>
    <t xml:space="preserve">10.005.0031-0      </t>
  </si>
  <si>
    <t xml:space="preserve">TRECHO CRAVADO,MAS NAO CONCRETADO(SITUADO ACIMA DA COTA DE ARRASAMENTO),DE TUBULACAO NECESSARIA PARA EXECUCAO DE ESTACAMOLDADA NO TERRENO,TIPO "FRANKI",COM DIAMETRO DE 400MM  </t>
  </si>
  <si>
    <t>CJ0078</t>
  </si>
  <si>
    <t xml:space="preserve">10.005.0032-0      </t>
  </si>
  <si>
    <t xml:space="preserve">TRECHO CRAVADO,MAS NAO CONCRETADO(SITUADO ACIMA DA COTA DE ARRASAMENTO),DE TUBULACAO NECESSARIA PARA EXECUCAO DE ESTACAMOLDADA NO TERRENO,TIPO "FRANKI",COM DIAMETRO DE 450MM  </t>
  </si>
  <si>
    <t>CJ0079</t>
  </si>
  <si>
    <t xml:space="preserve">10.005.0033-0      </t>
  </si>
  <si>
    <t xml:space="preserve">TRECHO CRAVADO,MAS NAO CONCRETADO(SITUADO ACIMA DA COTA DE ARRASAMENTO),DE TUBULACAO NECESSARIA PARA EXECUCAO DE ESTACAMOLDADA NO TERRENO,TIPO "FRANKI",COM DIAMETRO DE 520MM  </t>
  </si>
  <si>
    <t>CJ0080</t>
  </si>
  <si>
    <t xml:space="preserve">10.005.0034-0      </t>
  </si>
  <si>
    <t xml:space="preserve">TRECHO CRAVADO,MAS NAO CONCRETADO(SITUADO ACIMA DA COTA DE ARRASAMENTO),DE TUBULACAO NECESSARIA PARA EXECUCAO DE ESTACAMOLDADA NO TERRENO,TIPO "FRANKI",COM DIAMETRO DE 600MM  </t>
  </si>
  <si>
    <t>CJ0081</t>
  </si>
  <si>
    <t xml:space="preserve">10.005.0050-1      </t>
  </si>
  <si>
    <t xml:space="preserve">BULBO DE ALARGAMENTO PARA ESTACA TIPO "FRANKI",DIAMETRO DE 350MM(ATE 270L)  </t>
  </si>
  <si>
    <t>CJ0082</t>
  </si>
  <si>
    <t xml:space="preserve">10.005.0052-0      </t>
  </si>
  <si>
    <t xml:space="preserve">BULBO DE ALARGAMENTO PARA ESTACA TIPO "FRANKI",DIAMETRO DE 400MM(ATE 360L)  </t>
  </si>
  <si>
    <t>CJ0083</t>
  </si>
  <si>
    <t xml:space="preserve">10.005.0055-0      </t>
  </si>
  <si>
    <t xml:space="preserve">BULBO DE ALARGAMENTO PARA ESTACA TIPO "FRANKI",DIAMETRO DE 450MM(ATE 450L)  </t>
  </si>
  <si>
    <t>CJ0084</t>
  </si>
  <si>
    <t xml:space="preserve">10.005.0057-0      </t>
  </si>
  <si>
    <t xml:space="preserve">BULBO DE ALARGAMENTO PARA ESTACA TIPO "FRANKI",DIAMETRO DE 520MM(ATE 600L)  </t>
  </si>
  <si>
    <t>CJ0085</t>
  </si>
  <si>
    <t xml:space="preserve">10.005.0060-0      </t>
  </si>
  <si>
    <t xml:space="preserve">BULBO DE ALARGAMENTO PARA ESTACA TIPO "FRANKI",DIAMETRO DE 600MM(ATE 750L)  </t>
  </si>
  <si>
    <t>CJ0170</t>
  </si>
  <si>
    <t xml:space="preserve">10.008.0001-1      </t>
  </si>
  <si>
    <t xml:space="preserve">ESCAVACAO DE FUSTE DE TUBULAO COM CAMISA DE CONCRETO ARMADO,TENDO 1,40M DE DIAMETRO EXTERNO E PLANO DA BASE ATE 4,50M DEPROFUNDIDADE,A CEU ABERTO EM MATERIAL DE 1ª CATEGORIA,EXCLUSIVE MATERIAL,MAO-DE-OBRA E MATERIAL PARA CONCRETO,FORMAS,ARMACAO,CARGA, TRANSPORTE E DESCARGA DO MATERIAL ESCAVADO E ALARGAMENTO DA BASE  </t>
  </si>
  <si>
    <t>CJ0171</t>
  </si>
  <si>
    <t xml:space="preserve">10.008.0002-1      </t>
  </si>
  <si>
    <t xml:space="preserve">ESCAVACAO DE FUSTE DE TUBULAO COM CAMISA DE CONCRETO ARMADO,TENDO 1,40M DE DIAMETRO EXTERNO E PLANO DA BASE ENTRE 4,50 E7,50M DE PROFUNDIDADE,A CEU ABERTO EM MATERIAL DE 1ª CATEGORIA,EXCLUSIVE MATERIAL,MAO-DE-OBRA E MATERIAL PARA CONCRETO,FORMAS,ARMACAO,CARGA, TRANSPORTE E DESCARGA DO MATERIAL ESCAVADO E ALARGAMENTO DA BASE  </t>
  </si>
  <si>
    <t>CJ0172</t>
  </si>
  <si>
    <t xml:space="preserve">10.008.0003-1      </t>
  </si>
  <si>
    <t xml:space="preserve">ESCAVACAO DE FUSTE DE TUBULAO COM CAMISA DE CONCRETO ARMADO,TENDO 1,50M DE DIAMETRO EXTERNO E PLANO DA BASE ATE 4,50M DEPROFUNDIDADE,A CEU ABERTO EM MATERIAL EM 1ª CATEGORIA,EXCLUSIVE MATERIAL,MAO-DE-OBRA E MATERIAL PARA CONCRETO,FORMAS,ARMACAO,CARGA, TRANSPORTE E DESCARGA DO MATERIAL ESCAVADO E ALARGAMENTO DA BASE  </t>
  </si>
  <si>
    <t>CJ0173</t>
  </si>
  <si>
    <t xml:space="preserve">10.008.0004-1      </t>
  </si>
  <si>
    <t xml:space="preserve">ESCAVACAO DE FUSTE DE TUBULAO COM CAMISA DE CONCRETO ARMADO,TENDO 1,50M DE DIAMETRO EXTERNO E PLANO DA BASE ENTRE 4,50 E7,50M DE PROFUNDIDADE,A CEU ABERTO EM MATERIAL DE 1ª CATEGORIA,EXCLUSIVE MATERIAL,MAO-DE-OBRA E MATERIAL PARA CONCRETO,FORMAS,ARMACAO,CARGA, TRANSPORTE E DESCARGA DO MATERIAL ESCAVADO E ALARGAMENTO DA BASE  </t>
  </si>
  <si>
    <t>CJ0174</t>
  </si>
  <si>
    <t xml:space="preserve">10.008.0005-1      </t>
  </si>
  <si>
    <t xml:space="preserve">ESCAVACAO DE FUSTE DE TUBULAO COM CAMISA DE CONCRETO ARMADO,TENDO 1,60M DE DIAMETRO EXTERNO E PLANO DA BASE ATE 4,50M DEPROFUNDIDADE,A CEU ABERTO EM MATERIAL DE 1ª CATEGORIA,EXCLUSIVE MATERIAL,MAO-DE-OBRA E MATERIAL PARA CONCRETO,FORMAS,ARMACAO,CARGA, TRANSPORTE E DESCARGA DO MATERIAL ESCAVADO E ALARGAMENTO DA BASE  </t>
  </si>
  <si>
    <t>CJ0175</t>
  </si>
  <si>
    <t xml:space="preserve">10.008.0006-1      </t>
  </si>
  <si>
    <t xml:space="preserve">ESCAVACAO DE FUSTE DE TUBULAO COM CAMISA DE CONCRETO ARMADO,TENDO 1,60M DE DIAMETRO EXTERNO E PLANO DA BASE ENTRE 4,50 E7,50M DE PROFUNDIDADE,A CEU ABERTO EM MATERIAL DE 1ª CATEGORIA,EXCLUSIVE MATERIAL,MAO-DE-OBRA E MATERIAL PARA CONCRETO,FORMAS,ARMACAO,CARGA, TRANSPORTE E DESCARGA DO MATERIAL ESCAVADO E ALARGAMENTO DA BASE  </t>
  </si>
  <si>
    <t>CJ0176</t>
  </si>
  <si>
    <t xml:space="preserve">10.008.0007-1      </t>
  </si>
  <si>
    <t xml:space="preserve">ESCAVACAO DE FUSTE DE TUBULAO COM CAMISA DE CONCRETO ARMADO,TENDO 1,80M DE DIAMETRO EXTERNO E PLANO DA BASE ATE 4,50M DEPROFUNDIDADE,A CEU ABERTO EM MATERIAL DE 1ª CATEGORIA,EXCLUSIVE MATERIAL,MAO-DE-OBRA E MATERIAL PARA CONCRETO,FORMAS,ARMACAO,CARGA, TRANSPORTE E DESCARGA DO MATERIAL ESCAVADO E ALARGAMENTO DA BASE  </t>
  </si>
  <si>
    <t>CJ0177</t>
  </si>
  <si>
    <t xml:space="preserve">10.008.0008-1      </t>
  </si>
  <si>
    <t xml:space="preserve">ESCAVACAO DE FUSTE DE TUBULAO COM CAMISA DE CONCRETO ARMADO,TENDO 1,80M DE DIAMETRO EXTERNO E PLANO DA BASE ENTRE 4,50 E7,50M DE PROFUNDIDADE,A CEU ABERTO EM MATERIAL DE 1ª CATEGORIA,EXCLUSIVE MATERIAL,MAO-DE-OBRA E MATERIAL PARA CONCRETO,FORMAS,ARMACAO,CARGA, TRANSPORTE E DESCARGA DO MATERIAL ESCAVADO E ALARGAMENTO DA BASE  </t>
  </si>
  <si>
    <t>CJ0178</t>
  </si>
  <si>
    <t xml:space="preserve">10.008.0009-1      </t>
  </si>
  <si>
    <t xml:space="preserve">ESCAVACAO DE FUSTE DE TUBULAO COM CAMISA DE CONCRETO ARMADO,TENDO 2,00M DE DIAMETRO EXTERNO E PLANO DA BASE ATE 4,50M DEPROFUNDIDADE,A CEU ABERTO EM MATERIAL DE 1ª CATEGORIA,EXCLUSIVE MATERIAL,MAO-DE-OBRA E MATERIAL PARA CONCRETO,FORMAS,ARMACAO,CARGA, TRANSPORTE E DESCARGA DO MATERIAL ESCAVADO E ALARGAMENTO DA BASE  </t>
  </si>
  <si>
    <t>CJ0179</t>
  </si>
  <si>
    <t xml:space="preserve">10.008.0010-1      </t>
  </si>
  <si>
    <t xml:space="preserve">ESCAVACAO DE FUSTE DE TUBULAO COM CAMISA DE CONCRETO ARMADO,TENDO 2,00M DE DIAMETRO EXTERNO E PLANO DA BASE ENTRE 4,50 E7,50M DE PROFUNDIDADE,A CEU ABERTO EM MATERIAL DE 1ª CATEGORIA,EXCLUSIVE MATERIAL,MAO-DE-OBRA E MATERIAL PARA CONCRETO,FORMAS,ARMACAO,CARGA, TRANSPORTE E DESCARGA DO MATERIAL ESCAVADO E ALARGAMENTO DA BASE  </t>
  </si>
  <si>
    <t>CJ0180</t>
  </si>
  <si>
    <t xml:space="preserve">10.008.0020-0      </t>
  </si>
  <si>
    <t xml:space="preserve">ESCAVACAO DE FUSTE DE TUBULAO COM CAMISA DE CONCRETO ARMADO,TENDO 1,40M DE DIAMETRO EXTERNO E PLANO DA BASE ATE 4,50M DEPROFUNDIDADE,A CEU ABERTO EM MATERIAL DE 2ª CATEGORIA,EXCLUSIVE MATERIAL,MAO-DE-OBRA E MATERIAL PARA CONCRETO,FORMAS,ARMACAO,CARGA, TRANSPORTE E DESCARGA DO MATERIAL ESCAVADO E ALARGAMENTO DA BASE  </t>
  </si>
  <si>
    <t>CJ0181</t>
  </si>
  <si>
    <t xml:space="preserve">10.008.0021-0      </t>
  </si>
  <si>
    <t xml:space="preserve">ESCAVACAO DE FUSTE DE TUBULAO COM CAMISA DE CONCRETO ARMADO,TENDO 1,40M DE DIAMETRO EXTERNO E PLANO DA BASE ENTRE 4,50 E7,50M DE PROFUNDIDADE,A CEU ABERTO EM MATERIAL DE 2ª CATEGORIA,EXCLUSIVE MATERIAL,MAO-DE-OBRA E MATERIAL PARA CONCRETO,FORMAS,ARMACAO,CARGA, TRANSPORTE E DESCARGA DO MATERIAL ESCAVADO E ALARGAMENTO DA BASE  </t>
  </si>
  <si>
    <t>CJ0182</t>
  </si>
  <si>
    <t xml:space="preserve">10.008.0022-0      </t>
  </si>
  <si>
    <t xml:space="preserve">ESCAVACAO DE FUSTE DE TUBULAO COM CAMISA DE CONCRETO ARMADO,TENDO 1,50M DE DIAMETRO EXTERNO E PLANO DA BASE ATE 4,50M DEPROFUNDIDADE,A CEU ABERTO EM MATERIAL DE 2ª CATEGORIA,EXCLUSIVE MATERIAL,MAO-DE-OBRA E MATERIAL PARA CONCRETO,FORMAS,ARMACAO,CARGA, TRANSPORTE E DESCARGA DO MATERIAL ESCAVADO E ALARGAMENTO DA BASE  </t>
  </si>
  <si>
    <t>CJ0183</t>
  </si>
  <si>
    <t xml:space="preserve">10.008.0023-0      </t>
  </si>
  <si>
    <t xml:space="preserve">ESCAVACAO DE FUSTE DE TUBULAO COM CAMISA DE CONCRETO ARMADO,TENDO 1,50M DE DIAMETRO EXTERNO E PLANO DA BASE ENTRE 4,50 E7,50M DE PROFUNDIDADE,A CEU ABERTO EM MATERIAL DE 2ª CATEGORIA,EXCLUSIVE MATERIAL,MAO-DE-OBRA E MATERIAL PARA CONCRETO,FORMAS,ARMACAO,CARGA, TRANSPORTE E DESCARGA DO MATERIAL ESCAVADO E ALARGAMENTO DA BASE  </t>
  </si>
  <si>
    <t>CJ0184</t>
  </si>
  <si>
    <t xml:space="preserve">10.008.0024-0      </t>
  </si>
  <si>
    <t xml:space="preserve">ESCAVACAO DE FUSTE DE TUBULAO COM CAMISA DE CONCRETO ARMADO,TENDO 1,60M DE DIAMETRO EXTERNO E PLANO DA BASE ATE 4,50M DEPROFUNDIDADE,A CEU ABERTO EM MATERIAL DE 2ª CATEGORIA,EXCLUSIVE MATERIAL,MAO-DE-OBRA E MATERIAL PARA CONCRETO,FORMAS,ARMACAO,CARGA, TRANSPORTE E DESCARGA DO MATERIAL ESCAVADO E ALARGAMENTO DA BASE  </t>
  </si>
  <si>
    <t>CJ0185</t>
  </si>
  <si>
    <t xml:space="preserve">10.008.0025-0      </t>
  </si>
  <si>
    <t xml:space="preserve">ESCAVACAO DE FUSTE DE TUBULAO COM CAMISA DE CONCRETO ARMADO,TENDO 1,60M DE DIAMETRO EXTERNO E PLANO DA BASE ENTRE 4,50 E7,50M DE PROFUNDIDADE,A CEU ABERTO EM MATERIAL DE 2ª CATEGORIA,EXCLUSIVE MATERIAL,MAO-DE-OBRA E MATERIAL PARA CONCRETO,FORMAS,ARMACAO,CARGA, TRANSPORTE E DESCARGA DO MATERIAL ESCAVADO E ALARGAMENTO DA BASE  </t>
  </si>
  <si>
    <t>CJ0186</t>
  </si>
  <si>
    <t xml:space="preserve">10.008.0026-0      </t>
  </si>
  <si>
    <t xml:space="preserve">ESCAVACAO DE FUSTE DE TUBULAO COM CAMISA DE CONCRETO ARMADO,TENDO 1,80M DE DIAMETRO EXTERNO E PLANO DA BASE ATE 4,50M DEPROFUNDIDADE,A CEU ABERTO EM MATERIAL DE 2ª CATEGORIA,EXCLUSIVE MATERIAL,MAO-DE-OBRA E MATERIAL PARA CONCRETO,FORMAS,ARMACAO,CARGA, TRANSPORTE E DESCARGA DO MATERIAL ESCAVADO E ALARGAMENTO DA BASE  </t>
  </si>
  <si>
    <t>CJ0187</t>
  </si>
  <si>
    <t xml:space="preserve">10.008.0027-0      </t>
  </si>
  <si>
    <t xml:space="preserve">ESCAVACAO DE FUSTE DE TUBULAO COM CAMISA DE CONCRETO ARMADO,TENDO 1,80M DE DIAMETRO EXTERNO E PLANO DA BASE ENTRE 4,50 E7,50M DE PROFUNDIDADE,A CEU ABERTO EM MATERIAL DE 2ª CATEGORIA,EXCLUSIVE MATERIAL,MAO-DE-OBRA E MATERIAL PARA CONCRETO,FORMAS,ARMACAO,CARGA, TRANSPORTE E DESCARGA DO MATERIAL ESCAVADO E ALARGAMENTO DA BASE  </t>
  </si>
  <si>
    <t>CJ0188</t>
  </si>
  <si>
    <t xml:space="preserve">10.008.0028-0      </t>
  </si>
  <si>
    <t xml:space="preserve">ESCAVACAO DE FUSTE DE TUBULAO COM CAMISA DE CONCRETO ARMADO,TENDO 2,00M DE DIAMETRO EXTERNO E PLANO DA BASE ATE 4,50M DEPROFUNDIDADE,A CEU ABERTO EM MATERIAL DE 2ª CATEGORIA,EXCLUSIVE MATERIAL,MAO-DE-OBRA E MATERIAL PARA CONCRETO,FORMAS,ARMACAO,CARGA, TRANSPORTE E DESCARGA DO MATERIAL ESCAVADO E ALARGAMENTO DA BASE  </t>
  </si>
  <si>
    <t>CJ0189</t>
  </si>
  <si>
    <t xml:space="preserve">10.008.0029-0      </t>
  </si>
  <si>
    <t xml:space="preserve">ESCAVACAO DE FUSTE DE TUBULAO COM CAMISA DE CONCRETO ARMADO,TENDO 2,00M DE DIAMETRO EXTERNO E PLANO DE BASE ENTRE 4,50 E7,50M DE PROFUNDIDADE,A CEU ABERTO EM MATERIAL DE 2ª CATEGORIA,EXCLUSIVE MATERIAL,MAO-DE-OBRA E MATERIAL PARA CONCRETO,FORMAS,ARMACAO,CARGA, TRANSPORTE E DESCARGA DO MATERIAL ESCAVADO E ALARGAMENTO DA BASE  </t>
  </si>
  <si>
    <t>CJ0190</t>
  </si>
  <si>
    <t xml:space="preserve">10.008.0040-0      </t>
  </si>
  <si>
    <t xml:space="preserve">ESCAVACAO DE FUSTE DE TUBULAO COM CAMISA DE CONCRETO ARMADO,TENDO 1,40M DE DIAMETRO EXTERNO E PLANO DA BASE ATE 4,50M DEPROFUNDIDADE,A CEU ABERTO EM MATERIAL DE 3ª CATEGORIA,EXCLUSIVE MATERIAL,MAO-DE-OBRA E MATERIAL PARA CONCRETO,FORMAS,ARMACAO,CARGA, TRANSPORTE E DESCARGA DO MATERIAL ESCAVADO E ALARGAMENTO DA BASE  </t>
  </si>
  <si>
    <t>CJ0191</t>
  </si>
  <si>
    <t xml:space="preserve">10.008.0041-0      </t>
  </si>
  <si>
    <t xml:space="preserve">ESCAVACAO DE FUSTE DE TUBULAO COM CAMISA DE CONCERTO ARMADO,TENDO 1,40M DE DIAMETRO EXTERNO E PLANO DA BASE ENTRE 4,50 E7,50M DE PROFUNDIDADE,A CEU ABERTO EM MATERIAL DE 3ª CATEGORIA,EXCLUSIVE MATERIAL,MAO-DE-OBRA E MATERIAL PARA CONCRETO,FORMAS,ARMACAO,CARGA, TRANSPORTE E DESCARGA DO MATERIAL ESCAVADO E ALARGAMENTO DA BASE  </t>
  </si>
  <si>
    <t>CJ0192</t>
  </si>
  <si>
    <t xml:space="preserve">10.008.0042-0      </t>
  </si>
  <si>
    <t xml:space="preserve">ESCAVACAO DE FUSTE DE TUBULAO COM CAMISA DE CONCRETO ARMADO,TENDO 1,50M DE DIAMETRO EXTERNO E PLANO DA BASE ATE 4,50M DEPROFUNDIDADE,A CEU ABERTO EM MATERIAL DE 3ª CATEGORIA,EXCLUSIVE MATERIAL,MAO-DE-OBRA E MATERIAL PARA CONCRETO,FORMAS,ARMACAO,CARGA, TRANSPORTE E DESCARGA DO MATERIAL ESCAVADO E ALARGAMENTO DA BASE  </t>
  </si>
  <si>
    <t>CJ0193</t>
  </si>
  <si>
    <t xml:space="preserve">10.008.0043-0      </t>
  </si>
  <si>
    <t xml:space="preserve">ESCAVACAO DE FUSTE DE TUBULAO COM CAMISA DE CONCRETO ARMADO,TENDO 1,50M DE DIAMETRO EXTERNO E PLANO DA BASE ENTRE 4,50 E7,50M DE PROFUNDIDADE,A CEU ABERTO EM MATERIAL DE 3ª CATEGORIA,EXCLUSIVE MATERIAL,MAO-DE-OBRA E MATERIAL PARA CONCRETO,FORMAS,ARMACAO,CARGA, TRANSPORTE E DESCARGA DO MATERIAL ESCAVADO E ALARGAMENTO DA BASE  </t>
  </si>
  <si>
    <t>CJ0194</t>
  </si>
  <si>
    <t xml:space="preserve">10.008.0044-0      </t>
  </si>
  <si>
    <t xml:space="preserve">ESCAVACAO DE FUSTE DE TUBULAO COM CAMISA DE CONCRETO ARMADO,TENDO 1,60M DE DIAMETRO EXTERNO E PLANO DA BASE ATE 4,50M DEPROFUNDIDADE,A CEU ABERTO EM MATERIAL DE 3ª CATEGORIA,EXCLUSIVE MATERIAL,MAO-DE-OBRA E MATERIAL PARA CONCRETO,FORMAS,ARMACAO,CARGA, TRANSPORTE E DESCARGA DO MATERIAL ESCAVADO E ALARGAMENTO DA BASE  </t>
  </si>
  <si>
    <t>CJ0195</t>
  </si>
  <si>
    <t xml:space="preserve">10.008.0045-0      </t>
  </si>
  <si>
    <t xml:space="preserve">ESCAVACAO DE FUSTE DE TUBULAO COM CAMISA DE CONCRETO ARMADO,TENDO 1,60M DE DIAMETRO EXTERNO E PLANO DA BASE ENTRE 4,50 E7,50M DE PROFUNDIDADE,A CEU ABERTO EM MATERIAL DE 3ª CATEGORIA,EXCLUSIVE MATERIAL,MAO-DE-OBRA E MATERIAL PARA CONCRETO,FORMAS,ARMACAO,CARGA, TRANSPORTE E DESCARGA DO MATERIAL ESCAVADO E ALARGAMENTO DA BASE  </t>
  </si>
  <si>
    <t>CJ0196</t>
  </si>
  <si>
    <t xml:space="preserve">10.008.0046-0      </t>
  </si>
  <si>
    <t xml:space="preserve">ESCAVACAO DE FUSTE DE TUBULAO COM CAMISA DE CONCRETO ARMADO,TENDO 1,80M DE DIAMETRO EXTERNO E PLANO DA BASE ATE 4,50M DEPROFUNDIDADE,A CEU ABERTO EM MATERIAL EM 3ª CATEGORIA,EXCLUSIVE MATERIAL,MAO-DE-OBRA E MATERIAL PARA CONCRETO,FORMAS,ARMACAO,CARGA, TRANSPORTE E DESCARGA DO MATERIAL ESCAVADO E ALARGAMENTO DA BASE  </t>
  </si>
  <si>
    <t>CJ0197</t>
  </si>
  <si>
    <t xml:space="preserve">10.008.0047-0      </t>
  </si>
  <si>
    <t xml:space="preserve">ESCAVACAO DE FUSTE DE TUBULAO COM CAMISA DE CONCRETO ARMADO,TENDO 1,80M DE DIAMETRO EXTERNO E PLANO DA BASE ENTRE 4,50 E7,50M DE PROFUNDIDADE,A CEU ABERTO EM MATERIAL DE 3ª CATEGORIA,EXCLUSIVE MATERIAL,MAO-DE-OBRA E MATERIAL PARA CONCRETO,FORMAS,ARMACAO,CARGA, TRANSPORTE E DESCARGA DO MATERIAL ESCAVADO E ALARGAMENTO DA BASE  </t>
  </si>
  <si>
    <t>CJ0198</t>
  </si>
  <si>
    <t xml:space="preserve">10.008.0048-0      </t>
  </si>
  <si>
    <t xml:space="preserve">ESCAVACAO DE FUSTE DE TUBULAO COM CAMISA DE CONCRETO ARMADO,TENDO 2,00M DE DIAMETRO EXTERNO E PLANO DA BASE ATE 4,50M DEPROFUNDIDADE,A CEU ABERTO EM MATERIAL DE 3ª CATEGORIA,EXCLUSIVE MATERIAL,MAO-DE-OBRA E MATERIAL PARA CONCRETO,FORMAS,ARMACAO,CARGA, TRANSPORTE E DESCARGA DO MATERIAL ESCAVADO E ALARGAMENTO DA BASE  </t>
  </si>
  <si>
    <t>CJ0199</t>
  </si>
  <si>
    <t xml:space="preserve">10.008.0049-0      </t>
  </si>
  <si>
    <t xml:space="preserve">ESCAVACAO DE FUSTE DE TUBULAO COM CAMISA DE CONCRETO ARMADO,TENDO 2,00M DE DIAMETRO EXTERNO E PLANO DA BASE ENTRE 4,50 E7,50M DE PROFUNDIDADE,A CEU ABERTO EM MATERIAL DE 3ª CATEGORIA,EXCLUSIVE MATERIAL,MAO-DE-OBRA E MATERIAL PARA CONCRETO,FORMAS,ARMACAO,CARGA, TRANSPORTE E DESCARGA DO MATERIAL ESCAVADO E ALARGAMENTO DA BASE  </t>
  </si>
  <si>
    <t>CJ0200</t>
  </si>
  <si>
    <t xml:space="preserve">10.008.0050-1      </t>
  </si>
  <si>
    <t xml:space="preserve">ESCAVACAO DE BASE ALARGADA DE TUBULAO A CEU ABERTO,EM MATERIAL DE 1ª CATEGORIA,ESTANDO O PLANO INFERIOR DA MESMA ATE 4,50M DA COTA DE ARRASAMENTO,EXCLUSIVE CARGA,TRANSPORTE E DESCARGA DO MATERIAL ESCAVADO  </t>
  </si>
  <si>
    <t>CJ0201</t>
  </si>
  <si>
    <t xml:space="preserve">10.008.0051-1      </t>
  </si>
  <si>
    <t xml:space="preserve">ESCAVACAO DE BASE ALARGADA DE TUBULAO A CEU ABERTO,EM MATERIAL DE 1ª CATEGORIA,ESTANDO O PLANO INFERIOR DA MESMA ENTRE4,50 E 7,50M DE PROFUNDIDADE DA COTA DE ARRASAMENTO,EXCLUSIVE CARGA,TRANSPORTE E DESCARGA DO MATERIAL ESCAVADO  </t>
  </si>
  <si>
    <t>CJ0202</t>
  </si>
  <si>
    <t xml:space="preserve">10.008.0060-0      </t>
  </si>
  <si>
    <t xml:space="preserve">ESCAVACAO DE BASE ALARGADA DE TUBULAO A CEU ABERTO,EM MATERIAL DE 2ª CATEGORIA,ESTANDO O PLANO INFERIOR DA MESMA ATE 4,50M DA COTA DE ARRASAMENTO,EXCLUSIVE CARGA,TRANSPORTE E DESCARGA DO MATERIAL ESCAVADO  </t>
  </si>
  <si>
    <t>CJ0203</t>
  </si>
  <si>
    <t xml:space="preserve">10.008.0061-0      </t>
  </si>
  <si>
    <t xml:space="preserve">ESCAVACAO DE BASE ALARGADA DE TUBULAO A CEU ABERTO,EM MATERIAL DE 2ª CATEGORIA,ESTANDO O PLANO INFERIOR DA MESMA ENTRE 4,50 E 7,50M DE PROFUNDIDADE DA COTA DE ARRASAMENTO,EXCLUSIVECARGA,TRA NSPORTE E DESCARGA DO MATERIAL ESCAVADO  </t>
  </si>
  <si>
    <t>CJ0204</t>
  </si>
  <si>
    <t xml:space="preserve">10.008.0070-0      </t>
  </si>
  <si>
    <t xml:space="preserve">ESCAVACAO DE BASE ALARGADA DE TUBULAO A CEU ABERTO,EM MATERIAL DE 3ª CATEGORIA,ESTANDO O PLANO INFERIOR DA MESMA ATE 4,50M DA COTA DE ARRASAMENTO,EXCLUSIVE CARGA,TRANSPORTE E DESCARGA DO MATERIAL ESCAVADO  </t>
  </si>
  <si>
    <t>CJ0205</t>
  </si>
  <si>
    <t xml:space="preserve">10.008.0071-0      </t>
  </si>
  <si>
    <t xml:space="preserve">ESCAVACAO DE BASE ALARGADA DE TUBULAO A CEU ABERTO,EM MATERIAL DE 3ª CATEGORIA,ESTANDO O PLANO INFERIOR DA MESMA ENTRE 4,50 E 7,50M DE PROFUNDIDADE DA COTA DE ARRASAMENTO,EXCLUSIVECARGA,TRA NSPORTE E DESCARGA DO MATERIAL ESCAVADO  </t>
  </si>
  <si>
    <t>CJ0215</t>
  </si>
  <si>
    <t xml:space="preserve">10.010.0001-1      </t>
  </si>
  <si>
    <t xml:space="preserve">EMENDA DE PERFIL DE ACO "H",DE 6",1ª ALMA,PARA ESTACA,CONSIDERANDO UM CORTE AO MACARICO E SOLDAGEM DE TOPO EM TODO O PERIMETRO E DE 4 TALAS,EM BARRAS CHATAS DE 5/16" DE ESPESSURA,INCLUSIVE FORNECIMENTO DE TODO O MATERIAL  </t>
  </si>
  <si>
    <t>CJ0216</t>
  </si>
  <si>
    <t xml:space="preserve">10.010.0002-0      </t>
  </si>
  <si>
    <t xml:space="preserve">EMENDA DE PERFIL DE ACO "I",DE 8",1ª E 2ª ALMAS,PARA ESTACA,CONSIDERANDO UM CORTE AO MACARICO E SOLDAGEM DE TOPO EM TODOO PERIMETRO E DE 4 TALAS,EM BARRAS CHATAS DE 5/16" DE ESPESSURA,INCLUSIVE FORNECIMENTO DE TODO O MATERIAL  </t>
  </si>
  <si>
    <t>CJ0217</t>
  </si>
  <si>
    <t xml:space="preserve">10.010.0003-1      </t>
  </si>
  <si>
    <t xml:space="preserve">EMENDA DE PERFIL DE ACO "I",DE 10",1ª E 2ª ALMAS,PARA ESTACA,CONSIDERANDO UM CORTE AO MACARICO E SOLDAGEM DE TOPO EM TODO O PERIMETRO E DE 4 TALAS,EM BARRAS CHATAS DE 5/16" DE ESPESSURA,INCUSIVE FORNECIMENTO DE TODO O MATERIAL  </t>
  </si>
  <si>
    <t>CJ0218</t>
  </si>
  <si>
    <t xml:space="preserve">10.010.0004-1      </t>
  </si>
  <si>
    <t xml:space="preserve">EMENDA DE PERFIL DE ACO "I",DE 12",1ª E 2ª ALMAS,PARA ESTACA,CONSIDERANDO UM CORTE AO MACARICO E SOLDAGEM DE TOPO EM TODO O PERIMETRO E DE 4 TALAS,EM BARRAS CHATAS DE 3/8" DE ESPESSURA,INCLUSIVE FORNECIMENTO DE TODO O MATERIAL  </t>
  </si>
  <si>
    <t>CJ0219</t>
  </si>
  <si>
    <t xml:space="preserve">10.010.0005-1      </t>
  </si>
  <si>
    <t xml:space="preserve">EMENDA DE PERFIL DE ACO "I",DE 15",1ª E 2ª ALMAS,PARA ESTACA,CONSIDERANDO UM CORTE AO MACARICO E SOLDAGEM DE TOPO EM TODO O PERIMETRO E DE 4 TALAS,EM BARRAS CHATAS DE 3/8" DE ESPESSURA,INCLUSIVE FORNECIMENTO DE TODO O MATERIAL  </t>
  </si>
  <si>
    <t>CJ0220</t>
  </si>
  <si>
    <t xml:space="preserve">10.010.0010-0      </t>
  </si>
  <si>
    <t xml:space="preserve">EMENDA DE PERFIL DE ACO "I",DE 10" DUPLO,1ª E 2ª ALMAS,PARA ESTACA,CONSIDERANDO UM CORTE AO MACARICO E 4 TALAS,EM BARRASCHATAS DE 3/8" DE ESPESSURA,SOLDADAS NOS PERFIS,INCLUSIVE FORNECIMENTO DE TODOS OS MATERIAIS  </t>
  </si>
  <si>
    <t>CJ0221</t>
  </si>
  <si>
    <t xml:space="preserve">10.010.0012-0      </t>
  </si>
  <si>
    <t xml:space="preserve">EMENDA DE PERFIL DE ACO "I",DE 12" DUPLO,1ª E 2ª ALMAS,PARA ESTACA,CONSIDERANDO UM CORTE AO MACARICO E 4 TALAS,EM BARRASCHATAS DE 1/2" DE ESPESSURA,SOLDADAS NOS PERFIS,INCLUSIVE FORNECIMENTO DE TODOS OS MATERIAIS  </t>
  </si>
  <si>
    <t>CJ0222</t>
  </si>
  <si>
    <t xml:space="preserve">10.010.0020-0      </t>
  </si>
  <si>
    <t xml:space="preserve">EMENDA DE TOPO EM ESTACA TRILHO TR-25 SIMPLES,INCLUSIVE TALAS DE CHAPA DE ACO E SOLDAGEM DE TOPO,COM FORNECIMENTO DE TODOS OS MATERIAIS  </t>
  </si>
  <si>
    <t>CJ0223</t>
  </si>
  <si>
    <t xml:space="preserve">10.010.0025-0      </t>
  </si>
  <si>
    <t xml:space="preserve">EMENDA DE TOPO EM ESTACA DE TRILHO TR-25 DUPLO,INCLUSIVE TALAS DE CHAPA DE ACO E SOLDAGEM DE TOPO,COM FORNECIMENTO DE TODOS OS MATERIAIS  </t>
  </si>
  <si>
    <t>CJ0224</t>
  </si>
  <si>
    <t xml:space="preserve">10.010.0030-0      </t>
  </si>
  <si>
    <t xml:space="preserve">EMENDA DE TOPO EM ESTACA DE TRILHO TR-25 TRIPLO,INCLUSIVE TALAS DE CHAPA DE ACO E SOLDAGEM DE TOPO, COM FORNECIMENTO DETODOS OS MATERIAIS  </t>
  </si>
  <si>
    <t>CJ0225</t>
  </si>
  <si>
    <t xml:space="preserve">10.010.0035-0      </t>
  </si>
  <si>
    <t xml:space="preserve">EMENDA DE TOPO EM ESTACA DE TRILHO TR-32 SIMPLES,INCLUSIVE TALAS DE CHAPA DE ACO E SOLDAGEM DE TOPO,COM FORNECIMENTO DETODOS OS MATERIAIS  </t>
  </si>
  <si>
    <t>CJ0226</t>
  </si>
  <si>
    <t xml:space="preserve">10.010.0040-0      </t>
  </si>
  <si>
    <t xml:space="preserve">EMENDA DE TOPO EM ESTACA DE TRILHO TR-32 DUPLO,INCLUSIVE TALAS DE CHAPA DE ACO E SOLDAGEM DE TOPO,COM FORNECIMENTO DE TODOS OS MATERIAIS  </t>
  </si>
  <si>
    <t>CJ0227</t>
  </si>
  <si>
    <t xml:space="preserve">10.010.0045-0      </t>
  </si>
  <si>
    <t xml:space="preserve">EMENDA DE TOPO EM ESTACA DE TRILHO TR-32 TRIPLO,INCLUSIVE TALAS DE CHAPA DE ACO E SOLDAGEM DE TOPO, COM FORNECIMENTO DETODOS OS MATERIAIS  </t>
  </si>
  <si>
    <t>CJ0228</t>
  </si>
  <si>
    <t xml:space="preserve">10.010.0050-0      </t>
  </si>
  <si>
    <t xml:space="preserve">EMENDA DE TOPO EM ESTACA DE TRILHO TR-37 SIMPLES,INCLUSIVE TALAS DE CHAPA DE ACO E SOLDAGEM DE TOPO,COM FORNECIMENTO DETODOS OS MATERIAIS  </t>
  </si>
  <si>
    <t>CJ0229</t>
  </si>
  <si>
    <t xml:space="preserve">10.010.0055-0      </t>
  </si>
  <si>
    <t xml:space="preserve">EMENDA DE TOPO EM ESTACA DE TRILHO TR-37 DUPLO,INCLUSIVE TALAS DE CHAPA DE ACO E SOLDAGEM DE TOPO,COM FORNECIMENTO DE TODOS OS MATERIAIS  </t>
  </si>
  <si>
    <t>CJ0230</t>
  </si>
  <si>
    <t xml:space="preserve">10.010.0060-0      </t>
  </si>
  <si>
    <t xml:space="preserve">EMENDA DE TOPO EM ESTACA DE TRILHO TR-37 TRIPLO,INCLUSIVE TALAS DE CHAPA DE ACO E SOLDAGEM DE TOPO, COM FORNECIMENTO DETODOS OS MATERIAIS  </t>
  </si>
  <si>
    <t>CJ0231</t>
  </si>
  <si>
    <t xml:space="preserve">10.010.0065-0      </t>
  </si>
  <si>
    <t xml:space="preserve">EMENDA DE TOPO EM ESTACA DE TRILHO TR-45 SIMPLES,INCLUSIVE TALAS DE CHAPA DE ACO E SOLDAGEM DE TOPO,COM FORNECIMENTO DETODOS OS MATERIAIS  </t>
  </si>
  <si>
    <t>CJ0232</t>
  </si>
  <si>
    <t xml:space="preserve">10.010.0070-0      </t>
  </si>
  <si>
    <t xml:space="preserve">EMENDA DE TOPO DE ESTACA DE TRILHO TR-45 DUPLO,INCLUSIVE TALAS DE CHAPA DE ACO E SOLDAGEM DE TOPO,COM FORNECIMENTO DE TODOS OS MATERIAIS  </t>
  </si>
  <si>
    <t>CJ0233</t>
  </si>
  <si>
    <t xml:space="preserve">10.010.0075-0      </t>
  </si>
  <si>
    <t xml:space="preserve">EMENDA DE TOPO EM ESTACA DE TRILHO TR-45 TRIPLO,INCLUSIVE TALAS DE CHAPA DE ACO E SOLDAGEM DE TOPO, COM FORNECIMENTO DETODOS OS MATERIAIS  </t>
  </si>
  <si>
    <t>CJ0234</t>
  </si>
  <si>
    <t xml:space="preserve">10.010.0080-0      </t>
  </si>
  <si>
    <t xml:space="preserve">EMENDA DE TOPO EM ESTACA DE TRILHO TR-50 SIMPLES,INCLUSIVE TALAS DE CHAPA DE ACO E SOLDAGEM DE TOPO,COM FORNECIMENTO DETODOS OS MATERIAIS  </t>
  </si>
  <si>
    <t>CJ0235</t>
  </si>
  <si>
    <t xml:space="preserve">10.010.0085-0      </t>
  </si>
  <si>
    <t xml:space="preserve">EMENDA DE TOPO EM ESTACA DE TRILHO TR-50 DUPLO,INCLUSIVE TALAS DE CHAPA DE ACO E SOLDAGEM DE TOPO,COM FORNECIMENTO DE TODOS OS MATERIAIS  </t>
  </si>
  <si>
    <t>CJ0236</t>
  </si>
  <si>
    <t xml:space="preserve">10.010.0090-0      </t>
  </si>
  <si>
    <t xml:space="preserve">EMENDA DE TOPO EM ESTACA DE TRILHO TR-50 TRIPLO,INCLUSIVE TALAS DE CHAPA DE ACO E SOLDAGEM DE TOPO, COM FORNECIMENTO DETODOS OS MATERIAIS  </t>
  </si>
  <si>
    <t>CJ0237</t>
  </si>
  <si>
    <t xml:space="preserve">10.010.0095-0      </t>
  </si>
  <si>
    <t xml:space="preserve">EMENDA DE TOPO EM ESTACA DE TRILHO TR-57 SIMPLES,INCLUSIVE TALAS DE CHAPA DE ACO E SOLDAGEM DE TOPO,COM FORNECIMENTO DETODOS OS MATERIAIS  </t>
  </si>
  <si>
    <t>CJ0238</t>
  </si>
  <si>
    <t xml:space="preserve">10.010.0100-0      </t>
  </si>
  <si>
    <t xml:space="preserve">EMENDA DE TOPO EM ESTACA DE TRILHO TR-57 DUPLO,INCLUSIVE TALAS DE CHAPA DE ACO E SOLDAGEM DE TOPO,COM FORNECIMENTO DE TODOS OS MATERIAIS  </t>
  </si>
  <si>
    <t>CJ0239</t>
  </si>
  <si>
    <t xml:space="preserve">10.010.0105-0      </t>
  </si>
  <si>
    <t xml:space="preserve">EMENDA DE TOPO EM ESTACA DE TRILHO TR-57 TRIPLO,INCLUSIVE TALAS DE CHAPA DE ACO E SOLDAGEM DE TOPO, COM FORNECIMENTO DETODOS OS MATERIAIS  </t>
  </si>
  <si>
    <t>CJ0240</t>
  </si>
  <si>
    <t xml:space="preserve">10.011.0006-1      </t>
  </si>
  <si>
    <t xml:space="preserve">PLACA DE ACO CONTRAPUNCAO,COM ESPESSURA DE 1/2",SOLDADA SOBRE CABECA DE ESTACA METALICA DE PERFIL SIMPLES DE 10",INCLUSIVE FORNECIMENTO  </t>
  </si>
  <si>
    <t>CJ0241</t>
  </si>
  <si>
    <t xml:space="preserve">10.011.0007-0      </t>
  </si>
  <si>
    <t xml:space="preserve">PLACA DE ACO CONTRAPUNCAO,COM ESPESSURA DE 1/2",SOLDADA SOBRE CABECA DE ESTACA METALICA DE PERFIL SIMPLES DE 12",INCLUSIVE FORNECIMENTO  </t>
  </si>
  <si>
    <t>CJ0242</t>
  </si>
  <si>
    <t xml:space="preserve">10.011.0008-0      </t>
  </si>
  <si>
    <t xml:space="preserve">PLACA DE ACO CONTRAPUNCAO,COM ESPESSURA DE 1/2",SOLDADA SOBRE CABECA DE ESTACA METALICA DE PERFIL SIMPLES 15",INCLUSIVEFORNECIMENTO  </t>
  </si>
  <si>
    <t>CJ0243</t>
  </si>
  <si>
    <t xml:space="preserve">10.011.0009-1      </t>
  </si>
  <si>
    <t xml:space="preserve">PLACA DE ACO CONTRAPUNCAO,COM ESPESSURA DE 1/2",SOLDADA SOBRE CABECA DE ESTACA METALICA DE PERFIL DUPLO DE 10",INCLUSIVEFORNECIMENTO  </t>
  </si>
  <si>
    <t>CJ0244</t>
  </si>
  <si>
    <t xml:space="preserve">10.011.0010-0      </t>
  </si>
  <si>
    <t xml:space="preserve">PLACA DE ACO CONTRAPUNCAO,COM ESPESSURA DE 1/2",SOLDADA SOBRE CABECA DE ESTACA METALICA DE PERFIL DUPLO DE 12",INCLUSIVEFORNECIMENTO  </t>
  </si>
  <si>
    <t>CJ0245</t>
  </si>
  <si>
    <t xml:space="preserve">10.011.0011-0      </t>
  </si>
  <si>
    <t xml:space="preserve">PLACA DE ACO CONTRAPUNCAO,COM ESPESSURA DE 1/2",SOLDADA SOBRE CABECA DE ESTACA METALICA DE PERFIL DUPLO DE 15",INCLUSIVEFORNECIMENTO  </t>
  </si>
  <si>
    <t>CJ0246</t>
  </si>
  <si>
    <t xml:space="preserve">10.012.0001-0      </t>
  </si>
  <si>
    <t xml:space="preserve">ARRASAMENTO DE ESTACA DE CONCRETO PARA CARGA DE TRABALHO DE COMPRESSAO AXIAL ATE 600KN  </t>
  </si>
  <si>
    <t>CJ0247</t>
  </si>
  <si>
    <t xml:space="preserve">10.012.0005-0      </t>
  </si>
  <si>
    <t xml:space="preserve">ARRASAMENTO DE ESTACA DE CONCRETO PARA CARGA DE TRABALHO DE COMPRESSAO AXIAL DE 600 A 950KN  </t>
  </si>
  <si>
    <t>CJ0248</t>
  </si>
  <si>
    <t xml:space="preserve">10.012.0010-0      </t>
  </si>
  <si>
    <t xml:space="preserve">ARRASAMENTO DE ESTACA DE CONCRETO PARA CARGA DE TRABALHO DE COMPRESSAO AXIAL DE 950 A 1.300KN  </t>
  </si>
  <si>
    <t>CJ0249</t>
  </si>
  <si>
    <t xml:space="preserve">10.012.0015-0      </t>
  </si>
  <si>
    <t xml:space="preserve">ARRASAMENTO DE ESTACA DE CONCRETO PARA CARGA DE TRABALHO DE COMPRESSAO AXIAL DE 1.300 A 1.700KN  </t>
  </si>
  <si>
    <t>CJ0250</t>
  </si>
  <si>
    <t xml:space="preserve">10.012.0050-0      </t>
  </si>
  <si>
    <t xml:space="preserve">ARRASAMENTO DE TUBULAO DE CONCRETO COM DIAMETRO DE 80CM  </t>
  </si>
  <si>
    <t>CJ0251</t>
  </si>
  <si>
    <t xml:space="preserve">10.012.0055-1      </t>
  </si>
  <si>
    <t xml:space="preserve">ARRASAMENTO DE TUBULAO DE CONCRETO COM DIAMETRO DE 1,00 A 1,20M  </t>
  </si>
  <si>
    <t>CJ0252</t>
  </si>
  <si>
    <t xml:space="preserve">10.012.0060-0      </t>
  </si>
  <si>
    <t xml:space="preserve">ARRASAMENTO DE TUBULAO DE CONCRETO COM DIAMETRO DE 1,25 A 1,40M  </t>
  </si>
  <si>
    <t>CJ0253</t>
  </si>
  <si>
    <t xml:space="preserve">10.012.0065-0      </t>
  </si>
  <si>
    <t xml:space="preserve">ARRASAMENTO DE TUBULAO DE CONCRETO COM DIAMETRO DE 1,45 A 1,60M  </t>
  </si>
  <si>
    <t>CJ0254</t>
  </si>
  <si>
    <t xml:space="preserve">10.012.0070-0      </t>
  </si>
  <si>
    <t xml:space="preserve">ARRASAMENTO DE TUBULAO DE CONCRETO COM DIAMETRO DE 1,65 A 2,00M  </t>
  </si>
  <si>
    <t>CJ0255</t>
  </si>
  <si>
    <t xml:space="preserve">10.012.0080-0      </t>
  </si>
  <si>
    <t xml:space="preserve">ARRASAMENTO DE TUBULAO DE CONCRETO COM DIAMETRO DE 2,10 A 2,50M  </t>
  </si>
  <si>
    <t>CJ0257</t>
  </si>
  <si>
    <t xml:space="preserve">10.013.0002-0      </t>
  </si>
  <si>
    <t xml:space="preserve">RETIRADA DE ESTACA EM PERFIL DE ACO ALTURA ATE 15" E COMPRIMENTO ATE 12,00M  </t>
  </si>
  <si>
    <t>CJ0259</t>
  </si>
  <si>
    <t xml:space="preserve">10.013.0005-0      </t>
  </si>
  <si>
    <t xml:space="preserve">ARRANCAMENTO DE ESTACA EM MADEIRA DE REFLORESTAMENTO,DIAMETRO DE 25CM  </t>
  </si>
  <si>
    <t>CJ0261</t>
  </si>
  <si>
    <t xml:space="preserve">10.014.0001-0      </t>
  </si>
  <si>
    <t xml:space="preserve">PERFIL SIMPLES "I" OU "H" ATE 8",INCLUSIVE PERDAS.FORNECIMENTO  </t>
  </si>
  <si>
    <t>CJ0262</t>
  </si>
  <si>
    <t xml:space="preserve">10.014.0005-0      </t>
  </si>
  <si>
    <t xml:space="preserve">PERFIL SIMPLES "I" OU "H" SENDO ACIMA DE 8" ATE 12",INCLUSIVE PERDAS.FORNECIMENTO  </t>
  </si>
  <si>
    <t>CJ0263</t>
  </si>
  <si>
    <t xml:space="preserve">10.014.0010-0      </t>
  </si>
  <si>
    <t xml:space="preserve">PERFIL DUPLO "I" OU "H" ATE 8",INCLUSIVE EMENDA LONGITUDINAL.O CUSTO JA ESTA MULTIPLICADO POR 2(DOIS).FORNECIMENTO  </t>
  </si>
  <si>
    <t>CJ0264</t>
  </si>
  <si>
    <t xml:space="preserve">10.014.0015-0      </t>
  </si>
  <si>
    <t xml:space="preserve">PERFIL DUPLO "I" OU "H" SENDO ACIMA DE 8" ATE 12",INCLUSIVE EMENDA LONGITUDINAL.O CUSTO JA ESTA MULTIPLICADO POR 2(DOIS).FORNECIMENTO  </t>
  </si>
  <si>
    <t>CJ0265</t>
  </si>
  <si>
    <t xml:space="preserve">10.015.0001-0      </t>
  </si>
  <si>
    <t xml:space="preserve">TRILHO SEMINOVO SIMPLES,INCLUSIVE PERDAS.FORNECIMENTO  </t>
  </si>
  <si>
    <t>CJ0266</t>
  </si>
  <si>
    <t xml:space="preserve">10.015.0005-0      </t>
  </si>
  <si>
    <t xml:space="preserve">TRILHO SEMINOVO DUPLO.NO CUSTO JA FOI CONSIDERADO EMENDA LONGITUDINAL E MULTIPLICADO POR 2(DOIS),INCLUSIVE PERDAS.FORNECIMENTO  </t>
  </si>
  <si>
    <t>CJ0267</t>
  </si>
  <si>
    <t xml:space="preserve">10.015.0010-0      </t>
  </si>
  <si>
    <t xml:space="preserve">TRILHO SEMINOVO TRIPLO.NO CUSTO JA FOI CONSIDERADO EMENDA LONGITUDINAL E MULTIPLICADO POR 2(DOIS),INCLUSIVE PERDAS.FORNECIMENTO  </t>
  </si>
  <si>
    <t>CJ0268</t>
  </si>
  <si>
    <t xml:space="preserve">10.015.0015-0      </t>
  </si>
  <si>
    <t xml:space="preserve">TRILHO SEMINOVO QUADRUPLO.NO CUSTO JA FOI CONSIDERADO EMENDALONGITUDINAL E MULTIPLICADO POR 2(DOIS),INCLUSIVE PERDAS.FORNECIMENTO  </t>
  </si>
  <si>
    <t>CJ0269</t>
  </si>
  <si>
    <t xml:space="preserve">10.016.0001-0      </t>
  </si>
  <si>
    <t xml:space="preserve">ESTRONCA(ESCORA)DE PERFIL DE ACO "I" DE 8",SIMPLES OU DUPLO (SOLDADOS AO LARGO),EM TRABALHOS DE ESCORAMENTO E CONGENERES,TENDO COMPRIMENTO DE 4,00 A 9,00M,SOLDADA EM GUIAS,INCLUSIVE COLOCACAO,RETIRADA E TRANSPORTE INTERNO COM TRATOR,EXCLUSIVE FORNECIMENTO  </t>
  </si>
  <si>
    <t>CJ0271</t>
  </si>
  <si>
    <t xml:space="preserve">10.017.0002-0      </t>
  </si>
  <si>
    <t xml:space="preserve">CRAVACAO DE PERFIL DE ACO "H" ATE 8",INCLUSIVE UM CORTE AO MACARICO,EXCLUSIVE EMENDAS,FORNECIMENTO E PERDAS DO PERFIL  </t>
  </si>
  <si>
    <t>CJ0274</t>
  </si>
  <si>
    <t xml:space="preserve">10.017.0005-0      </t>
  </si>
  <si>
    <t xml:space="preserve">CRAVACAO DE PERFIL DE ACO "I" DE 10" A 12",INCLUSIVE UM CORTE AO MACARICO,EXCLUSIVE EMENDAS,FORNECIMENTO E PERDAS DO PERFIL  </t>
  </si>
  <si>
    <t>CJ0277</t>
  </si>
  <si>
    <t xml:space="preserve">10.017.0008-1      </t>
  </si>
  <si>
    <t xml:space="preserve">CRAVACAO DE PERFIL DE ACO "I" DE 15" A 20",INCLUSIVE UM CORTE AO MACARICO,EXCLUSIVE EMENDAS,FORNECIMENTO E PERDAS DO PERFIL  </t>
  </si>
  <si>
    <t>CJ0280</t>
  </si>
  <si>
    <t xml:space="preserve">10.017.0016-0      </t>
  </si>
  <si>
    <t xml:space="preserve">CRAVACAO DE PERFIL DE ACO "I" DE 10",DUPLO,INCLUSIVE UM CORTE AO MACARICO,EXCLUSIVE EMENDAS,FORNECIMENTO E PERDAS DO PERFIL  </t>
  </si>
  <si>
    <t>CJ0283</t>
  </si>
  <si>
    <t xml:space="preserve">10.017.0021-0      </t>
  </si>
  <si>
    <t xml:space="preserve">CRAVACAO DE PERFIL DE ACO "I" DE 12",DUPLO,INCLUSIVE UM CORTE AO MACARICO,EXCLUSIVE EMENDAS,FORNECIMENTO E PERDAS DO PERFIL  </t>
  </si>
  <si>
    <t>CJ0285</t>
  </si>
  <si>
    <t xml:space="preserve">10.028.0005-0      </t>
  </si>
  <si>
    <t xml:space="preserve">ESTACA DE CONCRETO FCK=15MPA,ARMADA,MOLDADA NO TERRENO,COM DIAMETRO DE 150MM,COM CAPACIDADE PARA 15T,INCLUSIVE FORNECIMENTO DOS MATERIAIS E CONCRETAGEM COM ADENSAMENTO MANUAL,EXCLUSIVE PERFURACAO  </t>
  </si>
  <si>
    <t>CJ0286</t>
  </si>
  <si>
    <t xml:space="preserve">10.028.0010-0      </t>
  </si>
  <si>
    <t xml:space="preserve">ESTACA DE CONCRETO FCK=15MPA,ARMADA,MOLDADA NO TERRENO,COM DIAMETRO DE 200MM,COM CAPACIDADE PARA 20T,INCLUSIVE FORNECIMENTO DOS MATERIAIS E CONCRETAGEM COM ANDENSAMENTO MANUAL,EXCLUSIVE PERFURACAO  </t>
  </si>
  <si>
    <t>CJ0287</t>
  </si>
  <si>
    <t xml:space="preserve">10.028.0015-0      </t>
  </si>
  <si>
    <t xml:space="preserve">ESTACA DE CONCRETO FCK=15MPA,ARMADA,MOLDADA NO TERRENO,COM DIAMETRO DE 250MM,COM CAPACIDADE PARA 25T,INCLUSIVE FORNECIMENTO DOS MATERIAIS E CONCRETAGEM COM ADENSAMENTO MANUAL,EXCLUSIVE PERFURACAO  </t>
  </si>
  <si>
    <t>CJ0288</t>
  </si>
  <si>
    <t xml:space="preserve">10.028.0025-0      </t>
  </si>
  <si>
    <t xml:space="preserve">ESTACA DE CONCRETO FCK=15MPA,ARMADA,MOLDADA NO TERRENO,UTILIZANDO TUBO DE PVC DEFOFO DE 150MM,COMO FORMA REMOVIVEL,SERVINDO 10 VEZES,COM CAPACIDADE PARA 15T,INCLUSIVE FORNECIMENTODOS MATERIAIS E CONCRETAGEM COM ADENSAMENTO MANUAL,EXCLUSIVEPERFURACAO  </t>
  </si>
  <si>
    <t>CJ0289</t>
  </si>
  <si>
    <t xml:space="preserve">10.028.0030-0      </t>
  </si>
  <si>
    <t xml:space="preserve">ESTACA DE CONCRETO FCK=15MPA,ARMADA,MOLDADA NO TERRENO,UTILIZANDO TUBO DE PVC DEFOFO DE 200MM,COMO FORMA REMOVIVEL,SERVINDO 10 VEZES,COM CAPACIDADE PARA 15T,INCLUSIVE FORNECIMENTODOS MATERIAIS E CONCRETAGEM COM ADENSAMENTO MANUAL,EXCLUSIVEPERFURACAO  </t>
  </si>
  <si>
    <t>CJ0290</t>
  </si>
  <si>
    <t xml:space="preserve">10.028.0035-0      </t>
  </si>
  <si>
    <t xml:space="preserve">ESTACA DE CONCRETO FCK=15MPA,ARMADA,MOLDADA NO TERRENO,UTILIZANDO TUBO DE PVC DEFOFO DE 250MM,COMO FORMA REMOVIVEL,SERVINDO 10 VEZES,COM CAPACIDADE PARA 15T,INCLUSIVE FORNECIMENTODOS MATERIAIS E CONCRETAGEM COM ADENSAMENTO MANUAL,EXCLUSIVEPERFURACAO  </t>
  </si>
  <si>
    <t>CJ0291</t>
  </si>
  <si>
    <t xml:space="preserve">10.028.0040-0      </t>
  </si>
  <si>
    <t xml:space="preserve">ESTACA DE CONCRETO FCK=15MPA,ARMADA,MOLDADA NO TERRENO,UTILIZANDO TUBO DE PVC DEFOFO DE 150MM,COMO FORMA PERDIDA,COM CAPACIDADE PARA 15T,INCLUSIVE FORNECIMENTO DOS MATERIAIS E CONCRETAGEM COM ADENSAMENTO MANUAL,EXCLUSIVE PERFURACAO  </t>
  </si>
  <si>
    <t>CJ0292</t>
  </si>
  <si>
    <t xml:space="preserve">10.028.0045-0      </t>
  </si>
  <si>
    <t xml:space="preserve">ESTACA DE CONCRETO FCK=15MPA,ARMADA,MOLDADA NO TERRENO,UTILIZANDO TUBO DE PVC DEFOFO DE 200MM,COMO FORMA PERDIDA,COM CAPACIDADE PARA 15T,INCLUSIVE FORNECIMENTO DOS MATERIAIS E CONCRETAGEM E ADENSAMENTO MANUAL,EXCLUSIVE PERFURACAO  </t>
  </si>
  <si>
    <t>CJ0293</t>
  </si>
  <si>
    <t xml:space="preserve">10.028.0050-0      </t>
  </si>
  <si>
    <t xml:space="preserve">ESTACA DE CONCRETO FCK=15MPA,ARMADA,MOLDADA NO TERRENO,UTILIZANDO TUBO DE PVC DEFOFO DE 250MM,COMO FORMA PERDIDA,COM CAPACIDADE PARA 15T,INCLUSIVE FORNECIMENTO DOS MATERIAIS E CONCRETAGEM E ADENSAMENTO MANUAL,EXCLUSIVE PERFURACAO  </t>
  </si>
  <si>
    <t>CJ0294</t>
  </si>
  <si>
    <t xml:space="preserve">10.060.0004-0      </t>
  </si>
  <si>
    <t xml:space="preserve">CRAVACAO DE ESTACA-PRANCHA DE CONCRETO PRE-MOLDADA,COM LARGURA UTIL DE 30CM E COMPRIMENTO ATE 7,00M,CONSIDERANDO-SE TODAA SUPERFICIE DA ESTACA,EXCLUSIVE ESTACA  </t>
  </si>
  <si>
    <t>CJ0296</t>
  </si>
  <si>
    <t xml:space="preserve">10.065.0001-0      </t>
  </si>
  <si>
    <t xml:space="preserve">EXECUCAO DE PAREDE DIAFRAGMA,COM 0,40M DE ESPESSURA,INCLUSIVE ESCAVACAO DA TRINCHEIRA,FORNECIMENTO E PREPARO DA LAMA BENTONITA,CARGA DO MATERIAL ESCAVADO,OPERACAO DE COLOCACAO DA ARMADURA(GAIOLA) E DE CONCRETAGEM,EXCLUSIVE MATERIAIS(CONCRETO E ACO)  </t>
  </si>
  <si>
    <t>CJ0297</t>
  </si>
  <si>
    <t xml:space="preserve">10.065.0002-0      </t>
  </si>
  <si>
    <t xml:space="preserve">EXECUCAO DE PAREDE DIAFRAGMA,COM 0,60M DE ESPESSURA,INCLUSIVE ESCAVACAO DE TRINCHEIRA,FORNECIMENTO E PREPARO DA LAMA BENTONITA,CARGA DO MATERIAL ESCAVADO,OPERACAO DE COLOCACAO DA ARMADURA(GAIOLA) E DE CONCRETAGEM,EXCLUSIVE MATERIAIS(CONCRETO E ACO)  </t>
  </si>
  <si>
    <t>CJ0298</t>
  </si>
  <si>
    <t xml:space="preserve">10.065.0003-0      </t>
  </si>
  <si>
    <t xml:space="preserve">EXECUCAO DE PAREDE DIAFRAGMA,COM 0,80M DE ESPESSURA,INCLUSIVE ESCAVACAO DA TRINCHEIRA,FORNECIMENTO E PREPARO DA LAMA BENTONITA,CARGA DO MATERIAL ESCAVADO,OPERACAO DE COLOCACAO DE ARMADURA(GAIOLA)E DE CONCRETAGEM,EXCLUSIVE MATERIAIS(CONCRETOE ACO)  </t>
  </si>
  <si>
    <t>CJ0299</t>
  </si>
  <si>
    <t xml:space="preserve">10.065.0004-0      </t>
  </si>
  <si>
    <t xml:space="preserve">EXECUCAO DE PAREDE DIAFRAGMA,COM 1,00M DE ESPESSURA,INCLUSIVE ESCAVACAO DA TRINCHEIRA,FORNECIMENTO E PREPARO DA LAMA BENTONITA,CARGA DO MATERIAL ESCAVADO,OPERACAO DE COLOCACAO DA ARMADURA(GAIOLA) E DE CONCRETAGEM,EXCLUSIVE MATERIAIS (CONCRETO E ACO)  </t>
  </si>
  <si>
    <t>CJ0300</t>
  </si>
  <si>
    <t xml:space="preserve">10.070.0001-0      </t>
  </si>
  <si>
    <t xml:space="preserve">GAIOLA ARMADURA PARA PAREDE DIAFRAGMA,EM ACO CA-50,INCLUSIVE FORNECIMENTO,PERDAS,CORTE,DOBR AGEM,MONTAGEM E SOLDAS  </t>
  </si>
  <si>
    <t>CJ0301</t>
  </si>
  <si>
    <t xml:space="preserve">10.080.0001-0      </t>
  </si>
  <si>
    <t xml:space="preserve">MANUSEIO DE PERFIS METALICOS ESTRUTURAIS ATE 20,00M  </t>
  </si>
  <si>
    <t>CJ0306</t>
  </si>
  <si>
    <t xml:space="preserve">10.001.0010-0      </t>
  </si>
  <si>
    <t xml:space="preserve">FUNDACAO DE ALVENARIA DE PEDRA,COM ARGAMASSA DE CIMENTO,SAIBRO E AREIA,NO TRACO 1:2:3,TENDO 0,35 A 0,45M DE LARGURA  </t>
  </si>
  <si>
    <t>CJ0307</t>
  </si>
  <si>
    <t xml:space="preserve">10.001.0015-0      </t>
  </si>
  <si>
    <t xml:space="preserve">FUNDACAO DE ALVENARIA DE PEDRA,COM ARGAMASSA DE CIMENTO,SAIBRO E AREIA,NO TRACO 1:2:3,TENDO 0,60 A 0,80M DE LARGURA  </t>
  </si>
  <si>
    <t>CJ0308</t>
  </si>
  <si>
    <t xml:space="preserve">10.003.0050-0      </t>
  </si>
  <si>
    <t xml:space="preserve">ESTACA RAIZ COM DIAMETRO DE 12" PARA CARGA DE 110T,INJECAO DE ARGAMASSA DE CIMENTO E AREIA,COM RESISTENCIA DE 20MPA,CONFORME ABNT NBR 6122,INCLUSIVE FORNECIMENTO DOS MATERIAIS (CIMENTO,AREIA E ACO),EXCLUSIVE PERFURACAO  </t>
  </si>
  <si>
    <t>CJ0309</t>
  </si>
  <si>
    <t xml:space="preserve">10.003.0051-0      </t>
  </si>
  <si>
    <t xml:space="preserve">ESTACA RAIZ COM DIAMETRO DE 12" PARA CARGA DE 110T,INJECAO DE ARGAMASSA DE CIMENTO E AREIA,COM RESISTENCIA DE 20MPA,CONFORME ABNT NBR 6122,EXCLUSIVE FORNECIMENTO DOS MATERIAIS (CIMENTO,AREIA E ACO)E PERFURACAO  </t>
  </si>
  <si>
    <t>CJ0310</t>
  </si>
  <si>
    <t xml:space="preserve">10.003.0055-0      </t>
  </si>
  <si>
    <t xml:space="preserve">ESTACA RAIZ COM DIAMETRO DE 16" PARA CARGA DE 120T,INJECAO DE ARGAMASSA DE CIMENTO E AREIA,COM RESISTENCIA DE 20MPA,CONFORME ABNT NBR 6122,INCLUSIVE O FORNECIMENTO DOS MATERIAIS (CIMENTO,AREIA E ACO),EXCLUSIVE PERFURACAO  </t>
  </si>
  <si>
    <t>CJ0311</t>
  </si>
  <si>
    <t xml:space="preserve">10.003.0056-0      </t>
  </si>
  <si>
    <t xml:space="preserve">ESTACA RAIZ COM DIAMETRO DE 16" PARA CARGA DE 120T,INJECAO DE ARGAMASSA DE CIMENTO E AREIA,COM RESISTENCIA DE 20MPA,CONFORME ABNT NBR 6122,EXCLUSIVE FORNECIMENTO DOS MATERIAIS (CIMENTO,AREIA E ACO) E PERFURACAO  </t>
  </si>
  <si>
    <t>CJ0312</t>
  </si>
  <si>
    <t xml:space="preserve">10.003.0080-0      </t>
  </si>
  <si>
    <t xml:space="preserve">ESTACA DE CONCRETO ARMADO,MOLDADA NO TERRENO,TIPO HELICE CONTINUA,DIAMETRO DE 400MM,CAPACIDADE DE CARGA DE 60T A 80T,INCLUSIVE FORNECIMENTO DOS MATERIAIS CONSIDERANDO O TRECHO CRAVADO E CONCRETADO  </t>
  </si>
  <si>
    <t>CJ0313</t>
  </si>
  <si>
    <t xml:space="preserve">10.003.0082-0      </t>
  </si>
  <si>
    <t xml:space="preserve">ESTACA DE CONCRETO ARMADO,MOLDADA NO TERRENO,TIPO HELICE CONTINUA,DIAMETRO DE 500MM,CAPACIDADE DE CARGA DE 81T A 130T,INCLUSIVE FORNECIMENTO DOS MATERIAIS,CONSIDERANDO O TRECHO CRAVADO E CONCRETADO  </t>
  </si>
  <si>
    <t>CJ0314</t>
  </si>
  <si>
    <t xml:space="preserve">10.003.0084-0      </t>
  </si>
  <si>
    <t xml:space="preserve">ESTACA DE CONCRETO ARMADO,MOLDADA NO TERRENO,TIPO HELICE CONTINUA,DIAMETRO DE 600MM,CAPACIDADE DE CARGA DE 131T A 150T,INCLUSIVE FORNECIMENTO DOS MATERIAIS,CONSIDERANDOO TRECHO CRAVADO E CONCRETADO  </t>
  </si>
  <si>
    <t>CJ0315</t>
  </si>
  <si>
    <t xml:space="preserve">10.004.0180-0      </t>
  </si>
  <si>
    <t xml:space="preserve">ESTACA PRE-MOLDADA DE CONCRETO ARMADO,CENTRIFUGADA,MEDIDA A PARTIR DA COTA DE ARRASAMENTO,EXCLUSIVE EMENDAS,CRAVACAO E TRANSPORTE DO BATE-ESTACAS,D=26CM,PARA CARGA DE TRABALHO DE COMPRESSAO AXIAL DE ATE 500KN(50TF).FORNECIMENTO  </t>
  </si>
  <si>
    <t>CJ0316</t>
  </si>
  <si>
    <t xml:space="preserve">10.004.0181-0      </t>
  </si>
  <si>
    <t xml:space="preserve">ESTACA PRE-MOLDADA DE CONCRETO ARMADO,CENTRIFUGADA,MEDIDA A PARTIR DA COTA DE ARRASAMENTO,EXCLUSIVE EMENDAS,CRAVACAO E TRANSPORTE DE BATE-ESTACAS,D=33CM,PARA CARGA DE TRABALHO DE COMPRESSAO AXIAL DE ATE 800KN(80TF).FORNECIMENTO  </t>
  </si>
  <si>
    <t>CJ0317</t>
  </si>
  <si>
    <t xml:space="preserve">10.004.0182-0      </t>
  </si>
  <si>
    <t xml:space="preserve">ESTACA PRE-MOLDADA DE CONCRETO ARMADO,CENTRIFUGADA,MEDIDA A PARTIR DA COTA DE ARRASAMENTO,EXCLUSIVE EMENDAS,CRAVACAO E TRANSPORTE DO BATE-ESTACAS,D=38CM,PARA CARGA DE TRABALHO DE COMPRESSAO AXIAL DE ATE 1000KN(100TF).FORNECIMENTO  </t>
  </si>
  <si>
    <t>CJ0318</t>
  </si>
  <si>
    <t xml:space="preserve">10.004.0183-0      </t>
  </si>
  <si>
    <t xml:space="preserve">ESTACA PRE-MOLDADA DE CONCRETO ARMADO,CENTRIFUGADA,MEDIDA A PARTIR DA COTA DE ARRASAMENTO,EXCLUSIVE EMENDAS,CRAVACAO E TRANSPORTE DE BATE-ESTACAS,D=42CM,PARA CARGA DE TRABALHO DE COMPRESSAO AXIAL DE ATE 1250KN(125TF).FORNECIMENTO  </t>
  </si>
  <si>
    <t>CJ0319</t>
  </si>
  <si>
    <t xml:space="preserve">10.004.0184-0      </t>
  </si>
  <si>
    <t xml:space="preserve">ESTACA PRE-MOLDADA DE CONCRETO ARMADO,CENTRIFUGADA,MEDIDA A PARTIR DA COTA DE ARRASAMENTO,EXCLUSIVE EMENDAS,CRAVACAO E TRANSPORTE DE BATE-ESTACAS,D=50CM,PARA CARGA DE TRABALHO DE COMPRESSAO AXIAL DE ATE 1700KN(170TF).FORNECIMENTO  </t>
  </si>
  <si>
    <t>CJ0320</t>
  </si>
  <si>
    <t xml:space="preserve">10.004.0185-0      </t>
  </si>
  <si>
    <t xml:space="preserve">ESTACA PRE-MOLDADA DE CONCRETO ARMADO,CENTRIFUGADA,MEDIDA A PARTIR DA COTA DE ARRASAMENTO,EXCLUSIVE EMENDAS,CRAVACAO E TRANSPORTE DE BATE-ESTACAS,D=60CM,PARA CARGA DE TRABALHO DE COMPRESSAO AXIAL DE ATE 2350KN(235TF).FORNECIMENTO  </t>
  </si>
  <si>
    <t>CJ0321</t>
  </si>
  <si>
    <t xml:space="preserve">10.004.0186-0      </t>
  </si>
  <si>
    <t xml:space="preserve">ESTACA PRE-MOLDADA DE CONCRETO ARMADO,CENTRIFUGADA,MEDIDA A PARTIR DA COTA DE ARRASAMENTO,EXCLUSIVE EMENDAS,CRAVACAO E TRANSPORTE DO BATE-ESTACAS,D=70CM,PARA CARGA DE TRABALHO DE COMPRESSAO AXIAL DE ATE 3150KN(315TF).FORNECIMENTO  </t>
  </si>
  <si>
    <t>CJ0323</t>
  </si>
  <si>
    <t xml:space="preserve">10.010.0008-0      </t>
  </si>
  <si>
    <t xml:space="preserve">EMENDA DE PERFIL DE ACO "I",DE 6" DUPLO,1° E 2° ALMAS,PARA ESTACA,CONSIDERANDO UM CORTE AO MACARICO E 4 TALAS,EM BARRASCHATAS DE 1/4" DE ESPESSURA,SOLDADAS NOS PERFIS,INCLUSIVEFORNECIMENTO DE TODOS OS MATERIAIS  </t>
  </si>
  <si>
    <t>CJ0324</t>
  </si>
  <si>
    <t xml:space="preserve">10.010.0009-0      </t>
  </si>
  <si>
    <t xml:space="preserve">EMENDA DE PERFIL DE ACO "I",DE 8" DUPLO,1° E 2° ALMAS,PARA ESTACA,CONSIDERANDO UM CORTE AO MACARICO E 4 TALAS,EM BARRASCHATAS DE 5/16" DE ESPESSURA,SOLDADAS NOS PERFIS,INCLUSIVEFORNECIMENTO DE TODOS OS MATERIAIS  </t>
  </si>
  <si>
    <t>CJ0325</t>
  </si>
  <si>
    <t xml:space="preserve">10.011.0020-0      </t>
  </si>
  <si>
    <t xml:space="preserve">PLACA DE ACO CONTRAPUNCAO,NAS DIMENSOES DE PROJETO,SOLDADA SOBRE CABECA DE ESTACA DE ACO DE PERFIL SIMPLES OU DUPLO,MEDIDA PELO PESO INCORPORADO DE CHAPA DE ACO  </t>
  </si>
  <si>
    <t>CJ0326</t>
  </si>
  <si>
    <t xml:space="preserve">10.012.0100-0      </t>
  </si>
  <si>
    <t xml:space="preserve">ARRASAMENTO DE ESTACA DE TRILHO TR-25,TR-32,TR-37 OU TR-45,SIMPLES  </t>
  </si>
  <si>
    <t>CJ0327</t>
  </si>
  <si>
    <t xml:space="preserve">10.012.0101-0      </t>
  </si>
  <si>
    <t xml:space="preserve">ARRASAMENTO DE ESTACA DE TRILHO TR-50 OU TR-57,SIMPLES  </t>
  </si>
  <si>
    <t>CJ0328</t>
  </si>
  <si>
    <t xml:space="preserve">10.012.0105-0      </t>
  </si>
  <si>
    <t xml:space="preserve">ARRASAMENTO DE ESTACA DE TRILHO,TR-25,TR-32,TR-37 OU TR-45,DUPLO  </t>
  </si>
  <si>
    <t>CJ0329</t>
  </si>
  <si>
    <t xml:space="preserve">10.012.0107-0      </t>
  </si>
  <si>
    <t xml:space="preserve">ARRASAMENTO DE ESTACA DE TRILHO TR-50 OU TR-57,DUPLO  </t>
  </si>
  <si>
    <t>CJ0330</t>
  </si>
  <si>
    <t xml:space="preserve">10.012.0110-0      </t>
  </si>
  <si>
    <t xml:space="preserve">ARRASAMENTO DE ESTACA DE TRILHO TR-25,TR-32,TR-37 OU TR-45,TRIPLO  </t>
  </si>
  <si>
    <t>CJ0331</t>
  </si>
  <si>
    <t xml:space="preserve">10.012.0112-0      </t>
  </si>
  <si>
    <t xml:space="preserve">ARRASAMENTO DE ESTACA DE TRILHO TR-50 OU TR-57,TRIPLO  </t>
  </si>
  <si>
    <t>CJ0332</t>
  </si>
  <si>
    <t xml:space="preserve">10.012.0115-0      </t>
  </si>
  <si>
    <t xml:space="preserve">ARRASAMENTO DE ESTACA DE ACO,PERFIL H DE 6"X6"  </t>
  </si>
  <si>
    <t>CJ0333</t>
  </si>
  <si>
    <t xml:space="preserve">10.012.0120-0      </t>
  </si>
  <si>
    <t xml:space="preserve">ARRASAMENTO DE ESTACA DE ACO,PERFIL I DE 12" A 20"  </t>
  </si>
  <si>
    <t>CJ0334</t>
  </si>
  <si>
    <t xml:space="preserve">10.012.0150-0      </t>
  </si>
  <si>
    <t xml:space="preserve">ARRASAMENTO DE ESTACA RAIZ DE 4" A 6" DE DIAMETRO  </t>
  </si>
  <si>
    <t>CJ0335</t>
  </si>
  <si>
    <t xml:space="preserve">10.012.0155-0      </t>
  </si>
  <si>
    <t xml:space="preserve">ARRASAMENTO DE ESTACA RAIZ DE 8" A 10" DE DIAMETRO  </t>
  </si>
  <si>
    <t>CJ0336</t>
  </si>
  <si>
    <t xml:space="preserve">10.012.0160-0      </t>
  </si>
  <si>
    <t xml:space="preserve">ARRASAMENTO DE ESTACA RAIZ DE 12" A 16" DE DIAMETRO  </t>
  </si>
  <si>
    <t>CJ0337</t>
  </si>
  <si>
    <t xml:space="preserve">10.014.0020-0      </t>
  </si>
  <si>
    <t xml:space="preserve">CHAPA DE ACO CARBONO,ESPESSURA DE 1/4",PARA USO GERAL.FORNECIMENTO  </t>
  </si>
  <si>
    <t>CJ0338</t>
  </si>
  <si>
    <t xml:space="preserve">10.014.0021-0      </t>
  </si>
  <si>
    <t xml:space="preserve">CHAPA DE ACO CARBONO,ESPESSURA DE 5/16",PARA USO GERAL.FORNECIMENTO  </t>
  </si>
  <si>
    <t>CJ0339</t>
  </si>
  <si>
    <t xml:space="preserve">10.014.0022-0      </t>
  </si>
  <si>
    <t xml:space="preserve">CHAPA DE ACO CARBONO,ESPESSURA DE 3/8",PARA USO GERAL.FORNECIMENTO  </t>
  </si>
  <si>
    <t>CJ0341</t>
  </si>
  <si>
    <t xml:space="preserve">10.017.0013-0      </t>
  </si>
  <si>
    <t xml:space="preserve">CRAVACAO DE PERFIL DE ACO "I" ATE 8",DUPLO,INCLUSIVE UM CORTE AO MACARICO,EXCLUSIVE EMENDAS,FORNECIMENTO E PERDAS DO PERFIL  </t>
  </si>
  <si>
    <t>CJ5001</t>
  </si>
  <si>
    <t xml:space="preserve">10.001.0004-B      </t>
  </si>
  <si>
    <t>CJ5004</t>
  </si>
  <si>
    <t xml:space="preserve">10.002.0003-A      </t>
  </si>
  <si>
    <t>CJ5006</t>
  </si>
  <si>
    <t xml:space="preserve">10.002.0010-A      </t>
  </si>
  <si>
    <t>CJ5007</t>
  </si>
  <si>
    <t xml:space="preserve">10.002.0015-A      </t>
  </si>
  <si>
    <t>CJ5008</t>
  </si>
  <si>
    <t xml:space="preserve">10.002.0020-A      </t>
  </si>
  <si>
    <t>CJ5009</t>
  </si>
  <si>
    <t xml:space="preserve">10.002.0025-A      </t>
  </si>
  <si>
    <t>CJ5010</t>
  </si>
  <si>
    <t xml:space="preserve">10.002.0030-A      </t>
  </si>
  <si>
    <t>CJ5011</t>
  </si>
  <si>
    <t xml:space="preserve">10.002.0035-A      </t>
  </si>
  <si>
    <t>CJ5012</t>
  </si>
  <si>
    <t xml:space="preserve">10.002.0040-A      </t>
  </si>
  <si>
    <t>CJ5013</t>
  </si>
  <si>
    <t xml:space="preserve">10.002.0045-A      </t>
  </si>
  <si>
    <t>CJ5014</t>
  </si>
  <si>
    <t xml:space="preserve">10.002.0050-A      </t>
  </si>
  <si>
    <t>CJ5015</t>
  </si>
  <si>
    <t xml:space="preserve">10.002.0055-A      </t>
  </si>
  <si>
    <t>CJ5016</t>
  </si>
  <si>
    <t xml:space="preserve">10.002.0060-A      </t>
  </si>
  <si>
    <t>CJ5017</t>
  </si>
  <si>
    <t xml:space="preserve">10.002.0065-A      </t>
  </si>
  <si>
    <t>CJ5018</t>
  </si>
  <si>
    <t xml:space="preserve">10.002.0070-A      </t>
  </si>
  <si>
    <t>CJ5019</t>
  </si>
  <si>
    <t xml:space="preserve">10.002.0075-A      </t>
  </si>
  <si>
    <t>CJ5020</t>
  </si>
  <si>
    <t xml:space="preserve">10.002.0080-A      </t>
  </si>
  <si>
    <t>CJ5021</t>
  </si>
  <si>
    <t xml:space="preserve">10.002.0085-A      </t>
  </si>
  <si>
    <t>CJ5022</t>
  </si>
  <si>
    <t xml:space="preserve">10.002.0090-A      </t>
  </si>
  <si>
    <t>CJ5023</t>
  </si>
  <si>
    <t xml:space="preserve">10.002.0095-A      </t>
  </si>
  <si>
    <t>CJ5024</t>
  </si>
  <si>
    <t xml:space="preserve">10.003.0005-B      </t>
  </si>
  <si>
    <t>CJ5025</t>
  </si>
  <si>
    <t xml:space="preserve">10.003.0006-A      </t>
  </si>
  <si>
    <t>CJ5026</t>
  </si>
  <si>
    <t xml:space="preserve">10.003.0010-A      </t>
  </si>
  <si>
    <t>CJ5027</t>
  </si>
  <si>
    <t xml:space="preserve">10.003.0011-A      </t>
  </si>
  <si>
    <t>CJ5028</t>
  </si>
  <si>
    <t xml:space="preserve">10.003.0015-A      </t>
  </si>
  <si>
    <t>CJ5029</t>
  </si>
  <si>
    <t xml:space="preserve">10.003.0016-A      </t>
  </si>
  <si>
    <t>CJ5030</t>
  </si>
  <si>
    <t xml:space="preserve">10.003.0020-A      </t>
  </si>
  <si>
    <t>CJ5031</t>
  </si>
  <si>
    <t xml:space="preserve">10.003.0021-A      </t>
  </si>
  <si>
    <t>CJ5032</t>
  </si>
  <si>
    <t xml:space="preserve">10.003.0025-A      </t>
  </si>
  <si>
    <t>CJ5033</t>
  </si>
  <si>
    <t xml:space="preserve">10.003.0026-A      </t>
  </si>
  <si>
    <t>CJ5034</t>
  </si>
  <si>
    <t xml:space="preserve">10.003.0030-A      </t>
  </si>
  <si>
    <t>CJ5035</t>
  </si>
  <si>
    <t xml:space="preserve">10.003.0031-A      </t>
  </si>
  <si>
    <t>CJ5036</t>
  </si>
  <si>
    <t xml:space="preserve">10.003.0035-A      </t>
  </si>
  <si>
    <t>CJ5037</t>
  </si>
  <si>
    <t xml:space="preserve">10.003.0036-A      </t>
  </si>
  <si>
    <t>CJ5038</t>
  </si>
  <si>
    <t xml:space="preserve">10.003.0040-A      </t>
  </si>
  <si>
    <t>CJ5039</t>
  </si>
  <si>
    <t xml:space="preserve">10.003.0041-A      </t>
  </si>
  <si>
    <t>CJ5040</t>
  </si>
  <si>
    <t xml:space="preserve">10.003.0045-A      </t>
  </si>
  <si>
    <t>CJ5041</t>
  </si>
  <si>
    <t xml:space="preserve">10.003.0046-A      </t>
  </si>
  <si>
    <t>CJ5042</t>
  </si>
  <si>
    <t xml:space="preserve">10.004.0130-A      </t>
  </si>
  <si>
    <t>CJ5043</t>
  </si>
  <si>
    <t xml:space="preserve">10.004.0135-A      </t>
  </si>
  <si>
    <t>CJ5044</t>
  </si>
  <si>
    <t xml:space="preserve">10.004.0140-A      </t>
  </si>
  <si>
    <t>CJ5045</t>
  </si>
  <si>
    <t xml:space="preserve">10.004.0145-A      </t>
  </si>
  <si>
    <t>CJ5046</t>
  </si>
  <si>
    <t xml:space="preserve">10.004.0149-A      </t>
  </si>
  <si>
    <t>CJ5047</t>
  </si>
  <si>
    <t xml:space="preserve">10.004.0165-A      </t>
  </si>
  <si>
    <t>CJ5048</t>
  </si>
  <si>
    <t xml:space="preserve">10.004.0170-A      </t>
  </si>
  <si>
    <t>CJ5049</t>
  </si>
  <si>
    <t xml:space="preserve">10.004.0175-A      </t>
  </si>
  <si>
    <t>CJ5050</t>
  </si>
  <si>
    <t xml:space="preserve">10.004.0200-A      </t>
  </si>
  <si>
    <t>CJ5051</t>
  </si>
  <si>
    <t xml:space="preserve">10.004.0205-A      </t>
  </si>
  <si>
    <t>CJ5052</t>
  </si>
  <si>
    <t xml:space="preserve">10.004.0210-A      </t>
  </si>
  <si>
    <t>CJ5053</t>
  </si>
  <si>
    <t xml:space="preserve">10.004.0215-A      </t>
  </si>
  <si>
    <t>CJ5054</t>
  </si>
  <si>
    <t xml:space="preserve">10.004.0220-A      </t>
  </si>
  <si>
    <t>CJ5055</t>
  </si>
  <si>
    <t xml:space="preserve">10.004.0225-A      </t>
  </si>
  <si>
    <t>CJ5056</t>
  </si>
  <si>
    <t xml:space="preserve">10.004.0230-A      </t>
  </si>
  <si>
    <t>CJ5057</t>
  </si>
  <si>
    <t xml:space="preserve">10.004.0235-A      </t>
  </si>
  <si>
    <t>CJ5058</t>
  </si>
  <si>
    <t xml:space="preserve">10.004.0260-A      </t>
  </si>
  <si>
    <t>CJ5059</t>
  </si>
  <si>
    <t xml:space="preserve">10.004.0265-A      </t>
  </si>
  <si>
    <t>CJ5060</t>
  </si>
  <si>
    <t xml:space="preserve">10.004.0270-A      </t>
  </si>
  <si>
    <t>CJ5061</t>
  </si>
  <si>
    <t xml:space="preserve">10.004.0275-A      </t>
  </si>
  <si>
    <t>CJ5062</t>
  </si>
  <si>
    <t xml:space="preserve">10.004.0280-A      </t>
  </si>
  <si>
    <t>CJ5063</t>
  </si>
  <si>
    <t xml:space="preserve">10.004.0285-A      </t>
  </si>
  <si>
    <t>CJ5064</t>
  </si>
  <si>
    <t xml:space="preserve">10.004.0290-A      </t>
  </si>
  <si>
    <t>CJ5065</t>
  </si>
  <si>
    <t xml:space="preserve">10.004.0295-A      </t>
  </si>
  <si>
    <t>CJ5066</t>
  </si>
  <si>
    <t xml:space="preserve">10.005.0002-A      </t>
  </si>
  <si>
    <t>CJ5067</t>
  </si>
  <si>
    <t xml:space="preserve">10.005.0003-B      </t>
  </si>
  <si>
    <t>CJ5068</t>
  </si>
  <si>
    <t xml:space="preserve">10.005.0004-A      </t>
  </si>
  <si>
    <t>CJ5069</t>
  </si>
  <si>
    <t xml:space="preserve">10.005.0005-A      </t>
  </si>
  <si>
    <t>CJ5070</t>
  </si>
  <si>
    <t xml:space="preserve">10.005.0006-A      </t>
  </si>
  <si>
    <t>CJ5071</t>
  </si>
  <si>
    <t xml:space="preserve">10.005.0022-A      </t>
  </si>
  <si>
    <t>CJ5072</t>
  </si>
  <si>
    <t xml:space="preserve">10.005.0023-B      </t>
  </si>
  <si>
    <t>CJ5073</t>
  </si>
  <si>
    <t xml:space="preserve">10.005.0024-A      </t>
  </si>
  <si>
    <t>CJ5074</t>
  </si>
  <si>
    <t xml:space="preserve">10.005.0025-A      </t>
  </si>
  <si>
    <t>CJ5075</t>
  </si>
  <si>
    <t xml:space="preserve">10.005.0026-A      </t>
  </si>
  <si>
    <t>CJ5076</t>
  </si>
  <si>
    <t xml:space="preserve">10.005.0030-A      </t>
  </si>
  <si>
    <t>CJ5077</t>
  </si>
  <si>
    <t xml:space="preserve">10.005.0031-A      </t>
  </si>
  <si>
    <t>CJ5078</t>
  </si>
  <si>
    <t xml:space="preserve">10.005.0032-A      </t>
  </si>
  <si>
    <t>CJ5079</t>
  </si>
  <si>
    <t xml:space="preserve">10.005.0033-A      </t>
  </si>
  <si>
    <t>CJ5080</t>
  </si>
  <si>
    <t xml:space="preserve">10.005.0034-A      </t>
  </si>
  <si>
    <t>CJ5081</t>
  </si>
  <si>
    <t xml:space="preserve">10.005.0050-B      </t>
  </si>
  <si>
    <t>CJ5082</t>
  </si>
  <si>
    <t xml:space="preserve">10.005.0052-A      </t>
  </si>
  <si>
    <t>CJ5083</t>
  </si>
  <si>
    <t xml:space="preserve">10.005.0055-A      </t>
  </si>
  <si>
    <t>CJ5084</t>
  </si>
  <si>
    <t xml:space="preserve">10.005.0057-A      </t>
  </si>
  <si>
    <t>CJ5085</t>
  </si>
  <si>
    <t xml:space="preserve">10.005.0060-A      </t>
  </si>
  <si>
    <t>CJ5170</t>
  </si>
  <si>
    <t xml:space="preserve">10.008.0001-B      </t>
  </si>
  <si>
    <t>CJ5171</t>
  </si>
  <si>
    <t xml:space="preserve">10.008.0002-B      </t>
  </si>
  <si>
    <t>CJ5172</t>
  </si>
  <si>
    <t xml:space="preserve">10.008.0003-B      </t>
  </si>
  <si>
    <t>CJ5173</t>
  </si>
  <si>
    <t xml:space="preserve">10.008.0004-B      </t>
  </si>
  <si>
    <t>CJ5174</t>
  </si>
  <si>
    <t xml:space="preserve">10.008.0005-B      </t>
  </si>
  <si>
    <t>CJ5175</t>
  </si>
  <si>
    <t xml:space="preserve">10.008.0006-B      </t>
  </si>
  <si>
    <t>CJ5176</t>
  </si>
  <si>
    <t xml:space="preserve">10.008.0007-B      </t>
  </si>
  <si>
    <t>CJ5177</t>
  </si>
  <si>
    <t xml:space="preserve">10.008.0008-B      </t>
  </si>
  <si>
    <t>CJ5178</t>
  </si>
  <si>
    <t xml:space="preserve">10.008.0009-B      </t>
  </si>
  <si>
    <t>CJ5179</t>
  </si>
  <si>
    <t xml:space="preserve">10.008.0010-B      </t>
  </si>
  <si>
    <t>CJ5180</t>
  </si>
  <si>
    <t xml:space="preserve">10.008.0020-A      </t>
  </si>
  <si>
    <t>CJ5181</t>
  </si>
  <si>
    <t xml:space="preserve">10.008.0021-A      </t>
  </si>
  <si>
    <t>CJ5182</t>
  </si>
  <si>
    <t xml:space="preserve">10.008.0022-A      </t>
  </si>
  <si>
    <t>CJ5183</t>
  </si>
  <si>
    <t xml:space="preserve">10.008.0023-A      </t>
  </si>
  <si>
    <t>CJ5184</t>
  </si>
  <si>
    <t xml:space="preserve">10.008.0024-A      </t>
  </si>
  <si>
    <t>CJ5185</t>
  </si>
  <si>
    <t xml:space="preserve">10.008.0025-A      </t>
  </si>
  <si>
    <t>CJ5186</t>
  </si>
  <si>
    <t xml:space="preserve">10.008.0026-A      </t>
  </si>
  <si>
    <t>CJ5187</t>
  </si>
  <si>
    <t xml:space="preserve">10.008.0027-A      </t>
  </si>
  <si>
    <t>CJ5188</t>
  </si>
  <si>
    <t xml:space="preserve">10.008.0028-A      </t>
  </si>
  <si>
    <t>CJ5189</t>
  </si>
  <si>
    <t xml:space="preserve">10.008.0029-A      </t>
  </si>
  <si>
    <t>CJ5190</t>
  </si>
  <si>
    <t xml:space="preserve">10.008.0040-A      </t>
  </si>
  <si>
    <t>CJ5191</t>
  </si>
  <si>
    <t xml:space="preserve">10.008.0041-A      </t>
  </si>
  <si>
    <t>CJ5192</t>
  </si>
  <si>
    <t xml:space="preserve">10.008.0042-A      </t>
  </si>
  <si>
    <t>CJ5193</t>
  </si>
  <si>
    <t xml:space="preserve">10.008.0043-A      </t>
  </si>
  <si>
    <t>CJ5194</t>
  </si>
  <si>
    <t xml:space="preserve">10.008.0044-A      </t>
  </si>
  <si>
    <t>CJ5195</t>
  </si>
  <si>
    <t xml:space="preserve">10.008.0045-A      </t>
  </si>
  <si>
    <t>CJ5196</t>
  </si>
  <si>
    <t xml:space="preserve">10.008.0046-A      </t>
  </si>
  <si>
    <t>CJ5197</t>
  </si>
  <si>
    <t xml:space="preserve">10.008.0047-A      </t>
  </si>
  <si>
    <t>CJ5198</t>
  </si>
  <si>
    <t xml:space="preserve">10.008.0048-A      </t>
  </si>
  <si>
    <t>CJ5199</t>
  </si>
  <si>
    <t xml:space="preserve">10.008.0049-A      </t>
  </si>
  <si>
    <t>CJ5200</t>
  </si>
  <si>
    <t xml:space="preserve">10.008.0050-B      </t>
  </si>
  <si>
    <t>CJ5201</t>
  </si>
  <si>
    <t xml:space="preserve">10.008.0051-B      </t>
  </si>
  <si>
    <t>CJ5202</t>
  </si>
  <si>
    <t xml:space="preserve">10.008.0060-A      </t>
  </si>
  <si>
    <t>CJ5203</t>
  </si>
  <si>
    <t xml:space="preserve">10.008.0061-A      </t>
  </si>
  <si>
    <t>CJ5204</t>
  </si>
  <si>
    <t xml:space="preserve">10.008.0070-A      </t>
  </si>
  <si>
    <t>CJ5205</t>
  </si>
  <si>
    <t xml:space="preserve">10.008.0071-A      </t>
  </si>
  <si>
    <t>CJ5215</t>
  </si>
  <si>
    <t xml:space="preserve">10.010.0001-B      </t>
  </si>
  <si>
    <t>CJ5216</t>
  </si>
  <si>
    <t xml:space="preserve">10.010.0002-A      </t>
  </si>
  <si>
    <t>CJ5217</t>
  </si>
  <si>
    <t xml:space="preserve">10.010.0003-B      </t>
  </si>
  <si>
    <t>CJ5218</t>
  </si>
  <si>
    <t xml:space="preserve">10.010.0004-B      </t>
  </si>
  <si>
    <t>CJ5219</t>
  </si>
  <si>
    <t xml:space="preserve">10.010.0005-B      </t>
  </si>
  <si>
    <t>CJ5220</t>
  </si>
  <si>
    <t xml:space="preserve">10.010.0010-A      </t>
  </si>
  <si>
    <t>CJ5221</t>
  </si>
  <si>
    <t xml:space="preserve">10.010.0012-A      </t>
  </si>
  <si>
    <t>CJ5222</t>
  </si>
  <si>
    <t xml:space="preserve">10.010.0020-A      </t>
  </si>
  <si>
    <t>CJ5223</t>
  </si>
  <si>
    <t xml:space="preserve">10.010.0025-A      </t>
  </si>
  <si>
    <t>CJ5224</t>
  </si>
  <si>
    <t xml:space="preserve">10.010.0030-A      </t>
  </si>
  <si>
    <t>CJ5225</t>
  </si>
  <si>
    <t xml:space="preserve">10.010.0035-A      </t>
  </si>
  <si>
    <t>CJ5226</t>
  </si>
  <si>
    <t xml:space="preserve">10.010.0040-A      </t>
  </si>
  <si>
    <t>CJ5227</t>
  </si>
  <si>
    <t xml:space="preserve">10.010.0045-A      </t>
  </si>
  <si>
    <t>CJ5228</t>
  </si>
  <si>
    <t xml:space="preserve">10.010.0050-A      </t>
  </si>
  <si>
    <t>CJ5229</t>
  </si>
  <si>
    <t xml:space="preserve">10.010.0055-A      </t>
  </si>
  <si>
    <t>CJ5230</t>
  </si>
  <si>
    <t xml:space="preserve">10.010.0060-A      </t>
  </si>
  <si>
    <t>CJ5231</t>
  </si>
  <si>
    <t xml:space="preserve">10.010.0065-A      </t>
  </si>
  <si>
    <t>CJ5232</t>
  </si>
  <si>
    <t xml:space="preserve">10.010.0070-A      </t>
  </si>
  <si>
    <t>CJ5233</t>
  </si>
  <si>
    <t xml:space="preserve">10.010.0075-A      </t>
  </si>
  <si>
    <t>CJ5234</t>
  </si>
  <si>
    <t xml:space="preserve">10.010.0080-A      </t>
  </si>
  <si>
    <t>CJ5235</t>
  </si>
  <si>
    <t xml:space="preserve">10.010.0085-A      </t>
  </si>
  <si>
    <t>CJ5236</t>
  </si>
  <si>
    <t xml:space="preserve">10.010.0090-A      </t>
  </si>
  <si>
    <t>CJ5237</t>
  </si>
  <si>
    <t xml:space="preserve">10.010.0095-A      </t>
  </si>
  <si>
    <t>CJ5238</t>
  </si>
  <si>
    <t xml:space="preserve">10.010.0100-A      </t>
  </si>
  <si>
    <t>CJ5239</t>
  </si>
  <si>
    <t xml:space="preserve">10.010.0105-A      </t>
  </si>
  <si>
    <t>CJ5240</t>
  </si>
  <si>
    <t xml:space="preserve">10.011.0006-B      </t>
  </si>
  <si>
    <t>CJ5241</t>
  </si>
  <si>
    <t xml:space="preserve">10.011.0007-A      </t>
  </si>
  <si>
    <t>CJ5242</t>
  </si>
  <si>
    <t xml:space="preserve">10.011.0008-A      </t>
  </si>
  <si>
    <t>CJ5243</t>
  </si>
  <si>
    <t xml:space="preserve">10.011.0009-B      </t>
  </si>
  <si>
    <t>CJ5244</t>
  </si>
  <si>
    <t xml:space="preserve">10.011.0010-A      </t>
  </si>
  <si>
    <t>CJ5245</t>
  </si>
  <si>
    <t xml:space="preserve">10.011.0011-A      </t>
  </si>
  <si>
    <t>CJ5246</t>
  </si>
  <si>
    <t xml:space="preserve">10.012.0001-A      </t>
  </si>
  <si>
    <t>CJ5247</t>
  </si>
  <si>
    <t xml:space="preserve">10.012.0005-A      </t>
  </si>
  <si>
    <t>CJ5248</t>
  </si>
  <si>
    <t xml:space="preserve">10.012.0010-A      </t>
  </si>
  <si>
    <t>CJ5249</t>
  </si>
  <si>
    <t xml:space="preserve">10.012.0015-A      </t>
  </si>
  <si>
    <t>CJ5250</t>
  </si>
  <si>
    <t xml:space="preserve">10.012.0050-A      </t>
  </si>
  <si>
    <t>CJ5251</t>
  </si>
  <si>
    <t xml:space="preserve">10.012.0055-B      </t>
  </si>
  <si>
    <t>CJ5252</t>
  </si>
  <si>
    <t xml:space="preserve">10.012.0060-A      </t>
  </si>
  <si>
    <t>CJ5253</t>
  </si>
  <si>
    <t xml:space="preserve">10.012.0065-A      </t>
  </si>
  <si>
    <t>CJ5254</t>
  </si>
  <si>
    <t xml:space="preserve">10.012.0070-A      </t>
  </si>
  <si>
    <t>CJ5255</t>
  </si>
  <si>
    <t xml:space="preserve">10.012.0080-A      </t>
  </si>
  <si>
    <t>CJ5257</t>
  </si>
  <si>
    <t xml:space="preserve">10.013.0002-A      </t>
  </si>
  <si>
    <t>CJ5259</t>
  </si>
  <si>
    <t xml:space="preserve">10.013.0005-A      </t>
  </si>
  <si>
    <t>CJ5261</t>
  </si>
  <si>
    <t xml:space="preserve">10.014.0001-A      </t>
  </si>
  <si>
    <t>CJ5262</t>
  </si>
  <si>
    <t xml:space="preserve">10.014.0005-A      </t>
  </si>
  <si>
    <t>CJ5263</t>
  </si>
  <si>
    <t xml:space="preserve">10.014.0010-A      </t>
  </si>
  <si>
    <t>CJ5264</t>
  </si>
  <si>
    <t xml:space="preserve">10.014.0015-A      </t>
  </si>
  <si>
    <t>CJ5265</t>
  </si>
  <si>
    <t xml:space="preserve">10.015.0001-A      </t>
  </si>
  <si>
    <t>CJ5266</t>
  </si>
  <si>
    <t xml:space="preserve">10.015.0005-A      </t>
  </si>
  <si>
    <t>CJ5267</t>
  </si>
  <si>
    <t xml:space="preserve">10.015.0010-A      </t>
  </si>
  <si>
    <t>CJ5268</t>
  </si>
  <si>
    <t xml:space="preserve">10.015.0015-A      </t>
  </si>
  <si>
    <t>CJ5269</t>
  </si>
  <si>
    <t xml:space="preserve">10.016.0001-A      </t>
  </si>
  <si>
    <t>CJ5271</t>
  </si>
  <si>
    <t xml:space="preserve">10.017.0002-A      </t>
  </si>
  <si>
    <t>CJ5274</t>
  </si>
  <si>
    <t xml:space="preserve">10.017.0005-A      </t>
  </si>
  <si>
    <t>CJ5277</t>
  </si>
  <si>
    <t xml:space="preserve">10.017.0008-B      </t>
  </si>
  <si>
    <t>CJ5280</t>
  </si>
  <si>
    <t xml:space="preserve">10.017.0016-A      </t>
  </si>
  <si>
    <t>CJ5283</t>
  </si>
  <si>
    <t xml:space="preserve">10.017.0021-A      </t>
  </si>
  <si>
    <t>CJ5285</t>
  </si>
  <si>
    <t xml:space="preserve">10.028.0005-A      </t>
  </si>
  <si>
    <t>CJ5286</t>
  </si>
  <si>
    <t xml:space="preserve">10.028.0010-A      </t>
  </si>
  <si>
    <t>CJ5287</t>
  </si>
  <si>
    <t xml:space="preserve">10.028.0015-A      </t>
  </si>
  <si>
    <t>CJ5288</t>
  </si>
  <si>
    <t xml:space="preserve">10.028.0025-A      </t>
  </si>
  <si>
    <t>CJ5289</t>
  </si>
  <si>
    <t xml:space="preserve">10.028.0030-A      </t>
  </si>
  <si>
    <t>CJ5290</t>
  </si>
  <si>
    <t xml:space="preserve">10.028.0035-A      </t>
  </si>
  <si>
    <t>CJ5291</t>
  </si>
  <si>
    <t xml:space="preserve">10.028.0040-A      </t>
  </si>
  <si>
    <t>CJ5292</t>
  </si>
  <si>
    <t xml:space="preserve">10.028.0045-A      </t>
  </si>
  <si>
    <t>CJ5293</t>
  </si>
  <si>
    <t xml:space="preserve">10.028.0050-A      </t>
  </si>
  <si>
    <t>CJ5294</t>
  </si>
  <si>
    <t xml:space="preserve">10.060.0004-A      </t>
  </si>
  <si>
    <t>CJ5296</t>
  </si>
  <si>
    <t xml:space="preserve">10.065.0001-A      </t>
  </si>
  <si>
    <t>CJ5297</t>
  </si>
  <si>
    <t xml:space="preserve">10.065.0002-A      </t>
  </si>
  <si>
    <t>CJ5298</t>
  </si>
  <si>
    <t xml:space="preserve">10.065.0003-A      </t>
  </si>
  <si>
    <t>CJ5299</t>
  </si>
  <si>
    <t xml:space="preserve">10.065.0004-A      </t>
  </si>
  <si>
    <t>CJ5300</t>
  </si>
  <si>
    <t xml:space="preserve">10.070.0001-A      </t>
  </si>
  <si>
    <t>CJ5301</t>
  </si>
  <si>
    <t xml:space="preserve">10.080.0001-A      </t>
  </si>
  <si>
    <t>CJ5306</t>
  </si>
  <si>
    <t xml:space="preserve">10.001.0010-A      </t>
  </si>
  <si>
    <t>CJ5307</t>
  </si>
  <si>
    <t xml:space="preserve">10.001.0015-A      </t>
  </si>
  <si>
    <t>CJ5308</t>
  </si>
  <si>
    <t xml:space="preserve">10.003.0050-A      </t>
  </si>
  <si>
    <t>CJ5309</t>
  </si>
  <si>
    <t xml:space="preserve">10.003.0051-A      </t>
  </si>
  <si>
    <t>CJ5310</t>
  </si>
  <si>
    <t xml:space="preserve">10.003.0055-A      </t>
  </si>
  <si>
    <t>CJ5311</t>
  </si>
  <si>
    <t xml:space="preserve">10.003.0056-A      </t>
  </si>
  <si>
    <t>CJ5312</t>
  </si>
  <si>
    <t xml:space="preserve">10.003.0080-A      </t>
  </si>
  <si>
    <t>CJ5313</t>
  </si>
  <si>
    <t xml:space="preserve">10.003.0082-A      </t>
  </si>
  <si>
    <t>CJ5314</t>
  </si>
  <si>
    <t xml:space="preserve">10.003.0084-A      </t>
  </si>
  <si>
    <t>CJ5315</t>
  </si>
  <si>
    <t xml:space="preserve">10.004.0180-A      </t>
  </si>
  <si>
    <t>CJ5316</t>
  </si>
  <si>
    <t xml:space="preserve">10.004.0181-A      </t>
  </si>
  <si>
    <t>CJ5317</t>
  </si>
  <si>
    <t xml:space="preserve">10.004.0182-A      </t>
  </si>
  <si>
    <t>CJ5318</t>
  </si>
  <si>
    <t xml:space="preserve">10.004.0183-A      </t>
  </si>
  <si>
    <t>CJ5319</t>
  </si>
  <si>
    <t xml:space="preserve">10.004.0184-A      </t>
  </si>
  <si>
    <t>CJ5320</t>
  </si>
  <si>
    <t xml:space="preserve">10.004.0185-A      </t>
  </si>
  <si>
    <t>CJ5321</t>
  </si>
  <si>
    <t xml:space="preserve">10.004.0186-A      </t>
  </si>
  <si>
    <t>CJ5323</t>
  </si>
  <si>
    <t xml:space="preserve">10.010.0008-A      </t>
  </si>
  <si>
    <t>CJ5324</t>
  </si>
  <si>
    <t xml:space="preserve">10.010.0009-A      </t>
  </si>
  <si>
    <t>CJ5325</t>
  </si>
  <si>
    <t xml:space="preserve">10.011.0020-A      </t>
  </si>
  <si>
    <t>CJ5326</t>
  </si>
  <si>
    <t xml:space="preserve">10.012.0100-A      </t>
  </si>
  <si>
    <t>CJ5327</t>
  </si>
  <si>
    <t xml:space="preserve">10.012.0101-A      </t>
  </si>
  <si>
    <t>CJ5328</t>
  </si>
  <si>
    <t xml:space="preserve">10.012.0105-A      </t>
  </si>
  <si>
    <t>CJ5329</t>
  </si>
  <si>
    <t xml:space="preserve">10.012.0107-A      </t>
  </si>
  <si>
    <t>CJ5330</t>
  </si>
  <si>
    <t xml:space="preserve">10.012.0110-A      </t>
  </si>
  <si>
    <t>CJ5331</t>
  </si>
  <si>
    <t xml:space="preserve">10.012.0112-A      </t>
  </si>
  <si>
    <t>CJ5332</t>
  </si>
  <si>
    <t xml:space="preserve">10.012.0115-A      </t>
  </si>
  <si>
    <t>CJ5333</t>
  </si>
  <si>
    <t xml:space="preserve">10.012.0120-A      </t>
  </si>
  <si>
    <t>CJ5334</t>
  </si>
  <si>
    <t xml:space="preserve">10.012.0150-A      </t>
  </si>
  <si>
    <t>CJ5335</t>
  </si>
  <si>
    <t xml:space="preserve">10.012.0155-A      </t>
  </si>
  <si>
    <t>CJ5336</t>
  </si>
  <si>
    <t xml:space="preserve">10.012.0160-A      </t>
  </si>
  <si>
    <t>CJ5337</t>
  </si>
  <si>
    <t xml:space="preserve">10.014.0020-A      </t>
  </si>
  <si>
    <t>CJ5338</t>
  </si>
  <si>
    <t xml:space="preserve">10.014.0021-A      </t>
  </si>
  <si>
    <t>CJ5339</t>
  </si>
  <si>
    <t xml:space="preserve">10.014.0022-A      </t>
  </si>
  <si>
    <t>CJ5341</t>
  </si>
  <si>
    <t xml:space="preserve">10.017.0013-A      </t>
  </si>
  <si>
    <t>CK0001</t>
  </si>
  <si>
    <t xml:space="preserve">11.001.0001-1      </t>
  </si>
  <si>
    <t xml:space="preserve">CONCRETO DOSADO RACIONALMENTE PARA UMA RESISTENCIA CARACTERISTICA A COMPRESSAO DE 10MPA,COMPREENDENDO APENAS O FORNECIMENTO DOS MATERIAIS,INCLUSIVE 5% DE PERDAS  </t>
  </si>
  <si>
    <t>CK0002</t>
  </si>
  <si>
    <t xml:space="preserve">11.001.0005-1      </t>
  </si>
  <si>
    <t xml:space="preserve">CONCRETO DOSADO RACIONALMENTE PARA UMA RESISTENCIA CARACTERISTICA A COMPRESSAO DE 15MPA,COMPREENDENDO APENAS O FORNECIMENTO DOS MATERIAIS,INCLUSIVE 5% DE PERDAS  </t>
  </si>
  <si>
    <t>CK0003</t>
  </si>
  <si>
    <t xml:space="preserve">11.001.0006-1      </t>
  </si>
  <si>
    <t xml:space="preserve">CONCRETO DOSADO RACIONALMENTE PARA UMA RESISTENCIA CARACTERISTICA A COMPRESSAO DE 20MPA,COMPREENDENDO APENAS O FORNECIMENTO DOS MATERIAIS,INCLUSIVE 5% DE PERDAS  </t>
  </si>
  <si>
    <t>CK0004</t>
  </si>
  <si>
    <t xml:space="preserve">11.001.0007-1      </t>
  </si>
  <si>
    <t xml:space="preserve">CONCRETO DOSADO RACIONALMENTE PARA UMA RESISTENCIA CARACTERISTICA A COMPRESSAO DE 25MPA,COMPREENDENDO APENAS O FORNECIMENTO DOS MATERIAIS,INCLUSIVE 5% DE PERDAS  </t>
  </si>
  <si>
    <t>CK0005</t>
  </si>
  <si>
    <t xml:space="preserve">11.001.0008-1      </t>
  </si>
  <si>
    <t xml:space="preserve">CONCRETO DOSADO RACIONALMENTE PARA UMA RESISTENCIA CARACTERISTICA A COMPRESSAO DE 30MPA,COMPREENDENDO APENAS O FORNECIMENTO DOS MATERIAIS,INCLUSIVE 5% DE PERDAS  </t>
  </si>
  <si>
    <t>CK0006</t>
  </si>
  <si>
    <t xml:space="preserve">11.001.0010-0      </t>
  </si>
  <si>
    <t xml:space="preserve">CONCRETO DOSADO RACIONALMENTE PARA UMA RESISTENCIA CARACTERISTICA A COMPRESSAO DE 35MPA,COMPREENDENDO APENAS O FORNECIMENTO DOS MATERIAIS,INCLUSIVE 5% DE PERDAS  </t>
  </si>
  <si>
    <t>CK0007</t>
  </si>
  <si>
    <t xml:space="preserve">11.001.0018-0      </t>
  </si>
  <si>
    <t xml:space="preserve">MICRO-CONCRETO ADITIVADO COM 80KG DE ADESIVO ESTRUTURAL A BASE DE ESTIRENO BUTADIENO(LATEX),PARA UMA RESISTENCIA CARACTERISTICA A COMPRESSAO DE 25MPA,COMPREENDENDO APENAS O FORNECIMENTO DOS MATERIAIS,INCLUSIVE 5% DE PERDAS  </t>
  </si>
  <si>
    <t>CK0008</t>
  </si>
  <si>
    <t xml:space="preserve">11.001.0020-1      </t>
  </si>
  <si>
    <t xml:space="preserve">CONCRETO PARA CAMADAS PREPARATORIAS COM 180KG DE CIMENTO POR M3 DE CONCRETO,COMPREENDENDO APENAS O FORNECIMENTO DOS MATERIAIS,INCLUSIVE 5% DE PERDAS  </t>
  </si>
  <si>
    <t>CK0009</t>
  </si>
  <si>
    <t xml:space="preserve">11.002.0010-0      </t>
  </si>
  <si>
    <t xml:space="preserve">PREPARO MANUAL DE CONCRETO,INCLUSIVE TRANSPORTE HORIZONTAL COM CARRINHO DE MAO,ATE 20,00M  </t>
  </si>
  <si>
    <t>CK0010</t>
  </si>
  <si>
    <t xml:space="preserve">11.002.0011-1      </t>
  </si>
  <si>
    <t xml:space="preserve">PREPARO DE CONCRETO,COMPREENDENDO MISTURA E AMASSAMENTO EM 2 (DUAS) BETONEIRAS DE 600L,ADMITINDO-SE UMA PRODUCAO APROXIMADA DE 7,00M3/H,EXCLUINDO O FORNECIMENTO DOS MATERIAIS  </t>
  </si>
  <si>
    <t>CK0011</t>
  </si>
  <si>
    <t xml:space="preserve">11.002.0012-1      </t>
  </si>
  <si>
    <t xml:space="preserve">PREPARO DE CONCRETO,COMPREENDENDO MISTURA E AMASSAMENTO EM UMA BETONEIRA DE 600L,ADMITINDO-SE UMA PRODUCAO APROXIMADA DE3,50M3/H,EXCLUINDO O FORNECIMENTO DOS MATERIAIS  </t>
  </si>
  <si>
    <t>CK0012</t>
  </si>
  <si>
    <t xml:space="preserve">11.002.0013-1      </t>
  </si>
  <si>
    <t xml:space="preserve">PREPARO DE CONCRETO,COMPREENDENDO MISTURA E AMASSAMENTO EM UMA BETONEIRA DE 320L,ADMITINDO-SE UMA PRODUCAO APROXIMADA DE2,00M3/H,EXCLUINDO O FORNECIMENTO DOS MATERIAIS  </t>
  </si>
  <si>
    <t>CK0013</t>
  </si>
  <si>
    <t xml:space="preserve">11.002.0014-1      </t>
  </si>
  <si>
    <t xml:space="preserve">PREPARO DE CONCRETO,EM CONDICOES ESPECIAIS,COMPREENDENDO MISTURA E AMASSAMENTO EM UMA BETONEIRA DE 320L,ADMITINDO-SE UMAPRODUCAO APROXIMADA DE 1,50M3/H,EXCLUINDO O FORNECIMENTO DOS MATERIAIS  </t>
  </si>
  <si>
    <t>CK0014</t>
  </si>
  <si>
    <t xml:space="preserve">11.002.0015-1      </t>
  </si>
  <si>
    <t xml:space="preserve">PREPARO DE CONCRETO,EM CONDICOES ESPECIAIS,COMPREENDENDO MISTURA E AMASSAMENTO EM UMA BETONEIRA DE 320L,ADMITINDO-SE UMAPRODUCAO APROXIMADA DE 1,00M3/H,EXCLUINDO O FORNECIMENTO DOS MATERIAIS  </t>
  </si>
  <si>
    <t>CK0015</t>
  </si>
  <si>
    <t xml:space="preserve">11.002.0017-1      </t>
  </si>
  <si>
    <t xml:space="preserve">PREPARO DE CONCRETO EM USINA TIPO PAREDE,PRODUCAO DE 8,00M3/H,EXCLUSIVE O FORNECIMENTO DE MATERIAIS  </t>
  </si>
  <si>
    <t>CK0016</t>
  </si>
  <si>
    <t xml:space="preserve">11.002.0018-0      </t>
  </si>
  <si>
    <t xml:space="preserve">DOSAGEM DE CONCRETO EM USINA DOSADORA,TIPO VERTICAL,PARA 16,00M3/H,EXCLUSIVE O FORNECIMENTO DE MATERIAIS,SENDO O TRABALHO INTERMITENTE,A 50%  </t>
  </si>
  <si>
    <t>CK0017</t>
  </si>
  <si>
    <t xml:space="preserve">11.002.0021-1      </t>
  </si>
  <si>
    <t xml:space="preserve">LANCAMENTO DE CONCRETO EM PECAS ARMADAS,INCLUSIVE TRANSPORTE HORIZONTAL ATE 20,00M EM CARRINHOS,E VERTICAL ATE 10,00M COM TORRE E GUINCHO,COLOCACAO,ADENSAMENTO E ACABAMENTO,CONSIDERANDO UMA PRODUCAO APROXIMADA DE 7,00M3/H  </t>
  </si>
  <si>
    <t>CK0018</t>
  </si>
  <si>
    <t xml:space="preserve">11.002.0022-1      </t>
  </si>
  <si>
    <t xml:space="preserve">LANCAMENTO DE CONCRETO EM PECAS ARMADAS,INCLUSIVE TRANSPORTE HORIZONTAL ATE 20,00M EM CARRINHOS,E VERTICAL ATE 10,00M COM TORRE E GUINCHO,COLOCACAO,ADENSAMENTO E ACABAMENTO,CONSIDERANDO UMA PRODUCAO APROXIMADA DE 3,50M3/H  </t>
  </si>
  <si>
    <t>CK0019</t>
  </si>
  <si>
    <t xml:space="preserve">11.002.0023-1      </t>
  </si>
  <si>
    <t xml:space="preserve">LANCAMENTO DE CONCRETO EM PECAS ARMADAS,INCLUSIVE TRANSPORTE HORIZONTAL ATE 20,00M EM CARRINHOS,E VERTICAL ATE 10,00M COM TORRE E GUINCHO,COLOCACAO,ADENSAMENTO E ACABAMENTO,CONSIDERANDO UMA PRODUCAO APROXIMADA DE 2,00M3/H  </t>
  </si>
  <si>
    <t>CK0020</t>
  </si>
  <si>
    <t xml:space="preserve">11.002.0024-1      </t>
  </si>
  <si>
    <t xml:space="preserve">LANCAMENTO DE CONCRETO EM PECAS ARMADAS,EM CONDICOES ESPECIAIS,INCLUSIVE TRANSPORTE HORIZONTAL ATE 20,00M EM CARRINHOS,EVERTICAL ATE 10,00M COM TORRE E GUINCHO,COLOCACAO,ADENSAMENTO E ACABAMENTO,CONSIDERANDO UMA PRODUCAO APROXIMADA DE 1,50M3/H  </t>
  </si>
  <si>
    <t>CK0021</t>
  </si>
  <si>
    <t xml:space="preserve">11.002.0025-1      </t>
  </si>
  <si>
    <t xml:space="preserve">LANCAMENTO DE CONCRETO EM PECAS ARMADAS,EM CONDICOES ESPECIAIS,INCLUSIVE TRANSPORTE HORIZONTAL ATE 20,00M EM CARRINHOS,EVERTICAL ATE 10,00M COM TORRE E GUINCHO,COLOCACAO,ADENSAMENTO E ACABAMENTO,CONSIDERANDO UMA PRODUCAO APROXIMADA DE 1,00M3/H  </t>
  </si>
  <si>
    <t>CK0022</t>
  </si>
  <si>
    <t xml:space="preserve">11.002.0027-1      </t>
  </si>
  <si>
    <t xml:space="preserve">LANCAMENTO DE CONCRETO EM PECAS SEM ARMADURA,INCLUSIVE TRANSPORTE HORIZONTAL ATE 20,00M EM CARRINHOS,E VERTICAL ATE 10,00M COM TORRE E GUINCHO,COLOCACAO,ADENSAMENTO E ACABAMENTO,CONSIDERANDO UMA PRODUCAO APROXIMADA DE 7,00M3/H  </t>
  </si>
  <si>
    <t>CK0023</t>
  </si>
  <si>
    <t xml:space="preserve">11.002.0028-1      </t>
  </si>
  <si>
    <t xml:space="preserve">LANCAMENTO DE CONCRETO EM PECAS SEM ARMADURA,INCLUSIVE TRANSPORTE HORIZONTAL ATE 20,00M EM CARRINHOS,E VERTICAL ATE 10,00M COM TORRE E GUINCHO,COLOCACAO,ADENSAMENTO E ACABAMENTO,CONSIDERANDO UMA PRODUCAO APROXIMADA DE 3,50M3/H  </t>
  </si>
  <si>
    <t>CK0024</t>
  </si>
  <si>
    <t xml:space="preserve">11.002.0029-1      </t>
  </si>
  <si>
    <t xml:space="preserve">LANCAMENTO DE CONCRETO EM PECAS SEM ARMADURA,INCLUSIVE TRANSPORTE HORIZONTAL ATE 20,00M EM CARRINHOS,E VERTICAL ATE 10,00M COM TORRE E GUINCHO,COLOCACAO,ADENSAMENTO E ACABAMENTO,CONSIDERANDO UMA PRODUCAO APROXIMADA DE 2,00M3/H  </t>
  </si>
  <si>
    <t>CK0025</t>
  </si>
  <si>
    <t xml:space="preserve">11.002.0030-1      </t>
  </si>
  <si>
    <t xml:space="preserve">LANCAMENTO DE CONCRETO EM PECAS SEM ARMADURA,EM CONDICOES ESPECIAIS,INCLUSIVE TRANSPORTE HORIZONTAL ATE 20,00M EM CARRINHOS,E VERTICAL ATE 10,00M COM TORRE E GUINCHO,COLOCACAO,ADENSAMENTO E ACABAMENTO,CONSIDERANDO UMA PRODUCAO APROXIMADA DE1,50M3/H  </t>
  </si>
  <si>
    <t>CK0026</t>
  </si>
  <si>
    <t xml:space="preserve">11.002.0031-1      </t>
  </si>
  <si>
    <t xml:space="preserve">LANCAMENTO DE CONCRETO EM PECAS SEM ARMADURA,EM CONDICOES ESPECIAIS,INCLUSIVE TRANSPORTE HORIZONTAL ATE 20,00M EM CARRINHOS,E VERTICAL ATE 10,00M COM TORRE E GUINCHO,COLOCACAO,ADENSAMENTO E ACABAMENTO,CONSIDERANDO UMA PRODUCAO APROXIMADA DE1,00M3/H  </t>
  </si>
  <si>
    <t>CK0027</t>
  </si>
  <si>
    <t xml:space="preserve">11.002.0033-1      </t>
  </si>
  <si>
    <t xml:space="preserve">LANCAMENTO DE CONCRETO EM PECAS SEM ARMADURA,INCLUSIVE O TRANSPORTE HORIZONTAL ATE 20,00M EM CARRINHOS,COLOCACAO,ADENSAMENT O E ACABAMENTO,CONSIDERANDO UMA PRODUCAO APROXIMADA DE 7,00M3/H  </t>
  </si>
  <si>
    <t>CK0028</t>
  </si>
  <si>
    <t xml:space="preserve">11.002.0034-1      </t>
  </si>
  <si>
    <t xml:space="preserve">LANCAMENTO DE CONCRETO EM PECAS SEM ARMADURA,INCLUSIVE O TRANSPORTE HORIZONTAL ATE 20,00M EM CARRINHOS,COLOCACAO,ADENSAMENT O E ACABAMENTO,CONSIDERANDO UMA PRODUCAO APROXIMADA DE 3,50M3/H  </t>
  </si>
  <si>
    <t>CK0029</t>
  </si>
  <si>
    <t xml:space="preserve">11.002.0035-1      </t>
  </si>
  <si>
    <t xml:space="preserve">LANCAMENTO DE CONCRETO EM PECAS SEM ARMADURA,INCLUSIVE O TRANSPORTE HORIZONTAL ATE 20,00M EM CARRINHOS,COLOCACAO,ADENSAMENT O E ACABAMENTO,CONSIDERANDO UMA PRODUCAO APROXIMADA DE 2,00M3/H  </t>
  </si>
  <si>
    <t>CK0030</t>
  </si>
  <si>
    <t xml:space="preserve">11.002.0036-1      </t>
  </si>
  <si>
    <t xml:space="preserve">LANCAMENTO DE CONCRETO EM PECAS SEM ARMADURA,EM CONDICOES ESPECIAIS,INCLUSIVE O TRANSPORTE HORIZONTAL ATE 20,00M EM CARRINHOS,COLOCACAO,ADENSAMENT O E ACABAMENTO,CONSIDERANDO UMA PRODUCAO APROXIMADA DE 1,50M3/H  </t>
  </si>
  <si>
    <t>CK0031</t>
  </si>
  <si>
    <t xml:space="preserve">11.002.0037-1      </t>
  </si>
  <si>
    <t xml:space="preserve">LANCAMENTO DE CONCRETO EM PECAS SEM ARMADURA,EM CONDICOES ESPECIAIS,INCLUSIVE O TRANSPORTE HORIZONTAL ATE 20,00M EM CARRINHOS,COLOCACAO,ADENSAMENT O E ACABAMENTO,CONSIDERANDO UMA PRODUCAO APROXIMADA DE 1,00M3/H  </t>
  </si>
  <si>
    <t>CK0032</t>
  </si>
  <si>
    <t xml:space="preserve">11.002.0039-1      </t>
  </si>
  <si>
    <t xml:space="preserve">ADICIONAL PARA ITENS 11.002.0021 A 11.002.0037,CORRESPONDENTE A ACRESCIMOS NA DISTANCIA HORIZONTAL  </t>
  </si>
  <si>
    <t xml:space="preserve">M3XD  </t>
  </si>
  <si>
    <t>CK0033</t>
  </si>
  <si>
    <t xml:space="preserve">11.002.0040-1      </t>
  </si>
  <si>
    <t xml:space="preserve">ADICIONAL PARA ITENS 11.002.0021 A 11.002.0031,CORRESPONDENTE A ACRESCIMOS NA DISTANCIA VERTICAL  </t>
  </si>
  <si>
    <t>CK0034</t>
  </si>
  <si>
    <t xml:space="preserve">11.002.0041-0      </t>
  </si>
  <si>
    <t xml:space="preserve">LANCAMENTO DE CONCRETO EM PECAS ARMADAS,INCLUSIVE O TRANSPORTE HORIZONTAL ATE 20,00M EM CARRINHOS,COLOCACAO,ADENSAMENT OE ACABAMENTO,CONSIDERANDO UMA PRODUCAO APROXIMADA DE 7,00M3/H  </t>
  </si>
  <si>
    <t>CK0035</t>
  </si>
  <si>
    <t xml:space="preserve">11.002.0042-0      </t>
  </si>
  <si>
    <t xml:space="preserve">LANCAMENTO DE CONCRETO EM PECAS ARMADAS,INCLUSIVE O TRANSPORTE HORIZONTAL ATE 20,00M EM CARRINHOS,COLOCACAO,ADENSAMENT OE ACABAMENTO,CONSIDERANDO UMA PRODUCAO APROXIMADA DE 3,50M3/H  </t>
  </si>
  <si>
    <t>CK0036</t>
  </si>
  <si>
    <t xml:space="preserve">11.002.0043-1      </t>
  </si>
  <si>
    <t xml:space="preserve">LANCAMENTO DE CONCRETO EM PECAS ARMADAS,INCLUSIVE O TRANSPORTE HORIZONTAL ATE 20,00M EM CARRINHOS,COLOCACAO,ADENSAMENT OE ACABAMENTO,CONSIDERANDO UMA PRODUCAO APROXIMADA DE 2,00M3/H  </t>
  </si>
  <si>
    <t>CK0037</t>
  </si>
  <si>
    <t xml:space="preserve">11.002.0044-0      </t>
  </si>
  <si>
    <t xml:space="preserve">LANCAMENTO DE CONCRETO EM PECAS ARMADAS,EM CONDICOES ESPECIAIS,INCLUSIVE O TRANSPORTE HORIZONTAL ATE 20,00M EM CARRINHOS,COLOCACAO,ADENSAMENT O E ACABAMENTO,CONSIDERANDO UMA PRODUCAO APROXIMADA DE 1,50M3/H  </t>
  </si>
  <si>
    <t>CK0038</t>
  </si>
  <si>
    <t xml:space="preserve">11.002.0045-0      </t>
  </si>
  <si>
    <t xml:space="preserve">LANCAMENTO DE CONCRETO EM PECAS ARMADAS,EM CONDICOES ESPECIAIS,INCLUSIVE O TRANSPORTE HORIZONTAL ATE 20,00M EM CARRINHOS,COLOCACAO,ADENSAMENT O E ACABAMENTO,CONSIDERANDO UMA PRODUCAO APROXIMADA DE 1,00M3/H  </t>
  </si>
  <si>
    <t>CK0039</t>
  </si>
  <si>
    <t xml:space="preserve">11.002.0060-0      </t>
  </si>
  <si>
    <t xml:space="preserve">LANCAMENTO DE CONCRETO EM PECAS ARMADAS,INCLUSIVE TRANSPORTE HORIZONTAL E VERTICAL,COM AUXILIO DE GUINDASTE E CACAMBAS DE 1,00 A 1,50M3,CURA,COLOCACAO,ADENSAME NTO E ACABAMENTO  </t>
  </si>
  <si>
    <t>CK0040</t>
  </si>
  <si>
    <t xml:space="preserve">11.003.0001-1      </t>
  </si>
  <si>
    <t xml:space="preserve">CONCRETO DOSADO RACIONALMENTE PARA UMA RESISTENCIA CARACTERISTICA A COMPRESSAO DE 10MPA,INCLUSIVE MATERIAIS,TRANSPORTE,PREPARO COM BETONEIRA,LANCAMENTO E ADENSAMENTO  </t>
  </si>
  <si>
    <t>CK0041</t>
  </si>
  <si>
    <t xml:space="preserve">11.003.0002-0      </t>
  </si>
  <si>
    <t xml:space="preserve">CONCRETO DOSADO RACIONALMENTE PARA UMA RESISTENCIA CARACTERISTICA A COMPRESSAO DE 15MPA,INCLUSIVE MATERIAIS,TRANSPORTE,PREPARO COM BETONEIRA,LANCAMENTO E ADENSAMENTO  </t>
  </si>
  <si>
    <t>CK0042</t>
  </si>
  <si>
    <t xml:space="preserve">11.003.0003-1      </t>
  </si>
  <si>
    <t xml:space="preserve">CONCRETO DOSADO RACIONALMENTE PARA UMA RESISTENCIA CARACTERISTICA A COMPRESSAO DE 20MPA,INCLUSIVE MATERIAIS,TRANSPORTE,PREPARO COM BETONEIRA,LANCAMENTO E ADENSAMENTO  </t>
  </si>
  <si>
    <t>CK0043</t>
  </si>
  <si>
    <t xml:space="preserve">11.003.0005-1      </t>
  </si>
  <si>
    <t xml:space="preserve">CONCRETO DOSADO RACIONALMENTE PARA UMA RESISTENCIA CARACTERISTICA A COMPRESSAO DE 25MPA,INCLUSIVE MATERIAIS,TRANSPORTE,PREPARO COM BETONEIRA,LANCAMENTO E ADENSAMENTO  </t>
  </si>
  <si>
    <t>CK0044</t>
  </si>
  <si>
    <t xml:space="preserve">11.003.0010-0      </t>
  </si>
  <si>
    <t xml:space="preserve">CONCRETO DOSADO RACIONALMENTE PARA UMA RESISTENCIA CARACTERISTICA A COMPRESSAO DE 15MPA,INCLUSIVE IMPERMEABILIZANTE DE PEGA NORMAL,ADICIONADO A AGUA DE AMASSAMENTO  </t>
  </si>
  <si>
    <t>CK0045</t>
  </si>
  <si>
    <t xml:space="preserve">11.003.0014-1      </t>
  </si>
  <si>
    <t xml:space="preserve">CONCRETO CICLOPICO CONFECCIONADO COM CONCRETO DOSADO PARA UMA RESISTENCIA CARACTERISTICA A COMPRESSAO DE 10MPA,TENDO 30%DO VOLUME REAL OCUPADO POR PEDRA-DE-MAO,INCLUSIVE MATERIAIS,TRANSPORTE,PREPARO,L ANCAMENTO E ADENSAMENTO  </t>
  </si>
  <si>
    <t>CK0046</t>
  </si>
  <si>
    <t xml:space="preserve">11.004.0001-1      </t>
  </si>
  <si>
    <t xml:space="preserve">FORMAS ESPECIAIS DE MADEIRA PARA PECAS DE CONCRETO PRE-MOLDADO,SERVINDO 20 VEZES,TABUAS DE MADEIRA DE 3ª,COM 4CM DE ESPESSURA,MOLDAGEM E DESMOLDAGEM  </t>
  </si>
  <si>
    <t>CK0047</t>
  </si>
  <si>
    <t xml:space="preserve">11.004.0002-0      </t>
  </si>
  <si>
    <t xml:space="preserve">FORMAS ESPECIAIS DE MADEIRA PARA ABOBADA DE TUNEL,EM MADEIRA DE 3ª,CONSIDERANDO O APROVEITAMENTO DA MADEIRA DE 3 VEZES,INCLUSIVE FORNECIMENTO DOS MATERIAIS E DESMOLDAGEM  </t>
  </si>
  <si>
    <t>CK0048</t>
  </si>
  <si>
    <t xml:space="preserve">11.004.0003-0      </t>
  </si>
  <si>
    <t xml:space="preserve">FORMAS ESPECIAIS DE MADEIRA PARA ABOBODA DE TUNEL,EM MADEIRA DE 3ª,CONSIDERANDO O APROVEITAMENTO DA MADEIRA APENAS 1 VEZ,INCLUSIVE FORNECIMENTO DOS MATERIAIS E DESMOLDAGEM  </t>
  </si>
  <si>
    <t>CK0049</t>
  </si>
  <si>
    <t xml:space="preserve">11.004.0020-1      </t>
  </si>
  <si>
    <t xml:space="preserve">FORMAS DE MADEIRA DE 3ª PARA MOLDAGEM DE PECAS DE CONCRETO ARMADO COM PARAMENTOS PLANOS,EM LAJES,VIGAS,PAREDES,ETC,SERVIN DO A MADEIRA 3 VEZES,INCLUSIVE DESMOLDAGEM,EXCLUSIVE ESCORAMENTO.  </t>
  </si>
  <si>
    <t>CK0050</t>
  </si>
  <si>
    <t xml:space="preserve">11.004.0021-1      </t>
  </si>
  <si>
    <t xml:space="preserve">FORMAS DE MADEIRA DE 3ª PARA MOLDAGEM DE PECAS DE CONCRETO ARMADO COM PARAMENTOS PLANOS,EM LAJES,VIGAS,PAREDES,ETC,SERVIN DO A MADEIRA 2 VEZES,INCLUSIVE DESMOLDAGEM,EXCLUSIVE ESCORAMENTO  </t>
  </si>
  <si>
    <t>CK0051</t>
  </si>
  <si>
    <t xml:space="preserve">11.004.0022-1      </t>
  </si>
  <si>
    <t xml:space="preserve">FORMAS DE MADEIRA DE 3ª PARA MOLDAGEM DE PECAS DE CONCRETO ARMADO COM PARAMENTOS PLANOS,EM LAJES,VIGAS,PAREDES,ETC,SERVIN DO A MADEIRA 1,4 VEZES,INCLUSIVE DESMOLDAGEM,EXCLUSIVE ESCORAMENTO  </t>
  </si>
  <si>
    <t>CK0052</t>
  </si>
  <si>
    <t xml:space="preserve">11.004.0023-1      </t>
  </si>
  <si>
    <t xml:space="preserve">FORMAS DE MADEIRA DE 3ª PARA MOLDAGEM DE PECAS DE CONCRETO ARMADO COM PARAMENTOS PLANOS,EM LAJES,VIGAS,PAREDES,ETC,SERVIN DO A MADEIRA 1 VEZ,INCLUSIVE DESMOLDAGEM,EXCLUSIVE ESCORAMENTO  </t>
  </si>
  <si>
    <t>CK0053</t>
  </si>
  <si>
    <t xml:space="preserve">11.004.0024-1      </t>
  </si>
  <si>
    <t xml:space="preserve">FORMAS DE MADEIRA DE 3ª,PARA MOLDAGEM DE PECAS DE CONCRETO PARAMENTOS CURVOS,SERVINDO A MADEIRA 1,4 VEZES,INCLUSIVE DESMOLDAGEM,EXCLUSIVE ESCORAMENTO  </t>
  </si>
  <si>
    <t>CK0054</t>
  </si>
  <si>
    <t xml:space="preserve">11.004.0025-1      </t>
  </si>
  <si>
    <t xml:space="preserve">FORMAS DE MADEIRA DE 3ª,PARA MOLDAGEM DE PECAS DE CONCRETO ARMADO COM PARAMENTOS CURVOS,SERVINDO A MADEIRA 2 VEZES,INCLUSIVE DESMOLDAGEM,EXCLUSIVE ESCORAMENTO  </t>
  </si>
  <si>
    <t>CK0055</t>
  </si>
  <si>
    <t xml:space="preserve">11.004.0026-0      </t>
  </si>
  <si>
    <t xml:space="preserve">FORMAS DE MADEIRA DE 3ª,PARA GALERIAS RETANGULARES DE CONCRETO ARMADO,SERVINDO A MADEIRA 3 VEZES,INCLUSIVE ESCORAMENTO,FORNECIMENTO DOS MATERIAIS E DESMOLDAGEM  </t>
  </si>
  <si>
    <t>CK0056</t>
  </si>
  <si>
    <t xml:space="preserve">11.004.0027-0      </t>
  </si>
  <si>
    <t xml:space="preserve">FORMAS DE MADEIRA DE 3ª,COM APROVEITAMENTO DA MADEIRA APENAS 1 VEZ,PARA VIADUTO DE CONCRETO,COM ESCORAMENTO METALICO,EXCLUSIVE ALUGUEL DESTE,INCLUSIVE FORNECIMENTO DE MATERIAIS E DESMOLDAGEM  </t>
  </si>
  <si>
    <t>CK0057</t>
  </si>
  <si>
    <t xml:space="preserve">11.004.0028-0      </t>
  </si>
  <si>
    <t xml:space="preserve">FORMAS DE MADEIRA DE 3ª,COM APROVEITAMENTO DA MADEIRA 2 VEZES,PARA VIADUTO DE CONCRETO,COM ESCORAMENTO METALICO,EXCLUSIVE ALUGUEL DESTE,INCLUSIVE FORNECIMENTO DE MATERIAIS E DESMOLDAGEM  </t>
  </si>
  <si>
    <t>CK0058</t>
  </si>
  <si>
    <t xml:space="preserve">11.004.0029-0      </t>
  </si>
  <si>
    <t xml:space="preserve">FORMAS DE MADEIRA DE 3ª,COM APROVEITAMENTO DA MADEIRA POR 4 VEZES,PARA A MOLDAGEM DE CINTA SOBRE BALDRAME,INCLUSIVE FORNECIMENTO DE MATERIAIS E DESMOLDAGEM  </t>
  </si>
  <si>
    <t>CK0059</t>
  </si>
  <si>
    <t xml:space="preserve">11.004.0030-1      </t>
  </si>
  <si>
    <t xml:space="preserve">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  </t>
  </si>
  <si>
    <t>CK0060</t>
  </si>
  <si>
    <t xml:space="preserve">11.004.0035-1      </t>
  </si>
  <si>
    <t xml:space="preserve">ESCORAMENTO DE FORMAS ATE 3,30M DE PE DIREITO,COM MADEIRA DE 3ª,TABUAS EMPREGADAS 3 VEZES,PRUMOS 4 VEZES  </t>
  </si>
  <si>
    <t>CK0061</t>
  </si>
  <si>
    <t xml:space="preserve">11.004.0036-0      </t>
  </si>
  <si>
    <t xml:space="preserve">ESCORAMENTO DE FORMAS DE 3,30 ATE 3,50M DE PE DIREITO,COM MADEIRA DE 3ª,TABUAS EMPREGADAS 3 VEZES,PRUMOS 4 VEZES  </t>
  </si>
  <si>
    <t>CK0062</t>
  </si>
  <si>
    <t xml:space="preserve">11.004.0037-0      </t>
  </si>
  <si>
    <t xml:space="preserve">ESCORAMENTO DE FORMAS DE 3,50 ATE 4,00M DE PE DIREITO,COM MADEIRA DE 3ª,TABUAS EMPREGADAS 3 VEZES,PRUMOS 4 VEZES  </t>
  </si>
  <si>
    <t>CK0063</t>
  </si>
  <si>
    <t xml:space="preserve">11.004.0038-1      </t>
  </si>
  <si>
    <t xml:space="preserve">ESCORAMENTO DE FORMAS DE 4,00 ATE 5,00M DE PE DIREITO,COM MADEIRA DE 3ª,TABUAS EMPREGADAS 3 VEZES,PRUMOS 4 VEZES  </t>
  </si>
  <si>
    <t>CK0064</t>
  </si>
  <si>
    <t xml:space="preserve">11.004.0053-1      </t>
  </si>
  <si>
    <t xml:space="preserve">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  </t>
  </si>
  <si>
    <t>CK0065</t>
  </si>
  <si>
    <t xml:space="preserve">11.004.0055-0      </t>
  </si>
  <si>
    <t xml:space="preserve">ESCORAMENTO DE ROCHA,OU ENCHIMENTO POR CIMA DE CAMBOTAS METALICAS,COM MADEIRA DE REFLORESTAMENTO,MEDIDO PELO VOLUME DE MADEIRA EMPREGADA,CONSIDERANDO A SECAO MEDIA DAS TORAS E SEUCOMPRIMENTO  </t>
  </si>
  <si>
    <t>CK0066</t>
  </si>
  <si>
    <t xml:space="preserve">11.004.0060-0      </t>
  </si>
  <si>
    <t xml:space="preserve">ESCORAMENTO DE TUNEL ESCAVADO EM TERRA,COM MADEIRA DE REFLORESTAMENTO SERRADA,DE 2",POR CIMA DAS CAMBOTAS METALICAS,INCLUSIVE O FORNECIMENTO E COLOCACAO DA MADEIRA,SEM APROVEITAMENTO DESTA  </t>
  </si>
  <si>
    <t>CK0067</t>
  </si>
  <si>
    <t xml:space="preserve">11.004.0061-0      </t>
  </si>
  <si>
    <t xml:space="preserve">REFORCO LATERAL DE ESCORAMENTO DE FORMAS DE PILARES OU VIGAS,COM 30% DE APROVEITAMENTO DA MADEIRA,INCLUSIVE RETIRADA  </t>
  </si>
  <si>
    <t>CK0068</t>
  </si>
  <si>
    <t xml:space="preserve">11.004.0063-0      </t>
  </si>
  <si>
    <t xml:space="preserve">REFORCO LATERAL DE ESCORAMENTO DE FORMAS DE PILARES OU VIGAS,COM APROVEITAMENTO DE 2 VEZES DA MADEIRA,INCLUSIVE RETIRADA  </t>
  </si>
  <si>
    <t>CK0069</t>
  </si>
  <si>
    <t xml:space="preserve">11.004.0065-0      </t>
  </si>
  <si>
    <t xml:space="preserve">ESCORAMENTO DE FORMA DE PARAMENTOS VERTICAIS,PARA ALTURA ATE 1,50M,COM 30% DE APROVEITAMENTO DA MADEIRA,INCLUSIVE RETIRADA  </t>
  </si>
  <si>
    <t>CK0070</t>
  </si>
  <si>
    <t xml:space="preserve">11.004.0066-0      </t>
  </si>
  <si>
    <t xml:space="preserve">ESCORAMENTO DE FORMA DE PARAMETROS VERTICAIS,PARA ALTURA ATE 1,50M,COM APROVEITAMENTO DE 2 VEZES DA MADEIRA,INCLUSIVE RETIRADA  </t>
  </si>
  <si>
    <t>CK0071</t>
  </si>
  <si>
    <t xml:space="preserve">11.004.0069-1      </t>
  </si>
  <si>
    <t xml:space="preserve">ESCORAMENTO DE FORMAS DE PARAMENTOS VERTICAIS,PARA ALTURA DE 1,50 A 5,00M,COM 30% DE APROVEITAMENTO DA MADEIRA,INCLUSIVERETIRADA  </t>
  </si>
  <si>
    <t>CK0072</t>
  </si>
  <si>
    <t xml:space="preserve">11.004.0070-1      </t>
  </si>
  <si>
    <t xml:space="preserve">ESCORAMENTO DE FORMAS DE PARAMENTOS VERTICAIS,PARA ALTURA DE 1,50 A 5,00M,COM APROVEITAMENTO DE 2 VEZES DA MADEIRA,INCLUSIVE RETIRADA  </t>
  </si>
  <si>
    <t>CK0073</t>
  </si>
  <si>
    <t xml:space="preserve">11.004.0072-1      </t>
  </si>
  <si>
    <t xml:space="preserve">ESCORAMENTO DE FORMAS DE PARAMENTOS VERTICAIS,PARA ALTURA DE 5,00M A 8,00M,COM 30% DE APROVEITAMENTO DA MADEIRA,INCLUSIVE RETIRADA  </t>
  </si>
  <si>
    <t>CK0074</t>
  </si>
  <si>
    <t xml:space="preserve">11.004.0073-1      </t>
  </si>
  <si>
    <t xml:space="preserve">ESCORAMENTO DE FORMAS DE PARAMENTOS VERTICAIS,PARA ALTURA DE 5,00M A 8,00M,COM APROVEITAMENTO DE 2 VEZES DA MADEIRA,INCLUSIVE RETIRADA  </t>
  </si>
  <si>
    <t>CK0075</t>
  </si>
  <si>
    <t xml:space="preserve">11.004.0075-0      </t>
  </si>
  <si>
    <t xml:space="preserve">ESCORAMENTO DE FORMAS DE PARAMENTOS VERTICAIS,PARA ALTURA DE 8,00M A 12,00M,COM 30% DE APROVEITAMENTO DA MADEIRA,INCLUSIVE RETIRADA  </t>
  </si>
  <si>
    <t>CK0076</t>
  </si>
  <si>
    <t xml:space="preserve">11.004.0076-1      </t>
  </si>
  <si>
    <t xml:space="preserve">ESCORAMENTO DE FORMAS DE PARAMENTOS VERTICAIS,PARA ALTURA DE 8,00 A 12,00M,COM APROVEITAMENTO DE 2 VEZES DA MADEIRA,INCLUSIVE RETIRADA  </t>
  </si>
  <si>
    <t>CK0077</t>
  </si>
  <si>
    <t xml:space="preserve">11.004.0080-0      </t>
  </si>
  <si>
    <t xml:space="preserve">JUNTA DE MADEIRA PARA PONTES,UTILIZANDO SARRAFOS DE 1X7CM  </t>
  </si>
  <si>
    <t>CK0078</t>
  </si>
  <si>
    <t xml:space="preserve">11.005.0001-1      </t>
  </si>
  <si>
    <t xml:space="preserve">FORMAS DE CHAPAS DE MADEIRA COMPENSADA,EMPREGANDO-SE AS DE 14MM,RESINADAS,E TAMBEM AS DE 20MM DE ESPESSURA,PLASTIFICADAS,SERVIN DO 4 VEZES,E A MADEIRA AUXILIAR SERVINDO 3 VEZES,INCLUSIVE FORNECIMENTO E DESMOLDAGEM,EXCLUSIVE ESCORAMENTO  </t>
  </si>
  <si>
    <t>CK0079</t>
  </si>
  <si>
    <t xml:space="preserve">11.005.0002-1      </t>
  </si>
  <si>
    <t xml:space="preserve">FORMAS DE CHAPAS DE MADEIRA COMPENSADA,EMPREGANDO-SE AS DE 14MM,RESINADAS E TAMBEM AS DE 20MM DE ESPESSURA,PLASTIFICADAS,SERVIN DO 1 VEZ,INCLUSIVE FORNECIMENTO E DESMOLDAGEM,EXCLUSIVE ESCORAMENTO  </t>
  </si>
  <si>
    <t>CK0080</t>
  </si>
  <si>
    <t xml:space="preserve">11.005.0005-1      </t>
  </si>
  <si>
    <t xml:space="preserve">FORMAS DE CHAPAS DE MADEIRA COMPENSADA,DE 20MM DE ESPESSURA,PLASTIFICADAS,SERVIN DO 1 VEZ PARA VIADUTOS,INCLUINDO PECAS DE TRANSFERENCIA PARA ESCORAMENTO METALICO,EXCLUSIVE ESTE,INCLUSIVE FORNECIMENTO DE MATERIAIS E DESMOLDAGEM  </t>
  </si>
  <si>
    <t>CK0081</t>
  </si>
  <si>
    <t xml:space="preserve">11.005.0006-1      </t>
  </si>
  <si>
    <t xml:space="preserve">FORMAS DE CHAPAS DE MADEIRA COMPENSADA,DE 20MM DE ESPESSURA,PLASTIFICADAS,SERVIN DO A MADEIRA 2 VEZES PARA VIADUTOS,INCLUINDO PECAS DE TRANSFERENCIA PARA ESCORAMENTO METALICO,EXCLUSIVE ESTE,INCLUSIVE FORNECIMENTO DE MATERIAIS E DESMOLDAGEM  </t>
  </si>
  <si>
    <t>CK0082</t>
  </si>
  <si>
    <t xml:space="preserve">11.005.0010-0      </t>
  </si>
  <si>
    <t xml:space="preserve">FORMAS DE CHAPAS DE MADEIRA COMPENSADA,DE 14MM DE ESPESSURA,RESINADAS,PARA LAJES,SERVINDO 5 VEZES,E MADEIRA AUXILIAR SERVINDO 5 VEZES,INCLUSIVE FORNECIMENTO E DESMOLDAGEM,EXCLUSIVEESCORAMEN TO  </t>
  </si>
  <si>
    <t>CK0083</t>
  </si>
  <si>
    <t xml:space="preserve">11.005.0012-0      </t>
  </si>
  <si>
    <t xml:space="preserve">FORMAS DE CHAPAS DE MADEIRA COMPENSADA,DE 14MM DE ESPESSURA,RESINADAS,PARA LAJES,SERVINDO 2 VEZES,E MADEIRA AUXILIAR SERVINDO 2 VEZES,INCLUSIVE FORNECIMENTO E DESMOLDAGEM,EXCLUSIVEESCORAMEN TO  </t>
  </si>
  <si>
    <t>CK0084</t>
  </si>
  <si>
    <t xml:space="preserve">11.005.0015-0      </t>
  </si>
  <si>
    <t xml:space="preserve">FORMAS DE CHAPAS DE MADEIRA COMPENSADA,DE 20MM DE ESPESSURA,PLASTIFICADAS,SERVIN DO 2 VEZES,E MADEIRA AUXILIAR SERVINDO 3VEZES,INCLUSIVE FORNECIMENTO E DESMOLDAGEM,EXCLUSIVE ESCORAMENTO  </t>
  </si>
  <si>
    <t>CK0085</t>
  </si>
  <si>
    <t xml:space="preserve">11.005.0020-0      </t>
  </si>
  <si>
    <t xml:space="preserve">FORMAS DE CHAPAS DE MADEIRA COMPENSADA,DE 10MM DE ESPESSURA,TIPO CAIXA PERDIDA,COM 50CM DE LARGURA E 46CM DE ALTURA.FORNECIMENTO E COLOCACAO  </t>
  </si>
  <si>
    <t>CK0086</t>
  </si>
  <si>
    <t xml:space="preserve">11.005.0050-0      </t>
  </si>
  <si>
    <t xml:space="preserve">FORMAS DE CHAPAS DE MADEIRA COMPENSADA,DE 20MM,RESINADAS,E MADEIRA AUXILIAR,USO 1 VEZ,PARA ESTRUTURA DE PONTES E VIADUTOS,INCLUSIVE FORNECIMENTO DE TODOS OS MATERIAIS,EQUIPAMENTOSAUXILIAR ES(GUINDASTE E GUINDAUTO)E DESMOLDAGEM,EXCLUSIVE ESCORAMENTO  </t>
  </si>
  <si>
    <t>CK0087</t>
  </si>
  <si>
    <t xml:space="preserve">11.005.0055-0      </t>
  </si>
  <si>
    <t xml:space="preserve">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  </t>
  </si>
  <si>
    <t>CK0088</t>
  </si>
  <si>
    <t xml:space="preserve">11.008.0001-1      </t>
  </si>
  <si>
    <t xml:space="preserve">BARRA DE ACO CA-25,REDONDA,SEM SALIENCIA OU MOSSA,COEFICIENTE DE CONFORMACAO SUPERFICIAL MINIMO(ADERENCIA)IGUAL A 1,DIAMETRO IGUAL A 6,3MM,DESTINADA A ARMADURA DE PECAS DE CONCRETOARMADO,COMPREENDENDO 10% DE PERDAS DE PONTAS E ARAME 18.FORNECIMENTO  </t>
  </si>
  <si>
    <t>CK0089</t>
  </si>
  <si>
    <t xml:space="preserve">11.008.0003-0      </t>
  </si>
  <si>
    <t xml:space="preserve">BARRA DE ACO CA-25,REDONDA,SEM SALIENCIA OU MOSSA,COEFICIENTE DE CONFORMACAO SUPERFICIAL MINIMO(ADERENCIA)IGUAL A 1,DIAMETRO IGUAL A 8MM,DESTINADA A ARMADURA DE PECAS DE CONCRETO ARMADO,COMPREENDENDO 10% DE PERDAS DE PONTAS E ARAME 18.FORNECIMENTO  </t>
  </si>
  <si>
    <t>CK0090</t>
  </si>
  <si>
    <t xml:space="preserve">11.008.0004-1      </t>
  </si>
  <si>
    <t xml:space="preserve">BARRA DE ACO CA-25,REDONDA,SEM SALIENCIA OU MOSSA,COEFICIENTE DE CONFORMACAO SUPERFICIAL MINIMO (ADERENCIA) IGUAL A 1,DIAMETRO MAIOR OU IGUAL A 10MM,DESTINADA A ARMADURA DE PECAS DE CONCRETO ARMADO,COMPREENDENDO 10% DE PERDAS DE PONTAS E ARAME 18.FORNECIMENTO  </t>
  </si>
  <si>
    <t>CK0091</t>
  </si>
  <si>
    <t xml:space="preserve">11.009.0011-0      </t>
  </si>
  <si>
    <t xml:space="preserve">FIO DE ACO CA-60,REDONDO,COM SALIENCIA OU MOSSA,COEFICIENTE DE CONFORMACAO SUPERFICIAL MINIMO(ADERENCIA)IGUAL A 1,5,DIAMETRO ENTRE 4,2 A 5MM,DESTINADO A ARMADURA DE PECAS DE CONCRETO ARMADO,COMPREENDENDO 10% DE PERDAS DE PONTAS E ARAME 18.FORNECIMENTO  </t>
  </si>
  <si>
    <t>CK0092</t>
  </si>
  <si>
    <t xml:space="preserve">11.009.0013-0      </t>
  </si>
  <si>
    <t xml:space="preserve">BARRA DE ACO CA-50,COM SALIENCIA OU MOSSA,COEFICIENTE DE CONFORMACAO SUPERFICIAL MINIMO (ADERENCIA) IGUAL A 1,5,DIAMETRODE 6,3MM,DESTINADA A ARMADURA DE CONCRETO ARMADO,10% DE PERDAS DE PONTAS E ARAME 18.FORNECIMENTO  </t>
  </si>
  <si>
    <t>CK0093</t>
  </si>
  <si>
    <t xml:space="preserve">11.009.0014-1      </t>
  </si>
  <si>
    <t xml:space="preserve">BARRA DE ACO CA-50,COM SALIENCIA OU MOSSA,COEFICIENTE DE CONFORMACAO SUPERFICIAL MINIMO (ADERENCIA) IGUAL A 1,5,DIAMETRODE 8 A 12,5MM,DESTINADA A ARMADURA DE CONCRETO ARMADO,10%DE PERDAS DE PONTAS E ARAME 18.FORNECIMENTO  </t>
  </si>
  <si>
    <t>CK0094</t>
  </si>
  <si>
    <t xml:space="preserve">11.009.0015-1      </t>
  </si>
  <si>
    <t xml:space="preserve">BARRA DE ACO CA-50,COM SALIENCIA OU MOSSA,COEFICIENTE DE CONFORMACAO SUPERFICIAL MINIMO (ADERENCIA) IGUAL A 1,5,DIAMETROACIMA DE 12,5MM,DESTINADA A ARMADURA DE CONCRETO ARMADO,10%DE PERDAS DE PONTAS E ARAME 18.FORNECIMENTO  </t>
  </si>
  <si>
    <t>CK0095</t>
  </si>
  <si>
    <t xml:space="preserve">11.010.0008-0      </t>
  </si>
  <si>
    <t xml:space="preserve">CABO DE ACO DE 1 CORDOALHA DE 12,7MM,EXCLUSIVE BAINHA E PERDAS DE PONTAS,COMPREENDENDO APENAS O FORNECIMENTO MEDIDO PELOPESO DO CABO GEOMETRICAMENTE NECESSARIO  </t>
  </si>
  <si>
    <t>CK0107</t>
  </si>
  <si>
    <t xml:space="preserve">11.010.0028-0      </t>
  </si>
  <si>
    <t xml:space="preserve">CABO DE ACO PARA 2 CORDOALHAS DE 12,7MM,INCLUSIVE BAINHA DE ACO GALVANIZADO,COMPREENDENDO APENAS O FORNECIMENTO MEDIDO PELO PESO DO CABO GEOMETRICAMENTE NECESSARIO  </t>
  </si>
  <si>
    <t>CK0108</t>
  </si>
  <si>
    <t xml:space="preserve">11.010.0029-0      </t>
  </si>
  <si>
    <t xml:space="preserve">CABO DE ACO PARA 3 CORDOALHAS DE 12,7MM,INCLUSIVE BAINHA DE ACO GALVANIZADO,COMPREENDENDO APENAS O FORNECIMENTO MEDIDO PELO PESO DO CABO GEOMETRICAMENTE NECESSARIO  </t>
  </si>
  <si>
    <t>CK0109</t>
  </si>
  <si>
    <t xml:space="preserve">11.010.0030-0      </t>
  </si>
  <si>
    <t xml:space="preserve">CABO DE ACO PARA 4 CORDOALHAS DE 12,7MM,INCLUSIVE BAINHA DE ACO GALVANIZADO,COMPREENDENDO APENAS O FORNECIMENTO MEDIDO PELO PESO DO CABO GEOMETRICAMENTE NECESSARIO  </t>
  </si>
  <si>
    <t>CK0110</t>
  </si>
  <si>
    <t xml:space="preserve">11.010.0031-0      </t>
  </si>
  <si>
    <t xml:space="preserve">CABO DE ACO PARA 5 CORDOALHAS DE 12,7MM,INCLUSIVE BAINHA DE ACO GALVANIZADO,COMPREENDENDO APENAS O FORNECIMENTO MEDIDO PELO PESO DO CABO GEOMETRICAMENTE NECESSARIO  </t>
  </si>
  <si>
    <t>CK0111</t>
  </si>
  <si>
    <t xml:space="preserve">11.010.0032-0      </t>
  </si>
  <si>
    <t xml:space="preserve">CABO DE ACO PARA 6 CORDOALHAS DE 12,7MM,INCLUSIVE BAINHA DE ACO GALVANIZADO,COMPREENDENDO APENAS O FORNECIMENTO MEDIDO PELO PESO DO CABO GEOMETRICAMENTE NECESSARIO  </t>
  </si>
  <si>
    <t>CK0112</t>
  </si>
  <si>
    <t xml:space="preserve">11.010.0033-0      </t>
  </si>
  <si>
    <t xml:space="preserve">CABO DE ACO PARA 7 CORDOALHAS DE 12,7MM,INCLUSIVE BAINHA DE ACO GALVANIZADO,COMPREENDENDO APENAS O FORNECIMENTO MEDIDO PELO PESO DO CABO GEOMETRICAMENTE NECESSARIO  </t>
  </si>
  <si>
    <t>CK0113</t>
  </si>
  <si>
    <t xml:space="preserve">11.010.0034-0      </t>
  </si>
  <si>
    <t xml:space="preserve">CABO DE ACO PARA 12 CORDOALHAS DE 12,7MM,INCLUSIVE BAINHA DE ACO GALVANIZADO,COMPREENDENDO APENAS O FORNECIMENTO MEDIDOPELO PESO DO CABO GEOMETRICAMENTE NECESSARIO  </t>
  </si>
  <si>
    <t>CK0114</t>
  </si>
  <si>
    <t xml:space="preserve">11.010.0035-0      </t>
  </si>
  <si>
    <t xml:space="preserve">CABO DE ACO PARA 19 CORDOALHAS DE 12,7MM,INCLUSIVE BAINHA DE ACO GALVANIZADO,COMPREENDENDO APENAS O FORNECIMENTO MEDIDOPELO PESO DO CABO GEOMETRICAMENTE NECESSARIO  </t>
  </si>
  <si>
    <t>CK0115</t>
  </si>
  <si>
    <t xml:space="preserve">11.010.0036-0      </t>
  </si>
  <si>
    <t xml:space="preserve">CABO DE ACO PARA 22 CORDOALHAS DE 12,7MM,INCLUSIVE BAINHA DE ACO GALVANIZADO,COMPREENDENDO APENAS O FORNECIMENTO MEDIDOPELO PESO DO CABO GEOMETRICAMENTE NECESSARIO  </t>
  </si>
  <si>
    <t>CK0116</t>
  </si>
  <si>
    <t xml:space="preserve">11.010.0037-0      </t>
  </si>
  <si>
    <t xml:space="preserve">CABO DE ACO PARA 27 CORDOALHAS DE 12,7MM,INCLUSIVE BAINHA DE ACO GALVANIZADO,COMPREENDENDO APENAS O FORNECIMENTO MEDIDOPELO PESO DO CABO GEOMETRICAMENTE NECESSARIO  </t>
  </si>
  <si>
    <t>CK0117</t>
  </si>
  <si>
    <t xml:space="preserve">11.011.0010-0      </t>
  </si>
  <si>
    <t xml:space="preserve">PREPARO E COLOCACAO DE 1 CORDOALHA DE 12,7MM OU 15,2MM,NAS FORMAS,COMPREENDENDO CORTE,MONTAGEM,ENFIACAO NA BAINHA,BEM COMO FORNECIMENTO DE CIMENTO PARA INJECAO  </t>
  </si>
  <si>
    <t>CK0118</t>
  </si>
  <si>
    <t xml:space="preserve">11.011.0011-0      </t>
  </si>
  <si>
    <t xml:space="preserve">PREPARO E COLOCACAO DE 2 CORDOALHAS DE 12,7MM,NAS FORMAS,COMPREENDENDO CORTE,MONTAGEM,ENFIACAO NA BAINHA,BEM COMO FORNECIMENTO DE CIMENTO PARA INJECAO  </t>
  </si>
  <si>
    <t>CK0119</t>
  </si>
  <si>
    <t xml:space="preserve">11.011.0012-0      </t>
  </si>
  <si>
    <t xml:space="preserve">PREPARO E COLOCACAO DE 3 CORDOALHAS DE 12,7MM,NAS FORMAS,COMPREENDENDO CORTE,MONTAGEM,ENFIACAO NA BAINHA,BEM COMO FORNECIMENTO DE CIMENTO PARA INJECAO  </t>
  </si>
  <si>
    <t>CK0120</t>
  </si>
  <si>
    <t xml:space="preserve">11.011.0013-0      </t>
  </si>
  <si>
    <t xml:space="preserve">PREPARO E COLOCACAO DE 4 CORDOALHAS DE 12,7MM,NAS FORMAS,COMPREENDENDO CORTE,MONTAGEM,ENFIACAO NA BAINHA,BEM COMO FORNECIMENTO DE CIMENTO PARA INJECAO  </t>
  </si>
  <si>
    <t>CK0121</t>
  </si>
  <si>
    <t xml:space="preserve">11.011.0014-0      </t>
  </si>
  <si>
    <t xml:space="preserve">PREPARO E COLOCACAO DE 5 CORDOALHAS DE 12,7MM,NAS FORMAS,COMPREENDENDO CORTE,MONTAGEM,ENFIACAO NA BAINHA,BEM COMO FORNECIMENTO DE CIMENTO PARA INJECAO  </t>
  </si>
  <si>
    <t>CK0122</t>
  </si>
  <si>
    <t xml:space="preserve">11.011.0015-0      </t>
  </si>
  <si>
    <t xml:space="preserve">PREPARO E COLOCACAO DE 6 CORDOALHAS DE 12,7MM,NAS FORMAS,COMPREENDENDO CORTE,MONTAGEM,ENFIACAO NA BAINHA,BEM COMO FORNECIMENTO DE CIMENTO PARA INJECAO  </t>
  </si>
  <si>
    <t>CK0123</t>
  </si>
  <si>
    <t xml:space="preserve">11.011.0016-0      </t>
  </si>
  <si>
    <t xml:space="preserve">PREPARO E COLOCACAO DE 7 CORDOALHAS DE 12,7MM,NAS FORMAS,COMPREENDENDO CORTE,MONTAGEM,ENFIACAO NA BAINHA,BEM COMO FORNECIMENTO DE CIMENTO PARA INJECAO  </t>
  </si>
  <si>
    <t>CK0124</t>
  </si>
  <si>
    <t xml:space="preserve">11.011.0017-1      </t>
  </si>
  <si>
    <t xml:space="preserve">PREPARO E COLOCACAO DE 12 CORDOALHAS DE 12,7MM,NAS FORMAS,COMPREENDENDO CORTE,MONTAGEM,ENFIACAO NA BAINHA,BEM COMO FORNECIMENTO DE CIMENTO PARA INJECAO  </t>
  </si>
  <si>
    <t>CK0125</t>
  </si>
  <si>
    <t xml:space="preserve">11.011.0018-0      </t>
  </si>
  <si>
    <t xml:space="preserve">PREPARO E COLOCACAO DE 19 CORDOALHAS DE 12,7MM,NAS FORMAS,COMPREENDENDO CORTE,MONTAGEM,ENFIACAO NA BAINHA,BEM COMO FORNECIMENTO DE CIMENTO PARA INJECAO  </t>
  </si>
  <si>
    <t>CK0126</t>
  </si>
  <si>
    <t xml:space="preserve">11.011.0019-0      </t>
  </si>
  <si>
    <t xml:space="preserve">PREPARO E COLOCACAO DE 22 CORDOALHAS DE 12,7MM,NAS FORMAS,COMPREENDENDO CORTE,MONTAGEM,ENFIACAO NA BAINHA,BEM COMO FORNECIMENTO DE CIMENTO PARA INJECAO  </t>
  </si>
  <si>
    <t>CK0127</t>
  </si>
  <si>
    <t xml:space="preserve">11.011.0020-0      </t>
  </si>
  <si>
    <t xml:space="preserve">PREPARO E COLOCACAO DE 27 CORDOALHAS DE 12,7MM,NAS FORMAS,COMPREENDENDO CORTE,MONTAGEM,ENFIACAO NA BAINHA,BEM COMO FORNECIMENTO DE CIMENTO PARA INJECAO  </t>
  </si>
  <si>
    <t>CK0128</t>
  </si>
  <si>
    <t xml:space="preserve">11.011.0021-0      </t>
  </si>
  <si>
    <t xml:space="preserve">PREPARO E COLOCACAO DE 31 CORDOALHAS DE 12,7MM,NAS FORMAS,COMPREENDENDO CORTE,MONTAGEM,ENFIACAO NA BAINHA,BEM COMO FORNECIMENTO DE CIMENTO PARA INJECAO  </t>
  </si>
  <si>
    <t>CK0129</t>
  </si>
  <si>
    <t xml:space="preserve">11.011.0022-0      </t>
  </si>
  <si>
    <t xml:space="preserve">PREPARO E COLOCACAO DE 37 CORDOALHAS DE 12,7MM,NAS FORMAS,COMPREENDENDO CORTE,MONTAGEM,ENFIACAO NA BAINHA,BEM COMO FORNECIMENTO DE CIMENTO PARA INJECAO  </t>
  </si>
  <si>
    <t>CK0130</t>
  </si>
  <si>
    <t xml:space="preserve">11.011.0023-1      </t>
  </si>
  <si>
    <t xml:space="preserve">CORTE,DOBRAGEM,MONTAGEM E COLOCACAO DE FERRAGENS NA FORMAS,ACO CA-25,EM BARRA REDONDA COM DIAMETRO IGUAL A 6,3MM  </t>
  </si>
  <si>
    <t>CK0131</t>
  </si>
  <si>
    <t xml:space="preserve">11.011.0024-1      </t>
  </si>
  <si>
    <t xml:space="preserve">CORTE,DOBRAGEM,MONTAGEM E COLOCACAO DE FERRAGENS NAS FORMAS,ACO CA-25,EM BARRA REDONDA COM DIAMETRO IGUAL A 8MM  </t>
  </si>
  <si>
    <t>CK0132</t>
  </si>
  <si>
    <t xml:space="preserve">11.011.0025-1      </t>
  </si>
  <si>
    <t xml:space="preserve">CORTE,DOBRAGEM,MONTAGEM E COLOCACAO DE FERRAGENS NAS FORMAS,ACO CA-25,EM BARRA REDONDA COM DIAMETRO MAIOR OU IGUAL A 10MM  </t>
  </si>
  <si>
    <t>CK0134</t>
  </si>
  <si>
    <t xml:space="preserve">11.011.0027-0      </t>
  </si>
  <si>
    <t xml:space="preserve">CORTE,DOBRAGEM,MONTAGEM E COLOCACAO DE FERRAGENS NAS FORMAS,ACO CA-60,EM FIO REDONDO,COM DIAMETRO DE 4,2 A 5MM  </t>
  </si>
  <si>
    <t>CK0135</t>
  </si>
  <si>
    <t xml:space="preserve">11.011.0029-0      </t>
  </si>
  <si>
    <t xml:space="preserve">CORTE,DOBRAGEM,MONTAGEM E COLOCACAO DE FERRAGENS NAS FORMAS,ACO CA-50,EM BARRAS REDONDAS,COM DIAMETRO IGUAL A 6,3MM  </t>
  </si>
  <si>
    <t>CK0136</t>
  </si>
  <si>
    <t xml:space="preserve">11.011.0030-1      </t>
  </si>
  <si>
    <t xml:space="preserve">CORTE,DOBRAGEM,MONTAGEM E COLOCACAO DE FERRAGENS NAS FORMAS,ACO CA-50,EM BARRAS REDONDAS,COM DIAMETRO DE 8 A 12,5MM  </t>
  </si>
  <si>
    <t>CK0137</t>
  </si>
  <si>
    <t xml:space="preserve">11.011.0031-1      </t>
  </si>
  <si>
    <t xml:space="preserve">CORTE,DOBRAGEM,MONTAGEM E COLOCACAO DE FERRAGENS NAS FORMAS,ACO CA-50,EM BARRAS REDONDAS,COM DIAMETRO ACIMA DE 12,5MM  </t>
  </si>
  <si>
    <t>CK0138</t>
  </si>
  <si>
    <t xml:space="preserve">11.011.0035-0      </t>
  </si>
  <si>
    <t xml:space="preserve">CORTE,DOBRAGEM,MONTAGEM E COLOCACAO DE FERRAGENS NAS FORMAS,INCLUSIVE TRANSPORTE HORIZONTAL E VERTICAL COM EQUIPAMENTOS(GUINDASTE E GUINDAUTO),PARA ESTRUTURAS DE PONTES E VIADUTOS,ACO CA-50,DIAMETRO ATE 6,3MM  </t>
  </si>
  <si>
    <t>CK0139</t>
  </si>
  <si>
    <t xml:space="preserve">11.011.0036-0      </t>
  </si>
  <si>
    <t xml:space="preserve">CORTE,DOBRAGEM,MONTAGEM E COLOCACAO DE FERRAGENS NAS FORMAS,INCLUSIVE TRANSPORTE HORIZONTAL E VERTICAL COM EQUIPAMENTOS(GUINDASTE E GUINDAUTO),PARA ESTRUTURAS DE PONTES E VIADUTOS,ACO CA-50,DIAMETRO DE 8 A 12,5MM  </t>
  </si>
  <si>
    <t>CK0140</t>
  </si>
  <si>
    <t xml:space="preserve">11.011.0037-0      </t>
  </si>
  <si>
    <t xml:space="preserve">CORTE,DOBRAGEM,MONTAGEM E COLOCACAO DE FERRAGENS NAS FORMAS,INCLUSIVE TRANSPORTE HORIZONTAL E VERTICAL COM EQUIPAMENTOS(GUINDASTE E GUINDAUTO),PARA ESTRUTURAS DE PONTES E VIADUTOS,ACO CA-50,DIAMETRO ACIMA DE 12,5MM  </t>
  </si>
  <si>
    <t>CK0141</t>
  </si>
  <si>
    <t xml:space="preserve">11.011.0040-0      </t>
  </si>
  <si>
    <t xml:space="preserve">CORTE,MONTAGEM E COLOCACAO DE TELAS DE ACO CA-60,CRUZADAS E SOLDADAS ENTRE SI,EM PECAS DE CONCRETO  </t>
  </si>
  <si>
    <t>CK0142</t>
  </si>
  <si>
    <t xml:space="preserve">11.012.0018-0      </t>
  </si>
  <si>
    <t xml:space="preserve">CONE DE ANCORAGEM DE CABO DE ACO DE 4 CORDOALHAS DE 12,7MM,COMPREENDENDO FORNECIMENTO DO CONE,DE LUVA CONE-BAINHA,DE 2,00M DE MOLA CENTRAL E BAINHA,BEM COMO AS OPERACOES DE PROTENSAO E INJECAO DE CIMENTO  </t>
  </si>
  <si>
    <t>CK0143</t>
  </si>
  <si>
    <t xml:space="preserve">11.012.0020-0      </t>
  </si>
  <si>
    <t xml:space="preserve">CONE DE ANCORAGEM DE CABO DE ACO DE 6 CORDOALHAS DE 12,7MM,COMPREENDENDO FORNECIMENTO DO CONE,DE LUVA CONE-BAINHA,DE 2,00M DE MOLA CENTRAL E BAINHA,BEM COMO AS OPERACOES DE PROTENSAO E INJECAO DE CIMENTO  </t>
  </si>
  <si>
    <t>CK0144</t>
  </si>
  <si>
    <t xml:space="preserve">11.012.0025-1      </t>
  </si>
  <si>
    <t xml:space="preserve">CONE DE ANCORAGEM DE CABO DE ACO DE 12 CORDOALHAS DE 12,7MM,COMPREENDENDO FORNECIMENTO DO CONE,DE LUVA CONE-BAINHA,DE 2,00M DE MOLA CENTRAL E BAINHA,BEM COMO AS OPERACOES DE PROTENSAO E INJECAO DE CIMENTO  </t>
  </si>
  <si>
    <t>CK0145</t>
  </si>
  <si>
    <t xml:space="preserve">11.012.0030-0      </t>
  </si>
  <si>
    <t xml:space="preserve">CONE DE ANCORAGEM DE CABO DE ACO DE 19 CORDOALHAS DE 12,7MM,COMPREENDENDO FORNECIMENTO DO CONE,DE LUVA CONE-BAINHA,DE 2,00M DE MOLA CENTRAL E BAINHA,BEM COMO AS OPERACOES DE PROTENSAO E INJECAO DE CIMENTO  </t>
  </si>
  <si>
    <t>CK0146</t>
  </si>
  <si>
    <t xml:space="preserve">11.012.0035-0      </t>
  </si>
  <si>
    <t xml:space="preserve">CONE DE ANCORAGEM DE CABO DE ACO DE 22 CORDOALHAS DE 12,7MM,COMPREENDENDO FORNECIMENTO DO CONE,DE LUVA CONE-BAINHA,DE 2,00M DE MOLA CENTRAL E BAINHA,BEM COMO AS OPERACOES DE PROTENSAO E INJECAO DE CIMENTO  </t>
  </si>
  <si>
    <t>CK0147</t>
  </si>
  <si>
    <t xml:space="preserve">11.012.0045-0      </t>
  </si>
  <si>
    <t xml:space="preserve">CONE DE ANCORAGEM DE CABO DE ACO DE 31 CORDOALHAS DE 12,7MM,COMPREENDENDO FORNECIMENTO DO CONE,DE LUVA CONE-BAINHA,DE 2,00M DE MOLA CENTRAL E BAINHA,BEM COMO AS OPERACOES DE PROTENSAO E INJECAO DE CIMENTO  </t>
  </si>
  <si>
    <t>CK0148</t>
  </si>
  <si>
    <t xml:space="preserve">11.012.0050-0      </t>
  </si>
  <si>
    <t xml:space="preserve">CONE DE ANCORAGEM DE CABO DE ACO DE 37 CORDOALHAS DE 12,7MM,COMPREENDENDO FORNECIMENTO DO CONE,DE LUVA CONE-BAINHA,DE 2,00M DE MOLA CENTRAL E BAINHA,BEM COMO AS OPERACOES DE PROTENSAO E INJECAO DE CIMENTO  </t>
  </si>
  <si>
    <t>CK0149</t>
  </si>
  <si>
    <t xml:space="preserve">11.013.0003-1      </t>
  </si>
  <si>
    <t xml:space="preserve">VERGAS DE CONCRETO ARMADO PARA ALVENARIA,COM APROVEITAMENTO DA MADEIRA POR 10 VEZES  </t>
  </si>
  <si>
    <t>CK0151</t>
  </si>
  <si>
    <t xml:space="preserve">11.013.0006-0      </t>
  </si>
  <si>
    <t xml:space="preserve">CHAPIM DE CONCRETO ARMADO,APARENTE,COM ACABAMENTO DESEMPENADO,MEDINDO (22X10)CM,CONFORME PROJETO TIPO Nº 6062/EMOP,FUNDIDO NO LOCAL  </t>
  </si>
  <si>
    <t>CK0152</t>
  </si>
  <si>
    <t xml:space="preserve">11.013.0009-0      </t>
  </si>
  <si>
    <t xml:space="preserve">CAMADA IMPERMEABILIZADORA EM CONCRETO ARMADO,ESPESSURA DE 5CM,ARMADURA CRUZADA COM BARRAS DE ACO CA-25 DE 3/16",ESPACADAS DE 30CM,JUNTAS DE SARRAFO DE MADEIRA ESPACADAS DE 3,00M,SENDO O CONCRETO DOSADO PARA UMA RESISTENCIA CARACTERISTICA ACOMPRESSAO DE 10MPA  </t>
  </si>
  <si>
    <t>CK0153</t>
  </si>
  <si>
    <t xml:space="preserve">11.013.0070-1      </t>
  </si>
  <si>
    <t xml:space="preserve">CONCRETO ARMADO,FCK=20MPA,INCLUINDO MATERIAIS PARA 1,00M3 DE CONCRETO(IMPORTADO DE USINA)ADENSADO E COLOCADO,14,00M2 DEAREA MOLDADA,FORMAS E ESCORAMENTO CONFORME ITENS 11.004.0022E 11.004.0035,60KG DE ACO CA-50,INCLUSIVE MAO-DE-OBRA PARACORTE,DOBRAGEM,MONTAGEM E COLOCACAO NAS FORMAS  </t>
  </si>
  <si>
    <t>CK0154</t>
  </si>
  <si>
    <t xml:space="preserve">11.013.0100-0      </t>
  </si>
  <si>
    <t xml:space="preserve">CONCRETO ARMADO,FCK=20MPA,INCLUINDO MATERIAIS PARA 1,00M3 DE CONCRETO(IMPORTADO DE USINA)ADENSADO E COLOCADO,12,00M2 DEAREA MOLDADA,FORMAS E ESCORAMENTO CONFORME ITENS 11.004.0022E 11.004.0035,80KG DE ACO CA-50,INCLUSIVE MAO-DE-OBRA PARACORTE,DOBRAGEM,MONTAGEM E COLOCACAO NAS FORMAS  </t>
  </si>
  <si>
    <t>CK0155</t>
  </si>
  <si>
    <t xml:space="preserve">11.013.0130-0      </t>
  </si>
  <si>
    <t xml:space="preserve">CONCRETO ARMADO,FCK=20MPA,INCLUINDO MATERIAIS PARA 1,00M3 DE CONCRETO(IMPORTADO DE USINA)ADENSADO E COLOCADO,12,00M2 DEAREA MOLDADA,FORMAS CONFORME O ITEM 11.004.0022,60KG DE ACOCA-50,INCLUSIVE MAO-DE-OBRA PARA CORTE,DOBRAGEM,MONTAGEM E COLOCACAO NAS FORMAS,EXCLUSIVE ESCORAMENTO  </t>
  </si>
  <si>
    <t>CK0156</t>
  </si>
  <si>
    <t xml:space="preserve">11.013.0014-0      </t>
  </si>
  <si>
    <t xml:space="preserve">CORTINA DE CONCRETO ARMADO,COM 18 A 20CM DE ESPESSURA,FCK=20MPA,INCLUINDO MATERIAIS PARA 1,00M3 DE CONCRETO (IMPORTADO DE USINA) ADENSADO E COLOCADO,10,00M2 DE FORMAS DE MADEIRA DE3ª,SERVINDO 1,4 VEZES,ESCORAMENTO E 80KG DE ACO CA-50  </t>
  </si>
  <si>
    <t>CK0163</t>
  </si>
  <si>
    <t xml:space="preserve">11.015.0001-0      </t>
  </si>
  <si>
    <t xml:space="preserve">ADITIVO PLASTIFICANTE E DENSIFICADOR,ADICIONADO AO CONCRETO NA PROPORCAO DE 500G POR SACO DE CIMENTO  </t>
  </si>
  <si>
    <t>CK0164</t>
  </si>
  <si>
    <t xml:space="preserve">11.015.0003-0      </t>
  </si>
  <si>
    <t xml:space="preserve">ADITIVO PLASTIFICANTE,RETARDADOR E DENSIFICADOR,LIQUIDO,ADICIONAD O AO CONCRETO NA PROPORCAO DE 500G POR SACO DE CIMENTO  </t>
  </si>
  <si>
    <t>CK0165</t>
  </si>
  <si>
    <t xml:space="preserve">11.015.0004-0      </t>
  </si>
  <si>
    <t xml:space="preserve">ADITIVO INCORPORADOR DE AR SIMPLES,ADICIONADO AO CONCRETO NA PROPORCAO DE 150G POR SACO DE CIMENTO  </t>
  </si>
  <si>
    <t>CK0166</t>
  </si>
  <si>
    <t xml:space="preserve">11.016.0001-0      </t>
  </si>
  <si>
    <t xml:space="preserve">ESTRUTURA METALICA PARA COBERTURA DE GALPAO EM ARCO OU EM DUAS OU MAIS AGUAS,COM TRELICAS,TERCAS,TIRANTES,ETC,S OBRE APOIOS DO MESMO MATERIAL(INCLUSIVE ESTES),PARA VAOS ATE 25,00M,CONSIDERANDO AS PERDAS E UMA DEMAO DE PINTURA ANTIOXIDO,EXCLUSIVE COBERTURA E ACESSORIOS.FORNECIMENTO E MONTAGEM  </t>
  </si>
  <si>
    <t>CK0167</t>
  </si>
  <si>
    <t xml:space="preserve">11.016.0002-1      </t>
  </si>
  <si>
    <t xml:space="preserve">ESTRUTURA METALICA PARA PASSARELAS E PEQUENOS VIADUTOS,EXCLUSIVE PREPARO(CORTE)DAS PECAS,CONFORME PROJETO DO DER-RJ,INCLUSIVE PINTURA.FORNECIMENTO E MONTAGEM  </t>
  </si>
  <si>
    <t>CK0168</t>
  </si>
  <si>
    <t xml:space="preserve">11.016.0003-0      </t>
  </si>
  <si>
    <t xml:space="preserve">ESTRUTURA METALICA PARA COBERTURA DE GALPAO EM ARCO OU EM DUAS OU MAIS AGUAS,COM TRELICAS,TERCAS,TIRANTES,ETC,S OBRE APOIOS(EXCLUSIVE ESTES)PARA CARGA DE COBERTURA DE FIBROCIMENTO OU METALICA,VAOS ATE 15M,CONSIDERANDO AS PERDAS E UMA DEMAO DE PINTURA ANTIOXIDO,EXCLUSIVE COBERTURA E ACESSORIOS.FORNECIMENTO E MONTAGEM  </t>
  </si>
  <si>
    <t>CK0169</t>
  </si>
  <si>
    <t xml:space="preserve">11.016.0004-0      </t>
  </si>
  <si>
    <t xml:space="preserve">ESTRUTURA METALICA PARA COBERTURA DE GALPAO EM ARCO OU EM DUAS OU MAIS AGUAS,COM TRELICAS,TERCAS,TIRANTES,ETC,S OBRE APOIOS(EXCLUSIVE ESTES)PARA CARGA DE COBERTURA DE FIBROCIMENTO OU METALICA,VAOS DE 15,01 A 20,00M,CONSIDERANDO AS PERDAS E UMA DEMAO DE PINTURA ANTIOXIDO,EXCLUSIVE COBERTURA E ACESSORIOS.FORNECIMENTO E MONTAGEM  </t>
  </si>
  <si>
    <t>CK0170</t>
  </si>
  <si>
    <t xml:space="preserve">11.016.0005-0      </t>
  </si>
  <si>
    <t xml:space="preserve">ESTRUTURA METALICA PARA COBERTURA DE GALPAO EM ARCO OU EM DUAS OU MAIS AGUAS,COM TRELICAS,TERCAS,TIRANTES,ETC,S OBRE APOIOS(EXCLUSIVE ESTES)PARA CARGA DE COBERTURA DE FIBROCIMENTO OU METALICA,VAOS DE 20,01 A 30,00M,CONSIDERANDO AS PERDAS E UMA DEMAO DE PINTURA ANTIOXIDO,EXCLUSIVE COBERTURA E ACESSORIOS.FORNECIMENTO E MONTAGEM  </t>
  </si>
  <si>
    <t>CK0171</t>
  </si>
  <si>
    <t xml:space="preserve">11.016.0006-0      </t>
  </si>
  <si>
    <t xml:space="preserve">ESTRUTURA METALICA PARA COBERTURA DE GALPAO EM ARCO OU EM DUAS OU MAIS AGUAS,COM TRELICAS,TERCAS,TIRANTES,ETC,S OBRE APOIOS(EXCLUSIVE ESTES)PARA CARGA DE COBERTURA DE FIBROCIMENTO OU METALICA,VAOS DE 30,01 A 40,00M,CONSIDERANDO AS PERDAS E UMA DEMAO DE PINTURA ANTIOXIDO,EXCLUSIVE COBERTURA E ACESSORIOS.FORNECIMENTO E MONTAGEM  </t>
  </si>
  <si>
    <t>CK0173</t>
  </si>
  <si>
    <t xml:space="preserve">11.016.0020-0      </t>
  </si>
  <si>
    <t xml:space="preserve">ESTRUTURAS DE ELEMENTOS EM PERFIS "I" ATE 8",EM ACO LAMINADO,(VIGAS ISOLADAS,ESCORAS,PORTICOS,ETC) ,INCLUSIVE PERDAS.FORNECIMENTO E MONTAGEM  </t>
  </si>
  <si>
    <t>CK0174</t>
  </si>
  <si>
    <t xml:space="preserve">11.016.0022-0      </t>
  </si>
  <si>
    <t xml:space="preserve">ESTRUTURAS DE ELEMENTOS EM PERFIS "I",8" ATE 12",EM ACO LAMINADO,(VIGAS ISOLADAS,ESCORAS,PORTICOS,ETC) ,INCLUSIVE PERDAS.FORNECIMENTO E MONTAGEM  </t>
  </si>
  <si>
    <t>CK0175</t>
  </si>
  <si>
    <t xml:space="preserve">11.036.0001-1      </t>
  </si>
  <si>
    <t xml:space="preserve">APARELHO DE APOIO DE NEOPRENE,NAO FRETADO(1,4KG/DM3),INCLUSIVE PREPARO DO BERCO.FORNECIMENTO E COLOCACAO  </t>
  </si>
  <si>
    <t xml:space="preserve">DM3   </t>
  </si>
  <si>
    <t>CK0176</t>
  </si>
  <si>
    <t xml:space="preserve">11.036.0002-1      </t>
  </si>
  <si>
    <t xml:space="preserve">APARELHO DE APOIO DE NEOPRENE,FRETADO,INCLUSIVE PREPARO DO BERCO.FORNECIMENTO E COLOCACAO  </t>
  </si>
  <si>
    <t>CK0177</t>
  </si>
  <si>
    <t xml:space="preserve">11.018.0020-0      </t>
  </si>
  <si>
    <t xml:space="preserve">JUNTA DE DILATACAO E VEDACAO,PARA OBRAS DE ARTE,MOVIMENTOS DE -10 A +20MM,INCLUSIVE LABIOS POLIMERICOS.FORNECIMENTO E COLOCACAO.O CUSTO NAO INCLUI:CORTE E REMOCAO DO PAVIMENTO,APICOAMENTO DA LAJE,FORMAS E CONCRETAGEM DOS BERCOS  </t>
  </si>
  <si>
    <t>CK0178</t>
  </si>
  <si>
    <t xml:space="preserve">11.018.0021-0      </t>
  </si>
  <si>
    <t xml:space="preserve">JUNTA DE DILATACAO E VEDACAO,PARA OBRAS DE ARTE,MOVIMENTOS DE -10 A +20MM,INCLUSIVE LABIOS POLIMERICOS,CORTE E REMOCAO DO PAVIMENTO,APICOAMENTO DA LAJE,FORMAS E CONCRETAGEM DOS BERCOS  </t>
  </si>
  <si>
    <t>CK0179</t>
  </si>
  <si>
    <t xml:space="preserve">11.018.0025-0      </t>
  </si>
  <si>
    <t xml:space="preserve">JUNTA DE DILATACAO E VEDACAO,PARA OBRAS DE ARTE,MOVIMENTOS DE -15 A +25MM,INCLUSIVE LABIOS POLIMERICOS.FORNECIMENTO E COLOCACAO.O CUSTO NAO INCLUI:CORTE E REMOCAO DO PAVIMENTO,APICOAMENTO DA LAJE,FORMAS E CONCRETAGEM DOS BERCOS  </t>
  </si>
  <si>
    <t>CK0180</t>
  </si>
  <si>
    <t xml:space="preserve">11.018.0026-0      </t>
  </si>
  <si>
    <t xml:space="preserve">JUNTA DE DILATACAO E VEDACAO,PARA OBRAS DE ARTE,MOVIMENTOS DE -15 A +25MM,INCLUSIVE LABIOS POLIMERICOS,CORTE E REMOCAO DO PAVIMENTO,APICOAMENTO DA LAJE,FORMAS E CONCRETAGEM DOS BERCOS  </t>
  </si>
  <si>
    <t>CK0181</t>
  </si>
  <si>
    <t xml:space="preserve">11.018.0030-0      </t>
  </si>
  <si>
    <t xml:space="preserve">JUNTA DE DILATACAO E VEDACAO,PARA OBRAS DE ARTE,MOVIMENTOS DE -20 A +40MM,INCLUSIVE LABIOS POLIMERICOS.FORNECIMENTO E COLOCACAO.O CUSTO NAO INCLUI:CORTE E REMOCAO DO PAVIMENTO,APICOAMENTO DA LAJE,FORMAS E CONCRETAGEM DOS BERCOS  </t>
  </si>
  <si>
    <t>CK0182</t>
  </si>
  <si>
    <t xml:space="preserve">11.018.0031-0      </t>
  </si>
  <si>
    <t xml:space="preserve">JUNTA DE DILATACAO E VEDACAO,PARA OBRAS DE ARTE,MOVIMENTOS DE -20 A +40MM,INCLUSIVE LABIOS POLIMERICOS,CORTE E REMOCAO DO PAVIMENTO,APICOAMENTO DA LAJE,FORMAS E CONCRETAGEM DOS BERCOS  </t>
  </si>
  <si>
    <t>CK0185</t>
  </si>
  <si>
    <t xml:space="preserve">11.018.0050-0      </t>
  </si>
  <si>
    <t xml:space="preserve">JUNTA DE DILATACAO E VEDACAO DE PISOS,LAJES,PILARES,FISSURAS,A LVENARIAS,RESERVATORIOS,ETC,PA RA MOVIMENTOS DE -10 A +30MM.FORNECIMENTO E COLOCACAO  </t>
  </si>
  <si>
    <t>CK0186</t>
  </si>
  <si>
    <t xml:space="preserve">11.018.0051-0      </t>
  </si>
  <si>
    <t xml:space="preserve">JUNTA DE DILATACAO E VEDACAO DE PISOS,LAJES,PILARES,FISSURAS,A LVENARIAS,RESERVATORIOS,ETC,PA RA MOVIMENTOS DE -15 A +40MM.FORNECIMENTO E COLOCACAO  </t>
  </si>
  <si>
    <t>CK0187</t>
  </si>
  <si>
    <t xml:space="preserve">11.018.0052-0      </t>
  </si>
  <si>
    <t xml:space="preserve">JUNTA DE DILATACAO E VEDACAO DE PISOS,LAJES,PILARES,FISSURAS,A LVENARIAS,RESERVATORIOS,ETC,PA RA MOVIMENTOS DE -7 A +10MM.FORNECIMENTO E COLOCACAO  </t>
  </si>
  <si>
    <t>CK0188</t>
  </si>
  <si>
    <t xml:space="preserve">11.018.0053-0      </t>
  </si>
  <si>
    <t xml:space="preserve">JUNTA DE DILATACAO E VEDACAO DE PISOS,LAJES,PILARES,FISSURAS,A LVENARIAS,RESERVATORIOS,ETC,PA RA MOVIMENTOS DE -16 A +23MM.FORNECIMENTO E COLOCACAO  </t>
  </si>
  <si>
    <t>CK0189</t>
  </si>
  <si>
    <t xml:space="preserve">11.018.0054-0      </t>
  </si>
  <si>
    <t xml:space="preserve">JUNTA DE DILATACAO E VEDACAO DE PISOS,LAJES,PILARES,FISSURAS,A LVENARIAS,RESERVATORIOS,ETC,PA RA MOVIMENTOS DE -20 A +30MM.FORNECIMENTO E COLOCACAO  </t>
  </si>
  <si>
    <t>CK0190</t>
  </si>
  <si>
    <t xml:space="preserve">11.018.0060-0      </t>
  </si>
  <si>
    <t xml:space="preserve">JUNTA ELASTICA EM PVC TERMOPLASTICO,TIPO 022,PARA JUNTAS SUBMETIDAS A UMA PRESSAO MEDIA E DE POUCA DEFORMACAO.FORNECIMENTO E COLOCACAO  </t>
  </si>
  <si>
    <t>CK0191</t>
  </si>
  <si>
    <t xml:space="preserve">11.019.0001-0      </t>
  </si>
  <si>
    <t xml:space="preserve">MONTAGEM DAS ARMADURAS E ESCAMAS EM SERVICO DE TERRA ARMADA,EXCLUSIVE FORNECIMENTO E TRANSPORTE DAS PECAS  </t>
  </si>
  <si>
    <t>CK0192</t>
  </si>
  <si>
    <t xml:space="preserve">11.020.0001-0      </t>
  </si>
  <si>
    <t xml:space="preserve">CHUMBAMENTO DE ROCHA,PARA REFORCO DE ABOBODA DE TUNEL,NA FASE DE ESCAVACAO,COM CHUMBADORES DE ACO CA-50,INCLUSIVE FORNECIMENTO DE MATERIAIS,FUROS COM PERFURATRIZ,EXCLUSIVE INJECAO,SENDO MEDIDO POR KG DE VERGALHAO  </t>
  </si>
  <si>
    <t>CK0193</t>
  </si>
  <si>
    <t xml:space="preserve">11.020.0002-0      </t>
  </si>
  <si>
    <t xml:space="preserve">CHUMBAMENTO DE ROCHA,A CEU ABERTO,COM VERGALHAO DE ACO CA-50,INCLUSIVE FORNECIMENTO DE MATERIAIS,FUROS COM PERFURATRIZ,EXCLUSIVE INJECAO,SENDO MEDIDO POR KG DE VERGALHAO  </t>
  </si>
  <si>
    <t>CK0194</t>
  </si>
  <si>
    <t xml:space="preserve">11.020.0003-0      </t>
  </si>
  <si>
    <t xml:space="preserve">TIRANTES PROTENDIDOS DE ACO CA-50,DIAMETRO DE 25MM(7/8"),COM COMPRIMENTO TOTAL ATE 9,00M,INCLUSIVE FORNECIMENTO DE MATERIAIS,PROTECAO ANTICORROSIVA,PREPARO,COLOCACA O E PROTENSAO,EXCLUSIVE PERFURACAO E INJECAO  </t>
  </si>
  <si>
    <t>CK0195</t>
  </si>
  <si>
    <t xml:space="preserve">11.020.0006-0      </t>
  </si>
  <si>
    <t xml:space="preserve">TIRANTES PROTENDIDOS DE ACO CA-50,DIAMETRO DE 32MM(1.1/4"),COM COMPRIMENTO TOTAL ATE 9,00M,INCLUSIVE FORNECIMENTO DE MATERIAIS,PROTECAO ANTICORROSIVA,PREPARO,COLOCACA O E PROTENSAO,EXCLUSIVE PERFURACAO E INJECAO  </t>
  </si>
  <si>
    <t>CK0196</t>
  </si>
  <si>
    <t xml:space="preserve">11.020.0007-1      </t>
  </si>
  <si>
    <t xml:space="preserve">TIRANTES PROTENDIDOS DE ACO CA-50,DIAMETRO DE 25MM(7/8"),COM COMPRIMENTO TOTAL ENTRE 9,00 E 15,00M,INCLUSIVE FORNECIMENTO DE MATERIAIS,PROTECAO ANTICORROSIVA,PREPARO,COLOCACA O E PROTENSAO,EXCLUSIVE PERFURACAO E INJECAO  </t>
  </si>
  <si>
    <t>CK0197</t>
  </si>
  <si>
    <t xml:space="preserve">11.020.0011-1      </t>
  </si>
  <si>
    <t xml:space="preserve">TIRANTES PROTENDIDOS DE ACO CA-50,DIAMETRO DE 32MM(1.1/4"),COM COMPRIMENTO TOTAL ENTRE 9,00 E 15,00M,INCLUSIVE FORNECIMENTO DE MATERIAIS,PROTECAO ANTICORROSIVA,PREPARO,COLOCACA O EPROTENSAO,EXCLUSIVE PERFURACAO E INJECAO  </t>
  </si>
  <si>
    <t>CK0198</t>
  </si>
  <si>
    <t xml:space="preserve">11.020.0012-0      </t>
  </si>
  <si>
    <t xml:space="preserve">TIRANTES PROTENDIDOS DE ACO CA-50,DIAMETRO DE 25MM(7/8"),COM COMPRIMENTO TOTAL MAIOR QUE 15,00M,INCLUSIVE FORNECIMENTO DE MATERIAIS,PROTECAO ANTICORROSIVA,PREPARO,COLOCACA O E PROTENSAO,EXCLUSIVE PERFURACAO E INJECAO  </t>
  </si>
  <si>
    <t>CK0199</t>
  </si>
  <si>
    <t xml:space="preserve">11.020.0015-0      </t>
  </si>
  <si>
    <t xml:space="preserve">TIRANTES PROTENDIDOS DE ACO CA-50,DIAMETRO DE 32MM(1.1/4"),COM COMPRIMENTO TOTAL MAIOR QUE 15,00M,INCLUSIVE FORNECIMENTODE MATERIAIS,PROTECAO ANTICORROSIVA,PREPARO,COLOCACA O E PROTENSAO,EXCLUSIVE PERFURACAO E INJECAO  </t>
  </si>
  <si>
    <t>CK0200</t>
  </si>
  <si>
    <t xml:space="preserve">11.020.0020-0      </t>
  </si>
  <si>
    <t xml:space="preserve">PROTENSAO DE TIRANTE DE BARRA DE ACO CA-50,EXCLUSIVE FORNECIMENTO DE MATERIAIS  </t>
  </si>
  <si>
    <t>CK0201</t>
  </si>
  <si>
    <t xml:space="preserve">11.021.0010-1      </t>
  </si>
  <si>
    <t xml:space="preserve">FORMA INTERNA EM TUBO DE PVC,DIAMETRO EXTERNO DE 25CM PARA ALIVIO DE PESO PROPRIO DE PECA ESTRUTURAL,INCLUSIVE FORNECIMENTO DOS MATERIAIS  </t>
  </si>
  <si>
    <t>CK0204</t>
  </si>
  <si>
    <t xml:space="preserve">11.023.0001-0      </t>
  </si>
  <si>
    <t xml:space="preserve">TELA PARA ESTRUTURA DE CONCRETO ARMADO,FORMADA POR FIOS DE  ACO CA-60,COM DIAMETRO DE 3,4MM,CRUZADOS E SOLDADOS ENTRE SI,FORMANDO MALHAS QUADRADAS COM ESPACAMENTO ENTRE OS FIOS DE(15X15)CM.FORNECIMENTO  </t>
  </si>
  <si>
    <t>CK0205</t>
  </si>
  <si>
    <t xml:space="preserve">11.023.0002-0      </t>
  </si>
  <si>
    <t xml:space="preserve">TELA PARA ESTRUTURA DE CONCRETO ARMADO,FORMADA POR FIOS DE  ACO CA-60,CRUZADAS E SOLDADAS ENTRE SI,FORMANDO MALHAS QUADRADAS DE FIOS COM DIAMETRO DE 4,2MM E ESPACAMENTO ENTRE ELESDE (15X15)CM.FORNECIMENTO  </t>
  </si>
  <si>
    <t>CK0206</t>
  </si>
  <si>
    <t xml:space="preserve">11.023.0003-0      </t>
  </si>
  <si>
    <t xml:space="preserve">TELA PARA ESTRUTURA DE CONCRETO ARMADO,FORMADA POR FIOS DE  ACO CA-60,CRUZADAS E SOLDADAS ENTRE SI,FORMANDO MALHAS RETANGULARES DE FIOS COM DIAMETRO DE 4,2MM E ESPACAMENTO ENTRE ELES DE (30X15)CM.FORNECIMENTO  </t>
  </si>
  <si>
    <t>CK0207</t>
  </si>
  <si>
    <t xml:space="preserve">11.023.0005-0      </t>
  </si>
  <si>
    <t xml:space="preserve">TELA PARA ESTRUTURA DE CONCRETO ARMADO,FORMADA POR FIOS DE  ACO CA-60,CRUZADAS E SOLDADAS ENTRE SI,FORMANDO MALHAS QUADRADAS DE FIOS COM DIAMETRO DE 4,2MM E ESPACAMENTO ENTRE ELESDE 10X10CM.FORNECIMENTO  </t>
  </si>
  <si>
    <t>CK0215</t>
  </si>
  <si>
    <t xml:space="preserve">13.012.0010-0      </t>
  </si>
  <si>
    <t xml:space="preserve">TELA DE FIO DE ARAME GALVANIZADO,FIO 12,COM MALHA DE 1",FIXADA EM ALVENARIA PARA PROTECAO DE REVESTIMENTO,EXCLUSIVE CHAPISCO E REVESTIMENTO.FORNECIMENTO E COLOCACAO  </t>
  </si>
  <si>
    <t>CK0216</t>
  </si>
  <si>
    <t xml:space="preserve">11.024.0001-1      </t>
  </si>
  <si>
    <t xml:space="preserve">CONCRETO PROJETADO,INCLUSIVE EQUIPAMENTO DE AR COMPRIMIDO,CONSUMO DE 355KG/M3 DE CIMENTO,ADITIVOS E PERDAS POR REFLEXAO,SENDO A APLICACAO REALIZADA CONTRA SUPERFICIE VERTICAL OU HORIZONTAL SUPERIOR E A MEDICAO FEITA PELO CONCRETO APLICADO  </t>
  </si>
  <si>
    <t>CK0217</t>
  </si>
  <si>
    <t xml:space="preserve">11.024.0002-0      </t>
  </si>
  <si>
    <t xml:space="preserve">CONCRETO PROJETADO,INCLUSIVE EQUIPAMENTO DE AR COMPRIMIDO,CONSUMO DE 355KG/M3 DE CIMENTO,ADITIVOS E PERDAS POR REFLEXAO,SENDO A APLICACAO REALIZADA CONTRA SUPERFICIE HORIZONTAL INFERIOR E A MEDICAO FEITA PELO CONCRETO APLICADO  </t>
  </si>
  <si>
    <t>CK0218</t>
  </si>
  <si>
    <t xml:space="preserve">11.024.0005-0      </t>
  </si>
  <si>
    <t xml:space="preserve">CONCRETO PROJETADO,INCLUSIVE EQUIPAMENTO DE AR COMPRIMIDO,CONSUMO DE 355KG/M3 DE CIMENTO,ADITIVOS E PERDAS POR REFLEXAO,SENDO A APLICACAO REALIZADA CONTRA SUPERFICIE VERTICAL OU HORIZONTAL SUPERIOR E A MEDICAO FEITA NA MAQUINA DE PROJECAO  </t>
  </si>
  <si>
    <t>CK0219</t>
  </si>
  <si>
    <t xml:space="preserve">11.024.0008-0      </t>
  </si>
  <si>
    <t xml:space="preserve">CONCRETO PROJETADO,INCLUSIVE EQUIPAMENTO DE AR COMPRIMIDO,CONSUMO DE 355KG/M3 DE CIMENTO,ADITIVOS E PERDAS POR REFLEXAO,SENDO A APLICACAO REALIZADA CONTRA SUPERFICIE HORIZONTAL INFERIOR E A MEDICAO FEITA NA MAQUINA DE PROJECAO  </t>
  </si>
  <si>
    <t>CK0220</t>
  </si>
  <si>
    <t xml:space="preserve">11.024.0010-1      </t>
  </si>
  <si>
    <t xml:space="preserve">CONCRETO PROJETADO,ADITIVADO COM 80KG DE ADESIVO ESTRUTURAL A BASE DE ESTIRENO BUTADIENO(LATEX),INCLUSIVE EQUIPAMENTO DEAR COMPRIMIDO,CONSUMO DE 355KG/M3 DE CIMENTO,ADITIVOS E PERDAS POR REFLEXAO,SENDO A APLICACAO REALIZADA CONTRA SUPERFICIE VERTICAL OU HORIZONTAL SUPERIOR,E A MEDICAO FEITA PELO CONCRETO APLICADO  </t>
  </si>
  <si>
    <t>CK0221</t>
  </si>
  <si>
    <t xml:space="preserve">11.024.0012-0      </t>
  </si>
  <si>
    <t xml:space="preserve">CONCRETO PROJETADO,ADITIVADO COM 80KG DE ADESIVO ESTRUTURAL A BASE DE ESTIRENO BUTADIENO(LATEX),INCLUSIVE EQUIPAMENTO DEAR COMPRIMIDO,CONSUMO DE 355KG/M3 DE CIMENTO,ADITIVOS E PERDAS POR REFLEXAO,SENDO A APLICACAO REALIZADA CONTRA SUPERFICIE HORIZONTAL INFERIOR,E A MEDICAO FEITA PELO CONCRETO APLICADO  </t>
  </si>
  <si>
    <t>CK0222</t>
  </si>
  <si>
    <t xml:space="preserve">11.024.0015-0      </t>
  </si>
  <si>
    <t xml:space="preserve">CONCRETO PROJETADO,ADITIVADO COM 80KG DE ADESIVO ESTRUTURAL A BASE DE ESTIRENO BUTADIENO(LATEX),INCLUSIVE EQUIPAMENTO DEAR COMPRIMIDO,CONSUMO DE 355KG/M3 DE CIMENTO,ADITIVOS E PERDAS POR REFLEXAO,SENDO A APLICACAO REALIZADA CONTRA SUPERFICIE VERTICAL OU HORIZONTAL SUPERIOR,E A MEDICAO NA MAQUINA DEPROJECAO  </t>
  </si>
  <si>
    <t>CK0223</t>
  </si>
  <si>
    <t xml:space="preserve">11.024.0018-0      </t>
  </si>
  <si>
    <t xml:space="preserve">CONCRETO PROJETADO,ADITIVADO COM 80KG DE ADESIVO ESTRUTURAL A BASE DE ESTIRENO BUTADIENO(LATEX),INCLUSIVE EQUIPAMENTO DEAR COMPRIMIDO,CONSUMO DE 355KG/M3 DE CIMENTO,ADITIVOS E PERDAS POR REFLEXAO,SENDO A APLICACAO REALIZADA CONTRA SUPERFICIE HORIZONTAL INFERIOR,E A MEDICAO FEITA NA MAQUINA DE PROJECAO  </t>
  </si>
  <si>
    <t>CK0224</t>
  </si>
  <si>
    <t xml:space="preserve">11.025.0002-0      </t>
  </si>
  <si>
    <t xml:space="preserve">CONCRETO BOMBEADO,FCK=15MPA,COMPREENDEN DO O FORNECIMENTO DE CONCRETO IMPORTADO DE USINA,COLOCACAO NAS FORMAS,ESPALHAMENTO,ADENSAMENT O MECANICO E ACABAMENTO  </t>
  </si>
  <si>
    <t>CK0225</t>
  </si>
  <si>
    <t xml:space="preserve">11.025.0006-0      </t>
  </si>
  <si>
    <t xml:space="preserve">CONCRETO BOMBEADO,FCK=20MPA,COMPREENDEN DO O FORNECIMENTO DE CONCRETO IMPORTADO DE USINA,COLOCACAO NAS FORMAS,ESPALHAMENTO,ADENSAMENT O MECANICO E ACABAMENTO  </t>
  </si>
  <si>
    <t>CK0226</t>
  </si>
  <si>
    <t xml:space="preserve">11.025.0009-0      </t>
  </si>
  <si>
    <t xml:space="preserve">CONCRETO BOMBEADO,FCK=25MPA,COMPREENDEN DO O FORNECIMENTO DE CONCRETO IMPORTADO DE USINA,COLOCACAO NAS FORMAS,ESPALHAMENTO,ADENSAMENT O MECANICO E ACABAMENTO  </t>
  </si>
  <si>
    <t>CK0227</t>
  </si>
  <si>
    <t xml:space="preserve">11.025.0012-0      </t>
  </si>
  <si>
    <t xml:space="preserve">CONCRETO BOMBEADO,FCK=30MPA,COMPREENDEN DO O FORNECIMENTO DE CONCRETO IMPORTADO DE USINA,COLOCACAO NAS FORMAS,ESPALHAMENTO,ADENSAMENT O MECANICO E ACABAMENTO  </t>
  </si>
  <si>
    <t>CK0228</t>
  </si>
  <si>
    <t xml:space="preserve">11.025.0013-0      </t>
  </si>
  <si>
    <t xml:space="preserve">CONCRETO BOMBEADO,FCK=35MPA,COMPREENDEN DO O FORNECIMENTO DE CONCRETO IMPORTADO DE USINA,COLOCACAO NAS FORMAS,ESPALHAMENTO,ADENSAMENT O MECANICO E ACABAMENTO  </t>
  </si>
  <si>
    <t>CK0229</t>
  </si>
  <si>
    <t xml:space="preserve">11.026.0010-0      </t>
  </si>
  <si>
    <t xml:space="preserve">PROTECAO DE ROCHA EM GALERIAS,COM TELAS,INCLUSIVE CHUMBADORES,EXCLUSIVE TELA(VIDE FAMILIA 11.023)  </t>
  </si>
  <si>
    <t>CK0230</t>
  </si>
  <si>
    <t xml:space="preserve">11.026.0015-0      </t>
  </si>
  <si>
    <t xml:space="preserve">CONTENCAO DE BLOCOS SOLTOS EM ENCOSTA,COM TELA,EXCLUSIVE FORNECIMENTO DA TELA(VIDE FAMILIA 11.023)  </t>
  </si>
  <si>
    <t>CK0231</t>
  </si>
  <si>
    <t xml:space="preserve">11.026.0016-0      </t>
  </si>
  <si>
    <t xml:space="preserve">PROTECAO DE REVESTIMENTO EM ALVENARIA,COM TELA,EXCLUSIVE FORNECIMENTO DA TELA,CHAPISCO E REVESTIMENTO(VIDE FAMILIA 11.023)  </t>
  </si>
  <si>
    <t>CK0232</t>
  </si>
  <si>
    <t xml:space="preserve">11.026.0020-0      </t>
  </si>
  <si>
    <t xml:space="preserve">ESTABILIZACAO TALUDES C/MASSA CONCRETO(CIMENTO,AREIA E BRITA 0)ESPESSURA 7CM,PREPARO MANUAL P/UMA RESISTENCIA COMPRESSAO15MPA,APLICADO MANUALMENTE(A COLHER),SOBRE TELA ACO SOLDADOOU TELA ARAME GALVANIZADO,CONSIDERANDO:LIMPE ZA,REGULARIZACAO E REVESTIMENTO COM CAMADA CHAPISCO FINO,FIXACAO TELA.O CUSTO NAO INCLUI FORNECIMENTO TELA(VIDE FAMILIA 11.023)  </t>
  </si>
  <si>
    <t>CK0234</t>
  </si>
  <si>
    <t xml:space="preserve">11.030.0020-0      </t>
  </si>
  <si>
    <t xml:space="preserve">LAJE PRE-MOLDADA BETA 11,PARA SOBRECARGA ATE 3,5KN/M2 E VAO DE 4,40M,CONSIDERANDO VIGOTAS,EPS E ARMADURA NEGATIVA,INCLUSIVE CAPEAMENTO DE 3CM DE ESPESSURA,COM CONCRETO FCK=20MPA EESCORAMENTO,CONFORME ABNT NBR 14859.FORNECIMENTO E MONTAGEMDO CONJUNTO  </t>
  </si>
  <si>
    <t>CK0235</t>
  </si>
  <si>
    <t xml:space="preserve">11.030.0050-0      </t>
  </si>
  <si>
    <t xml:space="preserve">LAJE PRE-MOLDADA BETA 12,PARA SOBRECARGA DE 3,5KN/M2 E VAO DE 4,10M,CONSIDERANDO VIGOTAS,EPS E ARMADURA NEGATIVA,INCLUSIVE CAPEAMENTO DE 4CM DE ESPESSURA,COM CONCRETO FCK=20MPA E ESCORAMENTO,CONFORME ABNT NBR 14859.FORNECIMENTO E MONTAGEM DO CONJUNTO  </t>
  </si>
  <si>
    <t>CK0236</t>
  </si>
  <si>
    <t xml:space="preserve">11.030.0080-0      </t>
  </si>
  <si>
    <t xml:space="preserve">LAJE PRE-MOLDADA BETA 16,PARA SOBRECARGA DE 3,5KN/M2 E VAO DE 5,20M,CONSIDERANDO VIGOTAS,EPS E ARMADURA NEGATIVA,INCLUSIVE CAPEAMENTO DE 4CM DE ESPESSURA,COM CONCRETO FCK=20MPA E ESCORAMENTO,CONFORME ABNT NBR 14859.FORNECIMENTO E MONTAGEM DO CONJUNTO  </t>
  </si>
  <si>
    <t>CK0237</t>
  </si>
  <si>
    <t xml:space="preserve">11.030.0110-0      </t>
  </si>
  <si>
    <t xml:space="preserve">LAJE PRE-MOLDADA BETA 20,PARA SOBRECARGA DE 3,5KN/M2 E VAO DE 6,20M,CONSIDERANDO VIGOTAS,EPS E ARMADURA NEGATIVA,INCLUSIVE CAPEAMENTO DE 4CM DE ESPESSURA,COM CONCRETO FCK=20MPA E ESCORAMENTO,CONFORME ABNT NBR 14859.FORNECIMENTO E MONTAGEM DO CONJUNTO  </t>
  </si>
  <si>
    <t>CK0238</t>
  </si>
  <si>
    <t xml:space="preserve">11.034.0005-0      </t>
  </si>
  <si>
    <t xml:space="preserve">REFORCO DE CANTO DE LAJE OU JUNTA DE VIADUTO,EM CANTONEIRAS DE FERRO DE 3 X 3/8",CHUMBADAS NO CONCRETO POR MEIO DE VERGALHAO SOLDADO.FORNECIMENTO E COLOCACAO  </t>
  </si>
  <si>
    <t>CK0239</t>
  </si>
  <si>
    <t xml:space="preserve">11.034.0010-0      </t>
  </si>
  <si>
    <t xml:space="preserve">REFORCO DE CANTO DE LAJE OU JUNTA DE VIADUTO,EM CANTONEIRAS DE FERRO DE 4 X 3/8",CHUMBADAS NO CONCRETO POR MEIO DE VERGALHAO SOLDADO.FORNECIMENTO E COLOCACAO  </t>
  </si>
  <si>
    <t>CK0240</t>
  </si>
  <si>
    <t xml:space="preserve">11.035.0001-1      </t>
  </si>
  <si>
    <t xml:space="preserve">FORMA METALICA PARA CONCRETO,INCLUSIVE FORNECIMENTO,CONFECCAO,MONTAGE M E DESMONTAGEM,SEM UTILIZACAO DE GUINDASTE,ADMITINDO 25 VEZES DE UTILIZACAO,EXCLUSIVE ESCORAMENTO  </t>
  </si>
  <si>
    <t>CK0241</t>
  </si>
  <si>
    <t xml:space="preserve">11.035.0002-1      </t>
  </si>
  <si>
    <t xml:space="preserve">FORMA METALICA PARA CONCRETO,INCLUSIVE FORNECIMENTO,CONFECCAO,MONTAGE M E DESMONTAGEM,SEM UTILIZACAO DE GUINDASTE,ADMITINDO 50 VEZES DE UTILIZACAO,EXCLUSIVE ESCORAMENTO  </t>
  </si>
  <si>
    <t>CK0242</t>
  </si>
  <si>
    <t xml:space="preserve">11.037.0001-0      </t>
  </si>
  <si>
    <t xml:space="preserve">APARELHO DE APOIO,EM ACO EXTRA DURO(ETD).FORNECIMENTO E COLOCACAO  </t>
  </si>
  <si>
    <t>CK0243</t>
  </si>
  <si>
    <t xml:space="preserve">11.038.0001-0      </t>
  </si>
  <si>
    <t xml:space="preserve">FORMA METALICA PARA TUNEIS,EXCLUSIVE A FORMA METALICA,COMPREENDENDO:DESLOCA MENTOS,POSICIONAMENTO,FIXACAO E RETIRADA DE CONJUNTO DE FORMAS DE 7,00M DE EXTENSAO E RESPECTIVOS TRILHOS,EM TUNEL DE 70,00M2 DE SECAO  </t>
  </si>
  <si>
    <t>CK0244</t>
  </si>
  <si>
    <t xml:space="preserve">11.039.0001-0      </t>
  </si>
  <si>
    <t xml:space="preserve">FORMA METALICA PARA TUNEIS COMPREENDENDO:FORNECIMENTO DE FORMAS DESLIZANTES SOBRE TRILHOS DE 7,00M DE EXTENSAO,EM TUNELDE 70,00M2 DE SECAO,FORMAS RIGIDAS SUSPENSAS POR MACACOS  </t>
  </si>
  <si>
    <t>CK0247</t>
  </si>
  <si>
    <t xml:space="preserve">11.043.0002-0      </t>
  </si>
  <si>
    <t xml:space="preserve">TIRANTE PARA PROTENSAO,PARA ANCORAGEM EM ROCHA,CONSTITUIDO POR 6 FIOS DE ACO DURO DE 8MM.O CUSTO LEVA EM CONTA APENAS OFORNECIMENTO E A CONFECCAO DO CABO,INCLUSIVE PROTECAO ANTICORROSIVA  </t>
  </si>
  <si>
    <t>CK0248</t>
  </si>
  <si>
    <t xml:space="preserve">11.043.0003-0      </t>
  </si>
  <si>
    <t xml:space="preserve">TIRANTE PARA PROTENSAO,PARA ANCORAGEM EM ROCHA,CONSTITUIDO POR 8 FIOS DE ACO DURO DE 8MM.O CUSTO LEVA EM CONTA APENAS OFORNECIMENTO E A CONFECCAO DO CABO,INCLUSIVE PROTECAO ANTICORROSIVA  </t>
  </si>
  <si>
    <t>CK0249</t>
  </si>
  <si>
    <t xml:space="preserve">11.043.0004-0      </t>
  </si>
  <si>
    <t xml:space="preserve">TIRANTE PARA PROTENSAO,PARA ANCORAGEM EM ROCHA,CONSTITUIDO POR 10 FIOS DE ACO DURO DE 8MM.O CUSTO LEVA EM CONTA APENAS OFORNECIMENTO E A CONFECCAO DO CABO,INCLUSIVE PROTECAO ANTICORROSIVA  </t>
  </si>
  <si>
    <t>CK0250</t>
  </si>
  <si>
    <t xml:space="preserve">11.043.0005-0      </t>
  </si>
  <si>
    <t xml:space="preserve">TIRANTE PARA PROTENSAO,PARA ANCORAGEM EM ROCHA,CONSTITUIDO POR 12 FIOS DE ACO DURO DE 8MM.O CUSTO LEVA EM CONTA APENAS OFORNECIMENTO E A CONFECCAO DO CABO,INCLUSIVE PROTECAO ANTICORROSIVA  </t>
  </si>
  <si>
    <t>CK0251</t>
  </si>
  <si>
    <t xml:space="preserve">11.043.0006-0      </t>
  </si>
  <si>
    <t xml:space="preserve">TIRANTE PARA PROTENSAO,PARA ANCORAGEM EM ROCHA,CONSTITUIDO POR 4 CORDOALHAS DE 12,7MM.O CUSTO LEVA EM CONTA APENAS O FORNECIMENTO E A CONFECCAO DO CABO,INCLUSIVE PROTECAO ANTICORROSIVA  </t>
  </si>
  <si>
    <t>CK0252</t>
  </si>
  <si>
    <t xml:space="preserve">11.043.0007-0      </t>
  </si>
  <si>
    <t xml:space="preserve">TIRANTE PARA PROTENSAO,PARA ANCORAGEM EM ROCHA,CONSTITUIDO POR 6 CORDOALHAS DE 12,7MM.O CUSTO LEVA EM CONTA APENAS O FORNECIMENTO E A CONFECCAO DO CABO,INCLUSIVE PROTECAO ANTICORROSIVA  </t>
  </si>
  <si>
    <t>CK0253</t>
  </si>
  <si>
    <t xml:space="preserve">11.043.0008-0      </t>
  </si>
  <si>
    <t xml:space="preserve">TIRANTE PARA PROTENSAO,PARA ANCORAGEM EM ROCHA,CONSTITUIDO POR 8 CORDOALHAS DE 12,7MM.O CUSTO LEVA EM CONTA APENAS O FORNECIMENTO E A CONFECCAO DO CABO,INCLUSIVE PROTECAO ANTICORROSIVA  </t>
  </si>
  <si>
    <t>CK0254</t>
  </si>
  <si>
    <t xml:space="preserve">11.043.0009-0      </t>
  </si>
  <si>
    <t xml:space="preserve">TIRANTE PARA PROTENSAO,PARA ANCORAGEM EM ROCHA,CONSTITUIDO POR 10 CORDOALHAS DE 12,7MM.O CUSTO LEVA EM CONTA APENAS O FORNECIMENTO E A CONFECCAO DO CABO,INCLUSIVE PROTECAO ANTICORROSIVA  </t>
  </si>
  <si>
    <t>CK0255</t>
  </si>
  <si>
    <t xml:space="preserve">11.043.0010-0      </t>
  </si>
  <si>
    <t xml:space="preserve">TIRANTE PARA PROTENSAO,PARA ANCORAGEM EM ROCHA,CONSTITUIDO POR 12 CORDOALHAS DE 12,7MM.O CUSTO LEVA EM CONTA APENAS O FORNECIMENTO E A CONFECCAO DO CABO,INCLUSIVE PROTECAO ANTICORROSIVA  </t>
  </si>
  <si>
    <t>CK0256</t>
  </si>
  <si>
    <t xml:space="preserve">11.043.0011-0      </t>
  </si>
  <si>
    <t xml:space="preserve">TIRANTE PROTENDIDO PARA ANCORAGEM EM SOLO,CONSTITUIDO POR 6 FIOS DE ACO DURO DE 8MM.O CUSTO INCLUI APENAS O FORNECIMENTOE A CONFECCAO DO CABO PARA O TRECHO LIVRE,INCLUSIVE PROTECAO ANTICORROSIVA  </t>
  </si>
  <si>
    <t>CK0257</t>
  </si>
  <si>
    <t xml:space="preserve">11.043.0012-0      </t>
  </si>
  <si>
    <t xml:space="preserve">TIRANTE PROTENDIDO PARA ANCORAGEM EM SOLO,CONSTITUIDO POR 8 FIOS DE ACO DURO DE 8MM.O CUSTO INCLUI APENAS O FORNECIMENTOE A CONFECCAO DO CABO PARA O TRECHO LIVRE,INCLUSIVE PROTECAO ANTICORROSIVA  </t>
  </si>
  <si>
    <t>CK0258</t>
  </si>
  <si>
    <t xml:space="preserve">11.043.0013-0      </t>
  </si>
  <si>
    <t xml:space="preserve">TIRANTE PROTENDIDO PARA ANCORAGEM EM SOLO,CONSTITUIDO POR 10 FIOS DE ACO DURO DE 8MM.O CUSTO INCLUI APENAS O FORNECIMENTO E A CONFECCAO DO CABO PARA O TRECHO LIVRE,INCLUSIVE PROTECAO ANTICORROSIVA  </t>
  </si>
  <si>
    <t>CK0259</t>
  </si>
  <si>
    <t xml:space="preserve">11.043.0014-1      </t>
  </si>
  <si>
    <t xml:space="preserve">TIRANTE PROTENDIDO PARA ANCORAGEM EM SOLO,CONSTITUIDO POR 12 FIOS DE ACO DURO DE 8MM.O CUSTO INCLUI APENAS O FORNECIMENTO E A CONFECCAO DO CABO PARA O TRECHO LIVRE,INCLUSIVE PROTECAO ANTICORROSIVA  </t>
  </si>
  <si>
    <t>CK0260</t>
  </si>
  <si>
    <t xml:space="preserve">11.043.0015-0      </t>
  </si>
  <si>
    <t xml:space="preserve">TIRANTE PROTENDIDO PARA ANCORAGEM EM SOLO,CONSTITUIDO POR 16 FIOS DE ACO DURO DE 8MM.O CUSTO INCLUI APENAS O FORNECIMENTO E A CONFECCAO DO CABO PARA O TRECHO LIVRE,INCLUSIVE PROTECAO ANTICORROSIVA  </t>
  </si>
  <si>
    <t>CK0261</t>
  </si>
  <si>
    <t xml:space="preserve">11.043.0016-0      </t>
  </si>
  <si>
    <t xml:space="preserve">TIRANTE PROTENDIDO PARA ANCORAGEM EM SOLO,CONSTITUIDO POR 4 CORDOALHAS DE 12,7MM.O CUSTO INCLUI APENAS O FORNECIMENTO EA CONFECCAO DO CABO PARA O TRECHO LIVRE,INCLUSIVE PROTECAO ANTICORROSIVA  </t>
  </si>
  <si>
    <t>CK0262</t>
  </si>
  <si>
    <t xml:space="preserve">11.043.0017-0      </t>
  </si>
  <si>
    <t xml:space="preserve">TIRANTE PROTENDIDO PARA ANCORAGEM EM SOLO,CONSTITUIDO POR 6 CORDOALHAS DE 12,7MM.O CUSTO INCLUI APENAS O FORNECIMENTO EA CONFECCAO DO CABO PARA O TRECHO LIVRE,INCLUSIVE PROTECAO ANTICORROSIVA  </t>
  </si>
  <si>
    <t>CK0263</t>
  </si>
  <si>
    <t xml:space="preserve">11.043.0018-0      </t>
  </si>
  <si>
    <t xml:space="preserve">TIRANTE PROTENDIDO PARA ANCORAGEM EM SOLO,CONSTITUIDO POR 8 CORDOALHAS DE 12,7MM.O CUSTO INCLUI APENAS O FORNECIMENTO EA CONFECCAO DO CABO PARA O TRECHO LIVRE,INCLUSIVE PROTECAO ANTICORROSIVA  </t>
  </si>
  <si>
    <t>CK0264</t>
  </si>
  <si>
    <t xml:space="preserve">11.043.0019-1      </t>
  </si>
  <si>
    <t xml:space="preserve">TIRANTE PROTENDIDO PARA ANCORAGEM EM SOLO,CONSTITUIDO POR 10 CORDOALHAS DE 12,7MM.O CUSTO INCLUI APENAS O FORNECIMENTO EA CONFECCAO DO CABO PARA O TRECHO LIVRE,INCLUSIVE PROTECAOANTICORROSIVA  </t>
  </si>
  <si>
    <t>CK0265</t>
  </si>
  <si>
    <t xml:space="preserve">11.043.0020-0      </t>
  </si>
  <si>
    <t xml:space="preserve">TIRANTE PROTENDIDO PARA ANCORAGEM EM SOLO,CONSTITUIDO POR 12 CORDOALHAS DE 12,7MM.O CUSTO INCLUI APENAS O FORNECIMENTO EA CONFECCAO DO CABO PARA O TRECHO LIVRE,INCLUSIVE PROTECAOANTICORROSIVA  </t>
  </si>
  <si>
    <t>CK0266</t>
  </si>
  <si>
    <t xml:space="preserve">11.043.0021-0      </t>
  </si>
  <si>
    <t xml:space="preserve">TIRANTE PROTENDIDO PARA ANCORAGEM EM SOLO,CONSTITUIDO POR 6 FIOS DE ACO DURO DE 8MM.O CUSTO INCLUI APENAS O FORNECIMENTOE A CONFECCAO DO CABO PARA TRECHO DE ANCORAGEM  </t>
  </si>
  <si>
    <t>CK0267</t>
  </si>
  <si>
    <t xml:space="preserve">11.043.0022-0      </t>
  </si>
  <si>
    <t xml:space="preserve">TIRANTE PROTENDIDO PARA ANCORAGEM EM SOLO,CONSTITUIDO POR 8 FIOS DE ACO DURO DE 8MM.O CUSTO INCLUI APENAS O FORNECIMENTOE A CONFECCAO DO CABO PARA TRECHO DE ANCORAGEM  </t>
  </si>
  <si>
    <t>CK0268</t>
  </si>
  <si>
    <t xml:space="preserve">11.043.0023-0      </t>
  </si>
  <si>
    <t xml:space="preserve">TIRANTE PROTENDIDO PARA ANCORAGEM EM SOLO,CONSTITUIDO POR 10 FIOS DE ACO DURO DE 8MM.O CUSTO INCLUI APENAS O FORNECIMENTO E A CONFECCAO DO CABO PARA TRECHOS DE ANCORAGEM  </t>
  </si>
  <si>
    <t>CK0269</t>
  </si>
  <si>
    <t xml:space="preserve">11.043.0024-1      </t>
  </si>
  <si>
    <t xml:space="preserve">TIRANTE PROTENDIDO PARA ANCORAGEM EM SOLO,CONSTITUIDO POR 12 FIOS DE ACO DURO DE 8MM.O CUSTO INCLUI APENAS O FORNECIMENTO E A CONFECCAO DO CABO PARA TRECHO DE ANCORAGEM  </t>
  </si>
  <si>
    <t>CK0270</t>
  </si>
  <si>
    <t xml:space="preserve">11.043.0025-0      </t>
  </si>
  <si>
    <t xml:space="preserve">TIRANTE PROTENDIDO PARA ANCORAGEM EM SOLO,CONSTITUIDO POR 16 FIOS DE ACO DURO DE 8MM.O CUSTO INCLUI APENAS O FORNECIMENTO E A CONFECCAO DO CABO PARA TRECHO DE ANCORAGEM  </t>
  </si>
  <si>
    <t>CK0271</t>
  </si>
  <si>
    <t xml:space="preserve">11.043.0026-0      </t>
  </si>
  <si>
    <t xml:space="preserve">TIRANTE PROTENDIDO PARA ANCORAGEM EM SOLO,CONSTITUIDO POR 4 CORDOALHAS DE 12,7MM.O CUSTO INCLUI APENAS O FORNECIMENTO EA CONFECCAO DO CABO PARA TRECHO DE ANCORAGEM  </t>
  </si>
  <si>
    <t>CK0272</t>
  </si>
  <si>
    <t xml:space="preserve">11.043.0027-0      </t>
  </si>
  <si>
    <t xml:space="preserve">TIRANTE PROTENDIDO PARA ANCORAGEM EM SOLO,CONSTITUIDO POR 6 CORDOALHAS DE 12,7MM.O CUSTO INCLUI APENAS O FORNECIMENTO EA CONFECCAO DO CABO PARA TRECHO DE ANCORAGEM  </t>
  </si>
  <si>
    <t>CK0273</t>
  </si>
  <si>
    <t xml:space="preserve">11.043.0028-0      </t>
  </si>
  <si>
    <t xml:space="preserve">TIRANTE PROTENDIDO PARA ANCORAGEM EM SOLO,CONSTITUIDO POR 8 CORDOALHAS DE 12,7MM.O CUSTO INCLUI APENAS O FORNECIMENTO EA CONFECCAO DO CABO PARA TRECHO DE ANCORAGEM  </t>
  </si>
  <si>
    <t>CK0274</t>
  </si>
  <si>
    <t xml:space="preserve">11.043.0029-1      </t>
  </si>
  <si>
    <t xml:space="preserve">TIRANTE PROTENDIDO PARA ANCORAGEM EM SOLO,CONSTITUIDO POR 10 CORDOALHAS DE 12,7MM.O CUSTO INCLUI APENAS O FORNECIMENTO EA CONFECCAO DO CABO PARA TRECHO DE ANCORAGEM  </t>
  </si>
  <si>
    <t>CK0275</t>
  </si>
  <si>
    <t xml:space="preserve">11.043.0030-0      </t>
  </si>
  <si>
    <t xml:space="preserve">TIRANTE PROTENDIDO PARA ANCORAGEM EM SOLO,CONSTITUIDO POR 12 CORDOALHAS DE 12,7MM.O CUSTO INCLUI APENAS O FORNECIMENTO EA CONFECCAO DO CABO PARA TRECHO DE ANCORAGEM  </t>
  </si>
  <si>
    <t>CK0276</t>
  </si>
  <si>
    <t xml:space="preserve">11.044.0006-0      </t>
  </si>
  <si>
    <t xml:space="preserve">PROTENSAO INCLUSIVE INSTALACAO,CONE E PLACA DE ANCORAGEM DE TIRANTE PARA ANCORAGEM EM ROCHA,CONSTITUIDO POR 4 CORDOALHASDE 12,7MM,EXCLUSIVE PERFURACAO, INJECAO E O TIRANTE  </t>
  </si>
  <si>
    <t>CK0277</t>
  </si>
  <si>
    <t xml:space="preserve">11.044.0007-0      </t>
  </si>
  <si>
    <t xml:space="preserve">PROTENSAO INCLUSIVE INSTALACAO,CONE E PLACA DE ANCORAGEM DE TIRANTE PARA ANCORAGEM EM ROCHA,CONSTITUIDO POR 6 CORDOALHASDE 12,7MM,EXCLUSIVE PERFURACAO,INJECAO E O TIRANTE  </t>
  </si>
  <si>
    <t>CK0278</t>
  </si>
  <si>
    <t xml:space="preserve">11.044.0008-0      </t>
  </si>
  <si>
    <t xml:space="preserve">PROTENSAO INCLUSIVE INSTALACAO,CONE E PLACA DE ANCORAGEM DE TIRANTE PARA ANCORAGEM EM ROCHA,CONSTITUIDO POR 8 CORDOALHASDE 12,7MM,EXCLUSIVE PERFURACAO,INJECAO E O TIRANTE  </t>
  </si>
  <si>
    <t>CK0279</t>
  </si>
  <si>
    <t xml:space="preserve">11.044.0009-0      </t>
  </si>
  <si>
    <t xml:space="preserve">PROTENSAO INCLUSIVE INSTALACAO,CONE E PLACA DE ANCORAGEM DE TIRANTE PARA ANCORAGEM EM ROCHA,CONSTITUIDO POR 10 CORDOALHAS DE 12,7MM,EXCLUSIVE PERFURACAO,INJECAO E O TIRANTE  </t>
  </si>
  <si>
    <t>CK0280</t>
  </si>
  <si>
    <t xml:space="preserve">11.044.0010-0      </t>
  </si>
  <si>
    <t xml:space="preserve">PROTENSAO INCLUSIVE INSTALACAO,CONE E PLACA DE ANCORAGEM DE TIRANTE PARA ANCORAGEM EM ROCHA,CONSTITUIDO POR 12 CORDOALHAS DE 12,7MM,EXCLUSIVE PERFURACAO,INJECAO E O TIRANTE  </t>
  </si>
  <si>
    <t>CK0281</t>
  </si>
  <si>
    <t xml:space="preserve">11.044.0056-0      </t>
  </si>
  <si>
    <t xml:space="preserve">PROTENSAO DE TIRANTES DE 4 CORDOALHAS DE 12,7MM,EXCLUSIVE FORNECIMENTO DOS MATERIAIS  </t>
  </si>
  <si>
    <t>CK0282</t>
  </si>
  <si>
    <t xml:space="preserve">11.044.0058-0      </t>
  </si>
  <si>
    <t xml:space="preserve">PROTENSAO DE TIRANTES DE 6 E 8 CORDOALHAS DE 12,7MM,EXCLUSIVE FORNECIMENTO DOS MATERIAIS  </t>
  </si>
  <si>
    <t>CK0283</t>
  </si>
  <si>
    <t xml:space="preserve">11.044.0060-0      </t>
  </si>
  <si>
    <t xml:space="preserve">PROTENSAO DE TIRANTES DE 10 E 12 CORDOALHAS DE 12,7MM,EXCLUSIVE FORNECIMENTO DOS MATERIAIS  </t>
  </si>
  <si>
    <t>CK0284</t>
  </si>
  <si>
    <t xml:space="preserve">11.045.0006-0      </t>
  </si>
  <si>
    <t xml:space="preserve">PROTENSAO INCLUSIVE INSTALACAO,CONE E PLACA DE ANCORAGEM DE TIRANTE PARA ANCORAGEM EM SOLO,CONSTITUIDO POR 4 CORDOALHASDE 12,7MM,EXCLUSIVE PERFURACAO,INJECAO E O TIRANTE  </t>
  </si>
  <si>
    <t>CK0285</t>
  </si>
  <si>
    <t xml:space="preserve">11.045.0007-0      </t>
  </si>
  <si>
    <t xml:space="preserve">PROTENSAO INCLUSIVE INSTALACAO,CONE E PLACA DE ANCORAGEM DE TIRANTE PARA ANCORAGEM EM SOLO,CONSTITUIDO POR 6 CORDOALHASDE 12,7MM,EXCLUSIVE PERFURACAO,INJECAO E O TIRANTE  </t>
  </si>
  <si>
    <t>CK0286</t>
  </si>
  <si>
    <t xml:space="preserve">11.045.0008-0      </t>
  </si>
  <si>
    <t xml:space="preserve">PROTENSAO INCLUSIVE INSTALACAO,CONE E PLACA DE ANCORAGEM DE TIRANTE PARA ANCORAGEM EM SOLO,CONSTITUIDO POR 8 CORDOALHASDE 12,7MM,EXCLUSIVE PERFURACAO,INJECAO E O TIRANTE  </t>
  </si>
  <si>
    <t>CK0287</t>
  </si>
  <si>
    <t xml:space="preserve">11.045.0009-0      </t>
  </si>
  <si>
    <t xml:space="preserve">PROTENSAO INCLUSIVE INSTALACAO,CONE E PLACA DE ANCORAGEM DE TIRANTE PARA ANCORAGEM EM SOLO,CONSTITUIDO POR 10 CORDOALHASDE 12,7MM,EXCLUSIVE PERFURACAO,INJECAO E O TIRANTE  </t>
  </si>
  <si>
    <t>CK0288</t>
  </si>
  <si>
    <t xml:space="preserve">11.045.0010-0      </t>
  </si>
  <si>
    <t xml:space="preserve">PROTENSAO INCLUSIVE INSTALACAO,CONE E PLACA DE ANCORAGEM DE TIRANTE PARA ANCORAGEM EM SOLO,CONSTITUIDO POR 12 CORDOALHASDE 12,7MM,EXCLUSIVE PERFURACAO,INJECAO E O TIRANTE  </t>
  </si>
  <si>
    <t>CK0289</t>
  </si>
  <si>
    <t xml:space="preserve">11.046.0001-0      </t>
  </si>
  <si>
    <t xml:space="preserve">CONCRETO IMPORTADO DE USINA,DOSADO RACIONALMENTE PARA UMA RESISTENCIA CARACTERISTICA A COMPRESSAO DE 10MPA  </t>
  </si>
  <si>
    <t>CK0290</t>
  </si>
  <si>
    <t xml:space="preserve">11.046.0004-0      </t>
  </si>
  <si>
    <t xml:space="preserve">CONCRETO IMPORTADO DE USINA,DOSADO RACIONALMENTE PARA UMA RESISTENCIA CARACTERISTICA A COMPRESSAO DE 15MPA  </t>
  </si>
  <si>
    <t>CK0291</t>
  </si>
  <si>
    <t xml:space="preserve">11.046.0007-0      </t>
  </si>
  <si>
    <t xml:space="preserve">CONCRETO IMPORTADO DE USINA,DOSADO RACIONALMENTE PARA UMA RESISTENCIA CARACTERISTICA A COMPRESSAO DE 20MPA  </t>
  </si>
  <si>
    <t>CK0292</t>
  </si>
  <si>
    <t xml:space="preserve">11.046.0010-0      </t>
  </si>
  <si>
    <t xml:space="preserve">CONCRETO IMPORTADO DE USINA,DOSADO RACIONALMENTE PARA UMA RESISTENCIA CARACTERISTICA A COMPRESSAO DE 25MPA  </t>
  </si>
  <si>
    <t>CK0293</t>
  </si>
  <si>
    <t xml:space="preserve">11.046.0013-0      </t>
  </si>
  <si>
    <t xml:space="preserve">CONCRETO IMPORTADO DE USINA,DOSADO RACIONALMENTE PARA UMA RESISTENCIA CARACTERISTICA A COMPRESSAO DE 30MPA  </t>
  </si>
  <si>
    <t>CK0294</t>
  </si>
  <si>
    <t xml:space="preserve">11.046.0014-0      </t>
  </si>
  <si>
    <t xml:space="preserve">CONCRETO IMPORTADO DE USINA,DOSADO RACIONALMENTE PARA UMA RESISTENCIA CARACTERISTICA A COMPRESSAO DE 35MPA  </t>
  </si>
  <si>
    <t>CK0295</t>
  </si>
  <si>
    <t xml:space="preserve">11.047.0010-1      </t>
  </si>
  <si>
    <t xml:space="preserve">TIRANTE PROTENDIDO,PARA CARGA DE TRABALHO ATE 34T,DIAMETRO DE 32MM,INCLUSIVE O FORNECIMENTO DA BARRA E BAINHA,PROTECAO ANTICORROSIVA,PREPARO E COLOCACAO NO FURO,EXCLUSIVE LUVAS,PLACAS,CONTRAPORCAS,ETC, PERFURACAO E INJECAO  </t>
  </si>
  <si>
    <t>CK0296</t>
  </si>
  <si>
    <t xml:space="preserve">11.047.0011-1      </t>
  </si>
  <si>
    <t xml:space="preserve">PROTENSAO PARCIAL E FINAL DE TIRANTE (EXCLUSIVE ESTE),PARA CARGA DE TRABALHO ATE 34T,DIAMETRO DE 32MM,INCLUSIVE O FORNECIMENTO E INSTALACAO DA PLACA,ANEL DE ANGULO,PORCAS,CONTRAPORCAS,LUV AS,ETC,PINTURA E PROTECAO DA CABECA,EXCLUSIVE PERFURACAO E INJECAO  </t>
  </si>
  <si>
    <t>CK0297</t>
  </si>
  <si>
    <t xml:space="preserve">11.047.0012-0      </t>
  </si>
  <si>
    <t xml:space="preserve">TIRANTE PROTENDIDO,PARA CARGA DE TRABALHO ATE 34T,DIAMETRO DE 32MM,INCLUSIVE O FORNECIMENTO DA BARRA E BAINHA,PROTECAO ANTICORROSIVA,PREPARO E COLOCACAO NO FURO E TUBO ESPECIAL PARA INJECAO (TUBO PVC 3/4" E MANCHETES),EXCLUSIVE LUVAS,PLACAS,CONTRAPORCAS,ETC, PERFURACAO E INJECAO  </t>
  </si>
  <si>
    <t>CK0298</t>
  </si>
  <si>
    <t xml:space="preserve">11.047.0015-0      </t>
  </si>
  <si>
    <t xml:space="preserve">TIRANTE PROTENDIDO,PARA CARGA DE TRABALHO ATE 22T,DIAMETRO DE 32MM,INCLUSIVE O FORNECIMENTO DA BARRA,BAINHA,PROTECAO ANTICORROSIVA,PREPARO E COLOCACAO NO FURO,EXCLUSIVE LUVAS,PLACAS,PORCAS E CONTRAPORCAS,ETC,PERFURACAO E INJECAO  </t>
  </si>
  <si>
    <t>CK0299</t>
  </si>
  <si>
    <t xml:space="preserve">11.047.0016-0      </t>
  </si>
  <si>
    <t xml:space="preserve">PROTENSAO PARCIAL E FINAL DE TIRANTE (EXCLUSIVE ESTE),PARA CARGA DE TRABALHO DE 22T,DIAMETRO DE 32MM,INCLUSIVE O FORNECIMENTO E INSTALACAO DA PLACA,ANEL DE ANGULO,PORCAS,CONTRAPORCAS,LUV AS,ETC,PINTURA E PROTECAO DA CABECA,EXCLUSIVE PERFURACAO E INJECAO  </t>
  </si>
  <si>
    <t>CK0300</t>
  </si>
  <si>
    <t xml:space="preserve">11.047.0050-0      </t>
  </si>
  <si>
    <t xml:space="preserve">PROTENSAO DE TIRANTE DE BARRA,DIAMETRO DE 32MM,EXCLUSIVE FORNECIMENTO DE MATERIAIS  </t>
  </si>
  <si>
    <t>CK0307</t>
  </si>
  <si>
    <t xml:space="preserve">11.050.0001-1      </t>
  </si>
  <si>
    <t xml:space="preserve">ESCORAMENTO TUBULAR(ALUGUEL)COM TUBOS METALICOS,NA DENSIDADE DE 5,00M DE TUBO EQUIPADO POR M3 DE ESCORAMENTO,PAGO PELO VOLUME DESTE E PELO TEMPO NECESSARIO,DESDE A ENTREGA DO MATERIAL NA OBRA,NA OCASIAO APROPRIADA ATE SUA CARGA,PARA DEVOLUCAO,LOGO QUE DESNECESSARIA  </t>
  </si>
  <si>
    <t>CK0308</t>
  </si>
  <si>
    <t xml:space="preserve">11.050.0002-0      </t>
  </si>
  <si>
    <t xml:space="preserve">ESCORAMENTO TUBULAR(ALUGUEL)COM TUBOS METALICOS,PARA QUALQUER DENSIDADE DE TUBO,PAGO PELO COMPRIMENTO NECESSARIO,NO MESMO TEMPO,DESDE A ENTREGA DO MATERIAL NA OBRA,NA OCASIAO APROPRIADA ATE SUA CARGA,PARA DEVOLUCAO,LOGO QUE DESNECESSARIA  </t>
  </si>
  <si>
    <t>CK0309</t>
  </si>
  <si>
    <t xml:space="preserve">11.055.0001-1      </t>
  </si>
  <si>
    <t xml:space="preserve">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  </t>
  </si>
  <si>
    <t>CK0310</t>
  </si>
  <si>
    <t xml:space="preserve">11.055.0002-0      </t>
  </si>
  <si>
    <t xml:space="preserve">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  </t>
  </si>
  <si>
    <t>CK0311</t>
  </si>
  <si>
    <t xml:space="preserve">11.060.0160-0      </t>
  </si>
  <si>
    <t xml:space="preserve">SUPERESTRUTURA DE PONTE OU VIADUTO,PRE-FABRICADA,EM CONCRETO PROTENDIDO,CLASSE 45,PARA UMA FAIXA DE TRAFEGO COM GUARDA-RODAS E 3,20M DE PISTA DE ROLAMENTO,SEM CAPEAMENTO,COM VAO ENTRE 7,50 E 12,50M,COLOCADA  </t>
  </si>
  <si>
    <t>CK0312</t>
  </si>
  <si>
    <t xml:space="preserve">11.060.0165-0      </t>
  </si>
  <si>
    <t xml:space="preserve">SUPERESTRUTURA DE PONTE OU VIADUTO,PRE-FABRICADA,EM CONCRETO PROTENDIDO,CLASSE 45,PARA DUAS FAIXAS DE TRAFEGO E 7,20M DEPISTA DE ROLAMENTO,SEM CAPEAMENTO,COM VAO ENTRE 7,50 E 12,50M,COLOCADA  </t>
  </si>
  <si>
    <t>CK0313</t>
  </si>
  <si>
    <t xml:space="preserve">11.060.0170-0      </t>
  </si>
  <si>
    <t xml:space="preserve">SUPERESTRUTURA DE PONTE OU VIADUTO,PRE-FABRICADA,EM CONCRETO PROTENDIDO,CLASSE 45,PARA UMA FAIXA DE TRAFEGO COM 3,20M DEPISTA DE ROLAMENTO,COM GUARDA-RODAS,PASSEIOS E GUARDA-CORPOS,COM LARGURA DE 4,60M,SEM CAPEAMENTO,COM VAO ENTRE 7,50 E 12,50M,COLOCADA  </t>
  </si>
  <si>
    <t>CK0314</t>
  </si>
  <si>
    <t xml:space="preserve">11.060.0175-0      </t>
  </si>
  <si>
    <t xml:space="preserve">SUPERESTRUTURA DE PONTE OU VIADUTO,PRE-FABRICADA,EM CONCRETO PROTENDIDO,CLASSE 45,PARA DUAS FAIXAS DE TRAFEGO COM 7,20MDE PISTA DE ROLAMENTO,COM GUARDA-RODAS,PASSEIOS E GUARDA-CORPOS,COM LARGURA TOTAL DE 9,00M,SEM CAPEAMENTO,COM VAO ENTRE7,50 E 12,50M,COLOCADA  </t>
  </si>
  <si>
    <t>CK0315</t>
  </si>
  <si>
    <t xml:space="preserve">11.060.0180-0      </t>
  </si>
  <si>
    <t xml:space="preserve">SUPERESTRUTURA DE PONTE OU VIADUTO,PRE-FABRICADA,EM CONCRETO PROTENDIDO,CLASSE 45,PARA DUAS FAIXAS DE TRAFEGO COM 7,20MDE PISTA DE ROLAMENTO,COM GUARDA-RODAS,PASSEIOS E GUARDA-CORPOS,COM LARGURA TOTAL DE 10,50M,SEM CAPEAMENTO,COM VAO ENTRE7,50 E 12,50M,COLOCADA  </t>
  </si>
  <si>
    <t>CK0316</t>
  </si>
  <si>
    <t xml:space="preserve">11.060.0185-0      </t>
  </si>
  <si>
    <t xml:space="preserve">SUPERESTRUTURA DE PONTE OU VIADUTO,PRE-FABRICADA,EM CONCRETO PROTENDIDO,CLASSE 45,PARA DUAS FAIXAS DE TRAFEGO DE 3,60M EBARREIRAS TIPO DER-RJ,COM LARGURA TOTAL DE 9,00M,SEM CAPEAMENTO,COM VAO ENTRE 7,50 E 12,50M,COLOCADA  </t>
  </si>
  <si>
    <t>CK0317</t>
  </si>
  <si>
    <t xml:space="preserve">11.060.0190-0      </t>
  </si>
  <si>
    <t xml:space="preserve">SUPERESTRUTURA DE PONTE OU VIADUTO,PRE-FABRICADA,EM CONCRETO PROTENDIDO,CLASSE 45,PARA DUAS FAIXAS DE TRAFEGO DE 3,60M EBARREIRAS TIPO DER-RJ,COM LARGURA TOTAL DE 11,00M,SEM CAPEAMENTO,COM VAO ENTRE 7,50 E 12,50M,COLOCADA  </t>
  </si>
  <si>
    <t>CK0318</t>
  </si>
  <si>
    <t xml:space="preserve">11.060.0195-0      </t>
  </si>
  <si>
    <t xml:space="preserve">SUPERESTRUTURA DE PONTE OU VIADUTO,PRE-FABRICADA,EM CONCRETO PROTENDIDO,CLASSE 45,PARA DUAS FAIXAS DE TRAFEGO DE 3,60M,DOIS ACOSTAMENTOS DE 2,50M E BARREIRAS TIPO DER-RJ,COM LARGURA TOTAL DE 13,00M,SEM CAPEAMENTO,COM VAO ENTRE 7,50 E 12,50M,COLOCADA  </t>
  </si>
  <si>
    <t>CK0340</t>
  </si>
  <si>
    <t xml:space="preserve">11.061.0001-0      </t>
  </si>
  <si>
    <t xml:space="preserve">MURO DE ARRIMO CELULAR,DE PECAS PRE-MOLDADAS DE CONCRETO,COMPREENDENDO:CONFECC AO DAS PECAS,MONTAGEM E COMPACTACAO DO SOLO DE ENCHIMENTO.O CUSTO INCLUI TODOS OS MATERIAIS NECESSARIOS,EXCLUSIVE FORMAS  </t>
  </si>
  <si>
    <t>CK0341</t>
  </si>
  <si>
    <t xml:space="preserve">11.061.0002-0      </t>
  </si>
  <si>
    <t xml:space="preserve">MURO DE ARRIMO CELULAR,DE PECAS PRE-MOLDADAS DE CONCRETO,COMPREENDENDO:CONFECC AO DAS PECAS,MONTAGEM E COMPACTACAO DO SOLO DE ENCHIMENTO,EXCLUSIVE MATERIAIS E FORMAS  </t>
  </si>
  <si>
    <t>CK0342</t>
  </si>
  <si>
    <t xml:space="preserve">11.016.0505-1      </t>
  </si>
  <si>
    <t xml:space="preserve">RECONSTITUICAO DE ESTRUTURAS METALICAS LEVES,MEDIDAS POR KG DE ACO NECESSARIO(CHAPAS,PERFIS,ETC), INCLUSIVE FORNECIMENTODOS MATERIAIS E PINTURA EM TINTA A BASE DE EPOXI  </t>
  </si>
  <si>
    <t>CK0343</t>
  </si>
  <si>
    <t xml:space="preserve">11.090.0500-0      </t>
  </si>
  <si>
    <t xml:space="preserve">RECUPERACAO DE ARMADURAS EM ESTRUTURA DE CONCRETO,POR MEIO DE SOLDA A QUENTE,INCLUSIVE FORNECIMENTO,CORTE,DOBRAGEM E COLOCACAO  </t>
  </si>
  <si>
    <t>CK0344</t>
  </si>
  <si>
    <t xml:space="preserve">11.090.0505-0      </t>
  </si>
  <si>
    <t xml:space="preserve">RECUPERACAO DE ARMADURAS EM ESTRUTURA DE CONCRETO,POR MEIO DE SOLDA A FRIO,INCLUSIVE FORNECIMENTO,CORTE,DOBRAGEM E COLOCACAO  </t>
  </si>
  <si>
    <t>CK0345</t>
  </si>
  <si>
    <t xml:space="preserve">11.090.0510-0      </t>
  </si>
  <si>
    <t xml:space="preserve">RECUPERACAO DE FERRAGEM EM ESTRUTURA DE CONCRETO,SEM UTILIZACAO DE SOLDA,INCLUSIVE FORNECIMENTO,CORTE,DOBRAGEM E COLOCACAO  </t>
  </si>
  <si>
    <t>CK0348</t>
  </si>
  <si>
    <t xml:space="preserve">11.015.0020-0      </t>
  </si>
  <si>
    <t xml:space="preserve">GROUT (ARGAMASSA FLUIDA DE ELEVADA RESISTENCIA) COM PEDRISCO (30% EM PESO),INCLUSIVE PREPARO,LANCAMENTO E FORNECIMENTODOS MATERIAIS  </t>
  </si>
  <si>
    <t>CK0358</t>
  </si>
  <si>
    <t xml:space="preserve">11.001.0013-1      </t>
  </si>
  <si>
    <t xml:space="preserve">CONCRETO DOSADO RACIONALMENTE PARA UMA RESISTENCIA CARACTERISTICA A COMPRESSAO DE 40MPA,COMPREENDENDO APENAS O FORNECIMENTO DOS MATERIAIS,INCLUSIVE 5% DE PERDAS  </t>
  </si>
  <si>
    <t>CK0359</t>
  </si>
  <si>
    <t xml:space="preserve">11.001.0019-0      </t>
  </si>
  <si>
    <t xml:space="preserve">CONCRETO COLORIDO,UTILIZANDO OXIDO DE FERRO VERMELHO SINTETICO,DOSADO PARA UMA RESISTENCIA CARACTERISTICA A COMPRESSAO(FCK)MINIMO DE 15MPA,COMPREENDENDO APENAS O FORNECIMENTO DOS MATERIAIS,INCLUSIVE 5% DE PERDAS  </t>
  </si>
  <si>
    <t>CK0360</t>
  </si>
  <si>
    <t xml:space="preserve">11.001.0030-0      </t>
  </si>
  <si>
    <t xml:space="preserve">CONCRETO PARA MEIOS AGRESSIVOS,COM UTILIZACAO DE CIMENTO RESISTENTE A SULFATOS,COM FATOR AGUA E CIMENTO MENOR OU IGUAL A0,50,COM CONSUMO MAIOR OU IGUAL A 400KG,COMPREENDENDO APENAS O FORNECIMENTO DOS MATERIAIS,INCLUSIVE 5% DE PERDAS  </t>
  </si>
  <si>
    <t>CK0361</t>
  </si>
  <si>
    <t xml:space="preserve">11.003.0006-0      </t>
  </si>
  <si>
    <t xml:space="preserve">CONCRETO DOSADO RACIONALMENTE PARA UMA RESISTENCIA CARACTERISTICA A COMPRESSAO DE 30MPA,INCLUSIVE MATERIAIS,TRANSPORTE,PREPARO COM BETONEIRA,LANCAMENTO E ADENSAMENTO  </t>
  </si>
  <si>
    <t>CK0362</t>
  </si>
  <si>
    <t xml:space="preserve">11.003.0007-0      </t>
  </si>
  <si>
    <t xml:space="preserve">CONCRETO DOSADO RACIONALMENTE PARA UMA RESISTENCIA CARACTERISTICA A COMPRESSAO DE 35MPA,INCLUSIVE MATERIAIS,TRANSPORTE,PREPARO COM BETONEIRA,LANCAMENTO E ADENSAMENTO  </t>
  </si>
  <si>
    <t>CK0363</t>
  </si>
  <si>
    <t xml:space="preserve">11.003.0008-0      </t>
  </si>
  <si>
    <t xml:space="preserve">CONCRETO DOSADO RACIONALMENTE PARA UMA RESISTENCIA CARACTERISTICA A COMPRESSAO DE 40MPA,INCLUSIVE MATERIAIS,TRANSPORTE,PREPARO COM BETONEIRA,LANCAMENTO E ADENSAMENTO  </t>
  </si>
  <si>
    <t>CK0364</t>
  </si>
  <si>
    <t xml:space="preserve">11.003.0015-0      </t>
  </si>
  <si>
    <t xml:space="preserve">CONCRETO CICLOPICO CONFECCIONADO COM CONCRETO DOSADO PARA UMA RESISTENCIA CARACTERISTICA A COMPRESSAO DE 10MPA,EXCLUSIVEA PEDRA-DE-MAO,INCLUSIVE MATERIAIS,TRANSPORTE,PREPARO,L ANCAMENTO E ADENSAMENTO  </t>
  </si>
  <si>
    <t>CK0365</t>
  </si>
  <si>
    <t xml:space="preserve">11.003.0020-0      </t>
  </si>
  <si>
    <t xml:space="preserve">CONCRETO PARA CAMADAS PREPARATORIAS COM 180KG DE CIMENTO POR M3 DE CONCRETO,INCLUSIVE MATERIAIS,TRANSPORTE,PRODUCAO, LANCAMENTO E ADENSAMENTO  </t>
  </si>
  <si>
    <t>CK0366</t>
  </si>
  <si>
    <t xml:space="preserve">11.003.0050-0      </t>
  </si>
  <si>
    <t xml:space="preserve">PREENCHIMENTO COM CONCRETO DE 15MPA EM VAZIOS DE ALVENARIA DE BLOCOS DE CONCRETO 10X20X40CM,EM PAREDES DE 10CM,MEDIDO PELA AREA REAL,EXCLUSIVE ARMACAO E A ALVENARIA  </t>
  </si>
  <si>
    <t>CK0367</t>
  </si>
  <si>
    <t xml:space="preserve">11.003.0052-0      </t>
  </si>
  <si>
    <t xml:space="preserve">PREENCHIMENTO COM CONCRETO DE 20MPA EM VAZIOS DE ALVENARIA DE BLOCOS DE CONCRETO 10X20X40CM,EM PAREDES DE 10CM,MEDIDO PELA AREA REAL,EXCLUSIVE ARMACAO E A ALVENARIA  </t>
  </si>
  <si>
    <t>CK0368</t>
  </si>
  <si>
    <t xml:space="preserve">11.003.0054-0      </t>
  </si>
  <si>
    <t xml:space="preserve">PREENCHIMENTO COM CONCRETO DE 25MPA EM VAZIOS DE ALVENARIA DE BLOCOS DE CONCRETO 10X20X40CM,EM PAREDES DE 10CM,MEDIDO PELA AREA REAL,EXCLUSIVE ARMACAO E A ALVENARIA  </t>
  </si>
  <si>
    <t>CK0369</t>
  </si>
  <si>
    <t xml:space="preserve">11.003.0056-0      </t>
  </si>
  <si>
    <t xml:space="preserve">PREENCHIMENTO COM CONCRETO DE 30MPA EM VAZIOS DE ALVENARIA DE BLOCOS DE CONCRETO 10X20X40CM,EM PAREDES DE 10CM,MEDIDO PELA AREA REAL,EXCLUSIVE ARMACAO E A ALVENARIA  </t>
  </si>
  <si>
    <t>CK0370</t>
  </si>
  <si>
    <t xml:space="preserve">11.003.0060-0      </t>
  </si>
  <si>
    <t xml:space="preserve">PREENCHIMENTO COM CONCRETO DE 15MPA EM VAZIOS DE ALVENARIA DE BLOCOS DE CONCRETO 15X20X40CM,EM PAREDES DE 15CM,MEDIDO PELA AREA REAL,EXCLUSIVE ARMACAO E A ALVENARIA  </t>
  </si>
  <si>
    <t>CK0371</t>
  </si>
  <si>
    <t xml:space="preserve">11.003.0062-0      </t>
  </si>
  <si>
    <t xml:space="preserve">PREENCHIMENTO COM CONCRETO DE 20MPA EM VAZIOS DE ALVENARIA DE BLOCOS DE CONCRETO 15X20X40CM,EM PAREDES DE 15CM,MEDIDO PELA AREA REAL,EXCLUSIVE ARMACAO E A ALVENARIA  </t>
  </si>
  <si>
    <t>CK0372</t>
  </si>
  <si>
    <t xml:space="preserve">11.003.0064-0      </t>
  </si>
  <si>
    <t xml:space="preserve">PREENCHIMENTO COM CONCRETO DE 25MPA EM VAZIOS DE ALVENARIA DE BLOCOS DE CONCRETO 15X20X40CM,EM PAREDES DE 15CM,MEDIDO PELA AREA REAL,EXCLUSIVE ARMACAO E A ALVENARIA  </t>
  </si>
  <si>
    <t>CK0373</t>
  </si>
  <si>
    <t xml:space="preserve">11.003.0066-0      </t>
  </si>
  <si>
    <t xml:space="preserve">PREENCHIMENTO COM CONCRETO DE 30MPA EM VAZIOS DE ALVENARIA DE BLOCOS DE CONCRETO 15X20X40CM,EM PAREDES DE 15CM,MEDIDO PELA AREA REAL,EXCLUSIVE ARMACAO E A ALVENARIA  </t>
  </si>
  <si>
    <t>CK0374</t>
  </si>
  <si>
    <t xml:space="preserve">11.003.0070-0      </t>
  </si>
  <si>
    <t xml:space="preserve">PREENCHIMENTO COM CONCRETO DE 15MPA EM VAZIOS DE ALVENARIA DE BLOCOS DE CONCRETO 20X20X40CM,EM PAREDES DE 20CM,MEDIDO PELA AREA REAL,EXCLUSIVE ARMACAO E A ALVENARIA  </t>
  </si>
  <si>
    <t>CK0375</t>
  </si>
  <si>
    <t xml:space="preserve">11.003.0072-0      </t>
  </si>
  <si>
    <t xml:space="preserve">PREENCHIMENTO COM CONCRETO DE 20MPA EM VAZIOS DE ALVENARIA DE BLOCOS DE CONCRETO 20X20X40CM,EM PAREDES DE 20CM,MEDIDO PELA AREA REAL,EXCLUSIVE ARMACAO E A ALVENARIA  </t>
  </si>
  <si>
    <t>CK0376</t>
  </si>
  <si>
    <t xml:space="preserve">11.003.0074-0      </t>
  </si>
  <si>
    <t xml:space="preserve">PREENCHIMENTO COM CONCRETO DE 25MPA EM VAZIOS DE ALVENARIA DE BLOCOS DE CONCRETO 20X20X40CM,EM PAREDES DE 20CM,MEDIDO PELA AREA REAL,EXCLUSIVE ARMACAO E A ALVENARIA  </t>
  </si>
  <si>
    <t>CK0377</t>
  </si>
  <si>
    <t xml:space="preserve">11.003.0076-0      </t>
  </si>
  <si>
    <t xml:space="preserve">PREENCHIMENTO COM CONCRETO DE 30MPA EM VAZIOS DE ALVENARIA DE BLOCOS DE CONCRETO 20X20X40CM,EM PAREDES DE 20CM,MEDIDO PELA AREA REAL,EXCLUSIVE ARMACAO E A ALVENARIA  </t>
  </si>
  <si>
    <t>CK0378</t>
  </si>
  <si>
    <t xml:space="preserve">11.004.0100-0      </t>
  </si>
  <si>
    <t xml:space="preserve">PILAR EM MADEIRA DE REFLORESTAMENTO,COM DIAMETRO APROXIMADO DE 25CM,TRATADO COM IMUNIZANTE,EXCLUSIVE ESCAVACAO,FUNDACAOE REATERRO.FORNECIMENTO E ASSENTAMENTO  </t>
  </si>
  <si>
    <t>CK0379</t>
  </si>
  <si>
    <t xml:space="preserve">11.004.0200-0      </t>
  </si>
  <si>
    <t xml:space="preserve">PIER P/ATRACACAO EMBARCACOES ESTRUT.PECAS MAD.SERRADA,LONGARINAS 3"X9" E TRANSVERSINAS 3"X12",FIX.BARRAS INOX ROSQ.1,00X1/2",ASSOALHO RIPAS MAD.APARELHADA(2,5X10)CM,FIX.P REGOS GALV.SECAO QUADRADA (4,38X79)MM.CJ ASSENT.SOBRE PILARES CIRC.DIAM.40CM CONCR.ESTRUT.FCK=20MPA,REVEST. TUBO PVC RIGIDO 400MM.FORN.MAT.COLOC.INSTAL.TR ANSP.TOPOGRAFIA E MONT.PECAS E ACAB.  </t>
  </si>
  <si>
    <t>CK0390</t>
  </si>
  <si>
    <t xml:space="preserve">11.009.0012-0      </t>
  </si>
  <si>
    <t xml:space="preserve">FIO DE ACO CA-60,REDONDO,COM SALIENCIA OU MOSSA,COEFICIENTE DE CONFORMACAO SUPERFICIAL MINIMO (ADERENCIA)IGUAL A 1,5,DIAMETRO ACIMA DE 5MM,DESTINADO A ARMADURA DE PECAS DE CONCRETOARMADO,10% DE PERDAS DE PONTAS E ARAME 18.FORNECIMENTO  </t>
  </si>
  <si>
    <t>CK0393</t>
  </si>
  <si>
    <t xml:space="preserve">11.010.0038-0      </t>
  </si>
  <si>
    <t xml:space="preserve">CABO DE ACO PARA 31 CORDOALHAS DE 12,7MM,INCLUSIVE BAINHA DE ACO GALVANIZADO,COMPREENDENDO APENAS O FORNECIMENTO MEDIDOPELO PESO DO CABO GEOMETRICAMENTE NECESSARIO  </t>
  </si>
  <si>
    <t>CK0394</t>
  </si>
  <si>
    <t xml:space="preserve">11.010.0039-0      </t>
  </si>
  <si>
    <t xml:space="preserve">CABO DE ACO PARA 37 CORDOALHAS DE 12,7MM,INCLUSIVE BAINHA DE ACO GALVANIZADO,COMPREENDENDO APENAS O FORNECIMENTO MEDIDOPELO PESO DO CABO GEOMETRICAMENTE NECESSARIO  </t>
  </si>
  <si>
    <t>CK0395</t>
  </si>
  <si>
    <t xml:space="preserve">11.010.0060-0      </t>
  </si>
  <si>
    <t xml:space="preserve">CABO DE ACO DE 1 CORDOALHA DE 15,2MM,EXCLUSIVE BAINHA E PERDAS DE PONTAS,COMPREENDENDO APENAS O FORNECIMENTO MEDIDO PELOPESO DO CABO GEOMETRICAMENTE NECESSARIO  </t>
  </si>
  <si>
    <t>CK0408</t>
  </si>
  <si>
    <t xml:space="preserve">11.010.0081-0      </t>
  </si>
  <si>
    <t xml:space="preserve">CABO DE ACO DE 2 CORDOALHAS DE 15,2MM,INCLUSIVE BAINHA DE ACO GALVANIZADO,COMPREENDENDO APENAS O FORNECIMENTO MEDIDO PELO PESO DO CABO GEOMETRICAMENTE NECESSARIO  </t>
  </si>
  <si>
    <t>CK0409</t>
  </si>
  <si>
    <t xml:space="preserve">11.010.0082-0      </t>
  </si>
  <si>
    <t xml:space="preserve">CABO DE ACO DE 3 CORDOALHAS DE 15,2MM,INCLUSIVE BAINHA DE ACO GALVANIZADO,COMPREENDENDO APENAS O FORNECIMENTO MEDIDO PELO PESO DO CABO GEOMETRICAMENTE NECESSARIO  </t>
  </si>
  <si>
    <t>CK0410</t>
  </si>
  <si>
    <t xml:space="preserve">11.010.0083-0      </t>
  </si>
  <si>
    <t xml:space="preserve">CABO DE ACO DE 4 CORDOALHAS DE 15,2MM,INCLUSIVE BAINHA DE ACO GALVANIZADO,COMPREENDENDO APENAS O FORNECIMENTO MEDIDO PELO PESO DO CABO GEOMETRICAMENTE NECESSARIO  </t>
  </si>
  <si>
    <t>CK0411</t>
  </si>
  <si>
    <t xml:space="preserve">11.010.0084-0      </t>
  </si>
  <si>
    <t xml:space="preserve">CABO DE ACO DE 5 CORDOALHAS DE 15,2MM,INCLUSIVE BAINHA DE ACO GALVANIZADO,COMPREENDENDO APENAS O FORNECIMENTO MEDIDO PELO PESO DO CABO GEOMETRICAMENTE NECESSARIO  </t>
  </si>
  <si>
    <t>CK0412</t>
  </si>
  <si>
    <t xml:space="preserve">11.010.0085-0      </t>
  </si>
  <si>
    <t xml:space="preserve">CABO DE ACO DE 6 CORDOALHAS DE 15,2MM,INCLUSIVE BAINHA DE ACO GALVANIZADO,COMPREENDENDO APENAS O FORNECIMENTO MEDIDO PELO PESO DO CABO GEOMETRICAMENTE NECESSARIO  </t>
  </si>
  <si>
    <t>CK0413</t>
  </si>
  <si>
    <t xml:space="preserve">11.010.0086-0      </t>
  </si>
  <si>
    <t xml:space="preserve">CABO DE ACO DE 7 CORDOALHAS DE 15,2MM,INCLUSIVE BAINHA DE ACO GALVANIZADO,COMPREENDENDO APENAS O FORNECIMENTO MEDIDO PELO PESO DO CABO GEOMETRICAMENTE NECESSARIO  </t>
  </si>
  <si>
    <t>CK0414</t>
  </si>
  <si>
    <t xml:space="preserve">11.010.0087-0      </t>
  </si>
  <si>
    <t xml:space="preserve">CABO DE ACO DE 12 CORDOALHAS DE 15,2MM,INCLUSIVE BAINHA DE ACO GALVANIZADO,COMPREENDENDO APENAS O FORNECIMENTO MEDIDO PELO PESO DO CABO GEOMETRICAMENTE NECESSARIO  </t>
  </si>
  <si>
    <t>CK0415</t>
  </si>
  <si>
    <t xml:space="preserve">11.010.0088-0      </t>
  </si>
  <si>
    <t xml:space="preserve">CABO DE ACO DE 19 CORDOALHAS DE 15,2MM,INCLUSIVE BAINHA DE ACO GALVANIZADO,COMPREENDENDO APENAS O FORNECIMENTO MEDIDO PELO PESO DO CABO GEOMETRICAMENTE NECESSARIO  </t>
  </si>
  <si>
    <t>CK0416</t>
  </si>
  <si>
    <t xml:space="preserve">11.010.0089-0      </t>
  </si>
  <si>
    <t xml:space="preserve">CABO DE ACO DE 22 CORDOALHAS DE 15,2MM,INCLUSIVE BAINHA DE ACO GALVANIZADO,COMPREENDENDO APENAS O FORNECIMENTO MEDIDO PELO PESO DO CABO GEOMETRICAMENTE NECESSARIO  </t>
  </si>
  <si>
    <t>CK0417</t>
  </si>
  <si>
    <t xml:space="preserve">11.010.0090-0      </t>
  </si>
  <si>
    <t xml:space="preserve">CABO DE ACO DE 27 CORDOALHAS DE 15,2MM,INCLUSIVE BAINHA DE ACO GALVANIZADO,COMPREENDENDO APENAS O FORNECIMENTO MEDIDO PELO PESO DO CABO GEOMETRICAMENTE NECESSARIO  </t>
  </si>
  <si>
    <t>CK0418</t>
  </si>
  <si>
    <t xml:space="preserve">11.010.0091-0      </t>
  </si>
  <si>
    <t xml:space="preserve">CABO DE ACO DE 31 CORDOALHAS DE 15,2MM,INCLUSIVE BAINHA DE ACO GALVANIZADO,COMPREENDENDO APENAS O FORNECIMENTO MEDIDO PELO PESO DO CABO GEOMETRICAMENTE NECESSARIO  </t>
  </si>
  <si>
    <t>CK0419</t>
  </si>
  <si>
    <t xml:space="preserve">11.010.0092-0      </t>
  </si>
  <si>
    <t xml:space="preserve">CABO DE ACO DE 37 CORDOALHAS DE 15,2MM,INCLUSIVE BAINHA DE ACO GALVANIZADO,COMPREENDENDO APENAS O FORNECIMENTO MEDIDO PELO PESO DO CABO GEOMETRICAMENTE NECESSARIO  </t>
  </si>
  <si>
    <t>CK0424</t>
  </si>
  <si>
    <t xml:space="preserve">11.011.0028-0      </t>
  </si>
  <si>
    <t xml:space="preserve">CORTE,DOBRAGEM,MONTAGEM E COLOCACAO DE FERRAGENS NAS FORMAS,ACO CA-60,EM FIO REDONDO COM DIAMETRO ACIMA DE 5MM  </t>
  </si>
  <si>
    <t>CK0425</t>
  </si>
  <si>
    <t xml:space="preserve">11.012.0015-0      </t>
  </si>
  <si>
    <t xml:space="preserve">CONE DE ANCORAGEM DE CABO DE ACO DE 1 CORDOALHA DE 12,7MM,COMPREENDENDO FORNECIMENTO DO CONE,DE LUVA CONE-BAINHA,DE 2,00M DE MOLA CENTRAL E BAINHA,BEM COMO AS OPERACOES DE PROTENSAO E INJECAO DE CIMENTO  </t>
  </si>
  <si>
    <t>CK0426</t>
  </si>
  <si>
    <t xml:space="preserve">11.012.0016-0      </t>
  </si>
  <si>
    <t xml:space="preserve">CONE DE ANCORAGEM DE CABO DE ACO DE 2 CORDOALHAS DE 12,7MM,COMPREENDENDO FORNECIMENTO DO CONE,DE LUVA CONE-BAINHA,DE 2,00M DE MOLA CENTRAL E BAINHA,BEM COMO AS OPERACOES DE PROTENSAO E INJECAO DE CIMENTO  </t>
  </si>
  <si>
    <t>CK0427</t>
  </si>
  <si>
    <t xml:space="preserve">11.012.0017-0      </t>
  </si>
  <si>
    <t xml:space="preserve">CONE DE ANCORAGEM DE CABO DE ACO DE 3 CORDOALHAS DE 12,7MM,COMPREENDENDO FORNECIMENTO DO CONE,DE LUVA CONE-BAINHA,DE 2,00M DE MOLA CENTRAL E BAINHA,BEM COMO AS OPERACOES DE PROTENSAO E INJECAO DE CIMENTO  </t>
  </si>
  <si>
    <t>CK0428</t>
  </si>
  <si>
    <t xml:space="preserve">11.012.0019-0      </t>
  </si>
  <si>
    <t xml:space="preserve">CONE DE ANCORAGEM DE CABO DE ACO DE 5 CORDOALHAS DE 12,7MM,COMPREENDENDO FORNECIMENTO DO CONE,DE LUVA CONE-BAINHA,DE 2,00M DE MOLA CENTRAL E BAINHA,BEM COMO AS OPERACOES DE PROTENSAO E INJECAO DE CIMENTO  </t>
  </si>
  <si>
    <t>CK0429</t>
  </si>
  <si>
    <t xml:space="preserve">11.012.0021-0      </t>
  </si>
  <si>
    <t xml:space="preserve">CONE DE ANCORAGEM DE CABO DE ACO DE 7 CORDOALHAS DE 12,7MM,COMPREENDENDO FORNECIMENTO DO CONE,DE LUVA CONE-BAINHA,DE 2,00M DE MOLA CENTRAL E BAINHA,BEM COMO AS OPERACOES DE PROTENSAO E INJECAO DE CIMENTO  </t>
  </si>
  <si>
    <t>CK0430</t>
  </si>
  <si>
    <t xml:space="preserve">11.012.0040-0      </t>
  </si>
  <si>
    <t xml:space="preserve">CONE DE ANCORAGEM DE CABO DE ACO DE 27 CORDOALHAS DE 12,7MM,COMPREENDENDO FORNECIMENTO DO CONE,DE LUVA CONE-BAINHA,DE 2,00M DE MOLA CENTRAL E BAINHA,BEM COMO AS OPERACOES DE PROTENSAO E INJECAO DE CIMENTO  </t>
  </si>
  <si>
    <t>CK0431</t>
  </si>
  <si>
    <t xml:space="preserve">11.012.0060-0      </t>
  </si>
  <si>
    <t xml:space="preserve">CONE DE ANCORAGEM DE CABO DE ACO DE 1 CORDOALHA DE 15,2MM,COMPREENDENDO FORNECIMENTO DO CONE,DE LUVA CONE-BAINHA,DE 2,00M DE MOLA CENTRAL E BAINHA,BEM COMO AS OPERACOES DE PROTENSAO E INJECAO DE CIMENTO  </t>
  </si>
  <si>
    <t>CK0432</t>
  </si>
  <si>
    <t xml:space="preserve">11.012.0061-0      </t>
  </si>
  <si>
    <t xml:space="preserve">CONE DE ANCORAGEM DE CABO DE ACO DE 2 CORDOALHAS DE 15,2MM,COMPREENDENDO FORNECIMENTO DO CONE,DE LUVA CONE-BAINHA,DE 2,00M DE MOLA CENTRAL E BAINHA,BEM COMO AS OPERACOES DE PROTENSAO E INJECAO DE CIMENTO  </t>
  </si>
  <si>
    <t>CK0433</t>
  </si>
  <si>
    <t xml:space="preserve">11.012.0062-0      </t>
  </si>
  <si>
    <t xml:space="preserve">CONE DE ANCORAGEM DE CABO DE ACO DE 3 CORDOALHAS DE 15,2MM,COMPREENDENDO FORNECIMENTO DO CONE,DE LUVA CONE-BAINHA,DE 2,00M DE MOLA CENTRAL E BAINHA,BEM COMO AS OPERACOES DE PROTENSAO E INJECAO DE CIMENTO  </t>
  </si>
  <si>
    <t>CK0434</t>
  </si>
  <si>
    <t xml:space="preserve">11.012.0063-0      </t>
  </si>
  <si>
    <t xml:space="preserve">CONE DE ANCORAGEM DE CABO DE ACO DE 4 CORDOALHAS DE 15,2MM,COMPREENDENDO FORNECIMENTO DO CONE,DE LUVA CONE-BAINHA,DE 2,00M DE MOLA CENTRAL E BAINHA,BEM COMO AS OPERACOES DE PROTENSAO E INJECAO DE CIMENTO  </t>
  </si>
  <si>
    <t>CK0435</t>
  </si>
  <si>
    <t xml:space="preserve">11.012.0064-0      </t>
  </si>
  <si>
    <t xml:space="preserve">CONE DE ANCORAGEM DE CABO DE ACO DE 5 CORDOALHAS DE 15,2MM,COMPREENDENDO FORNECIMENTO DO CONE,DE LUVA CONE-BAINHA,DE 2,00M DE MOLA CENTRAL E BAINHA,BEM COMO AS OPERACOES DE PROTENSAO E INJECAO DE CIMENTO  </t>
  </si>
  <si>
    <t>CK0436</t>
  </si>
  <si>
    <t xml:space="preserve">11.012.0065-0      </t>
  </si>
  <si>
    <t xml:space="preserve">CONE DE ANCORAGEM DE CABO DE ACO DE 6 CORDOALHAS DE 15,2MM,COMPREENDENDO FORNECIMENTO DO CONE,DE LUVA CONE-BAINHA,DE 2,00M DE MOLA CENTRAL E BAINHA,BEM COMO AS OPERACOES DE PROTENSAO E INJECAO DE CIMENTO  </t>
  </si>
  <si>
    <t>CK0437</t>
  </si>
  <si>
    <t xml:space="preserve">11.012.0066-0      </t>
  </si>
  <si>
    <t xml:space="preserve">CONE DE ANCORAGEM DE CABO DE ACO DE 7 CORDOALHAS DE 15,2MM,COMPREENDENDO FORNECIMENTO DO CONE,DE LUVA CONE-BAINHA,DE 2,00MM DE MOLA CENTRAL E BAINHA,BEM COMO AS OPERACOES DE PROTENSAO E INJECAO DE CIMENTO  </t>
  </si>
  <si>
    <t>CK0438</t>
  </si>
  <si>
    <t xml:space="preserve">11.012.0070-0      </t>
  </si>
  <si>
    <t xml:space="preserve">CONE DE ANCORAGEM DE CABO DE ACO DE 12 CORDOALHAS DE 15,2MM,COMPREENDENDO FORNECIMENTO DO CONE,DE LUVA CONE-BAINHA,DE 2,00M DE MOLA CENTRAL E BAINHA,BEM COMO AS OPERACOES DE PROTENSAO E INJECAO DE CIMENTO  </t>
  </si>
  <si>
    <t>CK0439</t>
  </si>
  <si>
    <t xml:space="preserve">11.012.0075-0      </t>
  </si>
  <si>
    <t xml:space="preserve">CONE DE ANCORAGEM DE CABO DE ACO DE 19 CORDOALHAS DE 15,2MM,COMPREENDENDO FORNECIMENTO DO CONE,DE LUVA CONE-BAINHA,DE 2,00M DE MOLA CENTRAL E BAINHA,BEM COMO AS OPERACOES DE PROTENSAO E INJECAO DE CIMENTO  </t>
  </si>
  <si>
    <t>CK0440</t>
  </si>
  <si>
    <t xml:space="preserve">11.012.0080-0      </t>
  </si>
  <si>
    <t xml:space="preserve">CONE DE ANCORAGEM DE CABO DE ACO DE 22 CORDOALHAS DE 15,2MM,COMPREENDENDO FORNECIMENTO DO CONE,DE LUVA CONE-BAINHA,DE 2,00M DE MOLA CENTRAL E BAINHA,BEM COMO AS OPERACOES DE PROTENSAO E INJECAO DE CIMENTO  </t>
  </si>
  <si>
    <t>CK0441</t>
  </si>
  <si>
    <t xml:space="preserve">11.012.0085-0      </t>
  </si>
  <si>
    <t xml:space="preserve">CONE DE ANCORAGEM DE CABO DE ACO DE 27 CORDOALHAS DE 15,2MM,COMPREENDENDO FORNECIMENTO DO CONE,DE LUVA CONE-BAINHA,DE 2,00M DE MOLA CENTRAL E BAINHA,BEM COMO AS OPERACOES DE PROTENSAO E INJECAO DE CIMENTO  </t>
  </si>
  <si>
    <t>CK0442</t>
  </si>
  <si>
    <t xml:space="preserve">11.012.0090-0      </t>
  </si>
  <si>
    <t xml:space="preserve">CONE DE ANCORAGEM DE CABO DE ACO DE 31 CORDOALHAS DE 15,2MM,COMPREENDENDO FORNECIMENTO DO CONE,DE LUVA CONE-BAINHA,DE 2,00M DE MOLA CENTRAL E BAINHA,BEM COMO AS OPERACOES DE PROTENSAO E INJECAO DE CIMENTO  </t>
  </si>
  <si>
    <t>CK0443</t>
  </si>
  <si>
    <t xml:space="preserve">11.012.0095-0      </t>
  </si>
  <si>
    <t xml:space="preserve">CONE DE ANCORAGEM DE CABO DE ACO DE 37 CORDOALHAS DE 15,2MM,COMPREENDENDO FORNECIMENTO DO CONE,DE LUVA CONE-BAINHA,DE 2,00M DE MOLA CENTRAL E BAINHA,BEM COMO AS OPERACOES DE PROTENSAO E INJECAO DE CIMENTO  </t>
  </si>
  <si>
    <t>CK0448</t>
  </si>
  <si>
    <t xml:space="preserve">11.013.0015-0      </t>
  </si>
  <si>
    <t xml:space="preserve">CORTINA DE CONCRETO ARMADO,COM 18 A 20CM DE ESPESSURA,FCK=25MPA,INCLUINDO MATERIAIS PARA 1,00M3 DE CONCRETO(IMPORTADO DEUSINA)ADENSADO E COLOCADO,10,00M2 DE FORMAS DE MADEIRA DE 3ª,SERVINDO 1,4 VEZES,ESCORAMENTO E 80KG DE ACO CA-50  </t>
  </si>
  <si>
    <t>CK0449</t>
  </si>
  <si>
    <t xml:space="preserve">11.013.0016-0      </t>
  </si>
  <si>
    <t xml:space="preserve">CORTINA DE CONCRETO ARMADO,COM 18 A 20CM DE ESPESSURA,FCK=30MPA,INCLUINDO MATERIAIS PARA 1,00M3 DE CONCRETO(IMPORTADO DEUSINA)ADENSADO E COLOCADO 10,00M2 DE FORMAS DE AMDEIRA DE 3ª,SERVINDO 1,4 VEZES,ESCORAMENTO E 80KG DE ACO CA-50  </t>
  </si>
  <si>
    <t>CK0450</t>
  </si>
  <si>
    <t xml:space="preserve">11.013.0059-0      </t>
  </si>
  <si>
    <t xml:space="preserve">PLACAS DE CONCRETO ARMADO PRE-MOLDADAS,COM FCK=20MPA,ESPESSURA DE 6CM EM PECAS DE ATE 90KG,INCLUSIVE COLOCACAO MANUAL NOLOCAL DEFINITIVO  </t>
  </si>
  <si>
    <t>CK0451</t>
  </si>
  <si>
    <t xml:space="preserve">11.013.0060-0      </t>
  </si>
  <si>
    <t xml:space="preserve">PLACAS DE CONCRETO ARMADO PRE-MOLDADAS,COM FCK=20MPA,ESPESSURA DE 6CM EM PECAS ACIMA DE 90KG E COLOCACAO COM GUINDASTE  </t>
  </si>
  <si>
    <t>CK0452</t>
  </si>
  <si>
    <t xml:space="preserve">11.013.0061-0      </t>
  </si>
  <si>
    <t xml:space="preserve">PLACAS DE CONCRETO ARMADO PRE-MOLDADAS,COM FCK=20MPA,ESPESSURA DE 8CM EM PECAS DE ATE 90KG,INCLUSIVE COLOCACAO MANUAL NOLOCAL DEFINITIVO  </t>
  </si>
  <si>
    <t>CK0453</t>
  </si>
  <si>
    <t xml:space="preserve">11.013.0062-0      </t>
  </si>
  <si>
    <t xml:space="preserve">PLACAS DE CONCRETO ARMADO PRE-MOLDADAS,COM FCK=20MPA,ESPESSURA DE 8CM EM PECAS ACIMA DE 90KG E COLOCACAO COM GUINDASTE  </t>
  </si>
  <si>
    <t>CK0454</t>
  </si>
  <si>
    <t xml:space="preserve">11.013.0063-0      </t>
  </si>
  <si>
    <t xml:space="preserve">PLACAS DE CONCRETO ARMADO PRE-MOLDADAS,COM FCK=20MPA,ESPESSURA DE 10CM EM PECAS DE ATE 90KG,INCLUSIVE COLOCACAO MANUAL NO LOCAL DEFINITIVO  </t>
  </si>
  <si>
    <t>CK0455</t>
  </si>
  <si>
    <t xml:space="preserve">11.013.0064-0      </t>
  </si>
  <si>
    <t xml:space="preserve">PLACAS DE CONCRETO ARMADO PRE-MOLDADAS,COM FCK=20MPA,ESPESSURA DE 10CM EM PECAS ACIMA DE 90KG E COLOCACAO COM GUINDASTE  </t>
  </si>
  <si>
    <t>CK0456</t>
  </si>
  <si>
    <t xml:space="preserve">11.013.0065-0      </t>
  </si>
  <si>
    <t xml:space="preserve">PLACAS DE CONCRETO ARMADO PRE-MOLDADAS,COM FCK=20MPA,ESPESSURA DE 10CM EM PECAS ACIMA DE 90KG,COM FUROS DE 3CM DE DIAMETRO ESPACADOS DE 15CM EM AMBAS AS DIRECOES,COLOCACAO COM GUINDASTE  </t>
  </si>
  <si>
    <t>CK0457</t>
  </si>
  <si>
    <t xml:space="preserve">11.013.0066-0      </t>
  </si>
  <si>
    <t xml:space="preserve">PLACAS DE CONCRETO ARMADO PRE-MOLDADAS,COM FCK=20MPA,ESPESSURA DE 12CM,INCLUSIVE COLOCACAO COM GUINDASTE NO LOCAL DEFINITIVO  </t>
  </si>
  <si>
    <t>CK0458</t>
  </si>
  <si>
    <t xml:space="preserve">11.013.0067-0      </t>
  </si>
  <si>
    <t xml:space="preserve">PLACAS DE CONCRETO ARMADO PRE-MOLDADAS,COM FCK=20MPA,ESPESSURA DE 12CM,COM FUROS DE 3CM DE DIAMETRO ESPACADOS DE 15CM EMAMBAS AS DIRECOES,INCLUSIVE COLOCACAO COM GUINDASTE NO LOCAL DEFINITIVO  </t>
  </si>
  <si>
    <t>CK0459</t>
  </si>
  <si>
    <t xml:space="preserve">11.013.0068-0      </t>
  </si>
  <si>
    <t xml:space="preserve">PLACAS DE CONCRETO ARMADO PRE-MOLDADAS,COM FCK=20MPA,ESPESSURA DE 15CM,INCLUSIVE COLOCACAO COM GUINDASTE NO LOCAL DEFINITIVO  </t>
  </si>
  <si>
    <t>CK0460</t>
  </si>
  <si>
    <t xml:space="preserve">11.013.0069-0      </t>
  </si>
  <si>
    <t xml:space="preserve">PLACAS DE CONCRETO ARMADO PRE-MOLDADAS,COM FCK=20MPA,ESPESSURA DE 15CM,COM FUROS DE 3CM DE DIAMETRO ESPACADOS DE 15CM EMAMBAS AS DIRECOES,INCLUSIVE COLOCACAO COM GUINDASTE NO LOCAL DEFINITIVO  </t>
  </si>
  <si>
    <t>CK0461</t>
  </si>
  <si>
    <t xml:space="preserve">11.013.0075-0      </t>
  </si>
  <si>
    <t xml:space="preserve">CONCRETO ARMADO,FCK=25MPA,INCLUINDO MATERIAIS PARA 1,00M3 DE CONCRETO(IMPORTADO DE USINA)ADENSADO E COLOCADO,14,00M2 DEAREA MOLDADA,FORMAS E ESCORAMENTO CONFORME ITENS 11.004.0022E 11.004.0035,60KG DE ACO CA-50,INCLUSIVE MAO-DE-OBRA PARACORTE,DOBRAGEM,MONTAGEM E COLOCACAO NAS FORMAS  </t>
  </si>
  <si>
    <t>CK0462</t>
  </si>
  <si>
    <t xml:space="preserve">11.013.0080-0      </t>
  </si>
  <si>
    <t xml:space="preserve">CONCRETO ARMADO,FCK=30MPA,INCLUINDO MATERIAIS PARA 1,00M3 DE CONCRETO(IMPORTADO DE USINA)ADENSADO E COLOCADO,14,00M2 DEAREA MOLDADA,FORMAS E ESCORAMENTO CONFORME ITENS 11.004.0022E 11.004.0035,60KG DE ACO CA-50,INCLUSIVE MAO-DE-OBRA PARACORTE,DOBRAGEM,MONTAGEM E COLOCACAO NAS FORMAS  </t>
  </si>
  <si>
    <t>CK0463</t>
  </si>
  <si>
    <t xml:space="preserve">11.013.0105-0      </t>
  </si>
  <si>
    <t xml:space="preserve">CONCRETO ARMADO,FCK=25MPA,INCLUINDO MATERIAIS PARA 1,00M3 DE CONCRETO(IMPORTADO DE USINA)ADENSADO E COLOCADO,12,00M2 DEAREA MOLDADA,FORMAS E ESCORAMENTO CONFORME ITENS 11.004.0022E 11.004.0035,80KG DE ACO CA-50,INCLUINDO MAO-DE-OBRA PARACORTE,DOBRAGEM,MONTAGEM E COLOCACAO NAS FORMAS  </t>
  </si>
  <si>
    <t>CK0464</t>
  </si>
  <si>
    <t xml:space="preserve">11.013.0110-0      </t>
  </si>
  <si>
    <t xml:space="preserve">CONCRETO ARMADO,FCK=30MPA,INCLUINDO MATERIAIS PARA 1,00M3 DE CONCRETO(IMPORTADO DE USINA)ADENSADO E COLOCADO,12,00M2 DEAREA MOLDADA,FORMAS E ESCORAMENTO CONFORME ITENS 11.004.0022E 11.004.0035,80KG DE ACO CA-50,INCLUSIVE MAO-DE-OBRA PARACORTE,DOBRAGEM,MONTAGEM E COLOCACAO NAS FORMAS  </t>
  </si>
  <si>
    <t>CK0465</t>
  </si>
  <si>
    <t xml:space="preserve">11.013.0135-0      </t>
  </si>
  <si>
    <t xml:space="preserve">CONCRETO ARMADO,FCK=25MPA,INCLUINDO MATERIAIS PARA 1,00M3 DE CONCRETO(IMPORTADO DE USINA)ADENSADO E COLOCADO,12,00M2 DEAREA MOLDADA,FORMAS CONFORME O ITEM 11.004.0022,60KG DE ACOCA-50,INCLUSIVE MAO-DE-OBRA PARA CORTE,DOBRAGEM,MONTAGEM ECOLOCACAO NAS FORMAS,EXCLUSIVE ESCORAMENTO  </t>
  </si>
  <si>
    <t>CK0466</t>
  </si>
  <si>
    <t xml:space="preserve">11.013.0140-0      </t>
  </si>
  <si>
    <t xml:space="preserve">CONCRETO ARMADO,FCK=30MPA,INCLUINDO MATERIAIS PARA 1,00M3 DE CONCRETO(IMPORTADO DE USINA)ADENSADO E COLOCADO,12,00M2 DEAREA MOLDADA,FORMAS CONFORME O ITEM 11.004.0022,60KG DE ACOCA-50,INCLUSIVE MAO-DE-OBRA PARA CORTE,DOBRAGEM,MONTAGEM ECOLOCACAO NAS FORMAS,EXCLUSIVE ESCORAMENTO  </t>
  </si>
  <si>
    <t>CK0467</t>
  </si>
  <si>
    <t xml:space="preserve">11.015.0019-0      </t>
  </si>
  <si>
    <t xml:space="preserve">GROUT (ARGAMASSA FLUIDA DE ELEVADA RESISTENCIA),INCLUSIVE PREPARO,LANCAMENTO E FORNECIMENTO DOS MATERIAIS  </t>
  </si>
  <si>
    <t>CK0468</t>
  </si>
  <si>
    <t xml:space="preserve">11.015.0021-0      </t>
  </si>
  <si>
    <t xml:space="preserve">ENCHIMENTO DE NICHOS OU FUROS DE CONCRETO OU ROCHA COM MISTURA DE ARGAMASSA EXPANSIVA E PEDRISCO NA PROPORCAO EM PESO DE50% DESTE EM RELACAO A ARGAMASSA,CONFORME INSTRUCOES DE FABRICANTES,INCLUSIVE PREPARO PREVIO DA CAVIDADE A TAMPONAR  </t>
  </si>
  <si>
    <t>CK0469</t>
  </si>
  <si>
    <t xml:space="preserve">11.015.0022-0      </t>
  </si>
  <si>
    <t xml:space="preserve">APLICACAO DE ARGAMASSA EXPANSIVA TIPO SIKA GROUT PARA FIXACAO DE CHUMBADORES EM ESTRUTURAS DE CONCRETO OU SERVICOS SIMILARES,CONFORME INSTRUCOES DO FABRICANTE  </t>
  </si>
  <si>
    <t>CK0470</t>
  </si>
  <si>
    <t xml:space="preserve">11.015.0030-0      </t>
  </si>
  <si>
    <t xml:space="preserve">ADITIVO A BASE DE SILICA ATIVA,DOSADO SOBRE O PESO DO CIMENTO NA PROPORCAO MEDIA DE 10%,INCLUSIVE MAO-DE-OBRA E PERDAS.POR M3 DE CONCRETO  </t>
  </si>
  <si>
    <t>CK0471</t>
  </si>
  <si>
    <t xml:space="preserve">11.016.0007-0      </t>
  </si>
  <si>
    <t xml:space="preserve">PILARES E/OU VIGAS EM TRELICAS METALICAS,INCLUSIVE PERDAS E UMA DEMAO PINTURA ANTIOXIDO.FORNECIMENTO E MONTAGEM  </t>
  </si>
  <si>
    <t>CK0472</t>
  </si>
  <si>
    <t xml:space="preserve">11.016.0030-0      </t>
  </si>
  <si>
    <t xml:space="preserve">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  </t>
  </si>
  <si>
    <t>CK0473</t>
  </si>
  <si>
    <t xml:space="preserve">11.016.0040-0      </t>
  </si>
  <si>
    <t xml:space="preserve">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  </t>
  </si>
  <si>
    <t>CK0474</t>
  </si>
  <si>
    <t xml:space="preserve">11.016.0045-0      </t>
  </si>
  <si>
    <t xml:space="preserve">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  </t>
  </si>
  <si>
    <t>CK0475</t>
  </si>
  <si>
    <t xml:space="preserve">11.016.0047-0      </t>
  </si>
  <si>
    <t xml:space="preserve">ESTRUTURA METALICA EM ACO ESPECIAL RESISTENTE A CORROSAO(ACO USI-SAC)PARA OBRAS PREDIAIS ATE 04 PAVIMENTOS,PILARES,VIGASPRINCI PAIS E SECUNDARIAS,ESCADAS,PATAMERES E CHAPAS DAS BASES DA FUNDACAO,PINTURA PROTETORA,CONSIDERANDO SOMENTE MONTAGEM,EXCLUSIVE O FORNECIMENTO E A LAJE DE CONCRETO  </t>
  </si>
  <si>
    <t>CK0476</t>
  </si>
  <si>
    <t xml:space="preserve">11.016.0100-0      </t>
  </si>
  <si>
    <t xml:space="preserve">ESTRUTURA METALICA,COM ACO ASTM A-572,PARA ESTRUTURA DE EDIFICACOES,PILARES,VIGAS PRINCIPAIS E SECUNDARIAS,ESCADAS,PATAMARES E CHAPAS DAS BASES DA FUNDACAO,PERDAS E PINTURA DE TRATAMENTO,INCLUSIVE FORNECIMENTO DE TODOS OS MATERIAIS PARA LIGACOES E FIXACOES E MONTAGEM  </t>
  </si>
  <si>
    <t>CK0477</t>
  </si>
  <si>
    <t xml:space="preserve">11.016.0101-0      </t>
  </si>
  <si>
    <t xml:space="preserve">ESTRUTURA METALICA,COM ACO ASTM A-572,PARA ESTRUTURA DE EDIFICACOES,PILARES,VIGAS PRINCIPAIS E SECUNDARIAS,ESCADAS,PATAMARES E CHAPAS DAS BASES DA FUNDACAO,PERDAS E PINTURA E TRATAMENTO,INCLUSIVE MONTAGEM,EXCLUSIVE FORNECIMENTO DOS PERFIS ECHAPA DE ACO  </t>
  </si>
  <si>
    <t>CK0478</t>
  </si>
  <si>
    <t xml:space="preserve">11.016.0200-0      </t>
  </si>
  <si>
    <t xml:space="preserve">ESTRUTURA METALICA EM ACO ESPECIAL,RESISTENTE A CORROSAO(USI-SAC OU SIMILAR),PARA PONTES,VIADUTOS,PASSARELAS,CON SIDERANDO APENAS O FORNECIMENTO DO ACO,EXCLUSIVE MONTAGEM  </t>
  </si>
  <si>
    <t>CK0479</t>
  </si>
  <si>
    <t xml:space="preserve">11.016.0201-0      </t>
  </si>
  <si>
    <t xml:space="preserve">ESTRUTURA METALICA EM ACO ESPECIAL,RESISTENTE A CORROSAO(USI-SAC OU SIMILAR),PARA PONTES,VIADUTOS,PASSARELAS,CON SIDERANDO A MONTAGEM E TODOS OS MATERIAIS E SERVICOS NECESSARIOS,INCLUSIVE PINTURA PROTETORA E EXCLUSIVE O FORNECIMENTO DO ACO  </t>
  </si>
  <si>
    <t>CK0480</t>
  </si>
  <si>
    <t xml:space="preserve">11.018.0075-0      </t>
  </si>
  <si>
    <t xml:space="preserve">JUNTA DE DILATACAO E VEDACAO DE ISOPOR,NA ESPESSURA DE 1CM,INCLUSIVE IMPERMEABILIZANTE A FRIO.FORNECIMENTO E COLOCACAO  </t>
  </si>
  <si>
    <t>CK0481</t>
  </si>
  <si>
    <t xml:space="preserve">11.018.0080-0      </t>
  </si>
  <si>
    <t xml:space="preserve">JUNTA DE DILATACAO E VEDACAO DE ISOPOR,NA ESPESSURA DE 2CM,INCLUSIVE IMPERMEABILIZANTE A FRIO.FORNECIMENTO E COLOCACAO  </t>
  </si>
  <si>
    <t>CK0482</t>
  </si>
  <si>
    <t xml:space="preserve">11.018.0085-0      </t>
  </si>
  <si>
    <t xml:space="preserve">JUNTA DE DILATACAO E VEDACAO DE ISOPOR,NA ESPESSURA DE 3CM,INCLUSIVE IMPERMEABILIZANTE A FRIO.FORNECIMENTO E COLOCACAO  </t>
  </si>
  <si>
    <t>CK0483</t>
  </si>
  <si>
    <t xml:space="preserve">11.018.0090-0      </t>
  </si>
  <si>
    <t xml:space="preserve">JUNTA DE DILATACAO E VEDACAO DE ISOPOR,NA ESPESSURA DE 5CM,INCLUSIVE IMPERMEABILIZANTE A FRIO.FORNECIMENTO E COLOCACAO  </t>
  </si>
  <si>
    <t>CK0484</t>
  </si>
  <si>
    <t xml:space="preserve">11.019.0005-0      </t>
  </si>
  <si>
    <t xml:space="preserve">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  </t>
  </si>
  <si>
    <t>CK0485</t>
  </si>
  <si>
    <t xml:space="preserve">11.019.0010-0      </t>
  </si>
  <si>
    <t xml:space="preserve">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  </t>
  </si>
  <si>
    <t>CK0486</t>
  </si>
  <si>
    <t xml:space="preserve">11.019.0015-0      </t>
  </si>
  <si>
    <t xml:space="preserve">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  </t>
  </si>
  <si>
    <t>CK0487</t>
  </si>
  <si>
    <t xml:space="preserve">11.025.0014-0      </t>
  </si>
  <si>
    <t xml:space="preserve">CONCRETO BOMBEADO,FCK=40MPA,COMPREENDEN DO O FORNECIMENTO DE CONCRETO IMPORTADO DE USINA,COLOCACAO NAS FORMAS,ESPALHAMENTO,ADENSAMENT O MECANICO E ACABAMENTO  </t>
  </si>
  <si>
    <t>CK0488</t>
  </si>
  <si>
    <t xml:space="preserve">11.026.0025-0      </t>
  </si>
  <si>
    <t xml:space="preserve">ESTABILIZACAO TALUDES C/MASSA CONCRETO(CIMENTO,AREIA E BRITA 0)ESPESSURA 7CM,PREPARO MECANICO(BETONEIRA)P/RESISTENC IA COMPRESSAO 15MPA,APLICADO MANUALMENTE(A COLHER),SOBRE TELA ACOSOLDADO OU TELA ARAME GALVANIZADO,CONSIDERANDO:LIMPE ZA,REGULARIZACAO E REVESTIMENTO CAMADA CHAPISCO FINO,FIXACAO TELA.CUSTO NAO INCLUI FORNECIMENTO TELA(VIDE FAMILIA 11.023)  </t>
  </si>
  <si>
    <t>CK0489</t>
  </si>
  <si>
    <t xml:space="preserve">11.026.0030-0      </t>
  </si>
  <si>
    <t xml:space="preserve">MURO DE CONTENCAO DE TALUDES EM ALVENARIA DE BLOCO DE CONCRETO ESTRUTURAL DE(19X19X39)CM,ATE 1,80M DE ALTURA,INCLUINDO BASE DE CONCRETO,ACO CA-50 E ENCHIMENTO DE BLOCOS E MEDIDO PELA AREA REAL  </t>
  </si>
  <si>
    <t>CK0490</t>
  </si>
  <si>
    <t xml:space="preserve">11.026.0032-0      </t>
  </si>
  <si>
    <t xml:space="preserve">MURO CONTENCAO DE TALUDE,UTILIZANDO BLOCOS CONCRETO ESPECIAIS,MED.(0,40X0,40X0,20) M,SEM JARDINEIRA,MONTAGEM ATRAVES ENCAIXE SECO.FORNECIMENTO DE BLOCOS E MONTAGEM,EXCLUSIVE:GEOGRELHA,F ILTRO AREIA,CAMADA VERTICAL DE PEDRA BRITADA,CONCRETO PARA LASTRO,TERRA VEGETAL,ESCAVACAO,COMPACTACAO E FORNECIMENTODE ATERRO,VIGA DE CONCRETO ARMADO PARA COROAMENTO DO MURO  </t>
  </si>
  <si>
    <t>CK0491</t>
  </si>
  <si>
    <t xml:space="preserve">11.026.0033-0      </t>
  </si>
  <si>
    <t xml:space="preserve">MURO CONTENCAO DE TALUDE,UTILIZANDO BLOCOS CONCRETO ESPECIAIS,MED.(0,40X0,40X0,20) M,COM JARDINEIRA,MONTAGEM ATRAVES ENCAIXE SECO.FORNECIMENTO DE BLOCOS E MONTAGEM,EXCLUSIVE:GEOGRELHA,F ILTRO AREIA,CAMADA VERTICAL DE PEDRA BRITADA,CONCRETO PARA LASTRO,TERRA VEGETAL,ESCAVACAO,COMPACTACAO E FORNECIMENTODE ATERRO,VIGA DE CONCRETO ARMADO PARA COROAMENTO DO MURO  </t>
  </si>
  <si>
    <t>CK0492</t>
  </si>
  <si>
    <t xml:space="preserve">11.026.0035-0      </t>
  </si>
  <si>
    <t xml:space="preserve">PROTECAO DE TALUDE COM PLACAS DE CONCRETO PRE-MOLDADAS(40X80X8)CM,FCK=11 MPA,JUNTA DE DILATACAO DE 2CM,INCLUSIVE PREPARODO TERRENO  </t>
  </si>
  <si>
    <t>CK0494</t>
  </si>
  <si>
    <t xml:space="preserve">11.030.0025-0      </t>
  </si>
  <si>
    <t xml:space="preserve">LAJE PRE-MOLDADA BETA 11,PARA SOBRECARGA ATE 3,5KN/M2 E VAO DE 4,40M,CONSIDERANDO VIGOTAS,EPS E ARMADURA NEGATIVA,INCLUSIVE CAPEAMENTO DE 3CM DE ESPESSURA,COM CONCRETO FCK=25MPA EESCORAMENTO,CONFORME ABNT NBR 14859.FORNECIMENTO E MONTAGEMDO CONJUNTO  </t>
  </si>
  <si>
    <t>CK0495</t>
  </si>
  <si>
    <t xml:space="preserve">11.030.0030-0      </t>
  </si>
  <si>
    <t xml:space="preserve">LAJE PRE-MOLDADA BETA 11,PARA SOBRECARGA ATE 3,5KN/M2 E VAO DE 4,40M,CONSIDERANDO VIGOTAS,EPS E ARMADURA NEGATIVA,INCLUSIVE CAPEAMENTO DE 3CM DE ESPESSURA,COM CONCRETO FCK=30MPA EESCORAMENTO,CONFORME ABNT NBR 14859.FORNECIMENTO E MONTAGEMDO CONJUNTO  </t>
  </si>
  <si>
    <t>CK0496</t>
  </si>
  <si>
    <t xml:space="preserve">11.030.0055-0      </t>
  </si>
  <si>
    <t xml:space="preserve">LAJE PRE-MOLDADA BETA 12,PARA SOBRECARGA DE 3,5KN/M2 E VAO DE 4,10M,CONSIDERANDO VIGOTAS,EPS E ARMADURA NEGATIVA,INCLUSIVE CAPEAMENTO DE 4CM DE ESPESSURA,COM CONCRETO FCK=25MPA E ESCORAMENTO,CONFORME ABNT NBR 14859.FORNECIMENTO E MONTAGEM DO CONJUNTO  </t>
  </si>
  <si>
    <t>CK0497</t>
  </si>
  <si>
    <t xml:space="preserve">11.030.0060-0      </t>
  </si>
  <si>
    <t xml:space="preserve">LAJE PRE-MOLDADA BETA 12,PARA SOBRECARGA DE 3,5KN/M2 E VAO DE 4,10M,CONSIDERANDO VIGOTAS,EPS E ARMADURA NEGATIVA,INCLUSIVE CAPEAMENTO DE 4CM DE ESPESSURA,COM CONCRETO FCK=30MPA E ESCORAMENTO,CONFORME ABNT NBR 14859.FORNECIMENTO E MONTAGEM DO CONJUNTO  </t>
  </si>
  <si>
    <t>CK0498</t>
  </si>
  <si>
    <t xml:space="preserve">11.030.0085-0      </t>
  </si>
  <si>
    <t xml:space="preserve">LAJE PRE-MOLDADA BETA 16,PARA SOBRECARGA DE 3,5KN/M2 E VAO DE 5,20M,CONSIDERANDO VIGOTAS,EPS E ARMADURA NEGATIVA,INCLUSIVE CAPEAMENTO DE 4CM DE ESPESSURA,COM CONCRETO FCK=25MPA E ESCORAMENTO,CONFORME ABNT NBR 14859.FORNECIMENTO E MONTAGEM DO CONJUNTO  </t>
  </si>
  <si>
    <t>CK0499</t>
  </si>
  <si>
    <t xml:space="preserve">11.030.0090-0      </t>
  </si>
  <si>
    <t xml:space="preserve">LAJE PRE-MOLDADA BETA 16,PARA SOBRECARGA DE 3,5KN/M2 E VAO DE 5,20M,CONSIDERANDO VIGOTAS,EPS E ARMADURA NEGATIVA,INCLUSIVE CAPEAMENTO DE 4CM DE ESPESSURA,COM CONCRETO FCK=30MPA E ESCORAMENTO,CONFORME ABNT NBR 14859.FORNECIMENTO E MONTAGEM DO CONJUNTO  </t>
  </si>
  <si>
    <t>CK0500</t>
  </si>
  <si>
    <t xml:space="preserve">11.030.0115-0      </t>
  </si>
  <si>
    <t xml:space="preserve">LAJE PRE-MOLDADA BETA 20,PARA SOBRECARGA DE 3,5KN/M2 E VAO DE 6,20M,CONSIDERANDO VIGOTAS,EPS E ARMADURA NEGATIVA,INCLUSIVE CAPEAMENTO DE 4CM DE ESPESSURA,COM CONCRETO FCK=25MPA E ESCORAMENTO,CONFORME ABNT NBR 14859.FORNECIMENTO E MONTAGEM DO CONJUNTO  </t>
  </si>
  <si>
    <t>CK0501</t>
  </si>
  <si>
    <t xml:space="preserve">11.030.0120-0      </t>
  </si>
  <si>
    <t xml:space="preserve">LAJE PRE-MOLDADA BETA 20,PARA SOBRECARGA DE 3,5KN/M2 E VAO DE 6,20M,CONSIDERANDO VIGOTAS,EPS E ARMADURA NEGATIVA,INCLUSIVE CAPEAMENTO DE 4CM DE ESPESSURA,COM CONCRETO FCK=30MPA E ESCORAMENTO,CONFORME ABNT NBR 14859.FORNECIMENTO E MONTAGEM DO CONJUNTO  </t>
  </si>
  <si>
    <t>CK0502</t>
  </si>
  <si>
    <t xml:space="preserve">11.031.0005-0      </t>
  </si>
  <si>
    <t xml:space="preserve">PRE-LAJE COM PAINEL TRELICADO,MACICA,PARA VAO DE 5,20 A 6,20M,PARA TRAFEGO PESADO,CAPEAMENTO DE 25CM DE ESPESSURA,FCK=35MPA,CARGA PERMANENTE DE 7,50KN/M2,INCLUSIVE ARMACAO NEGATIVAE POSITIVA ADICIONAL.FORNECIMENTO E ASSENTAMENTO  </t>
  </si>
  <si>
    <t>CK0503</t>
  </si>
  <si>
    <t xml:space="preserve">11.031.0006-0      </t>
  </si>
  <si>
    <t xml:space="preserve">PRE-LAJE COM PAINEL TRELICADO,MACICA,PARA VAO DE 5,20 A 6,20M,PARA TRAFEGO PESADO,CARGA PERMANENTE DE 7,50KN/M2,EXCLUSIVE CAPEAMENTO E ARMACAO NEGATIVA E POSITIVA ADICIONAL.FORNECIMENTO E ASSENTAMENTO  </t>
  </si>
  <si>
    <t>CK0504</t>
  </si>
  <si>
    <t xml:space="preserve">11.031.0010-0      </t>
  </si>
  <si>
    <t xml:space="preserve">PRE-LAJE COM PAINEL TRELICADO,MACICA,PARA VAO ATE 5,20M,PARA TRAFEGO PESADO,CAPEAMENTO DE 25CM DE ESPESSURA,FCK=35MPA,CARGA PERMANENTE DE 7,50KN/M2,INCLUSIVE ARMACAO NEGATIVA E POSITIVA ADICIONAL.FORNECIMENTO E ASSENTAMENTO  </t>
  </si>
  <si>
    <t>CK0505</t>
  </si>
  <si>
    <t xml:space="preserve">11.031.0011-0      </t>
  </si>
  <si>
    <t xml:space="preserve">PRE-LAJE COM PAINEL TRELICADO,MACICA,PARA VAO ATE 5,20M,PARA TRAFEGO PESADO,CARGA PERMANENTE DE 7,50KN/M2,EXCLUSIVE CAPEAMENTO E ARMACAO NEGATIVA E POSITIVA ADICIONAL.FORNECIMENTOE ASSENTAMENTO  </t>
  </si>
  <si>
    <t>CK0506</t>
  </si>
  <si>
    <t xml:space="preserve">11.031.0050-0      </t>
  </si>
  <si>
    <t xml:space="preserve">PRE-LAJE COM PAINEL TRELICADO,MACICA,PARA VAO DE 4,10 A 5,20M,CAPEAMENTO DE 9CM DE ESPESSURA,FCK=25MPA,SOBRECARGA DE 2,5A 3,5KN/M2,INCLUSIVE ARMACAO NEGATIVA E POSITIVA ADICIONAL.FORNECIMENTO E ASSENTAMENTO  </t>
  </si>
  <si>
    <t>CK0507</t>
  </si>
  <si>
    <t xml:space="preserve">11.031.0051-0      </t>
  </si>
  <si>
    <t xml:space="preserve">PRE-LAJE COM PAINEL TRELICADO,MACICA,PARA VAO DE 4,10 A 5,20M,SOBRECARGA DE 2,5 A 3,5KN/M2,EXCLUSIVE CAPEAMENTO E ARMACAO NEGATIVA E POSITIVA ADICIONAL.FORNECIMENTO E ASSENTAMENTO.  </t>
  </si>
  <si>
    <t>CK0508</t>
  </si>
  <si>
    <t xml:space="preserve">11.032.0005-0      </t>
  </si>
  <si>
    <t xml:space="preserve">COLAGEM COM ADESIVO ESPECIAL ESTRUTURAL DE PECAS DE CONCRETO PRE-FABRICADAS,SOBRE LAJE PREPARADA E REGULARIZADA,EXCLUSIVE ESTA CAMADA,ESTIMANDO-SE A APLICACAO DE UMA CAMADA DE ADESIVO NAS FACES  </t>
  </si>
  <si>
    <t>CK0509</t>
  </si>
  <si>
    <t xml:space="preserve">11.035.0005-0      </t>
  </si>
  <si>
    <t xml:space="preserve">FORMA PERDIDA PARA CONCRETO,EM PERFIL DE ACO ZINCADO E MICRO PERFURADO,COM ESPESSURA DE 0,50MM, TIPO "QUICKJET",INCLUSIVE ACESSORIOS.FORNECIMENTO E COLOCACAO  </t>
  </si>
  <si>
    <t>CK0510</t>
  </si>
  <si>
    <t xml:space="preserve">11.035.0010-0      </t>
  </si>
  <si>
    <t xml:space="preserve">FORMA PARA CONCRETO EM PERFIL DE ACO GALVANIZADO ESTRUTURAL TIPO "STEEL DECK",COM ESPESSURA DE 0,80MM,INCLUSIVE ACESSORIOS GALVANIZADOS E EXCLUSIVE TELA E CONCRETO.FORNECIMENTO E COLOCACAO  </t>
  </si>
  <si>
    <t>CK0511</t>
  </si>
  <si>
    <t xml:space="preserve">11.035.0015-0      </t>
  </si>
  <si>
    <t xml:space="preserve">FORMA PARA CONCRETO EM PERFIL DE ACO GALVANIZADO ESTRUTURAL TIPO "STEEL DECK",COM ESPESSURA DE 0,95MM,INCLUSIVE ACESSORIOS GALVANIZADOS E EXCLUSIVE TELA E CONCRETO.FORNECIMENTO E COLOCACAO  </t>
  </si>
  <si>
    <t>CK0512</t>
  </si>
  <si>
    <t xml:space="preserve">11.035.0020-0      </t>
  </si>
  <si>
    <t xml:space="preserve">FORMA PARA CONCRETO EM PERFIL DE ACO GALVANIZADO ESTRUTURAL TIPO "STEEL DECK",COM ESPESSURA DE 1,25MM,INCLUSIVE ACESSORIOS GALVANIZADOS E EXCLUSIVE TELA E CONCRETO.FORNECIMENTO E COLOCACAO  </t>
  </si>
  <si>
    <t>CK0513</t>
  </si>
  <si>
    <t xml:space="preserve">11.040.0100-0      </t>
  </si>
  <si>
    <t xml:space="preserve">BARREIRA DINAMICA CONTRA QUEDAS DE ROCHAS,COMPOSTA DE ARAME DE ALTA RESISTENCIA,ENERGIA DE CONTENCAO ATE 1500KJ,COM GALVANIZACAO EM ZINCO ALUMINIO,INCLUSIVE POSTES,PLACAS DE BASE,CABOS DE ACO ESPECIAIS E DEMAIS COMPONENTES DO SISTEMA.FORNECIMENTO E COLOCACAO  </t>
  </si>
  <si>
    <t>CK0514</t>
  </si>
  <si>
    <t xml:space="preserve">11.040.0105-0      </t>
  </si>
  <si>
    <t xml:space="preserve">BARREIRA DINAMICA CONTRA QUEDAS DE ROCHAS,COMPOSTA DE ARAME DE ALTA RESISTENCIA,ENERGIA DE CONTENCAO ATE 3000KJ,COM GALVANIZACAO EM ZINCO ALUMINIO,INCLUSIVE POSTES,PLACAS DE BASE,CABOS DE ACO ESPECIAIS E DEMAIS COMPONENTES DO SISTEMA.FORNECIMENTO E COLOCACAO  </t>
  </si>
  <si>
    <t>CK0515</t>
  </si>
  <si>
    <t xml:space="preserve">11.040.0120-0      </t>
  </si>
  <si>
    <t xml:space="preserve">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  </t>
  </si>
  <si>
    <t>CK0516</t>
  </si>
  <si>
    <t xml:space="preserve">11.040.0130-0      </t>
  </si>
  <si>
    <t xml:space="preserve">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  </t>
  </si>
  <si>
    <t>CK0517</t>
  </si>
  <si>
    <t xml:space="preserve">11.046.0015-0      </t>
  </si>
  <si>
    <t xml:space="preserve">CONCRETO IMPORTADO DE USINA,DOSADO RACIONALMENTE PARA UMA RESISTENCIA CARACTERISTICA A COMPRESSAO DE 40MPA  </t>
  </si>
  <si>
    <t>CK0518</t>
  </si>
  <si>
    <t xml:space="preserve">11.046.0060-0      </t>
  </si>
  <si>
    <t xml:space="preserve">CONCRETO COLORIDO,COM OXIDO DE FERRO VERMELHO SINTETICO,IMPORTADO DE USINA,DOSADO RACIONALMENTE PARA UMA RESISTENCIA CARACTERISTICA A COMPRESSAO DE 15MPA  </t>
  </si>
  <si>
    <t>CK0519</t>
  </si>
  <si>
    <t xml:space="preserve">11.046.0105-0      </t>
  </si>
  <si>
    <t xml:space="preserve">CONCRETO DE ALTO DESEMPENHO (CAD) DOSADO RACIONALMENTE PARA UMA RESISTENCIA CARACTERISTICA A COMPRESSAO DE 50MPA,PREPAROEM USINA DOSADORA TIPO VERTICAL E LANCAMENTO COM AUXILIO DEEQUIPAMENTOS,INCLUINDO ADITIVOS  </t>
  </si>
  <si>
    <t>CK0520</t>
  </si>
  <si>
    <t xml:space="preserve">11.046.0110-0      </t>
  </si>
  <si>
    <t xml:space="preserve">CONCRETO DE ALTO DESEMPENHO (CAD) DOSADO RACIONALMENTE PARA UMA RESISTENCIA CARACTERISTICA A COMPRESSAO DE 60MPA, PREPARO EM USINA DOSADORA TIPO VERTICAL E LANCAMENTO COM AUXILIO DE EQUIPAMENTOS, INCLUINDO ADITIVOS  </t>
  </si>
  <si>
    <t>CK0521</t>
  </si>
  <si>
    <t xml:space="preserve">11.046.0115-0      </t>
  </si>
  <si>
    <t xml:space="preserve">CONCRETO DE ALTO DESEMPENHO (CAD) DOSADO RACIONALMENTE PARA UMA RESISTENCIA CARACTERISTICA A COMPRESSAO DE 70MPA,PREPAROEM USINA DOSADORA TIPO VERTICAL E LANCAMENTO COM AUXILIO DEEQUIPAMENTOS, INCLUINDO ADITIVOS  </t>
  </si>
  <si>
    <t>CK0522</t>
  </si>
  <si>
    <t xml:space="preserve">11.046.0180-0      </t>
  </si>
  <si>
    <t xml:space="preserve">BOMBEAMENTO PARA CONCRETO DE ALTO DESEMPENHO  </t>
  </si>
  <si>
    <t>CK0523</t>
  </si>
  <si>
    <t xml:space="preserve">11.048.0010-1      </t>
  </si>
  <si>
    <t xml:space="preserve">CONCRETO IMPORTADO DE USINA,DOSADO RACIONALMENTE PARA RESISTENCIA CARACTERISTICA A COMPRESSAO DE 10MPA,INCLUSIVE TRANSPORTE HORIZONTAL ATE 20,00M EM CARRINHOS,ADENSAMENTO E ACABAMENTO  </t>
  </si>
  <si>
    <t>CK0524</t>
  </si>
  <si>
    <t xml:space="preserve">11.048.0015-1      </t>
  </si>
  <si>
    <t xml:space="preserve">CONCRETO IMPORTADO DE USINA,DOSADO RACIONALMENTE PARA RESISTENCIA CARACTERISTICA A COMPRESSAO DE 15MPA,INCLUSIVE TRANSPORTE HORIZONTAL ATE 20,00M EM CARRINHOS,ADENSAMENTO E ACABAMENTO  </t>
  </si>
  <si>
    <t>CK0525</t>
  </si>
  <si>
    <t xml:space="preserve">11.048.0020-1      </t>
  </si>
  <si>
    <t xml:space="preserve">CONCRETO IMPORTADO DE USINA,DOSADO RACIONALMENTE PARA RESISTENCIA CARACTERISTICA A COMPRESSAO DE 20MPA,INCLUSIVE TRANSPORTE HORIZONTAL ATE 20,00M EM CARRINHOS,ADENSAMENTO E ACABAMENTO  </t>
  </si>
  <si>
    <t>CK0526</t>
  </si>
  <si>
    <t xml:space="preserve">11.048.0025-1      </t>
  </si>
  <si>
    <t xml:space="preserve">CONCRETO IMPORTADO DE USINA,DOSADO RACIONALMENTE PARA RESISTENCIA CARACTERISTICA A COMPRESSAO DE 25MPA,INCLUSIVE TRANSPORTE HORIZONTAL ATE 20,00M EM CARRINHOS,ADENSAMENTO E ACABAMENTO  </t>
  </si>
  <si>
    <t>CK0527</t>
  </si>
  <si>
    <t xml:space="preserve">11.048.0030-1      </t>
  </si>
  <si>
    <t xml:space="preserve">CONCRETO IMPORTADO DE USINA,DOSADO RACIONALMENTE PARA RESISTENCIA CARACTERISTICA A COMPRESSAO DE 30MPA,INCLUSIVE TRANSPORTE HORIZONTAL ATE 20,00M EM CARRINHOS,ADENSAMENTO E ACABAMENTO  </t>
  </si>
  <si>
    <t>CK0528</t>
  </si>
  <si>
    <t xml:space="preserve">11.048.0035-1      </t>
  </si>
  <si>
    <t xml:space="preserve">CONCRETO IMPORTADO DE USINA,DOSADO RACIONALMENTE PARA RESISTENCIA CARACTERISTICA A COMPRESSAO DE 35MPA,INCLUSIVE TRANSPORTE HORIZONTAL ATE 20,00M EM CARRINHOS,ADENSAMENTO E ACABAMENTO  </t>
  </si>
  <si>
    <t>CK0529</t>
  </si>
  <si>
    <t xml:space="preserve">11.048.0040-1      </t>
  </si>
  <si>
    <t xml:space="preserve">CONCRETO IMPORTADO DE USINA,DOSADO RACIONALMENTE PARA RESISTENCIA CARACTERISTICA A COMPRESSAO DE 40MPA,INCLUSIVE TRANSPORTE HORIZONTAL ATE 20,00M EM CARRINHOS,ADENSAMENTO E ACABAMENTO  </t>
  </si>
  <si>
    <t>CK0530</t>
  </si>
  <si>
    <t xml:space="preserve">11.048.0050-0      </t>
  </si>
  <si>
    <t xml:space="preserve">PLACA DE CONCRETO ARMADO PRE-MOLDADA,COM 6CM DE ESPESSURA,CONFECCIONADA COM CONCRETO PREPARADO EM USINA DOSADORA TIPO VERTICAL,DOSADO PARA FCK=25MPA E 8% DE MICROSSILICA,COMPREENDENDO LANCAMENTO E ADENSAMENTO MECANICO,INCLUSIVE TRANSPORTE ECOLOCACAO SOBRE VIGAS,COM GUINDASTE  </t>
  </si>
  <si>
    <t>CK0531</t>
  </si>
  <si>
    <t xml:space="preserve">11.048.0055-0      </t>
  </si>
  <si>
    <t xml:space="preserve">PLACA DE CONCRETO ARMADO PRE-MOLDADA,COM 8CM DE ESPESSURA,CONFECCIONADA COM CONCRETO PREPARADO EM USINA DOSADORA TIPO VERTICAL,DOSADO PARA FCK=25MPA E 8% DE MICROSSILICA,COMPREENDENDO LANCAMENTO E ADENSAMENTO MECANICO,INCLUSIVE TRANSPORTE ECOLOCACAO SOBRE VIGAS,COM GUINDASTE  </t>
  </si>
  <si>
    <t>CK0532</t>
  </si>
  <si>
    <t xml:space="preserve">11.048.0060-0      </t>
  </si>
  <si>
    <t xml:space="preserve">PLACA DE CONCRETO ARMADO PRE-MOLDADA,COM 10CM DE ESPESSURA,CONFECCIONADA COM CONCRETO PREPARADO EM USINA DOSADORA TIPO VERTICAL,DOSADO PARA FCK=25MPA E 8% DE MICROSSILICA,COMPREENDENDO LANCAMENTO E ADENSAMENTO MECANICO,INCLUSIVE TRANSPORTEE COLOCACAO SOBRE VIGAS,COM GUINDASTE  </t>
  </si>
  <si>
    <t>CK0533</t>
  </si>
  <si>
    <t xml:space="preserve">11.050.0010-0      </t>
  </si>
  <si>
    <t xml:space="preserve">ESCORAMENTO METALICO (ALUGUEL),COM ESCORAS TELESCOPAVEIS OU TORRES DE CARGA,PARA ESTRUTURA CONVENCIONAL DE CONCRETO ARMADO,EXCLUSIVE MONTAGEM E DESMONTAGEM (VIDE ITEM 11.055.0010).MEDICAO PELO VOLUME DE ESCORAMENTO  </t>
  </si>
  <si>
    <t>CK0534</t>
  </si>
  <si>
    <t xml:space="preserve">11.055.0010-0      </t>
  </si>
  <si>
    <t xml:space="preserve">MONTAGEM E DESMONTAGEM DE ESCORAMENTO METALICO,CONFORME ITEM 11.050.0010,COMPREENDENDO TRANSPORTE DO MATERIAL PARA OBRAE DESTA PARA O DEPOSITO,INCLUSIVE CARGA E DESCARGA.O CUSTO EDADO POR M3 DE ESCORAMENTO,SENDO PAGOS 60% NA MONTAGEM E 40% NA DESMONTAGEM  </t>
  </si>
  <si>
    <t>CK0538</t>
  </si>
  <si>
    <t xml:space="preserve">11.060.0200-0      </t>
  </si>
  <si>
    <t xml:space="preserve">SUPERESTRUTURA DE PASSARELA PARA PEDESTRE,PRE-FABRICADA,EM CONCRETO PROTENDIDO,COM 2,00M DE LARGURA UTIL E GUARDA-CORPOSMETALICOS,COM VAO ENTRE 7,50 E 10,00M,COLOCADA  </t>
  </si>
  <si>
    <t>CK0539</t>
  </si>
  <si>
    <t xml:space="preserve">11.060.0205-0      </t>
  </si>
  <si>
    <t xml:space="preserve">ABRIGO DESTINADO A PARADA DE ONIBUS,INTEGRALMENTE PRE-FABRICADO EM CONCRETO PROTENDIDO E/OU ARMADO,COM BANCO INCORPORADOAO PILAR E COBERTURA CURVA COM AREA DE PROJECAO HORIZONTALDE 8,00M2,NAS DIMENSOES DE 4,00X2,00M,COLOCADO  </t>
  </si>
  <si>
    <t>CK0540</t>
  </si>
  <si>
    <t xml:space="preserve">11.060.0410-0      </t>
  </si>
  <si>
    <t xml:space="preserve">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  </t>
  </si>
  <si>
    <t>CK0541</t>
  </si>
  <si>
    <t xml:space="preserve">11.060.0415-0      </t>
  </si>
  <si>
    <t xml:space="preserve">ESTRUTURA PRE-FABRICADA EM CONCRETO ARMADO/PROTENDIDO,COM FCK&gt;=30MPA,PARA OBRAS PREDIAIS ATE QUATRO PAVIMENTOS,COM PILARES,VIGAS PRINCIPAIS E SECUNDARIAS,LAJES,PATAMARES E RAMPAS DE ACESSO,CONSIDERANDO A MONTAGEM,EXCLUSIVE A CONFECCAO DAS PECAS(VIDE ITEM 11.060.0410)  </t>
  </si>
  <si>
    <t>CK0542</t>
  </si>
  <si>
    <t xml:space="preserve">11.080.0010-0      </t>
  </si>
  <si>
    <t xml:space="preserve">RECUPERACAO DE JUNTAS DE DILATACAO DE OBRAS DE CONTENCAO ATE 2CM DE ABERTURA COM PROTECAO,ATE PROFUNDIDADE DE 1CM,EXCLUSIVE ANDAIME E RECUPERACAO ESTRUTURAL DAS FACES LATERAIS DA JUNTA  </t>
  </si>
  <si>
    <t>CK0543</t>
  </si>
  <si>
    <t xml:space="preserve">11.090.0515-0      </t>
  </si>
  <si>
    <t xml:space="preserve">APLICACAO COM AIRLESS DE INIBIDOR DE CORROSAO, EM ESTRUTURA DE CONCRETO ARMADO NOS SERVICOS DE RECUPERACAO ESTRUTURAL,EXCLUSIVE LIMPEZA DA ESTRUTURA  </t>
  </si>
  <si>
    <t>CK0544</t>
  </si>
  <si>
    <t xml:space="preserve">11.090.0520-0      </t>
  </si>
  <si>
    <t xml:space="preserve">REFORCO ESTRUTURAL COMPOSTO DE MANTA DE FIBRA DE CARBONO COM ESPESSURA DE 0,165MM,INCLUSIVE LIXAMENTO DA SUPERFICIE,REGULARIZACAO POR ENCHIMENTO ALEATORIO E APLICACAO DE ADESIVO EPOXI PARA FIXACAO E SUTURACAO DAS FIBRAS DE CARBONO  </t>
  </si>
  <si>
    <t>CK0545</t>
  </si>
  <si>
    <t xml:space="preserve">11.090.0530-0      </t>
  </si>
  <si>
    <t xml:space="preserve">REFORCO ESTRUTURAL COM LAMINA DE FIBRA DE CARBONO,LARGURA DE 50MM E ESPESSURA DE 1,20MM,INCLUSIVE LIXAMENTO DA SUPERFICIE,REGULARIZACAO POR ENCHIMENTO ALEATORIO E APLICACAO DE ADESIVO EPOXI PARA FIXACAO E SUTURACAO DAS FIBRAS DE CARBONO  </t>
  </si>
  <si>
    <t>CK0546</t>
  </si>
  <si>
    <t xml:space="preserve">11.090.0535-0      </t>
  </si>
  <si>
    <t xml:space="preserve">TRATAMENTO DE ARMADURA DE FERRO EM ESTRUTURA DE CONCRETO ARMADO COM ARGAMASSA CIMENTICIA PRE-DOSADA,POLIMERICA,BICOMPON ENTE,INIBIDOR DE CORROSAO  </t>
  </si>
  <si>
    <t>CK0547</t>
  </si>
  <si>
    <t xml:space="preserve">11.090.0600-0      </t>
  </si>
  <si>
    <t xml:space="preserve">RECUPERACAO DE ESTRUTURA,CAVIDADES E ARESTAS EM CONCRETO ARMADO,COM ARGAMASSA TIXOTROPICA POLIMERICA DE ALTO DESEMPENHOCOM ESPESSURA ATE 3CM  </t>
  </si>
  <si>
    <t>CK0548</t>
  </si>
  <si>
    <t xml:space="preserve">11.090.0610-0      </t>
  </si>
  <si>
    <t xml:space="preserve">RECOMPOSICAO DE CAPEAMENTO DE CONCRETO E PEQUENAS ESPESSURAS EM SERVICOS DE RECUPERACAO ESTRUTURAL,COM ARGAMASSA DE CIMENTO E AREIA NO TRACO 1:3 ADITIVADA COM RESINA ACRILICA NA PROPORCAO 50ML/M3 DE ARGAMASSA E SILICA ATIVA NA PROPORCAO DE5% A 10% DE CIMENTO  </t>
  </si>
  <si>
    <t>CK0549</t>
  </si>
  <si>
    <t xml:space="preserve">11.090.0611-0      </t>
  </si>
  <si>
    <t xml:space="preserve">RECOMPOSICAO DE CAMADA DE CAPEAMENTO DE CONCRETO DE PEQUENAS ESPESSURAS EM SERVICOS DE RECUPERACAO ESTRUTURAL,EXCLUSIVEO MATERIAL  </t>
  </si>
  <si>
    <t>CK0550</t>
  </si>
  <si>
    <t xml:space="preserve">11.090.0620-0      </t>
  </si>
  <si>
    <t xml:space="preserve">ESTUCAMENTO DE CONCRETO APARENTE SENDO A ARGAMASSA DE CIMENTO,CAL E AREIA FINA NO TRACO 1:3:5,COM ESPESSURA DE 2MM,SOBRESUPERFICIE LIMPA  </t>
  </si>
  <si>
    <t>CK0551</t>
  </si>
  <si>
    <t xml:space="preserve">11.091.0001-0      </t>
  </si>
  <si>
    <t xml:space="preserve">MACAQUEAMENTO PARA TROCA DE APARELHO DE APOIO COM UTILIZACAO DE MACACO PISTAO,CAPACIDADE DE 100T  </t>
  </si>
  <si>
    <t>CK0552</t>
  </si>
  <si>
    <t xml:space="preserve">11.092.0001-0      </t>
  </si>
  <si>
    <t xml:space="preserve">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  </t>
  </si>
  <si>
    <t>CK0554</t>
  </si>
  <si>
    <t xml:space="preserve">11.016.0102-0      </t>
  </si>
  <si>
    <t xml:space="preserve">ESTRUTURA METALICA,COM ACO ASTM A-572,PARA ESTRUTURA DE EDIFICACOES,PILARES,VIGAS PRINCIPAIS E SECUNDARIAS,ESCADAS,PATAMARES E CHAPAS DAS BASES DA FUNDACAO,PERDAS E PINTURA DE TRATAMENTO,INCLUSIVE FORNECIMENTO DOS PERFIS,CHAPAS E PINTURA ANTICORROSIVA,EXCLUSIVE MONTAGEM  </t>
  </si>
  <si>
    <t>CK0555</t>
  </si>
  <si>
    <t xml:space="preserve">11.001.0015-1      </t>
  </si>
  <si>
    <t xml:space="preserve">CONCRETO DOSADO RACIONALMENTE PARA UMA RESISTENCIA CARACTERISTICA A COMPRESSAO DE 25MPA,COMPREENDENDO APENAS O FORNECIMENTO DOS MATERIAIS,INCLUSIVE 5% DE PERDAS E ADICAO DE 8% DE MICROSSILICA  </t>
  </si>
  <si>
    <t>CK0556</t>
  </si>
  <si>
    <t xml:space="preserve">11.001.0032-1      </t>
  </si>
  <si>
    <t xml:space="preserve">CONCRETO AUTO-ADENSAVEL DOSADO RACIONALMENTE PARA UMA RESISTENCIA CARACTERISTICA A COMPRESSAO DE 30MPA, COMPREENDENDO APENAS O FORNECIMENTO DOS MATERIAIS,INCLUSIVE 5% DE PERDAS  </t>
  </si>
  <si>
    <t>CK0557</t>
  </si>
  <si>
    <t xml:space="preserve">11.001.0036-1      </t>
  </si>
  <si>
    <t xml:space="preserve">CONCRETO DE ALTO DESEMPENHO (CAD) DOSADO RACIONALMENTE PARA UMA RESISTENCIA CARACTERISTICA A COMPRESSAO DE 50MPA,COMPREENDENDO APENAS O FORNECIMENTO DOS MATERIAIS,INCLUSIVE 5% DE PERDAS  </t>
  </si>
  <si>
    <t>CK0558</t>
  </si>
  <si>
    <t xml:space="preserve">11.001.0038-1      </t>
  </si>
  <si>
    <t xml:space="preserve">CONCRETO DE ALTO DESEMPENHO (CAD) DOSADO RACIONALMENTE PARA UMA RESISTENCIA CARACTERISTICA A COMPRESSAO DE 60MPA,COMPREENDENDO APENAS O FORNECIMENTO DOS MATERIAIS,INCLUSIVE 5% DE PERDAS  </t>
  </si>
  <si>
    <t>CK0559</t>
  </si>
  <si>
    <t xml:space="preserve">11.001.0040-1      </t>
  </si>
  <si>
    <t xml:space="preserve">CONCRETO DE ALTO DESEMPENHO (CAD) DOSADO RACIONALMENTE PARA UMA RESISTENCIA CARACTERISTICA A COMPRESSAO DE 70MPA,COMPREENDENDO APENAS O FORNECIMENTO DOS MATERIAIS,INCLUSIVE 5% DE PERDAS  </t>
  </si>
  <si>
    <t>CK0560</t>
  </si>
  <si>
    <t xml:space="preserve">11.046.0080-1      </t>
  </si>
  <si>
    <t xml:space="preserve">CONCRETO DOSADO RACIONALMENTE PARA UMA RESISTENCIA CARACTERISTICA A COMPRESSAO DE 25MPA, COM ADICAO DE 8% DE MICROSSILICA, PREPARO EM USINA DOSADORA TIPO VERTICAL E LANCAMENTO COMAUXILIO DE EQUIPAMENTOS  </t>
  </si>
  <si>
    <t>CK0561</t>
  </si>
  <si>
    <t xml:space="preserve">11.009.0050-1      </t>
  </si>
  <si>
    <t xml:space="preserve">BARRA DE ACO CA-25,REDONDA,SEM SALIENCIA OU MOSSA,COEFICIENTE DE CONFORMACAO SUPERFICIAL MINIMO (ADERENCIA) IGUAL A 1,DIAMETRO IGUAL A 6,3MM,DESTINADA A ARMADURA DE PECAS DE CONCRETO ARMADO,COMPREENDENDO 10% DE PERDAS DE PONTAS E ARAME 18.FORNECIMENTO,CORTE,DOBRAGEM ,MONTAGEM E COLOCACAO DO ACO NAS FORMAS  </t>
  </si>
  <si>
    <t>CK0562</t>
  </si>
  <si>
    <t xml:space="preserve">11.009.0052-1      </t>
  </si>
  <si>
    <t xml:space="preserve">BARRA DE ACO CA-25,REDONDA,SEM SALIENCIA OU MOSSA,COEFICIENTE DE CONFORMACAO SUPERFICIAL MINIMO (ADERENCIA) IGUAL A 1,DIAMETRO DE 8MM,DESTINADA A ARMADURA DE PECAS DE CONCRETO ARMADO,COMPREENDENDO 10% DE PERDAS DE PONTAS E ARAMA 18.FORNECIMENTO,CORTE,DOBRAGEM ,MONTAGEM E COLOCACAO DO ACO NAS FORMAS  </t>
  </si>
  <si>
    <t>CK0563</t>
  </si>
  <si>
    <t xml:space="preserve">11.009.0054-1      </t>
  </si>
  <si>
    <t xml:space="preserve">BARRA DE ACO CA-25,REDONDA,SEM SALIENCIA OU MOSSA,COEFICIENTE DE CONFORMACAO SUPERFICIAL MINIMO (ADERENCIA) MAIOR OU IGUAL A 10MM,DESTINADA A ARMADURA DE PECAS DE CONCRETO ARMADO,COMPREENDENDO 10% DE PERDAS DE PONTAS E ARAME 18.FORNECIMENTO,CORTE,DOBRAGEM ,MONTAGEM E COLOCACAO DO ACO NAS FORMAS  </t>
  </si>
  <si>
    <t>CK0564</t>
  </si>
  <si>
    <t xml:space="preserve">11.009.0060-1      </t>
  </si>
  <si>
    <t xml:space="preserve">FIO DE ACO CA-60,REDONDO,COM SALIENCIA OU MOSSA,COEFICIENTE DE CONFORMACAO SUPERFICIAL MINIMO (ADERENCIA) IGUAL A 1,5,DIAMETRO ENTRE 4,2 A 5MM,DESTINADO A ARMADURA DE PECAS DE CONCRETO ARMADO,COMPREENDENDO 10% DE PERDAS DE PONTAS E ARAME 18.FORNECIMENTO,CORTE,DOBRAGEM ,MONTAGEM E COLOCACAO DO ACO NASFORMAS  </t>
  </si>
  <si>
    <t>CK0565</t>
  </si>
  <si>
    <t xml:space="preserve">11.009.0062-1      </t>
  </si>
  <si>
    <t xml:space="preserve">FIO DE ACO CA-60,REDONDO,COM SALIENCIA OU MOSSA,COEFICIENTE DE CONFORMACAO SUPERFICIAL MINIMO (ADERENCIA) IGUAL A 1,5,DIAMETRO ACIMA DE 5MM,DESTINADO A ARMADURA DE PECAS DE CONCRETO ARMADO,COMPREENDENDO 10% DE PERDAS DE PONTAS E ARAME 18.FORNECIMENTO,CORTE,DOBRAGEM ,MONTAGEM E COLOCACAO DO ACO NAS FORMAS  </t>
  </si>
  <si>
    <t>CK0566</t>
  </si>
  <si>
    <t xml:space="preserve">11.009.0070-1      </t>
  </si>
  <si>
    <t xml:space="preserve">BARRA DE ACO CA-50,COM SALIENCIA OU MOSSA,COEFICIENTE DE CONFORMACAO SUPERFICIAL MINIMO (ADERENCIA) IGUAL A 1,5,DIAMETRODE 6,3MM,DESTINADA A ARMADURA DE CONCRETO ARMADO,COMPREENDENDO 10% DE PERDAS DE PONTAS E ARAME 18.FORNECIMENTO,CORTE,DOBRAGEM ,MONTAGEM E COLOCACAO DO ACO NAS FORMAS  </t>
  </si>
  <si>
    <t>CK0567</t>
  </si>
  <si>
    <t xml:space="preserve">11.009.0072-1      </t>
  </si>
  <si>
    <t xml:space="preserve">BARRA DE ACO CA-50,COM SALIENCIA OU MOSSA,COEFICIENTE DE CONFORMACAO SUPERFICIAL MINIMO (ADERENCIA) IGUAL A 1,5,DIAMETRODE 8 A 12,5MM,DESTINADA A ARMADURA DE CONCRETO ARMADO,COMPREENDENDO 10% DE PERDAS DE PONTAS E ARAME 18.FORNECIMENTO,CORTE,DOBRAGEM ,MONTAGEM E COLOCACAO DO ACO NAS FORMAS  </t>
  </si>
  <si>
    <t>CK0568</t>
  </si>
  <si>
    <t xml:space="preserve">11.009.0074-1      </t>
  </si>
  <si>
    <t xml:space="preserve">BARRA DE ACO CA-50,COM SALIENCIA OU MOSSA,COEFICIENTE DE CONFORMACAO SUPERFICIAL MINIMO (ADERENCIA) IGUAL A 1,5,DIAMETROACIMA DE 12,5MM,DESTINADA A ARMADURA DE CONCRETO ARMADO,COMPREENDENDO 10% DE PERDAS DE PONTAS E ARAME 18.FORNECIMENTO,CORTE,DOBRAGEM ,MONTAGEM E COLOCACAO DO ACO NAS FORMAS  </t>
  </si>
  <si>
    <t>CK0569</t>
  </si>
  <si>
    <t xml:space="preserve">11.009.0100-1      </t>
  </si>
  <si>
    <t xml:space="preserve">BARRA DE ACO CA-25,SEM SALIENCIA OU MOSSA,COEFICIENTE CONFORMACAO SUPERFICIAL MINIMO (ADERENCIA) IGUAL A 1,5,DIAM.6,3MM,DESTINADA A ARMADURA CONCRETO ARMADO,COMPREENDENDO 10% PERDAS PONTAS E ARAME 18.FORN.,CORTE,DOBRAGEM,MONTAG EM E COLOC.ACO NAS FORMAS C/AUXILIO DE EQUIPAMENTOS,INCL.TRANSP.HORIZ ONTAL E VERTICAL C/EQUIPAMENTOS,P/ESTRUTURA DE PONTES E VIADUTOS  </t>
  </si>
  <si>
    <t>CK0570</t>
  </si>
  <si>
    <t xml:space="preserve">11.009.0102-1      </t>
  </si>
  <si>
    <t xml:space="preserve">BARRA DE ACO CA-25,SEM SALIENCIA OU MOSSA,COEFICIENTE CONFORMACAO SUPERFICIAL MINIMO (ADERENCIA) IGUAL A 1,5,DIAM.8MM,DESTINADA ARMADURA CONCRETO ARMADO,COMPREENDENDO 10% PERDAS PONTAS E ARAME 18.FORN.CORTE,DOBRAGEM,MONTAGE M E COLOC.ACO NASFORMAS C/AUXILIO DE EQUIPAMENTOS,INCL.TRANSP.HORIZ ONTAL E VERTICAL C/EQUIPAMENTOS,P/ESTRUTURAS DE PONTES E VIADUTOS  </t>
  </si>
  <si>
    <t>CK0571</t>
  </si>
  <si>
    <t xml:space="preserve">11.009.0104-1      </t>
  </si>
  <si>
    <t xml:space="preserve">BARRA DE ACO CA-25,SEM SALIENCIA OU MOSSA,COEFICIENTE CONFORMACAO SUPERFICIAL MINIMO(ADERENCIA) MAIOR OU IGUAL A 10MM,DESTINADA A ARMADURA CONCRETO ARMADO,COMPREENDENDO 10% PERDASPONTAS E ARAME 18.FORN.CORTE,DOBRAGEM,MONTAGE M E COLOC.ACO NAS FORMAS C/AUXILIO DE EQUIPAMENTOS,INCL.TRANSP.HORIZ ONTAL EVERTICAL C/EQUIPAMENTOS,P/ESTRUTURAS DE PONTES E VIADUTOS  </t>
  </si>
  <si>
    <t>CK0572</t>
  </si>
  <si>
    <t xml:space="preserve">11.009.0110-1      </t>
  </si>
  <si>
    <t xml:space="preserve">FIO ACO CA-60,REDONDO,C/SALIENCIA OU MOSSA,COEFICIENTE CONFORMACAO SUPERFICIAL MINIMO (ADERENCIA) IGUAL A 1,5,DIAM.ENTRE4,2 A 5MM,DESTINADO ARMADURA DE CONCRETO ARMADO,COMPREEND.10% PERDAS PONTAS E ARAME 18.FORN.CORTE,DOBRAGEM,MONTAGE M E COLOC.ACO NAS FORMAS C/AUXILIO EQUIPAMENTOS,INCL.TRANSP.HORIZ ONTAL E VERTICAL C/EQUIPAMENTOS,P/ESTRUT.PONTES E VIADUTOS  </t>
  </si>
  <si>
    <t>CK0573</t>
  </si>
  <si>
    <t xml:space="preserve">11.009.0112-1      </t>
  </si>
  <si>
    <t xml:space="preserve">FIO DE ACO CA-60,REDONDO,C/SALIENCIA OU MOSSA,COEFICIENTE CONFORMACAO SUPERFICIAL MINIMO (ADERENCIA) IGUAL A 1,5,DIAM.ACIMA DE 5MM,DESTINADO ARMADURA CONCRETO ARMADO,COMPREEND.10%PERDAS DE PONTAS E ARAME 18.FORN.CORTE,DOBRAGEM,MONTAGE M E COLOC.ACO NAS FORMAS AUXILIO DE EQUIPAMENTOS,INCL.TRANSP.HORIZ ONTAL E VERTICAL C/EQUIPAMENTOS,P/ESTRUT.PONTES E VIADUTOS  </t>
  </si>
  <si>
    <t>CK0574</t>
  </si>
  <si>
    <t xml:space="preserve">11.009.0120-1      </t>
  </si>
  <si>
    <t xml:space="preserve">BARRA DE ACO CA-50,C/SALIENCIA OU MOSSA,COEFICIENTE CONFORMACAO SUPERFICIAL MINIMO (ADERENCIA) IGUAL A 1,5,DIAM.6,3MM,DESTINADA A ARMADURA DE CONCRETO ARMADO,COMPREEND.10% DE PERDAS DE PONTAS E ARAME 18.FORN.CORTE,DOBRAGEM,MONTAGE M E COLOC.ACO NAS FORMAS C/AUXILIO DE EQUIPAMENTOS,INCL.TRANSPORTE HORIZONTAL E VERTICAL C/EQUIPAMENTOS,P/ESTRUT.PONTES E VIADUTOS  </t>
  </si>
  <si>
    <t>CK0575</t>
  </si>
  <si>
    <t xml:space="preserve">11.009.0122-1      </t>
  </si>
  <si>
    <t xml:space="preserve">BARRA ACO CA-50,C/SALIENCIA OU MOSSA,COEFICIENTE CONFORMACAO SUPERFICIAL MINIMO (ADERENCIA) IGUAL A 1,5,DIAM. 8 A 12,5MM,DESTINADA ARMADURA CONCRETO ARMADO,COMPREENDENDO 10% PERDASDE PONTAS E ARAME 18.FORN.CORTE,DOBRAGEM,MONTAGE M E COLOC.ACO NAS FORMAS C/AUXILIO EQUIPAMENTOS,INCL.TRANSP.HORIZ ONTALE VERTICAL C/EQUIPAMENTOS,P/ESTRUTURAS DE PONTES E VIADUTOS  </t>
  </si>
  <si>
    <t>CK0576</t>
  </si>
  <si>
    <t xml:space="preserve">11.009.0124-1      </t>
  </si>
  <si>
    <t xml:space="preserve">BARRA ACO CA-50,C/SALIENCIA OU MOSSA,COEFICIENTE CONFORMACAO SUPERFICIAL MINIMO (ADERENCIA) IGUAL A 1,5,DIAM.ACIMA DE 12,5MM,DESTINADA ARMADURA CONCRETO ARMADO,COMPREEND.10% PERDASDE PONTAS E ARAME 18.FORN.CORTE,DOBRAGEM,MONTAGE M E COLOC.ACO NAS FORMAS C/AUXILIO EQUIPAMENTOS,INCL.TRANSPORTE HORIZONTAL E VERTICAL C/EQUIPAMENTOS,P/ESTRUTURAS PONTES E VIADUTOS  </t>
  </si>
  <si>
    <t>CK0581</t>
  </si>
  <si>
    <t xml:space="preserve">11.023.0004-0      </t>
  </si>
  <si>
    <t xml:space="preserve">TELA PARA ESTRUTURA DE CONCRETO ARMADO,FORMADA POR FIOS DE ACO CA-60,COM DIAMETRO DE 5,0MM,CRUZADOS E SOLDADOS ENTRE SI,FORMANDO MALHAS QUADRADAS COM ESPACAMENTO ENTRE ELES DE (10X10)CM.FORNECIMENTO  </t>
  </si>
  <si>
    <t>CK0582</t>
  </si>
  <si>
    <t xml:space="preserve">11.015.0010-0      </t>
  </si>
  <si>
    <t xml:space="preserve">ADITIVO EM PO HIDROFUGANTE E IMPERMEABILIZANTE,DESENVOLVIDO COM NANOTECNOLOGIA,PARA ADICAO EM CONCRETOS E ARGAMASSAS  </t>
  </si>
  <si>
    <t>CK5001</t>
  </si>
  <si>
    <t xml:space="preserve">11.001.0001-B      </t>
  </si>
  <si>
    <t>CK5002</t>
  </si>
  <si>
    <t xml:space="preserve">11.001.0005-B      </t>
  </si>
  <si>
    <t>CK5003</t>
  </si>
  <si>
    <t xml:space="preserve">11.001.0006-B      </t>
  </si>
  <si>
    <t>CK5004</t>
  </si>
  <si>
    <t xml:space="preserve">11.001.0007-B      </t>
  </si>
  <si>
    <t>CK5005</t>
  </si>
  <si>
    <t xml:space="preserve">11.001.0008-B      </t>
  </si>
  <si>
    <t>CK5006</t>
  </si>
  <si>
    <t xml:space="preserve">11.001.0010-A      </t>
  </si>
  <si>
    <t>CK5007</t>
  </si>
  <si>
    <t xml:space="preserve">11.001.0018-A      </t>
  </si>
  <si>
    <t>CK5008</t>
  </si>
  <si>
    <t xml:space="preserve">11.001.0020-B      </t>
  </si>
  <si>
    <t>CK5009</t>
  </si>
  <si>
    <t xml:space="preserve">11.002.0010-A      </t>
  </si>
  <si>
    <t>CK5010</t>
  </si>
  <si>
    <t xml:space="preserve">11.002.0011-B      </t>
  </si>
  <si>
    <t>CK5011</t>
  </si>
  <si>
    <t xml:space="preserve">11.002.0012-B      </t>
  </si>
  <si>
    <t>CK5012</t>
  </si>
  <si>
    <t xml:space="preserve">11.002.0013-B      </t>
  </si>
  <si>
    <t>CK5013</t>
  </si>
  <si>
    <t xml:space="preserve">11.002.0014-B      </t>
  </si>
  <si>
    <t>CK5014</t>
  </si>
  <si>
    <t xml:space="preserve">11.002.0015-B      </t>
  </si>
  <si>
    <t>CK5015</t>
  </si>
  <si>
    <t xml:space="preserve">11.002.0017-B      </t>
  </si>
  <si>
    <t>CK5016</t>
  </si>
  <si>
    <t xml:space="preserve">11.002.0018-A      </t>
  </si>
  <si>
    <t>CK5017</t>
  </si>
  <si>
    <t xml:space="preserve">11.002.0021-B      </t>
  </si>
  <si>
    <t>CK5018</t>
  </si>
  <si>
    <t xml:space="preserve">11.002.0022-B      </t>
  </si>
  <si>
    <t>CK5019</t>
  </si>
  <si>
    <t xml:space="preserve">11.002.0023-B      </t>
  </si>
  <si>
    <t>CK5020</t>
  </si>
  <si>
    <t xml:space="preserve">11.002.0024-B      </t>
  </si>
  <si>
    <t>CK5021</t>
  </si>
  <si>
    <t xml:space="preserve">11.002.0025-B      </t>
  </si>
  <si>
    <t>CK5022</t>
  </si>
  <si>
    <t xml:space="preserve">11.002.0027-B      </t>
  </si>
  <si>
    <t>CK5023</t>
  </si>
  <si>
    <t xml:space="preserve">11.002.0028-B      </t>
  </si>
  <si>
    <t>CK5024</t>
  </si>
  <si>
    <t xml:space="preserve">11.002.0029-B      </t>
  </si>
  <si>
    <t>CK5025</t>
  </si>
  <si>
    <t xml:space="preserve">11.002.0030-B      </t>
  </si>
  <si>
    <t>CK5026</t>
  </si>
  <si>
    <t xml:space="preserve">11.002.0031-B      </t>
  </si>
  <si>
    <t>CK5027</t>
  </si>
  <si>
    <t xml:space="preserve">11.002.0033-B      </t>
  </si>
  <si>
    <t>CK5028</t>
  </si>
  <si>
    <t xml:space="preserve">11.002.0034-B      </t>
  </si>
  <si>
    <t>CK5029</t>
  </si>
  <si>
    <t xml:space="preserve">11.002.0035-B      </t>
  </si>
  <si>
    <t>CK5030</t>
  </si>
  <si>
    <t xml:space="preserve">11.002.0036-B      </t>
  </si>
  <si>
    <t>CK5031</t>
  </si>
  <si>
    <t xml:space="preserve">11.002.0037-B      </t>
  </si>
  <si>
    <t>CK5032</t>
  </si>
  <si>
    <t xml:space="preserve">11.002.0039-B      </t>
  </si>
  <si>
    <t>CK5033</t>
  </si>
  <si>
    <t xml:space="preserve">11.002.0040-B      </t>
  </si>
  <si>
    <t>CK5034</t>
  </si>
  <si>
    <t xml:space="preserve">11.002.0041-A      </t>
  </si>
  <si>
    <t>CK5035</t>
  </si>
  <si>
    <t xml:space="preserve">11.002.0042-A      </t>
  </si>
  <si>
    <t>CK5036</t>
  </si>
  <si>
    <t xml:space="preserve">11.002.0043-B      </t>
  </si>
  <si>
    <t>CK5037</t>
  </si>
  <si>
    <t xml:space="preserve">11.002.0044-A      </t>
  </si>
  <si>
    <t>CK5038</t>
  </si>
  <si>
    <t xml:space="preserve">11.002.0045-A      </t>
  </si>
  <si>
    <t>CK5039</t>
  </si>
  <si>
    <t xml:space="preserve">11.002.0060-A      </t>
  </si>
  <si>
    <t>CK5040</t>
  </si>
  <si>
    <t xml:space="preserve">11.003.0001-B      </t>
  </si>
  <si>
    <t>CK5041</t>
  </si>
  <si>
    <t xml:space="preserve">11.003.0002-A      </t>
  </si>
  <si>
    <t>CK5042</t>
  </si>
  <si>
    <t xml:space="preserve">11.003.0003-B      </t>
  </si>
  <si>
    <t>CK5043</t>
  </si>
  <si>
    <t xml:space="preserve">11.003.0005-B      </t>
  </si>
  <si>
    <t>CK5044</t>
  </si>
  <si>
    <t xml:space="preserve">11.003.0010-A      </t>
  </si>
  <si>
    <t>CK5045</t>
  </si>
  <si>
    <t xml:space="preserve">11.003.0014-B      </t>
  </si>
  <si>
    <t>CK5046</t>
  </si>
  <si>
    <t xml:space="preserve">11.004.0001-B      </t>
  </si>
  <si>
    <t>CK5047</t>
  </si>
  <si>
    <t xml:space="preserve">11.004.0002-A      </t>
  </si>
  <si>
    <t>CK5048</t>
  </si>
  <si>
    <t xml:space="preserve">11.004.0003-A      </t>
  </si>
  <si>
    <t>CK5049</t>
  </si>
  <si>
    <t xml:space="preserve">11.004.0020-B      </t>
  </si>
  <si>
    <t>CK5050</t>
  </si>
  <si>
    <t xml:space="preserve">11.004.0021-B      </t>
  </si>
  <si>
    <t>CK5051</t>
  </si>
  <si>
    <t xml:space="preserve">11.004.0022-B      </t>
  </si>
  <si>
    <t>CK5052</t>
  </si>
  <si>
    <t xml:space="preserve">11.004.0023-B      </t>
  </si>
  <si>
    <t>CK5053</t>
  </si>
  <si>
    <t xml:space="preserve">11.004.0024-B      </t>
  </si>
  <si>
    <t>CK5054</t>
  </si>
  <si>
    <t xml:space="preserve">11.004.0025-B      </t>
  </si>
  <si>
    <t>CK5055</t>
  </si>
  <si>
    <t xml:space="preserve">11.004.0026-A      </t>
  </si>
  <si>
    <t>CK5056</t>
  </si>
  <si>
    <t xml:space="preserve">11.004.0027-A      </t>
  </si>
  <si>
    <t>CK5057</t>
  </si>
  <si>
    <t xml:space="preserve">11.004.0028-A      </t>
  </si>
  <si>
    <t>CK5058</t>
  </si>
  <si>
    <t xml:space="preserve">11.004.0029-A      </t>
  </si>
  <si>
    <t>CK5059</t>
  </si>
  <si>
    <t xml:space="preserve">11.004.0030-B      </t>
  </si>
  <si>
    <t>CK5060</t>
  </si>
  <si>
    <t xml:space="preserve">11.004.0035-B      </t>
  </si>
  <si>
    <t>CK5061</t>
  </si>
  <si>
    <t xml:space="preserve">11.004.0036-A      </t>
  </si>
  <si>
    <t>CK5062</t>
  </si>
  <si>
    <t xml:space="preserve">11.004.0037-A      </t>
  </si>
  <si>
    <t>CK5063</t>
  </si>
  <si>
    <t xml:space="preserve">11.004.0038-B      </t>
  </si>
  <si>
    <t>CK5064</t>
  </si>
  <si>
    <t xml:space="preserve">11.004.0053-B      </t>
  </si>
  <si>
    <t>CK5065</t>
  </si>
  <si>
    <t xml:space="preserve">11.004.0055-A      </t>
  </si>
  <si>
    <t>CK5066</t>
  </si>
  <si>
    <t xml:space="preserve">11.004.0060-A      </t>
  </si>
  <si>
    <t>CK5067</t>
  </si>
  <si>
    <t xml:space="preserve">11.004.0061-A      </t>
  </si>
  <si>
    <t>CK5068</t>
  </si>
  <si>
    <t xml:space="preserve">11.004.0063-A      </t>
  </si>
  <si>
    <t>CK5069</t>
  </si>
  <si>
    <t xml:space="preserve">11.004.0065-A      </t>
  </si>
  <si>
    <t>CK5070</t>
  </si>
  <si>
    <t xml:space="preserve">11.004.0066-A      </t>
  </si>
  <si>
    <t>CK5071</t>
  </si>
  <si>
    <t xml:space="preserve">11.004.0069-B      </t>
  </si>
  <si>
    <t>CK5072</t>
  </si>
  <si>
    <t xml:space="preserve">11.004.0070-B      </t>
  </si>
  <si>
    <t>CK5073</t>
  </si>
  <si>
    <t xml:space="preserve">11.004.0072-B      </t>
  </si>
  <si>
    <t>CK5074</t>
  </si>
  <si>
    <t xml:space="preserve">11.004.0073-B      </t>
  </si>
  <si>
    <t>CK5075</t>
  </si>
  <si>
    <t xml:space="preserve">11.004.0075-A      </t>
  </si>
  <si>
    <t>CK5076</t>
  </si>
  <si>
    <t xml:space="preserve">11.004.0076-B      </t>
  </si>
  <si>
    <t>CK5077</t>
  </si>
  <si>
    <t xml:space="preserve">11.004.0080-A      </t>
  </si>
  <si>
    <t>CK5078</t>
  </si>
  <si>
    <t xml:space="preserve">11.005.0001-B      </t>
  </si>
  <si>
    <t>CK5079</t>
  </si>
  <si>
    <t xml:space="preserve">11.005.0002-B      </t>
  </si>
  <si>
    <t>CK5080</t>
  </si>
  <si>
    <t xml:space="preserve">11.005.0005-B      </t>
  </si>
  <si>
    <t>CK5081</t>
  </si>
  <si>
    <t xml:space="preserve">11.005.0006-B      </t>
  </si>
  <si>
    <t>CK5082</t>
  </si>
  <si>
    <t xml:space="preserve">11.005.0010-A      </t>
  </si>
  <si>
    <t>CK5083</t>
  </si>
  <si>
    <t xml:space="preserve">11.005.0012-A      </t>
  </si>
  <si>
    <t>CK5084</t>
  </si>
  <si>
    <t xml:space="preserve">11.005.0015-A      </t>
  </si>
  <si>
    <t>CK5085</t>
  </si>
  <si>
    <t xml:space="preserve">11.005.0020-A      </t>
  </si>
  <si>
    <t>CK5086</t>
  </si>
  <si>
    <t xml:space="preserve">11.005.0050-A      </t>
  </si>
  <si>
    <t>CK5087</t>
  </si>
  <si>
    <t xml:space="preserve">11.005.0055-A      </t>
  </si>
  <si>
    <t>CK5088</t>
  </si>
  <si>
    <t xml:space="preserve">11.008.0001-B      </t>
  </si>
  <si>
    <t>CK5089</t>
  </si>
  <si>
    <t xml:space="preserve">11.008.0003-A      </t>
  </si>
  <si>
    <t>CK5090</t>
  </si>
  <si>
    <t xml:space="preserve">11.008.0004-B      </t>
  </si>
  <si>
    <t>CK5091</t>
  </si>
  <si>
    <t xml:space="preserve">11.009.0011-A      </t>
  </si>
  <si>
    <t>CK5092</t>
  </si>
  <si>
    <t xml:space="preserve">11.009.0013-A      </t>
  </si>
  <si>
    <t>CK5093</t>
  </si>
  <si>
    <t xml:space="preserve">11.009.0014-B      </t>
  </si>
  <si>
    <t>CK5094</t>
  </si>
  <si>
    <t xml:space="preserve">11.009.0015-B      </t>
  </si>
  <si>
    <t>CK5095</t>
  </si>
  <si>
    <t xml:space="preserve">11.010.0008-A      </t>
  </si>
  <si>
    <t>CK5107</t>
  </si>
  <si>
    <t xml:space="preserve">11.010.0028-A      </t>
  </si>
  <si>
    <t>CK5108</t>
  </si>
  <si>
    <t xml:space="preserve">11.010.0029-A      </t>
  </si>
  <si>
    <t>CK5109</t>
  </si>
  <si>
    <t xml:space="preserve">11.010.0030-A      </t>
  </si>
  <si>
    <t>CK5110</t>
  </si>
  <si>
    <t xml:space="preserve">11.010.0031-A      </t>
  </si>
  <si>
    <t>CK5111</t>
  </si>
  <si>
    <t xml:space="preserve">11.010.0032-A      </t>
  </si>
  <si>
    <t>CK5112</t>
  </si>
  <si>
    <t xml:space="preserve">11.010.0033-A      </t>
  </si>
  <si>
    <t>CK5113</t>
  </si>
  <si>
    <t xml:space="preserve">11.010.0034-A      </t>
  </si>
  <si>
    <t>CK5114</t>
  </si>
  <si>
    <t xml:space="preserve">11.010.0035-A      </t>
  </si>
  <si>
    <t>CK5115</t>
  </si>
  <si>
    <t xml:space="preserve">11.010.0036-A      </t>
  </si>
  <si>
    <t>CK5116</t>
  </si>
  <si>
    <t xml:space="preserve">11.010.0037-A      </t>
  </si>
  <si>
    <t>CK5117</t>
  </si>
  <si>
    <t xml:space="preserve">11.011.0010-A      </t>
  </si>
  <si>
    <t>CK5118</t>
  </si>
  <si>
    <t xml:space="preserve">11.011.0011-A      </t>
  </si>
  <si>
    <t>CK5119</t>
  </si>
  <si>
    <t xml:space="preserve">11.011.0012-A      </t>
  </si>
  <si>
    <t>CK5120</t>
  </si>
  <si>
    <t xml:space="preserve">11.011.0013-A      </t>
  </si>
  <si>
    <t>CK5121</t>
  </si>
  <si>
    <t xml:space="preserve">11.011.0014-A      </t>
  </si>
  <si>
    <t>CK5122</t>
  </si>
  <si>
    <t xml:space="preserve">11.011.0015-A      </t>
  </si>
  <si>
    <t>CK5123</t>
  </si>
  <si>
    <t xml:space="preserve">11.011.0016-A      </t>
  </si>
  <si>
    <t>CK5124</t>
  </si>
  <si>
    <t xml:space="preserve">11.011.0017-B      </t>
  </si>
  <si>
    <t>CK5125</t>
  </si>
  <si>
    <t xml:space="preserve">11.011.0018-A      </t>
  </si>
  <si>
    <t>CK5126</t>
  </si>
  <si>
    <t xml:space="preserve">11.011.0019-A      </t>
  </si>
  <si>
    <t>CK5127</t>
  </si>
  <si>
    <t xml:space="preserve">11.011.0020-A      </t>
  </si>
  <si>
    <t>CK5128</t>
  </si>
  <si>
    <t xml:space="preserve">11.011.0021-A      </t>
  </si>
  <si>
    <t>CK5129</t>
  </si>
  <si>
    <t xml:space="preserve">11.011.0022-A      </t>
  </si>
  <si>
    <t>CK5130</t>
  </si>
  <si>
    <t xml:space="preserve">11.011.0023-B      </t>
  </si>
  <si>
    <t>CK5131</t>
  </si>
  <si>
    <t xml:space="preserve">11.011.0024-B      </t>
  </si>
  <si>
    <t>CK5132</t>
  </si>
  <si>
    <t xml:space="preserve">11.011.0025-B      </t>
  </si>
  <si>
    <t>CK5134</t>
  </si>
  <si>
    <t xml:space="preserve">11.011.0027-A      </t>
  </si>
  <si>
    <t>CK5135</t>
  </si>
  <si>
    <t xml:space="preserve">11.011.0029-A      </t>
  </si>
  <si>
    <t>CK5136</t>
  </si>
  <si>
    <t xml:space="preserve">11.011.0030-B      </t>
  </si>
  <si>
    <t>CK5137</t>
  </si>
  <si>
    <t xml:space="preserve">11.011.0031-B      </t>
  </si>
  <si>
    <t>CK5138</t>
  </si>
  <si>
    <t xml:space="preserve">11.011.0035-A      </t>
  </si>
  <si>
    <t>CK5139</t>
  </si>
  <si>
    <t xml:space="preserve">11.011.0036-A      </t>
  </si>
  <si>
    <t>CK5140</t>
  </si>
  <si>
    <t xml:space="preserve">11.011.0037-A      </t>
  </si>
  <si>
    <t>CK5141</t>
  </si>
  <si>
    <t xml:space="preserve">11.011.0040-A      </t>
  </si>
  <si>
    <t>CK5142</t>
  </si>
  <si>
    <t xml:space="preserve">11.012.0018-A      </t>
  </si>
  <si>
    <t>CK5143</t>
  </si>
  <si>
    <t xml:space="preserve">11.012.0020-A      </t>
  </si>
  <si>
    <t>CK5144</t>
  </si>
  <si>
    <t xml:space="preserve">11.012.0025-B      </t>
  </si>
  <si>
    <t>CK5145</t>
  </si>
  <si>
    <t xml:space="preserve">11.012.0030-A      </t>
  </si>
  <si>
    <t>CK5146</t>
  </si>
  <si>
    <t xml:space="preserve">11.012.0035-A      </t>
  </si>
  <si>
    <t>CK5147</t>
  </si>
  <si>
    <t xml:space="preserve">11.012.0045-A      </t>
  </si>
  <si>
    <t>CK5148</t>
  </si>
  <si>
    <t xml:space="preserve">11.012.0050-A      </t>
  </si>
  <si>
    <t>CK5149</t>
  </si>
  <si>
    <t xml:space="preserve">11.013.0003-B      </t>
  </si>
  <si>
    <t>CK5151</t>
  </si>
  <si>
    <t xml:space="preserve">11.013.0006-A      </t>
  </si>
  <si>
    <t>CK5152</t>
  </si>
  <si>
    <t xml:space="preserve">11.013.0009-A      </t>
  </si>
  <si>
    <t>CK5153</t>
  </si>
  <si>
    <t xml:space="preserve">11.013.0070-B      </t>
  </si>
  <si>
    <t>CK5154</t>
  </si>
  <si>
    <t xml:space="preserve">11.013.0100-A      </t>
  </si>
  <si>
    <t>CK5155</t>
  </si>
  <si>
    <t xml:space="preserve">11.013.0130-A      </t>
  </si>
  <si>
    <t>CK5156</t>
  </si>
  <si>
    <t xml:space="preserve">11.013.0014-A      </t>
  </si>
  <si>
    <t>CK5163</t>
  </si>
  <si>
    <t xml:space="preserve">11.015.0001-A      </t>
  </si>
  <si>
    <t>CK5164</t>
  </si>
  <si>
    <t xml:space="preserve">11.015.0003-A      </t>
  </si>
  <si>
    <t>CK5165</t>
  </si>
  <si>
    <t xml:space="preserve">11.015.0004-A      </t>
  </si>
  <si>
    <t>CK5166</t>
  </si>
  <si>
    <t xml:space="preserve">11.016.0001-A      </t>
  </si>
  <si>
    <t>CK5167</t>
  </si>
  <si>
    <t xml:space="preserve">11.016.0002-B      </t>
  </si>
  <si>
    <t>CK5168</t>
  </si>
  <si>
    <t xml:space="preserve">11.016.0003-A      </t>
  </si>
  <si>
    <t>CK5169</t>
  </si>
  <si>
    <t xml:space="preserve">11.016.0004-A      </t>
  </si>
  <si>
    <t>CK5170</t>
  </si>
  <si>
    <t xml:space="preserve">11.016.0005-A      </t>
  </si>
  <si>
    <t>CK5171</t>
  </si>
  <si>
    <t xml:space="preserve">11.016.0006-A      </t>
  </si>
  <si>
    <t>CK5173</t>
  </si>
  <si>
    <t xml:space="preserve">11.016.0020-A      </t>
  </si>
  <si>
    <t>CK5174</t>
  </si>
  <si>
    <t xml:space="preserve">11.016.0022-A      </t>
  </si>
  <si>
    <t>CK5175</t>
  </si>
  <si>
    <t xml:space="preserve">11.036.0001-B      </t>
  </si>
  <si>
    <t>CK5176</t>
  </si>
  <si>
    <t xml:space="preserve">11.036.0002-B      </t>
  </si>
  <si>
    <t>CK5177</t>
  </si>
  <si>
    <t xml:space="preserve">11.018.0020-A      </t>
  </si>
  <si>
    <t>CK5178</t>
  </si>
  <si>
    <t xml:space="preserve">11.018.0021-A      </t>
  </si>
  <si>
    <t>CK5179</t>
  </si>
  <si>
    <t xml:space="preserve">11.018.0025-A      </t>
  </si>
  <si>
    <t>CK5180</t>
  </si>
  <si>
    <t xml:space="preserve">11.018.0026-A      </t>
  </si>
  <si>
    <t>CK5181</t>
  </si>
  <si>
    <t xml:space="preserve">11.018.0030-A      </t>
  </si>
  <si>
    <t>CK5182</t>
  </si>
  <si>
    <t xml:space="preserve">11.018.0031-A      </t>
  </si>
  <si>
    <t>CK5185</t>
  </si>
  <si>
    <t xml:space="preserve">11.018.0050-A      </t>
  </si>
  <si>
    <t>CK5186</t>
  </si>
  <si>
    <t xml:space="preserve">11.018.0051-A      </t>
  </si>
  <si>
    <t>CK5187</t>
  </si>
  <si>
    <t xml:space="preserve">11.018.0052-A      </t>
  </si>
  <si>
    <t>CK5188</t>
  </si>
  <si>
    <t xml:space="preserve">11.018.0053-A      </t>
  </si>
  <si>
    <t>CK5189</t>
  </si>
  <si>
    <t xml:space="preserve">11.018.0054-A      </t>
  </si>
  <si>
    <t>CK5190</t>
  </si>
  <si>
    <t xml:space="preserve">11.018.0060-A      </t>
  </si>
  <si>
    <t>CK5191</t>
  </si>
  <si>
    <t xml:space="preserve">11.019.0001-A      </t>
  </si>
  <si>
    <t>CK5192</t>
  </si>
  <si>
    <t xml:space="preserve">11.020.0001-A      </t>
  </si>
  <si>
    <t>CK5193</t>
  </si>
  <si>
    <t xml:space="preserve">11.020.0002-A      </t>
  </si>
  <si>
    <t>CK5194</t>
  </si>
  <si>
    <t xml:space="preserve">11.020.0003-A      </t>
  </si>
  <si>
    <t>CK5195</t>
  </si>
  <si>
    <t xml:space="preserve">11.020.0006-A      </t>
  </si>
  <si>
    <t>CK5196</t>
  </si>
  <si>
    <t xml:space="preserve">11.020.0007-B      </t>
  </si>
  <si>
    <t>CK5197</t>
  </si>
  <si>
    <t xml:space="preserve">11.020.0011-B      </t>
  </si>
  <si>
    <t>CK5198</t>
  </si>
  <si>
    <t xml:space="preserve">11.020.0012-A      </t>
  </si>
  <si>
    <t>CK5199</t>
  </si>
  <si>
    <t xml:space="preserve">11.020.0015-A      </t>
  </si>
  <si>
    <t>CK5200</t>
  </si>
  <si>
    <t xml:space="preserve">11.020.0020-A      </t>
  </si>
  <si>
    <t>CK5201</t>
  </si>
  <si>
    <t xml:space="preserve">11.021.0010-B      </t>
  </si>
  <si>
    <t>CK5204</t>
  </si>
  <si>
    <t xml:space="preserve">11.023.0001-A      </t>
  </si>
  <si>
    <t>CK5205</t>
  </si>
  <si>
    <t xml:space="preserve">11.023.0002-A      </t>
  </si>
  <si>
    <t>CK5206</t>
  </si>
  <si>
    <t xml:space="preserve">11.023.0003-A      </t>
  </si>
  <si>
    <t>CK5207</t>
  </si>
  <si>
    <t xml:space="preserve">11.023.0005-A      </t>
  </si>
  <si>
    <t>CK5215</t>
  </si>
  <si>
    <t xml:space="preserve">13.012.0010-A      </t>
  </si>
  <si>
    <t>CK5216</t>
  </si>
  <si>
    <t xml:space="preserve">11.024.0001-B      </t>
  </si>
  <si>
    <t>CK5217</t>
  </si>
  <si>
    <t xml:space="preserve">11.024.0002-A      </t>
  </si>
  <si>
    <t>CK5218</t>
  </si>
  <si>
    <t xml:space="preserve">11.024.0005-A      </t>
  </si>
  <si>
    <t>CK5219</t>
  </si>
  <si>
    <t xml:space="preserve">11.024.0008-A      </t>
  </si>
  <si>
    <t>CK5220</t>
  </si>
  <si>
    <t xml:space="preserve">11.024.0010-B      </t>
  </si>
  <si>
    <t>CK5221</t>
  </si>
  <si>
    <t xml:space="preserve">11.024.0012-A      </t>
  </si>
  <si>
    <t>CK5222</t>
  </si>
  <si>
    <t xml:space="preserve">11.024.0015-A      </t>
  </si>
  <si>
    <t>CK5223</t>
  </si>
  <si>
    <t xml:space="preserve">11.024.0018-A      </t>
  </si>
  <si>
    <t>CK5224</t>
  </si>
  <si>
    <t xml:space="preserve">11.025.0002-A      </t>
  </si>
  <si>
    <t>CK5225</t>
  </si>
  <si>
    <t xml:space="preserve">11.025.0006-A      </t>
  </si>
  <si>
    <t>CK5226</t>
  </si>
  <si>
    <t xml:space="preserve">11.025.0009-A      </t>
  </si>
  <si>
    <t>CK5227</t>
  </si>
  <si>
    <t xml:space="preserve">11.025.0012-A      </t>
  </si>
  <si>
    <t>CK5228</t>
  </si>
  <si>
    <t xml:space="preserve">11.025.0013-A      </t>
  </si>
  <si>
    <t>CK5229</t>
  </si>
  <si>
    <t xml:space="preserve">11.026.0010-A      </t>
  </si>
  <si>
    <t>CK5230</t>
  </si>
  <si>
    <t xml:space="preserve">11.026.0015-A      </t>
  </si>
  <si>
    <t>CK5231</t>
  </si>
  <si>
    <t xml:space="preserve">11.026.0016-A      </t>
  </si>
  <si>
    <t>CK5232</t>
  </si>
  <si>
    <t xml:space="preserve">11.026.0020-A      </t>
  </si>
  <si>
    <t>CK5234</t>
  </si>
  <si>
    <t xml:space="preserve">11.030.0020-A      </t>
  </si>
  <si>
    <t>CK5235</t>
  </si>
  <si>
    <t xml:space="preserve">11.030.0050-A      </t>
  </si>
  <si>
    <t>CK5236</t>
  </si>
  <si>
    <t xml:space="preserve">11.030.0080-A      </t>
  </si>
  <si>
    <t>CK5237</t>
  </si>
  <si>
    <t xml:space="preserve">11.030.0110-A      </t>
  </si>
  <si>
    <t>CK5238</t>
  </si>
  <si>
    <t xml:space="preserve">11.034.0005-A      </t>
  </si>
  <si>
    <t>CK5239</t>
  </si>
  <si>
    <t xml:space="preserve">11.034.0010-A      </t>
  </si>
  <si>
    <t>CK5240</t>
  </si>
  <si>
    <t xml:space="preserve">11.035.0001-B      </t>
  </si>
  <si>
    <t>CK5241</t>
  </si>
  <si>
    <t xml:space="preserve">11.035.0002-B      </t>
  </si>
  <si>
    <t>CK5242</t>
  </si>
  <si>
    <t xml:space="preserve">11.037.0001-A      </t>
  </si>
  <si>
    <t>CK5243</t>
  </si>
  <si>
    <t xml:space="preserve">11.038.0001-A      </t>
  </si>
  <si>
    <t>CK5244</t>
  </si>
  <si>
    <t xml:space="preserve">11.039.0001-A      </t>
  </si>
  <si>
    <t>CK5247</t>
  </si>
  <si>
    <t xml:space="preserve">11.043.0002-A      </t>
  </si>
  <si>
    <t>CK5248</t>
  </si>
  <si>
    <t xml:space="preserve">11.043.0003-A      </t>
  </si>
  <si>
    <t>CK5249</t>
  </si>
  <si>
    <t xml:space="preserve">11.043.0004-A      </t>
  </si>
  <si>
    <t>CK5250</t>
  </si>
  <si>
    <t xml:space="preserve">11.043.0005-A      </t>
  </si>
  <si>
    <t>CK5251</t>
  </si>
  <si>
    <t xml:space="preserve">11.043.0006-A      </t>
  </si>
  <si>
    <t>CK5252</t>
  </si>
  <si>
    <t xml:space="preserve">11.043.0007-A      </t>
  </si>
  <si>
    <t>CK5253</t>
  </si>
  <si>
    <t xml:space="preserve">11.043.0008-A      </t>
  </si>
  <si>
    <t>CK5254</t>
  </si>
  <si>
    <t xml:space="preserve">11.043.0009-A      </t>
  </si>
  <si>
    <t>CK5255</t>
  </si>
  <si>
    <t xml:space="preserve">11.043.0010-A      </t>
  </si>
  <si>
    <t>CK5256</t>
  </si>
  <si>
    <t xml:space="preserve">11.043.0011-A      </t>
  </si>
  <si>
    <t>CK5257</t>
  </si>
  <si>
    <t xml:space="preserve">11.043.0012-A      </t>
  </si>
  <si>
    <t>CK5258</t>
  </si>
  <si>
    <t xml:space="preserve">11.043.0013-A      </t>
  </si>
  <si>
    <t>CK5259</t>
  </si>
  <si>
    <t xml:space="preserve">11.043.0014-B      </t>
  </si>
  <si>
    <t>CK5260</t>
  </si>
  <si>
    <t xml:space="preserve">11.043.0015-A      </t>
  </si>
  <si>
    <t>CK5261</t>
  </si>
  <si>
    <t xml:space="preserve">11.043.0016-A      </t>
  </si>
  <si>
    <t>CK5262</t>
  </si>
  <si>
    <t xml:space="preserve">11.043.0017-A      </t>
  </si>
  <si>
    <t>CK5263</t>
  </si>
  <si>
    <t xml:space="preserve">11.043.0018-A      </t>
  </si>
  <si>
    <t>CK5264</t>
  </si>
  <si>
    <t xml:space="preserve">11.043.0019-B      </t>
  </si>
  <si>
    <t>CK5265</t>
  </si>
  <si>
    <t xml:space="preserve">11.043.0020-A      </t>
  </si>
  <si>
    <t>CK5266</t>
  </si>
  <si>
    <t xml:space="preserve">11.043.0021-A      </t>
  </si>
  <si>
    <t>CK5267</t>
  </si>
  <si>
    <t xml:space="preserve">11.043.0022-A      </t>
  </si>
  <si>
    <t>CK5268</t>
  </si>
  <si>
    <t xml:space="preserve">11.043.0023-A      </t>
  </si>
  <si>
    <t>CK5269</t>
  </si>
  <si>
    <t xml:space="preserve">11.043.0024-B      </t>
  </si>
  <si>
    <t>CK5270</t>
  </si>
  <si>
    <t xml:space="preserve">11.043.0025-A      </t>
  </si>
  <si>
    <t>CK5271</t>
  </si>
  <si>
    <t xml:space="preserve">11.043.0026-A      </t>
  </si>
  <si>
    <t>CK5272</t>
  </si>
  <si>
    <t xml:space="preserve">11.043.0027-A      </t>
  </si>
  <si>
    <t>CK5273</t>
  </si>
  <si>
    <t xml:space="preserve">11.043.0028-A      </t>
  </si>
  <si>
    <t>CK5274</t>
  </si>
  <si>
    <t xml:space="preserve">11.043.0029-B      </t>
  </si>
  <si>
    <t>CK5275</t>
  </si>
  <si>
    <t xml:space="preserve">11.043.0030-A      </t>
  </si>
  <si>
    <t>CK5276</t>
  </si>
  <si>
    <t xml:space="preserve">11.044.0006-A      </t>
  </si>
  <si>
    <t>CK5277</t>
  </si>
  <si>
    <t xml:space="preserve">11.044.0007-A      </t>
  </si>
  <si>
    <t>CK5278</t>
  </si>
  <si>
    <t xml:space="preserve">11.044.0008-A      </t>
  </si>
  <si>
    <t>CK5279</t>
  </si>
  <si>
    <t xml:space="preserve">11.044.0009-A      </t>
  </si>
  <si>
    <t>CK5280</t>
  </si>
  <si>
    <t xml:space="preserve">11.044.0010-A      </t>
  </si>
  <si>
    <t>CK5281</t>
  </si>
  <si>
    <t xml:space="preserve">11.044.0056-A      </t>
  </si>
  <si>
    <t>CK5282</t>
  </si>
  <si>
    <t xml:space="preserve">11.044.0058-A      </t>
  </si>
  <si>
    <t>CK5283</t>
  </si>
  <si>
    <t xml:space="preserve">11.044.0060-A      </t>
  </si>
  <si>
    <t>CK5284</t>
  </si>
  <si>
    <t xml:space="preserve">11.045.0006-A      </t>
  </si>
  <si>
    <t>CK5285</t>
  </si>
  <si>
    <t xml:space="preserve">11.045.0007-A      </t>
  </si>
  <si>
    <t>CK5286</t>
  </si>
  <si>
    <t xml:space="preserve">11.045.0008-A      </t>
  </si>
  <si>
    <t>CK5287</t>
  </si>
  <si>
    <t xml:space="preserve">11.045.0009-A      </t>
  </si>
  <si>
    <t>CK5288</t>
  </si>
  <si>
    <t xml:space="preserve">11.045.0010-A      </t>
  </si>
  <si>
    <t>CK5289</t>
  </si>
  <si>
    <t xml:space="preserve">11.046.0001-A      </t>
  </si>
  <si>
    <t>CK5290</t>
  </si>
  <si>
    <t xml:space="preserve">11.046.0004-A      </t>
  </si>
  <si>
    <t>CK5291</t>
  </si>
  <si>
    <t xml:space="preserve">11.046.0007-A      </t>
  </si>
  <si>
    <t>CK5292</t>
  </si>
  <si>
    <t xml:space="preserve">11.046.0010-A      </t>
  </si>
  <si>
    <t>CK5293</t>
  </si>
  <si>
    <t xml:space="preserve">11.046.0013-A      </t>
  </si>
  <si>
    <t>CK5294</t>
  </si>
  <si>
    <t xml:space="preserve">11.046.0014-A      </t>
  </si>
  <si>
    <t>CK5295</t>
  </si>
  <si>
    <t xml:space="preserve">11.047.0010-B      </t>
  </si>
  <si>
    <t>CK5296</t>
  </si>
  <si>
    <t xml:space="preserve">11.047.0011-B      </t>
  </si>
  <si>
    <t>CK5297</t>
  </si>
  <si>
    <t xml:space="preserve">11.047.0012-A      </t>
  </si>
  <si>
    <t>CK5298</t>
  </si>
  <si>
    <t xml:space="preserve">11.047.0015-A      </t>
  </si>
  <si>
    <t>CK5299</t>
  </si>
  <si>
    <t xml:space="preserve">11.047.0016-A      </t>
  </si>
  <si>
    <t>CK5300</t>
  </si>
  <si>
    <t xml:space="preserve">11.047.0050-A      </t>
  </si>
  <si>
    <t>CK5307</t>
  </si>
  <si>
    <t xml:space="preserve">11.050.0001-B      </t>
  </si>
  <si>
    <t>CK5308</t>
  </si>
  <si>
    <t xml:space="preserve">11.050.0002-A      </t>
  </si>
  <si>
    <t>CK5309</t>
  </si>
  <si>
    <t xml:space="preserve">11.055.0001-B      </t>
  </si>
  <si>
    <t>CK5310</t>
  </si>
  <si>
    <t xml:space="preserve">11.055.0002-A      </t>
  </si>
  <si>
    <t>CK5311</t>
  </si>
  <si>
    <t xml:space="preserve">11.060.0160-A      </t>
  </si>
  <si>
    <t>CK5312</t>
  </si>
  <si>
    <t xml:space="preserve">11.060.0165-A      </t>
  </si>
  <si>
    <t>CK5313</t>
  </si>
  <si>
    <t xml:space="preserve">11.060.0170-A      </t>
  </si>
  <si>
    <t>CK5314</t>
  </si>
  <si>
    <t xml:space="preserve">11.060.0175-A      </t>
  </si>
  <si>
    <t>CK5315</t>
  </si>
  <si>
    <t xml:space="preserve">11.060.0180-A      </t>
  </si>
  <si>
    <t>CK5316</t>
  </si>
  <si>
    <t xml:space="preserve">11.060.0185-A      </t>
  </si>
  <si>
    <t>CK5317</t>
  </si>
  <si>
    <t xml:space="preserve">11.060.0190-A      </t>
  </si>
  <si>
    <t>CK5318</t>
  </si>
  <si>
    <t xml:space="preserve">11.060.0195-A      </t>
  </si>
  <si>
    <t>CK5340</t>
  </si>
  <si>
    <t xml:space="preserve">11.061.0001-A      </t>
  </si>
  <si>
    <t>CK5341</t>
  </si>
  <si>
    <t xml:space="preserve">11.061.0002-A      </t>
  </si>
  <si>
    <t>CK5342</t>
  </si>
  <si>
    <t xml:space="preserve">11.016.0505-B      </t>
  </si>
  <si>
    <t>CK5343</t>
  </si>
  <si>
    <t xml:space="preserve">11.090.0500-A      </t>
  </si>
  <si>
    <t>CK5344</t>
  </si>
  <si>
    <t xml:space="preserve">11.090.0505-A      </t>
  </si>
  <si>
    <t>CK5345</t>
  </si>
  <si>
    <t xml:space="preserve">11.090.0510-A      </t>
  </si>
  <si>
    <t>CK5348</t>
  </si>
  <si>
    <t xml:space="preserve">11.015.0020-A      </t>
  </si>
  <si>
    <t>CK5358</t>
  </si>
  <si>
    <t xml:space="preserve">11.001.0013-B      </t>
  </si>
  <si>
    <t>CK5359</t>
  </si>
  <si>
    <t xml:space="preserve">11.001.0019-A      </t>
  </si>
  <si>
    <t>CK5360</t>
  </si>
  <si>
    <t xml:space="preserve">11.001.0030-A      </t>
  </si>
  <si>
    <t>CK5361</t>
  </si>
  <si>
    <t xml:space="preserve">11.003.0006-A      </t>
  </si>
  <si>
    <t>CK5362</t>
  </si>
  <si>
    <t xml:space="preserve">11.003.0007-A      </t>
  </si>
  <si>
    <t>CK5363</t>
  </si>
  <si>
    <t xml:space="preserve">11.003.0008-A      </t>
  </si>
  <si>
    <t>CK5364</t>
  </si>
  <si>
    <t xml:space="preserve">11.003.0015-A      </t>
  </si>
  <si>
    <t>CK5365</t>
  </si>
  <si>
    <t xml:space="preserve">11.003.0020-A      </t>
  </si>
  <si>
    <t>CK5366</t>
  </si>
  <si>
    <t xml:space="preserve">11.003.0050-A      </t>
  </si>
  <si>
    <t>CK5367</t>
  </si>
  <si>
    <t xml:space="preserve">11.003.0052-A      </t>
  </si>
  <si>
    <t>CK5368</t>
  </si>
  <si>
    <t xml:space="preserve">11.003.0054-A      </t>
  </si>
  <si>
    <t>CK5369</t>
  </si>
  <si>
    <t xml:space="preserve">11.003.0056-A      </t>
  </si>
  <si>
    <t>CK5370</t>
  </si>
  <si>
    <t xml:space="preserve">11.003.0060-A      </t>
  </si>
  <si>
    <t>CK5371</t>
  </si>
  <si>
    <t xml:space="preserve">11.003.0062-A      </t>
  </si>
  <si>
    <t>CK5372</t>
  </si>
  <si>
    <t xml:space="preserve">11.003.0064-A      </t>
  </si>
  <si>
    <t>CK5373</t>
  </si>
  <si>
    <t xml:space="preserve">11.003.0066-A      </t>
  </si>
  <si>
    <t>CK5374</t>
  </si>
  <si>
    <t xml:space="preserve">11.003.0070-A      </t>
  </si>
  <si>
    <t>CK5375</t>
  </si>
  <si>
    <t xml:space="preserve">11.003.0072-A      </t>
  </si>
  <si>
    <t>CK5376</t>
  </si>
  <si>
    <t xml:space="preserve">11.003.0074-A      </t>
  </si>
  <si>
    <t>CK5377</t>
  </si>
  <si>
    <t xml:space="preserve">11.003.0076-A      </t>
  </si>
  <si>
    <t>CK5378</t>
  </si>
  <si>
    <t xml:space="preserve">11.004.0100-A      </t>
  </si>
  <si>
    <t>CK5379</t>
  </si>
  <si>
    <t xml:space="preserve">11.004.0200-A      </t>
  </si>
  <si>
    <t>CK5390</t>
  </si>
  <si>
    <t xml:space="preserve">11.009.0012-A      </t>
  </si>
  <si>
    <t>CK5393</t>
  </si>
  <si>
    <t xml:space="preserve">11.010.0038-A      </t>
  </si>
  <si>
    <t>CK5394</t>
  </si>
  <si>
    <t xml:space="preserve">11.010.0039-A      </t>
  </si>
  <si>
    <t>CK5395</t>
  </si>
  <si>
    <t xml:space="preserve">11.010.0060-A      </t>
  </si>
  <si>
    <t>CK5408</t>
  </si>
  <si>
    <t xml:space="preserve">11.010.0081-A      </t>
  </si>
  <si>
    <t>CK5409</t>
  </si>
  <si>
    <t xml:space="preserve">11.010.0082-A      </t>
  </si>
  <si>
    <t>CK5410</t>
  </si>
  <si>
    <t xml:space="preserve">11.010.0083-A      </t>
  </si>
  <si>
    <t>CK5411</t>
  </si>
  <si>
    <t xml:space="preserve">11.010.0084-A      </t>
  </si>
  <si>
    <t>CK5412</t>
  </si>
  <si>
    <t xml:space="preserve">11.010.0085-A      </t>
  </si>
  <si>
    <t>CK5413</t>
  </si>
  <si>
    <t xml:space="preserve">11.010.0086-A      </t>
  </si>
  <si>
    <t>CK5414</t>
  </si>
  <si>
    <t xml:space="preserve">11.010.0087-A      </t>
  </si>
  <si>
    <t>CK5415</t>
  </si>
  <si>
    <t xml:space="preserve">11.010.0088-A      </t>
  </si>
  <si>
    <t>CK5416</t>
  </si>
  <si>
    <t xml:space="preserve">11.010.0089-A      </t>
  </si>
  <si>
    <t>CK5417</t>
  </si>
  <si>
    <t xml:space="preserve">11.010.0090-A      </t>
  </si>
  <si>
    <t>CK5418</t>
  </si>
  <si>
    <t xml:space="preserve">11.010.0091-A      </t>
  </si>
  <si>
    <t>CK5419</t>
  </si>
  <si>
    <t xml:space="preserve">11.010.0092-A      </t>
  </si>
  <si>
    <t>CK5424</t>
  </si>
  <si>
    <t xml:space="preserve">11.011.0028-A      </t>
  </si>
  <si>
    <t>CK5425</t>
  </si>
  <si>
    <t xml:space="preserve">11.012.0015-A      </t>
  </si>
  <si>
    <t>CK5426</t>
  </si>
  <si>
    <t xml:space="preserve">11.012.0016-A      </t>
  </si>
  <si>
    <t>CK5427</t>
  </si>
  <si>
    <t xml:space="preserve">11.012.0017-A      </t>
  </si>
  <si>
    <t>CK5428</t>
  </si>
  <si>
    <t xml:space="preserve">11.012.0019-A      </t>
  </si>
  <si>
    <t>CK5429</t>
  </si>
  <si>
    <t xml:space="preserve">11.012.0021-A      </t>
  </si>
  <si>
    <t>CK5430</t>
  </si>
  <si>
    <t xml:space="preserve">11.012.0040-A      </t>
  </si>
  <si>
    <t>CK5431</t>
  </si>
  <si>
    <t xml:space="preserve">11.012.0060-A      </t>
  </si>
  <si>
    <t>CK5432</t>
  </si>
  <si>
    <t xml:space="preserve">11.012.0061-A      </t>
  </si>
  <si>
    <t>CK5433</t>
  </si>
  <si>
    <t xml:space="preserve">11.012.0062-A      </t>
  </si>
  <si>
    <t>CK5434</t>
  </si>
  <si>
    <t xml:space="preserve">11.012.0063-A      </t>
  </si>
  <si>
    <t>CK5435</t>
  </si>
  <si>
    <t xml:space="preserve">11.012.0064-A      </t>
  </si>
  <si>
    <t>CK5436</t>
  </si>
  <si>
    <t xml:space="preserve">11.012.0065-A      </t>
  </si>
  <si>
    <t>CK5437</t>
  </si>
  <si>
    <t xml:space="preserve">11.012.0066-A      </t>
  </si>
  <si>
    <t>CK5438</t>
  </si>
  <si>
    <t xml:space="preserve">11.012.0070-A      </t>
  </si>
  <si>
    <t>CK5439</t>
  </si>
  <si>
    <t xml:space="preserve">11.012.0075-A      </t>
  </si>
  <si>
    <t>CK5440</t>
  </si>
  <si>
    <t xml:space="preserve">11.012.0080-A      </t>
  </si>
  <si>
    <t>CK5441</t>
  </si>
  <si>
    <t xml:space="preserve">11.012.0085-A      </t>
  </si>
  <si>
    <t>CK5442</t>
  </si>
  <si>
    <t xml:space="preserve">11.012.0090-A      </t>
  </si>
  <si>
    <t>CK5443</t>
  </si>
  <si>
    <t xml:space="preserve">11.012.0095-A      </t>
  </si>
  <si>
    <t>CK5448</t>
  </si>
  <si>
    <t xml:space="preserve">11.013.0015-A      </t>
  </si>
  <si>
    <t>CK5449</t>
  </si>
  <si>
    <t xml:space="preserve">11.013.0016-A      </t>
  </si>
  <si>
    <t>CK5450</t>
  </si>
  <si>
    <t xml:space="preserve">11.013.0059-A      </t>
  </si>
  <si>
    <t>CK5451</t>
  </si>
  <si>
    <t xml:space="preserve">11.013.0060-A      </t>
  </si>
  <si>
    <t>CK5452</t>
  </si>
  <si>
    <t xml:space="preserve">11.013.0061-A      </t>
  </si>
  <si>
    <t>CK5453</t>
  </si>
  <si>
    <t xml:space="preserve">11.013.0062-A      </t>
  </si>
  <si>
    <t>CK5454</t>
  </si>
  <si>
    <t xml:space="preserve">11.013.0063-A      </t>
  </si>
  <si>
    <t>CK5455</t>
  </si>
  <si>
    <t xml:space="preserve">11.013.0064-A      </t>
  </si>
  <si>
    <t>CK5456</t>
  </si>
  <si>
    <t xml:space="preserve">11.013.0065-A      </t>
  </si>
  <si>
    <t>CK5457</t>
  </si>
  <si>
    <t xml:space="preserve">11.013.0066-A      </t>
  </si>
  <si>
    <t>CK5458</t>
  </si>
  <si>
    <t xml:space="preserve">11.013.0067-A      </t>
  </si>
  <si>
    <t>CK5459</t>
  </si>
  <si>
    <t xml:space="preserve">11.013.0068-A      </t>
  </si>
  <si>
    <t>CK5460</t>
  </si>
  <si>
    <t xml:space="preserve">11.013.0069-A      </t>
  </si>
  <si>
    <t>CK5461</t>
  </si>
  <si>
    <t xml:space="preserve">11.013.0075-A      </t>
  </si>
  <si>
    <t>CK5462</t>
  </si>
  <si>
    <t xml:space="preserve">11.013.0080-A      </t>
  </si>
  <si>
    <t>CK5463</t>
  </si>
  <si>
    <t xml:space="preserve">11.013.0105-A      </t>
  </si>
  <si>
    <t>CK5464</t>
  </si>
  <si>
    <t xml:space="preserve">11.013.0110-A      </t>
  </si>
  <si>
    <t>CK5465</t>
  </si>
  <si>
    <t xml:space="preserve">11.013.0135-A      </t>
  </si>
  <si>
    <t>CK5466</t>
  </si>
  <si>
    <t xml:space="preserve">11.013.0140-A      </t>
  </si>
  <si>
    <t>CK5467</t>
  </si>
  <si>
    <t xml:space="preserve">11.015.0019-A      </t>
  </si>
  <si>
    <t>CK5468</t>
  </si>
  <si>
    <t xml:space="preserve">11.015.0021-A      </t>
  </si>
  <si>
    <t>CK5469</t>
  </si>
  <si>
    <t xml:space="preserve">11.015.0022-A      </t>
  </si>
  <si>
    <t>CK5470</t>
  </si>
  <si>
    <t xml:space="preserve">11.015.0030-A      </t>
  </si>
  <si>
    <t>CK5471</t>
  </si>
  <si>
    <t xml:space="preserve">11.016.0007-A      </t>
  </si>
  <si>
    <t>CK5472</t>
  </si>
  <si>
    <t xml:space="preserve">11.016.0030-A      </t>
  </si>
  <si>
    <t>CK5473</t>
  </si>
  <si>
    <t xml:space="preserve">11.016.0040-A      </t>
  </si>
  <si>
    <t>CK5474</t>
  </si>
  <si>
    <t xml:space="preserve">11.016.0045-A      </t>
  </si>
  <si>
    <t>CK5475</t>
  </si>
  <si>
    <t xml:space="preserve">11.016.0047-A      </t>
  </si>
  <si>
    <t>CK5476</t>
  </si>
  <si>
    <t xml:space="preserve">11.016.0100-A      </t>
  </si>
  <si>
    <t>CK5477</t>
  </si>
  <si>
    <t xml:space="preserve">11.016.0101-A      </t>
  </si>
  <si>
    <t>CK5478</t>
  </si>
  <si>
    <t xml:space="preserve">11.016.0200-A      </t>
  </si>
  <si>
    <t>CK5479</t>
  </si>
  <si>
    <t xml:space="preserve">11.016.0201-A      </t>
  </si>
  <si>
    <t>CK5480</t>
  </si>
  <si>
    <t xml:space="preserve">11.018.0075-A      </t>
  </si>
  <si>
    <t>CK5481</t>
  </si>
  <si>
    <t xml:space="preserve">11.018.0080-A      </t>
  </si>
  <si>
    <t>CK5482</t>
  </si>
  <si>
    <t xml:space="preserve">11.018.0085-A      </t>
  </si>
  <si>
    <t>CK5483</t>
  </si>
  <si>
    <t xml:space="preserve">11.018.0090-A      </t>
  </si>
  <si>
    <t>CK5484</t>
  </si>
  <si>
    <t xml:space="preserve">11.019.0005-A      </t>
  </si>
  <si>
    <t>CK5485</t>
  </si>
  <si>
    <t xml:space="preserve">11.019.0010-A      </t>
  </si>
  <si>
    <t>CK5486</t>
  </si>
  <si>
    <t xml:space="preserve">11.019.0015-A      </t>
  </si>
  <si>
    <t>CK5487</t>
  </si>
  <si>
    <t xml:space="preserve">11.025.0014-A      </t>
  </si>
  <si>
    <t>CK5488</t>
  </si>
  <si>
    <t xml:space="preserve">11.026.0025-A      </t>
  </si>
  <si>
    <t>CK5489</t>
  </si>
  <si>
    <t xml:space="preserve">11.026.0030-A      </t>
  </si>
  <si>
    <t>CK5490</t>
  </si>
  <si>
    <t xml:space="preserve">11.026.0032-A      </t>
  </si>
  <si>
    <t>CK5491</t>
  </si>
  <si>
    <t xml:space="preserve">11.026.0033-A      </t>
  </si>
  <si>
    <t>CK5492</t>
  </si>
  <si>
    <t xml:space="preserve">11.026.0035-A      </t>
  </si>
  <si>
    <t>CK5494</t>
  </si>
  <si>
    <t xml:space="preserve">11.030.0025-A      </t>
  </si>
  <si>
    <t>CK5495</t>
  </si>
  <si>
    <t xml:space="preserve">11.030.0030-A      </t>
  </si>
  <si>
    <t>CK5496</t>
  </si>
  <si>
    <t xml:space="preserve">11.030.0055-A      </t>
  </si>
  <si>
    <t>CK5497</t>
  </si>
  <si>
    <t xml:space="preserve">11.030.0060-A      </t>
  </si>
  <si>
    <t>CK5498</t>
  </si>
  <si>
    <t xml:space="preserve">11.030.0085-A      </t>
  </si>
  <si>
    <t>CK5499</t>
  </si>
  <si>
    <t xml:space="preserve">11.030.0090-A      </t>
  </si>
  <si>
    <t>CK5500</t>
  </si>
  <si>
    <t xml:space="preserve">11.030.0115-A      </t>
  </si>
  <si>
    <t>CK5501</t>
  </si>
  <si>
    <t xml:space="preserve">11.030.0120-A      </t>
  </si>
  <si>
    <t>CK5502</t>
  </si>
  <si>
    <t xml:space="preserve">11.031.0005-A      </t>
  </si>
  <si>
    <t>CK5503</t>
  </si>
  <si>
    <t xml:space="preserve">11.031.0006-A      </t>
  </si>
  <si>
    <t>CK5504</t>
  </si>
  <si>
    <t xml:space="preserve">11.031.0010-A      </t>
  </si>
  <si>
    <t>CK5505</t>
  </si>
  <si>
    <t xml:space="preserve">11.031.0011-A      </t>
  </si>
  <si>
    <t>CK5506</t>
  </si>
  <si>
    <t xml:space="preserve">11.031.0050-A      </t>
  </si>
  <si>
    <t>CK5507</t>
  </si>
  <si>
    <t xml:space="preserve">11.031.0051-A      </t>
  </si>
  <si>
    <t>CK5508</t>
  </si>
  <si>
    <t xml:space="preserve">11.032.0005-A      </t>
  </si>
  <si>
    <t>CK5509</t>
  </si>
  <si>
    <t xml:space="preserve">11.035.0005-A      </t>
  </si>
  <si>
    <t>CK5510</t>
  </si>
  <si>
    <t xml:space="preserve">11.035.0010-A      </t>
  </si>
  <si>
    <t>CK5511</t>
  </si>
  <si>
    <t xml:space="preserve">11.035.0015-A      </t>
  </si>
  <si>
    <t>CK5512</t>
  </si>
  <si>
    <t xml:space="preserve">11.035.0020-A      </t>
  </si>
  <si>
    <t>CK5513</t>
  </si>
  <si>
    <t xml:space="preserve">11.040.0100-A      </t>
  </si>
  <si>
    <t>CK5514</t>
  </si>
  <si>
    <t xml:space="preserve">11.040.0105-A      </t>
  </si>
  <si>
    <t>CK5515</t>
  </si>
  <si>
    <t xml:space="preserve">11.040.0120-A      </t>
  </si>
  <si>
    <t>CK5516</t>
  </si>
  <si>
    <t xml:space="preserve">11.040.0130-A      </t>
  </si>
  <si>
    <t>CK5517</t>
  </si>
  <si>
    <t xml:space="preserve">11.046.0015-A      </t>
  </si>
  <si>
    <t>CK5518</t>
  </si>
  <si>
    <t xml:space="preserve">11.046.0060-A      </t>
  </si>
  <si>
    <t>CK5519</t>
  </si>
  <si>
    <t xml:space="preserve">11.046.0105-A      </t>
  </si>
  <si>
    <t>CK5520</t>
  </si>
  <si>
    <t xml:space="preserve">11.046.0110-A      </t>
  </si>
  <si>
    <t>CK5521</t>
  </si>
  <si>
    <t xml:space="preserve">11.046.0115-A      </t>
  </si>
  <si>
    <t>CK5522</t>
  </si>
  <si>
    <t xml:space="preserve">11.046.0180-A      </t>
  </si>
  <si>
    <t>CK5523</t>
  </si>
  <si>
    <t xml:space="preserve">11.048.0010-B      </t>
  </si>
  <si>
    <t>CK5524</t>
  </si>
  <si>
    <t xml:space="preserve">11.048.0015-B      </t>
  </si>
  <si>
    <t>CK5525</t>
  </si>
  <si>
    <t xml:space="preserve">11.048.0020-B      </t>
  </si>
  <si>
    <t>CK5526</t>
  </si>
  <si>
    <t xml:space="preserve">11.048.0025-B      </t>
  </si>
  <si>
    <t>CK5527</t>
  </si>
  <si>
    <t xml:space="preserve">11.048.0030-B      </t>
  </si>
  <si>
    <t>CK5528</t>
  </si>
  <si>
    <t xml:space="preserve">11.048.0035-B      </t>
  </si>
  <si>
    <t>CK5529</t>
  </si>
  <si>
    <t xml:space="preserve">11.048.0040-B      </t>
  </si>
  <si>
    <t>CK5530</t>
  </si>
  <si>
    <t xml:space="preserve">11.048.0050-A      </t>
  </si>
  <si>
    <t>CK5531</t>
  </si>
  <si>
    <t xml:space="preserve">11.048.0055-A      </t>
  </si>
  <si>
    <t>CK5532</t>
  </si>
  <si>
    <t xml:space="preserve">11.048.0060-A      </t>
  </si>
  <si>
    <t>CK5533</t>
  </si>
  <si>
    <t xml:space="preserve">11.050.0010-A      </t>
  </si>
  <si>
    <t>CK5534</t>
  </si>
  <si>
    <t xml:space="preserve">11.055.0010-A      </t>
  </si>
  <si>
    <t>CK5538</t>
  </si>
  <si>
    <t xml:space="preserve">11.060.0200-A      </t>
  </si>
  <si>
    <t>CK5539</t>
  </si>
  <si>
    <t xml:space="preserve">11.060.0205-A      </t>
  </si>
  <si>
    <t>CK5540</t>
  </si>
  <si>
    <t xml:space="preserve">11.060.0410-A      </t>
  </si>
  <si>
    <t>CK5541</t>
  </si>
  <si>
    <t xml:space="preserve">11.060.0415-A      </t>
  </si>
  <si>
    <t>CK5542</t>
  </si>
  <si>
    <t xml:space="preserve">11.080.0010-A      </t>
  </si>
  <si>
    <t>CK5543</t>
  </si>
  <si>
    <t xml:space="preserve">11.090.0515-A      </t>
  </si>
  <si>
    <t>CK5544</t>
  </si>
  <si>
    <t xml:space="preserve">11.090.0520-A      </t>
  </si>
  <si>
    <t>CK5545</t>
  </si>
  <si>
    <t xml:space="preserve">11.090.0530-A      </t>
  </si>
  <si>
    <t>CK5546</t>
  </si>
  <si>
    <t xml:space="preserve">11.090.0535-A      </t>
  </si>
  <si>
    <t>CK5547</t>
  </si>
  <si>
    <t xml:space="preserve">11.090.0600-A      </t>
  </si>
  <si>
    <t>CK5548</t>
  </si>
  <si>
    <t xml:space="preserve">11.090.0610-A      </t>
  </si>
  <si>
    <t>CK5549</t>
  </si>
  <si>
    <t xml:space="preserve">11.090.0611-A      </t>
  </si>
  <si>
    <t>CK5550</t>
  </si>
  <si>
    <t xml:space="preserve">11.090.0620-A      </t>
  </si>
  <si>
    <t>CK5551</t>
  </si>
  <si>
    <t xml:space="preserve">11.091.0001-A      </t>
  </si>
  <si>
    <t>CK5552</t>
  </si>
  <si>
    <t xml:space="preserve">11.092.0001-A      </t>
  </si>
  <si>
    <t>CK5554</t>
  </si>
  <si>
    <t xml:space="preserve">11.016.0102-A      </t>
  </si>
  <si>
    <t>CK5555</t>
  </si>
  <si>
    <t xml:space="preserve">11.001.0015-B      </t>
  </si>
  <si>
    <t>CK5556</t>
  </si>
  <si>
    <t xml:space="preserve">11.001.0032-B      </t>
  </si>
  <si>
    <t>CK5557</t>
  </si>
  <si>
    <t xml:space="preserve">11.001.0036-B      </t>
  </si>
  <si>
    <t>CK5558</t>
  </si>
  <si>
    <t xml:space="preserve">11.001.0038-B      </t>
  </si>
  <si>
    <t>CK5559</t>
  </si>
  <si>
    <t xml:space="preserve">11.001.0040-B      </t>
  </si>
  <si>
    <t>CK5560</t>
  </si>
  <si>
    <t xml:space="preserve">11.046.0080-B      </t>
  </si>
  <si>
    <t>CK5561</t>
  </si>
  <si>
    <t xml:space="preserve">11.009.0050-B      </t>
  </si>
  <si>
    <t>CK5562</t>
  </si>
  <si>
    <t xml:space="preserve">11.009.0052-B      </t>
  </si>
  <si>
    <t>CK5563</t>
  </si>
  <si>
    <t xml:space="preserve">11.009.0054-B      </t>
  </si>
  <si>
    <t>CK5564</t>
  </si>
  <si>
    <t xml:space="preserve">11.009.0060-B      </t>
  </si>
  <si>
    <t>CK5565</t>
  </si>
  <si>
    <t xml:space="preserve">11.009.0062-B      </t>
  </si>
  <si>
    <t>CK5566</t>
  </si>
  <si>
    <t xml:space="preserve">11.009.0070-B      </t>
  </si>
  <si>
    <t>CK5567</t>
  </si>
  <si>
    <t xml:space="preserve">11.009.0072-B      </t>
  </si>
  <si>
    <t>CK5568</t>
  </si>
  <si>
    <t xml:space="preserve">11.009.0074-B      </t>
  </si>
  <si>
    <t>CK5569</t>
  </si>
  <si>
    <t xml:space="preserve">11.009.0100-B      </t>
  </si>
  <si>
    <t>CK5570</t>
  </si>
  <si>
    <t xml:space="preserve">11.009.0102-B      </t>
  </si>
  <si>
    <t>CK5571</t>
  </si>
  <si>
    <t xml:space="preserve">11.009.0104-B      </t>
  </si>
  <si>
    <t>CK5572</t>
  </si>
  <si>
    <t xml:space="preserve">11.009.0110-B      </t>
  </si>
  <si>
    <t>CK5573</t>
  </si>
  <si>
    <t xml:space="preserve">11.009.0112-B      </t>
  </si>
  <si>
    <t>CK5574</t>
  </si>
  <si>
    <t xml:space="preserve">11.009.0120-B      </t>
  </si>
  <si>
    <t>CK5575</t>
  </si>
  <si>
    <t xml:space="preserve">11.009.0122-B      </t>
  </si>
  <si>
    <t>CK5576</t>
  </si>
  <si>
    <t xml:space="preserve">11.009.0124-B      </t>
  </si>
  <si>
    <t>CK5581</t>
  </si>
  <si>
    <t xml:space="preserve">11.023.0004-A      </t>
  </si>
  <si>
    <t>CK5582</t>
  </si>
  <si>
    <t xml:space="preserve">11.015.0010-A      </t>
  </si>
  <si>
    <t>CL0001</t>
  </si>
  <si>
    <t xml:space="preserve">12.001.0010-0      </t>
  </si>
  <si>
    <t>CL0002</t>
  </si>
  <si>
    <t xml:space="preserve">12.001.0015-0      </t>
  </si>
  <si>
    <t>CL0003</t>
  </si>
  <si>
    <t xml:space="preserve">12.001.0020-0      </t>
  </si>
  <si>
    <t xml:space="preserve">ALVENARIA DE PEDRA EM ELEVACAO,DE UMA FACE,FEITA COM BLOCOS DE DIMENSOES APROXIMADAS DE 30X30X30 A 40X40X40CM,ASSENTES COM ARGAMASSA DE CIMENTO,SAIBRO E AREIA,NO TRACO 1:2:3,JUNTASSIMPLES,TENDO ALTURA ATE 1,50M  </t>
  </si>
  <si>
    <t>CL0004</t>
  </si>
  <si>
    <t xml:space="preserve">12.001.0025-0      </t>
  </si>
  <si>
    <t xml:space="preserve">ALVENARIA DE PEDRA EM ELEVACAO,DE UMA FACE,FEITA COM BLOCOS DE DIMENSOES APROXIMADAS DE 30X30X30 A 40X40X40CM,ASSENTES COM ARGAMASSA DE CIMENTO,SAIBRO E AREIA,NO TRACO 1:2:3,JUNTASSIMPLES,TENDO ALTURA ATE 2,00M  </t>
  </si>
  <si>
    <t>CL0005</t>
  </si>
  <si>
    <t xml:space="preserve">12.001.0030-0      </t>
  </si>
  <si>
    <t xml:space="preserve">ALVENARIA DE PEDRA EM ELEVACAO,DE UMA FACE,FEITA COM BLOCOS DE DIMENSOES APROXIMADAS DE 30X30X30 A 40X40X40CM,ASSENTES COM ARGAMASSA DE CIMENTO,SAIBRO E AREIA,NO TRACO 1:2:3,JUNTASSIMPLES,TENDO ALTURA ATE 2,50M  </t>
  </si>
  <si>
    <t>CL0006</t>
  </si>
  <si>
    <t xml:space="preserve">12.001.0035-0      </t>
  </si>
  <si>
    <t xml:space="preserve">ALVENARIA DE PEDRA EM ELEVACAO,DE UMA FACE,FEITA COM BLOCOS DE DIMENSOES APROXIMADAS DE 30X30X30 A 40X40X40CM,ASSENTES COM ARGAMASSA DE CIMENTO,SAIBRO E AREIA,NO TRACO 1:2:3,JUNTASSIMPLES,TENDO ALTURA ATE 3,00M  </t>
  </si>
  <si>
    <t>CL0007</t>
  </si>
  <si>
    <t xml:space="preserve">12.001.0040-0      </t>
  </si>
  <si>
    <t xml:space="preserve">JUNTAS REENTRANTES,EM ALVENARIA DE PEDRA,COMO EM 12.001.0020,FEITAS COM ARGAMASSA DE CIMENTO,CAL E AREIA FINA,NO TRACO 1:3:5  </t>
  </si>
  <si>
    <t>CL0008</t>
  </si>
  <si>
    <t xml:space="preserve">12.001.0045-0      </t>
  </si>
  <si>
    <t xml:space="preserve">JUNTAS EM RELEVO,EM ALVENARIA DE PEDRA,COMO EM 12.001.0020,FEITAS COM ARGAMASSA DE CIMENTO,CAL E AREIA FINA,NO TRACO 1:3:5  </t>
  </si>
  <si>
    <t>CL0009</t>
  </si>
  <si>
    <t xml:space="preserve">12.001.0070-0      </t>
  </si>
  <si>
    <t xml:space="preserve">ALVENARIA DE PEDRA SECA,EM ELEVACAO,DE UMA FACE,FEITA COM BLOCOS DE DIMENSOES APROXIMADAS DE 30X30X30 A 40X40X40CM ATE 1,50M DE ALTURA  </t>
  </si>
  <si>
    <t>CL0010</t>
  </si>
  <si>
    <t xml:space="preserve">12.001.0075-0      </t>
  </si>
  <si>
    <t xml:space="preserve">ALVENARIA DE PEDRA SECA,EM ELEVACAO,DE DUAS FACES,FEITA COM BLOCOS DE DIMENSOES APROXIMADAS DE 30X30X30 A 40X40X40CM,ATE1,50M DE ALTURA  </t>
  </si>
  <si>
    <t>CL0011</t>
  </si>
  <si>
    <t xml:space="preserve">12.001.0090-0      </t>
  </si>
  <si>
    <t xml:space="preserve">ALVENARIA DE PEDRA EM ELEVACAO,DE UMA FACE,FEITA COM BLOCOS DE PEDRA DE MAO,ASSENTES COM ARGAMASSA DE CIMENTO,SAIBRO E AREIA,NO TRACO 1:2:3,TENDO ALTURA ATE 1,50M,SENDO A ESPESSURAATE 0,35M  </t>
  </si>
  <si>
    <t>CL0012</t>
  </si>
  <si>
    <t xml:space="preserve">12.001.0095-0      </t>
  </si>
  <si>
    <t xml:space="preserve">ALVENARIA DE PEDRA EM ELEVACAO,DE UMA FACE,FEITA COM BLOCOS DE PEDRA DE MAO,ASSENTES COM ARGAMASSA DE CIMENTO,SAIBRO E AREIA,NO TRACO 1:2:3,TENDO ALTURA ATE 3,00M,SENDO A ESPESSURAATE 0,35M  </t>
  </si>
  <si>
    <t>CL0013</t>
  </si>
  <si>
    <t xml:space="preserve">12.001.0100-0      </t>
  </si>
  <si>
    <t xml:space="preserve">ALVENARIA DE PEDRA EM ELEVACAO,DE DUAS FACES,FEITA COM BLOCOS DE PEDRA DE MAO,ASSENTES COM ARGAMASSA DE CIMENTO,SAIBRO EAREIA,NO TRACO 1:2:3,TENDO ALTURA ATE 1,50M,SENDO A ESPESSURA ATE 0,35M  </t>
  </si>
  <si>
    <t>CL0014</t>
  </si>
  <si>
    <t xml:space="preserve">12.001.0105-0      </t>
  </si>
  <si>
    <t xml:space="preserve">ALVENARIA DE PEDRA EM ELEVACAO,DE DUAS FACES,FEITA COM BLOCOS DE PEDRA DE MAO,ASSENTES COM ARGAMASSA DE CIMENTO,SAIBRO EAREIA,NO TRACO 1:2:3,TENDO ALTURA ATE 3,00M,SENDO A ESPESSURA ATE 0,35M  </t>
  </si>
  <si>
    <t>CL0015</t>
  </si>
  <si>
    <t xml:space="preserve">12.001.0115-0      </t>
  </si>
  <si>
    <t xml:space="preserve">JUNTAS REENTRANTES EM ALVENARIA DE PEDRA DE MAO,FEITAS COM ARGAMASSA DE CIMENTO,CAL E AREIA FINA,NO TRACO 1:3:5  </t>
  </si>
  <si>
    <t>CL0016</t>
  </si>
  <si>
    <t xml:space="preserve">12.002.0010-0      </t>
  </si>
  <si>
    <t xml:space="preserve">ALVENARIA DE TIJOLOS MACICOS 7X10X20CM,COM ARGAMASSA DE CIMENTO E SAIBRO,NO TRACO 1:6,ATE 3,00M DE ALTURA  </t>
  </si>
  <si>
    <t>CL0017</t>
  </si>
  <si>
    <t xml:space="preserve">12.002.0011-0      </t>
  </si>
  <si>
    <t xml:space="preserve">ALVENARIA DE TIJOLOS MACICOS 7X10X20CM,COM ARGAMASSA DE CIMENTO E SAIBRO,NO TRACO 1:6,ATE 1,50M DE ALTURA  </t>
  </si>
  <si>
    <t>CL0018</t>
  </si>
  <si>
    <t xml:space="preserve">12.002.0015-0      </t>
  </si>
  <si>
    <t xml:space="preserve">ALVENARIA DE TIJOLOS MACICOS 7X10X20CM,COM ARGAMASSA DE CIMENTO E SAIBRO,NO TRACO 1:6,EM PAREDES DE UMA VEZ (0,20M),DE SUPERFICIE CORRIDA,ATE 3,00M DE ALTURA E MEDIDA PELA AREA REAL  </t>
  </si>
  <si>
    <t>CL0019</t>
  </si>
  <si>
    <t xml:space="preserve">12.002.0016-0      </t>
  </si>
  <si>
    <t xml:space="preserve">ALVENARIA DE TIJOLOS MACICOS 7X10X20CM,COM ARGAMASSA DE CIMENTO E SAIBRO,NO TRACO 1:6,EM PAREDES DE UMA VEZ(0,20M),DE SUPERFICIE CORRIDA,ATE 1,50M DE ALTURA E MEDIDA PELA AREA REAL  </t>
  </si>
  <si>
    <t>CL0020</t>
  </si>
  <si>
    <t xml:space="preserve">12.002.0020-0      </t>
  </si>
  <si>
    <t xml:space="preserve">ALVENARIA DE TIJOLOS MACICOS 7X10X20CM,COM ARGAMASSA DE CIMENTO E SAIBRO,NO TRACO 1:6,EM PAREDES DE UMA VEZ(0,20M),COM VAOS OU ARESTAS,ATE 3,00M DE ALTURA E MEDIDA PELA AREA REAL  </t>
  </si>
  <si>
    <t>CL0021</t>
  </si>
  <si>
    <t xml:space="preserve">12.002.0025-0      </t>
  </si>
  <si>
    <t xml:space="preserve">ALVENARIA DE TIJOLOS MACICOS 7X10X20CM,COM ARGAMASSA DE CIMENTO E SAIBRO,NO TRACO 1:6,EM PAREDES DE UMA VEZ(0,20M),CORRIDAS,DE 3,00M A 4,50M DE ALTURA E MEDIDA PELA AREA REAL  </t>
  </si>
  <si>
    <t>CL0022</t>
  </si>
  <si>
    <t xml:space="preserve">12.002.0030-0      </t>
  </si>
  <si>
    <t xml:space="preserve">ALVENARIA DE TIJOLOS MACICOS 7X10X20CM,COM ARGAMASSA DE CIMENTO E SAIBRO,NO TRACO 1:6,EM PAREDES DE UMA VEZ(0,20M),COM VAOS OU ARESTAS,DE 3,00M A 4,50M DE ALTURA E MEDIDA PELA AREAREAL  </t>
  </si>
  <si>
    <t>CL0023</t>
  </si>
  <si>
    <t xml:space="preserve">12.002.0035-1      </t>
  </si>
  <si>
    <t xml:space="preserve">ALVENARIA DE TIJOLOS MACICOS 7X10X20CM,COM ARGAMASSA DE CIMENTO E SAIBRO,NO TRACO 1:6,EM PAREDES DE MEIA VEZ(0,10M),DE SUPERFICIE CORRIDA,ATE 3,00M DE ALTURA E MEDIDA PELA AREA REAL  </t>
  </si>
  <si>
    <t>CL0024</t>
  </si>
  <si>
    <t xml:space="preserve">12.002.0036-0      </t>
  </si>
  <si>
    <t xml:space="preserve">ALVENARIA DE TIJOLOS MACICOS 7X10X20CM,COM ARGAMASSA DE CIMENTO E SAIBRO,NO TRACO 1:6,EM PAREDES DE MEIA VEZ(0,10M),DE SUPERFICIE CORRIDA,ATE 1,50M DE ALTURA E MEDIDA PELA AREA REAL  </t>
  </si>
  <si>
    <t>CL0025</t>
  </si>
  <si>
    <t xml:space="preserve">12.002.0040-0      </t>
  </si>
  <si>
    <t xml:space="preserve">ALVENARIA DE TIJOLOS MACICOS 7X10X20CM,COM ARGAMASSA DE CIMENTO E SAIBRO,NO TRACO 1:6,EM PAREDES DE MEIA VEZ(0,10M),COMVAOS OU ARESTAS,ATE 3,00M DE ALTURA E MEDIDA PELA AREA REAL  </t>
  </si>
  <si>
    <t>CL0026</t>
  </si>
  <si>
    <t xml:space="preserve">12.002.0045-0      </t>
  </si>
  <si>
    <t xml:space="preserve">ALVENARIA DE TIJOLOS MACICOS 7X10X20CM,COM ARGAMASSA DE CIMENTO E SAIBRO,NO TRACO 1:6,EM PAREDES DE MEIA VEZ(0,10M),DE SUPERFICIE CORRIDA,DE 3,00M A 4,50M DE ALTURA E MEDIDA PELA AREA REAL  </t>
  </si>
  <si>
    <t>CL0027</t>
  </si>
  <si>
    <t xml:space="preserve">12.002.0050-0      </t>
  </si>
  <si>
    <t xml:space="preserve">ALVENARIA DE TIJOLOS MACICOS 7X10X20CM,COM ARGAMASSA DE CIMENTO E SAIBRO,NO TRACO 1:6,EM PAREDES DE MEIA VEZ (0,10M),COMVAOS OU ARESTAS,DE 3,00M A 4,50M DE ALTURA E MEDIDA PELA AREA REAL  </t>
  </si>
  <si>
    <t>CL0028</t>
  </si>
  <si>
    <t xml:space="preserve">12.002.0060-1      </t>
  </si>
  <si>
    <t xml:space="preserve">ALVENARIA PARA CAIXAS ENTERRADAS,ATE 0,80M DE PROFUNDIDADE,DE TIJOLOS MACICOS 7X10X20CM,ASSENTES COM ARGAMASSA DE CIMENTO,SAIBRO E AREIA,NO TRACO 1:2:2,EM PAREDES DE MEIA VEZ(0,10M)  </t>
  </si>
  <si>
    <t>CL0029</t>
  </si>
  <si>
    <t xml:space="preserve">12.002.0065-1      </t>
  </si>
  <si>
    <t xml:space="preserve">ALVENARIA PARA CAIXAS ENTERRADAS,ATE 0,80M DE PROFUNDIDADE,DE TIJOLOS MACICOS 7X10X20CM,ASSENTES COM ARGAMASSA DE CIMENTO,SAIBRO E AREIA,NO TRACO 1:2:2,EM PAREDES DE UMA VEZ (0,20M)  </t>
  </si>
  <si>
    <t>CL0030</t>
  </si>
  <si>
    <t xml:space="preserve">12.002.0070-1      </t>
  </si>
  <si>
    <t xml:space="preserve">ALVENARIA PARA CAIXAS ENTERRADAS,DE 0,80 A 1,60M DE PROFUNDIDADE,DE TIJOLOS MACICOS 7X10X20CM,ASSENTES COM ARGAMASSA DECIMENTO,SAIBRO E AREIA,NO TRACO 1:2:2,EM PAREDES DE UMA VEZ(0,20M)  </t>
  </si>
  <si>
    <t>CL0031</t>
  </si>
  <si>
    <t xml:space="preserve">12.002.0080-0      </t>
  </si>
  <si>
    <t xml:space="preserve">APERTO DE ALVENARIA SOB VIGAS OU TETOS,EXECUTADA COM TIJOLOS MACICOS DE 7X10X20CM,INCLINADOS,ASSENTES COM ARGAMASSA DE CIMENTO E SAIBRO,TRACO 1:6,EM PAREDES DE UMA VEZ(0,20M)  </t>
  </si>
  <si>
    <t>CL0032</t>
  </si>
  <si>
    <t xml:space="preserve">12.002.0085-0      </t>
  </si>
  <si>
    <t xml:space="preserve">APERTO DE ALVENARIA SOB VIGAS OU TETOS,EXECUTADA COM TIJOLOS MACICOS DE 7X10X20CM INCLINADOS,ASSENTES COM ARGAMASSA DE CIMENTO E SAIBRO,TRACO 1:6,EM PAREDES DE MEIA VEZ(0,10M)  </t>
  </si>
  <si>
    <t>CL0033</t>
  </si>
  <si>
    <t xml:space="preserve">12.003.0055-0      </t>
  </si>
  <si>
    <t xml:space="preserve">ALVENARIA DE TIJOLOS CERAMICOS FURADOS 10X20X20CM,ASSENTES COM ARGAMASSA DE CIMENTO E SAIBRO,NO TRACO 1:8,EM PAREDES DEUMA VEZ(0,20M),DE SUPERFICIE CORRIDA,ATE 3,00M DE ALTURA E MEDIDA PELA AREA REAL  </t>
  </si>
  <si>
    <t>CL0034</t>
  </si>
  <si>
    <t xml:space="preserve">12.003.0056-0      </t>
  </si>
  <si>
    <t xml:space="preserve">ALVENARIA DE TIJOLOS CERAMICOS FURADOS 10X20X20CM,ASSENTES COM ARGAMASSA DE CIMENTO E SAIBRO,NO TRACO 1:8,EM PAREDES DEUMA VEZ(0,20M),DE SUPERFICIE CORRIDA,ATE 1,50M DE ALTURA E MEDIDA PELA AREA REAL  </t>
  </si>
  <si>
    <t>CL0035</t>
  </si>
  <si>
    <t xml:space="preserve">12.003.0060-0      </t>
  </si>
  <si>
    <t xml:space="preserve">ALVENARIA DE TIJOLOS CERAMICOS FURADOS 10X20X20CM,ASSENTES COM ARGAMASSA DE CIMENTO E SAIBRO,NO TRACO 1:8,EM PAREDES DEUMA VEZ(0,20M),COM VAOS OU ARESTAS,ATE 3,00M DE ALTURA E MEDIDA PELA AREA REAL  </t>
  </si>
  <si>
    <t>CL0036</t>
  </si>
  <si>
    <t xml:space="preserve">12.003.0065-0      </t>
  </si>
  <si>
    <t xml:space="preserve">ALVENARIA DE TIJOLOS CERAMICOS FURADOS 10X20X20CM,ASSENTES COM ARGAMASSA DE CIMENTO E SAIBRO,NO TRACO 1:8,EM PAREDES DEUMA VEZ(0,20M),DE SUPERFICIE CORRIDA,DE 3,00M A 4,50M DE ALTURA E MEDIDA PELA AREA REAL  </t>
  </si>
  <si>
    <t>CL0037</t>
  </si>
  <si>
    <t xml:space="preserve">12.003.0070-0      </t>
  </si>
  <si>
    <t xml:space="preserve">ALVENARIA DE TIJOLOS CERAMICOS FURADOS 10X20X20CM,ASSENTES COM ARGAMASSA DE CIMENTO E SAIBRO,NO TRACO 1:8,EM PAREDES DEUMA VEZ(0,20M),COM VAOS OU ARESTAS,DE 3,00M A 4,50M DE ALTURA E MEDIDA PELA AREA REAL  </t>
  </si>
  <si>
    <t>CL0038</t>
  </si>
  <si>
    <t xml:space="preserve">12.003.0075-1      </t>
  </si>
  <si>
    <t xml:space="preserve">ALVENARIA DE TIJOLOS CERAMICOS FURADOS 10X20X20CM,ASSENTES COM ARGAMASSA DE CIMENTO E SAIBRO,NO TRACO 1:8,EM PAREDES DEMEIA VEZ(0,10M),DE SUPERFICIE CORRIDA,ATE 3,00M DE ALTURA EMEDIDA PELA AREA REAL  </t>
  </si>
  <si>
    <t>CL0039</t>
  </si>
  <si>
    <t xml:space="preserve">12.003.0076-0      </t>
  </si>
  <si>
    <t xml:space="preserve">ALVENARIA DE TIJOLOS CERAMICOS FURADOS 10X20X20CM,ASSENTES COM ARGAMASSA DE CIMENTO E SAIBRO,NO TRACO 1:8,EM PAREDES DEMEIA VEZ(0,10M),DE SUPERFICIE CORRIDA,ATE 1,50M DE ALTURA EMEDIDA PELA AREA REAL  </t>
  </si>
  <si>
    <t>CL0040</t>
  </si>
  <si>
    <t xml:space="preserve">12.003.0080-0      </t>
  </si>
  <si>
    <t xml:space="preserve">ALVENARIA DE TIJOLOS CERAMICOS FURADOS 10X20X20CM,ASSENTES COM ARGAMASSA DE CIMENTO E SAIBRO,NO TRACO 1:8,EM PAREDES DEMEIA VEZ(0,10M)COM VAOS OU ARESTAS,ATE 3,00M DE ALTURA E MEDIDA PELA AREA REAL  </t>
  </si>
  <si>
    <t>CL0041</t>
  </si>
  <si>
    <t xml:space="preserve">12.003.0085-0      </t>
  </si>
  <si>
    <t xml:space="preserve">ALVENARIA DE TIJOLOS CERAMICOS FURADOS 10X20X20CM,ASSENTES COM ARGAMASSA DE CIMENTO E SAIBRO,NO TRACO 1:8,EM PAREDES DEMEIA VEZ(0,10M),DE SUPERFICIE CORRIDA,DE 3,00M A 4,50M DE ALTURA E MEDIDA PELA AREA REAL  </t>
  </si>
  <si>
    <t>CL0042</t>
  </si>
  <si>
    <t xml:space="preserve">12.003.0090-0      </t>
  </si>
  <si>
    <t xml:space="preserve">ALVENARIA DE TIJOLOS CERAMICOS FURADOS 10X20X20CM,ASSENTES COM ARGAMASSA DE CIMENTO E SAIBRO,NO TRACO 1:8,EM PAREDES DEMEIA VEZ(0,10M),COM VAOS OU ARESTAS,DE 3,00M A 4,50M,MEDIDAPELA AREA REAL  </t>
  </si>
  <si>
    <t>CL0043</t>
  </si>
  <si>
    <t xml:space="preserve">12.003.0095-0      </t>
  </si>
  <si>
    <t xml:space="preserve">ALVENARIA DE TIJOLOS CERAMICOS FURADOS 10X20X30CM,COMPLEMENTADA COM 20% DE TIJOLOS DE 10X20X20CM,ASSENTES COM ARGAMASSADE CIMENTO E SAIBRO,NO TRACO 1:8,EM PAREDES DE UMA VEZ(0,20M),DE SUPERFICIE CORRIDA,ATE 3,00M DE ALTURA E MEDIDA PELA AREA REAL  </t>
  </si>
  <si>
    <t>CL0044</t>
  </si>
  <si>
    <t xml:space="preserve">12.003.0096-0      </t>
  </si>
  <si>
    <t xml:space="preserve">ALVENARIA DE TIJOLOS CERAMICOS FURADOS 10X20X30CM,COMPLEMENTADA COM 20% DE TIJOLOS DE 10X20X20CM,ASSENTES COM ARGAMASSADE CIMENTO E SAIBRO,NO TRACO 1:8,EM PAREDES DE UMA VEZ(0,20M),DE SUPERFICIE CORRIDA,ATE 1,50M DE ALTURA E MEDIDA PELA AREA REAL  </t>
  </si>
  <si>
    <t>CL0045</t>
  </si>
  <si>
    <t xml:space="preserve">12.003.0100-0      </t>
  </si>
  <si>
    <t xml:space="preserve">ALVENARIA DE TIJOLOS CERAMICOS FURADOS 10X20X30CM,COMPLEMENTADA COM 20% DE TIJOLOS DE 10X20X20CM,ASSENTES COM ARGAMASSADE CIMENTO E SAIBRO,NO TRACO 1:8,EM PAREDES DE UMA VEZ(0,20M),COM VAOS OU ARESTAS,ATE 3,00M DE ALTURA E MEDIDA PELA AREAREAL  </t>
  </si>
  <si>
    <t>CL0046</t>
  </si>
  <si>
    <t xml:space="preserve">12.003.0105-0      </t>
  </si>
  <si>
    <t xml:space="preserve">ALVENARIA DE TIJOLOS CERAMICOS FURADOS 10X20X30CM,COMPLEMENTADA COM 20% DE TIJOLOS DE 10X20X20CM,ASSENTES COM ARGAMASSADE CIMENTO E SAIBRO,NO TRACO 1:8,EM PAREDES DE UMA VEZ(0,20M),DE SUPERFICIE CORRIDA,DE 3,00M A 4,50M DE ALTURA E MEDIDAPELA AREA REAL  </t>
  </si>
  <si>
    <t>CL0047</t>
  </si>
  <si>
    <t xml:space="preserve">12.003.0110-0      </t>
  </si>
  <si>
    <t xml:space="preserve">ALVENARIA DE TIJOLOS CERAMICOS FURADOS 10X20X30CM,COMPLEMENTADA COM 20% DE TIJOLOS DE 10X20X20CM,ASSENTES COM ARGAMASSADE CIMENTO E SAIBRO,NO TRACO 1:8,EM PAREDES DE UMA VEZ(0,20M),COM VAOS OU ARESTAS,DE 3,00M A 4,50M DE ALTURA E MEDIDA PELA AREA REAL  </t>
  </si>
  <si>
    <t>CL0048</t>
  </si>
  <si>
    <t xml:space="preserve">12.003.0115-0      </t>
  </si>
  <si>
    <t xml:space="preserve">ALVENARIA DE TIJOLOS CERAMICOS FURADOS 10X20X30CM,COMPLEMENTADA COM 6% DE TIJOLOS DE 10X20X20CM,ASSENTES COM ARGAMASSA DE CIMENTO E SAIBRO,NO TRACO 1:8,EM PAREDES DE MEIA VEZ(0,10M) DE SUPERFICIE CORRIDA,ATE 3,00M DE ALTURA E MEDIDA PELA AREA REAL  </t>
  </si>
  <si>
    <t>CL0049</t>
  </si>
  <si>
    <t xml:space="preserve">12.003.0116-0      </t>
  </si>
  <si>
    <t xml:space="preserve">ALVENARIA DE TIJOLOS CERAMICOS FURADOS 10X20X30CM,COMPLEMENTADA COM 6% DE TIJOLOS DE 10X20X20CM,ASSENTES COM ARGAMASSA DE CIMENTO E SAIBRO,NO TRACO 1:8,EM PAREDES DE MEIA VEZ(0,10M) DE SUPERFICIE CORRIDA,ATE 1,50M DE ALTURA E MEDIDA PELA AREA REAL  </t>
  </si>
  <si>
    <t>CL0050</t>
  </si>
  <si>
    <t xml:space="preserve">12.003.0120-0      </t>
  </si>
  <si>
    <t xml:space="preserve">ALVENARIA DE TIJOLOS CERAMICOS FURADOS 10X20X30CM,COMPLEMENTADA COM 6% DE TIJOLOS DE 10X20X20CM,ASSENTES COM ARGAMASSA DE CIMENTO E SAIBRO,NO TRACO 1:8,EM PAREDES DE MEIA VEZ(0,10M) COM VAOS OU ARESTAS,ATE 3,00M DE ALTURA E MEDIDA PELA AREAREAL  </t>
  </si>
  <si>
    <t>CL0051</t>
  </si>
  <si>
    <t xml:space="preserve">12.003.0125-0      </t>
  </si>
  <si>
    <t xml:space="preserve">ALVENARIA DE TIJOLOS CERAMICOS FURADOS 10X20X30CM,COMPLEMENTADA COM 6% DE TIJOLOS DE 10X20X20CM,ASSENTES COM ARGAMASSA DE CIMENTO E SAIBRO,NO TRACO 1:8,EM PAREDES DE MEIA VEZ (0,10M),DE SUPERFICIE CORRIDA,DE 3,00 A 4,50M DE ALTURA E MEDIDAPELA AREA REAL  </t>
  </si>
  <si>
    <t>CL0052</t>
  </si>
  <si>
    <t xml:space="preserve">12.003.0150-0      </t>
  </si>
  <si>
    <t xml:space="preserve">ALVENARIA DE TIJOLOS CERAMICOS FURADOS 10X20X30CM,COMPLEMENTADA COM 6% DE TIJOLOS DE 10X20X20CM,ASSENTES COM ARGAMASSA DE CIMENTO E SAIBRO,NO TRACO 1:8,EM PAREDES DE MEIA VEZ(0,10M) COM VAOS OU ARESTAS,DE 3,00 A 4,50M DE ALTURA E MEDIDA PELA AREA REAL  </t>
  </si>
  <si>
    <t>CL0053</t>
  </si>
  <si>
    <t xml:space="preserve">12.004.0160-0      </t>
  </si>
  <si>
    <t xml:space="preserve">ALVENARIA DE 10CM DE ESPESSURA EM TIJOLOS REFRATARIOS APARENTES,COM MEDIDAS APROXIMADAS DE 5X11X23CM,ASSENTES COM ARGAMASSA DE CIMENTO E SAIBRO,NO TRACO 1:6,EM PAREDES COM VAOS OUARESTAS E MEDIDA PELA AREA REAL  </t>
  </si>
  <si>
    <t>CL0054</t>
  </si>
  <si>
    <t xml:space="preserve">12.005.0010-0      </t>
  </si>
  <si>
    <t xml:space="preserve">ALVENARIA DE BLOCOS DE CONCRETO 10X20X40CM,ASSENTES COM ARGAMASSA DE CIMENTO E AREIA,NO TRACO 1:8,EM PAREDES DE 0,10M DEESPESSURA,DE SUPERFICIE CORRIDA,ATE 3,00M DE ALTURA E MEDIDAPELA AREA REAL  </t>
  </si>
  <si>
    <t>CL0055</t>
  </si>
  <si>
    <t xml:space="preserve">12.005.0015-0      </t>
  </si>
  <si>
    <t xml:space="preserve">ALVENARIA DE BLOCOS DE CONCRETO 10X20X40CM,ASSENTES COM ARGAMASSA DE CIMENTO E AREIA,NO TRACO 1:8,EM PAREDES DE 0,10M DEESPESSURA,COM VAOS OU ARESTAS,ATE 3,00M DE ALTURA E MEDIDA PELA AREA REAL  </t>
  </si>
  <si>
    <t>CL0056</t>
  </si>
  <si>
    <t xml:space="preserve">12.005.0020-0      </t>
  </si>
  <si>
    <t xml:space="preserve">ALVENARIA DE BLOCOS DE CONCRETO 10X20X40CM,ASSENTES COM ARGAMASSA DE CIMENTO E AREIA,NO TRACO 1:8,EM PAREDES DE 0,10M DEESPESSURA,DE SUPERFICIE CORRIDA,DE 3,00 A 4,50M DE ALTURA EE MEDIDA PELA AREA REAL  </t>
  </si>
  <si>
    <t>CL0057</t>
  </si>
  <si>
    <t xml:space="preserve">12.005.0025-0      </t>
  </si>
  <si>
    <t xml:space="preserve">ALVENARIA DE BLOCOS DE CONCRETO 10X20X40CM,ASSENTES COM ARGAMASSA DE CIMENTO E AREIA,NO TRACO 1:8,EM PAREDES DE 0,10M DEESPESSURA,COM VAOS OU ARESTAS,DE 3,00 A 4,50M DE ALTURA E MEDIDA PELA AREA REAL  </t>
  </si>
  <si>
    <t>CL0058</t>
  </si>
  <si>
    <t xml:space="preserve">12.005.0080-0      </t>
  </si>
  <si>
    <t xml:space="preserve">ALVENARIA DE BLOCOS DE CONCRETO 20X20X40CM,ASSENTES COM ARGAMASSA DE CIMENTO E AREIA,NO TRACO 1:6,EM PAREDES DE 0,20M DEESPESSURA,DE SUPERFICIE CORRIDA,ATE 3,00M DE ALTURA E MEDIDA PELA AREA REAL  </t>
  </si>
  <si>
    <t>CL0059</t>
  </si>
  <si>
    <t xml:space="preserve">12.005.0085-1      </t>
  </si>
  <si>
    <t xml:space="preserve">ALVENARIA DE BLOCOS DE CONCRETO 20X20X40CM,ASSENTES COM ARGAMASSA DE CIMENTO E AREIA,NO TRACO 1:6,EM PAREDES DE 0,20M DEESPESSURA,COM VAOS OU ARESTAS,ATE 3,00M DE ALTURA E MEDIDA PELA AREA REAL  </t>
  </si>
  <si>
    <t>CL0060</t>
  </si>
  <si>
    <t xml:space="preserve">12.005.0090-0      </t>
  </si>
  <si>
    <t xml:space="preserve">ALVENARIA DE BLOCOS DE CONCRETO 20X20X40CM,ASSENTES COM ARGAMASSA DE CIMENTO E AREIA,NO TRACO 1:6,EM PAREDES DE 0,20M DEESPESSURA,DE SUPERFICIE CORRIDA,DE 3,00 A 4,50M DE ALTURA EMEDIDA PELA AREA REAL  </t>
  </si>
  <si>
    <t>CL0061</t>
  </si>
  <si>
    <t xml:space="preserve">12.005.0095-1      </t>
  </si>
  <si>
    <t xml:space="preserve">ALVENARIA DE BLOCOS DE CONCRETO 20X20X40CM,ASSENTES COM ARGAMASSA DE CIMENTO E AREIA,NO TRACO 1:6,EM PAREDES DE 0,20M DEESPESSURA,COM VAOS OU ARESTAS,DE 3,00 A 4,50M DE ALTURA E MEDIDA PELA AREA REAL  </t>
  </si>
  <si>
    <t>CL0062</t>
  </si>
  <si>
    <t xml:space="preserve">12.005.0130-1      </t>
  </si>
  <si>
    <t xml:space="preserve">ALVENARIA PARA CAIXAS ENTERRADAS,ATE 0,80M DE PROFUNDIDADE,COM BLOCOS DE CONCRETO DE 10X20X40CM,COM ARGAMASSA DE CIMENTOE AREIA,NO TRACO 1:4 E CONCRETO 20MPA,PARA PREENCHIMENTO DOS FUROS DOS MESMOS,EM PAREDES DE MEIA VEZ(0,10M)  </t>
  </si>
  <si>
    <t>CL0063</t>
  </si>
  <si>
    <t xml:space="preserve">12.005.0135-1      </t>
  </si>
  <si>
    <t xml:space="preserve">ALVENARIA PARA CAIXAS ENTERRADAS,ATE 1,60M DE PROFUNDIDADE,COM BLOCOS DE CONCRETO DE 20X20X40CM,COM ARGAMASSA DE CIMENTOE AREIA,NO TRACO 1:4 E CONCRETO 20MPA,PARA PREENCHIMENTO DOSFUROS DOS MESMOS,EM PAREDES DE UMA VEZ(0,20M)  </t>
  </si>
  <si>
    <t>CL0064</t>
  </si>
  <si>
    <t xml:space="preserve">12.005.0140-1      </t>
  </si>
  <si>
    <t xml:space="preserve">ALVENARIA PARA CAIXAS ENTERRADAS,ATE 3,00M DE PROFUNDIDADE,COM BLOCOS DE CONCRETO DE 20X20X40CM,COM ARGAMASSA DE CIMENTOE AREIA,NO TRACO 1:4 E CONCRETO 20MPA,PARA PREENCHIMENTO DOSFUROS DOS MESMOS,EM PAREDES DE UMA VEZ(0,20M)  </t>
  </si>
  <si>
    <t>CL0065</t>
  </si>
  <si>
    <t xml:space="preserve">12.006.0010-0      </t>
  </si>
  <si>
    <t xml:space="preserve">PAREDE DE BLOCOS CERAMICOS VAZADOS(COBOGO),DE 10X10X10CM,ASSENTES COM ARGAMASSA DE CIMENTO E AREIA,NO TRACO 1:4,LEVANDOUM VERGALHAO DE 4,2MM EM CADA JUNTA HORIZONTAL,PRESO NAS EXTREMIDADES A ESTRUTURA OU ALVENARIA EXISTENTE  </t>
  </si>
  <si>
    <t>CL0067</t>
  </si>
  <si>
    <t xml:space="preserve">12.007.0015-0      </t>
  </si>
  <si>
    <t xml:space="preserve">PAREDE DE BLOCOS VAZADOS(COBOGO),DE CIMENTO E AREIA,COM PESO DE 4,6KG,29X29X6CM,ASSENTES COMO EM 12.006.0010  </t>
  </si>
  <si>
    <t>CL0068</t>
  </si>
  <si>
    <t xml:space="preserve">12.007.0020-0      </t>
  </si>
  <si>
    <t xml:space="preserve">PAREDE DE BLOCOS VAZADOS(COBOGO),DE CIMENTO E AREIA,COM PESO DE 9,6KG,39X39X7CM,ASSENTES COMO EM 12.006.0010  </t>
  </si>
  <si>
    <t>CL0069</t>
  </si>
  <si>
    <t xml:space="preserve">12.007.0025-0      </t>
  </si>
  <si>
    <t xml:space="preserve">PAREDE DE BLOCOS VAZADOS(COBOGO),DE CIMENTO E AREIA,COM PESO DE 4KG,29X29X10CM,ASSENTES COMO EM 12.006.0010  </t>
  </si>
  <si>
    <t>CL0070</t>
  </si>
  <si>
    <t xml:space="preserve">12.007.0030-0      </t>
  </si>
  <si>
    <t xml:space="preserve">PAREDE DE BLOCOS VAZADOS(COBOGO),DE CIMENTO E AREIA,COM PESO DE 6,2KG,39X21,5X15CM,ASSENTES COMO EM 12.006.0010  </t>
  </si>
  <si>
    <t>CL0071</t>
  </si>
  <si>
    <t xml:space="preserve">12.007.0040-0      </t>
  </si>
  <si>
    <t xml:space="preserve">PAREDE DE BLOCOS VAZADOS(COBOGO),DE CIMENTO E AREIA,COM PESO DE 2,9KG,40X10X10CM,ASSENTES COMO EM 12.006.0010  </t>
  </si>
  <si>
    <t>CL0072</t>
  </si>
  <si>
    <t xml:space="preserve">12.007.0045-0      </t>
  </si>
  <si>
    <t xml:space="preserve">PAREDE DE BLOCOS VAZADOS(COBOGO),DE CIMENTO E AREIA,COM PESO DE 11,2KG,33X33X10CM,ASSENTES COMO EM 12.006.0010  </t>
  </si>
  <si>
    <t>CL0073</t>
  </si>
  <si>
    <t xml:space="preserve">12.008.0015-0      </t>
  </si>
  <si>
    <t xml:space="preserve">PAREDE DE BLOCOS VAZADOS(COBOGO),EM PLACAS DE CONCRETO,MEDINDO APROXIMADAMENTE 50X50X5CM,FUROS QUADRADOS,ASSENTES COMO 12.006.0010  </t>
  </si>
  <si>
    <t>CL0074</t>
  </si>
  <si>
    <t xml:space="preserve">12.009.0001-0      </t>
  </si>
  <si>
    <t xml:space="preserve">PAREDE DE BLOCOS DE VIDRO NACIONAL,TIPO VENEZIANA,MEDINDO 20X10X8CM,COM ARGAMASSA DE CIMENTO,CAL E AREIA FINA,NO TRACO 1:3:5  </t>
  </si>
  <si>
    <t>CL0075</t>
  </si>
  <si>
    <t xml:space="preserve">12.009.0006-0      </t>
  </si>
  <si>
    <t xml:space="preserve">PAREDE DE BLOCOS DE VIDRO NACIONAL CANELADO 20X20X10CM,COM ARGAMASSA DE CIMENTO,CAL E AREIA FINA,NO TRACO 1:3:5  </t>
  </si>
  <si>
    <t>CL0076</t>
  </si>
  <si>
    <t xml:space="preserve">12.010.0010-0      </t>
  </si>
  <si>
    <t xml:space="preserve">ALVENARIA DE BLOCOS DE CONCRETO CELULAR,MEDINDO 10X30X60CM,ASSENTES COM ARGAMASSA DE CIMENTO,CAL HIDRATADA E AREIA,NO TRACO 1:2:9,EM PAREDES DE 10CM DE ESPESSURA E MEDIDA PELA AREAREAL  </t>
  </si>
  <si>
    <t>CL0077</t>
  </si>
  <si>
    <t xml:space="preserve">12.010.0015-0      </t>
  </si>
  <si>
    <t xml:space="preserve">ALVENARIA DE BLOCOS DE CONCRETO CELULAR,MEDINDO 20X30X60CM,ASSENTES COM ARGAMASSA DE CIMENTO,CAL HIDRATADA E AREIA,NO TRACO 1:2:9,EM PAREDES DE 20CM DE ESPESSURA E MEDIDA PELA AREAREAL  </t>
  </si>
  <si>
    <t>CL0078</t>
  </si>
  <si>
    <t xml:space="preserve">12.010.0020-0      </t>
  </si>
  <si>
    <t xml:space="preserve">ALVENARIA DE BLOCOS DE CONCRETO CELULAR,MEDINDO 15X30X60CM,ASSENTES COM ARGAMASSA DE CIMENTO,CAL HIDRATADA E AREIA,NO TRACO 1:2:9,EM PAREDES DE 15CM DE ESPESSURA E MEDIDA PELA AREAREAL  </t>
  </si>
  <si>
    <t>CL0079</t>
  </si>
  <si>
    <t xml:space="preserve">12.012.0001-0      </t>
  </si>
  <si>
    <t xml:space="preserve">PAREDE DIVISORIA EM PAINEL CEGO DE CHAPA DE FIBRA DE MADEIRA DE DENSIDADE MEDIA,TIPO MDF 15MM DE ESPESSURA,ARMADA SOBRETARUGAMENTO DE SARRAFO,INCLUSIVE MATA-JUNTAS,MEDIDA PELA AREA REAL,FAZENDO AS PORTAS PARTE DO CONJUNTO,EXCLUSIVE SUASFERRAGENS E PINTURA  </t>
  </si>
  <si>
    <t>CL0080</t>
  </si>
  <si>
    <t xml:space="preserve">12.012.0002-0      </t>
  </si>
  <si>
    <t xml:space="preserve">PAREDE DIVISORIA EM PAINEL CEGO,DE CHAPA DE FIBRA DE MADEIRA(NA PARTE INFERIOR) DE DENSIDADE MEDIA,TIPO MDF,DE 15MM DE ESPESSURA E VIDRO DE 4MM (INCLUSIVE ESTE) NA PARTE SUPERIOR  </t>
  </si>
  <si>
    <t>CL0081</t>
  </si>
  <si>
    <t xml:space="preserve">12.013.0010-0      </t>
  </si>
  <si>
    <t xml:space="preserve">PAREDE DIVISORIA EM MODULOS TIPO FOLHA DE PORTA DE COMPENSADO,FOLHEADO NAS 2 FACES,DE 60,70 OU 80X210CM,ESPESSURA DE 35MM,MONTANTES EM ACO NAVAL,INCLUSIVE PORTAS,EXCLUSIVE FERRAGENS E PINTURA.FORNECIMENTO E COLOCACAO  </t>
  </si>
  <si>
    <t>CL0094</t>
  </si>
  <si>
    <t xml:space="preserve">12.020.0001-0      </t>
  </si>
  <si>
    <t xml:space="preserve">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  </t>
  </si>
  <si>
    <t>CL0095</t>
  </si>
  <si>
    <t xml:space="preserve">12.025.0001-0      </t>
  </si>
  <si>
    <t xml:space="preserve">PAREDE DIVISORIA PARA SANITARIOS EM PLACA DE MARMORE BRANCO NACIONAL COM 3CM DE ESPESSURA,POLIDO NAS DUAS FACES,APOIADANO PISO E NA PAREDE,EXCLUSIVE FORNECIMENTO DAS FERRAGENS DEFIXACAO DO MARMORE,PORTAS E SUAS FERRAGENS(VIDE ITENS 14.007.0085 E 14.007.0200).FORNECIMENTO E COLOCACAO  </t>
  </si>
  <si>
    <t>CL0096</t>
  </si>
  <si>
    <t xml:space="preserve">12.030.0001-0      </t>
  </si>
  <si>
    <t xml:space="preserve">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  </t>
  </si>
  <si>
    <t>CL0097</t>
  </si>
  <si>
    <t xml:space="preserve">12.050.0001-0      </t>
  </si>
  <si>
    <t xml:space="preserve">ALVENARIA ESTRUTURAL DE TIJOLOS CERAMICOS 14X19X29CM,APARENTES,ESPESSURA 14CM,COM QUALIDADE E RESISTENCIA A COMPRESSAO CONFORME NORMAS DA ABNT,ASSENTES COM ARGAMASSA DE CIMENTO E AREIA,NO TRACO 1:3,SUPERFICIES COM VAOS E ARESTAS,CONFORME PROJETO CEHAB  </t>
  </si>
  <si>
    <t>CL0098</t>
  </si>
  <si>
    <t xml:space="preserve">12.050.0005-0      </t>
  </si>
  <si>
    <t xml:space="preserve">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  </t>
  </si>
  <si>
    <t>CL0099</t>
  </si>
  <si>
    <t xml:space="preserve">12.050.0010-0      </t>
  </si>
  <si>
    <t xml:space="preserve">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  </t>
  </si>
  <si>
    <t>CL0100</t>
  </si>
  <si>
    <t xml:space="preserve">12.050.0015-0      </t>
  </si>
  <si>
    <t xml:space="preserve">REVESTIMENTO DE VIGAS DE CONCRETO COM PLACAS DE TIJOLOS CERAMICOS 14X19X29CM,APARENTES,COM QUALIDADE E RESISTENCIA A COMPRESSAO CONFORME NORMAS DA ABNT,ASSENTES COM ARGAMASSA DE CIMENTO E AREIA,NO TRACO 1:3,INCLUSIVE CORTES DOS BLOCOS,CONFORME PROJETO CEHAB  </t>
  </si>
  <si>
    <t>CL0101</t>
  </si>
  <si>
    <t xml:space="preserve">12.050.0020-0      </t>
  </si>
  <si>
    <t xml:space="preserve">ALVENARIA ESTRUTURAL DE TIJOLOS CERAMICOS 14X19X29CM,APARENTES,ESPESSURA 14CM,COM QUALIDADE E RESISTENCIA A COMPRESSAO CONFORME NORMAS DA ABNT,ASSENTES COM ARGAMASSA DE CIMENTO E AREIA,NO TRACO 1:3,PARA EXECUCAO DE EMPENAS DE COBERTURA,INCLUSIVE CORTES DOS BLOCOS,CONFORME PROJETO CEHAB  </t>
  </si>
  <si>
    <t>CL0102</t>
  </si>
  <si>
    <t xml:space="preserve">12.002.0100-0      </t>
  </si>
  <si>
    <t xml:space="preserve">APERTO DE ALVENARIA,SOB VIGAS OU TETOS,EXECUTADO COM ARGILA EXPANDIDA  </t>
  </si>
  <si>
    <t>CL0103</t>
  </si>
  <si>
    <t xml:space="preserve">12.003.0155-0      </t>
  </si>
  <si>
    <t xml:space="preserve">ALVENARIA DE TIJOLOS CERAMICOS FURADOS 10X20X20CM,ASSENTES COM ARGAMASSA DE CIMENTO,CAL HIDRATADA ADITIVADA E AREIA,NO TRACO 1:1:8,EM PAREDES DE UMA VEZ(0,20M),DE SUPERFICIE CORRIDA,ATE 3,00M DE ALTURA E MEDIDA PELA AREA REAL  </t>
  </si>
  <si>
    <t>CL0104</t>
  </si>
  <si>
    <t xml:space="preserve">12.003.0160-0      </t>
  </si>
  <si>
    <t xml:space="preserve">ALVENARIA DE TIJOLOS CERAMICOS FURADOS 10X20X20CM,ASSENTES COM ARGAMASSA DE CIMENTO,CAL HIDRATADA ADITIVADA E AREIA,NO TRACO 1:1:8,EM PAREDES DE UMA VEZ(0,20M),DE SUPERFICIE CORRIDA,ATE 1,50M DE ALTURA E MEDIDA PELA AREA REAL  </t>
  </si>
  <si>
    <t>CL0105</t>
  </si>
  <si>
    <t xml:space="preserve">12.003.0165-0      </t>
  </si>
  <si>
    <t xml:space="preserve">ALVENARIA DE TIJOLOS CERAMICOS FURADOS 10X20X20CM,ASSENTES COM ARGAMASSA DE CIMENTO,CAL HIDRATADA ADITIVADA E AREIA,NO TRACO 1:1:8,EM PAREDES DE UMA VEZ(0,20M),COM VAOS OU ARESTAS,ATE 3,00M DE ALTURA E MEDIDA PELA AREA REAL  </t>
  </si>
  <si>
    <t>CL0106</t>
  </si>
  <si>
    <t xml:space="preserve">12.003.0170-0      </t>
  </si>
  <si>
    <t xml:space="preserve">ALVENARIA DE TIJOLOS,CERAMICOS FURADOS 10X20X20CM,ASSENTES COM ARGAMASSA DE CIMENTO,CAL HIDRATADA ADITIVADA E AREIA,NO TRACO 1:1:8,EM PAREDES DE UMA VEZ(0,20M),DE SUPERFICIE CORRIDA,DE 3,00 A 4,50M DE ALTURA E MEDIDA PELA AREA REAL  </t>
  </si>
  <si>
    <t>CL0107</t>
  </si>
  <si>
    <t xml:space="preserve">12.003.0175-0      </t>
  </si>
  <si>
    <t xml:space="preserve">ALVENARIA DE TIJOLOS CERAMICOS FURADOS 10X20X20CM,ASSENTES COM ARGAMASSA DE CIMENTO,CAL HIDRATADA ADITIVADA E AREIA,NO TRACO 1:1:8,EM PAREDES DE UMA VEZ(0,20M),COM VAOS OU ARESTAS,DE 3,00 A 4,50M DE ALTURA E MEDIDA PELA AREA REAL  </t>
  </si>
  <si>
    <t>CL0108</t>
  </si>
  <si>
    <t xml:space="preserve">12.003.0180-1      </t>
  </si>
  <si>
    <t xml:space="preserve">ALVENARIA DE TIJOLOS CERAMICOS FURADOS 10X20X20CM ASSENTES COM ARGAMASSA DE CIMENTO,CAL HIDRATADA ADITIVADA E AREIA,NO TRACO 1:1:8,EM PAREDES DE MEIA VEZ(0,10M),DE SUPERFICIE CORRIDA,ATE 3,00M DE ALTURA E MEDIDA PELA AREA REAL  </t>
  </si>
  <si>
    <t>CL0109</t>
  </si>
  <si>
    <t xml:space="preserve">12.003.0185-0      </t>
  </si>
  <si>
    <t xml:space="preserve">ALVENARIA DE TIJOLOS CERAMICOS,FURADOS 10X20X20CM,ASSENTES COM ARGAMASSA DE CIMENTO,CAL HIDRATADA ADITIVADA E AREIA,NO TRACO 1:1:8,EM PAREDES DE MEIA VEZ(0,10M),DE SUPERFICIE CORRIDA,ATE 1,50M DE ALTURA E MEDIDA PELA AREA REAL  </t>
  </si>
  <si>
    <t>CL0110</t>
  </si>
  <si>
    <t xml:space="preserve">12.003.0190-0      </t>
  </si>
  <si>
    <t xml:space="preserve">ALVENARIA DE TIJOLOS CERAMICOS FURADOS 10X20X20CM,ASSENTES COM ARGAMASSA DE CIMENTO,CAL HIDRATADA ADITIVADA E AREIA,NO TRACO 1:1:8,EM PAREDES DE MEIA VEZ(0,10M),COM VAOS OU ARESTAS,ATE 3,00M DE ALTURA E MEDIDA PELA AREA REAL  </t>
  </si>
  <si>
    <t>CL0111</t>
  </si>
  <si>
    <t xml:space="preserve">12.003.0195-0      </t>
  </si>
  <si>
    <t xml:space="preserve">ALVENARIA DE TIJOLOS CERAMICOS FURADOS 10X20X20CM ASSENTES COM ARGAMASSA DE CIMENTO,CAL HIDRATADA ADITIVADA E AREIA,NO TRACO 1:1:8,EM PAREDES DE MEIA VEZ(0,10M),DE SUPERFICIE CORRIDA,DE 3,00 A 4,50M DE ALTURA E MEDIDA PELA AREA REAL  </t>
  </si>
  <si>
    <t>CL0112</t>
  </si>
  <si>
    <t xml:space="preserve">12.003.0200-0      </t>
  </si>
  <si>
    <t xml:space="preserve">ALVENARIA DE TIJOLOS CERAMICOS FURADOS 10X20X20CM,ASSENTES COM ARGAMASSA DE CIMENTO,CAL HIDRATADA ADITIVADA E AREIA,NO TRACO 1:1:8,EM PAREDES DE MEIA VEZ(0,10M),COM VAOS OU ARESTAS,DE 3,00 A 4,50M DE ALTURA E MEDIDA PELA AREA REAL  </t>
  </si>
  <si>
    <t>CL0113</t>
  </si>
  <si>
    <t xml:space="preserve">12.003.0205-0      </t>
  </si>
  <si>
    <t xml:space="preserve">ALVENARIA DE TIJOLOS CERAMICOS FURADOS 10X20X30CM,COMPLEMENTADA COM 20% DE TIJOLOS DE 10X20X20CM,ASSENTES COM ARGAMASSADE CIMENTO,CAL HIDRATADA ADITIVADA E AREIA,NO TRACO 1:1:8,EMPAREDES DE UMA VEZ(0,20M),DE SUPERFICIE CORRIDA,ATE 3,00M DE ALTURA E MEDIDA PELA AREA REAL  </t>
  </si>
  <si>
    <t>CL0114</t>
  </si>
  <si>
    <t xml:space="preserve">12.003.0210-0      </t>
  </si>
  <si>
    <t xml:space="preserve">ALVENARIA DE TIJOLOS CERAMICOS FURADOS 10X20X30CM,COMPLEMENTADA COM 20% DE TIJOLOS DE 10X20X20CM,ASSENTES COM ARGAMASSADE CIMENTO,CAL HIDRATADA ADITIVADA E AREIA,NO TRACO 1:1:8,EMPAREDES DE UMA VEZ(0,20M),DE SUPERFICIE CORRIDA,ATE 1,50M DE ALTURA E MEDIDA PELA AREA REAL  </t>
  </si>
  <si>
    <t>CL0115</t>
  </si>
  <si>
    <t xml:space="preserve">12.003.0215-0      </t>
  </si>
  <si>
    <t xml:space="preserve">ALVENARIA DE TIJOLOS CERAMICOS FURADOS 10X20X30CM,COMPLEMENTADA COM 20% DE TIJOLOS DE 10X20X20CM,ASSENTES COM ARGAMASSADE CIMENTO,CAL HIDRATADA ADITIVADA E AREIA,NO TRACO 1:1:8,EMPAREDES DE UMA VEZ(0,20M),COM VAOS OU ARESTAS,ATE 3,00M DEALTURA E MEDIDA PELA AREA REAL  </t>
  </si>
  <si>
    <t>CL0116</t>
  </si>
  <si>
    <t xml:space="preserve">12.003.0220-0      </t>
  </si>
  <si>
    <t xml:space="preserve">ALVENARIA DE TIJOLOS CERAMICOS FURADOS 10X20X30CM,COMPLEMENTADA COM 20% DE TIJOLOS DE 10X20X20CM,ASSENTES COM ARGAMASSADE CIMENTO,CAL HIDRATADA ADITIVADA E AREIA,NO TRACO 1:1:8,EMPAREDES DE UMA VEZ(0,20M),DE SUPERFICIE CORRIDA,DE 3,00 A 4,50 DE ALTURA E MEDIDA PELA AREA REAL  </t>
  </si>
  <si>
    <t>CL0117</t>
  </si>
  <si>
    <t xml:space="preserve">12.003.0225-0      </t>
  </si>
  <si>
    <t xml:space="preserve">ALVENARIA DE TIJOLOS CERAMICOS FURADOS 10X20X30CM,COMPLEMENTADA COM 20% DE TIJOLOS DE 10X20X20CM,ASSENTES COM ARGAMASSADE CIMENTO,CAL HIDRATADA ADITIVADA E AREIA,NO TRACO 1:1:8,EMPAREDES DE UMA VEZ (0,20M),COM VAOS OU ARESTAS,DE 3,00 A 4,50M DE ALTURA E MEDIDA PELA AREA REAL  </t>
  </si>
  <si>
    <t>CL0118</t>
  </si>
  <si>
    <t xml:space="preserve">12.003.0230-0      </t>
  </si>
  <si>
    <t xml:space="preserve">ALVENARIA DE TIJOLOS CERAMICOS FURADOS 10X20X30CM,COMPLEMENTADA COM 6% DE TIJOLOS DE 10X20X20CM,ASSENTES COM ARGAMASSA DE CIMENTO,CAL HIDRATADA ADITIVADA E AREIA,NO TRACO 1:1:8,EMPAREDES DE MEIA VEZ(0,10M),DE SUPERFICIE CORRIDA,ATE 3,00M DE ALTURA E MEDIDA PELA AREA REAL  </t>
  </si>
  <si>
    <t>CL0119</t>
  </si>
  <si>
    <t xml:space="preserve">12.003.0235-0      </t>
  </si>
  <si>
    <t xml:space="preserve">ALVENARIA DE TIJOLOS CERAMICOS FURADOS 10X20X30CM,COMPLEMENTADA COM 6% DE TIJOLOS DE 10X20X20CM,ASSENTES COM ARGAMASSA DE CIMENTO,CAL HIDRATADA ADITIVADA E AREIA,NO TRACO 1:1:8,EMPAREDES DE MEIA VEZ(0,10M),DE SUPERFICIE CORRIDA,ATE 1,50M DE ALTURA E MEDIDA PELA AREA REAL  </t>
  </si>
  <si>
    <t>CL0120</t>
  </si>
  <si>
    <t xml:space="preserve">12.003.0240-0      </t>
  </si>
  <si>
    <t xml:space="preserve">ALVENARIA DE TIJOLOS CERAMICOS FURADOS 10X20X30CM,COMPLEMENTADA COM 6% DE TIJOLOS DE 10X20X20CM,ASSENTES COM ARGAMASSA DE CIMENTO,CAL HIDRATADA ADITIVADA E AREIA,NO TRACO 1:1:8,EMPAREDES DE MEIA VEZ(0,10M),COM VAOS OU ARESTAS,ATE 3,00M DEALTURA E MEDIDA PELA AREA REAL  </t>
  </si>
  <si>
    <t>CL0121</t>
  </si>
  <si>
    <t xml:space="preserve">12.003.0245-0      </t>
  </si>
  <si>
    <t xml:space="preserve">ALVENARIA DE TIJOLOS CERAMICOS FURADOS 10X20X30CM,COMPLEMENTADA COM 6% DE TIJOLOS DE 10X20X20CM,ASSENTES COM ARGAMASSA DE CIMENTO,CAL HIDRATADA ADITIVADA E AREIA,NO TRACO 1:1:8,EMPAREDES DE MEIA VEZ(0,10M),DE SUPERFICIE CORRIDA,DE 3,00 A 4,50 DE ALTURA E MEDIDA PELA AREA REAL  </t>
  </si>
  <si>
    <t>CL0122</t>
  </si>
  <si>
    <t xml:space="preserve">12.003.0250-0      </t>
  </si>
  <si>
    <t xml:space="preserve">ALVENARIA DE TIJOLOS CERAMICOS FURADOS 10X20X30CM,COMPLEMENTADA COM 6% DE TIJOLOS DE 10X20X20CM,ASSENTES COM ARGAMASSA DE CIMENTO,CAL HIDRATADA ADITIVADA E AREIA,NO TRACO 1:1:8,EMPAREDES DE MEIA VEZ(0,10M),COM VAOS OU ARESTAS,DE 3,00 A 4,50M DE ALTURA E MEDIDA PELA AREA REAL  </t>
  </si>
  <si>
    <t>CL0123</t>
  </si>
  <si>
    <t xml:space="preserve">12.005.0030-0      </t>
  </si>
  <si>
    <t xml:space="preserve">ALVENARIA DE BLOCOS DE CONCRETO 15X20X40CM,ASSENTES COM ARGAMASSA DE CIMENTO E AREIA,NO TRACO 1:8,EM PAREDES DE 0,15M DEESPESSURA,DE SUPERFICIE CORRIDA,ATE 3,00M DE ALTURA E MEDIDA PELA AREA REAL  </t>
  </si>
  <si>
    <t>CL0124</t>
  </si>
  <si>
    <t xml:space="preserve">12.005.0035-0      </t>
  </si>
  <si>
    <t xml:space="preserve">ALVENARIA DE BLOCOS DE CONCRETO 15X20X40CM,ASSENTES COM ARGAMASSA DE CIMENTO E AREIA,NO TRACO 1:8,EM PAREDES DE 0,15M DEESPESSURA,COM VAOS OU ARESTAS,ATE 3,00M DE ALTURA E MEDIDA PELA AREA REAL  </t>
  </si>
  <si>
    <t>CL0125</t>
  </si>
  <si>
    <t xml:space="preserve">12.005.0040-0      </t>
  </si>
  <si>
    <t xml:space="preserve">ALVENARIA DE BLOCOS DE CONCRETO 15X20X40CM,ASSENTES COM ARGAMASSA DE CIMENTO E AREIA,NO TRACO 1:8,EM PAREDES DE 0,15M DEESPESSURA,DE SUPERFICIE CORRIDA,DE 3,00 A 4,50M DE ALTURA EMEDIDA PELA AREA REAL  </t>
  </si>
  <si>
    <t>CL0126</t>
  </si>
  <si>
    <t xml:space="preserve">12.005.0045-0      </t>
  </si>
  <si>
    <t xml:space="preserve">ALVENARIA DE BLOCOS DE CONCRETO 15X20X40CM,ASSENTES COM ARGAMASSA DE CIMENTO E AREIA,NO TRACO 1:8,EM PAREDES DE 0,15M DEESPESSURA,COM VAOS OU ARESTAS,DE 3,00M A 4,50M DE ALTURA E MEDIDA PELA AREA REAL  </t>
  </si>
  <si>
    <t>CL0127</t>
  </si>
  <si>
    <t xml:space="preserve">12.005.0100-0      </t>
  </si>
  <si>
    <t xml:space="preserve">ALVENARIA DE BLOCOS DE CONCRETO 10X20X40CM,ASSENTES COM ARGAMASSA DE CIMENTO,CAL HIDRATADA ADITIVADA E AREIA,NO TRACO 1:1:10,EM PAREDES DE 0,10M DE ESPESSURA,DE SUPERFICIE CORRIDA,ATE 3,00M DE ALTURA E MEDIDA PELA AREA REAL  </t>
  </si>
  <si>
    <t>CL0128</t>
  </si>
  <si>
    <t xml:space="preserve">12.005.0103-1      </t>
  </si>
  <si>
    <t xml:space="preserve">ALVENARIA DE BLOCOS DE CONCRETO 10X20X40CM,ASSENTES COM ARGAMASSA DE CIMENTO,CAL HIDRATADA ADITIVADA E AREIA,NO TRACO 1:1:10,EM PAREDES DE 0,10M DE ESPESSURA,COM VAOS OU ARESTAS,ATE 3,00M DE ALTURA E MEDIDA PELA AREA REAL  </t>
  </si>
  <si>
    <t>CL0129</t>
  </si>
  <si>
    <t xml:space="preserve">12.005.0105-0      </t>
  </si>
  <si>
    <t xml:space="preserve">ALVENARIA DE BLOCOS DE CONCRETO 10X20X40CM,ASSENTES COM ARGAMASSA DE CIMENTO,CAL HIDRATADA ADITIVADA E AREIA,NO TRACO 1:1:10,EM PAREDES DE 0,10M DE ESPESSURA,DE SUPERFICIE CORRIDA,DE 3,00M A 4,50M DE ALTURA E MEDIDA PELA AREA REAL  </t>
  </si>
  <si>
    <t>CL0130</t>
  </si>
  <si>
    <t xml:space="preserve">12.005.0107-1      </t>
  </si>
  <si>
    <t xml:space="preserve">ALVENARIA DE BLOCOS DE CONCRETO 10X20X40CM,ASSENTES COM ARGAMASSA DE CIMENTO,CAL HIDRATADA ADITIVADA E AREIA,NO TRACO 1:1:10,EM PAREDES DE 0,10M DE ESPESSURA,COM VAOS OU ARESTAS,DE3,00M A 4,50M DE ALTURA E MEDIDA PELA AREA REAL  </t>
  </si>
  <si>
    <t>CL0131</t>
  </si>
  <si>
    <t xml:space="preserve">12.005.0110-0      </t>
  </si>
  <si>
    <t xml:space="preserve">ALVENARIA DE BLOCOS DE CONCRETO 15X20X40CM,ASSENTES COM ARGAMASSA DE CIMENTO,CAL HIDRATADA ADITIVADA E AREIA,NO TRACO 1:1:10,EM PAREDES DE 0,15M DE ESPESSURA,DE SUPERFICIE CORRIDA,ATE 3,00M DE ALTURA E MEDIDA PELA AREA REAL  </t>
  </si>
  <si>
    <t>CL0132</t>
  </si>
  <si>
    <t xml:space="preserve">12.005.0112-1      </t>
  </si>
  <si>
    <t xml:space="preserve">ALVENARIA DE BLOCOS DE CONCRETO 15X20X40CM,ASSENTES COM ARGAMASSA DE CIMENTO,CAL HIDRATADA ADITIVADA E AREIA,NO TRACO 1:1:10,EM PAREDES DE 0,15M DE ESPESSURA,COM VAOS OU ARESTAS,ATE 3,00M DE ALTURA E MEDIDA PELA AREA REAL  </t>
  </si>
  <si>
    <t>CL0133</t>
  </si>
  <si>
    <t xml:space="preserve">12.005.0115-0      </t>
  </si>
  <si>
    <t xml:space="preserve">ALVENARIA DE BLOCOS DE CONCRETO 15X20X40CM,ASSENTES COM ARGAMASSA DE CIMENTO,CAL HIDRATADA ADITIVADA E AREIA,NO TRACO 1:1:10,EM PAREDES DE 0,15M DE ESPESSURA,DE SUPERFICIE CORRIDA,DE 3,00M A 4,50M DE ALTURA E MEDIDA PELA AREA REAL  </t>
  </si>
  <si>
    <t>CL0134</t>
  </si>
  <si>
    <t xml:space="preserve">12.005.0117-1      </t>
  </si>
  <si>
    <t xml:space="preserve">ALVENARIA DE BLOCOS DE CONCRETO 15X20X40CM,ASSENTES COM ARGAMASSA DE CIMENTO,CAL HIDRATADA ADITIVADA E AREIA,NO TRACO 1:1:10,EM PAREDES DE 0,15M DE ESPESSURA,COM VAOS OU ARESTAS,DE3,00M A 4,50M DE ALTURA E MEDIDA PELA AREA REAL  </t>
  </si>
  <si>
    <t>CL0135</t>
  </si>
  <si>
    <t xml:space="preserve">12.005.0120-0      </t>
  </si>
  <si>
    <t xml:space="preserve">ALVENARIA DE BLOCOS DE CONCRETO 20X20X40CM,ASSENTES COM ARGAMASSA DE CIMENTO,CAL HIDRATADA ADITIVADA E AREIA,NO TRACO 1:1:10,EM PAREDES DE 0,20M DE ESPESSURA,DE SUPERFICIE CORRIDA,ATE 3,00M DE ALTURA E MEDIDA PELA AREA REAL  </t>
  </si>
  <si>
    <t>CL0136</t>
  </si>
  <si>
    <t xml:space="preserve">12.005.0122-1      </t>
  </si>
  <si>
    <t xml:space="preserve">ALVENARIA DE BLOCOS DE CONCRETO 20X20X40CM,ASSENTES COM ARGAMASSA DE CIMENTO,CAL HIDRATADA ADITIVADA E AREIA NO TRACO 1:1:10,EM PAREDES DE 0,20M DE ESPESSURA,COM VAOS OU ARESTAS,ATE 3,00M DE ALTURA E MEDIDA PELA AREA REAL  </t>
  </si>
  <si>
    <t>CL0137</t>
  </si>
  <si>
    <t xml:space="preserve">12.005.0124-0      </t>
  </si>
  <si>
    <t xml:space="preserve">ALVENARIA DE BLOCOS DE CONCRETO 20X20X40CM,ASSENTES COM ARGAMASSA DE CIMENTO,CAL HIDRATADA ADITIVADA E AREIA,NO TRACO 1:1:10,EM PAREDES DE 0,20M DE ESPESSURA,DE SUPERFICIE CORRIDA,DE 3,00M A 4,50M DE ALTURA E MEDIDA PELA AREA REAL  </t>
  </si>
  <si>
    <t>CL0138</t>
  </si>
  <si>
    <t xml:space="preserve">12.005.0126-1      </t>
  </si>
  <si>
    <t xml:space="preserve">ALVENARIA DE BLOCOS DE CONCRETO 20X20X40CM,ASSENTES COM ARGAMASSA DE CIMENTO,CAL HIDRATADA ADITIVADA E AREIA,NO TRACO 1:1:10,EM PAREDES DE 0,20M DE ESPESSURA,COM VAOS OU ARESTAS,DE3,00M A 4,50M DE ALTURA E MEDIDA PELA AREA REAL  </t>
  </si>
  <si>
    <t>CL0139</t>
  </si>
  <si>
    <t xml:space="preserve">12.005.0160-0      </t>
  </si>
  <si>
    <t xml:space="preserve">ALVENARIA DE BLOCOS DE CONCRETO ESTRUTURAL 15X20X40CM,ASSENTES COM ARGAMASSA DE CIMENTO E AREIA,NO TRACO 1:8,EM PAREDESDE 0,15M DE ESPESSURA,DE SUPERFICIE CORRIDA ATE 3,00M DE ALTURA E MEDIDA PELA AREA REAL  </t>
  </si>
  <si>
    <t>CL0140</t>
  </si>
  <si>
    <t xml:space="preserve">12.005.0165-0      </t>
  </si>
  <si>
    <t xml:space="preserve">ALVENARIA DE BLOCOS DE CONCRETO ESTRUTURAL 15X20X40CM,ASSENTES COM ARGAMASSA DE CIMENTO E AREIA,NO TRACO 1:8,EM PAREDESDE 0,15M DE ESPESSURA,COM VAOS OU ARESTAS,ATE 3,00M DE ALTURA E MEDIDA PELA AREA REAL  </t>
  </si>
  <si>
    <t>CL0141</t>
  </si>
  <si>
    <t xml:space="preserve">12.005.0170-0      </t>
  </si>
  <si>
    <t xml:space="preserve">ALVENARIA DE BLOCOS DE CONCRETO ESTRUTURAL 15X20X40CM,ASSENTES COM ARGAMASSA DE CIMENTO E AREIA,NO TRACO 1:8,EM PAREDESDE 0,15M DE ESPESSURA,DE SUPERFICIE CORRIDA,DE 3,00M ATE 4,50M DE ALTURA E MEDIDA PELA AREA REAL  </t>
  </si>
  <si>
    <t>CL0142</t>
  </si>
  <si>
    <t xml:space="preserve">12.005.0175-0      </t>
  </si>
  <si>
    <t xml:space="preserve">ALVENARIA DE BLOCOS DE CONCRETO ESTRUTURAL 15X20X40CM,ASSENTES COM ARGAMASSA DE CIMENTO E AREIA,NO TRACO 1:8,EM PAREDESDE 0,15M DE ESPESSURA,COM VAOS OU ARESTAS,DE 3,00M A 4,50M DE ALTURA E MEDIDA PELA AREA REAL  </t>
  </si>
  <si>
    <t>CL0143</t>
  </si>
  <si>
    <t xml:space="preserve">12.005.0185-0      </t>
  </si>
  <si>
    <t xml:space="preserve">ALVENARIA DE BLOCOS DE CONCRETO ESTRUTURAL 15X20X40CM,ASSENTES COM ARGAMASSA DE CIMENTO,CAL HIDRATADA ADITIVADA E AREIA,NO TRACO 1:1:8,EM PAREDES DE 15CM DE ESPESSURA,DE SUPERFICIECORRIDA ATE 3,00M DE ALTURA E MEDIDA PELA AREA REAL  </t>
  </si>
  <si>
    <t>CL0144</t>
  </si>
  <si>
    <t xml:space="preserve">12.005.0190-0      </t>
  </si>
  <si>
    <t xml:space="preserve">ALVENARIA DE BLOCOS DE CONCRETO ESTRUTURAL 15X20X40CM,ASSENTES COM ARGAMASSA DE CIMENTO,CAL HIDRATADA ADITIVADA E AREIA,NO TRACO 1:1:8,EM PAREDES DE 15CM DE ESPESSURA,COM VAOS OU ARESTAS,ATE 3,00 DE ALTURA E MEDIDA PELA AREA REAL  </t>
  </si>
  <si>
    <t>CL0145</t>
  </si>
  <si>
    <t xml:space="preserve">12.005.0195-0      </t>
  </si>
  <si>
    <t xml:space="preserve">ALVENARIA DE BLOCOS DE CONCRETO ESTRUTURAL 15X20X40CM,ASSENTES COM ARGAMASSA DE CIMENTO,CAL HIDRATADA ADITIVADA E AREIA,NO TRACO 1:1:8,EM PAREDES DE 15CM DE ESPESSURA,DE SUPERFICIECORRIDA DE 3,00M A 4,50M DE ALTURA E MEDIDA PELA AREA REAL  </t>
  </si>
  <si>
    <t>CL0146</t>
  </si>
  <si>
    <t xml:space="preserve">12.005.0200-0      </t>
  </si>
  <si>
    <t xml:space="preserve">ALVENARIA DE BLOCOS DE CONCRETO ESTRUTURAL 15X20X40CM,ASSENTES COM ARGAMASSA DE CIMENTO,CAL HIDRATADA ADITIVADA E AREIA,NO TRACO 1:1:8,EM PAREDES DE 15CM DE ESPESSURA,COM VAOS OU ARESTAS,DE 3,00M A 4,50M DE ALTURA E MEDIDA PELA AREA REAL  </t>
  </si>
  <si>
    <t>CL0148</t>
  </si>
  <si>
    <t xml:space="preserve">12.009.0002-0      </t>
  </si>
  <si>
    <t xml:space="preserve">PAREDE DE BLOCOS DE VIDRO NACIONAL,TIPO VENEZIANA MEDINDO 20X10X10CM,COM ARGAMASSA DE CIMENTO,CAL E AREIA FINA,NO TRACO1:3:5  </t>
  </si>
  <si>
    <t>CL0149</t>
  </si>
  <si>
    <t xml:space="preserve">12.009.0003-0      </t>
  </si>
  <si>
    <t xml:space="preserve">PAREDE DE BLOCOS DE VIDRO NACIONAL,TIPO VENEZIANA MEDINDO 20X20X6CM,COM ARGAMASSA DE CIMENTO,CAL E AREIA FINA,NO TRACO 1:3:5  </t>
  </si>
  <si>
    <t>CL0151</t>
  </si>
  <si>
    <t xml:space="preserve">12.011.0005-0      </t>
  </si>
  <si>
    <t xml:space="preserve">ALVENARIA EM TIJOLO ECOLOGICO DE SOLO-CIMENTO,MEDINDO APROXIMADAMENTE (12,5X25X7)CM,EM PAREDES DE 12,5CM,ESTRUTURADA COMBARRAS DE ACO CA-50,COLA,REJUNTE E GROUT NO ENTORNO DOS VAOS,VERGAS BLOCOS E CALHAS,EXCLUSIVE CINTA DE AMARRACAO E ALICERCE  </t>
  </si>
  <si>
    <t>CL0154</t>
  </si>
  <si>
    <t xml:space="preserve">12.015.0016-0      </t>
  </si>
  <si>
    <t xml:space="preserve">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  </t>
  </si>
  <si>
    <t>CL0158</t>
  </si>
  <si>
    <t xml:space="preserve">12.015.0041-0      </t>
  </si>
  <si>
    <t xml:space="preserve">PAREDE DIVISORIA COM 35MM ESPESSURA,CONSTITUIDA DE PAINEL E 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  </t>
  </si>
  <si>
    <t>CL0162</t>
  </si>
  <si>
    <t xml:space="preserve">12.015.0071-0      </t>
  </si>
  <si>
    <t xml:space="preserve">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  </t>
  </si>
  <si>
    <t>CL0164</t>
  </si>
  <si>
    <t xml:space="preserve">12.016.0004-0      </t>
  </si>
  <si>
    <t xml:space="preserve">PAREDE DRYWALL C/ESP.73MM,ESTRUT.C/MONTANTES SIMPLES AUTOPORTANTES 48MM,FIXADOS A GUIAS HORIZONTAIS 48MM,AMBOS ACO GALV.C/ESP.0,5MM,C/DUAS CHAPAS GESSO ACARTONADO STANDARD,ESP.12,5MM,LARG.1200M M,FIXADA AOS MONTANTES POR MEIO DE PARAFUSOS,C/TRATAMENTO JUNTAS C/MASSA E FITA P/UNIF.DA SUPERF.DAS CHAPASDE GESSO ACARTONADO,APLIC.EM AREAS SECAS.FORN.E COLOCACAO  </t>
  </si>
  <si>
    <t>CL0165</t>
  </si>
  <si>
    <t xml:space="preserve">12.016.0006-0      </t>
  </si>
  <si>
    <t xml:space="preserve">PAREDE DRYWALL C/ESP.73MM,ESTRUT.C/MONT.SIMPL .AUTOPORT.48MM,FIXADOS A GUIAS HORIZ.48MM,AMBOS ACO GALV.ESP.0,5MM,C/DUAS CHAPAS GESSO ACART.STANDARD,C/ADICAO LA MINERAL,ESP.12,5MM,LARG.1200MM ,FIX.MONTANT.POR MEIO DE PARAFUSOS,C/TRATAMENTO JUNTAS C/MASSA E FITA P/UNIF.DA SUPERF.DAS CHAPAS DE GESSO ACARTONADO,APLIC.EM AREAS SECAS.FORNECIMENTO E COLOCACAO  </t>
  </si>
  <si>
    <t>CL0166</t>
  </si>
  <si>
    <t xml:space="preserve">12.016.0008-0      </t>
  </si>
  <si>
    <t xml:space="preserve">PAREDE DRYWALL,C/ESP.95MM,ESTRUT.C/MO NTANTES SIMPLES AUTOPORTANTES 70MM,FIXADOS A GUIAS HORIZONTAIS 70MM,AMBOS ACO GALV.C/ESP.0,5MM,C/DUAS CHAPAS GESSO ACARTONADO STANDARD,ESP.12,5MM,LARG.1200M M,FIXADA AOS MONTANTES POR MEIO DE PARAFUSOS,C/TRATAMENTO JUNTAS C/MASSA E FITA P/UNIF.DA SUPERF.DAS CHAPASDE GESSO ACARTONADO,APLIC.EM AREAS SECAS.FORN. E COLOCACAO  </t>
  </si>
  <si>
    <t>CL0167</t>
  </si>
  <si>
    <t xml:space="preserve">12.016.0010-0      </t>
  </si>
  <si>
    <t xml:space="preserve">PAREDE DRYWALL,C/ESP.95MM,ESTRUT.C/MO NTANTES SIMPLES AUTOPORTANTES 70MM,FIX.A GUIAS HORIZONTAIS 70MM,AMBOS ACO GALV.ESP.0,5MM,C/DUAS CHAPAS GESSO ACARTONADO STANDARD,C/ADICAO DE LAMINERAL,ESP.12,5MM,LARG.1200 MM,FIX.MONTANT.POR MEIO DE PARAFUSOS,C/TRATAMENTO JUNTAS C/MASSA E FITA P/UNIF.SUPERF.DAS CHAPAS DE GESSO ACARTONADO,APLIC.AREAS SECAS.FORN.E COLOCACAO  </t>
  </si>
  <si>
    <t>CL0168</t>
  </si>
  <si>
    <t xml:space="preserve">12.016.0012-0      </t>
  </si>
  <si>
    <t xml:space="preserve">PAREDE DRYWALL C/ESP.120MM,ESTRUT.C/MONTANTES SIMPLES AUTOPORTANTES 70MM,FIXADOS A GUIAS HORIZONTAIS 70MM,AMBOS ACO GALV.ESP.0,5MM,C/QUATRO CHAPAS GESSO ACARTONADO STANDARD,ESP.12,5MM,LARG.1200M M,FIXADA AOS MONTANTES POR MEIO DE PARAFUSOS,C/TRATAMENTO DE JUNTAS C/MASSA E FITA P/UNIF.DA SUPERF.DAS CHAPAS GESSO ACARTONADO,APLIC.AREAS SECAS.FORN.E COLOCACAO  </t>
  </si>
  <si>
    <t>CL0169</t>
  </si>
  <si>
    <t xml:space="preserve">12.016.0014-0      </t>
  </si>
  <si>
    <t xml:space="preserve">PAREDE DRYWALL ESP.120MM,ESTRUT.MONTANTES SIMPLES AUTOPORTANTES 70MM,GUIAS HORIZONTAIS 70MM,AMBOS ACO GALV.ESP.0,5MM,C/QUATRO CHAPAS GESSO ACARTONADO STANDARD,ADICAO DE LA MINERAL,ESP.12,5MM,LARG.1200MM ,FIXADA AOS MONTANTES MEIO DE PARAFUSOS C/TRATAMENTO JUNTAS C/MASSA E FITA P/UNIF.DA SUPERF.DAS CHAPAS DE GESSO ACARTONADO,APLIC.AREAS SECAS.FORN.E COLOCACAO  </t>
  </si>
  <si>
    <t>CL0170</t>
  </si>
  <si>
    <t xml:space="preserve">12.016.0016-0      </t>
  </si>
  <si>
    <t xml:space="preserve">PAREDE DRYWALL ESP.140MM,ESTRUT.C/MONTANTES SIMPLES AUTOPORTANTES 90MM,A GUIAS HORIZONTAIS 90MM,AMBOS ACO GALV.C/ESP.0,5MM,C/QUATRO CHAPAS DE GESSO ACARTONADO STANDARD,ESP.12,5MM,LARG.1200M M,FIXADA AOS MONTANTES POR MEIO DE PARAFUSOS C/TRATAMENTO JUNTAS C/MASSA E FITA P/UNIF.DA SUPERF.DAS CHAPAS DEGESSO ACARTONADO.APLIC.EM AREAS SECAS.FORN.E COLOCACAO  </t>
  </si>
  <si>
    <t>CL0171</t>
  </si>
  <si>
    <t xml:space="preserve">12.016.0018-0      </t>
  </si>
  <si>
    <t xml:space="preserve">PAREDE DRYWALL ESP.140MM,ESTRUT.MONTANTES SIMPLES AUTOPORTANTES 90MM,A GUIAS HORIZONTAIS 90MM,AMBOS ACO GALV.ESP.0,5MM,C/QUATRO CHAPAS GESSO ACARTONADO STANDARD,ADICAO LA MINERAL,ESP.12,5MM,LARG.1200MM ,FIX.AOS MONTANTES P/MEIO DE PARAFUSOS,C/TRATAMENTO DE JUNTAS C/MASSA E FITA P/UNIF.DA SUPERF.DAS CHAPAS DE GESSO ACARTONADO.APLIC.EM AREAS SECAS.FORN.E COLOC.  </t>
  </si>
  <si>
    <t>CL0172</t>
  </si>
  <si>
    <t xml:space="preserve">12.016.0020-0      </t>
  </si>
  <si>
    <t xml:space="preserve">PAREDE DRYWALL ESP.73MM,ESTRUT.MONTANTES SIMPL.AUTOPORTANTES 48MM,ESPACADOS ENTRE SI A CADA 400MM,FIX.A GUIAS HORIZONTAIS 48MM,AMBOS ACO GALV.ESP.0,5MM,C/1 CHAPA GESSO ACARTONADO STANDARD E UMA RU(RESIST.A UMIDADE),ESP.12,5MM,LARG.1200M M,C/TRATAMENTO JUNTAS C/MASSA E FITA P/UNIF.DA SUPERF.DAS CHAPASDE GESSO ACARTONADO.APLICAC.AREA SECA E UMIDA.FORN.COLOC.  </t>
  </si>
  <si>
    <t>CL0173</t>
  </si>
  <si>
    <t xml:space="preserve">12.016.0022-0      </t>
  </si>
  <si>
    <t xml:space="preserve">PAREDE DRYWALL ESP.73MM,C/MONTANTES AUTOPORTANTES 48MM,ESPACADOS ENTRE SI A CADA 400MM,GUIAS HORIZONTAIS 48MM,AMBOS ACOGALV.ESP.0,5MM,C/1 CHAPA GESSO ACARTONADO STANDARD E UMA RU(RESIST.UMIDADE),ADICAO LA MINERAL,ESP.12,5MM,LARG.1200MM ,TRATAMENTO JUNTAS C/MASSA E FITA P/UNIF.DA SUPERF.DAS CHAPAS DEGESSO ACARTONADO.APLIC.EM AREA SECA E UMIDA.FORN.E COLOC.  </t>
  </si>
  <si>
    <t>CL0174</t>
  </si>
  <si>
    <t xml:space="preserve">12.016.0024-0      </t>
  </si>
  <si>
    <t xml:space="preserve">PAREDE DRYWALL ESP.78MM,ESTRUT.MONTANTES AUTOPORTANTES 48MM,ESPACADAS ENTRE SI A CADA 400MM,GUIAS HORIZONTAIS 48MM,AMBOSACO GALV.ESP.0,5MM,C/DUAS CHAPAS GESSO ACARTONADO,RU(RESISTENTE A UMIDADE),ESP.15MM,LARG.1200MM, C/TRATAMENTO DE JUNTASC/MASSA E FITA P/UNIF.DA SUPERF.DAS CHAPAS DE GESSO ACARTONADO.APLICACAO EM AREA SECA E UMIDA.FORNECIMENTO E COLOCACAO  </t>
  </si>
  <si>
    <t>CL0175</t>
  </si>
  <si>
    <t xml:space="preserve">12.016.0026-0      </t>
  </si>
  <si>
    <t xml:space="preserve">PAREDE DRYWALL ESP.78MM,ESTRUT.MONTANTES AUTOPORTANTES 48MM,ESPACADOS ENTRE SI A CADA 400MM,GUIAS HORIZONTAIS 48MM,AMBOSACO GALV.ESP.0,5MM,C/DUAS CHAPAS GESSO ACARTONADO,RU(RESISTENTE UMIDADE),ADICAO DE LA MINERAL,ESP.15MM,LARG.1200MM,C /TRATAMENTO JUNTAS C/MASSA E FITA P/UNIF.DA SUPERF.DAS CHAPAS DE GESSO ACARTONADO.APLIC.EM AREA SECA E UMIDA.FORN.E COLOC.  </t>
  </si>
  <si>
    <t>CL0176</t>
  </si>
  <si>
    <t xml:space="preserve">12.016.0028-0      </t>
  </si>
  <si>
    <t xml:space="preserve">PAREDE DRYWALL ESP.78MM,ESTRUT.MONTANTES AUTOPORTANTES 48MM,ESPACADOS ENTRE SI A CADA 400MM,GUIAS HORIZONTAIS 48MM,AMBOSACO GALV.ESP.0,5MM,C/UMA CHAPA GESSO ACARTONADO,STANDARD EOUTRA RF(RESISTENTE AO FOGO),ESP.15MM,LARG.1200MM,C/T RATAMENTO DE JUNTAS C/MASSA E FITA P/UNIF.DA SUPERF.DAS CHAPAS DE GESSO ACARTONADO.APLIC.EM AREA SECA E UMIDA.FORN.E COLOCACAO  </t>
  </si>
  <si>
    <t>CL0177</t>
  </si>
  <si>
    <t xml:space="preserve">12.016.0030-0      </t>
  </si>
  <si>
    <t xml:space="preserve">PAREDE DRYWALL ESP.78MM,ESTRUT.MONTANTES AUTOPORTANTES 48MM,ESPACADOS ENTRE SI A CADA 400MM,GUIAS HORIZONTAIS 48MM,AMBOSACO GALV.ESP.0,5MM,C/UMA CHAPA GESSO ACARTONADO,STANDARD EOUTRA RF(RESISTENTE FOGO),ADICAO LA MINERAL,ESP.15MM,LARG.1200MM,T RATAMENTO JUNTAS C/MASSA E FITA P/UNIF.DA SUPERF.DAS CHAPAS DE GESSO ACARTONADO.APLIC.AREA SECA E UMIDA.FORN.COL.  </t>
  </si>
  <si>
    <t>CL0178</t>
  </si>
  <si>
    <t xml:space="preserve">12.016.0032-0      </t>
  </si>
  <si>
    <t xml:space="preserve">PAREDE DRYWALL ESP.78MM,ESTRUT.MONTANTES AUTOPORTANTES 48MM,ESPACADOS ENTRE SI A CADA 400MM,GUIAS HORIZONTAIS 48MM,AMBOSACO GALV.ESP.0,5MM,C/DUAS CHAPAS GESSO ACARTONADO,RF(RESISTENTE AO FOGO),ESP.15MM,LARG.1200MM,C/T RATAMENTO DE JUNTAS C/MASSA E FITA P/UNIF.DA SUPERF.DAS CHAPAS DE GESSO ACARTONADO.APLICACAO EM AREA SECA E UMIDA.FORNECIMENTO E COLOCACAO  </t>
  </si>
  <si>
    <t>CL0179</t>
  </si>
  <si>
    <t xml:space="preserve">12.016.0034-0      </t>
  </si>
  <si>
    <t xml:space="preserve">PAREDE DRYWALL ESP.78MM,ESTRUT.MONTANTES AUTOPORTANTES 48MM,ESPACADOS ENTRE SI A CADA 400MM,GUIAS HORIZONTAIS 48MM,AMBOSACO GALV.ESP.0,5MM,C/DUAS CHAPAS GESSO ACARTONADO,RF(RESISTENTE AO FOGO),ADICAO LA MINERAL,ESP.15MM,LARG.1200MM,C /TRATAMENTO DE JUNTAS C/MASSA E FITA P/UNIF.DA SUPERF.DAS CHAPAS DE GESSO ACARTONADO.APLIC.EM AREA SECA E UMIDA.FORN.E COLOC.  </t>
  </si>
  <si>
    <t>CL0180</t>
  </si>
  <si>
    <t xml:space="preserve">12.035.0001-0      </t>
  </si>
  <si>
    <t xml:space="preserve">PAREDE DIVISORIA PARA SANITARIO EM GRANITO CINZA ANDORINHA,COM 2CM DE ESPESSURA,POLIDA NAS DUAS FACES,FIXACAO PISO OU PAREDE,EXCLUSIVE FERRAGENS PARA FIXACAO.FORNECIMENTO E COLOCACAO  </t>
  </si>
  <si>
    <t>CL0181</t>
  </si>
  <si>
    <t xml:space="preserve">12.035.0002-0      </t>
  </si>
  <si>
    <t xml:space="preserve">PAREDE DIVISORIA PARA SANITARIO EM GRANITO AMARELO ICARAI,COM 2CM DE ESPESSURA,POLIDA NAS DUAS FACES, FIXACAO PISO OU PAREDE,EXCLUSIVE FERRAGENS PARA FIXACAO.FORNECIMENTO E COLOCACAO  </t>
  </si>
  <si>
    <t>CL0182</t>
  </si>
  <si>
    <t xml:space="preserve">12.035.0005-0      </t>
  </si>
  <si>
    <t xml:space="preserve">PAREDE DIVISORIA PARA SANITARIO EM GRANITO CINZA CORUMBA,COM 2CM DE ESPESSURA,POLIDA NAS DUAS FACES,FIXACAO PISO OU PAREDE,EXCLUSIVE FERRAGENS PARA FIXACAO.FORNECIMENTO E COLOCACAO  </t>
  </si>
  <si>
    <t>CL0183</t>
  </si>
  <si>
    <t xml:space="preserve">12.035.0010-0      </t>
  </si>
  <si>
    <t xml:space="preserve">PAREDE DIVISORIA PARA SANITARIO EM GRANITO AMARELO ARABESCO,COM 2CM DE ESPESSURA,POLIDA NAS DUAS FACES,FIXACAO PISO OU PAREDE,EXCLUSIVE FERRAGENS PARA FIXACAO.FORNECIMENTO E COLOCACAO  </t>
  </si>
  <si>
    <t>CL0184</t>
  </si>
  <si>
    <t xml:space="preserve">12.035.0015-0      </t>
  </si>
  <si>
    <t xml:space="preserve">PAREDE DIVISORIA PARA SANITARIO EM PLACA DE ARDOSIA CINZA,COM 2CM DE ESPESSURA,POLIDA NAS DUAS FACES, FIXACAO PISO OU PAREDE,EXCLUSIVE FERRAGENS PARA FIXACAO.FORNECIMENTO E COLOCACAO  </t>
  </si>
  <si>
    <t>CL0185</t>
  </si>
  <si>
    <t xml:space="preserve">12.035.0020-0      </t>
  </si>
  <si>
    <t xml:space="preserve">PAREDE DIVISORIA PARA SANITARIO EM GRANITO BRANCO ITAUNAS,COM 2CM DE ESPESSURA,POLIDA NAS DUAS FACES, FIXACAO PISO OU PAREDE,EXCLUSIVE FERRAGENS PARA FIXACAO.FORNECIMENTO E COLOCACAO  </t>
  </si>
  <si>
    <t>CL0186</t>
  </si>
  <si>
    <t xml:space="preserve">12.042.0001-0      </t>
  </si>
  <si>
    <t xml:space="preserve">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  </t>
  </si>
  <si>
    <t>CL0187</t>
  </si>
  <si>
    <t xml:space="preserve">12.043.0001-0      </t>
  </si>
  <si>
    <t xml:space="preserve">PAREDE DE ACABAMENTO PARA CABINES E PALCOS,CONSTRUIDO COM PANO DE POLIPROPILENO,GRAMATURA 60,COM LARGURA DE 1,40M,EM COR,ESTRUTURADO COM MADEIRA SERRADA DE(2X5)CM.FORNECIMENTO E COLOCACAO  </t>
  </si>
  <si>
    <t>CL0189</t>
  </si>
  <si>
    <t xml:space="preserve">12.008.0020-0      </t>
  </si>
  <si>
    <t xml:space="preserve">PAREDE DE BLOCOS VAZADOS(COBOGO),EM PLACAS DE CONCRETO,MEDINDO APROXIMADAMENTE 39X50X8CM,EM VENEZIANA,ASSENTES COMO 12.006.0010  </t>
  </si>
  <si>
    <t>CL5001</t>
  </si>
  <si>
    <t xml:space="preserve">12.001.0010-A      </t>
  </si>
  <si>
    <t>CL5002</t>
  </si>
  <si>
    <t xml:space="preserve">12.001.0015-A      </t>
  </si>
  <si>
    <t>CL5003</t>
  </si>
  <si>
    <t xml:space="preserve">12.001.0020-A      </t>
  </si>
  <si>
    <t>CL5004</t>
  </si>
  <si>
    <t xml:space="preserve">12.001.0025-A      </t>
  </si>
  <si>
    <t>CL5005</t>
  </si>
  <si>
    <t xml:space="preserve">12.001.0030-A      </t>
  </si>
  <si>
    <t>CL5006</t>
  </si>
  <si>
    <t xml:space="preserve">12.001.0035-A      </t>
  </si>
  <si>
    <t>CL5007</t>
  </si>
  <si>
    <t xml:space="preserve">12.001.0040-A      </t>
  </si>
  <si>
    <t>CL5008</t>
  </si>
  <si>
    <t xml:space="preserve">12.001.0045-A      </t>
  </si>
  <si>
    <t>CL5009</t>
  </si>
  <si>
    <t xml:space="preserve">12.001.0070-A      </t>
  </si>
  <si>
    <t>CL5010</t>
  </si>
  <si>
    <t xml:space="preserve">12.001.0075-A      </t>
  </si>
  <si>
    <t>CL5011</t>
  </si>
  <si>
    <t xml:space="preserve">12.001.0090-A      </t>
  </si>
  <si>
    <t>CL5012</t>
  </si>
  <si>
    <t xml:space="preserve">12.001.0095-A      </t>
  </si>
  <si>
    <t>CL5013</t>
  </si>
  <si>
    <t xml:space="preserve">12.001.0100-A      </t>
  </si>
  <si>
    <t>CL5014</t>
  </si>
  <si>
    <t xml:space="preserve">12.001.0105-A      </t>
  </si>
  <si>
    <t>CL5015</t>
  </si>
  <si>
    <t xml:space="preserve">12.001.0115-A      </t>
  </si>
  <si>
    <t>CL5016</t>
  </si>
  <si>
    <t xml:space="preserve">12.002.0010-A      </t>
  </si>
  <si>
    <t>CL5017</t>
  </si>
  <si>
    <t xml:space="preserve">12.002.0011-A      </t>
  </si>
  <si>
    <t>CL5018</t>
  </si>
  <si>
    <t xml:space="preserve">12.002.0015-A      </t>
  </si>
  <si>
    <t>CL5019</t>
  </si>
  <si>
    <t xml:space="preserve">12.002.0016-A      </t>
  </si>
  <si>
    <t>CL5020</t>
  </si>
  <si>
    <t xml:space="preserve">12.002.0020-A      </t>
  </si>
  <si>
    <t>CL5021</t>
  </si>
  <si>
    <t xml:space="preserve">12.002.0025-A      </t>
  </si>
  <si>
    <t>CL5022</t>
  </si>
  <si>
    <t xml:space="preserve">12.002.0030-A      </t>
  </si>
  <si>
    <t>CL5023</t>
  </si>
  <si>
    <t xml:space="preserve">12.002.0035-B      </t>
  </si>
  <si>
    <t>CL5024</t>
  </si>
  <si>
    <t xml:space="preserve">12.002.0036-A      </t>
  </si>
  <si>
    <t>CL5025</t>
  </si>
  <si>
    <t xml:space="preserve">12.002.0040-A      </t>
  </si>
  <si>
    <t>CL5026</t>
  </si>
  <si>
    <t xml:space="preserve">12.002.0045-A      </t>
  </si>
  <si>
    <t>CL5027</t>
  </si>
  <si>
    <t xml:space="preserve">12.002.0050-A      </t>
  </si>
  <si>
    <t>CL5028</t>
  </si>
  <si>
    <t xml:space="preserve">12.002.0060-B      </t>
  </si>
  <si>
    <t>CL5029</t>
  </si>
  <si>
    <t xml:space="preserve">12.002.0065-B      </t>
  </si>
  <si>
    <t>CL5030</t>
  </si>
  <si>
    <t xml:space="preserve">12.002.0070-B      </t>
  </si>
  <si>
    <t>CL5031</t>
  </si>
  <si>
    <t xml:space="preserve">12.002.0080-A      </t>
  </si>
  <si>
    <t>CL5032</t>
  </si>
  <si>
    <t xml:space="preserve">12.002.0085-A      </t>
  </si>
  <si>
    <t>CL5033</t>
  </si>
  <si>
    <t xml:space="preserve">12.003.0055-A      </t>
  </si>
  <si>
    <t>CL5034</t>
  </si>
  <si>
    <t xml:space="preserve">12.003.0056-A      </t>
  </si>
  <si>
    <t>CL5035</t>
  </si>
  <si>
    <t xml:space="preserve">12.003.0060-A      </t>
  </si>
  <si>
    <t>CL5036</t>
  </si>
  <si>
    <t xml:space="preserve">12.003.0065-A      </t>
  </si>
  <si>
    <t>CL5037</t>
  </si>
  <si>
    <t xml:space="preserve">12.003.0070-A      </t>
  </si>
  <si>
    <t>CL5038</t>
  </si>
  <si>
    <t xml:space="preserve">12.003.0075-B      </t>
  </si>
  <si>
    <t>CL5039</t>
  </si>
  <si>
    <t xml:space="preserve">12.003.0076-A      </t>
  </si>
  <si>
    <t>CL5040</t>
  </si>
  <si>
    <t xml:space="preserve">12.003.0080-A      </t>
  </si>
  <si>
    <t>CL5041</t>
  </si>
  <si>
    <t xml:space="preserve">12.003.0085-A      </t>
  </si>
  <si>
    <t>CL5042</t>
  </si>
  <si>
    <t xml:space="preserve">12.003.0090-A      </t>
  </si>
  <si>
    <t>CL5043</t>
  </si>
  <si>
    <t xml:space="preserve">12.003.0095-A      </t>
  </si>
  <si>
    <t>CL5044</t>
  </si>
  <si>
    <t xml:space="preserve">12.003.0096-A      </t>
  </si>
  <si>
    <t>CL5045</t>
  </si>
  <si>
    <t xml:space="preserve">12.003.0100-A      </t>
  </si>
  <si>
    <t>CL5046</t>
  </si>
  <si>
    <t xml:space="preserve">12.003.0105-A      </t>
  </si>
  <si>
    <t>CL5047</t>
  </si>
  <si>
    <t xml:space="preserve">12.003.0110-A      </t>
  </si>
  <si>
    <t>CL5048</t>
  </si>
  <si>
    <t xml:space="preserve">12.003.0115-A      </t>
  </si>
  <si>
    <t>CL5049</t>
  </si>
  <si>
    <t xml:space="preserve">12.003.0116-A      </t>
  </si>
  <si>
    <t>CL5050</t>
  </si>
  <si>
    <t xml:space="preserve">12.003.0120-A      </t>
  </si>
  <si>
    <t>CL5051</t>
  </si>
  <si>
    <t xml:space="preserve">12.003.0125-A      </t>
  </si>
  <si>
    <t>CL5052</t>
  </si>
  <si>
    <t xml:space="preserve">12.003.0150-A      </t>
  </si>
  <si>
    <t>CL5053</t>
  </si>
  <si>
    <t xml:space="preserve">12.004.0160-A      </t>
  </si>
  <si>
    <t>CL5054</t>
  </si>
  <si>
    <t xml:space="preserve">12.005.0010-A      </t>
  </si>
  <si>
    <t>CL5055</t>
  </si>
  <si>
    <t xml:space="preserve">12.005.0015-A      </t>
  </si>
  <si>
    <t>CL5056</t>
  </si>
  <si>
    <t xml:space="preserve">12.005.0020-A      </t>
  </si>
  <si>
    <t>CL5057</t>
  </si>
  <si>
    <t xml:space="preserve">12.005.0025-A      </t>
  </si>
  <si>
    <t>CL5058</t>
  </si>
  <si>
    <t xml:space="preserve">12.005.0080-A      </t>
  </si>
  <si>
    <t>CL5059</t>
  </si>
  <si>
    <t xml:space="preserve">12.005.0085-B      </t>
  </si>
  <si>
    <t>CL5060</t>
  </si>
  <si>
    <t xml:space="preserve">12.005.0090-A      </t>
  </si>
  <si>
    <t>CL5061</t>
  </si>
  <si>
    <t xml:space="preserve">12.005.0095-B      </t>
  </si>
  <si>
    <t>CL5062</t>
  </si>
  <si>
    <t xml:space="preserve">12.005.0130-B      </t>
  </si>
  <si>
    <t>CL5063</t>
  </si>
  <si>
    <t xml:space="preserve">12.005.0135-B      </t>
  </si>
  <si>
    <t>CL5064</t>
  </si>
  <si>
    <t xml:space="preserve">12.005.0140-B      </t>
  </si>
  <si>
    <t>CL5065</t>
  </si>
  <si>
    <t xml:space="preserve">12.006.0010-A      </t>
  </si>
  <si>
    <t>CL5067</t>
  </si>
  <si>
    <t xml:space="preserve">12.007.0015-A      </t>
  </si>
  <si>
    <t>CL5068</t>
  </si>
  <si>
    <t xml:space="preserve">12.007.0020-A      </t>
  </si>
  <si>
    <t>CL5069</t>
  </si>
  <si>
    <t xml:space="preserve">12.007.0025-A      </t>
  </si>
  <si>
    <t>CL5070</t>
  </si>
  <si>
    <t xml:space="preserve">12.007.0030-A      </t>
  </si>
  <si>
    <t>CL5071</t>
  </si>
  <si>
    <t xml:space="preserve">12.007.0040-A      </t>
  </si>
  <si>
    <t>CL5072</t>
  </si>
  <si>
    <t xml:space="preserve">12.007.0045-A      </t>
  </si>
  <si>
    <t>CL5073</t>
  </si>
  <si>
    <t xml:space="preserve">12.008.0015-A      </t>
  </si>
  <si>
    <t>CL5074</t>
  </si>
  <si>
    <t xml:space="preserve">12.009.0001-A      </t>
  </si>
  <si>
    <t>CL5075</t>
  </si>
  <si>
    <t xml:space="preserve">12.009.0006-A      </t>
  </si>
  <si>
    <t>CL5076</t>
  </si>
  <si>
    <t xml:space="preserve">12.010.0010-A      </t>
  </si>
  <si>
    <t>CL5077</t>
  </si>
  <si>
    <t xml:space="preserve">12.010.0015-A      </t>
  </si>
  <si>
    <t>CL5078</t>
  </si>
  <si>
    <t xml:space="preserve">12.010.0020-A      </t>
  </si>
  <si>
    <t>CL5079</t>
  </si>
  <si>
    <t xml:space="preserve">12.012.0001-A      </t>
  </si>
  <si>
    <t>CL5080</t>
  </si>
  <si>
    <t xml:space="preserve">12.012.0002-A      </t>
  </si>
  <si>
    <t>CL5081</t>
  </si>
  <si>
    <t xml:space="preserve">12.013.0010-A      </t>
  </si>
  <si>
    <t>CL5094</t>
  </si>
  <si>
    <t xml:space="preserve">12.020.0001-A      </t>
  </si>
  <si>
    <t>CL5095</t>
  </si>
  <si>
    <t xml:space="preserve">12.025.0001-A      </t>
  </si>
  <si>
    <t>CL5096</t>
  </si>
  <si>
    <t xml:space="preserve">12.030.0001-A      </t>
  </si>
  <si>
    <t>CL5097</t>
  </si>
  <si>
    <t xml:space="preserve">12.050.0001-A      </t>
  </si>
  <si>
    <t>CL5098</t>
  </si>
  <si>
    <t xml:space="preserve">12.050.0005-A      </t>
  </si>
  <si>
    <t>CL5099</t>
  </si>
  <si>
    <t xml:space="preserve">12.050.0010-A      </t>
  </si>
  <si>
    <t>CL5100</t>
  </si>
  <si>
    <t xml:space="preserve">12.050.0015-A      </t>
  </si>
  <si>
    <t>CL5101</t>
  </si>
  <si>
    <t xml:space="preserve">12.050.0020-A      </t>
  </si>
  <si>
    <t>CL5102</t>
  </si>
  <si>
    <t xml:space="preserve">12.002.0100-A      </t>
  </si>
  <si>
    <t>CL5103</t>
  </si>
  <si>
    <t xml:space="preserve">12.003.0155-A      </t>
  </si>
  <si>
    <t>CL5104</t>
  </si>
  <si>
    <t xml:space="preserve">12.003.0160-A      </t>
  </si>
  <si>
    <t>CL5105</t>
  </si>
  <si>
    <t xml:space="preserve">12.003.0165-A      </t>
  </si>
  <si>
    <t>CL5106</t>
  </si>
  <si>
    <t xml:space="preserve">12.003.0170-A      </t>
  </si>
  <si>
    <t>CL5107</t>
  </si>
  <si>
    <t xml:space="preserve">12.003.0175-A      </t>
  </si>
  <si>
    <t>CL5108</t>
  </si>
  <si>
    <t xml:space="preserve">12.003.0180-B      </t>
  </si>
  <si>
    <t>CL5109</t>
  </si>
  <si>
    <t xml:space="preserve">12.003.0185-A      </t>
  </si>
  <si>
    <t>CL5110</t>
  </si>
  <si>
    <t xml:space="preserve">12.003.0190-A      </t>
  </si>
  <si>
    <t>CL5111</t>
  </si>
  <si>
    <t xml:space="preserve">12.003.0195-A      </t>
  </si>
  <si>
    <t>CL5112</t>
  </si>
  <si>
    <t xml:space="preserve">12.003.0200-A      </t>
  </si>
  <si>
    <t>CL5113</t>
  </si>
  <si>
    <t xml:space="preserve">12.003.0205-A      </t>
  </si>
  <si>
    <t>CL5114</t>
  </si>
  <si>
    <t xml:space="preserve">12.003.0210-A      </t>
  </si>
  <si>
    <t>CL5115</t>
  </si>
  <si>
    <t xml:space="preserve">12.003.0215-A      </t>
  </si>
  <si>
    <t>CL5116</t>
  </si>
  <si>
    <t xml:space="preserve">12.003.0220-A      </t>
  </si>
  <si>
    <t>CL5117</t>
  </si>
  <si>
    <t xml:space="preserve">12.003.0225-A      </t>
  </si>
  <si>
    <t>CL5118</t>
  </si>
  <si>
    <t xml:space="preserve">12.003.0230-A      </t>
  </si>
  <si>
    <t>CL5119</t>
  </si>
  <si>
    <t xml:space="preserve">12.003.0235-A      </t>
  </si>
  <si>
    <t>CL5120</t>
  </si>
  <si>
    <t xml:space="preserve">12.003.0240-A      </t>
  </si>
  <si>
    <t>CL5121</t>
  </si>
  <si>
    <t xml:space="preserve">12.003.0245-A      </t>
  </si>
  <si>
    <t>CL5122</t>
  </si>
  <si>
    <t xml:space="preserve">12.003.0250-A      </t>
  </si>
  <si>
    <t>CL5123</t>
  </si>
  <si>
    <t xml:space="preserve">12.005.0030-A      </t>
  </si>
  <si>
    <t>CL5124</t>
  </si>
  <si>
    <t xml:space="preserve">12.005.0035-A      </t>
  </si>
  <si>
    <t>CL5125</t>
  </si>
  <si>
    <t xml:space="preserve">12.005.0040-A      </t>
  </si>
  <si>
    <t>CL5126</t>
  </si>
  <si>
    <t xml:space="preserve">12.005.0045-A      </t>
  </si>
  <si>
    <t>CL5127</t>
  </si>
  <si>
    <t xml:space="preserve">12.005.0100-A      </t>
  </si>
  <si>
    <t>CL5128</t>
  </si>
  <si>
    <t xml:space="preserve">12.005.0103-B      </t>
  </si>
  <si>
    <t>CL5129</t>
  </si>
  <si>
    <t xml:space="preserve">12.005.0105-A      </t>
  </si>
  <si>
    <t>CL5130</t>
  </si>
  <si>
    <t xml:space="preserve">12.005.0107-B      </t>
  </si>
  <si>
    <t>CL5131</t>
  </si>
  <si>
    <t xml:space="preserve">12.005.0110-A      </t>
  </si>
  <si>
    <t>CL5132</t>
  </si>
  <si>
    <t xml:space="preserve">12.005.0112-B      </t>
  </si>
  <si>
    <t>CL5133</t>
  </si>
  <si>
    <t xml:space="preserve">12.005.0115-A      </t>
  </si>
  <si>
    <t>CL5134</t>
  </si>
  <si>
    <t xml:space="preserve">12.005.0117-B      </t>
  </si>
  <si>
    <t>CL5135</t>
  </si>
  <si>
    <t xml:space="preserve">12.005.0120-A      </t>
  </si>
  <si>
    <t>CL5136</t>
  </si>
  <si>
    <t xml:space="preserve">12.005.0122-B      </t>
  </si>
  <si>
    <t>CL5137</t>
  </si>
  <si>
    <t xml:space="preserve">12.005.0124-A      </t>
  </si>
  <si>
    <t>CL5138</t>
  </si>
  <si>
    <t xml:space="preserve">12.005.0126-B      </t>
  </si>
  <si>
    <t>CL5139</t>
  </si>
  <si>
    <t xml:space="preserve">12.005.0160-A      </t>
  </si>
  <si>
    <t>CL5140</t>
  </si>
  <si>
    <t xml:space="preserve">12.005.0165-A      </t>
  </si>
  <si>
    <t>CL5141</t>
  </si>
  <si>
    <t xml:space="preserve">12.005.0170-A      </t>
  </si>
  <si>
    <t>CL5142</t>
  </si>
  <si>
    <t xml:space="preserve">12.005.0175-A      </t>
  </si>
  <si>
    <t>CL5143</t>
  </si>
  <si>
    <t xml:space="preserve">12.005.0185-A      </t>
  </si>
  <si>
    <t>CL5144</t>
  </si>
  <si>
    <t xml:space="preserve">12.005.0190-A      </t>
  </si>
  <si>
    <t>CL5145</t>
  </si>
  <si>
    <t xml:space="preserve">12.005.0195-A      </t>
  </si>
  <si>
    <t>CL5146</t>
  </si>
  <si>
    <t xml:space="preserve">12.005.0200-A      </t>
  </si>
  <si>
    <t>CL5148</t>
  </si>
  <si>
    <t xml:space="preserve">12.009.0002-A      </t>
  </si>
  <si>
    <t>CL5149</t>
  </si>
  <si>
    <t xml:space="preserve">12.009.0003-A      </t>
  </si>
  <si>
    <t>CL5151</t>
  </si>
  <si>
    <t xml:space="preserve">12.011.0005-A      </t>
  </si>
  <si>
    <t>CL5154</t>
  </si>
  <si>
    <t xml:space="preserve">12.015.0016-A      </t>
  </si>
  <si>
    <t>CL5158</t>
  </si>
  <si>
    <t xml:space="preserve">12.015.0041-A      </t>
  </si>
  <si>
    <t>CL5162</t>
  </si>
  <si>
    <t xml:space="preserve">12.015.0071-A      </t>
  </si>
  <si>
    <t>CL5164</t>
  </si>
  <si>
    <t xml:space="preserve">12.016.0004-A      </t>
  </si>
  <si>
    <t>CL5165</t>
  </si>
  <si>
    <t xml:space="preserve">12.016.0006-A      </t>
  </si>
  <si>
    <t>CL5166</t>
  </si>
  <si>
    <t xml:space="preserve">12.016.0008-A      </t>
  </si>
  <si>
    <t>CL5167</t>
  </si>
  <si>
    <t xml:space="preserve">12.016.0010-A      </t>
  </si>
  <si>
    <t>CL5168</t>
  </si>
  <si>
    <t xml:space="preserve">12.016.0012-A      </t>
  </si>
  <si>
    <t>CL5169</t>
  </si>
  <si>
    <t xml:space="preserve">12.016.0014-A      </t>
  </si>
  <si>
    <t>CL5170</t>
  </si>
  <si>
    <t xml:space="preserve">12.016.0016-A      </t>
  </si>
  <si>
    <t>CL5171</t>
  </si>
  <si>
    <t xml:space="preserve">12.016.0018-A      </t>
  </si>
  <si>
    <t>CL5172</t>
  </si>
  <si>
    <t xml:space="preserve">12.016.0020-A      </t>
  </si>
  <si>
    <t>CL5173</t>
  </si>
  <si>
    <t xml:space="preserve">12.016.0022-A      </t>
  </si>
  <si>
    <t>CL5174</t>
  </si>
  <si>
    <t xml:space="preserve">12.016.0024-A      </t>
  </si>
  <si>
    <t>CL5175</t>
  </si>
  <si>
    <t xml:space="preserve">12.016.0026-A      </t>
  </si>
  <si>
    <t>CL5176</t>
  </si>
  <si>
    <t xml:space="preserve">12.016.0028-A      </t>
  </si>
  <si>
    <t>CL5177</t>
  </si>
  <si>
    <t xml:space="preserve">12.016.0030-A      </t>
  </si>
  <si>
    <t>CL5178</t>
  </si>
  <si>
    <t xml:space="preserve">12.016.0032-A      </t>
  </si>
  <si>
    <t>CL5179</t>
  </si>
  <si>
    <t xml:space="preserve">12.016.0034-A      </t>
  </si>
  <si>
    <t>CL5180</t>
  </si>
  <si>
    <t xml:space="preserve">12.035.0001-A      </t>
  </si>
  <si>
    <t>CL5181</t>
  </si>
  <si>
    <t xml:space="preserve">12.035.0002-A      </t>
  </si>
  <si>
    <t>CL5182</t>
  </si>
  <si>
    <t xml:space="preserve">12.035.0005-A      </t>
  </si>
  <si>
    <t>CL5183</t>
  </si>
  <si>
    <t xml:space="preserve">12.035.0010-A      </t>
  </si>
  <si>
    <t>CL5184</t>
  </si>
  <si>
    <t xml:space="preserve">12.035.0015-A      </t>
  </si>
  <si>
    <t>CL5185</t>
  </si>
  <si>
    <t xml:space="preserve">12.035.0020-A      </t>
  </si>
  <si>
    <t>CL5186</t>
  </si>
  <si>
    <t xml:space="preserve">12.042.0001-A      </t>
  </si>
  <si>
    <t>CL5187</t>
  </si>
  <si>
    <t xml:space="preserve">12.043.0001-A      </t>
  </si>
  <si>
    <t>CL5189</t>
  </si>
  <si>
    <t xml:space="preserve">12.008.0020-A      </t>
  </si>
  <si>
    <t>CM0003</t>
  </si>
  <si>
    <t xml:space="preserve">13.001.0010-1      </t>
  </si>
  <si>
    <t xml:space="preserve">CHAPISCO EM SUPERFICIE DE CONCRETO OU ALVENARIA,COM ARGAMASSA DE CIMENTO E AREIA,NO TRACO 1:3,COM 5MM DE ESPESSURA  </t>
  </si>
  <si>
    <t>CM0004</t>
  </si>
  <si>
    <t xml:space="preserve">13.001.0011-0      </t>
  </si>
  <si>
    <t xml:space="preserve">CHAPISCO EM SUPERFICIE DE CONCRETO OU ALVENARIA,COM ARGAMASSA DE CIMENTO E AREIA,NO TRACO 1:3,COM 5MM DE ESPESSURA E 0,72L/M2 DE LATEX  </t>
  </si>
  <si>
    <t>CM0005</t>
  </si>
  <si>
    <t xml:space="preserve">13.001.0013-0      </t>
  </si>
  <si>
    <t xml:space="preserve">REVESTIMENTO CHAPISCADO DE SUPERFICIE DE CONCRETO OU ALVENARIA,USANDO MAQUINA MANUAL,COM ARGAMASSA DE CIMENTO E AREIA,NOTRACO 1:6  </t>
  </si>
  <si>
    <t>CM0006</t>
  </si>
  <si>
    <t xml:space="preserve">13.001.0014-0      </t>
  </si>
  <si>
    <t xml:space="preserve">REVESTIMENTO CHAPISCADO DE CIMENTO E AREIA,NO TRACO 1:3,PENEIRADO,ESPESSURA DE 9MM,APLICADO SOBRE EMBOCO EXISTENTE  </t>
  </si>
  <si>
    <t>CM0007</t>
  </si>
  <si>
    <t xml:space="preserve">13.001.0015-0      </t>
  </si>
  <si>
    <t xml:space="preserve">EMBOCO COM ARGAMASSA DE CIMENTO E AREIA,NO TRACO 1:1,5 COM 1,5CM DE ESPESSURA,INCLUSIVE CHAPISCO DE CIMENTO E AREIA,NO TRACO 1:3  </t>
  </si>
  <si>
    <t>CM0008</t>
  </si>
  <si>
    <t xml:space="preserve">13.001.0020-1      </t>
  </si>
  <si>
    <t xml:space="preserve">EMBOCO COM ARGAMASSA DE CIMENTO E AREIA,NO TRACO 1:2 COM 1,5CM DE ESPESSURA,INCLUSIVE CHAPISCO DE CIMENTO E AREIA,NO TRACO 1:3  </t>
  </si>
  <si>
    <t>CM0009</t>
  </si>
  <si>
    <t xml:space="preserve">13.001.0025-1      </t>
  </si>
  <si>
    <t xml:space="preserve">EMBOCO COM ARGAMASSA DE CIMENTO E AREIA,NO TRACO 1:3 COM 1,5CM DE ESPESSURA,INCLUSIVE CHAPISCO DE CIMENTO E AREIA,NO TRACO 1:3  </t>
  </si>
  <si>
    <t>CM0010</t>
  </si>
  <si>
    <t xml:space="preserve">13.001.0026-0      </t>
  </si>
  <si>
    <t xml:space="preserve">EMBOCO COM ARGAMASSA DE CIMENTO E AREIA,NO TRACO 1:3 COM 2CM DE ESPESSURA,INCLUSIVE CHAPISCO DE CIMENTO E AREIA,NO TRACO1:3  </t>
  </si>
  <si>
    <t>CM0011</t>
  </si>
  <si>
    <t xml:space="preserve">13.001.0030-1      </t>
  </si>
  <si>
    <t xml:space="preserve">EMBOCO COM ARGAMASSA DE CIMENTO E AREIA,NO TRACO 1:4 COM 1,5CM DE ESPESSURA,INCLUSIVE CHAPISCO DE CIMENTO E AREIA,NO TRACO 1:3  </t>
  </si>
  <si>
    <t>CM0012</t>
  </si>
  <si>
    <t xml:space="preserve">13.001.0031-0      </t>
  </si>
  <si>
    <t xml:space="preserve">EMBOCO COM ARGAMASSA DE CIMENTO E AREIA, NO TRACO 1:3, COM  2,5CM DE ESPESSURA,COM CORANTE,APLICADO SOBRE CHAPISCO,EXCLUSIVE ESTE  </t>
  </si>
  <si>
    <t>CM0013</t>
  </si>
  <si>
    <t xml:space="preserve">13.001.0050-1      </t>
  </si>
  <si>
    <t xml:space="preserve">REVESTIMENTO EXTERNO,DE UMA VEZ,COM ARGAMASSA DE CIMENTO E AREOLA PARA EMBOCO,NO TRACO 1:2,COM 3CM DE ESPESSURA,INCLUSIVE CHAPISCO DE CIMENTO E AREIA,NO TRACO 1:3  </t>
  </si>
  <si>
    <t>CM0014</t>
  </si>
  <si>
    <t xml:space="preserve">13.001.0055-1      </t>
  </si>
  <si>
    <t xml:space="preserve">REVESTIMENTO EXTERNO,DE UMA VEZ,COM ARGAMASSA DE CIMENTO E AREOLA PARA EMBOCO,NO TRACO 1:4,COM 3CM DE ESPESSURA,INCLUSIVE CHAPISCO DE CIMENTO E AREIA,NO TRACO 1:3  </t>
  </si>
  <si>
    <t>CM0015</t>
  </si>
  <si>
    <t xml:space="preserve">13.001.0060-1      </t>
  </si>
  <si>
    <t xml:space="preserve">REVESTIMENTO EXTERNO,DE UMA VEZ,COM ARGAMASSA DE CIMENTO E AREOLA PARA EMBOCO,NO TRACO 1:6,COM 3CM DE ESPESSURA,INCLUSIVE CHAPISCO DE CIMENTO E AREIA,NO TRACO 1:3  </t>
  </si>
  <si>
    <t>CM0016</t>
  </si>
  <si>
    <t xml:space="preserve">13.002.0010-1      </t>
  </si>
  <si>
    <t xml:space="preserve">REVESTIMENTO EXTERNO,DE UMA VEZ,COM ARGAMASSA DE CIMENTO,SAIBRO MACIO E AREIA FINA,NO TRACO 1:2:2,COM ESPESSURA DE 3,5CM,INCLUSIVE CHAPISCO DE CIMENTO E AREIA,NO TRACO 1:3  </t>
  </si>
  <si>
    <t>CM0017</t>
  </si>
  <si>
    <t xml:space="preserve">13.002.0011-1      </t>
  </si>
  <si>
    <t xml:space="preserve">REVESTIMENTO EXTERNO,DE UMA VEZ,COM ARGAMASSA DE CIMENTO,SAIBRO MACIO E AREIA FINA,NO TRACO 1:3:3,COM ESPESSURA DE 2,5CM,INCLUSIVE CHAPISCO DE CIMENTO E AREIA,NO TRACO 1:3  </t>
  </si>
  <si>
    <t>CM0018</t>
  </si>
  <si>
    <t xml:space="preserve">13.002.0015-1      </t>
  </si>
  <si>
    <t xml:space="preserve">REVESTIMENTO EXTERNO,DE UMA VEZ,COM ARGAMASSA DE CIMENTO,SAIBRO MACIO E AREIA FINA,NO TRACO 1:3:3,COM ESPESSURA DE 3,5CM,INCLUSIVE CHAPISCO DE CIMENTO E AREIA,NO TRACO 1:3  </t>
  </si>
  <si>
    <t>CM0019</t>
  </si>
  <si>
    <t xml:space="preserve">13.002.0016-0      </t>
  </si>
  <si>
    <t xml:space="preserve">EMBOCO INTERNO COM ARGAMASSA DE CIMENTO E SAIBRO,NO TRACO 1:4,COM 2,5CM DE ESPESSURA,INCLUSIVE CHAPISCO DE CIMENTO E AREIA,NO TRACO 1:3  </t>
  </si>
  <si>
    <t>CM0020</t>
  </si>
  <si>
    <t xml:space="preserve">13.002.0017-0      </t>
  </si>
  <si>
    <t xml:space="preserve">EMBOCO INTERNO COM ARGAMASSA DE CIMENTO E SAIBRO,NO TRACO 1:6,COM 2,5CM DE ESPESSURA,INCLUSIVE CHAPISCO DE CIMENTO E AREIA,NO TRACO 1:3  </t>
  </si>
  <si>
    <t>CM0021</t>
  </si>
  <si>
    <t xml:space="preserve">13.003.0001-0      </t>
  </si>
  <si>
    <t xml:space="preserve">REVESTIMENTO INTERNO,DE UMA VEZ,MASSA UNICA OU EMBOCO PAULISTA COM ARGAMASSA DE CIMENTO,CAL,SAIBRO MACIO E AREIA FINA,NOTRACO 1:4:4:4, ESPESSURA DE 2CM ACABAMENTO CAMURCADO, APLICADO SOBRE SUPERFICIE CHAPISCADA, EXCLUSIVE CHAPISCO  </t>
  </si>
  <si>
    <t>CM0022</t>
  </si>
  <si>
    <t xml:space="preserve">13.010.0015-0      </t>
  </si>
  <si>
    <t xml:space="preserve">PINGADEIRA DE 4X0,5CM,EXECUTADA EM MASSA UNICA CONFORME ITEM 13.003.0001  </t>
  </si>
  <si>
    <t>CM0023</t>
  </si>
  <si>
    <t xml:space="preserve">13.003.0003-0      </t>
  </si>
  <si>
    <t xml:space="preserve">REVESTIMENTO INTERNO(PRONTO)EM MASSA UNICA COM ARGAMASSA DE CIMENTO E AREIA TERMOTRATADA, COM ESPESSURA DE 2CM,SOBRE SUPERFICIE CHAPISCADA, EXCLUSIVE CHAPISCO  </t>
  </si>
  <si>
    <t>CM0024</t>
  </si>
  <si>
    <t xml:space="preserve">13.003.0004-0      </t>
  </si>
  <si>
    <t xml:space="preserve">REVESTIMENTO INTERNO(PRONTO)EM MASSA UNICA COM ARGAMASSA DE CIMENTO E AREIA TERMOTRATADA,ESPESSURA DE 3CM,SOBRE SUPERFICIE CHAPISCADA,EXCLUSIVE CHAPISCO  </t>
  </si>
  <si>
    <t>CM0025</t>
  </si>
  <si>
    <t xml:space="preserve">13.003.0005-0      </t>
  </si>
  <si>
    <t xml:space="preserve">REVESTIMENTO EXTERNO(PRONTO)EM MASSA UNICA COM ARGAMASSA DE CIMENTO E AREIA TERMOTRATADA,COM ESPESSURA DE 3CM,INCLUSIVECHAPISCO DE CIMENTO E AREIA TRACO 1:3  </t>
  </si>
  <si>
    <t>CM0026</t>
  </si>
  <si>
    <t xml:space="preserve">13.004.0010-0      </t>
  </si>
  <si>
    <t xml:space="preserve">REVESTIMENTO EXTERNO EM 2 MASSAS SOBRE SUPERFICIE CHAPISCADA,EXCLUSIVE CHAPISCO,INCLUSIVE EMBOCO COM ARGAMASSA DE CIMENTO E SAIBRO,NO TRACO 1:2,COM ESPESSURA DE 2,5CM E REBOCO DE CIMENTO E PO-DE-PEDRA,NO TRACO 1:3,COM ESPESSURA DE 5MM  </t>
  </si>
  <si>
    <t>CM0027</t>
  </si>
  <si>
    <t xml:space="preserve">13.004.0015-0      </t>
  </si>
  <si>
    <t xml:space="preserve">REVESTIMENTO EXTERNO EM 2 MASSAS SOBRE SUPERFICIE CHAPISCADA,EXCLUSIVE CHAPISCO,INCLUSIVE EMBOCO COM ARGAMASSA DE CIMENTO E SAIBRO,NO TRACO 1:2,COM ESPESSURA DE 2CM E REBOCO DE CIMENTO E PO-DE-PEDRA,NO TRACO 1:3,COM ESPESSURA DE 5MM  </t>
  </si>
  <si>
    <t>CM0028</t>
  </si>
  <si>
    <t xml:space="preserve">13.005.0010-0      </t>
  </si>
  <si>
    <t xml:space="preserve">REVESTIMENTO EXTERNO EM 2 MASSAS,SOBRE SUPERFICIE CHAPISCADA,EXCLUSIVE CHAPISCO,INCLUSIVE EMBOCO COM ARGAMASSA DE CIMENTO,SAIBRO E AREIA,NO TRACO 1:2:2,COM ESPESSURA DE 3,5CM E REBOCO DE ARGAMASSA PRONTA,COM CAL E AGREGADOS,COM ESPESSURA DE3MM  </t>
  </si>
  <si>
    <t>CM0029</t>
  </si>
  <si>
    <t xml:space="preserve">13.005.0015-0      </t>
  </si>
  <si>
    <t xml:space="preserve">REVESTIMENTO EXTERNO EM 2 MASSAS,SOBRE SUPERFICIE CHAPISCADA,EXCLUSIVE CHAPISCO,INCLUSIVE EMBOCO COM ARGAMASSA DE CIMENTO,SAIBRO E AREIA,NO TRACO 1:2:2,COM ESPESSURA DE 3CM E REBOCO DE ARGAMASSA PRONTA,COM CAL E AGREGADOS,COM ESPESSURA DE 3MM  </t>
  </si>
  <si>
    <t>CM0030</t>
  </si>
  <si>
    <t xml:space="preserve">13.005.0020-0      </t>
  </si>
  <si>
    <t xml:space="preserve">REVESTIMENTO EXTERNO EM 2 MASSAS,SOBRE SUPERFICIE CHAPISCADA,EXCLUSIVE CHAPISCO,INCLUSIVE EMBOCO COM ARGAMASSA DE CIMENTO,SAIBRO E AREIA,NO TRACO 1:2:2,COM ESPESSURA DE 2CM E REBOCO DE ARGAMASSA PRONTA,COM CAL E AGREGADOS,COM ESPESSURA DE 3MM  </t>
  </si>
  <si>
    <t>CM0031</t>
  </si>
  <si>
    <t xml:space="preserve">13.006.0010-0      </t>
  </si>
  <si>
    <t xml:space="preserve">REVESTIMENTO EXTERNO EM 2 MASSAS,SOBRE SUPERFICIE CHAPISCADA,EXCLUSIVE CHAPISCO,INCLUSIVE EMBOCO COM ARGAMASSA DE CIMENTO,SAIBRO E AREIA,NO TRACO 1:3:3,COM ESPESSURA DE 3,5CM E REBOCO DE CIMENTO,CAL HIDRATADA EM PO E AREIA FINA,NO TRACO 1:3:5,COM ESPESSURA DE 5MM  </t>
  </si>
  <si>
    <t>CM0032</t>
  </si>
  <si>
    <t xml:space="preserve">13.006.0020-0      </t>
  </si>
  <si>
    <t xml:space="preserve">REVESTIMENTO EXTERNO EM 2 MASSAS,SOBRE SUPERFICIE CHAPISCADA,EXCLUSIVE CHAPISCO,INCLUSIVE EMBOCO COM ARGAMASSA DE CIMENTO,SAIBRO E AREIA,NO TRACO 1:3:3,COM ESPESSURA DE 3CM E REBOCO DE CIMENTO,CAL HIDRATADA EM PO E AREIA FINA,NO TRACO 1:3:5,COM ESPESSURA DE 5MM  </t>
  </si>
  <si>
    <t>CM0033</t>
  </si>
  <si>
    <t xml:space="preserve">13.006.0025-0      </t>
  </si>
  <si>
    <t xml:space="preserve">REVESTIMENTO EXTERNO EM 2 MASSAS,SOBRE SUPERFICIE CHAPISCADA,EXCLUSIVE CHAPISCO,INCLUSIVE EMBOCO COM ARGAMASSA DE CIMENTO,SAIBRO E AREIA,NO TRACO 1:3:3,COM ESPESSURA DE 2CM E REBOCO DE CIMENTO,CAL HIDRATADA EM PO E AREIA FINA,NO TRACO 1:3:5,COM ESPESSURA DE 5MM  </t>
  </si>
  <si>
    <t>CM0034</t>
  </si>
  <si>
    <t xml:space="preserve">13.010.0020-0      </t>
  </si>
  <si>
    <t xml:space="preserve">PINGADEIRA DE 4X0,5CM,EXECUTADA EM 2 MASSAS CONFORME ITEM 13.006.0025  </t>
  </si>
  <si>
    <t>CM0035</t>
  </si>
  <si>
    <t xml:space="preserve">13.008.0010-0      </t>
  </si>
  <si>
    <t xml:space="preserve">REBOCO EXTERNO OU INTERNO COM ARGAMASSA DE CIMENTO,CAL HIDRATADA EM PO E AREIA FINA,NO TRACO 1:3:5,COM ESPESSURA DE 3MM,APLICADO SOBRE EMBOCO EXISTENTE,EXCLUSIVE EMBOCO  </t>
  </si>
  <si>
    <t>CM0036</t>
  </si>
  <si>
    <t xml:space="preserve">13.008.0020-0      </t>
  </si>
  <si>
    <t xml:space="preserve">REBOCO EXTERNO OU INTERNO COM ARGAMASSA DE CIMENTO,CAL HIDRATADA EM PO E AREIA FINA,NO TRACO 1:3:5,COM ESPESSURA DE 3MM,COM 0,24L/M2 DE LATEX,APLICADO SOBRE EMBOCO EXISTENTE,EXCLUSIVE EMBOCO  </t>
  </si>
  <si>
    <t>CM0037</t>
  </si>
  <si>
    <t xml:space="preserve">13.009.0030-0      </t>
  </si>
  <si>
    <t xml:space="preserve">REBOCO PRONTO PARA PAREDES INTERNAS COMPOSTO DE CAL E AGREGADOS,COM 5MM DE ESPESSURA,APLICADO SOBRE SUPERFICIE  </t>
  </si>
  <si>
    <t>CM0038</t>
  </si>
  <si>
    <t xml:space="preserve">13.025.0010-0      </t>
  </si>
  <si>
    <t xml:space="preserve">ASSENTAMENTO DE AZULEJOS,PASTILHAS OU LADRILHOS,EM PAREDES,EXCLUSIVE ESTES,CONSTANDO DE CHAPISCO DE CIMENTO E AREIA,NO TRACO 1:3,EMBOCO DE ARGAMASSA DE CIMENTO,SAIBRO E AREIA,NO TRACO 1:3:3,NATA DE CIMENTO COMUM E REJUNTAMENTO COM PASTA DECIMENTO BRANCO  </t>
  </si>
  <si>
    <t>CM0041</t>
  </si>
  <si>
    <t xml:space="preserve">13.022.0020-0      </t>
  </si>
  <si>
    <t xml:space="preserve">REVESTIMENTO COM PASTILHAS CERAMICAS,COM MEDIDAS EM TORNO DE(2,5X2,5)CM,PLACAS DE (30X30)CM,CORES ECONOMICAS (BRANCO,BEGE,CINZA,AZUL,VERDE, MARROM E PRETO),INCLUSIVE CHAPISCO DE CIMENTO E AREIA,NO TRACO 1:3 E EMBOCO COM ARGAMASSA DE CIMENTO,SAIBRO E AREIA,NO TRACO 1:3:3,ASSENTES E REJUNTADAS COM PASTA DE CIMENTO BRANCO  </t>
  </si>
  <si>
    <t>CM0042</t>
  </si>
  <si>
    <t xml:space="preserve">13.022.0025-0      </t>
  </si>
  <si>
    <t xml:space="preserve">REVESTIMENTO COM PASTILHAS CERAMICAS,COM MEDIDAS EM TORNO DE (2,5X2,5)CM,PLACAS DE (30X30)CM,CORES FORTES(VERMELHO,LARANJA E AMARELO),INCLUSIVE CHAPISCO DE CIMENTO E AREIA,NO TRACO1:3 E EMBOCO COM ARGAMASSA DE CIMENTO,SAIBRO E AREIA,NO TRACO 1:3:3,ASSENTES E REJUNTADAS COM PASTA DE CIMENTO BRANCO  </t>
  </si>
  <si>
    <t>CM0043</t>
  </si>
  <si>
    <t xml:space="preserve">13.024.0010-0      </t>
  </si>
  <si>
    <t xml:space="preserve">REVESTIMENTO COM PASTILHAS DE VIDRO,DIMENSOES DE 1 X 1CM ATE3 X 3CM, NAS CORES AZUL,VERDE,MARROM ROSADO,CARAMELO,BEGE,CINZA,PRE TO,PEROLA,LILAS E BRANCO,INCLUSIVE CHAPISCO DE CIMENTO E AREIA,NO TRACO 1:3,EMBOCO COM ARGAMASSA DE CIMENTO,SAIBRO E AREIA,NO TRACO 1:3:3,ASSENTES E REJUNTADAS COM PASTA DECIMENTO BRANCO  </t>
  </si>
  <si>
    <t>CM0045</t>
  </si>
  <si>
    <t xml:space="preserve">13.025.0005-0      </t>
  </si>
  <si>
    <t xml:space="preserve">ASSENTAMENTO DE AZULEJOS,PASTILHAS OU LADRILHOS EM PAREDES,EXCLUSIVE ESTES,COM NATA DE CIMENTO COMUM,SOBRE EMBOCO EXISTENTE,INCLUSIVE REJUNTAMENTO COM PASTA DE CIMENTO BRANCO  </t>
  </si>
  <si>
    <t>CM0047</t>
  </si>
  <si>
    <t xml:space="preserve">13.025.0016-0      </t>
  </si>
  <si>
    <t xml:space="preserve">ASSENTAMENTO DE AZULEJOS,PASTILHAS OU LADRILHOS,EM PAREDES,EXCLUSIVE ESTES,CONSTANDO DE CHAPISCO DE CIMENTO E AREIA,NO TRACO 1:3,EMBOCO DE ARGAMASSA DE CIMENTO,SAIBRO E AREIA,NO TRACO 1:3:3,NATA DE CIMENTO COMUM E REJUNTAMENTO COM PASTA DECIMENTO BRANCO E CORANTE  </t>
  </si>
  <si>
    <t>CM0048</t>
  </si>
  <si>
    <t xml:space="preserve">13.025.0020-0      </t>
  </si>
  <si>
    <t xml:space="preserve">REJUNTAMENTO DE AZULEJOS,PASTILHAS OU LADRILHOS,EM PAREDES,COM PASTA DE CIMENTO BRANCO  </t>
  </si>
  <si>
    <t>CM0049</t>
  </si>
  <si>
    <t xml:space="preserve">13.025.0080-0      </t>
  </si>
  <si>
    <t xml:space="preserve">REVESTIMENTO COM NATA DE CIMENTO E ADESIVO APLICADO UNIFORMEMENTE SOBRE SUPERFICIE DE AZULEJO,PASTILHA OU CERAMICA,ALISADO A COLHER E LIXADO  </t>
  </si>
  <si>
    <t>CM0050</t>
  </si>
  <si>
    <t xml:space="preserve">13.026.0010-0      </t>
  </si>
  <si>
    <t xml:space="preserve">REVESTIMENTO DE PAREDES COM AZULEJO BRANCO 15X15CM,QUALIDADE EXTRA,ASSENTES COM NATA DE CIMENTO COMUM,TENDO JUNTAS CORRIDAS COM 2MM,REJUNTADAS COM PASTA DE CIMENTO BRANCO,INCLUSIVECHAPISCO DE CIMENTO E AREIA,NO TRACO 1:3 E EMBOCO COM ARGAMASSA DE CIMENTO,SAIBRO E AREIA,NO TRACO 1:3:3 COM ESPESSURADE 2,5CM  </t>
  </si>
  <si>
    <t>CM0051</t>
  </si>
  <si>
    <t xml:space="preserve">13.030.0255-0      </t>
  </si>
  <si>
    <t xml:space="preserve">REVESTIMENTO DE PAREDES COM LADRILHOS CERAMICOS COM MEDIDAS EM TORNO DE (10X10)CM,EM PLACA TELADA NO FORMATO EM TORNO DE(30X30)CM,NAS CORES BRANCO,CINZA,BEGE,CREME,AZUL,M ARROM E PRETO,CONFORME ABNT NBR 16928,ASSENTE COM ARGAMASSA COLANTE,REJUNTAMENTO COM ARGAMASSA INDUSTRIALIZADA,EXCLUSIVE CHAPISCOE EMBOCO  </t>
  </si>
  <si>
    <t>CM0052</t>
  </si>
  <si>
    <t xml:space="preserve">13.030.0200-0      </t>
  </si>
  <si>
    <t xml:space="preserve">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  </t>
  </si>
  <si>
    <t>CM0053</t>
  </si>
  <si>
    <t xml:space="preserve">13.030.0210-0      </t>
  </si>
  <si>
    <t xml:space="preserve">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  </t>
  </si>
  <si>
    <t>CM0054</t>
  </si>
  <si>
    <t xml:space="preserve">13.035.0010-0      </t>
  </si>
  <si>
    <t xml:space="preserve">REVESTIMENTO DE PAREDES OU MUROS,COM PLACAS TRABALHADAS DE GRANITO,RETANGULARES,COM 6CM DE ESPESSURA,ACABAMENTO RUSTICO,CABENDO,APROXIMADAMENT E,4 PLACAS POR M2,ASSENTES COM ARGAMASSA DE CIMENTO,SAIBRO E AREIA, NO TRACO 1:3:3, JUNTAS TOMADASCOM ARGAMASSA DE CIMENTO E AREIA, NO TRACO 1:3 E LAVAGEM GERAL COM AGUA ACIDULADA  </t>
  </si>
  <si>
    <t>CM0055</t>
  </si>
  <si>
    <t xml:space="preserve">13.035.0015-0      </t>
  </si>
  <si>
    <t xml:space="preserve">REVESTIMENTO DE PAREDES OU MUROS,COM PLACAS TRABALHADAS DE GRANITO,IRREGULARES,COM 6CM DE ESPESSURA,ACABAMENTO RUSTICO,CABENDO,APROXIMADAMENT E,4 PLACAS POR M2,ASSENTES COM ARGAMASSA DE CIMENTO,SAIBRO E AREIA, NO TRACO 1:3:3, JUNTAS TOMADASCOM ARGAMASSA DE CIMENTO E AREIA, NO TRACO 1:3 E LAVAGEM GERAL COM AGUA ACIDULADA  </t>
  </si>
  <si>
    <t>CM0056</t>
  </si>
  <si>
    <t xml:space="preserve">13.035.0020-0      </t>
  </si>
  <si>
    <t xml:space="preserve">REVESTIMENTO DE PAREDES OU MUROS,COM PLACAS TRABALHADAS DE GRANITO,RETANGULARES,COM 6CM DE ESPESSURA,ACABAMENTO RUSTICO,CABENDO,APROXIMADAMENT E,8 PLACAS POR M2,ASSENTES COM ARGAMASSA DE CIMENTO,SAIBRO E AREIA, NO TRACO 1:3:3, JUNTAS TOMADASCOM ARGAMASSA DE CIMENTO E AREIA, NO TRACO 1:3 E LAVAGEM GERAL COM AGUA ACIDULADA  </t>
  </si>
  <si>
    <t>CM0057</t>
  </si>
  <si>
    <t xml:space="preserve">13.035.0025-0      </t>
  </si>
  <si>
    <t xml:space="preserve">REVESTIMENTO DE PAREDES OU MUROS,COM PLACAS TRABALHADAS DE GRANITO,IRREGULARES,COM 6CM DE ESPESSURA,ACABAMENTO RUSTICO,CABENDO,APROXIMADAMENT E,8 PLACAS POR M2,ASSENTES COM ARGAMASSA DE CIMENTO,SAIBRO E AREIA, NO TRACO 1:3:3, JUNTAS TOMADASCOM ARGAMASSA DE CIMENTO E AREIA, NO TRACO 1:3 E LAVAGEM GERAL COM AGUA ACIDULADA  </t>
  </si>
  <si>
    <t>CM0058</t>
  </si>
  <si>
    <t xml:space="preserve">13.045.0040-0      </t>
  </si>
  <si>
    <t xml:space="preserve">PEITORIL DE MARMORE BRANCO NACIONAL,DE 2X18CM,COM 2 POLIMENTOS,ASSENTE COM ARGAMASSA DE CIMENTO,SAIBRO E AREIA,NO TRACO1:3:3 E NATA DE CIMENTO COMUM,REJUNTADO COM CIMENTO BRANCO  </t>
  </si>
  <si>
    <t>CM0059</t>
  </si>
  <si>
    <t xml:space="preserve">13.045.0045-0      </t>
  </si>
  <si>
    <t xml:space="preserve">PEITORIL DE MARMORE BRANCO NACIONAL,COM ESPESSURA DE 2CM,COM 2 POLIMENTOS,EM 2 TIRAS,NA LARGURA,SOMADA DE 20CM, SENDO APARTE INFERIOR EM SUPERPOSICAO,ASSENTE COMO EM 13.045.0040  </t>
  </si>
  <si>
    <t>CM0060</t>
  </si>
  <si>
    <t xml:space="preserve">13.045.0050-0      </t>
  </si>
  <si>
    <t xml:space="preserve">PEITORIL DE MARMORE BRANCO NACIONAL,DE 2X28CM,COM 2 POLIMENTOS,ASSENTE COM ARGAMASSA DE CIMENTO,SAIBRO E AREIA,NO TRACO1:3:3 E NATA DE CIMENTO COMUM,REJUNTADO COM CIMENTO BRANCO  </t>
  </si>
  <si>
    <t>CM0061</t>
  </si>
  <si>
    <t xml:space="preserve">13.045.0051-0      </t>
  </si>
  <si>
    <t xml:space="preserve">PEITORIL DE MARMORE BRANCO NACIONAL,DE 2X7CM,COM 2 POLIMENTOS,ASSENTE COM ARGAMASSA DE CIMENTO,SAIBRO E AREIA,NO TRACO 1:3:3 E NATA DE CIMENTO COMUM,REJUNTADO COM CIMENTO BRANCO  </t>
  </si>
  <si>
    <t>CM0062</t>
  </si>
  <si>
    <t xml:space="preserve">13.045.0052-0      </t>
  </si>
  <si>
    <t xml:space="preserve">PEITORIL DE MARMORE BRANCO NACIONAL,DE 2X16CM,COM 2 POLIMENTOS,ASSENTE COM ARGAMASSA DE CIMENTO,SAIBRO E AREIA,NO TRACO1:3:3 E NATA DE CIMENTO COMUM,REJUNTADO COM CIMENTO BRANCO  </t>
  </si>
  <si>
    <t>CM0063</t>
  </si>
  <si>
    <t xml:space="preserve">13.045.0065-0      </t>
  </si>
  <si>
    <t xml:space="preserve">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  </t>
  </si>
  <si>
    <t>CM0064</t>
  </si>
  <si>
    <t xml:space="preserve">13.045.0070-0      </t>
  </si>
  <si>
    <t xml:space="preserve">REVESTIMENTO DE COLUNAS COM MARMORE BRANCO NACIONAL,EM PLACAS DE 2CM DE ESPESSURA,COM 2 POLIMENTOS,ASSENTES COMO EM 13.045.0065  </t>
  </si>
  <si>
    <t>CM0069</t>
  </si>
  <si>
    <t xml:space="preserve">13.050.0055-0      </t>
  </si>
  <si>
    <t xml:space="preserve">CHAPIM OU ESPELHO DE MARMORE BRANCO NACIONAL,COM 2X17CM,COM 1 POLIMENTO,ASSENTE COMO EM 13.045.0040  </t>
  </si>
  <si>
    <t>CM0070</t>
  </si>
  <si>
    <t xml:space="preserve">13.050.0065-0      </t>
  </si>
  <si>
    <t xml:space="preserve">REVESTIMENTO DE PAREDES COM MARMORE BRANCO NACIONAL, EM PLACAS DE 2CM DE ESPESSURA, COM 2 POLIMENTOS, ASSENTE COMO EM 13.045.0065  </t>
  </si>
  <si>
    <t>CM0071</t>
  </si>
  <si>
    <t xml:space="preserve">13.050.0070-0      </t>
  </si>
  <si>
    <t xml:space="preserve">REVESTIMENTO DE COLUNAS COM MARMORE BRANCO NACIONAL, EM PLACAS DE 2CM DE ESPESSURA, COM 2 POLIMENTOS, ASSENTES COMO EM 13.045.0065  </t>
  </si>
  <si>
    <t>CM0072</t>
  </si>
  <si>
    <t xml:space="preserve">13.065.0010-0      </t>
  </si>
  <si>
    <t xml:space="preserve">REVESTIMENTO DE PAREDES COM GRANITO PRETO EM PLACAS,POLIDO,ESPESSURA 2CM,ASSENTES COM 2 GRAMPOS DE LATAO DE 1/8" POR PLACA E ARGAMASSA DE CIMENTO,SAIBRO E AREIA,NO TRACO 1:3:3 E NATA DE CIMENTO,REJUNTAMENTO COM CIMENTO E CORANTE  </t>
  </si>
  <si>
    <t>CM0073</t>
  </si>
  <si>
    <t xml:space="preserve">13.065.0015-0      </t>
  </si>
  <si>
    <t xml:space="preserve">REVESTIMENTO DE PAREDES COM GRANITO PRETO EM PLACAS,POLIDO,ESPESSURA DE 3CM,ASSENTES COM 2 GRAMPOS DE LATAO DE 1/8" PORPLACA E ARGAMASSA DE CIMENTO,SAIBRO E AREIA,NO TRACO 1:3:3 ENATA DE CIMENTO,REJUNTAMENTO COM CIMENTO E CORANTE  </t>
  </si>
  <si>
    <t>CM0074</t>
  </si>
  <si>
    <t xml:space="preserve">13.065.0030-0      </t>
  </si>
  <si>
    <t xml:space="preserve">REVESTIMENTO DE COLUNAS COM GRANITO PRETO EM PLACAS,POLIDO,ESPESSURA 3CM,ASSENTES COM 2 GRAMPOS DE LATAO DE 1/8" POR PLACA E ARGAMASSA DE CIMENTO,SAIBRO E AREIA,NO TRACO 1:3:3 E NATA DE CIMENTO,REJUNTAMENTO COM CIMENTO E CORANTE  </t>
  </si>
  <si>
    <t>CM0075</t>
  </si>
  <si>
    <t xml:space="preserve">13.157.0010-0      </t>
  </si>
  <si>
    <t xml:space="preserve">REVESTIMENTO DE PAREDES OU TETOS COM TECIDO ISOLANTE ACUSTICO,EM MANTA DE LA DE VIDRO REVESTIDA COM FOLHA DE ALUMINIO  </t>
  </si>
  <si>
    <t>CM0076</t>
  </si>
  <si>
    <t xml:space="preserve">13.160.0010-0      </t>
  </si>
  <si>
    <t xml:space="preserve">REVESTIMENTO DE PAREDES COM LENCOL DE CHUMBO, 2MM DE ESPESSURA, ASSENTE SOBRE COMPENSADO DE MADEIRA DE 6MM, INCLUSIVE ENTARUGAMENTO  </t>
  </si>
  <si>
    <t>CM0077</t>
  </si>
  <si>
    <t xml:space="preserve">13.165.0010-0      </t>
  </si>
  <si>
    <t xml:space="preserve">REVESTIMENTO COM ARGAMASSA DE CIMENTO E BARITA(GROSSA E FINA),TRACO 1:1:1, PARA PAREDES DE SALAS RADIOLOGICAS(APARELHOSDE 125 A 150KV),COM ESPESSURA DE 2,5CM,EXCLUSIVE CHAPISCO  </t>
  </si>
  <si>
    <t>CM0078</t>
  </si>
  <si>
    <t xml:space="preserve">13.170.0011-0      </t>
  </si>
  <si>
    <t xml:space="preserve">REVESTIMENTO DE PAREDE COM LAMBRI DE MADEIRA DE LEI,FEITO COM REGUAS DE 10CM DE LARGURA,EXCLUSIVE ENTARUGAMENTO.FORNECIMENTO E COLOCACAO  </t>
  </si>
  <si>
    <t>CM0079</t>
  </si>
  <si>
    <t xml:space="preserve">13.170.0016-0      </t>
  </si>
  <si>
    <t xml:space="preserve">REVESTIMENTO DE TETOS COMO FORRO OU REBAIXO, COM LAMBRI DE  MADEIRA DE LEI,FEITO COM REGUAS DE 10CM DE LARGURA,EXCLUSIVEENTARUGAMENTO .FORNECIMENTO E COLOCACAO  </t>
  </si>
  <si>
    <t>CM0080</t>
  </si>
  <si>
    <t xml:space="preserve">13.170.0020-0      </t>
  </si>
  <si>
    <t xml:space="preserve">ENTARUGAMENTO PARA LAMBRI EM PAREDE FEITO COM MADEIRA DE LEI,DE 1.1/2"X3",COM SECAO TRAPEZOIDAL  </t>
  </si>
  <si>
    <t>CM0081</t>
  </si>
  <si>
    <t xml:space="preserve">13.170.0025-0      </t>
  </si>
  <si>
    <t xml:space="preserve">BARROTEAMENTO PARA FORRO FEITO COM MADEIRA DE LEI DE 2X10CM,ESPACADO DE 50CM  </t>
  </si>
  <si>
    <t>CM0082</t>
  </si>
  <si>
    <t xml:space="preserve">13.180.0010-0      </t>
  </si>
  <si>
    <t xml:space="preserve">FORRO DE GESSO ESTAFE,COM PLACAS DE 1,00X0,70M FUNDIDAS NA OBRA, PRESAS COM 6 ESBIRROS DE CANHAMO, EMBEBIDAS EM NATA DEGESSO E REJUNTADAS.FORNECIMENTO E COLOCACAO  </t>
  </si>
  <si>
    <t>CM0083</t>
  </si>
  <si>
    <t xml:space="preserve">13.180.0015-1      </t>
  </si>
  <si>
    <t xml:space="preserve">FORRO FALSO DE GESSO, COM PLACAS PRE-MOLDADAS, DE 60X60CM,DE ENCAIXE, PRESAS COM 4 TIRANTES DE ARAME E REJUNTADAS. FORNECIMENTO E COLOCACAO  </t>
  </si>
  <si>
    <t>CM0084</t>
  </si>
  <si>
    <t xml:space="preserve">13.190.0015-0      </t>
  </si>
  <si>
    <t xml:space="preserve">FORRO TERMOACUSTICO COM PAINEL DE LA DE VIDRO,REVESTIDO POR PELICULAS DE PVC MICROPERFURADAS,SOBRE PERFIS METALICOS,COMTIRANTES RIGIDOS,EM PLACA DE 1250X625X15MM.FORNECIMENTO E COLOCACAO  </t>
  </si>
  <si>
    <t>CM0085</t>
  </si>
  <si>
    <t xml:space="preserve">13.195.0010-0      </t>
  </si>
  <si>
    <t xml:space="preserve">FORRO DE TABUAS DE PINUS MACHO-FEMEA,COM 10X1CM,PREGADO EM SARRAFOS DE MADEIRA DE LEI DE 2X10CM,ESPACADOS DE 50CM. FORNECIMENTO E COLOCACAO  </t>
  </si>
  <si>
    <t>CM0086</t>
  </si>
  <si>
    <t xml:space="preserve">13.195.0015-0      </t>
  </si>
  <si>
    <t xml:space="preserve">FORRO DE TABUAS DE MADEIRA DE LEI MACHO-FEMEA,COM 10X1CM,PREGADO EM SARRAFOS DE MADEIRA DE LEI DE 2X10CM, ESPACADOS  DE50CM. FORNECIMENTO E COLOCACAO  </t>
  </si>
  <si>
    <t>CM0087</t>
  </si>
  <si>
    <t xml:space="preserve">13.200.0010-0      </t>
  </si>
  <si>
    <t xml:space="preserve">REVESTIMENTO EM CHAPA LAMINADA COM ACABAMENTO TEXTURIZADO,DE 1,3MM DE ESPESSURA,EM PAREDES, SOBRE REVESTIMENTO LIXADO EESCOVADO  </t>
  </si>
  <si>
    <t>CM0088</t>
  </si>
  <si>
    <t xml:space="preserve">13.200.0015-1      </t>
  </si>
  <si>
    <t xml:space="preserve">REVESTIMENTO EM CHAPA LAMINADA COM ACABAMENTO BRILHANTE,DE 0,8MM DE ESPESSURA,SOBRE PECAS DE MADEIRA AMPLAS,COMO PORTAS,MESAS,ARMARIOS E PRATELEIRAS FUNDAS  </t>
  </si>
  <si>
    <t>CM0089</t>
  </si>
  <si>
    <t xml:space="preserve">13.200.0020-0      </t>
  </si>
  <si>
    <t xml:space="preserve">REVESTIMENTO EM CHAPA LAMINADA COM ACABAMENTO BRILHANTE,DE 0,8MM DE ESPESSURA,SOBRE PECAS AMPLAS EM UMA SO DIMENSAO,COMOPRATELEIRAS COMUNS,CAIXOES DE ESQUADRIAS E COLUNAS PRISMATICAS  </t>
  </si>
  <si>
    <t>CM0090</t>
  </si>
  <si>
    <t xml:space="preserve">13.200.0025-0      </t>
  </si>
  <si>
    <t xml:space="preserve">REVESTIMENTO EM CHAPA LAMINADA COM ACABAMENTO BRILHANTE, DE 0,8MM DE ESPESSURA, SOBRE GAVETAS, ARMARIOS, CONSOLOS, MESASPEQUENAS E MOLDURAS  </t>
  </si>
  <si>
    <t>CM0091</t>
  </si>
  <si>
    <t xml:space="preserve">13.301.0080-1      </t>
  </si>
  <si>
    <t xml:space="preserve">PISO CIMENTADO,COM 1,5CM DE ESPESSURA,COM ARGAMASSA DE CIMENTO E AREIA,NO TRACO 1:3,ALISADO A COLHER, SOBRE BASE EXISTENTE  </t>
  </si>
  <si>
    <t>CM0092</t>
  </si>
  <si>
    <t xml:space="preserve">13.301.0081-0      </t>
  </si>
  <si>
    <t xml:space="preserve">PISO CIMENTADO,COM 1,5CM DE ESPESSURA,COM ARGAMASSA DE CIMENTO E AREIA, NO TRACO 1:3, COM ACABAMENTO ASPERO, SOBRE BASEEXISTENTE  </t>
  </si>
  <si>
    <t>CM0093</t>
  </si>
  <si>
    <t xml:space="preserve">13.301.0082-0      </t>
  </si>
  <si>
    <t xml:space="preserve">PISO CIMENTADO,COM 1,5CM DE ESPESSURA,COM ARGAMASSA DE CIMENTO E AREIA,NO TRACO 1:3,ALISADO A COLHER,COM CORANTE, SOBREBASE EXISTENTE  </t>
  </si>
  <si>
    <t>CM0094</t>
  </si>
  <si>
    <t xml:space="preserve">13.301.0083-0      </t>
  </si>
  <si>
    <t xml:space="preserve">PISO CIMENTADO,COM 1,5CM DE ESPESSURA,COM ARGAMASSA DE CIMENTO E AREIA,NO TRACO 1:3,ALISADO A COLHER,COM IMPERMEABILIZANTE DE PEGA NORMAL ADICIONADO A AGUA DA ARGAMASSA NA DOSAGEM1:2,COM CORANTE,SOBRE BASE EXISTENTE  </t>
  </si>
  <si>
    <t>CM0095</t>
  </si>
  <si>
    <t xml:space="preserve">13.301.0085-0      </t>
  </si>
  <si>
    <t xml:space="preserve">PISO CIMENTADO,COM 1,5CM DE ESPESSURA,COM ARGAMASSA DE CIMENTO E AREIA,NO TRACO 1:3,ALISADO A COLHER,COM JUNTAS BATIDASFORMANDO QUADROS,SOBRE BASE EXISTENTE  </t>
  </si>
  <si>
    <t>CM0096</t>
  </si>
  <si>
    <t xml:space="preserve">13.301.0090-0      </t>
  </si>
  <si>
    <t xml:space="preserve">PISO CIMENTADO,COM 1,5CM DE ESPESSURA,COM ARGAMASSA DE CIMENTO E AREIA,NO TRACO 1:3,ALISADO A COLHER,COM NOVO ALISAMENTO, SOBRE PO DE CIMENTO ESPARGIDO E MOLHADO,SOBRE BASE EXISTENTE  </t>
  </si>
  <si>
    <t>CM0097</t>
  </si>
  <si>
    <t xml:space="preserve">13.301.0092-0      </t>
  </si>
  <si>
    <t xml:space="preserve">RODAPE DE ARGAMASSA DE CIMENTO E AREIA,NO TRACO 1:3,COM 15CM DE ALTURA E 2CM DE ESPESSURA,SOBRE PAREDE EM OSSO  </t>
  </si>
  <si>
    <t>CM0098</t>
  </si>
  <si>
    <t xml:space="preserve">13.301.0093-0      </t>
  </si>
  <si>
    <t xml:space="preserve">RODAPE DE ARGAMASSA DE CIMENTO E AREIA,NO TRACO 1:3,COM 15CM DE ALTURA E 2CM DE ESPESSURA,SOBRE PAREDE EM OSSO,COM CORANTE  </t>
  </si>
  <si>
    <t>CM0099</t>
  </si>
  <si>
    <t xml:space="preserve">13.301.0094-0      </t>
  </si>
  <si>
    <t xml:space="preserve">RODAPE DE ARGAMASSA DE CIMENTO E AREIA,NO TRACO 1:3,COM 7CM DE ALTURA E 2CM DE ESPESSURA,SOBRE PAREDE DE OSSO  </t>
  </si>
  <si>
    <t>CM0100</t>
  </si>
  <si>
    <t xml:space="preserve">13.301.0095-0      </t>
  </si>
  <si>
    <t xml:space="preserve">PISO CIMENTADO IMPERMEAVEL,COM 1,5CM DE ESPESSURA,DE ARGAMASSA DE CIMENTO E AREIA,NO TRACO 1:3 E IMPERMEABILIZANTE DE PEGA NORMAL ADICIONADO A AGUA DA ARGAMASSA NA DOSAGEM DE 1:12,ALISADO A COLHER,SOBRE BASE OU CONTRAPISO EXISTENTE  </t>
  </si>
  <si>
    <t>CM0101</t>
  </si>
  <si>
    <t xml:space="preserve">13.301.0100-0      </t>
  </si>
  <si>
    <t xml:space="preserve">PISO CIMENTADO IMPERMEAVEL,COM 3CM DE ESPESSURA EM DUAS CAMADAS DE 1,5CM,DE ARGAMASSA DE CIMENTO E AREIA,NO TRACO 1:3 EIMPERMEABILIZANTE DE PEGA NORMAL ADICIONADO A AGUA DA ARGAMASSA NA DOSAGEM DE 1:12,ALISADO A COLHER,SOBRE BASE,OU CONTRAPISO EXISTENTE  </t>
  </si>
  <si>
    <t>CM0102</t>
  </si>
  <si>
    <t xml:space="preserve">13.301.0105-0      </t>
  </si>
  <si>
    <t xml:space="preserve">RODAPE DE CIMENTADO IMPERMEAVEL COM 7CM DE ALTURA E 2CM DE ESPESSURA, EM ARGAMASSA DE CIMENTO E AREIA, NO TRACO 1:3 E IMPERMEABILIZANTE DE PEGA NORMAL  ADICIONADO A AGUA DA ARGAMASSA NA DOSAGEM DE 1:12,ALISADO A COLHER,SOBRE PAREDE EM OSSO  </t>
  </si>
  <si>
    <t>CM0103</t>
  </si>
  <si>
    <t xml:space="preserve">13.301.0110-0      </t>
  </si>
  <si>
    <t xml:space="preserve">RODAPE DE CIMENTADO IMPERMEAVEL COM 10CM DE ALTURA E 3CM DE ESPESSURA, EM ARGAMASSA DE CIMENTO E AREIA, NO TRACO 1:3 EIMPERMEABILIZANTE DE PEGA NORMAL  ADICIONADO  A AGUA DA ARGAMASSA NA DOSAGEM DE 1:12,ALISADO A COLHER,SOBRE PAREDE EM OSSO  </t>
  </si>
  <si>
    <t>CM0104</t>
  </si>
  <si>
    <t xml:space="preserve">13.301.0117-0      </t>
  </si>
  <si>
    <t xml:space="preserve">CONTRAPISO,BASE OU CAMADA REGULARIZADORA EXECUTADA COM ARGAMASSA DE CIMENTO E AREIA,NO TRACO 1:4,NA ESPESSURA DE 1CM  </t>
  </si>
  <si>
    <t>CM0105</t>
  </si>
  <si>
    <t xml:space="preserve">13.301.0118-0      </t>
  </si>
  <si>
    <t xml:space="preserve">CONTRAPISO,BASE OU CAMADA REGULARIZADORA EXECUTADA COM ARGAMASSA DE CIMENTO A AREIA,NO TRACO 1:4,NA ESPESSURA DE 1,5CM  </t>
  </si>
  <si>
    <t>CM0106</t>
  </si>
  <si>
    <t xml:space="preserve">13.301.0119-0      </t>
  </si>
  <si>
    <t xml:space="preserve">CONTRAPISO,BASE OU CAMADA REGULARIZADORA,EXECUTADA COM ARGAMASSA DE CIMENTO A AREIA,NO TRACO 1:4,NA ESPESSURA DE 2CM  </t>
  </si>
  <si>
    <t>CM0107</t>
  </si>
  <si>
    <t xml:space="preserve">13.301.0120-1      </t>
  </si>
  <si>
    <t xml:space="preserve">CONTRAPISO,BASE OU CAMADA REGULARIZADORA,EXECUTADA COM ARGAMASSA DE CIMNENTO E AREIA,NO TRACO 1:4,NA ESPESSURA DE 2,5CM  </t>
  </si>
  <si>
    <t>CM0108</t>
  </si>
  <si>
    <t xml:space="preserve">13.301.0125-1      </t>
  </si>
  <si>
    <t xml:space="preserve">CONTRAPISO,BASE OU CAMADA REGULARIZADORA,EXECUTADA COM ARGAMASSA DE CIMENTO E AREIA,NO TRACO 1:4,NA ESPESSURA DE 3CM  </t>
  </si>
  <si>
    <t>CM0109</t>
  </si>
  <si>
    <t xml:space="preserve">13.301.0130-1      </t>
  </si>
  <si>
    <t xml:space="preserve">CONTRAPISO,BASE OU CAMADA REGULARIZADORA,EXECUTADA COM ARGAMASSA DE CIMENTO E AREIA,NO TRACO 1:4,NA ESPESSURA DE 3,5CM  </t>
  </si>
  <si>
    <t>CM0110</t>
  </si>
  <si>
    <t xml:space="preserve">13.301.0131-0      </t>
  </si>
  <si>
    <t xml:space="preserve">CONTRAPISO,BASE OU CAMADA REGULARIZADORA,EXECUTADA COM ARGAMASSA DE CIMENTO E AREIA,NO TRACO 1:4,NA ESPESSURA DE 4CM  </t>
  </si>
  <si>
    <t>CM0111</t>
  </si>
  <si>
    <t xml:space="preserve">13.301.0132-0      </t>
  </si>
  <si>
    <t xml:space="preserve">CONTRAPISO,BASE OU CAMADA REGULARIZADORA,EXECUTADA COM ARGAMASSA DE CIMENTO E AREIA,NO TRACO 1:4,NA ESPESSURA DE 5CM  </t>
  </si>
  <si>
    <t>CM0112</t>
  </si>
  <si>
    <t xml:space="preserve">13.301.0133-0      </t>
  </si>
  <si>
    <t xml:space="preserve">CONTRAPISO,BASE OU CAMADA REGULARIZADORA,EXECUTADA COM ARGAMASSA DE CIMENTO E AREIA,NO TRACO 1:4,NA ESPESSURA DE 6CM  </t>
  </si>
  <si>
    <t>CM0113</t>
  </si>
  <si>
    <t xml:space="preserve">13.330.0010-0      </t>
  </si>
  <si>
    <t xml:space="preserve">ASSENTAMENTO DE LADRILHOS,EXCLUSIVE ESTES,EM PISOS DE SUPERFICIE EM OSSO,COM NATA DE CIMENTO SOBRE ARGAMASSA DE CIMENTO,SAIBRO E AREIA,NO TRACO 1:3:3,ESPESSURA MEDIA DE 3,5CM,REJUNTAMENTO COM CIMENTO BRANCO E CORANTE  </t>
  </si>
  <si>
    <t>CM0116</t>
  </si>
  <si>
    <t xml:space="preserve">13.330.0060-0      </t>
  </si>
  <si>
    <t xml:space="preserve">REVESTIMENTO DE PISO,COM LADRILHOS CERAMICOS ESMALTADOS,COM MEDIDAS EM TORNO DE (20X20)CM E 6,5MM DE ESPESSURA,COM RESISTENCIA A ABRASAO P.E.I.-IV,CONFORME ABNT NBR 16928,ASSENTESEM SUPERFICIE EM OSSO,COM NATA SOBRE A ARGAMASSA DE CIMENTO,SAIBRO E AREIA,NO TRACO 1:3:3,REJUNTAMENTO COM CIMENTO BRANCO E CORANTE  </t>
  </si>
  <si>
    <t>CM0117</t>
  </si>
  <si>
    <t xml:space="preserve">13.330.0070-0      </t>
  </si>
  <si>
    <t xml:space="preserve">REVESTIMENTO DE PISOS COM LADRILHOS CERAMICOS ANTIDERRAPANTES,COM MEDIDAS EM TORNO DE (11,6X24)CM COM ESPESSURA DE 9MM,ASSENTES COMO EM 13.330.0052,CORES:PESSEGO,VERM ELHO E CASTOR  </t>
  </si>
  <si>
    <t>CM0118</t>
  </si>
  <si>
    <t xml:space="preserve">13.335.0030-0      </t>
  </si>
  <si>
    <t xml:space="preserve">PISOS DE PLACAS NAO TRABALHADAS DE GRANITO,RETANGULARES,SOBRE TERRENO NIVELADO,COM AS JUNTAS TOMADAS COM ARGAMASSA DE CIMENTO E AREIA,NO TRACO 1:3  </t>
  </si>
  <si>
    <t>CM0119</t>
  </si>
  <si>
    <t xml:space="preserve">13.330.0020-0      </t>
  </si>
  <si>
    <t xml:space="preserve">ASSENTAMENTO DE PISOS DE MARMORE OU GRANITO,EXCLUSIVE ESTES,EM PLACAS,EM SUPERFICIE EM OSSO,COM NATA DE CIMENTO SOBRE ARGAMASSA DE CIMENTO,AREIA E SAIBRO,NO TRACO 1:2:2,COM ESPESSURA MEDIA DE 3,5CM E REJUNTAMENTO DE CIMENTO BRANCO E CORANTE  </t>
  </si>
  <si>
    <t>CM0120</t>
  </si>
  <si>
    <t xml:space="preserve">13.330.0028-0      </t>
  </si>
  <si>
    <t xml:space="preserve">ASSENTAMENTO DE RODAPES DE MARMORE OU GRANITO,COM 10CM DE ALTURA, EXCLUSIVE ESTES, ASSENTES EM PAREDE EM OSSO, COM  ARGAMASSA DE CIMENTO, AREIA E SAIBRO, NO TRACO 1:2:2, SOBRE  CHAPISCO DE CIMENTO E AREIA, NO TRACO 1:3 E REJUNTAMENTO  DE CIMENTO BRANCO E CORANTE  </t>
  </si>
  <si>
    <t>CM0121</t>
  </si>
  <si>
    <t xml:space="preserve">13.330.0030-0      </t>
  </si>
  <si>
    <t xml:space="preserve">ASSENTAMENTO DE CHAPINS OU ESPELHOS DE MARMORE  OU GRANITO, DE 17CM DE ALTURA,EXCLUSIVE ESTES,ASSENTES EM PAREDE EM OSSO,COM ARGAMASSA DE CIMENTO, AREIA E SAIBRO, NO TRACO 1:2:2,SOBRE CHAPISCO DE CIMENTO E AREIA, NO TRACO 1:3 E REJUNTAMENTO DE CIMENTO BRANCO E CORANTE  </t>
  </si>
  <si>
    <t>CM0122</t>
  </si>
  <si>
    <t xml:space="preserve">13.330.0031-0      </t>
  </si>
  <si>
    <t xml:space="preserve">ASSENTAMENTO DE SOLEIRAS DE MARMORE OU GRANITO,COM 13CM DE LARGURA,EXCLUSIVE ESTES,ASSENTES EM SUPERFICIE EM OSSO,COM ARGAMASSA DE CIMENTO,AREIA E SAIBRO,NO TRACO 1:2:2,SOBRE CHAPISCO DE CIMENTO E AREIA,NO TRACO 1:3 E REJUNTAMENTO DE CIMENTO BRANCO E CORANTE  </t>
  </si>
  <si>
    <t>CM0123</t>
  </si>
  <si>
    <t xml:space="preserve">13.330.0033-0      </t>
  </si>
  <si>
    <t xml:space="preserve">ASSENTAMENTO DE SOLEIRAS DE MARMORE OU GRANITO,DE 15CM DE LARGURA,EXCLUSIVE ESTES,ASSENTES EM SUPERFICIE EM OSSO,COM ARGAMASSA DE CIMENTO,AREIA E SAIBRO,NO TRACO 1:2:2,SOBRE CHAPISCO DE CIMENTO E AREIA,NO TRACO 1:3 E REJUNTAMENTO DE CIMENTOBRANCO E CORANTE  </t>
  </si>
  <si>
    <t>CM0124</t>
  </si>
  <si>
    <t xml:space="preserve">13.330.0034-0      </t>
  </si>
  <si>
    <t xml:space="preserve">ASSENTAMENTO DE SOLEIRAS DE MARMORE OU GRANITO,COM 25CM DE LARGURA,EXCLUSIVE ESTES,ASSENTES EM SUPERFICIE EM OSSO COM ARGAMASSA DE CIMENTO,AREIA E SAIBRO,NO TRACO 1:2:2,SOBRE CHAPISCO DE CIMENTO E AREIA,NO TRACO 1:3 E REJUNTAMENTO DE CIMENTO BRANCO E CORANTE  </t>
  </si>
  <si>
    <t>CM0125</t>
  </si>
  <si>
    <t xml:space="preserve">13.330.0035-0      </t>
  </si>
  <si>
    <t xml:space="preserve">ASSENTAMENTO DE CAPA DE DEGRAU DE MARMORE OU GRANITO, COM 28CM DE LARGURA,EXCLUSIVE ESTES,ASSENTES EM PAREDE EM OSSO,COMARGAMASSA DE CIMENTO,AREIA E SAIBRO,NO TRACO 1:2:2,SOBRE CHAPISCO DE CIMENTO E AREIA,NO TRACO 1:3 E REJUNTAMENTO DE CIMENTO BRANCO E CORANTE  </t>
  </si>
  <si>
    <t>CM0126</t>
  </si>
  <si>
    <t xml:space="preserve">13.330.0036-0      </t>
  </si>
  <si>
    <t xml:space="preserve">ASSENTAMENTO DE RODAPE DE MARMORE OU GRANITO,COM 30CM DE ALTURA, EXCLUSIVE ESTES, ASSENTES EM PAREDE EM OSSO, COM  ARGAMASSA DE CIMENTO, AREIA E SAIBRO, NO TRACO 1:2:2, SOBRE  CHAPISCO DE CIMENTO E AREIA, NO TRACO 1:3 E REJUNTAMENTO  DE CIMENTO BRANCO E CORANTE  </t>
  </si>
  <si>
    <t>CM0127</t>
  </si>
  <si>
    <t xml:space="preserve">13.345.0015-0      </t>
  </si>
  <si>
    <t xml:space="preserve">REVESTIMENTO DE PISOS EM MARMORE BRANCO NACIONAL,EM PLACAS,2CM DE ESPESSURA,COM 2 POLIMENTOS,ASSENTE EM SUPERFICIE EM OSSO,COM NATA DE CIMENTO SOBRE ARGAMASSA DE CIMENTO,AREIA E SAIBRO,NO TRACO 1:2:2 E REJUNTAMENTO EM CIMENTO BRANCO  </t>
  </si>
  <si>
    <t>CM0128</t>
  </si>
  <si>
    <t xml:space="preserve">13.345.0016-0      </t>
  </si>
  <si>
    <t xml:space="preserve">REVESTIMENTO DE PISOS EM MARMORE BRANCO NACIONAL,EM PLACAS,3CM DE ESPESSURA,COM 2 POLIMENTOS,ASSENTE EM SUPERFICIE EM OSSO,COM NATA DE CIMENTO SOBRE ARGAMASSA DE CIMENTO,AREIA E SAIBRO,NO TRACO 1:2:2 E REJUNTAMENTO EM CIMENTO BRANCO  </t>
  </si>
  <si>
    <t>CM0129</t>
  </si>
  <si>
    <t xml:space="preserve">13.345.0020-0      </t>
  </si>
  <si>
    <t xml:space="preserve">RODAPE DE MARMORE BRANCO NACIONAL COM 10CM DE ALTURA E 2CM DE ESPESSURA, COM 2 POLIMENTOS,ASSENTE EM PAREDE EM OSSO, COMARGAMASSA DE CIMENTO,AREIA E SAIBRO, NO TRACO 1:2:2 E NATADE CIMENTO, SOBRE CHAPISCO DE CIMENTO E AREIA, NO TRACO 1:3(INCLUSIVE ESTES) E REJUNTAMENTO EM CIMENTO BRANCO  </t>
  </si>
  <si>
    <t>CM0130</t>
  </si>
  <si>
    <t xml:space="preserve">13.345.0025-0      </t>
  </si>
  <si>
    <t xml:space="preserve">SOLEIRA DE MARMORE BRANCO NACIONAL,DE 2X13CM,COM 2 POLIMENTOS,ASSENTE COMO EM 13.345.0015  </t>
  </si>
  <si>
    <t>CM0131</t>
  </si>
  <si>
    <t xml:space="preserve">13.345.0030-0      </t>
  </si>
  <si>
    <t xml:space="preserve">SOLEIRA DE MARMORE BRANCO NACIONAL,DE 2X15CM,COM 2 POLIMENTOS,ASSENTE COMO EM 13.345.0015  </t>
  </si>
  <si>
    <t>CM0132</t>
  </si>
  <si>
    <t xml:space="preserve">13.345.0035-0      </t>
  </si>
  <si>
    <t xml:space="preserve">SOLEIRA DE MARMORE BRANCO NACIONAL,DE 2X25CM,COM 2 POLIMENTOS,ASSENTE COMO EM 13.345.0015  </t>
  </si>
  <si>
    <t>CM0133</t>
  </si>
  <si>
    <t xml:space="preserve">13.345.0055-0      </t>
  </si>
  <si>
    <t xml:space="preserve">CHAPIM OU ESPELHO DE MARMORE BRANCO NACIONAL,COM 2X17CM COM 1 POLIMENTO,ASSENTE COMO EM 13.345.0020  </t>
  </si>
  <si>
    <t>CM0134</t>
  </si>
  <si>
    <t xml:space="preserve">13.345.0060-0      </t>
  </si>
  <si>
    <t xml:space="preserve">CAPA DE DEGRAU,DE MARMORE BRANCO NACIONAL,COM 2X28CM,COM 1 POLIMENTO,ASSENTE COMO EM 13.345.0015  </t>
  </si>
  <si>
    <t>CM0135</t>
  </si>
  <si>
    <t xml:space="preserve">13.345.0065-0      </t>
  </si>
  <si>
    <t xml:space="preserve">CAPA DE DEGRAU,DE MARMORE BRANCO NACIONAL,COM 2X30CM,COM 1 POLIMENTO,ASSENTE COMO EM 13.345.0015  </t>
  </si>
  <si>
    <t>CM0136</t>
  </si>
  <si>
    <t xml:space="preserve">13.365.0010-0      </t>
  </si>
  <si>
    <t xml:space="preserve">REVESTIMENTO DE PISOS COM GRANITO PRETO EM PLACAS,COM ESPESSURA DE 2CM,COM 2 POLIMENTOS,ASSENTES EM SUPERFICIE EM OSSO,COM NATA DE CIMENTO SOBRE ARGAMASSA DE CIMENTO,AREIA E SAIBRO,NO TRACO 1:2:2 E REJUNTAMENTO DE CIMENTO BRANCO E CORANTE  </t>
  </si>
  <si>
    <t>CM0137</t>
  </si>
  <si>
    <t xml:space="preserve">13.365.0015-0      </t>
  </si>
  <si>
    <t xml:space="preserve">REVESTIMENTO DE PISOS COM GRANITO PRETO EM PLACAS COM MEDIDAS ACIMA DE 30X30CM,COM ESPESSURA DE 2CM,COM 2 POLIMENTOS,ASSENTES EM SUPERFICIE EM OSSO,COM NATA DE CIMENTO SOBRE ARGAMASSA DE CIMENTO,AREIA E SAIBRO,NO TRACO 1:2:2 E REJUNTAMENTODE CIMENTO BRANCO E CORANTE  </t>
  </si>
  <si>
    <t>CM0138</t>
  </si>
  <si>
    <t xml:space="preserve">13.365.0020-0      </t>
  </si>
  <si>
    <t xml:space="preserve">RODAPE DE GRANITO PRETO COM 10CM DE ALTURA E 2CM DE ESPESSURA,COM 2 POLIMENTOS,ASSENTE EM PAREDE EM OSSO, COM ARGAMASSADE CIMENTO,AREIA E SAIBRO,NO TRACO 1:2:2 E NATA DE CIMENTO,SOBRE CHAPISCO DE CIMENTO E AREIA, NO TRACO 1:3 (INCLUSIVEESTE) E REJUNTAMENTO DE CIMENTO BRANCO E CORANTE  </t>
  </si>
  <si>
    <t>CM0139</t>
  </si>
  <si>
    <t xml:space="preserve">13.365.0025-0      </t>
  </si>
  <si>
    <t xml:space="preserve">SOLEIRA DE GRANITO PRETO DE 2X13CM COM 2 POLIMENTOS,ASSENTE COMO EM 13.365.0010  </t>
  </si>
  <si>
    <t>CM0140</t>
  </si>
  <si>
    <t xml:space="preserve">13.365.0030-0      </t>
  </si>
  <si>
    <t xml:space="preserve">SOLEIRA DE GRANITO PRETO DE 2X15CM COM 2 POLIMENTOS,ASSENTE COMO EM 13.365.0010  </t>
  </si>
  <si>
    <t>CM0141</t>
  </si>
  <si>
    <t xml:space="preserve">13.365.0035-0      </t>
  </si>
  <si>
    <t xml:space="preserve">SOLEIRA DE GRANITO PRETO DE 2X25CM COM 2 POLIMENTOS,ASSENTE COMO EM 13.365.0010  </t>
  </si>
  <si>
    <t>CM0142</t>
  </si>
  <si>
    <t xml:space="preserve">13.365.0055-0      </t>
  </si>
  <si>
    <t xml:space="preserve">CHAPIM OU ESPELHO DE GRANITO PRETO COM 2X17CM,COM 1 POLIMENTO,ASSENTE COMO EM 13.365.0020  </t>
  </si>
  <si>
    <t>CM0143</t>
  </si>
  <si>
    <t xml:space="preserve">13.365.0060-0      </t>
  </si>
  <si>
    <t xml:space="preserve">CAPA DE DEGRAU DE GRANITO PRETO,COM 2X28CM,COM 1 POLIMENTO,ASSENTE COMO EM 13.365.0010  </t>
  </si>
  <si>
    <t>CM0144</t>
  </si>
  <si>
    <t xml:space="preserve">13.365.0065-0      </t>
  </si>
  <si>
    <t xml:space="preserve">CAPA DE DEGRAU DE GRANITO PRETO,COM 2X30CM,COM 1 POLIMENTO,ASSENTE COMO EM 13.365.0010  </t>
  </si>
  <si>
    <t>CM0145</t>
  </si>
  <si>
    <t xml:space="preserve">13.370.0010-0      </t>
  </si>
  <si>
    <t xml:space="preserve">PATIO DE CONCRETO,NA ESPESSURA DE 8CM,NO TRACO 1:3:3 EM VOLUME, FORMANDO QUADROS DE 1,00X1,00M, COM SARRAFOS DE MADEIRAINCORPORADOS,EXCLUSIVE PREPARO DO TERRENO  </t>
  </si>
  <si>
    <t>CM0146</t>
  </si>
  <si>
    <t xml:space="preserve">13.370.0015-0      </t>
  </si>
  <si>
    <t xml:space="preserve">PATIO DE CONCRETO,NA ESPESSURA DE 10CM,NO TRACO 1:2:3 EM VOLUME, FORMANDO QUADROS DE 1,50X1,50M,COM SARRAFOS DE MADEIRAINCORPORADOS,EXCLUSIVE PREPARO DO TERRENO  </t>
  </si>
  <si>
    <t>CM0147</t>
  </si>
  <si>
    <t xml:space="preserve">13.370.0020-0      </t>
  </si>
  <si>
    <t xml:space="preserve">PATIO DE CONCRETO,NA ESPESSURA DE 12CM,NO TRACO 1:2:2,5 EM VOLUME,FORMANDO QUADROS DE 1,50X1,50M,COM SARRAFOS DE MADEIRAINCORPORADOS,EXCLUSIVE PREPARO DO TERRENO  </t>
  </si>
  <si>
    <t>CM0148</t>
  </si>
  <si>
    <t xml:space="preserve">13.370.0025-0      </t>
  </si>
  <si>
    <t xml:space="preserve">PATIO DE CONCRETO,NA ESPESSURA DE 15CM,NO TRACO 1:2:2 EM VOLUME, FORMANDO QUADROS DE 1,50X1,50M,COM SARRAFOS DE MADEIRAINCORPORADOS,EXCLUSIVE PREPARO DO TERRENO  </t>
  </si>
  <si>
    <t>CM0149</t>
  </si>
  <si>
    <t xml:space="preserve">13.370.0040-0      </t>
  </si>
  <si>
    <t xml:space="preserve">PAVIMENTACAO TIPO PLAQUEAMENTO EXECUTADO COM PLACAS DE 40X80X10CM DE CONCRETO FCK=10MPA,JUNTA DE 2CM, INCLUSIVE PREPARODO TERRENO  </t>
  </si>
  <si>
    <t>CM0150</t>
  </si>
  <si>
    <t xml:space="preserve">13.370.0045-0      </t>
  </si>
  <si>
    <t xml:space="preserve">PAVIMENTACAO TIPO PLAQUEAMENTO EXECUTADO COM PLACAS DE 40X80X10CM DE CONCRETO FCK=10MPA,JUNTA DE 2CM,COM ARMACAO DE TELAESTRUTURAL CA-60,PRE-FABRICADA,MALHA QUADRADA,SOLDADA,FIO DIAMETRO DE 3,4MM A CADA 15CM,INCLUSIVE PREPARO DO TERRENO  </t>
  </si>
  <si>
    <t>CM0151</t>
  </si>
  <si>
    <t xml:space="preserve">13.370.0050-0      </t>
  </si>
  <si>
    <t xml:space="preserve">PAVIMENTACAO TIPO PLAQUEAMENTO EXECUTADO COM PLACAS DE 40X80X10CM DE CONCRETO FCK=10MPA,JUNTA DE 8CM PLANTADA DE GRAMA,COM ARMACAO DE TELA ESTRUTURAL CA-60,PRE-FABRICADA,MALHA QUADRADA,SOLDADA,FIO DIAMETRO DE 3,4MM A CADA 15CM,INCLUSIVE PREPARO DO TERRENO  </t>
  </si>
  <si>
    <t>CM0152</t>
  </si>
  <si>
    <t xml:space="preserve">13.370.0055-0      </t>
  </si>
  <si>
    <t xml:space="preserve">PAVIMENTACAO COM PLACAS DE CONCRETO PRE-MOLDADAS,40X40X6CM FCK=10MPA,COM INTERSTICIOS DE 5CM,ASSENTE COM ARGAMASSA DE CIMENTO E AREIA,NO TRACO 1:8,EXCLUSIVE TOMADA DE JUNTAS E PREPARO DO TERRENO  </t>
  </si>
  <si>
    <t>CM0153</t>
  </si>
  <si>
    <t xml:space="preserve">13.370.0060-0      </t>
  </si>
  <si>
    <t xml:space="preserve">PAVIMENTACAO TIPO PLAQUEAMENTO "IN SITU",PARA PROTECAO DE IMPERMEABILIZACAO,COM PLACAS DE 60X60X2,5CM,FUNDIDAS E REVESTIDAS COM ARGAMASSA DE CIMENTO E AREIA,NO TRACO 1:3,JUNTAS DE2,5CM TOMADAS COM HIDROASFALTO,CIMENTO E AREIA,TRACO 1:1:3,EXCLUSIVE JUNTAS (VIDE ITEM 13.383.0002)  </t>
  </si>
  <si>
    <t>CM0154</t>
  </si>
  <si>
    <t xml:space="preserve">13.371.0010-0      </t>
  </si>
  <si>
    <t xml:space="preserve">PATIO DE CONCRETO IMPORTADO DE USINA,NA ESPESSURA DE 8CM, NO TRACO 1:3:3 EM VOLUME, FORMANDO QUADROS DE 1,00X1,00M, COMSARRAFOS DE MADEIRA INCORPORADOS ,EXCLUSIVE PREPARO DO TERRENO  </t>
  </si>
  <si>
    <t>CM0155</t>
  </si>
  <si>
    <t xml:space="preserve">13.371.0015-0      </t>
  </si>
  <si>
    <t xml:space="preserve">PATIO DE CONCRETO IMPORTADO DE USINA,NA ESPESSURA DE 10CM,NO TRACO 1:2:3 EM VOLUME, FORMANDO QUADROS DE 1,50X1,50M, COMSARRAFOS DE MADEIRA INCORPORADOS, EXCLUSIVE PREPARO DO TERRENO  </t>
  </si>
  <si>
    <t>CM0156</t>
  </si>
  <si>
    <t xml:space="preserve">13.371.0020-0      </t>
  </si>
  <si>
    <t xml:space="preserve">PATIO DE CONCRETO IMPORTADO DE USINA,NA ESPESSURA DE 12CM,NO TRACO 1:2:3 EM VOLUME, FORMANDO QUADROS DE 1,50X1,50M, COMSARRAFOS DE MADEIRA INCORPORADOS, EXCLUSIVE PREPARO DO TERRENO  </t>
  </si>
  <si>
    <t>CM0157</t>
  </si>
  <si>
    <t xml:space="preserve">13.371.0025-0      </t>
  </si>
  <si>
    <t xml:space="preserve">PATIO DE CONCRETO IMPORTADO DE USINA,NA ESPESSURA DE 15CM,NO TRACO 1:2:3 EM VOLUME, FORMANDO QUADROS DE 1,50X1,50M, COMSARRAFOS DE MADEIRA INCORPORADOS, EXCLUSIVE PREPARO DO TERRENO  </t>
  </si>
  <si>
    <t>CM0158</t>
  </si>
  <si>
    <t xml:space="preserve">13.373.0010-0      </t>
  </si>
  <si>
    <t xml:space="preserve">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  </t>
  </si>
  <si>
    <t>CM0159</t>
  </si>
  <si>
    <t xml:space="preserve">13.375.0010-0      </t>
  </si>
  <si>
    <t xml:space="preserve">CAMADA IMPERMEABILIZADORA DE PISO,DE CONCRETO SIMPLES,COM 8CM DE ESPESSURA,NO TRACO 1:3:4,COM IMPERMEABILIZANTE DE PEGANORMAL ADICIONADO A AGUA DA MISTURA DO CONCRETO NA DOSAGEM 1:12  </t>
  </si>
  <si>
    <t>CM0160</t>
  </si>
  <si>
    <t xml:space="preserve">13.375.0015-0      </t>
  </si>
  <si>
    <t xml:space="preserve">CAMADA IMPERMEABILIZADORA DE PISO,DE CONCRETO SIMPLES,COM 10CM DE ESPESSURA,NO TRACO 1:3:4,COM IMPERMEABILIZANTE DE PEGANORMAL ADICIONADO A AGUA DA MISTURA DO CONCRETO NA DOSAGEM1:12  </t>
  </si>
  <si>
    <t>CM0161</t>
  </si>
  <si>
    <t xml:space="preserve">13.380.0010-0      </t>
  </si>
  <si>
    <t xml:space="preserve">PISO DE MARMORITE,COMPREENDENDO:A)LAST RO,COM 4CM DE ESPESSURA MEDIA,DE ARGAMASSA DE CIMENTO E AREIA GROSSA,NO TRACO 1:4 B)CAMADA DE MARMORITE,COM 1CM DE ESPESSURA,FEITA COM GRANILHA Nº1 BRANCA E CIMENTO,SUPERFICIE ESTUCADA APOS A FUNDICAO,COM 3 POLIMENTOS MECANICOS,EXCLUSIVE JUNTA  </t>
  </si>
  <si>
    <t>CM0162</t>
  </si>
  <si>
    <t xml:space="preserve">13.380.0011-0      </t>
  </si>
  <si>
    <t xml:space="preserve">PISO DE MARMORITE,COMPREENDENDO:A)LAST RO,COM 4CM DE ESPESSURA MEDIA,DE ARGAMASSA DE CIMENTO E AREIA GROSSA,NO TRACO 1:4 B) CAMADA DE MARMORITE,COM 1CM DE ESPESSURA,FEITA COM GRANILHA Nº1 PRETA E CIMENTO,SUPERFICIE ESTUCADA APOS A FUNDICAO,COM 3 POLIMENTOS MECANICOS,EXCLUSIVE JUNTA  </t>
  </si>
  <si>
    <t>CM0163</t>
  </si>
  <si>
    <t xml:space="preserve">13.380.0015-0      </t>
  </si>
  <si>
    <t xml:space="preserve">RODAPE DE MARMORITE,FUNDIDO NO LOCAL,COM 10CM DE ALTURA,1CM DE ESPESSURA,TERMINANDO EM CANTO RETO JUNTO AO PISO,FEITO COM CIMENTO E GRANILHA Nº1 BRANCA,COM POLIMENTO MANUAL,O MARMORITE E EXECUTADO SOBRE EMBOCO PREVIO NAO INCLUIDO NESTA  </t>
  </si>
  <si>
    <t>CM0164</t>
  </si>
  <si>
    <t xml:space="preserve">13.380.0016-0      </t>
  </si>
  <si>
    <t xml:space="preserve">RODAPE DE MARMORITE,FUNDIDO NO LOCAL,COM 10CM DE ALTURA,1CM DE ESPESSURA,TERMINANDO EM CANTO RETO JUNTO AO PISO,FEITO COM CIMENTO E GRANILHA Nº1 PRETA,COM POLIMENTO MANUAL,O MARMORITE E EXECUTADO SOBRE EMBOCO PREVIO NAO INCLUIDO NESTA  </t>
  </si>
  <si>
    <t>CM0165</t>
  </si>
  <si>
    <t xml:space="preserve">13.380.0020-0      </t>
  </si>
  <si>
    <t xml:space="preserve">ESCADA DE MARMORITE,COMPOSTA DE CAPA E ESPELHO PRE-MOLDADOS EM OFICINA E ASSENTADOS NA OBRA, FEITO O MARMORITE COM GRANILHA Nº1 BRANCA E CIMENTO,E COM CAMADA DE 6MM.ESTA ESPECIFICACAO SE REFERE A ESCADAS COM LARGURA TOTAL DAS DUAS PECAS DE0,48M E COMPREENDENDO 1,00M LINEAR  DO CONJUNTO DE CAPA E ESPELHO  </t>
  </si>
  <si>
    <t>CM0166</t>
  </si>
  <si>
    <t xml:space="preserve">13.380.0021-0      </t>
  </si>
  <si>
    <t xml:space="preserve">ESCADA DE MARMORITE,COMPOSTA DE CAPA E ESPELHO PRE-MOLDADOS EM OFICINA E ASSENTADOS NA OBRA,FEITO O MARMORITE COM GRANILHA Nº1 PRETA E CIMENTO,E COM CAMADA DE 6MM.ESTA ESPECIFICACAO SE REFERE A ESCADAS COM LARGURA TOTAL DAS DUAS PECAS DE 0,48M E COMPREENDENDO 1,00M LINEAR DO CONJUNTO DE CAPA E ESPELHO  </t>
  </si>
  <si>
    <t>CM0167</t>
  </si>
  <si>
    <t xml:space="preserve">13.380.0025-0      </t>
  </si>
  <si>
    <t xml:space="preserve">SOLEIRA,PEITORIL OU CHAPIM DE MARMORITE,PRE-MOLDADO EM OFICINA E ASSENTADO NA OBRA,COM OU SEM REBAIXO,FEITO COM GRANILHANº1 BRANCA E CIMENTO,NA ESPESSURA DE 6MM  </t>
  </si>
  <si>
    <t>CM0168</t>
  </si>
  <si>
    <t xml:space="preserve">13.380.0026-0      </t>
  </si>
  <si>
    <t xml:space="preserve">SOLEIRA,PEITORIL OU CHAPIM DE MARMORITE,PRE-MOLDADO EM OFICINA E ASSENTADO NA OBRA,COM OU SEM REBAIXO,FEITO COM GRANILHANº 1 PRETA E CIMENTO,NA ESPESSURA DE 6MM  </t>
  </si>
  <si>
    <t>CM0169</t>
  </si>
  <si>
    <t xml:space="preserve">13.381.0050-0      </t>
  </si>
  <si>
    <t xml:space="preserve">JUNTA PLASTICA 17X3MM,PARA PISOS CONTINUOS.FORNECIMENTO E COLOCACAO  </t>
  </si>
  <si>
    <t>CM0170</t>
  </si>
  <si>
    <t xml:space="preserve">13.381.0051-0      </t>
  </si>
  <si>
    <t xml:space="preserve">JUNTA PLASTICA 27X3MM,PARA PISOS CONTINUOS.FORNECIMENTO E COLOCACAO  </t>
  </si>
  <si>
    <t>CM0171</t>
  </si>
  <si>
    <t xml:space="preserve">13.381.0085-0      </t>
  </si>
  <si>
    <t xml:space="preserve">JUNTA METALICA EM LATAO 17X0,70MM,PARA PISOS CONTINUOS.FORNECIMENTO E COLOCACAO  </t>
  </si>
  <si>
    <t>CM0172</t>
  </si>
  <si>
    <t xml:space="preserve">13.382.0001-0      </t>
  </si>
  <si>
    <t xml:space="preserve">JUNTA FORMADA DE ARGAMASSA DE CIMENTO E AREIA,NO TRACO 1:3 COM 5X5CM  </t>
  </si>
  <si>
    <t>CM0173</t>
  </si>
  <si>
    <t xml:space="preserve">13.383.0002-0      </t>
  </si>
  <si>
    <t xml:space="preserve">JUNTA IMPERMEABILIZANTE DE HIDROASFALTO,CIMENTO E AREIA,NO TRACO 1:1:3 COM 2,5X2,5CM  </t>
  </si>
  <si>
    <t>CM0174</t>
  </si>
  <si>
    <t xml:space="preserve">13.383.0003-0      </t>
  </si>
  <si>
    <t xml:space="preserve">JUNTA IMPERMEABILIZANTE DE HIDROASFALTO,CIMENTO E AREIA,NO TRACO 1:1:3 COM 2X2,5CM  </t>
  </si>
  <si>
    <t>CM0175</t>
  </si>
  <si>
    <t xml:space="preserve">13.384.0001-0      </t>
  </si>
  <si>
    <t xml:space="preserve">JUNTA GRAMADA COM 5CM DE LARGURA  </t>
  </si>
  <si>
    <t>CM0176</t>
  </si>
  <si>
    <t xml:space="preserve">13.384.0002-0      </t>
  </si>
  <si>
    <t xml:space="preserve">JUNTA GRAMADA COM 8CM DE LARGURA  </t>
  </si>
  <si>
    <t>CM0177</t>
  </si>
  <si>
    <t xml:space="preserve">13.385.0001-0      </t>
  </si>
  <si>
    <t xml:space="preserve">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  </t>
  </si>
  <si>
    <t>CM0178</t>
  </si>
  <si>
    <t xml:space="preserve">13.385.0002-0      </t>
  </si>
  <si>
    <t xml:space="preserve">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  </t>
  </si>
  <si>
    <t>CM0179</t>
  </si>
  <si>
    <t xml:space="preserve">13.385.0005-0      </t>
  </si>
  <si>
    <t xml:space="preserve">RODAPE DE ALTA RESISTENCIA,EM ARGAMASSA DE CIMENTO E AGREGADOS MINERAIS, COM 10CM DE ALTURA, NA COR NATURAL DO CIMENTO,INCLUSIVE 3 POLIMENTOS,SENDO OS CANTOS SALIENTES BOLEADOS,EOS REENTRANTES E JUNTO AO PISO EM MEIA CANA  </t>
  </si>
  <si>
    <t>CM0180</t>
  </si>
  <si>
    <t xml:space="preserve">13.385.0006-0      </t>
  </si>
  <si>
    <t xml:space="preserve">RODAPE DE ALTA RESISTENCIA,EM ARGAMASSA DE CIMENTO E AGREGADOS MINERAIS,COM 10CM DE ALTURA,NA COR PRETA,INCLUSIVE 3 POLIMENTOS,SENDO OS CANTOS SALIENTES BOLEADOS,E OS REENTRANTES EJUNTO AO PISO EM MEIA CANA  </t>
  </si>
  <si>
    <t>CM0181</t>
  </si>
  <si>
    <t xml:space="preserve">13.385.0008-0      </t>
  </si>
  <si>
    <t xml:space="preserve">DEGRAU DE ESCADA DE ALTA RESISTENCIA,COMPOSTA DE CAPA E ESPELHO,EM ARGAMASSA DE CIMENTO E AGREGADOS MINERAIS,NA COR NATURAL DE CIMENTO,INCLUSIVE 3 POLIMENTOS  </t>
  </si>
  <si>
    <t>CM0182</t>
  </si>
  <si>
    <t xml:space="preserve">13.385.0009-0      </t>
  </si>
  <si>
    <t xml:space="preserve">DEGRAU DE ESCADA DE ALTA RESISTENCIA,COMPOSTA DE CAPA E ESPELHO,EM ARGAMASSA DE CIMENTO E AGREGADOS MINERAIS, NA COR PRETA,INCLUSIVE 3 POLIMENTOS  </t>
  </si>
  <si>
    <t>CM0183</t>
  </si>
  <si>
    <t xml:space="preserve">13.390.0020-0      </t>
  </si>
  <si>
    <t xml:space="preserve">PISO VINILICO EM PLACAS,COM MEDIDAS EM TORNO DE 30X30CM,HOMOGENEO,PADRAO LISO,COM 2MM DE ESPESSURA,PARA ALTO TRAFEGO,ASSENTE SOBRE BASE EXISTENTE,CONFORME ABNT NBR 7374.FORNECIMENTO E COLOCACAO  </t>
  </si>
  <si>
    <t>CM0184</t>
  </si>
  <si>
    <t xml:space="preserve">13.390.0050-0      </t>
  </si>
  <si>
    <t xml:space="preserve">TESTEIRA EM MATERIAL VINILICO COM 6CM DE LARGURA.FORNECIMENTO E COLOCACAO  </t>
  </si>
  <si>
    <t>CM0185</t>
  </si>
  <si>
    <t xml:space="preserve">13.395.0010-0      </t>
  </si>
  <si>
    <t xml:space="preserve">FORRACAO DE PISO COM CARPETE DE FIBRA DE NYLON,PARA ALTO TRAFEGO,COM ESPESSURA DE 6 A 7MM,SOBRE BASE EXISTENTE.FORNECIMENTO E COLOCACAO  </t>
  </si>
  <si>
    <t>CM0186</t>
  </si>
  <si>
    <t xml:space="preserve">13.395.0011-0      </t>
  </si>
  <si>
    <t xml:space="preserve">FORRACAO DE PISO COM CARPETE DE FIBRA DE NYLON,PARA ALTO TRAFEGO,COM ESPESSURA DE 10MM,SOBRE BASE EXISTENTE.FORNECIMENTOE COLOCACAO  </t>
  </si>
  <si>
    <t>CM0187</t>
  </si>
  <si>
    <t xml:space="preserve">13.395.0015-0      </t>
  </si>
  <si>
    <t xml:space="preserve">FORRACAO DE PISO COM CARPETE DE FIBRA DE POLIPROPILENO,PARA ALTO TRAFEGO,COM ESPESSURA APROXIMADA DE 5MM,SOBRE BASE EXISTENTE.FORNECIMENTO E COLOCACAO  </t>
  </si>
  <si>
    <t>CM0188</t>
  </si>
  <si>
    <t xml:space="preserve">13.398.0010-1      </t>
  </si>
  <si>
    <t xml:space="preserve">PISO DE TACOS DE IPE OU MADEIRA EQUIVALENTE,MEDINDO 7X21CM,PICHADOS E INCRUSTADOS COM PEDRISCOS, ASSENTES COM ARGAMASSADE CIMENTO E SAIBRO,NO TRACO 1:6,EXCLUSIVE SERVICO DE CALAFATE  </t>
  </si>
  <si>
    <t>CM0189</t>
  </si>
  <si>
    <t xml:space="preserve">13.398.0015-0      </t>
  </si>
  <si>
    <t xml:space="preserve">PISO DE FRISO DE IPE OU MADEIRA EQUIVALENTE,COM 10CM DE LARGURA,2CM DE ESPESSURA, PREGADO SOBRE REGUAS DE MADEIRA DE LEIDE 1.1/2"X3",EMBUTIDAS EM CONCRETO  </t>
  </si>
  <si>
    <t>CM0190</t>
  </si>
  <si>
    <t xml:space="preserve">13.398.0016-0      </t>
  </si>
  <si>
    <t xml:space="preserve">PISO DE FRISO DE IPE OU MADEIRA EQUIVALENTE COM 20X2CM,PREGADO SOBRE BARROTEAMENTO OU REGUAS DE MADEIRA DE LEI A CADA50CM,EXCLUSIVE BARROTES OU REGUAS  </t>
  </si>
  <si>
    <t>CM0191</t>
  </si>
  <si>
    <t xml:space="preserve">13.398.0017-0      </t>
  </si>
  <si>
    <t xml:space="preserve">REGUA DE MADEIRA DE LEI DE FORMA TRAPEZOIDAL COM 5X3CM,FIXADA EM CONTRAPISO DE CIMENTO E AREIA,NO TRACO 1:3,EXCLUSIVE OCONTRAPISO  </t>
  </si>
  <si>
    <t>CM0192</t>
  </si>
  <si>
    <t xml:space="preserve">13.398.0018-0      </t>
  </si>
  <si>
    <t xml:space="preserve">BARROTE DE MADEIRA DE LEI DE 3"X4.1/2",APOIADO EM PILARETE DE 20X20CM,DE ALVENARIA DE TIJOLOS MACICOS OU OUTRO,EXCLUSIVEOS PILARETES  </t>
  </si>
  <si>
    <t>CM0193</t>
  </si>
  <si>
    <t xml:space="preserve">13.398.0020-0      </t>
  </si>
  <si>
    <t xml:space="preserve">RODAPE EM MADEIRA DE LEI,COM SECAO DE 5X2CM,PREGADO EM TACOS EMBUTIDOS NA ALVENARIA  </t>
  </si>
  <si>
    <t>CM0194</t>
  </si>
  <si>
    <t xml:space="preserve">13.398.0025-0      </t>
  </si>
  <si>
    <t xml:space="preserve">RODAPE EM MADEIRA DE LEI,COM SECAO DE 7X2CM,PREGADO EM TACOS EMBUTIDOS NA ALVENARIA  </t>
  </si>
  <si>
    <t>CM0195</t>
  </si>
  <si>
    <t xml:space="preserve">13.398.0030-0      </t>
  </si>
  <si>
    <t xml:space="preserve">RODAPE DE IPE OU MADEIRA EQUIVALENTE DE 10X2CM ACABAMENTO BOLEADO,FIXADO COMO EM 13.398.0020  </t>
  </si>
  <si>
    <t>CM0196</t>
  </si>
  <si>
    <t xml:space="preserve">13.410.0010-0      </t>
  </si>
  <si>
    <t xml:space="preserve">PISO DE PEDRA PORTUGUESA,ASSENTADO SOBRE MISTURA DE CIMENTO E SAIBRO,NO TRACO 1:5,INCLUSIVE ACERTO DO TERRENO.FORNECIMENTO E COLOCACAO  </t>
  </si>
  <si>
    <t>CM0197</t>
  </si>
  <si>
    <t xml:space="preserve">13.410.0011-0      </t>
  </si>
  <si>
    <t xml:space="preserve">PISO DE PEDRA PORTUGUESA EM DESENHOS SIMPLES, COM APROXIMADAMENTE 40% DE PEDRA PRETA E 60% DE PEDRA BRANCA, ASSENTADO SOBRE MISTURA DE CIMENTO E SAIBRO NO TRACO 1:5, INCLUSIVE ACERTO DO TERRENO.FORNECIMENTO E COLOCACAO  </t>
  </si>
  <si>
    <t>CM0198</t>
  </si>
  <si>
    <t xml:space="preserve">13.410.0012-0      </t>
  </si>
  <si>
    <t xml:space="preserve">PEDRA PORTUGUESA COM 60% DE PEDRA BRANCA.FORNECIMENTO SEM COLOCACAO  </t>
  </si>
  <si>
    <t>CM0199</t>
  </si>
  <si>
    <t xml:space="preserve">13.413.0010-0      </t>
  </si>
  <si>
    <t xml:space="preserve">PISO DE PEDRA SAO TOME,MEDINDO 30X30CM,38X38CM,48X48CM OU 58X58CM,COM 2CM DE ESPESSURA,ASSENTE COM ARGAMASSA DE CIMENTO,AREIA E SAIBRO,NO TRACO 1:2:2,COM ESPESSURA DE 3CM.FORNECIMENTO E COLOCACAO  </t>
  </si>
  <si>
    <t>CM0200</t>
  </si>
  <si>
    <t xml:space="preserve">13.413.0020-0      </t>
  </si>
  <si>
    <t xml:space="preserve">PISO DE PLACAS DE ARDOSIA COR CINZA MEDINDO 40X40CM,EM TORNO DE 1CM DE ESPESSURA,ASSENTE SOBRE SUPERFICIE EM OSSO COM ARGAMASSA DE CIMENTO,SAIBRO E AREIA,NO TRACO 1:2:2  </t>
  </si>
  <si>
    <t>CM0201</t>
  </si>
  <si>
    <t xml:space="preserve">13.413.0025-0      </t>
  </si>
  <si>
    <t xml:space="preserve">PISO DE PLACAS DE ARDOSIA COR CINZA MEDINDO 30X30CM,EM TORNO DE 1CM DE ESPESSURA,ASSENTE SOBRE SUPERFICIE EM OSSO COM ARGAMASSA DE CIMENTO,SAIBRO E AREIA,NO TRACO 1:2:2  </t>
  </si>
  <si>
    <t>CM0202</t>
  </si>
  <si>
    <t xml:space="preserve">13.413.0030-0      </t>
  </si>
  <si>
    <t xml:space="preserve">RODAPE DE ARDOSIA COM ALTURA DE 10CM,ASSENTE EM PAREDE EM OSSO COM ARGAMASSA DE CIMENTO,SAIBRO E AREIA,NO TRACO 1:2:2 ECHAPISCO DE CIMENTO E AREIA,NO TRACO 1:3  </t>
  </si>
  <si>
    <t>CM0203</t>
  </si>
  <si>
    <t xml:space="preserve">13.415.0010-0      </t>
  </si>
  <si>
    <t xml:space="preserve">PISO DE BORRACHA SINTETICA,SBR,PRETO,EM PLACAS DE (50X50)CM,COM 3,0MM DE ESPESSURA,TEXTURA DA SUPERFICIE PASTILHADA,COLOCADO COM COLA SOBRE BASE EXISTENTE.FORNECIMENTO E COLOCACAO  </t>
  </si>
  <si>
    <t>CM0204</t>
  </si>
  <si>
    <t xml:space="preserve">13.415.0015-0      </t>
  </si>
  <si>
    <t xml:space="preserve">RODAPE DE BORRACHA SINTETICA,SBR,PRETO,COM ALTURA DE 7CM E 1CM DE ESPESSURA,TEXTURA DA SUPERFICIE LISA,COLOCADO COM COLASOBRE PAREDE EMBOCADA.FORNECIMENTO E COLOCACAO  </t>
  </si>
  <si>
    <t>CM0205</t>
  </si>
  <si>
    <t xml:space="preserve">13.415.0020-0      </t>
  </si>
  <si>
    <t xml:space="preserve">DEGRAU DE ESCADA DE BORRACHA SINTETICA,SBR,PRETO,ESPELHO COM 20CM,PISO COM 30CM,TEXTURA DA SUPERFICIE PASTILHADA,COLOCADO COM COLA SOBRE BASE EXISTENTE.FORNECIMENTO E COLOCACAO  </t>
  </si>
  <si>
    <t>CM0207</t>
  </si>
  <si>
    <t xml:space="preserve">13.468.0010-0      </t>
  </si>
  <si>
    <t xml:space="preserve">CAMADA DE ISOLAMENTO EXECUTADA COM BLOCOS DE CONCRETO DE 10X20X40CM, CAPEAMENTO COM ARGAMASSA DE CIMENTO E AREIA, NO TRACO 1:4,ASSENTES COM ARMAGASSA DE CIMENTO E SAIBRO NO TRACO 1:8  </t>
  </si>
  <si>
    <t>CM0208</t>
  </si>
  <si>
    <t xml:space="preserve">13.469.0010-0      </t>
  </si>
  <si>
    <t xml:space="preserve">CAMADA DE ISOLAMENTO EXECUTADA COM BLOCOS DE CONCRETO CELULAR DE 10X30X60CM,CAPEAMENTO COM ARGAMASSA DE CIMENTO E AREIA,NO TRACO 1:4,ASSENTES COM ARGAMASSA DE CIMENTO E SAIBRO,NO TRACO 1:8  </t>
  </si>
  <si>
    <t>CM0209</t>
  </si>
  <si>
    <t xml:space="preserve">13.022.0500-0      </t>
  </si>
  <si>
    <t xml:space="preserve">RECOMPOSICAO DE REVESTIMENTO DE PARADE EM PASTILHAS,AZULEJOS E CERAMICAS,EXCLUSIVE ESTAS,INCLUSIVE MAO-DE-OBRA TOTAL E MATERIAIS DE ASSENTAMENTO E REJUNTAMENTO COMO EM 13.025.0010E 13.024.0010  </t>
  </si>
  <si>
    <t>CM0211</t>
  </si>
  <si>
    <t xml:space="preserve">13.301.0500-0      </t>
  </si>
  <si>
    <t xml:space="preserve">RECOMPOSICAO DE PISO CIMENTADO,COM ARGAMASSA DE CIMENTO E AREIA, NO TRACO 1:3, COM 2CM DE ESPESSURA, EXCLUSIVE BASE  DECONCRETO  </t>
  </si>
  <si>
    <t>CM0212</t>
  </si>
  <si>
    <t xml:space="preserve">13.301.0505-0      </t>
  </si>
  <si>
    <t xml:space="preserve">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  </t>
  </si>
  <si>
    <t>CM0213</t>
  </si>
  <si>
    <t xml:space="preserve">13.330.0500-0      </t>
  </si>
  <si>
    <t xml:space="preserve">RECOMPOSICAO DE PISO DE CERAMICAS,EXCLUSIVE ESTAS,INCLUSIVE MAO-DE-OBRA TOTAL E MATERIAIS DE ASSENTAMENTO E REJUNTAMENTOCOMO EM 13.330.0010  </t>
  </si>
  <si>
    <t>CM0214</t>
  </si>
  <si>
    <t xml:space="preserve">13.391.0500-0      </t>
  </si>
  <si>
    <t xml:space="preserve">RECOMPOSICAO DE PLACAS DE PISO DE MATERIAL VINILICO OU PLASTICO,EXCLUSIVE O FORNECIMENTO DO PISO,INCLUSIVE COLA  </t>
  </si>
  <si>
    <t>CM0215</t>
  </si>
  <si>
    <t xml:space="preserve">13.411.0500-0      </t>
  </si>
  <si>
    <t xml:space="preserve">RECOMPOSICAO DE PAVIMENTACAO DE PEDRA PORTUGUESA,ASSENTADA COM FAROFA DE CIMENTO E SAIBRO,NO TRACO 1:5, INCLUSIVE FORNECIMENTO DO MATERIAL PARA REJUNTAMENTO,EXCLUSIVE A PEDRA  </t>
  </si>
  <si>
    <t>CM0230</t>
  </si>
  <si>
    <t xml:space="preserve">13.460.0015-0      </t>
  </si>
  <si>
    <t xml:space="preserve">PISO ELEVADO EM PLACAS METALICAS PREENCHIDAS INTERNAMENTE COM CONCRETO CELULAR,REVESTIDO COM LAMINADO MELAMINICO,MEDINDOAPROXIMADAME NTE (60X60X3)CM,PARA AREAS INTERNAS OU EXTERNAS,APOIADO EM PEDESTAIS TELESCOPICOS REGULAVEIS,SOBRE BASE COMLONGARINAS DE ALUMINIO OU ACO GALVANIZADO,COM ALTURA DE APROXIMADAMENTE 30CM.FORNECIMENTO E COLOCACAO  </t>
  </si>
  <si>
    <t>CM0234</t>
  </si>
  <si>
    <t xml:space="preserve">13.011.0005-0      </t>
  </si>
  <si>
    <t xml:space="preserve">TELA DE REFORCO PARA REVESTIMENTO COM ARGAMASSA(EXCLUSIVE ESTA),FIXADA NO SUBSTRATO POR MEIO DE GRAMPOS DE ACO GALVANIZADO Nº12.FORNECIMENTO E COLOCACAO  </t>
  </si>
  <si>
    <t>CM0235</t>
  </si>
  <si>
    <t xml:space="preserve">13.001.0035-0      </t>
  </si>
  <si>
    <t xml:space="preserve">EMBOCO INTERNO COM ARGAMASSA DE CIMENTO,CAL HIDRATADA ADITIVADA E AREIA,NO TRACO 1:1:8,COM ESPESSURA DE 1,5CM,INCLUSIVECHAPISCO DE CIMENTO E AREIA,NO TRACO 1:3  </t>
  </si>
  <si>
    <t>CM0236</t>
  </si>
  <si>
    <t xml:space="preserve">13.001.0036-0      </t>
  </si>
  <si>
    <t xml:space="preserve">EMBOCO INTERNO COM ARGAMASSA DE CIMENTO,CAL HIDRATADA ADITIVADA E AREIA,NO TRACO 1:1:8,COM ESPESSURA DE 1,5CM,EXCLUSIVECHAPISCO  </t>
  </si>
  <si>
    <t>CM0237</t>
  </si>
  <si>
    <t xml:space="preserve">13.001.0040-0      </t>
  </si>
  <si>
    <t xml:space="preserve">EMBOCO INTERNO COM ARGAMASSA DE CIMENTO,CAL HIDRATADA ADITIVADA E AREIA,NO TRACO 1:1:8,COM ESPESSURA DE 2CM,INCLUSIVE CHAPISCO DE CIMENTO E AREIA,NO TRACO 1:3  </t>
  </si>
  <si>
    <t>CM0238</t>
  </si>
  <si>
    <t xml:space="preserve">13.001.0041-0      </t>
  </si>
  <si>
    <t xml:space="preserve">EMBOCO INTERNO COM ARGAMASSA DE CIMENTO,CAL HIDRATADA ADITIVADA E AREIA,NO TRACO 1:1:8,COM ESPESSURA DE 2CM,EXCLUSIVE CHAPISCO  </t>
  </si>
  <si>
    <t>CM0239</t>
  </si>
  <si>
    <t xml:space="preserve">13.001.0065-1      </t>
  </si>
  <si>
    <t xml:space="preserve">REVESTIMENTO EXTERNO,EMBOCO,DE UMA VEZ,COM ARGAMASSA DE CIMENTO,CAL HIDRATADA ADITIVADA E AREIA,NO TRACO 1:1:12,COM ESPESSURA DE 2,5CM,INCLUSIVE CHAPISCO DE CIMENTO E AREIA,NO TRACO 1:3  </t>
  </si>
  <si>
    <t>CM0240</t>
  </si>
  <si>
    <t xml:space="preserve">13.001.0100-0      </t>
  </si>
  <si>
    <t xml:space="preserve">RECOMPOSICAO DE REVESTIMENTO EXTERNO DE PO-DE-PEDRA,CIMENTO E CAL HIDRATADA COM ADICAO DE RHODOPAS PARA CONSOLIDACAO  </t>
  </si>
  <si>
    <t>CM0241</t>
  </si>
  <si>
    <t xml:space="preserve">13.001.0105-0      </t>
  </si>
  <si>
    <t xml:space="preserve">RECOMPOSICAO DE REVESTIMENTO COM ARGAMASSA DE CIMENTO E AREIA,NO TRACO 1:3 COM 3CM DE ESPESSURA,ADITIVADA COM 10% DE MICROSSILICA  </t>
  </si>
  <si>
    <t>CM0242</t>
  </si>
  <si>
    <t xml:space="preserve">13.001.0106-0      </t>
  </si>
  <si>
    <t xml:space="preserve">RECOMPOSICAO DE REVESTIMENTO COM ARGAMASSA DE CIMENTO E AREIA,NO TRACO 1:3 COM 2CM DE ESPESSURA,ADITIVADA COM 10% DE MICROSSILICA  </t>
  </si>
  <si>
    <t>CM0243</t>
  </si>
  <si>
    <t xml:space="preserve">13.001.0107-0      </t>
  </si>
  <si>
    <t xml:space="preserve">RECOMPOSICAO DE REVESTIMENTO COM ARGAMASSA DE CIMENTO E AREIA,NO TRACO 1:3 COM 1CM DE ESPESSURA,ADITIVADA COM 10% DE MICROSSILICA  </t>
  </si>
  <si>
    <t>CM0244</t>
  </si>
  <si>
    <t xml:space="preserve">13.003.0010-0      </t>
  </si>
  <si>
    <t xml:space="preserve">REVESTIMENTO INTERNO,EMBOCO,DE UMA VEZ,COM ARGAMASSA DE CIMENTO,CAL HIDRATADA ADITIVADA E AREIA,NO TRACO 1:1:8,COM ESPESSURA DE 2CM,ACABAMENTO CAMURCADO,APLICADO SOBRE SUPERFICIE CHAPISCADA,EXCLUSIVE CHAPISCO  </t>
  </si>
  <si>
    <t>CM0245</t>
  </si>
  <si>
    <t xml:space="preserve">13.005.0025-0      </t>
  </si>
  <si>
    <t xml:space="preserve">REVESTIMENTO EXTERNO EM 2 MASSAS,SOBRE SUPERFICIE CHAPISCADA,EXCLUSIVE CHAPISCO,INCLUSIVE EMBOCO COM ARGAMASSA DE CIMENTO,CAL HIDRATADA ADITIVADA E AREIA,NO TRACO 1:1:12,COM ESPESSURA DE 3,5CM E REBOCO DE ARGAMASSA PRONTA,COM CAL E AGREGADOS,COM ESPESSURA DE 3MM  </t>
  </si>
  <si>
    <t>CM0246</t>
  </si>
  <si>
    <t xml:space="preserve">13.009.0050-0      </t>
  </si>
  <si>
    <t xml:space="preserve">REVESTIMENTO INTERNO DE PAREDES E TETOS,COM PASTA DE GESSO,COM ESPESSURA DE 1CM,INCLUSIVE LIMPEZA,FORNECIMENTO DE TODOSOS MATERIAIS E COLA,APLICACAO,REGULARIZACAO E LIXAMENTO  </t>
  </si>
  <si>
    <t>CM0247</t>
  </si>
  <si>
    <t xml:space="preserve">13.009.0051-0      </t>
  </si>
  <si>
    <t xml:space="preserve">REVESTIMENTO INTERNO DE PAREDES E TETOS,COM PASTA DE GESSO,COM ESPESSURA DE 1,5CM,INCLUSIVE LIMPEZA,FORNECIMENTO DE TODOS OS MATERIAIS E COLA,APLICACAO,REGULARIZACAO E LIXAMENTO  </t>
  </si>
  <si>
    <t>CM0248</t>
  </si>
  <si>
    <t xml:space="preserve">13.010.0025-0      </t>
  </si>
  <si>
    <t xml:space="preserve">PINGADEIRA DE 4X0,5CM,EXECUTADA EM ARGAMASSA DE CIMENTO,CAL HIDRATADA ADITIVADA E AREIA,NO TRACO 1:1:10,ACABAMENTO CAMURCADO  </t>
  </si>
  <si>
    <t>CM0249</t>
  </si>
  <si>
    <t xml:space="preserve">13.010.0029-0      </t>
  </si>
  <si>
    <t xml:space="preserve">REGULARIZACAO COM ARGAMASSA DE CIMENTO E AREIA NO TRACO 1:3  </t>
  </si>
  <si>
    <t>CM0250</t>
  </si>
  <si>
    <t xml:space="preserve">13.010.0049-0      </t>
  </si>
  <si>
    <t xml:space="preserve">MOLDURA EXTERNA EXECUTADA NO PERIMETRO DAS ESQUADRIAS COM ARGAMASSA DE CIMENTO,SAIBRO MACIO E AREIA FINA,NO TRACO 1:3:3  </t>
  </si>
  <si>
    <t>CM0251</t>
  </si>
  <si>
    <t xml:space="preserve">13.011.0010-0      </t>
  </si>
  <si>
    <t xml:space="preserve">REVESTIMENTO COM ARGAMASSA DE CIMENTO E AREIA FINA,NO TRACO 1:3,INCLUSIVE TELA DE REFORCO BETUMINOSO  </t>
  </si>
  <si>
    <t>CM0253</t>
  </si>
  <si>
    <t xml:space="preserve">13.022.0029-0      </t>
  </si>
  <si>
    <t xml:space="preserve">REVESTIMENTO COM PASTILHA DE PORCELANA,COM MEDIDAS EM TORNO DE (5X5)CM,PLACAS DE (30X30)CM,CORES ECONOMICAS (BRANCO,BEGE,CINZA,AZUL,VERDE, MARROM E PRETO),INCLUSIVE CHAPISCO DE CIMENTO E AREIA,NO TRACO 1:3 E EMBOCO COM ARGAMASSA DE CIMENTO,AREIA E SAIBRO,NO TRACO 1:2:2,ASSENTES E REJUNTADAS COM NATADE CIMENTO BRANCO  </t>
  </si>
  <si>
    <t>CM0254</t>
  </si>
  <si>
    <t xml:space="preserve">13.022.0035-0      </t>
  </si>
  <si>
    <t xml:space="preserve">REVESTIMENTO COM PASTILHA DE PORCELANA,COM MEDIDAS EM TORNO DE (5X5)CM,PLACAS DE (30X30)CM,CORES FORTES(VERMELHO,LARANJAE AMARELO),ASSENTES COM ARGAMASSA COLANTE,REJUNTAMENTO COMARGAMASSA INDUSTRIALIZADA,INCLUSIVE CHAPISCO E EMBOCO NO TRACO 1:6  </t>
  </si>
  <si>
    <t>CM0255</t>
  </si>
  <si>
    <t xml:space="preserve">13.022.0040-0      </t>
  </si>
  <si>
    <t xml:space="preserve">REVESTIMENTO COM PASTILHA DE PORCELANA,COM MEDIDAS EM TORNO DE (5X10)CM,PLACAS DE (30X30)CM,CORES ECONOMICAS(BRANCO,BEGE,CINZA,A ZUL,VERDE,MARROM E PRETO),ASSENTES COM ARGAMASSA COLANTE,REJUNTAMENTO COM ARGAMASSA INDUSTRIALIZADA,INCLUSIVE CHAPISCO E EMBOCO NO TRACO 1:6  </t>
  </si>
  <si>
    <t>CM0256</t>
  </si>
  <si>
    <t xml:space="preserve">13.024.0011-0      </t>
  </si>
  <si>
    <t xml:space="preserve">REVESTIMENTO COM PASTILHAS DE VIDRO,DIMENSOES DE 1 X 1CM ATE3 X 3CM,NAS CORES AZUL,VERDE,MARROM ROSADO,CARAMELO,BEGE,CINZA,PRE TO,PEROLA,LILAS E BRANCO,EXCLUSIVE CHAPISCO,EMBOCO E REJUNTAMENTO  </t>
  </si>
  <si>
    <t>CM0257</t>
  </si>
  <si>
    <t xml:space="preserve">13.024.0015-0      </t>
  </si>
  <si>
    <t xml:space="preserve">REVESTIMENTO COM PASTILHAS DE VIDRO CRISTAL OU COM RESINA,DIMENSOES DE 2 X 2CM ATE 3 X 3CM,NAS CORES VERMELHA,LARANJA EAMARELA, INCLUSIVE CHAPISCO DE CIMENTO E AREIA,NO TRACO 1:3,EMBOCO COM ARGAMASSA DE CIMENTO,SAIBRO E AREIA,NO TRACO1:3:3ASSENTES E REJUNTADAS COM PASTA DE CIMENTO BRANCO  </t>
  </si>
  <si>
    <t>CM0258</t>
  </si>
  <si>
    <t xml:space="preserve">13.024.0016-0      </t>
  </si>
  <si>
    <t xml:space="preserve">REVESTIMENTO COM PASTILHAS DE VIDRO CRISTAL OU COM RESINA,DIMENSOES DE 2 X 2CM ATE 3 X 3CM, NAS CORES VERMELHA,LARANJA EAMARELA,EXCLUSIVE CHAPISCO,EMBOCO E REJUNTAMENTO  </t>
  </si>
  <si>
    <t>CM0259</t>
  </si>
  <si>
    <t xml:space="preserve">13.024.0018-0      </t>
  </si>
  <si>
    <t xml:space="preserve">REVESTIMENTO COM PASTILHAS DE VIDRO CRISTAL OU COM RESINA,DIMENSOES DE 2 X 2CM ATE 3 X 3CM,NAS CORES AZUL,VERDE,PRETO EBRANCO,INCLUSIVE CHAPISCO DE CIMENTO E AREIA,NO TRACO 1:3,EMBOCO COM ARGAMASSA DE CIMENTO,SAIBRO E AREIA,NO TRACO 1:3:3ASSENTES E REJUNTADAS COM PASTA DE CIMENTO BRANCO  </t>
  </si>
  <si>
    <t>CM0260</t>
  </si>
  <si>
    <t xml:space="preserve">13.024.0019-0      </t>
  </si>
  <si>
    <t xml:space="preserve">REVESTIMENTO COM PASTILHAS DE VIDRO CRISTAL OU COM RESINA,DIMENSOES DE 2 X 2CM ATE 3 X 3CM,NAS CORES AZUL,VERDE,PRETO EBRANCO,EXCLUSIVE CHAPISCO,EMBOCO E REJUNTAMENTO  </t>
  </si>
  <si>
    <t>CM0261</t>
  </si>
  <si>
    <t xml:space="preserve">13.024.0020-0      </t>
  </si>
  <si>
    <t xml:space="preserve">REVESTIMENTO COM PASTILHAS DE VIDRO CRISTAL OU COM RESINA,MEDINDO 5 X 5CM,NAS CORES AZUL E BRANCO,INCLUSIVE CHAPISCO DECIMENTO E AREIA,NO TRACO 1:3,EMBOCO COM ARGAMASSA DE CIMENTO,SAIBRO E AREIA,NO TRACO 1:3:3,ASSENTES E REJUNTADAS COM PASTA DE CIMENTO BRANCO  </t>
  </si>
  <si>
    <t>CM0262</t>
  </si>
  <si>
    <t xml:space="preserve">13.024.0021-0      </t>
  </si>
  <si>
    <t xml:space="preserve">REVESTIMENTO COM PASTILHAS DE VIDRO CRISTAL OU COM RESINA,MEDINDO 5 X 5CM, NAS CORES AZUL E BRANCO,EXCLUSIVE CHAPISCO,EMBOCO E REJUNTAMENTO  </t>
  </si>
  <si>
    <t>CM0263</t>
  </si>
  <si>
    <t xml:space="preserve">13.025.0055-0      </t>
  </si>
  <si>
    <t xml:space="preserve">ASSENTAMENTO DE AZULEJOS,PASTILHAS OU LADRILHOS,EM PAREDES,EXCLUSIVE ESTES,COM EMBOCO(PRONTO)EM MASSA UNICA DE CIMENTO EAREIA TERMOTRATADA,ARGAMASSA COLANTE E REJUNTAMENTO COM ARGAMASSA INDUSTRIALIZADA,EXCLUSIVE CHAPISCO  </t>
  </si>
  <si>
    <t>CM0264</t>
  </si>
  <si>
    <t xml:space="preserve">13.025.0058-0      </t>
  </si>
  <si>
    <t xml:space="preserve">ASSENTAMENTO DE AZULEJOS,PASTILHAS OU LADRILHOS,EM PAREDES,EXCLUSIVE ESTES,COM EMBOCO(PRONTO)EM MASSA UNICA DE CIMENTO EAREIA TERMOTRATADA,ARGAMASSA COLANTE E REJUNTAMENTO COM ARGAMASSA INDUSTRIALIZADA,INCLUSIVE CHAPISCO DE CIMENTO E AREIA,NO TRACO 1:3  </t>
  </si>
  <si>
    <t>CM0265</t>
  </si>
  <si>
    <t xml:space="preserve">13.025.0059-0      </t>
  </si>
  <si>
    <t xml:space="preserve">ASSENTAMENTO DE AZULEJOS,PASTILHAS OU LADRILHOS,EM PAREDES,EXCLUSIVE:AZULEJOS,PAS TILHAS OU LADRILHOS,EMBOCO,CHAPISCO EREJUNTAMENTO  </t>
  </si>
  <si>
    <t>CM0266</t>
  </si>
  <si>
    <t xml:space="preserve">13.025.0060-0      </t>
  </si>
  <si>
    <t xml:space="preserve">ASSENTAMENTO DE PEITORIL DE MARMORE,GRANITO OU AFINS,EXCLUSIVE ESTES,ATE 20CM DE LARGURA,ASSENTE CONFORME ITEM 13.345.0015  </t>
  </si>
  <si>
    <t>CM0267</t>
  </si>
  <si>
    <t xml:space="preserve">13.025.0061-0      </t>
  </si>
  <si>
    <t xml:space="preserve">ASSENTAMENTO DE PEITORIL DE MARMORE, GRANITO OU AFINS, EXCLUSIVE ESTES, DE 20 A 30CM DE LARGURA, ASSENTE CONFORME ITEM13.345.0015  </t>
  </si>
  <si>
    <t>CM0268</t>
  </si>
  <si>
    <t xml:space="preserve">13.026.0011-0      </t>
  </si>
  <si>
    <t xml:space="preserve">REVESTIMENTO DE PAREDES COM AZULEJO BRANCO 15X15CM,QUALIDADE EXTRA,ASSENTES COM NATA DE CIMENTO COMUM,TENDO JUNTAS CORRIDAS COM 2MM,REJUNTADAS COM PASTA DE CIMENTO BRANCO,EXCLUSIVECHAPISCO E EMBOCO  </t>
  </si>
  <si>
    <t>CM0269</t>
  </si>
  <si>
    <t xml:space="preserve">13.026.0015-0      </t>
  </si>
  <si>
    <t xml:space="preserve">REVESTIMENTO DE PAREDES COM AZULEJO BRANCO 15X15CM,QUALIDADE EXTRA,ASSENTE CONFORME ITEM 13.025.0058  </t>
  </si>
  <si>
    <t>CM0270</t>
  </si>
  <si>
    <t xml:space="preserve">13.030.0250-0      </t>
  </si>
  <si>
    <t xml:space="preserve">REVESTIMENTO DE PAREDES COM LADRILHOS CERAMICOS,COM MEDIDAS EM TORNO DE (20X20)CM,ASSENTE CONFORME ITEM 13.025.0016  </t>
  </si>
  <si>
    <t>CM0271</t>
  </si>
  <si>
    <t xml:space="preserve">13.030.0251-0      </t>
  </si>
  <si>
    <t xml:space="preserve">REVESTIMENTO DE PAREDES COM LADRILHOS CERAMICOS,COM MEDIDAS EM TORNO DE (20X20)CM,ASSENTE CONFORME ITEM 13.025.0058  </t>
  </si>
  <si>
    <t>CM0273</t>
  </si>
  <si>
    <t xml:space="preserve">13.030.0257-0      </t>
  </si>
  <si>
    <t xml:space="preserve">REVESTIMENTO DE PAREDES COM LADRILHOS CERAMICOS COM MEDIDAS EM TORNO DE (10X10)CM,EM PLACA TELADA NO FORMATO EM TORNO DE(30X30)CM,NAS CORES BRANCO,CINZA,BEGE,CREME,AZUL,M ARROM E PRETO,CONFORME ABNT NBR 16928,ASSENTE CONFORME ITEM 13.025.0058  </t>
  </si>
  <si>
    <t>CM0277</t>
  </si>
  <si>
    <t xml:space="preserve">13.030.0262-0      </t>
  </si>
  <si>
    <t xml:space="preserve">REVESTIMENTO DE PAREDES COM LADRILHO CERAMICO,COM MEDIDAS EMTORNO DE (11,60X11,60X0,09)CM,ASSENTES COM ARGAMASSA DE CIMENTO,CAL E AREIA,NO TRACO 1:3:5,JUNTAS REENTRANTES DE 1CM DELARGURA  </t>
  </si>
  <si>
    <t>CM0278</t>
  </si>
  <si>
    <t xml:space="preserve">13.030.0263-0      </t>
  </si>
  <si>
    <t xml:space="preserve">REVESTIMENTO DE PAREDES COM LADRILHO CERAMICO,COM MEDIDAS EM TORNO DE (11,60X11,60X0,09)CM,EXCLUSIVE ARGAMASSA DE ASSENTAMENTO,JUNTAS REETRANTES DE 1CM DE LARGURA  </t>
  </si>
  <si>
    <t>CM0279</t>
  </si>
  <si>
    <t xml:space="preserve">13.030.0264-0      </t>
  </si>
  <si>
    <t xml:space="preserve">REVESTIMENTO DE PAREDES COM LADRILHO CERAMICO,COM MEDIDAS EM TORNO DE (24X11,60X0,09)CM,ASSENTES COM ARGAMASSA DE CIMENTO,CAL E AREIA NO TRACO 1:3:5,JUNTAS REENTRANTES DE 1CM DE LARGURA  </t>
  </si>
  <si>
    <t>CM0280</t>
  </si>
  <si>
    <t xml:space="preserve">13.030.0265-0      </t>
  </si>
  <si>
    <t xml:space="preserve">REVESTIMENTO DE PAREDES COM LADRILHO CERAMICO,COM MEDIDAS EM TORNO DE (24X11,60X09)CM,EXCLUSIVE ARGAMASSA DE ASSENTAMENTO,JUNTAS REENTRANTES DE 1CM DE LARGURA  </t>
  </si>
  <si>
    <t>CM0281</t>
  </si>
  <si>
    <t xml:space="preserve">13.030.0267-0      </t>
  </si>
  <si>
    <t xml:space="preserve">REVESTIMENTO DE PAREDES COM LADRILHO CERAMICO,COM MEDIDAS EMTORNO DE (24X11,60X09)CM,TIPO INDUSTRIAL,ASSENTES COM ARGAMASSA DE CIMENTO,CAL E AREIA,NO TRACO 1:3:5,JUNTAS REENTRANTESDE 1CM DE LARGURA  </t>
  </si>
  <si>
    <t>CM0282</t>
  </si>
  <si>
    <t xml:space="preserve">13.030.0268-0      </t>
  </si>
  <si>
    <t xml:space="preserve">REVESTIMENTO DE PAREDES COM LADRILHO CERAMICO,COM MEDIDAS EMTORNO DE (24X11,60X09)CM,TIPO INDUSTRIAL,EXCLUSIVE ARGAMASSADE ASSENTAMENTO,JUNTAS REETRANTES DE 1CM DE LARGURA  </t>
  </si>
  <si>
    <t>CM0286</t>
  </si>
  <si>
    <t xml:space="preserve">13.030.0290-0      </t>
  </si>
  <si>
    <t xml:space="preserve">REVESTIMENTO DE PAREDES COM CERAMICA,COM MEDIDAS EM TORNO DE (32X57)CM,ASSENTE CONFORME ITEM 13.025.0016  </t>
  </si>
  <si>
    <t>CM0287</t>
  </si>
  <si>
    <t xml:space="preserve">13.030.0291-0      </t>
  </si>
  <si>
    <t xml:space="preserve">REVESTIMENTO DE PAREDES COM CERAMICA,COM MEDIDAS EM TORNO DE (32X57)CM,ASSENTE CONFORME ITEM 13.025.0058  </t>
  </si>
  <si>
    <t>CM0288</t>
  </si>
  <si>
    <t xml:space="preserve">13.030.0292-0      </t>
  </si>
  <si>
    <t xml:space="preserve">REVESTIMENTO DE PAREDES COM CERAMICA,COM MEDIDAS EM TORNO DE (32X57)CM,EXCLUSIVE CHAPISCO,EMBOCO,NATA DE CIMENTO OU ARGAMASSA COLANTE E REJUNTAMENTO  </t>
  </si>
  <si>
    <t>CM0289</t>
  </si>
  <si>
    <t xml:space="preserve">13.036.0010-0      </t>
  </si>
  <si>
    <t xml:space="preserve">REVESTIMENTO DE PAREDE COM GRANITO CINZA CORUMBA,EM PLACAS,COM ESPESSURA DE 2CM,POLIDO,ASSENTE COM GRAMPOS DE METAL E ARGAMASSA DE CIMENTO,AREIA E SAIBRO,NO TRACO 1:3:3 E REJUNTAMENTO PRONTO  </t>
  </si>
  <si>
    <t>CM0290</t>
  </si>
  <si>
    <t xml:space="preserve">13.036.0011-0      </t>
  </si>
  <si>
    <t xml:space="preserve">REVESTIMENTO DE PAREDE COM GRANITO CINZA CORUMBA,EM PLACAS,COM ESPESSURA DE 2CM,POLIDO,ASSENTE COM GRAMPOS DE LATAO,EXCLUSIVE ARGAMASSA E REJUNTAMENTO  </t>
  </si>
  <si>
    <t>CM0291</t>
  </si>
  <si>
    <t xml:space="preserve">13.036.0015-0      </t>
  </si>
  <si>
    <t xml:space="preserve">RODAPE EM GRANITO CINZA CORUMBA,POLIDO,COM ALTURA DE 10CM E 2CM DE ESPESSURA,ASSENTE COM ARGAMASSA DE CIMENTO, SAIBRO EAREIA,NO TRACO 1:2:2,INCLUSIVE CHAPISCO,NO TRACO 1:3 E REJUNTAMENTO PRONTO  </t>
  </si>
  <si>
    <t>CM0292</t>
  </si>
  <si>
    <t xml:space="preserve">13.036.0016-0      </t>
  </si>
  <si>
    <t xml:space="preserve">RODAPE EM GRANITO CINZA CORUMBA,POLIDO,COM ALTURA DE 10CM E 2CM DE ESPESSURA,EXCLUSIVE ARGAMASSA,CHAPISCO E REJUNTAMENTO  </t>
  </si>
  <si>
    <t>CM0293</t>
  </si>
  <si>
    <t xml:space="preserve">13.036.0050-0      </t>
  </si>
  <si>
    <t xml:space="preserve">REVESTIMENTO VERTICAL EM DIVISORIAS OU BANCADAS(ILHARGA)EM GRANITO CINZA CORUMBA,2CM DE ESPESSURA,ASSENTE COMO EM 13.0360010  </t>
  </si>
  <si>
    <t>CM0294</t>
  </si>
  <si>
    <t xml:space="preserve">13.036.0051-0      </t>
  </si>
  <si>
    <t xml:space="preserve">REVESTIMENTO VERTICAL EM DIVISORIAS OU BANCADAS(ILHARGA)EM GRANITO CINZA CORUMBA,2CM DE ESPESSURA, EXCLUSIVE ARGAMASSA EREJUNTAMENTO  </t>
  </si>
  <si>
    <t>CM0295</t>
  </si>
  <si>
    <t xml:space="preserve">13.036.0080-0      </t>
  </si>
  <si>
    <t xml:space="preserve">MOLDURA EXTERNA EXECUTADA NO PERIMETRO DAS ESQUADRIAS COM GRANITO CINZA CORUMBA,2CM DE ESPESSURA,COM 2 POLIMENTOS,ASSENTE COMO EM 13.036.0010  </t>
  </si>
  <si>
    <t>CM0296</t>
  </si>
  <si>
    <t xml:space="preserve">13.036.0081-0      </t>
  </si>
  <si>
    <t xml:space="preserve">MOLDURA EXTERNA EXECUTADA NO PERIMETRO DAS ESQUADRIAS COM GRANITO CINZA CORUMBA,2CM DE ESPESSURA,COM 2 POLIMENTOS,ASSENTE COMO EM 13.036.0010,EXCLUSIVE ARGAMASSA E REJUNTAMENTO  </t>
  </si>
  <si>
    <t>CM0315</t>
  </si>
  <si>
    <t xml:space="preserve">13.045.0054-0      </t>
  </si>
  <si>
    <t xml:space="preserve">PEDRA PARA BOX DE BANHEIRO,EM MARMORE BRANCO NACIONAL,COM ALTURA EM TORNO DE 10CM E 4CM DE ESPESSURA,ASSENTE COMO EM 13.045.0040  </t>
  </si>
  <si>
    <t>CM0316</t>
  </si>
  <si>
    <t xml:space="preserve">13.045.0066-0      </t>
  </si>
  <si>
    <t xml:space="preserve">REVESTIMENTO DE PAREDES COM MARMORE BRANCO NACIONAL,EM PLACAS POLIDAS,MEDIDAS IGUAIS OU MAIORES QUE 60X40CM,COM ESPESSURA DE 2CM,COM 2 POLIMENTOS,ASSENTES COM 2 GRAMPOS DE LATAO DE1/8" POR PLACA,EXCLUSIVE ARGAMASSA,NATA DE CIMENTO E REJUNTAMENTO  </t>
  </si>
  <si>
    <t>CM0317</t>
  </si>
  <si>
    <t xml:space="preserve">13.045.0071-0      </t>
  </si>
  <si>
    <t xml:space="preserve">REVESTIMENTO DE COLUNAS COM MARMORE BRANCO NACIONAL,EM PLACAS DE 2CM DE ESPESSURA, COM 2 POLIMENTOS, ASSENTES COMO  EM13.045.0065, EXCLUSIVE ARGAMASSA,NATA DE CIMENTO E REJUNTAMENTO  </t>
  </si>
  <si>
    <t>CM0318</t>
  </si>
  <si>
    <t xml:space="preserve">13.045.0075-0      </t>
  </si>
  <si>
    <t xml:space="preserve">REVESTIMENTO VERTICAL EM DIVISORIAS OU BANCADAS(ILHARGA)EM MARMORE BRANCO NACIONAL, 3CM DE ESPESSURA, COM 2 POLIMENTOS,ASSENTES COMO EM 13.045.0065  </t>
  </si>
  <si>
    <t>CM0319</t>
  </si>
  <si>
    <t xml:space="preserve">13.045.0076-0      </t>
  </si>
  <si>
    <t xml:space="preserve">REVESTIMENTO VERTICAL EM DIVISORIAS OU BANCADAS(ILHARGA)EM MARMORE BRANCO NACIONAL, 3CM DE ESPESSURA, COM 2 POLIMENTOS,ASSENTES COMO EM 13.045.0065,EXCLUSIVE ARGAMASSA, NATA DE CIMENTO E REJUNTAMENTO  </t>
  </si>
  <si>
    <t>CM0320</t>
  </si>
  <si>
    <t xml:space="preserve">13.045.0080-0      </t>
  </si>
  <si>
    <t xml:space="preserve">MOLDURA EXTERNA EXECUTADA NO PERIMETRO DAS ESQUADRIAS COM MARMORE BRANCO NACIONAL, 2CM DE ESPESSURA, COM 2 POLIMENTOS, ASSENTES COMO EM 13.045.0065  </t>
  </si>
  <si>
    <t>CM0321</t>
  </si>
  <si>
    <t xml:space="preserve">13.045.0081-0      </t>
  </si>
  <si>
    <t xml:space="preserve">MOLDURA EXTERNA EXECUTADA NO PERIMETRO DAS ESQUADRIAS COM MARMORE BRANCO NACIONAL, 2CM DE ESPESSURA, COM 2 POLIMENTOS, ASSENTES COMO EM 13.045.0065,EXCLUSIVE ARGAMASSA, NATA DE CIMENTO E REJUNTAMENTO  </t>
  </si>
  <si>
    <t>CM0322</t>
  </si>
  <si>
    <t xml:space="preserve">13.075.0010-0      </t>
  </si>
  <si>
    <t xml:space="preserve">REVESTIMENTO DE PAREDES OU MUROS COM FILETES DERIVADOS DE PEDRAS COM ESPESSURA DE 1,5 A 4,0CM.FORNECIMENTO E COLOCACAO  </t>
  </si>
  <si>
    <t>CM0323</t>
  </si>
  <si>
    <t xml:space="preserve">13.080.0005-0      </t>
  </si>
  <si>
    <t xml:space="preserve">PAREDE VERDE COM PRE-VEGETACAO,SISTEMA MODULAR,CONSTITUIDO DE: MODULO DE SUBSTRATO RIGIDO PARA RETENCAO DE SUBSTRATO NUTRITIVO,PERFIL DE FIXACAO,CALHA GALVANIZADA,SUBSTRATO E SISTEMA DE IRRIGACAO.FORNECIMENTO E COLOCACAO  </t>
  </si>
  <si>
    <t>CM0326</t>
  </si>
  <si>
    <t xml:space="preserve">13.168.0010-0      </t>
  </si>
  <si>
    <t xml:space="preserve">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  </t>
  </si>
  <si>
    <t>CM0328</t>
  </si>
  <si>
    <t xml:space="preserve">13.168.0020-0      </t>
  </si>
  <si>
    <t xml:space="preserve">REVESTIMENTO DE FACHADA OU AREAS INTERNAS C/PAINEL DE ALUM. COMPOSTO,SENDO DUAS LAMINAS DE ALUM.C/0,21MM ESP.,PINTURA EMSUPERPOLIESTER,NO SISTEMA COIL COATING,ESP.DO COMPOSTO DE4MM,PINTURA PROTEGIDA POR FILME HAVY DUTY NAS FACES PINTADAS,NUCLEO EM POLIETILENO DE BAIXA DENSIDADE (RIGIDO),INCL.SUBESTRUTURA ALUM.E DEMAIS INSUMOS NECES.A COLOC.FORN.E COLOC.  </t>
  </si>
  <si>
    <t>CM0329</t>
  </si>
  <si>
    <t xml:space="preserve">13.170.0018-0      </t>
  </si>
  <si>
    <t xml:space="preserve">REVESTIMENTO DE PAREDE OU TETO COM PLACAS DE CORTICA,DE 0,60X0,90M,COM 3MM DE ESPESSURA.FORNECIMENTO E COLOCACAO  </t>
  </si>
  <si>
    <t>CM0330</t>
  </si>
  <si>
    <t xml:space="preserve">13.175.0010-0      </t>
  </si>
  <si>
    <t xml:space="preserve">FORRO DE PVC EM REGUAS DE 200MM DE LARGURA, ESPESSURA IGUAL OU SUPERIOR A 8MM, ENCAIXADOS ENTRE SI, INCLUSIVE RODAFORRODE PVC PARA ACABAMENTO, ESTRUTURA EM METALON (20X20)MM E PARAFUSOS DE FIXACAO. FORNECIMENTO E COLOCACAO  </t>
  </si>
  <si>
    <t>CM0334</t>
  </si>
  <si>
    <t xml:space="preserve">13.187.0010-0      </t>
  </si>
  <si>
    <t xml:space="preserve">REVESTIMENTO DE PAREDES OU FORROS COM CHAPA DE MADEIRA MINERALIZADA,PRENSADA COM CIMENTO,COM 25MM DE ESPESSURA,TERMOACUSTICO,RESIST ENTE AO FOGO,UMIDADE,FUNGOS E INSETOS.FORNECIMENTO E COLOCACAO  </t>
  </si>
  <si>
    <t>CM0336</t>
  </si>
  <si>
    <t xml:space="preserve">13.193.0010-0      </t>
  </si>
  <si>
    <t xml:space="preserve">FORRO EM PLACA TIPO COLMEIA,EM ALUMINIO PRE-PINTADO,MODULACAO DE (62X62)CM,MALHA MEDINDO APROXIMADAMENTE 5X5CM,FIXADO COM PERFIL "T" APARENTE.FORNECIMENTO E COLOCACAO  </t>
  </si>
  <si>
    <t>CM0339</t>
  </si>
  <si>
    <t xml:space="preserve">13.195.0030-0      </t>
  </si>
  <si>
    <t xml:space="preserve">REVESTIMENTO EM PAREDES,COM CHAPAS DE FIBRA DE MADEIRA,ACABAMENTO MATE,COM ESPESSURA DE 3MM,SOBRE BASE EXISTENTE.FORNECIMENTO E COLOCACAO  </t>
  </si>
  <si>
    <t>CM0340</t>
  </si>
  <si>
    <t xml:space="preserve">13.196.0010-0      </t>
  </si>
  <si>
    <t xml:space="preserve">FORRO REMOVIVEL COMPOSTO DE GESSO ACARTONADO,TIPO STANDARD A SER APLICADO SIST.DRYWALL,C/PLACA BORDA QUADRADA 625X625MM,ESP.6,5 9,5 OU 12,5MM,ESTRUTURADO PERFIS TIPO TRAVESSA "T" ACO GALVANIZADO,ALUMINIO OU DE LIGAS DE ALUMINIO,ESP.MINIMA 0,5MM C/PINTURA ELETROSTATICA OU CONVENCIONAL,SUSPENSA POR MEIO DE PENDURAIS,FIX.EM ESTRUTURA SUPERIOR.FORN.E COLOCACAO  </t>
  </si>
  <si>
    <t>CM0341</t>
  </si>
  <si>
    <t xml:space="preserve">13.196.0015-0      </t>
  </si>
  <si>
    <t xml:space="preserve">FORRO REMOVIVEL COMPOSTO DE GESSO ACARTONADO,TIPO STANDARD,C ADICAO LA MINERAL,A SER APLICADO SIST.DRYWALL,C/PLACA BORDAQUADRADA 625X625MM,ESP.6,5 9,5 OU 12,5MM,ESTRUTURADO PERFISTIPO TRAVESSA "T" ACO GALV.,ALUMINIO OU LIGAS DE ALUMINIO,ESP.MINIMA 0,5MM C/PINTURA ELETROST.OU CONVENCIONAL,SUSPENSAPOR MEIO DE PENDURAIS,FIX.EM ESTRUTURA SUPERIOR.FORN.E COLOC  </t>
  </si>
  <si>
    <t>CM0342</t>
  </si>
  <si>
    <t xml:space="preserve">13.196.0020-0      </t>
  </si>
  <si>
    <t xml:space="preserve">FORRO REMOVIVEL COMPOSTO DE GESSO ACARTONADO,TIPO STANDARD A SER APLICADO SIST.DRYWALL,C/PLACA BORDA QUADRADA 625X625MM,REVEST.VINIL,ESP.6,5 9,5 OU 12,5MM,ESTRUT.EM PERFIS TIP.TRAVESSA "T" ACO GALV.ALUMINIO OU LIGAS ALUMINIO,ESP.MINIMA 0,5MM C/PINTURA ELETROSTATICA OU CONVENCIONAL,SUSPENSA POR MEIODE PENDURAIS,FIXADOS EM ESTRUTURA SUPERIOR.FORN.E COLOCACAO  </t>
  </si>
  <si>
    <t>CM0343</t>
  </si>
  <si>
    <t xml:space="preserve">13.196.0025-0      </t>
  </si>
  <si>
    <t xml:space="preserve">FORRO REMOVIVEL COMPOSTO GESSO ACARTONADO,TIPO STANDARD,C/ADICAO DE LA MINERAL,A SER APLICADO SIST.DRYWALL,C/BORDA QUADRADA 625X625MM REVEST.VINIL,ESP.6,5 9,5 OU 12,5MM,ESTRUT.EM PERFIS TIPO TRAVESSA "T" ACO GALV.ALUMINIO OU LIGAS ALUMINIO,ESP.MINIMA 0,5M,C/PINTURA ELETROSTATICA OU CONVENCIONAL,SUSPENSA POR MEIO PENDURAIS,FIX.EM ESTRUT.SUPERIOR.FORN.E COLOC.  </t>
  </si>
  <si>
    <t>CM0344</t>
  </si>
  <si>
    <t xml:space="preserve">13.196.0030-0      </t>
  </si>
  <si>
    <t xml:space="preserve">FORRO REMOVIVEL COMPOSTO GESSO ACARTONADO,TIPO STANDARD A SER APLICADO NO SISTEMA DRYWALL,C/PLACA BORDA QUADRADA 625X1250MM,ESP.6,5 9,5 OU 12,5MM,ESTRUTURADO EM PERFIS TIPO TRAVESSA "T" ACO GALVANIZADO,ALUMINIO OU LIGAS DE ALUMINIO,ESP.MINIMA DE 0,5MM COM PINTURA ELETROSTATICA OU CONVENCIONAL,SUSPENSA POR MEIO DE PENDURAIS,FIX.EM ESTRUT.SUPERIOR.FORN.E COLOC  </t>
  </si>
  <si>
    <t>CM0345</t>
  </si>
  <si>
    <t xml:space="preserve">13.196.0035-0      </t>
  </si>
  <si>
    <t xml:space="preserve">FORRO REMOVIVEL COMPOSTO GESSO ACARTONADO,TIPO STANDARD,C/ADICAO LA MINERAL,A SER APLICADO SIST.DRYWALL,C/PLACA BORDA QUADRADA 625X1250MM,ESP.6,5 9,5 OU 12,5MM,ESTRUT.PERFIS TIPO TRAVESSA "T" DE ACO GALV.ALUMINIO OU LIGAS DE ALUMINIO,ESP.MINIMA 0,5MM C/PINTURA ELETROSTATICA OU CONVENCIONAL,SUSPENSAPOR MEIO DE PENDURAIS,FIXADOS ESTRUT.SUPERIOR.FORN.E COLOC.  </t>
  </si>
  <si>
    <t>CM0346</t>
  </si>
  <si>
    <t xml:space="preserve">13.196.0040-0      </t>
  </si>
  <si>
    <t xml:space="preserve">FORRO REMOVIVEL COMPOSTO GESSO ACARTONADO,TIPO STANDARD A SER APLICADO SISTEMA DRYWALL,C/PLACAS BORDA QUADRADA 625X1250MM REVEST.VINIL,ESP.6,5 9,5 OU 12,5MM,ESTRUT.EM PERFIS TIPO TRAVESSA "T" DE ACO GALV.ALUMINIO OU LIGAS ALUMINIO,ESP.MINIMA 0,5MM,C/PINTURA ELETROSTATICA OU CONVENCIONAL,SUSPENSA PORMEIO DE PENDURAIS,FIXADOS EM ESTRUT.SUPERIOR.FORN.E COLOC.  </t>
  </si>
  <si>
    <t>CM0347</t>
  </si>
  <si>
    <t xml:space="preserve">13.196.0045-0      </t>
  </si>
  <si>
    <t xml:space="preserve">FORRO REMOVIVEL COMPOSTO GESSO ACARTONADO,TIPO STANDARD,C/ADICAO LA MINERAL,APLICADO SIST.DRYWALL,C/PLACAS BORDA QUADRADA 625X1250MM REVEST.VINIL,ESP.6,5 9,5 OU 12,5MM,ESTRUT.PERFIS TRAVESSA "T" ACO GALVANIZADO,ALUMINIO OU LIGAS DE ALUMINIO,ESP.MINIMA 0,5MM C/PINTURA ELETROSTATICA OU CONVENCIONAL,SUSPENSA POR MEIO PENDURAIS,FIXADOS ESTRUT.SUPERIOR.FORN.COLOC  </t>
  </si>
  <si>
    <t>CM0348</t>
  </si>
  <si>
    <t xml:space="preserve">13.196.0050-0      </t>
  </si>
  <si>
    <t xml:space="preserve">FORRO REMOVIVEL COMP.CHAPA GESSO ACARTONADO PERFURADA OU RANHURADA,TIPO ST(STANDARD) A SER APLIC.SISTEMA DRYWALL,C/PLACABORDA QUADRADA 625X625MM,ESP.12,5MM,C/ABSORCA OACUSTICA,ESTRUT.PERFIS TIPO TRAVESSA "T"ACO GALV.ALUM.OU DE LIGAS ALUM.ESP.MINIMA 0,5MM C/PINT.ELETROSTATICA OU CONVENCIONAL,SUSP.PORMEIO PENDURAIS,FIX.ESTRUT.SUPERIOR. FORN.E COLOC.  </t>
  </si>
  <si>
    <t>CM0349</t>
  </si>
  <si>
    <t xml:space="preserve">13.196.0080-0      </t>
  </si>
  <si>
    <t xml:space="preserve">FORRO ESTRUTURADO MONOLITICO C/UMA CHAPA DE GESSO ACARTONADO,TIPO STANDARD NO SISTEMA DRYWALL,LARGURA 1200MM,ESP.12,5MM,,C/TRAT.JUNT AS P/UNIFORMIZACAO DA SUPERFICIE,SENDO APARAFUSADA EM ESTRUTURA DE ACO GALVANIZADO,SUSPENSA POR MEIO DE PENDURAIS FIXADOS EM ESTRUTURA SUPERIOR,C/O PERIMETRO EXECUTADOC/CANTONEIRAS ACO GALVANIZADO.FORNECIMENTO E COLOCACAO  </t>
  </si>
  <si>
    <t>CM0350</t>
  </si>
  <si>
    <t xml:space="preserve">13.196.0085-0      </t>
  </si>
  <si>
    <t xml:space="preserve">FORRO ESTRUTURADO MONOLITICO C/PLACA GESSO ACARTONADO,TIPO RU(RESISTENTE A UMIDADE),APLICADO SIST.DRYWALL,LARG.1200MM,ESP.1 2,5MM,C/TRAT.DE JUNTAS P/UNIFORMIZACAO DA SUPERFICIE,SENDO APARAFUSADA EM ESTRUT.ACO GALV.SUSPENSA POR MEIO DE PENDURAIS FIXADOS EM ESTRUTURA SUPERIOR,COM O PERIMETRO EXECUTADOCOM CANTONEIRAS DE ACO GALVANIZADO.FORNECIMENTO E COLOCACAO  </t>
  </si>
  <si>
    <t>CM0351</t>
  </si>
  <si>
    <t xml:space="preserve">13.196.0090-0      </t>
  </si>
  <si>
    <t xml:space="preserve">FORRO ESTRUTURADO MONOLITICO C/PLACA GESSO ACARTONADO,TIPO RF(RESISTENTE A FOGO),APLICADO SIST.DRYWALL,LARG.1200MM,ESP.1 2,5MM,C/TRAT.JUNTAS P/UNIFORMIZACAO DA SUPERFICIE,SENDO APARAFUSADA EM ESTRUT.DE ACO GALV.,SUSPENSA POR MEIO DE PENDURAIIS FIXADOS EM ESTRUTURA SUPERIOR,COM O PERIMETRO EXECUTADOCOM CANTONEIRAS DE ACO GALVANIZADO.FORNECIMENTO E COLOCACAO.  </t>
  </si>
  <si>
    <t>CM0352</t>
  </si>
  <si>
    <t xml:space="preserve">13.196.0095-0      </t>
  </si>
  <si>
    <t xml:space="preserve">FORRO ACUSTICO ESTRUTURADO MONOLITICO DRYWALL C/CHAPA GESSO ACARTONADO PERFURADA/RANHURADA,LARG.1200M M,ESP.12,5MM,C/TRATAMENTO JUNTAS C/MASSA E FITA P/UNIFORMIZACAO SUPERFICIE DASCHAPAS GESSO ACARTONADO,CHAPAS APARAFUSADAS ESTRUTURA ACO GALVANIZADO,SUSPENSA POR PENDURAIS,C/PERIMETRO ESTRUTURA DO FORRO EXECUTADO C/CANTONEIRAS ACO GALVANIZADO.FORN.E COLOCACAO  </t>
  </si>
  <si>
    <t>CM0353</t>
  </si>
  <si>
    <t xml:space="preserve">13.196.0100-0      </t>
  </si>
  <si>
    <t xml:space="preserve">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  </t>
  </si>
  <si>
    <t>CM0354</t>
  </si>
  <si>
    <t xml:space="preserve">13.196.0101-0      </t>
  </si>
  <si>
    <t xml:space="preserve">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  </t>
  </si>
  <si>
    <t>CM0355</t>
  </si>
  <si>
    <t xml:space="preserve">13.196.0102-0      </t>
  </si>
  <si>
    <t xml:space="preserve">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  </t>
  </si>
  <si>
    <t>CM0356</t>
  </si>
  <si>
    <t xml:space="preserve">13.196.0103-0      </t>
  </si>
  <si>
    <t xml:space="preserve">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  </t>
  </si>
  <si>
    <t>CM0357</t>
  </si>
  <si>
    <t xml:space="preserve">13.196.0104-0      </t>
  </si>
  <si>
    <t xml:space="preserve">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ACOGALVANIZADO,FIXADOS EM ESTRUTURA SUPERIOR.FORN.E COLOCACAO  </t>
  </si>
  <si>
    <t>CM0358</t>
  </si>
  <si>
    <t xml:space="preserve">13.196.0105-0      </t>
  </si>
  <si>
    <t xml:space="preserve">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  </t>
  </si>
  <si>
    <t>CM0360</t>
  </si>
  <si>
    <t xml:space="preserve">13.196.0107-0      </t>
  </si>
  <si>
    <t xml:space="preserve">FORRO REMOVIVEL COMPOSTO DE FIBRA MINERAL,COM PLACA DE BORDA REBAIXADA DE 625X625MM,ESP.APROXIMADA DE 15,0MM,C/INDICE DEABSORCAO ACUSTICA,ESTRUTURADO EM PERFIS TIPO "T" DE ACO GALVANIZADO,ALUMINIO OU LIGAS DE ALUMINIO,ESP.MINIMA DE 0,5MM,C/PINTURA ELETROSTATICA,SUSPENSO POR MEIO DE PENDURAIS,EM ACOGALVANIZADO,FIXADOS EM ESTRUTURA SUPERIOR.FORN. E COLOCACAO  </t>
  </si>
  <si>
    <t>CM0364</t>
  </si>
  <si>
    <t xml:space="preserve">13.196.0111-0      </t>
  </si>
  <si>
    <t xml:space="preserve">REVESTIMENTO DRYWALL C/ESP.MINIMA 23MM E MAXIMA 32MM(MASSA+CHAPA DE GESSO),APLICADO A ALVENARIA/ESTRUTURA EXISTENTE,C/UMA CHAPA GESSO ACARTONADO,TIPO ST(STANDARD),ESP.12,5MM,LARG.1 200MM,COLADA SOBRE ALVENARIA/ESTRUTURA EXISTENTE,C/TRATAMENTO DE JUNTAS C/MASSA E FITA P/UNIFORMIZACAO DA SUPERFICIE DASCHAPAS DE GESSO ACARTONADO.APLICAC.AREAS SECAS.FORN.E COLOC  </t>
  </si>
  <si>
    <t>CM0365</t>
  </si>
  <si>
    <t xml:space="preserve">13.196.0112-0      </t>
  </si>
  <si>
    <t xml:space="preserve">REVESTIMENTO DRYWALL C/ESP.MINIMA 23MM E MAXIMA 32MM(MASSA+CHAPA DE GESSO),APLICADO A ALVENARIA/ESTRUT.EXISTENTE,C/U MA CHAPA GESSO ACARTONADO,RU(RESISTENTE A UMIDADE),ESP.12,5MM,LARG.1200M M,COLADA SOBRE ALVENARIA/ESTRUTURA EXISTENTE,C/TRATAMENTO DE JUNTAS C/MASSA E FITA P/UNIFORMIZACAO DA SUPERFICIEDAS CHAPAS GESSO ACARTONADO.APLICAC.AREAS SECAS.FORN.COLOC.  </t>
  </si>
  <si>
    <t>CM0366</t>
  </si>
  <si>
    <t xml:space="preserve">13.196.0113-0      </t>
  </si>
  <si>
    <t xml:space="preserve">REVESTIMENTO DRYWALL ESP.MINIMA 23MM E MAXIMA 32MM(MASSA+CHAPA DE GESSO),APLICADO A ALVENARIA/ESTRUTURA EXISTENTE,C/UMACHAPA GESSO ACARTONADO,RF(RESISTENTE AO FOGO),ESP.12,5MM,LARG.1200MM,C OLADA SOBRE ALVENARIA/ESTRUTURA EXISTENTE,C/TRATAMENTO DE JUNTAS C/MASSA E FITA P/UNIFORMIZACAO DA SUPERFICIEDAS CHAPAS GESSO ACARTONADO.APLICAC.AREAS SECAS.FORN.COLOC.  </t>
  </si>
  <si>
    <t>CM0367</t>
  </si>
  <si>
    <t xml:space="preserve">13.196.0114-0      </t>
  </si>
  <si>
    <t xml:space="preserve">REVESTIMENTO DRYWALL ESP.31MM(ESTRUT.+CHAPA GESSO),ESTRUT.C/ PERFIS DE TETO 27MM,GUIAS HORIZONTAIS 17MM,AMBOS ACO GALV.ESP.0,5MM,PERFIS DE TETO ANCORADOS NA ALVENARIA/ESTRUT.EXISTENTE POR MEIO DE PERFIS ACO EM FORMATO CANTONEIRA,C/UMA CHAPAGESSO ACARTONADO,STANDARD,ESP.12,5MM ,LARG.1200MM,FIXADA AOSPERFIS TETO POR MEIO DE PARAFUSOS.AREAS SECAS.FORN.E COLOC.  </t>
  </si>
  <si>
    <t>CM0368</t>
  </si>
  <si>
    <t xml:space="preserve">13.196.0115-0      </t>
  </si>
  <si>
    <t xml:space="preserve">REVESTIMENTO DRYWALL ESP.31MM(ESTRUT.+CHAPA GESSO),ESTRUT.C/PERFIS TETO DE 27MM,GUIAS HORIZONTAIS 17MM,AMBOS ACO GALV.ESP.0,5MM,PERFIS TETO ANCORADOS ALVENARIA/ESTRUT.EXISTENTE PORMEIO PERFIS ACO EM FORMATO CANTONEIRA,C/UMA CHAPA DE GESSOACARTONADO,STANDARD,ADICA O DE LA MINERAL,ESP.12,5MM,LARG.1200MM ,PERFIS TETO POR MEIO DE PARAFUSOS,AREAS SECAS.FORN.COLOC  </t>
  </si>
  <si>
    <t>CM0369</t>
  </si>
  <si>
    <t xml:space="preserve">13.196.0116-0      </t>
  </si>
  <si>
    <t xml:space="preserve">REVESTIMENTO DRYWALL ESP.31MM(ESTRUT.+CHAPA GESSO),ESTRUT.C/PERFIS TETO 27MM,GUIAS HORIZONTAIS 17MM,AMBOS ACO GALV.ESP.0,5MM,PERFIS TETO ANCORADOS ALVENARIA/ESTRUT.EXISTENTE POR MEIO PERFIS ACO FORMATO CANTONEIRA,C/UMA CHAPA GESSO ACARTONADO,RU(RESISTENTE A UMIDADE),ESP.12,5MM,LARG.1200M M,PERFIS DETETO POR MEIO DE PARAFUSOS.APLICACAO AREAS SECAS.FORN.COLOC.  </t>
  </si>
  <si>
    <t>CM0370</t>
  </si>
  <si>
    <t xml:space="preserve">13.196.0117-0      </t>
  </si>
  <si>
    <t xml:space="preserve">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 .APLICACAO EM AREAS SECAS.FORNECIMENTO E COLOC.  </t>
  </si>
  <si>
    <t>CM0371</t>
  </si>
  <si>
    <t xml:space="preserve">13.196.0118-0      </t>
  </si>
  <si>
    <t xml:space="preserve">REVESTIMENTO DRYWALL ESP.31MM(ESTRUT.+CHAPA GESSO),ESTRUT.C/PERFIS TETO 27MM,GUIAS HORIZONTAIS 17MM,AMBOS ACO GALV.ESP.0,5MM,PERFIS TETO ANCORADOS ALVENARIA/ESTRUT.EXISTENTE POR MEIO PERFIS ACO FORMATO CANTONEIRA,C/UMA CHAPA GESSO ACARTONADO,RF(RESISTENTE AO FOGO),ESP.12,5MM,LARG.1200MM,P ERFIS TETOPOR MEIO DE PARAFUSOS.APLICACAO EM AREAS SECAS.FORN.E COLOC.  </t>
  </si>
  <si>
    <t>CM0372</t>
  </si>
  <si>
    <t xml:space="preserve">13.196.0119-0      </t>
  </si>
  <si>
    <t xml:space="preserve">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 APLICACAO EM AREAS SECAS.FORNECIMENTO E COLOC.  </t>
  </si>
  <si>
    <t>CM0373</t>
  </si>
  <si>
    <t xml:space="preserve">13.196.0120-0      </t>
  </si>
  <si>
    <t xml:space="preserve">REVESTIMENTO DRYWALL ESP.61MM(ESTRUT.+CHAPA GESSO),ESTRUT.MONTANTES SIMPLES 48MM,GUIAS HORIZONTAIS 48MM,AMBOS ACO GALV.ESP.0,5MM,MONTANTES ANCORADOS ALVENARIA/ESTRUT.EXISTENTE PORMEIO PERFIS ACO CANTONEIRA,C/UMA CHAPA GESSO ACARTONADO,STANDARD,ESP.12,5MM ,LARG.1200MM,FIXADA AOS MONTANTES POR MEIO DEPARAFUSOS.APLICACAO EM AREAS SECAS.FORNECIMENTO E COLOCACAO  </t>
  </si>
  <si>
    <t>CM0374</t>
  </si>
  <si>
    <t xml:space="preserve">13.196.0121-0      </t>
  </si>
  <si>
    <t xml:space="preserve">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 ,APLICACAO EM AREAS SECAS.FORN.E COLOCACAO  </t>
  </si>
  <si>
    <t>CM0375</t>
  </si>
  <si>
    <t xml:space="preserve">13.196.0122-0      </t>
  </si>
  <si>
    <t xml:space="preserve">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 M.APLICACAO EM AREAS SECAS.FORNECIMENTO E COLOCACAO  </t>
  </si>
  <si>
    <t>CM0376</t>
  </si>
  <si>
    <t xml:space="preserve">13.196.0123-0      </t>
  </si>
  <si>
    <t xml:space="preserve">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  </t>
  </si>
  <si>
    <t>CM0377</t>
  </si>
  <si>
    <t xml:space="preserve">13.196.0124-0      </t>
  </si>
  <si>
    <t xml:space="preserve">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 PLICACAO EM AREAS SECAS.FORN.E COLOC.  </t>
  </si>
  <si>
    <t>CM0378</t>
  </si>
  <si>
    <t xml:space="preserve">13.196.0125-0      </t>
  </si>
  <si>
    <t xml:space="preserve">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 ,EM AREAS SECAS.FORN.E COLOCACAO  </t>
  </si>
  <si>
    <t>CM0379</t>
  </si>
  <si>
    <t xml:space="preserve">13.196.0126-0      </t>
  </si>
  <si>
    <t xml:space="preserve">REVESTIMENTO DRYWALL ESP.83MM(ESTRUTURA+CHAPA DE GESSO),ESTRUTURADA C/MONTANTES SIMPLES 70MM,GUIAS HORIZONTAIS 70MM,AMBOS ACO GALV.ESP.0,5MM,MONTANTES ANCORADOS ALVENARIA/ESTRUTURAEXISTENTE POR MEIO DE PERFIS DE ACO EM FORMATO DE CANTONEIRA,C/UMA CHAPA GESSO ACARTONADO,STANDARD,ESP.12,5MM ,LARG.1200MM,BORDA REBAIXADA.APLICACAO EM AREAS SECAS.FORNEC.E COLOC.  </t>
  </si>
  <si>
    <t>CM0380</t>
  </si>
  <si>
    <t xml:space="preserve">13.196.0127-0      </t>
  </si>
  <si>
    <t xml:space="preserve">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 .APLICACAO EM AREAS SECAS.FORN.E COLOC.  </t>
  </si>
  <si>
    <t>CM0381</t>
  </si>
  <si>
    <t xml:space="preserve">13.196.0128-0      </t>
  </si>
  <si>
    <t xml:space="preserve">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 M,APLICACAO EM AREAS SECAS.FORN.E COLOC.  </t>
  </si>
  <si>
    <t>CM0382</t>
  </si>
  <si>
    <t xml:space="preserve">13.196.0129-0      </t>
  </si>
  <si>
    <t xml:space="preserve">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 MM.EM AREAS SECAS.FORN.COLOC.  </t>
  </si>
  <si>
    <t>CM0383</t>
  </si>
  <si>
    <t xml:space="preserve">13.196.0130-0      </t>
  </si>
  <si>
    <t xml:space="preserve">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 PLICACAO EM AREAS SECAS.FORN.E COLOCACAO  </t>
  </si>
  <si>
    <t>CM0384</t>
  </si>
  <si>
    <t xml:space="preserve">13.196.0131-0      </t>
  </si>
  <si>
    <t xml:space="preserve">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 MM.EM AREAS SECAS.FORN.E COLOC.  </t>
  </si>
  <si>
    <t>CM0385</t>
  </si>
  <si>
    <t xml:space="preserve">13.196.0132-0      </t>
  </si>
  <si>
    <t xml:space="preserve">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 ,LARG.1200MM.APLICADO EM AREAS SECAS.FORNECIMENTO E COLOC.  </t>
  </si>
  <si>
    <t>CM0386</t>
  </si>
  <si>
    <t xml:space="preserve">13.196.0133-0      </t>
  </si>
  <si>
    <t xml:space="preserve">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 ,APLICACAO EM AREAS SECAS.FORN.E COLOC.  </t>
  </si>
  <si>
    <t>CM0387</t>
  </si>
  <si>
    <t xml:space="preserve">13.196.0134-0      </t>
  </si>
  <si>
    <t xml:space="preserve">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 M.APLICACAO EM AREAS SECAS.FORN.E COLOCACAO  </t>
  </si>
  <si>
    <t>CM0388</t>
  </si>
  <si>
    <t xml:space="preserve">13.196.0135-0      </t>
  </si>
  <si>
    <t xml:space="preserve">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 MM.EM AREAS SECAS.FORN.E COLOC.  </t>
  </si>
  <si>
    <t>CM0389</t>
  </si>
  <si>
    <t xml:space="preserve">13.196.0136-0      </t>
  </si>
  <si>
    <t xml:space="preserve">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 PLICACAO EM AREAS SECAS.FORN.E COLOC.  </t>
  </si>
  <si>
    <t>CM0390</t>
  </si>
  <si>
    <t xml:space="preserve">13.196.0137-0      </t>
  </si>
  <si>
    <t xml:space="preserve">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 .EM AREAS SECAS.FORN.E COLOC  </t>
  </si>
  <si>
    <t>CM0391</t>
  </si>
  <si>
    <t xml:space="preserve">13.196.0138-0      </t>
  </si>
  <si>
    <t xml:space="preserve">REVESTIMENTO DRYWALL C/ESP.61MM(ESTRUTURA+CHAPA DE GESSO)ESTRUTURADA C/MONTANTES SIMPLES AUTOPORTANTES 48MM,FIXADOS A GUIAS HORIZONTAIS DE 48MM,AMBOS DE ACO GALV.C/ESP.0,5MM,C/UMACHAPA DE GESSO ACARTONADO,STANDARD,ESP.12,5MM ,LARG.1200MM,BORDA REBAIXADA,FIXADA AOS MONTANTES POR MEIO DE PARAFUSOS.APLICACAO EM AREAS SECAS.FORNECIMENTO E COLOCACAO  </t>
  </si>
  <si>
    <t>CM0392</t>
  </si>
  <si>
    <t xml:space="preserve">13.196.0139-0      </t>
  </si>
  <si>
    <t xml:space="preserve">REVESTIMENTO DRYWALL C/ESP.61MM(ESTRUTURA+CHAPA DE GESSO)ESTRUTURADA C/MONTANTES SIMPLES AUTOPORTANTES DE 48MM,FIXADOS AGUIAS HORIZONTAIS 48MM,AMBOS DE ACO GALV.C/ESP.0,5MM,C/UMACHAPA DE GESSO ACARTONADO,STANDARD,C/ADICAO DE LA MINERAL,ESP.12,5MM,LARG.1200MM ,BORDA REBAIXADA,FIXADA AOS MONTANTES POR MEIO DE PARAFUSOS.APLICACAO EM AREAS SECAS.FORN.E COLOC  </t>
  </si>
  <si>
    <t>CM0393</t>
  </si>
  <si>
    <t xml:space="preserve">13.196.0140-0      </t>
  </si>
  <si>
    <t xml:space="preserve">REVESTIMENTO DRYWALL C/ESP.61MM(ESTRUTURA+CHAPA DE GESSO)ESTRUTURADA C/MONTANTES SIMPLES AUTOPORTANTES 48MM,FIXADOS A GUIAS HORIZONTAIS 48MM,AMBOS DE ACO GALV.C/ESP.0,5MM,C/UMA CHAPA DE GESSO ACARTONADO,TIPO RU(RESISTENTE A UMIDADE),ESP.12,5MM,LARG.1200M M,BORDA REBAIXADA,FIXADA AOS MONTANTES POR MEIO DE PARAFUSOS.APLICACAO EM AREAS SECAS.FORN.E COLOCACAO  </t>
  </si>
  <si>
    <t>CM0394</t>
  </si>
  <si>
    <t xml:space="preserve">13.196.0141-0      </t>
  </si>
  <si>
    <t xml:space="preserve">REVESTIMENTO DRYWALL C/ESP.61MM(ESTRUTURA+CHAPA DE GESSO)ESTRUTURADA C/MONTANTES SIMPLES AUTOPORTANTES 48MM,FIXADOS A GUIAS HORIZONTAIS 48MM,AMBOS DE ACO GALV.C/ESP.0,5MM,C/UMA CHAPA DE GESSO ACARTONADO,TIPO RU(RESISTENTE A UMIDADE),C/ADICAO LA MINERAL,ESP.12,5MM,LARG.1200MM ,BORDA REBAIXADA,FIXADA AOS MONTANTES POR MEIO DE PARAFUSOS.APLICACAO AREAS SECAS.F/C  </t>
  </si>
  <si>
    <t>CM0395</t>
  </si>
  <si>
    <t xml:space="preserve">13.196.0142-0      </t>
  </si>
  <si>
    <t xml:space="preserve">REVESTIMENTO DE DRYWALL C/ESP.61MM(ESTRUTURA+CHAPA DE GESSO)ESTRUTURADA C/MONTANTES SIMPLES AUTOPORTANTES 48MM,FIXADOS AGUIAS HORIZONTAIS 48MM,AMBOS DE ACO GALV.C/ESP.0,5MM,COM UMA CHAPA DE GESSO ACARTONADO,TIPO RF(RESISTENTE AO FOGO),ESP.12,5MM,LARG.1200MM,B ORDA REBAIXADA,FIXADA AOS MONTANTES PORMEIO DE PARAFUSOS.APLICACAO EM AREAS SECAS.FORN. E COLOCACAO  </t>
  </si>
  <si>
    <t>CM0396</t>
  </si>
  <si>
    <t xml:space="preserve">13.196.0143-0      </t>
  </si>
  <si>
    <t xml:space="preserve">REVESTIMENTO DRYWALL C/ESP.61MM(ESTRUTURA+CHAPA DE GESSO)ESTRUTURADA C/MONTANTES SIMPLES AUTOPORTANTES 48MM,FIXADOS A GUIAS HORIZONTAIS 48MM,AMBOS ACO GALV.ESP.0,5MM,C/UMA CHAPA DEGESSO ACARTONADO,RF(RESISTENTE AO FOGO),C/ADICAO DE LA MINERAL,ESP.12,5MM,LARG.1200MM ,BORDA REBAIXADA,FIXADA AOS MONTANTES POR MEIO DE PARAFUSOS.APLICACAO AREAS SECAS.FORN.COLOC.  </t>
  </si>
  <si>
    <t>CM0397</t>
  </si>
  <si>
    <t xml:space="preserve">13.196.0144-0      </t>
  </si>
  <si>
    <t xml:space="preserve">REVESTIMENTO DE DRYWALL C/ESP.83MM(ESTRUTURA+CHAPA DE GESSO)ESTRUTURADA C/MONTANTES SIMPLES AUTOPORTANTES 70MM,FIXADAS AGUIAS HORIZONTAIS 70MM,AMBOS DE ACO GALV.C/ESP.0,5MM,C/UMACHAPA DE GESSO ACARTONADO,TIPO ST(STANDARD),ESP.12,5MM,LARGUR A 1200MM,BORDA REBAIXADA,FIXADA AOS MONTANTES POR MEIO DE PARAFUSOS.APLICACAO EM AREAS SECAS.FORNECIMENTO E COLOCACAO  </t>
  </si>
  <si>
    <t>CM0398</t>
  </si>
  <si>
    <t xml:space="preserve">13.196.0145-0      </t>
  </si>
  <si>
    <t xml:space="preserve">REVESTIMENTO DE DRYWALL C/ESP.83MM(ESTRUTURA+CHAPA DE GESSO)ESTRUTURADA C/MONTANTES SIMPLES AUTOPORTANTES 70MM,FIXADOS AGUIAS HORIZONTAIS 70MM,AMBOS DE ACO GALV.C/ESP.0,5MM,C/UMACHAPA DE GESSO ACARTONADO,ST(STANDARD),C/ADIC AO DE LA MINERAL,ESP.12,5MM,LARG.1200MM ,BORDA REBAIXADA,FIXADA AOS MONTANTES POR MEIO DE PARAFUSOS.APLICACAO AREAS SECAS.FORN.E COLOC.  </t>
  </si>
  <si>
    <t>CM0399</t>
  </si>
  <si>
    <t xml:space="preserve">13.196.0146-0      </t>
  </si>
  <si>
    <t xml:space="preserve">REVESTIMENTO DE DRYWALL C/ESP.83MM(ESTRUTURA+CHAPA DE GESSO)ESTRUTURADA C/MONTANTES SIMPLES AUTOPORTANTES 70MM,FIXADOS AGUIAS HORIZONTAIS 70MM,AMBOS DE ACO GALV.C/ESP.0,5MM,C/UMACHAPA DE GESSO ACARTONADO,TIPO RU(RESISTENTE A UMIDADE),ESP.12,5MM,LARG.1200M M,BORDA REBAIXADA,FIXADA AOS MONTANTES PORMEIO DE PARAFUSOS.APLICACAO EM AREAS SECAS.FORN.E COLOCACAO  </t>
  </si>
  <si>
    <t>CM0400</t>
  </si>
  <si>
    <t xml:space="preserve">13.196.0147-0      </t>
  </si>
  <si>
    <t xml:space="preserve">REVESTIMENTO DRYWALL C/ESP.83MM(ESTRUTURA+CHAPA DE GESSO)ESTRUTURADA C/MONTANTES SIMPLES AUTOPORTANTES 70MM,FIXADOS A GUIAS HORIZONTAIS 70MM,AMBOS ACO GALV.C/ESP.0,5MM,C/UMA CHAPADE GESSO ACARTONADO,RU(RESISTENTE A UMIDADE),C/ADICAO LA MINERAL,ESP.12,5MM,LARG.1200MM ,BORDA REBAIXADA,FIXADA AOS MONTANTES POR MEIO DE PARAFUSOS.APLICACAO AREAS SECAS.FORN.COLOC.  </t>
  </si>
  <si>
    <t>CM0401</t>
  </si>
  <si>
    <t xml:space="preserve">13.196.0148-0      </t>
  </si>
  <si>
    <t xml:space="preserve">REVESTIMENTO DE DRYWALL C/ESP.83MM(ESTRUTURA+CHAPA DE GESSO)ESTRUTURADA C/MONTANTES SIMPLES AUTOPORTANTES 70MM,FIXADOS AGUIAS HORIZONTAIS 70MM,AMBOS DE ACO GALV.C/ESP.0,5MM,C/UMACHAPA DE GESSO ACARTONADO,TIPO RF(RESISTENTE AO FOGO),ESP.12,5MM,LARG.1200MM,B ORDA REBAIXADA,FIXADA AOS MONTANTES POR MEIO DE PARAFUSOS.APLICACAO EM AREAS SECAS.FORN.E COLOCACAO  </t>
  </si>
  <si>
    <t>CM0402</t>
  </si>
  <si>
    <t xml:space="preserve">13.196.0149-0      </t>
  </si>
  <si>
    <t xml:space="preserve">REVESTIMENTO DRYWALL ESP.83MM(ESTRUTURA+CHAPA DE GESSO)ESTRUTURADA C/MONTANTES AUTOPORTANTES 70MM,GUIAS HORIZONTAIS 70MM,AMBOS ACO GALV.ESP.0,5MM,C/UMA CHAPA GESSO ACARTONADO,RF(RESISTENTE AO FOGO),C/ADICAO DE LA MINERAL,ESP.12,5MM,LARG.1200MM ,BORDA REBAIXADA,FIXADA AOS MONTANTES POR MEIO DE PARAFUSOS,APLICACAO EM AREAS SECAS.FORNECIMENTO E COLOCACAO  </t>
  </si>
  <si>
    <t>CM0403</t>
  </si>
  <si>
    <t xml:space="preserve">13.196.0150-0      </t>
  </si>
  <si>
    <t xml:space="preserve">REVESTIMENTO DE DRYWALL C/ESP.103MM(ESTRUTURA+CHAPA DE GESSO)ESTRUTURADA C/MONTANTES SIMPLES AUTOPORTANTES 90MM,FIXADOSA GUIAS HORIZONTAIS 90MM,AMBOS DE ACO GALV.C/ESP.0,5MM,C/UMACHAPA DE GESSO ACARTONADO,TIPO ST(STANDARD),ESP.12,5MM,LARG.1 200MM,BORDA REBAIXADA,FIXADA AOS MONTANTES POR MEIO DE PARAFUSOS.APLICACAO EM AREAS SECAS.FORNECIMENTO E COLOCACAO  </t>
  </si>
  <si>
    <t>CM0404</t>
  </si>
  <si>
    <t xml:space="preserve">13.196.0151-0      </t>
  </si>
  <si>
    <t xml:space="preserve">REVESTIMENTO DE DRYWALL C/ESP.103MM(ESTRUTURA+CHAPA DE GESSO)ESTRUTURADA C/MONTANTES SIMPLES AUTOPORTANTES 90MM,FIXADOSA GUIAS HORIZONTAIS 90MM,AMBOS ACO GALV.C/ESP.0,5MM,C/UMA CHAPA DE GESSO ACARTONADO,TIPO ST(STANDARD),C/ADICAO DE LA MINERAL,ESP.12,5MM,LARG.1200MM ,BORDA REBAIXADA,FIXADA AOS MONTANTES POR MEIO DE PARAFUSOS.APLICACAO AREAS SECAS.FORN.COLOC.  </t>
  </si>
  <si>
    <t>CM0405</t>
  </si>
  <si>
    <t xml:space="preserve">13.196.0152-0      </t>
  </si>
  <si>
    <t xml:space="preserve">REVESTIMENTO DE DRYWALL C/ESP.103MM(ESTRUTURA+CHAPA DE GESSO)ESTRUTURADA C/MONTANTES SIMPLES AUTOPORTANTES 90MM,FIXADOSA GUIAS HORIZONTAIS 90MM,AMBOS DE ACO GALV.C/ESP.0,5MM,C/UMACHAPA DE GESSO ACARTONADO,TIPO RU(RESISTENTE A UMIDADE),ESP.12,5MM,LARG.1200M M,BORDA REBAIXADA,FIXADA AOS MONTANTES PORMEIO DE PARAFUSOS.APLICACAO EM AREAS SECAS.FORN.E COLOCACAO  </t>
  </si>
  <si>
    <t>CM0406</t>
  </si>
  <si>
    <t xml:space="preserve">13.196.0153-0      </t>
  </si>
  <si>
    <t xml:space="preserve">REVESTIMENTO DRYWALL ESP.103MM(ESTRUTURA+CHAPA DE GESSO)ESTRUTURADA C/MONTANTES SIMPLES AUTOPORTANTES 90MM,GUIAS HORIZONTAIS 90MM,AMBOS DE ACO GALV.ESP.0,5MM,C/UMA CHAPA GESSO ACARTONADO,TIPO RU(RESISTENTE A UMIDADE),C/ADICAO DE LA MINERAL,ESP.12,5MM,LARG.1200MM ,BORDA REBAIXADA,FIXADA AOS MONTANTESPOR MEIO DE PARAFUSOS.APLICACAO EM AREAS SECAS.FORN.E COLOC.  </t>
  </si>
  <si>
    <t>CM0407</t>
  </si>
  <si>
    <t xml:space="preserve">13.196.0154-0      </t>
  </si>
  <si>
    <t xml:space="preserve">REVESTIMENTO DE DRYWALL C/ESP.103MM(ESTRUTURA+CHAPA DE GESSO)ESTRUTURADA C/MONTANTES SIMPLES AUTOPORTANTES 90MM,FIXADOSA GUIAS HORIZONTAIS 90MM,AMBOS DE ACO GALV.C/ESP.0,5MM,C/UMACHAPA DE GESSO ACARTONADO,TIPO RF(RESISTENTE AO FOGO),ESP.12,5MM,LARG.1200MM,B ORDA REBAIXADA,FIXADA AOS MONTANTES POR MEIO DE PARAFUSOS.APLICACAO EM AREAS SECAS.FORN.E COLOCACAO  </t>
  </si>
  <si>
    <t>CM0408</t>
  </si>
  <si>
    <t xml:space="preserve">13.196.0155-0      </t>
  </si>
  <si>
    <t xml:space="preserve">REVESTIMENTO DRYWALL ESP.103MM(ESTRUTURA+CHAPA DE GESSO)ESTRUTURADA C/MONTANTES SIMPLES AUTOPORTANTES 90MM,FIXADOS A GUIAS HORIZONTAIS 90MM,AMBOS ACO GALV.C/ESP.0,5MM,C/UMA CHAPA DE GESSO ACARTONADO,RF(RESISTENTE AO FOGO),C/ADICAO DE LA MINERAL,ESP.12,5MM,LARG.1200MM ,BORDA REBAIXADA,FIXADA AOS MONTANTES POR MEIO DE PARAFUSOS.APLICACAO AREAS SECAS.FORN.COLOC.  </t>
  </si>
  <si>
    <t>CM0409</t>
  </si>
  <si>
    <t xml:space="preserve">13.196.0156-0      </t>
  </si>
  <si>
    <t xml:space="preserve">REVESTIMENTO DE DRYWALL C/ESP.73MM(ESTRUTURA+CHAPA DE GESSO)ESTRUTURADA C/MONTANTES SIMPLES AUTOPORTANTES 48MM,FIXADOS AGUIAS HORIZONTAIS 48MM,AMBOS DE ACO GALV.C/ESP.0,5MM,C/DUASCHAPAS DE GESSO ACARTONADO,TIPO ST(STANDARD),ESP.12,5MM,LARG.1 200MM,BORDA REBAIXADA,FIXADA AOS MONTANTES POR MEIO DE PARAFUSOS.APLICACAO EM AREAS SECAS.FORNECIMENTO E COLOCACAO  </t>
  </si>
  <si>
    <t>CM0410</t>
  </si>
  <si>
    <t xml:space="preserve">13.196.0157-0      </t>
  </si>
  <si>
    <t xml:space="preserve">REVESTIMENTO DE DRYWALL C/ESP.73MM(ESTRUTURA+CHAPA DE GESSO)ESTRUTURADA C/MONTANTES SIMPLES AUTOPORTANTES 48MM,FIXADOS AGUIAS HORIZONTAIS 48MM,AMBOS DE ACO GALV.C/ESP.0,5MM,C/DUASCHAPAS DE GESSO ACARTONADO,ST(STANDARD),C/ADIC AO DE LA MINERAL,ESP.12,5MM,LARG.1200MM ,BORDA REBAIXADA,FIXADA AOS MONTANTES POR MEIO DE PARAFUSOS.APLICACAO AREAS SECAS.FORN.COLOC.  </t>
  </si>
  <si>
    <t>CM0411</t>
  </si>
  <si>
    <t xml:space="preserve">13.196.0158-0      </t>
  </si>
  <si>
    <t xml:space="preserve">REVESTIMENTO DE DRYWALL C/ESP.73MM(ESTRUTURA+CHAPA DE GESSO)ESTRUTURADA C/MONTANTES SIMPLES AUTOPORTANTES 48MM,FIXADOS AGUIAS HORIZONTAIS 48MM,AMBOS ACO GALV.C/ESP.0,5MM,C/DUAS CHAPAS GESSO ACARTONADO,TIPO RU(RESISTENTE A UMIDADE),E OUTRATIPO ST,ESP.12,5MM,LARG.1200MM,BORD A REBAIXADA,FIX.AOS MONTANTES POR MEIO PARAFUSOS.APLICACAO EM AREAS SECAS.FORN./COLOC  </t>
  </si>
  <si>
    <t>CM0412</t>
  </si>
  <si>
    <t xml:space="preserve">13.196.0159-0      </t>
  </si>
  <si>
    <t xml:space="preserve">REVESTIMENTO DE DRYWALL C/ESP.73MM(ESTRUTURA+CHAPA DE GESSO)ESTRUTURADA 48MM,FIXADOS A GUIAS HORIZONTAIS 48MM,AMBOS DE ACO GALV.C/ESP.0,5MM,C/DUAS CHAPAS DE ESSO ACARTONADO,TIPO RU(RESISTENTE A UMIDADE),C/ADICAO DE LA MINERAL,E OUTRA TIPO ST,ESP.12,5MM,LARG.1200MM,BORD A REBAIXADA,FIX.AOS MONTANTES POR MEIO DE PARAFUSOS.APLICACAO EM AREAS SECAS.FORN.E COLOC.  </t>
  </si>
  <si>
    <t>CM0413</t>
  </si>
  <si>
    <t xml:space="preserve">13.196.0160-0      </t>
  </si>
  <si>
    <t xml:space="preserve">REVESTIMENTO DE DRYWALL C/ESP.73MM(ESTRUTURA+CHAPA DE GESSO)ESTRUTURADA C/MONTANTES SIMPLES AUTOPORTANTES 48MM,FIXADOS AGUIAS HORIZONTAIS 48MM,AMBOS DE ACO GALV.C/ESP.0,5MM,C/DUASCHAPAS GESSO ACARTONADO,TIPO RF(RESISTENTE AO FOGO) E OUTRATIPO ST,ESP.12,5MM,LARG.1200MM,BORD A REBAIXADA,FIX.AOS MONTANTES POR MEIO DE PARAFUSOS.APLICACAO AREAS SECAS.FORN/COLOC  </t>
  </si>
  <si>
    <t>CM0414</t>
  </si>
  <si>
    <t xml:space="preserve">13.196.0161-0      </t>
  </si>
  <si>
    <t xml:space="preserve">REVESTIMENTO DRYWALL ESP.73MM(ESTRUTURA+CHAPA DE GESSO)ESTRUTURADA C/MONTANTES SIMPLES AUTOPORTANTES 48MM,FIXADOS A GUIAS HORIZONTAIS 48MM,AMBOS ACO GALV.ESP.0,5MM,C/DUAS CHAPAS GESSO ACARTONADO,RF(RESISTENTE AO FOGO),C/ADICAO LA MINERAL,EOUTRA TIPO ST,ESP.12,5MM,LARG.1200MM,BORD A REBAIXADA,FIX.AOSMONTANTES POR MEIO PARAFUSOS.APLICACAO AREAS SRCAS.FORN/COL  </t>
  </si>
  <si>
    <t>CM0415</t>
  </si>
  <si>
    <t xml:space="preserve">13.196.0162-0      </t>
  </si>
  <si>
    <t xml:space="preserve">REVESTIMENTO DRYWALL C/ESP.95MM(ESTRUTURA+CHAPA DE GESSO)ESTRUTURADA C/MONTANTES SIMPLES AUTOPORTANTES 70MM,FIXADOS A GUIAS HORIZONTAIS 70MM,AMBOS DE ACO GALV.C/ESP.0,5MM,C/DUAS CHAPAS DE GESSO ACARTONADO,TIPO ST(STANDARD),ESP.12,5MM,LARGUR A 1200MM,BORDA REBAIXADA,FIXADA AOS MONTANTES POR MEIO DE PARAFUSOS.APLICACAO EM AREAS SECAS.FORNECIMENTO E COLOCACAO  </t>
  </si>
  <si>
    <t>CM0416</t>
  </si>
  <si>
    <t xml:space="preserve">13.196.0163-0      </t>
  </si>
  <si>
    <t xml:space="preserve">REVESTIMENTO DE DRYWALL C/ESP.95MM(ESTRUTURA+CHAPA DE GESSO)ESTRUTURADA C/MONTANTES SIMPLES AUTOPORTANTES 70MM,FIXADOS AGUIAS HORIZONTAIS 70MM,AMBOS DE ACO GALV.C/ESP.0,5MM,C/DUASCHAPAS DE GESSO ACARTONADO,ST(STANDARD),C/ADIC AO DE LA MINERAL,ESP.12,5MM,LARG.1200MM ,BORDA REBAIXADA,FIXADA AOS MONTANTES POR MEIO DE PARAFUSOS.APLICACAO AREAS SECAS.FORN.COLOC.  </t>
  </si>
  <si>
    <t>CM0417</t>
  </si>
  <si>
    <t xml:space="preserve">13.196.0164-0      </t>
  </si>
  <si>
    <t xml:space="preserve">REVESTIMENTO DE DRYWALL C/ESP.95MM(ESTRUTURA+CHAPA GESSO) ESTRUTURADA C/MONTANTES SIMPLES AUTOPORTANTES 70MM,FIX.A GUIASHORIZ.70MM,AMBOS ACO GALV.C/ESP.0,5MM,C/DUAS CHAPAS GESSO ACARTONADO,SENDO UMA DO TIPO RU (RESISTENTE A UMIDADE),E OUTRA ST,ESP.12,5MM,LARG.1200MM,BORD A REBAIXADA,FIX.AOS MONTANTES POR MEIO PARAFUSOS.APLICACAO EM AREAS SECAS.FORN.E COLOC.  </t>
  </si>
  <si>
    <t>CM0418</t>
  </si>
  <si>
    <t xml:space="preserve">13.196.0165-0      </t>
  </si>
  <si>
    <t xml:space="preserve">REVESTIMENTO DRYWALL ESP.95MM(ESTRUTURA+CHAPA GESSO) ESTRUTURADA C/MONTANTES SIMPLES AUTOPORTANTES 70MM,FIX.A GUIAS HORIZ.70MM,AMBOS ACO GALV.ESP.0,5MM,C/DUAS CHAPAS GESSO ACARTONAO,SENDO UMA DO TIPO RU(RESISTENTE A UMIDADE),ADICAO LA MINERAL,E OUTRA ST,ESP.12,5MM,LARG.1200MM,BORD A REBAIXADA,FIX.AOSMONTANTES POR MEIO PARAFUSOS.APLICACAO AREAS SECAS.FORN/COL  </t>
  </si>
  <si>
    <t>CM0419</t>
  </si>
  <si>
    <t xml:space="preserve">13.196.0166-0      </t>
  </si>
  <si>
    <t xml:space="preserve">REVESTIMENTO DRYWALL C/ESP.95MM(ESTRUTURA+CHAPA GESSO) ESTRUTURADA C/MONTANTES SIMPLES AUTOPORTANTES 70MM,FIX.A GUIAS HORIZ.70MM,AMBOS ACO GALV.C/ESP.0,5MM,C/DUAS CHAPAS GESSO ACARTONADO,SENDO UMA DO TIPO RF(RESISTENTE AO FOGO) E OUTRA ST,ESP.12,5MM,LARG.1200MM,BORD A REBAIXADA,FIX.AOS MONTANTES PORMEIO DE PARAFUSOS.APLICACAO EM AREAS SECAS.FORN.E COLOC  </t>
  </si>
  <si>
    <t>CM0420</t>
  </si>
  <si>
    <t xml:space="preserve">13.196.0167-0      </t>
  </si>
  <si>
    <t xml:space="preserve">REVESTIMENTO DRYWALL C/ESP.95MM(ESTRUTURA+CHAPA GESSO) ESTRUTURADA C/MONTANTES SIMPLES AUTOPORTANTES 70MM,FIX.A GUIAS HORIZ.70MM,AMBOS ACO GALV.ESP.0,5MM,C/DUAS CHAPAS GESSO ACARTONADO,SENDO UMA DO TIPO RF(RESISTENTE AO FOGO),C/ADICAO LA MINERAL,E OUTRA ST,ESP.12,5MM,LARG.1200MM,BORD A REBAIXADA,FIX.MONTANTES POR MEIO PARAFUSOS.APLICACAO AREAS SECAS.FORN/COL  </t>
  </si>
  <si>
    <t>CM0421</t>
  </si>
  <si>
    <t xml:space="preserve">13.196.0168-0      </t>
  </si>
  <si>
    <t xml:space="preserve">REVESTIMENTO DE DRYWALL C/ESP.115MM(ESTRUTURA+CHAPA DE GESSO)ESTRUTURADA C/MONTANTES SIMPLES AUTOPORTANTES 90MM,FIXADOSA GUIAS HORIZONTAIS 90MM,AMBOS DE ACO GALV.C/ESP.0,5MM,C/DUAS CHAPAS DE GESSO ACARTONADO,STANDARD,ESP.12,5MM ,LARG.1200MM,BORDA REBAIXADA,FIXADA AOS MONTANTES POR MEIO DE PARAFUSOS.APLICACAO EM AREAS SECAS.FORNECIMENTO E COLOCACAO  </t>
  </si>
  <si>
    <t>CM0422</t>
  </si>
  <si>
    <t xml:space="preserve">13.196.0169-0      </t>
  </si>
  <si>
    <t xml:space="preserve">REVESTIMENTO DRYWALL C/ESP.115MM(ESTRUTURA+CHAPA DE GESSO)ESTRUTURADA C/MONTANTES SIMPLES AUTOPORTANTES 90MM,FIXADOS A GUIAS HORIZONTAIS 90MM,AMBOS DE ACO GALV.C/ESP.0,5MM,C/DUAS CHAPAS DE GESSO ACARTONADO,STANDARD,C/ADICAO DE LA MINERAL,ESP.12,5MM,LARG.1200MM ,BORDA REBAIXADA,FIXADA AOS MONTANTES POR MEIO DE PARAFUSOS.APLICACAO EM AREAS SECAS.FORN.E COLOC.  </t>
  </si>
  <si>
    <t>CM0423</t>
  </si>
  <si>
    <t xml:space="preserve">13.196.0170-0      </t>
  </si>
  <si>
    <t xml:space="preserve">REVESTIMENTO DRYWALL C/ESP.115MM(ESTRUTURA+CHAPA GESSO) ESTRUTURADA C/MONTANTES SIMPLES AUTOPORTANTES 90MM,FIX.A GUIAS HORIZ.90MM,AMBOS ACO GALV.C/ESP.0,5MM,C/DUAS CHAPAS GESSO ACARTONADO,SENDO UMA DO TIPO RU(RESISTENTE A UMIDADE) E OUTRA ST,ESP.12,5MM,LARG.1200MM,BORD A REBAIXADA,FIX.AOS MONTANTES POR MEIO DE PARAFUSOS.APLICACAO EM AREAS SECAS.FORN.E COLOC.  </t>
  </si>
  <si>
    <t>CM0424</t>
  </si>
  <si>
    <t xml:space="preserve">13.196.0171-0      </t>
  </si>
  <si>
    <t xml:space="preserve">REVESTIMENTO DRYWALL C/ESP.115MM(ESTRUTURA+CHAPA GESSO) ESTRTURADA C/MONTANTES SIMPLES AUTOPORTANTES 90MM,FIX.A GUIAS HORIZ.90MM,AMBOS ACO GALV.C/ESP.0,5MM,C/DUAS CHAPAS GESSO ACARTONADO,SENDO UMA TIPO RU(RESISTENTE A UMIDADE),C/ADICAO LA MINERAL,E OUTRA ST,ESP.12,5MM,LARG.1200MM,BORD A REBAIXADA,FIX.MONTANTES POR MEIO PARAFUSOS.APLICACAO AREAS SECAS.FORN/COL  </t>
  </si>
  <si>
    <t>CM0425</t>
  </si>
  <si>
    <t xml:space="preserve">13.196.0172-0      </t>
  </si>
  <si>
    <t xml:space="preserve">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  </t>
  </si>
  <si>
    <t>CM0426</t>
  </si>
  <si>
    <t xml:space="preserve">13.196.0173-0      </t>
  </si>
  <si>
    <t xml:space="preserve">REVESTIMENTO DRYWALL C/ESP.115MM(ESTRUTURA+CHAPA GESSO) ESTRUTURADA C/MONTANTES SIMPLES AUTOPORTANTES 90MM,FIX.A GUIAS HORIZ.90MM,AMBOS ACO GALV.ESP.0,5MM,C/DUAS CHAPAS GESSO ACARTNADO,SENDO UMA TIPO RF(RESISTENTE AO FOGO),C/ADICAO LA MINERAL,E OUTRA ST,ESP.12,5MM,LARG.1200MM,BORD A REBAIXADA,FIX.MONTANTES POR MEIO PARAFUSOS.APLICACAO AREAS SECAS.FORN.E COLOC  </t>
  </si>
  <si>
    <t>CM0427</t>
  </si>
  <si>
    <t xml:space="preserve">13.197.0010-0      </t>
  </si>
  <si>
    <t xml:space="preserve">REVESTIMENTO TEXTURIZADO FOSCO PARA USO EXTERNO SOBRE SUPERFICIE CAMURCADA OU CONCRETO LISO,COM 2MM DE ESPESSURA,EXECUTADO COM PO CREPE ATB,NA COR INDICADA,SOBRE ADITIVOS C/2 DEMAOS DE ACABAMENTO  </t>
  </si>
  <si>
    <t>CM0429</t>
  </si>
  <si>
    <t xml:space="preserve">13.199.0010-0      </t>
  </si>
  <si>
    <t xml:space="preserve">VENEZIANA VERTICAL (BRISE SOLEIL) CONSTRUIDA COM PLACA CIMENTICIA (SEM UTILIZACAO DE AMIANTO),COM ESPESSURA DE 12MM,COM400MM DE LARGURA,FIXADA EM CANTONEIRAS DE ACO APARAFUSADAS,EMEDIDA PELA AREA COLOCADA.FORNECIMENTO E COLOCACAO  </t>
  </si>
  <si>
    <t>CM0430</t>
  </si>
  <si>
    <t xml:space="preserve">13.199.0015-0      </t>
  </si>
  <si>
    <t xml:space="preserve">VENEZIANA VERTICAL(BRISE SOLEIL)DE CHAPA DE ALUMINIO,COM 1,2MM DE ESPESSURA,FIXADO EM CANTONEIRAS DE ACO APARAFUSADAS,EMEDIDA PELA AREA COLOCADA.FORNECIMENTO E COLOCACAO  </t>
  </si>
  <si>
    <t>CM0432</t>
  </si>
  <si>
    <t xml:space="preserve">13.205.0010-0      </t>
  </si>
  <si>
    <t xml:space="preserve">PROTETOR DE PAREDE(BATE-MACA), COM 20CM DE LARGURA, VINIL DE ALTO IMPACTO,ANTICHAMA E LAVAVEL,ACABAMENTO TEXTURIZADO,REFORCOS EM NEOPRENE E FIXADO COM SUPORTES DE ALUMINIO RESISTENTES.FORNECIMENTO E COLOCACAO  </t>
  </si>
  <si>
    <t>CM0433</t>
  </si>
  <si>
    <t xml:space="preserve">13.205.0015-0      </t>
  </si>
  <si>
    <t xml:space="preserve">PROTETOR DE PAREDE(BATE-MACA),TIPO CORRIMAO,COM LARGURA DE APROXIMADAMENTE 14CM,VINIL DE ALTO IMPACTO,ANTICHAMA E LAVAVEL,ACABAMENTO TEXTURIZADO,REFORCOS EM NEOPRENE E FIXADO COM SUPORTES DE ALUMINIO RESISTENTES.FORNECIMENTO E COLOCACAO  </t>
  </si>
  <si>
    <t>CM0434</t>
  </si>
  <si>
    <t xml:space="preserve">13.205.0020-0      </t>
  </si>
  <si>
    <t xml:space="preserve">PROTETOR DE PAREDE(BATE-MACA),COM 12,7CM DE LARGURA,VINIL DE ALTO IMPACTO,ANTICHAMA E LAVAVEL,ACABAMENTO TEXTURIZADO,REFORCOS EM NEOPRENE E FIXADO COM SUPORTES DE ALUMINIO RESISTENTES.FORNECIMENTO E COLOCACAO  </t>
  </si>
  <si>
    <t>CM0435</t>
  </si>
  <si>
    <t xml:space="preserve">13.205.0025-0      </t>
  </si>
  <si>
    <t xml:space="preserve">PROTECAO DE PORTAS EM VINIL DE ALTO IMPACTO,COM ACABAMENTO TEXTURIZADO,VARIAS CORES.FORNECIMENTO E COLOCACAO  </t>
  </si>
  <si>
    <t>CM0436</t>
  </si>
  <si>
    <t xml:space="preserve">13.301.0115-0      </t>
  </si>
  <si>
    <t xml:space="preserve">RODAPE DE CIMENTADO IMPERMEAVEL COM 25CM DE ALTURA E 3CM DE ESPESSURA, EM ARGAMASSA DE CIMENTO E AREIA, NO TRACO 1:3 EIMPERMEABILIZANTE DE PEGA NORMAL  ADICIONADO  A AGUA DA ARGAMASSA NA DOSAGEM DE 1:12,ALISADO A COLHER,SOBRE PAREDE EM OSSO  </t>
  </si>
  <si>
    <t>CM0437</t>
  </si>
  <si>
    <t xml:space="preserve">13.301.0134-0      </t>
  </si>
  <si>
    <t xml:space="preserve">CONTRAPISO,BASE OU CAMADA REGULARIZADORA EXECUTADA,COM ARGAMASSA DE CIMENTO E AREIA,NO TRACO 1:4,NA ESPESSURA DE 6,5CM  </t>
  </si>
  <si>
    <t>CM0438</t>
  </si>
  <si>
    <t xml:space="preserve">13.301.0140-0      </t>
  </si>
  <si>
    <t xml:space="preserve">CONTRAPISO,BASE OU CAMADA REGULARIZADORA EXECUTADA,COM ARGAMASSA DE CIMENTO E AREIA,NO TRACO 1:4,NA ESPESSURA DE 8CM  </t>
  </si>
  <si>
    <t>CM0439</t>
  </si>
  <si>
    <t xml:space="preserve">13.301.0510-0      </t>
  </si>
  <si>
    <t xml:space="preserve">RECOMPOSICAO DE PISO DE CONCRETO SIMPLES,COM RESISTENCIA DE 15MPA,COM 8CM DE ESPESSURA,INCLUSIVE DEMOLICAO COM EQUIPAMENTO DE AR COMPRIMIDO DO PISO  </t>
  </si>
  <si>
    <t>CM0440</t>
  </si>
  <si>
    <t xml:space="preserve">13.302.0010-0      </t>
  </si>
  <si>
    <t xml:space="preserve">CAMADA DE BRITA 1,COM ESPESSURA ESTIMADA DE 3CM,ESPALHAMENTO MANUAL  </t>
  </si>
  <si>
    <t>CM0441</t>
  </si>
  <si>
    <t xml:space="preserve">13.330.0012-0      </t>
  </si>
  <si>
    <t xml:space="preserve">ASSENTAMENTO DE LADRILHOS,EXCLUSIVE ESTES,EM PISO DE SUPERFICIE EM OSSO,COM NATA DE CIMENTO SOBRE ARGAMASSA DE CIMENTO,CAL HIDRATADA ADITIVADA E AREIA,NO TRACO 1:1:10, COM ESPESSURA DE 3,5CM E REJUNTAMENTO COM CIMENTO BRANCO E CORANTE  </t>
  </si>
  <si>
    <t>CM0442</t>
  </si>
  <si>
    <t xml:space="preserve">13.330.0015-0      </t>
  </si>
  <si>
    <t xml:space="preserve">ASSENTAMENTO DE LADRILHOS,EXCLUSIVE ESTES,EM PISO DE SUPERFICIE EM OSSO, COM ARGAMASSA(PRONTA)COLANTE E REJUNTAMENTO INDUSTRIALIZADO  </t>
  </si>
  <si>
    <t>CM0443</t>
  </si>
  <si>
    <t xml:space="preserve">13.330.0018-0      </t>
  </si>
  <si>
    <t xml:space="preserve">ASSENTAMENTO DE PISO VINILICO,EXCLUSIVE ESTE,COMPREENDENDO REGULARIZACAO COM ARGAMASSA DE CIMENTO E AREIA,NO TRACO 1:4,LIXAMENTO MECANICO COM ESMERIL E LIMPEZA COM JATO D'AGUA  </t>
  </si>
  <si>
    <t>CM0444</t>
  </si>
  <si>
    <t xml:space="preserve">13.330.0022-0      </t>
  </si>
  <si>
    <t xml:space="preserve">ASSENTAMENTO DE PISOS DE MARMORE OU GRANITO,EXCLUSIVE ESTES,EM PLACAS,EM SUPERFICIE EM OSSO,COM NATA DE CIMENTO SOBRE ARGAMASSA DE CIMENTO,CAL HIDRATADA ADITIVADA E AREIA,NO TRACO1:1:10,COM ESPESSURA DE 3,5CM E REJUNTAMENTO PRONTO  </t>
  </si>
  <si>
    <t>CM0445</t>
  </si>
  <si>
    <t xml:space="preserve">13.330.0023-0      </t>
  </si>
  <si>
    <t xml:space="preserve">ASSENTAMENTO DE BANCADAS OU ILHARGAS,COM PLACAS DE MARMORE OU GRANITO,EXCLUSIVE ESTAS,EM SUPERFICIE EM OSSO,COM NATA DECIMENTO SOBRE ARGAMASSA DE CIMENTO,AREIA E SAIBRO,NO TRACO 1:2:2,COM ESPESSURA MEDIA DE 3,5CM E REJUNTAMENTO DE CIMENTOBRANCO E CORANTE  </t>
  </si>
  <si>
    <t>CM0446</t>
  </si>
  <si>
    <t xml:space="preserve">13.330.0024-0      </t>
  </si>
  <si>
    <t xml:space="preserve">ASSENTAMENTO DE BANCADAS OU ILHARGAS,COM PLACAS DE MARMORE OU GRANITO,EXCLUSIVE ESTAS,EM SUPERFICIE EM OSSO,COM NATA DECIMENTO SOBRE ARGAMASSA DE CIMENTO,CAL HIDRATADA ADITIVADA EAREIA,NO TRACO 1:1:10,COM ESPESSURA DE 3,5CM E REJUNTAMENTOPRONTO  </t>
  </si>
  <si>
    <t>CM0447</t>
  </si>
  <si>
    <t xml:space="preserve">13.330.0025-0      </t>
  </si>
  <si>
    <t xml:space="preserve">ASSENTAMENTO DE LAJOES OU PLACAS DE GRANITO EM CALCADAS DE LOGRADOUROS OU SUPERFICIES NIVELADAS,COM REJUNTAMENTO DE ARGAMASSA DE CIMENTO E AREIA,NO TRACO 1:3,EXCLUSIVE O FORNECIMENTO DAS PEDRAS  </t>
  </si>
  <si>
    <t>CM0449</t>
  </si>
  <si>
    <t xml:space="preserve">13.330.0061-0      </t>
  </si>
  <si>
    <t xml:space="preserve">REVESTIMENTO DE PISO,COM LADRILHOS CERAMICOS ESMALTADOS,COM MEDIDAS EM TORNO DE (20X20)CM E 6,5MM DE ESPESSURA,COM RESISTENCIA A ABRASAO P.E.I.-IV,CONFORME ABNT NBR 16928,ASSENTESEM SUPERFICIE EM OSSO COM ARGAMASSA COLANTE E REJUNTAMENTO INDUSTRIALIZADO  </t>
  </si>
  <si>
    <t>CM0450</t>
  </si>
  <si>
    <t xml:space="preserve">13.330.0071-0      </t>
  </si>
  <si>
    <t xml:space="preserve">REVESTIMENTO DE PISOS COM LADRILHOS CERAMICOS ANTIDERRAPANTES,COM MEDIDAS EM TORNO DE (11,6X24)CM,COM ESPESSURA DE 9MM,ASSENTES EM SUPERFICIE EM OSSO,COM ARGAMASSA COLANTE E REJUNTAMENTO PRONTO,CORES:PESSEGO,VERMELHO E CASTOR.  </t>
  </si>
  <si>
    <t>CM0451</t>
  </si>
  <si>
    <t xml:space="preserve">13.330.0075-0      </t>
  </si>
  <si>
    <t xml:space="preserve">REVESTIMENTO DE PISO COM LADRILHO CERAMICO,ANTIDERRAPANTE,COM MEDIDAS EM TORNO DE (45X45)CM,RESISTENCIA A ABRASAO P.E.I.-IV,ASSENTES EM SUPERFICIE COM NATA DE CIMENTO SOBRE ARGAMASSA DE CIMENTO,AREIA E SAIBRO,NO TRACO 1:3:3,REJUNTAMENTO COMCIMENTO BRANCO E CORANTE  </t>
  </si>
  <si>
    <t>CM0452</t>
  </si>
  <si>
    <t xml:space="preserve">13.330.0076-0      </t>
  </si>
  <si>
    <t xml:space="preserve">REVESTIMENTO DE PISO COM LADRILHO CERAMICO,ANTIDERRAPANTE,MEDIDA S EM TORNO DE (45X45)CM,RESISTENCIA A ABRASAO P.E.I.-IV,ASSENTES EM SUPERFICIE EM OSSO,COM ARGAMASSA COLANTE E REJUNTAMENTO PRONTO  </t>
  </si>
  <si>
    <t>CM0453</t>
  </si>
  <si>
    <t xml:space="preserve">13.330.0078-0      </t>
  </si>
  <si>
    <t xml:space="preserve">REVESTIMENTO DE PISO COM MOSAICO DE AZULEJOS DE VARIAS ORIGENS,COM ARGAMASSA DE CIMENTO E AREIA,NO TRACO 1:3,SOBRE BASEJA EXISTENTE  </t>
  </si>
  <si>
    <t>CM0454</t>
  </si>
  <si>
    <t xml:space="preserve">13.330.0079-0      </t>
  </si>
  <si>
    <t xml:space="preserve">REVESTIMENTO DE PISO COM MOSAICO DE AZULEJOS DE VARIAS ORIGENS,ASSENTES EM SUPERFICIE EM OSSO,COM ARGAMASSA COLANTE E REJUNTAMENTO PRONTO  </t>
  </si>
  <si>
    <t>CM0455</t>
  </si>
  <si>
    <t xml:space="preserve">13.330.0100-0      </t>
  </si>
  <si>
    <t xml:space="preserve">RODAPE COM LADRILHO CERAMICO,COM 7,5 A 10CM DE ALTURA,ASSENTE CONFORME ITEM 13.025.0016  </t>
  </si>
  <si>
    <t>CM0456</t>
  </si>
  <si>
    <t xml:space="preserve">13.330.0101-0      </t>
  </si>
  <si>
    <t xml:space="preserve">RODAPE COM LADRILHO CERAMICO,COM 7,5 A 10CM DE ALTURA,ASSENTES CONFORME ITEM 13.025.0058  </t>
  </si>
  <si>
    <t>CM0457</t>
  </si>
  <si>
    <t xml:space="preserve">13.330.0110-0      </t>
  </si>
  <si>
    <t xml:space="preserve">RODAPE COM LADRILHO CERAMICO,COM 15CM DE ALTURA,ASSENTE CONFORME ITEM 13.025.0016  </t>
  </si>
  <si>
    <t>CM0458</t>
  </si>
  <si>
    <t xml:space="preserve">13.330.0111-0      </t>
  </si>
  <si>
    <t xml:space="preserve">RODAPE COM LADRILHO CERAMICO,COM 15CM DE ALTURA,ASSENTES CONFORME ITEM 13.025.0058  </t>
  </si>
  <si>
    <t>CM0462</t>
  </si>
  <si>
    <t xml:space="preserve">13.331.0015-0      </t>
  </si>
  <si>
    <t xml:space="preserve">REVESTIMENTO DE PISO CERAMICO EM PORCELANATO TECNICO NATURAL,ACABAMENTO DA BORDA RETIFICADO,PARA USO EM AREAS COMERCIAISCOM ACESSO PARA RUA,NO FORMATO (60X60)CM,CONFORME ABNT NBR16928,ASSENTES EM SUPERFICIE EM OSSO COM ARGAMASSA DE CIMENTO E COLA (ARGAMASSA COLANTE) E REJUNTAMENTO PRONTO  </t>
  </si>
  <si>
    <t>CM0464</t>
  </si>
  <si>
    <t xml:space="preserve">13.331.0017-0      </t>
  </si>
  <si>
    <t xml:space="preserve">REVESTIMENTO DE PISO CERAMICO EM PORCELANATO TECNICO NATURAL,ACABAMENTO DA BORDA RETIFICADO,PARA USO EM AREAS COMERCIAISCOM ACESSO PARA RUA,NO FORMATO (60X60)CM,CONFORME ABNT NBR16928,ASSENTES EM SUPERFICIE EM OSSO,EXCLUSIVE ARGAMASSA E REJUNTAMENTO  </t>
  </si>
  <si>
    <t>CM0466</t>
  </si>
  <si>
    <t xml:space="preserve">13.331.0051-0      </t>
  </si>
  <si>
    <t xml:space="preserve">RODAPE COM CERAMICA EM PORCELANATO NATURAL,COM 7,5 A 10CM DE ALTURA,ASSENTES CONFORME ITEM 13.025.0058  </t>
  </si>
  <si>
    <t>CM0467</t>
  </si>
  <si>
    <t xml:space="preserve">13.332.0010-0      </t>
  </si>
  <si>
    <t xml:space="preserve">REVESTIMENTO DE PISO COM LADRILHO HIDRAULICO,20X20CM,ASSENTES CONFORME ITEM 13.330.0010  </t>
  </si>
  <si>
    <t>CM0468</t>
  </si>
  <si>
    <t xml:space="preserve">13.332.0011-0      </t>
  </si>
  <si>
    <t xml:space="preserve">REVESTIMENTO DE PISO COM LADRILHO HIDRAULICO,20X20CM,ASSENTES CONFORME ITEM 13.330.0015  </t>
  </si>
  <si>
    <t>CM0469</t>
  </si>
  <si>
    <t xml:space="preserve">13.332.0012-0      </t>
  </si>
  <si>
    <t xml:space="preserve">REVESTIMENTO DE PISO COM LADRILHO HIDRAULICO,20X20CM,EXCLUSIVE ARGAMASSA E REJUNTAMENTO  </t>
  </si>
  <si>
    <t>CM0470</t>
  </si>
  <si>
    <t xml:space="preserve">13.333.0010-0      </t>
  </si>
  <si>
    <t xml:space="preserve">REVESTIMENTO DE PISO COM CERAMICA TATIL DIRECIONAL,(LADRILHO HIDRAULICO),PARA PESSOAS COM NECESSIDADES ESPECIFICAS,ASSENTES SOBRE SUPERFICIE EM OSSO,CONFORME ITEM 13.330.0010  </t>
  </si>
  <si>
    <t>CM0471</t>
  </si>
  <si>
    <t xml:space="preserve">13.333.0011-0      </t>
  </si>
  <si>
    <t xml:space="preserve">REVESTIMENTO DE PISO COM CERAMICA TATIL DIRECIONAL,(LADRILHO HIDRAULICO),PARA PESSOAS C/NECESSIDADES ESPECIFICAS,ASSENTES SOBRE SUPERFICIE EM OSSO,EXCLUSIVE NATA DE CIMENTO,ARGAMASSA E REJUNTAMENTO  </t>
  </si>
  <si>
    <t>CM0472</t>
  </si>
  <si>
    <t xml:space="preserve">13.333.0015-0      </t>
  </si>
  <si>
    <t xml:space="preserve">REVESTIMENTO DE PISO COM CERAMICA TATIL ALERTA,(LADRILHO HIDRAULICO) PARA PESSOAS COM NECESSIDADES ESPECIFICAS,ASSENTESSOBRE SUPERFICIE EM OSSO,CONFORME ITEM 13.330.0010  </t>
  </si>
  <si>
    <t>CM0473</t>
  </si>
  <si>
    <t xml:space="preserve">13.333.0016-0      </t>
  </si>
  <si>
    <t xml:space="preserve">REVESTIMENTO DE PISO COM CERAMICA TATIL ALERTA,(LADRILHO HIDRAULICO) PARA PESSOAS COM NECESSIDADES ESPECIFICAS,ASSENTESSOBRE SUPERFICIE EM OSSO,EXCLUSIVE NATA DE CIMENTO,ARGAMASSA E REJUNTAMENTO  </t>
  </si>
  <si>
    <t>CM0558</t>
  </si>
  <si>
    <t xml:space="preserve">13.345.0017-0      </t>
  </si>
  <si>
    <t xml:space="preserve">REVESTIMENTO DE PISOS EM MARMORE BRANCO NACIONAL,EM PLACAS,2CM DE ESPESSURA,COM 2 POLIMENTOS,ASSENTE EM SUPERFICIE EM OSSO,EXCLUSIVE NATA DE CIMENTO,ARGAMASSA E REJUNTAMENTO  </t>
  </si>
  <si>
    <t>CM0559</t>
  </si>
  <si>
    <t xml:space="preserve">13.345.0018-0      </t>
  </si>
  <si>
    <t xml:space="preserve">REVESTIMENTO DE PISOS EM MARMORE BRANCO NACIONAL,EM PLACAS,3CM DE ESPESSURA,COM 2 POLIMENTOS,ASSENTE EM SUPERFICIE EM OSSO,EXCLUSIVE NATA DE CIMENTO,ARGAMASSA E REJUNTAMENTO  </t>
  </si>
  <si>
    <t>CM0560</t>
  </si>
  <si>
    <t xml:space="preserve">13.345.0021-0      </t>
  </si>
  <si>
    <t xml:space="preserve">RODAPE DE MARMORE BRANCO NACIONAL COM 10CM DE ALTURA E 2CM DE ESPESSURA,COM 2 POLIMENTOS,ASSENTE EM PAREDE EM OSSO,EXCLUSIVE NATA DE CIMENTO,ARGAMASSA,CHAPISCO E REJUNTAMENTO  </t>
  </si>
  <si>
    <t>CM0561</t>
  </si>
  <si>
    <t xml:space="preserve">13.345.0026-0      </t>
  </si>
  <si>
    <t xml:space="preserve">SOLEIRA DE MARMORE BRANCO NACIONAL,DE 2X13CM,COM 2 POLIMENTOS,EXCLUSIVE NATA DE CIMENTO,ARGAMASSA E REJUNTAMENTO  </t>
  </si>
  <si>
    <t>CM0562</t>
  </si>
  <si>
    <t xml:space="preserve">13.345.0031-0      </t>
  </si>
  <si>
    <t xml:space="preserve">SOLEIRA DE MARMORE BRANCO NACIONAL,DE 2X15CM,COM 2 POLIMENTOS,EXCLUSIVE NATA DE CIMENTO,ARGAMASSA E REJUNTAMENTO  </t>
  </si>
  <si>
    <t>CM0563</t>
  </si>
  <si>
    <t xml:space="preserve">13.345.0036-0      </t>
  </si>
  <si>
    <t xml:space="preserve">SOLEIRA DE MARMORE BRANCO NACIONAL,DE 2X25CM,COM 2 POLIMENTOS,EXCLUSIVE NATA DE CIMENTO,ARGAMASSA E REJUNTAMENTO  </t>
  </si>
  <si>
    <t>CM0564</t>
  </si>
  <si>
    <t xml:space="preserve">13.345.0040-0      </t>
  </si>
  <si>
    <t xml:space="preserve">SOLEIRA DE MARMORE BRANCO NACIONAL,DE 2X45CM,SEM DESNIVEL,PARA PORTAS DE 2 FOLHAS,ASSENTE COMO EM 13.345.0015  </t>
  </si>
  <si>
    <t>CM0565</t>
  </si>
  <si>
    <t xml:space="preserve">13.345.0041-0      </t>
  </si>
  <si>
    <t xml:space="preserve">SOLEIRA DE MARMORE BRANCO NACIONAL,DE 2X45CM,SEM DESNIVEL,PARA PORTAS DE 2 FOLHAS,EXCLUSIVE NATA DE CIMENTO,ARGAMASSA EREJUNTAMENTO  </t>
  </si>
  <si>
    <t>CM0566</t>
  </si>
  <si>
    <t xml:space="preserve">13.345.0056-0      </t>
  </si>
  <si>
    <t xml:space="preserve">CHAPIM OU ESPELHO DE MARMORE BRANCO NACIONAL,COM 2X17CM COM 1 POLIMENTO, EXCLUSIVE NATA DE CIMENTO,ARGAMASSA,CHAPISCO EREJUNTAMENTO  </t>
  </si>
  <si>
    <t>CM0567</t>
  </si>
  <si>
    <t xml:space="preserve">13.345.0061-0      </t>
  </si>
  <si>
    <t xml:space="preserve">CAPA DE DEGRAU,DE MARMORE BRANCO NACIONAL, COM 2X28CM,COM 1 POLIMENTO,EXCLUSIVE NATA DE CIMENTO,ARGAMASSA E REJUNTAMENTO  </t>
  </si>
  <si>
    <t>CM0568</t>
  </si>
  <si>
    <t xml:space="preserve">13.345.0066-0      </t>
  </si>
  <si>
    <t xml:space="preserve">CAPA DE DEGRAU,DE MARMORE BRANCO NACIONAL,COM 2X30CM, COM 1 POLIMENTO,EXCLUSIVE NATA DE CIMENTO,ARGAMASSA E REJUNTAMENTO  </t>
  </si>
  <si>
    <t>CM0569</t>
  </si>
  <si>
    <t xml:space="preserve">13.348.0010-0      </t>
  </si>
  <si>
    <t xml:space="preserve">REVESTIMENTO DE PISOS COM GRANITO CINZA ANDORINHA,EM PLACAS,COM ESPESSURA DE 2CM,POLIDO,ASSENTE EM SUPERFICIE EM OSSO,COM NATA DE CIMENTO SOBRE ARGAMASSA DE CIMENTO,AREIA E SAIBRO,NO TRACO 1:2:2 E REJUNTAMENTO PRONTO  </t>
  </si>
  <si>
    <t>CM0570</t>
  </si>
  <si>
    <t xml:space="preserve">13.348.0011-0      </t>
  </si>
  <si>
    <t xml:space="preserve">REVESTIMENTO DE PISOS COM GRANITO CINZA ANDORINHA,EM PLACAS,COM ESPESSURA DE 2CM,POLIDO,ASSENTE EM SUPERFICIE EM OSSO,EXCLUSIVE NATA DE CIMENTO,ARGAMASSA DE ASSENTAMENTO E REJUNTAMENTO  </t>
  </si>
  <si>
    <t>CM0574</t>
  </si>
  <si>
    <t xml:space="preserve">13.348.0040-0      </t>
  </si>
  <si>
    <t xml:space="preserve">CAPA DE DEGRAU EM GRANITO CINZA ANDORINHA,30X2CM,POLIDO,ASSENT E COMO EM 13.348.0010  </t>
  </si>
  <si>
    <t>CM0575</t>
  </si>
  <si>
    <t xml:space="preserve">13.348.0041-0      </t>
  </si>
  <si>
    <t xml:space="preserve">CAPA DE DEGRAU EM GRANITO CINZA ANDORINHA,30X2CM,POLIDO,EXCLUS IVE NATA DE CIMENTO,ARGAMASSA E REJUNTAMENTO  </t>
  </si>
  <si>
    <t>CM0576</t>
  </si>
  <si>
    <t xml:space="preserve">13.348.0045-0      </t>
  </si>
  <si>
    <t xml:space="preserve">ESPELHO OU CHAPIM EM GRANITO CINZA ANDORINHA,20X2CM,POLIDO,ASSENT ADO COMO NO ITEM 13.348.0010  </t>
  </si>
  <si>
    <t>CM0577</t>
  </si>
  <si>
    <t xml:space="preserve">13.348.0046-0      </t>
  </si>
  <si>
    <t xml:space="preserve">ESPELHO OU CHAPIM EM GRANITO CINZA ANDORINHA,20X2CM,POLIDO,EXCLUS IVE NATA DE CIMENTO,ARGAMASSA E REJUNTAMENTO  </t>
  </si>
  <si>
    <t>CM0578</t>
  </si>
  <si>
    <t xml:space="preserve">13.348.0050-0      </t>
  </si>
  <si>
    <t xml:space="preserve">PEITORIL EM GRANITO CINZA ANDORINHA,ESPESSURA DE 2CM,LARGURA 15 A 18CM,ASSENTADO COM NATA DE CIMENTO SOBRE ARGAMASSA DECIMENTO,SAIBRO E AREIA,NO TRACO 1:3:3 E REJUNTAMENTO COM CIMENTO BRANCO  </t>
  </si>
  <si>
    <t>CM0579</t>
  </si>
  <si>
    <t xml:space="preserve">13.348.0051-0      </t>
  </si>
  <si>
    <t xml:space="preserve">PEITORIL EM GRANITO CINZA ANDORINHA,ESPESSURA DE 2CM,LARGURA 15 A 18CM,EXCLUSIVE NATA DE CIMENTO, ARGAMASSA E REJUNTAMENTO  </t>
  </si>
  <si>
    <t>CM0580</t>
  </si>
  <si>
    <t xml:space="preserve">13.348.0055-0      </t>
  </si>
  <si>
    <t xml:space="preserve">PEITORIL EM GRANITO CINZA ANDORINHA,ESPESSURA DE 2CM,LARGURA DE 28CM,ASSENTADO COM NATA DE CIMENTO SOBRE ARGAMASSA DE CIMENTO,SAIBRO E AREIA,NO TRACO 1:3:3 E REJUNTAMENTO COM CIMENTO BRANCO  </t>
  </si>
  <si>
    <t>CM0581</t>
  </si>
  <si>
    <t xml:space="preserve">13.348.0056-0      </t>
  </si>
  <si>
    <t xml:space="preserve">PEITORIL EM GRANITO CINZA ANDORINHA,ESPESSURA DE 2CM,LARGURA DE 28CM,EXCLUSIVE NATA DE CIMENTO,ARGAMASSA E REJUNTAMENTO  </t>
  </si>
  <si>
    <t>CM0582</t>
  </si>
  <si>
    <t xml:space="preserve">13.348.0070-0      </t>
  </si>
  <si>
    <t xml:space="preserve">SOLEIRA EM GRANITO CINZA ANDORINHA,ESPESSURA DE 2CM,COM 2 POLIMENTOS,LARGURA DE 13CM,ASSENTADO COM ARGAMASSA DE CIMENTO,SAIBRO E AREIA, NO TRACO 1:2:2, E REJUNTAMENTO COM CIMENTOBRANCO E CORANTE  </t>
  </si>
  <si>
    <t>CM0583</t>
  </si>
  <si>
    <t xml:space="preserve">13.348.0071-0      </t>
  </si>
  <si>
    <t xml:space="preserve">SOLEIRA EM GRANITO CINZA ANDORINHA,ESPESSURA DE 2CM COM 2 POLIMENTOS,LARGURA DE 13CM,EXCLUSIVE ARGAMASSA E REJUNTAMENTO  </t>
  </si>
  <si>
    <t>CM0584</t>
  </si>
  <si>
    <t xml:space="preserve">13.348.0075-0      </t>
  </si>
  <si>
    <t xml:space="preserve">SOLEIRA EM GRANITO CINZA ANDORINHA,ESPESSURA DE 2CM,COM 2 POLIMENTOS,LARGURA DE 15CM,ASSENTADO COM ARGAMASSA DE CIMENTO,SAIBRO E AREIA, NO TRACO 1:2:2, E REJUNTAMENTO COM CIMENTOBRANCO E CORANTE  </t>
  </si>
  <si>
    <t>CM0585</t>
  </si>
  <si>
    <t xml:space="preserve">13.348.0076-0      </t>
  </si>
  <si>
    <t xml:space="preserve">SOLEIRA EM GRANITO CINZA ANDORINHA,ESPESSURA DE 2CM,COM 2 POLIMENTOS,LARGURA DE 15CM,EXCLUSIVE ARGAMASSA E REJUNTAMENTO  </t>
  </si>
  <si>
    <t>CM0586</t>
  </si>
  <si>
    <t xml:space="preserve">13.348.0080-0      </t>
  </si>
  <si>
    <t xml:space="preserve">SOLEIRA EM GRANITO CINZA ANDORINHA,ESPESSURA DE 2CM,COM 2 POLIMENTOS,LARGURA DE 25CM,ASSENTADO COM ARGAMASSA DE CIMENTO,SAIBRO E AREIA, NO TRACO 1:2:2, E REJUNTAMENTO COM CIMENTOBRANCO E CORANTE  </t>
  </si>
  <si>
    <t>CM0587</t>
  </si>
  <si>
    <t xml:space="preserve">13.348.0081-0      </t>
  </si>
  <si>
    <t xml:space="preserve">SOLEIRA EM GRANITO CINZA ANDORINHA,ESPESSURA DE 2CM,COM 2 POLIMENTOS,LARGURA DE 25CM,EXCLUSIVE ARGAMASSA E REJUNTAMENTO  </t>
  </si>
  <si>
    <t>CM0588</t>
  </si>
  <si>
    <t xml:space="preserve">13.365.0011-0      </t>
  </si>
  <si>
    <t xml:space="preserve">REVESTIMENTO DE PISOS COM GRANITO PRETO EM PLACAS,COM ESPESSURA DE 2CM,COM 2 POLIMENTOS,ASSENTES EM SUPERFICIE EM OSSO,EXCLUSIVE NATA DE CIMENTO,ARGAMASSA E REJUNTAMENTO  </t>
  </si>
  <si>
    <t>CM0589</t>
  </si>
  <si>
    <t xml:space="preserve">13.365.0016-0      </t>
  </si>
  <si>
    <t xml:space="preserve">REVESTIMENTO DE PISOS COM GRANITO PRETO EM PLACAS COM MEDIDAS ACIMA DE 30X30CM,COM 2CM DE ESPESSURA,COM 2 POLIMENTOS,ASSENTES EM SUPERFICIE EM OSSO,EXCLUSIVE NATA DE CIMENTO,ARGAMASSA E REJUNTAMENTO  </t>
  </si>
  <si>
    <t>CM0590</t>
  </si>
  <si>
    <t xml:space="preserve">13.365.0021-0      </t>
  </si>
  <si>
    <t xml:space="preserve">RODAPE DE GRANITO PRETO COM 10CM DE ALTURA E 2CM DE ESPESSURA,COM 2 POLIMENTOS, ASSENTE EM PAREDE EM OSSO, EXCLUSIVE CHAPISCO,ARGAMASSA,NATA DE CIMENTO E REJUNTAMENTO  </t>
  </si>
  <si>
    <t>CM0591</t>
  </si>
  <si>
    <t xml:space="preserve">13.365.0026-0      </t>
  </si>
  <si>
    <t xml:space="preserve">SOLEIRA DE GRANITO PRETO DE 2X13CM COM 2 POLIMENTOS, EXCLUSIVE NATA DE CIMENTO,ARGAMASSA E REJUNTAMENTO  </t>
  </si>
  <si>
    <t>CM0592</t>
  </si>
  <si>
    <t xml:space="preserve">13.365.0031-0      </t>
  </si>
  <si>
    <t xml:space="preserve">SOLEIRA DE GRANITO PRETO DE 2X15CM COM 2 POLIMENTOS, EXCLUSIVE NATA DE CIMENTO,ARGAMASSA E REJUNTAMENTO  </t>
  </si>
  <si>
    <t>CM0593</t>
  </si>
  <si>
    <t xml:space="preserve">13.365.0036-0      </t>
  </si>
  <si>
    <t xml:space="preserve">SOLEIRA DE GRANITO PRETO DE 2X25CM COM 2 POLIMENTOS, EXCLUSIVE NATA DE CIMENTO,ARGAMASSA E REJUNTAMENTO  </t>
  </si>
  <si>
    <t>CM0594</t>
  </si>
  <si>
    <t xml:space="preserve">13.365.0056-0      </t>
  </si>
  <si>
    <t xml:space="preserve">CHAPIM OU ESPELHO DE GRANITO PRETO COM 2X17CM,COM 1 POLIMENTO,EXCLUSIVE CHAPISCO,ARGAMASSA,REJUNTAMENT O E NATA DE CIMENTO  </t>
  </si>
  <si>
    <t>CM0595</t>
  </si>
  <si>
    <t xml:space="preserve">13.365.0061-0      </t>
  </si>
  <si>
    <t xml:space="preserve">CAPA DE DEGRAU DE GRANITO PRETO,COM 2X28CM,COM 1 POLIMENTO, EXCLUSIVE NATA DE CIMENTO,ARGAMASSA E REJUNTAMENTO  </t>
  </si>
  <si>
    <t>CM0596</t>
  </si>
  <si>
    <t xml:space="preserve">13.365.0066-0      </t>
  </si>
  <si>
    <t xml:space="preserve">CAPA DE DEGRAU DE GRANITO PRETO,COM 2X30CM,COM 1 POLIMENTO, EXCLUSIVE NATA DE CIMENTO,ARGAMASSA E REJUNTAMENTO  </t>
  </si>
  <si>
    <t>CM0597</t>
  </si>
  <si>
    <t xml:space="preserve">13.365.0075-0      </t>
  </si>
  <si>
    <t xml:space="preserve">REVESTIMENTO DE PISO COM GRANITO CINZA CORUMBA,EM PLACAS,ESPESSURA DE 2CM,POLIDO E LUSTRADO, ASSENTE COM ARGAMASSA COLANTE,JUNTAS DE 2MM DE ESPESSURA E REJUNTAMENTO PRONTO  </t>
  </si>
  <si>
    <t>CM0598</t>
  </si>
  <si>
    <t xml:space="preserve">13.365.0076-0      </t>
  </si>
  <si>
    <t xml:space="preserve">REVESTIMENTO DE PISO COM GRANITO CINZA CORUMBA,EM PLACAS,ESPESSURA DE 2CM,POLIDO E LUSTRADO,EXCLUSIVE ARGAMASSA COLANTEE REJUNTAMENTO PRONTO  </t>
  </si>
  <si>
    <t>CM0601</t>
  </si>
  <si>
    <t xml:space="preserve">13.365.0083-0      </t>
  </si>
  <si>
    <t xml:space="preserve">RODAPE DE GRANITO CINZA CORUMBA,COM 10CM DE ALTURA E 2CM DE ESPESSURA,ASSENTE EM PAREDE EM OSSO,COM ARGAMASSA DE CIMENTO,AREIA E SAIBRO NO TRACO 1:2:2 E NATA DE CIMENTO,SOBRE CHAPISCO DE CIMENTO E AREIA, NO TRACO 1:3(INCLUSIVE ESTE) E REJUNTAMENTO PRONTO  </t>
  </si>
  <si>
    <t>CM0602</t>
  </si>
  <si>
    <t xml:space="preserve">13.365.0084-0      </t>
  </si>
  <si>
    <t xml:space="preserve">RODAPE DE GRANITO CINZA CORUMBA,COM 10CM DE ALTURA E 2CM DE ESPESSURA,ASSENTE EM PAREDE EM OSSO,EXCLUSIVE NATA DE CIMENTO,CHAPISCO,ARGAMASSA E REJUNTAMENTO  </t>
  </si>
  <si>
    <t>CM0603</t>
  </si>
  <si>
    <t xml:space="preserve">13.365.0085-0      </t>
  </si>
  <si>
    <t xml:space="preserve">CAPA DE DEGRAU EM GRANITO CINZA CORUMBA,COM LARGURA DE 30CM,ESPESSURA DE 2CM,COM POLIMENTO ASSENTE EM SUPERFICIE EM OSSO,COM NATA DE CIMENTO,SOBRE ARGAMASSA DE CIMENTO,AREIA E SAIBRO NO TRACO 1:2:2 E REJUNTAMENTO PRONTO  </t>
  </si>
  <si>
    <t>CM0604</t>
  </si>
  <si>
    <t xml:space="preserve">13.365.0086-0      </t>
  </si>
  <si>
    <t xml:space="preserve">CAPA DE DEGRAU EM GRANITO CINZA CORUMBA,ESPESSURA DE 2CM,LARGURA DE 30CM, COM POLIMENTO, ASSENTE EM SUPERFICIE EM OSSO,EXCLUSIVE NATA DE CIMENTO,ARGAMASSA E REJUNTAMENTO  </t>
  </si>
  <si>
    <t>CM0605</t>
  </si>
  <si>
    <t xml:space="preserve">13.365.0087-0      </t>
  </si>
  <si>
    <t xml:space="preserve">ESPELHO OU CHAPIM EM GRANITO CINZA CORUMBA,ESPESSURA DE 2CM,LARGURA DE 20CM,POLIDO E ASSENTE COMO EM 13.365.0083  </t>
  </si>
  <si>
    <t>CM0606</t>
  </si>
  <si>
    <t xml:space="preserve">13.365.0088-0      </t>
  </si>
  <si>
    <t xml:space="preserve">ESPELHO OU CHAPIM DE GRANITO CINZA CORUMBA,ESPESSURA DE 2CM,LARGURA DE 20CM,POLIDO,ASSENTE EM PAREDE EM OSSO,EXCLUSIVE NATA DE CIMENTO, ARGAMASSA,CHAPISCO E REJUNTAMENTO  </t>
  </si>
  <si>
    <t>CM0607</t>
  </si>
  <si>
    <t xml:space="preserve">13.365.0100-0      </t>
  </si>
  <si>
    <t xml:space="preserve">CHAPIM/TESTEIRA EM GRANITO CINZA CORUMBA,SERRADO,10CM DE LARGURA E ESPESSURA DE 2CM, ASSENTE EM PAREDE EM OSSO, COM ARGAMASSA DE CIMENTO, AREIA E SAIBRO NO TRACO 1:2:2 E NATA DE CIMENTO,SOBRE CHAPISCO DE CIMENTO E AREIA NO TRACO 1:3(INCLUSIVE ESTE) E REJUNTAMENTO PRONTO  </t>
  </si>
  <si>
    <t>CM0608</t>
  </si>
  <si>
    <t xml:space="preserve">13.365.0101-0      </t>
  </si>
  <si>
    <t xml:space="preserve">CHAPIM/TESTEIRA EM GRANITO CINZA CORUMBA,SERRADO,10CM DE LARGURA E ESPESSURA DE 2CM,ASSENTE EM PAREDE EM OSSO,EXCLUSIVENATA DE CIMENTO,CHAPISCO,ARGAMASSA E REJUNTAMENTO  </t>
  </si>
  <si>
    <t>CM0609</t>
  </si>
  <si>
    <t xml:space="preserve">13.365.0150-0      </t>
  </si>
  <si>
    <t xml:space="preserve">PEITORIL EM GRANITO CINZA CORUMBA,2CM DE ESPESSURA,LARGURA DE 15 A 18CM,ASSENTADO COM NATA DE CIMENTO SOBRE ARGAMASSA DECIMENTO,SAIBRO E AREIA,NO TRACO 1:3:3 E REJUNTAMENTO COM CIMENTO BRANCO  </t>
  </si>
  <si>
    <t>CM0610</t>
  </si>
  <si>
    <t xml:space="preserve">13.365.0151-0      </t>
  </si>
  <si>
    <t xml:space="preserve">PEITORIL EM GRANITO CINZA CORUMBA,2CM DE ESPESSURA,LARGURA DE 15 A 18CM,EXCLUSIVE NATA DE CIMENTO,ARGAMASSA E REJUNTAMENTO  </t>
  </si>
  <si>
    <t>CM0611</t>
  </si>
  <si>
    <t xml:space="preserve">13.365.0155-0      </t>
  </si>
  <si>
    <t xml:space="preserve">PEITORIL EM GRANITO CINZA CORUMBA,2CM DE ESPESSURA, LARGURA DE 28CM, ASSENTADO COM NATA DE CIMENTO SOBRE ARGAMASSA DE CIMENTO,SAIBRO E AREIA, NO TRACO 1:3:3 E REJUNTAMENTO COM  CIMENTO BRANCO  </t>
  </si>
  <si>
    <t>CM0612</t>
  </si>
  <si>
    <t xml:space="preserve">13.365.0156-0      </t>
  </si>
  <si>
    <t xml:space="preserve">PEITORIL EM GRANITO CINZA CORUMBA,2CM DE ESPESSURA, LARGURA DE 28CM,EXCLUSIVE NATA DE CIMENTO,ARGAMASSA E REJUNTAMENTO  </t>
  </si>
  <si>
    <t>CM0613</t>
  </si>
  <si>
    <t xml:space="preserve">13.365.0170-0      </t>
  </si>
  <si>
    <t xml:space="preserve">SOLEIRA EM GRANITO CINZA CORUMBA,2CM DE ESPESSURA,COM 2 POLIMENTOS,LARGURA DE 13CM, ASSENTE EM SUPERFICIE EM OSSO,COM NATA DE CIMENTO SOBRE ARGAMASSA DE CIMENTO,SAIBRO E AREIA,NO TRACO 1:2:2 E REJUNTAMENTO COM CIMENTO BRANCO E CORANTE  </t>
  </si>
  <si>
    <t>CM0614</t>
  </si>
  <si>
    <t xml:space="preserve">13.365.0171-0      </t>
  </si>
  <si>
    <t xml:space="preserve">SOLEIRA EM GRANITO CINZA CORUMBA,2CM DE ESPESSURA,COM 2 POLIMENTOS,LARGURA DE 13CM, EXCLUSIVE NATA DE CIMENTO,ARGAMASSAE REJUNTAMENTO  </t>
  </si>
  <si>
    <t>CM0615</t>
  </si>
  <si>
    <t xml:space="preserve">13.365.0175-0      </t>
  </si>
  <si>
    <t xml:space="preserve">SOLEIRA EM GRANITO CINZA CORUMBA,2CM DE ESPESSURA,COM 2 POLIMENTOS,LARGURA DE 15CM, ASSENTE EM SUPERFICIE EM OSSO,COM NATA DE CIMENTO SOBRE ARGAMASSA DE CIMENTO,SAIBRO E AREIA,NO TRACO 1:2:2 E REJUNTAMENTO COM CIMENTO BRANCO E CORANTE  </t>
  </si>
  <si>
    <t>CM0616</t>
  </si>
  <si>
    <t xml:space="preserve">13.365.0176-0      </t>
  </si>
  <si>
    <t xml:space="preserve">SOLEIRA EM GRANITO CINZA CORUMBA,2CM DE ESPESSURA,COM 2 POLIMENTOS,LARGURA DE 15CM, EXCLUSIVE NATA DE CIMENTO,ARGAMASSAE REJUNTAMENTO  </t>
  </si>
  <si>
    <t>CM0617</t>
  </si>
  <si>
    <t xml:space="preserve">13.365.0180-0      </t>
  </si>
  <si>
    <t xml:space="preserve">SOLEIRA EM GRANITO CINZA CORUMBA,2CM DE ESPESSURA,COM 2 POLIMENTOS,LARGURA DE 25CM, ASSENTE EM SUPERFICIE EM OSSO,COM NATA DE CIMENTO SOBRE ARGAMASSA DE CIMENTO,SAIBRO E AREIA,NO TRACO 1:2:2 E REJUNTAMENTO COM CIMENTO BRANCO E CORANTE  </t>
  </si>
  <si>
    <t>CM0618</t>
  </si>
  <si>
    <t xml:space="preserve">13.365.0181-0      </t>
  </si>
  <si>
    <t xml:space="preserve">SOLEIRA EM GRANITO CINZA CORUMBA,2CM DE ESPESSURA,COM 2 POLIMENTOS,LARGURA DE 25CM,ASSENTE EM SUPERFICIE EM OSSO,EXCLUSIVE NATA DE CIMENTO,ARGAMASSA E REJUNTAMENTO  </t>
  </si>
  <si>
    <t>CM0619</t>
  </si>
  <si>
    <t xml:space="preserve">13.366.0010-0      </t>
  </si>
  <si>
    <t xml:space="preserve">REVESTIMENTO DE PISO COM GRANITO CINZA MIRACEMA (LAJINHA) EMPLACAS,ESPESSURA DE 2CM,ASSENTE EM SUPERFICIE EM OSSO,COM NATA DE CIMENTO SOBRE ARGAMASSA DE CIMENTO,AREIA E SAIBRO,NOTRACO 1:2:2 E REJUNTAMENTO PRONTO  </t>
  </si>
  <si>
    <t>CM0620</t>
  </si>
  <si>
    <t xml:space="preserve">13.366.0011-0      </t>
  </si>
  <si>
    <t xml:space="preserve">REVESTIMENTO DE PISO COM GRANITO CINZA MIRACEMA (LAJINHA) EMPLACAS,ESPESSURA DE 2CM,ASSENTE EM SUPERFICIE EM OSSO,EXCLUSIVE NATA DE CIMENTO,ARGAMASSA E REJUNTAMENTO  </t>
  </si>
  <si>
    <t>CM0621</t>
  </si>
  <si>
    <t xml:space="preserve">13.368.0010-0      </t>
  </si>
  <si>
    <t xml:space="preserve">REVESTIMENTO DE PISO COM GRANITO VERMELHO BRASILIA,EM PLACA DE 2CM DE ESPESSURA, ACABAMENTO POLIDO, ASSENTADO SOBRE TERRENO NIVELADO,COM NATA DE CIMENTO SOBRE ARGAMASSA DE CIMENTOE AREIA,NO TRACO 1:3  </t>
  </si>
  <si>
    <t>CM0622</t>
  </si>
  <si>
    <t xml:space="preserve">13.368.0011-0      </t>
  </si>
  <si>
    <t xml:space="preserve">REVESTIMENTO DE PISO COM GRANITO VERMELHO BRASILIA,EM PLACA DE 2CM DE ESPESSURA,ACABAMENTO POLIDO,ASSENTADO SOBRE TERRENO NIVELADO,EXCLUSIVE NATA DE CIMENTO E ARGAMASSA  </t>
  </si>
  <si>
    <t>CM0623</t>
  </si>
  <si>
    <t xml:space="preserve">13.368.0012-0      </t>
  </si>
  <si>
    <t xml:space="preserve">REVESTIMENTO DE BANCADAS OU ILHARGAS,COM GRANITO VERMELHO BRASILIA,EM PLACA DE 2CM DE ESPESSURA,ACABAMENTO POLIDO,ASSENTE COM NATA DE CIMENTO SOBRE ARGAMASSA DE CIMENTO E AREIA,NOTRACO 1:3  </t>
  </si>
  <si>
    <t>CM0624</t>
  </si>
  <si>
    <t xml:space="preserve">13.368.0013-0      </t>
  </si>
  <si>
    <t xml:space="preserve">REVESTIMENTO DE BANCADAS OU ILHARGAS,COM GRANITO VERMELHO BRASILIA,EM PLACA DE 2CM DE ESPESSURA,ACABAMENTO POLIDO,EXCLUSIVE NATA DE CIMENTO E ARGAMASSA  </t>
  </si>
  <si>
    <t>CM0635</t>
  </si>
  <si>
    <t xml:space="preserve">13.373.0020-0      </t>
  </si>
  <si>
    <t xml:space="preserve">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  </t>
  </si>
  <si>
    <t>CM0636</t>
  </si>
  <si>
    <t xml:space="preserve">13.373.0021-0      </t>
  </si>
  <si>
    <t xml:space="preserve">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  </t>
  </si>
  <si>
    <t>CM0637</t>
  </si>
  <si>
    <t xml:space="preserve">13.373.0025-0      </t>
  </si>
  <si>
    <t xml:space="preserve">PISO CONCRETO COLORIDO(OXIDO FERRO VERMELHO SINTETICO)ARMADO MONOLITICO,JUNTA FRIA,ALISADO C/REGUA VIBRATORIA,ESP.10CM,SOBRE TERRENO ACERTADO E SOBRE LASTRO BRITA, EXCL.ACERTO TERRENO,INCL.BRITA,LONA TECIDO RESINADO, TELA SOLD.15X15CM #4,2MM(DUPLA),CONCRETO PREP.C/BETONEIRA,RESIST.COMPRE SSAO 20MPAC/TRANSP.CONCRETO TODA MAO-DE-OBRA EQUIPAMENTOS NECESSARIOS  </t>
  </si>
  <si>
    <t>CM0638</t>
  </si>
  <si>
    <t xml:space="preserve">13.373.0026-0      </t>
  </si>
  <si>
    <t xml:space="preserve">PISO CONCRETO COLORIDO(OXIDO FERRO VERMELHO SINTETICO)ARMADO MONOLITICO,JUNTA FRIA,ALISADO C/REGUA VIBRATORIA,ESP.10CM,SOBRE TERRENO ACERTADO E SOBRE LASTRO DE BRITA, EXCL.ACERTODO TERRENO E TELA,INCL.BRITA E LONA TECIDO RESINADO,CONCRETOPREPARADO C/BETONEIRA, RESIST.COMPRESSAO 20MPA C/TRANSPORTECONCRETO E TODA MAO-DE-OBRA E EQUIPAMENTOS NECESSARIOS  </t>
  </si>
  <si>
    <t>CM0639</t>
  </si>
  <si>
    <t xml:space="preserve">13.373.0030-0      </t>
  </si>
  <si>
    <t xml:space="preserve">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  </t>
  </si>
  <si>
    <t>CM0640</t>
  </si>
  <si>
    <t xml:space="preserve">13.373.0031-0      </t>
  </si>
  <si>
    <t xml:space="preserve">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  </t>
  </si>
  <si>
    <t>CM0641</t>
  </si>
  <si>
    <t xml:space="preserve">13.373.0035-0      </t>
  </si>
  <si>
    <t xml:space="preserve">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  </t>
  </si>
  <si>
    <t>CM0642</t>
  </si>
  <si>
    <t xml:space="preserve">13.373.0036-0      </t>
  </si>
  <si>
    <t xml:space="preserve">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  </t>
  </si>
  <si>
    <t>CM0643</t>
  </si>
  <si>
    <t xml:space="preserve">13.380.0012-0      </t>
  </si>
  <si>
    <t xml:space="preserve">PISO DE GRANITINA,COMPREENDENDO:A)LAST RO,COM 4CM DE ESPESSURA MEDIA,DE ARGAMASSA DE CIMENTO E AREIA GROSSA,NO TRACO 1:4 B) CAMADA DE GRANITINA,COM 3CM DE ESPESSURA,FEITA COM GRANILHA Nº1 PRETA E CIMENTO,SUPERFICIE ESTUCADA APOS A FUNDICAO,SEM POLIMENTO  </t>
  </si>
  <si>
    <t>CM0644</t>
  </si>
  <si>
    <t xml:space="preserve">13.380.0013-0      </t>
  </si>
  <si>
    <t xml:space="preserve">PISO DE GRANITINA,COMPREENDENDO:A)LAST RO,COM 4CM DE ESPESSURA MEDIA,DE ARGAMASSA DE CIMENTO E AREIA GROSSA,NO TRACO 1:4 B) CAMADA DE GRANITINA,COM 3CM DE ESPESSURA,FEITA COM GRANILHA Nº1 VERMELHA E CIMENTO,SUPERFICIE ESTUCADA APOS A FUNDICAO,SEM POLIMENTO  </t>
  </si>
  <si>
    <t>CM0645</t>
  </si>
  <si>
    <t xml:space="preserve">13.380.0100-0      </t>
  </si>
  <si>
    <t xml:space="preserve">RECOMPOSICAO DE PISO DE MARMORITE,CONSIDERANDO 1CM DE ESPESSURA DE CAMADA DE MARMORITE E LASTRO DE ARGAMASSA COM 4CM DEESPESSURA,EXCLUSIVE POLIMENTO  </t>
  </si>
  <si>
    <t>CM0646</t>
  </si>
  <si>
    <t xml:space="preserve">13.380.0101-0      </t>
  </si>
  <si>
    <t xml:space="preserve">RECOMPOSICAO DE PISO DE MARMORITE,CONSIDERANDO 1CM DE ESPESSURA DE CAMADA DE MARMORITE E LASTRO DE ARGAMSSA COM 4CM DEESPESSURA,EXCLUSIVE POLIMENTO E LASTRO DE ARGAMASSA(VIDE FAMILIA 13.301)  </t>
  </si>
  <si>
    <t>CM0647</t>
  </si>
  <si>
    <t xml:space="preserve">13.385.0003-0      </t>
  </si>
  <si>
    <t xml:space="preserve">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  </t>
  </si>
  <si>
    <t>CM0649</t>
  </si>
  <si>
    <t xml:space="preserve">13.385.0007-0      </t>
  </si>
  <si>
    <t xml:space="preserve">RODAPE DE ALTA RESISTENCIA,EM ARGAMASSA DE CIMENTO E AGREGADOS MINERAIS, COM 10CM DE ALTURA, NA COR VERMELHA,INCLUSIVE 3POLIMENTOS,SENDO OS CANTOS SALIENTES BOLEADOS,E OS REENTRANTES E JUNTO AO PISO EM MEIA CANA  </t>
  </si>
  <si>
    <t>CM0650</t>
  </si>
  <si>
    <t xml:space="preserve">13.385.0010-0      </t>
  </si>
  <si>
    <t xml:space="preserve">DEGRAU DE ESCADA DE ALTA RESISTENCIA,COMPOSTA DE CAPA E ESPELHO, EM ARGAMASSA DE CIMENTO E AGREGADOS MINERAIS,NA COR VERMELHA,INCLUSIVE 3 POLIMENTOS  </t>
  </si>
  <si>
    <t>CM0651</t>
  </si>
  <si>
    <t xml:space="preserve">13.385.0050-0      </t>
  </si>
  <si>
    <t xml:space="preserve">PISO DE ALTA RESISTENCIA,P/USO INTERNO,PLACAS PRE-MOLDADAS,VIBROPRENSADA A 350T,MEDINDO(40X40X3)CM,CONFEC CIONADA C/AGREGADOS MINERAIS(QUARTZO)E CIMENTO BRANCO ESTRUTURAL CP60,COLOCADO SOBRE BASE EXIST.,ASSENTADO C/ARGAMASSA CIMENTO E AREIATRACO 3:1 (FAROFA),REJUNTAMENTO BASE EPOXI,BASE SELADORA,4 DEMAOS CERA E POLIMENTO C/ABRASIVOS DIAMANTADOS.FORN.E COLOC.  </t>
  </si>
  <si>
    <t>CM0652</t>
  </si>
  <si>
    <t xml:space="preserve">13.385.0051-0      </t>
  </si>
  <si>
    <t xml:space="preserve">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  </t>
  </si>
  <si>
    <t>CM0653</t>
  </si>
  <si>
    <t xml:space="preserve">13.385.0055-0      </t>
  </si>
  <si>
    <t xml:space="preserve">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  </t>
  </si>
  <si>
    <t>CM0654</t>
  </si>
  <si>
    <t xml:space="preserve">13.385.0056-0      </t>
  </si>
  <si>
    <t xml:space="preserve">PISO DE ALTA RESISTENCIA,PARA USO EXTERNO,EM PLACAS PRE-MOLDADAS,VIBROPRENSADA A 350T,MEDINDO (40X40X3)CM,CONFECCIONADACOM AGREGADOS MINERAIS (QUARTZO) E CIMENTO BRANCO ESTRUTURALCP60, COLOCADO SOBRE BASE EXISTENTE, EXCLUSIVE FAROFA DE CIMENTO E AREIA 3:1.FORNECIMENTO E COLOCACAO  </t>
  </si>
  <si>
    <t>CM0655</t>
  </si>
  <si>
    <t xml:space="preserve">13.385.0100-0      </t>
  </si>
  <si>
    <t xml:space="preserve">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  </t>
  </si>
  <si>
    <t>CM0656</t>
  </si>
  <si>
    <t xml:space="preserve">13.385.0101-0      </t>
  </si>
  <si>
    <t xml:space="preserve">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  </t>
  </si>
  <si>
    <t>CM0659</t>
  </si>
  <si>
    <t xml:space="preserve">13.390.0025-0      </t>
  </si>
  <si>
    <t xml:space="preserve">PISO VINILICO EM PLACAS,COM MEDIDAS EM TORNO DE 30X30CM,HOMOGENEO,PADRAO RISCADO,COM 3,2MM DE ESPESSURA,PARA ALTO TRAFEGO,ASSENTE SOBRE BASE EXISTENTE,CONFORME ABNT NBR 7374.FORNECIMENTO E COLOCACAO  </t>
  </si>
  <si>
    <t>CM0661</t>
  </si>
  <si>
    <t xml:space="preserve">13.390.0028-0      </t>
  </si>
  <si>
    <t xml:space="preserve">PISO VINILICO EM PLACAS,COM MEDIDAS EM TORNO DE 30X30CM,HOMOGENEO,PADRAO RISCADO,COM 2MM DE ESPESSURA,PARA ALTO TRAFEGO,ASSENTE SOBRE BASE EXISTENTE,CONFORME ABNT NBR 7374.FORNECIMENTO E COLOCACAO  </t>
  </si>
  <si>
    <t>CM0664</t>
  </si>
  <si>
    <t xml:space="preserve">13.390.0035-0      </t>
  </si>
  <si>
    <t xml:space="preserve">PISO VINILICO EM PLACAS,COM MEDIDAS EM TORNO DE 60X60CM,HOMOGENEO,PADRAO RISCADO,COM 2MM DE ESPESSURA,PARA ALTO TRAFEGO,ASSENTE SOBRE BASE EXISTENTE,CONFORME ABNT NBR 7374.FORNECIMENTO E COLOCACAO  </t>
  </si>
  <si>
    <t>CM0666</t>
  </si>
  <si>
    <t xml:space="preserve">13.390.0040-0      </t>
  </si>
  <si>
    <t xml:space="preserve">PISO VINILICO EM MANTAS,COM 2M DE LARGURA X 23M DE COMPRIMENTO,HETEROGENEO,COM 2MM DE ESPESSURA,REFORCO EM POLIURETANO ULTRA RESISTENTE (PUR),PARA ALTO TRAFEGO,ASSENTE SOBRE BASE EXISTENTE,CONFORME ABNT NBR 14917.FORNECIMENTO E COLOCACAO  </t>
  </si>
  <si>
    <t>CM0667</t>
  </si>
  <si>
    <t xml:space="preserve">13.390.0042-0      </t>
  </si>
  <si>
    <t xml:space="preserve">PISO VINILICO EM MANTAS,COM 2M DE LARGURA X 23M DE COMPRIMENTO,HETEROGENEO,COM 3MM DE ESPESSURA,REFORCO EM POLIURETANO ULTRA RESISTENTE (PUR),PARA ALTO TRAFEGO,ASSENTE SOBRE BASE EXISTENTE,CONFORME ABNT NBR 14917.FORNECIMENTO E COLOCACAO  </t>
  </si>
  <si>
    <t>CM0671</t>
  </si>
  <si>
    <t xml:space="preserve">13.390.0055-0      </t>
  </si>
  <si>
    <t xml:space="preserve">RODAPE DE PVC TIPO PLANO OU CURVO,COM 7,5CM DE ALTURA,PARA PISOS VINILICOS.FORNECIMENTO E COLOCACAO  </t>
  </si>
  <si>
    <t>CM0672</t>
  </si>
  <si>
    <t xml:space="preserve">13.390.0058-0      </t>
  </si>
  <si>
    <t xml:space="preserve">RODAPE DE PVC TIPO HOSPITALAR,PLANO OU CURVO,COM 7,5CM DE ALTURA,PARA PISOS VINILICOS.FORNECIMENTO E COLOCACAO  </t>
  </si>
  <si>
    <t>CM0673</t>
  </si>
  <si>
    <t xml:space="preserve">13.390.0070-0      </t>
  </si>
  <si>
    <t xml:space="preserve">SUPORTE CURVO E PERFIL DE ARREMATE PARA PISO VINILICO.FORNECIMENTO E COLOCACAO  </t>
  </si>
  <si>
    <t>CM0674</t>
  </si>
  <si>
    <t xml:space="preserve">13.390.0075-0      </t>
  </si>
  <si>
    <t xml:space="preserve">CORDAO DE SOLDA PARA FUSAO A QUENTE,EM JUNTAS DE PISOS VINILICOS FLEXIVEIS.FORNECIMENTO E ASSENTAMENTO  </t>
  </si>
  <si>
    <t>CM0675</t>
  </si>
  <si>
    <t xml:space="preserve">13.395.0020-0      </t>
  </si>
  <si>
    <t xml:space="preserve">FORRACAO DE PISO COM CARPETE DE POLIPROPILENO,COM COBERTURA EM FIBRA DE NYLON,PARA ALTO TRAFEGO,COM ESPESSURA DE 8 A 9MM,SOBRE BASE EXISTENTE.FORNECIMENTO E COLOCACAO  </t>
  </si>
  <si>
    <t>CM0676</t>
  </si>
  <si>
    <t xml:space="preserve">13.395.0025-0      </t>
  </si>
  <si>
    <t xml:space="preserve">FORRACAO DE PISO COM CARPETE DE FIBRA DE POLIPROPILENO,PARA TRAFEGO LEVE A MODERADO,COM ESPESSURA DE 5 A 6MM,SOBRE BASEEXISTENTE.FORNECIMENTO E COLOCACAO  </t>
  </si>
  <si>
    <t>CM0677</t>
  </si>
  <si>
    <t xml:space="preserve">13.395.0026-0      </t>
  </si>
  <si>
    <t xml:space="preserve">FORRACAO DE PISO COM CARPETE DE FIBRA DE POLIPROPILENO,COM ACABAMENTO RESINADO,PARA TRAFEGO LEVE A MODERADO,COM ESPESSURA DE 5 A 6MM,SOBRE BASE EXISTENTE.FORNECIMENTO E COLOCACAO  </t>
  </si>
  <si>
    <t>CM0679</t>
  </si>
  <si>
    <t xml:space="preserve">13.410.0015-0      </t>
  </si>
  <si>
    <t xml:space="preserve">PISO DE PEDRA PORTUGUESA,ASSENTADO SOBRE MISTURA DE CIMENTO E SAIBRO,NO TRACO 1:5,EXCLUSIVE ACERTO DO TERRENO.FORNECIMENTO E COLOCACAO  </t>
  </si>
  <si>
    <t>CM0680</t>
  </si>
  <si>
    <t xml:space="preserve">13.410.0020-0      </t>
  </si>
  <si>
    <t xml:space="preserve">PISO DE PEDRA PORTUGUESA EM DESENHO SIMPLES,COM APROXIMADAMENTE 25% DE PEDRA PRETA,25% DE PEDRA VERMELHA E 50% DE PEDRABRANCA,ASSENTADO SOBRE MISTURA DE CIMENTO E SAIBRO NO TRACO1:5,INCLUSIVE ACERTO DO TERRENO.FORNECIMENTO E COLOCACAO  </t>
  </si>
  <si>
    <t>CM0681</t>
  </si>
  <si>
    <t xml:space="preserve">13.410.0025-0      </t>
  </si>
  <si>
    <t xml:space="preserve">PISO DE PEDRA PORTUGUESA,ASSENTADO SOBRE MISTURA DE CIMENTO E SAIBRO,NO TRACO 1:5,INCLUSIVE ACERTO DO TERRENO,EM FAIXA.FORNECIMENTO E COLOCACAO  </t>
  </si>
  <si>
    <t>CM0682</t>
  </si>
  <si>
    <t xml:space="preserve">13.410.0030-0      </t>
  </si>
  <si>
    <t xml:space="preserve">PISO COM PEDRA PORTUGUESA VERMELHA,ASSENTADO SOBRE MISTURA DE CIMENTO E SAIBRO,NO TRACO 1:5,INCLUSIVE ACERTO DO TERRENO,EM FAIXA.FORNECIMENTO E COLOCACAO  </t>
  </si>
  <si>
    <t>CM0683</t>
  </si>
  <si>
    <t xml:space="preserve">13.413.0011-0      </t>
  </si>
  <si>
    <t xml:space="preserve">PISO DE PEDRA SAO TOME,MEDINDO 30X30CM,38X38CM,48X48CM OU 58X58CM,COM 2CM DE ESPESSURA,EXCLUSIVE ARGAMASSA.FORNECIMENTOE COLOCACAO  </t>
  </si>
  <si>
    <t>CM0684</t>
  </si>
  <si>
    <t xml:space="preserve">13.413.0012-0      </t>
  </si>
  <si>
    <t xml:space="preserve">PISO DE PEDRA SAO TOME,MEDINDO 57X57CM,TIPO FURNAS/LIGHT,ASSENTE COM ARGAMASSA DE CIMENTO,AREIA E SAIBRO,NO TRACO 1:2:2,REJUNTAMENTO COM CIMENTO BRANCO E CORANTE  </t>
  </si>
  <si>
    <t>CM0685</t>
  </si>
  <si>
    <t xml:space="preserve">13.413.0013-0      </t>
  </si>
  <si>
    <t xml:space="preserve">PISO DE PEDRA SAO TOME, MEDINDO 57X57CM, TIPO FURNAS/LIGHT, EXCLUSIVE ARGAMASSA E REJUNTAMENTO  </t>
  </si>
  <si>
    <t>CM0686</t>
  </si>
  <si>
    <t xml:space="preserve">13.413.0021-0      </t>
  </si>
  <si>
    <t xml:space="preserve">PISO DE PLACAS DE ARDOSIA COR CINZA MEDINDO 40X40CM,EM TORNO DE 1CM DE ESPESSURA,EXCLUSIVE ARGAMASSA  </t>
  </si>
  <si>
    <t>CM0687</t>
  </si>
  <si>
    <t xml:space="preserve">13.413.0026-0      </t>
  </si>
  <si>
    <t xml:space="preserve">PISO DE PLACAS DE ARDOSIA COR CINZA MEDINDO 30X30CM,EM TORNO DE 1CM DE ESPESSURA,EXCLUSIVE ARGAMASSA  </t>
  </si>
  <si>
    <t>CM0688</t>
  </si>
  <si>
    <t xml:space="preserve">13.413.0027-0      </t>
  </si>
  <si>
    <t xml:space="preserve">PISO DE PLACAS DE ARDOSIA NA COR FERRUGEM MEDINDO 25X25CM,EM TORNO DE 1CM DE ESPESSURA,ASSENTE SOBRE SUPERFICIE EM OSSOCOM ARGAMASSA DE CIMENTO,SAIBRO E AREIA,NO TRACO 1:2:2  </t>
  </si>
  <si>
    <t>CM0689</t>
  </si>
  <si>
    <t xml:space="preserve">13.413.0028-0      </t>
  </si>
  <si>
    <t xml:space="preserve">PISO DE PLACAS DE ARDOSIA COR FERRUGEM MEDINDO 25X25CM,EM TORNO DE 1CM DE ESPESSURA,EXCLUSIVE ARGAMASSA  </t>
  </si>
  <si>
    <t>CM0690</t>
  </si>
  <si>
    <t xml:space="preserve">13.413.0031-0      </t>
  </si>
  <si>
    <t xml:space="preserve">RODAPE DE ARDOSIA COM ALTURA DE 10CM,ASSENTE EM PAREDE EM OSSO COM ARGAMASSA DE CIMENTO,SAIBRO E AREIA,NO TRACO 1:2:2 ECHAPISCO DE CIMENTO E AREIA,NO TRACO 1:3,EXCLUSIVE ARGAMASSAE CHAPISCO  </t>
  </si>
  <si>
    <t>CM0691</t>
  </si>
  <si>
    <t xml:space="preserve">13.413.0035-0      </t>
  </si>
  <si>
    <t xml:space="preserve">RODAPE DE ARDOSIA COM ALTURA DE 7CM,ASSENTE EM PAREDE EM OSSO COM ARGAMASSA DE CIMENTO,SAIBRO E AREIA,NO TRACO 1:2:2 E CHAPISCO DE CIMENTO E AREIA,NO TRACO 1:3  </t>
  </si>
  <si>
    <t>CM0692</t>
  </si>
  <si>
    <t xml:space="preserve">13.413.0036-0      </t>
  </si>
  <si>
    <t xml:space="preserve">RODAPE DE ARDOSIA COM ALTURA DE 7CM,ASSENTE EM PAREDE EM OSSO COM ARGAMASSA DE CIMENTO,SAIBRO E AREIA,NO TRACO 1:2:2 E CHAPISCO DE CIMENTO E AREIA,NO TRACO 1:3,EXCLUSIVE ARGAMASSAE CHAPISCO  </t>
  </si>
  <si>
    <t>CM0693</t>
  </si>
  <si>
    <t xml:space="preserve">13.415.0011-0      </t>
  </si>
  <si>
    <t xml:space="preserve">PISO DE BORRACHA SINTETICA,SBR,PRETO,EM ROLO DE 1,40M DE LARGURA,SUPERFICIE GRAO DE ARROZ,COM 3,00MM DE ESPESSURA,COLOCADO COM COLA SOBRE BASE EXISTENTE.FORNECIMENTO E COLOCACAO  </t>
  </si>
  <si>
    <t>CM0694</t>
  </si>
  <si>
    <t xml:space="preserve">13.416.0010-0      </t>
  </si>
  <si>
    <t xml:space="preserve">PISO TATIL DE BORRACHA,DIRECIONAL,PARA PESSOAS COM NECESSIDADES ESPECIFICAS,25X25CM,ESPESSURA DE 5MM,NA COR PRETA,COLADOSOBRE BASE EXISTENTE.FORNECIMENTO E COLOCACAO  </t>
  </si>
  <si>
    <t>CM0695</t>
  </si>
  <si>
    <t xml:space="preserve">13.416.0015-0      </t>
  </si>
  <si>
    <t xml:space="preserve">PISO TATIL DE BORRACHA,ALERTA,PARA PESSOAS COM NECESSIDADES ESPECIFICAS,25X25CM, ESPESSURA DE 5MM, NA COR PRETA, COLADOSOBRE BASE EXISTENTE.FORNECIMENTO E COLOCACAO  </t>
  </si>
  <si>
    <t>CM0696</t>
  </si>
  <si>
    <t xml:space="preserve">13.440.0015-0      </t>
  </si>
  <si>
    <t xml:space="preserve">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  </t>
  </si>
  <si>
    <t>CM0697</t>
  </si>
  <si>
    <t xml:space="preserve">13.440.0025-0      </t>
  </si>
  <si>
    <t xml:space="preserve">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  </t>
  </si>
  <si>
    <t>CM0698</t>
  </si>
  <si>
    <t xml:space="preserve">13.440.0030-0      </t>
  </si>
  <si>
    <t xml:space="preserve">REVESTIMENTO DE PISO DE BORRACHA ESPECIAL SBR E GRANULOS DE BORRACHA EPDM,AGLUTINADAS C/POLIURETANO MDI,DE ALTO IMPACTO,PARA ACADEMIAS E AFINS,COLADO SOBRE CONTRAPISO EXISTENTE COMADESIVO DE POLIURETANO BICOMPONENTE A PROVA D`AGUA,COM ESPESSURA MEDIA DE 6MM  </t>
  </si>
  <si>
    <t>CM0699</t>
  </si>
  <si>
    <t xml:space="preserve">13.440.0035-0      </t>
  </si>
  <si>
    <t xml:space="preserve">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  </t>
  </si>
  <si>
    <t>CM0701</t>
  </si>
  <si>
    <t xml:space="preserve">13.462.0010-0      </t>
  </si>
  <si>
    <t xml:space="preserve">PISO DE ALERTA EM PLACAS MARMORIZADAS VIBROPRENSADAS,COM ACABAMENTO RUSTICO,NA COR CINZA,INCLUSIVE CONTRAPISO COM ESPESSURA DE 3CM.FORNECIMENTO E COLOCACAO  </t>
  </si>
  <si>
    <t>CM0702</t>
  </si>
  <si>
    <t xml:space="preserve">13.462.0015-0      </t>
  </si>
  <si>
    <t xml:space="preserve">PISO DE ALERTA EM PLACAS MARMORIZADAS VIBROPRENSADAS,COM ACABAMENTO RUSTICO,NA COR VERMELHA,INCLUSIVE CONTRAPISO COM ESPESSURA DE 3CM.FORNECIMENTO E COLOCACAO  </t>
  </si>
  <si>
    <t>CM0703</t>
  </si>
  <si>
    <t xml:space="preserve">13.462.0020-0      </t>
  </si>
  <si>
    <t xml:space="preserve">PISO DE ALERTA EM PLACAS MARMORIADAS VIBRO-PRENSADAS, COM  ACABAMENTO RUSTICO, NA COR CINZA, EXCLUSIVE CONTRAPISO, COMESPESSURA DE 3CM.FORNECIMENTO E COLOCACAO  </t>
  </si>
  <si>
    <t>CM0704</t>
  </si>
  <si>
    <t xml:space="preserve">13.462.0025-0      </t>
  </si>
  <si>
    <t xml:space="preserve">PISO DE ALERTA EM PLACAS MARMORIZADAS VIBRO-PRENSADAS,COM ACABAMENTO RUSTICO,NA COR VERMELHA,EXCLUSIVE CONTRAPISO COM ESPESSURA DE 3CM.FORNECIMENTO E COLOCACAO  </t>
  </si>
  <si>
    <t>CM0709</t>
  </si>
  <si>
    <t xml:space="preserve">13.030.0252-0      </t>
  </si>
  <si>
    <t xml:space="preserve">REVESTIMENTO DE PAREDES COM LADRILHOS CERAMICOS,COM MEDIDAS EM TORNO DE 20X20CM,ASSENTE COM ARGAMASSA COLANTE,REJUNTAMENTO COM ARGAMASSA INDUSTRIALIZADA,EXCLUSIVE CHAPISCO E EMBOCO  </t>
  </si>
  <si>
    <t>CM0711</t>
  </si>
  <si>
    <t xml:space="preserve">13.205.0022-0      </t>
  </si>
  <si>
    <t xml:space="preserve">PROTETOR DE CANTOS,PRODUZIDO COM ESTRUTURA INTERNA DE SUPORTE EM ALUMINIO E PVC,COM REFORCOS EM NEOPRENE E EXTERNAMENTECOM CAPAS DE VINIL DE ALTO IMPACTO COM ACABAMENTO TEXTURIZADO,NAS CORES PADRONIZADAS DO FABRICANTE,COM LARGURA DE 5CM EPECAS COM 1,20M E 2,40M.FORNECIMENTO E COLOCACAO  </t>
  </si>
  <si>
    <t>CM0712</t>
  </si>
  <si>
    <t xml:space="preserve">13.009.0035-0      </t>
  </si>
  <si>
    <t xml:space="preserve">REBOCO PRONTO PARA PAREDES INTERNAS COMPOSTO DE CAL E AGREGADOS,COM 3MM DE ESPESSURA,APLICADO SOBRE SUPERFICIE  </t>
  </si>
  <si>
    <t>CM0713</t>
  </si>
  <si>
    <t xml:space="preserve">13.009.0040-0      </t>
  </si>
  <si>
    <t xml:space="preserve">REBOCO PRONTO PARA PAREDES EXTERNAS COMPOSTO DE CAL E AGREGADOS,INCLUSIVE CIMENTO ADICIONADO MANUALMENTE,COM 5MM DE ESPESSURA,APLICADO SOBRE SUPERFICIE  </t>
  </si>
  <si>
    <t>CM0714</t>
  </si>
  <si>
    <t xml:space="preserve">13.009.0045-0      </t>
  </si>
  <si>
    <t xml:space="preserve">REBOCO PRONTO PARA PAREDES EXTERNAS COMPOSTO DE CAL E AGREGADOS,INCLUSIVE CIMENTO ADICIONADO MANUALMENTE,COM 3MM DE ESPESSURA,APLICADO SOBRE SUPERFICIE  </t>
  </si>
  <si>
    <t>CM0715</t>
  </si>
  <si>
    <t xml:space="preserve">13.022.0045-0      </t>
  </si>
  <si>
    <t xml:space="preserve">REVESTIMENTO DE PAREDES COM PASTILHA CERAMICA,COM MEDIDAS EM TORNO DE (7,5X7,5)CM,ASSENTE CONFORME ITEM 13.025.0016  </t>
  </si>
  <si>
    <t>CM0716</t>
  </si>
  <si>
    <t xml:space="preserve">13.022.0046-0      </t>
  </si>
  <si>
    <t xml:space="preserve">REVESTIMENTO DE PAREDES COM PASTILHA CERAMICA,COM MEDIDAS EM TORNO DE (7,5X7,5)CM,ASSENTE CONFORME ITEM 13.025.0058  </t>
  </si>
  <si>
    <t>CM0717</t>
  </si>
  <si>
    <t xml:space="preserve">13.022.0047-0      </t>
  </si>
  <si>
    <t xml:space="preserve">REVESTIMENTO DE PAREDES COM PASTILHA CERAMICA,COM MEDIDAS EM TORNO DE (7,5X7,5)CM,EXCLUSIVE CHAPISCO,EMBOCO,NATA DE CIMENTO OU ARGAMASSA COLANTE E REJUNTAMENTO.  </t>
  </si>
  <si>
    <t>CM0718</t>
  </si>
  <si>
    <t xml:space="preserve">13.390.0038-0      </t>
  </si>
  <si>
    <t xml:space="preserve">PISO VINILICO EM MANTAS,COM 2M DE LARGURA X 20M DE COMPRIMENTO,HOMOGENEO,COM 2MM DE ESPESSURA,REFORCO EM POLIURETANO ULTRA RESISTENTE (PUR),PARA ALTO TRAFEGO,FUNGICIDA,ASSENTE SOBRE BASE EXISTENTE,CONFORME ABNT NBR 14917.FORNECIMENTO E COLOCACAO  </t>
  </si>
  <si>
    <t>CM0719</t>
  </si>
  <si>
    <t xml:space="preserve">13.390.0039-0      </t>
  </si>
  <si>
    <t xml:space="preserve">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  </t>
  </si>
  <si>
    <t>CM0720</t>
  </si>
  <si>
    <t xml:space="preserve">13.460.0025-0      </t>
  </si>
  <si>
    <t xml:space="preserve">PISO ELEVADO EM PLACAS DE ARDOSIA,SEM POLIMENTO,SEM REVESTIMENTO,MEDINDO APROXIMADAMENTE (60X60X2)CM,PARA AREAS INTERNASOU EXTERNAS,APOIADO EM PEDESTAIS REGULAVEIS DE POLIPROPILENO OU PVC DE ALTA RESISTENCIA,SEM LONGARINAS,COM ALTURA DE APROXIMADAMENTE 30CM.FORNECIMENTO E COLOCACAO  </t>
  </si>
  <si>
    <t>CM0721</t>
  </si>
  <si>
    <t xml:space="preserve">13.460.0030-0      </t>
  </si>
  <si>
    <t xml:space="preserve">PISO ELEVADO PLACAS MODULARES,PRE-FABRICADAS CONCRETO C/REFORCO ESTRUTURAL,LIXADO,MONOCOLOR TONS DE CINZA,MED.APROX.(60X60)CM,ESP. ENTRE 3CM E 4CM,P/CIRCULACAO PEDESTRES E PEQUENASCARGAS ROLANTES (CADEIRA DE RODAS E BICICLETA),APOIADO EM PEDESTAIS REGULAVEIS DE POLIPROPILENO OU PVC ALTA RESISTENCIA,SEM LONGARINAS,C/ALTURA APROX.30CM.FORNECIMENTO E COLOCACAO  </t>
  </si>
  <si>
    <t>CM0722</t>
  </si>
  <si>
    <t xml:space="preserve">13.460.0035-0      </t>
  </si>
  <si>
    <t xml:space="preserve">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  </t>
  </si>
  <si>
    <t>CM0723</t>
  </si>
  <si>
    <t xml:space="preserve">13.460.0032-0      </t>
  </si>
  <si>
    <t xml:space="preserve">PISO ELEVADO EM PLACAS MODULARES,PRE-FABRICADAS CONCRETO C/REFORCO ESTRUTURAL,POLIDO,MONOCOLOR TONS CINZA,MED.APROX.(60X60)CM,ESP. ENTRE 3CM E 4CM,P/CIRCULACAO DE PEDESTRES E DE PEQUENAS CARGAS ROLANTES (CADEIRA DE RODAS E BICICLETA),APOIADOEM PEDESTAIS REGULAVEIS POLIPROPILENO OU PVC DE ALTA RESISTENCIA,S/LONGARINAS,C/ALT .APROX.30CM.FORNECIMENTO E COLOCACAO  </t>
  </si>
  <si>
    <t>CM0724</t>
  </si>
  <si>
    <t xml:space="preserve">13.348.0035-0      </t>
  </si>
  <si>
    <t xml:space="preserve">RODAPE DE GRANITO CINZA ANDORINHA,COM 10CM DE ALTURA E 2CM DE ESPESSURA,ASSENTE EM PAREDE EM OSSO,COM ARGAMASSA DE CIMENTO,AREIA E SAIBRO NO TRACO 1:2:2 E NATA DE CIMENTO SOBRE CHAPISCO DE CIMENTO E AREIA,NO TRACO 1:3 (INCLUSIVE ESTE) E REJUNTAMENTO PRONTO  </t>
  </si>
  <si>
    <t>CM0725</t>
  </si>
  <si>
    <t xml:space="preserve">13.348.0036-0      </t>
  </si>
  <si>
    <t xml:space="preserve">RODAPE DE GRANITO CINZA ANDORINHA,COM 10CM DE ALTURA E 2CM DE ESPESSURA,ASSENTE EM PAREDE EM OSSO,EXCLUSIVE NATA DE CIMENTO,CHAPISCO,ARGAMASSA E REJUNTAMENTO  </t>
  </si>
  <si>
    <t>CM0726</t>
  </si>
  <si>
    <t xml:space="preserve">13.330.0052-0      </t>
  </si>
  <si>
    <t xml:space="preserve">REVESTIMENTO DE PISO COM LADRILHOS CERAMICOS ESMALTADOS,COM MEDIDAS EM TORNO DE (45X45)CM,COM RESISTENCIA A ABRASAO P.E.I.-V,CONFORME ABNT NBR 16928,ASSENTES EM SUPERFICIE EM OSSO,COM NATA SOBRE A ARGAMASSA DE CIMENTO,SAIBRO E AREIA,NO TRACO 1:3:3,REJUNTAMENTO COM CIMENTO BRANCO E CORANTE  </t>
  </si>
  <si>
    <t>CM0727</t>
  </si>
  <si>
    <t xml:space="preserve">13.330.0053-0      </t>
  </si>
  <si>
    <t xml:space="preserve">REVESTIMENTO DE PISO COM LADRILHOS CERAMICOS ESMALTADOS,COM MEDIDAS EM TORNO DE (45X45)CM,COM RESISTENCIA A ABRASAO P.E.I.-V,CONFORME ABNT NBR 16928,ASSENTES EM SUPERFICIE EM OSSO,COM ARGAMASSA COLANTE E REJUNTAMENTO PRONTO  </t>
  </si>
  <si>
    <t>CM0728</t>
  </si>
  <si>
    <t xml:space="preserve">13.331.0020-0      </t>
  </si>
  <si>
    <t xml:space="preserve">REVESTIMENTO DE PISO CERAMICO EM PORCELANATO,ACABAMENTO DA BORDA RETIFICADO,NO FORMATO (90X90)CM,PARA USO EM AREAS COMERCIAIS COM TRAFEGO INTENSO,CONFORME ABNT NBR ISO 13006,ASSENTE EM SUPERFICIE NIVELADA COM ARGAMASSA COLANTE E REJUNTAMENTO PRONTO  </t>
  </si>
  <si>
    <t>CM0729</t>
  </si>
  <si>
    <t xml:space="preserve">13.331.0022-0      </t>
  </si>
  <si>
    <t xml:space="preserve">REVESTIMENTO DE PISO CERAMICO EM PORCELANATO,ACABAMENTO DA BORDA RETIFICADO,NO FORMATO (90X90)CM,PARA USO EM AREAS COMERCIAIS COM TRAFEGO INTENSO,CONFORME ABNT NBR ISO 13006,ASSENTE EM SUPERFICIE NIVELADA,EXCLUSIVE ARGAMASSA E REJUNTAMENTO  </t>
  </si>
  <si>
    <t>CM0730</t>
  </si>
  <si>
    <t xml:space="preserve">13.331.0025-0      </t>
  </si>
  <si>
    <t xml:space="preserve">REVESTIMENTO DE PISO CERAMICO EM PORCELANATO,ACABAMENTO DA BORDA RETIFICADO,NO FORMATO (120X120)CM,PARA USO EM AREAS COMERCIAIS COM TRAFEGO INTENSO,CONFORME ABNT NBR ISO 13006,ASSENTE EM SUPERFICIE NIVELADA COM ARGAMASSA COLANTE E REJUNTAMENTO PRONTO  </t>
  </si>
  <si>
    <t>CM0731</t>
  </si>
  <si>
    <t xml:space="preserve">13.331.0027-0      </t>
  </si>
  <si>
    <t xml:space="preserve">REVESTIMENTO DE PISO CERAMICO EM PORCELANATO,ACABAMENTO DA BORDA RETIFICADO,NO FORMATO (120X120)CM,PARA USO EM AREAS COMERCIAIS COM TRAFEGO INTENSO,CONFORME ABNT NBR ISO 13006,ASSENTE EM SUPERFICIE NIVELADA,EXCLUSIVE ARGAMASSA E REJUNTAMENTO  </t>
  </si>
  <si>
    <t>CM0732</t>
  </si>
  <si>
    <t xml:space="preserve">13.331.0030-0      </t>
  </si>
  <si>
    <t xml:space="preserve">REVESTIMENTO DE PISO CERAMICO EM PORCELANATO,ACABAMENTO DA BORDA RETIFICADO,NO FORMATO (60X120)CM,PARA USO EM AREAS COMERCIAIS COM TRAFEGO INTENSO,CONFORME ABNT NBR ISO 13006,ASSENTE EM SUPERFICIE NIVELADA COM ARGAMASSA COLANTE E REJUNTAMENTO PRONTO  </t>
  </si>
  <si>
    <t>CM0733</t>
  </si>
  <si>
    <t xml:space="preserve">13.331.0032-0      </t>
  </si>
  <si>
    <t xml:space="preserve">REVESTIMENTO DE PISO CERAMICO EM PORCELANATO,ACABAMENTO DA BORDA RETIFICADO,NO FORMATO (60X120)CM,PARA USO EM AREAS COMERCIAIS COM TRAFEGO INTENSO,CONFORME ABNT NBR ISO 13006,ASSENTE EM SUPERFICIE NIVELADA,EXCLUSIVE ARGAMASSA E REJUNTAMENTO  </t>
  </si>
  <si>
    <t>CM0734</t>
  </si>
  <si>
    <t xml:space="preserve">13.331.0035-0      </t>
  </si>
  <si>
    <t xml:space="preserve">REVESTIMENTO DE PISO CERAMICO EM PORCELANATO,ACABAMENTO DA BORDA RETIFICADO,NO FORMATO (20X120)CM,PARA USO EM AREAS COMERCIAIS COM TRAFEGO INTENSO,CONFORME ABNT NBR ISO 13006,ASSENTE EM SUPERFICIE NIVELADA COM ARGAMASSA COLANTE E REJUNTAMENTO PRONTO  </t>
  </si>
  <si>
    <t>CM0735</t>
  </si>
  <si>
    <t xml:space="preserve">13.331.0037-0      </t>
  </si>
  <si>
    <t xml:space="preserve">REVESTIMENTO DE PISO CERAMICO EM PORCELANATO,ACABAMENTO DA BORDA RETIFICADO,NO FORMATO (20X120)CM,PARA USO EM AREAS COMERCIAIS COM TRAFEGO INTENSO,CONFORME ABNT NBR ISO 13006,ASSENTE EM SUPERFICIE NIVELADA,EXCLUSIVE ARGAMASSA E REJUNTAMENTO  </t>
  </si>
  <si>
    <t>CM0736</t>
  </si>
  <si>
    <t xml:space="preserve">13.331.0052-0      </t>
  </si>
  <si>
    <t xml:space="preserve">RODAPE DE CERAMICA EM PORCELANATO,COM 7,5 A 10CM DE ALTURA,ASSENTE CONFORME ITEM 13.025.0058.FEITO A PARTIR DE PLACA DEPORCELANATO COM AREA SUPERIOR A 1,00M2  </t>
  </si>
  <si>
    <t>CM0737</t>
  </si>
  <si>
    <t xml:space="preserve">13.331.0055-0      </t>
  </si>
  <si>
    <t xml:space="preserve">RODAPE DE CERAMICA EM PORCELANATO,COM 15CM DE ALTURA,ASSENTE CONFORME ITEM 13.025.0058.FEITO A PARTIR DE PLACA DE PORCELANATO COM AREA INFERIOR A 1,00M2  </t>
  </si>
  <si>
    <t>CM0738</t>
  </si>
  <si>
    <t xml:space="preserve">13.331.0056-0      </t>
  </si>
  <si>
    <t xml:space="preserve">RODAPE DE CERAMICA EM PORCELANATO,COM 15CM DE ALTURA,ASSENTE CONFORME ITEM 13.025.0058.FEITO A PARTIR DE PLACA DE PORCELANATO COM AREA SUPERIOR A 1,00M2  </t>
  </si>
  <si>
    <t>CM5003</t>
  </si>
  <si>
    <t xml:space="preserve">13.001.0010-B      </t>
  </si>
  <si>
    <t>CM5004</t>
  </si>
  <si>
    <t xml:space="preserve">13.001.0011-A      </t>
  </si>
  <si>
    <t>CM5005</t>
  </si>
  <si>
    <t xml:space="preserve">13.001.0013-A      </t>
  </si>
  <si>
    <t>CM5006</t>
  </si>
  <si>
    <t xml:space="preserve">13.001.0014-A      </t>
  </si>
  <si>
    <t>CM5007</t>
  </si>
  <si>
    <t xml:space="preserve">13.001.0015-A      </t>
  </si>
  <si>
    <t>CM5008</t>
  </si>
  <si>
    <t xml:space="preserve">13.001.0020-B      </t>
  </si>
  <si>
    <t>CM5009</t>
  </si>
  <si>
    <t xml:space="preserve">13.001.0025-B      </t>
  </si>
  <si>
    <t>CM5010</t>
  </si>
  <si>
    <t xml:space="preserve">13.001.0026-A      </t>
  </si>
  <si>
    <t>CM5011</t>
  </si>
  <si>
    <t xml:space="preserve">13.001.0030-B      </t>
  </si>
  <si>
    <t>CM5012</t>
  </si>
  <si>
    <t xml:space="preserve">13.001.0031-A      </t>
  </si>
  <si>
    <t>CM5013</t>
  </si>
  <si>
    <t xml:space="preserve">13.001.0050-B      </t>
  </si>
  <si>
    <t>CM5014</t>
  </si>
  <si>
    <t xml:space="preserve">13.001.0055-B      </t>
  </si>
  <si>
    <t>CM5015</t>
  </si>
  <si>
    <t xml:space="preserve">13.001.0060-B      </t>
  </si>
  <si>
    <t>CM5016</t>
  </si>
  <si>
    <t xml:space="preserve">13.002.0010-B      </t>
  </si>
  <si>
    <t>CM5017</t>
  </si>
  <si>
    <t xml:space="preserve">13.002.0011-B      </t>
  </si>
  <si>
    <t>CM5018</t>
  </si>
  <si>
    <t xml:space="preserve">13.002.0015-B      </t>
  </si>
  <si>
    <t>CM5019</t>
  </si>
  <si>
    <t xml:space="preserve">13.002.0016-A      </t>
  </si>
  <si>
    <t>CM5020</t>
  </si>
  <si>
    <t xml:space="preserve">13.002.0017-A      </t>
  </si>
  <si>
    <t>CM5021</t>
  </si>
  <si>
    <t xml:space="preserve">13.003.0001-A      </t>
  </si>
  <si>
    <t>CM5022</t>
  </si>
  <si>
    <t xml:space="preserve">13.010.0015-A      </t>
  </si>
  <si>
    <t>CM5023</t>
  </si>
  <si>
    <t xml:space="preserve">13.003.0003-A      </t>
  </si>
  <si>
    <t>CM5024</t>
  </si>
  <si>
    <t xml:space="preserve">13.003.0004-A      </t>
  </si>
  <si>
    <t>CM5025</t>
  </si>
  <si>
    <t xml:space="preserve">13.003.0005-A      </t>
  </si>
  <si>
    <t>CM5026</t>
  </si>
  <si>
    <t xml:space="preserve">13.004.0010-A      </t>
  </si>
  <si>
    <t>CM5027</t>
  </si>
  <si>
    <t xml:space="preserve">13.004.0015-A      </t>
  </si>
  <si>
    <t>CM5028</t>
  </si>
  <si>
    <t xml:space="preserve">13.005.0010-A      </t>
  </si>
  <si>
    <t>CM5029</t>
  </si>
  <si>
    <t xml:space="preserve">13.005.0015-A      </t>
  </si>
  <si>
    <t>CM5030</t>
  </si>
  <si>
    <t xml:space="preserve">13.005.0020-A      </t>
  </si>
  <si>
    <t>CM5031</t>
  </si>
  <si>
    <t xml:space="preserve">13.006.0010-A      </t>
  </si>
  <si>
    <t>CM5032</t>
  </si>
  <si>
    <t xml:space="preserve">13.006.0020-A      </t>
  </si>
  <si>
    <t>CM5033</t>
  </si>
  <si>
    <t xml:space="preserve">13.006.0025-A      </t>
  </si>
  <si>
    <t>CM5034</t>
  </si>
  <si>
    <t xml:space="preserve">13.010.0020-A      </t>
  </si>
  <si>
    <t>CM5035</t>
  </si>
  <si>
    <t xml:space="preserve">13.008.0010-A      </t>
  </si>
  <si>
    <t>CM5036</t>
  </si>
  <si>
    <t xml:space="preserve">13.008.0020-A      </t>
  </si>
  <si>
    <t>CM5037</t>
  </si>
  <si>
    <t xml:space="preserve">13.009.0030-A      </t>
  </si>
  <si>
    <t>CM5038</t>
  </si>
  <si>
    <t xml:space="preserve">13.025.0010-A      </t>
  </si>
  <si>
    <t>CM5041</t>
  </si>
  <si>
    <t xml:space="preserve">13.022.0020-A      </t>
  </si>
  <si>
    <t>CM5042</t>
  </si>
  <si>
    <t xml:space="preserve">13.022.0025-A      </t>
  </si>
  <si>
    <t>CM5043</t>
  </si>
  <si>
    <t xml:space="preserve">13.024.0010-A      </t>
  </si>
  <si>
    <t>CM5045</t>
  </si>
  <si>
    <t xml:space="preserve">13.025.0005-A      </t>
  </si>
  <si>
    <t>CM5047</t>
  </si>
  <si>
    <t xml:space="preserve">13.025.0016-A      </t>
  </si>
  <si>
    <t>CM5048</t>
  </si>
  <si>
    <t xml:space="preserve">13.025.0020-A      </t>
  </si>
  <si>
    <t>CM5049</t>
  </si>
  <si>
    <t xml:space="preserve">13.025.0080-A      </t>
  </si>
  <si>
    <t>CM5050</t>
  </si>
  <si>
    <t xml:space="preserve">13.026.0010-A      </t>
  </si>
  <si>
    <t>CM5051</t>
  </si>
  <si>
    <t xml:space="preserve">13.030.0255-A      </t>
  </si>
  <si>
    <t>CM5052</t>
  </si>
  <si>
    <t xml:space="preserve">13.030.0200-A      </t>
  </si>
  <si>
    <t>CM5053</t>
  </si>
  <si>
    <t xml:space="preserve">13.030.0210-A      </t>
  </si>
  <si>
    <t>CM5054</t>
  </si>
  <si>
    <t xml:space="preserve">13.035.0010-A      </t>
  </si>
  <si>
    <t>CM5055</t>
  </si>
  <si>
    <t xml:space="preserve">13.035.0015-A      </t>
  </si>
  <si>
    <t>CM5056</t>
  </si>
  <si>
    <t xml:space="preserve">13.035.0020-A      </t>
  </si>
  <si>
    <t>CM5057</t>
  </si>
  <si>
    <t xml:space="preserve">13.035.0025-A      </t>
  </si>
  <si>
    <t>CM5058</t>
  </si>
  <si>
    <t xml:space="preserve">13.045.0040-A      </t>
  </si>
  <si>
    <t>CM5059</t>
  </si>
  <si>
    <t xml:space="preserve">13.045.0045-A      </t>
  </si>
  <si>
    <t>CM5060</t>
  </si>
  <si>
    <t xml:space="preserve">13.045.0050-A      </t>
  </si>
  <si>
    <t>CM5061</t>
  </si>
  <si>
    <t xml:space="preserve">13.045.0051-A      </t>
  </si>
  <si>
    <t>CM5062</t>
  </si>
  <si>
    <t xml:space="preserve">13.045.0052-A      </t>
  </si>
  <si>
    <t>CM5063</t>
  </si>
  <si>
    <t xml:space="preserve">13.045.0065-A      </t>
  </si>
  <si>
    <t>CM5064</t>
  </si>
  <si>
    <t xml:space="preserve">13.045.0070-A      </t>
  </si>
  <si>
    <t>CM5069</t>
  </si>
  <si>
    <t xml:space="preserve">13.050.0055-A      </t>
  </si>
  <si>
    <t>CM5070</t>
  </si>
  <si>
    <t xml:space="preserve">13.050.0065-A      </t>
  </si>
  <si>
    <t>CM5071</t>
  </si>
  <si>
    <t xml:space="preserve">13.050.0070-A      </t>
  </si>
  <si>
    <t>CM5072</t>
  </si>
  <si>
    <t xml:space="preserve">13.065.0010-A      </t>
  </si>
  <si>
    <t>CM5073</t>
  </si>
  <si>
    <t xml:space="preserve">13.065.0015-A      </t>
  </si>
  <si>
    <t>CM5074</t>
  </si>
  <si>
    <t xml:space="preserve">13.065.0030-A      </t>
  </si>
  <si>
    <t>CM5075</t>
  </si>
  <si>
    <t xml:space="preserve">13.157.0010-A      </t>
  </si>
  <si>
    <t>CM5076</t>
  </si>
  <si>
    <t xml:space="preserve">13.160.0010-A      </t>
  </si>
  <si>
    <t>CM5077</t>
  </si>
  <si>
    <t xml:space="preserve">13.165.0010-A      </t>
  </si>
  <si>
    <t>CM5078</t>
  </si>
  <si>
    <t xml:space="preserve">13.170.0011-A      </t>
  </si>
  <si>
    <t>CM5079</t>
  </si>
  <si>
    <t xml:space="preserve">13.170.0016-A      </t>
  </si>
  <si>
    <t>CM5080</t>
  </si>
  <si>
    <t xml:space="preserve">13.170.0020-A      </t>
  </si>
  <si>
    <t>CM5081</t>
  </si>
  <si>
    <t xml:space="preserve">13.170.0025-A      </t>
  </si>
  <si>
    <t>CM5082</t>
  </si>
  <si>
    <t xml:space="preserve">13.180.0010-A      </t>
  </si>
  <si>
    <t>CM5083</t>
  </si>
  <si>
    <t xml:space="preserve">13.180.0015-B      </t>
  </si>
  <si>
    <t>CM5084</t>
  </si>
  <si>
    <t xml:space="preserve">13.190.0015-A      </t>
  </si>
  <si>
    <t>CM5085</t>
  </si>
  <si>
    <t xml:space="preserve">13.195.0010-A      </t>
  </si>
  <si>
    <t>CM5086</t>
  </si>
  <si>
    <t xml:space="preserve">13.195.0015-A      </t>
  </si>
  <si>
    <t>CM5087</t>
  </si>
  <si>
    <t xml:space="preserve">13.200.0010-A      </t>
  </si>
  <si>
    <t>CM5088</t>
  </si>
  <si>
    <t xml:space="preserve">13.200.0015-B      </t>
  </si>
  <si>
    <t>CM5089</t>
  </si>
  <si>
    <t xml:space="preserve">13.200.0020-A      </t>
  </si>
  <si>
    <t>CM5090</t>
  </si>
  <si>
    <t xml:space="preserve">13.200.0025-A      </t>
  </si>
  <si>
    <t>CM5091</t>
  </si>
  <si>
    <t xml:space="preserve">13.301.0080-B      </t>
  </si>
  <si>
    <t>CM5092</t>
  </si>
  <si>
    <t xml:space="preserve">13.301.0081-A      </t>
  </si>
  <si>
    <t>CM5093</t>
  </si>
  <si>
    <t xml:space="preserve">13.301.0082-A      </t>
  </si>
  <si>
    <t>CM5094</t>
  </si>
  <si>
    <t xml:space="preserve">13.301.0083-A      </t>
  </si>
  <si>
    <t>CM5095</t>
  </si>
  <si>
    <t xml:space="preserve">13.301.0085-A      </t>
  </si>
  <si>
    <t>CM5096</t>
  </si>
  <si>
    <t xml:space="preserve">13.301.0090-A      </t>
  </si>
  <si>
    <t>CM5097</t>
  </si>
  <si>
    <t xml:space="preserve">13.301.0092-A      </t>
  </si>
  <si>
    <t>CM5098</t>
  </si>
  <si>
    <t xml:space="preserve">13.301.0093-A      </t>
  </si>
  <si>
    <t>CM5099</t>
  </si>
  <si>
    <t xml:space="preserve">13.301.0094-A      </t>
  </si>
  <si>
    <t>CM5100</t>
  </si>
  <si>
    <t xml:space="preserve">13.301.0095-A      </t>
  </si>
  <si>
    <t>CM5101</t>
  </si>
  <si>
    <t xml:space="preserve">13.301.0100-A      </t>
  </si>
  <si>
    <t>CM5102</t>
  </si>
  <si>
    <t xml:space="preserve">13.301.0105-A      </t>
  </si>
  <si>
    <t>CM5103</t>
  </si>
  <si>
    <t xml:space="preserve">13.301.0110-A      </t>
  </si>
  <si>
    <t>CM5104</t>
  </si>
  <si>
    <t xml:space="preserve">13.301.0117-A      </t>
  </si>
  <si>
    <t>CM5105</t>
  </si>
  <si>
    <t xml:space="preserve">13.301.0118-A      </t>
  </si>
  <si>
    <t>CM5106</t>
  </si>
  <si>
    <t xml:space="preserve">13.301.0119-A      </t>
  </si>
  <si>
    <t>CM5107</t>
  </si>
  <si>
    <t xml:space="preserve">13.301.0120-B      </t>
  </si>
  <si>
    <t>CM5108</t>
  </si>
  <si>
    <t xml:space="preserve">13.301.0125-B      </t>
  </si>
  <si>
    <t>CM5109</t>
  </si>
  <si>
    <t xml:space="preserve">13.301.0130-B      </t>
  </si>
  <si>
    <t>CM5110</t>
  </si>
  <si>
    <t xml:space="preserve">13.301.0131-A      </t>
  </si>
  <si>
    <t>CM5111</t>
  </si>
  <si>
    <t xml:space="preserve">13.301.0132-A      </t>
  </si>
  <si>
    <t>CM5112</t>
  </si>
  <si>
    <t xml:space="preserve">13.301.0133-A      </t>
  </si>
  <si>
    <t>CM5113</t>
  </si>
  <si>
    <t xml:space="preserve">13.330.0010-A      </t>
  </si>
  <si>
    <t>CM5116</t>
  </si>
  <si>
    <t xml:space="preserve">13.330.0060-A      </t>
  </si>
  <si>
    <t>CM5117</t>
  </si>
  <si>
    <t xml:space="preserve">13.330.0070-A      </t>
  </si>
  <si>
    <t>CM5118</t>
  </si>
  <si>
    <t xml:space="preserve">13.335.0030-A      </t>
  </si>
  <si>
    <t>CM5119</t>
  </si>
  <si>
    <t xml:space="preserve">13.330.0020-A      </t>
  </si>
  <si>
    <t>CM5120</t>
  </si>
  <si>
    <t xml:space="preserve">13.330.0028-A      </t>
  </si>
  <si>
    <t>CM5121</t>
  </si>
  <si>
    <t xml:space="preserve">13.330.0030-A      </t>
  </si>
  <si>
    <t>CM5122</t>
  </si>
  <si>
    <t xml:space="preserve">13.330.0031-A      </t>
  </si>
  <si>
    <t>CM5123</t>
  </si>
  <si>
    <t xml:space="preserve">13.330.0033-A      </t>
  </si>
  <si>
    <t>CM5124</t>
  </si>
  <si>
    <t xml:space="preserve">13.330.0034-A      </t>
  </si>
  <si>
    <t>CM5125</t>
  </si>
  <si>
    <t xml:space="preserve">13.330.0035-A      </t>
  </si>
  <si>
    <t>CM5126</t>
  </si>
  <si>
    <t xml:space="preserve">13.330.0036-A      </t>
  </si>
  <si>
    <t>CM5127</t>
  </si>
  <si>
    <t xml:space="preserve">13.345.0015-A      </t>
  </si>
  <si>
    <t>CM5128</t>
  </si>
  <si>
    <t xml:space="preserve">13.345.0016-A      </t>
  </si>
  <si>
    <t>CM5129</t>
  </si>
  <si>
    <t xml:space="preserve">13.345.0020-A      </t>
  </si>
  <si>
    <t>CM5130</t>
  </si>
  <si>
    <t xml:space="preserve">13.345.0025-A      </t>
  </si>
  <si>
    <t>CM5131</t>
  </si>
  <si>
    <t xml:space="preserve">13.345.0030-A      </t>
  </si>
  <si>
    <t>CM5132</t>
  </si>
  <si>
    <t xml:space="preserve">13.345.0035-A      </t>
  </si>
  <si>
    <t>CM5133</t>
  </si>
  <si>
    <t xml:space="preserve">13.345.0055-A      </t>
  </si>
  <si>
    <t>CM5134</t>
  </si>
  <si>
    <t xml:space="preserve">13.345.0060-A      </t>
  </si>
  <si>
    <t>CM5135</t>
  </si>
  <si>
    <t xml:space="preserve">13.345.0065-A      </t>
  </si>
  <si>
    <t>CM5136</t>
  </si>
  <si>
    <t xml:space="preserve">13.365.0010-A      </t>
  </si>
  <si>
    <t>CM5137</t>
  </si>
  <si>
    <t xml:space="preserve">13.365.0015-A      </t>
  </si>
  <si>
    <t>CM5138</t>
  </si>
  <si>
    <t xml:space="preserve">13.365.0020-A      </t>
  </si>
  <si>
    <t>CM5139</t>
  </si>
  <si>
    <t xml:space="preserve">13.365.0025-A      </t>
  </si>
  <si>
    <t>CM5140</t>
  </si>
  <si>
    <t xml:space="preserve">13.365.0030-A      </t>
  </si>
  <si>
    <t>CM5141</t>
  </si>
  <si>
    <t xml:space="preserve">13.365.0035-A      </t>
  </si>
  <si>
    <t>CM5142</t>
  </si>
  <si>
    <t xml:space="preserve">13.365.0055-A      </t>
  </si>
  <si>
    <t>CM5143</t>
  </si>
  <si>
    <t xml:space="preserve">13.365.0060-A      </t>
  </si>
  <si>
    <t>CM5144</t>
  </si>
  <si>
    <t xml:space="preserve">13.365.0065-A      </t>
  </si>
  <si>
    <t>CM5145</t>
  </si>
  <si>
    <t xml:space="preserve">13.370.0010-A      </t>
  </si>
  <si>
    <t>CM5146</t>
  </si>
  <si>
    <t xml:space="preserve">13.370.0015-A      </t>
  </si>
  <si>
    <t>CM5147</t>
  </si>
  <si>
    <t xml:space="preserve">13.370.0020-A      </t>
  </si>
  <si>
    <t>CM5148</t>
  </si>
  <si>
    <t xml:space="preserve">13.370.0025-A      </t>
  </si>
  <si>
    <t>CM5149</t>
  </si>
  <si>
    <t xml:space="preserve">13.370.0040-A      </t>
  </si>
  <si>
    <t>CM5150</t>
  </si>
  <si>
    <t xml:space="preserve">13.370.0045-A      </t>
  </si>
  <si>
    <t>CM5151</t>
  </si>
  <si>
    <t xml:space="preserve">13.370.0050-A      </t>
  </si>
  <si>
    <t>CM5152</t>
  </si>
  <si>
    <t xml:space="preserve">13.370.0055-A      </t>
  </si>
  <si>
    <t>CM5153</t>
  </si>
  <si>
    <t xml:space="preserve">13.370.0060-A      </t>
  </si>
  <si>
    <t>CM5154</t>
  </si>
  <si>
    <t xml:space="preserve">13.371.0010-A      </t>
  </si>
  <si>
    <t>CM5155</t>
  </si>
  <si>
    <t xml:space="preserve">13.371.0015-A      </t>
  </si>
  <si>
    <t>CM5156</t>
  </si>
  <si>
    <t xml:space="preserve">13.371.0020-A      </t>
  </si>
  <si>
    <t>CM5157</t>
  </si>
  <si>
    <t xml:space="preserve">13.371.0025-A      </t>
  </si>
  <si>
    <t>CM5158</t>
  </si>
  <si>
    <t xml:space="preserve">13.373.0010-A      </t>
  </si>
  <si>
    <t>CM5159</t>
  </si>
  <si>
    <t xml:space="preserve">13.375.0010-A      </t>
  </si>
  <si>
    <t>CM5160</t>
  </si>
  <si>
    <t xml:space="preserve">13.375.0015-A      </t>
  </si>
  <si>
    <t>CM5161</t>
  </si>
  <si>
    <t xml:space="preserve">13.380.0010-A      </t>
  </si>
  <si>
    <t>CM5162</t>
  </si>
  <si>
    <t xml:space="preserve">13.380.0011-A      </t>
  </si>
  <si>
    <t>CM5163</t>
  </si>
  <si>
    <t xml:space="preserve">13.380.0015-A      </t>
  </si>
  <si>
    <t>CM5164</t>
  </si>
  <si>
    <t xml:space="preserve">13.380.0016-A      </t>
  </si>
  <si>
    <t>CM5165</t>
  </si>
  <si>
    <t xml:space="preserve">13.380.0020-A      </t>
  </si>
  <si>
    <t>CM5166</t>
  </si>
  <si>
    <t xml:space="preserve">13.380.0021-A      </t>
  </si>
  <si>
    <t>CM5167</t>
  </si>
  <si>
    <t xml:space="preserve">13.380.0025-A      </t>
  </si>
  <si>
    <t>CM5168</t>
  </si>
  <si>
    <t xml:space="preserve">13.380.0026-A      </t>
  </si>
  <si>
    <t>CM5169</t>
  </si>
  <si>
    <t xml:space="preserve">13.381.0050-A      </t>
  </si>
  <si>
    <t>CM5170</t>
  </si>
  <si>
    <t xml:space="preserve">13.381.0051-A      </t>
  </si>
  <si>
    <t>CM5171</t>
  </si>
  <si>
    <t xml:space="preserve">13.381.0085-A      </t>
  </si>
  <si>
    <t>CM5172</t>
  </si>
  <si>
    <t xml:space="preserve">13.382.0001-A      </t>
  </si>
  <si>
    <t>CM5173</t>
  </si>
  <si>
    <t xml:space="preserve">13.383.0002-A      </t>
  </si>
  <si>
    <t>CM5174</t>
  </si>
  <si>
    <t xml:space="preserve">13.383.0003-A      </t>
  </si>
  <si>
    <t>CM5175</t>
  </si>
  <si>
    <t xml:space="preserve">13.384.0001-A      </t>
  </si>
  <si>
    <t>CM5176</t>
  </si>
  <si>
    <t xml:space="preserve">13.384.0002-A      </t>
  </si>
  <si>
    <t>CM5177</t>
  </si>
  <si>
    <t xml:space="preserve">13.385.0001-A      </t>
  </si>
  <si>
    <t>CM5178</t>
  </si>
  <si>
    <t xml:space="preserve">13.385.0002-A      </t>
  </si>
  <si>
    <t>CM5179</t>
  </si>
  <si>
    <t xml:space="preserve">13.385.0005-A      </t>
  </si>
  <si>
    <t>CM5180</t>
  </si>
  <si>
    <t xml:space="preserve">13.385.0006-A      </t>
  </si>
  <si>
    <t>CM5181</t>
  </si>
  <si>
    <t xml:space="preserve">13.385.0008-A      </t>
  </si>
  <si>
    <t>CM5182</t>
  </si>
  <si>
    <t xml:space="preserve">13.385.0009-A      </t>
  </si>
  <si>
    <t>CM5183</t>
  </si>
  <si>
    <t xml:space="preserve">13.390.0020-A      </t>
  </si>
  <si>
    <t>CM5184</t>
  </si>
  <si>
    <t xml:space="preserve">13.390.0050-A      </t>
  </si>
  <si>
    <t>CM5185</t>
  </si>
  <si>
    <t xml:space="preserve">13.395.0010-A      </t>
  </si>
  <si>
    <t>CM5186</t>
  </si>
  <si>
    <t xml:space="preserve">13.395.0011-A      </t>
  </si>
  <si>
    <t>CM5187</t>
  </si>
  <si>
    <t xml:space="preserve">13.395.0015-A      </t>
  </si>
  <si>
    <t>CM5188</t>
  </si>
  <si>
    <t xml:space="preserve">13.398.0010-B      </t>
  </si>
  <si>
    <t>CM5189</t>
  </si>
  <si>
    <t xml:space="preserve">13.398.0015-A      </t>
  </si>
  <si>
    <t>CM5190</t>
  </si>
  <si>
    <t xml:space="preserve">13.398.0016-A      </t>
  </si>
  <si>
    <t>CM5191</t>
  </si>
  <si>
    <t xml:space="preserve">13.398.0017-A      </t>
  </si>
  <si>
    <t>CM5192</t>
  </si>
  <si>
    <t xml:space="preserve">13.398.0018-A      </t>
  </si>
  <si>
    <t>CM5193</t>
  </si>
  <si>
    <t xml:space="preserve">13.398.0020-A      </t>
  </si>
  <si>
    <t>CM5194</t>
  </si>
  <si>
    <t xml:space="preserve">13.398.0025-A      </t>
  </si>
  <si>
    <t>CM5195</t>
  </si>
  <si>
    <t xml:space="preserve">13.398.0030-A      </t>
  </si>
  <si>
    <t>CM5196</t>
  </si>
  <si>
    <t xml:space="preserve">13.410.0010-A      </t>
  </si>
  <si>
    <t>CM5197</t>
  </si>
  <si>
    <t xml:space="preserve">13.410.0011-A      </t>
  </si>
  <si>
    <t>CM5198</t>
  </si>
  <si>
    <t xml:space="preserve">13.410.0012-A      </t>
  </si>
  <si>
    <t>CM5199</t>
  </si>
  <si>
    <t xml:space="preserve">13.413.0010-A      </t>
  </si>
  <si>
    <t>CM5200</t>
  </si>
  <si>
    <t xml:space="preserve">13.413.0020-A      </t>
  </si>
  <si>
    <t>CM5201</t>
  </si>
  <si>
    <t xml:space="preserve">13.413.0025-A      </t>
  </si>
  <si>
    <t>CM5202</t>
  </si>
  <si>
    <t xml:space="preserve">13.413.0030-A      </t>
  </si>
  <si>
    <t>CM5203</t>
  </si>
  <si>
    <t xml:space="preserve">13.415.0010-A      </t>
  </si>
  <si>
    <t>CM5204</t>
  </si>
  <si>
    <t xml:space="preserve">13.415.0015-A      </t>
  </si>
  <si>
    <t>CM5205</t>
  </si>
  <si>
    <t xml:space="preserve">13.415.0020-A      </t>
  </si>
  <si>
    <t>CM5207</t>
  </si>
  <si>
    <t xml:space="preserve">13.468.0010-A      </t>
  </si>
  <si>
    <t>CM5208</t>
  </si>
  <si>
    <t xml:space="preserve">13.469.0010-A      </t>
  </si>
  <si>
    <t>CM5209</t>
  </si>
  <si>
    <t xml:space="preserve">13.022.0500-A      </t>
  </si>
  <si>
    <t>CM5211</t>
  </si>
  <si>
    <t xml:space="preserve">13.301.0500-A      </t>
  </si>
  <si>
    <t>CM5212</t>
  </si>
  <si>
    <t xml:space="preserve">13.301.0505-A      </t>
  </si>
  <si>
    <t>CM5213</t>
  </si>
  <si>
    <t xml:space="preserve">13.330.0500-A      </t>
  </si>
  <si>
    <t>CM5214</t>
  </si>
  <si>
    <t xml:space="preserve">13.391.0500-A      </t>
  </si>
  <si>
    <t>CM5215</t>
  </si>
  <si>
    <t xml:space="preserve">13.411.0500-A      </t>
  </si>
  <si>
    <t>CM5230</t>
  </si>
  <si>
    <t xml:space="preserve">13.460.0015-A      </t>
  </si>
  <si>
    <t>CM5234</t>
  </si>
  <si>
    <t xml:space="preserve">13.011.0005-A      </t>
  </si>
  <si>
    <t>CM5235</t>
  </si>
  <si>
    <t xml:space="preserve">13.001.0035-A      </t>
  </si>
  <si>
    <t>CM5236</t>
  </si>
  <si>
    <t xml:space="preserve">13.001.0036-A      </t>
  </si>
  <si>
    <t>CM5237</t>
  </si>
  <si>
    <t xml:space="preserve">13.001.0040-A      </t>
  </si>
  <si>
    <t>CM5238</t>
  </si>
  <si>
    <t xml:space="preserve">13.001.0041-A      </t>
  </si>
  <si>
    <t>CM5239</t>
  </si>
  <si>
    <t xml:space="preserve">13.001.0065-B      </t>
  </si>
  <si>
    <t>CM5240</t>
  </si>
  <si>
    <t xml:space="preserve">13.001.0100-A      </t>
  </si>
  <si>
    <t>CM5241</t>
  </si>
  <si>
    <t xml:space="preserve">13.001.0105-A      </t>
  </si>
  <si>
    <t>CM5242</t>
  </si>
  <si>
    <t xml:space="preserve">13.001.0106-A      </t>
  </si>
  <si>
    <t>CM5243</t>
  </si>
  <si>
    <t xml:space="preserve">13.001.0107-A      </t>
  </si>
  <si>
    <t>CM5244</t>
  </si>
  <si>
    <t xml:space="preserve">13.003.0010-A      </t>
  </si>
  <si>
    <t>CM5245</t>
  </si>
  <si>
    <t xml:space="preserve">13.005.0025-A      </t>
  </si>
  <si>
    <t>CM5246</t>
  </si>
  <si>
    <t xml:space="preserve">13.009.0050-A      </t>
  </si>
  <si>
    <t>CM5247</t>
  </si>
  <si>
    <t xml:space="preserve">13.009.0051-A      </t>
  </si>
  <si>
    <t>CM5248</t>
  </si>
  <si>
    <t xml:space="preserve">13.010.0025-A      </t>
  </si>
  <si>
    <t>CM5249</t>
  </si>
  <si>
    <t xml:space="preserve">13.010.0029-A      </t>
  </si>
  <si>
    <t>CM5250</t>
  </si>
  <si>
    <t xml:space="preserve">13.010.0049-A      </t>
  </si>
  <si>
    <t>CM5251</t>
  </si>
  <si>
    <t xml:space="preserve">13.011.0010-A      </t>
  </si>
  <si>
    <t>CM5253</t>
  </si>
  <si>
    <t xml:space="preserve">13.022.0029-A      </t>
  </si>
  <si>
    <t>CM5254</t>
  </si>
  <si>
    <t xml:space="preserve">13.022.0035-A      </t>
  </si>
  <si>
    <t>CM5255</t>
  </si>
  <si>
    <t xml:space="preserve">13.022.0040-A      </t>
  </si>
  <si>
    <t>CM5256</t>
  </si>
  <si>
    <t xml:space="preserve">13.024.0011-A      </t>
  </si>
  <si>
    <t>CM5257</t>
  </si>
  <si>
    <t xml:space="preserve">13.024.0015-A      </t>
  </si>
  <si>
    <t>CM5258</t>
  </si>
  <si>
    <t xml:space="preserve">13.024.0016-A      </t>
  </si>
  <si>
    <t>CM5259</t>
  </si>
  <si>
    <t xml:space="preserve">13.024.0018-A      </t>
  </si>
  <si>
    <t>CM5260</t>
  </si>
  <si>
    <t xml:space="preserve">13.024.0019-A      </t>
  </si>
  <si>
    <t>CM5261</t>
  </si>
  <si>
    <t xml:space="preserve">13.024.0020-A      </t>
  </si>
  <si>
    <t>CM5262</t>
  </si>
  <si>
    <t xml:space="preserve">13.024.0021-A      </t>
  </si>
  <si>
    <t>CM5263</t>
  </si>
  <si>
    <t xml:space="preserve">13.025.0055-A      </t>
  </si>
  <si>
    <t>CM5264</t>
  </si>
  <si>
    <t xml:space="preserve">13.025.0058-A      </t>
  </si>
  <si>
    <t>CM5265</t>
  </si>
  <si>
    <t xml:space="preserve">13.025.0059-A      </t>
  </si>
  <si>
    <t>CM5266</t>
  </si>
  <si>
    <t xml:space="preserve">13.025.0060-A      </t>
  </si>
  <si>
    <t>CM5267</t>
  </si>
  <si>
    <t xml:space="preserve">13.025.0061-A      </t>
  </si>
  <si>
    <t>CM5268</t>
  </si>
  <si>
    <t xml:space="preserve">13.026.0011-A      </t>
  </si>
  <si>
    <t>CM5269</t>
  </si>
  <si>
    <t xml:space="preserve">13.026.0015-A      </t>
  </si>
  <si>
    <t>CM5270</t>
  </si>
  <si>
    <t xml:space="preserve">13.030.0250-A      </t>
  </si>
  <si>
    <t>CM5271</t>
  </si>
  <si>
    <t xml:space="preserve">13.030.0251-A      </t>
  </si>
  <si>
    <t>CM5273</t>
  </si>
  <si>
    <t xml:space="preserve">13.030.0257-A      </t>
  </si>
  <si>
    <t>CM5277</t>
  </si>
  <si>
    <t xml:space="preserve">13.030.0262-A      </t>
  </si>
  <si>
    <t>CM5278</t>
  </si>
  <si>
    <t xml:space="preserve">13.030.0263-A      </t>
  </si>
  <si>
    <t>CM5279</t>
  </si>
  <si>
    <t xml:space="preserve">13.030.0264-A      </t>
  </si>
  <si>
    <t>CM5280</t>
  </si>
  <si>
    <t xml:space="preserve">13.030.0265-A      </t>
  </si>
  <si>
    <t>CM5281</t>
  </si>
  <si>
    <t xml:space="preserve">13.030.0267-A      </t>
  </si>
  <si>
    <t>CM5282</t>
  </si>
  <si>
    <t xml:space="preserve">13.030.0268-A      </t>
  </si>
  <si>
    <t>CM5286</t>
  </si>
  <si>
    <t xml:space="preserve">13.030.0290-A      </t>
  </si>
  <si>
    <t>CM5287</t>
  </si>
  <si>
    <t xml:space="preserve">13.030.0291-A      </t>
  </si>
  <si>
    <t>CM5288</t>
  </si>
  <si>
    <t xml:space="preserve">13.030.0292-A      </t>
  </si>
  <si>
    <t>CM5289</t>
  </si>
  <si>
    <t xml:space="preserve">13.036.0010-A      </t>
  </si>
  <si>
    <t>CM5290</t>
  </si>
  <si>
    <t xml:space="preserve">13.036.0011-A      </t>
  </si>
  <si>
    <t>CM5291</t>
  </si>
  <si>
    <t xml:space="preserve">13.036.0015-A      </t>
  </si>
  <si>
    <t>CM5292</t>
  </si>
  <si>
    <t xml:space="preserve">13.036.0016-A      </t>
  </si>
  <si>
    <t>CM5293</t>
  </si>
  <si>
    <t xml:space="preserve">13.036.0050-A      </t>
  </si>
  <si>
    <t>CM5294</t>
  </si>
  <si>
    <t xml:space="preserve">13.036.0051-A      </t>
  </si>
  <si>
    <t>CM5295</t>
  </si>
  <si>
    <t xml:space="preserve">13.036.0080-A      </t>
  </si>
  <si>
    <t>CM5296</t>
  </si>
  <si>
    <t xml:space="preserve">13.036.0081-A      </t>
  </si>
  <si>
    <t>CM5315</t>
  </si>
  <si>
    <t xml:space="preserve">13.045.0054-A      </t>
  </si>
  <si>
    <t>CM5316</t>
  </si>
  <si>
    <t xml:space="preserve">13.045.0066-A      </t>
  </si>
  <si>
    <t>CM5317</t>
  </si>
  <si>
    <t xml:space="preserve">13.045.0071-A      </t>
  </si>
  <si>
    <t>CM5318</t>
  </si>
  <si>
    <t xml:space="preserve">13.045.0075-A      </t>
  </si>
  <si>
    <t>CM5319</t>
  </si>
  <si>
    <t xml:space="preserve">13.045.0076-A      </t>
  </si>
  <si>
    <t>CM5320</t>
  </si>
  <si>
    <t xml:space="preserve">13.045.0080-A      </t>
  </si>
  <si>
    <t>CM5321</t>
  </si>
  <si>
    <t xml:space="preserve">13.045.0081-A      </t>
  </si>
  <si>
    <t>CM5322</t>
  </si>
  <si>
    <t xml:space="preserve">13.075.0010-A      </t>
  </si>
  <si>
    <t>CM5323</t>
  </si>
  <si>
    <t xml:space="preserve">13.080.0005-A      </t>
  </si>
  <si>
    <t>CM5326</t>
  </si>
  <si>
    <t xml:space="preserve">13.168.0010-A      </t>
  </si>
  <si>
    <t>CM5328</t>
  </si>
  <si>
    <t xml:space="preserve">13.168.0020-A      </t>
  </si>
  <si>
    <t>CM5329</t>
  </si>
  <si>
    <t xml:space="preserve">13.170.0018-A      </t>
  </si>
  <si>
    <t>CM5330</t>
  </si>
  <si>
    <t xml:space="preserve">13.175.0010-A      </t>
  </si>
  <si>
    <t>CM5334</t>
  </si>
  <si>
    <t xml:space="preserve">13.187.0010-A      </t>
  </si>
  <si>
    <t>CM5336</t>
  </si>
  <si>
    <t xml:space="preserve">13.193.0010-A      </t>
  </si>
  <si>
    <t>CM5339</t>
  </si>
  <si>
    <t xml:space="preserve">13.195.0030-A      </t>
  </si>
  <si>
    <t>CM5340</t>
  </si>
  <si>
    <t xml:space="preserve">13.196.0010-A      </t>
  </si>
  <si>
    <t>CM5341</t>
  </si>
  <si>
    <t xml:space="preserve">13.196.0015-A      </t>
  </si>
  <si>
    <t>CM5342</t>
  </si>
  <si>
    <t xml:space="preserve">13.196.0020-A      </t>
  </si>
  <si>
    <t>CM5343</t>
  </si>
  <si>
    <t xml:space="preserve">13.196.0025-A      </t>
  </si>
  <si>
    <t>CM5344</t>
  </si>
  <si>
    <t xml:space="preserve">13.196.0030-A      </t>
  </si>
  <si>
    <t>CM5345</t>
  </si>
  <si>
    <t xml:space="preserve">13.196.0035-A      </t>
  </si>
  <si>
    <t>CM5346</t>
  </si>
  <si>
    <t xml:space="preserve">13.196.0040-A      </t>
  </si>
  <si>
    <t>CM5347</t>
  </si>
  <si>
    <t xml:space="preserve">13.196.0045-A      </t>
  </si>
  <si>
    <t>CM5348</t>
  </si>
  <si>
    <t xml:space="preserve">13.196.0050-A      </t>
  </si>
  <si>
    <t>CM5349</t>
  </si>
  <si>
    <t xml:space="preserve">13.196.0080-A      </t>
  </si>
  <si>
    <t>CM5350</t>
  </si>
  <si>
    <t xml:space="preserve">13.196.0085-A      </t>
  </si>
  <si>
    <t>CM5351</t>
  </si>
  <si>
    <t xml:space="preserve">13.196.0090-A      </t>
  </si>
  <si>
    <t>CM5352</t>
  </si>
  <si>
    <t xml:space="preserve">13.196.0095-A      </t>
  </si>
  <si>
    <t>CM5353</t>
  </si>
  <si>
    <t xml:space="preserve">13.196.0100-A      </t>
  </si>
  <si>
    <t>CM5354</t>
  </si>
  <si>
    <t xml:space="preserve">13.196.0101-A      </t>
  </si>
  <si>
    <t>CM5355</t>
  </si>
  <si>
    <t xml:space="preserve">13.196.0102-A      </t>
  </si>
  <si>
    <t>CM5356</t>
  </si>
  <si>
    <t xml:space="preserve">13.196.0103-A      </t>
  </si>
  <si>
    <t>CM5357</t>
  </si>
  <si>
    <t xml:space="preserve">13.196.0104-A      </t>
  </si>
  <si>
    <t>CM5358</t>
  </si>
  <si>
    <t xml:space="preserve">13.196.0105-A      </t>
  </si>
  <si>
    <t>CM5360</t>
  </si>
  <si>
    <t xml:space="preserve">13.196.0107-A      </t>
  </si>
  <si>
    <t>CM5364</t>
  </si>
  <si>
    <t xml:space="preserve">13.196.0111-A      </t>
  </si>
  <si>
    <t>CM5365</t>
  </si>
  <si>
    <t xml:space="preserve">13.196.0112-A      </t>
  </si>
  <si>
    <t>CM5366</t>
  </si>
  <si>
    <t xml:space="preserve">13.196.0113-A      </t>
  </si>
  <si>
    <t>CM5367</t>
  </si>
  <si>
    <t xml:space="preserve">13.196.0114-A      </t>
  </si>
  <si>
    <t>CM5368</t>
  </si>
  <si>
    <t xml:space="preserve">13.196.0115-A      </t>
  </si>
  <si>
    <t>CM5369</t>
  </si>
  <si>
    <t xml:space="preserve">13.196.0116-A      </t>
  </si>
  <si>
    <t>CM5370</t>
  </si>
  <si>
    <t xml:space="preserve">13.196.0117-A      </t>
  </si>
  <si>
    <t>CM5371</t>
  </si>
  <si>
    <t xml:space="preserve">13.196.0118-A      </t>
  </si>
  <si>
    <t>CM5372</t>
  </si>
  <si>
    <t xml:space="preserve">13.196.0119-A      </t>
  </si>
  <si>
    <t>CM5373</t>
  </si>
  <si>
    <t xml:space="preserve">13.196.0120-A      </t>
  </si>
  <si>
    <t>CM5374</t>
  </si>
  <si>
    <t xml:space="preserve">13.196.0121-A      </t>
  </si>
  <si>
    <t>CM5375</t>
  </si>
  <si>
    <t xml:space="preserve">13.196.0122-A      </t>
  </si>
  <si>
    <t>CM5376</t>
  </si>
  <si>
    <t xml:space="preserve">13.196.0123-A      </t>
  </si>
  <si>
    <t>CM5377</t>
  </si>
  <si>
    <t xml:space="preserve">13.196.0124-A      </t>
  </si>
  <si>
    <t>CM5378</t>
  </si>
  <si>
    <t xml:space="preserve">13.196.0125-A      </t>
  </si>
  <si>
    <t>CM5379</t>
  </si>
  <si>
    <t xml:space="preserve">13.196.0126-A      </t>
  </si>
  <si>
    <t>CM5380</t>
  </si>
  <si>
    <t xml:space="preserve">13.196.0127-A      </t>
  </si>
  <si>
    <t>CM5381</t>
  </si>
  <si>
    <t xml:space="preserve">13.196.0128-A      </t>
  </si>
  <si>
    <t>CM5382</t>
  </si>
  <si>
    <t xml:space="preserve">13.196.0129-A      </t>
  </si>
  <si>
    <t>CM5383</t>
  </si>
  <si>
    <t xml:space="preserve">13.196.0130-A      </t>
  </si>
  <si>
    <t>CM5384</t>
  </si>
  <si>
    <t xml:space="preserve">13.196.0131-A      </t>
  </si>
  <si>
    <t>CM5385</t>
  </si>
  <si>
    <t xml:space="preserve">13.196.0132-A      </t>
  </si>
  <si>
    <t>CM5386</t>
  </si>
  <si>
    <t xml:space="preserve">13.196.0133-A      </t>
  </si>
  <si>
    <t>CM5387</t>
  </si>
  <si>
    <t xml:space="preserve">13.196.0134-A      </t>
  </si>
  <si>
    <t>CM5388</t>
  </si>
  <si>
    <t xml:space="preserve">13.196.0135-A      </t>
  </si>
  <si>
    <t>CM5389</t>
  </si>
  <si>
    <t xml:space="preserve">13.196.0136-A      </t>
  </si>
  <si>
    <t>CM5390</t>
  </si>
  <si>
    <t xml:space="preserve">13.196.0137-A      </t>
  </si>
  <si>
    <t>CM5391</t>
  </si>
  <si>
    <t xml:space="preserve">13.196.0138-A      </t>
  </si>
  <si>
    <t>CM5392</t>
  </si>
  <si>
    <t xml:space="preserve">13.196.0139-A      </t>
  </si>
  <si>
    <t>CM5393</t>
  </si>
  <si>
    <t xml:space="preserve">13.196.0140-A      </t>
  </si>
  <si>
    <t>CM5394</t>
  </si>
  <si>
    <t xml:space="preserve">13.196.0141-A      </t>
  </si>
  <si>
    <t>CM5395</t>
  </si>
  <si>
    <t xml:space="preserve">13.196.0142-A      </t>
  </si>
  <si>
    <t>CM5396</t>
  </si>
  <si>
    <t xml:space="preserve">13.196.0143-A      </t>
  </si>
  <si>
    <t>CM5397</t>
  </si>
  <si>
    <t xml:space="preserve">13.196.0144-A      </t>
  </si>
  <si>
    <t>CM5398</t>
  </si>
  <si>
    <t xml:space="preserve">13.196.0145-A      </t>
  </si>
  <si>
    <t>CM5399</t>
  </si>
  <si>
    <t xml:space="preserve">13.196.0146-A      </t>
  </si>
  <si>
    <t>CM5400</t>
  </si>
  <si>
    <t xml:space="preserve">13.196.0147-A      </t>
  </si>
  <si>
    <t>CM5401</t>
  </si>
  <si>
    <t xml:space="preserve">13.196.0148-A      </t>
  </si>
  <si>
    <t>CM5402</t>
  </si>
  <si>
    <t xml:space="preserve">13.196.0149-A      </t>
  </si>
  <si>
    <t>CM5403</t>
  </si>
  <si>
    <t xml:space="preserve">13.196.0150-A      </t>
  </si>
  <si>
    <t>CM5404</t>
  </si>
  <si>
    <t xml:space="preserve">13.196.0151-A      </t>
  </si>
  <si>
    <t>CM5405</t>
  </si>
  <si>
    <t xml:space="preserve">13.196.0152-A      </t>
  </si>
  <si>
    <t>CM5406</t>
  </si>
  <si>
    <t xml:space="preserve">13.196.0153-A      </t>
  </si>
  <si>
    <t>CM5407</t>
  </si>
  <si>
    <t xml:space="preserve">13.196.0154-A      </t>
  </si>
  <si>
    <t>CM5408</t>
  </si>
  <si>
    <t xml:space="preserve">13.196.0155-A      </t>
  </si>
  <si>
    <t>CM5409</t>
  </si>
  <si>
    <t xml:space="preserve">13.196.0156-A      </t>
  </si>
  <si>
    <t>CM5410</t>
  </si>
  <si>
    <t xml:space="preserve">13.196.0157-A      </t>
  </si>
  <si>
    <t>CM5411</t>
  </si>
  <si>
    <t xml:space="preserve">13.196.0158-A      </t>
  </si>
  <si>
    <t>CM5412</t>
  </si>
  <si>
    <t xml:space="preserve">13.196.0159-A      </t>
  </si>
  <si>
    <t>CM5413</t>
  </si>
  <si>
    <t xml:space="preserve">13.196.0160-A      </t>
  </si>
  <si>
    <t>CM5414</t>
  </si>
  <si>
    <t xml:space="preserve">13.196.0161-A      </t>
  </si>
  <si>
    <t>CM5415</t>
  </si>
  <si>
    <t xml:space="preserve">13.196.0162-A      </t>
  </si>
  <si>
    <t>CM5416</t>
  </si>
  <si>
    <t xml:space="preserve">13.196.0163-A      </t>
  </si>
  <si>
    <t>CM5417</t>
  </si>
  <si>
    <t xml:space="preserve">13.196.0164-A      </t>
  </si>
  <si>
    <t>CM5418</t>
  </si>
  <si>
    <t xml:space="preserve">13.196.0165-A      </t>
  </si>
  <si>
    <t>CM5419</t>
  </si>
  <si>
    <t xml:space="preserve">13.196.0166-A      </t>
  </si>
  <si>
    <t>CM5420</t>
  </si>
  <si>
    <t xml:space="preserve">13.196.0167-A      </t>
  </si>
  <si>
    <t>CM5421</t>
  </si>
  <si>
    <t xml:space="preserve">13.196.0168-A      </t>
  </si>
  <si>
    <t>CM5422</t>
  </si>
  <si>
    <t xml:space="preserve">13.196.0169-A      </t>
  </si>
  <si>
    <t>CM5423</t>
  </si>
  <si>
    <t xml:space="preserve">13.196.0170-A      </t>
  </si>
  <si>
    <t>CM5424</t>
  </si>
  <si>
    <t xml:space="preserve">13.196.0171-A      </t>
  </si>
  <si>
    <t>CM5425</t>
  </si>
  <si>
    <t xml:space="preserve">13.196.0172-A      </t>
  </si>
  <si>
    <t>CM5426</t>
  </si>
  <si>
    <t xml:space="preserve">13.196.0173-A      </t>
  </si>
  <si>
    <t>CM5427</t>
  </si>
  <si>
    <t xml:space="preserve">13.197.0010-A      </t>
  </si>
  <si>
    <t>CM5429</t>
  </si>
  <si>
    <t xml:space="preserve">13.199.0010-A      </t>
  </si>
  <si>
    <t>CM5430</t>
  </si>
  <si>
    <t xml:space="preserve">13.199.0015-A      </t>
  </si>
  <si>
    <t>CM5432</t>
  </si>
  <si>
    <t xml:space="preserve">13.205.0010-A      </t>
  </si>
  <si>
    <t>CM5433</t>
  </si>
  <si>
    <t xml:space="preserve">13.205.0015-A      </t>
  </si>
  <si>
    <t>CM5434</t>
  </si>
  <si>
    <t xml:space="preserve">13.205.0020-A      </t>
  </si>
  <si>
    <t>CM5435</t>
  </si>
  <si>
    <t xml:space="preserve">13.205.0025-A      </t>
  </si>
  <si>
    <t>CM5436</t>
  </si>
  <si>
    <t xml:space="preserve">13.301.0115-A      </t>
  </si>
  <si>
    <t>CM5437</t>
  </si>
  <si>
    <t xml:space="preserve">13.301.0134-A      </t>
  </si>
  <si>
    <t>CM5438</t>
  </si>
  <si>
    <t xml:space="preserve">13.301.0140-A      </t>
  </si>
  <si>
    <t>CM5439</t>
  </si>
  <si>
    <t xml:space="preserve">13.301.0510-A      </t>
  </si>
  <si>
    <t>CM5440</t>
  </si>
  <si>
    <t xml:space="preserve">13.302.0010-A      </t>
  </si>
  <si>
    <t>CM5441</t>
  </si>
  <si>
    <t xml:space="preserve">13.330.0012-A      </t>
  </si>
  <si>
    <t>CM5442</t>
  </si>
  <si>
    <t xml:space="preserve">13.330.0015-A      </t>
  </si>
  <si>
    <t>CM5443</t>
  </si>
  <si>
    <t xml:space="preserve">13.330.0018-A      </t>
  </si>
  <si>
    <t>CM5444</t>
  </si>
  <si>
    <t xml:space="preserve">13.330.0022-A      </t>
  </si>
  <si>
    <t>CM5445</t>
  </si>
  <si>
    <t xml:space="preserve">13.330.0023-A      </t>
  </si>
  <si>
    <t>CM5446</t>
  </si>
  <si>
    <t xml:space="preserve">13.330.0024-A      </t>
  </si>
  <si>
    <t>CM5447</t>
  </si>
  <si>
    <t xml:space="preserve">13.330.0025-A      </t>
  </si>
  <si>
    <t>CM5449</t>
  </si>
  <si>
    <t xml:space="preserve">13.330.0061-A      </t>
  </si>
  <si>
    <t>CM5450</t>
  </si>
  <si>
    <t xml:space="preserve">13.330.0071-A      </t>
  </si>
  <si>
    <t>CM5451</t>
  </si>
  <si>
    <t xml:space="preserve">13.330.0075-A      </t>
  </si>
  <si>
    <t>CM5452</t>
  </si>
  <si>
    <t xml:space="preserve">13.330.0076-A      </t>
  </si>
  <si>
    <t>CM5453</t>
  </si>
  <si>
    <t xml:space="preserve">13.330.0078-A      </t>
  </si>
  <si>
    <t>CM5454</t>
  </si>
  <si>
    <t xml:space="preserve">13.330.0079-A      </t>
  </si>
  <si>
    <t>CM5455</t>
  </si>
  <si>
    <t xml:space="preserve">13.330.0100-A      </t>
  </si>
  <si>
    <t>CM5456</t>
  </si>
  <si>
    <t xml:space="preserve">13.330.0101-A      </t>
  </si>
  <si>
    <t>CM5457</t>
  </si>
  <si>
    <t xml:space="preserve">13.330.0110-A      </t>
  </si>
  <si>
    <t>CM5458</t>
  </si>
  <si>
    <t xml:space="preserve">13.330.0111-A      </t>
  </si>
  <si>
    <t>CM5462</t>
  </si>
  <si>
    <t xml:space="preserve">13.331.0015-A      </t>
  </si>
  <si>
    <t>CM5464</t>
  </si>
  <si>
    <t xml:space="preserve">13.331.0017-A      </t>
  </si>
  <si>
    <t>CM5466</t>
  </si>
  <si>
    <t xml:space="preserve">13.331.0051-A      </t>
  </si>
  <si>
    <t>CM5467</t>
  </si>
  <si>
    <t xml:space="preserve">13.332.0010-A      </t>
  </si>
  <si>
    <t>CM5468</t>
  </si>
  <si>
    <t xml:space="preserve">13.332.0011-A      </t>
  </si>
  <si>
    <t>CM5469</t>
  </si>
  <si>
    <t xml:space="preserve">13.332.0012-A      </t>
  </si>
  <si>
    <t>CM5470</t>
  </si>
  <si>
    <t xml:space="preserve">13.333.0010-A      </t>
  </si>
  <si>
    <t>CM5471</t>
  </si>
  <si>
    <t xml:space="preserve">13.333.0011-A      </t>
  </si>
  <si>
    <t>CM5472</t>
  </si>
  <si>
    <t xml:space="preserve">13.333.0015-A      </t>
  </si>
  <si>
    <t>CM5473</t>
  </si>
  <si>
    <t xml:space="preserve">13.333.0016-A      </t>
  </si>
  <si>
    <t>CM5558</t>
  </si>
  <si>
    <t xml:space="preserve">13.345.0017-A      </t>
  </si>
  <si>
    <t>CM5559</t>
  </si>
  <si>
    <t xml:space="preserve">13.345.0018-A      </t>
  </si>
  <si>
    <t>CM5560</t>
  </si>
  <si>
    <t xml:space="preserve">13.345.0021-A      </t>
  </si>
  <si>
    <t>CM5561</t>
  </si>
  <si>
    <t xml:space="preserve">13.345.0026-A      </t>
  </si>
  <si>
    <t>CM5562</t>
  </si>
  <si>
    <t xml:space="preserve">13.345.0031-A      </t>
  </si>
  <si>
    <t>CM5563</t>
  </si>
  <si>
    <t xml:space="preserve">13.345.0036-A      </t>
  </si>
  <si>
    <t>CM5564</t>
  </si>
  <si>
    <t xml:space="preserve">13.345.0040-A      </t>
  </si>
  <si>
    <t>CM5565</t>
  </si>
  <si>
    <t xml:space="preserve">13.345.0041-A      </t>
  </si>
  <si>
    <t>CM5566</t>
  </si>
  <si>
    <t xml:space="preserve">13.345.0056-A      </t>
  </si>
  <si>
    <t>CM5567</t>
  </si>
  <si>
    <t xml:space="preserve">13.345.0061-A      </t>
  </si>
  <si>
    <t>CM5568</t>
  </si>
  <si>
    <t xml:space="preserve">13.345.0066-A      </t>
  </si>
  <si>
    <t>CM5569</t>
  </si>
  <si>
    <t xml:space="preserve">13.348.0010-A      </t>
  </si>
  <si>
    <t>CM5570</t>
  </si>
  <si>
    <t xml:space="preserve">13.348.0011-A      </t>
  </si>
  <si>
    <t>CM5574</t>
  </si>
  <si>
    <t xml:space="preserve">13.348.0040-A      </t>
  </si>
  <si>
    <t>CM5575</t>
  </si>
  <si>
    <t xml:space="preserve">13.348.0041-A      </t>
  </si>
  <si>
    <t>CM5576</t>
  </si>
  <si>
    <t xml:space="preserve">13.348.0045-A      </t>
  </si>
  <si>
    <t>CM5577</t>
  </si>
  <si>
    <t xml:space="preserve">13.348.0046-A      </t>
  </si>
  <si>
    <t>CM5578</t>
  </si>
  <si>
    <t xml:space="preserve">13.348.0050-A      </t>
  </si>
  <si>
    <t>CM5579</t>
  </si>
  <si>
    <t xml:space="preserve">13.348.0051-A      </t>
  </si>
  <si>
    <t>CM5580</t>
  </si>
  <si>
    <t xml:space="preserve">13.348.0055-A      </t>
  </si>
  <si>
    <t>CM5581</t>
  </si>
  <si>
    <t xml:space="preserve">13.348.0056-A      </t>
  </si>
  <si>
    <t>CM5582</t>
  </si>
  <si>
    <t xml:space="preserve">13.348.0070-A      </t>
  </si>
  <si>
    <t>CM5583</t>
  </si>
  <si>
    <t xml:space="preserve">13.348.0071-A      </t>
  </si>
  <si>
    <t>CM5584</t>
  </si>
  <si>
    <t xml:space="preserve">13.348.0075-A      </t>
  </si>
  <si>
    <t>CM5585</t>
  </si>
  <si>
    <t xml:space="preserve">13.348.0076-A      </t>
  </si>
  <si>
    <t>CM5586</t>
  </si>
  <si>
    <t xml:space="preserve">13.348.0080-A      </t>
  </si>
  <si>
    <t>CM5587</t>
  </si>
  <si>
    <t xml:space="preserve">13.348.0081-A      </t>
  </si>
  <si>
    <t>CM5588</t>
  </si>
  <si>
    <t xml:space="preserve">13.365.0011-A      </t>
  </si>
  <si>
    <t>CM5589</t>
  </si>
  <si>
    <t xml:space="preserve">13.365.0016-A      </t>
  </si>
  <si>
    <t>CM5590</t>
  </si>
  <si>
    <t xml:space="preserve">13.365.0021-A      </t>
  </si>
  <si>
    <t>CM5591</t>
  </si>
  <si>
    <t xml:space="preserve">13.365.0026-A      </t>
  </si>
  <si>
    <t>CM5592</t>
  </si>
  <si>
    <t xml:space="preserve">13.365.0031-A      </t>
  </si>
  <si>
    <t>CM5593</t>
  </si>
  <si>
    <t xml:space="preserve">13.365.0036-A      </t>
  </si>
  <si>
    <t>CM5594</t>
  </si>
  <si>
    <t xml:space="preserve">13.365.0056-A      </t>
  </si>
  <si>
    <t>CM5595</t>
  </si>
  <si>
    <t xml:space="preserve">13.365.0061-A      </t>
  </si>
  <si>
    <t>CM5596</t>
  </si>
  <si>
    <t xml:space="preserve">13.365.0066-A      </t>
  </si>
  <si>
    <t>CM5597</t>
  </si>
  <si>
    <t xml:space="preserve">13.365.0075-A      </t>
  </si>
  <si>
    <t>CM5598</t>
  </si>
  <si>
    <t xml:space="preserve">13.365.0076-A      </t>
  </si>
  <si>
    <t>CM5601</t>
  </si>
  <si>
    <t xml:space="preserve">13.365.0083-A      </t>
  </si>
  <si>
    <t>CM5602</t>
  </si>
  <si>
    <t xml:space="preserve">13.365.0084-A      </t>
  </si>
  <si>
    <t>CM5603</t>
  </si>
  <si>
    <t xml:space="preserve">13.365.0085-A      </t>
  </si>
  <si>
    <t>CM5604</t>
  </si>
  <si>
    <t xml:space="preserve">13.365.0086-A      </t>
  </si>
  <si>
    <t>CM5605</t>
  </si>
  <si>
    <t xml:space="preserve">13.365.0087-A      </t>
  </si>
  <si>
    <t>CM5606</t>
  </si>
  <si>
    <t xml:space="preserve">13.365.0088-A      </t>
  </si>
  <si>
    <t>CM5607</t>
  </si>
  <si>
    <t xml:space="preserve">13.365.0100-A      </t>
  </si>
  <si>
    <t>CM5608</t>
  </si>
  <si>
    <t xml:space="preserve">13.365.0101-A      </t>
  </si>
  <si>
    <t>CM5609</t>
  </si>
  <si>
    <t xml:space="preserve">13.365.0150-A      </t>
  </si>
  <si>
    <t>CM5610</t>
  </si>
  <si>
    <t xml:space="preserve">13.365.0151-A      </t>
  </si>
  <si>
    <t>CM5611</t>
  </si>
  <si>
    <t xml:space="preserve">13.365.0155-A      </t>
  </si>
  <si>
    <t>CM5612</t>
  </si>
  <si>
    <t xml:space="preserve">13.365.0156-A      </t>
  </si>
  <si>
    <t>CM5613</t>
  </si>
  <si>
    <t xml:space="preserve">13.365.0170-A      </t>
  </si>
  <si>
    <t>CM5614</t>
  </si>
  <si>
    <t xml:space="preserve">13.365.0171-A      </t>
  </si>
  <si>
    <t>CM5615</t>
  </si>
  <si>
    <t xml:space="preserve">13.365.0175-A      </t>
  </si>
  <si>
    <t>CM5616</t>
  </si>
  <si>
    <t xml:space="preserve">13.365.0176-A      </t>
  </si>
  <si>
    <t>CM5617</t>
  </si>
  <si>
    <t xml:space="preserve">13.365.0180-A      </t>
  </si>
  <si>
    <t>CM5618</t>
  </si>
  <si>
    <t xml:space="preserve">13.365.0181-A      </t>
  </si>
  <si>
    <t>CM5619</t>
  </si>
  <si>
    <t xml:space="preserve">13.366.0010-A      </t>
  </si>
  <si>
    <t>CM5620</t>
  </si>
  <si>
    <t xml:space="preserve">13.366.0011-A      </t>
  </si>
  <si>
    <t>CM5621</t>
  </si>
  <si>
    <t xml:space="preserve">13.368.0010-A      </t>
  </si>
  <si>
    <t>CM5622</t>
  </si>
  <si>
    <t xml:space="preserve">13.368.0011-A      </t>
  </si>
  <si>
    <t>CM5623</t>
  </si>
  <si>
    <t xml:space="preserve">13.368.0012-A      </t>
  </si>
  <si>
    <t>CM5624</t>
  </si>
  <si>
    <t xml:space="preserve">13.368.0013-A      </t>
  </si>
  <si>
    <t>CM5635</t>
  </si>
  <si>
    <t xml:space="preserve">13.373.0020-A      </t>
  </si>
  <si>
    <t>CM5636</t>
  </si>
  <si>
    <t xml:space="preserve">13.373.0021-A      </t>
  </si>
  <si>
    <t>CM5637</t>
  </si>
  <si>
    <t xml:space="preserve">13.373.0025-A      </t>
  </si>
  <si>
    <t>CM5638</t>
  </si>
  <si>
    <t xml:space="preserve">13.373.0026-A      </t>
  </si>
  <si>
    <t>CM5639</t>
  </si>
  <si>
    <t xml:space="preserve">13.373.0030-A      </t>
  </si>
  <si>
    <t>CM5640</t>
  </si>
  <si>
    <t xml:space="preserve">13.373.0031-A      </t>
  </si>
  <si>
    <t>CM5641</t>
  </si>
  <si>
    <t xml:space="preserve">13.373.0035-A      </t>
  </si>
  <si>
    <t>CM5642</t>
  </si>
  <si>
    <t xml:space="preserve">13.373.0036-A      </t>
  </si>
  <si>
    <t>CM5643</t>
  </si>
  <si>
    <t xml:space="preserve">13.380.0012-A      </t>
  </si>
  <si>
    <t>CM5644</t>
  </si>
  <si>
    <t xml:space="preserve">13.380.0013-A      </t>
  </si>
  <si>
    <t>CM5645</t>
  </si>
  <si>
    <t xml:space="preserve">13.380.0100-A      </t>
  </si>
  <si>
    <t>CM5646</t>
  </si>
  <si>
    <t xml:space="preserve">13.380.0101-A      </t>
  </si>
  <si>
    <t>CM5647</t>
  </si>
  <si>
    <t xml:space="preserve">13.385.0003-A      </t>
  </si>
  <si>
    <t>CM5649</t>
  </si>
  <si>
    <t xml:space="preserve">13.385.0007-A      </t>
  </si>
  <si>
    <t>CM5650</t>
  </si>
  <si>
    <t xml:space="preserve">13.385.0010-A      </t>
  </si>
  <si>
    <t>CM5651</t>
  </si>
  <si>
    <t xml:space="preserve">13.385.0050-A      </t>
  </si>
  <si>
    <t>CM5652</t>
  </si>
  <si>
    <t xml:space="preserve">13.385.0051-A      </t>
  </si>
  <si>
    <t>CM5653</t>
  </si>
  <si>
    <t xml:space="preserve">13.385.0055-A      </t>
  </si>
  <si>
    <t>CM5654</t>
  </si>
  <si>
    <t xml:space="preserve">13.385.0056-A      </t>
  </si>
  <si>
    <t>CM5655</t>
  </si>
  <si>
    <t xml:space="preserve">13.385.0100-A      </t>
  </si>
  <si>
    <t>CM5656</t>
  </si>
  <si>
    <t xml:space="preserve">13.385.0101-A      </t>
  </si>
  <si>
    <t>CM5659</t>
  </si>
  <si>
    <t xml:space="preserve">13.390.0025-A      </t>
  </si>
  <si>
    <t>CM5661</t>
  </si>
  <si>
    <t xml:space="preserve">13.390.0028-A      </t>
  </si>
  <si>
    <t>CM5664</t>
  </si>
  <si>
    <t xml:space="preserve">13.390.0035-A      </t>
  </si>
  <si>
    <t>CM5666</t>
  </si>
  <si>
    <t xml:space="preserve">13.390.0040-A      </t>
  </si>
  <si>
    <t>CM5667</t>
  </si>
  <si>
    <t xml:space="preserve">13.390.0042-A      </t>
  </si>
  <si>
    <t>CM5671</t>
  </si>
  <si>
    <t xml:space="preserve">13.390.0055-A      </t>
  </si>
  <si>
    <t>CM5672</t>
  </si>
  <si>
    <t xml:space="preserve">13.390.0058-A      </t>
  </si>
  <si>
    <t>CM5673</t>
  </si>
  <si>
    <t xml:space="preserve">13.390.0070-A      </t>
  </si>
  <si>
    <t>CM5674</t>
  </si>
  <si>
    <t xml:space="preserve">13.390.0075-A      </t>
  </si>
  <si>
    <t>CM5675</t>
  </si>
  <si>
    <t xml:space="preserve">13.395.0020-A      </t>
  </si>
  <si>
    <t>CM5676</t>
  </si>
  <si>
    <t xml:space="preserve">13.395.0025-A      </t>
  </si>
  <si>
    <t>CM5677</t>
  </si>
  <si>
    <t xml:space="preserve">13.395.0026-A      </t>
  </si>
  <si>
    <t>CM5679</t>
  </si>
  <si>
    <t xml:space="preserve">13.410.0015-A      </t>
  </si>
  <si>
    <t>CM5680</t>
  </si>
  <si>
    <t xml:space="preserve">13.410.0020-A      </t>
  </si>
  <si>
    <t>CM5681</t>
  </si>
  <si>
    <t xml:space="preserve">13.410.0025-A      </t>
  </si>
  <si>
    <t>CM5682</t>
  </si>
  <si>
    <t xml:space="preserve">13.410.0030-A      </t>
  </si>
  <si>
    <t>CM5683</t>
  </si>
  <si>
    <t xml:space="preserve">13.413.0011-A      </t>
  </si>
  <si>
    <t>CM5684</t>
  </si>
  <si>
    <t xml:space="preserve">13.413.0012-A      </t>
  </si>
  <si>
    <t>CM5685</t>
  </si>
  <si>
    <t xml:space="preserve">13.413.0013-A      </t>
  </si>
  <si>
    <t>CM5686</t>
  </si>
  <si>
    <t xml:space="preserve">13.413.0021-A      </t>
  </si>
  <si>
    <t>CM5687</t>
  </si>
  <si>
    <t xml:space="preserve">13.413.0026-A      </t>
  </si>
  <si>
    <t>CM5688</t>
  </si>
  <si>
    <t xml:space="preserve">13.413.0027-A      </t>
  </si>
  <si>
    <t>CM5689</t>
  </si>
  <si>
    <t xml:space="preserve">13.413.0028-A      </t>
  </si>
  <si>
    <t>CM5690</t>
  </si>
  <si>
    <t xml:space="preserve">13.413.0031-A      </t>
  </si>
  <si>
    <t>CM5691</t>
  </si>
  <si>
    <t xml:space="preserve">13.413.0035-A      </t>
  </si>
  <si>
    <t>CM5692</t>
  </si>
  <si>
    <t xml:space="preserve">13.413.0036-A      </t>
  </si>
  <si>
    <t>CM5693</t>
  </si>
  <si>
    <t xml:space="preserve">13.415.0011-A      </t>
  </si>
  <si>
    <t>CM5694</t>
  </si>
  <si>
    <t xml:space="preserve">13.416.0010-A      </t>
  </si>
  <si>
    <t>CM5695</t>
  </si>
  <si>
    <t xml:space="preserve">13.416.0015-A      </t>
  </si>
  <si>
    <t>CM5696</t>
  </si>
  <si>
    <t xml:space="preserve">13.440.0015-A      </t>
  </si>
  <si>
    <t>CM5697</t>
  </si>
  <si>
    <t xml:space="preserve">13.440.0025-A      </t>
  </si>
  <si>
    <t>CM5698</t>
  </si>
  <si>
    <t xml:space="preserve">13.440.0030-A      </t>
  </si>
  <si>
    <t>CM5699</t>
  </si>
  <si>
    <t xml:space="preserve">13.440.0035-A      </t>
  </si>
  <si>
    <t>CM5701</t>
  </si>
  <si>
    <t xml:space="preserve">13.462.0010-A      </t>
  </si>
  <si>
    <t>CM5702</t>
  </si>
  <si>
    <t xml:space="preserve">13.462.0015-A      </t>
  </si>
  <si>
    <t>CM5703</t>
  </si>
  <si>
    <t xml:space="preserve">13.462.0020-A      </t>
  </si>
  <si>
    <t>CM5704</t>
  </si>
  <si>
    <t xml:space="preserve">13.462.0025-A      </t>
  </si>
  <si>
    <t>CM5709</t>
  </si>
  <si>
    <t xml:space="preserve">13.030.0252-A      </t>
  </si>
  <si>
    <t>CM5711</t>
  </si>
  <si>
    <t xml:space="preserve">13.205.0022-A      </t>
  </si>
  <si>
    <t>CM5712</t>
  </si>
  <si>
    <t xml:space="preserve">13.009.0035-A      </t>
  </si>
  <si>
    <t>CM5713</t>
  </si>
  <si>
    <t xml:space="preserve">13.009.0040-A      </t>
  </si>
  <si>
    <t>CM5714</t>
  </si>
  <si>
    <t xml:space="preserve">13.009.0045-A      </t>
  </si>
  <si>
    <t>CM5715</t>
  </si>
  <si>
    <t xml:space="preserve">13.022.0045-A      </t>
  </si>
  <si>
    <t>CM5716</t>
  </si>
  <si>
    <t xml:space="preserve">13.022.0046-A      </t>
  </si>
  <si>
    <t>CM5717</t>
  </si>
  <si>
    <t xml:space="preserve">13.022.0047-A      </t>
  </si>
  <si>
    <t>CM5718</t>
  </si>
  <si>
    <t xml:space="preserve">13.390.0038-A      </t>
  </si>
  <si>
    <t>CM5719</t>
  </si>
  <si>
    <t xml:space="preserve">13.390.0039-A      </t>
  </si>
  <si>
    <t>CM5720</t>
  </si>
  <si>
    <t xml:space="preserve">13.460.0025-A      </t>
  </si>
  <si>
    <t>CM5721</t>
  </si>
  <si>
    <t xml:space="preserve">13.460.0030-A      </t>
  </si>
  <si>
    <t>CM5722</t>
  </si>
  <si>
    <t xml:space="preserve">13.460.0035-A      </t>
  </si>
  <si>
    <t>CM5723</t>
  </si>
  <si>
    <t xml:space="preserve">13.460.0032-A      </t>
  </si>
  <si>
    <t>CM5724</t>
  </si>
  <si>
    <t xml:space="preserve">13.348.0035-A      </t>
  </si>
  <si>
    <t>CM5725</t>
  </si>
  <si>
    <t xml:space="preserve">13.348.0036-A      </t>
  </si>
  <si>
    <t>CM5726</t>
  </si>
  <si>
    <t xml:space="preserve">13.330.0052-A      </t>
  </si>
  <si>
    <t>CM5727</t>
  </si>
  <si>
    <t xml:space="preserve">13.330.0053-A      </t>
  </si>
  <si>
    <t>CM5728</t>
  </si>
  <si>
    <t xml:space="preserve">13.331.0020-A      </t>
  </si>
  <si>
    <t>CM5729</t>
  </si>
  <si>
    <t xml:space="preserve">13.331.0022-A      </t>
  </si>
  <si>
    <t>CM5730</t>
  </si>
  <si>
    <t xml:space="preserve">13.331.0025-A      </t>
  </si>
  <si>
    <t>CM5731</t>
  </si>
  <si>
    <t xml:space="preserve">13.331.0027-A      </t>
  </si>
  <si>
    <t>CM5732</t>
  </si>
  <si>
    <t xml:space="preserve">13.331.0030-A      </t>
  </si>
  <si>
    <t>CM5733</t>
  </si>
  <si>
    <t xml:space="preserve">13.331.0032-A      </t>
  </si>
  <si>
    <t>CM5734</t>
  </si>
  <si>
    <t xml:space="preserve">13.331.0035-A      </t>
  </si>
  <si>
    <t>CM5735</t>
  </si>
  <si>
    <t xml:space="preserve">13.331.0037-A      </t>
  </si>
  <si>
    <t>CM5736</t>
  </si>
  <si>
    <t xml:space="preserve">13.331.0052-A      </t>
  </si>
  <si>
    <t>CM5737</t>
  </si>
  <si>
    <t xml:space="preserve">13.331.0055-A      </t>
  </si>
  <si>
    <t>CM5738</t>
  </si>
  <si>
    <t xml:space="preserve">13.331.0056-A      </t>
  </si>
  <si>
    <t>CN0001</t>
  </si>
  <si>
    <t xml:space="preserve">14.001.0001-0      </t>
  </si>
  <si>
    <t xml:space="preserve">JANELA DE PVC BRANCO,CONFORME ABNT NBR 16851 E 10821,DE CORRER,DUAS FOLHAS MOVEIS,DE (1,20X1,20)M,EXCLUSIVE VIDROS,INCLUSIVE FERRAGENS E ACESSORIOS.FORNECIMENTO E COLOCACAO  </t>
  </si>
  <si>
    <t>CN0002</t>
  </si>
  <si>
    <t xml:space="preserve">14.001.0006-0      </t>
  </si>
  <si>
    <t xml:space="preserve">JANELA DE PVC BRANCO,CONFORME ABNT NBR 16851 E 10821,DE CORRER,QUATRO FOLHAS,SENDO DUAS FIXAS E DUAS MOVEIS,DE (2,00X1,20)M,EXCLUSIVE VIDROS,INCLUSIVE FERRAGENS E ACESSORIOS.FORNECIMENTO E COLOCACAO  </t>
  </si>
  <si>
    <t>CN0003</t>
  </si>
  <si>
    <t xml:space="preserve">14.001.0011-0      </t>
  </si>
  <si>
    <t xml:space="preserve">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  </t>
  </si>
  <si>
    <t>CN0004</t>
  </si>
  <si>
    <t xml:space="preserve">14.001.0016-0      </t>
  </si>
  <si>
    <t xml:space="preserve">JANELA DE PVC BRANCO,CONFORME ABNT NBR 16851 E 10821,DE PROJETAR,TIPO MAXIM-AR,COM UMA FOLHA DE (0,80X0,80)M,EXCLUSIVE VIDROS,INCLUSIVE FERRAGENS E ACESSORIOS.FORNECIMENTO E COLOCACAO  </t>
  </si>
  <si>
    <t>CN0005</t>
  </si>
  <si>
    <t xml:space="preserve">14.001.0030-0      </t>
  </si>
  <si>
    <t xml:space="preserve">PORTA DE PVC BRANCO,CONFORME ABNT NBR 16851 E 10821,DE ABRIR,UMA FOLHA COM TRAVESSA INTERMEDIARIA,DE (0,80X2,10)M,EXCLUSIVE VIDROS,INCLUSIVE FERRAGENS E ACESSORIOS.FORNECIMENTO E COLOCACAO  </t>
  </si>
  <si>
    <t>CN0006</t>
  </si>
  <si>
    <t xml:space="preserve">14.001.0035-0      </t>
  </si>
  <si>
    <t xml:space="preserve">PORTA DE PVC BRANCO,CONFORME ABNT NBR 16851 E 10821,DE ABRIR,UMA FOLHA COM TRAVESSA INTERMEDIARIA,DE (0,70X2,10)M,EXCLUSIVE VIDROS,INCLUSIVE FERRAGENS E ACESSORIOS.FORNECIMENTO E COLOCACAO  </t>
  </si>
  <si>
    <t>CN0007</t>
  </si>
  <si>
    <t xml:space="preserve">14.001.0040-0      </t>
  </si>
  <si>
    <t xml:space="preserve">PORTA DE PVC BRANCO,CONFORME ABNT NBR 16851 E 10821,DE ABRIR,UMA FOLHA COM TRAVESSA INTERMEDIARIA,DE (0,60X2,10)M,EXCLUSIVE VIDROS,INCLUSIVE FERRAGENS E ACESSORIOS.FORNECIMENTO E COLOCACAO  </t>
  </si>
  <si>
    <t>CN0008</t>
  </si>
  <si>
    <t xml:space="preserve">14.001.0045-0      </t>
  </si>
  <si>
    <t xml:space="preserve">PORTA DE PVC BRANCO,CONFORME ABNT NBR 16851 E 10821,DE CORRER,DUAS FOLHAS MOVEIS COM TRAVESSA INTERMEDIARIA,DE (1,60X2,10)M,EXCLUSIVE VIDROS,INCLUSIVE FERRAGENS E ACESSORIOS.FORNECIMENTO E COLOCACAO  </t>
  </si>
  <si>
    <t>CN0009</t>
  </si>
  <si>
    <t xml:space="preserve">14.001.0050-0      </t>
  </si>
  <si>
    <t xml:space="preserve">PORTA DE PVC BRANCO,CONFORME ABNT NBR 16851 E 10821,DE CORRER,DUAS FOLHAS MOVEIS COM TRAVESSA INTERMEDIARIA,DE (1,40X2,10)M,EXCLUSIVE VIDROS,INCLUSIVE FERRAGENS E ACESSORIOS.FORNECIMENTO E COLOCACAO  </t>
  </si>
  <si>
    <t>CN0010</t>
  </si>
  <si>
    <t xml:space="preserve">14.001.0055-0      </t>
  </si>
  <si>
    <t xml:space="preserve">PORTA DE PVC BRANCO,CONFORME ABNT NBR 16851 E 10821,DE CORRER,QUATRO FOLHAS COM TRAVESSA INTERMEDIARIA,SENDO DUAS FIXASE DUAS MOVEIS,DE (2,00X2,10)M,EXCLUSIVE VIDROS,INCLUSIVE FERRAGENS E ACESSORIOS.FORNECIMENTO E COLOCACAO  </t>
  </si>
  <si>
    <t>CN0011</t>
  </si>
  <si>
    <t xml:space="preserve">14.001.0100-0      </t>
  </si>
  <si>
    <t xml:space="preserve">VENEZIANA COM ALETAS DE PVC TRANSLUCIDAS E MONTANTES DE ALUMINIO NATURAL.FORNECIMENTO E COLOCACAO  </t>
  </si>
  <si>
    <t>CN0012</t>
  </si>
  <si>
    <t xml:space="preserve">14.001.0105-0      </t>
  </si>
  <si>
    <t xml:space="preserve">VENEZIANA,COM ALETAS DE FIBERGLASS E MONTANTES DE ALUMINIO NATURAL.FORNECIMENTO E COLOCACAO  </t>
  </si>
  <si>
    <t>CN0013</t>
  </si>
  <si>
    <t xml:space="preserve">14.001.0110-0      </t>
  </si>
  <si>
    <t xml:space="preserve">VENEZIANA,COM ALETAS DE PVC TRANSLUCIDAS E MONTANTES EM ACO GALVANIZADO.FORNECIMENTO E COLOCACAO  </t>
  </si>
  <si>
    <t>CN0014</t>
  </si>
  <si>
    <t xml:space="preserve">14.001.0115-0      </t>
  </si>
  <si>
    <t xml:space="preserve">VENEZIANA,COM ALETAS DE FIBERGLASS E MONTANTES EM ACO GALVANIZADO.FORNECIMENTO E COLOCACAO  </t>
  </si>
  <si>
    <t>CN0015</t>
  </si>
  <si>
    <t xml:space="preserve">14.001.0120-0      </t>
  </si>
  <si>
    <t xml:space="preserve">VENEZIANA,COM ALETAS DE PVC TRANSLUCIDAS E MONTANTES EM ACO PRE-PINTADO.FORNECIMENTO E COLOCACAO  </t>
  </si>
  <si>
    <t>CN0016</t>
  </si>
  <si>
    <t xml:space="preserve">14.001.0125-0      </t>
  </si>
  <si>
    <t xml:space="preserve">VENEZIANA,COM ALETAS DE FIBERGLASS E MONTANTES EM ACO PRE-PINTADO.FORNECIMENTO E COLOCACAO  </t>
  </si>
  <si>
    <t>CN0017</t>
  </si>
  <si>
    <t xml:space="preserve">14.001.0130-0      </t>
  </si>
  <si>
    <t xml:space="preserve">VENEZIANA EXTERNA DE ENROLAR,COM ESTEIRAS EM PVC RIGIDO E PERFIS EM FERRO GALVANIZADO,INCLUSIVE FERRAGENS.FORNECIMENTO ECOLOCACAO  </t>
  </si>
  <si>
    <t>CN0018</t>
  </si>
  <si>
    <t xml:space="preserve">14.002.0010-0      </t>
  </si>
  <si>
    <t xml:space="preserve">PORTA DE FERRO DE TAMANHO NORMAL, ATE 1,00M DE LARGURA, CONTORNO EM BARRAS DE 1.1/4"X5/16", GUARNICAO EM CANTONEIRA DE1.1/2"X1/8",INFERIORMENTE,AL MOFADA DE CHAPA Nº16,NOS DOIS LADOS COM 60CM DE ALTURA,NA PARTE SUPERIOR,POSTIGO MOVEL PARAVIDRO,GRADE DE BARRAS DE 5/8",UTILIZANDO DOBRADICAS TIPO GONZO,EXCLUSIVE FECHADURA.FORNECIMENTO E COLOCACAO  </t>
  </si>
  <si>
    <t>CN0019</t>
  </si>
  <si>
    <t xml:space="preserve">14.002.0012-0      </t>
  </si>
  <si>
    <t xml:space="preserve">PORTA DE FERRO TAMANHO NORMAL,ATE 1.00M LARGURA,CONTORNO EM BARRAS 1.1/4"X5/16",GUARNICAO EM CANTONEIRA 1.1/2"X1/8",INFERIORMENTE,ALMO FADA DE CHAPA Nº16,NOS DOIS LADOS C/60CM DE ALTURA,NA PARTE SUPERIOR,POSTIGO MOVEL P/VIDRO,GRADE DE BARRAS5/8",UTILIZANDO TRES DOBRADICAS DE 3"X4" DE FERRO GALVANIZADO C/PINO,BOLAS E ANEIS LATAO.EXCL.FECHADURA.FORN.E COLOC.  </t>
  </si>
  <si>
    <t>CN0020</t>
  </si>
  <si>
    <t xml:space="preserve">14.002.0013-0      </t>
  </si>
  <si>
    <t xml:space="preserve">PORTA DE FERRO EM BARRAS HORIZONTAIS DE 1.1/4"X1/4" A CADA 10CM,CONTORNO DO MESMO MATERIAL,REVESTIDA COM CHAPA DE FERROGALVANIZADO Nº16,GUARNICAO EM CANTONEIRA DE 1.1/2"X1/8",COMFECHO PARA CADEADO DE 30MM, EXCLUSIVE ESTE. FORNECIMENTO E COLOCACAO  </t>
  </si>
  <si>
    <t>CN0021</t>
  </si>
  <si>
    <t xml:space="preserve">14.002.0014-0      </t>
  </si>
  <si>
    <t xml:space="preserve">PORTA DE FERRO EM BARRAS HORIZONTAIS DE 1.1/4"X1/4"A CADA 10CM,CONTORNO DO MESMO MATERIAL, REVESTIDA COM CHAPA DE FERROGALVANIZADO Nº16,COM 60CM DE ALTURA,GUARNICAO EM CANTONEIRADE 1.1/2"X1/8",COM FECHO PARA CADEADO DE 30MM,EXCLUSIVE ESTE.FORNECIMENTO E COLOCACAO  </t>
  </si>
  <si>
    <t>CN0022</t>
  </si>
  <si>
    <t xml:space="preserve">14.002.0070-0      </t>
  </si>
  <si>
    <t xml:space="preserve">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  </t>
  </si>
  <si>
    <t>CN0025</t>
  </si>
  <si>
    <t xml:space="preserve">14.002.0072-0      </t>
  </si>
  <si>
    <t xml:space="preserve">PORTAO DE CHAPA DE FERRO COM ESTRUTURA DE BARRAS DE 1.1/4"X5/16",REVESTIDA COM CANTONEIRA DE 3/4"X1/8" E CHAPA GALVANIZADA Nº16,COM GUARNICAO DE CANTONEIRAS DE 1.1/4"X3/16" COM DOBRADICAS TIPO GONZO,EXCLUSIVE FECHADURA.FORNECIMENTO E COLOCACAO  </t>
  </si>
  <si>
    <t>CN0026</t>
  </si>
  <si>
    <t xml:space="preserve">14.002.0076-0      </t>
  </si>
  <si>
    <t xml:space="preserve">PORTAO DE FERRO DE UMA OU DUAS FOLHAS,EM BARRAS VERTICAIS DE 2"X3/8",ESPACADAS DE 10CM E HORIZONTAIS SUPERIOR E INFERIORDO MESMO TIPO,CORRENDO AO CENTRO UMA FAIXA DE CHAPA DE FERRO GALVANIZADO Nº16,DUPLA, CONFORME PROJETO Nº6002/EMOP,EXCLUSIVE FECHADURA.FORNECIMENTO E COLOCACAO  </t>
  </si>
  <si>
    <t>CN0027</t>
  </si>
  <si>
    <t xml:space="preserve">14.002.0078-0      </t>
  </si>
  <si>
    <t xml:space="preserve">PORTAO DE FERRO DE DUAS FOLHAS,SENDO UMA FIXA,MEDINDO 1,50X2,00M,EM BARRAS DE 2"X3/8",ESPACADAS DE 10CM,CORRENDO TRES FAIXAS DE CHAPA DE FERRO GALVANIZADO Nº16,DUPLAS,CONFORME PROJETO Nº6003/EMOP,EXCLUSIVE FECHADURA.FORNECIMENTO E COLOCACAO  </t>
  </si>
  <si>
    <t>CN0028</t>
  </si>
  <si>
    <t xml:space="preserve">14.002.0041-0      </t>
  </si>
  <si>
    <t xml:space="preserve">PORTA DE CELA EM BARRAS VERTICAIS DE 1", ESPACADAS DE 10CM, ENTRE EIXOS CORRENDO TRES BARRAS HORIZONTAIS DE 1.3/4"X1/2",CONTORNO DA MESMA BARRA, REVESTIDA DE CHAPA DE FERRO GALVANIZADO Nº12 ATE 60CM DE ALTURA,MARCO EM CANTON.DE 1.3/4"X1/4",FECHO ESPECIAL PARA COLOCACAO DE CADEADO,EXCLUSIVE ESTE,CONFORME PROJETO Nº6004/EMOP.FORNECIMENTO E COLOCACAO  </t>
  </si>
  <si>
    <t>CN0029</t>
  </si>
  <si>
    <t xml:space="preserve">14.002.0046-0      </t>
  </si>
  <si>
    <t xml:space="preserve">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  </t>
  </si>
  <si>
    <t>CN0030</t>
  </si>
  <si>
    <t xml:space="preserve">14.002.0081-0      </t>
  </si>
  <si>
    <t xml:space="preserve">PORTAO DE FERRO, ATE 1,00M DE LARGURA, EM BARRAS DE 1/2", ESPACADAS DE 10CM, ENTRE EIXOS, CONTORNO E MARCO EM BARRAS DE1.1/2"X1/2", COM UMA FAIXA HORIZONTAL EM CHAPA DE FERRO DE1/8" ESPESSURA,EXCLUSIVE FECHADURA.FORNECIMENTO E COLOCACAO  </t>
  </si>
  <si>
    <t>CN0031</t>
  </si>
  <si>
    <t xml:space="preserve">14.002.0084-0      </t>
  </si>
  <si>
    <t xml:space="preserve">PORTAO EM ESTRUTURA DE TUBOS DE FERRO GALVANIZADO DE 1" E 1.1/2",COM DUAS FOLHAS DE ABRIR,FECHAMENTO COM TELA DE ARAME GALVANIZADO Nº12,MALHA 2",EXCLUSIVE FECHADURA.FORNECIMENTO ECOLOCACAO  </t>
  </si>
  <si>
    <t>CN0032</t>
  </si>
  <si>
    <t xml:space="preserve">14.002.0050-0      </t>
  </si>
  <si>
    <t xml:space="preserve">PORTA DE CHAPA DE FERRO GALVANIZADO Nº18 ENQUADRADA EM ESTRUTURA DE TUBOS DE FERRO GALVANIZADO DE 1.1/2",C/2,50 A 3,00MDE ALTURA E AREA DE 6,00 A 9,00M2, EM 2 FOLHAS, INCLUSIVE FECHO PARA COLOCACAO DE CADEADO,EXCLUSIVE ESTE.FORNECIMENTO ECOLOCACAO  </t>
  </si>
  <si>
    <t>CN0033</t>
  </si>
  <si>
    <t xml:space="preserve">14.002.0087-0      </t>
  </si>
  <si>
    <t xml:space="preserve">PORTAO EM ESTRUTURA DE TUBOS DE FERRO GALVANIZADO DE 1" E 1.1/2",COM DUAS FOLHAS DE ABRIR, FECHAMENTO EM CHAPA DE FERROGALVANIZADO Nº16,EXCLUSIVE FECHADURA.FORNECIMENTO E COLOCACAO  </t>
  </si>
  <si>
    <t>CN0034</t>
  </si>
  <si>
    <t xml:space="preserve">14.002.0055-0      </t>
  </si>
  <si>
    <t xml:space="preserve">PORTA CORTA-FOGO PARA SAIDA DE EMERGENCIA,MEDINDO (90X210X5CM),CLASSE P-60,EM CHAPA DE ACO,TENDO BATENTE DO MESMO MATERIAL,INCLUSIVE 3 PARES DE DOBRADICAS COM MOLA E FECHADURA,CONFORME ABNT NBR 11742.FORNECIMENTO E COLOCACAO  </t>
  </si>
  <si>
    <t>CN0035</t>
  </si>
  <si>
    <t xml:space="preserve">14.002.0105-0      </t>
  </si>
  <si>
    <t xml:space="preserve">BASCULANTE DE FERRO DE 0,50X0,30M EM CANTONEIRA DE 3/4"X1/8",COM UMA BASCULA EM CANTONEIRA DE 5/8"X1/8",COM ALAVANCA DECOMANDO COM PUNHO CROMADO.FORNECIMENTO E COLOCACAO  </t>
  </si>
  <si>
    <t>CN0036</t>
  </si>
  <si>
    <t xml:space="preserve">14.002.0108-0      </t>
  </si>
  <si>
    <t xml:space="preserve">BASCULANTE DE FERRO DE 0,50X0,50M EM CANTONEIRA DE 3/4"X1/8",COM UMA BASCULA EM CANTONEIRA DE 5/8"X1/8",COM ALAVANCA DECOMANDO COM PUNHO CROMADO.FORNECIMENTO E COLOCACAO  </t>
  </si>
  <si>
    <t>CN0037</t>
  </si>
  <si>
    <t xml:space="preserve">14.002.0110-0      </t>
  </si>
  <si>
    <t xml:space="preserve">BASCULANTE DE FERRO EM CAIXILHO DE CANTONEIRA DE 7/8" OU 3/4", PARA AREA MAIOR QUE 0,50M2 E MENOR QUE 3,75M2,EM UM, DOISOU TRES MODULOS, BASCULAS DE CANTONEIRA DE 3/4" OU 5/8",ALAVANCA COM PUNHO CROMADO.FORNECIMENTO E COLOCACAO  </t>
  </si>
  <si>
    <t>CN0038</t>
  </si>
  <si>
    <t xml:space="preserve">14.002.0113-0      </t>
  </si>
  <si>
    <t xml:space="preserve">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  </t>
  </si>
  <si>
    <t>CN0039</t>
  </si>
  <si>
    <t xml:space="preserve">14.002.0131-0      </t>
  </si>
  <si>
    <t xml:space="preserve">GRADE PANTOGRAFICA DE FERRO PARA JANELAS OU PORTAS,EM PERFIS"U" DE 3/4",COM ALTURA ATE 2,20M,CORRENDO SOBRE CANALETAS EGUIAS,COM FECHO PARA COLOCACAO DE CADEADO,EXCLUSIVE ESTE.FORNECIMENTO E COLOCACAO  </t>
  </si>
  <si>
    <t>CN0040</t>
  </si>
  <si>
    <t xml:space="preserve">14.002.0133-0      </t>
  </si>
  <si>
    <t xml:space="preserve">GRADE DE FERRO FORMADA DE BARRAS VERTICAIS DE 1.1/2"X3/8" A CADA 10CM,QUATRO BARRAS HORIZONTAIS DE 2"X3/8" CHUMBADAS NOVAO,SENDO DUAS DAS EXTREMIDADES E DUAS DIVIDINDO A GRADE EM3 PARTES IGUAIS,COM MONTANTES DE 1.1/2"X1.1/2" A CADA 2,00MCHUMBADAS POR BAIXO E POR CIMA DA GRADE.FORNECIMENTO E COLOCACAO  </t>
  </si>
  <si>
    <t>CN0041</t>
  </si>
  <si>
    <t xml:space="preserve">14.002.0134-0      </t>
  </si>
  <si>
    <t xml:space="preserve">GRADE DE FERRO ARTICULADA PARA PROTECAO DE ESCADA,EXECUTADA EM VERGALHOES DE 3/8" E CONTORNO EM CANTONEIRA DE 1".FORNECIMENTO E COLOCACAO  </t>
  </si>
  <si>
    <t>CN0042</t>
  </si>
  <si>
    <t xml:space="preserve">14.002.0227-0      </t>
  </si>
  <si>
    <t xml:space="preserve">QUADRO PARA PROTECAO DE JANELA OU APARELHOS DE AR CONDICIONADO,FORMADA DE BARRAS QUADRADAS DE 3/8",CHUMBADAS NA ALVENARIA.FORNECIMENTO E COLOCACAO  </t>
  </si>
  <si>
    <t>CN0043</t>
  </si>
  <si>
    <t xml:space="preserve">14.002.0230-0      </t>
  </si>
  <si>
    <t xml:space="preserve">QUADRO PARA PROTECAO DE JANELA,COM TELA DE ARAME GALVANIZADO Nº12,MALHA DE 1", FIXADA EM GRADE DE FERRO EM CANTONEIRA EBARRA DE 3/4"X1/8" DE SECAO, ESPACADAS VERTICAL E HORIZONTALMENTE DE 50CM,CHUMBADA NA ALVENARIA.FORNECIMENTO E COLOCACAO  </t>
  </si>
  <si>
    <t>CN0044</t>
  </si>
  <si>
    <t xml:space="preserve">14.002.0205-0      </t>
  </si>
  <si>
    <t xml:space="preserve">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  </t>
  </si>
  <si>
    <t>CN0045</t>
  </si>
  <si>
    <t xml:space="preserve">14.002.0206-0      </t>
  </si>
  <si>
    <t xml:space="preserve">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  </t>
  </si>
  <si>
    <t>CN0046</t>
  </si>
  <si>
    <t xml:space="preserve">14.002.0155-0      </t>
  </si>
  <si>
    <t xml:space="preserve">GRADE DE FERRO,ALTURA DE 1,20M,EM BARRAS VERTICAIS QUADRADAS DE 5/8" E ESPACADAS DE 12,5CM,CENTRO A CENTRO, SOLDADAS EMDUAS BARRAS,SUPERIOR E INFERIOR DE 1.1/2"X1/4", MONTANTES ACADA 1,50M EM BARRAS DE 1.1/2"X3/8".FORNECIMENTO E COLOCACAO  </t>
  </si>
  <si>
    <t>CN0047</t>
  </si>
  <si>
    <t xml:space="preserve">14.002.0156-0      </t>
  </si>
  <si>
    <t xml:space="preserve">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  </t>
  </si>
  <si>
    <t>CN0048</t>
  </si>
  <si>
    <t xml:space="preserve">14.002.0220-0      </t>
  </si>
  <si>
    <t xml:space="preserve">CORRIMAO SIMPLES EM TUBO DE ACO GALVANIZADO COM DIAMETRO DE 1.1/4",FIXADO NA PAREDE POR CHUMBADORES.FORNECIMENTO E COLOCACAO  </t>
  </si>
  <si>
    <t>CN0049</t>
  </si>
  <si>
    <t xml:space="preserve">14.002.0161-0      </t>
  </si>
  <si>
    <t xml:space="preserve">GRADE PARA PRISAO EM BARRAS VERTICAIS DE 1",ESPACADAS A CADA 10CM,ENTRE EIXOS,E HORIZONTAIS DE 1.3/4"X1/2" A CADA 50CM,SENDO O CONTORNO DO MESMO MATERIAL.FORNECIMENTO E COLOCACAO  </t>
  </si>
  <si>
    <t>CN0050</t>
  </si>
  <si>
    <t xml:space="preserve">14.002.0162-0      </t>
  </si>
  <si>
    <t xml:space="preserve">GRADE PARA PROTECAO DE SUBESTACAO ELETRICA OU EQUIVALENTE,EMTELA DE ARAME GALVANIZADO Nº12,MALHA DE 1",FORMANDO QUADROSCONTORNADOS POR CANTONEIRAS DE FERRO DE 3/4"X3/4"X1/8",FIXADOS EM MONTANTES DE TUBOS GALVANIZADOS COM DIAMETRO DE 2".FORNECIMENTO E COLOCACAO  </t>
  </si>
  <si>
    <t>CN0051</t>
  </si>
  <si>
    <t xml:space="preserve">14.002.0250-0      </t>
  </si>
  <si>
    <t xml:space="preserve">ESCADA DE MARINHEIRO,COM LARGURA DE 0,40M,EXECUTADA EM BARRAS DE FERRO DE 1.1/2"X1/4",SENDO OS DEGRAUS EM FERRO REDONDODE 5/8",ESPACADOS DE 30CM.FORNECIMENTO E COLOCACAO  </t>
  </si>
  <si>
    <t>CN0052</t>
  </si>
  <si>
    <t xml:space="preserve">14.002.0052-0      </t>
  </si>
  <si>
    <t xml:space="preserve">PORTINHOLA PARA ALCAPAO,CISTERNA OU CAIXA D'AGUA ELEVADA,EM CHAPA DE FERRO GALVANIZADO Nº16,ATE 0,80M DE ALTURA,COM GUARNICAO E ALCA PARA FECHAMENTO A CADEADO,EXCLUSIVE ESTE.FORNECIMENTO E COLOCACAO  </t>
  </si>
  <si>
    <t>CN0053</t>
  </si>
  <si>
    <t xml:space="preserve">14.002.0053-0      </t>
  </si>
  <si>
    <t xml:space="preserve">PORTINHOLA DE CHAPA DE FERRO GALVANIZADO Nº16,ATE 0,50M DE ALTURA,COM GUARNICAO EM CANTONEIRA DE 3/4"X1/8" E VISOR DE 20X10CM,COM ALCA PARA FECHAMENTO A CADEADO,EXCLUSIVE ESTE.FORNECIMENTO E COLOCACAO  </t>
  </si>
  <si>
    <t>CN0054</t>
  </si>
  <si>
    <t xml:space="preserve">14.002.0260-0      </t>
  </si>
  <si>
    <t xml:space="preserve">SUPORTE PARA APARELHOS DE AR CONDICIONADO DE 1 A 2HP,EM CANTONEIRA DE FERRO DE 1.1/4"X1/8".FORNECIMENTO E COLOCACAO  </t>
  </si>
  <si>
    <t>CN0066</t>
  </si>
  <si>
    <t xml:space="preserve">14.003.0016-0      </t>
  </si>
  <si>
    <t xml:space="preserve">JANELA DE ALUMINIO ANODIZADO AO NATURAL DE CORRER,DUAS FOLHAS DE CORRER E BANDEIRA DE 0,50M DE ALTURA COM PAINEIS BASCULANTES,EM PERFIS SERIE 28.FORNECIMENTO E COLOCACAO  </t>
  </si>
  <si>
    <t>CN0067</t>
  </si>
  <si>
    <t xml:space="preserve">14.003.0020-0      </t>
  </si>
  <si>
    <t xml:space="preserve">JANELA DE ALUMINIO ANODIZADO AO NATURAL DE CORRER,DUAS FOLHAS FIXAS E DUAS DE CORRER E BANDEIRA DE 0,50M DE ALTURA COM2 PAINEIS FIXOS E 2 BASCULANTES, EM PERFIS SERIE 28. FORNECIMENTO E COLOCACAO  </t>
  </si>
  <si>
    <t>CN0068</t>
  </si>
  <si>
    <t xml:space="preserve">14.003.0025-0      </t>
  </si>
  <si>
    <t xml:space="preserve">JANELA DE ALUMINIO ANODIZADO AO NATURAL DE CORRER,COM DUAS FOLHAS DE CORRER,EM PERFIS SERIE 28.FORNECIMENTO E COLOCACAO  </t>
  </si>
  <si>
    <t>CN0069</t>
  </si>
  <si>
    <t xml:space="preserve">14.003.0028-0      </t>
  </si>
  <si>
    <t xml:space="preserve">JANELA DE ALUMINIO ANODIZADO AO NATURAL DE CORRER,COM DUAS FOLHAS FIXAS E DUAS FOLHAS DE CORRER,EM PERFIS SERIE 28.FORNECIMENTO E COLOCACAO  </t>
  </si>
  <si>
    <t>CN0070</t>
  </si>
  <si>
    <t xml:space="preserve">14.003.0148-0      </t>
  </si>
  <si>
    <t xml:space="preserve">JANELA DE ALUMINIO ANODIZADO AO NATURAL,TIPO MAXIM-AR,COM 1 PAINEL DESLIZANTE PROJETANTE,PROVIDA DE HASTE DE COMANDO,EMPERFIS SERIE 28.FORNECIMENTO E COLOCACAO  </t>
  </si>
  <si>
    <t>CN0072</t>
  </si>
  <si>
    <t xml:space="preserve">14.003.0050-0      </t>
  </si>
  <si>
    <t xml:space="preserve">JANELA DE ALUMINIO ANODIZADO AO NATURAL,TIPO PROJETANTE, COM PAINEL PROJETANTE, PROVIDA DE HASTE  DE COMANDO, EM PERFISSERIE 28.FORNECIMENTO E COLOCACAO  </t>
  </si>
  <si>
    <t>CN0074</t>
  </si>
  <si>
    <t xml:space="preserve">14.003.0061-0      </t>
  </si>
  <si>
    <t xml:space="preserve">JANELA DE ALUMINIO ANODIZADO AO NATURAL,TIPO PIVOTANTE,COM PAINEL PIVOTANTE VERTICAL,EM PERFIS SERIE 28. FORNECIMENTO ECOLOCACAO  </t>
  </si>
  <si>
    <t>CN0076</t>
  </si>
  <si>
    <t xml:space="preserve">14.003.0070-0      </t>
  </si>
  <si>
    <t xml:space="preserve">JANELA BASCULANTE DE ALUMINIO ANODIZADO AO NATURAL,COM 1 ORDEM E BASCULA INFERIOR FIXA,EM PERFIS SERIE 28.FORNECIMENTO ECOLOCACAO  </t>
  </si>
  <si>
    <t>CN0077</t>
  </si>
  <si>
    <t xml:space="preserve">14.003.0076-0      </t>
  </si>
  <si>
    <t xml:space="preserve">JANELA BASCULANTE DE ALUMINIO ANODIZADO AO NATURAL,COM 2 ORDENS SENDO A INFERIOR FIXA,EM PERFIS SERIE 28.FORNECIMENTO ECOLOCACAO  </t>
  </si>
  <si>
    <t>CN0078</t>
  </si>
  <si>
    <t xml:space="preserve">14.003.0200-0      </t>
  </si>
  <si>
    <t xml:space="preserve">PORTA DE ALUMINIO ANODIZADO AO NATURAL,TENDO 1 CONTRAPINAZIO DIVIDINDO A ESQUADRIA EM 2 VAZIOS P/VIDRO, EM PERFIS SERIE25,EXCLUSIVE FECHADURAS.FORNECIMENTO E COLOCACAO  </t>
  </si>
  <si>
    <t>CN0079</t>
  </si>
  <si>
    <t xml:space="preserve">14.003.0205-0      </t>
  </si>
  <si>
    <t xml:space="preserve">PORTA DE ALUMINIO ANODIZADO AO NATURAL,EM 2 FOLHAS DE ABRIR,TENDO 1 CONTRAPINAZIO DIVIDINDO A ESQUADRIA EM 2 VAZIOS PARAVIDRO,EM PERFIS SERIE 25,EXCLUSIVE FECHADURA.FORNECIMENTO ECOLOCACAO  </t>
  </si>
  <si>
    <t>CN0080</t>
  </si>
  <si>
    <t xml:space="preserve">14.003.0210-0      </t>
  </si>
  <si>
    <t xml:space="preserve">PORTA DE ALUMINIO ANODIZADO AO NATURAL DE CORRER,COM 2 FOLHAS, TENDO 1 CONTRAPINAZIO DIVIDINDO A ESQUADRIA  EM 2 VAZIOSPARA VIDRO,EM PERFIS SERIE 25,EXCLUSIVE FECHADURA.FORNECIMENTO E COLOCACAO  </t>
  </si>
  <si>
    <t>CN0081</t>
  </si>
  <si>
    <t xml:space="preserve">14.003.0121-0      </t>
  </si>
  <si>
    <t xml:space="preserve">JANELA DE CORRER DE ALUMINIO ANODIZADO AO NATURAL FOSCO,EM PERFIS SERIE 28,COM 8 FOLHAS DE 120CM DE ALTURA, BANDEIRA DE40CM,PARTE FIXA 20CM,CONFORME PROJETO Nº6006/EMOP.FORNECIMENTO E COLOCACAO  </t>
  </si>
  <si>
    <t>CN0082</t>
  </si>
  <si>
    <t xml:space="preserve">14.003.0130-0      </t>
  </si>
  <si>
    <t xml:space="preserve">JANELA DE ALUMINIO ANODIZADO AO NATURAL FOSCO,TIPO MAXIM-AR,EM PERFIS SERIE 28,COM 90CM DE ALTURA,EM 4 MODULOS,COM PARTEINFERIOR FIXA,CONFORME PROJETO Nº6007/EMOP.FORNECIMENTO E COLOCACAO  </t>
  </si>
  <si>
    <t>CN0083</t>
  </si>
  <si>
    <t xml:space="preserve">14.003.0145-0      </t>
  </si>
  <si>
    <t xml:space="preserve">JANELA DE ALUMINIO ANODIZADO AO NATURAL FOSCO,TIPO MAXIM-AR,EM PERFIS SERIE 28,COM 50 CM DE ALTURA,EM 4 MODULOS,CONFORMEPROJETO Nº6008/EMOP.FORNECIMENTO E COLOCACAO  </t>
  </si>
  <si>
    <t>CN0084</t>
  </si>
  <si>
    <t xml:space="preserve">14.003.0151-0      </t>
  </si>
  <si>
    <t xml:space="preserve">JANELA DE ALUMINIO ANODIZADO FOSCO,TIPO MAXIM-AR,EM PERFIS SERIE 25,DE 80X50CM,CONFORME PROJETO Nº6009/EMOP.FORNECIMENTOE COLOCACAO  </t>
  </si>
  <si>
    <t>CN0085</t>
  </si>
  <si>
    <t xml:space="preserve">14.003.0220-0      </t>
  </si>
  <si>
    <t xml:space="preserve">PORTA DE ALUMINIO ANODIZADO AO NATURAL DE CORRER,EM PERFIS SERIE 30,C/CONTRAMARCO,CONFORME PROJETO N°6010/EMOP,EXCLUSIVEFECHADURA .FORNECIMENTO E COLOCACAO  </t>
  </si>
  <si>
    <t>CN0086</t>
  </si>
  <si>
    <t xml:space="preserve">14.003.0160-0      </t>
  </si>
  <si>
    <t xml:space="preserve">CAIXILHO FIXO DE ALUMINIO ANODIZADO AO NATURAL,SERIE 28, EM VENEZIANA.FORNECIMENTO E COLOCACAO  </t>
  </si>
  <si>
    <t>CN0087</t>
  </si>
  <si>
    <t xml:space="preserve">14.003.0163-0      </t>
  </si>
  <si>
    <t xml:space="preserve">CAIXILHO FIXO DE ALUMINIO ANODIZADO AO NATURAL,SERIE 28,PARA VIDRO.FORNECIMENTO E COLOCACAO  </t>
  </si>
  <si>
    <t>CN0088</t>
  </si>
  <si>
    <t xml:space="preserve">14.003.0250-0      </t>
  </si>
  <si>
    <t xml:space="preserve">PROTECAO DE ARESTAS DE PAREDE EM CANTONEIRA DE ALUMINIO DE 1.1/2"X1/8",FIXADA COM PARAFUSOS DE FERRO CROMADO E BUCHAS DEPLASTICO.FORNECIMENTO E COLOCACAO  </t>
  </si>
  <si>
    <t>CN0089</t>
  </si>
  <si>
    <t xml:space="preserve">14.003.0255-0      </t>
  </si>
  <si>
    <t xml:space="preserve">PROTECAO DE ARESTAS DE PAREDE EM CANTONEIRA DE ALUMINIO DE 1/2"X1/8", FIXADA COM PARAFUSOS DE FERRO CROMADO E BUCHAS DEPLASTICO.FORNECIMENTO E COLOCACAO  </t>
  </si>
  <si>
    <t>CN0090</t>
  </si>
  <si>
    <t xml:space="preserve">14.003.0260-0      </t>
  </si>
  <si>
    <t xml:space="preserve">PROTECAO DE ARESTAS DE PAREDE EM CANTONEIRA DE ALUMINIO DE 3/4"X1/8", FIXADA COM PARAFUSOS DE FERRO CROMADO E BUCHAS DEPLASTICO.FORNECIMENTO E COLOCACAO  </t>
  </si>
  <si>
    <t>CN0091</t>
  </si>
  <si>
    <t xml:space="preserve">14.004.0010-0      </t>
  </si>
  <si>
    <t xml:space="preserve">VIDRO PLANO TRANSPARENTE,COMUM,DE 3MM DE ESPESSURA.FORNECIMENTO E COLOCACAO  </t>
  </si>
  <si>
    <t>CN0092</t>
  </si>
  <si>
    <t xml:space="preserve">14.004.0015-0      </t>
  </si>
  <si>
    <t xml:space="preserve">VIDRO PLANO TRANSPARENTE,COMUM,DE 4MM DE ESPESSURA.FORNECIMENTO E COLOCACAO  </t>
  </si>
  <si>
    <t>CN0093</t>
  </si>
  <si>
    <t xml:space="preserve">14.004.0020-0      </t>
  </si>
  <si>
    <t xml:space="preserve">VIDRO PLANO TRANSPARENTE,COMUM,DE 5MM DE ESPESSURA.FORNECIMENTO E COLOCACAO  </t>
  </si>
  <si>
    <t>CN0094</t>
  </si>
  <si>
    <t xml:space="preserve">14.004.0025-0      </t>
  </si>
  <si>
    <t xml:space="preserve">VIDRO PLANO TRANSPARENTE,COMUM,DE 6MM DE ESPESSURA.FORNECIMENTO E COLOCACAO  </t>
  </si>
  <si>
    <t>CN0095</t>
  </si>
  <si>
    <t xml:space="preserve">14.004.0040-0      </t>
  </si>
  <si>
    <t xml:space="preserve">VIDRO,FANTASIA,DE 4MM DE ESPESSURA,DO TIPO MARTELADO,ARTICO,OU LIXA.FORNECIMENTO E COLOCACAO  </t>
  </si>
  <si>
    <t>CN0096</t>
  </si>
  <si>
    <t xml:space="preserve">14.004.0045-0      </t>
  </si>
  <si>
    <t xml:space="preserve">VIDRO,FANTASIA, DE 4MM DE ESPESSURA,DO TIPO CANELADO.FORNECIMENTO E COLOCACAO  </t>
  </si>
  <si>
    <t>CN0097</t>
  </si>
  <si>
    <t xml:space="preserve">14.004.0046-0      </t>
  </si>
  <si>
    <t xml:space="preserve">VIDRO ARAMADO,7MM DE ESPESSURA.FORNECIMENTO E COLOCACAO  </t>
  </si>
  <si>
    <t>CN0098</t>
  </si>
  <si>
    <t xml:space="preserve">14.004.0060-0      </t>
  </si>
  <si>
    <t xml:space="preserve">VIDRO COLORIDO,FUME,DE 4MM DE ESPESSURA.FORNECIMENTO E COLOCACAO  </t>
  </si>
  <si>
    <t>CN0099</t>
  </si>
  <si>
    <t xml:space="preserve">14.004.0100-0      </t>
  </si>
  <si>
    <t xml:space="preserve">ESPELHO DE CRISTAL,4MM DE ESPESSURA,COM MOLDURA DE MADEIRA.FORNECIMENTO E COLOCACAO  </t>
  </si>
  <si>
    <t>CN0100</t>
  </si>
  <si>
    <t xml:space="preserve">14.004.0120-0      </t>
  </si>
  <si>
    <t xml:space="preserve">VIDRO TEMPERADO INCOLOR,10MM DE ESPESSURA,PARA PORTAS OU PAINEIS FIXOS,EXCLUSIVE FERRAGENS.FORNECIMENTO E COLOCACAO  </t>
  </si>
  <si>
    <t>CN0101</t>
  </si>
  <si>
    <t xml:space="preserve">14.004.0121-0      </t>
  </si>
  <si>
    <t xml:space="preserve">VIDRO TEMPERADO,INCOLOR,COM 6MM DE ESPESSURA,ENCAIXILHADO EM MADEIRA,ALUMINIO OU FERRO.FORNECIMENTO E COLOCACAO  </t>
  </si>
  <si>
    <t>CN0102</t>
  </si>
  <si>
    <t xml:space="preserve">14.006.0010-0      </t>
  </si>
  <si>
    <t xml:space="preserve">PORTA DE MADEIRA DE LEI EM COMPENSADO DE 80X210X3,5CM FOLHEADA NAS 2 FACES,ADUELA DE 13X3CM E ALIZARES DE 5X2CM,EXCLUSIVE FERRAGENS.FORNECIMENTO E COLOCACAO  </t>
  </si>
  <si>
    <t>CN0103</t>
  </si>
  <si>
    <t xml:space="preserve">14.006.0012-0      </t>
  </si>
  <si>
    <t xml:space="preserve">PORTA DE MADEIRA DE LEI EM COMPENSADO DE 70X210X3,5CM,FOLHEADA NAS 2 FACES,ADUELA DE 13X3CM E ALIZARES DE 5X2CM,EXCLUSIVE FERRAGENS.FORNECIMENTO E COLOCACAO  </t>
  </si>
  <si>
    <t>CN0104</t>
  </si>
  <si>
    <t xml:space="preserve">14.006.0014-0      </t>
  </si>
  <si>
    <t xml:space="preserve">PORTA DE MADEIRA DE LEI EM COMPENSADO DE 60X210X3,5CM FOLHEADA NAS 2 FACES,ADUELA DE 13X3CM E ALIZARES DE 5X2CM,EXCLUSIVE FERRAGENS.FORNECIMENTO E COLOCACAO  </t>
  </si>
  <si>
    <t>CN0105</t>
  </si>
  <si>
    <t xml:space="preserve">14.006.0030-0      </t>
  </si>
  <si>
    <t xml:space="preserve">PORTA DE MADEIRA DE LEI COM UMA ALMOFADA REBAIXADA DE 80X210X3,5CM,ADUELA DE 13X3CM E ALIZARES DE 5X2CM,EXCLUSIVE FERRAGENS.FORNECIMENTO E COLOCACAO  </t>
  </si>
  <si>
    <t>CN0106</t>
  </si>
  <si>
    <t xml:space="preserve">14.006.0033-0      </t>
  </si>
  <si>
    <t xml:space="preserve">PORTA DE MADEIRA DE LEI COM UMA ALMOFADA REBAIXADA DE 70X210X3,5CM,ADUELA DE 13X3CM E ALIZARES DE 5X2CM,EXCLUSIVE FERRAGENS.FORNECIMENTO E COLOCACAO  </t>
  </si>
  <si>
    <t>CN0107</t>
  </si>
  <si>
    <t xml:space="preserve">14.006.0036-0      </t>
  </si>
  <si>
    <t xml:space="preserve">PORTA DE MADEIRA DE LEI COM UMA ALMOFADA REBAIXADA DE 60X210X3,5CM,ADUELA DE 13X3CM E ALIZARES DE 5X2CM,EXCLUSIVE FERRAGENS.FORNECIMENTO E COLOCACAO  </t>
  </si>
  <si>
    <t>CN0108</t>
  </si>
  <si>
    <t xml:space="preserve">14.006.0037-0      </t>
  </si>
  <si>
    <t xml:space="preserve">PORTA EXTERNA DE MADEIRA DE LEI,ALMOFADADA,DE 80X210CM,COM MARCO DE 7X3,5CM,EXCLUSIVE FERRAGENS.FORNECIMENTO E COLOCACAO  </t>
  </si>
  <si>
    <t>CN0109</t>
  </si>
  <si>
    <t xml:space="preserve">14.006.0038-0      </t>
  </si>
  <si>
    <t xml:space="preserve">PORTA EXTERNA DE MADEIRA DE LEI,ALMOFADADA,DE 70X210CM,COM MARCO DE 7X3,5CM,EXCLUSIVE FERRAGENS.FORNECIMENTO E COLOCACAO  </t>
  </si>
  <si>
    <t>CN0110</t>
  </si>
  <si>
    <t xml:space="preserve">14.006.0050-0      </t>
  </si>
  <si>
    <t xml:space="preserve">PORTA DE MADEIRA DE LEI,COM PAINEL DE VENEZIANA DE 80X210X3,5CM,ADUELA DE 13X3CM E ALIZARES DE 5X2CM,EXCLUSIVE FERRAGENS.FORNECIMENTO E COLOCACAO  </t>
  </si>
  <si>
    <t>CN0111</t>
  </si>
  <si>
    <t xml:space="preserve">14.006.0052-0      </t>
  </si>
  <si>
    <t xml:space="preserve">PORTA DE MADEIRA DE LEI,COM PAINEL DE VENEZIANA DE 70X210X3,5CM,ADUELA DE 13X3CM E ALIZARES DE 5X2CM,EXCLUSIVE FERRAGENS.FORNECIMENTO E COLOCACAO  </t>
  </si>
  <si>
    <t>CN0112</t>
  </si>
  <si>
    <t xml:space="preserve">14.006.0054-0      </t>
  </si>
  <si>
    <t xml:space="preserve">PORTA DE MADEIRA DE LEI,COM PAINEL DE VENEZIANA DE 60X210X3,5CM,ADUELA DE 13X3CM E ALIZARES DE 5X2CM,EXCLUSIVE FERRAGENS.FORNECIMENTO E COLOCACAO  </t>
  </si>
  <si>
    <t>CN0113</t>
  </si>
  <si>
    <t xml:space="preserve">14.006.0077-0      </t>
  </si>
  <si>
    <t xml:space="preserve">PORTA DE MADEIRA DE LEI MACICA,COM ALMOFADA,PARA ENTRADA DE SANITARIO,UMA FOLHA,DE ABRIR,DE 60X210X3,5CM E MARCO 7X3CM,EXCLUSIVE FERRAGENS.FORNECIMENTO E COLOCACAO  </t>
  </si>
  <si>
    <t>CN0114</t>
  </si>
  <si>
    <t xml:space="preserve">14.006.0078-0      </t>
  </si>
  <si>
    <t xml:space="preserve">PORTA DE MADEIRA DE LEI MACICA COM 5 ALMOFADAS,DE 80X210X3,5CM,MARCO DE 7X3CM E ALIZARES 5X2CM EM UMA FACE,EXCLUSIVE FERRAGENS.FORNECIMENTO E COLOCACAO  </t>
  </si>
  <si>
    <t>CN0115</t>
  </si>
  <si>
    <t xml:space="preserve">14.006.0079-0      </t>
  </si>
  <si>
    <t xml:space="preserve">PORTA DE MADEIRA DE LEI MACICA COM 5 ALMOFADAS,DE 70X210X3,5CM,MARCO DE 7X3CM E ALIZARES 5X2CM EM UMA FACE,EXCLUSIVE FERRAGENS.FORNECIMENTO E COLOCACAO  </t>
  </si>
  <si>
    <t>CN0116</t>
  </si>
  <si>
    <t xml:space="preserve">14.006.0081-0      </t>
  </si>
  <si>
    <t xml:space="preserve">PORTA DE MADEIRA DE LEI MACICA COM 5 ALMOFADAS,DE 60X210X3,5CM,MARCO DE 7X3CM E ALIZARES 5X2CM EM UMA FACE,EXCLUSIVE FERRAGENS.FORNECIMENTO E COLOCACAO  </t>
  </si>
  <si>
    <t>CN0117</t>
  </si>
  <si>
    <t xml:space="preserve">14.006.0088-0      </t>
  </si>
  <si>
    <t xml:space="preserve">PORTA DE MADEIRA DE LEI EM COMPENSADO DE 60X180X3,5CM,FOLHEADA NAS 2 FACES E MARCO DE 7X3CM,EXCLUSIVE FERRAGENS.FORNECIMENTO E COLOCACAO  </t>
  </si>
  <si>
    <t>CN0118</t>
  </si>
  <si>
    <t xml:space="preserve">14.006.0089-0      </t>
  </si>
  <si>
    <t xml:space="preserve">PORTA DE MADEIRA DE LEI EM COMPENSADO DE 60X150X3,5CM,FOLHEADA NAS 2 FACES E MARCO DE 7X3CM,EXCLUSIVE FERRAGENS.FORNECIMENTO E COLOCACAO  </t>
  </si>
  <si>
    <t>CN0119</t>
  </si>
  <si>
    <t xml:space="preserve">14.006.0093-0      </t>
  </si>
  <si>
    <t xml:space="preserve">PORTA DE MADEIRA DE LEI MACICA DE FRISOS (MEXICANA) DE 80X210X3,5CM,ADUELA DE 13X3CM E CONTRAMARCO DE 11X2CM,CONFORME PROJETO TIPO Nº6063/EMOP,EXCLUSIVE FERRAGENS.FORNECIMENTO E COLOCACAO  </t>
  </si>
  <si>
    <t>CN0120</t>
  </si>
  <si>
    <t xml:space="preserve">14.006.0094-0      </t>
  </si>
  <si>
    <t xml:space="preserve">PORTA DE MADEIRA DE LEI MACICA DE FRISOS (MEXICANA) DE 70X210X3,5CM,ADUELA DE 13X3CM E CONTRAMARCO DE 11X2CM,CONFORME PROJETO TIPO Nº6063/EMOP,EXCLUSIVE FERRAGENS.FORNECIMENTO E COLOCACAO  </t>
  </si>
  <si>
    <t>CN0121</t>
  </si>
  <si>
    <t xml:space="preserve">14.006.0095-0      </t>
  </si>
  <si>
    <t xml:space="preserve">PORTA DE MADEIRA DE LEI MACICA DE FRISOS (MEXICANA) DE 60X210X3,5CM,ADUELA DE 13X3CM E CONTRAMARCO DE 11X2CM,CONFORME PROJETO TIPO Nº6063/EMOP,EXCLUSIVE FERRAGENS.FORNECIMENTO E COLOCACAO  </t>
  </si>
  <si>
    <t>CN0122</t>
  </si>
  <si>
    <t xml:space="preserve">14.006.0101-0      </t>
  </si>
  <si>
    <t xml:space="preserve">PORTA DE MADEIRA DE LEI MACICA DE FRISOS (MEXICANA) DE 140X210X3,5CM,EM 2 FOLHAS,ADUELA DE 13X3CM E CONTRAMARCO DE 11X2CCM,CONFORME PROJETO TIPO Nº6063/EMOP,EXCLUSIVE FERRAGENS.FORNECIMENTO E COLOCACAO  </t>
  </si>
  <si>
    <t>CN0123</t>
  </si>
  <si>
    <t xml:space="preserve">14.006.0102-0      </t>
  </si>
  <si>
    <t xml:space="preserve">PORTA DE MADEIRA DE LEI MACICA DE FRISOS (MEXICANA) DE(160X210X3,5)CM,EM 2 FOLHAS E BANDEIRAS DE 60CM,ADUELA DE (13X3)CME CONTRAMARCO DE 11X2CM,CONFORME PROJETO TIPO Nº6063/EMOP,EXCLUSIVE FERRAGENS E VIDROS.FORNECIMENTO E COLOCACAO  </t>
  </si>
  <si>
    <t>CN0124</t>
  </si>
  <si>
    <t xml:space="preserve">14.006.0103-0      </t>
  </si>
  <si>
    <t xml:space="preserve">PORTA DE MADEIRA DE LEI MACICA DE FRISOS (MEXICANA) DE 80X160X3,5,CONFORME PROJETO TIPO Nº6063/EMOP,EXCLUSIVE FERRAGENS,ADUELA E CONTRAMARCO.FORNECIMENTO E COLOCACAO  </t>
  </si>
  <si>
    <t>CN0125</t>
  </si>
  <si>
    <t xml:space="preserve">14.006.0104-0      </t>
  </si>
  <si>
    <t xml:space="preserve">PORTA DE MADEIRA DE LEI MACICA DE FRISOS (MEXICANA) DE 55X160X3,5CM,CONFORME PROJETO TIPO Nº6063/EMOP,EXCLUSIVE FERRAGENS,ADUELA E CONTRAMARCO.FORNECIMENTO E COLOCACAO  </t>
  </si>
  <si>
    <t>CN0126</t>
  </si>
  <si>
    <t xml:space="preserve">14.006.0105-0      </t>
  </si>
  <si>
    <t xml:space="preserve">PORTA DE MADEIRA DE LEI VAZADA PARA VIDRO,DE 80X210X3,5CM,COM PINAZIOS DE 3CM E CORDOES DE 1X1CM,EXCLUSIVE FERRAGENS.FORNECIMENTO E COLOCACAO  </t>
  </si>
  <si>
    <t>CN0127</t>
  </si>
  <si>
    <t xml:space="preserve">14.006.0110-0      </t>
  </si>
  <si>
    <t xml:space="preserve">PORTA DE MADEIRA DE LEI VAZADA PARA VIDRO,DE 70X210X3,5CM,COM PINAZIOS DE 3CM E CORDOES DE 1X1CM,EXCLUSIVE FERRAGENS.FORNECIMENTO E COLOCACAO  </t>
  </si>
  <si>
    <t>CN0128</t>
  </si>
  <si>
    <t xml:space="preserve">14.006.0115-0      </t>
  </si>
  <si>
    <t xml:space="preserve">PORTA DE MADEIRA DE LEI VAZADA PARA VIDRO,DE 60X210X3,5CM,COM PINAZIOS DE 3CM E CORDOES DE 1X1CM,EXCLUSIVE FERRAGENS.FORNECIMENTO E COLOCACAO  </t>
  </si>
  <si>
    <t>CN0129</t>
  </si>
  <si>
    <t xml:space="preserve">14.006.0120-0      </t>
  </si>
  <si>
    <t xml:space="preserve">PORTA DE MADEIRA DE LEI COM PAINEL DE VENEZIANA DE 120X210X3,5CM,EM 2 FOLHAS,MARCO DE 7X3CM E ALIZARES 5X2CM,EXCLUSIVE FERRAGENS.FORNECIMENTO E COLOCACAO  </t>
  </si>
  <si>
    <t>CN0130</t>
  </si>
  <si>
    <t xml:space="preserve">14.006.0121-0      </t>
  </si>
  <si>
    <t xml:space="preserve">PORTA DE MADEIRA DE LEI COM PAINEL DE VENEZIANA DE 120X210X3,5CM,EM 2 FOLHAS,MARCO DE 7X3CM,EXCLUSIVE FERRAGENS.FORNECIMENTO E COLOCACAO  </t>
  </si>
  <si>
    <t>CN0131</t>
  </si>
  <si>
    <t xml:space="preserve">14.006.0123-0      </t>
  </si>
  <si>
    <t xml:space="preserve">PORTA DE MADEIRA DE LEI COM PAINEL DE VENEZIANA PARA PC DE 300X200X3,5CM,EM 4 FOLHAS,MARCO SIMPLES E DUPLO DE 7X3CM,EXCLUSIVE FERRAGENS.FORNECIMENTO E COLOCACAO  </t>
  </si>
  <si>
    <t>CN0132</t>
  </si>
  <si>
    <t xml:space="preserve">14.006.0124-0      </t>
  </si>
  <si>
    <t xml:space="preserve">PORTA DE MADEIRA DE LEI COM PAINEL DE VENEZIANA PARA PC DE 300X200X3,5CM,EM 4 FOLHAS,MARCOS SIMPLES E DUPLOS DE 7X3CM,EXCLUSIVE FERRAGENS.FORNECIMENTO E COLOCACAO  </t>
  </si>
  <si>
    <t>CN0133</t>
  </si>
  <si>
    <t xml:space="preserve">14.006.0126-0      </t>
  </si>
  <si>
    <t xml:space="preserve">PORTA DE MADEIRA DE LEI COM PAINEL DE VENEZIANA,PARA MEDIDORES DE GAS DE 176X140CM,EM 3 FOLHAS,MARCO DE 7X3CM,EXCLUSIVEFERRAGENS.FORNE CIMENTO E COLOCACAO  </t>
  </si>
  <si>
    <t>CN0134</t>
  </si>
  <si>
    <t xml:space="preserve">14.006.0127-0      </t>
  </si>
  <si>
    <t xml:space="preserve">PORTA DE MADEIRA DE LEI COM PAINEL DE VENEZIANA DE 70X100X3,5CM,1 FOLHA,DE ABRIR,MARCO SIMPLES DE 7X3CM,EXCLUSIVE FERRAGENS.FORNECIMENTO E COLOCACAO  </t>
  </si>
  <si>
    <t>CN0135</t>
  </si>
  <si>
    <t xml:space="preserve">14.006.0150-0      </t>
  </si>
  <si>
    <t xml:space="preserve">PORTA DE MADEIRA DE LEI EM COMPENSADO DE 120X210X3,5CM,EM 2 FOLHAS,ADUELA DE 13X3CM E ALIZARES 5X2CM,EXCLUSIVE FERRAGENS.FORNECIMENTO E COLOCACAO  </t>
  </si>
  <si>
    <t>CN0136</t>
  </si>
  <si>
    <t xml:space="preserve">14.006.0155-0      </t>
  </si>
  <si>
    <t xml:space="preserve">PORTA DE MADEIRA DE LEI EM COMPENSADO DE 140X210X3,5CM,EM 2 FOLHAS,ADUELA DE 13X3CM E ALIZARES 5X2CM,EXCLUSIVE FERRAGENS.FORNECIMENTO E COLOCACAO  </t>
  </si>
  <si>
    <t>CN0137</t>
  </si>
  <si>
    <t xml:space="preserve">14.006.0156-0      </t>
  </si>
  <si>
    <t xml:space="preserve">PORTA DE MADEIRA DE LEI EM COMPENSADO DE 150CMX210X3,5CM,EM 2 FOLHAS,ADUELA DE 13X3CM E ALIZARES 5X2CM,EXCLUSIVE FERRAGENS.FORNECIMENTO E COLOCACAO  </t>
  </si>
  <si>
    <t>CN0138</t>
  </si>
  <si>
    <t xml:space="preserve">14.006.0160-0      </t>
  </si>
  <si>
    <t xml:space="preserve">PORTA DE MADEIRA DE LEI EM COMPENSADO DE 160CMX210X3,5CM,EM 2 FOLHAS,ADUELA DE 13X3CM E ALIZARES DE 5X2CM,EXCLUSIVE FERRAGENS.FORNECIMENTO E COLOCACAO  </t>
  </si>
  <si>
    <t>CN0139</t>
  </si>
  <si>
    <t xml:space="preserve">14.006.0185-0      </t>
  </si>
  <si>
    <t xml:space="preserve">PORTA DE MADEIRA DE LEI MACICA DE FRISOS DE 80X210X3,5CM,MARCO DE 7X3CM E ALIZARES DE 5X2CM EM UMA FACE,EXCLUSIVE FERRAGENS.FORNECIMENTO E COLOCACAO  </t>
  </si>
  <si>
    <t>CN0140</t>
  </si>
  <si>
    <t xml:space="preserve">14.006.0190-0      </t>
  </si>
  <si>
    <t xml:space="preserve">PORTA DE MADEIRA DE LEI EM COMPENSADO DE 80X210X3,5CM,ADUELA DE 13X3CM E ALIZARES DE 5X2CM,COMPLEMENTADA POR BANDEIRA FIXA DE 40CM DE ALTURA,EXCLUSIVE FERRAGENS.FORNECIMENTO E COLOCACAO  </t>
  </si>
  <si>
    <t>CN0142</t>
  </si>
  <si>
    <t xml:space="preserve">14.006.0255-0      </t>
  </si>
  <si>
    <t xml:space="preserve">PORTAO DE TABUAS DE MADEIRA DE LEI,SOBRE ARMACAO TRIANGULADA E MARCO,EXCLUSIVE FERRAGENS.FORNECIMENTO E COLOCACAO  </t>
  </si>
  <si>
    <t>CN0143</t>
  </si>
  <si>
    <t xml:space="preserve">14.006.0220-0      </t>
  </si>
  <si>
    <t xml:space="preserve">PORTA DE MADEIRA DE LEI DE CORRER EM COMPENSADO DE 80X210X3,5CM,PENDURADA EM ROLDANAS,CORRENDO DENTRO DE TRILHO OCO,GUIADA POR CANALETA EMBUTIDA NO PISO COM MARCO DE 7X3CM,EXCLUSIVE FERRAGENS.FORNECIMENTO E COLOCACAO  </t>
  </si>
  <si>
    <t>CN0144</t>
  </si>
  <si>
    <t xml:space="preserve">14.006.0225-0      </t>
  </si>
  <si>
    <t xml:space="preserve">PORTA DE MADEIRA DE LEI DE CORRER EM COMPENSADO DE 80X210X3,5CM,EM 2 FOLHAS,PENDURADA EM ROLDANAS,CORRENDO DENTRO DE TRILHO OCO,GUIADA POR CANALETA EMBUTIDA NO PISO SEM MARCO DE 7X3CM,EXCLUSIVE FERRAGENS E MARCO.FORNECIMENTO E COLOCACAO  </t>
  </si>
  <si>
    <t>CN0146</t>
  </si>
  <si>
    <t xml:space="preserve">14.008.0050-0      </t>
  </si>
  <si>
    <t xml:space="preserve">PORTA PARA CENTRO RADIOLOGICO,REVESTIDA DE LENCOL DE CHUMBO DE 2MM,COM ACABAMENTO EM PLACA DE FIBRA DE MADEIRA PRENSADA,REVESTIDA DE CHAPA DE LAMINADO MELAMINICO,INCLUSIVE FERRAGENS.FORNECIMENTO E COLOCACAO  </t>
  </si>
  <si>
    <t>CN0147</t>
  </si>
  <si>
    <t xml:space="preserve">14.006.0235-0      </t>
  </si>
  <si>
    <t xml:space="preserve">PORTA EM CHAPA DE FIBRA DE MADEIRA PRENSADA (MDP,MDF OU HDF),MEDIO,MIOLO SEMI-SOLIDO E REQUADRO EM MADEIRA NATURAL,ACABAMENTO PARA PINTURA,MEDINDO (80X210X3,5)CM,EXCLUSIVE FERRAGENS.FORNECIMENTO E COLOCACAO  </t>
  </si>
  <si>
    <t>CN0148</t>
  </si>
  <si>
    <t xml:space="preserve">14.006.0238-0      </t>
  </si>
  <si>
    <t xml:space="preserve">PORTA EM CHAPA DE FIBRA DE MADEIRA PRENSADA (MDP,MDF OU HDF),MEDIO,MIOLO SEMI-SOLIDO E REQUADRO EM MADEIRA NATURAL,ACABAMENTO PARA PINTURA,MEDINDO (60X210X3,5)CM,EXCLUSIVE FERRAGENS.FORNECIMENTO E COLOCACAO  </t>
  </si>
  <si>
    <t>CN0149</t>
  </si>
  <si>
    <t xml:space="preserve">14.006.0260-0      </t>
  </si>
  <si>
    <t xml:space="preserve">JANELA DE MADEIRA DE LEI GUILHOTINA DE 150X150X3,5CM,EM 2 FOLHAS,COM CAIXILHO PARA VIDRO E MARCO DUPLO,COM CAIXAS PARA CONTRAPESOS,EXCLUSIVE FERRAGENS.FORNECIMENTO E COLOCACAO  </t>
  </si>
  <si>
    <t>CN0150</t>
  </si>
  <si>
    <t xml:space="preserve">14.006.0265-0      </t>
  </si>
  <si>
    <t xml:space="preserve">JANELA DE MADEIRA DE LEI GUILHOTINA DE 100X150X3CM,EM 2 FOLHAS,MARCO DUPLO COM CAIXILHO PARA VIDRO,PRESOS EM BORBOLETAS,EXCLUSIVE FERRAGENS.FORNECIMENTO E COLOCACAO  </t>
  </si>
  <si>
    <t>CN0151</t>
  </si>
  <si>
    <t xml:space="preserve">14.006.0270-0      </t>
  </si>
  <si>
    <t xml:space="preserve">JANELA DE MADEIRA DE LEI GUILHOTINA DE 120X150X3CM,EM 2 FOLHAS,MARCO DUPLO COM CAIXILHO PARA VIDRO,PRESOS EM BORBOLETAS,EXCLUSIVE FERRAGENS.FORNECIMENTO E COLOCACAO  </t>
  </si>
  <si>
    <t>CN0152</t>
  </si>
  <si>
    <t xml:space="preserve">14.006.0275-0      </t>
  </si>
  <si>
    <t xml:space="preserve">JANELA DE MADEIRA DE LEI GUILHOTINA DE 150X150X3CM,EM 2 FOLHAS,MARCO DUPLO COM CAIXILHO PARA VIDRO,PRESOS EM BORBOLETAS,EXCLUSIVE FERRAGENS.FORNECIMENTO E COLOCACAO  </t>
  </si>
  <si>
    <t>CN0153</t>
  </si>
  <si>
    <t xml:space="preserve">14.006.0285-0      </t>
  </si>
  <si>
    <t xml:space="preserve">JANELA DE MADEIRA DE LEI DE ABRIR DE 120X150X3CM,TIPO VVP (VENEZIANA,VIDRO E POSTIGO) EM 2 FOLHAS E MARCO DE 7X3CM,EXCLUSIVE FERRAGENS.FORNECIMENTO E COLOCACAO  </t>
  </si>
  <si>
    <t>CN0154</t>
  </si>
  <si>
    <t xml:space="preserve">14.006.0290-0      </t>
  </si>
  <si>
    <t xml:space="preserve">JANELA DE MADEIRA DE LEI DE CORRER DE 150X150X3,5CM,EM 2 FOLHAS,PARA VIDRO,COM BANDEIRA EM CAIXILHO DE VIDRO,EXCLUSIVE FERRAGENS.FORNECIMENTO E COLOCACAO  </t>
  </si>
  <si>
    <t>CN0155</t>
  </si>
  <si>
    <t xml:space="preserve">14.006.0295-0      </t>
  </si>
  <si>
    <t xml:space="preserve">JANELA DE MADEIRA DE LEI DE CORRER DE 200X150X3,5CM,EM 4 FOLHAS,SENDO 2 DE CORRER,PARA VIDRO,COM BANDEIRA EM CAIXILHO DEVIDRO,EXCLUSIVE FERRAGENS.FORNECIMENTO E COLOCACAO  </t>
  </si>
  <si>
    <t>CN0156</t>
  </si>
  <si>
    <t xml:space="preserve">14.006.0297-0      </t>
  </si>
  <si>
    <t xml:space="preserve">JANELA DE MADEIRA DE LEI DE CORRER,DE 2 FOLHAS,DE 110X120X3CM,INCLUSIVE GUARNICAO,EXCLUSIVE FERRAGENS.FORNECIMENTO E COLOCACAO  </t>
  </si>
  <si>
    <t>CN0157</t>
  </si>
  <si>
    <t xml:space="preserve">14.006.0299-0      </t>
  </si>
  <si>
    <t xml:space="preserve">JANELA DE MADEIRA DE LEI DE CORRER,DE 2 FOLHAS,DE 110X140X3CM,INCLUSIVE GUARNICAO,EXCLUSIVE FERRAGENS.FORNECIMENTO E COLOCACAO  </t>
  </si>
  <si>
    <t>CN0158</t>
  </si>
  <si>
    <t xml:space="preserve">14.006.0301-0      </t>
  </si>
  <si>
    <t xml:space="preserve">JANELA DE MADEIRA DE LEI DE CORRER,DE 4 FOLHAS,DE 160X120X3CM,INCLUSIVE GUARNICAO,EXCLUSIVE FERRAGENS.FORNECIMENTO E COLOCACAO  </t>
  </si>
  <si>
    <t>CN0159</t>
  </si>
  <si>
    <t xml:space="preserve">14.006.0303-0      </t>
  </si>
  <si>
    <t xml:space="preserve">JANELA DE MADEIRA DE LEI DE CORRER,DE 4 FOLHAS,DE 210X140X3CM,INCLUSIVE GUARNICAO,EXCLUSIVE FERRAGENS.FORNECIMENTO E COLOCACAO  </t>
  </si>
  <si>
    <t>CN0160</t>
  </si>
  <si>
    <t xml:space="preserve">05.035.0013-0      </t>
  </si>
  <si>
    <t xml:space="preserve">CERCA DE SARRAFOS VERTICAIS DE MADEIRA DE LEI,2X4CM,E 120CM DE ALTURA,PREGADOS SOBRE SARRAFOS HORIZONTAIS DE 5X5CM,A CADA 8CM,CENTRO A CENTRO,APOIADOS SOBRE MONTANTES DE 7,5X7,5CM,ESPACADOS DE 2,00M.FORNECIMENTO E COLOCACAO  </t>
  </si>
  <si>
    <t>CN0161</t>
  </si>
  <si>
    <t xml:space="preserve">14.006.0355-0      </t>
  </si>
  <si>
    <t xml:space="preserve">GRADE DE RIPAS DE MADEIRA DE LEI,CRUZADAS,MONTADAS E FIXADAS SOBRE PECAS DE 5X5CM,FORMANDO QUADROS DE 60X60CM.FORNECIMENTO E COLOCACAO  </t>
  </si>
  <si>
    <t>CN0162</t>
  </si>
  <si>
    <t xml:space="preserve">14.006.0360-0      </t>
  </si>
  <si>
    <t xml:space="preserve">ESTRADO DE MADEIRA DE LEI,FORMADO POR RIPAS COM INTERVALOS DE 2,5CM, E APOIADAS EM TRAVESSAS DE 4CM, ESPACADAS DE 10CM,FIXADAS COM PARAFUSOS DE LATAO DE 1.1/2".FORNECIMENTO E COLOCACAO  </t>
  </si>
  <si>
    <t>CN0163</t>
  </si>
  <si>
    <t xml:space="preserve">14.006.0362-0      </t>
  </si>
  <si>
    <t xml:space="preserve">QUADRO DE MADEIRA DE LEI,PARA COLOCACAO DE APARELHO DE AR CONDICIONADO DE 1 A 2HP,INCLUSIVE ALIZAR.FORNECIMENTO E COLOCACAO  </t>
  </si>
  <si>
    <t>CN0164</t>
  </si>
  <si>
    <t xml:space="preserve">14.006.0370-0      </t>
  </si>
  <si>
    <t xml:space="preserve">QUADRO MURAL EM COMPENSADO DE 10MM, INCLUSIVE MOLDURA DO MESMO MATERIAL.FORNECIMENTO E COLOCACAO  </t>
  </si>
  <si>
    <t>CN0165</t>
  </si>
  <si>
    <t xml:space="preserve">14.006.0372-0      </t>
  </si>
  <si>
    <t xml:space="preserve">QUADRO MURAL DE CELULOSE PRENSADA COM FLANELOGRAFO,MEDINDO 504X123CM, MOLDURA DE MADEIRA ENVERNIZADA,CONFORME PROJETO Nº6012/EMOP.FORNECIMENTO E COLOCACAO  </t>
  </si>
  <si>
    <t>CN0166</t>
  </si>
  <si>
    <t xml:space="preserve">14.006.0373-0      </t>
  </si>
  <si>
    <t xml:space="preserve">BALCAO DE ATENDIMENTO DE MADEIRA DE LEI,VAO DE 130X105CM,COMPORTA DE FRISOS DE MADEIRA,EM 2 FOLHAS,COM UMA PRATELEIRA,CONFORME PROJETO Nº6013/EMOP,EXCLUSIVE FERRAGENS E SOCO DE CONCRETO E ALVENARIA.FORNECIMENTO E COLOCACAO  </t>
  </si>
  <si>
    <t>CN0167</t>
  </si>
  <si>
    <t xml:space="preserve">14.006.0375-0      </t>
  </si>
  <si>
    <t xml:space="preserve">PRATELEIRA DE MADEIRA DE LEI EM COMPENSADO DE 20MM E 40CM DE LARGURA,SOBRE CANTONEIRAS DE FERRO.FORNECIMENTO E COLOCACAO  </t>
  </si>
  <si>
    <t>CN0168</t>
  </si>
  <si>
    <t xml:space="preserve">14.006.0380-0      </t>
  </si>
  <si>
    <t xml:space="preserve">PRATELEIRA DE MADEIRA DE LEI EM COMPENSADO DE 20MM E 50CM DE LARGURA,SOBRE CANTONEIRAS DE FERRO.FORNECIMENTO E COLOCACAO  </t>
  </si>
  <si>
    <t>CN0169</t>
  </si>
  <si>
    <t xml:space="preserve">14.006.0385-0      </t>
  </si>
  <si>
    <t xml:space="preserve">PRATELEIRA DE MADEIRA DE LEI EM COMPENSADO DE 20MM E 60CM DE LARGURA,SOBRE CANTONEIRAS DE FERRO.FORNECIMENTO E COLOCACAO  </t>
  </si>
  <si>
    <t>CN0170</t>
  </si>
  <si>
    <t xml:space="preserve">14.006.0371-0      </t>
  </si>
  <si>
    <t xml:space="preserve">QUADRO DE AULA EM ARGAMASSA,EMPREGANDO-SE CORANTE VERDE,COM MOLDURA E PORTA-GIZ DE MADEIRA.FORNECIMENTO E COLOCACAO  </t>
  </si>
  <si>
    <t>CN0171</t>
  </si>
  <si>
    <t xml:space="preserve">14.006.0400-0      </t>
  </si>
  <si>
    <t xml:space="preserve">PROTECAO DE PAREDES DE SALA DE AULA,COM MADEIRA DE LEI,20X2,5CM, APARELHADA EM UMA FACE E NOS TOPOS, EXCLUSIVE PINTURA.FORNECIMENTO E COLOCACAO  </t>
  </si>
  <si>
    <t>CN0172</t>
  </si>
  <si>
    <t xml:space="preserve">14.006.0401-0      </t>
  </si>
  <si>
    <t xml:space="preserve">FRISO EM MADEIRA DE LEI,MEDINDO 3X1,5CM,BOLEADO.FORNECIMENTO E COLOCACAO  </t>
  </si>
  <si>
    <t>CN0174</t>
  </si>
  <si>
    <t xml:space="preserve">14.006.0423-0      </t>
  </si>
  <si>
    <t xml:space="preserve">PORTA DE MADEIRA DE LEI MACICA COM ATE 5 ALMOFADAS,COM 3,5CM DE ESPESSURA,EXCLUSIVE FERRAGENS,MARCO E ALIZAR.FORNECIMENTO E COLOCACAO  </t>
  </si>
  <si>
    <t>CN0180</t>
  </si>
  <si>
    <t xml:space="preserve">14.007.0030-0      </t>
  </si>
  <si>
    <t xml:space="preserve">FERRAGENS PARA PORTA DE MADEIRA,DE 1 FOLHA DE ABRIR,DE ENTRADA DE SERVICO,CONSTANDO DE FORNEC.S/COLOCACAO,DE:-FECHADU RADE CILINDRO OVALADO OU CIRCULAR,DE LATAO,DE ACABAMENTO CROMADO -3 DOBRADICAS 3"X2.1/2" DE FERRO GALVANIZADO, COM PINO EBOLAS DE LATAO  </t>
  </si>
  <si>
    <t>CN0183</t>
  </si>
  <si>
    <t xml:space="preserve">14.007.0045-0      </t>
  </si>
  <si>
    <t xml:space="preserve">FERRAGENS PARA PORTAS MADEIRA,DE 1 FOLHA DE ABRIR,INTERNAS, SOCIAIS OU DE SERVICO,CONSTANDO DE FORNECIMENTO S/COLOCACAO -FECHADURA SIMPLES, RETANGULAR,DE FERRO,ACABAMENTO CROMADO -MACANETA TIPO ALAVANCA,EM ZAMAK OU LATAO,ACABAMENTO POLIDOE CROMADO -ESPELHO RET.OU SEMIELIPTICO FERRO OU LATAO -3 DOBRADICAS DE FERRO GALV.DE 3"X2.1/2",C/PINOS E BOLAS DE LATAO  </t>
  </si>
  <si>
    <t>CN0185</t>
  </si>
  <si>
    <t xml:space="preserve">14.007.0055-0      </t>
  </si>
  <si>
    <t xml:space="preserve">FERRAGENS PARA PORTAS DE MADEIRA,DE 1 FOLHA DE ABRIR,INTERNAS,DE SALAS E QUARTOS DE HOSPITAIS,CONSTANDO DE FORNECIMENTOS/COLOCACAO,DE:-MA CANETA TIPO "ALAVANCA PARA BRACO", C/ACABAMENTO EM ALUMINIO DESTACAVEL -FECHADURA EQUIPADA C/CILINDROMESTRAVEL E CHAVE DE SEGREDO -3 DOBRADICAS EM LATAO DE 3"X3.1/2",ACABAMENTO CROMADO,COM PINO,BOLAS E ANEIS DE LATAO  </t>
  </si>
  <si>
    <t>CN0187</t>
  </si>
  <si>
    <t xml:space="preserve">14.007.0065-0      </t>
  </si>
  <si>
    <t xml:space="preserve">FERRAGENS PARA PORTAS DE MADEIRA,DE 1 FOLHA,DE ABRIR,INTERNA PARA BANHEIRO DE SERVICO, CONSTANDO DE FORN.S/COLOC.,DE:-FECHADURA SIMPLES,COM CHAPA-TESTA,LINGUETA E CUBO EM LATAO,ACABAMENTO CROMADO -TRANQUETA CIRCULAR EM LATAO LAMINADO,TRINCOACOPLADO, ACABAMENTO CROMADO -3 DOBRADICAS DE FERRO GALVANIZADO DE 3"X2.1/2",COM PINO E BOLAS DE FERRO  </t>
  </si>
  <si>
    <t>CN0188</t>
  </si>
  <si>
    <t xml:space="preserve">14.007.0070-0      </t>
  </si>
  <si>
    <t xml:space="preserve">FERRAGENS PARA PORTAS DE MADEIRA,DE 1 FOLHA,DE ABRIR,PARA SANITARIOS OU CHUVEIROS COLETIVOS,CONSTANDO DE FORNECIMENTO S/COLOCACAO,DE:-FECHO DE SOBREPOR,TIPO "LIVRE-OCUPADO", RETANGULAR,EM ZAMAK OU LATAO,ACABAMENTO CROMADO -3 DOBRADICAS DEFERRO GALVANIZADO DE 3"X2.1/2",COM PINO E BOLAS DE FERRO  </t>
  </si>
  <si>
    <t>CN0189</t>
  </si>
  <si>
    <t xml:space="preserve">14.007.0075-0      </t>
  </si>
  <si>
    <t xml:space="preserve">FERRAGENS PARA PORTAS DE MADEIRA,1 FOLHA,DE ABRIR,PARA SANITARIOS OU CHUVEIROS COLETIVOS,CONSTANDO DE FORNEC.S/COLOC.,DE:-FECHO DE SOBREPOR,TIPO "LIVRE-OCUPADO",RETANGULAR,EM ZAMAKOU LATAO, ACABAMENTO CROMADO -3 DOBRADICAS DE FERRO GALVANIZADO DE 3"X3",COM PINO E BOLAS DE LATAO  </t>
  </si>
  <si>
    <t>CN0190</t>
  </si>
  <si>
    <t xml:space="preserve">14.007.0080-0      </t>
  </si>
  <si>
    <t xml:space="preserve">FERRAGENS PARA PORTAS DE MADEIRA,1 FOLHA,DE ABRIR,PARA BANHEIRO,CONSTANDO DE FORNEC.S/COLOC.,DE:-FECHADURA SIMPLES,RETANGULAR,COM CHAPA-TESTA EM FERRO,ACABAMENTO CROMADO -MACANETATIPO ALAVANCA, ACABAMENTO CROMADO -ESPELHO RETANGULAR, ACAB.CROMADO -3 DOBRADICAS DE FERRO GALVANIZADO DE 3"X2.1/2",COMPINO E BOLAS DE LATAO  </t>
  </si>
  <si>
    <t>CN0191</t>
  </si>
  <si>
    <t xml:space="preserve">14.007.0085-0      </t>
  </si>
  <si>
    <t xml:space="preserve">FERRAGENS P/PORTAS MAD.COLOCADAS DIVISORIAS MARMORE, MARMORITE OU CONCR.ATE 3CM ESP.CONSTANDO FORN.S/COLOC.DE:-2 DOBRADICAS C/UMA DAS ABAS EM "U", EM LATAO, ACAB.CROMADO,PARA DIVISORIAS DE MARMORE -FECHO DE SOBREPOR,TIPO "LIVRE-OCUPADO",RETANG.,EM ZAMAK OU LATAO,ACAB.CROMADO -BATENTE EM "U",EM LATAO,ACAB.CROMADO,PARA DIVISORIAS DE MARMORE  </t>
  </si>
  <si>
    <t>CN0192</t>
  </si>
  <si>
    <t xml:space="preserve">14.007.0090-0      </t>
  </si>
  <si>
    <t xml:space="preserve">FERRAGENS P/PORTAS DE MADEIRA,DE CORRER,DE 1 FOLHA,CONSTANDO DE FORN.S/COLOC.DE:-FECHADURA C/CHAVE BI-PART.,LATAO, ACABAMENTO CROMADO -2,00M DE TRILHO EM "U",DE FERRO -2 ROLDANAS DE FERRO -2 GUIAS DE LATAO,TAMANHO 3/4",SEM CANTONEIRA -2,00MCANALETA DE ALUMINIO,TAMANHO 2,00MX3/4",2 CONCHAS COM FUROPARA CHAVE, LATAO CROMADO  </t>
  </si>
  <si>
    <t>CN0193</t>
  </si>
  <si>
    <t xml:space="preserve">14.007.0095-0      </t>
  </si>
  <si>
    <t xml:space="preserve">FERRAGENS P/PORTAS DE MADEIRA,DE CORRER,DE 2 FOLHAS,CONSTANDO DE FORNEC.S/COLOC.DE:-FECHADURA COM CHAVE BI-PARTIDA,LATAO,ACABAMENTO CROMADO -4,00M DE TRILHO EM "U",DE FERRO -4 ROLDANAS DE FERRO -4 GUIAS DE LATAO,TAMANHO 3/4",SEM CANTONEIRA -4,00M DE CANALETA DE ALUMIN.,TAMANHO 2,00MX3/4" -2 CONCHAS,COM FURO PARA CHAVE,EM LATAO CROMADO  </t>
  </si>
  <si>
    <t>CN0196</t>
  </si>
  <si>
    <t xml:space="preserve">14.007.0110-0      </t>
  </si>
  <si>
    <t xml:space="preserve">FERRAGENS PARA PORTAS DE MADEIRA DE BARRACAO DE OBRA OU CASA TIPO POPULAR, CONST.DE FORNEC.S/COLOC.DE:-FECHADURA CAIXAODE SOBREPOR,FORMA RETANGULAR,DE 100X86X38MM,ACABAMENTO FERRORESINADO PRETO:-3 DOBRADICAS DE FERRO,DE 2.1/2"X2.1/2",COMPINO E BOLAS DE LATAO  </t>
  </si>
  <si>
    <t>CN0197</t>
  </si>
  <si>
    <t xml:space="preserve">14.007.0115-0      </t>
  </si>
  <si>
    <t xml:space="preserve">FERRAGENS PARA PORTAS DE MADEIRA DE ARMARIO,CONSTANDO DE FORNECIMENTO S/COLOC.,DE:-FECHADURA PARA ARMARIO EM LATAO,ACABAMENTO CROMADO,COM CHAVES TIPO GORGE -3 DOBRADICAS DE 2.1/2"X1.3/8",EM LATAO,ACABAMENTO CROMADO,COM PINO E BOLAS DE LATAO  </t>
  </si>
  <si>
    <t>CN0198</t>
  </si>
  <si>
    <t xml:space="preserve">14.007.0120-0      </t>
  </si>
  <si>
    <t xml:space="preserve">FERRAGENS P/PORTAS DE CORRER DE ARMARIO EM BANCA, CONSTANDO FORNEC.S/COLOC.,DE:-2,00M DE TRILHO DE ALUMINIO P/RODIZIOS,SECAO QUADRADA EM TORNO DE 1/4"X1/4" -4 RODIZIOS EM LATAO OUEM ZAMAK -2 CONCHAS EM LATAO CROMADO,FORMA RETANGULAR, TAMANHO MEDIO,COM A PARTE CENTRAL PARA PUXAR,ARREDONDADA  </t>
  </si>
  <si>
    <t>CN0199</t>
  </si>
  <si>
    <t xml:space="preserve">14.007.0125-0      </t>
  </si>
  <si>
    <t xml:space="preserve">FERRAGENS PARA JANELA DE MADEIRA,TIPO GUILHOTINA,CONSTANDO DE FORNEC.S/COLOC.DE:-2 BORBOLETAS DE LATAO OU ZAMAK,ASAS TRIANGULARES VAZADAS,ACABAMENTO CROMADO OU NIQUELADO -4 CONCHASSIMPLES EM LATAO,FORMA RETANGULAR, FUNDO EM BAIXO RELEVO ESEM FURO,ACABAMENTO CROMADO  </t>
  </si>
  <si>
    <t>CN0200</t>
  </si>
  <si>
    <t xml:space="preserve">14.007.0130-0      </t>
  </si>
  <si>
    <t xml:space="preserve">FERRAGENS  P/JANELA DE MADEIRA TIPO GUILHOTINA CONTRA PESO, CONST.FORN.S/COLOC.DE:-4 ROLDANAS LATAO,DIAM.2",CADA -4,00MCABO DE ACO FLEXIVEL 1/8" -4 PRESILHAS LATAO P/CABO ACO -12PARAFUSOS 1.1/4" C/ILHOS,LATAO NIQUELADO -25KG CONTRAPESOSFERRO FUNDIDO -2 FECHOS SEGURANCA,EMBUTIR,LATAO CROMADO -2 CONCHAS SIMPLES,LATAO,FORMA RETANGULAR,SEM FURO,ACAB.CROMADO  </t>
  </si>
  <si>
    <t>CN0201</t>
  </si>
  <si>
    <t xml:space="preserve">14.007.0135-0      </t>
  </si>
  <si>
    <t xml:space="preserve">FERRAGENS PARA JANELA DE MADEIRA,BASCULANTE,CONSTANDO DE FORNECIMENTO SEM COLOCACAO,DE:-2 PARES DE GONZOS DE SOBREPOR,DELATAO,TIPO MACHO-FEMEA -1 COMANDO PARA BASCULANTE COM PUNHODE LATAO NIQUELADO E HASTE DE FERRO PARA PINTAR  </t>
  </si>
  <si>
    <t>CN0202</t>
  </si>
  <si>
    <t xml:space="preserve">14.007.0140-0      </t>
  </si>
  <si>
    <t xml:space="preserve">FERRAGENS PARA JANELA DE MADEIRA,DE ABRIR,DE 2 FOLHAS,CONSTANDO DE FORNECIMENTO S/COLOC.,DE:-1 CREMONA, C/VARA DE LATAOC/1,50M ACABAMENTO CROMADO -2 CARRANCAS EM FERRO FUNDIDO, CABECOTE ARTICULADO EM FORMA DE MEIA VOLTA -6 DOBRADICAS DE FERRO GALVANIZADO,DE 2.1/2"X3",COM PINO E BOLAS DE LATAO  </t>
  </si>
  <si>
    <t>CN0203</t>
  </si>
  <si>
    <t xml:space="preserve">14.007.0145-0      </t>
  </si>
  <si>
    <t xml:space="preserve">FERRAGENS P/JANELA DE MADEIRA,DE CORRER,EM 2 FOLHAS,CONSTANDO DE FORNECIMENTO SEM COLOCACAO,DE:-4 RODIZIOS DE LATAO C/ROLAMENTOS(6MM),P/TRILHOS -3,00M DE TRILHO DE ALUMINIO,TAMANHO3,00MX1/4"X1/4 " -2 CONCHAS SIMPLES LATAO, FORMA RETANGULAR,S/FURO E PARTE CENTRAL EM BAIXO RELEVO,ACABAMENTO CROMADO  </t>
  </si>
  <si>
    <t>CN0204</t>
  </si>
  <si>
    <t xml:space="preserve">14.007.0150-0      </t>
  </si>
  <si>
    <t xml:space="preserve">FERRAGENS PARA JANELA DE MADEIRA,DE CORRER,DE 4 FOLHAS,CORRENDO 2, CONSTANDO DE FORNEC.S/COLOC.,DE:-4 RODIZIOS DE LATAOCOM ROLAMENTO(6MM), PARA TRILHOS -6,00M DE TRILHO ALUMINIO,TAMANHO 3,00MX1/4"X1/4" -1 PUXADOR DE PUNHO,TUBULAR,EM LATAOCROMADO  </t>
  </si>
  <si>
    <t>CN0205</t>
  </si>
  <si>
    <t xml:space="preserve">14.007.0155-0      </t>
  </si>
  <si>
    <t xml:space="preserve">FERRAGENS P/JANELA MADEIRA DE ABRIR,2 FOLHAS,DO TIPO VIDRO,VENEZIANA E POSTIGO, CONSTANDO DE FORNECIMENTO S/COLOC.DE:-6DOBRADICAS DE FERRO GALVANIZADO 2.1/2"X3",C/PINO E BOLAS DELATAO -4 DOBRADICAS DE FERRO GALVANIZADO 1.3/4"X2" -2 FECHOSDE FIO REDONDO,DE FERRO,DE 2", ACABAMENTO CROMADO -1 FECHOREDONDO DE FERRO,P/PINTAR,20CM,1 FECHO REDONDO,P/PINTAR,30CM  </t>
  </si>
  <si>
    <t>CN0206</t>
  </si>
  <si>
    <t xml:space="preserve">14.007.0160-0      </t>
  </si>
  <si>
    <t xml:space="preserve">FERRAGENS PARA PORTAS (CONJUNTO COMPLETO) DE 1 FOLHA DE VIDRO TEMPERADO DE 10MM,CONSTANDO DE FORNECIMENTO SEM COLOCACAO(ESTA INCLUIDA NO FORNECIMENTO E COLOCACAO DO VIDRO),EXCLUSIVE MOLA HIDRAULICA DE PISO (VIDE ITEM 14.007.0190)  </t>
  </si>
  <si>
    <t>CN0207</t>
  </si>
  <si>
    <t xml:space="preserve">14.007.0165-0      </t>
  </si>
  <si>
    <t xml:space="preserve">FERRAGENS PARA PORTAS (CONJUNTO COMPLETO) DE 1 FOLHA COM BANDEIRA DE VIDRO TEMPERADO DE 10MM,CONSTANDO DE FORNECIMENTO SEM COLOCACAO (ESTA INCLUIDA NO FORNECIMENTO E COLOCACAO DO VIDRO),EXCLUSIVE MOLA HIDRAULICA DE PISO (VIDE ITEM 14.007.0190)  </t>
  </si>
  <si>
    <t>CN0208</t>
  </si>
  <si>
    <t xml:space="preserve">14.007.0170-0      </t>
  </si>
  <si>
    <t xml:space="preserve">FERRAGENS PARA PORTAS(CONJUNTO COMPLETO) DE 2 FOLHAS DE VIDRO TEMPERADO DE 10MM,CONSTANDO DE FORNECIMENTO SEM COLOCACAO(ESTA INCLUIDA NO FORNECIMENTO E COLOCACAO DO VIDRO),EXCLUSIVE MOLA HIDRAULICA DE PISO(VIDE ITEM 14.007.0190)  </t>
  </si>
  <si>
    <t>CN0209</t>
  </si>
  <si>
    <t xml:space="preserve">14.007.0175-0      </t>
  </si>
  <si>
    <t xml:space="preserve">FERRAGENS PARA PORTAS (CONJUNTO COMPLETO) DE 2 FOLHAS COM BANDEIRA DE VIDRO TEMPERADO DE 10MM, CONSTANDO DE FORNECIMENTOSEM COLOCACAO (ESTA INCLUIDA NO FORNECIMENTO E COLOCACAO DOVIDRO),EXCLUSIVE MOLA HIDRAULICA DE PISO(VIDE ITEM 14.007.0190)  </t>
  </si>
  <si>
    <t>CN0210</t>
  </si>
  <si>
    <t xml:space="preserve">14.007.0185-0      </t>
  </si>
  <si>
    <t xml:space="preserve">FERRAGENS P/PORTAS(CONJUNTO COMPLETO) DE 2 FOLHAS C/BANDEIRA E 2 PAINES FIXOS LATERAIS DE VIDRO TEMPERADO DE 10MM,CONST.DE FORNECIMENTO SEM COLOCACAO(ESTA INCLUIDA NO FORNECIMENTOE COLOCACAO DO VIDRO), EXCLUSIVE MOLA HIDRAULICA DE PISO(VIDE ITEM 14.007.0190)  </t>
  </si>
  <si>
    <t>CN0211</t>
  </si>
  <si>
    <t xml:space="preserve">14.007.0190-0      </t>
  </si>
  <si>
    <t xml:space="preserve">MOLA HIDRAULICA DE PISO PARA PORTAS DE VIDRO TEMPERADO DE 10MM.FORNECIMENTO  </t>
  </si>
  <si>
    <t>CN0212</t>
  </si>
  <si>
    <t xml:space="preserve">14.007.0195-0      </t>
  </si>
  <si>
    <t xml:space="preserve">FERRAGENS PARA PAINEIS FIXOS DE VIDRO TEMPERADO DE 10MM(CONJUNTO COMPLETO),CONSTANDO DE FORNECIMENTO SEM COLOCACAO(ESTAINCLUIDA NO FORNECIMENTO E COLOCACAO DO VIDRO)  </t>
  </si>
  <si>
    <t>CN0213</t>
  </si>
  <si>
    <t xml:space="preserve">14.007.0200-0      </t>
  </si>
  <si>
    <t xml:space="preserve">FERRAGENS PARA DIVISORIAS DE MARMORE OU MARMORITE,DE SANITARIOS,CONSTANDO DE FORNECIMENTO SEM COLOCACAO(ESTA INCLUIDA NOFORNECIMENTO E COLOCACAO DA DIVISORIA),DE:-4 CANTONEIRAS DEALUMINIO PARA FIXACAO DA PLACA -12 PARAFUSOS DE ALUMINIO DE3/4"X5/16" COM ROSCA  </t>
  </si>
  <si>
    <t>CN0214</t>
  </si>
  <si>
    <t xml:space="preserve">14.008.0010-0      </t>
  </si>
  <si>
    <t xml:space="preserve">PORTA DE MADEIRA DE LEI EM COMPENSADO DE 60X210X3CM,MARCO DE 7X3CM,DE SECAO RETANGULAR,A PORTA COMO O MARCO SERAO REVESTIDOS DE CHAPA LAMINADA (COMPOSTA DE CELULOSE PRENSADA EM AUTOCLAVE) DE 1MM DE ESPESSURA,EXCLUSIVE FERRAGENS.FORNECIMENTOE COLOCACAO  </t>
  </si>
  <si>
    <t>CN0215</t>
  </si>
  <si>
    <t xml:space="preserve">14.008.0015-0      </t>
  </si>
  <si>
    <t xml:space="preserve">PORTA DE MADEIRA DE LEI EM COMPENSADO DE 70X210X3CM,MARCO DE 7X3CM,DE SECAO RETANGULAR,A PORTA COMO O MARCO SERAO REVESTIDOS DE CHAPA LAMINADA (COMPOSTA DE CELULOSE PRENSADA EM AUTOCLAVE) DE 1MM DE ESPESSURA,EXCLUSIVE FERRAGENS.FORNECIMENTOE COLOCACAO  </t>
  </si>
  <si>
    <t>CN0216</t>
  </si>
  <si>
    <t xml:space="preserve">14.008.0020-0      </t>
  </si>
  <si>
    <t xml:space="preserve">PORTA DE MADEIRA DE LEI EM COMPENSADO DE 80X210X3CM,MARCO DE 7X3CM,DE SECAO RETANGULAR,A PORTA COMO O MARCO SERAO REVESTIDOS DE CHAPA LAMINADA (COMPOSTA DE CELULOSE PRENSADA EM AUTOCLAVE) DE 1MM DE ESPESSURA,EXCLUSIVE FERRAGENS.FORNECIMENTOE COLOCACAO  </t>
  </si>
  <si>
    <t>CN0217</t>
  </si>
  <si>
    <t xml:space="preserve">14.008.0025-0      </t>
  </si>
  <si>
    <t xml:space="preserve">PORTA DE MADEIRA DE LEI EM COMPENSADO DE 120X210X3CM,EM 2 FOLHAS,MARCO DE 7X3CM,DE SECAO RETANGULAR,A PORTA COMO O MARCOSERAO REVESTIDOS DE CHAPA LAMINADA (COMPOSTA DE CELULOSE PRENSADA EM AUTOCLAVE) DE 1MM DE ESPESSURA,EXCLUSIVE FERRAGENS.FORNECIMENTO E COLOCACAO  </t>
  </si>
  <si>
    <t>CN0218</t>
  </si>
  <si>
    <t xml:space="preserve">14.008.0030-0      </t>
  </si>
  <si>
    <t xml:space="preserve">PORTA DE MADEIRA DE LEI EM COMPENSADO DE 140X210X3CM,EM 2 FOLHAS,MARCO DE 7X3CM,DE SECAO RETANGULAR,A PORTA COMO O MARCOSERAO REVESTIDOS DE CHAPA LAMINADA (COMPOSTA DE CELULOSE PRENSADA EM AUTOCLAVE) DE 1MM DE ESPESSURA,EXCLUSIVE FERRAGENS.FORNECIMENTO E COLOCACAO  </t>
  </si>
  <si>
    <t>CN0219</t>
  </si>
  <si>
    <t xml:space="preserve">14.008.0035-0      </t>
  </si>
  <si>
    <t xml:space="preserve">PORTA DE MADEIRA DE LEI EM COMPENSADO DE 160X210X3CM,EM 2 FOLHAS,MARCO DE 7X3CM,DE SECAO RETANGULAR,A PORTA COMO O MARCOSERAO REVESTIDOS DE CHAPA LAMINADA (COMPOSTA DE CELULOSE PRENSADA EM AUTOCLAVE) DE 1MM DE ESPESSURA,EXCLUSIVE FERRAGENS.FORNECIMENTO E COLOCACAO  </t>
  </si>
  <si>
    <t>CN0220</t>
  </si>
  <si>
    <t xml:space="preserve">14.008.0045-0      </t>
  </si>
  <si>
    <t xml:space="preserve">PORTA DE MADEIRA DE LEI EM COMPENSADO DE 60X180X3CM,GUARNICAO LATERAL DE MARCO 7X3CM,SENDO A FOLHA REVESTIDA DE CHAPA LAMINADA (COMPOSTA DE CELULOSE COM RESINA PRENSADA EM AUTOCLAVE) DE 1MM DE ESPESSURA,EXCLUSIVE FERRAGENS.FORNECIMENTO E COLOCACAO  </t>
  </si>
  <si>
    <t>CN0221</t>
  </si>
  <si>
    <t xml:space="preserve">14.008.0070-0      </t>
  </si>
  <si>
    <t xml:space="preserve">PRATELEIRA DE MADEIRA DE LEI EM COMPENSADO COM ESPESSURA DE 2CM E LARGURA DE 40CM,REVESTIMENTO COM CHAPA LAMINADA (COMPOSTA DE CELULOSE COM RESINA PRENSADA EM AUTO CLAVE) NAS FACESE ESPESSURA,SOBRE CANTONEIRAS DE CHAPA DE FERRO.FORNECIMENTO E COLOCACAO  </t>
  </si>
  <si>
    <t>CN0222</t>
  </si>
  <si>
    <t xml:space="preserve">14.008.0075-0      </t>
  </si>
  <si>
    <t xml:space="preserve">PRATELEIRA DE MADEIRA DE LEI EM COMPENSADO COM ESPESSURA DE 2CM E LARGURA DE 50CM,REVESTIMENTO COM CHAPA LAMINADA (COMPOSTA DE CELULOSE COM RESINA PRENSADA EM AUTO CLAVE) NAS FACESE ESPESSURA,SOBRE CANTONEIRAS DE CHAPA DE FERRO.FORNECIMENTO E COLOCACAO  </t>
  </si>
  <si>
    <t>CN0223</t>
  </si>
  <si>
    <t xml:space="preserve">14.008.0080-0      </t>
  </si>
  <si>
    <t xml:space="preserve">PRATELEIRA DE MADEIRA DE LEI EM COMPENSADO COM ESPESSURA DE 2CM E LARGURA DE 60CM,REVESTIMENTO COM CHAPA LAMINADA (COMPOSTA DE CELULOSE COM RESINA PRENSADA EM AUTO CLAVE) NAS FACESE ESPESSURA,SOBRE CANTONEIRAS DE CHAPA DE FERRO.FORNECIMENTO E COLOCACAO  </t>
  </si>
  <si>
    <t>CN0226</t>
  </si>
  <si>
    <t xml:space="preserve">14.008.0065-0      </t>
  </si>
  <si>
    <t xml:space="preserve">PORTA CORRER(2 FOLHAS)P/ARMARIO EM BANCAS,MEDINDO 50X70CM CADA FOLHA,COMPENSAD.20MM,REVEST.C/ CHAPA LAMINADA(COMPOSTA CELULOSE C/RESINA PRENSADA AUTO CLAVE),3 FACES,ENQUADRADA EM MARCOS RETANGULARES,2X6CM, REVESTIDOS 2 FACES.PRATELEIRA DO MESMO MATERIAL,C/20MM,C/REVESTIMENTO 2 FACES,MEDINDO 1,20X0,35M,APOIADA CANTONEIRAS FERRO,EXCL.FERRAGENS.FORN. E COLOC.  </t>
  </si>
  <si>
    <t>CN0227</t>
  </si>
  <si>
    <t xml:space="preserve">14.009.0010-0      </t>
  </si>
  <si>
    <t xml:space="preserve">COLOCACAO DE FECHADURA DE EMBUTIR,COM ALTURA APROXIMADA DE 20CM,EM MADEIRA,EXCLUSIVE O FORNECIMENTO  </t>
  </si>
  <si>
    <t>CN0228</t>
  </si>
  <si>
    <t xml:space="preserve">14.009.0015-0      </t>
  </si>
  <si>
    <t xml:space="preserve">COLOCACAO DE FECHADURA DE EMBUTIR,COM ALTURA APROXIMADA DE 15CM,EM MADEIRA,EXCLUSIVE O FORNECIMENTO  </t>
  </si>
  <si>
    <t>CN0229</t>
  </si>
  <si>
    <t xml:space="preserve">14.009.0020-0      </t>
  </si>
  <si>
    <t xml:space="preserve">COLOCACAO DE FECHADURA DE EMBUTIR,COM ALTURA APROXIMADA DE 10CM,EM MADEIRA,EXCLUSIVE O FORNECIMENTO  </t>
  </si>
  <si>
    <t>CN0230</t>
  </si>
  <si>
    <t xml:space="preserve">14.009.0022-0      </t>
  </si>
  <si>
    <t xml:space="preserve">SUBSTITUICAO DE FECHADURA DE EMBUTIR,COM ALTURA APROXIMADA DE 20CM,EM MADEIRA,EXCLUSIVE O FORNECIMENTO  </t>
  </si>
  <si>
    <t>CN0231</t>
  </si>
  <si>
    <t xml:space="preserve">14.009.0024-0      </t>
  </si>
  <si>
    <t xml:space="preserve">SUBSTITUICAO DE FECHADURA DE EMBUTIR,COM ALTURA APROXIMADA DE 15CM,EM MADEIRA,EXCLUSIVE O FORNECIMENTO  </t>
  </si>
  <si>
    <t>CN0232</t>
  </si>
  <si>
    <t xml:space="preserve">14.009.0026-0      </t>
  </si>
  <si>
    <t xml:space="preserve">SUBSTITUICAO DE FECHADURA DE EMBUTIR,COM ALTURA APROXIMADA DE 10CM,EM MADEIRA,EXCLUSIVE O FORNECIMENTO  </t>
  </si>
  <si>
    <t>CN0233</t>
  </si>
  <si>
    <t xml:space="preserve">14.009.0040-0      </t>
  </si>
  <si>
    <t xml:space="preserve">COLOCACAO DE UMA DOBRADICA COM AS DIMENSOES DE 3"X4" OU 3"X3.1/2",EM MADEIRA,EXCLUSIVE O FORNECIMENTO  </t>
  </si>
  <si>
    <t>CN0234</t>
  </si>
  <si>
    <t xml:space="preserve">14.009.0045-0      </t>
  </si>
  <si>
    <t xml:space="preserve">COLOCACAO DE UMA DOBRADICA COM AS DIMENSOES DE 3"X3" OU 3"X2.1/2",EM MADEIRA,EXCLUSIVE O FORNECIMENTO  </t>
  </si>
  <si>
    <t>CN0235</t>
  </si>
  <si>
    <t xml:space="preserve">14.009.0050-0      </t>
  </si>
  <si>
    <t xml:space="preserve">COLOCACAO DE UMA DOBRADICA COM AS DIMENSOES DE 2"X2.1/2" A 1.1/2"X2",EM MADEIRA,EXCLUSIVE O FORNECIMENTO  </t>
  </si>
  <si>
    <t>CN0236</t>
  </si>
  <si>
    <t xml:space="preserve">14.009.0052-0      </t>
  </si>
  <si>
    <t xml:space="preserve">SUBSTITUICAO DE UMA DOBRADICA COM AS DIMENSOES DE 3"X4" OU 3"X3.1/2",EM MADEIRA,EXCLUSIVE O FORNECIMENTO  </t>
  </si>
  <si>
    <t>CN0237</t>
  </si>
  <si>
    <t xml:space="preserve">14.009.0054-0      </t>
  </si>
  <si>
    <t xml:space="preserve">SUBSTITUICAO DE UMA DOBRADICA COM AS DIMENSOES DE 3"X3" OU 3"X2.1/2",EM MADEIRA,EXCLUSIVE O FORNECIMENTO  </t>
  </si>
  <si>
    <t>CN0238</t>
  </si>
  <si>
    <t xml:space="preserve">14.009.0056-0      </t>
  </si>
  <si>
    <t xml:space="preserve">SUBSTITUICAO DE UMA DOBRADICA COM AS DIMENSOES DE 2"X2.1/2" A 1.1/2"X2",EM MADEIRA,EXCLUSIVE O FORNECIMENTO  </t>
  </si>
  <si>
    <t>CN0239</t>
  </si>
  <si>
    <t xml:space="preserve">14.009.0060-0      </t>
  </si>
  <si>
    <t xml:space="preserve">COLOCACAO DE VISOR OPTICO,EM MADEIRA,EXCLUSIVE O FORNECIMENTO  </t>
  </si>
  <si>
    <t>CN0240</t>
  </si>
  <si>
    <t xml:space="preserve">14.009.0070-0      </t>
  </si>
  <si>
    <t xml:space="preserve">COLOCACAO DE FECHO DE EMBUTIR,DE 40CM,EM MADEIRA,EXCLUSIVE O FORNECIMENTO  </t>
  </si>
  <si>
    <t>CN0241</t>
  </si>
  <si>
    <t xml:space="preserve">14.009.0075-0      </t>
  </si>
  <si>
    <t xml:space="preserve">COLOCACAO DE FECHO DE EMBUTIR,DE 20CM,EM MADEIRA,EXCLUSIVE O FORNECIMENTO  </t>
  </si>
  <si>
    <t>CN0242</t>
  </si>
  <si>
    <t xml:space="preserve">14.009.0080-0      </t>
  </si>
  <si>
    <t xml:space="preserve">COLOCACAO DE SISTEMA DE ROLDANAS,CABOS E CONTRAPESOS,EM JANELA GUILHOTINA,EXCLUSIVE O FORNECIMENTO  </t>
  </si>
  <si>
    <t>CN0243</t>
  </si>
  <si>
    <t xml:space="preserve">14.009.0085-0      </t>
  </si>
  <si>
    <t xml:space="preserve">COLOCACAO DE PRENDEDOR DE PORTA,EM PISOS DE MADEIRA,EXCLUSIVE O FORNECIMENTO  </t>
  </si>
  <si>
    <t>CN0244</t>
  </si>
  <si>
    <t xml:space="preserve">14.009.0090-0      </t>
  </si>
  <si>
    <t xml:space="preserve">COLOCACAO DE FECHO DE SOBREPOR,DE FIO REDONDO,DE 20 OU 30CM,EM MADEIRA,EXCLUSIVE O FORNECIMENTO  </t>
  </si>
  <si>
    <t>CN0245</t>
  </si>
  <si>
    <t xml:space="preserve">14.009.0095-0      </t>
  </si>
  <si>
    <t xml:space="preserve">COLOCACAO DE FECHO DE SOBREPOR,DE FIO REDONDO,DE 5 OU 10CM,EM MADEIRA,EXCLUSIVE O FORNECIMENTO  </t>
  </si>
  <si>
    <t>CN0246</t>
  </si>
  <si>
    <t xml:space="preserve">14.009.0110-0      </t>
  </si>
  <si>
    <t xml:space="preserve">COLOCACAO DE MOLA "FECHA PORTA",EM MADEIRA,EXCLUSIVE O FORNECIMENTO  </t>
  </si>
  <si>
    <t>CN0247</t>
  </si>
  <si>
    <t xml:space="preserve">14.009.0120-0      </t>
  </si>
  <si>
    <t xml:space="preserve">COLOCACAO DE CREMONA,EM MADEIRA,COM VARA DE FERRO DE 1,50M,EXCLUSIVE O FORNECIMENTO  </t>
  </si>
  <si>
    <t>CN0248</t>
  </si>
  <si>
    <t xml:space="preserve">14.009.0125-0      </t>
  </si>
  <si>
    <t xml:space="preserve">COLOCACAO DE CARRANCA,FIXADA NA PARTE EXTERNA DE JANELAS DE ABRIR,EXCLUSIVE O FORNECIMENTO  </t>
  </si>
  <si>
    <t>CN0249</t>
  </si>
  <si>
    <t xml:space="preserve">14.009.0130-0      </t>
  </si>
  <si>
    <t xml:space="preserve">COLOCACAO DE DOBRADICAS,TIPO "VAI E VEM",EM MADEIRA,EXCLUSIVE O FORNECIMENTO  </t>
  </si>
  <si>
    <t>CN0250</t>
  </si>
  <si>
    <t xml:space="preserve">14.010.0010-0      </t>
  </si>
  <si>
    <t xml:space="preserve">MASTRO METALICO EM TUBO DE FERRO GALVANIZADO DE 3" COM ALTURA DE 6,00M,EQUIPADO COM ROLDANA COM FIXACAO EM PRISMA DE CONCRETO DE 30X30X50CM.FORNECIMENTO E COLOCACAO  </t>
  </si>
  <si>
    <t>CN0251</t>
  </si>
  <si>
    <t xml:space="preserve">14.010.0015-0      </t>
  </si>
  <si>
    <t xml:space="preserve">MASTRO METALICO EM TUBO DE FERRO GALVANIZADO DE 3" COM ALTURA DE 5,50M,EQUIPADO COM ROLDANA COM FIXACAO EM PRISMA DE CONCRETO DE 30X30X50CM.FORNECIMENTO E COLOCACAO  </t>
  </si>
  <si>
    <t>CN0252</t>
  </si>
  <si>
    <t xml:space="preserve">14.006.0017-0      </t>
  </si>
  <si>
    <t xml:space="preserve">PORTA DE MADEIRA DE LEI EM COMPENSADO,DE 60X210X3,5CM,FOLHEADA NAS 2 FACES,EXCLUSIVE FERRAGENS,ADUELA E ALIZARES.FORNECIMENTO E COLOCACAO  </t>
  </si>
  <si>
    <t>CN0253</t>
  </si>
  <si>
    <t xml:space="preserve">14.006.0019-0      </t>
  </si>
  <si>
    <t xml:space="preserve">PORTA DE MADEIRA DE LEI EM COMPENSADO,DE 70X210X3,5CM,FOLHEADA NAS 2 FACES,EXCLUSIVE FERRAGENS,ADUELA E ALIZARES.FORNECIMENTO E COLOCACAO  </t>
  </si>
  <si>
    <t>CN0254</t>
  </si>
  <si>
    <t xml:space="preserve">14.006.0021-0      </t>
  </si>
  <si>
    <t xml:space="preserve">PORTA DE MADEIRA DE LEI EM COMPENSADO,DE 80X210X3,5CM,FOLHEADANAS 2 FACES,EXCLUSIVE FERRAGENS,ADUELA E ALIZARES.FORNECIMENTO E COLOCACAO  </t>
  </si>
  <si>
    <t>CN0255</t>
  </si>
  <si>
    <t xml:space="preserve">14.006.0023-0      </t>
  </si>
  <si>
    <t xml:space="preserve">PORTA DE MADEIRA DE LEI EM COMPENSADO,DE 90X210X3,5CM,FOLHEADA NAS 2 FACES,EXCLUSIVE FERRAGENS,ADUELA E ALIZARES.FORNECIMENTO E COLOCACAO  </t>
  </si>
  <si>
    <t>CN0256</t>
  </si>
  <si>
    <t xml:space="preserve">14.006.0025-0      </t>
  </si>
  <si>
    <t xml:space="preserve">PORTA DE MADEIRA DE LEI EM COMPENSADO,DE 100X210X3,5CM,FOLHEADA NAS 2 FACES,EXCLUSIVE FERRAGENS,ADUELA E ALIZARES.FORNECIMENTO E COLOCACAO  </t>
  </si>
  <si>
    <t>CN0257</t>
  </si>
  <si>
    <t xml:space="preserve">14.006.0039-0      </t>
  </si>
  <si>
    <t xml:space="preserve">PORTA DE MADEIRA DE LEI COM UMA ALMOFADA REBAIXADA,DE 80X210X3,5CM,EXCLUSIVE FERRAGENS,ADUELA E ALIZARES.FORNECIMENTO ECOLOCACAO  </t>
  </si>
  <si>
    <t>CN0258</t>
  </si>
  <si>
    <t xml:space="preserve">14.006.0041-0      </t>
  </si>
  <si>
    <t xml:space="preserve">PORTA DE MADEIRA DE LEI,COM UMA ALMOFADA REBAIXADA,DE 70X210X3,5CM,EXCLUSIVE FERRAGENS,ADUELA E ALIZARES.FORNECIMENTO ECOLOCACAO  </t>
  </si>
  <si>
    <t>CN0259</t>
  </si>
  <si>
    <t xml:space="preserve">14.006.0043-0      </t>
  </si>
  <si>
    <t xml:space="preserve">PORTA DE MADEIRA DE LEI,COM UMA ALMOFADA REBAIXADA,DE 60X210X3,5CM,EXCLUSIVE FERRAGENS,ADUELA E ALIZARES.FORNECIMENTO ECOLOCACAO  </t>
  </si>
  <si>
    <t>CN0260</t>
  </si>
  <si>
    <t xml:space="preserve">14.006.0058-0      </t>
  </si>
  <si>
    <t xml:space="preserve">PORTA DE MADEIRA DE LEI,COM PAINEL DE VENEZIANA,DE 80X210X3,5CM,EXCLUSIVE FERRAGENS,ADUELA E ALIZARES.FORNECIMENTO E COLOCACAO  </t>
  </si>
  <si>
    <t>CN0261</t>
  </si>
  <si>
    <t xml:space="preserve">14.006.0062-0      </t>
  </si>
  <si>
    <t xml:space="preserve">PORTA DE MADEIRA DE LEI,COM PAINEL DE VENEZIANA,DE 70X210X3,5CM,EXCLUSIVE FERRAGENS,ADUELA E ALIZARES.FORNECIMENTO E COLOCACAO  </t>
  </si>
  <si>
    <t>CN0262</t>
  </si>
  <si>
    <t xml:space="preserve">14.006.0064-0      </t>
  </si>
  <si>
    <t xml:space="preserve">PORTA DE MADEIRA DE LEI,COM PAINEL DE VENEZIANA,DE 60X210X3,5CM,EXCLUSIVE FERRAGENS,ADUELA E ALIZARES.FORNECIMENTO E COLOCACAO  </t>
  </si>
  <si>
    <t>CN0266</t>
  </si>
  <si>
    <t xml:space="preserve">14.006.0082-0      </t>
  </si>
  <si>
    <t xml:space="preserve">PORTA DE MADEIRA DE LEI MACICA COM 5 ALMOFADAS,DE 80X210X3,5CM,EXCLUSIVE FERRAGENS,ADUELA E ALIZARES.FORNECIMENTO E COLOCACAO  </t>
  </si>
  <si>
    <t>CN0267</t>
  </si>
  <si>
    <t xml:space="preserve">14.006.0083-0      </t>
  </si>
  <si>
    <t xml:space="preserve">PORTA DE MADEIRA DE LEI MACICA COM 5 ALMOFADAS,DE 70X210X3,5CM,EXCLUSIVE FERRAGENS,ADUELA E ALIZARES.FORNECIMENTO E COLOCACAO  </t>
  </si>
  <si>
    <t>CN0268</t>
  </si>
  <si>
    <t xml:space="preserve">14.006.0084-0      </t>
  </si>
  <si>
    <t xml:space="preserve">PORTA DE MADEIRA DE LEI MACICA COM 5 ALMOFADAS,DE 60X210X3,5CM,EXCLUSIVE FERRAGENS,ADUELA E ALIZARES.FORNECIMENTO E COLOCACAO  </t>
  </si>
  <si>
    <t>CN0269</t>
  </si>
  <si>
    <t xml:space="preserve">14.006.0085-0      </t>
  </si>
  <si>
    <t xml:space="preserve">PORTA EM CHAPA DE FIBRA DE MADEIRA PRENSADA (MDP,MDF OU HDF),LEVE,MIOLO EM COLMEIA,PARA PINTURA,MEDINDO (80X210X3,5)CM,EXCLUSIVE FERRAGENS,ADUELA E ALIZARES.FORNECIMENTO E COLOCACAO  </t>
  </si>
  <si>
    <t>CN0270</t>
  </si>
  <si>
    <t xml:space="preserve">14.006.0086-0      </t>
  </si>
  <si>
    <t xml:space="preserve">PORTA EM CHAPA DE FIBRA DE MADEIRA PRENSADA (MDP,MDF OU HDF),LEVE,MIOLO EM COLMEIA,PARA PINTURA,MEDINDO (70X210X3,5)CM,EXCLUSIVE FERRAGENS,ADUELA E ALIZARES.FORNECIMENTO E COLOCACAO  </t>
  </si>
  <si>
    <t>CN0271</t>
  </si>
  <si>
    <t xml:space="preserve">14.006.0087-0      </t>
  </si>
  <si>
    <t xml:space="preserve">PORTA EM CHAPA DE FIBRA DE MADEIRA PRENSADA (MDP,MDF OU HDF),LEVE,MIOLO EM COLMEIA,PARA PINTURA,MEDINDO (60X210X3,5)CM,EXCLUSIVE FERRAGENS,ADUELA E ALIZARES.FORNECIMENTO E COLOCACAO  </t>
  </si>
  <si>
    <t>CN0272</t>
  </si>
  <si>
    <t xml:space="preserve">14.006.0405-0      </t>
  </si>
  <si>
    <t xml:space="preserve">ADUELA EM MADEIRA DE LEI,DE 13X3CM.FORNECIMENTO E COLOCACAO  </t>
  </si>
  <si>
    <t>CN0273</t>
  </si>
  <si>
    <t xml:space="preserve">14.006.0407-0      </t>
  </si>
  <si>
    <t xml:space="preserve">ADUELA EM MADEIRA DE LEI,DE 14X3CM,COM 3,5CM DE REBAIXO.FORNECIMENTO E COLOCACAO  </t>
  </si>
  <si>
    <t>CN0274</t>
  </si>
  <si>
    <t xml:space="preserve">14.006.0408-0      </t>
  </si>
  <si>
    <t xml:space="preserve">MARCO EM MADEIRA DE LEI,DE 7X3CM.FORNECIMENTO E COLOCACAO  </t>
  </si>
  <si>
    <t>CN0275</t>
  </si>
  <si>
    <t xml:space="preserve">14.006.0409-0      </t>
  </si>
  <si>
    <t xml:space="preserve">ALIZAR EM MADEIRA DE LEI,DE 5X2CM.FORNECIMENTO E COLOCACAO  </t>
  </si>
  <si>
    <t>CN0276</t>
  </si>
  <si>
    <t xml:space="preserve">14.006.0415-0      </t>
  </si>
  <si>
    <t xml:space="preserve">MOLDURA DE MADEIRA DE LEI,ENVERNIZADA,DE 10X2,5CM,PARA QUADRO DE AULA,CONFORME PROJETO N°6015/EMOP.FORNECIMENTO E COLOCACAO  </t>
  </si>
  <si>
    <t>CN0277</t>
  </si>
  <si>
    <t xml:space="preserve">14.006.0417-0      </t>
  </si>
  <si>
    <t xml:space="preserve">PORTA GIZ DE MADEIRA DE LEI,ENVERNIZADO,DE 10X2,5CM,PARA QUADRO DE AULA,CONFORME PROJETO N°6016/EMOP.FORNECIMENTO E COLOCACAO  </t>
  </si>
  <si>
    <t>CN0278</t>
  </si>
  <si>
    <t xml:space="preserve">14.006.0420-0      </t>
  </si>
  <si>
    <t xml:space="preserve">PORTA DE MADEIRA DE LEI EM COMPENSADO,FOLHEADA NAS 2 FACES COM 3CM DE ESPESSURA,EXCLUSIVE FERRAGENS,ADUELAS E ALIZARES.FORNECIMENTO E COLOCACAO  </t>
  </si>
  <si>
    <t>CN0279</t>
  </si>
  <si>
    <t xml:space="preserve">14.006.0422-1      </t>
  </si>
  <si>
    <t xml:space="preserve">PORTA DE MADEIRA DE LEI COM PAINEL DE VENEZIANA,COM 3CM DE ESPESSURA,EXCLUSIVE FERRAGENS,ADUELAS E ALIZARES.FORNECIMENTOE COLOCACAO  </t>
  </si>
  <si>
    <t>CN0280</t>
  </si>
  <si>
    <t xml:space="preserve">14.006.0424-0      </t>
  </si>
  <si>
    <t xml:space="preserve">JANELA DE MADEIRA DE LEI DE VENEZIANA DE ABRIR OU CORRER,COM 3CM DE ESPESSURA,EXCLUSIVE FERRAGENS E GUARNICAO.FORNECIMENTO E COLOCACAO  </t>
  </si>
  <si>
    <t>CN0281</t>
  </si>
  <si>
    <t xml:space="preserve">14.006.0426-0      </t>
  </si>
  <si>
    <t xml:space="preserve">JANELA DE MADEIRA DE LEI DE ABRIR OU CORRER,PARA VIDRO,COM 3CM DE ESPESSURA,EXCLUSIVE FERRAGENS E GUARNICAO.FORNECIMENTOE COLOCACAO  </t>
  </si>
  <si>
    <t>CN0282</t>
  </si>
  <si>
    <t xml:space="preserve">14.006.0428-0      </t>
  </si>
  <si>
    <t xml:space="preserve">CAIXILHO FIXO DE VENEZIANA EM MADEIRA DE LEI, COM 3CM DE ES-PESSURA EXCLUSIVE GUARNICAO.FORNECIMENTO E COLOCACAO.  </t>
  </si>
  <si>
    <t>CN0283</t>
  </si>
  <si>
    <t xml:space="preserve">14.006.0430-0      </t>
  </si>
  <si>
    <t xml:space="preserve">CAIXILHO FIXO DE MADEIRA DE LEI,PARA VIDRO,COM 3CM DE ESPESSURA,EXCLUSIVE GUARNICAO.FORNECIMENTO E COLOCACAO  </t>
  </si>
  <si>
    <t>CN0287</t>
  </si>
  <si>
    <t xml:space="preserve">14.006.0609-0      </t>
  </si>
  <si>
    <t xml:space="preserve">PECA DE MADEIRA DE LEI,SERRADA,DE 3"X3".FORNECIMENTO  </t>
  </si>
  <si>
    <t>CN0288</t>
  </si>
  <si>
    <t xml:space="preserve">14.006.0612-0      </t>
  </si>
  <si>
    <t xml:space="preserve">PECA DE MADEIRA DE LEI,SERRADA,DE 3"X4.1/2".FORNECIMENTO  </t>
  </si>
  <si>
    <t>CN0289</t>
  </si>
  <si>
    <t xml:space="preserve">14.006.0615-0      </t>
  </si>
  <si>
    <t xml:space="preserve">PECA DE MADEIRA DE LEI,SERRADA,DE 3"X6".FORNECIMENTO  </t>
  </si>
  <si>
    <t>CN0290</t>
  </si>
  <si>
    <t xml:space="preserve">14.006.0624-0      </t>
  </si>
  <si>
    <t xml:space="preserve">COMPENSADO DE 6MM(CHAPA DE 2,20X1,60M).FORNECIMENTO  </t>
  </si>
  <si>
    <t>CN0291</t>
  </si>
  <si>
    <t xml:space="preserve">14.006.0627-0      </t>
  </si>
  <si>
    <t xml:space="preserve">COMPENSADO DE 10MM (CHAPA 2,20X1,60M).FORNECIMENTO  </t>
  </si>
  <si>
    <t>CN0292</t>
  </si>
  <si>
    <t xml:space="preserve">14.006.0630-0      </t>
  </si>
  <si>
    <t xml:space="preserve">COMPENSADO DE 15MM (CHAPA 2,20X1,60M).FORNECIMENTO  </t>
  </si>
  <si>
    <t>CN0293</t>
  </si>
  <si>
    <t xml:space="preserve">14.006.0633-0      </t>
  </si>
  <si>
    <t xml:space="preserve">COMPENSADO DE 20MM (CHAPA 2,20X1,60M).FORNECIMENTO  </t>
  </si>
  <si>
    <t>CN0294</t>
  </si>
  <si>
    <t xml:space="preserve">14.006.0636-0      </t>
  </si>
  <si>
    <t xml:space="preserve">COMPENSADO DE 25MM (CHAPA 2,20X1,60M).FORNECIMENTO  </t>
  </si>
  <si>
    <t>CN0295</t>
  </si>
  <si>
    <t xml:space="preserve">14.006.0639-0      </t>
  </si>
  <si>
    <t xml:space="preserve">COMPENSADO NAVAL DE 10MM(CHAPA DE 2,20X1,10M).FORNECIMENTO  </t>
  </si>
  <si>
    <t>CN0296</t>
  </si>
  <si>
    <t xml:space="preserve">14.006.0645-0      </t>
  </si>
  <si>
    <t xml:space="preserve">COMPENSADO NAVAL DE 15MM(CHAPA DE 2,20X1,10M).FORNECIMENTO  </t>
  </si>
  <si>
    <t>CN0297</t>
  </si>
  <si>
    <t xml:space="preserve">14.006.0648-0      </t>
  </si>
  <si>
    <t xml:space="preserve">CHAPA DE FIBRA  DE MADEIRA  DE ALTA DENSIDADE  EM PLACAS DE 1220X2440MM,COM 2,5MM DE ESPESSURA.FORNECIMENTO  </t>
  </si>
  <si>
    <t>CN0302</t>
  </si>
  <si>
    <t xml:space="preserve">14.007.0256-0      </t>
  </si>
  <si>
    <t xml:space="preserve">FERRAGENS PARA PORTAS INTERNAS DE MADEIRA,CONSTANDO DE FORNECIMENTO DAS PECAS:-FECHADURA RETANGULAR EM FERRO,ACABAMENTOCROMADO -MACANETA TIPO ALAVANCA EM ZAMAK OU LATAO,ACABAMENTOCROMADO E POLIDO -ESPELHO RETANGULAR OU SEMIELIPTICO,DE FERRO OU LATAO CROMADO E POLIDO,EXCLUSIVE DOBRADICAS  </t>
  </si>
  <si>
    <t>CN0304</t>
  </si>
  <si>
    <t xml:space="preserve">14.007.0261-0      </t>
  </si>
  <si>
    <t xml:space="preserve">FERRAGENS PARA PORTAS DE MADEIRA DE BANHEIRO,CONSTANDO DE FORNECIMENTO DAS PECAS:-FECHADURA SIMPLES RETANGULAR EM FERRO,ACABAMENTO CROMADO -ESPELHO RETANGULAR COM ACABAMENTO CROMADO -MACANETA TIPO ALAVANCA COM ACABAMENTO CROMADO,EXCLUSIVE DOBRADICAS  </t>
  </si>
  <si>
    <t>CN0306</t>
  </si>
  <si>
    <t xml:space="preserve">14.007.0266-0      </t>
  </si>
  <si>
    <t xml:space="preserve">FERRAGENS PARA PORTAS DE ABRIR,DE FERRO OU ALUMINIO,CONSTANDO DE FORNECIMENTO DAS PECAS:-FECHADURA DE CILINDRO OVALADO PARA MONTANTES ESTREITOS,EM LATAO,ACABAMENTO CROMADO -ESPELHORETANGULAR,EM LATAO,ACABAMENTO CROMADO OU ROSETA CIRCULAR EM LATAO,ACABAMENTO CROMADO -MACANETA TIPO ALAVANCA,EM LATAO,ZAMAK OU ACO ZINCADO,ACABAMENTO CROMADO,EXCLUSIVE DOBRADICA  </t>
  </si>
  <si>
    <t>CN0307</t>
  </si>
  <si>
    <t xml:space="preserve">14.007.0270-0      </t>
  </si>
  <si>
    <t xml:space="preserve">FECHADURA DE CILINDRO OVALADO,DE LATAO,ACABAMENTO CROMADO PARA PORTAS DE CORRER,DE FERRO OU ALUMINIO.FORNECIMENTO  </t>
  </si>
  <si>
    <t>CN0309</t>
  </si>
  <si>
    <t xml:space="preserve">14.007.0276-0      </t>
  </si>
  <si>
    <t xml:space="preserve">FECHADURA DE SOBREPOR,COM CILINDRO,EM LATAO,ACABAMENTO CROMADO,PARA PORTAO.FORNECIMENTO  </t>
  </si>
  <si>
    <t>CN0310</t>
  </si>
  <si>
    <t xml:space="preserve">14.007.0278-0      </t>
  </si>
  <si>
    <t xml:space="preserve">DOBRADICA 3"X3.1/2",DE LATAO CROMADO,COM PINO,BOLAS E ANEIS DE LATAO.FORNECIMENTO  </t>
  </si>
  <si>
    <t>CN0311</t>
  </si>
  <si>
    <t xml:space="preserve">14.007.0280-0      </t>
  </si>
  <si>
    <t xml:space="preserve">DOBRADICA 3"X3",DE LATAO CROMADO,COM PINO,BOLAS E ANEIS DE LATAO.FORNECIMENTO  </t>
  </si>
  <si>
    <t>CN0312</t>
  </si>
  <si>
    <t xml:space="preserve">14.007.0282-0      </t>
  </si>
  <si>
    <t xml:space="preserve">DOBRADICA 3"X2.1/2",DE LATAO CROMADO,COM PINO,BOLAS E ANEIS DE LATAO.FORNECIMENTO  </t>
  </si>
  <si>
    <t>CN0313</t>
  </si>
  <si>
    <t xml:space="preserve">14.007.0284-0      </t>
  </si>
  <si>
    <t xml:space="preserve">DOBRADICA 2.1/2"X1.3/8",DE LATAO CROMADO,COM PINO E BOLAS DE LATAO.FORNECIMENTO  </t>
  </si>
  <si>
    <t>CN0315</t>
  </si>
  <si>
    <t xml:space="preserve">14.007.0288-0      </t>
  </si>
  <si>
    <t xml:space="preserve">DOBRADICA 3"X3",DE FERRO GALVANIZADO,COM PINO DE FERRO E BOLAS DE LATAO.FORNECIMENTO  </t>
  </si>
  <si>
    <t>CN0316</t>
  </si>
  <si>
    <t xml:space="preserve">14.007.0290-0      </t>
  </si>
  <si>
    <t xml:space="preserve">DOBRADICA 3"X2.1/2",DE FERRO GALVANIZADO,COM PINO DE FERRO E BOLAS DE LATAO.FORNECIMENTO  </t>
  </si>
  <si>
    <t>CN0318</t>
  </si>
  <si>
    <t xml:space="preserve">14.007.0294-0      </t>
  </si>
  <si>
    <t xml:space="preserve">DOBRADICA PARA PORTA "VAI-E-VEM",DE 3",EM LATAO NIQUELADO E POLIDO.FORNECIMENTO  </t>
  </si>
  <si>
    <t>CN0319</t>
  </si>
  <si>
    <t xml:space="preserve">14.007.0296-0      </t>
  </si>
  <si>
    <t xml:space="preserve">FECHO DE SOBREPOR "LIVRE-OCUPADO",INCLUSIVE TARGETA COM TRANCA FIXA.FORNECIMENTO  </t>
  </si>
  <si>
    <t>CN0320</t>
  </si>
  <si>
    <t xml:space="preserve">14.007.0298-0      </t>
  </si>
  <si>
    <t xml:space="preserve">FECHO DE EMBUTIR DE ALAVANCA,EM LATAO CROMADO,DE 40CM DE ALTURA.FORNECIMENTO  </t>
  </si>
  <si>
    <t>CN0321</t>
  </si>
  <si>
    <t xml:space="preserve">14.007.0300-0      </t>
  </si>
  <si>
    <t xml:space="preserve">FECHO DE EMBUTIR DE SEGURANCA,EM LATAO CROMADO,PISTAO CILINDRICO,BOTAO C/CREMALHEIRA,ESPELHO ELIPTICO CROMADO.FORNECIMENTO  </t>
  </si>
  <si>
    <t>CN0322</t>
  </si>
  <si>
    <t xml:space="preserve">14.007.0302-0      </t>
  </si>
  <si>
    <t xml:space="preserve">FECHO DE HASTE REDONDA,EM FERRO,PARA PINTAR,COM 20CM.FORNECIMENTO  </t>
  </si>
  <si>
    <t>CN0323</t>
  </si>
  <si>
    <t xml:space="preserve">14.007.0304-0      </t>
  </si>
  <si>
    <t xml:space="preserve">FECHO DE HASTE REDONDA,EM FERRO,PARA PINTAR,COM 30CM.FORNECIMENTO  </t>
  </si>
  <si>
    <t>CN0324</t>
  </si>
  <si>
    <t xml:space="preserve">14.007.0306-0      </t>
  </si>
  <si>
    <t xml:space="preserve">FECHO DE 80MM EM FERRO NIQUELADO,LINGUETA CENTRAL MOVEL.FORNECIMENTO  </t>
  </si>
  <si>
    <t>CN0325</t>
  </si>
  <si>
    <t xml:space="preserve">14.007.0308-0      </t>
  </si>
  <si>
    <t xml:space="preserve">VISOR OPTICO COM LENTES,TIPO LINGUETA,ACABAMENTO CROMADO.FORNECIMENTO  </t>
  </si>
  <si>
    <t>CN0326</t>
  </si>
  <si>
    <t xml:space="preserve">14.007.0310-0      </t>
  </si>
  <si>
    <t xml:space="preserve">CREMONA EM LATAO CROMADO,COM VARA DE FERRO DE 1,50M,ACABAMENTO CROMADO,POLIDO OU PINTADO.FORNECIMENTO  </t>
  </si>
  <si>
    <t>CN0327</t>
  </si>
  <si>
    <t xml:space="preserve">14.007.0312-0      </t>
  </si>
  <si>
    <t xml:space="preserve">CARRANCA PARA FIXACAO EXTERNA DE JANELA DE ABRIR EM LATAO,CABECOTE ARTICULADO.FORNECIMENTO  </t>
  </si>
  <si>
    <t>CN0328</t>
  </si>
  <si>
    <t xml:space="preserve">14.007.0313-0      </t>
  </si>
  <si>
    <t xml:space="preserve">MOLA FECHA-PORTA,AEREA,COM PINHAO E CREMALHEIRA,EM ALUMINIO, COM PINTURA ELETROSTATICA, COM POTENCIA Nº3 PARA PORTAS DEFERRO DE 0,90 A 1,00M.FORNECIMENTO  </t>
  </si>
  <si>
    <t>CN0329</t>
  </si>
  <si>
    <t xml:space="preserve">14.007.0314-0      </t>
  </si>
  <si>
    <t xml:space="preserve">MOLA FECHA-PORTA,AEREA,COM PINHAO E CREMALHEIRA,EM ALUMINIO, COM PINTURA ELETROSTATICA, COM POTENCIA Nº2 PARA PORTAS DEMADEIRA OU ALUMINIO ATE 0,90M.FORNECIMENTO  </t>
  </si>
  <si>
    <t>CN0330</t>
  </si>
  <si>
    <t xml:space="preserve">14.007.0315-0      </t>
  </si>
  <si>
    <t xml:space="preserve">MOLA FECHA-PORTA,AEREA,COM PINHAO E CREMALHEIRA,EM ALUMINIO,COM PINTURA ELETROSTATICA,COM POTENCIA Nº4 PARA PORTAS CORTA-FOGO ACIMA DE 1,00M.FORNECIMENTO  </t>
  </si>
  <si>
    <t>CN0331</t>
  </si>
  <si>
    <t xml:space="preserve">14.007.0316-0      </t>
  </si>
  <si>
    <t xml:space="preserve">PUXADOR DE 12CM,EM ZAMAK CROMADO.FORNECIMENTO  </t>
  </si>
  <si>
    <t>CN0332</t>
  </si>
  <si>
    <t xml:space="preserve">14.007.0318-0      </t>
  </si>
  <si>
    <t xml:space="preserve">PUXADOR TUBULAR,DE PUNHO,EM LATAO CROMADO.FORNECIMENTO  </t>
  </si>
  <si>
    <t>CN0333</t>
  </si>
  <si>
    <t xml:space="preserve">14.007.0320-0      </t>
  </si>
  <si>
    <t xml:space="preserve">PUXADOR TUBULAR,EM ZAMAK CROMADO.FORNECIMENTO  </t>
  </si>
  <si>
    <t>CN0334</t>
  </si>
  <si>
    <t xml:space="preserve">14.007.0322-0      </t>
  </si>
  <si>
    <t xml:space="preserve">CADEADO DE 30MM,C/DUPLA TRAVA,DISCO DE SEGURANCA ANTI-GAZUA,CORPO DE LATAO MACICO,CILINDRO DE LATAO TREFILADO.FORNECIMENTO  </t>
  </si>
  <si>
    <t>CN0335</t>
  </si>
  <si>
    <t xml:space="preserve">14.007.0324-0      </t>
  </si>
  <si>
    <t xml:space="preserve">CADEADO DE 50MM,C/DUPLA TRAVA,DISCO DE SEGURANCA ANTI-GAZUA,CORPO DE LATAO MACICO,CILINDRO DE LATAO TREFILADO.FORNECIMENTO  </t>
  </si>
  <si>
    <t>CN0336</t>
  </si>
  <si>
    <t xml:space="preserve">14.007.0326-0      </t>
  </si>
  <si>
    <t xml:space="preserve">CADEADO DE 30MM ADAPTADO PARA USO DE UMA SO CHAVE.FORNECIMENTO  </t>
  </si>
  <si>
    <t>CN0337</t>
  </si>
  <si>
    <t xml:space="preserve">14.007.0328-0      </t>
  </si>
  <si>
    <t xml:space="preserve">PORTA CADEADO DE 4.1/2",DE FERRO ZINCADO.FORNECIMENTO  </t>
  </si>
  <si>
    <t>CN0339</t>
  </si>
  <si>
    <t xml:space="preserve">14.007.0332-0      </t>
  </si>
  <si>
    <t xml:space="preserve">TARJETA DE FIO REDONDO,DE 2",EM FERRO CROMADO.FORNECIMENTO  </t>
  </si>
  <si>
    <t>CN0340</t>
  </si>
  <si>
    <t xml:space="preserve">14.007.0334-0      </t>
  </si>
  <si>
    <t xml:space="preserve">PRENDEDOR DE PORTA DE LATAO CROMADO,FIXADO NO PISO,HASTE ACIONADA POR PRESSAO DA PORTA OU DO PE.FORNECIMENTO  </t>
  </si>
  <si>
    <t>CN0341</t>
  </si>
  <si>
    <t xml:space="preserve">14.007.0335-0      </t>
  </si>
  <si>
    <t xml:space="preserve">MANCAL SUPERIOR PARA PORTA DE VIDRO TEMPERADO DE 10MM.FORNECIMENTO  </t>
  </si>
  <si>
    <t>CN0342</t>
  </si>
  <si>
    <t xml:space="preserve">14.007.0336-0      </t>
  </si>
  <si>
    <t xml:space="preserve">SUPORTE SIMPLES DE CENTRO PARA VIDRO TEMPERADO DE 10MM.FORNECIMENTO  </t>
  </si>
  <si>
    <t>CN0343</t>
  </si>
  <si>
    <t xml:space="preserve">14.007.0337-0      </t>
  </si>
  <si>
    <t xml:space="preserve">SUPORTE DUPLO HORIZONTAL PARA VIDROS TEMPERADOS DE 10MM.FORNECIMENTO  </t>
  </si>
  <si>
    <t>CN0344</t>
  </si>
  <si>
    <t xml:space="preserve">14.007.0338-0      </t>
  </si>
  <si>
    <t xml:space="preserve">FECHADURA DE CENTRO PARA PORTA DE VIDRO TEMPERADO DE 10MM.FORNECIMENTO  </t>
  </si>
  <si>
    <t>CN0345</t>
  </si>
  <si>
    <t xml:space="preserve">14.007.0287-0      </t>
  </si>
  <si>
    <t xml:space="preserve">DOBRADICA INFERIOR PARA PORTA DE VIDRO TEMPERADO DE 10MM.FORNECIMENTO  </t>
  </si>
  <si>
    <t>CN0346</t>
  </si>
  <si>
    <t xml:space="preserve">14.007.0340-0      </t>
  </si>
  <si>
    <t xml:space="preserve">CONTRA FECHADURA DE CENTRO PARA PORTA DE VIDRO TEMPERADO DE 10MM.FORNECIMENTO  </t>
  </si>
  <si>
    <t>CN0347</t>
  </si>
  <si>
    <t xml:space="preserve">14.007.0289-0      </t>
  </si>
  <si>
    <t xml:space="preserve">DOBRADICA SUPERIOR PARA PORTA DE VIDRO TEMPERADO DE 10MM.FORNECIMENTO  </t>
  </si>
  <si>
    <t>CN0348</t>
  </si>
  <si>
    <t xml:space="preserve">14.007.0342-0      </t>
  </si>
  <si>
    <t xml:space="preserve">ESPELHO DE FECHADURA PARA PORTA DE VIDRO TEMPERADO DE 10MM.FORNECIMENTO  </t>
  </si>
  <si>
    <t>CN0349</t>
  </si>
  <si>
    <t xml:space="preserve">14.007.0344-0      </t>
  </si>
  <si>
    <t xml:space="preserve">SUPORTE TIPO "L" PARA PORTA DE VIDRO TEMPERADO DE 10MM.FORNECIMENTO  </t>
  </si>
  <si>
    <t>CN0350</t>
  </si>
  <si>
    <t xml:space="preserve">14.007.0345-0      </t>
  </si>
  <si>
    <t xml:space="preserve">ESPELHO DO TRINCO DE PISO PARA PORTA DE VIDRO TEMPERADO.FORNECIMENTO  </t>
  </si>
  <si>
    <t>CN0351</t>
  </si>
  <si>
    <t xml:space="preserve">14.007.0346-0      </t>
  </si>
  <si>
    <t xml:space="preserve">SUPORTE SIMPLES DE CANTO PARA VIDRO TEMPERADO DE 10MM.FORNECIMENTO  </t>
  </si>
  <si>
    <t>CN0352</t>
  </si>
  <si>
    <t xml:space="preserve">14.007.0347-0      </t>
  </si>
  <si>
    <t xml:space="preserve">PUXADOR DE MADEIRA PARA PORTA DE VIDRO TEMPERADO.FORNECIMENTO  </t>
  </si>
  <si>
    <t>CN0353</t>
  </si>
  <si>
    <t xml:space="preserve">14.007.0348-0      </t>
  </si>
  <si>
    <t xml:space="preserve">PIVO PARA PORTA DE VIDRO TEMPERADO.FORNECIMENTO  </t>
  </si>
  <si>
    <t>CN0354</t>
  </si>
  <si>
    <t xml:space="preserve">14.007.0360-0      </t>
  </si>
  <si>
    <t xml:space="preserve">PUXADOR PLASTICO PARA PORTA DE ARMARIO DE MADEIRA,FORMA SEMICIRCULAR,COM 96MM DE COMPRIMENTO,ACABAMENTO CROMADO.FORNECIMENTO E COLOCACAO  </t>
  </si>
  <si>
    <t>CN0355</t>
  </si>
  <si>
    <t xml:space="preserve">14.007.0365-0      </t>
  </si>
  <si>
    <t xml:space="preserve">PUXADOR PLASTICO PARA PORTA DE ARMARIO DE MADEIRA,FORMA SEMI-CIRCULAR,COM 64MM DE COMPRIMENTO,ACABAMENTO CROMADO.FORNECIMENTO E COLOCACAO  </t>
  </si>
  <si>
    <t>CN0357</t>
  </si>
  <si>
    <t xml:space="preserve">14.007.0268-0      </t>
  </si>
  <si>
    <t xml:space="preserve">FECHADURA DE CILINDRO PARA MOVEIS DE MADEIRA,DE SOBREPOR,REVERSIVEL,EM ACO NIQUELADO.FORNECIMENTO  </t>
  </si>
  <si>
    <t>CN0358</t>
  </si>
  <si>
    <t xml:space="preserve">14.007.0269-0      </t>
  </si>
  <si>
    <t xml:space="preserve">FECHADURA DE CILINDRO PARA GAVETAS,4 PINOS COM ROTACAO DE 360° E DUAS CHAVES.FORNECIMENTO  </t>
  </si>
  <si>
    <t>CN0359</t>
  </si>
  <si>
    <t xml:space="preserve">14.007.0277-0      </t>
  </si>
  <si>
    <t xml:space="preserve">FECHADURA DE CILINDRO PARA ARMARIOS,4 PINOS COM ROTACAO DE 360° E DUAS CHAVES.FORNECIMENTO  </t>
  </si>
  <si>
    <t>CN0360</t>
  </si>
  <si>
    <t xml:space="preserve">14.007.0279-0      </t>
  </si>
  <si>
    <t xml:space="preserve">DOBRADICA TIPO PIANO,EM FERRO LATONADO,DE 1"X3,00M.FORNECIMENTO  </t>
  </si>
  <si>
    <t>CN0361</t>
  </si>
  <si>
    <t xml:space="preserve">14.007.0281-0      </t>
  </si>
  <si>
    <t xml:space="preserve">DOBRADICA TIPO PIANO,EM LATAO POLIDO,DE 1"X3,00M.FORNECIMENTO  </t>
  </si>
  <si>
    <t>CN0362</t>
  </si>
  <si>
    <t xml:space="preserve">14.007.0283-0      </t>
  </si>
  <si>
    <t xml:space="preserve">DOBRADICA COPO,TIPO ALTA OU BAIXA,CURVA OU RETA,FURACAO DE 35 OU 26MM,COM FECHO DE METAL CROMADO.FORNECIMENTO  </t>
  </si>
  <si>
    <t>CN0363</t>
  </si>
  <si>
    <t xml:space="preserve">14.007.0390-0      </t>
  </si>
  <si>
    <t xml:space="preserve">MOLA DE BILHA DE ACO,TAMANHO 12MM.FORNECIMENTO  </t>
  </si>
  <si>
    <t>CN0364</t>
  </si>
  <si>
    <t xml:space="preserve">14.007.0396-0      </t>
  </si>
  <si>
    <t xml:space="preserve">TRILHO DE ALUMINIO PARA ROLDANAS,EM ESQUADRIAS DE CORRER,OCO,COM 3,00M POR APROXIMADAMENTE 30X29MM.FORNECIMENTO  </t>
  </si>
  <si>
    <t>CN0365</t>
  </si>
  <si>
    <t xml:space="preserve">14.007.0400-0      </t>
  </si>
  <si>
    <t xml:space="preserve">MOLA "VAI E VEM" COM ESFERA DE ACO E CORPO EM LATAO POLIDO.FORNECIMENTO  </t>
  </si>
  <si>
    <t>CN0376</t>
  </si>
  <si>
    <t xml:space="preserve">14.002.0520-0      </t>
  </si>
  <si>
    <t xml:space="preserve">PORTA ACUSTICA METALICA COM INDICE DE PROTECAO SONORA APROXIMADAMENTE COM 46DB,PARA ALTA FREQUENCIA,NAS DIMENSOES DE 700X2100MM,INCLUSIVE FECHADURA ESPECIAL COM CHAVE,MOLDURA EM CANTONEIRA DE ACO.FORNECIMENTO E COLOCACAO  </t>
  </si>
  <si>
    <t>CN0377</t>
  </si>
  <si>
    <t xml:space="preserve">14.002.0525-0      </t>
  </si>
  <si>
    <t xml:space="preserve">PORTA ACUSTICA METALICA COM INDICE DE PROTECAO SONORA APROXIMADAMENTE COM 46DB,PARA ALTA FREQUENCIA,NAS DIMENSOES DE 1600X2100MM,INCLUSIVE FECHADURA ESPECIAL COM CHAVE,MOLDURA EM CANTONEIRA DE ACO.FORNECIMENTO E COLOCACAO  </t>
  </si>
  <si>
    <t>CN0379</t>
  </si>
  <si>
    <t xml:space="preserve">14.002.0535-0      </t>
  </si>
  <si>
    <t xml:space="preserve">PORTA ACUSTICA METALICA COM INDICE DE PROTECAO SONORA APROXIMADAMENTE COM 56DB,PARA ALTA FREQUENCIA,NAS DIMENSOES DE 700X2100MM,INCLUSIVE FECHADURA ESPECIAL COM CHAVE,MOLDURA EM CANTONEIRA DE ACO.FORNECIMENTO E COLOCACAO  </t>
  </si>
  <si>
    <t>CN0393</t>
  </si>
  <si>
    <t xml:space="preserve">14.001.0002-0      </t>
  </si>
  <si>
    <t xml:space="preserve">JANELA DE PVC BRANCO,CONFORME ABNT NBR 16851 E 10821,DE CORRER,DUAS FOLHAS MOVEIS EM VENEZIANAS E DUAS FOLHAS MOVEIS EMVIDROS,DE (1,60X1,00)M,INCLUSIVE FERRAGENS E ACESSORIOS,EXCLUSIVE VIDROS.FORNECIMENTO E COLOCACAO  </t>
  </si>
  <si>
    <t>CN0395</t>
  </si>
  <si>
    <t xml:space="preserve">14.001.0065-0      </t>
  </si>
  <si>
    <t xml:space="preserve">PORTA SANFONADA EM PVC,VAO DE (0,80X2,10)M,INCLUSIVE ACESSORIOS (PARAFUSOS,BUCHAS,PUXADOR E TRINCO).FORNECIMENTO E COLOCACAO  </t>
  </si>
  <si>
    <t>CN0396</t>
  </si>
  <si>
    <t xml:space="preserve">14.001.0070-0      </t>
  </si>
  <si>
    <t xml:space="preserve">PORTA SANFONADA EM PVC,VAO DE (0,60X2,10)M,INCLUSIVE ACESSORIOS (PARAFUSOS,BUCHAS,PUXADOR E TRINCO).FORNECIMENTO E COLOCACAO  </t>
  </si>
  <si>
    <t>CN0397</t>
  </si>
  <si>
    <t xml:space="preserve">14.001.0072-0      </t>
  </si>
  <si>
    <t xml:space="preserve">PORTA SANFONADA EM PVC,VAO DE (0,70X2,10)M,INCLUSIVE ACESSORIOS (PARAFUSOS,BUCHAS,PUXADOR E TRINCO).FORNECIMENTO E COLOCACAO  </t>
  </si>
  <si>
    <t>CN0398</t>
  </si>
  <si>
    <t xml:space="preserve">14.001.0076-0      </t>
  </si>
  <si>
    <t xml:space="preserve">PORTA SANFONADA EM PVC,VAO DE (1,00X2,10)M,INCLUSIVE ACESSORIOS (PARAFUSOS,BUCHAS,PUXADOR E TRINCO).FORNECIMENTO E COLOCACAO  </t>
  </si>
  <si>
    <t>CN0399</t>
  </si>
  <si>
    <t xml:space="preserve">14.001.0080-0      </t>
  </si>
  <si>
    <t xml:space="preserve">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  </t>
  </si>
  <si>
    <t>CN0410</t>
  </si>
  <si>
    <t xml:space="preserve">14.001.0300-0      </t>
  </si>
  <si>
    <t xml:space="preserve">PERSIANA VERTICAL EM PVC,LAMINA COM LARGURA DE 89MM.FORNECIMENTO E COLOCACAO  </t>
  </si>
  <si>
    <t>CN0411</t>
  </si>
  <si>
    <t xml:space="preserve">14.002.0054-0      </t>
  </si>
  <si>
    <t xml:space="preserve">PORTINHOLA DE FERRO EM BARRA CHATA DE 1.1/4",MEDINDO 0,40X0,90M.FORNECIMENTO E COLOCACAO  </t>
  </si>
  <si>
    <t>CN0412</t>
  </si>
  <si>
    <t xml:space="preserve">14.002.0058-0      </t>
  </si>
  <si>
    <t xml:space="preserve">PORTA CORTA-FOGO PARA SAIDA DE EMERGENCIA,MEDINDO (90X210X5)CM,CLASSE P-90,EM CHAPA DE ACO,TENDO BATENTE DO MESMO MATERIAL,INCLUSIVE 3 PARES DE DOBRADICAS COM MOLA E FECHADURA,CONFORME ABNT NBR 11742.FORNECIMENTO E COLOCACAO  </t>
  </si>
  <si>
    <t>CN0413</t>
  </si>
  <si>
    <t xml:space="preserve">14.002.0059-0      </t>
  </si>
  <si>
    <t xml:space="preserve">PORTA CORTA-FOGO PARA SAIDA DE EMERGENCIA,MEDINDO (90X210X5)CM,CLASSE P-120,EM CHAPA DE ACO,TENDO BATENTE DO MESMO MATERIAL,INCLUSIVE 3 PARES DE DOBRADICAS COM MOLA E FECHADURA,CONFORME ABNT NBR 11742.FORNECIMENTO E COLOCACAO  </t>
  </si>
  <si>
    <t>CN0414</t>
  </si>
  <si>
    <t xml:space="preserve">14.002.0071-0      </t>
  </si>
  <si>
    <t xml:space="preserve">PORTAO DE CHAPA DE FERRO GALVANIZADO,COM ESPESSURA DE 0,5MM,COM ALTURA ENTRE 2M E 3M E AREA TOTAL DE 6M2 A 9M2,EXCLUSIVEFECHADURA.FORNECI MENTO E COLOCACAO  </t>
  </si>
  <si>
    <t>CN0415</t>
  </si>
  <si>
    <t xml:space="preserve">14.002.0082-0      </t>
  </si>
  <si>
    <t xml:space="preserve">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  </t>
  </si>
  <si>
    <t>CN0416</t>
  </si>
  <si>
    <t xml:space="preserve">14.002.0085-0      </t>
  </si>
  <si>
    <t xml:space="preserve">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  </t>
  </si>
  <si>
    <t>CN0417</t>
  </si>
  <si>
    <t xml:space="preserve">14.002.0088-0      </t>
  </si>
  <si>
    <t xml:space="preserve">PORTAO DE FERRO,EM DUAS FOLHAS,MEDINDO 2,10X1,60M CADA UMA,EM BARRAS VERTICAIS EM ACO REDONDO DE 1/2",ESPACADOS DE 15CM,CONTORNO EM BARRA CHATA DE 2"X5/8",INCLUSIVE FECHADURA E PINTURA.FORNECIMENTO E COLOCACAO  </t>
  </si>
  <si>
    <t>CN0418</t>
  </si>
  <si>
    <t xml:space="preserve">14.002.0089-0      </t>
  </si>
  <si>
    <t xml:space="preserve">PORTAO DE FERRO,EM DUAS FOLHAS,MEDINDO 2,27X2,20M,CADA UMA,EM BARRAS VERTICAIS EM ACO REDONDO DE 3/4",ESPACAMENTO ENTREEIXOS DE 0,12M,CONTORNO EM BARRA ACO DE 2"X1/2",INCLUSIVE FECHADURA E PINTURA.FORNECIMENTO E COLOCACAO  </t>
  </si>
  <si>
    <t>CN0419</t>
  </si>
  <si>
    <t xml:space="preserve">14.002.0092-0      </t>
  </si>
  <si>
    <t xml:space="preserve">PORTAO DE FERRO,MEDINDO 2,00X2,90M,SENDO 1M FIXO E 1M MOVEL,EM BARRAS VERTICAIS DE FERRO COM DIAMETRO DE 3/4",COM ESPACAMENTO ENTRE EIXOS DE 0,12M,CONTORNO EM BARRAS DE 2"X1/2",INCLUSIVE FECHADURA E PINTURA.FORNECIMENTO E COLOCACAO  </t>
  </si>
  <si>
    <t>CN0420</t>
  </si>
  <si>
    <t xml:space="preserve">14.002.0095-0      </t>
  </si>
  <si>
    <t xml:space="preserve">PORTAO DE FERRO EM DUAS FOLHAS,MEDINDO 2,27X3,00M,EM BARRAS VERTICAIS EM ACO COM DIAMETRO DE 3/4", ESPACAMENTO ENTRE EIXOS DE 0,12M,CONTORNO EM BARRA CHATA DE ACO DE 2"X1/2",INCLUSIVE FECHADURA E PINTURA.FORNECIMENTO E COLOCACAO  </t>
  </si>
  <si>
    <t>CN0421</t>
  </si>
  <si>
    <t xml:space="preserve">14.002.0096-0      </t>
  </si>
  <si>
    <t xml:space="preserve">PORTAO EM DUAS FOLHAS,MEDINDO 3,00X1,20M,CONSTITUINDO-SE DE DOIS QUADROS COM DOIS TRAVAMENTOS HORIZONTAIS EM TUBO DE FERRO GALVANIZADO DE 4",FIXADOS EM MONTANTES DO MESMO MATERIAL,EXCLUSIVE FECHADURA E PINTURA.FORNECIMENTO E COLOCACAO  </t>
  </si>
  <si>
    <t>CN0422</t>
  </si>
  <si>
    <t xml:space="preserve">14.002.0097-0      </t>
  </si>
  <si>
    <t xml:space="preserve">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  </t>
  </si>
  <si>
    <t>CN0423</t>
  </si>
  <si>
    <t xml:space="preserve">14.002.0098-0      </t>
  </si>
  <si>
    <t xml:space="preserve">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  </t>
  </si>
  <si>
    <t>CN0424</t>
  </si>
  <si>
    <t xml:space="preserve">14.002.0099-0      </t>
  </si>
  <si>
    <t xml:space="preserve">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  </t>
  </si>
  <si>
    <t>CN0425</t>
  </si>
  <si>
    <t xml:space="preserve">14.002.0120-0      </t>
  </si>
  <si>
    <t xml:space="preserve">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  </t>
  </si>
  <si>
    <t>CN0426</t>
  </si>
  <si>
    <t xml:space="preserve">14.002.0125-0      </t>
  </si>
  <si>
    <t xml:space="preserve">GRADE EM TUBO DE FERRO GALVANIZADO DE 4" EM MODULOS DE(3,00X1,20)M,CONSTITUINDO-SE CADA MODULO POR 2 MONTANTES DE 1,20MDE ALTURA E 2 TRAVAMENTOS HORIZONTAIS COM 3M.FORNECIMENTO ECOLOCACAO  </t>
  </si>
  <si>
    <t>CN0427</t>
  </si>
  <si>
    <t xml:space="preserve">14.002.0132-0      </t>
  </si>
  <si>
    <t xml:space="preserve">GRADE DE FERRO COM MONTANTES DE BARRAS CHATAS DE  2"X3/8" A CADA 2,00M E BARRAS CHATAS DE 1.1/2"X3/8" A CADA 10CM, INTERCALADAS POR PEQUENAS BARRAS CHATAS DE 1.1/2"X3/8" A CADA 5CM,EXCLUSIVE BALDRAME DE CONCRETO.FORNECIMENTO E COLOCACAO  </t>
  </si>
  <si>
    <t>CN0428</t>
  </si>
  <si>
    <t xml:space="preserve">14.002.0158-0      </t>
  </si>
  <si>
    <t xml:space="preserve">GRADE PARA SOLARIO DE PRISAO,EM BARRAS DE ACO 1020 DE D=1" ACADA 0,075M,SOLDADAS EM PERFIL I DE 4"X2.5/8"(ALMA 1CM),PROTEGIDA POR TELA DE ARAME GALVANIZADO,FIO 12,MALHA DE 1",TAMBEM SOLDADA SOBRE A GRADE.FORNECIMENTO E COLOCACAO  </t>
  </si>
  <si>
    <t>CN0429</t>
  </si>
  <si>
    <t xml:space="preserve">14.002.0166-0      </t>
  </si>
  <si>
    <t xml:space="preserve">GRADE DE ACO COM BARRAS REDONDAS DE 3/4" NA VERTICAL,ESPACADAS DE 10CM,FIXADAS EM BARRAS CHATAS DE 2"X3/8".FORNECIMENTOE COLOCACAO  </t>
  </si>
  <si>
    <t>CN0430</t>
  </si>
  <si>
    <t xml:space="preserve">14.002.0180-0      </t>
  </si>
  <si>
    <t xml:space="preserve">GRADIL EM BARRAS DE ACO C/DIAMETRO DE 1/2", ESPACADOS 15CM, MONTANTES EM ACO REDONDO 2" E 2 BARRAS  CHATAS DE (2"X5/8")HORIZONTAIS,TENDO 2,50M DE LARGURA E 1,60M DE ALTURA,INCLUSIVE PINTURA.FORNECIMENTO E COLOCACAO  </t>
  </si>
  <si>
    <t>CN0431</t>
  </si>
  <si>
    <t xml:space="preserve">14.002.0182-0      </t>
  </si>
  <si>
    <t xml:space="preserve">GRADIL EM BARRAS DE ACO COM DIAMETRO DE 3/4",FORMANDO MODULOS DE 2,00M,COM 1,80M DE ALTURA.INCLUSIVE PINTURA.FORNECIMENTO E COLOCACAO  </t>
  </si>
  <si>
    <t>CN0432</t>
  </si>
  <si>
    <t xml:space="preserve">14.002.0184-0      </t>
  </si>
  <si>
    <t xml:space="preserve">GRADIL EM BARRAS DE ACO DE 3/4",ESPACADAS DE 12CM,MONTANTES EM BARRA QUADRADA DE 2" E 2 BARRAS CHATAS DE 2"X1/2" HORIZONTAIS,TENDO 2M DE LARGURA E 1,35M DE ALTURA,INCLUSIVE PINTURA.FORNECIMENTO E COLOCACAO  </t>
  </si>
  <si>
    <t>CN0433</t>
  </si>
  <si>
    <t xml:space="preserve">14.002.0186-0      </t>
  </si>
  <si>
    <t xml:space="preserve">GRADIL DE FERRO,ALTURA DE 0,85M,COM MONTANTES A CADA 1,30M EM BARRAS VERTICAIS QUADRADAS DE 1"X1",FIXADAS EM BLOCOS DE CONCRETO DE 0,20X0,20X0,20M,SOLDADAS EM 2 BARRAS HORIZONTAIS,SUPERIOR E INFERIOR,DE 1.1/2"X3/8",INCLUSIVE PINTURA.FORNECIMENTO E COLOCACAO  </t>
  </si>
  <si>
    <t>CN0434</t>
  </si>
  <si>
    <t xml:space="preserve">14.002.0187-0      </t>
  </si>
  <si>
    <t xml:space="preserve">GRADIL DE FERRO,ALTURA DE 1,20M,EM BARRAS VERTICAIS QUADRADAS DE 5/8" E ESPACADAS DE 12,50CM, SOLDADAS EM DUAS BARRAS,SUPERIOR E INFERIOR DE 1.1/2"X1/4",MONTANTES A CADA 1,50M EM BARRAS DE 1.1/2"X3/8",INCLUSIVE PINTURA.FORNECIMENTO E COLOCACAO  </t>
  </si>
  <si>
    <t>CN0435</t>
  </si>
  <si>
    <t xml:space="preserve">14.002.0188-0      </t>
  </si>
  <si>
    <t xml:space="preserve">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  </t>
  </si>
  <si>
    <t>CN0436</t>
  </si>
  <si>
    <t xml:space="preserve">14.002.0189-0      </t>
  </si>
  <si>
    <t xml:space="preserve">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  </t>
  </si>
  <si>
    <t>CN0438</t>
  </si>
  <si>
    <t xml:space="preserve">14.002.0191-0      </t>
  </si>
  <si>
    <t xml:space="preserve">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  </t>
  </si>
  <si>
    <t>CN0439</t>
  </si>
  <si>
    <t xml:space="preserve">14.002.0192-0      </t>
  </si>
  <si>
    <t xml:space="preserve">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  </t>
  </si>
  <si>
    <t>CN0440</t>
  </si>
  <si>
    <t xml:space="preserve">14.002.0193-0      </t>
  </si>
  <si>
    <t xml:space="preserve">GRADIL DE FERRO EM MODULOS DE 2,80M DE LARGURA COM ALTURA DE 1,50M,14 BARRAS VERTICAIS DE 1.1/4" EQUIDISTANTES,2 BARRASCHATAS HORIZONTAIS DE 2.1/2"X5/8",ESTAS SOLDADAS NO MONTANTE,EXCLUSIVE ESTE,EM CADA BARRA VERTICAL SERA COLOCADA 1 PONTADE LANCA E 4 ANUETOS,INCLUSIVE PINTURA.FORNECIMENTO E COLOCACAO  </t>
  </si>
  <si>
    <t>CN0441</t>
  </si>
  <si>
    <t xml:space="preserve">14.002.0194-0      </t>
  </si>
  <si>
    <t xml:space="preserve">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  </t>
  </si>
  <si>
    <t>CN0442</t>
  </si>
  <si>
    <t xml:space="preserve">14.002.0195-0      </t>
  </si>
  <si>
    <t xml:space="preserve">GRADIL DE FERRO EM MODULO DE 2,10M DE COMPRIMENTO COM ALTURA DE 2,60M,BARRA REDONDA DE 5/8",BARRA CHATA DE 1.1/2"X1/4",TUBO DE FERRO GALVANIZADO DE 3",INCLUSIVE PINTURA.FORNECIMENTO E COLOCACAO  </t>
  </si>
  <si>
    <t>CN0443</t>
  </si>
  <si>
    <t xml:space="preserve">14.002.0196-0      </t>
  </si>
  <si>
    <t xml:space="preserve">GRADIL DE FERRO EM MODULOS DE 2,44M DE LARGURA COM ALTURA DE 2,72M,15 BARRAS VERTICAIS DE 3/4" EQUIDISTANTES,UM MONTANTEDE FERRO GALVANIZADO DE 3" E BARRAS CHATAS HORIZONTAIS DE(1.1/2"X1/2"), EM CADA BARRA VERTICAL DE 3/4" SERA COLOCADA 1LANCA E ANUETOS E SOBRE MONTANTE UMA PINHA,INCLUSIVE PINTURA.FORNECIMENTO E COLOCACAO  </t>
  </si>
  <si>
    <t>CN0445</t>
  </si>
  <si>
    <t xml:space="preserve">14.002.0198-0      </t>
  </si>
  <si>
    <t xml:space="preserve">GRADIL TUBULAR EM MODULOS DE 3,35M DE LARGURA COM ALTURA DE 2,00M,EM TELA DE CHAPA DE METAL EXPANDIDO,MALHA LOSANGULAR DE 150X56MM,EMOLDURADA POR TUBOS DE FERRO GALVANIZADOS DE 1.1/2",FIXADO EM ESTRUTURAS DE CONCRETO (EXCLUSIVE ESTAS),ATRAVES DE 16 PARAFUSOS GALVANIZADOS.FORNECIMENTO E COLOCACAO  </t>
  </si>
  <si>
    <t>CN0446</t>
  </si>
  <si>
    <t xml:space="preserve">14.002.0199-0      </t>
  </si>
  <si>
    <t xml:space="preserve">GRADIL ELETROFUNDIDO TIPO ORSOMETAL,NA MALHA 65X132MM E BARRA PORTANTE 25X2MM,FIO 5,MONTANTES 2120X76X8MM,PARAFUSOS,PINTURA ELETROSTATICA NAS CORES VERDE OU CINZA,INCLUSIVE MONTAGEM  </t>
  </si>
  <si>
    <t>CN0447</t>
  </si>
  <si>
    <t xml:space="preserve">14.002.0200-0      </t>
  </si>
  <si>
    <t xml:space="preserve">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  </t>
  </si>
  <si>
    <t>CN0448</t>
  </si>
  <si>
    <t xml:space="preserve">14.002.0207-1      </t>
  </si>
  <si>
    <t xml:space="preserve">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  </t>
  </si>
  <si>
    <t>CN0449</t>
  </si>
  <si>
    <t xml:space="preserve">14.002.0208-0      </t>
  </si>
  <si>
    <t xml:space="preserve">GUARDA-CORPO DE FERRO GALVANIZADO,COM MODULO DE 2,20M DE COMPRIMENTO,COM DOIS TUBOS DE 2" NA HORIZONTAL,PILARETES DE CONCRETO COM SECAO 20X20CM E 1,00M DE ALTURA,INCLUSIVE TODOS OSMATERIAIS E PINTURA.FORNECIMENTO E COLOCACAO  </t>
  </si>
  <si>
    <t>CN0450</t>
  </si>
  <si>
    <t xml:space="preserve">14.002.0209-0      </t>
  </si>
  <si>
    <t xml:space="preserve">GUARDA-CORPO DE FERRO GALVANIZADO,COM MODULO DE 2,00M DE COMPRIMENTO,COM UM TUBO DE 3" E DOIS DE 1.1/4" NA HORIZONTAL,PILARETES DE CONCRETO COM SECAO QUADRADA DE 20CM E 1,05M DE ALTURA,INCLUSIVE TODOS OS MATERIAIS E PINTURA.FORNECIMENTO E COLOCACAO  </t>
  </si>
  <si>
    <t>CN0451</t>
  </si>
  <si>
    <t xml:space="preserve">14.002.0210-0      </t>
  </si>
  <si>
    <t xml:space="preserve">GUARDA-CORPO DE TUBO DE FERRO GALVANIZADO COM DOIS MONTANTES EM TUBO DE 1",UMA TRAVESSA SUPERIOR EM TUBO DE 2" E DUAS TRAVESSAS INFERIORES EM TUBO DE 1",EM MODULOS DE 2,20M DE COMPRIMENTO E 1,00M DE ALTURA,INCLUSIVE PINTURA.FORNECIMENTO E COLOCACAO  </t>
  </si>
  <si>
    <t>CN0452</t>
  </si>
  <si>
    <t xml:space="preserve">14.002.0211-0      </t>
  </si>
  <si>
    <t xml:space="preserve">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  </t>
  </si>
  <si>
    <t>CN0453</t>
  </si>
  <si>
    <t xml:space="preserve">14.002.0212-0      </t>
  </si>
  <si>
    <t xml:space="preserve">GUARDA-CORPO DE TUBOS DE ACO GALVANIZADO SOLDADOS, FORMANDO MODULOS DE 2,20M DE COMPRIMENTO E 1,00M DE ALTURA, COM 3 MONTANTES DE 2" DE DIAMETRO CHUMBADOS NO CONCRETO (EXCLUSIVE ESTE),TRAVESSA SUPERIOR DE 2" E TRAVESSA INFERIOR E INTERMEDIARIA DE 1".FORNECIMENTO E COLOCACAO  </t>
  </si>
  <si>
    <t>CN0454</t>
  </si>
  <si>
    <t xml:space="preserve">14.002.0213-0      </t>
  </si>
  <si>
    <t xml:space="preserve">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  </t>
  </si>
  <si>
    <t>CN0455</t>
  </si>
  <si>
    <t xml:space="preserve">14.002.0214-0      </t>
  </si>
  <si>
    <t xml:space="preserve">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  </t>
  </si>
  <si>
    <t>CN0457</t>
  </si>
  <si>
    <t xml:space="preserve">14.002.0232-0      </t>
  </si>
  <si>
    <t xml:space="preserve">QUADRO DE PROTECAO DE VAO EM CANTONEIRA DE ACO COM ABAS IGUAIS DE 5/8"X1/8",TELA DE ACO,FIO 12,MALHA DE 2,5X2,5M E TELATIPO MOSQUITEIRO EM POLIETILENO.FORNECIMENTO E COLOCACAO  </t>
  </si>
  <si>
    <t>CN0458</t>
  </si>
  <si>
    <t xml:space="preserve">14.002.0235-0      </t>
  </si>
  <si>
    <t xml:space="preserve">PROTECAO PARA PORTA DE ACO INOX ESCOVADO,CHAPA N°14,COM 90CM DE ALTURA.FORNECIMENTO E COLOCACAO  </t>
  </si>
  <si>
    <t>CN0459</t>
  </si>
  <si>
    <t xml:space="preserve">14.002.0240-0      </t>
  </si>
  <si>
    <t xml:space="preserve">PROTECAO PARA PORTA EM ACO INOX ESCOVADO,CHAPA N°14,COM 30CM DE ALTURA.FORNECIMENTO E COLOCACAO  </t>
  </si>
  <si>
    <t>CN0460</t>
  </si>
  <si>
    <t xml:space="preserve">14.002.0242-0      </t>
  </si>
  <si>
    <t xml:space="preserve">PROTECAO PARA PORTA EM ACO INOX ESCOVADO,CHAPA N°14,COM 20CM DE ALTURA.FORNECIMENTO E COLOCACAO  </t>
  </si>
  <si>
    <t>CN0461</t>
  </si>
  <si>
    <t xml:space="preserve">14.002.0244-0      </t>
  </si>
  <si>
    <t xml:space="preserve">PROTECAO PARA PORTA EM ACO INOX ESCOVADO,CHAPA N°14,COM 15CM DE ALTURA.FORNECIMENTO E COLOCACAO  </t>
  </si>
  <si>
    <t>CN0462</t>
  </si>
  <si>
    <t xml:space="preserve">14.002.0246-0      </t>
  </si>
  <si>
    <t xml:space="preserve">PROTECAO DE CANTO DE PAREDE (ARESTA VIVA) COM CANTONEIRA 2X2X1/4".FORNECIMENTO E COLOCACAO  </t>
  </si>
  <si>
    <t>CN0463</t>
  </si>
  <si>
    <t xml:space="preserve">14.002.0254-0      </t>
  </si>
  <si>
    <t xml:space="preserve">ESCADA DE FERRO DE 3/4",COM 3M DE ALTURA,CONSIDERANDO 10 DEGRAUS ESPACADOS DE 30CM.FORNECIMENTO E COLOCACAO  </t>
  </si>
  <si>
    <t>CN0464</t>
  </si>
  <si>
    <t xml:space="preserve">14.002.0280-0      </t>
  </si>
  <si>
    <t xml:space="preserve">PRATELEIRA EM CHAPA DE ACO PRETA,LISA Nº24,60CM DE LARGURA, PINTURA ELETROSTATICA PRETA,TRATAMENTO ANTIFERRUGEM.FORNECIMENTO E COLOCACAO  </t>
  </si>
  <si>
    <t>CN0465</t>
  </si>
  <si>
    <t xml:space="preserve">14.002.0283-0      </t>
  </si>
  <si>
    <t xml:space="preserve">PRATELEIRA EM CHAPA DE ACO PRETA,LISA,N°24,50CM DE LARGURA, PINTURA ELETROSTATICA PRETA,TRATAMENTO ANTIFERRUGEM.FORNECIMENTO E COLOCACAO  </t>
  </si>
  <si>
    <t>CN0466</t>
  </si>
  <si>
    <t xml:space="preserve">14.002.0285-0      </t>
  </si>
  <si>
    <t xml:space="preserve">PRATELEIRA EM CHAPA DE ACO PRETA,LISA,N°24,40CM DE LARGURA, PINTURA ELETROSTATICA PRETA,TRATAMENTO ANTIFERRUGEM.FORNECIMENTO E COLOCACAO  </t>
  </si>
  <si>
    <t>CN0467</t>
  </si>
  <si>
    <t xml:space="preserve">14.002.0372-0      </t>
  </si>
  <si>
    <t xml:space="preserve">BARRA DE FERRO VERTICAL DE 1.1/4" COM 1,50M DE ALTURA FIXADAS EM 2 BARRAS HORIZONTAIS DE 2.1/2"X5/8",EXCLUSIVE ESTAS,INCLUSIVE 1 PONTA DE LANCA E 4 ANUETOS.FORNECIMENTO E COLOCACAO  </t>
  </si>
  <si>
    <t>CN0468</t>
  </si>
  <si>
    <t xml:space="preserve">14.002.0373-0      </t>
  </si>
  <si>
    <t xml:space="preserve">ESTRUTURA DE FIXACAO DE QUADROS CONSTITUIDO POR BARRA CHATA DE FERRO DE 2"X3/8".FORNECIMENTO E COLOCACAO  </t>
  </si>
  <si>
    <t>CN0469</t>
  </si>
  <si>
    <t xml:space="preserve">14.002.0374-0      </t>
  </si>
  <si>
    <t xml:space="preserve">ESTRUTURA DE SUSTENTACAO PARA GAIOLAS,EM MODULO DE 1,80M COM 2 BARRAS QUADRADAS DE 1" EM PARARELO,COM 2 MONTANTES EM TUBO DE FERRO GALVANIZADO DE 3",SENDO 0,50M LIVRE E 0,20M ENTERRADO.FORNECIMENTO E COLOCACAO  </t>
  </si>
  <si>
    <t>CN0470</t>
  </si>
  <si>
    <t xml:space="preserve">14.002.0375-0      </t>
  </si>
  <si>
    <t xml:space="preserve">ESTRUTURA DE SUSTENTACAO PARA GAIOLAS,EM MODULO DE 1,80M COM 2 BARRAS QUADRADAS DE 1" EM PARARELO,COM 2 MONTANTES EM TUBO DE FERRO GALVANIZADO DE 3",SENDO 3,00M LIVRES E 0,50M ENTERRADO.FORNECIMENTO E COLOCACAO  </t>
  </si>
  <si>
    <t>CN0471</t>
  </si>
  <si>
    <t xml:space="preserve">14.002.0376-0      </t>
  </si>
  <si>
    <t xml:space="preserve">GAIOLA DE (1,50X1,50X2)M,MONTADA EM ESTRUTURA DE CANTONEIRA DE FERRO DE 1.1/2"X1.1/2"X3/16".FORNECIMEN TO E COLOCACAO  </t>
  </si>
  <si>
    <t>CN0472</t>
  </si>
  <si>
    <t xml:space="preserve">14.002.0377-0      </t>
  </si>
  <si>
    <t xml:space="preserve">GAVETA EM CHAPA DE ACO DE 1/2" NAS DIMENSOES DE ALTURA DE 10CM,LARGURA DE 20CM E COMPRIMENTO DE 30CM.FORNECIMENTO E COLOCACAO  </t>
  </si>
  <si>
    <t>CN0473</t>
  </si>
  <si>
    <t xml:space="preserve">14.002.0380-0      </t>
  </si>
  <si>
    <t xml:space="preserve">PINHA DE FERRO FUNDIDO COM 35CM DE ALTURA,FIXADA EM MONTANTE DE FERRO,EXCLUSIVE ESTE.FORNECIMENTO E COLOCACAO  </t>
  </si>
  <si>
    <t>CN0474</t>
  </si>
  <si>
    <t xml:space="preserve">14.002.0383-0      </t>
  </si>
  <si>
    <t xml:space="preserve">PONTA DE LANCA DE FERRO FUNDIDO COM 12CM DE ALTURA,FIXADA EM BARRA REDONDA DE 1.1/4", EXCLUSIVE ESTA.FORNECIMENTO E COLOCACAO  </t>
  </si>
  <si>
    <t>CN0475</t>
  </si>
  <si>
    <t xml:space="preserve">14.002.0385-0      </t>
  </si>
  <si>
    <t xml:space="preserve">TAMPA DE FERRO PARA CAIXA DE AGUA,EM CHAPA Nº18,COM DIAMETRO DE 1,10M E 10CM DE ALTURA DE VIRADA.FORNECIMENTO E COLOCACAO  </t>
  </si>
  <si>
    <t>CN0476</t>
  </si>
  <si>
    <t xml:space="preserve">14.002.0390-0      </t>
  </si>
  <si>
    <t xml:space="preserve">TAMPA DE FERRO PINTADA,CHAPA Nº18,DE 1,20X1,20M E 0,20M DE ALTURA DE VIRADA.FORNECIMENTO E COLOCACAO  </t>
  </si>
  <si>
    <t>CN0477</t>
  </si>
  <si>
    <t xml:space="preserve">14.002.0400-0      </t>
  </si>
  <si>
    <t xml:space="preserve">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  </t>
  </si>
  <si>
    <t>CN0478</t>
  </si>
  <si>
    <t xml:space="preserve">14.002.0402-0      </t>
  </si>
  <si>
    <t xml:space="preserve">PORTA DE ABRIR EM ACO LAMINADO A FRIO COM ADICAO DE COBRE,TIPO VENEZIANA,PINTADA COM TINTA PRIMER,COM LARGURA E ALTURA APROXIMADAS DE 0,80X2,10M,INCLUSIVE FECHADURA DE CILINDRO E DOBRADICAS.FORNECIMENTO E COLOCACAO  </t>
  </si>
  <si>
    <t>CN0479</t>
  </si>
  <si>
    <t xml:space="preserve">14.002.0404-0      </t>
  </si>
  <si>
    <t xml:space="preserve">PORTA DE ABRIR EM ACO LAMINADO A FRIO COM ADICAO DE COBRE,COM ALMOFADA E DIVISOES HORIZONTAIS,PINTADA COM TINTA PRIMER,COM LARGURA E ALTURA APROXIMADAS DE 0,80X2,10M,INCLUSIVE FECHADURA DE CILINDRO E DOBRADICAS,EXCLUSIVE VIDRO.FORNECIMENTOE COLOCACAO  </t>
  </si>
  <si>
    <t>CN0480</t>
  </si>
  <si>
    <t xml:space="preserve">14.002.0406-0      </t>
  </si>
  <si>
    <t xml:space="preserve">PORTA DE ABRIR EM ACO LAMINADO A FRIO COM ADICAO DE COBRE,QUADRICULADA,PINTADA COM TINTA PRIMER,COM LARGURA E ALTURA APROXIMADAS DE 0,80X2,10M,INCLUSIVE FECHADURA DE CILINDRO E DOBRADICAS,EXCLUSIVE VIDRO.FORNECIMENTO E COLOCACAO  </t>
  </si>
  <si>
    <t>CN0481</t>
  </si>
  <si>
    <t xml:space="preserve">14.002.0408-0      </t>
  </si>
  <si>
    <t xml:space="preserve">PORTA DE ABRIR EM ACO LAMINADO A FRIO COM ADICAO DE COBRE,COM ALMOFADA E BASCULAS PINTADA COM TINTA PRIMER,COM LARGURA EALTURA APROXIMADAS DE 0,80X2,10M,INCLUSIVE FECHADURA DE CILINDRO E DOBRADICAS,EXCLUSIVE VIDRO.FORNECIMENTO E COLOCACAO  </t>
  </si>
  <si>
    <t>CN0482</t>
  </si>
  <si>
    <t xml:space="preserve">14.002.0410-0      </t>
  </si>
  <si>
    <t xml:space="preserve">PORTA DE ABRIR EM ACO LAMINADO A FRIO COM ADICAO DE COBRE,EM DUAS FOLHAS,QUADRICULADA, PINTADA COM TINTA PRIMER,COM LARGURA E ALTURA APROXIMADAS DE 1,40X2,10M,INCLUSIVE FECHADURA DE CILINDRO E DOBRADICAS.FORNECIMENTO E COLOCACAO  </t>
  </si>
  <si>
    <t>CN0483</t>
  </si>
  <si>
    <t xml:space="preserve">14.002.0412-0      </t>
  </si>
  <si>
    <t xml:space="preserve">PORTA DE CORRER EM ACO LAMINADO A FRIO COM ADICAO DE COBRE,EM QUATRO FOLHAS,QUADRICULADA,PINTURA COM TINTA PRIMER,COM LARGURA E ALTURA APROXIMADAS DE 2,00X2,10M,INCLUSIVE FECHADURADE CILINDRO E PUXADORES,EXCLUSIVE VIDRO.FORNECIMENTO E COLOCACAO  </t>
  </si>
  <si>
    <t>CN0484</t>
  </si>
  <si>
    <t xml:space="preserve">14.002.0414-0      </t>
  </si>
  <si>
    <t xml:space="preserve">PORTA DE ABRIR EM ACO LAMINADO A FRIO COM ADICAO DE COBRE,TIPO VENEZIANA,PINTADA COM TINTA PRIMER,COM LARGURA E ALTURA APROXIMADAS DE 0,60X2,10M, INCLUSIVE FECHADURA DE CILINDRO EDOBRADICAS.FORNECIMENTO E COLOCACAO  </t>
  </si>
  <si>
    <t>CN0485</t>
  </si>
  <si>
    <t xml:space="preserve">14.002.0416-0      </t>
  </si>
  <si>
    <t xml:space="preserve">PORTA DE ABRIR EM ACO LAMINADO A FRIO COM ADICAO DE COBRE,TIPO VENEZIANA,PINTADA COM TINTA PRIMER,COM LARGURA E ALTURA APROXIMADAS DE 0,70X2,10M,INCLUSIVE FECHADURA DE CILINDRO E DOBRADICAS.FORNECIMENTO E COLOCACAO  </t>
  </si>
  <si>
    <t>CN0486</t>
  </si>
  <si>
    <t xml:space="preserve">14.002.0430-0      </t>
  </si>
  <si>
    <t xml:space="preserve">JANELA BASCULANTE EM ACO LAMINADO A FRIO COM ADICAO DE COBRE,DE 1 SECAO COM 1 BASCULA,MEDINDO 0,40X0,60M,PRE-PINTADA,COMPLET A,COM 2 QUADROS FIXOS,SENDO 1 SUPERIOR E 1 INFERIOR,EXCLUSIVE VIDRO.FORNECIMENTO E COLOCACAO  </t>
  </si>
  <si>
    <t>CN0487</t>
  </si>
  <si>
    <t xml:space="preserve">14.002.0432-0      </t>
  </si>
  <si>
    <t xml:space="preserve">JANELA BASCULANTE EM ACO LAMINADO A FRIO COM ADICAO DE COBRE,DE 1 SECAO COM 2 BASCULAS,MEDINDO 0,60X0,60M,PRE-PINTADA,COMPLET A,COM 2 QUADROS FIXOS,SENDO 1 SUPERIOR E 1 INFERIOR,EXCLUSIVE VIDRO.FORNECIMENTO E COLOCACAO  </t>
  </si>
  <si>
    <t>CN0488</t>
  </si>
  <si>
    <t xml:space="preserve">14.002.0434-0      </t>
  </si>
  <si>
    <t xml:space="preserve">JANELA BASCULANTE EM ACO LAMINADO A FRIO COM ADICAO DE COBRE,DE 1 SECAO COM 2 BASCULAS,MEDINDO 0,60X0,80M,PRE-PINTADA,COMPLET A,COM 2 QUADROS FIXOS(UM SUPERIOR E UM INFERIOR) E 2 PARTES LATERAIS FIXAS SEM DIVISOES,EXCLUSIVE VIDRO.FORNECIMENTO E COLOCACAO  </t>
  </si>
  <si>
    <t>CN0489</t>
  </si>
  <si>
    <t xml:space="preserve">14.002.0436-0      </t>
  </si>
  <si>
    <t xml:space="preserve">JANELA BASCULANTE EM ACO LAMINADO A FRIO COM ADICAO DE COBRE,DE 1 SECAO COM 2 BASCULAS,MEDINDO 0,60X1,00M,PRE-PINTADA,COMPLET A,COM 2 QUADROS FIXOS (1 SUPERIOR E 1 INFERIOR) E 2 PARTES LATERAIS FIXAS SEM DIVISOES,EXCLUSIVE VIDRO.FORNECIMENTOE COLOCACAO  </t>
  </si>
  <si>
    <t>CN0490</t>
  </si>
  <si>
    <t xml:space="preserve">14.002.0438-0      </t>
  </si>
  <si>
    <t xml:space="preserve">JANELA BASCULANTE EM ACO LAMINADO A FRIO COM ADICAO DE COBRE,DE 1 SECAO COM 2 BASCULAS,MEDINDO 0,60X1,20M,PRE-PINTADA,COMPLET A,COM 2 QUADROS FIXOS (1 SUPERIOR E 1 INFERIOR) E 2 PARTES LATERAIS FIXAS COM DIVISOES,EXCLUSIVE VIDRO.FORNECIMENTOE COLOCACAO  </t>
  </si>
  <si>
    <t>CN0493</t>
  </si>
  <si>
    <t xml:space="preserve">14.002.0444-0      </t>
  </si>
  <si>
    <t xml:space="preserve">JANELA BASCULANTE EM ACO LAMINADO A FRIO COM ADICAO DE COBRE,DE 1 SECAO COM 3 BASCULAS,MEDINDO 0,80X0,80M,PRE-PINTADA,COMPLET A,COM 2 QUADROS FIXOS (1 SUPERIOR E 1 INFERIOR) E 2 PARTES LATERAIS FIXAS COM DIVISOES,EXCLUSIVE VIDRO.FORNECIMENTOE COLOCACAO  </t>
  </si>
  <si>
    <t>CN0497</t>
  </si>
  <si>
    <t xml:space="preserve">14.002.0452-0      </t>
  </si>
  <si>
    <t xml:space="preserve">JANELA BASCULANTE EM ACO LAMINADO A FRIO COM ADICAO DE COBRE,DE 1 SECAO COM 4 BASCULAS,MEDINDO 1,00X1,00M,PRE-PINTADA,COMPLET A,COM 2 QUADROS FIXOS (1 SUPERIOR E 1 INFERIOR) E 2 PARTES LATERAIS FIXAS COM DIVISOES,EXCLUSIVE VIDRO.FORNECIMENTOE COLOCACAO  </t>
  </si>
  <si>
    <t>CN0498</t>
  </si>
  <si>
    <t xml:space="preserve">14.002.0454-0      </t>
  </si>
  <si>
    <t xml:space="preserve">JANELA BASCULANTE EM ACO LAMINADO A FRIO COM ADICAO DE COBRE,DE 1 SECAO COM 4 BASCULAS,MEDINDO 1,00X1,20M,PRE-PINTADA,COMPLET A,COM 2 QUADROS FIXOS (1 SUPERIOR E 1 INFERIOR) E 2 PARTES LATERAIS FIXAS COM DIVISOES,EXCLUSIVE VIDRO.FORNECIMENTOE COLOCACAO  </t>
  </si>
  <si>
    <t>CN0504</t>
  </si>
  <si>
    <t xml:space="preserve">14.002.0466-0      </t>
  </si>
  <si>
    <t xml:space="preserve">JANELA DE CORRER EM ACO LAMINADO A FRIO COM ADICAO DE COBRE,COM BANDEIRA BASCULANTE,MEDINDO 1,20X1,50M,PRE-PINTADA,COMPLET A,SEM DIVISOES,COM 4 FOLHAS,SENDO 2 FOLHAS LATERAIS FIXAS,2 FOLHAS CENTRAIS DE CORRER PARA RECEBEREM VIDROS,EXCLUSIVEVIDRO.FORNECIM ENTO E COLOCACAO  </t>
  </si>
  <si>
    <t>CN0505</t>
  </si>
  <si>
    <t xml:space="preserve">14.002.0468-0      </t>
  </si>
  <si>
    <t xml:space="preserve">JANELA DE CORRER EM ACO LAMINADO A FRIO COM ADICAO DE COBRE,COM BANDEIRA BASCULANTE,MEDINDO 1,20X2,00M,PRE-PINTADA,COMPLET A,SEM DIVISOES,COM 4 FOLHAS,SENDO 2 FOLHAS LATERAIS FIXAS,2 FOLHAS CENTRAIS DE CORRER PARA RECEBEREM VIDROS,EXCLUSIVEVIDRO.FORNECIM ENTO E COLOCACAO  </t>
  </si>
  <si>
    <t>CN0506</t>
  </si>
  <si>
    <t xml:space="preserve">14.002.0470-0      </t>
  </si>
  <si>
    <t xml:space="preserve">JANELA EM ACO LAMINADO A FRIO COM ADICAO DE COBRE,MAXIM-AR,MEDINDO 0,40X0,60X0,05 M,COM BAGUETE EXTERNO,COM GRADE ELO,PRE-PINTADA,INCLUSIVE FERRAGENS.FORNECIMENTO E COLOCACAO  </t>
  </si>
  <si>
    <t>CN0507</t>
  </si>
  <si>
    <t xml:space="preserve">14.002.0472-0      </t>
  </si>
  <si>
    <t xml:space="preserve">JANELA EM ACO LAMINADO A FRIO COM ADICAO DE COBRE,MAXIM-AR,MEDINDO 0,60X0,60X0,05M,COM MASSA EXTERNA QUADRICULADA,COM GRADE,PRE-PINTADA,INCLUSIVE FERRAGENS.FORNECIMENTO E COLOCACAO  </t>
  </si>
  <si>
    <t>CN0509</t>
  </si>
  <si>
    <t xml:space="preserve">14.002.0478-0      </t>
  </si>
  <si>
    <t xml:space="preserve">JANELA EM ACO LAMINADO A FRIO COM ADICAO DE COBRE,MAXIM-AR,MEDINDO 0,60X0,60M,COM MASSA EXTERNA QUADRICULADA,COM GRADE,PRE-PINTADA,INCLUSIVE FERRAGENS E JUNCAO DE UNIAO,EXCLUSIVE VIDRO.FORNECIMENTO E COLOCACAO  </t>
  </si>
  <si>
    <t>CN0510</t>
  </si>
  <si>
    <t xml:space="preserve">14.002.0480-0      </t>
  </si>
  <si>
    <t xml:space="preserve">JANELA DE ACO LAMINADO A FRIO COM ADICAO DE COBRE,MAXIM-AR,MEDINDO 1,00X,60X0,05M,COM MASSA EXTERNA QUADRICULADA,COM GRADE,PRE-PINTADA,INCLUSIVE FERRANGES.FORNECIMENTO E COLOCACAO  </t>
  </si>
  <si>
    <t>CN0512</t>
  </si>
  <si>
    <t xml:space="preserve">14.002.0482-0      </t>
  </si>
  <si>
    <t xml:space="preserve">JANELA DE CORRER EM ACO LAMINADO A FRIO COM ADICAO DE COBRE, COM BANDEIRA BASCULANTE, MEDINDO 1,00X1,50M,PRE-PINTADA,COMPLET A COM 2 FOLHAS FIXAS E 2 FOLHAS CENTRAIS DE CORRER PARARECEBER VIDRO (EXCLUSIVE ESTE),MASSA EXTERNA COM DIVISOES EGRADE.FORNECIMENTO E COLOCACAO  </t>
  </si>
  <si>
    <t>CN0513</t>
  </si>
  <si>
    <t xml:space="preserve">14.002.0483-0      </t>
  </si>
  <si>
    <t xml:space="preserve">JANELA DE CORRER EM ACO LAMINADO A FRIO COM ADICAO DE COBRE,COM BANDEIRA BASCULANTE,MEDINDO 1,20X1,00X0,08M,COM 4 FOLHAS,MASSA EXTERNA COM DIVISAO,COM GRADE ELO,PRE-PINTADA,INCLUSIVE FERRAGENS.FORNECIMENTO E COLOCACAO  </t>
  </si>
  <si>
    <t>CN0515</t>
  </si>
  <si>
    <t xml:space="preserve">14.002.0485-0      </t>
  </si>
  <si>
    <t xml:space="preserve">JANELA DE CORRER EM ACO LAMINADO A FRIO COM ADICAO DE COBRE,COM BANDEIRA BASCULANTE,MEDINDO 1,20X1,50M,MASSA EXTERNA QUADRICULADA.FORNECIMENTO E COLOCACAO  </t>
  </si>
  <si>
    <t>CN0516</t>
  </si>
  <si>
    <t xml:space="preserve">14.002.0486-0      </t>
  </si>
  <si>
    <t xml:space="preserve">JANELA DE CORRER EM ACO LAMINADO A FRIO COM ADICAO DE COBRE,COM BANDEIRA BASCULANTE,MEDINDO 1,20X2,00M,COM 2 FOLHAS FIXAS E 2 FOLHAS CENTRAIS DE CORRER,MASSA EXTERNA,COM DIVISOES,COM GRADE ELO INTERNA NO VAO CENTRAL.FORNECIMENTO E COLOCACAO  </t>
  </si>
  <si>
    <t>CN0517</t>
  </si>
  <si>
    <t xml:space="preserve">14.002.0487-0      </t>
  </si>
  <si>
    <t xml:space="preserve">JANELA EM ACO LAMINADO A FRIO COM ADICAO DE COBRE,MAXIM-AR,MEDINDO 1,40X0,60M,2 FOLHAS,COM GRADE ELO,PRE-PINTADA,INCLUSIVE FERRAGENS.FORNECIMENTO E COLOCACAO  </t>
  </si>
  <si>
    <t>CN0519</t>
  </si>
  <si>
    <t xml:space="preserve">14.002.0489-0      </t>
  </si>
  <si>
    <t xml:space="preserve">JANELA EM ACO LAMINADO A FRIO COM ADICAO DE COBRE,MAXIM-AR,MEDINDO 0,40X0,60M,COM MASSA EXTERNA QUADRICULADA,COM GRADE INTERNA,COM 1 FOLHA,EXCLUSIVE VIDRO.FORNECIMENTO E COLOCACAO  </t>
  </si>
  <si>
    <t>CN0520</t>
  </si>
  <si>
    <t xml:space="preserve">14.002.0490-0      </t>
  </si>
  <si>
    <t xml:space="preserve">JANELA EM ACO LAMINADO A FRIO COM ADICAO DE COBRE,MAXIM-AR,MEDINDO 0,60X0,80M,COM MASSA EXTERNA QUADRICULADA,COM GRADE INTERNA,COM 1 FOLHA,EXCLUSIVE VIDRO.FORNECIMENTO E COLOCACAO  </t>
  </si>
  <si>
    <t>CN0521</t>
  </si>
  <si>
    <t xml:space="preserve">14.002.0491-0      </t>
  </si>
  <si>
    <t xml:space="preserve">JANELA EM ACO LAMINADO A FRIO COM ADICAO DE COBRE,MAXIM-AR,MEDINDO 1,20X0,60M,COM MASSA EXTERNA QUADRICULADA,COM GRADE INTERNA,COM 1 FOLHA,EXCLUSIVE VIDRO.FORNECIMENTO E COLOCACAO  </t>
  </si>
  <si>
    <t>CN0523</t>
  </si>
  <si>
    <t xml:space="preserve">14.002.0493-0      </t>
  </si>
  <si>
    <t xml:space="preserve">JANELA EM ACO LAMINADO A FRIO COM ADICAO DE COBRE,4 FOLHAS,COM BANDEIRA BASCULANTE,MEDINDO 1,00X2,00X0,14M,MASSA EXTERNACOM DIVISAO,PRE-PINTADA,INCLUSIVE FERRAGENS.FORNECIMENTO ECOLOCACAO  </t>
  </si>
  <si>
    <t>CN0524</t>
  </si>
  <si>
    <t xml:space="preserve">14.002.0494-0      </t>
  </si>
  <si>
    <t xml:space="preserve">JANELA DE CORRER EM ACO LAMINADO A FRIO COM ADICAO DE COBRE,MEDINDO 1,20X2,00M,MASSA EXTERNA QUADRICULADA,COM GRADE INTERNA,COM 4 FOLHAS,EXCLUSIVE VIDRO.FORNECIMENTO E COLOCACAO  </t>
  </si>
  <si>
    <t>CN0525</t>
  </si>
  <si>
    <t xml:space="preserve">14.002.0495-0      </t>
  </si>
  <si>
    <t xml:space="preserve">JANELA EM ACO LAMINADO A FRIO COM ADICAO DE COBRE,TIPO MAXIM-AR,MEDINDO 1,40X1,20M,COM GRADE ELO,COMPOSTO POR 2 MODULOSDE 1,40X0,60M,COM 2 FOLHAS CADA E JUNCAO ACO LAMINADO A FRIOCOM ADICAO DE COBRE,PARA JANELA MAXIM-AR 140CM.FORNECIMENTOE COLOCACAO  </t>
  </si>
  <si>
    <t>CN0526</t>
  </si>
  <si>
    <t xml:space="preserve">14.002.0496-0      </t>
  </si>
  <si>
    <t xml:space="preserve">JANELA EM ACO LAMINADO A FRIO COM ADICAO DE COBRE,TIPO MAXIM-AR,MEDINDO 2,40X0,60M,COMPOSTO PARA 4 MODULOS DE 0,60X0,60M,COM 1 FOLHA,COM GRADE ELO E JUNCAO PARA JANELA MAXIM-AR 60CM.FORNECIMENTO E COLOCACAO  </t>
  </si>
  <si>
    <t>CN0528</t>
  </si>
  <si>
    <t xml:space="preserve">14.002.0498-0      </t>
  </si>
  <si>
    <t xml:space="preserve">JANELA VENEZIANA EM ACO LAMINADO A FRIO COM ADICAO DE COBRE,COM 6 FOLHAS,MEDINDO 1,20X2,00M,COM POSTIGO PARA VIDRO INTERNO,EXCLUSIVE VIDRO.FORNECIMENTO E COLOCACAO  </t>
  </si>
  <si>
    <t>CN0529</t>
  </si>
  <si>
    <t xml:space="preserve">14.002.0499-0      </t>
  </si>
  <si>
    <t xml:space="preserve">JANELA VENEZIANA EM ACO LAMINADO A FRIO COM ADICAO DE COBRE,COM 6 FOLHAS,MEDINDO 1,50X1,20M,EXCLUSIVE VIDRO.FORNECIMENTOE COLOCACAO  </t>
  </si>
  <si>
    <t>CN0530</t>
  </si>
  <si>
    <t xml:space="preserve">14.002.0501-0      </t>
  </si>
  <si>
    <t xml:space="preserve">JANELA EM ACO LAMINADO A FRIO COM ADICAO DE COBRE,TIPO MAXIM-AR,MEDINDO 2,00X0,60M,COM GRADE ELO,COMPOSTO POR 1 MODULO DE 0,60X0,60M,COM 1 FOLHA,1 MODULO DE 1,40X0,60M,COM 2 FOLHASE JUNCAO PARA JANELA MAXIM-AR 60CM.FORNECIMENTO E COLOCACAO  </t>
  </si>
  <si>
    <t>CN0531</t>
  </si>
  <si>
    <t xml:space="preserve">14.002.0503-0      </t>
  </si>
  <si>
    <t xml:space="preserve">JANELA VENEZIANA EM ACO LAMINADO A FRIO COM ADICAO DE COBRE,MEDINDO 2,00X1,00X0,14M,6 FOLHAS,COM GRADE QUADRICULADA,PRE-PINTADA,INCLU SIVE FERRAGENS.FORNECIMENTO E COLOCACAO  </t>
  </si>
  <si>
    <t>CN0532</t>
  </si>
  <si>
    <t xml:space="preserve">14.002.0521-0      </t>
  </si>
  <si>
    <t xml:space="preserve">PORTA ACUSTICA METALICA COM INDICE DE PROTECAO SONORA APROXIMADAMENTE COM 46DB,PARA ALTA FREQUENCIA,NAS DIMENSOES DE 800X2100MM,INCLUSIVE FECHADURA ESPECIAL COM CHAVE,MOLDURA EM CANTONEIRA DE ACO.FORNECIMENTO E COLOCACAO  </t>
  </si>
  <si>
    <t>CN0533</t>
  </si>
  <si>
    <t xml:space="preserve">14.002.0522-0      </t>
  </si>
  <si>
    <t xml:space="preserve">PORTA ACUSTICA METALICA COM INDICE DE PROTECAO SONORA APROXIMADAMENTE COM 46DB,PARA ALTA FREQUENCIA,NAS DIMENSOES DE 900X2100MM,INCLUSIVE FECHADURA ESPECIAL COM CHAVE,MOLDURA EM CANTONEIRA DE ACO.FORNECIMENTO E COLOCACAO  </t>
  </si>
  <si>
    <t>CN0534</t>
  </si>
  <si>
    <t xml:space="preserve">14.002.0523-0      </t>
  </si>
  <si>
    <t xml:space="preserve">PORTA ACUSTICA METALICA COM INDICE DE PROTECAO SONORA APROXIMADAMENTE COM 46DB,PARA ALTA FREQUENCIA,NAS DIMENSOES DE 1000X2100MM,INCLUSIVE FECHADURA ESPECIAL COM CHAVE,MOLDURA EM CANTONEIRA DE ACO.FORNECIMENTO E COLOCACAO  </t>
  </si>
  <si>
    <t>CN0535</t>
  </si>
  <si>
    <t xml:space="preserve">14.002.0524-0      </t>
  </si>
  <si>
    <t xml:space="preserve">PORTA ACUSTICA METALICA COM INDICE DE PROTECAO SONORA APROXIMADAMENTE COM 46DB,PARA ALTA FREQUENCIA,NAS DIMENSOES DE 1400X2100MM,INCLUSIVE FECHADURA ESPECIAL COM CHAVE,MOLDURA EM CANTONEIRA DE ACO.FORNECIMENTO E COLOCACAO  </t>
  </si>
  <si>
    <t>CN0536</t>
  </si>
  <si>
    <t xml:space="preserve">14.002.0526-0      </t>
  </si>
  <si>
    <t xml:space="preserve">PORTA ACUSTICA METALICA COM INDICE DE PROTECAO SONORA APROXIMADAMENTE COM 46DB,PARA ALTA FREQUENCIA,NAS DIMENSOES DE 1800X2100MM,INCLUSIVE FECHADURA ESPECIAL COM CHAVE,MOLDURA EM CANTONEIRA DE ACO.FORNECIMENTO E COLOCACAO  </t>
  </si>
  <si>
    <t>CN0537</t>
  </si>
  <si>
    <t xml:space="preserve">14.002.0527-0      </t>
  </si>
  <si>
    <t xml:space="preserve">PORTA ACUSTICA METALICA COM INDICE DE PROTECAO SONORA APROXIMADAMENTE COM 46DB,PARA ALTA FREQUENCIA,NAS DIMENSOES DE 2000X2100MM,INCLUSIVE FECHADURA ESPECIAL COM CHAVE,MOLDURA EM CANTONEIRA DE ACO.FORNECIMENTO E COLOCACAO  </t>
  </si>
  <si>
    <t>CN0538</t>
  </si>
  <si>
    <t xml:space="preserve">14.002.0536-0      </t>
  </si>
  <si>
    <t xml:space="preserve">PORTA ACUSTICA METALICA COM INDICE DE PROTECAO SONORA APROXIMADAMENTE COM 56DB,PARA ALTA FREQUENCIA,NAS DIMENSOES DE 800X2100MM,INCLUSIVE FECHADURA ESPECIAL COM CHAVE,MOLDURA EM CANTONEIRA DE ACO.FORNECIMENTO E COLOCACAO  </t>
  </si>
  <si>
    <t>CN0539</t>
  </si>
  <si>
    <t xml:space="preserve">14.002.0537-0      </t>
  </si>
  <si>
    <t xml:space="preserve">PORTA ACUSTICA METALICA COM INDICE DE PROTECAO SONORA APROXIMADAMENTE COM 56DB,PARA ALTA FREQUENCIA,NAS DIMENSOES DE 900X2100MM,INCLUSIVE FECHADURA ESPECIAL COM CHAVE,MOLDURA EM CANTONEIRA DE ACO.FORNECIMENTO E COLOCACAO  </t>
  </si>
  <si>
    <t>CN0540</t>
  </si>
  <si>
    <t xml:space="preserve">14.002.0538-0      </t>
  </si>
  <si>
    <t xml:space="preserve">PORTA ACUSTICA METALICA COM INDICE DE PROTECAO SONORA APROXIMADAMENTE COM 56DB,PARA ALTA FREQUENCIA,NAS DIMENSOES DE 1000X2100MM,INCLUSIVE FECHADURA ESPECIAL COM CHAVE,MOLDURA EM CANTONEIRA DE ACO.FORNECIMENTO E COLOCACAO  </t>
  </si>
  <si>
    <t>CN0541</t>
  </si>
  <si>
    <t xml:space="preserve">14.002.0539-0      </t>
  </si>
  <si>
    <t xml:space="preserve">PORTA ACUSTICA METALICA COM INDICE DE PROTECAO SONORA APROXIMADAMENTE COM 56DB,PARA ALTA FREQUENCIA,NAS DIMENSOES DE 1400X2100MM,INCLUSIVE FECHADURA ESPECIAL COM CHAVE,MOLDURA EM CANTONEIRA DE ACO.FORNECIMENTO E COLOCACAO  </t>
  </si>
  <si>
    <t>CN0542</t>
  </si>
  <si>
    <t xml:space="preserve">14.002.0540-0      </t>
  </si>
  <si>
    <t xml:space="preserve">PORTA ACUSTICA METALICA COM INDICE DE PROTECAO SONORA APROXIMADAMENTE COM 56DB,PARA ALTA FREQUENCIA,NAS DIMENSOES DE 1600X2100MM,INCLUSIVE FECHADURA ESPECIAL COM CHAVE,MOLDURA EM CANTONEIRA DE ACO.FORNECIMENTO E COLOCACAO  </t>
  </si>
  <si>
    <t>CN0543</t>
  </si>
  <si>
    <t xml:space="preserve">14.002.0541-0      </t>
  </si>
  <si>
    <t xml:space="preserve">PORTA ACUSTICA METALICA COM INDICE DE PROTECAO SONORA APROXIMADAMENTE COM 56DB,PARA ALTA FREQUENCIA,NAS DIMENSOES DE 1800X2100MM,INCLUSIVE FECHADURA ESPECIAL COM CHAVE,MOLDURA EM CANTONEIRA DE ACO.FORNECIMENTO E COLOCACAO  </t>
  </si>
  <si>
    <t>CN0544</t>
  </si>
  <si>
    <t xml:space="preserve">14.002.0542-0      </t>
  </si>
  <si>
    <t xml:space="preserve">PORTA ACUSTICA METALICA COM INDICE DE PROTECAO SONORA APROXIMADAMENTE COM 56DB,PARA ALTA FREQUENCIA,NAS DIMENSOES DE 2000X2100MM,INCLUSIVE FECHADURA ESPECIAL COM CHAVE,MOLDURA EM CANTONEIRA DE ACO.FORNECIMENTO E COLOCACAO  </t>
  </si>
  <si>
    <t>CN0545</t>
  </si>
  <si>
    <t xml:space="preserve">14.003.0017-0      </t>
  </si>
  <si>
    <t xml:space="preserve">JANELA DE ALUMINIO ANODIZADO EM BRONZE OU PRETO,DUAS FOLHAS DE CORRER E BANDEIRA DE 0,50M DE ALTURA COM PAINEIS BASCULANTES,EM PERFIS SERIE 28.FORNECIMENTO E COLOCACAO  </t>
  </si>
  <si>
    <t>CN0546</t>
  </si>
  <si>
    <t xml:space="preserve">14.003.0021-0      </t>
  </si>
  <si>
    <t xml:space="preserve">JANELA DE ALUMINIO ANODIZADO EM BRONZE OU PRETO, DUAS FOLHAS FIXAS E DUAS DE CORRER E BANDEIRA DE  0,50M DE ALTURA COM2 PAINEIS FIXOS E 2 BASCULANTES, EM PERFIS SERIE 28. FORNECIMENTO E COLOCACAO  </t>
  </si>
  <si>
    <t>CN0547</t>
  </si>
  <si>
    <t xml:space="preserve">14.003.0026-0      </t>
  </si>
  <si>
    <t xml:space="preserve">JANELA DE ALUMINIO ANODIZADO EM BRONZE OU PRETO DE CORRER, COM DUAS FOLHAS DE CORRER,EM PERFIS SERIE 28.FORNECIMENTO ECOLOCACAO  </t>
  </si>
  <si>
    <t>CN0548</t>
  </si>
  <si>
    <t xml:space="preserve">14.003.0029-0      </t>
  </si>
  <si>
    <t xml:space="preserve">JANELA DE ALUMINIO ANODIZADO EM BRONZE OU PRETO DE CORRER,COM DUAS FOLHAS FIXAS E DUAS FOLHAS DE CORRER,EM PERFIS SERIE28.FORNECIMENTO E COLOCACAO  </t>
  </si>
  <si>
    <t>CN0549</t>
  </si>
  <si>
    <t xml:space="preserve">14.003.0051-0      </t>
  </si>
  <si>
    <t xml:space="preserve">JANELA DE ALUMINIO ANODIZADO EM BRONZE OU PRETO,TIPO PROJETANTE, COM PAINEL PROJETANTE, PROVIDA DE HASTE DE COMANDO, EMPERFIS SERIE 28.FORNECIMENTO E COLOCACAO  </t>
  </si>
  <si>
    <t>CN0550</t>
  </si>
  <si>
    <t xml:space="preserve">14.003.0062-0      </t>
  </si>
  <si>
    <t xml:space="preserve">JANELA DE ALUMINIO ANODIZADO EM BRONZE OU PRETO,TIPO PIVOTANTE,C/PAINEL PIVOTANTE VERTICAL,EM PERFIS SERIE 28.FORNECIMENTO E COLOCACAO  </t>
  </si>
  <si>
    <t>CN0551</t>
  </si>
  <si>
    <t xml:space="preserve">14.003.0071-0      </t>
  </si>
  <si>
    <t xml:space="preserve">JANELA BASCULANTE DE ALUMINIO ANODIZADO EM BRONZE OU PRETO, COM 1 ORDEM E BASCULA INFERIOR FIXA, EM PERFIS SERIE 28. FORNECIMENTO E COLOCACAO  </t>
  </si>
  <si>
    <t>CN0552</t>
  </si>
  <si>
    <t xml:space="preserve">14.003.0077-0      </t>
  </si>
  <si>
    <t xml:space="preserve">JANELA BASCULANTE DE ALUMINIO ANODIZADO EM BRONZE OU PRETO,COM 2 ORDENS SENDO A INFERIOR FIXA,EM PERFIS SERIE 28.FORNECIMENTO E COLOCACAO  </t>
  </si>
  <si>
    <t>CN0553</t>
  </si>
  <si>
    <t xml:space="preserve">14.003.0122-0      </t>
  </si>
  <si>
    <t xml:space="preserve">JANELA DE CORRER EM ALUMINIO ANODIZADO EM BRONZE OU PRETO,EM PERFIS SERIE 28, COM 8 FOLHAS DE 120CM ALTURA, BANDEIRA DE40CM,PARTE FIXA 20CM,CONFORME PROJETO N°6006/EMOP.FORNECIMENTO E COLOCACAO  </t>
  </si>
  <si>
    <t>CN0554</t>
  </si>
  <si>
    <t xml:space="preserve">14.003.0131-0      </t>
  </si>
  <si>
    <t xml:space="preserve">JANELA DE ALUMINIO ANODIZADO EM BRONZE OU PRETO,TIPO MAXIM-AR,EM PERFIS SERIE 28,COM 90CM DE ALTURA,EM 4 MODULOS,COM PARTE INFERIOR FIXA,CONFORME PROJETO N°6007/EMOP.FORNECIMENTO ECOLOCACAO  </t>
  </si>
  <si>
    <t>CN0555</t>
  </si>
  <si>
    <t xml:space="preserve">14.003.0146-0      </t>
  </si>
  <si>
    <t xml:space="preserve">JANELA DE ALUMINIO ANODIZADO EM BRONZE OU PRETO,TIPO MAXIM-AR,PERFIS SERIE 28,COM 50CM DE ALTURA,EM 4 MODULOS, CONFORMEPROJETO N°6008/EMOP.FORNECIMENTO E COLOCACAO  </t>
  </si>
  <si>
    <t>CN0556</t>
  </si>
  <si>
    <t xml:space="preserve">14.003.0149-0      </t>
  </si>
  <si>
    <t xml:space="preserve">JANELA DE ALUMINIO ANODIZADO EM BRONZE OU PRETO, TIPO MAXIM-AR, COM 1 PAINEL DESLIZANTE PROJETANTE, PROVIDA DE HASTE DECOMANDO,EM PERFIS SERIE 28.FORNECIMENTO E COLOCACAO  </t>
  </si>
  <si>
    <t>CN0557</t>
  </si>
  <si>
    <t xml:space="preserve">14.003.0152-0      </t>
  </si>
  <si>
    <t xml:space="preserve">JANELA DE ALUMINIO ANODIZADO EM BRONZE OU PRETO,TIPO MAXIM-AR,EM PERFIS SERIE 25,DE 80X50CM,CONFORME PROJETO N°6009/EMOP.FORNECIMENTO E COLOCACAO  </t>
  </si>
  <si>
    <t>CN0558</t>
  </si>
  <si>
    <t xml:space="preserve">14.003.0153-0      </t>
  </si>
  <si>
    <t xml:space="preserve">JANELA DE ALUMINIO ANODIZADO FOSCO,TIPO GUILHOTINA,PARA VIDRO(EXCLUSIVE ESTE), INCLUSIVE BORBOLETAS,EM PERFIS SERIE 25.FORNECIMENTO E COLOCACAO  </t>
  </si>
  <si>
    <t>CN0559</t>
  </si>
  <si>
    <t xml:space="preserve">14.003.0154-0      </t>
  </si>
  <si>
    <t xml:space="preserve">JANELA DE ALUMINIO ANODIZADO EM BRONZE OU PRETO,TIPO GUILHOTINA,PARA VIDRO(EXCLUSIVE ESTE)INCLUSIVE BORBOLETAS,EM PERFISSERIE 25.FORNECIMENTO E COLOCACAO  </t>
  </si>
  <si>
    <t>CN0560</t>
  </si>
  <si>
    <t xml:space="preserve">14.003.0156-0      </t>
  </si>
  <si>
    <t xml:space="preserve">JANELA DE ALUMINIO ANODIZADO FOSCO,TIPO GUILHOTINA EM VENEZIANA,INCLUSIVE BORBOLETAS,EM PERFIS SERIE 25.FORNECIMENTO ECOLOCACAO  </t>
  </si>
  <si>
    <t>CN0561</t>
  </si>
  <si>
    <t xml:space="preserve">14.003.0157-0      </t>
  </si>
  <si>
    <t xml:space="preserve">JANELA DE ALUMINIO ANODIZADO EM BRONZE OU PRETO,TIPO GUILHOTINA EM VENEZIANA,INCLUSIVE BORBOLETAS EM PERFIS SERIE 25.FORNECIMENTO E COLOCACAO  </t>
  </si>
  <si>
    <t>CN0564</t>
  </si>
  <si>
    <t xml:space="preserve">14.003.0161-0      </t>
  </si>
  <si>
    <t xml:space="preserve">CAIXILHO FIXO DE ALUMINIO ANODIZADO EM BRONZE OU PRETO,SERIE 28,EM VENEZIANA.FORNECIMENTO E COLOCACAO  </t>
  </si>
  <si>
    <t>CN0565</t>
  </si>
  <si>
    <t xml:space="preserve">14.003.0164-0      </t>
  </si>
  <si>
    <t xml:space="preserve">CAIXILHO FIXO DE ALUMINIO ANODIZADO PARA VIDRO EM BRONZE OU PRETO,SERIE 28.FORNECIMENTO E COLOCACAO  </t>
  </si>
  <si>
    <t>CN0566</t>
  </si>
  <si>
    <t xml:space="preserve">14.003.0165-0      </t>
  </si>
  <si>
    <t xml:space="preserve">PERFIL DE ALUMINIO PARA FIXACAO DE VIDRO(BAGUETE),INCLUSIVE MANGUEIRA CRISTAL,DIAMETRO 3/8".FORNECIMENTO E COLOCACAO  </t>
  </si>
  <si>
    <t>CN0567</t>
  </si>
  <si>
    <t xml:space="preserve">14.003.0201-0      </t>
  </si>
  <si>
    <t xml:space="preserve">PORTA DE ALUMINIO ANODIZADO EM BRONZE OU PRETO,TENDO 1 CONTRAPINAZIO DIVIDINDO A ESQUADRIA EM 2 VAZIOS PARA VIDRO,EM PERFIS SERIE 25,EXCLUSIVE FECHADURAS.FORNECIMENTO E COLOCACAO  </t>
  </si>
  <si>
    <t>CN0568</t>
  </si>
  <si>
    <t xml:space="preserve">14.003.0206-0      </t>
  </si>
  <si>
    <t xml:space="preserve">PORTA DE ALUMINIO ANODIZADO EM BRONZE OU PRETO, EM 2 FOLHAS DE ABRIR, TENDO 1 CONTRAPINAZIO  DIVIDINDO A ESQUADRIA EM 2VAZIOS PARA VIDRO,PERFIS SERIE 25,EXCLUSIVE FECHADURA. FORNECIMENTO E COLOCACAO  </t>
  </si>
  <si>
    <t>CN0569</t>
  </si>
  <si>
    <t xml:space="preserve">14.003.0211-0      </t>
  </si>
  <si>
    <t xml:space="preserve">PORTA DE ALUMINIO ANODIZADO EM BRONZE OU PRETO,DE CORRER,COM 2 FOLHAS,TENDO 1 CONTRAPINAZIO DIVIDINDO A ESQUADRIA EM 2 VAZIOS PARA VIDRO,EM PERFIS SERIE 25,EXCLUSIVE FECHADURA.FORNECIMENTO E COLOCACAO  </t>
  </si>
  <si>
    <t>CN0570</t>
  </si>
  <si>
    <t xml:space="preserve">14.003.0221-0      </t>
  </si>
  <si>
    <t xml:space="preserve">PORTA DE ALUMINIO ANODIZADO EM BRONZE OU PRETO DE CORRER,EM PERFIS SERIE 30,COM CONTRAMARCO,CONFORME PROJETO N°6010/EMOP,EXCLUSIVE FECHADURA.FORNECIMENTO E COLOCACAO  </t>
  </si>
  <si>
    <t>CN0571</t>
  </si>
  <si>
    <t xml:space="preserve">14.003.0225-0      </t>
  </si>
  <si>
    <t xml:space="preserve">PORTA DE ALUMINIO ANODIZADO AO NATURAL,PERFIL SERIE 25,EM VENEZIANA,EXCLUSIVE FECHADURA.FORNECIMENTO E COLOCACAO  </t>
  </si>
  <si>
    <t>CN0572</t>
  </si>
  <si>
    <t xml:space="preserve">14.003.0226-0      </t>
  </si>
  <si>
    <t xml:space="preserve">PORTA DE ALUMINIO ANODIZADO EM BRONZE OU PRETO,PERFIL SERIE 25,EM VENEZIANA,EXCLUSIVE FECHADURA.FORNECIMENTO E COLOCACAO  </t>
  </si>
  <si>
    <t>CN0573</t>
  </si>
  <si>
    <t xml:space="preserve">14.003.0230-0      </t>
  </si>
  <si>
    <t xml:space="preserve">PORTA DE ALUMINIO ANODIZADO AO NATURAL,PERFIL SERIE 25,EM LAMBRI HORIZONTAL,EXCLUSIVE FECHADURA.FORNECIMENTO E COLOCACAO  </t>
  </si>
  <si>
    <t>CN0574</t>
  </si>
  <si>
    <t xml:space="preserve">14.003.0231-0      </t>
  </si>
  <si>
    <t xml:space="preserve">PORTA ALUMINIO ANODIZADO EM BRONZE OU PRETO,PERFIL SERIE 25, EM LAMBRI HORIZONTAL, EXCLUSIVE FECHADURA. FORNECIMENTO  ECOLOCACAO  </t>
  </si>
  <si>
    <t>CN0575</t>
  </si>
  <si>
    <t xml:space="preserve">14.003.0240-0      </t>
  </si>
  <si>
    <t xml:space="preserve">VISOR DE ALUMINIO ANODIZADO FOSCO,SERIE 25,COM VIDRO LISO TRANSPARENTE,4MM DE ESPESSURA,DIMENSOES 80X40CM.FORNECIMENTO ECOLOCACAO  </t>
  </si>
  <si>
    <t>CN0576</t>
  </si>
  <si>
    <t xml:space="preserve">14.003.0243-0      </t>
  </si>
  <si>
    <t xml:space="preserve">SUPORTE EM ALUMINIO PARA AR CONDICIONADO DE 1 A 2HP,EM CANTONEIRA DE ALUMINIO DE 1/8"X1.1/4".FORNECIMENTO E COLOCACAO  </t>
  </si>
  <si>
    <t>CN0578</t>
  </si>
  <si>
    <t xml:space="preserve">14.003.0265-0      </t>
  </si>
  <si>
    <t xml:space="preserve">PROTECAO PARA PORTAS,EM CHAPA DE ALUMINIO FIXADA POR REBITES.FORNECIMENTO E COLOCACAO  </t>
  </si>
  <si>
    <t>CN0579</t>
  </si>
  <si>
    <t xml:space="preserve">14.003.0300-0      </t>
  </si>
  <si>
    <t xml:space="preserve">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  </t>
  </si>
  <si>
    <t>CN0580</t>
  </si>
  <si>
    <t xml:space="preserve">14.004.0030-0      </t>
  </si>
  <si>
    <t xml:space="preserve">VIDRO PLANO TRANSPARENTE,COMUM,DE 10MM DE ESPESSURA.FORNECIMENTO E COLOCACAO  </t>
  </si>
  <si>
    <t>CN0581</t>
  </si>
  <si>
    <t xml:space="preserve">14.004.0047-0      </t>
  </si>
  <si>
    <t xml:space="preserve">VIDRO ARAMADO,6MM DE ESPESSURA.FORNECIMENTO E COLOCACAO  </t>
  </si>
  <si>
    <t>CN0582</t>
  </si>
  <si>
    <t xml:space="preserve">14.004.0048-0      </t>
  </si>
  <si>
    <t xml:space="preserve">VIDRO JATEADO COM 4MM DE ESPESSURA.FORNECIMENTO E COLOCACAO  </t>
  </si>
  <si>
    <t>CN0583</t>
  </si>
  <si>
    <t xml:space="preserve">14.004.0050-0      </t>
  </si>
  <si>
    <t xml:space="preserve">VIDRO LISO,TRANSPARENTE,TIPO FUME,6MM DE ESPESSURA.FORNECIMENTO E COLOCACAO  </t>
  </si>
  <si>
    <t>CN0585</t>
  </si>
  <si>
    <t xml:space="preserve">14.004.0070-0      </t>
  </si>
  <si>
    <t xml:space="preserve">VIDRO LAMINADO SIMPLES,COM ESPESSURA DE 6MM.FORNECIMENTO E COLOCACAO  </t>
  </si>
  <si>
    <t>CN0586</t>
  </si>
  <si>
    <t xml:space="preserve">14.004.0073-0      </t>
  </si>
  <si>
    <t xml:space="preserve">VIDRO LAMINADO,COM ESPESSURA DE 10MM.FORNECIMENTO E COLOCACAO  </t>
  </si>
  <si>
    <t>CN0587</t>
  </si>
  <si>
    <t xml:space="preserve">14.004.0150-0      </t>
  </si>
  <si>
    <t xml:space="preserve">VIDRO PLUMBIFERO C/ESPESSURA MAXIMA DE 8MM PARA USO EM SALAS RADIOLOGICAS A PROVA DE RAIO-X,NAS DIMENSOES DE(0,20X0,30)M.FORNECIMENTO E COLOCACAO.  </t>
  </si>
  <si>
    <t>CN0588</t>
  </si>
  <si>
    <t xml:space="preserve">14.004.0155-0      </t>
  </si>
  <si>
    <t xml:space="preserve">VIDRO PLUMBIFERO C/ESPESSURA MAXIMA DE 8MM,PARA USO EM SALAS RADIOLOGICAS A PROVA DE RAIO-X,NAS DIMENSOES DE(0,30X0,40)M.FORNECIMENTO E COLOCACAO.  </t>
  </si>
  <si>
    <t>CN0589</t>
  </si>
  <si>
    <t xml:space="preserve">14.004.0160-0      </t>
  </si>
  <si>
    <t xml:space="preserve">VIDRO PLUMBIFERO C/ESPESSURA MAXIMA DE 8MM,PARA USO EM SALAS RADIOLOGICAS A PROVA DE RAIO-X,NAS DIMENSOES DE(1,00X0,70)M.FORNECIMENTO E COLOCACAO.  </t>
  </si>
  <si>
    <t>CN0590</t>
  </si>
  <si>
    <t xml:space="preserve">14.004.0200-0      </t>
  </si>
  <si>
    <t xml:space="preserve">PELICULA DE SEGURANCA ANTI-IMPACTO E CONTROLE SOLAR.FORNECIMENTO E COLOCACAO  </t>
  </si>
  <si>
    <t>CN0591</t>
  </si>
  <si>
    <t xml:space="preserve">14.005.0010-0      </t>
  </si>
  <si>
    <t xml:space="preserve">PLACA DE POLICARBONATO EM CRISTAL COMPACTO,COM ESPESSURA DE 4MM.FORNECIMENTO E COLOCACAO  </t>
  </si>
  <si>
    <t>CN0592</t>
  </si>
  <si>
    <t xml:space="preserve">14.005.0015-0      </t>
  </si>
  <si>
    <t xml:space="preserve">PLACA DE POLICARBONATO EM CRISTAL COMPACTO,COM ESPESSURA DE 6MM.FORNECIMENTO E COLOCACAO  </t>
  </si>
  <si>
    <t>CN0593</t>
  </si>
  <si>
    <t xml:space="preserve">14.005.0020-0      </t>
  </si>
  <si>
    <t xml:space="preserve">PLACA DE POLICARBONATO EM CRISTAL COMPACTO,COM ESPESSURA DE 8MM.FORNECIMENTO E COLOCACAO  </t>
  </si>
  <si>
    <t>CN0594</t>
  </si>
  <si>
    <t xml:space="preserve">14.005.0025-0      </t>
  </si>
  <si>
    <t xml:space="preserve">PLACA DE POLICARBONATO EM CRISTAL COMPACTO,COM ESPESSURA DE 10MM.FORNECIMENTO E COLOCACAO  </t>
  </si>
  <si>
    <t>CN0595</t>
  </si>
  <si>
    <t xml:space="preserve">14.006.0005-0      </t>
  </si>
  <si>
    <t xml:space="preserve">PORTA DE MADEIRA DE LEI EM COMPENSADO DE 100X210X3,5CM,FOLHEADA NAS 2 FACES,ADUELA DE 13X3CM E ALIZARES DE 5X2CM,EXCLUSIVE FERRAGENS.FORNECIMENTO E COLOCACAO  </t>
  </si>
  <si>
    <t>CN0596</t>
  </si>
  <si>
    <t xml:space="preserve">14.006.0008-0      </t>
  </si>
  <si>
    <t xml:space="preserve">PORTA DE MADEIRA DE LEI EM COMPENSADO DE 90X210X3,5CM FOLHEADA NAS 2 FACES,ADUELA DE 13X3CM E ALIZARES DE 5X2CM,EXCLUSIVE FERRAGENS.FORNECIMENTO E COLOCACAO  </t>
  </si>
  <si>
    <t>CN0597</t>
  </si>
  <si>
    <t xml:space="preserve">14.006.0091-0      </t>
  </si>
  <si>
    <t xml:space="preserve">PORTA DE MADEIRA DE LEI MACICA DE FRISOS (MEXICANA) DE 80X210X3,5CM,ADUELA DE 13X3CM E ALIZARES DE 5X2CM,EXCLUSIVE FERRAGENS.FORNECIMENTO E COLOCACAO  </t>
  </si>
  <si>
    <t>CN0598</t>
  </si>
  <si>
    <t xml:space="preserve">14.006.0092-0      </t>
  </si>
  <si>
    <t xml:space="preserve">PORTA DE MADEIRA DE LEI MACICA DE FRISOS (MEXICANA) DE 70X210X3,5CM,ADUELA DE 13X3CM E ALIZARES DE 5X2CM,EXCLUSIVE FERRAGENS.FORNECIMENTO E COLOCACAO  </t>
  </si>
  <si>
    <t>CN0599</t>
  </si>
  <si>
    <t xml:space="preserve">14.006.0100-0      </t>
  </si>
  <si>
    <t xml:space="preserve">PORTA DE MADEIRA DE LEI MACICA DE FRISOS (MEXICANA) DE 120X210X3,5CM,EM 2 FOLHAS,ADUELA DE 13X3CM E CONTRAMARCO DE 11X2CM,CONFORME PROJETO TIPO N°6063/EMOP,EXCLUSIVE FERRAGENS.FORNECIMENTO E COLOCACAO  </t>
  </si>
  <si>
    <t>CN0600</t>
  </si>
  <si>
    <t xml:space="preserve">14.006.0232-0      </t>
  </si>
  <si>
    <t xml:space="preserve">PORTA DE MADEIRA DE LEI,COMPENSADO DE 70X210X3,5CM,COM VISOR 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  </t>
  </si>
  <si>
    <t>CN0601</t>
  </si>
  <si>
    <t xml:space="preserve">14.006.0233-0      </t>
  </si>
  <si>
    <t xml:space="preserve">PORTA DE MADEIRA DE LEI,COMPENSADO DE 80X210X3,5CM,COM VISOR 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  </t>
  </si>
  <si>
    <t>CN0602</t>
  </si>
  <si>
    <t xml:space="preserve">14.006.0234-0      </t>
  </si>
  <si>
    <t xml:space="preserve">PORTA DE MADEIRA DE LEI,COMPENSADO DE 90X210X3,5CM,COM VISOR 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  </t>
  </si>
  <si>
    <t>CN0603</t>
  </si>
  <si>
    <t xml:space="preserve">14.006.0237-0      </t>
  </si>
  <si>
    <t xml:space="preserve">PORTA EM CHAPA DE FIBRA DE MADEIRA PRENSADA (MDP,MDF OU HDF),MEDIO,MIOLO SEMI-SOLIDO E REQUADRO EM MADEIRA NATURAL,ACABAMENTO PARA PINTURA,MEDINDO (70X210X3,5)CM,EXCLUSIVE FERRAGENS.FORNECIMENTO E COLOCACAO  </t>
  </si>
  <si>
    <t>CN0604</t>
  </si>
  <si>
    <t xml:space="preserve">14.006.0286-0      </t>
  </si>
  <si>
    <t xml:space="preserve">JANELA DE MADEIRA DE LEI DE ABRIR DE 100X100X3CM,TIPO VVP (VENEZIANA,VIDRO E POSTIGO) EM 2 FOLHAS E MARCO DE 7X3CM,EXCLUSIVE FERRAGENS.FORNECIMENTO E COLOCACAO  </t>
  </si>
  <si>
    <t>CN0605</t>
  </si>
  <si>
    <t xml:space="preserve">14.006.0288-0      </t>
  </si>
  <si>
    <t xml:space="preserve">JANELA DE MADEIRA DE LEI EM VENEZIANA DE 200X100X3CM,COM 2 FOLHAS DE CORRER,EXCLUSIVE FERRAGENS.FORNECIMENTO E COLOCACAO  </t>
  </si>
  <si>
    <t>CN0607</t>
  </si>
  <si>
    <t xml:space="preserve">14.006.0305-0      </t>
  </si>
  <si>
    <t xml:space="preserve">JANELA DE MADEIRA DE LEI,BASCULANTE DE 100X140X3CM,COM 3 FOLHAS,EXCLUSIVE FERRAGENS.FORNECIMENTO E COLOCACAO  </t>
  </si>
  <si>
    <t>CN0609</t>
  </si>
  <si>
    <t xml:space="preserve">14.006.0353-0      </t>
  </si>
  <si>
    <t xml:space="preserve">GUARDA-CORPO DE MADEIRA DE LEI APARELHADA,NA ALTURA UTIL DE 1,00M,ENGASTADO 5CM NO CONCRETO,INTERCALADO POR MONTANTES DE7,5CMX11,25CM/3"X4.1/2",COM ESPACAMENTO DE 1,00M,FORMANDO MODULOS "X",PARA CONTRAVENTAMENTO,COM PECAS DE 3,75CMX7,5CM/1.1/2"X3".FORNECI MENTO E COLOCACAO  </t>
  </si>
  <si>
    <t>CN0611</t>
  </si>
  <si>
    <t xml:space="preserve">14.006.0399-0      </t>
  </si>
  <si>
    <t xml:space="preserve">PROTECAO TIPO BATE-CADEIRA DE MADEIRA DE LEI,15X2CM,APARELHADA EM UMA FACE E NOS TOPOS,EXCLUSIVE PINTURA.FORNECIMENTO ECOLOCACAO  </t>
  </si>
  <si>
    <t>CN0612</t>
  </si>
  <si>
    <t xml:space="preserve">14.006.0440-0      </t>
  </si>
  <si>
    <t xml:space="preserve">DECK EM MADEIRA DE LEI APARELHADA,FORMADO POR PECAS DE 2X10CM,COM INTERVALOS DE 2,5CM E APOIADAS EM TRAVESSAS DE MADEIRASERRADA (7,5CMX7,5CM/3"X3") E ESTRUTURA EM TORAS DE MADEIRACOM 25CM DE DIAMETRO,TRATADO,ALTURA UTIL MEDIA DE 1,50M,ENTERRADO 1,00M DE PROFUNDIDADE.FORNECIMENTO E COLOCACAO  </t>
  </si>
  <si>
    <t>CN0613</t>
  </si>
  <si>
    <t xml:space="preserve">14.006.0445-0      </t>
  </si>
  <si>
    <t xml:space="preserve">DECK EM MADEIRA DE LEI APARELHADA,COM ASSOALHO MEDINDO APROXIMADAMENTE 18X2CM,VIGAS LONGITUDINAIS DE 7,5X15CM,TRANSVERSAIS DE 10X15CM,GUARDA-CORPO COMPOSTO DE PECAS DE 15X15CM E 20X2,5CM.FORNECIMENTO E COLOCACAO  </t>
  </si>
  <si>
    <t>CN0614</t>
  </si>
  <si>
    <t xml:space="preserve">14.006.0680-0      </t>
  </si>
  <si>
    <t xml:space="preserve">MADEIRA DE REFLORESTAMENTO,AUTOCLAVADA,EM TORA,ATE 6,00M DE COMPRIMENTO,DIAMETRO DE 12CM.FORNECIMENTO  </t>
  </si>
  <si>
    <t>CN0615</t>
  </si>
  <si>
    <t xml:space="preserve">14.006.0685-0      </t>
  </si>
  <si>
    <t xml:space="preserve">MADEIRA DE REFLORESTAMENTO,AUTOCLAVADA,EM TORA,ATE 6,00M DE COMPRIMENTO,DIAMETRO DE 15CM.FORNECIMENTO  </t>
  </si>
  <si>
    <t>CN0617</t>
  </si>
  <si>
    <t xml:space="preserve">14.006.0695-0      </t>
  </si>
  <si>
    <t xml:space="preserve">MADEIRA DE REFLORESTAMENTO,AUTOCLAVADA,EM TORA,ATE 6,00M DE COMPRIMENTO,DIAMETRO DE 25CM.FORNECIMENTO  </t>
  </si>
  <si>
    <t>CN0618</t>
  </si>
  <si>
    <t xml:space="preserve">14.007.0038-0      </t>
  </si>
  <si>
    <t xml:space="preserve">FERRAGENS PARA PORTA DE MADEIRA,DE 1 FOLHA DE ABRIR,EXTERNA,CONSTANDO DE FORNECIMENTO S/COLOCACAO,DE:-FECHADURA EXTERNATIPO OVAL,ACABAMENTO CROMADO ACETINADO -MACANETA TIPO BOLA,LATAO,ACABAMENTO CROMADO ACETINADO -ROSETA CIRCULAR EM LATAOLAMINADO, ACABAMENTO CROMADO ACETINADO -3 DOBRADICAS 3"X3"EM LATAO CROMADO,COM PINOS,BOLAS E ANEIS DE LATAO  </t>
  </si>
  <si>
    <t>CN0619</t>
  </si>
  <si>
    <t xml:space="preserve">14.007.0057-0      </t>
  </si>
  <si>
    <t xml:space="preserve">FERRAGENS P/PORTA MADEIRA,1 FOLHA DE ABRIR,INTERNA,CONSTANDO DE FORNEC.S/COLOC.,DE:-FECHADURA SIMPLES,RETANGULAR ACABAM.CROMADO ACETINADO -MACANETA TIPO ALAVANCA,ACABAMENTO CROMADOACETINADO -ROSETA CIRCULAR EM LATAO LAMINADO ACABAMENTO CROMADO ACETINADO -3 DOBRADICAS DE FERRO GALVANIZ.DE 3"X2.1/2",COM PINO E BOLAS DE LATAO  </t>
  </si>
  <si>
    <t>CN0620</t>
  </si>
  <si>
    <t xml:space="preserve">14.007.0286-0      </t>
  </si>
  <si>
    <t xml:space="preserve">DOBRADICA 4"X3",DE FERRO GALVANIZADO,COM PINO,BOLAS E ANEIS DE LATAO.FORNECIMENTO  </t>
  </si>
  <si>
    <t>CN0623</t>
  </si>
  <si>
    <t xml:space="preserve">14.008.0052-0      </t>
  </si>
  <si>
    <t xml:space="preserve">PORTA PARA CENTRO RADIOLOGICO,REVESTIDA DE LENCOL DE CHUMBO DE 1MM,COM ACABAMENTO EM PLACA DE FIBRA DE MADEIRA PRENSADA,REVESTIDA DE CHAPA DE LAMINADO MELAMINICO,INCLUSIVE FERRAGENS.FORNECIMENTO E COLOCACAO  </t>
  </si>
  <si>
    <t>CN0624</t>
  </si>
  <si>
    <t xml:space="preserve">14.008.0055-0      </t>
  </si>
  <si>
    <t xml:space="preserve">PORTA PARA CENTRO RADIOLOGICO,REVESTIDA DE LENCOL DE CHUMBO DE 0,50MM,COM ACABAMENTO EM PLACA DE FIBRA DE MADEIRA PRENSADA,REVESTIDA DE CHAPA DE LAMINADO MELAMINICO,INCLUSIVE FERRAGENS.FORNECIMENTO E COLOCACAO  </t>
  </si>
  <si>
    <t>CN0626</t>
  </si>
  <si>
    <t xml:space="preserve">14.008.0095-0      </t>
  </si>
  <si>
    <t xml:space="preserve">PORTA DE MADEIRA, LISA, COMPENSADO,DE 60X210X3CM, REVESTIDA DE CHAPA DE LAMINADO MELAMINICO, 1MM DE ESPESSURA, EXCLUSIVEADUELA,ALIZAR E FERRAGENS.FORNECIMENTO E COLOCACAO  </t>
  </si>
  <si>
    <t>CN0627</t>
  </si>
  <si>
    <t xml:space="preserve">14.008.0096-0      </t>
  </si>
  <si>
    <t xml:space="preserve">PORTA DE MADEIRA, LISA, COMPENSADO,DE 70X210X3CM, REVESTIDA DE CHAPA DE LAMINADO MELAMINICO, 1MM DE ESPESSURA,EXCLUSIVEADUELA,ALIZ AR E FERRAGENS.FORNECIMENTO E COLOCACAO  </t>
  </si>
  <si>
    <t>CN0628</t>
  </si>
  <si>
    <t xml:space="preserve">14.008.0097-0      </t>
  </si>
  <si>
    <t xml:space="preserve">PORTA DE MADEIRA, LISA, COMPENSADO,DE 80X210X3CM, REVESTIDA DE CHAPA DE LAMINADO MELAMINICO, 1MM DE ESPESSURA,EXCLUSIVEADUELA,ALIZ AR E FERRAGENS.FORNECIMENTO E COLOCACAO  </t>
  </si>
  <si>
    <t>CN0629</t>
  </si>
  <si>
    <t xml:space="preserve">14.003.0241-0      </t>
  </si>
  <si>
    <t xml:space="preserve">VISOR DE ALUMINIO ANODIZADO FOSCO,SERIE 25,EXCLUSIVE O VIDRO.FORNECIMENTO E COLOCACAO  </t>
  </si>
  <si>
    <t>CN0630</t>
  </si>
  <si>
    <t xml:space="preserve">14.006.0688-0      </t>
  </si>
  <si>
    <t xml:space="preserve">MADEIRA DE REFLORESTAMENTO,AUTOCLAVADA,EM TORA,ATE 6,00M DE COMPRIMENTO,DIAMETRO DE 20CM.FORNECIMENTO  </t>
  </si>
  <si>
    <t>CN0631</t>
  </si>
  <si>
    <t xml:space="preserve">14.002.0062-0      </t>
  </si>
  <si>
    <t xml:space="preserve">PORTA CORTA-FOGO, MEDINDO (60X180X5)CM,CLASSE P-60,EM CHAPA DE ACO,TENDO BATENTE DO MESMO MATERIAL,INCLUSIVE 3 PARES DEDOBRADICAS COM MOLA E FECHADURA.FORNECIMENTO E COLOCACAO  </t>
  </si>
  <si>
    <t>CN0632</t>
  </si>
  <si>
    <t xml:space="preserve">14.002.0064-0      </t>
  </si>
  <si>
    <t xml:space="preserve">PORTA CORTA-FOGO,MEDINDO (60X180X5)CM,CLASSE P-90,EM CHAPA DE ACO,TENDO BATENTE DO MESMO MATERIAL,INCLUSIVE 3 PARES DE DOBRADICAS COM MOLA E FECHADURA.FORNECIMENTO E COLOCACAO  </t>
  </si>
  <si>
    <t>CN0633</t>
  </si>
  <si>
    <t xml:space="preserve">14.002.0066-0      </t>
  </si>
  <si>
    <t xml:space="preserve">PORTA CORTA-FOGO,MEDINDO (60X180X5)CM,CLASSE P-120,EM CHAPA DE ACO,TENDO BATENTE DO MESMO MATERIAL,INCLUSIVE 3 PARES DEDOBRADICAS COM MOLA E FECHADURA.FORNECIMENTO E COLOCACAO  </t>
  </si>
  <si>
    <t>CN0634</t>
  </si>
  <si>
    <t xml:space="preserve">14.006.0016-0      </t>
  </si>
  <si>
    <t xml:space="preserve">PORTA DE MADEIRA DE LEI EM COMPENSADO,DE 200X210X3,5CM,COM DUAS FOLHAS,FOLHEADA NAS 2 FACES,ADUELAS DE 13X3CM E ALIZARESDE 5X2CM,EXCLUSIVE FERRAGENS.FORNECIMENTO E COLOCACAO  </t>
  </si>
  <si>
    <t>CN0635</t>
  </si>
  <si>
    <t xml:space="preserve">14.006.0090-0      </t>
  </si>
  <si>
    <t xml:space="preserve">PORTA DE MADEIRA DE LEI EM COMPENSADO, DE 90X180X3,5CM,FOLHEADA NAS 2 FACES E MARCO DE 7X3CM,EXCLUSIVE FERRAGENS.FORNECIMENTO E COLOCACAO  </t>
  </si>
  <si>
    <t>CN0636</t>
  </si>
  <si>
    <t xml:space="preserve">14.006.0230-0      </t>
  </si>
  <si>
    <t xml:space="preserve">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  </t>
  </si>
  <si>
    <t>CN0637</t>
  </si>
  <si>
    <t xml:space="preserve">14.004.0205-0      </t>
  </si>
  <si>
    <t xml:space="preserve">PELICULA REFLETIVA DE CONTROLE SOLAR.FORNECIMENTO E COLOCACAO  </t>
  </si>
  <si>
    <t>CN0639</t>
  </si>
  <si>
    <t xml:space="preserve">14.007.0500-0      </t>
  </si>
  <si>
    <t xml:space="preserve">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  </t>
  </si>
  <si>
    <t>CN0641</t>
  </si>
  <si>
    <t xml:space="preserve">14.007.0505-0      </t>
  </si>
  <si>
    <t xml:space="preserve">BARRA ANTIPANICO,CEGA NO LADO OPOSTO E DE ACIONAMENTO RADIAL TIPO PUSH P/PORTA MADEIRA OU METAL,DUPLA(2 FOLHAS),CONFECCIONADA LIGA DE METAIS,CERTIFICADA NBR 11785,COMPOSTA 4 SUPORTES TRAVAMENTO HORIZONTAL,2 BARRAS ACIONADORAS 1,00MM,1 HASTEVERTICAL E 2 MECANISMOS TRAVAMENTO VERTICAL(CREMONA).INDICADA P/PORTAS ATE 220X100CM(AXL),EXCL.FECHADURA EXT.FORN.INST.  </t>
  </si>
  <si>
    <t>CN0643</t>
  </si>
  <si>
    <t xml:space="preserve">14.002.0201-0      </t>
  </si>
  <si>
    <t xml:space="preserve">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  </t>
  </si>
  <si>
    <t>CN0645</t>
  </si>
  <si>
    <t xml:space="preserve">14.002.0202-0      </t>
  </si>
  <si>
    <t xml:space="preserve">GRADIL METALICO,RESISTENTE A AMBIENTES AGRESSIVOS,EXECUTADO PAINEL ACO GALV.SOLDADO(GRAMATURA MINIMA 40G/M2),MALHA RETANGULAR 200X50MM E FIO ACO DIAM.MINIMO 4,3MM,FIXADOS PERMANENTEMENTE MONTANTE ACO GALV.60X40MM(GRAMATURA MINIMA 275G/M2),ENGASTADOS BASE CONCRETO,EXCL.ESTA,PINT.NAVAL, ESP.MINIMA 300MICRAS (PAINEL E MONTANTE),VERDE/BRANCA.FORN.E COLOC.  </t>
  </si>
  <si>
    <t>CN0647</t>
  </si>
  <si>
    <t xml:space="preserve">14.002.0203-0      </t>
  </si>
  <si>
    <t xml:space="preserve">GRADIL METALICO,RESISTENTE A AMBIENTES AGRESSIVOS,EXECUTADO PAINEL ACO GALV.SOLDADO(GRAMATURA MINIMA 40G/M2),MALHA RETANGULAR 200X50MM FIO ACO DIAM.MINIMO 4,3MM,FIXADOS PERMANENTEMENTE MONTANTE ACO GALV.60X40MM(GRAMATURA MINIMA 275G/M2),APARAFUSADOS BASE CONCRETO,EXCL.ESTA,PINT.NAVAL, ESP.MINIMA 300MICRAS(PAINEL E MONTANTE),VERDE/BRANCA.FORN.CO LOC.  </t>
  </si>
  <si>
    <t>CN0649</t>
  </si>
  <si>
    <t xml:space="preserve">14.002.0248-0      </t>
  </si>
  <si>
    <t xml:space="preserve">PROTECAO DE CANTO DE PAREDE (ARESTA VIVA) COM CANTONEIRA 3/4"X3/4"X1/8".FORNECIMENTO E COLOCACAO  </t>
  </si>
  <si>
    <t>CN0650</t>
  </si>
  <si>
    <t xml:space="preserve">14.001.0085-0      </t>
  </si>
  <si>
    <t xml:space="preserve">PORTA EM ABS RIGIDO DE ALTO IMPACTO,TIPO VAI E VEM,MEDINDO (1,80X2,10)M,COM FECHAMENTO POR GRAVIDADE,SEM USO DE MOLAS,VISOR EM POLICARBONATO TRANSPARENTE COM ESPESSURA DE 3MM E PARA-CHOQUE EM ABS NOS DOIS LADOS DE CADA FOLHA,NA COR DA PORTA  </t>
  </si>
  <si>
    <t>CN0651</t>
  </si>
  <si>
    <t xml:space="preserve">14.002.0100-0      </t>
  </si>
  <si>
    <t xml:space="preserve">PORTAO ABRIR DE UMA OU DUAS FLS.,GRADIL METAL.,EXECUT.PAINEL ACO GALV.(GRAMATURA MIN.40G/M2),MALHA RETANG.(200X50)MM E FIO ACO BITOLA MIN.4,3MM,MONT.INTERMEDIARIOS ACO GALV.(60X40)MM,EXTREMIDADES DIM.MIN.(80X80)MM ENGASTADOS BASE CONCRETO (EXCL.ESTA),PINT.ELETROSTATICA ESP.MIN.100 MICRAS,CORES VERDEOU BRANCA,INCL.TRINCO,FERROLHO E DOBRADICAS.FORN.E COLOC.  </t>
  </si>
  <si>
    <t>CN0652</t>
  </si>
  <si>
    <t xml:space="preserve">14.002.0101-0      </t>
  </si>
  <si>
    <t xml:space="preserve">PORTAO ABRIR UMA OU DUAS FLS.EM GRADIL METAL.,RESIST.AMBIENTES AGRESSIVOS,EXECUT.PAINEL ACO GALV.(GRAMATURA MIN.40G/M2),MALHA RETANG.(200X50)MM E FIO ACO BITOLA MIN.4,3MM,MONT.INTERMED.ACO GALV.(60X40)MM,EXTREM.MONT.DIM .MIN.(80X80)MM ENGASTADO BASE CONCR.(EXCL.ESTA),PINT.NAVAL,E SP.MIN.300 MICRAS,NASCORES VERDE OU BRANCA,INCL.TRINCO,FERROLHO,DO BR.FORN.COLOC.  </t>
  </si>
  <si>
    <t>CN0653</t>
  </si>
  <si>
    <t xml:space="preserve">14.002.0102-0      </t>
  </si>
  <si>
    <t xml:space="preserve">PORTAO CORRER UMA OU DUAS FLS.,EM GRADIL METAL.,EXECUT.PAINEL ACO GALV.(GRAMATURA MIN.40G/M2),MALHA RETANG.(200X50)MM EFIO ACO BITOLA MIN.4,3MM,MONT.INTERMED.ACO GALV.(60X40)MM,EXTREMIDADES MONT.DIM.MIN.(80X80)MM ENGASTADOS BASE CONCR.(EXCL.ESTA),PINT.ELETROS TATICA,ESP.MIN.100 MICRAS,NAS CORES VERDE OU BRANCA,INCL.TRINCO,TRILHO E ROLDANAS.FORN.E COLOC.  </t>
  </si>
  <si>
    <t>CN0654</t>
  </si>
  <si>
    <t xml:space="preserve">14.002.0103-0      </t>
  </si>
  <si>
    <t xml:space="preserve">PORTAO CORRER UMA OU DUAS FLS.,GRADIL METAL.RESIST.AMBIENTES AGRESSIVOS,EXECT.PAINEL ACO GALV.(GRAMATURA MIN.40G/M2),MALHA RETANG.(200X50)MM,FIO ACO BITOLA MIN.4,3MM,MONT.INTERMEDIARIOS ACO GALV.(60X40)MM,EXTREM.MONT.DIM .MIN.(80X80)MM ENGASTADOS BASE CONCR.(EXCL.ESTA),PINT.NAVAL,E SP.MIN.300 MICRAS,CORES VERDE/BRANCA,INCL.TRINCO,TRILH O E ROLDANA.FORN.E COLOC.  </t>
  </si>
  <si>
    <t>CN0655</t>
  </si>
  <si>
    <t xml:space="preserve">14.006.0239-0      </t>
  </si>
  <si>
    <t xml:space="preserve">PORTA EM CHAPA DE FIBRA DE MADEIRA PRENSADA (MDP,MDF OU HDF),2 FOLHAS,MEDIO,MIOLO SEMI-SOLIDO E REQUADRO EM MADEIRA NATURAL,ACABAMENTO PARA PINTURA MEDINDO (80X210X3,5)CM,EXCLUSIVEFERRAG ENS.FORNECIMENTO E COLOCACAO  </t>
  </si>
  <si>
    <t>CN0656</t>
  </si>
  <si>
    <t xml:space="preserve">14.006.0241-0      </t>
  </si>
  <si>
    <t xml:space="preserve">PORTA EM CHAPA DE FIBRA DE MADEIRA PRENSADA (MDP,MDF OU HDF),2 FOLHAS,MEDIO,MIOLO SEMI-SOLIDO E REQUADRO EM MADEIRA NATURAL,ACABAMENTO PARA PINTURA,MEDINDO (70X210X3,5)CM,EXCLUSIVEFERRAG ENS.FORNECIMENTO E COLOCACAO  </t>
  </si>
  <si>
    <t>CN0657</t>
  </si>
  <si>
    <t xml:space="preserve">14.006.0242-0      </t>
  </si>
  <si>
    <t xml:space="preserve">PORTA EM CHAPA DE FIBRA DE MADEIRA PRENSADA (MDP,MDF OU HDF),2 FOLHAS,MEDIO,MIOLO SEMI-SOLIDO E REQUADRO EM MADEIRA NATURAL,ACABAMENTO PARA PINTURA,MEDINDO (60X210X3,5)CM,EXCLUSIVEFERRAG ENS.FORNECIMENTO E COLOCACAO  </t>
  </si>
  <si>
    <t>CN0658</t>
  </si>
  <si>
    <t xml:space="preserve">14.006.0250-0      </t>
  </si>
  <si>
    <t xml:space="preserve">PORTINHOLA DE MADEIRA DE LEI EM COMPENSADO DE 20MM,PARA FECHAMENTO DE QUADROS DE LUZ OU ARMARIOS,INCLUSIVE GUARNICAO,EXCLUSIVE FERRAGENS.FORNECIMENTO E COLOCACAO  </t>
  </si>
  <si>
    <t>CN0660</t>
  </si>
  <si>
    <t xml:space="preserve">14.007.0039-0      </t>
  </si>
  <si>
    <t xml:space="preserve">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  </t>
  </si>
  <si>
    <t>CN0661</t>
  </si>
  <si>
    <t xml:space="preserve">14.007.0100-0      </t>
  </si>
  <si>
    <t xml:space="preserve">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  </t>
  </si>
  <si>
    <t>CN0662</t>
  </si>
  <si>
    <t xml:space="preserve">14.002.0265-0      </t>
  </si>
  <si>
    <t xml:space="preserve">SUPORTE TIPO MAO FRANCESA DE ALTA RESISTENCIA,EM ACO,ABAS COM MEDIDAS EM TORNO DE (50X33)CM,COM CAPACIDADE DE PESO MAXIMO APROXIMADO DE 110KG.FORNECIMENTO E INSTALACAO  </t>
  </si>
  <si>
    <t>CN0663</t>
  </si>
  <si>
    <t xml:space="preserve">14.003.0400-0      </t>
  </si>
  <si>
    <t xml:space="preserve">TELA TIPO MOSQUITEIRO,EM POLIETILENO,COM MOLDURA EM PERFIL DE ALUMINIO ANODIZADO.FORNECIMENTO E COLOCACAO  </t>
  </si>
  <si>
    <t>CN0664</t>
  </si>
  <si>
    <t xml:space="preserve">14.007.0061-0      </t>
  </si>
  <si>
    <t xml:space="preserve">FERRAGENS PORTAS MAD.1 FOLHA ABRIR,P/BANHEIRO,CONSTNDO FORN.S/COLOC.DE:-FECHADURA TIP.TRANQUETA,TRINCO REVERSIVEL,LATAO,ACABAMENTO CROMADO -MACANETA TIPO ALAVANCA,LATAO,ACABAMENTOCROMA DO TRANQUETA TRINCO ACOPLADO,CIRCULAR,LATAO LAMINADO,ACABAMENTO CROMADO ENTRADA CIRCULAR,LATAO,ACABAMENTO CROMADO -3 DOBRADICAS FERRO GALV.3"X2.1/2",PINO E BOLAS DE LATAO  </t>
  </si>
  <si>
    <t>CN0665</t>
  </si>
  <si>
    <t xml:space="preserve">14.007.0264-0      </t>
  </si>
  <si>
    <t xml:space="preserve">FECHADURA PARA PORTAS DE MADEIRA DE BANHEIRO,CONSTANDO DE FORNECIMENTO DAS PECAS:-FECHADURA TIPO TRANQUETA,TRINCO REVERSIVEL,EM LATAO,ACABAMENTO CROMADO -MACANETA TIPO ALAVANCA,EMLATAO,COM ACABAMENTO CROMADO -ENTRADA,ROSETA E TRANQUETA CIRCULARES,EM LATAO,ACABAMENTO CROMADO  </t>
  </si>
  <si>
    <t>CN0666</t>
  </si>
  <si>
    <t xml:space="preserve">14.002.0215-0      </t>
  </si>
  <si>
    <t xml:space="preserve">CORRIMAO DUPLO EM TUBO DE ACO GALVANIZADO COM DIAMETRO DE 1.1/4",BARRA SUPERIOR COM ALTURA DE 92CM E BARRA INFERIOR COMALTURA DE 70CM,FIXADO NA PAREDE POR CHUMBADORES,CONFORME ABNT NBR 9050 PARA ACESSIBILIDADE.FORNECIMENTO E COLOCACAO  </t>
  </si>
  <si>
    <t>CN0667</t>
  </si>
  <si>
    <t xml:space="preserve">14.002.0216-0      </t>
  </si>
  <si>
    <t xml:space="preserve">CORRIMAO DUPLO EM TUBO DE ACO GALVANIZADO COM DIAMETRO DE 1.1/4",BARRA SUPERIOR COM ALTURA DE 92CM E BARRA INFERIOR COMALTURA DE 70CM,FIXADO EM MONTANTES DE ACO GALVANIZADO COM DIAMETRO DE 1.1/4",CONFORME ABNT NBR 9050 PARA ACESSIBILIDADE.FORNECIMENTO E COLOCACAO  </t>
  </si>
  <si>
    <t>CN0668</t>
  </si>
  <si>
    <t xml:space="preserve">14.002.0217-0      </t>
  </si>
  <si>
    <t xml:space="preserve">CORRIMAO DUPLO INTERMEDIARIO EM TUBO DE ACO GALVANIZADO COM DIAMETRO DE 1.1/4",BARRA SUPERIOR COM ALTURA DE 92CM E BARRAINFERIOR COM ALTURA DE 70CM,FIXADO EM MONTANTES DE ACO GALVANIZADO COM DIAMETRO DE 1.1/4",CONFORME ABNT NBR 9050 PARA ACESSIBILIDADE.FORNECIMENTO E COLOCACAO  </t>
  </si>
  <si>
    <t>CN0669</t>
  </si>
  <si>
    <t xml:space="preserve">14.002.0218-0      </t>
  </si>
  <si>
    <t xml:space="preserve">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  </t>
  </si>
  <si>
    <t>CN0670</t>
  </si>
  <si>
    <t xml:space="preserve">14.002.0030-0      </t>
  </si>
  <si>
    <t xml:space="preserve">PORTA DE ENROLAR AUTOMATICA,COMPLETA,TIPO MEIA CANA FECHADA,EM ACO GALVANIZADO NATURAL CHAPA N°22.FORNECIMENTO E COLOCACAO  </t>
  </si>
  <si>
    <t>CN0671</t>
  </si>
  <si>
    <t xml:space="preserve">14.002.0035-0      </t>
  </si>
  <si>
    <t xml:space="preserve">PORTA DE ENROLAR AUTOMATICA,COMPLETA,TIPO MEIA CANA MICROPERFURADA (TRANSVISION).FORNECIMENTO E COLOCACAO  </t>
  </si>
  <si>
    <t>CN0672</t>
  </si>
  <si>
    <t xml:space="preserve">14.007.0006-0      </t>
  </si>
  <si>
    <t xml:space="preserve">FERRAGENS P/PORTA DE MADEIRA,1 FOLHA DE ABRIR,DE ENTRADA PRINCIPAL,CONSTANDO DE FORN.S/COLOC.(ESTA INCLUIDA NO FORN.E COLOC.DAS ESQUADRIAS),DE:-FECHADURA DE EMBUTIR C/CILINDRO CENTRAL,METAL C/ACABAMENTO CROMADO -MACANETA TIPO BOLA COM ESPELHO CIRCULAR,EM METAL C/ACABAMENTO CROMADO -3 DOBRADICAS 3"X3" ACO LAMINADO,C/PINO(EIXO) E BOLAS FERRO,ACABAMENTO CROMADO  </t>
  </si>
  <si>
    <t>CN0673</t>
  </si>
  <si>
    <t xml:space="preserve">14.007.0012-0      </t>
  </si>
  <si>
    <t xml:space="preserve">FERRAGENS P/PORTA DE MADEIRA,1 FOLHA DE ABRIR,DE ENTRADA PRINCIPAL,CONSTANDO DE FORN.S/COLOC.(ESTA INCLUIDA NO FORN.E COLOC.ESQUADRIAS),DE:-FECHADUR A EMBUTIR EM METAL C/ACABAMENTOCROMADO -MACANETA TIPO BOLA EM METAL C/ACABAMENTO CROMADO -ESPELHO EM METAL C/ACABAMENTO CROMADO -3 DOBRADICAS 3"X3" ACOLAMINADO,C/PINO (EIXO) E BOLAS DE FERRO,ACABAMENTO CROMADO  </t>
  </si>
  <si>
    <t>CN0674</t>
  </si>
  <si>
    <t xml:space="preserve">14.007.0016-0      </t>
  </si>
  <si>
    <t xml:space="preserve">FERRAGENS PARA PORTA DE MADEIRA,DE 1 FOLHA DE ABRIR,DE ENTRADA PRINCIPAL,CONSTANDO DE FORN.SEM COLOC.(ESTA INCLUIDA NO FORN.E COLOC.DAS ESQUADRIAS),DE:-FECHADURA DE EMBUTIR EM METAL COM ACABAMENTO CROMADO -MACANETA TIPO BOLA EM METAL COM ACABAMENTO CROMADO -ESPELHO EM METAL C/ACABAMENTO CROMADO -3 DOBRADICAS 3"X3" DE FERRO GALVANIZADO,C/PINO E BOLAS DE LATAO  </t>
  </si>
  <si>
    <t>CN0675</t>
  </si>
  <si>
    <t xml:space="preserve">14.007.0021-0      </t>
  </si>
  <si>
    <t xml:space="preserve">FERRAGENS P/PORTA MADEIRA,1 FOLHA DE ABRIR,ENTRADA PRINCIPAL,CONSTANDO FORN.S/COLOC.(ESTA INCLUIDA FORN.COLOC.DAS ESQUADRIAS),DE:-FECHADURA EMBUTIR C/TRAVA ALTA SEGURANCA,TETRA CHAVE,METAL C/ACABAMENTO CROMADO -MACANETA TIPO ALAVANCA METALC/ACABAMENTO CROMADO -ESPELHO METAL C/ACABAMENTO CROMADO -3DOBRADICAS 3"X3" LATAO CROMADO,C/PINOS,BOLAS E ANEIS LATAO  </t>
  </si>
  <si>
    <t>CN0676</t>
  </si>
  <si>
    <t xml:space="preserve">14.007.0026-0      </t>
  </si>
  <si>
    <t xml:space="preserve">FERRAGENS P/PORTA MADEIRA,2 FOLHAS ABRIR,ENTRADA PRINCIPAL,CONSTANDO FORN.S/COLOC.(ESTA INCLUIDA FORN.COLOC.ESQUADRIAS),DE:-FEC HADURA EMBUTIR METAL C/ACABAMENTO CROMADO -ROSETA METAL C/ACABAMENTO CROMADO -MACANETA TIPO ALAVANCA METAL C/ACABAMENTO CROMADO -6 DOBRADICAS 3"X3" LATAO CROMADO,C/PINOS,BOLAS E ANEIS DE LATAO -2 FECHOS DE EMBUTIR,ALONGADOS,EM LATAO  </t>
  </si>
  <si>
    <t>CN0677</t>
  </si>
  <si>
    <t xml:space="preserve">14.007.0036-0      </t>
  </si>
  <si>
    <t xml:space="preserve">FERRAGENS P/PORTA DE MADEIRA,DE 1 FOLHA DE ABRIR,ENTRADA DE SERVICO,CONSTANDO DE FORN.S/COLOC.(ESTA INCLUIDA NO FORN.COLOC.DAS ESQUADRIAS),DE:-FECHADURA DE EMBUTIR EM METAL C/ACABAMENTO CROMADO -MACANETA TIPO BOLA EM METAL C/ACABAMENTO CROMADO -ESPELHO EM METAL C/ACABAMENTO CROMADO -3 DOBRADICAS 3"X2.1/2" DE FERRO GALVANIZADO,C/PINO E BOLAS DE LATAO  </t>
  </si>
  <si>
    <t>CN0678</t>
  </si>
  <si>
    <t xml:space="preserve">14.007.0041-0      </t>
  </si>
  <si>
    <t xml:space="preserve">FERRAGENS P/PORTAS DE MADEIRA,1 FOLHA DE ABRIR,INTERNAS,SOCIAIS OU SERVICO,CONSTANDO DE FORN.S/COLOC.(ESTA INCLUIDA NO FORN.COLOC.ESQUADRIAS),DE:-FEC HADURA TIPO GORGE,TRINCO REVERSIVEL,EM METAL C/ACABAMENTO CROMADO -ROSETA EM METAL C/ACABAMENTO CROMADO -MACANETA TIPO ALAVANCA METAL C/ACABAMENTO CROMADO -3 DOBRADICAS FERRO GALV.3"X2.1/2",C/PINO E BOLAS FERRO  </t>
  </si>
  <si>
    <t>CN0679</t>
  </si>
  <si>
    <t xml:space="preserve">14.007.0051-0      </t>
  </si>
  <si>
    <t xml:space="preserve">FERRAGENS P/PORTAS MADEIRA,INTERNAS,2 FOLHAS ABRIR,CONSTANDO FORN.S/COLOC.(INCLUIDA FORN.COLOC.ESQUADRIAS),DE:-FEC HADURATIPO GORGE,TRINCO REVERSIVEL,METAL ACABAMENTO CROMADO -ROSETA METAL ACABAMENTO CROMADO -MACANETA TIPO ALAVANCA METAL ACABAMENTO CROMADO -6 DOBRADICAS FERRO GALV.3"X2.1/2",PINO FERRO BOLAS LATAO -2 FECHOS EMBUTIR,30 A 40CM ALT.METAL CROMADO  </t>
  </si>
  <si>
    <t>CN0680</t>
  </si>
  <si>
    <t xml:space="preserve">14.007.0102-0      </t>
  </si>
  <si>
    <t xml:space="preserve">FERRAGENS P/PORTA DIVISORIAS,1 FOLHA,REVESTIDAS MADEIRA OU LAMINADO VINILICO,CONSTANDO FORN.S/COLOC.(INCLUIDA FORN.COLOC.DIVISORIA),DE:-FECH ADURA EMBUTIR C/CILINDRO CENTRAL,METAL C/ACABAMENTO CROMADO,MACANETA TIPO BOLA C/ESPELHO CIRCULAR,METAL C/ACAB.CROMADO -1 FECHO EMBUTIR METAL C/CROMADO -3 DOBRADICAS 3"X2.1/2",LATAO,CROMADO,C/PINO ,BOLAS E ANEIS DE LATAO  </t>
  </si>
  <si>
    <t>CN0681</t>
  </si>
  <si>
    <t xml:space="preserve">14.007.0106-0      </t>
  </si>
  <si>
    <t xml:space="preserve">FERRAGENS P/PORTA DIVISORIAS,2 FOLHAS,REVESTIDAS MADEIRA OU LAMINADO VINILICO,CONSTANDO FORN.S/COLOC.(INCLUIDA FORN.COLOC.DIVISORIA),DE:-FECH ADURA EMBUTIR CILINDRO CENTRAL,METAL C/ACABAMENTO CROMADO,MACANETA TIPO BOLA C/ESPELHO CIRCULAR,METAL ACABAMENTO CROMADO -2 FECHOS EMBUTIR METAL C/CROMADO -6 DOBRADICAS 3"X2.1/2",LATAO,CROMADO,PINO,B OLAS E ANEIS LATAO  </t>
  </si>
  <si>
    <t>CN0682</t>
  </si>
  <si>
    <t xml:space="preserve">14.007.0249-0      </t>
  </si>
  <si>
    <t xml:space="preserve">FERRAGENS PARA PORTAS DE MADEIRA DE ENTRADA PRINCIPAL,CONSTANDO DE FORNECIMENTO DAS PECAS,EXCLUSIVE DOBRADICAS:-FECHADURA DE EMBUTIR EM METAL COM ACABAMENTO CROMADO -ESPELHO EM METAL COM ACABAMENTO CROMADO -MACANETA TIPO ALAVANCA EM METAL COM ACABAMENTO CROMADO  </t>
  </si>
  <si>
    <t>CN0683</t>
  </si>
  <si>
    <t xml:space="preserve">14.007.0252-0      </t>
  </si>
  <si>
    <t xml:space="preserve">FERRAGENS PARA PORTAS DE MADEIRA DE ENTRADA PRINCIPAL,CONSTANDO DE FORNECIMENTO DAS PECAS,EXCLUSIVE DOBRADICAS:-FECHADURA DE EMBUTIR EM METAL COM ACABAMENTO CROMADO -ESPELHO EM METAL COM ACABAMENTO CROMADO -MACANETA TIPO BOLA EM METAL COM ACABAMENTO CROMADO  </t>
  </si>
  <si>
    <t>CN0684</t>
  </si>
  <si>
    <t xml:space="preserve">14.007.0259-0      </t>
  </si>
  <si>
    <t xml:space="preserve">FECHADURA PARA PORTAS INTERNAS DE MADEIRA,TIPO GORGE,TRINCO REVERSIVEL,DISTANCIA DE 40 A 55MM,MACANETA TIPO ALAVANCA,COMROSETA,EM METAL COM ACABAMENTO CROMADO.FORNECIMENTO  </t>
  </si>
  <si>
    <t>CN0865</t>
  </si>
  <si>
    <t xml:space="preserve">14.008.0087-0      </t>
  </si>
  <si>
    <t xml:space="preserve">QUADRO DE AULA EM COMPENSADO DE 10MM DE ESPESSURA,REVESTIDO POR CHAPA LAMINADA (COMPOSTA DE CELULOSE COM RESINA PRENSADAEM AUTOCLAVE),"VERDE SUPER QUADRO ESCOLAR",COM MOLDURA DE MADEIRA ENVERNIZADA DE (10X2,5)CM,CONFORME PROJETO N°6014/EMOP.FORNECIMENTO E COLOCACAO  </t>
  </si>
  <si>
    <t>CN0866</t>
  </si>
  <si>
    <t xml:space="preserve">14.008.0088-0      </t>
  </si>
  <si>
    <t xml:space="preserve">QUADRO DE AULA EM COMPENSADO DE 10MM DE ESPESSURA,REVESTIDO POR CHAPA DE LAMINADO MELAMINICO NA COR BRANCA BRILHANTE,COMMOLDURA DE MADEIRA ENVERNIZADA DE (10X2,5)CM,CONFORME PROJETO N°6014/EMOP.FORNECIMENTO E COLOCACAO  </t>
  </si>
  <si>
    <t>CN0867</t>
  </si>
  <si>
    <t xml:space="preserve">14.008.0089-0      </t>
  </si>
  <si>
    <t xml:space="preserve">QUADRO DE AULA EM COMPENSADO DE 10MM DE ESPESSURA,REVESTIDO POR CHAPA DE LAMINADO MELAMINICO NA COR BRANCA BRILHANTE,COMMOLDURA E PORTA APAGADOR EM PERFIL DE ALUMINIO,CONFORME PROJETO N°6014/EMOP.FORNECIMENTO E COLOCACAO  </t>
  </si>
  <si>
    <t>CN5001</t>
  </si>
  <si>
    <t xml:space="preserve">14.001.0001-A      </t>
  </si>
  <si>
    <t>CN5002</t>
  </si>
  <si>
    <t xml:space="preserve">14.001.0006-A      </t>
  </si>
  <si>
    <t>CN5003</t>
  </si>
  <si>
    <t xml:space="preserve">14.001.0011-A      </t>
  </si>
  <si>
    <t>CN5004</t>
  </si>
  <si>
    <t xml:space="preserve">14.001.0016-A      </t>
  </si>
  <si>
    <t>CN5005</t>
  </si>
  <si>
    <t xml:space="preserve">14.001.0030-A      </t>
  </si>
  <si>
    <t>CN5006</t>
  </si>
  <si>
    <t xml:space="preserve">14.001.0035-A      </t>
  </si>
  <si>
    <t>CN5007</t>
  </si>
  <si>
    <t xml:space="preserve">14.001.0040-A      </t>
  </si>
  <si>
    <t>CN5008</t>
  </si>
  <si>
    <t xml:space="preserve">14.001.0045-A      </t>
  </si>
  <si>
    <t>CN5009</t>
  </si>
  <si>
    <t xml:space="preserve">14.001.0050-A      </t>
  </si>
  <si>
    <t>CN5010</t>
  </si>
  <si>
    <t xml:space="preserve">14.001.0055-A      </t>
  </si>
  <si>
    <t>CN5011</t>
  </si>
  <si>
    <t xml:space="preserve">14.001.0100-A      </t>
  </si>
  <si>
    <t>CN5012</t>
  </si>
  <si>
    <t xml:space="preserve">14.001.0105-A      </t>
  </si>
  <si>
    <t>CN5013</t>
  </si>
  <si>
    <t xml:space="preserve">14.001.0110-A      </t>
  </si>
  <si>
    <t>CN5014</t>
  </si>
  <si>
    <t xml:space="preserve">14.001.0115-A      </t>
  </si>
  <si>
    <t>CN5015</t>
  </si>
  <si>
    <t xml:space="preserve">14.001.0120-A      </t>
  </si>
  <si>
    <t>CN5016</t>
  </si>
  <si>
    <t xml:space="preserve">14.001.0125-A      </t>
  </si>
  <si>
    <t>CN5017</t>
  </si>
  <si>
    <t xml:space="preserve">14.001.0130-A      </t>
  </si>
  <si>
    <t>CN5018</t>
  </si>
  <si>
    <t xml:space="preserve">14.002.0010-A      </t>
  </si>
  <si>
    <t>CN5019</t>
  </si>
  <si>
    <t xml:space="preserve">14.002.0012-A      </t>
  </si>
  <si>
    <t>CN5020</t>
  </si>
  <si>
    <t xml:space="preserve">14.002.0013-A      </t>
  </si>
  <si>
    <t>CN5021</t>
  </si>
  <si>
    <t xml:space="preserve">14.002.0014-A      </t>
  </si>
  <si>
    <t>CN5022</t>
  </si>
  <si>
    <t xml:space="preserve">14.002.0070-A      </t>
  </si>
  <si>
    <t>CN5025</t>
  </si>
  <si>
    <t xml:space="preserve">14.002.0072-A      </t>
  </si>
  <si>
    <t>CN5026</t>
  </si>
  <si>
    <t xml:space="preserve">14.002.0076-A      </t>
  </si>
  <si>
    <t>CN5027</t>
  </si>
  <si>
    <t xml:space="preserve">14.002.0078-A      </t>
  </si>
  <si>
    <t>CN5028</t>
  </si>
  <si>
    <t xml:space="preserve">14.002.0041-A      </t>
  </si>
  <si>
    <t>CN5029</t>
  </si>
  <si>
    <t xml:space="preserve">14.002.0046-A      </t>
  </si>
  <si>
    <t>CN5030</t>
  </si>
  <si>
    <t xml:space="preserve">14.002.0081-A      </t>
  </si>
  <si>
    <t>CN5031</t>
  </si>
  <si>
    <t xml:space="preserve">14.002.0084-A      </t>
  </si>
  <si>
    <t>CN5032</t>
  </si>
  <si>
    <t xml:space="preserve">14.002.0050-A      </t>
  </si>
  <si>
    <t>CN5033</t>
  </si>
  <si>
    <t xml:space="preserve">14.002.0087-A      </t>
  </si>
  <si>
    <t>CN5034</t>
  </si>
  <si>
    <t xml:space="preserve">14.002.0055-A      </t>
  </si>
  <si>
    <t>CN5035</t>
  </si>
  <si>
    <t xml:space="preserve">14.002.0105-A      </t>
  </si>
  <si>
    <t>CN5036</t>
  </si>
  <si>
    <t xml:space="preserve">14.002.0108-A      </t>
  </si>
  <si>
    <t>CN5037</t>
  </si>
  <si>
    <t xml:space="preserve">14.002.0110-A      </t>
  </si>
  <si>
    <t>CN5038</t>
  </si>
  <si>
    <t xml:space="preserve">14.002.0113-A      </t>
  </si>
  <si>
    <t>CN5039</t>
  </si>
  <si>
    <t xml:space="preserve">14.002.0131-A      </t>
  </si>
  <si>
    <t>CN5040</t>
  </si>
  <si>
    <t xml:space="preserve">14.002.0133-A      </t>
  </si>
  <si>
    <t>CN5041</t>
  </si>
  <si>
    <t xml:space="preserve">14.002.0134-A      </t>
  </si>
  <si>
    <t>CN5042</t>
  </si>
  <si>
    <t xml:space="preserve">14.002.0227-A      </t>
  </si>
  <si>
    <t>CN5043</t>
  </si>
  <si>
    <t xml:space="preserve">14.002.0230-A      </t>
  </si>
  <si>
    <t>CN5044</t>
  </si>
  <si>
    <t xml:space="preserve">14.002.0205-A      </t>
  </si>
  <si>
    <t>CN5045</t>
  </si>
  <si>
    <t xml:space="preserve">14.002.0206-A      </t>
  </si>
  <si>
    <t>CN5046</t>
  </si>
  <si>
    <t xml:space="preserve">14.002.0155-A      </t>
  </si>
  <si>
    <t>CN5047</t>
  </si>
  <si>
    <t xml:space="preserve">14.002.0156-A      </t>
  </si>
  <si>
    <t>CN5048</t>
  </si>
  <si>
    <t xml:space="preserve">14.002.0220-A      </t>
  </si>
  <si>
    <t>CN5049</t>
  </si>
  <si>
    <t xml:space="preserve">14.002.0161-A      </t>
  </si>
  <si>
    <t>CN5050</t>
  </si>
  <si>
    <t xml:space="preserve">14.002.0162-A      </t>
  </si>
  <si>
    <t>CN5051</t>
  </si>
  <si>
    <t xml:space="preserve">14.002.0250-A      </t>
  </si>
  <si>
    <t>CN5052</t>
  </si>
  <si>
    <t xml:space="preserve">14.002.0052-A      </t>
  </si>
  <si>
    <t>CN5053</t>
  </si>
  <si>
    <t xml:space="preserve">14.002.0053-A      </t>
  </si>
  <si>
    <t>CN5054</t>
  </si>
  <si>
    <t xml:space="preserve">14.002.0260-A      </t>
  </si>
  <si>
    <t>CN5066</t>
  </si>
  <si>
    <t xml:space="preserve">14.003.0016-A      </t>
  </si>
  <si>
    <t>CN5067</t>
  </si>
  <si>
    <t xml:space="preserve">14.003.0020-A      </t>
  </si>
  <si>
    <t>CN5068</t>
  </si>
  <si>
    <t xml:space="preserve">14.003.0025-A      </t>
  </si>
  <si>
    <t>CN5069</t>
  </si>
  <si>
    <t xml:space="preserve">14.003.0028-A      </t>
  </si>
  <si>
    <t>CN5070</t>
  </si>
  <si>
    <t xml:space="preserve">14.003.0148-A      </t>
  </si>
  <si>
    <t>CN5072</t>
  </si>
  <si>
    <t xml:space="preserve">14.003.0050-A      </t>
  </si>
  <si>
    <t>CN5074</t>
  </si>
  <si>
    <t xml:space="preserve">14.003.0061-A      </t>
  </si>
  <si>
    <t>CN5076</t>
  </si>
  <si>
    <t xml:space="preserve">14.003.0070-A      </t>
  </si>
  <si>
    <t>CN5077</t>
  </si>
  <si>
    <t xml:space="preserve">14.003.0076-A      </t>
  </si>
  <si>
    <t>CN5078</t>
  </si>
  <si>
    <t xml:space="preserve">14.003.0200-A      </t>
  </si>
  <si>
    <t>CN5079</t>
  </si>
  <si>
    <t xml:space="preserve">14.003.0205-A      </t>
  </si>
  <si>
    <t>CN5080</t>
  </si>
  <si>
    <t xml:space="preserve">14.003.0210-A      </t>
  </si>
  <si>
    <t>CN5081</t>
  </si>
  <si>
    <t xml:space="preserve">14.003.0121-A      </t>
  </si>
  <si>
    <t>CN5082</t>
  </si>
  <si>
    <t xml:space="preserve">14.003.0130-A      </t>
  </si>
  <si>
    <t>CN5083</t>
  </si>
  <si>
    <t xml:space="preserve">14.003.0145-A      </t>
  </si>
  <si>
    <t>CN5084</t>
  </si>
  <si>
    <t xml:space="preserve">14.003.0151-A      </t>
  </si>
  <si>
    <t>CN5085</t>
  </si>
  <si>
    <t xml:space="preserve">14.003.0220-A      </t>
  </si>
  <si>
    <t>CN5086</t>
  </si>
  <si>
    <t xml:space="preserve">14.003.0160-A      </t>
  </si>
  <si>
    <t>CN5087</t>
  </si>
  <si>
    <t xml:space="preserve">14.003.0163-A      </t>
  </si>
  <si>
    <t>CN5088</t>
  </si>
  <si>
    <t xml:space="preserve">14.003.0250-A      </t>
  </si>
  <si>
    <t>CN5089</t>
  </si>
  <si>
    <t xml:space="preserve">14.003.0255-A      </t>
  </si>
  <si>
    <t>CN5090</t>
  </si>
  <si>
    <t xml:space="preserve">14.003.0260-A      </t>
  </si>
  <si>
    <t>CN5091</t>
  </si>
  <si>
    <t xml:space="preserve">14.004.0010-A      </t>
  </si>
  <si>
    <t>CN5092</t>
  </si>
  <si>
    <t xml:space="preserve">14.004.0015-A      </t>
  </si>
  <si>
    <t>CN5093</t>
  </si>
  <si>
    <t xml:space="preserve">14.004.0020-A      </t>
  </si>
  <si>
    <t>CN5094</t>
  </si>
  <si>
    <t xml:space="preserve">14.004.0025-A      </t>
  </si>
  <si>
    <t>CN5095</t>
  </si>
  <si>
    <t xml:space="preserve">14.004.0040-A      </t>
  </si>
  <si>
    <t>CN5096</t>
  </si>
  <si>
    <t xml:space="preserve">14.004.0045-A      </t>
  </si>
  <si>
    <t>CN5097</t>
  </si>
  <si>
    <t xml:space="preserve">14.004.0046-A      </t>
  </si>
  <si>
    <t>CN5098</t>
  </si>
  <si>
    <t xml:space="preserve">14.004.0060-A      </t>
  </si>
  <si>
    <t>CN5099</t>
  </si>
  <si>
    <t xml:space="preserve">14.004.0100-A      </t>
  </si>
  <si>
    <t>CN5100</t>
  </si>
  <si>
    <t xml:space="preserve">14.004.0120-A      </t>
  </si>
  <si>
    <t>CN5101</t>
  </si>
  <si>
    <t xml:space="preserve">14.004.0121-A      </t>
  </si>
  <si>
    <t>CN5102</t>
  </si>
  <si>
    <t xml:space="preserve">14.006.0010-A      </t>
  </si>
  <si>
    <t>CN5103</t>
  </si>
  <si>
    <t xml:space="preserve">14.006.0012-A      </t>
  </si>
  <si>
    <t>CN5104</t>
  </si>
  <si>
    <t xml:space="preserve">14.006.0014-A      </t>
  </si>
  <si>
    <t>CN5105</t>
  </si>
  <si>
    <t xml:space="preserve">14.006.0030-A      </t>
  </si>
  <si>
    <t>CN5106</t>
  </si>
  <si>
    <t xml:space="preserve">14.006.0033-A      </t>
  </si>
  <si>
    <t>CN5107</t>
  </si>
  <si>
    <t xml:space="preserve">14.006.0036-A      </t>
  </si>
  <si>
    <t>CN5108</t>
  </si>
  <si>
    <t xml:space="preserve">14.006.0037-A      </t>
  </si>
  <si>
    <t>CN5109</t>
  </si>
  <si>
    <t xml:space="preserve">14.006.0038-A      </t>
  </si>
  <si>
    <t>CN5110</t>
  </si>
  <si>
    <t xml:space="preserve">14.006.0050-A      </t>
  </si>
  <si>
    <t>CN5111</t>
  </si>
  <si>
    <t xml:space="preserve">14.006.0052-A      </t>
  </si>
  <si>
    <t>CN5112</t>
  </si>
  <si>
    <t xml:space="preserve">14.006.0054-A      </t>
  </si>
  <si>
    <t>CN5113</t>
  </si>
  <si>
    <t xml:space="preserve">14.006.0077-A      </t>
  </si>
  <si>
    <t>CN5114</t>
  </si>
  <si>
    <t xml:space="preserve">14.006.0078-A      </t>
  </si>
  <si>
    <t>CN5115</t>
  </si>
  <si>
    <t xml:space="preserve">14.006.0079-A      </t>
  </si>
  <si>
    <t>CN5116</t>
  </si>
  <si>
    <t xml:space="preserve">14.006.0081-A      </t>
  </si>
  <si>
    <t>CN5117</t>
  </si>
  <si>
    <t xml:space="preserve">14.006.0088-A      </t>
  </si>
  <si>
    <t>CN5118</t>
  </si>
  <si>
    <t xml:space="preserve">14.006.0089-A      </t>
  </si>
  <si>
    <t>CN5119</t>
  </si>
  <si>
    <t xml:space="preserve">14.006.0093-A      </t>
  </si>
  <si>
    <t>CN5120</t>
  </si>
  <si>
    <t xml:space="preserve">14.006.0094-A      </t>
  </si>
  <si>
    <t>CN5121</t>
  </si>
  <si>
    <t xml:space="preserve">14.006.0095-A      </t>
  </si>
  <si>
    <t>CN5122</t>
  </si>
  <si>
    <t xml:space="preserve">14.006.0101-A      </t>
  </si>
  <si>
    <t>CN5123</t>
  </si>
  <si>
    <t xml:space="preserve">14.006.0102-A      </t>
  </si>
  <si>
    <t>CN5124</t>
  </si>
  <si>
    <t xml:space="preserve">14.006.0103-A      </t>
  </si>
  <si>
    <t>CN5125</t>
  </si>
  <si>
    <t xml:space="preserve">14.006.0104-A      </t>
  </si>
  <si>
    <t>CN5126</t>
  </si>
  <si>
    <t xml:space="preserve">14.006.0105-A      </t>
  </si>
  <si>
    <t>CN5127</t>
  </si>
  <si>
    <t xml:space="preserve">14.006.0110-A      </t>
  </si>
  <si>
    <t>CN5128</t>
  </si>
  <si>
    <t xml:space="preserve">14.006.0115-A      </t>
  </si>
  <si>
    <t>CN5129</t>
  </si>
  <si>
    <t xml:space="preserve">14.006.0120-A      </t>
  </si>
  <si>
    <t>CN5130</t>
  </si>
  <si>
    <t xml:space="preserve">14.006.0121-A      </t>
  </si>
  <si>
    <t>CN5131</t>
  </si>
  <si>
    <t xml:space="preserve">14.006.0123-A      </t>
  </si>
  <si>
    <t>CN5132</t>
  </si>
  <si>
    <t xml:space="preserve">14.006.0124-A      </t>
  </si>
  <si>
    <t>CN5133</t>
  </si>
  <si>
    <t xml:space="preserve">14.006.0126-A      </t>
  </si>
  <si>
    <t>CN5134</t>
  </si>
  <si>
    <t xml:space="preserve">14.006.0127-A      </t>
  </si>
  <si>
    <t>CN5135</t>
  </si>
  <si>
    <t xml:space="preserve">14.006.0150-A      </t>
  </si>
  <si>
    <t>CN5136</t>
  </si>
  <si>
    <t xml:space="preserve">14.006.0155-A      </t>
  </si>
  <si>
    <t>CN5137</t>
  </si>
  <si>
    <t xml:space="preserve">14.006.0156-A      </t>
  </si>
  <si>
    <t>CN5138</t>
  </si>
  <si>
    <t xml:space="preserve">14.006.0160-A      </t>
  </si>
  <si>
    <t>CN5139</t>
  </si>
  <si>
    <t xml:space="preserve">14.006.0185-A      </t>
  </si>
  <si>
    <t>CN5140</t>
  </si>
  <si>
    <t xml:space="preserve">14.006.0190-A      </t>
  </si>
  <si>
    <t>CN5142</t>
  </si>
  <si>
    <t xml:space="preserve">14.006.0255-A      </t>
  </si>
  <si>
    <t>CN5143</t>
  </si>
  <si>
    <t xml:space="preserve">14.006.0220-A      </t>
  </si>
  <si>
    <t>CN5144</t>
  </si>
  <si>
    <t xml:space="preserve">14.006.0225-A      </t>
  </si>
  <si>
    <t>CN5146</t>
  </si>
  <si>
    <t xml:space="preserve">14.008.0050-A      </t>
  </si>
  <si>
    <t>CN5147</t>
  </si>
  <si>
    <t xml:space="preserve">14.006.0235-A      </t>
  </si>
  <si>
    <t>CN5148</t>
  </si>
  <si>
    <t xml:space="preserve">14.006.0238-A      </t>
  </si>
  <si>
    <t>CN5149</t>
  </si>
  <si>
    <t xml:space="preserve">14.006.0260-A      </t>
  </si>
  <si>
    <t>CN5150</t>
  </si>
  <si>
    <t xml:space="preserve">14.006.0265-A      </t>
  </si>
  <si>
    <t>CN5151</t>
  </si>
  <si>
    <t xml:space="preserve">14.006.0270-A      </t>
  </si>
  <si>
    <t>CN5152</t>
  </si>
  <si>
    <t xml:space="preserve">14.006.0275-A      </t>
  </si>
  <si>
    <t>CN5153</t>
  </si>
  <si>
    <t xml:space="preserve">14.006.0285-A      </t>
  </si>
  <si>
    <t>CN5154</t>
  </si>
  <si>
    <t xml:space="preserve">14.006.0290-A      </t>
  </si>
  <si>
    <t>CN5155</t>
  </si>
  <si>
    <t xml:space="preserve">14.006.0295-A      </t>
  </si>
  <si>
    <t>CN5156</t>
  </si>
  <si>
    <t xml:space="preserve">14.006.0297-A      </t>
  </si>
  <si>
    <t>CN5157</t>
  </si>
  <si>
    <t xml:space="preserve">14.006.0299-A      </t>
  </si>
  <si>
    <t>CN5158</t>
  </si>
  <si>
    <t xml:space="preserve">14.006.0301-A      </t>
  </si>
  <si>
    <t>CN5159</t>
  </si>
  <si>
    <t xml:space="preserve">14.006.0303-A      </t>
  </si>
  <si>
    <t>CN5160</t>
  </si>
  <si>
    <t xml:space="preserve">05.035.0013-A      </t>
  </si>
  <si>
    <t>CN5161</t>
  </si>
  <si>
    <t xml:space="preserve">14.006.0355-A      </t>
  </si>
  <si>
    <t>CN5162</t>
  </si>
  <si>
    <t xml:space="preserve">14.006.0360-A      </t>
  </si>
  <si>
    <t>CN5163</t>
  </si>
  <si>
    <t xml:space="preserve">14.006.0362-A      </t>
  </si>
  <si>
    <t>CN5164</t>
  </si>
  <si>
    <t xml:space="preserve">14.006.0370-A      </t>
  </si>
  <si>
    <t>CN5165</t>
  </si>
  <si>
    <t xml:space="preserve">14.006.0372-A      </t>
  </si>
  <si>
    <t>CN5166</t>
  </si>
  <si>
    <t xml:space="preserve">14.006.0373-A      </t>
  </si>
  <si>
    <t>CN5167</t>
  </si>
  <si>
    <t xml:space="preserve">14.006.0375-A      </t>
  </si>
  <si>
    <t>CN5168</t>
  </si>
  <si>
    <t xml:space="preserve">14.006.0380-A      </t>
  </si>
  <si>
    <t>CN5169</t>
  </si>
  <si>
    <t xml:space="preserve">14.006.0385-A      </t>
  </si>
  <si>
    <t>CN5170</t>
  </si>
  <si>
    <t xml:space="preserve">14.006.0371-A      </t>
  </si>
  <si>
    <t>CN5171</t>
  </si>
  <si>
    <t xml:space="preserve">14.006.0400-A      </t>
  </si>
  <si>
    <t>CN5172</t>
  </si>
  <si>
    <t xml:space="preserve">14.006.0401-A      </t>
  </si>
  <si>
    <t>CN5174</t>
  </si>
  <si>
    <t xml:space="preserve">14.006.0423-A      </t>
  </si>
  <si>
    <t>CN5180</t>
  </si>
  <si>
    <t xml:space="preserve">14.007.0030-A      </t>
  </si>
  <si>
    <t>CN5183</t>
  </si>
  <si>
    <t xml:space="preserve">14.007.0045-A      </t>
  </si>
  <si>
    <t>CN5185</t>
  </si>
  <si>
    <t xml:space="preserve">14.007.0055-A      </t>
  </si>
  <si>
    <t>CN5187</t>
  </si>
  <si>
    <t xml:space="preserve">14.007.0065-A      </t>
  </si>
  <si>
    <t>CN5188</t>
  </si>
  <si>
    <t xml:space="preserve">14.007.0070-A      </t>
  </si>
  <si>
    <t>CN5189</t>
  </si>
  <si>
    <t xml:space="preserve">14.007.0075-A      </t>
  </si>
  <si>
    <t>CN5190</t>
  </si>
  <si>
    <t xml:space="preserve">14.007.0080-A      </t>
  </si>
  <si>
    <t>CN5191</t>
  </si>
  <si>
    <t xml:space="preserve">14.007.0085-A      </t>
  </si>
  <si>
    <t>CN5192</t>
  </si>
  <si>
    <t xml:space="preserve">14.007.0090-A      </t>
  </si>
  <si>
    <t>CN5193</t>
  </si>
  <si>
    <t xml:space="preserve">14.007.0095-A      </t>
  </si>
  <si>
    <t>CN5196</t>
  </si>
  <si>
    <t xml:space="preserve">14.007.0110-A      </t>
  </si>
  <si>
    <t>CN5197</t>
  </si>
  <si>
    <t xml:space="preserve">14.007.0115-A      </t>
  </si>
  <si>
    <t>CN5198</t>
  </si>
  <si>
    <t xml:space="preserve">14.007.0120-A      </t>
  </si>
  <si>
    <t>CN5199</t>
  </si>
  <si>
    <t xml:space="preserve">14.007.0125-A      </t>
  </si>
  <si>
    <t>CN5200</t>
  </si>
  <si>
    <t xml:space="preserve">14.007.0130-A      </t>
  </si>
  <si>
    <t>CN5201</t>
  </si>
  <si>
    <t xml:space="preserve">14.007.0135-A      </t>
  </si>
  <si>
    <t>CN5202</t>
  </si>
  <si>
    <t xml:space="preserve">14.007.0140-A      </t>
  </si>
  <si>
    <t>CN5203</t>
  </si>
  <si>
    <t xml:space="preserve">14.007.0145-A      </t>
  </si>
  <si>
    <t>CN5204</t>
  </si>
  <si>
    <t xml:space="preserve">14.007.0150-A      </t>
  </si>
  <si>
    <t>CN5205</t>
  </si>
  <si>
    <t xml:space="preserve">14.007.0155-A      </t>
  </si>
  <si>
    <t>CN5206</t>
  </si>
  <si>
    <t xml:space="preserve">14.007.0160-A      </t>
  </si>
  <si>
    <t>CN5207</t>
  </si>
  <si>
    <t xml:space="preserve">14.007.0165-A      </t>
  </si>
  <si>
    <t>CN5208</t>
  </si>
  <si>
    <t xml:space="preserve">14.007.0170-A      </t>
  </si>
  <si>
    <t>CN5209</t>
  </si>
  <si>
    <t xml:space="preserve">14.007.0175-A      </t>
  </si>
  <si>
    <t>CN5210</t>
  </si>
  <si>
    <t xml:space="preserve">14.007.0185-A      </t>
  </si>
  <si>
    <t>CN5211</t>
  </si>
  <si>
    <t xml:space="preserve">14.007.0190-A      </t>
  </si>
  <si>
    <t>CN5212</t>
  </si>
  <si>
    <t xml:space="preserve">14.007.0195-A      </t>
  </si>
  <si>
    <t>CN5213</t>
  </si>
  <si>
    <t xml:space="preserve">14.007.0200-A      </t>
  </si>
  <si>
    <t>CN5214</t>
  </si>
  <si>
    <t xml:space="preserve">14.008.0010-A      </t>
  </si>
  <si>
    <t>CN5215</t>
  </si>
  <si>
    <t xml:space="preserve">14.008.0015-A      </t>
  </si>
  <si>
    <t>CN5216</t>
  </si>
  <si>
    <t xml:space="preserve">14.008.0020-A      </t>
  </si>
  <si>
    <t>CN5217</t>
  </si>
  <si>
    <t xml:space="preserve">14.008.0025-A      </t>
  </si>
  <si>
    <t>CN5218</t>
  </si>
  <si>
    <t xml:space="preserve">14.008.0030-A      </t>
  </si>
  <si>
    <t>CN5219</t>
  </si>
  <si>
    <t xml:space="preserve">14.008.0035-A      </t>
  </si>
  <si>
    <t>CN5220</t>
  </si>
  <si>
    <t xml:space="preserve">14.008.0045-A      </t>
  </si>
  <si>
    <t>CN5221</t>
  </si>
  <si>
    <t xml:space="preserve">14.008.0070-A      </t>
  </si>
  <si>
    <t>CN5222</t>
  </si>
  <si>
    <t xml:space="preserve">14.008.0075-A      </t>
  </si>
  <si>
    <t>CN5223</t>
  </si>
  <si>
    <t xml:space="preserve">14.008.0080-A      </t>
  </si>
  <si>
    <t>CN5226</t>
  </si>
  <si>
    <t xml:space="preserve">14.008.0065-A      </t>
  </si>
  <si>
    <t>CN5227</t>
  </si>
  <si>
    <t xml:space="preserve">14.009.0010-A      </t>
  </si>
  <si>
    <t>CN5228</t>
  </si>
  <si>
    <t xml:space="preserve">14.009.0015-A      </t>
  </si>
  <si>
    <t>CN5229</t>
  </si>
  <si>
    <t xml:space="preserve">14.009.0020-A      </t>
  </si>
  <si>
    <t>CN5230</t>
  </si>
  <si>
    <t xml:space="preserve">14.009.0022-A      </t>
  </si>
  <si>
    <t>CN5231</t>
  </si>
  <si>
    <t xml:space="preserve">14.009.0024-A      </t>
  </si>
  <si>
    <t>CN5232</t>
  </si>
  <si>
    <t xml:space="preserve">14.009.0026-A      </t>
  </si>
  <si>
    <t>CN5233</t>
  </si>
  <si>
    <t xml:space="preserve">14.009.0040-A      </t>
  </si>
  <si>
    <t>CN5234</t>
  </si>
  <si>
    <t xml:space="preserve">14.009.0045-A      </t>
  </si>
  <si>
    <t>CN5235</t>
  </si>
  <si>
    <t xml:space="preserve">14.009.0050-A      </t>
  </si>
  <si>
    <t>CN5236</t>
  </si>
  <si>
    <t xml:space="preserve">14.009.0052-A      </t>
  </si>
  <si>
    <t>CN5237</t>
  </si>
  <si>
    <t xml:space="preserve">14.009.0054-A      </t>
  </si>
  <si>
    <t>CN5238</t>
  </si>
  <si>
    <t xml:space="preserve">14.009.0056-A      </t>
  </si>
  <si>
    <t>CN5239</t>
  </si>
  <si>
    <t xml:space="preserve">14.009.0060-A      </t>
  </si>
  <si>
    <t>CN5240</t>
  </si>
  <si>
    <t xml:space="preserve">14.009.0070-A      </t>
  </si>
  <si>
    <t>CN5241</t>
  </si>
  <si>
    <t xml:space="preserve">14.009.0075-A      </t>
  </si>
  <si>
    <t>CN5242</t>
  </si>
  <si>
    <t xml:space="preserve">14.009.0080-A      </t>
  </si>
  <si>
    <t>CN5243</t>
  </si>
  <si>
    <t xml:space="preserve">14.009.0085-A      </t>
  </si>
  <si>
    <t>CN5244</t>
  </si>
  <si>
    <t xml:space="preserve">14.009.0090-A      </t>
  </si>
  <si>
    <t>CN5245</t>
  </si>
  <si>
    <t xml:space="preserve">14.009.0095-A      </t>
  </si>
  <si>
    <t>CN5246</t>
  </si>
  <si>
    <t xml:space="preserve">14.009.0110-A      </t>
  </si>
  <si>
    <t>CN5247</t>
  </si>
  <si>
    <t xml:space="preserve">14.009.0120-A      </t>
  </si>
  <si>
    <t>CN5248</t>
  </si>
  <si>
    <t xml:space="preserve">14.009.0125-A      </t>
  </si>
  <si>
    <t>CN5249</t>
  </si>
  <si>
    <t xml:space="preserve">14.009.0130-A      </t>
  </si>
  <si>
    <t>CN5250</t>
  </si>
  <si>
    <t xml:space="preserve">14.010.0010-A      </t>
  </si>
  <si>
    <t>CN5251</t>
  </si>
  <si>
    <t xml:space="preserve">14.010.0015-A      </t>
  </si>
  <si>
    <t>CN5252</t>
  </si>
  <si>
    <t xml:space="preserve">14.006.0017-A      </t>
  </si>
  <si>
    <t>CN5253</t>
  </si>
  <si>
    <t xml:space="preserve">14.006.0019-A      </t>
  </si>
  <si>
    <t>CN5254</t>
  </si>
  <si>
    <t xml:space="preserve">14.006.0021-A      </t>
  </si>
  <si>
    <t>CN5255</t>
  </si>
  <si>
    <t xml:space="preserve">14.006.0023-A      </t>
  </si>
  <si>
    <t>CN5256</t>
  </si>
  <si>
    <t xml:space="preserve">14.006.0025-A      </t>
  </si>
  <si>
    <t>CN5257</t>
  </si>
  <si>
    <t xml:space="preserve">14.006.0039-A      </t>
  </si>
  <si>
    <t>CN5258</t>
  </si>
  <si>
    <t xml:space="preserve">14.006.0041-A      </t>
  </si>
  <si>
    <t>CN5259</t>
  </si>
  <si>
    <t xml:space="preserve">14.006.0043-A      </t>
  </si>
  <si>
    <t>CN5260</t>
  </si>
  <si>
    <t xml:space="preserve">14.006.0058-A      </t>
  </si>
  <si>
    <t>CN5261</t>
  </si>
  <si>
    <t xml:space="preserve">14.006.0062-A      </t>
  </si>
  <si>
    <t>CN5262</t>
  </si>
  <si>
    <t xml:space="preserve">14.006.0064-A      </t>
  </si>
  <si>
    <t>CN5266</t>
  </si>
  <si>
    <t xml:space="preserve">14.006.0082-A      </t>
  </si>
  <si>
    <t>CN5267</t>
  </si>
  <si>
    <t xml:space="preserve">14.006.0083-A      </t>
  </si>
  <si>
    <t>CN5268</t>
  </si>
  <si>
    <t xml:space="preserve">14.006.0084-A      </t>
  </si>
  <si>
    <t>CN5269</t>
  </si>
  <si>
    <t xml:space="preserve">14.006.0085-A      </t>
  </si>
  <si>
    <t>CN5270</t>
  </si>
  <si>
    <t xml:space="preserve">14.006.0086-A      </t>
  </si>
  <si>
    <t>CN5271</t>
  </si>
  <si>
    <t xml:space="preserve">14.006.0087-A      </t>
  </si>
  <si>
    <t>CN5272</t>
  </si>
  <si>
    <t xml:space="preserve">14.006.0405-A      </t>
  </si>
  <si>
    <t>CN5273</t>
  </si>
  <si>
    <t xml:space="preserve">14.006.0407-A      </t>
  </si>
  <si>
    <t>CN5274</t>
  </si>
  <si>
    <t xml:space="preserve">14.006.0408-A      </t>
  </si>
  <si>
    <t>CN5275</t>
  </si>
  <si>
    <t xml:space="preserve">14.006.0409-A      </t>
  </si>
  <si>
    <t>CN5276</t>
  </si>
  <si>
    <t xml:space="preserve">14.006.0415-A      </t>
  </si>
  <si>
    <t>CN5277</t>
  </si>
  <si>
    <t xml:space="preserve">14.006.0417-A      </t>
  </si>
  <si>
    <t>CN5278</t>
  </si>
  <si>
    <t xml:space="preserve">14.006.0420-A      </t>
  </si>
  <si>
    <t>CN5279</t>
  </si>
  <si>
    <t xml:space="preserve">14.006.0422-B      </t>
  </si>
  <si>
    <t>CN5280</t>
  </si>
  <si>
    <t xml:space="preserve">14.006.0424-A      </t>
  </si>
  <si>
    <t>CN5281</t>
  </si>
  <si>
    <t xml:space="preserve">14.006.0426-A      </t>
  </si>
  <si>
    <t>CN5282</t>
  </si>
  <si>
    <t xml:space="preserve">14.006.0428-A      </t>
  </si>
  <si>
    <t xml:space="preserve">CAIXILHO FIXO DE MADEIRA DE LEI,COM 3CM DE ESPESSURA,EXCLUSIVE GUARNICAO.FORNECIMENTO E COLOCACAO  </t>
  </si>
  <si>
    <t>CN5283</t>
  </si>
  <si>
    <t xml:space="preserve">14.006.0430-A      </t>
  </si>
  <si>
    <t>CN5287</t>
  </si>
  <si>
    <t xml:space="preserve">14.006.0609-A      </t>
  </si>
  <si>
    <t>CN5288</t>
  </si>
  <si>
    <t xml:space="preserve">14.006.0612-A      </t>
  </si>
  <si>
    <t>CN5289</t>
  </si>
  <si>
    <t xml:space="preserve">14.006.0615-A      </t>
  </si>
  <si>
    <t>CN5290</t>
  </si>
  <si>
    <t xml:space="preserve">14.006.0624-A      </t>
  </si>
  <si>
    <t>CN5291</t>
  </si>
  <si>
    <t xml:space="preserve">14.006.0627-A      </t>
  </si>
  <si>
    <t>CN5292</t>
  </si>
  <si>
    <t xml:space="preserve">14.006.0630-A      </t>
  </si>
  <si>
    <t>CN5293</t>
  </si>
  <si>
    <t xml:space="preserve">14.006.0633-A      </t>
  </si>
  <si>
    <t>CN5294</t>
  </si>
  <si>
    <t xml:space="preserve">14.006.0636-A      </t>
  </si>
  <si>
    <t>CN5295</t>
  </si>
  <si>
    <t xml:space="preserve">14.006.0639-A      </t>
  </si>
  <si>
    <t>CN5296</t>
  </si>
  <si>
    <t xml:space="preserve">14.006.0645-A      </t>
  </si>
  <si>
    <t>CN5297</t>
  </si>
  <si>
    <t xml:space="preserve">14.006.0648-A      </t>
  </si>
  <si>
    <t>CN5302</t>
  </si>
  <si>
    <t xml:space="preserve">14.007.0256-A      </t>
  </si>
  <si>
    <t>CN5304</t>
  </si>
  <si>
    <t xml:space="preserve">14.007.0261-A      </t>
  </si>
  <si>
    <t>CN5306</t>
  </si>
  <si>
    <t xml:space="preserve">14.007.0266-A      </t>
  </si>
  <si>
    <t>CN5307</t>
  </si>
  <si>
    <t xml:space="preserve">14.007.0270-A      </t>
  </si>
  <si>
    <t>CN5309</t>
  </si>
  <si>
    <t xml:space="preserve">14.007.0276-A      </t>
  </si>
  <si>
    <t>CN5310</t>
  </si>
  <si>
    <t xml:space="preserve">14.007.0278-A      </t>
  </si>
  <si>
    <t>CN5311</t>
  </si>
  <si>
    <t xml:space="preserve">14.007.0280-A      </t>
  </si>
  <si>
    <t>CN5312</t>
  </si>
  <si>
    <t xml:space="preserve">14.007.0282-A      </t>
  </si>
  <si>
    <t>CN5313</t>
  </si>
  <si>
    <t xml:space="preserve">14.007.0284-A      </t>
  </si>
  <si>
    <t>CN5315</t>
  </si>
  <si>
    <t xml:space="preserve">14.007.0288-A      </t>
  </si>
  <si>
    <t>CN5316</t>
  </si>
  <si>
    <t xml:space="preserve">14.007.0290-A      </t>
  </si>
  <si>
    <t>CN5318</t>
  </si>
  <si>
    <t xml:space="preserve">14.007.0294-A      </t>
  </si>
  <si>
    <t>CN5319</t>
  </si>
  <si>
    <t xml:space="preserve">14.007.0296-A      </t>
  </si>
  <si>
    <t>CN5320</t>
  </si>
  <si>
    <t xml:space="preserve">14.007.0298-A      </t>
  </si>
  <si>
    <t>CN5321</t>
  </si>
  <si>
    <t xml:space="preserve">14.007.0300-A      </t>
  </si>
  <si>
    <t>CN5322</t>
  </si>
  <si>
    <t xml:space="preserve">14.007.0302-A      </t>
  </si>
  <si>
    <t>CN5323</t>
  </si>
  <si>
    <t xml:space="preserve">14.007.0304-A      </t>
  </si>
  <si>
    <t>CN5324</t>
  </si>
  <si>
    <t xml:space="preserve">14.007.0306-A      </t>
  </si>
  <si>
    <t>CN5325</t>
  </si>
  <si>
    <t xml:space="preserve">14.007.0308-A      </t>
  </si>
  <si>
    <t>CN5326</t>
  </si>
  <si>
    <t xml:space="preserve">14.007.0310-A      </t>
  </si>
  <si>
    <t>CN5327</t>
  </si>
  <si>
    <t xml:space="preserve">14.007.0312-A      </t>
  </si>
  <si>
    <t>CN5328</t>
  </si>
  <si>
    <t xml:space="preserve">14.007.0313-A      </t>
  </si>
  <si>
    <t>CN5329</t>
  </si>
  <si>
    <t xml:space="preserve">14.007.0314-A      </t>
  </si>
  <si>
    <t>CN5330</t>
  </si>
  <si>
    <t xml:space="preserve">14.007.0315-A      </t>
  </si>
  <si>
    <t>CN5331</t>
  </si>
  <si>
    <t xml:space="preserve">14.007.0316-A      </t>
  </si>
  <si>
    <t>CN5332</t>
  </si>
  <si>
    <t xml:space="preserve">14.007.0318-A      </t>
  </si>
  <si>
    <t>CN5333</t>
  </si>
  <si>
    <t xml:space="preserve">14.007.0320-A      </t>
  </si>
  <si>
    <t>CN5334</t>
  </si>
  <si>
    <t xml:space="preserve">14.007.0322-A      </t>
  </si>
  <si>
    <t>CN5335</t>
  </si>
  <si>
    <t xml:space="preserve">14.007.0324-A      </t>
  </si>
  <si>
    <t>CN5336</t>
  </si>
  <si>
    <t xml:space="preserve">14.007.0326-A      </t>
  </si>
  <si>
    <t>CN5337</t>
  </si>
  <si>
    <t xml:space="preserve">14.007.0328-A      </t>
  </si>
  <si>
    <t>CN5339</t>
  </si>
  <si>
    <t xml:space="preserve">14.007.0332-A      </t>
  </si>
  <si>
    <t>CN5340</t>
  </si>
  <si>
    <t xml:space="preserve">14.007.0334-A      </t>
  </si>
  <si>
    <t>CN5341</t>
  </si>
  <si>
    <t xml:space="preserve">14.007.0335-A      </t>
  </si>
  <si>
    <t>CN5342</t>
  </si>
  <si>
    <t xml:space="preserve">14.007.0336-A      </t>
  </si>
  <si>
    <t>CN5343</t>
  </si>
  <si>
    <t xml:space="preserve">14.007.0337-A      </t>
  </si>
  <si>
    <t>CN5344</t>
  </si>
  <si>
    <t xml:space="preserve">14.007.0338-A      </t>
  </si>
  <si>
    <t>CN5345</t>
  </si>
  <si>
    <t xml:space="preserve">14.007.0287-A      </t>
  </si>
  <si>
    <t>CN5346</t>
  </si>
  <si>
    <t xml:space="preserve">14.007.0340-A      </t>
  </si>
  <si>
    <t>CN5347</t>
  </si>
  <si>
    <t xml:space="preserve">14.007.0289-A      </t>
  </si>
  <si>
    <t>CN5348</t>
  </si>
  <si>
    <t xml:space="preserve">14.007.0342-A      </t>
  </si>
  <si>
    <t>CN5349</t>
  </si>
  <si>
    <t xml:space="preserve">14.007.0344-A      </t>
  </si>
  <si>
    <t>CN5350</t>
  </si>
  <si>
    <t xml:space="preserve">14.007.0345-A      </t>
  </si>
  <si>
    <t>CN5351</t>
  </si>
  <si>
    <t xml:space="preserve">14.007.0346-A      </t>
  </si>
  <si>
    <t>CN5352</t>
  </si>
  <si>
    <t xml:space="preserve">14.007.0347-A      </t>
  </si>
  <si>
    <t>CN5353</t>
  </si>
  <si>
    <t xml:space="preserve">14.007.0348-A      </t>
  </si>
  <si>
    <t>CN5354</t>
  </si>
  <si>
    <t xml:space="preserve">14.007.0360-A      </t>
  </si>
  <si>
    <t>CN5355</t>
  </si>
  <si>
    <t xml:space="preserve">14.007.0365-A      </t>
  </si>
  <si>
    <t>CN5357</t>
  </si>
  <si>
    <t xml:space="preserve">14.007.0268-A      </t>
  </si>
  <si>
    <t>CN5358</t>
  </si>
  <si>
    <t xml:space="preserve">14.007.0269-A      </t>
  </si>
  <si>
    <t>CN5359</t>
  </si>
  <si>
    <t xml:space="preserve">14.007.0277-A      </t>
  </si>
  <si>
    <t>CN5360</t>
  </si>
  <si>
    <t xml:space="preserve">14.007.0279-A      </t>
  </si>
  <si>
    <t>CN5361</t>
  </si>
  <si>
    <t xml:space="preserve">14.007.0281-A      </t>
  </si>
  <si>
    <t>CN5362</t>
  </si>
  <si>
    <t xml:space="preserve">14.007.0283-A      </t>
  </si>
  <si>
    <t>CN5363</t>
  </si>
  <si>
    <t xml:space="preserve">14.007.0390-A      </t>
  </si>
  <si>
    <t>CN5364</t>
  </si>
  <si>
    <t xml:space="preserve">14.007.0396-A      </t>
  </si>
  <si>
    <t>CN5365</t>
  </si>
  <si>
    <t xml:space="preserve">14.007.0400-A      </t>
  </si>
  <si>
    <t>CN5376</t>
  </si>
  <si>
    <t xml:space="preserve">14.002.0520-A      </t>
  </si>
  <si>
    <t>CN5377</t>
  </si>
  <si>
    <t xml:space="preserve">14.002.0525-A      </t>
  </si>
  <si>
    <t>CN5379</t>
  </si>
  <si>
    <t xml:space="preserve">14.002.0535-A      </t>
  </si>
  <si>
    <t>CN5393</t>
  </si>
  <si>
    <t xml:space="preserve">14.001.0002-A      </t>
  </si>
  <si>
    <t>CN5395</t>
  </si>
  <si>
    <t xml:space="preserve">14.001.0065-A      </t>
  </si>
  <si>
    <t>CN5396</t>
  </si>
  <si>
    <t xml:space="preserve">14.001.0070-A      </t>
  </si>
  <si>
    <t>CN5397</t>
  </si>
  <si>
    <t xml:space="preserve">14.001.0072-A      </t>
  </si>
  <si>
    <t>CN5398</t>
  </si>
  <si>
    <t xml:space="preserve">14.001.0076-A      </t>
  </si>
  <si>
    <t>CN5399</t>
  </si>
  <si>
    <t xml:space="preserve">14.001.0080-A      </t>
  </si>
  <si>
    <t>CN5410</t>
  </si>
  <si>
    <t xml:space="preserve">14.001.0300-A      </t>
  </si>
  <si>
    <t>CN5411</t>
  </si>
  <si>
    <t xml:space="preserve">14.002.0054-A      </t>
  </si>
  <si>
    <t>CN5412</t>
  </si>
  <si>
    <t xml:space="preserve">14.002.0058-A      </t>
  </si>
  <si>
    <t>CN5413</t>
  </si>
  <si>
    <t xml:space="preserve">14.002.0059-A      </t>
  </si>
  <si>
    <t>CN5414</t>
  </si>
  <si>
    <t xml:space="preserve">14.002.0071-A      </t>
  </si>
  <si>
    <t>CN5415</t>
  </si>
  <si>
    <t xml:space="preserve">14.002.0082-A      </t>
  </si>
  <si>
    <t>CN5416</t>
  </si>
  <si>
    <t xml:space="preserve">14.002.0085-A      </t>
  </si>
  <si>
    <t>CN5417</t>
  </si>
  <si>
    <t xml:space="preserve">14.002.0088-A      </t>
  </si>
  <si>
    <t>CN5418</t>
  </si>
  <si>
    <t xml:space="preserve">14.002.0089-A      </t>
  </si>
  <si>
    <t>CN5419</t>
  </si>
  <si>
    <t xml:space="preserve">14.002.0092-A      </t>
  </si>
  <si>
    <t>CN5420</t>
  </si>
  <si>
    <t xml:space="preserve">14.002.0095-A      </t>
  </si>
  <si>
    <t>CN5421</t>
  </si>
  <si>
    <t xml:space="preserve">14.002.0096-A      </t>
  </si>
  <si>
    <t>CN5422</t>
  </si>
  <si>
    <t xml:space="preserve">14.002.0097-A      </t>
  </si>
  <si>
    <t>CN5423</t>
  </si>
  <si>
    <t xml:space="preserve">14.002.0098-A      </t>
  </si>
  <si>
    <t>CN5424</t>
  </si>
  <si>
    <t xml:space="preserve">14.002.0099-A      </t>
  </si>
  <si>
    <t>CN5425</t>
  </si>
  <si>
    <t xml:space="preserve">14.002.0120-A      </t>
  </si>
  <si>
    <t>CN5426</t>
  </si>
  <si>
    <t xml:space="preserve">14.002.0125-A      </t>
  </si>
  <si>
    <t>CN5427</t>
  </si>
  <si>
    <t xml:space="preserve">14.002.0132-A      </t>
  </si>
  <si>
    <t>CN5428</t>
  </si>
  <si>
    <t xml:space="preserve">14.002.0158-A      </t>
  </si>
  <si>
    <t>CN5429</t>
  </si>
  <si>
    <t xml:space="preserve">14.002.0166-A      </t>
  </si>
  <si>
    <t>CN5430</t>
  </si>
  <si>
    <t xml:space="preserve">14.002.0180-A      </t>
  </si>
  <si>
    <t>CN5431</t>
  </si>
  <si>
    <t xml:space="preserve">14.002.0182-A      </t>
  </si>
  <si>
    <t>CN5432</t>
  </si>
  <si>
    <t xml:space="preserve">14.002.0184-A      </t>
  </si>
  <si>
    <t>CN5433</t>
  </si>
  <si>
    <t xml:space="preserve">14.002.0186-A      </t>
  </si>
  <si>
    <t>CN5434</t>
  </si>
  <si>
    <t xml:space="preserve">14.002.0187-A      </t>
  </si>
  <si>
    <t>CN5435</t>
  </si>
  <si>
    <t xml:space="preserve">14.002.0188-A      </t>
  </si>
  <si>
    <t>CN5436</t>
  </si>
  <si>
    <t xml:space="preserve">14.002.0189-A      </t>
  </si>
  <si>
    <t>CN5438</t>
  </si>
  <si>
    <t xml:space="preserve">14.002.0191-A      </t>
  </si>
  <si>
    <t>CN5439</t>
  </si>
  <si>
    <t xml:space="preserve">14.002.0192-A      </t>
  </si>
  <si>
    <t>CN5440</t>
  </si>
  <si>
    <t xml:space="preserve">14.002.0193-A      </t>
  </si>
  <si>
    <t>CN5441</t>
  </si>
  <si>
    <t xml:space="preserve">14.002.0194-A      </t>
  </si>
  <si>
    <t>CN5442</t>
  </si>
  <si>
    <t xml:space="preserve">14.002.0195-A      </t>
  </si>
  <si>
    <t>CN5443</t>
  </si>
  <si>
    <t xml:space="preserve">14.002.0196-A      </t>
  </si>
  <si>
    <t>CN5445</t>
  </si>
  <si>
    <t xml:space="preserve">14.002.0198-A      </t>
  </si>
  <si>
    <t>CN5446</t>
  </si>
  <si>
    <t xml:space="preserve">14.002.0199-A      </t>
  </si>
  <si>
    <t>CN5447</t>
  </si>
  <si>
    <t xml:space="preserve">14.002.0200-A      </t>
  </si>
  <si>
    <t>CN5448</t>
  </si>
  <si>
    <t xml:space="preserve">14.002.0207-B      </t>
  </si>
  <si>
    <t>CN5449</t>
  </si>
  <si>
    <t xml:space="preserve">14.002.0208-A      </t>
  </si>
  <si>
    <t>CN5450</t>
  </si>
  <si>
    <t xml:space="preserve">14.002.0209-A      </t>
  </si>
  <si>
    <t>CN5451</t>
  </si>
  <si>
    <t xml:space="preserve">14.002.0210-A      </t>
  </si>
  <si>
    <t>CN5452</t>
  </si>
  <si>
    <t xml:space="preserve">14.002.0211-A      </t>
  </si>
  <si>
    <t>CN5453</t>
  </si>
  <si>
    <t xml:space="preserve">14.002.0212-A      </t>
  </si>
  <si>
    <t>CN5454</t>
  </si>
  <si>
    <t xml:space="preserve">14.002.0213-A      </t>
  </si>
  <si>
    <t>CN5455</t>
  </si>
  <si>
    <t xml:space="preserve">14.002.0214-A      </t>
  </si>
  <si>
    <t>CN5457</t>
  </si>
  <si>
    <t xml:space="preserve">14.002.0232-A      </t>
  </si>
  <si>
    <t>CN5458</t>
  </si>
  <si>
    <t xml:space="preserve">14.002.0235-A      </t>
  </si>
  <si>
    <t>CN5459</t>
  </si>
  <si>
    <t xml:space="preserve">14.002.0240-A      </t>
  </si>
  <si>
    <t>CN5460</t>
  </si>
  <si>
    <t xml:space="preserve">14.002.0242-A      </t>
  </si>
  <si>
    <t>CN5461</t>
  </si>
  <si>
    <t xml:space="preserve">14.002.0244-A      </t>
  </si>
  <si>
    <t>CN5462</t>
  </si>
  <si>
    <t xml:space="preserve">14.002.0246-A      </t>
  </si>
  <si>
    <t>CN5463</t>
  </si>
  <si>
    <t xml:space="preserve">14.002.0254-A      </t>
  </si>
  <si>
    <t>CN5464</t>
  </si>
  <si>
    <t xml:space="preserve">14.002.0280-A      </t>
  </si>
  <si>
    <t>CN5465</t>
  </si>
  <si>
    <t xml:space="preserve">14.002.0283-A      </t>
  </si>
  <si>
    <t>CN5466</t>
  </si>
  <si>
    <t xml:space="preserve">14.002.0285-A      </t>
  </si>
  <si>
    <t>CN5467</t>
  </si>
  <si>
    <t xml:space="preserve">14.002.0372-A      </t>
  </si>
  <si>
    <t>CN5468</t>
  </si>
  <si>
    <t xml:space="preserve">14.002.0373-A      </t>
  </si>
  <si>
    <t>CN5469</t>
  </si>
  <si>
    <t xml:space="preserve">14.002.0374-A      </t>
  </si>
  <si>
    <t>CN5470</t>
  </si>
  <si>
    <t xml:space="preserve">14.002.0375-A      </t>
  </si>
  <si>
    <t>CN5471</t>
  </si>
  <si>
    <t xml:space="preserve">14.002.0376-A      </t>
  </si>
  <si>
    <t>CN5472</t>
  </si>
  <si>
    <t xml:space="preserve">14.002.0377-A      </t>
  </si>
  <si>
    <t>CN5473</t>
  </si>
  <si>
    <t xml:space="preserve">14.002.0380-A      </t>
  </si>
  <si>
    <t>CN5474</t>
  </si>
  <si>
    <t xml:space="preserve">14.002.0383-A      </t>
  </si>
  <si>
    <t>CN5475</t>
  </si>
  <si>
    <t xml:space="preserve">14.002.0385-A      </t>
  </si>
  <si>
    <t>CN5476</t>
  </si>
  <si>
    <t xml:space="preserve">14.002.0390-A      </t>
  </si>
  <si>
    <t>CN5477</t>
  </si>
  <si>
    <t xml:space="preserve">14.002.0400-A      </t>
  </si>
  <si>
    <t>CN5478</t>
  </si>
  <si>
    <t xml:space="preserve">14.002.0402-A      </t>
  </si>
  <si>
    <t>CN5479</t>
  </si>
  <si>
    <t xml:space="preserve">14.002.0404-A      </t>
  </si>
  <si>
    <t>CN5480</t>
  </si>
  <si>
    <t xml:space="preserve">14.002.0406-A      </t>
  </si>
  <si>
    <t>CN5481</t>
  </si>
  <si>
    <t xml:space="preserve">14.002.0408-A      </t>
  </si>
  <si>
    <t>CN5482</t>
  </si>
  <si>
    <t xml:space="preserve">14.002.0410-A      </t>
  </si>
  <si>
    <t>CN5483</t>
  </si>
  <si>
    <t xml:space="preserve">14.002.0412-A      </t>
  </si>
  <si>
    <t>CN5484</t>
  </si>
  <si>
    <t xml:space="preserve">14.002.0414-A      </t>
  </si>
  <si>
    <t>CN5485</t>
  </si>
  <si>
    <t xml:space="preserve">14.002.0416-A      </t>
  </si>
  <si>
    <t>CN5486</t>
  </si>
  <si>
    <t xml:space="preserve">14.002.0430-A      </t>
  </si>
  <si>
    <t>CN5487</t>
  </si>
  <si>
    <t xml:space="preserve">14.002.0432-A      </t>
  </si>
  <si>
    <t>CN5488</t>
  </si>
  <si>
    <t xml:space="preserve">14.002.0434-A      </t>
  </si>
  <si>
    <t>CN5489</t>
  </si>
  <si>
    <t xml:space="preserve">14.002.0436-A      </t>
  </si>
  <si>
    <t>CN5490</t>
  </si>
  <si>
    <t xml:space="preserve">14.002.0438-A      </t>
  </si>
  <si>
    <t>CN5493</t>
  </si>
  <si>
    <t xml:space="preserve">14.002.0444-A      </t>
  </si>
  <si>
    <t>CN5497</t>
  </si>
  <si>
    <t xml:space="preserve">14.002.0452-A      </t>
  </si>
  <si>
    <t>CN5498</t>
  </si>
  <si>
    <t xml:space="preserve">14.002.0454-A      </t>
  </si>
  <si>
    <t>CN5504</t>
  </si>
  <si>
    <t xml:space="preserve">14.002.0466-A      </t>
  </si>
  <si>
    <t>CN5505</t>
  </si>
  <si>
    <t xml:space="preserve">14.002.0468-A      </t>
  </si>
  <si>
    <t>CN5506</t>
  </si>
  <si>
    <t xml:space="preserve">14.002.0470-A      </t>
  </si>
  <si>
    <t>CN5507</t>
  </si>
  <si>
    <t xml:space="preserve">14.002.0472-A      </t>
  </si>
  <si>
    <t>CN5509</t>
  </si>
  <si>
    <t xml:space="preserve">14.002.0478-A      </t>
  </si>
  <si>
    <t>CN5510</t>
  </si>
  <si>
    <t xml:space="preserve">14.002.0480-A      </t>
  </si>
  <si>
    <t>CN5512</t>
  </si>
  <si>
    <t xml:space="preserve">14.002.0482-A      </t>
  </si>
  <si>
    <t>CN5513</t>
  </si>
  <si>
    <t xml:space="preserve">14.002.0483-A      </t>
  </si>
  <si>
    <t>CN5515</t>
  </si>
  <si>
    <t xml:space="preserve">14.002.0485-A      </t>
  </si>
  <si>
    <t>CN5516</t>
  </si>
  <si>
    <t xml:space="preserve">14.002.0486-A      </t>
  </si>
  <si>
    <t>CN5517</t>
  </si>
  <si>
    <t xml:space="preserve">14.002.0487-A      </t>
  </si>
  <si>
    <t>CN5519</t>
  </si>
  <si>
    <t xml:space="preserve">14.002.0489-A      </t>
  </si>
  <si>
    <t>CN5520</t>
  </si>
  <si>
    <t xml:space="preserve">14.002.0490-A      </t>
  </si>
  <si>
    <t>CN5521</t>
  </si>
  <si>
    <t xml:space="preserve">14.002.0491-A      </t>
  </si>
  <si>
    <t>CN5523</t>
  </si>
  <si>
    <t xml:space="preserve">14.002.0493-A      </t>
  </si>
  <si>
    <t>CN5524</t>
  </si>
  <si>
    <t xml:space="preserve">14.002.0494-A      </t>
  </si>
  <si>
    <t>CN5525</t>
  </si>
  <si>
    <t xml:space="preserve">14.002.0495-A      </t>
  </si>
  <si>
    <t>CN5526</t>
  </si>
  <si>
    <t xml:space="preserve">14.002.0496-A      </t>
  </si>
  <si>
    <t>CN5528</t>
  </si>
  <si>
    <t xml:space="preserve">14.002.0498-A      </t>
  </si>
  <si>
    <t>CN5529</t>
  </si>
  <si>
    <t xml:space="preserve">14.002.0499-A      </t>
  </si>
  <si>
    <t>CN5530</t>
  </si>
  <si>
    <t xml:space="preserve">14.002.0501-A      </t>
  </si>
  <si>
    <t>CN5531</t>
  </si>
  <si>
    <t xml:space="preserve">14.002.0503-A      </t>
  </si>
  <si>
    <t>CN5532</t>
  </si>
  <si>
    <t xml:space="preserve">14.002.0521-A      </t>
  </si>
  <si>
    <t>CN5533</t>
  </si>
  <si>
    <t xml:space="preserve">14.002.0522-A      </t>
  </si>
  <si>
    <t>CN5534</t>
  </si>
  <si>
    <t xml:space="preserve">14.002.0523-A      </t>
  </si>
  <si>
    <t>CN5535</t>
  </si>
  <si>
    <t xml:space="preserve">14.002.0524-A      </t>
  </si>
  <si>
    <t>CN5536</t>
  </si>
  <si>
    <t xml:space="preserve">14.002.0526-A      </t>
  </si>
  <si>
    <t>CN5537</t>
  </si>
  <si>
    <t xml:space="preserve">14.002.0527-A      </t>
  </si>
  <si>
    <t>CN5538</t>
  </si>
  <si>
    <t xml:space="preserve">14.002.0536-A      </t>
  </si>
  <si>
    <t>CN5539</t>
  </si>
  <si>
    <t xml:space="preserve">14.002.0537-A      </t>
  </si>
  <si>
    <t>CN5540</t>
  </si>
  <si>
    <t xml:space="preserve">14.002.0538-A      </t>
  </si>
  <si>
    <t>CN5541</t>
  </si>
  <si>
    <t xml:space="preserve">14.002.0539-A      </t>
  </si>
  <si>
    <t>CN5542</t>
  </si>
  <si>
    <t xml:space="preserve">14.002.0540-A      </t>
  </si>
  <si>
    <t>CN5543</t>
  </si>
  <si>
    <t xml:space="preserve">14.002.0541-A      </t>
  </si>
  <si>
    <t>CN5544</t>
  </si>
  <si>
    <t xml:space="preserve">14.002.0542-A      </t>
  </si>
  <si>
    <t>CN5545</t>
  </si>
  <si>
    <t xml:space="preserve">14.003.0017-A      </t>
  </si>
  <si>
    <t>CN5546</t>
  </si>
  <si>
    <t xml:space="preserve">14.003.0021-A      </t>
  </si>
  <si>
    <t>CN5547</t>
  </si>
  <si>
    <t xml:space="preserve">14.003.0026-A      </t>
  </si>
  <si>
    <t>CN5548</t>
  </si>
  <si>
    <t xml:space="preserve">14.003.0029-A      </t>
  </si>
  <si>
    <t>CN5549</t>
  </si>
  <si>
    <t xml:space="preserve">14.003.0051-A      </t>
  </si>
  <si>
    <t>CN5550</t>
  </si>
  <si>
    <t xml:space="preserve">14.003.0062-A      </t>
  </si>
  <si>
    <t>CN5551</t>
  </si>
  <si>
    <t xml:space="preserve">14.003.0071-A      </t>
  </si>
  <si>
    <t>CN5552</t>
  </si>
  <si>
    <t xml:space="preserve">14.003.0077-A      </t>
  </si>
  <si>
    <t>CN5553</t>
  </si>
  <si>
    <t xml:space="preserve">14.003.0122-A      </t>
  </si>
  <si>
    <t>CN5554</t>
  </si>
  <si>
    <t xml:space="preserve">14.003.0131-A      </t>
  </si>
  <si>
    <t>CN5555</t>
  </si>
  <si>
    <t xml:space="preserve">14.003.0146-A      </t>
  </si>
  <si>
    <t>CN5556</t>
  </si>
  <si>
    <t xml:space="preserve">14.003.0149-A      </t>
  </si>
  <si>
    <t>CN5557</t>
  </si>
  <si>
    <t xml:space="preserve">14.003.0152-A      </t>
  </si>
  <si>
    <t>CN5558</t>
  </si>
  <si>
    <t xml:space="preserve">14.003.0153-A      </t>
  </si>
  <si>
    <t>CN5559</t>
  </si>
  <si>
    <t xml:space="preserve">14.003.0154-A      </t>
  </si>
  <si>
    <t>CN5560</t>
  </si>
  <si>
    <t xml:space="preserve">14.003.0156-A      </t>
  </si>
  <si>
    <t>CN5561</t>
  </si>
  <si>
    <t xml:space="preserve">14.003.0157-A      </t>
  </si>
  <si>
    <t>CN5564</t>
  </si>
  <si>
    <t xml:space="preserve">14.003.0161-A      </t>
  </si>
  <si>
    <t>CN5565</t>
  </si>
  <si>
    <t xml:space="preserve">14.003.0164-A      </t>
  </si>
  <si>
    <t>CN5566</t>
  </si>
  <si>
    <t xml:space="preserve">14.003.0165-A      </t>
  </si>
  <si>
    <t>CN5567</t>
  </si>
  <si>
    <t xml:space="preserve">14.003.0201-A      </t>
  </si>
  <si>
    <t>CN5568</t>
  </si>
  <si>
    <t xml:space="preserve">14.003.0206-A      </t>
  </si>
  <si>
    <t>CN5569</t>
  </si>
  <si>
    <t xml:space="preserve">14.003.0211-A      </t>
  </si>
  <si>
    <t>CN5570</t>
  </si>
  <si>
    <t xml:space="preserve">14.003.0221-A      </t>
  </si>
  <si>
    <t>CN5571</t>
  </si>
  <si>
    <t xml:space="preserve">14.003.0225-A      </t>
  </si>
  <si>
    <t>CN5572</t>
  </si>
  <si>
    <t xml:space="preserve">14.003.0226-A      </t>
  </si>
  <si>
    <t>CN5573</t>
  </si>
  <si>
    <t xml:space="preserve">14.003.0230-A      </t>
  </si>
  <si>
    <t>CN5574</t>
  </si>
  <si>
    <t xml:space="preserve">14.003.0231-A      </t>
  </si>
  <si>
    <t>CN5575</t>
  </si>
  <si>
    <t xml:space="preserve">14.003.0240-A      </t>
  </si>
  <si>
    <t>CN5576</t>
  </si>
  <si>
    <t xml:space="preserve">14.003.0243-A      </t>
  </si>
  <si>
    <t>CN5578</t>
  </si>
  <si>
    <t xml:space="preserve">14.003.0265-A      </t>
  </si>
  <si>
    <t>CN5579</t>
  </si>
  <si>
    <t xml:space="preserve">14.003.0300-A      </t>
  </si>
  <si>
    <t>CN5580</t>
  </si>
  <si>
    <t xml:space="preserve">14.004.0030-A      </t>
  </si>
  <si>
    <t>CN5581</t>
  </si>
  <si>
    <t xml:space="preserve">14.004.0047-A      </t>
  </si>
  <si>
    <t>CN5582</t>
  </si>
  <si>
    <t xml:space="preserve">14.004.0048-A      </t>
  </si>
  <si>
    <t>CN5583</t>
  </si>
  <si>
    <t xml:space="preserve">14.004.0050-A      </t>
  </si>
  <si>
    <t>CN5585</t>
  </si>
  <si>
    <t xml:space="preserve">14.004.0070-A      </t>
  </si>
  <si>
    <t>CN5586</t>
  </si>
  <si>
    <t xml:space="preserve">14.004.0073-A      </t>
  </si>
  <si>
    <t>CN5587</t>
  </si>
  <si>
    <t xml:space="preserve">14.004.0150-A      </t>
  </si>
  <si>
    <t>CN5588</t>
  </si>
  <si>
    <t xml:space="preserve">14.004.0155-A      </t>
  </si>
  <si>
    <t>CN5589</t>
  </si>
  <si>
    <t xml:space="preserve">14.004.0160-A      </t>
  </si>
  <si>
    <t>CN5590</t>
  </si>
  <si>
    <t xml:space="preserve">14.004.0200-A      </t>
  </si>
  <si>
    <t>CN5591</t>
  </si>
  <si>
    <t xml:space="preserve">14.005.0010-A      </t>
  </si>
  <si>
    <t>CN5592</t>
  </si>
  <si>
    <t xml:space="preserve">14.005.0015-A      </t>
  </si>
  <si>
    <t>CN5593</t>
  </si>
  <si>
    <t xml:space="preserve">14.005.0020-A      </t>
  </si>
  <si>
    <t>CN5594</t>
  </si>
  <si>
    <t xml:space="preserve">14.005.0025-A      </t>
  </si>
  <si>
    <t>CN5595</t>
  </si>
  <si>
    <t xml:space="preserve">14.006.0005-A      </t>
  </si>
  <si>
    <t>CN5596</t>
  </si>
  <si>
    <t xml:space="preserve">14.006.0008-A      </t>
  </si>
  <si>
    <t>CN5597</t>
  </si>
  <si>
    <t xml:space="preserve">14.006.0091-A      </t>
  </si>
  <si>
    <t>CN5598</t>
  </si>
  <si>
    <t xml:space="preserve">14.006.0092-A      </t>
  </si>
  <si>
    <t>CN5599</t>
  </si>
  <si>
    <t xml:space="preserve">14.006.0100-A      </t>
  </si>
  <si>
    <t>CN5600</t>
  </si>
  <si>
    <t xml:space="preserve">14.006.0232-A      </t>
  </si>
  <si>
    <t>CN5601</t>
  </si>
  <si>
    <t xml:space="preserve">14.006.0233-A      </t>
  </si>
  <si>
    <t>CN5602</t>
  </si>
  <si>
    <t xml:space="preserve">14.006.0234-A      </t>
  </si>
  <si>
    <t>CN5603</t>
  </si>
  <si>
    <t xml:space="preserve">14.006.0237-A      </t>
  </si>
  <si>
    <t>CN5604</t>
  </si>
  <si>
    <t xml:space="preserve">14.006.0286-A      </t>
  </si>
  <si>
    <t>CN5605</t>
  </si>
  <si>
    <t xml:space="preserve">14.006.0288-A      </t>
  </si>
  <si>
    <t>CN5607</t>
  </si>
  <si>
    <t xml:space="preserve">14.006.0305-A      </t>
  </si>
  <si>
    <t>CN5609</t>
  </si>
  <si>
    <t xml:space="preserve">14.006.0353-A      </t>
  </si>
  <si>
    <t>CN5611</t>
  </si>
  <si>
    <t xml:space="preserve">14.006.0399-A      </t>
  </si>
  <si>
    <t>CN5612</t>
  </si>
  <si>
    <t xml:space="preserve">14.006.0440-A      </t>
  </si>
  <si>
    <t>CN5613</t>
  </si>
  <si>
    <t xml:space="preserve">14.006.0445-A      </t>
  </si>
  <si>
    <t>CN5614</t>
  </si>
  <si>
    <t xml:space="preserve">14.006.0680-A      </t>
  </si>
  <si>
    <t>CN5615</t>
  </si>
  <si>
    <t xml:space="preserve">14.006.0685-A      </t>
  </si>
  <si>
    <t>CN5617</t>
  </si>
  <si>
    <t xml:space="preserve">14.006.0695-A      </t>
  </si>
  <si>
    <t>CN5618</t>
  </si>
  <si>
    <t xml:space="preserve">14.007.0038-A      </t>
  </si>
  <si>
    <t>CN5619</t>
  </si>
  <si>
    <t xml:space="preserve">14.007.0057-A      </t>
  </si>
  <si>
    <t>CN5620</t>
  </si>
  <si>
    <t xml:space="preserve">14.007.0286-A      </t>
  </si>
  <si>
    <t>CN5623</t>
  </si>
  <si>
    <t xml:space="preserve">14.008.0052-A      </t>
  </si>
  <si>
    <t>CN5624</t>
  </si>
  <si>
    <t xml:space="preserve">14.008.0055-A      </t>
  </si>
  <si>
    <t>CN5626</t>
  </si>
  <si>
    <t xml:space="preserve">14.008.0095-A      </t>
  </si>
  <si>
    <t>CN5627</t>
  </si>
  <si>
    <t xml:space="preserve">14.008.0096-A      </t>
  </si>
  <si>
    <t>CN5628</t>
  </si>
  <si>
    <t xml:space="preserve">14.008.0097-A      </t>
  </si>
  <si>
    <t>CN5629</t>
  </si>
  <si>
    <t xml:space="preserve">14.003.0241-A      </t>
  </si>
  <si>
    <t>CN5630</t>
  </si>
  <si>
    <t xml:space="preserve">14.006.0688-A      </t>
  </si>
  <si>
    <t>CN5631</t>
  </si>
  <si>
    <t xml:space="preserve">14.002.0062-A      </t>
  </si>
  <si>
    <t>CN5632</t>
  </si>
  <si>
    <t xml:space="preserve">14.002.0064-A      </t>
  </si>
  <si>
    <t>CN5633</t>
  </si>
  <si>
    <t xml:space="preserve">14.002.0066-A      </t>
  </si>
  <si>
    <t>CN5634</t>
  </si>
  <si>
    <t xml:space="preserve">14.006.0016-A      </t>
  </si>
  <si>
    <t>CN5635</t>
  </si>
  <si>
    <t xml:space="preserve">14.006.0090-A      </t>
  </si>
  <si>
    <t>CN5636</t>
  </si>
  <si>
    <t xml:space="preserve">14.006.0230-A      </t>
  </si>
  <si>
    <t>CN5637</t>
  </si>
  <si>
    <t xml:space="preserve">14.004.0205-A      </t>
  </si>
  <si>
    <t>CN5639</t>
  </si>
  <si>
    <t xml:space="preserve">14.007.0500-A      </t>
  </si>
  <si>
    <t>CN5641</t>
  </si>
  <si>
    <t xml:space="preserve">14.007.0505-A      </t>
  </si>
  <si>
    <t>CN5643</t>
  </si>
  <si>
    <t xml:space="preserve">14.002.0201-A      </t>
  </si>
  <si>
    <t>CN5645</t>
  </si>
  <si>
    <t xml:space="preserve">14.002.0202-A      </t>
  </si>
  <si>
    <t>CN5647</t>
  </si>
  <si>
    <t xml:space="preserve">14.002.0203-A      </t>
  </si>
  <si>
    <t>CN5649</t>
  </si>
  <si>
    <t xml:space="preserve">14.002.0248-A      </t>
  </si>
  <si>
    <t>CN5650</t>
  </si>
  <si>
    <t xml:space="preserve">14.001.0085-A      </t>
  </si>
  <si>
    <t>CN5651</t>
  </si>
  <si>
    <t xml:space="preserve">14.002.0100-A      </t>
  </si>
  <si>
    <t>CN5652</t>
  </si>
  <si>
    <t xml:space="preserve">14.002.0101-A      </t>
  </si>
  <si>
    <t>CN5653</t>
  </si>
  <si>
    <t xml:space="preserve">14.002.0102-A      </t>
  </si>
  <si>
    <t>CN5654</t>
  </si>
  <si>
    <t xml:space="preserve">14.002.0103-A      </t>
  </si>
  <si>
    <t>CN5655</t>
  </si>
  <si>
    <t xml:space="preserve">14.006.0239-A      </t>
  </si>
  <si>
    <t>CN5656</t>
  </si>
  <si>
    <t xml:space="preserve">14.006.0241-A      </t>
  </si>
  <si>
    <t>CN5657</t>
  </si>
  <si>
    <t xml:space="preserve">14.006.0242-A      </t>
  </si>
  <si>
    <t>CN5658</t>
  </si>
  <si>
    <t xml:space="preserve">14.006.0250-A      </t>
  </si>
  <si>
    <t>CN5660</t>
  </si>
  <si>
    <t xml:space="preserve">14.007.0039-A      </t>
  </si>
  <si>
    <t>CN5661</t>
  </si>
  <si>
    <t xml:space="preserve">14.007.0100-A      </t>
  </si>
  <si>
    <t>CN5662</t>
  </si>
  <si>
    <t xml:space="preserve">14.002.0265-A      </t>
  </si>
  <si>
    <t>CN5663</t>
  </si>
  <si>
    <t xml:space="preserve">14.003.0400-A      </t>
  </si>
  <si>
    <t>CN5664</t>
  </si>
  <si>
    <t xml:space="preserve">14.007.0061-A      </t>
  </si>
  <si>
    <t>CN5665</t>
  </si>
  <si>
    <t xml:space="preserve">14.007.0264-A      </t>
  </si>
  <si>
    <t>CN5666</t>
  </si>
  <si>
    <t xml:space="preserve">14.002.0215-A      </t>
  </si>
  <si>
    <t>CN5667</t>
  </si>
  <si>
    <t xml:space="preserve">14.002.0216-A      </t>
  </si>
  <si>
    <t>CN5668</t>
  </si>
  <si>
    <t xml:space="preserve">14.002.0217-A      </t>
  </si>
  <si>
    <t>CN5669</t>
  </si>
  <si>
    <t xml:space="preserve">14.002.0218-A      </t>
  </si>
  <si>
    <t>CN5670</t>
  </si>
  <si>
    <t xml:space="preserve">14.002.0030-A      </t>
  </si>
  <si>
    <t>CN5671</t>
  </si>
  <si>
    <t xml:space="preserve">14.002.0035-A      </t>
  </si>
  <si>
    <t>CN5672</t>
  </si>
  <si>
    <t xml:space="preserve">14.007.0006-A      </t>
  </si>
  <si>
    <t>CN5673</t>
  </si>
  <si>
    <t xml:space="preserve">14.007.0012-A      </t>
  </si>
  <si>
    <t>CN5674</t>
  </si>
  <si>
    <t xml:space="preserve">14.007.0016-A      </t>
  </si>
  <si>
    <t>CN5675</t>
  </si>
  <si>
    <t xml:space="preserve">14.007.0021-A      </t>
  </si>
  <si>
    <t>CN5676</t>
  </si>
  <si>
    <t xml:space="preserve">14.007.0026-A      </t>
  </si>
  <si>
    <t>CN5677</t>
  </si>
  <si>
    <t xml:space="preserve">14.007.0036-A      </t>
  </si>
  <si>
    <t>CN5678</t>
  </si>
  <si>
    <t xml:space="preserve">14.007.0041-A      </t>
  </si>
  <si>
    <t>CN5679</t>
  </si>
  <si>
    <t xml:space="preserve">14.007.0051-A      </t>
  </si>
  <si>
    <t>CN5680</t>
  </si>
  <si>
    <t xml:space="preserve">14.007.0102-A      </t>
  </si>
  <si>
    <t>CN5681</t>
  </si>
  <si>
    <t xml:space="preserve">14.007.0106-A      </t>
  </si>
  <si>
    <t>CN5682</t>
  </si>
  <si>
    <t xml:space="preserve">14.007.0249-A      </t>
  </si>
  <si>
    <t>CN5683</t>
  </si>
  <si>
    <t xml:space="preserve">14.007.0252-A      </t>
  </si>
  <si>
    <t>CN5684</t>
  </si>
  <si>
    <t xml:space="preserve">14.007.0259-A      </t>
  </si>
  <si>
    <t>CN5865</t>
  </si>
  <si>
    <t xml:space="preserve">14.008.0087-A      </t>
  </si>
  <si>
    <t>CN5866</t>
  </si>
  <si>
    <t xml:space="preserve">14.008.0088-A      </t>
  </si>
  <si>
    <t>CN5867</t>
  </si>
  <si>
    <t xml:space="preserve">14.008.0089-A      </t>
  </si>
  <si>
    <t>CO0001</t>
  </si>
  <si>
    <t xml:space="preserve">15.001.0020-1      </t>
  </si>
  <si>
    <t xml:space="preserve">CAIXA DE ALVENARIA EM TIJOLOS MACICOS(7X10X20CM),EM PAREDES DE MEIA VEZ,COM DIMENSOES DE 0,20X0,20X0,30M,ASSENTADA COM ARGAMASSA DE CIMENTO E AREIA,NO TRACO 1:4,REVESTIDA INTERNAMENTE COM A MESMA ARGAMASSA,COM FUNDO DE CONCRETO E TAMPA DE CONCRETO ARMADO  </t>
  </si>
  <si>
    <t>CO0002</t>
  </si>
  <si>
    <t xml:space="preserve">15.001.0025-0      </t>
  </si>
  <si>
    <t xml:space="preserve">CAIXA DE ALVENARIA EM TIJOLOS MACICOS(7X10X20CM),EM PAREDES DE MEIA VEZ,COM DIMENSOES DE 0,30X0,30X0,30M,ASSENTADA COM ARGAMASSA DE CIMENTO E AREIA,NO TRACO 1:4,REVESTIDA INTERNAMENTE COM A MESMA ARGAMASSA,COM FUNDO DE CONCRETO E TAMPA DE CONCRETO ARMADO  </t>
  </si>
  <si>
    <t>CO0003</t>
  </si>
  <si>
    <t xml:space="preserve">15.001.0026-0      </t>
  </si>
  <si>
    <t xml:space="preserve">CAIXA DE ALVENARIA EM TIJOLOS MACICOS(7X10X20CM),EM PAREDES DE MEIA VEZ,COM DIMENSOES DE 0,40X0,40X0,40M,ASSENTADA COM ARGAMASSA DE CIMENTO E AREIA,NO TRACO 1:4,REVESTIDA INTERNAMENTE COM A MESMA ARGAMASSA,COM FUNDO DE CONCRETO E TAMPA DE CONCRETO ARMADO  </t>
  </si>
  <si>
    <t>CO0004</t>
  </si>
  <si>
    <t xml:space="preserve">15.001.0027-0      </t>
  </si>
  <si>
    <t xml:space="preserve">CAIXA DE ALVENARIA EM TIJOLOS MACICOS(7X10X20CM),EM PAREDES DE MEIA VEZ,COM DIMENSOES DE 0,60X0,60X0,60M,ASSENTADA COM ARGAMASSA DE CIMENTO E AREIA,NO TRACO 1:4,REVESTIDA INTERNAMENTE COM A MESMA ARGAMASSA,COM FUNDO DE CONCRETO E TAMPA DE CONCRETO ARMADO  </t>
  </si>
  <si>
    <t>CO0005</t>
  </si>
  <si>
    <t xml:space="preserve">15.001.0028-0      </t>
  </si>
  <si>
    <t xml:space="preserve">CAIXA DE ALVENARIA EM TIJOLOS MACICOS(7X10X20CM),EM PAREDES DE MEIA VEZ,COM DIMENSOES DE 0,60X0,60X0,40M,ASSENTADA COM ARGAMASSA DE CIMENTO E AREIA,NO TRACO 1:4,REVESTIDA INTERNAMENTE COM A MESMA ARGAMASSA,COM FUNDO DE CONCRETO E TAMPA DE CONCRETO ARMADO  </t>
  </si>
  <si>
    <t>CO0006</t>
  </si>
  <si>
    <t xml:space="preserve">15.001.0029-0      </t>
  </si>
  <si>
    <t xml:space="preserve">CAIXA DE ALVENARIA EM TIJOLOS MACICOS(7X10X20CM),EM PAREDES DE MEIA VEZ,COM DIMENSOES DE 0,60X0,60X1,20M,ASSENTADA COM ARGAMASSA DE CIMENTO E AREIA,NO TRACO 1:4,REVESTIDA INTERNAMENTE COM A MESMA ARGAMASSA,COM FUNDO DE CONCRETO E TAMPA DE CONCRETO ARMADO  </t>
  </si>
  <si>
    <t>CO0007</t>
  </si>
  <si>
    <t xml:space="preserve">15.001.0030-0      </t>
  </si>
  <si>
    <t xml:space="preserve">CAIXA DE ALVENARIA EM TIJOLOS MACICOS(7X10X20CM),EM PAREDES DE MEIA VEZ,COM DIMENSOES DE 0,80X0,80X1,00M,ASSENTADA COM ARGAMASSA DE CIMENTO E AREIA,NO TRACO 1:4,REVESTIDA INTERNAMENTE COM A MESMA ARGAMASSA,COM FUNDO DE CONCRETO E TAMPA DE CONCRETO ARMADO  </t>
  </si>
  <si>
    <t>CO0008</t>
  </si>
  <si>
    <t xml:space="preserve">15.001.0031-0      </t>
  </si>
  <si>
    <t xml:space="preserve">CAIXA DE ALVENARIA EM TIJOLOS MACICOS(7X10X20CM),EM PAREDES DE MEIA VEZ,COM DIMENSOES DE 0,30X0,90X1,00M,ASSENTADA COM ARGAMASSA DE CIMENTO E AREIA,NO TRACO 1:4,REVESTIDA INTERNAMENTE COM A MESMA ARGAMASSA,COM FUNDO DE CONCRETO,SEM TAMPA  </t>
  </si>
  <si>
    <t>CO0009</t>
  </si>
  <si>
    <t xml:space="preserve">15.001.0053-0      </t>
  </si>
  <si>
    <t xml:space="preserve">ABRIGO P/4 BOTIJOES GAS DE 45KG,EXCLUSIVE LIGACOES,NAS DIM.(2,00X0,50X1,80)M,ALVENARI A TIJOLOS MACICOS (7X10X20CM),PAREDES DE MEIA VEZ,REVESTIDAS COM ARGAMASSA DE CIMENTO E SAIBRO,NO TRACO 1:6,PISO COM ESPESSURA DE 10CM E COBERTURA COM ESPESSURA DE 6CM,AMBAS EM CONCRETO ARMADO,FCK=15MPA,COM ACABAMENTO DE CIMENTADO,TRACO 1:4,CONFORME PROJETO TIPO Nº2001/EMOP  </t>
  </si>
  <si>
    <t>CO0010</t>
  </si>
  <si>
    <t xml:space="preserve">15.001.0054-0      </t>
  </si>
  <si>
    <t xml:space="preserve">ABRIGO P/2 BOTIJOES GAS DE 45KG,EXCLUSIVE LIGACOES,NAS DIM.(1,00X0,50X1,80)M,ALVENARI A TIJOLOS MACICOS (7X10X20CM),PAREDES DE MEIA VEZ,REVESTIDAS COM ARGAMASSA DE CIMENTO E SAIBRO,NO TRACO 1:6,PISO COM ESPESSURA DE 10CM E COBERTURA COM ESPESSURA DE 6CM,AMBAS EM CONCRETO ARMADO,FCK=15MPA,COM ACABAMENTO DE CIMENTADO,TRACO 1:4,CONFORME PROJETO TIPO Nº2001/EMOP  </t>
  </si>
  <si>
    <t>CO0011</t>
  </si>
  <si>
    <t xml:space="preserve">15.001.0055-0      </t>
  </si>
  <si>
    <t xml:space="preserve">ABRIGO P/4 BOTIJOES GAS DE 13KG,EXCLUSIVE LIGACOES,NAS DIM.(2,00X0,50X1,10)M,ALVENARI A TIJOLOS MACICOS (7X10X20CM),PAREDES DE MEIA VEZ,REVESTIDAS COM ARGAMASSA DE CIMENTO E SAIBRO,NO TRACO 1:6,PISO COM ESPESSURA DE 10CM E COBERTURA COM ESPESSURA DE 6CM,AMBAS EM CONCRETO ARMADO,FCK=15MPA,COM ACABAMENTO DE CIMENTADO,TRACO 1:4,CONFORME PROJETO TIPO Nº2001/EMOP  </t>
  </si>
  <si>
    <t>CO0012</t>
  </si>
  <si>
    <t xml:space="preserve">15.001.0056-0      </t>
  </si>
  <si>
    <t xml:space="preserve">ABRIGO P/2 BOTIJOES GAS DE 13KG,EXCLUSIVE LIGACOES,NAS DIM.(1,00X0,50X1,10)M,ALVENARI A TIJOLOS MACICOS (7X10X20CM),PAREDES DE MEIA VEZ,REVESTIDAS COM ARGAMASSA DE CIMENTO E SAIBRO,NO TRACO 1:6,PISO COM ESPESSURA DE 10CM E COBERTURA COM ESPESSURA DE 6CM,AMBAS EM CONCRETO ARMADO,FCK=15MPA,COM ACABAMENTO DE CIMENTADO,TRACO 1:4,CONFORME PROJETO TIPO Nº2001/EMOP  </t>
  </si>
  <si>
    <t>CO0014</t>
  </si>
  <si>
    <t xml:space="preserve">15.001.0071-0      </t>
  </si>
  <si>
    <t xml:space="preserve">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  </t>
  </si>
  <si>
    <t>CO0015</t>
  </si>
  <si>
    <t xml:space="preserve">15.001.0072-0      </t>
  </si>
  <si>
    <t xml:space="preserve">ABRIGO PARA HIDROMETRO DE 1.1/2" OU 2" C/FILTRO INTERNO,NAS DIMENSOES (1,10X0,60X0,70)M,ALVENARIA DE TIJOLOS FURADOS DE(10X20X20)CM,PAREDES DE MEIA VEZ,REVESTIDAS C/ARGAMASSA DE CIMENTO E SAIBRO,TRACO 1:6,C/FUNDO DE CONCRETO E TAMPA DE CONCRETO ARMADO,C/PORTA DE (100X60)CM EM GRADE CONFECCIONADA FERRO CHATO 1/2" C/ESP.1/8" E CADEADO 30MM,PROJETO Nº2089/EMOP  </t>
  </si>
  <si>
    <t>CO0016</t>
  </si>
  <si>
    <t xml:space="preserve">15.001.0073-0      </t>
  </si>
  <si>
    <t xml:space="preserve">ABRIGO PARA HIDROMETRO DE 2" C/FILTRO EXTERNO,NAS DIMENSOES (1,70X0,70X0,80)M,ALVENARIA DE TIJOLOS FURADOS DE (10X20X20),PAREDE DE MEIA VEZ,REVESTIDAS C/ARGAMASSA DE CIMENTO E SAIBRO,TRACO 1:6,C/FUNDO DE CONCRETO E TAMPA DE CONCRETO ARMADO,C/PORTA (140X70)CM EM GRADE CONFECCIONADA EM FERRO CHATO 1/2" C/ESP.DE 1/8" E CADEADO 30MM,CONFORME PROJETO Nº2089/EMOP  </t>
  </si>
  <si>
    <t>CO0017</t>
  </si>
  <si>
    <t xml:space="preserve">15.001.0075-0      </t>
  </si>
  <si>
    <t xml:space="preserve">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  </t>
  </si>
  <si>
    <t>CO0018</t>
  </si>
  <si>
    <t xml:space="preserve">15.001.0076-0      </t>
  </si>
  <si>
    <t xml:space="preserve">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  </t>
  </si>
  <si>
    <t>CO0019</t>
  </si>
  <si>
    <t xml:space="preserve">15.001.0080-0      </t>
  </si>
  <si>
    <t xml:space="preserve">TAMPA DE CONCRETO ARMADO 10MPA,ESPESSURA DE 6CM,PARA CAIXA DE INSPECAO COM 60CM DE DIAMETRO.FORNECIMENTO E COLOCACAO  </t>
  </si>
  <si>
    <t>CO0028</t>
  </si>
  <si>
    <t xml:space="preserve">15.002.0062-0      </t>
  </si>
  <si>
    <t xml:space="preserve">CAIXA DE GORDURA SIMPLES CILINDRICA,PRE-FABRICADA EM ANEIS DE CONCRETO,COM DIAMETRO DE 40CM E PROFUNDIDADE TOTAL DE 60CM,INCLUSIVE TAMPA DE CONCRETO.FORNECIMENTO E COLOCACAO  </t>
  </si>
  <si>
    <t>CO0029</t>
  </si>
  <si>
    <t xml:space="preserve">15.002.0063-0      </t>
  </si>
  <si>
    <t xml:space="preserve">CAIXA DE GORDURA DUPLA,CILINDRICA,PRE-FABRICADA EM ANEIS DE CONCRETO,COM DIAMETRO DE 60CM E PROFUNDIDADE TOTAL DE 90CM,INCLUSIVE TAMPA EM CONCRETO.FORNECIMENTO E COLOCACAO  </t>
  </si>
  <si>
    <t>CO0030</t>
  </si>
  <si>
    <t xml:space="preserve">15.002.0080-0      </t>
  </si>
  <si>
    <t xml:space="preserve">CAIXA DE GORDURA ESPECIAL EM ALVENARIA DE TIJOLOS MACICOS(7X10X20CM),EM PAREDES DE UMA VEZ(0,20M),MEDINDO 0,80X0,80X0,90M,INCLUSIVE REVESTIMENTO INTERNO EM ARGAMASSA DE CIMENTO E AREIA NO TRACO 1:3,COM ESPESSURA DE 1,5CM,EXCLUSIVE TAMPAO DEFERRO FUNDIDO  </t>
  </si>
  <si>
    <t>CO0031</t>
  </si>
  <si>
    <t xml:space="preserve">15.002.0082-0      </t>
  </si>
  <si>
    <t xml:space="preserve">CAIXA DE GORDURA ESPECIAL DE ALVENARIA DE TIJOLOS MACICOS(7X10X20CM),EM PAREDES DE UMA VEZ(0,20M),MEDINDO 1,00X1,00X0,90M,INCLUSIVE REVESTIMENTO INTERNO EM ARGAMASSA DE CIMENTO E AREIA,NO TRACO 1:3,COM ESPESSURA DE 1,5CM,EXCLUSIVE TAMPAO DEFERRO FUNDIDO  </t>
  </si>
  <si>
    <t>CO0032</t>
  </si>
  <si>
    <t xml:space="preserve">15.002.0084-0      </t>
  </si>
  <si>
    <t xml:space="preserve">CAIXA DE GORDURA ESPECIAL EM ALVENARIA DE TIJOLOS MACICOS(7X10X20CM),EM PAREDES DE UMA VEZ(0,20M),MEDINDO 1,20X1,00X0,90M,INCLUSIVE REVESTIMENTO INTERNO EM ARGAMASSA DE CIMENTO E AREIA,NO TRACO 1:3,COM ESPESSURA DE 1,5CM,EXCLUSIVE TAMPAO DEFERRO FUNDIDO  </t>
  </si>
  <si>
    <t>CO0033</t>
  </si>
  <si>
    <t xml:space="preserve">15.002.0086-0      </t>
  </si>
  <si>
    <t xml:space="preserve">CAIXA DE GORDURA ESPECIAL EM ALVENARIA DE TIJOLOS MACICOS(7X10X20CM),EM PAREDES DE UMA VEZ(0,20M),MEDINDO 1,20X1,20X0,90M,INCLUSIVE REVESTIMENTO INTERNO EM ARGAMASSA DE CIMENTO E AREIA,NO TRACO 1:3,COM ESPESSURA DE 1,5CM,EXCLUSIVE TAMPAO DEFERRO FUNDIDO  </t>
  </si>
  <si>
    <t>CO0034</t>
  </si>
  <si>
    <t xml:space="preserve">15.002.0088-0      </t>
  </si>
  <si>
    <t xml:space="preserve">CAIXA DE GORDURA ESPECIAL EM ALVENARIA DE TIJOLOS MACICOS(7X10X20CM),EM PAREDES DE UMA VEZ(0,20M),MEDINDO 1,00X1,50X0,90M,INCLUSIVE REVESTIMENTO INTERNO EM ARGAMASSA DE CIMENTO E AREIA,NO TRACO 1:3,COM ESPESSURA DE 1,5CM,EXCLUSIVE TAMPAO DEFERRO FUNDIDO  </t>
  </si>
  <si>
    <t>CO0035</t>
  </si>
  <si>
    <t xml:space="preserve">15.002.0090-0      </t>
  </si>
  <si>
    <t xml:space="preserve">CAIXA DE GORDURA ESPECIAL EM ALVENARIA DE TIJOLOS MACICOS(7X10X20CM),EM PAREDES DE UMA VEZ(0,20M),MEDINDO 1,20X1,50X0,90M,INCLUSIVE REVESTIMENTO INTERNO EM ARGAMASSA DE CIMENTO E AREIA,NO TRACO 1:3,COM ESPESSURA DE 1,5CM,EXCLUSIVE TAMPAO DEFERRO FUNDIDO  </t>
  </si>
  <si>
    <t>CO0036</t>
  </si>
  <si>
    <t xml:space="preserve">15.002.0092-0      </t>
  </si>
  <si>
    <t xml:space="preserve">CAIXA DE GORDURA ESPECIAL EM ALVENARIA DE TIJOLOS MACICOS(7X10X20CM),EM PAREDES DE UMA VEZ(0,20M),MEDINDO 1,50X1,50X0,90M,INCLUSIVE REVESTIMENTO INTERNO EM ARGAMASSA DE CIMENTO E AREIA,NO TRACO 1:3,COM ESPESSURA DE 1,5CM,EXCLUSIVE TAMPAO DEFERRO FUNDIDO  </t>
  </si>
  <si>
    <t>CO0037</t>
  </si>
  <si>
    <t xml:space="preserve">15.002.0094-0      </t>
  </si>
  <si>
    <t xml:space="preserve">CAIXA DE GORDURA ESPECIAL EM ALVENARIA DE TIJOLOS MACICOS(7X10X20CM),EM PAREDES DE UMA VEZ(0,20CM),MEDINDO 1,50X2,00X0,90M,INCLUSIVE REVESTIMENTO INTERNO EM ARGAMASSA DE CIMENTO EAREIA,NO TRACO 1:3,COM ESPESSURA DE 1,5CM,EXCLUSIVE TAMPAODE FERRO FUNDIDO  </t>
  </si>
  <si>
    <t>CO0038</t>
  </si>
  <si>
    <t xml:space="preserve">15.002.0096-0      </t>
  </si>
  <si>
    <t xml:space="preserve">CAIXA DE GORDURA ESPECIAL EM ALVENARIA DE TIJOLOS MACICOS(7X10X20CM),EM PAREDES DE UMA VEZ(0,20M),MEDINDO 1,50X2,20X0,90M,INCLUSIVE REVESTIMENTO INTERNO EM ARGAMASSA DE CIMENTO E AREIA,NO TRACO 1:3,COM ESPESSURA DE 1,5CM,EXCLUSIVE TAMPAO DEFERRO FUNDIDO  </t>
  </si>
  <si>
    <t>CO0039</t>
  </si>
  <si>
    <t xml:space="preserve">15.002.0120-0      </t>
  </si>
  <si>
    <t xml:space="preserve">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  </t>
  </si>
  <si>
    <t>CO0040</t>
  </si>
  <si>
    <t xml:space="preserve">15.002.0125-0      </t>
  </si>
  <si>
    <t xml:space="preserve">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  </t>
  </si>
  <si>
    <t>CO0041</t>
  </si>
  <si>
    <t xml:space="preserve">15.002.0130-0      </t>
  </si>
  <si>
    <t xml:space="preserve">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  </t>
  </si>
  <si>
    <t>CO0042</t>
  </si>
  <si>
    <t xml:space="preserve">15.002.0135-0      </t>
  </si>
  <si>
    <t xml:space="preserve">CAIXA ENTERRADA PARA INSTALACOES TELEFONICAS,TIPO I,MEDINDO 2,15X1,30X1,80M,EM BLOCOS DE CONCRETO ESTRUTURAL DE 0,10X0,20X0,40M,ASSENTADOS COM ARGAMASSA DE CIMENTO E AREIA,NO TRACO1:4 E REVESTIDA INTERNAMENTE COM A MESMA ARGAMASSA,COM TAMPA DE CONCRETO ARMADO COM 5CM DE ESPESSURA E FUNDO DE CONCRETO SIMPLES COM 5CM  </t>
  </si>
  <si>
    <t>CO0050</t>
  </si>
  <si>
    <t xml:space="preserve">15.002.0200-0      </t>
  </si>
  <si>
    <t xml:space="preserve">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  </t>
  </si>
  <si>
    <t>CO0051</t>
  </si>
  <si>
    <t xml:space="preserve">15.002.0205-0      </t>
  </si>
  <si>
    <t xml:space="preserve">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  </t>
  </si>
  <si>
    <t>CO0052</t>
  </si>
  <si>
    <t xml:space="preserve">15.002.0210-0      </t>
  </si>
  <si>
    <t xml:space="preserve">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  </t>
  </si>
  <si>
    <t>CO0053</t>
  </si>
  <si>
    <t xml:space="preserve">15.002.0310-0      </t>
  </si>
  <si>
    <t xml:space="preserve">CAIXA SEPARADORA DE OLEO E CAIXA RECEPTORA LATERAL MEDINDO (0,60X0,60X0,70)M,INTERNAMENTE (CADA UMA),EXECUTADA EM BLOCOSCONCRETO (10X20X40)CM,ASSENTES C/ARGAMASSA CIMENTO E AREIA,TRACO 1:4,REVESTIDAS INTERNAMENTE C/ARGAMASSA CIMENTO E AREIA,TRACO 1:4,C/TAMPAS FERRO FUNDIDO PESADO,EXCL.ESCAVACAO,INCL.CON EXOES,CONFORME PROJETO Nº1788/EMOP.FORN. E ASSENTAMENTO  </t>
  </si>
  <si>
    <t>CO0054</t>
  </si>
  <si>
    <t xml:space="preserve">15.002.0400-0      </t>
  </si>
  <si>
    <t xml:space="preserve">CAIXA SIFONADA DE ANEL DE CONCRETO DE 42CM DE DIAMETRO E 60CM DE PROFUNDIDADE,EXCLUSIVE ESCAVACAO E REATERRO.FORNECIMENTO E COLOCACAO  </t>
  </si>
  <si>
    <t>CO0102</t>
  </si>
  <si>
    <t xml:space="preserve">15.003.0023-0      </t>
  </si>
  <si>
    <t xml:space="preserve">COLUNA DE FERRO GALVANIZADO NO DIAMETRO DE 3/4",EXCLUSIVE PECAS DE DERIVACAO.FORNECIMENTO E COLOCACAO  </t>
  </si>
  <si>
    <t>CO0103</t>
  </si>
  <si>
    <t xml:space="preserve">15.003.0024-0      </t>
  </si>
  <si>
    <t xml:space="preserve">COLUNA DE FERRO GALVANIZADO NO DIAMETRO DE 1",EXCLUSIVE PECAS DE DERIVACAO.FORNECIMENTO E COLOCACAO  </t>
  </si>
  <si>
    <t>CO0104</t>
  </si>
  <si>
    <t xml:space="preserve">15.003.0025-1      </t>
  </si>
  <si>
    <t xml:space="preserve">COLUNA DE FERRO GALVANIZADO NO DIAMETRO DE 1.1/4",EXCLUSIVE PECAS DE DERIVACAO.FORNECIMENTO E COLOCACAO  </t>
  </si>
  <si>
    <t>CO0105</t>
  </si>
  <si>
    <t xml:space="preserve">15.003.0026-1      </t>
  </si>
  <si>
    <t xml:space="preserve">COLUNA DE FERRO GALVANIZADO NO DIAMETRO DE 1.1/2",EXCLUSIVE PECAS DE DERIVACAO.FORNECIMENTO E COLOCACAO  </t>
  </si>
  <si>
    <t>CO0106</t>
  </si>
  <si>
    <t xml:space="preserve">15.003.0027-1      </t>
  </si>
  <si>
    <t xml:space="preserve">COLUNA DE FERRO GALVANIZADO NO DIAMETRO DE 2",EXCLUSIVE PECAS DE DERIVACAO.FORNECIMENTO E COLOCACAO  </t>
  </si>
  <si>
    <t>CO0107</t>
  </si>
  <si>
    <t xml:space="preserve">15.003.0028-0      </t>
  </si>
  <si>
    <t xml:space="preserve">COLUNA DE FERRO GALVANIZADO NO DIAMETRO DE 2.1/2",EXCLUSIVE PECAS DE DERIVACAO.FORNECIMENTO E COLOCACAO  </t>
  </si>
  <si>
    <t>CO0122</t>
  </si>
  <si>
    <t xml:space="preserve">15.003.0068-0      </t>
  </si>
  <si>
    <t xml:space="preserve">INSTALACAO E ASSENTAMENTO DE FOGAO A GAS ENCANADO,EXCLUSIVE FORNECIMENTO DO APARELHO,COMPREENDENDO:25,00M DE TUBO DE FERRO GALVANIZADO DE 1",CONEXOES E REGISTRO  </t>
  </si>
  <si>
    <t>CO0123</t>
  </si>
  <si>
    <t xml:space="preserve">15.003.0069-0      </t>
  </si>
  <si>
    <t xml:space="preserve">INSTALACAO E ASSENTAMENTO DE FOGAO A GAS LIQUEFEITO DE PETROLEO(EXCLUSIVE FORNECIMENTO DO APARELHO),COMPREENDENDO:5,00MD E TUBO DE FERRO GALVANIZADO DE 1/2",CONEXOES,REGULADORES EDEMAIS PECAS NECESSARIAS  </t>
  </si>
  <si>
    <t>CO0125</t>
  </si>
  <si>
    <t xml:space="preserve">15.003.0073-0      </t>
  </si>
  <si>
    <t xml:space="preserve">INSTALACAO COMPLETA DE AQUECEDOR A GAS ENCANADO OU LIQUEFEITO DE PETROLEO(EXCLUSIVE FORNECIMENTO DO APARELHO),COMPREENDENDO:8,00M DE TUBO DE FERRO GALVANIZADO DE 3/4",CONEXOES E CHAMINE DE ALUMINIO  </t>
  </si>
  <si>
    <t>CO0153</t>
  </si>
  <si>
    <t xml:space="preserve">15.003.0186-0      </t>
  </si>
  <si>
    <t xml:space="preserve">GRELHA DE FERRO FUNDIDO PARA AGUAS PLUVIAIS,COM CAIXILHO,DIMENSOES APROXIMADAS DE (50X50)CM,CONFORME ABNT NBR 10160.FORNECIMENTO E COLOCACAO  </t>
  </si>
  <si>
    <t>CO0154</t>
  </si>
  <si>
    <t xml:space="preserve">15.003.0177-0      </t>
  </si>
  <si>
    <t xml:space="preserve">RALO DE COBERTURA SEMI-ESFERICO(TIPO ABACAXI),COM 3".FORNECIMENTO E COLOCACAO  </t>
  </si>
  <si>
    <t>CO0155</t>
  </si>
  <si>
    <t xml:space="preserve">15.003.0178-0      </t>
  </si>
  <si>
    <t xml:space="preserve">RALO DE COBERTURA SEMI-ESFERICO(TIPO ABACAXI),COM 4".FORNECIMENTO E COLOCACAO  </t>
  </si>
  <si>
    <t>CO0157</t>
  </si>
  <si>
    <t xml:space="preserve">15.003.0180-0      </t>
  </si>
  <si>
    <t xml:space="preserve">RALO DE COBERTURA SEMI-ESFERICO(TIPO ABACAXI),COM 6".FORNECIMENTO E COLOCACAO  </t>
  </si>
  <si>
    <t>CO0169</t>
  </si>
  <si>
    <t xml:space="preserve">15.003.0350-0      </t>
  </si>
  <si>
    <t xml:space="preserve">SUPORTE COM 2 CHUMBADORES,PARA FIXACAO DE TUBULACOES NO DIAMETRO INTERNO DE 1/2" ATE 1".FORNECIMENTO E COLOCACAO  </t>
  </si>
  <si>
    <t>CO0170</t>
  </si>
  <si>
    <t xml:space="preserve">15.003.0351-0      </t>
  </si>
  <si>
    <t xml:space="preserve">SUPORTE DUPLO COM 2 CHUMBADORES,PARA FIXACAO DE 2 TUBULACOES NO DIAMETRO INTERNO DE 1/2" ATE 1".FORNECIMENTO E COLOCACAO  </t>
  </si>
  <si>
    <t>CO0171</t>
  </si>
  <si>
    <t xml:space="preserve">15.003.0352-0      </t>
  </si>
  <si>
    <t xml:space="preserve">SUPORTE COM 2 CHUMBADORES,PARA FIXACAO DE TUBULACOES NO DIAMETRO INTERNO DE 1.1/4" E 1.1/2".FORNECIMENTO E COLOCACAO  </t>
  </si>
  <si>
    <t>CO0172</t>
  </si>
  <si>
    <t xml:space="preserve">15.003.0353-0      </t>
  </si>
  <si>
    <t xml:space="preserve">SUPORTE DUPLO COM 2 CHUMBADORES,PARA FIXACAO DE 2 TUBULACOES NO DIAMETRO INTERNO DE 1.1/4" ATE 1.1/2".FORNECIMENTO ECOLOCACAO  </t>
  </si>
  <si>
    <t>CO0173</t>
  </si>
  <si>
    <t xml:space="preserve">15.003.0354-1      </t>
  </si>
  <si>
    <t xml:space="preserve">SUPORTE COM 2 CHUMBADORES,PARA FIXACAO DE TUBULACOES NO DIAMETRO INTERNO DE 2".FORNECIMENTO E COLOCACAO  </t>
  </si>
  <si>
    <t>CO0174</t>
  </si>
  <si>
    <t xml:space="preserve">15.003.0355-0      </t>
  </si>
  <si>
    <t xml:space="preserve">SUPORTE DUPLO COM 2 CHUMBADORES,PARA FIXACAO DE 2 TUBULACOES NO DIAMETRO INTERNO DE 2".FORNECIMENTO E COLOCACAO  </t>
  </si>
  <si>
    <t>CO0175</t>
  </si>
  <si>
    <t xml:space="preserve">15.003.0356-1      </t>
  </si>
  <si>
    <t xml:space="preserve">SUPORTE COM 2 CHUMBADORES,PARA FIXACAO DE TUBULACOES NO DIAMETRO INTERNO DE 2.1/2" E 3".FORNECIMENTO E COLOCACAO  </t>
  </si>
  <si>
    <t>CO0176</t>
  </si>
  <si>
    <t xml:space="preserve">15.003.0357-0      </t>
  </si>
  <si>
    <t xml:space="preserve">SUPORTE DUPLO COM 2 CHUMBADORES,PARA FIXACAO DE 2 TUBULACOES NO DIAMETRO INTERNO DE 2.1/2" E 3".FORNECIMENTO E COLOCACAO  </t>
  </si>
  <si>
    <t>CO0177</t>
  </si>
  <si>
    <t xml:space="preserve">15.003.0358-1      </t>
  </si>
  <si>
    <t xml:space="preserve">SUPORTE COM 2 CHUMBADORES,PARA FIXACAO DE TUBULACOES NO DIAMETRO INTERNO DE 4" E 6".FORNECIMENTO E COLOCACAO  </t>
  </si>
  <si>
    <t>CO0178</t>
  </si>
  <si>
    <t xml:space="preserve">15.003.0359-0      </t>
  </si>
  <si>
    <t xml:space="preserve">SUPORTE DUPLO COM 2 CHUMBADORES,PARA FIXACAO DE 2 TUBULACOES NO DIAMETRO INTERNO DE 4" E 6".FORNECIMENTO E COLOCACAO  </t>
  </si>
  <si>
    <t>CO0179</t>
  </si>
  <si>
    <t xml:space="preserve">15.003.0370-0      </t>
  </si>
  <si>
    <t xml:space="preserve">FIXACAO ATRAVES DE PINO CRAVADO COM PISTOLA E FITA METALICA 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  </t>
  </si>
  <si>
    <t>CO0180</t>
  </si>
  <si>
    <t xml:space="preserve">15.003.0371-0      </t>
  </si>
  <si>
    <t xml:space="preserve">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  </t>
  </si>
  <si>
    <t>CO0181</t>
  </si>
  <si>
    <t xml:space="preserve">15.003.0372-0      </t>
  </si>
  <si>
    <t xml:space="preserve">FIXACAO ATRAVES DE PINO CRAVADO COM PISTOLA E FITA METALICA PERFURADA,DE TUBULACOES COM DIAMETRO INTERNO VARIAVEL DE 1/2" A 4",FITA DE 19MM DE LARGURA E 0,50M DE COMPRIMENTO(SISTEMA SUSPENSAO LEVE,CARGA DE RUPTURA 40KG).UTILIZACAO:INSTALACOES APARENTES DE AGUA,ESGOTO E ELETRICIDADE  </t>
  </si>
  <si>
    <t>CO0182</t>
  </si>
  <si>
    <t xml:space="preserve">15.003.0373-0      </t>
  </si>
  <si>
    <t xml:space="preserve">FIXACAO ATRAVES DE PINO CRAVADO COM PISTOLA E FITA METALICA PERFURADA,DE TUBULACOES COM DIAMETRO INTERNO VARIAVEL DE 2"A 6",FITA DE 25MM DE LARGURA E 0,50M DE COMPRIMENTO,INCLUSIVE SUPORTE "U" E REFORCO DE SUPORTE(SISTEMA DE SUSPENSAO PESADO,CARGA DE RUPTURA 225KG).UTILIZACAO:INSTALACOES ESPECIAIS  </t>
  </si>
  <si>
    <t>CO0183</t>
  </si>
  <si>
    <t xml:space="preserve">15.003.0390-0      </t>
  </si>
  <si>
    <t xml:space="preserve">ABRACADEIRA DE FIXACAO,TIPO COPO,ESTAMPADA EM CHAPA DE FERRO ZINCADA,COMPOSTA DE CANOPLA,PARAFUSOS E ABRACADEIRAS PROPRIAMENTE DITA,NO DIAMETRO 1/2".FORNECIMENTO E COLOCACAO  </t>
  </si>
  <si>
    <t>CO0184</t>
  </si>
  <si>
    <t xml:space="preserve">15.003.0391-0      </t>
  </si>
  <si>
    <t xml:space="preserve">ABRACADEIRA DE FIXACAO,TIPO COPO,ESTAMPADA EM CHAPA DE FERRO ZINCADA,COMPOSTA DE CANOPLA,PARAFUSOS E ABRACADEIRAS PROPRIAMENTE DITA,NO DIAMETRO 3/4".FORNECIMENTO E COLOCACAO  </t>
  </si>
  <si>
    <t>CO0185</t>
  </si>
  <si>
    <t xml:space="preserve">15.003.0392-0      </t>
  </si>
  <si>
    <t xml:space="preserve">ABRACADEIRA DE FIXACAO,TIPO COPO,ESTAMPADA EM CHAPA DE FERRO ZINCADA,COMPOSTA DE CANOPLA,PARAFUSOS E ABRACADEIRAS PROPRIAMENTE DITA,NO DIAMETRO 1".FORNECIMENTO E COLOCACAO  </t>
  </si>
  <si>
    <t>CO0186</t>
  </si>
  <si>
    <t xml:space="preserve">15.003.0393-0      </t>
  </si>
  <si>
    <t xml:space="preserve">ABRACADEIRA DE FIXACAO,TIPO COPO,ESTAMPADA EM CHAPA DE FERRO ZINCADA,COMPOSTA DE CANOPLA,PARAFUSOS E ABRACADEIRAS PROPRIAMENTE DITA,NO DIAMETRO 1.1/4".FORNECIMENTO E COLOCACAO  </t>
  </si>
  <si>
    <t>CO0187</t>
  </si>
  <si>
    <t xml:space="preserve">15.003.0394-0      </t>
  </si>
  <si>
    <t xml:space="preserve">ABRACADEIRA DE FIXACAO,TIPO COPO,ESTAMPADA EM CHAPA DE FERRO ZINCADA,COMPOSTA DE CANOPLA,PARAFUSOS E ABRACADEIRAS PROPRIAMENTE DITA,NO DIAMETRO 1.1/2".FORNECIMENTO E COLOCACAO  </t>
  </si>
  <si>
    <t>CO0188</t>
  </si>
  <si>
    <t xml:space="preserve">15.003.0395-0      </t>
  </si>
  <si>
    <t xml:space="preserve">ABRACADEIRA DE FIXACAO,TIPO COPO,ESTAMPADA EM CHAPA DE FERRO ZINCADA,COMPOSTA DE CANOPLA,PARAFUSOS E ABRACADEIRAS PROPRIAMENTE DITA,NO DIAMETRO 2".FORNECIMENTO E COLOCACAO  </t>
  </si>
  <si>
    <t>CO0189</t>
  </si>
  <si>
    <t xml:space="preserve">15.003.0396-0      </t>
  </si>
  <si>
    <t xml:space="preserve">ABRACADEIRA DE FIXACAO,TIPO COPO,ESTAMPADA EM CHAPA DE FERRO ZINCADA,COMPOSTA DE CANOPLA,PARAFUSOS E ABRACADEIRAS PROPRIAMENTE DITA,NO DIAMETRO 2.1/2".FORNECIMENTO E COLOCACAO  </t>
  </si>
  <si>
    <t>CO0190</t>
  </si>
  <si>
    <t xml:space="preserve">15.003.0397-0      </t>
  </si>
  <si>
    <t xml:space="preserve">ABRACADEIRA DE FIXACAO,TIPO COPO,ESTAMPADA EM CHAPA DE FERRO ZINCADA,COMPOSTA DE CANOPLA,PARAFUSOS E ABRACADEIRAS PROPRIAMENTE DITA,NO DIAMETRO 3".FORNECIMENTO E COLOCACAO  </t>
  </si>
  <si>
    <t>CO0191</t>
  </si>
  <si>
    <t xml:space="preserve">15.003.0398-0      </t>
  </si>
  <si>
    <t xml:space="preserve">ABRACADEIRA DE FIXACAO,TIPO COPO,ESTAMPADA EM CHAPA DE FERRO ZINCADA,COMPOSTA DE CANOPLA,PARAFUSOS E ABRACADEIRAS PROPRIAMENTE DITA,NO DIAMETRO 4".FORNECIMENTO E COLOCACAO  </t>
  </si>
  <si>
    <t>CO0201</t>
  </si>
  <si>
    <t xml:space="preserve">15.004.0010-0      </t>
  </si>
  <si>
    <t xml:space="preserve">ALCA PARA BARRILETE DE DISTRIBUICAO,DO TIPO CONCENTRADO,SOB RESERVATORIO DUPLO,INCLUSIVE RAMAIS PARA EXTRAVASOR E LIMPEZA COMPREENDENDO:5,50M DE TUBO DE PVC 50MM,REGISTROS E CONEXOES.FORNECIMENTO E INSTALACAO  </t>
  </si>
  <si>
    <t>CO0202</t>
  </si>
  <si>
    <t xml:space="preserve">15.004.0011-0      </t>
  </si>
  <si>
    <t xml:space="preserve">ALCA PARA BARRILETE DE DISTRIBUICAO,DO TIPO CONCENTRADO,SOB RESERVATORIO DUPLO,INCLUSIVE RAMAIS PARA EXTRAVASOR E LIMPEZA COMPREENDENDO:5,50M DE TUBO DE PVC 60MM,REGISTROS E CONEXOES.FORNECIMENTO E INSTALACAO  </t>
  </si>
  <si>
    <t>CO0203</t>
  </si>
  <si>
    <t xml:space="preserve">15.004.0012-0      </t>
  </si>
  <si>
    <t xml:space="preserve">ALCA PARA BARRILETE DE DISTRIBUICAO,DO TIPO CONCENTRADO,SOB RESERVATORIO DUPLO,INCLUSIVE RAMAIS PARA EXTRAVASOR E LIMPEZA COMPREENDENDO:5,50M DE TUBO DE PVC 75MM,REGISTROS E CONEXOES.FORNECIMENTO E INSTALACAO  </t>
  </si>
  <si>
    <t>CO0204</t>
  </si>
  <si>
    <t xml:space="preserve">15.004.0013-0      </t>
  </si>
  <si>
    <t xml:space="preserve">ALCA PARA BARRILETE DE DISTRIBUICAO,DO TIPO CONCENTRADO,SOB RESERVATORIO DUPLO,INCLUSIVE RAMAIS PARA EXTRAVASOR E LIMPEZA COMPREENDENDO:5,50M DE TUBO DE PVC 85MM,REGISTROS E CONEXOES.FORNECIMENTO E INSTALACAO  </t>
  </si>
  <si>
    <t>CO0205</t>
  </si>
  <si>
    <t xml:space="preserve">15.004.0014-0      </t>
  </si>
  <si>
    <t xml:space="preserve">ALCA PARA BARRILETE DE DISTRIBUICAO,DO TIPO CONCENTRADO,SOB RESERVATORIO DUPLO,INCLUSIVE RAMAIS PARA EXTRAVASOR E LIMPEZA COMPREENDENDO:5,50M DE TUBO DE PVC 110MM,REGISTROS E CONEXOES.FORNECIMENTO E INSTALACAO  </t>
  </si>
  <si>
    <t>CO0206</t>
  </si>
  <si>
    <t xml:space="preserve">15.004.0023-0      </t>
  </si>
  <si>
    <t xml:space="preserve">COLUNA DE PVC,DE DIAMETRO 25MM,EXCLUSIVE PECAS DE DERIVACAO E RASGO EM ALVENARIA.FORNECIMENTO E ASSENTAMENTO  </t>
  </si>
  <si>
    <t>CO0207</t>
  </si>
  <si>
    <t xml:space="preserve">15.004.0024-0      </t>
  </si>
  <si>
    <t xml:space="preserve">COLUNA DE PVC,DE DIAMETRO 32MM,EXCLUSIVE PECAS DE DERIVACAO E RASGO EM ALVENARIA.FORNECIMENTO E ASSENTAMENTO  </t>
  </si>
  <si>
    <t>CO0208</t>
  </si>
  <si>
    <t xml:space="preserve">15.004.0025-0      </t>
  </si>
  <si>
    <t xml:space="preserve">COLUNA DE PVC,DE DIAMETRO DE 40MM,EXCLUSIVE PECAS DE DERIVACAO E RASGO EM ALVENARIA.FORNECIMENTO E ASSENTAMENTO  </t>
  </si>
  <si>
    <t>CO0209</t>
  </si>
  <si>
    <t xml:space="preserve">15.004.0026-0      </t>
  </si>
  <si>
    <t xml:space="preserve">COLUNA DE PVC,DE DIAMETRO DE 50MM,EXCLUSIVE PECAS DE DERIVACAO E RASGO EM ALVENARIA.FORNECIMENTO E ASSENTAMENTO  </t>
  </si>
  <si>
    <t>CO0210</t>
  </si>
  <si>
    <t xml:space="preserve">15.004.0027-0      </t>
  </si>
  <si>
    <t xml:space="preserve">COLUNA DE PVC,DE DIAMETRO DE 60MM,EXCLUSIVE PECAS DE DERIVACAO E RASGO EM ALVENARIA.FORNECIMENTO E ASSENTAMENTO  </t>
  </si>
  <si>
    <t>CO0211</t>
  </si>
  <si>
    <t xml:space="preserve">15.004.0028-0      </t>
  </si>
  <si>
    <t xml:space="preserve">COLUNA DE PVC,DE DIAMETRO DE 75MM,EXCLUSIVE PECAS DE DERIVACAO E RASGO EM ALVENARIA.FORNECIMENTO E ASSENTAMENTO  </t>
  </si>
  <si>
    <t>CO0212</t>
  </si>
  <si>
    <t xml:space="preserve">15.004.0045-0      </t>
  </si>
  <si>
    <t xml:space="preserve">INSTALACAO E ASSENTAMENTO DE CHUVEIRO(EXCLUSIVE FORNECIMENTO DO APARELHO E REGISTRO),COMPREENDENDO:5,00M DE TUBO DE PVCDE 25MM,RALO SECO DE PVC 100MM COM GRELHA,2,00M DE TUBO DE PVC DE 40MM E CONEXOES  </t>
  </si>
  <si>
    <t>CO0213</t>
  </si>
  <si>
    <t xml:space="preserve">15.004.0046-0      </t>
  </si>
  <si>
    <t xml:space="preserve">INSTALACAO E ASSENTAMENTO DE CHUVEIRO ELETRICO (EXCLUSIVE FORNECIMENTO DO APARELHO E REGISTRO),COMPREENDENDO 5,00M DE TUBO DE PVC DE 25MM,RALO SECO DE PVC DE 100MM COM GRELHA,2,00MDE TUBO DE PVC DE 40MM,30,00M DE FIO 4MM 2,6,00M DE ELETRODUTO DE PVC DIAMETRO DE 3/4" E CONEXOES  </t>
  </si>
  <si>
    <t>CO0214</t>
  </si>
  <si>
    <t xml:space="preserve">15.004.0050-0      </t>
  </si>
  <si>
    <t xml:space="preserve">INSTALACAO E ASSENTAMENTO DE MICTORIO(EXCLUSIVE FORNECIMENTO DO APARELHO),COMPREENDENDO:3,00M DE TUBO DE PVC DE 25MM,1,50M DE TUBOS DE PVC DE 40MM E 50MM,CADA,CONEXOES E RALO SIFONADO DE PVC COM 100X100X50MM COM TAMPA CEGA  </t>
  </si>
  <si>
    <t>CO0215</t>
  </si>
  <si>
    <t xml:space="preserve">15.004.0053-0      </t>
  </si>
  <si>
    <t xml:space="preserve">INSTALACAO E ASSENTAMENTO DE MICTORIO TIPO CALHA(EXCLUSIVE FORNECIMENTO DO APARELHO),COMPREENDENDO:3,00M DE TUBO DE PVCDE 25MM,REGISTRO DE GAVETA,2,00M DE TUBO DE PVC DE 40MM E 50MM,CADA,CONEXOES E CAIXA SINFONADA DE PVC COM 100X100X50MM,COM TAMPA CEGA  </t>
  </si>
  <si>
    <t>CO0216</t>
  </si>
  <si>
    <t xml:space="preserve">15.004.0055-0      </t>
  </si>
  <si>
    <t xml:space="preserve">INSTALACAO E ASSENTAMENTO DE BANHEIRA(EXCLUSIVE FORNECIMENTO DO APARELHO),COMPREENDENDO:3,00M DE TUBO PVC DE 25MM,3,00MDE TUBO DE PVC DE 40MM E CONEXOES  </t>
  </si>
  <si>
    <t>CO0217</t>
  </si>
  <si>
    <t xml:space="preserve">15.004.0058-0      </t>
  </si>
  <si>
    <t xml:space="preserve">INSTALACAO E ASSENTAMENTO DE BIDE(EXCLUSIVE FORNECIMENTO DO APARELHO),COMPREENDENDO:3,00M DE TUBO PVC DE 25MM,2,00M DE TUBO DE PVC DE 40MM E CONEXOES  </t>
  </si>
  <si>
    <t>CO0218</t>
  </si>
  <si>
    <t xml:space="preserve">15.004.0059-0      </t>
  </si>
  <si>
    <t xml:space="preserve">INSTALACAO E ASSENTAMENTO DE DUCHINHA MANUAL PARA BANHEIRO(EXCLUSIVE FORNECIMENTO DO APARELHO),COMPREENDENDO:3,00M DE TUBO DE PVC DE 25MM E CONEXOES  </t>
  </si>
  <si>
    <t>CO0219</t>
  </si>
  <si>
    <t xml:space="preserve">15.004.0060-1      </t>
  </si>
  <si>
    <t xml:space="preserve">INSTALACAO E ASSENTAMENTO DE PIA COM 1 CUBA(EXCLUSIVE FORNECIMENTO DO APARELHO),COMPREENDENDO:3,00M DE TUBO DE PVC DE 25MM,3,00M DE TUBO DE PVC DE 50MM,RABICHO E CONEXOES  </t>
  </si>
  <si>
    <t>CO0220</t>
  </si>
  <si>
    <t xml:space="preserve">15.004.0061-0      </t>
  </si>
  <si>
    <t xml:space="preserve">INSTALACAO E ASSENTAMENTO DE PIA COM 2 CUBAS(EXCLUSIVE FORNECIMENTO DO APARELHO),COMPREENDENDO:3,00M DE TUBO DE PVC DE 25MM,3,00M DE TUBO DE PVC DE 50MM, RABICHO E CONEXOES  </t>
  </si>
  <si>
    <t>CO0221</t>
  </si>
  <si>
    <t xml:space="preserve">15.004.0062-0      </t>
  </si>
  <si>
    <t xml:space="preserve">INSTALACAO E ASSENTAMENTO DE PIA COM CUBA DUPLA(EXCLUSIVE FORNECIMENTO DO APARELHO),COMPREENDENDO:3,00M DE TUBO DE PVC 25MM,3,00M DE TUBO DE PVC DE 50MM,RABICHO E CONEXOES  </t>
  </si>
  <si>
    <t>CO0222</t>
  </si>
  <si>
    <t xml:space="preserve">15.004.0063-0      </t>
  </si>
  <si>
    <t xml:space="preserve">INSTALACAO E ASSENTAMENTO DE LAVATORIO DE UMA TORNEIRA(EXCLUSIVE FORNECIMENTO DO APARELHO),COMPREENDENDO:3,00M DE TUBO DE PVC DE 25MM,2,00M DE TUBO DE PVC DE 40MM E CONEXOES  </t>
  </si>
  <si>
    <t>CO0223</t>
  </si>
  <si>
    <t xml:space="preserve">15.004.0064-0      </t>
  </si>
  <si>
    <t xml:space="preserve">INSTALACAO E ASSENTAMENTO DE LAVATORIO DE 2 TORNEIRAS(EXCLUSIVE FORNECIMENTO DO APARELHO),COMPREENDENDO:3,00M DE TUBO DEPVC DE 25MM,2,00M DE TUBO DE PVC DE 40MM E CONEXOES  </t>
  </si>
  <si>
    <t>CO0224</t>
  </si>
  <si>
    <t xml:space="preserve">15.004.0065-0      </t>
  </si>
  <si>
    <t xml:space="preserve">INSTALACAO E ASSENTAMENTO DE FILTRO RESIDENCIAL(EXCLUSIVE FORNECIMENTO DO APARELHO),COMPREENDENDO:2,00M DE TUBO DE PVC DE 25MM E CONEXOES  </t>
  </si>
  <si>
    <t>CO0225</t>
  </si>
  <si>
    <t xml:space="preserve">15.004.0067-0      </t>
  </si>
  <si>
    <t xml:space="preserve">INSTALACAO E ASSENTAMENTO DE FILTRO INDUSTRIAL(EXCLUSIVE FORNECIMENTO DO APARELHO),COMPREENDENDO:3,00M DE TUBO DE PVC SOLDAVEL DE 32MM E CONEXOES  </t>
  </si>
  <si>
    <t>CO0226</t>
  </si>
  <si>
    <t xml:space="preserve">15.004.0070-0      </t>
  </si>
  <si>
    <t xml:space="preserve">INSTALACAO E ASSENTAMENTO DE TANQUE DE SERVICO (EXCLUSIVE FORNECIMENTO DO APARELHO),COMPREENDENDO:3,00M DE TUBO DE PVC DE 25MM,3,00M DE TUBO DE PVC DE 50MM E CONEXOES  </t>
  </si>
  <si>
    <t>CO0227</t>
  </si>
  <si>
    <t xml:space="preserve">15.004.0074-0      </t>
  </si>
  <si>
    <t xml:space="preserve">INSTALACAO E ASSENTAMENTO DE BACIA TURCA(EXCLUSIVE FORNECIMENTO DO APARELHO E DA VALVULA DE DESCARGA),COMPREENDENDO:3,00M DE TUBO DE PVC DE 50MM,2,00M DE TUBO DE PVC DE 100MM,CONEXOES E MONTAGEM  </t>
  </si>
  <si>
    <t>CO0228</t>
  </si>
  <si>
    <t xml:space="preserve">15.004.0075-0      </t>
  </si>
  <si>
    <t xml:space="preserve">INSTALACAO E ASSENTAMENTO DE CAIXA DE DESCARGA ELEVADA (EXCLUSIVE FORNECIMENTO DA CAIXA),COMPREENDENDO:2,00M DE TUBO DEPVC DE 25MM,CONEXOES E MONTAGEM  </t>
  </si>
  <si>
    <t>CO0229</t>
  </si>
  <si>
    <t xml:space="preserve">15.004.0080-0      </t>
  </si>
  <si>
    <t xml:space="preserve">INSTALACAO E ASSENTAMENTO DE CAIXA DE DESCARGA DE EMBUTIR(EXCLUSIVE FORNECIMENTO DA CAIXA),COMPREENDENDO:2,00M DE TUBO DE PVC DE 25MM,0,80M DE TUBO DE PVC DE 40MM,CONEXOES E MONTAGEM  </t>
  </si>
  <si>
    <t>CO0230</t>
  </si>
  <si>
    <t xml:space="preserve">15.004.0085-0      </t>
  </si>
  <si>
    <t xml:space="preserve">INSTALACAO E ASSENTAMENTO DE VALVULA DE DESCARGA(EXCLUSIVE FORNECIMENTO DA VALVULA),COMPREENDENDO:3,00M DE TUBO DE PVC DE 50MM,CONEXOES E MONTAGEM  </t>
  </si>
  <si>
    <t>CO0231</t>
  </si>
  <si>
    <t xml:space="preserve">15.004.0090-0      </t>
  </si>
  <si>
    <t xml:space="preserve">INSTALACAO E COLOCACAO DE TORNEIRA PARA JARDIM OU DE LAVAGEM(EXCLUSIVE FORNECIMENTO DA TORNEIRA),COMPREENDENDO: 2,00M DETUBO DE PVC DE 20MM E CONEXOES  </t>
  </si>
  <si>
    <t>CO0232</t>
  </si>
  <si>
    <t xml:space="preserve">15.004.0102-1      </t>
  </si>
  <si>
    <t xml:space="preserve">INSTALACAO E ASSENTAMENTO DE VASO SANITARIO INDIVIDUAL E VALVULA DE DESCARGA(EXCL.ESTES)EM PAVIMENTO ELEVADO,COMPREENDENDO:INSTALAC AO HIDRAULICA COM 2,00M TUBO PVC 50MM,COM CONEXOES ATE A VALVULA E APOS ESTA ATE VASO,LIGACAO DE ESGOTO COM 3,00M DE TUBO DE PVC DE 100MM AOS TUBOS QUEDA E VENTILACAO,INCLUSIVE CONEXOES,EXCLUSIVE OS TUBOS QUEDA E VENTILACAO  </t>
  </si>
  <si>
    <t>CO0233</t>
  </si>
  <si>
    <t xml:space="preserve">15.004.0105-0      </t>
  </si>
  <si>
    <t xml:space="preserve">INSTALACAO E ASSENTAMENTO DE VASO SANITARIO INDIVIDUAL E VALVULA DE DESCARGA(EXCL.ESTES)EM PAVIMENTO TERREO,COMPREENDENDO:INSTALACA O HIDRAULICA COM 2,00M TUBO PVC 50MM,COM CONEXOES,ATE VALVULA E APOS ESTA ATE O VASO,LIGACAO ESGOTOS COM 3,00M TUBO PVC 100MM A CAIXA DE INSPECAO E TUBO VENTILACAO,INCLUSIVE CONEXOES,EXCLUSIVE TUBO DE VENTILACAO  </t>
  </si>
  <si>
    <t>CO0234</t>
  </si>
  <si>
    <t xml:space="preserve">15.004.0108-0      </t>
  </si>
  <si>
    <t xml:space="preserve">INSTALACAO E ASSENTAMENTO DE VASO SANITARIO INDIVIDUAL E CAIXA DE DESCARGA(EXCLUSIVE ESTES)EM PAVIMENTO TERREO,COMPREENDENDO:INSTALACA O HIDRAULICA COM 2,00M DE TUBO DE PVC DE 25MM,COM CONEXOES,ATE A CAIXA DE DESCARGA,LIGACAO DE ESGOTO COM 3,00M DE TUBO DE PVC DE 100MM A CAIXA INSPECAO E TUBO DE VENTILACAO,INCLUSIVE CONEXOES,EXCLUSIVE TUBO VENTILACAO  </t>
  </si>
  <si>
    <t>CO0235</t>
  </si>
  <si>
    <t xml:space="preserve">15.004.0125-0      </t>
  </si>
  <si>
    <t xml:space="preserve">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 TUBOS QUEDA E VENTILACAO  </t>
  </si>
  <si>
    <t>CO0236</t>
  </si>
  <si>
    <t xml:space="preserve">15.004.0130-0      </t>
  </si>
  <si>
    <t xml:space="preserve">INSTALACAO E ASSENTAMENTO DE UM VASO SANITARIO E VALVULA DE DESCARGA(EXCL.ESTES)EM PAVIMENTO TERREO,PARTE DE UM CONJUNTODE DOIS OU MAIS VASOS,COMPREENDENDO:INSTALACAO HIDRAULICA C/1,50M TUBO PVC 50MM,C/CONEXOES,ATE VALVULA E APOS ESTA ATEO VASO,LIGACAO ESGOTO C/2,00M TUBO PVC 100MM A CAIXA DE INSPECAO E TUBO VENTILACAO,INCL.CONEXOES,EXCL. TUBO VENTILACAO  </t>
  </si>
  <si>
    <t>CO0237</t>
  </si>
  <si>
    <t xml:space="preserve">15.004.0131-0      </t>
  </si>
  <si>
    <t xml:space="preserve">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 TUBO VENTILACAO  </t>
  </si>
  <si>
    <t>CO0238</t>
  </si>
  <si>
    <t xml:space="preserve">15.004.0150-0      </t>
  </si>
  <si>
    <t xml:space="preserve">INSTALACAO E ASSENTAMENTO DE UM LAVATORIO OU APARELHO DE INSTALACAO SEMELHANTE,EM BATERIA(EXCLUSIVE FORNECIMENTO DO APARELHO),COMPREENDENDO:1,00M DE TUBO DE PVC DE 32MM E 0,60M DETUBO DE PVC DE 25MM,COM CONEXOES E ESGOTAMENTO EM PVC DE 40MM,ATE O RALO SIFONADO  </t>
  </si>
  <si>
    <t>CO0239</t>
  </si>
  <si>
    <t xml:space="preserve">15.004.0151-0      </t>
  </si>
  <si>
    <t xml:space="preserve">INSTALACAO E ASSENTAMENTO DE BEBEDOURO OU LAVATORIO TIPO CALHA,EM BATERIA COM 1 PONTO A CADA 50CM(EXCLUSIVE FORNECIMENTODO APARELHO),COMPREENDENDO:1,00M DE TUBO DE PVC DE 32MM E 0,60M DE TUBO DE PVC DE 25MM,COM CONEXOES E ESGOTAMENTO EM PVC DE 50MM,ATE O RALO SIFONADO  </t>
  </si>
  <si>
    <t>CO0240</t>
  </si>
  <si>
    <t xml:space="preserve">15.004.0160-0      </t>
  </si>
  <si>
    <t xml:space="preserve">INSTALACAO HIDRAULICA E ASSENTAMENTO DE UM CHUVEIRO EM BATERIA(EXCLUSIVE FORNECIMENTO DO APARELHO E REGISTRO),ATE 4 CHUVEIROS,COMPREENDENDO:1,50M DE TUBO DE PVC DE 32MM E 1,00M DETUBO DE PVC DE 25MM  </t>
  </si>
  <si>
    <t>CO0241</t>
  </si>
  <si>
    <t xml:space="preserve">15.004.0161-0      </t>
  </si>
  <si>
    <t xml:space="preserve">INSTALACAO HIDRAULICA E ASSENTAMENTO DE UM CHUVEIRO EM BATERIA(EXCLUSIVE FORNECIMENTO DO APARELHO E REGISTRO),ATE 8 CHUVEIROS,COMPREENDENDO:1,50M DE TUBO DE PVC SOLDAVEL DE 50MM E1,00M DE TUBO DE PVC DE 25MM  </t>
  </si>
  <si>
    <t>CO0242</t>
  </si>
  <si>
    <t xml:space="preserve">15.004.0170-0      </t>
  </si>
  <si>
    <t xml:space="preserve">RALO SECO(SIMPLES)DE PVC(100X53)X40MM,COM GRELHA,COMPREENDENDO:EFLUENTE DE 40MM SOLDAVEL EM PVC,COM 2,00M DE EXTENSAO ELIGACAO AO RALO SIFONADO.FORNECIMENTO E INSTALACAO  </t>
  </si>
  <si>
    <t>CO0243</t>
  </si>
  <si>
    <t xml:space="preserve">15.004.0175-1      </t>
  </si>
  <si>
    <t xml:space="preserve">RALO SIFONADO DE PVC(150X185)X75MM RIGIDO EM PAVIMENTO ELEVADO,COM SAIDA DE 75MM SOLDAVEL,GRELHA REDONDA E PORTA-GRELHA,COMPREENDENDO:3,0 0M DE TUBO DE PVC DE 75MM E SUA LIGACAO AORAMAL DE QUEDA E VENTILACAO.FORNECIMENTO E INSTALACAO  </t>
  </si>
  <si>
    <t>CO0244</t>
  </si>
  <si>
    <t xml:space="preserve">15.004.0176-0      </t>
  </si>
  <si>
    <t xml:space="preserve">RALO SIFONADO DE PVC RIGIDO (100X100)X50MM,EM PAVIMENTO ELEVADO,COM TAMPA CEGA,COM 1 ENTRADA DE 40MM E SAIDA DE 50MM,COMPREENDENDO:2,00M DE TUBO DE PVC DE 50MM SOLDAVEL,1,00M DE TUBO DE PVC DE 40MM E SUA LIGACAO AO RAMAL DE QUEDA E VENTILACAO.FORNECIMENTO E INSTALACAO  </t>
  </si>
  <si>
    <t>CO0245</t>
  </si>
  <si>
    <t xml:space="preserve">15.004.0180-0      </t>
  </si>
  <si>
    <t xml:space="preserve">RALO SIFONADO PVC RIGIDO (150X185)X75MM,EM PAVIMENTO TERREO,COM SAIDA DE 75MM,GRELHA REDONDA E PORTA-GRELHA,COMPREENDENDO:3,0 0M DE TUBO DE PVC DE 75MM E SUA LIGACAO AO RAMAL DE VENTILACAO.FORNECIMENTO E INSTALACAO  </t>
  </si>
  <si>
    <t>CO0246</t>
  </si>
  <si>
    <t xml:space="preserve">15.004.0181-0      </t>
  </si>
  <si>
    <t xml:space="preserve">RALO SIFONADO DE PVC(100X100)X50MM,EM PAVIMENTO TERREO,COM TAMPA CEGA,COM 1 ENTRADA DE 40MM E SAIDA DE 50MM,INCLUSIVE LIGACAO DE 50MM DE PVC ATE A CAIXA DE INSPECAO,CONSIDERANDO ADISTANCIA DO CENTRO DO RALO ATE 2,00M.FORNECIMENTO E INSTALACAO  </t>
  </si>
  <si>
    <t>CO0247</t>
  </si>
  <si>
    <t xml:space="preserve">15.004.0190-0      </t>
  </si>
  <si>
    <t xml:space="preserve">LIGACAO A COLUNA DE GORDURA DO ESGOTO DE PIAS EM TUBO DE PVC DE 50MM SOLDAVEL,COM CONEXOES  </t>
  </si>
  <si>
    <t>CO0248</t>
  </si>
  <si>
    <t xml:space="preserve">15.004.0200-0      </t>
  </si>
  <si>
    <t xml:space="preserve">TUBO DE QUEDA EM PVC DE 150MM,INCLUSIVE "T" SANITARIO.FORNECIMENTO E ASSENTAMENTO  </t>
  </si>
  <si>
    <t>CO0249</t>
  </si>
  <si>
    <t xml:space="preserve">15.004.0202-0      </t>
  </si>
  <si>
    <t xml:space="preserve">TUBO DE QUEDA EM PVC DE 100MM,INCLUSIVE "T" SANITARIO.FORNECIMENTO E ASSENTAMENTO  </t>
  </si>
  <si>
    <t>CO0250</t>
  </si>
  <si>
    <t xml:space="preserve">15.004.0204-0      </t>
  </si>
  <si>
    <t xml:space="preserve">TUBO DE QUEDA EM PVC DE 75MM,INCLUSIVE "T" SANITARIO.FORNECIMENTO E ASSENTAMENTO  </t>
  </si>
  <si>
    <t>CO0251</t>
  </si>
  <si>
    <t xml:space="preserve">15.004.0210-0      </t>
  </si>
  <si>
    <t xml:space="preserve">TUBO PARA VENTILACAO EM PVC DE 100MM.INCLUSIVE CONEXOES.FORNECIMENTO E ASSENTAMENTO  </t>
  </si>
  <si>
    <t>CO0252</t>
  </si>
  <si>
    <t xml:space="preserve">15.004.0212-0      </t>
  </si>
  <si>
    <t xml:space="preserve">TUBO PARA VENTILACAO EM PVC DE 75MM,INCLUSIVE CONEXOES.FORNECIMENTO E ASSENTAMENTO  </t>
  </si>
  <si>
    <t>CO0253</t>
  </si>
  <si>
    <t xml:space="preserve">15.004.0220-0      </t>
  </si>
  <si>
    <t xml:space="preserve">TUBO DE QUEDA EM PVC REFORCADO DE 150MM,INCLUSIVE "T" SANITARIO.FORNECIMENTO E ASSENTAMENTO  </t>
  </si>
  <si>
    <t>CO0254</t>
  </si>
  <si>
    <t xml:space="preserve">15.004.0222-0      </t>
  </si>
  <si>
    <t xml:space="preserve">TUBO DE QUEDA EM PVC REFORCADO DE 100MM,INCLUSIVE "T" SANITARIO.FORNECIMENTO E ASSENTAMENTO  </t>
  </si>
  <si>
    <t>CO0255</t>
  </si>
  <si>
    <t xml:space="preserve">15.004.0224-0      </t>
  </si>
  <si>
    <t xml:space="preserve">TUBO DE QUEDA EM PVC REFORCADO DE 75MM,INCLUSIVE "T" SANITARIO.FORNECIMENTO E ASSENTAMENTO  </t>
  </si>
  <si>
    <t>CO0256</t>
  </si>
  <si>
    <t xml:space="preserve">15.004.0250-0      </t>
  </si>
  <si>
    <t xml:space="preserve">APARELHO DE AR CONDICIONADO,TIPO PAREDE(EXCLUSIVE O FORNECIMENTO DO APARELHO),COMPREENDENDO:5 VARAS DE ELETRODUTO PVC DE3/4",COM LUVAS,40,00M DE FIO 2,5MM2,TOMADA DE EMBUTIR E CAIXA DE EMBUTIR.INSTALACAO E ASSENTAMENTO  </t>
  </si>
  <si>
    <t>CO0257</t>
  </si>
  <si>
    <t xml:space="preserve">15.004.0251-0      </t>
  </si>
  <si>
    <t xml:space="preserve">APARELHO DE AR CONDICIONADO,TIPO PAREDE(EXCLUSIVE O FORNECIMENTO DO APARELHO),COM INSTALACAO APARENTE,COMPREENDENDO:5 VARAS DE ELETRODUTO PVC DE 3/4",COM LUVAS,40,00M DE FIO 2,5MM2,TOMADA DE SOBREPOR E CAIXA DE SOBREPOR,INCLUSIVE ABRACADEIRAS.INSTALACAO E ASSENTAMENTO  </t>
  </si>
  <si>
    <t>CO0258</t>
  </si>
  <si>
    <t xml:space="preserve">15.004.0255-0      </t>
  </si>
  <si>
    <t xml:space="preserve">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  </t>
  </si>
  <si>
    <t>CO0298</t>
  </si>
  <si>
    <t xml:space="preserve">15.005.0010-0      </t>
  </si>
  <si>
    <t xml:space="preserve">INSTALACAO E ASSENTAMENTO DE CHUVEIRO(EXCLUSIVE O FORNECIMENTO DO APARELHO,REGISTRO E ISOLAMENTO),COMPREENDENDO:5,00 M DETUBO DE COBRE DE 22MM,SOLDAS E CONEXOES  </t>
  </si>
  <si>
    <t>CO0299</t>
  </si>
  <si>
    <t xml:space="preserve">15.005.0020-0      </t>
  </si>
  <si>
    <t xml:space="preserve">INSTALACAO E ASSENTAMENTO DE BANHEIRA(EXCLUSIVE O FORNECIMENTO DO APARELHO E ISOLAMENTO),COMPREENDENDO:8,00 M DE TUBO DECOBRE DE 22MM,SOLDAS E CONEXOES  </t>
  </si>
  <si>
    <t>CO0300</t>
  </si>
  <si>
    <t xml:space="preserve">15.005.0030-0      </t>
  </si>
  <si>
    <t xml:space="preserve">INSTALACAO E ASSENTAMENTO DE DUCHINHA MANUAL PARA BANHEIRO(EXCLUSIVE O FORNECIMENTO DO APARELHO E ISOLAMENTO),COMPREENDENDO:3,00 M DE TUBO DE COBRE DE 22MM,SOLDAS E CONEXOES  </t>
  </si>
  <si>
    <t>CO0301</t>
  </si>
  <si>
    <t xml:space="preserve">15.005.0040-1      </t>
  </si>
  <si>
    <t xml:space="preserve">INSTALACAO E ASSENTAMENTO DE PIA COM 1 CUBA(EXCLUSIVE O FORNECIMENTO DO APARELHO E ISOLAMENTO),COMPREENDENDO:6,00 M DE TUBO DE COBRE DE 22MM,SOLDAS E CONEXOES  </t>
  </si>
  <si>
    <t>CO0302</t>
  </si>
  <si>
    <t xml:space="preserve">15.005.0050-0      </t>
  </si>
  <si>
    <t xml:space="preserve">INSTALACAO E ASSENTAMENTO DE PIA COM 2 CUBAS(EXCLUSIVE O FORNECIMENTO DO APARELHO E ISOLAMENTO),COMPREENDENDO:6,00 M DE TUBO DE COBRE DE 22MM,SOLDAS E CONEXOES  </t>
  </si>
  <si>
    <t>CO0303</t>
  </si>
  <si>
    <t xml:space="preserve">15.005.0060-0      </t>
  </si>
  <si>
    <t xml:space="preserve">INSTALACAO E ASSENTAMENTO DE LAVATORIO DE 1 TORNEIRA (EXCLUSIVE O FORNECIMENTO DO APARELHO E ISOLAMENTO),COMPREENDENDO:4,00 M DE TUBO DE COBRE DE 22MM,SOLDAS E CONEXOES  </t>
  </si>
  <si>
    <t>CO0304</t>
  </si>
  <si>
    <t xml:space="preserve">15.005.0070-0      </t>
  </si>
  <si>
    <t xml:space="preserve">INSTALACAO E ASSENTAMENTO DE TANQUE DE SERVICO(EXCLUSIVE O FORNECIMENTO DO APARELHO E ISOLAMENTO),COMPREENDENDO:6,00 M DETUBO DE COBRE DE 22MM,SOLDAS E CONEXOES  </t>
  </si>
  <si>
    <t>CO0305</t>
  </si>
  <si>
    <t xml:space="preserve">15.005.0100-0      </t>
  </si>
  <si>
    <t xml:space="preserve">COLUNA DE COBRE DE 28MM,EXCLUSIVE PECAS DE DERIVACAO E ISOLAMENTO  </t>
  </si>
  <si>
    <t>CO0306</t>
  </si>
  <si>
    <t xml:space="preserve">15.005.0110-0      </t>
  </si>
  <si>
    <t xml:space="preserve">COLUNA DE COBRE DE 35MM,EXCLUSIVE PECAS DE DERIVACAO E ISOLAMENTO  </t>
  </si>
  <si>
    <t>CO0307</t>
  </si>
  <si>
    <t xml:space="preserve">15.005.0120-0      </t>
  </si>
  <si>
    <t xml:space="preserve">COLUNA DE COBRE DE 42MM,EXCLUSIVE PECAS DE DERIVACAO E ISOLAMENTO  </t>
  </si>
  <si>
    <t>CO0308</t>
  </si>
  <si>
    <t xml:space="preserve">15.005.0130-0      </t>
  </si>
  <si>
    <t xml:space="preserve">COLUNA DE COBRE DE 54MM,EXCLUSIVE PECAS DE DERIVACAO E ISOLAMENTO  </t>
  </si>
  <si>
    <t>CO0309</t>
  </si>
  <si>
    <t xml:space="preserve">15.005.0140-0      </t>
  </si>
  <si>
    <t xml:space="preserve">COLUNA DE COBRE DE 66MM,EXCLUSIVE PECAS DE DERIVACAO E ISOLAMENTO  </t>
  </si>
  <si>
    <t>CO0320</t>
  </si>
  <si>
    <t xml:space="preserve">15.006.0010-0      </t>
  </si>
  <si>
    <t xml:space="preserve">CAIXA DE INCENDIO INTERNA PADRAO CBERJ,DE ACO,MEDINDO 70X50X25CM,COMPREENDENDO:2 LANCES DE 15,00M DE MANGUEIRA DE FIBRADE POLIESTER PURA,TIPO 2,REVESTIDA INTERNAMENTE COM BORRACHAVULCANIZADA NO DIAMETRO DE 1.1/2",EMPATADA,COM REGISTRO,ADAPTADOR E ESGUICHO.FORNECIMENTO E COLOCACAO  </t>
  </si>
  <si>
    <t>CO0322</t>
  </si>
  <si>
    <t xml:space="preserve">15.006.0012-0      </t>
  </si>
  <si>
    <t xml:space="preserve">CAIXA DE INCENDIO EXTERNA,PADRAO CBERJ,DE ACO,MEDINDO 70X50X25CM,COMPREENDENDO:2 LANCES DE 15,00M DE MANGUEIRA DE FIBRADE POLIESTER PURA,TIPO 2,REVESTIDA INTERNAMENTE COM BORRACHAVULCANIZADA NO DIAMETRO DE 1.1/2",EMPATADA,COM REGISTRO,ADAPTADOR E ESGUICHO.FORNECIMENTO E COLOCACAO  </t>
  </si>
  <si>
    <t>CO0324</t>
  </si>
  <si>
    <t xml:space="preserve">15.006.0015-0      </t>
  </si>
  <si>
    <t xml:space="preserve">UM LANCE DE 15,00M DE MANGUEIRA DE FIBRA DE POLIESTER PURA,TIPO 2,REVESTIDA INTERNAMENTE COM BORRACHA VULCANIZADA NO DIAMETRO DE 1.1/2".FORNECIMENTO E COLOCACAO  </t>
  </si>
  <si>
    <t>CO0325</t>
  </si>
  <si>
    <t xml:space="preserve">15.006.0016-0      </t>
  </si>
  <si>
    <t xml:space="preserve">DOIS LANCES DE 15,00M DE MANGUEIRA DE FIBRA DE POLIESTER PURA,TIPO 2,REVESTIDA INTERNAMENTE COM BORRACHA VULCANIZADA NODIAMETRO DE 1.1/2".FORNECIMENTO E COLOCACAO  </t>
  </si>
  <si>
    <t>CO0326</t>
  </si>
  <si>
    <t xml:space="preserve">15.007.0210-0      </t>
  </si>
  <si>
    <t xml:space="preserve">PARA-RAIO DE TELHADO,TIPO FRANKLIN,EM LATAO CROMADO,H=37,5CM,COMPREENDENDO :30,00M DE CORDOALHA DE COBRE 16MM2,HASTE DE TERRA E DEMAIS MATERIAIS NECESSARIOS.FORNECIMENTO E COLOCACAO  </t>
  </si>
  <si>
    <t>CO0328</t>
  </si>
  <si>
    <t xml:space="preserve">15.007.0334-0      </t>
  </si>
  <si>
    <t xml:space="preserve">VARA DE MANOBRA EM FENOLITE,COM PONTEIRA DE DURALUMINIO TESTADA EM 15KV,COM 3,00M DE COMPRIMENTO.FORNECIMENTO  </t>
  </si>
  <si>
    <t>CO0329</t>
  </si>
  <si>
    <t xml:space="preserve">15.007.0208-0      </t>
  </si>
  <si>
    <t xml:space="preserve">HASTE PARA ATERRAMENTO,DE COBRE DE 5/8"(16MM),COM 3,00M DE COMPRIMENTO.FORNECIMENTO E COLOCACAO  </t>
  </si>
  <si>
    <t>CO0332</t>
  </si>
  <si>
    <t xml:space="preserve">15.007.0338-0      </t>
  </si>
  <si>
    <t xml:space="preserve">MUFLA TERMINAL,INTERNA OU EXTERNA,PARA CABO SINGELO DE 15KV.FORNECIMENTO E COLOCACAO  </t>
  </si>
  <si>
    <t>CO0333</t>
  </si>
  <si>
    <t xml:space="preserve">15.007.0340-0      </t>
  </si>
  <si>
    <t xml:space="preserve">VERGALHAO DE COBRE DE 3/8".FORNECIMENTO E COLOCACAO  </t>
  </si>
  <si>
    <t>CO0334</t>
  </si>
  <si>
    <t xml:space="preserve">15.007.0345-0      </t>
  </si>
  <si>
    <t xml:space="preserve">ISOLADOR DE PINO,TIPO HI-TOP,CILINDRICO CLASSE 15KV.FORNECIMENTO E COLOCACAO  </t>
  </si>
  <si>
    <t>CO0335</t>
  </si>
  <si>
    <t xml:space="preserve">15.007.0347-0      </t>
  </si>
  <si>
    <t xml:space="preserve">ISOLADOR DE SUSPENSAO(DISCO),TIPO CAVILHA CLASSE 15KV.FORNECIMENTO E COLOCACAO  </t>
  </si>
  <si>
    <t>CO0336</t>
  </si>
  <si>
    <t xml:space="preserve">15.007.0350-0      </t>
  </si>
  <si>
    <t xml:space="preserve">INTERTRAVAMENTO MECANICO (DISJUNTOR X CHAVES FACA),COM FECHADURAS.FORNECIMENTO E COLOCACAO  </t>
  </si>
  <si>
    <t>CO0337</t>
  </si>
  <si>
    <t xml:space="preserve">15.007.0351-0      </t>
  </si>
  <si>
    <t xml:space="preserve">PARA-RAIO,TIPO VALVULA,PARA 15KV/5KA.FORNECIMENTO E INSTALACAO  </t>
  </si>
  <si>
    <t>CO0338</t>
  </si>
  <si>
    <t xml:space="preserve">15.007.0280-0      </t>
  </si>
  <si>
    <t xml:space="preserve">SECCIONADOR TRIPOLAR,ACIONAMENTO SIMULTANEO,COMANDO POR VARA DE MANOBRA,15KV-400A.FORNECIMENTO E COLOCACAO  </t>
  </si>
  <si>
    <t>CO0339</t>
  </si>
  <si>
    <t xml:space="preserve">15.007.0285-0      </t>
  </si>
  <si>
    <t xml:space="preserve">SECCIONADOR TRIPOLAR,ACIONAMENTO SIMULTANEO,COMANDO POR PUNHO DE MANOBRA,15KV-400A.FORNECIMENTO E COLOCACAO  </t>
  </si>
  <si>
    <t>CO0340</t>
  </si>
  <si>
    <t xml:space="preserve">15.007.0290-0      </t>
  </si>
  <si>
    <t xml:space="preserve">SECCIONADOR TRIPOLAR COM FUSIVEIS,ACIONAMENTO SIMULTANEO,COMANDO POR VARA DE MANOBRA,15KV-400A.FORNECIMENTO E COLOCACAO  </t>
  </si>
  <si>
    <t>CO0341</t>
  </si>
  <si>
    <t xml:space="preserve">15.007.0295-0      </t>
  </si>
  <si>
    <t xml:space="preserve">SECCIONADOR TRIPOLAR COM FUSIVEIS,ACIONAMENTO SIMULTANEO,COMANDO POR PUNHO DE MANOBRA,15KV-400A.FORNECIMENTO E COLOCACAO  </t>
  </si>
  <si>
    <t>CO0342</t>
  </si>
  <si>
    <t xml:space="preserve">15.007.0357-0      </t>
  </si>
  <si>
    <t xml:space="preserve">CHAVE FUSIVEL,UNIPOLAR,COMANDO POR VARA DE MANOBRA,15KV-100A.FORNECIMENTO E COLOCACAO  </t>
  </si>
  <si>
    <t>CO0344</t>
  </si>
  <si>
    <t xml:space="preserve">15.007.0359-0      </t>
  </si>
  <si>
    <t xml:space="preserve">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  </t>
  </si>
  <si>
    <t>CO0345</t>
  </si>
  <si>
    <t xml:space="preserve">15.007.0495-0      </t>
  </si>
  <si>
    <t xml:space="preserve">QUADRO DE DISTRIBUICAO DE ENERGIA PARA DISJUNTORES TERMO-MAGNETICOS UNIPOLARES,DE EMBUTIR,COM PORTA E BARRAMENTOS DE FASE,NEUTRO E TERRA,PARA INSTALACAO DE ATE 4 DISJUNTORES SEM DISPOSITIVO PARA CHAVE GERAL.FORNECIMENTO E COLOCACAO  </t>
  </si>
  <si>
    <t>CO0346</t>
  </si>
  <si>
    <t xml:space="preserve">15.007.0498-0      </t>
  </si>
  <si>
    <t xml:space="preserve">QUADRO DE DISTRIBUICAO DE ENERGIA PARA DISJUNTORES TERMO-MAGNETICOS UNIPOLARES,DE EMBUTIR,COM PORTA E BARRAMENTOS DE FASE,NEUTRO E TERRA,PARA INSTALACAO DE ATE 8 DISJUNTORES SEM DISPOSITIVO PARA CHAVE GERAL.FORNECIMENTO E COLOCACAO  </t>
  </si>
  <si>
    <t>CO0347</t>
  </si>
  <si>
    <t xml:space="preserve">15.007.0501-0      </t>
  </si>
  <si>
    <t xml:space="preserve">QUADRO DE DISTRIBUICAO DE ENERGIA PARA DISJUNTORES TERMO-MAGNETICOS UNIPOLARES,DE EMBUTIR,COM PORTA E BARRAMENTOS DE FASE,NEUTRO E TERRA,PARA INSTALACAO DE ATE 12 DISJUNTORES SEM DISPOSITIVO PARA CHAVE GERAL.FORNECIMENTO E COLOCACAO  </t>
  </si>
  <si>
    <t>CO0348</t>
  </si>
  <si>
    <t xml:space="preserve">15.007.0504-0      </t>
  </si>
  <si>
    <t xml:space="preserve">QUADRO DE DISTRIBUICAO DE ENERGIA,100A,PARA DISJUNTORES TERMO-MAGNETICOS UNIPOLARES,DE EMBUTIR,COM PORTA E BARRAMENTOS DE FASE,NEUTRO E TERRA,TRIFASICO,PARA INSTALACAO DE ATE 18 DISJUNTORES COM DISPOSITIVO PARA CHAVE GERAL.FORNECIMENTO E COLOCACAO  </t>
  </si>
  <si>
    <t>CO0349</t>
  </si>
  <si>
    <t xml:space="preserve">15.007.0507-0      </t>
  </si>
  <si>
    <t xml:space="preserve">QUADRO DE DISTRIBUICAO DE ENERGIA,100A,PARA DISJUNTORES TERMO-MAGNETICOS UNIPOLARES,DE EMBUTIR,COM PORTA E BARRAMENTOS DE FASE,NEUTRO E TERRA,TRIFASICO,PARA INSTALACAO DE ATE 24 DISJUNTORES COM DISPOSITIVO PARA CHAVE GERAL.FORNECIMENTO E COLOCACAO  </t>
  </si>
  <si>
    <t>CO0350</t>
  </si>
  <si>
    <t xml:space="preserve">15.007.0511-0      </t>
  </si>
  <si>
    <t xml:space="preserve">QUADRO DE DISTRIBUICAO DE ENERGIA,100A,PARA DISJUNTORES TERMO-MAGNETICOS UNIPOLARES,DE EMBUTIR,COM PORTA E BARRAMENTOS DE FASE,NEUTRO E TERRA,TRIFASICO,PARA INSTALACAO DE ATE 32 DISJUNTORES COM DISPOSITIVO PARA CHAVE GERAL.FORNECIMENTO E COLOCACAO  </t>
  </si>
  <si>
    <t>CO0351</t>
  </si>
  <si>
    <t xml:space="preserve">15.007.0514-0      </t>
  </si>
  <si>
    <t xml:space="preserve">QUADRO DE DISTRIBUICAO DE ENERGIA,100A,PARA DISJUNTORES TERMO-MAGNETICOS UNIPOLARES,DE EMBUTIR,COM PORTA E BARRAMENTOS DE FASE,NEUTRO E TERRA,TRIFASICO,PARA INSTALACAO DE ATE 40 DISJUNTORES COM DISPOSITIVO PARA CHAVE GERAL.FORNECIMENTO E COLOCACAO  </t>
  </si>
  <si>
    <t>CO0352</t>
  </si>
  <si>
    <t xml:space="preserve">15.007.0517-0      </t>
  </si>
  <si>
    <t xml:space="preserve">QUADRO DE DISTRIBUICAO DE ENERGIA,150A,PARA DISJUNTORES TERMO-MAGNETICOS UNIPOLARES,DE EMBUTIR,COM PORTA E BARRAMENTOS DE FASE,NEUTRO E TERRA,TRIFASICO,PARA INSTALACAO DE ATE 50 DISJUNTORES COM DISPOSITIVO PARA CHAVE GERAL.FORNECIMENTO E COLOCACAO  </t>
  </si>
  <si>
    <t>CO0353</t>
  </si>
  <si>
    <t xml:space="preserve">15.007.0550-0      </t>
  </si>
  <si>
    <t xml:space="preserve">FUSIVEL CARTUCHO,DE 15 A 30A,250V,FIXO.FORNECIMENTO E COLOCACAO  </t>
  </si>
  <si>
    <t>CO0354</t>
  </si>
  <si>
    <t xml:space="preserve">15.007.0552-0      </t>
  </si>
  <si>
    <t xml:space="preserve">FUSIVEL CARTUCHO,DE 35 A 60A,250V,FIXO.FORNECIMENTO E COLOCACAO  </t>
  </si>
  <si>
    <t>CO0355</t>
  </si>
  <si>
    <t xml:space="preserve">15.007.0554-0      </t>
  </si>
  <si>
    <t xml:space="preserve">FUSIVEL FACA,DE 100A,250V,FIXO.FORNECIMENTO E COLOCACAO  </t>
  </si>
  <si>
    <t>CO0356</t>
  </si>
  <si>
    <t xml:space="preserve">15.007.0556-0      </t>
  </si>
  <si>
    <t xml:space="preserve">FUSIVEL FACA,DE 125 A 200A,250V,FIXO.FORNECIMENTO E COLOCACAO  </t>
  </si>
  <si>
    <t>CO0357</t>
  </si>
  <si>
    <t xml:space="preserve">15.007.0558-0      </t>
  </si>
  <si>
    <t xml:space="preserve">FUSIVEL FACA,DE 250 A 400A,250V,FIXO.FORNECIMENTO E COLOCACAO  </t>
  </si>
  <si>
    <t>CO0358</t>
  </si>
  <si>
    <t xml:space="preserve">15.007.0560-0      </t>
  </si>
  <si>
    <t xml:space="preserve">FUSIVEL FACA DE 500 A 600A,250V,FIXO.FORNECIMENTO E COLOCACAO  </t>
  </si>
  <si>
    <t>CO0360</t>
  </si>
  <si>
    <t xml:space="preserve">15.007.0566-0      </t>
  </si>
  <si>
    <t xml:space="preserve">FUSIVEL NH,TAMANHO 00,CORRENTE NOMINAL DE 6 A 100A,500V.FORNECIMENTO E COLOCACAO  </t>
  </si>
  <si>
    <t>CO0361</t>
  </si>
  <si>
    <t xml:space="preserve">15.007.0567-0      </t>
  </si>
  <si>
    <t xml:space="preserve">FUSIVEL NH,TAMANHO 01,CORRENTE NOMINAL DE 40 A 200A,500V.FORNECIMENTO E COLOCACAO  </t>
  </si>
  <si>
    <t>CO0362</t>
  </si>
  <si>
    <t xml:space="preserve">15.007.0568-0      </t>
  </si>
  <si>
    <t xml:space="preserve">FUSIVEL NH,TAMANHO 01,CORRENTE NOMINAL DE 224 A 250A,500V.FORNECIMENTO E COLOCACAO  </t>
  </si>
  <si>
    <t>CO0363</t>
  </si>
  <si>
    <t xml:space="preserve">15.007.0569-0      </t>
  </si>
  <si>
    <t xml:space="preserve">FUSIVEL NH,TAMANHO 02,CORRENTE NOMINAL DE 224 A 400A,500V.FORNECIMENTO E COLOCACAO  </t>
  </si>
  <si>
    <t>CO0364</t>
  </si>
  <si>
    <t xml:space="preserve">15.007.0570-0      </t>
  </si>
  <si>
    <t xml:space="preserve">DISJUNTOR TERMOMAGNETICO,MONOPOLAR,DE 10 A 32A,3KA,MODELO DIN,TIPO C.FORNECIMENTO E COLOCACAO  </t>
  </si>
  <si>
    <t>CO0365</t>
  </si>
  <si>
    <t xml:space="preserve">15.007.0572-0      </t>
  </si>
  <si>
    <t xml:space="preserve">DISJUNTOR TERMOMAGNETICO,MONOPOLAR,DE 40 A 63A,3KA,MODELO DIN,TIPO C.FORNECIMENTO E COLOCACAO  </t>
  </si>
  <si>
    <t>CO0366</t>
  </si>
  <si>
    <t xml:space="preserve">15.007.0575-0      </t>
  </si>
  <si>
    <t xml:space="preserve">DISJUNTOR TERMOMAGNETICO,BIPOLAR,DE 10 A 32A,3KA,MODELO DIN,TIPO C.FORNECIMENTO E COLOCACAO  </t>
  </si>
  <si>
    <t>CO0367</t>
  </si>
  <si>
    <t xml:space="preserve">15.007.0600-0      </t>
  </si>
  <si>
    <t xml:space="preserve">DISJUNTOR TERMOMAGNETICO,TRIPOLAR,DE 10 A 32A,3KA,MODELO DIN,TIPO C.FORNECIMENTO E COLOCACAO  </t>
  </si>
  <si>
    <t>CO0368</t>
  </si>
  <si>
    <t xml:space="preserve">15.007.0605-0      </t>
  </si>
  <si>
    <t xml:space="preserve">DISJUNTOR TERMOMAGNETICO,TRIPOLAR,DE 80 A 100A,3KA,MODELO DIN,TIPO C.FORNECIMENTO E COLOCACAO  </t>
  </si>
  <si>
    <t>CO0369</t>
  </si>
  <si>
    <t xml:space="preserve">15.007.0608-0      </t>
  </si>
  <si>
    <t xml:space="preserve">DISJUNTOR TERMOMAGNETICO,TRIPOLAR,DE 125 A 160A,50KA,MODELO CAIXA MOLDADA,TIPO C.FORNECIMENTO E COLOCACAO  </t>
  </si>
  <si>
    <t>CO0370</t>
  </si>
  <si>
    <t xml:space="preserve">15.007.0609-0      </t>
  </si>
  <si>
    <t xml:space="preserve">DISJUNTOR TERMOMAGNETICO,TRIPOLAR,DE 180 A 225A,50KA,MODELO CAIXA MOLDADA,TIPO C.FORNECIMENTO E COLOCACAO  </t>
  </si>
  <si>
    <t>CO0371</t>
  </si>
  <si>
    <t xml:space="preserve">15.007.0610-0      </t>
  </si>
  <si>
    <t xml:space="preserve">DISJUNTOR TERMOMAGNETICO,TRIPOLAR,DE 250A,50KA,MODELO CAIXA MOLDADA,TIPO C.FORNECIMENTO E COLOCACAO  </t>
  </si>
  <si>
    <t>CO0372</t>
  </si>
  <si>
    <t xml:space="preserve">15.007.0611-0      </t>
  </si>
  <si>
    <t xml:space="preserve">DISJUNTOR TERMOMAGNETICO,TRIPOLAR,DE 300 A 400A,65KA,MODELO CAIXA MOLDADA,TIPO C.FORNECIMENTO E COLOCACAO  </t>
  </si>
  <si>
    <t>CO0373</t>
  </si>
  <si>
    <t xml:space="preserve">15.007.0615-0      </t>
  </si>
  <si>
    <t xml:space="preserve">DISJUNTOR TERMOMAGNETICO,TRIPOLAR,DE 500A,65KA,MODELO CAIXA MOLDADA,TIPO C.FORNECIMENTO E COLOCACAO  </t>
  </si>
  <si>
    <t>CO0390</t>
  </si>
  <si>
    <t xml:space="preserve">15.007.0680-0      </t>
  </si>
  <si>
    <t xml:space="preserve">CHAVE BLINDADA,TRIPOLAR,DE 250V,DE 30A.FORNECIMENTO E COLOCACAO  </t>
  </si>
  <si>
    <t>CO0391</t>
  </si>
  <si>
    <t xml:space="preserve">15.007.0682-0      </t>
  </si>
  <si>
    <t xml:space="preserve">CHAVE BLINDADA,TRIPOLAR,DE 250V,DE 60A.FORNECIMENTO E COLOCACAO  </t>
  </si>
  <si>
    <t>CO0392</t>
  </si>
  <si>
    <t xml:space="preserve">15.007.0684-0      </t>
  </si>
  <si>
    <t xml:space="preserve">CHAVE BLINDADA,TRIPOLAR,DE 250V,DE 100A.FORNECIMENTO E COLOCACAO  </t>
  </si>
  <si>
    <t>CO0393</t>
  </si>
  <si>
    <t xml:space="preserve">15.007.0686-0      </t>
  </si>
  <si>
    <t xml:space="preserve">CHAVE BLINDADA,TRIPOLAR,DE 250V,DE 200A.FORNECIMENTO E COLOCACAO  </t>
  </si>
  <si>
    <t>CO0394</t>
  </si>
  <si>
    <t xml:space="preserve">15.007.0688-0      </t>
  </si>
  <si>
    <t xml:space="preserve">CHAVE BLINDADA,TRIPOLAR,DE 250V,DE 400A.FORNECIMENTO E COLOCACAO  </t>
  </si>
  <si>
    <t>CO0395</t>
  </si>
  <si>
    <t xml:space="preserve">15.007.0689-0      </t>
  </si>
  <si>
    <t xml:space="preserve">CHAVE BLINDADA,TRIPOLAR,DE 250V,DE 600A.FORNECIMENTO E COLOCACAO  </t>
  </si>
  <si>
    <t>CO0396</t>
  </si>
  <si>
    <t xml:space="preserve">15.007.0696-0      </t>
  </si>
  <si>
    <t xml:space="preserve">CHAVE GUARDA MOTOR,TRIFASICA,ATE 3CV,220V,EM CAIXA METALICA,COMPREENDENDO:CHAVE MAGNETICA COM RELE TERMICO,SINALEIRA(VERDE E VERMELHO)E BOTOEIRA LIGA/DESLIGA.FORNECIMENTO E COLOCACAO  </t>
  </si>
  <si>
    <t>CO0397</t>
  </si>
  <si>
    <t xml:space="preserve">15.007.0697-0      </t>
  </si>
  <si>
    <t xml:space="preserve">CHAVE GUARDA MOTOR,TRIFASICA,5CV,220V,EM CAIXA METALICA,COMPREENDENDO:CHAVE MAGNETICA COM RELE TERMICO,SINALEIRA(VERDE EVERMELHO)E BOTOEIRA LIGA/DESLIGA.FORNECIMENTO E COLOCACAO  </t>
  </si>
  <si>
    <t>CO0398</t>
  </si>
  <si>
    <t xml:space="preserve">15.007.0699-0      </t>
  </si>
  <si>
    <t xml:space="preserve">CHAVE GUARDA MOTOR,TRIFASICA,7,5/10CV,220V, EM CAIXA METALICA,COMPREENDENDO:CHAVE MAGNETICA COM RELE TERMICO,SINALEIRA(VERDE E VERMELHO)E BOTOEIRA LIGA/DESLIGA.FORNECIMENTO E COLOCACAO  </t>
  </si>
  <si>
    <t>CO0399</t>
  </si>
  <si>
    <t xml:space="preserve">15.007.0705-0      </t>
  </si>
  <si>
    <t xml:space="preserve">CHAVE BOIA,AUTOMATICA,DE MERCURIO,UNIPOLAR.FORNECIMENTO E COLOCACAO  </t>
  </si>
  <si>
    <t>CO0400</t>
  </si>
  <si>
    <t xml:space="preserve">15.007.0710-0      </t>
  </si>
  <si>
    <t xml:space="preserve">ARMACAO SECUNDARIA OU REX PARA 2 LINHAS,COMPLETA.FORNECIMENTO E COLOCACAO  </t>
  </si>
  <si>
    <t>CO0401</t>
  </si>
  <si>
    <t xml:space="preserve">15.007.0711-0      </t>
  </si>
  <si>
    <t xml:space="preserve">ARMACAO SECUNDARIA OU REX PARA 3 LINHAS,COMPLETA.FORNECIMENTO E COLOCACAO  </t>
  </si>
  <si>
    <t>CO0402</t>
  </si>
  <si>
    <t xml:space="preserve">15.007.0712-0      </t>
  </si>
  <si>
    <t xml:space="preserve">ARMACAO SECUNDARIA OU REX PARA 4 LINHAS,COMPLETA.FORNECIMENTO E COLOCACAO  </t>
  </si>
  <si>
    <t>CO0409</t>
  </si>
  <si>
    <t xml:space="preserve">15.008.0010-0      </t>
  </si>
  <si>
    <t xml:space="preserve">FIO DE COBRE COM ISOLAMENTO TERMOPLASTICO,ANTICHAMA,COMPRE ENDENDO:PREPARO,CORTE E ENFIACAO EM ELETRODUTOS,NA BITOLA DE 1MM2,450/750V.FORNECIMENTO E COLOCACAO  </t>
  </si>
  <si>
    <t>CO0410</t>
  </si>
  <si>
    <t xml:space="preserve">15.008.0015-0      </t>
  </si>
  <si>
    <t xml:space="preserve">FIO DE COBRE COM ISOLAMENTO TERMOPLASTICO,ANTICHAMA,COMPRE ENDENDO:PREPARO,CORTE E ENFIACAO EM ELETRODUTOS,NA BITOLA DE 1,5MM2,450/750V.FORNECIMENTO E COLOCACAO  </t>
  </si>
  <si>
    <t>CO0411</t>
  </si>
  <si>
    <t xml:space="preserve">15.008.0020-0      </t>
  </si>
  <si>
    <t xml:space="preserve">FIO DE COBRE COM ISOLAMENTO TERMOPLASTICO,ANTICHAMA,COMPRE ENDENDO:PREPARO,CORTE E ENFIACAO EM ELETRODUTOS,NA BITOLA DE 2,5MM2,450/750V.FORNECIMENTO E COLOCACAO  </t>
  </si>
  <si>
    <t>CO0412</t>
  </si>
  <si>
    <t xml:space="preserve">15.008.0025-0      </t>
  </si>
  <si>
    <t xml:space="preserve">FIO DE COBRE COM ISOLAMENTO TERMOPLASTICO,ANTICHAMA,COMPRE ENDENDO:PREPARO,CORTE E ENFIACAO EM ELETRODUTOS,NA BITOLA DE 4MM2,450/750V.FORNECIMENTO E COLOCACAO  </t>
  </si>
  <si>
    <t>CO0413</t>
  </si>
  <si>
    <t xml:space="preserve">15.008.0030-0      </t>
  </si>
  <si>
    <t xml:space="preserve">FIO DE COBRE COM ISOLAMENTO TERMOPLASTICO,ANTICHAMA,COMPRE ENDENDO:PREPARO,CORTE E ENFIACAO EM ELETRODUTOS,NA BITOLA DE 6MM2,450/750V.FORNECIMENTO E COLOCACAO  </t>
  </si>
  <si>
    <t>CO0414</t>
  </si>
  <si>
    <t xml:space="preserve">15.008.0035-0      </t>
  </si>
  <si>
    <t xml:space="preserve">FIO DE COBRE COM ISOLAMENTO TERMOPLASTICO,ANTICHAMA,COMPRE ENDENDO:PREPARO,CORTE E ENFIACAO EM ELETRODUTOS,NA BITOLA DE 10MM2,450/750V.FORNECIMENTO E COLOCACAO  </t>
  </si>
  <si>
    <t>CO0415</t>
  </si>
  <si>
    <t xml:space="preserve">15.008.0080-0      </t>
  </si>
  <si>
    <t xml:space="preserve">CABO DE COBRE FLEXIVEL COM ISOLAMENTO TERMOPLASTICO,COMPREENDENDO:PR EPARO,CORTE E ENFIACAO EM ELETRODUTOS,NA BITOLA DE 1,5MM2, 450/750V.FORNECIMENTO E COLOCACAO  </t>
  </si>
  <si>
    <t>CO0416</t>
  </si>
  <si>
    <t xml:space="preserve">15.008.0085-0      </t>
  </si>
  <si>
    <t xml:space="preserve">CABO DE COBRE FLEXIVEL COM ISOLAMENTO TERMOPLASTICO,COMPREENDENDO:PR EPARO,CORTE E ENFIACAO EM ELETRODUTOS,NA BITOLA DE 2,5MM2, 450/750V.FORNECIMENTO E COLOCACAO  </t>
  </si>
  <si>
    <t>CO0417</t>
  </si>
  <si>
    <t xml:space="preserve">15.008.0090-0      </t>
  </si>
  <si>
    <t xml:space="preserve">CABO DE COBRE FLEXIVEL COM ISOLAMENTO TERMOPLASTICO,COMPREENDENDO:PR EPARO,CORTE E ENFIACAO EM ELETRODUTOS NA BITOLA DE 4MM2, 450/750V.FORNECIMENTO E COLOCACAO  </t>
  </si>
  <si>
    <t>CO0418</t>
  </si>
  <si>
    <t xml:space="preserve">15.008.0095-0      </t>
  </si>
  <si>
    <t xml:space="preserve">CABO DE COBRE FLEXIVEL COM ISOLAMENTO TERMOPLASTICO,COMPREENDENDO:PR EPARO,CORTE E ENFIACAO EM ELETRODUTOS,NA BITOLA DE 6MM2, 450/750V.FORNECIMENTO E COLOCACAO  </t>
  </si>
  <si>
    <t>CO0419</t>
  </si>
  <si>
    <t xml:space="preserve">15.008.0100-0      </t>
  </si>
  <si>
    <t xml:space="preserve">CABO DE COBRE FLEXIVEL COM ISOLAMENTO TERMOPLASTICO,COMPREENDENDO:PR EPARO,CORTE E ENFIACAO EM ELETRODUTOS NA BITOLA DE 10MM2, 450/750V.FORNECIMENTO E COLOCACAO  </t>
  </si>
  <si>
    <t>CO0420</t>
  </si>
  <si>
    <t xml:space="preserve">15.008.0105-0      </t>
  </si>
  <si>
    <t xml:space="preserve">CABO DE COBRE FLEXIVEL COM ISOLAMENTO TERMOPLASTICO,COMPREENDENDO:PR EPARO,CORTE E ENFIACAO EM ELETRODUTOS,NA BITOLA DE 16MM2, 450/750V.FORNECIMENTO E COLOCACAO  </t>
  </si>
  <si>
    <t>CO0421</t>
  </si>
  <si>
    <t xml:space="preserve">15.008.0110-0      </t>
  </si>
  <si>
    <t xml:space="preserve">CABO DE COBRE FLEXIVEL COM ISOLAMENTO TERMOPLASTICO,COMPREENDENDO:PR EPARO,CORTE E ENFIACAO EM ELETRODUTOS,NA BITOLA DE 25MM2, 450/750V.FORNECIMENTO E COLOCACAO  </t>
  </si>
  <si>
    <t>CO0422</t>
  </si>
  <si>
    <t xml:space="preserve">15.008.0112-0      </t>
  </si>
  <si>
    <t xml:space="preserve">CABO DE COBRE FLEXIVEL COM ISOLAMENTO TERMOPLASTICO,COMPREENDENDO:PR EPARO,CORTE E ENFIACAO EM ELETRODUTOS,NA BITOLA DE 35MM2, 450/750V.FORNECIMENTO E COLOCACAO  </t>
  </si>
  <si>
    <t>CO0423</t>
  </si>
  <si>
    <t xml:space="preserve">15.008.0115-0      </t>
  </si>
  <si>
    <t xml:space="preserve">CABO DE COBRE FLEXIVEL COM ISOLAMENTO TERMOPLASTICO,COMPREENDENDO:PR EPARO,CORTE E ENFIACAO EM ELETRODUTOS,NA BITOLA DE 50MM2, 450/750V.FORNECIMENTO E COLOCACAO  </t>
  </si>
  <si>
    <t>CO0424</t>
  </si>
  <si>
    <t xml:space="preserve">15.008.0120-0      </t>
  </si>
  <si>
    <t xml:space="preserve">CABO DE COBRE FLEXIVEL COM ISOLAMENTO TERMOPLASTICO,COMPREENDENDO:PR EPARO,CORTE E ENFIACAO EM ELETRODUTOS,NA BITOLA DE 70MM2, 450/750V.FORNECIMENTO E COLOCACAO  </t>
  </si>
  <si>
    <t>CO0425</t>
  </si>
  <si>
    <t xml:space="preserve">15.008.0125-0      </t>
  </si>
  <si>
    <t xml:space="preserve">CABO DE COBRE FLEXIVEL COM ISOLAMENTO TERMOPLASTICO,COMPREENDENDO:PR EPARO,CORTE E ENFIACAO EM ELETRODUTOS,NA BITOLA DE 95MM2, 450/750V.FORNECIMENTO E COLOCACAO  </t>
  </si>
  <si>
    <t>CO0426</t>
  </si>
  <si>
    <t xml:space="preserve">15.008.0130-0      </t>
  </si>
  <si>
    <t xml:space="preserve">CABO DE COBRE FLEXIVEL COM ISOLAMENTO TERMOPLASTICO,COMPREENDENDO:PR EPARO,CORTE E ENFIACAO EM ELETRODUTOS,NA BITOLA DE 120MM2, 450/750V.FORNECIMENTO E COLOCACAO  </t>
  </si>
  <si>
    <t>CO0427</t>
  </si>
  <si>
    <t xml:space="preserve">15.008.0135-0      </t>
  </si>
  <si>
    <t xml:space="preserve">CABO DE COBRE FLEXIVEL COM ISOLAMENTO TERMOPLASTICO,COMPREENDENDO:PR EPARO,CORTE E ENFIACAO EM ELETRODUTOS,NA BITOLA DE 150MM2, 450/750V.FORNECIMENTO E COLOCACAO  </t>
  </si>
  <si>
    <t>CO0428</t>
  </si>
  <si>
    <t xml:space="preserve">15.008.0140-0      </t>
  </si>
  <si>
    <t xml:space="preserve">CABO DE COBRE FLEXIVEL COM ISOLAMENTO TERMOPLASTICO,COMPREENDENDO:PR EPARO,CORTE E ENFIACAO EM ELETRODUTOS,NA BITOLA DE 185MM2, 450/750V.FORNECIMENTO E COLOCACAO  </t>
  </si>
  <si>
    <t>CO0429</t>
  </si>
  <si>
    <t xml:space="preserve">15.008.0145-0      </t>
  </si>
  <si>
    <t xml:space="preserve">CABO DE COBRE FLEXIVEL COM ISOLAMENTO TERMOPLASTICO,COMPREENDENDO:PR EPARO,CORTE E ENFIACAO EM ELETRODUTOS,NA BITOLA DE 240MM2, 450/750V.FORNECIMENTO E COLOCACAO  </t>
  </si>
  <si>
    <t>CO0430</t>
  </si>
  <si>
    <t xml:space="preserve">15.008.0150-0      </t>
  </si>
  <si>
    <t xml:space="preserve">CABO DE COBRE FLEXIVEL COM ISOLAMENTO TERMOPLASTICO,COMPREENDENDO:PR EPARO,CORTE E ENFIACAO EM ELETRODUTOS,NA BITOLA DE 300M2, 450/750V.FORNECIMENTO E COLOCACAO  </t>
  </si>
  <si>
    <t>CO0431</t>
  </si>
  <si>
    <t xml:space="preserve">15.008.0200-0      </t>
  </si>
  <si>
    <t xml:space="preserve">CABO DE COBRE FLEXIVEL COM ISOLAMENTO TERMOPLASTICO,COMPREENDENDO:PR EPARO,CORTE E ENFIACAO EM ELETRODUTOS,NA BITOLA DE 1,5MM2, 0,6/1KV.FORNECIMENTO E COLOCACAO  </t>
  </si>
  <si>
    <t>CO0432</t>
  </si>
  <si>
    <t xml:space="preserve">15.008.0205-0      </t>
  </si>
  <si>
    <t xml:space="preserve">CABO DE COBRE FLEXIVEL COM ISOLAMENTO TERMOPLASTICO,COMPREENDENDO:PR EPARO,CORTE E ENFIACAO EM ELETRODUTOS,NA BITOLA DE 2,5MM2, 0,6/1KV.FORNECIMENTO E COLOCACAO  </t>
  </si>
  <si>
    <t>CO0433</t>
  </si>
  <si>
    <t xml:space="preserve">15.008.0210-0      </t>
  </si>
  <si>
    <t xml:space="preserve">CABO DE COBRE FLEXIVEL COM ISOLAMENTO TERMOPLASTICO,COMPREENDENDO:PR EPARO,CORTE E ENFIACAO EM ELETRODUTOS,NA BITOLA DE 4MM2, 0,6/1KV.FORNECIMENTO E COLOCACAO  </t>
  </si>
  <si>
    <t>CO0434</t>
  </si>
  <si>
    <t xml:space="preserve">15.008.0215-0      </t>
  </si>
  <si>
    <t xml:space="preserve">CABO DE COBRE FLEXIVEL COM ISOLAMENTO TERMOPLASTICO,COMPREENDENDO:PR EPARO,CORTE E ENFIACAO EM ELETRODUTOS,NA BITOLA DE 6MM2, 0,6/1KV.FORNECIMENTO E COLOCACAO  </t>
  </si>
  <si>
    <t>CO0435</t>
  </si>
  <si>
    <t xml:space="preserve">15.008.0220-0      </t>
  </si>
  <si>
    <t xml:space="preserve">CABO DE COBRE FLEXIVEL COM ISOLAMENTO TERMOPLASTICO,COMPREENDENDO:PR EPARO,CORTE E ENFIACAO EM ELETRODUTOS,NA BITOLA DE 10MM2, 0,6/1KV.FORNECIMENTO E COLOCACAO  </t>
  </si>
  <si>
    <t>CO0436</t>
  </si>
  <si>
    <t xml:space="preserve">15.008.0225-0      </t>
  </si>
  <si>
    <t xml:space="preserve">CABO DE COBRE FLEXIVEL COM ISOLAMENTO TERMOPLASTICO,COMPREENDENDO:PR EPARO,CORTE E ENFIACAO EM ELETRODUTOS,NA BITOLA DE 16MM2, 0,6/1KV.FORNECIMENTO E COLOCACAO  </t>
  </si>
  <si>
    <t>CO0437</t>
  </si>
  <si>
    <t xml:space="preserve">15.008.0230-0      </t>
  </si>
  <si>
    <t xml:space="preserve">CABO DE COBRE FLEXIVEL COM ISOLAMENTO TERMOPLASTICO,COMPREENDENDO:PR EPARO,CORTE E ENFIACAO EM ELETRODUTOS,NA BITOLA DE 25MM2, 0,6/1KV.FORNECIMENTO E COLOCACAO  </t>
  </si>
  <si>
    <t>CO0438</t>
  </si>
  <si>
    <t xml:space="preserve">15.008.0232-0      </t>
  </si>
  <si>
    <t xml:space="preserve">CABO DE COBRE FLEXIVEL COM ISOLAMENTO TERMOPLASTICO,COMPREENDENDO:PR EPARO,CORTE E ENFIACAO EM ELETRODUTOS,NA BITOLA DE 35MM2, 0,6/1KV.FORNECIMENTO E COLOCACAO  </t>
  </si>
  <si>
    <t>CO0439</t>
  </si>
  <si>
    <t xml:space="preserve">15.008.0235-0      </t>
  </si>
  <si>
    <t xml:space="preserve">CABO DE COBRE FLEXIVEL COM ISOLAMENTO TERMOPLASTICO,COMPREENDENDO:PR EPARO,CORTE E ENFIACAO EM ELETRODUTOS,NA BITOLA DE 50MM2, 0,6/1KV.FORNECIMENTO E COLOCACAO  </t>
  </si>
  <si>
    <t>CO0440</t>
  </si>
  <si>
    <t xml:space="preserve">15.008.0240-0      </t>
  </si>
  <si>
    <t xml:space="preserve">CABO DE COBRE FLEXIVEL COM ISOLAMENTO TERMOPLASTICO,COMPREENDENDO:PR EPARO,CORTE E ENFIACAO EM ELETRODUTOS,NA BITOLA DE 70MM2, 0,6/1KV.FORNECIMENTO E COLOCACAO  </t>
  </si>
  <si>
    <t>CO0441</t>
  </si>
  <si>
    <t xml:space="preserve">15.008.0245-0      </t>
  </si>
  <si>
    <t xml:space="preserve">CABO DE COBRE FLEXIVEL COM ISOLAMENTO TERMOPLASTICO,COMPREENDENDO:PR EPARO,CORTE E ENFIACAO EM ELETRODUTOS,NA BITOLA DE 95MM2, 0,6/1KV.FORNECIMENTO E COLOCACAO  </t>
  </si>
  <si>
    <t>CO0442</t>
  </si>
  <si>
    <t xml:space="preserve">15.008.0250-0      </t>
  </si>
  <si>
    <t xml:space="preserve">CABO DE COBRE FLEXIVEL COM ISOLAMENTO TERMOPLASTICO,COMPREENDENDO:PR EPARO,CORTE E ENFIACAO EM ELETRODUTOS,NA BITOLA DE 120MM2, 0,6/1KV.FORNECIMENTO E COLOCACAO  </t>
  </si>
  <si>
    <t>CO0443</t>
  </si>
  <si>
    <t xml:space="preserve">15.008.0255-0      </t>
  </si>
  <si>
    <t xml:space="preserve">CABO DE COBRE FLEXIVEL COM ISOLAMENTO TERMOPLASTICO,COMPREENDENDO:PR EPARO,CORTE E ENFIACAO EM ELETRODUTOS,NA BITOLA DE 150MM2, 0,6/1KV.FORNECIMENTO E COLOCACAO  </t>
  </si>
  <si>
    <t>CO0444</t>
  </si>
  <si>
    <t xml:space="preserve">15.008.0260-0      </t>
  </si>
  <si>
    <t xml:space="preserve">CABO DE COBRE FLEXIVEL COM ISOLAMENTO TERMOPLASTICO,COMPREENDENDO:PR EPARO,CORTE E ENFIACAO EM ELETRODUTOS,NA BITOLA DE 185MM2, 0,6/1KV.FORNECIMENTO E COLOCACAO  </t>
  </si>
  <si>
    <t>CO0445</t>
  </si>
  <si>
    <t xml:space="preserve">15.008.0265-0      </t>
  </si>
  <si>
    <t xml:space="preserve">CABO DE COBRE FLEXIVEL COM ISOLAMENTO TERMOPLASTICO,COMPREENDENDO:PR EPARO,CORTE E ENFIACAO EM ELETRODUTOS,NA BITOLA DE 240MM2, 0,6/1KV.FORNECIMENTO E COLOCACAO  </t>
  </si>
  <si>
    <t>CO0446</t>
  </si>
  <si>
    <t xml:space="preserve">15.008.0270-0      </t>
  </si>
  <si>
    <t xml:space="preserve">CABO DE COBRE FLEXIVEL COM ISOLAMENTO TERMOPLASTICO,COMPREENDENDO:PR EPARO,CORTE E ENFIACAO EM ELETRODUTOS,NA BITOLA DE 300MM2, 0,6/1KV.FORNECIMENTO E COLOCACAO  </t>
  </si>
  <si>
    <t>CO0449</t>
  </si>
  <si>
    <t xml:space="preserve">15.008.0300-0      </t>
  </si>
  <si>
    <t xml:space="preserve">FIO PARALELO DE COBRE,COM ISOLAMENTO TERMOPLASTICO,NA BITOLA 2X1,5MM2.FORNECIMENTO E COLOCACAO  </t>
  </si>
  <si>
    <t>CO0450</t>
  </si>
  <si>
    <t xml:space="preserve">15.008.0301-0      </t>
  </si>
  <si>
    <t xml:space="preserve">FIO PARALELO DE COBRE,COM ISOLAMENTO TERMOPLASTICO,NA BITOLA 2X2,5MM2.FORNECIMENTO E COLOCACAO  </t>
  </si>
  <si>
    <t>CO0451</t>
  </si>
  <si>
    <t xml:space="preserve">15.008.0302-0      </t>
  </si>
  <si>
    <t xml:space="preserve">FIO PARALELO DE COBRE,COM ISOLAMENTO TERMOPLASTICO,NA BITOLA 2X4MM2.FORNECIMENTO E COLOCACAO  </t>
  </si>
  <si>
    <t>CO0452</t>
  </si>
  <si>
    <t xml:space="preserve">15.008.0391-0      </t>
  </si>
  <si>
    <t xml:space="preserve">CABO DE COBRE COM ISOLAMENTO TERMOPLASTICO PARA TENSAO DE SERVICO DE 8,7/15KV,COMPREENDENDO:PREPARO ,CORTE E ENFIACAO EMELETRODUTO,NA BITOLA DE 25MM2.FORNECIMENTO E COLOCACAO  </t>
  </si>
  <si>
    <t>CO0453</t>
  </si>
  <si>
    <t xml:space="preserve">15.008.0392-0      </t>
  </si>
  <si>
    <t xml:space="preserve">CABO DE COBRE COM ISOLAMENTO TERMOPLASTICO PARA TENSAO DE SERVICO DE 8,7/15KV,COMPREENDENDO:PREPARO ,CORTE E ENFIACAO EMELETRODUTO,NA BITOLA DE 35MM2.FORNECIMENTO E COLOCACAO  </t>
  </si>
  <si>
    <t>CO0454</t>
  </si>
  <si>
    <t xml:space="preserve">15.008.0393-0      </t>
  </si>
  <si>
    <t xml:space="preserve">CABO DE COBRE COM ISOLAMENTO TERMOPLASTICO PARA TENSAO DE SERVICO DE 8,7/15KV,COMPREENDENDO:PREPARO ,CORTE E ENFIACAO EMELETRODUTO,NA BITOLA DE 50MM2.FORNECIMENTO E COLOCACAO  </t>
  </si>
  <si>
    <t>CO0455</t>
  </si>
  <si>
    <t xml:space="preserve">15.009.0010-0      </t>
  </si>
  <si>
    <t xml:space="preserve">EXTENSAO DE REDE ELETRICA DE BAIXA TENSAO,AEREA,COM CABO DE COBRE NU 10MM2,EM TERRENO PLANO,EXCLUSIVE POSTES E TODOS OSSEUS COMPONENTES  </t>
  </si>
  <si>
    <t>CO0456</t>
  </si>
  <si>
    <t xml:space="preserve">15.009.0015-0      </t>
  </si>
  <si>
    <t xml:space="preserve">EXTENSAO DE REDE ELETRICA DE BAIXA TENSAO,AEREA,COM CABO DE COBRE NU 16MM2,EM TERRENO PLANO,EXCLUSIVE POSTES E TODOS OSSEUS COMPONENTES  </t>
  </si>
  <si>
    <t>CO0457</t>
  </si>
  <si>
    <t xml:space="preserve">15.009.0020-0      </t>
  </si>
  <si>
    <t xml:space="preserve">EXTENSAO DE REDE ELETRICA DE BAIXA TENSAO,AEREA,COM CABO DE COBRE NU 25MM2,EM TERRENO PLANO,EXCLUSIVE POSTES E TODOS OSSEUS COMPONENTES  </t>
  </si>
  <si>
    <t>CO0458</t>
  </si>
  <si>
    <t xml:space="preserve">15.009.0025-0      </t>
  </si>
  <si>
    <t xml:space="preserve">EXTENSAO DE REDE ELETRICA DE BAIXA TENSAO,AEREA,COM CABO DE COBRE NU 35MM2,EM TERRENO PLANO,EXCLUSIVE POSTES E TODOS OSSEUS COMPONENTES  </t>
  </si>
  <si>
    <t>CO0459</t>
  </si>
  <si>
    <t xml:space="preserve">15.009.0100-0      </t>
  </si>
  <si>
    <t xml:space="preserve">FIO SOLIDO DE COBRE ELETROLITICO NU,TEMPERA MEIO-DURA,CLASSE 1,SECAO CIRCULAR 1MM2,CONFORME ABNT NBR 5111.FORNECIMENTO ECOLOCACAO  </t>
  </si>
  <si>
    <t>CO0460</t>
  </si>
  <si>
    <t xml:space="preserve">15.009.0105-0      </t>
  </si>
  <si>
    <t xml:space="preserve">FIO SOLIDO DE COBRE ELETROLITICO NU,TEMPERA MEIO-DURA,CLASSE 1,SECAO CIRCULAR 1,5MM2,CONFORME ABNT NBR 5111.FORNECIMENTOE COLOCACAO  </t>
  </si>
  <si>
    <t>CO0461</t>
  </si>
  <si>
    <t xml:space="preserve">15.009.0110-0      </t>
  </si>
  <si>
    <t xml:space="preserve">FIO SOLIDO DE COBRE ELETROLITICO NU,TEMPERA MEIO-DURA,CLASSE 1,SECAO CIRCULAR 2,5MM2,CONFORME ABNT NBR 5111.FORNECIMENTOE COLOCACAO  </t>
  </si>
  <si>
    <t>CO0462</t>
  </si>
  <si>
    <t xml:space="preserve">15.009.0115-0      </t>
  </si>
  <si>
    <t xml:space="preserve">FIO SOLIDO DE COBRE ELETROLITICO NU,TEMPERA MEIO-DURA,CLASSE 1,SECAO CIRCULAR 4MM2,CONFORME ABNT NBR 5111.FORNECIMENTO ECOLOCACAO  </t>
  </si>
  <si>
    <t>CO0463</t>
  </si>
  <si>
    <t xml:space="preserve">15.009.0120-0      </t>
  </si>
  <si>
    <t xml:space="preserve">FIO SOLIDO DE COBRE ELETROLITICO NU,TEMPERA MEIO-DURA,CLASSE 1,SECAO CIRCULAR 6MM2,CONFORME ABNT NBR 5111.FORNECIMENTO ECOLOCACAO  </t>
  </si>
  <si>
    <t>CO0464</t>
  </si>
  <si>
    <t xml:space="preserve">15.009.0125-0      </t>
  </si>
  <si>
    <t xml:space="preserve">CABO SOLIDO DE COBRE ELETROLITICO NU,TEMPERA MOLE,CLASSE 2, SECAO CIRCULAR DE 10MM2.FORNECIMENTO E COLOCACAO  </t>
  </si>
  <si>
    <t>CO0465</t>
  </si>
  <si>
    <t xml:space="preserve">15.009.0130-0      </t>
  </si>
  <si>
    <t xml:space="preserve">CABO SOLIDO DE COBRE ELETROLITICO NU,TEMPERA MOLE,CLASSE 2, SECAO CIRCULAR DE 16MM2.FORNECIMENTO E COLOCACAO  </t>
  </si>
  <si>
    <t>CO0466</t>
  </si>
  <si>
    <t xml:space="preserve">15.009.0135-0      </t>
  </si>
  <si>
    <t xml:space="preserve">CABO SOLIDO DE COBRE ELETROLITICO NU,TEMPERA MOLE,CLASSE 2, SECAO CIRCULAR DE 25MM2.FORNECIMENTO E COLOCACAO  </t>
  </si>
  <si>
    <t>CO0467</t>
  </si>
  <si>
    <t xml:space="preserve">15.009.0140-0      </t>
  </si>
  <si>
    <t xml:space="preserve">CABO SOLIDO DE COBRE ELETROLITICO NU,TEMPERA MOLE,CLASSE 2, SECAO CIRCULAR DE 35MM2.FORNECIMENTO E COLOCACAO  </t>
  </si>
  <si>
    <t>CO0468</t>
  </si>
  <si>
    <t xml:space="preserve">15.009.0143-0      </t>
  </si>
  <si>
    <t xml:space="preserve">CABO SOLIDO DE COBRE ELETROLITICO NU,TEMPERA MOLE,CLASSE 2,SECAO CIRCULAR DE 50MM2.FORNECIMENTO E COLOCACAO  </t>
  </si>
  <si>
    <t>CO0469</t>
  </si>
  <si>
    <t xml:space="preserve">15.009.0150-0      </t>
  </si>
  <si>
    <t xml:space="preserve">CABO SOLIDO DE COBRE ELETROLITICO NU,TEMPERA MOLE,CLASSE 2, SECAO CIRCULAR DE 70MM2.FORNECIMENTO E COLOCACAO  </t>
  </si>
  <si>
    <t>CO0470</t>
  </si>
  <si>
    <t xml:space="preserve">15.009.0155-0      </t>
  </si>
  <si>
    <t xml:space="preserve">CABO SOLIDO DE COBRE ELETROLITICO NU,TEMPERA MOLE,CLASSE 2, SECAO CIRCULAR DE 95MM2.FORNECIMENTO E COLOCACAO  </t>
  </si>
  <si>
    <t>CO0471</t>
  </si>
  <si>
    <t xml:space="preserve">15.010.0010-0      </t>
  </si>
  <si>
    <t xml:space="preserve">FIO TELEFONICO TIPO FI,BITOLA DE 0,6MM2(PARA INSTALACOES EM TUBULACOES OU PRESO EM RODAPES).FORNECIMENTO E COLOCACAO  </t>
  </si>
  <si>
    <t>CO0472</t>
  </si>
  <si>
    <t xml:space="preserve">15.010.0012-0      </t>
  </si>
  <si>
    <t xml:space="preserve">FIO TELEFONICO TIPO FE,BITOLA DE 1MM2(PARA INSTALACOES AEREAS).FORNECIMENTO E COLOCACAO  </t>
  </si>
  <si>
    <t>CO0473</t>
  </si>
  <si>
    <t xml:space="preserve">15.010.0030-0      </t>
  </si>
  <si>
    <t xml:space="preserve">CABO TELEFONICO TIPO CTP-APL 50(PARA INSTALACOES SUBTERRANEAS ESPECIAIS)PARA 10 PARES.FORNECIMENTO E COLOCACAO  </t>
  </si>
  <si>
    <t>CO0474</t>
  </si>
  <si>
    <t xml:space="preserve">15.010.0031-0      </t>
  </si>
  <si>
    <t xml:space="preserve">CABO TELEFONICO TIPO CTP-APL 50(PARA INSTALACOES SUBTERRANEAS ESPECIAIS)PARA 20 PARES.FORNECIMENTO E COLOCACAO  </t>
  </si>
  <si>
    <t>CO0475</t>
  </si>
  <si>
    <t xml:space="preserve">15.010.0032-0      </t>
  </si>
  <si>
    <t xml:space="preserve">CABO TELEFONICO TIPO CTP-APL 50(PARA INSTALACOES SUBTERRANEAS ESPECIAIS)PARA 30 PARES.FORNECIMENTO E COLOCACAO  </t>
  </si>
  <si>
    <t>CO0476</t>
  </si>
  <si>
    <t xml:space="preserve">15.010.0040-0      </t>
  </si>
  <si>
    <t xml:space="preserve">CABO TELEFONICO TIPO CI(PARA INSTALACOES INTERNAS PRIMARIAS)PARA 10 PARES.FORNECIMENTO E COLOCACAO  </t>
  </si>
  <si>
    <t>CO0477</t>
  </si>
  <si>
    <t xml:space="preserve">15.010.0041-0      </t>
  </si>
  <si>
    <t xml:space="preserve">CABO TELEFONICO TIPO CI(PARA INSTALACOES INTERNAS PRIMARIAS)PARA 20 PARES.FORNECIMENTO E COLOCACAO  </t>
  </si>
  <si>
    <t>CO0478</t>
  </si>
  <si>
    <t xml:space="preserve">15.010.0042-0      </t>
  </si>
  <si>
    <t xml:space="preserve">CABO TELEFONICO TIPO CI(PARA INSTALACOES INTERNAS PRIMARIAS)PARA 30 PARES.FORNECIMENTO E COLOCACAO  </t>
  </si>
  <si>
    <t>CO0479</t>
  </si>
  <si>
    <t xml:space="preserve">15.010.0043-0      </t>
  </si>
  <si>
    <t xml:space="preserve">CABO TELEFONICO TIPO CI(PARA INSTALACOES INTERNAS PRIMARIAS)PARA 50 PARES.FORNECIMENTO E COLOCACAO  </t>
  </si>
  <si>
    <t>CO0480</t>
  </si>
  <si>
    <t xml:space="preserve">15.010.0045-0      </t>
  </si>
  <si>
    <t xml:space="preserve">CABO TELEFONICO TIPO CI(PARA INSTALACOES INTERNAS PRIMARIAS)PARA 100 PARES.FORNECIMENTO E COLOCACAO  </t>
  </si>
  <si>
    <t>CO0481</t>
  </si>
  <si>
    <t xml:space="preserve">15.010.0046-0      </t>
  </si>
  <si>
    <t xml:space="preserve">CABO TELEFONICO TIPO CI(PARA INSTALACOES INTERNAS PRIMARIAS)PARA 200 PARES.FORNECIMENTO E COLOCACAO  </t>
  </si>
  <si>
    <t>CO0488</t>
  </si>
  <si>
    <t xml:space="preserve">15.011.0130-0      </t>
  </si>
  <si>
    <t xml:space="preserve">SUBESTACAO SIMPLIFICADA PADRAO ENEL,COM TRANSFORMADOR TRIFASICO DE 30KVA,INCLUSIVE MEDICAO,POSTE E TODOS OS MATERIAIS ELETRICOS NECESSARIOS  </t>
  </si>
  <si>
    <t>CO0489</t>
  </si>
  <si>
    <t xml:space="preserve">15.011.0132-0      </t>
  </si>
  <si>
    <t xml:space="preserve">SUBESTACAO SIMPLIFICADA PADRAO ENEL,COM TRANSFORMADOR TRIFASICO DE 45KVA,INCLUSIVE MEDICAO,POSTE E TODOS OS MATERIAIS ELETRICOS NECESSARIOS  </t>
  </si>
  <si>
    <t>CO0490</t>
  </si>
  <si>
    <t xml:space="preserve">15.011.0134-0      </t>
  </si>
  <si>
    <t xml:space="preserve">SUBESTACAO SIMPLIFICADA PADRAO ENEL,COM TRANSFORMADOR TRIFASICO DE 75KVA,INCLUSIVE MEDICAO,POSTE E TODOS OS MATERIAIS ELETRICOS NECESSARIOS  </t>
  </si>
  <si>
    <t>CO0491</t>
  </si>
  <si>
    <t xml:space="preserve">15.011.0136-0      </t>
  </si>
  <si>
    <t xml:space="preserve">SUBESTACAO SIMPLIFICADA PADRAO ENEL,COM TRANSFORMADOR TRIFASICO DE 112,5KVA,INCLUSIVE MEDICAO,POSTE E TODOS OS MATERIAISELETRICOS NECESSARIOS  </t>
  </si>
  <si>
    <t>CO0492</t>
  </si>
  <si>
    <t xml:space="preserve">15.011.0138-0      </t>
  </si>
  <si>
    <t xml:space="preserve">SUBESTACAO SIMPLIFICADA PADRAO ENEL,COM TRANSFORMADOR TRIFASICO DE 150KVA,INCLUSIVE MEDICAO,POSTE E TODOS OS MATERIAIS ELETRICOS NECESSARIOS  </t>
  </si>
  <si>
    <t>CO0493</t>
  </si>
  <si>
    <t xml:space="preserve">15.011.0160-0      </t>
  </si>
  <si>
    <t xml:space="preserve">SUBESTACAO DE 225KVA,13,8KV-220/127V,INSTALA DA EM PLATAFORMA AO TEMPO,PADRAO ENEL,INCLUSIVE CABINE DE MEDICAO  </t>
  </si>
  <si>
    <t>CO0513</t>
  </si>
  <si>
    <t xml:space="preserve">15.011.0070-0      </t>
  </si>
  <si>
    <t xml:space="preserve">SUBESTACAO SIMPLIFICADA,PADRAO LIGHT,COM TRANSFORMADOR TRIFASICO DE 75KVA,13,8KV-220/127V,EXCLUSIV E CABINE DE MEDICAO  </t>
  </si>
  <si>
    <t>CO0514</t>
  </si>
  <si>
    <t xml:space="preserve">15.011.0071-0      </t>
  </si>
  <si>
    <t xml:space="preserve">SUBESTACAO SIMPLIFICADA PADRAO LIGHT,COM TRANSFORMADOR TRIFASICO 112,5KVA,13,8KV-220/127V,EXCLU SIVE CABINE DE MEDICAO  </t>
  </si>
  <si>
    <t>CO0515</t>
  </si>
  <si>
    <t xml:space="preserve">15.011.0072-0      </t>
  </si>
  <si>
    <t xml:space="preserve">SUBESTACAO SIMPLIFICADA PADRAO LIGHT,COM TRANSFORMADOR TRIFASICO DE 150KVA,13,8KV-220/127V,EXCLUSI VE CABINE DE MEDICAO  </t>
  </si>
  <si>
    <t>CO0531</t>
  </si>
  <si>
    <t xml:space="preserve">18.045.0010-0      </t>
  </si>
  <si>
    <t xml:space="preserve">POSTE DE CONCRETO,COM SECAO CIRCULAR,COM 5,00M DE COMPRIMENTO E CARGA NOMINAL NO TOPO DE 100KG,INCLUSIVE ESCAVACAO,EXCLUSIVE TRANSPORTE.FORNECIMENTO E COLOCACAO  </t>
  </si>
  <si>
    <t>CO0532</t>
  </si>
  <si>
    <t xml:space="preserve">18.045.0011-0      </t>
  </si>
  <si>
    <t xml:space="preserve">POSTE DE CONCRETO,COM SECAO CIRCULAR,COM 5,00M DE COMPRIMENTO E CARGA NOMINAL NO TOPO DE 200KG,INCLUSIVE ESCAVACAO,EXCLUSIVE TRANSPORTE.FORNECIMENTO E COLOCACAO  </t>
  </si>
  <si>
    <t>CO0533</t>
  </si>
  <si>
    <t xml:space="preserve">18.045.0012-0      </t>
  </si>
  <si>
    <t xml:space="preserve">POSTE DE CONCRETO,COM SECAO CIRCULAR,COM 5,00M DE COMPRIMENTO E CARGA NOMINAL NO TOPO DE 300KG,INCLUSIVE ESCAVACAO,EXCLUSIVE TRANSPORTE.FORNECIMENTO E COLOCACAO  </t>
  </si>
  <si>
    <t>CO0534</t>
  </si>
  <si>
    <t xml:space="preserve">18.045.0013-0      </t>
  </si>
  <si>
    <t xml:space="preserve">POSTE DE CONCRETO,COM SECAO CIRCULAR,COM 5,00M DE COMPRIMENTO E CARGA NOMINAL NO TOPO DE 400KG,INCLUSIVE ESCAVACAO,EXCLUSIVE TRANSPORTE.FORNECIMENTO E COLOCACAO  </t>
  </si>
  <si>
    <t>CO0535</t>
  </si>
  <si>
    <t xml:space="preserve">18.045.0015-0      </t>
  </si>
  <si>
    <t xml:space="preserve">POSTE DE CONCRETO,COM SECAO CIRCULAR,COM 7,00M DE COMPRIMENTO E CARGA NOMINAL HORIZONTAL NO TOPO DE 100KG,INCLUSIVE ESCAVACAO,EXCLUSIVE TRANSPORTE.FORNECIMENTO E COLOCACAO  </t>
  </si>
  <si>
    <t>CO0536</t>
  </si>
  <si>
    <t xml:space="preserve">18.045.0016-0      </t>
  </si>
  <si>
    <t xml:space="preserve">POSTE DE CONCRETO,COM SECAO CIRCULAR,COM 7,00M DE COMPRIMENTO E CARGA NOMINAL HORIZONTAL NO TOPO DE 200KG,INCLUSIVE ESCAVACAO,EXCLUSIVE TRANSPORTE.FORNECIMENTO E COLOCACAO  </t>
  </si>
  <si>
    <t>CO0537</t>
  </si>
  <si>
    <t xml:space="preserve">18.045.0017-1      </t>
  </si>
  <si>
    <t xml:space="preserve">POSTE DE CONCRETO,COM SECAO CIRCULAR,COM 7,00M DE COMPRIMENTO E CARGA NOMINAL HORIZONTAL NO TOPO DE 300KG,INCLUSIVE ESCAVACAO,EXCLUSIVE TRANSPORTE.FORNECIMENTO E COLOCACAO.  </t>
  </si>
  <si>
    <t>CO0538</t>
  </si>
  <si>
    <t xml:space="preserve">18.045.0018-0      </t>
  </si>
  <si>
    <t xml:space="preserve">POSTE DE CONCRETO,COM SECAO CIRCULAR,COM 7,00M DE COMPRIMENTO E CARGA NOMINAL HORIZONTAL NO TOPO DE 400KG,INCLUSIVE ESCAVACAO,EXCLUSIVE TRANSPORTE.FORNECIMENTO E COLOCACAO  </t>
  </si>
  <si>
    <t>CO0539</t>
  </si>
  <si>
    <t xml:space="preserve">18.045.0025-0      </t>
  </si>
  <si>
    <t xml:space="preserve">POSTE DE CONCRETO,COM SECAO CIRCULAR,COM 9,00M DE COMPRIMENTO E CARGA NOMINAL NO TOPO DE 150KG,INCLUSIVE ESCAVACAO,EXCLUSIVE TRANSPORTE.FORNECIMENTO E COLOCACAO  </t>
  </si>
  <si>
    <t>CO0540</t>
  </si>
  <si>
    <t xml:space="preserve">18.045.0026-0      </t>
  </si>
  <si>
    <t xml:space="preserve">POSTE DE CONCRETO,COM SECAO CIRCULAR,COM 9,00M DE COMPRIMENTO E CARGA NOMINAL NO TOPO DE 200KG,INCLUSIVE ESCAVACAO,EXCLUSIVE TRANSPORTE.FORNECIMENTO E COLOCACAO  </t>
  </si>
  <si>
    <t>CO0541</t>
  </si>
  <si>
    <t xml:space="preserve">18.045.0027-0      </t>
  </si>
  <si>
    <t xml:space="preserve">POSTE DE CONCRETO,COM SECAO CIRCULAR,COM 9,00M DE COMPRIMENTO E CARGA NOMINAL NO TOPO DE 300KG,INCLUSIVE ESCAVACAO,EXCLUSIVE TRANSPORTE.FORNECIMENTO E COLOCACAO  </t>
  </si>
  <si>
    <t>CO0542</t>
  </si>
  <si>
    <t xml:space="preserve">18.045.0028-0      </t>
  </si>
  <si>
    <t xml:space="preserve">POSTE DE CONCRETO,COM SECAO CIRCULAR,COM 9,00M DE COMPRIMENTO E CARGA NOMINAL NO TOPO DE 400KG,INCLUSIVE ESCAVACAO,EXCLUSIVE TRANSPORTE.FORNECIMENTO E COLOCACAO  </t>
  </si>
  <si>
    <t>CO0543</t>
  </si>
  <si>
    <t xml:space="preserve">18.045.0030-0      </t>
  </si>
  <si>
    <t xml:space="preserve">POSTE DE CONCRETO,COM SECAO CIRCULAR,COM 11,00M DE COMPRIMENTO E CARGA NOMINAL HORIZONTAL NO TOPO DE 200KG,INCLUSIVE ESCAVACAO,EXCLUSIVE TRANSPORTE.FORNECIMENTO E COLOCACAO  </t>
  </si>
  <si>
    <t>CO0544</t>
  </si>
  <si>
    <t xml:space="preserve">18.045.0031-0      </t>
  </si>
  <si>
    <t xml:space="preserve">POSTE DE CONCRETO,COM SECAO CIRCULAR,COM 11,00M DE COMPRIMENTO E CARGA NOMINAL HORIZONTAL NO TOPO DE 300KG,INCLUSIVE ESCAVACAO,EXCLUSIVE TRANSPORTE.FORNECIMENTO E COLOCACAO  </t>
  </si>
  <si>
    <t>CO0545</t>
  </si>
  <si>
    <t xml:space="preserve">18.045.0032-0      </t>
  </si>
  <si>
    <t xml:space="preserve">POSTE DE CONCRETO,COM SECAO CIRCULAR,COM 11,00M DE COMPRIMENTO E CARGA NOMINAL HORIZONTAL NO TOPO DE 400KG,INCLUSIVE ESCAVACAO,EXCLUSIVE TRANSPORTE.FORNECIMENTO E COLOCACAO  </t>
  </si>
  <si>
    <t>CO0546</t>
  </si>
  <si>
    <t xml:space="preserve">18.045.0035-0      </t>
  </si>
  <si>
    <t xml:space="preserve">POSTE DE CONCRETO,COM SECAO CIRCULAR,COM 14,00M DE COMPRIMENTO E CARGA NOMINAL HORIZONTAL NO TOPO DE 400KG,INCLUSIVE ESCAVACAO,EXCLUSIVE TRANSPORTE.FORNECIMENTO E COLOCACAO  </t>
  </si>
  <si>
    <t>CO0547</t>
  </si>
  <si>
    <t xml:space="preserve">15.015.0020-0      </t>
  </si>
  <si>
    <t xml:space="preserve">INSTALACAO DE PONTO DE LUZ,EMBUTIDO NA LAJE,EQUIVALENTE A 2 VARAS DE ELETRODUTO DE PVC RIGIDO DE 3/4",12,00M DE FIO 2,5MM2,CAIXAS,CONEXOES,LUVAS,C URVA E INTERRUPTOR DE EMBUTIR COMPLACA FOSFORESCENTE,INCLUSIVE ABERTURA E FECHAMENTO DE RASGOEM ALVENARIA  </t>
  </si>
  <si>
    <t>CO0548</t>
  </si>
  <si>
    <t xml:space="preserve">15.015.0025-0      </t>
  </si>
  <si>
    <t xml:space="preserve">INSTALACAO DE PONTO DE LUZ,EMBUTIDO NA LAJE,EQUIVALENTE A 2 VARAS DE ELETRODUTO DE PVC RIGIDO DE 1/2",12,00M DE FIO 2,5MM2,CAIXAS,CONEXOES,LUVAS,C URVA E INTERRUPTOR DE EMBUTIR COMPLACA FOSFORESCENTE,INCLUSIVE ABERTURA E FECHAMENTO DE RASGOEM ALVENARIA  </t>
  </si>
  <si>
    <t>CO0549</t>
  </si>
  <si>
    <t xml:space="preserve">15.015.0035-0      </t>
  </si>
  <si>
    <t xml:space="preserve">INSTALACAO DE UM CONJUNTO DE 2 PONTOS DE LUZ,EMBUTIDO NA LAJE,EQUIVALENTE A 5 VARAS DE ELETRODUTO DE PVC RIGIDO DE 3/4",33,00M DE FIO 2,5MM2,CAIXAS,CONEXOES,LUVAS,C URVA E INTERRUPTOR DE EMBUTIR COM PLACA FOSFORESCENTE,INCLUSIVE ABERTURA E FECHAMENTO DE RASGO EM ALVENARIA  </t>
  </si>
  <si>
    <t>CO0550</t>
  </si>
  <si>
    <t xml:space="preserve">15.015.0040-0      </t>
  </si>
  <si>
    <t xml:space="preserve">INSTALACAO DE UM CONJUNTO DE 2 PONTOS DE LUZ,EMBUTIDO NA LAJE,EQUIVALENTE A 5 VARAS DE ELETRODUTO DE PVC RIGIDO DE 1/2",33,00M DE FIO 2,5MM2,CAIXAS,CONEXOES,LUVAS,C URVA E INTERRUPTOR DE EMBUTIR COM PLACA FOSFORESCENTE,INCLUSIVE ABERTURA E FECHAMENTO DE RASGO EM ALVENARIA  </t>
  </si>
  <si>
    <t>CO0551</t>
  </si>
  <si>
    <t xml:space="preserve">15.015.0050-0      </t>
  </si>
  <si>
    <t xml:space="preserve">INSTALACAO DE UM CONJUNTO DE 3 PONTOS DE LUZ,EMBUTIDO NA LAJE,EQUIVALENTE A 6 VARAS DE ELETRODUTO DE PVC RIGIDO DE 3/4",50,00M DE FIO 2,5MM2,CAIXAS,CONEXOES,LUVAS,C URVA E INTERRUPTOR DE EMBUTIR COM PLACA FOSFORESCENTE,INCLUSIVE ABERTURA E FECHAMENTO DE RASGO EM ALVENARIA  </t>
  </si>
  <si>
    <t>CO0552</t>
  </si>
  <si>
    <t xml:space="preserve">15.015.0055-0      </t>
  </si>
  <si>
    <t xml:space="preserve">INSTALACAO DE UM CONJUNTO DE 3 PONTOS DE LUZ,EMBUTIDO NA LAJE,EQUIVALENTE A 6 VARAS DE ELETRODUTO DE PVC RIGIDO DE 1/2",50,00M DE FIO 2,5MM2,CAIXAS,CONEXOES,LUVAS,C URVA E INTERRUPTOR DE EMBUTIR COM PLACA FOSFORESCENTE,INCLUSIVE ABERTURA E FECHAMENTO DE RASGO EM ALVENARIA  </t>
  </si>
  <si>
    <t>CO0553</t>
  </si>
  <si>
    <t xml:space="preserve">15.015.0065-0      </t>
  </si>
  <si>
    <t xml:space="preserve">INSTALACAO DE UM CONJUNTO DE 4 PONTOS DE LUZ,EMBUTIDO NA LAJE,EQUIVALENTE A 7 VARAS DE ELETRODUTO DE PVC RIGIDO DE 3/4",50,00M DE FIO 2,5MM2,CAIXAS,CONEXOES,LUVAS,C URVA E INTERRUPTOR DE EMBUTIR COM PLACA FOSFORESCENTE,INCLUSIVE ABERTURA E FECHAMENTO DE RASGO EM ALVENARIA  </t>
  </si>
  <si>
    <t>CO0554</t>
  </si>
  <si>
    <t xml:space="preserve">15.015.0070-0      </t>
  </si>
  <si>
    <t xml:space="preserve">INSTALACAO DE UM CONJUNTO DE 4 PONTOS DE LUZ,EMBUTIDO NA LAJE,EQUIVALENTE A 7 VARAS DE ELETRODUTO DE PVC RIGIDO DE 1/2",50,00M DE FIO 2,5MM2,CAIXAS,CONEXOES,LUVAS,C URVA E INTERRUPTOR DE EMBUTIR COM PLACA FOSFORESCENTE,INCLUSIVE ABERTURA E FECHAMENTO DE RASGO EM ALVENARIA  </t>
  </si>
  <si>
    <t>CO0555</t>
  </si>
  <si>
    <t xml:space="preserve">15.015.0080-0      </t>
  </si>
  <si>
    <t xml:space="preserve">INSTALACAO DE UM CONJUNTO DE 5 PONTOS DE LUZ,EMBUTIDO NA LAJE,EQUIVALENTE A 8 VARAS DE ELETRODUTO DE PVC RIGIDO DE 3/4",57,00M DE FIO 2,5MM2,CAIXAS,CONEXOES,LUVAS,C URVA E INTERRUPTOR DE EMBUTIR COM PLACA FOSFORESCENTE,INCLUSIVE ABERTURA E FECHAMENTO DE RASGO EM ALVENARIA  </t>
  </si>
  <si>
    <t>CO0556</t>
  </si>
  <si>
    <t xml:space="preserve">15.015.0085-0      </t>
  </si>
  <si>
    <t xml:space="preserve">INSTALACAO DE UM CONJUNTO DE 5 PONTOS DE LUZ,EMBUTIDO NA LAJE,EQUIVALENTE A 8 VARAS DE ELETRODUTO DE PVC RIGIDO DE 1/2",57,00M DE FIO 2,5MM2,CAIXAS,CONEXOES,LUVAS,C URVA E INTERRUPTOR DE EMBUTIR COM PLACA FOSFORESCENTE,INCLUSIVE ABERTURA E FECHAMENTO DE RASGO EM ALVENARIA  </t>
  </si>
  <si>
    <t>CO0557</t>
  </si>
  <si>
    <t xml:space="preserve">15.015.0095-0      </t>
  </si>
  <si>
    <t xml:space="preserve">INSTALACAO DE UM CONJUNTO DE 6 PONTOS DE LUZ,EMBUTIDO NA LAJE,EQUIVALENTE A 9 VARAS DE ELETRODUTO DE PVC RIGIDO DE 3/4",66,00M DE FIO 2,5MM2,CAIXAS,CONEXOES,LUVAS,C URVA E INTERRUPTOR DE EMBUTIR COM PLACA FOSFORESCENTE,INCLUSIVE ABERTURA E FECHAMENTO DE RASGO EM ALVENARIA  </t>
  </si>
  <si>
    <t>CO0558</t>
  </si>
  <si>
    <t xml:space="preserve">15.015.0100-0      </t>
  </si>
  <si>
    <t xml:space="preserve">INSTALACAO DE UM CONJUNTO DE 6 PONTOS DE LUZ,EMBUTIDO NA LAJE,EQUIVALENTE A 9 VARAS DE ELETRODUTO DE PVC RIGIDO DE 1/2",66,00M DE FIO 2,5MM2,CAIXAS,CONEXOES,LUVAS,C URVA E INTERRUPTOR DE EMBUTIR COM PLACA FOSFORESCENTE,INCLUSIVE ABERTURA E FECHAMENTO DE RASGO EM ALVENARIA  </t>
  </si>
  <si>
    <t>CO0559</t>
  </si>
  <si>
    <t xml:space="preserve">15.015.0104-0      </t>
  </si>
  <si>
    <t xml:space="preserve">INSTALACAO DE UM CONJUNTO DE 8 PONTOS DE LUZ,EMBUTIDO NA LAJE,EQUIVALENTE A 10 VARAS DE ELETRODUTO DE PVC RIGIDO DE 3/4",80,00M DE FIO 2,5MM2,CAIXAS,CONEXOES,LUVAS,C URVA E INTERRUPTOR DE EMBUTIR COM PLACA FOSFORESCENTE,INCLUSIVE ABERTURA EFECHAMENTO DE RASGO EM ALVENARIA  </t>
  </si>
  <si>
    <t>CO0560</t>
  </si>
  <si>
    <t xml:space="preserve">15.015.0107-0      </t>
  </si>
  <si>
    <t xml:space="preserve">INSTALACAO DE UM CONJUNTO DE 2 PONTOS DE LUZ,EMBUTIDO NA LAJE,EQUIVALENTE A 3 VARAS DE ELETRODUTO DE PVC RIGIDO DE 3/4",20,00M DE FIO 2,5MM2,CAIXAS,CONEXOES,LUVAS E CONSIDERANDO OCONTROLE DOS PONTOS DIRETO NO Q.D.L,INCLUSIVE ABERTURA E FECHAMENTO DE RASGO EM ALVENARIA  </t>
  </si>
  <si>
    <t>CO0561</t>
  </si>
  <si>
    <t xml:space="preserve">15.015.0114-0      </t>
  </si>
  <si>
    <t xml:space="preserve">INSTALACAO DE UM CONJUNTO DE 2 PONTOS DE LUZ,EMBUTIDO NA LAJE,EQUIVALENTE A 3 VARAS DE ELETRODUTO DE PVC RIGIDO DE 1/2",20,00M DE FIO 2,5MM2,CAIXAS,CONEXOES,LUVAS E CONSIDERANDO OCONTROLE DOS PONTOS DIRETO NO Q.D.L,INCLUSIVE ABERTURA E FECHAMENTO DE RASGO EM ALVENARIA  </t>
  </si>
  <si>
    <t>CO0562</t>
  </si>
  <si>
    <t xml:space="preserve">15.015.0119-0      </t>
  </si>
  <si>
    <t xml:space="preserve">INSTALACAO DE UM CONJUNTO DE 3 PONTOS DE LUZ,EMBUTIDO NA LAJE,EQUIVALENTE A 5 VARAS DE ELETRODUTO DE PVC RIGIDO DE 3/4",30,00M DE FIO 2,5MM2,CAIXAS,CONEXOES,LUVAS E CONSIDERANDO OCONTROLE DOS PONTOS DIRETO NO Q.D.L,INCLUSIVE ABERTURA E FECHAMENTO DE RASGO EM ALVENARIA  </t>
  </si>
  <si>
    <t>CO0563</t>
  </si>
  <si>
    <t xml:space="preserve">15.015.0123-0      </t>
  </si>
  <si>
    <t xml:space="preserve">INSTALACAO DE UM CONJUNTO DE 3 PONTOS DE LUZ,EMBUTIDO NA LAJE,EQUIVALENTE A 5 VARAS DE ELETRODUTO DE PVC RIGIDO DE 1/2",30,00M DE FIO 2,5MM2,CAIXAS,CONEXOES,LUVAS E CONSIDERANDO OCONTROLE DOS PONTOS DIRETO NO Q.D.L,INCLUSIVE ABERTURA E FECHAMENTO DE RASGO EM ALVENARIA  </t>
  </si>
  <si>
    <t>CO0564</t>
  </si>
  <si>
    <t xml:space="preserve">15.015.0127-0      </t>
  </si>
  <si>
    <t xml:space="preserve">INSTALACAO DE UM CONJUNTO DE 4 PONTOS DE LUZ,EMBUTIDO NA LAJE,EQUIVALENTE A 6 VARAS DE ELETRODUTO DE PVC RIGIDO DE 3/4",40,00M DE FIO 2,5MM2,CAIXAS,CONEXOES,LUVAS E CONSIDERANDO OCONTROLE DOS PONTOS DIRETO NO Q.D.L,INCLUSIVE ABERTURA E FECHAMENTO DE RASGO EM ALVENARIA  </t>
  </si>
  <si>
    <t>CO0565</t>
  </si>
  <si>
    <t xml:space="preserve">15.015.0130-0      </t>
  </si>
  <si>
    <t xml:space="preserve">INSTALACAO DE UM CONJUNTO DE 4 PONTOS DE LUZ,EMBUTIDO NA LAJE,EQUIVALENTE A 6 VARAS DE ELETRODUTO DE PVC RIGIDO DE 1/2",40,00M DE FIO 2,5MM2,CAIXAS,CONEXOES,LUVAS E CONSIDERANDO OCONTROLE DOS PONTOS DIRETO NO Q.D.L,INCLUSIVE ABERTURA E FECHAMENTO DE RASGO EM ALVENARIA  </t>
  </si>
  <si>
    <t>CO0566</t>
  </si>
  <si>
    <t xml:space="preserve">15.015.0135-0      </t>
  </si>
  <si>
    <t xml:space="preserve">INSTALACAO DE UM CONJUNTO DE 5 PONTOS DE LUZ,EMBUTIDO NA LAJE,EQUIVALENTE A 7 VARAS DE ELETRODUTO DE PVC RIGIDO DE 3/4",45,00M DE FIO 2,5MM2,CAIXAS,CONEXOES,LUVAS E CONSIDERANDO OCONTROLE DOS PONTOS DIRETO NO Q.D.L,INCLUSIVE ABERTURA E FECHAMENTO DE RASGO EM ALVENARIA  </t>
  </si>
  <si>
    <t>CO0567</t>
  </si>
  <si>
    <t xml:space="preserve">15.015.0140-0      </t>
  </si>
  <si>
    <t xml:space="preserve">INSTALACAO DE UM CONJUNTO DE 5 PONTOS DE LUZ,EMBUTIDO NA LAJE,EQUIVALENTE A 7 VARAS DE ELETRODUTO DE PVC RIGIDO DE 1/2",45,00M DE FIO 2,5MM2,CAIXAS,CONEXOES,LUVAS E CONSIDERANDO OCONTROLE DOS PONTOS DIRETO NO Q.D.L,INCLUSIVE ABERTURA E FECHAMENTO DE RASGO EM ALVENARIA  </t>
  </si>
  <si>
    <t>CO0568</t>
  </si>
  <si>
    <t xml:space="preserve">15.015.0150-0      </t>
  </si>
  <si>
    <t xml:space="preserve">INSTALACAO DE UM CONJUNTO DE 6 PONTOS DE LUZ,EMBUTIDO NA LAJE,EQUIVALENTE A 8 VARAS DE ELETRODUTO DE PVC RIGIDO DE 3/4",53,00M DE FIO 2,5MM2,CAIXAS,CONEXOES,LUVAS E CONSIDERANDO OCONTROLE DOS PONTOS DIRETO NO Q.D.L,INCLUSIVE ABERTURA E FECHAMENTO DE RASGO EM ALVENARIA  </t>
  </si>
  <si>
    <t>CO0569</t>
  </si>
  <si>
    <t xml:space="preserve">15.015.0155-0      </t>
  </si>
  <si>
    <t xml:space="preserve">INSTALACAO DE UM CONJUNTO DE 6 PONTOS DE LUZ,EMBUTIDO NA LAJE,EQUIVALENTE A 8 VARAS DE ELETRODUTO DE PVC RIGIDO DE 1/2",53,00M DE FIO 2,5MM2,CAIXAS,CONEXOES,LUVAS E CONSIDERANDO OCONTROLE DOS PONTOS DIRETO NO Q.D.L,INCLUSIVE ABERTURA E FECHAMENTO DE RASGO EM ALVENARIA  </t>
  </si>
  <si>
    <t>CO0570</t>
  </si>
  <si>
    <t xml:space="preserve">15.015.0160-0      </t>
  </si>
  <si>
    <t xml:space="preserve">INSTALACAO DE UM CONJUNTO DE 8 PONTOS DE LUZ,EMBUTIDO NA LAJE,EQUIVALENTE A 9 VARAS DE ELETRODUTO DE PVC RIGIDO DE 3/4",57,00M DE FIO 2,5MM2,CAIXAS,CONEXOES,LUVAS E CONSIDERANDO OCONTROLE DOS PONTOS DIRETO NO Q.D.L,INCLUSIVE ABERTURA E FECHAMENTO DE RASGO EM ALVENARIA  </t>
  </si>
  <si>
    <t>CO0573</t>
  </si>
  <si>
    <t xml:space="preserve">15.015.0171-0      </t>
  </si>
  <si>
    <t xml:space="preserve">INSTALACAO DE PONTO DE FORCA ATE 2CV,EQUIVALENTE A 2 VARAS DE ELETRODUTO DE PVC RIGIDO DE 1/2",20,00M DE FIO 2,5MM2,CAIXAS E CONEXOES  </t>
  </si>
  <si>
    <t>CO0574</t>
  </si>
  <si>
    <t xml:space="preserve">15.015.0173-0      </t>
  </si>
  <si>
    <t xml:space="preserve">INSTALACAO DE PONTO DE FORCA ATE 4CV,EQUIVALENTE A 2 VARAS DE ELETRODUTO DE PVC RIGIDO DE 3/4",20,00M DE FIO 4MM2,CAIXASE CONEXOES  </t>
  </si>
  <si>
    <t>CO0575</t>
  </si>
  <si>
    <t xml:space="preserve">15.015.0175-0      </t>
  </si>
  <si>
    <t xml:space="preserve">INSTALACAO DE PONTO DE FORCA PARA 5CV,EQUIVALENTE A 2 VARAS DE ELETRODUTO DE PVC RIGIDO DE 3/4",20,00M DE FIO 4MM2,CAIXAS E CONEXOES  </t>
  </si>
  <si>
    <t>CO0576</t>
  </si>
  <si>
    <t xml:space="preserve">15.015.0177-0      </t>
  </si>
  <si>
    <t xml:space="preserve">INSTALACAO DE PONTO DE FORCA PARA 10CV,EQUIVALENTE A 2 VARAS DE ELETRODUTO DE PVC RIGIDO DE 1",20,00M DE FIO 6MM2,CAIXASE CONEXOES  </t>
  </si>
  <si>
    <t>CO0577</t>
  </si>
  <si>
    <t xml:space="preserve">15.015.0179-0      </t>
  </si>
  <si>
    <t xml:space="preserve">INSTALACAO DE PONTO DE FORCA PARA 15CV,EQUIVALENTE A 2 VARAS DE ELETRODUTO DE PVC RIGIDO DE 1.1/2",20,00M DE FIO 10MM2,CAIXAS E CONEXOES  </t>
  </si>
  <si>
    <t>CO0578</t>
  </si>
  <si>
    <t xml:space="preserve">15.015.0250-0      </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</si>
  <si>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  </t>
  </si>
  <si>
    <t>CO0579</t>
  </si>
  <si>
    <t xml:space="preserve">15.015.0260-0      </t>
  </si>
  <si>
    <t xml:space="preserve">INSTALACAO DE PONTO DE TOMADA,EMBUTIDO NA ALVENARIA,EQUIVALENTE A 2 VARAS DE ELETRODUTO DE PVC RIGIDO DE 1/2",18,00M DEFIO 2,5MM2,CAIXAS,CONEXOES E TOMADA DE EMBUTIR 2P+T,10A,COMPLACA FOSFORESCENTE,INCLUSIVE ABERTURA E FECHAMENTO DE RASGOEM ALVENARIA  </t>
  </si>
  <si>
    <t>CO0580</t>
  </si>
  <si>
    <t xml:space="preserve">15.015.0270-0      </t>
  </si>
  <si>
    <t xml:space="preserve">INSTALACAO DE UM CONJUNTO DE 2 TOMADAS,EMBUTIDO NA ALVENARIA,EQUIVALENTE A 3 VARAS DE ELETRODUTO DE PVC RIGIDO DE 3/4",27,00M DE FIO 2,5MM2,CAIXAS,CONEXOES E TOMADAS DE EMBUTIR 2P+T,10A,COM PLACA FOSFORESCENTE,INCLUSIVE ABERTURA E FECHAMENTO DE RASGO EM ALVENARIA  </t>
  </si>
  <si>
    <t>CO0581</t>
  </si>
  <si>
    <t xml:space="preserve">15.015.0280-0      </t>
  </si>
  <si>
    <t xml:space="preserve">INSTALACAO DE UM CONJUNTO DE 2 TOMADAS,EMBUTIDO NA ALVENARIA,EQUIVALENTE A 3 VARAS DE ELETRODUTO DE PVC RIGIDO DE 1/2",27,00M DE FIO 2,5MM2,CAIXAS,CONEXOES E TOMADAS DE EMBUTIR 2P+T,10A,COM PLACA FOSFORESCENTE,INCLUSIVE ABERTURA E FECHAMENTO DE RASGO EM ALVENARIA  </t>
  </si>
  <si>
    <t>CO0582</t>
  </si>
  <si>
    <t xml:space="preserve">15.015.0290-0      </t>
  </si>
  <si>
    <t xml:space="preserve">INSTALACAO DE UM CONJUNTO DE 3 TOMADAS,EMBUTIDO NA ALVENARIA,EQUIVALENTE A 4 VARAS DE ELETRODUTO DE PVC RIGIDO DE 3/4",37,00M DE FIO 2,5MM2,CAIXAS,CONEXOES E TOMADAS DE EMBUTIR 2P+T,10A,COM PLACA FOSFORESCENTE,INCLUSIVE ABERTURA E FECHAMENTO DE RASGO EM ALVENARIA  </t>
  </si>
  <si>
    <t>CO0583</t>
  </si>
  <si>
    <t xml:space="preserve">15.015.0300-0      </t>
  </si>
  <si>
    <t xml:space="preserve">INSTALACAO DE UM CONJUNTO DE 3 TOMADAS,EMBUTIDO NA ALVENARIA,EQUIVALENTE A 4 VARAS DE ELETRODUTO DE PVC RIGIDO DE 1/2",37,00M DE FIO 2,5MM2,CAIXAS,CONEXOES E TOMADAS DE EMBUTIR 2P+T,10A,COM PLACA FOSFORESCENTE,INCLUSIVE ABERTURA E FECHAMENTO DE RASGO EM ALVENARIA  </t>
  </si>
  <si>
    <t>CO0584</t>
  </si>
  <si>
    <t xml:space="preserve">15.015.0310-0      </t>
  </si>
  <si>
    <t xml:space="preserve">INSTALACAO DE UM CONJUNTO DE 4 TOMADAS,EMBUTIDO NA ALVENARIA,EQUIVALENTE A 5 VARAS DE ELETRODUTO DE PVC RIGIDO DE 3/4",45,00M DE FIO 2,5MM2,CAIXAS,CONEXOES E TOMADAS DE EMBUTIR 2P+T,10A,COM PLACA FOSFORESCENTE,INCLUSIVE ABERTURA E FECHAMENTO DE RASGO EM ALVENARIA  </t>
  </si>
  <si>
    <t>CO0585</t>
  </si>
  <si>
    <t xml:space="preserve">15.015.0320-0      </t>
  </si>
  <si>
    <t xml:space="preserve">INSTALACAO DE UM CONJUNTO DE 4 TOMADAS,EMBUTIDO NA ALVENARIA,EQUIVALENTE A 5 VARAS DE ELETRODUTO DE PVC RIGIDO DE 1/2",45,00M DE FIO 2,5MM2,CAIXAS,CONEXOES E TOMADAS DE EMBUTIR 2P+T,10A,COM PLACA FOSFORESCENTE,INCLUSIVE ABERTURA E FECHAMENTO DE RASGO EM ALVENARIA  </t>
  </si>
  <si>
    <t>CO0586</t>
  </si>
  <si>
    <t xml:space="preserve">15.015.0213-0      </t>
  </si>
  <si>
    <t xml:space="preserve">INSTALACAO DE PONTO DE VENTILADOR DE TETO,EQUIVALENTE A 2 VARAS DE ELETRODUTO DE PVC RIGIDO DE 3/4",EMBUTIDO NA LAJE,12,00M DE FIO 2,5MM2,CONEXOES,LUVAS E CURVA,EXCLUSIVE INTERRUPTOR E ESPELHO,INCLUSIVE ABERTURA E FECHAMENTO DE RASGO EM ALVENARIA  </t>
  </si>
  <si>
    <t>CO0587</t>
  </si>
  <si>
    <t xml:space="preserve">15.015.0203-0      </t>
  </si>
  <si>
    <t xml:space="preserve">INSTALACAO DE PONTO DE TELEFONE E LOGICA,COMPREENDENDO:2 VARAS DE ELETRODUTO DE 3/4",CONEXOES E CAIXAS,EXCLUSIVE CABOS OU FIOS  </t>
  </si>
  <si>
    <t>CO0588</t>
  </si>
  <si>
    <t xml:space="preserve">15.015.0205-0      </t>
  </si>
  <si>
    <t xml:space="preserve">INSTALACAO DE PONTO DE CAMPAINHA,COMPREENDENDO:2 VARAS DE ELETRODUTO DE 1/2",18,00M DE FIO 0,75MM2,BOTAO E CIGARRA  </t>
  </si>
  <si>
    <t>CO0589</t>
  </si>
  <si>
    <t xml:space="preserve">15.015.0207-0      </t>
  </si>
  <si>
    <t xml:space="preserve">INSTALACAO DE PONTO DE CAMPAINHA DE ALTA POTENCIA,COMPREENDENDO:5 VARAS DE ELETRODUTO DE 3/4",50,00M DE FIO 1,5MM2,BOTOEIRA E CAMPAINHA PROPRIAMENTE DITA  </t>
  </si>
  <si>
    <t>CO0592</t>
  </si>
  <si>
    <t xml:space="preserve">15.016.0010-0      </t>
  </si>
  <si>
    <t xml:space="preserve">INSTALACAO DE PONTO DE LUZ,APARENTE,EQUIVALENTE A 2 VARAS DE ELETRODUTO RIGIDO,DE ACO CARBONO ESMALTADO,DE 3/4",12,00M DE FIO 2,5MM2,CAIXAS,CONEXOES,LUVAS,C URVA E INTERRUPTOR DE SOBREPOR COM PLACA FOSFORESCENTE  </t>
  </si>
  <si>
    <t>CO0593</t>
  </si>
  <si>
    <t xml:space="preserve">15.016.0015-0      </t>
  </si>
  <si>
    <t xml:space="preserve">INSTALACAO DE PONTO DE LUZ,APARENTE,EQUIVALENTE A 2 VARAS DE ELETRODUTO RIGIDO,DE ACO CARBONO ESMALTADO,DE 1/2",12,00M DE FIO 1,5MM2,CAIXAS,CONEXOES,LUVAS,C URVA E INTERRUPTOR DE SOBREPOR COM PLACA FOSFORESCENTE  </t>
  </si>
  <si>
    <t>CO0594</t>
  </si>
  <si>
    <t xml:space="preserve">15.016.0030-0      </t>
  </si>
  <si>
    <t xml:space="preserve">INSTALACAO DE UM CONJUNTO DE 2 PONTOS DE LUZ,APARENTE,EQUIVALENTE A 5 VARAS DE ELETRODUTO RIGIDO,DE ACO CARBONO ESMALTADO,DE 3/4",33,00M DE FIO 2,5MM2,CAIXAS,CONEXOES,LUVAS,C URVA EINTERRUPTOR DE SOBREPOR COM PLACA FOSFORESCENTE  </t>
  </si>
  <si>
    <t>CO0595</t>
  </si>
  <si>
    <t xml:space="preserve">15.016.0045-0      </t>
  </si>
  <si>
    <t xml:space="preserve">INSTALACAO DE UM CONJUNTO DE 3 PONTOS DE LUZ,APARENTE,EQUIVALENTE A 6 VARAS DE ELETRODUTO RIGIDO,DE ACO CARBONO ESMALTADO,DE 3/4",50,00 DE FIO 2,5MM2,CAIXAS,CONEXOES,LUVAS,C URVA EINTERRUPTOR DE SOBREPOR COM PLACA FOSFORESCENTE  </t>
  </si>
  <si>
    <t>CO0596</t>
  </si>
  <si>
    <t xml:space="preserve">15.016.0060-0      </t>
  </si>
  <si>
    <t xml:space="preserve">INSTALACAO DE UM CONJUNTO DE 4 PONTOS DE LUZ,APARENTE,EQUIVALENTE A 7 VARAS DE ELETRODUTO RIGIDO,DE ACO CARBONO ESMALTADO,DE 3/4",50,00M DE FIO 2,5MM2,CAIXAS,CONEXOES,LUVAS,C URVA EINTERRUPTOR DE SOBREPOR COM PLACA FOSFORESCENTE  </t>
  </si>
  <si>
    <t>CO0597</t>
  </si>
  <si>
    <t xml:space="preserve">15.016.0075-0      </t>
  </si>
  <si>
    <t xml:space="preserve">INSTALACAO DE UM CONJUNTO DE 5 PONTOS DE LUZ,APARENTE,EQUIVALENTE A 8 VARAS DE ELETRODUTO RIGIDO,DE ACO CARBONO ESMALTADO,DE 3/4",57,00MM DE FIO 2,5MM2,CAIXAS,CONEXOES,LUVAS,C URVAE INTERRUPTOR DE SOBREPOR COM PLACA FOSFORESCENTE  </t>
  </si>
  <si>
    <t>CO0598</t>
  </si>
  <si>
    <t xml:space="preserve">15.016.0090-0      </t>
  </si>
  <si>
    <t xml:space="preserve">INSTALACAO DE UM CONJUNTO DE 6 PONTOS DE LUZ,APARENTE,EQUIVALENTE A 9 VARAS DE ELETRODUTO RIGIDO,DE ACO CARBONO ESMALTADO,DE 3/4",66,00M DE FIO 2,5MM2,CAIXAS,CONEXOES,LUVAS,C URVA EINTERRUPTOR DE SOBREPOR COM PLACA FOSFORESCENTE  </t>
  </si>
  <si>
    <t>CO0599</t>
  </si>
  <si>
    <t xml:space="preserve">15.016.0105-0      </t>
  </si>
  <si>
    <t xml:space="preserve">INSTALACAO DE UM CONJUNTO DE 8 PONTOS DE LUZ,APARENTE,EQUIVALENTE A 10 VARAS DE ELETRODUTO RIGIDO,DE ACO CARBONO ESMALTADO,DE 3/4",80,00M DE FIO 2,5MM2,CAIXAS,CONEXOES,LUVAS,C URVAE INTERRUPTOR DE SOBREPOR COM PLACA FOSFORESCENTE  </t>
  </si>
  <si>
    <t>CO0600</t>
  </si>
  <si>
    <t xml:space="preserve">15.016.0111-0      </t>
  </si>
  <si>
    <t xml:space="preserve">INSTALACAO DE UM CONJUNTO DE 2 PONTOS DE LUZ,APARENTE,EQUIVALENTE A 3 VARAS DE ELETRODUTO RIGIDO,DE ACO CARBONO ESMALTADO,DE 3/4",20,00M DE FIO 2,5MM2,CAIXAS,CONEXOES,LUVAS E CONSIDERANDO O CONTROLE DOS PONTOS DIRETO NO Q.D.L  </t>
  </si>
  <si>
    <t>CO0601</t>
  </si>
  <si>
    <t xml:space="preserve">15.016.0114-0      </t>
  </si>
  <si>
    <t xml:space="preserve">INSTALACAO DE UM CONJUNTO DE 3 PONTOS DE LUZ,APARENTE,EQUIVALENTE A 5 VARAS DE ELETRODUTO RIGIDO,DE ACO CARBONO ESMALTADO,DE 3/4",30,00M DE FIO 2,5MM2,CAIXAS,CONEXOES,LUVAS E CONSIDERANDO O CONTROLE DOS PONTOS DIRETO NO Q.D.L.  </t>
  </si>
  <si>
    <t>CO0602</t>
  </si>
  <si>
    <t xml:space="preserve">15.016.0119-0      </t>
  </si>
  <si>
    <t xml:space="preserve">INSTALACAO DE UM CONJUNTO DE 4 PONTOS DE LUZ,APARENTE,EQUIVALENTE A 6 VARAS DE ELETRODUTO RIGIDO,DE ACO CARBONO ESMALTADO,DE 3/4",40,00M DE FIO 2,5MM2,CAIXAS,CONEXOES,LUVAS E CONSIDERANDO O CONTROLE DOS PONTOS DIRETO NO Q.D.L.  </t>
  </si>
  <si>
    <t>CO0603</t>
  </si>
  <si>
    <t xml:space="preserve">15.016.0130-0      </t>
  </si>
  <si>
    <t xml:space="preserve">INSTALACAO DE UM CONJUNTO DE 5 PONTOS DE LUZ,APARENTE,EQUIVALENTE A 7 VARAS DE ELETRODUTO RIGIDO,DE ACO CARBONO ESMALTADO,DE 3/4",45,00M DE FIO 2,5MM2,CAIXAS,CONEXOES,LUVAS E CONSIDERANDO O CONTROLE DOS PONTOS DIRETO NO Q.D.L.  </t>
  </si>
  <si>
    <t>CO0604</t>
  </si>
  <si>
    <t xml:space="preserve">15.016.0145-0      </t>
  </si>
  <si>
    <t xml:space="preserve">INSTALACAO DE UM CONJUNTO DE 6 PONTOS DE LUZ,APARENTE,EQUIVALENTE A 8 VARAS DE ELETRODUTO RIGIDO,DE ACO CARBONO ESMALTADO,DE 3/4",53,00M DE FIO 2,5MM2,CAIXAS,CONEXOES,LUVAS E CONSIDERANDO O CONTROLE DOS PONTOS DIRETO NO Q.D.L.  </t>
  </si>
  <si>
    <t>CO0605</t>
  </si>
  <si>
    <t xml:space="preserve">15.016.0160-0      </t>
  </si>
  <si>
    <t xml:space="preserve">INSTALACAO DE UM CONJUNTO DE 8 PONTOS DE LUZ,APARENTE,EQUIVALENTE A 9 VARAS DE ELETRODUTO RIGIDO,DE ACO CARBONO ESMALTADO,DE 3/4",57,00M DE FIO 2,5MM2,CAIXAS,CONEXOES,LUVAS E CONSIDERANDO O CONTROLE DOS PONTOS DIRETO NO Q.D.L.  </t>
  </si>
  <si>
    <t>CO0606</t>
  </si>
  <si>
    <t xml:space="preserve">15.016.0170-0      </t>
  </si>
  <si>
    <t xml:space="preserve">INSTALACAO DE PONTO DE FORCA ATE 2CV EQUIVALENTE A 2 VARAS DE ELETRODUTO RIGIDO,DE ACO CARBONO ESMALTADO,DE 1/2",20,00MDE FIO 2,5MM2,CAIXAS,ABRACADEIRAS E CONEXOES  </t>
  </si>
  <si>
    <t>CO0607</t>
  </si>
  <si>
    <t xml:space="preserve">15.016.0172-0      </t>
  </si>
  <si>
    <t xml:space="preserve">INSTALACAO DE PONTO DE FORCA ATE 4CV EQUIVALENTE A 2 VARAS DE ELETRODUTO RIGIDO,DE ACO CARBONO ESMALTADO,DE 3/4",20,00MDE FIO 4MM2,CAIXAS,ABRACADEIRAS E CONEXOES  </t>
  </si>
  <si>
    <t>CO0608</t>
  </si>
  <si>
    <t xml:space="preserve">15.016.0174-0      </t>
  </si>
  <si>
    <t xml:space="preserve">INSTALACAO DE PONTO DE FORCA PARA 5CV EQUIVALENTE A 2 VARAS DE ELETRODUTO RIGIDO,DE ACO CARBONO ESMALTADO,DE 3/4",20,00MDE FIO 4MM2,CAIXAS,ABRACADEIRAS E CONEXOES  </t>
  </si>
  <si>
    <t>CO0609</t>
  </si>
  <si>
    <t xml:space="preserve">15.016.0176-0      </t>
  </si>
  <si>
    <t xml:space="preserve">INSTALACAO DE PONTO DE FORCA PARA 10CV EQUIVALENTE A 2 VARAS DE ELETRODUTO RIGIDO,DE ACO CARBONO ESMALTADO,DE 1",20,00MDE FIO 6MM2,CAIXAS,ABRACADEIRAS E CONEXOES  </t>
  </si>
  <si>
    <t>CO0610</t>
  </si>
  <si>
    <t xml:space="preserve">15.016.0178-0      </t>
  </si>
  <si>
    <t xml:space="preserve">INSTALACAO DE PONTO DE FORCA PARA 15CV EQUIVALENTE A 2 VARAS DE ELETRODUTO RIGIDO,DE ACO CARBONO ESMALTADO,DE 1.1/2",20,00M DE FIO 10MM2,CAIXAS,ABRACADEIRAS E CONEXOES  </t>
  </si>
  <si>
    <t>CO0611</t>
  </si>
  <si>
    <t xml:space="preserve">15.016.0190-0      </t>
  </si>
  <si>
    <t xml:space="preserve">INSTALACAO DE PONTO DE TOMADA,EQUIVALENTE A 2 VARAS DE ELETRODUTO RIGIDO,DE ACO CARBONO ESMALTADO,DE 3/4",12,00M DE FIO2,5MM2,CAIXAS,ABRACADEIRAS, CONEXOES E TOMADA DE SOBREPOR COMPLACA FOSFORESCENTE  </t>
  </si>
  <si>
    <t>CO0612</t>
  </si>
  <si>
    <t xml:space="preserve">15.016.0193-0      </t>
  </si>
  <si>
    <t xml:space="preserve">INSTALACAO DE UM CONJUNTO DE 2 TOMADAS,EQUIVALENTE A 3 VARAS DE ELETRODUTO RIGIDO,DE ACO CARBONO ESMALTADO,DE 3/4",18,00M DE FIO 2,5MM2,CAIXAS,ABRACADEIRAS,CON EXOES E TOMADA DE SOBREPOR COM PLACA FOSFORESCENTE  </t>
  </si>
  <si>
    <t>CO0613</t>
  </si>
  <si>
    <t xml:space="preserve">15.016.0196-0      </t>
  </si>
  <si>
    <t xml:space="preserve">INSTALACAO DE UM CONJUNTO DE 3 TOMADAS,EQUIVALENTE A 4 VARAS DE ELETRODUTO RIGIDO,DE ACO CARBONO ESMALTADO,DE 3/4",25,00M DE FIO 2,5MM2,CAIXAS,ABRACADEIRAS,CON EXOES E TOMADA DE SOBREPOR COM PLACA FOSFORESCENTE  </t>
  </si>
  <si>
    <t>CO0614</t>
  </si>
  <si>
    <t xml:space="preserve">15.016.0199-0      </t>
  </si>
  <si>
    <t xml:space="preserve">INSTALACAO DE UM CONJUNTO DE 4 TOMADAS,EQUIVALENTE A 5 VARAS DE ELETRODUTO RIGIDO,DE ACO CARBONO ESMALTADO,DE 3/4",30,00M DE FIO 2,5MM2,CAIXAS,ABRACADEIRAS,CON EXOES E TOMADA DE SOBREPOR COM PLACA FOSFORESCENTE  </t>
  </si>
  <si>
    <t>CO0616</t>
  </si>
  <si>
    <t xml:space="preserve">15.017.0155-0      </t>
  </si>
  <si>
    <t xml:space="preserve">TERMINAL MECANICO DE PRESSAO PARA LIGACAO DE UM CABO A BARRAMENTO,FABRICADO EM BRONZE,COM BITOLAS DE 1,5 A 10MM2.FORNECIMENTO E COLOCACAO  </t>
  </si>
  <si>
    <t>CO0617</t>
  </si>
  <si>
    <t xml:space="preserve">15.017.0160-0      </t>
  </si>
  <si>
    <t xml:space="preserve">TERMINAL MECANICO DE PRESSAO PARA LIGACAO DE UM CABO A BARRAMENTO,FABRICADO EM BRONZE,COM BITOLAS DE 10 A 25MM2.FORNECIMENTO E COLOCACAO  </t>
  </si>
  <si>
    <t>CO0618</t>
  </si>
  <si>
    <t xml:space="preserve">15.017.0165-0      </t>
  </si>
  <si>
    <t xml:space="preserve">TERMINAL MECANICO DE PRESSAO PARA LIGACAO DE UM CABO A BARRAMENTO,FABRICADO EM BRONZE,COM BITOLAS DE 25 A 35MM2.FORNECIMENTO E COLOCACAO  </t>
  </si>
  <si>
    <t>CO0619</t>
  </si>
  <si>
    <t xml:space="preserve">15.017.0170-0      </t>
  </si>
  <si>
    <t xml:space="preserve">TERMINAL MECANICO DE PRESSAO PARA LIGACAO DE UM CABO A BARRAMENTO,FABRICADO EM BRONZE,COM BITOLAS DE 50 A 70MM2.FORNECIMENTO E COLOCACAO  </t>
  </si>
  <si>
    <t>CO0620</t>
  </si>
  <si>
    <t xml:space="preserve">15.017.0175-0      </t>
  </si>
  <si>
    <t xml:space="preserve">TERMINAL MECANICO DE PRESSAO PARA LIGACAO DE UM CABO A BARRAMENTO,FABRICADO EM BRONZE,COM BITOLA DE 95MM2.FORNECIMENTO ECOLOCACAO  </t>
  </si>
  <si>
    <t>CO0621</t>
  </si>
  <si>
    <t xml:space="preserve">15.017.0180-0      </t>
  </si>
  <si>
    <t xml:space="preserve">TERMINAL MECANICO DE PRESSAO PARA LIGACAO DE UM CABO A BARRAMENTO,FABRICADO EM BRONZE,COM BITOLAS DE 120 A 185MM2.FORNECIMENTO E COLOCACAO  </t>
  </si>
  <si>
    <t>CO0622</t>
  </si>
  <si>
    <t xml:space="preserve">15.017.0185-0      </t>
  </si>
  <si>
    <t xml:space="preserve">TERMINAL MECANICO DE PRESSAO PARA LIGACAO DE UM CABO A BARRAMENTO,FABRICADO EM BRONZE,COM BITOLAS DE 185 A 240MM2.FORNECIMENTO E COLOCACAO  </t>
  </si>
  <si>
    <t>CO0623</t>
  </si>
  <si>
    <t xml:space="preserve">15.017.0190-0      </t>
  </si>
  <si>
    <t xml:space="preserve">TERMINAL MECANICO DE PRESSAO PARA LIGACAO DE UM CABO A BARRAMENTO,FABRICADO EM BRONZE,COM BITOLAS DE 300 A 400MM2.FORNECIMENTO E COLOCACAO  </t>
  </si>
  <si>
    <t>CO0624</t>
  </si>
  <si>
    <t xml:space="preserve">15.017.0195-0      </t>
  </si>
  <si>
    <t xml:space="preserve">TERMINAL MECANICO DE PRESSAO PARA LIGACAO DE DOIS CABOS A BARRAMENTO,FABRICADO EM BRONZE,COM BITOLAS DE 25 A 35MM2.FORNECIMENTO E COLOCACAO  </t>
  </si>
  <si>
    <t>CO0625</t>
  </si>
  <si>
    <t xml:space="preserve">15.017.0200-0      </t>
  </si>
  <si>
    <t xml:space="preserve">TERMINAL MECANICO DE PRESSAO PARA LIGACAO DE DOIS CABOS A BARRAMENTO,FABRICADO EM BRONZE,COM BITOLAS DE 50 A 70MM2.FORNECIMENTO E COLOCACAO  </t>
  </si>
  <si>
    <t>CO0626</t>
  </si>
  <si>
    <t xml:space="preserve">15.017.0205-0      </t>
  </si>
  <si>
    <t xml:space="preserve">TERMINAL MECANICO DE PRESSAO PARA LIGACAO DE DOIS CABOS A BARRAMENTO,FABRICADO EM BRONZE,COM BITOLAS DE 95MM2.FORNECIMENTO E COLOCACAO  </t>
  </si>
  <si>
    <t>CO0627</t>
  </si>
  <si>
    <t xml:space="preserve">15.017.0210-0      </t>
  </si>
  <si>
    <t xml:space="preserve">TERMINAL MECANICO DE PRESSAO PARA LIGACAO DE DOIS CABOS A BARRAMENTO,FABRICADO EM BRONZE,COM BITOLAS DE 120 A 185MM2.FORNECIMENTO E COLOCACAO  </t>
  </si>
  <si>
    <t>CO0628</t>
  </si>
  <si>
    <t xml:space="preserve">15.017.0215-0      </t>
  </si>
  <si>
    <t xml:space="preserve">TERMINAL MECANICO DE PRESSAO PARA LIGACAO DE DOIS CABOS A BARRAMENTO,FABRICADO EM BRONZE,COM BITOLAS DE 185 A 240MM2.FORNECIMENTO E COLOCACAO  </t>
  </si>
  <si>
    <t>CO0629</t>
  </si>
  <si>
    <t xml:space="preserve">15.017.0220-0      </t>
  </si>
  <si>
    <t xml:space="preserve">TERMINAL MECANICO DE PRESSAO PARA LIGACAO DE DOIS CABOS A BARRAMENTO,FABRICADO EM BRONZE,COM BITOLAS DE 300 A 400MM2.FORNECIMENTO E COLOCACAO  </t>
  </si>
  <si>
    <t>CO0630</t>
  </si>
  <si>
    <t xml:space="preserve">15.017.0225-0      </t>
  </si>
  <si>
    <t xml:space="preserve">CONECTOR FABRICADO EM BRONZE PARA ATERRAMENTO,PARA FIXACAO DE UM OU DOIS CONDUTORES A SUPERFICIE PLANA,PARA CABOS COM BITOLAS DE 2,5 A 6MM2.FORNECIMENTO E COLOCACAO  </t>
  </si>
  <si>
    <t>CO0631</t>
  </si>
  <si>
    <t xml:space="preserve">15.017.0230-0      </t>
  </si>
  <si>
    <t xml:space="preserve">CONECTOR FABRICADO EM BRONZE PARA ATERRAMENTO,PARA FIXACAO DE UM OU DOIS CONDUTORES A SUPERFICIE PLANA,PARA CABOS COM BITOLAS DE 6 A 35MM2.FORNECIMENTO E COLOCACAO  </t>
  </si>
  <si>
    <t>CO0632</t>
  </si>
  <si>
    <t xml:space="preserve">15.017.0240-0      </t>
  </si>
  <si>
    <t xml:space="preserve">TERMINAL MECANICO A COMPRESSAO,FABRICADO EM BRONZE,PARA CABO DE 1,5MM2.FORNECIMENTO E COLOCACAO  </t>
  </si>
  <si>
    <t>CO0633</t>
  </si>
  <si>
    <t xml:space="preserve">15.017.0245-0      </t>
  </si>
  <si>
    <t xml:space="preserve">TERMINAL MECANICO A COMPRESSAO,FABRICADO EM BRONZE,PARA CABO DE 2,5MM2.FORNECIMENTO E COLOCACAO  </t>
  </si>
  <si>
    <t>CO0634</t>
  </si>
  <si>
    <t xml:space="preserve">15.017.0250-0      </t>
  </si>
  <si>
    <t xml:space="preserve">TERMINAL MECANICO A COMPRESSAO,FABRICADO EM BRONZE,PARA CABO DE 4MM2.FORNECIMENTO E COLOCACAO  </t>
  </si>
  <si>
    <t>CO0635</t>
  </si>
  <si>
    <t xml:space="preserve">15.017.0255-0      </t>
  </si>
  <si>
    <t xml:space="preserve">TERMINAL MECANICO A COMPRESSAO,FABRICADO EM BRONZE,PARA CABO DE 6MM2.FORNECIMENTO E COLOCACAO  </t>
  </si>
  <si>
    <t>CO0636</t>
  </si>
  <si>
    <t xml:space="preserve">15.017.0260-0      </t>
  </si>
  <si>
    <t xml:space="preserve">TERMINAL MECANICO A COMPRESSAO,FABRICADO EM BRONZE,PARA CABO DE 10MM2.FORNECIMENTO E COLOCACAO  </t>
  </si>
  <si>
    <t>CO0637</t>
  </si>
  <si>
    <t xml:space="preserve">15.017.0265-0      </t>
  </si>
  <si>
    <t xml:space="preserve">TERMINAL MECANICO A COMPRESSAO,FABRICADO EM BRONZE,PARA CABO DE 16MM2.FORNECIMENTO E COLOCACAO  </t>
  </si>
  <si>
    <t>CO0638</t>
  </si>
  <si>
    <t xml:space="preserve">15.017.0270-0      </t>
  </si>
  <si>
    <t xml:space="preserve">TERMINAL MECANICO A COMPRESSAO,FABRICADO EM BRONZE,PARA CABO DE 25MM2.FORNECIMENTO E COLOCACAO  </t>
  </si>
  <si>
    <t>CO0639</t>
  </si>
  <si>
    <t xml:space="preserve">15.017.0275-0      </t>
  </si>
  <si>
    <t xml:space="preserve">TERMINAL MECANICO A COMPRESSAO,FABRICADO EM BRONZE,PARA CABO DE 35MM2.FORNECIMENTO E COLOCACAO  </t>
  </si>
  <si>
    <t>CO0640</t>
  </si>
  <si>
    <t xml:space="preserve">15.017.0280-0      </t>
  </si>
  <si>
    <t xml:space="preserve">TERMINAL MECANICO A COMPRESSAO,FABRICADO EM BRONZE,PARA CABO DE 50MM2.FORNECIMENTO E COLOCACAO  </t>
  </si>
  <si>
    <t>CO0641</t>
  </si>
  <si>
    <t xml:space="preserve">15.017.0285-0      </t>
  </si>
  <si>
    <t xml:space="preserve">TERMINAL MECANICO A COMPRESSAO,FABRICADO EM BRONZE,PARA CABO DE 70MM2.FORNECIMENTO E COLOCACAO  </t>
  </si>
  <si>
    <t>CO0642</t>
  </si>
  <si>
    <t xml:space="preserve">15.017.0290-0      </t>
  </si>
  <si>
    <t xml:space="preserve">TERMINAL MECANICO A COMPRESSAO,FABRICADO EM BRONZE,PARA CABO DE 95MM2.FORNECIMENTO E COLOCACAO  </t>
  </si>
  <si>
    <t>CO0643</t>
  </si>
  <si>
    <t xml:space="preserve">15.017.0295-0      </t>
  </si>
  <si>
    <t xml:space="preserve">TERMINAL MECANICO A COMPRESSAO,FABRICADO EM BRONZE,PARA CABO DE 120MM2.FORNECIMENTO E COLOCACAO  </t>
  </si>
  <si>
    <t>CO0644</t>
  </si>
  <si>
    <t xml:space="preserve">15.017.0300-0      </t>
  </si>
  <si>
    <t xml:space="preserve">TERMINAL MECANICO A COMPRESSAO,FABRICADO EM BRONZE,PARA CABO DE 150MM2.FORNECIMENTO E COLOCACAO  </t>
  </si>
  <si>
    <t>CO0645</t>
  </si>
  <si>
    <t xml:space="preserve">15.017.0305-0      </t>
  </si>
  <si>
    <t xml:space="preserve">TERMINAL MECANICO A COMPRESSAO,FABRICADO EM BRONZE,PARA CABO DE 185MM2.FORNECIMENTO E COLOCACAO  </t>
  </si>
  <si>
    <t>CO0646</t>
  </si>
  <si>
    <t xml:space="preserve">15.017.0310-0      </t>
  </si>
  <si>
    <t xml:space="preserve">TERMINAL MECANICO A COMPRESSAO,FABRICADO EM BRONZE,PARA CABO DE 240MM2.FORNECIMENTO E COLOCACAO  </t>
  </si>
  <si>
    <t>CO0647</t>
  </si>
  <si>
    <t xml:space="preserve">15.017.0315-0      </t>
  </si>
  <si>
    <t xml:space="preserve">TERMINAL MECANICO A COMPRESSAO,FABRICADO EM BRONZE,PARA CABO DE 300MM2.FORNECIMENTO E COLOCACAO  </t>
  </si>
  <si>
    <t>CO0648</t>
  </si>
  <si>
    <t xml:space="preserve">15.017.0320-0      </t>
  </si>
  <si>
    <t xml:space="preserve">CONECTOR MECANICO PARAFUSO FENDIDO(SPLIT-BOLT),CORPO E PORCA FABRICADO EM COBRE,PARA CABO DE 10MM2.FORNECIMENTO E COLOCACAO  </t>
  </si>
  <si>
    <t>CO0649</t>
  </si>
  <si>
    <t xml:space="preserve">15.017.0325-0      </t>
  </si>
  <si>
    <t xml:space="preserve">CONECTOR MECANICO PARAFUSO FENDIDO(SPLIT-BOLT),CORPO E PORCA FABRICADO EM COBRE,PARA CABO DE 16MM2.FORNECIMENTO E COLOCACAO  </t>
  </si>
  <si>
    <t>CO0650</t>
  </si>
  <si>
    <t xml:space="preserve">15.017.0330-0      </t>
  </si>
  <si>
    <t xml:space="preserve">CONECTOR MECANICO PARAFUSO FENDIDO(SPLIT-BOLT),CORPO E PORCA FABRICADO EM COBRE,PARA CABO DE 35MM2.FORNECIMENTO E COLOCACAO  </t>
  </si>
  <si>
    <t>CO0651</t>
  </si>
  <si>
    <t xml:space="preserve">15.017.0335-0      </t>
  </si>
  <si>
    <t xml:space="preserve">CONECTOR MECANICO PARAFUSO FENDIDO(SPLIT-BOLT),CORPO E PORCA FABRICADO EM COBRE,PARA CABO DE 120MM2.FORNECIMENTO E COLOCACAO  </t>
  </si>
  <si>
    <t>CO0652</t>
  </si>
  <si>
    <t xml:space="preserve">15.017.0340-0      </t>
  </si>
  <si>
    <t xml:space="preserve">CONECTOR MECANICO PARAFUSO FENDIDO(SPLIT-BOLT),CORPO E PORCA FABRICADO EM COBRE,PARA CABO DE 240MM2.FORNECIMENTO E COLOCACAO  </t>
  </si>
  <si>
    <t>CO0654</t>
  </si>
  <si>
    <t xml:space="preserve">15.018.0010-0      </t>
  </si>
  <si>
    <t xml:space="preserve">CAIXA DE LIGACAO DE ALUMINIO SILICIO,TIPO CONDULETES,NO FORMATO B,DIAMETRO DE 1/2".FORNECIMENTO E COLOCACAO  </t>
  </si>
  <si>
    <t>CO0655</t>
  </si>
  <si>
    <t xml:space="preserve">15.018.0015-0      </t>
  </si>
  <si>
    <t xml:space="preserve">CAIXA DE LIGACAO DE ALUMINIO SILICIO,TIPO CONDULETES,NO FORMATO B,DIAMETRO DE 3/4".FORNECIMENTO E COLOCACAO  </t>
  </si>
  <si>
    <t>CO0656</t>
  </si>
  <si>
    <t xml:space="preserve">15.018.0020-0      </t>
  </si>
  <si>
    <t xml:space="preserve">CAIXA DE LIGACAO DE ALUMINIO SILICIO,TIPO CONDULETES,NO FORMATO B,DIAMETRO DE 1".FORNECIMENTO E COLOCACAO  </t>
  </si>
  <si>
    <t>CO0657</t>
  </si>
  <si>
    <t xml:space="preserve">15.018.0025-0      </t>
  </si>
  <si>
    <t xml:space="preserve">CAIXA DE LIGACAO DE ALUMINIO SILICIO,TIPO CONDULETES,NO FORMATO C,DIAMETRO DE 1/2".FORNECIMENTO E COLOCACAO  </t>
  </si>
  <si>
    <t>CO0658</t>
  </si>
  <si>
    <t xml:space="preserve">15.018.0030-0      </t>
  </si>
  <si>
    <t xml:space="preserve">CAIXA DE LIGACAO DE ALUMINIO SILICIO,TIPO CONDULETES,NO FORMATO C,DIAMETRO DE 3/4".FORNECIMENTO E COLOCACAO  </t>
  </si>
  <si>
    <t>CO0659</t>
  </si>
  <si>
    <t xml:space="preserve">15.018.0035-0      </t>
  </si>
  <si>
    <t xml:space="preserve">CAIXA DE LIGACAO DE ALUMINIO SILICIO,TIPO CONDULETES,NO FORMATO C,DIAMETRO DE 1".FORNECIMENTO E COLOCACAO  </t>
  </si>
  <si>
    <t>CO0660</t>
  </si>
  <si>
    <t xml:space="preserve">15.018.0040-0      </t>
  </si>
  <si>
    <t xml:space="preserve">CAIXA DE LIGACAO DE ALUMINIO SILICIO,TIPO CONDULETES,NO FORMATO E,DIAMETRO DE 1/2".FORNECIMENTO E COLOCACAO  </t>
  </si>
  <si>
    <t>CO0661</t>
  </si>
  <si>
    <t xml:space="preserve">15.018.0050-0      </t>
  </si>
  <si>
    <t xml:space="preserve">CAIXA DE LIGACAO DE ALUMINIO SILICIO,TIPO CONDULETES,NO FORMATO E,DIAMETRO DE 3/4".FORNECIMENTO E COLOCACAO  </t>
  </si>
  <si>
    <t>CO0662</t>
  </si>
  <si>
    <t xml:space="preserve">15.018.0055-0      </t>
  </si>
  <si>
    <t xml:space="preserve">CAIXA DE LIGACAO DE ALUMINIO SILICIO,TIPO CONDULETES,NO FORMATO E,DIAMETRO DE 1".FORNECIMENTO E COLOCACAO  </t>
  </si>
  <si>
    <t>CO0663</t>
  </si>
  <si>
    <t xml:space="preserve">15.018.0060-0      </t>
  </si>
  <si>
    <t xml:space="preserve">CAIXA DE LIGACAO DE ALUMINIO SILICIO,TIPO CONDULETES,NO FORMATO LB,DIAMETRO DE 1/2".FORNECIMENTO E COLOCACAO  </t>
  </si>
  <si>
    <t>CO0664</t>
  </si>
  <si>
    <t xml:space="preserve">15.018.0065-0      </t>
  </si>
  <si>
    <t xml:space="preserve">CAIXA DE LIGACAO DE ALUMINIO SILICIO,TIPO CONDULETES,NO FORMATO LB,DIAMETRO DE 3/4".FORNECIMENTO E COLOCACAO  </t>
  </si>
  <si>
    <t>CO0665</t>
  </si>
  <si>
    <t xml:space="preserve">15.018.0070-0      </t>
  </si>
  <si>
    <t xml:space="preserve">CAIXA DE LIGACAO DE ALUMINIO SILICIO,TIPO CONDULETES,NO FORMATO LB,DIAMETRO DE 1".FORNECIMENTO E COLOCACAO  </t>
  </si>
  <si>
    <t>CO0666</t>
  </si>
  <si>
    <t xml:space="preserve">15.018.0075-0      </t>
  </si>
  <si>
    <t xml:space="preserve">CAIXA DE LIGACAO DE ALUMINIO SILICIO,TIPO CONDULETES,NO FORMATO LL,DIAMETRO DE 1/2".FORNECIMENTO E COLOCACAO  </t>
  </si>
  <si>
    <t>CO0667</t>
  </si>
  <si>
    <t xml:space="preserve">15.018.0080-0      </t>
  </si>
  <si>
    <t xml:space="preserve">CAIXA DE LIGACAO DE ALUMINIO SILICIO,TIPO CONDULETES,NO FORMATO LL,DIAMETRO DE 3/4".FORNECIMENTO E COLOCACAO  </t>
  </si>
  <si>
    <t>CO0668</t>
  </si>
  <si>
    <t xml:space="preserve">15.018.0085-0      </t>
  </si>
  <si>
    <t xml:space="preserve">CAIXA DE LIGACAO DE ALUMINIO SILICIO,TIPO CONDULETES,NO FORMATO LL,DIAMETRO DE 1".FORNECIMENTO E COLOCACAO  </t>
  </si>
  <si>
    <t>CO0669</t>
  </si>
  <si>
    <t xml:space="preserve">15.018.0090-0      </t>
  </si>
  <si>
    <t xml:space="preserve">CAIXA DE LIGACAO DE ALUMINIO SILICIO,TIPO CONDULETES,NO FORMATO X,DIAMETRO DE 1/2".FORNECIMENTO E COLOCACAO  </t>
  </si>
  <si>
    <t>CO0670</t>
  </si>
  <si>
    <t xml:space="preserve">15.018.0095-0      </t>
  </si>
  <si>
    <t xml:space="preserve">CAIXA DE LIGACAO DE ALUMINIO SILICIO,TIPO CONDULETES,NO FORMATO X,DIAMETRO DE 3/4".FORNECIMENTO E COLOCACAO  </t>
  </si>
  <si>
    <t>CO0671</t>
  </si>
  <si>
    <t xml:space="preserve">15.018.0100-0      </t>
  </si>
  <si>
    <t xml:space="preserve">CAIXA DE LIGACAO DE ALUMINIO SILICIO,TIPO CONDULETES,NO FORMATO X,DIAMETRO DE 1".FORNECIMENTO E COLOCACAO  </t>
  </si>
  <si>
    <t>CO0672</t>
  </si>
  <si>
    <t xml:space="preserve">15.018.0105-0      </t>
  </si>
  <si>
    <t xml:space="preserve">CAIXA DE LIGACAO DE ALUMINIO SILICIO,TIPO CONDULETES,NO FORMATO T,DIAMETRO DE 1/2".FORNECIMENTO E COLOCACAO  </t>
  </si>
  <si>
    <t>CO0673</t>
  </si>
  <si>
    <t xml:space="preserve">15.018.0110-0      </t>
  </si>
  <si>
    <t xml:space="preserve">CAIXA DE LIGACAO DE ALUMINIO SILICIO,TIPO CONDULETES,NO FORMATO T,DIAMETRO DE 3/4".FORNECIMENTO E COLOCACAO  </t>
  </si>
  <si>
    <t>CO0674</t>
  </si>
  <si>
    <t xml:space="preserve">15.018.0115-0      </t>
  </si>
  <si>
    <t xml:space="preserve">CAIXA DE LIGACAO DE ALUMINIO SILICIO,TIPO CONDULETES,NO FORMATO T,DIAMETRO DE 1".FORNECIMENTO E COLOCACAO  </t>
  </si>
  <si>
    <t>CO0675</t>
  </si>
  <si>
    <t xml:space="preserve">15.018.0120-0      </t>
  </si>
  <si>
    <t xml:space="preserve">CAIXA DE EMBUTIR,EM PVC,2"X4",INCLUSIVE BUCHAS E ARRUELAS.FORNECIMENTO E COLOCACAO  </t>
  </si>
  <si>
    <t>CO0676</t>
  </si>
  <si>
    <t xml:space="preserve">15.018.0125-0      </t>
  </si>
  <si>
    <t xml:space="preserve">CAIXA DE EMBUTIR,EM PVC,3" X 3",INCLUSIVE BUCHAS E ARRUELAS.FORNECIMENTO E COLOCACAO  </t>
  </si>
  <si>
    <t>CO0677</t>
  </si>
  <si>
    <t xml:space="preserve">15.018.0130-0      </t>
  </si>
  <si>
    <t xml:space="preserve">CAIXA DE EMBUTIR,EM PVC,4"X4",INCLUSIVE BUCHAS E ARRUELAS.FORNECIMENTO E COLOCACAO  </t>
  </si>
  <si>
    <t>CO0678</t>
  </si>
  <si>
    <t xml:space="preserve">15.018.0136-0      </t>
  </si>
  <si>
    <t xml:space="preserve">CAIXA DE PASSAGEM Nº1 PARA TELEFONE,CONFORME ESPECIFICACAO DA TELEBRAS,NAS DIMENSOES DE 10X10X5CM.FORNECIMENTO E COLOCACAO  </t>
  </si>
  <si>
    <t>CO0679</t>
  </si>
  <si>
    <t xml:space="preserve">15.018.0140-0      </t>
  </si>
  <si>
    <t xml:space="preserve">CAIXA DE PASSAGEM Nº2 PARA TELEFONE,CONFORME ESPECIFICACAO DA TELEBRAS,NAS DIMENSOES DE 20X20X13,5CM.FORNECIMENTO E COLOCACAO  </t>
  </si>
  <si>
    <t>CO0680</t>
  </si>
  <si>
    <t xml:space="preserve">15.018.0145-0      </t>
  </si>
  <si>
    <t xml:space="preserve">CAIXA DE PASSAGEM Nº3,PARA TELEFONE,CONFORME ESPECIFICACAO DA TELEBRAS,NAS DIMENSOES DE 40X40X13,5CM.FORNECIMENTO E COLOCACAO  </t>
  </si>
  <si>
    <t>CO0681</t>
  </si>
  <si>
    <t xml:space="preserve">15.018.0150-0      </t>
  </si>
  <si>
    <t xml:space="preserve">CAIXA DE PASSAGEM Nº4,PARA TELEFONE,CONFORME ESPECIFICACAO DA TELEBRAS,NAS DIMENSOES DE 60X60X13,5CM.FORNECIMENTO E COLOCACAO  </t>
  </si>
  <si>
    <t>CO0682</t>
  </si>
  <si>
    <t xml:space="preserve">15.018.0155-0      </t>
  </si>
  <si>
    <t xml:space="preserve">CAIXA DE PASSAGEM Nº5,PARA TELEFONE,CONFORME ESPECIFICACAO DA TELEBRAS,NAS DIMENSOE DE 80X80X13,5CM.FORNECIMENTO E COLOCACAO  </t>
  </si>
  <si>
    <t>CO0683</t>
  </si>
  <si>
    <t xml:space="preserve">15.018.0160-0      </t>
  </si>
  <si>
    <t xml:space="preserve">CAIXA DE PASSAGEM Nº6,PARA TELEFONE,CONFORME ESPECIFICACAO DA TELEBRAS,NAS DIMENSOES DE 120X120X13,5CM.FORNECIMENTO E COLOCACAO  </t>
  </si>
  <si>
    <t>CO0684</t>
  </si>
  <si>
    <t xml:space="preserve">15.018.0165-0      </t>
  </si>
  <si>
    <t xml:space="preserve">CAIXA DE PASSAGEM Nº7,PARA TELEFONE,CONFORME ESPECIFICACAO DA TELEBRAS,NAS DIMENSOES DE 150X150X17CM.FORNECIMENTO E COLOCACAO  </t>
  </si>
  <si>
    <t>CO0685</t>
  </si>
  <si>
    <t xml:space="preserve">15.018.0170-0      </t>
  </si>
  <si>
    <t xml:space="preserve">CAIXA DE PASSAGEM Nº8,PARA TELEFONE,CONFORME PADRAO TELEBRAS NAS DIMENSOES DE 200X200X22CM.FORNECIMENTO E COLOCACAO  </t>
  </si>
  <si>
    <t>CO0686</t>
  </si>
  <si>
    <t xml:space="preserve">15.018.0175-0      </t>
  </si>
  <si>
    <t xml:space="preserve">CANALETA PERFURADA ALTA(PERFILADOS),MEDINDO(38X38 X6000)MM PRE-GALVANIZADA,INCLUSIVE SUPORTE E CONEXOES.FORNECIMENTO E COLOCACAO  </t>
  </si>
  <si>
    <t>CO0687</t>
  </si>
  <si>
    <t xml:space="preserve">15.018.0180-0      </t>
  </si>
  <si>
    <t xml:space="preserve">INSTALACAO DE PONTO PARA LUMINARIA FLUORESCENTE PENDENTE EM CANALETA(38X38X6000)MM(EXCLUSI VE LUMINARIA)INCLUSIVE TOMADAE 1,00M DE CABO PP 1,50MM2  </t>
  </si>
  <si>
    <t>CO0688</t>
  </si>
  <si>
    <t xml:space="preserve">15.018.0472-0      </t>
  </si>
  <si>
    <t xml:space="preserve">ELETROCALHA PERFURADA,SEM TAMPA,TIPO "U",100X75MM,TRATAMENTO SUPERFICIAL PRE-ZINCADO A QUENTE,INCLUSIVE CONEXOES,ACESSORIOS E FIXACAO SUPERIOR.FORNECIMENTO E COLOCACAO  </t>
  </si>
  <si>
    <t>CO0689</t>
  </si>
  <si>
    <t xml:space="preserve">15.018.0477-0      </t>
  </si>
  <si>
    <t xml:space="preserve">ELETROCALHA PERFURADA,SEM TAMPA,TIPO "U",100X100MM,TRATAMENTO SUPERFICIAL PRE-ZINCADO A QUENTE,INCLUSIVE CONEXOES,ACESSORIOS E FIXACAO SUPERIOR.FORNECIMENTO E COLOCACAO  </t>
  </si>
  <si>
    <t>CO0690</t>
  </si>
  <si>
    <t xml:space="preserve">15.018.0479-0      </t>
  </si>
  <si>
    <t xml:space="preserve">ELETROCALHA PERFURADA,SEM TAMPA,TIPO "U",200X100MM,TRATAMENTO SUPERFICIAL PRE-ZINCADO A QUENTE,INCLUSIVE CONEXOES,ACESSORIOS E FIXACAO SUPERIOR.FORNECIMENTO E COLOCACAO  </t>
  </si>
  <si>
    <t>CO0691</t>
  </si>
  <si>
    <t xml:space="preserve">15.018.0480-0      </t>
  </si>
  <si>
    <t xml:space="preserve">ELETROCALHA PERFURADA,SEM TAMPA,TIPO "U",300X100MM,TRATAMENTO SUPERFICIAL PRE-ZINCADO A QUENTE,INCLUSIVE CONEXOES,ACESSORIOS E FIXACAO SUPERIOR.FORNECIMENTO E COLOCACAO  </t>
  </si>
  <si>
    <t>CO0692</t>
  </si>
  <si>
    <t xml:space="preserve">15.018.0450-0      </t>
  </si>
  <si>
    <t xml:space="preserve">INTERLIGACAO DE ELETROCALHA PERFURADA DE LARGURA 100MM,ABA 75MM COM PAINEL OU QUADRO DE DISTRIBUICAO DE ENERGIA ELETRICA,EXCLUSIVE PAINEL OU QUADRO E ELETROCALHA.FORNECIMENTO E COLOCACAO  </t>
  </si>
  <si>
    <t>CO0693</t>
  </si>
  <si>
    <t xml:space="preserve">15.018.0455-0      </t>
  </si>
  <si>
    <t xml:space="preserve">INTERLIGACAO DE ELETROCALHA PERFURADA DE LARGURA 100MM,ABA 100MM COM PAINEL OU QUADRO DE DISTRIBUICAO DE ENERGIA ELETRICA,EXCLUSIVE PAINEL OU QUADRO E ELETROCALHA.FORNECIMENTO E COLOCACAO  </t>
  </si>
  <si>
    <t>CO0694</t>
  </si>
  <si>
    <t xml:space="preserve">15.018.0460-0      </t>
  </si>
  <si>
    <t xml:space="preserve">INTERLIGACAO DE ELETROCALHA PERFURADA DE LARGURA 200MM,ABA 100MM COM PAINEL OU QUADRO DE DISTRIBUICAO DE ENERGIA ELETRICA,EXCLUSIVE PAINEL OU QUADRO E ELETROCALHA.FORNECIMENTO E COLOCACAO  </t>
  </si>
  <si>
    <t>CO0695</t>
  </si>
  <si>
    <t xml:space="preserve">15.018.0465-0      </t>
  </si>
  <si>
    <t xml:space="preserve">INTERLIGACAO DE ELETROCALHA PERFURADA DE LARGURA 300MM,ABA 100MM COM PAINEL OU QUADRO DE DISTRIBUICAO DE ENERGIA ELETRICA,EXCLUSIVE PAINEL OU QUADRO E ELETROCALHA.FORNECIMENTO E COLOCACAO  </t>
  </si>
  <si>
    <t>CO0696</t>
  </si>
  <si>
    <t xml:space="preserve">15.018.0250-0      </t>
  </si>
  <si>
    <t xml:space="preserve">CAIXA DE PASSAGEM DE SOBREPOR,EM ACO,COM TAMPA PARAFUSADA,DE 12X12CM.FORNECIMENTO E COLOCACAO  </t>
  </si>
  <si>
    <t>CO0697</t>
  </si>
  <si>
    <t xml:space="preserve">15.018.0255-0      </t>
  </si>
  <si>
    <t xml:space="preserve">CAIXA DE PASSAGEM DE SOBREPOR EM ACO,COM TAMPA PARAFUSADA,DE 15X15CM.FORNECIMENTO E COLOCACAO  </t>
  </si>
  <si>
    <t>CO0698</t>
  </si>
  <si>
    <t xml:space="preserve">15.018.0260-0      </t>
  </si>
  <si>
    <t xml:space="preserve">CAIXA DE PASSAGEM DE SOBREPOR,EM ACO,COM TAMPA PARAFUSADA,DE 20X20CM.FORNECIMENTO E COLOCACAO  </t>
  </si>
  <si>
    <t>CO0699</t>
  </si>
  <si>
    <t xml:space="preserve">15.018.0265-0      </t>
  </si>
  <si>
    <t xml:space="preserve">CAIXA DE PASSAGEM DE SOBREPOR,EM ACO,COM TAMPA PARAFUSADA,DE 25X25CM.FORNECIMENTO E COLOCACAO  </t>
  </si>
  <si>
    <t>CO0700</t>
  </si>
  <si>
    <t xml:space="preserve">15.018.0270-0      </t>
  </si>
  <si>
    <t xml:space="preserve">CAIXA DE PASSAGEM DE SOBREPOR,EM ACO,COM TAMPA PARAFUSADA,DE 30X30CM.FORNECIMENTO E COLOCACAO  </t>
  </si>
  <si>
    <t>CO0701</t>
  </si>
  <si>
    <t xml:space="preserve">15.018.0275-0      </t>
  </si>
  <si>
    <t xml:space="preserve">CAIXA DE PASSAGEM DE SOBREPOR,EM ACO,COM TAMPA PARAFUSADA,DE 40X40CM.FORNECIMENTO E COLOCACAO  </t>
  </si>
  <si>
    <t>CO0702</t>
  </si>
  <si>
    <t xml:space="preserve">15.018.0280-0      </t>
  </si>
  <si>
    <t xml:space="preserve">CAIXA DE PASSAGEM DE SOBREPOR,EM ACO,COM TAMPA PARAFUSADA,DE 50X50CM.FORNECIMENTO E COLOCACAO  </t>
  </si>
  <si>
    <t>CO0703</t>
  </si>
  <si>
    <t xml:space="preserve">15.019.0010-0      </t>
  </si>
  <si>
    <t xml:space="preserve">TOMADA DE PISO,SIMPLES,EM CORPO DE ALUMINIO FUNDIDO E TAMPA EM LATAO POLIDO,10A/250V.FORNECIMENTO E COLOCACAO  </t>
  </si>
  <si>
    <t>CO0704</t>
  </si>
  <si>
    <t xml:space="preserve">15.019.0015-0      </t>
  </si>
  <si>
    <t xml:space="preserve">TOMADA DUPLA DE PISO,EM CORPO DE ALUMINIO FUNDIDO E TAMPA EM LATAO POLIDO,10A/250V.FORNECIMENTO E COLOCACAO  </t>
  </si>
  <si>
    <t>CO0705</t>
  </si>
  <si>
    <t xml:space="preserve">15.019.0020-0      </t>
  </si>
  <si>
    <t xml:space="preserve">INTERRUPTOR DE EMBUTIR COM 1 TECLA SIMPLES FOSFORESCENTE E PLACA.FORNECIMENTO E COLOCACAO  </t>
  </si>
  <si>
    <t>CO0706</t>
  </si>
  <si>
    <t xml:space="preserve">15.019.0025-0      </t>
  </si>
  <si>
    <t xml:space="preserve">INTERRUPTOR DE EMBUTIR COM 2 TECLAS SIMPLES FOSFORESCENTES E PLACA.FORNECIMENTO E COLOCACAO  </t>
  </si>
  <si>
    <t>CO0707</t>
  </si>
  <si>
    <t xml:space="preserve">15.019.0030-0      </t>
  </si>
  <si>
    <t xml:space="preserve">INTERRUPTOR DE EMBUTIR COM 3 TECLAS SIMPLES FOSFORESCENTES E PLACA.FORNECIMENTO E COLOCACAO  </t>
  </si>
  <si>
    <t>CO0708</t>
  </si>
  <si>
    <t xml:space="preserve">15.019.0035-0      </t>
  </si>
  <si>
    <t xml:space="preserve">INTERRUPTOR THREE-WAY DE EMBUTIR COM TECLA FOSFORESCENTE,INCLUSIVE PLACA.FORNECIMENTO E COLOCACAO  </t>
  </si>
  <si>
    <t>CO0709</t>
  </si>
  <si>
    <t xml:space="preserve">15.019.0040-0      </t>
  </si>
  <si>
    <t xml:space="preserve">INTERRUPTOR COM 1 TECLA SIMPLES E TOMADA 2P+T,10A/250V,PADRAO BRASILEIRO,DE EMBUTIR,COM PLACA DE 4"X2".FORNECIMENTO E COLOCACAO  </t>
  </si>
  <si>
    <t>CO0710</t>
  </si>
  <si>
    <t xml:space="preserve">15.019.0045-0      </t>
  </si>
  <si>
    <t xml:space="preserve">INTERRUPTOR COM 2 TECLAS SIMPLES E TOMADA 2P+T,10A/250V,PADRAO BRASILEIRO,DE EMBUTIR,COM PLACA DE 4"X2".FORNECIMENTO E COLOCACAO  </t>
  </si>
  <si>
    <t>CO0711</t>
  </si>
  <si>
    <t xml:space="preserve">15.019.0050-0      </t>
  </si>
  <si>
    <t xml:space="preserve">TOMADA ELETRICA 2P+T,10A/250V,PADRAO BRASILEIRO,DE EMBUTIR,COM PLACA 4"X2".FORNECIMENTO E COLOCACAO.  </t>
  </si>
  <si>
    <t>CO0712</t>
  </si>
  <si>
    <t xml:space="preserve">15.019.0055-0      </t>
  </si>
  <si>
    <t xml:space="preserve">TOMADA ELETRICA 2P+T,10A/250V,PADRAO BRASILEIRO,DE SOBREPOR.FORNECIMENTO E COLOCACAO  </t>
  </si>
  <si>
    <t>CO0713</t>
  </si>
  <si>
    <t xml:space="preserve">15.019.0060-0      </t>
  </si>
  <si>
    <t xml:space="preserve">TOMADA DE BAQUELITE,DE SOBREPOR,REVESTIDA DE BORRACHA,TRIPOLAR 15A.FORNECIMENTO E COLOCACAO  </t>
  </si>
  <si>
    <t>CO0714</t>
  </si>
  <si>
    <t xml:space="preserve">15.019.0065-0      </t>
  </si>
  <si>
    <t xml:space="preserve">TOMADA ELETRICA 2P+T,20A/250V,PADRAO BRASILEIRO,DE EMBUTIR,COM PLACA 4"X2",INCLUSIVE CAIXA DE DISTRIBUICAO E 2 DISJUNTORES MONOFASICOS DE 10 A 30A.FORNECIMENTO E COLOCACAO  </t>
  </si>
  <si>
    <t>CO0715</t>
  </si>
  <si>
    <t xml:space="preserve">15.019.0070-0      </t>
  </si>
  <si>
    <t xml:space="preserve">ESPELHO PLASTICO 4"X2".FORNECIMENTO E COLOCACAO  </t>
  </si>
  <si>
    <t>CO0718</t>
  </si>
  <si>
    <t xml:space="preserve">15.020.0010-0      </t>
  </si>
  <si>
    <t xml:space="preserve">RECEPTACULO DE LOUCA PARA PENDENTE.FORNECIMENTO E COLOCACAO  </t>
  </si>
  <si>
    <t>CO0723</t>
  </si>
  <si>
    <t xml:space="preserve">15.020.0033-0      </t>
  </si>
  <si>
    <t xml:space="preserve">LAMPADA FLUORESCENTE TUBULAR,DE 20W.FORNECIMENTO E COLOCACAO  </t>
  </si>
  <si>
    <t>CO0724</t>
  </si>
  <si>
    <t xml:space="preserve">15.020.0029-0      </t>
  </si>
  <si>
    <t xml:space="preserve">LAMPADA FLUORESCENTE TUBULAR,DE 40W.FORNECIMENTO E COLOCACAO  </t>
  </si>
  <si>
    <t>CO0727</t>
  </si>
  <si>
    <t xml:space="preserve">15.020.0045-0      </t>
  </si>
  <si>
    <t xml:space="preserve">LAMPADA VAPOR DE MERCURIO,DE 125W.FORNECIMENTO E COLOCACAO  </t>
  </si>
  <si>
    <t>CO0728</t>
  </si>
  <si>
    <t xml:space="preserve">15.020.0050-0      </t>
  </si>
  <si>
    <t xml:space="preserve">LAMPADA DE VAPOR DE MERCURIO,DE 250W.FORNECIMENTO E COLOCACAO  </t>
  </si>
  <si>
    <t>CO0729</t>
  </si>
  <si>
    <t xml:space="preserve">15.020.0055-0      </t>
  </si>
  <si>
    <t xml:space="preserve">LAMPADA DE VAPOR DE MERCURIO,DE 400W.FORNECIMENTO E COLOCACAO  </t>
  </si>
  <si>
    <t>CO0730</t>
  </si>
  <si>
    <t xml:space="preserve">15.020.0058-0      </t>
  </si>
  <si>
    <t xml:space="preserve">LAMPADA MISTA,DE 160W.FORNECIMENTO E COLOCACAO  </t>
  </si>
  <si>
    <t>CO0731</t>
  </si>
  <si>
    <t xml:space="preserve">15.020.0060-0      </t>
  </si>
  <si>
    <t xml:space="preserve">LAMPADA MISTA,DE 250W.FORNECIMENTO E COLOCACAO  </t>
  </si>
  <si>
    <t>CO0732</t>
  </si>
  <si>
    <t xml:space="preserve">15.020.0061-0      </t>
  </si>
  <si>
    <t xml:space="preserve">LAMPADA MISTA,DE 500W.FORNECIMENTO E COLOCACAO  </t>
  </si>
  <si>
    <t>CO0733</t>
  </si>
  <si>
    <t xml:space="preserve">15.020.0075-0      </t>
  </si>
  <si>
    <t xml:space="preserve">LAMPADA DE VAPOR DE SODIO DE 150W-110/220V.FORNECIMENTO E COLOCACAO  </t>
  </si>
  <si>
    <t>CO0734</t>
  </si>
  <si>
    <t xml:space="preserve">15.020.0078-0      </t>
  </si>
  <si>
    <t xml:space="preserve">LAMPADA DE VAPOR DE SODIO DE 250W-110/200V.FORNECIMENTO E COLOCACAO  </t>
  </si>
  <si>
    <t>CO0735</t>
  </si>
  <si>
    <t xml:space="preserve">15.020.0080-0      </t>
  </si>
  <si>
    <t xml:space="preserve">LAMPADA DE VAPOR DE SODIO DE 400W-110/220V.FORNECIMENTO E COLOCACAO  </t>
  </si>
  <si>
    <t>CO0752</t>
  </si>
  <si>
    <t xml:space="preserve">15.028.0001-0      </t>
  </si>
  <si>
    <t xml:space="preserve">COLOCACAO DE RESERVATORIO DE FIBROCIMENTO,FIBRA DE VIDRO OU SEMELHANTE DE 250L,INCLUSIVE PECAS DE APOIO EM ALVENARIA E MADEIRA SERRADA,E FLANGES DE LIGACAO HIDRAULICA,EXCLUSIVE FORNECIMENTO DO RESERVATORIO  </t>
  </si>
  <si>
    <t>CO0753</t>
  </si>
  <si>
    <t xml:space="preserve">15.028.0005-0      </t>
  </si>
  <si>
    <t xml:space="preserve">COLOCACAO DE RESERVATORIO DE FIBROCIMENTO,FIBRA DE VIDRO OU SEMELHANTE DE 500L,INCLUSIVE PECAS DE APOIO EM ALVENARIA E MADEIRA SERRADA,E FLANGES DE LIGACAO HIDRAULICA,EXCLUSIVE FORNECIMENTO DO RESERVATORIO  </t>
  </si>
  <si>
    <t>CO0754</t>
  </si>
  <si>
    <t xml:space="preserve">15.028.0010-0      </t>
  </si>
  <si>
    <t xml:space="preserve">COLOCACAO DE RESERVATORIO DE FIBROCIMENTO,FIBRA DE VIDRO OU SEMELHANTE COM 1000L,INCLUSIVE PECAS DE APOIO EM ALVENARIA EMADEIRA SERRADA,E FLANGES DE LIGACAO HIDRAULICA,EXCLUSIVE FORNECIMENTO DO RESERVATORIO  </t>
  </si>
  <si>
    <t>CO0755</t>
  </si>
  <si>
    <t xml:space="preserve">15.029.0010-0      </t>
  </si>
  <si>
    <t xml:space="preserve">REGISTRO DE GAVETA,EM BRONZE,COM DIAMETRO DE 1/2".FORNECIMENTO E COLOCACAO  </t>
  </si>
  <si>
    <t>CO0756</t>
  </si>
  <si>
    <t xml:space="preserve">15.029.0011-0      </t>
  </si>
  <si>
    <t xml:space="preserve">REGISTRO DE GAVETA,EM BRONZE,COM DIAMETRO DE 3/4".FORNECIMENTO E COLOCACAO  </t>
  </si>
  <si>
    <t>CO0757</t>
  </si>
  <si>
    <t xml:space="preserve">15.029.0012-0      </t>
  </si>
  <si>
    <t xml:space="preserve">REGISTRO DE GAVETA,EM BRONZE,COM DIAMETRO DE 1".FORNECIMENTO E COLOCACAO  </t>
  </si>
  <si>
    <t>CO0758</t>
  </si>
  <si>
    <t xml:space="preserve">15.029.0013-0      </t>
  </si>
  <si>
    <t xml:space="preserve">REGISTRO DE GAVETA,EM BRONZE,COM DIAMETRO DE 1.1/4".FORNECIMENTO E COLOCACAO  </t>
  </si>
  <si>
    <t>CO0759</t>
  </si>
  <si>
    <t xml:space="preserve">15.029.0014-0      </t>
  </si>
  <si>
    <t xml:space="preserve">REGISTRO DE GAVETA,EM BRONZE,COM DIAMETRO DE 1.1/2".FORNECIMENTO E COLOCACAO  </t>
  </si>
  <si>
    <t>CO0760</t>
  </si>
  <si>
    <t xml:space="preserve">15.029.0015-0      </t>
  </si>
  <si>
    <t xml:space="preserve">REGISTRO DE GAVETA,EM BRONZE,COM DIAMETRO DE 2".FORNECIMENTO E COLOCACAO  </t>
  </si>
  <si>
    <t>CO0761</t>
  </si>
  <si>
    <t xml:space="preserve">15.029.0016-0      </t>
  </si>
  <si>
    <t xml:space="preserve">REGISTRO DE GAVETA,EM BRONZE,COM DIAMETRO DE 2.1/2".FORNECIMENTO E COLOCACAO  </t>
  </si>
  <si>
    <t>CO0762</t>
  </si>
  <si>
    <t xml:space="preserve">15.029.0017-0      </t>
  </si>
  <si>
    <t xml:space="preserve">REGISTRO DE GAVETA,EM BRONZE,COM DIAMETRO DE 3".FORNECIMENTO E COLOCACAO  </t>
  </si>
  <si>
    <t>CO0763</t>
  </si>
  <si>
    <t xml:space="preserve">15.029.0018-0      </t>
  </si>
  <si>
    <t xml:space="preserve">REGISTRO DE GAVETA,EM BRONZE,COM DIAMETRO DE 4".FORNECIMENTO E COLOCACAO  </t>
  </si>
  <si>
    <t>CO0764</t>
  </si>
  <si>
    <t xml:space="preserve">15.029.0019-0      </t>
  </si>
  <si>
    <t xml:space="preserve">REGISTRO DE ESFERA,EM BRONZE,COM DIAMETRO DE 1/2".FORNECIMENTO E COLOCACAO  </t>
  </si>
  <si>
    <t>CO0765</t>
  </si>
  <si>
    <t xml:space="preserve">15.029.0020-0      </t>
  </si>
  <si>
    <t xml:space="preserve">REGISTRO DE ESFERA,EM BRONZE,COM DIAMETRO DE 3/4".FORNECIMENTO E COLOCACAO  </t>
  </si>
  <si>
    <t>CO0766</t>
  </si>
  <si>
    <t xml:space="preserve">15.029.0021-0      </t>
  </si>
  <si>
    <t xml:space="preserve">REGISTRO DE ESFERA,EM BRONZE,COM DIAMETRO DE 1".FORNECIMENTO E COLOCACAO  </t>
  </si>
  <si>
    <t>CO0767</t>
  </si>
  <si>
    <t xml:space="preserve">15.029.0022-0      </t>
  </si>
  <si>
    <t xml:space="preserve">REGISTRO DE ESFERA,EM BRONZE,COM DIAMETRO DE 1.1/4".FORNECIMENTO E COLOCACAO  </t>
  </si>
  <si>
    <t>CO0768</t>
  </si>
  <si>
    <t xml:space="preserve">15.029.0023-0      </t>
  </si>
  <si>
    <t xml:space="preserve">REGISTRO DE ESFERA,EM BRONZE,COM DIAMETRO DE 1.1/2".FORNECIMENTO E COLOCACAO  </t>
  </si>
  <si>
    <t>CO0769</t>
  </si>
  <si>
    <t xml:space="preserve">15.029.0024-0      </t>
  </si>
  <si>
    <t xml:space="preserve">REGISTRO DE ESFERA,EM BRONZE,COM DIAMETRO DE 2".FORNECIMENTO E COLOCACAO  </t>
  </si>
  <si>
    <t>CO0770</t>
  </si>
  <si>
    <t xml:space="preserve">15.029.0049-0      </t>
  </si>
  <si>
    <t xml:space="preserve">VALVULA DE PE,EM BRONZE,COM DIAMETRO DE 3/4".FORNECIMENTO E COLOCACAO  </t>
  </si>
  <si>
    <t>CO0771</t>
  </si>
  <si>
    <t xml:space="preserve">15.029.0050-0      </t>
  </si>
  <si>
    <t xml:space="preserve">VALVULA DE PE,EM BRONZE,COM DIAMETRO DE 1".FORNECIMENTO E COLOCACAO  </t>
  </si>
  <si>
    <t>CO0772</t>
  </si>
  <si>
    <t xml:space="preserve">15.029.0051-0      </t>
  </si>
  <si>
    <t xml:space="preserve">VALVULA DE PE,EM BRONZE,COM DIAMETRO DE 1.1/4".FORNECIMENTO E COLOCACAO  </t>
  </si>
  <si>
    <t>CO0773</t>
  </si>
  <si>
    <t xml:space="preserve">15.029.0052-0      </t>
  </si>
  <si>
    <t xml:space="preserve">VALVULA DE PE,EM BRONZE,COM DIAMETRO DE 1.1/2".FORNECIMENTO E COLOCACAO  </t>
  </si>
  <si>
    <t>CO0774</t>
  </si>
  <si>
    <t xml:space="preserve">15.029.0053-0      </t>
  </si>
  <si>
    <t xml:space="preserve">VALVULA DE PE,EM BRONZE,COM DIAMETRO DE 2".FORNECIMENTO E COLOCACAO  </t>
  </si>
  <si>
    <t>CO0775</t>
  </si>
  <si>
    <t xml:space="preserve">15.029.0054-0      </t>
  </si>
  <si>
    <t xml:space="preserve">VALVULA DE PE,EM BRONZE,COM DIAMETRO DE 2.1/2".FORNECIMENTO E COLOCACAO  </t>
  </si>
  <si>
    <t>CO0776</t>
  </si>
  <si>
    <t xml:space="preserve">15.029.0055-0      </t>
  </si>
  <si>
    <t xml:space="preserve">VALVULA DE PE,EM BRONZE,COM DIAMETRO DE 3".FORNECIMENTO E COLOCACAO  </t>
  </si>
  <si>
    <t>CO0777</t>
  </si>
  <si>
    <t xml:space="preserve">15.029.0056-0      </t>
  </si>
  <si>
    <t xml:space="preserve">VALVULA DE PE,EM BRONZE,COM DIAMETRO DE 4".FORNECIMENTO E COLOCACAO  </t>
  </si>
  <si>
    <t>CO0778</t>
  </si>
  <si>
    <t xml:space="preserve">15.029.0080-0      </t>
  </si>
  <si>
    <t xml:space="preserve">VALVULA DE RETENCAO VERTICAL,EM BRONZE,COM DIAMETRO DE 3/4".FORNECIMENTO E COLOCACAO  </t>
  </si>
  <si>
    <t>CO0779</t>
  </si>
  <si>
    <t xml:space="preserve">15.029.0081-0      </t>
  </si>
  <si>
    <t xml:space="preserve">VALVULA DE RETENCAO VERTICAL,EM BRONZE,COM DIAMETRO DE 1".FORNECIMENTO E COLOCACAO  </t>
  </si>
  <si>
    <t>CO0780</t>
  </si>
  <si>
    <t xml:space="preserve">15.029.0082-0      </t>
  </si>
  <si>
    <t xml:space="preserve">VALVULA DE RETENCAO VERTICAL,EM BRONZE,COM DIAMETRO DE 1.1/4".FORNECIMENTO E COLOCACAO  </t>
  </si>
  <si>
    <t>CO0781</t>
  </si>
  <si>
    <t xml:space="preserve">15.029.0083-0      </t>
  </si>
  <si>
    <t xml:space="preserve">VALVULA DE RETENCAO VERTICAL,EM BRONZE,COM DIAMETRO DE 1.1/2".FORNECIMENTO E COLOCACAO  </t>
  </si>
  <si>
    <t>CO0782</t>
  </si>
  <si>
    <t xml:space="preserve">15.029.0084-0      </t>
  </si>
  <si>
    <t xml:space="preserve">VALVULA DE RETENCAO VERTICAL,EM BRONZE,COM DIAMETRO DE 2".FORNECIMENTO E COLOCACAO  </t>
  </si>
  <si>
    <t>CO0783</t>
  </si>
  <si>
    <t xml:space="preserve">15.029.0085-0      </t>
  </si>
  <si>
    <t xml:space="preserve">VALVULA DE RETENCAO VERTICAL EM BRONZE COM DIAMETRO DE 2.1/2".FORNECIMENTO E COLOCACAO  </t>
  </si>
  <si>
    <t>CO0784</t>
  </si>
  <si>
    <t xml:space="preserve">15.029.0086-0      </t>
  </si>
  <si>
    <t xml:space="preserve">VALVULA DE RETENCAO VERTICAL EM BRONZE,COM DIAMETRO DE 3".FORNECIMENTO E COLOCACAO  </t>
  </si>
  <si>
    <t>CO0785</t>
  </si>
  <si>
    <t xml:space="preserve">15.029.0087-0      </t>
  </si>
  <si>
    <t xml:space="preserve">VALVULA DE RETENCAO VERTICAL.EM BRONZE,COM DIAMETRO DE 4".FORNECIMENTO E COLOCACAO  </t>
  </si>
  <si>
    <t>CO0786</t>
  </si>
  <si>
    <t xml:space="preserve">15.029.0100-0      </t>
  </si>
  <si>
    <t xml:space="preserve">VALVULA DE RETENCAO HORIZONTAL,EM BRONZE,COM DIAMETRO DE 3/4".FORNECIMENTO E COLOCACAO  </t>
  </si>
  <si>
    <t>CO0787</t>
  </si>
  <si>
    <t xml:space="preserve">15.029.0101-0      </t>
  </si>
  <si>
    <t xml:space="preserve">VALVULA DE RETENCAO HORIZONTAL,EM BRONZE,COM DIAMETRO DE 1".FORNECIMENTO E COLOCACAO  </t>
  </si>
  <si>
    <t>CO0788</t>
  </si>
  <si>
    <t xml:space="preserve">15.029.0102-0      </t>
  </si>
  <si>
    <t xml:space="preserve">VALVULA DE RETENCAO HORIZONTAL,EM BRONZE,COM DIAMETRO DE 1.1/4".FORNECIMENTO E COLOCACAO  </t>
  </si>
  <si>
    <t>CO0789</t>
  </si>
  <si>
    <t xml:space="preserve">15.029.0103-0      </t>
  </si>
  <si>
    <t xml:space="preserve">VALVULA DE RETENCAO HORIZONTAL,EM BRONZE,COM DIAMETRO DE 1.1/2".FORNECIMENTO E COLOCACAO  </t>
  </si>
  <si>
    <t>CO0790</t>
  </si>
  <si>
    <t xml:space="preserve">15.029.0104-0      </t>
  </si>
  <si>
    <t xml:space="preserve">VALVULA DE RETENCAO HORIZONTAL,EM BRONZE,COM DIAMETRO DE 2".FORNECIMENTO E COLOCACAO  </t>
  </si>
  <si>
    <t>CO0791</t>
  </si>
  <si>
    <t xml:space="preserve">15.029.0105-0      </t>
  </si>
  <si>
    <t xml:space="preserve">VALVULA DE RETENCAO HORIZONTAL,EM BRONZE,COM DIAMETRO DE 2.1/2".FORNECIMENTO E COLOCACAO  </t>
  </si>
  <si>
    <t>CO0792</t>
  </si>
  <si>
    <t xml:space="preserve">15.029.0106-0      </t>
  </si>
  <si>
    <t xml:space="preserve">VALVULA DE RETENCAO HORIZONTAL,EM BRONZE,COM DIAMETRO DE 3".FORNECIMENTO E COLOCACAO  </t>
  </si>
  <si>
    <t>CO0793</t>
  </si>
  <si>
    <t xml:space="preserve">15.029.0107-0      </t>
  </si>
  <si>
    <t xml:space="preserve">VALVULA DE RETENCAO HORIZONTAL,EM BRONZE,COM DIAMETRO DE 4".FORNECIMENTO E COLOCACAO  </t>
  </si>
  <si>
    <t>CO0794</t>
  </si>
  <si>
    <t xml:space="preserve">15.031.0010-0      </t>
  </si>
  <si>
    <t xml:space="preserve">TUBO DE FERRO GALVANIZADO DE 1/2",COM COSTURA,EXCLUSIVE EMENDAS,CONEXOES,ABERTURA E FECHAMENTO DE RASGO.FORNECIMENTO E ASSENTAMENTO  </t>
  </si>
  <si>
    <t>CO0795</t>
  </si>
  <si>
    <t xml:space="preserve">15.031.0011-0      </t>
  </si>
  <si>
    <t xml:space="preserve">TUBO DE FERRO GALVANIZADO DE 3/4",COM COSTURA,EXCLUSIVE EMENDAS,CONEXOES,ABERTURA E FECHAMENTO DE RASGO.FORNECIMENTO E ASSENTAMENTO  </t>
  </si>
  <si>
    <t>CO0796</t>
  </si>
  <si>
    <t xml:space="preserve">15.031.0012-0      </t>
  </si>
  <si>
    <t xml:space="preserve">TUBO DE FERRO GALVANIZADO DE 1",COM COSTURA,EXCLUSIVE EMENDAS,CONEXOES,ABERTURA E FECHAMENTO DE RASGO.FORNECIMENTO E ASSENTAMENTO  </t>
  </si>
  <si>
    <t>CO0797</t>
  </si>
  <si>
    <t xml:space="preserve">15.031.0013-0      </t>
  </si>
  <si>
    <t xml:space="preserve">TUBO DE FERRO GALVANIZADO DE 1.1/4",COM COSTURA,EXCLUSIVE EMENDAS,CONEXOES,ABERTURA E FECHAMENTO DE RASGO.FORNECIMENTO EASSENTAMENTO  </t>
  </si>
  <si>
    <t>CO0798</t>
  </si>
  <si>
    <t xml:space="preserve">15.031.0014-0      </t>
  </si>
  <si>
    <t xml:space="preserve">TUBO DE FERRO GALVANIZADO DE 1.1/2",COM COSTURA,EXCLUSIVE EMENDAS,CONEXOES,ABERTURA E FECHAMENTO DE RASGO.FORNECIMENTO EASSENTAMENTO  </t>
  </si>
  <si>
    <t>CO0799</t>
  </si>
  <si>
    <t xml:space="preserve">15.031.0015-0      </t>
  </si>
  <si>
    <t xml:space="preserve">TUBO DE FERRO GALVANIZADO DE 2",COM COSTURA,EXCLUSIVE EMENDAS,CONEXOES,ABERTURA E FECHAMENTO DE RASGO.FORNECIMENTO E ASSENTAMENTO  </t>
  </si>
  <si>
    <t>CO0800</t>
  </si>
  <si>
    <t xml:space="preserve">15.031.0016-0      </t>
  </si>
  <si>
    <t xml:space="preserve">TUBO DE FERRO GALVANIZADO DE 2.1/2",COM COSTURA,EXCLUSIVE EMENDAS,CONEXOES,ABERTURA E FECHAMENTO DE RASGO.FORNECIMENTO EASSENTAMENTO  </t>
  </si>
  <si>
    <t>CO0801</t>
  </si>
  <si>
    <t xml:space="preserve">15.031.0017-0      </t>
  </si>
  <si>
    <t xml:space="preserve">TUBO DE FERRO GALVANIZADO DE 3",COM COSTURA,EXCLUSIVE EMENDAS,CONEXOES,ABERTURA E FECHAMENTO DE RASGO.FORNECIMENTO E ASSENTAMENTO  </t>
  </si>
  <si>
    <t>CO0802</t>
  </si>
  <si>
    <t xml:space="preserve">15.031.0018-0      </t>
  </si>
  <si>
    <t xml:space="preserve">TUBO DE FERRO GALVANIZADO DE 4",COM COSTURA,EXCLUSIVE EMENDAS,CONEXOES,ABERTURA E FECHAMENTO DE RASGO.FORNECIMENTO E ASSENTAMENTO  </t>
  </si>
  <si>
    <t>CO0803</t>
  </si>
  <si>
    <t xml:space="preserve">15.031.0019-0      </t>
  </si>
  <si>
    <t xml:space="preserve">TUBO DE FERRO GALVANIZADO DE 1/2",COM COSTURA,INCLUSIVE CONEXOES E EMENDAS,EXCLUSIVE ABERTURA E FECHAMENTO DE RASGO.FORNECIMENTO E ASSENTAMENTO  </t>
  </si>
  <si>
    <t>CO0804</t>
  </si>
  <si>
    <t xml:space="preserve">15.031.0020-0      </t>
  </si>
  <si>
    <t xml:space="preserve">TUBO DE FERRO GALVANIZADO DE 3/4",COM COSTURA,INCLUSIVE CONEXOES E EMENDAS,EXCLUSIVE ABERTURA E FECHAMENTO DE RASGO.FORNECIMENTO E ASSENTAMENTO  </t>
  </si>
  <si>
    <t>CO0805</t>
  </si>
  <si>
    <t xml:space="preserve">15.031.0021-0      </t>
  </si>
  <si>
    <t xml:space="preserve">TUBO DE FERRO GALVANIZADO DE 1",COM COSTURA,INCLUSIVE EMENDAS E CONEXOES,EXCLUSIVE ABERTURA E FECHAMENTO DE RASGO.FORNECIMENTO E ASSENTAMENTO  </t>
  </si>
  <si>
    <t>CO0806</t>
  </si>
  <si>
    <t xml:space="preserve">15.031.0022-0      </t>
  </si>
  <si>
    <t xml:space="preserve">TUBO DE FERRO GALVANIZADO DE 1.1/4",COM COSTURA,INCLUSIVE CONEXOES E EMENDAS,EXCLUSIVE ABERTURA E FECHAMENTO DE RASGO.FORNECIMENTO E ASSENTAMENTO  </t>
  </si>
  <si>
    <t>CO0807</t>
  </si>
  <si>
    <t xml:space="preserve">15.031.0023-0      </t>
  </si>
  <si>
    <t xml:space="preserve">TUBO DE FERRO GALVANIZADO DE 1.1/2",COM COSTURA,INCLUSIVE CONEXOES E EMENDAS,EXCLUSIVE ABERTURA E FECHAMENTO DE RASGO.FORNECIMENTO E ASSENTAMENTO  </t>
  </si>
  <si>
    <t>CO0808</t>
  </si>
  <si>
    <t xml:space="preserve">15.031.0024-0      </t>
  </si>
  <si>
    <t xml:space="preserve">TUBO DE FERRO GALVANIZADO DE 2",COM COSTURA,INCLUSIVE CONEXOES E EMENDAS,EXCLUSIVE ABERTURA E FECHAMENTO DE RASGO.FORNECIMENTO E ASSENTAMENTO  </t>
  </si>
  <si>
    <t>CO0809</t>
  </si>
  <si>
    <t xml:space="preserve">15.031.0025-0      </t>
  </si>
  <si>
    <t xml:space="preserve">TUBO DE FERRO GALVANIZADO DE 2.1/2",COM COSTURA,INCLUSIVE CONEXOES E EMENDAS,EXCLUSIVE ABERTURA E FECHAMENTO DE RASGO.FORNECIMENTO E ASSENTAMENTO  </t>
  </si>
  <si>
    <t>CO0810</t>
  </si>
  <si>
    <t xml:space="preserve">15.031.0026-0      </t>
  </si>
  <si>
    <t xml:space="preserve">TUBO DE FERRO GALVANIZADO DE 3",COM COSTURA,INCLUSIVE CONEXOES E EMENDAS,EXCLUSIVE ABERTURA E FECHAMENTO DE RASGO.FORNECIMENTO E ASSENTAMENTO  </t>
  </si>
  <si>
    <t>CO0811</t>
  </si>
  <si>
    <t xml:space="preserve">15.031.0027-0      </t>
  </si>
  <si>
    <t xml:space="preserve">TUBO DE FERRO GALVANIZADO DE 4",COM COSTURA,INCLUSIVE CONEXOES E EMENDAS,EXCLUSIVE ABERTURA E FECHAMENTO DE RASGO.FORNECIMENTO E ASSENTAMENTO  </t>
  </si>
  <si>
    <t>CO0812</t>
  </si>
  <si>
    <t xml:space="preserve">15.034.0010-0      </t>
  </si>
  <si>
    <t xml:space="preserve">ELETRODUTO DE FERRO GALVANIZADO,TIPO MEDIO,DIAMETRO DE 3/4",EXCLUSIVE LUVAS,CURVAS,ABERTURA E FECHAMENTO DE RASGO.FORNECIMENTO E ASSENTAMENTO  </t>
  </si>
  <si>
    <t>CO0813</t>
  </si>
  <si>
    <t xml:space="preserve">15.034.0011-0      </t>
  </si>
  <si>
    <t xml:space="preserve">ELETRODUTO DE FERRO GALVANIZADO,TIPO MEDIO,DIAMETRO DE 1",EXCLUSIVE LUVAS,CURVAS,ABERTURA E FECHAMENTO DE RASGO.FORNECIMENTO E ASSENTAMENTO  </t>
  </si>
  <si>
    <t>CO0814</t>
  </si>
  <si>
    <t xml:space="preserve">15.034.0012-0      </t>
  </si>
  <si>
    <t xml:space="preserve">ELETRODUTO DE FERRO GALVANIZADO,TIPO MEDIO,DIAMETRO DE 1.1/4",EXCLUSIVE LUVAS,CURVAS,ABERTURA E FECHAMENTO DE RASGO.FORNECIMENTO E ASSENTAMENTO  </t>
  </si>
  <si>
    <t>CO0815</t>
  </si>
  <si>
    <t xml:space="preserve">15.034.0013-0      </t>
  </si>
  <si>
    <t xml:space="preserve">ELETRODUTO DE FERRO GALVANIZADO,TIPO MEDIO,DIAMETRO DE 1.1/2",EXCLUSIVE LUVAS,CURVAS,ABERTURA E FECHAMENTO DE RASGO.FORNECIMENTO E ASSENTAMENTO  </t>
  </si>
  <si>
    <t>CO0816</t>
  </si>
  <si>
    <t xml:space="preserve">15.034.0014-0      </t>
  </si>
  <si>
    <t xml:space="preserve">ELETRODUTO DE FERRO GALVANIZADO,TIPO MEDIO,DIAMETRO DE 2",EXCLUSIVE LUVAS,CURVAS,ABERTURA E FECHAMENTO DE RASGO.FORNECIMENTO E ASSENTAMENTO  </t>
  </si>
  <si>
    <t>CO0817</t>
  </si>
  <si>
    <t xml:space="preserve">15.034.0015-0      </t>
  </si>
  <si>
    <t xml:space="preserve">ELETRODUTO DE FERRO GALVANIZADO,TIPO MEDIO,DIAMETRO DE 2.1/2",EXCLUSIVE LUVAS,CURVAS,ABERTURA E FECHAMENTO DE RASGO.FORNECIMENTO E ASSENTAMENTO  </t>
  </si>
  <si>
    <t>CO0818</t>
  </si>
  <si>
    <t xml:space="preserve">15.034.0016-0      </t>
  </si>
  <si>
    <t xml:space="preserve">ELETRODUTO DE FERRO GALVANIZADO,TIPO MEDIO,DIAMETRO DE 3",EXCLUSIVE LUVAS,CURVAS,ABERTURA E FECHAMENTO DE RASGO.FORNECIMENTO E ASSENTAMENTO  </t>
  </si>
  <si>
    <t>CO0819</t>
  </si>
  <si>
    <t xml:space="preserve">15.034.0017-0      </t>
  </si>
  <si>
    <t xml:space="preserve">ELETRODUTO DE FERRO GALVANIZADO,TIPO MEDIO,DIAMETRO DE 4",EXCLUSIVE LUVAS,CURVAS,ABERTURA E FECHAMENTO DE RASGO.FORNECIMENTO E ASSENTAMENTO  </t>
  </si>
  <si>
    <t>CO0820</t>
  </si>
  <si>
    <t xml:space="preserve">15.034.0020-0      </t>
  </si>
  <si>
    <t xml:space="preserve">ELETRODUTO DE FERRO GALVANIZADO,TIPO MEDIO,DIAMETRO DE 3/4",INCLUSIVE CONEXOES E EMENDAS,EXCLUSIVE ABERTURA E FECHAMENTODE RASGO.FORNECIMENTO E ASSENTAMENTO  </t>
  </si>
  <si>
    <t>CO0821</t>
  </si>
  <si>
    <t xml:space="preserve">15.034.0021-0      </t>
  </si>
  <si>
    <t xml:space="preserve">ELETRODUTO DE FERRO GALVANIZADO,TIPO MEDIO,DIAMETRO DE 1",INCLUSIVE CONEXOES E EMENDAS,EXCLUSIVE ABERTURA E FECHAMENTO DE RASGO.FORNECIMENTO E ASSENTAMENTO  </t>
  </si>
  <si>
    <t>CO0822</t>
  </si>
  <si>
    <t xml:space="preserve">15.034.0022-0      </t>
  </si>
  <si>
    <t xml:space="preserve">ELETRODUTO DE FERRO GALVANIZADO,TIPO MEDIO,DIAMETRO DE 1.1/4",INCLUSIVE CONEXOES E EMENDAS,EXCLUSIVE ABERTURA E FECHAMENTO DE RASGO.FORNECIMENTO E ASSENTAMENTO  </t>
  </si>
  <si>
    <t>CO0823</t>
  </si>
  <si>
    <t xml:space="preserve">15.034.0023-0      </t>
  </si>
  <si>
    <t xml:space="preserve">ELETRODUTO DE FERRO GALVANIZADO,TIPO MEDIO,DIAMETRO DE 1.1/2",INCLUSIVE CONEXOES E EMENDAS,EXCLUSIVE ABERTURA E FECHAMENTO DE RASGO.FORNECIMENTO E ASSENTAMENTO  </t>
  </si>
  <si>
    <t>CO0824</t>
  </si>
  <si>
    <t xml:space="preserve">15.034.0024-0      </t>
  </si>
  <si>
    <t xml:space="preserve">ELETRODUTO DE FERRO GALVANIZADO,TIPO MEDIO,DIAMETRO DE 2",INCLUSIVE CONEXOES E EMENDAS,EXCLUSIVE ABERTURA E FECHAMENTO DE RASGO.FORNECIMENTO E ASSENTAMENTO  </t>
  </si>
  <si>
    <t>CO0825</t>
  </si>
  <si>
    <t xml:space="preserve">15.034.0025-0      </t>
  </si>
  <si>
    <t xml:space="preserve">ELETRODUTO DE FERRO GALVANIZADO,TIPO MEDIO,DIAMETRO DE 2.1/2",INCLUSIVE CONEXOES E EMENDAS,EXCLUSIVE ABERTURA E FECHAMENTO DE RASGO.FORNECIMENTO E ASSENTAMENTO  </t>
  </si>
  <si>
    <t>CO0826</t>
  </si>
  <si>
    <t xml:space="preserve">15.034.0026-0      </t>
  </si>
  <si>
    <t xml:space="preserve">ELETRODUTO DE FERRO GALVANIZADO,TIPO MEDIO,DIAMETRO DE 3",INCLUSIVE CONEXOES E EMENDAS,EXCLUSIVE ABERTURA E FECHAMENTO DE RASGO.FORNECIMENTO E ASSENTAMENTO  </t>
  </si>
  <si>
    <t>CO0827</t>
  </si>
  <si>
    <t xml:space="preserve">15.034.0027-0      </t>
  </si>
  <si>
    <t xml:space="preserve">ELETRODUTO DE FERRO GALVANIZADO,TIPO MEDIO,DIAMETRO DE 4",INCLUSIVE CONEXOES E EMENDAS,EXCLUSIVE ABERTURA E FECHAMENTO DE RASGO.FORNECIMENTO E ASSENTAMENTO  </t>
  </si>
  <si>
    <t>CO0828</t>
  </si>
  <si>
    <t xml:space="preserve">15.035.0010-0      </t>
  </si>
  <si>
    <t xml:space="preserve">ELETRODUTO DE FERRO GALVANIZADO,TIPO PESADO,DIAMETRO DE 1/2",EXCLUSIVE LUVAS,CURVAS,ABERTURA E FECHAMENTO DE RASGO.FORNECIMENTO E ASSENTAMENTO  </t>
  </si>
  <si>
    <t>CO0829</t>
  </si>
  <si>
    <t xml:space="preserve">15.035.0011-0      </t>
  </si>
  <si>
    <t xml:space="preserve">ELETRODUTO DE FERRO GALVANIZADO,TIPO PESADO,DIAMETRO DE 3/4",EXCLUSIVE LUVAS,CURVAS,ABERTURA E FECHAMENTO DE RASGO.FORNECIMENTO E ASSENTAMENTO  </t>
  </si>
  <si>
    <t>CO0830</t>
  </si>
  <si>
    <t xml:space="preserve">15.035.0012-0      </t>
  </si>
  <si>
    <t xml:space="preserve">ELETRODUTO DE FERRO GALVANIZADO,TIPO PESADO,DIAMETRO DE 1",EXCLUSIVE LUVAS,CURVAS,ABERTURA E FECHAMENTO DE RASGO.FORNECIMENTO E ASSENTAMENTO  </t>
  </si>
  <si>
    <t>CO0831</t>
  </si>
  <si>
    <t xml:space="preserve">15.035.0013-0      </t>
  </si>
  <si>
    <t xml:space="preserve">ELETRODUTO DE FERRO GALVANIZADO,TIPO PESADO,DIAMETRO DE 1.1/4",EXCLUSIVE LUVAS,CURVAS,ABERTURA E FECHAMENTO DE RASGO.FORNECIMENTO E ASSENTAMENTO  </t>
  </si>
  <si>
    <t>CO0832</t>
  </si>
  <si>
    <t xml:space="preserve">15.035.0014-0      </t>
  </si>
  <si>
    <t xml:space="preserve">ELETRODUTO DE FERRO GALVANIZADO,TIPO PESADO,DIAMETRO DE 1.1/2",EXCLUSIVE LUVAS,CURVAS,ABERTURA E FECHAMENTO DE RASGO.FORNECIMENTO E ASSENTAMENTO  </t>
  </si>
  <si>
    <t>CO0833</t>
  </si>
  <si>
    <t xml:space="preserve">15.035.0015-0      </t>
  </si>
  <si>
    <t xml:space="preserve">ELETRODUTO DE FERRO GALVANIZADO,TIPO PESADO,DIAMETRO DE 2",EXCLUSIVE LUVAS,CURVAS,ABERTURA E FECHAMENTO DE RASGO.FORNECIMENTO E ASSENTAMENTO  </t>
  </si>
  <si>
    <t>CO0834</t>
  </si>
  <si>
    <t xml:space="preserve">15.035.0016-0      </t>
  </si>
  <si>
    <t xml:space="preserve">ELETRODUTO DE FERRO GALVANIZADO,TIPO PESADO,DIAMETRO DE 2.1/2",EXCLUSIVE LUVAS,CURVAS,ABERTURA E FECHAMENTO DE RASGO.FORNECIMENTO E ASSENTAMENTO  </t>
  </si>
  <si>
    <t>CO0835</t>
  </si>
  <si>
    <t xml:space="preserve">15.035.0017-0      </t>
  </si>
  <si>
    <t xml:space="preserve">ELETRODUTO DE FERRO GALVANIZADO,TIPO PESADO,DIAMETRO DE 3",EXCLUSIVE LUVAS,CURVAS,ABERTURA E FECHAMENTO DE RASGO.FORNECIMENTO E ASSENTAMENTO  </t>
  </si>
  <si>
    <t>CO0836</t>
  </si>
  <si>
    <t xml:space="preserve">15.035.0020-0      </t>
  </si>
  <si>
    <t xml:space="preserve">ELETRODUTO DE FERRO GALVANIZADO, TIPO PESADO,DIAMETRO DE 1/2",INCLUSIVE CONEXOES E EMENDAS, EXCLUSIVE ABERTURA E FECHAMENTO DO RASGO.FORNECIMENTO E ASSENTAMENTO  </t>
  </si>
  <si>
    <t>CO0837</t>
  </si>
  <si>
    <t xml:space="preserve">15.035.0021-0      </t>
  </si>
  <si>
    <t xml:space="preserve">ELETRODUTO DE FERRO GALVANIZADO,TIPO PESADO,DIAMETRO DE 3/4",INCLUSIVE CONEXOES E EMENDAS,EXCLUSIVE ABERTURA E FECHAMENTO DE RASGO.FORNECIMENTO E ASSENTAMENTO  </t>
  </si>
  <si>
    <t>CO0838</t>
  </si>
  <si>
    <t xml:space="preserve">15.035.0022-0      </t>
  </si>
  <si>
    <t xml:space="preserve">ELETRODUTO DE FERRO GALVANIZADO,TIPO PESADO,DIAMETRO DE 1",INCLUSIVE CONEXOES E EMENDAS,EXCLUSIVE ABERTURA E FECHAMENTODO RASGO.FORNECIMENTO E ASSENTAMENTO  </t>
  </si>
  <si>
    <t>CO0839</t>
  </si>
  <si>
    <t xml:space="preserve">15.035.0023-0      </t>
  </si>
  <si>
    <t xml:space="preserve">ELETRODUTO DE FERRO GALVANIZADO,TIPO PESADO,DIAMETRO DE 1.1/4",INCLUSIVE CONEXOES E EMENDAS,EXCLUSIVE ABERTURA E FECHAMETO DE RASGO.FORNECIMENTO E ASSENTAMENTO  </t>
  </si>
  <si>
    <t>CO0840</t>
  </si>
  <si>
    <t xml:space="preserve">15.035.0024-0      </t>
  </si>
  <si>
    <t xml:space="preserve">ELETRODUTO DE FERRO GALVANIZADO,TIPO PESADO,DIAMETRO DE 1.1/2",INCLUSIVE CONEXOES E EMENDAS,EXCLUSIVE ABERTURA E FECHAMENTO DE RASGO.FORNECIMENTO E ASSENTAMENTO  </t>
  </si>
  <si>
    <t>CO0841</t>
  </si>
  <si>
    <t xml:space="preserve">15.035.0025-0      </t>
  </si>
  <si>
    <t xml:space="preserve">ELETRODUTO DE FERRO GALVANIZADO,TIPO PESADO,DIAMETRO DE 2",INCLSIVE CONEXOES E EMENDAS,EXCLUSIVE ABERTURA E FECHAMENTO DE RASGO.FORNECIMENTO E ASSENTAMENTO  </t>
  </si>
  <si>
    <t>CO0842</t>
  </si>
  <si>
    <t xml:space="preserve">15.035.0026-0      </t>
  </si>
  <si>
    <t xml:space="preserve">ELETRODUTO DE FERRO GALVANIZADO,TIPO PESADO,DIAMETRO DE 2.1/2",INCLUSIVE CONEXOES E EMENDAS,EXCLUSIVE ABERTURA E FECHAMENTO DE RASGO.FORNECIMENTO E ASSENTAMENTO  </t>
  </si>
  <si>
    <t>CO0843</t>
  </si>
  <si>
    <t xml:space="preserve">15.035.0027-0      </t>
  </si>
  <si>
    <t xml:space="preserve">ELETRODUTO DE FERRO GALVANIZADO,TIPO PESADO,DIAMETRO DE 3",INCLUSIVE CONEXOES E EMENDAS,EXCLUSIVE ABERTURA E FECHAMENTODE RASGO.FORNECIMENTO E ASSENTAMENTO  </t>
  </si>
  <si>
    <t>CO0844</t>
  </si>
  <si>
    <t xml:space="preserve">15.036.0010-0      </t>
  </si>
  <si>
    <t xml:space="preserve">TUBO DE PVC RIGIDO,ROSQUEAVEL,PARA AGUA FRIA,COM DIAMETRO DE 1/2",EXCLUSIVE EMENDAS,CONEXOES,ABERTURA E FECHAMENTO DE RASGO.FORNECIMENTO E ASSENTAMENTO  </t>
  </si>
  <si>
    <t>CO0845</t>
  </si>
  <si>
    <t xml:space="preserve">15.036.0011-0      </t>
  </si>
  <si>
    <t xml:space="preserve">TUBO DE PVC RIGIDO,ROSQUEAVEL,PARA AGUA FRIA,COM DIAMETRO DE 3/4",EXCLUSIVE EMENDAS,CONEXOES,ABERTURA E FECHAMENTO DE RASGO.FORNECIMENTO E ASSENTAMENTO  </t>
  </si>
  <si>
    <t>CO0846</t>
  </si>
  <si>
    <t xml:space="preserve">15.036.0012-0      </t>
  </si>
  <si>
    <t xml:space="preserve">TUBO DE PVC RIGIDO,ROSQUEAVEL,PARA AGUA FRIA,COM DIAMETRO DE 1",EXCLUSIVE EMENDAS,CONEXOES,ABERTURA E FECHAMENTO DE RASGO.FORNECIMENTO E ASSENTAMENTO  </t>
  </si>
  <si>
    <t>CO0847</t>
  </si>
  <si>
    <t xml:space="preserve">15.036.0013-0      </t>
  </si>
  <si>
    <t xml:space="preserve">TUBO DE PVC RIGIDO,ROSQUEAVEL,PARA AGUA FRIA,COM DIAMETRO DE 1.1/2",EXCLUSIVE EMENDAS,CONEXOES,ABERTURA E FECHAMENTO DERASGO.FORNECIMENTO E ASSENTAMENTO  </t>
  </si>
  <si>
    <t>CO0848</t>
  </si>
  <si>
    <t xml:space="preserve">15.036.0014-0      </t>
  </si>
  <si>
    <t xml:space="preserve">TUBO DE PVC RIGIDO,ROSQUEAVEL,PARA AGUA FRIA,COM DIAMETRO DE 2",EXCLUSIVE EMENDAS,CONEXOES,ABERTURA E FECHAMENTO DE RASGO.FORNECIMENTO E ASSENTAMENTO  </t>
  </si>
  <si>
    <t>CO0849</t>
  </si>
  <si>
    <t xml:space="preserve">15.036.0015-0      </t>
  </si>
  <si>
    <t xml:space="preserve">TUBO DE PVC RIGIDO,ROSQUEAVEL,PARA AGUA FRIA,COM DIAMETRO DE 2.1/2",EXCLUSIVE EMENDAS,CONEXOES,ABERTURA E FECHAMENTO DERASGO.FORNECIMENTO E ASSENTAMENTO  </t>
  </si>
  <si>
    <t>CO0850</t>
  </si>
  <si>
    <t xml:space="preserve">15.036.0016-0      </t>
  </si>
  <si>
    <t xml:space="preserve">TUBO DE PVC RIGIDO,ROSQUEAVEL,PARA AGUA FRIA,COM DIAMETRO DE 3",EXCLUSIVE EMENDAS,CONEXOES,ABERTURA E FECHAMENTO DE RASGO.FORNECIMENTO E ASSENTAMENTO  </t>
  </si>
  <si>
    <t>CO0851</t>
  </si>
  <si>
    <t xml:space="preserve">15.036.0017-0      </t>
  </si>
  <si>
    <t xml:space="preserve">TUBO DE PVC RIGIDO,ROSQUEAVEL,PARA AGUA FRIA,COM DIAMETRO DE 4",EXCLUSIVE EMENDAS,CONEXOES,ABERTURA E FECHAMENTO DE RASGO.FORNECIMENTO E ASSENTAMENTO  </t>
  </si>
  <si>
    <t>CO0852</t>
  </si>
  <si>
    <t xml:space="preserve">15.036.0018-0      </t>
  </si>
  <si>
    <t xml:space="preserve">TUBO DE PVC RIGIDO,ROSQUEAVEL,PARA AGUA FRIA,COM DIAMETRO DE 1/2",INCLUSIVE CONEXOES E EMENDAS,EXCLUSIVE ABERTURA E FECHAMENTO DE RASGO.FORNECIMENTO E ASSENTAMENTO  </t>
  </si>
  <si>
    <t>CO0853</t>
  </si>
  <si>
    <t xml:space="preserve">15.036.0019-0      </t>
  </si>
  <si>
    <t xml:space="preserve">TUBO DE PVC RIGIDO,ROSQUEAVEL,PARA AGUA FRIA,COM DIAMETRO DE 3/4",INCLUSIVE CONEXOES E EMENDAS,EXCLUSIVE ABERTURA E FECHAMENTO DE RASGO.FORNECIMENTO E ASSENTAMENTO  </t>
  </si>
  <si>
    <t>CO0854</t>
  </si>
  <si>
    <t xml:space="preserve">15.036.0020-0      </t>
  </si>
  <si>
    <t xml:space="preserve">TUBO DE PVC RIGIDO,ROSQUEAVEL,PARA AGUA FRIA,COM DIAMETRO DE 1",INCLUSIVE CONEXOES E EMENDAS,EXCLUSIVE ABERTURA E FECHAMENTO DE RASGO.FORNECIMENTO E ASSENTAMENTO  </t>
  </si>
  <si>
    <t>CO0855</t>
  </si>
  <si>
    <t xml:space="preserve">15.036.0021-0      </t>
  </si>
  <si>
    <t xml:space="preserve">TUBO DE PVC RIGIDO,ROSQUEAVEL,PARA AGUA FRIA,COM DIAMETRO DE 1.1/4",INCLUSIVE CONEXOES E EMENDAS,EXCLUSIVE ABERTURA E FECHAMENTO DE RASGO.FORNECIMENTO E ASSENTAMENTO  </t>
  </si>
  <si>
    <t>CO0856</t>
  </si>
  <si>
    <t xml:space="preserve">15.036.0022-0      </t>
  </si>
  <si>
    <t xml:space="preserve">TUBO DE PVC RIGIDO,ROSQUEAVEL,PARA AGUA FRIA,COM DIAMETRO DE 1.1/2",INCLUSIVE CONEXOES E EMENDAS,EXCLUSIVE ABERTURA E FECHAMENTO DE RASGO.FORNECIMENTO E ASSENTAMENTO  </t>
  </si>
  <si>
    <t>CO0857</t>
  </si>
  <si>
    <t xml:space="preserve">15.036.0023-0      </t>
  </si>
  <si>
    <t xml:space="preserve">TUBO DE PVC RIGIDO,ROSQUEAVEL,PARA AGUA FRIA,COM DIAMETRO DE 2",INCLUSIVE CONEXOES E EMENDAS,EXCLUSIVE ABERTURA E FECHAMENTO DE RASGO.FORNECIMENTO E ASSENTAMENTO  </t>
  </si>
  <si>
    <t>CO0858</t>
  </si>
  <si>
    <t xml:space="preserve">15.036.0024-0      </t>
  </si>
  <si>
    <t xml:space="preserve">TUBO DE PVC RIGIDO,ROSQUEAVEL,PARA AGUA FRIA,COM DIAMETRO DE 2.1/2",INCLUSIVE CONEXOES E EMENDAS,EXCLUSIVE ABERTURA E FECHAMENTO DE RASGO.FORNECIMENTO E ASSENTAMENTO  </t>
  </si>
  <si>
    <t>CO0859</t>
  </si>
  <si>
    <t xml:space="preserve">15.036.0025-0      </t>
  </si>
  <si>
    <t xml:space="preserve">TUBO DE PVC RIGIDO,ROSQUEAVEL,PARA AGUA FRIA,COM DIAMETRO DE 3",INCLUSIVE CONEXOES E EMENDAS,EXCLUSIVE ABERTURA E FECHAMENTO DE RASGO.FORNECIMENTO E ASSENTAMENTO  </t>
  </si>
  <si>
    <t>CO0860</t>
  </si>
  <si>
    <t xml:space="preserve">15.036.0026-0      </t>
  </si>
  <si>
    <t xml:space="preserve">TUBO DE PVC RIGIDO,ROSQUEAVEL,PARA AGUA FRIA,COM DIAMETRO DE 4",INCLUSIVE CONEXOES E EMENDAS,EXCLUSIVE ABERTURA E FECHAMENTO DE RASGO.FORNECIMENTO E ASSENTAMENTO  </t>
  </si>
  <si>
    <t>CO0861</t>
  </si>
  <si>
    <t xml:space="preserve">15.036.0027-0      </t>
  </si>
  <si>
    <t xml:space="preserve">TUBO DE PVC RIGIDO DE 20MM,SOLDAVEL,EXCLUSIVE CONEXOES,EMENDAS,ABERTURA E FECHAMENTO DE RASGO.FORNECIMENTO E ASSENTAMENTO  </t>
  </si>
  <si>
    <t>CO0862</t>
  </si>
  <si>
    <t xml:space="preserve">15.036.0028-0      </t>
  </si>
  <si>
    <t xml:space="preserve">TUBO DE PVC RIGIDO DE 25MM,SOLDAVEL,EXCLUSIVE CONEXOES,EMENDAS,ABERTURA E FECHAMENTO DE RASGO.FORNECIMENTO E ASSENTAMENTO  </t>
  </si>
  <si>
    <t>CO0863</t>
  </si>
  <si>
    <t xml:space="preserve">15.036.0029-0      </t>
  </si>
  <si>
    <t xml:space="preserve">TUBO DE PVC RIGIDO DE 32MM,SOLDAVEL,EXCLUSIVE CONEXOES,EMENDAS,ABERTURA E FECHAMENTO DE RASGO.FORNECIMENTO E ASSENTAMENTO  </t>
  </si>
  <si>
    <t>CO0864</t>
  </si>
  <si>
    <t xml:space="preserve">15.036.0030-0      </t>
  </si>
  <si>
    <t xml:space="preserve">TUBO DE PVC RIGIDO DE 40MM,SOLDAVEL,EXCLUSIVE CONEXOES,EMENDAS,ABERTURA E FECHAMENTO DE RASGO.FORNECIMENTO E ASSENTAMENTO  </t>
  </si>
  <si>
    <t>CO0865</t>
  </si>
  <si>
    <t xml:space="preserve">15.036.0031-0      </t>
  </si>
  <si>
    <t xml:space="preserve">TUBO DE PVC RIGIDO DE 50MM,SOLDAVEL,EXCLUSIVE CONEXOES,EMENDAS,ABERTURA E FECHAMENTO DE RASGO.FORNECIMENTO E ASSENTAMENTO  </t>
  </si>
  <si>
    <t>CO0866</t>
  </si>
  <si>
    <t xml:space="preserve">15.036.0032-0      </t>
  </si>
  <si>
    <t xml:space="preserve">TUBO DE PVC RIGIDO DE 60MM,SOLDAVEL,EXCLUSIVE CONEXOES,EMENDAS,ABERTURA E FECHAMENTO DE RASGO.FORNECIMENTO E ASSENTAMENTO  </t>
  </si>
  <si>
    <t>CO0867</t>
  </si>
  <si>
    <t xml:space="preserve">15.036.0033-0      </t>
  </si>
  <si>
    <t xml:space="preserve">TUBO DE PVC RIGIDO DE 75MM,SOLDAVEL,EXCLUSIVE CONEXOES,EMENDAS,ABERTURA E FECHAMENTO DE RASGO.FORNECIMENTO E ASSENTAMENTO  </t>
  </si>
  <si>
    <t>CO0868</t>
  </si>
  <si>
    <t xml:space="preserve">15.036.0034-0      </t>
  </si>
  <si>
    <t xml:space="preserve">TUBO DE PVC RIGIDO DE 85MM,SOLDAVEL,EXCLUSIVE CONEXOES,EMENDAS,ABERTURA E FECHAMENTO DE RASGO.FORNECIMENTO E ASSENTAMENTO  </t>
  </si>
  <si>
    <t>CO0869</t>
  </si>
  <si>
    <t xml:space="preserve">15.036.0035-0      </t>
  </si>
  <si>
    <t xml:space="preserve">TUBO DE PVC RIGIDO DE 110MM,SOLDAVEL,EXCLUSIVE CONEXOES,EMENDAS,ABERTURA E FECHAMENTO DE RASGO.FORNECIMENTO E ASSENTAMENTO  </t>
  </si>
  <si>
    <t>CO0870</t>
  </si>
  <si>
    <t xml:space="preserve">15.036.0036-0      </t>
  </si>
  <si>
    <t xml:space="preserve">TUBO DE PVC RIGIDO DE 20MM,SOLDAVEL,INCLUSIVE CONEXOES E EMENDAS,EXCLUSIVE ABERTURA E FECHAMENTO DE RASGO.FORNECIMENTO EASSENTAMENTO  </t>
  </si>
  <si>
    <t>CO0871</t>
  </si>
  <si>
    <t xml:space="preserve">15.036.0037-0      </t>
  </si>
  <si>
    <t xml:space="preserve">TUBO DE PVC RIGIDO DE 25MM,SOLDAVEL,INCLUSIVE CONEXOES E EMENDAS,EXCLUSIVE ABERTURA E FECHAMENTO DE RASGO.FORNECIMENTO EASSENTAMENTO  </t>
  </si>
  <si>
    <t>CO0872</t>
  </si>
  <si>
    <t xml:space="preserve">15.036.0038-0      </t>
  </si>
  <si>
    <t xml:space="preserve">TUBO DE PVC RIGIDO DE 32MM,SOLDAVEL,INCLUSIVE CONEXOES E EMENDAS,EXCLUSIVE ABERTURA E FECHAMENTO DE RASGO.FORNECIMENTO EASSENTAMENTO  </t>
  </si>
  <si>
    <t>CO0873</t>
  </si>
  <si>
    <t xml:space="preserve">15.036.0039-0      </t>
  </si>
  <si>
    <t xml:space="preserve">TUBO DE PVC RIGIDO DE 40MM,SOLDAVEL,INCLUSIVE CONEXOES E EMENDAS,EXCLUSIVE ABERTURA E FECHAMENTO DE RASGO.FORNECIMENTO EASSENTAMENTO  </t>
  </si>
  <si>
    <t>CO0874</t>
  </si>
  <si>
    <t xml:space="preserve">15.036.0040-0      </t>
  </si>
  <si>
    <t xml:space="preserve">TUBO DE PVC RIGIDO DE 50MM,SOLDAVEL,INCLUSIVE CONEXOES E EMENDAS,EXCLUSIVE ABERTURA E FECHAMENTO DE RASGO.FORNECIMENTO EASSENTAMENTO  </t>
  </si>
  <si>
    <t>CO0875</t>
  </si>
  <si>
    <t xml:space="preserve">15.036.0041-0      </t>
  </si>
  <si>
    <t xml:space="preserve">TUBO DE PVC RIGIDO DE 60MM,SOLDAVEL,INCLUSIVE CONEXOES E EMENDAS,EXCLUSIVE ABERTURA E FECHAMENTO DE RASGO.FORNECIMENTO EASSENTAMENTO  </t>
  </si>
  <si>
    <t>CO0876</t>
  </si>
  <si>
    <t xml:space="preserve">15.036.0042-0      </t>
  </si>
  <si>
    <t xml:space="preserve">TUBO DE PVC RIGIDO DE 75MM,SOLDAVEL,INCLUSIVE CONEXOES E EMENDAS,EXCLUSIVE ABERTURA E FECHAMENTO DE RASGO.FORNECIMENTO EASSENTAMENTO  </t>
  </si>
  <si>
    <t>CO0877</t>
  </si>
  <si>
    <t xml:space="preserve">15.036.0043-0      </t>
  </si>
  <si>
    <t xml:space="preserve">TUBO DE PVC RIGIDO DE 85MM,SOLDAVEL,INCLUSIVE CONEXOES E EMENDAS,EXCLUSIVE ABERTURA E FECHAMENTO DE RASGO.FORNECIMENTO EASSENTAMENTO  </t>
  </si>
  <si>
    <t>CO0878</t>
  </si>
  <si>
    <t xml:space="preserve">15.036.0044-0      </t>
  </si>
  <si>
    <t xml:space="preserve">TUBO DE PVC RIGIDO DE 110MM,SOLDAVEL,INCLUSIVE CONEXOES E EMENDAS,EXCLUSIVE ABERTURA E FECHAMENTO DE RASGO.FORNECIMENTOE ASSENTAMENTO  </t>
  </si>
  <si>
    <t>CO0879</t>
  </si>
  <si>
    <t xml:space="preserve">15.036.0045-0      </t>
  </si>
  <si>
    <t xml:space="preserve">TUBO DE PVC RIGIDO DE 40MM,SOLDAVEL,EXCLUSIVE EMENDAS,CONEXOES,ABERTURA E FECHAMENTO DE RASGO.FORNECIMENTO E ASSENTAMENTO  </t>
  </si>
  <si>
    <t>CO0880</t>
  </si>
  <si>
    <t xml:space="preserve">15.036.0046-0      </t>
  </si>
  <si>
    <t xml:space="preserve">TUBO DE PVC RIGIDO DE 50MM,SOLDAVEL,EXCLUSIVE EMENDAS,CONEXOES,ABERTURA E FECHAMENTO DE RASGO.FORNECIMENTO E ASSENTAMENTO  </t>
  </si>
  <si>
    <t>CO0881</t>
  </si>
  <si>
    <t xml:space="preserve">15.036.0047-0      </t>
  </si>
  <si>
    <t xml:space="preserve">TUBO DE PVC RIGIDO DE 75MM,SOLDAVEL,EXCLUSIVE EMENDAS,CONEXOES,ABERTURA E FECHAMENTO DE RASGO.FORNECIMENTO E ASSENTAMENTO  </t>
  </si>
  <si>
    <t>CO0882</t>
  </si>
  <si>
    <t xml:space="preserve">15.036.0048-0      </t>
  </si>
  <si>
    <t xml:space="preserve">TUBO DE PVC RIGIDO DE 100MM,SOLDAVEL,EXCLUSIVE EMENDAS,CONEXOES,ABERTURA E FECHAMENTO DE RASGO.FORNECIMENTO E ASSENTAMENTO  </t>
  </si>
  <si>
    <t>CO0883</t>
  </si>
  <si>
    <t xml:space="preserve">15.036.0049-0      </t>
  </si>
  <si>
    <t>CO0884</t>
  </si>
  <si>
    <t xml:space="preserve">15.036.0050-0      </t>
  </si>
  <si>
    <t>CO0885</t>
  </si>
  <si>
    <t xml:space="preserve">15.036.0051-0      </t>
  </si>
  <si>
    <t>CO0886</t>
  </si>
  <si>
    <t xml:space="preserve">15.036.0052-0      </t>
  </si>
  <si>
    <t xml:space="preserve">TUBO DE PVC RIGIDO DE 100MM,SOLDAVEL,INCLUSIVE CONEXOES E EMENDAS,EXCLUSIVE ABERTURA E FECHAMENTO DE RASGO.FORNECIMENTOE ASSENTAMENTO  </t>
  </si>
  <si>
    <t>CO0887</t>
  </si>
  <si>
    <t xml:space="preserve">15.036.0053-0      </t>
  </si>
  <si>
    <t xml:space="preserve">TUBO DE PVC RIGIDO DE 150MM,SOLDAVEL,INCLUSIVE CONEXOES E EMENDAS,EXCLUSIVE ABERTURA E FECHAMENTO DE RASGO.FORNECIMENTOE ASSENTAMENTO  </t>
  </si>
  <si>
    <t>CO0888</t>
  </si>
  <si>
    <t xml:space="preserve">15.036.0081-0      </t>
  </si>
  <si>
    <t xml:space="preserve">TUBO DE PVC RIGIDO,CONFORME ABNT NBR-5688 DE 75MM,LINHA REFORCADA,SOLDAVEL,EXCLUSIVE EMENDAS,CONEXOES,ABERTURA E FECHAMENTO DE RASGO.FORNECIMENTO E ASSENTAMENTO  </t>
  </si>
  <si>
    <t>CO0889</t>
  </si>
  <si>
    <t xml:space="preserve">15.036.0082-0      </t>
  </si>
  <si>
    <t xml:space="preserve">TUBO DE PVC RIGIDO,CONFORME ABNT NBR-5688 DE 100MM,LINHA REFORCADA,SOLDAVEL,EXCLUSIVE EMENDAS,CONEXOES,ABERTURA E FECHAMENTO DE RASGO.FORNECIMENTO E ASSENTAMENTO  </t>
  </si>
  <si>
    <t>CO0890</t>
  </si>
  <si>
    <t xml:space="preserve">15.036.0084-0      </t>
  </si>
  <si>
    <t xml:space="preserve">TUBO DE PVC RIGIDO,CONFORME ABNT NBR-5688 DE 150MM,LINHA REFORCADA,SOLDAVEL,EXCLUSIVE EMENDAS,CONEXOES,ABERTURA E FECHAMENTO DE RASGO.FORNECIMENTO E ASSENTAMENTO  </t>
  </si>
  <si>
    <t>CO0891</t>
  </si>
  <si>
    <t xml:space="preserve">15.036.0086-0      </t>
  </si>
  <si>
    <t xml:space="preserve">TUBO DE PVC RIGIDO,CONFORME ABNT NBR-5688 DE 75MM,LINHA REFORCADA,SOLDAVEL,INCLUSIVE CONEXOES E EMENDAS,EXCLUSIVE ABERTURA E FECHAMENTO DE RASGO.FORNECIMENTO E ASSENTAMENTO  </t>
  </si>
  <si>
    <t>CO0892</t>
  </si>
  <si>
    <t xml:space="preserve">15.036.0088-0      </t>
  </si>
  <si>
    <t xml:space="preserve">TUBO DE PVC RIGIDO,CONFORME ABNT NBR-5688 DE 100MM,LINHA REFORCADA,SOLDAVEL,INCLUSIVE CONEXOES E EMENDAS,EXCLUSIVE ABERTURA E FECHAMENTO DE RASGO.FORNECIMENTO E ASSENTAMENTO  </t>
  </si>
  <si>
    <t>CO0893</t>
  </si>
  <si>
    <t xml:space="preserve">15.036.0090-0      </t>
  </si>
  <si>
    <t xml:space="preserve">TUBO DE PVC RIGIDO,CONFORME ABNT NBR-5688 DE 150MM,LINHA REFORCADA,SOLDAVEL,INCLUSIVE CONEXOES E EMENDAS,EXCLUSIVE ABERTURA E FECHAMENTO DE RASGO.FORNECIMENTO E ASSENTAMENTO  </t>
  </si>
  <si>
    <t>CO0894</t>
  </si>
  <si>
    <t xml:space="preserve">15.036.0060-0      </t>
  </si>
  <si>
    <t xml:space="preserve">ELETRODUTO DE PVC RIGIDO ROSQUEAVEL DE 1/2",EXCLUSIVE LUVAS,CURVAS,ABERTURA E FECHAMENTO DE RASGO.FORNECIMENTO E ASSENTAMENTO  </t>
  </si>
  <si>
    <t>CO0895</t>
  </si>
  <si>
    <t xml:space="preserve">15.036.0061-0      </t>
  </si>
  <si>
    <t xml:space="preserve">ELETRODUTO DE PVC RIGIDO ROSQUEAVEL DE 3/4",EXCLUSIVE LUVAS,CURVAS,ABERTURA E FECHAMENTO DE RASGO.FORNECIMENTO E ASSENTAMENTO  </t>
  </si>
  <si>
    <t>CO0896</t>
  </si>
  <si>
    <t xml:space="preserve">15.036.0062-0      </t>
  </si>
  <si>
    <t xml:space="preserve">ELETRODUTO DE PVC RIGIDO ROSQUEAVEL DE 1",EXCLUSIVE LUVAS,CURVAS,ABERTURA E FECHAMENTO DE RASGO.FORNECIMENTO E ASSENTAMENTO  </t>
  </si>
  <si>
    <t>CO0897</t>
  </si>
  <si>
    <t xml:space="preserve">15.036.0063-0      </t>
  </si>
  <si>
    <t xml:space="preserve">ELETRODUTO DE PVC RIGIDO ROSQUEAVEL DE 1.1/4",EXCLUSIVE LUVAS,CURVAS,ABERTURA E FECHAMENTO DE RASGO.FORNECIMENTO E ASSENTAMENTO  </t>
  </si>
  <si>
    <t>CO0898</t>
  </si>
  <si>
    <t xml:space="preserve">15.036.0064-0      </t>
  </si>
  <si>
    <t xml:space="preserve">ELETRODUTO DE PVC RIGIDO ROSQUEAVEL DE 1.1/2",EXCLUSIVE LUVAS,CURVAS,ABERTURA E FECHAMENTO DE RASGO.FORNECIMENTO E ASSENTAMENTO  </t>
  </si>
  <si>
    <t>CO0899</t>
  </si>
  <si>
    <t xml:space="preserve">15.036.0065-0      </t>
  </si>
  <si>
    <t xml:space="preserve">ELETRODUTO DE PVC RIGIDO ROSQUEAVEL DE 2",EXCLUSIVE LUVAS,CURVAS,ABERTURA E FECHAMENTO DE RASGO.FORNECIMENTO E ASSENTAMENTO  </t>
  </si>
  <si>
    <t>CO0900</t>
  </si>
  <si>
    <t xml:space="preserve">15.036.0066-0      </t>
  </si>
  <si>
    <t xml:space="preserve">ELETRODUTO DE PVC RIGIDO ROSQUEAVEL DE 2.1/2",EXCLUSIVE LUVAS,CURVAS,ABERTURA E FECHAMENTO DE RASGO.FORNECIMENTO E ASSENTAMENTO  </t>
  </si>
  <si>
    <t>CO0901</t>
  </si>
  <si>
    <t xml:space="preserve">15.036.0067-0      </t>
  </si>
  <si>
    <t xml:space="preserve">ELETRODUTO DE PVC RIGIDO ROSQUEAVEL DE 3",EXCLUSIVE LUVAS,CURVAS,ABERTURA E FECHAMENTO DE RASGO.FORNECIMENTO E ASSENTAMENTO  </t>
  </si>
  <si>
    <t>CO0902</t>
  </si>
  <si>
    <t xml:space="preserve">15.036.0068-0      </t>
  </si>
  <si>
    <t xml:space="preserve">ELETRODUTO DE PVC RIGIDO ROSQUEAVEL DE 4",EXCLUSIVE LUVAS,CURVAS,ABERTURA E FECHAMENTO DE RASGO.FORNECIMENTO E ASSENTAMENTO  </t>
  </si>
  <si>
    <t>CO0903</t>
  </si>
  <si>
    <t xml:space="preserve">15.036.0069-0      </t>
  </si>
  <si>
    <t xml:space="preserve">ELETRODUTO DE PVC RIGIDO ROSQUEAVEL DE 1/2",INCLUSIVE CONEXOES E EMENDAS,EXCLUSIVE ABERTURA E FECHAMENTO DE RASGO.FORNECIMENTO E ASSENTAMENTO  </t>
  </si>
  <si>
    <t>CO0904</t>
  </si>
  <si>
    <t xml:space="preserve">15.036.0070-0      </t>
  </si>
  <si>
    <t xml:space="preserve">ELETRODUTO DE PVC RIGIDO ROSQUEAVEL DE 3/4",INCLUSIVE CONEXOES E EMENDAS,EXCLUSIVE ABERTURA E FECHAMENTO DE RASGO.FORNECIMENTO E ASSENTAMENTO  </t>
  </si>
  <si>
    <t>CO0905</t>
  </si>
  <si>
    <t xml:space="preserve">15.036.0071-0      </t>
  </si>
  <si>
    <t xml:space="preserve">ELETRODUTO DE PVC RIGIDO ROSQUEAVEL DE 1",INCLUSIVE CONEXOES E EMENDAS,EXCLUSIVE ABERTURA E FECHAMENTO DE RASGO.FORNECIMENTO E ASSENTAMENTO  </t>
  </si>
  <si>
    <t>CO0906</t>
  </si>
  <si>
    <t xml:space="preserve">15.036.0072-0      </t>
  </si>
  <si>
    <t xml:space="preserve">ELETRODUTO DE PVC RIGIDO ROSQUEAVEL DE 1.1/4",INCLUSIVE CONEXOES E EMENDAS,EXCLUSIVE ABERTURA E FECHAMENTO DE RASGO.FORNECIMENTO E ASSENTAMENTO  </t>
  </si>
  <si>
    <t>CO0907</t>
  </si>
  <si>
    <t xml:space="preserve">15.036.0073-0      </t>
  </si>
  <si>
    <t xml:space="preserve">ELETRODUTO DE PVC RIGIDO ROSQUEAVEL DE 1.1/2",INCLUSIVE CONEXOES E EMENDAS,EXCLUSIVE ABERTURA E FECHAMENTO DE RASGO.FORNECIMENTO E ASSENTAMENTO  </t>
  </si>
  <si>
    <t>CO0908</t>
  </si>
  <si>
    <t xml:space="preserve">15.036.0074-0      </t>
  </si>
  <si>
    <t xml:space="preserve">ELETRODUTO DE PVC RIGIDO ROSQUEAVEL DE 2",INCLUSIVE CONEXOES E EMENDAS,EXCLUSIVE ABERTURA E FECHAMENTO DE RASGO.FORNECIMENTO E ASSENTAMENTO  </t>
  </si>
  <si>
    <t>CO0909</t>
  </si>
  <si>
    <t xml:space="preserve">15.036.0075-0      </t>
  </si>
  <si>
    <t xml:space="preserve">ELETRODUTO DE PVC RIGIDO ROSQUEAVEL DE 2.1/2",INCLUSIVE CONEXOES E EMENDAS,EXCLUSIVE ABERTURA E FECHAMENTO DE RASGO.FORNECIMENTO E ASSENTAMENTO  </t>
  </si>
  <si>
    <t>CO0910</t>
  </si>
  <si>
    <t xml:space="preserve">15.036.0076-0      </t>
  </si>
  <si>
    <t xml:space="preserve">ELETRODUTO DE PVC RIGIDO ROSQUEAVEL DE 3",INCLUSIVE CONEXOES E EMENDAS,EXCLUSIVE ABERTURA E FECHAMENTO DE RASGO.FORNECIMENTO E ASSENTAMENTO  </t>
  </si>
  <si>
    <t>CO0911</t>
  </si>
  <si>
    <t xml:space="preserve">15.036.0077-0      </t>
  </si>
  <si>
    <t xml:space="preserve">ELETRODUTO DE PVC RIGIDO ROSQUEAVEL DE 4",INCLUSIVE CONEXOES E EMENDAS,EXCLUSIVE ABERTURA E FECHAMENTO DE RASGO.FORNECIMENTO E ASSENTAMENTO  </t>
  </si>
  <si>
    <t>CO0912</t>
  </si>
  <si>
    <t xml:space="preserve">15.036.0130-0      </t>
  </si>
  <si>
    <t xml:space="preserve">TE 90° COM INSPECAO,DE PVC,COM DIAMETRO DE(100X75)MM.FORNECIMENTO E ASSENTAMENTO  </t>
  </si>
  <si>
    <t>CO0913</t>
  </si>
  <si>
    <t xml:space="preserve">15.036.0135-0      </t>
  </si>
  <si>
    <t xml:space="preserve">TE 90° COM INSPECAO,DE PVC,COM DIAMETRO DE(75X75)MM.FORNECIMENTO E ASSENTAMENTO  </t>
  </si>
  <si>
    <t>CO0914</t>
  </si>
  <si>
    <t xml:space="preserve">15.036.0140-0      </t>
  </si>
  <si>
    <t xml:space="preserve">ELETRODUTO EM PVC FLEXIVEL,COR AMARELA,DIAMETRO DE 20MM.FORNECIMENTO E COLOCACAO.  </t>
  </si>
  <si>
    <t>CO0915</t>
  </si>
  <si>
    <t xml:space="preserve">15.036.0141-0      </t>
  </si>
  <si>
    <t xml:space="preserve">ELETRODUTO EM PVC FLEXIVEL,COR AMARELA,DIAMETRO DE 25MM.FORNECIMENTO E COLOCACAO.  </t>
  </si>
  <si>
    <t>CO0916</t>
  </si>
  <si>
    <t xml:space="preserve">15.037.0010-0      </t>
  </si>
  <si>
    <t xml:space="preserve">CONDUITE FLEXIVEL,GALVANIZADO,COM DIAMETRO DE 1/2",EXCLUSIVE EMENDAS.FORNECIMENTO E ASSENTAMENTO  </t>
  </si>
  <si>
    <t>CO0917</t>
  </si>
  <si>
    <t xml:space="preserve">15.037.0011-0      </t>
  </si>
  <si>
    <t xml:space="preserve">CONDUITE FLEXIVEL,GALVANIZADO,COM DIAMETRO DE 3/4",EXCLUSIVE EMENDAS.FORNECIMENTO E ASSENTAMENTO  </t>
  </si>
  <si>
    <t>CO0918</t>
  </si>
  <si>
    <t xml:space="preserve">15.037.0012-0      </t>
  </si>
  <si>
    <t xml:space="preserve">CONDUITE FLEXIVEL,GALVANIZADO,COM DIAMETRO DE 1",EXCLUSIVE EMENDAS.FORNECIMENTO E ASSENTAMENTO  </t>
  </si>
  <si>
    <t>CO0919</t>
  </si>
  <si>
    <t xml:space="preserve">15.037.0013-0      </t>
  </si>
  <si>
    <t xml:space="preserve">CONDUITE FLEXIVEL,GALVANIZADO,COM DIAMETRO DE 1.1/4",EXCLUSIVE EMENDAS.FORNECIMENTO E ASSENTAMENTO  </t>
  </si>
  <si>
    <t>CO0920</t>
  </si>
  <si>
    <t xml:space="preserve">15.037.0014-0      </t>
  </si>
  <si>
    <t xml:space="preserve">CONDUITE FLEXIVEL,GALVANIZADO,COM DIAMETRO DE 1.1/2",EXCLUSIVE EMENDAS.FORNECIMENTO E ASSENTAMENTO  </t>
  </si>
  <si>
    <t>CO0921</t>
  </si>
  <si>
    <t xml:space="preserve">15.037.0015-0      </t>
  </si>
  <si>
    <t xml:space="preserve">CONDUITE FLEXIVEL,GALVANIZADO,COM DIAMETRO DE 2",EXCLUSIVE EMENDAS.FORNECIMENTO E ASSENTAMENTO  </t>
  </si>
  <si>
    <t>CO0922</t>
  </si>
  <si>
    <t xml:space="preserve">15.037.0016-0      </t>
  </si>
  <si>
    <t xml:space="preserve">CONDUITE FLEXIVEL,GALVANIZADO,COM DIAMETRO DE 2.1/2",EXCLUSIVE EMENDAS.FORNECIMENTO E ASSENTAMENTO  </t>
  </si>
  <si>
    <t>CO0923</t>
  </si>
  <si>
    <t xml:space="preserve">15.037.0017-0      </t>
  </si>
  <si>
    <t xml:space="preserve">CONDUITE FLEXIVEL,GALVANIZADO,COM DIAMETRO DE 3",EXCLUSIVE EMENDAS.FORNECIMENTO E ASSENTAMENTO  </t>
  </si>
  <si>
    <t>CO0928</t>
  </si>
  <si>
    <t xml:space="preserve">15.041.0001-0      </t>
  </si>
  <si>
    <t xml:space="preserve">TUBO DE COBRE CLASSE E,COM DIAMETRO DE 15MM,EXCLUSIVE CONEXOES,EMENDAS,ABERTURA E FECHAMENTO DE RASGO E ISOLAMENTO.FORNECIMENTO E ASSENTAMENTO  </t>
  </si>
  <si>
    <t>CO0929</t>
  </si>
  <si>
    <t xml:space="preserve">15.041.0002-0      </t>
  </si>
  <si>
    <t xml:space="preserve">TUBO DE COBRE CLASSE E,COM DIAMETRO DE 22MM,EXCLUSIVE CONEXOES,EMENDAS,ABERTURA E FECHAMENTO DE RASGO E ISOLAMENTO.FORNECIMENTO E ASSENTAMENTO  </t>
  </si>
  <si>
    <t>CO0930</t>
  </si>
  <si>
    <t xml:space="preserve">15.041.0003-0      </t>
  </si>
  <si>
    <t xml:space="preserve">TUBO DE COBRE CLASSE E,COM DIAMETRO DE 28MM,EXCLUSIVE CONEXOES,EMENDAS,ABERTURA E FECHAMENTO DE RASGO E ISOLAMENTO.FORNECIMENTO E ASSENTAMENTO  </t>
  </si>
  <si>
    <t>CO0931</t>
  </si>
  <si>
    <t xml:space="preserve">15.041.0004-0      </t>
  </si>
  <si>
    <t xml:space="preserve">TUBO DE COBRE CLASSE E,COM DIAMETRO DE 35MM,EXCLUSIVE CONEXOES,EMENDAS,ABERTURA E FECHAMENTO DE RASGO E ISOLAMENTO.FORNECIMENTO E ASSENTAMENTO  </t>
  </si>
  <si>
    <t>CO0932</t>
  </si>
  <si>
    <t xml:space="preserve">15.041.0005-0      </t>
  </si>
  <si>
    <t xml:space="preserve">TUBO DE COBRE CLASSE E,COM DIAMETRO DE 42MM,EXCLUSIVE CONEXOES,EMENDAS,ABERTURA E FECHAMENTO DE RASGO E ISOLAMENTO.FORNECIMENTO E ASSENTAMENTO  </t>
  </si>
  <si>
    <t>CO0933</t>
  </si>
  <si>
    <t xml:space="preserve">15.041.0006-0      </t>
  </si>
  <si>
    <t xml:space="preserve">TUBO DE COBRE CLASSE E,COM DIAMETRO DE 54MM,EXCLUSIVE CONEXOES,EMENDAS,ABERTURA E FECHAMENTO DE RASGO E ISOLAMENTO.FORNECIMENTO E ASSENTAMENTO  </t>
  </si>
  <si>
    <t>CO0934</t>
  </si>
  <si>
    <t xml:space="preserve">15.041.0007-0      </t>
  </si>
  <si>
    <t xml:space="preserve">TUBO DE COBRE CLASSE E,COM DIAMETRO DE 66MM,EXCLUSIVE CONEXOES,EMENDAS,ABERTURA E FECHAMENTO DE RASGO E ISOLAMENTO.FORNECIMENTO E ASSENTAMENTO  </t>
  </si>
  <si>
    <t>CO0935</t>
  </si>
  <si>
    <t xml:space="preserve">15.041.0008-0      </t>
  </si>
  <si>
    <t xml:space="preserve">TUBO DE COBRE CLASSE E,COM DIAMETRO DE 79MM,EXCLUSIVE CONEXOES,EMENDAS,ABERTURA E FECHAMENTO DE RASGO E ISOLAMENTO.FORNECIMENTO E ASSENTAMENTO  </t>
  </si>
  <si>
    <t>CO0936</t>
  </si>
  <si>
    <t xml:space="preserve">15.041.0009-0      </t>
  </si>
  <si>
    <t xml:space="preserve">TUBO DE COBRE CLASSE E,COM DIAMETRO DE 104MM,EXCLUSIVE CONEXOES,EMENDAS,ABERTURA E FECHAMENTO DE RASGO E ISOLAMENTO.FORNECIMENTO E ASSENTAMENTO  </t>
  </si>
  <si>
    <t>CO0937</t>
  </si>
  <si>
    <t xml:space="preserve">15.045.0010-0      </t>
  </si>
  <si>
    <t xml:space="preserve">EMENDA EM ELETRODUTO DE FERRO GALVANIZADO,DIAMETRO DE 1/2", COMPREENDENDO:CORTE,ABERTURA DE DUAS ROSCAS POR TARRACHA MANUAL,COLOCACAO DA LUVA,INCLUSIVE ESTA  </t>
  </si>
  <si>
    <t>CO0938</t>
  </si>
  <si>
    <t xml:space="preserve">15.045.0011-0      </t>
  </si>
  <si>
    <t xml:space="preserve">EMENDA EM ELETRODUTO DE FERRO GALVANIZADO,DIAMETRO DE 3/4", COMPREENDENDO:CORTE,ABERTURA DE DUAS ROSCAS POR TARRACHA MANUAL,COLOCACAO DA LUVA,INCLUSIVE ESTA  </t>
  </si>
  <si>
    <t>CO0939</t>
  </si>
  <si>
    <t xml:space="preserve">15.045.0012-0      </t>
  </si>
  <si>
    <t xml:space="preserve">EMENDA EM ELETRODUTO DE FERRO GALVANIZADO,DIAMETRO DE 1",COMPREENDENDO:CORTE,ABERTUR A DE DUAS ROSCAS POR TARRACHA MANUAL,COLOCACAO DA LUVA,INCLUSIVE ESTA  </t>
  </si>
  <si>
    <t>CO0940</t>
  </si>
  <si>
    <t xml:space="preserve">15.045.0013-0      </t>
  </si>
  <si>
    <t xml:space="preserve">EMENDA EM ELETRODUTO DE FERRO GALVANIZADO,DIAMETRO DE 1.1/4",COMPREENDENDO:CORTE,ABE RTURA DE DUAS ROSCAS POR TARRACHA MANUAL,COLOCACAO DA LUVA,INCLUSIVE ESTA  </t>
  </si>
  <si>
    <t>CO0941</t>
  </si>
  <si>
    <t xml:space="preserve">15.045.0014-0      </t>
  </si>
  <si>
    <t xml:space="preserve">EMENDA EM ELETRODUTO DE FERRO GALVANIZADO,DIAMETRO DE 1.1/2",COMPREENDENDO:CORTE,ABE RTURA DE DUAS ROSCAS POR TARRACHA MANUAL,COLOCACAO DA LUVA,INCLUSIVE ESTA  </t>
  </si>
  <si>
    <t>CO0942</t>
  </si>
  <si>
    <t xml:space="preserve">15.045.0015-0      </t>
  </si>
  <si>
    <t xml:space="preserve">EMENDA EM ELETRODUTO DE FERRO GALVANIZADO,DIAMETRO DE 2",COMPREENDENDO:CORTE,ABERTUR A DE DUAS ROSCAS POR TARRACHA MANUAL,COLOCACAO DA LUVA,INCLUSIVE ESTA  </t>
  </si>
  <si>
    <t>CO0943</t>
  </si>
  <si>
    <t xml:space="preserve">15.045.0016-0      </t>
  </si>
  <si>
    <t xml:space="preserve">EMENDA EM ELETRODUTO DE FERRO GALVANIZADO,DIAMETRO DE 2.1/2",COMPREENDENDO:CORTE,ABE RTURA DE DUAS ROSCAS POR TARRACHA MANUAL,COLOCACAO DA LUVA,INCLUSIVE ESTA  </t>
  </si>
  <si>
    <t>CO0944</t>
  </si>
  <si>
    <t xml:space="preserve">15.045.0017-0      </t>
  </si>
  <si>
    <t xml:space="preserve">EMENDA EM ELETRODUTO DE FERRO GALVANIZADO,DIAMETRO DE 3",COMPREENDENDO:CORTE,ABERTUR A DE DUAS ROSCAS POR TARRACHA MANUAL,COLOCACAO DA LUVA,INCLUSIVE ESTA  </t>
  </si>
  <si>
    <t>CO0945</t>
  </si>
  <si>
    <t xml:space="preserve">15.045.0018-0      </t>
  </si>
  <si>
    <t xml:space="preserve">EMENDA EM ELETRODUTO DE FERRO GALVANIZADO,DIAMETRO DE 4",COMPREENDENDO:CORTE,ABERTUR A DE DUAS ROSCAS POR TARRACHA MANUAL,COLOCACAO DA LUVA,INCLUSIVE ESTA  </t>
  </si>
  <si>
    <t>CO0946</t>
  </si>
  <si>
    <t xml:space="preserve">15.045.0025-0      </t>
  </si>
  <si>
    <t xml:space="preserve">CORTE E ABERTURA DE DUAS ROSCAS,POR TARRAXA MANUAL,E COLOCACAO DE CONEXOES DE FERRO GALVANIZADO,COM COSTURA,COM DIAMETRODE 1/2",EXCLUSIVE A PECA  </t>
  </si>
  <si>
    <t>CO0947</t>
  </si>
  <si>
    <t xml:space="preserve">15.045.0026-0      </t>
  </si>
  <si>
    <t xml:space="preserve">CORTE E ABERTURA DE DUAS ROSCAS,POR TARRAXA MANUAL,E COLOCACAO DE CONEXOES DE FERRO GALVANIZADO,COM COSTURA,COM DIAMETRODE 3/4",EXCLUSIVE A PECA  </t>
  </si>
  <si>
    <t>CO0948</t>
  </si>
  <si>
    <t xml:space="preserve">15.045.0027-0      </t>
  </si>
  <si>
    <t xml:space="preserve">CORTE E ABERTURA DE DUAS ROSCAS,POR TARRAXA MANUAL,E COLOCACAO DE CONEXOES DE FERRO GALVANIZADO,COM COSTURA,COM DIAMETRODE 1",EXCLUSIVE A PECA  </t>
  </si>
  <si>
    <t>CO0949</t>
  </si>
  <si>
    <t xml:space="preserve">15.045.0028-0      </t>
  </si>
  <si>
    <t xml:space="preserve">CORTE E ABERTURA DE DUAS ROSCAS,POR TARRAXA MANUAL,E COLOCACAO DE CONEXOES DE FERRO GALVANIZADO,COM COSTURA,COM DIAMETRODE 1.1/4",EXCLUSIVE A PECA  </t>
  </si>
  <si>
    <t>CO0950</t>
  </si>
  <si>
    <t xml:space="preserve">15.045.0029-0      </t>
  </si>
  <si>
    <t xml:space="preserve">CORTE E ABERTURA DE DUAS ROSCAS,POR TARRAXA MANUAL,E COLOCACAO DE CONEXOES DE FERRO GALVANIZADO,COM COSTURA,COM DIAMETRODE 1.1/2",EXCLUSIVE A PECA  </t>
  </si>
  <si>
    <t>CO0951</t>
  </si>
  <si>
    <t xml:space="preserve">15.045.0030-0      </t>
  </si>
  <si>
    <t xml:space="preserve">CORTE E ABERTURA DE DUAS ROSCAS,POR TARRAXA MANUAL,E COLOCACAO DE CONEXOES DE FERRO GALVANIZADO,COM COSTURA,COM DIAMETRODE 2",EXCLUSIVE A PECA  </t>
  </si>
  <si>
    <t>CO0952</t>
  </si>
  <si>
    <t xml:space="preserve">15.045.0031-0      </t>
  </si>
  <si>
    <t xml:space="preserve">CORTE E ABERTURA DE DUAS ROSCAS,POR TARRAXA MANUAL,E COLOCACAO DE CONEXOES DE FERRO GALVANIZADO,COM COSTURA,COM DIAMETRODE 2.1/2",EXCLUSIVE A PECA  </t>
  </si>
  <si>
    <t>CO0953</t>
  </si>
  <si>
    <t xml:space="preserve">15.045.0032-0      </t>
  </si>
  <si>
    <t xml:space="preserve">CORTE E ABERTURA DE DUAS ROSCAS,POR TARRAXA MANUAL,E COLOCACAO DE CONEXOES DE FERRO GALVANIZADO,COM COSTURA,COM DIAMETRODE 3",EXCLUSIVE A PECA  </t>
  </si>
  <si>
    <t>CO0954</t>
  </si>
  <si>
    <t xml:space="preserve">15.045.0033-0      </t>
  </si>
  <si>
    <t xml:space="preserve">CORTE E ABERTURA DE DUAS ROSCAS,POR TARRAXA MANUAL,E COLOCACAO DE CONEXOES DE FERRO GALVANIZADO,COM COSTURA,COM DIAMETRODE 4",EXCLUSIVE A PECA  </t>
  </si>
  <si>
    <t>CO0955</t>
  </si>
  <si>
    <t xml:space="preserve">15.045.0050-0      </t>
  </si>
  <si>
    <t xml:space="preserve">CORTE E ABERTURA DE DUAS ROSCAS,POR TARRAXA MANUAL,COLOCACAO DE CONEXOES EM TUBULACAO PARA VAPOR(SCH-40 OU SCH-80),NO DIAMETRO DE 1/2",EXCLUSIVE A PECA  </t>
  </si>
  <si>
    <t>CO0956</t>
  </si>
  <si>
    <t xml:space="preserve">15.045.0051-0      </t>
  </si>
  <si>
    <t xml:space="preserve">CORTE E ABERTURA DE DUAS ROSCAS,POR TARRAXA MANUAL,COLOCACAO DE CONEXOES EM TUBULACAO PARA VAPOR(SCH-40 OU SCH-80),NO DIAMETRO DE 3/4",EXCLUSIVE A PECA  </t>
  </si>
  <si>
    <t>CO0957</t>
  </si>
  <si>
    <t xml:space="preserve">15.045.0052-0      </t>
  </si>
  <si>
    <t xml:space="preserve">CORTE E ABERTURA DE DUAS ROSCAS,POR TARRAXA MANUAL,COLOCACAO DE CONEXOES EM TUBULACAO PARA VAPOR(SCH-40 OU SCH-80),NO DIAMETRO DE 1",EXCLUSIVE A PECA  </t>
  </si>
  <si>
    <t>CO0958</t>
  </si>
  <si>
    <t xml:space="preserve">15.045.0053-0      </t>
  </si>
  <si>
    <t xml:space="preserve">CORTE E ABERTURA DE DUAS ROSCAS,POR TARRAXA MANUAL,COLOCACAO DE CONEXOES EM TUBULACAO PARA VAPOR(SCH-40 OU SCH-80),NO DIAMETRO DE 1.1/4",EXCLUSIVE A PECA  </t>
  </si>
  <si>
    <t>CO0959</t>
  </si>
  <si>
    <t xml:space="preserve">15.045.0054-0      </t>
  </si>
  <si>
    <t xml:space="preserve">CORTE E ABERTURA DE DUAS ROSCAS,POR TARRAXA MANUAL,COLOCACAO DE CONEXOES EM TUBULACAO PARA VAPOR(SCH-40 OU SCH-80),NO DIAMETRO DE 1.1/2",EXCLUSIVE A PECA  </t>
  </si>
  <si>
    <t>CO0960</t>
  </si>
  <si>
    <t xml:space="preserve">15.045.0055-0      </t>
  </si>
  <si>
    <t xml:space="preserve">CORTE E ABERTURA DE DUAS ROSCAS,POR TARRAXA MANUAL,COLOCACAO DE CONEXOES EM TUBULACAO PARA VAPOR(SCH-40 OU SCH-80),NO DIAMETRO DE 2",EXCLUSIVE A PECA  </t>
  </si>
  <si>
    <t>CO0961</t>
  </si>
  <si>
    <t xml:space="preserve">15.045.0056-0      </t>
  </si>
  <si>
    <t xml:space="preserve">CORTE E ABERTURA DE DUAS ROSCAS,POR TARRAXA MANUAL,COLOCACAO DE CONEXOES EM TUBULACAO PARA VAPOR(SCH-40 OU SCH-80),NO DIAMETRO DE 2.1/2",EXCLUSIVE A PECA  </t>
  </si>
  <si>
    <t>CO0962</t>
  </si>
  <si>
    <t xml:space="preserve">15.045.0057-0      </t>
  </si>
  <si>
    <t xml:space="preserve">CORTE E ABERTURA DE DUAS ROSCAS,POR TARRAXA MANUAL,COLOCACAO DE CONEXOES EM TUBULACAO PARA VAPOR(SCH-40 OU SCH-80),NO DIAMETRO DE 3",EXCLUSIVE A PECA  </t>
  </si>
  <si>
    <t>CO0963</t>
  </si>
  <si>
    <t xml:space="preserve">15.045.0058-0      </t>
  </si>
  <si>
    <t xml:space="preserve">CORTE E ABERTURA DE DUAS ROSCAS,POR TARRAXA MANUAL,COLOCACAO DE CONEXOES EM TUBULACAO PARA VAPOR(SCH-40 OU SCH-80),NO DIAMETRO DE 4",EXCLUSIVE A PECA  </t>
  </si>
  <si>
    <t>CO0964</t>
  </si>
  <si>
    <t xml:space="preserve">15.045.0065-1      </t>
  </si>
  <si>
    <t xml:space="preserve">CORTE E ABERTURA DE DUAS ROSCAS,POR TARRAXA MANUAL,COLOCACAO DE CONEXOES EM TUBOS DE PVC ROSQUEAVEIS,COM DIAMETRO DE 1/2",EXCLUSIVE A PECA  </t>
  </si>
  <si>
    <t>CO0965</t>
  </si>
  <si>
    <t xml:space="preserve">15.045.0066-1      </t>
  </si>
  <si>
    <t xml:space="preserve">CORTE E ABERTURA DE DUAS ROSCAS,POR TARRAXA MANUAL,COLOCACAO DE CONEXOES EM TUBOS DE PVC ROSQUEAVEIS,COM DIAMETRO DE 3/4",EXCLUSIVE A PECA  </t>
  </si>
  <si>
    <t>CO0966</t>
  </si>
  <si>
    <t xml:space="preserve">15.045.0067-1      </t>
  </si>
  <si>
    <t xml:space="preserve">CORTE E ABERTURA DE DUAS ROSCAS,POR TARRAXA MANUAL,COLOCACAO DE CONEXOES EM TUBOS DE PVC ROSQUEAVEIS,COM DIAMETRO DE 1",EXCLUSIVE A PECA  </t>
  </si>
  <si>
    <t>CO0967</t>
  </si>
  <si>
    <t xml:space="preserve">15.045.0068-1      </t>
  </si>
  <si>
    <t xml:space="preserve">CORTE E ABERTURA DE DUAS ROSCAS,POR TARRAXA MANUAL,COLOCACAO DE CONEXOES EM TUBOS DE PVC ROSQUEAVEIS,COM DIAMETRO DE 1.1/4",EXCLUSIVE A PECA  </t>
  </si>
  <si>
    <t>CO0968</t>
  </si>
  <si>
    <t xml:space="preserve">15.045.0069-1      </t>
  </si>
  <si>
    <t xml:space="preserve">CORTE E ABERTURA DE DUAS ROSCAS,POR TARRAXA MANUAL,COLOCACAO DE CONEXOES EM TUBOS DE PVC ROSQUEAVEIS,COM DIAMETRO DE 1.1/2",EXCLUSIVE A PECA  </t>
  </si>
  <si>
    <t>CO0969</t>
  </si>
  <si>
    <t xml:space="preserve">15.045.0070-1      </t>
  </si>
  <si>
    <t xml:space="preserve">CORTE E ABERTURA DE DUAS ROSCAS,POR TARRAXA MANUAL,COLOCACAO DE CONEXOES EM TUBOS DE PVC ROSQUEAVEIS,COM DIAMETRO DE 2",EXCLUSIVE A PECA  </t>
  </si>
  <si>
    <t>CO0970</t>
  </si>
  <si>
    <t xml:space="preserve">15.045.0071-1      </t>
  </si>
  <si>
    <t xml:space="preserve">CORTE E ABERTURA DE DUAS ROSCAS,POR TARRAXA MANUAL,COLOCACAO DE CONEXOES EM TUBOS DE PVC ROSQUEAVEIS,COM DIAMETRO DE 2.1/2",EXCLUSIVE A PECA  </t>
  </si>
  <si>
    <t>CO0971</t>
  </si>
  <si>
    <t xml:space="preserve">15.045.0072-1      </t>
  </si>
  <si>
    <t xml:space="preserve">CORTE E ABERTURA DE DUAS ROSCAS,POR TARRAXA MANUAL,COLOCACAO DE CONEXOES EM TUBOS DE PVC ROSQUEAVEIS,COM DIAMETRO DE 3",EXCLUSIVE A PECA  </t>
  </si>
  <si>
    <t>CO0972</t>
  </si>
  <si>
    <t xml:space="preserve">15.045.0073-1      </t>
  </si>
  <si>
    <t xml:space="preserve">CORTE E ABERTURA DE DUAS ROSCAS,POR TARRAXA MANUAL,COLOCACAO DE CONEXOES EM TUBOS DE PVC ROSQUEAVEIS,COM DIAMETRO DE 4",EXCLUSIVE A PECA  </t>
  </si>
  <si>
    <t>CO0973</t>
  </si>
  <si>
    <t xml:space="preserve">15.045.0075-0      </t>
  </si>
  <si>
    <t xml:space="preserve">CORTE E ABERTURA DE DUAS ROSCAS,POR TARRAXA MANUAL,COLOCACAO DE CONEXOES EM ELETRODUTO DE PVC ROSQUEAVEIS,COM DIAMETRO DE 1/2",EXCLUSIVE A PECA  </t>
  </si>
  <si>
    <t>CO0974</t>
  </si>
  <si>
    <t xml:space="preserve">15.045.0076-0      </t>
  </si>
  <si>
    <t xml:space="preserve">CORTE E ABERTURA DE DUAS ROSCAS,POR TARRAXA MANUAL,COLOCACAO DE CONEXOES EM ELETRODUTO DE PVC ROSQUEAVEIS,COM DIAMETRO DE 3/4",EXCLUSIVE A PECA  </t>
  </si>
  <si>
    <t>CO0975</t>
  </si>
  <si>
    <t xml:space="preserve">15.045.0077-0      </t>
  </si>
  <si>
    <t xml:space="preserve">CORTE E ABERTURA DE DUAS ROSCAS,POR TARRAXA MANUAL,COLOCACAO DE CONEXOES EM ELETRODUTO DE PVC ROSQUEAVEIS,COM DIAMETRO DE 1",EXCLUSIVE A PECA  </t>
  </si>
  <si>
    <t>CO0976</t>
  </si>
  <si>
    <t xml:space="preserve">15.045.0078-0      </t>
  </si>
  <si>
    <t xml:space="preserve">CORTE E ABERTURA DE DUAS ROSCAS,POR TARRAXA MANUAL,COLOCACAO DE CONEXOES EM ELETRODUTO DE PVC ROSQUEAVEIS,COM DIAMETRO DE 1.1/4",EXCLUSIVE A PECA  </t>
  </si>
  <si>
    <t>CO0977</t>
  </si>
  <si>
    <t xml:space="preserve">15.045.0079-0      </t>
  </si>
  <si>
    <t xml:space="preserve">CORTE E ABERTURA DE DUAS ROSCAS,POR TARRAXA MANUAL,COLOCACAO DE CONEXOES EM ELETRODUTO DE PVC ROSQUEAVEIS,COM DIAMETRO DE 1.1/2",EXCLUSIVE A PECA  </t>
  </si>
  <si>
    <t>CO0978</t>
  </si>
  <si>
    <t xml:space="preserve">15.045.0080-0      </t>
  </si>
  <si>
    <t xml:space="preserve">CORTE E ABERTURA DE DUAS ROSCAS,POR TARRAXA MANUAL,COLOCACAO DE CONEXOES EM ELETRODUTO DE PVC ROSQUEAVEIS,COM DIAMETRO DE 2",EXCLUSIVE A PECA  </t>
  </si>
  <si>
    <t>CO0979</t>
  </si>
  <si>
    <t xml:space="preserve">15.045.0081-0      </t>
  </si>
  <si>
    <t xml:space="preserve">CORTE E ABERTURA DE DUAS ROSCAS,POR TARRAXA MANUAL,COLOCACAO DE CONEXOES EM ELETRODUTO DE PVC ROSQUEAVEIS,COM DIAMETRO DE 2.1/2",EXCLUSIVE A PECA  </t>
  </si>
  <si>
    <t>CO0980</t>
  </si>
  <si>
    <t xml:space="preserve">15.045.0082-0      </t>
  </si>
  <si>
    <t xml:space="preserve">CORTE E ABERTURA DE DUAS ROSCAS,POR TARRAXA MANUAL,COLOCACAO DE CONEXOES EM ELETRODUTO DE PVC ROSQUEAVEIS,COM DIAMETRO DE 3",EXCLUSIVE A PECA  </t>
  </si>
  <si>
    <t>CO0981</t>
  </si>
  <si>
    <t xml:space="preserve">15.045.0083-0      </t>
  </si>
  <si>
    <t xml:space="preserve">CORTE E ABERTURA DE DUAS ROSCAS,POR TARRAXA MANUAL,COLOCACAO DE CONEXOES EM ELETRODUTO DE PVC ROSQUEAVEIS,COM DIAMETRO DE 4",EXCLUSIVE A PECA  </t>
  </si>
  <si>
    <t>CO0982</t>
  </si>
  <si>
    <t xml:space="preserve">15.045.0084-0      </t>
  </si>
  <si>
    <t xml:space="preserve">CORTE E COLOCACAO DE CONEXOES EM TUBO DE PVC RIGIDO,ESGOTO,SOLDAVEL,COM DIAMETRO DE 40MM,EXCLUSIVE A PECA  </t>
  </si>
  <si>
    <t>CO0983</t>
  </si>
  <si>
    <t xml:space="preserve">15.045.0085-0      </t>
  </si>
  <si>
    <t xml:space="preserve">CORTE E COLOCACAO DE CONEXOES EM TUBO DE PVC RIGIDO,ESGOTO,SOLDAVEL,COM DIAMETRO DE 50MM,EXCLUSIVE A PECA  </t>
  </si>
  <si>
    <t>CO0984</t>
  </si>
  <si>
    <t xml:space="preserve">15.045.0086-0      </t>
  </si>
  <si>
    <t xml:space="preserve">CORTE E COLOCACAO DE CONEXOES EM TUBO DE PVC RIGIDO,ESGOTO,SOLDAVEL,COM DIAMETRO DE 75MM,EXCLUSIVE A PECA  </t>
  </si>
  <si>
    <t>CO0985</t>
  </si>
  <si>
    <t xml:space="preserve">15.045.0087-0      </t>
  </si>
  <si>
    <t xml:space="preserve">CORTE E COLOCACAO DE CONEXOES EM TUBO DE PVC RIGIDO,ESGOTO,SOLDAVEL,COM DIAMETRO DE 100MM,EXCLUSIVE A PECA  </t>
  </si>
  <si>
    <t>CO0986</t>
  </si>
  <si>
    <t xml:space="preserve">15.045.0090-0      </t>
  </si>
  <si>
    <t xml:space="preserve">CORTE E COLOCACAO DE CONEXOES EM TUBO DE PVC RIGIDO,SOLDAVEL PARA AGUA FRIA,COM DIAMETRO DE 20MM,EXCLUSIVE A PECA  </t>
  </si>
  <si>
    <t>CO0987</t>
  </si>
  <si>
    <t xml:space="preserve">15.045.0091-0      </t>
  </si>
  <si>
    <t xml:space="preserve">CORTE E COLOCACAO DE CONEXOES EM TUBO DE PVC RIGIDO,SOLDAVEL PARA AGUA FRIA,COM DIAMETRO DE 25MM,EXCLUSIVE A PECA  </t>
  </si>
  <si>
    <t>CO0988</t>
  </si>
  <si>
    <t xml:space="preserve">15.045.0092-0      </t>
  </si>
  <si>
    <t xml:space="preserve">CORTE E COLOCACAO DE CONEXOES EM TUBO DE PVC RIGIDO,SOLDAVEL PARA AGUA FRIA,COM DIAMETRO DE 32MM,EXCLUSIVE A PECA  </t>
  </si>
  <si>
    <t>CO0989</t>
  </si>
  <si>
    <t xml:space="preserve">15.045.0093-0      </t>
  </si>
  <si>
    <t xml:space="preserve">CORTE E COLOCACAO DE CONEXOES EM TUBO DE PVC RIGIDO,SOLDAVEL PARA AGUA FRIA,COM DIAMETRO DE 40MM,EXCLUSIVE A PECA  </t>
  </si>
  <si>
    <t>CO0990</t>
  </si>
  <si>
    <t xml:space="preserve">15.045.0094-0      </t>
  </si>
  <si>
    <t xml:space="preserve">CORTE E COLOCACAO DE CONEXOES EM TUBO DE PVC RIGIDO,SOLDAVEL PARA AGUA FRIA,COM DIAMETRO DE 50MM,EXCLUSIVE A PECA  </t>
  </si>
  <si>
    <t>CO0991</t>
  </si>
  <si>
    <t xml:space="preserve">15.045.0095-0      </t>
  </si>
  <si>
    <t xml:space="preserve">CORTE E COLOCACAO DE CONEXOES EM TUBO DE PVC RIGIDO,SOLDAVEL PARA AGUA FRIA,COM DIAMETRO DE 60MM,EXCLUSIVE A PECA  </t>
  </si>
  <si>
    <t>CO0992</t>
  </si>
  <si>
    <t xml:space="preserve">15.045.0096-0      </t>
  </si>
  <si>
    <t xml:space="preserve">CORTE E COLOCACAO DE CONEXOES EM TUBO DE PVC RIGIDO,SOLDAVEL PARA AGUA FRIA,COM DIAMETRO DE 75MM,EXCLUSIVE A PECA  </t>
  </si>
  <si>
    <t>CO0993</t>
  </si>
  <si>
    <t xml:space="preserve">15.045.0097-0      </t>
  </si>
  <si>
    <t xml:space="preserve">CORTE E COLOCACAO DE CONEXOES EM TUBO DE PVC RIGIDO,SOLDAVEL PARA AGUA FRIA,COM DIAMETRO DE 85MM,EXCLUSIVE A PECA  </t>
  </si>
  <si>
    <t>CO0994</t>
  </si>
  <si>
    <t xml:space="preserve">15.045.0098-0      </t>
  </si>
  <si>
    <t xml:space="preserve">CORTE E COLOCACAO DE CONEXOES EM TUBO DE PVC RIGIDO,SOLDAVEL PARA AGUA FRIA,COM DIAMETRO DE 110MM,EXCLUSIVE A PECA  </t>
  </si>
  <si>
    <t>CO0995</t>
  </si>
  <si>
    <t xml:space="preserve">15.045.0100-0      </t>
  </si>
  <si>
    <t xml:space="preserve">CORTE E COLOCACAO DE CONEXOES EM TUBO DE COBRE PARA AGUA QUENTE,COM DIAMETRO DE 15MM,EXCLUSIVE A PECA  </t>
  </si>
  <si>
    <t>CO0996</t>
  </si>
  <si>
    <t xml:space="preserve">15.045.0101-0      </t>
  </si>
  <si>
    <t xml:space="preserve">CORTE E COLOCACAO DE CONEXOES EM TUBO DE COBRE PARA AGUA QUENTE,COM DIAMETRO DE 22MM,EXCLUSIVE A PECA  </t>
  </si>
  <si>
    <t>CO0997</t>
  </si>
  <si>
    <t xml:space="preserve">15.045.0102-0      </t>
  </si>
  <si>
    <t xml:space="preserve">CORTE E COLOCACAO DE CONEXOES EM TUBO DE COBRE PARA AGUA QUENTE,COM DIAMETRO DE 28MM,EXCLUSIVE A PECA  </t>
  </si>
  <si>
    <t>CO0998</t>
  </si>
  <si>
    <t xml:space="preserve">15.045.0103-0      </t>
  </si>
  <si>
    <t xml:space="preserve">CORTE E COLOCACAO DE CONEXOES EM TUBO DE COBRE PARA AGUA QUENTE,COM DIAMETRO DE 35MM,EXCLUSIVE A PECA  </t>
  </si>
  <si>
    <t>CO0999</t>
  </si>
  <si>
    <t xml:space="preserve">15.045.0104-0      </t>
  </si>
  <si>
    <t xml:space="preserve">CORTE E COLOCACAO DE CONEXOES EM TUBO DE COBRE PARA AGUA QUENTE,COM DIAMETRO DE 42MM,EXCLUSIVE A PECA  </t>
  </si>
  <si>
    <t>CO1000</t>
  </si>
  <si>
    <t xml:space="preserve">15.045.0105-0      </t>
  </si>
  <si>
    <t xml:space="preserve">CORTE E COLOCACAO DE CONEXOES EM TUBO DE COBRE PARA AGUA QUENTE,COM DIAMETRO DE 54MM,EXCLUSIVE A PECA  </t>
  </si>
  <si>
    <t>CO1001</t>
  </si>
  <si>
    <t xml:space="preserve">15.045.0106-0      </t>
  </si>
  <si>
    <t xml:space="preserve">CORTE E COLOCACAO DE CONEXOES EM TUBO DE COBRE PARA AGUA QUENTE,COM DIAMETRO DE 66MM,EXCLUSIVE A PECA  </t>
  </si>
  <si>
    <t>CO1002</t>
  </si>
  <si>
    <t xml:space="preserve">15.045.0107-0      </t>
  </si>
  <si>
    <t xml:space="preserve">CORTE E COLOCACAO DE CONEXOES EM TUBO DE COBRE PARA AGUA QUENTE,COM DIAMETRO DE 79MM,EXCLUSIVE A PECA  </t>
  </si>
  <si>
    <t>CO1003</t>
  </si>
  <si>
    <t xml:space="preserve">15.045.0108-0      </t>
  </si>
  <si>
    <t xml:space="preserve">CORTE E COLOCACAO DE CONEXOES EM TUBO DE COBRE PARA AGUA QUENTE,COM DIAMETRO DE 104MM,EXCLUSIVE A PECA  </t>
  </si>
  <si>
    <t>CO1004</t>
  </si>
  <si>
    <t xml:space="preserve">15.045.0110-0      </t>
  </si>
  <si>
    <t xml:space="preserve">ABERTURA E FECHAMENTO MANUAL DE RASGO EM ALVENARIA,PARA PASSAGEM DE TUBOS E DUTOS,COM DIAMETRO DE 1/2" A 1"  </t>
  </si>
  <si>
    <t>CO1005</t>
  </si>
  <si>
    <t xml:space="preserve">15.045.0111-0      </t>
  </si>
  <si>
    <t xml:space="preserve">ABERTURA E FECHAMENTO MANUAL DE RASGO EM CONCRETO,PARA PASSAGEM DE TUBOS E DUTOS,COM DIAMETRO DE 1/2" A 1"  </t>
  </si>
  <si>
    <t>CO1006</t>
  </si>
  <si>
    <t xml:space="preserve">15.045.0115-0      </t>
  </si>
  <si>
    <t xml:space="preserve">ABERTURA E FECHAMENTO MANUAL DE RASGO EM ALVENARIA,PARA PASSAGEM DE TUBOS E DUTOS,COM DIAMETRO DE 1.1/4" A 2"  </t>
  </si>
  <si>
    <t>CO1007</t>
  </si>
  <si>
    <t xml:space="preserve">15.045.0116-0      </t>
  </si>
  <si>
    <t xml:space="preserve">ABERTURA E FECHAMENTO MANUAL DE RASGO EM CONCRETO,PARA PASSAGEM DE TUBOS E DUTOS,COM DIAMETRO DE 1.1/4" A 2"  </t>
  </si>
  <si>
    <t>CO1008</t>
  </si>
  <si>
    <t xml:space="preserve">15.045.0120-0      </t>
  </si>
  <si>
    <t xml:space="preserve">ABERTURA E FECHAMENTO MANUAL DE RASGO EM ALVENARIA,PARA PASSAGEM DE TUBOS E DUTOS,COM DIAMETRO DE 2.1/2" A 4"  </t>
  </si>
  <si>
    <t>CO1009</t>
  </si>
  <si>
    <t xml:space="preserve">15.045.0121-0      </t>
  </si>
  <si>
    <t xml:space="preserve">ABERTURA E FECHAMENTO MANUAL DE RASGO EM CONCRETO,PARA PASSAGEM DE TUBOS E DUTOS,COM DIAMETRO DE 2.1/2" A 4"  </t>
  </si>
  <si>
    <t>CO1010</t>
  </si>
  <si>
    <t xml:space="preserve">15.046.0010-0      </t>
  </si>
  <si>
    <t xml:space="preserve">SOLDA DE TOPO,EM TUBULACAO PARA VAPOR(SCH-40 OU SCH-80),NO DIAMETRO DE 1/2",UTILIZANDO CONVERSOR ELETROMOTORIZADO,INCLUSIVE CORTE OU CHANFRO DAS EXTREMIDADES  </t>
  </si>
  <si>
    <t>CO1011</t>
  </si>
  <si>
    <t xml:space="preserve">15.046.0011-0      </t>
  </si>
  <si>
    <t xml:space="preserve">SOLDA DE TOPO,EM TUBULACAO PARA VAPOR(SCH-40 OU SCH-80),NO DIAMETRO DE 3/4",UTILIZANDO CONVERSOR ELETROMOTORIZADO,INCLUSIVE CORTE OU CHANFRO DAS EXTREMIDADES  </t>
  </si>
  <si>
    <t>CO1012</t>
  </si>
  <si>
    <t xml:space="preserve">15.046.0012-0      </t>
  </si>
  <si>
    <t xml:space="preserve">SOLDA DE TOPO,EM TUBULACAO PARA VAPOR(SCH-40 OU SCH-80),NO DIAMETRO DE 1",UTILIZANDO CONVERSOR ELETROMOTORIZADO,INCLUSIVE CORTE OU CHANFRO DAS EXTREMIDADES  </t>
  </si>
  <si>
    <t>CO1013</t>
  </si>
  <si>
    <t xml:space="preserve">15.046.0013-0      </t>
  </si>
  <si>
    <t xml:space="preserve">SOLDA DE TOPO,EM TUBULACAO PARA VAPOR(SCH-40 OU SCH-80),NO DIAMETRO DE 1.1/4",UTILIZANDO CONVERSOR ELETROMOTORIZADO,INCLUSIVE CORTE OU CHANFRO DAS EXTREMIDADES  </t>
  </si>
  <si>
    <t>CO1014</t>
  </si>
  <si>
    <t xml:space="preserve">15.046.0014-0      </t>
  </si>
  <si>
    <t xml:space="preserve">SOLDA DE TOPO,EM TUBULACAO PARA VAPOR(SCH-40 OU SCH-80),NO DIAMETRO DE 1.1/2",UTILIZANDO CONVERSOR ELETROMOTORIZADO,INCLUSIVE CORTE OU CHANFRO DAS EXTREMIDADES  </t>
  </si>
  <si>
    <t>CO1015</t>
  </si>
  <si>
    <t xml:space="preserve">15.046.0015-0      </t>
  </si>
  <si>
    <t xml:space="preserve">SOLDA DE TOPO,EM TUBULACAO PARA VAPOR(SCH-40 OU SCH-80),NO DIAMETRO DE 2",UTILIZANDO CONVERSOR ELETROMOTORIZADO,INCLUSIVE CORTE OU CHANFRO DAS EXTREMIDADES  </t>
  </si>
  <si>
    <t>CO1016</t>
  </si>
  <si>
    <t xml:space="preserve">15.046.0016-0      </t>
  </si>
  <si>
    <t xml:space="preserve">SOLDA DE TOPO,EM TUBULACAO PARA VAPOR(SCH-40 OU SCH-80),NO DIAMETRO DE 2.1/2",UTILIZANDO CONVERSOR ELETROMOTORIZADO,INCLUSIVE CORTE OU CHANFRO DAS EXTREMIDADES  </t>
  </si>
  <si>
    <t>CO1017</t>
  </si>
  <si>
    <t xml:space="preserve">15.046.0017-0      </t>
  </si>
  <si>
    <t xml:space="preserve">SOLDA DE TOPO,EM TUBULACAO PARA VAPOR(SCH-40 OU SCH-80),NO DIAMETRO DE 3",UTILIZANDO CONVERSOR ELETROMOTORIZADO,INCLUSIVE CORTE OU CHANFRO DAS EXTREMIDADES  </t>
  </si>
  <si>
    <t>CO1018</t>
  </si>
  <si>
    <t xml:space="preserve">15.046.0018-0      </t>
  </si>
  <si>
    <t xml:space="preserve">SOLDA DE TOPO,EM TUBULACAO PARA VAPOR(SCH-40 OU SCH-80),NO DIAMETRO DE 4",UTILIZANDO CONVERSOR ELETROMOTORIZADO,INCLUSIVE CORTE OU CHANFRO DAS EXTREMIDADES  </t>
  </si>
  <si>
    <t>CO1019</t>
  </si>
  <si>
    <t xml:space="preserve">15.047.0010-0      </t>
  </si>
  <si>
    <t xml:space="preserve">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  </t>
  </si>
  <si>
    <t>CO1020</t>
  </si>
  <si>
    <t xml:space="preserve">15.047.0011-0      </t>
  </si>
  <si>
    <t xml:space="preserve">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  </t>
  </si>
  <si>
    <t>CO1021</t>
  </si>
  <si>
    <t xml:space="preserve">15.047.0012-0      </t>
  </si>
  <si>
    <t xml:space="preserve">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  </t>
  </si>
  <si>
    <t>CO1022</t>
  </si>
  <si>
    <t xml:space="preserve">15.047.0013-0      </t>
  </si>
  <si>
    <t xml:space="preserve">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  </t>
  </si>
  <si>
    <t>CO1023</t>
  </si>
  <si>
    <t xml:space="preserve">15.047.0014-0      </t>
  </si>
  <si>
    <t xml:space="preserve">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  </t>
  </si>
  <si>
    <t>CO1024</t>
  </si>
  <si>
    <t xml:space="preserve">15.047.0015-0      </t>
  </si>
  <si>
    <t xml:space="preserve">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  </t>
  </si>
  <si>
    <t>CO1025</t>
  </si>
  <si>
    <t xml:space="preserve">15.047.0016-0      </t>
  </si>
  <si>
    <t xml:space="preserve">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  </t>
  </si>
  <si>
    <t>CO1026</t>
  </si>
  <si>
    <t xml:space="preserve">15.047.0017-0      </t>
  </si>
  <si>
    <t xml:space="preserve">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  </t>
  </si>
  <si>
    <t>CO1027</t>
  </si>
  <si>
    <t xml:space="preserve">15.047.0018-0      </t>
  </si>
  <si>
    <t xml:space="preserve">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  </t>
  </si>
  <si>
    <t>CO1028</t>
  </si>
  <si>
    <t xml:space="preserve">15.058.0010-0      </t>
  </si>
  <si>
    <t xml:space="preserve">FORNECIMENTO DE AGUA,PELA CEDAE,PARA OBRAS PUBLICAS,CONDIDERANDO UM CONSUMO MENSAL DE ATE 20,00M3,TARIFA "A"  </t>
  </si>
  <si>
    <t>CO1029</t>
  </si>
  <si>
    <t xml:space="preserve">15.058.0015-0      </t>
  </si>
  <si>
    <t xml:space="preserve">ADICIONAL PARA O ITEM 15.058.0010,CONSIDERANDO O CONSUMO MENSAL ENTRE 21,00 E 30,00M3  </t>
  </si>
  <si>
    <t>CO1030</t>
  </si>
  <si>
    <t xml:space="preserve">15.058.0020-0      </t>
  </si>
  <si>
    <t xml:space="preserve">ADICIONAL PARA OS ITENS 15.058.0010 E 15.058.0015,CONSIDERANDO O CONSUMO MENSAL ENTRE 31,00 E 100,00M3  </t>
  </si>
  <si>
    <t>CO1031</t>
  </si>
  <si>
    <t xml:space="preserve">15.058.0050-0      </t>
  </si>
  <si>
    <t xml:space="preserve">FORNECIMENTO DE AGUA,PELA CEDAE,PARA OBRAS PUBLICAS,CONSIDERANDO O CONSUMO MENSAL DE ATE 30,00M3,TARIFA "B"  </t>
  </si>
  <si>
    <t>CO1032</t>
  </si>
  <si>
    <t xml:space="preserve">15.058.0055-0      </t>
  </si>
  <si>
    <t xml:space="preserve">ADICIONAL PARA O ITEM 15.058.0050,CONSIDERANDO O CONSUMO MENSAL DE 31,00 ATE 130,00M3  </t>
  </si>
  <si>
    <t>CO1033</t>
  </si>
  <si>
    <t xml:space="preserve">15.058.0060-0      </t>
  </si>
  <si>
    <t xml:space="preserve">ADICIONAL PARA OS ITENS 15.058.0050 E 15.058.0055,CONSIDERANDO O CONSUMO MENSAL MAIOR QUE 130,00M3  </t>
  </si>
  <si>
    <t>CO1034</t>
  </si>
  <si>
    <t xml:space="preserve">15.065.0010-0      </t>
  </si>
  <si>
    <t xml:space="preserve">LIGACAO PREDIAL DE ESGOTO SANITARIO,SEGUNDO INSTRUCOES DA CEDAE,INCLUSIVE CAIXA DE INSPECAO COM TAMPAO DE FERRO FUNDIDONODULAR,CLASSE B125,CONFORME ABNT NBR 10160,EM LOGRADOURO DOTADO DE COLETOR DUPLO.ESTE CUSTO INCLUI ESCAVACAO E REATERRO  </t>
  </si>
  <si>
    <t>CO1035</t>
  </si>
  <si>
    <t xml:space="preserve">15.065.0011-0      </t>
  </si>
  <si>
    <t xml:space="preserve">LIGACAO PREDIAL DE ESGOTO SANITARIO,SEGUNDO INSTRUCOES DA CEDAE,INCLUSIVE CAIXA DE INSPECAO COM TAMPAO DE FERRO FUNDIDONODULAR,CLASSE D400,CONFORME ABNT NBR 10160,EM LOGRADOURO DOTADO DE COLETOR DUPLO.ESTE CUSTO INCLUI ESCAVACAO E REATERRO  </t>
  </si>
  <si>
    <t>CO1036</t>
  </si>
  <si>
    <t xml:space="preserve">15.065.0015-0      </t>
  </si>
  <si>
    <t xml:space="preserve">LIGACAO PREDIAL DE ESGOTO SANITARIO,SEGUNDO INSTRUCOES DA CEDAE,INCLUSIVE CAIXA DE INSPECAO COM TAMPAO DE FERRO FUNDIDONODULAR,CLASSE B125,CONFORME ABNT NBR 10160,EM LOGRADOURO SEM PAVIMENTACAO,DOTADO DE COLETOR UNICO.ESTE CUSTO INCLUI ESCAVACAO E REATERRO  </t>
  </si>
  <si>
    <t>CO1037</t>
  </si>
  <si>
    <t xml:space="preserve">15.065.0016-0      </t>
  </si>
  <si>
    <t xml:space="preserve">LIGACAO PREDIAL DE ESGOTO SANITARIO,SEGUNDO INSTRUCOES DA CEDAE,INCLUSIVE CAIXA DE INSPECAO COM TAMPAO DE FERRO FUNDIDONODULAR,CLASSE D400,CONFORME ABNT NBR 10160,EM LOGRADOURO SEM PAVIMENTACAO,DOTADO DE COLETOR UNICO.ESTE CUSTO INCLUI ESCAVACAO E REATERRO  </t>
  </si>
  <si>
    <t>CO1038</t>
  </si>
  <si>
    <t xml:space="preserve">15.065.0020-0      </t>
  </si>
  <si>
    <t xml:space="preserve">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  </t>
  </si>
  <si>
    <t>CO1039</t>
  </si>
  <si>
    <t xml:space="preserve">15.065.0021-0      </t>
  </si>
  <si>
    <t xml:space="preserve">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  </t>
  </si>
  <si>
    <t>CO1040</t>
  </si>
  <si>
    <t xml:space="preserve">15.065.0025-0      </t>
  </si>
  <si>
    <t xml:space="preserve">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  </t>
  </si>
  <si>
    <t>CO1041</t>
  </si>
  <si>
    <t xml:space="preserve">15.065.0026-0      </t>
  </si>
  <si>
    <t xml:space="preserve">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  </t>
  </si>
  <si>
    <t>CO1042</t>
  </si>
  <si>
    <t xml:space="preserve">15.066.0001-1      </t>
  </si>
  <si>
    <t xml:space="preserve">CONJUNTO DE MATERIAIS PARA CAVALETE DE RAMAL PREDIAL DE AGUA,PADRAO NORMAL,TIPO A DE 1/2".FORNECIMENTO  </t>
  </si>
  <si>
    <t>CO1043</t>
  </si>
  <si>
    <t xml:space="preserve">15.066.0002-1      </t>
  </si>
  <si>
    <t xml:space="preserve">CONJUNTO DE MATERIAIS PARA CAVALETE DE RAMAL PREDIAL DE AGUA,PADRAO NORMAL,TIPO A DE 3/4".FORNECIMENTO  </t>
  </si>
  <si>
    <t>CO1044</t>
  </si>
  <si>
    <t xml:space="preserve">15.066.0003-1      </t>
  </si>
  <si>
    <t xml:space="preserve">CONJUNTO DE MATERIAIS PARA CAVALETE DE RAMAL PREDIAL DE AGUA,PADRAO NORMAL,TIPO A DE 1".FORNECIMENTO  </t>
  </si>
  <si>
    <t>CO1045</t>
  </si>
  <si>
    <t xml:space="preserve">15.066.0004-0      </t>
  </si>
  <si>
    <t xml:space="preserve">CONJUNTO DE MATERIAIS PARA CAVALETE DE RAMAL PREDIAL DE AGUA,PADRAO NORMAL,TIPO A DE 1.1/2".FORNECIMENTO  </t>
  </si>
  <si>
    <t>CO1047</t>
  </si>
  <si>
    <t xml:space="preserve">15.066.0006-0      </t>
  </si>
  <si>
    <t xml:space="preserve">CONJUNTO DE MATERIAIS PARA CAVALETE DE RAMAL PREDIAL DE AGUA,PADRAO NORMAL,TIPO B DE 1/2".FORNECIMENTO  </t>
  </si>
  <si>
    <t>CO1048</t>
  </si>
  <si>
    <t xml:space="preserve">15.066.0007-0      </t>
  </si>
  <si>
    <t xml:space="preserve">CONJUNTO DE MATERIAIS PARA CAVALETE DE RAMAL PREDIAL DE AGUA,PADRAO NORMAL,TIPO B DE 3/4".FORNECIMENTO  </t>
  </si>
  <si>
    <t>CO1051</t>
  </si>
  <si>
    <t xml:space="preserve">15.066.0012-0      </t>
  </si>
  <si>
    <t xml:space="preserve">CONJUNTO DE MATERIAIS,COMPLETO,PARA LIGACAO DE RAMAL PREDIAL DE AGUA,DENOMINADO "KIT CAVALETE",EM PVC,DIAMETRO DE 1/2".FORNECIMENTO  </t>
  </si>
  <si>
    <t>CO1052</t>
  </si>
  <si>
    <t xml:space="preserve">15.066.0013-0      </t>
  </si>
  <si>
    <t xml:space="preserve">CONJUNTO DE MATERIAIS,COMPLETO,PARA LIGACAO DE RAMAL PREDIAL DE AGUA,DENOMINADO "KIT CAVALETE",EM PVC,DIAMETRO DE 3/4".FORNECIMENTO  </t>
  </si>
  <si>
    <t>CO1084</t>
  </si>
  <si>
    <t xml:space="preserve">15.066.0061-0      </t>
  </si>
  <si>
    <t xml:space="preserve">CONJUNTO DE MATERIAIS PARA RAMAL PREDIAL DE AGUA DE PVC RQ 1.1/2",PADRAO NORMAL,LIGADO EM DISTRIBUIDOR DE PVC DN DE 50MMOU 2",EXCLUSIVE TUBO E CAVALETE.FORNECIMENTO  </t>
  </si>
  <si>
    <t>CO1085</t>
  </si>
  <si>
    <t xml:space="preserve">15.066.0062-0      </t>
  </si>
  <si>
    <t xml:space="preserve">CONJUNTO DE MATERIAIS PARA RAMAL PREDIAL DE AGUA DE PVC RQ 1.1/2",PADRAO NORMAL,LIGADO EM DISTRIBUIDOR DE PVC DN DE 75MMOU 3",EXCLUSIVE TUBO E CAVALETE.FORNECIMENTO  </t>
  </si>
  <si>
    <t>CO1086</t>
  </si>
  <si>
    <t xml:space="preserve">15.066.0063-0      </t>
  </si>
  <si>
    <t xml:space="preserve">CONJUNTO DE MATERIAIS PARA RAMAL PREDIAL DE AGUA DE PVC RQ 1.1/2",PADRAO NORMAL,LIGADO EM DISTRIBUIDOR DE FERRO FUNDIDODN DE 75MM,EXCLUSIVE TUBO E CAVALETE.FORNECIMENTO  </t>
  </si>
  <si>
    <t>CO1087</t>
  </si>
  <si>
    <t xml:space="preserve">15.066.0064-0      </t>
  </si>
  <si>
    <t xml:space="preserve">CONJUNTO DE MATERIAIS PARA RAMAL PREDIAL DE AGUA DE PVC RQ 1.1/2",PADRAO NORMAL,LIGADO EM DISTRIBUIDOR DE PVC DEFOFO OUFERRO FUNDIDO DN DE 100MM,EXCLUSIVE TUBO E CAVALETE.FORNECIMENTO  </t>
  </si>
  <si>
    <t>CO1088</t>
  </si>
  <si>
    <t xml:space="preserve">15.066.0065-0      </t>
  </si>
  <si>
    <t xml:space="preserve">CONJUNTO DE MATERIAIS PARA RAMAL PREDIAL DE AGUA DE PVC RQ 1.1/2",PADRAO NORMAL,LIGADO EM DISTRIBUIDOR DE PVC DEFOFO DNDE 150MM,EXCLUSIVE TUBO E CAVALETE.FORNECIMENTO  </t>
  </si>
  <si>
    <t>CO1089</t>
  </si>
  <si>
    <t xml:space="preserve">15.066.0066-0      </t>
  </si>
  <si>
    <t xml:space="preserve">CONJUNTO DE MATERIAIS PARA RAMAL PREDIAL DE AGUA DE PVC RQ 1.1/2",PADRAO NORMAL,LIGADO EM DISTRIBUIDOR DE PVC DEFOFO DNDE 200MM,EXCLUSIVE TUBO E CAVALETE.FORNECIMENTO  </t>
  </si>
  <si>
    <t>CO1090</t>
  </si>
  <si>
    <t xml:space="preserve">15.066.0067-0      </t>
  </si>
  <si>
    <t xml:space="preserve">CONJUNTO DE MATERIAIS PARA RAMAL PREDIAL DE AGUA DE PVC RQ 1.1/2",PADRAO NORMAL,LIGADO EM DISTRIBUIDOR DE PVC DEFOFO DNDE 250MM,EXCLUSIVE TUBO E CAVALETE.FORNECIMENTO  </t>
  </si>
  <si>
    <t>CO1091</t>
  </si>
  <si>
    <t xml:space="preserve">15.066.0068-0      </t>
  </si>
  <si>
    <t xml:space="preserve">CONJUNTO DE MATERIAIS PARA RAMAL PREDIAL DE AGUA DE PVC RQ 1.1/2",PADRAO NORMAL,LIGADO EM DISTRIBUIDOR DE FERRO FUNDIDODN ACIMA DE 100MM,EXCLUSIVE TUBO E CAVALETE.FORNECIMENTO  </t>
  </si>
  <si>
    <t>CO1092</t>
  </si>
  <si>
    <t xml:space="preserve">15.066.0071-0      </t>
  </si>
  <si>
    <t xml:space="preserve">CONJUNTO DE MATERIAIS PARA RAMAL PREDIAL DE AGUA DE PVC RQ 2",PADRAO NORMAL,LIGADO EM DISTRIBUIDOR DE PVC DN DE 50MM OU2",EXCLUSIVE TUBO E CAVALETE.FORNECIMENTO  </t>
  </si>
  <si>
    <t>CO1093</t>
  </si>
  <si>
    <t xml:space="preserve">15.066.0072-0      </t>
  </si>
  <si>
    <t xml:space="preserve">CONJUNTO DE MATERIAIS PARA RAMAL PREDIAL DE AGUA DE PVC RQ 2",PADRAO NORMAL,LIGADO EM DISTRIBUIDOR DE PVC DN DE 75MM OU3",EXCLUSIVE TUBO E CAVALETE.FORNECIMENTO  </t>
  </si>
  <si>
    <t>CO1094</t>
  </si>
  <si>
    <t xml:space="preserve">15.066.0073-0      </t>
  </si>
  <si>
    <t xml:space="preserve">CONJUNTO DE MATERIAIS PARA RAMAL PREDIAL DE AGUA DE PVC RQ 2",PADRAO NORMAL,LIGADO EM DISTRIBUIDOR DE FERRO FUNDIDO DN DE 75MM,EXCLUSIVE TUBO E CAVALETE.FORNECIMENTO  </t>
  </si>
  <si>
    <t>CO1095</t>
  </si>
  <si>
    <t xml:space="preserve">15.066.0074-0      </t>
  </si>
  <si>
    <t xml:space="preserve">CONJUNTO DE MATERIAIS PARA RAMAL PREDIAL DE AGUA DE PVC RQ 2",PADRAO NORMAL,LIGADO EM DISTRIBUIDOR DE PVC DEFOFO OU FERRO FUNDIDO DN DE 100MM,EXCLUSIVE TUBO E CAVALETE.FORNECIMENTO  </t>
  </si>
  <si>
    <t>CO1096</t>
  </si>
  <si>
    <t xml:space="preserve">15.066.0075-0      </t>
  </si>
  <si>
    <t xml:space="preserve">CONJUNTO DE MATERIAIS PARA RAMAL PREDIAL DE AGUA DE PVC RQ 2",PADRAO NORMAL,LIGADO EM DISTRIBUIDOR DE PVC DEFOFO DN DE 150MM,EXCLUSIVE TUBO E CAVALETE.FORNECIMENTO  </t>
  </si>
  <si>
    <t>CO1097</t>
  </si>
  <si>
    <t xml:space="preserve">15.066.0076-0      </t>
  </si>
  <si>
    <t xml:space="preserve">CONJUNTO DE MATERIAIS PARA RAMAL PREDIAL DE AGUA DE PVC RQ 2",PADRAO NORMAL,LIGADO EM DISTRIBUIDOR DE PVC DEFOFO DN DE 200MM,EXCLUSIVE TUBO E CAVALETE.FORNECIMENTO  </t>
  </si>
  <si>
    <t>CO1098</t>
  </si>
  <si>
    <t xml:space="preserve">15.066.0077-0      </t>
  </si>
  <si>
    <t xml:space="preserve">CONJUNTO DE MATERIAIS PARA RAMAL PREDIAL DE AGUA DE PVC RQ 2",PADRAO NORMAL,LIGADO EM DISTRIBUIDOR DE PVC DEFOFO DN DE 250MM,EXCLUSIVE TUBO E CAVALETE.FORNECIMENTO  </t>
  </si>
  <si>
    <t>CO1099</t>
  </si>
  <si>
    <t xml:space="preserve">15.066.0078-0      </t>
  </si>
  <si>
    <t xml:space="preserve">CONJUNTO DE MATERIAIS PARA RAMAL PREDIAL DE AGUA DE PVC RQ 2",LIGADO EM DISTRIBUIDOR DE FERRO FUNDIDO DN ACIMA DE 100MM,EXCLUSIVE TUBO E CAVALETE.FORNECIMENTO  </t>
  </si>
  <si>
    <t>CO1118</t>
  </si>
  <si>
    <t xml:space="preserve">15.067.0001-0      </t>
  </si>
  <si>
    <t xml:space="preserve">CAVALETE TIPO A,COMPREENDENDO TODOS OS RECURSOS NECESSARIOS CONFORME INSTRUCOES DO EDITAL DA CEDAE,DIAMETRO DE 1/2".FORNECIMENTO E COLOCACAO  </t>
  </si>
  <si>
    <t>CO1119</t>
  </si>
  <si>
    <t xml:space="preserve">15.067.0010-0      </t>
  </si>
  <si>
    <t xml:space="preserve">CAVALETE TIPO A,COMPREENDENDO TODOS OS RECURSOS NECESSARIOS CONFORME INSTRUCOES DO EDITAL DA CEDAE,DIAMETRO DE 3/4".FORNECIMENTO E COLOCACAO  </t>
  </si>
  <si>
    <t>CO1120</t>
  </si>
  <si>
    <t xml:space="preserve">15.067.0020-0      </t>
  </si>
  <si>
    <t xml:space="preserve">CAVALETE TIPO A,COMPREENDENDO TODOS OS RECURSOS NECESSARIOS CONFORME INSTRUCOES DO EDITAL DA CEDAE,DIAMETRO DE 1".FORNECIMENTO E COLOCACAO  </t>
  </si>
  <si>
    <t>CO1132</t>
  </si>
  <si>
    <t xml:space="preserve">15.068.0001-0      </t>
  </si>
  <si>
    <t xml:space="preserve">INSTALACAO DE RAMAL PREDIAL NAO EXECUTADO POR TOTAL IMPOSSIBILIDADE  </t>
  </si>
  <si>
    <t>CO1133</t>
  </si>
  <si>
    <t xml:space="preserve">15.068.0005-0      </t>
  </si>
  <si>
    <t xml:space="preserve">PREPARO E ASSENTAMENTO DE CAVALETE PADRAO NORMAL CEDAE COM DIAMETRO DE 1/2",EXCLUSIVE FORNECIMENTO DE TUBOS,PECAS E REGISTROS  </t>
  </si>
  <si>
    <t>CO1134</t>
  </si>
  <si>
    <t xml:space="preserve">15.068.0010-0      </t>
  </si>
  <si>
    <t xml:space="preserve">PREPARO E ASSENTAMENTO DE CAVALETE PADRAO NORMAL CEDAE COM DIAMETRO DE 3/4",EXCLUSIVE FORNECIMENTO DE TUBOS,PECAS E REGISTROS  </t>
  </si>
  <si>
    <t>CO1135</t>
  </si>
  <si>
    <t xml:space="preserve">15.068.0015-0      </t>
  </si>
  <si>
    <t xml:space="preserve">PREPARO E ASSENTAMENTO DE CAVALETE PADRAO NORMAL CEDAE COM DIAMETRO DE 1",EXCLUSIVE FORNECIMENTO DE TUBOS,PECAS E REGISTROS  </t>
  </si>
  <si>
    <t>CO1136</t>
  </si>
  <si>
    <t xml:space="preserve">15.068.0020-0      </t>
  </si>
  <si>
    <t xml:space="preserve">PREPARO E ASSENTAMENTO DE CAVALETE PADRAO NORMAL CEDAE COM DIAMETRO DE 1.1/2",EXCLUSIVE FORNECIMENTO DE TUBOS,PECAS E REGISTROS  </t>
  </si>
  <si>
    <t>CO1137</t>
  </si>
  <si>
    <t xml:space="preserve">15.068.0025-0      </t>
  </si>
  <si>
    <t xml:space="preserve">PREPARO E ASSENTAMENTO DE CAVALETE PADRAO NORMAL CEDAE COM DIAMETRO DE 2",EXCLUSIVE FORNECIMENTO DE TUBOS,PECAS E REGISTROS  </t>
  </si>
  <si>
    <t>CO1140</t>
  </si>
  <si>
    <t xml:space="preserve">15.068.0040-0      </t>
  </si>
  <si>
    <t xml:space="preserve">PREPARO E ASSENTAMENTO DE CAVALETE TIPO KIT PVC DE 1/2",EXCLUSIVE FORNECIMENTO DO MATERIAL  </t>
  </si>
  <si>
    <t>CO1141</t>
  </si>
  <si>
    <t xml:space="preserve">15.068.0045-0      </t>
  </si>
  <si>
    <t xml:space="preserve">PREPARO E ASSENTAMENTO DE CAVALETE TIPO KIT PVC DE 3/4",EXCLUSIVE FORNECIMENTO DO MATERIAL  </t>
  </si>
  <si>
    <t>CO1142</t>
  </si>
  <si>
    <t xml:space="preserve">15.068.0050-0      </t>
  </si>
  <si>
    <t xml:space="preserve">ASSENTAMENTO OU TRANSFERENCIA DE RAMAL PREDIAL DE AGUA EM TUBO DE PEAD 20MM OU PVC DE 1/2",LIGADO EM DISTRIBUIDOR DE PVCA CAVALETE,OU A RAMAL ANTIGO,EXCLUSIVE FORNECIMENTO DOS MATERIAIS,ABERTURA E FECHAMENTO DA VALA  </t>
  </si>
  <si>
    <t>CO1143</t>
  </si>
  <si>
    <t xml:space="preserve">15.068.0055-0      </t>
  </si>
  <si>
    <t xml:space="preserve">ASSENTAMENTO OU TRANSFERENCIA DE RAMAL PREDIAL DE AGUA EM TUBO DE PEAD 20MM OU PVC DE 1/2",LIGADO EM DISTRIBUIDOR DE FERRO FUNDIDO A CAVALETE,OU A RAMAL ANTIGO,EXCLUSIVE FORNECIMENTO DOS MATERIAS,ABERTURA E FECHAMENTO DA VALA  </t>
  </si>
  <si>
    <t>CO1144</t>
  </si>
  <si>
    <t xml:space="preserve">15.068.0060-0      </t>
  </si>
  <si>
    <t xml:space="preserve">ASSENTAMENTO OU TRANSFERENCIA DE RAMAL PREDIAL DE AGUA EM TUBO DE PEAD 32MM OU PVC DE 3/4",LIGADO EM DISTRIBUIDOR DE PVCA CAVALETE,OU RAMAL ANTIGO,EXCLUSIVE O FORNECIMENTO DOS MATERIAIS,ABERTURA E FECHAMENTO DA VALA  </t>
  </si>
  <si>
    <t>CO1145</t>
  </si>
  <si>
    <t xml:space="preserve">15.068.0065-0      </t>
  </si>
  <si>
    <t xml:space="preserve">ASSENTAMENTO OU TRANSFERENCIA DE RAMAL PREDIAL DE AGUA EM TUBO DE PEAD 32MM OU PVC DE 3/4",LIGADO EM DISTRIBUIDOR DE FERRO FUNDIDO A CAVALETE,OU A RAMAL ANTIGO,EXCLUSIVE FORNECIMENTO DOS MATERIAIS,ABERTURA E FECHAMENTO DE VALA  </t>
  </si>
  <si>
    <t>CO1146</t>
  </si>
  <si>
    <t xml:space="preserve">15.068.0070-0      </t>
  </si>
  <si>
    <t xml:space="preserve">ASSENTAMENTO OU TRANSFERENCIA DE RAMAL PREDIAL DE AGUA EM TUBO DE PVC DE 1",LIGADO EM DISTRIBUIDOR DE PVC A CAVALETE,OUA RAMAL ANTIGO,EXCLUSIVE FORNECIMENTO DOS MATERIAIS,ABERTURAE FECHAMENTO DE VALA  </t>
  </si>
  <si>
    <t>CO1147</t>
  </si>
  <si>
    <t xml:space="preserve">15.068.0075-0      </t>
  </si>
  <si>
    <t xml:space="preserve">ASSENTAMENTO OU TRANSFERENCIA DE RAMAL PREDIAL DE AGUA EM TUNO DE PVC DE 1",LIGADO EM DISTRIBUIDOR DE FERRO FUNDIDO A CAVALETE,OU A RAMAL ANTIGO,EXCLUSIVE FORNECIMENTO DOS MATERIAIS,ABERTURA E FECHAMENTO DE VALA  </t>
  </si>
  <si>
    <t>CO1148</t>
  </si>
  <si>
    <t xml:space="preserve">15.068.0080-0      </t>
  </si>
  <si>
    <t xml:space="preserve">ASSENTAMENTO OU TRANSFERENCIA DE RAMAL PREDIAL DE AGUA EM TUBO DE PVC DE 1.1/2" OU 2",LIGADO EM DISTRIBUIDOR DE PVC DE ATE 75MM DE DIAMETRO,EXCLUSIVE FORNECIMENTO DOS MATERIAIS,ABERTURA E FECHAMENTO DE VALA  </t>
  </si>
  <si>
    <t>CO1149</t>
  </si>
  <si>
    <t xml:space="preserve">15.068.0085-0      </t>
  </si>
  <si>
    <t xml:space="preserve">ASSENTAMENTO OU TRANSFERENCIA DE RAMAL PREDIAL DE AGUA EM TUBO DE PVC DE 1.1/2" OU 2",LIGADO EM DISTRIBUIDOR DE PVC COMDIAMETRO DE 100 A 250MM,EXCLUSIVE FORNECIMENTO DOS MATERIAIS,ABERTURA E FECHAMENTO DE VALA  </t>
  </si>
  <si>
    <t>CO1150</t>
  </si>
  <si>
    <t xml:space="preserve">15.068.0090-0      </t>
  </si>
  <si>
    <t xml:space="preserve">ASSENTAMENTO OU TRANSFERENCIA DE RAMAL PREDIAL DE AGUA EM TUBO PVC DE 1.1/2" OU 2",LIGADO A DISTRIBUIDOR DE FERRO FUNDIDO K-7 OU K-9 COM DIAMETRO ATE 100MM,EXCLUSIVE FORNECIMENTO DOS MATERIAIS,ABERTURA E FECHAMENTO DE VALA  </t>
  </si>
  <si>
    <t>CO1151</t>
  </si>
  <si>
    <t xml:space="preserve">15.068.0095-0      </t>
  </si>
  <si>
    <t xml:space="preserve">ASSENTAMENTO OU TRANSFERENCIA DE RAMAL PREDIAL DE AGUA EM TUBO PVC DE 1.1/2" OU 2",LIGADO A DISTRIBUIDOR DE FERRO FUNDIDO K-7 OU K-9 COM DIAMETRO ACIMA DE 100MM,EXCLUSIVE FORNECIMENTO DOS MATERIAIS,ABERTURA E FECHAMENTO DE VALA  </t>
  </si>
  <si>
    <t>CO1152</t>
  </si>
  <si>
    <t xml:space="preserve">15.069.0001-0      </t>
  </si>
  <si>
    <t xml:space="preserve">INTERVENCAO NO RAMAL CONFORME ESPECIFICACOES CEDAE,INCLUSIVE ESCAVACAO E REATERRO COM O FORNECIMENTO DE TODO O MATERIALNECESSARIO,EXCLUSIVE REMOCAO E REPOSICAO DE PAVIMENTOS E RETIRADA DO CAVALETE,COM DIAMETRO DE 1/2"  </t>
  </si>
  <si>
    <t>CO1153</t>
  </si>
  <si>
    <t xml:space="preserve">15.069.0010-0      </t>
  </si>
  <si>
    <t xml:space="preserve">INTERVENCAO NO RAMAL CONFORME ESPECIFICACOES CEDAE,INCLUSIVE ESCAVACAO E REATERRO COM O FORNECIMENTO DE TODO O MATERIALNECESSARIO,EXCLUSIVE REMOCAO E REPOSICAO DE PAVIMENTOS E RETIRADA DO CAVALETE,COM DIAMETRO DE 3/4"  </t>
  </si>
  <si>
    <t>CO1154</t>
  </si>
  <si>
    <t xml:space="preserve">15.069.0020-0      </t>
  </si>
  <si>
    <t xml:space="preserve">INTERVENCAO NO RAMAL CONFORME ESPECIFICACOES CEDAE,INCLUSIVE ESCAVACAO E REATERRO COM O FORNECIMENTO DE TODO O MATERIALNECESSARIO,EXCLUSIVE REMOCAO E REPOSICAO DE PAVIMENTOS E RETIRADA DO CAVALETE,COM DIAMETRO DE 1"  </t>
  </si>
  <si>
    <t>CO1155</t>
  </si>
  <si>
    <t xml:space="preserve">15.070.0010-0      </t>
  </si>
  <si>
    <t xml:space="preserve">LIGACAO DE AGUAS PLUVIAIS OU DOMICILIARES SERVIDAS A REDE PUBLICA,EM LOGRADOURO SEM PAVIMENTACAO,COM LARGURA ATE 14,00M(INCLUSIVE)  </t>
  </si>
  <si>
    <t>CO1156</t>
  </si>
  <si>
    <t xml:space="preserve">15.070.0011-0      </t>
  </si>
  <si>
    <t xml:space="preserve">LIGACAO DE AGUAS PLUVIAIS OU DOMICILIARES SERVIDAS A REDE PUBLICA,EM LOGRADOURO SEM PAVIMENTACAO,COM LARGURA MAIOR QUE 14,00M  </t>
  </si>
  <si>
    <t>CO1157</t>
  </si>
  <si>
    <t xml:space="preserve">15.070.0012-0      </t>
  </si>
  <si>
    <t xml:space="preserve">LIGACAO DE AGUAS PLUVIAIS OU DOMICILIARES SERVIDAS A REDE PUBLICA,EM LOGRADOURO PAVIMENTADO,COM LARGURA ATE 14,00M(INCLUSIVE)  </t>
  </si>
  <si>
    <t>CO1158</t>
  </si>
  <si>
    <t xml:space="preserve">15.070.0013-0      </t>
  </si>
  <si>
    <t xml:space="preserve">LIGACAO DE AGUAS PLUVIAIS OU DOMICILIARES SERVIDAS A REDE PUBLICA,EM LOGRADOURO PAVIMENTADO,COM LARGURA MAIOR QUE 14,00M  </t>
  </si>
  <si>
    <t>CO1159</t>
  </si>
  <si>
    <t xml:space="preserve">15.071.0010-0      </t>
  </si>
  <si>
    <t xml:space="preserve">LIGACAO DE AGUAS PLUVIAIS OU DOMICILIARES SERVIDAS A SARJETA  </t>
  </si>
  <si>
    <t>CO1160</t>
  </si>
  <si>
    <t xml:space="preserve">15.071.0011-0      </t>
  </si>
  <si>
    <t xml:space="preserve">LIGACAO DE AGUAS PLUVIAIS OU DOMICILIARES SERVIDAS A VALA  </t>
  </si>
  <si>
    <t>CO1161</t>
  </si>
  <si>
    <t xml:space="preserve">15.071.0012-1      </t>
  </si>
  <si>
    <t xml:space="preserve">LIGACAO DE AGUAS PLUVIAIS OU DOMICILIARES SERVIDAS A REDE PUBLICA,NO CASO DESTA ESTAR LOCALIZADA SOB O PASSEIO  </t>
  </si>
  <si>
    <t>CO1162</t>
  </si>
  <si>
    <t xml:space="preserve">15.075.0010-0      </t>
  </si>
  <si>
    <t xml:space="preserve">LIGACAO EM TUBULACAO DE PVC,PARA ESGOTO,COM 0,10M DE DIAMETRO,INCLUSIVE ESCAVACAO E REATERRO ATE 1,00M,EXCLUSIVE REMOCAODE PAVIMENTO.CUSTO PARA 10,00M  </t>
  </si>
  <si>
    <t>CO1163</t>
  </si>
  <si>
    <t xml:space="preserve">15.075.0011-0      </t>
  </si>
  <si>
    <t xml:space="preserve">LIGACAO EM TUBULACAO DE PVC,PARA ESGOTO,COM 0,15M DE DIAMETRO,INCLUSIVE ESCAVACAO E REATERRO ATE 1,00M,EXCLUSIVE REMOCAODE PAVIMENTO.CUSTO PARA 10,00M  </t>
  </si>
  <si>
    <t>CO1165</t>
  </si>
  <si>
    <t xml:space="preserve">15.080.0010-0      </t>
  </si>
  <si>
    <t xml:space="preserve">LIGACAO DE ESGOTOS,EM MANILHA CERAMICA DE 0,10M DE DIAMETRO,INCLUSIVE ESCAVACAO,REATERRO ATE 1,00M,EXCLUSIVE REMOCAO E REPOSICAO DO PAVIMENTO.CUSTO PARA 10,00M  </t>
  </si>
  <si>
    <t>CO1166</t>
  </si>
  <si>
    <t xml:space="preserve">15.080.0011-0      </t>
  </si>
  <si>
    <t xml:space="preserve">LIGACAO DE ESGOTOS,EM MANILHA CERAMICA DE 0,15M DE DIAMETRO,INCLUSIVE ESCAVACAO,REATERRO ATE 1,00M,EXCLUSIVE REMOCAO E REPOSICAO DO PAVIMENTO.CUSTO PARA 10,00M  </t>
  </si>
  <si>
    <t>CO1167</t>
  </si>
  <si>
    <t xml:space="preserve">15.080.0012-0      </t>
  </si>
  <si>
    <t xml:space="preserve">LIGACAO DE ESGOTOS,EM MANILHA CERAMICA DE 0,20M DE DIAMETRO,INCLUSIVE ESCAVACAO,REATERRO ATE 1,00M,EXCLUSIVE REMOCAO E REPOSICAO DO PAVIMENTO.CUSTO PARA 10,00M  </t>
  </si>
  <si>
    <t>CO1169</t>
  </si>
  <si>
    <t xml:space="preserve">15.001.0090-0      </t>
  </si>
  <si>
    <t xml:space="preserve">REPARO EM CAIXA DE PASSAGEM DE ENERGIA ELETRICA,DE ALVENARIA DE 30X30CM,COM TROCA DE TAMPA DE CONCRETO COM ESPESSURA DE6CM  </t>
  </si>
  <si>
    <t>CO1170</t>
  </si>
  <si>
    <t xml:space="preserve">15.001.0095-0      </t>
  </si>
  <si>
    <t xml:space="preserve">REPARO EM CAIXA DE PASSAGEM DE ENERGIA ELETRICA,DE ALVENARIA DE 40X40CM,COM TROCA DE TAMPA DE CONCRETO COM ESPESSURA DE6CM  </t>
  </si>
  <si>
    <t>CO1171</t>
  </si>
  <si>
    <t xml:space="preserve">15.001.0100-0      </t>
  </si>
  <si>
    <t xml:space="preserve">REPARO EM CAIXA DE PASSAGEM DE ENERGIA ELETRICA,DE ALVENARIA DE 60X60CM,COM TROCA DE TAMPA DE CONCRETO COM ESPESSURA DE6CM  </t>
  </si>
  <si>
    <t>CO1172</t>
  </si>
  <si>
    <t xml:space="preserve">15.003.0175-0      </t>
  </si>
  <si>
    <t xml:space="preserve">TAMPA CEGA E CAIXILHO,15 X 15CM,EM ACO INOX,PARA RALO SIFONADO.FORNECIMENTO E COLOCACAO  </t>
  </si>
  <si>
    <t>CO1173</t>
  </si>
  <si>
    <t xml:space="preserve">15.003.0181-0      </t>
  </si>
  <si>
    <t xml:space="preserve">GRELHA DE FERRO FUNDIDO PARA RALO,COM 20X20CM,CARGA MINIMA PARA TESTE 176KG,RESISTENCIA MAXIMA DE ROMPIMENTO DE 228KG EFLECHA RESIDUAL MAXIMA DE 8MM  </t>
  </si>
  <si>
    <t>CO1174</t>
  </si>
  <si>
    <t xml:space="preserve">15.003.0360-0      </t>
  </si>
  <si>
    <t xml:space="preserve">ASSENTAMENTO DE LAVATORIO(EXCLUSIVE FORNECIMENTO DO APARELHO),INCLUSIVE MATERIAIS NECESSARIOS  </t>
  </si>
  <si>
    <t>CO1175</t>
  </si>
  <si>
    <t xml:space="preserve">15.003.0361-0      </t>
  </si>
  <si>
    <t xml:space="preserve">RETIRADA E REASSENTAMENTO DE LAVATORIO,INCLUSIVE MATERIAIS NECESSARIOS  </t>
  </si>
  <si>
    <t>CO1176</t>
  </si>
  <si>
    <t xml:space="preserve">15.003.0365-0      </t>
  </si>
  <si>
    <t xml:space="preserve">ASSENTAMENTO DE CAIXA DE DESCARGA ELEVADA,EXTERNA(EXCLUSIVE FORNECIMENTO DO APARELHO),INCLUSIVE MATERIAIS NECESSARIOS  </t>
  </si>
  <si>
    <t>CO1177</t>
  </si>
  <si>
    <t xml:space="preserve">15.003.0380-0      </t>
  </si>
  <si>
    <t xml:space="preserve">ASSENTAMENTO DE CHUVEIRO(EXCLUSIVE FORNECIMENTO DO APARELHO),INCLUSIVE MATERIAIS NECESSARIOS E BRACO CROMADO  </t>
  </si>
  <si>
    <t>CO1178</t>
  </si>
  <si>
    <t xml:space="preserve">15.003.0400-0      </t>
  </si>
  <si>
    <t xml:space="preserve">RETIRADA E REASSENTAMENTO DE BIDE COM 2 REGISTROS,INCLUSIVE MATERIAIS NECESSARIOS  </t>
  </si>
  <si>
    <t>CO1179</t>
  </si>
  <si>
    <t xml:space="preserve">15.003.0405-0      </t>
  </si>
  <si>
    <t xml:space="preserve">ASSENTAMENTO DE VASO SANITARIO SIFONADO(EXCLUSIVE FORNECIMENTO DO APARELHO),INCLUSIVE MATERIAIS NECESSARIOS  </t>
  </si>
  <si>
    <t>CO1180</t>
  </si>
  <si>
    <t xml:space="preserve">15.003.0410-0      </t>
  </si>
  <si>
    <t xml:space="preserve">RETIRADA E REASSENTAMENTO DE VASO SANITARIO SIFONADO,INCLUSIVE MATERIAIS NECESSARIOS  </t>
  </si>
  <si>
    <t>CO1181</t>
  </si>
  <si>
    <t xml:space="preserve">15.003.0415-0      </t>
  </si>
  <si>
    <t xml:space="preserve">RETIRADA E REASSENTAMENTO DE VALVULA DE DESCARGA  </t>
  </si>
  <si>
    <t>CO1182</t>
  </si>
  <si>
    <t xml:space="preserve">15.003.0420-0      </t>
  </si>
  <si>
    <t xml:space="preserve">RETIRADA E REASSENTAMENTO DE TUBO VENTILADOR,DE CIMENTO SEM AMIANTO,COM DIAMETRO DE 3"  </t>
  </si>
  <si>
    <t>CO1183</t>
  </si>
  <si>
    <t xml:space="preserve">15.003.0421-0      </t>
  </si>
  <si>
    <t xml:space="preserve">RETIRADA E REASSENTAMENTO DE TUBO VENTILADOR,DE CIMENTO SEM AMIANTO,COM DIAMETRO DE 4"  </t>
  </si>
  <si>
    <t>CO1184</t>
  </si>
  <si>
    <t xml:space="preserve">15.004.0076-0      </t>
  </si>
  <si>
    <t xml:space="preserve">REPARO DE VALVULA DE DESCARGA.FORNECIMENTO E SUBSTITUICAO  </t>
  </si>
  <si>
    <t>CO1185</t>
  </si>
  <si>
    <t xml:space="preserve">15.004.0086-0      </t>
  </si>
  <si>
    <t xml:space="preserve">REPARO EM CAIXA DE DESCARGA ELEVADA.FORNECIMENTO E SUBSTITUICAO  </t>
  </si>
  <si>
    <t>CO1186</t>
  </si>
  <si>
    <t xml:space="preserve">15.012.0060-0      </t>
  </si>
  <si>
    <t xml:space="preserve">OLEO ISOLANTE PARA TRANSFORMADOR DE DISTRIBUICAO,CLASSE DE TENSAO ATE 30KV,CONSIDERANDO LIMPEZA INTERNA DO TRANSFORMADORE SUBSTITUICAO DO OLEO,SUPONDO O APARELHO APOIADO EM BASE ATE 2,00M DE ALTURA,INCLUSIVE FORNECIMENTO E TROCA DE OLEO,EXCLUSIVE LAUDO DE TROCA DO OLEO  </t>
  </si>
  <si>
    <t xml:space="preserve">L     </t>
  </si>
  <si>
    <t>CO1189</t>
  </si>
  <si>
    <t xml:space="preserve">15.017.0235-0      </t>
  </si>
  <si>
    <t xml:space="preserve">CONECTOR FABRICADO EM BRONZE PARA ATERRAMENTO,PARA FIXACAO DE UM OU DOIS CONDUTORES A SUPERFICIE PLANA,PARA CABOS COM BITOLAS DE 35 A 185MM2.FORNECIMENTO E COLOCACAO  </t>
  </si>
  <si>
    <t>CO1193</t>
  </si>
  <si>
    <t xml:space="preserve">15.003.0500-0      </t>
  </si>
  <si>
    <t xml:space="preserve">CHUVEIRO AUTOMATICO SPRINKLER DE RESPOSTA PADRAO,TIPO LATERAL (SIDEWALL) DN 15MM (1/2"),TEMPERATURA 68ºC (BULBO VERMELHO) E COEFICIENTE DE DESCARGA K80.FORNECIMENTO E COLOCACAO  </t>
  </si>
  <si>
    <t>CO1196</t>
  </si>
  <si>
    <t xml:space="preserve">15.014.0005-0      </t>
  </si>
  <si>
    <t xml:space="preserve">INSTALACAO COM TUBULACAO DE COBRE DE 15MM,PARA USO MEDICINAL,INCLUSIVE ACESSORIOS DE FIXACAO,CONEXOES E LIMPEZA,EXCLUSIVE POSTO DE CONSUMO,PAINEL DE ALARME,VALVULA E CENTRAL DE DISTRIBUICAO (VIDE FAMILIA 18.050)  </t>
  </si>
  <si>
    <t>CO1197</t>
  </si>
  <si>
    <t xml:space="preserve">15.014.0010-0      </t>
  </si>
  <si>
    <t xml:space="preserve">INSTALACAO COM TUBULACAO DE COBRE DE 22MM,PARA USO MEDICINAL,INCLUSIVE ACESSORIOS DE FIXACAO,CONEXOES E LIMPEZA,EXCLUSIVE POSTO DE CONSUMO,PAINEL DE ALARME,VALVULA E CENTRAL DE DISTRIBUICAO(VIDE FAMILIA 18.050)  </t>
  </si>
  <si>
    <t>CO1198</t>
  </si>
  <si>
    <t xml:space="preserve">15.014.0015-0      </t>
  </si>
  <si>
    <t xml:space="preserve">INSTALACAO COM TUBULACAO DE COBRE DE 28MM,PARA USO MEDICINAL,INCLUSIVE ACESSORIOS DE FIXACAO,CONEXOES E LIMPEZA,EXCLUSIVE POSTO DE CONSUMO,PAINEL DE ALARME,VALVULA E CENTRAL DE DISTRIBUICAO (VIDE FAMILIA 18.050)  </t>
  </si>
  <si>
    <t>CO1199</t>
  </si>
  <si>
    <t xml:space="preserve">15.014.0020-0      </t>
  </si>
  <si>
    <t xml:space="preserve">INSTALACAO COM TUBULACAO DE COBRE DE 35MM,PARA USO MEDICINAL,INCLUSIVE ACESSORIOS DE FIXACAO,CONEXOES E LIMPEZA,EXCLUSIVE POSTO DE CONSUMO,PAINEL DE ALARME,VALVULA E CENTRAL DE DISTRIBUICAO (VIDE FAMILIA 18.050)  </t>
  </si>
  <si>
    <t>CO1200</t>
  </si>
  <si>
    <t xml:space="preserve">15.014.0025-0      </t>
  </si>
  <si>
    <t xml:space="preserve">INSTALACAO COM TUBULACAO DE COBRE DE 42MM,PARA USO MEDICINAL,INCLUSIVE ACESSORIOS DE FIXACAO,CONEXOES E LIMPEZA,EXCLUSIVE POSTO DE CONSUMO,PAINEL DE ALARME,VALVULA E CENTRAL DE DISTRIBUICAO (VIDE FAMILIA 18.050)  </t>
  </si>
  <si>
    <t>CO1201</t>
  </si>
  <si>
    <t xml:space="preserve">15.028.0003-0      </t>
  </si>
  <si>
    <t xml:space="preserve">COLOCACAO DE RESERVATORIO DE FIBROCIMENTO,FIBRA DE VIDRO OU SEMELHANTE DE 300L,INCLUSIVE PECAS DE APOIO EM ALVENARIA E MADEIRA SERRADA E FLANGES DE LIGACAO HIDRAULICA,EXCLUSIVE FORNECIMENTO DO RESERVATORIO  </t>
  </si>
  <si>
    <t>CO1202</t>
  </si>
  <si>
    <t xml:space="preserve">15.028.0015-0      </t>
  </si>
  <si>
    <t xml:space="preserve">COLOCACAO DE RESERVATORIO DE FIBROCIMENTO,FIBRA DE VIDRO OU SEMELHANTE DE 1.500L,INCLUSIVE PECAS DE APOIO EM ALVENARIA EMADEIRA SERRADA,E FLANGES DE LIGACAO HIDRAULICA,EXCLUSIVE FONECIMENTO DO RESERVATORIO  </t>
  </si>
  <si>
    <t>CO1203</t>
  </si>
  <si>
    <t xml:space="preserve">15.001.0032-0      </t>
  </si>
  <si>
    <t xml:space="preserve">CAIXA DE ALVENARIA EM TIJOLOS MACICOS(7X10X20CM),EM PAREDES DE MEIA VEZ,COM DIMENSOES DE 0,60X0,60X0,60M,ASSENTADA COM ARGAMASSA DE CIMENTO E AREIA,NO TRACO 1:4,REVESTIDA INTERNAMENTE COM A MESMA ARGAMASSA,COM FUNDO DE CONCRETO,SEM TAMPA  </t>
  </si>
  <si>
    <t>CO1204</t>
  </si>
  <si>
    <t xml:space="preserve">15.001.0033-0      </t>
  </si>
  <si>
    <t xml:space="preserve">CAIXA DE ALVENARIA EM TIJOLOS MACICOS(7X10X20CM),EM PAREDES DE MEIA VEZ,COM DIMENSOES DE 0,60X0,60X0,40M,ASSENTADA COM ARGAMASSA DE CIMENTO E AREIA,NO TRACO 1:4,REVESTIDA INTERNAMENTE COM A MESMA ARGAMASSA,COM FUNDO DE CONCRETO,SEM TAMPA  </t>
  </si>
  <si>
    <t>CO1205</t>
  </si>
  <si>
    <t xml:space="preserve">15.001.0034-0      </t>
  </si>
  <si>
    <t xml:space="preserve">CAIXA DE ALVENARIA EM TIJOLOS MACICOS(7X10X20CM),EM PAREDES DE MEIA VEZ,COM DIMENSOES DE 0,60X0,60X1,20M,ASSENTADA COM ARGAMASSA DE CIMENTO E AREIA,NO TRACO 1:4,REVESTIDA INTERNAMENTE COM A MESMA ARGAMASSA,COM FUNDO DE CONCRETO,SEM TAMPA  </t>
  </si>
  <si>
    <t>CO1206</t>
  </si>
  <si>
    <t xml:space="preserve">15.001.0035-0      </t>
  </si>
  <si>
    <t xml:space="preserve">CAIXA DE ALVENARIA EM TIJOLOS MACICOS(7X10X20CM),EM PAREDES DE MEIA VEZ,COM DIMENSOES DE 0,80X0,80X1,00M,ASSENTADA COM ARGAMASSA DE CIMENTO E AREIA,NO TRACO 1:4,REVESTIDA INTERNAMENTE COM A MESMA ARGAMASSA,COM FUNDO DE CONCRETO,SEM TAMPA  </t>
  </si>
  <si>
    <t>CO1207</t>
  </si>
  <si>
    <t xml:space="preserve">15.001.0057-0      </t>
  </si>
  <si>
    <t xml:space="preserve">ABRIGO P/8 BOTIJOES GAS DE 45KG,EXCLUSIVE LIGACOES,NAS DIM.(2,60X1,05X1,90)M,ALVENARI A TIJOLOS MACICOS (7X10X20CM),PAREDES DE MEIA VEZ,REVESTIDAS COM ARGAMASSA DE CIMENTO E SAIBRO,NO TRACO 1:6,PISO COM ESPESSURA DE 10CM E COBERTURA COM ESPESSURA DE 6CM,AMBAS EM CONCRETO ARMADO,FCK=15MPA,COM ACABAMENTO DE CIMENTADO,TRACO 1:4,CONFORME PROJETO TIPO Nº2639/EMOP  </t>
  </si>
  <si>
    <t>CO1208</t>
  </si>
  <si>
    <t xml:space="preserve">15.001.0060-0      </t>
  </si>
  <si>
    <t xml:space="preserve">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t>
  </si>
  <si>
    <t>CO1209</t>
  </si>
  <si>
    <t xml:space="preserve">15.001.0061-0      </t>
  </si>
  <si>
    <t xml:space="preserve">CAIXA DE PROTECAO PARA MEDIDOR INDIVIDUAL G16,PARA GAS NATURAL,ATE 16M3/H,NAS DIMENSOES INTERNAS DE (90X80X60)CM,EM ALVENARIA DE TIJOLOS MACICOS (7X10X20CM),EM PAREDES DE MEIA VEZ,REVESTIDAS COM ARGAMASSA DE CIMENTO E AREIA,NO TRACO 1:4,COMPORTA EM VENEZIANA DE ALUMINIO  </t>
  </si>
  <si>
    <t>CO1210</t>
  </si>
  <si>
    <t xml:space="preserve">15.001.0077-0      </t>
  </si>
  <si>
    <t xml:space="preserve">HIDROMETRO COM DIAMETRO DE 1/2".FORNECIMENTO  </t>
  </si>
  <si>
    <t>CO1211</t>
  </si>
  <si>
    <t xml:space="preserve">15.001.0078-0      </t>
  </si>
  <si>
    <t xml:space="preserve">HIDROMETRO COM DIAMETRO DE 3/4".FORNECIMENTO  </t>
  </si>
  <si>
    <t>CO1212</t>
  </si>
  <si>
    <t xml:space="preserve">15.001.0079-0      </t>
  </si>
  <si>
    <t xml:space="preserve">HIDROMETRO COM DIAMETRO DE 1".FORNECIMENTO  </t>
  </si>
  <si>
    <t>CO1213</t>
  </si>
  <si>
    <t xml:space="preserve">15.002.0401-0      </t>
  </si>
  <si>
    <t xml:space="preserve">CAIXA SIFONADA DE ANEL DE CONCRETO DE 60CM DE DIAMETRO E 60CM DE PROFUNDIDADE,EXCLUSIVE ESCAVACAO E REATERRO.FORNECIMENTO E COLOCACAO  </t>
  </si>
  <si>
    <t>CO1214</t>
  </si>
  <si>
    <t xml:space="preserve">15.002.0580-0      </t>
  </si>
  <si>
    <t xml:space="preserve">FOSSA SEPTICA CILINDRICA,TIPO CAMARA IMHOFF,DE CONCRETO PRE-MOLDADO,MEDINDO 2000X2000MM.FORNECIMENTO E COLOCACAO  </t>
  </si>
  <si>
    <t>CO1216</t>
  </si>
  <si>
    <t xml:space="preserve">15.002.0584-0      </t>
  </si>
  <si>
    <t xml:space="preserve">FOSSA SEPTICA CILINDRICA,TIPO CAMARA IMHOFF,DE CONCRETO PRE-MOLDADO,MEDINDO 2500X2400MM.FORNECIMENTO E COLOCACAO.  </t>
  </si>
  <si>
    <t>CO1218</t>
  </si>
  <si>
    <t xml:space="preserve">15.002.0588-0      </t>
  </si>
  <si>
    <t xml:space="preserve">FOSSA SEPTICA CILINDRICA,TIPO CAMARA IMHOFF,DE CONCRETO PRE-MOLDADO,MEDINDO 2500X2800MM.FORNECIMENTO E COLOCACAO  </t>
  </si>
  <si>
    <t>CO1219</t>
  </si>
  <si>
    <t xml:space="preserve">15.002.0590-0      </t>
  </si>
  <si>
    <t xml:space="preserve">FOSSA SEPTICA CILINDRICA,TIPO CAMARA IMHOFF,DE CONCRETO PRE-MOLDADO,MEDINDO 3000X2000MM.FORNECIMENTO E COLOCACAO  </t>
  </si>
  <si>
    <t>CO1222</t>
  </si>
  <si>
    <t xml:space="preserve">15.002.0596-0      </t>
  </si>
  <si>
    <t xml:space="preserve">FOSSA SEPTICA CILINDRICA,TIPO CAMARA IMHOFF,DE CONCRETO PRE-MOLDADO,MEDINDO 3000X2800MM.FORNECIMENTO E COLOCACAO  </t>
  </si>
  <si>
    <t>CO1235</t>
  </si>
  <si>
    <t xml:space="preserve">15.002.0622-0      </t>
  </si>
  <si>
    <t xml:space="preserve">FOSSA SEPTICA CILINDRICA,TIPO CAMARA UNICA,DE CONCRETO PRE-MOLDADO,MEDINDO 1200X1500MM.FORNECIMENTO E COLOCACAO  </t>
  </si>
  <si>
    <t>CO1236</t>
  </si>
  <si>
    <t xml:space="preserve">15.002.0623-0      </t>
  </si>
  <si>
    <t xml:space="preserve">FOSSA SEPTICA,DE CAMARA UNICA,TIPO CILINDRICA,DE CONCRETO PRE-MOLDADO,MEDINDO 1200X2000MM.FORNECIMENTO E COLOCACAO  </t>
  </si>
  <si>
    <t>CO1237</t>
  </si>
  <si>
    <t xml:space="preserve">15.002.0624-0      </t>
  </si>
  <si>
    <t xml:space="preserve">FOSSA SEPTICA,DE CAMARA UNICA,TIPO CILINDRICA,DE CONCRETO PRE-MOLDADO,MEDINDO 1200X2500MM.FORNECIMENTO E COLOCACAO  </t>
  </si>
  <si>
    <t>CO1238</t>
  </si>
  <si>
    <t xml:space="preserve">15.002.0625-0      </t>
  </si>
  <si>
    <t xml:space="preserve">FOSSA SEPTICA,DE CAMARA UNICA,TIPO CILINDRICA,DE CONCRETO PRE-MOLDADO,MEDINDO 1500X2000MM.FORNECIMENTO E COLOCACAO  </t>
  </si>
  <si>
    <t>CO1240</t>
  </si>
  <si>
    <t xml:space="preserve">15.002.0627-0      </t>
  </si>
  <si>
    <t xml:space="preserve">FOSSA SEPTICA,DE CAMARA UNICA,TIPO CILINDRICA,DE CONCRETO PRE-MOLDADO,MEDINDO 1500X2400MM.FORNECIMENTO E COLOCACAO  </t>
  </si>
  <si>
    <t>CO1243</t>
  </si>
  <si>
    <t xml:space="preserve">15.002.0630-0      </t>
  </si>
  <si>
    <t xml:space="preserve">FOSSA SEPTICA,DE CAMARA UNICA,TIPO CILINDRICA,DE CONCRETO PRE-MOLDADO,MEDINDO 2000X2000MM.FORNECIMENTO E COLOCACAO  </t>
  </si>
  <si>
    <t>CO1246</t>
  </si>
  <si>
    <t xml:space="preserve">15.002.0633-0      </t>
  </si>
  <si>
    <t xml:space="preserve">FOSSA SEPTICA,DE CAMARA UNICA,TIPO CILINDRICA,DE CONCRETO PRE-MOLDADO,MEDINDO 2000X2400MM.FORNECIMENTO E COLOCACAO  </t>
  </si>
  <si>
    <t>CO1250</t>
  </si>
  <si>
    <t xml:space="preserve">15.002.0637-0      </t>
  </si>
  <si>
    <t xml:space="preserve">FOSSA SEPTICA,DE CAMARA UNICA,TIPO CILINDRICA,DE CONCRETO PRE-MOLDADO,MEDINDO 2500X2000MM.FORNECIMENTO E COLOCACAO  </t>
  </si>
  <si>
    <t>CO1254</t>
  </si>
  <si>
    <t xml:space="preserve">15.002.0641-0      </t>
  </si>
  <si>
    <t xml:space="preserve">FOSSA SEPTICA,DE CAMARA UNICA,TIPO CILINDRICA,DE CONCRETO PRE-MOLDADO,MEDINDO 2500X2400MM.FORNECIMENTO E COLOCACAO  </t>
  </si>
  <si>
    <t>CO1256</t>
  </si>
  <si>
    <t xml:space="preserve">15.002.0643-0      </t>
  </si>
  <si>
    <t xml:space="preserve">FOSSA SEPTICA,DE CAMARA UNICA,TIPO CILINDRICA,DE CONCRETO PRE-MOLDADO,MEDINDO 2500X2800MM.FORNECIMENTO E COLOCACAO  </t>
  </si>
  <si>
    <t>CO1262</t>
  </si>
  <si>
    <t xml:space="preserve">15.002.0649-0      </t>
  </si>
  <si>
    <t xml:space="preserve">FOSSA SEPTICA,DE CAMARA UNICA,TIPO CILINDRICA,DE CONCRETO PRE-MOLDADO,MEDINDO 3000X2800MM.FORNECIMENTO E COLOCACAO  </t>
  </si>
  <si>
    <t>CO1275</t>
  </si>
  <si>
    <t xml:space="preserve">15.002.0662-0      </t>
  </si>
  <si>
    <t xml:space="preserve">FILTRO ANAEROBIO,DE ANEIS DE CONCRETO PRE-MOLDADO,MEDINDO 1200X2000MM.FORNECIMENTO E COLOCACAO  </t>
  </si>
  <si>
    <t>CO1276</t>
  </si>
  <si>
    <t xml:space="preserve">15.002.0663-0      </t>
  </si>
  <si>
    <t xml:space="preserve">FILTRO ANAEROBIO,DE ANEIS DE CONCRETO PRE-MOLDADO,MEDINDO 1500X2000MM.FORNECIMENTO E COLOCACAO  </t>
  </si>
  <si>
    <t>CO1277</t>
  </si>
  <si>
    <t xml:space="preserve">15.002.0664-0      </t>
  </si>
  <si>
    <t xml:space="preserve">FILTRO ANAEROBIO,DE ANEIS DE CONCRETO PRE-MOLDADO,MEDINDO 2000X2000MM.FORNECIMENTO E COLOCACAO  </t>
  </si>
  <si>
    <t>CO1278</t>
  </si>
  <si>
    <t xml:space="preserve">15.002.0665-0      </t>
  </si>
  <si>
    <t xml:space="preserve">FILTRO ANAEROBIO,DE ANEIS DE CONCRETO PRE-MOLDADO,MEDINDO 2500X2000MM.FORNECIMENTO E COLOCACAO  </t>
  </si>
  <si>
    <t>CO1279</t>
  </si>
  <si>
    <t xml:space="preserve">15.002.0666-0      </t>
  </si>
  <si>
    <t xml:space="preserve">FILTRO ANAEROBIO,DE ANEIS DE CONCRETO PRE-MOLDADO,MEDINDO 3000X2000MM.FORNECIMENTO E COLOCACAO  </t>
  </si>
  <si>
    <t>CO1280</t>
  </si>
  <si>
    <t xml:space="preserve">15.002.0668-0      </t>
  </si>
  <si>
    <t xml:space="preserve">SUMIDOURO CILINDRICO,LIGADO A FOSSA,MEDINDO 1200X1500MM,EM ANEIS DE CONCRETO PRE-MOLDADO,EXCLUSIVE FOSSA E MANILHAS.FORNECIMENTO E COLOCACAO  </t>
  </si>
  <si>
    <t>CO1281</t>
  </si>
  <si>
    <t xml:space="preserve">15.002.0669-0      </t>
  </si>
  <si>
    <t xml:space="preserve">SUMIDOURO CILINDRICO,LIGADO A FOSSA,MEDINDO 1200X2000MM,EM ANEIS DE CONCRETO PRE-MOLDADO,EXCLUSIVE FOSSA E MANILHAS.FORNECIMENTO E COLOCACAO  </t>
  </si>
  <si>
    <t>CO1282</t>
  </si>
  <si>
    <t xml:space="preserve">15.002.0670-0      </t>
  </si>
  <si>
    <t xml:space="preserve">SUMIDOURO CILINDRICO,LIGADO A FOSSA,MEDINDO 1200X2500MM,EM ANEIS DE CONCRETO PRE-MOLDADO,EXCLUSIVE FOSSA E MANILHAS.FORNECIMENTO E COLOCACAO  </t>
  </si>
  <si>
    <t>CO1283</t>
  </si>
  <si>
    <t xml:space="preserve">15.002.0671-0      </t>
  </si>
  <si>
    <t xml:space="preserve">SUMIDOURO CILINDRICO,LIGADO A FOSSA,MEDINDO 1500X2000MM,EM ANEIS DE CONCRETO PRE-MOLDADO,EXCLUSIVE FOSSA E MANILHAS.FORNECIMENTO E COLOCACAO  </t>
  </si>
  <si>
    <t>CO1285</t>
  </si>
  <si>
    <t xml:space="preserve">15.002.0673-0      </t>
  </si>
  <si>
    <t xml:space="preserve">SUMIDOURO CILINDRICO,LIGADO A FOSSA,MEDINDO 1500X2400MM,EM ANEIS DE CONCRETO PRE-MOLDADO,EXCLUSIVE FOSSA E MANILHAS.FORNECIMENTO E COLOCACAO  </t>
  </si>
  <si>
    <t>CO1288</t>
  </si>
  <si>
    <t xml:space="preserve">15.002.0676-0      </t>
  </si>
  <si>
    <t xml:space="preserve">SUMIDOURO CILINDRICO,LIGADO A FOSSA,MEDINDO 2000X2000MM,EM ANEIS DE CONCRETO PRE-MOLDADO,EXCLUSIVE FOSSA E MANILHAS.FORNECIMENTO E COLOCACAO  </t>
  </si>
  <si>
    <t>CO1291</t>
  </si>
  <si>
    <t xml:space="preserve">15.002.0679-0      </t>
  </si>
  <si>
    <t xml:space="preserve">SUMIDOURO CILINDRICO,LIGADO A FOSSA,MEDINDO 2000X2400MM,EM ANEIS DE CONCRETO PRE-MOLDADO,EXCLUSIVE FOSSA E MANILHAS.FORNECIMENTO E COLOCACAO  </t>
  </si>
  <si>
    <t>CO1295</t>
  </si>
  <si>
    <t xml:space="preserve">15.002.0683-0      </t>
  </si>
  <si>
    <t xml:space="preserve">SUMIDOURO CILINDRICO,LIGADO A FOSSA,MEDINDO 2500X2000MM,EM ANEIS DE CONCRETO PRE-MOLDADO,EXCLUSIVE FOSSA E MANILHAS.FORNECIMENTO E COLOCACAO  </t>
  </si>
  <si>
    <t>CO1299</t>
  </si>
  <si>
    <t xml:space="preserve">15.002.0687-0      </t>
  </si>
  <si>
    <t xml:space="preserve">SUMIDOURO CILINDRICO,LIGADO A FOSSA,MEDINDO 2500X2400MM,EM ANEIS DE CONCRETO PRE-MOLDADO,EXCLUSIVE FOSSA E MANILHAS.FORNECIMENTO E COLOCACAO  </t>
  </si>
  <si>
    <t>CO1301</t>
  </si>
  <si>
    <t xml:space="preserve">15.002.0689-0      </t>
  </si>
  <si>
    <t xml:space="preserve">SUMIDOURO CILINDRICO,LIGADO A FOSSA,MEDINDO 2500X2800MM,EM ANEIS DE CONCRETO PRE-MOLDADO,EXCLUSIVE FOSSA E MANILHAS.FORNECIMENTO E COLOCACAO  </t>
  </si>
  <si>
    <t>CO1307</t>
  </si>
  <si>
    <t xml:space="preserve">15.002.0695-0      </t>
  </si>
  <si>
    <t xml:space="preserve">SUMIDOURO CILINDRICO,LIGADO A FOSSA,MEDINDO 3000X2800MM,EM ANEIS DE CONCRETO PRE-MOLDADO,EXCLUSIVE FOSSA E MANILHAS.FORNECIMENTO E COLOCACAO  </t>
  </si>
  <si>
    <t>CO1320</t>
  </si>
  <si>
    <t xml:space="preserve">15.003.0066-0      </t>
  </si>
  <si>
    <t xml:space="preserve">INSTALACAO E ASSENTAMENTO DE AQUECEDOR A GAS ENCANADO,(EXCLUSIVE FORNECIMENTO DO APARELHO),COMPREENDENDO:8M DE TUBO DE COBRE,CLASSE I DE 22MM,CONEXOES E CHAMINE DE ALUMINIO E VENEZIANA  </t>
  </si>
  <si>
    <t>CO1321</t>
  </si>
  <si>
    <t xml:space="preserve">15.003.0185-0      </t>
  </si>
  <si>
    <t xml:space="preserve">GRELHA DE FERRO FUNDIDO PARA AGUAS PLUVIAIS,COM CAIXILHO,DIMENSOES APROXIMADAS DE (15X15)CM,CONFORME ABNT NBR 10160.FORNECIMENTO E COLOCACAO  </t>
  </si>
  <si>
    <t>CO1322</t>
  </si>
  <si>
    <t xml:space="preserve">15.003.0190-0      </t>
  </si>
  <si>
    <t xml:space="preserve">RALO SIFONADO DE FERRO FUNDIDO PARA BANHEIRO SOCIAL DN=150MM,COMPOSTO DE 4 ENTRADAS DN=50MM E UMA SAIDA DN=75MM,CONFORMEABNT NBR 15579,REVESTIDO INTERNA E EXTERNAMENTE COM EPOXI NA COR VERMELHA,APLICADO PELO SISTEMA ELETROSTATICO.FORNECIMENTO E ASSENTAMENTO  </t>
  </si>
  <si>
    <t>CO1323</t>
  </si>
  <si>
    <t xml:space="preserve">15.003.0192-0      </t>
  </si>
  <si>
    <t xml:space="preserve">RALO SIFONADO DE FERRO FUNDIDO PARA BANHEIRO DE SERVICO DN=100MM,COMPOSTO DE UMA ENTRADA E UMA SAIDA DN=50MM (PVC 40MM INTERNAMENTE),CONFORME ABNT NBR 15579,REVESTIDO INTERNA E EXTERNAMENTE COM EPOXI NA COR VERMELHA,APLICADO PELO SISTEMA ELETROSTATICO.FORNECIMENTO E ASSENTAMENTO  </t>
  </si>
  <si>
    <t>CO1324</t>
  </si>
  <si>
    <t xml:space="preserve">15.003.0193-0      </t>
  </si>
  <si>
    <t xml:space="preserve">RALO SECO DE FERRO FUNDIDO COM SAIDA VERTICAL,COMPOSTO DE ENTRADA SUPERIOR DN=100MM E SAIDA VERTICAL DN=50MM,CONFORME ABNT NBR 15579,REVESTIDO INTERNA E EXTERNAMENTE COM EPOXI NA COR VERMELHA,APLICADO PELO SISTEMA ELETROSTATICO.FORNECIMENTOE ASSENTAMENTO  </t>
  </si>
  <si>
    <t>CO1325</t>
  </si>
  <si>
    <t xml:space="preserve">15.003.0194-0      </t>
  </si>
  <si>
    <t xml:space="preserve">RALO SECO DE FERRO FUNDIDO PARA BOX,COM SAIDA HORIZONTAL,COMPOSTO DE ENTRADA SUPERIOR DN=100MM E SAIDA HORIZONTAL DN=50MM,CONFORME ABNT NBR 15579,REVESTIDO INTERNA E EXTERNAMENTE COM EPOXI NA COR VERMELHA,APLICADO PELO SISTEMA ELETROSTATICO.FORNECIMENTO E ASSENTAMENTO  </t>
  </si>
  <si>
    <t>CO1326</t>
  </si>
  <si>
    <t xml:space="preserve">15.003.0200-0      </t>
  </si>
  <si>
    <t xml:space="preserve">MANGUEIRA "SEAL TUBE" COM CAPA ALMA,DIAMETRO DE 1/2".FORNECIMENTO E COLOCACAO  </t>
  </si>
  <si>
    <t>CO1327</t>
  </si>
  <si>
    <t xml:space="preserve">15.003.0202-0      </t>
  </si>
  <si>
    <t xml:space="preserve">MANGUEIRA "SEAL TUBE" COM CAPA ALMA,DIAMETRO DE 3/4".FORNECIMENTO E COLOCACAO  </t>
  </si>
  <si>
    <t>CO1328</t>
  </si>
  <si>
    <t xml:space="preserve">15.003.0204-0      </t>
  </si>
  <si>
    <t xml:space="preserve">MANGUEIRA "SEAL TUBE" COM CAPA ALMA,DIAMETRO DE 1".FORNECIMENTO E COLOCACAO  </t>
  </si>
  <si>
    <t>CO1329</t>
  </si>
  <si>
    <t xml:space="preserve">15.003.0206-0      </t>
  </si>
  <si>
    <t xml:space="preserve">MANGUEIRA "SEAL TUBE" COM CAPA ALMA,DIAMETRO DE 1.1/4".FORNECIMENTO E COLOCACAO  </t>
  </si>
  <si>
    <t>CO1330</t>
  </si>
  <si>
    <t xml:space="preserve">15.003.0208-0      </t>
  </si>
  <si>
    <t xml:space="preserve">MANGUEIRA "SEAL TUBE" COM CAPA ALMA,DIAMETRO DE 1.1/2".FORNECIMENTO E COLOCACAO  </t>
  </si>
  <si>
    <t>CO1331</t>
  </si>
  <si>
    <t xml:space="preserve">15.003.0210-0      </t>
  </si>
  <si>
    <t xml:space="preserve">MANGUEIRA "SEAL TUBE" COM CAPA ALMA,DIAMETRO DE 2".FORNECIMENTO E COLOCACAO  </t>
  </si>
  <si>
    <t>CO1332</t>
  </si>
  <si>
    <t xml:space="preserve">15.003.0212-0      </t>
  </si>
  <si>
    <t xml:space="preserve">MANGUEIRA "SEAL TUBE" COM CAPA ALMA,DIAMETRO DE 2.1/2".FORNECIMENTO E COLOCACAO  </t>
  </si>
  <si>
    <t>CO1333</t>
  </si>
  <si>
    <t xml:space="preserve">15.003.0214-0      </t>
  </si>
  <si>
    <t xml:space="preserve">MANGUEIRA "SEAL TUBE" COM CAPA ALMA,DIAMETRO DE 3".FORNECIMENTO E COLOCACAO  </t>
  </si>
  <si>
    <t>CO1334</t>
  </si>
  <si>
    <t xml:space="preserve">15.003.0216-0      </t>
  </si>
  <si>
    <t xml:space="preserve">MANGUEIRA "SEAL TUBE" COM CAPA ALMA,DIAMETRO DE 4".FORNECIMENTO E COLOCACAO  </t>
  </si>
  <si>
    <t>CO1335</t>
  </si>
  <si>
    <t xml:space="preserve">15.003.0375-0      </t>
  </si>
  <si>
    <t xml:space="preserve">RETIRADA E REASSENTAMENTO DE CHUVEIRO,INCLUSIVE MATERIAIS NECESSARIOS  </t>
  </si>
  <si>
    <t>CO1336</t>
  </si>
  <si>
    <t xml:space="preserve">15.003.0377-0      </t>
  </si>
  <si>
    <t xml:space="preserve">RETIRADA E REASSENTAMENTO DE TORNEIRA,INCLUSIVE MATERIAIS NECESSARIOS  </t>
  </si>
  <si>
    <t>CO1337</t>
  </si>
  <si>
    <t xml:space="preserve">15.003.0379-0      </t>
  </si>
  <si>
    <t xml:space="preserve">ASSENTAMENTO DE TORNEIRA(EXCLUSIVE FORNECIMENTO DO APARELHO),INCLUSIVE MATERIAIS NECESSARIOS  </t>
  </si>
  <si>
    <t>CO1338</t>
  </si>
  <si>
    <t xml:space="preserve">15.003.0381-0      </t>
  </si>
  <si>
    <t xml:space="preserve">ASSENTAMENTO DE CHUVEIRO(EXCLUSIVE FORNECIMENTO DO APARELHO E BRACO),INCLUSIVE MATERIAIS NECESSARIOS  </t>
  </si>
  <si>
    <t>CO1339</t>
  </si>
  <si>
    <t xml:space="preserve">15.003.0505-0      </t>
  </si>
  <si>
    <t xml:space="preserve">CHUVEIRO AUTOMATICO SPRINKLER DE RESPOSTA PADRAO,TIPO LATERAL (SIDEWALL) DN 15MM (1/2"),TEMPERATURA 79ºC (BULBO AMARELO)E COEFICIENTE DE DESCARGA K80.FORNECIMENTO E COLOCACAO  </t>
  </si>
  <si>
    <t>CO1340</t>
  </si>
  <si>
    <t xml:space="preserve">15.003.0510-0      </t>
  </si>
  <si>
    <t xml:space="preserve">CHUVEIRO AUTOMATICO SPRINKLER DE RESPOSTA PADRAO,TIPO PENDENTE,DN 15MM(1/2"),TEMPERATURA 68ºC (BULBO VERMELHO) E COEFICIENTE DE DESCARGA K80.FORNECIMENTO E COLOCACAO  </t>
  </si>
  <si>
    <t>CO1341</t>
  </si>
  <si>
    <t xml:space="preserve">15.003.0515-0      </t>
  </si>
  <si>
    <t xml:space="preserve">CHUVEIRO AUTOMATICO SPRINKLER DE RESPOSTA PADRAO,TIPO PENDENTE,DN 15MM(1/2"),TEMPERATURA 79ºC (BULBO AMARELO) E COEFICIENTE DE DESCARGA K80.FORNECIMENTO E COLOCACAO  </t>
  </si>
  <si>
    <t>CO1342</t>
  </si>
  <si>
    <t xml:space="preserve">15.003.0550-0      </t>
  </si>
  <si>
    <t xml:space="preserve">TUBO DE FERRO GALVANIZADO COM DIAMETRO DE 2.1/2",COM COSTURA,PARA INSTALACOES DIVERSAS ENTERRADAS,INCLUSIVE CONEXOES,EMENDAS E PROTECAO ANTICORROSIVA.FORNECIMENTO E COLOCACAO  </t>
  </si>
  <si>
    <t>CO1343</t>
  </si>
  <si>
    <t xml:space="preserve">15.003.0552-0      </t>
  </si>
  <si>
    <t xml:space="preserve">TUBO DE FERRO GALVANIZADO COM DIAMETRO DE 3",COM COSTURA,PARA INSTALACOES DIVERSAS ENTERRADAS,INCLUSIVE CONEXOES,EMENDASE PROTECAO ANTICORROSIVA.FORNECIMENTO E COLOCACAO  </t>
  </si>
  <si>
    <t>CO1344</t>
  </si>
  <si>
    <t xml:space="preserve">15.003.0600-0      </t>
  </si>
  <si>
    <t xml:space="preserve">RODAPES METALICOS,CALHA TRIPLA,PARA INSTALACOES ELETRICAS,TELEFONICA E DADOS,CONSTRUIDOS EM CHAPA DE ACO PRE GALVANIZADO,INCLUSIVE TODOS OS ACESSORIOS,MONTAGEM,CAIXA PARA 4 TOMADASDE ELETRICIDADE E LOGICA.FORNECIMENTO E COLOCACAO  </t>
  </si>
  <si>
    <t>CO1345</t>
  </si>
  <si>
    <t xml:space="preserve">15.003.0650-0      </t>
  </si>
  <si>
    <t xml:space="preserve">RODAPES METALICOS,CALHA DUPLA,PARA INSTALACOES ELETRICAS,TELEFONICA E DADOS,CONSTRUIDOS EM CHAPA DE ACO PRE GALVANIZADO,INCLUSIVE TODOS OS ACESSORIOS,MONTAGEM,CAIXA PARA 4 TOMADASDE ELETRICIDADE E LOGICA.FORNECIMENTO E COLOCACAO  </t>
  </si>
  <si>
    <t>CO1346</t>
  </si>
  <si>
    <t xml:space="preserve">15.004.0051-0      </t>
  </si>
  <si>
    <t xml:space="preserve">INSTALACAO E ASSENTAMENTO DE MICTORIO(EXCLUSIVE FORNECIMENTO DO APARELHO E RALO SIFONADO),COMPREENDENDO:3,00M DE TUBO DEPVC DE 25MM,1,50M DE TUBOS DE PVC DE 40MM E 50MM,CADA,E CONEXOES,EXCLUSIVE RALO SINFONADO  </t>
  </si>
  <si>
    <t>CO1347</t>
  </si>
  <si>
    <t xml:space="preserve">15.004.0103-0      </t>
  </si>
  <si>
    <t xml:space="preserve">INSTALACAO E ASSENTAMENTO VASO SANITARIO INDIVIDUAL COM CAIXA ACOPLADA(EXCLUSIVE ESTES),PAVIMENTO ELEVADO,COMPREENDENDO:INSTALAC AO HIDRAULICA C/2,00M TUBO DE PVC 25MM,C/CONEXOES,ATE A CAIXA ACOPLADA,LIGACAO DE ESGOTOS COM 3,00M DE TUBO DE PVC 100MM AOS TUBOS DE QUEDA E VENTILACAO,INCLUSIVE CONEXOES,EXCLUSIVE OS TUBOS DE QUEDA E VENTILACAO  </t>
  </si>
  <si>
    <t>CO1348</t>
  </si>
  <si>
    <t xml:space="preserve">15.004.0110-0      </t>
  </si>
  <si>
    <t xml:space="preserve">INSTALACAO E ASSENTAMENTO DE VASO SANITARIO COM CAIXA ACOPLADA(EXCLUSIVE ESTES)EM PAVIMENTO TERREO,COMPREENDENDO:INSTALACA O HIDRAULICA COM 2,00M DE TUBO DE PVC DE 25MM,COM CONEXOES,ATE A CAIXA,LIGACAO DE ESGOTO COM 3,00M DE TUBO DE PVC DE 100MM A CAIXA DE INSPECAO E TUBO DE VENTILACAO,INCLUSIVE CONEXOES,EXCLUSIVE O TUBO DE VENTILACAO  </t>
  </si>
  <si>
    <t>CO1349</t>
  </si>
  <si>
    <t xml:space="preserve">15.004.0300-0      </t>
  </si>
  <si>
    <t xml:space="preserve">TUBO DE PVC RIGIDO,COM DIAMETRO DE 50MM,PBL,PN 80.FORNECIMENTO  </t>
  </si>
  <si>
    <t>CO1350</t>
  </si>
  <si>
    <t xml:space="preserve">15.004.0305-0      </t>
  </si>
  <si>
    <t xml:space="preserve">ADAPTADOR DE PVC RIGIDO SOLDAVEL,COM BOLSA SOLDAVEL E ROSCA MACHO,DIAMETRO NOMINAL DE 50MM.FORNECIMENTO  </t>
  </si>
  <si>
    <t>CO1351</t>
  </si>
  <si>
    <t xml:space="preserve">15.004.0310-0      </t>
  </si>
  <si>
    <t xml:space="preserve">CURVA DE 90° DE PVC RIGIDO,SOLDAVEL,DIAMETRO NOMINAL DE 50MM E PRESSAO NOMINAL DE 80.FORNECIMENTO  </t>
  </si>
  <si>
    <t>CO1352</t>
  </si>
  <si>
    <t xml:space="preserve">15.004.0315-0      </t>
  </si>
  <si>
    <t xml:space="preserve">LUVA EM PVC RIGIDO SOLDAVEL,AZUL,DE 50MM.FORNECIMENTO  </t>
  </si>
  <si>
    <t>CO1353</t>
  </si>
  <si>
    <t xml:space="preserve">15.004.0320-0      </t>
  </si>
  <si>
    <t xml:space="preserve">TE DE PVC RIGIDO SOLDAVEL,90°,AZUL,COM BOLSAS SOLDAVEIS,DE 50MM.FORNECIMENTO  </t>
  </si>
  <si>
    <t>CO1354</t>
  </si>
  <si>
    <t xml:space="preserve">15.004.0325-0      </t>
  </si>
  <si>
    <t xml:space="preserve">ASPERSOR DE IMPACTO,PARA IRRIGACAO TIPO ECO,PARA REGA DE JARDIM.FORNECIMENTO  </t>
  </si>
  <si>
    <t>CO1355</t>
  </si>
  <si>
    <t xml:space="preserve">15.004.0330-0      </t>
  </si>
  <si>
    <t xml:space="preserve">ASPERSOR DE IMPACTO,PARA IRRIGACAO,TIPO MAXIREGA.FORNECIMENTO  </t>
  </si>
  <si>
    <t>CO1356</t>
  </si>
  <si>
    <t xml:space="preserve">15.004.0335-0      </t>
  </si>
  <si>
    <t xml:space="preserve">ASPERSOR DE IMPACTO,PARA IRRIGACAO,TIPO MINIREGA.FORNECIMENTO  </t>
  </si>
  <si>
    <t>CO1357</t>
  </si>
  <si>
    <t xml:space="preserve">15.004.0600-0      </t>
  </si>
  <si>
    <t xml:space="preserve">GRELHA PARA CALHA DE PISO,EM PVC,MEDINDO 130X500MM.FORNECIMENTO E COLOCACAO  </t>
  </si>
  <si>
    <t>CO1358</t>
  </si>
  <si>
    <t xml:space="preserve">15.004.0620-0      </t>
  </si>
  <si>
    <t xml:space="preserve">GRELHA PARA CALHA DE PISO,EM PVC,MEDINDO 200X500MM.FORNECIMENTO E COLOCACAO  </t>
  </si>
  <si>
    <t>CO1359</t>
  </si>
  <si>
    <t xml:space="preserve">15.004.0700-0      </t>
  </si>
  <si>
    <t xml:space="preserve">ABRACADEIRA DE PVC OU NYLON,PARA AMARRACAO DE CABOS TELEFONICOS,COM UTILIZACAO DE PREGOS OU PARAFUSOS PARA FIXACAO,DIAMETRO DE 16MM.FORNECIMENTO E COLOCACAO  </t>
  </si>
  <si>
    <t>CO1360</t>
  </si>
  <si>
    <t xml:space="preserve">15.004.0705-0      </t>
  </si>
  <si>
    <t xml:space="preserve">ABRACADEIRA DE PVC OU NYLON,PARA AMARRACAO DE CABOS TELEFONICOS,COM UTILIZACAO DE PREGOS OU PARAFUSOS PARA FIXACAO,DIAMETRO DE 17,5MM.FORNECIMENTO E COLOCACAO  </t>
  </si>
  <si>
    <t>CO1361</t>
  </si>
  <si>
    <t xml:space="preserve">15.004.0710-0      </t>
  </si>
  <si>
    <t xml:space="preserve">ABRACADEIRA DE PVC OU NYLON,PARA AMARRACAO DE CABOS TELEFONICOS,COM UTILIZACAO DE PREGOS OU PARAFUSOS PARA FIXACAO,DIAMETRO DE 20,5MM.FORNECIMENTO E COLOCACAO  </t>
  </si>
  <si>
    <t>CO1362</t>
  </si>
  <si>
    <t xml:space="preserve">15.004.0715-0      </t>
  </si>
  <si>
    <t xml:space="preserve">ABRACADEIRA DE PVC OU NYLON,PARA AMARRACAO DE CABOS TELEFONICOS,COM UTILIZACAO DE PREGOS OU PARAFUSOS PARA FIXACAO,DIAMETRO DE 28,5MM.FORNECIMENTO E COLOCACAO  </t>
  </si>
  <si>
    <t>CO1363</t>
  </si>
  <si>
    <t xml:space="preserve">15.004.0720-0      </t>
  </si>
  <si>
    <t xml:space="preserve">ABRACADEIRA DE PVC OU NYLON,PARA AMARRACAO DE CABOS TELEFONICOS,COM UTILIZACAO DE PREGOS OU PARAFUSOS PARA FIXACAO,DIAMETRO DE 35MM.FORNECIMENTO E COLOCACAO  </t>
  </si>
  <si>
    <t>CO1364</t>
  </si>
  <si>
    <t xml:space="preserve">15.005.0253-0      </t>
  </si>
  <si>
    <t xml:space="preserve">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  </t>
  </si>
  <si>
    <t>CO1367</t>
  </si>
  <si>
    <t xml:space="preserve">15.005.0275-0      </t>
  </si>
  <si>
    <t xml:space="preserve">DUTO PARA EXAUSTAO DE COCCAO DE FOGOES,SOLDADO EM CHAPA PRETA,CONFORME ABNT NBR 14518,PINTADOS COM TINTA RESISTENTE AO CALOR,INCLUSIVE SUPORTES PINTADOS,LONAS E DEMAIS ITENS NECESSARIOS.FORNECIMENTO E COLOCACAO  </t>
  </si>
  <si>
    <t>CO1368</t>
  </si>
  <si>
    <t xml:space="preserve">15.005.0278-0      </t>
  </si>
  <si>
    <t xml:space="preserve">DUTO PARA EXAUSTAO DE AR DE CALDEIROES/FORNOS,CHAVETADO EM CHAPA DE ACO GALVANIZADO,NAS DIVERSAS BITOLAS,CONFORME ABNT NBR 14518,INCLUSIVE SUPORTES PINTADOS,LONAS E DEMAIS ITENS NECESSARIOS.FORNECIMENTO E COLOCACAO  </t>
  </si>
  <si>
    <t>CO1369</t>
  </si>
  <si>
    <t xml:space="preserve">15.005.0280-0      </t>
  </si>
  <si>
    <t xml:space="preserve">DUTO PARA EXAUSTAO DE AR/VENTILACAO,CHAVETADO EM CHAPA DE ACO GALVANIZADO,NAS DIVERSAS BITOLAS,CONFORME ABNT NBR 16401,INCLUSIVE SUPORTES PINTADOS,GRELHAS,DIFUSORES EM ALUMINIO EXTRUDADO E DEMAIS ITENS NECESSARIOS.FORNECIMENTO E COLOCACAO  </t>
  </si>
  <si>
    <t>CO1371</t>
  </si>
  <si>
    <t xml:space="preserve">15.007.0209-0      </t>
  </si>
  <si>
    <t xml:space="preserve">HASTE PARA ATERRAMENTO,DE COBRE DE 5/8"(16MM),COM 2,40M DE COMPRIMENTO.FORNECIMENTO E COLOCACAO  </t>
  </si>
  <si>
    <t>CO1372</t>
  </si>
  <si>
    <t xml:space="preserve">15.007.0214-0      </t>
  </si>
  <si>
    <t xml:space="preserve">SUPORTE PARA FIXACAO DE CABO PARA PARA-RAIO,COM 20CM DE COMPRIMENTO,COM ISOLADOR.FORNECIMENTO E COLOCACAO  </t>
  </si>
  <si>
    <t>CO1373</t>
  </si>
  <si>
    <t xml:space="preserve">15.007.0216-0      </t>
  </si>
  <si>
    <t xml:space="preserve">TERMINAL AEREO PARA PARA-RAIO(CAPTOR 1 PONTA)EM LATAO MACICO,3/8"X600MM,FIXACAO COM ROSCA MECANICA E ABRACADEIRA,INCLUSIVE CAPTOR.FORNECIMENTO E COLOCACAO  </t>
  </si>
  <si>
    <t>CO1374</t>
  </si>
  <si>
    <t xml:space="preserve">15.007.0218-0      </t>
  </si>
  <si>
    <t xml:space="preserve">PRESILHA EM LATAO COM FURO DE 7MM.FORNECIMENTO E COLOCACAO  </t>
  </si>
  <si>
    <t>CO1376</t>
  </si>
  <si>
    <t xml:space="preserve">15.007.0400-0      </t>
  </si>
  <si>
    <t xml:space="preserve">QUADRO DE DISTRIBUICAO DE ENERGIA PARA DISJUNTORES TERMO-MAGNETICOS UNIPOLARES,DE SOBREPOR,COM PORTA E BARRAMENTOS DE FASE,NEUTRO E TERRA,PARA INSTALACAO DE ATE 4 DISJUNTORES SEMDISPOSITIVO PARA CHAVE GERAL.FORNECIMENTO E COLOCACAO  </t>
  </si>
  <si>
    <t>CO1377</t>
  </si>
  <si>
    <t xml:space="preserve">15.007.0405-0      </t>
  </si>
  <si>
    <t xml:space="preserve">QUADRO DE DISTRIBUICAO DE ENERGIA PARA DISJUNTORES TERMO-MAGNETICOS UNIPOLARES,DE SOBREPOR,COM PORTA E BARRAMENTOS DE FASE,NEUTRO E TERRA,PARA INSTALACAO DE ATE 8 DISJUNTORES SEM DISPOSITIVO PARA CHAVE GERAL.FORNECIMENTO E COLOCACAO  </t>
  </si>
  <si>
    <t>CO1378</t>
  </si>
  <si>
    <t xml:space="preserve">15.007.0410-0      </t>
  </si>
  <si>
    <t xml:space="preserve">QUADRO DE DISTRIBUICAO DE ENERGIA PARA DISJUNTORES TERMO-MAGNETICOS UNIPOLARES,DE SOBREPOR,COM PORTA E BARRAMENTOS DE FASE,NEUTRO E TERRA,PARA INSTALACAO DE ATE 12 DISJUNTORES SEMDISPOSITIVO PARA CHAVE GERAL.FORNECIMENTO E COLOCACAO  </t>
  </si>
  <si>
    <t>CO1379</t>
  </si>
  <si>
    <t xml:space="preserve">15.007.0415-0      </t>
  </si>
  <si>
    <t xml:space="preserve">QUADRO DE DISTRIBUICAO DE ENERGIA,100A,PARA DISJUNTORES TERMO-MAGNETICOS UNIPOLARES,DE SOBREPOR,COM PORTA E BARRAMENTOSDE FASE,NEUTRO E TERRA,TRIFASICO,PARA INSTALACAO DE ATE 18 DISJUNTORES COM DISPOSITIVO PARA CHAVE GERAL.FORNECIMENTO E COLOCACAO  </t>
  </si>
  <si>
    <t>CO1380</t>
  </si>
  <si>
    <t xml:space="preserve">15.007.0420-0      </t>
  </si>
  <si>
    <t xml:space="preserve">QUADRO DE DISTRIBUICAO DE ENERGIA,100A,PARA DISJUNTORES TERMO-MAGNETICOS UNIPOLARES,DE SOBREPOR,COM PORTA E BARRAMENTOSDE FASE,NEUTRO E TERRA,TRIFASICO,PARA INSTALACAO DE ATE 24 DISJUNTORES COM DISPOSITIVO PARA CHAVE GERAL.FORNECIMENTO E COLOCACAO  </t>
  </si>
  <si>
    <t>CO1381</t>
  </si>
  <si>
    <t xml:space="preserve">15.007.0425-0      </t>
  </si>
  <si>
    <t xml:space="preserve">QUADRO DE DISTRIBUICAO DE ENERGIA,100A,PARA DISJUNTORES TERMO-MAGNETICOS UNIPOLARES,DE SOBREPOR,COM PORTA E BARRAMENTOSDE FASE,NEUTRO E TERRA,TRIFASICO,PARA INSTALACAO DE ATE 32 DISJUNTORES COM DISPOSITIVO PARA CHAVE GERAL.FORNECIMENTO E COLOCACAO  </t>
  </si>
  <si>
    <t>CO1382</t>
  </si>
  <si>
    <t xml:space="preserve">15.007.0430-0      </t>
  </si>
  <si>
    <t xml:space="preserve">QUADRO DE DISTRIBUICAO DE ENERGIA,100A,PARA DISJUNTORES TERMO-MAGNETICOS UNIPOLARES,DE SOBREPOR,COM PORTA E BARRAMENTOSDE FASE,NEUTRO E TERRA,TRIFASICO,PARA INSTALACAO DE ATE 40 DISJUNTORES COM DISPOSITIVO PARA CHAVE GERAL.FORNECIMENTO E COLOCACAO  </t>
  </si>
  <si>
    <t>CO1383</t>
  </si>
  <si>
    <t xml:space="preserve">15.007.0435-0      </t>
  </si>
  <si>
    <t xml:space="preserve">QUADRO DE DISTRIBUICAO DE ENERGIA,150A,PARA DISJUNTORES TERMO-MAGNETICOS UNIPOLARES,DE SOBREPOR,COM PORTA E BARRAMENTOSDE FASE,NEUTRO E TERRA,TRIFASICO,PARA INSTALACAO DE ATE 50 DISJUNTORES COM DISPOSITIVO PARA CHAVE GERAL.FORNECIMENTO E COLOCACAO  </t>
  </si>
  <si>
    <t>CO1384</t>
  </si>
  <si>
    <t xml:space="preserve">15.007.0520-0      </t>
  </si>
  <si>
    <t xml:space="preserve">DISJUNTOR/INTERRUPTOR DIFERENCIAL RESIDUAL(DDR),CLASSE AC,2 POLOS,INSTANTANEO,CORRENTE NOMINAL(IN)25AX240V,SENSIBILID ADE30MA/300MA.FORNECIMENTO E COLOCACAO  </t>
  </si>
  <si>
    <t>CO1385</t>
  </si>
  <si>
    <t xml:space="preserve">15.007.0521-0      </t>
  </si>
  <si>
    <t xml:space="preserve">DISJUNTOR/INTERRUPTOR DIFERENCIAL RESIDUAL(DDR),CLASSE AC,2 POLOS,INSTANTANEO,CORRENTE NOMINAL(IN) 40AX240V,SENSIBILIDADE 30MA/300MA.FORNECIMENTO E COLOCACAO  </t>
  </si>
  <si>
    <t>CO1386</t>
  </si>
  <si>
    <t xml:space="preserve">15.007.0522-0      </t>
  </si>
  <si>
    <t xml:space="preserve">DISJUNTOR/INTERRUPTOR DIFERENCIAL RESIDUAL(DDR),CLASSE AC,2 POLOS,INSTANTANEO,CORRENTE NOMINAL(IN)63AX240V,SENSIBILID ADE30MA/300MA.FORNECIMENTO E COLOCACAO  </t>
  </si>
  <si>
    <t>CO1387</t>
  </si>
  <si>
    <t xml:space="preserve">15.007.0523-0      </t>
  </si>
  <si>
    <t xml:space="preserve">DISJUNTOR/INTERRUPTOR DIFERENCIAL RESIDUAL(DDR),CLASSE AC,2 POLOS,INSTANTANEO,CORRENTE NOMINAL(IN)80AX240V,SENSIBILID ADE30MA/300MA.FORNECIMENTO E COLOCACAO  </t>
  </si>
  <si>
    <t>CO1388</t>
  </si>
  <si>
    <t xml:space="preserve">15.007.0524-0      </t>
  </si>
  <si>
    <t xml:space="preserve">DISJUNTOR/INTERRUPTOR DIFERENCIAL RESIDUAL(DDR),CLASSE AC,4 POLOS,INSTANTANEO,CORRENTE NOMINAL(IN)25AX415V,SENSIBILID ADE30MA/300MA.FORNECIMENTO E COLOCACAO  </t>
  </si>
  <si>
    <t>CO1389</t>
  </si>
  <si>
    <t xml:space="preserve">15.007.0525-0      </t>
  </si>
  <si>
    <t xml:space="preserve">DISJUNTOR/INTERRUPTOR DIFERENCIAL RESIDUAL(DDR),CLASSE AC,4 POLOS,INSTANTANEO,CORRENTE NOMINAL(IN)40AX415V,SENSIBILID ADE30MA/300MA.FORNECIMENTO E COLOCACAO  </t>
  </si>
  <si>
    <t>CO1390</t>
  </si>
  <si>
    <t xml:space="preserve">15.007.0526-0      </t>
  </si>
  <si>
    <t xml:space="preserve">DISJUNTOR,INTERRUPTOR DIFERENCIAL RESIDUAL(DDR),CLASSE AC,4 POLOS,INSTANTANEO,CORRENTE NOMINAL(IN)63AX415V,SENSIBILID ADE30MA/300MA.FORNECIMENTO E COLOCACAO  </t>
  </si>
  <si>
    <t>CO1391</t>
  </si>
  <si>
    <t xml:space="preserve">15.007.0527-0      </t>
  </si>
  <si>
    <t xml:space="preserve">DISJUNTOR/INTERRUPTOR DIFERENCIAL RESIDUAL(DDR),CLASSE AC,4 POLOS,INSTANTANEO,CORRENTE NOMINAL(IN)80AX415V,SENSIBILID ADE30MA/300MA.FORNECIMENTO E COLOCACAO  </t>
  </si>
  <si>
    <t>CO1392</t>
  </si>
  <si>
    <t xml:space="preserve">15.007.0528-0      </t>
  </si>
  <si>
    <t xml:space="preserve">DISJUNTOR/INTERRUPTOR DIFERENCIAL RESIDUAL(DDR),CLASSE AC,4 POLOS,INSTANTANEO,CORRENTE NOMINAL(IN)100AX415V,SENSIBILI DADE 30MA/300MA.FORNECIMENTO E COLOCACAO  </t>
  </si>
  <si>
    <t>CO1393</t>
  </si>
  <si>
    <t xml:space="preserve">15.007.0529-0      </t>
  </si>
  <si>
    <t xml:space="preserve">DISJUNTOR/INTERRUPTOR DIFERENCIAL RESIDUAL(DDR),CLASSE AC,4 POLOS,INSTANTANEO,CORRENTE NOMINAL(IN)125AX415V,SENSIBILI DADE 30MA/300MA.FORNECIMENTO E COLOCACAO  </t>
  </si>
  <si>
    <t>CO1394</t>
  </si>
  <si>
    <t xml:space="preserve">15.007.0530-0      </t>
  </si>
  <si>
    <t xml:space="preserve">FUSIVEL DIAZED,DE 2A,COM BASE,TAMPA,ANEL E PARAFUSO DE AJUSTE.FORNECIMENTO E INSTALACAO  </t>
  </si>
  <si>
    <t>CO1395</t>
  </si>
  <si>
    <t xml:space="preserve">15.007.0531-0      </t>
  </si>
  <si>
    <t xml:space="preserve">FUSIVEL DIAZED,DE 10A,COM BASE,TAMPA,ANEL E PARAFUSO DE AJUSTE.FORNECIMENTO E INSTALACAO  </t>
  </si>
  <si>
    <t>CO1396</t>
  </si>
  <si>
    <t xml:space="preserve">15.007.0532-0      </t>
  </si>
  <si>
    <t xml:space="preserve">FUSIVEL DIAZED,DE 16A,COM BASE,TAMPA,ANEL E PARAFUSO DE AJUSTE.FORNECIMENTO E INSTALACAO  </t>
  </si>
  <si>
    <t>CO1397</t>
  </si>
  <si>
    <t xml:space="preserve">15.007.0533-0      </t>
  </si>
  <si>
    <t xml:space="preserve">FUSIVEL DIAZED,DE 35A,COM BASE,TAMPA,ANEL E PARAFUSO DE AJUSTE.FORNECIMENTO E INSTALACAO  </t>
  </si>
  <si>
    <t>CO1398</t>
  </si>
  <si>
    <t xml:space="preserve">15.007.0534-0      </t>
  </si>
  <si>
    <t xml:space="preserve">FUSIVEL DIAZED,DE 63A,COM BASE,TAMPA,ANEL E PARAFUSO DE AJUSTE.FORNECIMENTO E INSTALACAO  </t>
  </si>
  <si>
    <t>CO1400</t>
  </si>
  <si>
    <t xml:space="preserve">15.008.0155-0      </t>
  </si>
  <si>
    <t xml:space="preserve">CABO DE COBRE COM ISOLACAO SOLIDA EXTRUDADA,COM BAIXA EMISSAO DE FUMACA,BIPOLAR,2X1,5MM2,ISOLAM ENTO 0,6/1KV,COMPREENDENDO:PREPARO, CORTE E ENFIACAO EM ELETRODUTOS.FORNECIMENTO E COLOCACAO  </t>
  </si>
  <si>
    <t>CO1401</t>
  </si>
  <si>
    <t xml:space="preserve">15.008.0157-0      </t>
  </si>
  <si>
    <t xml:space="preserve">CABO DE COBRE COM ISOLACAO SOLIDA EXTRUDADA,COM BAIXA EMISSAO DE FUMACA,BIPOLAR,2X2,5MM2,ISOLAM ENTO 0,6/1KV,COMPREENDENDO:PREPARO, CORTE E ENFIACAO EM ELETRODUTOS.FORNECIMENTO E COLOCACAO  </t>
  </si>
  <si>
    <t>CO1402</t>
  </si>
  <si>
    <t xml:space="preserve">15.008.0159-0      </t>
  </si>
  <si>
    <t xml:space="preserve">CABO DE COBRE COM ISOLACAO SOLIDA EXTRUDADA,COM BAIXA EMISSAO DE FUMACA,BIPOLAR,2X4MM2,ISOLAMEN TO 0,6/1KV,COMPREENDENDO:PREPARO, CORTE E ENFIACAO EM ELETRODUTOS.FORNECIMENTO E COLOCACAO  </t>
  </si>
  <si>
    <t>CO1403</t>
  </si>
  <si>
    <t xml:space="preserve">15.008.0161-0      </t>
  </si>
  <si>
    <t xml:space="preserve">CABO DE COBRE COM ISOLACAO SOLIDA EXTRUDADA,COM BAIXA EMISSAO DE FUMACA,BIPOLAR,2X6MM2,ISOLAMEN TO 0,6/1KV,COMPREENDENDO:PREPARO, CORTE E ENFIACAO EM ELETRODUTOS.FORNECIMENTO E COLOCACAO  </t>
  </si>
  <si>
    <t>CO1404</t>
  </si>
  <si>
    <t xml:space="preserve">15.008.0163-0      </t>
  </si>
  <si>
    <t xml:space="preserve">CABO DE COBRE COM ISOLACAO SOLIDA EXTRUDADA,COM BAIXA EMISSAO DE FUMACA,BIPOLAR,2X10MM2,ISOLAME NTO 0,6/1KV,COMPREENDENDO:PREPARO, CORTE E ENFIACAO EM ELETRODUTOS.FORNECIMENTO E COLOCACAO  </t>
  </si>
  <si>
    <t>CO1405</t>
  </si>
  <si>
    <t xml:space="preserve">15.008.0165-0      </t>
  </si>
  <si>
    <t xml:space="preserve">CABO DE COBRE COM ISOLACAO SOLIDA EXTRUDADA,COM BAIXA EMISSAO DE FUMACA,BIPOLAR,2X16MM2,ISOLAME NTO 0,6/1KV,COMPREENDENDO:PREPARO, CORTE E ENFIACAO EM ELETRODUTOS.FORNECIMENTO E COLOCACAO  </t>
  </si>
  <si>
    <t>CO1406</t>
  </si>
  <si>
    <t xml:space="preserve">15.008.0167-0      </t>
  </si>
  <si>
    <t xml:space="preserve">CABO DE COBRE COM ISOLACAO SOLIDA EXTRUDADA,COM BAIXA EMISSAO DE FUMACA,BIPOLAR,2X25MM2,ISOLAME NTO 0,6/1KV,COMPREENDENDO:PREPARO, CORTE E ENFIACAO EM ELETRODUTOS.FORNECIMENTO E COLOCACAO  </t>
  </si>
  <si>
    <t>CO1407</t>
  </si>
  <si>
    <t xml:space="preserve">15.008.0169-0      </t>
  </si>
  <si>
    <t xml:space="preserve">CABO DE COBRE COM ISOLACAO SOLIDA EXTRUDADA,COM BAIXA EMISSAO DE FUMACA,BIPOLAR,2X35MM2,ISOLAME NTO 0,6/1KV,COMPREENDENDO:PREPARO, CORTE E ENFIACAO EM ELETRODUTOS.FORNECIMENTO E COLOCACAO  </t>
  </si>
  <si>
    <t>CO1408</t>
  </si>
  <si>
    <t xml:space="preserve">15.008.0171-0      </t>
  </si>
  <si>
    <t xml:space="preserve">CABO DE COBRE COM ISOLACAO SOLIDA EXTRUDADA,COM BAIXA EMISSAO DE FUMACA,UNIPOLAR,1X1,5MM2,ISOLA MENTO 0,6/1KV,COMPREENDENDO:PREPARO, CORTE E ENFIACAO EM ELETRODUTOS.FORNECIMENTO E COLOCACAO  </t>
  </si>
  <si>
    <t>CO1409</t>
  </si>
  <si>
    <t xml:space="preserve">15.008.0173-0      </t>
  </si>
  <si>
    <t xml:space="preserve">CABO DE COBRE COM ISOLACAO SOLIDA EXTRUDADA,COM BAIXA EMISSAO DE FUMACA,UNIPOLAR,1X2,5MM2,ISOLA MENTO 0,6/1KV,COMPREENDENDO:PREPARO, CORTE E ENFIACAO EM ELETRODUTOS.FORNECIMENTO E COLOCACAO  </t>
  </si>
  <si>
    <t>CO1410</t>
  </si>
  <si>
    <t xml:space="preserve">15.008.0175-0      </t>
  </si>
  <si>
    <t xml:space="preserve">CABO DE COBRE COM ISOLACAO SOLIDA EXTRUDADA,COM BAIXA EMISSAO DE FUMACA,UNIPOLAR,1X4MM2,ISOLAME NTO 0,6/1KV,COMPREENDENDO:PREPARO, CORTE E ENFIACAO EM ELETRODUTOS.FORNECIMENTO E COLOCACAO  </t>
  </si>
  <si>
    <t>CO1411</t>
  </si>
  <si>
    <t xml:space="preserve">15.008.0177-0      </t>
  </si>
  <si>
    <t xml:space="preserve">CABO DE COBRE COM ISOLACAO SOLIDA EXTRUDADA,COM BAIXA EMISSAO DE FUMACA,UNIPOLAR,1X6MM2,ISOLAME NTO 0,6/1KV,COMPREENDENDO:PREPARO, CORTE E ENFIACAO EM ELETRODUTOS.FORNECIMENTO E COLOCACAO  </t>
  </si>
  <si>
    <t>CO1412</t>
  </si>
  <si>
    <t xml:space="preserve">15.008.0179-0      </t>
  </si>
  <si>
    <t xml:space="preserve">CABO DE COBRE COM ISOLACAO SOLIDA EXTRUDADA,COM BAIXA EMISSAO DE FUMACA,UNIPOLAR,1X10MM2,ISOLAM ENTO 0,6/1KV,COMPREENDENDO:PREPARO, CORTE E ENFIACAO EM ELETRODUTOS.FORNECIMENTO E COLOCACAO  </t>
  </si>
  <si>
    <t>CO1413</t>
  </si>
  <si>
    <t xml:space="preserve">15.008.0181-0      </t>
  </si>
  <si>
    <t xml:space="preserve">CABO DE COBRE COM ISOLACAO SOLIDA EXTRUDADA,COM BAIXA EMISSAO DE FUMACA,UNIPOLAR,1X16MM2,ISOLAM ENTO 0,6/1KV,COMPREENDENDO:PREPARO, CORTE E ENFIACAO EM ELETRODUTOS.FORNECIMENTO E COLOCACAO  </t>
  </si>
  <si>
    <t>CO1414</t>
  </si>
  <si>
    <t xml:space="preserve">15.008.0183-0      </t>
  </si>
  <si>
    <t xml:space="preserve">CABO DE COBRE COM ISOLACAO SOLIDA EXTRUDADA,COM BAIXA EMISSAO DE FUMACA,UNIPOLAR,1X25MM2,ISOLAM ENTO 0,6/1KV,COMPREENDENDO:PREPARO, CORTE E ENFIACAO EM ELETRODUTOS.FORNECIMENTO E COLOCACAO  </t>
  </si>
  <si>
    <t>CO1415</t>
  </si>
  <si>
    <t xml:space="preserve">15.008.0185-0      </t>
  </si>
  <si>
    <t xml:space="preserve">CABO DE COBRE COM ISOLACAO SOLIDA EXTRUDADA,COM BAIXA EMISSAO DE FUMACA,UNIPOLAR,1X35MM2,ISOLAM ENTO 0,6/1KV,COMPREENDENDO:PREPARO, CORTE E ENFIACAO EM ELETRODUTOS.FORNECIMENTO E COLOCACAO  </t>
  </si>
  <si>
    <t>CO1416</t>
  </si>
  <si>
    <t xml:space="preserve">15.008.0187-0      </t>
  </si>
  <si>
    <t xml:space="preserve">CABO DE COBRE COM ISOLACAO SOLIDA EXTRUDADA,COM BAIXA EMISSAO DE FUMACA,UNIPOLAR,1X50MM2,ISOLAM ENTO 0,6/1KV,COMPREENDENDO:PREPARO, CORTE E ENFIACAO EM ELETRODUTOS.FORNECIMENTO E COLOCACAO  </t>
  </si>
  <si>
    <t>CO1417</t>
  </si>
  <si>
    <t xml:space="preserve">15.008.0189-0      </t>
  </si>
  <si>
    <t xml:space="preserve">CABO DE COBRE COM ISOLACAO SOLIDA EXTRUDADA,COM BAIXA EMISSAO DE FUMACA,UNIPOLAR,1X70MM2,ISOLAM ENTO 0,6/1KV,COMPREENDENDO:PREPARO, CORTE E ENFIACAO EM ELETRODUTOS.FORNECIMENTO E COLOCACAO  </t>
  </si>
  <si>
    <t>CO1418</t>
  </si>
  <si>
    <t xml:space="preserve">15.008.0191-0      </t>
  </si>
  <si>
    <t xml:space="preserve">CABO DE COBRE COM ISOLACAO SOLIDA EXTRUDADA,COM BAIXA EMISSAO DE FUMACA,UNIPOLAR,1X95MM2,ISOLAM ENTO 0,6/1KV,COMPREENDENDO:PREPARO, CORTE E ENFIACAO EM ELETRODUTOS.FORNECIMENTO E COLOCACAO  </t>
  </si>
  <si>
    <t>CO1419</t>
  </si>
  <si>
    <t xml:space="preserve">15.008.0193-0      </t>
  </si>
  <si>
    <t xml:space="preserve">CABO DE COBRE COM ISOLACAO SOLIDA EXTRUDADA,COM BAIXA EMISSAO DE FUMACA,UNIPOLAR,1X120MM2,ISOLA MENTO 0,6/1KV,COMPREENDENDO:PREPARO, CORTE E ENFIACAO EM ELETRODUTOS.FORNECIMENTO E COLOCACAO  </t>
  </si>
  <si>
    <t>CO1420</t>
  </si>
  <si>
    <t xml:space="preserve">15.008.0194-0      </t>
  </si>
  <si>
    <t xml:space="preserve">CABO DE COBRE COM ISOLACAO SOLIDA EXTRUDADA,COM BAIXA EMISSAO DE FUMACA,UNIPOLAR,1X150MM2,ISOLA MENTO 0,6/1KV,COMPREENDENDO:PREPARO, CORTE E ENFIACAO EM ELETRODUTOS.FORNECIMENTO E COLOCACAO  </t>
  </si>
  <si>
    <t>CO1421</t>
  </si>
  <si>
    <t xml:space="preserve">15.008.0197-0      </t>
  </si>
  <si>
    <t xml:space="preserve">CABO DE COBRE COM ISOLACAO SOLIDA EXTRUDADA,COM BAIXA EMISSAO DE FUMACA,UNIPOLAR,1X185MM2,ISOLA MENTO 0,6/1KV,COMPREENDENDO:PREPARO, CORTE E ENFIACAO EM ELETRODUTOS.FORNECIMENTO E COLOCACAO  </t>
  </si>
  <si>
    <t>CO1422</t>
  </si>
  <si>
    <t xml:space="preserve">15.008.0199-0      </t>
  </si>
  <si>
    <t xml:space="preserve">CABO DE COBRE COM ISOLACAO SOLIDA EXTRUDADA,COM BAIXA EMISSAO DE FUMACA,UNIPOLAR,1X240MM2,ISOLA MENTO 0,6/1KV,COMPREENDENDO:PREPARO, CORTE E ENFIACAO EM ELETRODUTOS.FORNECIMENTO E COLOCACAO  </t>
  </si>
  <si>
    <t>CO1423</t>
  </si>
  <si>
    <t xml:space="preserve">15.008.0320-0      </t>
  </si>
  <si>
    <t xml:space="preserve">FIO PARALELO DE COBRE,COM ISOLAMENTO TERMOPLASTICO,NA BITOLA 2X1,0MM2,POLARIZADO,BICOLOR.FO RNECIMENTO E COLOCACAO  </t>
  </si>
  <si>
    <t>CO1424</t>
  </si>
  <si>
    <t xml:space="preserve">15.008.0321-0      </t>
  </si>
  <si>
    <t xml:space="preserve">FIO PARALELO DE COBRE,COM ISOLAMENTO TERMOPLASTICO,NA BITOLA 2X1,5MM2,POLARIZADO,BICOLOR.FO RNECIMENTO E COLOCACAO  </t>
  </si>
  <si>
    <t>CO1425</t>
  </si>
  <si>
    <t xml:space="preserve">15.010.0035-0      </t>
  </si>
  <si>
    <t xml:space="preserve">CABO TELEFONICO TIPO CTP-APL 50(PARA INSTALACOES SUBTERRANEAS ESPECIAIS)PARA 50 PARES.FORNECIMENTO E COLOCACAO  </t>
  </si>
  <si>
    <t>CO1426</t>
  </si>
  <si>
    <t xml:space="preserve">15.010.0036-0      </t>
  </si>
  <si>
    <t xml:space="preserve">CABO TELEFONICO TIPO CTP-APL 50(PARA INSTALACOES SUBTERRANEAS ESPECIAIS)PARA 100 PARES.FORNECIMENTO E COLOCACAO  </t>
  </si>
  <si>
    <t>CO1427</t>
  </si>
  <si>
    <t xml:space="preserve">15.010.0047-0      </t>
  </si>
  <si>
    <t xml:space="preserve">CABO TELEFONICO TIPO CI(PARA INSTALACOES INTERNAS PRIMARIAS)PARA 300 PARES.FORNECIMENTO E COLOCACAO  </t>
  </si>
  <si>
    <t>CO1428</t>
  </si>
  <si>
    <t xml:space="preserve">15.010.0048-0      </t>
  </si>
  <si>
    <t xml:space="preserve">CABO TELEFONICO TIPO CI(PARA INSTALACOES INTERNAS PRIMARIAS)PARA 400 PARES.FORNECIMENTO E COLOCACAO  </t>
  </si>
  <si>
    <t>CO1430</t>
  </si>
  <si>
    <t xml:space="preserve">15.010.0060-0      </t>
  </si>
  <si>
    <t xml:space="preserve">CABO TELEFONICO CCE,DIAMETRO DO CONDUTOR 0,50MM,PARA 2 PARES.FORNECIMENTO E COLOCACAO  </t>
  </si>
  <si>
    <t>CO1431</t>
  </si>
  <si>
    <t xml:space="preserve">15.010.0061-0      </t>
  </si>
  <si>
    <t xml:space="preserve">CABO TELEFONICO CCE,DIAMETRO DO CONDUTOR 0,50MM,PARA 4 PARES.FORNECIMENTO E COLOCACAO  </t>
  </si>
  <si>
    <t>CO1432</t>
  </si>
  <si>
    <t xml:space="preserve">15.010.0062-0      </t>
  </si>
  <si>
    <t xml:space="preserve">CABO TELEFONICO CCE,DIAMETRO DO CONDUTOR 0,50MM,PARA 5 PARES.FORNECIMENTO E COLOCACAO  </t>
  </si>
  <si>
    <t>CO1433</t>
  </si>
  <si>
    <t xml:space="preserve">15.010.0063-0      </t>
  </si>
  <si>
    <t xml:space="preserve">CABO TELEFONICO CCE,DIAMETRO DO CONDUTOR 0,50MM,PARA 6 PARES.FORNECIMENTO E COLOCACAO  </t>
  </si>
  <si>
    <t>CO1434</t>
  </si>
  <si>
    <t xml:space="preserve">15.010.0064-0      </t>
  </si>
  <si>
    <t xml:space="preserve">CABO TELEFONICO CCE,DIAMETRO DO CONDUTOR 0,65MM,PARA 2 PARES.FORNECIMENTO E COLOCACAO  </t>
  </si>
  <si>
    <t>CO1435</t>
  </si>
  <si>
    <t xml:space="preserve">15.010.0065-0      </t>
  </si>
  <si>
    <t xml:space="preserve">CABO TELEFONICO CCE,DIAMETRO DO CONDUTOR 0,65MM,PARA 4 PARES.FORNECIMENTO E COLOCACAO  </t>
  </si>
  <si>
    <t>CO1436</t>
  </si>
  <si>
    <t xml:space="preserve">15.010.0066-0      </t>
  </si>
  <si>
    <t xml:space="preserve">CABO TELEFONICO CCE,DIAMETRO DO CONDUTOR 0,65MM,PARA 5 PARES.FORNECIMENTO E COLOCACAO  </t>
  </si>
  <si>
    <t>CO1437</t>
  </si>
  <si>
    <t xml:space="preserve">15.010.0067-0      </t>
  </si>
  <si>
    <t xml:space="preserve">CABO TELEFONICO CCE,DIAMETRO DO CONDUTOR 0,65MM,PARA 6 PARES.FORNECIMENTO E COLOCACAO  </t>
  </si>
  <si>
    <t>CO1438</t>
  </si>
  <si>
    <t xml:space="preserve">15.010.0070-0      </t>
  </si>
  <si>
    <t xml:space="preserve">CABO TELEFONICO CCI,DIAMETRO DO CONDUTOR 0,50MM,PARA 2 PARES.FORNECIMENTO E COLOCACAO  </t>
  </si>
  <si>
    <t>CO1439</t>
  </si>
  <si>
    <t xml:space="preserve">15.010.0071-0      </t>
  </si>
  <si>
    <t xml:space="preserve">CABO TELEFONICO CCI,DIAMETRO DO CONDUTOR 0,50MM,PARA 4 PARES.FORNECIMENTO E COLOCACAO  </t>
  </si>
  <si>
    <t>CO1440</t>
  </si>
  <si>
    <t xml:space="preserve">15.010.0072-0      </t>
  </si>
  <si>
    <t xml:space="preserve">CABO TELEFONICO CCI,DIAMETRO DO CONDUTOR 0,50MM,PARA 5 PARES.FORNECIMENTO E COLOCACAO  </t>
  </si>
  <si>
    <t>CO1441</t>
  </si>
  <si>
    <t xml:space="preserve">15.010.0073-0      </t>
  </si>
  <si>
    <t xml:space="preserve">CABO TELEFONICO CCI,DIAMETRO DO CONDUTOR 0,50MM,PARA 6 PARES.FORNECIMENTO E COLOCACAO  </t>
  </si>
  <si>
    <t>CO1448</t>
  </si>
  <si>
    <t xml:space="preserve">15.011.0073-0      </t>
  </si>
  <si>
    <t xml:space="preserve">SUBESTACAO SIMPLIFICADA,PADRAO LIGHT,COM TRANSFORMADOR TRIFASICO DE 225KVA,13,8KV-220/127V,EXCLUSI VE CABINE DE MEDICAO  </t>
  </si>
  <si>
    <t>CO1449</t>
  </si>
  <si>
    <t xml:space="preserve">15.011.0074-0      </t>
  </si>
  <si>
    <t xml:space="preserve">SUBESTACAO SIMPLIFICADA,PADRAO LIGHT,COM TRANSFORMADOR TRIFASICO DE 300KVA,13,8V-220/127V,EXCLUSIV E CABINE DE MEDICAO  </t>
  </si>
  <si>
    <t>CO1450</t>
  </si>
  <si>
    <t xml:space="preserve">15.011.0075-0      </t>
  </si>
  <si>
    <t xml:space="preserve">SUBESTACAO SIMPLIFICADA,PADRAO LIGHT,COM TRANSFORMADOR TRIFASICO DE 75KVA,13,8KV-220/127V,INCLUSIV E CABINE DE MEDICAO  </t>
  </si>
  <si>
    <t>CO1451</t>
  </si>
  <si>
    <t xml:space="preserve">15.011.0076-0      </t>
  </si>
  <si>
    <t xml:space="preserve">SUBESTACAO SIMPLIFICADA,PADRAO LIGHT,COM TRANSFORMADOR TRIFASICO DE 112,5KVA,13,8V-220/127V,INCLUS IVE CABINE DE MEDICAO  </t>
  </si>
  <si>
    <t>CO1452</t>
  </si>
  <si>
    <t xml:space="preserve">15.011.0077-0      </t>
  </si>
  <si>
    <t xml:space="preserve">SUBESTACAO SIMPLIFICADA,PADRAO LIGHT,COM TRANSFORMADOR TRIFASICO DE 150KVA,13,8KV-220/127V,INCLUSI VE CABINE DE MEDICAO  </t>
  </si>
  <si>
    <t>CO1453</t>
  </si>
  <si>
    <t xml:space="preserve">15.011.0078-0      </t>
  </si>
  <si>
    <t xml:space="preserve">SUBESTACAO SIMPLIFICADA,PADRAO LIGHT,COM TRANSFORMADOR TRIFASICO DE 225KVA,13,8KV-220/127V,INCLUSI VE CABINE DE MEDICAO  </t>
  </si>
  <si>
    <t>CO1454</t>
  </si>
  <si>
    <t xml:space="preserve">15.011.0079-0      </t>
  </si>
  <si>
    <t xml:space="preserve">SUBESTACAO SIMPLIFICADA,PADRAO LIGHT,COM TRANSFORMADOR TRIFASICO DE 300KVA,13,8KV-220V/127V,INCLUS IVE CABINE DE MEDICAO  </t>
  </si>
  <si>
    <t>CO1459</t>
  </si>
  <si>
    <t xml:space="preserve">15.011.0150-0      </t>
  </si>
  <si>
    <t xml:space="preserve">SUBESTACAO SIMPLIFICADA PADRAO ENEL,COM TRANSFORMADOR TRIFASICO DE 30KVA,EXCLUSIVE CABINE DE MEDICAO  </t>
  </si>
  <si>
    <t>CO1460</t>
  </si>
  <si>
    <t xml:space="preserve">15.011.0152-0      </t>
  </si>
  <si>
    <t xml:space="preserve">SUBESTACAO SIMPLIFICADA PADRAO ENEL,COM TRANSFORMADOR TRIFASICO DE 45KVA,EXCLUSIVE CABINE DE MEDICAO  </t>
  </si>
  <si>
    <t>CO1461</t>
  </si>
  <si>
    <t xml:space="preserve">15.011.0154-0      </t>
  </si>
  <si>
    <t xml:space="preserve">SUBESTACAO SIMPLIFICADA PADRAO ENEL,COM TRANSFORMADOR TRIFASICO DE 75KVA,EXCLUSIVE CABINE DE MEDICAO  </t>
  </si>
  <si>
    <t>CO1462</t>
  </si>
  <si>
    <t xml:space="preserve">15.011.0156-0      </t>
  </si>
  <si>
    <t xml:space="preserve">SUBESTACAO SIMPLIFICADA PADRAO ENEL,COM TRANSFORMADOR TRIFASICO DE 112,5KVA,EXCLUSIVE CABINE DE MEDICAO  </t>
  </si>
  <si>
    <t>CO1463</t>
  </si>
  <si>
    <t xml:space="preserve">15.011.0158-0      </t>
  </si>
  <si>
    <t xml:space="preserve">SUBESTACAO SIMPLIFICADA PADRAO ENEL,COM TRANSFORMADOR TRIFASICO DE 150KVA,EXCLUSIVE CABINE DE MEDICAO  </t>
  </si>
  <si>
    <t>CO1464</t>
  </si>
  <si>
    <t xml:space="preserve">15.011.0162-0      </t>
  </si>
  <si>
    <t xml:space="preserve">SUBESTACAO DE 225KVA,13,8KV-220/127V,INSTALA DA EM PLATAFORMA AO TEMPO,PADRAO ENEL,EXCLUSIVE CABINE DE MEDICAO  </t>
  </si>
  <si>
    <t>CO1465</t>
  </si>
  <si>
    <t xml:space="preserve">15.014.0030-0      </t>
  </si>
  <si>
    <t xml:space="preserve">INSTALACAO COM TUBULACAO DE COBRE DE 54MM,PARA USO MEDICINAL,INCLUSIVE ACESSORIOS DE FIXACAO,CONEXOES E LIMPEZA,EXCLUSIVE POSTO DE CONSUMO,PAINEL DE ALARME,VALVULA E CENTRAL DE DISTRIBUICAO (VIDE FAMILIA 18.050)  </t>
  </si>
  <si>
    <t>CO1466</t>
  </si>
  <si>
    <t xml:space="preserve">15.014.0035-0      </t>
  </si>
  <si>
    <t xml:space="preserve">INSTALACAO COM TUBULACAO DE COBRE DE 66MM,PARA USO MEDICINAL,INCLUSIVE ACESSORIOS DE FIXACAO,CONEXOES E LIMPEZA,EXCLUSIVE POSTO DE CONSUMO,PAINEL DE ALARME,VALVULA E CENTRAL DE DISTRIBUICAO (VIDE FAMILIA 18.050)  </t>
  </si>
  <si>
    <t>CO1477</t>
  </si>
  <si>
    <t xml:space="preserve">15.015.0021-0      </t>
  </si>
  <si>
    <t xml:space="preserve">INSTALACAO DE PONTO DE LUZ,APARENTE,EQUIVALENTE A 2 VARAS DE ELETRODUTO DE PVC RIGIDO DE 3/4",12,00M DE FIO 2,5MM2,CAIXAS,CONEXOES,LUVAS,C URVA E INTERRUPTOR DE SOBREPOR  </t>
  </si>
  <si>
    <t>CO1478</t>
  </si>
  <si>
    <t xml:space="preserve">15.015.0022-0      </t>
  </si>
  <si>
    <t xml:space="preserve">INSTALACAO DE PONTO DE LUZ,INSTALACAO APARENTE COM CANALETA PERFURADA,SENDO ESTA LIGADA A ELETROCALHA PRINCIPAL(EXCLUSIVE ESTA)EQUIVALENTE A 1 VARA DE CANALETA E 2 VARAS DE ELETRODUTO DE PVC RIGIDO DE 3/4",24,00M DE FIO 2,5MM2,CAIXAS,CONEXOES,LUVAS,C URVA E INTERRUPTOR DE SOBREPOR  </t>
  </si>
  <si>
    <t>CO1479</t>
  </si>
  <si>
    <t xml:space="preserve">15.015.0026-0      </t>
  </si>
  <si>
    <t xml:space="preserve">INSTALACAO DE PONTO DE LUZ,APARENTE,EQUIVALENTE A 2 VARAS DE ELETRODUTO DE PVC RIGIDO DE 1/2",12,00M DE FIO 2,5MM2,CAIXAS,CONEXOES,LUVAS,C URVA E INTERRUPTOR DE SOBREPOR  </t>
  </si>
  <si>
    <t>CO1480</t>
  </si>
  <si>
    <t xml:space="preserve">15.015.0027-0      </t>
  </si>
  <si>
    <t xml:space="preserve">INSTALACAO DE PONTO DE LUZ,APARENTE COM CANALETA PERFURADA,SENDO ESTA LIGADA A ELETROCALHA PRINCIPAL(EXCLUSIVE ESTA),EQUIVALENTE A 1 VARA DE CANALETA E 2 VARAS DE ELETRODUTO DE PVCRIGIDO DE 1/2",24,00M DE FIO 2,5MM2,CAIXAS,CONEXOES,LUVAS,C URVA E INTERRUPTOR DE SOBREPOR  </t>
  </si>
  <si>
    <t>CO1481</t>
  </si>
  <si>
    <t xml:space="preserve">15.015.0036-0      </t>
  </si>
  <si>
    <t xml:space="preserve">INSTALACAO DE UM CONJUNTO DE 2 PONTOS DE LUZ,APARENTE,EQUIVALENTE A 5 VARAS DE ELETRODUTO DE PVC RIGIDO DE 3/4",33,00M DE FIO 2,5MM2,CAIXAS,CONEXOES,LUVAS,C URVA E INTERRUPTOR DE SOBREPOR  </t>
  </si>
  <si>
    <t>CO1482</t>
  </si>
  <si>
    <t xml:space="preserve">15.015.0037-0      </t>
  </si>
  <si>
    <t xml:space="preserve">INSTALACAO DE UM CONJUNTO DE 2 PONTOS DE LUZ,APARENTE COM CANALETA PERFURADA,SENDO ESTA LIGADA A ELETROCALHA PRINCIPAL(EXCLUSIVE ESTA),EQUIVALENTE A 1,5 VARAS DE CANALETA E 2 VARASDE ELETRODUTO DE PVC RIGIDO DE 3/4",45,00M DE FIO 2,5MM2,CAIXAS,CONEXOES,LUVAS,C URVA E INTERRUPTOR DE SOBREPOR  </t>
  </si>
  <si>
    <t>CO1483</t>
  </si>
  <si>
    <t xml:space="preserve">15.015.0041-0      </t>
  </si>
  <si>
    <t xml:space="preserve">INSTALACAO DE UM CONJUNTO DE 2 PONTOS DE LUZ,APARENTE,EQUIVALENTE A 5 VARAS DE ELETRODUTO DE PVC RIGIDO DE 1/2",33,00M DE FIO 2,5MM2,CAIXAS,CONEXOES,LUVAS,C URVA E INTERRUPTOR DE SOBREPOR  </t>
  </si>
  <si>
    <t>CO1484</t>
  </si>
  <si>
    <t xml:space="preserve">15.015.0042-0      </t>
  </si>
  <si>
    <t xml:space="preserve">INSTALACAO DE UM CONJUNTO DE 2 PONTOS DE LUZ,APARENTE COM CANALETA PERFURADA,SENDO ESTA LIGADA A ELETROCALHA PRINCIPAL(EXCLUSIVE ESTA),EQUIVALENTE A 1,5 VARAS DE CANALETA E 2 VARASDE ELETRODUTO DE PVC RIGIDO DE 1/2",45,00M DE FIO 2,5MM2,CAIXAS,CONEXOES,LUVAS,C URVA E INTERRUPTOR DE SOBREPOR  </t>
  </si>
  <si>
    <t>CO1485</t>
  </si>
  <si>
    <t xml:space="preserve">15.015.0051-0      </t>
  </si>
  <si>
    <t xml:space="preserve">INSTALACAO DE UM CONJUNTO DE 3 PONTOS DE LUZ,APARENTE,EQUIVALENTE A 6 VARAS DE ELETRODUTO DE PVC RIGIDO DE 3/4",50,00M DE FIO 2,5MM2,CAIXAS,CONEXOES,LUVAS,C URVA E INTERRUPTOR DE SOBREPOR  </t>
  </si>
  <si>
    <t>CO1486</t>
  </si>
  <si>
    <t xml:space="preserve">15.015.0052-0      </t>
  </si>
  <si>
    <t xml:space="preserve">INSTALACAO DE UM CONJUNTO DE 3 PONTOS DE LUZ,APARENTE COM CANALETA PERFURADA,SENDO ESTA LIGADA A ELETROCALHA PRINCIPAL(EXCLUSIVE ESTA),EQUIVALENTE A 2,5 VARAS DE CANALETA E 2 VARASDE ELETRODUTO DE PVC RIGIDO DE 3/4",62,00M DE FIO 2,5MM2,CAIXAS,CONEXOES,LUVAS,C URVA E INTERRUPTOR DE SOBREPOR  </t>
  </si>
  <si>
    <t>CO1487</t>
  </si>
  <si>
    <t xml:space="preserve">15.015.0056-0      </t>
  </si>
  <si>
    <t xml:space="preserve">INSTALACAO DE UM CONJUNTO DE 3 PONTOS DE LUZ,APARENTE,EQUIVALENTE A 6 VARAS DE ELETRODUTO DE PVC RIGIDO DE 1/2",50,00M DE FIO 2,5MM2,CAIXAS,CONEXOES,LUVAS,C URVA E INTERRUPTOR DE SOBREPOR  </t>
  </si>
  <si>
    <t>CO1488</t>
  </si>
  <si>
    <t xml:space="preserve">15.015.0057-0      </t>
  </si>
  <si>
    <t xml:space="preserve">INSTALACAO DE UM CONJUNTO DE 3 PONTOS DE LUZ,APARENTE COM CANALETA PERFURADA,SENDO ESTA LIGADA A ELETROCALHA PRINCIPAL(EXCLUSIVE ESTA),EQUIVALENTE A 2,5 VARAS DE CANALETA E 2 VARASDE ELETRODUTO DE PVC RIGIDO DE 1/2",62,00M DE FIO 2,5MM2,CAIXAS,CONEXOES,LUVAS,C URVA E INTERRUPTOR DE SOBREPOR  </t>
  </si>
  <si>
    <t>CO1489</t>
  </si>
  <si>
    <t xml:space="preserve">15.015.0066-0      </t>
  </si>
  <si>
    <t xml:space="preserve">INSTALACAO DE UM CONJUNTO DE 4 PONTOS DE LUZ,APARENTE,EQUIVALENTE 7 VARAS DE ELETRODUTO DE PVC RIGIDO DE 3/4",50,00M DEFIO 2,5MM2,CAIXAS,CONEXOES,LUVAS,C URVA E INTERRUPTOR DE SOBREPOR  </t>
  </si>
  <si>
    <t>CO1490</t>
  </si>
  <si>
    <t xml:space="preserve">15.015.0067-0      </t>
  </si>
  <si>
    <t xml:space="preserve">INSTALACAO DE UM CONJUNTO DE 4 PONTOS DE LUZ,APARENTE COM CANALETA PERFURADA,SENDO ESTA LIGADA A ELETROCALHA PRINCIPAL(EXCLUSIVE ESTA),EQUIVALENTE A 3.7 VARAS DE CANALETA E 2 VARASDE ELETRODUTO DE PVC RIGIDO DE 3/4",62,00M DE FIO 2,5MM2,CAIXAS,CONEXOES,LUVAS,C URVA E INTERRUPTOR DE SOBREPOR  </t>
  </si>
  <si>
    <t>CO1491</t>
  </si>
  <si>
    <t xml:space="preserve">15.015.0071-0      </t>
  </si>
  <si>
    <t xml:space="preserve">INSTALACAO DE UM CONJUNTO DE 4 PONTOS DE LUZ,APARENTE,EQUIVALENTE A 7 VARAS DE ELETRODUTO DE PVC RIGIDO DE 1/2",50,00M DE FIO 2,5MM2,CAIXAS,CONEXOES,LUVAS,C URVA E INTERRUPTOR DE SOBREPOR  </t>
  </si>
  <si>
    <t>CO1492</t>
  </si>
  <si>
    <t xml:space="preserve">15.015.0072-0      </t>
  </si>
  <si>
    <t xml:space="preserve">INSTALACAO DE UM CONJUNTO DE 4 PONTOS DE LUZ,APARENTE COM CANALETA PERFURADA,SENDO ESTA LIGADA A ELETROCALHA PRINCIPAL(EXCLUSIVE ESTA),EQUIVALENTE A 3,5 VARAS DE CANALETA E 2 VARASDE ELETRODUTO DE PVC RIGIDO DE 1/2",62,00M DE FIO 2,5MM2,CAIXAS,CONEXOES,LUVAS,C URVA E INTERRUPTOR DE SOBREPOR  </t>
  </si>
  <si>
    <t>CO1493</t>
  </si>
  <si>
    <t xml:space="preserve">15.015.0081-0      </t>
  </si>
  <si>
    <t xml:space="preserve">INSTALACAO DE UM CONJUNTO DE 5 PONTOS DE LUZ,APARENTE,EQUIVALENTE A 8 VARAS DE ELETRODUTO DE PVC RIGIDO DE 3/4",57,00M DE FIO 2,5MM2,CAIXAS,CONEXOES,LUVAS,C URVA E INTERRUPTOR DE SOBREPOR  </t>
  </si>
  <si>
    <t>CO1494</t>
  </si>
  <si>
    <t xml:space="preserve">15.015.0082-0      </t>
  </si>
  <si>
    <t xml:space="preserve">INSTALACAO DE UM CONJUNTO DE 5 PONTOS DE LUZ,APARENTE COM CANALETA PERFURADA,SENDO ESTA LIGADA A ELETROCALHA PRINCIPAL(EXCLUSIVE ESTA),EQUIVALENTE A 4.25 VARAS DE CANALETA E 2 VARAS DE ELETRODUTO DE PVC RIGIDO DE 3/4",69,00M DE FIO 2,5MM2,CAIXAS,CONEXOES,LUVAS,C URVA E INTERRUPTOR DE SOBREPOR  </t>
  </si>
  <si>
    <t>CO1495</t>
  </si>
  <si>
    <t xml:space="preserve">15.015.0086-0      </t>
  </si>
  <si>
    <t xml:space="preserve">INSTALACAO DE UM CONJUNTO DE 5 PONTOS DE LUZ,APARENTE,EQUIVALENTE A 8 VARAS DE ELETRODUTO DE PVC RIGIDO DE 1/2",57,00M DE FIO 2,5MM2,CAIXAS,CONEXOES,LUVAS,C URVA E INTERRUPTOR DE SOBREPOR  </t>
  </si>
  <si>
    <t>CO1496</t>
  </si>
  <si>
    <t xml:space="preserve">15.015.0087-0      </t>
  </si>
  <si>
    <t xml:space="preserve">INSTALACAO DE UM CONJUNTO DE 5 PONTOS DE LUZ,APARENTE COM CANALETA PERFURADA,SENDO ESTA LIGADA A ELETROCALHA PRINCIPAL(EXCLUSIVE ESTA),EQUIVALENTE A 4.25 VARAS DE CANALETA E 2 VARAS DE ELETRODUTO DE PVC RIGIDO DE 1/2",69,00M DE FIO 2,5MM2,CCAIXAS,CONEXOES,LUVAS, CURVA E INTERRUPTOR DE SOBREPOR  </t>
  </si>
  <si>
    <t>CO1497</t>
  </si>
  <si>
    <t xml:space="preserve">15.015.0096-0      </t>
  </si>
  <si>
    <t xml:space="preserve">INSTALACAO DE UM CONJUNTO DE 6 PONTOS DE LUZ,APARENTE,EQUIVALENTE A 9 VARAS DE ELETRODUTO DE PVC RIGIDO DE 3/4",66,00M DE FIO 2,5MM2,CAIXAS,CONEXOES,LUVAS,C URVA E INTERRUPTOR DE SOBREPOR  </t>
  </si>
  <si>
    <t>CO1498</t>
  </si>
  <si>
    <t xml:space="preserve">15.015.0097-0      </t>
  </si>
  <si>
    <t xml:space="preserve">INSTALACAO DE UM CONJUNTO DE 6 PONTOS DE LUZ,APARENTE COM CANALETA PERFURADA,SENDO ESTA LIGADA A ELETROCALHA PRINCIPAL(EXCLUSIVE ESTA),EQUIVALENTE A 5 VARAS DE CANALETA E 2 VARAS DE ELETRODUTO DE PVC RIGIDO DE 3/4",78,00M DE FIO 2,5MM2,CAIXAS,CONEXOES,LUVAS,C URVA E INTERRUPTOR DE SOBREPOR  </t>
  </si>
  <si>
    <t>CO1499</t>
  </si>
  <si>
    <t xml:space="preserve">15.015.0101-0      </t>
  </si>
  <si>
    <t xml:space="preserve">INSTALACAO DE UM CONJUNTO DE 6 PONTOS DE LUZ,APARENTE,EQUIVALENTE A 9 VARAS DE ELETRODUTO DE PVC RIGIDO DE 1/2",66,00M DE FIO 2,5MM2,CAIXAS,CONEXOES,LUVAS,C URVA E INTERRUPTOR DE SOBREPOR  </t>
  </si>
  <si>
    <t>CO1500</t>
  </si>
  <si>
    <t xml:space="preserve">15.015.0102-0      </t>
  </si>
  <si>
    <t xml:space="preserve">INSTALACAO DE UM CONJUNTO DE 6 PONTOS DE LUZ,APARENTE COM CANALETA PERFURADA,SENDO ESTA LIGADA A ELETROCALHA PRINCIPAL(EXCLUSIVE ESTA),EQUIVALENTE A 5 VARAS DE CANALETA E 2 VARAS DE ELETRODUTO DE PVC RIGIDO DE 1/2",78,00M DE FIO 2,5MM2,CAIXAS,CONEXOES,LUVAS,C URVA E INTERRUPTOR DE SOBREPOR  </t>
  </si>
  <si>
    <t>CO1501</t>
  </si>
  <si>
    <t xml:space="preserve">15.015.0105-0      </t>
  </si>
  <si>
    <t xml:space="preserve">INSTALACAO DE UM CONJUNTO DE 8 PONTOS DE LUZ,APARENTE,EQUIVALENTE A 10 VARAS DE ELETRODUTO DE PVC RIGIDO DE 3/4",80,00MDE FIO 2,5MM2,CAIXAS,CONEXOES,LUVAS,C URVA E INTERRUPTOR DE SOBREPOR  </t>
  </si>
  <si>
    <t>CO1502</t>
  </si>
  <si>
    <t xml:space="preserve">15.015.0106-0      </t>
  </si>
  <si>
    <t xml:space="preserve">INSTALACAO DE UM CONJUNTO DE 8 PONTOS DE LUZ,APARENTE COM CANALETA PERFURADA,SENDO ESTA LIGADA A ELETROCALHA PRINCIPAL(EXCLUSIVE ESTA),EQUIVALENTE A 6,75 VARAS DE CANALETA E 2 VARAS DE ELETRODUTO DE PVC RIGIDO DE 3/4",92,00M DE FIO 2,5MM2,CAIXAS,CONEXOES,LUVAS,C URVA E INTERRUPTOR DE SOBREPOR  </t>
  </si>
  <si>
    <t>CO1503</t>
  </si>
  <si>
    <t xml:space="preserve">15.015.0108-0      </t>
  </si>
  <si>
    <t xml:space="preserve">INSTALACAO DE UM CONJUNTO DE 2 PONTOS DE LUZ,APARENTE,EQUIVALENTE A 3 VARAS DE ELETRODUTO DE PVC RIGIDO DE 3/4",20,00M DE FIO 2,5MM2,CAIXAS,CONEXOES,LUVAS E CONSIDERANDO O CONTROLEDOS PONTOS DIRETO NO Q.D.L  </t>
  </si>
  <si>
    <t>CO1504</t>
  </si>
  <si>
    <t xml:space="preserve">15.015.0109-0      </t>
  </si>
  <si>
    <t xml:space="preserve">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  </t>
  </si>
  <si>
    <t>CO1505</t>
  </si>
  <si>
    <t xml:space="preserve">15.015.0117-0      </t>
  </si>
  <si>
    <t xml:space="preserve">INSTALACAO DE UM CONJUNTO DE 2 PONTOS DE LUZ,APARENTE,EQUIVALENTE A 3 VARAS DE ELETRODUTO DE PVC RIGIDO DE 1/2",20,00M DE FIO 2,5MM2,CAIXAS,CONEXOES,LUVAS E CONSIDERANDO O CONTROLEDOS PONTOS DIRETO NO Q.D.L  </t>
  </si>
  <si>
    <t>CO1506</t>
  </si>
  <si>
    <t xml:space="preserve">15.015.0118-0      </t>
  </si>
  <si>
    <t xml:space="preserve">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  </t>
  </si>
  <si>
    <t>CO1507</t>
  </si>
  <si>
    <t xml:space="preserve">15.015.0121-0      </t>
  </si>
  <si>
    <t xml:space="preserve">INSTALACAO DE UM CONJUNTO DE 3 PONTOS DE LUZ,APARENTE,EQUIVALENTE A 5 VARAS DE ELETRODUTO DE PVC RIGIDO DE 3/4",30,00M DE FIO 2,5MM2,CAIXAS,CONEXOES,LUVAS E CONSIDERANDO O CONTROLEDOS PONTOS DIRETO NO Q.D.L  </t>
  </si>
  <si>
    <t>CO1508</t>
  </si>
  <si>
    <t xml:space="preserve">15.015.0122-0      </t>
  </si>
  <si>
    <t xml:space="preserve">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  </t>
  </si>
  <si>
    <t>CO1509</t>
  </si>
  <si>
    <t xml:space="preserve">15.015.0124-0      </t>
  </si>
  <si>
    <t xml:space="preserve">INSTALACAO DE UM CONJUNTO DE 3 PONTOS DE LUZ,APARENTE,EQUIVALENTE A 5 VARAS DE ELETRODUTO DE PVC RIGIDO DE 1/2",30,00M DE FIO 2,5MM2,CAIXAS,CONEXOES,LUVAS E CONSIDERANDO O CONTROLEDOS PONTOS DIRETO NO Q.D.L  </t>
  </si>
  <si>
    <t>CO1510</t>
  </si>
  <si>
    <t xml:space="preserve">15.015.0126-0      </t>
  </si>
  <si>
    <t xml:space="preserve">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  </t>
  </si>
  <si>
    <t>CO1511</t>
  </si>
  <si>
    <t xml:space="preserve">15.015.0128-0      </t>
  </si>
  <si>
    <t xml:space="preserve">INSTALACAO DE UM CONJUNTO DE 4 PONTOS DE LUZ,APARENTE,EQUIVALENTE A 6 VARAS DE ELETRODUTO DE PVC RIGIDO DE 3/4",40,00M DE FIO 2,5MM2,CAIXAS,CONEXOES,LUVAS E CONSIDERANDO O CONTROLEDOS PONTOS DIRETO NO Q.D.L  </t>
  </si>
  <si>
    <t>CO1512</t>
  </si>
  <si>
    <t xml:space="preserve">15.015.0129-0      </t>
  </si>
  <si>
    <t xml:space="preserve">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  </t>
  </si>
  <si>
    <t>CO1513</t>
  </si>
  <si>
    <t xml:space="preserve">15.015.0131-0      </t>
  </si>
  <si>
    <t xml:space="preserve">INSTALACAO DE UM CONJUNTO DE 4 PONTOS DE LUZ,APARENTE,EQUIVALENTE A 6 VARAS DE ELETRODUTO DE PVC RIGIDO DE 1/2",40,00M DE FIO 2,5MM2,CAIXAS,CONEXOES,LUVAS E CONSIDERANDO O CONTROLEDOS PONTOS DIRETO NO Q.D.L  </t>
  </si>
  <si>
    <t>CO1514</t>
  </si>
  <si>
    <t xml:space="preserve">15.015.0132-0      </t>
  </si>
  <si>
    <t xml:space="preserve">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  </t>
  </si>
  <si>
    <t>CO1515</t>
  </si>
  <si>
    <t xml:space="preserve">15.015.0136-0      </t>
  </si>
  <si>
    <t xml:space="preserve">INSTALACAO DE UM CONJUNTO DE 5 PONTOS DE LUZ,APARENTE,EQUIVALENTE A 7 VARAS DE ELETRODUTO DE PVC RIGIDO DE 3/4",45,00M DE FIO 2,5MM2,CAIXAS,CONEXOES,LUVAS E CONSIDERANDO O CONTROLEDOS PONTOS DIRETO NO Q.D.L  </t>
  </si>
  <si>
    <t>CO1516</t>
  </si>
  <si>
    <t xml:space="preserve">15.015.0137-0      </t>
  </si>
  <si>
    <t xml:space="preserve">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  </t>
  </si>
  <si>
    <t>CO1517</t>
  </si>
  <si>
    <t xml:space="preserve">15.015.0141-0      </t>
  </si>
  <si>
    <t xml:space="preserve">INSTALACAO DE UM CONJUNTO DE 5 PONTOS DE LUZ,APARENTE,EQUIVALENTE A 7 VARAS DE ELETRODUTO DE PVC RIGIDO DE 1/2",45,00M DE FIO 2,5MM2,CAIXAS,CONEXOES,LUVAS E CONSIDERANDO O CONTROLEDOS PONTOS DIRETO NO Q.D.L  </t>
  </si>
  <si>
    <t>CO1518</t>
  </si>
  <si>
    <t xml:space="preserve">15.015.0142-0      </t>
  </si>
  <si>
    <t xml:space="preserve">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  </t>
  </si>
  <si>
    <t>CO1519</t>
  </si>
  <si>
    <t xml:space="preserve">15.015.0151-0      </t>
  </si>
  <si>
    <t xml:space="preserve">INSTALACAO DE UM CONJUNTO DE 6 PONTOS DE LUZ,APARENTE,EQUIVALENTE A 8 VARAS DE ELETRODUTO DE PVC RIGIDO DE 3/4",53,00M DE FIO 2,5MM2,CAIXAS,CONEXOES,LUVAS E CONSIDERANDO O CONTROLEDOS PONTOS DIRETO NO Q.D.L  </t>
  </si>
  <si>
    <t>CO1520</t>
  </si>
  <si>
    <t xml:space="preserve">15.015.0152-0      </t>
  </si>
  <si>
    <t xml:space="preserve">INSTALACAO DE UM CONJUNTO DE 6 PONTOS DE LUZ,APARENTE COM CANALETA PERFURADA,SENDO ESTA LIGADA A ELETROCALHA PRINCIPAL(EXCLUSIVE ESTA),EQUIVALENTE A 5 VARAS DE CANALETA E 2 VARAS DE ELETRODUTO DE PVC RIGIDO DE 3/4",65,00M DE FIO 2,5MM2,CAIXNSIDERANDO O CONTROLE DOS PONTOS DIRETO NO Q.D.L  </t>
  </si>
  <si>
    <t>CO1521</t>
  </si>
  <si>
    <t xml:space="preserve">15.015.0156-0      </t>
  </si>
  <si>
    <t xml:space="preserve">INSTALACAO DE UM CONJUNTO DE 6 PONTOS DE LUZ,APARENTE,EQUIVALENTE A 8 VARAS DE ELETRODUTO DE PVC RIGIDO DE 1/2",53,00M DE FIO 2,5MM2,CAIXAS,CONEXOES,LUVAS E CONSIDERANDO O CONTROLEDOS PONTOS DIRETO NO Q.D.L  </t>
  </si>
  <si>
    <t>CO1522</t>
  </si>
  <si>
    <t xml:space="preserve">15.015.0157-0      </t>
  </si>
  <si>
    <t xml:space="preserve">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  </t>
  </si>
  <si>
    <t>CO1523</t>
  </si>
  <si>
    <t xml:space="preserve">15.015.0161-0      </t>
  </si>
  <si>
    <t xml:space="preserve">INSTALACAO DE UM CONJUNTO DE 8 PONTOS DE LUZ,APARENTE,EQUIVALENTE A 9 VARAS DE ELETRODUTO DE PVC RIGIDO DE 3/4",57,00M DE FIO 2,5MM2,CAIXAS,CONEXOES,LUVAS E CONSIDERANDO O CONTROLEDOS PONTOS DIRETO NO Q.D.L  </t>
  </si>
  <si>
    <t>CO1524</t>
  </si>
  <si>
    <t xml:space="preserve">15.015.0162-0      </t>
  </si>
  <si>
    <t xml:space="preserve">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  </t>
  </si>
  <si>
    <t>CO1525</t>
  </si>
  <si>
    <t xml:space="preserve">15.015.0199-0      </t>
  </si>
  <si>
    <t xml:space="preserve">INSTALACAO DE CONJUNTO DE 4 PONTOS DE TELEFONE E LOGICA,COMPREENDENDO: 5 VARAS DE ELETRODUTO DE 3/4",CONEXOES E CAIXAS,EXCLUSIVE CABOS OU FIOS  </t>
  </si>
  <si>
    <t>CO1527</t>
  </si>
  <si>
    <t xml:space="preserve">15.015.0208-0      </t>
  </si>
  <si>
    <t xml:space="preserve">GONGO CAMPAINHA DE 6 POLEGADAS,PARA SISTEMA DE INSTALACAO DE COMBATE A INCENDIO.FORNECIMENTO E COLOCACAO  </t>
  </si>
  <si>
    <t>CO1528</t>
  </si>
  <si>
    <t xml:space="preserve">15.015.0214-0      </t>
  </si>
  <si>
    <t xml:space="preserve">INSTALACAO APARENTE DE PONTO DE VENTILADOR DE TETO,EQUIVALENTE A 2 VARAS DE ELETRODUTO DE PVC RIGIDO DE 3/4",12,00M DE FIO 2,5MM2,CONEXOES,LUVAS E CURVA,EXCLUSIVE INTERRUPTOR E ESPELHO  </t>
  </si>
  <si>
    <t>CO1529</t>
  </si>
  <si>
    <t xml:space="preserve">15.015.0215-0      </t>
  </si>
  <si>
    <t xml:space="preserve">INSTALACAO DE PONTO DE VENTILADOR DE TETO,APARENTE COM CANALETA PERFURADA,SENDO ESTA LIGADA A ELETROCALHA PRINCIPAL(EXCLUSIVE ESTA),EQUIVALENTE A 1 VARA DE CANALETA E 4 VARAS DE ELETRODUTO DE PVC RIGIDO DE 3/4",24,00M DE FIO 2,5MM2,CONEXOES,LUVAS E CURVA,EXCLUSIVE INTERRUPTOR E ESPELHO  </t>
  </si>
  <si>
    <t>CO1530</t>
  </si>
  <si>
    <t xml:space="preserve">15.015.0220-0      </t>
  </si>
  <si>
    <t xml:space="preserve">INSTALACAO DE PONTO PARA 2(DOIS) VENTILADORES DE TETO,EQUIVALENTE A 2,67 VARAS DE ELETRODUTOS DE PVC DE 3/4",EMBUTIDO NALAJE, 25,00M DE FIO 2,5MM2,CONEXOES,LUVAS E CURVA,EXCLUSIVEINTERRUPTOR E ESPELHO,INCLUSIVE ABERTURA E FECHAMENTO DE RASGO EM ALVENARIA  </t>
  </si>
  <si>
    <t>CO1531</t>
  </si>
  <si>
    <t xml:space="preserve">15.015.0221-0      </t>
  </si>
  <si>
    <t xml:space="preserve">INSTALACAO APARENTE DE PONTO PARA 2(DOIS) VENTILADORES DE TETO,EQUIVALENTE A 2,67 VARAS DE ELETRODUTO DE PVC DE 3/4",25,00M DE FIO 2,5MM2,CONEXOES,LUVAS E CURVA,EXCLUSIVE INTERRUPTOR E ESPELHO  </t>
  </si>
  <si>
    <t>CO1532</t>
  </si>
  <si>
    <t xml:space="preserve">15.015.0222-0      </t>
  </si>
  <si>
    <t xml:space="preserve">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  </t>
  </si>
  <si>
    <t>CO1533</t>
  </si>
  <si>
    <t xml:space="preserve">15.015.0225-0      </t>
  </si>
  <si>
    <t xml:space="preserve">INSTALACAO DE PONTO PARA 3(TRES)VENTILADORES DE TETO,EQUIVALENTE A 3,30 VARAS DE ELETRODUTOS DE PVC DE 3/4",EMBUTIDO NALAJE,30,00M DE FIO 2,5MM2,CONEXOES,LUVAS E CURVA,EXCLUSIVE INTERRUPTOR E ESPELHO,INCLUSIVE ABERTURA E FECHAMENTO DE RASGO EM ALVENARIA  </t>
  </si>
  <si>
    <t>CO1534</t>
  </si>
  <si>
    <t xml:space="preserve">15.015.0226-0      </t>
  </si>
  <si>
    <t xml:space="preserve">INSTALACAO DE PONTO PARA 3(TRES)VENTILADORES DE TETO,EQUIVALENTE A 3,30 VARAS DE ELETRODUTOS DE PVC DE 3/4",APARENTE,30,00M DE FIO 2,5MM2,CONEXOES,LUVAS E CURVA,EXCLUSIVE INTERRUPTOR E ESPELHO  </t>
  </si>
  <si>
    <t>CO1535</t>
  </si>
  <si>
    <t xml:space="preserve">15.015.0227-0      </t>
  </si>
  <si>
    <t xml:space="preserve">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  </t>
  </si>
  <si>
    <t>CO1536</t>
  </si>
  <si>
    <t xml:space="preserve">15.015.0251-0      </t>
  </si>
  <si>
    <t xml:space="preserve">INSTALACAO DE PONTO DE TOMADA,APARENTE,EQUIVALENTE A 2 VARAS DE ELETRODUTO DE PVC RIGIDO DE 3/4",18,00M DE FIO 2,5MM2,CAIXAS,CONEXOES E TOMADA DE SOBREPOR 2P+T,10A,PADRAO BRASILEIRO  </t>
  </si>
  <si>
    <t>CO1537</t>
  </si>
  <si>
    <t xml:space="preserve">15.015.0255-0      </t>
  </si>
  <si>
    <t xml:space="preserve">INSTALACAO DE PONTO DE TOMADA,EMBUTIDO NA ALVENARIA,EQUIVALENTE A 2 VARAS DE ELETRODUTO DE PVC RIGIDO DE 3/4",18,00M DEFIO 2,5MM2,CAIXAS,CONEXOES E TOMADA DE EMBUTIR 2P+T,20A,PADRAO BRASILEIRO,COM PLACA FOSFORESCENTE,INCLUSIVE ABERTURA E FECHAMENTO DE RASGO EM ALVENARIA  </t>
  </si>
  <si>
    <t>CO1538</t>
  </si>
  <si>
    <t xml:space="preserve">15.015.0256-0      </t>
  </si>
  <si>
    <t xml:space="preserve">INSTALACAO DE PONTO DE TOMADA,APARENTE,EQUIVALENTE A 2 VARAS DE ELETRODUTO DE PVC RIGIDO DE 3/4",18,00M DE FIO 2,5MM2,CAIXAS,CONEXOES E TOMADA DE SOBREPOR 2P+T,20A,PADRAO BRASILEIRO,COM PLACA FOSFORESCENTE  </t>
  </si>
  <si>
    <t>CO1539</t>
  </si>
  <si>
    <t xml:space="preserve">15.015.0257-0      </t>
  </si>
  <si>
    <t xml:space="preserve">INSTALACAO DE PONTO DE TOMADA,APARENTE COM CANALETA PERFURADA,SENDO ESTA LIGADA A ELETROCALHA PRINCIPAL(EXCLUSIVE ESTA),EQUIVALENTE A 1 VARA DE CANALETA E 4 VARAS DE ELETRODUTO DEPVC RIGIDO DE 3/4", 36,00M DE FIO 2,5MM2,CAIXAS,CONEXOES E TOMADA DE SOBREPOR 2P+T,10A,PADRAO BRASILEIRO  </t>
  </si>
  <si>
    <t>CO1540</t>
  </si>
  <si>
    <t xml:space="preserve">15.015.0258-0      </t>
  </si>
  <si>
    <t xml:space="preserve">INSTALACAO DE PONTO DE TOMADA,APARENTE COM CANALETA PERFURADA,SENDO ESTA LIGADA A ELETROCALHA PRINCIPAL(EXCLUSIVE ESTA)EQUIVALENTE A 1 VARA DE CANALETA E 4 VARAS DE ELETRODUTO DE PVC RIGIDO DE 3/4", 36,00M DE FIO 2,5MM2,CAIXAS,CONEXOES E TOMADA DE SOBREPOR 2P+T,20A,PADRAO BRASILEIRO  </t>
  </si>
  <si>
    <t>CO1541</t>
  </si>
  <si>
    <t xml:space="preserve">15.015.0261-0      </t>
  </si>
  <si>
    <t xml:space="preserve">INSTALACAO DE PONTO DE TOMADA,APARENTE,EQUIVALENTE A 2 VARAS DE ELETRODUTO DE PVC RIGIDO DE 1/2",18,00M DE FIO 2,5MM2,CAIXAS,CONEXOES E TOMADA DE SOBREPOR 2P+T,10A  </t>
  </si>
  <si>
    <t>CO1542</t>
  </si>
  <si>
    <t xml:space="preserve">15.015.0265-0      </t>
  </si>
  <si>
    <t xml:space="preserve">INSTALACAO DE PONTO DE TOMADA,EMBUTIDO NA ALVENARIA,EQUIVALENTE A 2 VARAS DE ELETRODUTO DE PVC RIGIDO DE 1/2",18,00M DEFIO 2,5MM2,CAIXAS,CONEXOES E TOMADA,DE EMBUTIR 2P+T,20A,COMPLACA FOSFORESCENTE,INCLUSIVE ABERTURA E FECHAMENTO DE RASGOEM ALVENARIA  </t>
  </si>
  <si>
    <t>CO1543</t>
  </si>
  <si>
    <t xml:space="preserve">15.015.0266-0      </t>
  </si>
  <si>
    <t xml:space="preserve">INSTALACAO DE PONTO DE TOMADA,APARENTE,EQUIVALENTE A 2 VARAS DE ELETRODUTO DE PVC RIGIDO DE 1/2",18,00M DE FIO 2,5MM2,CAIXAS,CONEXOES E TOMADA DE SOBREPOR 2P+T,20A  </t>
  </si>
  <si>
    <t>CO1544</t>
  </si>
  <si>
    <t xml:space="preserve">15.015.0267-0      </t>
  </si>
  <si>
    <t xml:space="preserve">INSTALACAO DE PONTO DE TOMADA,APARENTE COM CANALETA PERFURADA,SENDO ESTA LIGADA A ELETROCALHA PRINCIPAL(EXCLUSIVE ESTA),EQUIVALENTE A 1 VARA DE CANALETA E 2 VARAS DE ELETRODUTO DEPVC RIGIDO DE 1/2", 36,00M DE FIO 2,5MM2,CAIXAS,CONEXOES E TOMADA DE SOBREPOR 2P+T,10A  </t>
  </si>
  <si>
    <t>CO1545</t>
  </si>
  <si>
    <t xml:space="preserve">15.015.0268-0      </t>
  </si>
  <si>
    <t xml:space="preserve">INSTALACAO DE PONTO DE TOMADA,APARENTE COM CANALETA PERFURADA,SENDO ESTA LIGADA A ELETROCALHA PRINCIPAL(EXCLUSIVE ESTA),EQUIVALENTE A 1 VARA DE CANALETA 2 VARAS DE ELETRODUTO DE PVC RIGIDO DE 1/2", 36,00M DE FIO 2,5MM2,CAIXAS,CONEXOES E TOMADA DE SOBRPOR 2P+T,20A  </t>
  </si>
  <si>
    <t>CO1546</t>
  </si>
  <si>
    <t xml:space="preserve">15.015.0271-0      </t>
  </si>
  <si>
    <t xml:space="preserve">INSTALACAO DE UM CONJUNTO DE 2 TOMADAS,APARENTE,EQUIVALENTE A 3 VARAS DE ELETRODUTO DE PVC RIGIDO DE 3/4",27,00M DE FIO2,5MM2,CAIXAS,CONEXOES E TOMADAS DE SOBREPOR 2P+T,10A  </t>
  </si>
  <si>
    <t>CO1547</t>
  </si>
  <si>
    <t xml:space="preserve">15.015.0275-0      </t>
  </si>
  <si>
    <t xml:space="preserve">INSTALACAO DE UM CONJUNTO DE 2 TOMADAS,EMBUTIDO NA ALVENARIA,EQUIVALENTE A 3 VARAS DE ELETRODUTO DE PVC RIGIDO DE 3/4",27,00M DE FIO 2,5MM2,CAIXAS,CONEXOES E TOMADAS DE EMBUTIR 2P+T,20A,COM PLACA FOSFORESCENTE,INCLUSIVE ABERTURA E FECHAMENTO DE RASGO EM ALVENARIA  </t>
  </si>
  <si>
    <t>CO1548</t>
  </si>
  <si>
    <t xml:space="preserve">15.015.0276-0      </t>
  </si>
  <si>
    <t xml:space="preserve">INSTALACAO DE UM CONJUNTO DE 2 TOMADAS,APARENTE,EQUIVALENTE A 3 VARAS DE ELETRODUTO DE PVC RIGIDO DE 3/4",27,00M DE FIO2,5MM2,CAIXAS,CONEXOES E TOMADAS DE SOBREPOR 2P+T,20A  </t>
  </si>
  <si>
    <t>CO1549</t>
  </si>
  <si>
    <t xml:space="preserve">15.015.0277-0      </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</si>
  <si>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2P+T,10A  </t>
  </si>
  <si>
    <t>CO1550</t>
  </si>
  <si>
    <t xml:space="preserve">15.015.0278-0      </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</si>
  <si>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2P+T,20A  </t>
  </si>
  <si>
    <t>CO1551</t>
  </si>
  <si>
    <t xml:space="preserve">15.015.0281-0      </t>
  </si>
  <si>
    <t xml:space="preserve">INSTALACAO DE UM CONJUNTO DE 2 TOMADAS,APARENTE,EQUIVALENTE A 3 VARAS DE ELETRODUTO DE PVC RIGIDO DE 1/2",27,00M DE FIO2,5MM2,CAIXAS,CONEXOES E TOMADAS DE SOBREPOR 2P+T,10A  </t>
  </si>
  <si>
    <t>CO1552</t>
  </si>
  <si>
    <t xml:space="preserve">15.015.0285-0      </t>
  </si>
  <si>
    <t xml:space="preserve">INSTALACAO DE UM CONJUNTO DE 2 TOMADAS,EMBUTIDO NA ALVENARIA,EQUIVALENTE A 3 VARAS DE ELETRODUTO DE PVC RIGIDO DE 1/2",27,00M DE FIO 2,5MM2,CAIXAS,CONEXOES E TOMADAS DE EMBUTIR 2P+T,20A,COM PLACA FOSFORESCENTE,INCLUSIVE ABERTURA E FECHAMENTO DE RASGO EM ALVENARIA  </t>
  </si>
  <si>
    <t>CO1553</t>
  </si>
  <si>
    <t xml:space="preserve">15.015.0286-0      </t>
  </si>
  <si>
    <t xml:space="preserve">INSTALACAO DE UM CONJUNTO DE 2 TOMADAS,APARENTE,EQUIVALENTE A 3 VARAS DE ELETRODUTO DE PVC RIGIDO DE 1/2",27,00M DE FIO2,5MM2,CAIXAS,CONEXOES E TOMADAS DE SOBREPOR 2P+T,20A  </t>
  </si>
  <si>
    <t>CO1554</t>
  </si>
  <si>
    <t xml:space="preserve">15.015.0287-0      </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</si>
  <si>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2P+T,10A  </t>
  </si>
  <si>
    <t>CO1555</t>
  </si>
  <si>
    <t xml:space="preserve">15.015.0288-0      </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</si>
  <si>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2P+T,20A  </t>
  </si>
  <si>
    <t>CO1556</t>
  </si>
  <si>
    <t xml:space="preserve">15.015.0291-0      </t>
  </si>
  <si>
    <t xml:space="preserve">INSTALACAO DE UM CONJUNTO DE 3 TOMADAS,APARENTE,EQUIVALENTE A 4 VARAS DE ELETRODUTO DE PVC RIGIDO DE 3/4",37,00M DE FIO2,5MM2,CAIXAS,CONEXOES E TOMADAS DE SOBREPOR 2P+T,10A  </t>
  </si>
  <si>
    <t>CO1557</t>
  </si>
  <si>
    <t xml:space="preserve">15.015.0295-0      </t>
  </si>
  <si>
    <t xml:space="preserve">INSTALACAO DE UM CONJUNTO DE 3 TOMADAS,EMBUTIDO NA ALVENARIA,EQUIVALENTE A 4 VARAS DE ELETRODUTO DE PVC RIGIDO DE 3/4",37,00M DE FIO 2,5MM2,CAIXAS,CONEXOES E TOMADAS DE EMBUTIR 2P+T,20A,COM PLACA FOSFORESCENTE,INCLUSIVE ABERTURA E FECHAMENTO DE RASGO EM ALVENARIA  </t>
  </si>
  <si>
    <t>CO1558</t>
  </si>
  <si>
    <t xml:space="preserve">15.015.0296-0      </t>
  </si>
  <si>
    <t xml:space="preserve">INSTALACAO DE UM CONJUNTO DE 3 TOMADAS,APARENTE,EQUIVALENTE A 4 VARAS DE ELETRODUTO DE PVC RIGIDO DE 3/4",37,00M DE FIO2,5MM2,CAIXAS,CONEXOES E TOMADAS DE SOBREPOR 2P+T,20A  </t>
  </si>
  <si>
    <t>CO1559</t>
  </si>
  <si>
    <t xml:space="preserve">15.015.0297-0      </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</si>
  <si>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2P+T,10A  </t>
  </si>
  <si>
    <t>CO1560</t>
  </si>
  <si>
    <t xml:space="preserve">15.015.0298-0      </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</si>
  <si>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2P+T,20A  </t>
  </si>
  <si>
    <t>CO1561</t>
  </si>
  <si>
    <t xml:space="preserve">15.015.0301-0      </t>
  </si>
  <si>
    <t xml:space="preserve">INSTALACAO DE UM CONJUNTO DE 3 TOMADAS,APARENTE,EQUIVALENTE A 4 VARAS DE ELETRODUTO DE PVC RIGIDO DE 1/2",37,00M DE FIO2,5MM2,CAIXAS,CONEXOES E TOMADAS DE SOBREPOR 2P+T,10A  </t>
  </si>
  <si>
    <t>CO1562</t>
  </si>
  <si>
    <t xml:space="preserve">15.015.0305-0      </t>
  </si>
  <si>
    <t xml:space="preserve">INSTALACAO DE UM CONJUNTO DE 3 TOMADAS,EMBUTIDO NA ALVENARIA,EQUIVALENTE A 4 VARAS DE ELETRODUTO DE PVC RIGIDO DE 1/2",37,00M DE FIO DE 2,5MM2,CAIXAS,CONEXOES E TOMADAS DE EMBUTIR2P+T,20A,COM PLACA FOSFORESCENTE,INCLUSIVE ABERTURA E FECHAMTO DE RASGO EM ALVENARIA  </t>
  </si>
  <si>
    <t>CO1563</t>
  </si>
  <si>
    <t xml:space="preserve">15.015.0306-0      </t>
  </si>
  <si>
    <t xml:space="preserve">INSTALACAO DE UM CONJUNTO DE 3 TOMADAS,APARENTE,EQUIVALENTE A 4 VARAS DE ELETRODUTO DE PVC RIGIDO DE 1/2",37,00M DE FIO2,5MM2,CAIXAS,CONEXOES E TOMADAS DE SOBREPOR 2P+T,20A  </t>
  </si>
  <si>
    <t>CO1564</t>
  </si>
  <si>
    <t xml:space="preserve">15.015.0307-0      </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</si>
  <si>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2P+T,10A  </t>
  </si>
  <si>
    <t>CO1565</t>
  </si>
  <si>
    <t xml:space="preserve">15.015.0308-0      </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</si>
  <si>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2P+T,20A  </t>
  </si>
  <si>
    <t>CO1566</t>
  </si>
  <si>
    <t xml:space="preserve">15.015.0311-0      </t>
  </si>
  <si>
    <t xml:space="preserve">INSTALACAO DE UM CONJUNTO DE 4 TOMADAS,APARENTE,EQUIVALENTE A 5 VARAS DE ELETRODUTO DE PVC RIGIDO DE 3/4",45,00M DE FIO2,5MM2,CAIXAS,CONEXOES E TOMADAS DE SOBREPOR 2P+T,10A  </t>
  </si>
  <si>
    <t>CO1567</t>
  </si>
  <si>
    <t xml:space="preserve">15.015.0315-0      </t>
  </si>
  <si>
    <t xml:space="preserve">INSTALACAO DE UM CONJUNTO DE 4 TOMADAS,EMBUTIDO NA ALVENARIA,EQUIVALENTE A 5 VARAS DE ELETRODUTO DE PVC RIGIDO DE 3/4",45,00M DE FIO 2,5MM2,CAIXAS,CONEXOES E TOMADAS DE EMBUTIR 2P+T,20A,COM PLACA FOSFORESCENTE,INCLUSIVE ABERTURA E FECHAMENTO DE RASGO EM ALVENARIA  </t>
  </si>
  <si>
    <t>CO1568</t>
  </si>
  <si>
    <t xml:space="preserve">15.015.0316-0      </t>
  </si>
  <si>
    <t xml:space="preserve">INSTALACAO DE UM CONJUNTO DE 4 TOMADAS,APARENTE,EQUIVALENTE A 5 VARAS DE ELETRODUTO DE PVC RIGIDO DE 3/4",45,00M DE FIO2,5MM2,CAIXAS,CONEXOES E TOMADAS DE SOBREPOR 2P+T,20A  </t>
  </si>
  <si>
    <t>CO1569</t>
  </si>
  <si>
    <t xml:space="preserve">15.015.0317-0      </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</si>
  <si>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2P+T,10A  </t>
  </si>
  <si>
    <t>CO1570</t>
  </si>
  <si>
    <t xml:space="preserve">15.015.0318-0      </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</si>
  <si>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2P+T,20A  </t>
  </si>
  <si>
    <t>CO1571</t>
  </si>
  <si>
    <t xml:space="preserve">15.015.0321-0      </t>
  </si>
  <si>
    <t xml:space="preserve">INSTALACAO DE UM CONJUNTO DE 4 TOMADAS,APARENTE,EQUIVALENTE A 5 VARAS DE ELETRODUTO DE PVC RIGIDO DE 1/2",45,00M DE FIO2,5MM2,CAIXAS,CONEXOES E TOMADAS DE SOBREPOR 2P+T,10A  </t>
  </si>
  <si>
    <t>CO1572</t>
  </si>
  <si>
    <t xml:space="preserve">15.015.0325-0      </t>
  </si>
  <si>
    <t xml:space="preserve">INSTALACAO DE UM CONJUNTO DE 4 TOMADAS,EMBUTIDO NA ALVENARIA,EQUIVALENTE A 5 VARAS DE ELETRODUTO DE PVC RIGIDO DE 1/2",45,00M DE FIO 2,5MM2,CAIXAS,CONEXOES E TOMADAS DE EMBUTIR 2P+T,20A,COM PLACA FOSFORESCENTE,INCLUSIVE ABERTURA E FECHAMENTO DE RASGO EM ALVENARIA  </t>
  </si>
  <si>
    <t>CO1573</t>
  </si>
  <si>
    <t xml:space="preserve">15.015.0326-0      </t>
  </si>
  <si>
    <t xml:space="preserve">INSTALACAO DE UM CONJUNTO DE 4 TOMADAS,APARENTE,EQUIVALENTE A 5 VARAS DE ELETRODUTO DE PVC RIGIDO DE 1/2",45,00M DE FIO2,5MM2,CAIXAS,CONEXOES E TOMADAS DE SOBREPOR 2P+T,20A  </t>
  </si>
  <si>
    <t>CO1574</t>
  </si>
  <si>
    <t xml:space="preserve">15.015.0327-0      </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</si>
  <si>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2P+T,10A  </t>
  </si>
  <si>
    <t>CO1575</t>
  </si>
  <si>
    <t xml:space="preserve">15.015.0328-0      </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</si>
  <si>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2P+T,20A  </t>
  </si>
  <si>
    <t>CO1576</t>
  </si>
  <si>
    <t xml:space="preserve">15.015.0400-0      </t>
  </si>
  <si>
    <t xml:space="preserve">INSTALACAO DE PONTO PARA SONOFLETOR DE TETO SOBRE REBAIXO A PARTIR DA ELETROCALHA/PERFILADO,EXCLUSIV E SONOFLETOR (VIDE ITEM 18.037.0200) E FIOS,INCLUSIVE ACESSORIOS DE FIXACAO  </t>
  </si>
  <si>
    <t>CO1577</t>
  </si>
  <si>
    <t xml:space="preserve">15.017.0327-0      </t>
  </si>
  <si>
    <t xml:space="preserve">CONECTOR MECANICO PARAFUSO FENDIDO(SPLIT-BOLT),CORPO E PORCA FABRICADO EM COBRE,PARA CABO DE 25MM2.FORNECIMENTO E COLOCACAO  </t>
  </si>
  <si>
    <t>CO1578</t>
  </si>
  <si>
    <t xml:space="preserve">15.017.0331-0      </t>
  </si>
  <si>
    <t xml:space="preserve">CONECTOR MECANICO PARAFUSO FENDIDO(SPLIT-BOLT),CORPO E PORCA FABRICADO EM COBRE,PARA CABO DE 50MM2.FORNECIMENTO E COLOCACAO  </t>
  </si>
  <si>
    <t>CO1579</t>
  </si>
  <si>
    <t xml:space="preserve">15.017.0332-0      </t>
  </si>
  <si>
    <t xml:space="preserve">CONECTOR MECANICO PARAFUSO FENDIDO(SPLIT-BOLT),CORPO E PORCA FABRICADO EM COBRE,PARA CABO DE 70MM2.FORNECIMENTO E COLOCACAO  </t>
  </si>
  <si>
    <t>CO1580</t>
  </si>
  <si>
    <t xml:space="preserve">15.017.0333-0      </t>
  </si>
  <si>
    <t xml:space="preserve">CONECTOR MECANICO PARAFUSO FENDIDO(SPLIT-BOLT),CORPO E PORCA FABRICADO EM COBRE,PARA CABO DE 95MM2.FORNECIMENTO E COLOCACAO  </t>
  </si>
  <si>
    <t>CO1581</t>
  </si>
  <si>
    <t xml:space="preserve">15.017.0337-0      </t>
  </si>
  <si>
    <t xml:space="preserve">CONECTOR MECANICO PARAFUSO FENDIDO(SPLIT-BOLT),CORPO E PORCA FABRICADO EM COBRE,PARA CABO DE 150MM2.FORNECIMENTO E COLOCACAO  </t>
  </si>
  <si>
    <t>CO1582</t>
  </si>
  <si>
    <t xml:space="preserve">15.017.0338-0      </t>
  </si>
  <si>
    <t xml:space="preserve">CONECTOR MECANICO PARAFUSO FENDIDO(SPLIT-BOLT),CORPO E PORCA FABRICADO EM COBRE,PARA CABO DE 185MM2.FORNECIMENTO E COLOCACAO  </t>
  </si>
  <si>
    <t>CO1583</t>
  </si>
  <si>
    <t xml:space="preserve">15.018.0117-0      </t>
  </si>
  <si>
    <t xml:space="preserve">CAIXA DE LIGACAO DE PVC,TIPO CONDULETES,PARA 5 OU 6 ENTRADAS,COM DIAMETRO DE 1/2".FORNECIMENTO E COLOCACAO.  </t>
  </si>
  <si>
    <t>CO1584</t>
  </si>
  <si>
    <t xml:space="preserve">15.018.0118-0      </t>
  </si>
  <si>
    <t xml:space="preserve">CAIXA DE LIGACAO DE PVC,TIPO CONDULETES,PARA 5 OU 6 ENTRADAS,COM DIAMETRO DE 3/4".FORNECIMENTO E COLOCACAO.  </t>
  </si>
  <si>
    <t>CO1585</t>
  </si>
  <si>
    <t xml:space="preserve">15.018.0119-0      </t>
  </si>
  <si>
    <t xml:space="preserve">CAIXA DE LIGACAO DE PVC,TIPO CONDULETES,PARA 5 OU 6 ENTRADAS,COM DIAMETRO DE 1".FORNECIMENTO E COLOCACAO.  </t>
  </si>
  <si>
    <t>CO1586</t>
  </si>
  <si>
    <t xml:space="preserve">15.018.0133-0      </t>
  </si>
  <si>
    <t xml:space="preserve">CAIXA POLIMERICA DE INSPECAO DE ATERRAMENTO COM DIAMETRO SUPERIOR DE APROXIMADAMENTE 23CM E ALTURA APROXIMADA DE 25CM,COM TAMPA.FORNECIMENTO E COLOCACAO  </t>
  </si>
  <si>
    <t>CO1587</t>
  </si>
  <si>
    <t xml:space="preserve">15.018.0466-0      </t>
  </si>
  <si>
    <t xml:space="preserve">ELETROCALHA PERFURADA,SEM TAMPA,TIPO "U",50X50MM,TRATAMENTO SUPERFICIAL PRE-ZINCADO A QUENTE,INCLUSIVE CONEXOES,ACESSORIOS E FIXACAO SUPERIOR.FORNECIMENTO E COLOCACAO  </t>
  </si>
  <si>
    <t>CO1588</t>
  </si>
  <si>
    <t xml:space="preserve">15.018.0467-0      </t>
  </si>
  <si>
    <t xml:space="preserve">ELETROCALHA PERFURADA,SEM TAMPA,TIPO "U",100X50MM,TRATAMENTO SUPERFICIAL PRE-ZINCADO A QUENTE,INCLUSIVE CONEXOES,ACESSORIOS E FIXACAO SUPERIOR.FORNECIMENTO E COLOCACAO  </t>
  </si>
  <si>
    <t>CO1589</t>
  </si>
  <si>
    <t xml:space="preserve">15.018.0468-0      </t>
  </si>
  <si>
    <t xml:space="preserve">ELETROCALHA PERFURADA,SEM TAMPA,TIPO "U",150X50MM,TRATAMENTO SUPERFICIAL PRE-ZINCADO A QUENTE,INCLUSIVE CONEXOES,ACESSORIOS E FIXACAO SUPERIOR.FORNECIMENTO E COLOCACAO  </t>
  </si>
  <si>
    <t>CO1590</t>
  </si>
  <si>
    <t xml:space="preserve">15.018.0469-0      </t>
  </si>
  <si>
    <t xml:space="preserve">ELETROCALHA PERFURADA,SEM TAMPA,TIPO "U",200X50MM,TRATAMENTO SUPERFICIAL PRE-ZINCADO A QUENTE,INCLUSIVE CONEXOES,ACESSORIOS E FIXACAO SUPERIOR.FORNECIMENTO E COLOCACAO  </t>
  </si>
  <si>
    <t>CO1591</t>
  </si>
  <si>
    <t xml:space="preserve">15.018.0470-0      </t>
  </si>
  <si>
    <t xml:space="preserve">ELETROCALHA PERFURADA,SEM TAMPA,TIPO "U",300X50MM,TRATAMENTO SUPERFICIAL PRE-ZINCADO A QUENTE,INCLUSIVE CONEXOES,ACESSORIOS E FIXACAO SUPERIOR.FORNECIMENTO E COLOCACAO  </t>
  </si>
  <si>
    <t>CO1592</t>
  </si>
  <si>
    <t xml:space="preserve">15.018.0471-0      </t>
  </si>
  <si>
    <t xml:space="preserve">ELETROCALHA PERFURADA,SEM TAMPA,TIPO "U",400X50MM,TRATAMENTO SUPERFICIAL PRE-ZINCADO A QUENTE,INCLUSIVE CONEXOES,ACESSORIOS E FIXACAO SUPERIOR.FORNECIMENTO E COLOCACAO  </t>
  </si>
  <si>
    <t>CO1593</t>
  </si>
  <si>
    <t xml:space="preserve">15.018.0473-0      </t>
  </si>
  <si>
    <t xml:space="preserve">ELETROCALHA PERFURADA,SEM TAMPA,TIPO "U",150X75MM,TRATAMENTO SUPERFICIAL PRE-ZINCADO A QUENTE,INCLUSIVE CONEXOES,ACESSORIOS E FIXACAO SUPERIOR.FORNECIMENTO E COLOCACAO  </t>
  </si>
  <si>
    <t>CO1594</t>
  </si>
  <si>
    <t xml:space="preserve">15.018.0474-0      </t>
  </si>
  <si>
    <t xml:space="preserve">ELETROCALHA PERFURADA,SEM TAMPA,TIPO "U",200X75MM,TRATAMENTO SUPERFICIAL PRE-ZINCADO A QUENTE,INCLUSIVE CONEXOES,ACESSORIOS E FIXACAO SUPERIOR.FORNECIMENTO E COLOCACAO  </t>
  </si>
  <si>
    <t>CO1595</t>
  </si>
  <si>
    <t xml:space="preserve">15.018.0475-0      </t>
  </si>
  <si>
    <t xml:space="preserve">ELETROCALHA PERFURADA,SEM TAMPA,TIPO "U",300X75MM,TRATAMENTO SUPERFICIAL PRE-ZINCADO A QUENTE,INCLUSIVE CONEXOES,ACESSORIOS E FIXACAO SUPERIOR.FORNECIMENTO E COLOCACAO  </t>
  </si>
  <si>
    <t>CO1596</t>
  </si>
  <si>
    <t xml:space="preserve">15.018.0476-0      </t>
  </si>
  <si>
    <t xml:space="preserve">ELETROCALHA PERFURADA,SEM TAMPA,TIPO "U",400X75MM,TRATAMENTO SUPERFICIAL PRE-ZINCADO A QUENTE,INCLUSIVE CONEXOES,ACESSORIOS E FIXACAO SUPERIOR.FORNECIMENTO E COLOCACAO  </t>
  </si>
  <si>
    <t>CO1597</t>
  </si>
  <si>
    <t xml:space="preserve">15.018.0478-0      </t>
  </si>
  <si>
    <t xml:space="preserve">ELETROCALHA PERFURADA,SEM TAMPA,TIPO "U",150X100MM,TRATAMENTO SUPERFICIAL PRE-ZINCADO A QUENTE,INCLUSIVE CONEXOES,ACESSORIOS E FIXACAO SUPERIOR.FORNECIMENTO E COLOCACAO  </t>
  </si>
  <si>
    <t>CO1598</t>
  </si>
  <si>
    <t xml:space="preserve">15.018.0481-0      </t>
  </si>
  <si>
    <t xml:space="preserve">ELETROCALHA PERFURADA,SEM TAMPA,TIPO "U",400X100MM,TRATAMENTO SUPERFICIAL PRE-ZINCADO A QUENTE,INCLUSIVE CONEXOES,ACESSORIOS E FIXACAO SUPERIOR.FORNECIMENTO E COLOCACAO  </t>
  </si>
  <si>
    <t>CO1599</t>
  </si>
  <si>
    <t xml:space="preserve">15.018.0482-0      </t>
  </si>
  <si>
    <t xml:space="preserve">ELETROCALHA PERFURADA,SEM TAMPA,TIPO "U",50X50MM,TRATAMENTO SUPERFICIAL PRE-ZINCADO A QUENTE,EXCLUSIVE CONEXOES,ACESSORIOS E FIXACAO SUPERIOR.FORNECIMENTO E COLOCACAO  </t>
  </si>
  <si>
    <t>CO1600</t>
  </si>
  <si>
    <t xml:space="preserve">15.018.0483-0      </t>
  </si>
  <si>
    <t xml:space="preserve">ELETROCALHA PERFURADA,SEM TAMPA,TIPO "U",100X50MM,TRATAMENTO SUPERFICIAL PRE-ZINCADO A QUENTE,EXCLUSIVE CONEXOES,ACESSORIOS E FIXACAO SUPERIOR.FORNECIMENTO E COLOCACAO  </t>
  </si>
  <si>
    <t>CO1601</t>
  </si>
  <si>
    <t xml:space="preserve">15.018.0484-0      </t>
  </si>
  <si>
    <t xml:space="preserve">ELETROCALHA PERFURADA,SEM TAMPA,TIPO "U",150X50MM,TRATAMENTO SUPERFICIAL PRE-ZINCADO A QUENTE,EXCLUSIVE CONEXOES,ACESSORIOS E FIXACAO SUPERIOR.FORNECIMENTO E COLOCACAO  </t>
  </si>
  <si>
    <t>CO1602</t>
  </si>
  <si>
    <t xml:space="preserve">15.018.0485-0      </t>
  </si>
  <si>
    <t xml:space="preserve">ELETROCALHA PERFURADA,SEM TAMPA,TIPO "U",200X50MM,TRATAMENTO SUPERFICIAL PRE-ZINCADO A QUENTE,EXCLUSIVE CONEXOES,ACESSORIOS E FIXACAO SUPERIOR.FORNECIMENTO E COLOCACAO  </t>
  </si>
  <si>
    <t>CO1603</t>
  </si>
  <si>
    <t xml:space="preserve">15.018.0486-0      </t>
  </si>
  <si>
    <t xml:space="preserve">ELETROCALHA PERFURADA,SEM TAMPA,TIPO "U",300X50MM,TRATAMENTO SUPERFICIAL PRE-ZINCADO A QUENTE,EXCLUSIVE CONEXOES,ACESSORIOS E FIXACAO SUPERIOR.FORNECIMENTO E COLOCACAO  </t>
  </si>
  <si>
    <t>CO1604</t>
  </si>
  <si>
    <t xml:space="preserve">15.018.0487-0      </t>
  </si>
  <si>
    <t xml:space="preserve">ELETROCALHA PERFURADA,SEM TAMPA,TIPO "U",400X50MM,TRATAMENTO SUPERFICIAL PRE-ZINCADO A QUENTE,EXCLUSIVE CONEXOES,ACESSORIOS E FIXACAO SUPERIOR.FORNECIMENTO E COLOCACAO  </t>
  </si>
  <si>
    <t>CO1605</t>
  </si>
  <si>
    <t xml:space="preserve">15.018.0488-0      </t>
  </si>
  <si>
    <t xml:space="preserve">ELETROCALHA PERFURADA,SEM TAMPA,TIPO "U",100X75MM,TRATAMENTO SUPERFICIAL PRE-ZINCADO A QUENTE,EXCLUSIVE CONEXOES,ACESSORIOS E FIXACAO SUPERIOR.FORNECIMENTO E COLOCACAO  </t>
  </si>
  <si>
    <t>CO1606</t>
  </si>
  <si>
    <t xml:space="preserve">15.018.0489-0      </t>
  </si>
  <si>
    <t xml:space="preserve">ELETROCALHA PERFURADA,SEM TAMPA,TIPO "U",150X75MM,TRATAMENTO SUPERFICIAL PRE-ZINCADO A QUENTE,EXCLUSIVE CONEXOES,ACESSORIOS E FIXACAO SUPERIOR.FORNECIMENTO E COLOCACAO  </t>
  </si>
  <si>
    <t>CO1607</t>
  </si>
  <si>
    <t xml:space="preserve">15.018.0490-0      </t>
  </si>
  <si>
    <t xml:space="preserve">ELETROCALHA PERFURADA,SEM TAMPA,TIPO "U",200X75MM,TRATAMENTO SUPERFICIAL PRE-ZINCADO A QUENTE,EXCLUSIVE CONEXOES,ACESSORIOS E FIXACAO SUPERIOR.FORNECIMENTO E COLOCACAO  </t>
  </si>
  <si>
    <t>CO1608</t>
  </si>
  <si>
    <t xml:space="preserve">15.018.0491-0      </t>
  </si>
  <si>
    <t xml:space="preserve">ELETROCALHA PERFURADA,SEM TAMPA,TIPO "U",300X75MM,TRATAMENTO SUPERFICIAL PRE-ZINCADO A QUENTE,EXCLUSIVE CONEXOES,ACESSORIOS E FIXACAO SUPERIOR.FORNECIMENTO E COLOCACAO  </t>
  </si>
  <si>
    <t>CO1609</t>
  </si>
  <si>
    <t xml:space="preserve">15.018.0492-0      </t>
  </si>
  <si>
    <t xml:space="preserve">ELETROCALHA PERFURADA,SEM TAMPA,TIPO "U",400X75MM,TRATAMENTO SUPERFICIAL PRE-ZINCADO A QUENTE,EXCLUSIVE CONEXOES,ACESSORIOS E FIXACAO SUPERIOR.FORNECIMENTO E COLOCACAO  </t>
  </si>
  <si>
    <t>CO1610</t>
  </si>
  <si>
    <t xml:space="preserve">15.018.0493-0      </t>
  </si>
  <si>
    <t xml:space="preserve">ELETROCALHA PERFURADA,SEM TAMPA,TIPO "U",100X100MM,TRATAMENTO SUPERFICIAL PRE-ZINCADO A QUENTE,EXCLUSIVE CONEXOES,ACESSORIOS E FIXACAO SUPERIOR.FORNECIMENTO E COLOCACAO  </t>
  </si>
  <si>
    <t>CO1611</t>
  </si>
  <si>
    <t xml:space="preserve">15.018.0494-0      </t>
  </si>
  <si>
    <t xml:space="preserve">ELETROCALHA PERFURADA,SEM TAMPA,TIPO "U",150X100MM,TRATAMENTO SUPERFICIAL PRE-ZINCADO A QUENTE,EXCLUSIVE CONEXOES,ACESSORIOS E FIXACAO SUPERIOR.FORNECIMENTO E COLOCACAO  </t>
  </si>
  <si>
    <t>CO1612</t>
  </si>
  <si>
    <t xml:space="preserve">15.018.0495-0      </t>
  </si>
  <si>
    <t xml:space="preserve">ELETROCALHA PERFURADA,SEM TAMPA,TIPO "U",200X100MM,TRATAMENTO SUPERFICIAL PRE-ZINCADO A QUENTE,EXCLUSIVE CONEXOES,ACESSORIOS E FIXACAO SUPERIOR.FORNECIMENTO E COLOCACAO  </t>
  </si>
  <si>
    <t>CO1613</t>
  </si>
  <si>
    <t xml:space="preserve">15.018.0496-0      </t>
  </si>
  <si>
    <t xml:space="preserve">ELETROCALHA PERFURADA,SEM TAMPA,TIPO "U",300X100MM,TRATAMENTO SUPERFICIAL PRE-ZINCADO A QUENTE,EXCLUSIVE CONEXOES,ACESSORIOS E FIXACAO SUPERIOR.FORNECIMENTO E COLOCACAO  </t>
  </si>
  <si>
    <t>CO1614</t>
  </si>
  <si>
    <t xml:space="preserve">15.018.0497-0      </t>
  </si>
  <si>
    <t xml:space="preserve">ELETROCALHA PERFURADA,SEM TAMPA,TIPO "U",400X100MM,TRATAMENTO SUPERFICIAL PRE-ZINCADO A QUENTE,EXCLUSIVE CONEXOES,ACESSORIOS E FIXACAO SUPERIOR.FORNECIMENTO E COLOCACAO  </t>
  </si>
  <si>
    <t>CO1615</t>
  </si>
  <si>
    <t xml:space="preserve">15.018.0498-0      </t>
  </si>
  <si>
    <t xml:space="preserve">ELETROCALHA PERFURADA,COM TAMPA,TIPO "U",50X50MM,TRATAMENTO SUPERFICIAL PRE-ZINCADO A QUENTE,INCLUSIVE CONEXOES,ACESSORIOS E FIXACAO SUPERIOR.FORNECIMENTO E COLOCACAO  </t>
  </si>
  <si>
    <t>CO1616</t>
  </si>
  <si>
    <t xml:space="preserve">15.018.0499-0      </t>
  </si>
  <si>
    <t xml:space="preserve">ELETROCALHA PERFURADA,COM TAMPA,TIPO "U",100X50MM,TRATAMENTO SUPERFICIAL PRE-ZINCADO A QUENTE,INCLUSIVE CONEXOES,ACESSORIOS E FIXACAO SUPERIOR.FORNECIMENTO E COLOCACAO  </t>
  </si>
  <si>
    <t>CO1617</t>
  </si>
  <si>
    <t xml:space="preserve">15.018.0500-0      </t>
  </si>
  <si>
    <t xml:space="preserve">ELETROCALHA PERFURADA,COM TAMPA,TIPO "U",150X50MM,TRATAMENTO SUPERFICIAL  PRE-ZINCADO A QUENTE,INCLUSIVE CONEXOES,ACESSORIOS E FIXACAO SUPERIOR.FORNECIMENTO E COLOCACAO  </t>
  </si>
  <si>
    <t>CO1618</t>
  </si>
  <si>
    <t xml:space="preserve">15.018.0501-0      </t>
  </si>
  <si>
    <t xml:space="preserve">ELETROCALHA PERFURADA,COM TAMPA,TIPO "U",200X50MM,TRATAMENTO SUPERFICIAL PRE-ZINCADO A QUENTE,INCLUSIVE CONEXOES,ACESSORIOS E FIXACAO SUPERIOR.FORNECIMENTO E COLOCACAO  </t>
  </si>
  <si>
    <t>CO1619</t>
  </si>
  <si>
    <t xml:space="preserve">15.018.0502-0      </t>
  </si>
  <si>
    <t xml:space="preserve">ELETROCALHA PERFURADA,COM TAMPA,TIPO "U",300X50MM,TRATAMENTO SUPERFICIAL PRE-ZINCADO A QUENTE,INCLUSIVE CONEXOES,ACESSORIOS E FIXACAO SUPERIOR.FORNECIMENTO E COLOCACAO  </t>
  </si>
  <si>
    <t>CO1620</t>
  </si>
  <si>
    <t xml:space="preserve">15.018.0503-0      </t>
  </si>
  <si>
    <t xml:space="preserve">ELETROCALHA PERFURADA,COM TAMPA,TIPO "U",400X50MM,TRATAMENTO SUPERFICIAL PRE-ZINCADO A QUENTE,INCLUSIVE CONEXOES,ACESSORIOS E FIXACAO SUPERIOR.FORNECIMENTO E COLOCACAO  </t>
  </si>
  <si>
    <t>CO1621</t>
  </si>
  <si>
    <t xml:space="preserve">15.018.0504-0      </t>
  </si>
  <si>
    <t xml:space="preserve">ELETROCALHA PERFURADA,COM TAMPA,TIPO "U",100X75MM,TRATAMENTO SUPERFICIAL PRE-ZINCADO A QUENTE,INCLUSIVE CONEXOES,ACESSORIOS E FIXACAO SUPERIOR.FORNECIMENTO E COLOCACAO.  </t>
  </si>
  <si>
    <t>CO1622</t>
  </si>
  <si>
    <t xml:space="preserve">15.018.0505-0      </t>
  </si>
  <si>
    <t xml:space="preserve">ELETROCALHA PERFURADA,COM TAMPA,TIPO "U",150X75MM,TRATAMENTO SUPERFICIAL PRE-ZINCADO A QUENTE,INCLUSIVE CONEXOES,ACESSORIOS E FIXACAO SUPERIOR.FORNECIMENTO E COLOCACAO  </t>
  </si>
  <si>
    <t>CO1623</t>
  </si>
  <si>
    <t xml:space="preserve">15.018.0506-0      </t>
  </si>
  <si>
    <t xml:space="preserve">ELETROCALHA PERFURADA,COM TAMPA,TIPO "U",200X75MM,TRATAMENTO SUPERFICIAL PRE-ZINCADO A QUENTE,INCLUSIVE CONEXOES,ACESSORIOS E FIXACAO SUPERIOR.FORNECIMENTO E COLOCACAO  </t>
  </si>
  <si>
    <t>CO1624</t>
  </si>
  <si>
    <t xml:space="preserve">15.018.0507-0      </t>
  </si>
  <si>
    <t xml:space="preserve">ELETROCALHA PERFURADA,COM TAMPA,TIPO "U",300X75MM,TRATAMENTO SUPERFICIAL PRE-ZINCADO A QUENTE,INCLUSIVE CONEXOES,ACESSORIOS E FIXACAO SUPERIOR.FORNECIMENTO E COLOCACAO  </t>
  </si>
  <si>
    <t>CO1625</t>
  </si>
  <si>
    <t xml:space="preserve">15.018.0508-0      </t>
  </si>
  <si>
    <t xml:space="preserve">ELETROCALHA PERFURADA,COM TAMPA,TIPO "U",400X75MM,TRATAMENTO SUPERFICIAL PRE-ZINCADO A QUENTE,INCLUSIVE CONEXOES,ACESSORIOS E FIXACAO SUPERIOR.FORNECIMENTO E COLOCACAO  </t>
  </si>
  <si>
    <t>CO1626</t>
  </si>
  <si>
    <t xml:space="preserve">15.018.0509-0      </t>
  </si>
  <si>
    <t xml:space="preserve">ELETROCALHA PERFURADA,COM TAMPA,TIPO "U",100X100MM,TRATAMENTO SUPERFICIAL PRE-ZINCADO A QUENTE,INCLUSIVE CONEXOES,ACESSORIOS E FIXACAO SUPERIOR.FORNECIMENTO E COLOCACAO  </t>
  </si>
  <si>
    <t>CO1627</t>
  </si>
  <si>
    <t xml:space="preserve">15.018.0510-0      </t>
  </si>
  <si>
    <t xml:space="preserve">ELETROCALHA PERFURADA,COM TAMPA,TIPO "U",150X100MM,TRATAMENTO SUPERFICIAL PRE-ZINCADO A QUENTE,INCLUSIVE CONEXOES,ACESSORIOS E FIXACAO SUPERIOR.FORNECIMENTO E COLOCACAO  </t>
  </si>
  <si>
    <t>CO1628</t>
  </si>
  <si>
    <t xml:space="preserve">15.018.0511-0      </t>
  </si>
  <si>
    <t xml:space="preserve">ELETROCALHA PERFURADA,COM TAMPA,TIPO "U",200X100MM,TRATAMENTO SUPERFICIAL PRE-ZINCADO A QUENTE,INCLUSIVE CONEXOES,ACESSORIOS E FIXACAO SUPERIOR.FORNECIMENTO E COLOCACAO  </t>
  </si>
  <si>
    <t>CO1629</t>
  </si>
  <si>
    <t xml:space="preserve">15.018.0512-0      </t>
  </si>
  <si>
    <t xml:space="preserve">ELETROCALHA PERFURADA,COM TAMPA TIPO "U",300X100MM,TRATAMENTO SUPERFICIAL PRE-ZINCADO A QUENTE,INCLUSIVE CONEXOES,ACESSORIOS E FIXACAO SUPERIOR.FORNECIMENTO E COLOCACAO  </t>
  </si>
  <si>
    <t>CO1630</t>
  </si>
  <si>
    <t xml:space="preserve">15.018.0513-0      </t>
  </si>
  <si>
    <t xml:space="preserve">ELETROCALHA PERFURADA,COM TAMPA,TIPO "U",400X100MM,TRATAMENTO SUPERFICIAL PRE-ZINCADO A QUENTE,INCLUSIVE CONEXOES,ACESSORIOS E FIXACAO SUPERIOR.FORNECIMENTO E COLOCACAO  </t>
  </si>
  <si>
    <t>CO1631</t>
  </si>
  <si>
    <t xml:space="preserve">15.018.0514-0      </t>
  </si>
  <si>
    <t xml:space="preserve">ELETROCALHA PERFURADA,COM TAMPA,TIPO "U",50X50MM,TRATAMENTO SUPERFICIAL PRE-ZINCADO A QUENTE,EXCLUSIVE CONEXOES,ACESSORIOS E FIXACAO SUPERIOR.FORNECIMENTO E COLOCACAO  </t>
  </si>
  <si>
    <t>CO1632</t>
  </si>
  <si>
    <t xml:space="preserve">15.018.0515-0      </t>
  </si>
  <si>
    <t xml:space="preserve">ELETROCALHA PERFURADA,COM TAMPA,TIPO "U",100X50MM,TRATAMENTO SUPERFICIAL PRE-ZINCADO A QUENTE,EXCLUSIVE CONEXOES,ACESSORIOS E FIXACAO SUPERIOR.FORNECIMENTO E COLOCACAO  </t>
  </si>
  <si>
    <t>CO1633</t>
  </si>
  <si>
    <t xml:space="preserve">15.018.0516-0      </t>
  </si>
  <si>
    <t xml:space="preserve">ELETROCALHA PERFURADA,COM TAMPA,TIPO "U",150X50MM,TRATAMENTO SUPERFICIAL PRE-ZINCADO A QUENTE,EXCLUSIVE CONEXOES,ACESSORIOS E FIXACAO SUPERIOR.FORNECIMENTO E COLOCACAO  </t>
  </si>
  <si>
    <t>CO1634</t>
  </si>
  <si>
    <t xml:space="preserve">15.018.0517-0      </t>
  </si>
  <si>
    <t xml:space="preserve">ELETROCALHA PERFURADA,COM TAMPA,TIPO "U",200X50MM,TRATAMENTO SUPERFICIAL PRE-ZINCADO A QUENTE,EXCLUSIVE CONEXOES,ACESSORIOS E FIXACAO SUPERIOR.FORNECIMENTO E COLOCACAO  </t>
  </si>
  <si>
    <t>CO1635</t>
  </si>
  <si>
    <t xml:space="preserve">15.018.0518-0      </t>
  </si>
  <si>
    <t xml:space="preserve">ELETROCALHA PERFURADA,COM TAMPA,TIPO "U",300X50MM,TRATAMENTO SUPERFICIAL PRE-ZINCADO A QUENTE,EXCLUSIVE CONEXOES,ACESSORIOS E FIXACAO SUPERIOR.FORNECIMENTO E COLOCACAO  </t>
  </si>
  <si>
    <t>CO1636</t>
  </si>
  <si>
    <t xml:space="preserve">15.018.0519-0      </t>
  </si>
  <si>
    <t xml:space="preserve">ELETROCALHA PERFURADA,COM TAMPA,TIPO "U",400X50MM,TRATAMENTO SUPERFICIAL PRE-ZINCADO A QUENTE,EXCLUSIVE CONEXOES,ACESSORIOS E FIXACAO SUPERIOR.FORNECIMENTO E COLOCACAO  </t>
  </si>
  <si>
    <t>CO1637</t>
  </si>
  <si>
    <t xml:space="preserve">15.018.0520-0      </t>
  </si>
  <si>
    <t xml:space="preserve">ELETROCALHA PERFURADA,COM TAMPA,TIPO "U",100X75MM,TRATAMENTO SUPERFICIAL PRE-ZINCADO A QUENTE,EXCLUSIVE CONEXOES,ACESSORIOS E FIXACAO SUPERIOR.FORNECIMENTO E COLOCACAO  </t>
  </si>
  <si>
    <t>CO1638</t>
  </si>
  <si>
    <t xml:space="preserve">15.018.0521-0      </t>
  </si>
  <si>
    <t xml:space="preserve">ELETROCALHA PERFURADA,COM TAMPA,TIPO "U",150X75MM,TRATAMENTO SUPERFICIAL PRE-ZINCADO A QUENTE,EXCLUSIVE CONEXOES,ACESSORIOS E FIXACAO SUPERIOR.FORNECIMENTO E COLOCACAO  </t>
  </si>
  <si>
    <t>CO1639</t>
  </si>
  <si>
    <t xml:space="preserve">15.018.0522-0      </t>
  </si>
  <si>
    <t xml:space="preserve">ELETROCALHA PERFURADA,COM TAMPA,TIPO "U",200X75MM,TRATAMENTO SUPERFICIAL PRE-ZINCADO A QUENTE,EXCLUSIVE CONEXOES,ACESSORIOS E FIXACAO SUPERIOR.FORNECIMENTO E COLOCACAO  </t>
  </si>
  <si>
    <t>CO1640</t>
  </si>
  <si>
    <t xml:space="preserve">15.018.0523-0      </t>
  </si>
  <si>
    <t xml:space="preserve">ELETROCALHA PERFURADA,COM TAMPA,TIPO "U",300X75MM,TRATAMENTO SUPERFICIAL PRE-ZINCADO A QUENTE,EXCLUSIVE CONEXOES,ACESSORIOS E FIXACAO SUPERIOR.FORNECIMENTO E COLOCACAO  </t>
  </si>
  <si>
    <t>CO1641</t>
  </si>
  <si>
    <t xml:space="preserve">15.018.0524-0      </t>
  </si>
  <si>
    <t xml:space="preserve">ELETROCALHA PERFURADA,COM TAMPA,TIPO "U",400X75MM,TRATAMENTO SUPEFICIAL PRE-ZINCADO A QUENTE,EXCLUSIVE CONEXOES,ACESSORIOS E FIXACAO SUPERIOR.FORNECIMENTO E COLOCACAO  </t>
  </si>
  <si>
    <t>CO1642</t>
  </si>
  <si>
    <t xml:space="preserve">15.018.0525-0      </t>
  </si>
  <si>
    <t xml:space="preserve">ELETROCALHA PERFURADA,COM TAMPA,TIPO "U",100X100MM,TRATAMENTO SUPERFICIAL PRE-ZINCADO A QUENTE,EXCLUSIVE CONEXOES,ACESSORIOS E FIXACAO SUPERIOR.FORNECIMENTO E COLOCACAO  </t>
  </si>
  <si>
    <t>CO1643</t>
  </si>
  <si>
    <t xml:space="preserve">15.018.0526-0      </t>
  </si>
  <si>
    <t xml:space="preserve">ELETROCALHA PERFURADA,COM TAMPA,TIPO "U",150X100MM,TRATAMENTO SUPERFICIAL PRE-ZINCADO A QUENTE,EXCLUSIVE CONEXOES,ACESSORIOS E FIXACAO SUPERIOR.FORNECIMENTO E COLOCACAO  </t>
  </si>
  <si>
    <t>CO1644</t>
  </si>
  <si>
    <t xml:space="preserve">15.018.0527-0      </t>
  </si>
  <si>
    <t xml:space="preserve">ELETROCALHA PERFURADA,COM TAMPA,TIPO "U",200X100MM,TRATAMENTO SUPERFICIAL PRE-ZINCADO A QUENTE,EXCLUSIVE CONEXOES,ACESSORIOS E FIXACAO SUPERIOR.FORNECIMENTO E COLOCACAO  </t>
  </si>
  <si>
    <t>CO1645</t>
  </si>
  <si>
    <t xml:space="preserve">15.018.0528-0      </t>
  </si>
  <si>
    <t xml:space="preserve">ELETROCALHA PERFURADA,COM TAMPA,TIPO "U",300X100MM,TRATAMENTO SUPERFICIAL PRE-ZINCADO A QUENTE,EXCLUSIVE CONEXOES,ACESSORIOS E FIXACAO SUPERIOR.FORNECIMENTO E COLOCACAO  </t>
  </si>
  <si>
    <t>CO1646</t>
  </si>
  <si>
    <t xml:space="preserve">15.018.0529-0      </t>
  </si>
  <si>
    <t xml:space="preserve">ELETROCALHA PERFURADA,COM TAMPA,TIPO "U",400X100MM,TRATAMENTO SUPERFICIAL PRE-ZINCADO A QUENTE,EXCLUSIVE CONEXOES,ACESSORIOS E FIXACAO SUPERIOR.FORNECIMENTO E COLOCACAO  </t>
  </si>
  <si>
    <t>CO1647</t>
  </si>
  <si>
    <t xml:space="preserve">15.018.0540-0      </t>
  </si>
  <si>
    <t xml:space="preserve">ELETROCALHA LISA,COM TAMPA,TIPO "U",50X50MM,TRATAMENTO SUPERFICIAL PRE-ZINCADO A QUENTE,INCLUSIVE CONEXOES,ACESSORIOS EFIXACAO SUPERIOR.FORNECIMENTO E COLOCACAO  </t>
  </si>
  <si>
    <t>CO1648</t>
  </si>
  <si>
    <t xml:space="preserve">15.018.0550-0      </t>
  </si>
  <si>
    <t xml:space="preserve">ELETROCALHA LISA,COM TAMPA,TIPO "U",100X50MM,TRATAMENTO SUPERFICIAL PRE-ZINCADO A QUENTE,INCLUSIVE CONEXOES,ACESSORIOS EFIXACAO SUPERIOR.FORNECIMENTO E COLOCACAO  </t>
  </si>
  <si>
    <t>CO1649</t>
  </si>
  <si>
    <t xml:space="preserve">15.018.0551-0      </t>
  </si>
  <si>
    <t xml:space="preserve">ELETROCALHA LISA,COM TAMPA,TIPO "U",150X50MM,TRATAMENTO SUPERFICIAL PRE-ZINCADO A QUENTE,INCLUSIVE CONEXOES,ACESSORIOS EFIXACAO SUPERIOR.FORNECIMENTO E COLOCACAO  </t>
  </si>
  <si>
    <t>CO1650</t>
  </si>
  <si>
    <t xml:space="preserve">15.018.0552-0      </t>
  </si>
  <si>
    <t xml:space="preserve">ELETROCALHA LISA,COM TAMPA,TIPO "U",200X50MM,TRATAMENTO SUPERFICIAL PRE-ZINCADO A QUENTE,INCLUSIVE CONEXOES,ACESSORIOS EFIXACAO SUPERIOR.FORNECIMENTO E COLOCACAO  </t>
  </si>
  <si>
    <t>CO1651</t>
  </si>
  <si>
    <t xml:space="preserve">15.018.0554-0      </t>
  </si>
  <si>
    <t xml:space="preserve">ELETROCALHA LISA,COM TAMPA,TIPO "U",300X50MM,TRATAMENTO SUPERFICIAL PRE-ZINCADO A QUENTE,INCLUSIVE CONEXOES,ACESSORIOS EFIXACAO SUPERIOR.FORNECIMENTO E COLOCACAO  </t>
  </si>
  <si>
    <t>CO1652</t>
  </si>
  <si>
    <t xml:space="preserve">15.018.0555-0      </t>
  </si>
  <si>
    <t xml:space="preserve">ELETROCALHA LISA,COM TAMPA,TIPO "U",400X50MM,TRATAMENTO SUPERFICIAL PRE-ZINCADO A QUENTE,INCLUSIVE CONEXOES,ACESSORIOS EFIXACAO SUPERIOR.FORNECIMENTO E COLOCACAO  </t>
  </si>
  <si>
    <t>CO1653</t>
  </si>
  <si>
    <t xml:space="preserve">15.018.0556-0      </t>
  </si>
  <si>
    <t xml:space="preserve">ELETROCALHA LISA,COM TAMPA,TIPO "U",100X75MM,TRATAMENTO SUPERFICIAL PRE-ZINCADO A QUENTE,INCLUSIVE CONEXOES,ACESSORIOS EFIXACAO SUPERIOR.FORNECIMENTO E COLOCACAO  </t>
  </si>
  <si>
    <t>CO1654</t>
  </si>
  <si>
    <t xml:space="preserve">15.018.0557-0      </t>
  </si>
  <si>
    <t xml:space="preserve">ELETROCALHA LISA,COM TAMPA,TIPO "U",150X75MM,TRATAMENTO SUPERFICIAL PRE-ZINCADO A QUENTE,INCLUSIVE CONEXOES,ACESSORIOS EFIXACAO SUPERIOR.FORNECIMENTO E COLOCACAO  </t>
  </si>
  <si>
    <t>CO1655</t>
  </si>
  <si>
    <t xml:space="preserve">15.018.0558-0      </t>
  </si>
  <si>
    <t xml:space="preserve">ELETROCALHA LISA,COM TAMPA,TIPO "U",200X75MM,TRATAMENTO SUPERFICIAL PRE-ZINCADO A QUENTE,INCLUSIVE CONEXOES,ACESSORIOS EFIXACAO SUPERIOR.FORNECIMENTO E COLOCACAO  </t>
  </si>
  <si>
    <t>CO1656</t>
  </si>
  <si>
    <t xml:space="preserve">15.018.0560-0      </t>
  </si>
  <si>
    <t xml:space="preserve">ELETROCALHA LISA,COM TAMPA,TIPO "U",300X75MM,TRATAMENTO SUPERFICIAL PRE-ZINCADO A QUENTE,INCLUSIVE CONEXOES,ACESSORIOS EFIXACAO SUPERIOR.FORNECIMENTO E COLOCACAO  </t>
  </si>
  <si>
    <t>CO1657</t>
  </si>
  <si>
    <t xml:space="preserve">15.018.0561-0      </t>
  </si>
  <si>
    <t xml:space="preserve">ELETROCALHA LISA,COM TAMPA,TIPO "U",400X75MM,TRATAMENTO SUPERFICIAL PRE-ZINCADO A QUENTE,INCLUSIVE CONEXOES,ACESSORIOS EFIXACAO SUPERIOR.FORNECIMENTO E COLOCACAO  </t>
  </si>
  <si>
    <t>CO1658</t>
  </si>
  <si>
    <t xml:space="preserve">15.018.0562-0      </t>
  </si>
  <si>
    <t xml:space="preserve">ELETROCALHA LISA,COM TAMPA,TIPO "U",100X100MM,TRATAMENTO SUPERFICIAL PRE-ZINCADO A QUENTE,INCLUSIVE CONEXOES,ACESSORIOSE FIXACAO SUPERIOR.FORNECIMENTO E COLOCACAO  </t>
  </si>
  <si>
    <t>CO1659</t>
  </si>
  <si>
    <t xml:space="preserve">15.018.0563-0      </t>
  </si>
  <si>
    <t xml:space="preserve">ELETROCALHA LISA,COM TAMPA,TIPO "U",150X100MM,TRATAMENTO SUPERFICIAL PRE-ZINCADO A QUENTE,INCLUSIVE CONEXOES,ACESSORIOSE FIXACAO SUPERIOR.FORNECIMENTO E COLOCACAO  </t>
  </si>
  <si>
    <t>CO1660</t>
  </si>
  <si>
    <t xml:space="preserve">15.018.0564-0      </t>
  </si>
  <si>
    <t xml:space="preserve">ELETROCALHA LISA,COM TAMPA,TIPO "U",200X100MM,TRATAMENTO SUPERFICIAL PRE-ZINCADO A QUENTE,INCLUSIVE CONEXOES,ACESSORIOSE FIXACAO SUPERIOR.FORNECIMENTO E COLOCACAO  </t>
  </si>
  <si>
    <t>CO1661</t>
  </si>
  <si>
    <t xml:space="preserve">15.018.0566-0      </t>
  </si>
  <si>
    <t xml:space="preserve">ELETROCALHA LISA,COM TAMPA,TIPO "U",300X100MM,TRATAMENTO SUPERFICIAL PRE-ZINCADO A QUENTE,INCLUSIVE CONEXOES,ACESSORIOSE FIXACAO SUPERIOR.FORNECIMENTO E COLOCACAO  </t>
  </si>
  <si>
    <t>CO1662</t>
  </si>
  <si>
    <t xml:space="preserve">15.018.0567-0      </t>
  </si>
  <si>
    <t xml:space="preserve">ELETROCALHA LISA,COM TAMPA,TIPO "U",400X100MM,TRATAMENTO SUPERFICIAL PRE-ZINCADO A QUENTE,INCLUSIVE CONEXOES,ACESSORIOSE FIXACAO SUPERIOR.FORNECIMENTO E COLOCACAO  </t>
  </si>
  <si>
    <t>CO1663</t>
  </si>
  <si>
    <t xml:space="preserve">15.018.0568-0      </t>
  </si>
  <si>
    <t xml:space="preserve">ELETROCALHA LISA,COM TAMPA,TIPO "U",50X50MM,TRATAMENTO SUPERFICIAL PRE-ZINCADO A QUENTE,EXCLUSIVE CONEXOES,ACESSORIOS EFIXACAO SUPERIOR.FORNECIMENTO E COLOCACAO  </t>
  </si>
  <si>
    <t>CO1664</t>
  </si>
  <si>
    <t xml:space="preserve">15.018.0570-0      </t>
  </si>
  <si>
    <t xml:space="preserve">ELETROCALHA LISA,COM TAMPA,TIPO "U",100X50MM,TRATAMENTO SUPERFICIAL PRE-ZINCADO A QUENTE,EXCLUSIVE CONEXOES,ACESSORIOS EFIXACAO SUPERIOR.FORNECIMENTO E COLOCACAO  </t>
  </si>
  <si>
    <t>CO1665</t>
  </si>
  <si>
    <t xml:space="preserve">15.018.0571-0      </t>
  </si>
  <si>
    <t xml:space="preserve">ELETROCALHA LISA,COM TAMPA,TIPO "U",150X50MM,TRATAMENTO SUPERFICIAL PRE-ZINCADO A QUENTE,EXCLUSIVE CONEXOES,ACESSORIOS EFIXACAO SUPERIOR.FORNECIMENTO E COLOCACAO  </t>
  </si>
  <si>
    <t>CO1666</t>
  </si>
  <si>
    <t xml:space="preserve">15.018.0572-0      </t>
  </si>
  <si>
    <t xml:space="preserve">ELETROCALHA LISA,COM TAMPA,TIPO "U",200X50MM,TRATAMENTO SUPERFICIAL PRE-ZINCADO A QUENTE,EXCLUSIVE CONEXOES,ACESSORIOS EFIXACAO SUPERIOR.FORNECIMENTO E COLOCACAO  </t>
  </si>
  <si>
    <t>CO1667</t>
  </si>
  <si>
    <t xml:space="preserve">15.018.0574-0      </t>
  </si>
  <si>
    <t xml:space="preserve">ELETROCALHA LISA,COM TAMPA,TIPO "U",300X50MM,TRATAMENTO SUPERFICIAL PRE-ZINCADO A QUENTE,EXCLUSIVE CONEXOES,ACESSORIOS EFIXACAO SUPERIOR.FORNECIMENTO E COLOCACAO  </t>
  </si>
  <si>
    <t>CO1668</t>
  </si>
  <si>
    <t xml:space="preserve">15.018.0575-0      </t>
  </si>
  <si>
    <t xml:space="preserve">ELETROCALHA LISA,COM TAMPA,TIPO "U",400X50MM,TRATAMENTO SUPERFICIAL PRE-ZINCADO A QUENTE,EXCLUSIVE CONEXOES,ACESSORIOS EFIXACAO SUPERIOR.FORNECIMENTO E COLOCACAO  </t>
  </si>
  <si>
    <t>CO1669</t>
  </si>
  <si>
    <t xml:space="preserve">15.018.0576-0      </t>
  </si>
  <si>
    <t xml:space="preserve">ELETROCALHA LISA,COM TAMPA,TIPO "U",100X75MM,TRATAMENTO SUPERFICIAL PRE-ZINCADO A QUENTE,EXCLUSIVE CONEXOES,ACESSORIOS EFIXACAO SUPERIOR.FORNECIMENTO E COLOCACAO  </t>
  </si>
  <si>
    <t>CO1670</t>
  </si>
  <si>
    <t xml:space="preserve">15.018.0577-0      </t>
  </si>
  <si>
    <t xml:space="preserve">ELETROCALHA LISA,COM TAMPA,TIPO "U",150X75MM,TRATAMENTO SUPERFICIAL PRE-ZINCADO A QUENTE,EXCLUSIVE CONEXOES,ACESSORIOS EFIXACAO SUPERIOR.FORNECIMENTO E COLOCACAO  </t>
  </si>
  <si>
    <t>CO1671</t>
  </si>
  <si>
    <t xml:space="preserve">15.018.0578-0      </t>
  </si>
  <si>
    <t xml:space="preserve">ELETROCALHA LISA,COM TAMPA,TIPO "U",200X75MM,TRATAMENTO SUPERFICIAL PRE-ZINCADO A QUENTE,EXCLUSIVE CONEXOES,ACESSORIOS EFIXACAO SUPERIOR.FORNECIMENTO E COLOCACAO  </t>
  </si>
  <si>
    <t>CO1672</t>
  </si>
  <si>
    <t xml:space="preserve">15.018.0580-0      </t>
  </si>
  <si>
    <t xml:space="preserve">ELETROCALHA LISA,COM TAMPA,TIPO "U",300X75MM,TRATAMENTO SUPERFICIAL PRE-ZINCADO A QUENTE,EXCLUSIVE CONEXOES,ACESSORIOS EFIXACAO SUPERIOR.FORNECIMENTO E COLOCACAO  </t>
  </si>
  <si>
    <t>CO1673</t>
  </si>
  <si>
    <t xml:space="preserve">15.018.0581-0      </t>
  </si>
  <si>
    <t xml:space="preserve">ELETROCALHA LISA,COM TAMPA,TIPO "U",400X75MM,TRATAMENTO SUPERFICIAL PRE-ZINCADO A QUENTE,EXCLUSIVE CONEXOES,ACESSORIOS EFIXACAO SUPERIOR.FORNECIMENTO E COLOCACAO  </t>
  </si>
  <si>
    <t>CO1674</t>
  </si>
  <si>
    <t xml:space="preserve">15.018.0582-0      </t>
  </si>
  <si>
    <t xml:space="preserve">ELETROCALHA LISA,COM TAMPA,TIPO "U",100X100MM,TRATAMENTO SUPERFICIAL PRE-ZINCADO A QUENTE,EXCLUSIVE CONEXOES,ACESSORIOSE FIXACAO SUPERIOR.FORNECIMENTO E COLOCACAO  </t>
  </si>
  <si>
    <t>CO1675</t>
  </si>
  <si>
    <t xml:space="preserve">15.018.0583-0      </t>
  </si>
  <si>
    <t xml:space="preserve">ELETROCALHA LISA,COM TAMPA,TIPO "U",150X100MM,TRATAMENTO SUPERFICIAL PRE-ZINCADO A QUENTE,EXCLUSIVE CONEXOES,ACESSORIOSE FIXACAO SUPERIOR.FORNECIMENTO E COLOCACAO  </t>
  </si>
  <si>
    <t>CO1676</t>
  </si>
  <si>
    <t xml:space="preserve">15.018.0584-0      </t>
  </si>
  <si>
    <t xml:space="preserve">ELETROCALHA LISA,COM TAMPA,TIPO "U",200X100MM,TRATAMENTO SUPERFICIAL PRE-ZINCADO A QUENTE,EXCLUSIVE CONEXOES,ACESSORIOSE FIXACAO SUPERIOR.FORNECIMENTO E COLOCACAO  </t>
  </si>
  <si>
    <t>CO1677</t>
  </si>
  <si>
    <t xml:space="preserve">15.018.0586-0      </t>
  </si>
  <si>
    <t xml:space="preserve">ELETROCALHA LISA,COM TAMPA,TIPO "U",300X100MM,TRATAMENTO SUPERFICIAL PRE-ZINCADO A QUENTE,EXCLUSIVE CONEXOES,ACESSORIOSE FIXACAO SUPERIOR.FORNECIMENTO E COLOCACAO  </t>
  </si>
  <si>
    <t>CO1678</t>
  </si>
  <si>
    <t xml:space="preserve">15.018.0587-0      </t>
  </si>
  <si>
    <t xml:space="preserve">ELETROCALHA LISA,COM TAMPA,TIPO "U",400X100MM,TRATAMENTO SUPERFICIAL PRE-ZINCADO A QUENTE,EXCLUSIVE CONEXOES,ACESSORIOSE FIXACAO SUPERIOR.FORNECIMENTO E COLOCACAO  </t>
  </si>
  <si>
    <t>CO1679</t>
  </si>
  <si>
    <t xml:space="preserve">15.018.0588-0      </t>
  </si>
  <si>
    <t xml:space="preserve">CURVA HORIZONTAL,45º,PARA ELETROCALHA PERFURADA OU LISA,50X50MM.FORNECIMENTO E COLOCACAO  </t>
  </si>
  <si>
    <t>CO1680</t>
  </si>
  <si>
    <t xml:space="preserve">15.018.0590-0      </t>
  </si>
  <si>
    <t xml:space="preserve">CURVA HORIZONTAL,45º,PARA ELETROCALHA PERFURADA OU LISA,100X50MM.FORNECIMENTO E COLOCACAO  </t>
  </si>
  <si>
    <t>CO1681</t>
  </si>
  <si>
    <t xml:space="preserve">15.018.0591-0      </t>
  </si>
  <si>
    <t xml:space="preserve">CURVA HORIZONTAL,45º,PARA ELETROCALHA PERFURADA OU LISA,150X50MM.FORNECIMENTO E COLOCACAO  </t>
  </si>
  <si>
    <t>CO1682</t>
  </si>
  <si>
    <t xml:space="preserve">15.018.0592-0      </t>
  </si>
  <si>
    <t xml:space="preserve">CURVA HORIZONTAL,45º,PARA ELETROCALHA PERFURADA OU LISA,200X50MM.FORNECIMENTO E COLOCACAO  </t>
  </si>
  <si>
    <t>CO1683</t>
  </si>
  <si>
    <t xml:space="preserve">15.018.0594-0      </t>
  </si>
  <si>
    <t xml:space="preserve">CURVA HORIZONTAL,45º,PARA ELETROCALHA PERFURADA OU LISA,300X50MM.FORNECIMENTO E COLOCACAO  </t>
  </si>
  <si>
    <t>CO1684</t>
  </si>
  <si>
    <t xml:space="preserve">15.018.0595-0      </t>
  </si>
  <si>
    <t xml:space="preserve">CURVA HORIZONTAL,45º,PARA ELETROCALHA PERFURADA OU LISA,400X50MM.FORNECIMENTO E COLOCACAO  </t>
  </si>
  <si>
    <t>CO1685</t>
  </si>
  <si>
    <t xml:space="preserve">15.018.0596-0      </t>
  </si>
  <si>
    <t xml:space="preserve">CURVA HORIZONTAL,45º,PARA ELETROCALHA PERFURADA OU LISA,100X75MM.FORNECIMENTO E COLOCACAO  </t>
  </si>
  <si>
    <t>CO1686</t>
  </si>
  <si>
    <t xml:space="preserve">15.018.0597-0      </t>
  </si>
  <si>
    <t xml:space="preserve">CURVA HORIZONTAL,45º,PARA ELETROCALHA PERFURADA OU LISA,150X75MM.FORNECIMENTO E COLOCACAO  </t>
  </si>
  <si>
    <t>CO1687</t>
  </si>
  <si>
    <t xml:space="preserve">15.018.0598-0      </t>
  </si>
  <si>
    <t xml:space="preserve">CURVA HORIZONTAL,45º,PARA ELETROCALHA PERFURADA OU LISA,200X75MM.FORNECIMENTO E COLOCACAO  </t>
  </si>
  <si>
    <t>CO1688</t>
  </si>
  <si>
    <t xml:space="preserve">15.018.0600-0      </t>
  </si>
  <si>
    <t xml:space="preserve">CURVA HORIZONTAL,45º,PARA ELETROCALHA PERFURADA OU LISA,300X75MM.FORNECIMENTO E COLOCACAO  </t>
  </si>
  <si>
    <t>CO1689</t>
  </si>
  <si>
    <t xml:space="preserve">15.018.0601-0      </t>
  </si>
  <si>
    <t xml:space="preserve">CURVA HORIZONTAL,45º,PARA ELETROCALHA PERFURADA OU LISA,400X75MM.FORNECIMENTO E COLOCACAO  </t>
  </si>
  <si>
    <t>CO1690</t>
  </si>
  <si>
    <t xml:space="preserve">15.018.0602-0      </t>
  </si>
  <si>
    <t xml:space="preserve">CURVA HORIZONTAL,45º,PARA ELETROCALHA PERFURADA OU LISA,100X100MM.FORNECIMENTO E COLOCACAO  </t>
  </si>
  <si>
    <t>CO1691</t>
  </si>
  <si>
    <t xml:space="preserve">15.018.0603-0      </t>
  </si>
  <si>
    <t xml:space="preserve">CURVA HORIZONTAL,45º,PARA ELETROCALHA PERFURADA OU LISA,150X100MM.FORNECIMENTO E COLOCACAO  </t>
  </si>
  <si>
    <t>CO1692</t>
  </si>
  <si>
    <t xml:space="preserve">15.018.0604-0      </t>
  </si>
  <si>
    <t xml:space="preserve">CURVA HORIZONTAL,45º,PARA ELETROCALHA PERFURADA OU LISA,200X100MM.FORNECIMENTO E COLOCACAO  </t>
  </si>
  <si>
    <t>CO1693</t>
  </si>
  <si>
    <t xml:space="preserve">15.018.0606-0      </t>
  </si>
  <si>
    <t xml:space="preserve">CURVA HORIZONTAL,45º,PARA ELETROCALHA PERFURADA OU LISA,300X100MM.FORNECIMENTO E COLOCACAO  </t>
  </si>
  <si>
    <t>CO1694</t>
  </si>
  <si>
    <t xml:space="preserve">15.018.0607-0      </t>
  </si>
  <si>
    <t xml:space="preserve">CURVA HORIZONTAL,45º,PARA ELETROCALHA PERFURADA OU LISA,400X100MM.FORNECIMENTO E COLOCACAO  </t>
  </si>
  <si>
    <t>CO1695</t>
  </si>
  <si>
    <t xml:space="preserve">15.018.0608-0      </t>
  </si>
  <si>
    <t xml:space="preserve">CURVA HORIZONTAL,90º,PARA ELETROCALHA PERFURADA OU LISA,50X50MM.FORNECIMENTO E COLOCACAO  </t>
  </si>
  <si>
    <t>CO1696</t>
  </si>
  <si>
    <t xml:space="preserve">15.018.0610-0      </t>
  </si>
  <si>
    <t xml:space="preserve">CURVA HORIZONTAL,90º,PARA ELETROCALHA PERFURADA OU LISA,100X50MM.FORNECIMENTO E COLOCACAO  </t>
  </si>
  <si>
    <t>CO1697</t>
  </si>
  <si>
    <t xml:space="preserve">15.018.0611-0      </t>
  </si>
  <si>
    <t xml:space="preserve">CURVA HORIZONTAL,90º,PARA ELETROCALHA PERFURADA OU LISA,150X50MM.FORNECIMENTO E COLOCACAO  </t>
  </si>
  <si>
    <t>CO1698</t>
  </si>
  <si>
    <t xml:space="preserve">15.018.0612-0      </t>
  </si>
  <si>
    <t xml:space="preserve">CURVA HORIZONTAL,90º,PARA ELETROCALHA PERFURADA OU LISA,200X50MM.FORNECIMENTO E COLOCACAO  </t>
  </si>
  <si>
    <t>CO1699</t>
  </si>
  <si>
    <t xml:space="preserve">15.018.0614-0      </t>
  </si>
  <si>
    <t xml:space="preserve">CURVA HORIZONTAL,90º,PARA ELETROCALHA PERFURADA OU LISA,300X50MM.FORNECIMENTO E COLOCACAO  </t>
  </si>
  <si>
    <t>CO1700</t>
  </si>
  <si>
    <t xml:space="preserve">15.018.0615-0      </t>
  </si>
  <si>
    <t xml:space="preserve">CURVA HORIZONTAL,90º,PARA ELETROCALHA PERFURADA OU LISA,400X50MM.FORNECIMENTO E COLOCACAO  </t>
  </si>
  <si>
    <t>CO1701</t>
  </si>
  <si>
    <t xml:space="preserve">15.018.0616-0      </t>
  </si>
  <si>
    <t xml:space="preserve">CURVA HORIZONTAL,90º,PARA ELETROCALHA PERFURADA OU LISA,100X75MM.FORNECIMENTO E COLOCACAO  </t>
  </si>
  <si>
    <t>CO1702</t>
  </si>
  <si>
    <t xml:space="preserve">15.018.0617-0      </t>
  </si>
  <si>
    <t xml:space="preserve">CURVA HORIZONTAL,90º,PARA ELETROCALHA PERFURADA OU LISA,150X75MM.FORNECIMENTO E COLOCACAO  </t>
  </si>
  <si>
    <t>CO1703</t>
  </si>
  <si>
    <t xml:space="preserve">15.018.0618-0      </t>
  </si>
  <si>
    <t xml:space="preserve">CURVA HORIZONTAL,90º,PARA ELETROCALHA PERFURADA OU LISA,200X75MM.FORNECIMENTO E COLOCACAO  </t>
  </si>
  <si>
    <t>CO1704</t>
  </si>
  <si>
    <t xml:space="preserve">15.018.0620-0      </t>
  </si>
  <si>
    <t xml:space="preserve">CURVA HORIZONTAL,90º,PARA ELETROCALHA PERFURADA OU LISA,300X75MM.FORNECIMENTO E COLOCACAO  </t>
  </si>
  <si>
    <t>CO1705</t>
  </si>
  <si>
    <t xml:space="preserve">15.018.0621-0      </t>
  </si>
  <si>
    <t xml:space="preserve">CURVA HORIZONTAL,90º,PARA ELETROCALHA PERFURADA OU LISA,400X75MM.FORNECIMENTO E COLOCACAO  </t>
  </si>
  <si>
    <t>CO1706</t>
  </si>
  <si>
    <t xml:space="preserve">15.018.0622-0      </t>
  </si>
  <si>
    <t xml:space="preserve">CURVA HORIZONTAL,90º,PARA ELETROCALHA PERFURADA OU LISA,100X100MM.FORNECIMENTO E COLOCACAO  </t>
  </si>
  <si>
    <t>CO1707</t>
  </si>
  <si>
    <t xml:space="preserve">15.018.0623-0      </t>
  </si>
  <si>
    <t xml:space="preserve">CURVA HORIZONTAL,90º,PARA ELETROCALHA PERFURADA OU LISA,150X100MM.FORNECIMENTO E COLOCACAO  </t>
  </si>
  <si>
    <t>CO1708</t>
  </si>
  <si>
    <t xml:space="preserve">15.018.0624-0      </t>
  </si>
  <si>
    <t xml:space="preserve">CURVA HORIZONTAL,90º,PARA ELETROCALHA PERFURADA OU LISA,200X100MM.FORNECIMENTO E COLOCACAO  </t>
  </si>
  <si>
    <t>CO1709</t>
  </si>
  <si>
    <t xml:space="preserve">15.018.0626-0      </t>
  </si>
  <si>
    <t xml:space="preserve">CURVA HORIZONTAL,90º,PARA ELETROCALHA PERFURADA OU LISA,300X100MM.FORNECIMENTO E COLOCACAO  </t>
  </si>
  <si>
    <t>CO1710</t>
  </si>
  <si>
    <t xml:space="preserve">15.018.0627-0      </t>
  </si>
  <si>
    <t xml:space="preserve">CURVA HORIZONTAL,90º,PARA ELETROCALHA PERFURADA OU LISA,400X100MM.FORNECIMENTO E COLOCACAO  </t>
  </si>
  <si>
    <t>CO1711</t>
  </si>
  <si>
    <t xml:space="preserve">15.018.0628-0      </t>
  </si>
  <si>
    <t xml:space="preserve">CURVA VERTICAL,EXTERNA,30º,PARA ELETROCALHA PERFURADA OU LISA,50X50MM.FORNECIMENTO E COLOCACAO  </t>
  </si>
  <si>
    <t>CO1712</t>
  </si>
  <si>
    <t xml:space="preserve">15.018.0630-0      </t>
  </si>
  <si>
    <t xml:space="preserve">CURVA VERTICAL,EXTERNA,30º,PARA ELETROCALHA PERFURADA OU LISA,100X50MM.FORNECIMENTO E COLOCACAO  </t>
  </si>
  <si>
    <t>CO1713</t>
  </si>
  <si>
    <t xml:space="preserve">15.018.0631-0      </t>
  </si>
  <si>
    <t xml:space="preserve">CURVA VERTICAL,EXTERNA,30º,PARA ELETROCALHA PERFURADA OU LISA,150X50MM.FORNECIMENTO E COLOCACAO  </t>
  </si>
  <si>
    <t>CO1714</t>
  </si>
  <si>
    <t xml:space="preserve">15.018.0632-0      </t>
  </si>
  <si>
    <t xml:space="preserve">CURVA VERTICAL,EXTERNA,30º,PARA ELETROCALHA PERFURADA OU LISA,200X50MM.FORNECIMENTO E COLOCACAO  </t>
  </si>
  <si>
    <t>CO1715</t>
  </si>
  <si>
    <t xml:space="preserve">15.018.0634-0      </t>
  </si>
  <si>
    <t xml:space="preserve">CURVA VERTICAL,EXTERNA,30º,PARA ELETROCALHA PERFURADA OU LISA,300X50MM.FORNECIMENTO E COLOCACAO  </t>
  </si>
  <si>
    <t>CO1716</t>
  </si>
  <si>
    <t xml:space="preserve">15.018.0635-0      </t>
  </si>
  <si>
    <t xml:space="preserve">CURVA VERTICAL,EXTERNA,30º,PARA ELETROCALHA PERFURADA OU LISA,400X50MM.FORNECIMENTO E COLOCACAO  </t>
  </si>
  <si>
    <t>CO1717</t>
  </si>
  <si>
    <t xml:space="preserve">15.018.0636-0      </t>
  </si>
  <si>
    <t xml:space="preserve">CURVA VERTICAL,EXTERNA,30º,PARA ELETROCALHA PERFURADA OU LISA,100X75MM.FORNECIMENTO E COLOCACAO  </t>
  </si>
  <si>
    <t>CO1718</t>
  </si>
  <si>
    <t xml:space="preserve">15.018.0637-0      </t>
  </si>
  <si>
    <t xml:space="preserve">CURVA VERTICAL,EXTERNA,30º,PARA ELETROCALHA PERFURADA OU LISA,150X75MM.FORNECIMENTO E COLOCACAO  </t>
  </si>
  <si>
    <t>CO1719</t>
  </si>
  <si>
    <t xml:space="preserve">15.018.0638-0      </t>
  </si>
  <si>
    <t xml:space="preserve">CURVA VERTICAL,EXTERNA,30º,PARA ELETROCALHA PERFURADA OU LISA,200X75MM.FORNECIMENTO E COLOCACAO  </t>
  </si>
  <si>
    <t>CO1720</t>
  </si>
  <si>
    <t xml:space="preserve">15.018.0640-0      </t>
  </si>
  <si>
    <t xml:space="preserve">CURVA VERTICAL,EXTERNA,30º,PARA ELETROCALHA PERFURADA OU LISA,300X75MM.FORNECIMENTO E COLOCACAO  </t>
  </si>
  <si>
    <t>CO1721</t>
  </si>
  <si>
    <t xml:space="preserve">15.018.0641-0      </t>
  </si>
  <si>
    <t xml:space="preserve">CURVA VERTICAL,EXTERNA,30º,PARA ELETROCALHA PERFURADA OU LISA,400X75MM.FORNECIMENTO E COLOCACAO  </t>
  </si>
  <si>
    <t>CO1722</t>
  </si>
  <si>
    <t xml:space="preserve">15.018.0642-0      </t>
  </si>
  <si>
    <t xml:space="preserve">CURVA VERTICAL,EXTERNA,30º,PARA ELETROCALHA PERFURADA OU LISA,100X100MM.FORNECIMENTO E COLOCACAO  </t>
  </si>
  <si>
    <t>CO1723</t>
  </si>
  <si>
    <t xml:space="preserve">15.018.0643-0      </t>
  </si>
  <si>
    <t xml:space="preserve">CURVA VERTICAL,EXTERNA,30º,PARA ELETROCALHA PERFURADA OU LISA,150X100MM.FORNECIMENTO E COLOCACAO  </t>
  </si>
  <si>
    <t>CO1724</t>
  </si>
  <si>
    <t xml:space="preserve">15.018.0644-0      </t>
  </si>
  <si>
    <t xml:space="preserve">CURVA VERTICAL,EXTERNA,30º,PARA ELETROCALHA PERFURADA OU LISA,200X100MM.FORNECIMENTO E COLOCACAO  </t>
  </si>
  <si>
    <t>CO1725</t>
  </si>
  <si>
    <t xml:space="preserve">15.018.0646-0      </t>
  </si>
  <si>
    <t xml:space="preserve">CURVA VERTICAL,EXTERNA,30º,PARA ELETROCALHA PERFURADA OU LISA,300X100MM.FORNECIMENTO E COLOCACAO  </t>
  </si>
  <si>
    <t>CO1726</t>
  </si>
  <si>
    <t xml:space="preserve">15.018.0647-0      </t>
  </si>
  <si>
    <t xml:space="preserve">CURVA VERTICAL,EXTERNA,30º,PARA ELETROCALHA PERFURADA OU LISA,400X100MM.FORNECIMENTO E COLOCACAO  </t>
  </si>
  <si>
    <t>CO1727</t>
  </si>
  <si>
    <t xml:space="preserve">15.018.0648-0      </t>
  </si>
  <si>
    <t xml:space="preserve">CURVA VERTICAL,EXTERNA,45º,PARA ELETROCALHA PERFURADA OU LISA,50X50MM.FORNECIMENTO E COLOCACAO  </t>
  </si>
  <si>
    <t>CO1728</t>
  </si>
  <si>
    <t xml:space="preserve">15.018.0650-0      </t>
  </si>
  <si>
    <t xml:space="preserve">CURVA VERTICAL,EXTERNA,45º,PARA ELETROCALHA PERFURADA OU LISA,100X50MM.FORNECIMENTO E COLOCACAO  </t>
  </si>
  <si>
    <t>CO1729</t>
  </si>
  <si>
    <t xml:space="preserve">15.018.0651-0      </t>
  </si>
  <si>
    <t xml:space="preserve">CURVA VERTICAL,EXTERNA,45º,PARA ELETROCALHA PERFURADA OU LISA,150X50MM.FORNECIMENTO E COLOCACAO  </t>
  </si>
  <si>
    <t>CO1730</t>
  </si>
  <si>
    <t xml:space="preserve">15.018.0652-0      </t>
  </si>
  <si>
    <t xml:space="preserve">CURVA VERTICAL,EXTERNA,45º,PARA ELETROCALHA PERFURADA OU LISA,200X50MM.FORNECIMENTO E COLOCACAO  </t>
  </si>
  <si>
    <t>CO1731</t>
  </si>
  <si>
    <t xml:space="preserve">15.018.0654-0      </t>
  </si>
  <si>
    <t xml:space="preserve">CURVA VERTICAL,EXTERNA,45º,PARA ELETROCALHA PERFURADA OU LISA,300X50MM.FORNECIMENTO E COLOCACAO  </t>
  </si>
  <si>
    <t>CO1732</t>
  </si>
  <si>
    <t xml:space="preserve">15.018.0655-0      </t>
  </si>
  <si>
    <t xml:space="preserve">CURVA VERTICAL,EXTERNA,45º,PARA ELETROCALHA PERFURADA OU LISA,400X50MM.FORNECIMENTO E COLOCACAO  </t>
  </si>
  <si>
    <t>CO1733</t>
  </si>
  <si>
    <t xml:space="preserve">15.018.0656-0      </t>
  </si>
  <si>
    <t xml:space="preserve">CURVA VERTICAL,EXTERNA,45º,PARA ELETROCALHA PERFURADA OU LISA,100X75MM.FORNECIMENTO E COLOCACAO  </t>
  </si>
  <si>
    <t>CO1734</t>
  </si>
  <si>
    <t xml:space="preserve">15.018.0657-0      </t>
  </si>
  <si>
    <t xml:space="preserve">CURVA VERTICAL,EXTERNA,45º,PARA ELETROCALHA PERFURADA OU LISA,150X75MM.FORNECIMENTO E COLOCACAO  </t>
  </si>
  <si>
    <t>CO1735</t>
  </si>
  <si>
    <t xml:space="preserve">15.018.0658-0      </t>
  </si>
  <si>
    <t xml:space="preserve">CURVA VERTICAL,EXTERNA,45º,PARA ELETROCALHA PERFURADA OU LISA,200X75MM.FORNECIMENTO E COLOCACAO  </t>
  </si>
  <si>
    <t>CO1736</t>
  </si>
  <si>
    <t xml:space="preserve">15.018.0660-0      </t>
  </si>
  <si>
    <t xml:space="preserve">CURVA VERTICAL,EXTERNA,45º,PARA ELETROCALHA PERFURADA OU LISA,300X75MM.FORNECIMENTO E COLOCACAO  </t>
  </si>
  <si>
    <t>CO1737</t>
  </si>
  <si>
    <t xml:space="preserve">15.018.0661-0      </t>
  </si>
  <si>
    <t xml:space="preserve">CURVA VERTICAL,EXTERNA,45º,PARA ELETROCALHA PERFURADA OU LISA,400X75MM.FORNECIMENTO E COLOCACAO  </t>
  </si>
  <si>
    <t>CO1738</t>
  </si>
  <si>
    <t xml:space="preserve">15.018.0662-0      </t>
  </si>
  <si>
    <t xml:space="preserve">CURVA VERTICAL,EXTERNA,45º,PARA ELETROCALHA PERFURADA OU LISA,100X100MM.FORNECIMENTO E COLOCACAO  </t>
  </si>
  <si>
    <t>CO1739</t>
  </si>
  <si>
    <t xml:space="preserve">15.018.0663-0      </t>
  </si>
  <si>
    <t xml:space="preserve">CURVA VERTICAL,EXTERNA,45º,PARA ELETROCALHA PERFURADA OU LISA,150X100MM.FORNECIMENTO E COLOCACAO  </t>
  </si>
  <si>
    <t>CO1740</t>
  </si>
  <si>
    <t xml:space="preserve">15.018.0664-0      </t>
  </si>
  <si>
    <t xml:space="preserve">CURVA VERTICAL,EXTERNA,45º,PARA ELETROCALHA PERFURADA OU LISA,200X100MM.FORNECIMENTO E COLOCACAO  </t>
  </si>
  <si>
    <t>CO1741</t>
  </si>
  <si>
    <t xml:space="preserve">15.018.0666-0      </t>
  </si>
  <si>
    <t xml:space="preserve">CURVA VERTICAL,EXTERNA,45º,PARA ELETROCALHA PERFURADA OU LISA,300X100MM.FORNECIMENTO E COLOCACAO  </t>
  </si>
  <si>
    <t>CO1742</t>
  </si>
  <si>
    <t xml:space="preserve">15.018.0667-0      </t>
  </si>
  <si>
    <t xml:space="preserve">CURVA VERTICAL,EXTERNA,45º,PARA ELETROCALHA PERFURADA OU LISA,400X100MM.FORNECIMENTO E COLOCACAO  </t>
  </si>
  <si>
    <t>CO1743</t>
  </si>
  <si>
    <t xml:space="preserve">15.018.0668-0      </t>
  </si>
  <si>
    <t xml:space="preserve">CURVA VERTICAL,EXTERNA,90º,PARA ELETROCALHA PERFURADA OU LISA,50X50MM.FORNECIMENTO E COLOCACAO  </t>
  </si>
  <si>
    <t>CO1744</t>
  </si>
  <si>
    <t xml:space="preserve">15.018.0670-0      </t>
  </si>
  <si>
    <t xml:space="preserve">CURVA VERTICAL,EXTERNA,90º,PARA ELETROCALHA PERFURADA OU LISA,100X50MM.FORNECIMENTO E COLOCACAO  </t>
  </si>
  <si>
    <t>CO1745</t>
  </si>
  <si>
    <t xml:space="preserve">15.018.0671-0      </t>
  </si>
  <si>
    <t xml:space="preserve">CURVA VERTICAL,EXTERNA,90º,PARA ELETROCALHA PERFURADA OU LISA,150X50MM.FORNECIMENTO E COLOCACAO  </t>
  </si>
  <si>
    <t>CO1746</t>
  </si>
  <si>
    <t xml:space="preserve">15.018.0672-0      </t>
  </si>
  <si>
    <t xml:space="preserve">CURVA VERTICAL,EXTERNA,90º,PARA ELETROCALHA PERFURADA OU LISA,200X50MM.FORNECIMENTO E COLOCACAO  </t>
  </si>
  <si>
    <t>CO1747</t>
  </si>
  <si>
    <t xml:space="preserve">15.018.0674-0      </t>
  </si>
  <si>
    <t xml:space="preserve">CURVA VERTICAL,EXTERNA,90º,PARA ELETROCALHA PERFURADA OU LISA,300X50MM.FORNECIMENTO E COLOCACAO  </t>
  </si>
  <si>
    <t>CO1748</t>
  </si>
  <si>
    <t xml:space="preserve">15.018.0675-0      </t>
  </si>
  <si>
    <t xml:space="preserve">CURVA VERTICAL,EXTERNA,90º,PARA ELETROCALHA PERFURADA OU LISA,400X50MM.FORNECIMENTO E COLOCACAO  </t>
  </si>
  <si>
    <t>CO1749</t>
  </si>
  <si>
    <t xml:space="preserve">15.018.0676-0      </t>
  </si>
  <si>
    <t xml:space="preserve">CURVA VERTICAL,EXTERNA,90º,PARA ELETROCALHA PERFURADA OU LISA,100X75MM.FORNECIMENTO E COLOCACAO  </t>
  </si>
  <si>
    <t>CO1750</t>
  </si>
  <si>
    <t xml:space="preserve">15.018.0677-0      </t>
  </si>
  <si>
    <t xml:space="preserve">CURVA VERTICAL,EXTERNA,90º,PARA ELETROCALHA PERFURADA OU LISA,150X75MM.FORNECIMENTO E COLOCACAO  </t>
  </si>
  <si>
    <t>CO1751</t>
  </si>
  <si>
    <t xml:space="preserve">15.018.0678-0      </t>
  </si>
  <si>
    <t xml:space="preserve">CURVA VERTICAL,EXTERNA,90º,PARA ELETROCALHA PERFURADA OU LISA,200X75MM.FORNECIMENTO E COLOCACAO  </t>
  </si>
  <si>
    <t>CO1752</t>
  </si>
  <si>
    <t xml:space="preserve">15.018.0680-0      </t>
  </si>
  <si>
    <t xml:space="preserve">CURVA VERTICAL,EXTERNA,90º,PARA ELETROCALHA PERFURADA OU LISA,300X75MM.FORNECIMENTO E COLOCACAO  </t>
  </si>
  <si>
    <t>CO1753</t>
  </si>
  <si>
    <t xml:space="preserve">15.018.0681-0      </t>
  </si>
  <si>
    <t xml:space="preserve">CURVA VERTICAL,EXTERNA,90º,PARA ELETROCALHA PERFURADA OU LISA,400X75MM.FORNECIMENTO E COLOCACAO  </t>
  </si>
  <si>
    <t>CO1754</t>
  </si>
  <si>
    <t xml:space="preserve">15.018.0682-0      </t>
  </si>
  <si>
    <t xml:space="preserve">CURVA VERTICAL,EXTERNA,90º,PARA ELETROCALHA PERFURADA OU LISA,100X100MM.FORNECIMENTO E COLOCACAO  </t>
  </si>
  <si>
    <t>CO1755</t>
  </si>
  <si>
    <t xml:space="preserve">15.018.0683-0      </t>
  </si>
  <si>
    <t xml:space="preserve">CURVA VERTICAL,EXTERNA,90º,PARA ELETROCALHA PERFURADA OU LISA,150X100MM.FORNECIMENTO E COLOCACAO  </t>
  </si>
  <si>
    <t>CO1756</t>
  </si>
  <si>
    <t xml:space="preserve">15.018.0684-0      </t>
  </si>
  <si>
    <t xml:space="preserve">CURVA VERTICAL,EXTERNA,90º,PARA ELETROCALHA PERFURADA OU LISA,200X100MM.FORNECIMENTO E COLOCACAO  </t>
  </si>
  <si>
    <t>CO1757</t>
  </si>
  <si>
    <t xml:space="preserve">15.018.0686-0      </t>
  </si>
  <si>
    <t xml:space="preserve">CURVA VERTICAL,EXTERNA,90º,PARA ELETROCALHA PERFURADA OU LISA,300X100MM.FORNECIMENTO E COLOCACAO  </t>
  </si>
  <si>
    <t>CO1758</t>
  </si>
  <si>
    <t xml:space="preserve">15.018.0687-0      </t>
  </si>
  <si>
    <t xml:space="preserve">CURVA VERTICAL,EXTERNA,90º,PARA ELETROCALHA PERFURADA OU LISA,400X100MM.FORNECIMENTO E COLOCACAO  </t>
  </si>
  <si>
    <t>CO1759</t>
  </si>
  <si>
    <t xml:space="preserve">15.018.0688-0      </t>
  </si>
  <si>
    <t xml:space="preserve">CURVA VERTICAL,INTERNA,45º,PARA ELETROCALHA PERFURADA OU LISA,50X50MM.FORNECIMENTO E COLOCACAO  </t>
  </si>
  <si>
    <t>CO1760</t>
  </si>
  <si>
    <t xml:space="preserve">15.018.0690-0      </t>
  </si>
  <si>
    <t xml:space="preserve">CURVA VERTICAL,INTERNA,45º,PARA ELETROCALHA PERFURADA OU LISA,100X50MM.FORNECIMENTO E COLOCACAO  </t>
  </si>
  <si>
    <t>CO1761</t>
  </si>
  <si>
    <t xml:space="preserve">15.018.0691-0      </t>
  </si>
  <si>
    <t xml:space="preserve">CURVA VERTICAL,INTERNA,45º,PARA ELETROCALHA PERFURADA OU LISA,150X50MM.FORNECIMENTO E COLOCACAO  </t>
  </si>
  <si>
    <t>CO1762</t>
  </si>
  <si>
    <t xml:space="preserve">15.018.0692-0      </t>
  </si>
  <si>
    <t xml:space="preserve">CURVA VERTICAL,INTERNA,45º,PARA ELETROCALHA PERFURADA OU LISA,200X50MM.FORNECIMENTO E COLOCACAO  </t>
  </si>
  <si>
    <t>CO1763</t>
  </si>
  <si>
    <t xml:space="preserve">15.018.0694-0      </t>
  </si>
  <si>
    <t xml:space="preserve">CURVA VERTICAL,INTERNA,45º,PARA ELETROCALHA PERFURADA OU LISA,300X50MM.FORNECIMENTO E COLOCACAO  </t>
  </si>
  <si>
    <t>CO1764</t>
  </si>
  <si>
    <t xml:space="preserve">15.018.0695-0      </t>
  </si>
  <si>
    <t xml:space="preserve">CURVA VERTICAL,INTERNA,45º,PARA ELETROCALHA PERFURADA OU LISA,400X50MM.FORNECIMENTO E COLOCACAO  </t>
  </si>
  <si>
    <t>CO1765</t>
  </si>
  <si>
    <t xml:space="preserve">15.018.0696-0      </t>
  </si>
  <si>
    <t xml:space="preserve">CURVA VERTICAL,INTERNA,45º,PARA ELETROCALHA PERFURADA OU LISA,100X75MM.FORNECIMENTO E COLOCACAO  </t>
  </si>
  <si>
    <t>CO1766</t>
  </si>
  <si>
    <t xml:space="preserve">15.018.0697-0      </t>
  </si>
  <si>
    <t xml:space="preserve">CURVA VERTICAL,INTERNA,45º,PARA ELETROCALHA PERFURADA OU LISA,150X75MM.FORNECIMENTO E COLOCACAO  </t>
  </si>
  <si>
    <t>CO1767</t>
  </si>
  <si>
    <t xml:space="preserve">15.018.0698-0      </t>
  </si>
  <si>
    <t xml:space="preserve">CURVA VERTICAL,INTERNA,45º,PARA ELETROCALHA PERFURADA OU LISA,200X75MM.FORNECIMENTO E COLOCACAO  </t>
  </si>
  <si>
    <t>CO1768</t>
  </si>
  <si>
    <t xml:space="preserve">15.018.0700-0      </t>
  </si>
  <si>
    <t xml:space="preserve">CURVA VERTICAL,INTERNA,45º,PARA ELETROCALHA PERFURADA OU LISA,300X75MM.FORNECIMENTO E COLOCACAO  </t>
  </si>
  <si>
    <t>CO1769</t>
  </si>
  <si>
    <t xml:space="preserve">15.018.0701-0      </t>
  </si>
  <si>
    <t xml:space="preserve">CURVA VERTICAL,INTERNA,45º,PARA ELETROCALHA PERFURADA OU LISA,400X75MM.FORNECIMENTO E COLOCACAO  </t>
  </si>
  <si>
    <t>CO1770</t>
  </si>
  <si>
    <t xml:space="preserve">15.018.0702-0      </t>
  </si>
  <si>
    <t xml:space="preserve">CURVA VERTICAL,INTERNA,45º,PARA ELETROCALHA PERFURADA OU LISA,100X100MM.FORNECIMENTO E COLOCACAO  </t>
  </si>
  <si>
    <t>CO1771</t>
  </si>
  <si>
    <t xml:space="preserve">15.018.0703-0      </t>
  </si>
  <si>
    <t xml:space="preserve">CURVA VERTICAL,INTERNA,45º,PARA ELETROCALHA PERFURADA OU LISA,150X100MM.FORNECIMENTO E COLOCACAO  </t>
  </si>
  <si>
    <t>CO1772</t>
  </si>
  <si>
    <t xml:space="preserve">15.018.0704-0      </t>
  </si>
  <si>
    <t xml:space="preserve">CURVA VERTICAL,INTERNA,45º,PARA ELETROCALHA PERFURADA OU LISA,200X100MM.FORNECIMENTO E COLOCACAO  </t>
  </si>
  <si>
    <t>CO1773</t>
  </si>
  <si>
    <t xml:space="preserve">15.018.0706-0      </t>
  </si>
  <si>
    <t xml:space="preserve">CURVA VERTICAL,INTERNA,45º,PARA ELETROCALHA PERFURADA OU LISA,300X100MM.FORNECIMENTO E COLOCACAO  </t>
  </si>
  <si>
    <t>CO1774</t>
  </si>
  <si>
    <t xml:space="preserve">15.018.0707-0      </t>
  </si>
  <si>
    <t xml:space="preserve">CURVA VERTICAL,INTERNA,45º,PARA ELETROCALHA PERFURADA OU LISA,400X100MM.FORNECIMENTO E COLOCACAO  </t>
  </si>
  <si>
    <t>CO1775</t>
  </si>
  <si>
    <t xml:space="preserve">15.018.0708-0      </t>
  </si>
  <si>
    <t xml:space="preserve">CURVA VERTICAL,INTERNA,90º,PARA ELETROCALHA PERFURADA OU LISA,50X50MM.FORNECIMENTO E COLOCACAO  </t>
  </si>
  <si>
    <t>CO1776</t>
  </si>
  <si>
    <t xml:space="preserve">15.018.0710-0      </t>
  </si>
  <si>
    <t xml:space="preserve">CURVA VERTICAL,INTERNA,90º,PARA ELETROCALHA PERFURADA OU LISA,100X50MM.FORNECIMENTO E COLOCACAO  </t>
  </si>
  <si>
    <t>CO1777</t>
  </si>
  <si>
    <t xml:space="preserve">15.018.0711-0      </t>
  </si>
  <si>
    <t xml:space="preserve">CURVA VERTICAL,INTERNA,90º,PARA ELETROCALHA PERFURADA OU LISA,150X50MM.FORNECIMENTO E COLOCACAO  </t>
  </si>
  <si>
    <t>CO1778</t>
  </si>
  <si>
    <t xml:space="preserve">15.018.0712-0      </t>
  </si>
  <si>
    <t xml:space="preserve">CURVA VERTICAL,INTERNA,90º,PARA ELETROCALHA PERFURADA OU LISA,200X50MM.FORNECIMENTO E COLOCACAO  </t>
  </si>
  <si>
    <t>CO1779</t>
  </si>
  <si>
    <t xml:space="preserve">15.018.0714-0      </t>
  </si>
  <si>
    <t xml:space="preserve">CURVA VERTICAL,INTERNA,90º,PARA ELETROCALHA PERFURADA OU LISA,300X50MM.FORNECIMENTO E COLOCACAO  </t>
  </si>
  <si>
    <t>CO1780</t>
  </si>
  <si>
    <t xml:space="preserve">15.018.0715-0      </t>
  </si>
  <si>
    <t xml:space="preserve">CURVA VERTICAL,INTERNA,90º,PARA ELETROCALHA PERFURADA OU LISA,400X50MM.FORNECIMENTO E COLOCACAO  </t>
  </si>
  <si>
    <t>CO1781</t>
  </si>
  <si>
    <t xml:space="preserve">15.018.0716-0      </t>
  </si>
  <si>
    <t xml:space="preserve">CURVA VERTICAL,INTERNA,90º,PARA ELETROCALHA PERFURADA OU LISA,100X75MM.FORNECIMENTO E COLOCACAO  </t>
  </si>
  <si>
    <t>CO1782</t>
  </si>
  <si>
    <t xml:space="preserve">15.018.0717-0      </t>
  </si>
  <si>
    <t xml:space="preserve">CURVA VERTICAL,INTERNA,90º,PARA ELETROCALHA PERFURADA OU LISA,150X75MM.FORNECIMENTO E COLOCACAO  </t>
  </si>
  <si>
    <t>CO1783</t>
  </si>
  <si>
    <t xml:space="preserve">15.018.0718-0      </t>
  </si>
  <si>
    <t xml:space="preserve">CURVA VERTICAL,INTERNA,90º,PARA ELETROCALHA PERFURADA OU LISA,200X75MM.FORNECIMENTO E COLOCACAO  </t>
  </si>
  <si>
    <t>CO1784</t>
  </si>
  <si>
    <t xml:space="preserve">15.018.0720-0      </t>
  </si>
  <si>
    <t xml:space="preserve">CURVA VERTICAL,INTERNA,90º,PARA ELETROCALHA PERFURADA OU LISA,300X75MM.FORNECIMENTO E COLOCACAO  </t>
  </si>
  <si>
    <t>CO1785</t>
  </si>
  <si>
    <t xml:space="preserve">15.018.0721-0      </t>
  </si>
  <si>
    <t xml:space="preserve">CURVA VERTICAL,INTERNA,90º,PARA ELETROCALHA PERFURADA OU LISA,400X75MM.FORNECIMENTO E COLOCACAO  </t>
  </si>
  <si>
    <t>CO1786</t>
  </si>
  <si>
    <t xml:space="preserve">15.018.0722-0      </t>
  </si>
  <si>
    <t xml:space="preserve">CURVA VERTICAL,INTERNA,90º,PARA ELETROCALHA PERFURADA OU LISA,100X100MM.FORNECIMENTO E COLOCACAO  </t>
  </si>
  <si>
    <t>CO1787</t>
  </si>
  <si>
    <t xml:space="preserve">15.018.0723-0      </t>
  </si>
  <si>
    <t xml:space="preserve">CURVA VERTICAL,INTERNA,90º,PARA ELETROCALHA PERFURADA OU LISA,150X100MM.FORNECIMENTO E COLOCACAO  </t>
  </si>
  <si>
    <t>CO1788</t>
  </si>
  <si>
    <t xml:space="preserve">15.018.0724-0      </t>
  </si>
  <si>
    <t xml:space="preserve">CURVA VERTICAL,INTERNA,90º,PARA ELETROCALHA PERFURADA OU LISA,200X100MM.FORNECIMENTO E COLOCACAO  </t>
  </si>
  <si>
    <t>CO1789</t>
  </si>
  <si>
    <t xml:space="preserve">15.018.0726-0      </t>
  </si>
  <si>
    <t xml:space="preserve">CURVA VERTICAL,INTERNA,90º,PARA ELETROCALHA PERFURADA OU LISA,300X100MM.FORNECIMENTO E COLOCACAO  </t>
  </si>
  <si>
    <t>CO1790</t>
  </si>
  <si>
    <t xml:space="preserve">15.018.0727-0      </t>
  </si>
  <si>
    <t xml:space="preserve">CURVA VERTICAL,INTERNA,90º,PARA ELETROCALHA PERFURADA OU LISA,400X100MM.FORNECIMENTO E COLOCACAO  </t>
  </si>
  <si>
    <t>CO1791</t>
  </si>
  <si>
    <t xml:space="preserve">15.018.0728-0      </t>
  </si>
  <si>
    <t xml:space="preserve">CURVA DE INVERSAO,90º,PARA ELETROCALHA PERFURADA OU LISA,50X50MM.FORNECIMENTO E COLOCACAO  </t>
  </si>
  <si>
    <t>CO1792</t>
  </si>
  <si>
    <t xml:space="preserve">15.018.0730-0      </t>
  </si>
  <si>
    <t xml:space="preserve">CURVA DE INVERSAO,90º,PARA ELETROCALHA PERFURADA OU LISA,100X50MM.FORNECIMENTO E COLOCACAO  </t>
  </si>
  <si>
    <t>CO1793</t>
  </si>
  <si>
    <t xml:space="preserve">15.018.0731-0      </t>
  </si>
  <si>
    <t xml:space="preserve">CURVA DE INVERSAO,90º,PARA ELETROCALHA PERFURADA OU LISA,150X50MM.FORNECIMENTO E COLOCACAO  </t>
  </si>
  <si>
    <t>CO1794</t>
  </si>
  <si>
    <t xml:space="preserve">15.018.0732-0      </t>
  </si>
  <si>
    <t xml:space="preserve">CURVA DE INVERSAO,90º,PARA ELETROCALHA PERFURADA OU LISA,200X50MM.FORNECIMENTO E COLOCACAO  </t>
  </si>
  <si>
    <t>CO1795</t>
  </si>
  <si>
    <t xml:space="preserve">15.018.0734-0      </t>
  </si>
  <si>
    <t xml:space="preserve">CURVA DE INVERSAO,90º,PARA ELETROCALHA PERFURADA OU LISA,300X50MM.FORNECIMENTO E COLOCACAO  </t>
  </si>
  <si>
    <t>CO1796</t>
  </si>
  <si>
    <t xml:space="preserve">15.018.0735-0      </t>
  </si>
  <si>
    <t xml:space="preserve">CURVA DE INVERSAO,90º,PARA ELETROCALHA PERFURADA OU LISA,400X50MM.FORNECIMENTO E COLOCACAO  </t>
  </si>
  <si>
    <t>CO1797</t>
  </si>
  <si>
    <t xml:space="preserve">15.018.0736-0      </t>
  </si>
  <si>
    <t xml:space="preserve">CURVA DE INVERSAO,90º,PARA ELETROCALHA PERFURADA OU LISA,100X75MM.FORNECIMENTO E COLOCACAO  </t>
  </si>
  <si>
    <t>CO1798</t>
  </si>
  <si>
    <t xml:space="preserve">15.018.0737-0      </t>
  </si>
  <si>
    <t xml:space="preserve">CURVA DE INVERSAO,90º,PARA ELETROCALHA PERFURADA OU LISA,150X75MM.FORNECIMENTO E COLOCACAO  </t>
  </si>
  <si>
    <t>CO1799</t>
  </si>
  <si>
    <t xml:space="preserve">15.018.0738-0      </t>
  </si>
  <si>
    <t xml:space="preserve">CURVA DE INVERSAO,90º,PARA ELETROCALHA PERFURADA OU LISA,200X75MM.FORNECIMENTO E COLOCACAO  </t>
  </si>
  <si>
    <t>CO1800</t>
  </si>
  <si>
    <t xml:space="preserve">15.018.0740-0      </t>
  </si>
  <si>
    <t xml:space="preserve">CURVA DE INVERSAO,90º,PARA ELETROCALHA PERFURADA OU LISA,300X75MM.FORNECIMENTO E COLOCACAO  </t>
  </si>
  <si>
    <t>CO1801</t>
  </si>
  <si>
    <t xml:space="preserve">15.018.0741-0      </t>
  </si>
  <si>
    <t xml:space="preserve">CURVA DE INVERSAO,90º,PARA ELETROCALHA PERFURADA OU LISA,400X75MM.FORNECIMENTO E COLOCACAO  </t>
  </si>
  <si>
    <t>CO1802</t>
  </si>
  <si>
    <t xml:space="preserve">15.018.0742-0      </t>
  </si>
  <si>
    <t xml:space="preserve">CURVA DE INVERSAO,90º,PARA ELETROCALHA PERFURADA OU LISA,100X100MM.FORNECIMENTO E COLOCACAO  </t>
  </si>
  <si>
    <t>CO1803</t>
  </si>
  <si>
    <t xml:space="preserve">15.018.0743-0      </t>
  </si>
  <si>
    <t xml:space="preserve">CURVA DE INVERSAO,90º,PARA ELETROCALHA PERFURADA OU LISA,150X100MM.FORNECIMENTO E COLOCACAO  </t>
  </si>
  <si>
    <t>CO1804</t>
  </si>
  <si>
    <t xml:space="preserve">15.018.0744-0      </t>
  </si>
  <si>
    <t xml:space="preserve">CURVA DE INVERSAO,90º,PARA ELETROCALHA PERFURADA OU LISA,200X100MM.FORNECIMENTO E COLOCACAO  </t>
  </si>
  <si>
    <t>CO1805</t>
  </si>
  <si>
    <t xml:space="preserve">15.018.0746-0      </t>
  </si>
  <si>
    <t xml:space="preserve">CURVA DE INVERSAO,90º,PARA ELETROCALHA PERFURADA OU LISA,300X100MM.FORNECIMENTO E COLOCACAO  </t>
  </si>
  <si>
    <t>CO1806</t>
  </si>
  <si>
    <t xml:space="preserve">15.018.0747-0      </t>
  </si>
  <si>
    <t xml:space="preserve">CURVA DE INVERSAO,90º,PARA ELETROCALHA PERFURADA OU LISA,400X100MM.FORNECIMENTO E COLOCACAO  </t>
  </si>
  <si>
    <t>CO1807</t>
  </si>
  <si>
    <t xml:space="preserve">15.018.0748-0      </t>
  </si>
  <si>
    <t xml:space="preserve">TE HORIZONTAL,90º,PARA ELETROCALHA PERFURADA OU LISA,50X50MM.FORNECIMENTO E COLOCACAO  </t>
  </si>
  <si>
    <t>CO1808</t>
  </si>
  <si>
    <t xml:space="preserve">15.018.0750-0      </t>
  </si>
  <si>
    <t xml:space="preserve">TE HORIZONTAL,90º,PARA ELETROCALHA PERFURADA OU LISA,100X50MM.FORNECIMENTO E COLOCACAO  </t>
  </si>
  <si>
    <t>CO1809</t>
  </si>
  <si>
    <t xml:space="preserve">15.018.0751-0      </t>
  </si>
  <si>
    <t xml:space="preserve">TE HORIZONTAL,90º,PARA ELETROCALHA PERFURADA OU LISA,150X50MM.FORNECIMENTO E COLOCACAO  </t>
  </si>
  <si>
    <t>CO1810</t>
  </si>
  <si>
    <t xml:space="preserve">15.018.0752-0      </t>
  </si>
  <si>
    <t xml:space="preserve">TE HORIZONTAL,90º,PARA ELETROCALHA PERFURADA OU LISA,200X50MM.FORNECIMENTO E COLOCACAO  </t>
  </si>
  <si>
    <t>CO1811</t>
  </si>
  <si>
    <t xml:space="preserve">15.018.0754-0      </t>
  </si>
  <si>
    <t xml:space="preserve">TE HORIZONTAL,90º,PARA ELETROCALHA PERFURADA OU LISA,300X50MM.FORNECIMENTO E COLOCACAO  </t>
  </si>
  <si>
    <t>CO1812</t>
  </si>
  <si>
    <t xml:space="preserve">15.018.0755-0      </t>
  </si>
  <si>
    <t xml:space="preserve">TE HORIZONTAL,90º,PARA ELETROCALHA PERFURADA OU LISA,400X50MM.FORNECIMENTO E COLOCACAO  </t>
  </si>
  <si>
    <t>CO1813</t>
  </si>
  <si>
    <t xml:space="preserve">15.018.0756-0      </t>
  </si>
  <si>
    <t xml:space="preserve">TE HORIZONTAL,90º,PARA ELETROCALHA PERFURADA OU LISA,100X75MM.FORNECIMENTO E COLOCACAO  </t>
  </si>
  <si>
    <t>CO1814</t>
  </si>
  <si>
    <t xml:space="preserve">15.018.0757-0      </t>
  </si>
  <si>
    <t xml:space="preserve">TE HORIZONTAL,90º,PARA ELETROCALHA PERFURADA OU LISA,150X75MM.FORNECIMENTO E COLOCACAO  </t>
  </si>
  <si>
    <t>CO1815</t>
  </si>
  <si>
    <t xml:space="preserve">15.018.0758-0      </t>
  </si>
  <si>
    <t xml:space="preserve">TE HORIZONTAL,90º,PARA ELETROCALHA PERFURADA OU LISA,200X75MM.FORNECIMENTO E COLOCACAO  </t>
  </si>
  <si>
    <t>CO1816</t>
  </si>
  <si>
    <t xml:space="preserve">15.018.0760-0      </t>
  </si>
  <si>
    <t xml:space="preserve">TE HORIZONTAL,90º,PARA ELETROCALHA PERFURADA OU LISA,300X75MM.FORNECIMENTO E COLOCACAO  </t>
  </si>
  <si>
    <t>CO1817</t>
  </si>
  <si>
    <t xml:space="preserve">15.018.0761-0      </t>
  </si>
  <si>
    <t xml:space="preserve">TE HORIZONTAL,90º,PARA ELETROCALHA PERFURADA OU LISA,400X75MM.FORNECIMENTO E COLOCACAO  </t>
  </si>
  <si>
    <t>CO1818</t>
  </si>
  <si>
    <t xml:space="preserve">15.018.0762-0      </t>
  </si>
  <si>
    <t xml:space="preserve">TE HORIZONTAL,90º,PARA ELETROCALHA PERFURADA OU LISA,100X100MM.FORNECIMENTO E COLOCACAO  </t>
  </si>
  <si>
    <t>CO1819</t>
  </si>
  <si>
    <t xml:space="preserve">15.018.0763-0      </t>
  </si>
  <si>
    <t xml:space="preserve">TE HORIZONTAL,90º,PARA ELETROCALHA PERFURADA OU LISA,150X100MM.FORNECIMENTO E COLOCACAO  </t>
  </si>
  <si>
    <t>CO1820</t>
  </si>
  <si>
    <t xml:space="preserve">15.018.0764-0      </t>
  </si>
  <si>
    <t xml:space="preserve">TE HORIZONTAL,90º,PARA ELETROCALHA PERFURADA OU LISA,200X100MM.FORNECIMENTO E COLOCACAO  </t>
  </si>
  <si>
    <t>CO1821</t>
  </si>
  <si>
    <t xml:space="preserve">15.018.0766-0      </t>
  </si>
  <si>
    <t xml:space="preserve">TE HORIZONTAL,90º,PARA ELETROCALHA PERFURADA OU LISA,300X100MM.FORNECIMENTO E COLOCACAO  </t>
  </si>
  <si>
    <t>CO1822</t>
  </si>
  <si>
    <t xml:space="preserve">15.018.0767-0      </t>
  </si>
  <si>
    <t xml:space="preserve">TE HORIZONTAL,90º,PARA ELETROCALHA PERFURADA OU LISA,400X100MM.FORNECIMENTO E COLOCACAO  </t>
  </si>
  <si>
    <t>CO1823</t>
  </si>
  <si>
    <t xml:space="preserve">15.018.0768-0      </t>
  </si>
  <si>
    <t xml:space="preserve">TE VERTICAL DE DERIVACAO OU LATERAL,PARA ELETROCALHA PERFURADA OU LISA,50X50MM.FORNECIMENTO E COLOCACAO  </t>
  </si>
  <si>
    <t>CO1824</t>
  </si>
  <si>
    <t xml:space="preserve">15.018.0770-0      </t>
  </si>
  <si>
    <t xml:space="preserve">TE VERTICAL DE DERIVACAO OU LATERAL,PARA ELETROCALHA PERFURADA OU LISA,100X50MM.FORNECIMENTO E COLOCACAO  </t>
  </si>
  <si>
    <t>CO1825</t>
  </si>
  <si>
    <t xml:space="preserve">15.018.0771-0      </t>
  </si>
  <si>
    <t xml:space="preserve">TE VERTICAL DE DERIVACAO OU LATERAL,PARA ELETROCALHA PERFURADA OU LISA,150X50MM.FORNECIMENTO E COLOCACAO  </t>
  </si>
  <si>
    <t>CO1826</t>
  </si>
  <si>
    <t xml:space="preserve">15.018.0772-0      </t>
  </si>
  <si>
    <t xml:space="preserve">TE VERTICAL DE DERIVACAO OU LATERAL,PARA ELETROCALHA PERFURADA OU LISA,200X50MM.FORNECIMENTO E COLOCACAO  </t>
  </si>
  <si>
    <t>CO1827</t>
  </si>
  <si>
    <t xml:space="preserve">15.018.0774-0      </t>
  </si>
  <si>
    <t xml:space="preserve">TE VERTICAL DE DERIVACAO OU LATERAL,PARA ELETROCALHA PERFURADA OU LISA,300X50MM.FORNECIMENTO E COLOCACAO  </t>
  </si>
  <si>
    <t>CO1828</t>
  </si>
  <si>
    <t xml:space="preserve">15.018.0775-0      </t>
  </si>
  <si>
    <t xml:space="preserve">TE VERTICAL DE DERIVACAO OU LATERAL,PARA ELETROCALHA PERFURADA OU LISA,400X50MM.FORNECIMENTO E COLOCACAO  </t>
  </si>
  <si>
    <t>CO1829</t>
  </si>
  <si>
    <t xml:space="preserve">15.018.0776-0      </t>
  </si>
  <si>
    <t xml:space="preserve">TE VERTICAL DE DERIVACAO OU LATERAL,PARA ELETROCALHA PERFURADA OU LISA,100X75MM.FORNECIMENTO E COLOCACAO  </t>
  </si>
  <si>
    <t>CO1830</t>
  </si>
  <si>
    <t xml:space="preserve">15.018.0777-0      </t>
  </si>
  <si>
    <t xml:space="preserve">TE VERTICAL DE DERIVACAO OU LATERAL,PARA ELETROCALHA PERFURADA OU LISA,150X75MM.FORNECIMENTO E COLOCACAO  </t>
  </si>
  <si>
    <t>CO1831</t>
  </si>
  <si>
    <t xml:space="preserve">15.018.0778-0      </t>
  </si>
  <si>
    <t xml:space="preserve">TE VERTICAL DE DERIVACAO OU LATERAL,PARA ELETROCALHA PERFURADA OU LISA,200X75MM.FORNECIMENTO E COLOCACAO  </t>
  </si>
  <si>
    <t>CO1832</t>
  </si>
  <si>
    <t xml:space="preserve">15.018.0780-0      </t>
  </si>
  <si>
    <t xml:space="preserve">TE VERTICAL DE DERIVACAO OU LATERAL,PARA ELETROCALHA PERFURADA OU LISA,300X75MM.FORNECIMENTO E COLOCACAO  </t>
  </si>
  <si>
    <t>CO1833</t>
  </si>
  <si>
    <t xml:space="preserve">15.018.0781-0      </t>
  </si>
  <si>
    <t xml:space="preserve">TE VERTICAL DE DERIVACAO OU LATERAL,PARA ELETROCALHA PERFURADA OU LISA,400X75MM.FORNECIMENTO E COLOCACAO  </t>
  </si>
  <si>
    <t>CO1834</t>
  </si>
  <si>
    <t xml:space="preserve">15.018.0782-0      </t>
  </si>
  <si>
    <t xml:space="preserve">TE VERTICAL DE DERIVACAO OU LATERAL,PARA ELETROCALHA PERFURADA OU LISA,100X100MM.FORNECIMENTO E COLOCACAO  </t>
  </si>
  <si>
    <t>CO1835</t>
  </si>
  <si>
    <t xml:space="preserve">15.018.0783-0      </t>
  </si>
  <si>
    <t xml:space="preserve">TE VERTICAL DE DERIVACAO OU LATERAL,PARA ELETROCALHA PERFURADA OU LISA,150X100MM.FORNECIMENTO E COLOCACAO  </t>
  </si>
  <si>
    <t>CO1836</t>
  </si>
  <si>
    <t xml:space="preserve">15.018.0784-0      </t>
  </si>
  <si>
    <t xml:space="preserve">TE VERTICAL DE DERIVACAO OU LATERAL,PARA ELETROCALHA PERFURADA OU LISA,200X100MM.FORNECIMENTO E COLOCACAO  </t>
  </si>
  <si>
    <t>CO1837</t>
  </si>
  <si>
    <t xml:space="preserve">15.018.0786-0      </t>
  </si>
  <si>
    <t xml:space="preserve">TE VERTICAL DE DERIVACAO OU LATERAL,PARA ELETROCALHA PERFURADA OU LISA,300X100MM.FORNECIMENTO E COLOCACAO  </t>
  </si>
  <si>
    <t>CO1838</t>
  </si>
  <si>
    <t xml:space="preserve">15.018.0787-0      </t>
  </si>
  <si>
    <t xml:space="preserve">TE VERTICAL DE DERIVACAO OU LATERAL,PARA ELETROCALHA PERFURADA OU LISA,400X100MM.FORNECIMENTO E COLOCACAO  </t>
  </si>
  <si>
    <t>CO1839</t>
  </si>
  <si>
    <t xml:space="preserve">15.018.0788-0      </t>
  </si>
  <si>
    <t xml:space="preserve">CRUZETA HORIZONTAL,90º,PARA ELETROCALHA PERFURADA OU LISA,50X50MM.FORNECIMENTO E COLOCACAO  </t>
  </si>
  <si>
    <t>CO1840</t>
  </si>
  <si>
    <t xml:space="preserve">15.018.0790-0      </t>
  </si>
  <si>
    <t xml:space="preserve">CRUZETA HORIZONTAL,90º,PARA ELETROCALHA PERFURADA OU LISA,100X50MM.FORNECIMENTO E COLOCACAO  </t>
  </si>
  <si>
    <t>CO1841</t>
  </si>
  <si>
    <t xml:space="preserve">15.018.0791-0      </t>
  </si>
  <si>
    <t xml:space="preserve">CRUZETA HORIZONTAL,90º,PARA ELETROCALHA PERFURADA OU LISA,150X50MM.FORNECIMENTO E COLOCACAO  </t>
  </si>
  <si>
    <t>CO1842</t>
  </si>
  <si>
    <t xml:space="preserve">15.018.0792-0      </t>
  </si>
  <si>
    <t xml:space="preserve">CRUZETA HORIZONTAL,90º,PARA ELETROCALHA PERFURADA OU LISA,200X50MM.FORNECIMENTO E COLOCACAO  </t>
  </si>
  <si>
    <t>CO1843</t>
  </si>
  <si>
    <t xml:space="preserve">15.018.0794-0      </t>
  </si>
  <si>
    <t xml:space="preserve">CRUZETA HORIZONTAL,90º,PARA ELETROCALHA PERFURADA OU LISA,300X50MM.FORNECIMENTO E COLOCACAO  </t>
  </si>
  <si>
    <t>CO1844</t>
  </si>
  <si>
    <t xml:space="preserve">15.018.0795-0      </t>
  </si>
  <si>
    <t xml:space="preserve">CRUZETA HORIZONTAL,90º,PARA ELETROCALHA PERFURADA OU LISA,400X50MM.FORNECIMENTO E COLOCACAO  </t>
  </si>
  <si>
    <t>CO1845</t>
  </si>
  <si>
    <t xml:space="preserve">15.018.0796-0      </t>
  </si>
  <si>
    <t xml:space="preserve">CRUZETA HORIZONTAL,90º,PARA ELETROCALHA PERFURADA OU LISA,100X75MM.FORNECIMENTO E COLOCACAO  </t>
  </si>
  <si>
    <t>CO1846</t>
  </si>
  <si>
    <t xml:space="preserve">15.018.0797-0      </t>
  </si>
  <si>
    <t xml:space="preserve">CRUZETA HORIZONTAL,90º,PARA ELETROCALHA PERFURADA OU LISA,150X75MM.FORNECIMENTO E COLOCACAO  </t>
  </si>
  <si>
    <t>CO1847</t>
  </si>
  <si>
    <t xml:space="preserve">15.018.0798-0      </t>
  </si>
  <si>
    <t xml:space="preserve">CRUZETA HORIZONTAL,90º,PARA ELETROCALHA PERFURADA OU LISA,200X75MM.FORNECIMENTO E COLOCACAO  </t>
  </si>
  <si>
    <t>CO1848</t>
  </si>
  <si>
    <t xml:space="preserve">15.018.0800-0      </t>
  </si>
  <si>
    <t xml:space="preserve">CRUZETA HORIZONTAL,90º,PARA ELETROCALHA PERFURADA OU LISA,300X75MM.FORNECIMENTO E COLOCACAO  </t>
  </si>
  <si>
    <t>CO1849</t>
  </si>
  <si>
    <t xml:space="preserve">15.018.0801-0      </t>
  </si>
  <si>
    <t xml:space="preserve">CRUZETA HORIZONTAL,90º,PARA ELETROCALHA PERFURADA OU LISA,400X75MM.FORNECIMENTO E COLOCACAO  </t>
  </si>
  <si>
    <t>CO1850</t>
  </si>
  <si>
    <t xml:space="preserve">15.018.0802-0      </t>
  </si>
  <si>
    <t xml:space="preserve">CRUZETA HORIZONTAL,90º,PARA ELETROCALHA PERFURADA OU LISA,100X100MM.FORNECIMENTO E COLOCACAO  </t>
  </si>
  <si>
    <t>CO1851</t>
  </si>
  <si>
    <t xml:space="preserve">15.018.0803-0      </t>
  </si>
  <si>
    <t xml:space="preserve">CRUZETA HORIZONTAL,90º,PARA ELETROCALHA PERFURADA OU LISA,150X100MM.FORNECIMENTO E COLOCACAO  </t>
  </si>
  <si>
    <t>CO1852</t>
  </si>
  <si>
    <t xml:space="preserve">15.018.0804-0      </t>
  </si>
  <si>
    <t xml:space="preserve">CRUZETA HORIZONTAL,90º,PARA ELETROCALHA PERFURADA OU LISA,200X100MM.FORNECIMENTO E COLOCACAO  </t>
  </si>
  <si>
    <t>CO1853</t>
  </si>
  <si>
    <t xml:space="preserve">15.018.0806-0      </t>
  </si>
  <si>
    <t xml:space="preserve">CRUZETA HORIZONTAL,90º,PARA ELETROCALHA PERFURADA OU LISA,300X100MM.FORNECIMENTO E COLOCACAO  </t>
  </si>
  <si>
    <t>CO1854</t>
  </si>
  <si>
    <t xml:space="preserve">15.018.0807-0      </t>
  </si>
  <si>
    <t xml:space="preserve">CRUZETA HORIZONTAL,90º,PARA ELETROCALHA PERFURADA OU LISA,400X100MM.FORNECIMENTO E COLOCACAO  </t>
  </si>
  <si>
    <t>CO1855</t>
  </si>
  <si>
    <t xml:space="preserve">15.018.0808-0      </t>
  </si>
  <si>
    <t xml:space="preserve">COTOVELO RETO,PARA ELETROCALHA PERFURADA OU LISA,50X50MM.FORNECIMENTO E COLOCACAO  </t>
  </si>
  <si>
    <t>CO1856</t>
  </si>
  <si>
    <t xml:space="preserve">15.018.0810-0      </t>
  </si>
  <si>
    <t xml:space="preserve">COTOVELO RETO,PARA ELETROCALHA PERFURADA OU LISA,100X50MM.FORNECIMENTO E COLOCACAO  </t>
  </si>
  <si>
    <t>CO1857</t>
  </si>
  <si>
    <t xml:space="preserve">15.018.0811-0      </t>
  </si>
  <si>
    <t xml:space="preserve">COTOVELO RETO,PARA ELETROCALHA PERFURADA OU LISA,150X50MM.FORNECIMENTO E COLOCACAO  </t>
  </si>
  <si>
    <t>CO1858</t>
  </si>
  <si>
    <t xml:space="preserve">15.018.0812-0      </t>
  </si>
  <si>
    <t xml:space="preserve">COTOVELO RETO,PARA ELETROCALHA PERFURADA OU LISA,200X50MM.FORNECIMENTO E COLOCACAO  </t>
  </si>
  <si>
    <t>CO1859</t>
  </si>
  <si>
    <t xml:space="preserve">15.018.0814-0      </t>
  </si>
  <si>
    <t xml:space="preserve">COTOVELO RETO,PARA ELETROCALHA PERFURADA OU LISA,300X50MM.FORNECIMENTO E COLOCACAO  </t>
  </si>
  <si>
    <t>CO1860</t>
  </si>
  <si>
    <t xml:space="preserve">15.018.0815-0      </t>
  </si>
  <si>
    <t xml:space="preserve">COTOVELO RETO,PARA ELETROCALHA PERFURADA OU LISA,400X50MM.FORNECIMENTO E COLOCACAO  </t>
  </si>
  <si>
    <t>CO1861</t>
  </si>
  <si>
    <t xml:space="preserve">15.018.0816-0      </t>
  </si>
  <si>
    <t xml:space="preserve">COTOVELO RETO,PARA ELETROCALHA PERFURADA OU LISA,100X75MM.FORNECIMENTO E COLOCACAO  </t>
  </si>
  <si>
    <t>CO1862</t>
  </si>
  <si>
    <t xml:space="preserve">15.018.0817-0      </t>
  </si>
  <si>
    <t xml:space="preserve">COTOVELO RETO,PARA ELETROCALHA PERFURADA OU LISA,150X75MM.FORNECIMENTO E COLOCACAO  </t>
  </si>
  <si>
    <t>CO1863</t>
  </si>
  <si>
    <t xml:space="preserve">15.018.0818-0      </t>
  </si>
  <si>
    <t xml:space="preserve">COTOVELO RETO,PARA ELETROCALHA PERFURADA OU LISA,200X75MM.FORNECIMENTO E COLOCACAO  </t>
  </si>
  <si>
    <t>CO1864</t>
  </si>
  <si>
    <t xml:space="preserve">15.018.0820-0      </t>
  </si>
  <si>
    <t xml:space="preserve">COTOVELO RETO,PARA ELETROCALHA PERFURADA OU LISA,300X75MM.FORNECIMENTO E COLOCACAO  </t>
  </si>
  <si>
    <t>CO1865</t>
  </si>
  <si>
    <t xml:space="preserve">15.018.0821-0      </t>
  </si>
  <si>
    <t xml:space="preserve">COTOVELO RETO,PARA ELETROCALHA PERFURADA OU LISA,400X75MM.FORNECIMENTO E COLOCACAO  </t>
  </si>
  <si>
    <t>CO1866</t>
  </si>
  <si>
    <t xml:space="preserve">15.018.0822-0      </t>
  </si>
  <si>
    <t xml:space="preserve">COTOVELO RETO,PARA ELETROCALHA PERFURADA OU LISA,100X100MM.FORNECIMENTO E COLOCACAO  </t>
  </si>
  <si>
    <t>CO1867</t>
  </si>
  <si>
    <t xml:space="preserve">15.018.0823-0      </t>
  </si>
  <si>
    <t xml:space="preserve">COTOVELO RETO,PARA ELETROCALHA PERFURADA OU LISA,150X100MM.FORNECIMENTO E COLOCACAO  </t>
  </si>
  <si>
    <t>CO1868</t>
  </si>
  <si>
    <t xml:space="preserve">15.018.0824-0      </t>
  </si>
  <si>
    <t xml:space="preserve">COTOVELO RETO,PARA ELETROCALHA PERFURADA OU LISA,200X100MM.FORNECIMENTO E COLOCACAO  </t>
  </si>
  <si>
    <t>CO1869</t>
  </si>
  <si>
    <t xml:space="preserve">15.018.0826-0      </t>
  </si>
  <si>
    <t xml:space="preserve">COTOVELO RETO,PARA ELETROCALHA PERFURADA OU LISA,300X100MM.FORNECIMENTO E COLOCACAO  </t>
  </si>
  <si>
    <t>CO1870</t>
  </si>
  <si>
    <t xml:space="preserve">15.018.0827-0      </t>
  </si>
  <si>
    <t xml:space="preserve">COTOVELO RETO,PARA ELETROCALHA PERFURADA OU LISA,400X100MM.FORNECIMENTO E COLOCACAO  </t>
  </si>
  <si>
    <t>CO1871</t>
  </si>
  <si>
    <t xml:space="preserve">15.018.0828-0      </t>
  </si>
  <si>
    <t xml:space="preserve">TE RETO,PARA ELETROCALHA PERFURADA OU LISA,50X50MM.FORNECIMENTO E COLOCACAO  </t>
  </si>
  <si>
    <t>CO1872</t>
  </si>
  <si>
    <t xml:space="preserve">15.018.0830-0      </t>
  </si>
  <si>
    <t xml:space="preserve">TE RETO,PARA ELETROCALHA PERFURADA OU LISA,100X50MM.FORNECIMENTO E COLOCACAO  </t>
  </si>
  <si>
    <t>CO1873</t>
  </si>
  <si>
    <t xml:space="preserve">15.018.0831-0      </t>
  </si>
  <si>
    <t xml:space="preserve">TE RETO,PARA ELETROCALHA PERFURADA OU LISA,150X50MM.FORNECIMENTO E COLOCACAO  </t>
  </si>
  <si>
    <t>CO1874</t>
  </si>
  <si>
    <t xml:space="preserve">15.018.0832-0      </t>
  </si>
  <si>
    <t xml:space="preserve">TE RETO,PARA ELETROCALHA PERFURADA OU LISA,200X50MM.FORNECIMENTO E COLOCACAO  </t>
  </si>
  <si>
    <t>CO1875</t>
  </si>
  <si>
    <t xml:space="preserve">15.018.0834-0      </t>
  </si>
  <si>
    <t xml:space="preserve">TE RETO,PARA ELETROCALHA PERFURADA OU LISA,300X50MM.FORNECIMENTO E COLOCACAO  </t>
  </si>
  <si>
    <t>CO1876</t>
  </si>
  <si>
    <t xml:space="preserve">15.018.0835-0      </t>
  </si>
  <si>
    <t xml:space="preserve">TE RETO,PARA ELETROCALHA PERFURADA OU LISA,400X50MM.FORNECIMENTO E COLOCACAO  </t>
  </si>
  <si>
    <t>CO1877</t>
  </si>
  <si>
    <t xml:space="preserve">15.018.0836-0      </t>
  </si>
  <si>
    <t xml:space="preserve">TE RETO,PARA ELETROCALHA PERFURADA OU LISA,100X75MM.FORNECIMENTO E COLOCACAO  </t>
  </si>
  <si>
    <t>CO1878</t>
  </si>
  <si>
    <t xml:space="preserve">15.018.0837-0      </t>
  </si>
  <si>
    <t xml:space="preserve">TE RETO,PARA ELETROCALHA PERFURADA OU LISA,150X75MM.FORNECIMENTO E COLOCACAO  </t>
  </si>
  <si>
    <t>CO1879</t>
  </si>
  <si>
    <t xml:space="preserve">15.018.0838-0      </t>
  </si>
  <si>
    <t xml:space="preserve">TE RETO,PARA ELETROCALHA PERFURADA OU LISA,200X75MM.FORNECIMENTO E COLOCACAO  </t>
  </si>
  <si>
    <t>CO1880</t>
  </si>
  <si>
    <t xml:space="preserve">15.018.0840-0      </t>
  </si>
  <si>
    <t xml:space="preserve">TE RETO,PARA ELETROCALHA PERFURADA OU LISA,300X75MM.FORNECIMENTO E COLOCACAO  </t>
  </si>
  <si>
    <t>CO1881</t>
  </si>
  <si>
    <t xml:space="preserve">15.018.0841-0      </t>
  </si>
  <si>
    <t xml:space="preserve">TE RETO,PARA ELETROCALHA PERFURADA OU LISA,400X75MM.FORNECIMENTO E COLOCACAO  </t>
  </si>
  <si>
    <t>CO1882</t>
  </si>
  <si>
    <t xml:space="preserve">15.018.0842-0      </t>
  </si>
  <si>
    <t xml:space="preserve">TE RETO,PARA ELETROCALHA PERFURADA OU LISA,100X100MM.FORNECIMENTO E COLOCACAO  </t>
  </si>
  <si>
    <t>CO1883</t>
  </si>
  <si>
    <t xml:space="preserve">15.018.0843-0      </t>
  </si>
  <si>
    <t xml:space="preserve">TE RETO,PARA ELETROCALHA PERFURADA OU LISA,150X100MM.FORNECIMENTO E COLOCACAO  </t>
  </si>
  <si>
    <t>CO1884</t>
  </si>
  <si>
    <t xml:space="preserve">15.018.0844-0      </t>
  </si>
  <si>
    <t xml:space="preserve">TE RETO,PARA ELETROCALHA PERFURADA OU LISA,200X100MM.FORNECIMENTO E COLOCACAO  </t>
  </si>
  <si>
    <t>CO1885</t>
  </si>
  <si>
    <t xml:space="preserve">15.018.0846-0      </t>
  </si>
  <si>
    <t xml:space="preserve">TE RETO,PARA ELETROCALHA PERFURADA OU LISA,300X100MM.FORNECIMENTO E COLOCACAO  </t>
  </si>
  <si>
    <t>CO1886</t>
  </si>
  <si>
    <t xml:space="preserve">15.018.0847-0      </t>
  </si>
  <si>
    <t xml:space="preserve">TE RETO,PARA ELETROCALHA PERFURADA OU LISA,400X100MM.FORNECIMENTO E COLOCACAO  </t>
  </si>
  <si>
    <t>CO1887</t>
  </si>
  <si>
    <t xml:space="preserve">15.018.0848-0      </t>
  </si>
  <si>
    <t xml:space="preserve">CRUZETA RETA,PARA ELETROCALHA PERFURADA OU LISA,50X50MM.FORNECIMENTO E COLOCACAO  </t>
  </si>
  <si>
    <t>CO1888</t>
  </si>
  <si>
    <t xml:space="preserve">15.018.0850-0      </t>
  </si>
  <si>
    <t xml:space="preserve">CRUZETA RETA,PARA ELETROCALHA PERFURADA OU LISA,100X50MM.FORNECIMENTO E COLOCACAO  </t>
  </si>
  <si>
    <t>CO1889</t>
  </si>
  <si>
    <t xml:space="preserve">15.018.0851-0      </t>
  </si>
  <si>
    <t xml:space="preserve">CRUZETA RETA,PARA ELETROCALHA PERFURADA OU LISA,150X50MM.FORNECIMENTO E COLOCACAO  </t>
  </si>
  <si>
    <t>CO1890</t>
  </si>
  <si>
    <t xml:space="preserve">15.018.0852-0      </t>
  </si>
  <si>
    <t xml:space="preserve">CRUZETA RETA,PARA ELETROCALHA PERFURADA OU LISA,200X50MM.FORNECIMENTO E COLOCACAO  </t>
  </si>
  <si>
    <t>CO1891</t>
  </si>
  <si>
    <t xml:space="preserve">15.018.0854-0      </t>
  </si>
  <si>
    <t xml:space="preserve">CRUZETA RETA,PARA ELETROCALHA PERFURADA OU LISA,300X50MM.FORNECIMENTO E COLOCACAO  </t>
  </si>
  <si>
    <t>CO1892</t>
  </si>
  <si>
    <t xml:space="preserve">15.018.0855-0      </t>
  </si>
  <si>
    <t xml:space="preserve">CRUZETA RETA,PARA ELETROCALHA PERFURADA OU LISA,400X50MM.FORNECIMENTO E COLOCACAO  </t>
  </si>
  <si>
    <t>CO1893</t>
  </si>
  <si>
    <t xml:space="preserve">15.018.0856-0      </t>
  </si>
  <si>
    <t xml:space="preserve">CRUZETA RETA,PARA ELETROCALHA PERFURADA OU LISA,100X75MM.FORNECIMENTO E COLOCACAO  </t>
  </si>
  <si>
    <t>CO1894</t>
  </si>
  <si>
    <t xml:space="preserve">15.018.0857-0      </t>
  </si>
  <si>
    <t xml:space="preserve">CRUZETA RETA,PARA ELETROCALHA PERFURADA OU LISA,150X75MM.FORNECIMENTO E COLOCACAO  </t>
  </si>
  <si>
    <t>CO1895</t>
  </si>
  <si>
    <t xml:space="preserve">15.018.0858-0      </t>
  </si>
  <si>
    <t xml:space="preserve">CRUZETA RETA,PARA ELETROCALHA PERFURADA OU LISA,200X75MM.FORNECIMENTO E COLOCACAO  </t>
  </si>
  <si>
    <t>CO1896</t>
  </si>
  <si>
    <t xml:space="preserve">15.018.0860-0      </t>
  </si>
  <si>
    <t xml:space="preserve">CRUZETA RETA,PARA ELETROCALHA PERFURADA OU LISA,300X75MM.FORNECIMENTO E COLOCACAO  </t>
  </si>
  <si>
    <t>CO1897</t>
  </si>
  <si>
    <t xml:space="preserve">15.018.0861-0      </t>
  </si>
  <si>
    <t xml:space="preserve">CRUZETA RETA,PARA ELETROCALHA PERFURADA OU LISA,400X75MM.FORNECIMENTO E COLOCACAO  </t>
  </si>
  <si>
    <t>CO1898</t>
  </si>
  <si>
    <t xml:space="preserve">15.018.0862-0      </t>
  </si>
  <si>
    <t xml:space="preserve">CRUZETA RETA,PARA ELETROCALHA PERFURADA OU LISA,100X100MM.FORNECIMENTO E COLOCACAO  </t>
  </si>
  <si>
    <t>CO1899</t>
  </si>
  <si>
    <t xml:space="preserve">15.018.0863-0      </t>
  </si>
  <si>
    <t xml:space="preserve">CRUZETA RETA,PARA ELETROCALHA PERFURADA OU LISA,150X100MM.FORNECIMENTO E COLOCACAO  </t>
  </si>
  <si>
    <t>CO1900</t>
  </si>
  <si>
    <t xml:space="preserve">15.018.0864-0      </t>
  </si>
  <si>
    <t xml:space="preserve">CRUZETA RETA,PARA ELETROCALHA PERFURADA OU LISA,200X100MM.FORNECIMENTO E COLOCACAO  </t>
  </si>
  <si>
    <t>CO1901</t>
  </si>
  <si>
    <t xml:space="preserve">15.018.0866-0      </t>
  </si>
  <si>
    <t xml:space="preserve">CRUZETA RETA,PARA ELETROCALHA PERFURADA OU LISA,300X100MM.FORNECIMENTO E COLOCACAO  </t>
  </si>
  <si>
    <t>CO1902</t>
  </si>
  <si>
    <t xml:space="preserve">15.018.0867-0      </t>
  </si>
  <si>
    <t xml:space="preserve">CRUZETA RETA,PARA ELETROCALHA PERFURADA OU LISA,400X100MM.FORNECIMENTO E COLOCACAO  </t>
  </si>
  <si>
    <t>CO1903</t>
  </si>
  <si>
    <t xml:space="preserve">15.018.0870-0      </t>
  </si>
  <si>
    <t xml:space="preserve">REDUCAO CONCENTRICA,PARA ELETROCALHA PERFURADA OU LISA,100X50MM.FORNECIMENTO E COLOCACAO  </t>
  </si>
  <si>
    <t>CO1904</t>
  </si>
  <si>
    <t xml:space="preserve">15.018.0871-0      </t>
  </si>
  <si>
    <t xml:space="preserve">REDUCAO CONCENTRICA,PARA ELETROCALHA PERFURADA OU LISA,150X100MM.FORNECIMENTO E COLOCACAO  </t>
  </si>
  <si>
    <t>CO1905</t>
  </si>
  <si>
    <t xml:space="preserve">15.018.0872-0      </t>
  </si>
  <si>
    <t xml:space="preserve">REDUCAO CONCENTRICA,PARA ELETROCALHA PERFURADA OU LISA,150X50MM.FORNECIMENTO E COLOCACAO  </t>
  </si>
  <si>
    <t>CO1906</t>
  </si>
  <si>
    <t xml:space="preserve">15.018.0873-0      </t>
  </si>
  <si>
    <t xml:space="preserve">REDUCAO CONCENTRICA,PARA ELETROCALHA PERFURADA OU LISA,200X150MM.FORNECIMENTO E COLOCACAO  </t>
  </si>
  <si>
    <t>CO1907</t>
  </si>
  <si>
    <t xml:space="preserve">15.018.0874-0      </t>
  </si>
  <si>
    <t xml:space="preserve">REDUCAO CONCENTRICA,PARA ELETROCALHA PERFURADA OU LISA,200X100MM.FORNECIMENTO E COLOCACAO  </t>
  </si>
  <si>
    <t>CO1908</t>
  </si>
  <si>
    <t xml:space="preserve">15.018.0875-0      </t>
  </si>
  <si>
    <t xml:space="preserve">REDUCAO CONCENTRICA,PARA ELETROCALHA PERFURADA OU LISA,200X50MM.FORNECIMENTO E COLOCACAO  </t>
  </si>
  <si>
    <t>CO1909</t>
  </si>
  <si>
    <t xml:space="preserve">15.018.0881-0      </t>
  </si>
  <si>
    <t xml:space="preserve">REDUCAO CONCENTRICA,PARA ELETROCALHA PERFURADA OU LISA,300X200MM.FORNECIMENTO E COLOCACAO  </t>
  </si>
  <si>
    <t>CO1910</t>
  </si>
  <si>
    <t xml:space="preserve">15.018.0882-0      </t>
  </si>
  <si>
    <t xml:space="preserve">REDUCAO CONCENTRICA,PARA ELETROCALHA PERFURADA OU LISA,300X150MM.FORNECIMENTO E COLOCACAO  </t>
  </si>
  <si>
    <t>CO1911</t>
  </si>
  <si>
    <t xml:space="preserve">15.018.0883-0      </t>
  </si>
  <si>
    <t xml:space="preserve">REDUCAO CONCENTRICA,PARA ELETROCALHA PERFURADA OU LISA,300X100MM.FORNECIMENTO E COLOCACAO  </t>
  </si>
  <si>
    <t>CO1912</t>
  </si>
  <si>
    <t xml:space="preserve">15.018.0884-0      </t>
  </si>
  <si>
    <t xml:space="preserve">REDUCAO CONCENTRICA,PARA ELETROCALHA PERFURADA OU LISA,300X50MM.FORNECIMENTO E COLOCACAO  </t>
  </si>
  <si>
    <t>CO1913</t>
  </si>
  <si>
    <t xml:space="preserve">15.018.0885-0      </t>
  </si>
  <si>
    <t xml:space="preserve">REDUCAO CONCENTRICA,PARA ELETROCALHA PERFURADA OU LISA,400X300MM.FORNECIMENTO E COLOCACAO  </t>
  </si>
  <si>
    <t>CO1914</t>
  </si>
  <si>
    <t xml:space="preserve">15.018.0887-0      </t>
  </si>
  <si>
    <t xml:space="preserve">REDUCAO CONCENTRICA,PARA ELETROCALHA PERFURADA OU LISA,400X200MM.FORNECIMENTO E COLOCACAO  </t>
  </si>
  <si>
    <t>CO1915</t>
  </si>
  <si>
    <t xml:space="preserve">15.018.0888-0      </t>
  </si>
  <si>
    <t xml:space="preserve">REDUCAO CONCENTRICA,PARA ELETROCALHA PERFURADA OU LISA,400X150MM.FORNECIMENTO E COLOCACAO  </t>
  </si>
  <si>
    <t>CO1916</t>
  </si>
  <si>
    <t xml:space="preserve">15.018.0889-0      </t>
  </si>
  <si>
    <t xml:space="preserve">REDUCAO CONCENTRICA,PARA ELETROCALHA PERFURADA OU LISA,400X100MM.FORNECIMENTO E COLOCACAO  </t>
  </si>
  <si>
    <t>CO1917</t>
  </si>
  <si>
    <t xml:space="preserve">15.018.0890-0      </t>
  </si>
  <si>
    <t xml:space="preserve">REDUCAO CONCENTRICA,PARA ELETROCALHA PERFURADA OU LISA,400X50MM.FORNECIMENTO E COLOCACAO  </t>
  </si>
  <si>
    <t>CO1918</t>
  </si>
  <si>
    <t xml:space="preserve">15.018.0898-0      </t>
  </si>
  <si>
    <t xml:space="preserve">TE VERTICAL(SUBIDA),PARA ELETROCALHA PERFURADA OU LISA,50X50MM.FORNECIMENTO E COLOCACAO  </t>
  </si>
  <si>
    <t>CO1919</t>
  </si>
  <si>
    <t xml:space="preserve">15.018.0900-0      </t>
  </si>
  <si>
    <t xml:space="preserve">TE VERTICAL(SUBIDA),PARA ELETROCALHA PERFURADA OU LISA,100X50MM.FORNECIMENTO E COLOCACAO  </t>
  </si>
  <si>
    <t>CO1920</t>
  </si>
  <si>
    <t xml:space="preserve">15.018.0901-0      </t>
  </si>
  <si>
    <t xml:space="preserve">TE VERTICAL(SUBIDA),PARA ELETROCALHA PERFURADA OU LISA,150X50MM.FORNECIMENTO E COLOCACAO  </t>
  </si>
  <si>
    <t>CO1921</t>
  </si>
  <si>
    <t xml:space="preserve">15.018.0902-0      </t>
  </si>
  <si>
    <t xml:space="preserve">TE VERTICAL(SUBIDA),PARA ELETROCALHA PERFURADA OU LISA,200X50MM.FORNECIMENTO E COLOCACAO  </t>
  </si>
  <si>
    <t>CO1922</t>
  </si>
  <si>
    <t xml:space="preserve">15.018.0904-0      </t>
  </si>
  <si>
    <t xml:space="preserve">TE VERTICAL(SUBIDA),PARA ELETROCALHA PERFURADA OU LISA,300X50MM.FORNECIMENTO E COLOCACAO  </t>
  </si>
  <si>
    <t>CO1923</t>
  </si>
  <si>
    <t xml:space="preserve">15.018.0905-0      </t>
  </si>
  <si>
    <t xml:space="preserve">TE VERTICAL(SUBIDA),PARA ELETROCALHA PERFURADA OU LISA,400X50MM.FORNECIMENTO E COLOCACAO  </t>
  </si>
  <si>
    <t>CO1924</t>
  </si>
  <si>
    <t xml:space="preserve">15.018.0906-0      </t>
  </si>
  <si>
    <t xml:space="preserve">TE VERTICAL(SUBIDA),PARA ELETROCALHA PERFURADA OU LISA,100X75MM.FORNECIMENTO E COLOCACAO  </t>
  </si>
  <si>
    <t>CO1925</t>
  </si>
  <si>
    <t xml:space="preserve">15.018.0907-0      </t>
  </si>
  <si>
    <t xml:space="preserve">TE VERTICAL(SUBIDA),PARA ELETROCALHA PERFURADA OU LISA,150X75MM.FORNECIMENTO E COLOCACAO  </t>
  </si>
  <si>
    <t>CO1926</t>
  </si>
  <si>
    <t xml:space="preserve">15.018.0908-0      </t>
  </si>
  <si>
    <t xml:space="preserve">TE VERTICAL(SUBIDA),PARA ELETROCALHA PERFURADA OU LISA,200X75MM.FORNECIMENTO E COLOCACAO  </t>
  </si>
  <si>
    <t>CO1927</t>
  </si>
  <si>
    <t xml:space="preserve">15.018.0910-0      </t>
  </si>
  <si>
    <t xml:space="preserve">TE VERTICAL(SUBIDA),PARA ELETROCALHA PERFURADA OU LISA,300X75MM.FORNECIMENTO E COLOCACAO  </t>
  </si>
  <si>
    <t>CO1928</t>
  </si>
  <si>
    <t xml:space="preserve">15.018.0911-0      </t>
  </si>
  <si>
    <t xml:space="preserve">TE VERTICAL(SUBIDA),PARA ELETROCALHA PERFURADA OU LISA,400X75MM.FORNECIMENTO E COLOCACAO  </t>
  </si>
  <si>
    <t>CO1929</t>
  </si>
  <si>
    <t xml:space="preserve">15.018.0912-0      </t>
  </si>
  <si>
    <t xml:space="preserve">TE VERTICAL(SUBIDA),PARA ELETROCALHA PERFURADA OU LISA,100X100MM.FORNECIMENTO E COLOCACAO  </t>
  </si>
  <si>
    <t>CO1930</t>
  </si>
  <si>
    <t xml:space="preserve">15.018.0913-0      </t>
  </si>
  <si>
    <t xml:space="preserve">TE VERTICAL(SUBIDA),PARA ELETROCALHA PERFURADA OU LISA,150X100MM.FORNECIMENTO E COLOCACAO  </t>
  </si>
  <si>
    <t>CO1931</t>
  </si>
  <si>
    <t xml:space="preserve">15.018.0914-0      </t>
  </si>
  <si>
    <t xml:space="preserve">TE VERTICAL(SUBIDA),PARA ELETROCALHA PERFURADA OU LISA,200X100MM.FORNECIMENTO E COLOCACAO  </t>
  </si>
  <si>
    <t>CO1932</t>
  </si>
  <si>
    <t xml:space="preserve">15.018.0916-0      </t>
  </si>
  <si>
    <t xml:space="preserve">TE VERTICAL(SUBIDA),PARA ELETROCALHA PERFURADA OU LISA,300X100MM.FORNECIMENTO E COLOCACAO  </t>
  </si>
  <si>
    <t>CO1933</t>
  </si>
  <si>
    <t xml:space="preserve">15.018.0917-0      </t>
  </si>
  <si>
    <t xml:space="preserve">TE VERTICAL(SUBIDA),PARA ELETROCALHA PERFURADA OU LISA,400X100MM.FORNECIMENTO E COLOCACAO  </t>
  </si>
  <si>
    <t>CO1934</t>
  </si>
  <si>
    <t xml:space="preserve">15.018.0918-0      </t>
  </si>
  <si>
    <t xml:space="preserve">TE VERTICAL(DESCIDA),PARA ELETROCALHA PERFURADA OU LISA,50X50MM.FORNECIMENTO E COLOCACAO  </t>
  </si>
  <si>
    <t>CO1935</t>
  </si>
  <si>
    <t xml:space="preserve">15.018.0920-0      </t>
  </si>
  <si>
    <t xml:space="preserve">TE VERTICAL(DESCIDA),PARA ELETROCALHA PERFURADA OU LISA,100X50MM.FORNECIMENTO E COLOCACAO  </t>
  </si>
  <si>
    <t>CO1936</t>
  </si>
  <si>
    <t xml:space="preserve">15.018.0921-0      </t>
  </si>
  <si>
    <t xml:space="preserve">TE VERTICAL(DESCIDA),PARA ELETROCALHA PERFURADA OU LISA,150X50MM.FORNECIMENTO E COLOCACAO  </t>
  </si>
  <si>
    <t>CO1937</t>
  </si>
  <si>
    <t xml:space="preserve">15.018.0922-0      </t>
  </si>
  <si>
    <t xml:space="preserve">TE VERTICAL(DESCIDA),PARA ELETROCALHA PERFURADA OU LISA,200X50MM.FORNECIMENTO E COLOCACAO  </t>
  </si>
  <si>
    <t>CO1938</t>
  </si>
  <si>
    <t xml:space="preserve">15.018.0924-0      </t>
  </si>
  <si>
    <t xml:space="preserve">TE VERTICAL(DESCIDA),PARA ELETROCALHA PERFURADA OU LISA,300X50MM.FORNECIMENTO E COLOCACAO  </t>
  </si>
  <si>
    <t>CO1939</t>
  </si>
  <si>
    <t xml:space="preserve">15.018.0925-0      </t>
  </si>
  <si>
    <t xml:space="preserve">TE VERTICAL(DESCIDA),PARA ELETROCALHA PERFURADA OU LISA,400X50MM.FORNECIMENTO E COLOCACAO  </t>
  </si>
  <si>
    <t>CO1940</t>
  </si>
  <si>
    <t xml:space="preserve">15.018.0926-0      </t>
  </si>
  <si>
    <t xml:space="preserve">TE VERTICAL(DESCIDA),PARA ELETROCALHA PERFURADA OU LISA,100X75MM.FORNECIMENTO E COLOCACAO  </t>
  </si>
  <si>
    <t>CO1941</t>
  </si>
  <si>
    <t xml:space="preserve">15.018.0927-0      </t>
  </si>
  <si>
    <t xml:space="preserve">TE VERTICAL(DESCIDA),PARA ELETROCALHA PERFURADA OU LISA,150X75MM.FORNECIMENTO E COLOCACAO  </t>
  </si>
  <si>
    <t>CO1942</t>
  </si>
  <si>
    <t xml:space="preserve">15.018.0928-0      </t>
  </si>
  <si>
    <t xml:space="preserve">TE VERTICAL(DESCIDA),PARA ELETROCALHA PERFURADA OU LISA,200X75MM.FORNECIMENTO E COLOCACAO  </t>
  </si>
  <si>
    <t>CO1943</t>
  </si>
  <si>
    <t xml:space="preserve">15.018.0930-0      </t>
  </si>
  <si>
    <t xml:space="preserve">TE VERTICAL(DESCIDA),PARA ELETROCALHA PERFURADA OU LISA,300X75MM.FORNECIMENTO E COLOCACAO  </t>
  </si>
  <si>
    <t>CO1944</t>
  </si>
  <si>
    <t xml:space="preserve">15.018.0931-0      </t>
  </si>
  <si>
    <t xml:space="preserve">TE VERTICAL(DESCIDA),PARA ELETROCALHA PERFURADA OU LISA,400X75MM.FORNECIMENTO E COLOCACAO  </t>
  </si>
  <si>
    <t>CO1945</t>
  </si>
  <si>
    <t xml:space="preserve">15.018.0932-0      </t>
  </si>
  <si>
    <t xml:space="preserve">TE VERTICAL(DESCIDA),PARA ELETROCALHA PERFURADA OU LISA,100X100MM.FORNECIMENTO E COLOCACAO  </t>
  </si>
  <si>
    <t>CO1946</t>
  </si>
  <si>
    <t xml:space="preserve">15.018.0933-0      </t>
  </si>
  <si>
    <t xml:space="preserve">TE VERTICAL(DESCIDA),PARA ELETROCALHA PERFURADA OU LISA,150X100MM.FORNECIMENTO E COLOCACAO  </t>
  </si>
  <si>
    <t>CO1947</t>
  </si>
  <si>
    <t xml:space="preserve">15.018.0934-0      </t>
  </si>
  <si>
    <t xml:space="preserve">TE VERTICAL(DESCIDA),PARA ELETROCALHA PERFURADA OU LISA,200X100MM.FORNECIMENTO E COLOCACAO  </t>
  </si>
  <si>
    <t>CO1948</t>
  </si>
  <si>
    <t xml:space="preserve">15.018.0936-0      </t>
  </si>
  <si>
    <t xml:space="preserve">TE VERTICAL(DESCIDA),PARA ELETROCALHA PERFURADA OU LISA,300X100MM.FORNECIMENTO E COLOCACAO  </t>
  </si>
  <si>
    <t>CO1949</t>
  </si>
  <si>
    <t xml:space="preserve">15.018.0937-0      </t>
  </si>
  <si>
    <t xml:space="preserve">TE VERTICAL(DESCIDA),PARA ELETROCALHA PERFURADA OU LISA,400X100MM.FORNECIMENTO E COLOCACAO  </t>
  </si>
  <si>
    <t>CO1950</t>
  </si>
  <si>
    <t xml:space="preserve">15.018.0938-0      </t>
  </si>
  <si>
    <t xml:space="preserve">TERMINAL DE FECHAMENTO LISO,PARA ELETROCALHA PERFURADA OU LISA,50X50MM.FORNECIMENTO E COLOCACAO  </t>
  </si>
  <si>
    <t>CO1951</t>
  </si>
  <si>
    <t xml:space="preserve">15.018.0940-0      </t>
  </si>
  <si>
    <t xml:space="preserve">TERMINAL DE FECHAMENTO LISO,PARA ELETROCALHA PERFURADA OU LISA,100X50MM.FORNECIMENTO E COLOCACAO  </t>
  </si>
  <si>
    <t>CO1952</t>
  </si>
  <si>
    <t xml:space="preserve">15.018.0941-0      </t>
  </si>
  <si>
    <t xml:space="preserve">TERMINAL DE FECHAMENTO LISO,PARA ELETROCALHA PERFURADA OU LISA,150X50MM.FORNECIMENTO E COLOCACAO  </t>
  </si>
  <si>
    <t>CO1953</t>
  </si>
  <si>
    <t xml:space="preserve">15.018.0942-0      </t>
  </si>
  <si>
    <t xml:space="preserve">TERMINAL DE FECHAMENTO LISO,PARA ELETROCALHA PERFURADA OU LISA,200X50MM.FORNECIMENTO E COLOCACAO  </t>
  </si>
  <si>
    <t>CO1954</t>
  </si>
  <si>
    <t xml:space="preserve">15.018.0944-0      </t>
  </si>
  <si>
    <t xml:space="preserve">TERMINAL DE FECHAMENTO LISO,PARA ELETROCALHA PERFURADA OU LISA,300X50MM.FORNECIMENTO E COLOCACAO  </t>
  </si>
  <si>
    <t>CO1955</t>
  </si>
  <si>
    <t xml:space="preserve">15.018.0945-0      </t>
  </si>
  <si>
    <t xml:space="preserve">TERMINAL DE FECHAMENTO LISO,PARA ELETROCALHA PERFURADA OU LISA,400X50MM.FORNECIMENTO E COLOCACAO  </t>
  </si>
  <si>
    <t>CO1956</t>
  </si>
  <si>
    <t xml:space="preserve">15.018.0946-0      </t>
  </si>
  <si>
    <t xml:space="preserve">TERMINAL DE FECHAMENTO LISO,PARA ELETROCALHA PERFURADA OU LISA,100X75MM.FORNECIMENTO E COLOCACAO  </t>
  </si>
  <si>
    <t>CO1957</t>
  </si>
  <si>
    <t xml:space="preserve">15.018.0947-0      </t>
  </si>
  <si>
    <t xml:space="preserve">TERMINAL DE FECHAMENTO LISO,PARA ELETROCALHA PERFURADA OU LISA,150X75MM.FORNECIMENTO E COLOCACAO  </t>
  </si>
  <si>
    <t>CO1958</t>
  </si>
  <si>
    <t xml:space="preserve">15.018.0948-0      </t>
  </si>
  <si>
    <t xml:space="preserve">TERMINAL DE FECHAMENTO LISO,PARA ELETROCALHA PERFURADA OU LISA,200X75MM.FORNECIMENTO E COLOCACAO  </t>
  </si>
  <si>
    <t>CO1959</t>
  </si>
  <si>
    <t xml:space="preserve">15.018.0950-0      </t>
  </si>
  <si>
    <t xml:space="preserve">TERMINAL DE FECHAMENTO LISO,PARA ELETROCALHA PERFURADA OU LISA,300X75MM.FORNECIMENTO E COLOCACAO  </t>
  </si>
  <si>
    <t>CO1960</t>
  </si>
  <si>
    <t xml:space="preserve">15.018.0951-0      </t>
  </si>
  <si>
    <t xml:space="preserve">TERMINAL DE FECHAMENTO LISO,PARA ELETROCALHA PERFURADA OU LISA,400X75MM.FORNECIMENTO E COLOCACAO  </t>
  </si>
  <si>
    <t>CO1961</t>
  </si>
  <si>
    <t xml:space="preserve">15.018.0952-0      </t>
  </si>
  <si>
    <t xml:space="preserve">TERMINAL DE FECHAMENTO LISO,PARA ELETROCALHA PERFURADA OU LISA,100X100MM.FORNECIMENTO E COLOCACAO  </t>
  </si>
  <si>
    <t>CO1962</t>
  </si>
  <si>
    <t xml:space="preserve">15.018.0953-0      </t>
  </si>
  <si>
    <t xml:space="preserve">TERMINAL DE FECHAMENTO LISO,PARA ELETROCALHA PERFURADA OU LISA,150X100MM.FORNECIMENTO E COLOCACAO  </t>
  </si>
  <si>
    <t>CO1963</t>
  </si>
  <si>
    <t xml:space="preserve">15.018.0954-0      </t>
  </si>
  <si>
    <t xml:space="preserve">TERMINAL DE FECHAMENTO LISO,PARA ELETROCALHA PERFURADA OU LISA,200X100MM.FORNECIMENTO E COLOCACAO  </t>
  </si>
  <si>
    <t>CO1964</t>
  </si>
  <si>
    <t xml:space="preserve">15.018.0956-0      </t>
  </si>
  <si>
    <t xml:space="preserve">TERMINAL DE FECHAMENTO LISO,PARA ELETROCALHA PERFURADA OU LISA,300X100MM.FORNECIMENTO E COLOCACAO  </t>
  </si>
  <si>
    <t>CO1965</t>
  </si>
  <si>
    <t xml:space="preserve">15.018.0957-0      </t>
  </si>
  <si>
    <t xml:space="preserve">TERMINAL DE FECHAMENTO LISO,PARA ELETROCALHA PERFURADA OU LISA,400X100MM.FORNECIMENTO E COLOCACAO  </t>
  </si>
  <si>
    <t>CO1966</t>
  </si>
  <si>
    <t xml:space="preserve">15.018.0958-0      </t>
  </si>
  <si>
    <t xml:space="preserve">TERMINAL DE FECHAMENTO,PARA ELETROCALHA PERFURADA OU LISA,50X50MM,COM SAIDA PARA TUBO.FORNECIMENTO E COLOCACAO  </t>
  </si>
  <si>
    <t>CO1967</t>
  </si>
  <si>
    <t xml:space="preserve">15.018.0960-0      </t>
  </si>
  <si>
    <t xml:space="preserve">TERMINAL DE FECHAMENTO,PARA ELETROCALHA PERFURADA OU LISA,100X50MM,COM SAIDA PARA TUBO.FORNECIMENTO E COLOCACAO  </t>
  </si>
  <si>
    <t>CO1968</t>
  </si>
  <si>
    <t xml:space="preserve">15.018.0961-0      </t>
  </si>
  <si>
    <t xml:space="preserve">TERMINAL DE FECHAMENTO,PARA ELETROCALHA PERFURADA OU LISA,150X50MM,COM SAIDA PARA TUBO.FORNECIMENTO E COLOCACAO  </t>
  </si>
  <si>
    <t>CO1969</t>
  </si>
  <si>
    <t xml:space="preserve">15.018.0962-0      </t>
  </si>
  <si>
    <t xml:space="preserve">TERMINAL DE FECHAMENTO,PARA ELETROCALHA PERFURADA OU LISA,200X50MM,COM SAIDA PARA TUBO.FORNECIMENTO E COLOCACAO  </t>
  </si>
  <si>
    <t>CO1970</t>
  </si>
  <si>
    <t xml:space="preserve">15.018.0964-0      </t>
  </si>
  <si>
    <t xml:space="preserve">TERMINAL DE FECHAMENTO,PARA ELETROCALHA PERFURADA OU LISA,300X50MM,COM SAIDA PARA TUBO.FORNECIMENTO E COLOCACAO  </t>
  </si>
  <si>
    <t>CO1971</t>
  </si>
  <si>
    <t xml:space="preserve">15.018.0965-0      </t>
  </si>
  <si>
    <t xml:space="preserve">TERMINAL DE FECHAMENTO,PARA ELETROCALHA PERFURADA OU LISA,400X50MM,COM SAIDA PARA TUBO.FORNECIMENTO E COLOCACAO  </t>
  </si>
  <si>
    <t>CO1972</t>
  </si>
  <si>
    <t xml:space="preserve">15.018.0966-0      </t>
  </si>
  <si>
    <t xml:space="preserve">TERMINAL DE FECHAMENTO,PARA ELETROCALHA PERFURADA OU LISA,100X75MM,COM SAIDA PARA TUBO.FORNECIMENTO E COLOCACAO  </t>
  </si>
  <si>
    <t>CO1973</t>
  </si>
  <si>
    <t xml:space="preserve">15.018.0967-0      </t>
  </si>
  <si>
    <t xml:space="preserve">TERMINAL DE FECHAMENTO,PARA ELETROCALHA PERFURADA OU LISA,150X75MM,COM SAIDA PARA TUBO.FORNECIMENTO E COLOCACAO  </t>
  </si>
  <si>
    <t>CO1974</t>
  </si>
  <si>
    <t xml:space="preserve">15.018.0968-0      </t>
  </si>
  <si>
    <t xml:space="preserve">TERMINAL DE FECHAMENTO,PARA ELETROCALHA PERFURADA OU LISA,200X75MM,COM SAIDA PARA TUBO.FORNECIMENTO E COLOCACAO  </t>
  </si>
  <si>
    <t>CO1975</t>
  </si>
  <si>
    <t xml:space="preserve">15.018.0970-0      </t>
  </si>
  <si>
    <t xml:space="preserve">TERMINAL DE FECHAMENTO,PARA ELETROCALHA PERFURADA OU LISA,300X75MM,COM SAIDA PARA TUBO.FORNECIMENTO E COLOCACAO  </t>
  </si>
  <si>
    <t>CO1976</t>
  </si>
  <si>
    <t xml:space="preserve">15.018.0971-0      </t>
  </si>
  <si>
    <t xml:space="preserve">TERMINAL DE FECHAMENTO,PARA ELETROCALHA PERFURADA OU LISA,400X75MM,COM SAIDA PARA TUBO.FORNECIMENTO E COLOCACAO  </t>
  </si>
  <si>
    <t>CO1977</t>
  </si>
  <si>
    <t xml:space="preserve">15.018.0972-0      </t>
  </si>
  <si>
    <t xml:space="preserve">TERMINAL DE FECHAMENTO,PARA ELETROCALHA PERFURADA OU LISA,100X100MM,COM SAIDA PARA TUBO.FORNECIMENTO E COLOCACAO  </t>
  </si>
  <si>
    <t>CO1978</t>
  </si>
  <si>
    <t xml:space="preserve">15.018.0973-0      </t>
  </si>
  <si>
    <t xml:space="preserve">TERMINAL DE FECHAMENTO,PARA ELETROCALHA PERFURADA OU LISA,150X100MM,COM SAIDA PARA TUBO.FORNECIMENTO E COLOCACAO  </t>
  </si>
  <si>
    <t>CO1979</t>
  </si>
  <si>
    <t xml:space="preserve">15.018.0974-0      </t>
  </si>
  <si>
    <t xml:space="preserve">TERMINAL DE FECHAMENTO,PARA ELETROCALHA PERFURADA OU LISA,200X100MM,COM SAIDA PARA TUBO.FORNECIMENTO E COLOCACAO  </t>
  </si>
  <si>
    <t>CO1980</t>
  </si>
  <si>
    <t xml:space="preserve">15.018.0976-0      </t>
  </si>
  <si>
    <t xml:space="preserve">TERMINAL DE FECHAMENTO,PARA ELETROCALHA PERFURADA OU LISA,300X100MM,COM SAIDA PARA TUBO.FORNECIMENTO E COLOCACAO  </t>
  </si>
  <si>
    <t>CO1981</t>
  </si>
  <si>
    <t xml:space="preserve">15.018.0977-0      </t>
  </si>
  <si>
    <t xml:space="preserve">TERMINAL DE FECHAMENTO,PARA ELETROCALHA PERFURADA OU LISA,400X100MM,COM SAIDA PARA TUBO.FORNECIMENTO E COLOCACAO  </t>
  </si>
  <si>
    <t>CO1982</t>
  </si>
  <si>
    <t xml:space="preserve">15.018.0978-0      </t>
  </si>
  <si>
    <t xml:space="preserve">ACOPLAMENTO EM PAINEL,PARA ELETROCALHA PERFURADA OU LISA,50X50MM.FORNECIMENTO E COLOCACAO  </t>
  </si>
  <si>
    <t>CO1983</t>
  </si>
  <si>
    <t xml:space="preserve">15.018.0980-0      </t>
  </si>
  <si>
    <t xml:space="preserve">ACOPLAMENTO EM PAINEL,PARA ELETROCALHA PERFURADA OU LISA,100X50MM.FORNECIMENTO E COLOCACAO  </t>
  </si>
  <si>
    <t>CO1984</t>
  </si>
  <si>
    <t xml:space="preserve">15.018.0981-0      </t>
  </si>
  <si>
    <t xml:space="preserve">ACOPLAMENTO EM PAINEL,PARA ELETROCALHA PERFURADA OU LISA,150X50MM.FORNECIMENTO E COLOCACAO  </t>
  </si>
  <si>
    <t>CO1985</t>
  </si>
  <si>
    <t xml:space="preserve">15.018.0982-0      </t>
  </si>
  <si>
    <t xml:space="preserve">ACOPLAMENTO EM PAINEL,PARA ELETROCALHA PERFURADA OU LISA,200X50MM.FORNECIMENTO E COLOCACAO  </t>
  </si>
  <si>
    <t>CO1986</t>
  </si>
  <si>
    <t xml:space="preserve">15.018.0984-0      </t>
  </si>
  <si>
    <t xml:space="preserve">ACOPLAMENTO EM PAINEL,PARA ELETROCALHA PERFURADA OU LISA,300X50MM.FORNECIMENTO E COLOCACAO  </t>
  </si>
  <si>
    <t>CO1987</t>
  </si>
  <si>
    <t xml:space="preserve">15.018.0985-0      </t>
  </si>
  <si>
    <t xml:space="preserve">ACOPLAMENTO EM PAINEL,PARA ELETROCALHA PERFURADA OU LISA,400X50MM.FORNECIMENTO E COLOCACAO  </t>
  </si>
  <si>
    <t>CO1988</t>
  </si>
  <si>
    <t xml:space="preserve">15.018.0986-0      </t>
  </si>
  <si>
    <t xml:space="preserve">ACOPLAMENTO EM PAINEL,PARA ELETROCALHA PERFURADA OU LISA,100X75MM.FORNECIMENTO E COLOCACAO  </t>
  </si>
  <si>
    <t>CO1989</t>
  </si>
  <si>
    <t xml:space="preserve">15.018.0987-0      </t>
  </si>
  <si>
    <t xml:space="preserve">ACOPLAMENTO EM PAINEL,PARA ELETROCALHA PERFURADA OU LISA,150X75MM.FORNECIMENTO E COLOCACAO  </t>
  </si>
  <si>
    <t>CO1990</t>
  </si>
  <si>
    <t xml:space="preserve">15.018.0988-0      </t>
  </si>
  <si>
    <t xml:space="preserve">ACOPLAMENTO EM PAINEL,PARA ELETROCALHA PERFURADA OU LISA,200X75MM.FORNECIMENTO E COLOCACAO  </t>
  </si>
  <si>
    <t>CO1991</t>
  </si>
  <si>
    <t xml:space="preserve">15.018.0990-0      </t>
  </si>
  <si>
    <t xml:space="preserve">ACOPLAMENTO EM PAINEL,PARA ELETROCALHA PERFURADA OU LISA,300X75MM.FORNECIMENTO E COLOCACAO  </t>
  </si>
  <si>
    <t>CO1992</t>
  </si>
  <si>
    <t xml:space="preserve">15.018.0991-0      </t>
  </si>
  <si>
    <t xml:space="preserve">ACOPLAMENTO EM PAINEL,PARA ELETROCALHA PERFURADA OU LISA,400X75MM.FORNECIMENTO E COLOCACAO  </t>
  </si>
  <si>
    <t>CO1993</t>
  </si>
  <si>
    <t xml:space="preserve">15.018.0992-0      </t>
  </si>
  <si>
    <t xml:space="preserve">ACOPLAMENTO EM PAINEL,PARA ELETROCALHA PERFURADA OU LISA,100X100MM.FORNECIMENTO E COLOCACAO  </t>
  </si>
  <si>
    <t>CO1994</t>
  </si>
  <si>
    <t xml:space="preserve">15.018.0993-0      </t>
  </si>
  <si>
    <t xml:space="preserve">ACOPLAMENTO EM PAINEL,PARA ELETROCALHA PERFURADA OU LISA,150X100MM.FORNECIMENTO E COLOCACAO  </t>
  </si>
  <si>
    <t>CO1995</t>
  </si>
  <si>
    <t xml:space="preserve">15.018.0994-0      </t>
  </si>
  <si>
    <t xml:space="preserve">ACOPLAMENTO EM PAINEL,PARA ELETROCALHA PERFURADA OU LISA,200X100MM.FORNECIMENTO E COLOCACAO  </t>
  </si>
  <si>
    <t>CO1996</t>
  </si>
  <si>
    <t xml:space="preserve">15.018.0996-0      </t>
  </si>
  <si>
    <t xml:space="preserve">ACOPLAMENTO EM PAINEL,PARA ELETROCALHA PERFURADA OU LISA,300X100MM.FORNECIMENTO E COLOCACAO  </t>
  </si>
  <si>
    <t>CO1997</t>
  </si>
  <si>
    <t xml:space="preserve">15.018.0997-0      </t>
  </si>
  <si>
    <t xml:space="preserve">ACOPLAMENTO EM PAINEL,PARA ELETROCALHA PERFURADA OU LISA,400X100MM.FORNECIMENTO E COLOCACAO  </t>
  </si>
  <si>
    <t>CO1998</t>
  </si>
  <si>
    <t xml:space="preserve">15.018.0998-0      </t>
  </si>
  <si>
    <t xml:space="preserve">GOTEJADOR PARA ELETROCALHA PERFURADA OU LISA,50X50MM.FORNECIMENTO E COLOCACAO  </t>
  </si>
  <si>
    <t>CO1999</t>
  </si>
  <si>
    <t xml:space="preserve">15.018.1000-0      </t>
  </si>
  <si>
    <t xml:space="preserve">GOTEJADOR PARA ELETROCALHA PERFURADA OU LISA,100X50MM.FORNECIMENTO E COLOCACAO  </t>
  </si>
  <si>
    <t>CO2000</t>
  </si>
  <si>
    <t xml:space="preserve">15.018.1001-0      </t>
  </si>
  <si>
    <t xml:space="preserve">GOTEJADOR PARA ELETROCALHA PERFURADA OU LISA,150X50MM.FORNECIMENTO E COLOCACAO  </t>
  </si>
  <si>
    <t>CO2001</t>
  </si>
  <si>
    <t xml:space="preserve">15.018.1002-0      </t>
  </si>
  <si>
    <t xml:space="preserve">GOTEJADOR PARA ELETROCALHA PERFURADA OU LISA,200X50MM.FORNECIMENTO E COLOCACAO  </t>
  </si>
  <si>
    <t>CO2002</t>
  </si>
  <si>
    <t xml:space="preserve">15.018.1004-0      </t>
  </si>
  <si>
    <t xml:space="preserve">GOTEJADOR PARA ELETROCALHA PERFURADA OU LISA,300X50MM.FORNECIMENTO E COLOCACAO  </t>
  </si>
  <si>
    <t>CO2003</t>
  </si>
  <si>
    <t xml:space="preserve">15.018.1005-0      </t>
  </si>
  <si>
    <t xml:space="preserve">GOTEJADOR PARA ELETROCALHA PERFURADA OU LISA,400X50MM.FORNECIMENTO E COLOCACAO  </t>
  </si>
  <si>
    <t>CO2004</t>
  </si>
  <si>
    <t xml:space="preserve">15.018.1006-0      </t>
  </si>
  <si>
    <t xml:space="preserve">GOTEJADOR PARA ELETROCALHA PERFURADA OU LISA,100X75MM.FORNECIMENTO E COLOCACAO  </t>
  </si>
  <si>
    <t>CO2005</t>
  </si>
  <si>
    <t xml:space="preserve">15.018.1007-0      </t>
  </si>
  <si>
    <t xml:space="preserve">GOTEJADOR PARA ELETROCALHA PERFURADA OU LISA,150X75MM.FORNECIMENTO E COLOCACAO  </t>
  </si>
  <si>
    <t>CO2006</t>
  </si>
  <si>
    <t xml:space="preserve">15.018.1008-0      </t>
  </si>
  <si>
    <t xml:space="preserve">GOTEJADOR PARA ELETROCALHA PERFURADA OU LISA,200X75MM.FORNECIMENTO E COLOCACAO  </t>
  </si>
  <si>
    <t>CO2007</t>
  </si>
  <si>
    <t xml:space="preserve">15.018.1010-0      </t>
  </si>
  <si>
    <t xml:space="preserve">GOTEJADOR PARA ELETROCALHA PERFURADA OU LISA,300X75MM.FORNECIMENTO E COLOCACAO  </t>
  </si>
  <si>
    <t>CO2008</t>
  </si>
  <si>
    <t xml:space="preserve">15.018.1011-0      </t>
  </si>
  <si>
    <t xml:space="preserve">GOTEJADOR PARA ELETROCALHA PERFURADA OU LISA,400X75MM.FORNECIMENTO E COLOCACAO  </t>
  </si>
  <si>
    <t>CO2009</t>
  </si>
  <si>
    <t xml:space="preserve">15.018.1012-0      </t>
  </si>
  <si>
    <t xml:space="preserve">GOTEJADOR PARA ELETROCALHA PERFURADA OU LISA,100X100MM.FORNECIMENTO E COLOCACAO  </t>
  </si>
  <si>
    <t>CO2010</t>
  </si>
  <si>
    <t xml:space="preserve">15.018.1013-0      </t>
  </si>
  <si>
    <t xml:space="preserve">GOTEJADOR PARA ELETROCALHA PERFURADA OU LISA,150X100MM.FORNECIMENTO E COLOCACAO  </t>
  </si>
  <si>
    <t>CO2011</t>
  </si>
  <si>
    <t xml:space="preserve">15.018.1014-0      </t>
  </si>
  <si>
    <t xml:space="preserve">GOTEJADOR PARA ELETROCALHA PERFURADA OU LISA,200X100MM.FORNECIMENTO E COLOCACAO  </t>
  </si>
  <si>
    <t>CO2012</t>
  </si>
  <si>
    <t xml:space="preserve">15.018.1016-0      </t>
  </si>
  <si>
    <t xml:space="preserve">GOTEJADOR PARA ELETROCALHA PERFURADA OU LISA,300X100MM.FORNECIMENTO E COLOCACAO  </t>
  </si>
  <si>
    <t>CO2013</t>
  </si>
  <si>
    <t xml:space="preserve">15.018.1017-0      </t>
  </si>
  <si>
    <t xml:space="preserve">GOTEJADOR PARA ELETROCALHA PERFURADA OU LISA,400X100MM.FORNECIMENTO E COLOCACAO  </t>
  </si>
  <si>
    <t>CO2014</t>
  </si>
  <si>
    <t xml:space="preserve">15.019.0068-0      </t>
  </si>
  <si>
    <t xml:space="preserve">TOMADA 4 PINOS,DE SOBREPOR,COMPLETA,PARA TELEFONE.FORNECIMENTO E COLOCACAO  </t>
  </si>
  <si>
    <t>CO2015</t>
  </si>
  <si>
    <t xml:space="preserve">15.019.0069-0      </t>
  </si>
  <si>
    <t xml:space="preserve">TOMADA 4 PINOS,DE EMBUTIR,COMPLETA,PARA TELEFONE.FORNECIMENTO E COLOCACAO  </t>
  </si>
  <si>
    <t>CO2016</t>
  </si>
  <si>
    <t xml:space="preserve">15.019.0081-0      </t>
  </si>
  <si>
    <t xml:space="preserve">TOMADA TIPO RJ11,DE SOBREPOR,COMPLETA,PARA TELEFONE.FORNECIMENTO E COLOCACAO  </t>
  </si>
  <si>
    <t>CO2017</t>
  </si>
  <si>
    <t xml:space="preserve">15.019.0082-0      </t>
  </si>
  <si>
    <t xml:space="preserve">TOMADA TIPO RJ11,DE EMBUTIR,COMPLETA,PARA TELEFONE.FORNECIMENTO E COLOCACAO  </t>
  </si>
  <si>
    <t>CO2018</t>
  </si>
  <si>
    <t xml:space="preserve">15.019.0090-0      </t>
  </si>
  <si>
    <t xml:space="preserve">TOMADA TIPO RJ45,DE SOBREPOR,COMPLETA,PARA LOGICA.FORNECIMENTO E COLOCACAO  </t>
  </si>
  <si>
    <t>CO2019</t>
  </si>
  <si>
    <t xml:space="preserve">15.019.0095-0      </t>
  </si>
  <si>
    <t xml:space="preserve">TOMADA TIPO RJ45,DE EMBUTIR,COMPLETA,PARA LOGICA.FORNECIMENTO E COLOCACAO  </t>
  </si>
  <si>
    <t>CO2020</t>
  </si>
  <si>
    <t xml:space="preserve">15.019.0100-0      </t>
  </si>
  <si>
    <t xml:space="preserve">TOMADA COAXIAL,DE SOBREPOR,COMPLETA,PARA ANTENA DE TV.FORNECIMENTO E COLOCACAO  </t>
  </si>
  <si>
    <t>CO2021</t>
  </si>
  <si>
    <t xml:space="preserve">15.019.0110-0      </t>
  </si>
  <si>
    <t xml:space="preserve">TOMADA COAXIAL,DE EMBUTIR,COMPLETA,PARA ANTENA DE TV.FORNECIMENTO E COLOCACAO  </t>
  </si>
  <si>
    <t>CO2026</t>
  </si>
  <si>
    <t xml:space="preserve">15.020.0027-0      </t>
  </si>
  <si>
    <t xml:space="preserve">LAMPADA INCANDESCENTE HALOGENA,DE 50W-12V.FORNECIMENTO E COLOCACAO  </t>
  </si>
  <si>
    <t>CO2027</t>
  </si>
  <si>
    <t xml:space="preserve">15.020.0028-0      </t>
  </si>
  <si>
    <t xml:space="preserve">LAMPADA INCANDESCENTE HALOGENA,DE 20W-12V.FORNECIMENTO E COLOCACAO  </t>
  </si>
  <si>
    <t>CO2028</t>
  </si>
  <si>
    <t xml:space="preserve">15.020.0031-0      </t>
  </si>
  <si>
    <t xml:space="preserve">LAMPADA FLUORESCENTE TUBULAR,DE 32W.FORNECIMENTO E COLOCACAO  </t>
  </si>
  <si>
    <t>CO2030</t>
  </si>
  <si>
    <t xml:space="preserve">15.020.0034-0      </t>
  </si>
  <si>
    <t xml:space="preserve">LAMPADA FLUORESCENTE TUBULAR,DE 18W.FORNECIMENTO E COLOCACAO  </t>
  </si>
  <si>
    <t>CO2031</t>
  </si>
  <si>
    <t xml:space="preserve">15.020.0036-0      </t>
  </si>
  <si>
    <t xml:space="preserve">LAMPADA FLUORESCENTE TUBULAR,DE 16W.FORNECIMENTO E COLOCACAO  </t>
  </si>
  <si>
    <t>CO2034</t>
  </si>
  <si>
    <t xml:space="preserve">15.020.0044-0      </t>
  </si>
  <si>
    <t xml:space="preserve">LAMPADA VAPOR DE MERCURIO,DE 80W.FORNECIMENTO E COLOCACAO  </t>
  </si>
  <si>
    <t>CO2035</t>
  </si>
  <si>
    <t xml:space="preserve">15.020.0070-0      </t>
  </si>
  <si>
    <t xml:space="preserve">LAMPADA DE VAPOR DE SODIO DE 70W-110/220V.FORNECIMENTO E COLOCACAO  </t>
  </si>
  <si>
    <t>CO2036</t>
  </si>
  <si>
    <t xml:space="preserve">15.020.0072-0      </t>
  </si>
  <si>
    <t xml:space="preserve">LAMPADA DE VAPOR DE SODIO DE 100W-110/220V.FORNECIMENTO E COLOCACAO  </t>
  </si>
  <si>
    <t>CO2037</t>
  </si>
  <si>
    <t xml:space="preserve">15.020.0090-0      </t>
  </si>
  <si>
    <t xml:space="preserve">LAMPADA DE VAPOR METALICO OVOIDE DE 250W-220V,BULBO OVOIDE.FORNECIMENTO E COLOCACAO  </t>
  </si>
  <si>
    <t>CO2038</t>
  </si>
  <si>
    <t xml:space="preserve">15.020.0095-0      </t>
  </si>
  <si>
    <t xml:space="preserve">LAMPADA DE VAPOR METALICO OVOIDE DE 400W-220V,BULBO OVOIDE.FORNECIMENTO E COLOCACAO  </t>
  </si>
  <si>
    <t>CO2040</t>
  </si>
  <si>
    <t xml:space="preserve">15.020.0150-0      </t>
  </si>
  <si>
    <t xml:space="preserve">LAMPADA LED,BULBO,A60,4,5W,100/240V,BA SE E-27.FORNECIMENTO E COLOCACAO  </t>
  </si>
  <si>
    <t>CO2041</t>
  </si>
  <si>
    <t xml:space="preserve">15.020.0153-0      </t>
  </si>
  <si>
    <t xml:space="preserve">LAMPADA LED,BULBO,A60,7W,100/240V,BASE E-27.FORNECIMENTO E  COLOCACAO  </t>
  </si>
  <si>
    <t>CO2042</t>
  </si>
  <si>
    <t xml:space="preserve">15.020.0155-0      </t>
  </si>
  <si>
    <t xml:space="preserve">LAMPADA LED,BULBO,A60,8W,100/240V,BASE E-27.FORNECIMENTO E  COLOCACAO  </t>
  </si>
  <si>
    <t>CO2043</t>
  </si>
  <si>
    <t xml:space="preserve">15.020.0158-0      </t>
  </si>
  <si>
    <t xml:space="preserve">LAMPADA LED,BULBO,A60,10,5W,100/240V,B ASE E-27.FORNECIMENTO  E COLOCACAO  </t>
  </si>
  <si>
    <t>CO2045</t>
  </si>
  <si>
    <t xml:space="preserve">15.020.0160-0      </t>
  </si>
  <si>
    <t xml:space="preserve">LAMPADA LED,BULBO,PAR 20,7W,120V,BASE E-27.FORNECIMENTO E COLOCACAO  </t>
  </si>
  <si>
    <t>CO2046</t>
  </si>
  <si>
    <t xml:space="preserve">15.020.0163-0      </t>
  </si>
  <si>
    <t xml:space="preserve">LAMPADA LED,BULBO,PAR 30,10W,120/220V/20D,BASE E-27.FORNECIMENTO E COLOCACAO  </t>
  </si>
  <si>
    <t>CO2047</t>
  </si>
  <si>
    <t xml:space="preserve">15.020.0165-0      </t>
  </si>
  <si>
    <t xml:space="preserve">LAMPADA LED,BULBO,PAR 30,13W,120/220V,BASE E-27.FORNECIMENTO E COLOCACAO  </t>
  </si>
  <si>
    <t>CO2048</t>
  </si>
  <si>
    <t xml:space="preserve">15.020.0168-0      </t>
  </si>
  <si>
    <t xml:space="preserve">LAMPADA LED,BULBO,PAR 38,16W,120/220V,BASE E-27.FORNECIMENTO E COLOCACAO  </t>
  </si>
  <si>
    <t>CO2049</t>
  </si>
  <si>
    <t xml:space="preserve">15.020.0170-0      </t>
  </si>
  <si>
    <t xml:space="preserve">LAMPADA LED,TUBULAR,600MM,T8,9W,FLUXO LUMINOSO EM TORNO DE 900LM  </t>
  </si>
  <si>
    <t>CO2050</t>
  </si>
  <si>
    <t xml:space="preserve">15.020.0173-0      </t>
  </si>
  <si>
    <t xml:space="preserve">LAMPADA LED,TUBULAR,1200MM,T8,18W,FLUX O LUMINOSO EM TORNO DE 1850LM  </t>
  </si>
  <si>
    <t>CO2051</t>
  </si>
  <si>
    <t xml:space="preserve">15.020.0178-0      </t>
  </si>
  <si>
    <t xml:space="preserve">LAMPADA LED,DICROICA MR16 5W/12V.FORNECIMENTO E COLOCACAO  </t>
  </si>
  <si>
    <t>CO2052</t>
  </si>
  <si>
    <t xml:space="preserve">15.028.0017-0      </t>
  </si>
  <si>
    <t xml:space="preserve">COLOCACAO DE RESERVATORIO DE FIBROCIMENTO,FIBRA DE VIDRO OU SEMELHANTE DE 2.000L,INCLUSIVE PECAS DE APOIO EM ALVENARIA EMADEIRA SERRADA,E FLANGES DE LIGACAO HIDRAULICA,EXCLUSIVE FORNECIMENTO DO RESERVATORIO.  </t>
  </si>
  <si>
    <t>CO2053</t>
  </si>
  <si>
    <t xml:space="preserve">15.028.0018-0      </t>
  </si>
  <si>
    <t xml:space="preserve">COLOCACAO DE RESERVATORIO DE FOBROCIMENTO,FIBRA DE VIDRO OU SEMELHANTE DE 2.500L,INCLUSIVE PECAS DE APOIO EM ALVENARIA EMADEIRA SERRADA,E FLANGES DE LIGACAO HIDRAULICA,EXCLUSIVEFORNECIMEN TO DO RESERVATORIO.  </t>
  </si>
  <si>
    <t>CO2054</t>
  </si>
  <si>
    <t xml:space="preserve">15.028.0020-0      </t>
  </si>
  <si>
    <t xml:space="preserve">COLOCACAO DE RESERVATORIO DE FRIBROCIMENTO,FIBRA DE VIDRO OU SEMELHANTE DE 3.000L,INCLUSIVE PECAS DE APOIO EM ALVENARIAE MADEIRA SERRADA,E FLANGES DE LIGACAO HIDRAULICA,EXCLUSIVEFORNECIMEN TO DO RESERVATORIO  </t>
  </si>
  <si>
    <t>CO2055</t>
  </si>
  <si>
    <t xml:space="preserve">15.028.0025-0      </t>
  </si>
  <si>
    <t xml:space="preserve">COLOCACAO DE RESERVATORIO DE FIBROCIMENTO,FIBRA DE VIDRO OU SEMELHANTE DE 5.000L,INCLUSIVE PECAS DE APOIO EM ALVENARIA EMADEIRA SERRADA,E FLANGES DE LIGACAO HIDRAULICA,EXCLUSIVE FORNECIMENTO DO RESERVATORIO  </t>
  </si>
  <si>
    <t>CO2062</t>
  </si>
  <si>
    <t xml:space="preserve">15.030.0030-0      </t>
  </si>
  <si>
    <t xml:space="preserve">REGISTRO DE ESFERA,EM PVC,SOLDAVEL,COM DIAMETRO DE 20MM.FORNECIMENTO E COLOCACAO  </t>
  </si>
  <si>
    <t>CO2063</t>
  </si>
  <si>
    <t xml:space="preserve">15.030.0032-0      </t>
  </si>
  <si>
    <t xml:space="preserve">REGISTRO DE ESFERA,EM PVC,SOLDAVEL,COM DIAMETRO DE 25MM.FORNECIMENTO E COLOCACAO  </t>
  </si>
  <si>
    <t>CO2064</t>
  </si>
  <si>
    <t xml:space="preserve">15.030.0034-0      </t>
  </si>
  <si>
    <t xml:space="preserve">REGISTRO EM ESFERA,EM PVC,SOLDAVEL,COM DIAMETRO DE 32MM.FORNECIMENTO E COLOCACAO  </t>
  </si>
  <si>
    <t>CO2065</t>
  </si>
  <si>
    <t xml:space="preserve">15.030.0036-0      </t>
  </si>
  <si>
    <t xml:space="preserve">REGISTRO DE ESFERA,EM PVC,SOLDAVEL,COM DIAMETRO DE 40MM.FORNECIMENTO E COLOCACAO  </t>
  </si>
  <si>
    <t>CO2066</t>
  </si>
  <si>
    <t xml:space="preserve">15.030.0038-0      </t>
  </si>
  <si>
    <t xml:space="preserve">REGISTRO EM ESFERA,EM PVC,SOLDAVEL,COM DIAMETRO DE 50MM.FORNECIMENTO E COLOCACAO  </t>
  </si>
  <si>
    <t>CO2067</t>
  </si>
  <si>
    <t xml:space="preserve">15.030.0040-0      </t>
  </si>
  <si>
    <t xml:space="preserve">REGISTRO DE ESFERA,EM PVC,SOLDAVEL,COM DIAMETRO DE 60MM.FORNECIMENTO E COLOCACAO  </t>
  </si>
  <si>
    <t>CO2068</t>
  </si>
  <si>
    <t xml:space="preserve">15.030.0050-0      </t>
  </si>
  <si>
    <t xml:space="preserve">VALVULA DE PE,COM CRIVO EM PVC,SOLDAVEL,COM DIAMETRO DE 25MM.FORNECIMENTO E COLOCACAO  </t>
  </si>
  <si>
    <t>CO2069</t>
  </si>
  <si>
    <t xml:space="preserve">15.030.0052-0      </t>
  </si>
  <si>
    <t xml:space="preserve">VALVULA DE PE,COM CRIVO EM PVC,SOLDAVEL,COM DIAMETRO DE 32MM.FORNECIMENTO E COLOCACAO  </t>
  </si>
  <si>
    <t>CO2070</t>
  </si>
  <si>
    <t xml:space="preserve">15.030.0054-0      </t>
  </si>
  <si>
    <t xml:space="preserve">VALVULA DE PE,COM CRIVO EM PVC,SOLDAVEL,COM DIAMETRO DE 40MM.FORNECIMENTO E COLOCACAO  </t>
  </si>
  <si>
    <t>CO2071</t>
  </si>
  <si>
    <t xml:space="preserve">15.030.0056-0      </t>
  </si>
  <si>
    <t xml:space="preserve">VALVULA DE PE,COM CRIVO EM PVC,SOLDAVEL,COM DIAMETRO DE 50MM.FORNECIMENTO E COLOCACAO  </t>
  </si>
  <si>
    <t>CO2072</t>
  </si>
  <si>
    <t xml:space="preserve">15.030.0058-0      </t>
  </si>
  <si>
    <t xml:space="preserve">VALVULA DE PE,COM CRIVO EM PVC,SOLDAVEL,COM DIAMETRO DE 60MM.FORNECIMENTO E COLOCACAO  </t>
  </si>
  <si>
    <t>CO2073</t>
  </si>
  <si>
    <t xml:space="preserve">15.030.0070-0      </t>
  </si>
  <si>
    <t xml:space="preserve">VALVULA DE RETENCAO VERTICAL,EM PVC,SOLDAVEL,COM DIAMETRO DE 25MM.FORNECIMENTO E COLOCACAO  </t>
  </si>
  <si>
    <t>CO2074</t>
  </si>
  <si>
    <t xml:space="preserve">15.030.0072-0      </t>
  </si>
  <si>
    <t xml:space="preserve">VALVULA DE RETENCAO VERTICAL,EM PVC,SOLDAVEL,COM DIAMETRO DE 32MM.FORNECIMENTO E COLOCACAO  </t>
  </si>
  <si>
    <t>CO2075</t>
  </si>
  <si>
    <t xml:space="preserve">15.030.0074-0      </t>
  </si>
  <si>
    <t xml:space="preserve">VALVULA DE RETENCAO VERTICAL,EM PVC,SOLDAVEL,COM DIAMETRO DE 40MM.FORNECIMENTO E COLOCACAO  </t>
  </si>
  <si>
    <t>CO2076</t>
  </si>
  <si>
    <t xml:space="preserve">15.030.0076-0      </t>
  </si>
  <si>
    <t xml:space="preserve">VALVULA DE RETENCAO VERTICAL,EM PVC,SOLDAVEL,COM DIAMETRO DE 50MM.FORNECIMENTO E COLOCACAO  </t>
  </si>
  <si>
    <t>CO2077</t>
  </si>
  <si>
    <t xml:space="preserve">15.030.0078-0      </t>
  </si>
  <si>
    <t xml:space="preserve">VALVULA DE RETENCAO VERTICAL,EM PVC,SOLDAVEL,COM DIAMETRO DE 60MM.FORNECIMENTO E COLOCACAO  </t>
  </si>
  <si>
    <t>CO2078</t>
  </si>
  <si>
    <t xml:space="preserve">15.030.0080-0      </t>
  </si>
  <si>
    <t xml:space="preserve">VALVULA DE RETENCAO HORIZONTAL,EM PVC,SOLDAVEL,COM DIAMETRO DE 25MM.FORNECIMENTO E COLOCACAO  </t>
  </si>
  <si>
    <t>CO2079</t>
  </si>
  <si>
    <t xml:space="preserve">15.030.0082-0      </t>
  </si>
  <si>
    <t xml:space="preserve">VALVULA DE RETENCAO HORIZONTAL,EM PVC,SOLDAVEL,COM DIAMETRO DE 32MM.FORNECIMENTO E COLOCACAO  </t>
  </si>
  <si>
    <t>CO2080</t>
  </si>
  <si>
    <t xml:space="preserve">15.030.0084-0      </t>
  </si>
  <si>
    <t xml:space="preserve">VALVULA DE RETENCAO HORIZONTAL,EM PVC,SOLDAVEL,COM DIAMETRO DE 40MM.FORNECIMENTO E COLOCACAO  </t>
  </si>
  <si>
    <t>CO2081</t>
  </si>
  <si>
    <t xml:space="preserve">15.030.0086-0      </t>
  </si>
  <si>
    <t xml:space="preserve">VALVULA DE RETENCAO HORIZONTAL,EM PVC,SOLDAVEL,COM DIAMETRO DE 50MM.FORNECIMENTO E COLOCACAO  </t>
  </si>
  <si>
    <t>CO2082</t>
  </si>
  <si>
    <t xml:space="preserve">15.030.0088-0      </t>
  </si>
  <si>
    <t xml:space="preserve">VALVULA DE RETENCAO HORIZONTAL,EM PVC,SOLDAVEL,COM DIAMETRO DE 60MM.FORNECIMENTO E COLOCACAO  </t>
  </si>
  <si>
    <t>CO2083</t>
  </si>
  <si>
    <t xml:space="preserve">15.036.0001-0      </t>
  </si>
  <si>
    <t xml:space="preserve">TUBO DE CPVC RIGIDO,DIAMETRO DE 15MM,SOLDAVEL,PARA AGUA QUENTE E FRIA,EXCLUSIVE EMENDA,CONEXOES,ABERTURA E FECHAMENTO DERASGO.FORNECIMENTO E ASSENTAMENTO  </t>
  </si>
  <si>
    <t>CO2084</t>
  </si>
  <si>
    <t xml:space="preserve">15.036.0002-0      </t>
  </si>
  <si>
    <t xml:space="preserve">TUBO DE CPVC RIGIDO,DIAMETRO DE 22MM,SOLDAVEL,PARA AGUA QUENTE E FRIA,EXCLUSIVE EMENDA,CONEXOES,ABERTURA E FECHAMENTO DERASGO.FORNECIMENTO E ASSENTAMENTO  </t>
  </si>
  <si>
    <t>CO2085</t>
  </si>
  <si>
    <t xml:space="preserve">15.036.0003-0      </t>
  </si>
  <si>
    <t xml:space="preserve">TUBO DE CPVC RIGIDO,DIAMETRO DE 28MM,SOLDAVEL,PARA AGUA QUENTE E FRIA,EXCLUSIVE EMENDA,CONEXOES,ABERTURA E FECHAMENTO DERASGO.FORNECIMENTO E ASSENTAMENTO  </t>
  </si>
  <si>
    <t>CO2087</t>
  </si>
  <si>
    <t xml:space="preserve">15.036.0079-0      </t>
  </si>
  <si>
    <t xml:space="preserve">ELETRODUTO DE PVC ESPIRAL CORRUGADO,DIAMETRO DE 3/4",INCLUSIVE CONEXOES E EMENDAS.FORNECIMENTO E INSTALACAO  </t>
  </si>
  <si>
    <t>CO2088</t>
  </si>
  <si>
    <t xml:space="preserve">15.036.0080-0      </t>
  </si>
  <si>
    <t xml:space="preserve">ELETRODUTO DE PVC ESPIRAL CORRUGADO,DIAMETRO DE 1",INCLUSIVE CONEXOES E EMENDAS.FORNECIMENTO E INSTALACAO  </t>
  </si>
  <si>
    <t>CO2089</t>
  </si>
  <si>
    <t xml:space="preserve">15.036.0092-0      </t>
  </si>
  <si>
    <t xml:space="preserve">TUBO DE PVC,CONFORME ABNT NBR-7362,PARA ESGOTO SANITARIO,COM DIAMETRO NOMINAL DE 200MM,INCLUSIVE ANEL DE BORRACHA.FORNECIMENTO E COLOCACAO  </t>
  </si>
  <si>
    <t>CO2090</t>
  </si>
  <si>
    <t xml:space="preserve">15.036.0100-0      </t>
  </si>
  <si>
    <t xml:space="preserve">TUBO DE PVC RIGIDO,CONFORME ABNT NBR-5688,DE 100MM,LINHA REFORCADA,SOLDAVEL,PARA PROTECAO DE CONDUTORES DE SISTEMA DE TELEFONIA SIMPLES,ASSENTADOS E COBERTOS COM CAMADA DE CONCRETO,EXCLUSIVE ESCAVACAO E REATERRO.FORNECIMENTO E ASSENTAMENTO  </t>
  </si>
  <si>
    <t>CO2091</t>
  </si>
  <si>
    <t xml:space="preserve">15.036.0105-0      </t>
  </si>
  <si>
    <t xml:space="preserve">TUBO DE PVC RIGIDO,CONFORME ABNT NBR-5688,DE 100MM,LINHA REFORCADA,SOLDAVEL,PARA PROTECAO DE CONDUTORES DE SISTEMA DE TELEFONIA,LINHA DUPLA,ASSENTADOS E COBERTOS COM CAMADA DE CONCRETO,EXCLUSIVE ESCAVACAO E REATERRO.FORNECIMENTO E ASSENTAMENTO  </t>
  </si>
  <si>
    <t>CO2092</t>
  </si>
  <si>
    <t xml:space="preserve">15.036.0110-0      </t>
  </si>
  <si>
    <t xml:space="preserve">TUBO DE PVC RIGIDO,CONFORME ABNT NBR-5688,DE 100MM,LINHA REFORCADA,SOLDAVEL,PARA PROTECAO DE CONDUTORES DE SISTEMA DE TELEFONIA,LINHA TRIPLA,ASSENTADOS E COBERTOS COM CAMADA DE CONCRETO,EXCLUSIVE ESCAVACAO E REATERRO.FORNECIMENTO E ASSENTAMENTO  </t>
  </si>
  <si>
    <t>CO2093</t>
  </si>
  <si>
    <t xml:space="preserve">15.036.0143-0      </t>
  </si>
  <si>
    <t xml:space="preserve">ELETRODUTO EM PVC FLEXIVEL,COR AMARELA,DIAMETRO DE 32MM.FORNECIMENTO E COLOCACAO.  </t>
  </si>
  <si>
    <t>CO2094</t>
  </si>
  <si>
    <t xml:space="preserve">15.038.0001-0      </t>
  </si>
  <si>
    <t xml:space="preserve">ADAPTADOR ROSQUEAVEL,COM DIAMETRO DE 1/2",COM FLANGES E ANEL DE VEDACAO PARA CAIXA D'AGUA.FORNECIMENTO  </t>
  </si>
  <si>
    <t>CO2095</t>
  </si>
  <si>
    <t xml:space="preserve">15.038.0002-0      </t>
  </si>
  <si>
    <t xml:space="preserve">ADAPTADOR ROSQUEAVEL,COM DIAMETRO DE 3/4",COM FLANGES E ANEL DE VEDACAO PARA CAIXA D'AGUA.FORNECIMENTO  </t>
  </si>
  <si>
    <t>CO2096</t>
  </si>
  <si>
    <t xml:space="preserve">15.038.0003-0      </t>
  </si>
  <si>
    <t xml:space="preserve">ADAPTADOR ROSQUEAVEL,COM DIAMETRO DE 1",COM FLANGES E ANEL DE VEDACAO PARA CAIXA D'AGUA.FORNECIMENTO  </t>
  </si>
  <si>
    <t>CO2097</t>
  </si>
  <si>
    <t xml:space="preserve">15.038.0004-0      </t>
  </si>
  <si>
    <t xml:space="preserve">ADAPTADOR ROSQUEAVEL,COM DIAMETRO DE 1.1/4",COM FLANGES E ANEL DE VEDACAO PARA CAIXA D'AGUA.FORNECIMENTO  </t>
  </si>
  <si>
    <t>CO2098</t>
  </si>
  <si>
    <t xml:space="preserve">15.038.0005-0      </t>
  </si>
  <si>
    <t xml:space="preserve">ADAPTADOR ROSQUEAVEL,COM DIAMETRO DE 1.1/2",COM FLANGES E ANEL DE VEDACAO PARA CAIXA D'AGUA.FORNECIMENTO  </t>
  </si>
  <si>
    <t>CO2099</t>
  </si>
  <si>
    <t xml:space="preserve">15.038.0006-0      </t>
  </si>
  <si>
    <t xml:space="preserve">ADAPTADOR ROSQUEAVEL,COM DIAMETRO DE 2",COM FLANGES E ANEL DE VEDACAO PARA CAIXA D'AGUA.FORNECIMENTO  </t>
  </si>
  <si>
    <t>CO2100</t>
  </si>
  <si>
    <t xml:space="preserve">15.038.0010-0      </t>
  </si>
  <si>
    <t xml:space="preserve">BUCHA DE REDUCAO COM ROSCA,COM DIAMETRO DE 3/4"X1/2".FORNECIMENTO  </t>
  </si>
  <si>
    <t>CO2101</t>
  </si>
  <si>
    <t xml:space="preserve">15.038.0011-0      </t>
  </si>
  <si>
    <t xml:space="preserve">BUCHA DE REDUCAO COM ROSCA,COM DIAMETRO DE 1X1/2".FORNECIMENTO  </t>
  </si>
  <si>
    <t>CO2102</t>
  </si>
  <si>
    <t xml:space="preserve">15.038.0012-0      </t>
  </si>
  <si>
    <t xml:space="preserve">BUCHA DE REDUCAO COM ROSCA,COM DIAMETRO DE 1"X3/4".FORNECIMENTO  </t>
  </si>
  <si>
    <t>CO2103</t>
  </si>
  <si>
    <t xml:space="preserve">15.038.0013-0      </t>
  </si>
  <si>
    <t xml:space="preserve">BUCHA DE REDUCAO COM ROSCA,COM DIAMETRO DE 1.1/4"X3/4".FORNECIMENTO  </t>
  </si>
  <si>
    <t>CO2104</t>
  </si>
  <si>
    <t xml:space="preserve">15.038.0014-0      </t>
  </si>
  <si>
    <t xml:space="preserve">BUCHA DE REDUCAO COM ROSCA,COM DIAMETRO DE 1.1/4"X1".FORNECIMENTO  </t>
  </si>
  <si>
    <t>CO2105</t>
  </si>
  <si>
    <t xml:space="preserve">15.038.0015-0      </t>
  </si>
  <si>
    <t xml:space="preserve">BUCHA DE REDUCAO COM ROSCA,COM DIAMETRO DE 1.1/2"X3/4".FORNECIMENTO  </t>
  </si>
  <si>
    <t>CO2106</t>
  </si>
  <si>
    <t xml:space="preserve">15.038.0016-0      </t>
  </si>
  <si>
    <t xml:space="preserve">BUCHA DE REDUCAO COM ROSCA,COM DIAMETRO DE 1.1/2"X1".FORNECIMENTO  </t>
  </si>
  <si>
    <t>CO2107</t>
  </si>
  <si>
    <t xml:space="preserve">15.038.0017-0      </t>
  </si>
  <si>
    <t xml:space="preserve">BUCHA DE REDUCAO COM ROSCA,COM DIAMETRO DE 1.1/2"X1.1/4".FORNECIMENTO  </t>
  </si>
  <si>
    <t>CO2108</t>
  </si>
  <si>
    <t xml:space="preserve">15.038.0018-0      </t>
  </si>
  <si>
    <t xml:space="preserve">BUCHA DE REDUCAO COM ROSCA,COM DIAMETRO DE 2"X1".FORNECIMENTO  </t>
  </si>
  <si>
    <t>CO2109</t>
  </si>
  <si>
    <t xml:space="preserve">15.038.0019-0      </t>
  </si>
  <si>
    <t xml:space="preserve">BUCHA DE REDUCAO COM ROSCA,COM DIAMETRO DE 2"X1.1/4".FORNECIMENTO  </t>
  </si>
  <si>
    <t>CO2110</t>
  </si>
  <si>
    <t xml:space="preserve">15.038.0020-0      </t>
  </si>
  <si>
    <t xml:space="preserve">BUCHA DE REDUCAO COM ROSCA,COM DIAMETRO DE 2"X1.1/2".FORNECIMENTO  </t>
  </si>
  <si>
    <t>CO2111</t>
  </si>
  <si>
    <t xml:space="preserve">15.038.0030-0      </t>
  </si>
  <si>
    <t xml:space="preserve">CAP COM ROSCA,COM DIAMETRO DE 1/2".FORNECIMENTO  </t>
  </si>
  <si>
    <t>CO2112</t>
  </si>
  <si>
    <t xml:space="preserve">15.038.0031-0      </t>
  </si>
  <si>
    <t xml:space="preserve">CAP COM ROSCA,COM DIAMETRO DE 3/4".FORNECIMENTO  </t>
  </si>
  <si>
    <t>CO2113</t>
  </si>
  <si>
    <t xml:space="preserve">15.038.0032-0      </t>
  </si>
  <si>
    <t xml:space="preserve">CAP COM ROSCA,COM DIAMETRO DE 1".FORNECIMENTO  </t>
  </si>
  <si>
    <t>CO2114</t>
  </si>
  <si>
    <t xml:space="preserve">15.038.0033-0      </t>
  </si>
  <si>
    <t xml:space="preserve">CAP COM ROSCA,COM DIAMETRO DE 1.1/2".FORNECIMENTO  </t>
  </si>
  <si>
    <t>CO2115</t>
  </si>
  <si>
    <t xml:space="preserve">15.038.0034-0      </t>
  </si>
  <si>
    <t xml:space="preserve">CAP COM ROSCA,COM DIAMETRO DE 2".FORNECIMENTO  </t>
  </si>
  <si>
    <t>CO2116</t>
  </si>
  <si>
    <t xml:space="preserve">15.038.0035-0      </t>
  </si>
  <si>
    <t xml:space="preserve">CAP COM ROSCA,COM DIAMETRO DE 2.1/2".FORNECIMENTO  </t>
  </si>
  <si>
    <t>CO2117</t>
  </si>
  <si>
    <t xml:space="preserve">15.038.0036-0      </t>
  </si>
  <si>
    <t xml:space="preserve">CAP COM ROSCA,COM DIAMETRO DE 3".FORNECIMENTO  </t>
  </si>
  <si>
    <t>CO2119</t>
  </si>
  <si>
    <t xml:space="preserve">15.038.0040-0      </t>
  </si>
  <si>
    <t xml:space="preserve">CURVA 90º COM ROSCA,COM DIAMETRO DE 1/2".FORNECIMENTO  </t>
  </si>
  <si>
    <t>CO2120</t>
  </si>
  <si>
    <t xml:space="preserve">15.038.0041-0      </t>
  </si>
  <si>
    <t xml:space="preserve">CURVA 90º COM ROSCA,COM DIAMETRO DE 3/4".FORNECIMENTO  </t>
  </si>
  <si>
    <t>CO2121</t>
  </si>
  <si>
    <t xml:space="preserve">15.038.0042-0      </t>
  </si>
  <si>
    <t xml:space="preserve">CURVA 90º COM ROSCA,COM DIAMETRO DE 1".FORNECIMENTO  </t>
  </si>
  <si>
    <t>CO2122</t>
  </si>
  <si>
    <t xml:space="preserve">15.038.0043-0      </t>
  </si>
  <si>
    <t xml:space="preserve">CURVA 90º COM ROSCA,COM DIAMETRO DE 1.1/4".FORNECIMENTO  </t>
  </si>
  <si>
    <t>CO2123</t>
  </si>
  <si>
    <t xml:space="preserve">15.038.0044-0      </t>
  </si>
  <si>
    <t xml:space="preserve">CURVA 90º COM ROSCA,COM DIAMETRO DE 1.1/2".FORNECIMENTO  </t>
  </si>
  <si>
    <t>CO2124</t>
  </si>
  <si>
    <t xml:space="preserve">15.038.0045-0      </t>
  </si>
  <si>
    <t xml:space="preserve">CURVA 90º COM ROSCA,COM DIAMETRO DE 2".FORNECIMENTO  </t>
  </si>
  <si>
    <t>CO2125</t>
  </si>
  <si>
    <t xml:space="preserve">15.038.0050-0      </t>
  </si>
  <si>
    <t xml:space="preserve">FLANGE COM SEXTAVADO COM ROSCA E SEM FUROS,COM DIAMETRO DE 1/2".FORNECIMENTO  </t>
  </si>
  <si>
    <t>CO2126</t>
  </si>
  <si>
    <t xml:space="preserve">15.038.0051-0      </t>
  </si>
  <si>
    <t xml:space="preserve">FLANGE COM SEXTAVADO COM ROSCA E SEM FUROS,COM DIAMETRO DE 3/4".FORNECIMENTO  </t>
  </si>
  <si>
    <t>CO2127</t>
  </si>
  <si>
    <t xml:space="preserve">15.038.0052-0      </t>
  </si>
  <si>
    <t xml:space="preserve">FLANGE COM SEXTAVADO COM ROSCA E SEM FUROS,COM DIAMETRO DE 1".FORNECIMENTO  </t>
  </si>
  <si>
    <t>CO2128</t>
  </si>
  <si>
    <t xml:space="preserve">15.038.0053-0      </t>
  </si>
  <si>
    <t xml:space="preserve">FLANGE COM SEXTAVADO COM ROSCA E SEM FUROS,COM DIAMETRO DE 1.1/4".FORNECIMENTO  </t>
  </si>
  <si>
    <t>CO2129</t>
  </si>
  <si>
    <t xml:space="preserve">15.038.0054-0      </t>
  </si>
  <si>
    <t xml:space="preserve">FLANGE COM SEXTAVADO COM ROSCA E SEM FUROS,COM DIAMETRO DE 1.1/2".FORNECIMENTO  </t>
  </si>
  <si>
    <t>CO2130</t>
  </si>
  <si>
    <t xml:space="preserve">15.038.0055-0      </t>
  </si>
  <si>
    <t xml:space="preserve">FLANGE COM SEXTAVADO COM ROSCA E SEM FUROS,COM DIAMETRO DE 2".FORNECIMENTO  </t>
  </si>
  <si>
    <t>CO2131</t>
  </si>
  <si>
    <t xml:space="preserve">15.038.0056-0      </t>
  </si>
  <si>
    <t xml:space="preserve">FLANGE COM SEXTAVADO COM ROSCA E SEM FUROS,COM DIAMETRO DE 2.1/2".FORNECIMENTO  </t>
  </si>
  <si>
    <t>CO2132</t>
  </si>
  <si>
    <t xml:space="preserve">15.038.0057-0      </t>
  </si>
  <si>
    <t xml:space="preserve">FLANGE COM SEXTAVADO COM ROSCA E SEM FUROS,COM DIAMETRO DE 3".FORNECIMENTO  </t>
  </si>
  <si>
    <t>CO2133</t>
  </si>
  <si>
    <t xml:space="preserve">15.038.0058-0      </t>
  </si>
  <si>
    <t xml:space="preserve">FLANGE COM SEXTAVADO COM ROSCA E SEM FUROS,COM DIAMETRO DE 4".FORNECIMENTO  </t>
  </si>
  <si>
    <t>CO2134</t>
  </si>
  <si>
    <t xml:space="preserve">15.038.0060-0      </t>
  </si>
  <si>
    <t xml:space="preserve">JOELHO 45º COM ROSCA,COM DIAMETRO DE 1/2".FORNECIMENTO  </t>
  </si>
  <si>
    <t>CO2135</t>
  </si>
  <si>
    <t xml:space="preserve">15.038.0061-0      </t>
  </si>
  <si>
    <t xml:space="preserve">JOELHO 45º COM ROSCA,COM DIAMETRO DE 3/4".FORNECIMENTO  </t>
  </si>
  <si>
    <t>CO2136</t>
  </si>
  <si>
    <t xml:space="preserve">15.038.0062-0      </t>
  </si>
  <si>
    <t xml:space="preserve">JOELHO 45º COM ROSCA,COM DIAMETRO DE 1".FORNECIMENTO  </t>
  </si>
  <si>
    <t>CO2137</t>
  </si>
  <si>
    <t xml:space="preserve">15.038.0063-0      </t>
  </si>
  <si>
    <t xml:space="preserve">JOELHO 45º COM ROSCA,COM DIAMETRO DE 1.1/4".FORNECIMENTO  </t>
  </si>
  <si>
    <t>CO2138</t>
  </si>
  <si>
    <t xml:space="preserve">15.038.0064-0      </t>
  </si>
  <si>
    <t xml:space="preserve">JOELHO 45º COM ROSCA,COM DIAMETRO DE 1.1/2".FORNECIMENTO  </t>
  </si>
  <si>
    <t>CO2139</t>
  </si>
  <si>
    <t xml:space="preserve">15.038.0065-0      </t>
  </si>
  <si>
    <t xml:space="preserve">JOELHO 45º COM ROSCA,COM DIAMETRO DE 2".FORNECIMENTO  </t>
  </si>
  <si>
    <t>CO2140</t>
  </si>
  <si>
    <t xml:space="preserve">15.038.0070-0      </t>
  </si>
  <si>
    <t xml:space="preserve">JOELHO 90º COM ROSCA,COM DIAMETRO DE 1/2".FORNECIMENTO  </t>
  </si>
  <si>
    <t>CO2141</t>
  </si>
  <si>
    <t xml:space="preserve">15.038.0071-0      </t>
  </si>
  <si>
    <t xml:space="preserve">JOELHO 90º COM ROSCA,COM DIAMETRO DE 3/4".FORNECIMENTO  </t>
  </si>
  <si>
    <t>CO2142</t>
  </si>
  <si>
    <t xml:space="preserve">15.038.0072-0      </t>
  </si>
  <si>
    <t xml:space="preserve">JOELHO 90º COM ROSCA,COM DIAMETRO DE 1".FORNECIMENTO  </t>
  </si>
  <si>
    <t>CO2143</t>
  </si>
  <si>
    <t xml:space="preserve">15.038.0073-0      </t>
  </si>
  <si>
    <t xml:space="preserve">JOELHO 90º COM ROSCA,COM DIAMETRO DE 1.1/4".FORNECIMENTO  </t>
  </si>
  <si>
    <t>CO2144</t>
  </si>
  <si>
    <t xml:space="preserve">15.038.0074-0      </t>
  </si>
  <si>
    <t xml:space="preserve">JOELHO 90º COM ROSCA,COM DIAMETRO DE 1.1/2".FORNECIMENTO  </t>
  </si>
  <si>
    <t>CO2145</t>
  </si>
  <si>
    <t xml:space="preserve">15.038.0075-0      </t>
  </si>
  <si>
    <t xml:space="preserve">JOELHO 90º COM ROSCA,COM DIAMETRO DE 2".FORNECIMENTO  </t>
  </si>
  <si>
    <t>CO2146</t>
  </si>
  <si>
    <t xml:space="preserve">15.038.0080-0      </t>
  </si>
  <si>
    <t xml:space="preserve">JOELHO DE REDUCAO 90º COM ROSCA,COM DIAMETRO DE 3/4"X1/2".FORNECIMENTO  </t>
  </si>
  <si>
    <t>CO2147</t>
  </si>
  <si>
    <t xml:space="preserve">15.038.0081-0      </t>
  </si>
  <si>
    <t xml:space="preserve">JOELHO DE REDUCAO 90º COM ROSCA,COM DIAMETRO DE 1"X3/4".FORNECIMENTO  </t>
  </si>
  <si>
    <t>CO2154</t>
  </si>
  <si>
    <t xml:space="preserve">15.038.0100-0      </t>
  </si>
  <si>
    <t xml:space="preserve">LUVA COM ROSCA,COM DIAMETRO DE 1/2".FORNECIMENTO  </t>
  </si>
  <si>
    <t>CO2155</t>
  </si>
  <si>
    <t xml:space="preserve">15.038.0101-0      </t>
  </si>
  <si>
    <t xml:space="preserve">LUVA COM ROSCA,COM DIAMETRO DE 3/4".FORNECIMENTO  </t>
  </si>
  <si>
    <t>CO2156</t>
  </si>
  <si>
    <t xml:space="preserve">15.038.0102-0      </t>
  </si>
  <si>
    <t xml:space="preserve">LUVA COM ROSCA,COM DIAMETRO DE 1".FORNECIMENTO  </t>
  </si>
  <si>
    <t>CO2157</t>
  </si>
  <si>
    <t xml:space="preserve">15.038.0103-0      </t>
  </si>
  <si>
    <t xml:space="preserve">LUVA COM ROSCA,COM DIAMETRO DE 1.1/4".FORNECIMENTO  </t>
  </si>
  <si>
    <t>CO2158</t>
  </si>
  <si>
    <t xml:space="preserve">15.038.0104-0      </t>
  </si>
  <si>
    <t xml:space="preserve">LUVA COM ROSCA,COM DIAMETRO DE 1.1/2".FORNECIMENTO  </t>
  </si>
  <si>
    <t>CO2159</t>
  </si>
  <si>
    <t xml:space="preserve">15.038.0105-0      </t>
  </si>
  <si>
    <t xml:space="preserve">LUVA COM ROSCA,COM DIAMETRO DE 2".FORNECIMENTO  </t>
  </si>
  <si>
    <t>CO2160</t>
  </si>
  <si>
    <t xml:space="preserve">15.038.0106-0      </t>
  </si>
  <si>
    <t xml:space="preserve">LUVA COM ROSCA,COM DIAMETRO DE 2.1/2".FORNECIMENTO  </t>
  </si>
  <si>
    <t>CO2161</t>
  </si>
  <si>
    <t xml:space="preserve">15.038.0107-0      </t>
  </si>
  <si>
    <t xml:space="preserve">LUVA COM ROSCA,COM DIAMETRO DE 3".FORNECIMENTO  </t>
  </si>
  <si>
    <t>CO2162</t>
  </si>
  <si>
    <t xml:space="preserve">15.038.0108-0      </t>
  </si>
  <si>
    <t xml:space="preserve">LUVA COM ROSCA,COM DIAMETRO DE 4".FORNECIMENTO  </t>
  </si>
  <si>
    <t>CO2163</t>
  </si>
  <si>
    <t xml:space="preserve">15.038.0115-0      </t>
  </si>
  <si>
    <t xml:space="preserve">LUVA DE REDUCAO COM ROSCA,COM DIAMETRO DE 3/4"X1/2".FORNECIMENTO  </t>
  </si>
  <si>
    <t>CO2164</t>
  </si>
  <si>
    <t xml:space="preserve">15.038.0116-0      </t>
  </si>
  <si>
    <t xml:space="preserve">LUVA DE REDUCAO COM ROSCA,COM DIAMETRO DE 1"X3/4".FORNECIMENTO  </t>
  </si>
  <si>
    <t>CO2165</t>
  </si>
  <si>
    <t xml:space="preserve">15.038.0120-0      </t>
  </si>
  <si>
    <t xml:space="preserve">LUVA DE CORRER PARA TUBO ROSCAVEL,COM DIAMETRO DE 1/2".FORNECIMENTO  </t>
  </si>
  <si>
    <t>CO2166</t>
  </si>
  <si>
    <t xml:space="preserve">15.038.0121-0      </t>
  </si>
  <si>
    <t xml:space="preserve">LUVA DE CORRER PARA TUBO ROSCAVEL,COM DIAMETRO DE 3/4".FORNECIMENTO  </t>
  </si>
  <si>
    <t>CO2167</t>
  </si>
  <si>
    <t xml:space="preserve">15.038.0122-0      </t>
  </si>
  <si>
    <t xml:space="preserve">LUVA DE CORRER PARA TUBO ROSCAVEL,COM DIAMETRO DE 1.1/2".FORNECIMENTO  </t>
  </si>
  <si>
    <t>CO2168</t>
  </si>
  <si>
    <t xml:space="preserve">15.038.0130-0      </t>
  </si>
  <si>
    <t xml:space="preserve">NIPEL COM ROSCA,COM DIAMETRO DE 1/2".FORNECIMENTO  </t>
  </si>
  <si>
    <t>CO2169</t>
  </si>
  <si>
    <t xml:space="preserve">15.038.0131-0      </t>
  </si>
  <si>
    <t xml:space="preserve">NIPEL COM ROSCA,COM DIAMETRO DE 3/4".FORNECIMENTO  </t>
  </si>
  <si>
    <t>CO2170</t>
  </si>
  <si>
    <t xml:space="preserve">15.038.0132-0      </t>
  </si>
  <si>
    <t xml:space="preserve">NIPEL COM ROSCA,COM DIAMETRO DE 1".FORNECIMENTO  </t>
  </si>
  <si>
    <t>CO2171</t>
  </si>
  <si>
    <t xml:space="preserve">15.038.0133-0      </t>
  </si>
  <si>
    <t xml:space="preserve">NIPEL COM ROSCA,COM DIAMETRO DE 1.1/4".FORNECIMENTO  </t>
  </si>
  <si>
    <t>CO2172</t>
  </si>
  <si>
    <t xml:space="preserve">15.038.0134-0      </t>
  </si>
  <si>
    <t xml:space="preserve">NIPEL COM ROSCA,COM DIAMETRO DE 1.1/2".FORNECIMENTO  </t>
  </si>
  <si>
    <t>CO2173</t>
  </si>
  <si>
    <t xml:space="preserve">15.038.0135-0      </t>
  </si>
  <si>
    <t xml:space="preserve">NIPEL COM ROSCA,COM DIAMETRO DE 2".FORNECIMENTO  </t>
  </si>
  <si>
    <t>CO2174</t>
  </si>
  <si>
    <t xml:space="preserve">15.038.0140-0      </t>
  </si>
  <si>
    <t xml:space="preserve">PLUG COM ROSCA,COM DIAMETRO DE 1/2".FORNECIMENTO  </t>
  </si>
  <si>
    <t>CO2175</t>
  </si>
  <si>
    <t xml:space="preserve">15.038.0141-0      </t>
  </si>
  <si>
    <t xml:space="preserve">PLUG COM ROSCA,COM DIAMETRO DE 3/4".FORNECIMENTO  </t>
  </si>
  <si>
    <t>CO2176</t>
  </si>
  <si>
    <t xml:space="preserve">15.038.0142-0      </t>
  </si>
  <si>
    <t xml:space="preserve">PLUG COM ROSCA,COM DIAMETRO DE 1".FORNECIMENTO  </t>
  </si>
  <si>
    <t>CO2177</t>
  </si>
  <si>
    <t xml:space="preserve">15.038.0143-0      </t>
  </si>
  <si>
    <t xml:space="preserve">PLUG COM ROSCA,COM DIAMETRO DE 1.1/4".FORNECIMENTO  </t>
  </si>
  <si>
    <t>CO2178</t>
  </si>
  <si>
    <t xml:space="preserve">15.038.0144-0      </t>
  </si>
  <si>
    <t xml:space="preserve">PLUG COM ROSCA,COM DIAMETRO DE 1.1/2".FORNECIMENTO  </t>
  </si>
  <si>
    <t>CO2179</t>
  </si>
  <si>
    <t xml:space="preserve">15.038.0145-0      </t>
  </si>
  <si>
    <t xml:space="preserve">PLUG COM ROSCA,COM DIAMETRO DE 2".FORNECIMENTO  </t>
  </si>
  <si>
    <t>CO2180</t>
  </si>
  <si>
    <t xml:space="preserve">15.038.0150-0      </t>
  </si>
  <si>
    <t xml:space="preserve">TE 90º COM ROSCA,COM DIAMETRO DE 1/2".FORNECIMENTO  </t>
  </si>
  <si>
    <t>CO2181</t>
  </si>
  <si>
    <t xml:space="preserve">15.038.0151-0      </t>
  </si>
  <si>
    <t xml:space="preserve">TE 90º COM ROSCA,COM DIAMETRO DE 3/4".FORNECIMENTO  </t>
  </si>
  <si>
    <t>CO2182</t>
  </si>
  <si>
    <t xml:space="preserve">15.038.0152-0      </t>
  </si>
  <si>
    <t xml:space="preserve">TE 90º COM ROSCA,COM DIAMETRO DE 1".FORNECIMENTO  </t>
  </si>
  <si>
    <t>CO2183</t>
  </si>
  <si>
    <t xml:space="preserve">15.038.0153-0      </t>
  </si>
  <si>
    <t xml:space="preserve">TE 90º COM ROSCA,COM DIAMETRO DE 1.1/4".FORNECIMENTO  </t>
  </si>
  <si>
    <t>CO2184</t>
  </si>
  <si>
    <t xml:space="preserve">15.038.0154-0      </t>
  </si>
  <si>
    <t xml:space="preserve">TE 90º COM ROSCA,COM DIAMETRO DE 1.1/2".FORNECIMENTO  </t>
  </si>
  <si>
    <t>CO2185</t>
  </si>
  <si>
    <t xml:space="preserve">15.038.0155-0      </t>
  </si>
  <si>
    <t xml:space="preserve">TE 90º COM ROSCA,COM DIAMETRO DE 2".FORNECIMENTO  </t>
  </si>
  <si>
    <t>CO2186</t>
  </si>
  <si>
    <t xml:space="preserve">15.038.0160-0      </t>
  </si>
  <si>
    <t xml:space="preserve">TE DE REDUCAO 90º COM ROSCA,COM DIAMETRO DE 3/4"X1/2".FORNECIMENTO  </t>
  </si>
  <si>
    <t>CO2187</t>
  </si>
  <si>
    <t xml:space="preserve">15.038.0161-0      </t>
  </si>
  <si>
    <t xml:space="preserve">TE DE REDUCAO 90º COM ROSCA,COM DIAMETRO DE 1"X3/4".FORNECIMENTO  </t>
  </si>
  <si>
    <t>CO2188</t>
  </si>
  <si>
    <t xml:space="preserve">15.038.0162-0      </t>
  </si>
  <si>
    <t xml:space="preserve">TE DE REDUCAO 90º COM ROSCA,COM DIAMETRO DE 1.1/2"X3/4".FORNECIMENTO  </t>
  </si>
  <si>
    <t>CO2191</t>
  </si>
  <si>
    <t xml:space="preserve">15.038.0170-0      </t>
  </si>
  <si>
    <t xml:space="preserve">UNIAO COM ROSCA,COM DIAMETRO DE 1/2".FORNECIMENTO  </t>
  </si>
  <si>
    <t>CO2192</t>
  </si>
  <si>
    <t xml:space="preserve">15.038.0171-0      </t>
  </si>
  <si>
    <t xml:space="preserve">UNIAO COM ROSCA,COM DIAMETRO DE 3/4".FORNECIMENTO  </t>
  </si>
  <si>
    <t>CO2193</t>
  </si>
  <si>
    <t xml:space="preserve">15.038.0172-0      </t>
  </si>
  <si>
    <t xml:space="preserve">UNIAO COM ROSCA,COM DIAMETRO DE 1".FORNECIMENTO  </t>
  </si>
  <si>
    <t>CO2194</t>
  </si>
  <si>
    <t xml:space="preserve">15.038.0173-0      </t>
  </si>
  <si>
    <t xml:space="preserve">UNIAO COM ROSCA,COM DIAMETRO DE 1.1/4".FORNECIMENTO  </t>
  </si>
  <si>
    <t>CO2195</t>
  </si>
  <si>
    <t xml:space="preserve">15.038.0174-0      </t>
  </si>
  <si>
    <t xml:space="preserve">UNIAO COM ROSCA,COM DIAMETRO DE 1.1/2".FORNECIMENTO  </t>
  </si>
  <si>
    <t>CO2196</t>
  </si>
  <si>
    <t xml:space="preserve">15.038.0175-0      </t>
  </si>
  <si>
    <t xml:space="preserve">UNIAO COM ROSCA,COM DIAMETRO DE 2".FORNECIMENTO  </t>
  </si>
  <si>
    <t>CO2197</t>
  </si>
  <si>
    <t xml:space="preserve">15.038.0176-0      </t>
  </si>
  <si>
    <t xml:space="preserve">UNIAO COM ROSCA,COM DIAMETRO DE 2.1/2".FORNECIMENTO  </t>
  </si>
  <si>
    <t>CO2198</t>
  </si>
  <si>
    <t xml:space="preserve">15.038.0177-0      </t>
  </si>
  <si>
    <t xml:space="preserve">UNIAO COM ROSCA,COM DIAMETRO DE 3".FORNECIMENTO  </t>
  </si>
  <si>
    <t>CO2200</t>
  </si>
  <si>
    <t xml:space="preserve">15.038.0185-0      </t>
  </si>
  <si>
    <t xml:space="preserve">JOELHO 90º COM ROSCA E BUCHA DE LATAO,COM DIAMETRO DE 1/2".FORNECIMENTO  </t>
  </si>
  <si>
    <t>CO2201</t>
  </si>
  <si>
    <t xml:space="preserve">15.038.0186-0      </t>
  </si>
  <si>
    <t xml:space="preserve">JOELHO 90º COM ROSCA E BUCHA DE LATAO,COM DIAMETRO DE 3/4".FORNECIMENTO  </t>
  </si>
  <si>
    <t>CO2202</t>
  </si>
  <si>
    <t xml:space="preserve">15.038.0190-0      </t>
  </si>
  <si>
    <t xml:space="preserve">JOELHO DE REDUCAO 90º COM ROSCA E BUCHA DE LATAO,COM DIAMETRO DE 3/4"X1/2".FORNECIMENTO  </t>
  </si>
  <si>
    <t>CO2203</t>
  </si>
  <si>
    <t xml:space="preserve">15.038.0200-0      </t>
  </si>
  <si>
    <t xml:space="preserve">ADAPTADOR SOLDAVEL CURTO COM BOLSA E ROSCA PARA REGISTRO,COM DIAMETRO DE 20MMX1/2".FORNECIMENTO  </t>
  </si>
  <si>
    <t>CO2204</t>
  </si>
  <si>
    <t xml:space="preserve">15.038.0201-0      </t>
  </si>
  <si>
    <t xml:space="preserve">ADAPTADOR SOLDAVEL CURTO COM BOLSA E ROSCA PARA REGISTRO,COM DIAMETRO DE 25MMX3/4".FORNECIMENTO  </t>
  </si>
  <si>
    <t>CO2205</t>
  </si>
  <si>
    <t xml:space="preserve">15.038.0202-0      </t>
  </si>
  <si>
    <t xml:space="preserve">ADAPTADOR SOLDAVEL CURTO COM BOLSA E ROSCA PARA REGISTRO,COM DIAMETRO DE 32MMX1".FORNECIMENTO  </t>
  </si>
  <si>
    <t>CO2206</t>
  </si>
  <si>
    <t xml:space="preserve">15.038.0203-0      </t>
  </si>
  <si>
    <t xml:space="preserve">ADAPTADOR SOLDAVEL CURTO COM BOLSA E ROSCA PARA REGISTRO,COM DIAMETRO DE 40MMX1.1/4".FORNECIMENTO  </t>
  </si>
  <si>
    <t>CO2207</t>
  </si>
  <si>
    <t xml:space="preserve">15.038.0204-0      </t>
  </si>
  <si>
    <t xml:space="preserve">ADAPTADOR SOLDAVEL CURTO COM BOLSA E ROSCA PARA REGISTRO,COM DIAMETRO DE 40MMX1.1/2".FORNECIMENTO  </t>
  </si>
  <si>
    <t>CO2208</t>
  </si>
  <si>
    <t xml:space="preserve">15.038.0205-0      </t>
  </si>
  <si>
    <t xml:space="preserve">ADAPTADOR SOLDAVEL CURTO COM BOLSA E ROSCA PARA REGISTRO,COM DIAMETRO DE 50MMX1.1/4".FORNECIMENTO  </t>
  </si>
  <si>
    <t>CO2209</t>
  </si>
  <si>
    <t xml:space="preserve">15.038.0206-0      </t>
  </si>
  <si>
    <t xml:space="preserve">ADAPTADOR SOLDAVEL CURTO COM BOLSA E ROSCA PARA REGISTRO,COM DIAMETRO DE 50MMX1.1/2".FORNECIMENTO  </t>
  </si>
  <si>
    <t>CO2210</t>
  </si>
  <si>
    <t xml:space="preserve">15.038.0207-0      </t>
  </si>
  <si>
    <t xml:space="preserve">ADAPTADOR SOLDAVEL CURTO COM BOLSA E ROSCA PARA REGISTRO,COM DIAMETRO DE 60MMX2".FORNECIMENTO  </t>
  </si>
  <si>
    <t>CO2211</t>
  </si>
  <si>
    <t xml:space="preserve">15.038.0208-0      </t>
  </si>
  <si>
    <t xml:space="preserve">ADAPTADOR SOLDAVEL CURTO COM BOLSA E ROSCA PARA REGISTRO,COM DIAMETRO DE 75MMX2.1/2".FORNECIMENTO  </t>
  </si>
  <si>
    <t>CO2212</t>
  </si>
  <si>
    <t xml:space="preserve">15.038.0209-0      </t>
  </si>
  <si>
    <t xml:space="preserve">ADAPTADOR SOLDAVEL CURTO COM BOLSA E ROSCA PARA REGISTRO,COM DIAMETRO DE 85MMX3".FORNECIMENTO  </t>
  </si>
  <si>
    <t>CO2213</t>
  </si>
  <si>
    <t xml:space="preserve">15.038.0210-0      </t>
  </si>
  <si>
    <t xml:space="preserve">ADAPTADOR SOLDAVEL CURTO COM BOLSA E ROSCA PARA REGISTRO,COM DIAMETRO DE 110MMX4".FORNECIMENTO  </t>
  </si>
  <si>
    <t>CO2214</t>
  </si>
  <si>
    <t xml:space="preserve">15.038.0215-0      </t>
  </si>
  <si>
    <t xml:space="preserve">ADAPTADOR SOLDAVEL COM FLANGES LIVRES PARA CAIXA D'AGUA,COM DIAMETRO DE 25MMX3/4".FORNECIMENTO  </t>
  </si>
  <si>
    <t>CO2215</t>
  </si>
  <si>
    <t xml:space="preserve">15.038.0216-0      </t>
  </si>
  <si>
    <t xml:space="preserve">ADAPTADOR SOLDAVEL COM FLANGES LIVRES PARA CAIXA D'AGUA,COM DIAMETRO DE 32MMX1".FORNECIMENTO  </t>
  </si>
  <si>
    <t>CO2216</t>
  </si>
  <si>
    <t xml:space="preserve">15.038.0217-0      </t>
  </si>
  <si>
    <t xml:space="preserve">ADAPTADOR SOLDAVEL COM FLANGES LIVRES PARA CAIXA D'AGUA,COM DIAMETRO DE 40MMX1.1/4".FORNECIMENTO  </t>
  </si>
  <si>
    <t>CO2217</t>
  </si>
  <si>
    <t xml:space="preserve">15.038.0218-0      </t>
  </si>
  <si>
    <t xml:space="preserve">ADAPTADOR SOLDAVEL COM FLANGES LIVRES PARA CAIXA D'AGUA,COM DIAMETRO DE 50MMX1.1/2".FORNECIMENTO  </t>
  </si>
  <si>
    <t>CO2218</t>
  </si>
  <si>
    <t xml:space="preserve">15.038.0219-0      </t>
  </si>
  <si>
    <t xml:space="preserve">ADAPTADOR SOLDAVEL COM FLANGES LIVRES PARA CAIXA D'AGUA,COM DIAMETRO DE 60MMX2".FORNECIMENTO  </t>
  </si>
  <si>
    <t>CO2219</t>
  </si>
  <si>
    <t xml:space="preserve">15.038.0220-0      </t>
  </si>
  <si>
    <t xml:space="preserve">ADAPTADOR SOLDAVEL COM FLANGES LIVRES PARA CAIXA D'AGUA,COM DIAMETRO DE 75MMX2.1/2".FORNECIMENTO  </t>
  </si>
  <si>
    <t>CO2220</t>
  </si>
  <si>
    <t xml:space="preserve">15.038.0221-0      </t>
  </si>
  <si>
    <t xml:space="preserve">ADAPTADOR SOLDAVEL COM FLANGES LIVRES PARA CAIXA D'AGUA,COM DIAMETRO DE 85MMX3".FORNECIMENTO  </t>
  </si>
  <si>
    <t>CO2221</t>
  </si>
  <si>
    <t xml:space="preserve">15.038.0222-0      </t>
  </si>
  <si>
    <t xml:space="preserve">ADAPTADOR SOLDAVEL COM FLANGES LIVRES PARA CAIXA D'AGUA,COM DIAMETRO DE 110MMX4".FORNECIMENTO  </t>
  </si>
  <si>
    <t>CO2227</t>
  </si>
  <si>
    <t xml:space="preserve">15.038.0235-0      </t>
  </si>
  <si>
    <t xml:space="preserve">ADAPTADOR SOLDAVEL/LONGO COM FLANGES LIVRES PARA CAIXA D'AGUA,COM DIAMETRO DE 75MMX2.1/2".FORNECIMENTO  </t>
  </si>
  <si>
    <t>CO2228</t>
  </si>
  <si>
    <t xml:space="preserve">15.038.0236-0      </t>
  </si>
  <si>
    <t xml:space="preserve">ADAPTADOR SOLDAVEL/LONGO COM FLANGES LIVRES PARA CAIXA D'AGUA,COM DIAMETRO DE 85MMX3".FORNECIMENTO  </t>
  </si>
  <si>
    <t>CO2229</t>
  </si>
  <si>
    <t xml:space="preserve">15.038.0237-0      </t>
  </si>
  <si>
    <t xml:space="preserve">ADAPTADOR SOLDAVEL/LONGO COM FLANGES LIVRES PARA CAIXA D'AGUA,COM DIAMETRO DE 110MMX4".FORNECIMENTO  </t>
  </si>
  <si>
    <t>CO2236</t>
  </si>
  <si>
    <t xml:space="preserve">15.038.0250-0      </t>
  </si>
  <si>
    <t xml:space="preserve">BUCHA DE REDUCAO SOLDAVEL CURTA,COM DIAMETRO DE 25MMX20MM.FORNECIMENTO  </t>
  </si>
  <si>
    <t>CO2237</t>
  </si>
  <si>
    <t xml:space="preserve">15.038.0251-0      </t>
  </si>
  <si>
    <t xml:space="preserve">BUCHA DE REDUCAO SOLDAVEL CURTA,COM DIAMETRO DE 32MMX25MM.FORNECIMENTO  </t>
  </si>
  <si>
    <t>CO2238</t>
  </si>
  <si>
    <t xml:space="preserve">15.038.0252-0      </t>
  </si>
  <si>
    <t xml:space="preserve">BUCHA DE REDUCAO SOLDAVEL CURTA,COM DIAMETRO DE 40MMX32MM.FORNECIMENTO  </t>
  </si>
  <si>
    <t>CO2239</t>
  </si>
  <si>
    <t xml:space="preserve">15.038.0253-0      </t>
  </si>
  <si>
    <t xml:space="preserve">BUCHA DE REDUCAO SOLDAVEL CURTA,COM DIAMETRO DE 50MMX40MM.FORNECIMENTO  </t>
  </si>
  <si>
    <t>CO2240</t>
  </si>
  <si>
    <t xml:space="preserve">15.038.0254-0      </t>
  </si>
  <si>
    <t xml:space="preserve">BUCHA DE REDUCAO SOLDAVEL CURTA,COM DIAMETRO DE 60MMX50MM.FORNECIMENTO  </t>
  </si>
  <si>
    <t>CO2241</t>
  </si>
  <si>
    <t xml:space="preserve">15.038.0255-0      </t>
  </si>
  <si>
    <t xml:space="preserve">BUCHA DE REDUCAO SOLDAVEL CURTA,COM DIAMETRO DE 75MMX60MM.FORNECIMENTO  </t>
  </si>
  <si>
    <t>CO2242</t>
  </si>
  <si>
    <t xml:space="preserve">15.038.0256-0      </t>
  </si>
  <si>
    <t xml:space="preserve">BUCHA DE REDUCAO SOLDAVEL CURTA,COM DIAMETRO DE 85MMX75MM.FORNECIMENTO  </t>
  </si>
  <si>
    <t>CO2243</t>
  </si>
  <si>
    <t xml:space="preserve">15.038.0257-0      </t>
  </si>
  <si>
    <t xml:space="preserve">BUCHA DE REDUCAO SOLDAVEL CURTA,COM DIAMETRO DE 110MMX85MM.FORNECIMENTO  </t>
  </si>
  <si>
    <t>CO2244</t>
  </si>
  <si>
    <t xml:space="preserve">15.038.0260-0      </t>
  </si>
  <si>
    <t xml:space="preserve">BUCHA DE REDUCAO SOLDAVEL LONGA,COM DIAMETRO DE 32MMX20MM.FORNECIMENTO  </t>
  </si>
  <si>
    <t>CO2245</t>
  </si>
  <si>
    <t xml:space="preserve">15.038.0261-0      </t>
  </si>
  <si>
    <t xml:space="preserve">BUCHA DE REDUCAO SOLDAVEL LONGA,COM DIAMETRO DE 40MMX20MM.FORNECIMENTO  </t>
  </si>
  <si>
    <t>CO2246</t>
  </si>
  <si>
    <t xml:space="preserve">15.038.0262-0      </t>
  </si>
  <si>
    <t xml:space="preserve">BUCHA DE REDUCAO SOLDAVEL LONGA,COM DIAMETRO DE 40MMX25MM.FORNECIMENTO  </t>
  </si>
  <si>
    <t>CO2247</t>
  </si>
  <si>
    <t xml:space="preserve">15.038.0263-0      </t>
  </si>
  <si>
    <t xml:space="preserve">BUCHA DE REDUCAO SOLDAVEL LONGA,COM DIAMETRO DE 50MMX20MM.FORNECIMENTO  </t>
  </si>
  <si>
    <t>CO2248</t>
  </si>
  <si>
    <t xml:space="preserve">15.038.0264-0      </t>
  </si>
  <si>
    <t xml:space="preserve">BUCHA DE REDUCAO SOLDAVEL LONGA,COM DIAMETRO DE 50MMX25MM.FORNECIMENTO  </t>
  </si>
  <si>
    <t>CO2249</t>
  </si>
  <si>
    <t xml:space="preserve">15.038.0265-0      </t>
  </si>
  <si>
    <t xml:space="preserve">BUCHA DE REDUCAO SOLDAVEL LONGA,COM DIAMETRO DE 50MMX32MM.FORNECIMENTO  </t>
  </si>
  <si>
    <t>CO2250</t>
  </si>
  <si>
    <t xml:space="preserve">15.038.0266-0      </t>
  </si>
  <si>
    <t xml:space="preserve">BUCHA DE REDUCAO SOLDAVEL LONGA,COM DIAMETRO DE 60MMX25MM.FORNECIMENTO  </t>
  </si>
  <si>
    <t>CO2251</t>
  </si>
  <si>
    <t xml:space="preserve">15.038.0267-0      </t>
  </si>
  <si>
    <t xml:space="preserve">BUCHA DE REDUCAO SOLDAVEL LONGA,COM DIAMETRO DE 60MMX32MM.FORNECIMENTO  </t>
  </si>
  <si>
    <t>CO2252</t>
  </si>
  <si>
    <t xml:space="preserve">15.038.0268-0      </t>
  </si>
  <si>
    <t xml:space="preserve">BUCHA DE REDUCAO SOLDAVEL LONGA,COM DIAMETRO DE 60MMX40MM.FORNECIMENTO  </t>
  </si>
  <si>
    <t>CO2253</t>
  </si>
  <si>
    <t xml:space="preserve">15.038.0269-0      </t>
  </si>
  <si>
    <t xml:space="preserve">BUCHA DE REDUCAO SOLDAVEL LONGA,COM DIAMETRO DE 60MMX50MM.FORNECIMENTO  </t>
  </si>
  <si>
    <t>CO2254</t>
  </si>
  <si>
    <t xml:space="preserve">15.038.0270-0      </t>
  </si>
  <si>
    <t xml:space="preserve">BUCHA DE REDUCAO SOLDAVEL LONGA,COM DIAMETRO DE 75MMX50MM.FORNECIMENTO  </t>
  </si>
  <si>
    <t>CO2255</t>
  </si>
  <si>
    <t xml:space="preserve">15.038.0271-0      </t>
  </si>
  <si>
    <t xml:space="preserve">BUCHA DE REDUCAO SOLDAVEL LONGA,COM DIAMETRO DE 85MMX60MM.FORNECIMENTO  </t>
  </si>
  <si>
    <t>CO2258</t>
  </si>
  <si>
    <t xml:space="preserve">15.038.0280-0      </t>
  </si>
  <si>
    <t xml:space="preserve">CAP SOLDAVEL,COM DIAMETRO DE 20MM.FORNECIMENTO  </t>
  </si>
  <si>
    <t>CO2259</t>
  </si>
  <si>
    <t xml:space="preserve">15.038.0281-0      </t>
  </si>
  <si>
    <t xml:space="preserve">CAP SOLDAVEL,COM DIAMETRO DE 25MM.FORNECIMENTO  </t>
  </si>
  <si>
    <t>CO2260</t>
  </si>
  <si>
    <t xml:space="preserve">15.038.0282-0      </t>
  </si>
  <si>
    <t xml:space="preserve">CAP SOLDAVEL,COM DIAMETRO DE 32MM.FORNECIMENTO  </t>
  </si>
  <si>
    <t>CO2261</t>
  </si>
  <si>
    <t xml:space="preserve">15.038.0283-0      </t>
  </si>
  <si>
    <t xml:space="preserve">CAP SOLDAVEL,COM DIAMETRO DE 40MM.FORNECIMENTO  </t>
  </si>
  <si>
    <t>CO2262</t>
  </si>
  <si>
    <t xml:space="preserve">15.038.0284-0      </t>
  </si>
  <si>
    <t xml:space="preserve">CAP SOLDAVEL,COM DIAMETRO DE 50MM.FORNECIMENTO  </t>
  </si>
  <si>
    <t>CO2263</t>
  </si>
  <si>
    <t xml:space="preserve">15.038.0285-0      </t>
  </si>
  <si>
    <t xml:space="preserve">CAP SOLDAVEL,COM DIAMETRO DE 60MM.FORNECIMENTO  </t>
  </si>
  <si>
    <t>CO2264</t>
  </si>
  <si>
    <t xml:space="preserve">15.038.0286-0      </t>
  </si>
  <si>
    <t xml:space="preserve">CAP SOLDAVEL,COM DIAMETRO DE 75MM.FORNECIMENTO  </t>
  </si>
  <si>
    <t>CO2265</t>
  </si>
  <si>
    <t xml:space="preserve">15.038.0287-0      </t>
  </si>
  <si>
    <t xml:space="preserve">CAP SOLDAVEL,COM DIAMETRO DE 85MM.FORNECIMENTO  </t>
  </si>
  <si>
    <t>CO2266</t>
  </si>
  <si>
    <t xml:space="preserve">15.038.0288-0      </t>
  </si>
  <si>
    <t xml:space="preserve">CAP SOLDAVEL,COM DIAMETRO DE 110MM.FORNECIMENTO  </t>
  </si>
  <si>
    <t>CO2267</t>
  </si>
  <si>
    <t xml:space="preserve">15.038.0290-0      </t>
  </si>
  <si>
    <t xml:space="preserve">CURVA 45º SOLDAVEL,COM DIAMETRO DE 20MM.FORNECIMENTO  </t>
  </si>
  <si>
    <t>CO2268</t>
  </si>
  <si>
    <t xml:space="preserve">15.038.0291-0      </t>
  </si>
  <si>
    <t xml:space="preserve">CURVA 45º SOLDAVEL,COM DIAMETRO DE 25MM.FORNECIMENTO  </t>
  </si>
  <si>
    <t>CO2269</t>
  </si>
  <si>
    <t xml:space="preserve">15.038.0292-0      </t>
  </si>
  <si>
    <t xml:space="preserve">CURVA 45º SOLDAVEL,COM DIAMETRO DE 32MM.FORNECIMENTO  </t>
  </si>
  <si>
    <t>CO2270</t>
  </si>
  <si>
    <t xml:space="preserve">15.038.0293-0      </t>
  </si>
  <si>
    <t xml:space="preserve">CURVA 45º SOLDAVEL,COM DIAMETRO DE 40MM.FORNECIMENTO  </t>
  </si>
  <si>
    <t>CO2271</t>
  </si>
  <si>
    <t xml:space="preserve">15.038.0294-0      </t>
  </si>
  <si>
    <t xml:space="preserve">CURVA 45º SOLDAVEL,COM DIAMETRO DE 50MM.FORNECIMENTO  </t>
  </si>
  <si>
    <t>CO2272</t>
  </si>
  <si>
    <t xml:space="preserve">15.038.0295-0      </t>
  </si>
  <si>
    <t xml:space="preserve">CURVA 45º SOLDAVEL,COM DIAMETRO DE 60MM.FORNECIMENTO  </t>
  </si>
  <si>
    <t>CO2273</t>
  </si>
  <si>
    <t xml:space="preserve">15.038.0296-0      </t>
  </si>
  <si>
    <t xml:space="preserve">CURVA 45° SOLDAVEL,COM DIAMETRO DE 75MM.FORNECIMENTO.  </t>
  </si>
  <si>
    <t>CO2274</t>
  </si>
  <si>
    <t xml:space="preserve">15.038.0297-0      </t>
  </si>
  <si>
    <t xml:space="preserve">CURVA 45º SOLDAVEL,COM DIAMETRO DE 85MM.FORNECIMENTO  </t>
  </si>
  <si>
    <t>CO2275</t>
  </si>
  <si>
    <t xml:space="preserve">15.038.0298-0      </t>
  </si>
  <si>
    <t xml:space="preserve">CURVA 45º SOLDAVEL,COM DIAMETRO DE 110MM.FORNECIMENTO  </t>
  </si>
  <si>
    <t>CO2276</t>
  </si>
  <si>
    <t xml:space="preserve">15.038.0300-0      </t>
  </si>
  <si>
    <t xml:space="preserve">CURVA 90º SOLDAVEL,COM DIAMETRO DE 20MM.FORNECIMENTO  </t>
  </si>
  <si>
    <t>CO2277</t>
  </si>
  <si>
    <t xml:space="preserve">15.038.0301-0      </t>
  </si>
  <si>
    <t xml:space="preserve">CURVA 90º SOLDAVEL,COM DIAMETRO DE 25MM.FORNECIMENTO  </t>
  </si>
  <si>
    <t>CO2278</t>
  </si>
  <si>
    <t xml:space="preserve">15.038.0302-0      </t>
  </si>
  <si>
    <t xml:space="preserve">CURVA 90º SOLDAVEL,COM DIAMETRO DE 32MM.FORNECIMENTO  </t>
  </si>
  <si>
    <t>CO2279</t>
  </si>
  <si>
    <t xml:space="preserve">15.038.0303-0      </t>
  </si>
  <si>
    <t xml:space="preserve">CURVA 90º SOLDAVEL,COM DIAMETRO DE 40MM.FORNECIMENTO  </t>
  </si>
  <si>
    <t>CO2280</t>
  </si>
  <si>
    <t xml:space="preserve">15.038.0304-0      </t>
  </si>
  <si>
    <t xml:space="preserve">CURVA 90º SOLDAVEL,COM DIAMETRO DE 50MM.FORNECIMENTO  </t>
  </si>
  <si>
    <t>CO2281</t>
  </si>
  <si>
    <t xml:space="preserve">15.038.0305-0      </t>
  </si>
  <si>
    <t xml:space="preserve">CURVA 90º SOLDAVEL,COM DIAMETRO DE 60MM.FORNECIMENTO  </t>
  </si>
  <si>
    <t>CO2282</t>
  </si>
  <si>
    <t xml:space="preserve">15.038.0306-0      </t>
  </si>
  <si>
    <t xml:space="preserve">CURVA 90º SOLDAVEL,COM DIAMETRO DE 75MM.FORNECIMENTO  </t>
  </si>
  <si>
    <t>CO2283</t>
  </si>
  <si>
    <t xml:space="preserve">15.038.0307-0      </t>
  </si>
  <si>
    <t xml:space="preserve">CURVA 90º SOLDAVEL,COM DIAMETRO DE 85MM.FORNECIMENTO  </t>
  </si>
  <si>
    <t>CO2284</t>
  </si>
  <si>
    <t xml:space="preserve">15.038.0308-0      </t>
  </si>
  <si>
    <t xml:space="preserve">CURVA 90º SOLDAVEL,COM DIAMETRO DE 110MM.FORNECIMENTO  </t>
  </si>
  <si>
    <t>CO2285</t>
  </si>
  <si>
    <t xml:space="preserve">15.038.0320-0      </t>
  </si>
  <si>
    <t xml:space="preserve">JOELHO 45º SOLDAVEL,COM DIAMETRO DE 20MM.FORNECIMENTO  </t>
  </si>
  <si>
    <t>CO2286</t>
  </si>
  <si>
    <t xml:space="preserve">15.038.0321-0      </t>
  </si>
  <si>
    <t xml:space="preserve">JOELHO 45º SOLDAVEL,COM DIAMETRO DE 25MM.FORNECIMENTO  </t>
  </si>
  <si>
    <t>CO2287</t>
  </si>
  <si>
    <t xml:space="preserve">15.038.0322-0      </t>
  </si>
  <si>
    <t xml:space="preserve">JOELHO 45º SOLDAVEL,COM DIAMETRO DE 32MM.FORNECIMENTO  </t>
  </si>
  <si>
    <t>CO2288</t>
  </si>
  <si>
    <t xml:space="preserve">15.038.0323-0      </t>
  </si>
  <si>
    <t xml:space="preserve">JOELHO 45º SOLDAVEL,COM DIAMETRO DE 40MM.FORNECIMENTO  </t>
  </si>
  <si>
    <t>CO2289</t>
  </si>
  <si>
    <t xml:space="preserve">15.038.0324-0      </t>
  </si>
  <si>
    <t xml:space="preserve">JOELHO 45º SOLDAVEL,COM DIAMETRO DE 50MM.FORNECIMENTO  </t>
  </si>
  <si>
    <t>CO2290</t>
  </si>
  <si>
    <t xml:space="preserve">15.038.0325-0      </t>
  </si>
  <si>
    <t xml:space="preserve">JOELHO 45º SOLDAVEL,COM DIAMETRO DE 60MM.FORNECIMENTO  </t>
  </si>
  <si>
    <t>CO2291</t>
  </si>
  <si>
    <t xml:space="preserve">15.038.0326-0      </t>
  </si>
  <si>
    <t xml:space="preserve">JOELHO 45º SOLDAVEL,COM DIAMETRO DE 75MM.FORNECIMENTO  </t>
  </si>
  <si>
    <t>CO2292</t>
  </si>
  <si>
    <t xml:space="preserve">15.038.0327-0      </t>
  </si>
  <si>
    <t xml:space="preserve">JOELHO 45º SOLDAVEL,COM DIAMETRO DE 85MM.FORNECIMENTO  </t>
  </si>
  <si>
    <t>CO2293</t>
  </si>
  <si>
    <t xml:space="preserve">15.038.0328-0      </t>
  </si>
  <si>
    <t xml:space="preserve">JOELHO 45º SOLDAVEL,COM DIAMETRO DE 110MM.FORNECIMENTO  </t>
  </si>
  <si>
    <t>CO2294</t>
  </si>
  <si>
    <t xml:space="preserve">15.038.0335-0      </t>
  </si>
  <si>
    <t xml:space="preserve">JOELHO 90º SOLDAVEL,COM DIAMETRO DE 20MM.FORNECIMENTO  </t>
  </si>
  <si>
    <t>CO2295</t>
  </si>
  <si>
    <t xml:space="preserve">15.038.0336-0      </t>
  </si>
  <si>
    <t xml:space="preserve">JOELHO 90º SOLDAVEL,COM DIAMETRO DE 25MM.FORNECIMENTO  </t>
  </si>
  <si>
    <t>CO2296</t>
  </si>
  <si>
    <t xml:space="preserve">15.038.0337-0      </t>
  </si>
  <si>
    <t xml:space="preserve">JOELHO 90º SOLDAVEL,COM DIAMETRO DE 32MM.FORNECIMENTO  </t>
  </si>
  <si>
    <t>CO2297</t>
  </si>
  <si>
    <t xml:space="preserve">15.038.0338-0      </t>
  </si>
  <si>
    <t xml:space="preserve">JOELHO 90º SOLDAVEL,COM DIAMETRO DE 40MM.FORNECIMENTO  </t>
  </si>
  <si>
    <t>CO2298</t>
  </si>
  <si>
    <t xml:space="preserve">15.038.0339-0      </t>
  </si>
  <si>
    <t xml:space="preserve">JOELHO 90º SOLDAVEL,COM DIAMETRO DE 50MM.FORNECIMENTO  </t>
  </si>
  <si>
    <t>CO2299</t>
  </si>
  <si>
    <t xml:space="preserve">15.038.0340-0      </t>
  </si>
  <si>
    <t xml:space="preserve">JOELHO 90º SOLDAVEL,COM DIAMETRO DE 60MM.FORNECIMENTO  </t>
  </si>
  <si>
    <t>CO2300</t>
  </si>
  <si>
    <t xml:space="preserve">15.038.0341-0      </t>
  </si>
  <si>
    <t xml:space="preserve">JOELHO 90º SOLDAVEL,COM DIAMETRO DE 75MM.FORNECIMENTO  </t>
  </si>
  <si>
    <t>CO2301</t>
  </si>
  <si>
    <t xml:space="preserve">15.038.0342-0      </t>
  </si>
  <si>
    <t xml:space="preserve">JOELHO 90º SOLDAVEL,COM DIAMETRO DE 85MM.FORNECIMENTO  </t>
  </si>
  <si>
    <t>CO2302</t>
  </si>
  <si>
    <t xml:space="preserve">15.038.0343-0      </t>
  </si>
  <si>
    <t xml:space="preserve">JOELHO 90º SOLDAVEL,COM DIAMETRO DE 110MM.FORNECIMENTO  </t>
  </si>
  <si>
    <t>CO2303</t>
  </si>
  <si>
    <t xml:space="preserve">15.038.0350-0      </t>
  </si>
  <si>
    <t xml:space="preserve">JOELHO DE REDUCAO 90º SOLDAVEL,COM DIAMETRO DE 25MMX20MM.FORNECIMENTO  </t>
  </si>
  <si>
    <t>CO2304</t>
  </si>
  <si>
    <t xml:space="preserve">15.038.0351-0      </t>
  </si>
  <si>
    <t xml:space="preserve">JOELHO DE REDUCAO 90º SOLDAVEL,COM DIAMETRO DE 32MMX25MM.FORNECIMENTO  </t>
  </si>
  <si>
    <t>CO2305</t>
  </si>
  <si>
    <t xml:space="preserve">15.038.0355-0      </t>
  </si>
  <si>
    <t xml:space="preserve">LUVA SOLDAVEL,COM DIAMETRO DE 20MM.FORNECIMENTO  </t>
  </si>
  <si>
    <t>CO2306</t>
  </si>
  <si>
    <t xml:space="preserve">15.038.0356-0      </t>
  </si>
  <si>
    <t xml:space="preserve">LUVA SOLDAVEL,COM DIAMETRO DE 25MM.FORNECIMENTO  </t>
  </si>
  <si>
    <t>CO2307</t>
  </si>
  <si>
    <t xml:space="preserve">15.038.0357-0      </t>
  </si>
  <si>
    <t xml:space="preserve">LUVA SOLDAVEL,COM DIAMETRO DE 32MM.FORNECIMENTO  </t>
  </si>
  <si>
    <t>CO2308</t>
  </si>
  <si>
    <t xml:space="preserve">15.038.0358-0      </t>
  </si>
  <si>
    <t xml:space="preserve">LUVA SOLDAVEL,COM DIAMETRO DE 40MM.FORNECIMENTO  </t>
  </si>
  <si>
    <t>CO2309</t>
  </si>
  <si>
    <t xml:space="preserve">15.038.0359-0      </t>
  </si>
  <si>
    <t xml:space="preserve">LUVA SOLDAVEL,COM DIAMETRO DE 50MM.FORNECIMENTO  </t>
  </si>
  <si>
    <t>CO2310</t>
  </si>
  <si>
    <t xml:space="preserve">15.038.0360-0      </t>
  </si>
  <si>
    <t xml:space="preserve">LUVA SOLDAVEL,COM DIAMETRO DE 60MM.FORNECIMENTO  </t>
  </si>
  <si>
    <t>CO2311</t>
  </si>
  <si>
    <t xml:space="preserve">15.038.0361-0      </t>
  </si>
  <si>
    <t xml:space="preserve">LUVA SOLDAVEL,COM DIAMETRO DE 75MM.FORNECIMENTO  </t>
  </si>
  <si>
    <t>CO2312</t>
  </si>
  <si>
    <t xml:space="preserve">15.038.0362-0      </t>
  </si>
  <si>
    <t xml:space="preserve">LUVA SOLDAVEL,COM DIAMETRO DE 85MM.FORNECIMENTO  </t>
  </si>
  <si>
    <t>CO2313</t>
  </si>
  <si>
    <t xml:space="preserve">15.038.0363-0      </t>
  </si>
  <si>
    <t xml:space="preserve">LUVA SOLDAVEL,COM DIAMETRO DE 110MM.FORNECIMENTO  </t>
  </si>
  <si>
    <t>CO2314</t>
  </si>
  <si>
    <t xml:space="preserve">15.038.0365-0      </t>
  </si>
  <si>
    <t xml:space="preserve">LUVA DE REDUCAO SOLDAVEL,COM DIAMETRO DE 25MMX20MM.FORNECIMENTO  </t>
  </si>
  <si>
    <t>CO2315</t>
  </si>
  <si>
    <t xml:space="preserve">15.038.0366-0      </t>
  </si>
  <si>
    <t xml:space="preserve">LUVA DE REDUCAO SOLDAVEL,COM DIAMETRO DE 32MMX25MM.FORNECIMENTO  </t>
  </si>
  <si>
    <t>CO2316</t>
  </si>
  <si>
    <t xml:space="preserve">15.038.0367-0      </t>
  </si>
  <si>
    <t xml:space="preserve">LUVA DE REDUCAO SOLDAVEL,COM DIAMETRO DE 40MMX32MM.FORNECIMENTO  </t>
  </si>
  <si>
    <t>CO2317</t>
  </si>
  <si>
    <t xml:space="preserve">15.038.0368-0      </t>
  </si>
  <si>
    <t xml:space="preserve">LUVA DE REDUCAO SOLDAVEL,COM DIAMETRO DE 60MMX50MM.FORNECIMENTO  </t>
  </si>
  <si>
    <t>CO2318</t>
  </si>
  <si>
    <t xml:space="preserve">15.038.0375-0      </t>
  </si>
  <si>
    <t xml:space="preserve">LUVA DE CORRER PARA TUBO SOLDAVEL,COM DIAMETRO DE 20MM.FORNECIMENTO  </t>
  </si>
  <si>
    <t>CO2319</t>
  </si>
  <si>
    <t xml:space="preserve">15.038.0376-0      </t>
  </si>
  <si>
    <t xml:space="preserve">LUVA DE CORRER PARA TUBO SOLDAVEL,COM DIAMETRO DE 25MM.FORNECIMENTO  </t>
  </si>
  <si>
    <t>CO2320</t>
  </si>
  <si>
    <t xml:space="preserve">15.038.0377-0      </t>
  </si>
  <si>
    <t xml:space="preserve">LUVA DE CORRER PARA TUBO SOLDAVEL,COM DIAMETRO DE 50MM.FORNECIMENTO  </t>
  </si>
  <si>
    <t>CO2321</t>
  </si>
  <si>
    <t xml:space="preserve">15.038.0385-0      </t>
  </si>
  <si>
    <t xml:space="preserve">TE SOLDAVEL 90º,COM DIAMETRO DE 20MM.FORNECIMENTO  </t>
  </si>
  <si>
    <t>CO2322</t>
  </si>
  <si>
    <t xml:space="preserve">15.038.0386-0      </t>
  </si>
  <si>
    <t xml:space="preserve">TE SOLDAVEL 90º,COM DIAMETRO DE 25MM.FORNECIMENTO  </t>
  </si>
  <si>
    <t>CO2323</t>
  </si>
  <si>
    <t xml:space="preserve">15.038.0387-0      </t>
  </si>
  <si>
    <t xml:space="preserve">TE SOLDAVEL 90º,COM DIAMETRO DE 32MM.FORNECIMENTO  </t>
  </si>
  <si>
    <t>CO2324</t>
  </si>
  <si>
    <t xml:space="preserve">15.038.0388-0      </t>
  </si>
  <si>
    <t xml:space="preserve">TE SOLDAVEL 90º,COM DIAMETRO DE 40MM.FORNECIMENTO  </t>
  </si>
  <si>
    <t>CO2325</t>
  </si>
  <si>
    <t xml:space="preserve">15.038.0389-0      </t>
  </si>
  <si>
    <t xml:space="preserve">TE SOLDAVEL 90º,COM DIAMETRO DE 50MM.FORNECIMENTO  </t>
  </si>
  <si>
    <t>CO2326</t>
  </si>
  <si>
    <t xml:space="preserve">15.038.0390-0      </t>
  </si>
  <si>
    <t xml:space="preserve">TE SOLDAVEL 90º,COM DIAMETRO DE 60MM.FORNECIMENTO  </t>
  </si>
  <si>
    <t>CO2327</t>
  </si>
  <si>
    <t xml:space="preserve">15.038.0391-0      </t>
  </si>
  <si>
    <t xml:space="preserve">TE SOLDAVEL 90º,COM DIAMETRO DE 75MM.FORNECIMENTO  </t>
  </si>
  <si>
    <t>CO2328</t>
  </si>
  <si>
    <t xml:space="preserve">15.038.0392-0      </t>
  </si>
  <si>
    <t xml:space="preserve">TE SOLDAVEL 90º,COM DIAMETRO DE 85MM.FORNECIMENTO  </t>
  </si>
  <si>
    <t>CO2329</t>
  </si>
  <si>
    <t xml:space="preserve">15.038.0393-0      </t>
  </si>
  <si>
    <t xml:space="preserve">TE SOLDAVEL 90º,COM DIAMETRO DE 110MM.FORNECIMENTO  </t>
  </si>
  <si>
    <t>CO2330</t>
  </si>
  <si>
    <t xml:space="preserve">15.038.0400-0      </t>
  </si>
  <si>
    <t xml:space="preserve">TE DE REDUCAO 90º SOLDAVEL,COM DIAMETRO DE 25MMX20MM.FORNECIMENTO  </t>
  </si>
  <si>
    <t>CO2331</t>
  </si>
  <si>
    <t xml:space="preserve">15.038.0401-0      </t>
  </si>
  <si>
    <t xml:space="preserve">TE DE REDUCAO 90º SOLDAVEL,COM DIAMETRO DE 32MMX25MM.FORNECIMENTO  </t>
  </si>
  <si>
    <t>CO2332</t>
  </si>
  <si>
    <t xml:space="preserve">15.038.0402-0      </t>
  </si>
  <si>
    <t xml:space="preserve">TE DE REDUCAO 90º SOLDAVEL,COM DIAMETRO DE 40MMX32MM.FORNECIMENTO  </t>
  </si>
  <si>
    <t>CO2333</t>
  </si>
  <si>
    <t xml:space="preserve">15.038.0403-0      </t>
  </si>
  <si>
    <t xml:space="preserve">TE DE REDUCAO 90º SOLDAVEL,COM DIAMETRO DE 50MMX20MM.FORNECIMENTO  </t>
  </si>
  <si>
    <t>CO2334</t>
  </si>
  <si>
    <t xml:space="preserve">15.038.0404-0      </t>
  </si>
  <si>
    <t xml:space="preserve">TE DE REDUCAO 90º SOLDAVEL,COM DIAMETRO DE 50MMX25MM.FORNECIMENTO  </t>
  </si>
  <si>
    <t>CO2335</t>
  </si>
  <si>
    <t xml:space="preserve">15.038.0405-0      </t>
  </si>
  <si>
    <t xml:space="preserve">TE DE REDUCAO 90º SOLDAVEL,COM DIAMETRO DE 50MMX32MM.FORNECIMENTO  </t>
  </si>
  <si>
    <t>CO2336</t>
  </si>
  <si>
    <t xml:space="preserve">15.038.0406-0      </t>
  </si>
  <si>
    <t xml:space="preserve">TE DE REDUCAO 90º SOLDAVEL,COM DIAMETRO DE 50MMX40MM.FORNECIMENTO  </t>
  </si>
  <si>
    <t>CO2337</t>
  </si>
  <si>
    <t xml:space="preserve">15.038.0407-0      </t>
  </si>
  <si>
    <t xml:space="preserve">TE DE REDUCAO 90º SOLDAVEL,COM DIAMETRO DE 75MMX50MM.FORNECIMENTO  </t>
  </si>
  <si>
    <t>CO2338</t>
  </si>
  <si>
    <t xml:space="preserve">15.038.0408-0      </t>
  </si>
  <si>
    <t xml:space="preserve">TE DE REDUCAO 90º SOLDAVEL,COM DIAMETRO DE 85MMX60MM.FORNECIMENTO  </t>
  </si>
  <si>
    <t>CO2339</t>
  </si>
  <si>
    <t xml:space="preserve">15.038.0409-0      </t>
  </si>
  <si>
    <t xml:space="preserve">TE DE REDUCAO 90º SOLDAVEL,COM DIAMETRO DE 110MMX60MM.FORNECIMENTO  </t>
  </si>
  <si>
    <t>CO2340</t>
  </si>
  <si>
    <t xml:space="preserve">15.038.0415-0      </t>
  </si>
  <si>
    <t xml:space="preserve">CRUZETA SOLDAVEL,COM DIAMETRO DE 25MM.FORNECIMENTO  </t>
  </si>
  <si>
    <t>CO2341</t>
  </si>
  <si>
    <t xml:space="preserve">15.038.0416-0      </t>
  </si>
  <si>
    <t xml:space="preserve">CRUZETA SOLDAVEL,COM DIAMETRO DE 50MM.FORNECIMENTO  </t>
  </si>
  <si>
    <t>CO2342</t>
  </si>
  <si>
    <t xml:space="preserve">15.038.0420-0      </t>
  </si>
  <si>
    <t xml:space="preserve">UNIAO SOLDAVEL,COM DIAMETRO DE 20MM.FORNECIMENTO  </t>
  </si>
  <si>
    <t>CO2343</t>
  </si>
  <si>
    <t xml:space="preserve">15.038.0421-0      </t>
  </si>
  <si>
    <t xml:space="preserve">UNIAO SOLDAVEL,COM DIAMETRO DE 25MM.FORNECIMENTO  </t>
  </si>
  <si>
    <t>CO2344</t>
  </si>
  <si>
    <t xml:space="preserve">15.038.0422-0      </t>
  </si>
  <si>
    <t xml:space="preserve">UNIAO SOLDAVEL,COM DIAMETRO DE 32MM.FORNECIMENTO  </t>
  </si>
  <si>
    <t>CO2345</t>
  </si>
  <si>
    <t xml:space="preserve">15.038.0423-0      </t>
  </si>
  <si>
    <t xml:space="preserve">UNIAO SOLDAVEL,COM DIAMETRO DE 40MM.FORNECIMENTO  </t>
  </si>
  <si>
    <t>CO2346</t>
  </si>
  <si>
    <t xml:space="preserve">15.038.0424-0      </t>
  </si>
  <si>
    <t xml:space="preserve">UNIAO SOLDAVEL,COM DIAMETRO DE 50MM.FORNECIMENTO  </t>
  </si>
  <si>
    <t>CO2347</t>
  </si>
  <si>
    <t xml:space="preserve">15.038.0425-0      </t>
  </si>
  <si>
    <t xml:space="preserve">UNIAO SOLDAVEL,COM DIAMETRO DE 60MM.FORNECIMENTO  </t>
  </si>
  <si>
    <t>CO2348</t>
  </si>
  <si>
    <t xml:space="preserve">15.038.0426-0      </t>
  </si>
  <si>
    <t xml:space="preserve">UNIAO SOLDAVEL,COM DIAMETRO DE 75MM.FORNECIMENTO  </t>
  </si>
  <si>
    <t>CO2349</t>
  </si>
  <si>
    <t xml:space="preserve">15.038.0427-0      </t>
  </si>
  <si>
    <t xml:space="preserve">UNIAO SOLDAVEL,COM DIAMETRO DE 85MM.FORNECIMENTO  </t>
  </si>
  <si>
    <t>CO2350</t>
  </si>
  <si>
    <t xml:space="preserve">15.038.0428-0      </t>
  </si>
  <si>
    <t xml:space="preserve">UNIAO SOLDAVEL,COM DIAMETRO DE 110MM.FORNECIMENTO  </t>
  </si>
  <si>
    <t>CO2351</t>
  </si>
  <si>
    <t xml:space="preserve">15.038.0430-0      </t>
  </si>
  <si>
    <t xml:space="preserve">JOELHO 90º SOLDAVEL E COM ROSCA,COM DIAMETRO DE 20MMX1/2".FORNECIMENTO  </t>
  </si>
  <si>
    <t>CO2352</t>
  </si>
  <si>
    <t xml:space="preserve">15.038.0431-0      </t>
  </si>
  <si>
    <t xml:space="preserve">JOELHO 90º SOLDAVEL E COM ROSCA,COM DIAMETRO DE 25MMX1/2".FORNECIMENTO  </t>
  </si>
  <si>
    <t>CO2353</t>
  </si>
  <si>
    <t xml:space="preserve">15.038.0432-0      </t>
  </si>
  <si>
    <t xml:space="preserve">JOELHO 90º SOLDAVEL E COM ROSCA,COM DIAMETRO DE 25MMX3/4".FORNECIMENTO  </t>
  </si>
  <si>
    <t>CO2354</t>
  </si>
  <si>
    <t xml:space="preserve">15.038.0433-0      </t>
  </si>
  <si>
    <t xml:space="preserve">JOELHO 90º SOLDAVEL E COM ROSCA,COM DIAMETRO DE 32MMX3/4".FORNECIMENTO  </t>
  </si>
  <si>
    <t>CO2355</t>
  </si>
  <si>
    <t xml:space="preserve">15.038.0435-0      </t>
  </si>
  <si>
    <t xml:space="preserve">LUVA SOLDAVEL E COM ROSCA,COM DIAMETRO DE 20MMX1/2".FORNECIMENTO  </t>
  </si>
  <si>
    <t>CO2356</t>
  </si>
  <si>
    <t xml:space="preserve">15.038.0436-0      </t>
  </si>
  <si>
    <t xml:space="preserve">LUVA SOLDAVEL E COM ROSCA,COM DIAMETRO DE 25MMX1/2".FORNECIMENTO  </t>
  </si>
  <si>
    <t>CO2357</t>
  </si>
  <si>
    <t xml:space="preserve">15.038.0437-0      </t>
  </si>
  <si>
    <t xml:space="preserve">LUVA SOLDAVEL E COM ROSCA,COM DIAMETRO DE 25MMX3/4".FORNECIMENTO  </t>
  </si>
  <si>
    <t>CO2358</t>
  </si>
  <si>
    <t xml:space="preserve">15.038.0438-0      </t>
  </si>
  <si>
    <t xml:space="preserve">LUVA SOLDAVEL E COM ROSCA,COM DIAMETRO DE 32MMX1".FORNECIMENTO  </t>
  </si>
  <si>
    <t>CO2359</t>
  </si>
  <si>
    <t xml:space="preserve">15.038.0439-0      </t>
  </si>
  <si>
    <t xml:space="preserve">LUVA SOLDAVEL E COM ROSCA,COM DIAMETRO DE 40MMX1.1/4".FORNECIMENTO  </t>
  </si>
  <si>
    <t>CO2360</t>
  </si>
  <si>
    <t xml:space="preserve">15.038.0440-0      </t>
  </si>
  <si>
    <t xml:space="preserve">LUVA SOLDAVEL E COM ROSCA,COM DIAMETRO DE 50MMX1.1/2".FORNECIMENTO  </t>
  </si>
  <si>
    <t>CO2361</t>
  </si>
  <si>
    <t xml:space="preserve">15.038.0445-0      </t>
  </si>
  <si>
    <t xml:space="preserve">TE 90º SOLDAVEL E COM ROSCA NA BOLSA CENTRAL,COM DIAMETRO DE 20MMX20MMX1/2".FORNECIMENTO  </t>
  </si>
  <si>
    <t>CO2362</t>
  </si>
  <si>
    <t xml:space="preserve">15.038.0446-0      </t>
  </si>
  <si>
    <t xml:space="preserve">TE 90º SOLDAVEL E COM ROSCA NA BOLSA CENTRAL,COM DIAMETRO DE 25MMX25MMX1/2".FORNECIMENTO  </t>
  </si>
  <si>
    <t>CO2363</t>
  </si>
  <si>
    <t xml:space="preserve">15.038.0447-0      </t>
  </si>
  <si>
    <t xml:space="preserve">TE 90º SOLDAVEL E COM ROSCA NA BOLSA CENTRAL,COM DIAMETRO DE 25MMX25MMX3/4".FORNECIMENTO  </t>
  </si>
  <si>
    <t>CO2364</t>
  </si>
  <si>
    <t xml:space="preserve">15.038.0448-0      </t>
  </si>
  <si>
    <t xml:space="preserve">TE 90º SOLDAVEL E COM ROSCA NA BOLSA CENTRAL,COM DIAMETRO DE 32MMX32MMX3/4".FORNECIMENTO  </t>
  </si>
  <si>
    <t>CO2365</t>
  </si>
  <si>
    <t xml:space="preserve">15.038.0455-0      </t>
  </si>
  <si>
    <t xml:space="preserve">JOELHO 90º SOLDAVEL E COM BUCHA DE LATAO,COM DIAMETRO DE 20MMX1/2".FORNECIMENTO  </t>
  </si>
  <si>
    <t>CO2366</t>
  </si>
  <si>
    <t xml:space="preserve">15.038.0456-0      </t>
  </si>
  <si>
    <t xml:space="preserve">JOELHO 90º SOLDAVEL E COM BUCHA DE LATAO,COM DIAMETRO DE 25MMX1/2".FORNECIMENTO  </t>
  </si>
  <si>
    <t>CO2367</t>
  </si>
  <si>
    <t xml:space="preserve">15.038.0457-0      </t>
  </si>
  <si>
    <t xml:space="preserve">JOELHO 90º SOLDAVEL E COM BUCHA DE LATAO,COM DIAMETRO DE 25MMX3/4".FORNECIMENTO  </t>
  </si>
  <si>
    <t>CO2368</t>
  </si>
  <si>
    <t xml:space="preserve">15.038.0458-0      </t>
  </si>
  <si>
    <t xml:space="preserve">JOELHO 90º SOLDAVEL E COM BUCHA DE LATAO,COM DIAMETRO DE 32MMX3/4".FORNECIMENTO  </t>
  </si>
  <si>
    <t>CO2369</t>
  </si>
  <si>
    <t xml:space="preserve">15.038.0465-0      </t>
  </si>
  <si>
    <t xml:space="preserve">LUVA SOLDAVEL E COM BUCHA DE LATAO,COM DIAMETRO DE 20MMX1/2".FORNECIMENTO  </t>
  </si>
  <si>
    <t>CO2370</t>
  </si>
  <si>
    <t xml:space="preserve">15.038.0466-0      </t>
  </si>
  <si>
    <t xml:space="preserve">LUVA SOLDAVEL E COM BUCHA DE LATAO,COM DIAMETRO DE 25MMX1/2".FORNECIMENTO  </t>
  </si>
  <si>
    <t>CO2371</t>
  </si>
  <si>
    <t xml:space="preserve">15.038.0467-0      </t>
  </si>
  <si>
    <t xml:space="preserve">LUVA SOLDAVEL E COM BUCHA DE LATAO,COM DIAMETRO DE 25MMX3/4".FORNECIMENTO  </t>
  </si>
  <si>
    <t>CO2372</t>
  </si>
  <si>
    <t xml:space="preserve">15.038.0470-0      </t>
  </si>
  <si>
    <t xml:space="preserve">TE 90º SOLDAVEL E COM BUCHA DE LATAO NA BOLSA CENTRAL,COM DIAMETRO DE 20MMX20MMX1/2".FORNECIMENTO  </t>
  </si>
  <si>
    <t>CO2373</t>
  </si>
  <si>
    <t xml:space="preserve">15.038.0471-0      </t>
  </si>
  <si>
    <t xml:space="preserve">TE 90º SOLDAVEL E COM BUCHA DE LATAO NA BOLSA CENTRAL,COM DIAMETRO DE 25MMX25MMX1/2".FORNECIMENTO  </t>
  </si>
  <si>
    <t>CO2374</t>
  </si>
  <si>
    <t xml:space="preserve">15.038.0472-0      </t>
  </si>
  <si>
    <t xml:space="preserve">TE 90º SOLDAVEL E COM BUCHA DE LATAO NA BOLSA CENTRAL,COM DIAMETRO DE 25MMX25MMX3/4".FORNECIMENTO  </t>
  </si>
  <si>
    <t>CO2375</t>
  </si>
  <si>
    <t xml:space="preserve">15.038.0473-0      </t>
  </si>
  <si>
    <t xml:space="preserve">TE 90º SOLDAVEL E COM BUCHA DE LATAO NA BOLSA CENTRAL,COM DIAMETRO DE 32MMX32MMX3/4".FORNECIMENTO  </t>
  </si>
  <si>
    <t>CO2376</t>
  </si>
  <si>
    <t xml:space="preserve">15.041.0020-0      </t>
  </si>
  <si>
    <t xml:space="preserve">TUBO DE COBRE CLASSE I,COM DIAMETRO DE 15MM,EXCLUSIVE CONEXOES,EMENDAS,ABERTURA E FECHAMENTO DE RASGO E ISOLAMENTO.FORNECIMENTO E ASSENTAMENTO  </t>
  </si>
  <si>
    <t>CO2377</t>
  </si>
  <si>
    <t xml:space="preserve">15.041.0025-0      </t>
  </si>
  <si>
    <t xml:space="preserve">TUBO DE COBRE CLASSE I,COM DIAMETRO DE 22MM,EXCLUSIVE CONEXOES,EMENDAS,ABERTURA E FECHAMENTO DE RASGO E ISOLAMENTO.FORNECIMENTO E ASSENTAMENTO  </t>
  </si>
  <si>
    <t>CO2378</t>
  </si>
  <si>
    <t xml:space="preserve">15.041.0030-0      </t>
  </si>
  <si>
    <t xml:space="preserve">TUBO DE COBRE CLASSE I,COM DIAMETRO DE 28MM,EXCLUSIVE CONEXOES,EMENDAS,ABERTURA E FECHAMENTO DE RASGO E ISOLAMENTO.FORNECIMENTO E ASSENTAMENTO  </t>
  </si>
  <si>
    <t>CO2379</t>
  </si>
  <si>
    <t xml:space="preserve">15.041.0035-0      </t>
  </si>
  <si>
    <t xml:space="preserve">TUBO DE COBRE CLASSE I,COM DIAMETRO DE 42MM,EXCLUSIVE CONEXOES,EMENDAS,ABERTURA E FECHAMENTO DE RASGO E ISOLAMENTO.FORNECIMENTO E ASSENTAMENTO  </t>
  </si>
  <si>
    <t>CO2389</t>
  </si>
  <si>
    <t xml:space="preserve">15.038.0241-0      </t>
  </si>
  <si>
    <t xml:space="preserve">ADAPTADOR SOLDAVEL COM FLANGES E ANEL DE VEDACAO PARA CAIXA D'AGUA,COM DIAMETRO DE 25MMX3/4".FORNECIMENTO  </t>
  </si>
  <si>
    <t>CO2390</t>
  </si>
  <si>
    <t xml:space="preserve">15.038.0242-0      </t>
  </si>
  <si>
    <t xml:space="preserve">ADAPTADOR SOLDAVEL COM FLANGES E ANEL DE VEDACAO PARA CAIXA D'AGUA,COM DIAMETRO DE 32MMX1".FORNECIMENTO  </t>
  </si>
  <si>
    <t>CO2391</t>
  </si>
  <si>
    <t xml:space="preserve">15.038.0243-0      </t>
  </si>
  <si>
    <t xml:space="preserve">ADAPTADOR SOLDAVEL COM FLANGES E ANEL DE VEDACAO PARA CAIXA D'AGUA,COM DIAMETRO DE 40MMX1.1/4".FORNECIMENTO  </t>
  </si>
  <si>
    <t>CO2392</t>
  </si>
  <si>
    <t xml:space="preserve">15.038.0244-0      </t>
  </si>
  <si>
    <t xml:space="preserve">ADAPTADOR SOLDAVEL COM FLANGES E ANEL DE VEDACAO PARA CAIXA D'AGUA,COM DIAMETRO DE 50MMX1.1/2".FORNECIMENTO  </t>
  </si>
  <si>
    <t>CO2393</t>
  </si>
  <si>
    <t xml:space="preserve">15.038.0245-0      </t>
  </si>
  <si>
    <t xml:space="preserve">ADAPTADOR SOLDAVEL COM FLANGES E ANEL DE VEDACAO PARA CAIXA D'AGUA,COM DIAMETRO DE 60MMX2".FORNECIMENTO  </t>
  </si>
  <si>
    <t>CO2396</t>
  </si>
  <si>
    <t xml:space="preserve">15.004.0104-0      </t>
  </si>
  <si>
    <t xml:space="preserve">INSTALACAO E ASSENTAMENTO DE VASO SANITARIO INDIVIDUAL E CAIXA DE DESCARGA(EXCLUSIVE ESTES)EM PAVIMENTO ELEVADO,COMPREENDENDO:INSTALAC AO HIDRAULICA COM 2,00M DE TUBO DE PVC DE 25MM,COM CONEXOES,ATE A CAIXA DE DESCARGA,LIGACAO DE ESGOTOS COM3,00M DE TUBO DE PVC 100MM AOS TUBOS DE QUEDA E VENTILACAO,INCLUSIVE CONEXOES,EXCLUSIVE TUBOS DE QUEDA E VENTILACAO  </t>
  </si>
  <si>
    <t>CO2397</t>
  </si>
  <si>
    <t xml:space="preserve">15.004.0126-0      </t>
  </si>
  <si>
    <t xml:space="preserve">INSTALACAO E ASSENTAMENTO DE UM VASO SANITARIO COM CAIXA DE DESCARGA(EXCL.ESTES)EM PAVIMENTO ELEVADO,PARTE DE UM CONJ.DEDOIS OU MAIS VASOS,COMPREENDENDO:INST.HIDRA ULICA COM 1,50MDE TUBO PVC 25MM,COM CONEXOES,ATE A CAIXA DE DESCARGA,LIGACAO DE ESGOTO COM 2,00M DE TUBO PVC 100MM,AOS TUBOS DE QUEDA EVENTILACAO,INCL.CONEXOES,EXCL .TUBOS DE QUEDA E VENTILACAO  </t>
  </si>
  <si>
    <t>CO2398</t>
  </si>
  <si>
    <t xml:space="preserve">15.004.0127-0      </t>
  </si>
  <si>
    <t xml:space="preserve">INSTALACAO E ASSENTAMENTO DE UM VASO SANITARIO COM CAIXA ACOPLADA(EXCL.ESTES)EM PAVIMENTO ELEVADO,PARTE DE UM CONJ.DE DOIS OU MAIS VASOS,COMPREENDENDO:INST.HIDRA ULICA COM 1,50M DETUBO PVC 25MM,COM CONEXOES,ATE A CAIXA ACOPLADA,LIGACAO DE ESGOTO COM 2,00M DE TUBO PVC 100MM,AOS TUBOS DE QUEDA E VENTILACAO,INCL.CONEXOES,EXCL. TUBOS DE QUEDA E VENTILACAO  </t>
  </si>
  <si>
    <t>CO2399</t>
  </si>
  <si>
    <t xml:space="preserve">15.004.0133-0      </t>
  </si>
  <si>
    <t xml:space="preserve">INSTALACAO E ASSENTAMENTO DE UM VASO SANITARIO E CAIXA ACOPLADA(EXCL.ESTES)EM PAVIMENTO TERREO,PARTE DE UM CONJ.DE DOISOU MAIS VASOS,COMPREENDENDO:INST.HIDRA ULICA COM 1,50M DE TUBO PVC 25MM,COM CONEXOES,ATE A CAIXA ACOPLADA,LIGACAO DE ESGOTO COM 2,00M DE TUBO PVC 100MM A CAIXA DE INSPECAO E TUBO DEVENTILACAO,INCL.CONEXOES,EXC L.TUBO DE VENTILACAO  </t>
  </si>
  <si>
    <t>CO2400</t>
  </si>
  <si>
    <t xml:space="preserve">15.019.0052-0      </t>
  </si>
  <si>
    <t xml:space="preserve">TOMADA ELETRICA 2P+T,20A/250V,PADRAO BRASILEIRO,DE EMBUTIR,COM PLACA 4"X2".FORNECIMENTO E COLOCACAO  </t>
  </si>
  <si>
    <t>CO2401</t>
  </si>
  <si>
    <t xml:space="preserve">15.019.0057-0      </t>
  </si>
  <si>
    <t xml:space="preserve">TOMADA ELETRICA 2P+T,20A/250V,PADRAO BRASILEIRO,DE SOBREPOR.FORNECIMENTO E COLOCACAO  </t>
  </si>
  <si>
    <t>CO2403</t>
  </si>
  <si>
    <t xml:space="preserve">15.020.0042-0      </t>
  </si>
  <si>
    <t xml:space="preserve">LAMPADA FLUORESCENTE COMPACTA INTEGRADA,ELETRONICA,DE 18W.FORNECIMENTO E COLOCACAO  </t>
  </si>
  <si>
    <t>CO2404</t>
  </si>
  <si>
    <t xml:space="preserve">15.007.0440-0      </t>
  </si>
  <si>
    <t xml:space="preserve">QUADRO DE DISTRIBUICAO DE ENERGIA,150A,PARA DISJUNTORES TERMO-MAGNETICOS UNIPOLARES,DE SOBREPOR,COM PORTA E BARRAMENTOSDE FASE,NEUTRO E TERRA,TRIFASICO,PARA INSTALACAO DE ATE 72 DISJUNTORES COM DISPOSITIVO PARA CHAVE GERAL.FORNECIMENTO E COLOCACAO  </t>
  </si>
  <si>
    <t>CO2405</t>
  </si>
  <si>
    <t xml:space="preserve">15.007.0518-0      </t>
  </si>
  <si>
    <t xml:space="preserve">QUADRO DE DISTRIBUICAO DE ENERGIA,150A,PARA DISJUNTORES TERMO-MAGNETICOS UNIPOLARES,DE EMBUTIR,COM PORTA E BARRAMENTOS DE FASE,NEUTRO E TERRA,TRIFASICO,PARA INSTALACAO DE ATE 72 DISJUNTORES COM DISPOSITIVO PARA CHAVE GERAL.FORNECIMENTO E COLOCACAO  </t>
  </si>
  <si>
    <t>CO2406</t>
  </si>
  <si>
    <t xml:space="preserve">15.020.0156-0      </t>
  </si>
  <si>
    <t xml:space="preserve">LAMPADA LED,BULBO,A60,9W,100/240V,BASE E-27.FORNECIMENTO E COLOCACAO  </t>
  </si>
  <si>
    <t>CO2407</t>
  </si>
  <si>
    <t xml:space="preserve">15.020.0200-0      </t>
  </si>
  <si>
    <t xml:space="preserve">LAMPADA LED,BULBO,A60,12W,100/200V,BAS E E-27.FORNECIMENTO E COLOCACAO  </t>
  </si>
  <si>
    <t>CO2408</t>
  </si>
  <si>
    <t xml:space="preserve">15.020.0205-0      </t>
  </si>
  <si>
    <t xml:space="preserve">LAMPADA LED,BULBO,A60,15W,100/240V,BAS E E-27.FORNECIMENTO E COLOCACAO  </t>
  </si>
  <si>
    <t>CO2409</t>
  </si>
  <si>
    <t xml:space="preserve">15.020.0210-0      </t>
  </si>
  <si>
    <t xml:space="preserve">LAMPADA LED,BULBO,A60,20W,100/240V,BAS E E-27.FORNECIMENTO E COLOCACAO  </t>
  </si>
  <si>
    <t>CO2410</t>
  </si>
  <si>
    <t xml:space="preserve">15.020.0215-0      </t>
  </si>
  <si>
    <t xml:space="preserve">LAMPADA LED,BULBO,A60,25W,100/240V,BAS E E-27.FORNECIMENTO E COLOCACAO  </t>
  </si>
  <si>
    <t>CO2411</t>
  </si>
  <si>
    <t xml:space="preserve">15.020.0220-0      </t>
  </si>
  <si>
    <t xml:space="preserve">LAMPADA LED,BULBO,A60,30W,100/240V,BAS E E-27.FORNECIMENTO E COLOCACAO  </t>
  </si>
  <si>
    <t>CO2412</t>
  </si>
  <si>
    <t xml:space="preserve">15.004.0500-0      </t>
  </si>
  <si>
    <t xml:space="preserve">CALHA DE PISO NORMAL,EM PVC,DN 130,INCLUSIVE ESCAVACAO MANUAL E CAMADA DE CONCRETO PARA ASSENTAMENTO.FORNECIMENTO E COLOCACAO  </t>
  </si>
  <si>
    <t>CO2413</t>
  </si>
  <si>
    <t xml:space="preserve">15.004.0505-0      </t>
  </si>
  <si>
    <t xml:space="preserve">CALHA DE PISO NORMAL,EM PVC,DN 200,INCLUSIVE ESCAVACAO MANUAL E CAMADA DE CONCRETO PARA ASSENTAMENTO.FORNECIMENTO E COLOCACAO  </t>
  </si>
  <si>
    <t>CO2414</t>
  </si>
  <si>
    <t xml:space="preserve">15.004.0640-0      </t>
  </si>
  <si>
    <t xml:space="preserve">GRELHA PARA CALHA DE PISO,EM PVC,SUPER-REFORCADA,PARA TRAFEGO DE VEICULOS ATE 3T,MEDINDO 200X500MM.FORNECIMENTO E COLOCACAO  </t>
  </si>
  <si>
    <t>CO2416</t>
  </si>
  <si>
    <t xml:space="preserve">15.007.0617-0      </t>
  </si>
  <si>
    <t xml:space="preserve">DISJUNTOR TERMOMAGNETICO,TRIPOLAR,DE 800A,85KA,MODELO CAIXA MOLDADA,TIPO C.FORNECIMENTO E COLOCACAO  </t>
  </si>
  <si>
    <t>CO2418</t>
  </si>
  <si>
    <t xml:space="preserve">15.007.0545-0      </t>
  </si>
  <si>
    <t xml:space="preserve">BASE SECCIONADORA (PORTA FUSIVEL) UNIPOLAR PARA FUSIVEL CARTUCHO 10X38 ATE 32A. FORNECIMENTO E COLOCACAO  </t>
  </si>
  <si>
    <t>CO2420</t>
  </si>
  <si>
    <t xml:space="preserve">15.007.0547-0      </t>
  </si>
  <si>
    <t xml:space="preserve">BASE SECCIONADORA (PORTA FUSIVEL) UNIPOLAR PARA FUSIVEL CARTUCHO 14X51 ATE 63A. FORNECIMENTO E COLOCACAO  </t>
  </si>
  <si>
    <t>CO2424</t>
  </si>
  <si>
    <t xml:space="preserve">15.003.0176-0      </t>
  </si>
  <si>
    <t xml:space="preserve">GRELHA DE ACO INOX,10X10CM,SISTEMA ROTATIVO,COM CAIXILHO.FORNECIMENTO E COLOCACAO  </t>
  </si>
  <si>
    <t>CO2426</t>
  </si>
  <si>
    <t xml:space="preserve">15.003.0179-0      </t>
  </si>
  <si>
    <t xml:space="preserve">GRELHA DE ACO INOX,15X15CM,SISTEMA ROTATIVO,COM CAIXILHO.FORNECIMENTO E COLOCACAO  </t>
  </si>
  <si>
    <t>CO2428</t>
  </si>
  <si>
    <t xml:space="preserve">15.007.0204-0      </t>
  </si>
  <si>
    <t xml:space="preserve">HASTE PARA ATERRAMENTO,DE COBRE DE 3/4" (19MM),COM 3,00M DE COMPRIMENTO.FORNECIMENTO E COLOCACAO  </t>
  </si>
  <si>
    <t>CO2430</t>
  </si>
  <si>
    <t xml:space="preserve">15.007.0206-0      </t>
  </si>
  <si>
    <t xml:space="preserve">HASTE PARA ATERRAMENTO,DE COBRE DE 3/4" (19MM),COM 2,40M DE COMPRIMENTO.FORNECIMENTO E COLOCACAO  </t>
  </si>
  <si>
    <t>CO2432</t>
  </si>
  <si>
    <t xml:space="preserve">15.020.0041-0      </t>
  </si>
  <si>
    <t xml:space="preserve">LAMPADA FLUORESCENTE COMPACTA INTEGRADA,ELETRONICA,DE 25W.FORNECIMENTO E COLOCACAO  </t>
  </si>
  <si>
    <t>CO2433</t>
  </si>
  <si>
    <t xml:space="preserve">15.007.0640-0      </t>
  </si>
  <si>
    <t xml:space="preserve">DISPOSITIVO DE PROTECAO CONTRA SURTO (DPS),CLASSE II,1 POLO,TENSAO 175V,CORRENTES APROXIMADAS DE DESCARGA NOMINAL E MAXIMA DE 8KA E 20KA.FORNECIMENTO E COLOCACAO  </t>
  </si>
  <si>
    <t>CO2434</t>
  </si>
  <si>
    <t xml:space="preserve">15.007.0642-0      </t>
  </si>
  <si>
    <t xml:space="preserve">DISPOSITIVO DE PROTECAO CONTRA SURTO (DPS),CLASSE II,1 POLO,TENSAO 175V,CORRENTES APROXIMADAS DE DESCARGA NOMINAL E MAXIMA DE 20KA E 45KA.FORNECIMENTO E COLOCACAO  </t>
  </si>
  <si>
    <t>CO2435</t>
  </si>
  <si>
    <t xml:space="preserve">15.007.0643-0      </t>
  </si>
  <si>
    <t xml:space="preserve">DISPOSITIVO DE PROTECAO CONTRA SURTO (DPS),CLASSE II,1 POLO,TENSAO 175V,CORRENTES APROXIMADAS DE DESCARGA NOMINAL E MAXIMA DE 30KA E 90KA.FORNECIMENTO E COLOCACAO  </t>
  </si>
  <si>
    <t>CO2436</t>
  </si>
  <si>
    <t xml:space="preserve">15.007.0645-0      </t>
  </si>
  <si>
    <t xml:space="preserve">DISPOSITIVO DE PROTECAO CONTRA SURTO (DPS),CLASSE II,1 POLO,TENSAO 275V,CORRENTES APROXIMADAS DE DESCARGA NOMINAL E MAXIMA DE 8KA E 20KA.FORNECIMENTO E COLOCACAO  </t>
  </si>
  <si>
    <t>CO2437</t>
  </si>
  <si>
    <t xml:space="preserve">15.007.0646-0      </t>
  </si>
  <si>
    <t xml:space="preserve">DISPOSITIVO DE PROTECAO CONTRA SURTO (DPS),CLASSE II,1 POLO,TENSAO 275V,CORRENTES APROXIMADAS DE DESCARGA NOMINAL E MAXIMA DE 20KA E 45KA.FORNECIMENTO E COLOCACAO  </t>
  </si>
  <si>
    <t>CO2438</t>
  </si>
  <si>
    <t xml:space="preserve">15.007.0647-0      </t>
  </si>
  <si>
    <t xml:space="preserve">DISPOSITIVO DE PROTECAO CONTRA SURTO (DPS),CLASSE II,1 POLO,TENSAO 275V,CORRENTES APROXIMADAS DE DESCARGA NOMINAL E MAXIMA DE 30KA E 90KA.FORNECIMENTO E COLOCACAO  </t>
  </si>
  <si>
    <t>CO2439</t>
  </si>
  <si>
    <t xml:space="preserve">15.015.0184-0      </t>
  </si>
  <si>
    <t xml:space="preserve">INSTALACAO DE PONTO DE WI-FI,COMPREENDENDO: 1 VARA DE ELETRODUTO DE 3/4",CONEXOES E CAIXAS,EXCLUSIVE CABOS OU FIOS  </t>
  </si>
  <si>
    <t>CO2440</t>
  </si>
  <si>
    <t xml:space="preserve">15.015.0186-0      </t>
  </si>
  <si>
    <t xml:space="preserve">INSTALACAO DE PONTO PARA ANTENA DE TV OU SISTEMA DE CFTV,COMPREENDENDO: 1 VARA DE ELETRODUTO DE 3/4",CONEXOES E CAIXAS,EXCLUSIVE CABOS OU FIOS  </t>
  </si>
  <si>
    <t>CO2441</t>
  </si>
  <si>
    <t xml:space="preserve">15.015.0187-0      </t>
  </si>
  <si>
    <t xml:space="preserve">INSTALACAO DE PONTO PARA ANTENA DE TV OU SISTEMA DE CFTV,COMPREENDENDO: 2 VARAS DE ELETRODUTO DE 3/4",CONEXOES E CAIXAS,EXCLUSIVE CABOS OU FIOS  </t>
  </si>
  <si>
    <t>CO2442</t>
  </si>
  <si>
    <t xml:space="preserve">15.015.0188-0      </t>
  </si>
  <si>
    <t xml:space="preserve">INSTALACAO DE PONTO PARA ANTENA DE TV OU SISTEMA DE CFTV,COMPREENDENDO: 3 VARAS DE ELETRODUTO DE 3/4",CONEXOES E CAIXAS,EXCLUSIVE CABOS OU FIOS  </t>
  </si>
  <si>
    <t>CO2443</t>
  </si>
  <si>
    <t xml:space="preserve">15.015.0189-0      </t>
  </si>
  <si>
    <t xml:space="preserve">INSTALACAO DE PONTO PARA ANTENA DE TV OU SISTEMA DE CFTV,COMPREENDENDO: 4 VARAS DE ELETRODUTO DE 3/4",CONEXOES E CAIXAS,EXCLUSIVE CABOS OU FIOS  </t>
  </si>
  <si>
    <t>CO2444</t>
  </si>
  <si>
    <t xml:space="preserve">15.015.0201-0      </t>
  </si>
  <si>
    <t xml:space="preserve">INSTALACAO DE CONJUNTO DE 3 PONTOS DE TELEFONE E LOGICA,COMPREENDENDO: 4 VARAS DE ELETRODUTO DE 3/4",CONEXOES E CAIXAS,EXCLUSIVE CABOS OU FIOS  </t>
  </si>
  <si>
    <t>CO2445</t>
  </si>
  <si>
    <t xml:space="preserve">15.015.0202-0      </t>
  </si>
  <si>
    <t xml:space="preserve">INSTALACAO DE CONJUNTO DE 2 PONTOS DE TELEFONE E LOGICA,COMPREENDENDO: 3 VARAS DE ELETRODUTO DE 3/4",CONEXOES E CAIXAS,EXCLUSIVE CABOS OU FIOS  </t>
  </si>
  <si>
    <t>CO2466</t>
  </si>
  <si>
    <t xml:space="preserve">15.003.0520-0      </t>
  </si>
  <si>
    <t xml:space="preserve">TUBO DE FERRO GALVANIZADO COM DIAMETRO DE 1/2",COM COSTURA,PARA INSTALACOES DIVERSAS ENTERRRADAS,INCLUSIVE CONEXOES,EMENDAS E PROTECAO ANTICORROSIVA.FORNECIMENTO E COLOCACAO  </t>
  </si>
  <si>
    <t>CO2467</t>
  </si>
  <si>
    <t xml:space="preserve">15.003.0525-0      </t>
  </si>
  <si>
    <t xml:space="preserve">TUBO DE FERRO GALVANIZADO COM DIAMETRO DE 3/4",COM COSTURA,PARA INSTALACOES DIVERSAS ENTERRADAS,INCLUSIVE CONEXOES,EMENDAS E PROTECAO ANTICORROSIVA.FORNECIMENTO E COLOCACAO  </t>
  </si>
  <si>
    <t>CO2468</t>
  </si>
  <si>
    <t xml:space="preserve">15.003.0530-0      </t>
  </si>
  <si>
    <t xml:space="preserve">TUBO DE FERRO GALVANIZADO COM DIAMETRO DE 1",COM COSTURA,PARA INSTALACOES DIVERSAS ENTERRADAS,INCLUSIVE CONEXOES,EMENDASE PROTECAO ANTICORROSIVA.FORNECIMENTO E COLOCACAO  </t>
  </si>
  <si>
    <t xml:space="preserve">N     </t>
  </si>
  <si>
    <t>CO2469</t>
  </si>
  <si>
    <t xml:space="preserve">15.003.0535-0      </t>
  </si>
  <si>
    <t xml:space="preserve">TUBO DE FERRO GALVANIZADO COM DIAMETRO DE 1.1/4",COM COSTURA,PARA INSTALACOES DIVERSAS ENTERRADAS,INCLUSIVE CONEXOES,EMENDAS E PROTECAO ANTICORROSIVA.FORNECIMENTO E COLOCACAO  </t>
  </si>
  <si>
    <t>CO2470</t>
  </si>
  <si>
    <t xml:space="preserve">15.003.0540-0      </t>
  </si>
  <si>
    <t xml:space="preserve">TUBO DE FERRO GALVANIZADO COM DIAMETRO DE 1.1/2",COM COSTURA,PARA INSTALACOES DIVERSAS ENTERRADAS,INCLUSIVE CONEXOES,EMENDAS E PROTECAO ANTICORROSIVA.FORNECIMENTO E COLOCACAO  </t>
  </si>
  <si>
    <t>CO2471</t>
  </si>
  <si>
    <t xml:space="preserve">15.003.0545-0      </t>
  </si>
  <si>
    <t xml:space="preserve">TUBO DE FERRO GALVANIZADO COM DIAMETRO DE 2",COM COSTURA,PARA INSTALACOES DIVERSAS ENTERRADAS,INCLUSIVE CONEXOES,EMENDASE PROTECAO ANTICORROSIVA.FORNECIMENTO E COLOCACAO  </t>
  </si>
  <si>
    <t>CO2472</t>
  </si>
  <si>
    <t xml:space="preserve">15.003.0555-0      </t>
  </si>
  <si>
    <t xml:space="preserve">TUBO DE FERRO GALVANIZADO COM DIAMETRO DE 4",COM COSTURA,PARA INSTALACOES DIVERSAS ENTERRADAS,INCLUSIVE CONEXOES,EMENDASE PROTECAO ANTICORROSIVA.FORNECIMENTO E COLOCACAO  </t>
  </si>
  <si>
    <t>CO2473</t>
  </si>
  <si>
    <t xml:space="preserve">15.003.0560-0      </t>
  </si>
  <si>
    <t xml:space="preserve">TUBO DE FERRO GALVANIZADO COM DIAMETRO DE 5",COM COSTURA,PARA INSTALACOES DIVERSAS ENTERRADAS,INCLUSIVE CONEXOES,EMENDASE PROTECAO ANTICORROSIVA.FORNECIMENTO E COLOCACAO  </t>
  </si>
  <si>
    <t>CO2474</t>
  </si>
  <si>
    <t xml:space="preserve">15.003.0565-0      </t>
  </si>
  <si>
    <t xml:space="preserve">TUBO DE FERRO GALVANIZADO COM DIAMETRO DE 6",COM COSTURA,PARA INSTALACOES DIVERSAS ENTERRADAS,INCLUSIVE CONEXOES,EMENDASE PROTECAO ANTICORROSIVA.FORNECIMENTO E COLOCACAO  </t>
  </si>
  <si>
    <t>CO2475</t>
  </si>
  <si>
    <t xml:space="preserve">15.018.0300-0      </t>
  </si>
  <si>
    <t xml:space="preserve">CAIXA DE PASSAGEM DE EMBUTIR,EM ACO,COM TAMPA PARAFUSADA,DE 12X12CM.FORNECIMENTO E COLOCACAO  </t>
  </si>
  <si>
    <t>CO2476</t>
  </si>
  <si>
    <t xml:space="preserve">15.018.0305-0      </t>
  </si>
  <si>
    <t xml:space="preserve">CAIXA DE PASSAGEM DE EMBUTIR,EM ACO,COM TAMPA PARAFUSADA,DE 15X15CM.FORNECIMENTO E COLOCACAO  </t>
  </si>
  <si>
    <t>CO2477</t>
  </si>
  <si>
    <t xml:space="preserve">15.018.0310-0      </t>
  </si>
  <si>
    <t xml:space="preserve">CAIXA DE PASSAGEM DE EMBUTIR,EM ACO,COM TAMPA PARAFUSADA,DE 20X20CM.FORNECIMENTO E COLOCACAO  </t>
  </si>
  <si>
    <t>CO2478</t>
  </si>
  <si>
    <t xml:space="preserve">15.018.0315-0      </t>
  </si>
  <si>
    <t xml:space="preserve">CAIXA DE PASSAGEM DE EMBUTIR,EM ACO,COM TAMPA PARAFUSADA,DE 25X25CM.FORNECIMENTO E COLOCACAO  </t>
  </si>
  <si>
    <t>CO2479</t>
  </si>
  <si>
    <t xml:space="preserve">15.018.0320-0      </t>
  </si>
  <si>
    <t xml:space="preserve">CAIXA DE PASSAGEM DE EMBUTIR,EM ACO,COM TAMPA PARAFUSADA,DE 30X30CM.FORNECIMENTO E COLOCACAO  </t>
  </si>
  <si>
    <t>CO2480</t>
  </si>
  <si>
    <t xml:space="preserve">15.018.0325-0      </t>
  </si>
  <si>
    <t xml:space="preserve">CAIXA DE PASSAGEM DE EMBUTIR,EM ACO,COM TAMPA PARAFUSADA,DE 40X40CM.FORNECIMENTO E COLOCACAO  </t>
  </si>
  <si>
    <t>CO2481</t>
  </si>
  <si>
    <t xml:space="preserve">15.018.0330-0      </t>
  </si>
  <si>
    <t xml:space="preserve">CAIXA DE PASSAGEM DE EMBUTIR,EM ACO,COM TAMPA PARAFUSADA,DE 50X50CM.FORNECIMENTO E COLOCACAO  </t>
  </si>
  <si>
    <t>CO2482</t>
  </si>
  <si>
    <t xml:space="preserve">15.031.0030-0      </t>
  </si>
  <si>
    <t xml:space="preserve">TUBO DE FERRO GALVANIZADO DE 5",COM COSTURA,INCLUSIVE CONEXOES E EMENDAS,EXCLUSIVE ABERTURA E FECHAMENTO DE RASGO.FORNECIMENTO E ASSENTAMENTO  </t>
  </si>
  <si>
    <t>CO2483</t>
  </si>
  <si>
    <t xml:space="preserve">15.031.0032-0      </t>
  </si>
  <si>
    <t xml:space="preserve">TUBO DE FERRO GALVANIZADO DE 6",COM COSTURA,INCLUSIVE CONEXOES E EMENDAS,EXCLUSIVE ABERTURA E FECHAMENTO DE RASGO.FORNECIMENTO E ASSENTAMENTO  </t>
  </si>
  <si>
    <t>CO2484</t>
  </si>
  <si>
    <t xml:space="preserve">15.031.0036-0      </t>
  </si>
  <si>
    <t xml:space="preserve">TUBO DE FERRO GALVANIZADO DE 5",COM COSTURA,EXCLUSIVE EMENDAS,CONEXOES,ABERTURA E FECHAMENTO DE RASGO.FORNECIMENTO E ASSENTAMENTO  </t>
  </si>
  <si>
    <t>CO2485</t>
  </si>
  <si>
    <t xml:space="preserve">15.031.0038-0      </t>
  </si>
  <si>
    <t xml:space="preserve">TUBO DE FERRO GALVANIZADO DE 6",COM COSTURA,EXCLUSIVE EMENDAS,CONEXOES,ABERTURA E FECHAMENTO DE RASGO.FORNECIMENTO E ASSENTAMENTO  </t>
  </si>
  <si>
    <t>CO2486</t>
  </si>
  <si>
    <t xml:space="preserve">15.018.0072-0      </t>
  </si>
  <si>
    <t xml:space="preserve">CAIXA DE LIGACAO DE ALUMINIO SILICIO,TIPO CONDULETES,NO FORMATO LB,DIAMETRO DE 1.1/2".FORNECIMENTO E COLOCACAO  </t>
  </si>
  <si>
    <t>CO2487</t>
  </si>
  <si>
    <t xml:space="preserve">15.018.0102-0      </t>
  </si>
  <si>
    <t xml:space="preserve">CAIXA DE LIGACAO DE ALUMINIO SILICIO,TIPO CONDULETES,NO FORMATO TB,DIAMETRO DE 1".FORNECIMENTO E COLOCACAO  </t>
  </si>
  <si>
    <t>CO2488</t>
  </si>
  <si>
    <t xml:space="preserve">15.018.0103-0      </t>
  </si>
  <si>
    <t xml:space="preserve">CAIXA DE LIGACAO DE ALUMINIO SILICIO,TIPO CONDULETES,NO FORMATO TB,DIAMETRO DE 2".FORNECIMENTO E COLOCACAO  </t>
  </si>
  <si>
    <t>CO2489</t>
  </si>
  <si>
    <t xml:space="preserve">15.020.0175-0      </t>
  </si>
  <si>
    <t xml:space="preserve">LAMPADA LED,TUBULAR,HF 1200MM,T5,26W,FLUXO LUMINOSO EM TORNO DE 3900LM  </t>
  </si>
  <si>
    <t>CO2490</t>
  </si>
  <si>
    <t xml:space="preserve">15.007.0573-0      </t>
  </si>
  <si>
    <t xml:space="preserve">DISJUNTOR TERMOMAGNETICO,MONOPOLAR,DE 70A,3KA,MODELO DIN,TIPO C.FORNECIMENTO E COLOCACAO  </t>
  </si>
  <si>
    <t>CO2491</t>
  </si>
  <si>
    <t xml:space="preserve">15.007.0574-0      </t>
  </si>
  <si>
    <t xml:space="preserve">DISJUNTOR TERMOMAGNETICO,MONOPOLAR,DE 80 A 100A,3KA,MODELO DIN,TIPO C.FORNECIMENTO E COLOCACAO  </t>
  </si>
  <si>
    <t>CO2492</t>
  </si>
  <si>
    <t xml:space="preserve">15.007.0576-0      </t>
  </si>
  <si>
    <t xml:space="preserve">DISJUNTOR TERMOMAGNETICO,BIPOLAR,DE 40 A 63A,3KA,MODELO DIN,TIPO C.FORNECIMENTO E COLOCACAO  </t>
  </si>
  <si>
    <t>CO2493</t>
  </si>
  <si>
    <t xml:space="preserve">15.007.0577-0      </t>
  </si>
  <si>
    <t xml:space="preserve">DISJUNTOR TERMOMAGNETICO,BIPOLAR,DE 70A,3KA,MODELO DIN,TIPO C.FORNECIMENTO E COLOCACAO  </t>
  </si>
  <si>
    <t>CO2494</t>
  </si>
  <si>
    <t xml:space="preserve">15.007.0578-0      </t>
  </si>
  <si>
    <t xml:space="preserve">DISJUNTOR TERMOMAGNETICO,BIPOLAR,DE 80 A 100A,3KA,MODELO DIN,TIPO C.FORNECIMENTO E COLOCACAO  </t>
  </si>
  <si>
    <t>CO2495</t>
  </si>
  <si>
    <t xml:space="preserve">15.007.0601-0      </t>
  </si>
  <si>
    <t xml:space="preserve">DISJUNTOR TERMOMAGNETICO TRIPOLAR,DE 40 A 63A,3KA,MODELO DIN,TIPO C.FORNECIMENTO E COLOCACAO  </t>
  </si>
  <si>
    <t>CO2496</t>
  </si>
  <si>
    <t xml:space="preserve">15.007.0602-0      </t>
  </si>
  <si>
    <t xml:space="preserve">DISJUNTOR TERMOMAGNETICO,TRIPOLAR,DE 70A,3KA,MODELO DIN,TIPO C.FORNECIMENTO E COLOCACAO  </t>
  </si>
  <si>
    <t>CO2497</t>
  </si>
  <si>
    <t xml:space="preserve">15.007.0616-0      </t>
  </si>
  <si>
    <t xml:space="preserve">DISJUNTOR TERMOMAGNETICO,TRIPOLAR,DE 630A,65KA,MODELO CAIXA MOLDADA,TIPO C.FORNECIMENTO E COLOCACAO  </t>
  </si>
  <si>
    <t>CO2498</t>
  </si>
  <si>
    <t xml:space="preserve">15.008.0394-0      </t>
  </si>
  <si>
    <t xml:space="preserve">CABO DE COBRE COM ISOLAMENTO TERMOPLASTICO PARA TENSAO DE SERVICO DE 8,7/15KV,COMPREENDENDO:PREPARO ,CORTE E ENFIACAO EMELETRODUTO,NA BITOLA DE 70MM2.FORNECIMENTO E COLOCACAO  </t>
  </si>
  <si>
    <t>CO2499</t>
  </si>
  <si>
    <t xml:space="preserve">15.001.0069-0      </t>
  </si>
  <si>
    <t xml:space="preserve">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  </t>
  </si>
  <si>
    <t>CO2500</t>
  </si>
  <si>
    <t xml:space="preserve">15.028.0028-0      </t>
  </si>
  <si>
    <t xml:space="preserve">COLOCACAO DE RESERVATORIO DE FIBROCIMENTO,FIBRA DE VIDRO OU SEMELHANTE DE 6000L,INCLUSIVE PECAS DE APOIO EM ALVENARIA EMADEIRA SERRADA,E FLANGES DE LIGACAO HIDRAULICA,EXCLUSIVE FORNECIMENTO DO RESERVATORIO  </t>
  </si>
  <si>
    <t>CO2501</t>
  </si>
  <si>
    <t xml:space="preserve">15.014.0150-0      </t>
  </si>
  <si>
    <t xml:space="preserve">INSTALACAO DE SISTEMA DE AQUECIMENTO SOLAR DE AGUA,DE BAIXA PRESSAO,CONFORME ABNT NBR 15569,PARA 100 E 200L E 1 COLETORSOLAR,INCLUSIVE COLETOR SOLAR,EXCLUSIVE RESERVATORIO (VER FAMILIA 18.210)  </t>
  </si>
  <si>
    <t>CO2502</t>
  </si>
  <si>
    <t xml:space="preserve">15.014.0155-0      </t>
  </si>
  <si>
    <t xml:space="preserve">INSTALACAO DE SISTEMA DE AQUECIMENTO SOLAR DE AGUA,DE BAIXA PRESSAO,CONFORME ABNT NBR 15569,PARA 300 E 400L E 2 COLETORES SOLARES,INCLUSIVE COLETOR SOLAR,EXCLUSIVE RESERVATORIO (VER FAMILIA 18.210)  </t>
  </si>
  <si>
    <t>CO2503</t>
  </si>
  <si>
    <t xml:space="preserve">15.014.0160-0      </t>
  </si>
  <si>
    <t xml:space="preserve">INSTALACAO DE SISTEMA DE AQUECIMENTO SOLAR DE AGUA,DE BAIXA PRESSAO,CONFORME ABNT NBR 15569,PARA 500 A 600L E 3 COLETORES SOLARES,INCLUSIVE COLETOR SOLAR,EXCLUSIVE RESERVATORIO (VER FAMILIA 18.210)  </t>
  </si>
  <si>
    <t>CO2504</t>
  </si>
  <si>
    <t xml:space="preserve">15.014.0165-0      </t>
  </si>
  <si>
    <t xml:space="preserve">INSTALACAO DE SISTEMA DE AQUECIMENTO SOLAR DE AGUA,DE BAIXA PRESSAO,CONFORME ABNT NBR 15569,PARA 800L E 4 COLETORES SOLARES,INCLUSIVE COLETOR SOLAR,EXCLUSIVE RESERVATORIO (VER FAMILIA 18.210)  </t>
  </si>
  <si>
    <t>CO2505</t>
  </si>
  <si>
    <t xml:space="preserve">15.014.0170-0      </t>
  </si>
  <si>
    <t xml:space="preserve">INSTALACAO DE SISTEMA DE AQUECIMENTO SOLAR DE AGUA,DE BAIXA PRESSAO,CONFORME ABNT NBR 15569,PARA 1000L E 5 COLETORES SOLARES,INCLUSIVE COLETOR SOLAR,EXCLUSIVE RESERVATORIO (VER FAMILIA 18.210)  </t>
  </si>
  <si>
    <t>CO2506</t>
  </si>
  <si>
    <t xml:space="preserve">15.011.0010-0      </t>
  </si>
  <si>
    <t xml:space="preserve">ENTRADA ENERGIA INDIVIDUAL,PADRAO ENEL,MEDICAO DIRETA,REDE AEREA,ATE 8KVA,MONOFASICA,INCL.CAIXA POLIMERICA P/MEDICAO DIRETA(MONOFASICA)CAIXA POLIMERICA P/DISJUNTOR MONOFASICO(ATE 63A)INTERNA,POLICARBONATO TAMPA TRANSPARENTE,CAIXA INSPECAO,HASTE E CONECTOR ATERRAMENTO,DEMAIS MAT.NECESSARIOS,EXCL.POSTE,DIS JUNTOR,CONDUTORES ENTR.,SAIDA,ATERRAMENTO E CONECTORES  </t>
  </si>
  <si>
    <t>CO2507</t>
  </si>
  <si>
    <t xml:space="preserve">15.011.0013-0      </t>
  </si>
  <si>
    <t xml:space="preserve">ENTRADA ENERGIA INDIVIDUAL,PADRAO ENEL,MEDICAO DIRETA,REDE AEREA,8KVA E 10KVA,BIFASICA,INCL.CAIXA POLIMERICA P/MEDICAO DIRETA POLIFASICA E CAIXA POLIMERICA P/DISJUNTOR POLIFASICO (ATE 100A) INTERNA,POLICARBONATO TAMPA TRANSPARENTE,CAIXA INSPECAO,HASTE E CONECTOR ATERRAMENTO,MAT.NECESSARIOS,EX CL.POSTE,DISJUNTOR,CONDUTORES ENTR.,SAIDA,ATERRAMENTO E CONECTORES  </t>
  </si>
  <si>
    <t>CO2508</t>
  </si>
  <si>
    <t xml:space="preserve">15.011.0015-0      </t>
  </si>
  <si>
    <t xml:space="preserve">ENTRADA ENERGIA INDIVIDUAL,PADRAO ENEL,MEDICAO DIRETA,REDE AEREA,10KVA E 24KVA,TRIFASICA,INCL.CAIXA POLIMERICA P/MEDICAODIRETA POLIFASICA E CAIXA POLIMERICA P/DUSJUNTOR POLIFASICO(ATE 100A) INTERNA,POLICARBONATO TAMPA TRANSPARENTE,CAIXA INSPECAO,HASTE E CONECTOR ATERRAMENTO,MAT.NECESSARIOS,EX CL.POSTE,DISJUNTOR,CONDUTORES ENTR.SAIDA,ATERRAMENTO E CONECTORES  </t>
  </si>
  <si>
    <t>CO2509</t>
  </si>
  <si>
    <t xml:space="preserve">15.011.0016-0      </t>
  </si>
  <si>
    <t xml:space="preserve">ENTRADA ENERGIA INDIVIDUAL,PADRAO ENEL,MEDICAO DIRETA,REDE AEREA,24KVA E 38KVA,TRIFASICA,INCL.CAIXA POLIMERICA P/MEDICAODIRETA POLIFASICA E CAIXA POLIMERICA P/DISJUNTOR POLIFASICO(ATE 100A) INTERNA,POLICARBONATO TAMPA TRANSPARENTE,CAIXA INSPECAO,HASTE E CONECTOR ATERRAMENTO,MAT.NECESSARIOS,EX CL.POSTE,DISJUNTOR,CONDUTORES ENTR.SAIDA,ATERRAMENTO E CONECTORES  </t>
  </si>
  <si>
    <t>CO2510</t>
  </si>
  <si>
    <t xml:space="preserve">15.011.0018-0      </t>
  </si>
  <si>
    <t xml:space="preserve">ENTRADA ENERGIA INDIVIDUAL,PADRAO ENEL,MEDICAO DIRETA,REDE AEREA,38KVA E 47KVA,TRIFASICA,INCL.CAIXA POLIMERICA P/MEDICAODIRETA POLIFASICA(ATE 200A) CAIXA POLIMERICA P/DISJUNTOR POLIFASICO(ATE 200A)INTERNA,POLICARBONATO TAMPA TRANSPARENTE,CAIXA INSPECAO,HASTE E CONECTOR ATERRAMENTO,MAT.NECES.EXCL.POS TE,DISJUNTOR,CONDUTORES ENTR.SAIDA,ATERRAMENTO E CONECTORES  </t>
  </si>
  <si>
    <t>CO2511</t>
  </si>
  <si>
    <t xml:space="preserve">15.011.0019-0      </t>
  </si>
  <si>
    <t xml:space="preserve">ENTRADA ENERGIA INDIVIDUAL,PADRAO ENEL,MEDICAO DIRETA,REDE AEREA,47KVA E 75KVA,TRIFASICA,INCL.CAIXA POLIMERICA P/MEDICAODIRETA POLIFASICA(ATE 200A) CAIXA POLIMERICA P/DISJUNTOR POLIFASICO(ATE 200A)INTERNA,POLICARBONATO TAMPA TRANSPARENTE,CAIXA INSPECAO,HASTE E CONECTOR ATERRAMENTO,MAT.NECES.EXCL.POS TE,DISJUNTOR,CONDUTORES ENTR.SAIDA,ATERRAMENTO E CONECTORES  </t>
  </si>
  <si>
    <t>CO2512</t>
  </si>
  <si>
    <t xml:space="preserve">15.011.0022-0      </t>
  </si>
  <si>
    <t xml:space="preserve">ENTRADA DE ENERGIA INDIVIDUAL,PADRAO LIGHT,MEDICAO DIRETA,REDE AEREA,ATE 8KVA,INCL.CAIXA POLIMERICA MEDICAO DIRETA(CM1)E CAIXA POLIMERICA DISJUNTOR MONOFASICO(CDJ1) INTERNA,POLICARBONATO TAMPA TRANSPARENTE,CAIXA INSPECAO,HASTE E CONECTOR ATERRAMENTO,E DEMAIS MAT.NECESSARIOS,EXCL.POSTE,DIS JUNTOR,CONDUTORES ENTRADA,SAIDA,ATERRAMENTO E RESPECTIVOS CONECTORES  </t>
  </si>
  <si>
    <t>CO2513</t>
  </si>
  <si>
    <t xml:space="preserve">15.011.0025-0      </t>
  </si>
  <si>
    <t xml:space="preserve">ENTRADA ENERGIA INDIVIDUAL,PADRAO LIGHT,MEDICAO DIRETA,REDE AEREA,8KVA E 24KVA,INCL.CAIXA POLIMERICA P/MEDICAO DIRETA POLIFASICA(CM3) E CAIXA POLIMERICA P/DISJUNTOR POLIFASICO(CDJ3) INTERNA,POLICARBONATO TAMPA TRANSPARENTE,CAIXA INSPECAO,HASTE E CONECTOR ATERRAMENTO,MAT.NECES.EXCL.POS TE,DISJUNTOR,CONDUTORES ENTRADA,SAIDA,ATERRAMENTO E RESPECTIVOS CONECTORES  </t>
  </si>
  <si>
    <t>CO2514</t>
  </si>
  <si>
    <t xml:space="preserve">15.011.0026-0      </t>
  </si>
  <si>
    <t xml:space="preserve">ENTRADA ENERGIA INDIVIDUAL,PADRAO LIGHT,MEDICAO DIRETA,REDE AEREA,24KVA E 38KVA,INCL.CAIXA POLIMERICA P/MEDICAO DIRETA POLIFASICA(CM3) CAIXA POLIMERICA P/DISJUNTOR POLIFASICO(CDJ3)INTERNA,POLICA RBONATO TAMPA TRANSPARENTE,CAIXA INSPECAO,3 HASTES CONECTORES ATERRAMENTO,MAT.NECES.EXCL.POS TE,DISJUNTOR,CONDUTORES ENTRADA,SAIDA,ATERRAMENTO RESPECTIVOS CONECTORES  </t>
  </si>
  <si>
    <t>CO2515</t>
  </si>
  <si>
    <t xml:space="preserve">15.011.0028-0      </t>
  </si>
  <si>
    <t xml:space="preserve">ENTRADA ENERGIA INDIVIDUAL,PADRAO LIGHT,MEDICAO DIRETA,REDE AEREA,38KVA E 57KVA,INCL.CAIXA POLIMERICA P/MEDICAO DIRETA POLIFASICA(CM200-P) CAIXA DE PROTECAO GERAL(CPG200) INTERNA,POLICARBONATO TAMPA TRANSPARENTE,CAIXA INSPECAO,3 HASTES E CONECTORES ATERRAMENTO,E MAT.NECES.EXCL.POSTE,DISJUNTOR ,CONDUTORES DE ENTRADA,SAIDA,ATERRAMENTO E RESPECTIVOS CONECTORES  </t>
  </si>
  <si>
    <t>CO2516</t>
  </si>
  <si>
    <t xml:space="preserve">15.011.0031-0      </t>
  </si>
  <si>
    <t xml:space="preserve">ENTRADA ENERGIA INDIVIDUAL,PADRAO LIGHT,MEDICAO DIRETA,REDE AEREA,57KVA E 76KVA,INCL.CAIXA POLIMERICA P/MEDICAO DIRETA POLIFASICA (CM200-P) E CAIXA PROTECAO GERAL (CPG200) INTERNA,POLICARBONATO TAMPA TRANSPARENTE,CAIXA INSPECAO,3 HASTES E CONECTORES ATERRAMENTO,E MAT.NECES.EXCL.POSTE,DISJUNTOR ,CONDUTORES ENTRADA,SAIDA,ATERRAMENTO E RESPECTIVOS CONECTORES  </t>
  </si>
  <si>
    <t>CO2517</t>
  </si>
  <si>
    <t xml:space="preserve">15.011.0082-0      </t>
  </si>
  <si>
    <t xml:space="preserve">ENTRADA DE ENERGIA INDIVIDUAL,PADRAO LIGHT,MEDICAO DIRETA,REDE SUBTERRANEA,ATE 8KVA,INCL.CAIXA SECCIONADORA (CS1),CAIXAPOLIMERICA P/MEDICAO MONOFASICA (CM1),CAIXA POLIMERICA P/DISJUNTOR MONOFASICO (CDJ1) INTERNA,CAIXA INSPECAO,HASTE E CONECTOR DE ATERRAMENTO,DEMAIS MAT.NECESSARIOS,EXCL.DISJUNTOR ,CONDUTORES ENTRADA,SAIDA,ATERRAMENTO E RESPECTIVOS CONECTORES  </t>
  </si>
  <si>
    <t>CO2518</t>
  </si>
  <si>
    <t xml:space="preserve">15.011.0086-0      </t>
  </si>
  <si>
    <t xml:space="preserve">ENTRADA DE ENERGIA INDIVIDUAL,PADRAO LIGHT,MEDICAO DIRETA,REDE SUBTERRANEA,8KVA E 24KVA,INCL.CAIXA SECCIONADORA(CS3),CAIXA POLIMERICA P/MEDICAO DIRETA POLIFASICA(CM3) CAIXA POLIMERICA P/DISJUNTOR POLIFASICO(CDJ3) INTERNA,CAIXA INSPECAO,HASTE E CONECTOR ATERRAMENTO,E MAT.NECES.EXCL.DISJUNTOR,CONDU TORES DE ENTRADA,SAIDA,ATERRAMENTO E RESPECTIVOS CONECTORES  </t>
  </si>
  <si>
    <t>CO2519</t>
  </si>
  <si>
    <t xml:space="preserve">15.011.0090-0      </t>
  </si>
  <si>
    <t xml:space="preserve">ENTRADA DE ENERGIA INDIVIDUAL,PADRAO LIGHT,MEDICAO DIRETA,REDE SUBTERRANEA,24KVA E 38KVA,INCL.CAIXA SECCIONADORA(CS3),CAIXA POLIMERICA P/MEDICAO DIRETA POLIFASICA(CM3),CAIXA POLIMERICA P/DISJUNTOR POLIFASICO(CDJ3),CAIXA INSPECAO,3 HASTES ECONECTORES ATERRAMENTO,E MAT.NECESSARIOS,EXCL.DISJUNTOR ,CONDUTORES ENTRADA,SAIDA,ATERRAMENTO E RESPECTIVOS CONECTORES  </t>
  </si>
  <si>
    <t>CO2520</t>
  </si>
  <si>
    <t xml:space="preserve">15.011.0095-0      </t>
  </si>
  <si>
    <t xml:space="preserve">ENTRADA DE ENERGIA INDIVIDUAL,PADRAO LIGHT,MEDICAO DIRETA,REDE SUBTERRANEA,38KVA E 76KVA,INCLUSIVE CAIXA SECCIONADORA EMEDICAO (CSM200),CAIXA POLIMERICA DE PROTECAO GERAL (CPG200-P) INTERNA,CAIXA INSPECAO,3 HASTES E CONECTORES DE ATERRAMENTO E DEMAIS MATERIAIS NECESSARIOS,EXCLUSIVE DISJUNTOR,CONDUTORES DE ENTRADA,SAIDA,ATERRAMENTO E RESPECTIVOS CONECTORES  </t>
  </si>
  <si>
    <t>CO2521</t>
  </si>
  <si>
    <t xml:space="preserve">15.020.0105-0      </t>
  </si>
  <si>
    <t xml:space="preserve">LAMPADA DE VAPOR METALICO DE 2000W-220V,BULBO OVOIDE.FORNECIMENTO E COLOCACAO  </t>
  </si>
  <si>
    <t>CO2522</t>
  </si>
  <si>
    <t xml:space="preserve">15.010.0115-0      </t>
  </si>
  <si>
    <t xml:space="preserve">CABO COAXIAL RG-59,CONFORME ABNT NBR 14702.FORNECIMENTO E COLOCACAO  </t>
  </si>
  <si>
    <t>CO2523</t>
  </si>
  <si>
    <t xml:space="preserve">15.010.0120-0      </t>
  </si>
  <si>
    <t xml:space="preserve">CABO COAXIAL RG-06,CONFORME ABNT NBR 14702.FORNECIMENTO E COLOCACAO  </t>
  </si>
  <si>
    <t>CO2525</t>
  </si>
  <si>
    <t xml:space="preserve">15.005.0215-0      </t>
  </si>
  <si>
    <t xml:space="preserve">ASSENTAMENTO DE AR CONDICIONADO SPLIT DE 9000 A 30000 BTU/H,COM 1 CONDENSADOR E 1 EVAPORADOR,CONFORME ABNT NBR 16655,(VIDE FORNECIMENTO DO APARELHO NA FAMILIA 18.030) INCLUSIVE ACESSORIOS DE FIXACAO,EXCLUSIVE ALIMENTACAO ELETRICA E INTERLIGACAO AO CONDENSADOR/EVAPORADOR (VIDE ITEM 15.005.0240)  </t>
  </si>
  <si>
    <t>CO2526</t>
  </si>
  <si>
    <t xml:space="preserve">15.005.0220-0      </t>
  </si>
  <si>
    <t xml:space="preserve">ASSENTAMENTO DE AR CONDICIONADO SPLIT DE 36000 A 60000 BTU/H,COM 1 CONDENSADOR E 1 EVAPORADOR,CONFORME ABNT NBR 16655,(VIDE FORNECIMENTO DO APARELHO NA FAMILIA 18.030) INCLUSIVE ACESSORIOS DE FIXACAO,EXCLUSIVE ALIMENTACAO ELETRICA E INTERLIGACAO AO CONDENSADOR/EVAPORADOR (VIDE ITEM 15.005.0245)  </t>
  </si>
  <si>
    <t>CO2527</t>
  </si>
  <si>
    <t xml:space="preserve">15.005.0225-0      </t>
  </si>
  <si>
    <t xml:space="preserve">ASSENTAMENTO DE AR CONDICIONADO SPLIT DE 18000 E 24000 BTU/H,COM 1 CONDENSADOR E 2 EVAPORADORES,CONFORME ABNT NBR 16655,(VIDE FORNECIMENTO DO APARELHO NA FAMILIA 18.030)INCLUSIVE ACESSORIOS DE FIXACAO,EXCLUSIVE ALIMENTACAO ELETRICA E INTERLIGACAO AO CONDENSADOR/EVAPORADOR (VIDE ITEM 15.005.0240)  </t>
  </si>
  <si>
    <t>CO2528</t>
  </si>
  <si>
    <t xml:space="preserve">15.005.0240-0      </t>
  </si>
  <si>
    <t xml:space="preserve">TUBULACAO EM COBRE PARA INTERLIGACAO DE SPLIT AO CONDENSADOR/EVAPORADOR,CONFORM E ABNT NBR 16655,INCLUSIVE ISOLAMENTO TERMICO,ALIMENTACAO ELETRICA,CONEXOES E FIXACAO,PARA APARELHOSDE 9000 A 30000 BTU/H.FORNECIMENTO E INSTALACAO  </t>
  </si>
  <si>
    <t>CO2529</t>
  </si>
  <si>
    <t xml:space="preserve">15.005.0245-0      </t>
  </si>
  <si>
    <t xml:space="preserve">TUBULACAO EM COBRE PARA INTERLIGACAO DE SPLIT AO CONDENSADOR/EVAPORADOR,CONFORM E ABNT NBR 16655,INCLUSIVE ISOLAMENTO TERMICO,ALIMENTACAO ELETRICA,CONEXOES E FIXACAO,PARA APARELHOSDE 36000 A 60000 BTU/H.FORNECIMENTO E INSTALACAO  </t>
  </si>
  <si>
    <t>CO2530</t>
  </si>
  <si>
    <t xml:space="preserve">15.005.0270-0      </t>
  </si>
  <si>
    <t xml:space="preserve">DUTO FLEXIVEL ALUMINIZADO COM ISOLAMENTO TERMICO EM LA DE VIDRO,SECAO CIRCULAR DE 10CM (4").FORNECIMENTO E COLOCACAO  </t>
  </si>
  <si>
    <t>CO2531</t>
  </si>
  <si>
    <t xml:space="preserve">15.005.0272-0      </t>
  </si>
  <si>
    <t xml:space="preserve">DUTO FLEXIVEL ALUMINIZADO COM ISOLAMENTO TERMICO EM LA DE VIDRO,SECAO CIRCULAR DE 15CM (6").FORNECIMENTO E COLOCACAO  </t>
  </si>
  <si>
    <t>CO2532</t>
  </si>
  <si>
    <t xml:space="preserve">15.005.0274-0      </t>
  </si>
  <si>
    <t xml:space="preserve">DUTO FLEXIVEL ALUMINIZADO COM ISOLAMENTO TERMICO EM LA DE VIDRO,SECAO CIRCULAR DE 20CM (8").FORNECIMENTO E COLOCACAO  </t>
  </si>
  <si>
    <t>CO2533</t>
  </si>
  <si>
    <t xml:space="preserve">15.029.0200-0      </t>
  </si>
  <si>
    <t xml:space="preserve">VALVULA DE DUAS VIAS COM ATUADOR ON/OFF,220V,DE 1/2".FORNECIMENTO E COLOCACAO  </t>
  </si>
  <si>
    <t>CO2534</t>
  </si>
  <si>
    <t xml:space="preserve">15.029.0202-0      </t>
  </si>
  <si>
    <t xml:space="preserve">VALVULA DE DUAS VIAS COM ATUADOR ON/OFF,220V,DE 3/4".FORNECIMENTO E COLOCACAO  </t>
  </si>
  <si>
    <t>CO2535</t>
  </si>
  <si>
    <t xml:space="preserve">15.029.0204-0      </t>
  </si>
  <si>
    <t xml:space="preserve">VALVULA DE DUAS VIAS COM ATUADOR ON/OFF,220V,DE 1".FORNECIMENTO E COLOCACAO  </t>
  </si>
  <si>
    <t>CO2536</t>
  </si>
  <si>
    <t xml:space="preserve">15.029.0210-0      </t>
  </si>
  <si>
    <t xml:space="preserve">VALVULA DE ESFERA DE DUAS VIAS,BIPARTIDA,COM FLANGE,DE 3".FORNECIMENTO E COLOCACAO  </t>
  </si>
  <si>
    <t>CO2537</t>
  </si>
  <si>
    <t xml:space="preserve">15.029.0212-0      </t>
  </si>
  <si>
    <t xml:space="preserve">ATUADOR PROPORCIONAL DE 20NM,24V.FORNECIMENTO E COLOCACAO  </t>
  </si>
  <si>
    <t>CO2538</t>
  </si>
  <si>
    <t xml:space="preserve">15.029.0215-0      </t>
  </si>
  <si>
    <t xml:space="preserve">VALVULA DE BALANCEAMENTO ROSQUEADA DE 1".FORNECIMENTO E COLOCACAO  </t>
  </si>
  <si>
    <t>CO2539</t>
  </si>
  <si>
    <t xml:space="preserve">15.029.0217-0      </t>
  </si>
  <si>
    <t xml:space="preserve">VALVULA DE BALANCEAMENTO ROSQUEADA DE 1.1/2".FORNECIMENTO E COLOCACAO  </t>
  </si>
  <si>
    <t>CO2540</t>
  </si>
  <si>
    <t xml:space="preserve">15.029.0219-0      </t>
  </si>
  <si>
    <t xml:space="preserve">VALVULA DE BALANCEAMENTO ROSQUEADA DE 3/4".FORNECIMENTO E COLOCACAO  </t>
  </si>
  <si>
    <t>CO2541</t>
  </si>
  <si>
    <t xml:space="preserve">15.029.0227-0      </t>
  </si>
  <si>
    <t xml:space="preserve">VALVULA BORBOLETA,TIPO WAFER,COM ATUADOR ELETRICO,DE 4".FORNECIMENTO E COLOCACAO  </t>
  </si>
  <si>
    <t>CO2542</t>
  </si>
  <si>
    <t xml:space="preserve">15.029.0240-0      </t>
  </si>
  <si>
    <t xml:space="preserve">FILTRO Y,CORPO EM METAL,COM TELA REMOVIVEL EM ACO INOX,DE 1/2".FORNECIMENTO E COLOCACAO  </t>
  </si>
  <si>
    <t>CO2543</t>
  </si>
  <si>
    <t xml:space="preserve">15.029.0242-0      </t>
  </si>
  <si>
    <t xml:space="preserve">FILTRO Y,CORPO EM METAL,COM TELA REMOVIVEL EM ACO INOX,DE 3/4".FORNECIMENTO E COLOCACAO  </t>
  </si>
  <si>
    <t>CO2544</t>
  </si>
  <si>
    <t xml:space="preserve">15.029.0244-0      </t>
  </si>
  <si>
    <t xml:space="preserve">FILTRO Y,CORPO EM METAL,COM TELA REMOVIVEL EM ACO INOX,DE 1".FORNECIMENTO E COLOCACAO  </t>
  </si>
  <si>
    <t>CO2545</t>
  </si>
  <si>
    <t xml:space="preserve">15.029.0246-0      </t>
  </si>
  <si>
    <t xml:space="preserve">FILTRO Y,CORPO EM METAL,COM TELA REMOVIVEL EM ACO INOX,DE 1.1/2".FORNECIMENTO E COLOCACAO  </t>
  </si>
  <si>
    <t>CO2546</t>
  </si>
  <si>
    <t xml:space="preserve">15.029.0248-0      </t>
  </si>
  <si>
    <t xml:space="preserve">FILTRO Y,CORPO EM METAL,COM TELA REMOVIVEL EM ACO INOX,DE 2".FORNECIMENTO E COLOCACAO  </t>
  </si>
  <si>
    <t>CO2547</t>
  </si>
  <si>
    <t xml:space="preserve">15.007.0270-0      </t>
  </si>
  <si>
    <t xml:space="preserve">DISJUNTOR TRIFASICO A VACUO,ACIONAMENTO MANUAL,COM 630A, 17,5KV, 350MVA.FORNECIMENTO E COLOCACAO  </t>
  </si>
  <si>
    <t>CO5001</t>
  </si>
  <si>
    <t xml:space="preserve">15.001.0020-B      </t>
  </si>
  <si>
    <t>CO5002</t>
  </si>
  <si>
    <t xml:space="preserve">15.001.0025-A      </t>
  </si>
  <si>
    <t>CO5003</t>
  </si>
  <si>
    <t xml:space="preserve">15.001.0026-A      </t>
  </si>
  <si>
    <t>CO5004</t>
  </si>
  <si>
    <t xml:space="preserve">15.001.0027-A      </t>
  </si>
  <si>
    <t>CO5005</t>
  </si>
  <si>
    <t xml:space="preserve">15.001.0028-A      </t>
  </si>
  <si>
    <t>CO5006</t>
  </si>
  <si>
    <t xml:space="preserve">15.001.0029-A      </t>
  </si>
  <si>
    <t>CO5007</t>
  </si>
  <si>
    <t xml:space="preserve">15.001.0030-A      </t>
  </si>
  <si>
    <t>CO5008</t>
  </si>
  <si>
    <t xml:space="preserve">15.001.0031-A      </t>
  </si>
  <si>
    <t>CO5009</t>
  </si>
  <si>
    <t xml:space="preserve">15.001.0053-A      </t>
  </si>
  <si>
    <t>CO5010</t>
  </si>
  <si>
    <t xml:space="preserve">15.001.0054-A      </t>
  </si>
  <si>
    <t>CO5011</t>
  </si>
  <si>
    <t xml:space="preserve">15.001.0055-A      </t>
  </si>
  <si>
    <t>CO5012</t>
  </si>
  <si>
    <t xml:space="preserve">15.001.0056-A      </t>
  </si>
  <si>
    <t>CO5014</t>
  </si>
  <si>
    <t xml:space="preserve">15.001.0071-A      </t>
  </si>
  <si>
    <t>CO5015</t>
  </si>
  <si>
    <t xml:space="preserve">15.001.0072-A      </t>
  </si>
  <si>
    <t>CO5016</t>
  </si>
  <si>
    <t xml:space="preserve">15.001.0073-A      </t>
  </si>
  <si>
    <t>CO5017</t>
  </si>
  <si>
    <t xml:space="preserve">15.001.0075-A      </t>
  </si>
  <si>
    <t>CO5018</t>
  </si>
  <si>
    <t xml:space="preserve">15.001.0076-A      </t>
  </si>
  <si>
    <t>CO5019</t>
  </si>
  <si>
    <t xml:space="preserve">15.001.0080-A      </t>
  </si>
  <si>
    <t>CO5028</t>
  </si>
  <si>
    <t xml:space="preserve">15.002.0062-A      </t>
  </si>
  <si>
    <t>CO5029</t>
  </si>
  <si>
    <t xml:space="preserve">15.002.0063-A      </t>
  </si>
  <si>
    <t>CO5030</t>
  </si>
  <si>
    <t xml:space="preserve">15.002.0080-A      </t>
  </si>
  <si>
    <t>CO5031</t>
  </si>
  <si>
    <t xml:space="preserve">15.002.0082-A      </t>
  </si>
  <si>
    <t>CO5032</t>
  </si>
  <si>
    <t xml:space="preserve">15.002.0084-A      </t>
  </si>
  <si>
    <t>CO5033</t>
  </si>
  <si>
    <t xml:space="preserve">15.002.0086-A      </t>
  </si>
  <si>
    <t>CO5034</t>
  </si>
  <si>
    <t xml:space="preserve">15.002.0088-A      </t>
  </si>
  <si>
    <t>CO5035</t>
  </si>
  <si>
    <t xml:space="preserve">15.002.0090-A      </t>
  </si>
  <si>
    <t>CO5036</t>
  </si>
  <si>
    <t xml:space="preserve">15.002.0092-A      </t>
  </si>
  <si>
    <t>CO5037</t>
  </si>
  <si>
    <t xml:space="preserve">15.002.0094-A      </t>
  </si>
  <si>
    <t>CO5038</t>
  </si>
  <si>
    <t xml:space="preserve">15.002.0096-A      </t>
  </si>
  <si>
    <t>CO5039</t>
  </si>
  <si>
    <t xml:space="preserve">15.002.0120-A      </t>
  </si>
  <si>
    <t>CO5040</t>
  </si>
  <si>
    <t xml:space="preserve">15.002.0125-A      </t>
  </si>
  <si>
    <t>CO5041</t>
  </si>
  <si>
    <t xml:space="preserve">15.002.0130-A      </t>
  </si>
  <si>
    <t>CO5042</t>
  </si>
  <si>
    <t xml:space="preserve">15.002.0135-A      </t>
  </si>
  <si>
    <t>CO5050</t>
  </si>
  <si>
    <t xml:space="preserve">15.002.0200-A      </t>
  </si>
  <si>
    <t>CO5051</t>
  </si>
  <si>
    <t xml:space="preserve">15.002.0205-A      </t>
  </si>
  <si>
    <t>CO5052</t>
  </si>
  <si>
    <t xml:space="preserve">15.002.0210-A      </t>
  </si>
  <si>
    <t>CO5053</t>
  </si>
  <si>
    <t xml:space="preserve">15.002.0310-A      </t>
  </si>
  <si>
    <t>CO5054</t>
  </si>
  <si>
    <t xml:space="preserve">15.002.0400-A      </t>
  </si>
  <si>
    <t>CO5102</t>
  </si>
  <si>
    <t xml:space="preserve">15.003.0023-A      </t>
  </si>
  <si>
    <t>CO5103</t>
  </si>
  <si>
    <t xml:space="preserve">15.003.0024-A      </t>
  </si>
  <si>
    <t>CO5104</t>
  </si>
  <si>
    <t xml:space="preserve">15.003.0025-B      </t>
  </si>
  <si>
    <t>CO5105</t>
  </si>
  <si>
    <t xml:space="preserve">15.003.0026-B      </t>
  </si>
  <si>
    <t>CO5106</t>
  </si>
  <si>
    <t xml:space="preserve">15.003.0027-B      </t>
  </si>
  <si>
    <t>CO5107</t>
  </si>
  <si>
    <t xml:space="preserve">15.003.0028-A      </t>
  </si>
  <si>
    <t>CO5122</t>
  </si>
  <si>
    <t xml:space="preserve">15.003.0068-A      </t>
  </si>
  <si>
    <t>CO5123</t>
  </si>
  <si>
    <t xml:space="preserve">15.003.0069-A      </t>
  </si>
  <si>
    <t>CO5125</t>
  </si>
  <si>
    <t xml:space="preserve">15.003.0073-A      </t>
  </si>
  <si>
    <t>CO5153</t>
  </si>
  <si>
    <t xml:space="preserve">15.003.0186-A      </t>
  </si>
  <si>
    <t>CO5154</t>
  </si>
  <si>
    <t xml:space="preserve">15.003.0177-A      </t>
  </si>
  <si>
    <t>CO5155</t>
  </si>
  <si>
    <t xml:space="preserve">15.003.0178-A      </t>
  </si>
  <si>
    <t>CO5157</t>
  </si>
  <si>
    <t xml:space="preserve">15.003.0180-A      </t>
  </si>
  <si>
    <t>CO5169</t>
  </si>
  <si>
    <t xml:space="preserve">15.003.0350-A      </t>
  </si>
  <si>
    <t>CO5170</t>
  </si>
  <si>
    <t xml:space="preserve">15.003.0351-A      </t>
  </si>
  <si>
    <t>CO5171</t>
  </si>
  <si>
    <t xml:space="preserve">15.003.0352-A      </t>
  </si>
  <si>
    <t>CO5172</t>
  </si>
  <si>
    <t xml:space="preserve">15.003.0353-A      </t>
  </si>
  <si>
    <t>CO5173</t>
  </si>
  <si>
    <t xml:space="preserve">15.003.0354-B      </t>
  </si>
  <si>
    <t>CO5174</t>
  </si>
  <si>
    <t xml:space="preserve">15.003.0355-A      </t>
  </si>
  <si>
    <t>CO5175</t>
  </si>
  <si>
    <t xml:space="preserve">15.003.0356-B      </t>
  </si>
  <si>
    <t>CO5176</t>
  </si>
  <si>
    <t xml:space="preserve">15.003.0357-A      </t>
  </si>
  <si>
    <t>CO5177</t>
  </si>
  <si>
    <t xml:space="preserve">15.003.0358-B      </t>
  </si>
  <si>
    <t>CO5178</t>
  </si>
  <si>
    <t xml:space="preserve">15.003.0359-A      </t>
  </si>
  <si>
    <t>CO5179</t>
  </si>
  <si>
    <t xml:space="preserve">15.003.0370-A      </t>
  </si>
  <si>
    <t>CO5180</t>
  </si>
  <si>
    <t xml:space="preserve">15.003.0371-A      </t>
  </si>
  <si>
    <t>CO5181</t>
  </si>
  <si>
    <t xml:space="preserve">15.003.0372-A      </t>
  </si>
  <si>
    <t>CO5182</t>
  </si>
  <si>
    <t xml:space="preserve">15.003.0373-A      </t>
  </si>
  <si>
    <t>CO5183</t>
  </si>
  <si>
    <t xml:space="preserve">15.003.0390-A      </t>
  </si>
  <si>
    <t>CO5184</t>
  </si>
  <si>
    <t xml:space="preserve">15.003.0391-A      </t>
  </si>
  <si>
    <t>CO5185</t>
  </si>
  <si>
    <t xml:space="preserve">15.003.0392-A      </t>
  </si>
  <si>
    <t>CO5186</t>
  </si>
  <si>
    <t xml:space="preserve">15.003.0393-A      </t>
  </si>
  <si>
    <t>CO5187</t>
  </si>
  <si>
    <t xml:space="preserve">15.003.0394-A      </t>
  </si>
  <si>
    <t>CO5188</t>
  </si>
  <si>
    <t xml:space="preserve">15.003.0395-A      </t>
  </si>
  <si>
    <t>CO5189</t>
  </si>
  <si>
    <t xml:space="preserve">15.003.0396-A      </t>
  </si>
  <si>
    <t>CO5190</t>
  </si>
  <si>
    <t xml:space="preserve">15.003.0397-A      </t>
  </si>
  <si>
    <t>CO5191</t>
  </si>
  <si>
    <t xml:space="preserve">15.003.0398-A      </t>
  </si>
  <si>
    <t>CO5201</t>
  </si>
  <si>
    <t xml:space="preserve">15.004.0010-A      </t>
  </si>
  <si>
    <t>CO5202</t>
  </si>
  <si>
    <t xml:space="preserve">15.004.0011-A      </t>
  </si>
  <si>
    <t>CO5203</t>
  </si>
  <si>
    <t xml:space="preserve">15.004.0012-A      </t>
  </si>
  <si>
    <t>CO5204</t>
  </si>
  <si>
    <t xml:space="preserve">15.004.0013-A      </t>
  </si>
  <si>
    <t>CO5205</t>
  </si>
  <si>
    <t xml:space="preserve">15.004.0014-A      </t>
  </si>
  <si>
    <t>CO5206</t>
  </si>
  <si>
    <t xml:space="preserve">15.004.0023-A      </t>
  </si>
  <si>
    <t>CO5207</t>
  </si>
  <si>
    <t xml:space="preserve">15.004.0024-A      </t>
  </si>
  <si>
    <t>CO5208</t>
  </si>
  <si>
    <t xml:space="preserve">15.004.0025-A      </t>
  </si>
  <si>
    <t>CO5209</t>
  </si>
  <si>
    <t xml:space="preserve">15.004.0026-A      </t>
  </si>
  <si>
    <t>CO5210</t>
  </si>
  <si>
    <t xml:space="preserve">15.004.0027-A      </t>
  </si>
  <si>
    <t>CO5211</t>
  </si>
  <si>
    <t xml:space="preserve">15.004.0028-A      </t>
  </si>
  <si>
    <t>CO5212</t>
  </si>
  <si>
    <t xml:space="preserve">15.004.0045-A      </t>
  </si>
  <si>
    <t>CO5213</t>
  </si>
  <si>
    <t xml:space="preserve">15.004.0046-A      </t>
  </si>
  <si>
    <t>CO5214</t>
  </si>
  <si>
    <t xml:space="preserve">15.004.0050-A      </t>
  </si>
  <si>
    <t>CO5215</t>
  </si>
  <si>
    <t xml:space="preserve">15.004.0053-A      </t>
  </si>
  <si>
    <t>CO5216</t>
  </si>
  <si>
    <t xml:space="preserve">15.004.0055-A      </t>
  </si>
  <si>
    <t>CO5217</t>
  </si>
  <si>
    <t xml:space="preserve">15.004.0058-A      </t>
  </si>
  <si>
    <t>CO5218</t>
  </si>
  <si>
    <t xml:space="preserve">15.004.0059-A      </t>
  </si>
  <si>
    <t>CO5219</t>
  </si>
  <si>
    <t xml:space="preserve">15.004.0060-B      </t>
  </si>
  <si>
    <t>CO5220</t>
  </si>
  <si>
    <t xml:space="preserve">15.004.0061-A      </t>
  </si>
  <si>
    <t>CO5221</t>
  </si>
  <si>
    <t xml:space="preserve">15.004.0062-A      </t>
  </si>
  <si>
    <t>CO5222</t>
  </si>
  <si>
    <t xml:space="preserve">15.004.0063-A      </t>
  </si>
  <si>
    <t>CO5223</t>
  </si>
  <si>
    <t xml:space="preserve">15.004.0064-A      </t>
  </si>
  <si>
    <t>CO5224</t>
  </si>
  <si>
    <t xml:space="preserve">15.004.0065-A      </t>
  </si>
  <si>
    <t>CO5225</t>
  </si>
  <si>
    <t xml:space="preserve">15.004.0067-A      </t>
  </si>
  <si>
    <t>CO5226</t>
  </si>
  <si>
    <t xml:space="preserve">15.004.0070-A      </t>
  </si>
  <si>
    <t>CO5227</t>
  </si>
  <si>
    <t xml:space="preserve">15.004.0074-A      </t>
  </si>
  <si>
    <t>CO5228</t>
  </si>
  <si>
    <t xml:space="preserve">15.004.0075-A      </t>
  </si>
  <si>
    <t>CO5229</t>
  </si>
  <si>
    <t xml:space="preserve">15.004.0080-A      </t>
  </si>
  <si>
    <t>CO5230</t>
  </si>
  <si>
    <t xml:space="preserve">15.004.0085-A      </t>
  </si>
  <si>
    <t>CO5231</t>
  </si>
  <si>
    <t xml:space="preserve">15.004.0090-A      </t>
  </si>
  <si>
    <t>CO5232</t>
  </si>
  <si>
    <t xml:space="preserve">15.004.0102-B      </t>
  </si>
  <si>
    <t>CO5233</t>
  </si>
  <si>
    <t xml:space="preserve">15.004.0105-A      </t>
  </si>
  <si>
    <t>CO5234</t>
  </si>
  <si>
    <t xml:space="preserve">15.004.0108-A      </t>
  </si>
  <si>
    <t>CO5235</t>
  </si>
  <si>
    <t xml:space="preserve">15.004.0125-A      </t>
  </si>
  <si>
    <t>CO5236</t>
  </si>
  <si>
    <t xml:space="preserve">15.004.0130-A      </t>
  </si>
  <si>
    <t>CO5237</t>
  </si>
  <si>
    <t xml:space="preserve">15.004.0131-A      </t>
  </si>
  <si>
    <t>CO5238</t>
  </si>
  <si>
    <t xml:space="preserve">15.004.0150-A      </t>
  </si>
  <si>
    <t>CO5239</t>
  </si>
  <si>
    <t xml:space="preserve">15.004.0151-A      </t>
  </si>
  <si>
    <t>CO5240</t>
  </si>
  <si>
    <t xml:space="preserve">15.004.0160-A      </t>
  </si>
  <si>
    <t>CO5241</t>
  </si>
  <si>
    <t xml:space="preserve">15.004.0161-A      </t>
  </si>
  <si>
    <t>CO5242</t>
  </si>
  <si>
    <t xml:space="preserve">15.004.0170-A      </t>
  </si>
  <si>
    <t>CO5243</t>
  </si>
  <si>
    <t xml:space="preserve">15.004.0175-B      </t>
  </si>
  <si>
    <t>CO5244</t>
  </si>
  <si>
    <t xml:space="preserve">15.004.0176-A      </t>
  </si>
  <si>
    <t>CO5245</t>
  </si>
  <si>
    <t xml:space="preserve">15.004.0180-A      </t>
  </si>
  <si>
    <t>CO5246</t>
  </si>
  <si>
    <t xml:space="preserve">15.004.0181-A      </t>
  </si>
  <si>
    <t>CO5247</t>
  </si>
  <si>
    <t xml:space="preserve">15.004.0190-A      </t>
  </si>
  <si>
    <t>CO5248</t>
  </si>
  <si>
    <t xml:space="preserve">15.004.0200-A      </t>
  </si>
  <si>
    <t>CO5249</t>
  </si>
  <si>
    <t xml:space="preserve">15.004.0202-A      </t>
  </si>
  <si>
    <t>CO5250</t>
  </si>
  <si>
    <t xml:space="preserve">15.004.0204-A      </t>
  </si>
  <si>
    <t>CO5251</t>
  </si>
  <si>
    <t xml:space="preserve">15.004.0210-A      </t>
  </si>
  <si>
    <t>CO5252</t>
  </si>
  <si>
    <t xml:space="preserve">15.004.0212-A      </t>
  </si>
  <si>
    <t>CO5253</t>
  </si>
  <si>
    <t xml:space="preserve">15.004.0220-A      </t>
  </si>
  <si>
    <t>CO5254</t>
  </si>
  <si>
    <t xml:space="preserve">15.004.0222-A      </t>
  </si>
  <si>
    <t>CO5255</t>
  </si>
  <si>
    <t xml:space="preserve">15.004.0224-A      </t>
  </si>
  <si>
    <t>CO5256</t>
  </si>
  <si>
    <t xml:space="preserve">15.004.0250-A      </t>
  </si>
  <si>
    <t>CO5257</t>
  </si>
  <si>
    <t xml:space="preserve">15.004.0251-A      </t>
  </si>
  <si>
    <t>CO5258</t>
  </si>
  <si>
    <t xml:space="preserve">15.004.0255-A      </t>
  </si>
  <si>
    <t>CO5298</t>
  </si>
  <si>
    <t xml:space="preserve">15.005.0010-A      </t>
  </si>
  <si>
    <t>CO5299</t>
  </si>
  <si>
    <t xml:space="preserve">15.005.0020-A      </t>
  </si>
  <si>
    <t>CO5300</t>
  </si>
  <si>
    <t xml:space="preserve">15.005.0030-A      </t>
  </si>
  <si>
    <t>CO5301</t>
  </si>
  <si>
    <t xml:space="preserve">15.005.0040-B      </t>
  </si>
  <si>
    <t>CO5302</t>
  </si>
  <si>
    <t xml:space="preserve">15.005.0050-A      </t>
  </si>
  <si>
    <t>CO5303</t>
  </si>
  <si>
    <t xml:space="preserve">15.005.0060-A      </t>
  </si>
  <si>
    <t>CO5304</t>
  </si>
  <si>
    <t xml:space="preserve">15.005.0070-A      </t>
  </si>
  <si>
    <t>CO5305</t>
  </si>
  <si>
    <t xml:space="preserve">15.005.0100-A      </t>
  </si>
  <si>
    <t>CO5306</t>
  </si>
  <si>
    <t xml:space="preserve">15.005.0110-A      </t>
  </si>
  <si>
    <t>CO5307</t>
  </si>
  <si>
    <t xml:space="preserve">15.005.0120-A      </t>
  </si>
  <si>
    <t>CO5308</t>
  </si>
  <si>
    <t xml:space="preserve">15.005.0130-A      </t>
  </si>
  <si>
    <t>CO5309</t>
  </si>
  <si>
    <t xml:space="preserve">15.005.0140-A      </t>
  </si>
  <si>
    <t>CO5320</t>
  </si>
  <si>
    <t xml:space="preserve">15.006.0010-A      </t>
  </si>
  <si>
    <t>CO5322</t>
  </si>
  <si>
    <t xml:space="preserve">15.006.0012-A      </t>
  </si>
  <si>
    <t>CO5324</t>
  </si>
  <si>
    <t xml:space="preserve">15.006.0015-A      </t>
  </si>
  <si>
    <t>CO5325</t>
  </si>
  <si>
    <t xml:space="preserve">15.006.0016-A      </t>
  </si>
  <si>
    <t>CO5326</t>
  </si>
  <si>
    <t xml:space="preserve">15.007.0210-A      </t>
  </si>
  <si>
    <t>CO5328</t>
  </si>
  <si>
    <t xml:space="preserve">15.007.0334-A      </t>
  </si>
  <si>
    <t>CO5329</t>
  </si>
  <si>
    <t xml:space="preserve">15.007.0208-A      </t>
  </si>
  <si>
    <t>CO5332</t>
  </si>
  <si>
    <t xml:space="preserve">15.007.0338-A      </t>
  </si>
  <si>
    <t>CO5333</t>
  </si>
  <si>
    <t xml:space="preserve">15.007.0340-A      </t>
  </si>
  <si>
    <t>CO5334</t>
  </si>
  <si>
    <t xml:space="preserve">15.007.0345-A      </t>
  </si>
  <si>
    <t>CO5335</t>
  </si>
  <si>
    <t xml:space="preserve">15.007.0347-A      </t>
  </si>
  <si>
    <t>CO5336</t>
  </si>
  <si>
    <t xml:space="preserve">15.007.0350-A      </t>
  </si>
  <si>
    <t>CO5337</t>
  </si>
  <si>
    <t xml:space="preserve">15.007.0351-A      </t>
  </si>
  <si>
    <t>CO5338</t>
  </si>
  <si>
    <t xml:space="preserve">15.007.0280-A      </t>
  </si>
  <si>
    <t>CO5339</t>
  </si>
  <si>
    <t xml:space="preserve">15.007.0285-A      </t>
  </si>
  <si>
    <t>CO5340</t>
  </si>
  <si>
    <t xml:space="preserve">15.007.0290-A      </t>
  </si>
  <si>
    <t>CO5341</t>
  </si>
  <si>
    <t xml:space="preserve">15.007.0295-A      </t>
  </si>
  <si>
    <t>CO5342</t>
  </si>
  <si>
    <t xml:space="preserve">15.007.0357-A      </t>
  </si>
  <si>
    <t>CO5344</t>
  </si>
  <si>
    <t xml:space="preserve">15.007.0359-A      </t>
  </si>
  <si>
    <t>CO5345</t>
  </si>
  <si>
    <t xml:space="preserve">15.007.0495-A      </t>
  </si>
  <si>
    <t>CO5346</t>
  </si>
  <si>
    <t xml:space="preserve">15.007.0498-A      </t>
  </si>
  <si>
    <t>CO5347</t>
  </si>
  <si>
    <t xml:space="preserve">15.007.0501-A      </t>
  </si>
  <si>
    <t>CO5348</t>
  </si>
  <si>
    <t xml:space="preserve">15.007.0504-A      </t>
  </si>
  <si>
    <t>CO5349</t>
  </si>
  <si>
    <t xml:space="preserve">15.007.0507-A      </t>
  </si>
  <si>
    <t>CO5350</t>
  </si>
  <si>
    <t xml:space="preserve">15.007.0511-A      </t>
  </si>
  <si>
    <t>CO5351</t>
  </si>
  <si>
    <t xml:space="preserve">15.007.0514-A      </t>
  </si>
  <si>
    <t>CO5352</t>
  </si>
  <si>
    <t xml:space="preserve">15.007.0517-A      </t>
  </si>
  <si>
    <t>CO5353</t>
  </si>
  <si>
    <t xml:space="preserve">15.007.0550-A      </t>
  </si>
  <si>
    <t>CO5354</t>
  </si>
  <si>
    <t xml:space="preserve">15.007.0552-A      </t>
  </si>
  <si>
    <t>CO5355</t>
  </si>
  <si>
    <t xml:space="preserve">15.007.0554-A      </t>
  </si>
  <si>
    <t>CO5356</t>
  </si>
  <si>
    <t xml:space="preserve">15.007.0556-A      </t>
  </si>
  <si>
    <t>CO5357</t>
  </si>
  <si>
    <t xml:space="preserve">15.007.0558-A      </t>
  </si>
  <si>
    <t>CO5358</t>
  </si>
  <si>
    <t xml:space="preserve">15.007.0560-A      </t>
  </si>
  <si>
    <t>CO5360</t>
  </si>
  <si>
    <t xml:space="preserve">15.007.0566-A      </t>
  </si>
  <si>
    <t>CO5361</t>
  </si>
  <si>
    <t xml:space="preserve">15.007.0567-A      </t>
  </si>
  <si>
    <t>CO5362</t>
  </si>
  <si>
    <t xml:space="preserve">15.007.0568-A      </t>
  </si>
  <si>
    <t>CO5363</t>
  </si>
  <si>
    <t xml:space="preserve">15.007.0569-A      </t>
  </si>
  <si>
    <t>CO5364</t>
  </si>
  <si>
    <t xml:space="preserve">15.007.0570-A      </t>
  </si>
  <si>
    <t>CO5365</t>
  </si>
  <si>
    <t xml:space="preserve">15.007.0572-A      </t>
  </si>
  <si>
    <t>CO5366</t>
  </si>
  <si>
    <t xml:space="preserve">15.007.0575-A      </t>
  </si>
  <si>
    <t>CO5367</t>
  </si>
  <si>
    <t xml:space="preserve">15.007.0600-A      </t>
  </si>
  <si>
    <t>CO5368</t>
  </si>
  <si>
    <t xml:space="preserve">15.007.0605-A      </t>
  </si>
  <si>
    <t>CO5369</t>
  </si>
  <si>
    <t xml:space="preserve">15.007.0608-A      </t>
  </si>
  <si>
    <t>CO5370</t>
  </si>
  <si>
    <t xml:space="preserve">15.007.0609-A      </t>
  </si>
  <si>
    <t>CO5371</t>
  </si>
  <si>
    <t xml:space="preserve">15.007.0610-A      </t>
  </si>
  <si>
    <t>CO5372</t>
  </si>
  <si>
    <t xml:space="preserve">15.007.0611-A      </t>
  </si>
  <si>
    <t>CO5373</t>
  </si>
  <si>
    <t xml:space="preserve">15.007.0615-A      </t>
  </si>
  <si>
    <t>CO5390</t>
  </si>
  <si>
    <t xml:space="preserve">15.007.0680-A      </t>
  </si>
  <si>
    <t>CO5391</t>
  </si>
  <si>
    <t xml:space="preserve">15.007.0682-A      </t>
  </si>
  <si>
    <t>CO5392</t>
  </si>
  <si>
    <t xml:space="preserve">15.007.0684-A      </t>
  </si>
  <si>
    <t>CO5393</t>
  </si>
  <si>
    <t xml:space="preserve">15.007.0686-A      </t>
  </si>
  <si>
    <t>CO5394</t>
  </si>
  <si>
    <t xml:space="preserve">15.007.0688-A      </t>
  </si>
  <si>
    <t>CO5395</t>
  </si>
  <si>
    <t xml:space="preserve">15.007.0689-A      </t>
  </si>
  <si>
    <t>CO5396</t>
  </si>
  <si>
    <t xml:space="preserve">15.007.0696-A      </t>
  </si>
  <si>
    <t>CO5397</t>
  </si>
  <si>
    <t xml:space="preserve">15.007.0697-A      </t>
  </si>
  <si>
    <t>CO5398</t>
  </si>
  <si>
    <t xml:space="preserve">15.007.0699-A      </t>
  </si>
  <si>
    <t>CO5399</t>
  </si>
  <si>
    <t xml:space="preserve">15.007.0705-A      </t>
  </si>
  <si>
    <t>CO5400</t>
  </si>
  <si>
    <t xml:space="preserve">15.007.0710-A      </t>
  </si>
  <si>
    <t>CO5401</t>
  </si>
  <si>
    <t xml:space="preserve">15.007.0711-A      </t>
  </si>
  <si>
    <t>CO5402</t>
  </si>
  <si>
    <t xml:space="preserve">15.007.0712-A      </t>
  </si>
  <si>
    <t>CO5409</t>
  </si>
  <si>
    <t xml:space="preserve">15.008.0010-A      </t>
  </si>
  <si>
    <t>CO5410</t>
  </si>
  <si>
    <t xml:space="preserve">15.008.0015-A      </t>
  </si>
  <si>
    <t>CO5411</t>
  </si>
  <si>
    <t xml:space="preserve">15.008.0020-A      </t>
  </si>
  <si>
    <t>CO5412</t>
  </si>
  <si>
    <t xml:space="preserve">15.008.0025-A      </t>
  </si>
  <si>
    <t>CO5413</t>
  </si>
  <si>
    <t xml:space="preserve">15.008.0030-A      </t>
  </si>
  <si>
    <t>CO5414</t>
  </si>
  <si>
    <t xml:space="preserve">15.008.0035-A      </t>
  </si>
  <si>
    <t>CO5415</t>
  </si>
  <si>
    <t xml:space="preserve">15.008.0080-A      </t>
  </si>
  <si>
    <t>CO5416</t>
  </si>
  <si>
    <t xml:space="preserve">15.008.0085-A      </t>
  </si>
  <si>
    <t>CO5417</t>
  </si>
  <si>
    <t xml:space="preserve">15.008.0090-A      </t>
  </si>
  <si>
    <t>CO5418</t>
  </si>
  <si>
    <t xml:space="preserve">15.008.0095-A      </t>
  </si>
  <si>
    <t>CO5419</t>
  </si>
  <si>
    <t xml:space="preserve">15.008.0100-A      </t>
  </si>
  <si>
    <t>CO5420</t>
  </si>
  <si>
    <t xml:space="preserve">15.008.0105-A      </t>
  </si>
  <si>
    <t>CO5421</t>
  </si>
  <si>
    <t xml:space="preserve">15.008.0110-A      </t>
  </si>
  <si>
    <t>CO5422</t>
  </si>
  <si>
    <t xml:space="preserve">15.008.0112-A      </t>
  </si>
  <si>
    <t>CO5423</t>
  </si>
  <si>
    <t xml:space="preserve">15.008.0115-A      </t>
  </si>
  <si>
    <t>CO5424</t>
  </si>
  <si>
    <t xml:space="preserve">15.008.0120-A      </t>
  </si>
  <si>
    <t>CO5425</t>
  </si>
  <si>
    <t xml:space="preserve">15.008.0125-A      </t>
  </si>
  <si>
    <t>CO5426</t>
  </si>
  <si>
    <t xml:space="preserve">15.008.0130-A      </t>
  </si>
  <si>
    <t>CO5427</t>
  </si>
  <si>
    <t xml:space="preserve">15.008.0135-A      </t>
  </si>
  <si>
    <t>CO5428</t>
  </si>
  <si>
    <t xml:space="preserve">15.008.0140-A      </t>
  </si>
  <si>
    <t>CO5429</t>
  </si>
  <si>
    <t xml:space="preserve">15.008.0145-A      </t>
  </si>
  <si>
    <t>CO5430</t>
  </si>
  <si>
    <t xml:space="preserve">15.008.0150-A      </t>
  </si>
  <si>
    <t>CO5431</t>
  </si>
  <si>
    <t xml:space="preserve">15.008.0200-A      </t>
  </si>
  <si>
    <t>CO5432</t>
  </si>
  <si>
    <t xml:space="preserve">15.008.0205-A      </t>
  </si>
  <si>
    <t>CO5433</t>
  </si>
  <si>
    <t xml:space="preserve">15.008.0210-A      </t>
  </si>
  <si>
    <t>CO5434</t>
  </si>
  <si>
    <t xml:space="preserve">15.008.0215-A      </t>
  </si>
  <si>
    <t>CO5435</t>
  </si>
  <si>
    <t xml:space="preserve">15.008.0220-A      </t>
  </si>
  <si>
    <t>CO5436</t>
  </si>
  <si>
    <t xml:space="preserve">15.008.0225-A      </t>
  </si>
  <si>
    <t>CO5437</t>
  </si>
  <si>
    <t xml:space="preserve">15.008.0230-A      </t>
  </si>
  <si>
    <t>CO5438</t>
  </si>
  <si>
    <t xml:space="preserve">15.008.0232-A      </t>
  </si>
  <si>
    <t>CO5439</t>
  </si>
  <si>
    <t xml:space="preserve">15.008.0235-A      </t>
  </si>
  <si>
    <t>CO5440</t>
  </si>
  <si>
    <t xml:space="preserve">15.008.0240-A      </t>
  </si>
  <si>
    <t>CO5441</t>
  </si>
  <si>
    <t xml:space="preserve">15.008.0245-A      </t>
  </si>
  <si>
    <t>CO5442</t>
  </si>
  <si>
    <t xml:space="preserve">15.008.0250-A      </t>
  </si>
  <si>
    <t>CO5443</t>
  </si>
  <si>
    <t xml:space="preserve">15.008.0255-A      </t>
  </si>
  <si>
    <t>CO5444</t>
  </si>
  <si>
    <t xml:space="preserve">15.008.0260-A      </t>
  </si>
  <si>
    <t>CO5445</t>
  </si>
  <si>
    <t xml:space="preserve">15.008.0265-A      </t>
  </si>
  <si>
    <t>CO5446</t>
  </si>
  <si>
    <t xml:space="preserve">15.008.0270-A      </t>
  </si>
  <si>
    <t>CO5449</t>
  </si>
  <si>
    <t xml:space="preserve">15.008.0300-A      </t>
  </si>
  <si>
    <t>CO5450</t>
  </si>
  <si>
    <t xml:space="preserve">15.008.0301-A      </t>
  </si>
  <si>
    <t>CO5451</t>
  </si>
  <si>
    <t xml:space="preserve">15.008.0302-A      </t>
  </si>
  <si>
    <t>CO5452</t>
  </si>
  <si>
    <t xml:space="preserve">15.008.0391-A      </t>
  </si>
  <si>
    <t>CO5453</t>
  </si>
  <si>
    <t xml:space="preserve">15.008.0392-A      </t>
  </si>
  <si>
    <t>CO5454</t>
  </si>
  <si>
    <t xml:space="preserve">15.008.0393-A      </t>
  </si>
  <si>
    <t>CO5455</t>
  </si>
  <si>
    <t xml:space="preserve">15.009.0010-A      </t>
  </si>
  <si>
    <t>CO5456</t>
  </si>
  <si>
    <t xml:space="preserve">15.009.0015-A      </t>
  </si>
  <si>
    <t>CO5457</t>
  </si>
  <si>
    <t xml:space="preserve">15.009.0020-A      </t>
  </si>
  <si>
    <t>CO5458</t>
  </si>
  <si>
    <t xml:space="preserve">15.009.0025-A      </t>
  </si>
  <si>
    <t>CO5459</t>
  </si>
  <si>
    <t xml:space="preserve">15.009.0100-A      </t>
  </si>
  <si>
    <t>CO5460</t>
  </si>
  <si>
    <t xml:space="preserve">15.009.0105-A      </t>
  </si>
  <si>
    <t>CO5461</t>
  </si>
  <si>
    <t xml:space="preserve">15.009.0110-A      </t>
  </si>
  <si>
    <t>CO5462</t>
  </si>
  <si>
    <t xml:space="preserve">15.009.0115-A      </t>
  </si>
  <si>
    <t>CO5463</t>
  </si>
  <si>
    <t xml:space="preserve">15.009.0120-A      </t>
  </si>
  <si>
    <t>CO5464</t>
  </si>
  <si>
    <t xml:space="preserve">15.009.0125-A      </t>
  </si>
  <si>
    <t>CO5465</t>
  </si>
  <si>
    <t xml:space="preserve">15.009.0130-A      </t>
  </si>
  <si>
    <t>CO5466</t>
  </si>
  <si>
    <t xml:space="preserve">15.009.0135-A      </t>
  </si>
  <si>
    <t>CO5467</t>
  </si>
  <si>
    <t xml:space="preserve">15.009.0140-A      </t>
  </si>
  <si>
    <t>CO5468</t>
  </si>
  <si>
    <t xml:space="preserve">15.009.0143-A      </t>
  </si>
  <si>
    <t>CO5469</t>
  </si>
  <si>
    <t xml:space="preserve">15.009.0150-A      </t>
  </si>
  <si>
    <t>CO5470</t>
  </si>
  <si>
    <t xml:space="preserve">15.009.0155-A      </t>
  </si>
  <si>
    <t>CO5471</t>
  </si>
  <si>
    <t xml:space="preserve">15.010.0010-A      </t>
  </si>
  <si>
    <t>CO5472</t>
  </si>
  <si>
    <t xml:space="preserve">15.010.0012-A      </t>
  </si>
  <si>
    <t>CO5473</t>
  </si>
  <si>
    <t xml:space="preserve">15.010.0030-A      </t>
  </si>
  <si>
    <t>CO5474</t>
  </si>
  <si>
    <t xml:space="preserve">15.010.0031-A      </t>
  </si>
  <si>
    <t>CO5475</t>
  </si>
  <si>
    <t xml:space="preserve">15.010.0032-A      </t>
  </si>
  <si>
    <t>CO5476</t>
  </si>
  <si>
    <t xml:space="preserve">15.010.0040-A      </t>
  </si>
  <si>
    <t>CO5477</t>
  </si>
  <si>
    <t xml:space="preserve">15.010.0041-A      </t>
  </si>
  <si>
    <t>CO5478</t>
  </si>
  <si>
    <t xml:space="preserve">15.010.0042-A      </t>
  </si>
  <si>
    <t>CO5479</t>
  </si>
  <si>
    <t xml:space="preserve">15.010.0043-A      </t>
  </si>
  <si>
    <t>CO5480</t>
  </si>
  <si>
    <t xml:space="preserve">15.010.0045-A      </t>
  </si>
  <si>
    <t>CO5481</t>
  </si>
  <si>
    <t xml:space="preserve">15.010.0046-A      </t>
  </si>
  <si>
    <t>CO5488</t>
  </si>
  <si>
    <t xml:space="preserve">15.011.0130-A      </t>
  </si>
  <si>
    <t>CO5489</t>
  </si>
  <si>
    <t xml:space="preserve">15.011.0132-A      </t>
  </si>
  <si>
    <t>CO5490</t>
  </si>
  <si>
    <t xml:space="preserve">15.011.0134-A      </t>
  </si>
  <si>
    <t>CO5491</t>
  </si>
  <si>
    <t xml:space="preserve">15.011.0136-A      </t>
  </si>
  <si>
    <t>CO5492</t>
  </si>
  <si>
    <t xml:space="preserve">15.011.0138-A      </t>
  </si>
  <si>
    <t>CO5493</t>
  </si>
  <si>
    <t xml:space="preserve">15.011.0160-A      </t>
  </si>
  <si>
    <t>CO5513</t>
  </si>
  <si>
    <t xml:space="preserve">15.011.0070-A      </t>
  </si>
  <si>
    <t>CO5514</t>
  </si>
  <si>
    <t xml:space="preserve">15.011.0071-A      </t>
  </si>
  <si>
    <t>CO5515</t>
  </si>
  <si>
    <t xml:space="preserve">15.011.0072-A      </t>
  </si>
  <si>
    <t>CO5531</t>
  </si>
  <si>
    <t xml:space="preserve">18.045.0010-A      </t>
  </si>
  <si>
    <t>CO5532</t>
  </si>
  <si>
    <t xml:space="preserve">18.045.0011-A      </t>
  </si>
  <si>
    <t>CO5533</t>
  </si>
  <si>
    <t xml:space="preserve">18.045.0012-A      </t>
  </si>
  <si>
    <t>CO5534</t>
  </si>
  <si>
    <t xml:space="preserve">18.045.0013-A      </t>
  </si>
  <si>
    <t>CO5535</t>
  </si>
  <si>
    <t xml:space="preserve">18.045.0015-A      </t>
  </si>
  <si>
    <t>CO5536</t>
  </si>
  <si>
    <t xml:space="preserve">18.045.0016-A      </t>
  </si>
  <si>
    <t>CO5537</t>
  </si>
  <si>
    <t xml:space="preserve">18.045.0017-B      </t>
  </si>
  <si>
    <t>CO5538</t>
  </si>
  <si>
    <t xml:space="preserve">18.045.0018-A      </t>
  </si>
  <si>
    <t>CO5539</t>
  </si>
  <si>
    <t xml:space="preserve">18.045.0025-A      </t>
  </si>
  <si>
    <t>CO5540</t>
  </si>
  <si>
    <t xml:space="preserve">18.045.0026-A      </t>
  </si>
  <si>
    <t>CO5541</t>
  </si>
  <si>
    <t xml:space="preserve">18.045.0027-A      </t>
  </si>
  <si>
    <t>CO5542</t>
  </si>
  <si>
    <t xml:space="preserve">18.045.0028-A      </t>
  </si>
  <si>
    <t>CO5543</t>
  </si>
  <si>
    <t xml:space="preserve">18.045.0030-A      </t>
  </si>
  <si>
    <t>CO5544</t>
  </si>
  <si>
    <t xml:space="preserve">18.045.0031-A      </t>
  </si>
  <si>
    <t>CO5545</t>
  </si>
  <si>
    <t xml:space="preserve">18.045.0032-A      </t>
  </si>
  <si>
    <t>CO5546</t>
  </si>
  <si>
    <t xml:space="preserve">18.045.0035-A      </t>
  </si>
  <si>
    <t>CO5547</t>
  </si>
  <si>
    <t xml:space="preserve">15.015.0020-A      </t>
  </si>
  <si>
    <t>CO5548</t>
  </si>
  <si>
    <t xml:space="preserve">15.015.0025-A      </t>
  </si>
  <si>
    <t>CO5549</t>
  </si>
  <si>
    <t xml:space="preserve">15.015.0035-A      </t>
  </si>
  <si>
    <t>CO5550</t>
  </si>
  <si>
    <t xml:space="preserve">15.015.0040-A      </t>
  </si>
  <si>
    <t>CO5551</t>
  </si>
  <si>
    <t xml:space="preserve">15.015.0050-A      </t>
  </si>
  <si>
    <t>CO5552</t>
  </si>
  <si>
    <t xml:space="preserve">15.015.0055-A      </t>
  </si>
  <si>
    <t>CO5553</t>
  </si>
  <si>
    <t xml:space="preserve">15.015.0065-A      </t>
  </si>
  <si>
    <t>CO5554</t>
  </si>
  <si>
    <t xml:space="preserve">15.015.0070-A      </t>
  </si>
  <si>
    <t>CO5555</t>
  </si>
  <si>
    <t xml:space="preserve">15.015.0080-A      </t>
  </si>
  <si>
    <t>CO5556</t>
  </si>
  <si>
    <t xml:space="preserve">15.015.0085-A      </t>
  </si>
  <si>
    <t>CO5557</t>
  </si>
  <si>
    <t xml:space="preserve">15.015.0095-A      </t>
  </si>
  <si>
    <t>CO5558</t>
  </si>
  <si>
    <t xml:space="preserve">15.015.0100-A      </t>
  </si>
  <si>
    <t>CO5559</t>
  </si>
  <si>
    <t xml:space="preserve">15.015.0104-A      </t>
  </si>
  <si>
    <t>CO5560</t>
  </si>
  <si>
    <t xml:space="preserve">15.015.0107-A      </t>
  </si>
  <si>
    <t>CO5561</t>
  </si>
  <si>
    <t xml:space="preserve">15.015.0114-A      </t>
  </si>
  <si>
    <t>CO5562</t>
  </si>
  <si>
    <t xml:space="preserve">15.015.0119-A      </t>
  </si>
  <si>
    <t>CO5563</t>
  </si>
  <si>
    <t xml:space="preserve">15.015.0123-A      </t>
  </si>
  <si>
    <t>CO5564</t>
  </si>
  <si>
    <t xml:space="preserve">15.015.0127-A      </t>
  </si>
  <si>
    <t>CO5565</t>
  </si>
  <si>
    <t xml:space="preserve">15.015.0130-A      </t>
  </si>
  <si>
    <t>CO5566</t>
  </si>
  <si>
    <t xml:space="preserve">15.015.0135-A      </t>
  </si>
  <si>
    <t>CO5567</t>
  </si>
  <si>
    <t xml:space="preserve">15.015.0140-A      </t>
  </si>
  <si>
    <t>CO5568</t>
  </si>
  <si>
    <t xml:space="preserve">15.015.0150-A      </t>
  </si>
  <si>
    <t>CO5569</t>
  </si>
  <si>
    <t xml:space="preserve">15.015.0155-A      </t>
  </si>
  <si>
    <t>CO5570</t>
  </si>
  <si>
    <t xml:space="preserve">15.015.0160-A      </t>
  </si>
  <si>
    <t>CO5573</t>
  </si>
  <si>
    <t xml:space="preserve">15.015.0171-A      </t>
  </si>
  <si>
    <t>CO5574</t>
  </si>
  <si>
    <t xml:space="preserve">15.015.0173-A      </t>
  </si>
  <si>
    <t>CO5575</t>
  </si>
  <si>
    <t xml:space="preserve">15.015.0175-A      </t>
  </si>
  <si>
    <t>CO5576</t>
  </si>
  <si>
    <t xml:space="preserve">15.015.0177-A      </t>
  </si>
  <si>
    <t>CO5577</t>
  </si>
  <si>
    <t xml:space="preserve">15.015.0179-A      </t>
  </si>
  <si>
    <t>CO5578</t>
  </si>
  <si>
    <t xml:space="preserve">15.015.0250-A      </t>
  </si>
  <si>
    <t>CO5579</t>
  </si>
  <si>
    <t xml:space="preserve">15.015.0260-A      </t>
  </si>
  <si>
    <t>CO5580</t>
  </si>
  <si>
    <t xml:space="preserve">15.015.0270-A      </t>
  </si>
  <si>
    <t>CO5581</t>
  </si>
  <si>
    <t xml:space="preserve">15.015.0280-A      </t>
  </si>
  <si>
    <t>CO5582</t>
  </si>
  <si>
    <t xml:space="preserve">15.015.0290-A      </t>
  </si>
  <si>
    <t>CO5583</t>
  </si>
  <si>
    <t xml:space="preserve">15.015.0300-A      </t>
  </si>
  <si>
    <t>CO5584</t>
  </si>
  <si>
    <t xml:space="preserve">15.015.0310-A      </t>
  </si>
  <si>
    <t>CO5585</t>
  </si>
  <si>
    <t xml:space="preserve">15.015.0320-A      </t>
  </si>
  <si>
    <t>CO5586</t>
  </si>
  <si>
    <t xml:space="preserve">15.015.0213-A      </t>
  </si>
  <si>
    <t>CO5587</t>
  </si>
  <si>
    <t xml:space="preserve">15.015.0203-A      </t>
  </si>
  <si>
    <t>CO5588</t>
  </si>
  <si>
    <t xml:space="preserve">15.015.0205-A      </t>
  </si>
  <si>
    <t>CO5589</t>
  </si>
  <si>
    <t xml:space="preserve">15.015.0207-A      </t>
  </si>
  <si>
    <t>CO5592</t>
  </si>
  <si>
    <t xml:space="preserve">15.016.0010-A      </t>
  </si>
  <si>
    <t>CO5593</t>
  </si>
  <si>
    <t xml:space="preserve">15.016.0015-A      </t>
  </si>
  <si>
    <t>CO5594</t>
  </si>
  <si>
    <t xml:space="preserve">15.016.0030-A      </t>
  </si>
  <si>
    <t>CO5595</t>
  </si>
  <si>
    <t xml:space="preserve">15.016.0045-A      </t>
  </si>
  <si>
    <t>CO5596</t>
  </si>
  <si>
    <t xml:space="preserve">15.016.0060-A      </t>
  </si>
  <si>
    <t>CO5597</t>
  </si>
  <si>
    <t xml:space="preserve">15.016.0075-A      </t>
  </si>
  <si>
    <t>CO5598</t>
  </si>
  <si>
    <t xml:space="preserve">15.016.0090-A      </t>
  </si>
  <si>
    <t>CO5599</t>
  </si>
  <si>
    <t xml:space="preserve">15.016.0105-A      </t>
  </si>
  <si>
    <t>CO5600</t>
  </si>
  <si>
    <t xml:space="preserve">15.016.0111-A      </t>
  </si>
  <si>
    <t>CO5601</t>
  </si>
  <si>
    <t xml:space="preserve">15.016.0114-A      </t>
  </si>
  <si>
    <t>CO5602</t>
  </si>
  <si>
    <t xml:space="preserve">15.016.0119-A      </t>
  </si>
  <si>
    <t>CO5603</t>
  </si>
  <si>
    <t xml:space="preserve">15.016.0130-A      </t>
  </si>
  <si>
    <t>CO5604</t>
  </si>
  <si>
    <t xml:space="preserve">15.016.0145-A      </t>
  </si>
  <si>
    <t>CO5605</t>
  </si>
  <si>
    <t xml:space="preserve">15.016.0160-A      </t>
  </si>
  <si>
    <t>CO5606</t>
  </si>
  <si>
    <t xml:space="preserve">15.016.0170-A      </t>
  </si>
  <si>
    <t>CO5607</t>
  </si>
  <si>
    <t xml:space="preserve">15.016.0172-A      </t>
  </si>
  <si>
    <t>CO5608</t>
  </si>
  <si>
    <t xml:space="preserve">15.016.0174-A      </t>
  </si>
  <si>
    <t>CO5609</t>
  </si>
  <si>
    <t xml:space="preserve">15.016.0176-A      </t>
  </si>
  <si>
    <t>CO5610</t>
  </si>
  <si>
    <t xml:space="preserve">15.016.0178-A      </t>
  </si>
  <si>
    <t>CO5611</t>
  </si>
  <si>
    <t xml:space="preserve">15.016.0190-A      </t>
  </si>
  <si>
    <t>CO5612</t>
  </si>
  <si>
    <t xml:space="preserve">15.016.0193-A      </t>
  </si>
  <si>
    <t>CO5613</t>
  </si>
  <si>
    <t xml:space="preserve">15.016.0196-A      </t>
  </si>
  <si>
    <t>CO5614</t>
  </si>
  <si>
    <t xml:space="preserve">15.016.0199-A      </t>
  </si>
  <si>
    <t>CO5616</t>
  </si>
  <si>
    <t xml:space="preserve">15.017.0155-A      </t>
  </si>
  <si>
    <t>CO5617</t>
  </si>
  <si>
    <t xml:space="preserve">15.017.0160-A      </t>
  </si>
  <si>
    <t>CO5618</t>
  </si>
  <si>
    <t xml:space="preserve">15.017.0165-A      </t>
  </si>
  <si>
    <t>CO5619</t>
  </si>
  <si>
    <t xml:space="preserve">15.017.0170-A      </t>
  </si>
  <si>
    <t>CO5620</t>
  </si>
  <si>
    <t xml:space="preserve">15.017.0175-A      </t>
  </si>
  <si>
    <t>CO5621</t>
  </si>
  <si>
    <t xml:space="preserve">15.017.0180-A      </t>
  </si>
  <si>
    <t>CO5622</t>
  </si>
  <si>
    <t xml:space="preserve">15.017.0185-A      </t>
  </si>
  <si>
    <t>CO5623</t>
  </si>
  <si>
    <t xml:space="preserve">15.017.0190-A      </t>
  </si>
  <si>
    <t>CO5624</t>
  </si>
  <si>
    <t xml:space="preserve">15.017.0195-A      </t>
  </si>
  <si>
    <t>CO5625</t>
  </si>
  <si>
    <t xml:space="preserve">15.017.0200-A      </t>
  </si>
  <si>
    <t>CO5626</t>
  </si>
  <si>
    <t xml:space="preserve">15.017.0205-A      </t>
  </si>
  <si>
    <t>CO5627</t>
  </si>
  <si>
    <t xml:space="preserve">15.017.0210-A      </t>
  </si>
  <si>
    <t>CO5628</t>
  </si>
  <si>
    <t xml:space="preserve">15.017.0215-A      </t>
  </si>
  <si>
    <t>CO5629</t>
  </si>
  <si>
    <t xml:space="preserve">15.017.0220-A      </t>
  </si>
  <si>
    <t>CO5630</t>
  </si>
  <si>
    <t xml:space="preserve">15.017.0225-A      </t>
  </si>
  <si>
    <t>CO5631</t>
  </si>
  <si>
    <t xml:space="preserve">15.017.0230-A      </t>
  </si>
  <si>
    <t>CO5632</t>
  </si>
  <si>
    <t xml:space="preserve">15.017.0240-A      </t>
  </si>
  <si>
    <t>CO5633</t>
  </si>
  <si>
    <t xml:space="preserve">15.017.0245-A      </t>
  </si>
  <si>
    <t>CO5634</t>
  </si>
  <si>
    <t xml:space="preserve">15.017.0250-A      </t>
  </si>
  <si>
    <t>CO5635</t>
  </si>
  <si>
    <t xml:space="preserve">15.017.0255-A      </t>
  </si>
  <si>
    <t>CO5636</t>
  </si>
  <si>
    <t xml:space="preserve">15.017.0260-A      </t>
  </si>
  <si>
    <t>CO5637</t>
  </si>
  <si>
    <t xml:space="preserve">15.017.0265-A      </t>
  </si>
  <si>
    <t>CO5638</t>
  </si>
  <si>
    <t xml:space="preserve">15.017.0270-A      </t>
  </si>
  <si>
    <t>CO5639</t>
  </si>
  <si>
    <t xml:space="preserve">15.017.0275-A      </t>
  </si>
  <si>
    <t>CO5640</t>
  </si>
  <si>
    <t xml:space="preserve">15.017.0280-A      </t>
  </si>
  <si>
    <t>CO5641</t>
  </si>
  <si>
    <t xml:space="preserve">15.017.0285-A      </t>
  </si>
  <si>
    <t>CO5642</t>
  </si>
  <si>
    <t xml:space="preserve">15.017.0290-A      </t>
  </si>
  <si>
    <t>CO5643</t>
  </si>
  <si>
    <t xml:space="preserve">15.017.0295-A      </t>
  </si>
  <si>
    <t>CO5644</t>
  </si>
  <si>
    <t xml:space="preserve">15.017.0300-A      </t>
  </si>
  <si>
    <t>CO5645</t>
  </si>
  <si>
    <t xml:space="preserve">15.017.0305-A      </t>
  </si>
  <si>
    <t>CO5646</t>
  </si>
  <si>
    <t xml:space="preserve">15.017.0310-A      </t>
  </si>
  <si>
    <t>CO5647</t>
  </si>
  <si>
    <t xml:space="preserve">15.017.0315-A      </t>
  </si>
  <si>
    <t>CO5648</t>
  </si>
  <si>
    <t xml:space="preserve">15.017.0320-A      </t>
  </si>
  <si>
    <t>CO5649</t>
  </si>
  <si>
    <t xml:space="preserve">15.017.0325-A      </t>
  </si>
  <si>
    <t>CO5650</t>
  </si>
  <si>
    <t xml:space="preserve">15.017.0330-A      </t>
  </si>
  <si>
    <t>CO5651</t>
  </si>
  <si>
    <t xml:space="preserve">15.017.0335-A      </t>
  </si>
  <si>
    <t>CO5652</t>
  </si>
  <si>
    <t xml:space="preserve">15.017.0340-A      </t>
  </si>
  <si>
    <t>CO5654</t>
  </si>
  <si>
    <t xml:space="preserve">15.018.0010-A      </t>
  </si>
  <si>
    <t>CO5655</t>
  </si>
  <si>
    <t xml:space="preserve">15.018.0015-A      </t>
  </si>
  <si>
    <t>CO5656</t>
  </si>
  <si>
    <t xml:space="preserve">15.018.0020-A      </t>
  </si>
  <si>
    <t>CO5657</t>
  </si>
  <si>
    <t xml:space="preserve">15.018.0025-A      </t>
  </si>
  <si>
    <t>CO5658</t>
  </si>
  <si>
    <t xml:space="preserve">15.018.0030-A      </t>
  </si>
  <si>
    <t>CO5659</t>
  </si>
  <si>
    <t xml:space="preserve">15.018.0035-A      </t>
  </si>
  <si>
    <t>CO5660</t>
  </si>
  <si>
    <t xml:space="preserve">15.018.0040-A      </t>
  </si>
  <si>
    <t>CO5661</t>
  </si>
  <si>
    <t xml:space="preserve">15.018.0050-A      </t>
  </si>
  <si>
    <t>CO5662</t>
  </si>
  <si>
    <t xml:space="preserve">15.018.0055-A      </t>
  </si>
  <si>
    <t>CO5663</t>
  </si>
  <si>
    <t xml:space="preserve">15.018.0060-A      </t>
  </si>
  <si>
    <t>CO5664</t>
  </si>
  <si>
    <t xml:space="preserve">15.018.0065-A      </t>
  </si>
  <si>
    <t>CO5665</t>
  </si>
  <si>
    <t xml:space="preserve">15.018.0070-A      </t>
  </si>
  <si>
    <t>CO5666</t>
  </si>
  <si>
    <t xml:space="preserve">15.018.0075-A      </t>
  </si>
  <si>
    <t>CO5667</t>
  </si>
  <si>
    <t xml:space="preserve">15.018.0080-A      </t>
  </si>
  <si>
    <t>CO5668</t>
  </si>
  <si>
    <t xml:space="preserve">15.018.0085-A      </t>
  </si>
  <si>
    <t>CO5669</t>
  </si>
  <si>
    <t xml:space="preserve">15.018.0090-A      </t>
  </si>
  <si>
    <t>CO5670</t>
  </si>
  <si>
    <t xml:space="preserve">15.018.0095-A      </t>
  </si>
  <si>
    <t>CO5671</t>
  </si>
  <si>
    <t xml:space="preserve">15.018.0100-A      </t>
  </si>
  <si>
    <t>CO5672</t>
  </si>
  <si>
    <t xml:space="preserve">15.018.0105-A      </t>
  </si>
  <si>
    <t>CO5673</t>
  </si>
  <si>
    <t xml:space="preserve">15.018.0110-A      </t>
  </si>
  <si>
    <t>CO5674</t>
  </si>
  <si>
    <t xml:space="preserve">15.018.0115-A      </t>
  </si>
  <si>
    <t>CO5675</t>
  </si>
  <si>
    <t xml:space="preserve">15.018.0120-A      </t>
  </si>
  <si>
    <t>CO5676</t>
  </si>
  <si>
    <t xml:space="preserve">15.018.0125-A      </t>
  </si>
  <si>
    <t>CO5677</t>
  </si>
  <si>
    <t xml:space="preserve">15.018.0130-A      </t>
  </si>
  <si>
    <t>CO5678</t>
  </si>
  <si>
    <t xml:space="preserve">15.018.0136-A      </t>
  </si>
  <si>
    <t>CO5679</t>
  </si>
  <si>
    <t xml:space="preserve">15.018.0140-A      </t>
  </si>
  <si>
    <t>CO5680</t>
  </si>
  <si>
    <t xml:space="preserve">15.018.0145-A      </t>
  </si>
  <si>
    <t>CO5681</t>
  </si>
  <si>
    <t xml:space="preserve">15.018.0150-A      </t>
  </si>
  <si>
    <t>CO5682</t>
  </si>
  <si>
    <t xml:space="preserve">15.018.0155-A      </t>
  </si>
  <si>
    <t>CO5683</t>
  </si>
  <si>
    <t xml:space="preserve">15.018.0160-A      </t>
  </si>
  <si>
    <t>CO5684</t>
  </si>
  <si>
    <t xml:space="preserve">15.018.0165-A      </t>
  </si>
  <si>
    <t>CO5685</t>
  </si>
  <si>
    <t xml:space="preserve">15.018.0170-A      </t>
  </si>
  <si>
    <t>CO5686</t>
  </si>
  <si>
    <t xml:space="preserve">15.018.0175-A      </t>
  </si>
  <si>
    <t>CO5687</t>
  </si>
  <si>
    <t xml:space="preserve">15.018.0180-A      </t>
  </si>
  <si>
    <t>CO5688</t>
  </si>
  <si>
    <t xml:space="preserve">15.018.0472-A      </t>
  </si>
  <si>
    <t>CO5689</t>
  </si>
  <si>
    <t xml:space="preserve">15.018.0477-A      </t>
  </si>
  <si>
    <t>CO5690</t>
  </si>
  <si>
    <t xml:space="preserve">15.018.0479-A      </t>
  </si>
  <si>
    <t>CO5691</t>
  </si>
  <si>
    <t xml:space="preserve">15.018.0480-A      </t>
  </si>
  <si>
    <t>CO5692</t>
  </si>
  <si>
    <t xml:space="preserve">15.018.0450-A      </t>
  </si>
  <si>
    <t>CO5693</t>
  </si>
  <si>
    <t xml:space="preserve">15.018.0455-A      </t>
  </si>
  <si>
    <t>CO5694</t>
  </si>
  <si>
    <t xml:space="preserve">15.018.0460-A      </t>
  </si>
  <si>
    <t>CO5695</t>
  </si>
  <si>
    <t xml:space="preserve">15.018.0465-A      </t>
  </si>
  <si>
    <t>CO5696</t>
  </si>
  <si>
    <t xml:space="preserve">15.018.0250-A      </t>
  </si>
  <si>
    <t>CO5697</t>
  </si>
  <si>
    <t xml:space="preserve">15.018.0255-A      </t>
  </si>
  <si>
    <t>CO5698</t>
  </si>
  <si>
    <t xml:space="preserve">15.018.0260-A      </t>
  </si>
  <si>
    <t>CO5699</t>
  </si>
  <si>
    <t xml:space="preserve">15.018.0265-A      </t>
  </si>
  <si>
    <t>CO5700</t>
  </si>
  <si>
    <t xml:space="preserve">15.018.0270-A      </t>
  </si>
  <si>
    <t>CO5701</t>
  </si>
  <si>
    <t xml:space="preserve">15.018.0275-A      </t>
  </si>
  <si>
    <t>CO5702</t>
  </si>
  <si>
    <t xml:space="preserve">15.018.0280-A      </t>
  </si>
  <si>
    <t>CO5703</t>
  </si>
  <si>
    <t xml:space="preserve">15.019.0010-A      </t>
  </si>
  <si>
    <t>CO5704</t>
  </si>
  <si>
    <t xml:space="preserve">15.019.0015-A      </t>
  </si>
  <si>
    <t>CO5705</t>
  </si>
  <si>
    <t xml:space="preserve">15.019.0020-A      </t>
  </si>
  <si>
    <t>CO5706</t>
  </si>
  <si>
    <t xml:space="preserve">15.019.0025-A      </t>
  </si>
  <si>
    <t>CO5707</t>
  </si>
  <si>
    <t xml:space="preserve">15.019.0030-A      </t>
  </si>
  <si>
    <t>CO5708</t>
  </si>
  <si>
    <t xml:space="preserve">15.019.0035-A      </t>
  </si>
  <si>
    <t>CO5709</t>
  </si>
  <si>
    <t xml:space="preserve">15.019.0040-A      </t>
  </si>
  <si>
    <t>CO5710</t>
  </si>
  <si>
    <t xml:space="preserve">15.019.0045-A      </t>
  </si>
  <si>
    <t>CO5711</t>
  </si>
  <si>
    <t xml:space="preserve">15.019.0050-A      </t>
  </si>
  <si>
    <t>CO5712</t>
  </si>
  <si>
    <t xml:space="preserve">15.019.0055-A      </t>
  </si>
  <si>
    <t>CO5713</t>
  </si>
  <si>
    <t xml:space="preserve">15.019.0060-A      </t>
  </si>
  <si>
    <t>CO5714</t>
  </si>
  <si>
    <t xml:space="preserve">15.019.0065-A      </t>
  </si>
  <si>
    <t>CO5715</t>
  </si>
  <si>
    <t xml:space="preserve">15.019.0070-A      </t>
  </si>
  <si>
    <t>CO5718</t>
  </si>
  <si>
    <t xml:space="preserve">15.020.0010-A      </t>
  </si>
  <si>
    <t>CO5723</t>
  </si>
  <si>
    <t xml:space="preserve">15.020.0033-A      </t>
  </si>
  <si>
    <t>CO5724</t>
  </si>
  <si>
    <t xml:space="preserve">15.020.0029-A      </t>
  </si>
  <si>
    <t>CO5727</t>
  </si>
  <si>
    <t xml:space="preserve">15.020.0045-A      </t>
  </si>
  <si>
    <t>CO5728</t>
  </si>
  <si>
    <t xml:space="preserve">15.020.0050-A      </t>
  </si>
  <si>
    <t>CO5729</t>
  </si>
  <si>
    <t xml:space="preserve">15.020.0055-A      </t>
  </si>
  <si>
    <t>CO5730</t>
  </si>
  <si>
    <t xml:space="preserve">15.020.0058-A      </t>
  </si>
  <si>
    <t>CO5731</t>
  </si>
  <si>
    <t xml:space="preserve">15.020.0060-A      </t>
  </si>
  <si>
    <t>CO5732</t>
  </si>
  <si>
    <t xml:space="preserve">15.020.0061-A      </t>
  </si>
  <si>
    <t>CO5733</t>
  </si>
  <si>
    <t xml:space="preserve">15.020.0075-A      </t>
  </si>
  <si>
    <t>CO5734</t>
  </si>
  <si>
    <t xml:space="preserve">15.020.0078-A      </t>
  </si>
  <si>
    <t>CO5735</t>
  </si>
  <si>
    <t xml:space="preserve">15.020.0080-A      </t>
  </si>
  <si>
    <t>CO5752</t>
  </si>
  <si>
    <t xml:space="preserve">15.028.0001-A      </t>
  </si>
  <si>
    <t>CO5753</t>
  </si>
  <si>
    <t xml:space="preserve">15.028.0005-A      </t>
  </si>
  <si>
    <t>CO5754</t>
  </si>
  <si>
    <t xml:space="preserve">15.028.0010-A      </t>
  </si>
  <si>
    <t>CO5755</t>
  </si>
  <si>
    <t xml:space="preserve">15.029.0010-A      </t>
  </si>
  <si>
    <t>CO5756</t>
  </si>
  <si>
    <t xml:space="preserve">15.029.0011-A      </t>
  </si>
  <si>
    <t>CO5757</t>
  </si>
  <si>
    <t xml:space="preserve">15.029.0012-A      </t>
  </si>
  <si>
    <t>CO5758</t>
  </si>
  <si>
    <t xml:space="preserve">15.029.0013-A      </t>
  </si>
  <si>
    <t>CO5759</t>
  </si>
  <si>
    <t xml:space="preserve">15.029.0014-A      </t>
  </si>
  <si>
    <t>CO5760</t>
  </si>
  <si>
    <t xml:space="preserve">15.029.0015-A      </t>
  </si>
  <si>
    <t>CO5761</t>
  </si>
  <si>
    <t xml:space="preserve">15.029.0016-A      </t>
  </si>
  <si>
    <t>CO5762</t>
  </si>
  <si>
    <t xml:space="preserve">15.029.0017-A      </t>
  </si>
  <si>
    <t>CO5763</t>
  </si>
  <si>
    <t xml:space="preserve">15.029.0018-A      </t>
  </si>
  <si>
    <t>CO5764</t>
  </si>
  <si>
    <t xml:space="preserve">15.029.0019-A      </t>
  </si>
  <si>
    <t>CO5765</t>
  </si>
  <si>
    <t xml:space="preserve">15.029.0020-A      </t>
  </si>
  <si>
    <t>CO5766</t>
  </si>
  <si>
    <t xml:space="preserve">15.029.0021-A      </t>
  </si>
  <si>
    <t>CO5767</t>
  </si>
  <si>
    <t xml:space="preserve">15.029.0022-A      </t>
  </si>
  <si>
    <t>CO5768</t>
  </si>
  <si>
    <t xml:space="preserve">15.029.0023-A      </t>
  </si>
  <si>
    <t>CO5769</t>
  </si>
  <si>
    <t xml:space="preserve">15.029.0024-A      </t>
  </si>
  <si>
    <t>CO5770</t>
  </si>
  <si>
    <t xml:space="preserve">15.029.0049-A      </t>
  </si>
  <si>
    <t>CO5771</t>
  </si>
  <si>
    <t xml:space="preserve">15.029.0050-A      </t>
  </si>
  <si>
    <t>CO5772</t>
  </si>
  <si>
    <t xml:space="preserve">15.029.0051-A      </t>
  </si>
  <si>
    <t>CO5773</t>
  </si>
  <si>
    <t xml:space="preserve">15.029.0052-A      </t>
  </si>
  <si>
    <t>CO5774</t>
  </si>
  <si>
    <t xml:space="preserve">15.029.0053-A      </t>
  </si>
  <si>
    <t>CO5775</t>
  </si>
  <si>
    <t xml:space="preserve">15.029.0054-A      </t>
  </si>
  <si>
    <t>CO5776</t>
  </si>
  <si>
    <t xml:space="preserve">15.029.0055-A      </t>
  </si>
  <si>
    <t>CO5777</t>
  </si>
  <si>
    <t xml:space="preserve">15.029.0056-A      </t>
  </si>
  <si>
    <t>CO5778</t>
  </si>
  <si>
    <t xml:space="preserve">15.029.0080-A      </t>
  </si>
  <si>
    <t>CO5779</t>
  </si>
  <si>
    <t xml:space="preserve">15.029.0081-A      </t>
  </si>
  <si>
    <t>CO5780</t>
  </si>
  <si>
    <t xml:space="preserve">15.029.0082-A      </t>
  </si>
  <si>
    <t>CO5781</t>
  </si>
  <si>
    <t xml:space="preserve">15.029.0083-A      </t>
  </si>
  <si>
    <t>CO5782</t>
  </si>
  <si>
    <t xml:space="preserve">15.029.0084-A      </t>
  </si>
  <si>
    <t>CO5783</t>
  </si>
  <si>
    <t xml:space="preserve">15.029.0085-A      </t>
  </si>
  <si>
    <t>CO5784</t>
  </si>
  <si>
    <t xml:space="preserve">15.029.0086-A      </t>
  </si>
  <si>
    <t>CO5785</t>
  </si>
  <si>
    <t xml:space="preserve">15.029.0087-A      </t>
  </si>
  <si>
    <t>CO5786</t>
  </si>
  <si>
    <t xml:space="preserve">15.029.0100-A      </t>
  </si>
  <si>
    <t>CO5787</t>
  </si>
  <si>
    <t xml:space="preserve">15.029.0101-A      </t>
  </si>
  <si>
    <t>CO5788</t>
  </si>
  <si>
    <t xml:space="preserve">15.029.0102-A      </t>
  </si>
  <si>
    <t>CO5789</t>
  </si>
  <si>
    <t xml:space="preserve">15.029.0103-A      </t>
  </si>
  <si>
    <t>CO5790</t>
  </si>
  <si>
    <t xml:space="preserve">15.029.0104-A      </t>
  </si>
  <si>
    <t>CO5791</t>
  </si>
  <si>
    <t xml:space="preserve">15.029.0105-A      </t>
  </si>
  <si>
    <t>CO5792</t>
  </si>
  <si>
    <t xml:space="preserve">15.029.0106-A      </t>
  </si>
  <si>
    <t>CO5793</t>
  </si>
  <si>
    <t xml:space="preserve">15.029.0107-A      </t>
  </si>
  <si>
    <t>CO5794</t>
  </si>
  <si>
    <t xml:space="preserve">15.031.0010-A      </t>
  </si>
  <si>
    <t>CO5795</t>
  </si>
  <si>
    <t xml:space="preserve">15.031.0011-A      </t>
  </si>
  <si>
    <t>CO5796</t>
  </si>
  <si>
    <t xml:space="preserve">15.031.0012-A      </t>
  </si>
  <si>
    <t>CO5797</t>
  </si>
  <si>
    <t xml:space="preserve">15.031.0013-A      </t>
  </si>
  <si>
    <t>CO5798</t>
  </si>
  <si>
    <t xml:space="preserve">15.031.0014-A      </t>
  </si>
  <si>
    <t>CO5799</t>
  </si>
  <si>
    <t xml:space="preserve">15.031.0015-A      </t>
  </si>
  <si>
    <t>CO5800</t>
  </si>
  <si>
    <t xml:space="preserve">15.031.0016-A      </t>
  </si>
  <si>
    <t>CO5801</t>
  </si>
  <si>
    <t xml:space="preserve">15.031.0017-A      </t>
  </si>
  <si>
    <t>CO5802</t>
  </si>
  <si>
    <t xml:space="preserve">15.031.0018-A      </t>
  </si>
  <si>
    <t>CO5803</t>
  </si>
  <si>
    <t xml:space="preserve">15.031.0019-A      </t>
  </si>
  <si>
    <t>CO5804</t>
  </si>
  <si>
    <t xml:space="preserve">15.031.0020-A      </t>
  </si>
  <si>
    <t>CO5805</t>
  </si>
  <si>
    <t xml:space="preserve">15.031.0021-A      </t>
  </si>
  <si>
    <t>CO5806</t>
  </si>
  <si>
    <t xml:space="preserve">15.031.0022-A      </t>
  </si>
  <si>
    <t>CO5807</t>
  </si>
  <si>
    <t xml:space="preserve">15.031.0023-A      </t>
  </si>
  <si>
    <t>CO5808</t>
  </si>
  <si>
    <t xml:space="preserve">15.031.0024-A      </t>
  </si>
  <si>
    <t>CO5809</t>
  </si>
  <si>
    <t xml:space="preserve">15.031.0025-A      </t>
  </si>
  <si>
    <t>CO5810</t>
  </si>
  <si>
    <t xml:space="preserve">15.031.0026-A      </t>
  </si>
  <si>
    <t>CO5811</t>
  </si>
  <si>
    <t xml:space="preserve">15.031.0027-A      </t>
  </si>
  <si>
    <t>CO5812</t>
  </si>
  <si>
    <t xml:space="preserve">15.034.0010-A      </t>
  </si>
  <si>
    <t>CO5813</t>
  </si>
  <si>
    <t xml:space="preserve">15.034.0011-A      </t>
  </si>
  <si>
    <t>CO5814</t>
  </si>
  <si>
    <t xml:space="preserve">15.034.0012-A      </t>
  </si>
  <si>
    <t>CO5815</t>
  </si>
  <si>
    <t xml:space="preserve">15.034.0013-A      </t>
  </si>
  <si>
    <t>CO5816</t>
  </si>
  <si>
    <t xml:space="preserve">15.034.0014-A      </t>
  </si>
  <si>
    <t>CO5817</t>
  </si>
  <si>
    <t xml:space="preserve">15.034.0015-A      </t>
  </si>
  <si>
    <t>CO5818</t>
  </si>
  <si>
    <t xml:space="preserve">15.034.0016-A      </t>
  </si>
  <si>
    <t>CO5819</t>
  </si>
  <si>
    <t xml:space="preserve">15.034.0017-A      </t>
  </si>
  <si>
    <t>CO5820</t>
  </si>
  <si>
    <t xml:space="preserve">15.034.0020-A      </t>
  </si>
  <si>
    <t>CO5821</t>
  </si>
  <si>
    <t xml:space="preserve">15.034.0021-A      </t>
  </si>
  <si>
    <t>CO5822</t>
  </si>
  <si>
    <t xml:space="preserve">15.034.0022-A      </t>
  </si>
  <si>
    <t>CO5823</t>
  </si>
  <si>
    <t xml:space="preserve">15.034.0023-A      </t>
  </si>
  <si>
    <t>CO5824</t>
  </si>
  <si>
    <t xml:space="preserve">15.034.0024-A      </t>
  </si>
  <si>
    <t>CO5825</t>
  </si>
  <si>
    <t xml:space="preserve">15.034.0025-A      </t>
  </si>
  <si>
    <t>CO5826</t>
  </si>
  <si>
    <t xml:space="preserve">15.034.0026-A      </t>
  </si>
  <si>
    <t>CO5827</t>
  </si>
  <si>
    <t xml:space="preserve">15.034.0027-A      </t>
  </si>
  <si>
    <t>CO5828</t>
  </si>
  <si>
    <t xml:space="preserve">15.035.0010-A      </t>
  </si>
  <si>
    <t>CO5829</t>
  </si>
  <si>
    <t xml:space="preserve">15.035.0011-A      </t>
  </si>
  <si>
    <t>CO5830</t>
  </si>
  <si>
    <t xml:space="preserve">15.035.0012-A      </t>
  </si>
  <si>
    <t>CO5831</t>
  </si>
  <si>
    <t xml:space="preserve">15.035.0013-A      </t>
  </si>
  <si>
    <t>CO5832</t>
  </si>
  <si>
    <t xml:space="preserve">15.035.0014-A      </t>
  </si>
  <si>
    <t>CO5833</t>
  </si>
  <si>
    <t xml:space="preserve">15.035.0015-A      </t>
  </si>
  <si>
    <t>CO5834</t>
  </si>
  <si>
    <t xml:space="preserve">15.035.0016-A      </t>
  </si>
  <si>
    <t>CO5835</t>
  </si>
  <si>
    <t xml:space="preserve">15.035.0017-A      </t>
  </si>
  <si>
    <t>CO5836</t>
  </si>
  <si>
    <t xml:space="preserve">15.035.0020-A      </t>
  </si>
  <si>
    <t>CO5837</t>
  </si>
  <si>
    <t xml:space="preserve">15.035.0021-A      </t>
  </si>
  <si>
    <t>CO5838</t>
  </si>
  <si>
    <t xml:space="preserve">15.035.0022-A      </t>
  </si>
  <si>
    <t>CO5839</t>
  </si>
  <si>
    <t xml:space="preserve">15.035.0023-A      </t>
  </si>
  <si>
    <t>CO5840</t>
  </si>
  <si>
    <t xml:space="preserve">15.035.0024-A      </t>
  </si>
  <si>
    <t>CO5841</t>
  </si>
  <si>
    <t xml:space="preserve">15.035.0025-A      </t>
  </si>
  <si>
    <t>CO5842</t>
  </si>
  <si>
    <t xml:space="preserve">15.035.0026-A      </t>
  </si>
  <si>
    <t>CO5843</t>
  </si>
  <si>
    <t xml:space="preserve">15.035.0027-A      </t>
  </si>
  <si>
    <t>CO5844</t>
  </si>
  <si>
    <t xml:space="preserve">15.036.0010-A      </t>
  </si>
  <si>
    <t>CO5845</t>
  </si>
  <si>
    <t xml:space="preserve">15.036.0011-A      </t>
  </si>
  <si>
    <t>CO5846</t>
  </si>
  <si>
    <t xml:space="preserve">15.036.0012-A      </t>
  </si>
  <si>
    <t>CO5847</t>
  </si>
  <si>
    <t xml:space="preserve">15.036.0013-A      </t>
  </si>
  <si>
    <t>CO5848</t>
  </si>
  <si>
    <t xml:space="preserve">15.036.0014-A      </t>
  </si>
  <si>
    <t>CO5849</t>
  </si>
  <si>
    <t xml:space="preserve">15.036.0015-A      </t>
  </si>
  <si>
    <t>CO5850</t>
  </si>
  <si>
    <t xml:space="preserve">15.036.0016-A      </t>
  </si>
  <si>
    <t>CO5851</t>
  </si>
  <si>
    <t xml:space="preserve">15.036.0017-A      </t>
  </si>
  <si>
    <t>CO5852</t>
  </si>
  <si>
    <t xml:space="preserve">15.036.0018-A      </t>
  </si>
  <si>
    <t>CO5853</t>
  </si>
  <si>
    <t xml:space="preserve">15.036.0019-A      </t>
  </si>
  <si>
    <t>CO5854</t>
  </si>
  <si>
    <t xml:space="preserve">15.036.0020-A      </t>
  </si>
  <si>
    <t>CO5855</t>
  </si>
  <si>
    <t xml:space="preserve">15.036.0021-A      </t>
  </si>
  <si>
    <t>CO5856</t>
  </si>
  <si>
    <t xml:space="preserve">15.036.0022-A      </t>
  </si>
  <si>
    <t>CO5857</t>
  </si>
  <si>
    <t xml:space="preserve">15.036.0023-A      </t>
  </si>
  <si>
    <t>CO5858</t>
  </si>
  <si>
    <t xml:space="preserve">15.036.0024-A      </t>
  </si>
  <si>
    <t>CO5859</t>
  </si>
  <si>
    <t xml:space="preserve">15.036.0025-A      </t>
  </si>
  <si>
    <t>CO5860</t>
  </si>
  <si>
    <t xml:space="preserve">15.036.0026-A      </t>
  </si>
  <si>
    <t>CO5861</t>
  </si>
  <si>
    <t xml:space="preserve">15.036.0027-A      </t>
  </si>
  <si>
    <t>CO5862</t>
  </si>
  <si>
    <t xml:space="preserve">15.036.0028-A      </t>
  </si>
  <si>
    <t>CO5863</t>
  </si>
  <si>
    <t xml:space="preserve">15.036.0029-A      </t>
  </si>
  <si>
    <t>CO5864</t>
  </si>
  <si>
    <t xml:space="preserve">15.036.0030-A      </t>
  </si>
  <si>
    <t>CO5865</t>
  </si>
  <si>
    <t xml:space="preserve">15.036.0031-A      </t>
  </si>
  <si>
    <t>CO5866</t>
  </si>
  <si>
    <t xml:space="preserve">15.036.0032-A      </t>
  </si>
  <si>
    <t>CO5867</t>
  </si>
  <si>
    <t xml:space="preserve">15.036.0033-A      </t>
  </si>
  <si>
    <t>CO5868</t>
  </si>
  <si>
    <t xml:space="preserve">15.036.0034-A      </t>
  </si>
  <si>
    <t>CO5869</t>
  </si>
  <si>
    <t xml:space="preserve">15.036.0035-A      </t>
  </si>
  <si>
    <t>CO5870</t>
  </si>
  <si>
    <t xml:space="preserve">15.036.0036-A      </t>
  </si>
  <si>
    <t>CO5871</t>
  </si>
  <si>
    <t xml:space="preserve">15.036.0037-A      </t>
  </si>
  <si>
    <t>CO5872</t>
  </si>
  <si>
    <t xml:space="preserve">15.036.0038-A      </t>
  </si>
  <si>
    <t>CO5873</t>
  </si>
  <si>
    <t xml:space="preserve">15.036.0039-A      </t>
  </si>
  <si>
    <t>CO5874</t>
  </si>
  <si>
    <t xml:space="preserve">15.036.0040-A      </t>
  </si>
  <si>
    <t>CO5875</t>
  </si>
  <si>
    <t xml:space="preserve">15.036.0041-A      </t>
  </si>
  <si>
    <t>CO5876</t>
  </si>
  <si>
    <t xml:space="preserve">15.036.0042-A      </t>
  </si>
  <si>
    <t>CO5877</t>
  </si>
  <si>
    <t xml:space="preserve">15.036.0043-A      </t>
  </si>
  <si>
    <t>CO5878</t>
  </si>
  <si>
    <t xml:space="preserve">15.036.0044-A      </t>
  </si>
  <si>
    <t>CO5879</t>
  </si>
  <si>
    <t xml:space="preserve">15.036.0045-A      </t>
  </si>
  <si>
    <t>CO5880</t>
  </si>
  <si>
    <t xml:space="preserve">15.036.0046-A      </t>
  </si>
  <si>
    <t>CO5881</t>
  </si>
  <si>
    <t xml:space="preserve">15.036.0047-A      </t>
  </si>
  <si>
    <t>CO5882</t>
  </si>
  <si>
    <t xml:space="preserve">15.036.0048-A      </t>
  </si>
  <si>
    <t>CO5883</t>
  </si>
  <si>
    <t xml:space="preserve">15.036.0049-A      </t>
  </si>
  <si>
    <t>CO5884</t>
  </si>
  <si>
    <t xml:space="preserve">15.036.0050-A      </t>
  </si>
  <si>
    <t>CO5885</t>
  </si>
  <si>
    <t xml:space="preserve">15.036.0051-A      </t>
  </si>
  <si>
    <t>CO5886</t>
  </si>
  <si>
    <t xml:space="preserve">15.036.0052-A      </t>
  </si>
  <si>
    <t>CO5887</t>
  </si>
  <si>
    <t xml:space="preserve">15.036.0053-A      </t>
  </si>
  <si>
    <t>CO5888</t>
  </si>
  <si>
    <t xml:space="preserve">15.036.0081-A      </t>
  </si>
  <si>
    <t>CO5889</t>
  </si>
  <si>
    <t xml:space="preserve">15.036.0082-A      </t>
  </si>
  <si>
    <t>CO5890</t>
  </si>
  <si>
    <t xml:space="preserve">15.036.0084-A      </t>
  </si>
  <si>
    <t>CO5891</t>
  </si>
  <si>
    <t xml:space="preserve">15.036.0086-A      </t>
  </si>
  <si>
    <t>CO5892</t>
  </si>
  <si>
    <t xml:space="preserve">15.036.0088-A      </t>
  </si>
  <si>
    <t>CO5893</t>
  </si>
  <si>
    <t xml:space="preserve">15.036.0090-A      </t>
  </si>
  <si>
    <t>CO5894</t>
  </si>
  <si>
    <t xml:space="preserve">15.036.0060-A      </t>
  </si>
  <si>
    <t>CO5895</t>
  </si>
  <si>
    <t xml:space="preserve">15.036.0061-A      </t>
  </si>
  <si>
    <t>CO5896</t>
  </si>
  <si>
    <t xml:space="preserve">15.036.0062-A      </t>
  </si>
  <si>
    <t>CO5897</t>
  </si>
  <si>
    <t xml:space="preserve">15.036.0063-A      </t>
  </si>
  <si>
    <t>CO5898</t>
  </si>
  <si>
    <t xml:space="preserve">15.036.0064-A      </t>
  </si>
  <si>
    <t>CO5899</t>
  </si>
  <si>
    <t xml:space="preserve">15.036.0065-A      </t>
  </si>
  <si>
    <t>CO5900</t>
  </si>
  <si>
    <t xml:space="preserve">15.036.0066-A      </t>
  </si>
  <si>
    <t>CO5901</t>
  </si>
  <si>
    <t xml:space="preserve">15.036.0067-A      </t>
  </si>
  <si>
    <t>CO5902</t>
  </si>
  <si>
    <t xml:space="preserve">15.036.0068-A      </t>
  </si>
  <si>
    <t>CO5903</t>
  </si>
  <si>
    <t xml:space="preserve">15.036.0069-A      </t>
  </si>
  <si>
    <t>CO5904</t>
  </si>
  <si>
    <t xml:space="preserve">15.036.0070-A      </t>
  </si>
  <si>
    <t>CO5905</t>
  </si>
  <si>
    <t xml:space="preserve">15.036.0071-A      </t>
  </si>
  <si>
    <t>CO5906</t>
  </si>
  <si>
    <t xml:space="preserve">15.036.0072-A      </t>
  </si>
  <si>
    <t>CO5907</t>
  </si>
  <si>
    <t xml:space="preserve">15.036.0073-A      </t>
  </si>
  <si>
    <t>CO5908</t>
  </si>
  <si>
    <t xml:space="preserve">15.036.0074-A      </t>
  </si>
  <si>
    <t>CO5909</t>
  </si>
  <si>
    <t xml:space="preserve">15.036.0075-A      </t>
  </si>
  <si>
    <t>CO5910</t>
  </si>
  <si>
    <t xml:space="preserve">15.036.0076-A      </t>
  </si>
  <si>
    <t>CO5911</t>
  </si>
  <si>
    <t xml:space="preserve">15.036.0077-A      </t>
  </si>
  <si>
    <t>CO5912</t>
  </si>
  <si>
    <t xml:space="preserve">15.036.0130-A      </t>
  </si>
  <si>
    <t>CO5913</t>
  </si>
  <si>
    <t xml:space="preserve">15.036.0135-A      </t>
  </si>
  <si>
    <t>CO5914</t>
  </si>
  <si>
    <t xml:space="preserve">15.036.0140-A      </t>
  </si>
  <si>
    <t>CO5915</t>
  </si>
  <si>
    <t xml:space="preserve">15.036.0141-A      </t>
  </si>
  <si>
    <t>CO5916</t>
  </si>
  <si>
    <t xml:space="preserve">15.037.0010-A      </t>
  </si>
  <si>
    <t>CO5917</t>
  </si>
  <si>
    <t xml:space="preserve">15.037.0011-A      </t>
  </si>
  <si>
    <t>CO5918</t>
  </si>
  <si>
    <t xml:space="preserve">15.037.0012-A      </t>
  </si>
  <si>
    <t>CO5919</t>
  </si>
  <si>
    <t xml:space="preserve">15.037.0013-A      </t>
  </si>
  <si>
    <t>CO5920</t>
  </si>
  <si>
    <t xml:space="preserve">15.037.0014-A      </t>
  </si>
  <si>
    <t>CO5921</t>
  </si>
  <si>
    <t xml:space="preserve">15.037.0015-A      </t>
  </si>
  <si>
    <t>CO5922</t>
  </si>
  <si>
    <t xml:space="preserve">15.037.0016-A      </t>
  </si>
  <si>
    <t>CO5923</t>
  </si>
  <si>
    <t xml:space="preserve">15.037.0017-A      </t>
  </si>
  <si>
    <t>CO5928</t>
  </si>
  <si>
    <t xml:space="preserve">15.041.0001-A      </t>
  </si>
  <si>
    <t>CO5929</t>
  </si>
  <si>
    <t xml:space="preserve">15.041.0002-A      </t>
  </si>
  <si>
    <t>CO5930</t>
  </si>
  <si>
    <t xml:space="preserve">15.041.0003-A      </t>
  </si>
  <si>
    <t>CO5931</t>
  </si>
  <si>
    <t xml:space="preserve">15.041.0004-A      </t>
  </si>
  <si>
    <t>CO5932</t>
  </si>
  <si>
    <t xml:space="preserve">15.041.0005-A      </t>
  </si>
  <si>
    <t>CO5933</t>
  </si>
  <si>
    <t xml:space="preserve">15.041.0006-A      </t>
  </si>
  <si>
    <t>CO5934</t>
  </si>
  <si>
    <t xml:space="preserve">15.041.0007-A      </t>
  </si>
  <si>
    <t>CO5935</t>
  </si>
  <si>
    <t xml:space="preserve">15.041.0008-A      </t>
  </si>
  <si>
    <t>CO5936</t>
  </si>
  <si>
    <t xml:space="preserve">15.041.0009-A      </t>
  </si>
  <si>
    <t>CO5937</t>
  </si>
  <si>
    <t xml:space="preserve">15.045.0010-A      </t>
  </si>
  <si>
    <t>CO5938</t>
  </si>
  <si>
    <t xml:space="preserve">15.045.0011-A      </t>
  </si>
  <si>
    <t>CO5939</t>
  </si>
  <si>
    <t xml:space="preserve">15.045.0012-A      </t>
  </si>
  <si>
    <t>CO5940</t>
  </si>
  <si>
    <t xml:space="preserve">15.045.0013-A      </t>
  </si>
  <si>
    <t>CO5941</t>
  </si>
  <si>
    <t xml:space="preserve">15.045.0014-A      </t>
  </si>
  <si>
    <t>CO5942</t>
  </si>
  <si>
    <t xml:space="preserve">15.045.0015-A      </t>
  </si>
  <si>
    <t>CO5943</t>
  </si>
  <si>
    <t xml:space="preserve">15.045.0016-A      </t>
  </si>
  <si>
    <t>CO5944</t>
  </si>
  <si>
    <t xml:space="preserve">15.045.0017-A      </t>
  </si>
  <si>
    <t>CO5945</t>
  </si>
  <si>
    <t xml:space="preserve">15.045.0018-A      </t>
  </si>
  <si>
    <t>CO5946</t>
  </si>
  <si>
    <t xml:space="preserve">15.045.0025-A      </t>
  </si>
  <si>
    <t>CO5947</t>
  </si>
  <si>
    <t xml:space="preserve">15.045.0026-A      </t>
  </si>
  <si>
    <t>CO5948</t>
  </si>
  <si>
    <t xml:space="preserve">15.045.0027-A      </t>
  </si>
  <si>
    <t>CO5949</t>
  </si>
  <si>
    <t xml:space="preserve">15.045.0028-A      </t>
  </si>
  <si>
    <t>CO5950</t>
  </si>
  <si>
    <t xml:space="preserve">15.045.0029-A      </t>
  </si>
  <si>
    <t>CO5951</t>
  </si>
  <si>
    <t xml:space="preserve">15.045.0030-A      </t>
  </si>
  <si>
    <t>CO5952</t>
  </si>
  <si>
    <t xml:space="preserve">15.045.0031-A      </t>
  </si>
  <si>
    <t>CO5953</t>
  </si>
  <si>
    <t xml:space="preserve">15.045.0032-A      </t>
  </si>
  <si>
    <t>CO5954</t>
  </si>
  <si>
    <t xml:space="preserve">15.045.0033-A      </t>
  </si>
  <si>
    <t>CO5955</t>
  </si>
  <si>
    <t xml:space="preserve">15.045.0050-A      </t>
  </si>
  <si>
    <t>CO5956</t>
  </si>
  <si>
    <t xml:space="preserve">15.045.0051-A      </t>
  </si>
  <si>
    <t>CO5957</t>
  </si>
  <si>
    <t xml:space="preserve">15.045.0052-A      </t>
  </si>
  <si>
    <t>CO5958</t>
  </si>
  <si>
    <t xml:space="preserve">15.045.0053-A      </t>
  </si>
  <si>
    <t>CO5959</t>
  </si>
  <si>
    <t xml:space="preserve">15.045.0054-A      </t>
  </si>
  <si>
    <t>CO5960</t>
  </si>
  <si>
    <t xml:space="preserve">15.045.0055-A      </t>
  </si>
  <si>
    <t>CO5961</t>
  </si>
  <si>
    <t xml:space="preserve">15.045.0056-A      </t>
  </si>
  <si>
    <t>CO5962</t>
  </si>
  <si>
    <t xml:space="preserve">15.045.0057-A      </t>
  </si>
  <si>
    <t>CO5963</t>
  </si>
  <si>
    <t xml:space="preserve">15.045.0058-A      </t>
  </si>
  <si>
    <t>CO5964</t>
  </si>
  <si>
    <t xml:space="preserve">15.045.0065-B      </t>
  </si>
  <si>
    <t>CO5965</t>
  </si>
  <si>
    <t xml:space="preserve">15.045.0066-B      </t>
  </si>
  <si>
    <t>CO5966</t>
  </si>
  <si>
    <t xml:space="preserve">15.045.0067-B      </t>
  </si>
  <si>
    <t>CO5967</t>
  </si>
  <si>
    <t xml:space="preserve">15.045.0068-B      </t>
  </si>
  <si>
    <t>CO5968</t>
  </si>
  <si>
    <t xml:space="preserve">15.045.0069-B      </t>
  </si>
  <si>
    <t>CO5969</t>
  </si>
  <si>
    <t xml:space="preserve">15.045.0070-B      </t>
  </si>
  <si>
    <t>CO5970</t>
  </si>
  <si>
    <t xml:space="preserve">15.045.0071-B      </t>
  </si>
  <si>
    <t>CO5971</t>
  </si>
  <si>
    <t xml:space="preserve">15.045.0072-B      </t>
  </si>
  <si>
    <t>CO5972</t>
  </si>
  <si>
    <t xml:space="preserve">15.045.0073-B      </t>
  </si>
  <si>
    <t>CO5973</t>
  </si>
  <si>
    <t xml:space="preserve">15.045.0075-A      </t>
  </si>
  <si>
    <t>CO5974</t>
  </si>
  <si>
    <t xml:space="preserve">15.045.0076-A      </t>
  </si>
  <si>
    <t>CO5975</t>
  </si>
  <si>
    <t xml:space="preserve">15.045.0077-A      </t>
  </si>
  <si>
    <t>CO5976</t>
  </si>
  <si>
    <t xml:space="preserve">15.045.0078-A      </t>
  </si>
  <si>
    <t>CO5977</t>
  </si>
  <si>
    <t xml:space="preserve">15.045.0079-A      </t>
  </si>
  <si>
    <t>CO5978</t>
  </si>
  <si>
    <t xml:space="preserve">15.045.0080-A      </t>
  </si>
  <si>
    <t>CO5979</t>
  </si>
  <si>
    <t xml:space="preserve">15.045.0081-A      </t>
  </si>
  <si>
    <t>CO5980</t>
  </si>
  <si>
    <t xml:space="preserve">15.045.0082-A      </t>
  </si>
  <si>
    <t>CO5981</t>
  </si>
  <si>
    <t xml:space="preserve">15.045.0083-A      </t>
  </si>
  <si>
    <t>CO5982</t>
  </si>
  <si>
    <t xml:space="preserve">15.045.0084-A      </t>
  </si>
  <si>
    <t>CO5983</t>
  </si>
  <si>
    <t xml:space="preserve">15.045.0085-A      </t>
  </si>
  <si>
    <t>CO5984</t>
  </si>
  <si>
    <t xml:space="preserve">15.045.0086-A      </t>
  </si>
  <si>
    <t>CO5985</t>
  </si>
  <si>
    <t xml:space="preserve">15.045.0087-A      </t>
  </si>
  <si>
    <t>CO5986</t>
  </si>
  <si>
    <t xml:space="preserve">15.045.0090-A      </t>
  </si>
  <si>
    <t>CO5987</t>
  </si>
  <si>
    <t xml:space="preserve">15.045.0091-A      </t>
  </si>
  <si>
    <t>CO5988</t>
  </si>
  <si>
    <t xml:space="preserve">15.045.0092-A      </t>
  </si>
  <si>
    <t>CO5989</t>
  </si>
  <si>
    <t xml:space="preserve">15.045.0093-A      </t>
  </si>
  <si>
    <t>CO5990</t>
  </si>
  <si>
    <t xml:space="preserve">15.045.0094-A      </t>
  </si>
  <si>
    <t>CO5991</t>
  </si>
  <si>
    <t xml:space="preserve">15.045.0095-A      </t>
  </si>
  <si>
    <t>CO5992</t>
  </si>
  <si>
    <t xml:space="preserve">15.045.0096-A      </t>
  </si>
  <si>
    <t>CO5993</t>
  </si>
  <si>
    <t xml:space="preserve">15.045.0097-A      </t>
  </si>
  <si>
    <t>CO5994</t>
  </si>
  <si>
    <t xml:space="preserve">15.045.0098-A      </t>
  </si>
  <si>
    <t>CO5995</t>
  </si>
  <si>
    <t xml:space="preserve">15.045.0100-A      </t>
  </si>
  <si>
    <t>CO5996</t>
  </si>
  <si>
    <t xml:space="preserve">15.045.0101-A      </t>
  </si>
  <si>
    <t>CO5997</t>
  </si>
  <si>
    <t xml:space="preserve">15.045.0102-A      </t>
  </si>
  <si>
    <t>CO5998</t>
  </si>
  <si>
    <t xml:space="preserve">15.045.0103-A      </t>
  </si>
  <si>
    <t>CO5999</t>
  </si>
  <si>
    <t xml:space="preserve">15.045.0104-A      </t>
  </si>
  <si>
    <t>CO6000</t>
  </si>
  <si>
    <t xml:space="preserve">15.045.0105-A      </t>
  </si>
  <si>
    <t>CO6001</t>
  </si>
  <si>
    <t xml:space="preserve">15.045.0106-A      </t>
  </si>
  <si>
    <t>CO6002</t>
  </si>
  <si>
    <t xml:space="preserve">15.045.0107-A      </t>
  </si>
  <si>
    <t>CO6003</t>
  </si>
  <si>
    <t xml:space="preserve">15.045.0108-A      </t>
  </si>
  <si>
    <t>CO6004</t>
  </si>
  <si>
    <t xml:space="preserve">15.045.0110-A      </t>
  </si>
  <si>
    <t>CO6005</t>
  </si>
  <si>
    <t xml:space="preserve">15.045.0111-A      </t>
  </si>
  <si>
    <t>CO6006</t>
  </si>
  <si>
    <t xml:space="preserve">15.045.0115-A      </t>
  </si>
  <si>
    <t>CO6007</t>
  </si>
  <si>
    <t xml:space="preserve">15.045.0116-A      </t>
  </si>
  <si>
    <t>CO6008</t>
  </si>
  <si>
    <t xml:space="preserve">15.045.0120-A      </t>
  </si>
  <si>
    <t>CO6009</t>
  </si>
  <si>
    <t xml:space="preserve">15.045.0121-A      </t>
  </si>
  <si>
    <t>CO6010</t>
  </si>
  <si>
    <t xml:space="preserve">15.046.0010-A      </t>
  </si>
  <si>
    <t>CO6011</t>
  </si>
  <si>
    <t xml:space="preserve">15.046.0011-A      </t>
  </si>
  <si>
    <t>CO6012</t>
  </si>
  <si>
    <t xml:space="preserve">15.046.0012-A      </t>
  </si>
  <si>
    <t>CO6013</t>
  </si>
  <si>
    <t xml:space="preserve">15.046.0013-A      </t>
  </si>
  <si>
    <t>CO6014</t>
  </si>
  <si>
    <t xml:space="preserve">15.046.0014-A      </t>
  </si>
  <si>
    <t>CO6015</t>
  </si>
  <si>
    <t xml:space="preserve">15.046.0015-A      </t>
  </si>
  <si>
    <t>CO6016</t>
  </si>
  <si>
    <t xml:space="preserve">15.046.0016-A      </t>
  </si>
  <si>
    <t>CO6017</t>
  </si>
  <si>
    <t xml:space="preserve">15.046.0017-A      </t>
  </si>
  <si>
    <t>CO6018</t>
  </si>
  <si>
    <t xml:space="preserve">15.046.0018-A      </t>
  </si>
  <si>
    <t>CO6019</t>
  </si>
  <si>
    <t xml:space="preserve">15.047.0010-A      </t>
  </si>
  <si>
    <t>CO6020</t>
  </si>
  <si>
    <t xml:space="preserve">15.047.0011-A      </t>
  </si>
  <si>
    <t>CO6021</t>
  </si>
  <si>
    <t xml:space="preserve">15.047.0012-A      </t>
  </si>
  <si>
    <t>CO6022</t>
  </si>
  <si>
    <t xml:space="preserve">15.047.0013-A      </t>
  </si>
  <si>
    <t>CO6023</t>
  </si>
  <si>
    <t xml:space="preserve">15.047.0014-A      </t>
  </si>
  <si>
    <t>CO6024</t>
  </si>
  <si>
    <t xml:space="preserve">15.047.0015-A      </t>
  </si>
  <si>
    <t>CO6025</t>
  </si>
  <si>
    <t xml:space="preserve">15.047.0016-A      </t>
  </si>
  <si>
    <t>CO6026</t>
  </si>
  <si>
    <t xml:space="preserve">15.047.0017-A      </t>
  </si>
  <si>
    <t>CO6027</t>
  </si>
  <si>
    <t xml:space="preserve">15.047.0018-A      </t>
  </si>
  <si>
    <t>CO6028</t>
  </si>
  <si>
    <t xml:space="preserve">15.058.0010-A      </t>
  </si>
  <si>
    <t>CO6029</t>
  </si>
  <si>
    <t xml:space="preserve">15.058.0015-A      </t>
  </si>
  <si>
    <t>CO6030</t>
  </si>
  <si>
    <t xml:space="preserve">15.058.0020-A      </t>
  </si>
  <si>
    <t>CO6031</t>
  </si>
  <si>
    <t xml:space="preserve">15.058.0050-A      </t>
  </si>
  <si>
    <t>CO6032</t>
  </si>
  <si>
    <t xml:space="preserve">15.058.0055-A      </t>
  </si>
  <si>
    <t>CO6033</t>
  </si>
  <si>
    <t xml:space="preserve">15.058.0060-A      </t>
  </si>
  <si>
    <t>CO6034</t>
  </si>
  <si>
    <t xml:space="preserve">15.065.0010-A      </t>
  </si>
  <si>
    <t>CO6035</t>
  </si>
  <si>
    <t xml:space="preserve">15.065.0011-A      </t>
  </si>
  <si>
    <t>CO6036</t>
  </si>
  <si>
    <t xml:space="preserve">15.065.0015-A      </t>
  </si>
  <si>
    <t>CO6037</t>
  </si>
  <si>
    <t xml:space="preserve">15.065.0016-A      </t>
  </si>
  <si>
    <t>CO6038</t>
  </si>
  <si>
    <t xml:space="preserve">15.065.0020-A      </t>
  </si>
  <si>
    <t>CO6039</t>
  </si>
  <si>
    <t xml:space="preserve">15.065.0021-A      </t>
  </si>
  <si>
    <t>CO6040</t>
  </si>
  <si>
    <t xml:space="preserve">15.065.0025-A      </t>
  </si>
  <si>
    <t>CO6041</t>
  </si>
  <si>
    <t xml:space="preserve">15.065.0026-A      </t>
  </si>
  <si>
    <t>CO6042</t>
  </si>
  <si>
    <t xml:space="preserve">15.066.0001-B      </t>
  </si>
  <si>
    <t>CO6043</t>
  </si>
  <si>
    <t xml:space="preserve">15.066.0002-B      </t>
  </si>
  <si>
    <t>CO6044</t>
  </si>
  <si>
    <t xml:space="preserve">15.066.0003-B      </t>
  </si>
  <si>
    <t>CO6045</t>
  </si>
  <si>
    <t xml:space="preserve">15.066.0004-A      </t>
  </si>
  <si>
    <t>CO6047</t>
  </si>
  <si>
    <t xml:space="preserve">15.066.0006-A      </t>
  </si>
  <si>
    <t>CO6048</t>
  </si>
  <si>
    <t xml:space="preserve">15.066.0007-A      </t>
  </si>
  <si>
    <t>CO6051</t>
  </si>
  <si>
    <t xml:space="preserve">15.066.0012-A      </t>
  </si>
  <si>
    <t>CO6052</t>
  </si>
  <si>
    <t xml:space="preserve">15.066.0013-A      </t>
  </si>
  <si>
    <t>CO6084</t>
  </si>
  <si>
    <t xml:space="preserve">15.066.0061-A      </t>
  </si>
  <si>
    <t>CO6085</t>
  </si>
  <si>
    <t xml:space="preserve">15.066.0062-A      </t>
  </si>
  <si>
    <t>CO6086</t>
  </si>
  <si>
    <t xml:space="preserve">15.066.0063-A      </t>
  </si>
  <si>
    <t>CO6087</t>
  </si>
  <si>
    <t xml:space="preserve">15.066.0064-A      </t>
  </si>
  <si>
    <t>CO6088</t>
  </si>
  <si>
    <t xml:space="preserve">15.066.0065-A      </t>
  </si>
  <si>
    <t>CO6089</t>
  </si>
  <si>
    <t xml:space="preserve">15.066.0066-A      </t>
  </si>
  <si>
    <t>CO6090</t>
  </si>
  <si>
    <t xml:space="preserve">15.066.0067-A      </t>
  </si>
  <si>
    <t>CO6091</t>
  </si>
  <si>
    <t xml:space="preserve">15.066.0068-A      </t>
  </si>
  <si>
    <t>CO6092</t>
  </si>
  <si>
    <t xml:space="preserve">15.066.0071-A      </t>
  </si>
  <si>
    <t>CO6093</t>
  </si>
  <si>
    <t xml:space="preserve">15.066.0072-A      </t>
  </si>
  <si>
    <t>CO6094</t>
  </si>
  <si>
    <t xml:space="preserve">15.066.0073-A      </t>
  </si>
  <si>
    <t>CO6095</t>
  </si>
  <si>
    <t xml:space="preserve">15.066.0074-A      </t>
  </si>
  <si>
    <t>CO6096</t>
  </si>
  <si>
    <t xml:space="preserve">15.066.0075-A      </t>
  </si>
  <si>
    <t>CO6097</t>
  </si>
  <si>
    <t xml:space="preserve">15.066.0076-A      </t>
  </si>
  <si>
    <t>CO6098</t>
  </si>
  <si>
    <t xml:space="preserve">15.066.0077-A      </t>
  </si>
  <si>
    <t>CO6099</t>
  </si>
  <si>
    <t xml:space="preserve">15.066.0078-A      </t>
  </si>
  <si>
    <t>CO6118</t>
  </si>
  <si>
    <t xml:space="preserve">15.067.0001-A      </t>
  </si>
  <si>
    <t>CO6119</t>
  </si>
  <si>
    <t xml:space="preserve">15.067.0010-A      </t>
  </si>
  <si>
    <t>CO6120</t>
  </si>
  <si>
    <t xml:space="preserve">15.067.0020-A      </t>
  </si>
  <si>
    <t>CO6132</t>
  </si>
  <si>
    <t xml:space="preserve">15.068.0001-A      </t>
  </si>
  <si>
    <t>CO6133</t>
  </si>
  <si>
    <t xml:space="preserve">15.068.0005-A      </t>
  </si>
  <si>
    <t>CO6134</t>
  </si>
  <si>
    <t xml:space="preserve">15.068.0010-A      </t>
  </si>
  <si>
    <t>CO6135</t>
  </si>
  <si>
    <t xml:space="preserve">15.068.0015-A      </t>
  </si>
  <si>
    <t>CO6136</t>
  </si>
  <si>
    <t xml:space="preserve">15.068.0020-A      </t>
  </si>
  <si>
    <t>CO6137</t>
  </si>
  <si>
    <t xml:space="preserve">15.068.0025-A      </t>
  </si>
  <si>
    <t>CO6140</t>
  </si>
  <si>
    <t xml:space="preserve">15.068.0040-A      </t>
  </si>
  <si>
    <t>CO6141</t>
  </si>
  <si>
    <t xml:space="preserve">15.068.0045-A      </t>
  </si>
  <si>
    <t>CO6142</t>
  </si>
  <si>
    <t xml:space="preserve">15.068.0050-A      </t>
  </si>
  <si>
    <t>CO6143</t>
  </si>
  <si>
    <t xml:space="preserve">15.068.0055-A      </t>
  </si>
  <si>
    <t>CO6144</t>
  </si>
  <si>
    <t xml:space="preserve">15.068.0060-A      </t>
  </si>
  <si>
    <t>CO6145</t>
  </si>
  <si>
    <t xml:space="preserve">15.068.0065-A      </t>
  </si>
  <si>
    <t>CO6146</t>
  </si>
  <si>
    <t xml:space="preserve">15.068.0070-A      </t>
  </si>
  <si>
    <t>CO6147</t>
  </si>
  <si>
    <t xml:space="preserve">15.068.0075-A      </t>
  </si>
  <si>
    <t>CO6148</t>
  </si>
  <si>
    <t xml:space="preserve">15.068.0080-A      </t>
  </si>
  <si>
    <t>CO6149</t>
  </si>
  <si>
    <t xml:space="preserve">15.068.0085-A      </t>
  </si>
  <si>
    <t>CO6150</t>
  </si>
  <si>
    <t xml:space="preserve">15.068.0090-A      </t>
  </si>
  <si>
    <t>CO6151</t>
  </si>
  <si>
    <t xml:space="preserve">15.068.0095-A      </t>
  </si>
  <si>
    <t>CO6152</t>
  </si>
  <si>
    <t xml:space="preserve">15.069.0001-A      </t>
  </si>
  <si>
    <t>CO6153</t>
  </si>
  <si>
    <t xml:space="preserve">15.069.0010-A      </t>
  </si>
  <si>
    <t>CO6154</t>
  </si>
  <si>
    <t xml:space="preserve">15.069.0020-A      </t>
  </si>
  <si>
    <t>CO6155</t>
  </si>
  <si>
    <t xml:space="preserve">15.070.0010-A      </t>
  </si>
  <si>
    <t>CO6156</t>
  </si>
  <si>
    <t xml:space="preserve">15.070.0011-A      </t>
  </si>
  <si>
    <t>CO6157</t>
  </si>
  <si>
    <t xml:space="preserve">15.070.0012-A      </t>
  </si>
  <si>
    <t>CO6158</t>
  </si>
  <si>
    <t xml:space="preserve">15.070.0013-A      </t>
  </si>
  <si>
    <t>CO6159</t>
  </si>
  <si>
    <t xml:space="preserve">15.071.0010-A      </t>
  </si>
  <si>
    <t>CO6160</t>
  </si>
  <si>
    <t xml:space="preserve">15.071.0011-A      </t>
  </si>
  <si>
    <t>CO6161</t>
  </si>
  <si>
    <t xml:space="preserve">15.071.0012-B      </t>
  </si>
  <si>
    <t>CO6162</t>
  </si>
  <si>
    <t xml:space="preserve">15.075.0010-A      </t>
  </si>
  <si>
    <t>CO6163</t>
  </si>
  <si>
    <t xml:space="preserve">15.075.0011-A      </t>
  </si>
  <si>
    <t>CO6165</t>
  </si>
  <si>
    <t xml:space="preserve">15.080.0010-A      </t>
  </si>
  <si>
    <t>CO6166</t>
  </si>
  <si>
    <t xml:space="preserve">15.080.0011-A      </t>
  </si>
  <si>
    <t>CO6167</t>
  </si>
  <si>
    <t xml:space="preserve">15.080.0012-A      </t>
  </si>
  <si>
    <t>CO6169</t>
  </si>
  <si>
    <t xml:space="preserve">15.001.0090-A      </t>
  </si>
  <si>
    <t>CO6170</t>
  </si>
  <si>
    <t xml:space="preserve">15.001.0095-A      </t>
  </si>
  <si>
    <t>CO6171</t>
  </si>
  <si>
    <t xml:space="preserve">15.001.0100-A      </t>
  </si>
  <si>
    <t>CO6172</t>
  </si>
  <si>
    <t xml:space="preserve">15.003.0175-A      </t>
  </si>
  <si>
    <t>CO6173</t>
  </si>
  <si>
    <t xml:space="preserve">15.003.0181-A      </t>
  </si>
  <si>
    <t>CO6174</t>
  </si>
  <si>
    <t xml:space="preserve">15.003.0360-A      </t>
  </si>
  <si>
    <t>CO6175</t>
  </si>
  <si>
    <t xml:space="preserve">15.003.0361-A      </t>
  </si>
  <si>
    <t>CO6176</t>
  </si>
  <si>
    <t xml:space="preserve">15.003.0365-A      </t>
  </si>
  <si>
    <t>CO6177</t>
  </si>
  <si>
    <t xml:space="preserve">15.003.0380-A      </t>
  </si>
  <si>
    <t>CO6178</t>
  </si>
  <si>
    <t xml:space="preserve">15.003.0400-A      </t>
  </si>
  <si>
    <t>CO6179</t>
  </si>
  <si>
    <t xml:space="preserve">15.003.0405-A      </t>
  </si>
  <si>
    <t>CO6180</t>
  </si>
  <si>
    <t xml:space="preserve">15.003.0410-A      </t>
  </si>
  <si>
    <t>CO6181</t>
  </si>
  <si>
    <t xml:space="preserve">15.003.0415-A      </t>
  </si>
  <si>
    <t>CO6182</t>
  </si>
  <si>
    <t xml:space="preserve">15.003.0420-A      </t>
  </si>
  <si>
    <t>CO6183</t>
  </si>
  <si>
    <t xml:space="preserve">15.003.0421-A      </t>
  </si>
  <si>
    <t>CO6184</t>
  </si>
  <si>
    <t xml:space="preserve">15.004.0076-A      </t>
  </si>
  <si>
    <t>CO6185</t>
  </si>
  <si>
    <t xml:space="preserve">15.004.0086-A      </t>
  </si>
  <si>
    <t>CO6186</t>
  </si>
  <si>
    <t xml:space="preserve">15.012.0060-A      </t>
  </si>
  <si>
    <t>CO6189</t>
  </si>
  <si>
    <t xml:space="preserve">15.017.0235-A      </t>
  </si>
  <si>
    <t>CO6193</t>
  </si>
  <si>
    <t xml:space="preserve">15.003.0500-A      </t>
  </si>
  <si>
    <t>CO6196</t>
  </si>
  <si>
    <t xml:space="preserve">15.014.0005-A      </t>
  </si>
  <si>
    <t>CO6197</t>
  </si>
  <si>
    <t xml:space="preserve">15.014.0010-A      </t>
  </si>
  <si>
    <t>CO6198</t>
  </si>
  <si>
    <t xml:space="preserve">15.014.0015-A      </t>
  </si>
  <si>
    <t>CO6199</t>
  </si>
  <si>
    <t xml:space="preserve">15.014.0020-A      </t>
  </si>
  <si>
    <t>CO6200</t>
  </si>
  <si>
    <t xml:space="preserve">15.014.0025-A      </t>
  </si>
  <si>
    <t>CO6201</t>
  </si>
  <si>
    <t xml:space="preserve">15.028.0003-A      </t>
  </si>
  <si>
    <t>CO6202</t>
  </si>
  <si>
    <t xml:space="preserve">15.028.0015-A      </t>
  </si>
  <si>
    <t>CO6203</t>
  </si>
  <si>
    <t xml:space="preserve">15.001.0032-A      </t>
  </si>
  <si>
    <t>CO6204</t>
  </si>
  <si>
    <t xml:space="preserve">15.001.0033-A      </t>
  </si>
  <si>
    <t>CO6205</t>
  </si>
  <si>
    <t xml:space="preserve">15.001.0034-A      </t>
  </si>
  <si>
    <t>CO6206</t>
  </si>
  <si>
    <t xml:space="preserve">15.001.0035-A      </t>
  </si>
  <si>
    <t>CO6207</t>
  </si>
  <si>
    <t xml:space="preserve">15.001.0057-A      </t>
  </si>
  <si>
    <t>CO6208</t>
  </si>
  <si>
    <t xml:space="preserve">15.001.0060-A      </t>
  </si>
  <si>
    <t>CO6209</t>
  </si>
  <si>
    <t xml:space="preserve">15.001.0061-A      </t>
  </si>
  <si>
    <t>CO6210</t>
  </si>
  <si>
    <t xml:space="preserve">15.001.0077-A      </t>
  </si>
  <si>
    <t>CO6211</t>
  </si>
  <si>
    <t xml:space="preserve">15.001.0078-A      </t>
  </si>
  <si>
    <t>CO6212</t>
  </si>
  <si>
    <t xml:space="preserve">15.001.0079-A      </t>
  </si>
  <si>
    <t>CO6213</t>
  </si>
  <si>
    <t xml:space="preserve">15.002.0401-A      </t>
  </si>
  <si>
    <t>CO6214</t>
  </si>
  <si>
    <t xml:space="preserve">15.002.0580-A      </t>
  </si>
  <si>
    <t>CO6216</t>
  </si>
  <si>
    <t xml:space="preserve">15.002.0584-A      </t>
  </si>
  <si>
    <t>CO6218</t>
  </si>
  <si>
    <t xml:space="preserve">15.002.0588-A      </t>
  </si>
  <si>
    <t>CO6219</t>
  </si>
  <si>
    <t xml:space="preserve">15.002.0590-A      </t>
  </si>
  <si>
    <t>CO6222</t>
  </si>
  <si>
    <t xml:space="preserve">15.002.0596-A      </t>
  </si>
  <si>
    <t>CO6235</t>
  </si>
  <si>
    <t xml:space="preserve">15.002.0622-A      </t>
  </si>
  <si>
    <t>CO6236</t>
  </si>
  <si>
    <t xml:space="preserve">15.002.0623-A      </t>
  </si>
  <si>
    <t>CO6237</t>
  </si>
  <si>
    <t xml:space="preserve">15.002.0624-A      </t>
  </si>
  <si>
    <t>CO6238</t>
  </si>
  <si>
    <t xml:space="preserve">15.002.0625-A      </t>
  </si>
  <si>
    <t>CO6240</t>
  </si>
  <si>
    <t xml:space="preserve">15.002.0627-A      </t>
  </si>
  <si>
    <t>CO6243</t>
  </si>
  <si>
    <t xml:space="preserve">15.002.0630-A      </t>
  </si>
  <si>
    <t>CO6246</t>
  </si>
  <si>
    <t xml:space="preserve">15.002.0633-A      </t>
  </si>
  <si>
    <t>CO6250</t>
  </si>
  <si>
    <t xml:space="preserve">15.002.0637-A      </t>
  </si>
  <si>
    <t>CO6254</t>
  </si>
  <si>
    <t xml:space="preserve">15.002.0641-A      </t>
  </si>
  <si>
    <t>CO6256</t>
  </si>
  <si>
    <t xml:space="preserve">15.002.0643-A      </t>
  </si>
  <si>
    <t>CO6262</t>
  </si>
  <si>
    <t xml:space="preserve">15.002.0649-A      </t>
  </si>
  <si>
    <t>CO6275</t>
  </si>
  <si>
    <t xml:space="preserve">15.002.0662-A      </t>
  </si>
  <si>
    <t>CO6276</t>
  </si>
  <si>
    <t xml:space="preserve">15.002.0663-A      </t>
  </si>
  <si>
    <t>CO6277</t>
  </si>
  <si>
    <t xml:space="preserve">15.002.0664-A      </t>
  </si>
  <si>
    <t>CO6278</t>
  </si>
  <si>
    <t xml:space="preserve">15.002.0665-A      </t>
  </si>
  <si>
    <t>CO6279</t>
  </si>
  <si>
    <t xml:space="preserve">15.002.0666-A      </t>
  </si>
  <si>
    <t>CO6280</t>
  </si>
  <si>
    <t xml:space="preserve">15.002.0668-A      </t>
  </si>
  <si>
    <t>CO6281</t>
  </si>
  <si>
    <t xml:space="preserve">15.002.0669-A      </t>
  </si>
  <si>
    <t>CO6282</t>
  </si>
  <si>
    <t xml:space="preserve">15.002.0670-A      </t>
  </si>
  <si>
    <t>CO6283</t>
  </si>
  <si>
    <t xml:space="preserve">15.002.0671-A      </t>
  </si>
  <si>
    <t>CO6285</t>
  </si>
  <si>
    <t xml:space="preserve">15.002.0673-A      </t>
  </si>
  <si>
    <t>CO6288</t>
  </si>
  <si>
    <t xml:space="preserve">15.002.0676-A      </t>
  </si>
  <si>
    <t>CO6291</t>
  </si>
  <si>
    <t xml:space="preserve">15.002.0679-A      </t>
  </si>
  <si>
    <t>CO6295</t>
  </si>
  <si>
    <t xml:space="preserve">15.002.0683-A      </t>
  </si>
  <si>
    <t>CO6299</t>
  </si>
  <si>
    <t xml:space="preserve">15.002.0687-A      </t>
  </si>
  <si>
    <t>CO6301</t>
  </si>
  <si>
    <t xml:space="preserve">15.002.0689-A      </t>
  </si>
  <si>
    <t>CO6307</t>
  </si>
  <si>
    <t xml:space="preserve">15.002.0695-A      </t>
  </si>
  <si>
    <t>CO6320</t>
  </si>
  <si>
    <t xml:space="preserve">15.003.0066-A      </t>
  </si>
  <si>
    <t>CO6321</t>
  </si>
  <si>
    <t xml:space="preserve">15.003.0185-A      </t>
  </si>
  <si>
    <t>CO6322</t>
  </si>
  <si>
    <t xml:space="preserve">15.003.0190-A      </t>
  </si>
  <si>
    <t>CO6323</t>
  </si>
  <si>
    <t xml:space="preserve">15.003.0192-A      </t>
  </si>
  <si>
    <t>CO6324</t>
  </si>
  <si>
    <t xml:space="preserve">15.003.0193-A      </t>
  </si>
  <si>
    <t>CO6325</t>
  </si>
  <si>
    <t xml:space="preserve">15.003.0194-A      </t>
  </si>
  <si>
    <t>CO6326</t>
  </si>
  <si>
    <t xml:space="preserve">15.003.0200-A      </t>
  </si>
  <si>
    <t>CO6327</t>
  </si>
  <si>
    <t xml:space="preserve">15.003.0202-A      </t>
  </si>
  <si>
    <t>CO6328</t>
  </si>
  <si>
    <t xml:space="preserve">15.003.0204-A      </t>
  </si>
  <si>
    <t>CO6329</t>
  </si>
  <si>
    <t xml:space="preserve">15.003.0206-A      </t>
  </si>
  <si>
    <t>CO6330</t>
  </si>
  <si>
    <t xml:space="preserve">15.003.0208-A      </t>
  </si>
  <si>
    <t>CO6331</t>
  </si>
  <si>
    <t xml:space="preserve">15.003.0210-A      </t>
  </si>
  <si>
    <t>CO6332</t>
  </si>
  <si>
    <t xml:space="preserve">15.003.0212-A      </t>
  </si>
  <si>
    <t>CO6333</t>
  </si>
  <si>
    <t xml:space="preserve">15.003.0214-A      </t>
  </si>
  <si>
    <t>CO6334</t>
  </si>
  <si>
    <t xml:space="preserve">15.003.0216-A      </t>
  </si>
  <si>
    <t>CO6335</t>
  </si>
  <si>
    <t xml:space="preserve">15.003.0375-A      </t>
  </si>
  <si>
    <t>CO6336</t>
  </si>
  <si>
    <t xml:space="preserve">15.003.0377-A      </t>
  </si>
  <si>
    <t>CO6337</t>
  </si>
  <si>
    <t xml:space="preserve">15.003.0379-A      </t>
  </si>
  <si>
    <t>CO6338</t>
  </si>
  <si>
    <t xml:space="preserve">15.003.0381-A      </t>
  </si>
  <si>
    <t>CO6339</t>
  </si>
  <si>
    <t xml:space="preserve">15.003.0505-A      </t>
  </si>
  <si>
    <t>CO6340</t>
  </si>
  <si>
    <t xml:space="preserve">15.003.0510-A      </t>
  </si>
  <si>
    <t>CO6341</t>
  </si>
  <si>
    <t xml:space="preserve">15.003.0515-A      </t>
  </si>
  <si>
    <t>CO6342</t>
  </si>
  <si>
    <t xml:space="preserve">15.003.0550-A      </t>
  </si>
  <si>
    <t>CO6343</t>
  </si>
  <si>
    <t xml:space="preserve">15.003.0552-A      </t>
  </si>
  <si>
    <t>CO6344</t>
  </si>
  <si>
    <t xml:space="preserve">15.003.0600-A      </t>
  </si>
  <si>
    <t>CO6345</t>
  </si>
  <si>
    <t xml:space="preserve">15.003.0650-A      </t>
  </si>
  <si>
    <t>CO6346</t>
  </si>
  <si>
    <t xml:space="preserve">15.004.0051-A      </t>
  </si>
  <si>
    <t>CO6347</t>
  </si>
  <si>
    <t xml:space="preserve">15.004.0103-A      </t>
  </si>
  <si>
    <t>CO6348</t>
  </si>
  <si>
    <t xml:space="preserve">15.004.0110-A      </t>
  </si>
  <si>
    <t>CO6349</t>
  </si>
  <si>
    <t xml:space="preserve">15.004.0300-A      </t>
  </si>
  <si>
    <t>CO6350</t>
  </si>
  <si>
    <t xml:space="preserve">15.004.0305-A      </t>
  </si>
  <si>
    <t>CO6351</t>
  </si>
  <si>
    <t xml:space="preserve">15.004.0310-A      </t>
  </si>
  <si>
    <t>CO6352</t>
  </si>
  <si>
    <t xml:space="preserve">15.004.0315-A      </t>
  </si>
  <si>
    <t>CO6353</t>
  </si>
  <si>
    <t xml:space="preserve">15.004.0320-A      </t>
  </si>
  <si>
    <t>CO6354</t>
  </si>
  <si>
    <t xml:space="preserve">15.004.0325-A      </t>
  </si>
  <si>
    <t>CO6355</t>
  </si>
  <si>
    <t xml:space="preserve">15.004.0330-A      </t>
  </si>
  <si>
    <t>CO6356</t>
  </si>
  <si>
    <t xml:space="preserve">15.004.0335-A      </t>
  </si>
  <si>
    <t>CO6357</t>
  </si>
  <si>
    <t xml:space="preserve">15.004.0600-A      </t>
  </si>
  <si>
    <t>CO6358</t>
  </si>
  <si>
    <t xml:space="preserve">15.004.0620-A      </t>
  </si>
  <si>
    <t>CO6359</t>
  </si>
  <si>
    <t xml:space="preserve">15.004.0700-A      </t>
  </si>
  <si>
    <t>CO6360</t>
  </si>
  <si>
    <t xml:space="preserve">15.004.0705-A      </t>
  </si>
  <si>
    <t>CO6361</t>
  </si>
  <si>
    <t xml:space="preserve">15.004.0710-A      </t>
  </si>
  <si>
    <t>CO6362</t>
  </si>
  <si>
    <t xml:space="preserve">15.004.0715-A      </t>
  </si>
  <si>
    <t>CO6363</t>
  </si>
  <si>
    <t xml:space="preserve">15.004.0720-A      </t>
  </si>
  <si>
    <t>CO6364</t>
  </si>
  <si>
    <t xml:space="preserve">15.005.0253-A      </t>
  </si>
  <si>
    <t>CO6367</t>
  </si>
  <si>
    <t xml:space="preserve">15.005.0275-A      </t>
  </si>
  <si>
    <t>CO6368</t>
  </si>
  <si>
    <t xml:space="preserve">15.005.0278-A      </t>
  </si>
  <si>
    <t>CO6369</t>
  </si>
  <si>
    <t xml:space="preserve">15.005.0280-A      </t>
  </si>
  <si>
    <t>CO6371</t>
  </si>
  <si>
    <t xml:space="preserve">15.007.0209-A      </t>
  </si>
  <si>
    <t>CO6372</t>
  </si>
  <si>
    <t xml:space="preserve">15.007.0214-A      </t>
  </si>
  <si>
    <t>CO6373</t>
  </si>
  <si>
    <t xml:space="preserve">15.007.0216-A      </t>
  </si>
  <si>
    <t>CO6374</t>
  </si>
  <si>
    <t xml:space="preserve">15.007.0218-A      </t>
  </si>
  <si>
    <t>CO6376</t>
  </si>
  <si>
    <t xml:space="preserve">15.007.0400-A      </t>
  </si>
  <si>
    <t>CO6377</t>
  </si>
  <si>
    <t xml:space="preserve">15.007.0405-A      </t>
  </si>
  <si>
    <t>CO6378</t>
  </si>
  <si>
    <t xml:space="preserve">15.007.0410-A      </t>
  </si>
  <si>
    <t>CO6379</t>
  </si>
  <si>
    <t xml:space="preserve">15.007.0415-A      </t>
  </si>
  <si>
    <t>CO6380</t>
  </si>
  <si>
    <t xml:space="preserve">15.007.0420-A      </t>
  </si>
  <si>
    <t>CO6381</t>
  </si>
  <si>
    <t xml:space="preserve">15.007.0425-A      </t>
  </si>
  <si>
    <t>CO6382</t>
  </si>
  <si>
    <t xml:space="preserve">15.007.0430-A      </t>
  </si>
  <si>
    <t>CO6383</t>
  </si>
  <si>
    <t xml:space="preserve">15.007.0435-A      </t>
  </si>
  <si>
    <t>CO6384</t>
  </si>
  <si>
    <t xml:space="preserve">15.007.0520-A      </t>
  </si>
  <si>
    <t>CO6385</t>
  </si>
  <si>
    <t xml:space="preserve">15.007.0521-A      </t>
  </si>
  <si>
    <t>CO6386</t>
  </si>
  <si>
    <t xml:space="preserve">15.007.0522-A      </t>
  </si>
  <si>
    <t>CO6387</t>
  </si>
  <si>
    <t xml:space="preserve">15.007.0523-A      </t>
  </si>
  <si>
    <t>CO6388</t>
  </si>
  <si>
    <t xml:space="preserve">15.007.0524-A      </t>
  </si>
  <si>
    <t>CO6389</t>
  </si>
  <si>
    <t xml:space="preserve">15.007.0525-A      </t>
  </si>
  <si>
    <t>CO6390</t>
  </si>
  <si>
    <t xml:space="preserve">15.007.0526-A      </t>
  </si>
  <si>
    <t>CO6391</t>
  </si>
  <si>
    <t xml:space="preserve">15.007.0527-A      </t>
  </si>
  <si>
    <t>CO6392</t>
  </si>
  <si>
    <t xml:space="preserve">15.007.0528-A      </t>
  </si>
  <si>
    <t>CO6393</t>
  </si>
  <si>
    <t xml:space="preserve">15.007.0529-A      </t>
  </si>
  <si>
    <t>CO6394</t>
  </si>
  <si>
    <t xml:space="preserve">15.007.0530-A      </t>
  </si>
  <si>
    <t>CO6395</t>
  </si>
  <si>
    <t xml:space="preserve">15.007.0531-A      </t>
  </si>
  <si>
    <t>CO6396</t>
  </si>
  <si>
    <t xml:space="preserve">15.007.0532-A      </t>
  </si>
  <si>
    <t>CO6397</t>
  </si>
  <si>
    <t xml:space="preserve">15.007.0533-A      </t>
  </si>
  <si>
    <t>CO6398</t>
  </si>
  <si>
    <t xml:space="preserve">15.007.0534-A      </t>
  </si>
  <si>
    <t>CO6400</t>
  </si>
  <si>
    <t xml:space="preserve">15.008.0155-A      </t>
  </si>
  <si>
    <t>CO6401</t>
  </si>
  <si>
    <t xml:space="preserve">15.008.0157-A      </t>
  </si>
  <si>
    <t>CO6402</t>
  </si>
  <si>
    <t xml:space="preserve">15.008.0159-A      </t>
  </si>
  <si>
    <t>CO6403</t>
  </si>
  <si>
    <t xml:space="preserve">15.008.0161-A      </t>
  </si>
  <si>
    <t>CO6404</t>
  </si>
  <si>
    <t xml:space="preserve">15.008.0163-A      </t>
  </si>
  <si>
    <t>CO6405</t>
  </si>
  <si>
    <t xml:space="preserve">15.008.0165-A      </t>
  </si>
  <si>
    <t>CO6406</t>
  </si>
  <si>
    <t xml:space="preserve">15.008.0167-A      </t>
  </si>
  <si>
    <t>CO6407</t>
  </si>
  <si>
    <t xml:space="preserve">15.008.0169-A      </t>
  </si>
  <si>
    <t>CO6408</t>
  </si>
  <si>
    <t xml:space="preserve">15.008.0171-A      </t>
  </si>
  <si>
    <t>CO6409</t>
  </si>
  <si>
    <t xml:space="preserve">15.008.0173-A      </t>
  </si>
  <si>
    <t>CO6410</t>
  </si>
  <si>
    <t xml:space="preserve">15.008.0175-A      </t>
  </si>
  <si>
    <t>CO6411</t>
  </si>
  <si>
    <t xml:space="preserve">15.008.0177-A      </t>
  </si>
  <si>
    <t>CO6412</t>
  </si>
  <si>
    <t xml:space="preserve">15.008.0179-A      </t>
  </si>
  <si>
    <t>CO6413</t>
  </si>
  <si>
    <t xml:space="preserve">15.008.0181-A      </t>
  </si>
  <si>
    <t>CO6414</t>
  </si>
  <si>
    <t xml:space="preserve">15.008.0183-A      </t>
  </si>
  <si>
    <t>CO6415</t>
  </si>
  <si>
    <t xml:space="preserve">15.008.0185-A      </t>
  </si>
  <si>
    <t>CO6416</t>
  </si>
  <si>
    <t xml:space="preserve">15.008.0187-A      </t>
  </si>
  <si>
    <t>CO6417</t>
  </si>
  <si>
    <t xml:space="preserve">15.008.0189-A      </t>
  </si>
  <si>
    <t>CO6418</t>
  </si>
  <si>
    <t xml:space="preserve">15.008.0191-A      </t>
  </si>
  <si>
    <t>CO6419</t>
  </si>
  <si>
    <t xml:space="preserve">15.008.0193-A      </t>
  </si>
  <si>
    <t>CO6420</t>
  </si>
  <si>
    <t xml:space="preserve">15.008.0194-A      </t>
  </si>
  <si>
    <t>CO6421</t>
  </si>
  <si>
    <t xml:space="preserve">15.008.0197-A      </t>
  </si>
  <si>
    <t>CO6422</t>
  </si>
  <si>
    <t xml:space="preserve">15.008.0199-A      </t>
  </si>
  <si>
    <t>CO6423</t>
  </si>
  <si>
    <t xml:space="preserve">15.008.0320-A      </t>
  </si>
  <si>
    <t>CO6424</t>
  </si>
  <si>
    <t xml:space="preserve">15.008.0321-A      </t>
  </si>
  <si>
    <t>CO6425</t>
  </si>
  <si>
    <t xml:space="preserve">15.010.0035-A      </t>
  </si>
  <si>
    <t>CO6426</t>
  </si>
  <si>
    <t xml:space="preserve">15.010.0036-A      </t>
  </si>
  <si>
    <t>CO6427</t>
  </si>
  <si>
    <t xml:space="preserve">15.010.0047-A      </t>
  </si>
  <si>
    <t>CO6428</t>
  </si>
  <si>
    <t xml:space="preserve">15.010.0048-A      </t>
  </si>
  <si>
    <t>CO6430</t>
  </si>
  <si>
    <t xml:space="preserve">15.010.0060-A      </t>
  </si>
  <si>
    <t>CO6431</t>
  </si>
  <si>
    <t xml:space="preserve">15.010.0061-A      </t>
  </si>
  <si>
    <t>CO6432</t>
  </si>
  <si>
    <t xml:space="preserve">15.010.0062-A      </t>
  </si>
  <si>
    <t>CO6433</t>
  </si>
  <si>
    <t xml:space="preserve">15.010.0063-A      </t>
  </si>
  <si>
    <t>CO6434</t>
  </si>
  <si>
    <t xml:space="preserve">15.010.0064-A      </t>
  </si>
  <si>
    <t>CO6435</t>
  </si>
  <si>
    <t xml:space="preserve">15.010.0065-A      </t>
  </si>
  <si>
    <t>CO6436</t>
  </si>
  <si>
    <t xml:space="preserve">15.010.0066-A      </t>
  </si>
  <si>
    <t>CO6437</t>
  </si>
  <si>
    <t xml:space="preserve">15.010.0067-A      </t>
  </si>
  <si>
    <t>CO6438</t>
  </si>
  <si>
    <t xml:space="preserve">15.010.0070-A      </t>
  </si>
  <si>
    <t>CO6439</t>
  </si>
  <si>
    <t xml:space="preserve">15.010.0071-A      </t>
  </si>
  <si>
    <t>CO6440</t>
  </si>
  <si>
    <t xml:space="preserve">15.010.0072-A      </t>
  </si>
  <si>
    <t>CO6441</t>
  </si>
  <si>
    <t xml:space="preserve">15.010.0073-A      </t>
  </si>
  <si>
    <t>CO6448</t>
  </si>
  <si>
    <t xml:space="preserve">15.011.0073-A      </t>
  </si>
  <si>
    <t>CO6449</t>
  </si>
  <si>
    <t xml:space="preserve">15.011.0074-A      </t>
  </si>
  <si>
    <t>CO6450</t>
  </si>
  <si>
    <t xml:space="preserve">15.011.0075-A      </t>
  </si>
  <si>
    <t>CO6451</t>
  </si>
  <si>
    <t xml:space="preserve">15.011.0076-A      </t>
  </si>
  <si>
    <t>CO6452</t>
  </si>
  <si>
    <t xml:space="preserve">15.011.0077-A      </t>
  </si>
  <si>
    <t>CO6453</t>
  </si>
  <si>
    <t xml:space="preserve">15.011.0078-A      </t>
  </si>
  <si>
    <t>CO6454</t>
  </si>
  <si>
    <t xml:space="preserve">15.011.0079-A      </t>
  </si>
  <si>
    <t>CO6459</t>
  </si>
  <si>
    <t xml:space="preserve">15.011.0150-A      </t>
  </si>
  <si>
    <t>CO6460</t>
  </si>
  <si>
    <t xml:space="preserve">15.011.0152-A      </t>
  </si>
  <si>
    <t>CO6461</t>
  </si>
  <si>
    <t xml:space="preserve">15.011.0154-A      </t>
  </si>
  <si>
    <t>CO6462</t>
  </si>
  <si>
    <t xml:space="preserve">15.011.0156-A      </t>
  </si>
  <si>
    <t>CO6463</t>
  </si>
  <si>
    <t xml:space="preserve">15.011.0158-A      </t>
  </si>
  <si>
    <t>CO6464</t>
  </si>
  <si>
    <t xml:space="preserve">15.011.0162-A      </t>
  </si>
  <si>
    <t>CO6465</t>
  </si>
  <si>
    <t xml:space="preserve">15.014.0030-A      </t>
  </si>
  <si>
    <t>CO6466</t>
  </si>
  <si>
    <t xml:space="preserve">15.014.0035-A      </t>
  </si>
  <si>
    <t>CO6477</t>
  </si>
  <si>
    <t xml:space="preserve">15.015.0021-A      </t>
  </si>
  <si>
    <t>CO6478</t>
  </si>
  <si>
    <t xml:space="preserve">15.015.0022-A      </t>
  </si>
  <si>
    <t>CO6479</t>
  </si>
  <si>
    <t xml:space="preserve">15.015.0026-A      </t>
  </si>
  <si>
    <t>CO6480</t>
  </si>
  <si>
    <t xml:space="preserve">15.015.0027-A      </t>
  </si>
  <si>
    <t>CO6481</t>
  </si>
  <si>
    <t xml:space="preserve">15.015.0036-A      </t>
  </si>
  <si>
    <t>CO6482</t>
  </si>
  <si>
    <t xml:space="preserve">15.015.0037-A      </t>
  </si>
  <si>
    <t>CO6483</t>
  </si>
  <si>
    <t xml:space="preserve">15.015.0041-A      </t>
  </si>
  <si>
    <t>CO6484</t>
  </si>
  <si>
    <t xml:space="preserve">15.015.0042-A      </t>
  </si>
  <si>
    <t>CO6485</t>
  </si>
  <si>
    <t xml:space="preserve">15.015.0051-A      </t>
  </si>
  <si>
    <t>CO6486</t>
  </si>
  <si>
    <t xml:space="preserve">15.015.0052-A      </t>
  </si>
  <si>
    <t>CO6487</t>
  </si>
  <si>
    <t xml:space="preserve">15.015.0056-A      </t>
  </si>
  <si>
    <t>CO6488</t>
  </si>
  <si>
    <t xml:space="preserve">15.015.0057-A      </t>
  </si>
  <si>
    <t>CO6489</t>
  </si>
  <si>
    <t xml:space="preserve">15.015.0066-A      </t>
  </si>
  <si>
    <t>CO6490</t>
  </si>
  <si>
    <t xml:space="preserve">15.015.0067-A      </t>
  </si>
  <si>
    <t>CO6491</t>
  </si>
  <si>
    <t xml:space="preserve">15.015.0071-A      </t>
  </si>
  <si>
    <t>CO6492</t>
  </si>
  <si>
    <t xml:space="preserve">15.015.0072-A      </t>
  </si>
  <si>
    <t>CO6493</t>
  </si>
  <si>
    <t xml:space="preserve">15.015.0081-A      </t>
  </si>
  <si>
    <t>CO6494</t>
  </si>
  <si>
    <t xml:space="preserve">15.015.0082-A      </t>
  </si>
  <si>
    <t>CO6495</t>
  </si>
  <si>
    <t xml:space="preserve">15.015.0086-A      </t>
  </si>
  <si>
    <t>CO6496</t>
  </si>
  <si>
    <t xml:space="preserve">15.015.0087-A      </t>
  </si>
  <si>
    <t>CO6497</t>
  </si>
  <si>
    <t xml:space="preserve">15.015.0096-A      </t>
  </si>
  <si>
    <t>CO6498</t>
  </si>
  <si>
    <t xml:space="preserve">15.015.0097-A      </t>
  </si>
  <si>
    <t>CO6499</t>
  </si>
  <si>
    <t xml:space="preserve">15.015.0101-A      </t>
  </si>
  <si>
    <t>CO6500</t>
  </si>
  <si>
    <t xml:space="preserve">15.015.0102-A      </t>
  </si>
  <si>
    <t>CO6501</t>
  </si>
  <si>
    <t xml:space="preserve">15.015.0105-A      </t>
  </si>
  <si>
    <t>CO6502</t>
  </si>
  <si>
    <t xml:space="preserve">15.015.0106-A      </t>
  </si>
  <si>
    <t>CO6503</t>
  </si>
  <si>
    <t xml:space="preserve">15.015.0108-A      </t>
  </si>
  <si>
    <t>CO6504</t>
  </si>
  <si>
    <t xml:space="preserve">15.015.0109-A      </t>
  </si>
  <si>
    <t>CO6505</t>
  </si>
  <si>
    <t xml:space="preserve">15.015.0117-A      </t>
  </si>
  <si>
    <t>CO6506</t>
  </si>
  <si>
    <t xml:space="preserve">15.015.0118-A      </t>
  </si>
  <si>
    <t>CO6507</t>
  </si>
  <si>
    <t xml:space="preserve">15.015.0121-A      </t>
  </si>
  <si>
    <t>CO6508</t>
  </si>
  <si>
    <t xml:space="preserve">15.015.0122-A      </t>
  </si>
  <si>
    <t>CO6509</t>
  </si>
  <si>
    <t xml:space="preserve">15.015.0124-A      </t>
  </si>
  <si>
    <t>CO6510</t>
  </si>
  <si>
    <t xml:space="preserve">15.015.0126-A      </t>
  </si>
  <si>
    <t>CO6511</t>
  </si>
  <si>
    <t xml:space="preserve">15.015.0128-A      </t>
  </si>
  <si>
    <t>CO6512</t>
  </si>
  <si>
    <t xml:space="preserve">15.015.0129-A      </t>
  </si>
  <si>
    <t>CO6513</t>
  </si>
  <si>
    <t xml:space="preserve">15.015.0131-A      </t>
  </si>
  <si>
    <t>CO6514</t>
  </si>
  <si>
    <t xml:space="preserve">15.015.0132-A      </t>
  </si>
  <si>
    <t>CO6515</t>
  </si>
  <si>
    <t xml:space="preserve">15.015.0136-A      </t>
  </si>
  <si>
    <t>CO6516</t>
  </si>
  <si>
    <t xml:space="preserve">15.015.0137-A      </t>
  </si>
  <si>
    <t>CO6517</t>
  </si>
  <si>
    <t xml:space="preserve">15.015.0141-A      </t>
  </si>
  <si>
    <t>CO6518</t>
  </si>
  <si>
    <t xml:space="preserve">15.015.0142-A      </t>
  </si>
  <si>
    <t>CO6519</t>
  </si>
  <si>
    <t xml:space="preserve">15.015.0151-A      </t>
  </si>
  <si>
    <t>CO6520</t>
  </si>
  <si>
    <t xml:space="preserve">15.015.0152-A      </t>
  </si>
  <si>
    <t>CO6521</t>
  </si>
  <si>
    <t xml:space="preserve">15.015.0156-A      </t>
  </si>
  <si>
    <t>CO6522</t>
  </si>
  <si>
    <t xml:space="preserve">15.015.0157-A      </t>
  </si>
  <si>
    <t>CO6523</t>
  </si>
  <si>
    <t xml:space="preserve">15.015.0161-A      </t>
  </si>
  <si>
    <t>CO6524</t>
  </si>
  <si>
    <t xml:space="preserve">15.015.0162-A      </t>
  </si>
  <si>
    <t>CO6525</t>
  </si>
  <si>
    <t xml:space="preserve">15.015.0199-A      </t>
  </si>
  <si>
    <t>CO6527</t>
  </si>
  <si>
    <t xml:space="preserve">15.015.0208-A      </t>
  </si>
  <si>
    <t>CO6528</t>
  </si>
  <si>
    <t xml:space="preserve">15.015.0214-A      </t>
  </si>
  <si>
    <t>CO6529</t>
  </si>
  <si>
    <t xml:space="preserve">15.015.0215-A      </t>
  </si>
  <si>
    <t>CO6530</t>
  </si>
  <si>
    <t xml:space="preserve">15.015.0220-A      </t>
  </si>
  <si>
    <t>CO6531</t>
  </si>
  <si>
    <t xml:space="preserve">15.015.0221-A      </t>
  </si>
  <si>
    <t>CO6532</t>
  </si>
  <si>
    <t xml:space="preserve">15.015.0222-A      </t>
  </si>
  <si>
    <t>CO6533</t>
  </si>
  <si>
    <t xml:space="preserve">15.015.0225-A      </t>
  </si>
  <si>
    <t>CO6534</t>
  </si>
  <si>
    <t xml:space="preserve">15.015.0226-A      </t>
  </si>
  <si>
    <t>CO6535</t>
  </si>
  <si>
    <t xml:space="preserve">15.015.0227-A      </t>
  </si>
  <si>
    <t>CO6536</t>
  </si>
  <si>
    <t xml:space="preserve">15.015.0251-A      </t>
  </si>
  <si>
    <t>CO6537</t>
  </si>
  <si>
    <t xml:space="preserve">15.015.0255-A      </t>
  </si>
  <si>
    <t>CO6538</t>
  </si>
  <si>
    <t xml:space="preserve">15.015.0256-A      </t>
  </si>
  <si>
    <t>CO6539</t>
  </si>
  <si>
    <t xml:space="preserve">15.015.0257-A      </t>
  </si>
  <si>
    <t>CO6540</t>
  </si>
  <si>
    <t xml:space="preserve">15.015.0258-A      </t>
  </si>
  <si>
    <t>CO6541</t>
  </si>
  <si>
    <t xml:space="preserve">15.015.0261-A      </t>
  </si>
  <si>
    <t>CO6542</t>
  </si>
  <si>
    <t xml:space="preserve">15.015.0265-A      </t>
  </si>
  <si>
    <t>CO6543</t>
  </si>
  <si>
    <t xml:space="preserve">15.015.0266-A      </t>
  </si>
  <si>
    <t>CO6544</t>
  </si>
  <si>
    <t xml:space="preserve">15.015.0267-A      </t>
  </si>
  <si>
    <t>CO6545</t>
  </si>
  <si>
    <t xml:space="preserve">15.015.0268-A      </t>
  </si>
  <si>
    <t>CO6546</t>
  </si>
  <si>
    <t xml:space="preserve">15.015.0271-A      </t>
  </si>
  <si>
    <t>CO6547</t>
  </si>
  <si>
    <t xml:space="preserve">15.015.0275-A      </t>
  </si>
  <si>
    <t>CO6548</t>
  </si>
  <si>
    <t xml:space="preserve">15.015.0276-A      </t>
  </si>
  <si>
    <t>CO6549</t>
  </si>
  <si>
    <t xml:space="preserve">15.015.0277-A      </t>
  </si>
  <si>
    <t>CO6550</t>
  </si>
  <si>
    <t xml:space="preserve">15.015.0278-A      </t>
  </si>
  <si>
    <t>CO6551</t>
  </si>
  <si>
    <t xml:space="preserve">15.015.0281-A      </t>
  </si>
  <si>
    <t>CO6552</t>
  </si>
  <si>
    <t xml:space="preserve">15.015.0285-A      </t>
  </si>
  <si>
    <t>CO6553</t>
  </si>
  <si>
    <t xml:space="preserve">15.015.0286-A      </t>
  </si>
  <si>
    <t>CO6554</t>
  </si>
  <si>
    <t xml:space="preserve">15.015.0287-A      </t>
  </si>
  <si>
    <t>CO6555</t>
  </si>
  <si>
    <t xml:space="preserve">15.015.0288-A      </t>
  </si>
  <si>
    <t>CO6556</t>
  </si>
  <si>
    <t xml:space="preserve">15.015.0291-A      </t>
  </si>
  <si>
    <t>CO6557</t>
  </si>
  <si>
    <t xml:space="preserve">15.015.0295-A      </t>
  </si>
  <si>
    <t>CO6558</t>
  </si>
  <si>
    <t xml:space="preserve">15.015.0296-A      </t>
  </si>
  <si>
    <t>CO6559</t>
  </si>
  <si>
    <t xml:space="preserve">15.015.0297-A      </t>
  </si>
  <si>
    <t>CO6560</t>
  </si>
  <si>
    <t xml:space="preserve">15.015.0298-A      </t>
  </si>
  <si>
    <t>CO6561</t>
  </si>
  <si>
    <t xml:space="preserve">15.015.0301-A      </t>
  </si>
  <si>
    <t>CO6562</t>
  </si>
  <si>
    <t xml:space="preserve">15.015.0305-A      </t>
  </si>
  <si>
    <t>CO6563</t>
  </si>
  <si>
    <t xml:space="preserve">15.015.0306-A      </t>
  </si>
  <si>
    <t>CO6564</t>
  </si>
  <si>
    <t xml:space="preserve">15.015.0307-A      </t>
  </si>
  <si>
    <t>CO6565</t>
  </si>
  <si>
    <t xml:space="preserve">15.015.0308-A      </t>
  </si>
  <si>
    <t>CO6566</t>
  </si>
  <si>
    <t xml:space="preserve">15.015.0311-A      </t>
  </si>
  <si>
    <t>CO6567</t>
  </si>
  <si>
    <t xml:space="preserve">15.015.0315-A      </t>
  </si>
  <si>
    <t>CO6568</t>
  </si>
  <si>
    <t xml:space="preserve">15.015.0316-A      </t>
  </si>
  <si>
    <t>CO6569</t>
  </si>
  <si>
    <t xml:space="preserve">15.015.0317-A      </t>
  </si>
  <si>
    <t>CO6570</t>
  </si>
  <si>
    <t xml:space="preserve">15.015.0318-A      </t>
  </si>
  <si>
    <t>CO6571</t>
  </si>
  <si>
    <t xml:space="preserve">15.015.0321-A      </t>
  </si>
  <si>
    <t>CO6572</t>
  </si>
  <si>
    <t xml:space="preserve">15.015.0325-A      </t>
  </si>
  <si>
    <t>CO6573</t>
  </si>
  <si>
    <t xml:space="preserve">15.015.0326-A      </t>
  </si>
  <si>
    <t>CO6574</t>
  </si>
  <si>
    <t xml:space="preserve">15.015.0327-A      </t>
  </si>
  <si>
    <t>CO6575</t>
  </si>
  <si>
    <t xml:space="preserve">15.015.0328-A      </t>
  </si>
  <si>
    <t>CO6576</t>
  </si>
  <si>
    <t xml:space="preserve">15.015.0400-A      </t>
  </si>
  <si>
    <t>CO6577</t>
  </si>
  <si>
    <t xml:space="preserve">15.017.0327-A      </t>
  </si>
  <si>
    <t>CO6578</t>
  </si>
  <si>
    <t xml:space="preserve">15.017.0331-A      </t>
  </si>
  <si>
    <t>CO6579</t>
  </si>
  <si>
    <t xml:space="preserve">15.017.0332-A      </t>
  </si>
  <si>
    <t>CO6580</t>
  </si>
  <si>
    <t xml:space="preserve">15.017.0333-A      </t>
  </si>
  <si>
    <t>CO6581</t>
  </si>
  <si>
    <t xml:space="preserve">15.017.0337-A      </t>
  </si>
  <si>
    <t>CO6582</t>
  </si>
  <si>
    <t xml:space="preserve">15.017.0338-A      </t>
  </si>
  <si>
    <t>CO6583</t>
  </si>
  <si>
    <t xml:space="preserve">15.018.0117-A      </t>
  </si>
  <si>
    <t>CO6584</t>
  </si>
  <si>
    <t xml:space="preserve">15.018.0118-A      </t>
  </si>
  <si>
    <t>CO6585</t>
  </si>
  <si>
    <t xml:space="preserve">15.018.0119-A      </t>
  </si>
  <si>
    <t>CO6586</t>
  </si>
  <si>
    <t xml:space="preserve">15.018.0133-A      </t>
  </si>
  <si>
    <t>CO6587</t>
  </si>
  <si>
    <t xml:space="preserve">15.018.0466-A      </t>
  </si>
  <si>
    <t>CO6588</t>
  </si>
  <si>
    <t xml:space="preserve">15.018.0467-A      </t>
  </si>
  <si>
    <t>CO6589</t>
  </si>
  <si>
    <t xml:space="preserve">15.018.0468-A      </t>
  </si>
  <si>
    <t>CO6590</t>
  </si>
  <si>
    <t xml:space="preserve">15.018.0469-A      </t>
  </si>
  <si>
    <t>CO6591</t>
  </si>
  <si>
    <t xml:space="preserve">15.018.0470-A      </t>
  </si>
  <si>
    <t>CO6592</t>
  </si>
  <si>
    <t xml:space="preserve">15.018.0471-A      </t>
  </si>
  <si>
    <t>CO6593</t>
  </si>
  <si>
    <t xml:space="preserve">15.018.0473-A      </t>
  </si>
  <si>
    <t>CO6594</t>
  </si>
  <si>
    <t xml:space="preserve">15.018.0474-A      </t>
  </si>
  <si>
    <t>CO6595</t>
  </si>
  <si>
    <t xml:space="preserve">15.018.0475-A      </t>
  </si>
  <si>
    <t>CO6596</t>
  </si>
  <si>
    <t xml:space="preserve">15.018.0476-A      </t>
  </si>
  <si>
    <t>CO6597</t>
  </si>
  <si>
    <t xml:space="preserve">15.018.0478-A      </t>
  </si>
  <si>
    <t>CO6598</t>
  </si>
  <si>
    <t xml:space="preserve">15.018.0481-A      </t>
  </si>
  <si>
    <t>CO6599</t>
  </si>
  <si>
    <t xml:space="preserve">15.018.0482-A      </t>
  </si>
  <si>
    <t>CO6600</t>
  </si>
  <si>
    <t xml:space="preserve">15.018.0483-A      </t>
  </si>
  <si>
    <t>CO6601</t>
  </si>
  <si>
    <t xml:space="preserve">15.018.0484-A      </t>
  </si>
  <si>
    <t>CO6602</t>
  </si>
  <si>
    <t xml:space="preserve">15.018.0485-A      </t>
  </si>
  <si>
    <t>CO6603</t>
  </si>
  <si>
    <t xml:space="preserve">15.018.0486-A      </t>
  </si>
  <si>
    <t>CO6604</t>
  </si>
  <si>
    <t xml:space="preserve">15.018.0487-A      </t>
  </si>
  <si>
    <t>CO6605</t>
  </si>
  <si>
    <t xml:space="preserve">15.018.0488-A      </t>
  </si>
  <si>
    <t>CO6606</t>
  </si>
  <si>
    <t xml:space="preserve">15.018.0489-A      </t>
  </si>
  <si>
    <t>CO6607</t>
  </si>
  <si>
    <t xml:space="preserve">15.018.0490-A      </t>
  </si>
  <si>
    <t>CO6608</t>
  </si>
  <si>
    <t xml:space="preserve">15.018.0491-A      </t>
  </si>
  <si>
    <t>CO6609</t>
  </si>
  <si>
    <t xml:space="preserve">15.018.0492-A      </t>
  </si>
  <si>
    <t>CO6610</t>
  </si>
  <si>
    <t xml:space="preserve">15.018.0493-A      </t>
  </si>
  <si>
    <t>CO6611</t>
  </si>
  <si>
    <t xml:space="preserve">15.018.0494-A      </t>
  </si>
  <si>
    <t>CO6612</t>
  </si>
  <si>
    <t xml:space="preserve">15.018.0495-A      </t>
  </si>
  <si>
    <t>CO6613</t>
  </si>
  <si>
    <t xml:space="preserve">15.018.0496-A      </t>
  </si>
  <si>
    <t>CO6614</t>
  </si>
  <si>
    <t xml:space="preserve">15.018.0497-A      </t>
  </si>
  <si>
    <t>CO6615</t>
  </si>
  <si>
    <t xml:space="preserve">15.018.0498-A      </t>
  </si>
  <si>
    <t>CO6616</t>
  </si>
  <si>
    <t xml:space="preserve">15.018.0499-A      </t>
  </si>
  <si>
    <t>CO6617</t>
  </si>
  <si>
    <t xml:space="preserve">15.018.0500-A      </t>
  </si>
  <si>
    <t>CO6618</t>
  </si>
  <si>
    <t xml:space="preserve">15.018.0501-A      </t>
  </si>
  <si>
    <t>CO6619</t>
  </si>
  <si>
    <t xml:space="preserve">15.018.0502-A      </t>
  </si>
  <si>
    <t>CO6620</t>
  </si>
  <si>
    <t xml:space="preserve">15.018.0503-A      </t>
  </si>
  <si>
    <t>CO6621</t>
  </si>
  <si>
    <t xml:space="preserve">15.018.0504-A      </t>
  </si>
  <si>
    <t>CO6622</t>
  </si>
  <si>
    <t xml:space="preserve">15.018.0505-A      </t>
  </si>
  <si>
    <t>CO6623</t>
  </si>
  <si>
    <t xml:space="preserve">15.018.0506-A      </t>
  </si>
  <si>
    <t>CO6624</t>
  </si>
  <si>
    <t xml:space="preserve">15.018.0507-A      </t>
  </si>
  <si>
    <t>CO6625</t>
  </si>
  <si>
    <t xml:space="preserve">15.018.0508-A      </t>
  </si>
  <si>
    <t>CO6626</t>
  </si>
  <si>
    <t xml:space="preserve">15.018.0509-A      </t>
  </si>
  <si>
    <t>CO6627</t>
  </si>
  <si>
    <t xml:space="preserve">15.018.0510-A      </t>
  </si>
  <si>
    <t>CO6628</t>
  </si>
  <si>
    <t xml:space="preserve">15.018.0511-A      </t>
  </si>
  <si>
    <t>CO6629</t>
  </si>
  <si>
    <t xml:space="preserve">15.018.0512-A      </t>
  </si>
  <si>
    <t>CO6630</t>
  </si>
  <si>
    <t xml:space="preserve">15.018.0513-A      </t>
  </si>
  <si>
    <t>CO6631</t>
  </si>
  <si>
    <t xml:space="preserve">15.018.0514-A      </t>
  </si>
  <si>
    <t>CO6632</t>
  </si>
  <si>
    <t xml:space="preserve">15.018.0515-A      </t>
  </si>
  <si>
    <t>CO6633</t>
  </si>
  <si>
    <t xml:space="preserve">15.018.0516-A      </t>
  </si>
  <si>
    <t>CO6634</t>
  </si>
  <si>
    <t xml:space="preserve">15.018.0517-A      </t>
  </si>
  <si>
    <t>CO6635</t>
  </si>
  <si>
    <t xml:space="preserve">15.018.0518-A      </t>
  </si>
  <si>
    <t>CO6636</t>
  </si>
  <si>
    <t xml:space="preserve">15.018.0519-A      </t>
  </si>
  <si>
    <t>CO6637</t>
  </si>
  <si>
    <t xml:space="preserve">15.018.0520-A      </t>
  </si>
  <si>
    <t>CO6638</t>
  </si>
  <si>
    <t xml:space="preserve">15.018.0521-A      </t>
  </si>
  <si>
    <t>CO6639</t>
  </si>
  <si>
    <t xml:space="preserve">15.018.0522-A      </t>
  </si>
  <si>
    <t>CO6640</t>
  </si>
  <si>
    <t xml:space="preserve">15.018.0523-A      </t>
  </si>
  <si>
    <t>CO6641</t>
  </si>
  <si>
    <t xml:space="preserve">15.018.0524-A      </t>
  </si>
  <si>
    <t>CO6642</t>
  </si>
  <si>
    <t xml:space="preserve">15.018.0525-A      </t>
  </si>
  <si>
    <t>CO6643</t>
  </si>
  <si>
    <t xml:space="preserve">15.018.0526-A      </t>
  </si>
  <si>
    <t>CO6644</t>
  </si>
  <si>
    <t xml:space="preserve">15.018.0527-A      </t>
  </si>
  <si>
    <t>CO6645</t>
  </si>
  <si>
    <t xml:space="preserve">15.018.0528-A      </t>
  </si>
  <si>
    <t>CO6646</t>
  </si>
  <si>
    <t xml:space="preserve">15.018.0529-A      </t>
  </si>
  <si>
    <t>CO6647</t>
  </si>
  <si>
    <t xml:space="preserve">15.018.0540-A      </t>
  </si>
  <si>
    <t>CO6648</t>
  </si>
  <si>
    <t xml:space="preserve">15.018.0550-A      </t>
  </si>
  <si>
    <t>CO6649</t>
  </si>
  <si>
    <t xml:space="preserve">15.018.0551-A      </t>
  </si>
  <si>
    <t>CO6650</t>
  </si>
  <si>
    <t xml:space="preserve">15.018.0552-A      </t>
  </si>
  <si>
    <t>CO6651</t>
  </si>
  <si>
    <t xml:space="preserve">15.018.0554-A      </t>
  </si>
  <si>
    <t>CO6652</t>
  </si>
  <si>
    <t xml:space="preserve">15.018.0555-A      </t>
  </si>
  <si>
    <t>CO6653</t>
  </si>
  <si>
    <t xml:space="preserve">15.018.0556-A      </t>
  </si>
  <si>
    <t>CO6654</t>
  </si>
  <si>
    <t xml:space="preserve">15.018.0557-A      </t>
  </si>
  <si>
    <t>CO6655</t>
  </si>
  <si>
    <t xml:space="preserve">15.018.0558-A      </t>
  </si>
  <si>
    <t>CO6656</t>
  </si>
  <si>
    <t xml:space="preserve">15.018.0560-A      </t>
  </si>
  <si>
    <t>CO6657</t>
  </si>
  <si>
    <t xml:space="preserve">15.018.0561-A      </t>
  </si>
  <si>
    <t>CO6658</t>
  </si>
  <si>
    <t xml:space="preserve">15.018.0562-A      </t>
  </si>
  <si>
    <t>CO6659</t>
  </si>
  <si>
    <t xml:space="preserve">15.018.0563-A      </t>
  </si>
  <si>
    <t>CO6660</t>
  </si>
  <si>
    <t xml:space="preserve">15.018.0564-A      </t>
  </si>
  <si>
    <t>CO6661</t>
  </si>
  <si>
    <t xml:space="preserve">15.018.0566-A      </t>
  </si>
  <si>
    <t>CO6662</t>
  </si>
  <si>
    <t xml:space="preserve">15.018.0567-A      </t>
  </si>
  <si>
    <t>CO6663</t>
  </si>
  <si>
    <t xml:space="preserve">15.018.0568-A      </t>
  </si>
  <si>
    <t>CO6664</t>
  </si>
  <si>
    <t xml:space="preserve">15.018.0570-A      </t>
  </si>
  <si>
    <t>CO6665</t>
  </si>
  <si>
    <t xml:space="preserve">15.018.0571-A      </t>
  </si>
  <si>
    <t>CO6666</t>
  </si>
  <si>
    <t xml:space="preserve">15.018.0572-A      </t>
  </si>
  <si>
    <t>CO6667</t>
  </si>
  <si>
    <t xml:space="preserve">15.018.0574-A      </t>
  </si>
  <si>
    <t>CO6668</t>
  </si>
  <si>
    <t xml:space="preserve">15.018.0575-A      </t>
  </si>
  <si>
    <t>CO6669</t>
  </si>
  <si>
    <t xml:space="preserve">15.018.0576-A      </t>
  </si>
  <si>
    <t>CO6670</t>
  </si>
  <si>
    <t xml:space="preserve">15.018.0577-A      </t>
  </si>
  <si>
    <t>CO6671</t>
  </si>
  <si>
    <t xml:space="preserve">15.018.0578-A      </t>
  </si>
  <si>
    <t>CO6672</t>
  </si>
  <si>
    <t xml:space="preserve">15.018.0580-A      </t>
  </si>
  <si>
    <t>CO6673</t>
  </si>
  <si>
    <t xml:space="preserve">15.018.0581-A      </t>
  </si>
  <si>
    <t>CO6674</t>
  </si>
  <si>
    <t xml:space="preserve">15.018.0582-A      </t>
  </si>
  <si>
    <t>CO6675</t>
  </si>
  <si>
    <t xml:space="preserve">15.018.0583-A      </t>
  </si>
  <si>
    <t>CO6676</t>
  </si>
  <si>
    <t xml:space="preserve">15.018.0584-A      </t>
  </si>
  <si>
    <t>CO6677</t>
  </si>
  <si>
    <t xml:space="preserve">15.018.0586-A      </t>
  </si>
  <si>
    <t>CO6678</t>
  </si>
  <si>
    <t xml:space="preserve">15.018.0587-A      </t>
  </si>
  <si>
    <t>CO6679</t>
  </si>
  <si>
    <t xml:space="preserve">15.018.0588-A      </t>
  </si>
  <si>
    <t>CO6680</t>
  </si>
  <si>
    <t xml:space="preserve">15.018.0590-A      </t>
  </si>
  <si>
    <t>CO6681</t>
  </si>
  <si>
    <t xml:space="preserve">15.018.0591-A      </t>
  </si>
  <si>
    <t>CO6682</t>
  </si>
  <si>
    <t xml:space="preserve">15.018.0592-A      </t>
  </si>
  <si>
    <t>CO6683</t>
  </si>
  <si>
    <t xml:space="preserve">15.018.0594-A      </t>
  </si>
  <si>
    <t>CO6684</t>
  </si>
  <si>
    <t xml:space="preserve">15.018.0595-A      </t>
  </si>
  <si>
    <t>CO6685</t>
  </si>
  <si>
    <t xml:space="preserve">15.018.0596-A      </t>
  </si>
  <si>
    <t>CO6686</t>
  </si>
  <si>
    <t xml:space="preserve">15.018.0597-A      </t>
  </si>
  <si>
    <t>CO6687</t>
  </si>
  <si>
    <t xml:space="preserve">15.018.0598-A      </t>
  </si>
  <si>
    <t>CO6688</t>
  </si>
  <si>
    <t xml:space="preserve">15.018.0600-A      </t>
  </si>
  <si>
    <t>CO6689</t>
  </si>
  <si>
    <t xml:space="preserve">15.018.0601-A      </t>
  </si>
  <si>
    <t>CO6690</t>
  </si>
  <si>
    <t xml:space="preserve">15.018.0602-A      </t>
  </si>
  <si>
    <t>CO6691</t>
  </si>
  <si>
    <t xml:space="preserve">15.018.0603-A      </t>
  </si>
  <si>
    <t>CO6692</t>
  </si>
  <si>
    <t xml:space="preserve">15.018.0604-A      </t>
  </si>
  <si>
    <t>CO6693</t>
  </si>
  <si>
    <t xml:space="preserve">15.018.0606-A      </t>
  </si>
  <si>
    <t>CO6694</t>
  </si>
  <si>
    <t xml:space="preserve">15.018.0607-A      </t>
  </si>
  <si>
    <t>CO6695</t>
  </si>
  <si>
    <t xml:space="preserve">15.018.0608-A      </t>
  </si>
  <si>
    <t>CO6696</t>
  </si>
  <si>
    <t xml:space="preserve">15.018.0610-A      </t>
  </si>
  <si>
    <t>CO6697</t>
  </si>
  <si>
    <t xml:space="preserve">15.018.0611-A      </t>
  </si>
  <si>
    <t>CO6698</t>
  </si>
  <si>
    <t xml:space="preserve">15.018.0612-A      </t>
  </si>
  <si>
    <t>CO6699</t>
  </si>
  <si>
    <t xml:space="preserve">15.018.0614-A      </t>
  </si>
  <si>
    <t>CO6700</t>
  </si>
  <si>
    <t xml:space="preserve">15.018.0615-A      </t>
  </si>
  <si>
    <t>CO6701</t>
  </si>
  <si>
    <t xml:space="preserve">15.018.0616-A      </t>
  </si>
  <si>
    <t>CO6702</t>
  </si>
  <si>
    <t xml:space="preserve">15.018.0617-A      </t>
  </si>
  <si>
    <t>CO6703</t>
  </si>
  <si>
    <t xml:space="preserve">15.018.0618-A      </t>
  </si>
  <si>
    <t>CO6704</t>
  </si>
  <si>
    <t xml:space="preserve">15.018.0620-A      </t>
  </si>
  <si>
    <t>CO6705</t>
  </si>
  <si>
    <t xml:space="preserve">15.018.0621-A      </t>
  </si>
  <si>
    <t>CO6706</t>
  </si>
  <si>
    <t xml:space="preserve">15.018.0622-A      </t>
  </si>
  <si>
    <t>CO6707</t>
  </si>
  <si>
    <t xml:space="preserve">15.018.0623-A      </t>
  </si>
  <si>
    <t>CO6708</t>
  </si>
  <si>
    <t xml:space="preserve">15.018.0624-A      </t>
  </si>
  <si>
    <t>CO6709</t>
  </si>
  <si>
    <t xml:space="preserve">15.018.0626-A      </t>
  </si>
  <si>
    <t>CO6710</t>
  </si>
  <si>
    <t xml:space="preserve">15.018.0627-A      </t>
  </si>
  <si>
    <t>CO6711</t>
  </si>
  <si>
    <t xml:space="preserve">15.018.0628-A      </t>
  </si>
  <si>
    <t>CO6712</t>
  </si>
  <si>
    <t xml:space="preserve">15.018.0630-A      </t>
  </si>
  <si>
    <t>CO6713</t>
  </si>
  <si>
    <t xml:space="preserve">15.018.0631-A      </t>
  </si>
  <si>
    <t>CO6714</t>
  </si>
  <si>
    <t xml:space="preserve">15.018.0632-A      </t>
  </si>
  <si>
    <t>CO6715</t>
  </si>
  <si>
    <t xml:space="preserve">15.018.0634-A      </t>
  </si>
  <si>
    <t>CO6716</t>
  </si>
  <si>
    <t xml:space="preserve">15.018.0635-A      </t>
  </si>
  <si>
    <t>CO6717</t>
  </si>
  <si>
    <t xml:space="preserve">15.018.0636-A      </t>
  </si>
  <si>
    <t>CO6718</t>
  </si>
  <si>
    <t xml:space="preserve">15.018.0637-A      </t>
  </si>
  <si>
    <t>CO6719</t>
  </si>
  <si>
    <t xml:space="preserve">15.018.0638-A      </t>
  </si>
  <si>
    <t>CO6720</t>
  </si>
  <si>
    <t xml:space="preserve">15.018.0640-A      </t>
  </si>
  <si>
    <t>CO6721</t>
  </si>
  <si>
    <t xml:space="preserve">15.018.0641-A      </t>
  </si>
  <si>
    <t>CO6722</t>
  </si>
  <si>
    <t xml:space="preserve">15.018.0642-A      </t>
  </si>
  <si>
    <t>CO6723</t>
  </si>
  <si>
    <t xml:space="preserve">15.018.0643-A      </t>
  </si>
  <si>
    <t>CO6724</t>
  </si>
  <si>
    <t xml:space="preserve">15.018.0644-A      </t>
  </si>
  <si>
    <t>CO6725</t>
  </si>
  <si>
    <t xml:space="preserve">15.018.0646-A      </t>
  </si>
  <si>
    <t>CO6726</t>
  </si>
  <si>
    <t xml:space="preserve">15.018.0647-A      </t>
  </si>
  <si>
    <t>CO6727</t>
  </si>
  <si>
    <t xml:space="preserve">15.018.0648-A      </t>
  </si>
  <si>
    <t>CO6728</t>
  </si>
  <si>
    <t xml:space="preserve">15.018.0650-A      </t>
  </si>
  <si>
    <t>CO6729</t>
  </si>
  <si>
    <t xml:space="preserve">15.018.0651-A      </t>
  </si>
  <si>
    <t>CO6730</t>
  </si>
  <si>
    <t xml:space="preserve">15.018.0652-A      </t>
  </si>
  <si>
    <t>CO6731</t>
  </si>
  <si>
    <t xml:space="preserve">15.018.0654-A      </t>
  </si>
  <si>
    <t>CO6732</t>
  </si>
  <si>
    <t xml:space="preserve">15.018.0655-A      </t>
  </si>
  <si>
    <t>CO6733</t>
  </si>
  <si>
    <t xml:space="preserve">15.018.0656-A      </t>
  </si>
  <si>
    <t>CO6734</t>
  </si>
  <si>
    <t xml:space="preserve">15.018.0657-A      </t>
  </si>
  <si>
    <t>CO6735</t>
  </si>
  <si>
    <t xml:space="preserve">15.018.0658-A      </t>
  </si>
  <si>
    <t>CO6736</t>
  </si>
  <si>
    <t xml:space="preserve">15.018.0660-A      </t>
  </si>
  <si>
    <t>CO6737</t>
  </si>
  <si>
    <t xml:space="preserve">15.018.0661-A      </t>
  </si>
  <si>
    <t>CO6738</t>
  </si>
  <si>
    <t xml:space="preserve">15.018.0662-A      </t>
  </si>
  <si>
    <t>CO6739</t>
  </si>
  <si>
    <t xml:space="preserve">15.018.0663-A      </t>
  </si>
  <si>
    <t>CO6740</t>
  </si>
  <si>
    <t xml:space="preserve">15.018.0664-A      </t>
  </si>
  <si>
    <t>CO6741</t>
  </si>
  <si>
    <t xml:space="preserve">15.018.0666-A      </t>
  </si>
  <si>
    <t>CO6742</t>
  </si>
  <si>
    <t xml:space="preserve">15.018.0667-A      </t>
  </si>
  <si>
    <t>CO6743</t>
  </si>
  <si>
    <t xml:space="preserve">15.018.0668-A      </t>
  </si>
  <si>
    <t>CO6744</t>
  </si>
  <si>
    <t xml:space="preserve">15.018.0670-A      </t>
  </si>
  <si>
    <t>CO6745</t>
  </si>
  <si>
    <t xml:space="preserve">15.018.0671-A      </t>
  </si>
  <si>
    <t>CO6746</t>
  </si>
  <si>
    <t xml:space="preserve">15.018.0672-A      </t>
  </si>
  <si>
    <t>CO6747</t>
  </si>
  <si>
    <t xml:space="preserve">15.018.0674-A      </t>
  </si>
  <si>
    <t>CO6748</t>
  </si>
  <si>
    <t xml:space="preserve">15.018.0675-A      </t>
  </si>
  <si>
    <t>CO6749</t>
  </si>
  <si>
    <t xml:space="preserve">15.018.0676-A      </t>
  </si>
  <si>
    <t>CO6750</t>
  </si>
  <si>
    <t xml:space="preserve">15.018.0677-A      </t>
  </si>
  <si>
    <t>CO6751</t>
  </si>
  <si>
    <t xml:space="preserve">15.018.0678-A      </t>
  </si>
  <si>
    <t>CO6752</t>
  </si>
  <si>
    <t xml:space="preserve">15.018.0680-A      </t>
  </si>
  <si>
    <t>CO6753</t>
  </si>
  <si>
    <t xml:space="preserve">15.018.0681-A      </t>
  </si>
  <si>
    <t>CO6754</t>
  </si>
  <si>
    <t xml:space="preserve">15.018.0682-A      </t>
  </si>
  <si>
    <t>CO6755</t>
  </si>
  <si>
    <t xml:space="preserve">15.018.0683-A      </t>
  </si>
  <si>
    <t>CO6756</t>
  </si>
  <si>
    <t xml:space="preserve">15.018.0684-A      </t>
  </si>
  <si>
    <t>CO6757</t>
  </si>
  <si>
    <t xml:space="preserve">15.018.0686-A      </t>
  </si>
  <si>
    <t>CO6758</t>
  </si>
  <si>
    <t xml:space="preserve">15.018.0687-A      </t>
  </si>
  <si>
    <t>CO6759</t>
  </si>
  <si>
    <t xml:space="preserve">15.018.0688-A      </t>
  </si>
  <si>
    <t>CO6760</t>
  </si>
  <si>
    <t xml:space="preserve">15.018.0690-A      </t>
  </si>
  <si>
    <t>CO6761</t>
  </si>
  <si>
    <t xml:space="preserve">15.018.0691-A      </t>
  </si>
  <si>
    <t>CO6762</t>
  </si>
  <si>
    <t xml:space="preserve">15.018.0692-A      </t>
  </si>
  <si>
    <t>CO6763</t>
  </si>
  <si>
    <t xml:space="preserve">15.018.0694-A      </t>
  </si>
  <si>
    <t>CO6764</t>
  </si>
  <si>
    <t xml:space="preserve">15.018.0695-A      </t>
  </si>
  <si>
    <t>CO6765</t>
  </si>
  <si>
    <t xml:space="preserve">15.018.0696-A      </t>
  </si>
  <si>
    <t>CO6766</t>
  </si>
  <si>
    <t xml:space="preserve">15.018.0697-A      </t>
  </si>
  <si>
    <t>CO6767</t>
  </si>
  <si>
    <t xml:space="preserve">15.018.0698-A      </t>
  </si>
  <si>
    <t>CO6768</t>
  </si>
  <si>
    <t xml:space="preserve">15.018.0700-A      </t>
  </si>
  <si>
    <t>CO6769</t>
  </si>
  <si>
    <t xml:space="preserve">15.018.0701-A      </t>
  </si>
  <si>
    <t>CO6770</t>
  </si>
  <si>
    <t xml:space="preserve">15.018.0702-A      </t>
  </si>
  <si>
    <t>CO6771</t>
  </si>
  <si>
    <t xml:space="preserve">15.018.0703-A      </t>
  </si>
  <si>
    <t>CO6772</t>
  </si>
  <si>
    <t xml:space="preserve">15.018.0704-A      </t>
  </si>
  <si>
    <t>CO6773</t>
  </si>
  <si>
    <t xml:space="preserve">15.018.0706-A      </t>
  </si>
  <si>
    <t>CO6774</t>
  </si>
  <si>
    <t xml:space="preserve">15.018.0707-A      </t>
  </si>
  <si>
    <t>CO6775</t>
  </si>
  <si>
    <t xml:space="preserve">15.018.0708-A      </t>
  </si>
  <si>
    <t>CO6776</t>
  </si>
  <si>
    <t xml:space="preserve">15.018.0710-A      </t>
  </si>
  <si>
    <t>CO6777</t>
  </si>
  <si>
    <t xml:space="preserve">15.018.0711-A      </t>
  </si>
  <si>
    <t>CO6778</t>
  </si>
  <si>
    <t xml:space="preserve">15.018.0712-A      </t>
  </si>
  <si>
    <t>CO6779</t>
  </si>
  <si>
    <t xml:space="preserve">15.018.0714-A      </t>
  </si>
  <si>
    <t>CO6780</t>
  </si>
  <si>
    <t xml:space="preserve">15.018.0715-A      </t>
  </si>
  <si>
    <t>CO6781</t>
  </si>
  <si>
    <t xml:space="preserve">15.018.0716-A      </t>
  </si>
  <si>
    <t>CO6782</t>
  </si>
  <si>
    <t xml:space="preserve">15.018.0717-A      </t>
  </si>
  <si>
    <t>CO6783</t>
  </si>
  <si>
    <t xml:space="preserve">15.018.0718-A      </t>
  </si>
  <si>
    <t>CO6784</t>
  </si>
  <si>
    <t xml:space="preserve">15.018.0720-A      </t>
  </si>
  <si>
    <t>CO6785</t>
  </si>
  <si>
    <t xml:space="preserve">15.018.0721-A      </t>
  </si>
  <si>
    <t>CO6786</t>
  </si>
  <si>
    <t xml:space="preserve">15.018.0722-A      </t>
  </si>
  <si>
    <t>CO6787</t>
  </si>
  <si>
    <t xml:space="preserve">15.018.0723-A      </t>
  </si>
  <si>
    <t>CO6788</t>
  </si>
  <si>
    <t xml:space="preserve">15.018.0724-A      </t>
  </si>
  <si>
    <t>CO6789</t>
  </si>
  <si>
    <t xml:space="preserve">15.018.0726-A      </t>
  </si>
  <si>
    <t>CO6790</t>
  </si>
  <si>
    <t xml:space="preserve">15.018.0727-A      </t>
  </si>
  <si>
    <t>CO6791</t>
  </si>
  <si>
    <t xml:space="preserve">15.018.0728-A      </t>
  </si>
  <si>
    <t>CO6792</t>
  </si>
  <si>
    <t xml:space="preserve">15.018.0730-A      </t>
  </si>
  <si>
    <t>CO6793</t>
  </si>
  <si>
    <t xml:space="preserve">15.018.0731-A      </t>
  </si>
  <si>
    <t>CO6794</t>
  </si>
  <si>
    <t xml:space="preserve">15.018.0732-A      </t>
  </si>
  <si>
    <t>CO6795</t>
  </si>
  <si>
    <t xml:space="preserve">15.018.0734-A      </t>
  </si>
  <si>
    <t>CO6796</t>
  </si>
  <si>
    <t xml:space="preserve">15.018.0735-A      </t>
  </si>
  <si>
    <t>CO6797</t>
  </si>
  <si>
    <t xml:space="preserve">15.018.0736-A      </t>
  </si>
  <si>
    <t>CO6798</t>
  </si>
  <si>
    <t xml:space="preserve">15.018.0737-A      </t>
  </si>
  <si>
    <t>CO6799</t>
  </si>
  <si>
    <t xml:space="preserve">15.018.0738-A      </t>
  </si>
  <si>
    <t>CO6800</t>
  </si>
  <si>
    <t xml:space="preserve">15.018.0740-A      </t>
  </si>
  <si>
    <t>CO6801</t>
  </si>
  <si>
    <t xml:space="preserve">15.018.0741-A      </t>
  </si>
  <si>
    <t>CO6802</t>
  </si>
  <si>
    <t xml:space="preserve">15.018.0742-A      </t>
  </si>
  <si>
    <t>CO6803</t>
  </si>
  <si>
    <t xml:space="preserve">15.018.0743-A      </t>
  </si>
  <si>
    <t>CO6804</t>
  </si>
  <si>
    <t xml:space="preserve">15.018.0744-A      </t>
  </si>
  <si>
    <t>CO6805</t>
  </si>
  <si>
    <t xml:space="preserve">15.018.0746-A      </t>
  </si>
  <si>
    <t>CO6806</t>
  </si>
  <si>
    <t xml:space="preserve">15.018.0747-A      </t>
  </si>
  <si>
    <t>CO6807</t>
  </si>
  <si>
    <t xml:space="preserve">15.018.0748-A      </t>
  </si>
  <si>
    <t>CO6808</t>
  </si>
  <si>
    <t xml:space="preserve">15.018.0750-A      </t>
  </si>
  <si>
    <t>CO6809</t>
  </si>
  <si>
    <t xml:space="preserve">15.018.0751-A      </t>
  </si>
  <si>
    <t>CO6810</t>
  </si>
  <si>
    <t xml:space="preserve">15.018.0752-A      </t>
  </si>
  <si>
    <t>CO6811</t>
  </si>
  <si>
    <t xml:space="preserve">15.018.0754-A      </t>
  </si>
  <si>
    <t>CO6812</t>
  </si>
  <si>
    <t xml:space="preserve">15.018.0755-A      </t>
  </si>
  <si>
    <t>CO6813</t>
  </si>
  <si>
    <t xml:space="preserve">15.018.0756-A      </t>
  </si>
  <si>
    <t>CO6814</t>
  </si>
  <si>
    <t xml:space="preserve">15.018.0757-A      </t>
  </si>
  <si>
    <t>CO6815</t>
  </si>
  <si>
    <t xml:space="preserve">15.018.0758-A      </t>
  </si>
  <si>
    <t>CO6816</t>
  </si>
  <si>
    <t xml:space="preserve">15.018.0760-A      </t>
  </si>
  <si>
    <t>CO6817</t>
  </si>
  <si>
    <t xml:space="preserve">15.018.0761-A      </t>
  </si>
  <si>
    <t>CO6818</t>
  </si>
  <si>
    <t xml:space="preserve">15.018.0762-A      </t>
  </si>
  <si>
    <t>CO6819</t>
  </si>
  <si>
    <t xml:space="preserve">15.018.0763-A      </t>
  </si>
  <si>
    <t>CO6820</t>
  </si>
  <si>
    <t xml:space="preserve">15.018.0764-A      </t>
  </si>
  <si>
    <t>CO6821</t>
  </si>
  <si>
    <t xml:space="preserve">15.018.0766-A      </t>
  </si>
  <si>
    <t>CO6822</t>
  </si>
  <si>
    <t xml:space="preserve">15.018.0767-A      </t>
  </si>
  <si>
    <t>CO6823</t>
  </si>
  <si>
    <t xml:space="preserve">15.018.0768-A      </t>
  </si>
  <si>
    <t>CO6824</t>
  </si>
  <si>
    <t xml:space="preserve">15.018.0770-A      </t>
  </si>
  <si>
    <t>CO6825</t>
  </si>
  <si>
    <t xml:space="preserve">15.018.0771-A      </t>
  </si>
  <si>
    <t>CO6826</t>
  </si>
  <si>
    <t xml:space="preserve">15.018.0772-A      </t>
  </si>
  <si>
    <t>CO6827</t>
  </si>
  <si>
    <t xml:space="preserve">15.018.0774-A      </t>
  </si>
  <si>
    <t>CO6828</t>
  </si>
  <si>
    <t xml:space="preserve">15.018.0775-A      </t>
  </si>
  <si>
    <t>CO6829</t>
  </si>
  <si>
    <t xml:space="preserve">15.018.0776-A      </t>
  </si>
  <si>
    <t>CO6830</t>
  </si>
  <si>
    <t xml:space="preserve">15.018.0777-A      </t>
  </si>
  <si>
    <t>CO6831</t>
  </si>
  <si>
    <t xml:space="preserve">15.018.0778-A      </t>
  </si>
  <si>
    <t>CO6832</t>
  </si>
  <si>
    <t xml:space="preserve">15.018.0780-A      </t>
  </si>
  <si>
    <t>CO6833</t>
  </si>
  <si>
    <t xml:space="preserve">15.018.0781-A      </t>
  </si>
  <si>
    <t>CO6834</t>
  </si>
  <si>
    <t xml:space="preserve">15.018.0782-A      </t>
  </si>
  <si>
    <t>CO6835</t>
  </si>
  <si>
    <t xml:space="preserve">15.018.0783-A      </t>
  </si>
  <si>
    <t>CO6836</t>
  </si>
  <si>
    <t xml:space="preserve">15.018.0784-A      </t>
  </si>
  <si>
    <t>CO6837</t>
  </si>
  <si>
    <t xml:space="preserve">15.018.0786-A      </t>
  </si>
  <si>
    <t>CO6838</t>
  </si>
  <si>
    <t xml:space="preserve">15.018.0787-A      </t>
  </si>
  <si>
    <t>CO6839</t>
  </si>
  <si>
    <t xml:space="preserve">15.018.0788-A      </t>
  </si>
  <si>
    <t>CO6840</t>
  </si>
  <si>
    <t xml:space="preserve">15.018.0790-A      </t>
  </si>
  <si>
    <t>CO6841</t>
  </si>
  <si>
    <t xml:space="preserve">15.018.0791-A      </t>
  </si>
  <si>
    <t>CO6842</t>
  </si>
  <si>
    <t xml:space="preserve">15.018.0792-A      </t>
  </si>
  <si>
    <t>CO6843</t>
  </si>
  <si>
    <t xml:space="preserve">15.018.0794-A      </t>
  </si>
  <si>
    <t>CO6844</t>
  </si>
  <si>
    <t xml:space="preserve">15.018.0795-A      </t>
  </si>
  <si>
    <t>CO6845</t>
  </si>
  <si>
    <t xml:space="preserve">15.018.0796-A      </t>
  </si>
  <si>
    <t>CO6846</t>
  </si>
  <si>
    <t xml:space="preserve">15.018.0797-A      </t>
  </si>
  <si>
    <t>CO6847</t>
  </si>
  <si>
    <t xml:space="preserve">15.018.0798-A      </t>
  </si>
  <si>
    <t>CO6848</t>
  </si>
  <si>
    <t xml:space="preserve">15.018.0800-A      </t>
  </si>
  <si>
    <t>CO6849</t>
  </si>
  <si>
    <t xml:space="preserve">15.018.0801-A      </t>
  </si>
  <si>
    <t>CO6850</t>
  </si>
  <si>
    <t xml:space="preserve">15.018.0802-A      </t>
  </si>
  <si>
    <t>CO6851</t>
  </si>
  <si>
    <t xml:space="preserve">15.018.0803-A      </t>
  </si>
  <si>
    <t>CO6852</t>
  </si>
  <si>
    <t xml:space="preserve">15.018.0804-A      </t>
  </si>
  <si>
    <t>CO6853</t>
  </si>
  <si>
    <t xml:space="preserve">15.018.0806-A      </t>
  </si>
  <si>
    <t>CO6854</t>
  </si>
  <si>
    <t xml:space="preserve">15.018.0807-A      </t>
  </si>
  <si>
    <t>CO6855</t>
  </si>
  <si>
    <t xml:space="preserve">15.018.0808-A      </t>
  </si>
  <si>
    <t>CO6856</t>
  </si>
  <si>
    <t xml:space="preserve">15.018.0810-A      </t>
  </si>
  <si>
    <t>CO6857</t>
  </si>
  <si>
    <t xml:space="preserve">15.018.0811-A      </t>
  </si>
  <si>
    <t>CO6858</t>
  </si>
  <si>
    <t xml:space="preserve">15.018.0812-A      </t>
  </si>
  <si>
    <t>CO6859</t>
  </si>
  <si>
    <t xml:space="preserve">15.018.0814-A      </t>
  </si>
  <si>
    <t>CO6860</t>
  </si>
  <si>
    <t xml:space="preserve">15.018.0815-A      </t>
  </si>
  <si>
    <t>CO6861</t>
  </si>
  <si>
    <t xml:space="preserve">15.018.0816-A      </t>
  </si>
  <si>
    <t>CO6862</t>
  </si>
  <si>
    <t xml:space="preserve">15.018.0817-A      </t>
  </si>
  <si>
    <t>CO6863</t>
  </si>
  <si>
    <t xml:space="preserve">15.018.0818-A      </t>
  </si>
  <si>
    <t>CO6864</t>
  </si>
  <si>
    <t xml:space="preserve">15.018.0820-A      </t>
  </si>
  <si>
    <t>CO6865</t>
  </si>
  <si>
    <t xml:space="preserve">15.018.0821-A      </t>
  </si>
  <si>
    <t>CO6866</t>
  </si>
  <si>
    <t xml:space="preserve">15.018.0822-A      </t>
  </si>
  <si>
    <t>CO6867</t>
  </si>
  <si>
    <t xml:space="preserve">15.018.0823-A      </t>
  </si>
  <si>
    <t>CO6868</t>
  </si>
  <si>
    <t xml:space="preserve">15.018.0824-A      </t>
  </si>
  <si>
    <t>CO6869</t>
  </si>
  <si>
    <t xml:space="preserve">15.018.0826-A      </t>
  </si>
  <si>
    <t>CO6870</t>
  </si>
  <si>
    <t xml:space="preserve">15.018.0827-A      </t>
  </si>
  <si>
    <t>CO6871</t>
  </si>
  <si>
    <t xml:space="preserve">15.018.0828-A      </t>
  </si>
  <si>
    <t>CO6872</t>
  </si>
  <si>
    <t xml:space="preserve">15.018.0830-A      </t>
  </si>
  <si>
    <t>CO6873</t>
  </si>
  <si>
    <t xml:space="preserve">15.018.0831-A      </t>
  </si>
  <si>
    <t>CO6874</t>
  </si>
  <si>
    <t xml:space="preserve">15.018.0832-A      </t>
  </si>
  <si>
    <t>CO6875</t>
  </si>
  <si>
    <t xml:space="preserve">15.018.0834-A      </t>
  </si>
  <si>
    <t>CO6876</t>
  </si>
  <si>
    <t xml:space="preserve">15.018.0835-A      </t>
  </si>
  <si>
    <t>CO6877</t>
  </si>
  <si>
    <t xml:space="preserve">15.018.0836-A      </t>
  </si>
  <si>
    <t>CO6878</t>
  </si>
  <si>
    <t xml:space="preserve">15.018.0837-A      </t>
  </si>
  <si>
    <t>CO6879</t>
  </si>
  <si>
    <t xml:space="preserve">15.018.0838-A      </t>
  </si>
  <si>
    <t>CO6880</t>
  </si>
  <si>
    <t xml:space="preserve">15.018.0840-A      </t>
  </si>
  <si>
    <t>CO6881</t>
  </si>
  <si>
    <t xml:space="preserve">15.018.0841-A      </t>
  </si>
  <si>
    <t>CO6882</t>
  </si>
  <si>
    <t xml:space="preserve">15.018.0842-A      </t>
  </si>
  <si>
    <t>CO6883</t>
  </si>
  <si>
    <t xml:space="preserve">15.018.0843-A      </t>
  </si>
  <si>
    <t>CO6884</t>
  </si>
  <si>
    <t xml:space="preserve">15.018.0844-A      </t>
  </si>
  <si>
    <t>CO6885</t>
  </si>
  <si>
    <t xml:space="preserve">15.018.0846-A      </t>
  </si>
  <si>
    <t>CO6886</t>
  </si>
  <si>
    <t xml:space="preserve">15.018.0847-A      </t>
  </si>
  <si>
    <t>CO6887</t>
  </si>
  <si>
    <t xml:space="preserve">15.018.0848-A      </t>
  </si>
  <si>
    <t>CO6888</t>
  </si>
  <si>
    <t xml:space="preserve">15.018.0850-A      </t>
  </si>
  <si>
    <t>CO6889</t>
  </si>
  <si>
    <t xml:space="preserve">15.018.0851-A      </t>
  </si>
  <si>
    <t>CO6890</t>
  </si>
  <si>
    <t xml:space="preserve">15.018.0852-A      </t>
  </si>
  <si>
    <t>CO6891</t>
  </si>
  <si>
    <t xml:space="preserve">15.018.0854-A      </t>
  </si>
  <si>
    <t>CO6892</t>
  </si>
  <si>
    <t xml:space="preserve">15.018.0855-A      </t>
  </si>
  <si>
    <t>CO6893</t>
  </si>
  <si>
    <t xml:space="preserve">15.018.0856-A      </t>
  </si>
  <si>
    <t>CO6894</t>
  </si>
  <si>
    <t xml:space="preserve">15.018.0857-A      </t>
  </si>
  <si>
    <t>CO6895</t>
  </si>
  <si>
    <t xml:space="preserve">15.018.0858-A      </t>
  </si>
  <si>
    <t>CO6896</t>
  </si>
  <si>
    <t xml:space="preserve">15.018.0860-A      </t>
  </si>
  <si>
    <t>CO6897</t>
  </si>
  <si>
    <t xml:space="preserve">15.018.0861-A      </t>
  </si>
  <si>
    <t>CO6898</t>
  </si>
  <si>
    <t xml:space="preserve">15.018.0862-A      </t>
  </si>
  <si>
    <t>CO6899</t>
  </si>
  <si>
    <t xml:space="preserve">15.018.0863-A      </t>
  </si>
  <si>
    <t>CO6900</t>
  </si>
  <si>
    <t xml:space="preserve">15.018.0864-A      </t>
  </si>
  <si>
    <t>CO6901</t>
  </si>
  <si>
    <t xml:space="preserve">15.018.0866-A      </t>
  </si>
  <si>
    <t>CO6902</t>
  </si>
  <si>
    <t xml:space="preserve">15.018.0867-A      </t>
  </si>
  <si>
    <t>CO6903</t>
  </si>
  <si>
    <t xml:space="preserve">15.018.0870-A      </t>
  </si>
  <si>
    <t>CO6904</t>
  </si>
  <si>
    <t xml:space="preserve">15.018.0871-A      </t>
  </si>
  <si>
    <t>CO6905</t>
  </si>
  <si>
    <t xml:space="preserve">15.018.0872-A      </t>
  </si>
  <si>
    <t>CO6906</t>
  </si>
  <si>
    <t xml:space="preserve">15.018.0873-A      </t>
  </si>
  <si>
    <t>CO6907</t>
  </si>
  <si>
    <t xml:space="preserve">15.018.0874-A      </t>
  </si>
  <si>
    <t>CO6908</t>
  </si>
  <si>
    <t xml:space="preserve">15.018.0875-A      </t>
  </si>
  <si>
    <t>CO6909</t>
  </si>
  <si>
    <t xml:space="preserve">15.018.0881-A      </t>
  </si>
  <si>
    <t>CO6910</t>
  </si>
  <si>
    <t xml:space="preserve">15.018.0882-A      </t>
  </si>
  <si>
    <t>CO6911</t>
  </si>
  <si>
    <t xml:space="preserve">15.018.0883-A      </t>
  </si>
  <si>
    <t>CO6912</t>
  </si>
  <si>
    <t xml:space="preserve">15.018.0884-A      </t>
  </si>
  <si>
    <t>CO6913</t>
  </si>
  <si>
    <t xml:space="preserve">15.018.0885-A      </t>
  </si>
  <si>
    <t>CO6914</t>
  </si>
  <si>
    <t xml:space="preserve">15.018.0887-A      </t>
  </si>
  <si>
    <t>CO6915</t>
  </si>
  <si>
    <t xml:space="preserve">15.018.0888-A      </t>
  </si>
  <si>
    <t>CO6916</t>
  </si>
  <si>
    <t xml:space="preserve">15.018.0889-A      </t>
  </si>
  <si>
    <t>CO6917</t>
  </si>
  <si>
    <t xml:space="preserve">15.018.0890-A      </t>
  </si>
  <si>
    <t>CO6918</t>
  </si>
  <si>
    <t xml:space="preserve">15.018.0898-A      </t>
  </si>
  <si>
    <t>CO6919</t>
  </si>
  <si>
    <t xml:space="preserve">15.018.0900-A      </t>
  </si>
  <si>
    <t>CO6920</t>
  </si>
  <si>
    <t xml:space="preserve">15.018.0901-A      </t>
  </si>
  <si>
    <t>CO6921</t>
  </si>
  <si>
    <t xml:space="preserve">15.018.0902-A      </t>
  </si>
  <si>
    <t>CO6922</t>
  </si>
  <si>
    <t xml:space="preserve">15.018.0904-A      </t>
  </si>
  <si>
    <t>CO6923</t>
  </si>
  <si>
    <t xml:space="preserve">15.018.0905-A      </t>
  </si>
  <si>
    <t>CO6924</t>
  </si>
  <si>
    <t xml:space="preserve">15.018.0906-A      </t>
  </si>
  <si>
    <t>CO6925</t>
  </si>
  <si>
    <t xml:space="preserve">15.018.0907-A      </t>
  </si>
  <si>
    <t>CO6926</t>
  </si>
  <si>
    <t xml:space="preserve">15.018.0908-A      </t>
  </si>
  <si>
    <t>CO6927</t>
  </si>
  <si>
    <t xml:space="preserve">15.018.0910-A      </t>
  </si>
  <si>
    <t>CO6928</t>
  </si>
  <si>
    <t xml:space="preserve">15.018.0911-A      </t>
  </si>
  <si>
    <t>CO6929</t>
  </si>
  <si>
    <t xml:space="preserve">15.018.0912-A      </t>
  </si>
  <si>
    <t>CO6930</t>
  </si>
  <si>
    <t xml:space="preserve">15.018.0913-A      </t>
  </si>
  <si>
    <t>CO6931</t>
  </si>
  <si>
    <t xml:space="preserve">15.018.0914-A      </t>
  </si>
  <si>
    <t>CO6932</t>
  </si>
  <si>
    <t xml:space="preserve">15.018.0916-A      </t>
  </si>
  <si>
    <t>CO6933</t>
  </si>
  <si>
    <t xml:space="preserve">15.018.0917-A      </t>
  </si>
  <si>
    <t>CO6934</t>
  </si>
  <si>
    <t xml:space="preserve">15.018.0918-A      </t>
  </si>
  <si>
    <t>CO6935</t>
  </si>
  <si>
    <t xml:space="preserve">15.018.0920-A      </t>
  </si>
  <si>
    <t>CO6936</t>
  </si>
  <si>
    <t xml:space="preserve">15.018.0921-A      </t>
  </si>
  <si>
    <t>CO6937</t>
  </si>
  <si>
    <t xml:space="preserve">15.018.0922-A      </t>
  </si>
  <si>
    <t>CO6938</t>
  </si>
  <si>
    <t xml:space="preserve">15.018.0924-A      </t>
  </si>
  <si>
    <t>CO6939</t>
  </si>
  <si>
    <t xml:space="preserve">15.018.0925-A      </t>
  </si>
  <si>
    <t>CO6940</t>
  </si>
  <si>
    <t xml:space="preserve">15.018.0926-A      </t>
  </si>
  <si>
    <t>CO6941</t>
  </si>
  <si>
    <t xml:space="preserve">15.018.0927-A      </t>
  </si>
  <si>
    <t>CO6942</t>
  </si>
  <si>
    <t xml:space="preserve">15.018.0928-A      </t>
  </si>
  <si>
    <t>CO6943</t>
  </si>
  <si>
    <t xml:space="preserve">15.018.0930-A      </t>
  </si>
  <si>
    <t>CO6944</t>
  </si>
  <si>
    <t xml:space="preserve">15.018.0931-A      </t>
  </si>
  <si>
    <t>CO6945</t>
  </si>
  <si>
    <t xml:space="preserve">15.018.0932-A      </t>
  </si>
  <si>
    <t>CO6946</t>
  </si>
  <si>
    <t xml:space="preserve">15.018.0933-A      </t>
  </si>
  <si>
    <t>CO6947</t>
  </si>
  <si>
    <t xml:space="preserve">15.018.0934-A      </t>
  </si>
  <si>
    <t>CO6948</t>
  </si>
  <si>
    <t xml:space="preserve">15.018.0936-A      </t>
  </si>
  <si>
    <t>CO6949</t>
  </si>
  <si>
    <t xml:space="preserve">15.018.0937-A      </t>
  </si>
  <si>
    <t>CO6950</t>
  </si>
  <si>
    <t xml:space="preserve">15.018.0938-A      </t>
  </si>
  <si>
    <t>CO6951</t>
  </si>
  <si>
    <t xml:space="preserve">15.018.0940-A      </t>
  </si>
  <si>
    <t>CO6952</t>
  </si>
  <si>
    <t xml:space="preserve">15.018.0941-A      </t>
  </si>
  <si>
    <t>CO6953</t>
  </si>
  <si>
    <t xml:space="preserve">15.018.0942-A      </t>
  </si>
  <si>
    <t>CO6954</t>
  </si>
  <si>
    <t xml:space="preserve">15.018.0944-A      </t>
  </si>
  <si>
    <t>CO6955</t>
  </si>
  <si>
    <t xml:space="preserve">15.018.0945-A      </t>
  </si>
  <si>
    <t>CO6956</t>
  </si>
  <si>
    <t xml:space="preserve">15.018.0946-A      </t>
  </si>
  <si>
    <t>CO6957</t>
  </si>
  <si>
    <t xml:space="preserve">15.018.0947-A      </t>
  </si>
  <si>
    <t>CO6958</t>
  </si>
  <si>
    <t xml:space="preserve">15.018.0948-A      </t>
  </si>
  <si>
    <t>CO6959</t>
  </si>
  <si>
    <t xml:space="preserve">15.018.0950-A      </t>
  </si>
  <si>
    <t>CO6960</t>
  </si>
  <si>
    <t xml:space="preserve">15.018.0951-A      </t>
  </si>
  <si>
    <t>CO6961</t>
  </si>
  <si>
    <t xml:space="preserve">15.018.0952-A      </t>
  </si>
  <si>
    <t>CO6962</t>
  </si>
  <si>
    <t xml:space="preserve">15.018.0953-A      </t>
  </si>
  <si>
    <t>CO6963</t>
  </si>
  <si>
    <t xml:space="preserve">15.018.0954-A      </t>
  </si>
  <si>
    <t>CO6964</t>
  </si>
  <si>
    <t xml:space="preserve">15.018.0956-A      </t>
  </si>
  <si>
    <t>CO6965</t>
  </si>
  <si>
    <t xml:space="preserve">15.018.0957-A      </t>
  </si>
  <si>
    <t>CO6966</t>
  </si>
  <si>
    <t xml:space="preserve">15.018.0958-A      </t>
  </si>
  <si>
    <t>CO6967</t>
  </si>
  <si>
    <t xml:space="preserve">15.018.0960-A      </t>
  </si>
  <si>
    <t>CO6968</t>
  </si>
  <si>
    <t xml:space="preserve">15.018.0961-A      </t>
  </si>
  <si>
    <t>CO6969</t>
  </si>
  <si>
    <t xml:space="preserve">15.018.0962-A      </t>
  </si>
  <si>
    <t>CO6970</t>
  </si>
  <si>
    <t xml:space="preserve">15.018.0964-A      </t>
  </si>
  <si>
    <t>CO6971</t>
  </si>
  <si>
    <t xml:space="preserve">15.018.0965-A      </t>
  </si>
  <si>
    <t>CO6972</t>
  </si>
  <si>
    <t xml:space="preserve">15.018.0966-A      </t>
  </si>
  <si>
    <t>CO6973</t>
  </si>
  <si>
    <t xml:space="preserve">15.018.0967-A      </t>
  </si>
  <si>
    <t>CO6974</t>
  </si>
  <si>
    <t xml:space="preserve">15.018.0968-A      </t>
  </si>
  <si>
    <t>CO6975</t>
  </si>
  <si>
    <t xml:space="preserve">15.018.0970-A      </t>
  </si>
  <si>
    <t>CO6976</t>
  </si>
  <si>
    <t xml:space="preserve">15.018.0971-A      </t>
  </si>
  <si>
    <t>CO6977</t>
  </si>
  <si>
    <t xml:space="preserve">15.018.0972-A      </t>
  </si>
  <si>
    <t>CO6978</t>
  </si>
  <si>
    <t xml:space="preserve">15.018.0973-A      </t>
  </si>
  <si>
    <t>CO6979</t>
  </si>
  <si>
    <t xml:space="preserve">15.018.0974-A      </t>
  </si>
  <si>
    <t>CO6980</t>
  </si>
  <si>
    <t xml:space="preserve">15.018.0976-A      </t>
  </si>
  <si>
    <t>CO6981</t>
  </si>
  <si>
    <t xml:space="preserve">15.018.0977-A      </t>
  </si>
  <si>
    <t>CO6982</t>
  </si>
  <si>
    <t xml:space="preserve">15.018.0978-A      </t>
  </si>
  <si>
    <t>CO6983</t>
  </si>
  <si>
    <t xml:space="preserve">15.018.0980-A      </t>
  </si>
  <si>
    <t>CO6984</t>
  </si>
  <si>
    <t xml:space="preserve">15.018.0981-A      </t>
  </si>
  <si>
    <t>CO6985</t>
  </si>
  <si>
    <t xml:space="preserve">15.018.0982-A      </t>
  </si>
  <si>
    <t>CO6986</t>
  </si>
  <si>
    <t xml:space="preserve">15.018.0984-A      </t>
  </si>
  <si>
    <t>CO6987</t>
  </si>
  <si>
    <t xml:space="preserve">15.018.0985-A      </t>
  </si>
  <si>
    <t>CO6988</t>
  </si>
  <si>
    <t xml:space="preserve">15.018.0986-A      </t>
  </si>
  <si>
    <t>CO6989</t>
  </si>
  <si>
    <t xml:space="preserve">15.018.0987-A      </t>
  </si>
  <si>
    <t>CO6990</t>
  </si>
  <si>
    <t xml:space="preserve">15.018.0988-A      </t>
  </si>
  <si>
    <t>CO6991</t>
  </si>
  <si>
    <t xml:space="preserve">15.018.0990-A      </t>
  </si>
  <si>
    <t>CO6992</t>
  </si>
  <si>
    <t xml:space="preserve">15.018.0991-A      </t>
  </si>
  <si>
    <t>CO6993</t>
  </si>
  <si>
    <t xml:space="preserve">15.018.0992-A      </t>
  </si>
  <si>
    <t>CO6994</t>
  </si>
  <si>
    <t xml:space="preserve">15.018.0993-A      </t>
  </si>
  <si>
    <t>CO6995</t>
  </si>
  <si>
    <t xml:space="preserve">15.018.0994-A      </t>
  </si>
  <si>
    <t>CO6996</t>
  </si>
  <si>
    <t xml:space="preserve">15.018.0996-A      </t>
  </si>
  <si>
    <t>CO6997</t>
  </si>
  <si>
    <t xml:space="preserve">15.018.0997-A      </t>
  </si>
  <si>
    <t>CO6998</t>
  </si>
  <si>
    <t xml:space="preserve">15.018.0998-A      </t>
  </si>
  <si>
    <t>CO6999</t>
  </si>
  <si>
    <t xml:space="preserve">15.018.1000-A      </t>
  </si>
  <si>
    <t>CO7000</t>
  </si>
  <si>
    <t xml:space="preserve">15.018.1001-A      </t>
  </si>
  <si>
    <t>CO7001</t>
  </si>
  <si>
    <t xml:space="preserve">15.018.1002-A      </t>
  </si>
  <si>
    <t>CO7002</t>
  </si>
  <si>
    <t xml:space="preserve">15.018.1004-A      </t>
  </si>
  <si>
    <t>CO7003</t>
  </si>
  <si>
    <t xml:space="preserve">15.018.1005-A      </t>
  </si>
  <si>
    <t>CO7004</t>
  </si>
  <si>
    <t xml:space="preserve">15.018.1006-A      </t>
  </si>
  <si>
    <t>CO7005</t>
  </si>
  <si>
    <t xml:space="preserve">15.018.1007-A      </t>
  </si>
  <si>
    <t>CO7006</t>
  </si>
  <si>
    <t xml:space="preserve">15.018.1008-A      </t>
  </si>
  <si>
    <t>CO7007</t>
  </si>
  <si>
    <t xml:space="preserve">15.018.1010-A      </t>
  </si>
  <si>
    <t>CO7008</t>
  </si>
  <si>
    <t xml:space="preserve">15.018.1011-A      </t>
  </si>
  <si>
    <t>CO7009</t>
  </si>
  <si>
    <t xml:space="preserve">15.018.1012-A      </t>
  </si>
  <si>
    <t>CO7010</t>
  </si>
  <si>
    <t xml:space="preserve">15.018.1013-A      </t>
  </si>
  <si>
    <t>CO7011</t>
  </si>
  <si>
    <t xml:space="preserve">15.018.1014-A      </t>
  </si>
  <si>
    <t>CO7012</t>
  </si>
  <si>
    <t xml:space="preserve">15.018.1016-A      </t>
  </si>
  <si>
    <t>CO7013</t>
  </si>
  <si>
    <t xml:space="preserve">15.018.1017-A      </t>
  </si>
  <si>
    <t>CO7014</t>
  </si>
  <si>
    <t xml:space="preserve">15.019.0068-A      </t>
  </si>
  <si>
    <t>CO7015</t>
  </si>
  <si>
    <t xml:space="preserve">15.019.0069-A      </t>
  </si>
  <si>
    <t>CO7016</t>
  </si>
  <si>
    <t xml:space="preserve">15.019.0081-A      </t>
  </si>
  <si>
    <t>CO7017</t>
  </si>
  <si>
    <t xml:space="preserve">15.019.0082-A      </t>
  </si>
  <si>
    <t>CO7018</t>
  </si>
  <si>
    <t xml:space="preserve">15.019.0090-A      </t>
  </si>
  <si>
    <t>CO7019</t>
  </si>
  <si>
    <t xml:space="preserve">15.019.0095-A      </t>
  </si>
  <si>
    <t>CO7020</t>
  </si>
  <si>
    <t xml:space="preserve">15.019.0100-A      </t>
  </si>
  <si>
    <t>CO7021</t>
  </si>
  <si>
    <t xml:space="preserve">15.019.0110-A      </t>
  </si>
  <si>
    <t>CO7026</t>
  </si>
  <si>
    <t xml:space="preserve">15.020.0027-A      </t>
  </si>
  <si>
    <t>CO7027</t>
  </si>
  <si>
    <t xml:space="preserve">15.020.0028-A      </t>
  </si>
  <si>
    <t>CO7028</t>
  </si>
  <si>
    <t xml:space="preserve">15.020.0031-A      </t>
  </si>
  <si>
    <t>CO7030</t>
  </si>
  <si>
    <t xml:space="preserve">15.020.0034-A      </t>
  </si>
  <si>
    <t>CO7031</t>
  </si>
  <si>
    <t xml:space="preserve">15.020.0036-A      </t>
  </si>
  <si>
    <t>CO7034</t>
  </si>
  <si>
    <t xml:space="preserve">15.020.0044-A      </t>
  </si>
  <si>
    <t>CO7035</t>
  </si>
  <si>
    <t xml:space="preserve">15.020.0070-A      </t>
  </si>
  <si>
    <t>CO7036</t>
  </si>
  <si>
    <t xml:space="preserve">15.020.0072-A      </t>
  </si>
  <si>
    <t>CO7037</t>
  </si>
  <si>
    <t xml:space="preserve">15.020.0090-A      </t>
  </si>
  <si>
    <t>CO7038</t>
  </si>
  <si>
    <t xml:space="preserve">15.020.0095-A      </t>
  </si>
  <si>
    <t>CO7040</t>
  </si>
  <si>
    <t xml:space="preserve">15.020.0150-A      </t>
  </si>
  <si>
    <t>CO7041</t>
  </si>
  <si>
    <t xml:space="preserve">15.020.0153-A      </t>
  </si>
  <si>
    <t>CO7042</t>
  </si>
  <si>
    <t xml:space="preserve">15.020.0155-A      </t>
  </si>
  <si>
    <t>CO7043</t>
  </si>
  <si>
    <t xml:space="preserve">15.020.0158-A      </t>
  </si>
  <si>
    <t>CO7045</t>
  </si>
  <si>
    <t xml:space="preserve">15.020.0160-A      </t>
  </si>
  <si>
    <t>CO7046</t>
  </si>
  <si>
    <t xml:space="preserve">15.020.0163-A      </t>
  </si>
  <si>
    <t>CO7047</t>
  </si>
  <si>
    <t xml:space="preserve">15.020.0165-A      </t>
  </si>
  <si>
    <t>CO7048</t>
  </si>
  <si>
    <t xml:space="preserve">15.020.0168-A      </t>
  </si>
  <si>
    <t>CO7049</t>
  </si>
  <si>
    <t xml:space="preserve">15.020.0170-A      </t>
  </si>
  <si>
    <t>CO7050</t>
  </si>
  <si>
    <t xml:space="preserve">15.020.0173-A      </t>
  </si>
  <si>
    <t>CO7051</t>
  </si>
  <si>
    <t xml:space="preserve">15.020.0178-A      </t>
  </si>
  <si>
    <t>CO7052</t>
  </si>
  <si>
    <t xml:space="preserve">15.028.0017-A      </t>
  </si>
  <si>
    <t>CO7053</t>
  </si>
  <si>
    <t xml:space="preserve">15.028.0018-A      </t>
  </si>
  <si>
    <t>CO7054</t>
  </si>
  <si>
    <t xml:space="preserve">15.028.0020-A      </t>
  </si>
  <si>
    <t>CO7055</t>
  </si>
  <si>
    <t xml:space="preserve">15.028.0025-A      </t>
  </si>
  <si>
    <t>CO7062</t>
  </si>
  <si>
    <t xml:space="preserve">15.030.0030-A      </t>
  </si>
  <si>
    <t>CO7063</t>
  </si>
  <si>
    <t xml:space="preserve">15.030.0032-A      </t>
  </si>
  <si>
    <t>CO7064</t>
  </si>
  <si>
    <t xml:space="preserve">15.030.0034-A      </t>
  </si>
  <si>
    <t>CO7065</t>
  </si>
  <si>
    <t xml:space="preserve">15.030.0036-A      </t>
  </si>
  <si>
    <t>CO7066</t>
  </si>
  <si>
    <t xml:space="preserve">15.030.0038-A      </t>
  </si>
  <si>
    <t>CO7067</t>
  </si>
  <si>
    <t xml:space="preserve">15.030.0040-A      </t>
  </si>
  <si>
    <t>CO7068</t>
  </si>
  <si>
    <t xml:space="preserve">15.030.0050-A      </t>
  </si>
  <si>
    <t>CO7069</t>
  </si>
  <si>
    <t xml:space="preserve">15.030.0052-A      </t>
  </si>
  <si>
    <t>CO7070</t>
  </si>
  <si>
    <t xml:space="preserve">15.030.0054-A      </t>
  </si>
  <si>
    <t>CO7071</t>
  </si>
  <si>
    <t xml:space="preserve">15.030.0056-A      </t>
  </si>
  <si>
    <t>CO7072</t>
  </si>
  <si>
    <t xml:space="preserve">15.030.0058-A      </t>
  </si>
  <si>
    <t>CO7073</t>
  </si>
  <si>
    <t xml:space="preserve">15.030.0070-A      </t>
  </si>
  <si>
    <t>CO7074</t>
  </si>
  <si>
    <t xml:space="preserve">15.030.0072-A      </t>
  </si>
  <si>
    <t>CO7075</t>
  </si>
  <si>
    <t xml:space="preserve">15.030.0074-A      </t>
  </si>
  <si>
    <t>CO7076</t>
  </si>
  <si>
    <t xml:space="preserve">15.030.0076-A      </t>
  </si>
  <si>
    <t>CO7077</t>
  </si>
  <si>
    <t xml:space="preserve">15.030.0078-A      </t>
  </si>
  <si>
    <t>CO7078</t>
  </si>
  <si>
    <t xml:space="preserve">15.030.0080-A      </t>
  </si>
  <si>
    <t>CO7079</t>
  </si>
  <si>
    <t xml:space="preserve">15.030.0082-A      </t>
  </si>
  <si>
    <t>CO7080</t>
  </si>
  <si>
    <t xml:space="preserve">15.030.0084-A      </t>
  </si>
  <si>
    <t>CO7081</t>
  </si>
  <si>
    <t xml:space="preserve">15.030.0086-A      </t>
  </si>
  <si>
    <t>CO7082</t>
  </si>
  <si>
    <t xml:space="preserve">15.030.0088-A      </t>
  </si>
  <si>
    <t>CO7083</t>
  </si>
  <si>
    <t xml:space="preserve">15.036.0001-A      </t>
  </si>
  <si>
    <t>CO7084</t>
  </si>
  <si>
    <t xml:space="preserve">15.036.0002-A      </t>
  </si>
  <si>
    <t>CO7085</t>
  </si>
  <si>
    <t xml:space="preserve">15.036.0003-A      </t>
  </si>
  <si>
    <t>CO7087</t>
  </si>
  <si>
    <t xml:space="preserve">15.036.0079-A      </t>
  </si>
  <si>
    <t>CO7088</t>
  </si>
  <si>
    <t xml:space="preserve">15.036.0080-A      </t>
  </si>
  <si>
    <t>CO7089</t>
  </si>
  <si>
    <t xml:space="preserve">15.036.0092-A      </t>
  </si>
  <si>
    <t>CO7090</t>
  </si>
  <si>
    <t xml:space="preserve">15.036.0100-A      </t>
  </si>
  <si>
    <t>CO7091</t>
  </si>
  <si>
    <t xml:space="preserve">15.036.0105-A      </t>
  </si>
  <si>
    <t>CO7092</t>
  </si>
  <si>
    <t xml:space="preserve">15.036.0110-A      </t>
  </si>
  <si>
    <t>CO7093</t>
  </si>
  <si>
    <t xml:space="preserve">15.036.0143-A      </t>
  </si>
  <si>
    <t>CO7094</t>
  </si>
  <si>
    <t xml:space="preserve">15.038.0001-A      </t>
  </si>
  <si>
    <t>CO7095</t>
  </si>
  <si>
    <t xml:space="preserve">15.038.0002-A      </t>
  </si>
  <si>
    <t>CO7096</t>
  </si>
  <si>
    <t xml:space="preserve">15.038.0003-A      </t>
  </si>
  <si>
    <t>CO7097</t>
  </si>
  <si>
    <t xml:space="preserve">15.038.0004-A      </t>
  </si>
  <si>
    <t>CO7098</t>
  </si>
  <si>
    <t xml:space="preserve">15.038.0005-A      </t>
  </si>
  <si>
    <t>CO7099</t>
  </si>
  <si>
    <t xml:space="preserve">15.038.0006-A      </t>
  </si>
  <si>
    <t>CO7100</t>
  </si>
  <si>
    <t xml:space="preserve">15.038.0010-A      </t>
  </si>
  <si>
    <t>CO7101</t>
  </si>
  <si>
    <t xml:space="preserve">15.038.0011-A      </t>
  </si>
  <si>
    <t>CO7102</t>
  </si>
  <si>
    <t xml:space="preserve">15.038.0012-A      </t>
  </si>
  <si>
    <t>CO7103</t>
  </si>
  <si>
    <t xml:space="preserve">15.038.0013-A      </t>
  </si>
  <si>
    <t>CO7104</t>
  </si>
  <si>
    <t xml:space="preserve">15.038.0014-A      </t>
  </si>
  <si>
    <t>CO7105</t>
  </si>
  <si>
    <t xml:space="preserve">15.038.0015-A      </t>
  </si>
  <si>
    <t>CO7106</t>
  </si>
  <si>
    <t xml:space="preserve">15.038.0016-A      </t>
  </si>
  <si>
    <t>CO7107</t>
  </si>
  <si>
    <t xml:space="preserve">15.038.0017-A      </t>
  </si>
  <si>
    <t>CO7108</t>
  </si>
  <si>
    <t xml:space="preserve">15.038.0018-A      </t>
  </si>
  <si>
    <t>CO7109</t>
  </si>
  <si>
    <t xml:space="preserve">15.038.0019-A      </t>
  </si>
  <si>
    <t>CO7110</t>
  </si>
  <si>
    <t xml:space="preserve">15.038.0020-A      </t>
  </si>
  <si>
    <t>CO7111</t>
  </si>
  <si>
    <t xml:space="preserve">15.038.0030-A      </t>
  </si>
  <si>
    <t>CO7112</t>
  </si>
  <si>
    <t xml:space="preserve">15.038.0031-A      </t>
  </si>
  <si>
    <t>CO7113</t>
  </si>
  <si>
    <t xml:space="preserve">15.038.0032-A      </t>
  </si>
  <si>
    <t>CO7114</t>
  </si>
  <si>
    <t xml:space="preserve">15.038.0033-A      </t>
  </si>
  <si>
    <t>CO7115</t>
  </si>
  <si>
    <t xml:space="preserve">15.038.0034-A      </t>
  </si>
  <si>
    <t>CO7116</t>
  </si>
  <si>
    <t xml:space="preserve">15.038.0035-A      </t>
  </si>
  <si>
    <t>CO7117</t>
  </si>
  <si>
    <t xml:space="preserve">15.038.0036-A      </t>
  </si>
  <si>
    <t>CO7119</t>
  </si>
  <si>
    <t xml:space="preserve">15.038.0040-A      </t>
  </si>
  <si>
    <t>CO7120</t>
  </si>
  <si>
    <t xml:space="preserve">15.038.0041-A      </t>
  </si>
  <si>
    <t>CO7121</t>
  </si>
  <si>
    <t xml:space="preserve">15.038.0042-A      </t>
  </si>
  <si>
    <t>CO7122</t>
  </si>
  <si>
    <t xml:space="preserve">15.038.0043-A      </t>
  </si>
  <si>
    <t>CO7123</t>
  </si>
  <si>
    <t xml:space="preserve">15.038.0044-A      </t>
  </si>
  <si>
    <t>CO7124</t>
  </si>
  <si>
    <t xml:space="preserve">15.038.0045-A      </t>
  </si>
  <si>
    <t>CO7125</t>
  </si>
  <si>
    <t xml:space="preserve">15.038.0050-A      </t>
  </si>
  <si>
    <t>CO7126</t>
  </si>
  <si>
    <t xml:space="preserve">15.038.0051-A      </t>
  </si>
  <si>
    <t>CO7127</t>
  </si>
  <si>
    <t xml:space="preserve">15.038.0052-A      </t>
  </si>
  <si>
    <t>CO7128</t>
  </si>
  <si>
    <t xml:space="preserve">15.038.0053-A      </t>
  </si>
  <si>
    <t>CO7129</t>
  </si>
  <si>
    <t xml:space="preserve">15.038.0054-A      </t>
  </si>
  <si>
    <t>CO7130</t>
  </si>
  <si>
    <t xml:space="preserve">15.038.0055-A      </t>
  </si>
  <si>
    <t>CO7131</t>
  </si>
  <si>
    <t xml:space="preserve">15.038.0056-A      </t>
  </si>
  <si>
    <t>CO7132</t>
  </si>
  <si>
    <t xml:space="preserve">15.038.0057-A      </t>
  </si>
  <si>
    <t>CO7133</t>
  </si>
  <si>
    <t xml:space="preserve">15.038.0058-A      </t>
  </si>
  <si>
    <t>CO7134</t>
  </si>
  <si>
    <t xml:space="preserve">15.038.0060-A      </t>
  </si>
  <si>
    <t>CO7135</t>
  </si>
  <si>
    <t xml:space="preserve">15.038.0061-A      </t>
  </si>
  <si>
    <t>CO7136</t>
  </si>
  <si>
    <t xml:space="preserve">15.038.0062-A      </t>
  </si>
  <si>
    <t>CO7137</t>
  </si>
  <si>
    <t xml:space="preserve">15.038.0063-A      </t>
  </si>
  <si>
    <t>CO7138</t>
  </si>
  <si>
    <t xml:space="preserve">15.038.0064-A      </t>
  </si>
  <si>
    <t>CO7139</t>
  </si>
  <si>
    <t xml:space="preserve">15.038.0065-A      </t>
  </si>
  <si>
    <t>CO7140</t>
  </si>
  <si>
    <t xml:space="preserve">15.038.0070-A      </t>
  </si>
  <si>
    <t>CO7141</t>
  </si>
  <si>
    <t xml:space="preserve">15.038.0071-A      </t>
  </si>
  <si>
    <t>CO7142</t>
  </si>
  <si>
    <t xml:space="preserve">15.038.0072-A      </t>
  </si>
  <si>
    <t>CO7143</t>
  </si>
  <si>
    <t xml:space="preserve">15.038.0073-A      </t>
  </si>
  <si>
    <t>CO7144</t>
  </si>
  <si>
    <t xml:space="preserve">15.038.0074-A      </t>
  </si>
  <si>
    <t>CO7145</t>
  </si>
  <si>
    <t xml:space="preserve">15.038.0075-A      </t>
  </si>
  <si>
    <t>CO7146</t>
  </si>
  <si>
    <t xml:space="preserve">15.038.0080-A      </t>
  </si>
  <si>
    <t>CO7147</t>
  </si>
  <si>
    <t xml:space="preserve">15.038.0081-A      </t>
  </si>
  <si>
    <t>CO7154</t>
  </si>
  <si>
    <t xml:space="preserve">15.038.0100-A      </t>
  </si>
  <si>
    <t>CO7155</t>
  </si>
  <si>
    <t xml:space="preserve">15.038.0101-A      </t>
  </si>
  <si>
    <t>CO7156</t>
  </si>
  <si>
    <t xml:space="preserve">15.038.0102-A      </t>
  </si>
  <si>
    <t>CO7157</t>
  </si>
  <si>
    <t xml:space="preserve">15.038.0103-A      </t>
  </si>
  <si>
    <t>CO7158</t>
  </si>
  <si>
    <t xml:space="preserve">15.038.0104-A      </t>
  </si>
  <si>
    <t>CO7159</t>
  </si>
  <si>
    <t xml:space="preserve">15.038.0105-A      </t>
  </si>
  <si>
    <t>CO7160</t>
  </si>
  <si>
    <t xml:space="preserve">15.038.0106-A      </t>
  </si>
  <si>
    <t>CO7161</t>
  </si>
  <si>
    <t xml:space="preserve">15.038.0107-A      </t>
  </si>
  <si>
    <t>CO7162</t>
  </si>
  <si>
    <t xml:space="preserve">15.038.0108-A      </t>
  </si>
  <si>
    <t>CO7163</t>
  </si>
  <si>
    <t xml:space="preserve">15.038.0115-A      </t>
  </si>
  <si>
    <t>CO7164</t>
  </si>
  <si>
    <t xml:space="preserve">15.038.0116-A      </t>
  </si>
  <si>
    <t>CO7165</t>
  </si>
  <si>
    <t xml:space="preserve">15.038.0120-A      </t>
  </si>
  <si>
    <t>CO7166</t>
  </si>
  <si>
    <t xml:space="preserve">15.038.0121-A      </t>
  </si>
  <si>
    <t>CO7167</t>
  </si>
  <si>
    <t xml:space="preserve">15.038.0122-A      </t>
  </si>
  <si>
    <t>CO7168</t>
  </si>
  <si>
    <t xml:space="preserve">15.038.0130-A      </t>
  </si>
  <si>
    <t>CO7169</t>
  </si>
  <si>
    <t xml:space="preserve">15.038.0131-A      </t>
  </si>
  <si>
    <t>CO7170</t>
  </si>
  <si>
    <t xml:space="preserve">15.038.0132-A      </t>
  </si>
  <si>
    <t>CO7171</t>
  </si>
  <si>
    <t xml:space="preserve">15.038.0133-A      </t>
  </si>
  <si>
    <t>CO7172</t>
  </si>
  <si>
    <t xml:space="preserve">15.038.0134-A      </t>
  </si>
  <si>
    <t>CO7173</t>
  </si>
  <si>
    <t xml:space="preserve">15.038.0135-A      </t>
  </si>
  <si>
    <t>CO7174</t>
  </si>
  <si>
    <t xml:space="preserve">15.038.0140-A      </t>
  </si>
  <si>
    <t>CO7175</t>
  </si>
  <si>
    <t xml:space="preserve">15.038.0141-A      </t>
  </si>
  <si>
    <t>CO7176</t>
  </si>
  <si>
    <t xml:space="preserve">15.038.0142-A      </t>
  </si>
  <si>
    <t>CO7177</t>
  </si>
  <si>
    <t xml:space="preserve">15.038.0143-A      </t>
  </si>
  <si>
    <t>CO7178</t>
  </si>
  <si>
    <t xml:space="preserve">15.038.0144-A      </t>
  </si>
  <si>
    <t>CO7179</t>
  </si>
  <si>
    <t xml:space="preserve">15.038.0145-A      </t>
  </si>
  <si>
    <t>CO7180</t>
  </si>
  <si>
    <t xml:space="preserve">15.038.0150-A      </t>
  </si>
  <si>
    <t>CO7181</t>
  </si>
  <si>
    <t xml:space="preserve">15.038.0151-A      </t>
  </si>
  <si>
    <t>CO7182</t>
  </si>
  <si>
    <t xml:space="preserve">15.038.0152-A      </t>
  </si>
  <si>
    <t>CO7183</t>
  </si>
  <si>
    <t xml:space="preserve">15.038.0153-A      </t>
  </si>
  <si>
    <t>CO7184</t>
  </si>
  <si>
    <t xml:space="preserve">15.038.0154-A      </t>
  </si>
  <si>
    <t>CO7185</t>
  </si>
  <si>
    <t xml:space="preserve">15.038.0155-A      </t>
  </si>
  <si>
    <t>CO7186</t>
  </si>
  <si>
    <t xml:space="preserve">15.038.0160-A      </t>
  </si>
  <si>
    <t>CO7187</t>
  </si>
  <si>
    <t xml:space="preserve">15.038.0161-A      </t>
  </si>
  <si>
    <t>CO7188</t>
  </si>
  <si>
    <t xml:space="preserve">15.038.0162-A      </t>
  </si>
  <si>
    <t>CO7191</t>
  </si>
  <si>
    <t xml:space="preserve">15.038.0170-A      </t>
  </si>
  <si>
    <t>CO7192</t>
  </si>
  <si>
    <t xml:space="preserve">15.038.0171-A      </t>
  </si>
  <si>
    <t>CO7193</t>
  </si>
  <si>
    <t xml:space="preserve">15.038.0172-A      </t>
  </si>
  <si>
    <t>CO7194</t>
  </si>
  <si>
    <t xml:space="preserve">15.038.0173-A      </t>
  </si>
  <si>
    <t>CO7195</t>
  </si>
  <si>
    <t xml:space="preserve">15.038.0174-A      </t>
  </si>
  <si>
    <t>CO7196</t>
  </si>
  <si>
    <t xml:space="preserve">15.038.0175-A      </t>
  </si>
  <si>
    <t>CO7197</t>
  </si>
  <si>
    <t xml:space="preserve">15.038.0176-A      </t>
  </si>
  <si>
    <t>CO7198</t>
  </si>
  <si>
    <t xml:space="preserve">15.038.0177-A      </t>
  </si>
  <si>
    <t>CO7200</t>
  </si>
  <si>
    <t xml:space="preserve">15.038.0185-A      </t>
  </si>
  <si>
    <t>CO7201</t>
  </si>
  <si>
    <t xml:space="preserve">15.038.0186-A      </t>
  </si>
  <si>
    <t>CO7202</t>
  </si>
  <si>
    <t xml:space="preserve">15.038.0190-A      </t>
  </si>
  <si>
    <t>CO7203</t>
  </si>
  <si>
    <t xml:space="preserve">15.038.0200-A      </t>
  </si>
  <si>
    <t>CO7204</t>
  </si>
  <si>
    <t xml:space="preserve">15.038.0201-A      </t>
  </si>
  <si>
    <t>CO7205</t>
  </si>
  <si>
    <t xml:space="preserve">15.038.0202-A      </t>
  </si>
  <si>
    <t>CO7206</t>
  </si>
  <si>
    <t xml:space="preserve">15.038.0203-A      </t>
  </si>
  <si>
    <t>CO7207</t>
  </si>
  <si>
    <t xml:space="preserve">15.038.0204-A      </t>
  </si>
  <si>
    <t>CO7208</t>
  </si>
  <si>
    <t xml:space="preserve">15.038.0205-A      </t>
  </si>
  <si>
    <t>CO7209</t>
  </si>
  <si>
    <t xml:space="preserve">15.038.0206-A      </t>
  </si>
  <si>
    <t>CO7210</t>
  </si>
  <si>
    <t xml:space="preserve">15.038.0207-A      </t>
  </si>
  <si>
    <t>CO7211</t>
  </si>
  <si>
    <t xml:space="preserve">15.038.0208-A      </t>
  </si>
  <si>
    <t>CO7212</t>
  </si>
  <si>
    <t xml:space="preserve">15.038.0209-A      </t>
  </si>
  <si>
    <t>CO7213</t>
  </si>
  <si>
    <t xml:space="preserve">15.038.0210-A      </t>
  </si>
  <si>
    <t>CO7214</t>
  </si>
  <si>
    <t xml:space="preserve">15.038.0215-A      </t>
  </si>
  <si>
    <t>CO7215</t>
  </si>
  <si>
    <t xml:space="preserve">15.038.0216-A      </t>
  </si>
  <si>
    <t>CO7216</t>
  </si>
  <si>
    <t xml:space="preserve">15.038.0217-A      </t>
  </si>
  <si>
    <t>CO7217</t>
  </si>
  <si>
    <t xml:space="preserve">15.038.0218-A      </t>
  </si>
  <si>
    <t>CO7218</t>
  </si>
  <si>
    <t xml:space="preserve">15.038.0219-A      </t>
  </si>
  <si>
    <t>CO7219</t>
  </si>
  <si>
    <t xml:space="preserve">15.038.0220-A      </t>
  </si>
  <si>
    <t>CO7220</t>
  </si>
  <si>
    <t xml:space="preserve">15.038.0221-A      </t>
  </si>
  <si>
    <t>CO7221</t>
  </si>
  <si>
    <t xml:space="preserve">15.038.0222-A      </t>
  </si>
  <si>
    <t>CO7227</t>
  </si>
  <si>
    <t xml:space="preserve">15.038.0235-A      </t>
  </si>
  <si>
    <t>CO7228</t>
  </si>
  <si>
    <t xml:space="preserve">15.038.0236-A      </t>
  </si>
  <si>
    <t>CO7229</t>
  </si>
  <si>
    <t xml:space="preserve">15.038.0237-A      </t>
  </si>
  <si>
    <t>CO7236</t>
  </si>
  <si>
    <t xml:space="preserve">15.038.0250-A      </t>
  </si>
  <si>
    <t>CO7237</t>
  </si>
  <si>
    <t xml:space="preserve">15.038.0251-A      </t>
  </si>
  <si>
    <t>CO7238</t>
  </si>
  <si>
    <t xml:space="preserve">15.038.0252-A      </t>
  </si>
  <si>
    <t>CO7239</t>
  </si>
  <si>
    <t xml:space="preserve">15.038.0253-A      </t>
  </si>
  <si>
    <t>CO7240</t>
  </si>
  <si>
    <t xml:space="preserve">15.038.0254-A      </t>
  </si>
  <si>
    <t>CO7241</t>
  </si>
  <si>
    <t xml:space="preserve">15.038.0255-A      </t>
  </si>
  <si>
    <t>CO7242</t>
  </si>
  <si>
    <t xml:space="preserve">15.038.0256-A      </t>
  </si>
  <si>
    <t>CO7243</t>
  </si>
  <si>
    <t xml:space="preserve">15.038.0257-A      </t>
  </si>
  <si>
    <t>CO7244</t>
  </si>
  <si>
    <t xml:space="preserve">15.038.0260-A      </t>
  </si>
  <si>
    <t>CO7245</t>
  </si>
  <si>
    <t xml:space="preserve">15.038.0261-A      </t>
  </si>
  <si>
    <t>CO7246</t>
  </si>
  <si>
    <t xml:space="preserve">15.038.0262-A      </t>
  </si>
  <si>
    <t>CO7247</t>
  </si>
  <si>
    <t xml:space="preserve">15.038.0263-A      </t>
  </si>
  <si>
    <t>CO7248</t>
  </si>
  <si>
    <t xml:space="preserve">15.038.0264-A      </t>
  </si>
  <si>
    <t>CO7249</t>
  </si>
  <si>
    <t xml:space="preserve">15.038.0265-A      </t>
  </si>
  <si>
    <t>CO7250</t>
  </si>
  <si>
    <t xml:space="preserve">15.038.0266-A      </t>
  </si>
  <si>
    <t>CO7251</t>
  </si>
  <si>
    <t xml:space="preserve">15.038.0267-A      </t>
  </si>
  <si>
    <t>CO7252</t>
  </si>
  <si>
    <t xml:space="preserve">15.038.0268-A      </t>
  </si>
  <si>
    <t>CO7253</t>
  </si>
  <si>
    <t xml:space="preserve">15.038.0269-A      </t>
  </si>
  <si>
    <t>CO7254</t>
  </si>
  <si>
    <t xml:space="preserve">15.038.0270-A      </t>
  </si>
  <si>
    <t>CO7255</t>
  </si>
  <si>
    <t xml:space="preserve">15.038.0271-A      </t>
  </si>
  <si>
    <t>CO7258</t>
  </si>
  <si>
    <t xml:space="preserve">15.038.0280-A      </t>
  </si>
  <si>
    <t>CO7259</t>
  </si>
  <si>
    <t xml:space="preserve">15.038.0281-A      </t>
  </si>
  <si>
    <t>CO7260</t>
  </si>
  <si>
    <t xml:space="preserve">15.038.0282-A      </t>
  </si>
  <si>
    <t>CO7261</t>
  </si>
  <si>
    <t xml:space="preserve">15.038.0283-A      </t>
  </si>
  <si>
    <t>CO7262</t>
  </si>
  <si>
    <t xml:space="preserve">15.038.0284-A      </t>
  </si>
  <si>
    <t>CO7263</t>
  </si>
  <si>
    <t xml:space="preserve">15.038.0285-A      </t>
  </si>
  <si>
    <t>CO7264</t>
  </si>
  <si>
    <t xml:space="preserve">15.038.0286-A      </t>
  </si>
  <si>
    <t>CO7265</t>
  </si>
  <si>
    <t xml:space="preserve">15.038.0287-A      </t>
  </si>
  <si>
    <t>CO7266</t>
  </si>
  <si>
    <t xml:space="preserve">15.038.0288-A      </t>
  </si>
  <si>
    <t>CO7267</t>
  </si>
  <si>
    <t xml:space="preserve">15.038.0290-A      </t>
  </si>
  <si>
    <t>CO7268</t>
  </si>
  <si>
    <t xml:space="preserve">15.038.0291-A      </t>
  </si>
  <si>
    <t>CO7269</t>
  </si>
  <si>
    <t xml:space="preserve">15.038.0292-A      </t>
  </si>
  <si>
    <t>CO7270</t>
  </si>
  <si>
    <t xml:space="preserve">15.038.0293-A      </t>
  </si>
  <si>
    <t>CO7271</t>
  </si>
  <si>
    <t xml:space="preserve">15.038.0294-A      </t>
  </si>
  <si>
    <t>CO7272</t>
  </si>
  <si>
    <t xml:space="preserve">15.038.0295-A      </t>
  </si>
  <si>
    <t>CO7273</t>
  </si>
  <si>
    <t xml:space="preserve">15.038.0296-A      </t>
  </si>
  <si>
    <t>CO7274</t>
  </si>
  <si>
    <t xml:space="preserve">15.038.0297-A      </t>
  </si>
  <si>
    <t>CO7275</t>
  </si>
  <si>
    <t xml:space="preserve">15.038.0298-A      </t>
  </si>
  <si>
    <t>CO7276</t>
  </si>
  <si>
    <t xml:space="preserve">15.038.0300-A      </t>
  </si>
  <si>
    <t>CO7277</t>
  </si>
  <si>
    <t xml:space="preserve">15.038.0301-A      </t>
  </si>
  <si>
    <t>CO7278</t>
  </si>
  <si>
    <t xml:space="preserve">15.038.0302-A      </t>
  </si>
  <si>
    <t>CO7279</t>
  </si>
  <si>
    <t xml:space="preserve">15.038.0303-A      </t>
  </si>
  <si>
    <t>CO7280</t>
  </si>
  <si>
    <t xml:space="preserve">15.038.0304-A      </t>
  </si>
  <si>
    <t>CO7281</t>
  </si>
  <si>
    <t xml:space="preserve">15.038.0305-A      </t>
  </si>
  <si>
    <t>CO7282</t>
  </si>
  <si>
    <t xml:space="preserve">15.038.0306-A      </t>
  </si>
  <si>
    <t>CO7283</t>
  </si>
  <si>
    <t xml:space="preserve">15.038.0307-A      </t>
  </si>
  <si>
    <t>CO7284</t>
  </si>
  <si>
    <t xml:space="preserve">15.038.0308-A      </t>
  </si>
  <si>
    <t>CO7285</t>
  </si>
  <si>
    <t xml:space="preserve">15.038.0320-A      </t>
  </si>
  <si>
    <t>CO7286</t>
  </si>
  <si>
    <t xml:space="preserve">15.038.0321-A      </t>
  </si>
  <si>
    <t>CO7287</t>
  </si>
  <si>
    <t xml:space="preserve">15.038.0322-A      </t>
  </si>
  <si>
    <t>CO7288</t>
  </si>
  <si>
    <t xml:space="preserve">15.038.0323-A      </t>
  </si>
  <si>
    <t>CO7289</t>
  </si>
  <si>
    <t xml:space="preserve">15.038.0324-A      </t>
  </si>
  <si>
    <t>CO7290</t>
  </si>
  <si>
    <t xml:space="preserve">15.038.0325-A      </t>
  </si>
  <si>
    <t>CO7291</t>
  </si>
  <si>
    <t xml:space="preserve">15.038.0326-A      </t>
  </si>
  <si>
    <t>CO7292</t>
  </si>
  <si>
    <t xml:space="preserve">15.038.0327-A      </t>
  </si>
  <si>
    <t>CO7293</t>
  </si>
  <si>
    <t xml:space="preserve">15.038.0328-A      </t>
  </si>
  <si>
    <t>CO7294</t>
  </si>
  <si>
    <t xml:space="preserve">15.038.0335-A      </t>
  </si>
  <si>
    <t>CO7295</t>
  </si>
  <si>
    <t xml:space="preserve">15.038.0336-A      </t>
  </si>
  <si>
    <t>CO7296</t>
  </si>
  <si>
    <t xml:space="preserve">15.038.0337-A      </t>
  </si>
  <si>
    <t>CO7297</t>
  </si>
  <si>
    <t xml:space="preserve">15.038.0338-A      </t>
  </si>
  <si>
    <t>CO7298</t>
  </si>
  <si>
    <t xml:space="preserve">15.038.0339-A      </t>
  </si>
  <si>
    <t>CO7299</t>
  </si>
  <si>
    <t xml:space="preserve">15.038.0340-A      </t>
  </si>
  <si>
    <t>CO7300</t>
  </si>
  <si>
    <t xml:space="preserve">15.038.0341-A      </t>
  </si>
  <si>
    <t>CO7301</t>
  </si>
  <si>
    <t xml:space="preserve">15.038.0342-A      </t>
  </si>
  <si>
    <t>CO7302</t>
  </si>
  <si>
    <t xml:space="preserve">15.038.0343-A      </t>
  </si>
  <si>
    <t>CO7303</t>
  </si>
  <si>
    <t xml:space="preserve">15.038.0350-A      </t>
  </si>
  <si>
    <t>CO7304</t>
  </si>
  <si>
    <t xml:space="preserve">15.038.0351-A      </t>
  </si>
  <si>
    <t>CO7305</t>
  </si>
  <si>
    <t xml:space="preserve">15.038.0355-A      </t>
  </si>
  <si>
    <t>CO7306</t>
  </si>
  <si>
    <t xml:space="preserve">15.038.0356-A      </t>
  </si>
  <si>
    <t>CO7307</t>
  </si>
  <si>
    <t xml:space="preserve">15.038.0357-A      </t>
  </si>
  <si>
    <t>CO7308</t>
  </si>
  <si>
    <t xml:space="preserve">15.038.0358-A      </t>
  </si>
  <si>
    <t>CO7309</t>
  </si>
  <si>
    <t xml:space="preserve">15.038.0359-A      </t>
  </si>
  <si>
    <t>CO7310</t>
  </si>
  <si>
    <t xml:space="preserve">15.038.0360-A      </t>
  </si>
  <si>
    <t>CO7311</t>
  </si>
  <si>
    <t xml:space="preserve">15.038.0361-A      </t>
  </si>
  <si>
    <t>CO7312</t>
  </si>
  <si>
    <t xml:space="preserve">15.038.0362-A      </t>
  </si>
  <si>
    <t>CO7313</t>
  </si>
  <si>
    <t xml:space="preserve">15.038.0363-A      </t>
  </si>
  <si>
    <t>CO7314</t>
  </si>
  <si>
    <t xml:space="preserve">15.038.0365-A      </t>
  </si>
  <si>
    <t>CO7315</t>
  </si>
  <si>
    <t xml:space="preserve">15.038.0366-A      </t>
  </si>
  <si>
    <t>CO7316</t>
  </si>
  <si>
    <t xml:space="preserve">15.038.0367-A      </t>
  </si>
  <si>
    <t>CO7317</t>
  </si>
  <si>
    <t xml:space="preserve">15.038.0368-A      </t>
  </si>
  <si>
    <t>CO7318</t>
  </si>
  <si>
    <t xml:space="preserve">15.038.0375-A      </t>
  </si>
  <si>
    <t>CO7319</t>
  </si>
  <si>
    <t xml:space="preserve">15.038.0376-A      </t>
  </si>
  <si>
    <t>CO7320</t>
  </si>
  <si>
    <t xml:space="preserve">15.038.0377-A      </t>
  </si>
  <si>
    <t>CO7321</t>
  </si>
  <si>
    <t xml:space="preserve">15.038.0385-A      </t>
  </si>
  <si>
    <t>CO7322</t>
  </si>
  <si>
    <t xml:space="preserve">15.038.0386-A      </t>
  </si>
  <si>
    <t>CO7323</t>
  </si>
  <si>
    <t xml:space="preserve">15.038.0387-A      </t>
  </si>
  <si>
    <t>CO7324</t>
  </si>
  <si>
    <t xml:space="preserve">15.038.0388-A      </t>
  </si>
  <si>
    <t>CO7325</t>
  </si>
  <si>
    <t xml:space="preserve">15.038.0389-A      </t>
  </si>
  <si>
    <t>CO7326</t>
  </si>
  <si>
    <t xml:space="preserve">15.038.0390-A      </t>
  </si>
  <si>
    <t>CO7327</t>
  </si>
  <si>
    <t xml:space="preserve">15.038.0391-A      </t>
  </si>
  <si>
    <t>CO7328</t>
  </si>
  <si>
    <t xml:space="preserve">15.038.0392-A      </t>
  </si>
  <si>
    <t>CO7329</t>
  </si>
  <si>
    <t xml:space="preserve">15.038.0393-A      </t>
  </si>
  <si>
    <t>CO7330</t>
  </si>
  <si>
    <t xml:space="preserve">15.038.0400-A      </t>
  </si>
  <si>
    <t>CO7331</t>
  </si>
  <si>
    <t xml:space="preserve">15.038.0401-A      </t>
  </si>
  <si>
    <t>CO7332</t>
  </si>
  <si>
    <t xml:space="preserve">15.038.0402-A      </t>
  </si>
  <si>
    <t>CO7333</t>
  </si>
  <si>
    <t xml:space="preserve">15.038.0403-A      </t>
  </si>
  <si>
    <t>CO7334</t>
  </si>
  <si>
    <t xml:space="preserve">15.038.0404-A      </t>
  </si>
  <si>
    <t>CO7335</t>
  </si>
  <si>
    <t xml:space="preserve">15.038.0405-A      </t>
  </si>
  <si>
    <t>CO7336</t>
  </si>
  <si>
    <t xml:space="preserve">15.038.0406-A      </t>
  </si>
  <si>
    <t>CO7337</t>
  </si>
  <si>
    <t xml:space="preserve">15.038.0407-A      </t>
  </si>
  <si>
    <t>CO7338</t>
  </si>
  <si>
    <t xml:space="preserve">15.038.0408-A      </t>
  </si>
  <si>
    <t>CO7339</t>
  </si>
  <si>
    <t xml:space="preserve">15.038.0409-A      </t>
  </si>
  <si>
    <t>CO7340</t>
  </si>
  <si>
    <t xml:space="preserve">15.038.0415-A      </t>
  </si>
  <si>
    <t>CO7341</t>
  </si>
  <si>
    <t xml:space="preserve">15.038.0416-A      </t>
  </si>
  <si>
    <t>CO7342</t>
  </si>
  <si>
    <t xml:space="preserve">15.038.0420-A      </t>
  </si>
  <si>
    <t>CO7343</t>
  </si>
  <si>
    <t xml:space="preserve">15.038.0421-A      </t>
  </si>
  <si>
    <t>CO7344</t>
  </si>
  <si>
    <t xml:space="preserve">15.038.0422-A      </t>
  </si>
  <si>
    <t>CO7345</t>
  </si>
  <si>
    <t xml:space="preserve">15.038.0423-A      </t>
  </si>
  <si>
    <t>CO7346</t>
  </si>
  <si>
    <t xml:space="preserve">15.038.0424-A      </t>
  </si>
  <si>
    <t>CO7347</t>
  </si>
  <si>
    <t xml:space="preserve">15.038.0425-A      </t>
  </si>
  <si>
    <t>CO7348</t>
  </si>
  <si>
    <t xml:space="preserve">15.038.0426-A      </t>
  </si>
  <si>
    <t>CO7349</t>
  </si>
  <si>
    <t xml:space="preserve">15.038.0427-A      </t>
  </si>
  <si>
    <t>CO7350</t>
  </si>
  <si>
    <t xml:space="preserve">15.038.0428-A      </t>
  </si>
  <si>
    <t>CO7351</t>
  </si>
  <si>
    <t xml:space="preserve">15.038.0430-A      </t>
  </si>
  <si>
    <t>CO7352</t>
  </si>
  <si>
    <t xml:space="preserve">15.038.0431-A      </t>
  </si>
  <si>
    <t>CO7353</t>
  </si>
  <si>
    <t xml:space="preserve">15.038.0432-A      </t>
  </si>
  <si>
    <t>CO7354</t>
  </si>
  <si>
    <t xml:space="preserve">15.038.0433-A      </t>
  </si>
  <si>
    <t>CO7355</t>
  </si>
  <si>
    <t xml:space="preserve">15.038.0435-A      </t>
  </si>
  <si>
    <t>CO7356</t>
  </si>
  <si>
    <t xml:space="preserve">15.038.0436-A      </t>
  </si>
  <si>
    <t>CO7357</t>
  </si>
  <si>
    <t xml:space="preserve">15.038.0437-A      </t>
  </si>
  <si>
    <t>CO7358</t>
  </si>
  <si>
    <t xml:space="preserve">15.038.0438-A      </t>
  </si>
  <si>
    <t>CO7359</t>
  </si>
  <si>
    <t xml:space="preserve">15.038.0439-A      </t>
  </si>
  <si>
    <t>CO7360</t>
  </si>
  <si>
    <t xml:space="preserve">15.038.0440-A      </t>
  </si>
  <si>
    <t>CO7361</t>
  </si>
  <si>
    <t xml:space="preserve">15.038.0445-A      </t>
  </si>
  <si>
    <t>CO7362</t>
  </si>
  <si>
    <t xml:space="preserve">15.038.0446-A      </t>
  </si>
  <si>
    <t>CO7363</t>
  </si>
  <si>
    <t xml:space="preserve">15.038.0447-A      </t>
  </si>
  <si>
    <t>CO7364</t>
  </si>
  <si>
    <t xml:space="preserve">15.038.0448-A      </t>
  </si>
  <si>
    <t>CO7365</t>
  </si>
  <si>
    <t xml:space="preserve">15.038.0455-A      </t>
  </si>
  <si>
    <t>CO7366</t>
  </si>
  <si>
    <t xml:space="preserve">15.038.0456-A      </t>
  </si>
  <si>
    <t>CO7367</t>
  </si>
  <si>
    <t xml:space="preserve">15.038.0457-A      </t>
  </si>
  <si>
    <t>CO7368</t>
  </si>
  <si>
    <t xml:space="preserve">15.038.0458-A      </t>
  </si>
  <si>
    <t>CO7369</t>
  </si>
  <si>
    <t xml:space="preserve">15.038.0465-A      </t>
  </si>
  <si>
    <t>CO7370</t>
  </si>
  <si>
    <t xml:space="preserve">15.038.0466-A      </t>
  </si>
  <si>
    <t>CO7371</t>
  </si>
  <si>
    <t xml:space="preserve">15.038.0467-A      </t>
  </si>
  <si>
    <t>CO7372</t>
  </si>
  <si>
    <t xml:space="preserve">15.038.0470-A      </t>
  </si>
  <si>
    <t>CO7373</t>
  </si>
  <si>
    <t xml:space="preserve">15.038.0471-A      </t>
  </si>
  <si>
    <t>CO7374</t>
  </si>
  <si>
    <t xml:space="preserve">15.038.0472-A      </t>
  </si>
  <si>
    <t>CO7375</t>
  </si>
  <si>
    <t xml:space="preserve">15.038.0473-A      </t>
  </si>
  <si>
    <t>CO7376</t>
  </si>
  <si>
    <t xml:space="preserve">15.041.0020-A      </t>
  </si>
  <si>
    <t>CO7377</t>
  </si>
  <si>
    <t xml:space="preserve">15.041.0025-A      </t>
  </si>
  <si>
    <t>CO7378</t>
  </si>
  <si>
    <t xml:space="preserve">15.041.0030-A      </t>
  </si>
  <si>
    <t>CO7379</t>
  </si>
  <si>
    <t xml:space="preserve">15.041.0035-A      </t>
  </si>
  <si>
    <t>CO7389</t>
  </si>
  <si>
    <t xml:space="preserve">15.038.0241-A      </t>
  </si>
  <si>
    <t>CO7390</t>
  </si>
  <si>
    <t xml:space="preserve">15.038.0242-A      </t>
  </si>
  <si>
    <t>CO7391</t>
  </si>
  <si>
    <t xml:space="preserve">15.038.0243-A      </t>
  </si>
  <si>
    <t>CO7392</t>
  </si>
  <si>
    <t xml:space="preserve">15.038.0244-A      </t>
  </si>
  <si>
    <t>CO7393</t>
  </si>
  <si>
    <t xml:space="preserve">15.038.0245-A      </t>
  </si>
  <si>
    <t>CO7396</t>
  </si>
  <si>
    <t xml:space="preserve">15.004.0104-A      </t>
  </si>
  <si>
    <t>CO7397</t>
  </si>
  <si>
    <t xml:space="preserve">15.004.0126-A      </t>
  </si>
  <si>
    <t>CO7398</t>
  </si>
  <si>
    <t xml:space="preserve">15.004.0127-A      </t>
  </si>
  <si>
    <t>CO7399</t>
  </si>
  <si>
    <t xml:space="preserve">15.004.0133-A      </t>
  </si>
  <si>
    <t>CO7400</t>
  </si>
  <si>
    <t xml:space="preserve">15.019.0052-A      </t>
  </si>
  <si>
    <t>CO7401</t>
  </si>
  <si>
    <t xml:space="preserve">15.019.0057-A      </t>
  </si>
  <si>
    <t>CO7403</t>
  </si>
  <si>
    <t xml:space="preserve">15.020.0042-A      </t>
  </si>
  <si>
    <t>CO7404</t>
  </si>
  <si>
    <t xml:space="preserve">15.007.0440-A      </t>
  </si>
  <si>
    <t>CO7405</t>
  </si>
  <si>
    <t xml:space="preserve">15.007.0518-A      </t>
  </si>
  <si>
    <t>CO7406</t>
  </si>
  <si>
    <t xml:space="preserve">15.020.0156-A      </t>
  </si>
  <si>
    <t>CO7407</t>
  </si>
  <si>
    <t xml:space="preserve">15.020.0200-A      </t>
  </si>
  <si>
    <t>CO7408</t>
  </si>
  <si>
    <t xml:space="preserve">15.020.0205-A      </t>
  </si>
  <si>
    <t>CO7409</t>
  </si>
  <si>
    <t xml:space="preserve">15.020.0210-A      </t>
  </si>
  <si>
    <t>CO7410</t>
  </si>
  <si>
    <t xml:space="preserve">15.020.0215-A      </t>
  </si>
  <si>
    <t>CO7411</t>
  </si>
  <si>
    <t xml:space="preserve">15.020.0220-A      </t>
  </si>
  <si>
    <t>CO7412</t>
  </si>
  <si>
    <t xml:space="preserve">15.004.0500-A      </t>
  </si>
  <si>
    <t>CO7413</t>
  </si>
  <si>
    <t xml:space="preserve">15.004.0505-A      </t>
  </si>
  <si>
    <t>CO7414</t>
  </si>
  <si>
    <t xml:space="preserve">15.004.0640-A      </t>
  </si>
  <si>
    <t>CO7416</t>
  </si>
  <si>
    <t xml:space="preserve">15.007.0617-A      </t>
  </si>
  <si>
    <t>CO7418</t>
  </si>
  <si>
    <t xml:space="preserve">15.007.0545-A      </t>
  </si>
  <si>
    <t>CO7420</t>
  </si>
  <si>
    <t xml:space="preserve">15.007.0547-A      </t>
  </si>
  <si>
    <t>CO7424</t>
  </si>
  <si>
    <t xml:space="preserve">15.003.0176-A      </t>
  </si>
  <si>
    <t>CO7426</t>
  </si>
  <si>
    <t xml:space="preserve">15.003.0179-A      </t>
  </si>
  <si>
    <t>CO7428</t>
  </si>
  <si>
    <t xml:space="preserve">15.007.0204-A      </t>
  </si>
  <si>
    <t>CO7430</t>
  </si>
  <si>
    <t xml:space="preserve">15.007.0206-A      </t>
  </si>
  <si>
    <t>CO7432</t>
  </si>
  <si>
    <t xml:space="preserve">15.020.0041-A      </t>
  </si>
  <si>
    <t>CO7433</t>
  </si>
  <si>
    <t xml:space="preserve">15.007.0640-A      </t>
  </si>
  <si>
    <t>CO7434</t>
  </si>
  <si>
    <t xml:space="preserve">15.007.0642-A      </t>
  </si>
  <si>
    <t>CO7435</t>
  </si>
  <si>
    <t xml:space="preserve">15.007.0643-A      </t>
  </si>
  <si>
    <t>CO7436</t>
  </si>
  <si>
    <t xml:space="preserve">15.007.0645-A      </t>
  </si>
  <si>
    <t>CO7437</t>
  </si>
  <si>
    <t xml:space="preserve">15.007.0646-A      </t>
  </si>
  <si>
    <t>CO7438</t>
  </si>
  <si>
    <t xml:space="preserve">15.007.0647-A      </t>
  </si>
  <si>
    <t>CO7439</t>
  </si>
  <si>
    <t xml:space="preserve">15.015.0184-A      </t>
  </si>
  <si>
    <t>CO7440</t>
  </si>
  <si>
    <t xml:space="preserve">15.015.0186-A      </t>
  </si>
  <si>
    <t>CO7441</t>
  </si>
  <si>
    <t xml:space="preserve">15.015.0187-A      </t>
  </si>
  <si>
    <t>CO7442</t>
  </si>
  <si>
    <t xml:space="preserve">15.015.0188-A      </t>
  </si>
  <si>
    <t>CO7443</t>
  </si>
  <si>
    <t xml:space="preserve">15.015.0189-A      </t>
  </si>
  <si>
    <t>CO7444</t>
  </si>
  <si>
    <t xml:space="preserve">15.015.0201-A      </t>
  </si>
  <si>
    <t>CO7445</t>
  </si>
  <si>
    <t xml:space="preserve">15.015.0202-A      </t>
  </si>
  <si>
    <t>CO7466</t>
  </si>
  <si>
    <t xml:space="preserve">15.003.0520-A      </t>
  </si>
  <si>
    <t>CO7467</t>
  </si>
  <si>
    <t xml:space="preserve">15.003.0525-A      </t>
  </si>
  <si>
    <t>CO7468</t>
  </si>
  <si>
    <t xml:space="preserve">15.003.0530-A      </t>
  </si>
  <si>
    <t>CO7469</t>
  </si>
  <si>
    <t xml:space="preserve">15.003.0535-A      </t>
  </si>
  <si>
    <t>CO7470</t>
  </si>
  <si>
    <t xml:space="preserve">15.003.0540-A      </t>
  </si>
  <si>
    <t>CO7471</t>
  </si>
  <si>
    <t xml:space="preserve">15.003.0545-A      </t>
  </si>
  <si>
    <t>CO7472</t>
  </si>
  <si>
    <t xml:space="preserve">15.003.0555-A      </t>
  </si>
  <si>
    <t>CO7473</t>
  </si>
  <si>
    <t xml:space="preserve">15.003.0560-A      </t>
  </si>
  <si>
    <t>CO7474</t>
  </si>
  <si>
    <t xml:space="preserve">15.003.0565-A      </t>
  </si>
  <si>
    <t>CO7475</t>
  </si>
  <si>
    <t xml:space="preserve">15.018.0300-A      </t>
  </si>
  <si>
    <t>CO7476</t>
  </si>
  <si>
    <t xml:space="preserve">15.018.0305-A      </t>
  </si>
  <si>
    <t>CO7477</t>
  </si>
  <si>
    <t xml:space="preserve">15.018.0310-A      </t>
  </si>
  <si>
    <t>CO7478</t>
  </si>
  <si>
    <t xml:space="preserve">15.018.0315-A      </t>
  </si>
  <si>
    <t>CO7479</t>
  </si>
  <si>
    <t xml:space="preserve">15.018.0320-A      </t>
  </si>
  <si>
    <t>CO7480</t>
  </si>
  <si>
    <t xml:space="preserve">15.018.0325-A      </t>
  </si>
  <si>
    <t>CO7481</t>
  </si>
  <si>
    <t xml:space="preserve">15.018.0330-A      </t>
  </si>
  <si>
    <t>CO7482</t>
  </si>
  <si>
    <t xml:space="preserve">15.031.0030-A      </t>
  </si>
  <si>
    <t>CO7483</t>
  </si>
  <si>
    <t xml:space="preserve">15.031.0032-A      </t>
  </si>
  <si>
    <t>CO7484</t>
  </si>
  <si>
    <t xml:space="preserve">15.031.0036-A      </t>
  </si>
  <si>
    <t>CO7485</t>
  </si>
  <si>
    <t xml:space="preserve">15.031.0038-A      </t>
  </si>
  <si>
    <t>CO7486</t>
  </si>
  <si>
    <t xml:space="preserve">15.018.0072-A      </t>
  </si>
  <si>
    <t>CO7487</t>
  </si>
  <si>
    <t xml:space="preserve">15.018.0102-A      </t>
  </si>
  <si>
    <t>CO7488</t>
  </si>
  <si>
    <t xml:space="preserve">15.018.0103-A      </t>
  </si>
  <si>
    <t>CO7489</t>
  </si>
  <si>
    <t xml:space="preserve">15.020.0175-A      </t>
  </si>
  <si>
    <t>CO7490</t>
  </si>
  <si>
    <t xml:space="preserve">15.007.0573-A      </t>
  </si>
  <si>
    <t>CO7491</t>
  </si>
  <si>
    <t xml:space="preserve">15.007.0574-A      </t>
  </si>
  <si>
    <t>CO7492</t>
  </si>
  <si>
    <t xml:space="preserve">15.007.0576-A      </t>
  </si>
  <si>
    <t>CO7493</t>
  </si>
  <si>
    <t xml:space="preserve">15.007.0577-A      </t>
  </si>
  <si>
    <t>CO7494</t>
  </si>
  <si>
    <t xml:space="preserve">15.007.0578-A      </t>
  </si>
  <si>
    <t>CO7495</t>
  </si>
  <si>
    <t xml:space="preserve">15.007.0601-A      </t>
  </si>
  <si>
    <t>CO7496</t>
  </si>
  <si>
    <t xml:space="preserve">15.007.0602-A      </t>
  </si>
  <si>
    <t>CO7497</t>
  </si>
  <si>
    <t xml:space="preserve">15.007.0616-A      </t>
  </si>
  <si>
    <t>CO7498</t>
  </si>
  <si>
    <t xml:space="preserve">15.008.0394-A      </t>
  </si>
  <si>
    <t>CO7499</t>
  </si>
  <si>
    <t xml:space="preserve">15.001.0069-A      </t>
  </si>
  <si>
    <t>CO7500</t>
  </si>
  <si>
    <t xml:space="preserve">15.028.0028-A      </t>
  </si>
  <si>
    <t>CO7501</t>
  </si>
  <si>
    <t xml:space="preserve">15.014.0150-A      </t>
  </si>
  <si>
    <t>CO7502</t>
  </si>
  <si>
    <t xml:space="preserve">15.014.0155-A      </t>
  </si>
  <si>
    <t>CO7503</t>
  </si>
  <si>
    <t xml:space="preserve">15.014.0160-A      </t>
  </si>
  <si>
    <t>CO7504</t>
  </si>
  <si>
    <t xml:space="preserve">15.014.0165-A      </t>
  </si>
  <si>
    <t>CO7505</t>
  </si>
  <si>
    <t xml:space="preserve">15.014.0170-A      </t>
  </si>
  <si>
    <t>CO7506</t>
  </si>
  <si>
    <t xml:space="preserve">15.011.0010-A      </t>
  </si>
  <si>
    <t>CO7507</t>
  </si>
  <si>
    <t xml:space="preserve">15.011.0013-A      </t>
  </si>
  <si>
    <t>CO7508</t>
  </si>
  <si>
    <t xml:space="preserve">15.011.0015-A      </t>
  </si>
  <si>
    <t>CO7509</t>
  </si>
  <si>
    <t xml:space="preserve">15.011.0016-A      </t>
  </si>
  <si>
    <t>CO7510</t>
  </si>
  <si>
    <t xml:space="preserve">15.011.0018-A      </t>
  </si>
  <si>
    <t>CO7511</t>
  </si>
  <si>
    <t xml:space="preserve">15.011.0019-A      </t>
  </si>
  <si>
    <t>CO7512</t>
  </si>
  <si>
    <t xml:space="preserve">15.011.0022-A      </t>
  </si>
  <si>
    <t>CO7513</t>
  </si>
  <si>
    <t xml:space="preserve">15.011.0025-A      </t>
  </si>
  <si>
    <t>CO7514</t>
  </si>
  <si>
    <t xml:space="preserve">15.011.0026-A      </t>
  </si>
  <si>
    <t>CO7515</t>
  </si>
  <si>
    <t xml:space="preserve">15.011.0028-A      </t>
  </si>
  <si>
    <t>CO7516</t>
  </si>
  <si>
    <t xml:space="preserve">15.011.0031-A      </t>
  </si>
  <si>
    <t>CO7517</t>
  </si>
  <si>
    <t xml:space="preserve">15.011.0082-A      </t>
  </si>
  <si>
    <t>CO7518</t>
  </si>
  <si>
    <t xml:space="preserve">15.011.0086-A      </t>
  </si>
  <si>
    <t>CO7519</t>
  </si>
  <si>
    <t xml:space="preserve">15.011.0090-A      </t>
  </si>
  <si>
    <t>CO7520</t>
  </si>
  <si>
    <t xml:space="preserve">15.011.0095-A      </t>
  </si>
  <si>
    <t>CO7521</t>
  </si>
  <si>
    <t xml:space="preserve">15.020.0105-A      </t>
  </si>
  <si>
    <t>CO7522</t>
  </si>
  <si>
    <t xml:space="preserve">15.010.0115-A      </t>
  </si>
  <si>
    <t>CO7523</t>
  </si>
  <si>
    <t xml:space="preserve">15.010.0120-A      </t>
  </si>
  <si>
    <t>CO7524</t>
  </si>
  <si>
    <t xml:space="preserve">15.005.0215-A      </t>
  </si>
  <si>
    <t>CO7525</t>
  </si>
  <si>
    <t xml:space="preserve">15.005.0220-A      </t>
  </si>
  <si>
    <t>CO7526</t>
  </si>
  <si>
    <t xml:space="preserve">15.005.0225-A      </t>
  </si>
  <si>
    <t>CO7527</t>
  </si>
  <si>
    <t xml:space="preserve">15.005.0240-A      </t>
  </si>
  <si>
    <t>CO7528</t>
  </si>
  <si>
    <t xml:space="preserve">15.005.0245-A      </t>
  </si>
  <si>
    <t>CO7530</t>
  </si>
  <si>
    <t xml:space="preserve">15.005.0270-A      </t>
  </si>
  <si>
    <t>CO7531</t>
  </si>
  <si>
    <t xml:space="preserve">15.005.0272-A      </t>
  </si>
  <si>
    <t>CO7532</t>
  </si>
  <si>
    <t xml:space="preserve">15.005.0274-A      </t>
  </si>
  <si>
    <t>CO7533</t>
  </si>
  <si>
    <t xml:space="preserve">15.029.0200-A      </t>
  </si>
  <si>
    <t>CO7534</t>
  </si>
  <si>
    <t xml:space="preserve">15.029.0202-A      </t>
  </si>
  <si>
    <t>CO7535</t>
  </si>
  <si>
    <t xml:space="preserve">15.029.0204-A      </t>
  </si>
  <si>
    <t>CO7536</t>
  </si>
  <si>
    <t xml:space="preserve">15.029.0210-A      </t>
  </si>
  <si>
    <t>CO7537</t>
  </si>
  <si>
    <t xml:space="preserve">15.029.0212-A      </t>
  </si>
  <si>
    <t>CO7538</t>
  </si>
  <si>
    <t xml:space="preserve">15.029.0215-A      </t>
  </si>
  <si>
    <t>CO7539</t>
  </si>
  <si>
    <t xml:space="preserve">15.029.0217-A      </t>
  </si>
  <si>
    <t>CO7540</t>
  </si>
  <si>
    <t xml:space="preserve">15.029.0219-A      </t>
  </si>
  <si>
    <t>CO7541</t>
  </si>
  <si>
    <t xml:space="preserve">15.029.0227-A      </t>
  </si>
  <si>
    <t>CO7542</t>
  </si>
  <si>
    <t xml:space="preserve">15.029.0240-A      </t>
  </si>
  <si>
    <t>CO7543</t>
  </si>
  <si>
    <t xml:space="preserve">15.029.0242-A      </t>
  </si>
  <si>
    <t>CO7544</t>
  </si>
  <si>
    <t xml:space="preserve">15.029.0244-A      </t>
  </si>
  <si>
    <t>CO7545</t>
  </si>
  <si>
    <t xml:space="preserve">15.029.0246-A      </t>
  </si>
  <si>
    <t>CO7546</t>
  </si>
  <si>
    <t xml:space="preserve">15.029.0248-A      </t>
  </si>
  <si>
    <t>CO7547</t>
  </si>
  <si>
    <t xml:space="preserve">15.007.0270-A      </t>
  </si>
  <si>
    <t>CP0001</t>
  </si>
  <si>
    <t xml:space="preserve">16.001.0050-0      </t>
  </si>
  <si>
    <t xml:space="preserve">MADEIRAMENTO PARA COBERTURA EM DUAS AGUAS EM TELHAS CERAMICAS,CONSTITUIDO DE CUMEEIRA E TERCAS DE 3"X4.1/2",CAIBROS DE 3"X1.1/2",RIPAS DE 1,5X4CM,TUDO EM MADEIRA SERRADA,SEM TESOURA OU PONTALETE,MEDIDO PELA AREA REAL DO MADEIRAMENTO.FORNECIMENTO E COLOCACAO  </t>
  </si>
  <si>
    <t>CP0002</t>
  </si>
  <si>
    <t xml:space="preserve">16.001.0051-0      </t>
  </si>
  <si>
    <t xml:space="preserve">MADEIRAMENTO PARA COBERTURA EM DUAS AGUAS EM TELHAS CERAMICAS,CONSTITUIDO DE CUMEEIRA E TERCAS DE 3"X4.1/2",CAIBROS DE 3"X1.1/2",RIPAS DE 1,5X4CM,TUDO EM MADEIRA APARELHADA,SEM TESOURA OU PONTALETE,MEDIDO PELA AREA REAL DO MADEIRAMENTO.FORNECIMENTO E COLOCACAO  </t>
  </si>
  <si>
    <t>CP0003</t>
  </si>
  <si>
    <t xml:space="preserve">16.001.0055-0      </t>
  </si>
  <si>
    <t xml:space="preserve">MADEIRAMENTO PARA COBERTURA EM QUATRO OU MAIS AGUAS EM TELHAS CERAMICAS,CONSTITUIDO DE CUMEEIRA,TERCAS,RINCOES E ESPIGOES DE 3"X4.1/2",CAIBROS DE 3"X1.1/2",RIPAS DE 1,5X4CM,TUDO EMMADEIRA SERRADA,SEM TESOURA OU PONTALETE,MEDIDO PELA AREA REAL DO MADEIRAMENTO.FORNECIMENTO E COLOCACAO  </t>
  </si>
  <si>
    <t>CP0004</t>
  </si>
  <si>
    <t xml:space="preserve">16.001.0056-0      </t>
  </si>
  <si>
    <t xml:space="preserve">MADEIRAMENTO PARA COBERTURA EM QUATRO OU MAIS AGUAS EM TELHAS CERAMICAS,CONSTITUIDO DE CUMEEIRA,TERCAS,RINCOES E ESPIGOES DE 3"X4.1/2",CAIBROS DE 3"X1.1/2",RIPAS DE 1,5X4CM,TUDO EMMADEIRA APARELHADA,SEM TESOURA OU PONTALETE,MEDIDO PELA AREA REAL DO MADEIRAMENTO.FORNECIMENTO E COLOCACAO  </t>
  </si>
  <si>
    <t>CP0005</t>
  </si>
  <si>
    <t xml:space="preserve">16.001.0060-0      </t>
  </si>
  <si>
    <t xml:space="preserve">MADEIRAMENTO PARA COBERTURA EM TELHAS ONDULADAS,CONSTITUIDO DE PECAS DE 3"X3" E 3"X4.1/2",EM MADEIRA SERRADA,SEM TESOURAOU PONTALETE,MEDIDO PELA AREA REAL DO MADEIRAMENTO.FORNECIMENTO E COLOCACAO  </t>
  </si>
  <si>
    <t>CP0006</t>
  </si>
  <si>
    <t xml:space="preserve">16.001.0061-0      </t>
  </si>
  <si>
    <t xml:space="preserve">MADEIRAMENTO PARA COBERTURA EM TELHAS ONDULADAS,CONSTITUIDO DE PECAS DE 3"X3" E 3"X4.1/2",EM MADEIRA APARELHADA,SEM TESOURA OU PONTALETE,MEDIDO PELA AREA REAL DO MADEIRAMENTO.FORNECIMENTO E COLOCACAO  </t>
  </si>
  <si>
    <t>CP0007</t>
  </si>
  <si>
    <t xml:space="preserve">16.001.0065-0      </t>
  </si>
  <si>
    <t xml:space="preserve">TESOURA COMPLETA EM MADEIRA SERRADA,PARA VAO DE 4,00M.FORNECIMENTO E COLOCACAO  </t>
  </si>
  <si>
    <t>CP0008</t>
  </si>
  <si>
    <t xml:space="preserve">16.001.0066-0      </t>
  </si>
  <si>
    <t xml:space="preserve">TESOURA COMPLETA EM MADEIRA APARELHADA,PARA VAO DE 4,00M.FORNECIMENTO E COLOCACAO  </t>
  </si>
  <si>
    <t>CP0009</t>
  </si>
  <si>
    <t xml:space="preserve">16.001.0067-0      </t>
  </si>
  <si>
    <t xml:space="preserve">TESOURA COMPLETA EM MADEIRA SERRADA,PARA VAO DE 5,00M.FORNECIMENTO E COLOCACAO  </t>
  </si>
  <si>
    <t>CP0010</t>
  </si>
  <si>
    <t xml:space="preserve">16.001.0068-0      </t>
  </si>
  <si>
    <t xml:space="preserve">TESOURA COMPLETA EM MADEIRA APARELHADA,PARA VAO DE 5,00M.FORNECIMENTO E COLOCACAO  </t>
  </si>
  <si>
    <t>CP0011</t>
  </si>
  <si>
    <t xml:space="preserve">16.001.0069-0      </t>
  </si>
  <si>
    <t xml:space="preserve">TESOURA COMPLETA EM MADEIRA SERRADA,PARA VAO DE 6,00M.FORNECIMENTO E COLOCACAO  </t>
  </si>
  <si>
    <t>CP0012</t>
  </si>
  <si>
    <t xml:space="preserve">16.001.0070-0      </t>
  </si>
  <si>
    <t xml:space="preserve">TESOURA COMPLETA EM MADEIRA APARELHADA,PARA VAO DE 6,00M.FORNECIMENTO E COLOCACAO  </t>
  </si>
  <si>
    <t>CP0013</t>
  </si>
  <si>
    <t xml:space="preserve">16.001.0071-0      </t>
  </si>
  <si>
    <t xml:space="preserve">TESOURA COMPLETA EM MADEIRA SERRADA,PARA VAO DE 7,00M.FORNECIMENTO E COLOCACAO  </t>
  </si>
  <si>
    <t>CP0014</t>
  </si>
  <si>
    <t xml:space="preserve">16.001.0072-0      </t>
  </si>
  <si>
    <t xml:space="preserve">TESOURA COMPLETA EM MADEIRA APARELHADA,PARA VAO DE 7,00M.FORNECIMENTO E COLOCACAO  </t>
  </si>
  <si>
    <t>CP0015</t>
  </si>
  <si>
    <t xml:space="preserve">16.001.0073-0      </t>
  </si>
  <si>
    <t xml:space="preserve">TESOURA COMPLETA EM MADEIRA SERRADA,PARA VAO DE 8,00M.FORNECIMENTO E COLOCACAO  </t>
  </si>
  <si>
    <t>CP0016</t>
  </si>
  <si>
    <t xml:space="preserve">16.001.0074-0      </t>
  </si>
  <si>
    <t xml:space="preserve">TESOURA COMPLETA EM MADEIRA APARELHADA,PARA VAO DE 8,00M.FORNECIMENTO E COLOCACAO  </t>
  </si>
  <si>
    <t>CP0017</t>
  </si>
  <si>
    <t xml:space="preserve">16.001.0075-0      </t>
  </si>
  <si>
    <t xml:space="preserve">TESOURA COMPLETA EM MADEIRA SERRADA,PARA VAO DE 9,00M.FORNECIMENTO E COLOCACAO  </t>
  </si>
  <si>
    <t>CP0018</t>
  </si>
  <si>
    <t xml:space="preserve">16.001.0076-0      </t>
  </si>
  <si>
    <t xml:space="preserve">TESOURA COMPLETA EM MADEIRA APARELHADA,PARA VAO DE 9,00M.FORNECIMENTO E COLOCACAO  </t>
  </si>
  <si>
    <t>CP0019</t>
  </si>
  <si>
    <t xml:space="preserve">16.001.0077-0      </t>
  </si>
  <si>
    <t xml:space="preserve">TESOURA COMPLETA EM MADEIRA SERRADA,PARA VAO DE 10,00M.FORNECIMENTO E COLOCACAO  </t>
  </si>
  <si>
    <t>CP0020</t>
  </si>
  <si>
    <t xml:space="preserve">16.001.0078-0      </t>
  </si>
  <si>
    <t xml:space="preserve">TESOURA COMPLETA EM MADEIRA APARELHADA,PARA VAO DE 10,00M.FORNECIMENTO E COLOCACAO  </t>
  </si>
  <si>
    <t>CP0021</t>
  </si>
  <si>
    <t xml:space="preserve">16.001.0079-0      </t>
  </si>
  <si>
    <t xml:space="preserve">TESOURA COMPLETA EM MADEIRA SERRADA,PARA VAO DE 11,00M.FORNECIMENTO E COLOCACAO  </t>
  </si>
  <si>
    <t>CP0022</t>
  </si>
  <si>
    <t xml:space="preserve">16.001.0080-0      </t>
  </si>
  <si>
    <t xml:space="preserve">TESOURA COMPLETA EM MADEIRA APARELHADA,PARA VAO DE 11,00M.FORNECIMENTO E COLOCACAO  </t>
  </si>
  <si>
    <t>CP0023</t>
  </si>
  <si>
    <t xml:space="preserve">16.001.0081-0      </t>
  </si>
  <si>
    <t xml:space="preserve">TESOURA COMPLETA EM MADEIRA SERRADA,PARA VAO DE 12,00M.FORNECIMENTO E COLOCACAO  </t>
  </si>
  <si>
    <t>CP0024</t>
  </si>
  <si>
    <t xml:space="preserve">16.001.0082-0      </t>
  </si>
  <si>
    <t xml:space="preserve">TESOURA COMPLETA EM MADEIRA APARELHADA,PARA VAO DE 12,00M.FORNECIMENTO E COLOCACAO  </t>
  </si>
  <si>
    <t>CP0025</t>
  </si>
  <si>
    <t xml:space="preserve">16.001.0083-0      </t>
  </si>
  <si>
    <t xml:space="preserve">TESOURA COMPLETA EM MADEIRA SERRADA,PARA VAO DE 14,00M.FORNECIMENTO E COLOCACAO  </t>
  </si>
  <si>
    <t>CP0026</t>
  </si>
  <si>
    <t xml:space="preserve">16.001.0084-0      </t>
  </si>
  <si>
    <t xml:space="preserve">TESOURA COMPLETA EM MADEIRA APARELHADA,PARA VAO DE 14,00M.FORNECIMENTO E COLOCACAO  </t>
  </si>
  <si>
    <t>CP0027</t>
  </si>
  <si>
    <t xml:space="preserve">16.001.0085-0      </t>
  </si>
  <si>
    <t xml:space="preserve">PONTALETE DE MADEIRA SERRADA,EM PECAS DE 3"X3",VERTICAIS E HORIZONTAIS,PARA COBERTURA DE TELHAS CERAMICAS,MEDIDO PELA AREA REAL DA COBERTURA DO TELHADO.FORNECIMENTO E COLOCACAO  </t>
  </si>
  <si>
    <t>CP0028</t>
  </si>
  <si>
    <t xml:space="preserve">16.001.0086-0      </t>
  </si>
  <si>
    <t xml:space="preserve">PONTALETE DE MADEIRA SERRADA,EM PECAS DE 3"X3",VERTICAIS E HORIZONTAIS,PARA COBERTURA DE TELHAS ONDULADAS DE QUALQUER TIPO,MEDIDO PELA AREA REAL DA COBERTURA DO TELHADO.FORNECIMENTO E COLOCACAO  </t>
  </si>
  <si>
    <t>CP0029</t>
  </si>
  <si>
    <t xml:space="preserve">16.001.0087-0      </t>
  </si>
  <si>
    <t xml:space="preserve">TERCA DE MADEIRA SERRADA,EM PECAS DE 3"X3",PARA COBERTURA DE QUALQUER TIPO.FORNECIMENTO E COLOCACAO  </t>
  </si>
  <si>
    <t>CP0030</t>
  </si>
  <si>
    <t xml:space="preserve">16.001.0088-0      </t>
  </si>
  <si>
    <t xml:space="preserve">TERCA DE MADEIRA APARELHADA,EM PECAS DE 3"X3",PARA COBERTURA DE QUALQUER TIPO.FORNECIMENTO E COLOCACAO  </t>
  </si>
  <si>
    <t>CP0031</t>
  </si>
  <si>
    <t xml:space="preserve">16.001.0089-0      </t>
  </si>
  <si>
    <t xml:space="preserve">TERCA DE MADEIRA SERRADA,EM PECAS DE 3"X4.1/2",PARA COBERTURA DE QUALQUER TIPO.FORNECIMENTO E COLOCACAO  </t>
  </si>
  <si>
    <t>CP0032</t>
  </si>
  <si>
    <t xml:space="preserve">16.001.0090-0      </t>
  </si>
  <si>
    <t xml:space="preserve">TERCA DE MADEIRA APARELHADA,EM PECAS DE 3"X4.1/2",PARA COBERTURA DE QUALQUER TIPO.FORNECIMENTO E COLOCACAO  </t>
  </si>
  <si>
    <t>CP0033</t>
  </si>
  <si>
    <t xml:space="preserve">16.001.0091-0      </t>
  </si>
  <si>
    <t xml:space="preserve">TERCA DE MADEIRA SERRADA,EM PECAS DE 3"X6",PARA COBERTURA DE QUALQUER TIPO.FORNECIMENTO E COLOCACAO  </t>
  </si>
  <si>
    <t>CP0034</t>
  </si>
  <si>
    <t xml:space="preserve">16.001.0092-0      </t>
  </si>
  <si>
    <t xml:space="preserve">TERCA DE MADEIRA APARELHADA,EM PECAS DE 3"X6",PARA COBERTURA DE QUALQUER TIPO.FORNECIMENTO E COLOCACAO  </t>
  </si>
  <si>
    <t>CP0035</t>
  </si>
  <si>
    <t xml:space="preserve">16.001.0093-0      </t>
  </si>
  <si>
    <t xml:space="preserve">TERCA DE MADEIRA SERRADA,EM PECAS DE 3"X9",PARA COBERTURA DE QUALQUER TIPO.FORNECIMENTO E COLOCACAO  </t>
  </si>
  <si>
    <t>CP0036</t>
  </si>
  <si>
    <t xml:space="preserve">16.001.0094-0      </t>
  </si>
  <si>
    <t xml:space="preserve">TERCA DE MADEIRA APARELHADA,EM PECAS DE 3"X9",PARA COBERTURA DE QUALQUER TIPO.FORNECIMENTO E COLOCACAO  </t>
  </si>
  <si>
    <t>CP0037</t>
  </si>
  <si>
    <t xml:space="preserve">16.001.0110-0      </t>
  </si>
  <si>
    <t xml:space="preserve">CAIBRO DE MADEIRA SERRADA COM 3"X1.1/2".FORNECIMENTO E COLOCACAO  </t>
  </si>
  <si>
    <t>CP0038</t>
  </si>
  <si>
    <t xml:space="preserve">16.001.0115-0      </t>
  </si>
  <si>
    <t xml:space="preserve">CAIBRO DE MADEIRA APARELHADA COM 3"X1.1/2".FORNECIMENTO E COLOCACAO  </t>
  </si>
  <si>
    <t>CP0039</t>
  </si>
  <si>
    <t xml:space="preserve">16.001.0116-0      </t>
  </si>
  <si>
    <t xml:space="preserve">CAIBRO DE MADEIRA SERRADA COM 3"X2".FORNECIMENTO E COLOCACAO  </t>
  </si>
  <si>
    <t>CP0040</t>
  </si>
  <si>
    <t xml:space="preserve">16.001.0117-0      </t>
  </si>
  <si>
    <t xml:space="preserve">CAIBRO DE MADEIRA APARELHADA COM 3"X2".FORNECIMENTO E COLOCACAO  </t>
  </si>
  <si>
    <t>CP0041</t>
  </si>
  <si>
    <t xml:space="preserve">16.001.0118-0      </t>
  </si>
  <si>
    <t xml:space="preserve">RIPA DE MADEIRA SERRADA DE 1,5X4CM.FORNECIMENTO E COLOCACAO  </t>
  </si>
  <si>
    <t>CP0042</t>
  </si>
  <si>
    <t xml:space="preserve">16.001.0119-0      </t>
  </si>
  <si>
    <t xml:space="preserve">RIPA DE MADEIRA APARELHADA DE 1,5X4CM.FORNECIMENTO E COLOCACAO  </t>
  </si>
  <si>
    <t>CP0043</t>
  </si>
  <si>
    <t xml:space="preserve">16.002.0005-0      </t>
  </si>
  <si>
    <t xml:space="preserve">COBERTURA EM TELHA CERAMICA FRANCESA,EXCLUSIVE CUMEEIRA E MADEIRAMENTO.MEDIDA PELA AREA REAL DA COBERTURA.FORNECIMENTO ECOLOCACAO  </t>
  </si>
  <si>
    <t>CP0044</t>
  </si>
  <si>
    <t xml:space="preserve">16.002.0010-0      </t>
  </si>
  <si>
    <t xml:space="preserve">COBERTURA EM TELHA CERAMICA COLONIAL,EXCLUSIVE CUMEEIRA E MADEIRAMENTO.MEDIDA PELA AREA REAL DE COBERTURA.FORNECIMENTO ECOLOCACAO  </t>
  </si>
  <si>
    <t>CP0045</t>
  </si>
  <si>
    <t xml:space="preserve">16.002.0015-0      </t>
  </si>
  <si>
    <t xml:space="preserve">CUMEEIRA PARA COBERTURA EM TELHAS FRANCESAS,COLONIAIS,ROMANA OU PORTUGUESA.FORNECIMENTO E COLOCACAO  </t>
  </si>
  <si>
    <t>CP0046</t>
  </si>
  <si>
    <t xml:space="preserve">16.002.0025-0      </t>
  </si>
  <si>
    <t xml:space="preserve">CORDAO PARA ARREMATE DE TELHADO EXECUTADO EM TELHAS COLONIAIS DUPLAS,LIGEIRAMENTE SOBREPOSTAS,PRESAS COM ARGAMASSA DE CIMENTO,AREIA E SAIBRO,NO TRACO 1:2:2.FORNECIMENTO E COLOCACAO  </t>
  </si>
  <si>
    <t>CP0047</t>
  </si>
  <si>
    <t xml:space="preserve">16.002.0012-0      </t>
  </si>
  <si>
    <t xml:space="preserve">COBERTURA EM TELHA CERAMICA PORTUGUESA OU ROMANA,EXCLUSIVE CUMEEIRA E MADEIRAMENTO MEDIDA PELA AREA REAL DE COBERTURA.FORNECIMENTO E COLOCACAO  </t>
  </si>
  <si>
    <t>CP0048</t>
  </si>
  <si>
    <t xml:space="preserve">16.003.0004-0      </t>
  </si>
  <si>
    <t xml:space="preserve">CORDAO PARA ARREMATE DE TELHADO,EXECUTADO COM ARGAMASSA DE CIMENTO,AREIA E SAIBRO,NO TRACO 1:2:2  </t>
  </si>
  <si>
    <t>CP0062</t>
  </si>
  <si>
    <t xml:space="preserve">16.004.0050-0      </t>
  </si>
  <si>
    <t xml:space="preserve">CALHA DE BEIRAL,SEMI-CIRCULAR DE PVC,DN 125,EXCLUSIVE CONDUTORES (VIDE ITEM 16.004.0055).FORNECIMENTO E COLOCACAO  </t>
  </si>
  <si>
    <t>CP0063</t>
  </si>
  <si>
    <t xml:space="preserve">16.004.0055-0      </t>
  </si>
  <si>
    <t xml:space="preserve">CONDUTOR CIRCULAR PARA CALHA DE BEIRAL DE PVC,DN 88,INCLUSIVE CONEXOES.FORNECIMENTO E COLOCACAO  </t>
  </si>
  <si>
    <t>CP0064</t>
  </si>
  <si>
    <t xml:space="preserve">16.005.0001-0      </t>
  </si>
  <si>
    <t xml:space="preserve">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  </t>
  </si>
  <si>
    <t>CP0065</t>
  </si>
  <si>
    <t xml:space="preserve">16.005.0004-0      </t>
  </si>
  <si>
    <t xml:space="preserve">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  </t>
  </si>
  <si>
    <t>CP0066</t>
  </si>
  <si>
    <t xml:space="preserve">16.005.0005-0      </t>
  </si>
  <si>
    <t xml:space="preserve">CUMEEIRA DE GALVALUME,COM ESPESSURA APROXIMADA DE 0,5MM,0,30M DE ABA PARA CADA LADO,PARA TELHAS ONDULADAS.FORNECIMENTO ECOLOCACAO  </t>
  </si>
  <si>
    <t>CP0067</t>
  </si>
  <si>
    <t xml:space="preserve">16.005.0006-0      </t>
  </si>
  <si>
    <t xml:space="preserve">COBERTURA EM TELHAS TRAPEZOIDAIS DE GALVALUME,COM ESPESSURA APROXIMADA DE 0,5MM,SOBREPOSICAO LATERAL DE UMA ONDA E LONGITUDINAL DE 0,20M,FIXACAO COM PARAFUSOS OU HASTES DE ALUMINIO5/16"X250MM COM ROSCA,EXCLUSIVE MADEIRAMENTO E CUMEEIRA.MEDIDA PELA AREA REAL DE COBERTURA.FORNECIMENTO E COLOCACAO  </t>
  </si>
  <si>
    <t>CP0068</t>
  </si>
  <si>
    <t xml:space="preserve">16.005.0007-0      </t>
  </si>
  <si>
    <t xml:space="preserve">COBERTURA EM TELHAS TRAPEZOIDAIS DE GALVALUME,COM ESPESSURA APROXIMADA DE 0,7MM,SOBREPOSICAO LATERAL DE UMA ONDA E LONGITUDINAL DE 0,20M,FIXACAO COM PARAFUSOS OU HASTES DE ALUMINIO5/16"X250MM COM ROSCA,EXCLUSIVE MADEIRAMENTO E CUMEEIRA.MEDIDA PELA AREA REAL DA COBERTURA.FORNECIMENTO E COLOCACAO  </t>
  </si>
  <si>
    <t>CP0069</t>
  </si>
  <si>
    <t xml:space="preserve">16.005.0008-0      </t>
  </si>
  <si>
    <t xml:space="preserve">CUMEEIRA DE GALVALUME,COM ESPESSURA APROXIMADA DE 0,5MM,0,30M DE ABA PARA CADA LADO,PARA TELHAS TRAPEZOIDAIS.FORNECIMENTO E COLOCACAO  </t>
  </si>
  <si>
    <t>CP0070</t>
  </si>
  <si>
    <t xml:space="preserve">16.005.0015-0      </t>
  </si>
  <si>
    <t xml:space="preserve">CALHA DE GALVALUME,0,30M,EM CHAPA DE ESPESSURA APROXIMADA DE 0,7MM E DESENVOLVIMENTO 0,50M.FORNECIMENTO E COLOCACAO  </t>
  </si>
  <si>
    <t>CP0071</t>
  </si>
  <si>
    <t xml:space="preserve">16.005.0025-0      </t>
  </si>
  <si>
    <t xml:space="preserve">CALHA DE GALVALUME,0,18M,EM CHAPA DE ESPESSURA APROXIMADA DE 0,5MM E DESENVOLVIMENTO 0,30M.FORNECIMENTO E COLOCACAO  </t>
  </si>
  <si>
    <t>CP0072</t>
  </si>
  <si>
    <t xml:space="preserve">16.005.0027-0      </t>
  </si>
  <si>
    <t xml:space="preserve">RUFO DE GALVALUME COM MEDIDAS APROXIMADAS DE (0,7X500)MM.FORNECIMENTO E COLOCACAO  </t>
  </si>
  <si>
    <t>CP0073</t>
  </si>
  <si>
    <t xml:space="preserve">16.006.0001-0      </t>
  </si>
  <si>
    <t xml:space="preserve">COBERTURA EM TELHAS ONDULADAS EM FIBERGLASS,1,10X1,53M,SEM CUMEEIRA,FIXACAO COM PARAFUSOS OU HASTES DE ALUMINIO,5/16"X250MM,COM ROSCA,EXCLUSIVE MADEIRAMENTO.MEDIDA PELA AREA REAL DE CORBERTURA.FORNECIMENTO E COLOCACAO  </t>
  </si>
  <si>
    <t>CP0074</t>
  </si>
  <si>
    <t xml:space="preserve">16.007.0011-0      </t>
  </si>
  <si>
    <t xml:space="preserve">COBERTURA AUTO-PORTANTE EM CHAPAS DE ACO ZINCADO,PRE-PINTADAS COM PRIMER,A BASE EPOXI E TINTA POLIESTER,ESPESSURA ATE 1MM,LARGURA DE 0,90M,VAO LIVRE ATE 8,5M,PESO APROXIMADO DE 10KG/M2,INCLUSIVE FIXACOES E MEDIDA PELA AREA REAL DE COBERTURA.FORNECIMENTO E COLOCACAO  </t>
  </si>
  <si>
    <t>CP0075</t>
  </si>
  <si>
    <t xml:space="preserve">16.007.0012-0      </t>
  </si>
  <si>
    <t xml:space="preserve">COBERTURA AUTO-PORTANTE EM CHAPAS DE ACO ZINCADO,COM PINTURA (SISTEMA COIL COATING) BRANCA EXTERIOR E CINZA INTERIORMENTE,ESPESSURA ATE 1MM,LARGURA DE 0,90M,VAO LIVRE ATE 8,5M,PESOAPROXIMADO DE 10KG/M2,INCLUSIVE FIXACOES E MEDIDA PELA AREAREAL DE COBERTURA.FORNECIMENTO E COLOCAO  </t>
  </si>
  <si>
    <t>CP0076</t>
  </si>
  <si>
    <t xml:space="preserve">16.007.0013-0      </t>
  </si>
  <si>
    <t xml:space="preserve">COBERTURA AUTO-PORTANTE EM CHAPAS DE ACO ZINCADO,PRE-PINTADAS COM PRIMER,A BASE EPOXI E TINTA POLIESTER,ESPESSURA ATE 1MM,LARGURA DE 0,90M,VAO ENTRE 8,51 E 13,50M,PESO APROXIMADO DE 10KG/M2,INCLUSIVE FIXACOES E MEDIDA PELA AREA REAL DE COBERTURA.FORNECIMENTO E COLOCACAO  </t>
  </si>
  <si>
    <t>CP0077</t>
  </si>
  <si>
    <t xml:space="preserve">16.007.0014-0      </t>
  </si>
  <si>
    <t xml:space="preserve">COBERTURA AUTO-PORTANTE EM CHAPAS DE ACO ZINCADO,COM PINTURA (SISTEMA COIL COATING) BRANCA EXTERIOR E CINZA INTERIORMENTE,ESPESSURA ATE 1MM,LARGURA DE 0,90M,VAO ENTRE 8,51 E 13,50M,PESO APROXIMADO DE 10KG/M2,INCLUSIVE FIXACOES E MEDIDA PELAAREA REAL DE COBERTURA.FORNECIMENTO E COLOCACAO  </t>
  </si>
  <si>
    <t>CP0078</t>
  </si>
  <si>
    <t xml:space="preserve">16.007.0015-0      </t>
  </si>
  <si>
    <t xml:space="preserve">COBERTURA AUTO-PORTANTE EM CHAPAS DE ACO ZINCADO,PRE-PINTADAS COM PRIMER,A BASE EPOXI E TINTA POLIESTER,ESPESSURA DE 1,25MM,LARGURA DE 0,90M,VAO ENTRE 13,51 E 20,00M,PESO APROXIMADO DE 13,5KG/M2,INCLUSIVE FIXACOES E MEDIDA PELA AREA REAL DECOBERTURA.FORNECIMENTO E COLOCACAO  </t>
  </si>
  <si>
    <t>CP0079</t>
  </si>
  <si>
    <t xml:space="preserve">16.007.0016-0      </t>
  </si>
  <si>
    <t xml:space="preserve">COBERTURA AUTO-PORTANTE EM CHAPAS DE ACO ZINCADO,COM PINTURA (SISTEMA COIL COATING) BRANCA EXTERIOR E CINZA INTERIORMENTE,ESPESSURA 1,25MM,LARGURA DE 0,90M,VAO ENTRE 13,51 E 20,00M,PESO APROXIMADO DE 13,5KG/M2,INCLUSIVE FIXACOES E MEDIDA PELA AREA REAL DE COBERTURA.FORNECIMENTO E COLOCACAO  </t>
  </si>
  <si>
    <t>CP0080</t>
  </si>
  <si>
    <t xml:space="preserve">16.007.0017-0      </t>
  </si>
  <si>
    <t xml:space="preserve">COBERTURA AUTO-PORTANTE EM CHAPAS DE ACO ZINCADO,PRE-PINTADAS COM PRIMER,A BASE EPOXI E TINTA POLIESTER,ESPESSURA DE 1,55MM,LARGURA DE 0,90M,VAO ENTRE 20,01 E 22,00M,PESO APROXIMADO DE 18,5KG/M2,INCLUSIVE FIXACOES E MEDIDA PELA AREA REAL DECOBERTURA.FORNECIMENTO E COLOCACAO  </t>
  </si>
  <si>
    <t>CP0081</t>
  </si>
  <si>
    <t xml:space="preserve">16.007.0018-0      </t>
  </si>
  <si>
    <t xml:space="preserve">COBERTURA AUTO-PORTANTE EM CHAPAS DE ACO ZINCADO,COM PINTURA (SISTEMA COIL COATING) BRANCA EXTERIOR E CINZA INTERIORMENTE,ESPESSURA DE 1,55MM,LARGURA DE 0,90M,VAO ENTRE 20,01 E 22,,00M,PESO APROXIMADO DE 18,5KG/M2,INCLUSIVE FIXACOES E MEDIDA PELA AREA REAL DE COBERTURA.FORNECIMENTO E COLOCACAO  </t>
  </si>
  <si>
    <t>CP0082</t>
  </si>
  <si>
    <t xml:space="preserve">16.007.0025-0      </t>
  </si>
  <si>
    <t xml:space="preserve">CALHA EM CHAPA DE ACO GALVANIZADO N°26 COM 25CM DE DESENVOLVIMENTO.FORNECIMENTO E COLOCACAO  </t>
  </si>
  <si>
    <t>CP0083</t>
  </si>
  <si>
    <t xml:space="preserve">16.009.0001-0      </t>
  </si>
  <si>
    <t xml:space="preserve">CALHA DE COBRE EM CHAPA DE ESPESSURA DE 0,8MM E DESENVOLVIMENTO DE 0,30M.FORNECIMENTO E COLOCACAO  </t>
  </si>
  <si>
    <t>CP0084</t>
  </si>
  <si>
    <t xml:space="preserve">16.009.0002-0      </t>
  </si>
  <si>
    <t xml:space="preserve">CALHA DE COBRE EM CHAPA DE ESPESSURA DE 0,8MM E DESENVOLVIMENTO DE 0,50M.FORNECIMENTO E COLOCACAO  </t>
  </si>
  <si>
    <t>CP0086</t>
  </si>
  <si>
    <t xml:space="preserve">16.021.0002-0      </t>
  </si>
  <si>
    <t xml:space="preserve">IMPERMEABILIZACAO COM MEMBRANA DE ASFALTO ELASTOMERICO EM SOLUCAO,APLICADA A FRIO,CONSIDERADO O CONSUMO DE 0,40KG/M2 DOPRIMER EM UMA DEMAO E 4KG/M2 DE ASFALTO RECOMENDADO,COM REFORCO DE UMA TELA INDUSTRIAL DE POLIESTER,MALHA DE 2X2MM  </t>
  </si>
  <si>
    <t>CP0088</t>
  </si>
  <si>
    <t xml:space="preserve">16.022.0004-0      </t>
  </si>
  <si>
    <t xml:space="preserve">IMPERMEABILIZACAO COM MANTA DE PVC,ESPESSURA 1,0MM,CONSUMO DE 1,10M2/M2,UNIDAS ENTRE SI POR SOLDA ELETRONICA OU TERMOFUSAO E COM ADESIVO A BASE DE PVC NOS PONTOS DE FIXACAO  </t>
  </si>
  <si>
    <t>CP0090</t>
  </si>
  <si>
    <t xml:space="preserve">16.023.0004-0      </t>
  </si>
  <si>
    <t xml:space="preserve">IMPERMEABILIZACAO AREA EXPOSTA,C/EMULSAO ACRILICA PURA (NAO ESTIRENADA),C/TEOR DE SOLIDOS ACIMA 60% APLICADOS EM QUATROOU MAIS DEMAOS ATE ATINGIR O CONSUMO 2KG/M2 E REFORCO C/TELADE POLIESTER MALHA 2X2MM,SOBRE DUAS OU DEMAIS DEMAOS DE CIMENTO POLIMERICO,ATE ATINGIR CONSUMO 2,0KG/M2  </t>
  </si>
  <si>
    <t>CP0091</t>
  </si>
  <si>
    <t xml:space="preserve">16.023.0005-0      </t>
  </si>
  <si>
    <t xml:space="preserve">IMPERMEABILIZACAO AREA EXPOSTA,C/EMULSAO ACRILICA ESTIRENADA,TEOR DE DIOXIDO TITANIO(EM MASSA)ACIMA 2,2% E APLICACAO EM6 OU DEMAIS DEMAOS ATE ATINGIR CONSUMO 3,5KG/M2 E REFORCO COM TELA DE POLIESTER MALHA 2X2MM,SOBRE DUAS OU DEMAIS DEMAOSDE CIMENTO POLIMERICO,ATE ATINGIR CONSUMO 2,00KG/M2  </t>
  </si>
  <si>
    <t>CP0092</t>
  </si>
  <si>
    <t xml:space="preserve">16.024.0004-0      </t>
  </si>
  <si>
    <t xml:space="preserve">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  </t>
  </si>
  <si>
    <t>CP0095</t>
  </si>
  <si>
    <t xml:space="preserve">16.026.0001-0      </t>
  </si>
  <si>
    <t xml:space="preserve">IMPERMEABILIZACAO DE RESERVATORIO AGUA POTAVEL,TANQUE/PISCINA EM CONCRETO,ENTERRADOS NAO SUJEITO A LENCOL FREATICO,ABNTNBR 11905,APLICANDO 4 DEMAOS SUCESSIVAS CIMENTO CRISTALIZANTE PENETRACAO OSMOTICA,CONS.1KG/M2/DEMAO,MIS TURADO EMULSAO ADESIVA BASE ACRILICA CONSUMO 0,20L/M2/DEMAO,C/TRAT.CONCRETO ELIXAM.OU HIDROJAT.P/RETIRADA REBARBAS,EXCL.PREPARO SUPERF.  </t>
  </si>
  <si>
    <t>CP0096</t>
  </si>
  <si>
    <t xml:space="preserve">16.026.0002-0      </t>
  </si>
  <si>
    <t xml:space="preserve">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  </t>
  </si>
  <si>
    <t>CP0097</t>
  </si>
  <si>
    <t xml:space="preserve">16.027.0001-0      </t>
  </si>
  <si>
    <t xml:space="preserve">IMPERMEABILIZACAO DE RESERVATORIO AGUA ELEVADO OU APOIADO,NAO SUJEITO A LENCOL FREATICO,S/PRESSAO NEGATIVA,EMPREGANDO 2DEMAOS DE CIMENTO POLIMERICO,CONS.1KG/M2/DEMAO,I MPER.BASE RESINAS TERMOPL.E CIMENTO C/ADESIVO,CONS.4KG/M2,ESTR.TEL A POLIESTER 2X2MM,ENTRE 1ª E 2ª DEMAOS,FORMANDO MEMBRANA FLEXIVEL  </t>
  </si>
  <si>
    <t>CP0098</t>
  </si>
  <si>
    <t xml:space="preserve">16.028.0015-0      </t>
  </si>
  <si>
    <t xml:space="preserve">IMPERMEABILIZACAO DE RESERVATORIO PARA AGUA POTAVEL OU PISCINA ELEVADA OU APOIADA,NAO SUJEITO LENCOL FREATICO,S/PRESSAONEGATIVA,EMP REGANDO 2 DEMAOS CIMENTO POLIMERICO,CONSUMO 1KG/M2/DEMAO,APLICACAO MEMBRANA COM POLIMERO ACRILICO COM OU SEMCIMENTO,CONSUMO DE 3/6KG/M2,ESTRUTURA COM TELA POLIESTER 2X2MM,ENTRE DEMAOS  </t>
  </si>
  <si>
    <t>CP0099</t>
  </si>
  <si>
    <t xml:space="preserve">16.028.0020-0      </t>
  </si>
  <si>
    <t xml:space="preserve">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  </t>
  </si>
  <si>
    <t>CP0100</t>
  </si>
  <si>
    <t xml:space="preserve">16.029.0001-0      </t>
  </si>
  <si>
    <t xml:space="preserve">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  </t>
  </si>
  <si>
    <t>CP0103</t>
  </si>
  <si>
    <t xml:space="preserve">16.030.0001-0      </t>
  </si>
  <si>
    <t xml:space="preserve">IMPERMEABILIZACAO ASFALTICA (HIDRO-ASFALTO),CONSUMO DE 1,2KG/M2,EXCLUSIVE PREPARO DA SUPERFICIE E PROTECAO MECANICA  </t>
  </si>
  <si>
    <t>CP0104</t>
  </si>
  <si>
    <t xml:space="preserve">16.030.0010-0      </t>
  </si>
  <si>
    <t xml:space="preserve">IMPERMEABILIZACAO DE BANHEIRO OU MARQUISE SUJEITA A TRAFEGO LEVE COM PROTECAO MECANICA,EXCLUSIVE ESTA,UTILIZANDO ELASTOMERO DE POLIURETANO (PRETO),APLICADO FRIO EM 0,3KG/M2/DEMAO,COM 5 DEMAOS  </t>
  </si>
  <si>
    <t>CP0105</t>
  </si>
  <si>
    <t xml:space="preserve">16.031.0025-0      </t>
  </si>
  <si>
    <t xml:space="preserve">IMPERMEABILIZACAO DE RUFOS OU VIGAS C/MEMBRANA DE BASE ACRILICA,MONOCOMPONENTE,BRANCA ,APLICADA A FRIO EM 4 OU MAIS DEMAOS ATE ATINGIR CONS.MINIMO 2KG/M2,C/REFORCO TELA POLIESTER,GRAMATURA MINIMA 40G/M2,SOBRE BASE PREPARADA C/CIMENTO POLIMERICO,INCLUSIVE ESTE,APLICADO EM 2 OU MAIS DEMAOS ATE ATINGIRCONSUMO MINIMO DE 2KG/M2  </t>
  </si>
  <si>
    <t>CP0106</t>
  </si>
  <si>
    <t xml:space="preserve">16.032.0001-0      </t>
  </si>
  <si>
    <t xml:space="preserve">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  </t>
  </si>
  <si>
    <t>CP0107</t>
  </si>
  <si>
    <t xml:space="preserve">16.033.0002-0      </t>
  </si>
  <si>
    <t xml:space="preserve">IMPERMEABILIZACAO ASFALTICA COMPOSTA DE PINTURA DE ASFALTO MODIFICADO,PLASTIFICANTE E ISENTO DE SOLVENTES ORGANICOS,APLICADO A FRIO,EM DUAS DEMAOS,CONSUMO DE 1L/M2/DEMAO  </t>
  </si>
  <si>
    <t>CP0108</t>
  </si>
  <si>
    <t xml:space="preserve">16.034.0003-0      </t>
  </si>
  <si>
    <t xml:space="preserve">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  </t>
  </si>
  <si>
    <t>CP0110</t>
  </si>
  <si>
    <t xml:space="preserve">16.013.0001-0      </t>
  </si>
  <si>
    <t xml:space="preserve">RETIRADA E RECOLOCACAO DE TELHAS FRANCESAS,INCLUSIVE CUMEEIRA,EXCLUSIVE O FORNECIMENTO DO MATERIAL NOVO,MEDIDAS PELA AREA REAL DE COBERTURA  </t>
  </si>
  <si>
    <t>CP0111</t>
  </si>
  <si>
    <t xml:space="preserve">16.013.0002-0      </t>
  </si>
  <si>
    <t xml:space="preserve">RETIRADA E RECOLOCACAO DE TELHAS COLONIAIS,INCLUSIVE CUMEEIRA,EXCLUSIVE O FORNECIMENTO DO MATERIAL NOVO,MEDIDAS PELA AREA REAL DE COBERTURA  </t>
  </si>
  <si>
    <t>CP0112</t>
  </si>
  <si>
    <t xml:space="preserve">16.013.0004-0      </t>
  </si>
  <si>
    <t xml:space="preserve">RETIRADA E RECOLOCACAO DE TELHA EM FIBROCIMENTO TIPO CALHA,COM 49CM LARGURA,INCLUSIVE CUMEEIRA,EXCLUSIVE FORNECIMENTO DOMATERIAL NOVO,MEDIDAS PELA AREA REAL DE COBERTURA  </t>
  </si>
  <si>
    <t>CP0113</t>
  </si>
  <si>
    <t xml:space="preserve">16.013.0005-0      </t>
  </si>
  <si>
    <t xml:space="preserve">RETIRADA E RECOLOCACAO DE TELHAS EM FIBROCIMENTO,ONDULADAS,TIPO CONVENCIONAL,INCLUSIVE CUMEEIRA,EXCLUSIVE FORNECIMENTO DO MATERIAL NOVO,MEDIDAS PELA AREA REAL DE COBERTURA  </t>
  </si>
  <si>
    <t>CP0114</t>
  </si>
  <si>
    <t xml:space="preserve">16.013.0006-0      </t>
  </si>
  <si>
    <t xml:space="preserve">RETIRADA E RECOLOCACAO DE TELHAS EM FIBROCIMENTO,TIPO CALHA COM 90CM DE LARGURA,INCLUSIVE CUMEEIRA,EXCLUSIVE FORNECIMENTO DO MATERIAL NOVO,MEDIDAS PELA AREA REAL DE COBERTURA  </t>
  </si>
  <si>
    <t>CP0125</t>
  </si>
  <si>
    <t xml:space="preserve">16.004.0025-0      </t>
  </si>
  <si>
    <t xml:space="preserve">COBERTURA EM TELHA TIPO CALHA NORMAL DE CIMENTO,SEM AMIANTO,REFORCADO COM FIOS SINTETICOS (CRFS),COM 44CM DE LARGURA,COMESPESSURA DE 8MM,INCLUSIVE ACESSORIOS DE FIXACAO E VEDACAO,EXCLUSIVE MADEIRAMENTO.FORNECIMENTO E COLOCACAO  </t>
  </si>
  <si>
    <t>CP0126</t>
  </si>
  <si>
    <t xml:space="preserve">16.004.0030-0      </t>
  </si>
  <si>
    <t xml:space="preserve">COBERTURA EM TELHA MODULAR DE CIMENTO,SEM AMIANTO,REFORCADO COM FIOS SINTETICOS (CRFS),COM 50CM DE LARGURA,ESPESSURA DE8MM,INCLUSIVE ACESSORIOS DE FIXACAO E VEDACAO,EXCLUSIVE MADEIRAMENTO.FORNECIMENTO E COLOCACAO  </t>
  </si>
  <si>
    <t>CP0127</t>
  </si>
  <si>
    <t xml:space="preserve">16.004.0035-0      </t>
  </si>
  <si>
    <t xml:space="preserve">CUMEEIRA ARTICULADA SUPERIOR E INFERIOR,DE CIMENTO,SEM AMIANTO,REFORCADO COM FIOS SINTETICOS (CRFS),PARA TELHAS ONDULADAS DE 1,10M DE LARGURA,INCLUSIVE ACESSORIOS DE FIXACAO E VEDACAO.FORNECIMENTO E COLOCACAO  </t>
  </si>
  <si>
    <t>CP0128</t>
  </si>
  <si>
    <t xml:space="preserve">16.004.0040-0      </t>
  </si>
  <si>
    <t xml:space="preserve">CUMEEIRA NORMAL DE CIMENTO,SEM AMIANTO,REFORCADO COM FIOS SINTETICOS (CRFS),PARA TELHAS ONDULADAS DE 1,10M DE LARGURA EESPESSURA DE 5,6 E 8MM,INCLUSIVE ACESSORIOS DE FIXACAO E VEDACAO.FORNECIMENTO E COLOCACAO  </t>
  </si>
  <si>
    <t>CP0129</t>
  </si>
  <si>
    <t xml:space="preserve">16.004.0045-0      </t>
  </si>
  <si>
    <t xml:space="preserve">RUFO A DIREITA OU A ESQUERDA,DE CIMENTO,SEM AMIANTO,REFORCADO COM FIOS SINTETICOS (CRFS),PARA TELHA ONDULADA DE 1,10M DELARGURA,INCLUSIVE ACESSORIOS DE FIXACAO E VEDACAO.FORNECIMENTO E COLOCACAO  </t>
  </si>
  <si>
    <t>CP0130</t>
  </si>
  <si>
    <t xml:space="preserve">16.004.0015-0      </t>
  </si>
  <si>
    <t xml:space="preserve">COBERTURA EM TELHAS ONDULADAS DE CIMENTO,SEM AMIANTO,REFORCADO COM FIOS SINTETICOS (CRFS),COM ESPESSURA DE 6MM,EXCLUSIVEMADEIRAMENTO.FORN ECIMENTO E COLOCACAO  </t>
  </si>
  <si>
    <t>CP0131</t>
  </si>
  <si>
    <t xml:space="preserve">16.004.0018-0      </t>
  </si>
  <si>
    <t xml:space="preserve">COBERTURA EM TELHAS ONDULADAS DE CIMENTO,SEM AMIANTO,REFORCADO COM FIOS SINTETICOS (CRFS),COM ESPESSURA DE 8MM,EXCLUSIVEMADEIRAMENTO.FORN ECIMENTO E COLOCACAO  </t>
  </si>
  <si>
    <t>CP0132</t>
  </si>
  <si>
    <t xml:space="preserve">16.004.0042-0      </t>
  </si>
  <si>
    <t xml:space="preserve">CUMEEIRA NORMAL DE CIMENTO,SEM AMIANTO,REFORCADO COM FIOS SINTETICOS (CRFS),PARA TELHAS TIPO CALHA 44CM,INCLUSIVE ACESSORIOS DE FIXACAO E VEDACAO.FORNECIMENTO E COLOCACAO  </t>
  </si>
  <si>
    <t>CP0133</t>
  </si>
  <si>
    <t xml:space="preserve">16.001.0102-0      </t>
  </si>
  <si>
    <t xml:space="preserve">TERCA DE MADEIRA SERRADA,EM PECAS DE 3"X12",PARA COBERTURA DE QUALQUER TIPO.FORNECIMENTO E COLOCACAO  </t>
  </si>
  <si>
    <t>CP0134</t>
  </si>
  <si>
    <t xml:space="preserve">16.001.0103-0      </t>
  </si>
  <si>
    <t xml:space="preserve">TERCA DE MADEIRA APARELHADA,EM PECAS DE 3"X12",PARA COBERTURA DE QUALQUER TIPO.FORNECIMENTO E COLOCACAO  </t>
  </si>
  <si>
    <t>CP0135</t>
  </si>
  <si>
    <t xml:space="preserve">16.003.0020-0      </t>
  </si>
  <si>
    <t xml:space="preserve">FIXACAO DE TELHAS CERAMICAS,TIPO COLONIAL (EXCLUSIVE ESTAS) COM ARAME DE COBRE Nº16.FORNECIMENTO E COLOCACAO  </t>
  </si>
  <si>
    <t>CP0136</t>
  </si>
  <si>
    <t xml:space="preserve">16.003.0030-0      </t>
  </si>
  <si>
    <t xml:space="preserve">COBERTURA EM TELHAS DE CONCRETO,EXCLUSIVE CUMEEIRA E MADEIRAMENTO.MEDIDA PELA AREA REAL DA COBERTURA.FORNECIMENTO E COLOCACAO  </t>
  </si>
  <si>
    <t>CP0137</t>
  </si>
  <si>
    <t xml:space="preserve">16.003.0050-0      </t>
  </si>
  <si>
    <t xml:space="preserve">RUFO EM CONCRETO ARMADO COM 45CM DE LARGURA E 6CM DE ESPESSURA,ENGASTADO E ASSENTADO COM ARGAMASSA DE CIMENTO E AREIA,NOTRACO 1:3,INCLUSIVE ESCORAMENTO.FORNECIMENTO E COLOCACAO  </t>
  </si>
  <si>
    <t>CP0138</t>
  </si>
  <si>
    <t xml:space="preserve">16.004.0047-0      </t>
  </si>
  <si>
    <t xml:space="preserve">ESPIGAO PARA COBERTURA EM TELHAS DE CIMENTO,SEM AMIANTO,REFORCADO COM FIOS SINTETICOS (CRFS),INCLUSIVE ACESSORIOS DE FIXACAO E VEDACAO.FORNECIMENTO E COLOCACAO  </t>
  </si>
  <si>
    <t>CP0140</t>
  </si>
  <si>
    <t xml:space="preserve">16.005.0012-0      </t>
  </si>
  <si>
    <t xml:space="preserve">CUMEEIRA DE GALVALUME,COM ESPESSURA APROXIMADA DE 0,5MM,0,20M DE ABA PARA CADA LADO,PARA TELHAS TRAPEZOIDAIS.FORNECIMENTO E COLOCACAO  </t>
  </si>
  <si>
    <t>CP0141</t>
  </si>
  <si>
    <t xml:space="preserve">16.005.0018-0      </t>
  </si>
  <si>
    <t xml:space="preserve">CALHA DE GALVALUME,0,30M,EM CHAPA DE ESPESSURA APROXIMADA DE 0,7MM E DESENVOLVIMENTO DE 1M.FORNECIMENTO E COLOCACAO  </t>
  </si>
  <si>
    <t>CP0142</t>
  </si>
  <si>
    <t xml:space="preserve">16.005.0028-0      </t>
  </si>
  <si>
    <t xml:space="preserve">RUFO DE GALVALUME COM MEDIDAS APROXIMADAS DE (0,5X300)MM.FORNECIMENTO E COLOCACAO  </t>
  </si>
  <si>
    <t>CP0143</t>
  </si>
  <si>
    <t xml:space="preserve">16.005.0030-0      </t>
  </si>
  <si>
    <t xml:space="preserve">COBERTURA EM TELHAS DE GALVALUME COM ACABAMENTO EM VERNIZ NAS 2 FACES (INTERNA E EXTERNA),NO MODELO TRAPEZOIDAL OU ONDULADA,NA ESPESSURA DE 0,5MM.MEDIDA PELA AREA REAL DE COBERTURA.FORNECIMENTO E COLOCACAO  </t>
  </si>
  <si>
    <t>CP0144</t>
  </si>
  <si>
    <t xml:space="preserve">16.005.0035-0      </t>
  </si>
  <si>
    <t xml:space="preserve">COBERTURA EM TELHAS DE GALVALUME COM ACABAMENTO EM VERNIZ EM 1 FACE E PINTADA NA OUTRA,MODELO TRAPEZOIDAL OU ONDULADA,NAESPESSURA DE 0,5MM.MEDIDA PELA AREA REAL DE COBERTURA.FORNECIMENTO E COLOCACAO  </t>
  </si>
  <si>
    <t>CP0145</t>
  </si>
  <si>
    <t xml:space="preserve">16.005.0050-0      </t>
  </si>
  <si>
    <t xml:space="preserve">RUFO EM GALVALUME,COM ACABAMENTO EM VERNIZ NAS 2 FACES,TRAPEZOIDAL OU ONDULADA,MEDINDO APROXIMADAMENTE (1265X600X0,5)MM.FORNECIMENTO E COLOCACAO  </t>
  </si>
  <si>
    <t>CP0146</t>
  </si>
  <si>
    <t xml:space="preserve">16.005.0052-0      </t>
  </si>
  <si>
    <t xml:space="preserve">RUFO EM GALVALUME,COM ACABAMENTO EM VERNIZ EM 1 FACE E PINTADA NA OUTRA,TRAPEZOIDAL OU ONDULADA,MEDINDO APROXIMADAMENTE(1265X600X0,5)M M.FORNECIMENTO E COLOCACAO  </t>
  </si>
  <si>
    <t>CP0147</t>
  </si>
  <si>
    <t xml:space="preserve">16.005.0054-0      </t>
  </si>
  <si>
    <t xml:space="preserve">CUMEEIRA EM GALVALUME COM ACABAMENTO EM VERNIZ NAS 2 FACES,TRAPEZOIDAL OU ONDULADA,MEDINDO APROXIMADAMENTE (1265X600X0,5)MM.FORNECIMENTO E COLOCACAO  </t>
  </si>
  <si>
    <t>CP0148</t>
  </si>
  <si>
    <t xml:space="preserve">16.005.0056-0      </t>
  </si>
  <si>
    <t xml:space="preserve">CUMEEIRA EM GALVALUME COM ACABAMENTO EM VERNIZ EM 1 FACE E PINTADA NA OUTRA,TRAPEZOIDAL OU ONDULADA,MEDINDO APROXIMADAMENTE (1265X600X0,5)MM.FORNECIMENTO E COLOCACAO  </t>
  </si>
  <si>
    <t>CP0149</t>
  </si>
  <si>
    <t xml:space="preserve">16.005.0058-0      </t>
  </si>
  <si>
    <t xml:space="preserve">CONTRA RUFO EM GALVALUME,COM ACABAMENTO EM VERNIZ NAS 2 FACES,TRAPEZOIDAL OU ONDULADA,MEDINDO APROXIMADAMENTE (1500X562X0,5)MM.FORNECIMENTO E COLOCACAO  </t>
  </si>
  <si>
    <t>CP0150</t>
  </si>
  <si>
    <t xml:space="preserve">16.005.0060-0      </t>
  </si>
  <si>
    <t xml:space="preserve">CONTRA RUFO EM GALVALUME,COM ACABAMENTO EM VERNIZ EM 1 FACE E PINTADA NA OUTRA,TRAPEZOIDAL OU ONDULADA,MEDINDO APROXIMADAMENTE (1500X562X0,5)MM.FORNECIMENTO E COLOCACAO  </t>
  </si>
  <si>
    <t>CP0151</t>
  </si>
  <si>
    <t xml:space="preserve">16.005.0070-0      </t>
  </si>
  <si>
    <t xml:space="preserve">COBERTURA EM TELHA TERMICA DE GALVALUME,TRAPEZOIDAL,DUPLA COM ESPESSURA DE 30MM,INCLUSIVE TODOS OS ACESSORIOS NECESSARIOS A SUA EXECUCAO.MEDIDA PELA AREA REAL DE COBERTURA.FORNECIMENTO E COLOCACAO  </t>
  </si>
  <si>
    <t>CP0152</t>
  </si>
  <si>
    <t xml:space="preserve">16.005.0075-0      </t>
  </si>
  <si>
    <t xml:space="preserve">COBERTURA TERMO-ISOLANTE,DUPLA,TRAPEZOID 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  </t>
  </si>
  <si>
    <t>CP0153</t>
  </si>
  <si>
    <t xml:space="preserve">16.007.0021-0      </t>
  </si>
  <si>
    <t xml:space="preserve">COBERTURA COM TELHAS TRAPEZOIDAIS EM ACO GALVANIZADO,ESPESSURA DE 0,5MM,INCLUSIVE FIXACOES E MEDIDA PELA AREA REAL DA COBERTURA  </t>
  </si>
  <si>
    <t>CP0154</t>
  </si>
  <si>
    <t xml:space="preserve">16.007.0023-0      </t>
  </si>
  <si>
    <t xml:space="preserve">CUMEEIRA EM CHAPA DE ACO GALVANIZADO,COM ESPESSURA DE 0,5MM, 0,30M DE ABA PARA CADA LADO,PARA TELHAS TRAPEZOIDAIS.FORNECIMENTO E COLOCACAO  </t>
  </si>
  <si>
    <t>CP0155</t>
  </si>
  <si>
    <t xml:space="preserve">16.007.0027-0      </t>
  </si>
  <si>
    <t xml:space="preserve">CALHA EM CHAPA DE ACO GALVANIZADO N°26 COM 50CM DE DESENVOLVIMENTO.FORNECIMENTO E COLOCACAO  </t>
  </si>
  <si>
    <t>CP0156</t>
  </si>
  <si>
    <t xml:space="preserve">16.007.0030-0      </t>
  </si>
  <si>
    <t xml:space="preserve">CALHA EM CHAPA DE ACO GALVANIZADO N°24 COM 75CM DE DESENVOLVIMENTO.FORNECIMENTO E COLOCACAO  </t>
  </si>
  <si>
    <t>CP0157</t>
  </si>
  <si>
    <t xml:space="preserve">16.007.0038-0      </t>
  </si>
  <si>
    <t xml:space="preserve">CALHA DE PLATIBANDA OU DE RINCAO,EM CHAPA GALVANIZADA N°26, COM 25CM DE DESENVOLVIMENTO.FORNECIMENTO E COLOCACAO  </t>
  </si>
  <si>
    <t>CP0158</t>
  </si>
  <si>
    <t xml:space="preserve">16.008.0005-0      </t>
  </si>
  <si>
    <t xml:space="preserve">COBERTURA EM TELHAS ONDULADAS FABRICADAS COM FIBRAS VEGETAIS E MINERAIS IMPREGNADA DE ASFALTO,ESPESSURA DE 3MM,PRESAS POR PREGOS GALVANIZADOS,EXCLUSIVE MADEIRAMENTO.MEDIDA PELA AREA REAL.FORNECIMENTO E COLOCACAO  </t>
  </si>
  <si>
    <t>CP0159</t>
  </si>
  <si>
    <t xml:space="preserve">16.008.0030-0      </t>
  </si>
  <si>
    <t xml:space="preserve">CUMEEIRA NORMAL PARA TELHAS ONDULADAS,COM FIBRAS VEGETAIS E MINERAIS IMPREGNADAS DE ASFALTO,PRESAS POR PREGOS GALVANIZADOS.FORNECIMENTO E COLOCACAO  </t>
  </si>
  <si>
    <t>CP0160</t>
  </si>
  <si>
    <t xml:space="preserve">16.009.0005-0      </t>
  </si>
  <si>
    <t xml:space="preserve">CALHA DE COBRE EM CHAPA DE ESPESSURA DE 0,8MM E DESENVOLVIMENTO PARA 1M.FORNECIMENTO E COLOCACAO  </t>
  </si>
  <si>
    <t>CP0166</t>
  </si>
  <si>
    <t xml:space="preserve">16.011.0030-0      </t>
  </si>
  <si>
    <t xml:space="preserve">COBERTURA EM CHAPAS DE ACRILICO TRANSLUCIDO DE 6MM DE ESPESSURA,INCLUSIVE FIXACAO,EXCLUSIVE ESTRUTURA.MEDIDO PELA AREA REAL DE COBERTURA.FORNECIMENTO E COLOCACAO  </t>
  </si>
  <si>
    <t>CP0167</t>
  </si>
  <si>
    <t xml:space="preserve">16.011.0045-0      </t>
  </si>
  <si>
    <t xml:space="preserve">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  </t>
  </si>
  <si>
    <t>CP0168</t>
  </si>
  <si>
    <t xml:space="preserve">16.011.0050-0      </t>
  </si>
  <si>
    <t xml:space="preserve">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  </t>
  </si>
  <si>
    <t>CP0169</t>
  </si>
  <si>
    <t xml:space="preserve">16.012.0005-0      </t>
  </si>
  <si>
    <t xml:space="preserve">ESTRUTURA DE ALUMINIO PARA CLARABOIA EM CHAPA DE POLICARBONATO,EXCLUSIVE ESTA.FORNECIMENTO E COLOCACAO  </t>
  </si>
  <si>
    <t>CP0170</t>
  </si>
  <si>
    <t xml:space="preserve">16.013.0007-0      </t>
  </si>
  <si>
    <t xml:space="preserve">RETIRADA E RECOLOCACAO DE TELHAS METALICAS DE 0,5MM A 0,8MM DE ESPESSURA  </t>
  </si>
  <si>
    <t>CP0171</t>
  </si>
  <si>
    <t xml:space="preserve">16.013.0009-0      </t>
  </si>
  <si>
    <t xml:space="preserve">RETIRADA E RECOLOCACAO DE MADEIRAMENTO TELHAS EM FIBROCIMENTO,ONDULADAS,EXCLUSI VE FORNECIMENTO DE MATERIAL NOVO.MEDIDASPELA AREA REAL DA COBERTURA  </t>
  </si>
  <si>
    <t>CP0172</t>
  </si>
  <si>
    <t xml:space="preserve">16.013.0010-0      </t>
  </si>
  <si>
    <t xml:space="preserve">RETIRADA E RECOLOCACAO DE MADEIRAMENTO TELHAS TIPO CALHA,ONDULADAS,EXCLUSIVE FORNECIMENTO DE MATERIAL NOVO.MEDIDAS PELAAREA REAL DE COBERTURA  </t>
  </si>
  <si>
    <t>CP0173</t>
  </si>
  <si>
    <t xml:space="preserve">16.013.0015-0      </t>
  </si>
  <si>
    <t xml:space="preserve">RETIRADA E RECOLOCACAO DE MADEIRAMENTO TELHAS FRANCESAS OU COLONIAIS,ONDULADAS,EXCLUSIVE FORNECIMENTO DO MATERIAL.MEDIDAS PELA AREA REAL DA COBERTURA  </t>
  </si>
  <si>
    <t>CP0174</t>
  </si>
  <si>
    <t xml:space="preserve">16.015.0001-0      </t>
  </si>
  <si>
    <t xml:space="preserve">SUBCOBERTURA COMPOSTA DE DUAS FOLHAS DE ALUMINIO ESTRUTURADO E UMA FOLHA DE POLIETILENO ALTA DENSIDADE TRANCADO,COM ESPESSURA APROXIMADA ENTRE 0,15MM E 0,17MM,INCLUSIVE MADEIRAMENTO DE FIXACAO.FORNECIMENTO E COLOCACAO  </t>
  </si>
  <si>
    <t>CP0175</t>
  </si>
  <si>
    <t xml:space="preserve">16.015.0005-0      </t>
  </si>
  <si>
    <t xml:space="preserve">SUBCOBERTURA COMPOSTA POR ESPUMA DE POLIETILENO EXPANDIDO E LAMINADO METALIZADO,COM ESPESSURA APROXIMADA DE 5MM,INCLUSIVE MADEIRAMENTO DE FIXACAO.FORNECIMENTO E COLOCACAO  </t>
  </si>
  <si>
    <t>CP0176</t>
  </si>
  <si>
    <t xml:space="preserve">16.015.0010-0      </t>
  </si>
  <si>
    <t xml:space="preserve">SUBCOBERTURA CONSTITUIDA POR FIBRAS CONTINUAS DE POLIETILENO DE ALTA DENSIDADE,PERMEAVEL AO VAPOR E COM RESISTENCIA APASSAGEM DE AGUA,INCLUSIVE MADEIRAMENTO DE FIXACAO.FORNECIMENTO E COLOCACAO  </t>
  </si>
  <si>
    <t>CP0185</t>
  </si>
  <si>
    <t xml:space="preserve">16.021.0003-0      </t>
  </si>
  <si>
    <t xml:space="preserve">IMPERMEABILIZACAO COM MEMBRANA A BASE POLIURETANO VEGETAL,CONFORME ABNT NBR 15487,ISENTO DE SOLVENTES,BAIXO TEOR VOC,BICOMPONENTE,APLICAD A FRIO,2 OU 3 DEMAOS,CONSUMO DE 2KG/M2,COMREFORCO E UMA TELA INDUSTRIAL DE POLIESTER,APLICADA SOBRE A1ª DEMAO,MALHA 2X2MM  </t>
  </si>
  <si>
    <t>CP0186</t>
  </si>
  <si>
    <t xml:space="preserve">16.021.0005-0      </t>
  </si>
  <si>
    <t xml:space="preserve">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  </t>
  </si>
  <si>
    <t>CP0188</t>
  </si>
  <si>
    <t xml:space="preserve">16.022.0002-0      </t>
  </si>
  <si>
    <t xml:space="preserve">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  </t>
  </si>
  <si>
    <t>CP0189</t>
  </si>
  <si>
    <t xml:space="preserve">16.022.0006-0      </t>
  </si>
  <si>
    <t xml:space="preserve">IMPERMEABILIZACAO,NAO ADERIDA AO SUBSTRATO,COM MANTA DE PEAD,ESPESSURA MINIMA DE 2,00MM,CONSUMO DE 1,10M2/M2,UNIDAS ENTRE SI POR SOLDA ELETRONICA OU TERMOFUSAO E COM FIXACAO NOS PONTOS DE ARREMATE  </t>
  </si>
  <si>
    <t>CP0191</t>
  </si>
  <si>
    <t xml:space="preserve">16.022.0010-0      </t>
  </si>
  <si>
    <t xml:space="preserve">IMPERMEABILIZACAO C/MEMBRANA PRE-FABRICADA,AUTO ADESIVA,RECOBERTA COM ALUMINIO FLEXIVEL,EM FORMA DE TIRAS DE 5, 10, 15,20, 30, 45, 90CM DE LARGURA,CONSUMO DE 1,05M2/M2  </t>
  </si>
  <si>
    <t>CP0192</t>
  </si>
  <si>
    <t xml:space="preserve">16.022.0012-0      </t>
  </si>
  <si>
    <t xml:space="preserve">IMPERMEABILIZACAO COM MANTA ASFALTICA PRE-FABRICADA,TIPO II-C EM FORMA DE TIRA DE 32CM DE LARGURA POR 10M DE COMPRIMENTO,ESPESSURA DE 3MM,CONSUMO DE 1,10M2/M2  </t>
  </si>
  <si>
    <t>CP0201</t>
  </si>
  <si>
    <t xml:space="preserve">16.026.0005-0      </t>
  </si>
  <si>
    <t xml:space="preserve">IMPERMEABILIZANTE DE RESERVATORIO DE AGUA POTAVEL,TANQUE/PISCINA EM CONCRETO ENTERRADO,SUJEITO A LENCOL FREATICO E PRESSAO POSITIVA,SISTEMA DE CRISTALIZACAO COMPOSTO DE 3 PRODUTOSE BASE MINERAL,QUE PENETRAM PROFUNDAMENTE POR EFEITO DE OSMOSE  </t>
  </si>
  <si>
    <t>CP0202</t>
  </si>
  <si>
    <t xml:space="preserve">16.026.0010-0      </t>
  </si>
  <si>
    <t xml:space="preserve">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  </t>
  </si>
  <si>
    <t>CP0203</t>
  </si>
  <si>
    <t xml:space="preserve">16.028.0022-0      </t>
  </si>
  <si>
    <t xml:space="preserve">IMPERMEABILIZACAO PARA ETE-ESTACAO TRAT.ESGOTO,RESERV.TANQUEAPOIA DO OU ENTERRADO,CAIXA GORDURA,SUJEITO LENCOL FREATICO ATE 10 M.C.A PRESSAO NEGATIVA,CONTATO C/ESGOTO,EMPREGANDO 4 DEMAOS DE CIMENTO POLIMERICO,C/RESISTENCIA QUIMICA,CONSUMO 1KG/M2/DEMAO,EXCLUSIVE PREPARO DA SUPERFICIE,COM TRATAMENTO DOCONCRETO,LIXAMENTO E HIDROJATEAMENTO  </t>
  </si>
  <si>
    <t>CP0204</t>
  </si>
  <si>
    <t xml:space="preserve">16.028.0023-0      </t>
  </si>
  <si>
    <t xml:space="preserve">IMPERMEABILIZACAO ELASTICA PARA ETE-ESTACAO TRAT.ESGOTO,RESEVATORIO TANQUE ELEVADO OU APOIADO,CONTATO ESGOTO COM MEMBRANA BASE POLIURETANO VEGETAL,ISENTO SOLVENTES,BAIXO TEOR VOC,BI-COMPONENTE,APLICADO A FRIO,2 OU 3 DEMAOS,CONS.2KG/M2,TELAPOLIEST ER,SOBRE A 1ª DEMAO,MALHA 2X2MM  </t>
  </si>
  <si>
    <t>CP0205</t>
  </si>
  <si>
    <t xml:space="preserve">16.028.0026-0      </t>
  </si>
  <si>
    <t xml:space="preserve">IMPERMEABILIZACAO ELASTICA PARA ETE-ESTACAO TRAT.ESGOTO,RESERVATORIO TANQUE ELEVADO OU APOIADO,CONTATO COM ESGOTO,COM REVESTIMENTO ANTI-CORROSIVO,BASE POLIUREIA AROMATICA,PARA APLICACAO MEIO MAQUINA SPRAY DE ALTA PRESSAO COM CONTROLE DE TEMPERATURA,CONSUMO 1,2KG/MM/M2  </t>
  </si>
  <si>
    <t>CP0207</t>
  </si>
  <si>
    <t xml:space="preserve">16.030.0005-0      </t>
  </si>
  <si>
    <t xml:space="preserve">IMPERMEABILIZACAO ASFALTICA (HIDRO-ASFALTO),CONSUMO DE 0,6KG/M2,EXCLUSIVE PREPARO DA SUPERFICIE E PROTECAO MECANICA  </t>
  </si>
  <si>
    <t>CP0208</t>
  </si>
  <si>
    <t xml:space="preserve">16.030.0007-0      </t>
  </si>
  <si>
    <t xml:space="preserve">IMPERMEABILIZACAO ASFALTICA (HIDRO-ASFALTO),CONSUMO DE 0,2KG/M2,EXCLUSIVE PREPARO DA SUPERFICIE E PROTECAO MECANICA  </t>
  </si>
  <si>
    <t>CP0209</t>
  </si>
  <si>
    <t xml:space="preserve">16.030.0009-0      </t>
  </si>
  <si>
    <t xml:space="preserve">IMPERMEABILIZACAO ASFALTICA (HIDRO-ASFALTO),CONSUMO DE 2KG/M2,EM SUPERFICIES LISAS,DE PEQUENAS DIMENSOES,ESTRUTURANDO COM TELA DE POLIESTER # 2MMX2MM OS BOXES,CANTOS,RALOS E TUBOSEMERGENTES,EXCLUSIVE PREPARO DA SUPERFICIE E PROTECAO MECANICA  </t>
  </si>
  <si>
    <t>CP0210</t>
  </si>
  <si>
    <t xml:space="preserve">16.030.0013-0      </t>
  </si>
  <si>
    <t xml:space="preserve">IMPERMEABILIZACAO DE BANHEIRO OU MARQUISE SUJEITA A TRAFEGO LEVE,COM PROTECAO MECANICA,EXCLUSIVE ESTA,UTILIZANDO ELASTOMERO DE POLIURETANO (PRETO),APLICADO A FRIO EM 0,3KG/M2/DEMAO,COM 3 DEMAOS  </t>
  </si>
  <si>
    <t>CP0211</t>
  </si>
  <si>
    <t xml:space="preserve">16.030.0030-0      </t>
  </si>
  <si>
    <t xml:space="preserve">IMPERMEABILIZACAO DE BANHEIRO OU PISOS FRIOS COM PAREDES DE ALVENARIA OU GESSO ACARTONADO,EMPREGANDO DUAS DEMAOS DE CIMENTO POLIMERICO,ATENDENDO A ABNT NBR 11905,CONSUMO DE 1KG/M2/DEMAO,IMPERM.BASE RESINA TERMOPLASTICA E CIMENTO C/ADIT.CONSUMO DE 3KG/M3,TELA DE POLIESTER 2X2MM ENTRE 1ª E 2ª DEMAOS  </t>
  </si>
  <si>
    <t>CP0212</t>
  </si>
  <si>
    <t xml:space="preserve">16.034.0006-0      </t>
  </si>
  <si>
    <t xml:space="preserve">IMPERMEABILIZACAO PAREDES DE ALVENARIA DE TIJOLOS CERAMICOS OU BLOCOS CONCRETO,C/FUROS,S/A PRESENCA DE CAL,C/ABSORCAO UMIDADE(UMIDADE ASCENDENTE)APLICANDO DUAS DEMAOS CRUZADAS CIMENTO POLIMERICO,ATENDENDO ABNT NBR 11905,CONSUMO 1KG/M2/DEMAO,DESDE PISO ATE ALTURA 1 A 1,2M  </t>
  </si>
  <si>
    <t>CP0213</t>
  </si>
  <si>
    <t xml:space="preserve">16.035.0005-0      </t>
  </si>
  <si>
    <t xml:space="preserve">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  </t>
  </si>
  <si>
    <t>CP0214</t>
  </si>
  <si>
    <t xml:space="preserve">16.036.0010-0      </t>
  </si>
  <si>
    <t xml:space="preserve">IMPERMEABILIZACAO/REVESTIMENTO DE LAJES DE COBERTURA EM CONCRETO,METAL OU MADEIRA,COM ELASTOMERO A BASE DE POLIUREIA,ISENTO DE SOLVENTES,MOLDADO NO LOCAL,CURA LENTA,A FRIO,APLICADOCOM EQUIPAMENTO TIPO AIRLESS,ROLO OU PINCEL,COM ATE 1,00MMDE ESPESSURA,SEM PROTECAO MECANICA  </t>
  </si>
  <si>
    <t>CP0215</t>
  </si>
  <si>
    <t xml:space="preserve">16.036.0015-0      </t>
  </si>
  <si>
    <t xml:space="preserve">IMPERMEABILIZACAO/REVESTIMENTO DE PISOS,COM ELASTOMERO A BASE DE POLIUREIA,ISENTO DE SOLVENTES,MOLDADO NO LOCAL,CURA LENTA,A FRIO,APLICADO COM EQUIPAMENTO TIPO AIRLESS,ROLO OU PINCEL,COM 1,20MM DE ESPESSURA,SEM PROTECAO MECANICA  </t>
  </si>
  <si>
    <t>CP0216</t>
  </si>
  <si>
    <t xml:space="preserve">16.036.0020-0      </t>
  </si>
  <si>
    <t xml:space="preserve">IMPERMEABILIZACAO/REVESTIMENTO DE LAJES,TANQUES,PISCINAS,RESERVA TORIOS,ARQUIBANCADAS,ESTACIONA MENTOS,COM ELASTOMERO A BASE DE POLIUREIA,ISENTO DE SOLVENTES,MOLDADO NO LOCAL,CURA LENTA,A FRIO,APLICADO COM EQUIPAMENTO TIPO AIRLESS,ROLO OU PINCEL,COM 2,00MM DE ESPESSURA,SEM PROTECAO MECANICA  </t>
  </si>
  <si>
    <t>CP0217</t>
  </si>
  <si>
    <t xml:space="preserve">16.036.0022-0      </t>
  </si>
  <si>
    <t xml:space="preserve">IMPERMEABILIZACAO/REVESTIMENTO DE LAJES,TANQUES,PISCINAS,RESERVA TORIOS,ARQUIBANCADAS,ESTACIONA MENTOS,COM ELASTOMERO A BASE DE POLIUREIA,ISENTO DE SOLVENTES,MOLDADO NO LOCAL,CURA LENTA,A FRIO,APLICADO COM EQUIPAMENTO TIPO AIRLESS,ROLO OU PINCEL,COM 2,50MM DE ESPESSURA,SEM PROTECAO MECANICA  </t>
  </si>
  <si>
    <t>CP0218</t>
  </si>
  <si>
    <t xml:space="preserve">16.036.0025-0      </t>
  </si>
  <si>
    <t xml:space="preserve">IMPERMEABILIZACAO/REVESTIMENTO DE PAREDES,COM ELASTOMERO A BASE DE POLIUREIA,ISENTO DE SOLVENTES,MOLDADO NO LOCAL,CURA LENTA,A FRIO,APLICADO COM EQUIPAMENTO TIPO AIRLESS,ROLO OU PINCEL,COM 0,40MM DE ESPESSURA  </t>
  </si>
  <si>
    <t>CP0219</t>
  </si>
  <si>
    <t xml:space="preserve">16.036.0030-0      </t>
  </si>
  <si>
    <t xml:space="preserve">IMPERMEABILIZACAO/REVESTIMENTO DE LAJES DE COBERTURA EM CONCRETO,METAL OU MADEIRA,COM ELASTOMERO A BASE DE POLIUREIA,ISENTO DE SOLVENTES,MOLDADO NO LOCAL,CURA LENTA,A FRIO,APLICADOCOM EQUIPAMENTO TIPO AIRLESS,ROLO OU PINCEL,COM ATE 1,00MMDE ESPESSURA,ANTIDERRAPANTE,SEM PROTECAO MECANICA  </t>
  </si>
  <si>
    <t>CP0220</t>
  </si>
  <si>
    <t xml:space="preserve">16.036.0035-0      </t>
  </si>
  <si>
    <t xml:space="preserve">IMPERMEABILIZACAO/REVESTIMENTO DE PISOS,COM ELASTOMERO A BASE DE POLIUREIA,ISENTO DE SOLVENTES,MOLDADO NO LOCAL,CURA LENTA,A FRIO,APLICADO COM EQUIPAMENTO TIPO AIRLESS,ROLO OU PINCEL,COM 1,20MM DE ESPESSURA,ANTIDERRAPANTE,SEM PROTECAO MECANICA  </t>
  </si>
  <si>
    <t>CP0221</t>
  </si>
  <si>
    <t xml:space="preserve">16.036.0040-0      </t>
  </si>
  <si>
    <t xml:space="preserve">IMPERMEABILIZACAO/REVESTIMENTO DE LAJES,TANQUES,PISCINAS,RESERVA TORIOS,ARQUIBANCADAS,ESTACIONA MENTOS,COM ELASTOMERO A BASE DE POLIUREIA,ISENTO DE SOLVENTES,MOLDADO NO LOCAL,CURA LENTA,A FRIO,APLICADO COM EQUIPAMENTO TIPO AIRLESS,ROLO OU PINCEL,COM 2,00MM DE ESPESSURA,ANTIDERRAPANTE,SEM PROTECAO MECANICA  </t>
  </si>
  <si>
    <t>CP0222</t>
  </si>
  <si>
    <t xml:space="preserve">16.036.0043-0      </t>
  </si>
  <si>
    <t xml:space="preserve">IMPERMEABILIZACAO/REVESTIMENTO DE LAJES,TANQUES,PISCINAS,RESERVA TORIOS,ARQUIBANCADAS,ESTACIONA MENTOS,COM ELASTOMERO A BASE DE POLIUREIA,ISENTO DE SOLVENTES,MOLDADO NO LOCAL,CURA LENTA,A FRIO,APLICADO COM EQUIPAMENTO TIPO AIRLESS,ROLO OU PINCEL,COM 2,50MM DE ESPESSURA,ANTIDERRAPANTE,SEM PROTECAO MECANICA  </t>
  </si>
  <si>
    <t>CP0223</t>
  </si>
  <si>
    <t xml:space="preserve">16.036.0050-0      </t>
  </si>
  <si>
    <t xml:space="preserve">IMPERMEABILIZACAO/REVESTIMENTO DE LAJES DE COBERTURA EM CONCRETO,METAL OU MADEIRA,A BASE DE POLIUREIA,ISENTO DE SOLVENTES,MOLDADO NO LOCAL,CURA RAPIDA,A QUENTE,APLICADO COM EQUIPAMENTO BICOMPONENTE TIPO HOT SPRAY,COM ATE 1,00MM DE ESPESSURA,SEM PROTECAO MECANICA  </t>
  </si>
  <si>
    <t>CP0224</t>
  </si>
  <si>
    <t xml:space="preserve">16.036.0055-0      </t>
  </si>
  <si>
    <t xml:space="preserve">IMPERMEABILIZACAO/REVESTIMENTO DE PISOS,A BASE DE POLIUREIA,ISENTO DE SOLVENTES,MOLDADO NO LOCAL,CURA RAPIDA,A QUENTE,APLICADO COM EQUIPAMENTO BICOMPONENTE TIPO HOT SPRAY,COM 1,20MM DE ESPESSURA,SEM PROTECAO MECANICA  </t>
  </si>
  <si>
    <t>CP0225</t>
  </si>
  <si>
    <t xml:space="preserve">16.036.0060-0      </t>
  </si>
  <si>
    <t xml:space="preserve">IMPERMEABILIZACAO/REVESTIMENTO DE LAJES,TANQUES,PISCINAS,RESERVA TORIOS,ARQUIBANCADAS,ESTACIONA MENTOS,A BASE DE POLIUREIA,ISENTO DE SOLVENTES,MOLDADO NO LOCAL,CURA RAPIDA,A QUENTE,APLICADO COM EQUIPAMENTO BICOMPONENTE TIPO HOT SPRAY,COM 2,00MM DE ESPESSURA,SEM PROTECAO MECANICA  </t>
  </si>
  <si>
    <t>CP0226</t>
  </si>
  <si>
    <t xml:space="preserve">16.036.0062-0      </t>
  </si>
  <si>
    <t xml:space="preserve">IMPERMEABILIZACAO/REVESTIMENTO DE LAJES,TANQUES,PISCINAS,RESERVA TORIOS,ARQUIBANCADAS,ESTACIONA MENTOS,A BASE DE POLIUREIA,ISENTO DE SOLVENTES,MOLDADO NO LOCAL,CURA RAPIDA,A QUENTE,APLICADO COM EQUIPAMENTO BICOMPONENTE TIPO HOT SPRAY,COM 2,50MM DE ESPESSURA,SEM PROTECAO MECANICA  </t>
  </si>
  <si>
    <t>CP0227</t>
  </si>
  <si>
    <t xml:space="preserve">16.036.0065-0      </t>
  </si>
  <si>
    <t xml:space="preserve">IMPERMEABILIZACAO/REVESTIMENTO DE PAREDES,A BASE DE POLIUREIA,ISENTO DE SOLVENTES,MOLDADO NO LOCAL,CURA RAPIDA,A QUENTE,APLICADO COM EQUIPAMENTO BICOMPONENTE TIPO HOT SPRAY,COM 0,40MM DE ESPESSURA  </t>
  </si>
  <si>
    <t>CP0228</t>
  </si>
  <si>
    <t xml:space="preserve">16.036.0070-0      </t>
  </si>
  <si>
    <t xml:space="preserve">IMPERMEABILIZACAO/REVESTIMENTO DE LAJES DE COBERTURA EM CONCRETO,METAL OU MADEIRA,A BASE DE POLIUREIA,ISENTO DE SOLVENTES,MOLDADO NO LOCAL,CURA RAPIDA,A QUENTE,APLICADO COM EQUIPAMENTO BICOMPONENTE TIPO HOT SPRAY,COM ATE 1,00MM DE ESPESSURA,ANTIDERRAPANTE,SEM PROTECAO MECANICA  </t>
  </si>
  <si>
    <t>CP0229</t>
  </si>
  <si>
    <t xml:space="preserve">16.036.0075-0      </t>
  </si>
  <si>
    <t xml:space="preserve">IMPERMEABILIZACAO/REVESTIMENTO DE PISOS,A BASE DE POLIUREIA,ISENTO DE SOLVENTES,MOLDADO NO LOCAL,CURA RAPIDA,A QUENTE,APLICADO COM EQUIPAMENTO BICOMPONENTE TIPO HOT SPRAY,COM 1,20MM DE ESPESSURA,ANTIDERRAPANTE,SEM PROTECAO MECANICA  </t>
  </si>
  <si>
    <t>CP0230</t>
  </si>
  <si>
    <t xml:space="preserve">16.036.0080-0      </t>
  </si>
  <si>
    <t xml:space="preserve">IMPERMEABILIZACAO/REVESTIMENTO DE LAJES,TANQUES,PISCINAS,RESERVA TORIOS,ARQUIBANCADAS,ESTACIONA MENTOS,A BASE DE POLIUREIA,ISENTO DE SOLVENTES,MOLDADO NO LOCAL,CURA RAPIDA,A QUENTE,APLICADO COM EQUIPAMENTO BICOMPONENTE TIPO HOT SPRAY,COM 2,00MM DE ESPESSURA,ANTIDERRAPANTE,SEM PROTECAO MECANICA  </t>
  </si>
  <si>
    <t>CP0231</t>
  </si>
  <si>
    <t xml:space="preserve">16.036.0083-0      </t>
  </si>
  <si>
    <t xml:space="preserve">IMPERMEABILIZACAO/REVESTIMENTO DE LAJES,TANQUES,PISCINAS,RESERVA TORIOS,ARQUIBANCADAS,ESTACIONA MENTOS,A BASE DE POLIUREIA,ISENTO DE SOLVENTES,MOLDADO NO LOCAL,CURA RAPIDA,A QUENTE,APLICADO COM EQUIPAMENTO BICOMPONENTE TIPO HOT SPRAY,COM 2,50MM DE ESPESSURA,ANTIDERRAPANTE,SEM PROTECAO MECANICA  </t>
  </si>
  <si>
    <t>CP0232</t>
  </si>
  <si>
    <t xml:space="preserve">16.020.0001-0      </t>
  </si>
  <si>
    <t xml:space="preserve">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  </t>
  </si>
  <si>
    <t>CP0233</t>
  </si>
  <si>
    <t xml:space="preserve">16.020.0002-0      </t>
  </si>
  <si>
    <t xml:space="preserve">IMPERMEABILIZACAO C/MANTA A BASE DE ASFALTO MODIFICADO C/POLIMEROS,CONFORME ABNT NBR 9952,TIPO III-A,C/ESP.4,00M,CONSUMOMINIM O 1,15M2/M2,APLICACAO C/CHAMA MACARICO SOBRE PRIMER ASFALTICO BASE AGUA OU SOLVENTE,CONSUMO 0,40KG/M2,INCL.ESTE,EMSUBSTRAT O C/CAIMENTO 1%,EXCL.REGULARIZACAO,CAMADA SEPARADORA E PROTECAO MECANICA.  </t>
  </si>
  <si>
    <t>CP0234</t>
  </si>
  <si>
    <t xml:space="preserve">16.020.0003-0      </t>
  </si>
  <si>
    <t xml:space="preserve">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  </t>
  </si>
  <si>
    <t>CP0236</t>
  </si>
  <si>
    <t xml:space="preserve">16.020.0005-0      </t>
  </si>
  <si>
    <t xml:space="preserve">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  </t>
  </si>
  <si>
    <t>CP0238</t>
  </si>
  <si>
    <t xml:space="preserve">16.020.0008-0      </t>
  </si>
  <si>
    <t xml:space="preserve">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  </t>
  </si>
  <si>
    <t>CP0240</t>
  </si>
  <si>
    <t xml:space="preserve">16.020.0012-0      </t>
  </si>
  <si>
    <t xml:space="preserve">IMPERMEABILIZACAO INIBIDORA DO ATAQUE DE RAIZES,COMPOSTA DE ASFALTO MODIFICADO,PLASTIFICANTE,ADITI VOS ESPECIAIS,HERBICIDA ATOXICO E SOLVENTES ORGANICOS,APLICADO A FRIO,EM DUAS DEMAOS,CONSUMO DE 0,40L/M2/DEMAO,PARA EVITAR A PENETRACAO INDESEJAVEL DE RAIZES QUE DESAGREGAM A PROTECAO MECANICA SOBRE A IMPERMEABILIZACAO  </t>
  </si>
  <si>
    <t>CP0241</t>
  </si>
  <si>
    <t xml:space="preserve">16.024.0005-0      </t>
  </si>
  <si>
    <t xml:space="preserve">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  </t>
  </si>
  <si>
    <t>CP0242</t>
  </si>
  <si>
    <t xml:space="preserve">16.024.0006-0      </t>
  </si>
  <si>
    <t xml:space="preserve">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  </t>
  </si>
  <si>
    <t>CP0243</t>
  </si>
  <si>
    <t xml:space="preserve">16.024.0007-0      </t>
  </si>
  <si>
    <t xml:space="preserve">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  </t>
  </si>
  <si>
    <t>CP0245</t>
  </si>
  <si>
    <t xml:space="preserve">16.024.0009-0      </t>
  </si>
  <si>
    <t xml:space="preserve">IMPERMEABILIZACAO AREA EXPOSTA MANTA BASE ASFALTO MODIFICADO C/POLIMEROS,AUTOPROTEGIDA FACE EXTERNA ESCAMAS ARDOSIA OU GRANULOS MINERAIS,CONF.ABNT NBR 9952,TIPO III-B ESP.3MM,ATINGINDO APROX.4MM C/CAMADA ARDOSIA,CONS.MIN.1,20M2/M2,VER DE OUCINZA,APLICADA C/CHAMA MACARICO PRIMER ASFALTICO,BASE AGUA OU SOLVENTE,C/CONSUMO 0,40KG/M2,INCL.ESTE,EXCL.REGUL ARIZACAO  </t>
  </si>
  <si>
    <t>CP0249</t>
  </si>
  <si>
    <t xml:space="preserve">16.011.0005-0      </t>
  </si>
  <si>
    <t xml:space="preserve">COBERTURA EM CHAPA DE POLICARBONATO ALVEOLAR,NA COR CRISTAL,COM 10MM DE ESPESSURA,INCL.MADEIRAMENTO EM PECAS DE MADEIRAE PILARES EM TUBO DE ACO GALVANIZADO.MEDIDO PELA AREA REAL DE COBERTURA.FORNECIMENTO E COLOCACAO  </t>
  </si>
  <si>
    <t>CP0250</t>
  </si>
  <si>
    <t xml:space="preserve">16.011.0015-0      </t>
  </si>
  <si>
    <t xml:space="preserve">COBERTURA EM CHAPA DE POLICARBONATO ALVEOLAR,NA COR FUME,COM 10MM DE ESPESSURA,DE (5,00X5,00)M,ESTRUTURA EM TUBO DE ACOGALVANIZADO DE 8",2.1/2" E 1.1/2",CHUMBADA EM BLOCO DE CONCRETO ARMADO,INCLUSIVE ESCAVACAO,REATERRO,CARGA,DESCA RGA,TRANSPORTE E PINTURA DOS TUBOS COM 2 DEMAOS DE ACABAMENTO.MEDIDOPELA AREA REAL DE COBERTURA.FORNECIMENTO E COLOCACAO  </t>
  </si>
  <si>
    <t>CP0251</t>
  </si>
  <si>
    <t xml:space="preserve">16.026.0030-0      </t>
  </si>
  <si>
    <t xml:space="preserve">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  </t>
  </si>
  <si>
    <t>CP0252</t>
  </si>
  <si>
    <t xml:space="preserve">16.010.0020-0      </t>
  </si>
  <si>
    <t xml:space="preserve">TELHADO VERDE COM PRE-VEGETACAO,CONSTITUIDO DE: MEMBRANA DE PROTECAO ANTI-RAIZES,PLACAS PARA DRENAGEM CONTROLADA,MEMBRANA PARA RETENCAO DE NUTRIENTES E SUBSTRATO LEVE E NUTRITIVO.FORNECIMENTO,COLOCAC AO E IRRIGACAO  </t>
  </si>
  <si>
    <t>CP0253</t>
  </si>
  <si>
    <t xml:space="preserve">16.022.0011-0      </t>
  </si>
  <si>
    <t xml:space="preserve">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  </t>
  </si>
  <si>
    <t>CP5001</t>
  </si>
  <si>
    <t xml:space="preserve">16.001.0050-A      </t>
  </si>
  <si>
    <t>CP5002</t>
  </si>
  <si>
    <t xml:space="preserve">16.001.0051-A      </t>
  </si>
  <si>
    <t>CP5003</t>
  </si>
  <si>
    <t xml:space="preserve">16.001.0055-A      </t>
  </si>
  <si>
    <t>CP5004</t>
  </si>
  <si>
    <t xml:space="preserve">16.001.0056-A      </t>
  </si>
  <si>
    <t>CP5005</t>
  </si>
  <si>
    <t xml:space="preserve">16.001.0060-A      </t>
  </si>
  <si>
    <t>CP5006</t>
  </si>
  <si>
    <t xml:space="preserve">16.001.0061-A      </t>
  </si>
  <si>
    <t>CP5007</t>
  </si>
  <si>
    <t xml:space="preserve">16.001.0065-A      </t>
  </si>
  <si>
    <t>CP5008</t>
  </si>
  <si>
    <t xml:space="preserve">16.001.0066-A      </t>
  </si>
  <si>
    <t>CP5009</t>
  </si>
  <si>
    <t xml:space="preserve">16.001.0067-A      </t>
  </si>
  <si>
    <t>CP5010</t>
  </si>
  <si>
    <t xml:space="preserve">16.001.0068-A      </t>
  </si>
  <si>
    <t>CP5011</t>
  </si>
  <si>
    <t xml:space="preserve">16.001.0069-A      </t>
  </si>
  <si>
    <t>CP5012</t>
  </si>
  <si>
    <t xml:space="preserve">16.001.0070-A      </t>
  </si>
  <si>
    <t>CP5013</t>
  </si>
  <si>
    <t xml:space="preserve">16.001.0071-A      </t>
  </si>
  <si>
    <t>CP5014</t>
  </si>
  <si>
    <t xml:space="preserve">16.001.0072-A      </t>
  </si>
  <si>
    <t>CP5015</t>
  </si>
  <si>
    <t xml:space="preserve">16.001.0073-A      </t>
  </si>
  <si>
    <t>CP5016</t>
  </si>
  <si>
    <t xml:space="preserve">16.001.0074-A      </t>
  </si>
  <si>
    <t>CP5017</t>
  </si>
  <si>
    <t xml:space="preserve">16.001.0075-A      </t>
  </si>
  <si>
    <t>CP5018</t>
  </si>
  <si>
    <t xml:space="preserve">16.001.0076-A      </t>
  </si>
  <si>
    <t>CP5019</t>
  </si>
  <si>
    <t xml:space="preserve">16.001.0077-A      </t>
  </si>
  <si>
    <t>CP5020</t>
  </si>
  <si>
    <t xml:space="preserve">16.001.0078-A      </t>
  </si>
  <si>
    <t>CP5021</t>
  </si>
  <si>
    <t xml:space="preserve">16.001.0079-A      </t>
  </si>
  <si>
    <t>CP5022</t>
  </si>
  <si>
    <t xml:space="preserve">16.001.0080-A      </t>
  </si>
  <si>
    <t>CP5023</t>
  </si>
  <si>
    <t xml:space="preserve">16.001.0081-A      </t>
  </si>
  <si>
    <t>CP5024</t>
  </si>
  <si>
    <t xml:space="preserve">16.001.0082-A      </t>
  </si>
  <si>
    <t>CP5025</t>
  </si>
  <si>
    <t xml:space="preserve">16.001.0083-A      </t>
  </si>
  <si>
    <t>CP5026</t>
  </si>
  <si>
    <t xml:space="preserve">16.001.0084-A      </t>
  </si>
  <si>
    <t>CP5027</t>
  </si>
  <si>
    <t xml:space="preserve">16.001.0085-A      </t>
  </si>
  <si>
    <t>CP5028</t>
  </si>
  <si>
    <t xml:space="preserve">16.001.0086-A      </t>
  </si>
  <si>
    <t>CP5029</t>
  </si>
  <si>
    <t xml:space="preserve">16.001.0087-A      </t>
  </si>
  <si>
    <t>CP5030</t>
  </si>
  <si>
    <t xml:space="preserve">16.001.0088-A      </t>
  </si>
  <si>
    <t>CP5031</t>
  </si>
  <si>
    <t xml:space="preserve">16.001.0089-A      </t>
  </si>
  <si>
    <t>CP5032</t>
  </si>
  <si>
    <t xml:space="preserve">16.001.0090-A      </t>
  </si>
  <si>
    <t>CP5033</t>
  </si>
  <si>
    <t xml:space="preserve">16.001.0091-A      </t>
  </si>
  <si>
    <t>CP5034</t>
  </si>
  <si>
    <t xml:space="preserve">16.001.0092-A      </t>
  </si>
  <si>
    <t>CP5035</t>
  </si>
  <si>
    <t xml:space="preserve">16.001.0093-A      </t>
  </si>
  <si>
    <t>CP5036</t>
  </si>
  <si>
    <t xml:space="preserve">16.001.0094-A      </t>
  </si>
  <si>
    <t>CP5037</t>
  </si>
  <si>
    <t xml:space="preserve">16.001.0110-A      </t>
  </si>
  <si>
    <t>CP5038</t>
  </si>
  <si>
    <t xml:space="preserve">16.001.0115-A      </t>
  </si>
  <si>
    <t>CP5039</t>
  </si>
  <si>
    <t xml:space="preserve">16.001.0116-A      </t>
  </si>
  <si>
    <t>CP5040</t>
  </si>
  <si>
    <t xml:space="preserve">16.001.0117-A      </t>
  </si>
  <si>
    <t>CP5041</t>
  </si>
  <si>
    <t xml:space="preserve">16.001.0118-A      </t>
  </si>
  <si>
    <t>CP5042</t>
  </si>
  <si>
    <t xml:space="preserve">16.001.0119-A      </t>
  </si>
  <si>
    <t>CP5043</t>
  </si>
  <si>
    <t xml:space="preserve">16.002.0005-A      </t>
  </si>
  <si>
    <t>CP5044</t>
  </si>
  <si>
    <t xml:space="preserve">16.002.0010-A      </t>
  </si>
  <si>
    <t>CP5045</t>
  </si>
  <si>
    <t xml:space="preserve">16.002.0015-A      </t>
  </si>
  <si>
    <t>CP5046</t>
  </si>
  <si>
    <t xml:space="preserve">16.002.0025-A      </t>
  </si>
  <si>
    <t>CP5047</t>
  </si>
  <si>
    <t xml:space="preserve">16.002.0012-A      </t>
  </si>
  <si>
    <t>CP5048</t>
  </si>
  <si>
    <t xml:space="preserve">16.003.0004-A      </t>
  </si>
  <si>
    <t>CP5062</t>
  </si>
  <si>
    <t xml:space="preserve">16.004.0050-A      </t>
  </si>
  <si>
    <t>CP5063</t>
  </si>
  <si>
    <t xml:space="preserve">16.004.0055-A      </t>
  </si>
  <si>
    <t>CP5064</t>
  </si>
  <si>
    <t xml:space="preserve">16.005.0001-A      </t>
  </si>
  <si>
    <t>CP5065</t>
  </si>
  <si>
    <t xml:space="preserve">16.005.0004-A      </t>
  </si>
  <si>
    <t>CP5066</t>
  </si>
  <si>
    <t xml:space="preserve">16.005.0005-A      </t>
  </si>
  <si>
    <t>CP5067</t>
  </si>
  <si>
    <t xml:space="preserve">16.005.0006-A      </t>
  </si>
  <si>
    <t>CP5068</t>
  </si>
  <si>
    <t xml:space="preserve">16.005.0007-A      </t>
  </si>
  <si>
    <t>CP5069</t>
  </si>
  <si>
    <t xml:space="preserve">16.005.0008-A      </t>
  </si>
  <si>
    <t>CP5070</t>
  </si>
  <si>
    <t xml:space="preserve">16.005.0015-A      </t>
  </si>
  <si>
    <t>CP5071</t>
  </si>
  <si>
    <t xml:space="preserve">16.005.0025-A      </t>
  </si>
  <si>
    <t>CP5072</t>
  </si>
  <si>
    <t xml:space="preserve">16.005.0027-A      </t>
  </si>
  <si>
    <t>CP5073</t>
  </si>
  <si>
    <t xml:space="preserve">16.006.0001-A      </t>
  </si>
  <si>
    <t>CP5074</t>
  </si>
  <si>
    <t xml:space="preserve">16.007.0011-A      </t>
  </si>
  <si>
    <t>CP5075</t>
  </si>
  <si>
    <t xml:space="preserve">16.007.0012-A      </t>
  </si>
  <si>
    <t>CP5076</t>
  </si>
  <si>
    <t xml:space="preserve">16.007.0013-A      </t>
  </si>
  <si>
    <t>CP5077</t>
  </si>
  <si>
    <t xml:space="preserve">16.007.0014-A      </t>
  </si>
  <si>
    <t>CP5078</t>
  </si>
  <si>
    <t xml:space="preserve">16.007.0015-A      </t>
  </si>
  <si>
    <t>CP5079</t>
  </si>
  <si>
    <t xml:space="preserve">16.007.0016-A      </t>
  </si>
  <si>
    <t>CP5080</t>
  </si>
  <si>
    <t xml:space="preserve">16.007.0017-A      </t>
  </si>
  <si>
    <t>CP5081</t>
  </si>
  <si>
    <t xml:space="preserve">16.007.0018-A      </t>
  </si>
  <si>
    <t>CP5082</t>
  </si>
  <si>
    <t xml:space="preserve">16.007.0025-A      </t>
  </si>
  <si>
    <t>CP5083</t>
  </si>
  <si>
    <t xml:space="preserve">16.009.0001-A      </t>
  </si>
  <si>
    <t>CP5084</t>
  </si>
  <si>
    <t xml:space="preserve">16.009.0002-A      </t>
  </si>
  <si>
    <t>CP5086</t>
  </si>
  <si>
    <t xml:space="preserve">16.021.0002-A      </t>
  </si>
  <si>
    <t>CP5088</t>
  </si>
  <si>
    <t xml:space="preserve">16.022.0004-A      </t>
  </si>
  <si>
    <t>CP5090</t>
  </si>
  <si>
    <t xml:space="preserve">16.023.0004-A      </t>
  </si>
  <si>
    <t>CP5091</t>
  </si>
  <si>
    <t xml:space="preserve">16.023.0005-A      </t>
  </si>
  <si>
    <t>CP5092</t>
  </si>
  <si>
    <t xml:space="preserve">16.024.0004-A      </t>
  </si>
  <si>
    <t>CP5095</t>
  </si>
  <si>
    <t xml:space="preserve">16.026.0001-A      </t>
  </si>
  <si>
    <t>CP5096</t>
  </si>
  <si>
    <t xml:space="preserve">16.026.0002-A      </t>
  </si>
  <si>
    <t>CP5097</t>
  </si>
  <si>
    <t xml:space="preserve">16.027.0001-A      </t>
  </si>
  <si>
    <t>CP5098</t>
  </si>
  <si>
    <t xml:space="preserve">16.028.0015-A      </t>
  </si>
  <si>
    <t>CP5099</t>
  </si>
  <si>
    <t xml:space="preserve">16.028.0020-A      </t>
  </si>
  <si>
    <t>CP5100</t>
  </si>
  <si>
    <t xml:space="preserve">16.029.0001-A      </t>
  </si>
  <si>
    <t>CP5103</t>
  </si>
  <si>
    <t xml:space="preserve">16.030.0001-A      </t>
  </si>
  <si>
    <t>CP5104</t>
  </si>
  <si>
    <t xml:space="preserve">16.030.0010-A      </t>
  </si>
  <si>
    <t>CP5105</t>
  </si>
  <si>
    <t xml:space="preserve">16.031.0025-A      </t>
  </si>
  <si>
    <t>CP5106</t>
  </si>
  <si>
    <t xml:space="preserve">16.032.0001-A      </t>
  </si>
  <si>
    <t>CP5107</t>
  </si>
  <si>
    <t xml:space="preserve">16.033.0002-A      </t>
  </si>
  <si>
    <t>CP5108</t>
  </si>
  <si>
    <t xml:space="preserve">16.034.0003-A      </t>
  </si>
  <si>
    <t>CP5110</t>
  </si>
  <si>
    <t xml:space="preserve">16.013.0001-A      </t>
  </si>
  <si>
    <t>CP5111</t>
  </si>
  <si>
    <t xml:space="preserve">16.013.0002-A      </t>
  </si>
  <si>
    <t>CP5112</t>
  </si>
  <si>
    <t xml:space="preserve">16.013.0004-A      </t>
  </si>
  <si>
    <t>CP5113</t>
  </si>
  <si>
    <t xml:space="preserve">16.013.0005-A      </t>
  </si>
  <si>
    <t>CP5114</t>
  </si>
  <si>
    <t xml:space="preserve">16.013.0006-A      </t>
  </si>
  <si>
    <t>CP5125</t>
  </si>
  <si>
    <t xml:space="preserve">16.004.0025-A      </t>
  </si>
  <si>
    <t>CP5126</t>
  </si>
  <si>
    <t xml:space="preserve">16.004.0030-A      </t>
  </si>
  <si>
    <t>CP5127</t>
  </si>
  <si>
    <t xml:space="preserve">16.004.0035-A      </t>
  </si>
  <si>
    <t>CP5128</t>
  </si>
  <si>
    <t xml:space="preserve">16.004.0040-A      </t>
  </si>
  <si>
    <t>CP5129</t>
  </si>
  <si>
    <t xml:space="preserve">16.004.0045-A      </t>
  </si>
  <si>
    <t>CP5130</t>
  </si>
  <si>
    <t xml:space="preserve">16.004.0015-A      </t>
  </si>
  <si>
    <t>CP5131</t>
  </si>
  <si>
    <t xml:space="preserve">16.004.0018-A      </t>
  </si>
  <si>
    <t>CP5132</t>
  </si>
  <si>
    <t xml:space="preserve">16.004.0042-A      </t>
  </si>
  <si>
    <t>CP5133</t>
  </si>
  <si>
    <t xml:space="preserve">16.001.0102-A      </t>
  </si>
  <si>
    <t>CP5134</t>
  </si>
  <si>
    <t xml:space="preserve">16.001.0103-A      </t>
  </si>
  <si>
    <t>CP5135</t>
  </si>
  <si>
    <t xml:space="preserve">16.003.0020-A      </t>
  </si>
  <si>
    <t>CP5136</t>
  </si>
  <si>
    <t xml:space="preserve">16.003.0030-A      </t>
  </si>
  <si>
    <t>CP5137</t>
  </si>
  <si>
    <t xml:space="preserve">16.003.0050-A      </t>
  </si>
  <si>
    <t>CP5138</t>
  </si>
  <si>
    <t xml:space="preserve">16.004.0047-A      </t>
  </si>
  <si>
    <t>CP5140</t>
  </si>
  <si>
    <t xml:space="preserve">16.005.0012-A      </t>
  </si>
  <si>
    <t>CP5141</t>
  </si>
  <si>
    <t xml:space="preserve">16.005.0018-A      </t>
  </si>
  <si>
    <t>CP5142</t>
  </si>
  <si>
    <t xml:space="preserve">16.005.0028-A      </t>
  </si>
  <si>
    <t>CP5143</t>
  </si>
  <si>
    <t xml:space="preserve">16.005.0030-A      </t>
  </si>
  <si>
    <t>CP5144</t>
  </si>
  <si>
    <t xml:space="preserve">16.005.0035-A      </t>
  </si>
  <si>
    <t>CP5145</t>
  </si>
  <si>
    <t xml:space="preserve">16.005.0050-A      </t>
  </si>
  <si>
    <t>CP5146</t>
  </si>
  <si>
    <t xml:space="preserve">16.005.0052-A      </t>
  </si>
  <si>
    <t>CP5147</t>
  </si>
  <si>
    <t xml:space="preserve">16.005.0054-A      </t>
  </si>
  <si>
    <t>CP5148</t>
  </si>
  <si>
    <t xml:space="preserve">16.005.0056-A      </t>
  </si>
  <si>
    <t>CP5149</t>
  </si>
  <si>
    <t xml:space="preserve">16.005.0058-A      </t>
  </si>
  <si>
    <t>CP5150</t>
  </si>
  <si>
    <t xml:space="preserve">16.005.0060-A      </t>
  </si>
  <si>
    <t>CP5151</t>
  </si>
  <si>
    <t xml:space="preserve">16.005.0070-A      </t>
  </si>
  <si>
    <t>CP5152</t>
  </si>
  <si>
    <t xml:space="preserve">16.005.0075-A      </t>
  </si>
  <si>
    <t>CP5153</t>
  </si>
  <si>
    <t xml:space="preserve">16.007.0021-A      </t>
  </si>
  <si>
    <t>CP5154</t>
  </si>
  <si>
    <t xml:space="preserve">16.007.0023-A      </t>
  </si>
  <si>
    <t>CP5155</t>
  </si>
  <si>
    <t xml:space="preserve">16.007.0027-A      </t>
  </si>
  <si>
    <t>CP5156</t>
  </si>
  <si>
    <t xml:space="preserve">16.007.0030-A      </t>
  </si>
  <si>
    <t>CP5157</t>
  </si>
  <si>
    <t xml:space="preserve">16.007.0038-A      </t>
  </si>
  <si>
    <t>CP5158</t>
  </si>
  <si>
    <t xml:space="preserve">16.008.0005-A      </t>
  </si>
  <si>
    <t>CP5159</t>
  </si>
  <si>
    <t xml:space="preserve">16.008.0030-A      </t>
  </si>
  <si>
    <t>CP5160</t>
  </si>
  <si>
    <t xml:space="preserve">16.009.0005-A      </t>
  </si>
  <si>
    <t>CP5166</t>
  </si>
  <si>
    <t xml:space="preserve">16.011.0030-A      </t>
  </si>
  <si>
    <t>CP5167</t>
  </si>
  <si>
    <t xml:space="preserve">16.011.0045-A      </t>
  </si>
  <si>
    <t>CP5168</t>
  </si>
  <si>
    <t xml:space="preserve">16.011.0050-A      </t>
  </si>
  <si>
    <t>CP5169</t>
  </si>
  <si>
    <t xml:space="preserve">16.012.0005-A      </t>
  </si>
  <si>
    <t>CP5170</t>
  </si>
  <si>
    <t xml:space="preserve">16.013.0007-A      </t>
  </si>
  <si>
    <t>CP5171</t>
  </si>
  <si>
    <t xml:space="preserve">16.013.0009-A      </t>
  </si>
  <si>
    <t>CP5172</t>
  </si>
  <si>
    <t xml:space="preserve">16.013.0010-A      </t>
  </si>
  <si>
    <t>CP5173</t>
  </si>
  <si>
    <t xml:space="preserve">16.013.0015-A      </t>
  </si>
  <si>
    <t>CP5174</t>
  </si>
  <si>
    <t xml:space="preserve">16.015.0001-A      </t>
  </si>
  <si>
    <t>CP5175</t>
  </si>
  <si>
    <t xml:space="preserve">16.015.0005-A      </t>
  </si>
  <si>
    <t>CP5176</t>
  </si>
  <si>
    <t xml:space="preserve">16.015.0010-A      </t>
  </si>
  <si>
    <t>CP5185</t>
  </si>
  <si>
    <t xml:space="preserve">16.021.0003-A      </t>
  </si>
  <si>
    <t>CP5186</t>
  </si>
  <si>
    <t xml:space="preserve">16.021.0005-A      </t>
  </si>
  <si>
    <t>CP5188</t>
  </si>
  <si>
    <t xml:space="preserve">16.022.0002-A      </t>
  </si>
  <si>
    <t>CP5189</t>
  </si>
  <si>
    <t xml:space="preserve">16.022.0006-A      </t>
  </si>
  <si>
    <t>CP5191</t>
  </si>
  <si>
    <t xml:space="preserve">16.022.0010-A      </t>
  </si>
  <si>
    <t>CP5192</t>
  </si>
  <si>
    <t xml:space="preserve">16.022.0012-A      </t>
  </si>
  <si>
    <t>CP5201</t>
  </si>
  <si>
    <t xml:space="preserve">16.026.0005-A      </t>
  </si>
  <si>
    <t>CP5202</t>
  </si>
  <si>
    <t xml:space="preserve">16.026.0010-A      </t>
  </si>
  <si>
    <t>CP5203</t>
  </si>
  <si>
    <t xml:space="preserve">16.028.0022-A      </t>
  </si>
  <si>
    <t>CP5204</t>
  </si>
  <si>
    <t xml:space="preserve">16.028.0023-A      </t>
  </si>
  <si>
    <t>CP5205</t>
  </si>
  <si>
    <t xml:space="preserve">16.028.0026-A      </t>
  </si>
  <si>
    <t>CP5207</t>
  </si>
  <si>
    <t xml:space="preserve">16.030.0005-A      </t>
  </si>
  <si>
    <t>CP5208</t>
  </si>
  <si>
    <t xml:space="preserve">16.030.0007-A      </t>
  </si>
  <si>
    <t>CP5209</t>
  </si>
  <si>
    <t xml:space="preserve">16.030.0009-A      </t>
  </si>
  <si>
    <t>CP5210</t>
  </si>
  <si>
    <t xml:space="preserve">16.030.0013-A      </t>
  </si>
  <si>
    <t>CP5211</t>
  </si>
  <si>
    <t xml:space="preserve">16.030.0030-A      </t>
  </si>
  <si>
    <t>CP5212</t>
  </si>
  <si>
    <t xml:space="preserve">16.034.0006-A      </t>
  </si>
  <si>
    <t>CP5213</t>
  </si>
  <si>
    <t xml:space="preserve">16.035.0005-A      </t>
  </si>
  <si>
    <t>CP5214</t>
  </si>
  <si>
    <t xml:space="preserve">16.036.0010-A      </t>
  </si>
  <si>
    <t>CP5215</t>
  </si>
  <si>
    <t xml:space="preserve">16.036.0015-A      </t>
  </si>
  <si>
    <t>CP5216</t>
  </si>
  <si>
    <t xml:space="preserve">16.036.0020-A      </t>
  </si>
  <si>
    <t>CP5217</t>
  </si>
  <si>
    <t xml:space="preserve">16.036.0022-A      </t>
  </si>
  <si>
    <t>CP5218</t>
  </si>
  <si>
    <t xml:space="preserve">16.036.0025-A      </t>
  </si>
  <si>
    <t>CP5219</t>
  </si>
  <si>
    <t xml:space="preserve">16.036.0030-A      </t>
  </si>
  <si>
    <t>CP5220</t>
  </si>
  <si>
    <t xml:space="preserve">16.036.0035-A      </t>
  </si>
  <si>
    <t>CP5221</t>
  </si>
  <si>
    <t xml:space="preserve">16.036.0040-A      </t>
  </si>
  <si>
    <t>CP5222</t>
  </si>
  <si>
    <t xml:space="preserve">16.036.0043-A      </t>
  </si>
  <si>
    <t>CP5223</t>
  </si>
  <si>
    <t xml:space="preserve">16.036.0050-A      </t>
  </si>
  <si>
    <t>CP5224</t>
  </si>
  <si>
    <t xml:space="preserve">16.036.0055-A      </t>
  </si>
  <si>
    <t>CP5225</t>
  </si>
  <si>
    <t xml:space="preserve">16.036.0060-A      </t>
  </si>
  <si>
    <t>CP5226</t>
  </si>
  <si>
    <t xml:space="preserve">16.036.0062-A      </t>
  </si>
  <si>
    <t>CP5227</t>
  </si>
  <si>
    <t xml:space="preserve">16.036.0065-A      </t>
  </si>
  <si>
    <t>CP5228</t>
  </si>
  <si>
    <t xml:space="preserve">16.036.0070-A      </t>
  </si>
  <si>
    <t>CP5229</t>
  </si>
  <si>
    <t xml:space="preserve">16.036.0075-A      </t>
  </si>
  <si>
    <t>CP5230</t>
  </si>
  <si>
    <t xml:space="preserve">16.036.0080-A      </t>
  </si>
  <si>
    <t>CP5231</t>
  </si>
  <si>
    <t xml:space="preserve">16.036.0083-A      </t>
  </si>
  <si>
    <t>CP5232</t>
  </si>
  <si>
    <t xml:space="preserve">16.020.0001-A      </t>
  </si>
  <si>
    <t>CP5233</t>
  </si>
  <si>
    <t xml:space="preserve">16.020.0002-A      </t>
  </si>
  <si>
    <t>CP5234</t>
  </si>
  <si>
    <t xml:space="preserve">16.020.0003-A      </t>
  </si>
  <si>
    <t>CP5236</t>
  </si>
  <si>
    <t xml:space="preserve">16.020.0005-A      </t>
  </si>
  <si>
    <t>CP5238</t>
  </si>
  <si>
    <t xml:space="preserve">16.020.0008-A      </t>
  </si>
  <si>
    <t>CP5240</t>
  </si>
  <si>
    <t xml:space="preserve">16.020.0012-A      </t>
  </si>
  <si>
    <t>CP5241</t>
  </si>
  <si>
    <t xml:space="preserve">16.024.0005-A      </t>
  </si>
  <si>
    <t>CP5242</t>
  </si>
  <si>
    <t xml:space="preserve">16.024.0006-A      </t>
  </si>
  <si>
    <t>CP5243</t>
  </si>
  <si>
    <t xml:space="preserve">16.024.0007-A      </t>
  </si>
  <si>
    <t>CP5245</t>
  </si>
  <si>
    <t xml:space="preserve">16.024.0009-A      </t>
  </si>
  <si>
    <t>CP5249</t>
  </si>
  <si>
    <t xml:space="preserve">16.011.0005-A      </t>
  </si>
  <si>
    <t>CP5250</t>
  </si>
  <si>
    <t xml:space="preserve">16.011.0015-A      </t>
  </si>
  <si>
    <t>CP5251</t>
  </si>
  <si>
    <t xml:space="preserve">16.026.0030-A      </t>
  </si>
  <si>
    <t>CP5252</t>
  </si>
  <si>
    <t xml:space="preserve">16.010.0020-A      </t>
  </si>
  <si>
    <t>CP5253</t>
  </si>
  <si>
    <t xml:space="preserve">16.022.0011-A      </t>
  </si>
  <si>
    <t>CQ0001</t>
  </si>
  <si>
    <t xml:space="preserve">17.012.0010-0      </t>
  </si>
  <si>
    <t xml:space="preserve">CAIACAO INTERNA OU EXTERNA SOBRE SUPERFICIE LISA,EM DUAS DEMAOS,ADICIONANDO FIXADOR  </t>
  </si>
  <si>
    <t>CQ0002</t>
  </si>
  <si>
    <t xml:space="preserve">17.012.0011-0      </t>
  </si>
  <si>
    <t xml:space="preserve">CAIACAO INTERNA OU EXTERNA SOBRE SUPERFICIE LISA,EM TRES DEMAOS,ADICIONANDO FIXADOR  </t>
  </si>
  <si>
    <t>CQ0003</t>
  </si>
  <si>
    <t xml:space="preserve">17.012.0012-0      </t>
  </si>
  <si>
    <t xml:space="preserve">CAIACAO INTERNA COM CORANTE SOBRE SUPERFICIE LISA,EM DUAS DEMAOS,ADICIONANDO FIXADOR  </t>
  </si>
  <si>
    <t>CQ0004</t>
  </si>
  <si>
    <t xml:space="preserve">17.012.0013-0      </t>
  </si>
  <si>
    <t xml:space="preserve">CAIACAO INTERNA COM CORANTE SOBRE SUPERFICIE LISA,EM TRES DEMAOS,ADICIONANDO FIXADOR  </t>
  </si>
  <si>
    <t>CQ0005</t>
  </si>
  <si>
    <t xml:space="preserve">17.012.0015-0      </t>
  </si>
  <si>
    <t xml:space="preserve">CAIACAO INTERNA OU EXTERNA SOBRE SUPERFICIE ASPERA OU CHAPISCADA EM DUAS DEMAOS COM ADICAO DE FIXADOR  </t>
  </si>
  <si>
    <t>CQ0006</t>
  </si>
  <si>
    <t xml:space="preserve">17.012.0030-0      </t>
  </si>
  <si>
    <t xml:space="preserve">PINTURA DE NATA DE CIMENTO SOBRE SUPERFICIE ASPERA,EM TRES DEMAOS  </t>
  </si>
  <si>
    <t>CQ0007</t>
  </si>
  <si>
    <t xml:space="preserve">17.012.0040-0      </t>
  </si>
  <si>
    <t xml:space="preserve">PINTURA INTERNA OU EXTERNA COM TINTA IMPERMEAVEL EM CORES PARA APLICACAO SOBRE CONCRETO,TIJOLOS,PEDRAS OU ARGAMASSA DE SUPERFICIE POROSA,EM DUAS DEMAOS,USANDO AGUA COMO DILUENTE  </t>
  </si>
  <si>
    <t>CQ0008</t>
  </si>
  <si>
    <t xml:space="preserve">17.013.0030-0      </t>
  </si>
  <si>
    <t xml:space="preserve">PINTURA INTERNA OU EXTERNA SOBRE CONCRETO LISO OU REVESTIMENTO,COM TINTA AQUOSA A BASE DE EPOXI INCOLOR OU EM CORES,INCLUSIVE LIMPEZA,E DUAS DEMAOS DE ACABAMENTO  </t>
  </si>
  <si>
    <t>CQ0009</t>
  </si>
  <si>
    <t xml:space="preserve">17.013.0031-0      </t>
  </si>
  <si>
    <t xml:space="preserve">PINTURA INTERNA OU EXTERNA SOBRE CONCRETO APICOADO,COM TINTA AQUOSA A BASE DE EPOXI INCOLOR OU EM CORES,INCLUSIVE LIMPEZA,E DUAS DEMAOS DE ACABAMENTO  </t>
  </si>
  <si>
    <t>CQ0010</t>
  </si>
  <si>
    <t xml:space="preserve">17.013.0070-0      </t>
  </si>
  <si>
    <t xml:space="preserve">PINTURA INTERNA OU EXTERNA SOBRE REVESTIMENTO ALISADO A COLHER OU CONCRETO LISO,COM TINTA A BASE DE RESINA DE BORRACHA CLORADA,DE SECAGEM RAPIDA,INCLUSIVE LIMPEZA,E DUAS DEMAOS DEACABAMENTO  </t>
  </si>
  <si>
    <t>CQ0011</t>
  </si>
  <si>
    <t xml:space="preserve">17.013.0095-1      </t>
  </si>
  <si>
    <t xml:space="preserve">PINTURA INTERNA OU EXTERNA SOBRE FERRO,COM TINTA A BASE DE RESINA DE BORRACHA CLORADA,INCLUSIVE LIMPEZA,UMA DEMAO DE TINTA PRIMARIA DA MESMA LINHA E DUAS DEMAOS DE ACABAMENTO  </t>
  </si>
  <si>
    <t>CQ0012</t>
  </si>
  <si>
    <t xml:space="preserve">17.017.0010-0      </t>
  </si>
  <si>
    <t xml:space="preserve">PREPARO DE SUPERFICIES NOVAS,COM REVESTIMENTO LISO,INCLUSIVE LIXAMENTO,LIMPEZA,UMA DEMAO DE SELADOR ACRILICO,UMA DEMAO DE MASSA CORRIDA OU ACRILICA E NOVO LIXAMENTO COM REMOCAO DOPO RESIDUAL  </t>
  </si>
  <si>
    <t>CQ0013</t>
  </si>
  <si>
    <t xml:space="preserve">17.017.0020-0      </t>
  </si>
  <si>
    <t xml:space="preserve">PINTURA COM ESMALTE SINTETICO ALQUIDICO,PARA INTERIOR,ALTO BRILHO,BRILHANTE,ACETINADO OU FOSCO,ACABAMENTO PADRAO,EM DUASDEMAOS SOBRE SUPERFICIE PREPARADA CONFORME O ITEM 17.017.0010,EXCLUSIVE ESTE PREPARO  </t>
  </si>
  <si>
    <t>CQ0014</t>
  </si>
  <si>
    <t xml:space="preserve">17.017.0030-0      </t>
  </si>
  <si>
    <t xml:space="preserve">PINTURA COM TINTA SINTETICA ALQUIDICA DE USO GERAL,PARA INTERIOR,ACABAMENTO DE ALTA CLASSE SOBRE SUPERFICIE PREPARADA CONFORME O ITEM 17.017.0010,EXCLUSIVE ESTE PREPARO,INCLUSIVE LIXAMENTO,DUAS DEMAOS DE MASSA CORRIDA E TRES DE ACABAMENTO  </t>
  </si>
  <si>
    <t>CQ0015</t>
  </si>
  <si>
    <t xml:space="preserve">17.017.0040-0      </t>
  </si>
  <si>
    <t xml:space="preserve">PINTURA INTERNA EM SUPERFICIE COM REVESTIMENTO LISO,A OLEO BRILHANTE,INCLUSIVE LIXAMENTO,UMA DEMAO DE SELADOR ACRILICO,UMA DEMAO DE MASSA CORRIDA OU ACRILICA E DUAS DEMAOS DE ACABAMENTO  </t>
  </si>
  <si>
    <t>CQ0016</t>
  </si>
  <si>
    <t xml:space="preserve">17.017.0041-0      </t>
  </si>
  <si>
    <t xml:space="preserve">REPINTURA INTERNA OU EXTERNA NA COR EXISTENTE,SOBRE REVESTIMENTO LISO EM BOM ESTADO,COM TINTA A OLEO BRILHANTE,INCLUSIVELIXAMENTO E DUAS DEMAOS DE ACABAMENTO  </t>
  </si>
  <si>
    <t>CQ0017</t>
  </si>
  <si>
    <t xml:space="preserve">17.017.0042-0      </t>
  </si>
  <si>
    <t xml:space="preserve">PINTURA DE UMA DEMAO ADICIONAL NOS SERVICOS DOS ITENS 17.017.0040 OU 17.017.0041  </t>
  </si>
  <si>
    <t>CQ0018</t>
  </si>
  <si>
    <t xml:space="preserve">17.017.0050-0      </t>
  </si>
  <si>
    <t xml:space="preserve">PINTURA INTERNA COM ESMALTE SINTETICO ALTO BRILHO OU ACETINADO,ACABAMENTO DE ALTA CLASSE SOBRE SUPERFICIE PREPARADA CONFORME O ITEM 17.017.0010,EXCLUSIVE ESTE PREPARO,INCLUSIVE LIXAMENTO,DUAS DEMAOS DE MASSA CORRIDA E TRES DE ACABAMENTO  </t>
  </si>
  <si>
    <t>CQ0019</t>
  </si>
  <si>
    <t xml:space="preserve">17.017.0060-0      </t>
  </si>
  <si>
    <t xml:space="preserve">PINTURA SOBRE TELHAS CERAMICAS COM TINTA CERAMICA,INCLUSIVE LIMPEZA E DUAS DEMAOS DE ACABAMENTO  </t>
  </si>
  <si>
    <t>CQ0020</t>
  </si>
  <si>
    <t xml:space="preserve">17.017.0061-0      </t>
  </si>
  <si>
    <t xml:space="preserve">PINTURA SOBRE TELHAS CERAMICAS COM TINTA CERAMICA,INCLUSIVE LIMPEZA E TRES DEMAOS DE ACABAMENTO  </t>
  </si>
  <si>
    <t>CQ0021</t>
  </si>
  <si>
    <t xml:space="preserve">17.017.0062-0      </t>
  </si>
  <si>
    <t xml:space="preserve">PINTURA DE QUADRO ESCOLAR SOBRE REVESTIMENTO LISO COM DUAS DEMAOS DE ACABAMENTO FOSCO,SOBRE PAREDE PREPARADA CONFORME OITEM 17.017.0010,EXCLUSIVE ESTE  </t>
  </si>
  <si>
    <t>CQ0022</t>
  </si>
  <si>
    <t xml:space="preserve">17.017.0100-0      </t>
  </si>
  <si>
    <t xml:space="preserve">PREPARO DE MADEIRA NOVA,INCLUSIVE LIXAMENTO,LIMPEZA,UMA DEMAO DE VERNIZ ISOLANTE INCOLOR,DUAS DEMAOS DE MASSA PARA MADEIRA,LIXAMENTO E REMOCAO DE PO,E UMA DEMAO DE FUNDO SINTETICONIVELADOR  </t>
  </si>
  <si>
    <t>CQ0023</t>
  </si>
  <si>
    <t xml:space="preserve">17.017.0110-0      </t>
  </si>
  <si>
    <t xml:space="preserve">PINTURA INTERNA OU EXTERNA SOBRE MADEIRA,COM TINTA A OLEO BRILHANTE OU ACETINADA,LIXAMENTO,UMA DEMAO DE VERNIZ ISOLANTEINCOLOR,DUAS DEMAOS DE MASSA PARA MADEIRA,LIXAMENTO E REMOCAO DE PO,UMA DEMAO DE FUNDO SINTETICO NIVELADOR E DUAS DEMAOSDE ACABAMENTO  </t>
  </si>
  <si>
    <t>CQ0024</t>
  </si>
  <si>
    <t xml:space="preserve">17.017.0120-1      </t>
  </si>
  <si>
    <t xml:space="preserve">PINTURA INTERNA OU EXTERNA SOBRE MADEIRA NOVA,COM TINTA A OLEO BRILHANTE OU ACETINADA COM DUAS DEMAOS DE ACABAMENTO SOBRE SUPERFICIE PREPARADA,CONFORME O ITEM 17.017.0100,EXCLUSIVEESTE PREPARO  </t>
  </si>
  <si>
    <t>CQ0025</t>
  </si>
  <si>
    <t xml:space="preserve">17.017.0130-0      </t>
  </si>
  <si>
    <t xml:space="preserve">REPINTURA INTERNA OU EXTERNA SOBRE MADEIRA COM TINTA A OLEO BRILHANTE OU ACETINADA,SOBRE FUNDO SINTETICO NIVELADOR,INCLUSIVE ESTE,COM LIXAMENTO E DUAS DEMAOS DE ACABAMENTO,NA COR EXISTENTE  </t>
  </si>
  <si>
    <t>CQ0026</t>
  </si>
  <si>
    <t xml:space="preserve">17.017.0140-0      </t>
  </si>
  <si>
    <t xml:space="preserve">PINTURA INTERNA OU EXTERNA SOBRE MADEIRA NOVA,COM ESMALTE SINTETICO ALQUIDICO,BRILHANTE OU ACETINADA EM DUAS DEMAOS SOBRE SUPERFICIE PREPARADA COM MATERIAL DA MESMA LINHA,CONFORMEO ITEM 17.017.0100,EXCLUSIVE ESTE PREPARO  </t>
  </si>
  <si>
    <t>CQ0027</t>
  </si>
  <si>
    <t xml:space="preserve">17.017.0150-0      </t>
  </si>
  <si>
    <t xml:space="preserve">REPINTURA INTERNA OU EXTERNA SOBRE MADEIRA EM BOM ESTADO COM ESMALTE SINTETICO ALQUIDICO,NA COR E TIPO DA EXISTENTE,INCLUSIVE LIXAMENTO,LIMPEZA E DUAS DEMAOS DE ACABAMENTO  </t>
  </si>
  <si>
    <t>CQ0028</t>
  </si>
  <si>
    <t xml:space="preserve">17.017.0155-0      </t>
  </si>
  <si>
    <t xml:space="preserve">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  </t>
  </si>
  <si>
    <t>CQ0029</t>
  </si>
  <si>
    <t xml:space="preserve">17.017.0160-0      </t>
  </si>
  <si>
    <t xml:space="preserve">PINTURA INTERNA OU EXTERNA SOBRE MADEIRA NOVA,COM DUAS DEMAOS DE TINTA SINTETICA ALQUIDICA DE USO GERAL,SOBRE SUPERFICIEPREPARADA,CONFORME O ITEM 17.017.0100,EXCLUSIVE ESTE PREPARO  </t>
  </si>
  <si>
    <t>CQ0030</t>
  </si>
  <si>
    <t xml:space="preserve">17.017.0161-0      </t>
  </si>
  <si>
    <t xml:space="preserve">REPINTURA INTERNA OU EXTERNA SOBRE MADEIRA EM BOM ESTADO COM TINTA SINTETICA ALQUIDICA DE USO GERAL,INCLUSIVE LIXAMENTO,LIMPEZA E DUAS DEMAOS DE ACABAMENTO NA COR EXISTENTE  </t>
  </si>
  <si>
    <t>CQ0031</t>
  </si>
  <si>
    <t xml:space="preserve">17.017.0169-0      </t>
  </si>
  <si>
    <t xml:space="preserve">PINTURA INTERNA OU EXTERNA SOBRE MADEIRA NOVA,COM ESMALTE SINTETICO ALTO BRILHO OU ACETINADO,UMA DEMAO DE VERNIZ ISOLANTE INCOLOR,UMA DEMAO DE FUNDO SINTETICO NIVELADOR,UMA DEMAO DE MASSA PARA MADEIRA,INCLUSIVE LIXAMENTO E REMOCAO DE PO E DUAS DEMAOS DE ACABAMENTO  </t>
  </si>
  <si>
    <t>CQ0032</t>
  </si>
  <si>
    <t xml:space="preserve">17.017.0175-0      </t>
  </si>
  <si>
    <t xml:space="preserve">PINTURA INTERNA SOBRE MADEIRA NOVA,COM TRES DEMAOS DE ESMALTE SINTETICO ALTO BRILHO OU ACETINADO,APOS LIXAMENTO SOBRE SUPERFICIE PREPARADA COM MATERIAL DA MESMA LINHA DE FABRICACAO,CONFORME O ITEM 17.017.0100,EXCLUSIVE ESTE PREPARO  </t>
  </si>
  <si>
    <t>CQ0033</t>
  </si>
  <si>
    <t xml:space="preserve">17.017.0176-0      </t>
  </si>
  <si>
    <t xml:space="preserve">REPINTURA INTERNA SOBRE MADEIRA COM ESMALTE SINTETICO ALTO BRILHO OU ACETINADO,SOBRE SUPERFICIE JA PINTADA EM BOM ESTADO,APOS LIXAMENTO,LIMPEZA,DUAS DEMAOS DE ACABAMENTO COM MATERIAL DA MESMA LINHA DE FABRICACAO E NA COR EXISTENTE  </t>
  </si>
  <si>
    <t>CQ0034</t>
  </si>
  <si>
    <t xml:space="preserve">17.017.0225-0      </t>
  </si>
  <si>
    <t xml:space="preserve">PINTURA DE RODAPES COM TINTA A OLEO BRILHANTE,SOBRE MADEIRA NOVA,UMA DEMAO DE FUNDO SINTETICO NIVELADOR,UMA DEMAO DE MASSA PARA MADEIRA,LIXAMENTO E REMOCAO DO PO E DUAS DEMAOS DE ACABAMENTO  </t>
  </si>
  <si>
    <t>CQ0035</t>
  </si>
  <si>
    <t xml:space="preserve">17.017.0227-0      </t>
  </si>
  <si>
    <t xml:space="preserve">REPINTURA DE RODAPES EM BOM ESTADO,COM ESMALTE SINTETICO ALTO BRILHO OU ACETINADO,INCLUSIVE LIXAMENTO,LIMPEZA E DUAS DEMAOS DE ACABAMENTO NA COR EXISTENTE  </t>
  </si>
  <si>
    <t>CQ0036</t>
  </si>
  <si>
    <t xml:space="preserve">17.017.0228-0      </t>
  </si>
  <si>
    <t xml:space="preserve">PINTURA DE RODAPES COM ESMALTE SINTETICO ALQUIDICO,SOBRE MADEIRA NOVA,UMA DEMAO DE FUNDO SINTETICO NIVELADOR,UMA DEMAO DE MASSA PARA MADEIRA,LIXAMENTO E REMOCAO DO PO E DUAS DEMAOSDE ACABAMENTO  </t>
  </si>
  <si>
    <t>CQ0037</t>
  </si>
  <si>
    <t xml:space="preserve">17.017.0230-0      </t>
  </si>
  <si>
    <t xml:space="preserve">PINTURA DE RODAPES COM TINTA SINTETICA DE USO GERAL,SOBRE MADEIRA NOVA,UMA DEMAO DE FUNDO SINTETICO NIVELADOR,UMA DEMAODE MASSA PARA MADEIRA,LIXAMENTO E REMOCAO DO PO E DUAS DEMAOS DE ACABAMENTO  </t>
  </si>
  <si>
    <t>CQ0038</t>
  </si>
  <si>
    <t xml:space="preserve">17.017.0240-0      </t>
  </si>
  <si>
    <t xml:space="preserve">PINTURA DE RODAPES COM DUAS DEMAOS,DE ALTA CLASSE,DE ESMALTE SINTETICO ALTO BRILHO OU ACETINADO,SOBRE MADEIRA NOVA,SOBRESUPERFICIE PREPARADA CONFORME O ITEM 17.017.0100,EXCLUSIVEESTE PREPARO  </t>
  </si>
  <si>
    <t>CQ0040</t>
  </si>
  <si>
    <t xml:space="preserve">17.017.0300-1      </t>
  </si>
  <si>
    <t xml:space="preserve">PINTURA INTERNA OU EXTERNA SOBRE FERRO COM TINTA A OLEO BRILHANTE,INCLUSIVE LIXAMENTO,LIMPEZA,UMA DEMAO DE TINTA ANTIOXIDO E DUAS DEMAOS DE ACABAMENTO  </t>
  </si>
  <si>
    <t>CQ0041</t>
  </si>
  <si>
    <t xml:space="preserve">17.017.0301-0      </t>
  </si>
  <si>
    <t xml:space="preserve">REPINTURA INTERNA OU EXTERNA SOBRE FERRO COM TINTA A OLEO BRILHANTE,INCLUSIVE LIXAMENTO LEVE,LIMPEZA,UMA DEMAO DE ANTIOXIDO E UMA DEMAO DE ACABAMENTO NA COR EXISTENTE  </t>
  </si>
  <si>
    <t>CQ0043</t>
  </si>
  <si>
    <t xml:space="preserve">17.017.0320-0      </t>
  </si>
  <si>
    <t xml:space="preserve">PINTURA INTERNA OU EXTERNA SOBRE FERRO,COM ESMALTE SINTETICO BRILHANTE OU ACETINADO APOS LIXAMENTO,LIMPEZA,DESENGORDURA MENTO,UMA DEMAO DE FUNDO ANTICORROSIVO NA COR LARANJA DE SECAGEM RAPIDA E DUAS DEMAOS DE ACABAMENTO  </t>
  </si>
  <si>
    <t>CQ0044</t>
  </si>
  <si>
    <t xml:space="preserve">17.017.0321-0      </t>
  </si>
  <si>
    <t xml:space="preserve">REPINTURA INTERNA OU EXTERNA SOBRE FERRO EM BOM ESTADO,NAS CONDICOES DO ITEM 17.017.0320 E NA COR EXISTENTE  </t>
  </si>
  <si>
    <t>CQ0046</t>
  </si>
  <si>
    <t xml:space="preserve">17.017.0350-0      </t>
  </si>
  <si>
    <t xml:space="preserve">PINTURA INTERNA OU EXTERNA SOBRE FERRO GALVANIZADO OU ALUMINIO,USANDO FUNDO PARA GALVANIZADO,INCLUSIVE LIXAMENTO LEVE,LIMPEZA,DESENGORDURAMENTO E DUAS DEMAOS DE ACABAMENTO COM ESMALTE SINTETICO BRILHANTE OU ACETINADO  </t>
  </si>
  <si>
    <t>CQ0047</t>
  </si>
  <si>
    <t xml:space="preserve">17.017.0360-0      </t>
  </si>
  <si>
    <t xml:space="preserve">PINTURA INTERNA OU EXTERNA SOBRE FERRO COM TINTA TIPO GRAFITE EM DUAS DEMAOS APOS LIXAMENTO,LIMPEZA E UMA DEMAO DE TINTAANTIOXIDO  </t>
  </si>
  <si>
    <t>CQ0048</t>
  </si>
  <si>
    <t xml:space="preserve">17.017.0361-0      </t>
  </si>
  <si>
    <t xml:space="preserve">REPINTURA INTERNA OU EXTERNA SOBRE FERRO EM BOM ESTADO,COM TINTA GRAFITE EM DUAS DEMAOS APOS LIXAMENTO LEVE,LIMPEZA,DESENGORDURAMENTO E FUNDO ANTICORROSIVO NA COR LARANJA DE SECAGEM RAPIDA,OU UTILIZAR DIRETAMENTE SOBRE O METAL TINTA GRAFITEDE DUPLA ACAO  </t>
  </si>
  <si>
    <t>CQ0049</t>
  </si>
  <si>
    <t xml:space="preserve">17.017.0362-0      </t>
  </si>
  <si>
    <t xml:space="preserve">UMA DEMAO ADICIONAL DE PINTURA NOS SERVICOS DOS ITENS 17.017.0360 OU 17.017.0361  </t>
  </si>
  <si>
    <t>CQ0050</t>
  </si>
  <si>
    <t xml:space="preserve">17.018.0010-0      </t>
  </si>
  <si>
    <t xml:space="preserve">PREPARO DE SUPERFICIES NOVAS,COM REVESTIMENTO LISO,INTERIOR,INCLUSIVE LIMPEZA,UMA DEMAO DE SELADOR,UMA DEMAO DE MASSA CORRIDA E LIXAMENTOS NECESSARIOS  </t>
  </si>
  <si>
    <t>CQ0051</t>
  </si>
  <si>
    <t xml:space="preserve">17.018.0020-0      </t>
  </si>
  <si>
    <t xml:space="preserve">PINTURA COM TINTA LATEX,CLASSIFICACAO ECONOMICA,CONFORME ABNT NBR 15079,FOSCA EM REVESTIMENTO LISO,INTERIOR,ACABAMENTO PADRAO,EM DUAS DEMAOS SOBRE A SUPERFICIE PREPARADA,CONFORMEO ITEM 17.018.0010,EXCLUSIVE ESTE PREPARO  </t>
  </si>
  <si>
    <t>CQ0052</t>
  </si>
  <si>
    <t xml:space="preserve">17.018.0031-0      </t>
  </si>
  <si>
    <t xml:space="preserve">PINTURA COM TINTA LATEX,CLASSIFICACAO PREMIUM OU STANDARD,CONFORME ABNT NBR 15079,FOSCA EM REVESTIMENTO LISO,INTERIOR,ACABAMENTO DE ALTA CLASSE,EM TRES DEMAOS E MAIS UMA DEMAO DE MASSA CORRIDA E LIXAMENTO,SOBRE SUPERFICIE JA PREPARADA,CONFORME O ITEM 17.018.0010,EXCLUSIVE ESTE PREPARO  </t>
  </si>
  <si>
    <t>CQ0054</t>
  </si>
  <si>
    <t xml:space="preserve">17.018.0041-0      </t>
  </si>
  <si>
    <t xml:space="preserve">UMA DEMAO ADICIONAL DE PINTURA DE ACABAMENTO NOS SERVICOS DOS ITENS 17.018.0020 E 17.018.0031  </t>
  </si>
  <si>
    <t>CQ0056</t>
  </si>
  <si>
    <t xml:space="preserve">17.018.0044-0      </t>
  </si>
  <si>
    <t xml:space="preserve">REPINTURA COM TINTA LATEX,CLASSIFICACAO ECONOMICA,CONFORME ABNT NBR 15079,PARA INTERIOR,SOBRE SUPERFICIE EM BOM ESTADO ENA COR EXISTENTE,INCLUSIVE LIMPEZA,LEVE LIXAMENTO COM LIXAFINA,UMA DEMAO DE FUNDO PREPARADOR E UMA DE ACABAMENTO  </t>
  </si>
  <si>
    <t>CQ0057</t>
  </si>
  <si>
    <t xml:space="preserve">17.018.0050-0      </t>
  </si>
  <si>
    <t xml:space="preserve">PINTURA COM TINTA LATEX,CLASSIFICACAO STANDARD OU PREMIUM,CONFORME ABNT NBR 15079,PARA INTERIOR OU EXTERIOR,SOBRE CHAPISCO,INCLUSIVE SELADOR E DUAS DEMAOS DE ACABAMENTO  </t>
  </si>
  <si>
    <t>CQ0058</t>
  </si>
  <si>
    <t xml:space="preserve">17.018.0060-0      </t>
  </si>
  <si>
    <t xml:space="preserve">PREPARO DE SUPERFICIES NOVAS,COM REVESTIMENTO LISO INTERNO OU EXTERNO,INCLUSIVE LIMPEZA,UMA DEMAO DE SELADOR ACRILICO,DUAS DEMAOS DE MASSA ACRILICA E LIXAMENTOS NECESSARIOS  </t>
  </si>
  <si>
    <t>CQ0059</t>
  </si>
  <si>
    <t xml:space="preserve">17.018.0080-0      </t>
  </si>
  <si>
    <t xml:space="preserve">PINTURA COM TINTA LATEX,CLASSIFICACAO STANDARD,CONFORME ABNT NBR 15079,PARA EXTERIOR,INCLUSIVE LIXAMENTOS,LIMPEZA,UMA DEMAO DE SELADOR ACRILICO E DUAS DEMAOS DE ACABAMENTO  </t>
  </si>
  <si>
    <t>CQ0060</t>
  </si>
  <si>
    <t xml:space="preserve">17.018.0081-0      </t>
  </si>
  <si>
    <t xml:space="preserve">UMA DEMAO ADICIONAL DE PINTURA DE ACABAMENTO NO SERVICO DO ITEM 17.018.0080  </t>
  </si>
  <si>
    <t>CQ0061</t>
  </si>
  <si>
    <t xml:space="preserve">17.018.0082-0      </t>
  </si>
  <si>
    <t xml:space="preserve">REPINTURA COM TINTA LATEX ACETINADA,CLASSIFICACAO PREMIUM OU STANDARD,CONFORME ABNT NBR 15079,PARA EXTERIOR,SOBRE SUPERFICIE EM BOM ESTADO E NA COR EXISTENTE,INCLUSIVE LIMPEZA,LIXAMENTO COM LIXA FINA,UMA DEMAO DE FUNDO PREPARADOR E UMA DE ACABAMENTO  </t>
  </si>
  <si>
    <t>CQ0062</t>
  </si>
  <si>
    <t xml:space="preserve">17.018.0110-0      </t>
  </si>
  <si>
    <t xml:space="preserve">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  </t>
  </si>
  <si>
    <t>CQ0063</t>
  </si>
  <si>
    <t xml:space="preserve">17.018.0111-0      </t>
  </si>
  <si>
    <t xml:space="preserve">PINTURA COM TINTA LATEX SEMIBRILHANTE,FOSCA OU ACETINADA,CLASSIFICACAO PREMIUM OU STANDARD (NBR 15079),PARA INTERIOR E EXTERIOR,BRANCA OU COLORIDA,SOBRE CONCRETO APICOADO,INCLUSIVELIXAMENTO,UM A DEMAO DE SELADOR ACRILICO E DUAS DEMAOS DE ACABAMENTO  </t>
  </si>
  <si>
    <t>CQ0064</t>
  </si>
  <si>
    <t xml:space="preserve">17.018.0112-0      </t>
  </si>
  <si>
    <t xml:space="preserve">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  </t>
  </si>
  <si>
    <t>CQ0065</t>
  </si>
  <si>
    <t xml:space="preserve">17.018.0113-0      </t>
  </si>
  <si>
    <t xml:space="preserve">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  </t>
  </si>
  <si>
    <t>CQ0066</t>
  </si>
  <si>
    <t xml:space="preserve">17.018.0115-0      </t>
  </si>
  <si>
    <t xml:space="preserve">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  </t>
  </si>
  <si>
    <t>CQ0067</t>
  </si>
  <si>
    <t xml:space="preserve">17.018.0116-0      </t>
  </si>
  <si>
    <t xml:space="preserve">UMA DEMAO ADICIONAL DE PINTURA DE ACABAMENTO NOS SERVICOS DOS ITENS 17.018.0110 OU 17.018.0115  </t>
  </si>
  <si>
    <t>CQ0068</t>
  </si>
  <si>
    <t xml:space="preserve">17.018.0117-0      </t>
  </si>
  <si>
    <t xml:space="preserve">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  </t>
  </si>
  <si>
    <t>CQ0071</t>
  </si>
  <si>
    <t xml:space="preserve">17.018.0185-0      </t>
  </si>
  <si>
    <t xml:space="preserve">TEXTURA ACRILICA NA COR BRANCA,ACABAMENTO FOSCO,PARA INTERIOR OU EXTERIOR,APLICADAS EM DUAS DEMAOS SOBRE CONCRETO,ALVENARIA,BLOCO DE CONCRETO,CIMENTO SEM AMIANTO OU REVESTIMENTO  </t>
  </si>
  <si>
    <t>CQ0072</t>
  </si>
  <si>
    <t xml:space="preserve">17.020.0010-0      </t>
  </si>
  <si>
    <t xml:space="preserve">ENVERNIZAMENTO DE MADEIRA COM VERNIZ TIPO COPAL BRILHANTE PARA INTERIOR,INCLUSIVE LIXAMENTO,UMA DEMAO DE VERNIZ IMUNIZANTE E IMPERMEABILIZANTE INCOLOR,ANILINA E UMA DEMAO DE ACABAMENTO  </t>
  </si>
  <si>
    <t>CQ0073</t>
  </si>
  <si>
    <t xml:space="preserve">17.020.0021-0      </t>
  </si>
  <si>
    <t xml:space="preserve">UMA DEMAO ADICIONAL DE VERNIZ DE ACABAMENTO NO SERVICO DO ITEM 17.020.0010  </t>
  </si>
  <si>
    <t>CQ0074</t>
  </si>
  <si>
    <t xml:space="preserve">17.020.0030-1      </t>
  </si>
  <si>
    <t xml:space="preserve">ENVERNIZAMENTO DE MADEIRA COM VERNIZ A BONECA USANDO GOMA LACA NACIONAL DISSOLVIDA EM ALCOOL,INCLUSIVE LIXAMENTO E APLICACAO DE SUCESSIVAS DEMAOS DE ACABAMENTO ATE A OBTENCAO DO BRILHO  </t>
  </si>
  <si>
    <t>CQ0075</t>
  </si>
  <si>
    <t xml:space="preserve">17.020.0040-0      </t>
  </si>
  <si>
    <t xml:space="preserve">ENCERAMENTO DE MADEIRA,INCLUSIVE LIXAMENTO,UMA DEMAO DE VERNIZ IMUNIZANTE E IMPERMEABILIZANTE INCOLOR E TRES DEMAOS DE CERA,CADA QUAL SEGUIDA DE ABERTURA DE BRILHO A ESCOVA E FLANELA  </t>
  </si>
  <si>
    <t>CQ0076</t>
  </si>
  <si>
    <t xml:space="preserve">17.020.0050-0      </t>
  </si>
  <si>
    <t xml:space="preserve">ENVERNIZAMENTO DE TIJOLOS E CONCRETO,PARA INTERIOR,COM VERNIZ ACRILICO INCOLOR,INCLUSIVE LIXAMENTO E DUAS DEMAOS DE ACABAMENTO  </t>
  </si>
  <si>
    <t>CQ0077</t>
  </si>
  <si>
    <t xml:space="preserve">17.020.0060-0      </t>
  </si>
  <si>
    <t xml:space="preserve">ENVERNIZAMENTO DE RODAPE DE MADEIRA COM VERNIZ TIPO COPAL BRILHANTE,INCLUSIVE LIXAMENTO,UMA DEMAO DE VERNIZ IMUNIZANTE EIMPERMEABILIZANTE INCOLOR,ANILINA E DUAS DEMAOS DE ACABAMENTO  </t>
  </si>
  <si>
    <t>CQ0078</t>
  </si>
  <si>
    <t xml:space="preserve">17.020.0061-0      </t>
  </si>
  <si>
    <t xml:space="preserve">UMA DEMAO ADICIONAL DE VERNIZ DE ACABAMENTO NO SERVICO DO ITEM 17.020.0060  </t>
  </si>
  <si>
    <t>CQ0079</t>
  </si>
  <si>
    <t xml:space="preserve">17.020.0070-0      </t>
  </si>
  <si>
    <t xml:space="preserve">ENVERNIZAMENTO DE MADEIRA EM SUPERFICIE INTERIOR,COM VERNIZ POLIURETANO BRILHANTE E TRANSPARENTE,INCLUSIVE LIXAMENTO,UMADEMAO DE VERNIZ IMUNIZANTE E IMPERMEABILIZANTE INCOLOR,ANILINA E DUAS DEMAOS DE ACABAMENTO  </t>
  </si>
  <si>
    <t>CQ0080</t>
  </si>
  <si>
    <t xml:space="preserve">17.020.0071-0      </t>
  </si>
  <si>
    <t xml:space="preserve">ENVERNIZAMENTO DE SUPERFICIE LISA DE CONCRETO OU TIJOLO APARENTE,EXTERIOR OU INTERIOR,COM VERNIZ ACRILICO INCOLOR,EM TRES DEMAOS  </t>
  </si>
  <si>
    <t>CQ0081</t>
  </si>
  <si>
    <t xml:space="preserve">17.020.0075-0      </t>
  </si>
  <si>
    <t xml:space="preserve">ENVERNIZAMENTO SOBRE CONCRETO APICOADO,EXTERIOR OU INTERIOR,COM VERNIZ ACRILICO INCOLOR,EM TRES DEMAOS  </t>
  </si>
  <si>
    <t>CQ0082</t>
  </si>
  <si>
    <t xml:space="preserve">17.025.0010-0      </t>
  </si>
  <si>
    <t xml:space="preserve">PINTURA IMUNIZANTE FUNGICIDA E INSETICIDA PARA APLICACAO EM MADEIRA BRUTA OU APARELHADA,EM DUAS DEMAOS  </t>
  </si>
  <si>
    <t>CQ0083</t>
  </si>
  <si>
    <t xml:space="preserve">17.025.0040-1      </t>
  </si>
  <si>
    <t xml:space="preserve">PINTURA COM EMULSAO OLEOSA PARA DESMOLDAGEM DE FORMAS DE MADEIRA,EM DUAS DEMAOS  </t>
  </si>
  <si>
    <t>CQ0084</t>
  </si>
  <si>
    <t xml:space="preserve">17.025.0041-0      </t>
  </si>
  <si>
    <t xml:space="preserve">PINTURA COM EMULSAO OLEOSA PARA DESMOLDAGEM DE FORMAS METALICAS,EM UMA DEMAO  </t>
  </si>
  <si>
    <t>CQ0085</t>
  </si>
  <si>
    <t xml:space="preserve">17.035.0010-0      </t>
  </si>
  <si>
    <t xml:space="preserve">REMOCAO DE CAIACAO EXISTENTE OU PINTURA A GESSO E COLA  </t>
  </si>
  <si>
    <t>CQ0086</t>
  </si>
  <si>
    <t xml:space="preserve">17.035.0020-0      </t>
  </si>
  <si>
    <t xml:space="preserve">REMOCAO DE PINTURA PLASTICA E SEMELHANTES  </t>
  </si>
  <si>
    <t>CQ0087</t>
  </si>
  <si>
    <t xml:space="preserve">17.035.0030-0      </t>
  </si>
  <si>
    <t xml:space="preserve">REMOCAO DE PINTURA A OLEO,ESMALTE ALQUIDICA E VERNIZES  </t>
  </si>
  <si>
    <t>CQ0088</t>
  </si>
  <si>
    <t xml:space="preserve">17.035.0040-0      </t>
  </si>
  <si>
    <t xml:space="preserve">REMOCAO DE PINTURA ACRILICA,EPOXI,BORRACHA CLORADA E SEMELHANTES  </t>
  </si>
  <si>
    <t>CQ0089</t>
  </si>
  <si>
    <t xml:space="preserve">17.035.0045-0      </t>
  </si>
  <si>
    <t xml:space="preserve">REMOCAO DE QUALQUER TIPO DE PINTURA EM RODAPE  </t>
  </si>
  <si>
    <t>CQ0090</t>
  </si>
  <si>
    <t xml:space="preserve">17.040.0020-0      </t>
  </si>
  <si>
    <t xml:space="preserve">MARCACAO DE QUADRA DE ESPORTE OU VAGA DE GARAGEM COM TINTA A BASE DE BORRACHA CLORADA,COM UTILIZACAO DE SELADOR E SOLVENTE PROPRIO E FITA CREPE COMO LIMITADOR DE LINHAS,MEDIDA PELAAREA REAL DE PINTURA  </t>
  </si>
  <si>
    <t>CQ0091</t>
  </si>
  <si>
    <t xml:space="preserve">17.040.0021-0      </t>
  </si>
  <si>
    <t xml:space="preserve">MARCACAO DE QUADRA DE ESPORTE OU VAGA DE GARAGEM COM TINTA ACRILICA PROPRIA PARA PINTURA DE PISOS,COM UTILIZACAO DE SELADOR E SOLVENTE PROPRIO E FITA CREPE COMO LIMITADOR DE LINHAS,MEDIDA PELA AREA REAL DE PINTURA  </t>
  </si>
  <si>
    <t>CQ0092</t>
  </si>
  <si>
    <t xml:space="preserve">17.040.0022-0      </t>
  </si>
  <si>
    <t xml:space="preserve">REPINTURA DE QUADRA SOBRE DEMARCACAO EXISTENTE CONFORME O ITEM 17.040.0021  </t>
  </si>
  <si>
    <t>CQ0093</t>
  </si>
  <si>
    <t xml:space="preserve">17.040.0024-0      </t>
  </si>
  <si>
    <t xml:space="preserve">PINTURA DE PISO CIMENTADO LISO COM TINTA 100% ACRILICA,INCLUSIVE LIXAMENTO,LIMPEZA E TRES DEMAOS DE ACABAMENTO APLICADASA ROLO DE LA,DILUICAO EM AGUA A 20%  </t>
  </si>
  <si>
    <t>CQ0094</t>
  </si>
  <si>
    <t xml:space="preserve">17.014.0010-0      </t>
  </si>
  <si>
    <t xml:space="preserve">PINTURA ELETROSTATICA SOBRE ESQUADRIA DE FERRO  </t>
  </si>
  <si>
    <t>CQ0095</t>
  </si>
  <si>
    <t xml:space="preserve">17.014.0015-0      </t>
  </si>
  <si>
    <t xml:space="preserve">PINTURA ELETROSTATICA SOBRE ESQUADRIA DE ALUMINIO  </t>
  </si>
  <si>
    <t>CQ0096</t>
  </si>
  <si>
    <t xml:space="preserve">17.017.0053-0      </t>
  </si>
  <si>
    <t xml:space="preserve">PINTURA SOBRE PAREDES DE TIJOLOS CERAMICOS COM TINTA CERAMICA,INCLUSIVE LIMPEZA E DUAS DEMAOS DE ACABAMENTO  </t>
  </si>
  <si>
    <t>CQ0097</t>
  </si>
  <si>
    <t xml:space="preserve">17.017.0070-0      </t>
  </si>
  <si>
    <t xml:space="preserve">PINTURA INTERNA COM ESMALTE CATALISAVEL(EPOXI),SISTEMA TINTOMETRICO,ACABAMENTO PADRAO,EM DUAS DEMAOS SOBRE SUPERFICIE PREPARADA,CONFORME O ITEM 17.017.0010,APENAS APLICAVEL SOBRE MASSA ACRILICA,EXCLUSIVE ESTE PREPARO  </t>
  </si>
  <si>
    <t>CQ0098</t>
  </si>
  <si>
    <t xml:space="preserve">17.017.0245-0      </t>
  </si>
  <si>
    <t xml:space="preserve">PINTURA LAQUEADA SOBRE MADEIRA NOVA COM VERNIZ A BASE DE NITROCELULOSE SOBRE SUPERFICIE PREPARADA COM MATERIAL DA MESMALINHA DO FABRICANTE,CONFORME O ITEM 17.017.0100,EXCLUSIVE ESTE PREPARO,INCLUSIVE SELADOR NITROCELULOSE E DUAS DEMAOS DEACABAMENTO  </t>
  </si>
  <si>
    <t>CQ0099</t>
  </si>
  <si>
    <t xml:space="preserve">17.017.0365-0      </t>
  </si>
  <si>
    <t xml:space="preserve">PRIMER CONVERTEDOR DE FERRUGEM EM FUNDO DE PROTECAO,EM DUAS DEMAOS.FORNECIMENTO E APLICACAO  </t>
  </si>
  <si>
    <t>CQ0100</t>
  </si>
  <si>
    <t xml:space="preserve">17.018.0015-0      </t>
  </si>
  <si>
    <t xml:space="preserve">PINTURA COM SELADOR ACRILICO,EM UMA DEMAO,SOBRE EMBOCO EXISTENTE  </t>
  </si>
  <si>
    <t>CQ0101</t>
  </si>
  <si>
    <t xml:space="preserve">17.018.0190-0      </t>
  </si>
  <si>
    <t xml:space="preserve">PINTURA A BASE DE RESINA ACRILICA SOBRE AZULEJOS E PASTILHAS EM AREAS INTERNAS E EXTERNAS,EM TRES DEMAOS  </t>
  </si>
  <si>
    <t>CQ0102</t>
  </si>
  <si>
    <t xml:space="preserve">17.018.0200-0      </t>
  </si>
  <si>
    <t xml:space="preserve">PINTURA EM PEDRAS NATURAIS (ARDOSIA,PEDRA MINEIRA E ETC) A BASE DE RESINA ACRILICA,INCLUSIVE LIMPEZA E DUAS DEMAOS  </t>
  </si>
  <si>
    <t>CQ0103</t>
  </si>
  <si>
    <t xml:space="preserve">17.018.0210-0      </t>
  </si>
  <si>
    <t xml:space="preserve">PINTURA SOBRE TELHAS CERAMICAS,COM IMPERMEABILIZANTE INCOLOR A BASE DE SILICONE,INCLUSIVE LIMPEZA E DUAS DEMAOS DE ACABAMENTO  </t>
  </si>
  <si>
    <t>CQ0105</t>
  </si>
  <si>
    <t xml:space="preserve">17.018.0250-0      </t>
  </si>
  <si>
    <t xml:space="preserve">PINTURA COM TINTA LATEX SEMIBRILHANTE OU FOSCA,CLASSIFICACAO PREMIUM OU STANDARD,CONFORME ABNT NBR 15079,PARA INTERIOR OU EXTERIOR,SISTEMA TINTOMETRICO,INCLUSIVE LIXAMENTO,UMA DEMAO DE SELADOR ACRILICO E DUAS DEMAOS DE ACABAMENTO  </t>
  </si>
  <si>
    <t>CQ0106</t>
  </si>
  <si>
    <t xml:space="preserve">17.018.0251-0      </t>
  </si>
  <si>
    <t xml:space="preserve">PINTURA COM TINTA LATEX SEMIBRILHANTE OU FOSCA,CLASSIFICACAO PREMIUM OU STANDARD,CONFORME ABNT NBR 15079,PARA INTERIOR OU EXTERIOR,SOBRE SUPERFICIE APICOADA,SISTEMA TINTOMETRICO,INCLUSIVE LIXAMENTO,UMA DEMAO DE SELADOR ACRILICO E DUAS DEMAOS DE ACABAMENTO  </t>
  </si>
  <si>
    <t>CQ0107</t>
  </si>
  <si>
    <t xml:space="preserve">17.018.0252-0      </t>
  </si>
  <si>
    <t xml:space="preserve">PINTURA COM TINTA LATEX SEMIBRILHANTE OU FOSCA,CLASSIFICACAO PREMIUM OU STANDARD,CONFORME ABNT NBR 15079,PARA INTERIOR OU EXTERIOR,SISTEMA TINTOMETRICO,INCLUSIVE LIXAMENTO,UMA DEMAO DE SELADOR ACRILICO,DEMAO DE MEIA MASSA E DUAS DEMAOS DE ACABAMENTO  </t>
  </si>
  <si>
    <t>CQ0108</t>
  </si>
  <si>
    <t xml:space="preserve">17.018.0253-0      </t>
  </si>
  <si>
    <t xml:space="preserve">PINTURA COM TINTA LATEX SEMIBRILHANTE OU FOSCA,CLASSIFICACAO PREMIUM OU STANDARD,CONFORME ABNT NBR 15079,PARA INTERIOR OU EXTERIOR,SISTEMA TINTOMETRICO,INCLUSIVE LIXAMENTO,UMA DEMAO DE SELADOR ACRILICO,UMA DEMAO DE MASSA ACRILICA E DUAS DEMAOS DE ACABAMENTO  </t>
  </si>
  <si>
    <t>CQ0109</t>
  </si>
  <si>
    <t xml:space="preserve">17.018.0254-0      </t>
  </si>
  <si>
    <t xml:space="preserve">PINTURA COM TINTA LATEX SEMIBRILHANTE OU FOSCA,CLASSIFICACAO PREMIUM OU STANDARD,CONFORME ABNT NBR 15079,PARA INTERIOR OU EXTERIOR,SISTEMA TINTOMETRICO,INCLUSIVE LIXAMENTO,UMA DEMAO DE SELADOR ACRILICO,DUAS DEMAOS DE MASSA ACRILICA E DUAS DEMAOS DE ACABAMENTO  </t>
  </si>
  <si>
    <t>CQ0110</t>
  </si>
  <si>
    <t xml:space="preserve">17.018.0260-0      </t>
  </si>
  <si>
    <t xml:space="preserve">DEMAO ADICIONAL DE PINTURA DE ACABAMENTO NOS SERVICOS DO ITEM 17.018.0250 OU 17.018.0254  </t>
  </si>
  <si>
    <t>CQ0111</t>
  </si>
  <si>
    <t xml:space="preserve">17.020.0072-0      </t>
  </si>
  <si>
    <t xml:space="preserve">ENVERNIZAMENTO DE SUPERFICIE LISA DE CONCRETO OU TIJOLO APARENTE,EXTERIOR OU INTERIOR,COM VERNIZ ACRILICO INCOLOR,EM DUAS DEMAOS  </t>
  </si>
  <si>
    <t>CQ0112</t>
  </si>
  <si>
    <t xml:space="preserve">17.025.0005-1      </t>
  </si>
  <si>
    <t xml:space="preserve">PINTURA COM TINTA ANTIMOFO E BACTERICIDA BASE ACRILICA,SEMIBRILHO,COR BRANCA,PARA AMBIENTES INTERNOS E EXTERNOS PROPENSOS A UMIDADE E VAPORES,EM DUAS DEMAOS,SOBRE SELADOR ACRILICOE DUAS DEMAOS DE MASSA ACRILICA,INCLUSIVE LIMPEZA E LIXAMENTO  </t>
  </si>
  <si>
    <t>CQ0113</t>
  </si>
  <si>
    <t xml:space="preserve">17.025.0006-0      </t>
  </si>
  <si>
    <t xml:space="preserve">PINTURA COM RESINA HIDROFUGANTE EM DUAS DEMAOS,EM TELHA OU TIJOLO CERAMICO,INCLUSIVE LIMPEZA DA SUPERFICIE  </t>
  </si>
  <si>
    <t>CQ0114</t>
  </si>
  <si>
    <t xml:space="preserve">17.025.0007-0      </t>
  </si>
  <si>
    <t xml:space="preserve">PINTURA COM RESINA HIDROFUGANTE EM DUAS DEMAOS,EM TIJOLO APARENTE E CONCRETO APARENTE,INCLUSIVE LIMPEZA DA SUPERFICIE  </t>
  </si>
  <si>
    <t>CQ0115</t>
  </si>
  <si>
    <t xml:space="preserve">17.025.0008-0      </t>
  </si>
  <si>
    <t xml:space="preserve">PINTURA COM RESINA HIDROFUGANTE EM DUAS DEMAOS,EM PEDRAS POROSAS (TIPO SAO TOME OU SEMELHANTE),INCLUSIVE LIMPEZA DA SUPERFICIE  </t>
  </si>
  <si>
    <t>CQ0116</t>
  </si>
  <si>
    <t xml:space="preserve">17.025.0009-0      </t>
  </si>
  <si>
    <t xml:space="preserve">PINTURA COM RESINA HIDROFUGANTE EM DUAS DEMAOS,EM PEDRAS NAO POROSAS (TIPO ARDOSIA OU SEMELHANTE),INCLUSIVE LIMPEZA DA SUPERFICIE  </t>
  </si>
  <si>
    <t>CQ0118</t>
  </si>
  <si>
    <t xml:space="preserve">17.040.0050-0      </t>
  </si>
  <si>
    <t xml:space="preserve">PINTURA DE SINALIZACAO DE SOLO PARA EQUIPAMENTOS DE COMBATE A INCENDIO (EXTINTORES E HIDRANTES),EM QUADRADOS VERMELHOS DE (0,70X0,70)M E BORDAS AMARELAS DE 0,15M DE LARGURA,CONFORME ABNT NBR 16820  </t>
  </si>
  <si>
    <t>CQ0119</t>
  </si>
  <si>
    <t xml:space="preserve">17.013.0100-0      </t>
  </si>
  <si>
    <t xml:space="preserve">PINTURA COM TINTA EPOXI A BASE D'AGUA SEMIBRILHANTE,PARA USO HOSPITALAR,SOBRE PAREDES E PISOS DE CENTRO CIRURGICO OU UTI,INCLUSIVE LIXAMENTO,UMA DEMAO DE SELADOR ACRILICO,DUAS DEMAOS DE MASSA ACRILICA E DUAS DEMAOS DE ACABAMENTO  </t>
  </si>
  <si>
    <t>CQ0120</t>
  </si>
  <si>
    <t xml:space="preserve">17.017.0370-0      </t>
  </si>
  <si>
    <t xml:space="preserve">PINTURA COM ESMALTE SINTETICO A BASE D'AGUA ALTO BRILHO OU ACETINADO,PARA USO HOSPITALAR,SOBRE MADEIRAS E METAIS,AREAS INTERNAS OU EXTERNAS,INCLUSIVE LIXAMENTO,UMA DEMAO DE SELADORACRILICO,DUAS DEMAOS DE MASSA ACRILICA E DUAS DEMAOS DE ACABAMENTO  </t>
  </si>
  <si>
    <t>CQ0121</t>
  </si>
  <si>
    <t xml:space="preserve">17.018.0265-0      </t>
  </si>
  <si>
    <t xml:space="preserve">PINTURA COM TINTA ACRILICA ACETINADA,PARA USO HOSPITALAR,SOBRE PAREDES E TETOS,INCLUSIVE LIXAMENTO,UMA DEMAO DE SELADORACRILICO,DUAS DEMAOS DE MASSA ACRILICA E DUAS DEMAOS DE ACABAMENTO  </t>
  </si>
  <si>
    <t>CQ5001</t>
  </si>
  <si>
    <t xml:space="preserve">17.012.0010-A      </t>
  </si>
  <si>
    <t>CQ5002</t>
  </si>
  <si>
    <t xml:space="preserve">17.012.0011-A      </t>
  </si>
  <si>
    <t>CQ5003</t>
  </si>
  <si>
    <t xml:space="preserve">17.012.0012-A      </t>
  </si>
  <si>
    <t>CQ5004</t>
  </si>
  <si>
    <t xml:space="preserve">17.012.0013-A      </t>
  </si>
  <si>
    <t>CQ5005</t>
  </si>
  <si>
    <t xml:space="preserve">17.012.0015-A      </t>
  </si>
  <si>
    <t>CQ5006</t>
  </si>
  <si>
    <t xml:space="preserve">17.012.0030-A      </t>
  </si>
  <si>
    <t>CQ5007</t>
  </si>
  <si>
    <t xml:space="preserve">17.012.0040-A      </t>
  </si>
  <si>
    <t>CQ5008</t>
  </si>
  <si>
    <t xml:space="preserve">17.013.0030-A      </t>
  </si>
  <si>
    <t>CQ5009</t>
  </si>
  <si>
    <t xml:space="preserve">17.013.0031-A      </t>
  </si>
  <si>
    <t>CQ5010</t>
  </si>
  <si>
    <t xml:space="preserve">17.013.0070-A      </t>
  </si>
  <si>
    <t>CQ5011</t>
  </si>
  <si>
    <t xml:space="preserve">17.013.0095-B      </t>
  </si>
  <si>
    <t>CQ5012</t>
  </si>
  <si>
    <t xml:space="preserve">17.017.0010-A      </t>
  </si>
  <si>
    <t>CQ5013</t>
  </si>
  <si>
    <t xml:space="preserve">17.017.0020-A      </t>
  </si>
  <si>
    <t>CQ5014</t>
  </si>
  <si>
    <t xml:space="preserve">17.017.0030-A      </t>
  </si>
  <si>
    <t>CQ5015</t>
  </si>
  <si>
    <t xml:space="preserve">17.017.0040-A      </t>
  </si>
  <si>
    <t>CQ5016</t>
  </si>
  <si>
    <t xml:space="preserve">17.017.0041-A      </t>
  </si>
  <si>
    <t>CQ5017</t>
  </si>
  <si>
    <t xml:space="preserve">17.017.0042-A      </t>
  </si>
  <si>
    <t>CQ5018</t>
  </si>
  <si>
    <t xml:space="preserve">17.017.0050-A      </t>
  </si>
  <si>
    <t>CQ5019</t>
  </si>
  <si>
    <t xml:space="preserve">17.017.0060-A      </t>
  </si>
  <si>
    <t>CQ5020</t>
  </si>
  <si>
    <t xml:space="preserve">17.017.0061-A      </t>
  </si>
  <si>
    <t>CQ5021</t>
  </si>
  <si>
    <t xml:space="preserve">17.017.0062-A      </t>
  </si>
  <si>
    <t>CQ5022</t>
  </si>
  <si>
    <t xml:space="preserve">17.017.0100-A      </t>
  </si>
  <si>
    <t>CQ5023</t>
  </si>
  <si>
    <t xml:space="preserve">17.017.0110-A      </t>
  </si>
  <si>
    <t>CQ5024</t>
  </si>
  <si>
    <t xml:space="preserve">17.017.0120-B      </t>
  </si>
  <si>
    <t>CQ5025</t>
  </si>
  <si>
    <t xml:space="preserve">17.017.0130-A      </t>
  </si>
  <si>
    <t>CQ5026</t>
  </si>
  <si>
    <t xml:space="preserve">17.017.0140-A      </t>
  </si>
  <si>
    <t>CQ5027</t>
  </si>
  <si>
    <t xml:space="preserve">17.017.0150-A      </t>
  </si>
  <si>
    <t>CQ5028</t>
  </si>
  <si>
    <t xml:space="preserve">17.017.0155-A      </t>
  </si>
  <si>
    <t>CQ5029</t>
  </si>
  <si>
    <t xml:space="preserve">17.017.0160-A      </t>
  </si>
  <si>
    <t>CQ5030</t>
  </si>
  <si>
    <t xml:space="preserve">17.017.0161-A      </t>
  </si>
  <si>
    <t>CQ5031</t>
  </si>
  <si>
    <t xml:space="preserve">17.017.0169-A      </t>
  </si>
  <si>
    <t>CQ5032</t>
  </si>
  <si>
    <t xml:space="preserve">17.017.0175-A      </t>
  </si>
  <si>
    <t>CQ5033</t>
  </si>
  <si>
    <t xml:space="preserve">17.017.0176-A      </t>
  </si>
  <si>
    <t>CQ5034</t>
  </si>
  <si>
    <t xml:space="preserve">17.017.0225-A      </t>
  </si>
  <si>
    <t>CQ5035</t>
  </si>
  <si>
    <t xml:space="preserve">17.017.0227-A      </t>
  </si>
  <si>
    <t>CQ5036</t>
  </si>
  <si>
    <t xml:space="preserve">17.017.0228-A      </t>
  </si>
  <si>
    <t>CQ5037</t>
  </si>
  <si>
    <t xml:space="preserve">17.017.0230-A      </t>
  </si>
  <si>
    <t>CQ5038</t>
  </si>
  <si>
    <t xml:space="preserve">17.017.0240-A      </t>
  </si>
  <si>
    <t>CQ5040</t>
  </si>
  <si>
    <t xml:space="preserve">17.017.0300-B      </t>
  </si>
  <si>
    <t>CQ5041</t>
  </si>
  <si>
    <t xml:space="preserve">17.017.0301-A      </t>
  </si>
  <si>
    <t>CQ5043</t>
  </si>
  <si>
    <t xml:space="preserve">17.017.0320-A      </t>
  </si>
  <si>
    <t>CQ5044</t>
  </si>
  <si>
    <t xml:space="preserve">17.017.0321-A      </t>
  </si>
  <si>
    <t>CQ5046</t>
  </si>
  <si>
    <t xml:space="preserve">17.017.0350-A      </t>
  </si>
  <si>
    <t>CQ5047</t>
  </si>
  <si>
    <t xml:space="preserve">17.017.0360-A      </t>
  </si>
  <si>
    <t>CQ5048</t>
  </si>
  <si>
    <t xml:space="preserve">17.017.0361-A      </t>
  </si>
  <si>
    <t>CQ5049</t>
  </si>
  <si>
    <t xml:space="preserve">17.017.0362-A      </t>
  </si>
  <si>
    <t>CQ5050</t>
  </si>
  <si>
    <t xml:space="preserve">17.018.0010-A      </t>
  </si>
  <si>
    <t>CQ5051</t>
  </si>
  <si>
    <t xml:space="preserve">17.018.0020-A      </t>
  </si>
  <si>
    <t>CQ5052</t>
  </si>
  <si>
    <t xml:space="preserve">17.018.0031-A      </t>
  </si>
  <si>
    <t>CQ5054</t>
  </si>
  <si>
    <t xml:space="preserve">17.018.0041-A      </t>
  </si>
  <si>
    <t>CQ5056</t>
  </si>
  <si>
    <t xml:space="preserve">17.018.0044-A      </t>
  </si>
  <si>
    <t>CQ5057</t>
  </si>
  <si>
    <t xml:space="preserve">17.018.0050-A      </t>
  </si>
  <si>
    <t>CQ5058</t>
  </si>
  <si>
    <t xml:space="preserve">17.018.0060-A      </t>
  </si>
  <si>
    <t>CQ5059</t>
  </si>
  <si>
    <t xml:space="preserve">17.018.0080-A      </t>
  </si>
  <si>
    <t>CQ5060</t>
  </si>
  <si>
    <t xml:space="preserve">17.018.0081-A      </t>
  </si>
  <si>
    <t>CQ5061</t>
  </si>
  <si>
    <t xml:space="preserve">17.018.0082-A      </t>
  </si>
  <si>
    <t>CQ5062</t>
  </si>
  <si>
    <t xml:space="preserve">17.018.0110-A      </t>
  </si>
  <si>
    <t>CQ5063</t>
  </si>
  <si>
    <t xml:space="preserve">17.018.0111-A      </t>
  </si>
  <si>
    <t>CQ5064</t>
  </si>
  <si>
    <t xml:space="preserve">17.018.0112-A      </t>
  </si>
  <si>
    <t>CQ5065</t>
  </si>
  <si>
    <t xml:space="preserve">17.018.0113-A      </t>
  </si>
  <si>
    <t>CQ5066</t>
  </si>
  <si>
    <t xml:space="preserve">17.018.0115-A      </t>
  </si>
  <si>
    <t>CQ5067</t>
  </si>
  <si>
    <t xml:space="preserve">17.018.0116-A      </t>
  </si>
  <si>
    <t>CQ5068</t>
  </si>
  <si>
    <t xml:space="preserve">17.018.0117-A      </t>
  </si>
  <si>
    <t>CQ5071</t>
  </si>
  <si>
    <t xml:space="preserve">17.018.0185-A      </t>
  </si>
  <si>
    <t>CQ5072</t>
  </si>
  <si>
    <t xml:space="preserve">17.020.0010-A      </t>
  </si>
  <si>
    <t>CQ5073</t>
  </si>
  <si>
    <t xml:space="preserve">17.020.0021-A      </t>
  </si>
  <si>
    <t>CQ5074</t>
  </si>
  <si>
    <t xml:space="preserve">17.020.0030-B      </t>
  </si>
  <si>
    <t>CQ5075</t>
  </si>
  <si>
    <t xml:space="preserve">17.020.0040-A      </t>
  </si>
  <si>
    <t>CQ5076</t>
  </si>
  <si>
    <t xml:space="preserve">17.020.0050-A      </t>
  </si>
  <si>
    <t>CQ5077</t>
  </si>
  <si>
    <t xml:space="preserve">17.020.0060-A      </t>
  </si>
  <si>
    <t>CQ5078</t>
  </si>
  <si>
    <t xml:space="preserve">17.020.0061-A      </t>
  </si>
  <si>
    <t>CQ5079</t>
  </si>
  <si>
    <t xml:space="preserve">17.020.0070-A      </t>
  </si>
  <si>
    <t>CQ5080</t>
  </si>
  <si>
    <t xml:space="preserve">17.020.0071-A      </t>
  </si>
  <si>
    <t>CQ5081</t>
  </si>
  <si>
    <t xml:space="preserve">17.020.0075-A      </t>
  </si>
  <si>
    <t>CQ5082</t>
  </si>
  <si>
    <t xml:space="preserve">17.025.0010-A      </t>
  </si>
  <si>
    <t>CQ5083</t>
  </si>
  <si>
    <t xml:space="preserve">17.025.0040-B      </t>
  </si>
  <si>
    <t>CQ5084</t>
  </si>
  <si>
    <t xml:space="preserve">17.025.0041-A      </t>
  </si>
  <si>
    <t>CQ5085</t>
  </si>
  <si>
    <t xml:space="preserve">17.035.0010-A      </t>
  </si>
  <si>
    <t>CQ5086</t>
  </si>
  <si>
    <t xml:space="preserve">17.035.0020-A      </t>
  </si>
  <si>
    <t>CQ5087</t>
  </si>
  <si>
    <t xml:space="preserve">17.035.0030-A      </t>
  </si>
  <si>
    <t>CQ5088</t>
  </si>
  <si>
    <t xml:space="preserve">17.035.0040-A      </t>
  </si>
  <si>
    <t>CQ5089</t>
  </si>
  <si>
    <t xml:space="preserve">17.035.0045-A      </t>
  </si>
  <si>
    <t>CQ5090</t>
  </si>
  <si>
    <t xml:space="preserve">17.040.0020-A      </t>
  </si>
  <si>
    <t>CQ5091</t>
  </si>
  <si>
    <t xml:space="preserve">17.040.0021-A      </t>
  </si>
  <si>
    <t>CQ5092</t>
  </si>
  <si>
    <t xml:space="preserve">17.040.0022-A      </t>
  </si>
  <si>
    <t>CQ5093</t>
  </si>
  <si>
    <t xml:space="preserve">17.040.0024-A      </t>
  </si>
  <si>
    <t>CQ5094</t>
  </si>
  <si>
    <t xml:space="preserve">17.014.0010-A      </t>
  </si>
  <si>
    <t>CQ5095</t>
  </si>
  <si>
    <t xml:space="preserve">17.014.0015-A      </t>
  </si>
  <si>
    <t>CQ5096</t>
  </si>
  <si>
    <t xml:space="preserve">17.017.0053-A      </t>
  </si>
  <si>
    <t>CQ5097</t>
  </si>
  <si>
    <t xml:space="preserve">17.017.0070-A      </t>
  </si>
  <si>
    <t>CQ5098</t>
  </si>
  <si>
    <t xml:space="preserve">17.017.0245-A      </t>
  </si>
  <si>
    <t>CQ5099</t>
  </si>
  <si>
    <t xml:space="preserve">17.017.0365-A      </t>
  </si>
  <si>
    <t>CQ5100</t>
  </si>
  <si>
    <t xml:space="preserve">17.018.0015-A      </t>
  </si>
  <si>
    <t>CQ5101</t>
  </si>
  <si>
    <t xml:space="preserve">17.018.0190-A      </t>
  </si>
  <si>
    <t>CQ5102</t>
  </si>
  <si>
    <t xml:space="preserve">17.018.0200-A      </t>
  </si>
  <si>
    <t>CQ5103</t>
  </si>
  <si>
    <t xml:space="preserve">17.018.0210-A      </t>
  </si>
  <si>
    <t>CQ5105</t>
  </si>
  <si>
    <t xml:space="preserve">17.018.0250-A      </t>
  </si>
  <si>
    <t>CQ5106</t>
  </si>
  <si>
    <t xml:space="preserve">17.018.0251-A      </t>
  </si>
  <si>
    <t>CQ5107</t>
  </si>
  <si>
    <t xml:space="preserve">17.018.0252-A      </t>
  </si>
  <si>
    <t>CQ5108</t>
  </si>
  <si>
    <t xml:space="preserve">17.018.0253-A      </t>
  </si>
  <si>
    <t>CQ5109</t>
  </si>
  <si>
    <t xml:space="preserve">17.018.0254-A      </t>
  </si>
  <si>
    <t>CQ5110</t>
  </si>
  <si>
    <t xml:space="preserve">17.018.0260-A      </t>
  </si>
  <si>
    <t>CQ5111</t>
  </si>
  <si>
    <t xml:space="preserve">17.020.0072-A      </t>
  </si>
  <si>
    <t>CQ5112</t>
  </si>
  <si>
    <t xml:space="preserve">17.025.0005-B      </t>
  </si>
  <si>
    <t>CQ5113</t>
  </si>
  <si>
    <t xml:space="preserve">17.025.0006-A      </t>
  </si>
  <si>
    <t>CQ5114</t>
  </si>
  <si>
    <t xml:space="preserve">17.025.0007-A      </t>
  </si>
  <si>
    <t>CQ5115</t>
  </si>
  <si>
    <t xml:space="preserve">17.025.0008-A      </t>
  </si>
  <si>
    <t>CQ5116</t>
  </si>
  <si>
    <t xml:space="preserve">17.025.0009-A      </t>
  </si>
  <si>
    <t>CQ5118</t>
  </si>
  <si>
    <t xml:space="preserve">17.040.0050-A      </t>
  </si>
  <si>
    <t>CQ5119</t>
  </si>
  <si>
    <t xml:space="preserve">17.013.0100-A      </t>
  </si>
  <si>
    <t>CQ5120</t>
  </si>
  <si>
    <t xml:space="preserve">17.017.0370-A      </t>
  </si>
  <si>
    <t>CQ5121</t>
  </si>
  <si>
    <t xml:space="preserve">17.018.0265-A      </t>
  </si>
  <si>
    <t>CR0001</t>
  </si>
  <si>
    <t xml:space="preserve">18.002.0010-0      </t>
  </si>
  <si>
    <t xml:space="preserve">LAVATORIO DE LOUCA BRANCA TIPO POPULAR,SEM LADRAO,COM MEDIDAS EM TORNO DE (47X35)CM,INCLUSIVE ACESSORIOS DE FIXACAO,FERRAGENS EM METAL CROMADO:SIFAO 1680 DE 1"X1.1/4",TORNEIRA PARALAVATORIO TIPO BANCA 1193 OU SIMILAR DE 1/2" E VALVULA DE ESCOAMENTO 1600.RABICHO EM PVC.FORNECIMENTO  </t>
  </si>
  <si>
    <t>CR0002</t>
  </si>
  <si>
    <t xml:space="preserve">18.002.0012-0      </t>
  </si>
  <si>
    <t xml:space="preserve">LAVATORIO DE LOUCA BRANCA,TIPO MEDIO LUXO,COM LADRAO,COM MEDIDAS EM TORNO DE (47X35)CM,INCLUSIVE ACESSORIOS DE FIXACAO.FERRAGENS EM METAL CROMADO:SIFAO 1680 DE 1"X1.1/4",TORNEIRA PARA LAVATORIO TIPO BANCA 1193 OU SIMILAR DE 1/2" E VALVULA DE ESCOAMENTO 1603.RABICHO EM PVC.FORNECIMENTO  </t>
  </si>
  <si>
    <t>CR0004</t>
  </si>
  <si>
    <t xml:space="preserve">18.002.0016-0      </t>
  </si>
  <si>
    <t xml:space="preserve">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  </t>
  </si>
  <si>
    <t>CR0005</t>
  </si>
  <si>
    <t xml:space="preserve">18.002.0019-0      </t>
  </si>
  <si>
    <t xml:space="preserve">LAVATORIO DE LOUCA BRANCA TIPO POPULAR,SEM LADRAO,COM MEDIDAS EM TORNO (55X45)CM,INCLUSIVE ACESSORIOS DE FIXACAO,TORNEIRA PARA LAVATORIO TIPO BANCA 1193 OU SIMILAR DE 1/2" EM METALCROMADO E VALVULA DE ESCOAMENTO,SIFAO E RABICHO EM PVC.FORNECIMENTO  </t>
  </si>
  <si>
    <t>CR0006</t>
  </si>
  <si>
    <t xml:space="preserve">18.002.0022-0      </t>
  </si>
  <si>
    <t xml:space="preserve">LAVATORIO DE LOUCA BRANCA DE SOBREPOR,TIPO MEDIO LUXO,SEM LADRAO,C/MEDIDAS EM TORNO DE (53X43)CM.FERRAGENS EM METAL CROMADO:SIFAO 1680 1"X1.1/4",TORNEIRA PARA LAVATORIO TIPO BANCA1193 OU SIMILAR DE 1/2" E VALVULA DE ESCOAMENTO 1600.RABICHO EM PVC.FORNECIMENTO  </t>
  </si>
  <si>
    <t>CR0008</t>
  </si>
  <si>
    <t xml:space="preserve">18.002.0026-0      </t>
  </si>
  <si>
    <t xml:space="preserve">LAVATORIO DE LOUCA BRANCA DE EMBUTIR(CUBA),TIPO MEDIO LUXO,SEM LADRAO,C/MEDIDAS EM TORNO DE (52X39)CM.FERRAGENS EM METALCROMADO:SIFAO 1680 1"X1.1/4",TORNEIRA PARA LAVATORIO TIPO BANCA 1193 OU SIMILAR DE 1/2" E VALVULA DE ESCOAMENTO 1600.RABICHO EM PVC.FORNECIMENTO  </t>
  </si>
  <si>
    <t>CR0010</t>
  </si>
  <si>
    <t xml:space="preserve">18.002.0030-0      </t>
  </si>
  <si>
    <t xml:space="preserve">TANQUE DE LOUCA BRANCA,C/COLUNA E MEDIDAS EM TORNO DE (56X48)CM,INCLUSIVE ACESSORIOS DE FIXACAO.FERRAGENS EM METAL CROMADO:TORNEIRA DE PRESSAO,1158 OU SIMILAR,DE 1/2",VALVULA DE ESCOAMENTO 1605 E SIFAO 1680 DE 1.1/4" A 1.1/2".FORNECIMENTO  </t>
  </si>
  <si>
    <t>CR0011</t>
  </si>
  <si>
    <t xml:space="preserve">18.002.0031-0      </t>
  </si>
  <si>
    <t xml:space="preserve">TANQUE DE LOUCA BRANCA,C/COLUNA E MEDIDAS EM TORNO DE (60X56)CM,INCLUSIVE ACESSORIOS DE FIXACAO.FERRAGENS EM METAL CROMADO:TORNEIRA DE PRESSAO,1158 OU SIMILAR,DE 1/2",VALVULA DE ESCOAMENTO 1606 E SIFAO 1680 DE 1.1/2"X1.1/2".FORNECIMENTO  </t>
  </si>
  <si>
    <t>CR0012</t>
  </si>
  <si>
    <t xml:space="preserve">18.002.0040-0      </t>
  </si>
  <si>
    <t xml:space="preserve">BACIA TURCA DE LOUCA BRANCA COM SIFAO INTEGRADO E MEDIDAS EM TORNO DE (59X44)CM,INCLUSIVE TUBO DE LIGACAO.FORNECIMENTO  </t>
  </si>
  <si>
    <t>CR0013</t>
  </si>
  <si>
    <t xml:space="preserve">18.002.0055-0      </t>
  </si>
  <si>
    <t xml:space="preserve">MICTORIO DE LOUCA BRANCA COM SIFAO INTEGRADO E MEDIDAS EM TORNO DE (33X28X53)CM,INCLUSIVE ACESSORIOS DE FIXACAO.FERRAGENS EM METAL CROMADO:REGISTRO DE PRESSAO 1416 DE 1/2" E TUBODE LIGACAO DE 1/2".FORNECIMENTO  </t>
  </si>
  <si>
    <t>CR0014</t>
  </si>
  <si>
    <t xml:space="preserve">18.002.0065-0      </t>
  </si>
  <si>
    <t xml:space="preserve">VASO SANITARIO DE LOUCA BRANCA,TIPO POPULAR,COM CAIXA ACOPLADA,COMPLETO,C/MEDIDAS EM TORNO DE (35X65X35)CM,INCLUSIVE ASSENTO PLASTICO TIPO POPULAR,BOLSA DE LIGACAO,RABICHO EM PVC EACESSORIOS DE FIXACAO.FORNECIMENTO  </t>
  </si>
  <si>
    <t>CR0015</t>
  </si>
  <si>
    <t xml:space="preserve">18.002.0080-0      </t>
  </si>
  <si>
    <t xml:space="preserve">VASO SANITARIO DE LOUCA BRANCA,CONVENCIONAL,TIPO POPULAR,C/MEDIDAS EM TORNO DE (37X47X38)CM,INCLUSIVE ASSENTO PLASTICO TIPO POPULAR,CAIXA DE DESCARGA PLASTICA EXTERNA COMPLETA,TUBODE DESCARGA LONGO,BOLSA DE LIGACAO E ACESSORIOS DE FIXACAO.FORNECIMENTO  </t>
  </si>
  <si>
    <t>CR0016</t>
  </si>
  <si>
    <t xml:space="preserve">18.002.0085-0      </t>
  </si>
  <si>
    <t xml:space="preserve">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  </t>
  </si>
  <si>
    <t>CR0020</t>
  </si>
  <si>
    <t xml:space="preserve">18.003.0003-0      </t>
  </si>
  <si>
    <t xml:space="preserve">VALVULA DE DESCARGA DE 1.1/2",REGISTRO INTEGRADO,SISTEMA HIDROMECANICO(ISENTA DE GOLPE DE ARIETE),CORPO EM LATAO,CANOPLAE BOTAO EM METAL CROMADO,DE EMNBUTIR.FORNECIMENTO  </t>
  </si>
  <si>
    <t>CR0021</t>
  </si>
  <si>
    <t xml:space="preserve">18.003.0005-0      </t>
  </si>
  <si>
    <t xml:space="preserve">VALVULA DE DESCARGA DE 1.1/4",REGISTRO INTEGRADO,SISTEMA HIDROMECANICO(ISENTA DE GOLPE DE ARIETE),CORPO EM LATAO,CANOPLAE BOTAO EM METAL CROMADO DE EMBUTIR.FORNECIMENTO  </t>
  </si>
  <si>
    <t>CR0024</t>
  </si>
  <si>
    <t xml:space="preserve">18.004.0001-0      </t>
  </si>
  <si>
    <t xml:space="preserve">BACIA TURCA,EM POLIESTER REFORCADO,COM FIBRA DE VIDRO,PISO ANTI-DERRAPANTE,COM MEDIDAS EM TORNO DE 51X71CM,COM ENTRADA DE 40MM,E SAIDA DE 4",NA COR BRANCA.FORNECIMENTO  </t>
  </si>
  <si>
    <t>CR0025</t>
  </si>
  <si>
    <t xml:space="preserve">18.004.0005-0      </t>
  </si>
  <si>
    <t xml:space="preserve">BACIA TURCA SINFONADO REFORCADO EM POLIESTER,COM FIBRA DE VIDRO,PISO ANTIDERRAPANTE,COM MEDIDAS EM TORNO DE 51X71CM,COMMEDIDAS EM TORNO 40MM,E SAIDA DE 4",NA COR BRANCA.FORNECIMENTO  </t>
  </si>
  <si>
    <t>CR0026</t>
  </si>
  <si>
    <t xml:space="preserve">18.005.0015-0      </t>
  </si>
  <si>
    <t xml:space="preserve">ASSENTO SANITARIO DE PLASTICO,TIPO MEDIO LUXO.FORNECIMENTO E COLOCACAO  </t>
  </si>
  <si>
    <t>CR0027</t>
  </si>
  <si>
    <t xml:space="preserve">18.005.0018-0      </t>
  </si>
  <si>
    <t xml:space="preserve">ASSENTO SANITARIO PLASTICO,TIPO POPULAR.FORNECIMENTO E COLOCACAO  </t>
  </si>
  <si>
    <t>CR0028</t>
  </si>
  <si>
    <t xml:space="preserve">18.005.0027-0      </t>
  </si>
  <si>
    <t xml:space="preserve">ASSENTO SANITARIO DE PLASTICO,PARA VASO INFANTIL.FORNECIMENTO E COLOCACAO  </t>
  </si>
  <si>
    <t>CR0029</t>
  </si>
  <si>
    <t xml:space="preserve">18.005.0035-0      </t>
  </si>
  <si>
    <t xml:space="preserve">ARMARIO DE BANHEIRO EM PLASTICO,LUXO,BRANCO,DE EMBUTIR,COM ESPELHO.FORNECIMENTO E COLOCACAO  </t>
  </si>
  <si>
    <t>CR0030</t>
  </si>
  <si>
    <t xml:space="preserve">18.006.0005-0      </t>
  </si>
  <si>
    <t xml:space="preserve">LAVATORIO DE LOUCA BRANCA,TIPO POPULAR,SEM LADRAO,COM MEDIDAS EM TORNO DE 47X35CM,INCLUSIVE ACESSORIOS DE FIXACAO.FORNECIMENTO  </t>
  </si>
  <si>
    <t>CR0031</t>
  </si>
  <si>
    <t xml:space="preserve">18.006.0007-0      </t>
  </si>
  <si>
    <t xml:space="preserve">LAVATORIO DE LOUCA BRANCA,TIPO MEDIO LUXO,COM LADRAO E MEDIDAS EM TORNO DE 47X35CM,INCLUSIVE ACESSORIOS DE FIXACAO.FORNECIMENTO  </t>
  </si>
  <si>
    <t>CR0032</t>
  </si>
  <si>
    <t xml:space="preserve">18.006.0009-0      </t>
  </si>
  <si>
    <t xml:space="preserve">LAVATORIO DE LOUCA BRANCA,TIPO MEDIO LUXO,COM LADRAO E MEDIDAS EM TORNO DE 55X45CM,INCLUSIVE ACESSORIOS DE FIXACAO.FORNECIMENTO  </t>
  </si>
  <si>
    <t>CR0034</t>
  </si>
  <si>
    <t xml:space="preserve">18.006.0017-0      </t>
  </si>
  <si>
    <t xml:space="preserve">VASO SANITARIO DE LOUCA BRANCA,CONVENCIONAL,TIPO POPULAR,COM MEDIDAS EM TORNO DE 37X47X38CM,INCLUSIVE ACESSORIOS DE FIXACAO.FORNECIMENTO  </t>
  </si>
  <si>
    <t>CR0035</t>
  </si>
  <si>
    <t xml:space="preserve">18.006.0020-0      </t>
  </si>
  <si>
    <t xml:space="preserve">VASO SANITARIO DE LOUCA BRANCA,INFANTIL,INCLUSIVE ACESSORIOS DE FIXACAO.FORNECIMENTO  </t>
  </si>
  <si>
    <t>CR0036</t>
  </si>
  <si>
    <t xml:space="preserve">18.006.0023-0      </t>
  </si>
  <si>
    <t xml:space="preserve">LAVATORIO DE SOBREPOR DE LOUCA BRANCA,TIPO MEDIO LUXO,SEM LADRAO,COM MEDIDAS EM TORNO DE 53X43CM.FORNECIMENTO  </t>
  </si>
  <si>
    <t>CR0038</t>
  </si>
  <si>
    <t xml:space="preserve">18.006.0025-0      </t>
  </si>
  <si>
    <t xml:space="preserve">LAVATORIO DE LOUCA BRANCA,DE EMBUTIR(CUBA),TIPO MEDIO LUXO,SEM LADRAO,COM MEDIDAS EM TORNO DE 52X39CM.FORNECIMENTO  </t>
  </si>
  <si>
    <t>CR0041</t>
  </si>
  <si>
    <t xml:space="preserve">18.006.0033-0      </t>
  </si>
  <si>
    <t xml:space="preserve">TANQUE DE LOUCA BRANCA,COM COLUNA E MEDIDAS EM TORNO DE 60X56CM,INCLUSIVE ACESSORIOS DE FIXACACAO.FORNECIMENTO  </t>
  </si>
  <si>
    <t>CR0042</t>
  </si>
  <si>
    <t xml:space="preserve">18.006.0037-0      </t>
  </si>
  <si>
    <t xml:space="preserve">MICTORIO DE LOUCA BRANCA,COM SIFAO INTEGRADO E MEDIDAS EM TORNO DE 33X28X53CM,INCLUSIVE ACESSORIOS DE FIXACAO.FORNECIMENTO  </t>
  </si>
  <si>
    <t>CR0043</t>
  </si>
  <si>
    <t xml:space="preserve">18.006.0040-0      </t>
  </si>
  <si>
    <t xml:space="preserve">SABONETEIRA,DE SOBREPOR,EM METAL CROMADO.FORNECIMENTO E COLOCACAO  </t>
  </si>
  <si>
    <t>CR0044</t>
  </si>
  <si>
    <t xml:space="preserve">18.006.0050-0      </t>
  </si>
  <si>
    <t xml:space="preserve">PAPELEIRA,SEM PROTETOR,DE SOBREPOR,EM METAL CROMADO.FORNECIMENTO E COLOCACAO  </t>
  </si>
  <si>
    <t>CR0045</t>
  </si>
  <si>
    <t xml:space="preserve">18.006.0052-0      </t>
  </si>
  <si>
    <t xml:space="preserve">CABIDE DUPLO,DE SOBREPOR,EM METAL CROMADO.FORNECIMENTO E COLOCACAO  </t>
  </si>
  <si>
    <t>CR0046</t>
  </si>
  <si>
    <t xml:space="preserve">18.006.0054-0      </t>
  </si>
  <si>
    <t xml:space="preserve">CABIDE SIMPLES,DE SOBREPOR,EM METAL CROMADO.FORNECIMENTO E COLOCACAO  </t>
  </si>
  <si>
    <t>CR0047</t>
  </si>
  <si>
    <t xml:space="preserve">18.006.0056-0      </t>
  </si>
  <si>
    <t xml:space="preserve">PORTA TOALHA RETO,EM METAL CROMADO(50CM).FORNECIMENTO E COLOCACAO  </t>
  </si>
  <si>
    <t>CR0048</t>
  </si>
  <si>
    <t xml:space="preserve">18.007.0039-0      </t>
  </si>
  <si>
    <t xml:space="preserve">CHUVEIRO ESTAMPADO,ARTICULADO,COM BRACO DE 1/2".FORNECIMENTO  </t>
  </si>
  <si>
    <t>CR0049</t>
  </si>
  <si>
    <t xml:space="preserve">18.007.0041-0      </t>
  </si>
  <si>
    <t xml:space="preserve">CHUVEIRO ESTAMPADO,ARTICULADO,TIPO LUXO,COM BRACO DE 1/2".FORNECIMENTO  </t>
  </si>
  <si>
    <t>CR0050</t>
  </si>
  <si>
    <t xml:space="preserve">18.007.0042-0      </t>
  </si>
  <si>
    <t xml:space="preserve">BRACO EM ALUMINIO DE 1/2",PARA CHUVEIRO ELETRICO.FORNECIMENTO  </t>
  </si>
  <si>
    <t>CR0051</t>
  </si>
  <si>
    <t xml:space="preserve">18.007.0043-0      </t>
  </si>
  <si>
    <t xml:space="preserve">CHUVEIRO PLASTICO,BRANCO,INCLUSIVE BRACO.FORNECIMENTO  </t>
  </si>
  <si>
    <t>CR0052</t>
  </si>
  <si>
    <t xml:space="preserve">18.007.0045-0      </t>
  </si>
  <si>
    <t xml:space="preserve">CHUVEIRO ELETRICO,EM METAL CROMADO,DE 110/220V.FORNECIMENTO  </t>
  </si>
  <si>
    <t>CR0053</t>
  </si>
  <si>
    <t xml:space="preserve">18.007.0049-0      </t>
  </si>
  <si>
    <t xml:space="preserve">CHUVEIRO ELETRICO,EM PLASTICO,DE 110/220V.FORNECIMENTO  </t>
  </si>
  <si>
    <t>CR0054</t>
  </si>
  <si>
    <t xml:space="preserve">18.007.0051-0      </t>
  </si>
  <si>
    <t xml:space="preserve">DUCHINHA MANUAL,COM REGISTRO DE PRESSAO 1/2" CROMADO,RABICHO CROMADO,SUPORTE BRANCO,PISTOLA BRANCA,BUCHAS E PARAFUSOS PARA FIXACAO.FORNECIMENTO  </t>
  </si>
  <si>
    <t>CR0055</t>
  </si>
  <si>
    <t xml:space="preserve">18.008.0005-0      </t>
  </si>
  <si>
    <t xml:space="preserve">TORNEIRA DE PLASTICO PARA LAVATORIO,DE 1/2".FORNECIMENTO  </t>
  </si>
  <si>
    <t>CR0056</t>
  </si>
  <si>
    <t xml:space="preserve">18.008.0007-0      </t>
  </si>
  <si>
    <t xml:space="preserve">TORNEIRA DE PLASTICO PARA PIA,DE 1/2".FORNECIMENTO  </t>
  </si>
  <si>
    <t>CR0057</t>
  </si>
  <si>
    <t xml:space="preserve">18.009.0058-0      </t>
  </si>
  <si>
    <t xml:space="preserve">TORNEIRA PARA PIA OU TANQUE,1158 OU SIMILAR DE 1/2"X18CM APROXIMADAMENTE,EM METAL CROMADO.FORNECIMENTO  </t>
  </si>
  <si>
    <t>CR0058</t>
  </si>
  <si>
    <t xml:space="preserve">18.009.0060-0      </t>
  </si>
  <si>
    <t xml:space="preserve">TORNEIRA PARA PIA,TIPO PAREDE,COM AREJADOR,1157 OU SIMILAR DE 1/2" X 21CM APROXIMADAMENTE,EM METAL CROMADO.FORNECIMENTO  </t>
  </si>
  <si>
    <t>CR0059</t>
  </si>
  <si>
    <t xml:space="preserve">18.009.0065-0      </t>
  </si>
  <si>
    <t xml:space="preserve">TORNEIRA PARA PIA,COM AREJADOR,TUBO MOVEL,TIPO PAREDE,1168 OU SIMILAR,DE 1/2"X22CM APROXIMADAMENTE,EM METAL CROMADO.FORNECIMENTO  </t>
  </si>
  <si>
    <t>CR0060</t>
  </si>
  <si>
    <t xml:space="preserve">18.009.0066-0      </t>
  </si>
  <si>
    <t xml:space="preserve">TORNEIRA PARA PIA,COM AREJADOR,TUBO MOVEL,TIPO BANCA,1167 OU SIMILAR DE 1/2"X17CM APROXIMADAMENTE,EM METAL CROMADO.FORNECIMENTO  </t>
  </si>
  <si>
    <t>CR0061</t>
  </si>
  <si>
    <t xml:space="preserve">18.009.0070-0      </t>
  </si>
  <si>
    <t xml:space="preserve">TORNEIRA HOSPITALAR,ACIONADA POR ALAVANCA,TIPO PAREDE,DE 1/2"X28CM APROXIMADAMENTE,EM METAL CROMADO.FORNECIMENTO  </t>
  </si>
  <si>
    <t>CR0062</t>
  </si>
  <si>
    <t xml:space="preserve">18.009.0073-0      </t>
  </si>
  <si>
    <t xml:space="preserve">TORNEIRA PARA COZINHA,COM MISTURADOR,TIPO PAREDE,COM AREJADOR E TUBO MOVEL,1258 OU SIMILAR,DE APROXIMADAMENTE 1/2"X25CM,EM METAL CROMADO.FORNECIMENTO  </t>
  </si>
  <si>
    <t>CR0063</t>
  </si>
  <si>
    <t xml:space="preserve">18.009.0074-0      </t>
  </si>
  <si>
    <t xml:space="preserve">TORNEIRA PARA PIA,COM MISTURADOR,AREJADOR,TUBO MOVEL,TIPO BANCA,1256 OU SIMILAR,DE 1/2"X17CM APROXIMADAMENTE,EM METAL CROMADO.FORNECIMENTO  </t>
  </si>
  <si>
    <t>CR0064</t>
  </si>
  <si>
    <t xml:space="preserve">18.009.0076-0      </t>
  </si>
  <si>
    <t xml:space="preserve">TORNEIRA PARA LAVATORIO TIPO BANCA 1193 OU SIMILAR DE 1/2"X9CM APROXIMADAMENTE,EM METAL CROMADO.FORNECIMENTO  </t>
  </si>
  <si>
    <t>CR0065</t>
  </si>
  <si>
    <t xml:space="preserve">18.009.0078-0      </t>
  </si>
  <si>
    <t xml:space="preserve">TORNEIRA PARA JARDIM,DE 3/4"X10CM APROXIMADAMENTE,EM METAL CROMADO.FORNECIMENTO  </t>
  </si>
  <si>
    <t>CR0066</t>
  </si>
  <si>
    <t xml:space="preserve">18.009.0079-0      </t>
  </si>
  <si>
    <t xml:space="preserve">TORNEIRA PARA JARDIM,DE 1/2"X10CM APROXIMADAMENTE,EM METAL CROMADO.FORNECIMENTO  </t>
  </si>
  <si>
    <t>CR0067</t>
  </si>
  <si>
    <t xml:space="preserve">18.009.0080-0      </t>
  </si>
  <si>
    <t xml:space="preserve">APARELHO MISTURADOR TIPO PAREDE,1878 OU SIMILAR,EM METAL CROMADO,PARA LAVATORIO,COM AREJADOR E VALVULA DE ESCOAMENTO.FORNECIMENTO  </t>
  </si>
  <si>
    <t>CR0068</t>
  </si>
  <si>
    <t xml:space="preserve">18.009.0086-0      </t>
  </si>
  <si>
    <t xml:space="preserve">TORNEIRA PARA FILTRO,1147 OU SIMILAR,DE 1/2"X13CM APROXIMADAMENTE,EM METAL CROMADO.FORNECIMENTO  </t>
  </si>
  <si>
    <t>CR0069</t>
  </si>
  <si>
    <t xml:space="preserve">18.011.0003-0      </t>
  </si>
  <si>
    <t xml:space="preserve">TORNEIRA DE BOIA EM PLASTICO,PARA CAIXA D'AGUA,DE 1/2".FORNECIMENTO E COLOCACAO  </t>
  </si>
  <si>
    <t>CR0070</t>
  </si>
  <si>
    <t xml:space="preserve">18.011.0005-0      </t>
  </si>
  <si>
    <t xml:space="preserve">TORNEIRA DE BOIA EM PLASTICO,PARA CAIXA D'AGUA,DE 3/4".FORNECIMENTO E COLOCACAO  </t>
  </si>
  <si>
    <t>CR0071</t>
  </si>
  <si>
    <t xml:space="preserve">18.012.0090-0      </t>
  </si>
  <si>
    <t xml:space="preserve">TORNEIRA DE BOIA,EM BRONZE,DE PRESSAO,DE 3/4".FORNECIMENTO E COLOCACAO  </t>
  </si>
  <si>
    <t>CR0072</t>
  </si>
  <si>
    <t xml:space="preserve">18.012.0093-0      </t>
  </si>
  <si>
    <t xml:space="preserve">TORNEIRA DE BOIA,EM BRONZE,DE PRESSAO,DE 1".FORNECIMENTO E COLOCACAO  </t>
  </si>
  <si>
    <t>CR0073</t>
  </si>
  <si>
    <t xml:space="preserve">18.012.0096-0      </t>
  </si>
  <si>
    <t xml:space="preserve">TORNEIRA DE BOIA,EM BRONZE,DE PRESSAO,DE 1.1/4".FORNECIMENTOE COLOCACAO  </t>
  </si>
  <si>
    <t>CR0074</t>
  </si>
  <si>
    <t xml:space="preserve">18.012.0100-0      </t>
  </si>
  <si>
    <t xml:space="preserve">TORNEIRA DE BOIA,EM BRONZE,DE PRESSAO,DE 1.1/2".FORNECIMENTO E COLOCACAO  </t>
  </si>
  <si>
    <t>CR0075</t>
  </si>
  <si>
    <t xml:space="preserve">18.012.0102-0      </t>
  </si>
  <si>
    <t xml:space="preserve">TORNEIRA DE BOIA,EM BRONZE,DE PRESSAO,DE 2".FORNECIMENTO E COLOCACAO  </t>
  </si>
  <si>
    <t>CR0076</t>
  </si>
  <si>
    <t xml:space="preserve">18.013.0106-0      </t>
  </si>
  <si>
    <t xml:space="preserve">VALVULA DE ESCOAMENTO TIPO AMERICANA,PARA PIA DE COZINHA,1623 DE 1.1/2",EM METAL CROMADO.FORNECIMENTO  </t>
  </si>
  <si>
    <t>CR0077</t>
  </si>
  <si>
    <t xml:space="preserve">18.013.0108-0      </t>
  </si>
  <si>
    <t xml:space="preserve">VALVULA DE ESCOAMENTO PARA LAVATORIO,COM LADRAO,1603 DE 1",EM METAL CROMADO.FORNECIMENTO  </t>
  </si>
  <si>
    <t>CR0078</t>
  </si>
  <si>
    <t xml:space="preserve">18.013.0109-0      </t>
  </si>
  <si>
    <t xml:space="preserve">VALVULA DE ESCOAMENTO PARA LAVATORIO,SEM LADRAO,1600 DE 1",EM METAL CROMADO.FORNECIMENTO  </t>
  </si>
  <si>
    <t>CR0079</t>
  </si>
  <si>
    <t xml:space="preserve">18.013.0110-0      </t>
  </si>
  <si>
    <t xml:space="preserve">VALVULA DE ESCOAMENTO PARA BANHEIRA,SEM LADRAO,1604 DE 1.1/4",EM METAL CROMADO.FORNECIMENTO  </t>
  </si>
  <si>
    <t>CR0080</t>
  </si>
  <si>
    <t xml:space="preserve">18.013.0111-0      </t>
  </si>
  <si>
    <t xml:space="preserve">VALVULA DE ESCOAMENTO PARA TANQUE,1605 DE 1.1/4",EM METAL CROMADO.FORNECIMENTO  </t>
  </si>
  <si>
    <t>CR0081</t>
  </si>
  <si>
    <t xml:space="preserve">18.013.0112-0      </t>
  </si>
  <si>
    <t xml:space="preserve">VALVULA DE ESCOAMENTO PARA TANQUE,1606 DE 1.1/2",EM METAL CROMADO.FORNECIMENTO  </t>
  </si>
  <si>
    <t>CR0082</t>
  </si>
  <si>
    <t xml:space="preserve">18.013.0113-0      </t>
  </si>
  <si>
    <t xml:space="preserve">VALVULA DE ESCOAMENTO PARA LAVATORIO,EM PVC.FORNECIMENTO  </t>
  </si>
  <si>
    <t>CR0083</t>
  </si>
  <si>
    <t xml:space="preserve">18.013.0115-0      </t>
  </si>
  <si>
    <t xml:space="preserve">VALVULA DE ESCOAMENTO PARA PIA,EM PVC.FORNECIMENTO  </t>
  </si>
  <si>
    <t>CR0084</t>
  </si>
  <si>
    <t xml:space="preserve">18.013.0117-0      </t>
  </si>
  <si>
    <t xml:space="preserve">SIFAO EM METAL CROMADO,DE 1.1/2"X1.1/2".FORNECIMENTO  </t>
  </si>
  <si>
    <t>CR0085</t>
  </si>
  <si>
    <t xml:space="preserve">18.013.0118-0      </t>
  </si>
  <si>
    <t xml:space="preserve">SIFAO EM METAL CROMADO,DE 1.1/4"X1.1/2".FORNECIMENTO  </t>
  </si>
  <si>
    <t>CR0086</t>
  </si>
  <si>
    <t xml:space="preserve">18.013.0119-0      </t>
  </si>
  <si>
    <t xml:space="preserve">SIFAO EM METAL CROMADO,DE 1"X1.1/2".FORNECIMENTO  </t>
  </si>
  <si>
    <t>CR0087</t>
  </si>
  <si>
    <t xml:space="preserve">18.013.0121-0      </t>
  </si>
  <si>
    <t xml:space="preserve">SIFAO EM METAL CROMADO,DE 1"X1.1/4".FORNECIMENTO  </t>
  </si>
  <si>
    <t>CR0088</t>
  </si>
  <si>
    <t xml:space="preserve">18.013.0123-0      </t>
  </si>
  <si>
    <t xml:space="preserve">SIFAO FLEXIVEL EM PVC,DE 1"X40MM,PARA PIA OU LAVATORIO.FORNECIMENTO  </t>
  </si>
  <si>
    <t>CR0089</t>
  </si>
  <si>
    <t xml:space="preserve">18.013.0124-0      </t>
  </si>
  <si>
    <t xml:space="preserve">SIFAO RIGIDO EM PVC,DE 1"X40MM,PARA PIA OU LAVATORIO.FORNECIMENTO  </t>
  </si>
  <si>
    <t>CR0090</t>
  </si>
  <si>
    <t xml:space="preserve">18.013.0127-0      </t>
  </si>
  <si>
    <t xml:space="preserve">SIFAO SANFONADO EM PVC, UNIVERSAL.FORNECIMENTO  </t>
  </si>
  <si>
    <t>CR0091</t>
  </si>
  <si>
    <t xml:space="preserve">18.013.0128-0      </t>
  </si>
  <si>
    <t xml:space="preserve">RABICHO,EM METAL CROMADO,DE 40CM,COM SAIDA DE 1/2".FORNECIMENTO  </t>
  </si>
  <si>
    <t>CR0092</t>
  </si>
  <si>
    <t xml:space="preserve">18.013.0130-0      </t>
  </si>
  <si>
    <t xml:space="preserve">RABICHO,EM METAL CROMADO,DE 30CM,COM SAIDA DE 1/2".FORNECIMENTO  </t>
  </si>
  <si>
    <t>CR0093</t>
  </si>
  <si>
    <t xml:space="preserve">18.013.0133-0      </t>
  </si>
  <si>
    <t xml:space="preserve">RABICHO PLASTICO,DE 40CM,COM SAIDA DE 1/2".FORNECIMENTO  </t>
  </si>
  <si>
    <t>CR0094</t>
  </si>
  <si>
    <t xml:space="preserve">18.013.0136-0      </t>
  </si>
  <si>
    <t xml:space="preserve">RABICHO PLASTICO,DE 30CM,COM SAIDA DE 1/2".FORNECIMENTO  </t>
  </si>
  <si>
    <t>CR0095</t>
  </si>
  <si>
    <t xml:space="preserve">18.013.0140-0      </t>
  </si>
  <si>
    <t xml:space="preserve">TUBO DE LIGACAO PARA VASO SANITARIO,COM ANEL EXPANSOR,EM METAL CROMADO.FORNECIMENTO  </t>
  </si>
  <si>
    <t>CR0096</t>
  </si>
  <si>
    <t xml:space="preserve">18.013.0143-0      </t>
  </si>
  <si>
    <t xml:space="preserve">TUBO DE DESCARGA TIPO LONGO,DE 1.1/2",EM PVC,PARA CAIXA DE DESCARGA EXTERNA.FORNECIMENTO  </t>
  </si>
  <si>
    <t>CR0097</t>
  </si>
  <si>
    <t xml:space="preserve">18.013.0144-0      </t>
  </si>
  <si>
    <t xml:space="preserve">BOLSA DE LIGACAO PARA VASO SANITARIO.FORNECIMENTO  </t>
  </si>
  <si>
    <t>CR0098</t>
  </si>
  <si>
    <t xml:space="preserve">18.013.0146-0      </t>
  </si>
  <si>
    <t xml:space="preserve">MISTURADOR SIMPLES PARA CHUVEIRO,DE 3/4",COM ACABAMENTO EM METAL CROMADO.FORNECIMENTO  </t>
  </si>
  <si>
    <t>CR0099</t>
  </si>
  <si>
    <t xml:space="preserve">18.013.0148-0      </t>
  </si>
  <si>
    <t xml:space="preserve">MISTURADOR,DE 3/4",COM FUNCIONAMENTO CONJUNTO:CHUVEIRO/BANHEIRA OU CHUVEIRO/DUCHINHA,COM ACABAMENTO EM METAL CROMADO.FORNECIMENTO  </t>
  </si>
  <si>
    <t>CR0100</t>
  </si>
  <si>
    <t xml:space="preserve">18.013.0155-0      </t>
  </si>
  <si>
    <t xml:space="preserve">REGISTRO DE PRESSAO,1416 DE 1/2",COM CANOPLA E VOLANTE EM METAL CROMADO.FORNECIMENTO  </t>
  </si>
  <si>
    <t>CR0101</t>
  </si>
  <si>
    <t xml:space="preserve">18.013.0156-0      </t>
  </si>
  <si>
    <t xml:space="preserve">REGISTRO DE PRESSAO,1416 DE 3/4",COM CANOPLA E VOLANTE EM METAL CROMADO.FORNECIMENTO  </t>
  </si>
  <si>
    <t>CR0102</t>
  </si>
  <si>
    <t xml:space="preserve">18.013.0158-0      </t>
  </si>
  <si>
    <t xml:space="preserve">PORTA CACAMBA,LIXEIRA,EM CHAPA DE FERRO ESMALTADA,DE 300X300MM.FORNECIMENTO E COLOCACAO  </t>
  </si>
  <si>
    <t>CR0104</t>
  </si>
  <si>
    <t xml:space="preserve">18.007.0060-0      </t>
  </si>
  <si>
    <t xml:space="preserve">CHUVEIRO ESTAMPADO,ARTICULADO,COM BRACO DE 1/2" E 1 REGISTRO DE PRESSAO 1416,DE 1/2",COM CANOPLA E VOLANTE EM METAL CROMADO.FORNECIMENTO  </t>
  </si>
  <si>
    <t>CR0105</t>
  </si>
  <si>
    <t xml:space="preserve">18.007.0065-0      </t>
  </si>
  <si>
    <t xml:space="preserve">CHUVEIRO DE LUXO,ARTICULADO,COM BRACO DE 1/2" E 2 REGISTROS DE PRESSAO 1416,DE 1/2",COM CANOPLA E VOLANTE EM METAL CROMADO.FORNECIMENTO  </t>
  </si>
  <si>
    <t>CR0106</t>
  </si>
  <si>
    <t xml:space="preserve">18.007.0070-0      </t>
  </si>
  <si>
    <t xml:space="preserve">CHUVEIRO DE PLASTICO,BRANCO,COM BRACO DE 1/2" E 1 REGISTRO DE PRESSAO 1416,DE 1/2",COM CANOPLA E VOLANTE EM METAL CROMADO.FORNECIMENTO  </t>
  </si>
  <si>
    <t>CR0107</t>
  </si>
  <si>
    <t xml:space="preserve">18.007.0075-0      </t>
  </si>
  <si>
    <t xml:space="preserve">CHUVEIRO ELETRICO,EM METAL CROMADO,EM 110/220V,COM BRACO CROMADO DE 1/2" E 1 REGISTRO DE PRESSAO 1416 DE 3/4",COM CANOPLA E VOLANTE EM METAL CROMADO.FORNECIMENTO  </t>
  </si>
  <si>
    <t>CR0108</t>
  </si>
  <si>
    <t xml:space="preserve">18.007.0080-0      </t>
  </si>
  <si>
    <t xml:space="preserve">CHUVEIRO ELETRICO EM PLASTICO,EM 110/220V,COM BRACO CROMADO DE 1/2" E 1 REGISTRO DE PRESSAO 1416 DE 3/4",COM CANOPLA E VOLANTE EM METAL CROMADO.FORNECIMENTO  </t>
  </si>
  <si>
    <t>CR0109</t>
  </si>
  <si>
    <t xml:space="preserve">18.015.0060-0      </t>
  </si>
  <si>
    <t xml:space="preserve">AQUECEDOR A GAS DE PASSAGEM,RESIDENCIAL,EM CHAPA ESMALTADA,BRANCO,DE 6L/MIN.FORNECIMENTO  </t>
  </si>
  <si>
    <t>CR0115</t>
  </si>
  <si>
    <t xml:space="preserve">18.015.0080-0      </t>
  </si>
  <si>
    <t xml:space="preserve">FOGAO A GAS RESIDENCIAL,BRANCO,COM 4 BOCAS.FORNECIMENTO  </t>
  </si>
  <si>
    <t>CR0116</t>
  </si>
  <si>
    <t xml:space="preserve">18.015.0081-0      </t>
  </si>
  <si>
    <t xml:space="preserve">FOGAO A GAS RESIDENCIAL,BRANCO,COM 6 BOCAS.FORNECIMENTO  </t>
  </si>
  <si>
    <t>CR0117</t>
  </si>
  <si>
    <t xml:space="preserve">18.015.0082-0      </t>
  </si>
  <si>
    <t xml:space="preserve">FOGAO A GAS,INDUSTRIAL,COM 6 BOCAS,FORNO,GRELHA DE 40X40CM E PERFIL DE 5CM.FORNECIMENTO  </t>
  </si>
  <si>
    <t>CR0118</t>
  </si>
  <si>
    <t xml:space="preserve">18.015.0083-0      </t>
  </si>
  <si>
    <t xml:space="preserve">FOGAO A GAS,INDUSTRIAL,COM 4 BOCAS,FORNO,GRELHA DE 30X30CM E PERFIL DE 5CM.FORNECIMENTO  </t>
  </si>
  <si>
    <t>CR0119</t>
  </si>
  <si>
    <t xml:space="preserve">18.015.0084-0      </t>
  </si>
  <si>
    <t xml:space="preserve">FOGAO A GAS,INDUSTRIAL,COM 3 BOCAS,SEM FORNO,GRELHA DE 30X30CM E PERFIL DE 5CM.FORNECIMENTO  </t>
  </si>
  <si>
    <t>CR0120</t>
  </si>
  <si>
    <t xml:space="preserve">18.015.0085-0      </t>
  </si>
  <si>
    <t xml:space="preserve">FOGAO A GAS,INDUSTRIAL,COM 2 BOCAS,SEM FORNO,GRELHA DE 30X30CM E PERFIL DE 5CM.FORNECIMENTO  </t>
  </si>
  <si>
    <t>CR0121</t>
  </si>
  <si>
    <t xml:space="preserve">18.016.0010-0      </t>
  </si>
  <si>
    <t xml:space="preserve">COIFA DE ACO INOXIDAVEL,DE 1,20X0,60M,DE CHAPA 18.304,INCLUSIVE 1,50M DE DUTO COM 310X120MM DE SECAO,EM CHAPA 22,2 EXAUSTORES CENTRIFUGOS TIPO CARAMUJO,EM CHAPA DE ACO CARBONO 1020COM MOTOR 1/3CV NAS TENSOES 110/220V. FORNECIMENTO E COLOCACAO  </t>
  </si>
  <si>
    <t>CR0122</t>
  </si>
  <si>
    <t xml:space="preserve">18.016.0015-0      </t>
  </si>
  <si>
    <t xml:space="preserve">COIFA DE ACO INOXIDAVEL,DE 2,10X1,20M,DE CHAPA 18.304,INCLUSIVE 3,00M DE DUTO COM 500X500MM DE SECAO,EM CHAPA 22,1 EXAUSTOR CENTRIFUGO TIPO CARAMUJO,EM CHAPA DE ACO CARBONO 1020 COM MOTOR 3CV NAS TENSOES 110/220V.FORNECIMENTO E COLOCACAO  </t>
  </si>
  <si>
    <t>CR0123</t>
  </si>
  <si>
    <t xml:space="preserve">18.016.0020-0      </t>
  </si>
  <si>
    <t xml:space="preserve">PORTA CACAMBA,LIXEIRA,DE ACO INOXIDAVEL,CHAPA 18.304,MEDINDO APROXIMADAMENTE (300X300)MM.FORNECIMENTO E COLOCACAO  </t>
  </si>
  <si>
    <t>CR0124</t>
  </si>
  <si>
    <t xml:space="preserve">18.016.0025-0      </t>
  </si>
  <si>
    <t xml:space="preserve">TANQUE DE ACO INOXIDAVEL,EM CHAPA 22.304,MEDINDO APROXIMADAMENTE (520X540X300)MM,CAPACIDADE DE 30L,COM ESFREGADOR,EXCLUSIVE TORNEIRA.FORNECIMENTO  </t>
  </si>
  <si>
    <t>CR0125</t>
  </si>
  <si>
    <t xml:space="preserve">18.016.0030-0      </t>
  </si>
  <si>
    <t xml:space="preserve">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  </t>
  </si>
  <si>
    <t>CR0126</t>
  </si>
  <si>
    <t xml:space="preserve">18.016.0035-0      </t>
  </si>
  <si>
    <t xml:space="preserve">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  </t>
  </si>
  <si>
    <t>CR0127</t>
  </si>
  <si>
    <t xml:space="preserve">18.016.0040-0      </t>
  </si>
  <si>
    <t xml:space="preserve">CUBA DE ACO INOXIDAVEL,MEDINDO APROXIMADAMENTE (500X400X200)MM,EM CHAPA 20.304,VALVULA DE ESCOAMENTO TIPO AMERICANA 1623,SIFAO 1680 1.1/2" X 1.1/2",EXCLUSIVE TORNEIRA.FORNECIMENTOE COLOCACAO  </t>
  </si>
  <si>
    <t>CR0128</t>
  </si>
  <si>
    <t xml:space="preserve">18.016.0042-0      </t>
  </si>
  <si>
    <t xml:space="preserve">CUBA DUPLA DE ACO INOXIDAVEL,MEDINDO APROXIMADAMENTE (820X340X150)MM,EM CHAPA 20.304,COM 2 VALVULAS DE ESCOAMENTO TIPO AMERICANA 1623,2 SIFOES 1680 1.1/2" X 1.1/2",EXCLUSIVE TORNEIRA.FORNECIMENTO E COLOCACAO  </t>
  </si>
  <si>
    <t>CR0129</t>
  </si>
  <si>
    <t xml:space="preserve">18.016.0045-0      </t>
  </si>
  <si>
    <t xml:space="preserve">BANCA SECA DE ACO INOXIDAVEL,COM LARGURA APROXIMADA DE 0,55M,ATE 3,00M DE COMPRIMENTO,EM CHAPA 18.304,SOBRE APOIOS DE ALVENARIA DE MEIA VEZ E VERGA DE CONCRETO,SEM REVESTIMENTO.FORNECIMENTO E COLOCACAO  </t>
  </si>
  <si>
    <t>CR0130</t>
  </si>
  <si>
    <t xml:space="preserve">18.016.0050-0      </t>
  </si>
  <si>
    <t xml:space="preserve">MICTORIO COLETIVO DE ACO INOXIDAVEL,COM SECAO DE (580X300)MM,EM CHAPA 20.304,COM CRIVO DE SAIDA DE 1.1/4",REGISTRO DE PRESSAO 1416 DE 3/4",COM CANOPLA E VOLANTE EM METAL CROMADO.FORNECIMENTO  </t>
  </si>
  <si>
    <t>CR0131</t>
  </si>
  <si>
    <t xml:space="preserve">18.016.0051-0      </t>
  </si>
  <si>
    <t xml:space="preserve">MICTORIO COLETIVO DE ACO INOXIDAVEL,COM SECAO DE (380X250)MM,EM CHAPA 20.304,COM CRIVO DE SAIDA DE 1.1/4",REGISTRO DE PRESSAO 1416 DE 3/4",COM CANOPLA E VOLANTE EM METAL CROMADO.FORNECIMENTO  </t>
  </si>
  <si>
    <t>CR0132</t>
  </si>
  <si>
    <t xml:space="preserve">18.016.0060-0      </t>
  </si>
  <si>
    <t xml:space="preserve">LAVATORIO COLETIVO DE ACO INOXIDAVEL COM 1.000MM DE SECAO EM CHAPA 20.304,PARA 2 PONTOS DE AGUA,CRIVO DE SAIDA EM 1.1/4",EXCLUSIVE TORNEIRAS.FORNECIMENTO E COLOCACAO  </t>
  </si>
  <si>
    <t>CR0133</t>
  </si>
  <si>
    <t xml:space="preserve">18.017.0020-0      </t>
  </si>
  <si>
    <t xml:space="preserve">FILTRO PARA USO DOMESTICO COM CARCACA ATOXICA EM POLIPROPILENO COM 1 ELEMENTO FILTRANTE DE CELULOSE E CARVAO ATIVADO,PARA VAZAO ATE 180L/H,CONEXAO DE 1/2" SEM REGISTRO.FORNECIMENTO  </t>
  </si>
  <si>
    <t>CR0134</t>
  </si>
  <si>
    <t xml:space="preserve">18.017.0021-0      </t>
  </si>
  <si>
    <t xml:space="preserve">FULTRO PARA USO DOMESTICO COM CARCACA ATOXICA EM POLIPROPILENO COM 1 ELEMENTO FILTRANTE DE CELULOSE E CARVAO ATIVADO,PARA VAZAO ATE 360L/H,CONEXAO DE 3/4" SEM REGISTRO.FORNECIMENTO  </t>
  </si>
  <si>
    <t>CR0135</t>
  </si>
  <si>
    <t xml:space="preserve">18.017.0022-0      </t>
  </si>
  <si>
    <t xml:space="preserve">FILTRO PARA USO DOMESTICO COM CARCACA ATOXICA EM POLIPROPILENO COM 2 ELEMENTOS FILTRANTES DE CELULOSE E CARVAO ATIVADO,PARA VAZAO ATE 720L/H,CONEXAO DE 1" SEM REGISTRO.FORNECIMENTO  </t>
  </si>
  <si>
    <t>CR0136</t>
  </si>
  <si>
    <t xml:space="preserve">18.019.0010-0      </t>
  </si>
  <si>
    <t xml:space="preserve">CAIXA DE DESCARGA DE PLASTICO EXTERNA.FORNECIMENTO  </t>
  </si>
  <si>
    <t>CR0137</t>
  </si>
  <si>
    <t xml:space="preserve">18.019.0012-0      </t>
  </si>
  <si>
    <t xml:space="preserve">CAIXA DE DESCARGA DE PLASTICO,DE EMBUTIR,COM ESPELHO CROMADO.FORNECIMENTO  </t>
  </si>
  <si>
    <t>CR0142</t>
  </si>
  <si>
    <t xml:space="preserve">18.021.0025-0      </t>
  </si>
  <si>
    <t xml:space="preserve">RESERVATORIO APOIADO PARA ARMAZENAMENTO DE AGUA POTAVEL OU PARA APROVEITAMENTO DE AGUA DE CHUVA AAC,EM FIBRA DE VIDRO OUPOLIETILENO,COM CAPACIDADE EM TORNO DE 300L,INCLUSIVE TAMPADE VEDACAO COM ESCOTILHA E FIXADORES,CONFORME ABNT NBR 15527,12217 E 8220.FORNECIMENTO  </t>
  </si>
  <si>
    <t>CR0143</t>
  </si>
  <si>
    <t xml:space="preserve">18.021.0030-0      </t>
  </si>
  <si>
    <t xml:space="preserve">RESERVATORIO APOIADO PARA ARMAZENAMENTO DE AGUA POTAVEL OU PARA APROVEITAMENTO DE AGUA DA CHUVA AAC,EM FIBRA DE VIDRO OUPOLIETILENO,COM CAPACIDADE EM TORNO DE 500L,INCLUSIVE TAMPADE VEDACAO COM ESCOTILHA E FIXADORES,CONFORME ABNT NBR 15527,12217 E 8220.FORNECIMENTO  </t>
  </si>
  <si>
    <t>CR0144</t>
  </si>
  <si>
    <t xml:space="preserve">18.021.0035-0      </t>
  </si>
  <si>
    <t xml:space="preserve">RESERVATORIO APOIADO PARA ARMAZENAMENTO DE AGUA POTAVEL OU PARA APROVEITAMENTO DE AGUA DA CHUVA AAC,EM FIBRA DE VIDRO OUPOLIETILENO,COM CAPACIDADE EM TORNO DE 1000L,INCLUSIVE TAMPA DE VEDACAO COM ESCOTILHA E FIXADORES,CONFORME ABNT NBR 15527,12217 E 8220.FORNECIMENTO  </t>
  </si>
  <si>
    <t>CR0145</t>
  </si>
  <si>
    <t xml:space="preserve">18.021.0040-0      </t>
  </si>
  <si>
    <t xml:space="preserve">RESERVATORIO APOIADO PARA ARMAZENAMENTO DE AGUA POTAVEL OU PARA APROVEITAMENTO DE AGUA DA CHUVA AAC,EM FIBRA DE VIDRO OUPOLIETILENO,COM CAPACIDADE EM TORNO DE 1500L,INCLUSIVE TAMPA DE VEDACAO COM ESCOTILHA E FIXADORES,CONFORME ABNT NBR 15527,12217 E 8220.FORNECIMENTO  </t>
  </si>
  <si>
    <t>CR0146</t>
  </si>
  <si>
    <t xml:space="preserve">18.022.0010-0      </t>
  </si>
  <si>
    <t xml:space="preserve">BEBEDOURO OU LAVATORIO DE CONCRETO,FUNDIDO NO LOCAL,COM SECAO EM CALHA PRISMATICA,LARGURA DE 0,40M,REBORDA COM 0,25M DEALTURA,MEDIDOS INTERNAMENTE EM OSSO,REVESTIMENTO DE AZULEJOSBRANCOS 15X15CM INTERNA E EXTERNAMENTE,E VALVULA DE ESCOAMENTO 1604 EM METAL CROMADO,EXCLUSIVE TORNEIRA  </t>
  </si>
  <si>
    <t>CR0147</t>
  </si>
  <si>
    <t xml:space="preserve">18.022.0011-0      </t>
  </si>
  <si>
    <t xml:space="preserve">MESA DE CONCRETO ARMADO,APARENTE,DE 0,80M DE LARGURA E 6CM DE ESPESSURA,APOIADA EM DOIS MONTANTES DE SECAO 10X50X60CM DEMESMO MATERIAL.FORNECIMENTO E COLOCACAO  </t>
  </si>
  <si>
    <t>CR0148</t>
  </si>
  <si>
    <t xml:space="preserve">18.022.0012-0      </t>
  </si>
  <si>
    <t xml:space="preserve">ESTRUTURA RECURVADA DE CONCRETO ARMADO,FUNDIDO NO LOCAL,PARA JOGO DE BASQUETE,REVESTIDA COM ARGAMASSA DE CIMENTO E AREIA,NO TRACO 1:3,CONFORME PROJETO Nº6018/EMOP,INCLUSIVE ESCAVACAO E REATERRO,EXCLUSIVE TABELAS  </t>
  </si>
  <si>
    <t xml:space="preserve">PAR   </t>
  </si>
  <si>
    <t>CR0149</t>
  </si>
  <si>
    <t xml:space="preserve">18.022.0013-0      </t>
  </si>
  <si>
    <t xml:space="preserve">BANCA DE CONCRETO APARENTE,COM 0,60M DE LARGURA E 0,06M DE ESPESSURA,PARA UMA CUBA,EXCLUSIVE ESTA  </t>
  </si>
  <si>
    <t>CR0150</t>
  </si>
  <si>
    <t xml:space="preserve">18.022.0015-0      </t>
  </si>
  <si>
    <t xml:space="preserve">MICTORIO DE CONCRETO,FUNDIDO NO LOCAL,COM SECAO EM CALHA PRISMATICA,LARGURA DE 0,40M,REBORDA COM 0,15M,MEDIDOS INTERNAMENTE EM OSSO,REVESTIDOS DE AZULEJOS BRANCOS 15X15CM,INTERNA EEXTERNAMENTE,E VALVULA DE ESCOAMENTO 1604 EM METAL CROMADO,EXCLUSIVE INSTALACAO HIDRAULICA.FORNECIMENTO  </t>
  </si>
  <si>
    <t>CR0152</t>
  </si>
  <si>
    <t xml:space="preserve">18.023.0011-0      </t>
  </si>
  <si>
    <t xml:space="preserve">TANQUE PARA LAVAGEM DE PANELOES,MEDINDO 80X60X50CM,CONCRETO APARENTE,REVESTIDO INTERNAMENTE COM ARGAMASSA DE CIMENTO E AREIA,NO TRACO 1:3,ACABAMENTO DAS BORDAS EM PECAS DE MADEIRADE LEI E VALVULA DE ESCOAMENTO 1600 EM METAL CROMADO,CONFORME PROJETO Nº6019/EMOP,EXCLUSIVE TORNEIRAS E INSTALACAO HIDRAULICA.FORNECIMENTO  </t>
  </si>
  <si>
    <t>CR0154</t>
  </si>
  <si>
    <t xml:space="preserve">18.023.0013-0      </t>
  </si>
  <si>
    <t xml:space="preserve">BALCAO PARA PASSAGEM DE ALIMENTOS,EM CONCRETO APARENTE,GUARNICAO DE MADEIRA DE LEI,CONFORME PROJETO Nº6020/EMOP,EXCLUSIVE PINTURA  </t>
  </si>
  <si>
    <t>CR0155</t>
  </si>
  <si>
    <t xml:space="preserve">18.023.0014-0      </t>
  </si>
  <si>
    <t xml:space="preserve">BANCA DE APOIO DE PANELAS,DE 60CM DE LARGURA COM BASE DE ALVENARIA DE TIJOLO MACICO E CONCRETO SIMPLES,ACABAMENTO COM AZULEJOS BRANCOS 15X15CM E CIMENTADO,NO TRACO 1:3,CONFORME PROJETO Nº6021/EMOP,EXCLUSIVE ESTRADO DE MADEIRA E PINTURA  </t>
  </si>
  <si>
    <t>CR0156</t>
  </si>
  <si>
    <t xml:space="preserve">18.023.0020-0      </t>
  </si>
  <si>
    <t xml:space="preserve">BANCA DE APOIO DE PANELAS,DE 60CM DE LARGURA COM BASE DE ALVENARIA DE TIJOLO MACICO E CONCRETO SIMPLES,ACABAMENTO EM PECAS DE MACARANDUBA DE 4CM DE ESPESSURA,FIXADAS NO CIMENTADO,NO TRACO 1:3,CONFORME PROJETO Nº 6021/EMOP,EXCLUSIVE ESTRADODE MADEIRA E PINTURA  </t>
  </si>
  <si>
    <t>CR0157</t>
  </si>
  <si>
    <t xml:space="preserve">18.024.0001-0      </t>
  </si>
  <si>
    <t xml:space="preserve">BALCAO DE ATENDIMENTO EM CONCRETO APARENTE,JANELA GUILHOTINA EM 3 MODULOS EM MADEIRA DE LEI,CONFORME PROJETO Nº6022/EMOP,EXCLUSIVE FERRAGENS E PINTURA.FORNECIMENTO E COLOCACAO  </t>
  </si>
  <si>
    <t>CR0158</t>
  </si>
  <si>
    <t xml:space="preserve">18.024.0002-0      </t>
  </si>
  <si>
    <t xml:space="preserve">BALCAO DE ATENDIMENTO EM CONCRETO APARENTE,COM PASSAGEM,JANELA GRILHOTINA EM 3 MODULOS EM MADEIRA DE LEI,PORTA EM COMPENSADO DE CEDRO DE 3CM DE ESPESSURA,CONFORME PROJETO Nº6023/EMOP,EXCLUSIVE FERRAGENS E PINTURA.FORNECIMENTO E COLOCACAO  </t>
  </si>
  <si>
    <t>CR0159</t>
  </si>
  <si>
    <t xml:space="preserve">18.024.0010-0      </t>
  </si>
  <si>
    <t xml:space="preserve">TANQUE DE ALVENARIA DE TIJOLO E CAIXA DE DECANTACAO,MEDINDO RESPECTIVAMENTE 80X65X54CM E 50X45X40CM,REVESTIDO INTERNAMENTE COM ARGAMASSA DE CIMENTO E AREIA,NO TRACO 1:3 E EXTERNAMENTE COM AZULEJO BRANCO 15X15CM,VALVULA DE ESCOAMENTO 1600 EMMETAL CROMADO,CONFORME PROJETO Nº6024/EMOP,EXCLUSIVE TORNEIRA E INSTALACAO HIDRAULICA.FORNECIMENTO  </t>
  </si>
  <si>
    <t>CR0160</t>
  </si>
  <si>
    <t xml:space="preserve">18.025.0001-0      </t>
  </si>
  <si>
    <t xml:space="preserve">BEBEDOURO PURIFICADOR,DE COLUNA,COM ACESSIBILIDADE,CONFORME ABNT NBR 9050,EM ACO INOXIDAVEL,MODELO PRESSAO,COM 2 TORNEIRAS,VAZAO MINIMA DE 30L/H,CONFORME ABNT NBR 16236.FORNECIMENTO  </t>
  </si>
  <si>
    <t>CR0161</t>
  </si>
  <si>
    <t xml:space="preserve">18.025.0005-0      </t>
  </si>
  <si>
    <t xml:space="preserve">BEBEDOURO PURIFICADOR,DE COLUNA,EM ACO INOXIDAVEL,MODELO PRESSAO,COM 2 TORNEIRAS,VAZAO MINIMA DE 30L/H,CONFORME ABNT NBR16236.FORNECIMENTO  </t>
  </si>
  <si>
    <t>CR0163</t>
  </si>
  <si>
    <t xml:space="preserve">18.026.0010-0      </t>
  </si>
  <si>
    <t xml:space="preserve">APARELHO DE AR CONDICIONADO DE 18.000BTU/H,220V,2HP.FORNECIME NTO  </t>
  </si>
  <si>
    <t>CR0164</t>
  </si>
  <si>
    <t xml:space="preserve">18.026.0012-0      </t>
  </si>
  <si>
    <t xml:space="preserve">APARELHO DE AR CONDICIONADO DE 12.000BTU/H,110/220V,1HP.FORNE CIMENTO  </t>
  </si>
  <si>
    <t>CR0165</t>
  </si>
  <si>
    <t xml:space="preserve">18.026.0015-0      </t>
  </si>
  <si>
    <t xml:space="preserve">APARELHO DE AR CONDICIONADO DE 10.000BTU/H,110V,1HP.FORNECIME NTO  </t>
  </si>
  <si>
    <t>CR0166</t>
  </si>
  <si>
    <t xml:space="preserve">18.026.0020-0      </t>
  </si>
  <si>
    <t xml:space="preserve">APARELHO DE AR CONDICIONADO DE 7.500BTU/H,110V,3/4HP.FORNECIM ENTO  </t>
  </si>
  <si>
    <t>CR0171</t>
  </si>
  <si>
    <t xml:space="preserve">18.027.0110-0      </t>
  </si>
  <si>
    <t xml:space="preserve">LUMINARIA A PROVA DE GASES,VAPORES E POS,HERMETICA,COM LENTE DE VIDRO TRANSPARENTE,CORPO E GRADE EM ALUMINIO FUNDIDO,PARA LAMPADA LED ATE 25W,MISTA OU VAPOR DE MERCURIO ATE 250W,PARA COLOCACAO EM TETO,EXCLUSIVE LAMPADA.FORNECIMENTO E COLOCACAO  </t>
  </si>
  <si>
    <t>CR0172</t>
  </si>
  <si>
    <t xml:space="preserve">18.027.0112-0      </t>
  </si>
  <si>
    <t xml:space="preserve">LUMINARIA A PROVA DE GASES,VAPORES E POS,HERMETICA,COM LENTE DE VIDRO TRANSPARENTE,CORPO E GRADE EM ALUMINIO FUNDIDO,PARA LAMPADA LED ATE 25W,MISTA OU VAPOR DE MERCURIO ATE 250W,PARA COLOCACAO EM PAREDE,EXCLUSIVE LAMPADA.FORNECIMENTO E COLOCACAO  </t>
  </si>
  <si>
    <t>CR0173</t>
  </si>
  <si>
    <t xml:space="preserve">18.027.0120-0      </t>
  </si>
  <si>
    <t xml:space="preserve">LUMINARIA A PROVA DE EXPLOSAO,PARA USO EM LOCAIS QUE TENHAM GASES OU VAPORES INFLAMAVEIS,CONSTRUIDA EM ALUMINIO FUNDIDO,COM GRADE DE PROTECAO ROSQUEADA AO CORPO,COM VIDRO RESISTENTE A CHOQUE TERMICO,PARA LAMPADA LED ATE 25W,MISTA OU VAPOR DE MERCURIO ATE 250W,PARA COLOCACAO EM TETO,EXCLUSIVE LAMPADA.FORNECIMENTO E COLOCACAO  </t>
  </si>
  <si>
    <t>CR0174</t>
  </si>
  <si>
    <t xml:space="preserve">18.027.0125-0      </t>
  </si>
  <si>
    <t xml:space="preserve">LUMINARIA A PROVA DE EXPLOSAO,PARA USO EM LOCAIS QUE TENHAM GASES OU VAPORES INFLAMAVEIS,CONSTRUIDA EM ALUMINIO FUNDIDO,COM GRADE DE PROTECAO ROSQUEADA AO CORPO,COM VIDRO RESISTENTE A CHOQUE TERMICO,PARA LAMPADA LED ATE 25W,MISTA OU VAPOR DE MERCURIO ATE 250W,PARA COLOCACAO EM PAREDE,EXCLUSIVE LAMPADA.FORNECIMENTO E COLOCACAO  </t>
  </si>
  <si>
    <t>CR0177</t>
  </si>
  <si>
    <t xml:space="preserve">18.027.0140-0      </t>
  </si>
  <si>
    <t xml:space="preserve">LUMINARIA PARA SINALIZACAO DE GARAGEM,DUPLA,CORPO EM ALUMINIO SILICIO,GLOBO EM PLASTICO PRISMATICO ROSQUEADO AO CORPO,PARA LAMPADA LED DE 7W,100/240V,INCLUSIVE LAMPADA.FORNECIMENTOE COLOCACAO  </t>
  </si>
  <si>
    <t>CR0178</t>
  </si>
  <si>
    <t xml:space="preserve">18.260.0070-0      </t>
  </si>
  <si>
    <t xml:space="preserve">RELE FOTOELETRICO,PARA COMANDO DE ILUMINACAO EXTERNA,NA TENSAO DE 220V E CARGA MAXIMA DE 1.000W.FORNECIMENTO E COLOCACAO  </t>
  </si>
  <si>
    <t>CR0179</t>
  </si>
  <si>
    <t xml:space="preserve">18.027.0302-0      </t>
  </si>
  <si>
    <t xml:space="preserve">LUMINARIA DE SOBREPOR,FIXADA EM LAJE OU FORRO,TIPO CALHA,CHANFRADA OU PRISMATICA,COMPLETA,EQUIPADA COM REATOR ELETRONICODE ALTO FATOR DE POTENCIA E LAMPADA FLUORESCENTE DE 1X20W.FORNECIMENTO E COLOCACAO  </t>
  </si>
  <si>
    <t>CR0180</t>
  </si>
  <si>
    <t xml:space="preserve">18.027.0312-0      </t>
  </si>
  <si>
    <t xml:space="preserve">LUMINARIA DE SOBREPOR,FIXADA EM LAJE OU FORRO,TIPO CALHA,CHANFRADA OU PRISMATICA,COMPLETA,EQUIPADA COM REATOR ELETRONICODE ALTO FATOR DE POTENCIA E LAMPADA FLUORESCENTE DE 2X20W.FORNECIMENTO E COLOCACAO  </t>
  </si>
  <si>
    <t>CR0181</t>
  </si>
  <si>
    <t xml:space="preserve">18.027.0322-0      </t>
  </si>
  <si>
    <t xml:space="preserve">LUMINARIA DE SOBREPOR,FIXADA EM LAJE OU FORRO,TIPO CALHA,CHANFRADA OU PRISMATICA,COMPLETA,EQUIPADA COM REATOR ELETRONICODE ALTO FATOR DE POTENCIA E LAMPADA FLUORESCENTE DE 3X20W.FORNECIMENTO E COLOCACAO  </t>
  </si>
  <si>
    <t>CR0182</t>
  </si>
  <si>
    <t xml:space="preserve">18.027.0332-0      </t>
  </si>
  <si>
    <t xml:space="preserve">LUMINARIA DE SOBREPOR,FIXADA EM LAJE OU FORRO,TIPO CALHA,CHANFRADA OU PRISMATICA,COMPLETA,EQUIPADA COM REATOR ELETRONICODE ALTO FATOR DE POTENCIA E LAMPADA FLUORESCENTE DE 4X20W.FORNECIMENTO E COLOCACAO  </t>
  </si>
  <si>
    <t>CR0183</t>
  </si>
  <si>
    <t xml:space="preserve">18.027.0305-0      </t>
  </si>
  <si>
    <t xml:space="preserve">LUMINARIA DE SOBREPOR,FIXADA EM LAJE OU FORRO,TIPO CALHA,CHANFRADA OU PRISMATICA,COMPLETA,EQUIPADA COM REATOR ELETRONICODE ALTO FATOR DE POTENCIA E LAMPADA FLUORESCENTE DE 1X40W.FORNECIMENTO E COLOCACAO  </t>
  </si>
  <si>
    <t>CR0184</t>
  </si>
  <si>
    <t xml:space="preserve">18.027.0315-0      </t>
  </si>
  <si>
    <t xml:space="preserve">LUMINARIA DE SOBREPOR,FIXADA EM LAJE OU FORRO,TIPO CALHA,CHANFRADA OU PRISMATICA,COMPLETA,EQUIPADA COM REATOR ELETRONICODE ALTO FATOR DE POTENCIA E LAMPADA FLUORESCENTE DE 2X40W.FORNECIMENTO E COLOCACAO  </t>
  </si>
  <si>
    <t>CR0185</t>
  </si>
  <si>
    <t xml:space="preserve">18.027.0325-0      </t>
  </si>
  <si>
    <t xml:space="preserve">LUMINARIA DE SOBREPOR,FIXADA EM LAJE OU FORRO,TIPO CALHA,CHANFRADA OU PRISMATICA,COMPLETA,EQUIPADA COM REATOR ELETRONICODE ALTO FATOR DE POTENCIA E LAMPADA FLUORESCENTE DE 3X40W.FORNECIMENTO E COLOCACAO  </t>
  </si>
  <si>
    <t>CR0186</t>
  </si>
  <si>
    <t xml:space="preserve">18.027.0335-0      </t>
  </si>
  <si>
    <t xml:space="preserve">LUMINARIA DE SOBREPOR,FIXADA EM LAJE OU FORRO,TIPO CALHA,CHANFRADA OU PRISMATICA,COMPLETA,EQUIPADA COM REATOR ELETRONICODE ALTO FATOR DE POTENCIA E LAMPADA FLUORESCENTE DE 4X40W.FORNECIMENTO E COLOCACAO  </t>
  </si>
  <si>
    <t>CR0211</t>
  </si>
  <si>
    <t xml:space="preserve">18.027.0445-0      </t>
  </si>
  <si>
    <t xml:space="preserve">ARANDELA EM ALUMINIO E VIDRO,COM BASE PARA FIXACAO,EXCLUSIVE LAMPADA.FORNECIMENTO E COLOCACAO  </t>
  </si>
  <si>
    <t>CR0212</t>
  </si>
  <si>
    <t xml:space="preserve">18.027.0455-0      </t>
  </si>
  <si>
    <t xml:space="preserve">GLOBO ESFERICO,PLAFONIER REPUXADO DE ALUMINIO COM DIFUSOR EM BASE DE VIDRO LEITOSO DE (10X15)CM.FORNECIMENTO E COLOCACAO  </t>
  </si>
  <si>
    <t>CR0213</t>
  </si>
  <si>
    <t xml:space="preserve">18.027.0457-0      </t>
  </si>
  <si>
    <t xml:space="preserve">GLOBO ESFERICO,PLAFONIER REPUXADO DE ALUMINIO COM DIFUSOR EM BASE DE VIDRO LEITOSO DE (10X20)CM.FORNECIMENTO E COLOCACAO  </t>
  </si>
  <si>
    <t>CR0214</t>
  </si>
  <si>
    <t xml:space="preserve">18.027.0460-0      </t>
  </si>
  <si>
    <t xml:space="preserve">GLOBO ESFERICO EM PLASTICO,DE (10X15)CM E PLAFONIER EM ALUMINIO.FORNECIMENTO E COLOCACAO  </t>
  </si>
  <si>
    <t>CR0215</t>
  </si>
  <si>
    <t xml:space="preserve">18.028.0001-0      </t>
  </si>
  <si>
    <t xml:space="preserve">TRANSFORMADOR DE DISTRIBUICAO DE 30KVA,ABRIGADA,CLASSE 15KV,REFRIGERACAO A OLEO MINERAL,TENSAO PRIMARIA DE 13,8KV,TENSAOSECUNDARIA DE 220/127V-60HZ,COM ACESSORIOS.FORNECIMENTO E COLOCACAO  </t>
  </si>
  <si>
    <t>CR0216</t>
  </si>
  <si>
    <t xml:space="preserve">18.028.0005-0      </t>
  </si>
  <si>
    <t xml:space="preserve">TRANSFORMADOR DE DISTRIBUICAO DE 45KVA,ABRIGADA,CLASSE 15KV,REFRIGERACAO A OLEO MINERAL,TENSAO PRIMARIA DE 13,8KV,TENSAOSECUNDARIA DE 220/127V-60HZ,COM ACESSORIOS.FORNECIMENTO E COLOCACAO  </t>
  </si>
  <si>
    <t>CR0217</t>
  </si>
  <si>
    <t xml:space="preserve">18.028.0010-0      </t>
  </si>
  <si>
    <t xml:space="preserve">TRANSFORMADOR DE DISTRIBUICAO DE 75KVA,ABRIGADA,CLASSE 15KV,REFRIGERACAO A OLEO MINERAL,TENSAO PRIMARIA DE 13,8KV,TENSAOSECUNDARIA DE 220/127V-60HZ,COM ACESSORIOS.FORNECIMENTO E COLOCACAO  </t>
  </si>
  <si>
    <t>CR0218</t>
  </si>
  <si>
    <t xml:space="preserve">18.028.0015-0      </t>
  </si>
  <si>
    <t xml:space="preserve">TRANSFORMADOR DE DISTRIBUICAO DE 112,5KVA,ABRIGADA,CLASSE 15KV,REFRIGERACAO A OLEO MINERAL,TENSAO PRIMARIA DE 13,8KV,TENSAO SECUNDARIA DE 220/127V-60HZ,COM ACESSORIOS.FORNECIMENTOE COLOCACAO  </t>
  </si>
  <si>
    <t>CR0219</t>
  </si>
  <si>
    <t xml:space="preserve">18.028.0020-0      </t>
  </si>
  <si>
    <t xml:space="preserve">TRANSFORMADOR DE DISTRIBUICAO DE 150KVA,ABRIGADA,CLASSE 15KV,REFRIGERACAO A OLEO MINERAL,TENSAO PRIMARIA DE 13,8KV,TENSAO SECUNDARIA DE 220/127V-60HZ,COM ACESSORIOS.FORNECIMENTO ECOLOCACAO  </t>
  </si>
  <si>
    <t>CR0220</t>
  </si>
  <si>
    <t xml:space="preserve">18.028.0025-0      </t>
  </si>
  <si>
    <t xml:space="preserve">TRANSFORMADOR DE DISTRIBUICAO DE 225KVA,ABRIGADA,CLASSE 15KV,REFRIGERACAO A OLEO MINERAL,TENSAO PRIMARIA DE 13,8KV,TENSAO SECUNDARIA DE 220/127V-60HZ,COM ACESSORIOS.FORNECIMENTO ECOLOCACAO  </t>
  </si>
  <si>
    <t>CR0221</t>
  </si>
  <si>
    <t xml:space="preserve">18.028.0030-0      </t>
  </si>
  <si>
    <t xml:space="preserve">TRANSFORMADOR DE DISTRIBUICAO DE 300KVA,ABRIGADA,CLASSE 15KV,REFRIGERACAO A OLEO MINERAL,TENSAO PRIMARIA DE 13,8KV,TENSAO SECUNDARIA DE 220/127V-60HZ,COM ACESSORIOS.FORNECIMENTO ECOLOCACAO  </t>
  </si>
  <si>
    <t>CR0222</t>
  </si>
  <si>
    <t xml:space="preserve">18.028.0035-0      </t>
  </si>
  <si>
    <t xml:space="preserve">TRANSFORMADOR DE DISTRIBUICAO DE 500KVA,ABRIGADA,CLASSE 15KV,REFRIGERACAO A OLEO MINERAL,TENSAO PRIMARIA DE 13,8KV,TENSAO SECUNDARIA DE 220/127V-60HZ,COM ACESSORIOS.FORNECIMENTO ECOLOCACAO  </t>
  </si>
  <si>
    <t>CR0223</t>
  </si>
  <si>
    <t xml:space="preserve">18.028.0040-0      </t>
  </si>
  <si>
    <t xml:space="preserve">TRANSFORMADOR DE DISTRIBUICAO DE 750KVA,ABRIGADA,CLASSE 15KV,REFRIGERACAO A OLEO MINERAL,TENSAO PRIMARIA DE 13,8KV,TENSAO SECUNDARIA DE 220/127V-60HZ,COM ACESSORIOS.FORNECIMENTO ECOLOCACAO  </t>
  </si>
  <si>
    <t>CR0224</t>
  </si>
  <si>
    <t xml:space="preserve">18.028.0050-0      </t>
  </si>
  <si>
    <t xml:space="preserve">TRANSFORMADOR DE DISTRIBUICAO DE 1.000KVA,ABRIGADA,CLASSE 15KV,REFRIGERACAO A OLEO MINERAL,TENSAO PRIMARIA DE 13,8KV,TENSAO SECUNDARIA DE 220/127V-60HZ,COM ACESSORIOS.FORNECIMENTOE COLOCACAO  </t>
  </si>
  <si>
    <t>CR0225</t>
  </si>
  <si>
    <t xml:space="preserve">18.029.0005-0      </t>
  </si>
  <si>
    <t xml:space="preserve">BOMBA HIDRAULICA CENTRIFUGA,COM MOTOR ELETRICO,POTENCIA DE 1/3CV,EXCLUSIVE ACESSORIOS.FORNECIMENTO E COLOCACAO  </t>
  </si>
  <si>
    <t>CR0226</t>
  </si>
  <si>
    <t xml:space="preserve">18.029.0010-0      </t>
  </si>
  <si>
    <t xml:space="preserve">BOMBA HIDRAULICA CENTRIFUGA,COM MOTOR ELETRICO,POTENCIA DE 0,5CV,EXCLUSIVE ACESSORIOS.FORNECIMENTO E COLOCACAO  </t>
  </si>
  <si>
    <t>CR0227</t>
  </si>
  <si>
    <t xml:space="preserve">18.029.0012-0      </t>
  </si>
  <si>
    <t xml:space="preserve">BOMBA HIDRAULICA CENTRIFUGA,COM MOTOR ELETRICO,POTENCIA DE 3/4CV,EXCLUSIVE ACESSORIOS.FORNECIMENTO E COLOCACAO  </t>
  </si>
  <si>
    <t>CR0228</t>
  </si>
  <si>
    <t xml:space="preserve">18.029.0015-0      </t>
  </si>
  <si>
    <t xml:space="preserve">BOMBA HIDRAULICA CENTRIFUGA,COM MOTOR ELETRICO,POTENCIA DE 1CV,EXCLUSIVE ACESSORIOS.FORNECIMENTO E COLOCACAO  </t>
  </si>
  <si>
    <t>CR0229</t>
  </si>
  <si>
    <t xml:space="preserve">18.029.0020-0      </t>
  </si>
  <si>
    <t xml:space="preserve">BOMBA HIDRAULICA CENTRIFUGA,COM MOTOR ELETRICO,POTENCIA DE 1,5CV,EXCLUSIVE ACESSORIOS.FORNECIMENTO E COLOCACAO  </t>
  </si>
  <si>
    <t>CR0230</t>
  </si>
  <si>
    <t xml:space="preserve">18.029.0025-0      </t>
  </si>
  <si>
    <t xml:space="preserve">BOMBA HIDRAULICA CENTRIFUGA,COM MOTOR ELETRICO,POTENCIA DE 2CV,EXCLUSIVE ACESSORIOS.FORNECIMENTO E COLOCACAO  </t>
  </si>
  <si>
    <t>CR0231</t>
  </si>
  <si>
    <t xml:space="preserve">18.029.0030-0      </t>
  </si>
  <si>
    <t xml:space="preserve">BOMBA HIDRAULICA CENTRIFUGA,COM MOTOR ELETRICO,POTENCIA DE 3CV,EXCLUSIVE ACESSORIOS.FORNECIMENTO E COLOCACAO  </t>
  </si>
  <si>
    <t>CR0232</t>
  </si>
  <si>
    <t xml:space="preserve">18.029.0035-0      </t>
  </si>
  <si>
    <t xml:space="preserve">BOMBA HIDRAULICA CENTRIFUGA,COM MOTOR ELETRICO,POTENCIA DE 5CV,EXCLUSIVE ACESSORIOS.FORNECIMENTO E COLOCACAO  </t>
  </si>
  <si>
    <t>CR0233</t>
  </si>
  <si>
    <t xml:space="preserve">18.029.0040-0      </t>
  </si>
  <si>
    <t xml:space="preserve">BOMBA HIDRAULICA CENTRIFUGA,COM MOTOR ELETRICO,POTENCIA DE 10CV,EXCLUSIVE ACESSORIOS.FORNECIMENTO E COLOCACAO  </t>
  </si>
  <si>
    <t>CR0234</t>
  </si>
  <si>
    <t xml:space="preserve">18.029.0070-0      </t>
  </si>
  <si>
    <t xml:space="preserve">BOMBA CENTRIFUGA SUBMERSA,PARA AGUAS SERVIDAS,DE 0,5CV,110/220V.FORNECIMENTO E COLOCACAO  </t>
  </si>
  <si>
    <t>CR0235</t>
  </si>
  <si>
    <t xml:space="preserve">18.029.0075-0      </t>
  </si>
  <si>
    <t xml:space="preserve">BOMBA CENTRIFUGA SUBMERSA,PARA AGUAS SERVIDAS,DE 1CV,110/220V.FORNECIMENTO E COLOCACAO  </t>
  </si>
  <si>
    <t>CR0236</t>
  </si>
  <si>
    <t xml:space="preserve">18.029.0080-0      </t>
  </si>
  <si>
    <t xml:space="preserve">BOMBA CENTRIFUGA SUBMERSA,PARA AGUAS SERVIDAS,DE 2CV,220V.FORNECIMENTO E COLOCACAO  </t>
  </si>
  <si>
    <t>CR0237</t>
  </si>
  <si>
    <t xml:space="preserve">18.029.0085-0      </t>
  </si>
  <si>
    <t xml:space="preserve">BOMBA CENTRIFUGA SUBMERSA,PARA AGUAS SERVIDAS,DE 3CV,220/380V.FORNECIMENTO E COLOCACAO  </t>
  </si>
  <si>
    <t>CR0238</t>
  </si>
  <si>
    <t xml:space="preserve">18.029.0105-0      </t>
  </si>
  <si>
    <t xml:space="preserve">BOMBA CENTRIFUGA SUBMERSA(ROBUSTA)PARA AGUAS FECAIS(ESGOTOS DOMESTICOS)DE 0,5CV,110/220V.FORNECIMENTO E COLOCACAO  </t>
  </si>
  <si>
    <t>CR0239</t>
  </si>
  <si>
    <t xml:space="preserve">18.029.0110-0      </t>
  </si>
  <si>
    <t xml:space="preserve">BOMBA CENTRIFUGA SUBMERSA(ROBUSTA)PARA AGUAS FECAIS(ESGOTOS DOMESTICOS)DE 1CV,220V.FORNECIMENTO E COLOCACAO  </t>
  </si>
  <si>
    <t>CR0240</t>
  </si>
  <si>
    <t xml:space="preserve">18.029.0115-0      </t>
  </si>
  <si>
    <t xml:space="preserve">BOMBA CENTRIFUGA SUBMERSA(ROBUSTA)PARA AGUAS FECAIS(ESGOTOS DOMESTICOS)DE 2CV,220V.FORNECIMENTO E COLOCACAO  </t>
  </si>
  <si>
    <t>CR0241</t>
  </si>
  <si>
    <t xml:space="preserve">18.029.0120-0      </t>
  </si>
  <si>
    <t xml:space="preserve">BOMBA AUTOASPIRANTE,PARA AGUA LIMPA,DE 1/4CV.FORNECIMENTO E COLOCACAO  </t>
  </si>
  <si>
    <t>CR0242</t>
  </si>
  <si>
    <t xml:space="preserve">18.029.0125-0      </t>
  </si>
  <si>
    <t xml:space="preserve">BOMBA AUTO-ASPIRANTE,PARA AGUA LIMPA,DE 0,5CV.FORNECIMENTO ECOLOCACAO  </t>
  </si>
  <si>
    <t>CR0243</t>
  </si>
  <si>
    <t xml:space="preserve">18.029.0130-0      </t>
  </si>
  <si>
    <t xml:space="preserve">BOMBA AUTO-ASPIRANTE,PARA AGUA LIMPA,DE 1CV.FORNECIMENTO E COLOCACAO  </t>
  </si>
  <si>
    <t>CR0254</t>
  </si>
  <si>
    <t xml:space="preserve">18.031.0010-0      </t>
  </si>
  <si>
    <t xml:space="preserve">GELADEIRA TIPO COMERCIAL,COM 4 PORTAS EM SERVICO E 25 PES CUBICOS UTILIZAVEIS,REVESTIDA EXTERNAMENTE EM ACO INOXIDAVEL,COM UNIDADE FRIGORIFICA ACIONADA POR MOTOR DE 0,5CV.FORNECIMENTO  </t>
  </si>
  <si>
    <t>CR0255</t>
  </si>
  <si>
    <t xml:space="preserve">18.031.0015-0      </t>
  </si>
  <si>
    <t xml:space="preserve">FREEZER HORIZONTAL,EM CHAPA DE ACO PINTADO,TAMPA UNICA,CAPACIDADE APROXIMADA DE 300L.FORNECIMENTO  </t>
  </si>
  <si>
    <t>CR0256</t>
  </si>
  <si>
    <t xml:space="preserve">18.031.0016-0      </t>
  </si>
  <si>
    <t xml:space="preserve">FREEZER HORIZONTAL,EM CHAPA DE ACO PINTADO,COM 2 TAMPAS,CAPACIDADE APROXIMADA DE 400L.FORNECIMENTO  </t>
  </si>
  <si>
    <t>CR0257</t>
  </si>
  <si>
    <t xml:space="preserve">18.031.0020-0      </t>
  </si>
  <si>
    <t xml:space="preserve">PORTA FRIGORIFICA GIRATORIA PARA RESFRIADOS,MEDINDO 800X1800MM,REVESTIDA INTERNA E EXTERNAMENTE EM CHAPA ACO INOX AISI430,NUCLEO ISOLANTE EM POLIURETANO COM 60MM,BATENTE EM MADEIRA DE LEI,REVESTIDA COM CHAPA DE ACABAMENTO,FERRAGENS GIRATORIA EM METAL CROMADO.FORNECIMENTO E COLOCACAO  </t>
  </si>
  <si>
    <t>CR0259</t>
  </si>
  <si>
    <t xml:space="preserve">18.032.0012-0      </t>
  </si>
  <si>
    <t xml:space="preserve">EXTINTOR DE INCENDIO PORTATIL,COM CARGA DE AGUA-PRESSURIZADA (AP),CLASSE A,DE 10L,INCLUSIVE SUPORTE DE PAREDE,CONFORME ABNT NBR 12693.FORNECIMENTO E COLOCACAO  </t>
  </si>
  <si>
    <t>CR0260</t>
  </si>
  <si>
    <t xml:space="preserve">18.032.0015-0      </t>
  </si>
  <si>
    <t xml:space="preserve">EXTINTOR DE INCENDIO PORTATIL,COM CARGA DE DIOXIDO DE CARBONO (CO2),CLASSE BC,DE 6KG,INCLUSIVE SUPORTE DE PAREDE,CONFORME ABNT NBR 12693.FORNECIMENTO E COLOCACAO  </t>
  </si>
  <si>
    <t>CR0261</t>
  </si>
  <si>
    <t xml:space="preserve">18.032.0020-0      </t>
  </si>
  <si>
    <t xml:space="preserve">EXTINTOR DE INCENDIO PORTATIL,COM CARGA DE DIOXIDO DE CARBONO (CO2),CLASSE BC,DE 4KG,INCLUSIVE SUPORTE DE PAREDE,CONFORME ABNT NBR 12693.FORNECIMENTO E COLOCACAO  </t>
  </si>
  <si>
    <t>CR0262</t>
  </si>
  <si>
    <t xml:space="preserve">18.032.0025-0      </t>
  </si>
  <si>
    <t xml:space="preserve">EXTINTOR DE INCENDIO PORTATIL,COM CARGA DE PO QUIMICO,CLASSE BC,DE 4KG,INCLUSIVE SUPORTE DE PAREDE,CONFORME ABNT NBR 12693.FORNECIMENTO E COLOCACAO  </t>
  </si>
  <si>
    <t>CR0263</t>
  </si>
  <si>
    <t xml:space="preserve">18.032.0030-0      </t>
  </si>
  <si>
    <t xml:space="preserve">EXTINTOR DE INCENDIO PORTATIL,COM CARGA DE PO QUIMICO,CLASSE BC,DE 6KG,INCLUSIVE SUPORTE DE PAREDE,CONFORME ABNT NBR 12693.FORNECIMENTO E COLOCACAO  </t>
  </si>
  <si>
    <t>CR0265</t>
  </si>
  <si>
    <t xml:space="preserve">18.033.0010-0      </t>
  </si>
  <si>
    <t xml:space="preserve">BOTIJAO DE GAS ENGARRAFADO(GLP),CAPACIDADE PARA 13KG.O CUSTO INCLUI O BOTIJAO E O GAS.FORNECIMENTO  </t>
  </si>
  <si>
    <t>CR0266</t>
  </si>
  <si>
    <t xml:space="preserve">18.033.0015-0      </t>
  </si>
  <si>
    <t xml:space="preserve">BOTIJAO DE GAS ENGARRAFADO(GLP),CAPACIDADE PARA 45KG.O CUSTO INCLUI O BOTIJAO E O GAS.FORNECIMENTO  </t>
  </si>
  <si>
    <t>CR0268</t>
  </si>
  <si>
    <t xml:space="preserve">18.035.0005-0      </t>
  </si>
  <si>
    <t xml:space="preserve">VENTILADOR DE TETO,COM 3 PAS EM ACO GALVANIZADO,INCLUSIVE INTERRUPTOR DE COMANDO.FORNECIMENTO E COLOCACAO  </t>
  </si>
  <si>
    <t>CR0269</t>
  </si>
  <si>
    <t xml:space="preserve">18.035.0010-0      </t>
  </si>
  <si>
    <t xml:space="preserve">VENTILADOR DE TETO COM LUMINARIA,3 PAS DE MADEIRA DE LEI,INCLUSIVE INTERRUPTOR DE COMANDO. FORNECIMENTO E COLOCACAO  </t>
  </si>
  <si>
    <t>CR0270</t>
  </si>
  <si>
    <t xml:space="preserve">18.070.0005-0      </t>
  </si>
  <si>
    <t xml:space="preserve">PRATELEIRA DE MARMORE BRANCO NACIONAL,COM 30CM DE LARGURA E 2CM DE ESPESSURA,SOBRE CONSOLO DE FERRO.FORNECIMENTO E COLOCACAO  </t>
  </si>
  <si>
    <t>CR0271</t>
  </si>
  <si>
    <t xml:space="preserve">18.070.0010-0      </t>
  </si>
  <si>
    <t xml:space="preserve">CONSOLE DE MARMORE BRANCO NACIONAL,EM CANTONEIRA,MEDINDO 30X30X2CM,PARA DEPOSITO DE AGUA POTAVEL.FORNECIMENTO E COLOCACAO  </t>
  </si>
  <si>
    <t>CR0278</t>
  </si>
  <si>
    <t xml:space="preserve">18.070.0040-0      </t>
  </si>
  <si>
    <t xml:space="preserve">BANCA SECA DE MARMORE BRANCO NACIONAL,COM 3CM DE ESPESSURA E 0,60M DE LARGURA,SOBRE APOIOS DE ALVENARIA DE MEIA VEZ E VERGA DE CONCRETO,SEM REVESTIMENTO.FORNECIMENTO E ASSENTAMENTO  </t>
  </si>
  <si>
    <t>CR0287</t>
  </si>
  <si>
    <t xml:space="preserve">18.080.0020-0      </t>
  </si>
  <si>
    <t xml:space="preserve">BANCA SECA DE GRANITO PRETO,COM 2CM DE ESPESSURA E 60CM DE LARGURA,SOBRE APOIOS DE ALVENARIA DE MEIA VEZ E VERGA DE CONCRETO,SEM REVESTIMENTO.FORNECIMENTO E ASSENTAMENTO  </t>
  </si>
  <si>
    <t>CR0288</t>
  </si>
  <si>
    <t xml:space="preserve">18.100.0025-0      </t>
  </si>
  <si>
    <t xml:space="preserve">BANCA DE MARMORE SINTETICO,MEDINDO 120X50CM,COM CUBA DO MESMO MATERIAL,EXCLUSIVE TORNEIRA,VALVULA E SIFAO.FORNECIMENTO EASSENTAMENTO  </t>
  </si>
  <si>
    <t>CR0289</t>
  </si>
  <si>
    <t xml:space="preserve">18.100.0030-0      </t>
  </si>
  <si>
    <t xml:space="preserve">BANCA DE MARMORE SINTETICO,MEDINDO 100X50CM,COM CUBA DO MESMO MATERIAL,EXCLUSIVE TORNEIRA,VALVULA E SIFAO.FORNECIMENTO EASSENTAMENTO  </t>
  </si>
  <si>
    <t>CR0290</t>
  </si>
  <si>
    <t xml:space="preserve">18.100.0035-0      </t>
  </si>
  <si>
    <t xml:space="preserve">BANCA DE MARMORE SINTETICO,MEDINDO 150X50CM,COM CUBA DO MESMO MATERIAL,EXCLUSIVE TORNEIRA,VALVULA E SIFAO.FORNECIMENTO EASSENTAMENTO  </t>
  </si>
  <si>
    <t>CR0291</t>
  </si>
  <si>
    <t xml:space="preserve">18.105.0001-0      </t>
  </si>
  <si>
    <t xml:space="preserve">DOMUS ACRILICO,MEDINDO 1,50X1,50M,INCLUINDO NESTA MEDIDA A VENTILACAO.FORNECIMENTO E COLOCACAO  </t>
  </si>
  <si>
    <t>CR0292</t>
  </si>
  <si>
    <t xml:space="preserve">18.200.0001-0      </t>
  </si>
  <si>
    <t xml:space="preserve">TABELA DE BASQUETE EM COMPENSADO NAVAL,TAMANHO OFICIAL,COM ARO E REDE.FORNECIMENTO E COLOCACAO  </t>
  </si>
  <si>
    <t>CR0293</t>
  </si>
  <si>
    <t xml:space="preserve">18.200.0002-0      </t>
  </si>
  <si>
    <t xml:space="preserve">POSTE PARA VOLEIBOL EM TUBO DE FERRO GALVANIZADO,COM CATRACA E BUCHAS.FORNECIMENTO  </t>
  </si>
  <si>
    <t>CR0294</t>
  </si>
  <si>
    <t xml:space="preserve">18.200.0003-0      </t>
  </si>
  <si>
    <t xml:space="preserve">REDE DE VOLEIBOL OFICIAL COM CABO DE ACO.FORNECIMENTO  </t>
  </si>
  <si>
    <t>CR0295</t>
  </si>
  <si>
    <t xml:space="preserve">18.200.0004-0      </t>
  </si>
  <si>
    <t xml:space="preserve">TRAVE DESMONTAVEL PARA FUTEBOL DE SALAO,EM TUBO DE FERRO GALVANIZADO E BUCHAS.FORNECIMENTO  </t>
  </si>
  <si>
    <t>CR0296</t>
  </si>
  <si>
    <t xml:space="preserve">18.200.0005-0      </t>
  </si>
  <si>
    <t xml:space="preserve">REDE DE NYLON PARA FUTEBOL DE SALAO.FORNECIMENTO  </t>
  </si>
  <si>
    <t>CR0297</t>
  </si>
  <si>
    <t xml:space="preserve">18.200.0010-0      </t>
  </si>
  <si>
    <t xml:space="preserve">APARELHO DE GINASTICA,EXECUTADO EM PECAS VERTICAIS DE MACARANDUBA DE 3"X6" E TUBOS DE FERRO GALVANIZADO DE 1.1/4",HORIZONTAIS EM 3 MODULOS,CONFORME PROJETO Nº6025/EMOP.FORNECIMENTOE COLOCACAO  </t>
  </si>
  <si>
    <t>CR0298</t>
  </si>
  <si>
    <t xml:space="preserve">18.200.0015-0      </t>
  </si>
  <si>
    <t xml:space="preserve">ESTRUTURA PARA BASQUETE,DE FERRO GALVANIZADO PINTADO,FIXA,COM AVANCO LIVRE DE 1,30M,COM TABELAS DE COMPENSADO NAVAL,AROSE REDES,EXCLUSIVE FURACAO DE PISO.FORNECIMENTO E COLOCACAO  </t>
  </si>
  <si>
    <t>CR0315</t>
  </si>
  <si>
    <t xml:space="preserve">18.260.0040-0      </t>
  </si>
  <si>
    <t xml:space="preserve">BRACO PARA ILUMINACAO DE RUAS,EM TUBO DE ACO GALVANIZADO COM DIAMETRO DE=25,4MM,PARA FIXACAO EM POSTE OU PAREDE,PROJECAOHORIZONTAL=1000 MM,PROJECAO VERTICAL=370MM.FORNECIMENTO E COLOCACAO  </t>
  </si>
  <si>
    <t>CR0316</t>
  </si>
  <si>
    <t xml:space="preserve">18.260.0045-0      </t>
  </si>
  <si>
    <t xml:space="preserve">BRACO PARA ILUMINACAO DE RUAS,EM TUBO DE ACO GALVANIZADO COM DIAMETRO DE=48,2MM,PARA FIXACAO EM POSTE OU PAREDE,PROJECAOHORIZONTAL=2500 MM,PROJECAO VERTICAL=1660MM.FORNECIMENTO E COLOCACAO  </t>
  </si>
  <si>
    <t>CR0317</t>
  </si>
  <si>
    <t xml:space="preserve">18.260.0050-0      </t>
  </si>
  <si>
    <t xml:space="preserve">CINTA CIRCULAR DE ACO GALVANIZADO,DE APROXIMADAMENTE 120MM,PARA FIXACAO DE BRACOS DE LUMINARIAS.FORNECIMENTO E COLOCACAO  </t>
  </si>
  <si>
    <t>CR0320</t>
  </si>
  <si>
    <t xml:space="preserve">18.260.0065-0      </t>
  </si>
  <si>
    <t xml:space="preserve">SUPORTE PARA LAMPADA FLUORESCENTE.FORNECIMENTO E COLOCACAO  </t>
  </si>
  <si>
    <t>CR0321</t>
  </si>
  <si>
    <t xml:space="preserve">18.265.0001-0      </t>
  </si>
  <si>
    <t xml:space="preserve">RETIRADA E RECOLOCACAO DE APARELHOS DE ILUMINACAO,INCLUSIVE LAMPADA  </t>
  </si>
  <si>
    <t>CR0323</t>
  </si>
  <si>
    <t xml:space="preserve">18.270.0010-0      </t>
  </si>
  <si>
    <t xml:space="preserve">RECARGA PARA EXTINTOR DE INCENDIO TIPO AGUA PRESSURIZADA,DE 10L  </t>
  </si>
  <si>
    <t>CR0325</t>
  </si>
  <si>
    <t xml:space="preserve">18.270.0020-0      </t>
  </si>
  <si>
    <t xml:space="preserve">RECARGA PARA EXTINTOR DE INCENDIO,PO QUIMICO,DE 4KG  </t>
  </si>
  <si>
    <t>CR0326</t>
  </si>
  <si>
    <t xml:space="preserve">18.270.0025-0      </t>
  </si>
  <si>
    <t xml:space="preserve">RECARGA PARA EXTINTOR DE INCENDIO,PO QUIMICO,DE 6KG  </t>
  </si>
  <si>
    <t>CR0327</t>
  </si>
  <si>
    <t xml:space="preserve">18.270.0030-0      </t>
  </si>
  <si>
    <t xml:space="preserve">RECARGA PARA EXTINTOR DE INCENDIO,GAS CARBONICO,DE 4KG  </t>
  </si>
  <si>
    <t>CR0328</t>
  </si>
  <si>
    <t xml:space="preserve">18.270.0035-0      </t>
  </si>
  <si>
    <t xml:space="preserve">RECARGA PARA EXTINTOR DE INCENDIO,GAS CARBONICO,DE 6KG  </t>
  </si>
  <si>
    <t>CR0345</t>
  </si>
  <si>
    <t xml:space="preserve">18.031.0025-0      </t>
  </si>
  <si>
    <t xml:space="preserve">PORTA FRIGORIFICA GIRATORIA PARA CONGELADOS,800X1800MM,REVESTID A INTERNA E EXTERNAMENTE EM CHAPA DE ACO INOX AISI 430,NUCLEO ISOLANTE EM POLIURETANO COM 80MM,BATENTE EM MADEIRA DEDE LEI,REVESTIDA COM CHAPA DE ACABAMENTO,FERRAGENS GIRATORIAEM METAL CROMADO.FORNECIMENTO E COLOCACAO  </t>
  </si>
  <si>
    <t>CR0347</t>
  </si>
  <si>
    <t xml:space="preserve">18.050.0015-0      </t>
  </si>
  <si>
    <t xml:space="preserve">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  </t>
  </si>
  <si>
    <t>CR0348</t>
  </si>
  <si>
    <t xml:space="preserve">18.050.0020-0      </t>
  </si>
  <si>
    <t xml:space="preserve">CENTRAL DE AR COMPRIMIDO MEDICINAL,ISENTO DE OLEO,SISTEMA DUPLEX,COM RESERVATORIO HORIZONTAL OU VERTICAL,VAZAO APROX.140M3/H,02 (DOIS) COMPRESSORES COM POTENCIA MEDIA DE APROX.20HP,CAPACIDADE DO RESERVATORIO DE APROX.1000 LITROS,INCL.FILTROS,SECADORES, PAINEL ELETRICO,CONFORME RDC-50 ANVISA/MINISTERIO DA SAUDE E ABNT NBR 12188.FORNEC.E ASSENT.  </t>
  </si>
  <si>
    <t>CR0349</t>
  </si>
  <si>
    <t xml:space="preserve">18.050.0050-0      </t>
  </si>
  <si>
    <t xml:space="preserve">CENTRAL DE VACUO MEDICINAL,ISENTO DE OLEO,SISTEMA DUPLEX,C/RESERVATORIO HORIZONTAL,VAZAO APROX.26M3/H,02 (DUAS) MOTO-BOMBAS DE VACUO POTENCIA MEDIA APROX.3HP,CAPAC.RESERVATORIO APROX.400 LITROS,INCL.FILTROS,SECADORES, PAINEL ELETRICO,CONFORME RDC-50 ANVISA/MINISTERIO DA SAUDE E ABNT NBR 12188.FORNECIMENTO E ASSENTAMENTO.  </t>
  </si>
  <si>
    <t>CR0350</t>
  </si>
  <si>
    <t xml:space="preserve">18.050.0055-0      </t>
  </si>
  <si>
    <t xml:space="preserve">CENTRAL DE VACUO MEDICINAL,ISENTO DE OLEO,SISTEMA DUPLEX,C/RESERVATORIO HORIZONTAL,VAZAO APROX.53M3/H,02 (DUAS) MOTO-BOMBAS VACUO POTENCIA MEDIA APROX.4HP,CAPACIDADE RESERVATORIO APROX.500 LITROS,INCL.FILTROS,SECADORES, PAINEL ELETRICO,CONFORME RDC-50 ANVISA/MINISTERIO DA SAUDE E ABNT NBR 12188 FORNECIMENTO E ASSENTAMENTO  </t>
  </si>
  <si>
    <t>CR0351</t>
  </si>
  <si>
    <t xml:space="preserve">18.050.0060-0      </t>
  </si>
  <si>
    <t xml:space="preserve">CENTRAL DE VACUO MEDICINAL,ISENTO DE OLEO,SISTEMA DUPLEX,C/RESERVATORIO HORIZONTAL,VAZAO APROX.92M3/H,02 (DUAS) MOTO-BOMBAS VACUO POTENCIA MEDIA APROX.5HP,CAPAC.RESERVATORIO APROX.500 LITROS,INCL.FILTROS,SECADORES, PAINEL ELETRICO,CONFORMERDC-50 ANVISA/MINISTERIO DA SAUDE E ABNT 12188.FORNECIMENTOE ASSENTAMENTO  </t>
  </si>
  <si>
    <t>CR0352</t>
  </si>
  <si>
    <t xml:space="preserve">18.050.0100-0      </t>
  </si>
  <si>
    <t xml:space="preserve">PAINEL DE ALARME MEDICINAL AR COMPRIMIDO,OXIDO NITROSO,DIOXIDO DE CARBONO,OXIGENIO E VACUO.FORNECIMENTO E ASSENTAMENTO.(PARA INSTALACAO VIDE FAMILIA 15.014)  </t>
  </si>
  <si>
    <t>CR0353</t>
  </si>
  <si>
    <t xml:space="preserve">18.260.0046-0      </t>
  </si>
  <si>
    <t xml:space="preserve">BRACO PARA ILUMINACAO DE RUAS,EM TUBO DE ACO GALVANIZADO COM DIAMETRO DE=60,3MM,PARA FIXACAO EM POSTE OU PAREDE,PROJECAOHORIZONTAL=2530 MM,PROJECAO VERTICAL=2180MM.FORNECIMENTO E COLOCACAO  </t>
  </si>
  <si>
    <t>CR0354</t>
  </si>
  <si>
    <t xml:space="preserve">18.029.0086-0      </t>
  </si>
  <si>
    <t xml:space="preserve">BOMBA CENTRIFUGA SUBMERSA,PARA AGUAS SERVIDAS,DE 4CV,220/380V.FORNECIMENTO E COLOCACAO  </t>
  </si>
  <si>
    <t>CR0356</t>
  </si>
  <si>
    <t xml:space="preserve">18.002.0014-0      </t>
  </si>
  <si>
    <t xml:space="preserve">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  </t>
  </si>
  <si>
    <t>CR0359</t>
  </si>
  <si>
    <t xml:space="preserve">18.002.0070-0      </t>
  </si>
  <si>
    <t xml:space="preserve">VASO SANITARIO DE LOUCA BRANCA,TIPO MEDIO LUXO,COM CAIXA ACOPLADA,INCLUSIVE RABICHO CROMADO DE 40CM,COM SAIDA DE 1/2",BOLSA DE LIGACAO E ACESSORIOS DE FIXACAO.FORNECIMENTO  </t>
  </si>
  <si>
    <t>CR0360</t>
  </si>
  <si>
    <t xml:space="preserve">18.002.0090-0      </t>
  </si>
  <si>
    <t xml:space="preserve">VASO SANITARIO DE LOUCA BRANCA OU BRANCO GELO,PARA PESSOAS COM NECESSIDADES ESPECIFICAS,INCLUSIVE ASSENTO ESPECIAL,BOLSADE LIGACAO E ACESSORIOS DE FIXACAO.FORNECIMENTO  </t>
  </si>
  <si>
    <t>CR0362</t>
  </si>
  <si>
    <t xml:space="preserve">18.003.0015-0      </t>
  </si>
  <si>
    <t xml:space="preserve">VALVULA DE FECHAMENTO AUTOMATICO,PARA MICTORIO,ACABAMENTO CROMADO.FORNECIMENTO  </t>
  </si>
  <si>
    <t>CR0363</t>
  </si>
  <si>
    <t xml:space="preserve">18.003.0020-0      </t>
  </si>
  <si>
    <t xml:space="preserve">VALVULA DE FECHAMENTO AUTOMATICO,PARA CHUVEIRO DE AGUA FRIA OU PRE-MISTURADA,ACABAMENTO CROMADO.FORNECIMENTO  </t>
  </si>
  <si>
    <t>CR0364</t>
  </si>
  <si>
    <t xml:space="preserve">18.005.0010-0      </t>
  </si>
  <si>
    <t xml:space="preserve">SABONETEIRA EM PLASTICO ABS,PARA SABONETE LIQUIDO.FORNECIMENTO E COLOCACAO  </t>
  </si>
  <si>
    <t>CR0365</t>
  </si>
  <si>
    <t xml:space="preserve">18.005.0012-0      </t>
  </si>
  <si>
    <t xml:space="preserve">PORTA-TOALHA DE PAPEL EM PLASTICO ABS.FORNECIMENTO E COLOCACAO  </t>
  </si>
  <si>
    <t>CR0366</t>
  </si>
  <si>
    <t xml:space="preserve">18.005.0013-0      </t>
  </si>
  <si>
    <t xml:space="preserve">PORTA PAPEL HIGIENICO EM PLASTICO ABS.FORNECIMENTRO E COLOCACAO  </t>
  </si>
  <si>
    <t>CR0369</t>
  </si>
  <si>
    <t xml:space="preserve">18.006.0043-0      </t>
  </si>
  <si>
    <t xml:space="preserve">SABONETEIRA DE PAREDE COM BASE METALICA E CUPULA DE VIDRO GIRATORIA,PARA SABONETE LIQUIDO.FORNECIMENTO E COLOCACAO  </t>
  </si>
  <si>
    <t>CR0371</t>
  </si>
  <si>
    <t xml:space="preserve">18.009.0101-0      </t>
  </si>
  <si>
    <t xml:space="preserve">TORNEIRA PARA LAVATORIO,DE PAREDE,ACIONAMENTO HIDROMECANICO COM LEVE PRESSAO MANUAL E FECHAMENTO AUTOMATICO,ANTIVANDALISMO,DE 85MM,ACABAMENTO CROMADO.FORNECIMENTO  </t>
  </si>
  <si>
    <t>CR0372</t>
  </si>
  <si>
    <t xml:space="preserve">18.009.0102-0      </t>
  </si>
  <si>
    <t xml:space="preserve">TORNEIRA PARA LAVATORIO,DE PAREDE,ACIONAMENTO HIDROMECANICO COM LEVE PRESSAO MANUAL E FECHAMENTO AUTOMATICO,ANTIVANDALISMO,DE 135MM,ACABAMENTO CROMADO.FORNECIMENTO  </t>
  </si>
  <si>
    <t>CR0373</t>
  </si>
  <si>
    <t xml:space="preserve">18.009.0105-0      </t>
  </si>
  <si>
    <t xml:space="preserve">TORNEIRA PARA LAVATORIO,DE MESA,ACIONAMENTO HIDROMECANICO COM LEVE PRESSAO MANUAL E FECHAMENTO AUTOMATICO,ACABAMENTO CROMADO.FORNECIMENTO  </t>
  </si>
  <si>
    <t>CR0374</t>
  </si>
  <si>
    <t xml:space="preserve">18.009.0110-0      </t>
  </si>
  <si>
    <t xml:space="preserve">TORNEIRA ELETRICA DE PVC,110/220V.FORNECIMENTO  </t>
  </si>
  <si>
    <t>CR0375</t>
  </si>
  <si>
    <t xml:space="preserve">18.009.0115-0      </t>
  </si>
  <si>
    <t xml:space="preserve">TORNEIRA PARA LAVATORIO,AUTOMATICA,COM SENSOR DE PRESENCA,ACABAMENTO CROMADO.FORNECIMENTO  </t>
  </si>
  <si>
    <t>CR0376</t>
  </si>
  <si>
    <t xml:space="preserve">18.013.0165-0      </t>
  </si>
  <si>
    <t xml:space="preserve">GRELHA DE ACO INOX,10X10CM,SISTEMA ROTATIVO,COM CAIXILHO.FORNECIMENTO  </t>
  </si>
  <si>
    <t>CR0377</t>
  </si>
  <si>
    <t xml:space="preserve">18.015.0036-0      </t>
  </si>
  <si>
    <t xml:space="preserve">AQUECEDOR DE GAS DE ACUMULACAO,CAPACIDADE DE 100L,MODELO HORIZONTAL,CORPO EM ACO CARBONO.FORNECIMENTO  </t>
  </si>
  <si>
    <t>CR0378</t>
  </si>
  <si>
    <t xml:space="preserve">18.015.0037-0      </t>
  </si>
  <si>
    <t xml:space="preserve">AQUECEDOR A GAS DE ACUMULACAO,CAPACIDADE DE 100L,MODELO VERTICAL,CORPO EM ACO CARBONO.FORNECIMENTO  </t>
  </si>
  <si>
    <t>CR0379</t>
  </si>
  <si>
    <t xml:space="preserve">18.015.0039-0      </t>
  </si>
  <si>
    <t xml:space="preserve">AQUECEDOR A GAS DE ACUMULACAO,CAPACIDADE DE 200L,MODELO HORIZONTAL,CORPO EM ACO CARBONO.FORNECIMENTO  </t>
  </si>
  <si>
    <t>CR0380</t>
  </si>
  <si>
    <t xml:space="preserve">18.015.0040-0      </t>
  </si>
  <si>
    <t xml:space="preserve">AQUECEDOR A GAS DE ACUMULACAO,CAPACIDADE 200L,MODELO VERTICAL,CORPO EM ACO CARBONO.FORNECIMENTO  </t>
  </si>
  <si>
    <t>CR0381</t>
  </si>
  <si>
    <t xml:space="preserve">18.015.0042-0      </t>
  </si>
  <si>
    <t xml:space="preserve">AQUECEDOR A GAS DE ACUMULACAO,CAPACIDADE DE 250L,MODELO HORIZONTAL,CORPO EM ACO CARBONO.FORNECIMENTO  </t>
  </si>
  <si>
    <t>CR0382</t>
  </si>
  <si>
    <t xml:space="preserve">18.015.0043-0      </t>
  </si>
  <si>
    <t xml:space="preserve">AQUECEDOR A GAS DE ACUMULACAO,CAPACIDADE DE 250L,MODELO VERTICAL,CORPO EM ACO DE CARBONO.FORNECIMENTO  </t>
  </si>
  <si>
    <t>CR0383</t>
  </si>
  <si>
    <t xml:space="preserve">18.015.0045-0      </t>
  </si>
  <si>
    <t xml:space="preserve">AQUECEDOR A GAS DE ACUMULACAO,CAPACIDADE DE 300L,MODELO HORIZONTAL,CORPO EM ACO CARBONO.FORNECIMENTO  </t>
  </si>
  <si>
    <t>CR0384</t>
  </si>
  <si>
    <t xml:space="preserve">18.015.0046-0      </t>
  </si>
  <si>
    <t xml:space="preserve">AQUECEDOR A GAS DE ACUMULACAO,CAPACIDADE DE 300L,MODELO VERTICAL,CORPO EM ACO CARBONO.FORNECIMENTO  </t>
  </si>
  <si>
    <t>CR0385</t>
  </si>
  <si>
    <t xml:space="preserve">18.015.0048-0      </t>
  </si>
  <si>
    <t xml:space="preserve">AQUECEDOR A GAS DE ACUMULACAO,CAPACIDADE DE 500L,MODELO HORIZONTAL,CORPO EM ACO CARBONO.FORNECIMENTO  </t>
  </si>
  <si>
    <t>CR0386</t>
  </si>
  <si>
    <t xml:space="preserve">18.015.0049-0      </t>
  </si>
  <si>
    <t xml:space="preserve">AQUECEDOR A GAS DE ACUMULACAO,CAPACIDADE DE 500L,MODELO VERTICAL,CORPO EM ACO CARBONO.FORNECIMENTO  </t>
  </si>
  <si>
    <t>CR0387</t>
  </si>
  <si>
    <t xml:space="preserve">18.015.0052-0      </t>
  </si>
  <si>
    <t xml:space="preserve">AQUECEDOR A GAS DE ACUMULACAO,CAPACIDADE DE 750L,MODELO HORIZONTAL,CORPO EM ACO CARBONO.FORNECIMENTO  </t>
  </si>
  <si>
    <t>CR0388</t>
  </si>
  <si>
    <t xml:space="preserve">18.015.0053-0      </t>
  </si>
  <si>
    <t xml:space="preserve">AQUECEDOR A GAS DE ACUMULACAO,CAPACIDADE DE 750L,MODELO VERTICAL,CORPO EM ACO CARBONO.FORNECIMENTO  </t>
  </si>
  <si>
    <t>CR0389</t>
  </si>
  <si>
    <t xml:space="preserve">18.015.0055-0      </t>
  </si>
  <si>
    <t xml:space="preserve">AQUECEDOR A GAS DE ACUMULACAO,CAPACIDADE DE 1000L,MODELO HORIZONTAL,CORPO EM ACO CARBONO.FORNECIMENTO  </t>
  </si>
  <si>
    <t>CR0390</t>
  </si>
  <si>
    <t xml:space="preserve">18.015.0056-0      </t>
  </si>
  <si>
    <t xml:space="preserve">AQUECEDOR A GAS DE ACUMULACAO,CAPACIDADE DE 1000L,MODELO VERTICAL,CORPO EM ACO CARBONO.FORNECIMENTO  </t>
  </si>
  <si>
    <t>CR0391</t>
  </si>
  <si>
    <t xml:space="preserve">18.015.0062-0      </t>
  </si>
  <si>
    <t xml:space="preserve">AQUECEDOR A GAS DE PASSAGEM,RESIDENCIAL,EM CHAPA ESMALTADA,BRANCO,DE 12L/MIN.FORNECIMENTO  </t>
  </si>
  <si>
    <t>CR0392</t>
  </si>
  <si>
    <t xml:space="preserve">18.015.0064-0      </t>
  </si>
  <si>
    <t xml:space="preserve">AQUECEDOR A GAS DE PASSAGEM,RESIDENCIAL,EM CHAPA ESMALTADA,BRANCO,DE 18L/MIN.FORNECIMENTO  </t>
  </si>
  <si>
    <t>CR0393</t>
  </si>
  <si>
    <t xml:space="preserve">18.015.0066-0      </t>
  </si>
  <si>
    <t xml:space="preserve">AQUECEDOR A GAS DE PASSAGEM,RESIDENCIAL,EM CHAPA ESMALTADA,BRANCO,DE 22L/MIN.FORNECIMENTO  </t>
  </si>
  <si>
    <t>CR0394</t>
  </si>
  <si>
    <t xml:space="preserve">18.016.0001-0      </t>
  </si>
  <si>
    <t xml:space="preserve">COIFA DE ACO INOX AISI 304/444(#20),NAS DIMENSOES 2,30X1,30X0,60M(COCCAO),COM CALHA COLETORA DE GORDURA EM TODO PERIMETRO COM DRENO PLUGADO,SUPORTE DE FIXACAO E BOCAIS FLANGEADOS(FOGAO INDUSTRIAL DE 8 BOCAS).FORNECIMENTO E COLOCACAO  </t>
  </si>
  <si>
    <t>CR0395</t>
  </si>
  <si>
    <t xml:space="preserve">18.016.0002-0      </t>
  </si>
  <si>
    <t xml:space="preserve">COIFA DE ACO INOX AISI 304/444(#20),NAS DIMENSOES 1,80X1,30X0,60M(COCCAO),COM CALHA COLETORA DE GORDURA EM TODO PERIMETRO COM DRENO PLUGADO,SUPORTE DE FIXACAO E BOCAIS FLANGEADOS(FOGAO INDUSTRIAL DE 6 BOCAS).FORNECIMENTO E COLOCACAO  </t>
  </si>
  <si>
    <t>CR0396</t>
  </si>
  <si>
    <t xml:space="preserve">18.016.0003-0      </t>
  </si>
  <si>
    <t xml:space="preserve">COIFA DE ACO INOX AISI 304/444(#20),NAS DIMENSOES 1,30X1,30X0,60M(COCCAO),COM CALHA COLETORA DE GORDURA EM TODO PERIMETRO COM DRENO PLUGADO,SUPORTE DE FIXACAO E BOCAIS FLANGEADOS(FOGAO INDUSTRIAL DE 4 BOCAS).FORNECIMENTO E COLOCACAO  </t>
  </si>
  <si>
    <t>CR0397</t>
  </si>
  <si>
    <t xml:space="preserve">18.016.0004-0      </t>
  </si>
  <si>
    <t xml:space="preserve">FILTROS INERCIAIS 50X50CM DE ACO INOX 304(COIFA DE COCCAO).FORNECIMENTO E COLOCACAO  </t>
  </si>
  <si>
    <t>CR0398</t>
  </si>
  <si>
    <t xml:space="preserve">18.016.0005-0      </t>
  </si>
  <si>
    <t xml:space="preserve">FILTROS INERCIAIS 40X50CM DE ACO INOX 304(COIFA DE COCCAO).FORNECIMENTO E COLOCACAO  </t>
  </si>
  <si>
    <t>CR0402</t>
  </si>
  <si>
    <t xml:space="preserve">18.016.0027-0      </t>
  </si>
  <si>
    <t xml:space="preserve">TANQUE INDUSTRIAL EM ACO INOXIDAVEL AISI 304,PARA LAVAGEM DE PANELOES,MEDINDO APROXIMADAMENTE (0,61X0,706X0,305)M.FORNECIMEN TO E COLOCACAO  </t>
  </si>
  <si>
    <t>CR0403</t>
  </si>
  <si>
    <t xml:space="preserve">18.016.0055-0      </t>
  </si>
  <si>
    <t xml:space="preserve">MICTORIO COLETIVO EM ACO INOXIDAVEL AISI 304,MEDINDO APROXIMADAMENTE (1800X290X350)MM,INCLUSIVE KIT DE INSTALACAO COMPREENDENDO: PARAFUSOS,BUCHAS,SIFAO EXTENSIVEL E VALVULA INOX.FORNECIMENTO  </t>
  </si>
  <si>
    <t>CR0404</t>
  </si>
  <si>
    <t xml:space="preserve">18.016.0070-0      </t>
  </si>
  <si>
    <t xml:space="preserve">LAVATORIO INDUSTRIAL EM ACO INOXIDAVEL AISI 304,MEDINDO APROXIMADAMENTE (400X405X280)MM,INCLUSIVE BICA,VALVULA DE ACIONAMENTO E KIT DE INSTALACAO COMPREENDENDO: PARAFUSOS,BUCHAS EVALVULA.FORNECIMENTO E COLOCACAO  </t>
  </si>
  <si>
    <t>CR0405</t>
  </si>
  <si>
    <t xml:space="preserve">18.016.0080-0      </t>
  </si>
  <si>
    <t xml:space="preserve">SECADOR DE MAOS EM ACO INOXIDAVEL,COM SISTEMA FOTO-CELULAR BI-VOLT,EXCLUSIVE PONTO DE TOMADA.FORNECIMENTO E COLOCACAO  </t>
  </si>
  <si>
    <t>CR0406</t>
  </si>
  <si>
    <t xml:space="preserve">18.016.0100-0      </t>
  </si>
  <si>
    <t xml:space="preserve">BARRA DE APOIO PARA LAVATORIO DE CENTRO,EM ACO INOXIDAVEL AISI 304,TUBO DE 1.1/4",INCLUSIVE FIXACAO COM PARAFUSOS INOXIDAVEIS E BUCHAS PLASTICAS,MEDINDO (60X40)CM,CONFORME ABNT NBR9050 PARA ACESSIBILIDADE.FORNECIMENTO E COLOCACAO  </t>
  </si>
  <si>
    <t>CR0407</t>
  </si>
  <si>
    <t xml:space="preserve">18.016.0105-0      </t>
  </si>
  <si>
    <t xml:space="preserve">BARRA DE APOIO EM ACO INOXIDAVEL AISI 304,TUBO DE 1.1/4",INCLUSIVE FIXACAO COM PARAFUSOS INOXIDAVEIS E BUCHAS PLASTICAS,COM 50CM,CONFORME ABNT NBR 9050 PARA ACESSIBILIDADE.FORNECIMENTO E COLOCACAO  </t>
  </si>
  <si>
    <t>CR0408</t>
  </si>
  <si>
    <t xml:space="preserve">18.016.0106-0      </t>
  </si>
  <si>
    <t xml:space="preserve">BARRA DE APOIO EM ACO INOXIDAVEL AISI 304,TUBO DE 1.1/4",INCLUSIVE FIXACAO COM PARAFUSOS INOXIDAVEIS E BUCHAS PLASTICAS,COM 80CM,CONFORME ABNT NBR 9050 PARA ACESSIBILIDADE.FORNECIMENTO E COLOCACAO  </t>
  </si>
  <si>
    <t>CR0409</t>
  </si>
  <si>
    <t xml:space="preserve">18.016.0110-0      </t>
  </si>
  <si>
    <t xml:space="preserve">BARRA DE APOIO EM ACO INOXIDAVEL AISI 304,TUBO DE 1.1/4",EM "L",INCLUSIVE FIXACAO COM PARAFUSOS INOXIDAVEIS E BUCHAS PLASTICAS,MEDINDO (70X70)CM,CONFORME ABNT NBR 9050 PARA ACESSIBILIDADE.FORNECIMENTO E COLOCACAO  </t>
  </si>
  <si>
    <t>CR0410</t>
  </si>
  <si>
    <t xml:space="preserve">18.016.0111-0      </t>
  </si>
  <si>
    <t xml:space="preserve">BARRA DE APOIO EM ACO INOXIDAVEL AISI 304,TUBO DE 1.1/4",EM "L",INCLUSIVE FIXACAO COM PARAFUSOS INOXIDAVEIS E BUCHAS PLASTICAS,MEDINDO (80X80)CM,CONFORME ABNT NBR 9050 PARA ACESSIBILIDADE.FORNECIMENTO E COLOCACAO  </t>
  </si>
  <si>
    <t>CR0411</t>
  </si>
  <si>
    <t xml:space="preserve">18.016.0120-0      </t>
  </si>
  <si>
    <t xml:space="preserve">BARRA DE APOIO RETRATIL(ARTICULADA)EM ACO INOXIDAVEL AISI 304,TUBO DE 1.1/4",INCLUSIVE FIXACAO COM PARAFUSOS INOXIDAVEISE BUCHAS PLASTICAS,COM 80CM,CONFORME ABNT NBR 9050 PARA ACESSIBILIDADE.FORNECIMENTO E COLOCACAO  </t>
  </si>
  <si>
    <t>CR0412</t>
  </si>
  <si>
    <t xml:space="preserve">18.016.0130-0      </t>
  </si>
  <si>
    <t xml:space="preserve">BARRA DE APOIO FIXA AO PISO,EM ACO INOXIDAVEL AISI 304,TUBO DE 1.1/4",INCLUSIVE FIXACAO COM PARAFUSOS INOXIDAVEIS E BUCHAS PLASTICAS,COM (75X80)CM,CONFORME ABNT NBR 9050 PARA ACESSIBILIDADE.FORNECIMENTO E COLOCACAO  </t>
  </si>
  <si>
    <t>CR0424</t>
  </si>
  <si>
    <t xml:space="preserve">18.018.0010-0      </t>
  </si>
  <si>
    <t xml:space="preserve">CORTINA DIVISORIA HOSPITALAR,SEM EMENDAS,CONFECCIONADA EM VINIL DE ALTA ESPESSURA,DE APROXIMADAMENTE 0,4MM,ANTICHAMA,ANTIFUNGO,BACT ERICIDA E ANTIESTATICO,COM ALTURA DE 1,80M,PINTURA ELETROSTATICA BRANCA,INCLUSIVE ILHOSES,TRILHOS,GANCHOS,RODIZI OS E ACESSORIOS DE FIXACAO.FORNECIMENTO E COLOCACAO  </t>
  </si>
  <si>
    <t>CR0425</t>
  </si>
  <si>
    <t xml:space="preserve">18.018.0015-0      </t>
  </si>
  <si>
    <t xml:space="preserve">DIVISORIA MOVEL,PARA AMBIENTE HOSPITALAR,SANFONADA,EM PVC,FIXADA NA PAREDE,ALTURA DE 1,85M,LARGURA TOTAL DE 1,365M.FORNECIMENTO  </t>
  </si>
  <si>
    <t>CR0426</t>
  </si>
  <si>
    <t xml:space="preserve">18.018.0018-0      </t>
  </si>
  <si>
    <t xml:space="preserve">DIVISORIA MOVEL,PARA AMBIENTE HOSPITALAR,SANFONADA,EM PVC,FIXADA NA PAREDE,ALTURA DE 1,85M,LARGURA TOTAL DE 1,995M.FORNECIMENTO  </t>
  </si>
  <si>
    <t>CR0427</t>
  </si>
  <si>
    <t xml:space="preserve">18.018.0020-0      </t>
  </si>
  <si>
    <t xml:space="preserve">DIVISORIA MOVEL,PARA AMBIENTE HOSPITALAR,SANFONADA,EM PVC,FIXADA NA PAREDE,ALTURA DE 1,85M,LARGURA TOTAL DE 3,045M.FORNECIMENTO  </t>
  </si>
  <si>
    <t>CR0428</t>
  </si>
  <si>
    <t xml:space="preserve">18.018.0025-0      </t>
  </si>
  <si>
    <t xml:space="preserve">BIOMBO MOVEL,COM RODIZIOS,RETO,EM CHUMBO LAMINADO REVESTIDO EM EUCAPLAC,1MM DE ESPESSURA,MEDINDO 0,80X1,80M,COM VISOR DEVIDRO PLUMBIFERO.FORNECIMENTO  </t>
  </si>
  <si>
    <t>CR0429</t>
  </si>
  <si>
    <t xml:space="preserve">18.018.0030-0      </t>
  </si>
  <si>
    <t xml:space="preserve">PAINEL PARA DIVISORIA BLINDADA (DESTINADA A DELIMITACAO DE AREAS OU SALAS RADIOLOGICAS),COMPOSTO POR PLACAS RIGIDAS EM MATERIAL RESISTENTE,REVESTINDO LENCOIS DE CHUMBO COM 1MM DE ESPESURA,INCLUSIVE ELEMENTOS DE FIXACAO.FORNECIMENTO E COLOCACAO  </t>
  </si>
  <si>
    <t>CR0430</t>
  </si>
  <si>
    <t xml:space="preserve">18.018.0032-0      </t>
  </si>
  <si>
    <t xml:space="preserve">PAINEL PARA DIVISORIA BLINDADA (DESTINADA A DELIMITACAO DE AREAS OU SALAS RADIOLOGICAS),COMPOSTO POR PLACAS RIGIDAS EM MATERIAL RESISTENTE,REVESTINDO LENCOIS DE CHUMBO COM 1,5MM DEESPESSURA,INCLUSIVE ELEMENTOS DE FIXACAO.FORNECIMENTO E COLOCACAO  </t>
  </si>
  <si>
    <t>CR0431</t>
  </si>
  <si>
    <t xml:space="preserve">18.018.0050-0      </t>
  </si>
  <si>
    <t xml:space="preserve">SUPORTE PARA PORTA SORO DE TETO,FIXO,COM 4 GANCHOS.FORNECIMENTO  </t>
  </si>
  <si>
    <t>CR0433</t>
  </si>
  <si>
    <t xml:space="preserve">18.018.0070-0      </t>
  </si>
  <si>
    <t xml:space="preserve">PASSA-CHASSIS DE 2 PORTAS,CONSTRUIDO EM CHAPA DE ACO TRATADO E PINTADO NA COR CINZA MARTELADO,PARA SER EMBUTIDO NA PAREDE ENTRE A CAMARA ESCURA E A SALA DE RAIOS-X,MEDINDO H=60CM,L=30CM,C=45CM.FORNECIME NTO  </t>
  </si>
  <si>
    <t>CR0435</t>
  </si>
  <si>
    <t xml:space="preserve">18.018.0090-0      </t>
  </si>
  <si>
    <t xml:space="preserve">TANQUE PARA EXPURGO EM ACO INOXIDAVEL.FORNECIMENTO  </t>
  </si>
  <si>
    <t>CR0436</t>
  </si>
  <si>
    <t xml:space="preserve">18.018.0100-0      </t>
  </si>
  <si>
    <t xml:space="preserve">LAVATORIO CIRURGICO EM ACO INOXIDAVEL,MEDINDO APROXIMADAMENTE 1,50M DE COMPRIMENTO,COM DUAS TORNEIRAS AUTOMATICAS PARA SIDA DE AGUA ACIONADAS POR SENSOR,INCLUSIVE KIT DE INSTALACAO.FORNECIMENTO  </t>
  </si>
  <si>
    <t>CR0437</t>
  </si>
  <si>
    <t xml:space="preserve">18.021.0042-0      </t>
  </si>
  <si>
    <t xml:space="preserve">RESERVATORIO APOIADO PARA ARMAZENAMENTO DE AGUA POTAVEL OU PARA APROVEITAMENTO DE AGUA DA CHUVA AAC,EM FIBRA DE VIDRO OUPOLIETILENO,COM CAPACIDADE EM TORNO DE 2000L,INCLUSIVE TAMPA DE VEDACAO COM ESCOTILHA E FIXADORES,CONFORME ABNT NBR 15527,12217 E 8220.FORNECIMENTO  </t>
  </si>
  <si>
    <t>CR0438</t>
  </si>
  <si>
    <t xml:space="preserve">18.021.0043-0      </t>
  </si>
  <si>
    <t xml:space="preserve">RESERVATORIO APOIADO PARA ARMAZENAMENTO DE AGUA POTAVEL OU PARA APROVEITAMENTO DE AGUA DA CHUVA AAC,EM FIBRA DE VIDRO OUPOLIETILENO,COM CAPACIDADE EM TORNO DE 2500L,INCLUSIVE TAMPA DE VEDACAO COM ESCOTILHA E FIXADORES,CONFORME ABNT NBR 15527,12217 E 8220.FORNECIMENTO  </t>
  </si>
  <si>
    <t>CR0439</t>
  </si>
  <si>
    <t xml:space="preserve">18.021.0045-0      </t>
  </si>
  <si>
    <t xml:space="preserve">RESERVATORIO APOIADO PARA ARMAZENAMENTO DE AGUA POTAVEL OU PARA APROVEITAMENTO DE AGUA DA CHUVA AAC,EM FIBRA DE VIDRO OUPOLIETILENO,COM CAPACIDADE EM TORNO DE 3000L,INCLUSIVE TAMPA DE VEDACAO COM ESCOTILHA E FIXADORES,CONFORME ABNT NBR 15527,12217 E 8220.FORNECIMENTO  </t>
  </si>
  <si>
    <t>CR0440</t>
  </si>
  <si>
    <t xml:space="preserve">18.021.0060-0      </t>
  </si>
  <si>
    <t xml:space="preserve">RESERVATORIO PRFV POLIESTER REFORCADO FIBRA VIDRO,CAPAC.10000L,DIM.APROX.( DIAM:2,60MXALT:2,00M),AGUA POTAVEL OU APROVEITAMENTO AGUA CHUVA AAC,INCL.TAMPA PRESSAO PARAFUSADA,CONFORMEABNT NBR 15527,12217 E 8220,FABR.OPERAREM REGIME CARGA OSCINTE CICLICA,CONTRA RADIACOES UVA UVB,REFORCO RESISTENCIA CARGA COMPRES.DIRETAMENTE COSTADO S/NECESSIDADE CONTENCAO.FORN.  </t>
  </si>
  <si>
    <t>CR0441</t>
  </si>
  <si>
    <t xml:space="preserve">18.021.0065-0      </t>
  </si>
  <si>
    <t xml:space="preserve">RESERVATORIO PRFV POLIESTER REFORCADO FIBRA VIDRO,CAPAC.20000L,DIM.APROX.( DIAM:3,00XALT:2,84M),AGUA POTAVEL OU APROVEITAMENTO AGUA CHUVA AAC,INCL.TAMPA PRESSAO PARAFUSADA,CONFORMEABNT NBR15527,12217 E 8220,FABR.OPERAREM REGIME CARGA OSTE CICLICA,CONTRA RADIACOES UVA E UVB,REFORCO RESIST.CARGA COMPRES.DIRETAMENTE COSTADO S/NECESSIDADE CONTENCAO.FORNEC.  </t>
  </si>
  <si>
    <t>CR0442</t>
  </si>
  <si>
    <t xml:space="preserve">18.021.0070-0      </t>
  </si>
  <si>
    <t xml:space="preserve">RESERVATORIO PRFV POLIESTER REFORCADO FIBRA VIDRO,CAPAC.30000L,DIM.APROX.( DIAM:3,00XALT:4,26M),AGUA POTAVEL OU APROVEITAMENTO AGUA CHUVA AAC,INCL.TAMPA PRESSAO PARAFUSADA CONFORMEABNT NBR15527,12217 E 8220,FABR.OPERAREM REGIME CARGA OSTE CICLICA,CONTRA RADIACOES UVA E UVB,REFORCO RESIST.CARGA COMPRES.DIRETAMENTE COSTADO S/NECESSIDADE CONTENCAO.FORNEC.  </t>
  </si>
  <si>
    <t>CR0443</t>
  </si>
  <si>
    <t xml:space="preserve">18.021.0100-0      </t>
  </si>
  <si>
    <t xml:space="preserve">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  </t>
  </si>
  <si>
    <t>CR0444</t>
  </si>
  <si>
    <t xml:space="preserve">18.021.0105-0      </t>
  </si>
  <si>
    <t xml:space="preserve">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  </t>
  </si>
  <si>
    <t>CR0445</t>
  </si>
  <si>
    <t xml:space="preserve">18.024.0050-0      </t>
  </si>
  <si>
    <t xml:space="preserve">CASA DE MAQUINA DE INCENDIO,EM ALVENARIA,MEDINDO(1,50X1,50)M, COBERTA COM LAJE DE CONCRETO,PE-DIREITO DE 2,00M, PORTA CORTA-FOGO(0,60X1,80)M,PINTURA ,IMPERMEABILIZACAO,LUMINARIA A PROVA DE GASES E BASCULANTE COM VIDRO(0,60X0,60)M,EXTINTOR DEINCENDIO,EXCLUSIVE SISTEMA DE PRESSURIZACAO(VIDE ITENS 18.033.0018, 18.033.0019 E 18.033.0020)  </t>
  </si>
  <si>
    <t>CR0446</t>
  </si>
  <si>
    <t xml:space="preserve">18.025.0010-0      </t>
  </si>
  <si>
    <t xml:space="preserve">BEBEDOURO ELETRICO,110/220V,DE MESA,PARA GARRAFAO (EXCLUSIVE ESTE),COM DUAS SAIDAS,AGUA GELADA E TEMPERATURA AMBIENTE,CONFORME ABNT NBR 16236.FORNECIMENTO  </t>
  </si>
  <si>
    <t>CR0447</t>
  </si>
  <si>
    <t xml:space="preserve">18.025.0050-0      </t>
  </si>
  <si>
    <t xml:space="preserve">CAMARA FRIGORIFICA PARA CADAVERES,COM 2 LUGARES,TEMPERATURA DE PROJETO DE 0 A 3ºC,UNIDADE CONDENSADORA 1 HP-220V,EVAPORACAO TIPO AR FORCADO,ISOLAMENTO EM POLIURETANO EXPANDIDO,CONSTRUCAO INTERNA E EXTERNA EM ACO INOXIDAVEL AISI304 LIGA 18,8,TRILHOS TELESCOPICOS.O CUSTO INCLUI 1 MACA PARA CADA PORTAEM ACO INOXIDAVEL.FORNECIMENTO E INSTALACAO  </t>
  </si>
  <si>
    <t>CR0448</t>
  </si>
  <si>
    <t xml:space="preserve">18.025.0055-0      </t>
  </si>
  <si>
    <t xml:space="preserve">CAMARA FRIGORIFICA PARA CADAVERES,COM 4 LUGARES,TEMPERATURA DE PROJETO DE 0 A 3ºC,UNIDADE CONDENSADORA 1 HP-220V,EVAPORACAO TIPO AR FORCADO,ISOLAMENTO EM POLIURETANO EXPANDIDO,CONSTRUCAO INTERNA E EXTERNA EM ACO INOXIDAVEL AISI304 LIGA 18,8,TRILHOS TELESCOPICOS.O CUSTO INCLUI 1 MACA PARA CADA PORTAEM ACO INOXIDAVEL.FORNECIMENTO E INSTALACAO  </t>
  </si>
  <si>
    <t>CR0449</t>
  </si>
  <si>
    <t xml:space="preserve">18.025.0060-0      </t>
  </si>
  <si>
    <t xml:space="preserve">CAMARA FRIGORIFICA PARA CADAVERES,COM 6 LUGARES,TEMPERATURA DE PROJETO DE 0 A 3ºC,UNIDADE CONDENSADORA 1 HP-220V,EVAPORACAO TIPO AR FORCADO,ISOLAMENTO EM POLIURETANO EXPANDIDO,CONSTRUCAO INTERNA E EXTERNA EM ACO INOXIDAVEL AISI304 LIGA 18,8,TRILHOS TELESCOPICOS.O CUSTO INCLUI 1 MACA PARA CADA PORTAEM ACO INOXIDAVEL.FORNECIMENTO E INSTALACAO  </t>
  </si>
  <si>
    <t>CR0450</t>
  </si>
  <si>
    <t xml:space="preserve">18.025.0065-0      </t>
  </si>
  <si>
    <t xml:space="preserve">CAMARA FRIGORIFICA PARA CADAVERES,COM 8 LUGARES,TEMPERATURA DE PROJETO DE 0 A 3ºC,UNIDADE CONDENSADORA 1 HP-220V,EVAPORACAO TIPO AR FORCADO,ISOLAMENTO EM POLIURETANO EXPANDIDO,CONSTRUCAO INTERNA E EXTERNA EM ACO INOXIDAVEL AISI304 LIGA 18,8,TRILHOS TELESCOPICOS.O CUSTO INCLUI 1 MACA PARA CADA PORTAEM ACO INOXIDAVEL.FORNECIMENTO E INSTALACAO  </t>
  </si>
  <si>
    <t>CR0452</t>
  </si>
  <si>
    <t xml:space="preserve">18.025.0075-0      </t>
  </si>
  <si>
    <t xml:space="preserve">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PORTAEM ACO INOXIDAVEL.FORNECIMENTO E INSTALACAO  </t>
  </si>
  <si>
    <t>CR0457</t>
  </si>
  <si>
    <t xml:space="preserve">18.025.0150-0      </t>
  </si>
  <si>
    <t xml:space="preserve">MESA DE AUTOPSIA OU NECROPSIA COM LAVATORIO E RECIPIENTE PARA COLETA DE MATERIAIS.FORNECIMENTO  </t>
  </si>
  <si>
    <t>CR0460</t>
  </si>
  <si>
    <t xml:space="preserve">18.027.0040-0      </t>
  </si>
  <si>
    <t xml:space="preserve">LUMINARIA DE EMERGENCIA DE SOBREPOR,EM PLASTICO,EQUIPADA COM BATERIA SELADA RECARREGAVEL COM 60 LAMPADAS EM LED. FORNECIMENTO E COLOCACAO  </t>
  </si>
  <si>
    <t>CR0461</t>
  </si>
  <si>
    <t xml:space="preserve">18.027.0045-0      </t>
  </si>
  <si>
    <t xml:space="preserve">LUMINARIA DE EMERGENCIA DE SOBREPOR,EM PLASTICO,EQUIPADA COM BATERIA SELADA RECARREGAVEL COM 30 LAMPADAS EM LED. FORNECIMENTO E COLOCACAO  </t>
  </si>
  <si>
    <t>CR0462</t>
  </si>
  <si>
    <t xml:space="preserve">18.027.0070-0      </t>
  </si>
  <si>
    <t xml:space="preserve">PLACA DE SINALIZACAO AUTONOMA,EM LED,PERSONALIZADA(NAO FUME),110/220V,COM DIMENSOES APROXIMADAS DE (22X11,6)CM.FORNECIMENTO E COLOCACAO  </t>
  </si>
  <si>
    <t>CR0463</t>
  </si>
  <si>
    <t xml:space="preserve">18.027.0072-0      </t>
  </si>
  <si>
    <t xml:space="preserve">LANTERNA DE SEGURANCA,TIPO GIRATORIA,PARA CAMARA ESCURA,COM FILTRO VERMELHO,EM ESTRUTURA DE ACO PINTADO.FORNECIMENTO E COLOCACAO  </t>
  </si>
  <si>
    <t>CR0464</t>
  </si>
  <si>
    <t xml:space="preserve">18.027.0075-0      </t>
  </si>
  <si>
    <t xml:space="preserve">PRISMA BICOLOR DE SINALIZACAO PARA PORTAS DE SALA DE RAIO-X.FORNECIMENTO E COLOCACAO  </t>
  </si>
  <si>
    <t>CR0466</t>
  </si>
  <si>
    <t xml:space="preserve">18.027.0097-0      </t>
  </si>
  <si>
    <t xml:space="preserve">LUMINARIA FECHADA (REFLETOR),PARA ILUMINACAO DE QUADRAS DE ESPORTES E AFINS,PARA LAMPADA LED DE 100W,INCLUSIVE ESTA.FORNECIMENTO E COLOCACAO  </t>
  </si>
  <si>
    <t>CR0468</t>
  </si>
  <si>
    <t xml:space="preserve">18.027.0300-0      </t>
  </si>
  <si>
    <t xml:space="preserve">LUMINARIA DE SOBREPOR,FIXADA EM LAJE OU FORRO,TIPO CALHA,CHANFRADA OU PRISMATICA,COMPLETA,EQUIPADA COM REATOR ELETRONICODE ALTO FATOR DE POTENCIA E LAMPADA FLUORESCENTE DE 1X16W.FORNECIMENTO E COLOCACAO  </t>
  </si>
  <si>
    <t>CR0469</t>
  </si>
  <si>
    <t xml:space="preserve">18.027.0301-0      </t>
  </si>
  <si>
    <t xml:space="preserve">LUMINARIA DE SOBREPOR,FIXADA EM LAJE OU FORRO,TIPO CALHA,CHANFRADA OU PRISMATICA,COMPLETA,EQUIPADA COM REATOR ELETRONICODE ALTO FATOR DE POTENCIA E LAMPADA FLUORESCENTE DE 1X18W.FORNECIMENTO E COLOCACAO  </t>
  </si>
  <si>
    <t>CR0470</t>
  </si>
  <si>
    <t xml:space="preserve">18.027.0303-0      </t>
  </si>
  <si>
    <t xml:space="preserve">LUMINARIA DE SOBREPOR,FIXADA EM LAJE OU FORRO,TIPO CALHA,CHANFRADA OU PRISMATICA,COMPLETA,EQUIPADA COM REATOR ELETRONICODE ALTO FATOR DE POTENCIA E LAMPADA FLUORESCENTE DE 1X32W.FORNECIMENTO E COLOCACAO  </t>
  </si>
  <si>
    <t>CR0471</t>
  </si>
  <si>
    <t xml:space="preserve">18.027.0304-0      </t>
  </si>
  <si>
    <t xml:space="preserve">LUMINARIA DE SOBREPOR,FIXADA EM LAJE OU FORRO,TIPO CALHA,CHANFRADA OU PRISMATICA,COMPLETA,EQUIPADA COM REATOR ELETRONICODE ALTO FATOR DE POTENCIA E LAMPADA FLUORESCENTE DE 1X36W.FORNECIMENTO E COLOCACAO  </t>
  </si>
  <si>
    <t>CR0472</t>
  </si>
  <si>
    <t xml:space="preserve">18.027.0310-0      </t>
  </si>
  <si>
    <t xml:space="preserve">LUMINARIA DE SOBREPOR,FIXADA EM LAJE OU FORRO,TIPO CALHA,CHANFRADA OU PRISMATICA,COMPLETA,EQUIPADA COM REATOR ELETRONICODE ALTO FATOR DE POTENCIA E LAMPADA FLUORESCENTE DE 2X16W.FORNECIMENTO E COLOCACAO  </t>
  </si>
  <si>
    <t>CR0473</t>
  </si>
  <si>
    <t xml:space="preserve">18.027.0311-0      </t>
  </si>
  <si>
    <t xml:space="preserve">LUMINARIA DE SOBREPOR,FIXADA EM LAJE OU FORRO,TIPO CALHA,CHANFRADA OU PRISMATICA,COMPLETA,EQUIPADA COM REATOR ELETRONICODE ALTO FATOR DE POTENCIA E LAMPADA FLUORESCENTE DE 2X18W.FORNECIMENTO E COLOCACAO  </t>
  </si>
  <si>
    <t>CR0474</t>
  </si>
  <si>
    <t xml:space="preserve">18.027.0313-0      </t>
  </si>
  <si>
    <t xml:space="preserve">LUMINARIA DE SOBREPOR,FIXADA EM LAJE OU FORRO,TIPO CALHA,CHANFRADA OU PRISMATICA,COMPLETA,EQUIPADA COM REATOR ELETRONICODE ALTO FATOR DE POTENCIA E LAMPADA FLUORESCENTE DE 2X32W.FORNECIMENTO E COLOCACAO  </t>
  </si>
  <si>
    <t>CR0475</t>
  </si>
  <si>
    <t xml:space="preserve">18.027.0314-0      </t>
  </si>
  <si>
    <t xml:space="preserve">LUMINARIA DE SOBREPOR,FIXADA EM LAJE OU FORRO,TIPO CALHA,CHANFRADA OU PRISMATICA,COMPLETA,EQUIPADA COM REATOR ELETRONICODE ALTO FATOR DE POTENCIA E LAMPADA FLUORESCENTE DE 2X36W.FORNECIMENTO E COLOCACAO  </t>
  </si>
  <si>
    <t>CR0476</t>
  </si>
  <si>
    <t xml:space="preserve">18.027.0320-0      </t>
  </si>
  <si>
    <t xml:space="preserve">LUMINARIA DE SOBREPOR,FIXADA EM LAJE OU FORRO,TIPO CALHA,CHANFRADA OU PRISMATICA,COMPLETA,EQUIPADA COM REATOR ELETRONICODE ALTO FATOR DE POTENCIA E LAMPADA FLUORESCENTE DE 3X16W.FORNECIMENTO E COLOCACAO  </t>
  </si>
  <si>
    <t>CR0477</t>
  </si>
  <si>
    <t xml:space="preserve">18.027.0321-0      </t>
  </si>
  <si>
    <t xml:space="preserve">LUMINARIA DE SOBREPOR,FIXADA EM LAJE OU FORRO,TIPO CALHA,CHANFRADA OU PRISMATICA,COMPLETA,EQUIPADA COM REATOR ELETRONICODE ALTO FATOR DE POTENCIA E LAMPADA FLUORESCENTE DE 3X18W.FORNECIMENTO E COLOCACAO  </t>
  </si>
  <si>
    <t>CR0478</t>
  </si>
  <si>
    <t xml:space="preserve">18.027.0323-0      </t>
  </si>
  <si>
    <t xml:space="preserve">LUMINARIA DE SOBREPOR,FIXADA EM LAJE OU FORRO,TIPO CALHA,CHANFRADA OU PRISMATICA,COMPLETA,EQUIPADA COM REATOR ELETRONICODE ALTO FATOR DE POTENCIA E LAMPADA FLUORESCENTE DE 3X32W.FORNECIMENTO E COLOCACAO  </t>
  </si>
  <si>
    <t>CR0479</t>
  </si>
  <si>
    <t xml:space="preserve">18.027.0324-0      </t>
  </si>
  <si>
    <t xml:space="preserve">LUMINARIA DE SOBREPOR,FIXADA EM LAJE OU FORRO,TIPO CALHA,CHANFRADA OU PRISMATICA,COMPLETA,EQUIPADA COM REATOR ELETRONICODE ALTO FATOR DE POTENCIA E LAMPADA FLUORESCENTE DE 3X36W.FORNECIMENTO E COLOCACAO  </t>
  </si>
  <si>
    <t>CR0480</t>
  </si>
  <si>
    <t xml:space="preserve">18.027.0330-0      </t>
  </si>
  <si>
    <t xml:space="preserve">LUMINARIA DE SOBREPOR,FIXADA EM LAJE OU FORRO,TIPO CALHA,CHANFRADA OU PRISMATICA,COMPLETA,EQUIPADA COM REATOR ELETRONICODE ALTO FATOR DE POTENCIA E LAMPADA FLUORESCENTE DE 4X16W.FORNECIMENTO E COLOCACAO  </t>
  </si>
  <si>
    <t>CR0481</t>
  </si>
  <si>
    <t xml:space="preserve">18.027.0331-0      </t>
  </si>
  <si>
    <t xml:space="preserve">LUMINARIA DE SOBREPOR,FIXADA EM LAJE OU FORRO,TIPO CALHA,CHANFRADA OU PRISMATICA,COMPLETA,EQUIPADA COM REATOR ELETRONICODE ALTO FATOR DE POTENCIA E LAMPADA FLUORESCENTE DE 4X18W.FORNECIMENTO E COLOCACAO  </t>
  </si>
  <si>
    <t>CR0482</t>
  </si>
  <si>
    <t xml:space="preserve">18.027.0333-0      </t>
  </si>
  <si>
    <t xml:space="preserve">LUMINARIA DE SOBREPOR,FIXADA EM LAJE OU FORRO,TIPO CALHA,CHANFRADA OU PRISMATICA,COMPLETA,EQUIPADA COM REATOR ELETRONICODE ALTO FATOR DE POTENCIA E LAMPADA FLUORESCENTE DE 4X32W.FORNECIMENTO E COLOCACAO  </t>
  </si>
  <si>
    <t>CR0483</t>
  </si>
  <si>
    <t xml:space="preserve">18.027.0334-0      </t>
  </si>
  <si>
    <t xml:space="preserve">LUMINARIA DE SOBREPOR,FIXADA EM LAJE OU FORRO,TIPO CALHA,CHANFRADA OU PRISMATICA,COMPLETA,EQUIPADA COM REATOR ELETRONICODE ALTO FATOR DE POTENCIA E LAMPADA FLUORESCENTE DE 4X36W.FORNECIMENTO E COLOCACAO  </t>
  </si>
  <si>
    <t>CR0500</t>
  </si>
  <si>
    <t xml:space="preserve">18.027.0400-0      </t>
  </si>
  <si>
    <t xml:space="preserve">LUMINARIA FLUORESCENTE TUBULAR DE SOBREPOR,2X16W(INCLUSIVE LAMPADAS),CORPO EM CHAPA DE ACO TRATADA E PINTURA ELETROSTATICA BRANCA,REFLETOR EM ALUMINIO DE ALTO BRILHO,COM REATOR DEALTO FATOR DE POTENCIA,BI-VOLT.FORNECIMENTO E COLOCACAO  </t>
  </si>
  <si>
    <t>CR0501</t>
  </si>
  <si>
    <t xml:space="preserve">18.027.0402-0      </t>
  </si>
  <si>
    <t xml:space="preserve">LUMINARIA FLUORESCENTE TUBULAR DE SOBREPOR,2X32W(INCLUSIVE LAMPADAS),CORPO EM CHAPA DE ACO TRATADA E PINTURA ELETROSTATICA BRAMCA,REFLETOR EM ALUMINIO DE ALTO BRILHO,COM REATOR DEALTO FATOR DE POTENCIA,BI-VOLT.FORNECIMENTO E COLOCACAO  </t>
  </si>
  <si>
    <t>CR0502</t>
  </si>
  <si>
    <t xml:space="preserve">18.027.0404-0      </t>
  </si>
  <si>
    <t xml:space="preserve">LUMINARIA FLUORESCENTE TUBULAR DE SOBREPOR,2X16W(INCLUSIVE LAMPADAS),COM ALETAS,CORPO EM CHAPA DE ACO TRATADA E PINTURAELETROSTATICA BRANCA,REFLETOR EM ALUMINIO DE ALTO BRILHO,COMREATOR DE ALTO FATOR DE POTENCIA,BI-VOLT.FORNECIMENTO E COLOCACAO  </t>
  </si>
  <si>
    <t>CR0503</t>
  </si>
  <si>
    <t xml:space="preserve">18.027.0406-0      </t>
  </si>
  <si>
    <t xml:space="preserve">LUMINARIA FLUORESCENTE TUBULAR DE SOBREPOR,2X16W(INCLUSIVE LAMPADAS),COM VISOR ACRILICO TRANSLUCIDO,CORPO EM CHAPA DE ACO TRATADA E PINTURA ELETROSTATICA BRANCA,REFLETOR EM ALUMINIODE ALTO BRILHO,COM REATOR DE ALTO FATOR DE POTENCIA,BI-VOLT.FORNECIMENTO E COLOCACAO  </t>
  </si>
  <si>
    <t>CR0504</t>
  </si>
  <si>
    <t xml:space="preserve">18.027.0408-0      </t>
  </si>
  <si>
    <t xml:space="preserve">LUMINARIA FLUORESCENTE TUBULAR DE SOBREPOR,2X32W(INCLUSIVE LAMPADAS),COM ALETAS,CORPO EM CHAPA DE ACO TRATADA E PINTURAELETROSTATICA BRANCA,REFLETOR EM ALUMINIO DE ALTO BRILHO,COMREATOR DE ALTO FATOR DE POTENCIA,BI-VOLT.FORNECIMENTO E COLOCACAO  </t>
  </si>
  <si>
    <t>CR0505</t>
  </si>
  <si>
    <t xml:space="preserve">18.027.0410-0      </t>
  </si>
  <si>
    <t xml:space="preserve">LUMINARIA FLUORESCENTE TUBULAR DE SOBREPOR,2X32W(INCLUSIVE LAMPADAS),COM VISOR ACRILICO TRANSLUCIDO,CORPO EM CHAPA DE ACO TRATADA E PINTURA ELETROSTATICA BRANCA,REFLETOR EM ALUMINIO DE ALTO BRILHO,COM REATOR DE ALTO FATOR DE POTENCIA,BI-VOLT.FORNECIMENTO E COLOCACAO  </t>
  </si>
  <si>
    <t>CR0506</t>
  </si>
  <si>
    <t xml:space="preserve">18.027.0415-0      </t>
  </si>
  <si>
    <t xml:space="preserve">LUMINARIA FLUORESCENTE TUBULAR DE EMBUTIR,2X16W(INCLUSIVE LAMPADAS),CORPO EM CHAPA DE ACO TRATADA E PINTURA ELETROSTATICA BRANCA,REFLETOR EM ALUMINIO DE ALTO BRILHO,COM REATOR DE ALTO FATOR DE POTENCIA,BIVOLT.FORNECIMENTO E COLOCACAO  </t>
  </si>
  <si>
    <t>CR0507</t>
  </si>
  <si>
    <t xml:space="preserve">18.027.0418-0      </t>
  </si>
  <si>
    <t xml:space="preserve">LUMINARIA FLUORESCENTE TUBULAR DE EMBUTIR,2X32W(INCLUSIVE LAMPADAS),CORPO EM CHAPA DE ACO TRATADA E PINTURA ELETROSTATICA BRANCA,REFLETOR EM ALUMINIO DE ALTO BRILHO,COM REATOR DE ALTO FATOR DE POTENCIA,BI-VOLT.FORNECIMENTO E COLOCACAO  </t>
  </si>
  <si>
    <t>CR0508</t>
  </si>
  <si>
    <t xml:space="preserve">18.027.0420-0      </t>
  </si>
  <si>
    <t xml:space="preserve">LUMINARIA FLUORESCENTE TUBULAR DE EMBUTIR,2X16W(INCLUSIVE LAMPADAS),COM ALETAS,CORPO EM CHAPA DE ACO TRATADA E PINTURA ELETROSTATICA BRANCA,REFLETOR EM ALUMINIO DE ALTO BRILHO,COMREATOR DE ALTO FATOR DE POTENCIA,BI-VOLT.FORNECIMENTO E COLOCACAO  </t>
  </si>
  <si>
    <t>CR0509</t>
  </si>
  <si>
    <t xml:space="preserve">18.027.0422-0      </t>
  </si>
  <si>
    <t xml:space="preserve">LUMINARIA FLUORESCENTE TUBULAR DE EMBUTIR,2X16W(INCLUSIVE LAMPADAS),COM VISOR ACRILICO TRANSLUCIDO,CORPO EM CHAPA DE ACOTRATADA E PINTURA ELETROSTATICA BRANCA,REFLETOR EM ALUMINIODE ALTO BRILHO,COM REATOR DE ALTO FATOR DE POTENCIA,BI-VOLT.FORNECIMENTO E COLOCACAO  </t>
  </si>
  <si>
    <t>CR0510</t>
  </si>
  <si>
    <t xml:space="preserve">18.027.0424-0      </t>
  </si>
  <si>
    <t xml:space="preserve">LUMINARIA FLUORESCENTE TUBULAR DE EMBUTIR,2X32W(INCLUSIVE LAMPADAS),COM ALETAS,CORPO EM CHAPA DE ACO TRATADA E PINTURA ELETROSTATICA BRANCA,REFLETOR EM ALUMINIO DE ALTO BRILHO,COMREATOR DE ALTO FATOR DE POTENCIA,BI-VOLT.FORNECIMENTO E COLOCACAO  </t>
  </si>
  <si>
    <t>CR0511</t>
  </si>
  <si>
    <t xml:space="preserve">18.027.0426-0      </t>
  </si>
  <si>
    <t xml:space="preserve">LUMINARIA FLUORESCENTE TUBULAR DE EMBUTIR,2X32W(INCLUSIVE LAMPADAS),COM VISOR ACRILICO TRANSLUCIDO,CORPO EM CHAPA DE ACOTRATADA E PINTURA ELETROSTATICA BRANCA,REFLETOR EM ALUMINIODE ALTO BRILHO,COM REATOR DE ALTO FATOR DE POTENCIA,BI-VOLT.FORNECIMENTO E COLOCACAO  </t>
  </si>
  <si>
    <t>CR0512</t>
  </si>
  <si>
    <t xml:space="preserve">18.027.0430-0      </t>
  </si>
  <si>
    <t xml:space="preserve">LUMINARIA DE EMBUTIR,FIXADA EM GESSO,PARA LAMPADA LED DE 25W (INCLUSIVE LAMPADA).FORNECIMENTO E COLOCACAO  </t>
  </si>
  <si>
    <t>CR0513</t>
  </si>
  <si>
    <t xml:space="preserve">18.027.0434-0      </t>
  </si>
  <si>
    <t xml:space="preserve">LUMINARIA TIPO SPOT,DIRECIONAL,EXCLUSIVE LAMPADA.FORNECIMENTO E COLOCACAO  </t>
  </si>
  <si>
    <t>CR0516</t>
  </si>
  <si>
    <t xml:space="preserve">18.027.0440-0      </t>
  </si>
  <si>
    <t xml:space="preserve">LUMINARIA DE EMBUTIR DIRECIONAVEL,PARA LAMPADA TIPO DICROICA,(EXCLUSIVE ESTA),COM ARCO DE ALUMINIO PINTADO EM EPOXI BRANCO.FORNECIMENTO E COLOCACAO  </t>
  </si>
  <si>
    <t>CR0517</t>
  </si>
  <si>
    <t xml:space="preserve">18.027.0450-0      </t>
  </si>
  <si>
    <t xml:space="preserve">ARANDELA TIPO "MEIA-LUA",VIDRO ACETINADO,COR BRANCA,EXCLUSIVE LAMPADA.FORNECIMENTO E COLOCACAO  </t>
  </si>
  <si>
    <t>CR0518</t>
  </si>
  <si>
    <t xml:space="preserve">18.028.0060-0      </t>
  </si>
  <si>
    <t xml:space="preserve">TRANSFORMADOR DE DISTRIBUICAO DE 75KVA,TIPO PEDESTAL,CLASSE 15KV,REFRIGERACAO A OLEO MINERAL OU SILICONE,LIQUIDO ISOLANTE,TENSAO PRIMARIA DE 13,8KV,TENSAO SECUNDARIA DE 220/127V-60HZ,NBI 95KV,GRAU DE PROTECAO IP 54,COM ACESSORIOS.FORNECIMENTO E COLOCACAO  </t>
  </si>
  <si>
    <t>CR0519</t>
  </si>
  <si>
    <t xml:space="preserve">18.028.0063-0      </t>
  </si>
  <si>
    <t xml:space="preserve">TRANSFORMADOR DE DISTRIBUICAO DE 112,5KVA,TIPO PEDESTAL,CLASSE 15KV,REFRIGERACAO A OLEO MINERAL OU SILICONE,LIQUIDO ISOLANTE,TENSAO PRIMARIA DE 13,8KV,TENSAO SECUNDARIA DE 220/127V-60HZ,NBI 95KV,GRAU DE PROTECAO IP 54,COM ACESSORIOS.FORNECIMENTO E COLOCACAO  </t>
  </si>
  <si>
    <t>CR0520</t>
  </si>
  <si>
    <t xml:space="preserve">18.028.0065-0      </t>
  </si>
  <si>
    <t xml:space="preserve">TRANSFORMADOR DE DISTRIBUICAO DE 150KVA,TIPO PEDESTAL,CLASSE 15KV,REFRIGERACAO A OLEO MINERAL OU SILICONE,LIQUIDO ISOLANTE,TENSAO PRIMARIA DE 13,8KV,TENSAO SECUNDARIA DE 220/127V-60HZ,NBI 95KV,GRAU DE PROTECAO IP 54,COM ACESSORIOS.FORNECIMENTO E COLOCACAO  </t>
  </si>
  <si>
    <t>CR0521</t>
  </si>
  <si>
    <t xml:space="preserve">18.028.0068-0      </t>
  </si>
  <si>
    <t xml:space="preserve">TRANSFORMADOR DE DISTRIBUICAO DE 300KVA,TIPO PEDESTAL,CLASSE 15KV,REFRIGERACAO A OLEO MINERAL OU SILICONE,LIQUIDO ISOLANTE,TENSAO PRIMARIA DE 13,8KV,TENSAO SECUNDARIA DE 220/127V-60HZ,NBI 95KV,GRAU DE PROTECAO IP 54,COM ACESSORIOS.FORNECIMENTO E COLOCACAO  </t>
  </si>
  <si>
    <t>CR0522</t>
  </si>
  <si>
    <t xml:space="preserve">18.028.0070-0      </t>
  </si>
  <si>
    <t xml:space="preserve">TRANSFORMADOR DE DISTRIBUICAO DE 500KVA,TIPO PEDESTAL,CLASSE 15KV,REFRIGERACAO A OLEO MINERAL OU SILICONE,LIQUIDO ISOLANTE,TENSAO PRIMARIA DE 13,8KV,TENSAO SECUNDARIA DE 220/127V-60HZ,NBI 95KV,GRAU DE PROTECAO IP 54,COM ACESSORIOS.FORNECIMENTO E COLOCACAO  </t>
  </si>
  <si>
    <t>CR0523</t>
  </si>
  <si>
    <t xml:space="preserve">18.028.0073-0      </t>
  </si>
  <si>
    <t xml:space="preserve">TRANSFORMADOR DE DISTRIBUICAO DE 750KVA,TIPO PEDESTAL,CLASSE 15KV,REFRIGERACAO A OLEO MINERAL OU SILICONE,LIQUIDO ISOLANTE,TENSAO PRIMARIA DE 13,8KV,TENSAO SECUNDARIA DE 220/127V-60HZ,NBI 95KV,GRAU DE PROTECAO IP 54,COM ACESSORIOS.FORNECIMENTO E COLOCACAO  </t>
  </si>
  <si>
    <t>CR0524</t>
  </si>
  <si>
    <t xml:space="preserve">18.028.0075-0      </t>
  </si>
  <si>
    <t xml:space="preserve">TRANSFORMADOR DE DISTRIBUICAO DE 1.000KVA,TIPO PEDESTAL,CLASSE 15KV,REFRIGERACAO A OLEO MINERAL OU SILICONE,LIQUIDO ISOLANTE,TENSAO PRIMARIA DE 13,8KV,TENSAO SECUNDARIA DE 220/127V-60HZ,NBI 95KV,GRAU DE PROTECAO IP 54,COM ACESSORIOS.FORNECIMENTO E COLOCACAO  </t>
  </si>
  <si>
    <t>CR0525</t>
  </si>
  <si>
    <t xml:space="preserve">18.028.0100-0      </t>
  </si>
  <si>
    <t xml:space="preserve">TRANSFORMADOR DE DISTRIBUICAO DE 30KVA,ABRIGADA,CLASSE 15KV,A SECO,TENSAO PRIMARIA DE 13,8KV,TENSAO SECUNDARIA DE 220/127V-60HZ,COM ACESSORIOS.FORNECIMENTO E COLOCACAO  </t>
  </si>
  <si>
    <t>CR0526</t>
  </si>
  <si>
    <t xml:space="preserve">18.028.0110-0      </t>
  </si>
  <si>
    <t xml:space="preserve">TRANSFORMADOR DE DISTRIBUICAO DE 45KVA,ABRIGADA,CLASSE 15KV,A SECO,TENSAO PRIMARIA DE 13,8KV,TENSAO SECUNDARIA DE 220/127V-60HZ,COM ACESSORIOS.FORNECIMENTO E COLOCACAO  </t>
  </si>
  <si>
    <t>CR0527</t>
  </si>
  <si>
    <t xml:space="preserve">18.028.0120-0      </t>
  </si>
  <si>
    <t xml:space="preserve">TRANSFORMADOR DE DISTRIBUICAO DE 75KVA,ABRIGADA,CLASSE 15KV,A SECO,TENSAO PRIMARIA DE 13,8KV,TENSAO SECUNDARIA DE 220/127V-60HZ,COM ACESSORIOS.FORNECIMENTO E COLOCACAO  </t>
  </si>
  <si>
    <t>CR0528</t>
  </si>
  <si>
    <t xml:space="preserve">18.028.0130-0      </t>
  </si>
  <si>
    <t xml:space="preserve">TRANSFORMADOR DE DISTRIBUICAO DE 112,5KVA,ABRIGADA,CLASSE 15KV,A SECO,TENSAO PRIMARIA DE 13,8KV,TENSAO SECUNDARIA DE 220/127V-60HZ,COM ACESSORIOS.FORNECIMENTO E COLOCACAO  </t>
  </si>
  <si>
    <t>CR0529</t>
  </si>
  <si>
    <t xml:space="preserve">18.028.0140-0      </t>
  </si>
  <si>
    <t xml:space="preserve">TRANSFORMADOR DE DISTRIBUICAO DE 150KVA,ABRIGADA,CLASSE 15KV,A SECO,TENSAO PRIMARIA DE 13,8KV,TENSAO SECUNDARIA DE 220/127V-60HZ,COM ACESSORIOS.FORNECIMENTO E COLOCACAO  </t>
  </si>
  <si>
    <t>CR0530</t>
  </si>
  <si>
    <t xml:space="preserve">18.028.0150-0      </t>
  </si>
  <si>
    <t xml:space="preserve">TRANSFORMADOR DE DISTRIBUICAO DE 225KVA,ABRIGADA,CLASSE 15KV,A SECO,TENSAO PRIMARIA DE 13,8KV,TENSAO SECUNDARIA DE 220/127V-60HZ,COM ACESSORIOS.FORNECIMENTO E COLOCACAO  </t>
  </si>
  <si>
    <t>CR0531</t>
  </si>
  <si>
    <t xml:space="preserve">18.028.0160-0      </t>
  </si>
  <si>
    <t xml:space="preserve">TRANSFORMADOR DE DISTRIBUICAO DE 300KVA,ABRIGADA,CLASSE 15KV,A SECO,TENSAO PRIMARIA DE 13,8KV,TENSAO SECUNDARIA DE 220/127V-60HZ,COM ACESSORIOS.FORNECIMENTO E COLOCACAO  </t>
  </si>
  <si>
    <t>CR0532</t>
  </si>
  <si>
    <t xml:space="preserve">18.028.0170-0      </t>
  </si>
  <si>
    <t xml:space="preserve">TRANSFORMADOR DE DISTRIBUICAO DE 500KVA,ABRIGADA,CLASSE 15KV,A SECO,TENSAO PRIMARIA DE 13,8KV,TENSAO SECUNDARIA DE 220/127V-60HZ,COM ACESSORIOS.FORNECIMENTO E COLOCACAO  </t>
  </si>
  <si>
    <t>CR0533</t>
  </si>
  <si>
    <t xml:space="preserve">18.028.0180-0      </t>
  </si>
  <si>
    <t xml:space="preserve">TRANSFORMADOR DE DISTRIBUICAO DE 750KVA,ABRIGADA,CLASSE 15KV,A SECO,TENSAO PRIMARIA DE 13,8KV,TENSAO SECUNDARIA DE 220/127V-60HZ,COM ACESSORIOS.FORNECIMENTO E COLOCACAO  </t>
  </si>
  <si>
    <t>CR0534</t>
  </si>
  <si>
    <t xml:space="preserve">18.028.0190-0      </t>
  </si>
  <si>
    <t xml:space="preserve">TRANSFORMADOR DE DISTRIBUICAO DE 1.000KVA,ABRIGADA,CLASSE 15KV,A SECO,TENSAO PRIMARIA DE 13,8KV,TENSAO SECUNDARIA DE 220/127V-60HZ,COM ACESSORIOS.FORNECIMENTO E COLOCACAO  </t>
  </si>
  <si>
    <t>CR0535</t>
  </si>
  <si>
    <t xml:space="preserve">18.028.0300-0      </t>
  </si>
  <si>
    <t xml:space="preserve">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 IMENTO  </t>
  </si>
  <si>
    <t>CR0536</t>
  </si>
  <si>
    <t xml:space="preserve">18.028.0301-0      </t>
  </si>
  <si>
    <t xml:space="preserve">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 IMENTO  </t>
  </si>
  <si>
    <t>CR0537</t>
  </si>
  <si>
    <t xml:space="preserve">18.028.0302-0      </t>
  </si>
  <si>
    <t xml:space="preserve">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 IMENTO  </t>
  </si>
  <si>
    <t>CR0538</t>
  </si>
  <si>
    <t xml:space="preserve">18.028.0303-0      </t>
  </si>
  <si>
    <t xml:space="preserve">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 IMENTO  </t>
  </si>
  <si>
    <t>CR0539</t>
  </si>
  <si>
    <t xml:space="preserve">18.028.0305-0      </t>
  </si>
  <si>
    <t xml:space="preserve">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 IMENTO  </t>
  </si>
  <si>
    <t>CR0540</t>
  </si>
  <si>
    <t xml:space="preserve">18.028.0306-0      </t>
  </si>
  <si>
    <t xml:space="preserve">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 IMENTO  </t>
  </si>
  <si>
    <t>CR0541</t>
  </si>
  <si>
    <t xml:space="preserve">18.028.0307-0      </t>
  </si>
  <si>
    <t xml:space="preserve">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 IMENTO  </t>
  </si>
  <si>
    <t>CR0542</t>
  </si>
  <si>
    <t xml:space="preserve">18.028.0308-0      </t>
  </si>
  <si>
    <t xml:space="preserve">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 IMENTO  </t>
  </si>
  <si>
    <t>CR0543</t>
  </si>
  <si>
    <t xml:space="preserve">18.028.0310-0      </t>
  </si>
  <si>
    <t xml:space="preserve">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 IMENTO  </t>
  </si>
  <si>
    <t>CR0544</t>
  </si>
  <si>
    <t xml:space="preserve">18.028.0311-0      </t>
  </si>
  <si>
    <t xml:space="preserve">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 IMENTO  </t>
  </si>
  <si>
    <t>CR0545</t>
  </si>
  <si>
    <t xml:space="preserve">18.028.0312-0      </t>
  </si>
  <si>
    <t xml:space="preserve">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 IMENTO  </t>
  </si>
  <si>
    <t>CR0546</t>
  </si>
  <si>
    <t xml:space="preserve">18.028.0313-0      </t>
  </si>
  <si>
    <t xml:space="preserve">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 IMENTO  </t>
  </si>
  <si>
    <t>CR0547</t>
  </si>
  <si>
    <t xml:space="preserve">18.028.0315-0      </t>
  </si>
  <si>
    <t xml:space="preserve">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 IMENTO  </t>
  </si>
  <si>
    <t>CR0548</t>
  </si>
  <si>
    <t xml:space="preserve">18.028.0316-0      </t>
  </si>
  <si>
    <t xml:space="preserve">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 IMENTO  </t>
  </si>
  <si>
    <t>CR0549</t>
  </si>
  <si>
    <t xml:space="preserve">18.028.0317-0      </t>
  </si>
  <si>
    <t xml:space="preserve">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 IMENTO  </t>
  </si>
  <si>
    <t>CR0550</t>
  </si>
  <si>
    <t xml:space="preserve">18.028.0318-0      </t>
  </si>
  <si>
    <t xml:space="preserve">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 IMENTO  </t>
  </si>
  <si>
    <t>CR0551</t>
  </si>
  <si>
    <t xml:space="preserve">18.028.0320-0      </t>
  </si>
  <si>
    <t xml:space="preserve">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 IMENTO  </t>
  </si>
  <si>
    <t>CR0552</t>
  </si>
  <si>
    <t xml:space="preserve">18.028.0321-0      </t>
  </si>
  <si>
    <t xml:space="preserve">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 IMENTO  </t>
  </si>
  <si>
    <t>CR0553</t>
  </si>
  <si>
    <t xml:space="preserve">18.028.0322-0      </t>
  </si>
  <si>
    <t xml:space="preserve">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 IMENTO  </t>
  </si>
  <si>
    <t>CR0554</t>
  </si>
  <si>
    <t xml:space="preserve">18.028.0323-0      </t>
  </si>
  <si>
    <t xml:space="preserve">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 IMENTO  </t>
  </si>
  <si>
    <t>CR0555</t>
  </si>
  <si>
    <t xml:space="preserve">18.028.0325-0      </t>
  </si>
  <si>
    <t xml:space="preserve">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 IMENTO  </t>
  </si>
  <si>
    <t>CR0556</t>
  </si>
  <si>
    <t xml:space="preserve">18.028.0326-0      </t>
  </si>
  <si>
    <t xml:space="preserve">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 IMENTO  </t>
  </si>
  <si>
    <t>CR0557</t>
  </si>
  <si>
    <t xml:space="preserve">18.028.0327-0      </t>
  </si>
  <si>
    <t xml:space="preserve">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 IMENTO  </t>
  </si>
  <si>
    <t>CR0558</t>
  </si>
  <si>
    <t xml:space="preserve">18.028.0328-0      </t>
  </si>
  <si>
    <t xml:space="preserve">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 IMENTO  </t>
  </si>
  <si>
    <t>CR0559</t>
  </si>
  <si>
    <t xml:space="preserve">18.028.0330-0      </t>
  </si>
  <si>
    <t xml:space="preserve">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 IMENTO  </t>
  </si>
  <si>
    <t>CR0560</t>
  </si>
  <si>
    <t xml:space="preserve">18.028.0331-0      </t>
  </si>
  <si>
    <t xml:space="preserve">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 IMENTO  </t>
  </si>
  <si>
    <t>CR0561</t>
  </si>
  <si>
    <t xml:space="preserve">18.028.0332-0      </t>
  </si>
  <si>
    <t xml:space="preserve">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 IMENTO  </t>
  </si>
  <si>
    <t>CR0562</t>
  </si>
  <si>
    <t xml:space="preserve">18.028.0333-0      </t>
  </si>
  <si>
    <t xml:space="preserve">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 IMENTO  </t>
  </si>
  <si>
    <t>CR0563</t>
  </si>
  <si>
    <t xml:space="preserve">18.028.0335-0      </t>
  </si>
  <si>
    <t xml:space="preserve">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 IMENTO  </t>
  </si>
  <si>
    <t>CR0564</t>
  </si>
  <si>
    <t xml:space="preserve">18.028.0336-0      </t>
  </si>
  <si>
    <t xml:space="preserve">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 IMENTO  </t>
  </si>
  <si>
    <t>CR0565</t>
  </si>
  <si>
    <t xml:space="preserve">18.028.0337-0      </t>
  </si>
  <si>
    <t xml:space="preserve">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 IMENTO  </t>
  </si>
  <si>
    <t>CR0566</t>
  </si>
  <si>
    <t xml:space="preserve">18.028.0338-0      </t>
  </si>
  <si>
    <t xml:space="preserve">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 IMENTO  </t>
  </si>
  <si>
    <t>CR0567</t>
  </si>
  <si>
    <t xml:space="preserve">18.028.0340-0      </t>
  </si>
  <si>
    <t xml:space="preserve">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 IMENTO  </t>
  </si>
  <si>
    <t>CR0568</t>
  </si>
  <si>
    <t xml:space="preserve">18.028.0341-0      </t>
  </si>
  <si>
    <t xml:space="preserve">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 IMENTO  </t>
  </si>
  <si>
    <t>CR0569</t>
  </si>
  <si>
    <t xml:space="preserve">18.028.0342-0      </t>
  </si>
  <si>
    <t xml:space="preserve">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 IMENTO  </t>
  </si>
  <si>
    <t>CR0570</t>
  </si>
  <si>
    <t xml:space="preserve">18.028.0343-0      </t>
  </si>
  <si>
    <t xml:space="preserve">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 IMENTO  </t>
  </si>
  <si>
    <t>CR0571</t>
  </si>
  <si>
    <t xml:space="preserve">18.028.0345-0      </t>
  </si>
  <si>
    <t xml:space="preserve">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 IMENTO  </t>
  </si>
  <si>
    <t>CR0572</t>
  </si>
  <si>
    <t xml:space="preserve">18.028.0346-0      </t>
  </si>
  <si>
    <t xml:space="preserve">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 IMENTO  </t>
  </si>
  <si>
    <t>CR0573</t>
  </si>
  <si>
    <t xml:space="preserve">18.028.0347-0      </t>
  </si>
  <si>
    <t xml:space="preserve">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 IMENTO  </t>
  </si>
  <si>
    <t>CR0574</t>
  </si>
  <si>
    <t xml:space="preserve">18.028.0348-0      </t>
  </si>
  <si>
    <t xml:space="preserve">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 IMENTO  </t>
  </si>
  <si>
    <t>CR0575</t>
  </si>
  <si>
    <t xml:space="preserve">18.029.0037-0      </t>
  </si>
  <si>
    <t xml:space="preserve">BOMBA HIDRAULICA CENTRIFUGA,COM MOTOR ELETRICO,POTENCIA DE 7,5CV,EXCLUSIVE ACESSORIOS.FORNECIMENTO E COLOCACAO  </t>
  </si>
  <si>
    <t>CR0635</t>
  </si>
  <si>
    <t xml:space="preserve">18.032.0014-0      </t>
  </si>
  <si>
    <t xml:space="preserve">EXTINTOR DE INCENDIO EQUIPADO SOBRERRODAS,COM CARGA DE DIOXIDO DE CARBONO (CO2),CLASSE BC,DE 10KG,CONFORME ABNT NBR 12693.FORNECIMENTO E COLOCACAO  </t>
  </si>
  <si>
    <t>CR0636</t>
  </si>
  <si>
    <t xml:space="preserve">18.033.0020-0      </t>
  </si>
  <si>
    <t xml:space="preserve">SISTEMA DE PRESSURIZACAO,COM 02 BOMBAS DE 10CV/220V,INCLUSIVE TUBULACOES DE SUCCAO,RECALQUE E DISTRIBUICAO COM CONEXOES,PRESSOSTATO,MANOMETRO ,TANQUE DE PRESSAO,QUADRO DE COMANDO,EXCLUSIVE CASA DE MAQUINAS (VIDE ITEM 18.024.0050).FORNECIMENTO E INSTALACAO  </t>
  </si>
  <si>
    <t>CR0637</t>
  </si>
  <si>
    <t xml:space="preserve">18.034.0010-0      </t>
  </si>
  <si>
    <t xml:space="preserve">EXAUSTOR TUBO AXIAL,ACIONAMENTO DIRETO,DIAMETRO DE 300MM,HELICE DE 6 PALETAS,FABRICADA EM CHAPA DE ACO CARBONO.FORNECIMENTO E COLOCACAO  </t>
  </si>
  <si>
    <t>CR0638</t>
  </si>
  <si>
    <t xml:space="preserve">18.034.0015-0      </t>
  </si>
  <si>
    <t xml:space="preserve">EXAUSTOR TUBO AXIAL,ACIONAMENTO DIRETO,DIAMETRO DE 400MM,HELICE DE 6 PALETAS,FABRICADA EM CHAPA DE ACO CARBONO.FORNECIMENTO E COLOCACAO  </t>
  </si>
  <si>
    <t>CR0639</t>
  </si>
  <si>
    <t xml:space="preserve">18.034.0020-0      </t>
  </si>
  <si>
    <t xml:space="preserve">EXAUSTOR TUBO AXIAL,ACIONAMENTO DIRETO,DIAMETRO DE 500MM,HELICE DE 6 PALETAS,FABRICADAS EM CHAPA DE ACO CARBONO.FORNECIMENTO E COLOCACAO  </t>
  </si>
  <si>
    <t>CR0640</t>
  </si>
  <si>
    <t xml:space="preserve">18.034.0025-0      </t>
  </si>
  <si>
    <t xml:space="preserve">EXAUSTOR TUBO AXIAL,ACIONAMENTO DIRETO,DIAMETRO DE 600MM,HELICE DE 6 PALETAS,FABRICADA EM CHAPA DE ACO CARBONO.FORNECIMENTO E COLOCACAO  </t>
  </si>
  <si>
    <t>CR0641</t>
  </si>
  <si>
    <t xml:space="preserve">18.034.0030-0      </t>
  </si>
  <si>
    <t xml:space="preserve">EXAUSTOR TUBO AXIAL,ACIONAMENTO DIRETO,DIAMETRO DE 800MM,HELICE DE 6 PALETAS,FABRICADA EM CHAPA DE ACO CARBONO.FORNECIMENTO E COLOCACAO  </t>
  </si>
  <si>
    <t>CR0642</t>
  </si>
  <si>
    <t xml:space="preserve">18.034.0035-0      </t>
  </si>
  <si>
    <t xml:space="preserve">EXAUSTOR TUBO AXIAL,ACIONAMENTO DIRETO,DIAMETRO DE 1000MM,HELICE DE 6 PALETAS,FABRICADA EM CHAPA DE ACO CARBONO.FORNECIMENTO E COLOCACAO  </t>
  </si>
  <si>
    <t>CR0643</t>
  </si>
  <si>
    <t xml:space="preserve">18.034.0050-0      </t>
  </si>
  <si>
    <t xml:space="preserve">MICRO EXAUSTOR,INCLUSIVE VENEZIANAS,ADAPTADOR E TUBO FLEXIVEL,PARA AMBIENTES ATE 7M3.FORNECIMENTO E COLOCACAO  </t>
  </si>
  <si>
    <t>CR0644</t>
  </si>
  <si>
    <t xml:space="preserve">18.034.0055-0      </t>
  </si>
  <si>
    <t xml:space="preserve">MICRO EXAUSTOR,INCLUSIVE VENEZIANAS,ADAPTADOR E TUBO FLEXIVEL,PARA AMBIENTES ATE 10M3.FORNECIMENTO E COLOCACAO  </t>
  </si>
  <si>
    <t>CR0645</t>
  </si>
  <si>
    <t xml:space="preserve">18.034.0060-0      </t>
  </si>
  <si>
    <t xml:space="preserve">EXAUSTORES CENTRIFUGOS,TIPO LIMIT LOAD,SIMPLES ASPIRACAO E ACIONAMENTO INDIRETO,FABRICADO EM CHAPA DE ACO CARBONO,1 CV/220V.FORNECIMENTO E COLOCACAO  </t>
  </si>
  <si>
    <t>CR0646</t>
  </si>
  <si>
    <t xml:space="preserve">18.034.0065-0      </t>
  </si>
  <si>
    <t xml:space="preserve">EXAUSTORES CENTRIFUGOS,TIPO LIMIT LOAD,SIMPLES ASPIRACAO E ACIONAMENTO INDIRETO,FABRICADO EM CHAPA DE ACO CARBONO,2CV/220V.FORNECIMENTO E COLOCACAO  </t>
  </si>
  <si>
    <t>CR0647</t>
  </si>
  <si>
    <t xml:space="preserve">18.034.0070-0      </t>
  </si>
  <si>
    <t xml:space="preserve">EXAUSTORES CENTRIFUGOS,TIPO LIMIT LOAD,SIMPLES ASPIRACAO E ACIONAMENTO INDIRETO,FABRICADO EM CHAPA DE ACO CARBONO,3CV/220V.FORNECIMENTO E COLOCACAO  </t>
  </si>
  <si>
    <t>CR0648</t>
  </si>
  <si>
    <t xml:space="preserve">18.034.0075-0      </t>
  </si>
  <si>
    <t xml:space="preserve">EXAUSTORES CENTRIFUGOS,TIPO LIMIT LOAD,SIMPLES ASPIRACAO E ACIONAMENTO INDIRETO,FABRICADO EM CHAPA DE ACO CARBONO,5CV/220V.FORNECIMENTO E COLOCACAO  </t>
  </si>
  <si>
    <t>CR0649</t>
  </si>
  <si>
    <t xml:space="preserve">18.034.0080-0      </t>
  </si>
  <si>
    <t xml:space="preserve">EXAUSTOR CENTRIFUGO DE SIMPLES ASPIRACAO,ROTOR "SIROCCO" DE 3000M3/H, 1/2CV/VI POLOS/3F/220V/60HZ,PRESSAO ESTATICA DE 20MMCA,COM DIAMETRO DE 35CM.FORNECIMENTO E COLOCACAO  </t>
  </si>
  <si>
    <t>CR0650</t>
  </si>
  <si>
    <t xml:space="preserve">18.034.0085-0      </t>
  </si>
  <si>
    <t xml:space="preserve">EXAUSTOR CENTRIFUGO DE SIMPLES ASPIRACAO,ROTOR "SIROCCO" DE 4000M3/H, 3/4CV/VI POLOS/3F/220V/60HZ,PRESSAO ESTATICA DE 20MMCA,COM DIAMETRO DE 40CM.FORNECIMENTO E COLOCACAO  </t>
  </si>
  <si>
    <t>CR0651</t>
  </si>
  <si>
    <t xml:space="preserve">18.034.0090-0      </t>
  </si>
  <si>
    <t xml:space="preserve">EXAUSTOR CENTRIFUGO DE SIMPLES ASPIRACAO,ROTOR "SIROCCO" DE 7000M3/H, 1,0CV/VI POLOS/3F/220V/60HZ,PRESSAO ESTATICA DE 20MMCA,COM DIAMETRO DE 50CM.FORNECIMENTO E COLOCACAO  </t>
  </si>
  <si>
    <t>CR0653</t>
  </si>
  <si>
    <t xml:space="preserve">18.034.0120-0      </t>
  </si>
  <si>
    <t xml:space="preserve">EXAUSTOR EOLICO GIRATORIO, DIAMETRO DE 24",COM VAZAO ATE 4000M3/H,PARA FIXACAO EM TELHADOS.FORNECIMENTO E COLOCACAO  </t>
  </si>
  <si>
    <t>CR0654</t>
  </si>
  <si>
    <t xml:space="preserve">18.034.0130-0      </t>
  </si>
  <si>
    <t xml:space="preserve">FILTRO ELETROSTATICO P/EXAUSTAO MECANICA,TIPO PENNEY,MODELO FET 21H3,OU SIMILAR,C/CAPACIDADE NOMINAL DE 9900M3/H,ALIMENTACAO DE 220V,MONOFASICA,PERDA DE PRESSAO DE 10MMCA(LIMPO)E 20MMCA(SUJO),TEMPERATURA TRABALHO ATE 140°F,CARCACA ACO CARBONO,PRE-FILTRO MECANICO TELAS EXECUTADO ALUMINIO E SEPARADORINERCIAL DE NEVOAS E GOTAS EM ALUMINIO.INCL.DIFUSORES.FORN.  </t>
  </si>
  <si>
    <t>CR0655</t>
  </si>
  <si>
    <t xml:space="preserve">18.034.0140-0      </t>
  </si>
  <si>
    <t xml:space="preserve">FILTRO INERCIAL DE ACO GALVANIZADO,PARA COIFA DE COCCAO,NAS DIMENSOES 40X50CM.FORNECIMENTO  </t>
  </si>
  <si>
    <t>CR0656</t>
  </si>
  <si>
    <t xml:space="preserve">18.034.0150-0      </t>
  </si>
  <si>
    <t xml:space="preserve">FILTRO INERCIAL DE ACO GALVANIZADO,PARA COIFA DE COCCAO,NAS DIMENSOES 50X50CM.FORNECIMENTO  </t>
  </si>
  <si>
    <t>CR0657</t>
  </si>
  <si>
    <t xml:space="preserve">18.034.0160-0      </t>
  </si>
  <si>
    <t xml:space="preserve">FILTRO DE CARVAO ATIVADO,PARA SISTEMA DE EXAUSTAO,NAS DIMENSOES 60X60CM,ATE 2000M3/H.FORNECIMENTO  </t>
  </si>
  <si>
    <t>CR0660</t>
  </si>
  <si>
    <t xml:space="preserve">18.036.0001-0      </t>
  </si>
  <si>
    <t xml:space="preserve">VENTILADOR DE PAREDE,OSCILANTE,DIAMETRO 24",MOTOR DE 1 A 6HP,ROTACAO 1150RPM,VAZAO 300M3/MINUTO,110/220V.FORNECIM ENTO ECOLOCACAO  </t>
  </si>
  <si>
    <t>CR0661</t>
  </si>
  <si>
    <t xml:space="preserve">18.037.0100-0      </t>
  </si>
  <si>
    <t xml:space="preserve">CENTRAL DE GRAVACAO DIGITAL DE CFTV PARA 16 CANAIS.FORNECIMENTO  </t>
  </si>
  <si>
    <t>CR0662</t>
  </si>
  <si>
    <t xml:space="preserve">18.037.0110-0      </t>
  </si>
  <si>
    <t xml:space="preserve">MESA CONTROLADORA PARA CAMERAS PTZ(CONTROL KEYBOARD).FORNECIMENTO  </t>
  </si>
  <si>
    <t>CR0664</t>
  </si>
  <si>
    <t xml:space="preserve">18.037.0130-0      </t>
  </si>
  <si>
    <t xml:space="preserve">MONITOR LCD 19",WIDESCREEN.FORNECIMENTO  </t>
  </si>
  <si>
    <t>CR0665</t>
  </si>
  <si>
    <t xml:space="preserve">18.037.0140-0      </t>
  </si>
  <si>
    <t xml:space="preserve">MONITOR LCD 22",WIDESCREEN.FORNECIMENTO  </t>
  </si>
  <si>
    <t>CR0666</t>
  </si>
  <si>
    <t xml:space="preserve">18.037.0150-0      </t>
  </si>
  <si>
    <t xml:space="preserve">MINI CAMERA,COM DOME,LENTE PADRAO 3,6MM.FORNECIMENTO  </t>
  </si>
  <si>
    <t>CR0667</t>
  </si>
  <si>
    <t xml:space="preserve">18.037.0160-0      </t>
  </si>
  <si>
    <t xml:space="preserve">MINI CAMERA COM DOME E INFRAVERMELHO.FORNECIMENTO  </t>
  </si>
  <si>
    <t>CR0668</t>
  </si>
  <si>
    <t xml:space="preserve">18.037.0170-0      </t>
  </si>
  <si>
    <t xml:space="preserve">CAMERA PTZ(MOVIMENTO HORIZONTAL,VERTICAL E ZOOM).FORNECIMENTO  </t>
  </si>
  <si>
    <t>CR0669</t>
  </si>
  <si>
    <t xml:space="preserve">18.037.0180-0      </t>
  </si>
  <si>
    <t xml:space="preserve">CAMERA PROFISSIONAL("DAY-NIGHT"),EQUI PADA COM LENTE VARIFOCAL.FORNECIMENTO  </t>
  </si>
  <si>
    <t>CR0670</t>
  </si>
  <si>
    <t xml:space="preserve">18.037.0200-0      </t>
  </si>
  <si>
    <t xml:space="preserve">SONOFLETOR ACUSTICO DE EMBUTIR COMPLETO,CASADOR DE IMPEDANCIA,POTENCIOMETRO DE VOLUME E ALTO FALANTE DE 6" DE 25W RMS,INCLUSIVE PLUGS,TERMINAIS E CONECTORES,EXCLUSIVE FIOS E INSTALACAO DO PONTO (VIDE ITEM 15.015.0400).FORNECIMENTO E COLOCACAO.  </t>
  </si>
  <si>
    <t>CR0671</t>
  </si>
  <si>
    <t xml:space="preserve">18.038.0010-0      </t>
  </si>
  <si>
    <t xml:space="preserve">DETECTOR TERMICO ANALOGICO COM BASE,PARA SISTEMA DE ALARME CONTRA INCENDIO.FORNECIMENTO E COLOCACAO  </t>
  </si>
  <si>
    <t>CR0672</t>
  </si>
  <si>
    <t xml:space="preserve">18.038.0020-0      </t>
  </si>
  <si>
    <t xml:space="preserve">DETECTOR OTICO DE FUMACA ANALOGICO COM BASE,PARA SISTEMA DE ALARME CONTRA INCENDIO.FORNECIMENTO E COLOCACAO  </t>
  </si>
  <si>
    <t>CR0673</t>
  </si>
  <si>
    <t xml:space="preserve">18.038.0030-0      </t>
  </si>
  <si>
    <t xml:space="preserve">SIRENE AUDIO VISUAL,PARA SISTEMA DE ALARME CONTRA INCENDIO.FORNECIMENTO E COLOCACAO  </t>
  </si>
  <si>
    <t>CR0674</t>
  </si>
  <si>
    <t xml:space="preserve">18.038.0035-0      </t>
  </si>
  <si>
    <t xml:space="preserve">DETECTOR DE GAS COMBUSTIVEL (GLP/GN) COM ALARME A 30CM DO PISO/TETO,TENSAO DE 127V/60HZ E CONSUMO E 10W.FORNECIMENTO E COLOCACAO  </t>
  </si>
  <si>
    <t>CR0676</t>
  </si>
  <si>
    <t xml:space="preserve">18.038.0045-0      </t>
  </si>
  <si>
    <t xml:space="preserve">ACIONADOR TIPO "QUEBRE VIDRO",INCLUSIVE SENSOR DE ALARME E CHAVE EXTERNA PARA TESTE.FORNECIMENTO E COLOCACAO  </t>
  </si>
  <si>
    <t>CR0677</t>
  </si>
  <si>
    <t xml:space="preserve">18.040.0010-0      </t>
  </si>
  <si>
    <t xml:space="preserve">ELEVADOR ESP.P/CADEIRA RODAS,CAPAC.3 PASSAG.(225KG),VELOC.15M/MIN,A TE 3 PARADAS,PERCURSO APROX.DE ATE 9,0M,ULTIMA ALT.APROX.3,50M,2 PORTAS ABERTURA CENTRAL POR ANDAR,ACAB.PRIMER OUACO ESCOV.,CX.DIM.(1,5X1,5)M,ALT.P OCO 1,35M,PISO REVEST.ACAB.ANTIDERRAP.,CORRIM AO FUNDO E LATERAIS DE ACORDO C/NORMAS ABNBR 12892,NBR 9050 E NM313:07.FORN.,MONTAGEM E INSTAL.  </t>
  </si>
  <si>
    <t>CR0678</t>
  </si>
  <si>
    <t xml:space="preserve">18.040.0015-0      </t>
  </si>
  <si>
    <t xml:space="preserve">ELEVADOR HIDRAULICO,CAPAC.6 PASSAG.(450KG),VELOC.APROX.36M /MIN,2 PARADAS,PERCURSO TOT.APROX.6,0M,ULTIMA ALT.APROX.3.5M,PORTAS C/ABERTURA CENTRAL E ACAB.ACO ESCOV.,CAIXA DIM.APROX.(1,6X1,6)M,ALT.MEDIA POCO 1,35M.CABINA REVEST.ACO ESCOV.,PISOREBAIX.E CORRIMAO FUNDO E LATERAIS.DE ACORDO COM NORMAS NBR9050:15,NM313:2007 E NM267:2001.FORN.MONT.E INSTALACAO  </t>
  </si>
  <si>
    <t>CR0679</t>
  </si>
  <si>
    <t xml:space="preserve">18.040.0020-0      </t>
  </si>
  <si>
    <t xml:space="preserve">ELEVADOR HIDRAULICO,CAPAC.8 PASSAG.(600KG),VELOC.APROX.36M /MIN,4 PARADAS,PERCURSO TOT.APROX.12,0M,ULTIMA ALT.APROX.3,5M,PORTAS C/ABERTURA CENTRAL E ACAB.ACO ESCOV.,CAIXA DIM.APROX.(1,8X1,8)M,ALT.MEDIA POCO 1,35M,CABINA REVEST.ACO ESCOV.,PISO REBAIX.E CORRIMAO FUNDO E LATERAIS.DE ACORDO COM NORMAS NBR9050:15,NM313:2007 E NM267:2001.FORN.,MONT.E INSTAL.  </t>
  </si>
  <si>
    <t>CR0680</t>
  </si>
  <si>
    <t xml:space="preserve">18.040.0025-0      </t>
  </si>
  <si>
    <t xml:space="preserve">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 EM E INSTALACAO  </t>
  </si>
  <si>
    <t>CR0681</t>
  </si>
  <si>
    <t xml:space="preserve">18.045.0029-0      </t>
  </si>
  <si>
    <t xml:space="preserve">POSTE DE CONCRETO,COM SECAO CIRCULAR,COM 9,00M DE COMPRIMENTO E CARGA NOMINAL NO TOPO DE 600KG,INCLUSIVE ESCAVACAO,EXCLUSIVE TRANSPORTE.FORNECIMENTO E COLOCACAO  </t>
  </si>
  <si>
    <t>CR0682</t>
  </si>
  <si>
    <t xml:space="preserve">18.045.0033-0      </t>
  </si>
  <si>
    <t xml:space="preserve">POSTE DE CONCRETO,COM SECAO CIRCULAR,COM 11,00M DE COMPRIMENTO E CARGA NOMINAL HORIZONTAL NO TOPO DE 600KG,INCLUSIVE ESCAVACAO,EXCLUSIVE TRANSPORTE.FORNECIMENTO E COLOCACAO  </t>
  </si>
  <si>
    <t>CR0684</t>
  </si>
  <si>
    <t xml:space="preserve">18.050.0005-0      </t>
  </si>
  <si>
    <t xml:space="preserve">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  </t>
  </si>
  <si>
    <t>CR0685</t>
  </si>
  <si>
    <t xml:space="preserve">18.050.0012-0      </t>
  </si>
  <si>
    <t xml:space="preserve">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  </t>
  </si>
  <si>
    <t>CR0686</t>
  </si>
  <si>
    <t xml:space="preserve">18.050.0025-0      </t>
  </si>
  <si>
    <t xml:space="preserve">CENTRAL DE AR COMPRIMIDO MEDICINAL,ISENTO DE OLEO,SISTEMA DUPLEX,COM RESERVATORIO HORIZONTAL OU VERTICAL,VAZAO APROX.220M3/H,02 (DOIS) COMPRESSORES COM POTENCIA MEDIA DE APROX.30HP,CAPACIDADE DO RESERVATORIO DE APROX.1000 LITROS,INCL.FILTROS,SECADORES, PAINEL ELETRICO,CONFORME RDC-50 ANVISA/MINISTERIO DA SAUDE E ABNT NBR 12188.FORNEC.E ASSENT.  </t>
  </si>
  <si>
    <t>CR0687</t>
  </si>
  <si>
    <t xml:space="preserve">18.050.0030-0      </t>
  </si>
  <si>
    <t xml:space="preserve">CENTRAL DE AR COMPRIMIDO MEDICINAL,ISENTO DE OLEO,SISTEMA DUPLEX,COM RESERVATORIO HORIZONTAL OU VERTICAL,VAZAO APROX.360M3/H,02 (DOIS) COMPRESSORES COM POTENCIA MEDIA DE APROX.50HP,CAPACIDADE DO RESERVATORIO DE APROX.1000 LITROS,INCL.FILTROS,SECADORES, PAINEL ELETRICO,CONFORME RDC-50 ANVISA/MINISTERIO DA SAUDE E ABNT NBR 12188.FORNEC.E ASSENT.  </t>
  </si>
  <si>
    <t>CR0688</t>
  </si>
  <si>
    <t xml:space="preserve">18.050.0065-0      </t>
  </si>
  <si>
    <t xml:space="preserve">CENTRAL DE VACUO MEDICINAL,ISENTO DE OLEO,SISTEMA DUPLEX,C/RESERVATORIO HORIZONTAL,VAZAO APROX.118M3/H,02 (DUAS) MOTO-BOMBAS VACUO POTENCIA MEDIA APROX.8HP,CAPAC.RESERVATORIO APROX.500 LITROS,INCL.FILTROS,SECADORES, PAINEL ELETRICO,CONFORMERDC-50 ANVISA/MINISTERIO DA SAUDE E ABNT 12188.FORNECIMENTOE ASSENTAMENTO  </t>
  </si>
  <si>
    <t>CR0689</t>
  </si>
  <si>
    <t xml:space="preserve">18.050.0070-0      </t>
  </si>
  <si>
    <t xml:space="preserve">CENTRAL DE VACUO MEDICINAL,ISENTO DE OLEO,SISTEMA DUPLEX,C/RESERVATORIO HORIZONTAL,VAZAO APROX.160M3/H,02 (DUAS) MOTO-BOMBAS VACUO POTENCIA MEDIA APROX.15HP,CAPAC.RESERVATORIO APROX.1000 LITROS,INCL.FILTRO,SECADORES,P AINEL ELETRICO,CONFORMERDC-50 ANVISA/MINISTERIO DA SAUDE E ABNT 12188.FORNECIMENTOE ASSENTAMENTO  </t>
  </si>
  <si>
    <t>CR0690</t>
  </si>
  <si>
    <t xml:space="preserve">18.050.0115-0      </t>
  </si>
  <si>
    <t xml:space="preserve">ESTACAO DE CHAMADA DE BANHEIRO,COM INTERRUPTOR DE EMBUTIR.FORNECIMENTO E COLOCACAO  </t>
  </si>
  <si>
    <t>CR0691</t>
  </si>
  <si>
    <t xml:space="preserve">18.050.0120-0      </t>
  </si>
  <si>
    <t xml:space="preserve">ESTACAO DE CHAMADA DE LEITO,COM INTERRUPTOR DE EMBUTIR COM COMANDOS DE CHAMADAS,EMERGENCIA E PRESENCA,FIXADA SOBRE CAIXA4"X4" EMBUTIDA NA PAREDE.FORNECIMENTO E COLOCACAO  </t>
  </si>
  <si>
    <t>CR0693</t>
  </si>
  <si>
    <t xml:space="preserve">18.050.0135-0      </t>
  </si>
  <si>
    <t xml:space="preserve">SINALEIRO DE SOBREPOR PORTA DE ENFERMARIA,SALAS CIRURGICAS E CENTROS CIRURGICOS,COM SISTEMA LUMINOSO NAS CORES VERDE E VERMELHO,FIXADO SOBRE CAIXA 4"X2" OU 4"X4" EMBUTIDA NA PAREDE.FORNECIMENTO E COLOCACAO  </t>
  </si>
  <si>
    <t>CR0694</t>
  </si>
  <si>
    <t xml:space="preserve">18.050.0140-0      </t>
  </si>
  <si>
    <t xml:space="preserve">CENTRAL DE ATENDIMENTO PARA POSTO DE ENFERMAGEM,SALAS CIRURGICAS E CENTROS CIRURGICOS,ATENDENDO ATE 20 LEITOS,COM SINALIZACAO SONORA E LUMINOSA.FORNECIMENTO E COLOCACAO  </t>
  </si>
  <si>
    <t>CR0697</t>
  </si>
  <si>
    <t xml:space="preserve">18.050.0200-0      </t>
  </si>
  <si>
    <t xml:space="preserve">PAINEL MODULAR GASES MEDIC.P/LEITO HOSPITALAR,COMPR.1,0     0M ALT.0,30M,3 MODULOS INDEP. CONTENDO 3 SAIDAS P/GASES,SENDO:1 SAIDA OXIG.,1 SAIDA P/AR COMPRIM. E 1 SAIDA VACUO,CONF.RDC-50 ANVISA/MINIST.DA SAUDE E ABNT NBR 12188,4 TOMADAS ELETR.110V,1 TOMADA ELETR.220V,1 CHAMADA ENFERMAGEM,1 LUMINARIADESCANSO,1 INTERRUPTOR SIMPLES.FORNECIMENTO E INSTALACAO.  </t>
  </si>
  <si>
    <t>CR0698</t>
  </si>
  <si>
    <t xml:space="preserve">18.050.0210-0      </t>
  </si>
  <si>
    <t xml:space="preserve">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  </t>
  </si>
  <si>
    <t>CR0712</t>
  </si>
  <si>
    <t xml:space="preserve">18.065.0010-0      </t>
  </si>
  <si>
    <t xml:space="preserve">VOLTIMETRO SELETOR,PARA QUADROS ELETRICOS COM LINHAS TRIFASICAS,ESCALA 0-300V.FORNECIMENTO  </t>
  </si>
  <si>
    <t>CR0713</t>
  </si>
  <si>
    <t xml:space="preserve">18.065.0015-0      </t>
  </si>
  <si>
    <t xml:space="preserve">VOLTIMETRO SELETOR,PARA QUADROS ELETRICOS COM LINHAS TRIFASICAS,ESCALA 0-500V.FORNECIMENTO  </t>
  </si>
  <si>
    <t>CR0714</t>
  </si>
  <si>
    <t xml:space="preserve">18.065.0050-0      </t>
  </si>
  <si>
    <t xml:space="preserve">AMPERIMETRO SELETOR,PARA QUADROS ELETRICOS COM LINHAS TRIFASICAS,ESCALA 0-100A.FORNECIMENTO  </t>
  </si>
  <si>
    <t>CR0715</t>
  </si>
  <si>
    <t xml:space="preserve">18.065.0055-0      </t>
  </si>
  <si>
    <t xml:space="preserve">AMPERIMETRO SELETOR,PARA QUADROS ELETRICOS COM LINHAS TRIFASICAS,ESCALA 0-200A.FORNECIMENTO  </t>
  </si>
  <si>
    <t>CR0716</t>
  </si>
  <si>
    <t xml:space="preserve">18.065.0060-0      </t>
  </si>
  <si>
    <t xml:space="preserve">AMPERIMETRO SELETOR,PARA QUADROS ELETRICOS COM LINHAS TRIFASICAS,ESCALA 0-300A.FORNECIMENTO  </t>
  </si>
  <si>
    <t>CR0717</t>
  </si>
  <si>
    <t xml:space="preserve">18.065.0065-0      </t>
  </si>
  <si>
    <t xml:space="preserve">AMPERIMETRO SELETOR,PARA QUADROS ELETRICOS COM LINHAS TRIFASICAS,ESCALA 0-500A.FORNECIMENTO  </t>
  </si>
  <si>
    <t>CR0718</t>
  </si>
  <si>
    <t xml:space="preserve">18.065.0070-0      </t>
  </si>
  <si>
    <t xml:space="preserve">AMPERIMETRO SELETOR,PARA QUADROS ELETRICOS COM LINHAS TRIFASICAS,ESCALA 0-1000A.FORNECIMENTO  </t>
  </si>
  <si>
    <t>CR0719</t>
  </si>
  <si>
    <t xml:space="preserve">18.065.0075-0      </t>
  </si>
  <si>
    <t xml:space="preserve">AMPERIMETRO SELETOR,PARA QUADROS ELETRICOS COM LINHAS TRIFASICAS,ESCALA 0-2000A.FORNECIMENTO  </t>
  </si>
  <si>
    <t>CR0720</t>
  </si>
  <si>
    <t xml:space="preserve">18.070.0044-0      </t>
  </si>
  <si>
    <t xml:space="preserve">BANCA DE MARMORE BRANCO NACIONAL,COM 3CM DE ESPESSURA,COM ABERTURA PARA 1 CUBA (EXCLUSIVE ESTA),SOBRE APOIOS DE ALVENARIA DE MEIA VEZ E VERGA DE CONCRETO,SEM REVESTIMENTO.FORNECIMENTO E COLOCACAO  </t>
  </si>
  <si>
    <t>CR0721</t>
  </si>
  <si>
    <t xml:space="preserve">18.070.0045-0      </t>
  </si>
  <si>
    <t xml:space="preserve">BANCA DE MARMORE BRANCO NACIONAL,COM 3CM DE ESPESSURA,COM ABERTURA PARA 2 CUBAS (EXCLUSIVE ESTAS),SOBRE APOIOS DE ALVENARIA DE MEIA VEZ E VERGA DE CONCRETO,SEM REVESTIMENTO.FORNECIMENTO E COLOCACAO  </t>
  </si>
  <si>
    <t>CR0722</t>
  </si>
  <si>
    <t xml:space="preserve">18.070.0046-0      </t>
  </si>
  <si>
    <t xml:space="preserve">BANCA DE MARMORE BRANCO NACIONAL,COM 3CM DE ESPESSURA,COM ABERTURA PARA 3 CUBAS (EXCLUSIVE ESTAS),SOBRE APOIOS DE ALVENARIA DE MEIA VEZ E VERGA DE CONCRETO,SEM REVESTIMENTO.FORNECIMENTO E COLOCACAO  </t>
  </si>
  <si>
    <t>CR0723</t>
  </si>
  <si>
    <t xml:space="preserve">18.070.0047-0      </t>
  </si>
  <si>
    <t xml:space="preserve">BANCA DE MARMORE BRANCO NACIONAL,COM 3CM DE ESPESSURA,COM ABERTURA PARA 4 CUBAS (EXCLUSIVE ESTAS),SOBRE APOIOS DE ALVENARIA DE MEIA VEZ E VERGA DE CONCRETO,SEM REVESTIMENTO.FORNECIMENTO E COLOCACAO  </t>
  </si>
  <si>
    <t>CR0724</t>
  </si>
  <si>
    <t xml:space="preserve">18.070.0048-0      </t>
  </si>
  <si>
    <t xml:space="preserve">BANCA DE MARMORE BRANCO NACIONAL,COM 3CM DE ESPESSURA,COM ABERTURA PARA 5 CUBAS (EXCLUSIVE ESTAS),SOBRE APOIOS DE ALVENARIA DE MEIA VEZ E VERGA DE CONCRETO,SEM REVESTIMENTO.FORNECIMENTO E COLOCACAO  </t>
  </si>
  <si>
    <t>CR0725</t>
  </si>
  <si>
    <t xml:space="preserve">18.070.0049-0      </t>
  </si>
  <si>
    <t xml:space="preserve">BANCA DE MARMORE BRANCO NACIONAL,COM 3CM DE ESPESSURA,COM ABERTURA PARA 6 CUBAS (EXCLUSIVE ESTAS),SOBRE APOIOS DE ALVENARIA DE MEIA VEZ E VERGA DE CONCRETO,SEM REVESTIMENTO.FORNECIMENTO E COLOCACAO  </t>
  </si>
  <si>
    <t>CR0726</t>
  </si>
  <si>
    <t xml:space="preserve">18.070.0100-0      </t>
  </si>
  <si>
    <t xml:space="preserve">FRONTISPICIO DE MARMORE BRANCO NACIONAL,COM SECAO DE 5X2CM,INCLUSIVE REJUNTAMENTO.FORNECIMENTO E COLOCACAO  </t>
  </si>
  <si>
    <t>CR0727</t>
  </si>
  <si>
    <t xml:space="preserve">18.070.0105-0      </t>
  </si>
  <si>
    <t xml:space="preserve">FRONTISPICIO DE MARMORE BRANCO NACIONAL,COM SECAO DE 10X2CM,INCLUSIVE REJUNTAMENTO.FORNECIMENTO E COLOCACAO  </t>
  </si>
  <si>
    <t>CR0728</t>
  </si>
  <si>
    <t xml:space="preserve">18.080.0025-0      </t>
  </si>
  <si>
    <t xml:space="preserve">BANCA DE GRANITO PRETO,COM 2CM DE ESPESSURA,COM ABERTURA PARA 1 CUBA (EXCLUSIVE ESTA),SOBRE APOIOS DE ALVENARIA DE MEIAVEZ E VERGA DE CONCRETO,SEM REVESTIMENTO.FORNECIMENTO E COLOCACAO  </t>
  </si>
  <si>
    <t>CR0729</t>
  </si>
  <si>
    <t xml:space="preserve">18.080.0026-0      </t>
  </si>
  <si>
    <t xml:space="preserve">BANCA DE GRANITO PRETO,COM 2CM DE ESPESSURA,COM ABERTURA PARA 2 CUBAS (EXCLUSIVE ESTAS),SOBRE APOIOS DE ALVENARIA DE MEIA VEZ E VERGA DE CONCRETO,SEM REVESTIMENTO.FORNECIMENTO E COLOCACAO  </t>
  </si>
  <si>
    <t>CR0730</t>
  </si>
  <si>
    <t xml:space="preserve">18.080.0027-0      </t>
  </si>
  <si>
    <t xml:space="preserve">BANCA DE GRANITO PRETO,COM 2CM DE ESPESSURA,COM ABERTURA PARA 3 CUBAS (EXCLUSIVE ESTAS),SOBRE APOIOS DE ALVENARIA DE MEIA VEZ E VERGA DE CONCRETO,SEM REVESTIMENTO.FORNECIMENTO E COLOCACAO  </t>
  </si>
  <si>
    <t>CR0731</t>
  </si>
  <si>
    <t xml:space="preserve">18.080.0028-0      </t>
  </si>
  <si>
    <t xml:space="preserve">BANCA DE GRANITO PRETO,COM 2CM DE ESPESSURA,COM ABERTURA PARA 4 CUBAS (EXCLUSIVE ESTAS),SOBRE APOIOS DE ALVENARIA DE MEIA VEZ E VERGA DE CONCRETO,SEM REVESTIMENTO.FORNECIMENTO E COLOCACAO  </t>
  </si>
  <si>
    <t>CR0732</t>
  </si>
  <si>
    <t xml:space="preserve">18.080.0029-0      </t>
  </si>
  <si>
    <t xml:space="preserve">BANCA DE GRANITO PRETO,COM 2CM DE ESPESSURA,COM ABERTURA PARA 5 CUBAS (EXCLUSIVE ESTAS),SOBRE APOIOS DE ALVENARIA DE MEIA VEZ E VERGA DE CONCRETO,SEM REVESTIMENTO.FORNECIMENTO E COLOCACAO  </t>
  </si>
  <si>
    <t>CR0733</t>
  </si>
  <si>
    <t xml:space="preserve">18.080.0030-0      </t>
  </si>
  <si>
    <t xml:space="preserve">BANCA DE GRANITO PRETO,COM 2CM DE ESPESSURA,COM ABERTURA PARA 6 CUBAS (EXCLUSIVE ESTAS),SOBRE APOIOS DE ALVENARIA DE MEIA VEZ E VERGA DE CONCRETO,SEM REVESTIMENTO.FORNECIMENTO E COLOCACAO  </t>
  </si>
  <si>
    <t>CR0734</t>
  </si>
  <si>
    <t xml:space="preserve">18.080.0050-0      </t>
  </si>
  <si>
    <t xml:space="preserve">FRONTISPICIO DE GRANITO PRETO,COM SECAO DE 5X2CM,INCLUSIVE REJUNTAMENTO.FORNECIMENTO E COLOCACAO  </t>
  </si>
  <si>
    <t>CR0735</t>
  </si>
  <si>
    <t xml:space="preserve">18.080.0055-0      </t>
  </si>
  <si>
    <t xml:space="preserve">FRONTISPICIO DE GRANITO PRETO,COM SECAO DE 10X2CM,INCLUSIVE REJUNTAMENTO.FORNECIMENTO E COLOCACAO  </t>
  </si>
  <si>
    <t>CR0736</t>
  </si>
  <si>
    <t xml:space="preserve">18.081.0020-0      </t>
  </si>
  <si>
    <t xml:space="preserve">BANCA SECA DE GRANITO CINZA CORUMBA,COM 2CM DE ESPESSURA E 60CM DE LARGURA,SOBRE APOIOS DE ALVENARIA DE MEIA VEZ E VERGADE CONCRETO,SEM REVESTIMENTO.FORNECIMENTO E COLOCACAO  </t>
  </si>
  <si>
    <t>CR0738</t>
  </si>
  <si>
    <t xml:space="preserve">18.081.0050-0      </t>
  </si>
  <si>
    <t xml:space="preserve">BANCA DE GRANITO CINZA CORUMBA,COM 2CM DE ESPESSURA,COM ABERTURA PARA 1 CUBA (EXCLUSIVE ESTA),SOBRE APOIOS DE ALVENARIADE MEIA VEZ E VERGA DE CONCRETO,SEM REVESTIMENTO.FORNECIMENTO E COLOCACAO  </t>
  </si>
  <si>
    <t>CR0739</t>
  </si>
  <si>
    <t xml:space="preserve">18.081.0051-0      </t>
  </si>
  <si>
    <t xml:space="preserve">BANCA DE GRANITO CINZA CORUMBA,COM 2CM DE ESPESSURA,COM ABERTURA PARA 2 CUBAS (EXCLUSIVE ESTAS),SOBRE APOIOS DE ALVENARIA DE MEIA VEZ E VERGA DE CONCRETO,SEM REVESTIMENTO.FORNECIMENTO E COLOCACAO  </t>
  </si>
  <si>
    <t>CR0740</t>
  </si>
  <si>
    <t xml:space="preserve">18.081.0052-0      </t>
  </si>
  <si>
    <t xml:space="preserve">BANCA DE GRANITO CINZA CORUMBA,COM 2CM DE ESPESSURA,COM ABERTURA PARA 3 CUBAS (EXCLUSIVE ESTAS),SOBRE APOIOS DE ALVENARIA DE MEIA VEZ E VERGA DE CONCRETO,SEM REVESTIMENTO.FORNECIMENTO E COLOCACAO  </t>
  </si>
  <si>
    <t>CR0741</t>
  </si>
  <si>
    <t xml:space="preserve">18.081.0053-0      </t>
  </si>
  <si>
    <t xml:space="preserve">BANCA DE GRANITO CINZA CORUMBA,COM 2CM DE ESPESSURA,COM ABERTURA PARA 4 CUBAS (EXCLUSIVE ESTAS),SOBRE APOIOS DE ALVENARIA DE MEIA VEZ E VERGA DE CONCRETO,SEM REVESTIMENTO.FORNECIMENTO E COLOCACAO  </t>
  </si>
  <si>
    <t>CR0742</t>
  </si>
  <si>
    <t xml:space="preserve">18.081.0054-0      </t>
  </si>
  <si>
    <t xml:space="preserve">BANCA DE GRANITO CINZA CORUMBA,COM 2CM DE ESPESSURA,COM ABERTURA PARA 5 CUBAS (EXCLUSIVE ESTAS),SOBRE APOIOS DE ALVENARIA DE MEIA VEZ E VERGA DE CONCRETO,SEM REVESTIMENTO.FORNECIMENTO E COLOCACAO  </t>
  </si>
  <si>
    <t>CR0743</t>
  </si>
  <si>
    <t xml:space="preserve">18.081.0055-0      </t>
  </si>
  <si>
    <t xml:space="preserve">BANCA DE GRANITO CINZA CORUMBA,COM 2CM DE ESPESSURA,COM ABERTURA PARA 6 CUBAS (EXCLUSIVE ESTAS),SOBRE APOIOS DE ALVENARIA DE MEIA VEZ E VERGA DE CONCRETO,SEM REVESTIMENTO.FORNECIMENTO E COLOCACAO  </t>
  </si>
  <si>
    <t>CR0744</t>
  </si>
  <si>
    <t xml:space="preserve">18.081.0100-0      </t>
  </si>
  <si>
    <t xml:space="preserve">FRONTISPICIO DE GRANITO CINZA CORUMBA,COM SECAO DE 5X2CM,INCLUSIVE REJUNTAMENTO.FORNECIMENTO E COLOCACAO  </t>
  </si>
  <si>
    <t>CR0745</t>
  </si>
  <si>
    <t xml:space="preserve">18.081.0105-0      </t>
  </si>
  <si>
    <t xml:space="preserve">FRONTISPICIO DE GRANITO CINZA CORUMBA,COM SECAO DE 10X2CM, INCLUSIVE REJUNTAMENTO.FORNECIMENTO E COLOCACAO  </t>
  </si>
  <si>
    <t>CR0746</t>
  </si>
  <si>
    <t xml:space="preserve">18.082.0020-0      </t>
  </si>
  <si>
    <t xml:space="preserve">BANCA SECA DE GRANITO CINZA ANDORINHA,COM 2CM DE ESPESSURA E 60CM DE LARGURA,SOBRE APOIOS DE ALVENARIA DE MEIA VEZ E VERGA DE CONCRETO,SEM REVESTIMENTO.FORNECIMENTO E COLOCACAO  </t>
  </si>
  <si>
    <t>CR0748</t>
  </si>
  <si>
    <t xml:space="preserve">18.082.0050-0      </t>
  </si>
  <si>
    <t xml:space="preserve">BANCA DE GRANITO CINZA ANDORINHA,COM 2CM DE ESPESSURA,COM ABERTURA PARA 1 CUBA (EXCLUSIVE ESTA),SOBRE APOIOS DE ALVENARIA DE MEIA VEZ E VERGA DE CONCRETO,SEM REVESTIMENTO.FORNECIMENTO E COLOCACAO  </t>
  </si>
  <si>
    <t>CR0749</t>
  </si>
  <si>
    <t xml:space="preserve">18.082.0051-0      </t>
  </si>
  <si>
    <t xml:space="preserve">BANCA DE GRANITO CINZA ANDORINHA,COM 2CM DE ESPESSURA,COM ABERTURA PARA 2 CUBAS (EXCLUSIVE ESTAS),SOBRE APOIOS DE ALVENARIA DE MEIA VEZ E VERGA DE CONCRETO,SEM REVESTIMENTO.FORNECIMENTO E COLOCACAO  </t>
  </si>
  <si>
    <t>CR0750</t>
  </si>
  <si>
    <t xml:space="preserve">18.082.0052-0      </t>
  </si>
  <si>
    <t xml:space="preserve">BANCA DE GRANITO CINZA ANDORINHA,COM 2CM DE ESPESSURA,COM ABERTURA PARA 3 CUBAS (EXCLUSIVE ESTAS),SOBRE APOIOS DE ALVENARIA DE MEIA VEZ E VERGA DE CONCRETO,SEM REVESTIMENTO.FORNECIMENTO E COLOCACAO  </t>
  </si>
  <si>
    <t>CR0751</t>
  </si>
  <si>
    <t xml:space="preserve">18.082.0053-0      </t>
  </si>
  <si>
    <t xml:space="preserve">BANCA DE GRANITO CINZA ANDORINHA,COM 2CM DE ESPESSURA,COM ABERTURA PARA 4 CUBAS (EXCLUSIVE ESTAS),SOBRE APOIOS DE ALVENARIA DE MEIA VEZ E VERGA DE CONCRETO,SEM REVESTIMENTO.FORNECIMENTO E COLOCACAO  </t>
  </si>
  <si>
    <t>CR0752</t>
  </si>
  <si>
    <t xml:space="preserve">18.082.0054-0      </t>
  </si>
  <si>
    <t xml:space="preserve">BANCA DE GRANITO CINZA ANDORINHA,COM 2CM DE ESPESSURA,COM ABERTURA PARA 5 CUBAS (EXCLUSIVE ESTAS),SOBRE APOIOS DE ALVENARIA DE MEIA VEZ E VERGA DE CONCRETO,SEM REVESTIMENTO.FORNECIMENTO E COLOCACAO  </t>
  </si>
  <si>
    <t>CR0753</t>
  </si>
  <si>
    <t xml:space="preserve">18.082.0055-0      </t>
  </si>
  <si>
    <t xml:space="preserve">BANCA DE GRANITO CINZA ANDORINHA,COM 2CM DE ESPESSURA,COM ABERTURA PARA 6 CUBAS (EXCLUSIVE ESTAS),SOBRE APOIOS DE ALVENARIA DE MEIA VEZ E VERGA DE CONCRETO,SEM REVESTIMENTO.FORNECIMENTO E COLOCACAO  </t>
  </si>
  <si>
    <t>CR0754</t>
  </si>
  <si>
    <t xml:space="preserve">18.082.0100-0      </t>
  </si>
  <si>
    <t xml:space="preserve">FRONTISPICIO DE GRANITO CINZA ANDORINHA,COM SECAO DE 5X2CM,INCLUSIVE REJUNTAMENTO.FORNECIMENTO E COLOCACAO  </t>
  </si>
  <si>
    <t>CR0755</t>
  </si>
  <si>
    <t xml:space="preserve">18.082.0105-0      </t>
  </si>
  <si>
    <t xml:space="preserve">FRONTISPICIO DE GRANITO CINZA ANDORINHA,COM SECAO DE 10X2CM,INCLUSIVE REJUNTAMENTO.FORNECIMENTO E COLOCACAO  </t>
  </si>
  <si>
    <t>CR0766</t>
  </si>
  <si>
    <t xml:space="preserve">18.084.0020-0      </t>
  </si>
  <si>
    <t xml:space="preserve">BANCA SECA DE GRANITO BRANCO ITAUNAS,COM 2CM DE ESPESSURA E 60CM DE LARGURA,SOBRE APOIOS DE ALVENARIA DE MEIA VEZ E VERGA DE CONCRETO,SEM REVESTIMENTO.FORNECIMENTO E COLOCACAO  </t>
  </si>
  <si>
    <t>CR0768</t>
  </si>
  <si>
    <t xml:space="preserve">18.084.0050-0      </t>
  </si>
  <si>
    <t xml:space="preserve">BANCA DE GRANITO BRANCO ITAUNAS,COM 2CM DE ESPESSURA,COM ABERTURA PARA 1 CUBA (EXCLUSIVE ESTA),SOBRE APOIOS DE ALVENARIADE MEIA VEZ E VERGA DE CONCRETO,SEM REVESTIMENTO.FORNECIMENTO E COLOCACAO  </t>
  </si>
  <si>
    <t>CR0769</t>
  </si>
  <si>
    <t xml:space="preserve">18.084.0051-0      </t>
  </si>
  <si>
    <t xml:space="preserve">BANCA DE GRANITO BRANCO ITAUNAS,COM 2CM DE ESPESSURA,COM ABERTURA PARA 2 CUBAS (EXCLUSIVE ESTAS),SOBRE APOIOS DE ALVENARIA DE MEIA VEZ E VERGA DE CONCRETO,SEM REVESTIMENTO.FORNECIMENTO E COLOCACAO  </t>
  </si>
  <si>
    <t>CR0770</t>
  </si>
  <si>
    <t xml:space="preserve">18.084.0052-0      </t>
  </si>
  <si>
    <t xml:space="preserve">BANCA DE GRANITO BRANCO ITAUNAS,COM 2CM DE ESPESSURA,COM ABERTURA PARA 3 CUBAS (EXCLUSIVE ESTAS),SOBRE APOIOS DE ALVENARIA DE MEIA VEZ E VERGA DE CONCRETO,SEM REVESTIMENTO.FORNECIMENTO E COLOCACAO  </t>
  </si>
  <si>
    <t>CR0771</t>
  </si>
  <si>
    <t xml:space="preserve">18.084.0053-0      </t>
  </si>
  <si>
    <t xml:space="preserve">BANCA DE GRANITO BRANCO ITAUNAS,COM 2CM DE ESPESSURA,COM ABERTURA PARA 4 CUBAS (EXCLUSIVE ESTAS),SOBRE APOIOS DE ALVENARIA DE MEIA VEZ E VERGA DE CONCRETO,SEM REVESTIMENTO.FORNECIMENTO E COLOCACAO  </t>
  </si>
  <si>
    <t>CR0772</t>
  </si>
  <si>
    <t xml:space="preserve">18.084.0054-0      </t>
  </si>
  <si>
    <t xml:space="preserve">BANCA DE GRANITO BRANCO ITAUNAS,COM 2CM DE ESPESSURA,COM ABERTURA PARA 5 CUBAS (EXCLUSIVE ESTAS),SOBRE APOIOS DE ALVENARIA DE MEIA VEZ E VERGA DE CONCRETO,SEM REVESTIMENTO.FORNECIMENTO E COLOCACAO  </t>
  </si>
  <si>
    <t>CR0773</t>
  </si>
  <si>
    <t xml:space="preserve">18.084.0055-0      </t>
  </si>
  <si>
    <t xml:space="preserve">BANCA DE GRANITO BRANCO ITAUNAS,COM 2CM DE ESPESSURA,COM ABERTURA PARA 6 CUBAS (EXCLUSIVE ESTAS),SOBRE APOIOS DE ALVENARIA DE MEIA VEZ E VERGA DE CONCRETO,SEM REVESTIMENTO.FORNECIMENTO E COLOCACAO  </t>
  </si>
  <si>
    <t>CR0774</t>
  </si>
  <si>
    <t xml:space="preserve">18.084.0100-0      </t>
  </si>
  <si>
    <t xml:space="preserve">FRONTISPICIO DE GRANITO BRANCO ITAUNAS,COM SECAO DE 5X2CM,INCLUSIVE REJUNTAMENTO.FORNECIMENTO E COLOCACAO  </t>
  </si>
  <si>
    <t>CR0775</t>
  </si>
  <si>
    <t xml:space="preserve">18.084.0105-0      </t>
  </si>
  <si>
    <t xml:space="preserve">FRONTISPICIO DE GRANITO BRANCO ITAUNAS,COM SECAO DE 10X2CM,INCLUSIVE REJUNTAMENTO.FORNECIMENTO E COLOCACAO  </t>
  </si>
  <si>
    <t>CR0776</t>
  </si>
  <si>
    <t xml:space="preserve">18.200.0020-0      </t>
  </si>
  <si>
    <t xml:space="preserve">BALIZA DE FUTEBOL DE CAMPO,TAMANHO OFICIAL(7,32X2.44M),EXCLUSIVE REDE,EM TUBOS DE FERRO GALVANIZADO DE 4",COM PINTURA DEBASE E 2 DEMAOS DE ACABAMENTO.FORNECIMENTO E COLOCACAO  </t>
  </si>
  <si>
    <t>CR0777</t>
  </si>
  <si>
    <t xml:space="preserve">18.210.0010-0      </t>
  </si>
  <si>
    <t xml:space="preserve">RESERVATORIO TERMICO DE BAIXA PRESSAO,PARA SISTEMA DE AQUECIMENTO SOLAR DE AGUA,COM 100L,EXCLUSIVE INSTALACOES (VER ITENS 15.014.0150 A 0170) E COLETOR SOLAR (VER ITENS 18.210.0100E 0110).FORNECIMENTO  </t>
  </si>
  <si>
    <t>CR0778</t>
  </si>
  <si>
    <t xml:space="preserve">18.210.0012-0      </t>
  </si>
  <si>
    <t xml:space="preserve">RESERVATORIO TERMICO DE BAIXA PRESSAO,PARA SISTEMA DE AQUECIMENTO SOLAR DE AGUA,COM 200L,EXCLUSIVE INSTALACOES (VER ITENS 15.014.0150 A 0170) E COLETOR SOLAR (VER ITENS 18.210.0100E 0110).FORNECIMENTO  </t>
  </si>
  <si>
    <t>CR0779</t>
  </si>
  <si>
    <t xml:space="preserve">18.210.0014-0      </t>
  </si>
  <si>
    <t xml:space="preserve">RESERVATORIO TERMICO DE BAIXA PRESSAO,PARA SISTEMA DE AQUECIMENTO SOLAR DE AGUA,COM 300L,EXCLUSIVE INSTALACOES (VER ITENS 15.014.0150 A 0170) E COLETOR SOLAR (VER ITENS 18.210.0100E 0110).FORNECIMENTO  </t>
  </si>
  <si>
    <t>CR0780</t>
  </si>
  <si>
    <t xml:space="preserve">18.210.0016-0      </t>
  </si>
  <si>
    <t xml:space="preserve">RESERVATORIO TERMICO DE BAIXA PRESSAO,PARA SISTEMA DE AQUECIMENTO SOLAR DE AGUA,COM 400L,EXCLUSIVE INSTALACOES (VER ITENS 15.014.0150 A 0170) E COLETOR SOLAR (VER ITENS 18.210.0100E 0110).FORNECIMENTO  </t>
  </si>
  <si>
    <t>CR0781</t>
  </si>
  <si>
    <t xml:space="preserve">18.210.0018-0      </t>
  </si>
  <si>
    <t xml:space="preserve">RESERVATORIO TERMICO DE BAIXA PRESSAO,PARA SISTEMA DE AQUECIMENTO SOLAR DE AGUA,COM 500L,EXCLUSIVE INSTALACOES (VER ITENS 15.014.0150 A 0170) E COLETOR SOLAR (VER ITENS 18.210.0100E 0110).FORNECIMENTO  </t>
  </si>
  <si>
    <t>CR0782</t>
  </si>
  <si>
    <t xml:space="preserve">18.210.0020-0      </t>
  </si>
  <si>
    <t xml:space="preserve">RESERVATORIO TERMICO DE BAIXA PRESSAO,PARA SISTEMA DE AQUECIMENTO SOLAR DE AGUA,COM 600L,EXCLUSIVE INSTALACOES (VER ITENS 15.014.0150 A 0170) E COLETOR SOLAR (VER ITENS 18.210.0100E 0110).FORNECIMENTO  </t>
  </si>
  <si>
    <t>CR0783</t>
  </si>
  <si>
    <t xml:space="preserve">18.210.0025-0      </t>
  </si>
  <si>
    <t xml:space="preserve">RESERVATORIO TERMICO DE BAIXA PRESSAO,PARA SISTEMA DE AQUECIMENTO SOLAR DE AGUA,COM 800L,EXCLUSIVE INSTALACOES (VER ITENS 15.014.0150 A 0170) E COLETOR SOLAR (VER ITENS 18.210.0100E 0110).FORNECIMENTO  </t>
  </si>
  <si>
    <t>CR0784</t>
  </si>
  <si>
    <t xml:space="preserve">18.210.0030-0      </t>
  </si>
  <si>
    <t xml:space="preserve">RESERVATORIO TERMICO DE BAIXA PRESSAO,PARA SISTEMA DE AQUECIMENTO SOLAR DE AGUA,COM 1000L,EXCLUSIVE INSTALACOES (VER ITENS 15.014.0150 A 0170) E COLETOR SOLAR (VER ITENS 18.210.0100 E 0110).FORNECIMENTO  </t>
  </si>
  <si>
    <t>CR0793</t>
  </si>
  <si>
    <t xml:space="preserve">18.210.0100-0      </t>
  </si>
  <si>
    <t xml:space="preserve">COLETOR SOLAR PARA AQUECIMENTO DE AGUA,MEDINDO (1X2)M,CONFORME ABNT NBR 17003,EXCLUSIVE INSTALACOES (VER ITENS 15.014.0150 A 0170) E RESERVATORIOS (VER ITENS 18.210.0010 A 0070).FORNECIMENTO  </t>
  </si>
  <si>
    <t>CR0794</t>
  </si>
  <si>
    <t xml:space="preserve">18.210.0110-0      </t>
  </si>
  <si>
    <t xml:space="preserve">COLETOR SOLAR PARA AQUECIMENTO DE AGUA,MEDINDO (1X1)M,CONFORME ABNT NBR 17003,EXCLUSIVE INSTALACOES (VER ITENS 15.014.0150 A 0170) E RESERVATORIOS (VER ITENS 18.210.0010 A 0070).FORNECIMENTO  </t>
  </si>
  <si>
    <t>CR0796</t>
  </si>
  <si>
    <t xml:space="preserve">18.250.0046-0      </t>
  </si>
  <si>
    <t xml:space="preserve">REATOR ELETRONICO DE ALTO FATOR DE POTENCIA(AFP&gt;=0,92)PARA LAMPADA FLUORESCENTE 1X16W,BIVOLT,127/220V.FORNECIM ENTO E COLOCACAO  </t>
  </si>
  <si>
    <t>CR0797</t>
  </si>
  <si>
    <t xml:space="preserve">18.250.0047-0      </t>
  </si>
  <si>
    <t xml:space="preserve">REATOR ELETRONICO DE ALTO FATOR DE POTENCIA(AFP&gt;=0,92)PARA LAMPADA FLUORESCENTE 2X16W,BIVOLT,127/220V.FORNECIM ENTO E COLOCACAO  </t>
  </si>
  <si>
    <t>CR0798</t>
  </si>
  <si>
    <t xml:space="preserve">18.250.0048-0      </t>
  </si>
  <si>
    <t xml:space="preserve">REATOR ELETRONICO DE ALTO FATOR DE POTENCIA(AFP&gt;=0,92)PARA LAMPADA FLUORESCENTE 1X18W,BIVOLT,127/220V.FORNECIM ENTO E COLOCACAO  </t>
  </si>
  <si>
    <t>CR0799</t>
  </si>
  <si>
    <t xml:space="preserve">18.250.0049-0      </t>
  </si>
  <si>
    <t xml:space="preserve">REATOR ELETRONICO DE ALTO FATOR DE POTENCIA(AFP&gt;=0,92)PARA LAMPADA FLUORESCENTE 2X18W,BIVOLT,127/220V.FORNECIM ENTO E COLOCACAO  </t>
  </si>
  <si>
    <t>CR0800</t>
  </si>
  <si>
    <t xml:space="preserve">18.250.0050-0      </t>
  </si>
  <si>
    <t xml:space="preserve">REATOR ELETRONICO DE ALTO FATOR DE POTENCIA(AFP&gt;=0,92)PARA LAMPADA FLUORESCENTE 1X20W,BIVOLT,127/220V.FORNECIM ENTO E COLOCACAO  </t>
  </si>
  <si>
    <t>CR0801</t>
  </si>
  <si>
    <t xml:space="preserve">18.250.0051-0      </t>
  </si>
  <si>
    <t xml:space="preserve">REATOR ELETRONICO DE ALTO FATOR DE POTENCIA(AFP&gt;=0,92)PARA LAMPADA FLUORESCENTE 2X20W,BIVOLT,127/220V.FORNECIM ENTO E COLOCACAO  </t>
  </si>
  <si>
    <t>CR0802</t>
  </si>
  <si>
    <t xml:space="preserve">18.250.0052-0      </t>
  </si>
  <si>
    <t xml:space="preserve">REATOR ELETRONICO DE ALTO FATOR DE POTENCIA(AFP&gt;=0,92)PARA LAMPADA FLUORESCENTE 1X32W,BIVOLT,127/220V.FORNECIM ENTO E COLOCACAO  </t>
  </si>
  <si>
    <t>CR0803</t>
  </si>
  <si>
    <t xml:space="preserve">18.250.0053-0      </t>
  </si>
  <si>
    <t xml:space="preserve">REATOR ELETRONICO DE ALTO FATOR DE POTENCIA(AFP&gt;=0,92)PARA LAMPADA FLUORESCENTE 2X32W,BIVOLT,127/220V.FORNECIM ENTO E COLOCACAO  </t>
  </si>
  <si>
    <t>CR0804</t>
  </si>
  <si>
    <t xml:space="preserve">18.250.0054-0      </t>
  </si>
  <si>
    <t xml:space="preserve">REATOR ELETRONICO DE ALTO FATOR DE POTENCIA(AFP&gt;=0,92)PARA LAMPADA FLUORESCENTE 1X36W,BIVOLT,127/220V.FORNECIM ENTO E COLOCACAO  </t>
  </si>
  <si>
    <t>CR0805</t>
  </si>
  <si>
    <t xml:space="preserve">18.250.0055-0      </t>
  </si>
  <si>
    <t xml:space="preserve">REATOR ELETRONICO DE ALTO FATOR DE POTENCIA(AFP&gt;=0,92)PARA LAMPADA FLUORESCENTE 2X36W,BIVOLT,127/220V.FORNECIM ENTO E COLOCACAO  </t>
  </si>
  <si>
    <t>CR0806</t>
  </si>
  <si>
    <t xml:space="preserve">18.250.0056-0      </t>
  </si>
  <si>
    <t xml:space="preserve">REATOR ELETRONICO DE ALTO FATOR DE POTENCIA(AFP&gt;=0,92)PARA LAMPADA FLUORESCENTE 1X40W,BIVOLT,127/220V.FORNECIM ENTO E COLOCACAO  </t>
  </si>
  <si>
    <t>CR0807</t>
  </si>
  <si>
    <t xml:space="preserve">18.250.0057-0      </t>
  </si>
  <si>
    <t xml:space="preserve">REATOR ELETRONICO DE ALTO FATOR DE POTENCIA(AFP&gt;=0,92)PARA LAMPADA FLUORESCENTE 2X40W,BIVOLT,127/220V.FORNECIM ENTO E COLOCACAO  </t>
  </si>
  <si>
    <t>CR0808</t>
  </si>
  <si>
    <t xml:space="preserve">18.250.0058-0      </t>
  </si>
  <si>
    <t xml:space="preserve">REATOR PARA LAMPADA DE VAPOR METALICO DE 150W,220V,PARA USO EXTERNO.FORNECIMENTO E COLOCACAO  </t>
  </si>
  <si>
    <t>CR0810</t>
  </si>
  <si>
    <t xml:space="preserve">18.250.0070-0      </t>
  </si>
  <si>
    <t xml:space="preserve">REATOR PARA LAMPADA DE VAPOR METALICO DE 250W,220V,PARA USO EXTERNO.FORNECIMENTO E COLOCACAO  </t>
  </si>
  <si>
    <t>CR0811</t>
  </si>
  <si>
    <t xml:space="preserve">18.250.0075-0      </t>
  </si>
  <si>
    <t xml:space="preserve">REATOR PARA LAMPADA DE VAPOR METALICO DE 400W,220V,PARA USO EXTERNO.FORNECIMENTO E COLOCACAO  </t>
  </si>
  <si>
    <t>CR0812</t>
  </si>
  <si>
    <t xml:space="preserve">18.250.0080-0      </t>
  </si>
  <si>
    <t xml:space="preserve">REATOR PARA LAMPADA DE VAPOR SODIO DE 400W,220V.FORNECIMENTO E COLOCACAO  </t>
  </si>
  <si>
    <t>CR0813</t>
  </si>
  <si>
    <t xml:space="preserve">18.030.0001-0      </t>
  </si>
  <si>
    <t xml:space="preserve">CONDICIONADOR DE AR TIPO SPLIT 9000 BTU'S COMPREENDENDO 1 CONDENSADOR E 1 EVAPORADOR(VIDE INSTALACAO,ASSENTAMENTO E INTERLIGACOES FAMILIA 15.005).FORNECIMENTO  </t>
  </si>
  <si>
    <t>CR0814</t>
  </si>
  <si>
    <t xml:space="preserve">18.030.0002-0      </t>
  </si>
  <si>
    <t xml:space="preserve">CONDICIONADOR DE AR TIPO SPLIT 12000 BTU'S COMPREENDENDO 1 CONDENSADOR E 1 EVAPORADOR(VIDE INSTALACAO,ASSENTAMENTO E INTERLIGACOES FAMILIA 15.005).FORNECIMENTO  </t>
  </si>
  <si>
    <t>CR0815</t>
  </si>
  <si>
    <t xml:space="preserve">18.030.0003-0      </t>
  </si>
  <si>
    <t xml:space="preserve">CONDICIONADOR DE AR TIPO SPLIT 18000 BTU'S COMPREENDENDO 1 CONDENSADOR E 1 EVAPORADOR(VIDE INSTALACAO,ASSENTAMENTO E INTERLIGACOES FAMILIA 15.005).FORNECIMENTO  </t>
  </si>
  <si>
    <t>CR0816</t>
  </si>
  <si>
    <t xml:space="preserve">18.030.0004-0      </t>
  </si>
  <si>
    <t xml:space="preserve">CONDICIONADOR DE AR TIPO SPLIT 18000 BTU'S COMPREENDENDO 1 CONDENSADOR E 2 EVAPORADORES(VIDE INSTALACAO,ASSENTAMENTO E INTERLIGACOES FAMILIA 15.005).FORNECIMENTO  </t>
  </si>
  <si>
    <t>CR0817</t>
  </si>
  <si>
    <t xml:space="preserve">18.030.0005-0      </t>
  </si>
  <si>
    <t xml:space="preserve">CONDICIONADOR DE AR TIPO SPLIT 24000 BTU'S COMPREENDENDO 1 CONDENSADOR E 1 EVAPORADOR(VIDE INSTALACAO,ASSENTAMENTO E INTERLIGACOES FAMILIA 15.005).FORNECIMENTO  </t>
  </si>
  <si>
    <t>CR0818</t>
  </si>
  <si>
    <t xml:space="preserve">18.030.0006-0      </t>
  </si>
  <si>
    <t xml:space="preserve">CONDICIONADOR DE AR TIPO SPLIT 24000 BTU'S COMPREENDENDO 1 CONDENSADOR E 2 EVAPORADORES(VIDE INSTALACAO,ASSENTAMENTO E INTERLIGACOES FAMILIA 15.005).FORNECIMENTO  </t>
  </si>
  <si>
    <t>CR0819</t>
  </si>
  <si>
    <t xml:space="preserve">18.030.0007-0      </t>
  </si>
  <si>
    <t xml:space="preserve">CONDICIONADOR DE AR TIPO SPLIT 30000 BTU'S COMPREENDENDO 1 CONDENSADOR E 1 EVAPORADOR(VIDE INSTALACAO,ASSENTAMENTO E INTERLIGACOES FAMILIA 15.005).FORNECIMENTO  </t>
  </si>
  <si>
    <t>CR0820</t>
  </si>
  <si>
    <t xml:space="preserve">18.030.0008-0      </t>
  </si>
  <si>
    <t xml:space="preserve">CONDICIONADOR DE AR TIPO SPLIT 36000 BTU'S COMPREENDENDO 1 CONDENSADOR E  1 EVAPORADOR(VIDE INSTALACAO,ASSENTAMENTO E INTERLIGACOES FAMILIA 15.005).FORNECIMENTO  </t>
  </si>
  <si>
    <t>CR0821</t>
  </si>
  <si>
    <t xml:space="preserve">18.030.0009-0      </t>
  </si>
  <si>
    <t xml:space="preserve">CONDICIONADOR DE AR TIPO SPLIT 48000 BTU'S COMPREENDENDO 1 CONDENSADOR E 1 EVAPORADOR(VIDE INSTALACAO,ASSENTAMENTO E INTERLIGACOES FAMILIA 15.005).FORNECIMENTO  </t>
  </si>
  <si>
    <t>CR0822</t>
  </si>
  <si>
    <t xml:space="preserve">18.030.0010-0      </t>
  </si>
  <si>
    <t xml:space="preserve">CONDICIONADOR DE AR TIPO SPLIT 60000 BTU'S COMPREENDENDO 1 CONDENSADOR E 1 EVAPORADOR(VIDE INSTALACAO,ASSENTAMENTO E INTERLIGACOES FAMILIA 15.005).FORNECIMENTO  </t>
  </si>
  <si>
    <t>CR0840</t>
  </si>
  <si>
    <t xml:space="preserve">18.021.0048-0      </t>
  </si>
  <si>
    <t xml:space="preserve">RESERVATORIO APOIADO PARA ARMAZENAMENTO DE AGUA POTAVEL OU PARA APROVEITAMENTO DE AGUA DA CHUVA AAC,EM FIBRA DE VIDRO OUPOLIETILENO,COM CAPACIDADE EM TORNO DE 5000L,INCLUSIVE TAMPA DE VEDACAO COM ESCOTILHA E FIXADORES,CONFORME ABNT NBR 15527,12217 E 8220.FORNECIMENTO  </t>
  </si>
  <si>
    <t>CR0841</t>
  </si>
  <si>
    <t xml:space="preserve">18.027.0470-0      </t>
  </si>
  <si>
    <t xml:space="preserve">LUMINARIA DE SOBREPOR, FIXADA EM LAJE OU FORRO, TIPO CALHA, CHANFRADA OU PRISMATICA, COMPLETA, COM LAMPADA LED TUBULARDE 1 X 9W. FORNECIMENTO E COLOCACAO  </t>
  </si>
  <si>
    <t>CR0842</t>
  </si>
  <si>
    <t xml:space="preserve">18.027.0472-0      </t>
  </si>
  <si>
    <t xml:space="preserve">LUMINARIA DE SOBREPOR, FIXADA EM LAJE OU FORRO, TIPO CALHA, CHANFRADA OU PRISMATICA, COMPLETA, COM LAMPADA LED TUBULARDE 1 X 18W. FORNECIMENTO E COLOCACAO  </t>
  </si>
  <si>
    <t>CR0843</t>
  </si>
  <si>
    <t xml:space="preserve">18.027.0474-0      </t>
  </si>
  <si>
    <t xml:space="preserve">LUMINARIA DE SOBREPOR, FIXADA EM LAJE OU FORRO, TIPO CALHA, CHANFRADA OU PRISMATICA, COMPLETA, COM LAMPADA LED TUBULARDE 2 X 9W. FORNECIMENTO E COLOCACAO  </t>
  </si>
  <si>
    <t>CR0844</t>
  </si>
  <si>
    <t xml:space="preserve">18.027.0476-0      </t>
  </si>
  <si>
    <t xml:space="preserve">LUMINARIA DE SOBREPOR, FIXADA EM LAJE OU FORRO, TIPO CALHA, CHANFRADA OU PRISMATICA, COMPLETA, COM LAMPADA LED TUBULARDE 2 X 18W. FORNECIMENTO E COLOCACAO  </t>
  </si>
  <si>
    <t>CR0845</t>
  </si>
  <si>
    <t xml:space="preserve">18.027.0478-0      </t>
  </si>
  <si>
    <t xml:space="preserve">LUMINARIA DE SOBREPOR, FIXADA EM LAJE OU FORRO, TIPO CALHA, CHANFRADA OU PRISMATICA, COMPLETA, COM LAMPADA LED TUBULARDE 3 X 9W. FORNECIMENTO E COLOCACAO  </t>
  </si>
  <si>
    <t>CR0846</t>
  </si>
  <si>
    <t xml:space="preserve">18.027.0480-0      </t>
  </si>
  <si>
    <t xml:space="preserve">LUMINARIA DE SOBREPOR, FIXADA EM LAJE OU FORRO, TIPO CALHA, CHANFRADA OU PRISMATICA, COMPLETA, COM LAMPADA LED TUBULARDE 3 X 18W.FORNECIMENTO E COLOCACAO  </t>
  </si>
  <si>
    <t>CR0847</t>
  </si>
  <si>
    <t xml:space="preserve">18.027.0482-0      </t>
  </si>
  <si>
    <t xml:space="preserve">LUMINARIA DE SOBREPOR, FIXADA EM LAJE OU FORRO, TIPO CALHA, CHANFRADA OU PRISMATICA, COMPLETA, COM LAMPADA LED TUBULARDE 4 X 9W.FORNECIMENTO E COLOCACAO  </t>
  </si>
  <si>
    <t>CR0848</t>
  </si>
  <si>
    <t xml:space="preserve">18.027.0484-0      </t>
  </si>
  <si>
    <t xml:space="preserve">LUMINARIA DE SOBREPOR, FIXADA EM LAJE OU FORRO, TIPO CALHA, CHANFRADA OU PRISMATICA, COMPLETA, COM LAMPADA LED TUBULARDE 4 X 18W. FORNECIMENTO E COLOCACAO  </t>
  </si>
  <si>
    <t>CR0849</t>
  </si>
  <si>
    <t xml:space="preserve">18.027.0486-0      </t>
  </si>
  <si>
    <t xml:space="preserve">LUMINARIA LED TUBULAR DE SOBREPOR, 2X9W (INCLUSIVE LAMPADAS),CORPO EM CHAPA DE ACO TRATADA E PINTURA ELETROSTATICA BRANCA, REFLETOR EM ALUMINIO DE ALTO BRILHO, SEM REATOR. FORNECIMENTO E COLOCACAO  </t>
  </si>
  <si>
    <t>CR0850</t>
  </si>
  <si>
    <t xml:space="preserve">18.027.0488-0      </t>
  </si>
  <si>
    <t xml:space="preserve">LUMINARIA LED TUBULAR DE SOBREPOR, 2X9W (INCLUSIVE LAMPADAS),CORPO EM CHAPA DE ACO TRATADA E PINTURA ELETROSTATICA BRANCA, REFLETOR EM ALUMINIO DE ALTO BRILHO, COM ALETAS, SEM REATOR. FORNECIMENTO E COLOCACAO  </t>
  </si>
  <si>
    <t>CR0851</t>
  </si>
  <si>
    <t xml:space="preserve">18.027.0490-0      </t>
  </si>
  <si>
    <t xml:space="preserve">LUMINARIA LED TUBULAR DE SOBREPOR, 2X9W (INCLUSIVE LAMPADAS),CORPO EM CHAPA DE ACO TRATADA E PINTURA ELETROSTATICA BRANCA, REFLETOR EM ALUMINIO DE ALTO BRILHO, COM VISOR ACRILICO TRANSLUCIDO, SEM REATOR. FORNECIMENTO E COLOCACAO  </t>
  </si>
  <si>
    <t>CR0852</t>
  </si>
  <si>
    <t xml:space="preserve">18.027.0492-0      </t>
  </si>
  <si>
    <t xml:space="preserve">LUMINARIA LED TUBULAR DE SOBREPOR, 2X18W (INCLUSIVE LAMPADAS),CORPO EM CHAPA DE ACO TRATADA E PINTURA ELETROSTATICA BRANCA, REFLETOR EM ALUMINIO DE ALTO BRILHO, SEM REATOR. FORNECIMENTO E COLOCACAO  </t>
  </si>
  <si>
    <t>CR0853</t>
  </si>
  <si>
    <t xml:space="preserve">18.027.0494-0      </t>
  </si>
  <si>
    <t xml:space="preserve">LUMINARIA LED TUBULAR DE SOBREPOR, 2X18W (INCLUSIVE LAMPADAS),CORPO EM CHAPA DE ACO TRATADA E PINTURA ELETROSTATICA BRANCA, REFLETOR EM ALUMINIO DE ALTO BRILHO, COM ALETAS, SEM REATOR. FORNECIMENTO E COLOCACAO  </t>
  </si>
  <si>
    <t>CR0854</t>
  </si>
  <si>
    <t xml:space="preserve">18.027.0496-0      </t>
  </si>
  <si>
    <t xml:space="preserve">LUMINARIA LED TUBULAR DE SOBREPOR, 2X18W (INCLUSIVE LAMPADAS),CORPO EM CHAPA DE ACO TRATADA E PINTURA ELETROSTATICA BRANCA, REFLETOR EM ALUMINIO DE ALTO BRILHO, COM VISOR ACRILICOTRANSLUCIDO, SEM REATOR. FORNECIMENTO E COLOCACAO  </t>
  </si>
  <si>
    <t>CR0855</t>
  </si>
  <si>
    <t xml:space="preserve">18.027.0510-0      </t>
  </si>
  <si>
    <t xml:space="preserve">LUMINARIA LED TUBULAR DE EMBUTIR, 2X9W (INCLUSIVE LAMPADAS) ,CORPO EM CHAPA DE ACO TRATADA E PINTURA ELETROSTATICA BRANCA, REFLETOR EM ALUMINIO DE ALTO BRILHO, SEM REATOR. FORNECIMENTO E COLOCACAO  </t>
  </si>
  <si>
    <t>CR0856</t>
  </si>
  <si>
    <t xml:space="preserve">18.027.0512-0      </t>
  </si>
  <si>
    <t xml:space="preserve">LUMINARIA LED TUBULAR DE EMBUTIR, 2X9W (INCLUSIVE LAMPADAS) ,CORPO EM CHAPA DE ACO TRATADA E PINTURA ELETROSTATICA BRANCA, REFLETOR EM ALUMINIO DE ALTO BRILHO, COM ALETAS, SEM REATOR. FORNECIMENTO E COLOCACAO  </t>
  </si>
  <si>
    <t>CR0857</t>
  </si>
  <si>
    <t xml:space="preserve">18.027.0514-0      </t>
  </si>
  <si>
    <t xml:space="preserve">LUMINARIA LED TUBULAR DE EMBUTIR, 2X9W (INCLUSIVE LAMPADAS) ,CORPO EM CHAPA DE ACO TRATADA E PINTURA ELETROSTATICA BRANCA, REFLETOR EM ALUMINIO DE ALTO BRILHO, COM VISOR ACRILICO TRANSLUCIDO, SEM REATOR. FORNECIMENTO E COLOCACAO  </t>
  </si>
  <si>
    <t>CR0858</t>
  </si>
  <si>
    <t xml:space="preserve">18.027.0516-0      </t>
  </si>
  <si>
    <t xml:space="preserve">LUMINARIA LED TUBULAR DE EMBUTIR, 2X18W (INCLUSIVE LAMPADAS),CORPO EM CHAPA DE ACO TRATADA E PINTURA ELETROSTATICA BRANCA, REFLETOR EM ALUMINIO DE ALTO BRILHO, SEM REATOR. FORNECIMENTO E COLOCACAO  </t>
  </si>
  <si>
    <t>CR0859</t>
  </si>
  <si>
    <t xml:space="preserve">18.027.0518-0      </t>
  </si>
  <si>
    <t xml:space="preserve">LUMINARIA LED TUBULAR DE EMBUTIR, 2X18W (INCLUSIVE LAMPADAS),CORPO EM CHAPA DE ACO TRATADA E PINTURA ELETROSTATICA BRANCA, REFLETOR EM ALUMINIO DE ALTO BRILHO, COM ALETAS, SEM REATOR. FORNECIMENTO E COLOCACAO  </t>
  </si>
  <si>
    <t>CR0860</t>
  </si>
  <si>
    <t xml:space="preserve">18.027.0520-0      </t>
  </si>
  <si>
    <t xml:space="preserve">LUMINARIA LED TUBULAR DE EMBUTIR, 2X18W (INCLUSIVE LAMPADAS),CORPO EM CHAPA DE ACO TRATADA E PINTURA ELETROSTATICA BRANCA, REFLETOR EM ALUMINIO DE ALTO BRILHO, COM VISOR ACRILICO TRANSLUCIDO, SEM REATOR. FORNECIMENTO E COLOCACAO  </t>
  </si>
  <si>
    <t>CR0881</t>
  </si>
  <si>
    <t xml:space="preserve">18.009.0120-0      </t>
  </si>
  <si>
    <t xml:space="preserve">TORNEIRA PARA LAVATORIO,DE MESA,COM ALAVANCA,ACIONAMENTO COM LEVE PRESSAO MANUAL E FECHAMENTO AUTOMATICO,ACABAMENTO CROMADO,PARA PESSOAS COM NECESSIDADES ESPECIFICAS,CONFORME ABNTNBR 9050.FORNECIMENTO  </t>
  </si>
  <si>
    <t>CR0883</t>
  </si>
  <si>
    <t xml:space="preserve">18.013.0170-0      </t>
  </si>
  <si>
    <t xml:space="preserve">MISTURADOR MONOCOMANDO PARA CHUVEIRO AP/BP ALTA VAZAO 3/4",COM ACABAMENTO MONOCOMANDO DE ALAVANCA EM METAL CROMADO,PARAPESSOAS COM NECESSIDADES ESPECIFICAS.FORNECIMENTO  </t>
  </si>
  <si>
    <t>CR0884</t>
  </si>
  <si>
    <t xml:space="preserve">18.016.0107-0      </t>
  </si>
  <si>
    <t xml:space="preserve">BARRA DE APOIO EM ACO INOXIDAVEL AISI 304,TUBO DE 1.1/4",INCLUSIVE FIXACAO COM PARAFUSOS INOXIDAVEIS E BUCHAS PLASTICAS,COM 60CM,CONFORME ABNT NBR 9050 PARA ACESSIBILIDADE.FORNECIMENTO E COLOCACAO  </t>
  </si>
  <si>
    <t>CR0885</t>
  </si>
  <si>
    <t xml:space="preserve">18.016.0108-0      </t>
  </si>
  <si>
    <t xml:space="preserve">BARRA DE APOIO EM ACO INOXIDAVEL AISI 304,TUBO DE 1.1/4",INCLUSIVE FIXACAO COM PARAFUSOS INOXIDAVEIS E BUCHAS PLASTICAS,COM 70CM,CONFORME ABNT NBR 9050 PARA ACESSIBILIDADE.FORNECIMENTO E COLOCACAO  </t>
  </si>
  <si>
    <t>CR0886</t>
  </si>
  <si>
    <t xml:space="preserve">18.016.0125-0      </t>
  </si>
  <si>
    <t xml:space="preserve">BARRA DE APOIO(PUXADOR HORIZONTAL/VERTICAL)EM ACO INOXIDAVEL AISI 304,TUBO DE 1 1/4",INCLUSIVE FIXACAO COM PARAFUSOS INOXIDAVEIS E BUCHAS PLASTICAS,COM 40CM,PARA PORTAS DE SANITARIOS,VESTIARIOS E QUARTOS ACESSIVEIS EM LOCAIS DE HOSPEDAGEM EDE SAUDE,CONFORME ABNT NBR 9050 PARA ACESSIBILIDADE.FORNECIMENTO E COLOCACAO  </t>
  </si>
  <si>
    <t>CR0887</t>
  </si>
  <si>
    <t xml:space="preserve">18.016.0135-0      </t>
  </si>
  <si>
    <t xml:space="preserve">BARRA DE APOIO LATERAL,PISO PAREDE,EM ACO INOXIDAVEL AISI 304,TUBO DE 1.1/4",INCLUSIVE FIXACAO COM PARAFUSOS INOXIDAVEISE BUCHAS PLASTICAS,COM (75X80)CM,CONFORME ABNT NBR 9050 PARA ACESSIBILIDADE.FORNECIMENTO E COLOCACAO  </t>
  </si>
  <si>
    <t>CR0888</t>
  </si>
  <si>
    <t xml:space="preserve">18.016.0140-0      </t>
  </si>
  <si>
    <t xml:space="preserve">BANCO ARTICULADO,COM CANTOS ARREDONDADOS E SUPERFICIE ANTIDERRAPANTE IMPERMEAVEL,DIMENSOES MINIMAS (0,45X0,70)M,EM ACO INOXIDAVEL AISI 304,TUBO DE 1.1/4",CONFORME ABNT NBR 9050 PARA ACESSIBILIDADE.FORNCIMENTO E COLOCACAO  </t>
  </si>
  <si>
    <t>CR0889</t>
  </si>
  <si>
    <t xml:space="preserve">18.007.0090-0      </t>
  </si>
  <si>
    <t xml:space="preserve">CHUVEIRO COM DESVIADOR E DUCHA MANUAL,CROMADO,PARA PESSOAS COM NECESSIDADES ESPECIFICAS.FORNECIMENTO  </t>
  </si>
  <si>
    <t>CR0892</t>
  </si>
  <si>
    <t xml:space="preserve">18.060.0030-0      </t>
  </si>
  <si>
    <t xml:space="preserve">SISTEMA ININTERRUPTO DE ENERGIA (NO BREAK),COM CAPACIDADE DE 10KVA,TRIFASICO,60HZ,TENSAO DE ENTRADA DE 220/380V,TENSAO DE SAIDA DE 220/127V,AUTONOMIA DE 10 MINUTOS,INCLUSIVE GABINETES E START UP.FORNECIMENTO E COLOCACAO  </t>
  </si>
  <si>
    <t>CR0893</t>
  </si>
  <si>
    <t xml:space="preserve">18.060.0032-0      </t>
  </si>
  <si>
    <t xml:space="preserve">SISTEMA ININTERRUPTO DE ENERGIA (NO BREAK),COM CAPACIDADE DE 15KVA,TRIFASICO,60HZ,TENSAO DE ENTRADA DE 220/380V,TENSAO DE SAIDA DE 220/127V,AUTONOMIA DE 10 MINUTOS,INCLUSIVE GABINETES E START UP.FORNECIMENTO E COLOCACAO  </t>
  </si>
  <si>
    <t>CR0894</t>
  </si>
  <si>
    <t xml:space="preserve">18.060.0034-0      </t>
  </si>
  <si>
    <t xml:space="preserve">SISTEMA ININTERRUPTO DE ENERGIA (NO BREAK),COM CAPACIDADE DE 20KVA,TRIFASICO,60HZ,TENSAO DE ENTRADA DE 220/380V,TENSAO DE SAIDA DE 220/127V,AUTONOMIA DE 10 MINUTOS,INCLUSIVE GABINETES E START UP.FORNECIMENTO E COLOCACAO  </t>
  </si>
  <si>
    <t>CR0895</t>
  </si>
  <si>
    <t xml:space="preserve">18.060.0036-0      </t>
  </si>
  <si>
    <t xml:space="preserve">SISTEMA ININTERRUPTO DE ENERGIA (NO BREAK),COM CAPACIDADE DE 25KVA,TRIFASICO,60HZ,TENSAO DE ENTRADA DE 220/380V,TENSAO DE SAIDA DE 220/127V,AUTONOMIA DE 10 MINUTOS,INCLUSIVE GABINETES E START UP.FORNECIMENTO E COLOCACAO  </t>
  </si>
  <si>
    <t>CR0896</t>
  </si>
  <si>
    <t xml:space="preserve">18.060.0038-0      </t>
  </si>
  <si>
    <t xml:space="preserve">SISTEMA ININTERRUPTO DE ENERGIA (NO BREAK),COM CAPACIDADE DE 40KVA,TRIFASICO,60HZ,TENSAO DE ENTRADA DE 220/380V,TENSAO DE SAIDA DE 220/127V,AUTONOMIA DE 10 MINUTOS,INCLUSIVE GABINETES E START UP.FORNECIMENTO E COLOCACAO  </t>
  </si>
  <si>
    <t>CR0897</t>
  </si>
  <si>
    <t xml:space="preserve">18.060.0040-0      </t>
  </si>
  <si>
    <t xml:space="preserve">SISTEMA ININTERRUPTO DE ENERGIA (NO BREAK),COM CAPACIDADE DE 50KVA,TRIFASICO,60HZ,TENSAO DE ENTRADA DE 220/380V,TENSAO DE SAIDA DE 220/127V,AUTONOMIA DE 10 MINUTOS,INCLUSIVE GABINETES E START UP.FORNECIMENTO E COLOCACAO  </t>
  </si>
  <si>
    <t>CR0898</t>
  </si>
  <si>
    <t xml:space="preserve">18.060.0042-0      </t>
  </si>
  <si>
    <t xml:space="preserve">SISTEMA ININTERRUPTO DE ENERGIA (NO BREAK),COM CAPACIDADE DE 80KVA,TRIFASICO,60HZ,TENSAO DE ENTRADA DE 220/380V,TENSAO DE SAIDA DE 220/127V,AUTONOMIA DE 10 MINUTOS,INCLUSIVE GABINETES E START UP.FORNECIMENTO E COLOCACAO  </t>
  </si>
  <si>
    <t>CR0899</t>
  </si>
  <si>
    <t xml:space="preserve">18.060.0044-0      </t>
  </si>
  <si>
    <t xml:space="preserve">SISTEMA ININTERRUPTO DE ENERGIA (NO BREAK),COM CAPACIDADE DE 10KVA,TRIFASICO,60HZ,TENSAO DE ENTRADA DE 220/380V,TENSAO DE SAIDA DE 220/127V,AUTONOMIA DE 30 MINUTOS,INCLUSIVE GABINETES E START UP.FORNECIMENTO E COLOCACAO  </t>
  </si>
  <si>
    <t>CR0900</t>
  </si>
  <si>
    <t xml:space="preserve">18.060.0046-0      </t>
  </si>
  <si>
    <t xml:space="preserve">SISTEMA ININTERRUPTO DE ENERGIA (NO BREAK),COM CAPACIDADE DE 15KVA,TRIFASICO,60HZ,TENSAO DE ENTRADA DE 220/380V,TENSAO DE SAIDA DE 220/127V,AUTONOMIA DE 30 MINUTOS,INCLUSIVE GABINETES E START UP.FORNECIMENTO E COLOCACAO  </t>
  </si>
  <si>
    <t>CR0901</t>
  </si>
  <si>
    <t xml:space="preserve">18.060.0048-0      </t>
  </si>
  <si>
    <t xml:space="preserve">SISTEMA ININTERRUPTO DE ENERGIA (NO BREAK),COM CAPACIDADE DE 20KVA,TRIFASICO,60HZ,TENSAO DE ENTRADA DE 220/380V,TENSAO DE SAIDA DE 220/127V,AUTONOMIA DE 30 MINUTOS,INCLUSIVE GABINETES E START UP.FORNECIMENTO E COLOCACAO  </t>
  </si>
  <si>
    <t>CR0902</t>
  </si>
  <si>
    <t xml:space="preserve">18.060.0050-0      </t>
  </si>
  <si>
    <t xml:space="preserve">SISTEMA ININTERRUPTO DE ENERGIA (NO BREAK),COM CAPACIDADE DE 25KVA,TRIFASICO,60HZ,TENSAO DE ENTRADA DE 220/380V,TENSAO DE SAIDA DE 220/127V,AUTONOMIA DE 30 MINUTOS,INCLUSIVE GABINETES E START UP.FORNECIMENTO E COLOCACAO  </t>
  </si>
  <si>
    <t>CR0903</t>
  </si>
  <si>
    <t xml:space="preserve">18.060.0052-0      </t>
  </si>
  <si>
    <t xml:space="preserve">SISTEMA ININTERRUPTO DE ENERGIA (NO BREAK),COM CAPACIDADE DE 40KVA,TRIFASICO,60HZ,TENSAO DE ENTRADA DE 220/380V,TENSAO DE SAIDA DE 220/127V,AUTONOMIA DE 30 MINUTOS,INCLUSIVE GABINETES E START UP.FORNECIMENTO E COLOCACAO  </t>
  </si>
  <si>
    <t>CR0904</t>
  </si>
  <si>
    <t xml:space="preserve">18.060.0054-0      </t>
  </si>
  <si>
    <t xml:space="preserve">SISTEMA ININTERRUPTO DE ENERGIA (NO BREAK),COM CAPACIDADE DE 50KVA,TRIFASICO,60HZ,TENSAO DE ENTRADA DE 220/380V,TENSAO DE SAIDA DE 220/127V,AUTONOMIA DE 30 MINUTOS,INCLUSIVE GABINETES E START UP.FORNECIMENTO E COLOCACAO  </t>
  </si>
  <si>
    <t>CR0905</t>
  </si>
  <si>
    <t xml:space="preserve">18.060.0056-0      </t>
  </si>
  <si>
    <t xml:space="preserve">SISTEMA ININTERRUPTO DE ENERGIA (NO BREAK),COM CAPACIDADE DE 80KVA,TRIFASICO,60HZ,TENSAO DE ENTRADA DE 220/380V,TENSAO DE SAIDA DE 220/127V,AUTONOMIA DE 30 MINUTOS,INCLUSIVE GABINETES E START UP.FORNECIMENTO E COLOCACAO  </t>
  </si>
  <si>
    <t>CR0934</t>
  </si>
  <si>
    <t xml:space="preserve">18.060.0020-0      </t>
  </si>
  <si>
    <t xml:space="preserve">SISTEMA ININTERRUPTO DE ENERGIA (NO BREAK), COM CAPACIDADE DE 5KVA, TRIFASICO,60HZ,TENSAO DE ENTRADA DE 220/380V,TENSAODE SAIDA DE 220V/127V,AUTONOMIA DE 10 MINUTOS,INCLUSIVE GABINETES E START UP.FORNECIMENTO E COLOCACAO  </t>
  </si>
  <si>
    <t>CR0935</t>
  </si>
  <si>
    <t xml:space="preserve">18.060.0026-0      </t>
  </si>
  <si>
    <t xml:space="preserve">SISTEMA INITERRUPTO DE ENERGIA (NO BREAK),COM CAPACIDADE DE 7.5KVA,TRIFASICO,60HZ,TENSAO DE ENTRADA DE 220/380V,TENSAO DE SAIDA DE 220/127V,AUTONOMIA DE 10 MINUTOS,INCLUSIVE GABINETES E START UP. FORNECIMENTO E COLOCACAO  </t>
  </si>
  <si>
    <t>CR0936</t>
  </si>
  <si>
    <t xml:space="preserve">18.060.0043-0      </t>
  </si>
  <si>
    <t xml:space="preserve">SISTEMA ININTERRUPTO DE ENERGIA (NO BREAK),COM CAPACIDADE DE 5KVA,TRIFASICO, 60HZ,TENSAO DE ENTRADA DE 220/380V,TENSAO DE SAIDA DE 220/127V,AUTONOMIA DE 30 MINUTOS,INCLUSIVE GABINETES E START UP.FORNECIMENTO E COLOCACAO  </t>
  </si>
  <si>
    <t>CR0937</t>
  </si>
  <si>
    <t xml:space="preserve">18.060.0060-0      </t>
  </si>
  <si>
    <t xml:space="preserve">SISTEMA ININTERRUPTO DE ENERGIA (NO BREAK),COM CAPACIDADE DE 7.5KVA,TRIFASICO,60HZ,TENSAO DE ENTRADA DE 220/380V,TENSAODE SAIDA DE 220/127V,AUTONOMIA DE 30 MINUTOS,INCLUSIVE GABINETES E START UP.FORNECIMENTO E COLOCACAO  </t>
  </si>
  <si>
    <t>CR0938</t>
  </si>
  <si>
    <t xml:space="preserve">18.033.0018-0      </t>
  </si>
  <si>
    <t xml:space="preserve">SISTEMA DE PRESSURIZACAO,COM 02 BOMBAS CENTRIFUGAS DE 5CV/220V,INCLUSIVE TUBULACOES DE SUCCAO,RECALQUE E DISTRIBUICAO COM CONEXOES,PRESSOSTATO,MANOMETRO ,TANQUE DE PRESSAO,QUADRO DECOMANDO,EXCLUSIVE CASA DE MAQUINAS (VIDE ITEM 18.024.0050).FORNECIMENTO E INSTALACAO  </t>
  </si>
  <si>
    <t>CR0939</t>
  </si>
  <si>
    <t xml:space="preserve">18.033.0019-0      </t>
  </si>
  <si>
    <t xml:space="preserve">SISTEMA DE PRESSURIZACAO,COM 02 BOMBAS DE 7,5CV/220V,INCLUSIVE TUBULACOES DE SUCCAO,RECALQUE E DISTRIBUICAO COM CONEXOES,PRESSOSTATO,MANOMETRO ,TANQUE DE PRESSAO,QUADRO DE COMANDO,EXCLUSIVE CASA DE MAQUINAS (VIDE ITEM 18.024.0050).FORNECIMENTO E INSTALACAO  </t>
  </si>
  <si>
    <t>CR0940</t>
  </si>
  <si>
    <t xml:space="preserve">18.025.0007-0      </t>
  </si>
  <si>
    <t xml:space="preserve">BEBEDOURO EM ACO INOXIDAVEL,MODELO INDUSTRIAL,COM 4 TORNEIRAS,CAPACIDADE DE RESERVATORIO DE 200L E VAZAO MINIMA DE 30L/H,CONFORME ABNT NBR 16236.FORNECIMENTO  </t>
  </si>
  <si>
    <t>CR0942</t>
  </si>
  <si>
    <t xml:space="preserve">18.013.0167-0      </t>
  </si>
  <si>
    <t xml:space="preserve">GRELHA DE ACO INOX, 15X15CM,SISTEMA ROTATIVO,COM CAIXILHO.FORNECIMENTO  </t>
  </si>
  <si>
    <t>CR0943</t>
  </si>
  <si>
    <t xml:space="preserve">18.009.0081-0      </t>
  </si>
  <si>
    <t xml:space="preserve">APARELHO MISTURADOR TIPO BANCA,1875 OU SIMILAR,EM METAL CROMADO,PARA LAVATORIO,COM AREJADOR E VALVULA DE ESCOAMENTO.FORNECIMENTO  </t>
  </si>
  <si>
    <t>CR0944</t>
  </si>
  <si>
    <t xml:space="preserve">18.027.0080-0      </t>
  </si>
  <si>
    <t xml:space="preserve">BALIZADOR DE EMBUTIR EM ALUMINIO PINTADO,PARA UMA LAMPADA LED DE 4,5W,INCLUSIVE ESTA.FORNECIMENTO E COLOCACAO  </t>
  </si>
  <si>
    <t>CR0945</t>
  </si>
  <si>
    <t xml:space="preserve">18.027.0082-0      </t>
  </si>
  <si>
    <t xml:space="preserve">BALIZADOR TIPO POSTE EM ALUMINIO PINTADO,PARA UMA LAMPADA LED DE 9W,INCLUSIVE ESTA.FORNECIMENTO E COLOCACAO  </t>
  </si>
  <si>
    <t>CR0946</t>
  </si>
  <si>
    <t xml:space="preserve">18.021.0055-0      </t>
  </si>
  <si>
    <t xml:space="preserve">RESERVATORIO PRFV POLIESTER REFORCADO FIBRA VIDRO,CAPAC.5000L,DIM.APROX.(D IAM:2,00MXALT:1,80M),AGUA POTAVEL OU APROVEITAMENTO AGUA CHUVA AAC,INCL.TAMPA PRESSAO PARAFUS.,CONF.ABNT NBR 15527,12217 E 8220,FABRIC.P/OPER.SOB-REGIME DE CARGA OSC.CICLICA,TRATAM.CONTRA RAD.UVA E UVB,E REFORCO P/RESIT.A CARGA DE COMPRES.DIRET.NO COSTADO S/NEC.DE CONT.QDO SOTERRA.FORN  </t>
  </si>
  <si>
    <t>CR0947</t>
  </si>
  <si>
    <t xml:space="preserve">18.017.0100-0      </t>
  </si>
  <si>
    <t xml:space="preserve">APROVEITAMENTO DE AGUA DE CHUVA (AAC) P/AREA DE TELHADO ATE 200M2,COMPREENDENDO O FORNECIMENTO DOS SEGUINTES EQUIPAMENTOS:-FILTRO VOLUMETRICO (VF1) AUTO-LIMPANTE,CORPO CONSTITUIDOPOLIETILENO,ENTRADA S E SAIDAS C/DIAMETRO 100MM -CONJUNTO FLUTUANTE SUCCAO (BOIA-MANGUEIRA) MANGUEIRA 1",COMPRIMENTO 2,00M -FREIO D'AGUA C/DIAM.100MM -SIFAO LADRAO DIAM.SAIDA 100MM  </t>
  </si>
  <si>
    <t>CR0948</t>
  </si>
  <si>
    <t xml:space="preserve">18.017.0105-0      </t>
  </si>
  <si>
    <t xml:space="preserve">APROVEITAMENTO AGUA CHUVA (AAC) P/AREA DE TELHADO ATE 1500M2,COMPREENDENDO FORN.SEGUINTES EQUIPAMENTOS:-FILTRO VOLUMETRICO (VF6) AUTO-LIMPANTE,CORPO CONSTITUIDO ACO INOX,ENTRADASC/DIAM.250MM E SAIDA P/CISTERNA DIAM.200MM -CONJUNTO FLUTUANTE SUCCAO (BOIA-MANGUEIRA) MANGUEIRA 2",COMPRIMENTO 2,00M -FREIO D'AGUA DIAM.200MM -SIFAO LADRAO C/DIAM.DE SAIDA 200MM  </t>
  </si>
  <si>
    <t>CR0949</t>
  </si>
  <si>
    <t xml:space="preserve">18.040.0030-0      </t>
  </si>
  <si>
    <t xml:space="preserve">ELEVADOR ELETRICO S/CASA MAQUINAS,VELOC.APROX.90M/MIN,C APAC.12 PASSAG.(900KG),10 PARADAS,PERCURSO TOT.APROX.27,0M,ULTIMAALT.APRO X.4,2M,PORTAS C/1 ENTRADA ABERT.CENTRAL,ACAB.ACO ESCOVADO,CAIXA DIM.APROX.(2,13X2X0)M,ALT.APRO X.POCO 1,5M,CABINA REV.ACO INOX,PISO REBAIX.E CORRIMAO FUNDO E LATERAIS.DE ACORDO C/NORMAS NBR16042:12,NM313:07,NM207:05. FORN.,MONT.INST.  </t>
  </si>
  <si>
    <t>CR0950</t>
  </si>
  <si>
    <t xml:space="preserve">18.018.0102-0      </t>
  </si>
  <si>
    <t xml:space="preserve">SABONETEIRA AUTOMATICA EM ACO INOX,ACIONADA POR SENSOR.FORNECIMENTO  </t>
  </si>
  <si>
    <t>CR0951</t>
  </si>
  <si>
    <t xml:space="preserve">18.038.0038-0      </t>
  </si>
  <si>
    <t xml:space="preserve">DETECTOR DE INCENDIO,COMPOSTO DE CENTRAL DE ALARME ENDERECAVEL,PARA ATE 500 DISPOSITIVOS DIVIDIDOS EM 2 LACOS  </t>
  </si>
  <si>
    <t>CR0952</t>
  </si>
  <si>
    <t xml:space="preserve">18.027.0098-0      </t>
  </si>
  <si>
    <t xml:space="preserve">LUMINARIA FECHADA (REFLETOR),PARA ILUMINACAO DE QUADRAS DE ESPORTES E AFINS,PARA LAMPADA LED DE 50W,INCLUSIVE ESTA.FORNECIMENTO E COLOCACAO  </t>
  </si>
  <si>
    <t>CR0953</t>
  </si>
  <si>
    <t xml:space="preserve">18.027.0150-0      </t>
  </si>
  <si>
    <t xml:space="preserve">LUMINARIA DECORATIVA,PARA ILUMINACAO PUBLICA E ESTACIONAMENTOS,COM UMA PETALA,PARA LAMPADA LED DE 50W,EQUIPADA COM CELULA FOTOELETRICA,INCLUSIVE LAMPADA.FORNECIMENTO E COLOCACAO  </t>
  </si>
  <si>
    <t>CR0954</t>
  </si>
  <si>
    <t xml:space="preserve">18.027.0152-0      </t>
  </si>
  <si>
    <t xml:space="preserve">LUMINARIA DECORATIVA,PARA ILUMINACAO PUBLICA E ESTACIONAMENTOS,COM DUAS PETALAS,PARA LAMPADA LED DE 50W,EQUIPADA COM CELULA FOTOELETRICA,INCLUSIVE LAMPADA.FORNECIMENTO E COLOCACAO  </t>
  </si>
  <si>
    <t xml:space="preserve">MN    </t>
  </si>
  <si>
    <t>CR0955</t>
  </si>
  <si>
    <t xml:space="preserve">18.027.0153-0      </t>
  </si>
  <si>
    <t xml:space="preserve">LUMINARIA DECORATIVA,PARA ILUMINACAO PUBLICA E ESTACIONAMENTOS,COM TRES PETALAS,PARA LAMPADA LED DE 50W,EQUIPADA COM CELULA FOTOELETRICA,INCLUSIVE LAMPADA.FORNECIMENTO E COLOCACAO  </t>
  </si>
  <si>
    <t>CR0956</t>
  </si>
  <si>
    <t xml:space="preserve">18.027.0154-0      </t>
  </si>
  <si>
    <t xml:space="preserve">LUMINARIA DECORATIVA,PARA ILUMINACAO PUBLICA E ESTACIONAMENTOS,COM QUATRO PETALAS,PARA LAMPADA LED DE 50W,EQUIPADA COM CELULA FOTOELETRICA,INCLUSIVE LAMPADA.FORNECIMENTO E COLOCACAO  </t>
  </si>
  <si>
    <t>CR0957</t>
  </si>
  <si>
    <t xml:space="preserve">18.013.0126-0      </t>
  </si>
  <si>
    <t xml:space="preserve">SIFAO SANFONADO EM PVC COM ACABAMENTO CROMADO,UNIVERSAL.FORNECIMENTO  </t>
  </si>
  <si>
    <t>CR0958</t>
  </si>
  <si>
    <t xml:space="preserve">18.032.0040-0      </t>
  </si>
  <si>
    <t xml:space="preserve">ABRIGO PARA EXTINTOR DE INCENDIO PORTATIL,MEDINDO (85X40X30)CM,DE SOBREPOR,CONFECCIONADO EM CHAPA METALICA COM PINTURA ELETROSTATICA VERMELHA,COM VISOR,CONFORME ABNT NBR 12693,INCLUSIVE FIXACAO.FORNECIMENTO E COLOCACAO  </t>
  </si>
  <si>
    <t>CR0960</t>
  </si>
  <si>
    <t xml:space="preserve">18.032.0042-0      </t>
  </si>
  <si>
    <t xml:space="preserve">ABRIGO PARA EXTINTOR DE INCENDIO PORTATIL,MEDINDO (75X30X25)CM,DE SOBREPOR,CONFECCIONADO EM CHAPA METALICA COM PINTURA ELETROSTATICA VERMELHA,COM VISOR,CONFORME ABNT NBR 12693,INCLUSIVE FIXACAO.FORNECIMENTO E COLOCACAO  </t>
  </si>
  <si>
    <t>CR0961</t>
  </si>
  <si>
    <t xml:space="preserve">18.021.0050-0      </t>
  </si>
  <si>
    <t xml:space="preserve">RESERVATORIO APOIADO PARA ARMAZENAMENTO DE AGUA POTAVEL OU PARA APROVEITAMENTO DE AGUA DA CHUVA AAC,EM FIBRA DE VIDRO OUPOLIETILENO,COM CAPACIDADE EM TORNO DE 6000L,INCLUSIVE TAMPA DE VEDACAO COM ESCOTILHA E FIXADORES,CONFORME ABNT NBR 15527,12217 E 8220.FORNECIMENTO  </t>
  </si>
  <si>
    <t>CR0962</t>
  </si>
  <si>
    <t xml:space="preserve">18.032.0045-0      </t>
  </si>
  <si>
    <t xml:space="preserve">SUPORTE DE SOLO PARA EXTINTOR DE INCENDIO PORTATIL,TIPO TRIPE,EM ACO CARBONO,INCLUSIVE PONTEIRAS DE BORRACHA.FORNECIMENTO  </t>
  </si>
  <si>
    <t>CR0963</t>
  </si>
  <si>
    <t xml:space="preserve">18.018.0081-0      </t>
  </si>
  <si>
    <t xml:space="preserve">BANCADA DE ACO INOX (AISI 304) PARA BEBES,MEDINDO (1,20X0,60)M,COM 1MM DE ESPESSURA,ESPELHO DE 0,10M,COM BANHEIRA EM ACOINOX MEDINDO (0,70X0,40X0,20)M,APOIADA SOBRE MAOS FRANCESASEM ACO INOX.FORNECIMENTO E COLOCACAO  </t>
  </si>
  <si>
    <t>CR0964</t>
  </si>
  <si>
    <t xml:space="preserve">18.018.0085-0      </t>
  </si>
  <si>
    <t xml:space="preserve">MESA DE ACO INOX (AISI 304) PARA BEBES,MEDINDO (1,20X0,60X1,00)M,COM 1MM DE ESPESSURA,ESPELHO DE 0,10M,COM BANHEIRA EM ACO INOX MEDINDO (0,70X0,40X0,20)M,MONTADA SOBRE TUBOS EM INOX SEM PRATELEIRA INFERIOR.FORNECIMENTO  </t>
  </si>
  <si>
    <t>CR0965</t>
  </si>
  <si>
    <t xml:space="preserve">18.016.0200-0      </t>
  </si>
  <si>
    <t xml:space="preserve">CORRIMAO DUPLO EM TUBO DE ACO INOX COM DIAMETRO DE 1.1/2",BARRA SUPERIOR COM ALTURA DE 92CM E BARRA INFERIOR COM ALTURADE 70CM,FIXADO NA PAREDE POR CHUMBADORES,CONFORME ABNT NBR9050 PARA ACESSIBILIDADE.FORNECIMENTO E COLOCACAO  </t>
  </si>
  <si>
    <t>CR0966</t>
  </si>
  <si>
    <t xml:space="preserve">18.016.0205-0      </t>
  </si>
  <si>
    <t xml:space="preserve">CORRIMAO DUPLO EM TUBO DE ACO INOX COM DIAMETRO DE 1.1/2",BARRA SUPERIOR COM ALTURA DE 92CM E BARRA INFERIOR COM ALTURADE 70CM,FIXADO EM MONTANTES DE ACO INOX COM DIAMETRO DE 1.1/2",CONFORME ABNT NBR 9050 PARA ACESSIBILIDADE.FORNECIMENTO ECOLOCACAO  </t>
  </si>
  <si>
    <t>CR0967</t>
  </si>
  <si>
    <t xml:space="preserve">18.016.0210-0      </t>
  </si>
  <si>
    <t xml:space="preserve">CORRIMAO DUPLO INTERMEDIARIO EM TUBO DE ACO INOX COM DIAMETRO DE 1.1/2",BARRA SUPERIOR COM ALTURA DE 92CM E BARRA INFERIOR COM ALTURA DE 70CM,FIXADO EM MONTANTES DE ACO INOX COM DIAMETRO DE 1.1/2",CONFORME ABNT NBR 9050 PARA ACESSIBILIDADE.FORNECIMENTO E COLOCACAO  </t>
  </si>
  <si>
    <t>CR0968</t>
  </si>
  <si>
    <t xml:space="preserve">18.016.0215-0      </t>
  </si>
  <si>
    <t xml:space="preserve">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  </t>
  </si>
  <si>
    <t>CR0969</t>
  </si>
  <si>
    <t xml:space="preserve">18.016.0220-0      </t>
  </si>
  <si>
    <t xml:space="preserve">CORRIMAO SIMPLES EM TUBO DE ACO INOX COM DIAMETRO DE 1.1/2",FIXADO NA PAREDE.FORNECIMENTO E COLOCACAO  </t>
  </si>
  <si>
    <t>CR0970</t>
  </si>
  <si>
    <t xml:space="preserve">18.016.0225-0      </t>
  </si>
  <si>
    <t xml:space="preserve">CORRIMAO SIMPLES EM TUBO DE ACO INOX COM DIAMETRO DE 1.1/2",COM GUARDA-CORPO EM VIDRO,EXCLUSIVE ESTE,FIXADO EM MONTANTESDE TUBO DE ACO INOX COM DIAMETRO DE 1.1/2" COM ACABAMENTO SUPERIOR EM TUBO DE ACO INOX COM DIAMETRO DE 2.1/2".FORNECIMENTO E COLOCACAO  </t>
  </si>
  <si>
    <t>CR0971</t>
  </si>
  <si>
    <t xml:space="preserve">18.002.0081-0      </t>
  </si>
  <si>
    <t xml:space="preserve">BACIA SANITARIA DE LOUCA BRANCA,CONVENCIONAL,PADRAO POPULAR,INCLUSIVE TUBO DE LIGACAO,ASSENTO PLASTICO PADRAO POPULAR,ANEL DE VEDACAO E ACESSORIOS DE FIXACAO,EXCLUSIVE CAIXA DE DESCARGA PLASTICA EXTERNA,RABICHO EM PVC,BOLSA DE LIGACAO E TUBO DE DESCARGA LONGO.FORNECIMENTO  </t>
  </si>
  <si>
    <t>CR0972</t>
  </si>
  <si>
    <t xml:space="preserve">18.002.0086-0      </t>
  </si>
  <si>
    <t xml:space="preserve">BACIA SANITARIA DE LOUCA BRANCA,CONVENCIONAL,PADRAO MEDIO LUXO,INCLUSIVE ASSENTO PLASTICO PADRAO MEDIO LUXO,TUBO DE LIGACAO,ANEL DE VEDACAO E ACESSORIOS DE FIXACAO,EXCLUSIVE VALVULA DE DESCARGA E ACABAMENTO DA VALVULA.FORNECIMENTO  </t>
  </si>
  <si>
    <t>CR0973</t>
  </si>
  <si>
    <t xml:space="preserve">18.002.0095-0      </t>
  </si>
  <si>
    <t xml:space="preserve">BACIA SANITARIA DE LOUCA BRANCA,COM CAIXA ACOPLADA,CONFORME ABNT NBR 9050 PARA ACESSIBILIDADE,INCLUSIVE ASSENTO PLASTICOPADRAO MEDIO LUXO,RABICHO CROMADO,ANEL DE VEDACAO E ACESSORIOS DE FIXACAO.FORNECIMENTO  </t>
  </si>
  <si>
    <t>CR0974</t>
  </si>
  <si>
    <t xml:space="preserve">18.006.0018-0      </t>
  </si>
  <si>
    <t xml:space="preserve">BACIA SANITARIA DE LOUCA BRANCA,CONVENCIONAL,PADRAO MEDIO LUXO,INCLUSIVE ACESSORIOS DE FIXACAO.FORNECIMENTO  </t>
  </si>
  <si>
    <t>CR0975</t>
  </si>
  <si>
    <t xml:space="preserve">18.026.0009-0      </t>
  </si>
  <si>
    <t xml:space="preserve">APARELHO DE AR CONDICIONADO TIPO JANELA DE 27.000BTU/H,FRIO,MECANICO,220V .FORNECIMENTO  </t>
  </si>
  <si>
    <t>CR0976</t>
  </si>
  <si>
    <t xml:space="preserve">18.027.0131-0      </t>
  </si>
  <si>
    <t xml:space="preserve">PROJETOR RETANGULAR PARA ILUMINACAO DE QUADRAS DE ESPORTE,PATIOS OU FACHADAS,EM ALUMINIO,FECHAMENTO EM VIDRO TEMPERADO,PARA LAMPADA COMPACTA ATE 85W,MISTA ATE 500W OU VAPOR DE MERCURIO/METALICO/SODIO DE 250W A 400W,EXCLUSIVE LAMPADA.FORNECIMENTO E COLOCACAO  </t>
  </si>
  <si>
    <t>CR0977</t>
  </si>
  <si>
    <t xml:space="preserve">18.039.0010-0      </t>
  </si>
  <si>
    <t xml:space="preserve">ALARME DE EMERGENCIA AUDIOVISUAL,SEM FIO,SIRENE EXTERNA E BOTOEIRA INTERNA DE ACIONAMENTO,INCLUSIVE MATERIAL DE FIXACAO,CONFORME ABNT NBR 9050 PARA ACESSIBILIDADE.FORNECIMENTO E COLOCACAO  </t>
  </si>
  <si>
    <t>CR0978</t>
  </si>
  <si>
    <t xml:space="preserve">18.002.0020-0      </t>
  </si>
  <si>
    <t xml:space="preserve">CUBA DE LOUCA BRANCA,DE APOIO,PADRAO POPULAR,MEDINDO EM TORNO DE (40X30)CM.FERRAGENS:SIFAO DE 1"X1.1/4" EM PVC,TORNEIRAPARA LAVATORIO DE MESA 1193 OU SIMILAR DE 1/2",VALVULA DE ESCOAMENTO EM METAL CROMADO E RABICHO EM PVC.FORNECIMENTO  </t>
  </si>
  <si>
    <t>CR0979</t>
  </si>
  <si>
    <t xml:space="preserve">18.002.0021-0      </t>
  </si>
  <si>
    <t xml:space="preserve">CUBA DE LOUCA BRANCA,DE APOIO,PADRAO MEDIO LUXO,MEDINDO EM TORNO DE (50X40)CM.FERRAGENS EM METAL CROMADO:SIFAO 1"X1.1/4",TORNEIRA PARA LAVATORIO DE MESA 1193 OU SIMILAR DE 1/2",VALVULA DE ESCOAMENTO E RABICHO.FORNECIMENTO  </t>
  </si>
  <si>
    <t>CR0980</t>
  </si>
  <si>
    <t xml:space="preserve">18.002.0024-0      </t>
  </si>
  <si>
    <t xml:space="preserve">CUBA DE LOUCA BRANCA,DE SOBREPOR,PADRAO POPULAR,MEDINDO EM TORNO DE (39X29)CM.FERRAGENS: SIFAO DE 1"X1.1/4" EM PVC,TORNEIRA PARA LAVATORIO DE MESA 1193 OU SIMILAR DE 1/2",VALVULA DE ESCOAMENTO EM METAL CROMADO E RABICHO EM PVC.FORNECIMENTO  </t>
  </si>
  <si>
    <t>CR0981</t>
  </si>
  <si>
    <t xml:space="preserve">18.002.0025-0      </t>
  </si>
  <si>
    <t xml:space="preserve">CUBA DE LOUCA BRANCA,DE EMBUTIR,PADRAO POPULAR,MEDINDO EM TORNO DE (39X29)CM.FERRAGENS: SIFAO DE 1"X1.1/4" EM PVC,TORNEIRA PARA LAVATORIO DE MESA 1193 OU SIMILAR DE 1/2", VALVULA DE ESCOAMENTO EM METAL CROMADO E RABICHO EM PVC.FORNECIMENTO  </t>
  </si>
  <si>
    <t>CR0982</t>
  </si>
  <si>
    <t xml:space="preserve">18.003.0008-0      </t>
  </si>
  <si>
    <t xml:space="preserve">VALVULA DE DESCARGA DE 1.1/2",REGISTRO INTEGRADO,CORPO EM LATAO E ACABAMENTO COM SISTEMA ANTIVANDALISMO EM METAL CROMADO.FORNECIMENTO  </t>
  </si>
  <si>
    <t>CR0983</t>
  </si>
  <si>
    <t xml:space="preserve">18.003.0009-0      </t>
  </si>
  <si>
    <t xml:space="preserve">VALVULA DE DESCARGA DE 1.1/4",REGISTRO INTEGRADO,CORPO EM LATAO E ACABAMENTO COM SISTEMA ANTIVANDALISMO EM METAL CROMADO.FORNECIMENTO  </t>
  </si>
  <si>
    <t>CR0984</t>
  </si>
  <si>
    <t xml:space="preserve">18.003.0010-0      </t>
  </si>
  <si>
    <t xml:space="preserve">VALVULA DE DESCARGA DE 1.1/2",COM REGISTRO INTEGRADO,CORPO EM LATAO E ACABAMENTO COM ACIONAMENTO POR ALAVANCA EM METAL CROMADO,CONFORME ABNT NBR 9050 PARA ACESSIBILIDADE.FORNECIMENTO  </t>
  </si>
  <si>
    <t>CR0985</t>
  </si>
  <si>
    <t xml:space="preserve">18.003.0012-0      </t>
  </si>
  <si>
    <t xml:space="preserve">VALVULA DE DESCARGA DE 1.1/4",COM REGISTRO INTEGRADO,CORPO EM LATAO E ACABAMENTO COM ACIONAMENTO POR ALAVANCA EM METAL CROMADO,CONFORME ABNT NBR 9050 PARA ACESSIBILIDADE.FORNECIMENTO  </t>
  </si>
  <si>
    <t>CR0986</t>
  </si>
  <si>
    <t xml:space="preserve">18.006.0008-0      </t>
  </si>
  <si>
    <t xml:space="preserve">LAVATORIO DE LOUCA BRANCA,PADRAO POPULAR,MEDINDO EM TORNO DE (55X45)CM,INCLUSIVE ACESSORIOS DE FIXACAO.FORNECIMENTO  </t>
  </si>
  <si>
    <t>CR0987</t>
  </si>
  <si>
    <t xml:space="preserve">18.006.0010-0      </t>
  </si>
  <si>
    <t xml:space="preserve">LAVATORIO DE LOUCA BRANCA,COM COLUNA SUSPENSA,CONFORME ABNT NBR 9050 PARA ACESSIBILIDADE,MEDINDO EM TORNO DE (45,5X35,5)CM,INCLUSIVE ACESSORIOS DE FIXACAO.FORNECIMENTO  </t>
  </si>
  <si>
    <t>CR0988</t>
  </si>
  <si>
    <t xml:space="preserve">18.006.0012-0      </t>
  </si>
  <si>
    <t xml:space="preserve">BACIA SANITARIA DE LOUCA BRANCA,COM CAIXA ACOPLADA,PADRAO POPULAR,INCLUSIVE ACESSORIOS DE FIXACAO.FORNECIMENTO  </t>
  </si>
  <si>
    <t>CR0989</t>
  </si>
  <si>
    <t xml:space="preserve">18.006.0013-0      </t>
  </si>
  <si>
    <t xml:space="preserve">BACIA SANITARIA DE LOUCA BRANCA,COM CAIXA ACOPLADA,PADRAO MEDIO LUXO,INCLUSIVE ACESSORIOS DE FIXACAO.FORNECIMENTO  </t>
  </si>
  <si>
    <t>CR0990</t>
  </si>
  <si>
    <t xml:space="preserve">18.006.0015-0      </t>
  </si>
  <si>
    <t xml:space="preserve">BACIA SANITARIA DE LOUCA BRANCA,CONVENCIONAL,CONFORME ABNT NBR 9050 PARA ACESSIBILIDADE,INCLUSIVE ACESSORIOS DE FIXACAO.FORNECIMENTO  </t>
  </si>
  <si>
    <t>CR0991</t>
  </si>
  <si>
    <t xml:space="preserve">18.006.0016-0      </t>
  </si>
  <si>
    <t xml:space="preserve">BACIA SANITARIA DE LOUCA BRANCA,COM CAIXA ACOPLADA,CONFORME ABNT NBR 9050 PARA ACESSIBILIDADE,INCLUSIVE ACESSORIOS DE FIXACAO.FORNECIMENTO  </t>
  </si>
  <si>
    <t>CR0992</t>
  </si>
  <si>
    <t xml:space="preserve">18.006.0021-0      </t>
  </si>
  <si>
    <t xml:space="preserve">CUBA DE LOUCA BRANCA,DE SOBREPOR,PADRAO POPULAR,MEDINDO EM TORNO DE (39X29)CM.FORNECIMENTO  </t>
  </si>
  <si>
    <t>CR0993</t>
  </si>
  <si>
    <t xml:space="preserve">18.006.0027-0      </t>
  </si>
  <si>
    <t xml:space="preserve">CUBA DE LOUCA BRANCA,DE EMBUTIR,PADRAO POPULAR,MEDINDO EM TORNO DE (39X29)CM.FORNECIMENTO  </t>
  </si>
  <si>
    <t>CR0994</t>
  </si>
  <si>
    <t xml:space="preserve">18.006.0029-0      </t>
  </si>
  <si>
    <t xml:space="preserve">CUBA DE LOUCA BRANCA,DE APOIO,PADRAO POPULAR,MEDINDO EM TORNO DE (40X30)CM.FORNECIMENTO  </t>
  </si>
  <si>
    <t>CR0995</t>
  </si>
  <si>
    <t xml:space="preserve">18.006.0030-0      </t>
  </si>
  <si>
    <t xml:space="preserve">CUBA DE LOUCA BRANCA,DE APOIO,PADRAO MEDIO LUXO,MEDINDO EM TORNO DE (50X40)CM.FORNECIMENTO  </t>
  </si>
  <si>
    <t>CR0996</t>
  </si>
  <si>
    <t xml:space="preserve">18.006.0032-0      </t>
  </si>
  <si>
    <t xml:space="preserve">TANQUE DE LOUCA BRANCA,COM COLUNA E MEDIDAS EM TORNO DE (56X48)CM,INCLUSIVE ACESSORIOS DE FIXACAO.FORNECIMENTO  </t>
  </si>
  <si>
    <t>CR0997</t>
  </si>
  <si>
    <t xml:space="preserve">18.030.0100-0      </t>
  </si>
  <si>
    <t xml:space="preserve">CORTINA DE AR COM DUAS VELOCIDADES,PARA VAO DE 1,50M.FORNECIMENTO E COLOCACAO  </t>
  </si>
  <si>
    <t>CR0998</t>
  </si>
  <si>
    <t xml:space="preserve">18.034.0250-0      </t>
  </si>
  <si>
    <t xml:space="preserve">REGISTRO DE REGULAGEM DE VAZAO DE AR (50 A 700M3/H).FORNECIMENTO E COLOCACAO  </t>
  </si>
  <si>
    <t>CR0999</t>
  </si>
  <si>
    <t xml:space="preserve">18.034.0260-0      </t>
  </si>
  <si>
    <t xml:space="preserve">CAIXA DE VENTILACAO COM VENTILADOR CENTRIFUGO,VAZAO EM TORNO DE 1190M3/H,PRESSAO APROXIMADA DE 37MMCA.FORNECIMENTO E COLOCACAO  </t>
  </si>
  <si>
    <t>CR1000</t>
  </si>
  <si>
    <t xml:space="preserve">18.034.0262-0      </t>
  </si>
  <si>
    <t xml:space="preserve">CAIXA DE VENTILACAO COM VENTILADOR CENTRIFUGO,VAZAO EM TORNO DE 1710M3/H,PRESSAO APROXIMADA DE 35MMCA.FORNECIMENTO E COLOCACAO  </t>
  </si>
  <si>
    <t>CR1001</t>
  </si>
  <si>
    <t xml:space="preserve">18.034.0264-0      </t>
  </si>
  <si>
    <t xml:space="preserve">CAIXA DE VENTILACAO COM VENTILADOR CENTRIFUGO,VAZAO EM TORNO DE 4600M3/H,PRESSAO APROXIMADA DE 30MMCA.FORNECIMENTO E COLOCACAO  </t>
  </si>
  <si>
    <t>CR1002</t>
  </si>
  <si>
    <t xml:space="preserve">18.034.0266-0      </t>
  </si>
  <si>
    <t xml:space="preserve">CAIXA DE VENTILACAO COM VENTILADOR CENTRIFUGO,VAZAO EM TORNO DE 6000M3/H,PRESSAO APROXIMADA DE 35MMCA.FORNECIMENTO E COLOCACAO  </t>
  </si>
  <si>
    <t>CR1003</t>
  </si>
  <si>
    <t xml:space="preserve">18.065.0100-0      </t>
  </si>
  <si>
    <t xml:space="preserve">TERMOMETRO CAPELA,RETO,DE 0 A 50°C.FORNECIMENTO E COLOCACAO  </t>
  </si>
  <si>
    <t>CR1004</t>
  </si>
  <si>
    <t xml:space="preserve">18.065.0105-0      </t>
  </si>
  <si>
    <t xml:space="preserve">MANOMETRO,DE 0 A 150PSI (14KGF/CM2).FORNECIMENTO E COLOCACAO  </t>
  </si>
  <si>
    <t>CR1005</t>
  </si>
  <si>
    <t xml:space="preserve">18.003.0013-0      </t>
  </si>
  <si>
    <t xml:space="preserve">VALVULA DE DESCARGA EXTERNA,ACIONAMENTO POR ALAVANCA,COM REGULAGEM DE TEMPO DE DESCARGA E VAZAO,BITOLA DE 1.1/4",PARA PRESSAO DE SERVICO ENTRE 2 A 40MCA.FORNECIMENTO  </t>
  </si>
  <si>
    <t>CR1006</t>
  </si>
  <si>
    <t xml:space="preserve">18.016.0300-0      </t>
  </si>
  <si>
    <t xml:space="preserve">GRELHA DE RETORNO,COM REGISTRO,EM ALUMINIO ANODIZADO,MEDINDO EM TORNO DE (350X200)MM.FORNECIMENTO E COLOCACAO  </t>
  </si>
  <si>
    <t>CR1007</t>
  </si>
  <si>
    <t xml:space="preserve">18.016.0302-0      </t>
  </si>
  <si>
    <t xml:space="preserve">GRELHA DE RETORNO,COM REGISTRO,EM ALUMINIO ANODIZADO,MEDINDO EM TORNO DE (400X400)MM.FORNECIMENTO E COLOCACAO  </t>
  </si>
  <si>
    <t>CR1008</t>
  </si>
  <si>
    <t xml:space="preserve">18.016.0304-0      </t>
  </si>
  <si>
    <t xml:space="preserve">GRELHA DE RETORNO,COM REGISTRO,EM ALUMINIO ANODIZADO,MEDINDO EM TORNO DE (500X250)MM.FORNECIMENTO E COLOCACAO  </t>
  </si>
  <si>
    <t>CR1009</t>
  </si>
  <si>
    <t xml:space="preserve">18.016.0306-0      </t>
  </si>
  <si>
    <t xml:space="preserve">GRELHA DE RETORNO,COM REGISTRO,EM ALUMINIO ANODIZADO,MEDINDO EM TORNO DE (750X250)MM.FORNECIMENTO E COLOCACAO  </t>
  </si>
  <si>
    <t>CR1010</t>
  </si>
  <si>
    <t xml:space="preserve">18.016.0308-0      </t>
  </si>
  <si>
    <t xml:space="preserve">GRELHA DE RETORNO,COM REGISTRO,EM ALUMINIO ANODIZADO,MEDINDO EM TORNO DE (900X150)MM.FORNECIMENTO E COLOCACAO  </t>
  </si>
  <si>
    <t>CR1011</t>
  </si>
  <si>
    <t xml:space="preserve">18.016.0310-0      </t>
  </si>
  <si>
    <t xml:space="preserve">GRELHA DE RETORNO,COM REGISTRO,EM ALUMINIO ANODIZADO,MEDINDO EM TORNO DE (1200X100)MM.FORNECIMENTO E COLOCACAO  </t>
  </si>
  <si>
    <t>CR1012</t>
  </si>
  <si>
    <t xml:space="preserve">18.016.0315-0      </t>
  </si>
  <si>
    <t xml:space="preserve">GRELHA PARA PORTA,COM MOLDURA DUPLA,EM ALUMINIO ANODIZADO,MEDINDO EM TORNO DE (500X250)MM.FORNECIMENTO E COLOCACAO  </t>
  </si>
  <si>
    <t>CR1013</t>
  </si>
  <si>
    <t xml:space="preserve">18.016.0317-0      </t>
  </si>
  <si>
    <t xml:space="preserve">GRELHA PARA PORTA,COM MOLDURA DUPLA,EM ALUMINIO ANODIZADO,MEDINDO EM TORNO DE (600X300)MM.FORNECIMENTO E COLOCACAO  </t>
  </si>
  <si>
    <t>CR1014</t>
  </si>
  <si>
    <t xml:space="preserve">18.016.0319-0      </t>
  </si>
  <si>
    <t xml:space="preserve">GRELHA PARA PORTA,COM MOLDURA DUPLA,EM ALUMINIO ANODIZADO,MEDINDO EM TORNO DE (800X400)MM.FORNECIMENTO E COLOCACAO  </t>
  </si>
  <si>
    <t>CR1015</t>
  </si>
  <si>
    <t xml:space="preserve">18.016.0330-0      </t>
  </si>
  <si>
    <t xml:space="preserve">GRELHA DE INSUFLAMENTO DE AR,DE DUPLA DEFLEXAO,EM ALUMINIO ANODIZADO,MEDINDO EM TORNO DE (400X250)MM.FORNECIMENTO E COLOCACAO  </t>
  </si>
  <si>
    <t>CR1016</t>
  </si>
  <si>
    <t xml:space="preserve">18.016.0332-0      </t>
  </si>
  <si>
    <t xml:space="preserve">GRELHA DE INSUFLAMENTO DE AR,DE DUPLA DEFLEXAO,EM ALUMINIO ANODIZADO,MEDINDO EM TORNO DE (500X400)MM.FORNECIMENTO E COLOCACAO  </t>
  </si>
  <si>
    <t>CR1017</t>
  </si>
  <si>
    <t xml:space="preserve">18.016.0334-0      </t>
  </si>
  <si>
    <t xml:space="preserve">GRELHA DE INSUFLAMENTO DE AR,DE DUPLA DEFLEXAO,EM ALUMINIO ANODIZADO,MEDINDO EM TORNO DE (1200X500)MM.FORNECIMENTO E COLOCACAO  </t>
  </si>
  <si>
    <t>CR1018</t>
  </si>
  <si>
    <t xml:space="preserve">18.016.0340-0      </t>
  </si>
  <si>
    <t xml:space="preserve">DIFUSOR PARA INSUFLAMENTO DE AR,EM ALUMINIO ANODIZADO,COM CAIXA PLENUM,DE 4 VIAS,MEDINDO EM TORNO DE (248X248)MM.FORNECIMENTO E COLOCACAO  </t>
  </si>
  <si>
    <t>CR1019</t>
  </si>
  <si>
    <t xml:space="preserve">18.016.0342-0      </t>
  </si>
  <si>
    <t xml:space="preserve">DIFUSOR PARA INSUFLAMENTO DE AR,EM ALUMINIO ANODIZADO,COM CAIXA PLENUM,DE 4 VIAS,MEDINDO EM TORNO DE (360X360)MM.FORNECIMENTO E COLOCACAO  </t>
  </si>
  <si>
    <t>CR1020</t>
  </si>
  <si>
    <t xml:space="preserve">18.016.0344-0      </t>
  </si>
  <si>
    <t xml:space="preserve">DIFUSOR PARA INSUFLAMENTO DE AR,EM ALUMINIO ANODIZADO,COM CAIXA PLENUM,DE 4 VIAS,MEDINDO EM TORNO DE (416X416)MM.FORNECIMENTO E COLOCACAO  </t>
  </si>
  <si>
    <t>CR1021</t>
  </si>
  <si>
    <t xml:space="preserve">18.016.0350-0      </t>
  </si>
  <si>
    <t xml:space="preserve">DIFUSOR DE ALTA INDUCAO,EM ALUMINIO ANODIZADO,MEDINDO (600X600)MM.FORNECIMENTO E COLOCACAO  </t>
  </si>
  <si>
    <t>CR1022</t>
  </si>
  <si>
    <t xml:space="preserve">18.016.0355-0      </t>
  </si>
  <si>
    <t xml:space="preserve">TOMADA DE AR EM VENEZIANA,DE ALUMINIO ANODIZADO,COM TELA DE NYLON E FILTRO DE FIBRA SINTETICA,MEDINDO EM TORNO DE (385X330)MM.FORNECIMENTO E COLOCACAO  </t>
  </si>
  <si>
    <t>CR1023</t>
  </si>
  <si>
    <t xml:space="preserve">18.016.0357-0      </t>
  </si>
  <si>
    <t xml:space="preserve">TOMADA DE AR EM VENEZIANA,DE ALUMINIO ANODIZADO,COM TELA DE NYLON E FILTRO DE FIBRA SINTETICA,MEDINDO EM TORNO DE (585X660)MM.FORNECIMENTO E COLOCACAO  </t>
  </si>
  <si>
    <t>CR1024</t>
  </si>
  <si>
    <t xml:space="preserve">18.016.0359-0      </t>
  </si>
  <si>
    <t xml:space="preserve">TOMADA DE AR EM VENEZIANA,DE ALUMINIO ANODIZADO,COM TELA DE NYLON E FILTRO DE FIBRA SINTETICA,MEDINDO EM TORNO DE (785X825)MM.FORNECIMENTO E COLOCACAO  </t>
  </si>
  <si>
    <t>CR1025</t>
  </si>
  <si>
    <t xml:space="preserve">18.016.0361-0      </t>
  </si>
  <si>
    <t xml:space="preserve">TOMADA DE AR EM VENEZIANA,DE ALUMINIO ANODIZADO,COM TELA DE NYLON E FILTRO DE FIBRA SINTETICA,MEDINDO EM TORNO DE (985X990)MM.FORNECIMENTO E COLOCACAO  </t>
  </si>
  <si>
    <t>CR1026</t>
  </si>
  <si>
    <t xml:space="preserve">18.034.0204-0      </t>
  </si>
  <si>
    <t xml:space="preserve">DAMPER CORTA FOGO MEDINDO (200X200)MM,ACIONAMENTO AUTOMATICO,PELA ACAO DE ELEMENTO FUSIVEL,MODELO DCF COM FUSIVEL DE DISPARO (COM ATESTADO UL) COM ROMPIMENTO EM 72°C OU 141°C,COM CHAVE FIM DE CURSO.FORNECIMENTO E COLOCACAO  </t>
  </si>
  <si>
    <t>CR1027</t>
  </si>
  <si>
    <t xml:space="preserve">18.034.0206-0      </t>
  </si>
  <si>
    <t xml:space="preserve">DAMPER CORTA FOGO MEDINDO (250X200)MM,ACIONAMENTO AUTOMATICO,PELA ACAO DE ELEMENTO FUSIVEL,MODELO DCF COM FUSIVEL DE DISPARO (COM ATESTADO UL) COM ROMPIMENTO EM 72°C OU 141°C,COM CHAVE FIM DE CURSO.FORNECIMENTO E COLOCACAO  </t>
  </si>
  <si>
    <t>CR1028</t>
  </si>
  <si>
    <t xml:space="preserve">18.034.0208-0      </t>
  </si>
  <si>
    <t xml:space="preserve">DAMPER CORTA FOGO MEDINDO (250X250)MM,ACIONAMENTO AUTOMATICO,PELA ACAO DE ELEMENTO FUSIVEL,MODELO DCF COM FUSIVEL DE DISPARO (COM ATESTADO UL) COM ROMPIMENTO EM 72°C OU 141°C,COM CHAVE FIM DE CURSO.FORNECIMENTO E COLOCACAO  </t>
  </si>
  <si>
    <t>CR1029</t>
  </si>
  <si>
    <t xml:space="preserve">18.034.0210-0      </t>
  </si>
  <si>
    <t xml:space="preserve">DAMPER CORTA FOGO MEDINDO (300X300)MM,ACIONAMENTO AUTOMATICO,PELA ACAO DE ELEMENTO FUSIVEL,MODELO DCF COM FUSIVEL DE DISPARO (COM ATESTADO UL) COM ROMPIMENTO EM 72°C OU 141°C,COM CHAVE FIM DE CURSO.FORNECIMENTO E COLOCACAO  </t>
  </si>
  <si>
    <t>CR1030</t>
  </si>
  <si>
    <t xml:space="preserve">18.034.0212-0      </t>
  </si>
  <si>
    <t xml:space="preserve">DAMPER CORTA FOGO MEDINDO (350X350)MM,ACIONAMENTO AUTOMATICO,PELA ACAO DE ELEMENTO FUSIVEL,MODELO DCF COM FUSIVEL DE DISPARO (COM ATESTADO UL) COM ROMPIMENTO EM 72°C OU 141°C,COM CHAVE FIM DE CURSO.FORNECIMENTO E COLOCACAO  </t>
  </si>
  <si>
    <t>CR1031</t>
  </si>
  <si>
    <t xml:space="preserve">18.034.0214-0      </t>
  </si>
  <si>
    <t xml:space="preserve">DAMPER CORTA FOGO MEDINDO (350X450)MM,ACIONAMENTO AUTOMATICO,PELA ACAO DE ELEMENTO FUSIVEL,MODELO DCF COM FUSIVEL DE DISPARO (COM ATESTADO UL) COM ROMPIMENTO EM 72°C OU 141°C,COM CHAVE FIM DE CURSO.FORNECIMENTO E COLOCACAO  </t>
  </si>
  <si>
    <t>CR1032</t>
  </si>
  <si>
    <t xml:space="preserve">18.034.0216-0      </t>
  </si>
  <si>
    <t xml:space="preserve">DAMPER CORTA FOGO MEDINDO (400X200)MM,ACIONAMENTO AUTOMATICO,PELA ACAO DE ELEMENTO FUSIVEL,MODELO DCF COM FUSIVEL DE DISPARO (COM ATESTADO UL) COM ROMPIMENTO EM 72°C OU 141°C,COM CHAVE FIM DE CURSO.FORNECIMENTO E COLOCACAO  </t>
  </si>
  <si>
    <t>CR1033</t>
  </si>
  <si>
    <t xml:space="preserve">18.034.0218-0      </t>
  </si>
  <si>
    <t xml:space="preserve">DAMPER CORTA FOGO MEDINDO (800X400)MM,ACIONAMENTO AUTOMATICO,PELA ACAO DE ELEMENTO FUSIVEL,MODELO DCF COM FUSIVEL DE DISPARO (COM ATESTADO UL) COM ROMPIMENTO EM 72°C OU 141°C,COM CHAVE FIM DE CURSO.FORNECIMENTO E COLOCACAO  </t>
  </si>
  <si>
    <t>CR1034</t>
  </si>
  <si>
    <t xml:space="preserve">18.034.0220-0      </t>
  </si>
  <si>
    <t xml:space="preserve">DAMPER CORTA FOGO MEDINDO (1000X500)MM,ACIONAMENTO AUTOMATICO,PELA ACAO DE ELEMENTO FUSIVEL,MODELO DCF COM FUSIVEL DE DISPARO (COM ATESTADO UL) COM ROMPIMENTO EM 72°C OU 141°C,COMCHAVE FIM DE CURSO.FORNECIMENTO E COLOCACAO  </t>
  </si>
  <si>
    <t>CR1035</t>
  </si>
  <si>
    <t xml:space="preserve">18.034.0230-0      </t>
  </si>
  <si>
    <t xml:space="preserve">DAMPER DE REGULAGEM MANUAL,COM LAMINAS OPOSTAS,MEDINDO EM TORNO DE (350X300)MM.FORNECIMENTO E COLOCACAO  </t>
  </si>
  <si>
    <t>CR1036</t>
  </si>
  <si>
    <t xml:space="preserve">18.034.0232-0      </t>
  </si>
  <si>
    <t xml:space="preserve">DAMPER DE REGULAGEM MANUAL,COM LAMINAS OPOSTAS,MEDINDO EM TORNO DE (450X400)MM.FORNECIMENTO E COLOCACAO  </t>
  </si>
  <si>
    <t>CR1037</t>
  </si>
  <si>
    <t xml:space="preserve">18.034.0234-0      </t>
  </si>
  <si>
    <t xml:space="preserve">DAMPER DE REGULAGEM MANUAL,COM LAMINAS OPOSTAS,MEDINDO EM TORNO DE (650X300)MM.FORNECIMENTO E COLOCACAO  </t>
  </si>
  <si>
    <t>CR1038</t>
  </si>
  <si>
    <t xml:space="preserve">18.034.0236-0      </t>
  </si>
  <si>
    <t xml:space="preserve">DAMPER DE REGULAGEM MANUAL,COM LAMINAS OPOSTAS,MEDINDO EM TORNO DE (800X400)MM.FORNECIMENTO E COLOCACAO  </t>
  </si>
  <si>
    <t>CR1039</t>
  </si>
  <si>
    <t xml:space="preserve">05.026.0001-1      </t>
  </si>
  <si>
    <t xml:space="preserve">CORTE COM MACARICO MANUAL DE OXIACETILENO,EM CHAPA DE ACO NA ESPESSURA DE 1/4"  </t>
  </si>
  <si>
    <t>CR1040</t>
  </si>
  <si>
    <t xml:space="preserve">05.026.0002-1      </t>
  </si>
  <si>
    <t xml:space="preserve">CORTE COM MACARICO MANUAL DE OXIACETILENO,EM CHAPA DE ACO NA ESPESSURA DE 5/16"  </t>
  </si>
  <si>
    <t>CR1041</t>
  </si>
  <si>
    <t xml:space="preserve">05.026.0003-1      </t>
  </si>
  <si>
    <t xml:space="preserve">CORTE COM MACARICO MANUAL DE OXIACETILENO,EM CHAPA DE ACO NA ESPESSURA DE 3/8"  </t>
  </si>
  <si>
    <t>CR1042</t>
  </si>
  <si>
    <t xml:space="preserve">05.026.0004-1      </t>
  </si>
  <si>
    <t xml:space="preserve">CORTE COM MACARICO MANUAL DE OXIACETILENO,EM CHAPA DE ACO NA ESPESSURA DE 1/2"  </t>
  </si>
  <si>
    <t>CR1043</t>
  </si>
  <si>
    <t xml:space="preserve">58.002.0510-1      </t>
  </si>
  <si>
    <t xml:space="preserve">FORMA METALICA PARA ADUELAS DE BUEIROS CELULARES DE CONCRETO PRE-MOLDADOS - UTILIZACAO DE 100 VEZES - CONFECCAO,INSTALACAO E RETIRADA  </t>
  </si>
  <si>
    <t>CR1044</t>
  </si>
  <si>
    <t xml:space="preserve">58.002.0530-1      </t>
  </si>
  <si>
    <t xml:space="preserve">SOLDA ELETRICA DE PERFIS METALICOS E CHAPAS DE ACO COM ELETRODO  </t>
  </si>
  <si>
    <t>CR5001</t>
  </si>
  <si>
    <t xml:space="preserve">18.002.0010-A      </t>
  </si>
  <si>
    <t>CR5002</t>
  </si>
  <si>
    <t xml:space="preserve">18.002.0012-A      </t>
  </si>
  <si>
    <t>CR5004</t>
  </si>
  <si>
    <t xml:space="preserve">18.002.0016-A      </t>
  </si>
  <si>
    <t>CR5005</t>
  </si>
  <si>
    <t xml:space="preserve">18.002.0019-A      </t>
  </si>
  <si>
    <t>CR5006</t>
  </si>
  <si>
    <t xml:space="preserve">18.002.0022-A      </t>
  </si>
  <si>
    <t>CR5008</t>
  </si>
  <si>
    <t xml:space="preserve">18.002.0026-A      </t>
  </si>
  <si>
    <t>CR5010</t>
  </si>
  <si>
    <t xml:space="preserve">18.002.0030-A      </t>
  </si>
  <si>
    <t>CR5011</t>
  </si>
  <si>
    <t xml:space="preserve">18.002.0031-A      </t>
  </si>
  <si>
    <t>CR5012</t>
  </si>
  <si>
    <t xml:space="preserve">18.002.0040-A      </t>
  </si>
  <si>
    <t>CR5013</t>
  </si>
  <si>
    <t xml:space="preserve">18.002.0055-A      </t>
  </si>
  <si>
    <t>CR5014</t>
  </si>
  <si>
    <t xml:space="preserve">18.002.0065-A      </t>
  </si>
  <si>
    <t>CR5015</t>
  </si>
  <si>
    <t xml:space="preserve">18.002.0080-A      </t>
  </si>
  <si>
    <t>CR5016</t>
  </si>
  <si>
    <t xml:space="preserve">18.002.0085-A      </t>
  </si>
  <si>
    <t>CR5020</t>
  </si>
  <si>
    <t xml:space="preserve">18.003.0003-A      </t>
  </si>
  <si>
    <t>CR5021</t>
  </si>
  <si>
    <t xml:space="preserve">18.003.0005-A      </t>
  </si>
  <si>
    <t>CR5024</t>
  </si>
  <si>
    <t xml:space="preserve">18.004.0001-A      </t>
  </si>
  <si>
    <t>CR5025</t>
  </si>
  <si>
    <t xml:space="preserve">18.004.0005-A      </t>
  </si>
  <si>
    <t>CR5026</t>
  </si>
  <si>
    <t xml:space="preserve">18.005.0015-A      </t>
  </si>
  <si>
    <t>CR5027</t>
  </si>
  <si>
    <t xml:space="preserve">18.005.0018-A      </t>
  </si>
  <si>
    <t>CR5028</t>
  </si>
  <si>
    <t xml:space="preserve">18.005.0027-A      </t>
  </si>
  <si>
    <t>CR5029</t>
  </si>
  <si>
    <t xml:space="preserve">18.005.0035-A      </t>
  </si>
  <si>
    <t>CR5030</t>
  </si>
  <si>
    <t xml:space="preserve">18.006.0005-A      </t>
  </si>
  <si>
    <t>CR5031</t>
  </si>
  <si>
    <t xml:space="preserve">18.006.0007-A      </t>
  </si>
  <si>
    <t>CR5032</t>
  </si>
  <si>
    <t xml:space="preserve">18.006.0009-A      </t>
  </si>
  <si>
    <t>CR5034</t>
  </si>
  <si>
    <t xml:space="preserve">18.006.0017-A      </t>
  </si>
  <si>
    <t>CR5035</t>
  </si>
  <si>
    <t xml:space="preserve">18.006.0020-A      </t>
  </si>
  <si>
    <t>CR5036</t>
  </si>
  <si>
    <t xml:space="preserve">18.006.0023-A      </t>
  </si>
  <si>
    <t>CR5038</t>
  </si>
  <si>
    <t xml:space="preserve">18.006.0025-A      </t>
  </si>
  <si>
    <t>CR5041</t>
  </si>
  <si>
    <t xml:space="preserve">18.006.0033-A      </t>
  </si>
  <si>
    <t>CR5042</t>
  </si>
  <si>
    <t xml:space="preserve">18.006.0037-A      </t>
  </si>
  <si>
    <t>CR5043</t>
  </si>
  <si>
    <t xml:space="preserve">18.006.0040-A      </t>
  </si>
  <si>
    <t>CR5044</t>
  </si>
  <si>
    <t xml:space="preserve">18.006.0050-A      </t>
  </si>
  <si>
    <t>CR5045</t>
  </si>
  <si>
    <t xml:space="preserve">18.006.0052-A      </t>
  </si>
  <si>
    <t>CR5046</t>
  </si>
  <si>
    <t xml:space="preserve">18.006.0054-A      </t>
  </si>
  <si>
    <t>CR5047</t>
  </si>
  <si>
    <t xml:space="preserve">18.006.0056-A      </t>
  </si>
  <si>
    <t>CR5048</t>
  </si>
  <si>
    <t xml:space="preserve">18.007.0039-A      </t>
  </si>
  <si>
    <t>CR5049</t>
  </si>
  <si>
    <t xml:space="preserve">18.007.0041-A      </t>
  </si>
  <si>
    <t>CR5050</t>
  </si>
  <si>
    <t xml:space="preserve">18.007.0042-A      </t>
  </si>
  <si>
    <t>CR5051</t>
  </si>
  <si>
    <t xml:space="preserve">18.007.0043-A      </t>
  </si>
  <si>
    <t>CR5052</t>
  </si>
  <si>
    <t xml:space="preserve">18.007.0045-A      </t>
  </si>
  <si>
    <t>CR5053</t>
  </si>
  <si>
    <t xml:space="preserve">18.007.0049-A      </t>
  </si>
  <si>
    <t>CR5054</t>
  </si>
  <si>
    <t xml:space="preserve">18.007.0051-A      </t>
  </si>
  <si>
    <t>CR5055</t>
  </si>
  <si>
    <t xml:space="preserve">18.008.0005-A      </t>
  </si>
  <si>
    <t>CR5056</t>
  </si>
  <si>
    <t xml:space="preserve">18.008.0007-A      </t>
  </si>
  <si>
    <t>CR5057</t>
  </si>
  <si>
    <t xml:space="preserve">18.009.0058-A      </t>
  </si>
  <si>
    <t>CR5058</t>
  </si>
  <si>
    <t xml:space="preserve">18.009.0060-A      </t>
  </si>
  <si>
    <t>CR5059</t>
  </si>
  <si>
    <t xml:space="preserve">18.009.0065-A      </t>
  </si>
  <si>
    <t>CR5060</t>
  </si>
  <si>
    <t xml:space="preserve">18.009.0066-A      </t>
  </si>
  <si>
    <t>CR5061</t>
  </si>
  <si>
    <t xml:space="preserve">18.009.0070-A      </t>
  </si>
  <si>
    <t>CR5062</t>
  </si>
  <si>
    <t xml:space="preserve">18.009.0073-A      </t>
  </si>
  <si>
    <t>CR5063</t>
  </si>
  <si>
    <t xml:space="preserve">18.009.0074-A      </t>
  </si>
  <si>
    <t>CR5064</t>
  </si>
  <si>
    <t xml:space="preserve">18.009.0076-A      </t>
  </si>
  <si>
    <t>CR5065</t>
  </si>
  <si>
    <t xml:space="preserve">18.009.0078-A      </t>
  </si>
  <si>
    <t>CR5066</t>
  </si>
  <si>
    <t xml:space="preserve">18.009.0079-A      </t>
  </si>
  <si>
    <t>CR5067</t>
  </si>
  <si>
    <t xml:space="preserve">18.009.0080-A      </t>
  </si>
  <si>
    <t>CR5068</t>
  </si>
  <si>
    <t xml:space="preserve">18.009.0086-A      </t>
  </si>
  <si>
    <t>CR5069</t>
  </si>
  <si>
    <t xml:space="preserve">18.011.0003-A      </t>
  </si>
  <si>
    <t>CR5070</t>
  </si>
  <si>
    <t xml:space="preserve">18.011.0005-A      </t>
  </si>
  <si>
    <t>CR5071</t>
  </si>
  <si>
    <t xml:space="preserve">18.012.0090-A      </t>
  </si>
  <si>
    <t>CR5072</t>
  </si>
  <si>
    <t xml:space="preserve">18.012.0093-A      </t>
  </si>
  <si>
    <t>CR5073</t>
  </si>
  <si>
    <t xml:space="preserve">18.012.0096-A      </t>
  </si>
  <si>
    <t>CR5074</t>
  </si>
  <si>
    <t xml:space="preserve">18.012.0100-A      </t>
  </si>
  <si>
    <t>CR5075</t>
  </si>
  <si>
    <t xml:space="preserve">18.012.0102-A      </t>
  </si>
  <si>
    <t>CR5076</t>
  </si>
  <si>
    <t xml:space="preserve">18.013.0106-A      </t>
  </si>
  <si>
    <t>CR5077</t>
  </si>
  <si>
    <t xml:space="preserve">18.013.0108-A      </t>
  </si>
  <si>
    <t>CR5078</t>
  </si>
  <si>
    <t xml:space="preserve">18.013.0109-A      </t>
  </si>
  <si>
    <t>CR5079</t>
  </si>
  <si>
    <t xml:space="preserve">18.013.0110-A      </t>
  </si>
  <si>
    <t>CR5080</t>
  </si>
  <si>
    <t xml:space="preserve">18.013.0111-A      </t>
  </si>
  <si>
    <t>CR5081</t>
  </si>
  <si>
    <t xml:space="preserve">18.013.0112-A      </t>
  </si>
  <si>
    <t>CR5082</t>
  </si>
  <si>
    <t xml:space="preserve">18.013.0113-A      </t>
  </si>
  <si>
    <t>CR5083</t>
  </si>
  <si>
    <t xml:space="preserve">18.013.0115-A      </t>
  </si>
  <si>
    <t>CR5084</t>
  </si>
  <si>
    <t xml:space="preserve">18.013.0117-A      </t>
  </si>
  <si>
    <t>CR5085</t>
  </si>
  <si>
    <t xml:space="preserve">18.013.0118-A      </t>
  </si>
  <si>
    <t>CR5086</t>
  </si>
  <si>
    <t xml:space="preserve">18.013.0119-A      </t>
  </si>
  <si>
    <t>CR5087</t>
  </si>
  <si>
    <t xml:space="preserve">18.013.0121-A      </t>
  </si>
  <si>
    <t>CR5088</t>
  </si>
  <si>
    <t xml:space="preserve">18.013.0123-A      </t>
  </si>
  <si>
    <t>CR5089</t>
  </si>
  <si>
    <t xml:space="preserve">18.013.0124-A      </t>
  </si>
  <si>
    <t>CR5090</t>
  </si>
  <si>
    <t xml:space="preserve">18.013.0127-A      </t>
  </si>
  <si>
    <t>CR5091</t>
  </si>
  <si>
    <t xml:space="preserve">18.013.0128-A      </t>
  </si>
  <si>
    <t>CR5092</t>
  </si>
  <si>
    <t xml:space="preserve">18.013.0130-A      </t>
  </si>
  <si>
    <t>CR5093</t>
  </si>
  <si>
    <t xml:space="preserve">18.013.0133-A      </t>
  </si>
  <si>
    <t>CR5094</t>
  </si>
  <si>
    <t xml:space="preserve">18.013.0136-A      </t>
  </si>
  <si>
    <t>CR5095</t>
  </si>
  <si>
    <t xml:space="preserve">18.013.0140-A      </t>
  </si>
  <si>
    <t>CR5096</t>
  </si>
  <si>
    <t xml:space="preserve">18.013.0143-A      </t>
  </si>
  <si>
    <t>CR5097</t>
  </si>
  <si>
    <t xml:space="preserve">18.013.0144-A      </t>
  </si>
  <si>
    <t>CR5098</t>
  </si>
  <si>
    <t xml:space="preserve">18.013.0146-A      </t>
  </si>
  <si>
    <t>CR5099</t>
  </si>
  <si>
    <t xml:space="preserve">18.013.0148-A      </t>
  </si>
  <si>
    <t>CR5100</t>
  </si>
  <si>
    <t xml:space="preserve">18.013.0155-A      </t>
  </si>
  <si>
    <t>CR5101</t>
  </si>
  <si>
    <t xml:space="preserve">18.013.0156-A      </t>
  </si>
  <si>
    <t>CR5102</t>
  </si>
  <si>
    <t xml:space="preserve">18.013.0158-A      </t>
  </si>
  <si>
    <t>CR5104</t>
  </si>
  <si>
    <t xml:space="preserve">18.007.0060-A      </t>
  </si>
  <si>
    <t>CR5105</t>
  </si>
  <si>
    <t xml:space="preserve">18.007.0065-A      </t>
  </si>
  <si>
    <t>CR5106</t>
  </si>
  <si>
    <t xml:space="preserve">18.007.0070-A      </t>
  </si>
  <si>
    <t>CR5107</t>
  </si>
  <si>
    <t xml:space="preserve">18.007.0075-A      </t>
  </si>
  <si>
    <t>CR5108</t>
  </si>
  <si>
    <t xml:space="preserve">18.007.0080-A      </t>
  </si>
  <si>
    <t>CR5109</t>
  </si>
  <si>
    <t xml:space="preserve">18.015.0060-A      </t>
  </si>
  <si>
    <t>CR5115</t>
  </si>
  <si>
    <t xml:space="preserve">18.015.0080-A      </t>
  </si>
  <si>
    <t>CR5116</t>
  </si>
  <si>
    <t xml:space="preserve">18.015.0081-A      </t>
  </si>
  <si>
    <t>CR5117</t>
  </si>
  <si>
    <t xml:space="preserve">18.015.0082-A      </t>
  </si>
  <si>
    <t>CR5118</t>
  </si>
  <si>
    <t xml:space="preserve">18.015.0083-A      </t>
  </si>
  <si>
    <t>CR5119</t>
  </si>
  <si>
    <t xml:space="preserve">18.015.0084-A      </t>
  </si>
  <si>
    <t>CR5120</t>
  </si>
  <si>
    <t xml:space="preserve">18.015.0085-A      </t>
  </si>
  <si>
    <t>CR5121</t>
  </si>
  <si>
    <t xml:space="preserve">18.016.0010-A      </t>
  </si>
  <si>
    <t>CR5122</t>
  </si>
  <si>
    <t xml:space="preserve">18.016.0015-A      </t>
  </si>
  <si>
    <t>CR5123</t>
  </si>
  <si>
    <t xml:space="preserve">18.016.0020-A      </t>
  </si>
  <si>
    <t>CR5124</t>
  </si>
  <si>
    <t xml:space="preserve">18.016.0025-A      </t>
  </si>
  <si>
    <t>CR5125</t>
  </si>
  <si>
    <t xml:space="preserve">18.016.0030-A      </t>
  </si>
  <si>
    <t>CR5126</t>
  </si>
  <si>
    <t xml:space="preserve">18.016.0035-A      </t>
  </si>
  <si>
    <t>CR5127</t>
  </si>
  <si>
    <t xml:space="preserve">18.016.0040-A      </t>
  </si>
  <si>
    <t>CR5128</t>
  </si>
  <si>
    <t xml:space="preserve">18.016.0042-A      </t>
  </si>
  <si>
    <t>CR5129</t>
  </si>
  <si>
    <t xml:space="preserve">18.016.0045-A      </t>
  </si>
  <si>
    <t>CR5130</t>
  </si>
  <si>
    <t xml:space="preserve">18.016.0050-A      </t>
  </si>
  <si>
    <t>CR5131</t>
  </si>
  <si>
    <t xml:space="preserve">18.016.0051-A      </t>
  </si>
  <si>
    <t>CR5132</t>
  </si>
  <si>
    <t xml:space="preserve">18.016.0060-A      </t>
  </si>
  <si>
    <t>CR5133</t>
  </si>
  <si>
    <t xml:space="preserve">18.017.0020-A      </t>
  </si>
  <si>
    <t>CR5134</t>
  </si>
  <si>
    <t xml:space="preserve">18.017.0021-A      </t>
  </si>
  <si>
    <t>CR5135</t>
  </si>
  <si>
    <t xml:space="preserve">18.017.0022-A      </t>
  </si>
  <si>
    <t>CR5136</t>
  </si>
  <si>
    <t xml:space="preserve">18.019.0010-A      </t>
  </si>
  <si>
    <t>CR5137</t>
  </si>
  <si>
    <t xml:space="preserve">18.019.0012-A      </t>
  </si>
  <si>
    <t>CR5142</t>
  </si>
  <si>
    <t xml:space="preserve">18.021.0025-A      </t>
  </si>
  <si>
    <t>CR5143</t>
  </si>
  <si>
    <t xml:space="preserve">18.021.0030-A      </t>
  </si>
  <si>
    <t>CR5144</t>
  </si>
  <si>
    <t xml:space="preserve">18.021.0035-A      </t>
  </si>
  <si>
    <t>CR5145</t>
  </si>
  <si>
    <t xml:space="preserve">18.021.0040-A      </t>
  </si>
  <si>
    <t>CR5146</t>
  </si>
  <si>
    <t xml:space="preserve">18.022.0010-A      </t>
  </si>
  <si>
    <t>CR5147</t>
  </si>
  <si>
    <t xml:space="preserve">18.022.0011-A      </t>
  </si>
  <si>
    <t>CR5148</t>
  </si>
  <si>
    <t xml:space="preserve">18.022.0012-A      </t>
  </si>
  <si>
    <t>CR5149</t>
  </si>
  <si>
    <t xml:space="preserve">18.022.0013-A      </t>
  </si>
  <si>
    <t>CR5150</t>
  </si>
  <si>
    <t xml:space="preserve">18.022.0015-A      </t>
  </si>
  <si>
    <t>CR5152</t>
  </si>
  <si>
    <t xml:space="preserve">18.023.0011-A      </t>
  </si>
  <si>
    <t>CR5154</t>
  </si>
  <si>
    <t xml:space="preserve">18.023.0013-A      </t>
  </si>
  <si>
    <t>CR5155</t>
  </si>
  <si>
    <t xml:space="preserve">18.023.0014-A      </t>
  </si>
  <si>
    <t>CR5156</t>
  </si>
  <si>
    <t xml:space="preserve">18.023.0020-A      </t>
  </si>
  <si>
    <t>CR5157</t>
  </si>
  <si>
    <t xml:space="preserve">18.024.0001-A      </t>
  </si>
  <si>
    <t>CR5158</t>
  </si>
  <si>
    <t xml:space="preserve">18.024.0002-A      </t>
  </si>
  <si>
    <t>CR5159</t>
  </si>
  <si>
    <t xml:space="preserve">18.024.0010-A      </t>
  </si>
  <si>
    <t>CR5160</t>
  </si>
  <si>
    <t xml:space="preserve">18.025.0001-A      </t>
  </si>
  <si>
    <t>CR5161</t>
  </si>
  <si>
    <t xml:space="preserve">18.025.0005-A      </t>
  </si>
  <si>
    <t>CR5163</t>
  </si>
  <si>
    <t xml:space="preserve">18.026.0010-A      </t>
  </si>
  <si>
    <t>CR5164</t>
  </si>
  <si>
    <t xml:space="preserve">18.026.0012-A      </t>
  </si>
  <si>
    <t>CR5165</t>
  </si>
  <si>
    <t xml:space="preserve">18.026.0015-A      </t>
  </si>
  <si>
    <t>CR5166</t>
  </si>
  <si>
    <t xml:space="preserve">18.026.0020-A      </t>
  </si>
  <si>
    <t>CR5171</t>
  </si>
  <si>
    <t xml:space="preserve">18.027.0110-A      </t>
  </si>
  <si>
    <t>CR5172</t>
  </si>
  <si>
    <t xml:space="preserve">18.027.0112-A      </t>
  </si>
  <si>
    <t>CR5173</t>
  </si>
  <si>
    <t xml:space="preserve">18.027.0120-A      </t>
  </si>
  <si>
    <t>CR5174</t>
  </si>
  <si>
    <t xml:space="preserve">18.027.0125-A      </t>
  </si>
  <si>
    <t>CR5177</t>
  </si>
  <si>
    <t xml:space="preserve">18.027.0140-A      </t>
  </si>
  <si>
    <t>CR5178</t>
  </si>
  <si>
    <t xml:space="preserve">18.260.0070-A      </t>
  </si>
  <si>
    <t>CR5179</t>
  </si>
  <si>
    <t xml:space="preserve">18.027.0302-A      </t>
  </si>
  <si>
    <t>CR5180</t>
  </si>
  <si>
    <t xml:space="preserve">18.027.0312-A      </t>
  </si>
  <si>
    <t>CR5181</t>
  </si>
  <si>
    <t xml:space="preserve">18.027.0322-A      </t>
  </si>
  <si>
    <t>CR5182</t>
  </si>
  <si>
    <t xml:space="preserve">18.027.0332-A      </t>
  </si>
  <si>
    <t>CR5183</t>
  </si>
  <si>
    <t xml:space="preserve">18.027.0305-A      </t>
  </si>
  <si>
    <t>CR5184</t>
  </si>
  <si>
    <t xml:space="preserve">18.027.0315-A      </t>
  </si>
  <si>
    <t>CR5185</t>
  </si>
  <si>
    <t xml:space="preserve">18.027.0325-A      </t>
  </si>
  <si>
    <t>CR5186</t>
  </si>
  <si>
    <t xml:space="preserve">18.027.0335-A      </t>
  </si>
  <si>
    <t>CR5211</t>
  </si>
  <si>
    <t xml:space="preserve">18.027.0445-A      </t>
  </si>
  <si>
    <t>CR5212</t>
  </si>
  <si>
    <t xml:space="preserve">18.027.0455-A      </t>
  </si>
  <si>
    <t>CR5213</t>
  </si>
  <si>
    <t xml:space="preserve">18.027.0457-A      </t>
  </si>
  <si>
    <t>CR5214</t>
  </si>
  <si>
    <t xml:space="preserve">18.027.0460-A      </t>
  </si>
  <si>
    <t>CR5215</t>
  </si>
  <si>
    <t xml:space="preserve">18.028.0001-A      </t>
  </si>
  <si>
    <t>CR5216</t>
  </si>
  <si>
    <t xml:space="preserve">18.028.0005-A      </t>
  </si>
  <si>
    <t>CR5217</t>
  </si>
  <si>
    <t xml:space="preserve">18.028.0010-A      </t>
  </si>
  <si>
    <t>CR5218</t>
  </si>
  <si>
    <t xml:space="preserve">18.028.0015-A      </t>
  </si>
  <si>
    <t>CR5219</t>
  </si>
  <si>
    <t xml:space="preserve">18.028.0020-A      </t>
  </si>
  <si>
    <t>CR5220</t>
  </si>
  <si>
    <t xml:space="preserve">18.028.0025-A      </t>
  </si>
  <si>
    <t>CR5221</t>
  </si>
  <si>
    <t xml:space="preserve">18.028.0030-A      </t>
  </si>
  <si>
    <t>CR5222</t>
  </si>
  <si>
    <t xml:space="preserve">18.028.0035-A      </t>
  </si>
  <si>
    <t>CR5223</t>
  </si>
  <si>
    <t xml:space="preserve">18.028.0040-A      </t>
  </si>
  <si>
    <t>CR5224</t>
  </si>
  <si>
    <t xml:space="preserve">18.028.0050-A      </t>
  </si>
  <si>
    <t>CR5225</t>
  </si>
  <si>
    <t xml:space="preserve">18.029.0005-A      </t>
  </si>
  <si>
    <t>CR5226</t>
  </si>
  <si>
    <t xml:space="preserve">18.029.0010-A      </t>
  </si>
  <si>
    <t>CR5227</t>
  </si>
  <si>
    <t xml:space="preserve">18.029.0012-A      </t>
  </si>
  <si>
    <t>CR5228</t>
  </si>
  <si>
    <t xml:space="preserve">18.029.0015-A      </t>
  </si>
  <si>
    <t>CR5229</t>
  </si>
  <si>
    <t xml:space="preserve">18.029.0020-A      </t>
  </si>
  <si>
    <t>CR5230</t>
  </si>
  <si>
    <t xml:space="preserve">18.029.0025-A      </t>
  </si>
  <si>
    <t>CR5231</t>
  </si>
  <si>
    <t xml:space="preserve">18.029.0030-A      </t>
  </si>
  <si>
    <t>CR5232</t>
  </si>
  <si>
    <t xml:space="preserve">18.029.0035-A      </t>
  </si>
  <si>
    <t>CR5233</t>
  </si>
  <si>
    <t xml:space="preserve">18.029.0040-A      </t>
  </si>
  <si>
    <t>CR5234</t>
  </si>
  <si>
    <t xml:space="preserve">18.029.0070-A      </t>
  </si>
  <si>
    <t>CR5235</t>
  </si>
  <si>
    <t xml:space="preserve">18.029.0075-A      </t>
  </si>
  <si>
    <t>CR5236</t>
  </si>
  <si>
    <t xml:space="preserve">18.029.0080-A      </t>
  </si>
  <si>
    <t>CR5237</t>
  </si>
  <si>
    <t xml:space="preserve">18.029.0085-A      </t>
  </si>
  <si>
    <t>CR5238</t>
  </si>
  <si>
    <t xml:space="preserve">18.029.0105-A      </t>
  </si>
  <si>
    <t>CR5239</t>
  </si>
  <si>
    <t xml:space="preserve">18.029.0110-A      </t>
  </si>
  <si>
    <t>CR5240</t>
  </si>
  <si>
    <t xml:space="preserve">18.029.0115-A      </t>
  </si>
  <si>
    <t>CR5241</t>
  </si>
  <si>
    <t xml:space="preserve">18.029.0120-A      </t>
  </si>
  <si>
    <t>CR5242</t>
  </si>
  <si>
    <t xml:space="preserve">18.029.0125-A      </t>
  </si>
  <si>
    <t>CR5243</t>
  </si>
  <si>
    <t xml:space="preserve">18.029.0130-A      </t>
  </si>
  <si>
    <t>CR5254</t>
  </si>
  <si>
    <t xml:space="preserve">18.031.0010-A      </t>
  </si>
  <si>
    <t>CR5255</t>
  </si>
  <si>
    <t xml:space="preserve">18.031.0015-A      </t>
  </si>
  <si>
    <t>CR5256</t>
  </si>
  <si>
    <t xml:space="preserve">18.031.0016-A      </t>
  </si>
  <si>
    <t>CR5257</t>
  </si>
  <si>
    <t xml:space="preserve">18.031.0020-A      </t>
  </si>
  <si>
    <t>CR5259</t>
  </si>
  <si>
    <t xml:space="preserve">18.032.0012-A      </t>
  </si>
  <si>
    <t>CR5260</t>
  </si>
  <si>
    <t xml:space="preserve">18.032.0015-A      </t>
  </si>
  <si>
    <t>CR5261</t>
  </si>
  <si>
    <t xml:space="preserve">18.032.0020-A      </t>
  </si>
  <si>
    <t>CR5262</t>
  </si>
  <si>
    <t xml:space="preserve">18.032.0025-A      </t>
  </si>
  <si>
    <t>CR5263</t>
  </si>
  <si>
    <t xml:space="preserve">18.032.0030-A      </t>
  </si>
  <si>
    <t>CR5265</t>
  </si>
  <si>
    <t xml:space="preserve">18.033.0010-A      </t>
  </si>
  <si>
    <t>CR5266</t>
  </si>
  <si>
    <t xml:space="preserve">18.033.0015-A      </t>
  </si>
  <si>
    <t>CR5268</t>
  </si>
  <si>
    <t xml:space="preserve">18.035.0005-A      </t>
  </si>
  <si>
    <t>CR5269</t>
  </si>
  <si>
    <t xml:space="preserve">18.035.0010-A      </t>
  </si>
  <si>
    <t>CR5270</t>
  </si>
  <si>
    <t xml:space="preserve">18.070.0005-A      </t>
  </si>
  <si>
    <t>CR5271</t>
  </si>
  <si>
    <t xml:space="preserve">18.070.0010-A      </t>
  </si>
  <si>
    <t>CR5278</t>
  </si>
  <si>
    <t xml:space="preserve">18.070.0040-A      </t>
  </si>
  <si>
    <t>CR5287</t>
  </si>
  <si>
    <t xml:space="preserve">18.080.0020-A      </t>
  </si>
  <si>
    <t>CR5288</t>
  </si>
  <si>
    <t xml:space="preserve">18.100.0025-A      </t>
  </si>
  <si>
    <t>CR5289</t>
  </si>
  <si>
    <t xml:space="preserve">18.100.0030-A      </t>
  </si>
  <si>
    <t>CR5290</t>
  </si>
  <si>
    <t xml:space="preserve">18.100.0035-A      </t>
  </si>
  <si>
    <t>CR5291</t>
  </si>
  <si>
    <t xml:space="preserve">18.105.0001-A      </t>
  </si>
  <si>
    <t>CR5292</t>
  </si>
  <si>
    <t xml:space="preserve">18.200.0001-A      </t>
  </si>
  <si>
    <t>CR5293</t>
  </si>
  <si>
    <t xml:space="preserve">18.200.0002-A      </t>
  </si>
  <si>
    <t>CR5294</t>
  </si>
  <si>
    <t xml:space="preserve">18.200.0003-A      </t>
  </si>
  <si>
    <t>CR5295</t>
  </si>
  <si>
    <t xml:space="preserve">18.200.0004-A      </t>
  </si>
  <si>
    <t>CR5296</t>
  </si>
  <si>
    <t xml:space="preserve">18.200.0005-A      </t>
  </si>
  <si>
    <t>CR5297</t>
  </si>
  <si>
    <t xml:space="preserve">18.200.0010-A      </t>
  </si>
  <si>
    <t>CR5298</t>
  </si>
  <si>
    <t xml:space="preserve">18.200.0015-A      </t>
  </si>
  <si>
    <t>CR5315</t>
  </si>
  <si>
    <t xml:space="preserve">18.260.0040-A      </t>
  </si>
  <si>
    <t>CR5316</t>
  </si>
  <si>
    <t xml:space="preserve">18.260.0045-A      </t>
  </si>
  <si>
    <t>CR5317</t>
  </si>
  <si>
    <t xml:space="preserve">18.260.0050-A      </t>
  </si>
  <si>
    <t>CR5320</t>
  </si>
  <si>
    <t xml:space="preserve">18.260.0065-A      </t>
  </si>
  <si>
    <t>CR5321</t>
  </si>
  <si>
    <t xml:space="preserve">18.265.0001-A      </t>
  </si>
  <si>
    <t>CR5323</t>
  </si>
  <si>
    <t xml:space="preserve">18.270.0010-A      </t>
  </si>
  <si>
    <t>CR5325</t>
  </si>
  <si>
    <t xml:space="preserve">18.270.0020-A      </t>
  </si>
  <si>
    <t>CR5326</t>
  </si>
  <si>
    <t xml:space="preserve">18.270.0025-A      </t>
  </si>
  <si>
    <t>CR5327</t>
  </si>
  <si>
    <t xml:space="preserve">18.270.0030-A      </t>
  </si>
  <si>
    <t>CR5328</t>
  </si>
  <si>
    <t xml:space="preserve">18.270.0035-A      </t>
  </si>
  <si>
    <t>CR5345</t>
  </si>
  <si>
    <t xml:space="preserve">18.031.0025-A      </t>
  </si>
  <si>
    <t>CR5347</t>
  </si>
  <si>
    <t xml:space="preserve">18.050.0015-A      </t>
  </si>
  <si>
    <t>CR5348</t>
  </si>
  <si>
    <t xml:space="preserve">18.050.0020-A      </t>
  </si>
  <si>
    <t>CR5349</t>
  </si>
  <si>
    <t xml:space="preserve">18.050.0050-A      </t>
  </si>
  <si>
    <t>CR5350</t>
  </si>
  <si>
    <t xml:space="preserve">18.050.0055-A      </t>
  </si>
  <si>
    <t>CR5351</t>
  </si>
  <si>
    <t xml:space="preserve">18.050.0060-A      </t>
  </si>
  <si>
    <t>CR5352</t>
  </si>
  <si>
    <t xml:space="preserve">18.050.0100-A      </t>
  </si>
  <si>
    <t>CR5353</t>
  </si>
  <si>
    <t xml:space="preserve">18.260.0046-A      </t>
  </si>
  <si>
    <t>CR5354</t>
  </si>
  <si>
    <t xml:space="preserve">18.029.0086-A      </t>
  </si>
  <si>
    <t>CR5356</t>
  </si>
  <si>
    <t xml:space="preserve">18.002.0014-A      </t>
  </si>
  <si>
    <t>CR5359</t>
  </si>
  <si>
    <t xml:space="preserve">18.002.0070-A      </t>
  </si>
  <si>
    <t>CR5360</t>
  </si>
  <si>
    <t xml:space="preserve">18.002.0090-A      </t>
  </si>
  <si>
    <t>CR5362</t>
  </si>
  <si>
    <t xml:space="preserve">18.003.0015-A      </t>
  </si>
  <si>
    <t>CR5363</t>
  </si>
  <si>
    <t xml:space="preserve">18.003.0020-A      </t>
  </si>
  <si>
    <t>CR5364</t>
  </si>
  <si>
    <t xml:space="preserve">18.005.0010-A      </t>
  </si>
  <si>
    <t>CR5365</t>
  </si>
  <si>
    <t xml:space="preserve">18.005.0012-A      </t>
  </si>
  <si>
    <t>CR5366</t>
  </si>
  <si>
    <t xml:space="preserve">18.005.0013-A      </t>
  </si>
  <si>
    <t>CR5369</t>
  </si>
  <si>
    <t xml:space="preserve">18.006.0043-A      </t>
  </si>
  <si>
    <t>CR5371</t>
  </si>
  <si>
    <t xml:space="preserve">18.009.0101-A      </t>
  </si>
  <si>
    <t>CR5372</t>
  </si>
  <si>
    <t xml:space="preserve">18.009.0102-A      </t>
  </si>
  <si>
    <t>CR5373</t>
  </si>
  <si>
    <t xml:space="preserve">18.009.0105-A      </t>
  </si>
  <si>
    <t>CR5374</t>
  </si>
  <si>
    <t xml:space="preserve">18.009.0110-A      </t>
  </si>
  <si>
    <t>CR5375</t>
  </si>
  <si>
    <t xml:space="preserve">18.009.0115-A      </t>
  </si>
  <si>
    <t>CR5376</t>
  </si>
  <si>
    <t xml:space="preserve">18.013.0165-A      </t>
  </si>
  <si>
    <t>CR5377</t>
  </si>
  <si>
    <t xml:space="preserve">18.015.0036-A      </t>
  </si>
  <si>
    <t>CR5378</t>
  </si>
  <si>
    <t xml:space="preserve">18.015.0037-A      </t>
  </si>
  <si>
    <t>CR5379</t>
  </si>
  <si>
    <t xml:space="preserve">18.015.0039-A      </t>
  </si>
  <si>
    <t>CR5380</t>
  </si>
  <si>
    <t xml:space="preserve">18.015.0040-A      </t>
  </si>
  <si>
    <t>CR5381</t>
  </si>
  <si>
    <t xml:space="preserve">18.015.0042-A      </t>
  </si>
  <si>
    <t>CR5382</t>
  </si>
  <si>
    <t xml:space="preserve">18.015.0043-A      </t>
  </si>
  <si>
    <t>CR5383</t>
  </si>
  <si>
    <t xml:space="preserve">18.015.0045-A      </t>
  </si>
  <si>
    <t>CR5384</t>
  </si>
  <si>
    <t xml:space="preserve">18.015.0046-A      </t>
  </si>
  <si>
    <t>CR5385</t>
  </si>
  <si>
    <t xml:space="preserve">18.015.0048-A      </t>
  </si>
  <si>
    <t>CR5386</t>
  </si>
  <si>
    <t xml:space="preserve">18.015.0049-A      </t>
  </si>
  <si>
    <t>CR5387</t>
  </si>
  <si>
    <t xml:space="preserve">18.015.0052-A      </t>
  </si>
  <si>
    <t>CR5388</t>
  </si>
  <si>
    <t xml:space="preserve">18.015.0053-A      </t>
  </si>
  <si>
    <t>CR5389</t>
  </si>
  <si>
    <t xml:space="preserve">18.015.0055-A      </t>
  </si>
  <si>
    <t>CR5390</t>
  </si>
  <si>
    <t xml:space="preserve">18.015.0056-A      </t>
  </si>
  <si>
    <t>CR5391</t>
  </si>
  <si>
    <t xml:space="preserve">18.015.0062-A      </t>
  </si>
  <si>
    <t>CR5392</t>
  </si>
  <si>
    <t xml:space="preserve">18.015.0064-A      </t>
  </si>
  <si>
    <t>CR5393</t>
  </si>
  <si>
    <t xml:space="preserve">18.015.0066-A      </t>
  </si>
  <si>
    <t>CR5394</t>
  </si>
  <si>
    <t xml:space="preserve">18.016.0001-A      </t>
  </si>
  <si>
    <t>CR5395</t>
  </si>
  <si>
    <t xml:space="preserve">18.016.0002-A      </t>
  </si>
  <si>
    <t>CR5396</t>
  </si>
  <si>
    <t xml:space="preserve">18.016.0003-A      </t>
  </si>
  <si>
    <t>CR5397</t>
  </si>
  <si>
    <t xml:space="preserve">18.016.0004-A      </t>
  </si>
  <si>
    <t>CR5398</t>
  </si>
  <si>
    <t xml:space="preserve">18.016.0005-A      </t>
  </si>
  <si>
    <t>CR5402</t>
  </si>
  <si>
    <t xml:space="preserve">18.016.0027-A      </t>
  </si>
  <si>
    <t>CR5403</t>
  </si>
  <si>
    <t xml:space="preserve">18.016.0055-A      </t>
  </si>
  <si>
    <t>CR5404</t>
  </si>
  <si>
    <t xml:space="preserve">18.016.0070-A      </t>
  </si>
  <si>
    <t>CR5405</t>
  </si>
  <si>
    <t xml:space="preserve">18.016.0080-A      </t>
  </si>
  <si>
    <t>CR5406</t>
  </si>
  <si>
    <t xml:space="preserve">18.016.0100-A      </t>
  </si>
  <si>
    <t>CR5407</t>
  </si>
  <si>
    <t xml:space="preserve">18.016.0105-A      </t>
  </si>
  <si>
    <t>CR5408</t>
  </si>
  <si>
    <t xml:space="preserve">18.016.0106-A      </t>
  </si>
  <si>
    <t>CR5409</t>
  </si>
  <si>
    <t xml:space="preserve">18.016.0110-A      </t>
  </si>
  <si>
    <t>CR5410</t>
  </si>
  <si>
    <t xml:space="preserve">18.016.0111-A      </t>
  </si>
  <si>
    <t>CR5411</t>
  </si>
  <si>
    <t xml:space="preserve">18.016.0120-A      </t>
  </si>
  <si>
    <t>CR5412</t>
  </si>
  <si>
    <t xml:space="preserve">18.016.0130-A      </t>
  </si>
  <si>
    <t>CR5424</t>
  </si>
  <si>
    <t xml:space="preserve">18.018.0010-A      </t>
  </si>
  <si>
    <t>CR5425</t>
  </si>
  <si>
    <t xml:space="preserve">18.018.0015-A      </t>
  </si>
  <si>
    <t>CR5426</t>
  </si>
  <si>
    <t xml:space="preserve">18.018.0018-A      </t>
  </si>
  <si>
    <t>CR5427</t>
  </si>
  <si>
    <t xml:space="preserve">18.018.0020-A      </t>
  </si>
  <si>
    <t>CR5428</t>
  </si>
  <si>
    <t xml:space="preserve">18.018.0025-A      </t>
  </si>
  <si>
    <t>CR5429</t>
  </si>
  <si>
    <t xml:space="preserve">18.018.0030-A      </t>
  </si>
  <si>
    <t>CR5430</t>
  </si>
  <si>
    <t xml:space="preserve">18.018.0032-A      </t>
  </si>
  <si>
    <t>CR5431</t>
  </si>
  <si>
    <t xml:space="preserve">18.018.0050-A      </t>
  </si>
  <si>
    <t>CR5433</t>
  </si>
  <si>
    <t xml:space="preserve">18.018.0070-A      </t>
  </si>
  <si>
    <t>CR5435</t>
  </si>
  <si>
    <t xml:space="preserve">18.018.0090-A      </t>
  </si>
  <si>
    <t>CR5436</t>
  </si>
  <si>
    <t xml:space="preserve">18.018.0100-A      </t>
  </si>
  <si>
    <t>CR5437</t>
  </si>
  <si>
    <t xml:space="preserve">18.021.0042-A      </t>
  </si>
  <si>
    <t>CR5438</t>
  </si>
  <si>
    <t xml:space="preserve">18.021.0043-A      </t>
  </si>
  <si>
    <t>CR5439</t>
  </si>
  <si>
    <t xml:space="preserve">18.021.0045-A      </t>
  </si>
  <si>
    <t>CR5440</t>
  </si>
  <si>
    <t xml:space="preserve">18.021.0060-A      </t>
  </si>
  <si>
    <t>CR5441</t>
  </si>
  <si>
    <t xml:space="preserve">18.021.0065-A      </t>
  </si>
  <si>
    <t>CR5442</t>
  </si>
  <si>
    <t xml:space="preserve">18.021.0070-A      </t>
  </si>
  <si>
    <t>CR5443</t>
  </si>
  <si>
    <t xml:space="preserve">18.021.0100-A      </t>
  </si>
  <si>
    <t>CR5444</t>
  </si>
  <si>
    <t xml:space="preserve">18.021.0105-A      </t>
  </si>
  <si>
    <t>CR5445</t>
  </si>
  <si>
    <t xml:space="preserve">18.024.0050-A      </t>
  </si>
  <si>
    <t>CR5446</t>
  </si>
  <si>
    <t xml:space="preserve">18.025.0010-A      </t>
  </si>
  <si>
    <t>CR5447</t>
  </si>
  <si>
    <t xml:space="preserve">18.025.0050-A      </t>
  </si>
  <si>
    <t>CR5448</t>
  </si>
  <si>
    <t xml:space="preserve">18.025.0055-A      </t>
  </si>
  <si>
    <t>CR5449</t>
  </si>
  <si>
    <t xml:space="preserve">18.025.0060-A      </t>
  </si>
  <si>
    <t>CR5450</t>
  </si>
  <si>
    <t xml:space="preserve">18.025.0065-A      </t>
  </si>
  <si>
    <t>CR5452</t>
  </si>
  <si>
    <t xml:space="preserve">18.025.0075-A      </t>
  </si>
  <si>
    <t>CR5457</t>
  </si>
  <si>
    <t xml:space="preserve">18.025.0150-A      </t>
  </si>
  <si>
    <t>CR5460</t>
  </si>
  <si>
    <t xml:space="preserve">18.027.0040-A      </t>
  </si>
  <si>
    <t>CR5461</t>
  </si>
  <si>
    <t xml:space="preserve">18.027.0045-A      </t>
  </si>
  <si>
    <t>CR5462</t>
  </si>
  <si>
    <t xml:space="preserve">18.027.0070-A      </t>
  </si>
  <si>
    <t>CR5463</t>
  </si>
  <si>
    <t xml:space="preserve">18.027.0072-A      </t>
  </si>
  <si>
    <t>CR5464</t>
  </si>
  <si>
    <t xml:space="preserve">18.027.0075-A      </t>
  </si>
  <si>
    <t>CR5466</t>
  </si>
  <si>
    <t xml:space="preserve">18.027.0097-A      </t>
  </si>
  <si>
    <t>CR5468</t>
  </si>
  <si>
    <t xml:space="preserve">18.027.0300-A      </t>
  </si>
  <si>
    <t>CR5469</t>
  </si>
  <si>
    <t xml:space="preserve">18.027.0301-A      </t>
  </si>
  <si>
    <t>CR5470</t>
  </si>
  <si>
    <t xml:space="preserve">18.027.0303-A      </t>
  </si>
  <si>
    <t>CR5471</t>
  </si>
  <si>
    <t xml:space="preserve">18.027.0304-A      </t>
  </si>
  <si>
    <t>CR5472</t>
  </si>
  <si>
    <t xml:space="preserve">18.027.0310-A      </t>
  </si>
  <si>
    <t>CR5473</t>
  </si>
  <si>
    <t xml:space="preserve">18.027.0311-A      </t>
  </si>
  <si>
    <t>CR5474</t>
  </si>
  <si>
    <t xml:space="preserve">18.027.0313-A      </t>
  </si>
  <si>
    <t>CR5475</t>
  </si>
  <si>
    <t xml:space="preserve">18.027.0314-A      </t>
  </si>
  <si>
    <t>CR5476</t>
  </si>
  <si>
    <t xml:space="preserve">18.027.0320-A      </t>
  </si>
  <si>
    <t>CR5477</t>
  </si>
  <si>
    <t xml:space="preserve">18.027.0321-A      </t>
  </si>
  <si>
    <t>CR5478</t>
  </si>
  <si>
    <t xml:space="preserve">18.027.0323-A      </t>
  </si>
  <si>
    <t>CR5479</t>
  </si>
  <si>
    <t xml:space="preserve">18.027.0324-A      </t>
  </si>
  <si>
    <t>CR5480</t>
  </si>
  <si>
    <t xml:space="preserve">18.027.0330-A      </t>
  </si>
  <si>
    <t>CR5481</t>
  </si>
  <si>
    <t xml:space="preserve">18.027.0331-A      </t>
  </si>
  <si>
    <t>CR5482</t>
  </si>
  <si>
    <t xml:space="preserve">18.027.0333-A      </t>
  </si>
  <si>
    <t>CR5483</t>
  </si>
  <si>
    <t xml:space="preserve">18.027.0334-A      </t>
  </si>
  <si>
    <t>CR5500</t>
  </si>
  <si>
    <t xml:space="preserve">18.027.0400-A      </t>
  </si>
  <si>
    <t>CR5501</t>
  </si>
  <si>
    <t xml:space="preserve">18.027.0402-A      </t>
  </si>
  <si>
    <t>CR5502</t>
  </si>
  <si>
    <t xml:space="preserve">18.027.0404-A      </t>
  </si>
  <si>
    <t>CR5503</t>
  </si>
  <si>
    <t xml:space="preserve">18.027.0406-A      </t>
  </si>
  <si>
    <t>CR5504</t>
  </si>
  <si>
    <t xml:space="preserve">18.027.0408-A      </t>
  </si>
  <si>
    <t>CR5505</t>
  </si>
  <si>
    <t xml:space="preserve">18.027.0410-A      </t>
  </si>
  <si>
    <t>CR5506</t>
  </si>
  <si>
    <t xml:space="preserve">18.027.0415-A      </t>
  </si>
  <si>
    <t>CR5507</t>
  </si>
  <si>
    <t xml:space="preserve">18.027.0418-A      </t>
  </si>
  <si>
    <t>CR5508</t>
  </si>
  <si>
    <t xml:space="preserve">18.027.0420-A      </t>
  </si>
  <si>
    <t>CR5509</t>
  </si>
  <si>
    <t xml:space="preserve">18.027.0422-A      </t>
  </si>
  <si>
    <t>CR5510</t>
  </si>
  <si>
    <t xml:space="preserve">18.027.0424-A      </t>
  </si>
  <si>
    <t>CR5511</t>
  </si>
  <si>
    <t xml:space="preserve">18.027.0426-A      </t>
  </si>
  <si>
    <t>CR5512</t>
  </si>
  <si>
    <t xml:space="preserve">18.027.0430-A      </t>
  </si>
  <si>
    <t>CR5513</t>
  </si>
  <si>
    <t xml:space="preserve">18.027.0434-A      </t>
  </si>
  <si>
    <t>CR5516</t>
  </si>
  <si>
    <t xml:space="preserve">18.027.0440-A      </t>
  </si>
  <si>
    <t>CR5517</t>
  </si>
  <si>
    <t xml:space="preserve">18.027.0450-A      </t>
  </si>
  <si>
    <t>CR5518</t>
  </si>
  <si>
    <t xml:space="preserve">18.028.0060-A      </t>
  </si>
  <si>
    <t>CR5519</t>
  </si>
  <si>
    <t xml:space="preserve">18.028.0063-A      </t>
  </si>
  <si>
    <t>CR5520</t>
  </si>
  <si>
    <t xml:space="preserve">18.028.0065-A      </t>
  </si>
  <si>
    <t>CR5521</t>
  </si>
  <si>
    <t xml:space="preserve">18.028.0068-A      </t>
  </si>
  <si>
    <t>CR5522</t>
  </si>
  <si>
    <t xml:space="preserve">18.028.0070-A      </t>
  </si>
  <si>
    <t>CR5523</t>
  </si>
  <si>
    <t xml:space="preserve">18.028.0073-A      </t>
  </si>
  <si>
    <t>CR5524</t>
  </si>
  <si>
    <t xml:space="preserve">18.028.0075-A      </t>
  </si>
  <si>
    <t>CR5525</t>
  </si>
  <si>
    <t xml:space="preserve">18.028.0100-A      </t>
  </si>
  <si>
    <t>CR5526</t>
  </si>
  <si>
    <t xml:space="preserve">18.028.0110-A      </t>
  </si>
  <si>
    <t>CR5527</t>
  </si>
  <si>
    <t xml:space="preserve">18.028.0120-A      </t>
  </si>
  <si>
    <t>CR5528</t>
  </si>
  <si>
    <t xml:space="preserve">18.028.0130-A      </t>
  </si>
  <si>
    <t>CR5529</t>
  </si>
  <si>
    <t xml:space="preserve">18.028.0140-A      </t>
  </si>
  <si>
    <t>CR5530</t>
  </si>
  <si>
    <t xml:space="preserve">18.028.0150-A      </t>
  </si>
  <si>
    <t>CR5531</t>
  </si>
  <si>
    <t xml:space="preserve">18.028.0160-A      </t>
  </si>
  <si>
    <t>CR5532</t>
  </si>
  <si>
    <t xml:space="preserve">18.028.0170-A      </t>
  </si>
  <si>
    <t>CR5533</t>
  </si>
  <si>
    <t xml:space="preserve">18.028.0180-A      </t>
  </si>
  <si>
    <t>CR5534</t>
  </si>
  <si>
    <t xml:space="preserve">18.028.0190-A      </t>
  </si>
  <si>
    <t>CR5535</t>
  </si>
  <si>
    <t xml:space="preserve">18.028.0300-A      </t>
  </si>
  <si>
    <t>CR5536</t>
  </si>
  <si>
    <t xml:space="preserve">18.028.0301-A      </t>
  </si>
  <si>
    <t>CR5537</t>
  </si>
  <si>
    <t xml:space="preserve">18.028.0302-A      </t>
  </si>
  <si>
    <t>CR5538</t>
  </si>
  <si>
    <t xml:space="preserve">18.028.0303-A      </t>
  </si>
  <si>
    <t>CR5539</t>
  </si>
  <si>
    <t xml:space="preserve">18.028.0305-A      </t>
  </si>
  <si>
    <t>CR5540</t>
  </si>
  <si>
    <t xml:space="preserve">18.028.0306-A      </t>
  </si>
  <si>
    <t>CR5541</t>
  </si>
  <si>
    <t xml:space="preserve">18.028.0307-A      </t>
  </si>
  <si>
    <t>CR5542</t>
  </si>
  <si>
    <t xml:space="preserve">18.028.0308-A      </t>
  </si>
  <si>
    <t>CR5543</t>
  </si>
  <si>
    <t xml:space="preserve">18.028.0310-A      </t>
  </si>
  <si>
    <t>CR5544</t>
  </si>
  <si>
    <t xml:space="preserve">18.028.0311-A      </t>
  </si>
  <si>
    <t>CR5545</t>
  </si>
  <si>
    <t xml:space="preserve">18.028.0312-A      </t>
  </si>
  <si>
    <t>CR5546</t>
  </si>
  <si>
    <t xml:space="preserve">18.028.0313-A      </t>
  </si>
  <si>
    <t>CR5547</t>
  </si>
  <si>
    <t xml:space="preserve">18.028.0315-A      </t>
  </si>
  <si>
    <t>CR5548</t>
  </si>
  <si>
    <t xml:space="preserve">18.028.0316-A      </t>
  </si>
  <si>
    <t>CR5549</t>
  </si>
  <si>
    <t xml:space="preserve">18.028.0317-A      </t>
  </si>
  <si>
    <t>CR5550</t>
  </si>
  <si>
    <t xml:space="preserve">18.028.0318-A      </t>
  </si>
  <si>
    <t>CR5551</t>
  </si>
  <si>
    <t xml:space="preserve">18.028.0320-A      </t>
  </si>
  <si>
    <t>CR5552</t>
  </si>
  <si>
    <t xml:space="preserve">18.028.0321-A      </t>
  </si>
  <si>
    <t>CR5553</t>
  </si>
  <si>
    <t xml:space="preserve">18.028.0322-A      </t>
  </si>
  <si>
    <t>CR5554</t>
  </si>
  <si>
    <t xml:space="preserve">18.028.0323-A      </t>
  </si>
  <si>
    <t>CR5555</t>
  </si>
  <si>
    <t xml:space="preserve">18.028.0325-A      </t>
  </si>
  <si>
    <t>CR5556</t>
  </si>
  <si>
    <t xml:space="preserve">18.028.0326-A      </t>
  </si>
  <si>
    <t>CR5557</t>
  </si>
  <si>
    <t xml:space="preserve">18.028.0327-A      </t>
  </si>
  <si>
    <t>CR5558</t>
  </si>
  <si>
    <t xml:space="preserve">18.028.0328-A      </t>
  </si>
  <si>
    <t>CR5559</t>
  </si>
  <si>
    <t xml:space="preserve">18.028.0330-A      </t>
  </si>
  <si>
    <t>CR5560</t>
  </si>
  <si>
    <t xml:space="preserve">18.028.0331-A      </t>
  </si>
  <si>
    <t>CR5561</t>
  </si>
  <si>
    <t xml:space="preserve">18.028.0332-A      </t>
  </si>
  <si>
    <t>CR5562</t>
  </si>
  <si>
    <t xml:space="preserve">18.028.0333-A      </t>
  </si>
  <si>
    <t>CR5563</t>
  </si>
  <si>
    <t xml:space="preserve">18.028.0335-A      </t>
  </si>
  <si>
    <t>CR5564</t>
  </si>
  <si>
    <t xml:space="preserve">18.028.0336-A      </t>
  </si>
  <si>
    <t>CR5565</t>
  </si>
  <si>
    <t xml:space="preserve">18.028.0337-A      </t>
  </si>
  <si>
    <t>CR5566</t>
  </si>
  <si>
    <t xml:space="preserve">18.028.0338-A      </t>
  </si>
  <si>
    <t>CR5567</t>
  </si>
  <si>
    <t xml:space="preserve">18.028.0340-A      </t>
  </si>
  <si>
    <t>CR5568</t>
  </si>
  <si>
    <t xml:space="preserve">18.028.0341-A      </t>
  </si>
  <si>
    <t>CR5569</t>
  </si>
  <si>
    <t xml:space="preserve">18.028.0342-A      </t>
  </si>
  <si>
    <t>CR5570</t>
  </si>
  <si>
    <t xml:space="preserve">18.028.0343-A      </t>
  </si>
  <si>
    <t>CR5571</t>
  </si>
  <si>
    <t xml:space="preserve">18.028.0345-A      </t>
  </si>
  <si>
    <t>CR5572</t>
  </si>
  <si>
    <t xml:space="preserve">18.028.0346-A      </t>
  </si>
  <si>
    <t>CR5573</t>
  </si>
  <si>
    <t xml:space="preserve">18.028.0347-A      </t>
  </si>
  <si>
    <t>CR5574</t>
  </si>
  <si>
    <t xml:space="preserve">18.028.0348-A      </t>
  </si>
  <si>
    <t>CR5575</t>
  </si>
  <si>
    <t xml:space="preserve">18.029.0037-A      </t>
  </si>
  <si>
    <t>CR5635</t>
  </si>
  <si>
    <t xml:space="preserve">18.032.0014-A      </t>
  </si>
  <si>
    <t>CR5636</t>
  </si>
  <si>
    <t xml:space="preserve">18.033.0020-A      </t>
  </si>
  <si>
    <t>CR5637</t>
  </si>
  <si>
    <t xml:space="preserve">18.034.0010-A      </t>
  </si>
  <si>
    <t>CR5638</t>
  </si>
  <si>
    <t xml:space="preserve">18.034.0015-A      </t>
  </si>
  <si>
    <t>CR5639</t>
  </si>
  <si>
    <t xml:space="preserve">18.034.0020-A      </t>
  </si>
  <si>
    <t>CR5640</t>
  </si>
  <si>
    <t xml:space="preserve">18.034.0025-A      </t>
  </si>
  <si>
    <t>CR5641</t>
  </si>
  <si>
    <t xml:space="preserve">18.034.0030-A      </t>
  </si>
  <si>
    <t>CR5642</t>
  </si>
  <si>
    <t xml:space="preserve">18.034.0035-A      </t>
  </si>
  <si>
    <t>CR5643</t>
  </si>
  <si>
    <t xml:space="preserve">18.034.0050-A      </t>
  </si>
  <si>
    <t>CR5644</t>
  </si>
  <si>
    <t xml:space="preserve">18.034.0055-A      </t>
  </si>
  <si>
    <t>CR5645</t>
  </si>
  <si>
    <t xml:space="preserve">18.034.0060-A      </t>
  </si>
  <si>
    <t>CR5646</t>
  </si>
  <si>
    <t xml:space="preserve">18.034.0065-A      </t>
  </si>
  <si>
    <t>CR5647</t>
  </si>
  <si>
    <t xml:space="preserve">18.034.0070-A      </t>
  </si>
  <si>
    <t>CR5648</t>
  </si>
  <si>
    <t xml:space="preserve">18.034.0075-A      </t>
  </si>
  <si>
    <t>CR5649</t>
  </si>
  <si>
    <t xml:space="preserve">18.034.0080-A      </t>
  </si>
  <si>
    <t>CR5650</t>
  </si>
  <si>
    <t xml:space="preserve">18.034.0085-A      </t>
  </si>
  <si>
    <t>CR5651</t>
  </si>
  <si>
    <t xml:space="preserve">18.034.0090-A      </t>
  </si>
  <si>
    <t>CR5653</t>
  </si>
  <si>
    <t xml:space="preserve">18.034.0120-A      </t>
  </si>
  <si>
    <t>CR5654</t>
  </si>
  <si>
    <t xml:space="preserve">18.034.0130-A      </t>
  </si>
  <si>
    <t>CR5655</t>
  </si>
  <si>
    <t xml:space="preserve">18.034.0140-A      </t>
  </si>
  <si>
    <t>CR5656</t>
  </si>
  <si>
    <t xml:space="preserve">18.034.0150-A      </t>
  </si>
  <si>
    <t>CR5657</t>
  </si>
  <si>
    <t xml:space="preserve">18.034.0160-A      </t>
  </si>
  <si>
    <t>CR5660</t>
  </si>
  <si>
    <t xml:space="preserve">18.036.0001-A      </t>
  </si>
  <si>
    <t>CR5661</t>
  </si>
  <si>
    <t xml:space="preserve">18.037.0100-A      </t>
  </si>
  <si>
    <t>CR5662</t>
  </si>
  <si>
    <t xml:space="preserve">18.037.0110-A      </t>
  </si>
  <si>
    <t>CR5664</t>
  </si>
  <si>
    <t xml:space="preserve">18.037.0130-A      </t>
  </si>
  <si>
    <t>CR5665</t>
  </si>
  <si>
    <t xml:space="preserve">18.037.0140-A      </t>
  </si>
  <si>
    <t>CR5666</t>
  </si>
  <si>
    <t xml:space="preserve">18.037.0150-A      </t>
  </si>
  <si>
    <t>CR5667</t>
  </si>
  <si>
    <t xml:space="preserve">18.037.0160-A      </t>
  </si>
  <si>
    <t>CR5668</t>
  </si>
  <si>
    <t xml:space="preserve">18.037.0170-A      </t>
  </si>
  <si>
    <t>CR5669</t>
  </si>
  <si>
    <t xml:space="preserve">18.037.0180-A      </t>
  </si>
  <si>
    <t>CR5670</t>
  </si>
  <si>
    <t xml:space="preserve">18.037.0200-A      </t>
  </si>
  <si>
    <t>CR5671</t>
  </si>
  <si>
    <t xml:space="preserve">18.038.0010-A      </t>
  </si>
  <si>
    <t>CR5672</t>
  </si>
  <si>
    <t xml:space="preserve">18.038.0020-A      </t>
  </si>
  <si>
    <t>CR5673</t>
  </si>
  <si>
    <t xml:space="preserve">18.038.0030-A      </t>
  </si>
  <si>
    <t>CR5674</t>
  </si>
  <si>
    <t xml:space="preserve">18.038.0035-A      </t>
  </si>
  <si>
    <t>CR5676</t>
  </si>
  <si>
    <t xml:space="preserve">18.038.0045-A      </t>
  </si>
  <si>
    <t>CR5677</t>
  </si>
  <si>
    <t xml:space="preserve">18.040.0010-A      </t>
  </si>
  <si>
    <t>CR5678</t>
  </si>
  <si>
    <t xml:space="preserve">18.040.0015-A      </t>
  </si>
  <si>
    <t>CR5679</t>
  </si>
  <si>
    <t xml:space="preserve">18.040.0020-A      </t>
  </si>
  <si>
    <t>CR5680</t>
  </si>
  <si>
    <t xml:space="preserve">18.040.0025-A      </t>
  </si>
  <si>
    <t>CR5681</t>
  </si>
  <si>
    <t xml:space="preserve">18.045.0029-A      </t>
  </si>
  <si>
    <t>CR5682</t>
  </si>
  <si>
    <t xml:space="preserve">18.045.0033-A      </t>
  </si>
  <si>
    <t>CR5684</t>
  </si>
  <si>
    <t xml:space="preserve">18.050.0005-A      </t>
  </si>
  <si>
    <t>CR5685</t>
  </si>
  <si>
    <t xml:space="preserve">18.050.0012-A      </t>
  </si>
  <si>
    <t>CR5686</t>
  </si>
  <si>
    <t xml:space="preserve">18.050.0025-A      </t>
  </si>
  <si>
    <t>CR5687</t>
  </si>
  <si>
    <t xml:space="preserve">18.050.0030-A      </t>
  </si>
  <si>
    <t>CR5688</t>
  </si>
  <si>
    <t xml:space="preserve">18.050.0065-A      </t>
  </si>
  <si>
    <t>CR5689</t>
  </si>
  <si>
    <t xml:space="preserve">18.050.0070-A      </t>
  </si>
  <si>
    <t>CR5690</t>
  </si>
  <si>
    <t xml:space="preserve">18.050.0115-A      </t>
  </si>
  <si>
    <t>CR5691</t>
  </si>
  <si>
    <t xml:space="preserve">18.050.0120-A      </t>
  </si>
  <si>
    <t>CR5693</t>
  </si>
  <si>
    <t xml:space="preserve">18.050.0135-A      </t>
  </si>
  <si>
    <t>CR5694</t>
  </si>
  <si>
    <t xml:space="preserve">18.050.0140-A      </t>
  </si>
  <si>
    <t>CR5697</t>
  </si>
  <si>
    <t xml:space="preserve">18.050.0200-A      </t>
  </si>
  <si>
    <t>CR5698</t>
  </si>
  <si>
    <t xml:space="preserve">18.050.0210-A      </t>
  </si>
  <si>
    <t>CR5712</t>
  </si>
  <si>
    <t xml:space="preserve">18.065.0010-A      </t>
  </si>
  <si>
    <t>CR5713</t>
  </si>
  <si>
    <t xml:space="preserve">18.065.0015-A      </t>
  </si>
  <si>
    <t>CR5714</t>
  </si>
  <si>
    <t xml:space="preserve">18.065.0050-A      </t>
  </si>
  <si>
    <t>CR5715</t>
  </si>
  <si>
    <t xml:space="preserve">18.065.0055-A      </t>
  </si>
  <si>
    <t>CR5716</t>
  </si>
  <si>
    <t xml:space="preserve">18.065.0060-A      </t>
  </si>
  <si>
    <t>CR5717</t>
  </si>
  <si>
    <t xml:space="preserve">18.065.0065-A      </t>
  </si>
  <si>
    <t>CR5718</t>
  </si>
  <si>
    <t xml:space="preserve">18.065.0070-A      </t>
  </si>
  <si>
    <t>CR5719</t>
  </si>
  <si>
    <t xml:space="preserve">18.065.0075-A      </t>
  </si>
  <si>
    <t>CR5720</t>
  </si>
  <si>
    <t xml:space="preserve">18.070.0044-A      </t>
  </si>
  <si>
    <t>CR5721</t>
  </si>
  <si>
    <t xml:space="preserve">18.070.0045-A      </t>
  </si>
  <si>
    <t>CR5722</t>
  </si>
  <si>
    <t xml:space="preserve">18.070.0046-A      </t>
  </si>
  <si>
    <t>CR5723</t>
  </si>
  <si>
    <t xml:space="preserve">18.070.0047-A      </t>
  </si>
  <si>
    <t>CR5724</t>
  </si>
  <si>
    <t xml:space="preserve">18.070.0048-A      </t>
  </si>
  <si>
    <t>CR5725</t>
  </si>
  <si>
    <t xml:space="preserve">18.070.0049-A      </t>
  </si>
  <si>
    <t>CR5726</t>
  </si>
  <si>
    <t xml:space="preserve">18.070.0100-A      </t>
  </si>
  <si>
    <t>CR5727</t>
  </si>
  <si>
    <t xml:space="preserve">18.070.0105-A      </t>
  </si>
  <si>
    <t>CR5728</t>
  </si>
  <si>
    <t xml:space="preserve">18.080.0025-A      </t>
  </si>
  <si>
    <t>CR5729</t>
  </si>
  <si>
    <t xml:space="preserve">18.080.0026-A      </t>
  </si>
  <si>
    <t>CR5730</t>
  </si>
  <si>
    <t xml:space="preserve">18.080.0027-A      </t>
  </si>
  <si>
    <t>CR5731</t>
  </si>
  <si>
    <t xml:space="preserve">18.080.0028-A      </t>
  </si>
  <si>
    <t>CR5732</t>
  </si>
  <si>
    <t xml:space="preserve">18.080.0029-A      </t>
  </si>
  <si>
    <t>CR5733</t>
  </si>
  <si>
    <t xml:space="preserve">18.080.0030-A      </t>
  </si>
  <si>
    <t>CR5734</t>
  </si>
  <si>
    <t xml:space="preserve">18.080.0050-A      </t>
  </si>
  <si>
    <t>CR5735</t>
  </si>
  <si>
    <t xml:space="preserve">18.080.0055-A      </t>
  </si>
  <si>
    <t>CR5736</t>
  </si>
  <si>
    <t xml:space="preserve">18.081.0020-A      </t>
  </si>
  <si>
    <t>CR5738</t>
  </si>
  <si>
    <t xml:space="preserve">18.081.0050-A      </t>
  </si>
  <si>
    <t>CR5739</t>
  </si>
  <si>
    <t xml:space="preserve">18.081.0051-A      </t>
  </si>
  <si>
    <t>CR5740</t>
  </si>
  <si>
    <t xml:space="preserve">18.081.0052-A      </t>
  </si>
  <si>
    <t>CR5741</t>
  </si>
  <si>
    <t xml:space="preserve">18.081.0053-A      </t>
  </si>
  <si>
    <t>CR5742</t>
  </si>
  <si>
    <t xml:space="preserve">18.081.0054-A      </t>
  </si>
  <si>
    <t>CR5743</t>
  </si>
  <si>
    <t xml:space="preserve">18.081.0055-A      </t>
  </si>
  <si>
    <t>CR5744</t>
  </si>
  <si>
    <t xml:space="preserve">18.081.0100-A      </t>
  </si>
  <si>
    <t>CR5745</t>
  </si>
  <si>
    <t xml:space="preserve">18.081.0105-A      </t>
  </si>
  <si>
    <t>CR5746</t>
  </si>
  <si>
    <t xml:space="preserve">18.082.0020-A      </t>
  </si>
  <si>
    <t>CR5748</t>
  </si>
  <si>
    <t xml:space="preserve">18.082.0050-A      </t>
  </si>
  <si>
    <t>CR5749</t>
  </si>
  <si>
    <t xml:space="preserve">18.082.0051-A      </t>
  </si>
  <si>
    <t>CR5750</t>
  </si>
  <si>
    <t xml:space="preserve">18.082.0052-A      </t>
  </si>
  <si>
    <t>CR5751</t>
  </si>
  <si>
    <t xml:space="preserve">18.082.0053-A      </t>
  </si>
  <si>
    <t>CR5752</t>
  </si>
  <si>
    <t xml:space="preserve">18.082.0054-A      </t>
  </si>
  <si>
    <t>CR5753</t>
  </si>
  <si>
    <t xml:space="preserve">18.082.0055-A      </t>
  </si>
  <si>
    <t>CR5754</t>
  </si>
  <si>
    <t xml:space="preserve">18.082.0100-A      </t>
  </si>
  <si>
    <t>CR5755</t>
  </si>
  <si>
    <t xml:space="preserve">18.082.0105-A      </t>
  </si>
  <si>
    <t>CR5766</t>
  </si>
  <si>
    <t xml:space="preserve">18.084.0020-A      </t>
  </si>
  <si>
    <t>CR5768</t>
  </si>
  <si>
    <t xml:space="preserve">18.084.0050-A      </t>
  </si>
  <si>
    <t>CR5769</t>
  </si>
  <si>
    <t xml:space="preserve">18.084.0051-A      </t>
  </si>
  <si>
    <t>CR5770</t>
  </si>
  <si>
    <t xml:space="preserve">18.084.0052-A      </t>
  </si>
  <si>
    <t>CR5771</t>
  </si>
  <si>
    <t xml:space="preserve">18.084.0053-A      </t>
  </si>
  <si>
    <t>CR5772</t>
  </si>
  <si>
    <t xml:space="preserve">18.084.0054-A      </t>
  </si>
  <si>
    <t>CR5773</t>
  </si>
  <si>
    <t xml:space="preserve">18.084.0055-A      </t>
  </si>
  <si>
    <t>CR5774</t>
  </si>
  <si>
    <t xml:space="preserve">18.084.0100-A      </t>
  </si>
  <si>
    <t>CR5775</t>
  </si>
  <si>
    <t xml:space="preserve">18.084.0105-A      </t>
  </si>
  <si>
    <t>CR5776</t>
  </si>
  <si>
    <t xml:space="preserve">18.200.0020-A      </t>
  </si>
  <si>
    <t>CR5777</t>
  </si>
  <si>
    <t xml:space="preserve">18.210.0010-A      </t>
  </si>
  <si>
    <t>CR5778</t>
  </si>
  <si>
    <t xml:space="preserve">18.210.0012-A      </t>
  </si>
  <si>
    <t>CR5779</t>
  </si>
  <si>
    <t xml:space="preserve">18.210.0014-A      </t>
  </si>
  <si>
    <t>CR5780</t>
  </si>
  <si>
    <t xml:space="preserve">18.210.0016-A      </t>
  </si>
  <si>
    <t>CR5781</t>
  </si>
  <si>
    <t xml:space="preserve">18.210.0018-A      </t>
  </si>
  <si>
    <t>CR5782</t>
  </si>
  <si>
    <t xml:space="preserve">18.210.0020-A      </t>
  </si>
  <si>
    <t>CR5783</t>
  </si>
  <si>
    <t xml:space="preserve">18.210.0025-A      </t>
  </si>
  <si>
    <t>CR5784</t>
  </si>
  <si>
    <t xml:space="preserve">18.210.0030-A      </t>
  </si>
  <si>
    <t>CR5793</t>
  </si>
  <si>
    <t xml:space="preserve">18.210.0100-A      </t>
  </si>
  <si>
    <t>CR5794</t>
  </si>
  <si>
    <t xml:space="preserve">18.210.0110-A      </t>
  </si>
  <si>
    <t>CR5796</t>
  </si>
  <si>
    <t xml:space="preserve">18.250.0046-A      </t>
  </si>
  <si>
    <t>CR5797</t>
  </si>
  <si>
    <t xml:space="preserve">18.250.0047-A      </t>
  </si>
  <si>
    <t>CR5798</t>
  </si>
  <si>
    <t xml:space="preserve">18.250.0048-A      </t>
  </si>
  <si>
    <t>CR5799</t>
  </si>
  <si>
    <t xml:space="preserve">18.250.0049-A      </t>
  </si>
  <si>
    <t>CR5800</t>
  </si>
  <si>
    <t xml:space="preserve">18.250.0050-A      </t>
  </si>
  <si>
    <t>CR5801</t>
  </si>
  <si>
    <t xml:space="preserve">18.250.0051-A      </t>
  </si>
  <si>
    <t>CR5802</t>
  </si>
  <si>
    <t xml:space="preserve">18.250.0052-A      </t>
  </si>
  <si>
    <t>CR5803</t>
  </si>
  <si>
    <t xml:space="preserve">18.250.0053-A      </t>
  </si>
  <si>
    <t>CR5804</t>
  </si>
  <si>
    <t xml:space="preserve">18.250.0054-A      </t>
  </si>
  <si>
    <t>CR5805</t>
  </si>
  <si>
    <t xml:space="preserve">18.250.0055-A      </t>
  </si>
  <si>
    <t>CR5806</t>
  </si>
  <si>
    <t xml:space="preserve">18.250.0056-A      </t>
  </si>
  <si>
    <t>CR5807</t>
  </si>
  <si>
    <t xml:space="preserve">18.250.0057-A      </t>
  </si>
  <si>
    <t>CR5808</t>
  </si>
  <si>
    <t xml:space="preserve">18.250.0058-A      </t>
  </si>
  <si>
    <t>CR5810</t>
  </si>
  <si>
    <t xml:space="preserve">18.250.0070-A      </t>
  </si>
  <si>
    <t>CR5811</t>
  </si>
  <si>
    <t xml:space="preserve">18.250.0075-A      </t>
  </si>
  <si>
    <t>CR5812</t>
  </si>
  <si>
    <t xml:space="preserve">18.250.0080-A      </t>
  </si>
  <si>
    <t>CR5813</t>
  </si>
  <si>
    <t xml:space="preserve">18.030.0001-A      </t>
  </si>
  <si>
    <t>CR5814</t>
  </si>
  <si>
    <t xml:space="preserve">18.030.0002-A      </t>
  </si>
  <si>
    <t>CR5815</t>
  </si>
  <si>
    <t xml:space="preserve">18.030.0003-A      </t>
  </si>
  <si>
    <t>CR5816</t>
  </si>
  <si>
    <t xml:space="preserve">18.030.0004-A      </t>
  </si>
  <si>
    <t>CR5817</t>
  </si>
  <si>
    <t xml:space="preserve">18.030.0005-A      </t>
  </si>
  <si>
    <t>CR5818</t>
  </si>
  <si>
    <t xml:space="preserve">18.030.0006-A      </t>
  </si>
  <si>
    <t>CR5819</t>
  </si>
  <si>
    <t xml:space="preserve">18.030.0007-A      </t>
  </si>
  <si>
    <t>CR5820</t>
  </si>
  <si>
    <t xml:space="preserve">18.030.0008-A      </t>
  </si>
  <si>
    <t>CR5821</t>
  </si>
  <si>
    <t xml:space="preserve">18.030.0009-A      </t>
  </si>
  <si>
    <t>CR5822</t>
  </si>
  <si>
    <t xml:space="preserve">18.030.0010-A      </t>
  </si>
  <si>
    <t>CR5840</t>
  </si>
  <si>
    <t xml:space="preserve">18.021.0048-A      </t>
  </si>
  <si>
    <t>CR5841</t>
  </si>
  <si>
    <t xml:space="preserve">18.027.0470-A      </t>
  </si>
  <si>
    <t>CR5842</t>
  </si>
  <si>
    <t xml:space="preserve">18.027.0472-A      </t>
  </si>
  <si>
    <t>CR5843</t>
  </si>
  <si>
    <t xml:space="preserve">18.027.0474-A      </t>
  </si>
  <si>
    <t>CR5844</t>
  </si>
  <si>
    <t xml:space="preserve">18.027.0476-A      </t>
  </si>
  <si>
    <t>CR5845</t>
  </si>
  <si>
    <t xml:space="preserve">18.027.0478-A      </t>
  </si>
  <si>
    <t>CR5846</t>
  </si>
  <si>
    <t xml:space="preserve">18.027.0480-A      </t>
  </si>
  <si>
    <t>CR5847</t>
  </si>
  <si>
    <t xml:space="preserve">18.027.0482-A      </t>
  </si>
  <si>
    <t>CR5848</t>
  </si>
  <si>
    <t xml:space="preserve">18.027.0484-A      </t>
  </si>
  <si>
    <t>CR5849</t>
  </si>
  <si>
    <t xml:space="preserve">18.027.0486-A      </t>
  </si>
  <si>
    <t>CR5850</t>
  </si>
  <si>
    <t xml:space="preserve">18.027.0488-A      </t>
  </si>
  <si>
    <t>CR5851</t>
  </si>
  <si>
    <t xml:space="preserve">18.027.0490-A      </t>
  </si>
  <si>
    <t>CR5852</t>
  </si>
  <si>
    <t xml:space="preserve">18.027.0492-A      </t>
  </si>
  <si>
    <t>CR5853</t>
  </si>
  <si>
    <t xml:space="preserve">18.027.0494-A      </t>
  </si>
  <si>
    <t>CR5854</t>
  </si>
  <si>
    <t xml:space="preserve">18.027.0496-A      </t>
  </si>
  <si>
    <t>CR5855</t>
  </si>
  <si>
    <t xml:space="preserve">18.027.0510-A      </t>
  </si>
  <si>
    <t>CR5856</t>
  </si>
  <si>
    <t xml:space="preserve">18.027.0512-A      </t>
  </si>
  <si>
    <t>CR5857</t>
  </si>
  <si>
    <t xml:space="preserve">18.027.0514-A      </t>
  </si>
  <si>
    <t>CR5858</t>
  </si>
  <si>
    <t xml:space="preserve">18.027.0516-A      </t>
  </si>
  <si>
    <t>CR5859</t>
  </si>
  <si>
    <t xml:space="preserve">18.027.0518-A      </t>
  </si>
  <si>
    <t>CR5860</t>
  </si>
  <si>
    <t xml:space="preserve">18.027.0520-A      </t>
  </si>
  <si>
    <t>CR5881</t>
  </si>
  <si>
    <t xml:space="preserve">18.009.0120-A      </t>
  </si>
  <si>
    <t>CR5883</t>
  </si>
  <si>
    <t xml:space="preserve">18.013.0170-A      </t>
  </si>
  <si>
    <t>CR5884</t>
  </si>
  <si>
    <t xml:space="preserve">18.016.0107-A      </t>
  </si>
  <si>
    <t>CR5885</t>
  </si>
  <si>
    <t xml:space="preserve">18.016.0108-A      </t>
  </si>
  <si>
    <t>CR5886</t>
  </si>
  <si>
    <t xml:space="preserve">18.016.0125-A      </t>
  </si>
  <si>
    <t>CR5887</t>
  </si>
  <si>
    <t xml:space="preserve">18.016.0135-A      </t>
  </si>
  <si>
    <t>CR5888</t>
  </si>
  <si>
    <t xml:space="preserve">18.016.0140-A      </t>
  </si>
  <si>
    <t>CR5889</t>
  </si>
  <si>
    <t xml:space="preserve">18.007.0090-A      </t>
  </si>
  <si>
    <t>CR5892</t>
  </si>
  <si>
    <t xml:space="preserve">18.060.0030-A      </t>
  </si>
  <si>
    <t>CR5893</t>
  </si>
  <si>
    <t xml:space="preserve">18.060.0032-A      </t>
  </si>
  <si>
    <t>CR5894</t>
  </si>
  <si>
    <t xml:space="preserve">18.060.0034-A      </t>
  </si>
  <si>
    <t>CR5895</t>
  </si>
  <si>
    <t xml:space="preserve">18.060.0036-A      </t>
  </si>
  <si>
    <t>CR5896</t>
  </si>
  <si>
    <t xml:space="preserve">18.060.0038-A      </t>
  </si>
  <si>
    <t>CR5897</t>
  </si>
  <si>
    <t xml:space="preserve">18.060.0040-A      </t>
  </si>
  <si>
    <t>CR5898</t>
  </si>
  <si>
    <t xml:space="preserve">18.060.0042-A      </t>
  </si>
  <si>
    <t>CR5899</t>
  </si>
  <si>
    <t xml:space="preserve">18.060.0044-A      </t>
  </si>
  <si>
    <t>CR5900</t>
  </si>
  <si>
    <t xml:space="preserve">18.060.0046-A      </t>
  </si>
  <si>
    <t>CR5901</t>
  </si>
  <si>
    <t xml:space="preserve">18.060.0048-A      </t>
  </si>
  <si>
    <t>CR5902</t>
  </si>
  <si>
    <t xml:space="preserve">18.060.0050-A      </t>
  </si>
  <si>
    <t>CR5903</t>
  </si>
  <si>
    <t xml:space="preserve">18.060.0052-A      </t>
  </si>
  <si>
    <t>CR5904</t>
  </si>
  <si>
    <t xml:space="preserve">18.060.0054-A      </t>
  </si>
  <si>
    <t>CR5905</t>
  </si>
  <si>
    <t xml:space="preserve">18.060.0056-A      </t>
  </si>
  <si>
    <t>CR5934</t>
  </si>
  <si>
    <t xml:space="preserve">18.060.0020-A      </t>
  </si>
  <si>
    <t>CR5935</t>
  </si>
  <si>
    <t xml:space="preserve">18.060.0026-A      </t>
  </si>
  <si>
    <t>CR5936</t>
  </si>
  <si>
    <t xml:space="preserve">18.060.0043-A      </t>
  </si>
  <si>
    <t>CR5937</t>
  </si>
  <si>
    <t xml:space="preserve">18.060.0060-A      </t>
  </si>
  <si>
    <t>CR5938</t>
  </si>
  <si>
    <t xml:space="preserve">18.033.0018-A      </t>
  </si>
  <si>
    <t>CR5939</t>
  </si>
  <si>
    <t xml:space="preserve">18.033.0019-A      </t>
  </si>
  <si>
    <t>CR5940</t>
  </si>
  <si>
    <t xml:space="preserve">18.025.0007-A      </t>
  </si>
  <si>
    <t>CR5942</t>
  </si>
  <si>
    <t xml:space="preserve">18.013.0167-A      </t>
  </si>
  <si>
    <t>CR5943</t>
  </si>
  <si>
    <t xml:space="preserve">18.009.0081-A      </t>
  </si>
  <si>
    <t>CR5944</t>
  </si>
  <si>
    <t xml:space="preserve">18.027.0080-A      </t>
  </si>
  <si>
    <t>CR5945</t>
  </si>
  <si>
    <t xml:space="preserve">18.027.0082-A      </t>
  </si>
  <si>
    <t>CR5946</t>
  </si>
  <si>
    <t xml:space="preserve">18.021.0055-A      </t>
  </si>
  <si>
    <t>CR5947</t>
  </si>
  <si>
    <t xml:space="preserve">18.017.0100-A      </t>
  </si>
  <si>
    <t>CR5948</t>
  </si>
  <si>
    <t xml:space="preserve">18.017.0105-A      </t>
  </si>
  <si>
    <t>CR5949</t>
  </si>
  <si>
    <t xml:space="preserve">18.040.0030-A      </t>
  </si>
  <si>
    <t>CR5950</t>
  </si>
  <si>
    <t xml:space="preserve">18.018.0102-A      </t>
  </si>
  <si>
    <t>CR5951</t>
  </si>
  <si>
    <t xml:space="preserve">18.038.0038-A      </t>
  </si>
  <si>
    <t>CR5952</t>
  </si>
  <si>
    <t xml:space="preserve">18.027.0098-A      </t>
  </si>
  <si>
    <t>CR5953</t>
  </si>
  <si>
    <t xml:space="preserve">18.027.0150-A      </t>
  </si>
  <si>
    <t>CR5954</t>
  </si>
  <si>
    <t xml:space="preserve">18.027.0152-A      </t>
  </si>
  <si>
    <t>CR5955</t>
  </si>
  <si>
    <t xml:space="preserve">18.027.0153-A      </t>
  </si>
  <si>
    <t>CR5956</t>
  </si>
  <si>
    <t xml:space="preserve">18.027.0154-A      </t>
  </si>
  <si>
    <t>CR5957</t>
  </si>
  <si>
    <t xml:space="preserve">18.013.0126-A      </t>
  </si>
  <si>
    <t>CR5958</t>
  </si>
  <si>
    <t xml:space="preserve">18.032.0040-A      </t>
  </si>
  <si>
    <t>CR5960</t>
  </si>
  <si>
    <t xml:space="preserve">18.032.0042-A      </t>
  </si>
  <si>
    <t>CR5961</t>
  </si>
  <si>
    <t xml:space="preserve">18.021.0050-A      </t>
  </si>
  <si>
    <t>CR5962</t>
  </si>
  <si>
    <t xml:space="preserve">18.032.0045-A      </t>
  </si>
  <si>
    <t>CR5963</t>
  </si>
  <si>
    <t xml:space="preserve">18.018.0081-A      </t>
  </si>
  <si>
    <t>CR5964</t>
  </si>
  <si>
    <t xml:space="preserve">18.018.0085-A      </t>
  </si>
  <si>
    <t>CR5965</t>
  </si>
  <si>
    <t xml:space="preserve">18.016.0200-A      </t>
  </si>
  <si>
    <t>CR5966</t>
  </si>
  <si>
    <t xml:space="preserve">18.016.0205-A      </t>
  </si>
  <si>
    <t>CR5967</t>
  </si>
  <si>
    <t xml:space="preserve">18.016.0210-A      </t>
  </si>
  <si>
    <t>CR5968</t>
  </si>
  <si>
    <t xml:space="preserve">18.016.0215-A      </t>
  </si>
  <si>
    <t>CR5969</t>
  </si>
  <si>
    <t xml:space="preserve">18.016.0220-A      </t>
  </si>
  <si>
    <t>CR5970</t>
  </si>
  <si>
    <t xml:space="preserve">18.016.0225-A      </t>
  </si>
  <si>
    <t>CR5971</t>
  </si>
  <si>
    <t xml:space="preserve">18.002.0081-A      </t>
  </si>
  <si>
    <t>CR5972</t>
  </si>
  <si>
    <t xml:space="preserve">18.002.0086-A      </t>
  </si>
  <si>
    <t>CR5973</t>
  </si>
  <si>
    <t xml:space="preserve">18.002.0095-A      </t>
  </si>
  <si>
    <t>CR5974</t>
  </si>
  <si>
    <t xml:space="preserve">18.006.0018-A      </t>
  </si>
  <si>
    <t>CR5975</t>
  </si>
  <si>
    <t xml:space="preserve">18.026.0009-A      </t>
  </si>
  <si>
    <t>CR5976</t>
  </si>
  <si>
    <t xml:space="preserve">18.027.0131-A      </t>
  </si>
  <si>
    <t>CR5977</t>
  </si>
  <si>
    <t xml:space="preserve">18.039.0010-A      </t>
  </si>
  <si>
    <t>CR5978</t>
  </si>
  <si>
    <t xml:space="preserve">18.002.0020-A      </t>
  </si>
  <si>
    <t>CR5979</t>
  </si>
  <si>
    <t xml:space="preserve">18.002.0021-A      </t>
  </si>
  <si>
    <t>CR5980</t>
  </si>
  <si>
    <t xml:space="preserve">18.002.0024-A      </t>
  </si>
  <si>
    <t>CR5981</t>
  </si>
  <si>
    <t xml:space="preserve">18.002.0025-A      </t>
  </si>
  <si>
    <t>CR5982</t>
  </si>
  <si>
    <t xml:space="preserve">18.003.0008-A      </t>
  </si>
  <si>
    <t>CR5983</t>
  </si>
  <si>
    <t xml:space="preserve">18.003.0009-A      </t>
  </si>
  <si>
    <t>CR5984</t>
  </si>
  <si>
    <t xml:space="preserve">18.003.0010-A      </t>
  </si>
  <si>
    <t>CR5985</t>
  </si>
  <si>
    <t xml:space="preserve">18.003.0012-A      </t>
  </si>
  <si>
    <t>CR5986</t>
  </si>
  <si>
    <t xml:space="preserve">18.006.0008-A      </t>
  </si>
  <si>
    <t>CR5987</t>
  </si>
  <si>
    <t xml:space="preserve">18.006.0010-A      </t>
  </si>
  <si>
    <t>CR5988</t>
  </si>
  <si>
    <t xml:space="preserve">18.006.0012-A      </t>
  </si>
  <si>
    <t>CR5989</t>
  </si>
  <si>
    <t xml:space="preserve">18.006.0013-A      </t>
  </si>
  <si>
    <t>CR5990</t>
  </si>
  <si>
    <t xml:space="preserve">18.006.0015-A      </t>
  </si>
  <si>
    <t>CR5991</t>
  </si>
  <si>
    <t xml:space="preserve">18.006.0016-A      </t>
  </si>
  <si>
    <t>CR5992</t>
  </si>
  <si>
    <t xml:space="preserve">18.006.0021-A      </t>
  </si>
  <si>
    <t>CR5993</t>
  </si>
  <si>
    <t xml:space="preserve">18.006.0027-A      </t>
  </si>
  <si>
    <t>CR5994</t>
  </si>
  <si>
    <t xml:space="preserve">18.006.0029-A      </t>
  </si>
  <si>
    <t>CR5995</t>
  </si>
  <si>
    <t xml:space="preserve">18.006.0030-A      </t>
  </si>
  <si>
    <t>CR5996</t>
  </si>
  <si>
    <t xml:space="preserve">18.006.0032-A      </t>
  </si>
  <si>
    <t>CR5997</t>
  </si>
  <si>
    <t xml:space="preserve">18.030.0100-A      </t>
  </si>
  <si>
    <t>CR5998</t>
  </si>
  <si>
    <t xml:space="preserve">18.034.0250-A      </t>
  </si>
  <si>
    <t>CR5999</t>
  </si>
  <si>
    <t xml:space="preserve">18.034.0260-A      </t>
  </si>
  <si>
    <t>CR6000</t>
  </si>
  <si>
    <t xml:space="preserve">18.034.0262-A      </t>
  </si>
  <si>
    <t>CR6001</t>
  </si>
  <si>
    <t xml:space="preserve">18.034.0264-A      </t>
  </si>
  <si>
    <t>CR6002</t>
  </si>
  <si>
    <t xml:space="preserve">18.034.0266-A      </t>
  </si>
  <si>
    <t>CR6003</t>
  </si>
  <si>
    <t xml:space="preserve">18.065.0100-A      </t>
  </si>
  <si>
    <t>CR6004</t>
  </si>
  <si>
    <t xml:space="preserve">18.065.0105-A      </t>
  </si>
  <si>
    <t>CR6005</t>
  </si>
  <si>
    <t xml:space="preserve">18.003.0013-A      </t>
  </si>
  <si>
    <t>CR6006</t>
  </si>
  <si>
    <t xml:space="preserve">18.016.0300-A      </t>
  </si>
  <si>
    <t>CR6007</t>
  </si>
  <si>
    <t xml:space="preserve">18.016.0302-A      </t>
  </si>
  <si>
    <t>CR6008</t>
  </si>
  <si>
    <t xml:space="preserve">18.016.0304-A      </t>
  </si>
  <si>
    <t>CR6009</t>
  </si>
  <si>
    <t xml:space="preserve">18.016.0306-A      </t>
  </si>
  <si>
    <t>CR6010</t>
  </si>
  <si>
    <t xml:space="preserve">18.016.0308-A      </t>
  </si>
  <si>
    <t>CR6011</t>
  </si>
  <si>
    <t xml:space="preserve">18.016.0310-A      </t>
  </si>
  <si>
    <t>CR6012</t>
  </si>
  <si>
    <t xml:space="preserve">18.016.0315-A      </t>
  </si>
  <si>
    <t>CR6013</t>
  </si>
  <si>
    <t xml:space="preserve">18.016.0317-A      </t>
  </si>
  <si>
    <t>CR6014</t>
  </si>
  <si>
    <t xml:space="preserve">18.016.0319-A      </t>
  </si>
  <si>
    <t>CR6015</t>
  </si>
  <si>
    <t xml:space="preserve">18.016.0330-A      </t>
  </si>
  <si>
    <t>CR6016</t>
  </si>
  <si>
    <t xml:space="preserve">18.016.0332-A      </t>
  </si>
  <si>
    <t>CR6017</t>
  </si>
  <si>
    <t xml:space="preserve">18.016.0334-A      </t>
  </si>
  <si>
    <t>CR6018</t>
  </si>
  <si>
    <t xml:space="preserve">18.016.0340-A      </t>
  </si>
  <si>
    <t>CR6019</t>
  </si>
  <si>
    <t xml:space="preserve">18.016.0342-A      </t>
  </si>
  <si>
    <t>CR6020</t>
  </si>
  <si>
    <t xml:space="preserve">18.016.0344-A      </t>
  </si>
  <si>
    <t>CR6021</t>
  </si>
  <si>
    <t xml:space="preserve">18.016.0350-A      </t>
  </si>
  <si>
    <t>CR6022</t>
  </si>
  <si>
    <t xml:space="preserve">18.016.0355-A      </t>
  </si>
  <si>
    <t>CR6023</t>
  </si>
  <si>
    <t xml:space="preserve">18.016.0357-A      </t>
  </si>
  <si>
    <t>CR6024</t>
  </si>
  <si>
    <t xml:space="preserve">18.016.0359-A      </t>
  </si>
  <si>
    <t>CR6025</t>
  </si>
  <si>
    <t xml:space="preserve">18.016.0361-A      </t>
  </si>
  <si>
    <t>CR6026</t>
  </si>
  <si>
    <t xml:space="preserve">18.034.0204-A      </t>
  </si>
  <si>
    <t>CR6027</t>
  </si>
  <si>
    <t xml:space="preserve">18.034.0206-A      </t>
  </si>
  <si>
    <t>CR6028</t>
  </si>
  <si>
    <t xml:space="preserve">18.034.0208-A      </t>
  </si>
  <si>
    <t>CR6029</t>
  </si>
  <si>
    <t xml:space="preserve">18.034.0210-A      </t>
  </si>
  <si>
    <t>CR6030</t>
  </si>
  <si>
    <t xml:space="preserve">18.034.0212-A      </t>
  </si>
  <si>
    <t>CR6031</t>
  </si>
  <si>
    <t xml:space="preserve">18.034.0214-A      </t>
  </si>
  <si>
    <t>CR6032</t>
  </si>
  <si>
    <t xml:space="preserve">18.034.0216-A      </t>
  </si>
  <si>
    <t>CR6033</t>
  </si>
  <si>
    <t xml:space="preserve">18.034.0218-A      </t>
  </si>
  <si>
    <t>CR6034</t>
  </si>
  <si>
    <t xml:space="preserve">18.034.0220-A      </t>
  </si>
  <si>
    <t>CR6035</t>
  </si>
  <si>
    <t xml:space="preserve">18.034.0230-A      </t>
  </si>
  <si>
    <t>CR6036</t>
  </si>
  <si>
    <t xml:space="preserve">18.034.0232-A      </t>
  </si>
  <si>
    <t>CR6037</t>
  </si>
  <si>
    <t xml:space="preserve">18.034.0234-A      </t>
  </si>
  <si>
    <t>CR6038</t>
  </si>
  <si>
    <t xml:space="preserve">18.034.0236-A      </t>
  </si>
  <si>
    <t>CR6039</t>
  </si>
  <si>
    <t xml:space="preserve">05.026.0001-B      </t>
  </si>
  <si>
    <t>CR6040</t>
  </si>
  <si>
    <t xml:space="preserve">05.026.0002-B      </t>
  </si>
  <si>
    <t>CR6041</t>
  </si>
  <si>
    <t xml:space="preserve">05.026.0003-B      </t>
  </si>
  <si>
    <t>CR6042</t>
  </si>
  <si>
    <t xml:space="preserve">05.026.0004-B      </t>
  </si>
  <si>
    <t>CR6043</t>
  </si>
  <si>
    <t xml:space="preserve">58.002.0510-B      </t>
  </si>
  <si>
    <t>CR6044</t>
  </si>
  <si>
    <t xml:space="preserve">58.002.0530-B      </t>
  </si>
  <si>
    <t>CS0001</t>
  </si>
  <si>
    <t xml:space="preserve">19.001.0001-2      </t>
  </si>
  <si>
    <t xml:space="preserve">CAMINHAO COM CARROCERIA FIXA,NO TOCO,CAPACIDADE DE 3,5T,EXCLUSIVE DEPRECIACAO,SEGURO E MOTORISTA  </t>
  </si>
  <si>
    <t>CS0002</t>
  </si>
  <si>
    <t xml:space="preserve">19.001.0004-2      </t>
  </si>
  <si>
    <t xml:space="preserve">CAMINHAO COM CARROCERIA FIXA,NO TOCO,CAPACIDADE DE 7,5T,EXCLUSIVE DEPRECIACAO,SEGURO E MOTORISTA  </t>
  </si>
  <si>
    <t>CS0003</t>
  </si>
  <si>
    <t xml:space="preserve">19.001.0012-2      </t>
  </si>
  <si>
    <t xml:space="preserve">CAMINHAO BASCULANTE,NO TOCO,DE 5,00M3,EXCLUSIVE DEPRECIACAO,SEGURO E MOTORISTA  </t>
  </si>
  <si>
    <t>CS0004</t>
  </si>
  <si>
    <t xml:space="preserve">19.001.0038-2      </t>
  </si>
  <si>
    <t xml:space="preserve">CAMIONETE PICK-UP,COM CABINE SIMPLES E CACAMBA,TIPO LEVE,MOTOR BICOMBUSTIVEL (GASOLINA E ALCOOL) DE 1,6 LITROS,EXCLUSIVEDEPRECIACAO,SE GURO E MOTORISTA  </t>
  </si>
  <si>
    <t>CS0006</t>
  </si>
  <si>
    <t xml:space="preserve">19.004.0001-2      </t>
  </si>
  <si>
    <t xml:space="preserve">CAMINHAO COM CARROCERIA FIXA,NO TOCO,CAPACICADE DE 3,5T,INCLUSIVE MOTORISTA  </t>
  </si>
  <si>
    <t>CS0007</t>
  </si>
  <si>
    <t xml:space="preserve">19.004.0001-3      </t>
  </si>
  <si>
    <t xml:space="preserve">CAMINHAO COM CARROCERIA FIXA,NO TOCO,CAPACIDADE DE 3,5T,INCLUSIVE MOTORISTA  </t>
  </si>
  <si>
    <t>CS0008</t>
  </si>
  <si>
    <t xml:space="preserve">19.004.0001-4      </t>
  </si>
  <si>
    <t>CS0009</t>
  </si>
  <si>
    <t xml:space="preserve">19.004.0004-2      </t>
  </si>
  <si>
    <t xml:space="preserve">CAMINHAO COM CARROCERIA FIXA,NO TOCO,CAPACIDADE DE 7,5T,INCLUSIVE MOTORISTA  </t>
  </si>
  <si>
    <t>CS0010</t>
  </si>
  <si>
    <t xml:space="preserve">19.004.0004-3      </t>
  </si>
  <si>
    <t>CS0011</t>
  </si>
  <si>
    <t xml:space="preserve">19.004.0004-4      </t>
  </si>
  <si>
    <t>CS0012</t>
  </si>
  <si>
    <t xml:space="preserve">19.004.0006-2      </t>
  </si>
  <si>
    <t xml:space="preserve">CAMINHAO COM CARROCERIA FIXA,TRUCADO,CAPACIDADE DE 12T,INCLUSIVE MOTORISTA  </t>
  </si>
  <si>
    <t>CS0013</t>
  </si>
  <si>
    <t xml:space="preserve">19.004.0006-3      </t>
  </si>
  <si>
    <t>CS0014</t>
  </si>
  <si>
    <t xml:space="preserve">19.004.0006-4      </t>
  </si>
  <si>
    <t>CS0015</t>
  </si>
  <si>
    <t xml:space="preserve">19.004.0010-2      </t>
  </si>
  <si>
    <t xml:space="preserve">CAMINHAO BASCULANTE,NO TOCO,CAPACIDADE DE 4,00M3,INCLUSIVE MOTORISTA  </t>
  </si>
  <si>
    <t>CS0016</t>
  </si>
  <si>
    <t xml:space="preserve">19.004.0010-3      </t>
  </si>
  <si>
    <t>CS0017</t>
  </si>
  <si>
    <t xml:space="preserve">19.004.0010-4      </t>
  </si>
  <si>
    <t>CS0018</t>
  </si>
  <si>
    <t xml:space="preserve">19.004.0012-2      </t>
  </si>
  <si>
    <t xml:space="preserve">CAMINHAO BASCULANTE,NO TOCO,CAPACIDADE DE 5,00M3,INCLUSIVE MOTORISTA  </t>
  </si>
  <si>
    <t>CS0019</t>
  </si>
  <si>
    <t xml:space="preserve">19.004.0012-3      </t>
  </si>
  <si>
    <t>CS0020</t>
  </si>
  <si>
    <t xml:space="preserve">19.004.0012-4      </t>
  </si>
  <si>
    <t>CS0021</t>
  </si>
  <si>
    <t xml:space="preserve">19.004.0013-2      </t>
  </si>
  <si>
    <t xml:space="preserve">CAMINHAO BASCULANTE,NO TOCO,CAPACIDADE DE 7,00M3,INCLUSIVE MOTORISTA  </t>
  </si>
  <si>
    <t>CS0022</t>
  </si>
  <si>
    <t xml:space="preserve">19.004.0013-3      </t>
  </si>
  <si>
    <t>CS0023</t>
  </si>
  <si>
    <t xml:space="preserve">19.004.0013-4      </t>
  </si>
  <si>
    <t>CS0024</t>
  </si>
  <si>
    <t xml:space="preserve">19.004.0014-2      </t>
  </si>
  <si>
    <t xml:space="preserve">CAMINHAO BASCULANTE,NO TOCO,CAPACIDADE DE 10,00M3,INCLUSIVE MOTORISTA  </t>
  </si>
  <si>
    <t>CS0025</t>
  </si>
  <si>
    <t xml:space="preserve">19.004.0014-3      </t>
  </si>
  <si>
    <t>CS0026</t>
  </si>
  <si>
    <t xml:space="preserve">19.004.0014-4      </t>
  </si>
  <si>
    <t>CS0027</t>
  </si>
  <si>
    <t xml:space="preserve">19.004.0015-2      </t>
  </si>
  <si>
    <t xml:space="preserve">CAMINHAO BASCULANTE DO TIPO PESADO (FORA DE ESTRADA),CAPACIDADE RASA DE 11,00M3,INCLUSIVE MOTORISTA  </t>
  </si>
  <si>
    <t>CS0028</t>
  </si>
  <si>
    <t xml:space="preserve">19.004.0015-3      </t>
  </si>
  <si>
    <t>CS0029</t>
  </si>
  <si>
    <t xml:space="preserve">19.004.0015-4      </t>
  </si>
  <si>
    <t>CS0030</t>
  </si>
  <si>
    <t xml:space="preserve">19.004.0016-2      </t>
  </si>
  <si>
    <t xml:space="preserve">CAMINHAO BASCULANTE DO TIPO MEDIO-PESADO,TRUCADO,CAPACIDAD E DE 12,00M3,INCLUSIVE MOTORISTA  </t>
  </si>
  <si>
    <t>CS0031</t>
  </si>
  <si>
    <t xml:space="preserve">19.004.0016-3      </t>
  </si>
  <si>
    <t>CS0032</t>
  </si>
  <si>
    <t xml:space="preserve">19.004.0016-4      </t>
  </si>
  <si>
    <t>CS0033</t>
  </si>
  <si>
    <t xml:space="preserve">19.004.0020-2      </t>
  </si>
  <si>
    <t xml:space="preserve">CAMINHAO TANQUE,CAPACIDADE DE 6.000L,INCLUSIVE MOTORISTA  </t>
  </si>
  <si>
    <t>CS0034</t>
  </si>
  <si>
    <t xml:space="preserve">19.004.0020-3      </t>
  </si>
  <si>
    <t>CS0035</t>
  </si>
  <si>
    <t xml:space="preserve">19.004.0020-4      </t>
  </si>
  <si>
    <t>CS0036</t>
  </si>
  <si>
    <t xml:space="preserve">19.004.0021-2      </t>
  </si>
  <si>
    <t xml:space="preserve">CAMINHAO TANQUE,CAPACIDADE DE 10.000L,INCLUSIVE MOTORISTA  </t>
  </si>
  <si>
    <t>CS0037</t>
  </si>
  <si>
    <t xml:space="preserve">19.004.0021-3      </t>
  </si>
  <si>
    <t>CS0038</t>
  </si>
  <si>
    <t xml:space="preserve">19.004.0021-4      </t>
  </si>
  <si>
    <t>CS0039</t>
  </si>
  <si>
    <t xml:space="preserve">19.004.0022-2      </t>
  </si>
  <si>
    <t xml:space="preserve">CAMINHAO TANQUE,CAPACIDADE DE 15.000L,INCLUSIVE MOTORISTA  </t>
  </si>
  <si>
    <t>CS0040</t>
  </si>
  <si>
    <t xml:space="preserve">19.004.0022-3      </t>
  </si>
  <si>
    <t>CS0041</t>
  </si>
  <si>
    <t xml:space="preserve">19.004.0022-4      </t>
  </si>
  <si>
    <t>CS0042</t>
  </si>
  <si>
    <t xml:space="preserve">19.004.0023-2      </t>
  </si>
  <si>
    <t xml:space="preserve">CAMINHAO TANQUE,CAPACIDADE DE 20.000L,INCLUSIVE MOTORISTA  </t>
  </si>
  <si>
    <t>CS0043</t>
  </si>
  <si>
    <t xml:space="preserve">19.004.0023-3      </t>
  </si>
  <si>
    <t>CS0044</t>
  </si>
  <si>
    <t xml:space="preserve">19.004.0023-4      </t>
  </si>
  <si>
    <t>CS0045</t>
  </si>
  <si>
    <t xml:space="preserve">19.004.0024-2      </t>
  </si>
  <si>
    <t xml:space="preserve">CAMINHAO TANQUE,CAPACIDADE DE 30.000L,INCLUSIVE MOTORISTA  </t>
  </si>
  <si>
    <t>CS0046</t>
  </si>
  <si>
    <t xml:space="preserve">19.004.0024-3      </t>
  </si>
  <si>
    <t>CS0047</t>
  </si>
  <si>
    <t xml:space="preserve">19.004.0024-4      </t>
  </si>
  <si>
    <t>CS0048</t>
  </si>
  <si>
    <t xml:space="preserve">19.004.0025-2      </t>
  </si>
  <si>
    <t xml:space="preserve">CAMINHAO BETONEIRA,CAPACIDADE DE 5,00M3,INCLUSIVE MOTORISTA  </t>
  </si>
  <si>
    <t>CS0049</t>
  </si>
  <si>
    <t xml:space="preserve">19.004.0025-3      </t>
  </si>
  <si>
    <t>CS0050</t>
  </si>
  <si>
    <t xml:space="preserve">19.004.0025-4      </t>
  </si>
  <si>
    <t>CS0051</t>
  </si>
  <si>
    <t xml:space="preserve">19.004.0026-2      </t>
  </si>
  <si>
    <t xml:space="preserve">CAMINHAO BETONEIRA,CAPACIDADE DE 7,00M3,INCLUSIVE MOTORISTA  </t>
  </si>
  <si>
    <t>CS0052</t>
  </si>
  <si>
    <t xml:space="preserve">19.004.0026-3      </t>
  </si>
  <si>
    <t>CS0053</t>
  </si>
  <si>
    <t xml:space="preserve">19.004.0026-4      </t>
  </si>
  <si>
    <t>CS0054</t>
  </si>
  <si>
    <t xml:space="preserve">19.004.0030-2      </t>
  </si>
  <si>
    <t xml:space="preserve">CARRETA PARA TRANSPORTE PESADO,CAPACIDADE PARA CARGA UTIL DE 60/80T,INCLUSIVE MOTORISTA  </t>
  </si>
  <si>
    <t>CS0055</t>
  </si>
  <si>
    <t xml:space="preserve">19.004.0030-3      </t>
  </si>
  <si>
    <t>CS0056</t>
  </si>
  <si>
    <t xml:space="preserve">19.004.0030-4      </t>
  </si>
  <si>
    <t>CS0057</t>
  </si>
  <si>
    <t xml:space="preserve">19.004.0031-2      </t>
  </si>
  <si>
    <t xml:space="preserve">CARRETA PARA TRANSPORTE PESADO,CAPACIDADE PARA CARGA UTIL DE 30T,INCLUSIVE MOTORISTA  </t>
  </si>
  <si>
    <t>CS0058</t>
  </si>
  <si>
    <t xml:space="preserve">19.004.0031-3      </t>
  </si>
  <si>
    <t>CS0059</t>
  </si>
  <si>
    <t xml:space="preserve">19.004.0031-4      </t>
  </si>
  <si>
    <t>CS0063</t>
  </si>
  <si>
    <t xml:space="preserve">19.004.0046-2      </t>
  </si>
  <si>
    <t xml:space="preserve">CAMIONETE TIPO PICK-UP,COM CABINE SIMPLES E CACAMBA,TIPO LEVE,MOTOR BICOMBUSTIVEL (GASOLINA E ALCOOL) DE 1,6 LITROS,INCLUSIVE MOTORISTA  </t>
  </si>
  <si>
    <t>CS0064</t>
  </si>
  <si>
    <t xml:space="preserve">19.004.0046-3      </t>
  </si>
  <si>
    <t>CS0065</t>
  </si>
  <si>
    <t xml:space="preserve">19.004.0046-4      </t>
  </si>
  <si>
    <t>CS0066</t>
  </si>
  <si>
    <t xml:space="preserve">19.004.0047-2      </t>
  </si>
  <si>
    <t xml:space="preserve">CAMIONETE TIPO PICK-UP,COM CABINE SIMPLES E CACAMBA,TIPO LEVE,MOTOR BICOMBUSTIVEL (GASOLINA E ALCOOL) DE 1,6 LITROS,EQUIPADA COM ESCADA DE EXTENSAO GIRATORIA E BASCULANTE,COM SUPORTE,ACIONAMENTO MANUAL E TODOS OS IMPLEMENTOS NECESSARIOS PARA UM PERFEITO FUNCIONAMENTO,INCLUSIVE MOTORISTA  </t>
  </si>
  <si>
    <t>CS0067</t>
  </si>
  <si>
    <t xml:space="preserve">19.004.0047-3      </t>
  </si>
  <si>
    <t>CS0068</t>
  </si>
  <si>
    <t xml:space="preserve">19.004.0047-4      </t>
  </si>
  <si>
    <t xml:space="preserve">CAMIONETE TIPO PICK-UP,COM CABINE SIMPLES E CACAMBA,TIPO LEVE,MOTOR BICOMBUSTIVEL (GASOLINA E ALCOOL) DE 1,6 LITROS,EQUIPADA COM ESCADA DE EXTENSAO GIRATORIA E BASCULANTE,COM SUPORTE,ACIONAMENTO MANUAL A TODOS OS IMPLEMENTOS NECESSARIOS PARA UM PERFEITO FUNCIONAMENTO,INCLUSIVE MOTORISTA  </t>
  </si>
  <si>
    <t>CS0078</t>
  </si>
  <si>
    <t xml:space="preserve">19.004.0044-2      </t>
  </si>
  <si>
    <t xml:space="preserve">VEICULO DE PASSEIO,5 PASSAGEIROS,MOTOR BICOMBUSTIVEL (GASOLINA E ALCOOL) DE 1.0 LITRO,INCLUSIVE MOTORISTA  </t>
  </si>
  <si>
    <t>CS0079</t>
  </si>
  <si>
    <t xml:space="preserve">19.004.0044-3      </t>
  </si>
  <si>
    <t>CS0080</t>
  </si>
  <si>
    <t xml:space="preserve">19.004.0044-4      </t>
  </si>
  <si>
    <t>CS0081</t>
  </si>
  <si>
    <t xml:space="preserve">19.004.0045-2      </t>
  </si>
  <si>
    <t xml:space="preserve">VEICULO DE PASSEIO,5 PASSAGEIROS,MOTOR BICOMBUSTIVEL (GASOLINA E ALCOOL) DE 1.0 LITRO,EXCLUSIVE MOTORISTA  </t>
  </si>
  <si>
    <t>CS0082</t>
  </si>
  <si>
    <t xml:space="preserve">19.004.0045-3      </t>
  </si>
  <si>
    <t>CS0083</t>
  </si>
  <si>
    <t xml:space="preserve">19.004.0045-4      </t>
  </si>
  <si>
    <t>CS0084</t>
  </si>
  <si>
    <t xml:space="preserve">19.004.0051-2      </t>
  </si>
  <si>
    <t xml:space="preserve">GUINDASTE SOBRE RODAS,MEIA LANCA,CAPACIDADE DE 6T,INCLUSIVE OPERADOR  </t>
  </si>
  <si>
    <t>CS0085</t>
  </si>
  <si>
    <t xml:space="preserve">19.004.0051-3      </t>
  </si>
  <si>
    <t>CS0086</t>
  </si>
  <si>
    <t xml:space="preserve">19.004.0051-4      </t>
  </si>
  <si>
    <t>CS0090</t>
  </si>
  <si>
    <t xml:space="preserve">19.004.0054-2      </t>
  </si>
  <si>
    <t xml:space="preserve">GUINDASTE SOBRE RODAS,CAPACIDADE DE 15T,RAIO DE CURVA DE 4,65M,LANCA TELESCOPICA DE ACIONAMENTO HIDRAULICO COM 7,60M RETRAIDA E 18,30M ESTENDIDA,INCLUSIVE OPERADOR E AUXILIAR  </t>
  </si>
  <si>
    <t>CS0091</t>
  </si>
  <si>
    <t xml:space="preserve">19.004.0054-3      </t>
  </si>
  <si>
    <t>CS0092</t>
  </si>
  <si>
    <t xml:space="preserve">19.004.0054-4      </t>
  </si>
  <si>
    <t>CS0093</t>
  </si>
  <si>
    <t xml:space="preserve">19.004.0056-2      </t>
  </si>
  <si>
    <t xml:space="preserve">GUINDASTE ARTICULADO,SOBRE CAMINHAO DIESEL(INCLUSIVE ESTE),MOMENTO MAXIMO DE ELEVACAO 30TXM E CAPACIDADE MAXIMA DE ELEVACAO 8,5T A 3,4M,INCLUSIVE OPERADOR E AUXILIAR  </t>
  </si>
  <si>
    <t>CS0094</t>
  </si>
  <si>
    <t xml:space="preserve">19.004.0056-3      </t>
  </si>
  <si>
    <t>CS0095</t>
  </si>
  <si>
    <t xml:space="preserve">19.004.0056-4      </t>
  </si>
  <si>
    <t>CS0096</t>
  </si>
  <si>
    <t xml:space="preserve">19.004.0057-2      </t>
  </si>
  <si>
    <t xml:space="preserve">GUINDASTE TIPO GRUA,COM CAPACIDADE DE CARGA DE 1200KG,VELOCIDADE DE 40M/MIN,TORRE COMPOSTA POR 9 MODULOS DE 3 METROS CADA,TOTALIZANDO 27 METROS,ALCANCE MAXIMO DE 25 METROS COM UMACARGA DE 1000KG,INCLUSIVE BASE DE SUSTENTACAO E OPERADOR  </t>
  </si>
  <si>
    <t>CS0097</t>
  </si>
  <si>
    <t xml:space="preserve">19.004.0057-3      </t>
  </si>
  <si>
    <t>CS0098</t>
  </si>
  <si>
    <t xml:space="preserve">19.004.0057-4      </t>
  </si>
  <si>
    <t>CS0114</t>
  </si>
  <si>
    <t xml:space="preserve">19.004.0075-2      </t>
  </si>
  <si>
    <t xml:space="preserve">PORTICO ROLANTE MOTORIZADO (OU ELETRICO),COM VAO E ALTURA DE 5M,ACOMPANHADO DE TRILHOS ROLANTES ELETRIFICADOS COM PERCURSO DE 30M E TALHA ELETRICA COM TROLE DE CABO DE ACO E PAINELELETRICO,COM CAPACIDADE PARA 10T,INCLUSIVE MONTAGEM DO CONJUNTO,EXCLUSIVE OPERADOR  </t>
  </si>
  <si>
    <t>CS0115</t>
  </si>
  <si>
    <t xml:space="preserve">19.004.0075-4      </t>
  </si>
  <si>
    <t>CS0116</t>
  </si>
  <si>
    <t xml:space="preserve">19.004.0080-2      </t>
  </si>
  <si>
    <t xml:space="preserve">GUINDAUTO COM CAPACIDADE MAXIMA DE CARGA EM TORNO DE 3,5T A APROXIMADAMENTE 2,00M E ALCANCE MAXIMO VERTICAL(DO SOLO)A APROXIMADAMENTE 7,00M,ANGULO DE GIRO DE 180º,MONTADO SOBRE CHASSIS DE CAMINHAO,EXCLUSIVE ESTE.SAO CONSIDERADOS DOIS AJUDANTES,EXCLUSIVE OPERADOR QUE E CONSIDERADO O MOTORISTA DO CAMINHAO  </t>
  </si>
  <si>
    <t>CS0117</t>
  </si>
  <si>
    <t xml:space="preserve">19.004.0080-4      </t>
  </si>
  <si>
    <t>CS0118</t>
  </si>
  <si>
    <t xml:space="preserve">19.004.0081-2      </t>
  </si>
  <si>
    <t xml:space="preserve">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  </t>
  </si>
  <si>
    <t>CS0119</t>
  </si>
  <si>
    <t xml:space="preserve">19.004.0081-4      </t>
  </si>
  <si>
    <t>CS0120</t>
  </si>
  <si>
    <t xml:space="preserve">19.004.0090-2      </t>
  </si>
  <si>
    <t xml:space="preserve">EMPILHADEIRA EQUIPADA COM RODAGEM PNEUMATICA,CAPACIDADE DE 2,5T E CENTRO DE CARGA A 60CM,MOTOR A GASOLINA,INCLUSIVE OPERADOR  </t>
  </si>
  <si>
    <t>CS0121</t>
  </si>
  <si>
    <t xml:space="preserve">19.004.0090-3      </t>
  </si>
  <si>
    <t>CS0122</t>
  </si>
  <si>
    <t xml:space="preserve">19.004.0090-4      </t>
  </si>
  <si>
    <t>CS0123</t>
  </si>
  <si>
    <t xml:space="preserve">19.004.0092-2      </t>
  </si>
  <si>
    <t xml:space="preserve">EMPILHADEIRA EQUIPADA COM RODAGEM PNEUMATICA,CAPACIDADE DE 3T E CENTRO DE CARGA A 60CM,MOTOR A GASOLINA,INCLUSIVE OPERADOR  </t>
  </si>
  <si>
    <t>CS0124</t>
  </si>
  <si>
    <t xml:space="preserve">19.004.0092-3      </t>
  </si>
  <si>
    <t>CS0125</t>
  </si>
  <si>
    <t xml:space="preserve">19.004.0092-4      </t>
  </si>
  <si>
    <t>CS0126</t>
  </si>
  <si>
    <t xml:space="preserve">19.004.0094-2      </t>
  </si>
  <si>
    <t xml:space="preserve">EMPILHADEIRA EQUIPADA COM RODAGEM PNEUMATICA,CAPACIDADE DE 4T E CENTRO DE CARGA A 60CM,MOTOR A GASOLINA,INCLUSIVE OPERADOR  </t>
  </si>
  <si>
    <t>CS0127</t>
  </si>
  <si>
    <t xml:space="preserve">19.004.0094-3      </t>
  </si>
  <si>
    <t>CS0128</t>
  </si>
  <si>
    <t xml:space="preserve">19.004.0094-4      </t>
  </si>
  <si>
    <t>CS0129</t>
  </si>
  <si>
    <t xml:space="preserve">19.004.0096-2      </t>
  </si>
  <si>
    <t xml:space="preserve">EMPILHADEIRA EQUIPADA COM RODAGEM PNEUMATICA,CAPACIDADE DE 5T E CENTRO DE CARGA A 60CM,INCLUSIVE OPERADOR  </t>
  </si>
  <si>
    <t>CS0130</t>
  </si>
  <si>
    <t xml:space="preserve">19.004.0096-3      </t>
  </si>
  <si>
    <t>CS0131</t>
  </si>
  <si>
    <t xml:space="preserve">19.004.0096-4      </t>
  </si>
  <si>
    <t>CS0132</t>
  </si>
  <si>
    <t xml:space="preserve">19.004.0098-2      </t>
  </si>
  <si>
    <t xml:space="preserve">EMPILHADEIRA EQUIPADA COM RODAGEM PNEUMATICA,CAPACIDADE DE 7T E CENTRO DE CARGA A 60CM,INCLUSIVE OPERADOR  </t>
  </si>
  <si>
    <t>CS0133</t>
  </si>
  <si>
    <t xml:space="preserve">19.004.0098-3      </t>
  </si>
  <si>
    <t>CS0134</t>
  </si>
  <si>
    <t xml:space="preserve">19.004.0098-4      </t>
  </si>
  <si>
    <t>CS0135</t>
  </si>
  <si>
    <t xml:space="preserve">19.004.0100-2      </t>
  </si>
  <si>
    <t xml:space="preserve">PLATAFORMA PANTOGRAFICA CAPAC.TRABALHO ATE 10M ALTURA,CAPAC.MAXIMA CARGA DISTRIBUIDA 3000KG,CAPAC.MAXIMA CARGA CONCENTRADA 1500KG,PISO PLATAF.CONSTITUIDO CHAPA XADREZ FERRO,EXTENSORES LATERAIS(S/GUARDA-CORPO),GUARD A-CORPO REMOVIVEL PLATAF.,SAPATAS HIDR.E TESOURAS LARGAS,NIVELAMENTO E MAIOR ESTABILIDADE EQUIPAMENTO,ESCADA SIMPLES ALUMINIO,EXCLUSIVE OPERADOR  </t>
  </si>
  <si>
    <t>CS0136</t>
  </si>
  <si>
    <t xml:space="preserve">19.004.0100-4      </t>
  </si>
  <si>
    <t>CS0137</t>
  </si>
  <si>
    <t xml:space="preserve">19.005.0037-2      </t>
  </si>
  <si>
    <t xml:space="preserve">ROMPEDOR PNEUMATICO DE 32,6KG DE PESO,CONSUMO DE AR 38,8L/S,FREQUENCIA DE IMPACTOS DE 1.100,IMP/MIN,EXCLUSIVE OPERADOR,PONTEIRA E MANGUEIRA  </t>
  </si>
  <si>
    <t>CS0138</t>
  </si>
  <si>
    <t xml:space="preserve">19.005.0037-4      </t>
  </si>
  <si>
    <t>CS0139</t>
  </si>
  <si>
    <t xml:space="preserve">19.005.0038-2      </t>
  </si>
  <si>
    <t xml:space="preserve">PERFURATRIZ DE 26KG DE PESO(PARA USO SUBTERRANEO),CONSUMO DE AR 63L/S,FREQUENCIA DE IMPACTOS DE 38,IMP/S,COMPRIMENTO DE71CM,DIAMETRO DO PISTAO DE 70MM,EXCLUSIVE OPERADOR,BROCA E MANGUEIRA  </t>
  </si>
  <si>
    <t>CS0140</t>
  </si>
  <si>
    <t xml:space="preserve">19.005.0038-4      </t>
  </si>
  <si>
    <t>CS0141</t>
  </si>
  <si>
    <t xml:space="preserve">19.005.0039-2      </t>
  </si>
  <si>
    <t xml:space="preserve">PERFURATRIZ DE 23,5KG DE PESO(PARA SERVICOS DE FURACAO DE FOGACHO,PERFURACAO EM BANCADAS BAIXAS E SERVICOS SIMILARES),CONSUMO DE AR 56L/S,FREQUENCIA DE IMPACTOS DE 34 IMP/S,COMPRIMENTO DE 64CM,DIAMETRO DO PISTAO DE 65MM,EXCLUSIVE OPERADOR,BROCA E MANGUEIRA  </t>
  </si>
  <si>
    <t>CS0142</t>
  </si>
  <si>
    <t xml:space="preserve">19.005.0039-4      </t>
  </si>
  <si>
    <t>CS0143</t>
  </si>
  <si>
    <t xml:space="preserve">19.005.0006-2      </t>
  </si>
  <si>
    <t xml:space="preserve">MAQUINA FRESADORA A FRIO,LARGURA DE FRESAGEM DE 1,00M,INCLUSIVE OPERADOR E AJUDANTE  </t>
  </si>
  <si>
    <t>CS0144</t>
  </si>
  <si>
    <t xml:space="preserve">19.005.0006-3      </t>
  </si>
  <si>
    <t>CS0145</t>
  </si>
  <si>
    <t xml:space="preserve">19.005.0006-4      </t>
  </si>
  <si>
    <t>CS0146</t>
  </si>
  <si>
    <t xml:space="preserve">19.005.0007-2      </t>
  </si>
  <si>
    <t xml:space="preserve">DUMPER,CARGA SOLIDA DE 1.000L,INCLUSIVE OPERADOR  </t>
  </si>
  <si>
    <t>CS0147</t>
  </si>
  <si>
    <t xml:space="preserve">19.005.0007-3      </t>
  </si>
  <si>
    <t xml:space="preserve">DUMPER,CARGA SOLIDA 1.000L,INCLUSIVE OPERADOR  </t>
  </si>
  <si>
    <t>CS0148</t>
  </si>
  <si>
    <t xml:space="preserve">19.005.0007-4      </t>
  </si>
  <si>
    <t>CS0149</t>
  </si>
  <si>
    <t xml:space="preserve">19.005.0008-2      </t>
  </si>
  <si>
    <t xml:space="preserve">ESCAVADEIRA HIDRAULICA DE ESTEIRA, COM PESO OPERACIONAL EM TORNO DE 17T, MOTOR DIESEL EM TORNO DE 111CV, CACAMBA COM CAPACIDADE APROXIMADA DE 0,78M3, PROFUNDIDADE DE ESCAVACAO MAXIMA DE 6,60M, COM 3 BRACOS ARTICULADOS, BRACO INTERMEDIARIO AJUSTAVEL EM 3 POSICOES, INCLUSIVE OPERADOR  </t>
  </si>
  <si>
    <t>CS0150</t>
  </si>
  <si>
    <t xml:space="preserve">19.005.0008-3      </t>
  </si>
  <si>
    <t>CS0151</t>
  </si>
  <si>
    <t xml:space="preserve">19.005.0008-4      </t>
  </si>
  <si>
    <t>CS0152</t>
  </si>
  <si>
    <t xml:space="preserve">19.005.0012-2      </t>
  </si>
  <si>
    <t xml:space="preserve">MOTONIVELADORA COM PESO OPERACIONAL EM TORNO DE 18T, MOTOR DIESEL EM TORNO DE 125CV, INCLUSIVE OPERADOR  </t>
  </si>
  <si>
    <t>CS0153</t>
  </si>
  <si>
    <t xml:space="preserve">19.005.0012-3      </t>
  </si>
  <si>
    <t>CS0154</t>
  </si>
  <si>
    <t xml:space="preserve">19.005.0012-4      </t>
  </si>
  <si>
    <t>CS0155</t>
  </si>
  <si>
    <t xml:space="preserve">19.005.0014-2      </t>
  </si>
  <si>
    <t xml:space="preserve">PA CARREGADEIRA DE PNEUS,COM PESO OPERACIONAL EM TORNO DE 23T, PA COM CAPACIDADE RASA APROXIMADA DE 4,03M3, POTENCIA EMTORNO DE 270CV, INCLUSIVE OPERADOR  </t>
  </si>
  <si>
    <t>CS0156</t>
  </si>
  <si>
    <t xml:space="preserve">19.005.0014-3      </t>
  </si>
  <si>
    <t>CS0157</t>
  </si>
  <si>
    <t xml:space="preserve">19.005.0014-4      </t>
  </si>
  <si>
    <t>CS0158</t>
  </si>
  <si>
    <t xml:space="preserve">19.005.0015-2      </t>
  </si>
  <si>
    <t xml:space="preserve">GRADE DE DISCO,ARMADURA LEVE,COM 20 (VINTE) DISCOS,PESO DE 1300KG,LARGURA DE CORTE DE 2,50M,ACIONAMENTO MECANICO,EXCLUSIVE OPERADOR  </t>
  </si>
  <si>
    <t>CS0159</t>
  </si>
  <si>
    <t xml:space="preserve">19.005.0015-4      </t>
  </si>
  <si>
    <t xml:space="preserve">GRADE DE DISCO,ARMADURA LEVE,COM 20 (VINTE) DISCOS,PESO DE 1.300KG,LARGURA DE CORTE DE 2,50M,ACIONAMENTO MECANICO,EXCLUSIVE OPERADOR  </t>
  </si>
  <si>
    <t>CS0160</t>
  </si>
  <si>
    <t xml:space="preserve">19.005.0016-2      </t>
  </si>
  <si>
    <t xml:space="preserve">TRATOR DE PNEUS COM MOTOR DIESEL DE 61CV,INCLUSIVE OPERADOR  </t>
  </si>
  <si>
    <t>CS0161</t>
  </si>
  <si>
    <t xml:space="preserve">19.005.0016-3      </t>
  </si>
  <si>
    <t>CS0162</t>
  </si>
  <si>
    <t xml:space="preserve">19.005.0016-4      </t>
  </si>
  <si>
    <t>CS0163</t>
  </si>
  <si>
    <t xml:space="preserve">19.005.0017-2      </t>
  </si>
  <si>
    <t xml:space="preserve">TRATOR DE ESTEIRAS COM MOTOR DIESEL EM TORNO DE 80CV,COM LAMINA DE 1290KG,INCLUSIVE OPERADOR  </t>
  </si>
  <si>
    <t>CS0164</t>
  </si>
  <si>
    <t xml:space="preserve">19.005.0017-3      </t>
  </si>
  <si>
    <t>CS0165</t>
  </si>
  <si>
    <t xml:space="preserve">19.005.0017-4      </t>
  </si>
  <si>
    <t>CS0166</t>
  </si>
  <si>
    <t xml:space="preserve">19.005.0019-2      </t>
  </si>
  <si>
    <t xml:space="preserve">TRATOR DE ESTEIRAS COM MOTOR DIESEL EM TORNO DE 140CV,COM LAMINA DE 2330KG,INCLUSIVE OPERADOR  </t>
  </si>
  <si>
    <t>CS0167</t>
  </si>
  <si>
    <t xml:space="preserve">19.005.0019-3      </t>
  </si>
  <si>
    <t>CS0168</t>
  </si>
  <si>
    <t xml:space="preserve">19.005.0019-4      </t>
  </si>
  <si>
    <t>CS0169</t>
  </si>
  <si>
    <t xml:space="preserve">19.005.0021-2      </t>
  </si>
  <si>
    <t xml:space="preserve">TRATOR DE ESTEIRAS COM MOTOR DIESEL EM TORNO DE 200CV,COM LAMINA DE 2500KG,INCLUSIVE OPERADOR  </t>
  </si>
  <si>
    <t>CS0170</t>
  </si>
  <si>
    <t xml:space="preserve">19.005.0021-3      </t>
  </si>
  <si>
    <t>CS0171</t>
  </si>
  <si>
    <t xml:space="preserve">19.005.0021-4      </t>
  </si>
  <si>
    <t>CS0172</t>
  </si>
  <si>
    <t xml:space="preserve">19.005.0023-2      </t>
  </si>
  <si>
    <t xml:space="preserve">TRATOR DE ESTEIRAS COM MOTOR DIESEL EM TORNO DE 335CV,SEM LAMINA,INCLUSIVE OPERADOR  </t>
  </si>
  <si>
    <t>CS0173</t>
  </si>
  <si>
    <t xml:space="preserve">19.005.0023-3      </t>
  </si>
  <si>
    <t>CS0174</t>
  </si>
  <si>
    <t xml:space="preserve">19.005.0023-4      </t>
  </si>
  <si>
    <t>CS0175</t>
  </si>
  <si>
    <t xml:space="preserve">19.005.0025-2      </t>
  </si>
  <si>
    <t xml:space="preserve">TRATOR DE ESTEIRAS COM MOTOR DIESEL EM TORNO DE 335CV,COM LAMINA DE 5000KG,INCLUSIVE OPERADOR  </t>
  </si>
  <si>
    <t>CS0176</t>
  </si>
  <si>
    <t xml:space="preserve">19.005.0025-3      </t>
  </si>
  <si>
    <t>CS0177</t>
  </si>
  <si>
    <t xml:space="preserve">19.005.0025-4      </t>
  </si>
  <si>
    <t>CS0178</t>
  </si>
  <si>
    <t xml:space="preserve">19.005.0026-2      </t>
  </si>
  <si>
    <t xml:space="preserve">TRATOR DE ESTEIRAS COM MOTOR DIESEL EM TORNO DE 335CV,COM ESCARIFICADOR DE PENETRACAO MAXIMA DE 0,66M,INCLUSIVE OPERADOR  </t>
  </si>
  <si>
    <t>CS0179</t>
  </si>
  <si>
    <t xml:space="preserve">19.005.0026-3      </t>
  </si>
  <si>
    <t>CS0180</t>
  </si>
  <si>
    <t xml:space="preserve">19.005.0026-4      </t>
  </si>
  <si>
    <t>CS0181</t>
  </si>
  <si>
    <t xml:space="preserve">19.005.0028-2      </t>
  </si>
  <si>
    <t xml:space="preserve">RETROESCAVADEIRA, COM PESO OPERACIONAL EM TORNO DE 7T, MOTORDIESEL EM TORNO DE 75CV, CAPACIDADE APROXIMADA DA CACAMBA DE0,76M3, PROFUNDIDADE DE ESCAVACAO MAXIMA DE 4,00M, INCLUSIVEOPERADOR  </t>
  </si>
  <si>
    <t>CS0182</t>
  </si>
  <si>
    <t xml:space="preserve">19.005.0028-3      </t>
  </si>
  <si>
    <t>CS0183</t>
  </si>
  <si>
    <t xml:space="preserve">19.005.0028-4      </t>
  </si>
  <si>
    <t xml:space="preserve">RETROESCAVADEIRA, COM PESO OPERACIONAL EM TORNO DE 7T, MOTOR DIESEL EM TORNO DE 75CV, CAPACIDADE APROXIMADA DA CACAMBA DE 0,76M3, PROFUNDIDADE DE ESCAVACAO MAXIMA DE 4,00M, INCLUSIVE OPERADOR  </t>
  </si>
  <si>
    <t>CS0184</t>
  </si>
  <si>
    <t xml:space="preserve">19.005.0030-2      </t>
  </si>
  <si>
    <t xml:space="preserve">PA CARREGADEIRA DE PNEUS COM PESO OPERACIONAL EM TORNO DE 12T, POTENCIA EM TORNO DE 121CV, PA COM CAPACIDADE RASA APROXIMADA DE 1,30M3, INCLUSIVE OPERADOR  </t>
  </si>
  <si>
    <t>CS0185</t>
  </si>
  <si>
    <t xml:space="preserve">19.005.0030-3      </t>
  </si>
  <si>
    <t>CS0186</t>
  </si>
  <si>
    <t xml:space="preserve">19.005.0030-4      </t>
  </si>
  <si>
    <t>CS0187</t>
  </si>
  <si>
    <t xml:space="preserve">19.005.0033-2      </t>
  </si>
  <si>
    <t xml:space="preserve">PA CARREGADEIRA DE PNEUS COM PESO OPERACIONAL EM TORNO DE 18T, POTENCIA EM TORNO DE 183CV, PA COM CAPACIDADE RASA APROXIMADA DE 3,10M3, INCLUSIVE OPERADOR  </t>
  </si>
  <si>
    <t>CS0188</t>
  </si>
  <si>
    <t xml:space="preserve">19.005.0033-3      </t>
  </si>
  <si>
    <t>CS0189</t>
  </si>
  <si>
    <t xml:space="preserve">19.005.0033-4      </t>
  </si>
  <si>
    <t>CS0190</t>
  </si>
  <si>
    <t xml:space="preserve">19.005.0040-2      </t>
  </si>
  <si>
    <t xml:space="preserve">ARADO REVERSIVEL DE DISCO ADAPTAVEL A TRATOR PARA PREPARO DE TERRENO,EXCLUSIVE OPERADOR  </t>
  </si>
  <si>
    <t>CS0191</t>
  </si>
  <si>
    <t xml:space="preserve">19.005.0040-4      </t>
  </si>
  <si>
    <t>CS0192</t>
  </si>
  <si>
    <t xml:space="preserve">19.005.0045-2      </t>
  </si>
  <si>
    <t xml:space="preserve">ROCADEIRA DESLOCAVEL ADAPTAVEL A TRATOR PARA PREPARO DE TERRENO,EXCLUSIVE OPERADOR  </t>
  </si>
  <si>
    <t>CS0193</t>
  </si>
  <si>
    <t xml:space="preserve">19.005.0045-4      </t>
  </si>
  <si>
    <t>CS0194</t>
  </si>
  <si>
    <t xml:space="preserve">19.005.0050-2      </t>
  </si>
  <si>
    <t xml:space="preserve">GUINCHO CARREGADOR ADAPTAVEL A TRATOR PARA TRANSPORTE DE MADEIRA,EXCLUSIVE OPERADOR  </t>
  </si>
  <si>
    <t>CS0195</t>
  </si>
  <si>
    <t xml:space="preserve">19.005.0050-4      </t>
  </si>
  <si>
    <t>CS0196</t>
  </si>
  <si>
    <t xml:space="preserve">19.006.0001-2      </t>
  </si>
  <si>
    <t xml:space="preserve">SOCADOR PNEUMATICO,9,8KG DE PESO,DIAMETRO DO PISTAO DE 25,4MM,900IPM (IMPACTOS POR MINUTO),EXCLUSIVE OPERADOR  </t>
  </si>
  <si>
    <t>CS0197</t>
  </si>
  <si>
    <t xml:space="preserve">19.006.0001-4      </t>
  </si>
  <si>
    <t>CS0198</t>
  </si>
  <si>
    <t xml:space="preserve">19.006.0002-2      </t>
  </si>
  <si>
    <t xml:space="preserve">ROLO COMPACTADOR TANDEM,DE 6 A 9T,MOTOR DIESEL DE 55CV,INCLUSIVE OPERADOR  </t>
  </si>
  <si>
    <t>CS0199</t>
  </si>
  <si>
    <t xml:space="preserve">19.006.0002-3      </t>
  </si>
  <si>
    <t xml:space="preserve">ROLO COMPACTADOR TANDEM,DE 6 A 9T,INCLUSIVE OPERADOR  </t>
  </si>
  <si>
    <t>CS0200</t>
  </si>
  <si>
    <t xml:space="preserve">19.006.0002-4      </t>
  </si>
  <si>
    <t>CS0201</t>
  </si>
  <si>
    <t xml:space="preserve">19.006.0003-2      </t>
  </si>
  <si>
    <t xml:space="preserve">COMPACTADOR VIBRATORIO,COM TAMBOR PE-DE-CARNEIRO,AUTOPROPULSOR,C OM MOTOR DIESEL DE 76HP,COM 6 A 7T,LARGURA DE 1,85M,INCLUSIVE OPERADOR  </t>
  </si>
  <si>
    <t>CS0202</t>
  </si>
  <si>
    <t xml:space="preserve">19.006.0003-3      </t>
  </si>
  <si>
    <t>CS0203</t>
  </si>
  <si>
    <t xml:space="preserve">19.006.0003-4      </t>
  </si>
  <si>
    <t>CS0204</t>
  </si>
  <si>
    <t xml:space="preserve">19.006.0004-2      </t>
  </si>
  <si>
    <t xml:space="preserve">ROLO ESTATICO DE 3 RODAS,PARA COMPACTACAO DE ASFALTO COM ESPESSURA DE 25 A 50MM,LARGURA DE COMPACTACAO 2,1M,VELOCIDADE DO ROLO 6KM/H,DENSIDADE 2375KG/M3,CLASSE DE PESO 13T,INCLUSIVE OPERADOR  </t>
  </si>
  <si>
    <t>CS0205</t>
  </si>
  <si>
    <t xml:space="preserve">19.006.0004-3      </t>
  </si>
  <si>
    <t>CS0206</t>
  </si>
  <si>
    <t xml:space="preserve">19.006.0004-4      </t>
  </si>
  <si>
    <t>CS0207</t>
  </si>
  <si>
    <t xml:space="preserve">19.006.0005-2      </t>
  </si>
  <si>
    <t xml:space="preserve">ROLO VIBRATORIO LISO,DE 7T,AUTOPROPULSOR,LARGURA TOTAL DE 2,015M,INCLUSIVE OPERADOR  </t>
  </si>
  <si>
    <t>CS0208</t>
  </si>
  <si>
    <t xml:space="preserve">19.006.0005-3      </t>
  </si>
  <si>
    <t>CS0209</t>
  </si>
  <si>
    <t xml:space="preserve">19.006.0005-4      </t>
  </si>
  <si>
    <t>CS0210</t>
  </si>
  <si>
    <t xml:space="preserve">19.006.0006-2      </t>
  </si>
  <si>
    <t xml:space="preserve">ROLO ESTATICO DE 7 RODAS,AUTOPROPELIDO,PARA COMPACTACAO DE  ASFALTO,COM ESPESSURA DE 25 A 50MM,LARGURA DE COMPACTACAO 1,82M,CLASSE DE PESO 21T,INCLUSIVE OPERADOR  </t>
  </si>
  <si>
    <t>CS0211</t>
  </si>
  <si>
    <t xml:space="preserve">19.006.0006-3      </t>
  </si>
  <si>
    <t>CS0212</t>
  </si>
  <si>
    <t xml:space="preserve">19.006.0006-4      </t>
  </si>
  <si>
    <t>CS0213</t>
  </si>
  <si>
    <t xml:space="preserve">19.006.0007-2      </t>
  </si>
  <si>
    <t xml:space="preserve">ROLO COMPACTADOR VIBRATORIO,AUTOPROPELIDO PARA REPARO DE PAVIMENTACAO,CAPACIDADE DE 2T,INCLUSIVE OPERADOR  </t>
  </si>
  <si>
    <t>CS0214</t>
  </si>
  <si>
    <t xml:space="preserve">19.006.0007-3      </t>
  </si>
  <si>
    <t>CS0215</t>
  </si>
  <si>
    <t xml:space="preserve">19.006.0007-4      </t>
  </si>
  <si>
    <t>CS0216</t>
  </si>
  <si>
    <t xml:space="preserve">19.006.0008-2      </t>
  </si>
  <si>
    <t xml:space="preserve">ROLO ESTATICO DE 9 RODAS,AUTOPROPELIDO,PARA COMPACTACAO DE ASFALTO,COM ESPESSURA DE 25 A 50MM,LARGURA DE COMPACTACAO 1,76M,CLASSE DE PESO 14T,INCLUSIVE OPERADOR  </t>
  </si>
  <si>
    <t>CS0217</t>
  </si>
  <si>
    <t xml:space="preserve">19.006.0008-4      </t>
  </si>
  <si>
    <t>CS0218</t>
  </si>
  <si>
    <t xml:space="preserve">19.006.0009-2      </t>
  </si>
  <si>
    <t xml:space="preserve">ROLO COMPACTADOR PE-DE-CARNEIRO DUPLO,REBOCAVEL,C/2 TAMBORES 1000MM DE DIAM.E 1220MM DE COMPRIMENTO,COMPRIMENTO TOTAL DOROLO 3700MM,TRACAO NECESSARIA 65CV,PESO LIQUIDO 2150KG,PESOCOM LASTRO DE AGUA 4650KG,PESO COM LASTRO DE AREIA 6000KG,PRESSAO SOBRE O SOLO SEM LASTRO 12KG/CM2,PRESSAO COM LASTRO DE AGUA 20KG/CM2,EXCLUSIVE OPERADOR  </t>
  </si>
  <si>
    <t>CS0219</t>
  </si>
  <si>
    <t xml:space="preserve">19.006.0009-4      </t>
  </si>
  <si>
    <t>CS0220</t>
  </si>
  <si>
    <t xml:space="preserve">19.006.0010-2      </t>
  </si>
  <si>
    <t xml:space="preserve">USINA PRE-MISTURADORA DE SOLOS P/ESTABILIZACAO DE BASES,C/CAPACIDADE 350/600T/H,ALIMENTADOR-DOSADOR ,DOSADOR DUPLO DE CORREIAS,DOSADOR TRIPLO MESA VAI E VEM,DOSADOR TRIPLO DE CORREIAS,DOSADOR TRIPLO DE CALHAS VIBRATORIAS,DOSADOR QUADRUPLO,TRANSPORTADOR DE CORREIA DE TRANSFERENCIA MEDINDO 36"X19,10M,MISTURADOR,COMANDOS E EQUIPAMENTOS COMPLEMENTARES,INCL.EQUIPE  </t>
  </si>
  <si>
    <t>CS0221</t>
  </si>
  <si>
    <t xml:space="preserve">19.006.0010-3      </t>
  </si>
  <si>
    <t>CS0222</t>
  </si>
  <si>
    <t xml:space="preserve">19.006.0010-4      </t>
  </si>
  <si>
    <t>CS0223</t>
  </si>
  <si>
    <t xml:space="preserve">19.006.0011-2      </t>
  </si>
  <si>
    <t xml:space="preserve">USINA MOVEL PARA MISTURA DE ASFALTO CONTINUA,COM CAPACIDADE DE ATE 100T/H,COM EQUIPE DE OPERACAO  </t>
  </si>
  <si>
    <t>CS0224</t>
  </si>
  <si>
    <t xml:space="preserve">19.006.0011-3      </t>
  </si>
  <si>
    <t>CS0225</t>
  </si>
  <si>
    <t xml:space="preserve">19.006.0011-4      </t>
  </si>
  <si>
    <t>CS0226</t>
  </si>
  <si>
    <t xml:space="preserve">19.006.0012-2      </t>
  </si>
  <si>
    <t xml:space="preserve">USINA PARA MISTURA A FRIO,COM CAPACIDADE PARA 50T/H,COMPREENDENDO:ALIMENTADO R-DOSADOR DE FRIOS,ELEVADOR,SILO-TREMONHA,A LIMENTADOR DE FINOS,MISTURADOR,INSTALACAO DE ARMAZENAGEM E AQUECIMENTO DE ASFALTO E GRUPO GERADOR DE 60/66KVA,INCLUSIVEEQUIPE DE OPERACAO  </t>
  </si>
  <si>
    <t>CS0227</t>
  </si>
  <si>
    <t xml:space="preserve">19.006.0012-3      </t>
  </si>
  <si>
    <t>CS0228</t>
  </si>
  <si>
    <t xml:space="preserve">19.006.0012-4      </t>
  </si>
  <si>
    <t>CS0229</t>
  </si>
  <si>
    <t xml:space="preserve">19.006.0013-2      </t>
  </si>
  <si>
    <t xml:space="preserve">SISTEMA DE AQUECIMENTO COM UM TANQUE FIXO DE 30000 LITROS PARA ASFALTO E UM TANQUE DE 20000 LITROS PARA COMBUSTIVEL,COMSISTEMA DE CIRCULACAO DE ASFALTO,INCLUSIVE OPERADOR  </t>
  </si>
  <si>
    <t>CS0230</t>
  </si>
  <si>
    <t xml:space="preserve">19.006.0013-4      </t>
  </si>
  <si>
    <t>CS0231</t>
  </si>
  <si>
    <t xml:space="preserve">19.006.0014-2      </t>
  </si>
  <si>
    <t xml:space="preserve">PULVIMISTURADOR,LARGURA DE MISTURADOR DE 2,50M,TRACIONADO POR TRATOR DE PNEUS DE 61CV,INCLUSIVE ESTE E 2 OPERADORES  </t>
  </si>
  <si>
    <t>CS0232</t>
  </si>
  <si>
    <t xml:space="preserve">19.006.0014-3      </t>
  </si>
  <si>
    <t>CS0233</t>
  </si>
  <si>
    <t xml:space="preserve">19.006.0014-4      </t>
  </si>
  <si>
    <t>CS0234</t>
  </si>
  <si>
    <t xml:space="preserve">19.006.0015-2      </t>
  </si>
  <si>
    <t xml:space="preserve">DISTRIBUIDOR DE BETUME(ASFALTO) REBOCAVEL,MOTOR A GASOLINA,PARTIDA MANUAL,CAPACIDADE EFETIVA DO TANQUE DE 2.200L,BOMBA DE ENGRENAGEM DE DIAMETRO DE 2",180L/MIN,BARRA DE DISTRIBUICAO COM 2,00M,HASTE DE DISTRIBUICAO MANUAL PROVIDA DE REGISTROPROPRIO,EXCLUSIVE OPERADOR  </t>
  </si>
  <si>
    <t>CS0235</t>
  </si>
  <si>
    <t xml:space="preserve">19.006.0015-3      </t>
  </si>
  <si>
    <t>CS0236</t>
  </si>
  <si>
    <t xml:space="preserve">19.006.0015-4      </t>
  </si>
  <si>
    <t xml:space="preserve">DISTRIBUIDOR DE BETUME(ASFALTO) REBOCAVEL,MOTOR A GASOLINA,PARTIDA MANUAL,CAPACIDADE EFETIVA DE TANQUE DE 2.200L,BOMBA DE ENGRENAGEM DE DIAMETRO DE 2",180L/MIN,BARRA DE DISTRIBUICAO COM 2,00M,HASTE DE DISTRIBUICAO MANUAL PROVIDA DE REGISTROPROPRIO,EXCLUSIVE OPERADOR  </t>
  </si>
  <si>
    <t>CS0237</t>
  </si>
  <si>
    <t xml:space="preserve">19.006.0016-2      </t>
  </si>
  <si>
    <t xml:space="preserve">DISTRIBUIDOR DE BETUME(ASFALTO) SOB PRESSAO,MOTOR A GASOLINA,MONTADO SOBRE CAMINHAO,CAPACIDADE EFETIVA DO TANQUE DE 5000L,INCLUSIVE ESTE COM MOTORISTA  </t>
  </si>
  <si>
    <t>CS0238</t>
  </si>
  <si>
    <t xml:space="preserve">19.006.0016-3      </t>
  </si>
  <si>
    <t>CS0239</t>
  </si>
  <si>
    <t xml:space="preserve">19.006.0016-4      </t>
  </si>
  <si>
    <t>CS0243</t>
  </si>
  <si>
    <t xml:space="preserve">19.006.0018-2      </t>
  </si>
  <si>
    <t xml:space="preserve">ESPALHADOR DE AGREGADOS,REBOCAVEL,CAPACIDADE RASA DE 1,30M3,LARGURA MAXIMA DE DISTRIBUICAO DE 3,66M,COMPRIMENTO DE 4,10M,LARGURA DE 1,30M,ALTURA DE 1,00M,4 RODAS COM PNEUMATICOS 6X9(10 LONAS),PESO DE 860KG,DIAMETRO DO ROLO DE 12,7CM(5"),EXCLUSIVE OPERADOR  </t>
  </si>
  <si>
    <t>CS0244</t>
  </si>
  <si>
    <t xml:space="preserve">19.006.0018-4      </t>
  </si>
  <si>
    <t>CS0245</t>
  </si>
  <si>
    <t xml:space="preserve">19.006.0019-2      </t>
  </si>
  <si>
    <t xml:space="preserve">VIBRO ACABADORA DE ASFALTO,SOBRE ESTEIRA,COM EXTENSAO PARA PAVIMENTACAO,LARGURA DE 4,27M,COM MOTOR DIESEL DE APROXIMADAMENTE 69CV,INCLUSIVE OPERADOR E AUXILIAR  </t>
  </si>
  <si>
    <t>CS0246</t>
  </si>
  <si>
    <t xml:space="preserve">19.006.0019-3      </t>
  </si>
  <si>
    <t>CS0247</t>
  </si>
  <si>
    <t xml:space="preserve">19.006.0019-4      </t>
  </si>
  <si>
    <t>CS0251</t>
  </si>
  <si>
    <t xml:space="preserve">19.006.0022-2      </t>
  </si>
  <si>
    <t xml:space="preserve">MAQUINAS DE JUNTAS(SERRA DE CONCRETO) MOTOR A GASOLINA PARTIDA MANUAL,CHASSIS REFORCADO,GUARDA PROTETORA PARA ACOMODAR SERRAS DE ATE 14",SERRA PARA CONCRETO ESPECIALMENTE DESENVOLVIDA PARA ABERTURAS DE JUNTA DE DILATACAO COM 3.600RPM,INCLUSIVE OPERADOR  </t>
  </si>
  <si>
    <t>CS0252</t>
  </si>
  <si>
    <t xml:space="preserve">19.006.0022-3      </t>
  </si>
  <si>
    <t>CS0253</t>
  </si>
  <si>
    <t xml:space="preserve">19.006.0022-4      </t>
  </si>
  <si>
    <t xml:space="preserve">MAQUINAS DE JUNTAS(SERRA DE CONCRETO) MOTOR A GASOLINA PARTIDA MANUAL,CHASSIS REFORCADO,GUARDA PROTETORA PARA ACOMADAR SERRAS DE ATE 14",SERRA PARA CONCRETO ESPECIALMENTE DESENVOLVIDA PARA ABERTURAS DE JUNTA DE DILATACAO COM 3.600RPM,INCLUSIVE OPERADOR  </t>
  </si>
  <si>
    <t>CS0254</t>
  </si>
  <si>
    <t xml:space="preserve">19.006.0023-2      </t>
  </si>
  <si>
    <t xml:space="preserve">VASSOURA MECANICA,REBOCAVEL,LARGURA DE TRABALHO DE 2,44MM,EXCLUSIVE OPERADOR  </t>
  </si>
  <si>
    <t>CS0255</t>
  </si>
  <si>
    <t xml:space="preserve">19.006.0023-4      </t>
  </si>
  <si>
    <t xml:space="preserve">VASSOURA MECANICA,REBOCAVEL,LARGURA DE TRABALHO DE 2,44M,EXCLUSIVE OPERADOR  </t>
  </si>
  <si>
    <t>CS0256</t>
  </si>
  <si>
    <t xml:space="preserve">19.006.0030-2      </t>
  </si>
  <si>
    <t xml:space="preserve">SOQUETE VIBRATORIO DE 78KG,EXCLUSIVE OPERADOR  </t>
  </si>
  <si>
    <t>CS0257</t>
  </si>
  <si>
    <t xml:space="preserve">19.006.0030-4      </t>
  </si>
  <si>
    <t>CS0258</t>
  </si>
  <si>
    <t xml:space="preserve">19.006.0032-2      </t>
  </si>
  <si>
    <t xml:space="preserve">DISCO ELETRICO,PARA COMPACTAR E DESEMPENAR PISOS DE CONCRETO,EXCLUSIVE OPERADOR  </t>
  </si>
  <si>
    <t>CS0259</t>
  </si>
  <si>
    <t xml:space="preserve">19.006.0032-4      </t>
  </si>
  <si>
    <t>CS0260</t>
  </si>
  <si>
    <t xml:space="preserve">19.006.0034-2      </t>
  </si>
  <si>
    <t xml:space="preserve">DESEMPENADEIRA ELETRICA PARA ACABAMENTO DE PISOS DE CONCRETO,COMPACTADORA E ADENSADORA,EXCLUSIVE OPERADOR  </t>
  </si>
  <si>
    <t>CS0261</t>
  </si>
  <si>
    <t xml:space="preserve">19.006.0034-4      </t>
  </si>
  <si>
    <t>CS0262</t>
  </si>
  <si>
    <t xml:space="preserve">19.006.0035-2      </t>
  </si>
  <si>
    <t xml:space="preserve">MAQUINA DE DEMARCACAO DE FAIXAS A FRIO PARA USO RODOVIARIO E URBANO,EXCLUSIVE OPERADOR  </t>
  </si>
  <si>
    <t>CS0263</t>
  </si>
  <si>
    <t xml:space="preserve">19.006.0035-4      </t>
  </si>
  <si>
    <t>CS0264</t>
  </si>
  <si>
    <t xml:space="preserve">19.006.0040-2      </t>
  </si>
  <si>
    <t xml:space="preserve">MAQUINA DE DEMARCACAO DE FAIXAS,COM FUSOR APLICADOR E FUSOR DERRETEDOR,PARA USO RODOVIARIO E URBANO,EXCLUSIVE OPERADOR  </t>
  </si>
  <si>
    <t>CS0265</t>
  </si>
  <si>
    <t xml:space="preserve">19.006.0040-4      </t>
  </si>
  <si>
    <t xml:space="preserve">MAQUINA DE DEMARCACAO DE FAIXAS,COM FUSOR APLICADOR E FUSOR DERRETEDOR,PARA USO RODOVIARIO E URBANO  </t>
  </si>
  <si>
    <t>CS0266</t>
  </si>
  <si>
    <t xml:space="preserve">19.006.0045-2      </t>
  </si>
  <si>
    <t xml:space="preserve">EXTRUSORA DE GUIAS E SARJETAS SEM FORMAS,EXCLUSIVE OPERADOR  </t>
  </si>
  <si>
    <t>CS0267</t>
  </si>
  <si>
    <t xml:space="preserve">19.006.0045-3      </t>
  </si>
  <si>
    <t>CS0268</t>
  </si>
  <si>
    <t xml:space="preserve">19.006.0045-4      </t>
  </si>
  <si>
    <t>CS0269</t>
  </si>
  <si>
    <t xml:space="preserve">19.006.0050-2      </t>
  </si>
  <si>
    <t xml:space="preserve">MAQUINA POLIDORA,12A,220V,EXCLUSIVE ESMERIL E OPERADOR  </t>
  </si>
  <si>
    <t>CS0270</t>
  </si>
  <si>
    <t xml:space="preserve">19.006.0050-4      </t>
  </si>
  <si>
    <t>CS0271</t>
  </si>
  <si>
    <t xml:space="preserve">19.007.0003-2      </t>
  </si>
  <si>
    <t xml:space="preserve">BETONEIRA PARA 320L DE MISTURA SECA,DE CARREGAMENTO MECANICO E TAMBOR REVERSIVEL,COM MOTOR ELETRICO,EXCLUSIVE OPERADOR  </t>
  </si>
  <si>
    <t>CS0272</t>
  </si>
  <si>
    <t xml:space="preserve">19.007.0003-4      </t>
  </si>
  <si>
    <t>CS0273</t>
  </si>
  <si>
    <t xml:space="preserve">19.007.0004-2      </t>
  </si>
  <si>
    <t xml:space="preserve">BETONEIRA PARA 320L DE MISTURA SECA,DE CARREGAMENTO MECANICO E TAMBOR REVERSIVEL,COM MOTOR A GASOLINA,EXCLUSIVE OPERADOR  </t>
  </si>
  <si>
    <t>CS0274</t>
  </si>
  <si>
    <t xml:space="preserve">19.007.0004-4      </t>
  </si>
  <si>
    <t>CS0275</t>
  </si>
  <si>
    <t xml:space="preserve">19.007.0005-2      </t>
  </si>
  <si>
    <t xml:space="preserve">BETONEIRA PARA 600L DE MISTURA SECA,DE CARREGAMENTO MECANICO E TAMBOR REVERSIVEL,COM MOTOR ELETRICO,EXCLUSIVE OPERADOR  </t>
  </si>
  <si>
    <t>CS0276</t>
  </si>
  <si>
    <t xml:space="preserve">19.007.0005-4      </t>
  </si>
  <si>
    <t>CS0277</t>
  </si>
  <si>
    <t xml:space="preserve">19.007.0006-2      </t>
  </si>
  <si>
    <t xml:space="preserve">BETONEIRA PARA 600L DE MISTURA SECA,DE CARREGAMENTO MECANICO E TAMBOR REVERSIVEL,COM MOTOR DIESEL,EXCLUSIVE OPERADOR  </t>
  </si>
  <si>
    <t>CS0278</t>
  </si>
  <si>
    <t xml:space="preserve">19.007.0006-4      </t>
  </si>
  <si>
    <t>CS0279</t>
  </si>
  <si>
    <t xml:space="preserve">19.007.0007-2      </t>
  </si>
  <si>
    <t xml:space="preserve">MISTURADOR HORIZONTAL DE CONCRETO PARA 1.000L DE MISTURA SECA,CARREGADOR AUTOMATICO COM UM MOTOR ELETRICO,VELOCIDADE DOTAMBOR 20RPM,SOBRE RODAS DE FERRO,EXCLUSIVE OPERADOR  </t>
  </si>
  <si>
    <t>CS0280</t>
  </si>
  <si>
    <t xml:space="preserve">19.007.0007-4      </t>
  </si>
  <si>
    <t>CS0281</t>
  </si>
  <si>
    <t xml:space="preserve">19.007.0008-2      </t>
  </si>
  <si>
    <t xml:space="preserve">USINA DE CONCRETO C/DOSADOR,MISTURADOR,CAPACIDAD 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  </t>
  </si>
  <si>
    <t>CS0282</t>
  </si>
  <si>
    <t xml:space="preserve">19.007.0008-3      </t>
  </si>
  <si>
    <t>CS0283</t>
  </si>
  <si>
    <t xml:space="preserve">19.007.0008-4      </t>
  </si>
  <si>
    <t>CS0284</t>
  </si>
  <si>
    <t xml:space="preserve">19.007.0009-2      </t>
  </si>
  <si>
    <t xml:space="preserve">USINA DE CONCRETO C/DOSADOR,MISTURADOR,CAPACIDAD 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  </t>
  </si>
  <si>
    <t>CS0285</t>
  </si>
  <si>
    <t xml:space="preserve">19.007.0009-3      </t>
  </si>
  <si>
    <t xml:space="preserve">USINA DE CONCRETO C/DOSADOR,MISTURADOR,CAPACIDAD 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  </t>
  </si>
  <si>
    <t>CS0286</t>
  </si>
  <si>
    <t xml:space="preserve">19.007.0009-4      </t>
  </si>
  <si>
    <t>CS0287</t>
  </si>
  <si>
    <t xml:space="preserve">19.007.0010-2      </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</si>
  <si>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  </t>
  </si>
  <si>
    <t>CS0288</t>
  </si>
  <si>
    <t xml:space="preserve">19.007.0010-3      </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</si>
  <si>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  </t>
  </si>
  <si>
    <t>CS0289</t>
  </si>
  <si>
    <t xml:space="preserve">19.007.0010-4      </t>
  </si>
  <si>
    <t>CS0290</t>
  </si>
  <si>
    <t xml:space="preserve">19.007.0011-2      </t>
  </si>
  <si>
    <t xml:space="preserve">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  </t>
  </si>
  <si>
    <t>CS0291</t>
  </si>
  <si>
    <t xml:space="preserve">19.007.0011-3      </t>
  </si>
  <si>
    <t>CS0292</t>
  </si>
  <si>
    <t xml:space="preserve">19.007.0011-4      </t>
  </si>
  <si>
    <t xml:space="preserve">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  </t>
  </si>
  <si>
    <t>CS0293</t>
  </si>
  <si>
    <t xml:space="preserve">19.007.0013-2      </t>
  </si>
  <si>
    <t xml:space="preserve">VIBRADOR DE IMERSAO,TUBO DE 48X480MM,COM MANGOTE DE 5,00M DE COMPRIMENTO,MOTOR ELETRICO,EXCLUSIVE OPERADOR  </t>
  </si>
  <si>
    <t>CS0294</t>
  </si>
  <si>
    <t xml:space="preserve">19.007.0013-4      </t>
  </si>
  <si>
    <t>CS0295</t>
  </si>
  <si>
    <t xml:space="preserve">19.007.0015-2      </t>
  </si>
  <si>
    <t xml:space="preserve">VIBRADOR DE IMERSAO,TUBO DE 48X480MM,COM MANGOTE DE 5,00M DE COMPRIMENTO,MOTOR A GASOLINA,EXCLUSIVE OPERADOR  </t>
  </si>
  <si>
    <t>CS0296</t>
  </si>
  <si>
    <t xml:space="preserve">19.007.0015-4      </t>
  </si>
  <si>
    <t>CS0297</t>
  </si>
  <si>
    <t xml:space="preserve">19.007.0016-2      </t>
  </si>
  <si>
    <t xml:space="preserve">REGUA VIBRADORA DUPLA,COM MOTOR A GASOLINA 4 TEMPOS,COM ATE 6,00M,EXCLUSIVE OPERADOR  </t>
  </si>
  <si>
    <t>CS0298</t>
  </si>
  <si>
    <t xml:space="preserve">19.007.0016-4      </t>
  </si>
  <si>
    <t>CS0299</t>
  </si>
  <si>
    <t xml:space="preserve">19.007.0017-2      </t>
  </si>
  <si>
    <t xml:space="preserve">CONJUNTO PARA PROJECAO DE CONCRETO,EXCLUSIVE OPERADOR  </t>
  </si>
  <si>
    <t>CS0300</t>
  </si>
  <si>
    <t xml:space="preserve">19.007.0017-3      </t>
  </si>
  <si>
    <t>CS0301</t>
  </si>
  <si>
    <t xml:space="preserve">19.007.0017-4      </t>
  </si>
  <si>
    <t>CS0302</t>
  </si>
  <si>
    <t xml:space="preserve">19.007.0025-2      </t>
  </si>
  <si>
    <t xml:space="preserve">BOMBA DE ARGAMASSA,COM UNIDADE MISTURADORA E BOMBEADORA ACOPLADAS,PARA 900 A 4.800L DE MISTURA SECA,COM MOTOR ELETRICO,EXCLUSIVE OPERADOR  </t>
  </si>
  <si>
    <t>CS0303</t>
  </si>
  <si>
    <t xml:space="preserve">19.007.0025-4      </t>
  </si>
  <si>
    <t>CS0323</t>
  </si>
  <si>
    <t xml:space="preserve">19.009.0002-2      </t>
  </si>
  <si>
    <t xml:space="preserve">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  </t>
  </si>
  <si>
    <t>CS0324</t>
  </si>
  <si>
    <t xml:space="preserve">19.009.0002-4      </t>
  </si>
  <si>
    <t xml:space="preserve">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  </t>
  </si>
  <si>
    <t>CS0331</t>
  </si>
  <si>
    <t xml:space="preserve">19.009.0008-2      </t>
  </si>
  <si>
    <t xml:space="preserve">BOMBA SUBMERSA COM MOTOR ELETRICO,PARA POCOS PROFUNDOS,EXCLUSIVE OPERADOR  </t>
  </si>
  <si>
    <t>CS0332</t>
  </si>
  <si>
    <t xml:space="preserve">19.009.0008-4      </t>
  </si>
  <si>
    <t>CS0333</t>
  </si>
  <si>
    <t xml:space="preserve">19.009.0010-2      </t>
  </si>
  <si>
    <t xml:space="preserve">BOMBA CENTRIFUGA SUBMERSIVEL PARA BOMBEAMENTO DE AGUAS SERVIDAS COM SOLIDOS DE ATE 5MM DE DIAMETRO EM SUSPENSAO,COM MOTOR ELETRICO,VAZAO MAXIMA DE 63M3/HORA,ROTOR SEMIABERTO,EXCLUSIVE OPERADOR,MANGUEIRA,CABOS E COMANDOS  </t>
  </si>
  <si>
    <t>CS0334</t>
  </si>
  <si>
    <t xml:space="preserve">19.009.0010-4      </t>
  </si>
  <si>
    <t>CS0341</t>
  </si>
  <si>
    <t xml:space="preserve">19.010.0015-2      </t>
  </si>
  <si>
    <t xml:space="preserve">ESCAVADEIRA SOBRE ESTEIRAS,VERSAO CLAM-SHELL,COM CAPACIDADE APROXIMADA DA CACAMBA DE 0,38M3 (1/2JD3),INCLUSIVE OPERADORE AUXILIAR  </t>
  </si>
  <si>
    <t>CS0342</t>
  </si>
  <si>
    <t xml:space="preserve">19.010.0015-3      </t>
  </si>
  <si>
    <t>CS0343</t>
  </si>
  <si>
    <t xml:space="preserve">19.010.0015-4      </t>
  </si>
  <si>
    <t>CS0344</t>
  </si>
  <si>
    <t xml:space="preserve">19.010.0016-2      </t>
  </si>
  <si>
    <t xml:space="preserve">ESCAVADEIRA SOBRE ESTEIRAS,VERSAO DRAGLINE OU CLAM-SHELL,COM CAPACIDADE APROXIMADA DA CACAMBA DE 0,57M3 (3/4JD3),INCLUSIVE OPERADOR E AUXILIAR  </t>
  </si>
  <si>
    <t>CS0345</t>
  </si>
  <si>
    <t xml:space="preserve">19.010.0016-3      </t>
  </si>
  <si>
    <t>CS0346</t>
  </si>
  <si>
    <t xml:space="preserve">19.010.0016-4      </t>
  </si>
  <si>
    <t>CS0347</t>
  </si>
  <si>
    <t xml:space="preserve">19.010.0017-2      </t>
  </si>
  <si>
    <t xml:space="preserve">ESCAVADEIRA SOBRE ESTEIRAS,VERSAO DRAGLINE OU CLAM-SHELL,COM CAPACIDADE APROXIMADA DA CACAMBA DE 0,76M3 (1JD3),INCLUSIVEOPERADOR E AUXILIAR  </t>
  </si>
  <si>
    <t>CS0348</t>
  </si>
  <si>
    <t xml:space="preserve">19.010.0017-3      </t>
  </si>
  <si>
    <t>CS0349</t>
  </si>
  <si>
    <t xml:space="preserve">19.010.0017-4      </t>
  </si>
  <si>
    <t>CS0350</t>
  </si>
  <si>
    <t xml:space="preserve">19.010.0018-2      </t>
  </si>
  <si>
    <t xml:space="preserve">ESCAVADEIRA SOBRE ESTEIRAS,VERSAO CLAM-SHELL,COM CAPACIDADE  APROXIMADA DA CACAMBA DE 0,96M3 (1.1/4JD3),INCLUSIVE OPERADOR E AUXILIAR  </t>
  </si>
  <si>
    <t>CS0351</t>
  </si>
  <si>
    <t xml:space="preserve">19.010.0018-3      </t>
  </si>
  <si>
    <t>CS0352</t>
  </si>
  <si>
    <t xml:space="preserve">19.010.0018-4      </t>
  </si>
  <si>
    <t xml:space="preserve">ESCAVADEIRA SOBRE ESTEIRAS,VERSAO CLAM-SHELL,COM CAPACIDADE APROXIMADA DA CACAMBA DE 0,96M3 (1.1/4JD3),INCLUSIVE OPERADOR E AUXILIAR  </t>
  </si>
  <si>
    <t>CS0353</t>
  </si>
  <si>
    <t xml:space="preserve">19.010.0020-2      </t>
  </si>
  <si>
    <t xml:space="preserve">CUSTO HORARIO CORRIDO DE UTILIZACAO DE EQUIPAMENTO DE JATO D'AGUA DE ALTA PRESSAO(SEWER-JET),MANGUEIRA DE 1" DE DIAMETRO,PRESSAO ATE 2.000 LIBRAS,PARA LIMPEZA DE SISTEMA DE ESGOTAMENTO PLUVIAL OU SANITARIO,INCLUSIVE EQUIPE DE OPERACAO E ABASTECIMENTO D'AGUA  </t>
  </si>
  <si>
    <t>CS0354</t>
  </si>
  <si>
    <t xml:space="preserve">19.010.0025-2      </t>
  </si>
  <si>
    <t xml:space="preserve">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  </t>
  </si>
  <si>
    <t>CS0357</t>
  </si>
  <si>
    <t xml:space="preserve">19.010.0040-2      </t>
  </si>
  <si>
    <t xml:space="preserve">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  </t>
  </si>
  <si>
    <t>CS0358</t>
  </si>
  <si>
    <t xml:space="preserve">19.011.0002-2      </t>
  </si>
  <si>
    <t xml:space="preserve">COMPRESSOR DE AR,PORTATIL E REBOCAVEL,PRESSAO DE TRABALHO DE APROXIMADAMENTE 102PSI,DESCARGA LIVRE EFETIVA DE APROXIMADAMENTE 200PCM,MOTOR DIESEL,EXCLUSIVE OPERADOR  </t>
  </si>
  <si>
    <t>CS0359</t>
  </si>
  <si>
    <t xml:space="preserve">19.011.0002-3      </t>
  </si>
  <si>
    <t>CS0360</t>
  </si>
  <si>
    <t xml:space="preserve">19.011.0002-4      </t>
  </si>
  <si>
    <t>CS0361</t>
  </si>
  <si>
    <t xml:space="preserve">19.011.0003-2      </t>
  </si>
  <si>
    <t xml:space="preserve">COMPRESSOR DE AR,PORTATIL E REBOCAVEL,PRESSAO DE TRABALHO DE APROXIMADAMENTE 102PSI,DESCARGA LIVRE EFETIVA DE APROXIMADAMENTE 295PCM,MOTOR DIESEL,EXCLUSIVE OPERADOR  </t>
  </si>
  <si>
    <t>CS0362</t>
  </si>
  <si>
    <t xml:space="preserve">19.011.0003-3      </t>
  </si>
  <si>
    <t>CS0363</t>
  </si>
  <si>
    <t xml:space="preserve">19.011.0003-4      </t>
  </si>
  <si>
    <t>CS0364</t>
  </si>
  <si>
    <t xml:space="preserve">19.011.0004-2      </t>
  </si>
  <si>
    <t xml:space="preserve">COMPRESSOR DE AR,PORTATIL E REBOCAVEL,PRESSAO DE TRABALHO DE APROXIMADAMENTE 102PSI,DESCARGA LIVRE EFETIVA DE APROXIMADAMENTE 400PCM,MOTOR DIESEL,EXCLUSIVE OPERADOR  </t>
  </si>
  <si>
    <t>CS0365</t>
  </si>
  <si>
    <t xml:space="preserve">19.011.0004-3      </t>
  </si>
  <si>
    <t xml:space="preserve">COMPRESSOR DE AR,PORTATIL E REBOCAVEL,PRESSAO DE TRABALHO DE APROXIMADAMENTE 102PSI,DESCARGA LIVRE EFETIVA DE APROXIMADAMENTE 400 PCM,MOTOR DIESEL,EXCLUSIVE OPERADOR  </t>
  </si>
  <si>
    <t>CS0366</t>
  </si>
  <si>
    <t xml:space="preserve">19.011.0004-4      </t>
  </si>
  <si>
    <t>CS0367</t>
  </si>
  <si>
    <t xml:space="preserve">19.011.0005-2      </t>
  </si>
  <si>
    <t xml:space="preserve">COMPRESSOR DE AR,ESTACIONARIO,PRESSAO DE TRABALHO DE APROXIMADAMENTE 145 PSI,DESCARGA LIVRE EFETIVA DE APROXIMADAMENTE 700 PCM,MOTOR ELETRICO,EXCLUSIVE OPERADOR  </t>
  </si>
  <si>
    <t>CS0368</t>
  </si>
  <si>
    <t xml:space="preserve">19.011.0005-3      </t>
  </si>
  <si>
    <t>CS0369</t>
  </si>
  <si>
    <t xml:space="preserve">19.011.0005-4      </t>
  </si>
  <si>
    <t>CS0370</t>
  </si>
  <si>
    <t xml:space="preserve">19.011.0006-2      </t>
  </si>
  <si>
    <t xml:space="preserve">GERADOR MONOFASICO,POTENCIA MAXIMA DE 2,5KVA(2500W),VOLTAGEM:110/220 V,FREQUENCIA:60HZ,COM MOTOR A GASOLINA,COM TANQUE DEAPROXIMADAMENTE 13L E AUTONOMIA APROXIMADA DE 11H,EXCLUSIVEOPERADOR  </t>
  </si>
  <si>
    <t>CS0371</t>
  </si>
  <si>
    <t xml:space="preserve">19.011.0006-3      </t>
  </si>
  <si>
    <t>CS0372</t>
  </si>
  <si>
    <t xml:space="preserve">19.011.0006-4      </t>
  </si>
  <si>
    <t>CS0373</t>
  </si>
  <si>
    <t xml:space="preserve">19.011.0007-2      </t>
  </si>
  <si>
    <t xml:space="preserve">GRUPO GERADOR ABERTO,TRANSPORTAVEL SOBRE RODAS,TRIFASICO,220/127V FREQUENCIA 50/60HZ,COM REGULADOR DE TENSAO E FREQUENCIA AUTOMATICA,QUADRO DE COMANDO MANUAL E TANQUE DE COMBUSTIVEL DE APROXIMADAMENTE 109L COM AUTONOMIA APROXIMADA DE 10H,NAPOTENCIA DE 60/53KVA (INTERMITENTE/CONTINUA),EXCLUS IVE OPERADOR  </t>
  </si>
  <si>
    <t>CS0374</t>
  </si>
  <si>
    <t xml:space="preserve">19.011.0007-3      </t>
  </si>
  <si>
    <t xml:space="preserve">GRUPO GERADOR ABERTO,TRANSPORTAVEL,SOBRE RODAS,TRIFASICO,220/127V FREQUENCIA 50/60HZ,COM REGULADOR DE TENSAO E FREQUENCIA AUTOMATICA,QUADRO DE COMANDO MANUAL E TANQUE DE COMBUSTIVEL DE APROXIMADAMENTE 109L COM AUTONOMIA APROXIMADA DE 10H,NAPOTENCIA DE 60/53KVA (INTERMITENTE/CONTINUA),EXCLUS IVE OPERADOR  </t>
  </si>
  <si>
    <t>CS0375</t>
  </si>
  <si>
    <t xml:space="preserve">19.011.0007-4      </t>
  </si>
  <si>
    <t>CS0376</t>
  </si>
  <si>
    <t xml:space="preserve">19.011.0009-2      </t>
  </si>
  <si>
    <t xml:space="preserve">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 IVE OPERADOR  </t>
  </si>
  <si>
    <t>CS0377</t>
  </si>
  <si>
    <t xml:space="preserve">19.011.0009-3      </t>
  </si>
  <si>
    <t>CS0378</t>
  </si>
  <si>
    <t xml:space="preserve">19.011.0009-4      </t>
  </si>
  <si>
    <t>CS0379</t>
  </si>
  <si>
    <t xml:space="preserve">19.011.0010-2      </t>
  </si>
  <si>
    <t xml:space="preserve">MAQUINA DE SOLDA A ARCO,DE 375A,COM MOTOR ELETRICO,EXCLUSIVE OPERADOR  </t>
  </si>
  <si>
    <t>CS0380</t>
  </si>
  <si>
    <t xml:space="preserve">19.011.0010-3      </t>
  </si>
  <si>
    <t>CS0381</t>
  </si>
  <si>
    <t xml:space="preserve">19.011.0010-4      </t>
  </si>
  <si>
    <t>CS0382</t>
  </si>
  <si>
    <t xml:space="preserve">19.011.0011-2      </t>
  </si>
  <si>
    <t xml:space="preserve">MAQUINA DE SOLDA A ARCO,DE 375A,COM MOTOR DIESEL,EXCLUSIVE OPERADOR  </t>
  </si>
  <si>
    <t>CS0383</t>
  </si>
  <si>
    <t xml:space="preserve">19.011.0011-3      </t>
  </si>
  <si>
    <t>CS0384</t>
  </si>
  <si>
    <t xml:space="preserve">19.011.0011-4      </t>
  </si>
  <si>
    <t>CS0385</t>
  </si>
  <si>
    <t xml:space="preserve">19.011.0013-2      </t>
  </si>
  <si>
    <t xml:space="preserve">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  </t>
  </si>
  <si>
    <t>CS0386</t>
  </si>
  <si>
    <t xml:space="preserve">19.011.0013-3      </t>
  </si>
  <si>
    <t>CS0387</t>
  </si>
  <si>
    <t xml:space="preserve">19.011.0013-4      </t>
  </si>
  <si>
    <t>CS0388</t>
  </si>
  <si>
    <t xml:space="preserve">19.011.0014-2      </t>
  </si>
  <si>
    <t xml:space="preserve">CILINDRO HIDRAULICO DE 100T,COMANDO A DISTANCIA,MANGUEIRA DE ALTA PRESSAO DE BORRACHA REFORCADA DOTADA COM BOMBA DE COMANDO MANUAL DE 8.000 LIBRAS/POLEGADA QUADRADA OU 560KG/CM2,CAPACIDADE DE 12L,TUBO COM COMPRIMENTO PADRAO DE 3,00M,EXCLUSIVE OPERADOR  </t>
  </si>
  <si>
    <t>CS0389</t>
  </si>
  <si>
    <t xml:space="preserve">19.011.0014-4      </t>
  </si>
  <si>
    <t>CS0390</t>
  </si>
  <si>
    <t xml:space="preserve">19.011.0015-2      </t>
  </si>
  <si>
    <t xml:space="preserve">CILINDRO HIDRAULICO DE 300T,COMANDO A DISTANCIA,MANGUEIRA DE ALTA PRESSAO DE BORRACHA REFORCADA DOTADA COM BOMBA DE COMANDO MANUAL DE 8.000 LIBRAS/POLEGADA QUADRADA OU 560KG/CM2,CAPACIDADE DE 12L,TUBO COM COMPRIMENTO PADRAO DE 3,00M,EXCLUSIVE OPERADOR  </t>
  </si>
  <si>
    <t>CS0391</t>
  </si>
  <si>
    <t xml:space="preserve">19.011.0015-4      </t>
  </si>
  <si>
    <t>CS0392</t>
  </si>
  <si>
    <t xml:space="preserve">19.011.0016-2      </t>
  </si>
  <si>
    <t xml:space="preserve">TALHA GUINCHO MANUAL COM CAPACIDADE DE ICAMENTO DE 1.500KG E DE TRACAO DE 1.800KG,PESO DA TALHA DE 10KG,COMPOSTA DE CABODE ACO COM CURSO ILIMITADO,ALAVANCA,GANCHO E CARRETEL,EXCLUSIVE OPERADOR  </t>
  </si>
  <si>
    <t>CS0393</t>
  </si>
  <si>
    <t xml:space="preserve">19.011.0016-4      </t>
  </si>
  <si>
    <t>CS0394</t>
  </si>
  <si>
    <t xml:space="preserve">19.011.0017-2      </t>
  </si>
  <si>
    <t xml:space="preserve">TALHA GUINCHO MANUAL COM CAPACIDADE DE ICAMENTO DE 4.000KG E DE TRACAO DE 5.000KG,PESO DA TALHA DE 30KG,COMPOSTA DE CABODE ACO COM CURSO ILIMITADO,ALAVANCAS DE AVANCO E DE MARCHAA RE PROVIDAS DE PINOS DE RETENCAO,COMPRIMENTO DE ALAVANCA TELESCOPICA DE 0,82 A 1,20M,CARRETEL E GANCHOS,EXCLUSIVE OPERADOR  </t>
  </si>
  <si>
    <t>CS0395</t>
  </si>
  <si>
    <t xml:space="preserve">19.011.0017-4      </t>
  </si>
  <si>
    <t>CS0396</t>
  </si>
  <si>
    <t xml:space="preserve">19.011.0018-2      </t>
  </si>
  <si>
    <t xml:space="preserve">SERRA CIRCULAR,EXCLUSIVE OPERADOR  </t>
  </si>
  <si>
    <t>CS0397</t>
  </si>
  <si>
    <t xml:space="preserve">19.011.0018-3      </t>
  </si>
  <si>
    <t>CS0398</t>
  </si>
  <si>
    <t xml:space="preserve">19.011.0018-4      </t>
  </si>
  <si>
    <t>CS0399</t>
  </si>
  <si>
    <t xml:space="preserve">19.011.0019-2      </t>
  </si>
  <si>
    <t xml:space="preserve">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  </t>
  </si>
  <si>
    <t>CS0400</t>
  </si>
  <si>
    <t xml:space="preserve">19.011.0019-4      </t>
  </si>
  <si>
    <t xml:space="preserve">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  </t>
  </si>
  <si>
    <t>CS0401</t>
  </si>
  <si>
    <t xml:space="preserve">19.011.0025-2      </t>
  </si>
  <si>
    <t xml:space="preserve">MOTOSSERRA PARA ABATE,DESGALHAMENTO E TORAGEM DE ARVORES,EXCLUSIVE OPERADOR  </t>
  </si>
  <si>
    <t>CS0402</t>
  </si>
  <si>
    <t xml:space="preserve">19.011.0025-4      </t>
  </si>
  <si>
    <t>CS0403</t>
  </si>
  <si>
    <t xml:space="preserve">19.011.0030-2      </t>
  </si>
  <si>
    <t xml:space="preserve">ROCADEIRA COSTAL MOTORIZADA PARA PREPARO DE TERRENO,EXCLUSIVE OPERADOR  </t>
  </si>
  <si>
    <t>CS0404</t>
  </si>
  <si>
    <t xml:space="preserve">19.011.0030-4      </t>
  </si>
  <si>
    <t>CS0405</t>
  </si>
  <si>
    <t xml:space="preserve">19.004.0037-2      </t>
  </si>
  <si>
    <t xml:space="preserve">VEICULO DE PASSEIO,5 PASSAGEIROS,4 PORTAS,MOTOR BICOMBUSTIVEL (GASOLINA E ALCOOL)DE 1,6 LITROS,COM AR CONDICIONADO,DIRECAO HIDRAULICA E VIDROS DIANTEIROS ELETRICOS,EXCLUSIVE MOTORISTA  </t>
  </si>
  <si>
    <t>CS0406</t>
  </si>
  <si>
    <t xml:space="preserve">19.004.0037-3      </t>
  </si>
  <si>
    <t xml:space="preserve">VEICULO DE PASSEIO,5 PASSAGEIROS,4 PORTAS,MOTOR BICOMBUSTIVEL (GASOLINA E ALCOOL)DE 1,6 LITROS,COM AR CONDICIONADO,DIRECAO HIDRAULICA E VIDRO DIANTEIROS ELETRICOS,EXCLUSIVE MOTORISTA  </t>
  </si>
  <si>
    <t>CS0407</t>
  </si>
  <si>
    <t xml:space="preserve">19.004.0037-4      </t>
  </si>
  <si>
    <t>CS0408</t>
  </si>
  <si>
    <t xml:space="preserve">19.004.0040-2      </t>
  </si>
  <si>
    <t xml:space="preserve">VEICULO DE PASSEIO,5 PASSAGEIROS,4 PORTAS,MOTOR BICOMBUSTIVEL (GASOLINA E ALCOOL)DE 1,6 LITROS,COM AR CONDICIONADO,DIRECAO HIDRAULICA E VIDROS DIANTEIROS ELETRICOS,INCLUSIVE MOTORISTA  </t>
  </si>
  <si>
    <t>CS0409</t>
  </si>
  <si>
    <t xml:space="preserve">19.004.0040-3      </t>
  </si>
  <si>
    <t>CS0410</t>
  </si>
  <si>
    <t xml:space="preserve">19.004.0040-4      </t>
  </si>
  <si>
    <t>CS0414</t>
  </si>
  <si>
    <t xml:space="preserve">19.004.0049-2      </t>
  </si>
  <si>
    <t xml:space="preserve">CAMIONETE TIPO PICK-UP COM CABINE DUPLA E CACAMBA MOTOR DIESEL 2.8,DIRECAO HIDRAULICA TRACAO NAS 4 RODAS,INCLUSIVE MOTORISTA  </t>
  </si>
  <si>
    <t>CS0415</t>
  </si>
  <si>
    <t xml:space="preserve">19.004.0049-3      </t>
  </si>
  <si>
    <t>CS0416</t>
  </si>
  <si>
    <t xml:space="preserve">19.004.0049-4      </t>
  </si>
  <si>
    <t>CS0417</t>
  </si>
  <si>
    <t xml:space="preserve">19.004.0050-2      </t>
  </si>
  <si>
    <t xml:space="preserve">MOTOCICLETA,125 CILINDRADAS X/E,EXCLUSIVE MOTORISTA  </t>
  </si>
  <si>
    <t>CS0418</t>
  </si>
  <si>
    <t xml:space="preserve">19.004.0050-4      </t>
  </si>
  <si>
    <t>CS0419</t>
  </si>
  <si>
    <t xml:space="preserve">19.004.0085-2      </t>
  </si>
  <si>
    <t xml:space="preserve">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  </t>
  </si>
  <si>
    <t>CS0420</t>
  </si>
  <si>
    <t xml:space="preserve">19.004.0085-4      </t>
  </si>
  <si>
    <t>CS0421</t>
  </si>
  <si>
    <t xml:space="preserve">19.004.0087-2      </t>
  </si>
  <si>
    <t xml:space="preserve">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  </t>
  </si>
  <si>
    <t>CS0422</t>
  </si>
  <si>
    <t xml:space="preserve">19.004.0087-4      </t>
  </si>
  <si>
    <t>CS0426</t>
  </si>
  <si>
    <t xml:space="preserve">19.004.0210-0      </t>
  </si>
  <si>
    <t xml:space="preserve">VEICULOS DE PASSEIO,5 PASSAGEIROS,MOTOR BICOMBUSTIVEL (GASOLINA E ALCOOL) DE 1,6 LITROS,COM AR CONDICIONADO,DIRECAO HIDRAULICA E VIDROS DIANTEIROS ELETRICOS,EXCLUSIVE MOTORISTA  </t>
  </si>
  <si>
    <t>CS0427</t>
  </si>
  <si>
    <t xml:space="preserve">19.004.0211-0      </t>
  </si>
  <si>
    <t xml:space="preserve">VEICULO DE PASSEIO,5 PASSAGEIROS,MOTOR BICOMBUSTIVEL (GASOLINA E ALCOOL) DE 1,6 LITROS,COM AR CONDICIONADO,DIRECAO HIDRAULICA E VIDRO DIANTEIROS ELETRICOS,EXCLUSIVE MOTORISTA E COMBUSTIVEL  </t>
  </si>
  <si>
    <t>CS0428</t>
  </si>
  <si>
    <t xml:space="preserve">19.004.0212-0      </t>
  </si>
  <si>
    <t xml:space="preserve">VEICULO DE PASSEIO,5 PASSAGEIROS,MOTOR BICOMBUSTIVEL (GASOLINA E ALCOOL) DE 1,6 LITROS,COM AR CONDICIONADO,DIRECAO HIDRAULICA E VIDROS DIANTEIROS ELETRICOS,INCLUSIVE MOTORISTA E COMBUSTIVEL  </t>
  </si>
  <si>
    <t>CS0429</t>
  </si>
  <si>
    <t xml:space="preserve">19.004.0250-0      </t>
  </si>
  <si>
    <t xml:space="preserve">VEICULO DE PASSEIO,5 PASSAGEIROS,MOTOR BICOMBUSTIVEL (GASOLINA E ALCOOL) DE 1,0 LITRO,EXCLUSIVE MOTORISTA  </t>
  </si>
  <si>
    <t>CS0430</t>
  </si>
  <si>
    <t xml:space="preserve">19.004.0251-0      </t>
  </si>
  <si>
    <t xml:space="preserve">VEICULO DE PASSEIO,5 PASSAGEIROS,MOTOR BICOMBUSTIVEL (GASOLINA E ALCOOL) DE 1,0 LITRO,EXCLUSIVE MOTORISTA E COMBUSTIVEL  </t>
  </si>
  <si>
    <t>CS0431</t>
  </si>
  <si>
    <t xml:space="preserve">19.004.0252-0      </t>
  </si>
  <si>
    <t xml:space="preserve">VEICULO DE PASSEIO,5 PASSAGEIROS,MOTOR BICOMBUSTIVEL (GASOLINA E ALCOOL) DE 1,0 LITRO,INCLUSIVE MOTORISTA E COMBUSTIVEL  </t>
  </si>
  <si>
    <t>CS0435</t>
  </si>
  <si>
    <t xml:space="preserve">19.004.0400-0      </t>
  </si>
  <si>
    <t xml:space="preserve">CAMIONETE TIPO PICK-UP,COM CABINE SIMPLES E CACAMBA,TIPO LEVE,MOTOR BICOMBUSTIVEL (GASOLINA E ALCOOL) DE 1,6 LITROS,EXCLUSIVE MOTORISTA  </t>
  </si>
  <si>
    <t>CS0436</t>
  </si>
  <si>
    <t xml:space="preserve">19.004.0401-0      </t>
  </si>
  <si>
    <t xml:space="preserve">CAMIONETE TIPO PICK-UP,COM CABINE SIMPLES E CACAMBA,TIPO LEVE,MOTOR BICOMBUSTIVEL (GASOLINA E ALCOOL) DE 1,6 LITROS,EXCLUSIVE MOTORISTA E COMBUSTIVEL  </t>
  </si>
  <si>
    <t>CS0437</t>
  </si>
  <si>
    <t xml:space="preserve">19.004.0402-0      </t>
  </si>
  <si>
    <t xml:space="preserve">CAMIONETE TIPO PICK-UP,COM CABINE SIMPLES E CACAMBA,TIPO LEVE,MOTOR BICOMBUSTIVEL (GASOLINA E ALCOOL) DE 1,6 LITROS,INCLUSIVE MOTORISTA E COMBUSTIVEL  </t>
  </si>
  <si>
    <t>CS0441</t>
  </si>
  <si>
    <t xml:space="preserve">19.004.0500-0      </t>
  </si>
  <si>
    <t>CS0442</t>
  </si>
  <si>
    <t xml:space="preserve">19.004.0501-0      </t>
  </si>
  <si>
    <t xml:space="preserve">MOTOCICLETA,125 CILINDRADAS X/E,EXCLUSIVE MOTORISTA E COMBUSTIVEL  </t>
  </si>
  <si>
    <t>CS0443</t>
  </si>
  <si>
    <t xml:space="preserve">19.005.0010-2      </t>
  </si>
  <si>
    <t xml:space="preserve">ESCAVADEIRA HIDRAULICA DE ESTEIRA, COM PESO OPERACIONAL EM TORNO DE 23T, MOTOR DIESEL EM TORNO DE 172CV, CACAMBA COM CAPACIDADE APROXIMADA DE 1,14M3, PROFUNDIDADE DE ESCAVACAO MAXIMA DE 6,02M, COM 3 BRACOS ARTICULADOS, BRACO INTERMEDIARIO AJUSTAVEL EM 3 POSICOES, INCLUSIVE OPERADOR  </t>
  </si>
  <si>
    <t>CS0444</t>
  </si>
  <si>
    <t xml:space="preserve">19.005.0010-3      </t>
  </si>
  <si>
    <t>CS0445</t>
  </si>
  <si>
    <t xml:space="preserve">19.005.0010-4      </t>
  </si>
  <si>
    <t>CS0449</t>
  </si>
  <si>
    <t xml:space="preserve">19.005.0034-2      </t>
  </si>
  <si>
    <t xml:space="preserve">MINI PA CARREGADEIRA,DE RODAS,CARGA OPERACIONAL EM TORNO DE 629KG,ALTURA DE DESCARGA APROXIMADA DE 2,40M,INCLUSIVE OPERADOR  </t>
  </si>
  <si>
    <t>CS0450</t>
  </si>
  <si>
    <t xml:space="preserve">19.005.0034-3      </t>
  </si>
  <si>
    <t>CS0451</t>
  </si>
  <si>
    <t xml:space="preserve">19.005.0034-4      </t>
  </si>
  <si>
    <t>CS0452</t>
  </si>
  <si>
    <t xml:space="preserve">19.005.0035-2      </t>
  </si>
  <si>
    <t xml:space="preserve">ROMPEDOR HIDRAULICO ADAPTAVEL A RETRO-ESCAVADEIRA(EXCLUSIVE ESTA),COM PESO OPERACIONAL DE 435KG,FREQUENCIA DE IMPACTOS DE 400 A 1000BPM,INCLUSIVE PONTEIRO DE 84MM DE DIAMETRO,EXCLUSIVE OPERADOR  </t>
  </si>
  <si>
    <t>CS0453</t>
  </si>
  <si>
    <t xml:space="preserve">19.005.0035-4      </t>
  </si>
  <si>
    <t>CS0454</t>
  </si>
  <si>
    <t xml:space="preserve">19.005.0036-2      </t>
  </si>
  <si>
    <t xml:space="preserve">ROMPEDOR HIDRAULICO ADAPTAVEL A ESCAVADEIRA HIDRAULICA(EXCLUSIVE ESTA),COM PESO OPERACIONAL DE 1700KG,FREQUENCIA DE IMPACTOS DE 320 A 600BPM,INCLUSIVE PONTEIRO DE 130MM DE DIAMETRO,EXCLUSIVE OPERADOR  </t>
  </si>
  <si>
    <t>CS0455</t>
  </si>
  <si>
    <t xml:space="preserve">19.005.0036-4      </t>
  </si>
  <si>
    <t>CS0456</t>
  </si>
  <si>
    <t xml:space="preserve">19.005.0042-2      </t>
  </si>
  <si>
    <t xml:space="preserve">VALETADEIRA MOTOR DIESEL DE 135HP,INCLUSIVE OPERADOR  </t>
  </si>
  <si>
    <t>CS0457</t>
  </si>
  <si>
    <t xml:space="preserve">19.005.0042-3      </t>
  </si>
  <si>
    <t>CS0458</t>
  </si>
  <si>
    <t xml:space="preserve">19.005.0042-4      </t>
  </si>
  <si>
    <t>CS0459</t>
  </si>
  <si>
    <t xml:space="preserve">19.006.0008-3      </t>
  </si>
  <si>
    <t>CS0460</t>
  </si>
  <si>
    <t xml:space="preserve">19.006.0021-2      </t>
  </si>
  <si>
    <t xml:space="preserve">VIBRO ACABADORA DE ASFALTO,SOBRE RODAS,CAPACIDADE DO SILO DE ASFALTO DE APROXIMADAMENTE 10,5T,LARGURA APROXIMADA DE 4,55M,COM MOTOR DIESEL DE APROXIMADAMENTE 100CV,COM SISTEMA DENIVELAMENTO ELETRONICO,INCLUSIVE OPERADOR E AUXILIAR  </t>
  </si>
  <si>
    <t>CS0461</t>
  </si>
  <si>
    <t xml:space="preserve">19.006.0021-3      </t>
  </si>
  <si>
    <t>CS0462</t>
  </si>
  <si>
    <t xml:space="preserve">19.006.0021-4      </t>
  </si>
  <si>
    <t>CS0463</t>
  </si>
  <si>
    <t xml:space="preserve">19.006.0025-2      </t>
  </si>
  <si>
    <t xml:space="preserve">VASSOURA MECANICA,COM ASPIRACAO (SUCCAO) E ESCOVA,CAPACIDADE DE 4M3,MONTADA SOBRE CHASSIS DE CAMINHAO,INCLUSIVE OPERADOR  </t>
  </si>
  <si>
    <t>CS0464</t>
  </si>
  <si>
    <t xml:space="preserve">19.006.0025-3      </t>
  </si>
  <si>
    <t>CS0465</t>
  </si>
  <si>
    <t xml:space="preserve">19.006.0025-4      </t>
  </si>
  <si>
    <t>CS0466</t>
  </si>
  <si>
    <t xml:space="preserve">19.006.0026-2      </t>
  </si>
  <si>
    <t xml:space="preserve">DISTRIBUIDOR (ESPARGIDOR) DE ASFALTO (BMB),MOTOR DIESEL,POTENCIA DE 92CV E CAPACIDADE APROXIMADA DO TANQUE DE 10000 LITROS,INCLUSIVE OPERADOR  </t>
  </si>
  <si>
    <t>CS0467</t>
  </si>
  <si>
    <t xml:space="preserve">19.006.0026-3      </t>
  </si>
  <si>
    <t>CS0468</t>
  </si>
  <si>
    <t xml:space="preserve">19.006.0026-4      </t>
  </si>
  <si>
    <t xml:space="preserve">DISTRIBUIDOR (ESPARGIDOR) DE ASFALTO (BMB),MOTOR DIESEL,POTENCIA DE 92CV E CAPACIDADE APROXIMADA DE TANQUE DE 10000 LITROS,INCLUSIVE OPERADOR  </t>
  </si>
  <si>
    <t>CS0469</t>
  </si>
  <si>
    <t xml:space="preserve">19.006.0027-2      </t>
  </si>
  <si>
    <t xml:space="preserve">MISTURADOR DE ASLFATO X BORRACHA,EXCLUSIVE OPERADOR  </t>
  </si>
  <si>
    <t>CS0470</t>
  </si>
  <si>
    <t xml:space="preserve">19.006.0027-3      </t>
  </si>
  <si>
    <t xml:space="preserve">MISTURADOR DE ASFALTO X BORRACHA,EXCLUSIVE OPERADOR  </t>
  </si>
  <si>
    <t>CS0471</t>
  </si>
  <si>
    <t xml:space="preserve">19.006.0027-4      </t>
  </si>
  <si>
    <t>CS0472</t>
  </si>
  <si>
    <t xml:space="preserve">19.006.0028-2      </t>
  </si>
  <si>
    <t xml:space="preserve">RECUPERADOR DE ESTRADAS,INCLUSIVE OPERADOR  </t>
  </si>
  <si>
    <t>CS0473</t>
  </si>
  <si>
    <t xml:space="preserve">19.006.0028-3      </t>
  </si>
  <si>
    <t>CS0474</t>
  </si>
  <si>
    <t xml:space="preserve">19.006.0028-4      </t>
  </si>
  <si>
    <t>CS0498</t>
  </si>
  <si>
    <t xml:space="preserve">19.011.0040-2      </t>
  </si>
  <si>
    <t xml:space="preserve">ROTATIVA PARA EXECUCAO DE POCOS PROFUNDOS,SOBRE CAMINHAO DE 12T (INCLUSIVE ESTE) COM TECNICO EM SONDAGEM E 3 SONDADORES,COM AS SEGUINTES ESPECIFICACOES MINIMAS:MOTOR DIESEL DE 162CV,COMPRESSOR DE AR ROTATIVO DE 270HP,DESCARGA LIVRE DE 747PCM E PRESSAO DE 150PSI  </t>
  </si>
  <si>
    <t>CS0499</t>
  </si>
  <si>
    <t xml:space="preserve">19.011.0040-3      </t>
  </si>
  <si>
    <t>CS0500</t>
  </si>
  <si>
    <t xml:space="preserve">19.011.0040-4      </t>
  </si>
  <si>
    <t>CS0501</t>
  </si>
  <si>
    <t xml:space="preserve">19.011.0045-2      </t>
  </si>
  <si>
    <t xml:space="preserve">RETIFICADOR DE SOLDA,ELETRICO,DE 430A  </t>
  </si>
  <si>
    <t>CS0502</t>
  </si>
  <si>
    <t xml:space="preserve">19.011.0045-4      </t>
  </si>
  <si>
    <t>CS0503</t>
  </si>
  <si>
    <t xml:space="preserve">19.011.0050-2      </t>
  </si>
  <si>
    <t xml:space="preserve">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  </t>
  </si>
  <si>
    <t>CS0504</t>
  </si>
  <si>
    <t xml:space="preserve">19.011.0050-4      </t>
  </si>
  <si>
    <t xml:space="preserve">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  </t>
  </si>
  <si>
    <t>CS0505</t>
  </si>
  <si>
    <t xml:space="preserve">19.004.0035-2      </t>
  </si>
  <si>
    <t xml:space="preserve">MICRO-ONIBUS COM CAPACIDADE MINIMA DE 15 LUGARES,MOTOR DIESEL,INCLUSIVE MOTORISTA  </t>
  </si>
  <si>
    <t>CS0506</t>
  </si>
  <si>
    <t xml:space="preserve">19.004.0035-3      </t>
  </si>
  <si>
    <t>CS0507</t>
  </si>
  <si>
    <t xml:space="preserve">19.004.0035-4      </t>
  </si>
  <si>
    <t>CS0508</t>
  </si>
  <si>
    <t xml:space="preserve">19.004.0270-0      </t>
  </si>
  <si>
    <t xml:space="preserve">MICRO-ONIBUS COM CAPACIDADE MINIMA DE 15 LUGARES,MOTOR DIESEL,EXCLUSIVE MOTORISTA  </t>
  </si>
  <si>
    <t>CS0509</t>
  </si>
  <si>
    <t xml:space="preserve">19.004.0271-0      </t>
  </si>
  <si>
    <t xml:space="preserve">MICRO-ONIBUS COM CAPACIDADE MINIMA DE 15 LUGARES,MOTOR DIESEL,EXCLUSIVE MOTORISTA E COMBUSTIVEL  </t>
  </si>
  <si>
    <t>CS0510</t>
  </si>
  <si>
    <t xml:space="preserve">19.004.0272-0      </t>
  </si>
  <si>
    <t xml:space="preserve">MICRO-ONIBUS COM CAPACIDADE MINIMA DE 15 LUGARES,MOTOR DIESEL,INCLUSIVE MOTORISTA E COMBUSTIVEL  </t>
  </si>
  <si>
    <t>CS0511</t>
  </si>
  <si>
    <t xml:space="preserve">19.004.0110-2      </t>
  </si>
  <si>
    <t xml:space="preserve">CAMIONETA TIPO PICK-UP,COM CABINE SIMPLES E CACAMBA,TIPO LEVE,MOTOR BICOMBUSTIVEL(GASOLINA E ALCOOL) DE 1,6 LITROS,EXCLUSIVE MOTORISTA  </t>
  </si>
  <si>
    <t>CS0512</t>
  </si>
  <si>
    <t xml:space="preserve">19.004.0110-3      </t>
  </si>
  <si>
    <t>CS0513</t>
  </si>
  <si>
    <t xml:space="preserve">19.004.0110-4      </t>
  </si>
  <si>
    <t xml:space="preserve">CAMIONETA TIPO PICK-UP,COM CABINE SIMPLES E CACAMBA,TIPO LEVE,MOTOR BICOMBUSTIVEL(GASOLINA E ALCOOL)DE 1,6 LITROS,EXCLUSIVE MOTORISTA  </t>
  </si>
  <si>
    <t>CS0514</t>
  </si>
  <si>
    <t xml:space="preserve">19.004.0115-2      </t>
  </si>
  <si>
    <t xml:space="preserve">CAMIONETA TIPO PICK-UP,COM CABINE SIMPLES E CACAMBA,TIPO LEVE,MOTOR BICOMBUSTIVEL(GASOLINA E ALCOOL)DE 1,6 LITROS,EQUIPADA COM ESCADA DE EXTENSAO GIRATORIA E BASCULANTE,COM SUPORTE,ACIONAMENTO MANUAL E TODOS OS IMPLEMENTOS NECESSARIOS PARAUM PERFEITO FUNCIONAMENTO,EXCLUSIVE MOTORISTA  </t>
  </si>
  <si>
    <t>CS0515</t>
  </si>
  <si>
    <t xml:space="preserve">19.004.0115-3      </t>
  </si>
  <si>
    <t>CS0516</t>
  </si>
  <si>
    <t xml:space="preserve">19.004.0115-4      </t>
  </si>
  <si>
    <t>CS0520</t>
  </si>
  <si>
    <t xml:space="preserve">19.006.0029-2      </t>
  </si>
  <si>
    <t xml:space="preserve">CAMINHAO PARA MICROREVESTIMENTO ASFALTICO A FRIO,EQUIPADO COM USINA COM CAPACIDADE DE 8M3,INCLUSIVE MOTORISTA  </t>
  </si>
  <si>
    <t>CS0521</t>
  </si>
  <si>
    <t xml:space="preserve">19.006.0029-3      </t>
  </si>
  <si>
    <t>CS0522</t>
  </si>
  <si>
    <t xml:space="preserve">19.006.0029-4      </t>
  </si>
  <si>
    <t>CS0523</t>
  </si>
  <si>
    <t xml:space="preserve">19.006.0031-2      </t>
  </si>
  <si>
    <t xml:space="preserve">RECICLADORA DE ASFALTO A FRIO SOBRE RODAS,LARGURA DE FRESAGEM DE 2,00M, 422HP,INCLUSIVE OPERADOR  </t>
  </si>
  <si>
    <t>CS0524</t>
  </si>
  <si>
    <t xml:space="preserve">19.006.0031-3      </t>
  </si>
  <si>
    <t>CS0525</t>
  </si>
  <si>
    <t xml:space="preserve">19.006.0031-4      </t>
  </si>
  <si>
    <t>CS0526</t>
  </si>
  <si>
    <t xml:space="preserve">19.011.0023-2      </t>
  </si>
  <si>
    <t xml:space="preserve">RESISTIVIMETRO PARA APLICACOES AMBIENTAIS,FAIXA CORRENTE AUTOMATICA,COMPACTO E POTENTE PARA 400V,POTENCIA DE 100W, 1,2A,EXCLUSIVE EQUIPE  </t>
  </si>
  <si>
    <t>CS0527</t>
  </si>
  <si>
    <t xml:space="preserve">19.011.0023-4      </t>
  </si>
  <si>
    <t>CS0528</t>
  </si>
  <si>
    <t xml:space="preserve">19.011.0080-2      </t>
  </si>
  <si>
    <t xml:space="preserve">MAQUINA DE SOLDA POR TERMOFUSAO PARA GEOMEMBRANAS PEAD COM ESPESSURAS DE 0,5MM A 2,0MM,POTENCIA DE 800W,FREQUENCIA DE 50/60HZ,TENSAO DE 220V,EXCLUSIVE OPERADOR  </t>
  </si>
  <si>
    <t>CS0529</t>
  </si>
  <si>
    <t xml:space="preserve">19.011.0080-3      </t>
  </si>
  <si>
    <t>CS0530</t>
  </si>
  <si>
    <t xml:space="preserve">19.011.0080-4      </t>
  </si>
  <si>
    <t>CS0531</t>
  </si>
  <si>
    <t xml:space="preserve">19.011.0082-2      </t>
  </si>
  <si>
    <t xml:space="preserve">MAQUINA DE SOLDA POR TERMOFUSAO PARA GEOMEMBRANAS PEAD COM ESPESSURAS DE 0,5MM A 2,5MM,POTENCIA DE 1800/1500/1200W,FREQUENCIA DE 50/60 HZ, TENSAO DE 220V,EXCLUSIVE OPERADOR  </t>
  </si>
  <si>
    <t>CS0532</t>
  </si>
  <si>
    <t xml:space="preserve">19.011.0082-3      </t>
  </si>
  <si>
    <t xml:space="preserve">MAQUINA DE SOLDA POR TERMOFUSAO PARA GEOMEMBRANAS PEAD COM ESPESSURAS DE 0,5MM A 2,5MM,POTENCIA DE 1800/1500/1200W,FREQUENCIA DE 50/60 HZ,TENSAO DE 220V,EXCLUSIVE OPERADOR  </t>
  </si>
  <si>
    <t>CS0533</t>
  </si>
  <si>
    <t xml:space="preserve">19.011.0082-4      </t>
  </si>
  <si>
    <t>CS0534</t>
  </si>
  <si>
    <t xml:space="preserve">19.004.0018-2      </t>
  </si>
  <si>
    <t xml:space="preserve">CAMINHAO BASCULANTE TIPO PESADO,TRACADO,6X4,CAPACIDADE DE 18,4T,INCLUSIVE MOTORISTA  </t>
  </si>
  <si>
    <t>CS0535</t>
  </si>
  <si>
    <t xml:space="preserve">19.005.0011-2      </t>
  </si>
  <si>
    <t xml:space="preserve">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  </t>
  </si>
  <si>
    <t>CS0536</t>
  </si>
  <si>
    <t xml:space="preserve">19.010.0050-2      </t>
  </si>
  <si>
    <t xml:space="preserve">ESCAVADEIRA HIDRAULICA MODELO ANFIBIA,PESO OPERACIONAL EM TORNO DE 30T,MOTOR DIESEL EM TORNO DE 150HP,CACAMBA COM CAPACIDADE APROXIMADA DE 0,50M3,COM ALCANCE MAXIMO DE APROXIMADAMENTE 15 METRO,INCLUSIVE OPERADOR  </t>
  </si>
  <si>
    <t>CS0537</t>
  </si>
  <si>
    <t xml:space="preserve">19.004.0018-3      </t>
  </si>
  <si>
    <t>CS0538</t>
  </si>
  <si>
    <t xml:space="preserve">19.005.0011-3      </t>
  </si>
  <si>
    <t xml:space="preserve">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  </t>
  </si>
  <si>
    <t>CS0539</t>
  </si>
  <si>
    <t xml:space="preserve">19.010.0050-3      </t>
  </si>
  <si>
    <t xml:space="preserve">ESCAVADEIRA HIDRAULICA,MODELO ANFIBIA,PESO OPERACIONAL EM TORNO DE 30T,MOTOR DIESEL EM TORNO DE 150HP,CACAMBA COM CAPACIDADE APROXIMADA DE 0,50M3,COM ALCANCE MAXIMO DE APROXIMADAMENTE 15 METROS,INCLUSIVE OPERADOR  </t>
  </si>
  <si>
    <t>CS0540</t>
  </si>
  <si>
    <t xml:space="preserve">19.004.0018-4      </t>
  </si>
  <si>
    <t>CS0541</t>
  </si>
  <si>
    <t xml:space="preserve">19.005.0011-4      </t>
  </si>
  <si>
    <t>CS0542</t>
  </si>
  <si>
    <t xml:space="preserve">19.010.0050-4      </t>
  </si>
  <si>
    <t xml:space="preserve">ESCAVADEIRA HIDRAULICA,MODELO ANFIBIA,PESO OPERACIONAL EM TORNO DE 30T,MOTOR DIESEL EM TORNO DE 150HP,CACAMBA COM CAPACIDADE APROXIMADA DE 0,50M3,COM ALCANCE MAXIMO DE APROXIMADAMENTE 15 METRO,INCLUSIVE OPERADOR  </t>
  </si>
  <si>
    <t>CS0543</t>
  </si>
  <si>
    <t xml:space="preserve">19.008.0012-2      </t>
  </si>
  <si>
    <t xml:space="preserve">BATE-ESTACAS TIPO MARTELO HIDRAULICO VIBRATORIO,ACOPLADO EM ESCAVADEIRA HIDRAULICA (INCLUSIVE ESTA),LARGURA EM TORNO DE70CM,ALTURA E COMPRIMENTO EM TORNO DE 2,00M,CAPACIDADE DO MARTELO EM TORNO DE 1,2T,INCLUSIVE OPERADOR  </t>
  </si>
  <si>
    <t>CS0544</t>
  </si>
  <si>
    <t xml:space="preserve">19.008.0014-2      </t>
  </si>
  <si>
    <t xml:space="preserve">BATE-ESTACAS,TIPO MARTELO HIDRAULICO,ACOPLADO EM EQUIPAMENTO DE ESTEIRAS (INCLUSIVE ESTE),LARGURA DE TRABALHO EM TORNO DE 4,00M,TORRE COM ALTURA UTIL EM TORNO DE 15,00M E CAPACIDADE DO MARTELO HIDRAULICO DE IMPACTO EM TORNO DE 5,00T,INCLUSIVE OPERADOR  </t>
  </si>
  <si>
    <t>CS0545</t>
  </si>
  <si>
    <t xml:space="preserve">19.008.0012-3      </t>
  </si>
  <si>
    <t>CS0546</t>
  </si>
  <si>
    <t xml:space="preserve">19.008.0014-3      </t>
  </si>
  <si>
    <t>CS0547</t>
  </si>
  <si>
    <t xml:space="preserve">19.008.0012-4      </t>
  </si>
  <si>
    <t>CS0548</t>
  </si>
  <si>
    <t xml:space="preserve">19.008.0014-4      </t>
  </si>
  <si>
    <t>CS0549</t>
  </si>
  <si>
    <t xml:space="preserve">19.004.0410-0      </t>
  </si>
  <si>
    <t xml:space="preserve">CAMIONETA TIPO PICK-UP COM CABINE DUPLA E CACAMBA,MOTOR DIESEL DE 2,8 LITROS,DIRECAO HIDRAULICA,TRACAO NAS 4 RODAS,EXCLUSIVE MOTORISTA  </t>
  </si>
  <si>
    <t>CS0550</t>
  </si>
  <si>
    <t xml:space="preserve">19.004.0411-0      </t>
  </si>
  <si>
    <t xml:space="preserve">CAMIONETA TIPO PICK-UP COM CABINE DUPLA E CACAMBA,MOTOR DIESEL DE 2,8 LITROS,DIRECAO HIDRAULICA,TRACAO NAS 4 RODAS,EXCLUSIVE MOTORISTA E COMBUSTIVEL  </t>
  </si>
  <si>
    <t>CS0551</t>
  </si>
  <si>
    <t xml:space="preserve">19.004.0412-0      </t>
  </si>
  <si>
    <t xml:space="preserve">CAMIONETA TIPO PICK-UP COM CABINE DUPLA E CACAMBA,MOTOR DIESEL DE 2,8 LITROS,DIRECAO HIDRAULICA,TRACAO NAS 4 RODAS,INCLUSIVE MOTORISTA E COMBUSTIVEL  </t>
  </si>
  <si>
    <t>CS5001</t>
  </si>
  <si>
    <t xml:space="preserve">19.001.0001-C      </t>
  </si>
  <si>
    <t>CS5002</t>
  </si>
  <si>
    <t xml:space="preserve">19.001.0004-C      </t>
  </si>
  <si>
    <t>CS5003</t>
  </si>
  <si>
    <t xml:space="preserve">19.001.0012-C      </t>
  </si>
  <si>
    <t>CS5004</t>
  </si>
  <si>
    <t xml:space="preserve">19.001.0038-C      </t>
  </si>
  <si>
    <t>CS5006</t>
  </si>
  <si>
    <t xml:space="preserve">19.004.0001-C      </t>
  </si>
  <si>
    <t>CS5007</t>
  </si>
  <si>
    <t xml:space="preserve">19.004.0001-D      </t>
  </si>
  <si>
    <t>CS5008</t>
  </si>
  <si>
    <t xml:space="preserve">19.004.0001-E      </t>
  </si>
  <si>
    <t>CS5009</t>
  </si>
  <si>
    <t xml:space="preserve">19.004.0004-C      </t>
  </si>
  <si>
    <t>CS5010</t>
  </si>
  <si>
    <t xml:space="preserve">19.004.0004-D      </t>
  </si>
  <si>
    <t>CS5011</t>
  </si>
  <si>
    <t xml:space="preserve">19.004.0004-E      </t>
  </si>
  <si>
    <t>CS5012</t>
  </si>
  <si>
    <t xml:space="preserve">19.004.0006-C      </t>
  </si>
  <si>
    <t>CS5013</t>
  </si>
  <si>
    <t xml:space="preserve">19.004.0006-D      </t>
  </si>
  <si>
    <t>CS5014</t>
  </si>
  <si>
    <t xml:space="preserve">19.004.0006-E      </t>
  </si>
  <si>
    <t>CS5015</t>
  </si>
  <si>
    <t xml:space="preserve">19.004.0010-C      </t>
  </si>
  <si>
    <t>CS5016</t>
  </si>
  <si>
    <t xml:space="preserve">19.004.0010-D      </t>
  </si>
  <si>
    <t>CS5017</t>
  </si>
  <si>
    <t xml:space="preserve">19.004.0010-E      </t>
  </si>
  <si>
    <t>CS5018</t>
  </si>
  <si>
    <t xml:space="preserve">19.004.0012-C      </t>
  </si>
  <si>
    <t>CS5019</t>
  </si>
  <si>
    <t xml:space="preserve">19.004.0012-D      </t>
  </si>
  <si>
    <t>CS5020</t>
  </si>
  <si>
    <t xml:space="preserve">19.004.0012-E      </t>
  </si>
  <si>
    <t>CS5021</t>
  </si>
  <si>
    <t xml:space="preserve">19.004.0013-C      </t>
  </si>
  <si>
    <t>CS5022</t>
  </si>
  <si>
    <t xml:space="preserve">19.004.0013-D      </t>
  </si>
  <si>
    <t>CS5023</t>
  </si>
  <si>
    <t xml:space="preserve">19.004.0013-E      </t>
  </si>
  <si>
    <t>CS5024</t>
  </si>
  <si>
    <t xml:space="preserve">19.004.0014-C      </t>
  </si>
  <si>
    <t>CS5025</t>
  </si>
  <si>
    <t xml:space="preserve">19.004.0014-D      </t>
  </si>
  <si>
    <t>CS5026</t>
  </si>
  <si>
    <t xml:space="preserve">19.004.0014-E      </t>
  </si>
  <si>
    <t>CS5027</t>
  </si>
  <si>
    <t xml:space="preserve">19.004.0015-C      </t>
  </si>
  <si>
    <t>CS5028</t>
  </si>
  <si>
    <t xml:space="preserve">19.004.0015-D      </t>
  </si>
  <si>
    <t>CS5029</t>
  </si>
  <si>
    <t xml:space="preserve">19.004.0015-E      </t>
  </si>
  <si>
    <t>CS5030</t>
  </si>
  <si>
    <t xml:space="preserve">19.004.0016-C      </t>
  </si>
  <si>
    <t>CS5031</t>
  </si>
  <si>
    <t xml:space="preserve">19.004.0016-D      </t>
  </si>
  <si>
    <t>CS5032</t>
  </si>
  <si>
    <t xml:space="preserve">19.004.0016-E      </t>
  </si>
  <si>
    <t>CS5033</t>
  </si>
  <si>
    <t xml:space="preserve">19.004.0020-C      </t>
  </si>
  <si>
    <t>CS5034</t>
  </si>
  <si>
    <t xml:space="preserve">19.004.0020-D      </t>
  </si>
  <si>
    <t>CS5035</t>
  </si>
  <si>
    <t xml:space="preserve">19.004.0020-E      </t>
  </si>
  <si>
    <t>CS5036</t>
  </si>
  <si>
    <t xml:space="preserve">19.004.0021-C      </t>
  </si>
  <si>
    <t>CS5037</t>
  </si>
  <si>
    <t xml:space="preserve">19.004.0021-D      </t>
  </si>
  <si>
    <t>CS5038</t>
  </si>
  <si>
    <t xml:space="preserve">19.004.0021-E      </t>
  </si>
  <si>
    <t>CS5039</t>
  </si>
  <si>
    <t xml:space="preserve">19.004.0022-C      </t>
  </si>
  <si>
    <t>CS5040</t>
  </si>
  <si>
    <t xml:space="preserve">19.004.0022-D      </t>
  </si>
  <si>
    <t>CS5041</t>
  </si>
  <si>
    <t xml:space="preserve">19.004.0022-E      </t>
  </si>
  <si>
    <t>CS5042</t>
  </si>
  <si>
    <t xml:space="preserve">19.004.0023-C      </t>
  </si>
  <si>
    <t>CS5043</t>
  </si>
  <si>
    <t xml:space="preserve">19.004.0023-D      </t>
  </si>
  <si>
    <t>CS5044</t>
  </si>
  <si>
    <t xml:space="preserve">19.004.0023-E      </t>
  </si>
  <si>
    <t>CS5045</t>
  </si>
  <si>
    <t xml:space="preserve">19.004.0024-C      </t>
  </si>
  <si>
    <t>CS5046</t>
  </si>
  <si>
    <t xml:space="preserve">19.004.0024-D      </t>
  </si>
  <si>
    <t>CS5047</t>
  </si>
  <si>
    <t xml:space="preserve">19.004.0024-E      </t>
  </si>
  <si>
    <t>CS5048</t>
  </si>
  <si>
    <t xml:space="preserve">19.004.0025-C      </t>
  </si>
  <si>
    <t>CS5049</t>
  </si>
  <si>
    <t xml:space="preserve">19.004.0025-D      </t>
  </si>
  <si>
    <t>CS5050</t>
  </si>
  <si>
    <t xml:space="preserve">19.004.0025-E      </t>
  </si>
  <si>
    <t>CS5051</t>
  </si>
  <si>
    <t xml:space="preserve">19.004.0026-C      </t>
  </si>
  <si>
    <t>CS5052</t>
  </si>
  <si>
    <t xml:space="preserve">19.004.0026-D      </t>
  </si>
  <si>
    <t>CS5053</t>
  </si>
  <si>
    <t xml:space="preserve">19.004.0026-E      </t>
  </si>
  <si>
    <t>CS5054</t>
  </si>
  <si>
    <t xml:space="preserve">19.004.0030-C      </t>
  </si>
  <si>
    <t>CS5055</t>
  </si>
  <si>
    <t xml:space="preserve">19.004.0030-D      </t>
  </si>
  <si>
    <t>CS5056</t>
  </si>
  <si>
    <t xml:space="preserve">19.004.0030-E      </t>
  </si>
  <si>
    <t>CS5057</t>
  </si>
  <si>
    <t xml:space="preserve">19.004.0031-C      </t>
  </si>
  <si>
    <t>CS5058</t>
  </si>
  <si>
    <t xml:space="preserve">19.004.0031-D      </t>
  </si>
  <si>
    <t>CS5059</t>
  </si>
  <si>
    <t xml:space="preserve">19.004.0031-E      </t>
  </si>
  <si>
    <t>CS5063</t>
  </si>
  <si>
    <t xml:space="preserve">19.004.0046-C      </t>
  </si>
  <si>
    <t>CS5064</t>
  </si>
  <si>
    <t xml:space="preserve">19.004.0046-D      </t>
  </si>
  <si>
    <t>CS5065</t>
  </si>
  <si>
    <t xml:space="preserve">19.004.0046-E      </t>
  </si>
  <si>
    <t>CS5066</t>
  </si>
  <si>
    <t xml:space="preserve">19.004.0047-C      </t>
  </si>
  <si>
    <t>CS5067</t>
  </si>
  <si>
    <t xml:space="preserve">19.004.0047-D      </t>
  </si>
  <si>
    <t>CS5068</t>
  </si>
  <si>
    <t xml:space="preserve">19.004.0047-E      </t>
  </si>
  <si>
    <t>CS5078</t>
  </si>
  <si>
    <t xml:space="preserve">19.004.0044-C      </t>
  </si>
  <si>
    <t>CS5079</t>
  </si>
  <si>
    <t xml:space="preserve">19.004.0044-D      </t>
  </si>
  <si>
    <t>CS5080</t>
  </si>
  <si>
    <t xml:space="preserve">19.004.0044-E      </t>
  </si>
  <si>
    <t>CS5081</t>
  </si>
  <si>
    <t xml:space="preserve">19.004.0045-C      </t>
  </si>
  <si>
    <t>CS5082</t>
  </si>
  <si>
    <t xml:space="preserve">19.004.0045-D      </t>
  </si>
  <si>
    <t>CS5083</t>
  </si>
  <si>
    <t xml:space="preserve">19.004.0045-E      </t>
  </si>
  <si>
    <t>CS5084</t>
  </si>
  <si>
    <t xml:space="preserve">19.004.0051-C      </t>
  </si>
  <si>
    <t>CS5085</t>
  </si>
  <si>
    <t xml:space="preserve">19.004.0051-D      </t>
  </si>
  <si>
    <t>CS5086</t>
  </si>
  <si>
    <t xml:space="preserve">19.004.0051-E      </t>
  </si>
  <si>
    <t>CS5090</t>
  </si>
  <si>
    <t xml:space="preserve">19.004.0054-C      </t>
  </si>
  <si>
    <t>CS5091</t>
  </si>
  <si>
    <t xml:space="preserve">19.004.0054-D      </t>
  </si>
  <si>
    <t>CS5092</t>
  </si>
  <si>
    <t xml:space="preserve">19.004.0054-E      </t>
  </si>
  <si>
    <t>CS5093</t>
  </si>
  <si>
    <t xml:space="preserve">19.004.0056-C      </t>
  </si>
  <si>
    <t>CS5094</t>
  </si>
  <si>
    <t xml:space="preserve">19.004.0056-D      </t>
  </si>
  <si>
    <t>CS5095</t>
  </si>
  <si>
    <t xml:space="preserve">19.004.0056-E      </t>
  </si>
  <si>
    <t>CS5096</t>
  </si>
  <si>
    <t xml:space="preserve">19.004.0057-C      </t>
  </si>
  <si>
    <t>CS5097</t>
  </si>
  <si>
    <t xml:space="preserve">19.004.0057-D      </t>
  </si>
  <si>
    <t>CS5098</t>
  </si>
  <si>
    <t xml:space="preserve">19.004.0057-E      </t>
  </si>
  <si>
    <t>CS5114</t>
  </si>
  <si>
    <t xml:space="preserve">19.004.0075-C      </t>
  </si>
  <si>
    <t>CS5115</t>
  </si>
  <si>
    <t xml:space="preserve">19.004.0075-E      </t>
  </si>
  <si>
    <t>CS5116</t>
  </si>
  <si>
    <t xml:space="preserve">19.004.0080-C      </t>
  </si>
  <si>
    <t>CS5117</t>
  </si>
  <si>
    <t xml:space="preserve">19.004.0080-E      </t>
  </si>
  <si>
    <t>CS5118</t>
  </si>
  <si>
    <t xml:space="preserve">19.004.0081-C      </t>
  </si>
  <si>
    <t>CS5119</t>
  </si>
  <si>
    <t xml:space="preserve">19.004.0081-E      </t>
  </si>
  <si>
    <t>CS5120</t>
  </si>
  <si>
    <t xml:space="preserve">19.004.0090-C      </t>
  </si>
  <si>
    <t>CS5121</t>
  </si>
  <si>
    <t xml:space="preserve">19.004.0090-D      </t>
  </si>
  <si>
    <t>CS5122</t>
  </si>
  <si>
    <t xml:space="preserve">19.004.0090-E      </t>
  </si>
  <si>
    <t>CS5123</t>
  </si>
  <si>
    <t xml:space="preserve">19.004.0092-C      </t>
  </si>
  <si>
    <t>CS5124</t>
  </si>
  <si>
    <t xml:space="preserve">19.004.0092-D      </t>
  </si>
  <si>
    <t>CS5125</t>
  </si>
  <si>
    <t xml:space="preserve">19.004.0092-E      </t>
  </si>
  <si>
    <t>CS5126</t>
  </si>
  <si>
    <t xml:space="preserve">19.004.0094-C      </t>
  </si>
  <si>
    <t>CS5127</t>
  </si>
  <si>
    <t xml:space="preserve">19.004.0094-D      </t>
  </si>
  <si>
    <t>CS5128</t>
  </si>
  <si>
    <t xml:space="preserve">19.004.0094-E      </t>
  </si>
  <si>
    <t>CS5129</t>
  </si>
  <si>
    <t xml:space="preserve">19.004.0096-C      </t>
  </si>
  <si>
    <t>CS5130</t>
  </si>
  <si>
    <t xml:space="preserve">19.004.0096-D      </t>
  </si>
  <si>
    <t>CS5131</t>
  </si>
  <si>
    <t xml:space="preserve">19.004.0096-E      </t>
  </si>
  <si>
    <t>CS5132</t>
  </si>
  <si>
    <t xml:space="preserve">19.004.0098-C      </t>
  </si>
  <si>
    <t>CS5133</t>
  </si>
  <si>
    <t xml:space="preserve">19.004.0098-D      </t>
  </si>
  <si>
    <t>CS5134</t>
  </si>
  <si>
    <t xml:space="preserve">19.004.0098-E      </t>
  </si>
  <si>
    <t>CS5135</t>
  </si>
  <si>
    <t xml:space="preserve">19.004.0100-C      </t>
  </si>
  <si>
    <t>CS5136</t>
  </si>
  <si>
    <t xml:space="preserve">19.004.0100-E      </t>
  </si>
  <si>
    <t>CS5137</t>
  </si>
  <si>
    <t xml:space="preserve">19.005.0037-C      </t>
  </si>
  <si>
    <t>CS5138</t>
  </si>
  <si>
    <t xml:space="preserve">19.005.0037-E      </t>
  </si>
  <si>
    <t>CS5139</t>
  </si>
  <si>
    <t xml:space="preserve">19.005.0038-C      </t>
  </si>
  <si>
    <t>CS5140</t>
  </si>
  <si>
    <t xml:space="preserve">19.005.0038-E      </t>
  </si>
  <si>
    <t>CS5141</t>
  </si>
  <si>
    <t xml:space="preserve">19.005.0039-C      </t>
  </si>
  <si>
    <t>CS5142</t>
  </si>
  <si>
    <t xml:space="preserve">19.005.0039-E      </t>
  </si>
  <si>
    <t>CS5143</t>
  </si>
  <si>
    <t xml:space="preserve">19.005.0006-C      </t>
  </si>
  <si>
    <t>CS5144</t>
  </si>
  <si>
    <t xml:space="preserve">19.005.0006-D      </t>
  </si>
  <si>
    <t>CS5145</t>
  </si>
  <si>
    <t xml:space="preserve">19.005.0006-E      </t>
  </si>
  <si>
    <t>CS5146</t>
  </si>
  <si>
    <t xml:space="preserve">19.005.0007-C      </t>
  </si>
  <si>
    <t>CS5147</t>
  </si>
  <si>
    <t xml:space="preserve">19.005.0007-D      </t>
  </si>
  <si>
    <t>CS5148</t>
  </si>
  <si>
    <t xml:space="preserve">19.005.0007-E      </t>
  </si>
  <si>
    <t>CS5149</t>
  </si>
  <si>
    <t xml:space="preserve">19.005.0008-C      </t>
  </si>
  <si>
    <t>CS5150</t>
  </si>
  <si>
    <t xml:space="preserve">19.005.0008-D      </t>
  </si>
  <si>
    <t>CS5151</t>
  </si>
  <si>
    <t xml:space="preserve">19.005.0008-E      </t>
  </si>
  <si>
    <t>CS5152</t>
  </si>
  <si>
    <t xml:space="preserve">19.005.0012-C      </t>
  </si>
  <si>
    <t>CS5153</t>
  </si>
  <si>
    <t xml:space="preserve">19.005.0012-D      </t>
  </si>
  <si>
    <t>CS5154</t>
  </si>
  <si>
    <t xml:space="preserve">19.005.0012-E      </t>
  </si>
  <si>
    <t>CS5155</t>
  </si>
  <si>
    <t xml:space="preserve">19.005.0014-C      </t>
  </si>
  <si>
    <t>CS5156</t>
  </si>
  <si>
    <t xml:space="preserve">19.005.0014-D      </t>
  </si>
  <si>
    <t>CS5157</t>
  </si>
  <si>
    <t xml:space="preserve">19.005.0014-E      </t>
  </si>
  <si>
    <t>CS5158</t>
  </si>
  <si>
    <t xml:space="preserve">19.005.0015-C      </t>
  </si>
  <si>
    <t>CS5159</t>
  </si>
  <si>
    <t xml:space="preserve">19.005.0015-E      </t>
  </si>
  <si>
    <t>CS5160</t>
  </si>
  <si>
    <t xml:space="preserve">19.005.0016-C      </t>
  </si>
  <si>
    <t>CS5161</t>
  </si>
  <si>
    <t xml:space="preserve">19.005.0016-D      </t>
  </si>
  <si>
    <t>CS5162</t>
  </si>
  <si>
    <t xml:space="preserve">19.005.0016-E      </t>
  </si>
  <si>
    <t>CS5163</t>
  </si>
  <si>
    <t xml:space="preserve">19.005.0017-C      </t>
  </si>
  <si>
    <t>CS5164</t>
  </si>
  <si>
    <t xml:space="preserve">19.005.0017-D      </t>
  </si>
  <si>
    <t>CS5165</t>
  </si>
  <si>
    <t xml:space="preserve">19.005.0017-E      </t>
  </si>
  <si>
    <t>CS5166</t>
  </si>
  <si>
    <t xml:space="preserve">19.005.0019-C      </t>
  </si>
  <si>
    <t>CS5167</t>
  </si>
  <si>
    <t xml:space="preserve">19.005.0019-D      </t>
  </si>
  <si>
    <t>CS5168</t>
  </si>
  <si>
    <t xml:space="preserve">19.005.0019-E      </t>
  </si>
  <si>
    <t>CS5169</t>
  </si>
  <si>
    <t xml:space="preserve">19.005.0021-C      </t>
  </si>
  <si>
    <t>CS5170</t>
  </si>
  <si>
    <t xml:space="preserve">19.005.0021-D      </t>
  </si>
  <si>
    <t>CS5171</t>
  </si>
  <si>
    <t xml:space="preserve">19.005.0021-E      </t>
  </si>
  <si>
    <t>CS5172</t>
  </si>
  <si>
    <t xml:space="preserve">19.005.0023-C      </t>
  </si>
  <si>
    <t>CS5173</t>
  </si>
  <si>
    <t xml:space="preserve">19.005.0023-D      </t>
  </si>
  <si>
    <t>CS5174</t>
  </si>
  <si>
    <t xml:space="preserve">19.005.0023-E      </t>
  </si>
  <si>
    <t>CS5175</t>
  </si>
  <si>
    <t xml:space="preserve">19.005.0025-C      </t>
  </si>
  <si>
    <t>CS5176</t>
  </si>
  <si>
    <t xml:space="preserve">19.005.0025-D      </t>
  </si>
  <si>
    <t>CS5177</t>
  </si>
  <si>
    <t xml:space="preserve">19.005.0025-E      </t>
  </si>
  <si>
    <t>CS5178</t>
  </si>
  <si>
    <t xml:space="preserve">19.005.0026-C      </t>
  </si>
  <si>
    <t>CS5179</t>
  </si>
  <si>
    <t xml:space="preserve">19.005.0026-D      </t>
  </si>
  <si>
    <t>CS5180</t>
  </si>
  <si>
    <t xml:space="preserve">19.005.0026-E      </t>
  </si>
  <si>
    <t>CS5181</t>
  </si>
  <si>
    <t xml:space="preserve">19.005.0028-C      </t>
  </si>
  <si>
    <t>CS5182</t>
  </si>
  <si>
    <t xml:space="preserve">19.005.0028-D      </t>
  </si>
  <si>
    <t>CS5183</t>
  </si>
  <si>
    <t xml:space="preserve">19.005.0028-E      </t>
  </si>
  <si>
    <t>CS5184</t>
  </si>
  <si>
    <t xml:space="preserve">19.005.0030-C      </t>
  </si>
  <si>
    <t>CS5185</t>
  </si>
  <si>
    <t xml:space="preserve">19.005.0030-D      </t>
  </si>
  <si>
    <t>CS5186</t>
  </si>
  <si>
    <t xml:space="preserve">19.005.0030-E      </t>
  </si>
  <si>
    <t>CS5187</t>
  </si>
  <si>
    <t xml:space="preserve">19.005.0033-C      </t>
  </si>
  <si>
    <t>CS5188</t>
  </si>
  <si>
    <t xml:space="preserve">19.005.0033-D      </t>
  </si>
  <si>
    <t>CS5189</t>
  </si>
  <si>
    <t xml:space="preserve">19.005.0033-E      </t>
  </si>
  <si>
    <t>CS5190</t>
  </si>
  <si>
    <t xml:space="preserve">19.005.0040-C      </t>
  </si>
  <si>
    <t>CS5191</t>
  </si>
  <si>
    <t xml:space="preserve">19.005.0040-E      </t>
  </si>
  <si>
    <t>CS5192</t>
  </si>
  <si>
    <t xml:space="preserve">19.005.0045-C      </t>
  </si>
  <si>
    <t>CS5193</t>
  </si>
  <si>
    <t xml:space="preserve">19.005.0045-E      </t>
  </si>
  <si>
    <t>CS5194</t>
  </si>
  <si>
    <t xml:space="preserve">19.005.0050-C      </t>
  </si>
  <si>
    <t>CS5195</t>
  </si>
  <si>
    <t xml:space="preserve">19.005.0050-E      </t>
  </si>
  <si>
    <t>CS5196</t>
  </si>
  <si>
    <t xml:space="preserve">19.006.0001-C      </t>
  </si>
  <si>
    <t>CS5197</t>
  </si>
  <si>
    <t xml:space="preserve">19.006.0001-E      </t>
  </si>
  <si>
    <t>CS5198</t>
  </si>
  <si>
    <t xml:space="preserve">19.006.0002-C      </t>
  </si>
  <si>
    <t>CS5199</t>
  </si>
  <si>
    <t xml:space="preserve">19.006.0002-D      </t>
  </si>
  <si>
    <t>CS5200</t>
  </si>
  <si>
    <t xml:space="preserve">19.006.0002-E      </t>
  </si>
  <si>
    <t>CS5201</t>
  </si>
  <si>
    <t xml:space="preserve">19.006.0003-C      </t>
  </si>
  <si>
    <t>CS5202</t>
  </si>
  <si>
    <t xml:space="preserve">19.006.0003-D      </t>
  </si>
  <si>
    <t>CS5203</t>
  </si>
  <si>
    <t xml:space="preserve">19.006.0003-E      </t>
  </si>
  <si>
    <t>CS5204</t>
  </si>
  <si>
    <t xml:space="preserve">19.006.0004-C      </t>
  </si>
  <si>
    <t>CS5205</t>
  </si>
  <si>
    <t xml:space="preserve">19.006.0004-D      </t>
  </si>
  <si>
    <t>CS5206</t>
  </si>
  <si>
    <t xml:space="preserve">19.006.0004-E      </t>
  </si>
  <si>
    <t>CS5207</t>
  </si>
  <si>
    <t xml:space="preserve">19.006.0005-C      </t>
  </si>
  <si>
    <t>CS5208</t>
  </si>
  <si>
    <t xml:space="preserve">19.006.0005-D      </t>
  </si>
  <si>
    <t>CS5209</t>
  </si>
  <si>
    <t xml:space="preserve">19.006.0005-E      </t>
  </si>
  <si>
    <t>CS5210</t>
  </si>
  <si>
    <t xml:space="preserve">19.006.0006-C      </t>
  </si>
  <si>
    <t>CS5211</t>
  </si>
  <si>
    <t xml:space="preserve">19.006.0006-D      </t>
  </si>
  <si>
    <t>CS5212</t>
  </si>
  <si>
    <t xml:space="preserve">19.006.0006-E      </t>
  </si>
  <si>
    <t>CS5213</t>
  </si>
  <si>
    <t xml:space="preserve">19.006.0007-C      </t>
  </si>
  <si>
    <t>CS5214</t>
  </si>
  <si>
    <t xml:space="preserve">19.006.0007-D      </t>
  </si>
  <si>
    <t>CS5215</t>
  </si>
  <si>
    <t xml:space="preserve">19.006.0007-E      </t>
  </si>
  <si>
    <t>CS5216</t>
  </si>
  <si>
    <t xml:space="preserve">19.006.0008-C      </t>
  </si>
  <si>
    <t>CS5217</t>
  </si>
  <si>
    <t xml:space="preserve">19.006.0008-E      </t>
  </si>
  <si>
    <t>CS5218</t>
  </si>
  <si>
    <t xml:space="preserve">19.006.0009-C      </t>
  </si>
  <si>
    <t>CS5219</t>
  </si>
  <si>
    <t xml:space="preserve">19.006.0009-E      </t>
  </si>
  <si>
    <t>CS5220</t>
  </si>
  <si>
    <t xml:space="preserve">19.006.0010-C      </t>
  </si>
  <si>
    <t>CS5221</t>
  </si>
  <si>
    <t xml:space="preserve">19.006.0010-D      </t>
  </si>
  <si>
    <t>CS5222</t>
  </si>
  <si>
    <t xml:space="preserve">19.006.0010-E      </t>
  </si>
  <si>
    <t>CS5223</t>
  </si>
  <si>
    <t xml:space="preserve">19.006.0011-C      </t>
  </si>
  <si>
    <t>CS5224</t>
  </si>
  <si>
    <t xml:space="preserve">19.006.0011-D      </t>
  </si>
  <si>
    <t>CS5225</t>
  </si>
  <si>
    <t xml:space="preserve">19.006.0011-E      </t>
  </si>
  <si>
    <t>CS5226</t>
  </si>
  <si>
    <t xml:space="preserve">19.006.0012-C      </t>
  </si>
  <si>
    <t>CS5227</t>
  </si>
  <si>
    <t xml:space="preserve">19.006.0012-D      </t>
  </si>
  <si>
    <t>CS5228</t>
  </si>
  <si>
    <t xml:space="preserve">19.006.0012-E      </t>
  </si>
  <si>
    <t>CS5229</t>
  </si>
  <si>
    <t xml:space="preserve">19.006.0013-C      </t>
  </si>
  <si>
    <t>CS5230</t>
  </si>
  <si>
    <t xml:space="preserve">19.006.0013-E      </t>
  </si>
  <si>
    <t>CS5231</t>
  </si>
  <si>
    <t xml:space="preserve">19.006.0014-C      </t>
  </si>
  <si>
    <t>CS5232</t>
  </si>
  <si>
    <t xml:space="preserve">19.006.0014-D      </t>
  </si>
  <si>
    <t>CS5233</t>
  </si>
  <si>
    <t xml:space="preserve">19.006.0014-E      </t>
  </si>
  <si>
    <t>CS5234</t>
  </si>
  <si>
    <t xml:space="preserve">19.006.0015-C      </t>
  </si>
  <si>
    <t>CS5235</t>
  </si>
  <si>
    <t xml:space="preserve">19.006.0015-D      </t>
  </si>
  <si>
    <t>CS5236</t>
  </si>
  <si>
    <t xml:space="preserve">19.006.0015-E      </t>
  </si>
  <si>
    <t>CS5237</t>
  </si>
  <si>
    <t xml:space="preserve">19.006.0016-C      </t>
  </si>
  <si>
    <t>CS5238</t>
  </si>
  <si>
    <t xml:space="preserve">19.006.0016-D      </t>
  </si>
  <si>
    <t>CS5239</t>
  </si>
  <si>
    <t xml:space="preserve">19.006.0016-E      </t>
  </si>
  <si>
    <t>CS5243</t>
  </si>
  <si>
    <t xml:space="preserve">19.006.0018-C      </t>
  </si>
  <si>
    <t>CS5244</t>
  </si>
  <si>
    <t xml:space="preserve">19.006.0018-E      </t>
  </si>
  <si>
    <t>CS5245</t>
  </si>
  <si>
    <t xml:space="preserve">19.006.0019-C      </t>
  </si>
  <si>
    <t>CS5246</t>
  </si>
  <si>
    <t xml:space="preserve">19.006.0019-D      </t>
  </si>
  <si>
    <t>CS5247</t>
  </si>
  <si>
    <t xml:space="preserve">19.006.0019-E      </t>
  </si>
  <si>
    <t>CS5251</t>
  </si>
  <si>
    <t xml:space="preserve">19.006.0022-C      </t>
  </si>
  <si>
    <t>CS5252</t>
  </si>
  <si>
    <t xml:space="preserve">19.006.0022-D      </t>
  </si>
  <si>
    <t>CS5253</t>
  </si>
  <si>
    <t xml:space="preserve">19.006.0022-E      </t>
  </si>
  <si>
    <t>CS5254</t>
  </si>
  <si>
    <t xml:space="preserve">19.006.0023-C      </t>
  </si>
  <si>
    <t>CS5255</t>
  </si>
  <si>
    <t xml:space="preserve">19.006.0023-E      </t>
  </si>
  <si>
    <t>CS5256</t>
  </si>
  <si>
    <t xml:space="preserve">19.006.0030-C      </t>
  </si>
  <si>
    <t>CS5257</t>
  </si>
  <si>
    <t xml:space="preserve">19.006.0030-E      </t>
  </si>
  <si>
    <t>CS5258</t>
  </si>
  <si>
    <t xml:space="preserve">19.006.0032-C      </t>
  </si>
  <si>
    <t>CS5259</t>
  </si>
  <si>
    <t xml:space="preserve">19.006.0032-E      </t>
  </si>
  <si>
    <t>CS5260</t>
  </si>
  <si>
    <t xml:space="preserve">19.006.0034-C      </t>
  </si>
  <si>
    <t>CS5261</t>
  </si>
  <si>
    <t xml:space="preserve">19.006.0034-E      </t>
  </si>
  <si>
    <t>CS5262</t>
  </si>
  <si>
    <t xml:space="preserve">19.006.0035-C      </t>
  </si>
  <si>
    <t>CS5263</t>
  </si>
  <si>
    <t xml:space="preserve">19.006.0035-E      </t>
  </si>
  <si>
    <t>CS5264</t>
  </si>
  <si>
    <t xml:space="preserve">19.006.0040-C      </t>
  </si>
  <si>
    <t>CS5265</t>
  </si>
  <si>
    <t xml:space="preserve">19.006.0040-E      </t>
  </si>
  <si>
    <t>CS5266</t>
  </si>
  <si>
    <t xml:space="preserve">19.006.0045-C      </t>
  </si>
  <si>
    <t>CS5267</t>
  </si>
  <si>
    <t xml:space="preserve">19.006.0045-D      </t>
  </si>
  <si>
    <t>CS5268</t>
  </si>
  <si>
    <t xml:space="preserve">19.006.0045-E      </t>
  </si>
  <si>
    <t>CS5269</t>
  </si>
  <si>
    <t xml:space="preserve">19.006.0050-C      </t>
  </si>
  <si>
    <t>CS5270</t>
  </si>
  <si>
    <t xml:space="preserve">19.006.0050-E      </t>
  </si>
  <si>
    <t>CS5271</t>
  </si>
  <si>
    <t xml:space="preserve">19.007.0003-C      </t>
  </si>
  <si>
    <t>CS5272</t>
  </si>
  <si>
    <t xml:space="preserve">19.007.0003-E      </t>
  </si>
  <si>
    <t>CS5273</t>
  </si>
  <si>
    <t xml:space="preserve">19.007.0004-C      </t>
  </si>
  <si>
    <t>CS5274</t>
  </si>
  <si>
    <t xml:space="preserve">19.007.0004-E      </t>
  </si>
  <si>
    <t>CS5275</t>
  </si>
  <si>
    <t xml:space="preserve">19.007.0005-C      </t>
  </si>
  <si>
    <t>CS5276</t>
  </si>
  <si>
    <t xml:space="preserve">19.007.0005-E      </t>
  </si>
  <si>
    <t>CS5277</t>
  </si>
  <si>
    <t xml:space="preserve">19.007.0006-C      </t>
  </si>
  <si>
    <t>CS5278</t>
  </si>
  <si>
    <t xml:space="preserve">19.007.0006-E      </t>
  </si>
  <si>
    <t>CS5279</t>
  </si>
  <si>
    <t xml:space="preserve">19.007.0007-C      </t>
  </si>
  <si>
    <t>CS5280</t>
  </si>
  <si>
    <t xml:space="preserve">19.007.0007-E      </t>
  </si>
  <si>
    <t>CS5281</t>
  </si>
  <si>
    <t xml:space="preserve">19.007.0008-C      </t>
  </si>
  <si>
    <t>CS5282</t>
  </si>
  <si>
    <t xml:space="preserve">19.007.0008-D      </t>
  </si>
  <si>
    <t>CS5283</t>
  </si>
  <si>
    <t xml:space="preserve">19.007.0008-E      </t>
  </si>
  <si>
    <t>CS5284</t>
  </si>
  <si>
    <t xml:space="preserve">19.007.0009-C      </t>
  </si>
  <si>
    <t>CS5285</t>
  </si>
  <si>
    <t xml:space="preserve">19.007.0009-D      </t>
  </si>
  <si>
    <t>CS5286</t>
  </si>
  <si>
    <t xml:space="preserve">19.007.0009-E      </t>
  </si>
  <si>
    <t>CS5287</t>
  </si>
  <si>
    <t xml:space="preserve">19.007.0010-C      </t>
  </si>
  <si>
    <t>CS5288</t>
  </si>
  <si>
    <t xml:space="preserve">19.007.0010-D      </t>
  </si>
  <si>
    <t>CS5289</t>
  </si>
  <si>
    <t xml:space="preserve">19.007.0010-E      </t>
  </si>
  <si>
    <t>CS5290</t>
  </si>
  <si>
    <t xml:space="preserve">19.007.0011-C      </t>
  </si>
  <si>
    <t>CS5291</t>
  </si>
  <si>
    <t xml:space="preserve">19.007.0011-D      </t>
  </si>
  <si>
    <t>CS5292</t>
  </si>
  <si>
    <t xml:space="preserve">19.007.0011-E      </t>
  </si>
  <si>
    <t>CS5293</t>
  </si>
  <si>
    <t xml:space="preserve">19.007.0013-C      </t>
  </si>
  <si>
    <t>CS5294</t>
  </si>
  <si>
    <t xml:space="preserve">19.007.0013-E      </t>
  </si>
  <si>
    <t>CS5295</t>
  </si>
  <si>
    <t xml:space="preserve">19.007.0015-C      </t>
  </si>
  <si>
    <t>CS5296</t>
  </si>
  <si>
    <t xml:space="preserve">19.007.0015-E      </t>
  </si>
  <si>
    <t>CS5297</t>
  </si>
  <si>
    <t xml:space="preserve">19.007.0016-C      </t>
  </si>
  <si>
    <t>CS5298</t>
  </si>
  <si>
    <t xml:space="preserve">19.007.0016-E      </t>
  </si>
  <si>
    <t>CS5299</t>
  </si>
  <si>
    <t xml:space="preserve">19.007.0017-C      </t>
  </si>
  <si>
    <t>CS5300</t>
  </si>
  <si>
    <t xml:space="preserve">19.007.0017-D      </t>
  </si>
  <si>
    <t>CS5301</t>
  </si>
  <si>
    <t xml:space="preserve">19.007.0017-E      </t>
  </si>
  <si>
    <t>CS5302</t>
  </si>
  <si>
    <t xml:space="preserve">19.007.0025-C      </t>
  </si>
  <si>
    <t>CS5303</t>
  </si>
  <si>
    <t xml:space="preserve">19.007.0025-E      </t>
  </si>
  <si>
    <t>CS5323</t>
  </si>
  <si>
    <t xml:space="preserve">19.009.0002-C      </t>
  </si>
  <si>
    <t>CS5324</t>
  </si>
  <si>
    <t xml:space="preserve">19.009.0002-E      </t>
  </si>
  <si>
    <t>CS5331</t>
  </si>
  <si>
    <t xml:space="preserve">19.009.0008-C      </t>
  </si>
  <si>
    <t>CS5332</t>
  </si>
  <si>
    <t xml:space="preserve">19.009.0008-E      </t>
  </si>
  <si>
    <t>CS5333</t>
  </si>
  <si>
    <t xml:space="preserve">19.009.0010-C      </t>
  </si>
  <si>
    <t>CS5334</t>
  </si>
  <si>
    <t xml:space="preserve">19.009.0010-E      </t>
  </si>
  <si>
    <t>CS5341</t>
  </si>
  <si>
    <t xml:space="preserve">19.010.0015-C      </t>
  </si>
  <si>
    <t>CS5342</t>
  </si>
  <si>
    <t xml:space="preserve">19.010.0015-D      </t>
  </si>
  <si>
    <t>CS5343</t>
  </si>
  <si>
    <t xml:space="preserve">19.010.0015-E      </t>
  </si>
  <si>
    <t>CS5344</t>
  </si>
  <si>
    <t xml:space="preserve">19.010.0016-C      </t>
  </si>
  <si>
    <t>CS5345</t>
  </si>
  <si>
    <t xml:space="preserve">19.010.0016-D      </t>
  </si>
  <si>
    <t>CS5346</t>
  </si>
  <si>
    <t xml:space="preserve">19.010.0016-E      </t>
  </si>
  <si>
    <t>CS5347</t>
  </si>
  <si>
    <t xml:space="preserve">19.010.0017-C      </t>
  </si>
  <si>
    <t>CS5348</t>
  </si>
  <si>
    <t xml:space="preserve">19.010.0017-D      </t>
  </si>
  <si>
    <t>CS5349</t>
  </si>
  <si>
    <t xml:space="preserve">19.010.0017-E      </t>
  </si>
  <si>
    <t>CS5350</t>
  </si>
  <si>
    <t xml:space="preserve">19.010.0018-C      </t>
  </si>
  <si>
    <t>CS5351</t>
  </si>
  <si>
    <t xml:space="preserve">19.010.0018-D      </t>
  </si>
  <si>
    <t>CS5352</t>
  </si>
  <si>
    <t xml:space="preserve">19.010.0018-E      </t>
  </si>
  <si>
    <t>CS5353</t>
  </si>
  <si>
    <t xml:space="preserve">19.010.0020-C      </t>
  </si>
  <si>
    <t>CS5354</t>
  </si>
  <si>
    <t xml:space="preserve">19.010.0025-C      </t>
  </si>
  <si>
    <t>CS5357</t>
  </si>
  <si>
    <t xml:space="preserve">19.010.0040-C      </t>
  </si>
  <si>
    <t>CS5358</t>
  </si>
  <si>
    <t xml:space="preserve">19.011.0002-C      </t>
  </si>
  <si>
    <t>CS5359</t>
  </si>
  <si>
    <t xml:space="preserve">19.011.0002-D      </t>
  </si>
  <si>
    <t>CS5360</t>
  </si>
  <si>
    <t xml:space="preserve">19.011.0002-E      </t>
  </si>
  <si>
    <t>CS5361</t>
  </si>
  <si>
    <t xml:space="preserve">19.011.0003-C      </t>
  </si>
  <si>
    <t>CS5362</t>
  </si>
  <si>
    <t xml:space="preserve">19.011.0003-D      </t>
  </si>
  <si>
    <t>CS5363</t>
  </si>
  <si>
    <t xml:space="preserve">19.011.0003-E      </t>
  </si>
  <si>
    <t>CS5364</t>
  </si>
  <si>
    <t xml:space="preserve">19.011.0004-C      </t>
  </si>
  <si>
    <t>CS5365</t>
  </si>
  <si>
    <t xml:space="preserve">19.011.0004-D      </t>
  </si>
  <si>
    <t>CS5366</t>
  </si>
  <si>
    <t xml:space="preserve">19.011.0004-E      </t>
  </si>
  <si>
    <t>CS5367</t>
  </si>
  <si>
    <t xml:space="preserve">19.011.0005-C      </t>
  </si>
  <si>
    <t>CS5368</t>
  </si>
  <si>
    <t xml:space="preserve">19.011.0005-D      </t>
  </si>
  <si>
    <t>CS5369</t>
  </si>
  <si>
    <t xml:space="preserve">19.011.0005-E      </t>
  </si>
  <si>
    <t>CS5370</t>
  </si>
  <si>
    <t xml:space="preserve">19.011.0006-C      </t>
  </si>
  <si>
    <t>CS5371</t>
  </si>
  <si>
    <t xml:space="preserve">19.011.0006-D      </t>
  </si>
  <si>
    <t>CS5372</t>
  </si>
  <si>
    <t xml:space="preserve">19.011.0006-E      </t>
  </si>
  <si>
    <t>CS5373</t>
  </si>
  <si>
    <t xml:space="preserve">19.011.0007-C      </t>
  </si>
  <si>
    <t>CS5374</t>
  </si>
  <si>
    <t xml:space="preserve">19.011.0007-D      </t>
  </si>
  <si>
    <t>CS5375</t>
  </si>
  <si>
    <t xml:space="preserve">19.011.0007-E      </t>
  </si>
  <si>
    <t>CS5376</t>
  </si>
  <si>
    <t xml:space="preserve">19.011.0009-C      </t>
  </si>
  <si>
    <t>CS5377</t>
  </si>
  <si>
    <t xml:space="preserve">19.011.0009-D      </t>
  </si>
  <si>
    <t>CS5378</t>
  </si>
  <si>
    <t xml:space="preserve">19.011.0009-E      </t>
  </si>
  <si>
    <t>CS5379</t>
  </si>
  <si>
    <t xml:space="preserve">19.011.0010-C      </t>
  </si>
  <si>
    <t>CS5380</t>
  </si>
  <si>
    <t xml:space="preserve">19.011.0010-D      </t>
  </si>
  <si>
    <t>CS5381</t>
  </si>
  <si>
    <t xml:space="preserve">19.011.0010-E      </t>
  </si>
  <si>
    <t>CS5382</t>
  </si>
  <si>
    <t xml:space="preserve">19.011.0011-C      </t>
  </si>
  <si>
    <t>CS5383</t>
  </si>
  <si>
    <t xml:space="preserve">19.011.0011-D      </t>
  </si>
  <si>
    <t>CS5384</t>
  </si>
  <si>
    <t xml:space="preserve">19.011.0011-E      </t>
  </si>
  <si>
    <t>CS5385</t>
  </si>
  <si>
    <t xml:space="preserve">19.011.0013-C      </t>
  </si>
  <si>
    <t>CS5386</t>
  </si>
  <si>
    <t xml:space="preserve">19.011.0013-D      </t>
  </si>
  <si>
    <t>CS5387</t>
  </si>
  <si>
    <t xml:space="preserve">19.011.0013-E      </t>
  </si>
  <si>
    <t>CS5388</t>
  </si>
  <si>
    <t xml:space="preserve">19.011.0014-C      </t>
  </si>
  <si>
    <t>CS5389</t>
  </si>
  <si>
    <t xml:space="preserve">19.011.0014-E      </t>
  </si>
  <si>
    <t>CS5390</t>
  </si>
  <si>
    <t xml:space="preserve">19.011.0015-C      </t>
  </si>
  <si>
    <t>CS5391</t>
  </si>
  <si>
    <t xml:space="preserve">19.011.0015-E      </t>
  </si>
  <si>
    <t>CS5392</t>
  </si>
  <si>
    <t xml:space="preserve">19.011.0016-C      </t>
  </si>
  <si>
    <t>CS5393</t>
  </si>
  <si>
    <t xml:space="preserve">19.011.0016-E      </t>
  </si>
  <si>
    <t>CS5394</t>
  </si>
  <si>
    <t xml:space="preserve">19.011.0017-C      </t>
  </si>
  <si>
    <t>CS5395</t>
  </si>
  <si>
    <t xml:space="preserve">19.011.0017-E      </t>
  </si>
  <si>
    <t>CS5396</t>
  </si>
  <si>
    <t xml:space="preserve">19.011.0018-C      </t>
  </si>
  <si>
    <t>CS5397</t>
  </si>
  <si>
    <t xml:space="preserve">19.011.0018-D      </t>
  </si>
  <si>
    <t>CS5398</t>
  </si>
  <si>
    <t xml:space="preserve">19.011.0018-E      </t>
  </si>
  <si>
    <t>CS5399</t>
  </si>
  <si>
    <t xml:space="preserve">19.011.0019-C      </t>
  </si>
  <si>
    <t>CS5400</t>
  </si>
  <si>
    <t xml:space="preserve">19.011.0019-E      </t>
  </si>
  <si>
    <t>CS5401</t>
  </si>
  <si>
    <t xml:space="preserve">19.011.0025-C      </t>
  </si>
  <si>
    <t>CS5402</t>
  </si>
  <si>
    <t xml:space="preserve">19.011.0025-E      </t>
  </si>
  <si>
    <t>CS5403</t>
  </si>
  <si>
    <t xml:space="preserve">19.011.0030-C      </t>
  </si>
  <si>
    <t>CS5404</t>
  </si>
  <si>
    <t xml:space="preserve">19.011.0030-E      </t>
  </si>
  <si>
    <t>CS5405</t>
  </si>
  <si>
    <t xml:space="preserve">19.004.0037-C      </t>
  </si>
  <si>
    <t>CS5406</t>
  </si>
  <si>
    <t xml:space="preserve">19.004.0037-D      </t>
  </si>
  <si>
    <t>CS5407</t>
  </si>
  <si>
    <t xml:space="preserve">19.004.0037-E      </t>
  </si>
  <si>
    <t>CS5408</t>
  </si>
  <si>
    <t xml:space="preserve">19.004.0040-C      </t>
  </si>
  <si>
    <t>CS5409</t>
  </si>
  <si>
    <t xml:space="preserve">19.004.0040-D      </t>
  </si>
  <si>
    <t>CS5410</t>
  </si>
  <si>
    <t xml:space="preserve">19.004.0040-E      </t>
  </si>
  <si>
    <t>CS5414</t>
  </si>
  <si>
    <t xml:space="preserve">19.004.0049-C      </t>
  </si>
  <si>
    <t>CS5415</t>
  </si>
  <si>
    <t xml:space="preserve">19.004.0049-D      </t>
  </si>
  <si>
    <t>CS5416</t>
  </si>
  <si>
    <t xml:space="preserve">19.004.0049-E      </t>
  </si>
  <si>
    <t>CS5417</t>
  </si>
  <si>
    <t xml:space="preserve">19.004.0050-C      </t>
  </si>
  <si>
    <t>CS5418</t>
  </si>
  <si>
    <t xml:space="preserve">19.004.0050-E      </t>
  </si>
  <si>
    <t>CS5419</t>
  </si>
  <si>
    <t xml:space="preserve">19.004.0085-C      </t>
  </si>
  <si>
    <t>CS5420</t>
  </si>
  <si>
    <t xml:space="preserve">19.004.0085-E      </t>
  </si>
  <si>
    <t>CS5421</t>
  </si>
  <si>
    <t xml:space="preserve">19.004.0087-C      </t>
  </si>
  <si>
    <t>CS5422</t>
  </si>
  <si>
    <t xml:space="preserve">19.004.0087-E      </t>
  </si>
  <si>
    <t>CS5426</t>
  </si>
  <si>
    <t xml:space="preserve">19.004.0210-A      </t>
  </si>
  <si>
    <t>CS5427</t>
  </si>
  <si>
    <t xml:space="preserve">19.004.0211-A      </t>
  </si>
  <si>
    <t>CS5428</t>
  </si>
  <si>
    <t xml:space="preserve">19.004.0212-A      </t>
  </si>
  <si>
    <t>CS5429</t>
  </si>
  <si>
    <t xml:space="preserve">19.004.0250-A      </t>
  </si>
  <si>
    <t>CS5430</t>
  </si>
  <si>
    <t xml:space="preserve">19.004.0251-A      </t>
  </si>
  <si>
    <t>CS5431</t>
  </si>
  <si>
    <t xml:space="preserve">19.004.0252-A      </t>
  </si>
  <si>
    <t>CS5435</t>
  </si>
  <si>
    <t xml:space="preserve">19.004.0400-A      </t>
  </si>
  <si>
    <t>CS5436</t>
  </si>
  <si>
    <t xml:space="preserve">19.004.0401-A      </t>
  </si>
  <si>
    <t>CS5437</t>
  </si>
  <si>
    <t xml:space="preserve">19.004.0402-A      </t>
  </si>
  <si>
    <t>CS5441</t>
  </si>
  <si>
    <t xml:space="preserve">19.004.0500-A      </t>
  </si>
  <si>
    <t>CS5442</t>
  </si>
  <si>
    <t xml:space="preserve">19.004.0501-A      </t>
  </si>
  <si>
    <t>CS5443</t>
  </si>
  <si>
    <t xml:space="preserve">19.005.0010-C      </t>
  </si>
  <si>
    <t>CS5444</t>
  </si>
  <si>
    <t xml:space="preserve">19.005.0010-D      </t>
  </si>
  <si>
    <t>CS5445</t>
  </si>
  <si>
    <t xml:space="preserve">19.005.0010-E      </t>
  </si>
  <si>
    <t>CS5449</t>
  </si>
  <si>
    <t xml:space="preserve">19.005.0034-C      </t>
  </si>
  <si>
    <t>CS5450</t>
  </si>
  <si>
    <t xml:space="preserve">19.005.0034-D      </t>
  </si>
  <si>
    <t>CS5451</t>
  </si>
  <si>
    <t xml:space="preserve">19.005.0034-E      </t>
  </si>
  <si>
    <t>CS5452</t>
  </si>
  <si>
    <t xml:space="preserve">19.005.0035-C      </t>
  </si>
  <si>
    <t>CS5453</t>
  </si>
  <si>
    <t xml:space="preserve">19.005.0035-E      </t>
  </si>
  <si>
    <t>CS5454</t>
  </si>
  <si>
    <t xml:space="preserve">19.005.0036-C      </t>
  </si>
  <si>
    <t>CS5455</t>
  </si>
  <si>
    <t xml:space="preserve">19.005.0036-E      </t>
  </si>
  <si>
    <t>CS5456</t>
  </si>
  <si>
    <t xml:space="preserve">19.005.0042-C      </t>
  </si>
  <si>
    <t>CS5457</t>
  </si>
  <si>
    <t xml:space="preserve">19.005.0042-D      </t>
  </si>
  <si>
    <t>CS5458</t>
  </si>
  <si>
    <t xml:space="preserve">19.005.0042-E      </t>
  </si>
  <si>
    <t>CS5459</t>
  </si>
  <si>
    <t xml:space="preserve">19.006.0008-D      </t>
  </si>
  <si>
    <t>CS5460</t>
  </si>
  <si>
    <t xml:space="preserve">19.006.0021-C      </t>
  </si>
  <si>
    <t>CS5461</t>
  </si>
  <si>
    <t xml:space="preserve">19.006.0021-D      </t>
  </si>
  <si>
    <t>CS5462</t>
  </si>
  <si>
    <t xml:space="preserve">19.006.0021-E      </t>
  </si>
  <si>
    <t>CS5463</t>
  </si>
  <si>
    <t xml:space="preserve">19.006.0025-C      </t>
  </si>
  <si>
    <t>CS5464</t>
  </si>
  <si>
    <t xml:space="preserve">19.006.0025-D      </t>
  </si>
  <si>
    <t>CS5465</t>
  </si>
  <si>
    <t xml:space="preserve">19.006.0025-E      </t>
  </si>
  <si>
    <t>CS5466</t>
  </si>
  <si>
    <t xml:space="preserve">19.006.0026-C      </t>
  </si>
  <si>
    <t>CS5467</t>
  </si>
  <si>
    <t xml:space="preserve">19.006.0026-D      </t>
  </si>
  <si>
    <t>CS5468</t>
  </si>
  <si>
    <t xml:space="preserve">19.006.0026-E      </t>
  </si>
  <si>
    <t>CS5469</t>
  </si>
  <si>
    <t xml:space="preserve">19.006.0027-C      </t>
  </si>
  <si>
    <t>CS5470</t>
  </si>
  <si>
    <t xml:space="preserve">19.006.0027-D      </t>
  </si>
  <si>
    <t>CS5471</t>
  </si>
  <si>
    <t xml:space="preserve">19.006.0027-E      </t>
  </si>
  <si>
    <t>CS5472</t>
  </si>
  <si>
    <t xml:space="preserve">19.006.0028-C      </t>
  </si>
  <si>
    <t>CS5473</t>
  </si>
  <si>
    <t xml:space="preserve">19.006.0028-D      </t>
  </si>
  <si>
    <t>CS5474</t>
  </si>
  <si>
    <t xml:space="preserve">19.006.0028-E      </t>
  </si>
  <si>
    <t>CS5498</t>
  </si>
  <si>
    <t xml:space="preserve">19.011.0040-C      </t>
  </si>
  <si>
    <t>CS5499</t>
  </si>
  <si>
    <t xml:space="preserve">19.011.0040-D      </t>
  </si>
  <si>
    <t>CS5500</t>
  </si>
  <si>
    <t xml:space="preserve">19.011.0040-E      </t>
  </si>
  <si>
    <t>CS5501</t>
  </si>
  <si>
    <t xml:space="preserve">19.011.0045-C      </t>
  </si>
  <si>
    <t>CS5502</t>
  </si>
  <si>
    <t xml:space="preserve">19.011.0045-E      </t>
  </si>
  <si>
    <t>CS5503</t>
  </si>
  <si>
    <t xml:space="preserve">19.011.0050-C      </t>
  </si>
  <si>
    <t>CS5504</t>
  </si>
  <si>
    <t xml:space="preserve">19.011.0050-E      </t>
  </si>
  <si>
    <t>CS5505</t>
  </si>
  <si>
    <t xml:space="preserve">19.004.0035-C      </t>
  </si>
  <si>
    <t>CS5506</t>
  </si>
  <si>
    <t xml:space="preserve">19.004.0035-D      </t>
  </si>
  <si>
    <t>CS5507</t>
  </si>
  <si>
    <t xml:space="preserve">19.004.0035-E      </t>
  </si>
  <si>
    <t>CS5508</t>
  </si>
  <si>
    <t xml:space="preserve">19.004.0270-A      </t>
  </si>
  <si>
    <t>CS5509</t>
  </si>
  <si>
    <t xml:space="preserve">19.004.0271-A      </t>
  </si>
  <si>
    <t>CS5510</t>
  </si>
  <si>
    <t xml:space="preserve">19.004.0272-A      </t>
  </si>
  <si>
    <t>CS5511</t>
  </si>
  <si>
    <t xml:space="preserve">19.004.0110-C      </t>
  </si>
  <si>
    <t>CS5512</t>
  </si>
  <si>
    <t xml:space="preserve">19.004.0110-D      </t>
  </si>
  <si>
    <t>CS5513</t>
  </si>
  <si>
    <t xml:space="preserve">19.004.0110-E      </t>
  </si>
  <si>
    <t>CS5514</t>
  </si>
  <si>
    <t xml:space="preserve">19.004.0115-C      </t>
  </si>
  <si>
    <t>CS5515</t>
  </si>
  <si>
    <t xml:space="preserve">19.004.0115-D      </t>
  </si>
  <si>
    <t>CS5516</t>
  </si>
  <si>
    <t xml:space="preserve">19.004.0115-E      </t>
  </si>
  <si>
    <t>CS5520</t>
  </si>
  <si>
    <t xml:space="preserve">19.006.0029-C      </t>
  </si>
  <si>
    <t>CS5521</t>
  </si>
  <si>
    <t xml:space="preserve">19.006.0029-D      </t>
  </si>
  <si>
    <t>CS5522</t>
  </si>
  <si>
    <t xml:space="preserve">19.006.0029-E      </t>
  </si>
  <si>
    <t>CS5523</t>
  </si>
  <si>
    <t xml:space="preserve">19.006.0031-C      </t>
  </si>
  <si>
    <t>CS5524</t>
  </si>
  <si>
    <t xml:space="preserve">19.006.0031-D      </t>
  </si>
  <si>
    <t>CS5525</t>
  </si>
  <si>
    <t xml:space="preserve">19.006.0031-E      </t>
  </si>
  <si>
    <t>CS5526</t>
  </si>
  <si>
    <t xml:space="preserve">19.011.0023-C      </t>
  </si>
  <si>
    <t>CS5527</t>
  </si>
  <si>
    <t xml:space="preserve">19.011.0023-E      </t>
  </si>
  <si>
    <t>CS5528</t>
  </si>
  <si>
    <t xml:space="preserve">19.011.0080-C      </t>
  </si>
  <si>
    <t>CS5529</t>
  </si>
  <si>
    <t xml:space="preserve">19.011.0080-D      </t>
  </si>
  <si>
    <t>CS5530</t>
  </si>
  <si>
    <t xml:space="preserve">19.011.0080-E      </t>
  </si>
  <si>
    <t>CS5531</t>
  </si>
  <si>
    <t xml:space="preserve">19.011.0082-C      </t>
  </si>
  <si>
    <t>CS5532</t>
  </si>
  <si>
    <t xml:space="preserve">19.011.0082-D      </t>
  </si>
  <si>
    <t>CS5533</t>
  </si>
  <si>
    <t xml:space="preserve">19.011.0082-E      </t>
  </si>
  <si>
    <t>CS5534</t>
  </si>
  <si>
    <t xml:space="preserve">19.004.0018-C      </t>
  </si>
  <si>
    <t>CS5535</t>
  </si>
  <si>
    <t xml:space="preserve">19.005.0011-C      </t>
  </si>
  <si>
    <t>CS5536</t>
  </si>
  <si>
    <t xml:space="preserve">19.010.0050-C      </t>
  </si>
  <si>
    <t>CS5537</t>
  </si>
  <si>
    <t xml:space="preserve">19.004.0018-D      </t>
  </si>
  <si>
    <t>CS5538</t>
  </si>
  <si>
    <t xml:space="preserve">19.005.0011-D      </t>
  </si>
  <si>
    <t>CS5539</t>
  </si>
  <si>
    <t xml:space="preserve">19.010.0050-D      </t>
  </si>
  <si>
    <t>CS5540</t>
  </si>
  <si>
    <t xml:space="preserve">19.004.0018-E      </t>
  </si>
  <si>
    <t>CS5541</t>
  </si>
  <si>
    <t xml:space="preserve">19.005.0011-E      </t>
  </si>
  <si>
    <t>CS5542</t>
  </si>
  <si>
    <t xml:space="preserve">19.010.0050-E      </t>
  </si>
  <si>
    <t>CS5543</t>
  </si>
  <si>
    <t xml:space="preserve">19.008.0012-C      </t>
  </si>
  <si>
    <t>CS5544</t>
  </si>
  <si>
    <t xml:space="preserve">19.008.0014-C      </t>
  </si>
  <si>
    <t>CS5545</t>
  </si>
  <si>
    <t xml:space="preserve">19.008.0012-D      </t>
  </si>
  <si>
    <t>CS5546</t>
  </si>
  <si>
    <t xml:space="preserve">19.008.0014-D      </t>
  </si>
  <si>
    <t>CS5547</t>
  </si>
  <si>
    <t xml:space="preserve">19.008.0012-E      </t>
  </si>
  <si>
    <t>CS5548</t>
  </si>
  <si>
    <t xml:space="preserve">19.008.0014-E      </t>
  </si>
  <si>
    <t>CS5549</t>
  </si>
  <si>
    <t xml:space="preserve">19.004.0410-A      </t>
  </si>
  <si>
    <t>CS5550</t>
  </si>
  <si>
    <t xml:space="preserve">19.004.0411-A      </t>
  </si>
  <si>
    <t>CS5551</t>
  </si>
  <si>
    <t xml:space="preserve">19.004.0412-A      </t>
  </si>
  <si>
    <t>CT0001</t>
  </si>
  <si>
    <t xml:space="preserve">20.004.0001-0      </t>
  </si>
  <si>
    <t xml:space="preserve">ESPALHAMENTO DE SOLO PARA FINS DE EXECUCAO DE ATERRO COMPACTADO,EXCLUSIVE IRRIGACAO,FORNECIMENTO E TRANSPORTE DO MATERIAL,REFERINDO-SE O CUSTO AO MATERIAL COMPACTADO  </t>
  </si>
  <si>
    <t>CT0002</t>
  </si>
  <si>
    <t xml:space="preserve">20.004.0002-0      </t>
  </si>
  <si>
    <t xml:space="preserve">ESPALHAMENTO DE SOLO,COM MOTONIVELADORA,SEM FINALIDADE DE EXECUCAO DE ATERRO DE RODOVIA,MEDIDO APOS O ESPALHAMENTO  </t>
  </si>
  <si>
    <t>CT0003</t>
  </si>
  <si>
    <t xml:space="preserve">20.004.0033-1      </t>
  </si>
  <si>
    <t xml:space="preserve">ATERRO COMPACTADO MECANICAMENTE,EM CAMADAS DE 20CM,INCLUINDO ESPALHAMENTO E IRRIGACAO,MAS SEM O FORNECIMENTO E TRANSPORTE DO MATERIAL  </t>
  </si>
  <si>
    <t>CT0004</t>
  </si>
  <si>
    <t xml:space="preserve">20.004.0034-0      </t>
  </si>
  <si>
    <t xml:space="preserve">ATERRO COMPACTADO MECANICAMENTE,EM CAMADAS DE 20CM,INCLUSIVE IRRIGACAO,EXCLUSIVE ESPALHAMENTO,FORNECIMENTO E TRANSPORTEDO MATERIAL  </t>
  </si>
  <si>
    <t>CT0005</t>
  </si>
  <si>
    <t xml:space="preserve">20.004.0005-0      </t>
  </si>
  <si>
    <t xml:space="preserve">REGULARIZACAO E COMPACTACAO DE SUBLEITO,DE ACORDO COM AS "INSTRUCOES PARA EXECUCAO",DO DER-RJ,INCLUSIVE EXECUCAO E O TRANSPORTE DE AGUA,MAS SEM TRANSPORTE E ESCAVACAO DE CORRETIVOS.O CUSTO SE APLICA A AREA EFETIVAMENTE REGULARIZADA  </t>
  </si>
  <si>
    <t>CT0006</t>
  </si>
  <si>
    <t xml:space="preserve">20.004.0006-0      </t>
  </si>
  <si>
    <t xml:space="preserve">REFORCO DE SUBLEITO,DE ACORDO COM AS "INSTRUCOES PARA EXECUCAO",DO DER-RJ,EXCLUSIVE ESCAVACAO,CARGA,TRANSPORTE E FORNECIMENTO DOS MATERIAIS  </t>
  </si>
  <si>
    <t>CT0007</t>
  </si>
  <si>
    <t xml:space="preserve">20.004.0007-0      </t>
  </si>
  <si>
    <t xml:space="preserve">CAMINHO DE SERVICO,REALIZADO MECANICAMENTE,INCLUSIVE ESCAVACAO,DESMATAMENTO,DESTOCA MENTO,ACERTO E COMPACTACAO  </t>
  </si>
  <si>
    <t>CT0008</t>
  </si>
  <si>
    <t xml:space="preserve">20.004.0011-0      </t>
  </si>
  <si>
    <t xml:space="preserve">ATERRO COMPACTADO EM CAMADAS DE NO MAXIMO 20CM,PARA EXECUCAO DE TERRA ARMADA,INCLUSIVE ESPALHAMENTO,IRRIGACAO E CONTROLEDE COMPACTACAO,EXCLUSIVE O FORNECIMENTO E O TRANSPORTE DOSMATERIAIS  </t>
  </si>
  <si>
    <t>CT0009</t>
  </si>
  <si>
    <t xml:space="preserve">20.005.0001-0      </t>
  </si>
  <si>
    <t xml:space="preserve">SUB-BASE ESTABILIZADA,SEM MISTURA DE MATERIAIS,DE ACORDO COM AS "INSTRUCOES PARA EXECUCAO",DO DER-RJ,EXCLUSIVE ESCAVACAOE TRANSPORTE DOS MATERIAIS,INCLUSIVE TRANSPORTE DE AGUA  </t>
  </si>
  <si>
    <t>CT0010</t>
  </si>
  <si>
    <t xml:space="preserve">20.005.0002-1      </t>
  </si>
  <si>
    <t xml:space="preserve">BASE ESTABILIZADA,SEM MISTURA DE MATERIAIS,DE ACORDO COM AS "INSTRUCOES PARA EXECUCAO",DO DER-RJ,COMPACTADA EM DUAS CAMADAS,COM ENERGIA EQUIVALENTE A AASHO INTERMEDIARIA,EXCLUSIVEESCAVAC AO E TRANSPORTE DOS MATERIAIS,INCLUSIVE TRANSPORTE DEAGUA  </t>
  </si>
  <si>
    <t>CT0011</t>
  </si>
  <si>
    <t xml:space="preserve">20.005.0003-1      </t>
  </si>
  <si>
    <t xml:space="preserve">BASE ESTABILIZADA,SEM MISTURA DE MATERIAIS,DE ACORDO COM AS "INSTRUCOES PARA EXECUCAO",DO DER-RJ,COMPACTADA EM DUAS CAMADAS,COM ENERGIA EQUIVALENTE A AASHO MODIFICADA,EXCLUSIVE ESCAVACAO E TRANSPORTE DOS MATERIAIS,INCLUSIVE TRANSPORTE DE AGUA  </t>
  </si>
  <si>
    <t>CT0012</t>
  </si>
  <si>
    <t xml:space="preserve">20.005.0004-0      </t>
  </si>
  <si>
    <t xml:space="preserve">SUB-BASE ESTABILIZADA GRANULOMETRICAMENTE,COM MISTURA DE 2 OU MAIS MATERIAIS,DE ACORDO COM AS "INSTRUCOES PARA EXECUCAO",DO DER-RJ,EXCLUSIVE ESCAVACAO E TRANSPORTE DOS MATERIAIS,INCLUSIVE TRANSPORTE DE AGUA  </t>
  </si>
  <si>
    <t>CT0013</t>
  </si>
  <si>
    <t xml:space="preserve">20.005.0005-0      </t>
  </si>
  <si>
    <t xml:space="preserve">BASE ESTABILIZADA GRANULOMETRICAMENTE,COM MISTURA DE 2 OU MAIS MATERIAIS,DE ACORDO COM AS "INSTRUCOES PARA EXECUCAO",DODER-RJ,COMPACTADA EM DUAS CAMADAS,COM ENERGIA EQUIVALENTE AAASHO INTERMEDIARIA,EXCLUSIVE ESCAVACAO E TRANSPORTE DOS MATERIAIS,INCLUINDO TRANSPORTE DE AGUA  </t>
  </si>
  <si>
    <t>CT0014</t>
  </si>
  <si>
    <t xml:space="preserve">20.005.0006-0      </t>
  </si>
  <si>
    <t xml:space="preserve">BASE ESTABILIZADA GRANULOMETRICAMENTE,COM MISTURA DE 2 OU MAIS MATERIAIS,DE ACORDO COM AS "INSTRUCOES PARA EXECUCAO",DODER-RJ,COMPACTADA EM DUAS CAMADAS,COM ENERGIA EQUIVALENTE AAASHO MODIFICADA,EXCLUSIVE ESCAVACAO E TRANSPORTE DOS MATERIAIS,INCLUINDO TRANSPORTE DE AGUA  </t>
  </si>
  <si>
    <t>CT0015</t>
  </si>
  <si>
    <t xml:space="preserve">20.005.0007-0      </t>
  </si>
  <si>
    <t xml:space="preserve">BASE ESTABILIZADA GRANULOMETRICAMENTE,COM MISTURA DE 2 OU MAIS MATERIAIS,EM USINA,DE ACORDO COM AS "INSTRUCOES PARA EXECUCAO",DO DER-RJ,COMPACTADA EM DUAS CAMADAS,COM ENERGIA EQUIVALENTE A AASHO INTERMEDIARIA,EXCLUSIVE ESCAVACAO E TRANSPORTE DOS MATERIAIS,INCLUINDO TRANSPORTE DE AGUA  </t>
  </si>
  <si>
    <t>CT0016</t>
  </si>
  <si>
    <t xml:space="preserve">20.005.0008-0      </t>
  </si>
  <si>
    <t xml:space="preserve">BASE ESTABILIZADA GRANULOMETRICAMENTE,COM MISTURA DE 2 OU MAIS MATERIAIS,EM USINA,DE ACORDO COM AS "INSTRUCOES PARA EXECUCAO",DO DER-RJ,COMPACTADA EM DUAS CAMADAS,COM ENERGIA EQUIVALENTE A AASHO MODIFICADA,EXCLUSIVE ESCAVACAO E TRANSPORTE DOS MATERIAIS,INCLUINDO TRANSPORTE DE AGUA  </t>
  </si>
  <si>
    <t>CT0017</t>
  </si>
  <si>
    <t xml:space="preserve">20.005.0009-0      </t>
  </si>
  <si>
    <t xml:space="preserve">BASE DE SOLO BETUME COM MISTURA EM USINA,COMPREENDENDO AS OPERACOES DE EXECUCAO E TRANSPORTE DE AGUA,EXCLUSIVE ESCAVACAOE TRANSPORTE DE SOLOS,FORNECIMENTO E TRANSPORTE DE MATERIAIS BETUMINOSOS E TRANSPORTE DA USINA PARA PISTA  </t>
  </si>
  <si>
    <t>CT0018</t>
  </si>
  <si>
    <t xml:space="preserve">20.005.0010-0      </t>
  </si>
  <si>
    <t xml:space="preserve">BASE DE SOLO BETUME COM MISTURA NA PISTA,COMPREENDENDO AS OPERACOES DE EXECUCAO  </t>
  </si>
  <si>
    <t>CT0019</t>
  </si>
  <si>
    <t xml:space="preserve">20.006.0001-0      </t>
  </si>
  <si>
    <t xml:space="preserve">BASE DE SOLO-CIMENTO,EXECUTADO "IN SITU",COMPREENDENDO AS OPERACOES DE EXECUCAO NA PISTA,INCLUSIVE TRANSPORTE DE AGUA,MAS SEM ESCAVACAO E TRANSPORTE DOS MATERIAIS E O FORNECIMENTOE TRANSPORTE DO CIMENTO.O CUSTO SE APLICA AO VOLUME DE SOLO-CIMENTO EXECUTADO,MEDIDO APOS A COMPACTACAO  </t>
  </si>
  <si>
    <t>CT0020</t>
  </si>
  <si>
    <t xml:space="preserve">20.006.0002-0      </t>
  </si>
  <si>
    <t xml:space="preserve">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  </t>
  </si>
  <si>
    <t>CT0021</t>
  </si>
  <si>
    <t xml:space="preserve">20.006.0003-0      </t>
  </si>
  <si>
    <t xml:space="preserve">SUB-BASE DE SOLO MELHORADO COM CIMENTO,DE ACORDO COM A INSTRUCAO TECNICA IT-08/80 DO DER-RJ,INCLUSIVE TRANSPORTE DE AGUA,EXCLUSIVE FORNECIMENTO DE CIMENTO,ESCAVACAO E TRANSPORTE DOS SOLOS  </t>
  </si>
  <si>
    <t>CT0022</t>
  </si>
  <si>
    <t xml:space="preserve">20.007.0001-0      </t>
  </si>
  <si>
    <t xml:space="preserve">BASE DE SOLO ESTABILIZADO COM MISTURA NA USINA(SOLO+BRITA),COMPREENDEND O A EXECUCAO NA USINA E NA PISTA,INCLUSIVE TRANSPORTE DE AGUA,EXCLUSIVE ESCAVACAO,CARGA E TRANSPORTE DOS SOLOS UTILIZADOS,FORNECIMENTO E TRANSPORTE DOS MATERIAIS.O CUSTOSE APLICA AO VOLUME MEDIDO APOS A COMPACTACAO  </t>
  </si>
  <si>
    <t>CT0023</t>
  </si>
  <si>
    <t xml:space="preserve">20.007.0002-0      </t>
  </si>
  <si>
    <t xml:space="preserve">BASE DE SOLO ESTABILIZADO COM MISTURA(SOLO+BRITA),COMPREENDE NDO A EXECUCAO EXCLUSIVAMENTE NA PISTA,INCLUSIVE TRANSPORTEDE AGUA,EXCLUSIVE ESCAVACAO,CARGA E TRANSPORTE DOS SOLOS UTILIZADOS,FORNECIMENTO E TRANSPORTE DOS MATERIAIS.O CUSTO SE APLICA AO VOLUME MEDIDO APOS COMPACTACAO  </t>
  </si>
  <si>
    <t>CT0024</t>
  </si>
  <si>
    <t xml:space="preserve">20.008.0001-0      </t>
  </si>
  <si>
    <t xml:space="preserve">BASE DE BRITA GRADUADA,MEDIDA APOS A COMPACTACAO,EXCLUSIVE O FORNECIMENTO E TRANSPORTE DOS MATERIAIS  </t>
  </si>
  <si>
    <t>CT0025</t>
  </si>
  <si>
    <t xml:space="preserve">20.008.0002-0      </t>
  </si>
  <si>
    <t xml:space="preserve">BASE DE BRITA CORRIDA,MEDIDA APOS A COMPACTACAO,EXCLUSIVE O FORNECIMENTO E TRANSPORTE DOS MATERIAIS  </t>
  </si>
  <si>
    <t>CT0026</t>
  </si>
  <si>
    <t xml:space="preserve">20.008.0003-0      </t>
  </si>
  <si>
    <t xml:space="preserve">BASE "TELFORD",MEDIDA APOS A COMPACTACAO,EXCLUSIVE O FORNECIMENTO E TRANSPORTE DOS MATERIAIS  </t>
  </si>
  <si>
    <t>CT0027</t>
  </si>
  <si>
    <t xml:space="preserve">20.008.0004-0      </t>
  </si>
  <si>
    <t xml:space="preserve">BASE DE MACADAME HIDRAULICO,DE ACORDO COM A INSTRUCAO TECNICA IT-01/80,DO DER-RJ,O CUSTO INDENIZA AS OPERACOES DE EXECUCAO,EXCLUSIVE FORNECIMENTO E TRANSPORTE DOS MATERIAIS EMPREGADOS(BRITA,PO-DE-PEDRA,A REIA E AGUA)E SE APLICA AO VOLUME EXECUTADO,MEDIDO APOS COMPACTACAO  </t>
  </si>
  <si>
    <t>CT0028</t>
  </si>
  <si>
    <t xml:space="preserve">20.009.0001-1      </t>
  </si>
  <si>
    <t xml:space="preserve">IMPRIMACAO DE BASE DE PAVIMENTACAO,DE ACORDO COM AS "INSTRUCOES PARA EXECUCAO",DO DER-RJ,EXCLUSIVE O FORNECIMENTO E TRANSPORTE DO MATERIAL BETUMINOSO  </t>
  </si>
  <si>
    <t>CT0029</t>
  </si>
  <si>
    <t xml:space="preserve">20.009.0002-1      </t>
  </si>
  <si>
    <t xml:space="preserve">PINTURA DE LIGACAO,DE ACORDO COM AS "INSTRUCOES PARA EXECUCAO",DO DER-RJ,EXCLUSIVE O FORNECIMENTO E TRANSPORTE DO MATERIAL BETUMINOSO  </t>
  </si>
  <si>
    <t>CT0030</t>
  </si>
  <si>
    <t xml:space="preserve">20.009.0100-0      </t>
  </si>
  <si>
    <t xml:space="preserve">REVESTIMENTO DO TIPO "TRATAMENTO SUPERFICIAL BETUMINOSO SIMPLES" DE ACORDO COM AS "INSTRUCOES PARA EXECUCAO",DO DER-RJ,EXCLUSIVE O FORNECIMENTO E TRANSPORTE DOS MATERIAIS  </t>
  </si>
  <si>
    <t>CT0031</t>
  </si>
  <si>
    <t xml:space="preserve">20.009.0105-0      </t>
  </si>
  <si>
    <t xml:space="preserve">REVESTIMENTO DO TIPO "TRATAMENTO SUPERFICIAL BETUMINOSO DUPLO" DE ACORDO COM AS "INSTRUCOES PARA EXECUCAO",DO DER-RJ,EXCLUSIVE O FORNECIMENTO E TRANSPORTE DOS MATERIAIS  </t>
  </si>
  <si>
    <t>CT0032</t>
  </si>
  <si>
    <t xml:space="preserve">20.009.0110-0      </t>
  </si>
  <si>
    <t xml:space="preserve">REVESTIMENTO DO TIPO "TRATAMENTO SUPERFICIAL DUPLO",POR PENETRACAO DIRETA,COM CAPA SELANTE,DE ACORDO COM AS "INSTRUCOESPARA EXECUCAO",DO DER-RJ,EXCLUSIVE O FORNECIMENTO E TRANSPORTE DOS MATERIAIS  </t>
  </si>
  <si>
    <t>CT0033</t>
  </si>
  <si>
    <t xml:space="preserve">20.009.0115-0      </t>
  </si>
  <si>
    <t xml:space="preserve">REVESTIMENTO DO TIPO "TRATAMENTO SUPERFICIAL TRIPLO" POR PENETRACAO INVERSA,DE ACORDO COM AS "INSTRUCOES PARA EXECUCAO",DER-RJ,EXCLUSIVE O FORNECIMENTO E TRANSPORTE DOS MATERIAIS  </t>
  </si>
  <si>
    <t>CT0034</t>
  </si>
  <si>
    <t xml:space="preserve">20.009.0007-0      </t>
  </si>
  <si>
    <t xml:space="preserve">BASE DE MACADAME BETUMINOSO(BASE NEGRA),DE ACORDO COM AS "INSTRUCOES PARA EXECUCAO",DO DER-RJ,EXCLUSIVE O FORNECIMENTO ETRANSPORTE DOS MATERIAIS  </t>
  </si>
  <si>
    <t>CT0035</t>
  </si>
  <si>
    <t xml:space="preserve">20.009.0008-0      </t>
  </si>
  <si>
    <t xml:space="preserve">REVESTIMENTO DO TIPO "PRE-MISTURADO A FRIO",DE ACORDO COM AS "INSTRUCOES PARA EXECUCAO",DO DER-RJ,EXCLUSIVE O FORNECIMENTO E TRANSPORTE DOS MATERIAIS  </t>
  </si>
  <si>
    <t>CT0036</t>
  </si>
  <si>
    <t xml:space="preserve">20.009.0012-0      </t>
  </si>
  <si>
    <t xml:space="preserve">REVESTIMENTO EM CONCRETO BETUMINOSO USINADO A QUENTE,DE GRANULOMETRIA ABERTA,TIPO "BINDER",DE ACORDO COM AS "INSTRUCOESPARA EXECUCAO",DO DER-RJ,COMPREENDENDO:PREPARO,E SPALHAMENTOE COMPACTACAO,EXCLUSIVE O FORNECIMENTO E TRANSPORTE DOS MATERIAIS  </t>
  </si>
  <si>
    <t>CT0037</t>
  </si>
  <si>
    <t xml:space="preserve">20.009.0014-0      </t>
  </si>
  <si>
    <t xml:space="preserve">REVESTIMENTO DO TIPO "PRE-MISTURADO AREIA-BETUME A FRIO",DE ACORDO COM AS "INSTRUCOES PARA EXECUCAO",DO DER-RJ,EXCLUSIVEO FORNECIMENTO E TRANSPORTE DOS MATERIAIS  </t>
  </si>
  <si>
    <t>CT0038</t>
  </si>
  <si>
    <t xml:space="preserve">20.009.0015-0      </t>
  </si>
  <si>
    <t xml:space="preserve">REVESTIMENTO DO TIPO "PRE-MISTURADO AREIA-BETUME A QUENTE",DE ACORDO COM AS "INSTRUCOES PARA EXECUCAO",DO DER-RJ,EXCLUSIVE O FORNECIMENTO E TRANSPORTE DOS MATERIAIS  </t>
  </si>
  <si>
    <t>CT0039</t>
  </si>
  <si>
    <t xml:space="preserve">20.015.0010-0      </t>
  </si>
  <si>
    <t xml:space="preserve">ESPALHAMENTO COM MOTONIVELADORA E COMPACTACAO MECANICA DE MISTURAS BETUMINOSAS  </t>
  </si>
  <si>
    <t>CT0040</t>
  </si>
  <si>
    <t xml:space="preserve">20.009.0017-0      </t>
  </si>
  <si>
    <t xml:space="preserve">CAPA SELANTE,EXCLUSIVE O FORNECIMENTO E TRANSPORTE DOS MATERIAIS  </t>
  </si>
  <si>
    <t>CT0041</t>
  </si>
  <si>
    <t xml:space="preserve">20.009.0020-0      </t>
  </si>
  <si>
    <t xml:space="preserve">REVESTIMENTO DO TIPO "LAMA ASFALTICA FINA",DE ACORDO COM AS "INSTRUCOES PARA EXECUCAO",DO DER-RJ,EXCLUSIVE O FORNECIMENTO E TRANSPORTE DOS MATERIAIS  </t>
  </si>
  <si>
    <t>CT0042</t>
  </si>
  <si>
    <t xml:space="preserve">20.009.0021-0      </t>
  </si>
  <si>
    <t xml:space="preserve">REVESTIMENTO DO TIPO "LAMA ASFALTICA GROSSA",DE ACORDO COM AS "INSTRUCOES PARA EXECUCAO",DO DER-RJ,EXCLUSIVE O FORNECIMENTO E TRANSPORTE DOS MATERIAIS  </t>
  </si>
  <si>
    <t>CT0055</t>
  </si>
  <si>
    <t xml:space="preserve">20.010.0001-0      </t>
  </si>
  <si>
    <t xml:space="preserve">REVESTIMENTO EM PLACAS DE CONCRETO,DE ACORDO COM AS "INSTRUCOES PARA EXECUCAO",DO DER-RJ,PRODUCAO MEDIA DE 25,50M3/H,INCLUSIVE O TRANSPORTE DOS MATERIAIS,MAS SEM O FORNECIMENTO DOSMESMOS  </t>
  </si>
  <si>
    <t>CT0056</t>
  </si>
  <si>
    <t xml:space="preserve">20.010.0002-0      </t>
  </si>
  <si>
    <t xml:space="preserve">REVESTIMENTO EM PLACAS DE CONCRETO,DE ACORDO COM AS "INSTRUCOES PARA EXECUCAO",DO DER-RJ,PRODUCAO MEDIA DE 35,00M3/H,INCLUSIVE O TRANSPORTE DOS MATERIAIS,MAS SEM O FORNECIMENTO DOSMESMOS  </t>
  </si>
  <si>
    <t>CT0057</t>
  </si>
  <si>
    <t xml:space="preserve">20.011.0001-0      </t>
  </si>
  <si>
    <t xml:space="preserve">BASE DE MACADAME CIMENTADO DE MISTURA PREVIA(CONCRETO MAGRO),DE ACORDO COM A INSTRUCAO TECNICA IT-07/80 DO DER-RJ,EXCLUSIVE FORNECIMENTO DOS MATERIAIS E RESPECTIVOS TRANSPORTES  </t>
  </si>
  <si>
    <t>CT0058</t>
  </si>
  <si>
    <t xml:space="preserve">20.012.0001-0      </t>
  </si>
  <si>
    <t xml:space="preserve">EXECUCAO DE BANQUETA DE SOLO,EM ATERRO,MEDIDO PELO VOLUME DE BANQUETA  </t>
  </si>
  <si>
    <t>CT0060</t>
  </si>
  <si>
    <t xml:space="preserve">20.013.0005-0      </t>
  </si>
  <si>
    <t xml:space="preserve">CAMADA DE BLOQUEIO(COLCHAO),ESPALHADO E COMPRIMIDO MECANICAMENTE,EXCLUSIVE O MATERIAL E MEDIDO APOS A COMPACTACAO  </t>
  </si>
  <si>
    <t>CT0061</t>
  </si>
  <si>
    <t xml:space="preserve">20.020.0001-0      </t>
  </si>
  <si>
    <t xml:space="preserve">SARJETA DE CORTE TRIANGULAR,COM COBERTURA VEGETAL,MEDINDO 1,25M DE BASE E 0,25M DE ALTURA,INCLUSIVE ESCAVACAO MECANICA EACERTO MANUAL DO TERRENO  </t>
  </si>
  <si>
    <t>CT0062</t>
  </si>
  <si>
    <t xml:space="preserve">20.020.0002-0      </t>
  </si>
  <si>
    <t xml:space="preserve">SARJETA DE CORTE TRIANGULAR,COM COBERTURA VEGETAL,MEDINDO 1,50M DE BASE E 0,30M DE ALTURA,INCLUSIVE ESCAVACAO MECANICA EACERTO MANUAL DO TERRENO  </t>
  </si>
  <si>
    <t>CT0063</t>
  </si>
  <si>
    <t xml:space="preserve">20.020.0003-0      </t>
  </si>
  <si>
    <t xml:space="preserve">SARJETA DE CORTE TRIANGULAR,COM COBERTURA VEGETAL,MEDINDO 1,85M DE BASE E 0,35M DE ALTURA,INCLUSIVE ESCAVACAO MECANICA EACERTO MANUAL DO TERRENO  </t>
  </si>
  <si>
    <t>CT0064</t>
  </si>
  <si>
    <t xml:space="preserve">20.020.0007-0      </t>
  </si>
  <si>
    <t xml:space="preserve">VALETA DE PROTECAO,DE CORTE TRAPEZOIDAL,REVESTIMENTO VEGETAL,MEDINDO 0,60M NA BASE MENOR,1,20M NA BASE MAIOR E 0,30M DEALTURA,INCLUSIVE REATERRO DO MATERIAL ESCAVADO A JUSANTE  </t>
  </si>
  <si>
    <t>CT0065</t>
  </si>
  <si>
    <t xml:space="preserve">20.020.0008-0      </t>
  </si>
  <si>
    <t xml:space="preserve">VALETA DE PROTECAO,DE CORTE TRAPEZOIDAL,REVESTIMENTO VEGETAL,MEDINDO 0,80M NA BASE MENOR,1,60M NA BASE MAIOR E 0,40M DEALTURA,INCLUSIVE REATERRO DO MATERIAL ESCAVADO A JUSANTE  </t>
  </si>
  <si>
    <t>CT0066</t>
  </si>
  <si>
    <t xml:space="preserve">20.020.0009-0      </t>
  </si>
  <si>
    <t xml:space="preserve">VALETA DE PROTECAO,DE CORTE OU ATERRO,SEM REVESTIMENTO(0,40M3/M).O CUSTO PARA OUTRAS VALETAS SEMELHANTES E PROPORCIONALAO VOLUME  </t>
  </si>
  <si>
    <t>CT0067</t>
  </si>
  <si>
    <t xml:space="preserve">20.020.0010-0      </t>
  </si>
  <si>
    <t xml:space="preserve">VALETA DE PROTECAO DE CORTE OU ATERRO(0,40M3/M),INCLUSIVE REVESTIMENTO VEGETAL  </t>
  </si>
  <si>
    <t>CT0068</t>
  </si>
  <si>
    <t xml:space="preserve">20.023.0001-0      </t>
  </si>
  <si>
    <t xml:space="preserve">SARJETA DE CORTE OU BANQUETAS EM TALUDES ESCALONADOS,FORMA TRIANGULAR,REVESTIDA DE CONCRETO SIMPLES,COM 0,08M DE ESPESSURA MEDINDO 1,25M NA BASE E 0,25M DE ALTURA,INCLUSIVE ESCAVACAO MECANICA,ACERTO MANUAL DO TERRENO,FORNECIMENTO DOS MATERIAIS E REJUNTAMENTO  </t>
  </si>
  <si>
    <t>CT0069</t>
  </si>
  <si>
    <t xml:space="preserve">20.023.0002-0      </t>
  </si>
  <si>
    <t xml:space="preserve">SARJETA DE CORTE OU BANQUETAS EM TALUDES ESCALONADOS,FORMA TRIANGULAR,REVESTIDA DE CONCRETO SIMPLES,COM 0,08M DE ESPESSURA,MEDINDO 1,50M NA BASE E 0,30M DE ALTURA,INCLUSIVE ESCAVACAO MECANICA,ACERTO MANUAL DO TERRENO,FORNECIMENTO DOS MATERIAIS E REJUNTAMENTO  </t>
  </si>
  <si>
    <t>CT0070</t>
  </si>
  <si>
    <t xml:space="preserve">20.023.0003-0      </t>
  </si>
  <si>
    <t xml:space="preserve">SARJETA DE CORTE OU BANQUETAS EM TALUDES ESCALONADOS,FORMA TRIANGULAR,REVESTIDA DE CONCRETO SIMPLES,COM 0,08M DE ESPESSURA,MEDINDO 1,85M NA BASE E 0,35M DE ALTURA,INCLUSIVE ESCAVACAO MECANICA,ACERTO MANUAL DO TERRENO,FORNECIMENTO DOS MATERIAIS E REJUNTAMENTO  </t>
  </si>
  <si>
    <t>CT0071</t>
  </si>
  <si>
    <t xml:space="preserve">20.023.0004-0      </t>
  </si>
  <si>
    <t xml:space="preserve">VALETA DE PROTECAO DE CORTE OU DE ATERRO,TRAPEZOIDAL,REVESTIDA DE CONCRETO SIMPLES,COM 0,08M DE ESPESSURA,MEDINDO 0,80MNA BASE MENOR,2,00M NA BASE MAIOR E 0,60M DE ALTURA,INCLUSIVE FORNECIMENTO DOS MATERIAIS,ESCAVACAO MECANICA,ACERTO MANUAL DO TERRENO E REJUNTAMENTO  </t>
  </si>
  <si>
    <t>CT0072</t>
  </si>
  <si>
    <t xml:space="preserve">20.023.0005-0      </t>
  </si>
  <si>
    <t xml:space="preserve">VALETA DE PROTECAO DE CORTE OU DE ATERRO,TRAPEZOIDAL,REVESTIDA DE CONCRETO SIMPLES,COM 0,08M DE ESPESSURA,MEDINDO 1,00MNA BASE MENOR,2,20M NA BASE MAIOR E 0,60M DE ALTURA,INCLUSIVE FORNECIMENTO DOS MATERIAIS,ESCAVACAO MECANICA,ACERTO MANUAL DO TERRENO E REJUNTAMENTO  </t>
  </si>
  <si>
    <t>CT0073</t>
  </si>
  <si>
    <t xml:space="preserve">20.023.0006-0      </t>
  </si>
  <si>
    <t xml:space="preserve">BANQUETA PARA ATERRO,TRIANGULAR,DE CONCRETO SIMPLES COM 0,08M DE ESPESSURA,MEDINDO 0,42M NA BASE E 0,15M DE ALTURA,TENDOUM DOS PARAMENTOS INCLINACAO DE 15%,INCLUSIVE FORNECIMENTODOS MATERIAIS,ESCAVACAO MANUAL DO TERRENO E REJUNTAMENTO  </t>
  </si>
  <si>
    <t>CT0074</t>
  </si>
  <si>
    <t xml:space="preserve">20.023.0007-0      </t>
  </si>
  <si>
    <t xml:space="preserve">SARJETA DE CORTE EM SOLO,FORMA TRAPEZOIDAL,EM CONCRETO SIMPLES,COM 0,08M DE ESPESSURA,MEDINDO 1,20M NA BASE MAIOR,0,40MNA BASE MENOR E 0,40M DE ALTURA,INCLUSIVE FORNECIMENTO DOS MATERIAIS E ESCAVACAO  </t>
  </si>
  <si>
    <t>CT0075</t>
  </si>
  <si>
    <t xml:space="preserve">20.024.0001-0      </t>
  </si>
  <si>
    <t xml:space="preserve">SARJETA DE CORTE EM SOLO,FORMA TRAPEZOIDAL,EM CONCRETO ARMADO,COM 0,10M DE ESPESSURA,MEDINDO 1,00M NA BASE MAIOR,0,40M NA BASE MENOR E 0,60M DE ALTURA,INCLUSIVE FORNECIMENTO DOS MATERIAIS E ESCAVACAO MECANICA  </t>
  </si>
  <si>
    <t>CT0076</t>
  </si>
  <si>
    <t xml:space="preserve">20.024.0005-0      </t>
  </si>
  <si>
    <t xml:space="preserve">SARJETA DE CORTE EM SOLO,FORMA RETANGULAR,EM CONCRETO ARMADO,COM 0,10M DE ESPESSURA,MEDINDO 0,40M DE LARGURA E 0,40M DEALTURA,INCLUSIVE FORNECIMENTO DOS MATERIAIS E ESCAVACAO MECANICA  </t>
  </si>
  <si>
    <t>CT0077</t>
  </si>
  <si>
    <t xml:space="preserve">20.024.0006-0      </t>
  </si>
  <si>
    <t xml:space="preserve">SARJETA DE CORTE EM SOLO,FORMA RETANGULAR,EM CONCRETO ARMADO,COM 0,10M DE ESPESSURA,MEDINDO 0,50M DE LARGURA E 0,40M DEALTURA,INCLUSIVE FORNECIMENTO DOS MATERIAIS E ESCAVACAO MECANICA  </t>
  </si>
  <si>
    <t>CT0078</t>
  </si>
  <si>
    <t xml:space="preserve">20.024.0007-0      </t>
  </si>
  <si>
    <t xml:space="preserve">SARJETA DE CORTE EM SOLO,FORMA RETANGULAR,EM CONCRETO ARMADO,COM 0,10M DE ESPESSURA,MEDINDO 0,60M DE LARGURA E 0,40M DEALTURA,INCLUSIVE FORNECIMENTO DOS MATERIAIS E ESCAVACAO MECANICA  </t>
  </si>
  <si>
    <t>CT0079</t>
  </si>
  <si>
    <t xml:space="preserve">20.024.0008-0      </t>
  </si>
  <si>
    <t xml:space="preserve">SARJETA DE CORTE EM SOLO,FORMA RETANGULAR,EM CONCRETO ARMADO,COM 0,10M DE ESPESSURA,MEDINDO 0,80M DE LARGURA E 0,50M DEALTURA,INCLUSIVE FORNECIMENTO DOS MATERIAIS E ESCAVACAO MECANICA  </t>
  </si>
  <si>
    <t>CT0080</t>
  </si>
  <si>
    <t xml:space="preserve">20.025.0001-0      </t>
  </si>
  <si>
    <t xml:space="preserve">SARJETA DE CORTE EM ROCHA,FORMA TRAPEZOIDAL,EM CONCRETO ARMADO,COM 0,10M DE ESPESSURA,MEDINDO 0,72M NA BASE MAIOR,0,60MNA BASE MENOR E 0,60M DE ALTURA,INCLUSIVE FORNECIMENTO DOSMATERIAIS E ESCAVACAO A FRIO  </t>
  </si>
  <si>
    <t>CT0081</t>
  </si>
  <si>
    <t xml:space="preserve">20.026.0001-0      </t>
  </si>
  <si>
    <t xml:space="preserve">DESCIDA D'AGUA,RETANGULAR(RAPIDO)EM CONCRETO ARMADO,COM 0,10M DE ESPESSURA,TENDO NA BASE 0,60M E DE ALTURA 0,20M,MEDIDAPELO COMPRIMENTO REAL,INCLUSIVE VIGAS TRANSVERSAIS DE ANCORAGEM NO SOLO A CADA 5,00M,COM FORNECIMENTO DOS MATERIAIS E ESCAVACAO,EXCLUSIVE DISSIPADOR DE ENERGIA  </t>
  </si>
  <si>
    <t>CT0082</t>
  </si>
  <si>
    <t xml:space="preserve">20.026.0002-0      </t>
  </si>
  <si>
    <t xml:space="preserve">DESCIDA D'AGUA,RETANGULAR(RAPIDO)EM CONCRETO ARMADO,COM 0,10M DE ESPESSURA,TENDO NA BASE 0,80M E DE ALTURA 0,30M,MEDIDAPELO COMPRIMENTO REAL,INCLUSIVE VIGAS TRANSVERSAIS DE ANCORAGEM NO SOLO A CADA 5,00M,COM FORNECIMENTO DOS MATERIAIS E ESCAVACAO,EXCLUSIVE DISSIPADOR DE ENERGIA  </t>
  </si>
  <si>
    <t>CT0083</t>
  </si>
  <si>
    <t xml:space="preserve">20.026.0003-0      </t>
  </si>
  <si>
    <t xml:space="preserve">DESCIDA D'AGUA,RETANGULAR(RAPIDO)EM CONCRETO ARMADO,COM 0,10M DE ESPESSURA,TENDO NA BASE 1,00M E DE ALTURA 0,40M,MEDIDAPELO COMPRIMENTO REAL,INCLUSIVE VIGAS TRANSVERSAIS DE ANCORAGEM NO SOLO A CADA 5,00M,COM FORNECIMENTO DOS MATERIAIS E ESCAVACAO,EXCLUSIVE DISSIPADOR DE ENERGIA  </t>
  </si>
  <si>
    <t>CT0084</t>
  </si>
  <si>
    <t xml:space="preserve">20.026.0007-0      </t>
  </si>
  <si>
    <t xml:space="preserve">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  </t>
  </si>
  <si>
    <t>CT0085</t>
  </si>
  <si>
    <t xml:space="preserve">20.026.0008-0      </t>
  </si>
  <si>
    <t xml:space="preserve">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  </t>
  </si>
  <si>
    <t>CT0086</t>
  </si>
  <si>
    <t xml:space="preserve">20.026.0009-0      </t>
  </si>
  <si>
    <t xml:space="preserve">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  </t>
  </si>
  <si>
    <t>CT0087</t>
  </si>
  <si>
    <t xml:space="preserve">20.026.0013-0      </t>
  </si>
  <si>
    <t xml:space="preserve">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  </t>
  </si>
  <si>
    <t>CT0088</t>
  </si>
  <si>
    <t xml:space="preserve">20.026.0014-0      </t>
  </si>
  <si>
    <t xml:space="preserve">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  </t>
  </si>
  <si>
    <t>CT0089</t>
  </si>
  <si>
    <t xml:space="preserve">20.026.0015-0      </t>
  </si>
  <si>
    <t xml:space="preserve">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  </t>
  </si>
  <si>
    <t>CT0090</t>
  </si>
  <si>
    <t xml:space="preserve">20.027.0001-0      </t>
  </si>
  <si>
    <t xml:space="preserve">SAIDA D'AGUA,DE UM SO LADO,COM 0,70M DE BASE,FORMANDO DE UM LADO UM ANGULO DE 30º COM O MEIO-FIO E DE OUTRO 90º,PARA DESCIDA D'AGUA,DE 0,70X0,30M,INCLUSIVE FORNECIMENTO DOS MATERIAIS  </t>
  </si>
  <si>
    <t>CT0091</t>
  </si>
  <si>
    <t xml:space="preserve">20.027.0002-0      </t>
  </si>
  <si>
    <t xml:space="preserve">SAIDA D'AGUA,DE UM SO LADO,COM 0,70M DE BASE,FORMANDO DE UM LADO UM ANGULO DE 30º COM O MEIO-FIO E DO OUTRO 90º,PARA DESCIDA D'AGUA,DE 0,90X0,40M,INCLUSIVE FORNECIMENTO DOS MATERIAIS  </t>
  </si>
  <si>
    <t>CT0092</t>
  </si>
  <si>
    <t xml:space="preserve">20.027.0003-0      </t>
  </si>
  <si>
    <t xml:space="preserve">SAIDA D'AGUA,DE UM SO LADO,COM 0,70M DE BASE,FORMANDO DE UM LADO UM ANGULO DE 30º COM O MEIO-FIO E DO OUTRO 90º,PARA DESCIDA D'AGUA,DE 1,10X0,50M,INCLUSIVE FORNECIMENTO DOS MATERIAIS  </t>
  </si>
  <si>
    <t>CT0093</t>
  </si>
  <si>
    <t xml:space="preserve">20.027.0004-0      </t>
  </si>
  <si>
    <t xml:space="preserve">SAIDA D'AGUA,DE DOIS LADOS,COM 0,70M DE BASE,FORMANDO DE UM LADO UM ANGULO DE 30º COM O MEIO-FIO E DO OUTRO 90º,PARA DESCIDA D'AGUA,DE 0,70X0,30M,INCLUSIVE FORNECIMENTO DOS MATERIAIS  </t>
  </si>
  <si>
    <t>CT0094</t>
  </si>
  <si>
    <t xml:space="preserve">20.027.0005-0      </t>
  </si>
  <si>
    <t xml:space="preserve">SAIDA D'AGUA,DE DOIS LADOS,COM 0,70M DE BASE,FORMANDO DE UM LADO UM ANGULO DE 30º COM O MEIO-FIO E DO OUTRO 90º,PARA DESCIDA D'AGUA,DE 0,90X0,40M,INCLUSIVE FORNECIMENTO DOS MATERIAIS  </t>
  </si>
  <si>
    <t>CT0095</t>
  </si>
  <si>
    <t xml:space="preserve">20.027.0006-0      </t>
  </si>
  <si>
    <t xml:space="preserve">SAIDA D'AGUA,DE DOIS LADOS,COM 0,70M DE BASE,FORMANDO DE UM LADO UM ANGULO DE 30º COM O MEIO-FIO E DO OUTRO 90º,PARA DESCIDA D'AGUA,DE 1,10X0,50M,INCLUSIVE FORNECIMENTO DOS MATERIAIS  </t>
  </si>
  <si>
    <t>CT0096</t>
  </si>
  <si>
    <t xml:space="preserve">20.028.0001-0      </t>
  </si>
  <si>
    <t xml:space="preserve">CAIXA COLETORA PRISMATICA RETANGULAR,EM CONCRETO ARMADO DE 0,15M DE ESPESSURA,MEDINDO 1,00X1,30M DE BASE E 1,60M DE ALTURA,TAMPA DE CONCRETO ARMADO VAZADA,INCLUSIVE FORNECIMENTO DOS MATERIAIS E ESCAVACAO MANUAL  </t>
  </si>
  <si>
    <t>CT0097</t>
  </si>
  <si>
    <t xml:space="preserve">20.028.0002-0      </t>
  </si>
  <si>
    <t xml:space="preserve">CAIXA COLETORA PRISMATICA RETANGULAR,EM CONCRETO ARMADO DE 0,15M DE ESPESSURA,MEDINDO 1,00X1,30M DE BASE E 1,80M DE ALTURA,TAMPA DE CONCRETO ARMADO VAZADA,INCLUSIVE FORNECIMENTO DOS MATERIAIS E ESCAVACAO MANUAL  </t>
  </si>
  <si>
    <t>CT0098</t>
  </si>
  <si>
    <t xml:space="preserve">20.028.0003-0      </t>
  </si>
  <si>
    <t xml:space="preserve">CAIXA COLETORA PRISMATICA RETANGULAR,EM CONCRETO ARMADO DE 0,15M DE ESPESSURA,MEDINDO 1,00X1,30M DE BASE E 2,00M DE ALTURA,TAMPA DE CONCRETO ARMADO VAZADA,INCLUSIVE FORNECIMENTO DOS MATERIAIS E ESCAVACAO MANUAL  </t>
  </si>
  <si>
    <t>CT0099</t>
  </si>
  <si>
    <t xml:space="preserve">20.028.0004-0      </t>
  </si>
  <si>
    <t xml:space="preserve">CAIXA COLETORA PRISMATICA RETANGULAR,EM CONCRETO ARMADO DE 0,15M DE ESPESSURA,MEDINDO 1,00X1,30M DE BASE E 2,20M DE ALTURA,TAMPA DE CONCRETO ARMADO VAZADA,INCLUSIVE FORNECIMENTO DOS MATERIAIS E ESCAVACAO MANUAL  </t>
  </si>
  <si>
    <t>CT0100</t>
  </si>
  <si>
    <t xml:space="preserve">20.028.0005-0      </t>
  </si>
  <si>
    <t xml:space="preserve">CAIXA COLETORA PRISMATICA RETANGULAR,EM CONCRETO ARMADO DE 0,15M DE ESPESSURA,MEDINDO 1,00X1,30M DE BASE E 2,40M DE ALTURA,TAMPA DE CONCRETO ARMADO VAZADA,INCLUSIVE FORNECIMENTO DOS MATERIAIS E ESCAVACAO MANUAL  </t>
  </si>
  <si>
    <t>CT0101</t>
  </si>
  <si>
    <t xml:space="preserve">20.028.0006-0      </t>
  </si>
  <si>
    <t xml:space="preserve">CAIXA COLETORA PRISMATICA RETANGULAR,EM CONCRETO ARMADO DE 0,15M DE ESPESSURA,MEDINDO 1,00X1,30M DE BASE E 2,60M DE ALTURA,TAMPA DE CONCRETO ARMADO VAZADA,INCLUSIVE FORNECIMENTO DOS MATERIAIS E ESCAVACAO MANUAL  </t>
  </si>
  <si>
    <t>CT0102</t>
  </si>
  <si>
    <t xml:space="preserve">20.028.0010-0      </t>
  </si>
  <si>
    <t xml:space="preserve">SAIDA D'AGUA PARA DRENOS TRANSVERSAIS,EM CONCRETO ARMADO,COM 0,10M DE ESPESSURA,MEDINDO EXTERNAMENTE 1,15X0,60M DE BASE,PAREDES LATERAIS DE ALTURA VARIAVEL 1,00 A 0,10M  </t>
  </si>
  <si>
    <t>CT0103</t>
  </si>
  <si>
    <t xml:space="preserve">20.028.0014-0      </t>
  </si>
  <si>
    <t xml:space="preserve">DISSIPADOR DE ENERGIA TIPO,EM CONCRETO ARMADO,MEDINDO 1,70X1,15M DE BASE E 0,50M DE ALTURA,INCLUSIVE 10 RESSALTOS DE CONCRETO DE 0,10X0,20X0,15M,COM FORNECIMENTO DOS MATERIAIS E ESCAVACAO  </t>
  </si>
  <si>
    <t>CT0104</t>
  </si>
  <si>
    <t xml:space="preserve">20.028.0015-0      </t>
  </si>
  <si>
    <t xml:space="preserve">DISSIPADOR DE ENERGIA TIPO,EM CONCRETO ARMADO,MEDINDO 1,90X1,15M DE BASE E 0,50M DE ALTURA,INCLUSIVE 10 RESSALTOS DE CONCRETO DE 0,10X0,20X0,15M,COM FORNECIMENTO DOS MATERIAIS E ESCAVACAO  </t>
  </si>
  <si>
    <t>CT0105</t>
  </si>
  <si>
    <t xml:space="preserve">20.028.0016-0      </t>
  </si>
  <si>
    <t xml:space="preserve">DISSIPADOR DE ENERGIA TIPO,EM CONCRETO ARMADO,MEDINDO 2,10X1,15M DE BASE E 0,50M DE ALTURA,INCLUSIVE 10 RESSALTOS DE CONCRETO DE 0,10X0,20X0,15M,COM FORNECIMENTO DOS MATERIAIS E ESCAVACAO  </t>
  </si>
  <si>
    <t>CT0106</t>
  </si>
  <si>
    <t xml:space="preserve">20.028.0020-0      </t>
  </si>
  <si>
    <t xml:space="preserve">TAMPA PARA CAIXA COLETORA,EM CONCRETO ARMADO,INCLUSIVE TODOS OS MATERIAIS E COLOCACAO (ESPESSURA DE 6CM)  </t>
  </si>
  <si>
    <t>CT0107</t>
  </si>
  <si>
    <t xml:space="preserve">20.029.0001-0      </t>
  </si>
  <si>
    <t xml:space="preserve">DISSIPADOR DE ENERGIA EM PEDRA ARGAMASSADA,INCLUSIVE MATERIAIS DE ESCAVACAO,MEDIDO POR VOLUME DE PEDRA ARGAMASSADA  </t>
  </si>
  <si>
    <t>CT0108</t>
  </si>
  <si>
    <t xml:space="preserve">20.030.0001-0      </t>
  </si>
  <si>
    <t xml:space="preserve">DRENO PROFUNDO PARA CORTE EM SOLO,TRAPEZOIDAL,MEDINDO 0,60M NA BASE MENOR,0,70M NA BASE MAIOR E 1,50M DE ALTURA,DIAMETRODO TUBO DE 0,20M,FORNECIMENTO DOS MATERIAIS E EXECUCAO,INCLUSIVE SELO,ENCHIMENTO FILTRANTE,MATERIAL DRENANTE E ESCAVACAO  </t>
  </si>
  <si>
    <t>CT0109</t>
  </si>
  <si>
    <t xml:space="preserve">20.030.0002-0      </t>
  </si>
  <si>
    <t xml:space="preserve">DRENO PROFUNDO PARA CORTE EM SOLO,TRAPEZOIDAL,MEDINDO 0,65M NA BASE MENOR,0,75M NA BASE MAIOR E 1,50M DE ALTURA,DIAMETRODO TUBO DE 0,30M,FORNECIMENTO DOS MATERIAIS E EXECUCAO,INCLUSIVE SELO,ENCHIMENTO FILTRANTE,MATERIAL DRENANTE E ESCAVACAO  </t>
  </si>
  <si>
    <t>CT0110</t>
  </si>
  <si>
    <t xml:space="preserve">20.030.0003-0      </t>
  </si>
  <si>
    <t xml:space="preserve">DRENO PROFUNDO PARA CORTE EM SOLO,TRAPEZOIDAL,MEDINDO 0,70M NA BASE MENOR,0,80M NA BASE MAIOR E 1,50M DE ALTURA,DIAMETRODO TUBO DE 0,40M,FORNECIMENTO DOS MATERIAIS E EXECUCAO,INCLUSIVE SELO,ENCHIMENTO FILTRANTE,MATERIAL DRENANTE E ESCAVACAO  </t>
  </si>
  <si>
    <t>CT0111</t>
  </si>
  <si>
    <t xml:space="preserve">20.031.0001-0      </t>
  </si>
  <si>
    <t xml:space="preserve">DRENO PROFUNDO PARA CORTE EM SOLO,TRAPEZOIDAL,MEDINDO 0,60M NA BASE MENOR,0,70M NA BASE MAIOR E 1,50M DE ALTURA,DIAMETRODO TUBO DE 0,20M,FORNECIMENTO DOS MATERIAIS E EXECUCAO,INCLUSIVE SELO,ENCHIMENTO FILTRANTE,MATERIAL DRENANTE E ESCAVACAO,EXCLUSIVE FORNECIMENTO DO TUBO  </t>
  </si>
  <si>
    <t>CT0112</t>
  </si>
  <si>
    <t xml:space="preserve">20.031.0002-0      </t>
  </si>
  <si>
    <t xml:space="preserve">DRENO PROFUNDO PARA CORTE EM SOLO,TRAPEZOIDAL,MEDINDO 0,65M NA BASE MENOR,0,75M NA BASE MAIOR E 1,50M DE ALTURA,DIAMETRODO TUBO DE 0,30M,FORNECIMENTO DOS MATERIAIS E EXECUCAO,INCLUSIVE SELO,ENCHIMENTO FILTRANTE,MATERIAL DRENANTE E ESCAVACAO,EXCLUSIVE FORNECIMENTO DO TUBO  </t>
  </si>
  <si>
    <t>CT0113</t>
  </si>
  <si>
    <t xml:space="preserve">20.031.0003-0      </t>
  </si>
  <si>
    <t xml:space="preserve">DRENO PROFUNDO PARA CORTE EM SOLO,TRAPEZOIDAL,MEDINDO 0,70M NA BASE MENOR,0,80M NA BASE MAIOR E 1,50M DE ALTURA,DIAMETRODO TUBO DE 0,40M,FORNECIMENTO DOS MATERIAIS E EXECUCAO,INCLUSIVE SELO,ENCHIMENTO FILTRANTE,MATERIAL DRENANTE E ESCAVACAO,EXCLUSIVE FORNECIMENTO DO TUBO  </t>
  </si>
  <si>
    <t>CT0114</t>
  </si>
  <si>
    <t xml:space="preserve">20.032.0001-0      </t>
  </si>
  <si>
    <t xml:space="preserve">DRENO PROFUNDO PARA CORTE EM ROCHA,TRAPEZOIDAL,MEDINDO 0,30M NA BASE MENOR,0,40M NA BASE MAIOR E 0,20M DE ALTURA,DIAMETRO DO TUBO DE 0,20M,FORNECIMENTO DOS MATERIAIS E EXECUCAO,INCLUSIVE SELO,ENCHIMENTO FILTRANTE,MATERIAL DRENANTE E ESCAVACAO  </t>
  </si>
  <si>
    <t>CT0115</t>
  </si>
  <si>
    <t xml:space="preserve">20.032.0002-0      </t>
  </si>
  <si>
    <t xml:space="preserve">DRENO PROFUNDO PARA CORTE EM ROCHA,TRAPEZOIDAL,MEDINDO 0,40M NA BASE MENOR,0,50M NA BASE MAIOR E 0,30M DE ALTURA,DIAMETRO DO TUBO DE 0,30M,FORNECIMENTO DOS MATERIAIS E EXECUCAO,INCLUSIVE SELO,ENCHIMENTO FILTRANTE,MATERIAL DRENANTE E ESCAVACAO  </t>
  </si>
  <si>
    <t>CT0116</t>
  </si>
  <si>
    <t xml:space="preserve">20.032.0003-0      </t>
  </si>
  <si>
    <t xml:space="preserve">DRENO PROFUNDO PARA CORTE EM ROCHA,TRAPEZOIDAL,MEDINDO 0,50M NA BASE MENOR,0,60M NA BASE MAIOR E 0,40M DE ALTURA,DIAMETRO DO TUBO DE 0,40M,FORNECIMENTO DOS MATERIAIS E EXECUCAO,INCLUSIVE SELO,ENCHIMENTO FILTRANTE,MATERIAL DRENANTE E ESCAVACAO  </t>
  </si>
  <si>
    <t>CT0117</t>
  </si>
  <si>
    <t xml:space="preserve">20.033.0001-0      </t>
  </si>
  <si>
    <t xml:space="preserve">DRENO PROFUNDO PARA CORTE EM ROCHA,TRAPEZOIDAL,MEDINDO 0,30M NA BASE MENOR,0,40M NA BASE MAIOR E 0,20M DE ALTURA,FORNECIMENTO DOS MATERIAIS E EXECUCAO,INCLUSIVE SELO,ENCHIMENTO FILTRANTE,MATERIAL DRENANTE E ESCAVACAO,EXCLUSIVE FORNECIMENTODO TUBO  </t>
  </si>
  <si>
    <t>CT0118</t>
  </si>
  <si>
    <t xml:space="preserve">20.033.0002-0      </t>
  </si>
  <si>
    <t xml:space="preserve">DRENO PROFUNDO PARA CORTE EM ROCHA,TRAPEZOIDAL,MEDINDO 0,40M NA BASE MENOR,0,50M NA BASE MAIOR E 1,50M DE ALTURA,FORNECIMENTO DOS MATERIAIS E EXECUCAO,INCLUSIVE SELO,ENCHIMENTO FILTRANTE,MATERIAL DRENANTE E ESCAVACAO,EXCLUSIVE FORNECIMENTODO TUBO  </t>
  </si>
  <si>
    <t>CT0119</t>
  </si>
  <si>
    <t xml:space="preserve">20.033.0003-0      </t>
  </si>
  <si>
    <t xml:space="preserve">DRENO PROFUNDO PARA CORTE EM ROCHA,TRAPEZOIDAL,MEDINDO 0,50M NA BASE MENOR,0,60M NA BASE MAIOR E 1,50M DE ALTURA,FORNECIMENTO DOS MATERIAIS E EXECUCAO,INCLUSIVE SELO,ENCHIMENTO FILTRANTE,MATERIAL DRENANTE E ESCAVACAO,EXCLUSIVE FORNECIMENTODO TUBO  </t>
  </si>
  <si>
    <t>CT0120</t>
  </si>
  <si>
    <t xml:space="preserve">20.034.0001-0      </t>
  </si>
  <si>
    <t xml:space="preserve">DRENO PROFUNDO PARA CORTE EM SOLO,TRAPEZOIDAL,MEDINDO 0,60M NA BASE MENOR,0,70M NA BASE MAIOR E 1,50M DE ALTURA,COM UTILIZACAO DE MANTA GEOTEXTIL EM DRENO SUBTERRANEO,FORNECIMENTODOS MATERIAIS E EXECUCAO,INCLUSIVE SELO,ENCHIMENTO FILTRANTE,MATERIAL DRENANTE E ESCAVACAO  </t>
  </si>
  <si>
    <t>CT0121</t>
  </si>
  <si>
    <t xml:space="preserve">20.034.0002-0      </t>
  </si>
  <si>
    <t xml:space="preserve">DRENO PROFUNDO PARA CORTE EM SOLO,TRAPEZOIDAL,MEDINDO 0,65M NA BASE MENOR,0,75M NA BASE MAIOR E 1,50M DE ALTURA,COM UTILIZACAO DE MANTA GEOTEXTIL EM DRENO SUBTERRANEO,FORNECIMENTODOS MATERIAIS E EXECUCAO,INCLUSIVE SELO,ENCHIMENTO FILTRANTE,MATERIAL DRENANTE E ESCAVACAO  </t>
  </si>
  <si>
    <t>CT0122</t>
  </si>
  <si>
    <t xml:space="preserve">20.034.0003-0      </t>
  </si>
  <si>
    <t xml:space="preserve">DRENO PROFUNDO PARA CORTE EM SOLO,TRAPEZOIDAL,MEDINDO 0,70M NA BASE MENOR,0,80M NA BASE MAIOR E 1,50M DE ALTURA,COM UTILIZACAO DE MANTA GEOTEXTIL EM DRENO SUBTERRANEO,FORNECIMENTODOS MATERIAIS E EXECUCAO,INCLUSIVE SELO,ENCHIMENTO FILTRANTE,MATERIAL DRENANTE E ESCAVACAO  </t>
  </si>
  <si>
    <t>CT0123</t>
  </si>
  <si>
    <t xml:space="preserve">20.035.0001-0      </t>
  </si>
  <si>
    <t xml:space="preserve">DRENO PROFUNDO PARA CORTE EM SOLO,TRAPEZOIDAL,MEDINDO 0,60M NA BASE MENOR,0,70M NA BASE MAIOR E 1,50M DE ALTURA,EXCLUSIVE FORNECIMENTO DO TUBO,COM UTILIZACAO DE MANTA GEOTEXTIL EMDRENO SUBTERRANEO,FORNECIMENTO DOS MATERIAIS E ESCAVACAO,INCLUSIVE SELO,ENCHIMENTO FILTRANTE,MATERIAL DRENANTE E ESCAVACAO  </t>
  </si>
  <si>
    <t>CT0124</t>
  </si>
  <si>
    <t xml:space="preserve">20.035.0002-0      </t>
  </si>
  <si>
    <t xml:space="preserve">DRENO PROFUNDO PARA CORTE EM SOLO,TRAPEZOIDAL,MEDINDO 0,65M NA BASE MENOR,0,75M NA BASE MAIOR E 1,50M DE ALTURA,EXCLUSIVE FORNECIMENTO DO TUBO,COM UTILIZACAO DE MANTA GEOTEXTIL EMDRENO SUBTERRANEO,FORNECIMENTO DOS MATERIAIS,E EXECUCAO,INCLUSIVE SELO,ENCHIMENTO FILTRANTE,MATERIAL DRENANTE E ESCAVACAO  </t>
  </si>
  <si>
    <t>CT0125</t>
  </si>
  <si>
    <t xml:space="preserve">20.035.0003-0      </t>
  </si>
  <si>
    <t xml:space="preserve">DRENO PROFUNDO PARA CORTE EM SOLO,TRAPEZOIDAL,MEDINDO 0,70M NA BASE MENOR,0,80M NA BASE MAIOR E 1,50M DE ALTURA,EXCLUSIVE FORNECIMENTO DO TUBO,COM UTILIZACAO DE MANTA GEOTEXTIL EMDRENO SUBTERRANEO,FORNECIMENTO DOS MATERIAIS E EXECUCAO,INCLUSIVE SELO,ENCHIMENTO FILTRANTE,MATERIAL DRENANTE E ESCAVACAO  </t>
  </si>
  <si>
    <t>CT0126</t>
  </si>
  <si>
    <t xml:space="preserve">20.036.0001-0      </t>
  </si>
  <si>
    <t xml:space="preserve">DRENO PROFUNDO PARA CORTE EM ROCHA,TRAPEZOIDAL,MEDINDO 0,30M NA BASE MENOR,0,40M NA BASE MAIOR E 0,20M DE ALTURA,COM UTILIZACAO DE MANTA GEOTEXTIL EM DRENO SUBTERRANEO,FORNECIMENTODOS MATERIAIS E EXECUCAO,INCLUSIVE SELO,ENCHIMENTO FILTRANTE,MATERIAL DRENANTE E ESCAVACAO  </t>
  </si>
  <si>
    <t>CT0127</t>
  </si>
  <si>
    <t xml:space="preserve">20.036.0002-0      </t>
  </si>
  <si>
    <t xml:space="preserve">DRENO PROFUNDO PARA CORTE EM ROCHA,TRAPEZOIDAL,MEDINDO 0,40M NA BASE MENOR,0,50M NA BASE MAIOR E 0,30M DE ALTURA,COM UTILIZACAO DE MANTA GEOTEXTIL EM DRENO SUBTERRANEO,FORNECIMENTODOS MATERIAIS E EXECUCAO,INCLUSIVE SELO,ENCHIMENTO FILTRANTE,MATERIAL DRENANTE E ESCAVACAO  </t>
  </si>
  <si>
    <t>CT0128</t>
  </si>
  <si>
    <t xml:space="preserve">20.036.0003-0      </t>
  </si>
  <si>
    <t xml:space="preserve">DRENO PROFUNDO PARA CORTE EM ROCHA,TRAPEZOIDAL,MEDINDO 0,50M NA BASE MENOR,0,60M NA BASE MAIOR E 0,40M DE ALTURA,COM UTILIZACAO DE MANTA GEOTEXTIL EM DRENO SUBTERRANEO,FORNECIMENTODOS MATERIAIS E EXECUCAO,INCLUSIVE SELO,ENCHIMENTO FILTRANTE,MATERIAL DRENANTE E ESCAVACAO  </t>
  </si>
  <si>
    <t>CT0129</t>
  </si>
  <si>
    <t xml:space="preserve">20.037.0001-0      </t>
  </si>
  <si>
    <t xml:space="preserve">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  </t>
  </si>
  <si>
    <t>CT0130</t>
  </si>
  <si>
    <t xml:space="preserve">20.037.0002-0      </t>
  </si>
  <si>
    <t xml:space="preserve">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  </t>
  </si>
  <si>
    <t>CT0131</t>
  </si>
  <si>
    <t xml:space="preserve">20.037.0003-0      </t>
  </si>
  <si>
    <t xml:space="preserve">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  </t>
  </si>
  <si>
    <t>CT0132</t>
  </si>
  <si>
    <t xml:space="preserve">20.040.0002-0      </t>
  </si>
  <si>
    <t xml:space="preserve">DEFENSA METALICA,MODELO SEMI-MALEAVEL SIMPLES,GALVANIZADA,CONSTITUID A DE GUIA DESLIZANTE,ESPACADOR,CALCO,PLA QUETA,ACESSORIOS DE APERTO E POSTE CRAVADO POR MEIO DE COMPRESSAO.O COMPRIMENTO UTIL DO CONJUNTO E DE 4,00M,MONTAGEM E ASSENTAMENTO,EXCLUSIVE A DEFENSA METALICA(VIDE FAMILIA 20.041)  </t>
  </si>
  <si>
    <t>CT0133</t>
  </si>
  <si>
    <t xml:space="preserve">20.040.0003-0      </t>
  </si>
  <si>
    <t xml:space="preserve">DEFENSA METALICA,MODELO SEMI-MALEAVEL DUPLA,GALVANIZADA,CONSTITUIDA DE GUIA DESLIZANTE,ESPACADOR,CALCO,PLA QUETA,ACESSORIO DE APERTO E POSTE CRAVADO POR MEIO DE COMPRESSAO.O COMPRIMENTO UTIL DO CONJUNTO E DE 4,00M,MONTAGEM E ASSENTAMENTO,EXCLUSIVE A DEFENSA METALICA(VIDE FAMILIA 20.041)  </t>
  </si>
  <si>
    <t>CT0134</t>
  </si>
  <si>
    <t xml:space="preserve">20.040.0005-0      </t>
  </si>
  <si>
    <t xml:space="preserve">DEFENSA METALICA,MODELO MALEAVEL SIMPLES,GALVANIZADA,CONSTITUID A DE GUIA DESLIZANTE,ESPACADOR,CALCO,PLA QUETA,ACESSORIO DE APERTO E POSTE CRAVADO POR MEIO DE COMPRESSAO.O COMPRIMENTO UTIL DO CONJUNTO E DE 4,00M,MONTAGEM E ASSENTAMENTO,EXCLUSIVE A DEFENSA METALICA(VIDE FAMILIA 20.041)  </t>
  </si>
  <si>
    <t>CT0135</t>
  </si>
  <si>
    <t xml:space="preserve">20.040.0008-0      </t>
  </si>
  <si>
    <t xml:space="preserve">DEFENSA METALICA,MODELO MALEAVEL DUPLA,GALVANIZADA,CONSTITUIDA DE GUIA DESLIZANTE,ESPACADOR,CALCO,PLA QUETA,ACESSORIO DEAPERTO E POSTE CRAVADO POR MEIO DE COMPRESSAO.O COMPRIMENTOUTIL DO CONJUNTO E DE 4,00M,MONTAGEM E ASSENTAMENTO,EXCLUSIVE A DEFENSA METALICA(VIDE FAMILIA 20.041)  </t>
  </si>
  <si>
    <t>CT0136</t>
  </si>
  <si>
    <t xml:space="preserve">20.041.0002-0      </t>
  </si>
  <si>
    <t xml:space="preserve">DEFENSA METALICA,MODELO SEMI-MALEAVEL SIMPLES,GALVANIZADA,CONSTITUID A DE GUIA DESLIZANTE,ESPACADOR,CALCO,PLA QUETA,ACESSORIOS DE APERTO E POSTE COM COMPRIMENTO DE 1,80M.FORNECIMENTO  </t>
  </si>
  <si>
    <t>CT0137</t>
  </si>
  <si>
    <t xml:space="preserve">20.041.0003-0      </t>
  </si>
  <si>
    <t xml:space="preserve">DEFENSA METALICA,MODELO SEMI-MALEAVEL DUPLA,GALVANIZADA,CONSTITUIDA DE GUIA DESLIZANTE,ESPACADOR,CALCO,PLA QUETA,ACESSORIOS DE APERTO E POSTE COM COMPRIMENTO DE 1,80M.FORNECIMENTO  </t>
  </si>
  <si>
    <t>CT0138</t>
  </si>
  <si>
    <t xml:space="preserve">20.041.0005-0      </t>
  </si>
  <si>
    <t xml:space="preserve">DEFENSA METALICA,MODELO MALEAVEL SIMPLES,GALVANIZADA,CONSTITUID A DE GUIA DESLIZANTE,ESPACADOR,CALCO,PLA QUETA,ACESSORIOSDE APERTO E POSTE COM COMPRIMENTO DE 1,80M.FORNECIMENTO  </t>
  </si>
  <si>
    <t>CT0139</t>
  </si>
  <si>
    <t xml:space="preserve">20.041.0008-0      </t>
  </si>
  <si>
    <t xml:space="preserve">DEFENSA METALICA,MODELO MALEAVEL DUPLA,GALVANIZADA,CONSTITUIDA DE GUIA DESLIZANTE,ESPACADOR,CALCO,PLA QUETA,ACESSORIOS DEAPERTO E POSTE COM COMPRIMENTO DE 1,80M.FORNECIMENTO  </t>
  </si>
  <si>
    <t>CT0140</t>
  </si>
  <si>
    <t xml:space="preserve">20.067.0070-0      </t>
  </si>
  <si>
    <t xml:space="preserve">BOCA PARA BUEIRO SIMPLES TUBULAR DE CONCRETO,DIAMETRO DE 0,40M EM CONCRETO CICLOPICO,INCLUSIVE FORMA,ESCAVACAO,REATERROE FORNECIMENTO DOS MATERIAIS,EXCLUSIVE ESCAVACAO DE MATERIALDE REATERRO NA JAZIDA E SEU TRANSPORTE AO CANTEIRO  </t>
  </si>
  <si>
    <t>CT0141</t>
  </si>
  <si>
    <t xml:space="preserve">20.067.0072-0      </t>
  </si>
  <si>
    <t xml:space="preserve">BOCA PARA BUEIRO SIMPLES TUBULAR DE CONCRETO,DIAMETRO DE 0,60M EM CONCRETO CICLOPICO,INCLUSIVE FORMA,ESCAVACAO,REATERROE FORNECIMENTO DOS MATERIAIS,EXCLUSIVE ESCAVACAO DE MATERIALDE REATERRO NA JAZIDA E SEU TRANSPORTE AO CANTEIRO  </t>
  </si>
  <si>
    <t>CT0142</t>
  </si>
  <si>
    <t xml:space="preserve">20.067.0074-0      </t>
  </si>
  <si>
    <t xml:space="preserve">BOCA PARA BUEIRO SIMPLES TUBULAR DE CONCRETO,DIAMETRO DE 0,80M EM CONCRETO CICLOPICO,INCLUSIVE FORMA,ESCAVACAO,REATERROE FORNECIMENTO DOS MATERIAIS,EXCLUSIVE ESCAVACAO DE MATERIALDE REATERRO NA JAZIDA E SEU TRANSPORTE AO CANTEIRO  </t>
  </si>
  <si>
    <t>CT0143</t>
  </si>
  <si>
    <t xml:space="preserve">20.067.0076-0      </t>
  </si>
  <si>
    <t xml:space="preserve">BOCA PARA BUEIRO SIMPLES TUBULAR DE CONCRETO,DIAMETRO DE 1,00M EM CONCRETO CICLOPICO,INCLUSIVE FORMA,ESCAVACAO,REATERROE FORNECIMENTO DOS MATERIAIS,EXCLUSIVE ESCAVACAO DE MATERIALDE REATERRO NA JAZIDA E SEU TRANSPORTE AO CANTEIRO  </t>
  </si>
  <si>
    <t>CT0144</t>
  </si>
  <si>
    <t xml:space="preserve">20.067.0078-0      </t>
  </si>
  <si>
    <t xml:space="preserve">BOCA PARA BUEIRO SIMPLES TUBULAR DE CONCRETO,DIAMETRO DE 1,20M,EM CONCRETO CICLOPICO,INCLUSIVE FORMA,ESCAVACAO,REATERROE FORNECIMENTO DOS MATERIAIS,EXCLUSIVE ESCAVACAO DE MATERIALDE REATERRO NA JAZIDA E SEU TRANSPORTE AO CANTEIRO  </t>
  </si>
  <si>
    <t>CT0145</t>
  </si>
  <si>
    <t xml:space="preserve">20.067.0084-0      </t>
  </si>
  <si>
    <t xml:space="preserve">BOCA PARA BUEIRO DUPLO TUBULAR DE CONCRETO,DIAMETRO DE 0,40M EM CONCRETO CICLOPICO,INCLUSIVE FORMA,ESCAVACAO,REATERRO EFORNECIMENTO DOS MATERIAIS,EXCLUSIVE ESCAVACAO DE MATERIAL DE REATERRO NA JAZIDA E SEU TRANSPORTE AO CANTEIRO  </t>
  </si>
  <si>
    <t>CT0146</t>
  </si>
  <si>
    <t xml:space="preserve">20.067.0086-0      </t>
  </si>
  <si>
    <t xml:space="preserve">BOCA PARA BUEIRO DUPLO TUBULAR DE CONCRETO,DIAMETRO DE 0,60M EM CONCRETO CICLOPICO,INCLUSIVE FORMA,ESCAVACAO,REATERRO EFORNECIMENTO DOS MATERIAIS,EXCLUSIVE ESCAVACAO DE MATERIAL DE REATERRO NA JAZIDA E SEU TRANSPORTE AO CANTEIRO  </t>
  </si>
  <si>
    <t>CT0147</t>
  </si>
  <si>
    <t xml:space="preserve">20.067.0088-0      </t>
  </si>
  <si>
    <t xml:space="preserve">BOCA PARA BUEIRO DUPLO TUBULAR DE CONCRETO,DIAMETRO DE 0,80M EM CONCRETO CICLOPICO,INCLUSIVE FORMA,ESCAVACAO,REATERRO EFORNECIMENTO DOS MATERIAIS,EXCLUSIVE ESCAVACAO DE MATERIAL DE REATERRO NA JAZIDA E SEU TRANSPORTE AO CANTEIRO  </t>
  </si>
  <si>
    <t>CT0148</t>
  </si>
  <si>
    <t xml:space="preserve">20.067.0090-0      </t>
  </si>
  <si>
    <t xml:space="preserve">BOCA PARA BUEIRO DUPLO TUBULAR DE CONCRETO,DIAMETRO DE 1,00M EM CONCRETO CICLOPICO,INCLUSIVE FORMA,ESCAVACAO,REATERRO EFORNECIMENTO DOS MATERIAIS,EXCLUSIVE ESCAVACAO DE MATERIAL DE REATERRO NA JAZIDA E SEU TRANSPORTE AO CANTEIRO  </t>
  </si>
  <si>
    <t>CT0149</t>
  </si>
  <si>
    <t xml:space="preserve">20.067.0092-0      </t>
  </si>
  <si>
    <t xml:space="preserve">BOCA PARA BUEIRO DUPLO TUBULAR DE CONCRETO,DIAMETRO DE 1,20M EM CONCRETO CICLOPICO,INCLUSIVE FORMA,ESCAVACAO,REATERRO EFORNECIMENTO DOS MATERIAIS,EXCLUSIVE ESCAVACAO DE MATERIAL DE REATERRO NA JAZIDA E SEU TRANSPORTE AO CANTEIRO  </t>
  </si>
  <si>
    <t>CT0150</t>
  </si>
  <si>
    <t xml:space="preserve">20.067.0098-0      </t>
  </si>
  <si>
    <t xml:space="preserve">BOCA PARA BUEIRO TRIPLO TUBULAR DE CONCRETO,DIAMETRO DE 0,40M EM CONCRETO CICLOPICO,INCLUSIVE FORMA,ESCAVACAO,REATERRO EFORNECIMENTO DOS MATERIAIS,EXCLUSIVE ESCAVACAO DE MATERIALDE REATERRO NA JAZIDA E SEU TRANSPORTE AO CANTEIRO  </t>
  </si>
  <si>
    <t>CT0151</t>
  </si>
  <si>
    <t xml:space="preserve">20.067.0100-0      </t>
  </si>
  <si>
    <t xml:space="preserve">BOCA PARA BUEIRO TRIPLO TUBULAR DE CONCRETO,DIAMETRO DE 0,60M EM CONCRETO CICLOPICO,INCLUSIVE FORMA,ESCAVACAO,REATERRO EFORNECIMENTO DOS MATERIAIS,EXCLUSIVE ESCAVACAO DE MATERIALDE REATERRO NA JAZIDA E SEU TRANSPORTE AO CANTEIRO  </t>
  </si>
  <si>
    <t>CT0152</t>
  </si>
  <si>
    <t xml:space="preserve">20.067.0102-0      </t>
  </si>
  <si>
    <t xml:space="preserve">BOCA PARA BUEIRO TRIPLO TUBULAR DE CONCRETO,DIAMETRO DE 0,80M EM CONCRETO CICLOPICO,INCLUSIVE FORMA,ESCAVACAO,REATERRO EFORNECIMENTO DOS MATERIAIS,EXCLUSIVE ESCAVACAO DE MATERIALDE REATERRO NA JAZIDA E SEU TRANSPORTE AO CANTEIRO  </t>
  </si>
  <si>
    <t>CT0153</t>
  </si>
  <si>
    <t xml:space="preserve">20.067.0104-0      </t>
  </si>
  <si>
    <t xml:space="preserve">BOCA PARA BUEIRO TRIPLO TUBULAR DE CONCRETO,DIAMETRO DE 1,00M EM CONCRETO CICLOPICO,INCLUSIVE FORMA,ESCAVACAO,REATERRO EFORNECIMENTO DOS MATERIAIS,EXCLUSIVE ESCAVACAO DE MATERIALDE REATERRO NA JAZIDA E SEU TRANSPORTE AO CANTEIRO  </t>
  </si>
  <si>
    <t>CT0154</t>
  </si>
  <si>
    <t xml:space="preserve">20.067.0106-0      </t>
  </si>
  <si>
    <t xml:space="preserve">BOCA PARA BUEIRO TRIPLO TUBULAR DE CONCRETO,DIAMETRO DE 1,20M EM CONCRETO CICLOPICO,INCLUSIVE FORMA,ESCAVACAO,REATERRO EFORNECIMENTO DOS MATERIAIS,EXCLUSIVE ESCAVACAO DE MATERIALDE REATERRO NA JAZIDA E SEU TRANSPORTE AO CANTEIRO  </t>
  </si>
  <si>
    <t>CT0155</t>
  </si>
  <si>
    <t xml:space="preserve">20.067.0038-0      </t>
  </si>
  <si>
    <t xml:space="preserve">BOCA PARA BUEIRO SIMPLES,MULTI-PLATE CIRCULAR,COM 1,90M DE DIAMETRO,EM CONCRETO ARMADO 15MPA,INCLUSIVE TODOS OS MATERIAIS E ESCAVACAO MANUAL DA LAJE DA BASE,EXCLUSIVE REATERRO  </t>
  </si>
  <si>
    <t>CT0156</t>
  </si>
  <si>
    <t xml:space="preserve">20.067.0039-0      </t>
  </si>
  <si>
    <t xml:space="preserve">BOCA PARA BUEIRO DUPLO,MULTI-PLATE CIRCULAR,COM 1,90M DE DIAMETRO,EM CONCRETO ARMADO 15MPA,INCLUSIVE TODOS OS MATERIAISE ESCAVACAO MANUAL DA LAJE DA BASE,EXCLUSIVE REATERRO  </t>
  </si>
  <si>
    <t>CT0157</t>
  </si>
  <si>
    <t xml:space="preserve">20.067.0040-0      </t>
  </si>
  <si>
    <t xml:space="preserve">BOCA PARA BUEIRO TRIPLO,MULTI-PLATE CIRCULAR,COM 1,90M DE DIAMETRO,EM CONCRETO ARMADO 15MPA,INCLUSIVE TODOS OS MATERIAISE ESCAVACAO MANUAL DA LAJE DA BASE,EXCLUSIVE REATERRO  </t>
  </si>
  <si>
    <t>CT0158</t>
  </si>
  <si>
    <t xml:space="preserve">20.067.0041-0      </t>
  </si>
  <si>
    <t xml:space="preserve">BOCA PARA BUEIRO SIMPLES,MULTI-PLATE CIRCULAR,COM 2,30M DE DIAMETRO,EM CONCRETO ARMADO 15MPA,INCLUINDO TODOS OS MATERIAIS E ESCAVACAO MANUAL DA LAJE DA BASE,EXCLUSIVE REATERRO  </t>
  </si>
  <si>
    <t>CT0159</t>
  </si>
  <si>
    <t xml:space="preserve">20.067.0042-0      </t>
  </si>
  <si>
    <t xml:space="preserve">BOCA PARA BUEIRO DUPLO,MULTI-PLATE CIRCULAR,COM 2,30M DE DIAMETRO,EM CONCRETO ARMADO 15MPA,INCLUINDO TODOS OS MATERIAISE ESCAVACAO MANUAL DA LAJE DA BASE,EXCLUSIVE REATERRO  </t>
  </si>
  <si>
    <t>CT0160</t>
  </si>
  <si>
    <t xml:space="preserve">20.067.0043-0      </t>
  </si>
  <si>
    <t xml:space="preserve">BOCA PARA BUEIRO TRIPLO,MULTI-PLATE CIRCULAR,COM 2,30M DE DIAMETRO,EM CONCRETO ARMADO 15MPA,INCLUINDO TODOS OS MATERIAISE ESCAVACAO MANUAL DA LAJE DA BASE,EXCLUSIVE REATERRO  </t>
  </si>
  <si>
    <t>CT0161</t>
  </si>
  <si>
    <t xml:space="preserve">20.067.0044-0      </t>
  </si>
  <si>
    <t xml:space="preserve">BOCA PARA BUEIRO SIMPLES,MULTI-PLATE CIRCULAR,COM 2,65M DE DIAMETRO,EM CONCRETO ARMADO 15MPA,INCLUINDO TODOS OS MATERIAIS E ESCAVACAO MANUAL DA LAJE DA BASE,EXCLUSIVE REATERRO  </t>
  </si>
  <si>
    <t>CT0162</t>
  </si>
  <si>
    <t xml:space="preserve">20.067.0045-0      </t>
  </si>
  <si>
    <t xml:space="preserve">BOCA PARA BUEIRO DUPLO,MULTI-PLATE CIRCULAR,COM 2,65M DE DIAMETRO,EM CONCRETO ARMADO 15MPA,INCLUINDO TODOS OS MATERIAISE ESCAVACAO MANUAL DA LAJE DA BASE,EXCLUSIVE REATERRO  </t>
  </si>
  <si>
    <t>CT0163</t>
  </si>
  <si>
    <t xml:space="preserve">20.067.0046-0      </t>
  </si>
  <si>
    <t xml:space="preserve">BOCA PARA BUEIRO TRIPLO,MULTI-PLATE CIRCULAR,COM 2,65M DE DIAMETRO,EM CONCRETO ARMADO 15MPA,INCLUINDO TODOS OS MATERIAISE ESCAVACAO MANUAL DA LAJE DA BASE,EXCLUSIVE REATERRO  </t>
  </si>
  <si>
    <t>CT0164</t>
  </si>
  <si>
    <t xml:space="preserve">20.067.0047-0      </t>
  </si>
  <si>
    <t xml:space="preserve">BOCA PARA BUEIRO SIMPLES,MULTI-PLATE CIRCULAR,COM 3,05M DE DIAMETRO,EM CONCRETO ARMADO 15MPA,INCLUINDO TODOS OS MATERIAIS E ESCAVACAO MANUAL DA LAJE DA BASE,EXCLUSIVE REATERRO  </t>
  </si>
  <si>
    <t>CT0165</t>
  </si>
  <si>
    <t xml:space="preserve">20.067.0048-0      </t>
  </si>
  <si>
    <t xml:space="preserve">BOCA PARA BUEIRO DUPLO,MULTI-PLATE CIRCULAR,COM 3,05M DE DIAMETRO,EM CONCRETO ARMADO 15MPA,INCLUINDO TODOS OS MATERIAISE ESCAVACAO MANUAL DA LAJE DA BASE,EXCLUSIVE REATERRO  </t>
  </si>
  <si>
    <t>CT0166</t>
  </si>
  <si>
    <t xml:space="preserve">20.067.0049-0      </t>
  </si>
  <si>
    <t xml:space="preserve">BOCA PARA BUEIRO TRIPLO,MULTI-PLATE CIRCULAR,COM 3,05M DE DIAMETRO,EM CONCRETO ARMADO 15MPA,INCLUINDO TODOS OS MATERIAISE ESCAVACAO MANUAL DA LAJE DA BASE,EXCLUSIVE REATERRO  </t>
  </si>
  <si>
    <t>CT0167</t>
  </si>
  <si>
    <t xml:space="preserve">20.067.0050-0      </t>
  </si>
  <si>
    <t xml:space="preserve">BOCA PARA BUEIRO SIMPLES,MULTI-PLATE LENTICULAR,COM 1,85M DE VAO E 1,40M DE ALTURA,EM CONCRETO ARMADO 15MPA,INCLUSIVE TODOS OS MATERIAIS E ESCAVACAO MANUAL DA LAJE DA BASE,EXCLUSIVE REATERRO  </t>
  </si>
  <si>
    <t>CT0168</t>
  </si>
  <si>
    <t xml:space="preserve">20.067.0051-0      </t>
  </si>
  <si>
    <t xml:space="preserve">BOCA PARA BUEIRO DUPLO,MULTI-PLATE LENTICULAR,COM 1,85M DE VAO E 1,40M DE ALTURA,EM CONCRETO ARMADO 15MPA,INCLUSIVE TODOS OS MATERIAIS E ESCAVACAO MANUAL DA LAJE DA BASE,EXCLUSIVEREATERRO  </t>
  </si>
  <si>
    <t>CT0169</t>
  </si>
  <si>
    <t xml:space="preserve">20.067.0052-0      </t>
  </si>
  <si>
    <t xml:space="preserve">BOCA PARA BUEIRO TRIPLO,MULTI-PLATE LENTICULAR,COM 1,85M DE VAO E 1,40M DE ALTURA,EM CONCRETO ARMADO 15MPA,INCLUSIVE TODOS OS MATERIAIS E ESCAVACAO MANUAL DA LAJE DA BASE,EXCLUSIVEREATERRO  </t>
  </si>
  <si>
    <t>CT0170</t>
  </si>
  <si>
    <t xml:space="preserve">20.067.0053-0      </t>
  </si>
  <si>
    <t xml:space="preserve">BOCA PARA BUEIRO SIMPLES,MULTI-PLATE LENTICULAR,COM 2,20M DE VAO E 1,70M DE ALTURA,EM CONCRETO ARMADO 15MPA,INCLUSIVE TODOS OS MATERIAIS E ESCAVACAO MANUAL DA LAJE DA BASE,EXCLUSIVE REATERRO  </t>
  </si>
  <si>
    <t>CT0171</t>
  </si>
  <si>
    <t xml:space="preserve">20.067.0054-0      </t>
  </si>
  <si>
    <t xml:space="preserve">BOCA PARA BUEIRO DUPLO,MULTI-PLATE LENTICULAR,COM 2,20M DE VAO E 1,70M DE ALTURA,EM CONCRETO ARMADO 15MPA,INCLUSIVE TODOS OS MATERIAIS E ESCAVACAO MANUAL DA LAJE DA BASE,EXCLUSIVEREATERRO  </t>
  </si>
  <si>
    <t>CT0172</t>
  </si>
  <si>
    <t xml:space="preserve">20.067.0055-0      </t>
  </si>
  <si>
    <t xml:space="preserve">BOCA PARA BUEIRO TRIPLO,MULTI-PLATE LENTICULAR,COM 2,20M DE VAO E 1,70M DE ALTURA,EM CONCRETO ARMADO 15MPA,INCLUSIVE TODOS OS MATERIAIS E ESCAVACAO MANUAL DA LAJE DA BASE,EXCLUSIVEREATERRO  </t>
  </si>
  <si>
    <t>CT0173</t>
  </si>
  <si>
    <t xml:space="preserve">20.067.0056-0      </t>
  </si>
  <si>
    <t xml:space="preserve">BOCA PARA BUEIRO SIMPLES,MULTI-PLATE LENTICULAR,COM 2,85M DE VAO E 1,85M DE ALTURA,EM CONCRETO ARMADO 15MPA,INCLUSIVE TODOS OS MATERIAIS E ESCAVACAO MANUAL DA LAJE DA BASE,EXCLUSIVE REATERRO  </t>
  </si>
  <si>
    <t>CT0174</t>
  </si>
  <si>
    <t xml:space="preserve">20.067.0057-0      </t>
  </si>
  <si>
    <t xml:space="preserve">BOCA PARA BUEIRO DUPLO,MULTI-PLATE LENTICULAR,COM 2,85M DE VAO E 1,85M DE ALTURA,EM CONCRETO ARMADO 15MPA,INCLUSIVE TODOS OS MATERIAIS E ESCAVACAO MANUAL DA LAJE DA BASE,EXCLUSIVEREATERRO  </t>
  </si>
  <si>
    <t>CT0175</t>
  </si>
  <si>
    <t xml:space="preserve">20.067.0058-0      </t>
  </si>
  <si>
    <t xml:space="preserve">BOCA PARA BUEIRO TRIPLO,MULTI-PLATE LENTICULAR,COM 2,85M DE VAO E 1,85M DE ALTURA,EM CONCRETO ARMADO 15MPA,INCLUSIVE TODOS OS MATERIAIS E ESCAVACAO MANUAL DA LAJE DA BASE,EXCLUSIVEREATERRO  </t>
  </si>
  <si>
    <t>CT0176</t>
  </si>
  <si>
    <t xml:space="preserve">20.070.0001-0      </t>
  </si>
  <si>
    <t xml:space="preserve">BUEIRO SIMPLES TUBULAR,DE CONCRETO SIMPLES(PS-1),DIAMETRO DE 0,40M,ASSENTE EM BERCO DE CONCRETO CICLOPICO,COM ALTURA DEREATERRO H=0,80M,INCLUSIVE ESCAVACAO,FORNECIMENTO DOS MATERIAIS E REATERRO,EXCLUSIVE ESCAVACAO DE MATERIAL DE REATERRO NA JAZIDA E SEU TRANSPORTE AO CANTEIRO  </t>
  </si>
  <si>
    <t>CT0177</t>
  </si>
  <si>
    <t xml:space="preserve">20.070.0002-0      </t>
  </si>
  <si>
    <t xml:space="preserve">BUEIRO SIMPLES TUBULAR DE CONCRETO SIMPLES(PS-1),DIAMETRO DE 0,40M,ASSENTE EM BERCO DE CONCRETO CICLOPICO,COM ALTURA DEREATERRO H=1,50M,INCLUSIVE ESCAVACAO,FORNECIMENTO DOS MATERIAIS E REATERRO,EXCLUSIVE ESCAVACAO DE MATERIAL DE REATERRO NA JAZIDA E SEU TRANSPORTE AO CANTEIRO  </t>
  </si>
  <si>
    <t>CT0178</t>
  </si>
  <si>
    <t xml:space="preserve">20.070.0003-0      </t>
  </si>
  <si>
    <t xml:space="preserve">BUEIRO SIMPLES TUBULAR,DE CONCRETO SIMPLES(PS-1),DIAMETRO DE 0,40M,ASSENTE EM BERCO DE CONCRETO CICLOPICO,COM ALTURA DEREATERRO H=3,00M,INCLUSIVE ESCAVACAO,FORNECIMENTO DOS MATERIAIS E REATERRO,EXCLUSIVE ESCAVACAO DE MATERIAL DE REATERRO NA JAZIDA E SEU TRANSPORTE AO CANTEIRO  </t>
  </si>
  <si>
    <t>CT0179</t>
  </si>
  <si>
    <t xml:space="preserve">20.070.0004-0      </t>
  </si>
  <si>
    <t xml:space="preserve">BUEIRO SIMPLES TUBULAR,DE CONCRETO SIMPLES(PS-1),DIAMETRO DE 0,40M,ASSENTE EM BERCO DE CONCRETO CICLOPICO,COM ALTURA DEREATERRO H=4,00M,INCLUSIVE ESCAVACAO,FORNECIMENTO DOS MATERIAIS E REATERRO,EXCLUSIVE ESCAVACAO DE MATERIAL DE REATERRO NA JAZIDA E SEU TRANSPORTE AO CANTEIRO  </t>
  </si>
  <si>
    <t>CT0180</t>
  </si>
  <si>
    <t xml:space="preserve">20.070.0008-0      </t>
  </si>
  <si>
    <t xml:space="preserve">BUEIRO DUPLO TUBULAR,DE CONCRETO SIMPLES(PS-1),DIAMETRO DE 0,40M,ASSENTE EM BERCO DE CONCRETO CICLOPICO,COM ALTURA DE REATERRO H=0,80M,INCLUSIVE ESCAVACAO,FORNECIMENTO DOS MATERIAIS E REATERRO,EXCLUSIVE ESCAVACAO DE MATERIAL DE REATERRO NAJAZIDA E SEU TRANSPORTE AO CANTEIRO  </t>
  </si>
  <si>
    <t>CT0181</t>
  </si>
  <si>
    <t xml:space="preserve">20.070.0009-0      </t>
  </si>
  <si>
    <t xml:space="preserve">BUEIRO DUPLO TUBULAR,DE CONCRETO SIMPLES(PS-1),DIAMETRO DE 0,40M,ASSENTE EM BERCO DE CONCRETO CICLOPICO,COM ALTURA DE REATERRO H=1,50M,INCLUSIVE ESCAVACAO,FORNECIMENTO DOS MATERIAIS E REATERRO,EXCLUSIVE ESCAVACAO DE MATERIAL DE REATERRO NAJAZIDA E SEU TRANSPORTE AO CANTEIRO  </t>
  </si>
  <si>
    <t>CT0182</t>
  </si>
  <si>
    <t xml:space="preserve">20.070.0010-0      </t>
  </si>
  <si>
    <t xml:space="preserve">BUEIRO DUPLO TUBULAR,DE CONCRETO SIMPLES(PS-1),DIAMETRO DE 0,40M,ASSENTE EM BERCO DE CONCRETO CICLOPICO,COM ALTURA DE REATERRO H=3,00M,INCLUSIVE ESCAVACAO FORNECIMENTO DOS MATERIAIS E REATERRO,EXCLUSIVE ESCAVACAO DE MATERIAL DE REATERRO NAJAZIDA E SEU TRANSPORTE AO CANTEIRO  </t>
  </si>
  <si>
    <t>CT0183</t>
  </si>
  <si>
    <t xml:space="preserve">20.070.0011-0      </t>
  </si>
  <si>
    <t xml:space="preserve">BUEIRO DUPLO TUBULAR,DE CONCRETO SIMPLES(PS-1),DIAMETRO DE 0,40M ASSENTE EM BERCO DE CONCRETO CICLOPICO,COM ALTURA DE REATERRO H=4,00M,INCLUSIVE ESCAVACAO,FORNECIMENTO DOS MATERIAIS E REATERRO,EXCLUSIVE ESCAVACAO DE MATERIAL DE REATERRO NAJAZIDA E SEU TRANSPORTE AO CANTEIRO  </t>
  </si>
  <si>
    <t>CT0184</t>
  </si>
  <si>
    <t xml:space="preserve">20.070.0015-0      </t>
  </si>
  <si>
    <t xml:space="preserve">BUEIRO TRIPLO TUBULAR,DE CONCRETO SIMPLES(PS-1),DIAMETRO DE 0,40M,ASSENTE EM BERCO DE CONCRETO CICLOPICO,COM ALTURA DE REATERRO H=0,80M,INCLUSIVE ESCAVACAO,FORNECIMENTO DOS MATERIAIS E REATERRO,EXCLUSIVE ESCAVACAO DE MATERIAL DE REATERRO NAJAZIDA E SEU TRANSPORTE AO CANTEIRO  </t>
  </si>
  <si>
    <t>CT0185</t>
  </si>
  <si>
    <t xml:space="preserve">20.070.0016-0      </t>
  </si>
  <si>
    <t xml:space="preserve">BUEIRO TRIPLO TUBULAR,DE CONCRETO SIMPLES(PS-1),DIAMETRO DE 0,40M,ASSENTE EM BERCO DE CONCRETO CICLOPICO,COM ALTURA DE REATERRO H=1,50M,INCLUSIVE ESCAVACAO,FORNECIMENTO DOS MATERIAIS E REATERRO,EXCLUSIVE ESCAVACAO DE MATERIAL DE REATERRO NAJAZIDA E SEU TRANSPORTE AO CANTEIRO  </t>
  </si>
  <si>
    <t>CT0186</t>
  </si>
  <si>
    <t xml:space="preserve">20.070.0017-0      </t>
  </si>
  <si>
    <t xml:space="preserve">BUEIRO TRIPLO TUBULAR,DE CONCRETO SIMPLES(PS-1),DIAMETRO DE 0,40M,ASSENTE EM BERCO DE CONCRETO CICLOPICO,COM ALTURA DE REATERRO H=3,00M,INCLUSIVE ESCAVACAO,FORNECIMENTO DOS MATERIAIS E REATERRO,EXCLUSIVE ESCAVACAO DE MATERIAL DE REATERRO NAJAZIDA E SEU TRANSPORTE AO CANTEIRO  </t>
  </si>
  <si>
    <t>CT0187</t>
  </si>
  <si>
    <t xml:space="preserve">20.070.0018-0      </t>
  </si>
  <si>
    <t xml:space="preserve">BUEIRO TRIPLO TUBULAR,DE CONCRETO SIMPLES(PS-1),DIAMETRO DE 0,40M ASSENTE EM BERCO DE CONCRETO CICLOPICO,COM ALTURA DE REATERRO H=4,00M,INCLUSIVE ESCAVACAO,FORNECIMENTO DOS MATERIAIS E REATERRO,EXCLUSIVE ESCAVACAO DE MATERIAL DE REATERRO NAJAZIDA E SEU TRANSPORTE AO CANTEIRO  </t>
  </si>
  <si>
    <t>CT0188</t>
  </si>
  <si>
    <t xml:space="preserve">20.070.0022-0      </t>
  </si>
  <si>
    <t xml:space="preserve">BUEIRO SIMPLES TUBULAR,DE CONCRETO SIMPLES(PS-1),DIAMETRO DE 0,60M,ASSENTE EM BERCO DE CONCRETO CICLOPICO,COM ALTURA DEREATERRO H=0,80M,INCLUSIVE ESCAVACAO,FORNECIMENTO DOS MATERIAIS E REATERRO,EXCLUSIVE ESCAVACAO DE MATERIAL DE REATERRO NA JAZIDA E SEU TRANSPORTE AO CANTEIRO  </t>
  </si>
  <si>
    <t>CT0189</t>
  </si>
  <si>
    <t xml:space="preserve">20.070.0023-0      </t>
  </si>
  <si>
    <t xml:space="preserve">BUEIRO SIMPLES TUBULAR,DE CONCRETO SIMPLES(PS-1),DIAMETRO DE 0,60M,ASSENTE EM BERCO DE CONCRETO CICLOPICO,COM ALTURA DEREATERRO H=1,50M,INCLUSIVE ESCAVACAO,FORNECIMENTO DOS MATERIAIS E REATERRO,EXCLUSIVE ESCAVACAO DE MATERIAL DE REATERRO NA JAZIDA E SEU TRANSPORTE AO CANTEIRO  </t>
  </si>
  <si>
    <t>CT0190</t>
  </si>
  <si>
    <t xml:space="preserve">20.070.0024-0      </t>
  </si>
  <si>
    <t xml:space="preserve">BUEIRO SIMPLES TUBULAR,DE CONCRETO SIMPLES(PS-1),DIAMETRO DE 0,60M,ASSENTE EM BERCO DE CONCRETO CICLOPICO,COM ALTURA DEREATERRO H=3,00M,INCLUSIVE ESCAVACAO,FORNECIMENTO DOS MATERIAIS E REATERRO,EXCLUSIVE ESCAVACAO DE MATERIAL DE REATERRO NA JAZIDA E SEU TRANSPORTE AO CANTEIRO  </t>
  </si>
  <si>
    <t>CT0191</t>
  </si>
  <si>
    <t xml:space="preserve">20.070.0025-0      </t>
  </si>
  <si>
    <t xml:space="preserve">BUEIRO SIMPLES TUBULAR,DE CONCRETO SIMPLES(PS-1),DIAMETRO DE 0,60M,ASSENTE EM BERCO DE CONCRETO CICLOPICO,COM ALTURA DEREATERRO H=4,00M,INCLUSIVE ESCAVACAO,FORNECIMENTO DOS MATERIAIS E REATERRO,EXCLUSIVE ESCAVACAO DE MATERIAL DE REATERRO NA JAZIDA E SEU TRANSPORTE AO CANTEIRO  </t>
  </si>
  <si>
    <t>CT0192</t>
  </si>
  <si>
    <t xml:space="preserve">20.070.0029-0      </t>
  </si>
  <si>
    <t xml:space="preserve">BUEIRO DUPLO TUBULAR,DE CONCRETO SIMPLES(PS-1),DIAMETRO DE 0,60M,ASSENTE EM BERCO DE CONCRETO CICLOPICO,COM ALTURA DE REATERRO H=0,80M,INCLUSIVE ESCAVACAO,FORNECIMENTO DOS MATERIAIS E REATERRO,EXCLUSIVE ESCAVACAO DE MATERIAL DE REATERRO NAJAZIDA E SEU TRANSPORTE AO CANTEIRO  </t>
  </si>
  <si>
    <t>CT0193</t>
  </si>
  <si>
    <t xml:space="preserve">20.070.0030-0      </t>
  </si>
  <si>
    <t xml:space="preserve">BUEIRO DUPLO TUBULAR,DE CONCRETO SIMPLES(PS-1),DIAMETRO DE 0,60M,ASSENTE EM BERCO DE CONCRETO CICLOPICO,COM ALTURA DE REATERRO H=1,50M,INCLUSIVE ESCAVACAO,FORNECIMENTO DOS MATERIAIS E REATERRO,EXCLUSIVE ESCAVACAO DE MATERIAL DE REATERRO NAJAZIDA E SEU TRANSPORTE AO CANTEIRO  </t>
  </si>
  <si>
    <t>CT0194</t>
  </si>
  <si>
    <t xml:space="preserve">20.070.0031-0      </t>
  </si>
  <si>
    <t xml:space="preserve">BUEIRO DUPLO TUBULAR,DE CONCRETO SIMPLES(PS-1),DIAMETRO DE 0,60M,ASSENTE EM BERCO DE CONCRETO CICLOPICO,COM ALTURA DE REATERRO H=3,00M,INCLUSIVE ESCAVACAO,FORNECIMENTO DOS MATERIAIS E REATERRO,EXCLUSIVE ESCAVACAO DE MATERIAL DE REATERRO NAJAZIDA E SEU TRANSPORTE AO CANTEIRO  </t>
  </si>
  <si>
    <t>CT0195</t>
  </si>
  <si>
    <t xml:space="preserve">20.070.0032-0      </t>
  </si>
  <si>
    <t xml:space="preserve">BUEIRO DUPLO TUBULAR,DE CONCRETO SIMPLES(PS-1),DIAMETRO DE 0,60M,ASSENTE EM BERCO DE CONCRETO CICLOPICO,COM ALTURA DE REATERRO H=4,00M,INCLUSIVE ESCAVACAO,FORNECIMENTO DOS MATERIAIS E REATERRO,EXCLUSIVE ESCAVACAO DE MATERIAL DE REATERRO NAJAZIDA E SEU TRANSPORTE AO CANTEIRO  </t>
  </si>
  <si>
    <t>CT0196</t>
  </si>
  <si>
    <t xml:space="preserve">20.070.0036-0      </t>
  </si>
  <si>
    <t xml:space="preserve">BUEIRO TRIPLO TUBULAR,DE CONCRETO SIMPLES(PS-1),DIAMETRO DE 0,60M,ASSENTE EM BERCO DE CONCRETO CICLOPICO,COM ALTURA DE REATERRO H=0,80M,INCLUSIVE ESCAVACAO,FORNECIMENTO DOS MATERIAIS E REATERRO,EXCLUSIVE ESCAVACAO DE MATERIAL DE REATERRO NAJAZIDA E SEU TRANSPORTE AO CANTEIRO  </t>
  </si>
  <si>
    <t>CT0197</t>
  </si>
  <si>
    <t xml:space="preserve">20.070.0037-0      </t>
  </si>
  <si>
    <t xml:space="preserve">BUEIRO TRIPLO TUBULAR,DE CONCRETO SIMPLES(PS-1),DIAMETRO DE 0,60M,ASSENTE EM BERCO DE CONCRETO CICLOPICO,COM ALTURA DE REATERRO H=1,50M,INCLUSIVE ESCAVACAO,FORNECIMENTO DOS MATERIAIS E REATERRO,EXCLUSIVE ESCAVACAO DE MATERIAL DE REATERRO NAJAZIDA E SEU TRANSPORTE AO CANTEIRO  </t>
  </si>
  <si>
    <t>CT0198</t>
  </si>
  <si>
    <t xml:space="preserve">20.070.0038-0      </t>
  </si>
  <si>
    <t xml:space="preserve">BUEIRO TRIPLO TUBULAR,DE CONCRETO SIMPLES(PS-1),DIAMETRO DE 0,60M,ASSENTE EM BERCO DE CONCRETO CICLOPICO,COM ALTURA DE REATERRO H=3,00M,INCLUSIVE ESCAVACAO,FORNECIMENTO DOS MATERIAIS E REATERRO,EXCLUSIVE ESCAVACAO DE MATERIAL DE REATERRO NAJAZIDA E SEU TRANSPORTE AO CANTEIRO  </t>
  </si>
  <si>
    <t>CT0199</t>
  </si>
  <si>
    <t xml:space="preserve">20.070.0039-0      </t>
  </si>
  <si>
    <t xml:space="preserve">BUEIRO TRIPLO TUBULAR,DE CONCRETO SIMPLES(PS-1),DIAMETRO DE 0,60M,ASSENTE EM BERCO DE CONCRETO CICLOPICO,COM ALTURA DE REATERRO H=4,00M,INCLUSIVE ESCAVACAO,FORNECIMENTO DOS MATERIAIS E REATERRO,EXCLUSIVE ESCAVACAO DE MATERIAL DE REATERRO NAJAZIDA E SEU TRANSPORTE AO CANTEIRO  </t>
  </si>
  <si>
    <t>CT0200</t>
  </si>
  <si>
    <t xml:space="preserve">20.085.0100-0      </t>
  </si>
  <si>
    <t xml:space="preserve">PASSAGEM DE GADO,CONSTITUIDA DE CHAPAS GALVANIZADAS,COM ESPESSURA DE 2,70MM,PARAFUSOS,PORCAS E FERRAMENTAS NECESSARIAS,COM DIMENSOES EM TORNO DE 2,20M DE VAO E 2,25M DE ALTURA,RECOBRIMENTO MINIMO DE 0,30M E MAXIMO DE 8,90M,SOB A INFLUENCIADO TREM-TIPO RODOVIARIO.FORNECIMENTO  </t>
  </si>
  <si>
    <t>CT0201</t>
  </si>
  <si>
    <t xml:space="preserve">20.085.0105-0      </t>
  </si>
  <si>
    <t xml:space="preserve">PASSAGEM DE GADO,CONSTITUIDA DE CHAPAS COM REVESTIMENTO EPOXY,COM ESPESSURA DE 2,70MM,PARAFUSOS,PORCAS E FERRAMENTAS NECESSARIAS,COM DIMENSOES EM TORNO DE 2,20M DE VAO E 2,25M DE ALTURA,RECOBRIMENTO MINIMO DE 0,30M E MAXIMO DE 8,90M,SOB A INFLUENCIA DO TREM-TIPO RODOVIARIO.FORNECIMENTO  </t>
  </si>
  <si>
    <t>CT0202</t>
  </si>
  <si>
    <t xml:space="preserve">20.085.0110-0      </t>
  </si>
  <si>
    <t xml:space="preserve">PASSAGEM DE GADO,CONSTITUIDA DE CHAPAS GALVANIZADAS,COM ESPESSURA DE 2,70MM,PARAFUSOS,PORCAS E FERRAMENTAS NECESSARIAS,COM DIMENSOES EM TORNO DE 2,90M DE VAO E 3,10M DE ALTURA,RECOBRIMENTO MINIMO DE 0,60M E MAXIMO DE 11,40M,SOB A INFLUENCIADO TREM-TIPO RODOVIARIO.FORNECIMENTO  </t>
  </si>
  <si>
    <t>CT0203</t>
  </si>
  <si>
    <t xml:space="preserve">20.085.0115-0      </t>
  </si>
  <si>
    <t xml:space="preserve">PASSAGEM DE GADO,CONSTITUIDA DE CHAPAS COM REVESTIMENTO EPOXY,COM ESPESSURA DE 2,70MM,PARAFUSOS,PORCAS E FERRAMENTAS NECESSARIAS,COM DIMENSOES EM TORNO DE 2,90M DE VAO E 3,10M DE ALTURA,RECOBRIMENTO MINIMO DE 0,60M E MAXIMO DE 11,40M,SOB AINFLUENCIA DO TREM-TIPO RODOVIARIO.FORNECIMENTO  </t>
  </si>
  <si>
    <t>CT0204</t>
  </si>
  <si>
    <t xml:space="preserve">20.085.0120-0      </t>
  </si>
  <si>
    <t xml:space="preserve">PASSAGEM INFERIOR,CONSTITUIDA DE CHAPAS GALVANIZADAS COM ESPESSURA DE 2,70MM,PARAFUSOS,PORCAS E FERRAMENTAS NECESSARIAS,COM DIMENSOES EM TORNO DE 3,70M DE VAO E 3,50M DE ALTURA,RECOBRIMENTO MINIMO DE 0,60M E MAXIMO DE 11,10M,SOB A INFLUENCIA DO TREM-TIPO RODOVIARIO.FORNECIMENTO  </t>
  </si>
  <si>
    <t>CT0205</t>
  </si>
  <si>
    <t xml:space="preserve">20.085.0125-0      </t>
  </si>
  <si>
    <t xml:space="preserve">PASSAGEM INFERIOR,CONSTITUIDA DE CHAPAS COM REVESTIMENTO EPOXY,COM ESPESSURA DE 2,70MM,PARAFUSOS,PORCAS E FERRAMENTAS NECESSARIAS,COM DIMENSOES EM TORNO DE 3,70M DE VAO E 3,50M DEALTURA,RECOBRIMENTO MINIMO DE 0,60M E MAXIMO DE 11,10M,SOB AINFLUENCIA DO TREM-TIPO RODOVIARIO.FORNECIMENTO  </t>
  </si>
  <si>
    <t>CT0206</t>
  </si>
  <si>
    <t xml:space="preserve">20.085.0130-0      </t>
  </si>
  <si>
    <t xml:space="preserve">PASSAGEM INFERIOR,CONSTITUIDA DE CHAPAS GALVANIZADAS,COM ESPESSURA DE 2,70MM,PARAFUSOS,PORCAS E FERRAMENTAS NECESSARIAS,COM DIMENSOES EM TORNO DE 4,20M DE VAO E 3,90M DE ALTURA,RECOBRIMENTO MAXIMO DE 9,70M,SOB A INFLUENCIA DO TREM-TIPO RODOVIARIO.FORNECIMENTO  </t>
  </si>
  <si>
    <t>CT0207</t>
  </si>
  <si>
    <t xml:space="preserve">20.085.0135-0      </t>
  </si>
  <si>
    <t xml:space="preserve">PASSAGEM INFERIOR,CONSTITUIDA DE CHAPAS COM REVESTIMENTO EPOXY,COM ESPESSURA DE 2,70MM,PARAFUSOS,PORCAS E FERRAMENTAS NECESSARIAS,COM DIMENSOES EM TORNO DE 4,20M DE VAO E 3,90M DEALTURA,RECOBRIMENTO MAXIMO DE 9,70M,SOB A INFLUENCIA DO TREM-TIPO RODOVIARIO.FORNECIMENTO  </t>
  </si>
  <si>
    <t>CT0208</t>
  </si>
  <si>
    <t xml:space="preserve">20.085.0140-0      </t>
  </si>
  <si>
    <t xml:space="preserve">PASSAGEM INFERIOR,CONSTITUIDA DE CHAPAS GALVANIZADAS,COM ESPESSURA DE 2,70MM,PARAFUSOS,PORCAS E FERRAMENTAS NECESSARIAS,COM DIMENSOES EM TORNO DE 4,80M DE VAO E 4,75M DE ALTURA,RECOBRIMENTO MINIMO DE 0,90M E MAXIMO DE 8,50M,SOB A INFLUENCIADO TREM-TIPO RODOVIARIO.FORNECIMENTO  </t>
  </si>
  <si>
    <t>CT0209</t>
  </si>
  <si>
    <t xml:space="preserve">20.085.0145-0      </t>
  </si>
  <si>
    <t xml:space="preserve">PASSAGEM INFERIOR,CONSTITUIDA DE CHAPAS COM REVESTIMENTO EPOXY,COM ESPESSURA DE 2,70MM,PARAFUSOS,PORCAS E FERRAMENTAS NECESSARIAS,COM DIMENSOES EM TORNO DE 4,80M DE VAO E 4,75M DEALTURA,RECOBRIMENTO MINIMO DE 0,90M E MAXIMO DE 8,50M,SOB AINFLUENCIA DO TREM-TIPO RODOVIARIO.FORNECIMENTO  </t>
  </si>
  <si>
    <t>CT0210</t>
  </si>
  <si>
    <t xml:space="preserve">20.085.0150-0      </t>
  </si>
  <si>
    <t xml:space="preserve">PASSAGEM INFERIOR,CONSTITUIDA DE CHAPAS GALVANIZADAS,COM ESPESSURA DE 3,40MM,PARAFUSOS,PORCAS E FERRAMENTAS NECESSARIAS,COM DIMENSOES EM TORNO DE 5,00M DE VAO E 4,85M DE ALTURA,RECOBRIMENTO MINIMO DE 0,90M E MAXIMO DE 8,60M,SOB A INFLUENCIADO TREM-TIPO RODOVIARIO.FORNECIMENTO  </t>
  </si>
  <si>
    <t>CT0211</t>
  </si>
  <si>
    <t xml:space="preserve">20.085.0155-0      </t>
  </si>
  <si>
    <t xml:space="preserve">PASSAGEM INFERIOR,CONSTITUIDA DE CHAPAS COM RESVESTIMENTO EPOXY,COM ESPESSURA DE 3,40MM,PARAFUSOS,PORCAS E FERRAMENTAS NECESSARIAS,COM DIMENSOES EM TORNO DE 5,00M DE VAO E 4,85M DEALTURA,RECOBRIMENTO MINIMO DE 0,90M E MAXIMO DE 8,60M,SOB AINFLUENCIA DO TREM-TIPO RODOVIARIO.FORNECIMENTO  </t>
  </si>
  <si>
    <t>CT0212</t>
  </si>
  <si>
    <t xml:space="preserve">20.085.0160-0      </t>
  </si>
  <si>
    <t xml:space="preserve">PASSAGEM INFERIOR,CONSTITUIDA DE CHAPAS GALVANIZADAS,COM ESPESSURA DE 4,70MM,PARAFUSOS,PORCAS E FERRAMENTAS NECESSARIAS,COM DIMENSOES EM TORNO DE 5,85M DE VAO E 5,30M DE ALTURA,RECOBRIMENTO MINIMO DE 0,90M E MAXIMO DE 8,50M,SOB A INFLUENCIADO TREM-TIPO RODOVIARIO.FORNECIMENTO  </t>
  </si>
  <si>
    <t>CT0213</t>
  </si>
  <si>
    <t xml:space="preserve">20.085.0165-0      </t>
  </si>
  <si>
    <t xml:space="preserve">PASSAGEM INFERIOR,CONSTITUIDA DE CHAPAS COM REVESTIMENTO EPOXY,COM ESPESSURA DE 4,70MM,PARAFUSOS,PORCAS E FERRAMENTAS NECESSARIAS,COM DIMENSOES EM TORNO DE 5,85M DE VAO E 5,30M DEALTURA,RECOBRIMENTO MINIMO DE 0,90M E MAXIMO DE 8,50M,SOB AINFLUENCIA DO TREM-TIPO RODOVIARIO.FORNECIMENTO  </t>
  </si>
  <si>
    <t>CT0214</t>
  </si>
  <si>
    <t xml:space="preserve">20.085.0170-0      </t>
  </si>
  <si>
    <t xml:space="preserve">BUEIRO SIMPLES CIRCULAR,CONSTITUIDO DE CHAPAS GALVANIZADAS COM ESPESSURA DE 2.00MM,DIAMETRO DE 0,60M,PARAFUSOS,PORCAS EFERRAMENTAS NECESSARIAS,RECOBRIMENTO MINIMO DE 0,30M E MAXIMO DE 25,00M,SOB A INFLUENCIA DO TREM-TIPO RODOVIARIO.FORNECIMENTO  </t>
  </si>
  <si>
    <t>CT0215</t>
  </si>
  <si>
    <t xml:space="preserve">20.085.0175-0      </t>
  </si>
  <si>
    <t xml:space="preserve">BUEIRO SIMPLES CIRCULAR,CONSTITUIDO DE CHAPAS COM REVESTIMENTO EPOXY,COM ESPESSURA DE 2,00MM,DIAMETRO DE 0,60M,PARAFUSOS,PORCAS E FERRAMENTAS NECESSARIAS,RECOBRIMENTO MINIMO DE 0,30M E MAXIMO DE 25,00M,SOB A INFLUENCIA DO TREM-TIPO RODOVIARIO.FORNECIMENTO  </t>
  </si>
  <si>
    <t>CT0216</t>
  </si>
  <si>
    <t xml:space="preserve">20.085.0180-0      </t>
  </si>
  <si>
    <t xml:space="preserve">BUEIRO SIMPLES CIRCULAR,CONSTITUIDO DE CHAPAS GALVANIZADAS COM ESPESSURA DE 2,00MM,DIAMETRO DE 0,80M,PARAFUSOS,PORCAS EFERRAMENTAS NECESSARIAS,RECOBRIMENTO MINIMO DE 0,30M E MAXIMO DE 18,80M,SOB A INFLUENCIA DO TREM-TIPO RODOVIARIO.FORNECIMENTO  </t>
  </si>
  <si>
    <t>CT0217</t>
  </si>
  <si>
    <t xml:space="preserve">20.085.0185-0      </t>
  </si>
  <si>
    <t xml:space="preserve">BUEIRO SIMPLES CIRCULAR,CONSTITUIDO DE CHAPAS COM REVESTIMENTO EPOXY,COM ESPESSURA DE 2,00MM,DIAMETRO DE 0,80M,PARAFUSOS,PORCAS E FERRAMENTAS NECESSARIAS,RECOBRIMENTO MINIMO DE 0,30M E MAXIMO DE 18,80M,SOB A INFLUENCIA DO TREM-TIPO RODOVIARIO.FORNECIMENTO  </t>
  </si>
  <si>
    <t>CT0218</t>
  </si>
  <si>
    <t xml:space="preserve">20.085.0190-0      </t>
  </si>
  <si>
    <t xml:space="preserve">BUEIRO SIMPLES CIRCULAR,CONSTITUIDO DE CHAPAS GALVANIZADAS,COM ESPESSURA DE 2,00MM,DIAMETRO DE 1,00M,PARAFUSOS,PORCAS EFERRAMENTAS NECESSARIAS,RECOBRIMENTO MINIMO DE 0,30M E MAXIMO DE 15,00M,SOB A INFLUENCIA DO TREM-TIPO RODOVIARIO.FORNECIMENTO  </t>
  </si>
  <si>
    <t>CT0219</t>
  </si>
  <si>
    <t xml:space="preserve">20.085.0195-0      </t>
  </si>
  <si>
    <t xml:space="preserve">BUEIRO SIMPLES CIRCULAR,CONSTITUIDO DE CHAPAS COM RESVESTIMENTO EPOXY,COM ESPESSURA DE 2MM,DIAMETRO DE 1,00M,PARAFUSOS,PORCAS E FERRAMENTAS NECESSARIAS,RECOBRIMENTO MINIMO DE 0,30ME MAXIMO DE 15,00M,SOB A INFLUENCIA DO TREM-TIPO RODOVIARIO.FORNECIMENTO  </t>
  </si>
  <si>
    <t>CT0220</t>
  </si>
  <si>
    <t xml:space="preserve">20.085.0200-0      </t>
  </si>
  <si>
    <t xml:space="preserve">BUEIRO SIMPLES CIRCULAR,CONSTITUIDO DE CHAPAS GALVANIZADAS,COM ESPESSURA DE 2MM,DIAMETRO DE 1,20M,PARAFUSOS,PORCAS E FERRAMENTAS NECESSARIAS,RECOBRIMENTO MINIMO DE 0,30M E MAXIMO DE 12,50M,SOB A INFLUENCIA DO TREM-TIPO RODOVIARIO.FORNECIMENTO  </t>
  </si>
  <si>
    <t>CT0221</t>
  </si>
  <si>
    <t xml:space="preserve">20.085.0205-0      </t>
  </si>
  <si>
    <t xml:space="preserve">BUEIRO SIMPLES CIRCULAR,CONSTITUIDO DE CHAPAS COM REVESTIMENTO EPOXY,COM ESPESSURA DE 2MM,DIAMETRO DE 1,20M,PARAFUSOS,PORCAS E FERRAMENTAS NECESSARIAS,RECOBRIMENTO MINIMO DE 0,30ME MAXIMO DE 12,50M,SOB A INFLUENCIA DO TREM-TIPO RODOVIARIO.FORNECIMENTO  </t>
  </si>
  <si>
    <t>CT0222</t>
  </si>
  <si>
    <t xml:space="preserve">20.085.0210-0      </t>
  </si>
  <si>
    <t xml:space="preserve">BUEIRO SIMPLES CIRCULAR,CONSTITUIDO DE CHAPAS GALVANIZADAS,COM ESPESSURA DE 2MM,DIAMETRO DE 1,50M,PARAFUSOS,PORCAS E FERRAMENTAS NECESSARIAS,RECOBRIMENTO MINIMO DE 0,30M E MAXIMO DE 10,00M,SOB A INFLUENCIA DO TREM-TIPO RODOVIARIO.FORNECIMENTO  </t>
  </si>
  <si>
    <t>CT0223</t>
  </si>
  <si>
    <t xml:space="preserve">20.085.0215-0      </t>
  </si>
  <si>
    <t xml:space="preserve">BUEIRO SIMPLES CIRCULAR,CONSTITUIDO DE CHAPAS COM REVESTIMENTO EPOXY,COM ESPESSURA DE 2MM,DIAMETRO DE 1,50M,PARAFUSOS,PORCAS E FERRAMENTAS NECESSARIAS,RECOBRIMENTO MINIMO DE 0,30ME MAXIMO DE 10,00M,SOB A INFLUENCIA DO TREM-TIPO RODOVIARIO.FORNECIMENTO  </t>
  </si>
  <si>
    <t>CT0224</t>
  </si>
  <si>
    <t xml:space="preserve">20.085.0220-0      </t>
  </si>
  <si>
    <t xml:space="preserve">BUEIRO SIMPLES CIRCULAR,CONSTITUIDO DE CHAPAS GALVANIZADAS,COM ESPESSURA DE 2MM,DIAMETRO DE 1,80M,PARAFUSOS,PORCAS E FERRAMENTAS NECESSARIAS,RECOBRIMENTO MINIMO DE 0,40M E MAXIMO DE 8,30M,SOB A INFLUENCIA DO TREM-TIPO RODOVIARIO.FORNECIMENTO  </t>
  </si>
  <si>
    <t>CT0225</t>
  </si>
  <si>
    <t xml:space="preserve">20.085.0225-0      </t>
  </si>
  <si>
    <t xml:space="preserve">BUEIRO SIMPLES CIRCULAR,CONSTITUIDO DE CHAPAS COM REVESTIMENTO EPOXY,COM ESPESSURA DE 2MM,DIAMETRO DE 1,80M,PARAFUSOS,PORCAS E FERRAMENTAS NECESSARIAS,RECOBRIMENTO MINIMO DE 0,40ME MAXIMO DE 8,30M,SOB A INFLUENCIA DO TREM-TIPO RODOVIARIO.FORNECIMENTO  </t>
  </si>
  <si>
    <t>CT0226</t>
  </si>
  <si>
    <t xml:space="preserve">20.085.0230-0      </t>
  </si>
  <si>
    <t xml:space="preserve">BUEIRO SIMPLES CIRCULAR,CONSTITUIDO DE CHAPAS GALVANIZADAS,COM ESPESSURA DE 2MM,DIAMETRO DE 2,00M,PARAFUSOS,PORCAS E FERRAMENTAS NECESSARIAS,RECOBRIMENTO MINIMO DE 0,50M E MAXIMO DE 7,50M,SOB A INFLUENCIA DO TREM-TIPO RODOVIARIO.FORNECIMENTO  </t>
  </si>
  <si>
    <t>CT0227</t>
  </si>
  <si>
    <t xml:space="preserve">20.085.0235-0      </t>
  </si>
  <si>
    <t xml:space="preserve">BUEIRO SIMPLES CIRCULAR,CONSTITUIDO DE CHAPAS COM REVESTIMENTO EPOXY,COM ESPESSURA DE 2MM,DIAMETRO DE 2,00M,PARAFUSOS,PORCAS E FERRAMENTAS NECESSARIAS,RECOBRIMENTO MINIMO DE 0,50ME MAXIMO DE 7,50M,SOB INFLUENCIA DO TREM-TIPO RODOVIARIO.FORNECIMENTO  </t>
  </si>
  <si>
    <t>CT0228</t>
  </si>
  <si>
    <t xml:space="preserve">20.085.0240-0      </t>
  </si>
  <si>
    <t xml:space="preserve">BUEIRO SIMPLES CIRCULAR,CONSTITUIDO DE CHAPAS GALVANIZADAS,COM ESPESSURA DE 2,70MM,DIAMETRO DE 2,20M,PARAFUSOS,PORCAS EFERRAMENTAS NECESSARIAS,RECOBRIMENTO MINIMO DE 0,50M E MAXIMO DE 9,50M,SOB A INFLUENCIA DO TREM-TIPO RODOVIARIO.FORNECIMENTO  </t>
  </si>
  <si>
    <t>CT0229</t>
  </si>
  <si>
    <t xml:space="preserve">20.085.0245-0      </t>
  </si>
  <si>
    <t xml:space="preserve">BUEIRO SIMPLES CIRCULAR,CONSTITUIDO DE CHAPAS COM REVESTIMENTO EPOXY,COM ESPESSURA DE 2,70MM,DIAMETRO DE 2,20M,PARAFUSOS,PORCAS E FERRAMENTAS NECESSARIAS,RECOBRIMENTO MINIMO DE 0,50M E MAXIMO DE 9,50M,SOB A INFLUENCIA DO TREM-TIPO RODOVIARIO.FORNECIMENTO  </t>
  </si>
  <si>
    <t>CT0230</t>
  </si>
  <si>
    <t xml:space="preserve">20.085.0250-0      </t>
  </si>
  <si>
    <t xml:space="preserve">BUEIRO SIMPLES CIRCULAR,CONSTITUIDO DE CHAPAS GALVANIZADAS,COM ESPESSURA DE 2,70MM,DIAMETRO DE 2,40M,PARAFUSOS,PORCAS EFERRAMENTAS NECESSARIAS,RECOBRIMENTO MINIMO DE 0,50M E MAXIMO DE 8,70M,SOB A INFLUENCIA DO TREM-TIPO RODOVIARIO.FORNECIMENTO  </t>
  </si>
  <si>
    <t>CT0231</t>
  </si>
  <si>
    <t xml:space="preserve">20.085.0255-0      </t>
  </si>
  <si>
    <t xml:space="preserve">BUEIRO SIMPLES CIRCULAR,CONSTITUIDO DE CHAPAS COM REVESTIMENTO EPOXY,COM ESPESSURA DE 2,70MM,DIAMETRO DE 2,40M,PARAFUSOS,PORCAS E FERRAMENTAS NECESSARIAS,RECOBRIMENTO MINIMO DE 0,50M E MAXIMO DE 8,70M,SOB A INFLUENCIA DO TREM-TIPO RODOVIARIO.FORNECIMENTO  </t>
  </si>
  <si>
    <t>CT0232</t>
  </si>
  <si>
    <t xml:space="preserve">20.085.0260-0      </t>
  </si>
  <si>
    <t xml:space="preserve">BUEIRO SIMPLES CIRCULAR,CONSTITUIDO DE CHAPAS GALVANIZADAS,COM ESPESSURA DE 3,40MM,DIAMETRO DE 2,60M,PARAFUSOS,PORCAS EFERRAMENTAS NECESSARIAS,RECOBRIMENTO MINIMO DE 0,50M E MAXIMO DE 10,60M,SOB A INFLUENCIA DO TREM-TIPO RODOVIARIO.FORNECIMENTO  </t>
  </si>
  <si>
    <t>CT0233</t>
  </si>
  <si>
    <t xml:space="preserve">20.085.0265-0      </t>
  </si>
  <si>
    <t xml:space="preserve">BUEIRO SIMPLES CIRCULAR,CONSTITUIDO DE CHAPAS COM REVESTIMENTO EPOXY,COM ESPESSURA DE 3,40MM,DIAMETRO DE 2,60M,PARAFUSOS,PORCAS E FERRAMENTAS NECESSARIAS,RECOBRIMENTO MINIMO DE 0,50M E MAXIMO DE 10,60M, SOB A INFLUENCIA DO TREM-TIPO RODOVIARIO.FORNECIMENTO  </t>
  </si>
  <si>
    <t>CT0234</t>
  </si>
  <si>
    <t xml:space="preserve">20.085.0270-0      </t>
  </si>
  <si>
    <t xml:space="preserve">BUEIRO SIMPLES CIRCULAR,CONSTITUIDO DE CHAPAS GALVANIZADAS,COM ESPESSURA DE 3,40MM,DIAMETRO DE 2,80M,PARAFUSOS,PORCAS EFERRAMENTAS NECESSARIAS,RECOBRIMENTO MINIMO DE 0,50M E MAXIMO DE 9,80M,SOB A INFLUENCIA DO TREM-TIPO RODOVIARIO. FORNECIMENTO  </t>
  </si>
  <si>
    <t>CT0235</t>
  </si>
  <si>
    <t xml:space="preserve">20.085.0275-0      </t>
  </si>
  <si>
    <t xml:space="preserve">BUEIRO SIMPLES CIRCULAR,CONSTITUIDO DE CHAPAS COM REVESTIMENTO EPOXY,COM ESPESSURA DE 3,40MM,DIAMETRO DE 2,80M,PARAFUSOS,PORCAS E FERRAMENTAS NECESSARIAS,RECOBRIMENTO MINIMO DE 0,50M E MAXIMO DE 9,80M,SOB A INFLUENCIA DO TREM-TIPO RODOVIARIO.FORNECIMENTO  </t>
  </si>
  <si>
    <t>CT0236</t>
  </si>
  <si>
    <t xml:space="preserve">20.085.0280-0      </t>
  </si>
  <si>
    <t xml:space="preserve">BUEIRO SIMPLES CIRCULAR,CONSTITUIDO DE CHAPAS GALVANIZADAS,COM ESPESSURA DE 2,70MM,DIAMETRO DE 3,05M,PARAFUSOS,PORCAS EFERRAMENTAS NECESSARIAS,RECOBRIMENTO MINIMO DE 0,45M E MAXIMO DE 13,10M,SOB A INFLUENCIA DO TREM-TIPO RODOVIARIO.FORNECIMENTO  </t>
  </si>
  <si>
    <t>CT0237</t>
  </si>
  <si>
    <t xml:space="preserve">20.085.0285-0      </t>
  </si>
  <si>
    <t xml:space="preserve">BUEIRO SIMPLES CIRCULAR,CONSTITUIDO DE CHAPAS COM REVESTIMENTO EPOXY,COM ESPESSURA DE 2,70MM,DIAMETRO DE 3,05M,PARAFUSOS,PORCAS E FERRAMENTAS NECESSARIAS,RECOBRIMENTO MINIMO DE 0,45M E MAXIMO DE 13,10M, SOB A INFLUENCIA DO TREM-TIPO RODOVIARIO.FORNECIMENTO  </t>
  </si>
  <si>
    <t>CT0238</t>
  </si>
  <si>
    <t xml:space="preserve">20.085.0290-0      </t>
  </si>
  <si>
    <t xml:space="preserve">BUEIRO SIMPLES CIRCULAR,CONSTITUIDO DE CHAPAS GALVANIZADAS,COM ESPESSURA DE 2,70MM,DIAMETRO DE 3,40M,PARAFUSOS,PORCAS EFERRAMENTAS NECESSARIAS,RECOBRIMENTO MINIMO DE 0,45M E MAXIMO DE 11,70M,SOB A INFLUENCIA DO TREM-TIPO RODOVIARIO.FORNECIMENTO  </t>
  </si>
  <si>
    <t>CT0239</t>
  </si>
  <si>
    <t xml:space="preserve">20.085.0295-0      </t>
  </si>
  <si>
    <t xml:space="preserve">BUEIRO SIMPLES CIRCULAR,CONSTITUIDO DE CHAPAS COM REVESTIMENTO EPOXY,COM ESPESSURA DE 2,70MM,DIAMETRO DE 3,40M,PARAFUSOS,PORCAS E FERRAMENTAS NECESSARIAS,RECOBRIMENTO MINIMO DE 0,45M E MAXIMO DE 11,70M, SOB A INFLUENCIA DO TREM-TIPO RODOVIARIO.FORNECIMENTO  </t>
  </si>
  <si>
    <t>CT0240</t>
  </si>
  <si>
    <t xml:space="preserve">20.085.0300-0      </t>
  </si>
  <si>
    <t xml:space="preserve">BUEIRO SIMPLES CIRCULAR,CONSTITUIDO DE CHAPAS GALVANIZADAS,COM ESPESSURA DE 2,70MM,DIAMETRO DE 3,80M,PARAFUSOS,PORCAS EFERRAMENTAS NECESSARIAS,RECOBRIMENTO MINIMO DE 0,60M E MAXIMO DE 10,50M,SOB A INFLUENCIA DO TREM-TIPO RODOVIARIO.FORNECIMENTO  </t>
  </si>
  <si>
    <t>CT0241</t>
  </si>
  <si>
    <t xml:space="preserve">20.085.0305-0      </t>
  </si>
  <si>
    <t xml:space="preserve">BUEIRO SIMPLES CIRCULAR,CONSTITUIDO DE CHAPAS COM REVESTIMENTO EPOXY,COM ESPESSURA DE 2,70MM,DIAMETRO DE 3,80M,PARAFUSOS,PORCAS E FERRAMENTAS NECESSARIAS,RECOBRIMENTO MINIMO DE 0,60M E MAXIMO DE 10,50M, SOB A INFLUENCIA DO TREM-TIPO RODOVIARIO.FORNECIMENTO  </t>
  </si>
  <si>
    <t>CT0242</t>
  </si>
  <si>
    <t xml:space="preserve">20.085.0310-0      </t>
  </si>
  <si>
    <t xml:space="preserve">BUEIRO SIMPLES CIRCULAR,CONSTITUIDO DE CHAPAS GALVANIZADAS,COM ESPESSURA DE 2,70MM,DIAMETRO DE 4,20M,PARAFUSOS,PORCAS EFERRAMENTAS NECESSARIAS,RECOBRIMENTO MINIMO DE 0,60M E MAXIMO DE 9,50M,SOB A INFLUENCIA DO TREM-TIPO RODOVIARIO. FORNECIMENTO  </t>
  </si>
  <si>
    <t>CT0243</t>
  </si>
  <si>
    <t xml:space="preserve">20.085.0315-0      </t>
  </si>
  <si>
    <t xml:space="preserve">BUEIRO SIMPLES CIRCULAR,CONSTITUIDO DE CHAPAS COM REVESTIMENTO EPOXY,COM ESPESSURA DE 2,70MM,DIAMETRO DE 4,20M,PARAFUSOS,PORCAS E FERRAMENTAS NECESSARIAS,RECOBRIMENTO MINIMO DE 0,60M E MAXIMO DE 9,50M,SOB A INFLUENCIA DO TREM-TIPO RODOVIARIO.FORNECIMENTO  </t>
  </si>
  <si>
    <t>CT0244</t>
  </si>
  <si>
    <t xml:space="preserve">20.085.0320-0      </t>
  </si>
  <si>
    <t xml:space="preserve">BUEIRO SIMPLES CIRCULAR,CONSTITUIDO DE CHAPAS GALVANIZADAS,COM ESPESSURA DE 2,70MM,DIAMETRO DE 4,60M,PARAFUSOS,PORCAS EFERRAMENTAS NECESSARIAS,RECOBRIMENTO MINIMO DE 0,60M E MAXIMO DE 8,70M,SOB A INFLUENCIA DO TREM-TIPO RODOVIARIO. FORNECIMENTO  </t>
  </si>
  <si>
    <t>CT0245</t>
  </si>
  <si>
    <t xml:space="preserve">20.085.0325-0      </t>
  </si>
  <si>
    <t xml:space="preserve">BUEIRO SIMPLES CIRCULAR,CONSTITUIDO DE CHAPAS COM REVESTIMENTO EPOXY,COM ESPESSURA DE 2,70MM,DIAMETRO DE 4,60M,PARAFUSOS,PORCAS E FERRAMENTAS NECESSARIAS,RECOBRIMENTO MINIMO DE 0,60M E MAXIMO DE 8,70M,SOB A INFLUENCIA DO TREM-TIPO RODOVIARIO.FORNECIMENTO  </t>
  </si>
  <si>
    <t>CT0246</t>
  </si>
  <si>
    <t xml:space="preserve">20.085.0330-0      </t>
  </si>
  <si>
    <t xml:space="preserve">BUEIRO SIMPLES LENTICULAR,CONSTITUIDO DE CHAPAS GALVANIZADAS,COM ESPESSURA DE 2MM,PARAFUSOS,PORCAS E FERRAMENTAS NECESSARIAS,COM DIMENSOES EM TORNO DE 1,00M DE VAO E 0,80M DE ALTURA,RECOBRIMENTO MINIMO DE 0,30M E MAXIMO DE 6,80M,SOB A INFLUENCIA DO TREM-TIPO RODOVIARIO.FORNECIMENTO  </t>
  </si>
  <si>
    <t>CT0247</t>
  </si>
  <si>
    <t xml:space="preserve">20.085.0335-0      </t>
  </si>
  <si>
    <t xml:space="preserve">BUEIRO SIMPLES LENTICULAR,CONSTITUIDO DE CHAPAS COM REVESTIMENTO EPOXY,COM ESPESSURA DE 2MM,PARAFUSOS,PORCAS E FERRAMENTAS NECESSARIAS,COM DIMENSOES EM TORNO DE 1,00M DE VAO E 0,80M DE ALTURA,RECOBRIMENTO MINIMO DE 0,30M E MAXIMO DE 6,80M,SOB A INFLUENCIA DO TREM-TIPO RODOVIARIO.FORNECIMENTO  </t>
  </si>
  <si>
    <t>CT0248</t>
  </si>
  <si>
    <t xml:space="preserve">20.085.0340-0      </t>
  </si>
  <si>
    <t xml:space="preserve">BUEIRO SIMPLES LENTICULAR,CONSTITUIDO DE CHAPAS GALVANIZADAS,COM ESPESSURA DE 2MM,PARAFUSOS,PORCAS E FERRAMENTAS NECESSARIAS,COM DIMENSOES EM TORNO DE 1,20M DE VAO E 1,00M DE ALTURA,RECOBRIMENTO MINIMO DE 0,30M E MAXIMO DE 9,00M,SOB A INFLUENCIA DO TREM-TIPO RODOVIARIO.FORNECIMENTO  </t>
  </si>
  <si>
    <t>CT0249</t>
  </si>
  <si>
    <t xml:space="preserve">20.085.0345-0      </t>
  </si>
  <si>
    <t xml:space="preserve">BUEIRO SIMPLES LENTICULAR,CONSTITUIDO DE CHAPAS COM REVESTIMENTO EPOXY,COM ESPESSURA DE 2MM,PARAFUSOS,PORCAS E FERRAMENTAS NECESSARIAS,COM DIMENSOES EM TORNO DE 1,20M DE VAO E 1,00M DE ALTURA,RECOBRIMENTO MINIMO DE 0,30M E MAXIMO DE 9,00M,SOB A INFLUENCIA DO TREM-TIPO RODOVIARIO.FORNECIMENTO  </t>
  </si>
  <si>
    <t>CT0250</t>
  </si>
  <si>
    <t xml:space="preserve">20.085.0350-0      </t>
  </si>
  <si>
    <t xml:space="preserve">BUEIRO SIMPLES LENTICULAR,CONSTITUIDO DE CHAPAS GALVANIZADAS,COM ESPESSURA DE 2MM,PARAFUSOS,PORCAS E FERRAMENTAS NECESSARIAS,COM DIMENSOES EM TORNO DE 1,45M DE VAO E 1,10M DE ALTURA,RECOBRIMENTO MINIMO DE 0,40M E MAXIMO DE 7,40M,SOB A INFLUENCIA DO TREM-TIPO RODOVIARIO.FORNECIMENTO  </t>
  </si>
  <si>
    <t>CT0251</t>
  </si>
  <si>
    <t xml:space="preserve">20.085.0355-0      </t>
  </si>
  <si>
    <t xml:space="preserve">BUEIRO SIMPLES LENTICULAR,CONSTITUIDO DE CHAPAS COM REVESTIMENTO EPOXY,COM ESPESSURA DE 2MM,PARAFUSOS,PORCAS E FERRAMENTAS NECESSARIAS,COM DIMENSOES EM TORNO DE 1,45M DE VAO E 1,10M DE ALTURA,RECOBRIMENTO MINIMO DE 0,40M E MAXIMO DE 7,40M,SOB A INFLUENCIA DO TREM-TIPO RODOVIARIO.FORNECIMENTO  </t>
  </si>
  <si>
    <t>CT0252</t>
  </si>
  <si>
    <t xml:space="preserve">20.085.0360-0      </t>
  </si>
  <si>
    <t xml:space="preserve">BUEIRO SIMPLES LENTICULAR,CONSTITUIDO DE CHAPAS GALVANIZADAS,COM ESPESSURA DE 2MM,PARAFUSOS,PORCAS E FERRAMENTAS NECESSARIAS,COM DIMENSOES EM TORNO DE 1,85M DE VAO E 1,50M DE ALTURA,RECOBRIMENTO MINIMO DE 0,50M E MAXIMO DE 8,10M,SOB A INFLUENCIA DO TREM-TIPO RODOVIARIO.FORNECIMENTO  </t>
  </si>
  <si>
    <t>CT0253</t>
  </si>
  <si>
    <t xml:space="preserve">20.085.0365-0      </t>
  </si>
  <si>
    <t xml:space="preserve">BUEIRO SIMPLES LENTICULAR,CONSTITUIDO DE CHAPAS COM REVESTIMENTO EPOXY,COM ESPESSURA DE 2MM,PARAFUSOS,PORCAS E FERRAMENTAS NECESSARIAS,COM DIMENSOES EM TORNO DE 1,85M DE VAO E 1,50M DE ALTURA,RECOBRIMENTO MINIMO DE 0,50M E MAXIMO DE 8,10M,SOB A INFLUENCIA DO TREM-TIPO RODOVIARIO.FORNECIMENTO  </t>
  </si>
  <si>
    <t>CT0254</t>
  </si>
  <si>
    <t xml:space="preserve">20.085.0370-0      </t>
  </si>
  <si>
    <t xml:space="preserve">BUEIRO SIMPLES LENTICULAR,CONSTITUIDO DE CHAPAS GALVANIZADAS,COM ESPESSURA DE 2MM,PARAFUSOS,PORCAS E FERRAMENTAS NECESSARIAS,COM DIMENSOES EM TORNO DE 2,15M DE VAO E 1,60M DE ALTURA,RECOBRIMENTO MINIMO DE 0,60M E MAXIMO DE 7,00M,SOB A INFLUENCIA DO TREM-TIPO RODOVIARIO.FORNECIMENTO  </t>
  </si>
  <si>
    <t>CT0255</t>
  </si>
  <si>
    <t xml:space="preserve">20.085.0375-0      </t>
  </si>
  <si>
    <t xml:space="preserve">BUEIRO SIMPLES LENTICULAR,CONSTITUIDO DE CHAPAS COM REVESTIMENTO EPOXY,COM ESPESSURA DE 2MM,PARAFUSOS,PORCAS E FERRAMENTAS NECESSARIAS,COM DIMENSOES EM TORNO DE 2,15M DE VAO E 1,60M DE ALTURA,RECOBRIMENTO MINIMO DE 0,60M E MAXIMO DE 7,00M,SOB A INFLUENCIA DO TREM-TIPO RODOVIARIO.FORNECIMENTO  </t>
  </si>
  <si>
    <t>CT0256</t>
  </si>
  <si>
    <t xml:space="preserve">20.085.0380-0      </t>
  </si>
  <si>
    <t xml:space="preserve">BUEIRO SIMPLES LENTICULAR,CONSTITUIDO DE CHAPAS GALVANIZADAS,COM ESPESSURA DE 2MM,PARAFUSOS,PORCAS E FERRAMENTAS NECESSARIAS,COM DIMENSOES EM TORNO DE 2,30M DE VAO E 1,65M DE ALTURA,RECOBRIMENTO MINIMO DE 0,60M E MAXIMO DE 6,50M,SOB A INFLUENCIA DO TREM-TIPO RODOVIARIO.FORNECIMENTO  </t>
  </si>
  <si>
    <t>CT0257</t>
  </si>
  <si>
    <t xml:space="preserve">20.085.0385-0      </t>
  </si>
  <si>
    <t xml:space="preserve">BUEIRO SIMPLES LENTICULAR,CONSTITUIDO DE CHAPAS COM REVESTIMENTO EPOXY,COM ESPESSURA DE 2MM,PARAFUSOS,PORCAS E FERRAMENTAS NECESSARIAS,COM DIMENSOES EM TORNO DE 2,30M DE VAO E 1,65M DE ALTURA,RECOBRIMENTO MINIMO DE 0,60M E MAXIMO DE 6,50M,SOB A INFLUENCIA DO TREM-TIPO RODOVIARIO.FORNECIMENTO  </t>
  </si>
  <si>
    <t>CT0258</t>
  </si>
  <si>
    <t xml:space="preserve">20.085.0390-0      </t>
  </si>
  <si>
    <t xml:space="preserve">BUEIRO SIMPLES LENTICULAR,CONSTITUIDO DE CHAPAS GALVANIZADAS,COM ESPESSURA DE 2MM,PARAFUSOS,PORCAS E FERRAMENTAS NECESSARIAS,COM DIMENSOES EM TORNO DE 2,50M DE VAO E 2,20M DE ALTURA,RECOBRIMENTO MINIMO DE 0,60M E MAXIMO DE 6,00M,SOB A INFLUENCIA DO TREM-TIPO RODOVIARIO.FORNECIMENTO  </t>
  </si>
  <si>
    <t>CT0259</t>
  </si>
  <si>
    <t xml:space="preserve">20.085.0395-0      </t>
  </si>
  <si>
    <t xml:space="preserve">BUEIRO SIMPLES LENTICULAR,CONSTITUIDO DE CHAPAS COM REVESTIMENTO EPOXY,COM ESPESSURA DE 2MM,PARAFUSOS,PORCAS E FERRAMENTAS NECESSARIAS,COM DIMENSOES EM TORNO DE 2,50M DE VAO E 2,20M DE ALTURA,RECOBRIMENTO MINIMO DE 0,60M E MAXIMO DE 6,00M,SOB A INFLUENCIA DO TREM-TIPO RODOVIARIO.FORNECIMENTO  </t>
  </si>
  <si>
    <t>CT0260</t>
  </si>
  <si>
    <t xml:space="preserve">20.085.0400-0      </t>
  </si>
  <si>
    <t xml:space="preserve">BUEIRO SIMPLES LENTICULAR,CONTITUIDO DE CHAPAS GALVANIZADAS,COM ESPESSURA DE 2,70MM,PARAFUSOS,PORCAS E FERRAMENTAS NECESSARIAS,COM DIMENSOES EM TORNO DE 3,05M DE VAO E 2,05M DE ALTURA,RECOBRIMENTO MINIMO DE 0,60M E MAXIMO DE 6,80M,SOB A INFLUENCIA DO TREM-TIPO RODOVIRIO.FORNECIMENTO  </t>
  </si>
  <si>
    <t>CT0261</t>
  </si>
  <si>
    <t xml:space="preserve">20.085.0405-0      </t>
  </si>
  <si>
    <t xml:space="preserve">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  </t>
  </si>
  <si>
    <t>CT0262</t>
  </si>
  <si>
    <t xml:space="preserve">20.085.0410-0      </t>
  </si>
  <si>
    <t xml:space="preserve">BUEIRO SIMPLES LENTICULAR,CONSTITUIDO DE CHAPAS GALVANIZADAS,COM ESPESSURA DE 2,70MM,PARAFUSOS,PORCAS E FERRAMENTAS NECESSARIAS,COM DIMENSOES EM TORNO DE 4,15M DE VAO E 2,80M DE ALTURA,RECOBRIMENTO MINIMO DE 0,60M E MAXIMO DE 6,80M,SOB A INFLUENCIA DO TREM-TIPO RODOVIARIO.FORNECIMENTO  </t>
  </si>
  <si>
    <t>CT0263</t>
  </si>
  <si>
    <t xml:space="preserve">20.085.0415-0      </t>
  </si>
  <si>
    <t xml:space="preserve">BUEIRO SIMPLES LENTICULAR,CONSTITUIDO DE CHAPAS COM REVESTIMENTO EPOXY,COM ESPESSURA DE 2,70MM,PARAFUSOS,PORCAS E FERRAMENTAS NECESSARIAS,DIMENSOES EM TORNO DE 4,15M DE VAO E 2,80MDE ALTURA,RECOBRIMENTO MINIMO DE 0,60M E MAXIMO DE 6,80M,SOB A INFLUENCIA DO TREM-TIPO RODOVIARIO.FORNECIMENTO  </t>
  </si>
  <si>
    <t>CT0264</t>
  </si>
  <si>
    <t xml:space="preserve">20.085.0420-0      </t>
  </si>
  <si>
    <t xml:space="preserve">BUEIRO SIMPLES LENTICULAR,CONSTITUIDO DE CHAPAS GALVANIZADAS,COM ESPESSURA DE 3,40MM,PARAFUSOS,PORCAS E FERRAMENTAS NECESSARIAS,COM DIMENSOES EM TORNO DE 4,80M DE VAO E 3,05M DE ALTURA,RECOBRIMENTO MINIMO DE 0,75M E MAXIMO DE 5,80M,SOB A INFLUENCIA DO TREM-TIPO RODOVIARIO.FORNECIMENTO  </t>
  </si>
  <si>
    <t>CT0265</t>
  </si>
  <si>
    <t xml:space="preserve">20.085.0425-0      </t>
  </si>
  <si>
    <t xml:space="preserve">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  </t>
  </si>
  <si>
    <t>CT0266</t>
  </si>
  <si>
    <t xml:space="preserve">20.085.0430-0      </t>
  </si>
  <si>
    <t xml:space="preserve">BUEIRO SIMPLES LENTICULAR,CONSTITUIDO DE CHAPAS GALVANIZADAS,COM ESPESSURA DE 3,40MM,PARAFUSOS,PORCAS E FERRAMENTAS NECESSARIAS,COM DIMENSOES EM TORNO DE 5,45M DE VAO E 3,35M DE ALTURA,RECOBRIMENTO MINIMO DE 0,75M E MAXIMO DE 4,40M,SOB A INFLUENCIA DO TREM-TIPO RODOVIARIO.FORNECIMENTO  </t>
  </si>
  <si>
    <t>CT0267</t>
  </si>
  <si>
    <t xml:space="preserve">20.085.0435-0      </t>
  </si>
  <si>
    <t xml:space="preserve">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  </t>
  </si>
  <si>
    <t>CT0268</t>
  </si>
  <si>
    <t xml:space="preserve">20.085.0440-0      </t>
  </si>
  <si>
    <t xml:space="preserve">BUEIRO SIMPLES LENTICULAR,CONSTITUIDO DE CHAPAS GALVANIZADAS,COM ESPESSURA DE 3,40MM,PARAFUSOS,PORCAS E FERRAMENTAS NECESSARIAS,COM DIMENSOES EM TORNO DE 6,60M DE VAO E 3,85M DE ALTURA,RECOBRIMENTO MINIMO DE 0,90M E MAXIMO DE 3,30M,SOB A INFLUENCIA DO TREM-TIPO RODOVIARIO.FORNECIMENTO  </t>
  </si>
  <si>
    <t>CT0269</t>
  </si>
  <si>
    <t xml:space="preserve">20.085.0445-0      </t>
  </si>
  <si>
    <t xml:space="preserve">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  </t>
  </si>
  <si>
    <t>CT0270</t>
  </si>
  <si>
    <t xml:space="preserve">20.085.0450-0      </t>
  </si>
  <si>
    <t xml:space="preserve">BUEIRO SIMPLES EM ARCO,CONSTITUIDO DE CHAPAS GALVANIZADAS COM 3,40MM DE ESPESSURA,PARAFUSOS,PORCAS E FERRAMENTAS NECESSARIAS,COM DIMENSOES EM TORNO DE 5,92M DE VAO E 2,08M DE ALTURA,RECOBRIMENTO MINIMO DE 0,75M E MAXIMO DE 4,00M,SOB A INFLUENCIA DO TREM-TIPO RODOVIARIO.FORNECIMENTO  </t>
  </si>
  <si>
    <t>CT0271</t>
  </si>
  <si>
    <t xml:space="preserve">20.085.0455-0      </t>
  </si>
  <si>
    <t xml:space="preserve">BUEIRO SIMPLES EM ARCO,CONSTITUIDO DE CHAPAS COM REVESTIMENTO EPOXY,COM 3,40MM DE ESPESSURA,PARAFUSOS,PORCAS E FERRAMENTAS NECESSARIAS,COM DIMENSOES EM TORNO DE 5,92M DE VAO E 2,08M DE ALTURA,RECOBRIMENTO MINIMO DE 0,75M E MAXIMO DE 4,00M,SOB A INFLUENCIA DO TREM-TIPO RODOVIARIO.FORNECIMENTO  </t>
  </si>
  <si>
    <t>CT0272</t>
  </si>
  <si>
    <t xml:space="preserve">20.085.0460-0      </t>
  </si>
  <si>
    <t xml:space="preserve">BUEIRO SIMPLES EM ARCO,CONSTITUIDO DE CHAPAS GALVANIZADAS COM 3,40MM DE ESPESSURA,PARAFUSOS,PORCAS E FERRAMENTAS NECESSARIAS,COM DIMENSOES EM TORNO DE 6,12M DE VAO E 2,77M DE ALTURA,RECOBRIMENTO MINIMO DE 0,75M E MAXIMO DE 4,00M,SOB A INFLUENCIA DO TREM-TIPO RODOVIARIO.FORNECIMENTO  </t>
  </si>
  <si>
    <t>CT0273</t>
  </si>
  <si>
    <t xml:space="preserve">20.085.0465-0      </t>
  </si>
  <si>
    <t xml:space="preserve">BUEIRO SIMPLES EM ARCO,CONSTITUIDO DE CHAPAS COM REVESTIMENTO EPOXY,COM 3,40MM DE ESPESSURA,PARAFUSOS,PORCAS E FERRAMENTAS NECESSARIAS,COM DIMENSOES EM TORNO DE 6,12M DE VAO E 2,77M DE ALTURA,RECOBRIMENTO MINIMO DE 0,75M E MAXIMO DE 4,00M,SOB A INFLUENCIA DO TREM-TIPO RODOVIARIO.FORNECIMENTO  </t>
  </si>
  <si>
    <t>CT0274</t>
  </si>
  <si>
    <t xml:space="preserve">20.085.0470-0      </t>
  </si>
  <si>
    <t xml:space="preserve">BUEIRO SIMPLES EM ARCO,CONSTITUIDO DE CHAPAS GALVANIZADAS,COM 3,40MM DE ESPESSURA,PARAFUSOS,PORCAS E FERRAMENTAS NECESSARIAS,COM DIMENSOES EM TORNO DE 6,78M DE VAO E 2,41M DE ALTURA,RECOBRIMENTO MINIMO DE 0,75M E MAXIMO DE 3,50M,SOB A INFLUENCIA DO TREM-TIPO RODOVIARIO.FORNECIMENTO  </t>
  </si>
  <si>
    <t>CT0275</t>
  </si>
  <si>
    <t xml:space="preserve">20.085.0475-0      </t>
  </si>
  <si>
    <t xml:space="preserve">BUEIRO SIMPLES EM ARCO,CONSTITUIDO DE CHAPAS COM REVESTIMENTO EPOXY,COM 3,40MM DE ESPESSURA,PARAFUSOS,PORCAS E FERRAMENTAS NECESSARIAS,COM DIMENSOES EM TORNO DE 6,78M DE VAO E 2,41M DE ALTURA,RECOBRIMENTO MINIMO DE 0,75M E MAXIMO DE 3,50M,SOB A INFLUENCIA DO TREM-TIPO RODOVIARIO.FORNECIMENTO  </t>
  </si>
  <si>
    <t>CT0276</t>
  </si>
  <si>
    <t xml:space="preserve">20.085.0480-0      </t>
  </si>
  <si>
    <t xml:space="preserve">BUEIRO SIMPLES EM ARCO,CONSTITUIDO DE CHAPAS GALVANIZADAS,COM 3,40MM DE ESPESSURA,PARAFUSOS,PORCAS E FERRAMENTAS NECESSARIAS,COM DIMENSOES EM TORNO DE 6,96M DE VAO E 4,42M DE ALTURA,RECOBRIMENTO MINIMO DE 0,75M E MAXIMO DE 4,00M,SOB A INFLUENCIA DO TREM-TIPO RODOVIARIO.FORNECIMENTO  </t>
  </si>
  <si>
    <t>CT0277</t>
  </si>
  <si>
    <t xml:space="preserve">20.085.0485-0      </t>
  </si>
  <si>
    <t xml:space="preserve">BUEIRO SIMPLES EM ARCO,CONSTITUIDO DE CHAPAS COM REVESTIMENTO EPOXY,COM 3,40MM DE ESPESSURA,PARAFUSOS,PORCAS E FERRAMENTAS NECESSARIAS,COM DIMENSOES EM TORNO DE 6,96M DE VAO E 4,42M DE ALTURA,RECOBRIMENTO MINIMO DE 0,75M E MAXIMO DE 4,00M,SOB A INFLUENCIA DO TREM-TIPO RODOVIARIO.FORNECIMENTO  </t>
  </si>
  <si>
    <t>CT0278</t>
  </si>
  <si>
    <t xml:space="preserve">20.085.0490-0      </t>
  </si>
  <si>
    <t xml:space="preserve">BUEIRO SIMPLES EM ARCO,CONSTITUIDO DE CHAPAS GALVANIZADAS,COM 3,40MM DE ESPESSURA,PARAFUSOS,PORCAS E FERRAMENTAS NECESSARIAS,COM DIMENSOES EM TORNO DE 7,67M DE VAO E 2,57M DE ALTURA,RECOBRIMENTO MINIMO DE 0,90M E MAXIMO DE 3,00M,SOB A INFLUENCIA DO TREM-TIPO RODOVIARIO.FORNECIMENTO  </t>
  </si>
  <si>
    <t>CT0279</t>
  </si>
  <si>
    <t xml:space="preserve">20.085.0495-0      </t>
  </si>
  <si>
    <t xml:space="preserve">BUEIRO SIMPLES EM ARCO,CONSTITUIDO DE CHAPAS COM REVESTIMENTO EPOXY,COM 3,40MM DE ESPESSURA,PARAFUSOS,PORCAS E FERRAMENTAS NECESSARIAS,COM DIMENSOES EM TORNO DE 7,67M DE VAO E 2,57M DE ALTURA,RECOBRIMENTO MINIMO DE 0,90M E MAXIMO DE 3,00M,SOB A INFLUENCIA DO TREM-TIPO RODOVIARIO.FORNECIMENTO  </t>
  </si>
  <si>
    <t>CT0280</t>
  </si>
  <si>
    <t xml:space="preserve">20.085.0500-0      </t>
  </si>
  <si>
    <t xml:space="preserve">BUEIRO SIMPLES EM ARCO,CONSTITUIDO DE CHAPAS GALVANIZADAS,COM 3,40MM DE ESPESSURA,PARAFUSOS,PORCAS E FERRAMENTAS NECESSARIAS,COM DIMENSOES EM TORNO DE 7,85M DE VAO E 4,60M DE ALTURA,RECOBRIMENTO MINIMO DE 0,90M E MAXIMO DE 3,00M,SOB A INFLUENCIA DO TREM-TIPO RODOVIARIO.FORNECIMENTO  </t>
  </si>
  <si>
    <t>CT0281</t>
  </si>
  <si>
    <t xml:space="preserve">20.085.0505-0      </t>
  </si>
  <si>
    <t xml:space="preserve">BUEIRO SIMPLES EM ARCO,CONSTITUIDO DE CHAPAS COM REVESTIMENTO EPOXY,COM 3,40MM DE ESPESSURA,PARAFUSOS,PORCAS E FERRAMENTAS NECESSARIAS,COM DIMENSOES EM TORNO DE 7,85M DE VAO E 4,60M DE ALTURA,RECOBRIMENTO MINIMO DE 0,90M E MAXIMO DE 3,00M,SOB A INFLUENCIA DO TREM-TIPO RODOVIARIO.FORNECIMENTO  </t>
  </si>
  <si>
    <t>CT0282</t>
  </si>
  <si>
    <t xml:space="preserve">20.085.0510-0      </t>
  </si>
  <si>
    <t xml:space="preserve">BUEIRO SIMPLES EM ARCO,CONSTITUIDO DE CHAPAS GALVANIZADAS COM 3,40MM DE ESPESSURA,PARAFUSOS,PORCAS E FERRAMENTAS NECESSARIAS,COM DIMENSOES EM TORNO DE 8,79M DE VAO E 2,95M DE ALTURA,RECOBRIMENTO MINIMO DE 0,90M E MAXIMO DE 3,50M,SOB A INFLUENCIA DO TREM-TIPO RODOVIARIO.FORNECIMENTO  </t>
  </si>
  <si>
    <t>CT0283</t>
  </si>
  <si>
    <t xml:space="preserve">20.085.0515-0      </t>
  </si>
  <si>
    <t xml:space="preserve">BUEIRO SIMPLES EM ARCO,CONSTITUIDO DE CHAPAS COM REVESTIMENTO EPOXY,COM 3,40M DE ESPESSURA,PARAFUSOS,PORCAS E FERRAMENTAAS NECESSARIAS,COM DIMENSOES EM TORNO DE 8,79M DE VAO E 2,95M DE ALTURA,RECOBRIMENTO MINIMO DE 0,90M E MAXIMO DE 3,50M,SOB A INFLUENCIA DO TREM-TIPO RODOVIARIO.FORNECIMENTO  </t>
  </si>
  <si>
    <t>CT0284</t>
  </si>
  <si>
    <t xml:space="preserve">20.085.0520-0      </t>
  </si>
  <si>
    <t xml:space="preserve">BUEIRO SIMPLES EM ARCO,CONSTITUIDO DE CHAPAS GALVANIZADAS,COM 3,40MM DE ESPESSURA,PARAFUSOS,PORCAS E FERRAMENTAS NECESSARIAS,COM DIMENSOES EM TORNO DE 8,97M DE VAO E 5,00M DE ALTURA,RECOBRIMENTO MINIMO DE 0,90M E MAXIMO DE 4,00M,SOB A INFLUENCIA DO TREM-TIPO RODOVIARIO.FORNECIMENTO  </t>
  </si>
  <si>
    <t>CT0285</t>
  </si>
  <si>
    <t xml:space="preserve">20.085.0525-0      </t>
  </si>
  <si>
    <t xml:space="preserve">BUEIRO SIMPLES EM ARCO,CONSTITUIDO DE CHAPAS COM REVESTIMENTO EPOXY,COM 3,40MM DE ESPESSURA,PARAFUSOS,PORCAS E FERRAMENTAS NECESSARIAS,COM DIMENSOES EM TORNO DE 8,97M DE VAO E 5,00M DE ALTURA,RECOBRIMENTO MINIMO DE 0,90M E MAXIMO DE 4,00M,SOB A INFLUENCIA DO TREM-TIPO RODOVIARIO.FORNECIMENTO  </t>
  </si>
  <si>
    <t>CT0286</t>
  </si>
  <si>
    <t xml:space="preserve">20.085.0530-0      </t>
  </si>
  <si>
    <t xml:space="preserve">BUEIRO SIMPLES EM ARCO,CONSTITUIDO DE CHAPAS GALVANIZADAS,COM 4,70MM DE ESPESSURA,PARAFUSOS,PORCAS E FERRAMENTAS NECESSARIAS,COM DIMENSOES EM TORNO DE 9,45M DE VAO E 3,07M DE ALTURA,RECOBRIMENTO MINIMO DE 0,90M E MAXIMO DE 4,00M,SOB A INFLUENCIA DO TREM-TIPO RODOVIARIO.FORNECIMENTO  </t>
  </si>
  <si>
    <t>CT0287</t>
  </si>
  <si>
    <t xml:space="preserve">20.085.0535-0      </t>
  </si>
  <si>
    <t xml:space="preserve">BUEIRO SIMPLES EM ARCO,CONSTITUIDO DE CHAPAS COM REVESTIMENTO EPOXY,COM 4,70MM DE ESPESSURA,PARAFUSOS,PORCAS E FERRAMENTAS NECESSARIAS,COM DIMENSOES EM TORNO DE 9,45M DE VAO E 3,07M DE ALTURA,RECOBRIMENTO MINIMO DE 0,90M E MAXIMO DE 4,00M,SOB A INFLUENCIA DO TREM-TIPO RODOVIARIO.FORNECIMENTO  </t>
  </si>
  <si>
    <t>CT0288</t>
  </si>
  <si>
    <t xml:space="preserve">20.085.0540-0      </t>
  </si>
  <si>
    <t xml:space="preserve">BUEIRO SIMPLES EM ARCO,CONSTITUIDO DE CHAPAS GALVANIZADAS,COM 4,70MM DE ESPESSURA,PARAFUSOS,PORCAS E FERRAMENTAS NECESSARIAS,COM DIMENSOES EM TORNO DE 9,86M DE VAO E 6,07M DE ALTURA,RECOBRIMENTO MINIMO DE 0,90M E MAXIMO DE 4,00M,SOB A INFLUENCIA DO TREM-TIPO RODOVIARIO.FORNECIMENTO  </t>
  </si>
  <si>
    <t>CT0289</t>
  </si>
  <si>
    <t xml:space="preserve">20.085.0545-0      </t>
  </si>
  <si>
    <t xml:space="preserve">BUEIRO SIMPLES EM ARCO,CONSTITUIDO DE CHAPAS COM REVESTIMENTO EPOXY,COM 4,70MM DE ESPESSURA,PARAFUSOS,PORCAS E FERRAMENTAS NECESSARIAS,COM DIMENSOES EM TORNO DE 9,86M DE VAO E 6,07M DE ALTURA,RECOBRIMENTO MINIMO DE 0,90M E MAXIMO DE 4,00M,SOB A INFLUENCIA DO TREM-TIPO RODOVIARIO.FORNECIMENTO  </t>
  </si>
  <si>
    <t>CT0290</t>
  </si>
  <si>
    <t xml:space="preserve">20.085.0550-0      </t>
  </si>
  <si>
    <t xml:space="preserve">BUEIRO SIMPLES EM ARCO,CONSTITUIDO DE CHAPAS GALVANIZADAS,COM 6,30MM DE ESPESSURA,PARAFUSOS,PORCAS E FERRAMENTAS NECESSARIAS,COM DIMENSOES EM TORNO DE 10,77M DE VAO E 3,48M DE ALTURA,RECOBRIMENTO MINIMO DE 1,20M E MAXIMO DE 4,00M,SOB A INFLUENCIA DO TREM-TIPO RODOVIARIO.FORNECIMENTO  </t>
  </si>
  <si>
    <t>CT0291</t>
  </si>
  <si>
    <t xml:space="preserve">20.085.0555-0      </t>
  </si>
  <si>
    <t xml:space="preserve">BUEIRO SIMPLES EM ARCO,CONSTITUIDO DE CHAPAS COM REVESTIMENTO EPOXY,COM 6,30MM DE ESPESSURA,PARAFUSOS,PORCAS E FERRAMENTAS NECESSARIAS,COM DIMENSOES EM TORNO DE 10,77M DE VAO,3,48MDE ALTURA,RECOBRIMENTO MINIMO DE 1,20M E MAXIMO DE 4,00M,SOB A INFLUENCIA DO TREM-TIPO RODOVIARIO.FORNECIMENTO  </t>
  </si>
  <si>
    <t>CT0292</t>
  </si>
  <si>
    <t xml:space="preserve">20.085.0560-0      </t>
  </si>
  <si>
    <t xml:space="preserve">BUEIRO SIMPLES EM ARCO,CONSTITUIDO DE CHAPAS GALVANIZADAS,COM 6,30MM DE ESPESSURA,PARAFUSOS,PORCAS E FERRAMENTAS NECESSARIAS,COM DIMENSOES EM TORNO DE 10,97M DE VAO E 6,53M DE ALTURA,RECOBRIMENTO MINIMO DE 1,20M E MAXIMO DE 4,50M,SOB A INFLUENCIA DO TREM-TIPO RODOVIARIO.FORNECIMENTO  </t>
  </si>
  <si>
    <t>CT0293</t>
  </si>
  <si>
    <t xml:space="preserve">20.085.0565-0      </t>
  </si>
  <si>
    <t xml:space="preserve">BUEIRO SIMPLES EM ARCO,CONSTITUIDO DE CHAPAS COM REVESTIMENTO EPOXY,COM 6,30MM DE ESPESSURA,PARAFUSOS,PORCAS E FERRAMENTAS NECESSARIAS,COM DIMENSOES EM TORNO DE 10,97M DE VAO E 6,53M DE ALTURA,RECOBRIMENTO MINIMO DE 1,20M E MAXIMO DE 4,50M,SOB A INFLUENCIA DO TREM-TIPO RODOVIARIO.FORNECIMENTO  </t>
  </si>
  <si>
    <t>CT0294</t>
  </si>
  <si>
    <t xml:space="preserve">20.085.0570-0      </t>
  </si>
  <si>
    <t xml:space="preserve">BUEIRO SIMPLES EM ARCO,CONSTITUIDO DE CHAPAS GALVANIZADAS,COM 6,30MM DE ESPESSURA,PARAFUSOS,PORCAS E FERRAMENTAS NECESSARIAS,COM DIMENSOES EM TORNO DE 11,58M DE VAO E 7,16M DE ALTURA,RECOBRIMENTO MINIMO DE 1,20M E MAXIMO DE 4,50M,SOB A INFLUENCIA DO TREM-TIPO RODOVIARIO.FORNECIMENTO  </t>
  </si>
  <si>
    <t>CT0295</t>
  </si>
  <si>
    <t xml:space="preserve">20.085.0575-0      </t>
  </si>
  <si>
    <t xml:space="preserve">BUEIRO SIMPLES EM ARCO,CONSTITUIDO DE CHAPAS COM REVESTIMENTO EPOXY,COM 6,30MM DE ESPESSURA,PARAFUSOS,PORCAS E FERRAMENTAS NECESSARIAS,COM DIMENSOES EM TORNO DE 11,58M DE VAO E 7,16M DE ALTURA,RECOBRIMENTO MINIMO DE 1,20M E MAXIMO DE 4,50M,SOB A INFLUENCIA DO TREM-TIPO RODOVIARIO.FORNECIMENTO  </t>
  </si>
  <si>
    <t>CT0296</t>
  </si>
  <si>
    <t xml:space="preserve">20.085.0580-0      </t>
  </si>
  <si>
    <t xml:space="preserve">BUEIRO SIMPLES EM ARCO,CONSTITUIDO DE CHAPAS GALVANIZADAS,COM 6,30MM DE ESPESSURA,PARAFUSOS,PORCAS E FERRAMENTAS NECESSARIAS,COM DIMENSOES EM TORNO DE 11,78M DE VAO E 4,80M DE ALTURA,RECOBRIMENTO MINIMO DE 1,20M E MAXIMO DE 4,50M,SOB A INFLUENCIA DO TREM-TIPO RODOVIARIO.FORNECIMENTO  </t>
  </si>
  <si>
    <t>CT0297</t>
  </si>
  <si>
    <t xml:space="preserve">20.085.0585-0      </t>
  </si>
  <si>
    <t xml:space="preserve">BUEIRO SIMPLES EM ARCO,CONSTITUIDO DE CHAPAS COM REVESTIMENTO EPOXY,COM 6,30MM DE ESPESSURA,PARAFUSOS,PORCAS E FERRAMENTAS NECESSARIAS,COM DIMENSOES EM TORNO DE 11,78M DE VAO E 4,80M DE ALTURA,RECOBRIMENTO MINIMO DE 1,20M E MAXIMO DE 4,50M,SOB A INFLUENCIA DO TREM-TIPO RODOVIARIO.FORNECIMENTO  </t>
  </si>
  <si>
    <t>CT0298</t>
  </si>
  <si>
    <t xml:space="preserve">20.085.0590-0      </t>
  </si>
  <si>
    <t xml:space="preserve">TUNNEL LINER,PARA PROCESSO NAO DESTRUTIVO,CIRCULAR,CONSTITUID O DE CHAPAS GALVANIZADAS,COM ESPESSURA DE 2,70MM, DIAMETRODE 1,20M,PARAFUSOS,PORCAS E FERRAMENTAS NECESSARIAS,RECOBRIMENTO MINIMO DE 1,20M E MAXIMO DE 12,90M,SOB A INFLUENCIA DOTREM-TIPO RODOVIARIO.FORNECIMENTO  </t>
  </si>
  <si>
    <t>CT0299</t>
  </si>
  <si>
    <t xml:space="preserve">20.085.0595-0      </t>
  </si>
  <si>
    <t xml:space="preserve">TUNNEL LINER,PARA PROCESSO NAO DESTRUTIVO,CIRCULAR,CONSTITUID O DE CHAPAS COM REVESTIMENTO EPOXY,COM ESPESSURA DE 2,70MM,DIAMETRO DE 1,20M,PARAFUSOS,PORCAS E FERRAMENTAS NECESSARIAS,RECOBRIMENTO MINIMO DE 1,20M E MAXIMO DE 12,90M,SOB A INFLUENCIA DO TREM-TIPO RODOVIARIO.FORNECIMENTO  </t>
  </si>
  <si>
    <t>CT0300</t>
  </si>
  <si>
    <t xml:space="preserve">20.085.0600-0      </t>
  </si>
  <si>
    <t xml:space="preserve">TUNNEL LINER,PARA PROCESSO NAO DESTRUTIVO,CIRCULAR,CONSTITUID O DE CHAPAS GALVANIZADAS,COM ESPESSURA DE 2,70MM, DIAMETRODE 1,60M,PARAFUSOS,PORCAS E FERRAMENTAS NECESSARIAS,RECOBRIMENTO MINIMO DE 1,20M E MAXIMO DE 9,60M, SOB A INFLUENCIA DOTREM-TIPO RODOVIARIO.FORNECIMENTO  </t>
  </si>
  <si>
    <t>CT0301</t>
  </si>
  <si>
    <t xml:space="preserve">20.085.0605-0      </t>
  </si>
  <si>
    <t xml:space="preserve">TUNNEL LINER,PARA PROCESSO NAO DESTRUTIVO,CIRCULAR,CONSTITUID O DE CHAPAS COM REVESTIMENTO EPOXY,COM ESPESSURA DE 2,70MM,DIAMETRO DE 1,60M,PARAFUSOS,PORCAS E FERRAMENTAS NECESSARIAS,RECOBRIMENTO MINIMO DE 1,20M E MAXIMO DE 9,60M,SOB A INFLUENCIA DO TREM-TIPO RODOVIARIO.FORNECIMENTO  </t>
  </si>
  <si>
    <t>CT0302</t>
  </si>
  <si>
    <t xml:space="preserve">20.085.0610-0      </t>
  </si>
  <si>
    <t xml:space="preserve">TUNNEL LINER,PARA PROCESSO NAO DESTRUTIVO,CIRCULAR,CONSTITUID O DE CHAPAS GALVANIZADAS,COM ESPESSURA DE 2,70MM, DIAMETRODE 2,00M,PARAFUSOS,PORCAS E FERRAMENTAS NECESSARIAS,RECOBRIMENTO MINIMO DE 1,50M E MAXIMO DE 7,70M, SOB A INFLUENCIA DOTREM-TIPO RODOVIARIO.FORNECIMENTO  </t>
  </si>
  <si>
    <t>CT0303</t>
  </si>
  <si>
    <t xml:space="preserve">20.085.0615-0      </t>
  </si>
  <si>
    <t xml:space="preserve">TUNNEL LINER,PARA PROCESSO NAO DESTRUTIVO,CIRCULAR,CONSTITUID O DE CHAPAS COM REVESTIMENTO EPOXY,COM ESPESSURA DE 2,70MM,DIAMETRO DE 2,00M,PARAFUSOS,PORCAS E FERRAMENTAS NECESSARIAS,RECOBRIMENTO MINIMO DE 1,50M E MAXIMO DE 7,70M,SOB A INFLUENCIA DO TREM-TIPO RODOVIARIO.FORNECIMENTO  </t>
  </si>
  <si>
    <t>CT0304</t>
  </si>
  <si>
    <t xml:space="preserve">20.085.0620-0      </t>
  </si>
  <si>
    <t xml:space="preserve">TUNNEL LINER,PARA PROCESSO NAO DESTRUTIVO,CIRCULAR,CONSTITUID O DE CHAPAS GALVANIZADAS,COM ESPESSURA DE 2,70MM, DIAMETRODE 2,40M,PARAFUSOS,PORCAS E FERRAMENTAS NECESSARIAS,RECOBRIMENTO MINIMO DE 1,90M E MAXIMO DE 6,40M, SOB A INFLUENCIA DOTREM-TIPO RODOVIARIO.FORNECIMENTO  </t>
  </si>
  <si>
    <t>CT0305</t>
  </si>
  <si>
    <t xml:space="preserve">20.085.0625-0      </t>
  </si>
  <si>
    <t xml:space="preserve">TUNNEL LINER,PARA PROCESSO NAO DESTRUTIVO,CIRCULAR,CONSTITUID O DE CHAPAS COM REVESTIMENTO EPOXY,COM ESPESSURA DE 2,70MM,DIAMETRO DE 2,40M,PARAFUSOS,PORCAS E FERRAMENTAS NECESSARIAS,RECOBRIMENTO MINIMO DE 1,90M E MAXIMO DE 6,40M,SOB A INFLUENCIA DO TREM-TIPO RODOVIARIO.FORNECIMENTO  </t>
  </si>
  <si>
    <t>CT0306</t>
  </si>
  <si>
    <t xml:space="preserve">20.085.0630-0      </t>
  </si>
  <si>
    <t xml:space="preserve">TUNNEL LINER,PARA PROCESSO NAO DESTRUTIVO,CIRCULAR,CONSTITUID O DE CHAPAS GALVANIZADAS,COM ESPESSURA DE 2,70MM, DIAMETRODE 2,80M,PARAFUSOS,PORCAS E FERRAMENTAS NECESSARIAS,RECOBRIMENTO MINIMO DE 2,20M E MAXIMO DE 5,50M, SOB A INFLUENCIA DOTREM-TIPO RODOVIARIO.FORNECIMENTO  </t>
  </si>
  <si>
    <t>CT0307</t>
  </si>
  <si>
    <t xml:space="preserve">20.085.0635-0      </t>
  </si>
  <si>
    <t xml:space="preserve">TUNNEL LINER,PARA PROCESSO NAO DESTRUTIVO,CIRCULAR,CONSTITUID O DE CHAPAS COM REVESTIMENTO EPOXY,COM ESPESSURA DE 2,70MM,DIAMETRO DE 2,80M,PARAFUSOS,PORCAS E FERRAMENTAS NECESSARIAS,RECOBRIMENTO MINIMO DE 2,20M E MAXIMO DE 5,50M,SOB A INFLUENCIA DO TREM-TIPO RODOVIARIO.FORNECIMENTO  </t>
  </si>
  <si>
    <t>CT0308</t>
  </si>
  <si>
    <t xml:space="preserve">20.085.0640-0      </t>
  </si>
  <si>
    <t xml:space="preserve">TUNNEL LINER,PARA PROCESSO NAO DESTRUTIVO,CIRCULAR,CONSTITUID O DE CHAPAS GALVANIZADAS,COM ESPESSURA DE 2,70MM, DIAMETRODE 3,20M,PARAFUSOS,PORCAS E FERRAMENTAS NECESSARIAS,RECOBRIMENTO MINIMO DE 2,40M E MAXIMO DE 4,80M, SOB A INFLUENCIA DOTREM-TIPO RODOVIARIO.FORNECIMENTO  </t>
  </si>
  <si>
    <t>CT0309</t>
  </si>
  <si>
    <t xml:space="preserve">20.085.0645-0      </t>
  </si>
  <si>
    <t xml:space="preserve">TUNNEL LINER,PARA PROCESSO NAO DESTRUTIVO,CIRCULAR,CONSTITUID O DE CHAPAS COM REVESTIMENTO EPOXY,COM ESPESSURA DE 2,70MM,DIAMETRO DE 3,20M,PARAFUSOS,PORCAS E FERRAMENTAS NECESSARIAS,RECOBRIMENTO MINIMO DE 2,40M E MAXIMO DE 4,80M,SOB A INFLUENCIA DO TREM-TIPO RODOVIARIO.FORNECIMENTO  </t>
  </si>
  <si>
    <t>CT0310</t>
  </si>
  <si>
    <t xml:space="preserve">20.085.0650-0      </t>
  </si>
  <si>
    <t xml:space="preserve">TUNNEL LINER,PARA PROCESSO NAO DESTRUTIVO,CIRCULAR,CONSTITUID O DE CHAPAS GALVANIZADS,COM ESPESSURA DE 2,70MM,DIAMETRO DE3,60M,PARAFUSOS,PORCAS E FERRAMENTAS NECESSARIAS,RECOBRIMENTO MINIMO DE 2,60M E MAXIMO DE 4,30M,SOB A INFLUENCIA DO TREM-TIPO RODOVIARIO.FORNECIMENTO  </t>
  </si>
  <si>
    <t>CT0311</t>
  </si>
  <si>
    <t xml:space="preserve">20.085.0655-0      </t>
  </si>
  <si>
    <t xml:space="preserve">TUNNEL LINER,PARA PROCESSO NAO DESTRUTIVO,CIRCULAR,CONSTITUID O DE CHAPAS COM REVESTIMENTO EPOXY,COM ESPESSURA DE 2,70MM,DIAMETRO DE 3,60M,PARAFUSOS,PORCAS E FERRAMENTAS NECESSARIAS,RECOBRIMENTO MINIMO DE 2.60M E MAXIMO DE 4,30M,SOB A INFLUENCIA DO TREM-TIPO RODOVIARIO.FORNECIMENTO  </t>
  </si>
  <si>
    <t>CT0312</t>
  </si>
  <si>
    <t xml:space="preserve">20.085.0660-0      </t>
  </si>
  <si>
    <t xml:space="preserve">TUNNEL LINER,PARA PROCESSO NAO DESTRUTIVO,CIRCULAR,CONSTITUID O DE CHAPAS GALVANIZADAS,COM ESPESSURA DE 3,40MM, DIAMETRODE 4,00M,PARAFUSOS,PORCAS E FERRAMENTAS NECESSARIAS,RECOBRIMENTO MINIMO DE 2,80M E MAXIMO 4,60M,SOB A INFLUENCIA DO TREM-TIPO RODOVIARIO.FORNECIMENTO  </t>
  </si>
  <si>
    <t>CT0313</t>
  </si>
  <si>
    <t xml:space="preserve">20.085.0665-0      </t>
  </si>
  <si>
    <t xml:space="preserve">TUNNEL LINER,PARA PROCESSO NAO DESTRUTIVO,CIRCULAR,CONSTITUID O DE CHAPAS COM REVESTIMENTO EPOXY,COM ESPESSURA DE 3,40MM,DIAMETRO DE 4,00M,PARAFUSOS,PORCAS E FERRAMENTAS NECESSARIAS,RECOBRIMENTO MINIMO DE 2,80M E MAXIMO DE 4,60M,SOB A INFLUENCIA DO TREM-TIPO RODOVIARIO.FORNECIMENTO  </t>
  </si>
  <si>
    <t>CT0314</t>
  </si>
  <si>
    <t xml:space="preserve">20.085.0670-0      </t>
  </si>
  <si>
    <t xml:space="preserve">TUNNEL LINER,PARA PROCESSO NAO DESTRUTIVO,CIRCULAR,CONSTITUID O DE CHAPAS GALVANIZADAS,COM ESPESSURA DE 4,70MM, DIAMETRODE 4,40M,PARAFUSOS,PORCAS E FERRAMENTAS NECESSARIAS,RECOBRIMENTO MINIMO DE 3,00M E MAXIMO DE 5,20M, SOB A INFLUENCIA DOTREM-TIPO RODOVIARIO.FORNECIMENTO  </t>
  </si>
  <si>
    <t>CT0315</t>
  </si>
  <si>
    <t xml:space="preserve">20.085.0675-0      </t>
  </si>
  <si>
    <t xml:space="preserve">TUNNEL LINER,PARA PROCESSO NAO DESTRUTIVO,CIRCULAR,CONSTITUID O DE CHAPAS COM REVESTIMENTO EPOXY,COM 4,70MM DE ESPESSURA,DIAMETRO DE 4,40M,PARAFUSOS,PORCAS E FERRAMENTAS NECESSARIAS,RECOBRIMENTO MINIMO DE 3,00M E MAXIMO DE 5,20M,SOB A INFLUENCIA DO TREM-TIPO RODOVIARIO.FORNECIMENTO  </t>
  </si>
  <si>
    <t>CT0316</t>
  </si>
  <si>
    <t xml:space="preserve">20.085.0680-0      </t>
  </si>
  <si>
    <t xml:space="preserve">TUNNEL LINER,PARA PROCESSO NAO DESTRUTIVO,CIRCULAR,CONSTITUID O DE CHAPAS GALVANIZADAS,COM ESPESSURA DE 6,30MM, DIAMETRODE 4,80M,PARAFUSOS,PORCAS E FERRAMENTAS NECESSARIAS,RECOBRIMENTO MINIMO DE 3,20M E MAXIMO DE 5,80M, SOB A INFLUENCIA DOTREM-TIPO RODOVIARIO.FORNECIMENTO  </t>
  </si>
  <si>
    <t>CT0317</t>
  </si>
  <si>
    <t xml:space="preserve">20.085.0685-0      </t>
  </si>
  <si>
    <t xml:space="preserve">TUNNEL LINER,PARA PROCESSO NAO DESTRUTIVO,CIRCULAR,CONSTITUID O DE CHAPAS COM REVESTIMENTO EPOXY,COM ESPESSURA DE 6,30MM,DIAMETRO DE 4,80M,PARAFUSOS,PORCAS E FERRAMENTAS NECESSARIAS,RECOBRIMENTO MINIMO DE 3,20M E MAXIMO DE 5,80M,SOB A INFLUENCIA DO TREM-TIPO RODOVIARIO.FORNECIMENTO  </t>
  </si>
  <si>
    <t>CT0318</t>
  </si>
  <si>
    <t xml:space="preserve">20.086.0100-0      </t>
  </si>
  <si>
    <t xml:space="preserve">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  </t>
  </si>
  <si>
    <t>CT0319</t>
  </si>
  <si>
    <t xml:space="preserve">20.086.0110-0      </t>
  </si>
  <si>
    <t xml:space="preserve">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  </t>
  </si>
  <si>
    <t>CT0320</t>
  </si>
  <si>
    <t xml:space="preserve">20.086.0120-0      </t>
  </si>
  <si>
    <t xml:space="preserve">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  </t>
  </si>
  <si>
    <t>CT0321</t>
  </si>
  <si>
    <t xml:space="preserve">20.086.0130-0      </t>
  </si>
  <si>
    <t xml:space="preserve">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  </t>
  </si>
  <si>
    <t>CT0322</t>
  </si>
  <si>
    <t xml:space="preserve">20.086.0140-0      </t>
  </si>
  <si>
    <t xml:space="preserve">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  </t>
  </si>
  <si>
    <t>CT0323</t>
  </si>
  <si>
    <t xml:space="preserve">20.086.0150-0      </t>
  </si>
  <si>
    <t xml:space="preserve">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  </t>
  </si>
  <si>
    <t>CT0324</t>
  </si>
  <si>
    <t xml:space="preserve">20.086.0160-0      </t>
  </si>
  <si>
    <t xml:space="preserve">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  </t>
  </si>
  <si>
    <t>CT0325</t>
  </si>
  <si>
    <t xml:space="preserve">20.086.0170-0      </t>
  </si>
  <si>
    <t xml:space="preserve">BUEIRO SIMPLES CIRCULAR,CONSTITUIDO DE CHAPAS GALVANIZADAS OU REVESTIDAS COM EPOXY,ESPESSURA DE 2MM,DIAMETRO DE 0,60M,PARAFUSOS,PORCAS E FERRAMENTAS NECESSARIAS,RECOBRIMENTO MINIMODE 0,30M E MAXIMO DE 25,00M,SOB A INFLUENCIA DO TREM-TIPO RODOVIARIO,EXCLUSIVE ANDAIME.ASSENTAMENTO  </t>
  </si>
  <si>
    <t>CT0326</t>
  </si>
  <si>
    <t xml:space="preserve">20.086.0180-0      </t>
  </si>
  <si>
    <t xml:space="preserve">BUEIRO SIMPLES CIRCULAR,CONSTITUIDO DE CHAPAS GALVANIZADAS OU REVESTIDAS COM EPOXY,ESPESSURA DE 2MM,DIAMETRO DE 0,80M,PARAFUSOS,PORCAS E FERRAMENTAS NECESSARIAS,RECOBRIMENTO MINIMODE 0,30M E MAXIMO DE 18,80M,SOB A INFLUENCIA DO TREM-TIPO RODOVIARIO,EXCLUSIVE ANDAIME.ASSENTAMENTO  </t>
  </si>
  <si>
    <t>CT0327</t>
  </si>
  <si>
    <t xml:space="preserve">20.086.0190-0      </t>
  </si>
  <si>
    <t xml:space="preserve">BUEIRO SIMPLES CIRCULAR,CONSTITUIDO DE CHAPAS GALVANIZADAS OU REVESTIDAS COM EPOXY,ESPESSURA DE 2MM,DIAMETRO DE 1,00M,PARAFUSOS,PORCAS E FERRAMENTAS NECESSARIAS,RECOBRIMENTO MINIMODE 0,30M E MAXIMO DE 15,00M,SOB A INFLUENCIA DO TREM-TIPO RODOVIARIO,EXCLUSIVE ANDAIME.ASSENTAMENTO  </t>
  </si>
  <si>
    <t>CT0328</t>
  </si>
  <si>
    <t xml:space="preserve">20.086.0200-0      </t>
  </si>
  <si>
    <t xml:space="preserve">BUEIRO SIMPLES CIRCULAR,CONSTITUIDO DE CHAPAS GALVANIZADAS OU REVESTIDAS COM EPOXY,ESPESSURA DE 2MM,DIAMETRO DE 1,20M,PARAFUSOS,PORCAS E FERRAMENTAS NECESSARIAS,RECOBRIMENTO MINIMODE 0,30M E MAXIMO DE 12,50M,SOB A INFLUENCIA DO TREM-TIPO RODOVIARIO,EXCLUSIVE ANDAIME.ASSENTAMENTO  </t>
  </si>
  <si>
    <t>CT0329</t>
  </si>
  <si>
    <t xml:space="preserve">20.086.0210-0      </t>
  </si>
  <si>
    <t xml:space="preserve">BUEIRO SIMPLES CIRCULAR,CONSTITUIDO DE CHAPAS GALVANIZADAS OU REVESTIDAS COM EPOXY,ESPESSURA DE 2MM,DIAMETRO DE 1,50M,PARAFUSOS,PORCAS E FERRAMENTAS NECESSARIAS,RECOBRIMENTO MINIMODE 0,30M E MAXIMO DE 10,00M,SOB A INFLUENCIA DO TREM-TIPO RODOVIARIO,EXCLUSIVE ANDAIME.ASSENTAMENTO  </t>
  </si>
  <si>
    <t>CT0330</t>
  </si>
  <si>
    <t xml:space="preserve">20.086.0220-0      </t>
  </si>
  <si>
    <t xml:space="preserve">BUEIRO SIMPLES CIRCULAR,CONSTITUIDO DE CHAPAS GALVANIZADAS OU REVESTIDAS COM EPOXY,ESPESSURA DE 2MM,DIAMETRO DE 1,80M,PARAFUSOS,PORCAS E FERRAMENTAS NECESSARIAS,RECOBRIMENTO MINIMODE 0,40M E MAXIMO DE 8,30M,SOB A INFLUENCIA DO TREM-TIPO RODOVIARIO,EXCLUSIVE ANDAIME.ASSENTAMENTO  </t>
  </si>
  <si>
    <t>CT0331</t>
  </si>
  <si>
    <t xml:space="preserve">20.086.0230-0      </t>
  </si>
  <si>
    <t xml:space="preserve">BUEIRO SIMPLES CIRCULAR,CONSTITUIDO DE CHAPAS GALVANIZADAS OU REVESTIDAS COM EPOXY,ESPESSURA DE 2MM,DIAMETRO DE 2,00M,PARAFUSOS,PORCAS E FERRAMENTAS NECESSARIAS,RECOBRIMENTO MINIMODE 0,50M E MAXIMO DE 7,50M,SOB A INFLUENCIA DO TREM-TIPO RODOVIARIO,EXCLUSIVE ANDAIME.ASSENTAMENTO  </t>
  </si>
  <si>
    <t>CT0332</t>
  </si>
  <si>
    <t xml:space="preserve">20.086.0240-0      </t>
  </si>
  <si>
    <t xml:space="preserve">BUEIRO SIMPLES CIRCULAR,CONSTITUIDO DE CHAPAS GALVANIZADAS OU REVESTIDAS COM EPOXY,ESPESSURA DE 2,70MM,DIAMETRO DE 2,20M,PARAFUSOS,PORCAS E FERRAMENTAS NECESSARIAS,RECOBRIMENTO MINIMO DE 0,50M E MAXIMO DE 9,50M,SOB A INFLUENCIA DO TREM-TIPORODOVIARIO,EXCLUSIVE ANDAIME.ASSENTAMENTO  </t>
  </si>
  <si>
    <t>CT0333</t>
  </si>
  <si>
    <t xml:space="preserve">20.086.0250-0      </t>
  </si>
  <si>
    <t xml:space="preserve">BUEIRO SIMPLES CIRCULAR,CONSTITUIDO DE CHAPAS GALVANIZADAS OU REVESTIDAS COM EPOXY,ESPESSURA DE 2,70MM,DIAMETRO DE 2,40M,PARAFUSOS,PORCAS E FERRAMENTAS NECESSARIAS,RECOBRIMENTO MINIMO DE 0,50M E MAXIMO DE 8,70M,SOB A INFLUENCIA DO TREM-TIPORODOVIARIO,EXCLUSIVE ANDAIME.ASSENTAMENTO  </t>
  </si>
  <si>
    <t>CT0334</t>
  </si>
  <si>
    <t xml:space="preserve">20.086.0260-0      </t>
  </si>
  <si>
    <t xml:space="preserve">BUEIRO SIMPLES CIRCULAR,CONSTITUIDO DE CHAPAS GALVANIZADAS OU REVESTIDAS COM EPOXY,ESPESSURA DE 3,40MM,DIAMETRO DE 2,60M,PARAFUSOS,PORCAS E FERRAMENTAS NECESSARIAS,RECOBRIMENTO MINIMO DE 0,50M E MAXIMO DE 10,60M,SOB A INFLUENCIA DO TREM-TIPO RODOVIARIO,EXCLUSIVE ANDAIME.ASSENTAMENTO  </t>
  </si>
  <si>
    <t>CT0335</t>
  </si>
  <si>
    <t xml:space="preserve">20.086.0270-0      </t>
  </si>
  <si>
    <t xml:space="preserve">BUEIRO SIMPLES CIRCULAR,CONSTITUIDO DE CHAPAS GALVANIZADAS OU REVESTIDAS COM EPOXY,ESPESSURA DE 3,40MM,DIAMETRO DE 2,80M,PARAFUSOS,PORCAS E FERRAMENTAS NECESSARIAS,RECOBRIMENTO MINIMO DE 0,50M E MAXIMO DE 9,80M,SOB A INFLUENCIA DO TREM-TIPORODOVIARIO,EXCLUSIVE ANDAIME.ASSENTAMENTO  </t>
  </si>
  <si>
    <t>CT0336</t>
  </si>
  <si>
    <t xml:space="preserve">20.086.0280-0      </t>
  </si>
  <si>
    <t xml:space="preserve">BUEIRO SIMPLES CIRCULAR,CONSTITUIDO DE CHAPAS GALVANIZADAS OU REVESTIDAS COM EPOXY,ESPESSURA DE 2,70MM,DIAMETRO DE 3,05M,PARAFUSOS,PORCAS E FERRAMENTAS NECESSARIAS,RECOBRIMENTO MINIMO DE 0,45M E MAXIMO DE 13,10M,SOB A INFLUENCIA DO TREM-TIPA RODOVIARIO,EXCLUSIVE ANDAIME.ASSENTAMENTO  </t>
  </si>
  <si>
    <t>CT0337</t>
  </si>
  <si>
    <t xml:space="preserve">20.086.0290-0      </t>
  </si>
  <si>
    <t xml:space="preserve">BUEIRO SIMPLES CIRCULAR,CONSTITUIDO DE CHAPAS GALVANIZADAS OU REVESTIDAS COM EPOXY,ESPESSURA DE 2,70MM,DIAMETRO DE 3,40M,PARAFUSOS,PORCAS E FERRAMENTAS NECESSARIAS,RECOBRIMENTO MINIMO DE 0,45M E MAXIMO DE 11,70M,SOB A INFLUENCIA DO TREM-TIPO RODOVIARIO,EXCLUSIVE ANDAIME.ASSENTAMENTO  </t>
  </si>
  <si>
    <t>CT0338</t>
  </si>
  <si>
    <t xml:space="preserve">20.086.0300-0      </t>
  </si>
  <si>
    <t xml:space="preserve">BUEIRO SIMPLES CIRCULAR,CONSTITUIDO DE CHAPAS GALVANIZADAS OU REVESTIDAS COM EPOXY,ESPESSURA DE 2,70MM,DIAMETRO DE 3,80M,PARAFUSOS,PORCAS E FERRAMENTAS NECESSARIAS,RECOBRIMENTO MINIMO DE 0,60M E MAXIMO DE 10,50M,SOB A INFLUENCIA DO TREM-TIPO RODOVIARIO,EXCLUSIVE ANDAIME.ASSENTAMENTO  </t>
  </si>
  <si>
    <t>CT0339</t>
  </si>
  <si>
    <t xml:space="preserve">20.086.0310-0      </t>
  </si>
  <si>
    <t xml:space="preserve">BUEIRO SIMPLES CIRCULAR,CONSTITUIDO DE CHAPAS GALVANIZADAS OU REVESTIDAS COM EPOXY,ESPESSURA DE 2,70MM,DIAMETRO DE 4,20M,PARAFUSOS,PORCAS E FERRAMENTAS NECESSARIAS,RECOBRIMENTO MINIMO DE 0,60M E MAXIMO DE 9,50M,SOB A INFLUENCIA DO TREM-TIPORODOVIARIO,EXCLUSIVE ANDAIME.ASSENTAMENTO  </t>
  </si>
  <si>
    <t>CT0340</t>
  </si>
  <si>
    <t xml:space="preserve">20.086.0320-0      </t>
  </si>
  <si>
    <t xml:space="preserve">BUEIRO SIMPLES CIRCULAR,CONSTITUIDO DE CHAPAS GALVANIZADAS OU REVESTIDAS COM EPOXY,ESPESSURA DE 2,70MM,DIAMETRO DE 4,60M,PARAFUSOS,PORCAS E FERRAMENTAS NECESSARIAS,RECOBRIMENTO MINIMO DE 0,60M E MAXIMO DE 8,70M,SOB A INFLUENCIA DO TREM-TIPORODOVIARIO,EXCLUSIVE ANDAIME.ASSENTAMENTO  </t>
  </si>
  <si>
    <t>CT0341</t>
  </si>
  <si>
    <t xml:space="preserve">20.086.0330-0      </t>
  </si>
  <si>
    <t xml:space="preserve">BUEIRO SIMPLES LENTICULAR,CONSTITUIDO DE CHAPAS GALVANIZADAS OU REVESTIDAS COM EPOXY,ESPESSURA DE 2MM,PARAFUSOS,PORCAS EFERRAMENTAS NECESSARIAS,COM DIMENSOES EM TORNO DE 1,00M DEVAO E 0,80M DE ALTURA,RECOBRIMENTO MINIMO DE 0,30M E MAXIMODE 6,80M,SOB A INFLUENCIA DO TREM-TIPO RODOVIARIO,EXCLUSIVEANDAIME.AS SENTAMENTO  </t>
  </si>
  <si>
    <t>CT0342</t>
  </si>
  <si>
    <t xml:space="preserve">20.086.0340-0      </t>
  </si>
  <si>
    <t xml:space="preserve">BUEIRO SIMPLES LENTICULAR,CONSTITUIDO DE CHAPAS GALVANIZADAS OU REVESTIDAS COM EPOXY,ESPESSURA DE 2MM,PARAFUSOS,PORCAS EFERRAMENTAS NECESSARIAS,COM DIMENSOES EM TORNO DE 1,20M DEVAO E 1,00M DE ALTURA,RECOBRIMENTO MINIMO DE 0,30M E MAXIMODE 9,00M,SOB A INFLUENCIA DO TREM-TIPO RODOVIARIO,EXCLUSIVEANDAIME.AS SENTAMENTO  </t>
  </si>
  <si>
    <t>CT0343</t>
  </si>
  <si>
    <t xml:space="preserve">20.086.0350-0      </t>
  </si>
  <si>
    <t xml:space="preserve">BUEIRO SIMPLES LENTICULAR,CONSTITUIDO DE CHAPAS GALVANIZADAS OU REVESTIDAS COM EPOXY,ESPESSURA DE 2MM,PARAFUSOS,PORCAS EFERRAMENTAS NECESSARIAS,COM DIMENSOES EM TORNO DE 1,45M DEVAO E 1,10M DE ALTURA,RECOBRIMENTO MINIMO DE 0,40M E MAXIMODE 7,40M,SOB A INFLUENCIA DO TREM-TIPO RODOVIARIO,EXCLUSIVEANDAIME.AS SENTAMENTO  </t>
  </si>
  <si>
    <t>CT0344</t>
  </si>
  <si>
    <t xml:space="preserve">20.086.0360-0      </t>
  </si>
  <si>
    <t xml:space="preserve">BUEIRO SIMPLES LENTICULAR,CONSTITUIDO DE CHAPAS GALVANIZADAS OU REVESTIDAS COM EPOXY,ESPESSURA DE 2MM,PARAFUSOS,PORCAS EFERRAMENTAS NECESSARIAS,COM DIMENSOES EM TORNO DE 1,85M DEVAO E 1,50M DE ALTURA,RECOBRIMENTO MINIMO DE 0,50M E MAXIMODE 8,10M,SOB A INFLUENCIA DO TREM-TIPO RODOVIARIO,EXCLUSIVEANDAIME.AS SENTAMENTO  </t>
  </si>
  <si>
    <t>CT0345</t>
  </si>
  <si>
    <t xml:space="preserve">20.086.0370-0      </t>
  </si>
  <si>
    <t xml:space="preserve">BUEIRO SIMPLES LENTICULAR,CONSTITUIDO DE CHAPAS GALVANIZADAS OU REVESTIDAS COM EPOXY,ESPESSURA DE 2MM,PARAFUSOS,PORCAS EFERRAMENTAS NECESSARIAS,COM DIMENSOES EM TORNO DE 2,15M DEVAO E 1,60M DE ALTURA,RECOBRIMENTO MINIMO DE 0,60M E MAXIMODE 7,00M,SOB A INFLUENCIA DO TREM-TIPO RODOVIARIO,EXCLUSIVEANDAIME.AS SENTAMENTO  </t>
  </si>
  <si>
    <t>CT0346</t>
  </si>
  <si>
    <t xml:space="preserve">20.086.0380-0      </t>
  </si>
  <si>
    <t xml:space="preserve">BUEIRO SIMPLES LENTICULAR,CONSTITUIDO DE CHAPAS GALVANIZADAS OU REVESTIDAS COM EPOXY,ESPESSURA DE 2MM,PARAFUSOS,PORCAS EFERRAMENTAS NECESSARIAS,COM DIMENSOES EM TORNO DE 2,30M DEVAO E 1,65M DE ALTURA,RECOBRIMENTO MINIMO DE 0,60M E MAXIMODE 6,50M,SOB A INFLUENCIA DO TREM-TIPO RODOVIARIO,EXCLUSIVEANDAIME.AS SENTAMENTO  </t>
  </si>
  <si>
    <t>CT0347</t>
  </si>
  <si>
    <t xml:space="preserve">20.086.0390-0      </t>
  </si>
  <si>
    <t xml:space="preserve">BUEIRO SIMPLES LENTICULAR,CONSTITUIDO DE CHAPAS GALVANIZADAS OU REVESTIDAS COM EPOXY,ESPESSURA DE 2MM,PARAFUSOS,PORCAS EFERRAMENTAS NECESSARIAS,COM DIMENSOES EM TORNO DE 2,50M DEVAO E 2,20M DE ALTURA,RECOBRIMENTO MINIMO DE 0,60M E MAXIMODE 6,00M,SOB A INFLUENCIA DO TREM-TIPO RODOVIARIO,EXCLUSIVEANDAIME.AS SENTAMENTO  </t>
  </si>
  <si>
    <t>CT0348</t>
  </si>
  <si>
    <t xml:space="preserve">20.086.0400-0      </t>
  </si>
  <si>
    <t xml:space="preserve">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  </t>
  </si>
  <si>
    <t>CT0349</t>
  </si>
  <si>
    <t xml:space="preserve">20.086.0410-0      </t>
  </si>
  <si>
    <t xml:space="preserve">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  </t>
  </si>
  <si>
    <t>CT0350</t>
  </si>
  <si>
    <t xml:space="preserve">20.086.0420-0      </t>
  </si>
  <si>
    <t xml:space="preserve">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  </t>
  </si>
  <si>
    <t>CT0351</t>
  </si>
  <si>
    <t xml:space="preserve">20.086.0430-0      </t>
  </si>
  <si>
    <t xml:space="preserve">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  </t>
  </si>
  <si>
    <t>CT0352</t>
  </si>
  <si>
    <t xml:space="preserve">20.086.0440-0      </t>
  </si>
  <si>
    <t xml:space="preserve">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  </t>
  </si>
  <si>
    <t>CT0353</t>
  </si>
  <si>
    <t xml:space="preserve">20.086.0450-0      </t>
  </si>
  <si>
    <t xml:space="preserve">BUEIRO SIMPLES EM ARCO,CONSTITUIDO DE CHAPAS GALVANIZADAS OU REVESTIDAS COM EPOXY,ESPESSURA DE 3,40MM,PARAFUSOS,PORCAS EFERRAMENTAS NECESSARIAS,COM DIMENSOES EM TORNO DE 5,92M DEVAO E 2,08M DE ALTURA,RECOBRIMENTO MINIMO DE 0,75M E MAXIMODE 4,00M,SOB A INFLUENCIA DO TREM-TIPO RODOVIARIO,EXCLUSIVEANDAIME.AS SENTAMENTO  </t>
  </si>
  <si>
    <t>CT0354</t>
  </si>
  <si>
    <t xml:space="preserve">20.086.0460-0      </t>
  </si>
  <si>
    <t xml:space="preserve">BUEIRO SIMPLES EM ARCO,CONSTITUIDO DE CHAPAS GALVANIZADAS OU REVESTIDAS COM EPOXY,ESPESSURA DE 3,40MM,PARAFUSOS,PORCAS EFERRAMENTAS NECESSARIAS,COM DIMENSOES EM TORNO DE 6,12M DEVAO E 2,77M DE ALTURA,RECOBRIMENTO MINIMO DE 0,75M E MAXIMODE 4,00M,SOB A INFLUENCIA DO TREM-TIPO RODOVIARIO,EXCLUSIVEANDAIME.AS SENTAMENTO  </t>
  </si>
  <si>
    <t>CT0355</t>
  </si>
  <si>
    <t xml:space="preserve">20.086.0470-0      </t>
  </si>
  <si>
    <t xml:space="preserve">BUEIRO SIMPLES EM ARCO,CONSTITUIDO DE CHAPAS GALVANIZADAS OU REVESTIDAS COM EPOXY,ESPESSURA DE 3,40MM,PARAFUSOS,PORCAS EFERRAMENTAS NECESSARIAS,COM DIMENSOES EM TORNO DE 6,78M DEVAO E 2,41M DE ALTURA,RECOBRIMENTO MINIMO DE 0,75M E MAXIMODE 3,50M,SOB A INFLUENCIA DO TREM-TIPO RODOVIARIO,EXCLUSIVEANDAIME.AS SENTAMENTO  </t>
  </si>
  <si>
    <t>CT0356</t>
  </si>
  <si>
    <t xml:space="preserve">20.086.0480-0      </t>
  </si>
  <si>
    <t xml:space="preserve">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  </t>
  </si>
  <si>
    <t>CT0357</t>
  </si>
  <si>
    <t xml:space="preserve">20.086.0490-0      </t>
  </si>
  <si>
    <t xml:space="preserve">BUEIRO SIMPLES EM ARCO,CONSTITUIDO DE CHAPAS GALVANIZADAS OU REVESTIDAS COM EPOXY,ESPESSURA DE 3,40MM,PARAFUSOS,PORCAS EFERRAMENTAS NECESSARIAS,COM DIMENSOES EM TORNO DE 7,67M DEVAO E 2,57M DE ALTURA,RECOBRIMENTO MINIMO DE 0,90M E MAXIMODE 3,00M,SOB A INFLUENCIA DO TREM-TIPO RODOVIARIO,EXCLUSIVEANDAIME.AS SENTAMENTO  </t>
  </si>
  <si>
    <t>CT0358</t>
  </si>
  <si>
    <t xml:space="preserve">20.086.0500-0      </t>
  </si>
  <si>
    <t xml:space="preserve">BUEIRO SIMPLES EM ARCO,CONSTITUIDO DE CHAPAS GALVANIZADAS OU REVESTIDAS COM EPOXY,ESPESSURA DE 3,40MM,PARAFUSOS,PORCAS EFERRAMENTAS NECESSARIAS,COM DIMENSOES EM TORNO DE 7,85M DEVAO E 4,60M DE ALTURA,RECOBRIMENTO MINIMO DE 0,90M E MAXIMODE 3,00M,SOB A INFLUENCIA DO TREM-TIPO RODOVIARIO,EXCLUSIVEANDAIME.AS SENTAMENTO  </t>
  </si>
  <si>
    <t>CT0359</t>
  </si>
  <si>
    <t xml:space="preserve">20.086.0510-0      </t>
  </si>
  <si>
    <t xml:space="preserve">BUEIRO SIMPLES EM ARCO,CONSTITUIDO DE CHAPAS GALVANIZADAS OU REVESTIDAS COM EPOXY,ESPESSURA DE 3,40MM,PARAFUSOS,PORCAS EFERRAMENTAS NECESSARIAS,COM DIMENSOES EM TORNO DE 8,79M DEVAO E 2,95M DE ALTURA,RECOBRIMENTO MINIMO DE 0,90M E MAXIMODE 3,50M,SOB A INFLUENCIA DO TREM-TIPO RODOVIARIO,EXCLUSIVEANDAIME.AS SENTAMENTO  </t>
  </si>
  <si>
    <t>CT0360</t>
  </si>
  <si>
    <t xml:space="preserve">20.086.0520-0      </t>
  </si>
  <si>
    <t xml:space="preserve">BUEIRO SIMPLES EM ARCO,CONSTITUIDO DE CHAPAS GALVANIZADAS OU REVESTIDAS COM EPOXY,ESPESSURA DE 3,40MM,PARAFUSOS PORCAS EFERRAMENTAS NECESSARIAS,COM DIMENSOES EM TORNO DE 8,97M DEVAO E 5,00M DE ALTURA,RECOBRIMENTO MINIMO DE 0,90M E MAXIMODE 4,00M,SOB A INFLUENCIA DO TREM-TIPO RODOVIARIO,EXCLUSIVEANDAIME.AS SENTAMENTO  </t>
  </si>
  <si>
    <t>CT0361</t>
  </si>
  <si>
    <t xml:space="preserve">20.086.0530-0      </t>
  </si>
  <si>
    <t xml:space="preserve">BUEIRO SIMPLES EM ARCO,CONSTITUIDO DE CHAPAS GALVANIZADAS OU REVESTIDAS COM EPOXY,ESPESSURA DE 4,70MM,PARAFUSOS,PORCAS EFERRAMENTAS NECESSARIAS,COM DIMENSOES EM TORNO DE 9,45M DEVAO E 3,07M DE ALTURA,RECOBRIMENTO MINIMO DE 0,90M E MAXIMODE 4,00M,SOB A INFLUENCIA DO TREM-TIPO RODOVIARIO,EXCLUSIVEANDAIME.AS SENTAMENTO  </t>
  </si>
  <si>
    <t>CT0362</t>
  </si>
  <si>
    <t xml:space="preserve">20.086.0540-0      </t>
  </si>
  <si>
    <t xml:space="preserve">BUEIRO SIMPLES EM ARCO,CONSTITUIDO DE CHAPAS GALVANIZADAS OU REVESTIDAS COM EPOXY,ESPESSURA DE 4,70MM,PARAFUSOS,PORCAS EFERRAMENTAS NECESSARIAS,COM DIMENSOES EM TORNO DE 9,86M DEVAO E 6,07M DE ALTURA,RECOBRIMENTO MINIMO DE 0,90M E MAXIMODE 4,00M,SOB A INFLUENCIA DO TREM-TIPO RODOVIARIO,EXCLUSIVEANDAIME.AS SENTAMENTO  </t>
  </si>
  <si>
    <t>CT0363</t>
  </si>
  <si>
    <t xml:space="preserve">20.086.0550-0      </t>
  </si>
  <si>
    <t xml:space="preserve">BUEIRO SIMPLES EM ARCO,CONSTITUIDO DE CHAPAS GALVANIZADAS OU REVESTIDAS COM EPOXY,ESPESSURA DE 6,30MM,PARAFUSOS,PORCAS EFERRAMENTAS NECESSARIAS,COM DIMENSOES EM TORNO DE 10,77M DEVAO E 3,48M DE ALTURA,RECOBRIMENTO MINIMO DE 1,20M E MAXIMODE 4,00M,SOB A INFLUENCIA DO TREM-TIPO RODOVIARIO,EXCLUSIVEANDAIME.AS SENTAMENTO  </t>
  </si>
  <si>
    <t>CT0364</t>
  </si>
  <si>
    <t xml:space="preserve">20.086.0560-0      </t>
  </si>
  <si>
    <t xml:space="preserve">BUEIRO SIMPLES EM ARCO,CONSTITUIDO DE CHAPAS GALVANIZADAS OU REVESTIDAS COM EPOXY,ESPESSURA DE 6,30MM,PARAFUSOS,PORCAS EFERRAMENTAS NECESSARIAS,COM DIMENSOES EM TORNO DE 10,97M DEVAO E 6,53M DE ALTURA,RECOBRIMENTO MINIMO DE 1,20M E MAXIMODE 4,50M,SOB A INFLUENCIA DO TREM-TIPO RODOVIARIO,EXCLUSIVEANDAIME.AS SENTAMENTO  </t>
  </si>
  <si>
    <t>CT0365</t>
  </si>
  <si>
    <t xml:space="preserve">20.086.0570-0      </t>
  </si>
  <si>
    <t xml:space="preserve">BUEIRO SIMPLES EM ARCO,CONSTITUIDO DE CHAPAS GALVANIZADAS OU REVESTIDAS COM EPOXY,ESPESSURA DE 6,30MM,PARAFUSOS,PORCAS EFERRAMENTAS NECESSARIAS,COM DIMENSOES EM TORNO DE 11,58M DEVAO E 7,16M DE ALTURA,RECOBRIMENTO MINIMO DE 1,20M E MAXIMODE 4,50M,SOB A INFLUENCIA DO TREM-TIPO RODOVIARIO,EXCLUSIVEANDAIME.AS SENTAMENTO  </t>
  </si>
  <si>
    <t>CT0366</t>
  </si>
  <si>
    <t xml:space="preserve">20.086.0580-0      </t>
  </si>
  <si>
    <t xml:space="preserve">BUEIRO SIMPLES EM ARCO,CONSTITUIDO DE CHAPAS GALVANIZADAS OU REVESTIDAS COM EPOXY,ESPESSURA DE 6,30MM,PARAFUSOS,PORCAS EFERRAMENTAS NECESSARIAS,COM DIMENSOES EM TORNO DE 11,78M DEVAO E 4,80M DE ALTURA,RECOBRIMENTO MINIMO DE 1,20M E MAXIMODE 4,50M,SOB A INFLUENCIA DO TREM-TIPO RODOVIARIO,EXCLUSIVEANDAIME.AS SENTAMENTO  </t>
  </si>
  <si>
    <t>CT0367</t>
  </si>
  <si>
    <t xml:space="preserve">20.086.0590-0      </t>
  </si>
  <si>
    <t xml:space="preserve">TUNNEL LINER,PARA PROCESSO NAO DESTRUTIVO,CIRCULAR,CONSTITUID O DE CHAPAS GALVANIZADAS OU REVESTIDAS COM EPOXY,ESPESSURADE 2,70MM,DIAMETRO DE 1,20M,PARAFUSOS, PORCAS E FERRAMENTASNECESSARIAS,RECOBRI MENTO MINIMO DE 1,20M E MAXIMO DE 12,90M,SOB A INFLUENCIA DO TREM-TIPO RODOVIARIO,EXCLUSIVE ANDAIME EESCAVACAO DENTRO DO TUNEL.ASSENTAMENTO  </t>
  </si>
  <si>
    <t>CT0368</t>
  </si>
  <si>
    <t xml:space="preserve">20.086.0600-0      </t>
  </si>
  <si>
    <t xml:space="preserve">TUNNEL LINER,PARA PROCESSO NAO DESTRUTIVO,CIRCULAR,CONSTITUID O DE CHAPAS GALVANIZADAS OU REVESTIDAS COM EPOXY,ESPESSURADE 2,70MM,DIAMETRO DE 1,60M,PARAFUSOS, PORCAS E FERRAMENTASNECESSARIAS,RECOBRI MENTO MINIMO DE 1,20M E MAXIMO DE 9,60M,SOB A INFLUENCIA DO TREM-TIPO RODOVIARIO,EXCLUSIVE ANDAIME EESCAVACAO DENTRO DO TUNEL.ASSENTAMENTO  </t>
  </si>
  <si>
    <t>CT0369</t>
  </si>
  <si>
    <t xml:space="preserve">20.086.0610-0      </t>
  </si>
  <si>
    <t xml:space="preserve">TUNNEL LINER,PARA PROCESSO NAO DESTRUTIVO,CIRCULAR,CONSTITUID O DE CHAPAS GALVANIZADAS OU REVESTIDAS COM EPOXY,ESPESSURADE 2,70MM,DIAMETRO DE 2,00M,PARAFUSOS, PORCAS E FERRAMENTASNECESSARIAS,RECOBRI MENTO MINIMO DE 1,50M E MAXIMO DE 7,70M,SOB A INFLUENCIA DO TREM-TIPO RODOVIARIO,EXCLUSIVE ANDAIME EESCAVACAO DENTRO DO TUNEL.ASSENTAMENTO  </t>
  </si>
  <si>
    <t>CT0370</t>
  </si>
  <si>
    <t xml:space="preserve">20.086.0620-0      </t>
  </si>
  <si>
    <t xml:space="preserve">TUNNEL LINER,PARA PROCESSO NAO DESTRUTIVO,CIRCULAR,CONSTITUID O DE CHAPAS GALVANIZADAS OU REVESTIDAS COM EPOXY,ESPESSURADE 2,70MM,DIAMETRO DE 2,40M,PARAFUSOS, PORCAS E FERRAMENTASNECESSARIAS,RECOBRI MENTO MINIMO DE 1,90M E MAXIMO DE 6,40M,SOB A INFLUENCIA DO TREM-TIPO RODOVIARIO,EXCLUSIVE ANDAIME EESCAVACAO DENTRO DO TUNEL.ASSENTAMENTO  </t>
  </si>
  <si>
    <t>CT0371</t>
  </si>
  <si>
    <t xml:space="preserve">20.086.0630-0      </t>
  </si>
  <si>
    <t xml:space="preserve">TUNNEL LINER,PARA PROCESSO NAO DESTRUTIVO,CIRCULAR,CONSTITUID O DE CHAPAS GALVANIZADAS OU REVESTIDAS COM EPOXY,ESPESSURADE 2,70MM,DIAMETRO DE 2,80M,PARAFUSOS, PORCAS E FERRAMENTASNECESSARIAS,RECOBRI MENTO MINIMO DE 2,20M E MAXIMO DE 5,50M,SOB A INFLUENCIA DO TREM-TIPO RODOVIARIO,EXCLUSIVE ANDAIME EESCAVACAO DENTRO DO TUNEL.ASSENTAMENTO  </t>
  </si>
  <si>
    <t>CT0372</t>
  </si>
  <si>
    <t xml:space="preserve">20.086.0640-0      </t>
  </si>
  <si>
    <t xml:space="preserve">TUNNEL LINER,PARA PROCESSO NAO DESTRUTIVO,CIRCULAR,CONSTITUID O DE CHAPAS GALVANIZADAS OU REVESTIDAS COM EPOXY,ESPESSURADE 2,70MM,DIAMETRO DE 3,20M,PARAFUSOS, PORCAS E FERRAMENTASNECESSARIAS,RECOBRI MENTO MINIMO DE 2,40M E MAXIMO DE 4,80M,SOB A INFLUENCIA DO TREM-TIPO RODOVIARIO,EXCLUSIVE ANDAIME EESCAVACAO DENTRO DO TUNEL.ASSENTAMENTO  </t>
  </si>
  <si>
    <t>CT0373</t>
  </si>
  <si>
    <t xml:space="preserve">20.086.0650-0      </t>
  </si>
  <si>
    <t xml:space="preserve">TUNNEL LINER,PARA PROCESSO NAO DESTRUTIVO,CIRCULAR,CONSTITUID O DE CHAPAS GALVANIZADAS OU REVESTIDAS COM EPOXY,ESPESSURADE 2,70MM,DIAMETRO DE 3,60M,PARAFUSOS, PORCAS E FERRAMENTASNECESSARIAS,RECOBRI MENTO MINIMO DE 2,60M E MAXIMO DE 4,30M,SOB A INFLUENCIA DO TREM-TIPO RODOVIARIO,EXCLUSIVE ANDAIME EESCAVACAO DENTRO DO TUNEL.ASSENTAMENTO  </t>
  </si>
  <si>
    <t>CT0374</t>
  </si>
  <si>
    <t xml:space="preserve">20.086.0660-0      </t>
  </si>
  <si>
    <t xml:space="preserve">TUNNEL LINER,PARA PROCESSO NAO DESTRUTIVO,CIRCULAR,CONSTITUID O DE CHAPAS GALVANIZADAS OU REVESTIDAS COM EPOXY,ESPESSURADE 3,40MM,DIAMETRO DE 4,00M,PARAFUSOS, PORCAS E FERRAMENTASNECESSARIAS,RECOBRI MENTO MINIMO DE 2,80M E MAXIMO DE 4,60M,SOB A INFLUENCIA DO TREM-TIPO RODOVIARIO,EXCLUSIVE ANDAIME EESCAVACAO DENTRO DO TUNEL.ASSENTAMENTO  </t>
  </si>
  <si>
    <t>CT0375</t>
  </si>
  <si>
    <t xml:space="preserve">20.086.0670-0      </t>
  </si>
  <si>
    <t xml:space="preserve">TUNNEL LINER,PARA PROCESSO NAO DESTRUTIVO,CIRCULAR,CONSTITUID O DE CHAPAS GALVANIZADAS OU REVESTIDAS COM EPOXY,ESPESSURADE 4,70MM,DIAMETRO DE 4,40M,PARAFUSOS, PORCAS E FERRAMENTASNECESSARIAS,RECOBRI MENTO MINIMO DE 3,00M E MAXIMO DE 5,20M,SOB A INFLUENCIA DO TREM-TIPO RODOVIARIO,EXCLUSIVE ANDAIME EESCAVACAO DENTRO DO TUNEL.ASSENTAMENTO  </t>
  </si>
  <si>
    <t>CT0376</t>
  </si>
  <si>
    <t xml:space="preserve">20.086.0680-0      </t>
  </si>
  <si>
    <t xml:space="preserve">TUNNEL LINER,PARA PROCESSO NAO DESTRUTIVO,CIRCULAR,CONSTITUID O DE CHAPAS GALVANIZADAS OU REVESTIDAS COM EPOXY,ESPESSURADE 6,30MM,DIAMETRO DE 4,80M,PARAFUSOS, PORCAS E FERRAMENTASNECESSARIAS,RECOBRI MENTO MINIMO DE 3,20M E MAXIMO DE 5,80M,SOB A INFLUENCIA DO TREM-TIPO RODOVIARIO,EXCLUSIVE ANDAIME EESCAVACAO DENTRO DO TUNEL.ASSENTAMENTO  </t>
  </si>
  <si>
    <t>CT0377</t>
  </si>
  <si>
    <t xml:space="preserve">20.090.0001-1      </t>
  </si>
  <si>
    <t xml:space="preserve">BRITAGEM DE ROCHA,APROVEITAMENTO DA ESCAVACAO DE MATERIAL DE 3ª CATEGORIA,PARA IMPLANTACAO OU ALARGAMENTO DE RODOVIAS,EXCLUSIVE O TRANSPORTE DO BRITADOR,INCLUSIVE ESCAVACAO(POR M3DE PEDRA BRITADA)  </t>
  </si>
  <si>
    <t>CT0378</t>
  </si>
  <si>
    <t xml:space="preserve">20.090.0005-1      </t>
  </si>
  <si>
    <t xml:space="preserve">EXTRACAO DE ROCHA EM EXPLORACAO DE PEDREIRA,EXCLUSIVE BRITAGEM  </t>
  </si>
  <si>
    <t>CT0379</t>
  </si>
  <si>
    <t xml:space="preserve">20.090.0006-0      </t>
  </si>
  <si>
    <t xml:space="preserve">FRAGMENTACAO,CARGA,TRANSPORTE E BRITAGEM DE ROCHA JA EXTRAIDA,EM EXPLORACAO DE PEDREIRA,EXCLUSIVE TRANSPORTE DO BRITADOR(POR M3 DE PEDRA BRITADA)  </t>
  </si>
  <si>
    <t>CT0380</t>
  </si>
  <si>
    <t xml:space="preserve">20.091.0001-1      </t>
  </si>
  <si>
    <t xml:space="preserve">EXTRACAO DE AREIA DE RIO,POR MEIO DE DRAGAGEM,INCLUSIVE CARGA,SENDO O CUSTO REFERIDO AO VOLUME DO CAMINHAO  </t>
  </si>
  <si>
    <t>CT0381</t>
  </si>
  <si>
    <t xml:space="preserve">20.092.0001-0      </t>
  </si>
  <si>
    <t xml:space="preserve">AREIA,INCLUSIVE TRANPORTE,PARA REGIAO METROPOLITANA DO RIO DE JANEIRO.FORNECIMENTO  </t>
  </si>
  <si>
    <t>CT0382</t>
  </si>
  <si>
    <t xml:space="preserve">20.093.0001-0      </t>
  </si>
  <si>
    <t xml:space="preserve">CIMENTO PORTLAND CP-II-32,INCLUSIVE TRANSPORTE.FORNECIMENTO  </t>
  </si>
  <si>
    <t>CT0383</t>
  </si>
  <si>
    <t xml:space="preserve">20.096.0001-0      </t>
  </si>
  <si>
    <t xml:space="preserve">CASCALHINHO(PEDRA ZERO),INCLUSIVE TRANSPORTE,PARA REGIAO METROPOLITANA DO RIO DE JANEIRO.FORNECIMENTO  </t>
  </si>
  <si>
    <t>CT0384</t>
  </si>
  <si>
    <t xml:space="preserve">20.097.0001-0      </t>
  </si>
  <si>
    <t xml:space="preserve">PEDRA BRITADA Nº1,INCLUSIVE TRANSPORTE,PARA REGIAO METROPOLITANA DO RIO DE JANEIRO.FORNECIMENTO  </t>
  </si>
  <si>
    <t>CT0385</t>
  </si>
  <si>
    <t xml:space="preserve">20.097.0002-0      </t>
  </si>
  <si>
    <t xml:space="preserve">PEDRA BRITADA Nº2,INCLUSIVE TRANSPORTE,PARA REGIAO METROPOLITANA DO RIO DE JANEIRO.FORNECIMENTO  </t>
  </si>
  <si>
    <t>CT0386</t>
  </si>
  <si>
    <t xml:space="preserve">20.097.0003-0      </t>
  </si>
  <si>
    <t xml:space="preserve">PEDRA BRITADA Nº3,INCLUSIVE TRANSPORTE,PARA REGIAO METROPOLITANA DO RIO DE JANEIRO.FORNECIMENTO  </t>
  </si>
  <si>
    <t>CT0387</t>
  </si>
  <si>
    <t xml:space="preserve">20.097.0004-0      </t>
  </si>
  <si>
    <t xml:space="preserve">BRITA CORRIDA,INCLUSIVE TRANSPORTE,PARA REGIAO METROPOLITANA DO RIO DE JANEIRO.FORNECIMENTO  </t>
  </si>
  <si>
    <t>CT0388</t>
  </si>
  <si>
    <t xml:space="preserve">20.097.0005-0      </t>
  </si>
  <si>
    <t xml:space="preserve">PO-DE-PEDRA, INCLUSIVE TRANSPORTE PARA REGIAO METROPOLITANA DO RIO DE JANEIRO.FORNECIMENTO  </t>
  </si>
  <si>
    <t>CT0389</t>
  </si>
  <si>
    <t xml:space="preserve">20.098.0001-0      </t>
  </si>
  <si>
    <t xml:space="preserve">PEDRA-DE-MAO,INCLUSIVE TRANSPORTE,PARA REGIAO METROPOLITANA DO RIO DE JANEIRO.FORNECIMENTO  </t>
  </si>
  <si>
    <t>CT0390</t>
  </si>
  <si>
    <t xml:space="preserve">20.099.0001-0      </t>
  </si>
  <si>
    <t xml:space="preserve">PO-DE-PEDRA,SEM CONSIDERAR O TRANSPORTE DA PEDREIRA ATE O LOCAL DE UTILIZACAO,INCLUSIVE CARGA NO CAMINHAO.FORNECIMENTO  </t>
  </si>
  <si>
    <t>CT0391</t>
  </si>
  <si>
    <t xml:space="preserve">20.101.0011-0      </t>
  </si>
  <si>
    <t xml:space="preserve">EMULSAO ASFALTICA CATIONICA,TIPO RR-2C,INCLUSIVE TRANSPORTE.CUSTO SOMENTE DOS MATERIAIS.FORNECIMENTO  </t>
  </si>
  <si>
    <t>CT0393</t>
  </si>
  <si>
    <t xml:space="preserve">20.101.0013-0      </t>
  </si>
  <si>
    <t xml:space="preserve">EMULSAO ASFALTICA CATIONICA,TIPO RL-1C,INCLUSIVE TRANSPORTE.CUSTO SOMENTE DOS MATERIAIS.FORNECIMENTO  </t>
  </si>
  <si>
    <t>CT0394</t>
  </si>
  <si>
    <t xml:space="preserve">20.102.0003-0      </t>
  </si>
  <si>
    <t xml:space="preserve">EMULSAO ASFALTICA CATIONICA RR-1C,INCLUSIVE TRANSPORTE.CUSTO SOMENTE DOS MATERIAIS.FORNECIMENTO  </t>
  </si>
  <si>
    <t>CT0395</t>
  </si>
  <si>
    <t xml:space="preserve">20.102.0004-0      </t>
  </si>
  <si>
    <t xml:space="preserve">EMULSAO ASFALTICA CATIONICA,TIPO RM-1C,INCLUSIVE TRANSPORTE.CUSTO SOMENTE DOS MATERIAIS.FORNECIMENTO  </t>
  </si>
  <si>
    <t>CT0397</t>
  </si>
  <si>
    <t xml:space="preserve">20.102.0006-0      </t>
  </si>
  <si>
    <t xml:space="preserve">ASFALTO DILUIDO,TIPO CM-30,INCLUSIVE TRANSPORTE.CUSTO SOMENTE DOS MATERIAIS.FORNECIMENTO  </t>
  </si>
  <si>
    <t>CT0398</t>
  </si>
  <si>
    <t xml:space="preserve">20.102.0007-0      </t>
  </si>
  <si>
    <t xml:space="preserve">MATERIAL BETUMINOSO,TIPO CIMENTO ASFALTICO CAP-30/45,INCLUSIVE TRANSPORTE.CUSTO SOMENTE DOS MATERIAIS.FORNECIMENTO  </t>
  </si>
  <si>
    <t>CT0399</t>
  </si>
  <si>
    <t xml:space="preserve">20.102.0008-0      </t>
  </si>
  <si>
    <t xml:space="preserve">MATERIAL BETUMINOSO,TIPO CIMENTO ASFALTICO CAP-50/70,INCLUSIVE TRANSPORTE.FORNECIMENTO  </t>
  </si>
  <si>
    <t>CT0401</t>
  </si>
  <si>
    <t xml:space="preserve">20.104.0001-0      </t>
  </si>
  <si>
    <t xml:space="preserve">SAIBRO,INCLUSIVE TRANSPORTE.FORNECIMENTO  </t>
  </si>
  <si>
    <t>CT0402</t>
  </si>
  <si>
    <t xml:space="preserve">20.111.0001-0      </t>
  </si>
  <si>
    <t xml:space="preserve">CASCALHINHO (PEDRA ZERO) PARA REGIAO DE CAMPOS,EXCLUSIVE TRANSPORTE,INCLUSIVE CARGA NO CAMINHAO.FORNECIMENTO  </t>
  </si>
  <si>
    <t>CT0403</t>
  </si>
  <si>
    <t xml:space="preserve">20.111.0006-0      </t>
  </si>
  <si>
    <t xml:space="preserve">PEDRA BRITADA 1,2 E 3 PARA REGIAO DE CAMPOS,EXCLUSIVE TRANPORTE,INCLUSIVE CARGA NO CAMINHAO.FORNECIMENTO  </t>
  </si>
  <si>
    <t>CT0404</t>
  </si>
  <si>
    <t xml:space="preserve">20.111.0007-0      </t>
  </si>
  <si>
    <t xml:space="preserve">BRITA CORRIDA PARA REGIAO DE CAMPOS,EXCLUSIVE TRANSPORTE,INCLUSIVE CARGA NO CAMINHAO.FORNECIMENTO  </t>
  </si>
  <si>
    <t>CT0405</t>
  </si>
  <si>
    <t xml:space="preserve">20.111.0008-0      </t>
  </si>
  <si>
    <t xml:space="preserve">PO-DE-PEDRA,PARA REGIAO DE CAMPOS,EXCLUSIVE TRANSPORTE,INCLUSIVE CARGA NO CAMINHAO.FORNECIMENTO  </t>
  </si>
  <si>
    <t>CT0406</t>
  </si>
  <si>
    <t xml:space="preserve">20.111.0009-0      </t>
  </si>
  <si>
    <t xml:space="preserve">PEDRA-DE-MAO PARA REGIAO DE CAMPOS,EXCLUSIVE TRANSPORTE,INCLUSIVE CARGA NO CAMINHAO.FORNECIMENTO  </t>
  </si>
  <si>
    <t>CT0407</t>
  </si>
  <si>
    <t xml:space="preserve">20.112.0010-0      </t>
  </si>
  <si>
    <t xml:space="preserve">CASCALHINHO (PEDRA ZERO) PARA REGIAO DE ITAPERUNA,EXCLUSIVE TRANSPORTE,INCLUSIVE CARGA NO CAMINHAO.FORNECIMENTO  </t>
  </si>
  <si>
    <t>CT0408</t>
  </si>
  <si>
    <t xml:space="preserve">20.112.0011-0      </t>
  </si>
  <si>
    <t xml:space="preserve">PEDRA BRITADA 1 PARA REGIAO DE ITAPERUNA,EXCLUSIVE TRANSPORTE,INCLUSIVE CARGA NO CAMINHAO.FORNECIMENTO  </t>
  </si>
  <si>
    <t>CT0409</t>
  </si>
  <si>
    <t xml:space="preserve">20.112.0013-0      </t>
  </si>
  <si>
    <t xml:space="preserve">PO-DE-PEDRA PARA REGIAO DE ITAPERUNA,EXCLUSIVE TRANSPORTE,INCLUSIVE CARGA NO CAMINHAO.FORNECIMENTO  </t>
  </si>
  <si>
    <t>CT0410</t>
  </si>
  <si>
    <t xml:space="preserve">20.112.0014-0      </t>
  </si>
  <si>
    <t xml:space="preserve">PEDRA-DE-MAO PARA REGIAO DE ITAPERUNA,EXCLUSIVE TRANSPORTE,INCLUSIVE CARGA NO CAMINHAO.FORNECIMENTO  </t>
  </si>
  <si>
    <t>CT0411</t>
  </si>
  <si>
    <t xml:space="preserve">20.113.0010-0      </t>
  </si>
  <si>
    <t xml:space="preserve">CASCALHINHO (PEDRA ZERO) PARA REGIAO DE MACAE,EXCLUSIVE TRANSPORTE,INCLUSIVE CARGA NO CAMINHAO.FORNECIMENTO  </t>
  </si>
  <si>
    <t>CT0412</t>
  </si>
  <si>
    <t xml:space="preserve">20.113.0011-0      </t>
  </si>
  <si>
    <t xml:space="preserve">PEDRA BRITADA 1, 2 E 3 PARA REGIAO DE MACAE,EXCLUSIVE TRANSPORTE,INCLUSIVE CARGA NO CAMINHAO.FORNECIMENTO  </t>
  </si>
  <si>
    <t>CT0413</t>
  </si>
  <si>
    <t xml:space="preserve">20.113.0012-0      </t>
  </si>
  <si>
    <t xml:space="preserve">BRITA CORRIDA PARA REGIAO DE MACAE,EXCLUSIVE TRANSPORTE,INCLUSIVE CARGA NO CAMINHAO.FORNECIMENTO  </t>
  </si>
  <si>
    <t>CT0414</t>
  </si>
  <si>
    <t xml:space="preserve">20.113.0013-0      </t>
  </si>
  <si>
    <t xml:space="preserve">PO-DE-PEDRA PARA REGIAO DE MACAE,EXCLUSIVE TRANSPORTE,INCLUSIVE CARGA NO CAMINHAO.FORNECIMENTO  </t>
  </si>
  <si>
    <t>CT0415</t>
  </si>
  <si>
    <t xml:space="preserve">20.113.0014-0      </t>
  </si>
  <si>
    <t xml:space="preserve">PEDRA-DE-MAO PARA REGIAO DE MACAE,EXCLUSIVE TRANSPORTE,INCLUSIVE CARGA NO CAMINHAO.FORNECIMENTO  </t>
  </si>
  <si>
    <t>CT0416</t>
  </si>
  <si>
    <t xml:space="preserve">20.114.0010-0      </t>
  </si>
  <si>
    <t xml:space="preserve">CASCALHINHO (PEDRA ZERO) PARA REGIAO DE NOVA FRIBURGO,EXCLUSIVE TRANSPORTE,INCLUSIVE CARGA NO CAMINHAO.FORNECIMENTO  </t>
  </si>
  <si>
    <t>CT0417</t>
  </si>
  <si>
    <t xml:space="preserve">20.114.0011-0      </t>
  </si>
  <si>
    <t xml:space="preserve">PEDRA BRITADA 1, 2 E 3 PARA REGIAO DE NOVA FRIBURGO,EXCLUSIVE TRANSPORTE,INCLUSIVE CARGA NO CAMINHAO.FORNECIMENTO  </t>
  </si>
  <si>
    <t>CT0418</t>
  </si>
  <si>
    <t xml:space="preserve">20.114.0012-0      </t>
  </si>
  <si>
    <t xml:space="preserve">BRITA CORRIDA PARA REGIAO DE NOVA FRIBURGO,EXCLUSIVE TRANSPORTE,INCLUSIVE CARGA NO CAMINHAO.FORNECIMENTO  </t>
  </si>
  <si>
    <t>CT0419</t>
  </si>
  <si>
    <t xml:space="preserve">20.114.0013-0      </t>
  </si>
  <si>
    <t xml:space="preserve">PO-DE-PEDRA PARA REGIAO DE NOVA FRIBURGO,EXCLUSIVE TRANSPORTE,INCLUSIVE CARGA NO CAMINHAO.FORNECIMENTO  </t>
  </si>
  <si>
    <t>CT0420</t>
  </si>
  <si>
    <t xml:space="preserve">20.114.0014-0      </t>
  </si>
  <si>
    <t xml:space="preserve">PEDRA-DE-MAO PARA REGIAO DE NOVA FRIBURGO,EXCLUSIVE TRANSPORTE,INCLUSIVE CARGA NO CAMINHAO.FORNECIMENTO  </t>
  </si>
  <si>
    <t>CT0421</t>
  </si>
  <si>
    <t xml:space="preserve">20.115.0010-0      </t>
  </si>
  <si>
    <t xml:space="preserve">CASCALHINHO (PEDRA ZERO) PARA REGIAO DE BARRA MANSA,EXCLUSIVE TRANSPORTE,INCLUSIVE CARGA NO CAMINHAO.FORNECIMENTO  </t>
  </si>
  <si>
    <t>CT0422</t>
  </si>
  <si>
    <t xml:space="preserve">20.115.0011-0      </t>
  </si>
  <si>
    <t xml:space="preserve">PEDRA BRITADA 1, 2 E 3 PARA REGIAO DE BARRA MANSA,EXCLUSIVE TRANSPORTE,INCLUSIVE CARGA NO CAMINHAO.FORNECIMENTO  </t>
  </si>
  <si>
    <t>CT0423</t>
  </si>
  <si>
    <t xml:space="preserve">20.115.0012-0      </t>
  </si>
  <si>
    <t xml:space="preserve">BRITA CORRIDA PARA REGIAO DE BARRA MANSA,EXCLUSIVE TRANSPORTE,INCLUSIVE CARGA NO CAMINHAO.FORNECIMENTO  </t>
  </si>
  <si>
    <t>CT0425</t>
  </si>
  <si>
    <t xml:space="preserve">20.115.0014-0      </t>
  </si>
  <si>
    <t xml:space="preserve">PEDRA-DE-MAO PARA REGIAO DE BARRA MANSA,EXCLUSIVE TRANSPORTE,INCLUSIVE CARGA NO CAMINHAO.FORNECIMENTO  </t>
  </si>
  <si>
    <t>CT0426</t>
  </si>
  <si>
    <t xml:space="preserve">20.170.0001-0      </t>
  </si>
  <si>
    <t xml:space="preserve">CONSTRUCAO DE FAIXA DELIMITADORA (VIBRADOR) EM CONCRETO SIMPLES,INCLUSIVE FORNECIMENTO DOS MATERIAIS  </t>
  </si>
  <si>
    <t>CT0427</t>
  </si>
  <si>
    <t xml:space="preserve">20.175.0010-1      </t>
  </si>
  <si>
    <t xml:space="preserve">GUARDA-CORPO EM CONCRETO ARMADO(FCK=15MPA,ACO CA-50),FORMADO POR QUADROS RETANGULARES DE 1,90X0,50M SUSTENTADOS POR DOISMONTANTES DE 0,85M DE ALTURA,INCLUSIVE FORNECIMENTO DOS MATERIAIS E ELEMENTOS DE FIXACAO NA PONTE  </t>
  </si>
  <si>
    <t>CT0428</t>
  </si>
  <si>
    <t xml:space="preserve">20.175.0002-1      </t>
  </si>
  <si>
    <t xml:space="preserve">BARREIRA PRE-MOLDADA EXTERNA,EM CONCRETO ARMADO(FCK=25MPA,ACO CA-50),TIPO DER-RJ,MEDINDO 0,15M NO TOPO,0,40M NA BASE E 0,77M DE ALTURA,INCLUINDO FERROS DE LIGACAO E FORNECIMENTO DOS MATERIAIS  </t>
  </si>
  <si>
    <t>CT0429</t>
  </si>
  <si>
    <t xml:space="preserve">20.175.0003-0      </t>
  </si>
  <si>
    <t xml:space="preserve">BARREIRA PRE-MOLDADA EXTERNA,EM CONCRETO ARMADO(FCK=25MPA,ACO CA-50),TIPO DER-RJ,MEDINDO 0,25M NO TOPO,0,40M NA BASE E 1,14M DE ALTURA,INCLUINDO VIGOTA HORIZONTAL,MONTANTE A CADA 1,00M,FERROS DE LIGACAO E FORNECIMENTO DOS MATERIAIS  </t>
  </si>
  <si>
    <t>CT0430</t>
  </si>
  <si>
    <t xml:space="preserve">20.175.0004-0      </t>
  </si>
  <si>
    <t xml:space="preserve">BARREIRA DUPLA PRE-MOLDADA INTERNA(DIVISORIA DE PISTA),EM CONCRETO ARMADO(FCK=25MPA,ACO CA-50),TIPO DER-RJ,MEDINDO 0,15MNO TOPO,0,65M NA BASE E 0,77M DE ALTURA,INCLUINDO FERROS DELIGACAO E FORNECIMENTO DOS MATERIAIS  </t>
  </si>
  <si>
    <t>CT0431</t>
  </si>
  <si>
    <t xml:space="preserve">20.175.0005-0      </t>
  </si>
  <si>
    <t xml:space="preserve">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  </t>
  </si>
  <si>
    <t>CT0432</t>
  </si>
  <si>
    <t xml:space="preserve">20.175.0006-0      </t>
  </si>
  <si>
    <t xml:space="preserve">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  </t>
  </si>
  <si>
    <t>CT0433</t>
  </si>
  <si>
    <t xml:space="preserve">20.175.0007-0      </t>
  </si>
  <si>
    <t xml:space="preserve">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  </t>
  </si>
  <si>
    <t>CT0434</t>
  </si>
  <si>
    <t xml:space="preserve">20.180.0001-0      </t>
  </si>
  <si>
    <t xml:space="preserve">MURETA DIVISORIA DE TRAFEGO,EM CONCRETO SIMPLES,TIPO AVENIDA BRASIL,COM A FORMA EXECUTADA EM CHAPAS DE MADEIRA COMPENSADA DE 14MM RESINADA E DE 20MM PLASTIFICADA,INCLUSIVE FORNECIMENTO DOS MATERIAIS  </t>
  </si>
  <si>
    <t>CT0435</t>
  </si>
  <si>
    <t xml:space="preserve">20.180.0002-0      </t>
  </si>
  <si>
    <t xml:space="preserve">MURETA DIVISORIA DE TRAFEGO,EM CONCRETO SIMPLES,TIPO AVENIDA BRASIL,INCLUSIVE FORNECIMENTO DOS MATERIAIS,EXCLUSIVE FORMA  </t>
  </si>
  <si>
    <t>CT0436</t>
  </si>
  <si>
    <t xml:space="preserve">20.181.0001-0      </t>
  </si>
  <si>
    <t xml:space="preserve">FORMA METALICA PARA MURETA DIVISORIA DE TRAFEGO,TIPO AVENIDA BRASIL(ITEM 20.180.0001),INCLUSIVE RETIRADA DA MESMA E DO ESCORAMENTO,ADIMITINDO-SE ATE 25 VEZES A UTILIZACAO  </t>
  </si>
  <si>
    <t>CT0437</t>
  </si>
  <si>
    <t xml:space="preserve">20.181.0005-1      </t>
  </si>
  <si>
    <t xml:space="preserve">PROTECAO DE ESCORAMENTO PARA "LATERAL DE PISTA" (NAVIO),MEDINDO 1,50M DE LARGURA,1,50M DE ALTURA,0,30M DE ESPESSURA DE PAREDE E 16,00M DE COMPRIMENTO UTILIZANDO CONCRETO E TRILHO,CONFORME DESENHO DO DER-RJ  </t>
  </si>
  <si>
    <t>CT0438</t>
  </si>
  <si>
    <t xml:space="preserve">20.181.0006-1      </t>
  </si>
  <si>
    <t xml:space="preserve">PROTECAO DE ESCORAMENTO PARA "CENTRO DE PISTA" (NAVIO),MEDINDO 3,00M DE LARGURA,1,50M DE ALTURA,0,30M DE ESPESSURA DE PAREDE E 16,00M DE COMPRIMENTO UTILIZANDO CONCRETO E TRILHO,CONFORME DESENHO DO DER-RJ  </t>
  </si>
  <si>
    <t>CT0439</t>
  </si>
  <si>
    <t xml:space="preserve">20.183.0001-1      </t>
  </si>
  <si>
    <t xml:space="preserve">PROTECAO PARA VEICULOS,EM VERGALHOES,PRESOS A ESTRUTURA EXISTENTE,TELA DE ACO (MALHA Nº12 DE 8X8CM) E LONA DE PLASTICO(POLIETILENO),REAPROVE ITAMENTO DA TELA DE ACO 4 VEZES E DOPLASTICO 2 VEZES  </t>
  </si>
  <si>
    <t>CT0440</t>
  </si>
  <si>
    <t xml:space="preserve">20.198.0001-0      </t>
  </si>
  <si>
    <t xml:space="preserve">PONTE BRANCA,EM MADEIRA DE LEI,SOBRE ESTACAS DE EUCALIPTO.FORNECIMENTO,COLOCAC AO E ARRANCAMENTO  </t>
  </si>
  <si>
    <t>CT0441</t>
  </si>
  <si>
    <t xml:space="preserve">20.004.0122-0      </t>
  </si>
  <si>
    <t xml:space="preserve">LIMPEZA MECANIZADA DE SARJETA E MEIO-FIO,COM UTILIZACAO DE VASSOURA MECANICA  </t>
  </si>
  <si>
    <t>CT0442</t>
  </si>
  <si>
    <t xml:space="preserve">20.004.0125-0      </t>
  </si>
  <si>
    <t xml:space="preserve">ROCADA MECANICA,COM UTILIZACAO DE ROCADEIRA MECANICA,EXCLUSIVE LIMPEZA  </t>
  </si>
  <si>
    <t>CT0443</t>
  </si>
  <si>
    <t xml:space="preserve">20.004.0010-0      </t>
  </si>
  <si>
    <t xml:space="preserve">ESPALHAMENTO E COMPACTACAO DE SOLOS,EM CAMADAS,PARA COMPLEMENTACAO LATERAL EM ATERROS,INCLUSIVE ESCAVACAO DENTEADA DO TALUDE DE ATERRO EXISTENTE,COM TRATOR DE LAMINA DE PEQUENO PORTE,EXCLUSIVE FORNECIMENTO E TRANSPORTE DO MATERIAL A SER USADO NO ATERRO  </t>
  </si>
  <si>
    <t>CT0444</t>
  </si>
  <si>
    <t xml:space="preserve">20.004.0012-0      </t>
  </si>
  <si>
    <t xml:space="preserve">RECOMPOSICAO MECANIZADA DE ATERRO,EXCLUSIVE ESCAVACAO E TRANSPORTE DE MATERIAL DA JAZIDA,INCLUSIVE ESCAVACAO PREVIA EM DEGRAUS  </t>
  </si>
  <si>
    <t>CT0445</t>
  </si>
  <si>
    <t xml:space="preserve">20.004.0013-0      </t>
  </si>
  <si>
    <t xml:space="preserve">REMOCAO DE MATERIAL SOLTO(1ª CATEGORIA),PROVENIENTE DE DESLIZAMENTO DE BARREIRAS, UTILIZANDO PA CARREGADEIRA DE 3,10M3,EXCLUSIVE DESPESAS COM CAMINHAO  </t>
  </si>
  <si>
    <t>CT0446</t>
  </si>
  <si>
    <t xml:space="preserve">20.004.0015-0      </t>
  </si>
  <si>
    <t xml:space="preserve">EXECUCAO DE "TAPA-PANELA",COM MATERIAL DE 1ª CATEGORIA,COMPACTADO MANUALMENTE,MEDIDO NA PISTA APOS COMPACTACAO,INCLUSIVETRANSPORT E,EXCLUSIVE ESCAVACAO DE JAZIDA  </t>
  </si>
  <si>
    <t>CT0447</t>
  </si>
  <si>
    <t xml:space="preserve">20.004.0016-0      </t>
  </si>
  <si>
    <t xml:space="preserve">COMBATE A EXSUDACAO,COMPREENDENDO ESPALHAMENTO MANUAL E COMPACTACAO DE AGREGADOS SOBRE A SUPERFICIE EXSUDADA,EXCLUSIVE FORNECIMENTO DO MATERIAL E TRANSPORTE  </t>
  </si>
  <si>
    <t>CT0448</t>
  </si>
  <si>
    <t xml:space="preserve">20.004.0017-0      </t>
  </si>
  <si>
    <t xml:space="preserve">BASE PARA REMENDO PROFUNDO(BRITA,SOLO X BRITA,SOLO ESTABILIZADO GRANULOMETRICAMENTE,SOLO MELHORADO COM CIMENTO),EXECUTADA MANUALMENTE,MEDIDA PELO VOLUME COMPACTADO,EXCLUSIVE FORNECIMENTO E TRANSPORTE DOS MATERIAIS  </t>
  </si>
  <si>
    <t>CT0449</t>
  </si>
  <si>
    <t xml:space="preserve">20.004.0018-0      </t>
  </si>
  <si>
    <t xml:space="preserve">EXECUCAO DE "TAPA-BURACO",UTILIZANDO MISTURA BETUMINOSA,MEDIDO NA CACAMBA DO CAMINHAO,EXCLUSIVE MATERIAIS E TRANSPORTE.SE FOR MEDIDO NO LOCAL,APOS A EXECUCAO,MULTIPLICAR ESTE CUSTOPOR 1,35  </t>
  </si>
  <si>
    <t>CT0450</t>
  </si>
  <si>
    <t xml:space="preserve">20.004.0019-0      </t>
  </si>
  <si>
    <t xml:space="preserve">RECOMPOSICAO DE REVESTIMENTO PRIMARIO,MEDIDO PELO VOLUME COMPACTADO,EXCLUSIVE ESCAVACAO E TRANSPORTE DE MATERIAL DE JAZIDA  </t>
  </si>
  <si>
    <t>CT0451</t>
  </si>
  <si>
    <t xml:space="preserve">20.010.0003-0      </t>
  </si>
  <si>
    <t xml:space="preserve">RECOMPOSICAO DE PLACA DE CONCRETO,INCLUSIVE CORRECAO DE SUPORTE DEFICIENTE,EXCLUSIVE MATERIAIS  </t>
  </si>
  <si>
    <t>CT0452</t>
  </si>
  <si>
    <t xml:space="preserve">20.010.0004-0      </t>
  </si>
  <si>
    <t xml:space="preserve">LIMPEZA DE JUNTAS DE PAVIMENTO DE CONCRETO UTILIZANDO AR COMPRIMIDO E POSTERIOR ENCHIMENTO COM ASFALTO,EXCLUSIVE MATERIAIS  </t>
  </si>
  <si>
    <t>CT0453</t>
  </si>
  <si>
    <t xml:space="preserve">20.012.0002-0      </t>
  </si>
  <si>
    <t xml:space="preserve">LIMPEZA MANUAL DE VALAS DE PROTECAO  </t>
  </si>
  <si>
    <t>CT0454</t>
  </si>
  <si>
    <t xml:space="preserve">20.012.0003-0      </t>
  </si>
  <si>
    <t xml:space="preserve">CAPINA MANUAL EM SERVICOS RODOVIARIOS  </t>
  </si>
  <si>
    <t>CT0455</t>
  </si>
  <si>
    <t xml:space="preserve">20.012.0004-0      </t>
  </si>
  <si>
    <t xml:space="preserve">LIMPEZA MANUAL DE MEIOS-FIOS E SARJETAS  </t>
  </si>
  <si>
    <t>CT0456</t>
  </si>
  <si>
    <t xml:space="preserve">20.012.0005-0      </t>
  </si>
  <si>
    <t xml:space="preserve">RETIRADA(EXTRACAO) DE BALIZADORES DANIFICADOS E ASSENTAMENTO DE NOVOS,EXCLUSIVE FORNECIMENTO  </t>
  </si>
  <si>
    <t>CT0457</t>
  </si>
  <si>
    <t xml:space="preserve">20.012.0006-0      </t>
  </si>
  <si>
    <t xml:space="preserve">RECOLOCACAO DE PLACA DE SINALIZACAO  </t>
  </si>
  <si>
    <t>CT0458</t>
  </si>
  <si>
    <t xml:space="preserve">20.012.0008-0      </t>
  </si>
  <si>
    <t xml:space="preserve">LIMPEZA MANUAL DE PONTES,CONSTANDO DE VARREDURA E REMOCAO DE ENTULHO,INCLUSIVE AFASTAMENTO LATERAL  </t>
  </si>
  <si>
    <t>CT0459</t>
  </si>
  <si>
    <t xml:space="preserve">20.012.0009-0      </t>
  </si>
  <si>
    <t xml:space="preserve">REMOCAO MANUAL DE MATERIAL SOLTO (1ªCATEGORIA),PROVENIENTE DE DESLIZAMENTO DE BARREIRA,EXCLUSIVE TRANSPORTE  </t>
  </si>
  <si>
    <t>CT0460</t>
  </si>
  <si>
    <t xml:space="preserve">20.012.0010-0      </t>
  </si>
  <si>
    <t xml:space="preserve">REMOCAO MANUAL DE MATERIAL SOLTO (1ªCATEGORIA),PROVENIENTE DE DESLIZAMENTO DE BARREIRA,INCLUSIVE TRANSPORTE A 3KM  </t>
  </si>
  <si>
    <t>CT0461</t>
  </si>
  <si>
    <t xml:space="preserve">20.012.0011-0      </t>
  </si>
  <si>
    <t xml:space="preserve">RECOMPOSICAO MANUAL DE ATERRO,EXCLUSIVE ESCAVACAO E TRANSPORTE DE MATERIAL DE JAZIDA  </t>
  </si>
  <si>
    <t>CT0462</t>
  </si>
  <si>
    <t xml:space="preserve">20.012.0013-0      </t>
  </si>
  <si>
    <t xml:space="preserve">LIMPEZA MANUAL DE CAIXA DE RALO  </t>
  </si>
  <si>
    <t>CT0463</t>
  </si>
  <si>
    <t xml:space="preserve">20.012.0015-0      </t>
  </si>
  <si>
    <t xml:space="preserve">REMOCAO DE DEFENSAS METALICAS,EXCLUSIVE TRANSPORTE  </t>
  </si>
  <si>
    <t>CT0464</t>
  </si>
  <si>
    <t xml:space="preserve">20.012.0020-0      </t>
  </si>
  <si>
    <t xml:space="preserve">RECUPERACAO DE MEIO-FIO COM ARGAMASSA DE CIMENTO E AREIA  </t>
  </si>
  <si>
    <t>CT0465</t>
  </si>
  <si>
    <t xml:space="preserve">20.012.0025-0      </t>
  </si>
  <si>
    <t xml:space="preserve">LIMPEZA DE CAIXA COLETORA  </t>
  </si>
  <si>
    <t>CT0466</t>
  </si>
  <si>
    <t xml:space="preserve">20.012.0030-0      </t>
  </si>
  <si>
    <t xml:space="preserve">LIMPEZA DE DESCIDA D'AGUA EM DEGRAUS  </t>
  </si>
  <si>
    <t>CT0467</t>
  </si>
  <si>
    <t xml:space="preserve">20.012.0035-0      </t>
  </si>
  <si>
    <t xml:space="preserve">LIMPEZA DE BUEIRO DE GREIDE  </t>
  </si>
  <si>
    <t>CT0468</t>
  </si>
  <si>
    <t xml:space="preserve">20.012.0036-0      </t>
  </si>
  <si>
    <t xml:space="preserve">LIMPEZA DE BUEIRO DE GROTA  </t>
  </si>
  <si>
    <t>CT0469</t>
  </si>
  <si>
    <t xml:space="preserve">20.016.0003-0      </t>
  </si>
  <si>
    <t xml:space="preserve">RECOMPOSICAO PARCIAL DE CERCA DE ARAME FARPADO E MOIRAO,CONSIDERANDO SOMENTE O FORNECIMENTO E A COLOCACAO DE ARAME  </t>
  </si>
  <si>
    <t>CT0470</t>
  </si>
  <si>
    <t xml:space="preserve">20.016.0004-0      </t>
  </si>
  <si>
    <t xml:space="preserve">RECOMPOSICAO TOTAL DE CERCA DE ARAME FARPADO E MOIRAO DE CONCRETO,INCLUSIVE FORNECIMENTO DOS MATERIAIS  </t>
  </si>
  <si>
    <t>CT0471</t>
  </si>
  <si>
    <t xml:space="preserve">20.016.0005-0      </t>
  </si>
  <si>
    <t xml:space="preserve">RECOMPOSICAO TOTAL DE CERCA DE ARAME FARPADO E MOIRAO DE CONCRETO,EXCLUSIVE FORNECIMENTO DOS MATERIAIS  </t>
  </si>
  <si>
    <t>CT0472</t>
  </si>
  <si>
    <t xml:space="preserve">20.105.0001-0      </t>
  </si>
  <si>
    <t xml:space="preserve">PINTURA COM CAL,DE GUARDA-CORPO,GUARDA-RODA E MURETA DE PROTECAO EM PONTES E VIADUTOS,MEDIDA PELO DOBRO DA AREA TOTAL(LARGURA X ALTURA)  </t>
  </si>
  <si>
    <t>CT0473</t>
  </si>
  <si>
    <t xml:space="preserve">20.105.0005-0      </t>
  </si>
  <si>
    <t xml:space="preserve">PINTURA DE MEIO-FIO COM CAL,COM UMA DEMAO  </t>
  </si>
  <si>
    <t>CT0474</t>
  </si>
  <si>
    <t xml:space="preserve">20.106.0001-0      </t>
  </si>
  <si>
    <t xml:space="preserve">PINTURA COM TINTA A BASE DE PVA,DE GUARDA-CORPO,GUARDA-RODA E MURETA DE PROTECAO EM PONTES E VIADUTOS,MEDIDA PELO DOBRODA AREA TOTAL(LARGURA X ALTURA)  </t>
  </si>
  <si>
    <t>CT0475</t>
  </si>
  <si>
    <t xml:space="preserve">20.107.0001-0      </t>
  </si>
  <si>
    <t xml:space="preserve">DEFENSAS METALICAS:RECUPERACAO E ASSENTAMENTO COM RETIRADA,PINTURA EM 2 DEMAOS E POSTERIOR RECOLOCACAO  </t>
  </si>
  <si>
    <t>CT0476</t>
  </si>
  <si>
    <t xml:space="preserve">20.004.0020-0      </t>
  </si>
  <si>
    <t xml:space="preserve">ATERRO COMPACTADO MECANICAMENTE,EM ACOSTAMENTO,INCLUSIVE ESPALHAMENTO  </t>
  </si>
  <si>
    <t>CT0477</t>
  </si>
  <si>
    <t xml:space="preserve">20.004.0021-0      </t>
  </si>
  <si>
    <t xml:space="preserve">RECUPERACAO DE BASE/CBUQ,EM ESPUMA ASFALTICA,"IN SITU",EM RODOVIA,AREA URBANA,ATE 20CM,COMPACTACAO AASHO NORMAL,INCLUSIVE MATERIAIS COM 3% DE CIMENTO  </t>
  </si>
  <si>
    <t>CT0478</t>
  </si>
  <si>
    <t xml:space="preserve">20.004.0022-0      </t>
  </si>
  <si>
    <t xml:space="preserve">RECUPERACAO DE BASE/CBUQ,EM ESPUMA ASFALTICA,"IN SITU",EM RODOVIA,AREA URBANA,ATE 20CM,COMPACTACAO AASHO NORMAL,INCLUSIVE MATERIAIS SENDO 6% DE CIMENTO  </t>
  </si>
  <si>
    <t>CT0479</t>
  </si>
  <si>
    <t xml:space="preserve">20.004.0023-0      </t>
  </si>
  <si>
    <t xml:space="preserve">RECUPERACAO DE BASE/CBUQ,EM ESPUMA ASFALTICA,"IN SITU",EM RODOVIA,AREA URBANA,ATE 20CM,INCLUSIVE COMPACTACAO AASHO NORMAL E MATERIAIS,COM 3% DE CIMENTO E 83KG DE CAP POR M3  </t>
  </si>
  <si>
    <t>CT0480</t>
  </si>
  <si>
    <t xml:space="preserve">20.004.0025-0      </t>
  </si>
  <si>
    <t xml:space="preserve">RECUPERACAO DE PAVIMENTO COM RECICLAGEM DE BASE,INCORPORANDO A CAPA ASFALTICA,ATE 20CM,EXCLUSIVE MATERIAIS ADICIONADOS ECOMPACTACAO  </t>
  </si>
  <si>
    <t>CT0481</t>
  </si>
  <si>
    <t xml:space="preserve">20.004.0027-0      </t>
  </si>
  <si>
    <t xml:space="preserve">RECOMPOSICAO DE CBUQ,EXCLUSIVE FORNECIMENTO E TRANSPORTE DOS MATERIAIS  </t>
  </si>
  <si>
    <t>CT0482</t>
  </si>
  <si>
    <t xml:space="preserve">20.004.0028-0      </t>
  </si>
  <si>
    <t xml:space="preserve">RECOMPOSICAO ESTRUTURAL DE PAVIMENTO (COM REPARO DE BASE)CBUQ COM 5CM DE ESPESSURA  </t>
  </si>
  <si>
    <t>CT0483</t>
  </si>
  <si>
    <t xml:space="preserve">20.004.0030-0      </t>
  </si>
  <si>
    <t xml:space="preserve">RECOMPOSICAO DE CAMINHO DE SERVICO  </t>
  </si>
  <si>
    <t>CT0484</t>
  </si>
  <si>
    <t xml:space="preserve">20.004.0036-0      </t>
  </si>
  <si>
    <t xml:space="preserve">LIMPEZA DE JAZIDAS  </t>
  </si>
  <si>
    <t>CT0485</t>
  </si>
  <si>
    <t xml:space="preserve">20.004.0038-0      </t>
  </si>
  <si>
    <t xml:space="preserve">LIMPEZA DE SUPERFICIES COM MOTONIVELADORA  </t>
  </si>
  <si>
    <t>CT0486</t>
  </si>
  <si>
    <t xml:space="preserve">20.004.0040-0      </t>
  </si>
  <si>
    <t xml:space="preserve">PATROLAMENTO DE SUBLEITO DE RODOVIAIS  </t>
  </si>
  <si>
    <t>CT0487</t>
  </si>
  <si>
    <t xml:space="preserve">20.004.0045-0      </t>
  </si>
  <si>
    <t xml:space="preserve">REMOCAO (CARGA) DE TERRA OU ENTULHO COM RETROESCAVADEIRA COMCACAMBA DE 0,76M3 EM CONDICOES ESPECIAIS,GIRO DE 180°  </t>
  </si>
  <si>
    <t>CT0488</t>
  </si>
  <si>
    <t xml:space="preserve">20.004.0100-0      </t>
  </si>
  <si>
    <t xml:space="preserve">ESCARIFICACAO E LEVANTAMENTO DE BASE E REVESTIMENTO,INCLUSIVE AFASTAMENTO LATERAL,USANDO MOTONIVELADORA  </t>
  </si>
  <si>
    <t>CT0489</t>
  </si>
  <si>
    <t xml:space="preserve">20.004.0102-0      </t>
  </si>
  <si>
    <t xml:space="preserve">ESCAVACAO DE SOLO MOLE COM MOTONIVELADORA  </t>
  </si>
  <si>
    <t>CT0490</t>
  </si>
  <si>
    <t xml:space="preserve">20.004.0105-0      </t>
  </si>
  <si>
    <t xml:space="preserve">ESCARIFICACAO DE SOLO COM MOTONIVELADORA  </t>
  </si>
  <si>
    <t>CT0491</t>
  </si>
  <si>
    <t xml:space="preserve">20.004.0127-0      </t>
  </si>
  <si>
    <t xml:space="preserve">VARRECAO DE PISTA COM VASSOURA MECANICA  </t>
  </si>
  <si>
    <t>CT0492</t>
  </si>
  <si>
    <t xml:space="preserve">20.004.0130-0      </t>
  </si>
  <si>
    <t xml:space="preserve">DESOBSTRUCAO E LIMPEZA DE RUAS  </t>
  </si>
  <si>
    <t>CT0493</t>
  </si>
  <si>
    <t xml:space="preserve">20.004.0131-0      </t>
  </si>
  <si>
    <t xml:space="preserve">LIMPEZA DE RUA COM AR COMPRIMIDO  </t>
  </si>
  <si>
    <t>CT0494</t>
  </si>
  <si>
    <t xml:space="preserve">20.004.0132-0      </t>
  </si>
  <si>
    <t xml:space="preserve">DESOBSTRUCAO E LIMPEZA DE PISTA PARA EMBUTIMENTO DE FIACAO  </t>
  </si>
  <si>
    <t>CT0495</t>
  </si>
  <si>
    <t xml:space="preserve">20.004.0135-0      </t>
  </si>
  <si>
    <t xml:space="preserve">LIMPEZA DE PISTA,COM UTILIZACAO DE COMPRESSOR DE AR,PARA EXECUCAO DE REVESTIMENTO COM CBUQ  </t>
  </si>
  <si>
    <t>CT0496</t>
  </si>
  <si>
    <t xml:space="preserve">20.004.0136-0      </t>
  </si>
  <si>
    <t xml:space="preserve">LIMPEZA DE PISTA,COM UTILIZACAO DE COMPRESSOR DE AR,CAMINHAO BASCULANTE,PARA EXECUCAO DE REVESTIMENTO COM CBUQ  </t>
  </si>
  <si>
    <t>CT0497</t>
  </si>
  <si>
    <t xml:space="preserve">20.006.0100-0      </t>
  </si>
  <si>
    <t xml:space="preserve">CONTENCAO DE TERRAS COM SACOS DE ANIAGEM PREENCHIDOS COM SOLO-CIMENTO  </t>
  </si>
  <si>
    <t>CT0498</t>
  </si>
  <si>
    <t xml:space="preserve">20.008.0010-0      </t>
  </si>
  <si>
    <t xml:space="preserve">BASE DE BRITA GRADUADA,COM ADICAO DE 1% DE CIMENTO,MEDIDA APOS A COMPACTACAO,EXCLUSIVE FORNECIMENTO E TRANSPORTE DOS MATERIAIS  </t>
  </si>
  <si>
    <t>CT0499</t>
  </si>
  <si>
    <t xml:space="preserve">20.008.0015-0      </t>
  </si>
  <si>
    <t xml:space="preserve">SUB-BASE DE BRITA CORRIDA,MEDIDA APOS A COMPACTACAO,EXCLUSIVE FORNECIMENTO E TRANSPORTE DOS MATERIAIS  </t>
  </si>
  <si>
    <t>CT0500</t>
  </si>
  <si>
    <t xml:space="preserve">20.009.0009-0      </t>
  </si>
  <si>
    <t xml:space="preserve">REVESTIMENTO TIPO "PRE-MISTURADO A FRIO" DE ACORDO COM AS "INSTRUCOES PARA EXECUCAO" DO DER-RJ,COMPREENDENDO APENAS O ESPALHAMENTO E COMPACTACAO MECANICOS,EXCLUSIVE PREPARO,FORNECIMENTO E TRANSPORTE DOS MATERIAIS  </t>
  </si>
  <si>
    <t>CT0501</t>
  </si>
  <si>
    <t xml:space="preserve">20.009.0010-0      </t>
  </si>
  <si>
    <t xml:space="preserve">REVESTIMENTO TIPO "PRE-MISTURADO A FRIO" DE ACORDO COM A "INSTRUCAO PARA EXECUCAO" DO DER-RJ,COMPREENDENDO APENAS O PREPARO DA MISTURA,EXCLUSIVE FORNECIMENTO E TRANSPORTE DOS MATERIAIS  </t>
  </si>
  <si>
    <t>CT0502</t>
  </si>
  <si>
    <t xml:space="preserve">20.009.0050-0      </t>
  </si>
  <si>
    <t xml:space="preserve">REVESTIMENTO DE CONCRETO BETUMINOSO USINADO A QUENTE,DE ACORDO COM A "INSTRUCAO PARA EXECUCAO"DO DER-RJ,COMPREENDENDO APENAS O ESPALHAMENTO E COMPACTACAO MANUAIS,UTILIZANDO SOQUETEVIBRATORIO,EXCLUSIVE PREPARO,FORNECIMENTO E TRANSPORTE DOSMATERIAIS  </t>
  </si>
  <si>
    <t>CT0503</t>
  </si>
  <si>
    <t xml:space="preserve">20.009.0080-0      </t>
  </si>
  <si>
    <t xml:space="preserve">CAMADA POROSA DE ATRITO EM CBUQ MODIFICADO POR POLIMERO,NIVELADO ELETRONICAMENTE,EM RODOVIA,EXCLUSIVE MATERIAIS  </t>
  </si>
  <si>
    <t>CT0504</t>
  </si>
  <si>
    <t xml:space="preserve">20.012.0050-0      </t>
  </si>
  <si>
    <t xml:space="preserve">LIMPEZA MANUAL DE SAIDAS DE AGUA  </t>
  </si>
  <si>
    <t>CT0506</t>
  </si>
  <si>
    <t xml:space="preserve">20.023.0050-0      </t>
  </si>
  <si>
    <t xml:space="preserve">SARJETA DE CORTE,FORMA TRIANGULAR,EM CONCRETO SIMPLES,COM 0,08M DE ESPESSURA,MEDINDO 0,80M NA BASE E 0,25M NA ALTURA,INCLUSIVE FORNECIMENTO DOS MATERIAIS E ESCAVACAO MECANICA  </t>
  </si>
  <si>
    <t>CT0507</t>
  </si>
  <si>
    <t xml:space="preserve">20.028.0008-0      </t>
  </si>
  <si>
    <t xml:space="preserve">CAIXA COLETORA,EM BLOCOS DE CONCRETO,COM DIMENSOES INTERNAS DE 1,30X1,00M E ALTURA DE 1,60M,INCLUSIVE TAMPA DE CONCRETOARMADO E ESCAVACAO  </t>
  </si>
  <si>
    <t>CT0508</t>
  </si>
  <si>
    <t xml:space="preserve">20.038.0010-0      </t>
  </si>
  <si>
    <t xml:space="preserve">DRENO RASO COM PEDRA BRITADA E MANTA GEOTEXTIL,INCLUSIVE ESCAVACAO E FORNECIMENTO DOS MATERIAIS  </t>
  </si>
  <si>
    <t>CT0509</t>
  </si>
  <si>
    <t xml:space="preserve">20.038.0015-0      </t>
  </si>
  <si>
    <t xml:space="preserve">DRENO RASO COM PEDRA BRITADA,INCLUSIVE ESCAVACAO E FORNECIMENTO DOS MATERIAIS  </t>
  </si>
  <si>
    <t>CT0510</t>
  </si>
  <si>
    <t xml:space="preserve">20.067.0080-0      </t>
  </si>
  <si>
    <t xml:space="preserve">BOCA PARA BUEIRO SIMPLES TUBULAR DE CONCRETO,DIAMETRO DE 1,50M EM CONCRETO CICLOPICO,INCLUSIVE FORMA,ESCAVACAO,REATERROE FORNECIMENTO DOS MATERIAIS,EXCLUSIVE ESCAVACAO DE MATERIALDE REATERRO NA JAZIDA E SEU TRANSPORTE AO CANTEIRO  </t>
  </si>
  <si>
    <t>CT0511</t>
  </si>
  <si>
    <t xml:space="preserve">20.067.0082-0      </t>
  </si>
  <si>
    <t xml:space="preserve">BOCA PARA BUEIRO SIMPLES TUBULAR DE CONCRETO,DIAMETRO DE 2,00M EM CONCRETO CICLOPICO,INCLUSIVE FORMA,ESCAVACAO,REATERROE FORNECIMENTO DOS MATERIAIS,EXCLUSIVE ESCAVACAO DE MATERIALDE REATERRO NA JAZIDA E SEU TRANSPORTE AO CANTEIRO  </t>
  </si>
  <si>
    <t>CT0512</t>
  </si>
  <si>
    <t xml:space="preserve">20.067.0094-0      </t>
  </si>
  <si>
    <t xml:space="preserve">BOCA PARA BUEIRO DUPLO TUBULAR DE CONCRETO,DIAMETRO DE 1,50M EM CONCRETO CICLOPICO,INCLUSIVE FORMA,ESCAVACAO,REATERRO EFORNECIMENTO DOS MATERIAIS,EXCLUSIVE ESCAVACAO DE MATERIAL DE REATERRO NA JAZIDA E SEU TRANSPORTE AO CANTEIRO  </t>
  </si>
  <si>
    <t>CT0513</t>
  </si>
  <si>
    <t xml:space="preserve">20.067.0096-0      </t>
  </si>
  <si>
    <t xml:space="preserve">BOCA PARA BUEIRO DUPLO TUBULAR DE CONCRETO,DIAMETRO DE 2,00M EM CONCRETO CICLOPICO,INCLUSIVE FORMA,ESCAVACAO,REATERRO EFORNECIMENTO DOS MATERIAIS,EXCLUSIVE ESCAVACAO DE MATERIAL DE REATERRO NA JAZIDA E SEU TRANSPORTE AO CANTEIRO  </t>
  </si>
  <si>
    <t>CT0514</t>
  </si>
  <si>
    <t xml:space="preserve">20.067.0108-0      </t>
  </si>
  <si>
    <t xml:space="preserve">BOCA PARA BUEIRO TRIPLO TUBULAR DE CONCRETO,DIAMETRO DE 1,50M EM CONCRETO CICLOPICO,INCLUSIVE FORMA,ESCAVACAO,REATERRO EFORNECIMENTO DOS MATERIAIS,EXCLUSIVE ESCAVACAO DE MATERIALDE REATERRO NA JAZIDA E SEU TRANSPORTE AO CANTEIRO  </t>
  </si>
  <si>
    <t>CT0515</t>
  </si>
  <si>
    <t xml:space="preserve">20.067.0110-0      </t>
  </si>
  <si>
    <t xml:space="preserve">BOCA PARA BUEIRO TRIPLO TUBULAR DE CONCRETO,DIAMETRO DE 2,00M EM CONCRETO CICLOPICO,INCLUSIVE FORMA,ESCAVACAO,REATERRO EFORNECIMENTO DOS MATERIAIS,EXCLUSIVE ESCAVACAO DE MATERIALDE REATERRO NA JAZIDA E SEU TRANSPORTE AO CANTEIRO  </t>
  </si>
  <si>
    <t>CT0516</t>
  </si>
  <si>
    <t xml:space="preserve">20.097.0010-0      </t>
  </si>
  <si>
    <t xml:space="preserve">BRITA GRADUADA,INCLUSIVE TRANSPORTE,PARA REGIAO METROPOLITANA DO RIO DE JANEIRO.FORNECIMENTO  </t>
  </si>
  <si>
    <t>CT0517</t>
  </si>
  <si>
    <t xml:space="preserve">20.097.0011-0      </t>
  </si>
  <si>
    <t xml:space="preserve">BRITA GRADUADA COM ADICAO DE 1% DE CIMENTO,INCLUSIVE TRANSPORTE,PARA REGIAO METROPOLITANA DO RIO DE JANEIRO.FORNECIMENTO  </t>
  </si>
  <si>
    <t>CT0519</t>
  </si>
  <si>
    <t xml:space="preserve">20.100.0005-0      </t>
  </si>
  <si>
    <t xml:space="preserve">CONCRETO BETUMINOSO USINADO A QUENTE.PREPARO E FORNECIMENTO  </t>
  </si>
  <si>
    <t>CT0520</t>
  </si>
  <si>
    <t xml:space="preserve">20.100.0010-0      </t>
  </si>
  <si>
    <t xml:space="preserve">CONCRETO BETUMINOSO USINADO A QUENTE,EXCLUSIVE FORNECIMENTO DO CAP.PREPARO E FORNECIMENTO  </t>
  </si>
  <si>
    <t>CT0521</t>
  </si>
  <si>
    <t xml:space="preserve">20.100.0011-0      </t>
  </si>
  <si>
    <t xml:space="preserve">CONCRETO BETUMINOSO USINADO A QUENTE,EXCLUSIVE PREPARO,INCLUSIVE TRANSPORTE.CUSTO SOMENTE DOS MATERIAIS.FORNECIMENTO  </t>
  </si>
  <si>
    <t>CT0522</t>
  </si>
  <si>
    <t xml:space="preserve">20.100.0012-0      </t>
  </si>
  <si>
    <t xml:space="preserve">CONCRETO BETUMINOSO USINADO A QUENTE,MASSA MUITO FINA.PREPARO E FORNECIMENTO  </t>
  </si>
  <si>
    <t>CT0523</t>
  </si>
  <si>
    <t xml:space="preserve">20.100.0013-0      </t>
  </si>
  <si>
    <t xml:space="preserve">CONCRETO BETUMINOSO USINADO A QUENTE,MASSA MUITO FINA.FORNECIMENTO,EXCLUSIVE PREPARO  </t>
  </si>
  <si>
    <t>CT0524</t>
  </si>
  <si>
    <t xml:space="preserve">20.100.0015-0      </t>
  </si>
  <si>
    <t xml:space="preserve">LAMA ASFALTICA,FINA,INCLUSIVE TRANSPORTE.CUSTO SOMENTE DOS MATERIAIS.FORNECIMENTO  </t>
  </si>
  <si>
    <t>CT0525</t>
  </si>
  <si>
    <t xml:space="preserve">20.100.0016-0      </t>
  </si>
  <si>
    <t xml:space="preserve">LAMA ASFALTICA,GROSSA,INCLUSIVE TRANSPORTE.CUSTO SOMENTE DOS MATERIAIS.FORNECIMENTO  </t>
  </si>
  <si>
    <t>CT0526</t>
  </si>
  <si>
    <t xml:space="preserve">20.100.0030-0      </t>
  </si>
  <si>
    <t xml:space="preserve">CAMADA POROSA DE ATRITO EM CBUQ,MODIFICADO POR POLIMERO,INCLUSIVE TRANSPORTE.CUSTO SOMENTE DOS MATERIAIS.FORNECIMENTO  </t>
  </si>
  <si>
    <t>CT0527</t>
  </si>
  <si>
    <t xml:space="preserve">20.100.0050-0      </t>
  </si>
  <si>
    <t xml:space="preserve">CONCRETO BETUMINOSO USINADO A QUENTE TIPO "BINDER",EXCLUSIVE PREPARO,INCLUSIVE TRANSPORTE.CUSTO SOMENTE DOS MATERIAIS.FORNECIMENTO  </t>
  </si>
  <si>
    <t>CT0528</t>
  </si>
  <si>
    <t xml:space="preserve">20.100.0060-0      </t>
  </si>
  <si>
    <t xml:space="preserve">IMPRIMACAO,INCLUSIVE TRANSPORTE.CUSTO SOMENTE DOS MATERIAIS.FORNECIMENTO  </t>
  </si>
  <si>
    <t>CT0529</t>
  </si>
  <si>
    <t xml:space="preserve">20.100.0070-0      </t>
  </si>
  <si>
    <t xml:space="preserve">PINTURA DE LIGACAO,INCLUSIVE TRANSPORTE.CUSTO SOMENTE DOS MATERIAIS.FORNECIMENTO  </t>
  </si>
  <si>
    <t>CT0530</t>
  </si>
  <si>
    <t xml:space="preserve">20.100.0075-0      </t>
  </si>
  <si>
    <t xml:space="preserve">PRE-MISTURADO A FRIO.PREPARO E FORNECIMENTO  </t>
  </si>
  <si>
    <t>CT0531</t>
  </si>
  <si>
    <t xml:space="preserve">20.100.0080-0      </t>
  </si>
  <si>
    <t xml:space="preserve">TRATAMENTO SUPERFICIAL SIMPLES,INCLUSIVE TRANSPORTE.CUSTO SOMENTE DOS MATERIAIS.FORNECIMENTO  </t>
  </si>
  <si>
    <t>CT0533</t>
  </si>
  <si>
    <t xml:space="preserve">20.100.0090-0      </t>
  </si>
  <si>
    <t xml:space="preserve">TRATAMENTO SUPERFICIAL DUPLO,INCLUSIVE TRANSPORTE.CUSTO SOMENTE DOS MATERIAIS.FORNECIMENTO  </t>
  </si>
  <si>
    <t>CT0534</t>
  </si>
  <si>
    <t xml:space="preserve">20.100.0095-0      </t>
  </si>
  <si>
    <t xml:space="preserve">TRATAMENTO SUPERFICIAL TRIPLO,INCLUSIVE TRANSPORTE.CUSTO SOMENTE DOS MATERIAIS.FORNECIMENTO  </t>
  </si>
  <si>
    <t>CT0535</t>
  </si>
  <si>
    <t xml:space="preserve">20.104.0005-0      </t>
  </si>
  <si>
    <t xml:space="preserve">SAIBRO,EXCLUSIVE TRANSPORTE,INCLUSIVE CARGA NO CAMINHAO  </t>
  </si>
  <si>
    <t>CT0536</t>
  </si>
  <si>
    <t xml:space="preserve">20.105.0004-0      </t>
  </si>
  <si>
    <t xml:space="preserve">PO-DE-BORRACHA GRANULADO(DENSIDADE ENTRE 0,3 E 0,4),INCLUSIVE TRANSPORTE PARA REGIAO METROPOLITANA DO RIO DE JANEIRO.FORNECIMENTO  </t>
  </si>
  <si>
    <t>CT0537</t>
  </si>
  <si>
    <t xml:space="preserve">20.111.0010-0      </t>
  </si>
  <si>
    <t xml:space="preserve">AREIA PARA A REGIAO DE CAMPOS DOS GOYTACAZES,EXCLUSIVE TRANSPORTE,INCLUSIVE CARGA NO CAMINHAO.FORNECIMENTO  </t>
  </si>
  <si>
    <t>CT0538</t>
  </si>
  <si>
    <t xml:space="preserve">20.112.0015-0      </t>
  </si>
  <si>
    <t xml:space="preserve">AREIA PARA A REGIAO DE ITAPERUNA,EXCLUSIVE TRANSPORTE,INCLUSIVE CARGA NO CAMINHAO.FORNECIMENTO  </t>
  </si>
  <si>
    <t>CT0539</t>
  </si>
  <si>
    <t xml:space="preserve">20.113.0015-0      </t>
  </si>
  <si>
    <t xml:space="preserve">AREIA PARA A REGIAO DE MACAE,EXCLUSIVE TRANSPORTE,INCLUSIVE CARGA NO CAMINHAO.FORNECIMENTO  </t>
  </si>
  <si>
    <t>CT0540</t>
  </si>
  <si>
    <t xml:space="preserve">20.114.0015-0      </t>
  </si>
  <si>
    <t xml:space="preserve">AREIA PARA A REGIAO DE NOVA FRIBURGO,EXCLUSIVE TRANSPORTE,INCLUSIVE CARGA NO CAMINHAO.FORNECIMENTO  </t>
  </si>
  <si>
    <t>CT0541</t>
  </si>
  <si>
    <t xml:space="preserve">20.115.0015-0      </t>
  </si>
  <si>
    <t xml:space="preserve">AREIA PARA REGIAO DE BARRA MANSA,EXCLUSIVE TRANSPORTE,INCLUSIVE CARGA NO CAMINHAO.FORNECIMENTO  </t>
  </si>
  <si>
    <t>CT0542</t>
  </si>
  <si>
    <t xml:space="preserve">20.116.0005-0      </t>
  </si>
  <si>
    <t xml:space="preserve">PEDRA BRITADA Nº3 PARA REGIAO METROPOLITANA DO RIO DE JANEIRO,EXCLUSIVE TRANSPORTE,INCLUSIVE CARGA NO CAMINHAO.FORNECIMENTO  </t>
  </si>
  <si>
    <t>CT0543</t>
  </si>
  <si>
    <t xml:space="preserve">20.116.0006-0      </t>
  </si>
  <si>
    <t xml:space="preserve">PEDRA BRITADA Nº2,PARA REGIAO METROPOLITANA DO RIO DE JANEIRO,EXCLUSIVE TRANSPORTE,INCLUSIVE CARGA NO CAMINHAO.FORNECIMENTO  </t>
  </si>
  <si>
    <t>CT0544</t>
  </si>
  <si>
    <t xml:space="preserve">20.116.0007-0      </t>
  </si>
  <si>
    <t xml:space="preserve">PEDRA BRITADA Nº1,PARA REGIAO METROPOLITANA DO RIO DE JANEIRO,EXCLUSIVE TRANSPORTE,INCLUSIVE CARGA NO CAMINHAO.FORNECIMENTO  </t>
  </si>
  <si>
    <t>CT0545</t>
  </si>
  <si>
    <t xml:space="preserve">20.116.0008-0      </t>
  </si>
  <si>
    <t xml:space="preserve">PEDRA BRITADA Nº0,PARA REGIAO METROPOLITANA DO RIO DE JANEIRO,EXCLUSIVE TRANSPORTE,INCLUSIVE CARGA NO CAMINHAO.FORNECIMENTO  </t>
  </si>
  <si>
    <t>CT0546</t>
  </si>
  <si>
    <t xml:space="preserve">20.116.0012-0      </t>
  </si>
  <si>
    <t xml:space="preserve">BRITA CORRIDA PARA REGIAO METROPOLITANA DO RIO DE JANEIRO,EXCLUSIVE TRANSPORTE,INCLUSIVE CARGA NO CAMINHAO.FORNECIMENTO  </t>
  </si>
  <si>
    <t>CT0547</t>
  </si>
  <si>
    <t xml:space="preserve">20.116.0013-0      </t>
  </si>
  <si>
    <t xml:space="preserve">PEDRA-DE-MAO PARA REGIAO METROPOLITANA DO RIO DE JANEIRO,EXCLUSIVE TRANSPORTE,INCLUSIVE CARGA NO CAMINHAO.FORNECIMENTO  </t>
  </si>
  <si>
    <t>CT0548</t>
  </si>
  <si>
    <t xml:space="preserve">20.116.0014-0      </t>
  </si>
  <si>
    <t xml:space="preserve">AREIA PARA REGIAO METROPOLITANA DO RIO DE JANEIRO,EXCLUSIVE TRANSPORTE,INCLUSIVE CARGA NO CAMINHAO.FORNECIMENTO  </t>
  </si>
  <si>
    <t>CT0549</t>
  </si>
  <si>
    <t xml:space="preserve">20.116.0020-0      </t>
  </si>
  <si>
    <t xml:space="preserve">PO-DE-PEDRA PARA REGIAO METROPOLITANA DO RIO DE JANEIRO,EXCLUSIVE TRANSPORTE,INCLUSIVE CARGA NO CAMINHAO.FORNECIMENTO  </t>
  </si>
  <si>
    <t>CT0550</t>
  </si>
  <si>
    <t xml:space="preserve">20.170.0002-0      </t>
  </si>
  <si>
    <t xml:space="preserve">SONORIZADOR DE CONCRETO MOLDADO NO LOCAL,MEDINDO (10,5X5,0)M,INCLUSIVE REJUNTAMENTO,BARRAS DE LIGACAO,ESCAVACAO,IMPRIMACAO  </t>
  </si>
  <si>
    <t>CT0551</t>
  </si>
  <si>
    <t xml:space="preserve">20.170.0005-0      </t>
  </si>
  <si>
    <t xml:space="preserve">NARIZ DE INTERSECAO EM CONCRETO SIMPLES,CONFORME PROJETO DER-RJ  </t>
  </si>
  <si>
    <t>CT0552</t>
  </si>
  <si>
    <t xml:space="preserve">20.170.0015-0      </t>
  </si>
  <si>
    <t xml:space="preserve">ONDULACAO EM CONCRETO(QUEBRA-MOLA)MOLDADA NO LOCAL,MEDINDO(10,50X3,70)M, INCLUSIVE REJUNTAMENTO, BARRAS DE LIGACAO, ESCAVACAO E IMPRIMACAO  </t>
  </si>
  <si>
    <t>CT0553</t>
  </si>
  <si>
    <t xml:space="preserve">20.175.0015-0      </t>
  </si>
  <si>
    <t xml:space="preserve">GUARDA-CORPO EM PILARES DE CONCRETO E BARRA DE ACO HORIZONTAIS DE 1.1/2" DE ACO GALVANIZADO  </t>
  </si>
  <si>
    <t>CT0554</t>
  </si>
  <si>
    <t xml:space="preserve">20.176.0010-0      </t>
  </si>
  <si>
    <t xml:space="preserve">GUARDA-CORPO COM 0,90M DE ALTURA,FORMADO POR DUAS LINHAS DE TUBO DE PVC DE 75MM,APOIADOS EM MONTANTES DE CONCRETO A CADA2,0M  </t>
  </si>
  <si>
    <t>CT0555</t>
  </si>
  <si>
    <t xml:space="preserve">20.115.0013-0      </t>
  </si>
  <si>
    <t xml:space="preserve">PO-DE-PEDRA PARA REGIAO DE BARRA MANSA,EXCLUSIVE TRANSPORTE,INCLUSIVE CARGA NO CAMINHAO.FORNECIMENTO  </t>
  </si>
  <si>
    <t>CT0556</t>
  </si>
  <si>
    <t xml:space="preserve">20.108.0001-0      </t>
  </si>
  <si>
    <t xml:space="preserve">EMULSAO ASFALTICA CATIONICA,TIPO RR-2C,EXCLUSIVE TRANSPORTE.CUSTO SOMENTE DOS MATERIAIS.FORNECIMENTO  </t>
  </si>
  <si>
    <t>CT0557</t>
  </si>
  <si>
    <t xml:space="preserve">20.108.0003-0      </t>
  </si>
  <si>
    <t xml:space="preserve">EMULSAO ASFALTICA CATIONICA,TIPO RL-1C,EXCLUSIVE TRANSPORTE.CUSTO SOMENTE DOS MATERIAIS.FORNECIMENTO  </t>
  </si>
  <si>
    <t>CT0558</t>
  </si>
  <si>
    <t xml:space="preserve">20.108.0005-0      </t>
  </si>
  <si>
    <t xml:space="preserve">EMULSAO ASFALTICA CATIONICA,TIPO RR-1C,EXCLUSIVE TRANSPORTE.CUSTO SOMENTE DOS MATERIAIS.FORNECIMENTO  </t>
  </si>
  <si>
    <t>CT0559</t>
  </si>
  <si>
    <t xml:space="preserve">20.108.0007-0      </t>
  </si>
  <si>
    <t xml:space="preserve">EMULSAO ASFALTICA CATIONICA,TIPO RM-1C,EXCLUSIVE TRANSPORTE.CUSTO SOMENTE DOS MATERIAIS.FORNECIMENTO  </t>
  </si>
  <si>
    <t>CT0561</t>
  </si>
  <si>
    <t xml:space="preserve">20.108.0012-0      </t>
  </si>
  <si>
    <t xml:space="preserve">ASFALTO DILUIDO,TIPO CM-30,EXCLUSIVE TRANSPORTE.CUSTO SOMENTE DOS MATERIAIS.FORNECIMENTO  </t>
  </si>
  <si>
    <t>CT0562</t>
  </si>
  <si>
    <t xml:space="preserve">20.108.0015-0      </t>
  </si>
  <si>
    <t xml:space="preserve">MATERIAL BETUMINOSO,TIPO CIMENTO ASFALTICO CAP-30/45,EXCLUSIVE TRANSPORTE.CUSTO SOMENTE DOS MATERIAIS.FORNECIMENTO  </t>
  </si>
  <si>
    <t>CT0563</t>
  </si>
  <si>
    <t xml:space="preserve">20.108.0017-0      </t>
  </si>
  <si>
    <t xml:space="preserve">MATERIAL BETUMINOSO,TIPO CIMENTO ASFALTICO CAP-50/70,EXCLUSIVE TRANSPORTE.CUSTO SOMENTE DOS MATERIAIS.FORNECIMENTO  </t>
  </si>
  <si>
    <t>CT0564</t>
  </si>
  <si>
    <t xml:space="preserve">20.009.0027-0      </t>
  </si>
  <si>
    <t xml:space="preserve">REVESTIMENTO DE CONCRETO BETUMINOSO USINADO A QUENTE,DE ACORDO COM AS "INSTRUCOES PARA EXECUCAO DO DER-RJ",COMPREENDENDOPREPARO,E SPALHAMENTO E COMPACTACAO MECANICOS,EXCLUSIVE O FORNECIMENTO E TRANSPORTE DOS MATERIAIS  </t>
  </si>
  <si>
    <t>CT0565</t>
  </si>
  <si>
    <t xml:space="preserve">20.009.0029-0      </t>
  </si>
  <si>
    <t xml:space="preserve">REVESTIMENTO DE CONCRETO BETUMINOSO USINADO A QUENTE,DE ACORDO COM AS "INSTRUCOES PARA EXECUCAO DO DER-RJ",EXCLUSIVE O ESPALHAMENTO, COMPACTACAO,FORNECIMENTO E TRANSPORTE DOS MATERIAIS, CONSIDERANDO SOMENTE O PREPARO  </t>
  </si>
  <si>
    <t>CT0566</t>
  </si>
  <si>
    <t xml:space="preserve">20.009.0032-0      </t>
  </si>
  <si>
    <t xml:space="preserve">REVESTIMENTO DE CONCRETO BETUMINOSO USINADO A QUENTE,DE ACORDO COM AS "INSTRUCOES PARA EXECUCAO DO DER-RJ",EXCLUSIVE OPREPARO,FORNECIMENTO E TRANSPORTE DOS MATERIAIS,CONSIDERANDOSOMENTE O ESPALHAMENTO E COMPACTACAO MECANICOS  </t>
  </si>
  <si>
    <t>CT0567</t>
  </si>
  <si>
    <t xml:space="preserve">20.097.0015-0      </t>
  </si>
  <si>
    <t xml:space="preserve">AREIA INDUSTRIAL MEDIA,CONFORME ABNT NBR 7211,INCLUSIVE TRANSPORTE,PARA REGIAO METROPOLITANA DO RIO DE JANEIRO.FORNECIMENTO  </t>
  </si>
  <si>
    <t>CT0568</t>
  </si>
  <si>
    <t xml:space="preserve">20.097.0020-0      </t>
  </si>
  <si>
    <t xml:space="preserve">AREIA INDUSTRIAL FINA,CONFORME ABNT NBR 7211,INCLUSIVE TRANSPORTE,PARA REGIAO METROPOLITANA DO RIO DE JANEIRO.FORNECIMENTO  </t>
  </si>
  <si>
    <t>CT0569</t>
  </si>
  <si>
    <t xml:space="preserve">20.116.0030-0      </t>
  </si>
  <si>
    <t xml:space="preserve">AREIA INDUSTRIAL MEDIA PARA REGIAO METROPOLITANA DO RIO DE JANEIRO,CONFORME ABNT NBR 7211,EXCLUSIVE TRANSPORTE,INCLUSIVECARGA NO CAMINHAO.FORNECIMENTO  </t>
  </si>
  <si>
    <t>CT0570</t>
  </si>
  <si>
    <t xml:space="preserve">20.116.0035-0      </t>
  </si>
  <si>
    <t xml:space="preserve">AREIA INDUSTRIAL FINA PARA REGIAO METROPOLITANA DO RIO DE JANEIRO,CONFORME ABNT NBR 7211,EXCLUSIVE TRANSPORTE,INCLUSIVECARGA NO CAMINHAO.FORNECIMENTO  </t>
  </si>
  <si>
    <t>CT0571</t>
  </si>
  <si>
    <t xml:space="preserve">20.008.0020-0      </t>
  </si>
  <si>
    <t xml:space="preserve">BASE DE AGREGADO SIDERURGICO (ESCORIA DE ACIARIA),MEDIDA APOS A COMPACTACAO,EXCLUSIVE FORNECIMENTO E TRANSPORTE DOS MATERIAIS  </t>
  </si>
  <si>
    <t>CT5001</t>
  </si>
  <si>
    <t xml:space="preserve">20.004.0001-A      </t>
  </si>
  <si>
    <t>CT5002</t>
  </si>
  <si>
    <t xml:space="preserve">20.004.0002-A      </t>
  </si>
  <si>
    <t>CT5003</t>
  </si>
  <si>
    <t xml:space="preserve">20.004.0033-B      </t>
  </si>
  <si>
    <t>CT5004</t>
  </si>
  <si>
    <t xml:space="preserve">20.004.0034-A      </t>
  </si>
  <si>
    <t>CT5005</t>
  </si>
  <si>
    <t xml:space="preserve">20.004.0005-A      </t>
  </si>
  <si>
    <t>CT5006</t>
  </si>
  <si>
    <t xml:space="preserve">20.004.0006-A      </t>
  </si>
  <si>
    <t>CT5007</t>
  </si>
  <si>
    <t xml:space="preserve">20.004.0007-A      </t>
  </si>
  <si>
    <t>CT5008</t>
  </si>
  <si>
    <t xml:space="preserve">20.004.0011-A      </t>
  </si>
  <si>
    <t>CT5009</t>
  </si>
  <si>
    <t xml:space="preserve">20.005.0001-A      </t>
  </si>
  <si>
    <t>CT5010</t>
  </si>
  <si>
    <t xml:space="preserve">20.005.0002-B      </t>
  </si>
  <si>
    <t>CT5011</t>
  </si>
  <si>
    <t xml:space="preserve">20.005.0003-B      </t>
  </si>
  <si>
    <t>CT5012</t>
  </si>
  <si>
    <t xml:space="preserve">20.005.0004-A      </t>
  </si>
  <si>
    <t>CT5013</t>
  </si>
  <si>
    <t xml:space="preserve">20.005.0005-A      </t>
  </si>
  <si>
    <t>CT5014</t>
  </si>
  <si>
    <t xml:space="preserve">20.005.0006-A      </t>
  </si>
  <si>
    <t>CT5015</t>
  </si>
  <si>
    <t xml:space="preserve">20.005.0007-A      </t>
  </si>
  <si>
    <t>CT5016</t>
  </si>
  <si>
    <t xml:space="preserve">20.005.0008-A      </t>
  </si>
  <si>
    <t>CT5017</t>
  </si>
  <si>
    <t xml:space="preserve">20.005.0009-A      </t>
  </si>
  <si>
    <t>CT5018</t>
  </si>
  <si>
    <t xml:space="preserve">20.005.0010-A      </t>
  </si>
  <si>
    <t>CT5019</t>
  </si>
  <si>
    <t xml:space="preserve">20.006.0001-A      </t>
  </si>
  <si>
    <t>CT5020</t>
  </si>
  <si>
    <t xml:space="preserve">20.006.0002-A      </t>
  </si>
  <si>
    <t>CT5021</t>
  </si>
  <si>
    <t xml:space="preserve">20.006.0003-A      </t>
  </si>
  <si>
    <t>CT5022</t>
  </si>
  <si>
    <t xml:space="preserve">20.007.0001-A      </t>
  </si>
  <si>
    <t>CT5023</t>
  </si>
  <si>
    <t xml:space="preserve">20.007.0002-A      </t>
  </si>
  <si>
    <t>CT5024</t>
  </si>
  <si>
    <t xml:space="preserve">20.008.0001-A      </t>
  </si>
  <si>
    <t>CT5025</t>
  </si>
  <si>
    <t xml:space="preserve">20.008.0002-A      </t>
  </si>
  <si>
    <t>CT5026</t>
  </si>
  <si>
    <t xml:space="preserve">20.008.0003-A      </t>
  </si>
  <si>
    <t>CT5027</t>
  </si>
  <si>
    <t xml:space="preserve">20.008.0004-A      </t>
  </si>
  <si>
    <t>CT5028</t>
  </si>
  <si>
    <t xml:space="preserve">20.009.0001-B      </t>
  </si>
  <si>
    <t>CT5029</t>
  </si>
  <si>
    <t xml:space="preserve">20.009.0002-B      </t>
  </si>
  <si>
    <t>CT5030</t>
  </si>
  <si>
    <t xml:space="preserve">20.009.0100-A      </t>
  </si>
  <si>
    <t>CT5031</t>
  </si>
  <si>
    <t xml:space="preserve">20.009.0105-A      </t>
  </si>
  <si>
    <t>CT5032</t>
  </si>
  <si>
    <t xml:space="preserve">20.009.0110-A      </t>
  </si>
  <si>
    <t>CT5033</t>
  </si>
  <si>
    <t xml:space="preserve">20.009.0115-A      </t>
  </si>
  <si>
    <t>CT5034</t>
  </si>
  <si>
    <t xml:space="preserve">20.009.0007-A      </t>
  </si>
  <si>
    <t>CT5035</t>
  </si>
  <si>
    <t xml:space="preserve">20.009.0008-A      </t>
  </si>
  <si>
    <t>CT5036</t>
  </si>
  <si>
    <t xml:space="preserve">20.009.0012-A      </t>
  </si>
  <si>
    <t>CT5037</t>
  </si>
  <si>
    <t xml:space="preserve">20.009.0014-A      </t>
  </si>
  <si>
    <t>CT5038</t>
  </si>
  <si>
    <t xml:space="preserve">20.009.0015-A      </t>
  </si>
  <si>
    <t>CT5039</t>
  </si>
  <si>
    <t xml:space="preserve">20.015.0010-A      </t>
  </si>
  <si>
    <t>CT5040</t>
  </si>
  <si>
    <t xml:space="preserve">20.009.0017-A      </t>
  </si>
  <si>
    <t>CT5041</t>
  </si>
  <si>
    <t xml:space="preserve">20.009.0020-A      </t>
  </si>
  <si>
    <t>CT5042</t>
  </si>
  <si>
    <t xml:space="preserve">20.009.0021-A      </t>
  </si>
  <si>
    <t>CT5055</t>
  </si>
  <si>
    <t xml:space="preserve">20.010.0001-A      </t>
  </si>
  <si>
    <t>CT5056</t>
  </si>
  <si>
    <t xml:space="preserve">20.010.0002-A      </t>
  </si>
  <si>
    <t>CT5057</t>
  </si>
  <si>
    <t xml:space="preserve">20.011.0001-A      </t>
  </si>
  <si>
    <t>CT5058</t>
  </si>
  <si>
    <t xml:space="preserve">20.012.0001-A      </t>
  </si>
  <si>
    <t>CT5060</t>
  </si>
  <si>
    <t xml:space="preserve">20.013.0005-A      </t>
  </si>
  <si>
    <t>CT5061</t>
  </si>
  <si>
    <t xml:space="preserve">20.020.0001-A      </t>
  </si>
  <si>
    <t>CT5062</t>
  </si>
  <si>
    <t xml:space="preserve">20.020.0002-A      </t>
  </si>
  <si>
    <t>CT5063</t>
  </si>
  <si>
    <t xml:space="preserve">20.020.0003-A      </t>
  </si>
  <si>
    <t>CT5064</t>
  </si>
  <si>
    <t xml:space="preserve">20.020.0007-A      </t>
  </si>
  <si>
    <t>CT5065</t>
  </si>
  <si>
    <t xml:space="preserve">20.020.0008-A      </t>
  </si>
  <si>
    <t>CT5066</t>
  </si>
  <si>
    <t xml:space="preserve">20.020.0009-A      </t>
  </si>
  <si>
    <t>CT5067</t>
  </si>
  <si>
    <t xml:space="preserve">20.020.0010-A      </t>
  </si>
  <si>
    <t>CT5068</t>
  </si>
  <si>
    <t xml:space="preserve">20.023.0001-A      </t>
  </si>
  <si>
    <t>CT5069</t>
  </si>
  <si>
    <t xml:space="preserve">20.023.0002-A      </t>
  </si>
  <si>
    <t>CT5070</t>
  </si>
  <si>
    <t xml:space="preserve">20.023.0003-A      </t>
  </si>
  <si>
    <t>CT5071</t>
  </si>
  <si>
    <t xml:space="preserve">20.023.0004-A      </t>
  </si>
  <si>
    <t>CT5072</t>
  </si>
  <si>
    <t xml:space="preserve">20.023.0005-A      </t>
  </si>
  <si>
    <t>CT5073</t>
  </si>
  <si>
    <t xml:space="preserve">20.023.0006-A      </t>
  </si>
  <si>
    <t>CT5074</t>
  </si>
  <si>
    <t xml:space="preserve">20.023.0007-A      </t>
  </si>
  <si>
    <t>CT5075</t>
  </si>
  <si>
    <t xml:space="preserve">20.024.0001-A      </t>
  </si>
  <si>
    <t>CT5076</t>
  </si>
  <si>
    <t xml:space="preserve">20.024.0005-A      </t>
  </si>
  <si>
    <t>CT5077</t>
  </si>
  <si>
    <t xml:space="preserve">20.024.0006-A      </t>
  </si>
  <si>
    <t>CT5078</t>
  </si>
  <si>
    <t xml:space="preserve">20.024.0007-A      </t>
  </si>
  <si>
    <t>CT5079</t>
  </si>
  <si>
    <t xml:space="preserve">20.024.0008-A      </t>
  </si>
  <si>
    <t>CT5080</t>
  </si>
  <si>
    <t xml:space="preserve">20.025.0001-A      </t>
  </si>
  <si>
    <t>CT5081</t>
  </si>
  <si>
    <t xml:space="preserve">20.026.0001-A      </t>
  </si>
  <si>
    <t>CT5082</t>
  </si>
  <si>
    <t xml:space="preserve">20.026.0002-A      </t>
  </si>
  <si>
    <t>CT5083</t>
  </si>
  <si>
    <t xml:space="preserve">20.026.0003-A      </t>
  </si>
  <si>
    <t>CT5084</t>
  </si>
  <si>
    <t xml:space="preserve">20.026.0007-A      </t>
  </si>
  <si>
    <t>CT5085</t>
  </si>
  <si>
    <t xml:space="preserve">20.026.0008-A      </t>
  </si>
  <si>
    <t>CT5086</t>
  </si>
  <si>
    <t xml:space="preserve">20.026.0009-A      </t>
  </si>
  <si>
    <t>CT5087</t>
  </si>
  <si>
    <t xml:space="preserve">20.026.0013-A      </t>
  </si>
  <si>
    <t>CT5088</t>
  </si>
  <si>
    <t xml:space="preserve">20.026.0014-A      </t>
  </si>
  <si>
    <t>CT5089</t>
  </si>
  <si>
    <t xml:space="preserve">20.026.0015-A      </t>
  </si>
  <si>
    <t>CT5090</t>
  </si>
  <si>
    <t xml:space="preserve">20.027.0001-A      </t>
  </si>
  <si>
    <t>CT5091</t>
  </si>
  <si>
    <t xml:space="preserve">20.027.0002-A      </t>
  </si>
  <si>
    <t>CT5092</t>
  </si>
  <si>
    <t xml:space="preserve">20.027.0003-A      </t>
  </si>
  <si>
    <t>CT5093</t>
  </si>
  <si>
    <t xml:space="preserve">20.027.0004-A      </t>
  </si>
  <si>
    <t>CT5094</t>
  </si>
  <si>
    <t xml:space="preserve">20.027.0005-A      </t>
  </si>
  <si>
    <t>CT5095</t>
  </si>
  <si>
    <t xml:space="preserve">20.027.0006-A      </t>
  </si>
  <si>
    <t>CT5096</t>
  </si>
  <si>
    <t xml:space="preserve">20.028.0001-A      </t>
  </si>
  <si>
    <t>CT5097</t>
  </si>
  <si>
    <t xml:space="preserve">20.028.0002-A      </t>
  </si>
  <si>
    <t>CT5098</t>
  </si>
  <si>
    <t xml:space="preserve">20.028.0003-A      </t>
  </si>
  <si>
    <t>CT5099</t>
  </si>
  <si>
    <t xml:space="preserve">20.028.0004-A      </t>
  </si>
  <si>
    <t>CT5100</t>
  </si>
  <si>
    <t xml:space="preserve">20.028.0005-A      </t>
  </si>
  <si>
    <t>CT5101</t>
  </si>
  <si>
    <t xml:space="preserve">20.028.0006-A      </t>
  </si>
  <si>
    <t>CT5102</t>
  </si>
  <si>
    <t xml:space="preserve">20.028.0010-A      </t>
  </si>
  <si>
    <t>CT5103</t>
  </si>
  <si>
    <t xml:space="preserve">20.028.0014-A      </t>
  </si>
  <si>
    <t>CT5104</t>
  </si>
  <si>
    <t xml:space="preserve">20.028.0015-A      </t>
  </si>
  <si>
    <t>CT5105</t>
  </si>
  <si>
    <t xml:space="preserve">20.028.0016-A      </t>
  </si>
  <si>
    <t>CT5106</t>
  </si>
  <si>
    <t xml:space="preserve">20.028.0020-A      </t>
  </si>
  <si>
    <t>CT5107</t>
  </si>
  <si>
    <t xml:space="preserve">20.029.0001-A      </t>
  </si>
  <si>
    <t>CT5108</t>
  </si>
  <si>
    <t xml:space="preserve">20.030.0001-A      </t>
  </si>
  <si>
    <t>CT5109</t>
  </si>
  <si>
    <t xml:space="preserve">20.030.0002-A      </t>
  </si>
  <si>
    <t>CT5110</t>
  </si>
  <si>
    <t xml:space="preserve">20.030.0003-A      </t>
  </si>
  <si>
    <t>CT5111</t>
  </si>
  <si>
    <t xml:space="preserve">20.031.0001-A      </t>
  </si>
  <si>
    <t>CT5112</t>
  </si>
  <si>
    <t xml:space="preserve">20.031.0002-A      </t>
  </si>
  <si>
    <t>CT5113</t>
  </si>
  <si>
    <t xml:space="preserve">20.031.0003-A      </t>
  </si>
  <si>
    <t>CT5114</t>
  </si>
  <si>
    <t xml:space="preserve">20.032.0001-A      </t>
  </si>
  <si>
    <t>CT5115</t>
  </si>
  <si>
    <t xml:space="preserve">20.032.0002-A      </t>
  </si>
  <si>
    <t>CT5116</t>
  </si>
  <si>
    <t xml:space="preserve">20.032.0003-A      </t>
  </si>
  <si>
    <t>CT5117</t>
  </si>
  <si>
    <t xml:space="preserve">20.033.0001-A      </t>
  </si>
  <si>
    <t>CT5118</t>
  </si>
  <si>
    <t xml:space="preserve">20.033.0002-A      </t>
  </si>
  <si>
    <t>CT5119</t>
  </si>
  <si>
    <t xml:space="preserve">20.033.0003-A      </t>
  </si>
  <si>
    <t>CT5120</t>
  </si>
  <si>
    <t xml:space="preserve">20.034.0001-A      </t>
  </si>
  <si>
    <t>CT5121</t>
  </si>
  <si>
    <t xml:space="preserve">20.034.0002-A      </t>
  </si>
  <si>
    <t>CT5122</t>
  </si>
  <si>
    <t xml:space="preserve">20.034.0003-A      </t>
  </si>
  <si>
    <t>CT5123</t>
  </si>
  <si>
    <t xml:space="preserve">20.035.0001-A      </t>
  </si>
  <si>
    <t>CT5124</t>
  </si>
  <si>
    <t xml:space="preserve">20.035.0002-A      </t>
  </si>
  <si>
    <t>CT5125</t>
  </si>
  <si>
    <t xml:space="preserve">20.035.0003-A      </t>
  </si>
  <si>
    <t>CT5126</t>
  </si>
  <si>
    <t xml:space="preserve">20.036.0001-A      </t>
  </si>
  <si>
    <t>CT5127</t>
  </si>
  <si>
    <t xml:space="preserve">20.036.0002-A      </t>
  </si>
  <si>
    <t>CT5128</t>
  </si>
  <si>
    <t xml:space="preserve">20.036.0003-A      </t>
  </si>
  <si>
    <t>CT5129</t>
  </si>
  <si>
    <t xml:space="preserve">20.037.0001-A      </t>
  </si>
  <si>
    <t>CT5130</t>
  </si>
  <si>
    <t xml:space="preserve">20.037.0002-A      </t>
  </si>
  <si>
    <t>CT5131</t>
  </si>
  <si>
    <t xml:space="preserve">20.037.0003-A      </t>
  </si>
  <si>
    <t>CT5132</t>
  </si>
  <si>
    <t xml:space="preserve">20.040.0002-A      </t>
  </si>
  <si>
    <t>CT5133</t>
  </si>
  <si>
    <t xml:space="preserve">20.040.0003-A      </t>
  </si>
  <si>
    <t>CT5134</t>
  </si>
  <si>
    <t xml:space="preserve">20.040.0005-A      </t>
  </si>
  <si>
    <t>CT5135</t>
  </si>
  <si>
    <t xml:space="preserve">20.040.0008-A      </t>
  </si>
  <si>
    <t>CT5136</t>
  </si>
  <si>
    <t xml:space="preserve">20.041.0002-A      </t>
  </si>
  <si>
    <t>CT5137</t>
  </si>
  <si>
    <t xml:space="preserve">20.041.0003-A      </t>
  </si>
  <si>
    <t>CT5138</t>
  </si>
  <si>
    <t xml:space="preserve">20.041.0005-A      </t>
  </si>
  <si>
    <t>CT5139</t>
  </si>
  <si>
    <t xml:space="preserve">20.041.0008-A      </t>
  </si>
  <si>
    <t>CT5140</t>
  </si>
  <si>
    <t xml:space="preserve">20.067.0070-A      </t>
  </si>
  <si>
    <t>CT5141</t>
  </si>
  <si>
    <t xml:space="preserve">20.067.0072-A      </t>
  </si>
  <si>
    <t>CT5142</t>
  </si>
  <si>
    <t xml:space="preserve">20.067.0074-A      </t>
  </si>
  <si>
    <t>CT5143</t>
  </si>
  <si>
    <t xml:space="preserve">20.067.0076-A      </t>
  </si>
  <si>
    <t>CT5144</t>
  </si>
  <si>
    <t xml:space="preserve">20.067.0078-A      </t>
  </si>
  <si>
    <t>CT5145</t>
  </si>
  <si>
    <t xml:space="preserve">20.067.0084-A      </t>
  </si>
  <si>
    <t>CT5146</t>
  </si>
  <si>
    <t xml:space="preserve">20.067.0086-A      </t>
  </si>
  <si>
    <t>CT5147</t>
  </si>
  <si>
    <t xml:space="preserve">20.067.0088-A      </t>
  </si>
  <si>
    <t>CT5148</t>
  </si>
  <si>
    <t xml:space="preserve">20.067.0090-A      </t>
  </si>
  <si>
    <t>CT5149</t>
  </si>
  <si>
    <t xml:space="preserve">20.067.0092-A      </t>
  </si>
  <si>
    <t>CT5150</t>
  </si>
  <si>
    <t xml:space="preserve">20.067.0098-A      </t>
  </si>
  <si>
    <t>CT5151</t>
  </si>
  <si>
    <t xml:space="preserve">20.067.0100-A      </t>
  </si>
  <si>
    <t>CT5152</t>
  </si>
  <si>
    <t xml:space="preserve">20.067.0102-A      </t>
  </si>
  <si>
    <t>CT5153</t>
  </si>
  <si>
    <t xml:space="preserve">20.067.0104-A      </t>
  </si>
  <si>
    <t>CT5154</t>
  </si>
  <si>
    <t xml:space="preserve">20.067.0106-A      </t>
  </si>
  <si>
    <t>CT5155</t>
  </si>
  <si>
    <t xml:space="preserve">20.067.0038-A      </t>
  </si>
  <si>
    <t>CT5156</t>
  </si>
  <si>
    <t xml:space="preserve">20.067.0039-A      </t>
  </si>
  <si>
    <t>CT5157</t>
  </si>
  <si>
    <t xml:space="preserve">20.067.0040-A      </t>
  </si>
  <si>
    <t>CT5158</t>
  </si>
  <si>
    <t xml:space="preserve">20.067.0041-A      </t>
  </si>
  <si>
    <t>CT5159</t>
  </si>
  <si>
    <t xml:space="preserve">20.067.0042-A      </t>
  </si>
  <si>
    <t>CT5160</t>
  </si>
  <si>
    <t xml:space="preserve">20.067.0043-A      </t>
  </si>
  <si>
    <t>CT5161</t>
  </si>
  <si>
    <t xml:space="preserve">20.067.0044-A      </t>
  </si>
  <si>
    <t>CT5162</t>
  </si>
  <si>
    <t xml:space="preserve">20.067.0045-A      </t>
  </si>
  <si>
    <t>CT5163</t>
  </si>
  <si>
    <t xml:space="preserve">20.067.0046-A      </t>
  </si>
  <si>
    <t>CT5164</t>
  </si>
  <si>
    <t xml:space="preserve">20.067.0047-A      </t>
  </si>
  <si>
    <t>CT5165</t>
  </si>
  <si>
    <t xml:space="preserve">20.067.0048-A      </t>
  </si>
  <si>
    <t>CT5166</t>
  </si>
  <si>
    <t xml:space="preserve">20.067.0049-A      </t>
  </si>
  <si>
    <t>CT5167</t>
  </si>
  <si>
    <t xml:space="preserve">20.067.0050-A      </t>
  </si>
  <si>
    <t>CT5168</t>
  </si>
  <si>
    <t xml:space="preserve">20.067.0051-A      </t>
  </si>
  <si>
    <t>CT5169</t>
  </si>
  <si>
    <t xml:space="preserve">20.067.0052-A      </t>
  </si>
  <si>
    <t>CT5170</t>
  </si>
  <si>
    <t xml:space="preserve">20.067.0053-A      </t>
  </si>
  <si>
    <t>CT5171</t>
  </si>
  <si>
    <t xml:space="preserve">20.067.0054-A      </t>
  </si>
  <si>
    <t>CT5172</t>
  </si>
  <si>
    <t xml:space="preserve">20.067.0055-A      </t>
  </si>
  <si>
    <t>CT5173</t>
  </si>
  <si>
    <t xml:space="preserve">20.067.0056-A      </t>
  </si>
  <si>
    <t>CT5174</t>
  </si>
  <si>
    <t xml:space="preserve">20.067.0057-A      </t>
  </si>
  <si>
    <t>CT5175</t>
  </si>
  <si>
    <t xml:space="preserve">20.067.0058-A      </t>
  </si>
  <si>
    <t>CT5176</t>
  </si>
  <si>
    <t xml:space="preserve">20.070.0001-A      </t>
  </si>
  <si>
    <t>CT5177</t>
  </si>
  <si>
    <t xml:space="preserve">20.070.0002-A      </t>
  </si>
  <si>
    <t>CT5178</t>
  </si>
  <si>
    <t xml:space="preserve">20.070.0003-A      </t>
  </si>
  <si>
    <t>CT5179</t>
  </si>
  <si>
    <t xml:space="preserve">20.070.0004-A      </t>
  </si>
  <si>
    <t>CT5180</t>
  </si>
  <si>
    <t xml:space="preserve">20.070.0008-A      </t>
  </si>
  <si>
    <t>CT5181</t>
  </si>
  <si>
    <t xml:space="preserve">20.070.0009-A      </t>
  </si>
  <si>
    <t>CT5182</t>
  </si>
  <si>
    <t xml:space="preserve">20.070.0010-A      </t>
  </si>
  <si>
    <t>CT5183</t>
  </si>
  <si>
    <t xml:space="preserve">20.070.0011-A      </t>
  </si>
  <si>
    <t>CT5184</t>
  </si>
  <si>
    <t xml:space="preserve">20.070.0015-A      </t>
  </si>
  <si>
    <t>CT5185</t>
  </si>
  <si>
    <t xml:space="preserve">20.070.0016-A      </t>
  </si>
  <si>
    <t>CT5186</t>
  </si>
  <si>
    <t xml:space="preserve">20.070.0017-A      </t>
  </si>
  <si>
    <t>CT5187</t>
  </si>
  <si>
    <t xml:space="preserve">20.070.0018-A      </t>
  </si>
  <si>
    <t>CT5188</t>
  </si>
  <si>
    <t xml:space="preserve">20.070.0022-A      </t>
  </si>
  <si>
    <t>CT5189</t>
  </si>
  <si>
    <t xml:space="preserve">20.070.0023-A      </t>
  </si>
  <si>
    <t>CT5190</t>
  </si>
  <si>
    <t xml:space="preserve">20.070.0024-A      </t>
  </si>
  <si>
    <t>CT5191</t>
  </si>
  <si>
    <t xml:space="preserve">20.070.0025-A      </t>
  </si>
  <si>
    <t>CT5192</t>
  </si>
  <si>
    <t xml:space="preserve">20.070.0029-A      </t>
  </si>
  <si>
    <t>CT5193</t>
  </si>
  <si>
    <t xml:space="preserve">20.070.0030-A      </t>
  </si>
  <si>
    <t>CT5194</t>
  </si>
  <si>
    <t xml:space="preserve">20.070.0031-A      </t>
  </si>
  <si>
    <t>CT5195</t>
  </si>
  <si>
    <t xml:space="preserve">20.070.0032-A      </t>
  </si>
  <si>
    <t>CT5196</t>
  </si>
  <si>
    <t xml:space="preserve">20.070.0036-A      </t>
  </si>
  <si>
    <t>CT5197</t>
  </si>
  <si>
    <t xml:space="preserve">20.070.0037-A      </t>
  </si>
  <si>
    <t>CT5198</t>
  </si>
  <si>
    <t xml:space="preserve">20.070.0038-A      </t>
  </si>
  <si>
    <t>CT5199</t>
  </si>
  <si>
    <t xml:space="preserve">20.070.0039-A      </t>
  </si>
  <si>
    <t>CT5200</t>
  </si>
  <si>
    <t xml:space="preserve">20.085.0100-A      </t>
  </si>
  <si>
    <t>CT5201</t>
  </si>
  <si>
    <t xml:space="preserve">20.085.0105-A      </t>
  </si>
  <si>
    <t>CT5202</t>
  </si>
  <si>
    <t xml:space="preserve">20.085.0110-A      </t>
  </si>
  <si>
    <t>CT5203</t>
  </si>
  <si>
    <t xml:space="preserve">20.085.0115-A      </t>
  </si>
  <si>
    <t>CT5204</t>
  </si>
  <si>
    <t xml:space="preserve">20.085.0120-A      </t>
  </si>
  <si>
    <t>CT5205</t>
  </si>
  <si>
    <t xml:space="preserve">20.085.0125-A      </t>
  </si>
  <si>
    <t>CT5206</t>
  </si>
  <si>
    <t xml:space="preserve">20.085.0130-A      </t>
  </si>
  <si>
    <t>CT5207</t>
  </si>
  <si>
    <t xml:space="preserve">20.085.0135-A      </t>
  </si>
  <si>
    <t>CT5208</t>
  </si>
  <si>
    <t xml:space="preserve">20.085.0140-A      </t>
  </si>
  <si>
    <t>CT5209</t>
  </si>
  <si>
    <t xml:space="preserve">20.085.0145-A      </t>
  </si>
  <si>
    <t>CT5210</t>
  </si>
  <si>
    <t xml:space="preserve">20.085.0150-A      </t>
  </si>
  <si>
    <t>CT5211</t>
  </si>
  <si>
    <t xml:space="preserve">20.085.0155-A      </t>
  </si>
  <si>
    <t>CT5212</t>
  </si>
  <si>
    <t xml:space="preserve">20.085.0160-A      </t>
  </si>
  <si>
    <t>CT5213</t>
  </si>
  <si>
    <t xml:space="preserve">20.085.0165-A      </t>
  </si>
  <si>
    <t>CT5214</t>
  </si>
  <si>
    <t xml:space="preserve">20.085.0170-A      </t>
  </si>
  <si>
    <t>CT5215</t>
  </si>
  <si>
    <t xml:space="preserve">20.085.0175-A      </t>
  </si>
  <si>
    <t>CT5216</t>
  </si>
  <si>
    <t xml:space="preserve">20.085.0180-A      </t>
  </si>
  <si>
    <t>CT5217</t>
  </si>
  <si>
    <t xml:space="preserve">20.085.0185-A      </t>
  </si>
  <si>
    <t>CT5218</t>
  </si>
  <si>
    <t xml:space="preserve">20.085.0190-A      </t>
  </si>
  <si>
    <t>CT5219</t>
  </si>
  <si>
    <t xml:space="preserve">20.085.0195-A      </t>
  </si>
  <si>
    <t>CT5220</t>
  </si>
  <si>
    <t xml:space="preserve">20.085.0200-A      </t>
  </si>
  <si>
    <t>CT5221</t>
  </si>
  <si>
    <t xml:space="preserve">20.085.0205-A      </t>
  </si>
  <si>
    <t>CT5222</t>
  </si>
  <si>
    <t xml:space="preserve">20.085.0210-A      </t>
  </si>
  <si>
    <t>CT5223</t>
  </si>
  <si>
    <t xml:space="preserve">20.085.0215-A      </t>
  </si>
  <si>
    <t>CT5224</t>
  </si>
  <si>
    <t xml:space="preserve">20.085.0220-A      </t>
  </si>
  <si>
    <t>CT5225</t>
  </si>
  <si>
    <t xml:space="preserve">20.085.0225-A      </t>
  </si>
  <si>
    <t>CT5226</t>
  </si>
  <si>
    <t xml:space="preserve">20.085.0230-A      </t>
  </si>
  <si>
    <t>CT5227</t>
  </si>
  <si>
    <t xml:space="preserve">20.085.0235-A      </t>
  </si>
  <si>
    <t>CT5228</t>
  </si>
  <si>
    <t xml:space="preserve">20.085.0240-A      </t>
  </si>
  <si>
    <t>CT5229</t>
  </si>
  <si>
    <t xml:space="preserve">20.085.0245-A      </t>
  </si>
  <si>
    <t>CT5230</t>
  </si>
  <si>
    <t xml:space="preserve">20.085.0250-A      </t>
  </si>
  <si>
    <t>CT5231</t>
  </si>
  <si>
    <t xml:space="preserve">20.085.0255-A      </t>
  </si>
  <si>
    <t>CT5232</t>
  </si>
  <si>
    <t xml:space="preserve">20.085.0260-A      </t>
  </si>
  <si>
    <t>CT5233</t>
  </si>
  <si>
    <t xml:space="preserve">20.085.0265-A      </t>
  </si>
  <si>
    <t>CT5234</t>
  </si>
  <si>
    <t xml:space="preserve">20.085.0270-A      </t>
  </si>
  <si>
    <t>CT5235</t>
  </si>
  <si>
    <t xml:space="preserve">20.085.0275-A      </t>
  </si>
  <si>
    <t>CT5236</t>
  </si>
  <si>
    <t xml:space="preserve">20.085.0280-A      </t>
  </si>
  <si>
    <t>CT5237</t>
  </si>
  <si>
    <t xml:space="preserve">20.085.0285-A      </t>
  </si>
  <si>
    <t>CT5238</t>
  </si>
  <si>
    <t xml:space="preserve">20.085.0290-A      </t>
  </si>
  <si>
    <t>CT5239</t>
  </si>
  <si>
    <t xml:space="preserve">20.085.0295-A      </t>
  </si>
  <si>
    <t>CT5240</t>
  </si>
  <si>
    <t xml:space="preserve">20.085.0300-A      </t>
  </si>
  <si>
    <t>CT5241</t>
  </si>
  <si>
    <t xml:space="preserve">20.085.0305-A      </t>
  </si>
  <si>
    <t>CT5242</t>
  </si>
  <si>
    <t xml:space="preserve">20.085.0310-A      </t>
  </si>
  <si>
    <t>CT5243</t>
  </si>
  <si>
    <t xml:space="preserve">20.085.0315-A      </t>
  </si>
  <si>
    <t>CT5244</t>
  </si>
  <si>
    <t xml:space="preserve">20.085.0320-A      </t>
  </si>
  <si>
    <t>CT5245</t>
  </si>
  <si>
    <t xml:space="preserve">20.085.0325-A      </t>
  </si>
  <si>
    <t>CT5246</t>
  </si>
  <si>
    <t xml:space="preserve">20.085.0330-A      </t>
  </si>
  <si>
    <t>CT5247</t>
  </si>
  <si>
    <t xml:space="preserve">20.085.0335-A      </t>
  </si>
  <si>
    <t>CT5248</t>
  </si>
  <si>
    <t xml:space="preserve">20.085.0340-A      </t>
  </si>
  <si>
    <t>CT5249</t>
  </si>
  <si>
    <t xml:space="preserve">20.085.0345-A      </t>
  </si>
  <si>
    <t>CT5250</t>
  </si>
  <si>
    <t xml:space="preserve">20.085.0350-A      </t>
  </si>
  <si>
    <t>CT5251</t>
  </si>
  <si>
    <t xml:space="preserve">20.085.0355-A      </t>
  </si>
  <si>
    <t>CT5252</t>
  </si>
  <si>
    <t xml:space="preserve">20.085.0360-A      </t>
  </si>
  <si>
    <t>CT5253</t>
  </si>
  <si>
    <t xml:space="preserve">20.085.0365-A      </t>
  </si>
  <si>
    <t>CT5254</t>
  </si>
  <si>
    <t xml:space="preserve">20.085.0370-A      </t>
  </si>
  <si>
    <t>CT5255</t>
  </si>
  <si>
    <t xml:space="preserve">20.085.0375-A      </t>
  </si>
  <si>
    <t>CT5256</t>
  </si>
  <si>
    <t xml:space="preserve">20.085.0380-A      </t>
  </si>
  <si>
    <t>CT5257</t>
  </si>
  <si>
    <t xml:space="preserve">20.085.0385-A      </t>
  </si>
  <si>
    <t>CT5258</t>
  </si>
  <si>
    <t xml:space="preserve">20.085.0390-A      </t>
  </si>
  <si>
    <t>CT5259</t>
  </si>
  <si>
    <t xml:space="preserve">20.085.0395-A      </t>
  </si>
  <si>
    <t>CT5260</t>
  </si>
  <si>
    <t xml:space="preserve">20.085.0400-A      </t>
  </si>
  <si>
    <t>CT5261</t>
  </si>
  <si>
    <t xml:space="preserve">20.085.0405-A      </t>
  </si>
  <si>
    <t>CT5262</t>
  </si>
  <si>
    <t xml:space="preserve">20.085.0410-A      </t>
  </si>
  <si>
    <t>CT5263</t>
  </si>
  <si>
    <t xml:space="preserve">20.085.0415-A      </t>
  </si>
  <si>
    <t>CT5264</t>
  </si>
  <si>
    <t xml:space="preserve">20.085.0420-A      </t>
  </si>
  <si>
    <t>CT5265</t>
  </si>
  <si>
    <t xml:space="preserve">20.085.0425-A      </t>
  </si>
  <si>
    <t>CT5266</t>
  </si>
  <si>
    <t xml:space="preserve">20.085.0430-A      </t>
  </si>
  <si>
    <t>CT5267</t>
  </si>
  <si>
    <t xml:space="preserve">20.085.0435-A      </t>
  </si>
  <si>
    <t>CT5268</t>
  </si>
  <si>
    <t xml:space="preserve">20.085.0440-A      </t>
  </si>
  <si>
    <t>CT5269</t>
  </si>
  <si>
    <t xml:space="preserve">20.085.0445-A      </t>
  </si>
  <si>
    <t>CT5270</t>
  </si>
  <si>
    <t xml:space="preserve">20.085.0450-A      </t>
  </si>
  <si>
    <t>CT5271</t>
  </si>
  <si>
    <t xml:space="preserve">20.085.0455-A      </t>
  </si>
  <si>
    <t>CT5272</t>
  </si>
  <si>
    <t xml:space="preserve">20.085.0460-A      </t>
  </si>
  <si>
    <t>CT5273</t>
  </si>
  <si>
    <t xml:space="preserve">20.085.0465-A      </t>
  </si>
  <si>
    <t>CT5274</t>
  </si>
  <si>
    <t xml:space="preserve">20.085.0470-A      </t>
  </si>
  <si>
    <t>CT5275</t>
  </si>
  <si>
    <t xml:space="preserve">20.085.0475-A      </t>
  </si>
  <si>
    <t>CT5276</t>
  </si>
  <si>
    <t xml:space="preserve">20.085.0480-A      </t>
  </si>
  <si>
    <t>CT5277</t>
  </si>
  <si>
    <t xml:space="preserve">20.085.0485-A      </t>
  </si>
  <si>
    <t>CT5278</t>
  </si>
  <si>
    <t xml:space="preserve">20.085.0490-A      </t>
  </si>
  <si>
    <t>CT5279</t>
  </si>
  <si>
    <t xml:space="preserve">20.085.0495-A      </t>
  </si>
  <si>
    <t>CT5280</t>
  </si>
  <si>
    <t xml:space="preserve">20.085.0500-A      </t>
  </si>
  <si>
    <t>CT5281</t>
  </si>
  <si>
    <t xml:space="preserve">20.085.0505-A      </t>
  </si>
  <si>
    <t>CT5282</t>
  </si>
  <si>
    <t xml:space="preserve">20.085.0510-A      </t>
  </si>
  <si>
    <t>CT5283</t>
  </si>
  <si>
    <t xml:space="preserve">20.085.0515-A      </t>
  </si>
  <si>
    <t>CT5284</t>
  </si>
  <si>
    <t xml:space="preserve">20.085.0520-A      </t>
  </si>
  <si>
    <t>CT5285</t>
  </si>
  <si>
    <t xml:space="preserve">20.085.0525-A      </t>
  </si>
  <si>
    <t>CT5286</t>
  </si>
  <si>
    <t xml:space="preserve">20.085.0530-A      </t>
  </si>
  <si>
    <t>CT5287</t>
  </si>
  <si>
    <t xml:space="preserve">20.085.0535-A      </t>
  </si>
  <si>
    <t>CT5288</t>
  </si>
  <si>
    <t xml:space="preserve">20.085.0540-A      </t>
  </si>
  <si>
    <t>CT5289</t>
  </si>
  <si>
    <t xml:space="preserve">20.085.0545-A      </t>
  </si>
  <si>
    <t>CT5290</t>
  </si>
  <si>
    <t xml:space="preserve">20.085.0550-A      </t>
  </si>
  <si>
    <t>CT5291</t>
  </si>
  <si>
    <t xml:space="preserve">20.085.0555-A      </t>
  </si>
  <si>
    <t>CT5292</t>
  </si>
  <si>
    <t xml:space="preserve">20.085.0560-A      </t>
  </si>
  <si>
    <t>CT5293</t>
  </si>
  <si>
    <t xml:space="preserve">20.085.0565-A      </t>
  </si>
  <si>
    <t>CT5294</t>
  </si>
  <si>
    <t xml:space="preserve">20.085.0570-A      </t>
  </si>
  <si>
    <t>CT5295</t>
  </si>
  <si>
    <t xml:space="preserve">20.085.0575-A      </t>
  </si>
  <si>
    <t>CT5296</t>
  </si>
  <si>
    <t xml:space="preserve">20.085.0580-A      </t>
  </si>
  <si>
    <t>CT5297</t>
  </si>
  <si>
    <t xml:space="preserve">20.085.0585-A      </t>
  </si>
  <si>
    <t>CT5298</t>
  </si>
  <si>
    <t xml:space="preserve">20.085.0590-A      </t>
  </si>
  <si>
    <t>CT5299</t>
  </si>
  <si>
    <t xml:space="preserve">20.085.0595-A      </t>
  </si>
  <si>
    <t>CT5300</t>
  </si>
  <si>
    <t xml:space="preserve">20.085.0600-A      </t>
  </si>
  <si>
    <t>CT5301</t>
  </si>
  <si>
    <t xml:space="preserve">20.085.0605-A      </t>
  </si>
  <si>
    <t>CT5302</t>
  </si>
  <si>
    <t xml:space="preserve">20.085.0610-A      </t>
  </si>
  <si>
    <t>CT5303</t>
  </si>
  <si>
    <t xml:space="preserve">20.085.0615-A      </t>
  </si>
  <si>
    <t>CT5304</t>
  </si>
  <si>
    <t xml:space="preserve">20.085.0620-A      </t>
  </si>
  <si>
    <t>CT5305</t>
  </si>
  <si>
    <t xml:space="preserve">20.085.0625-A      </t>
  </si>
  <si>
    <t>CT5306</t>
  </si>
  <si>
    <t xml:space="preserve">20.085.0630-A      </t>
  </si>
  <si>
    <t>CT5307</t>
  </si>
  <si>
    <t xml:space="preserve">20.085.0635-A      </t>
  </si>
  <si>
    <t>CT5308</t>
  </si>
  <si>
    <t xml:space="preserve">20.085.0640-A      </t>
  </si>
  <si>
    <t>CT5309</t>
  </si>
  <si>
    <t xml:space="preserve">20.085.0645-A      </t>
  </si>
  <si>
    <t>CT5310</t>
  </si>
  <si>
    <t xml:space="preserve">20.085.0650-A      </t>
  </si>
  <si>
    <t>CT5311</t>
  </si>
  <si>
    <t xml:space="preserve">20.085.0655-A      </t>
  </si>
  <si>
    <t>CT5312</t>
  </si>
  <si>
    <t xml:space="preserve">20.085.0660-A      </t>
  </si>
  <si>
    <t>CT5313</t>
  </si>
  <si>
    <t xml:space="preserve">20.085.0665-A      </t>
  </si>
  <si>
    <t>CT5314</t>
  </si>
  <si>
    <t xml:space="preserve">20.085.0670-A      </t>
  </si>
  <si>
    <t>CT5315</t>
  </si>
  <si>
    <t xml:space="preserve">20.085.0675-A      </t>
  </si>
  <si>
    <t>CT5316</t>
  </si>
  <si>
    <t xml:space="preserve">20.085.0680-A      </t>
  </si>
  <si>
    <t>CT5317</t>
  </si>
  <si>
    <t xml:space="preserve">20.085.0685-A      </t>
  </si>
  <si>
    <t>CT5318</t>
  </si>
  <si>
    <t xml:space="preserve">20.086.0100-A      </t>
  </si>
  <si>
    <t>CT5319</t>
  </si>
  <si>
    <t xml:space="preserve">20.086.0110-A      </t>
  </si>
  <si>
    <t>CT5320</t>
  </si>
  <si>
    <t xml:space="preserve">20.086.0120-A      </t>
  </si>
  <si>
    <t>CT5321</t>
  </si>
  <si>
    <t xml:space="preserve">20.086.0130-A      </t>
  </si>
  <si>
    <t>CT5322</t>
  </si>
  <si>
    <t xml:space="preserve">20.086.0140-A      </t>
  </si>
  <si>
    <t>CT5323</t>
  </si>
  <si>
    <t xml:space="preserve">20.086.0150-A      </t>
  </si>
  <si>
    <t>CT5324</t>
  </si>
  <si>
    <t xml:space="preserve">20.086.0160-A      </t>
  </si>
  <si>
    <t>CT5325</t>
  </si>
  <si>
    <t xml:space="preserve">20.086.0170-A      </t>
  </si>
  <si>
    <t>CT5326</t>
  </si>
  <si>
    <t xml:space="preserve">20.086.0180-A      </t>
  </si>
  <si>
    <t>CT5327</t>
  </si>
  <si>
    <t xml:space="preserve">20.086.0190-A      </t>
  </si>
  <si>
    <t>CT5328</t>
  </si>
  <si>
    <t xml:space="preserve">20.086.0200-A      </t>
  </si>
  <si>
    <t>CT5329</t>
  </si>
  <si>
    <t xml:space="preserve">20.086.0210-A      </t>
  </si>
  <si>
    <t>CT5330</t>
  </si>
  <si>
    <t xml:space="preserve">20.086.0220-A      </t>
  </si>
  <si>
    <t>CT5331</t>
  </si>
  <si>
    <t xml:space="preserve">20.086.0230-A      </t>
  </si>
  <si>
    <t>CT5332</t>
  </si>
  <si>
    <t xml:space="preserve">20.086.0240-A      </t>
  </si>
  <si>
    <t>CT5333</t>
  </si>
  <si>
    <t xml:space="preserve">20.086.0250-A      </t>
  </si>
  <si>
    <t>CT5334</t>
  </si>
  <si>
    <t xml:space="preserve">20.086.0260-A      </t>
  </si>
  <si>
    <t>CT5335</t>
  </si>
  <si>
    <t xml:space="preserve">20.086.0270-A      </t>
  </si>
  <si>
    <t>CT5336</t>
  </si>
  <si>
    <t xml:space="preserve">20.086.0280-A      </t>
  </si>
  <si>
    <t>CT5337</t>
  </si>
  <si>
    <t xml:space="preserve">20.086.0290-A      </t>
  </si>
  <si>
    <t>CT5338</t>
  </si>
  <si>
    <t xml:space="preserve">20.086.0300-A      </t>
  </si>
  <si>
    <t>CT5339</t>
  </si>
  <si>
    <t xml:space="preserve">20.086.0310-A      </t>
  </si>
  <si>
    <t>CT5340</t>
  </si>
  <si>
    <t xml:space="preserve">20.086.0320-A      </t>
  </si>
  <si>
    <t>CT5341</t>
  </si>
  <si>
    <t xml:space="preserve">20.086.0330-A      </t>
  </si>
  <si>
    <t>CT5342</t>
  </si>
  <si>
    <t xml:space="preserve">20.086.0340-A      </t>
  </si>
  <si>
    <t>CT5343</t>
  </si>
  <si>
    <t xml:space="preserve">20.086.0350-A      </t>
  </si>
  <si>
    <t>CT5344</t>
  </si>
  <si>
    <t xml:space="preserve">20.086.0360-A      </t>
  </si>
  <si>
    <t>CT5345</t>
  </si>
  <si>
    <t xml:space="preserve">20.086.0370-A      </t>
  </si>
  <si>
    <t>CT5346</t>
  </si>
  <si>
    <t xml:space="preserve">20.086.0380-A      </t>
  </si>
  <si>
    <t>CT5347</t>
  </si>
  <si>
    <t xml:space="preserve">20.086.0390-A      </t>
  </si>
  <si>
    <t>CT5348</t>
  </si>
  <si>
    <t xml:space="preserve">20.086.0400-A      </t>
  </si>
  <si>
    <t>CT5349</t>
  </si>
  <si>
    <t xml:space="preserve">20.086.0410-A      </t>
  </si>
  <si>
    <t>CT5350</t>
  </si>
  <si>
    <t xml:space="preserve">20.086.0420-A      </t>
  </si>
  <si>
    <t>CT5351</t>
  </si>
  <si>
    <t xml:space="preserve">20.086.0430-A      </t>
  </si>
  <si>
    <t>CT5352</t>
  </si>
  <si>
    <t xml:space="preserve">20.086.0440-A      </t>
  </si>
  <si>
    <t>CT5353</t>
  </si>
  <si>
    <t xml:space="preserve">20.086.0450-A      </t>
  </si>
  <si>
    <t>CT5354</t>
  </si>
  <si>
    <t xml:space="preserve">20.086.0460-A      </t>
  </si>
  <si>
    <t>CT5355</t>
  </si>
  <si>
    <t xml:space="preserve">20.086.0470-A      </t>
  </si>
  <si>
    <t>CT5356</t>
  </si>
  <si>
    <t xml:space="preserve">20.086.0480-A      </t>
  </si>
  <si>
    <t>CT5357</t>
  </si>
  <si>
    <t xml:space="preserve">20.086.0490-A      </t>
  </si>
  <si>
    <t>CT5358</t>
  </si>
  <si>
    <t xml:space="preserve">20.086.0500-A      </t>
  </si>
  <si>
    <t>CT5359</t>
  </si>
  <si>
    <t xml:space="preserve">20.086.0510-A      </t>
  </si>
  <si>
    <t>CT5360</t>
  </si>
  <si>
    <t xml:space="preserve">20.086.0520-A      </t>
  </si>
  <si>
    <t>CT5361</t>
  </si>
  <si>
    <t xml:space="preserve">20.086.0530-A      </t>
  </si>
  <si>
    <t>CT5362</t>
  </si>
  <si>
    <t xml:space="preserve">20.086.0540-A      </t>
  </si>
  <si>
    <t>CT5363</t>
  </si>
  <si>
    <t xml:space="preserve">20.086.0550-A      </t>
  </si>
  <si>
    <t>CT5364</t>
  </si>
  <si>
    <t xml:space="preserve">20.086.0560-A      </t>
  </si>
  <si>
    <t>CT5365</t>
  </si>
  <si>
    <t xml:space="preserve">20.086.0570-A      </t>
  </si>
  <si>
    <t>CT5366</t>
  </si>
  <si>
    <t xml:space="preserve">20.086.0580-A      </t>
  </si>
  <si>
    <t>CT5367</t>
  </si>
  <si>
    <t xml:space="preserve">20.086.0590-A      </t>
  </si>
  <si>
    <t>CT5368</t>
  </si>
  <si>
    <t xml:space="preserve">20.086.0600-A      </t>
  </si>
  <si>
    <t>CT5369</t>
  </si>
  <si>
    <t xml:space="preserve">20.086.0610-A      </t>
  </si>
  <si>
    <t>CT5370</t>
  </si>
  <si>
    <t xml:space="preserve">20.086.0620-A      </t>
  </si>
  <si>
    <t>CT5371</t>
  </si>
  <si>
    <t xml:space="preserve">20.086.0630-A      </t>
  </si>
  <si>
    <t>CT5372</t>
  </si>
  <si>
    <t xml:space="preserve">20.086.0640-A      </t>
  </si>
  <si>
    <t>CT5373</t>
  </si>
  <si>
    <t xml:space="preserve">20.086.0650-A      </t>
  </si>
  <si>
    <t>CT5374</t>
  </si>
  <si>
    <t xml:space="preserve">20.086.0660-A      </t>
  </si>
  <si>
    <t>CT5375</t>
  </si>
  <si>
    <t xml:space="preserve">20.086.0670-A      </t>
  </si>
  <si>
    <t>CT5376</t>
  </si>
  <si>
    <t xml:space="preserve">20.086.0680-A      </t>
  </si>
  <si>
    <t>CT5377</t>
  </si>
  <si>
    <t xml:space="preserve">20.090.0001-B      </t>
  </si>
  <si>
    <t>CT5378</t>
  </si>
  <si>
    <t xml:space="preserve">20.090.0005-B      </t>
  </si>
  <si>
    <t>CT5379</t>
  </si>
  <si>
    <t xml:space="preserve">20.090.0006-A      </t>
  </si>
  <si>
    <t>CT5380</t>
  </si>
  <si>
    <t xml:space="preserve">20.091.0001-B      </t>
  </si>
  <si>
    <t>CT5381</t>
  </si>
  <si>
    <t xml:space="preserve">20.092.0001-A      </t>
  </si>
  <si>
    <t>CT5382</t>
  </si>
  <si>
    <t xml:space="preserve">20.093.0001-A      </t>
  </si>
  <si>
    <t>CT5383</t>
  </si>
  <si>
    <t xml:space="preserve">20.096.0001-A      </t>
  </si>
  <si>
    <t>CT5384</t>
  </si>
  <si>
    <t xml:space="preserve">20.097.0001-A      </t>
  </si>
  <si>
    <t>CT5385</t>
  </si>
  <si>
    <t xml:space="preserve">20.097.0002-A      </t>
  </si>
  <si>
    <t>CT5386</t>
  </si>
  <si>
    <t xml:space="preserve">20.097.0003-A      </t>
  </si>
  <si>
    <t>CT5387</t>
  </si>
  <si>
    <t xml:space="preserve">20.097.0004-A      </t>
  </si>
  <si>
    <t>CT5388</t>
  </si>
  <si>
    <t xml:space="preserve">20.097.0005-A      </t>
  </si>
  <si>
    <t>CT5389</t>
  </si>
  <si>
    <t xml:space="preserve">20.098.0001-A      </t>
  </si>
  <si>
    <t>CT5390</t>
  </si>
  <si>
    <t xml:space="preserve">20.099.0001-A      </t>
  </si>
  <si>
    <t>CT5391</t>
  </si>
  <si>
    <t xml:space="preserve">20.101.0011-A      </t>
  </si>
  <si>
    <t>CT5393</t>
  </si>
  <si>
    <t xml:space="preserve">20.101.0013-A      </t>
  </si>
  <si>
    <t>CT5394</t>
  </si>
  <si>
    <t xml:space="preserve">20.102.0003-A      </t>
  </si>
  <si>
    <t>CT5395</t>
  </si>
  <si>
    <t xml:space="preserve">20.102.0004-A      </t>
  </si>
  <si>
    <t>CT5397</t>
  </si>
  <si>
    <t xml:space="preserve">20.102.0006-A      </t>
  </si>
  <si>
    <t>CT5398</t>
  </si>
  <si>
    <t xml:space="preserve">20.102.0007-A      </t>
  </si>
  <si>
    <t>CT5399</t>
  </si>
  <si>
    <t xml:space="preserve">20.102.0008-A      </t>
  </si>
  <si>
    <t>CT5401</t>
  </si>
  <si>
    <t xml:space="preserve">20.104.0001-A      </t>
  </si>
  <si>
    <t>CT5402</t>
  </si>
  <si>
    <t xml:space="preserve">20.111.0001-A      </t>
  </si>
  <si>
    <t>CT5403</t>
  </si>
  <si>
    <t xml:space="preserve">20.111.0006-A      </t>
  </si>
  <si>
    <t>CT5404</t>
  </si>
  <si>
    <t xml:space="preserve">20.111.0007-A      </t>
  </si>
  <si>
    <t>CT5405</t>
  </si>
  <si>
    <t xml:space="preserve">20.111.0008-A      </t>
  </si>
  <si>
    <t>CT5406</t>
  </si>
  <si>
    <t xml:space="preserve">20.111.0009-A      </t>
  </si>
  <si>
    <t>CT5407</t>
  </si>
  <si>
    <t xml:space="preserve">20.112.0010-A      </t>
  </si>
  <si>
    <t>CT5408</t>
  </si>
  <si>
    <t xml:space="preserve">20.112.0011-A      </t>
  </si>
  <si>
    <t>CT5409</t>
  </si>
  <si>
    <t xml:space="preserve">20.112.0013-A      </t>
  </si>
  <si>
    <t>CT5410</t>
  </si>
  <si>
    <t xml:space="preserve">20.112.0014-A      </t>
  </si>
  <si>
    <t>CT5411</t>
  </si>
  <si>
    <t xml:space="preserve">20.113.0010-A      </t>
  </si>
  <si>
    <t>CT5412</t>
  </si>
  <si>
    <t xml:space="preserve">20.113.0011-A      </t>
  </si>
  <si>
    <t>CT5413</t>
  </si>
  <si>
    <t xml:space="preserve">20.113.0012-A      </t>
  </si>
  <si>
    <t>CT5414</t>
  </si>
  <si>
    <t xml:space="preserve">20.113.0013-A      </t>
  </si>
  <si>
    <t>CT5415</t>
  </si>
  <si>
    <t xml:space="preserve">20.113.0014-A      </t>
  </si>
  <si>
    <t>CT5416</t>
  </si>
  <si>
    <t xml:space="preserve">20.114.0010-A      </t>
  </si>
  <si>
    <t>CT5417</t>
  </si>
  <si>
    <t xml:space="preserve">20.114.0011-A      </t>
  </si>
  <si>
    <t>CT5418</t>
  </si>
  <si>
    <t xml:space="preserve">20.114.0012-A      </t>
  </si>
  <si>
    <t>CT5419</t>
  </si>
  <si>
    <t xml:space="preserve">20.114.0013-A      </t>
  </si>
  <si>
    <t>CT5420</t>
  </si>
  <si>
    <t xml:space="preserve">20.114.0014-A      </t>
  </si>
  <si>
    <t>CT5421</t>
  </si>
  <si>
    <t xml:space="preserve">20.115.0010-A      </t>
  </si>
  <si>
    <t>CT5422</t>
  </si>
  <si>
    <t xml:space="preserve">20.115.0011-A      </t>
  </si>
  <si>
    <t>CT5423</t>
  </si>
  <si>
    <t xml:space="preserve">20.115.0012-A      </t>
  </si>
  <si>
    <t>CT5425</t>
  </si>
  <si>
    <t xml:space="preserve">20.115.0014-A      </t>
  </si>
  <si>
    <t>CT5426</t>
  </si>
  <si>
    <t xml:space="preserve">20.170.0001-A      </t>
  </si>
  <si>
    <t>CT5427</t>
  </si>
  <si>
    <t xml:space="preserve">20.175.0010-B      </t>
  </si>
  <si>
    <t>CT5428</t>
  </si>
  <si>
    <t xml:space="preserve">20.175.0002-B      </t>
  </si>
  <si>
    <t>CT5429</t>
  </si>
  <si>
    <t xml:space="preserve">20.175.0003-A      </t>
  </si>
  <si>
    <t>CT5430</t>
  </si>
  <si>
    <t xml:space="preserve">20.175.0004-A      </t>
  </si>
  <si>
    <t>CT5431</t>
  </si>
  <si>
    <t xml:space="preserve">20.175.0005-A      </t>
  </si>
  <si>
    <t>CT5432</t>
  </si>
  <si>
    <t xml:space="preserve">20.175.0006-A      </t>
  </si>
  <si>
    <t>CT5433</t>
  </si>
  <si>
    <t xml:space="preserve">20.175.0007-A      </t>
  </si>
  <si>
    <t>CT5434</t>
  </si>
  <si>
    <t xml:space="preserve">20.180.0001-A      </t>
  </si>
  <si>
    <t>CT5435</t>
  </si>
  <si>
    <t xml:space="preserve">20.180.0002-A      </t>
  </si>
  <si>
    <t>CT5436</t>
  </si>
  <si>
    <t xml:space="preserve">20.181.0001-A      </t>
  </si>
  <si>
    <t>CT5437</t>
  </si>
  <si>
    <t xml:space="preserve">20.181.0005-B      </t>
  </si>
  <si>
    <t>CT5438</t>
  </si>
  <si>
    <t xml:space="preserve">20.181.0006-B      </t>
  </si>
  <si>
    <t>CT5439</t>
  </si>
  <si>
    <t xml:space="preserve">20.183.0001-B      </t>
  </si>
  <si>
    <t>CT5440</t>
  </si>
  <si>
    <t xml:space="preserve">20.198.0001-A      </t>
  </si>
  <si>
    <t>CT5441</t>
  </si>
  <si>
    <t xml:space="preserve">20.004.0122-A      </t>
  </si>
  <si>
    <t>CT5442</t>
  </si>
  <si>
    <t xml:space="preserve">20.004.0125-A      </t>
  </si>
  <si>
    <t>CT5443</t>
  </si>
  <si>
    <t xml:space="preserve">20.004.0010-A      </t>
  </si>
  <si>
    <t>CT5444</t>
  </si>
  <si>
    <t xml:space="preserve">20.004.0012-A      </t>
  </si>
  <si>
    <t>CT5445</t>
  </si>
  <si>
    <t xml:space="preserve">20.004.0013-A      </t>
  </si>
  <si>
    <t>CT5446</t>
  </si>
  <si>
    <t xml:space="preserve">20.004.0015-A      </t>
  </si>
  <si>
    <t>CT5447</t>
  </si>
  <si>
    <t xml:space="preserve">20.004.0016-A      </t>
  </si>
  <si>
    <t>CT5448</t>
  </si>
  <si>
    <t xml:space="preserve">20.004.0017-A      </t>
  </si>
  <si>
    <t>CT5449</t>
  </si>
  <si>
    <t xml:space="preserve">20.004.0018-A      </t>
  </si>
  <si>
    <t>CT5450</t>
  </si>
  <si>
    <t xml:space="preserve">20.004.0019-A      </t>
  </si>
  <si>
    <t>CT5451</t>
  </si>
  <si>
    <t xml:space="preserve">20.010.0003-A      </t>
  </si>
  <si>
    <t>CT5452</t>
  </si>
  <si>
    <t xml:space="preserve">20.010.0004-A      </t>
  </si>
  <si>
    <t>CT5453</t>
  </si>
  <si>
    <t xml:space="preserve">20.012.0002-A      </t>
  </si>
  <si>
    <t>CT5454</t>
  </si>
  <si>
    <t xml:space="preserve">20.012.0003-A      </t>
  </si>
  <si>
    <t>CT5455</t>
  </si>
  <si>
    <t xml:space="preserve">20.012.0004-A      </t>
  </si>
  <si>
    <t>CT5456</t>
  </si>
  <si>
    <t xml:space="preserve">20.012.0005-A      </t>
  </si>
  <si>
    <t>CT5457</t>
  </si>
  <si>
    <t xml:space="preserve">20.012.0006-A      </t>
  </si>
  <si>
    <t>CT5458</t>
  </si>
  <si>
    <t xml:space="preserve">20.012.0008-A      </t>
  </si>
  <si>
    <t>CT5459</t>
  </si>
  <si>
    <t xml:space="preserve">20.012.0009-A      </t>
  </si>
  <si>
    <t>CT5460</t>
  </si>
  <si>
    <t xml:space="preserve">20.012.0010-A      </t>
  </si>
  <si>
    <t>CT5461</t>
  </si>
  <si>
    <t xml:space="preserve">20.012.0011-A      </t>
  </si>
  <si>
    <t>CT5462</t>
  </si>
  <si>
    <t xml:space="preserve">20.012.0013-A      </t>
  </si>
  <si>
    <t>CT5463</t>
  </si>
  <si>
    <t xml:space="preserve">20.012.0015-A      </t>
  </si>
  <si>
    <t>CT5464</t>
  </si>
  <si>
    <t xml:space="preserve">20.012.0020-A      </t>
  </si>
  <si>
    <t>CT5465</t>
  </si>
  <si>
    <t xml:space="preserve">20.012.0025-A      </t>
  </si>
  <si>
    <t>CT5466</t>
  </si>
  <si>
    <t xml:space="preserve">20.012.0030-A      </t>
  </si>
  <si>
    <t>CT5467</t>
  </si>
  <si>
    <t xml:space="preserve">20.012.0035-A      </t>
  </si>
  <si>
    <t>CT5468</t>
  </si>
  <si>
    <t xml:space="preserve">20.012.0036-A      </t>
  </si>
  <si>
    <t>CT5469</t>
  </si>
  <si>
    <t xml:space="preserve">20.016.0003-A      </t>
  </si>
  <si>
    <t>CT5470</t>
  </si>
  <si>
    <t xml:space="preserve">20.016.0004-A      </t>
  </si>
  <si>
    <t>CT5471</t>
  </si>
  <si>
    <t xml:space="preserve">20.016.0005-A      </t>
  </si>
  <si>
    <t>CT5472</t>
  </si>
  <si>
    <t xml:space="preserve">20.105.0001-A      </t>
  </si>
  <si>
    <t>CT5473</t>
  </si>
  <si>
    <t xml:space="preserve">20.105.0005-A      </t>
  </si>
  <si>
    <t>CT5474</t>
  </si>
  <si>
    <t xml:space="preserve">20.106.0001-A      </t>
  </si>
  <si>
    <t>CT5475</t>
  </si>
  <si>
    <t xml:space="preserve">20.107.0001-A      </t>
  </si>
  <si>
    <t>CT5476</t>
  </si>
  <si>
    <t xml:space="preserve">20.004.0020-A      </t>
  </si>
  <si>
    <t>CT5477</t>
  </si>
  <si>
    <t xml:space="preserve">20.004.0021-A      </t>
  </si>
  <si>
    <t>CT5478</t>
  </si>
  <si>
    <t xml:space="preserve">20.004.0022-A      </t>
  </si>
  <si>
    <t>CT5479</t>
  </si>
  <si>
    <t xml:space="preserve">20.004.0023-A      </t>
  </si>
  <si>
    <t>CT5480</t>
  </si>
  <si>
    <t xml:space="preserve">20.004.0025-A      </t>
  </si>
  <si>
    <t>CT5481</t>
  </si>
  <si>
    <t xml:space="preserve">20.004.0027-A      </t>
  </si>
  <si>
    <t>CT5482</t>
  </si>
  <si>
    <t xml:space="preserve">20.004.0028-A      </t>
  </si>
  <si>
    <t>CT5483</t>
  </si>
  <si>
    <t xml:space="preserve">20.004.0030-A      </t>
  </si>
  <si>
    <t>CT5484</t>
  </si>
  <si>
    <t xml:space="preserve">20.004.0036-A      </t>
  </si>
  <si>
    <t>CT5485</t>
  </si>
  <si>
    <t xml:space="preserve">20.004.0038-A      </t>
  </si>
  <si>
    <t>CT5486</t>
  </si>
  <si>
    <t xml:space="preserve">20.004.0040-A      </t>
  </si>
  <si>
    <t>CT5487</t>
  </si>
  <si>
    <t xml:space="preserve">20.004.0045-A      </t>
  </si>
  <si>
    <t>CT5488</t>
  </si>
  <si>
    <t xml:space="preserve">20.004.0100-A      </t>
  </si>
  <si>
    <t>CT5489</t>
  </si>
  <si>
    <t xml:space="preserve">20.004.0102-A      </t>
  </si>
  <si>
    <t>CT5490</t>
  </si>
  <si>
    <t xml:space="preserve">20.004.0105-A      </t>
  </si>
  <si>
    <t>CT5491</t>
  </si>
  <si>
    <t xml:space="preserve">20.004.0127-A      </t>
  </si>
  <si>
    <t>CT5492</t>
  </si>
  <si>
    <t xml:space="preserve">20.004.0130-A      </t>
  </si>
  <si>
    <t>CT5493</t>
  </si>
  <si>
    <t xml:space="preserve">20.004.0131-A      </t>
  </si>
  <si>
    <t>CT5494</t>
  </si>
  <si>
    <t xml:space="preserve">20.004.0132-A      </t>
  </si>
  <si>
    <t>CT5495</t>
  </si>
  <si>
    <t xml:space="preserve">20.004.0135-A      </t>
  </si>
  <si>
    <t>CT5496</t>
  </si>
  <si>
    <t xml:space="preserve">20.004.0136-A      </t>
  </si>
  <si>
    <t>CT5497</t>
  </si>
  <si>
    <t xml:space="preserve">20.006.0100-A      </t>
  </si>
  <si>
    <t>CT5498</t>
  </si>
  <si>
    <t xml:space="preserve">20.008.0010-A      </t>
  </si>
  <si>
    <t>CT5499</t>
  </si>
  <si>
    <t xml:space="preserve">20.008.0015-A      </t>
  </si>
  <si>
    <t>CT5500</t>
  </si>
  <si>
    <t xml:space="preserve">20.009.0009-A      </t>
  </si>
  <si>
    <t>CT5501</t>
  </si>
  <si>
    <t xml:space="preserve">20.009.0010-A      </t>
  </si>
  <si>
    <t>CT5502</t>
  </si>
  <si>
    <t xml:space="preserve">20.009.0050-A      </t>
  </si>
  <si>
    <t>CT5503</t>
  </si>
  <si>
    <t xml:space="preserve">20.009.0080-A      </t>
  </si>
  <si>
    <t>CT5504</t>
  </si>
  <si>
    <t xml:space="preserve">20.012.0050-A      </t>
  </si>
  <si>
    <t>CT5506</t>
  </si>
  <si>
    <t xml:space="preserve">20.023.0050-A      </t>
  </si>
  <si>
    <t>CT5507</t>
  </si>
  <si>
    <t xml:space="preserve">20.028.0008-A      </t>
  </si>
  <si>
    <t>CT5508</t>
  </si>
  <si>
    <t xml:space="preserve">20.038.0010-A      </t>
  </si>
  <si>
    <t>CT5509</t>
  </si>
  <si>
    <t xml:space="preserve">20.038.0015-A      </t>
  </si>
  <si>
    <t>CT5510</t>
  </si>
  <si>
    <t xml:space="preserve">20.067.0080-A      </t>
  </si>
  <si>
    <t>CT5511</t>
  </si>
  <si>
    <t xml:space="preserve">20.067.0082-A      </t>
  </si>
  <si>
    <t>CT5512</t>
  </si>
  <si>
    <t xml:space="preserve">20.067.0094-A      </t>
  </si>
  <si>
    <t>CT5513</t>
  </si>
  <si>
    <t xml:space="preserve">20.067.0096-A      </t>
  </si>
  <si>
    <t>CT5514</t>
  </si>
  <si>
    <t xml:space="preserve">20.067.0108-A      </t>
  </si>
  <si>
    <t>CT5515</t>
  </si>
  <si>
    <t xml:space="preserve">20.067.0110-A      </t>
  </si>
  <si>
    <t>CT5516</t>
  </si>
  <si>
    <t xml:space="preserve">20.097.0010-A      </t>
  </si>
  <si>
    <t>CT5517</t>
  </si>
  <si>
    <t xml:space="preserve">20.097.0011-A      </t>
  </si>
  <si>
    <t>CT5519</t>
  </si>
  <si>
    <t xml:space="preserve">20.100.0005-A      </t>
  </si>
  <si>
    <t>CT5520</t>
  </si>
  <si>
    <t xml:space="preserve">20.100.0010-A      </t>
  </si>
  <si>
    <t>CT5521</t>
  </si>
  <si>
    <t xml:space="preserve">20.100.0011-A      </t>
  </si>
  <si>
    <t>CT5522</t>
  </si>
  <si>
    <t xml:space="preserve">20.100.0012-A      </t>
  </si>
  <si>
    <t>CT5523</t>
  </si>
  <si>
    <t xml:space="preserve">20.100.0013-A      </t>
  </si>
  <si>
    <t>CT5524</t>
  </si>
  <si>
    <t xml:space="preserve">20.100.0015-A      </t>
  </si>
  <si>
    <t>CT5525</t>
  </si>
  <si>
    <t xml:space="preserve">20.100.0016-A      </t>
  </si>
  <si>
    <t>CT5526</t>
  </si>
  <si>
    <t xml:space="preserve">20.100.0030-A      </t>
  </si>
  <si>
    <t>CT5527</t>
  </si>
  <si>
    <t xml:space="preserve">20.100.0050-A      </t>
  </si>
  <si>
    <t>CT5528</t>
  </si>
  <si>
    <t xml:space="preserve">20.100.0060-A      </t>
  </si>
  <si>
    <t>CT5529</t>
  </si>
  <si>
    <t xml:space="preserve">20.100.0070-A      </t>
  </si>
  <si>
    <t>CT5530</t>
  </si>
  <si>
    <t xml:space="preserve">20.100.0075-A      </t>
  </si>
  <si>
    <t>CT5531</t>
  </si>
  <si>
    <t xml:space="preserve">20.100.0080-A      </t>
  </si>
  <si>
    <t>CT5533</t>
  </si>
  <si>
    <t xml:space="preserve">20.100.0090-A      </t>
  </si>
  <si>
    <t>CT5534</t>
  </si>
  <si>
    <t xml:space="preserve">20.100.0095-A      </t>
  </si>
  <si>
    <t>CT5535</t>
  </si>
  <si>
    <t xml:space="preserve">20.104.0005-A      </t>
  </si>
  <si>
    <t>CT5536</t>
  </si>
  <si>
    <t xml:space="preserve">20.105.0004-A      </t>
  </si>
  <si>
    <t>CT5537</t>
  </si>
  <si>
    <t xml:space="preserve">20.111.0010-A      </t>
  </si>
  <si>
    <t>CT5538</t>
  </si>
  <si>
    <t xml:space="preserve">20.112.0015-A      </t>
  </si>
  <si>
    <t>CT5539</t>
  </si>
  <si>
    <t xml:space="preserve">20.113.0015-A      </t>
  </si>
  <si>
    <t>CT5540</t>
  </si>
  <si>
    <t xml:space="preserve">20.114.0015-A      </t>
  </si>
  <si>
    <t>CT5541</t>
  </si>
  <si>
    <t xml:space="preserve">20.115.0015-A      </t>
  </si>
  <si>
    <t>CT5542</t>
  </si>
  <si>
    <t xml:space="preserve">20.116.0005-A      </t>
  </si>
  <si>
    <t>CT5543</t>
  </si>
  <si>
    <t xml:space="preserve">20.116.0006-A      </t>
  </si>
  <si>
    <t>CT5544</t>
  </si>
  <si>
    <t xml:space="preserve">20.116.0007-A      </t>
  </si>
  <si>
    <t>CT5545</t>
  </si>
  <si>
    <t xml:space="preserve">20.116.0008-A      </t>
  </si>
  <si>
    <t>CT5546</t>
  </si>
  <si>
    <t xml:space="preserve">20.116.0012-A      </t>
  </si>
  <si>
    <t>CT5547</t>
  </si>
  <si>
    <t xml:space="preserve">20.116.0013-A      </t>
  </si>
  <si>
    <t>CT5548</t>
  </si>
  <si>
    <t xml:space="preserve">20.116.0014-A      </t>
  </si>
  <si>
    <t>CT5549</t>
  </si>
  <si>
    <t xml:space="preserve">20.116.0020-A      </t>
  </si>
  <si>
    <t>CT5550</t>
  </si>
  <si>
    <t xml:space="preserve">20.170.0002-A      </t>
  </si>
  <si>
    <t>CT5551</t>
  </si>
  <si>
    <t xml:space="preserve">20.170.0005-A      </t>
  </si>
  <si>
    <t>CT5552</t>
  </si>
  <si>
    <t xml:space="preserve">20.170.0015-A      </t>
  </si>
  <si>
    <t>CT5553</t>
  </si>
  <si>
    <t xml:space="preserve">20.175.0015-A      </t>
  </si>
  <si>
    <t>CT5554</t>
  </si>
  <si>
    <t xml:space="preserve">20.176.0010-A      </t>
  </si>
  <si>
    <t>CT5555</t>
  </si>
  <si>
    <t xml:space="preserve">20.115.0013-A      </t>
  </si>
  <si>
    <t>CT5556</t>
  </si>
  <si>
    <t xml:space="preserve">20.108.0001-A      </t>
  </si>
  <si>
    <t>CT5557</t>
  </si>
  <si>
    <t xml:space="preserve">20.108.0003-A      </t>
  </si>
  <si>
    <t>CT5558</t>
  </si>
  <si>
    <t xml:space="preserve">20.108.0005-A      </t>
  </si>
  <si>
    <t>CT5559</t>
  </si>
  <si>
    <t xml:space="preserve">20.108.0007-A      </t>
  </si>
  <si>
    <t>CT5561</t>
  </si>
  <si>
    <t xml:space="preserve">20.108.0012-A      </t>
  </si>
  <si>
    <t>CT5562</t>
  </si>
  <si>
    <t xml:space="preserve">20.108.0015-A      </t>
  </si>
  <si>
    <t>CT5563</t>
  </si>
  <si>
    <t xml:space="preserve">20.108.0017-A      </t>
  </si>
  <si>
    <t>CT5564</t>
  </si>
  <si>
    <t xml:space="preserve">20.009.0027-A      </t>
  </si>
  <si>
    <t>CT5565</t>
  </si>
  <si>
    <t xml:space="preserve">20.009.0029-A      </t>
  </si>
  <si>
    <t>CT5566</t>
  </si>
  <si>
    <t xml:space="preserve">20.009.0032-A      </t>
  </si>
  <si>
    <t>CT5567</t>
  </si>
  <si>
    <t xml:space="preserve">20.097.0015-A      </t>
  </si>
  <si>
    <t>CT5568</t>
  </si>
  <si>
    <t xml:space="preserve">20.097.0020-A      </t>
  </si>
  <si>
    <t>CT5569</t>
  </si>
  <si>
    <t xml:space="preserve">20.116.0030-A      </t>
  </si>
  <si>
    <t>CT5570</t>
  </si>
  <si>
    <t xml:space="preserve">20.116.0035-A      </t>
  </si>
  <si>
    <t>CT5571</t>
  </si>
  <si>
    <t xml:space="preserve">20.008.0020-A      </t>
  </si>
  <si>
    <t>CU0001</t>
  </si>
  <si>
    <t xml:space="preserve">21.001.0010-0      </t>
  </si>
  <si>
    <t xml:space="preserve">ASSENTAMENTO DE POSTE DE CONCRETO,CIRCULAR,RETO DE 9,00M,COM CABECA DE CONCRETO,EXCLUSIVE FORNECIMENTO DO POSTE E DA CABECA  </t>
  </si>
  <si>
    <t>CU0002</t>
  </si>
  <si>
    <t xml:space="preserve">21.001.0015-0      </t>
  </si>
  <si>
    <t xml:space="preserve">ASSENTAMENTO DE POSTE DE CONCRETO,CIRCULAR,RETO DE 11,00M,COM CABECA DE CONCRETO,EXCLUSIVE FORNECIMENTO DO POSTE E DA CABECA  </t>
  </si>
  <si>
    <t>CU0003</t>
  </si>
  <si>
    <t xml:space="preserve">21.001.0020-0      </t>
  </si>
  <si>
    <t xml:space="preserve">ASSENTAMENTO DE POSTE DE CONCRETO,CIRCULAR,RETO DE 12,00M COM CABECA DE CONCRETO,EXCLUSIVE FORNECIMENTO DO POSTE E DA CABECA  </t>
  </si>
  <si>
    <t>CU0004</t>
  </si>
  <si>
    <t xml:space="preserve">21.001.0021-0      </t>
  </si>
  <si>
    <t xml:space="preserve">ASSENTAMENTO DE POSTE DE CONCRETO,CIRCULAR,RETO DE 13,00M,COM CABECA DE CONCRETO,EXCLUSIVE FORNECIMENTO DO POSTE E DA CABECA  </t>
  </si>
  <si>
    <t>CU0005</t>
  </si>
  <si>
    <t xml:space="preserve">21.001.0025-0      </t>
  </si>
  <si>
    <t xml:space="preserve">ASSENTAMENTO DE POSTE DE CONCRETO,CIRCULAR,RETO DE 17,00M,COM CABECA DE CONCRETO,EXCLUSIVE FORNECIMENTO DO POSTE E DA CABECA  </t>
  </si>
  <si>
    <t>CU0006</t>
  </si>
  <si>
    <t xml:space="preserve">21.001.0060-0      </t>
  </si>
  <si>
    <t xml:space="preserve">ASSENTAMENTO DE POSTE RETO,DE ACO DE 3,50 ATE 6,00M,COM ENGASTAMENTO DA PARTE INFERIOR DA COLUNA DIRETAMENTE NO SOLO,EXCLUSIVE FORNECIMENTO DO POSTE  </t>
  </si>
  <si>
    <t>CU0007</t>
  </si>
  <si>
    <t xml:space="preserve">21.001.0062-0      </t>
  </si>
  <si>
    <t xml:space="preserve">ASSENTAMENTO DE POSTE RETO,DE ACO DE 7,00 ATE 11,00M,COM ENGASTAMENTO DA PARTE INFERIOR DA COLUNA DIRETAMENTE NO SOLO,EXCLUSIVE FORNECIMENTO DO POSTE  </t>
  </si>
  <si>
    <t>CU0008</t>
  </si>
  <si>
    <t xml:space="preserve">21.001.0065-0      </t>
  </si>
  <si>
    <t xml:space="preserve">ASSENTAMENTO DE POSTE RETO,DE ACO DE 13,00 ATE 20,00M,COM ENGASTAMENTO DA PARTE INFERIOR DA COLUNA DIRETAMENTE NO SOLO,EXCLUSIVE FORNECIMENTO DO POSTE  </t>
  </si>
  <si>
    <t>CU0009</t>
  </si>
  <si>
    <t xml:space="preserve">21.001.0070-0      </t>
  </si>
  <si>
    <t xml:space="preserve">ASSENTAMENTO DE POSTE CURVO,DE ACO DE 7,00M,DE 1 BRACO,COM ENGASTAMENTO DA PARTE INFERIOR DA COLUNA DIRETAMENTE NO SOLO,EXCLUSIVE FORNECIMENTO DO POSTE  </t>
  </si>
  <si>
    <t>CU0010</t>
  </si>
  <si>
    <t xml:space="preserve">21.001.0075-0      </t>
  </si>
  <si>
    <t xml:space="preserve">ASSENTAMENTO DE POSTE CURVO,DE ACO DE 7,00M,DE 2 BRACOS,COM ENGASTAMENTO DA PARTE INFERIOR DA COLUNA DIRETAMENTE NO SOLO,EXCLUSIVE FORNECIMENTO DO POSTE  </t>
  </si>
  <si>
    <t>CU0011</t>
  </si>
  <si>
    <t xml:space="preserve">21.001.0080-0      </t>
  </si>
  <si>
    <t xml:space="preserve">ASSENTAMENTO DE POSTE CURVO,DE ACO DE 8,00 ATE 12,00M,DE 1 BRACO,COM ENGASTAMENTO DA PARTE INFERIOR DA COLUNA DIRETAMENTE NO SOLO,EXCLUSIVE FORNECIMENTO DO POSTE  </t>
  </si>
  <si>
    <t>CU0012</t>
  </si>
  <si>
    <t xml:space="preserve">21.001.0090-0      </t>
  </si>
  <si>
    <t xml:space="preserve">ASSENTAMENTO DE POSTE CURVO,DE ACO DE 8,00 ATE 12,00M,DE 2 BRACOS,COM ENGASTAMENTO DA PARTE INFERIOR DA COLUNA DIRETAMENE NO SOLO,EXCLUSIVE FORNECIMENTO DO POSTE  </t>
  </si>
  <si>
    <t>CU0013</t>
  </si>
  <si>
    <t xml:space="preserve">21.001.0150-0      </t>
  </si>
  <si>
    <t xml:space="preserve">ASSENTAMENTO DE POSTE DE CONCRETO,CIRCULAR RETO DE 23,00M,EM FUNDACAO ESPECIAL,EXCLUSIVE FUNDACAO E FORNECIMENTO DO POSTE  </t>
  </si>
  <si>
    <t>CU0014</t>
  </si>
  <si>
    <t xml:space="preserve">21.001.0155-0      </t>
  </si>
  <si>
    <t xml:space="preserve">ASSENTAMENTO DE POSTE DE CONCRETO,CIRCULAR RETO DE 33,00M,EM FUNDACAO ESPECIAL,EXCLUSIVE FUNDACAO E FORNECIMENTO DO POSTE  </t>
  </si>
  <si>
    <t>CU0015</t>
  </si>
  <si>
    <t xml:space="preserve">21.001.0160-0      </t>
  </si>
  <si>
    <t xml:space="preserve">ASSENTAMENTO DE POSTE RETO,DE ACO DE 3,50 ATE 6,00M,COM FLANGE DE ACO SOLDADO NA SUA BASE,FIXADO POR PARAFUSOS CHUMBADORES ENGASTADOS EM FUNDACAO DE CONCRETO,EXCLUSIVE FUNDACAO EFORNECIMENTO DO POSTE  </t>
  </si>
  <si>
    <t>CU0016</t>
  </si>
  <si>
    <t xml:space="preserve">21.001.0165-0      </t>
  </si>
  <si>
    <t xml:space="preserve">ASSENTAMENTO DE POSTE RETO,DE ACO DE 7,00 ATE 9,00M,COM FLANGE DE ACO SOLDADO NA SUA BASE,FIXADO POR PARAFUSOS CHUMBADORRES ENGASTADOS EM FUNDACAO DE CONCRETO,EXCLUSIVE FUNDACAO EFORNECIMENTO DO POSTE  </t>
  </si>
  <si>
    <t>CU0017</t>
  </si>
  <si>
    <t xml:space="preserve">21.001.0170-0      </t>
  </si>
  <si>
    <t xml:space="preserve">ASSENTAMENTO DE POSTE RETO,DE ACO DE 13,00 ATE 20,00M,COM FLANGE DE ACO SOLDADO NA SUA BASE,FIXADO POR PARAFUSOS CHUMBADORES ENGASTADOS EM FUNDACAO DE CONCRETO,EXCLUSIVE FUNDACAO EFORNECIMENTO DO POSTE  </t>
  </si>
  <si>
    <t>CU0018</t>
  </si>
  <si>
    <t xml:space="preserve">21.001.0175-0      </t>
  </si>
  <si>
    <t xml:space="preserve">ASSENTAMENTO DE POSTE CURVO,DE 1 BRACO,DE ACO DE 8,00 ATE 9,00M,COM FLANGE DE ACO SOLDADO NA SUA BASE,FIXADO POR PARAFUSOS CHUMBADORES ENGASTADOS EM FUNDACAO DE CONCRETO,EXCLUSIVEFUNDACAO E FORNECIMENTO DO POSTE  </t>
  </si>
  <si>
    <t>CU0019</t>
  </si>
  <si>
    <t xml:space="preserve">21.001.0180-0      </t>
  </si>
  <si>
    <t xml:space="preserve">ASSENTAMENTO DE POSTE CURVO,DE 1 BRACO,DE ACO DE 10,00 ATE 12,00M,COM FLANGE DE ACO SOLDADO NA SUA BASE,FIXADO POR PARAFUSOS CHUMBADORES ENGASTADOS EM FUNDACAO DE CONCRETO,EXCLUSIVE FUNDACAO E FORNECIMENTO DO POSTE  </t>
  </si>
  <si>
    <t>CU0020</t>
  </si>
  <si>
    <t xml:space="preserve">21.001.0185-0      </t>
  </si>
  <si>
    <t xml:space="preserve">ASSENTAMENTO DE POSTE CURVO,DE 2 BRACOS,DE ACO DE 8,00 ATE 9,00M,COM FLANGE DE ACO SOLDADO NA SUA BASE,FIXADO POR PARAFUSOS CHUMBADORES ENGASTADOS EM FUNDACAO DE CONCRETO,EXCLUSIVEFUNDACAO E FORNECIMENTO DO POSTE  </t>
  </si>
  <si>
    <t>CU0021</t>
  </si>
  <si>
    <t xml:space="preserve">21.001.0190-0      </t>
  </si>
  <si>
    <t xml:space="preserve">ASSENTAMENTO DE POSTE CURVO,DE 2 BRACOS,DE ACO DE 10,00 ATE 12,00M,COM FLANGE DE ACO SOLDADO NA SUA BASE,FIXADO POR PARAFUSOS CHUMBADORES ENGASTADOS EM FUNDACAO DE CONCRETO,EXCLUSIVE FUNDACAO E FORNECIMENTO DO POSTE  </t>
  </si>
  <si>
    <t>CU0022</t>
  </si>
  <si>
    <t xml:space="preserve">21.005.0010-0      </t>
  </si>
  <si>
    <t xml:space="preserve">POSTE DE ACO,CONTINUO,CURVO,CONICO,SIMP LES,SEM BASE,COM JANELA DE INSPECAO,DE 9,00M.FORNECIMENTO E ASSENTAMENTO  </t>
  </si>
  <si>
    <t>CU0023</t>
  </si>
  <si>
    <t xml:space="preserve">21.005.0011-0      </t>
  </si>
  <si>
    <t xml:space="preserve">POSTE DE ACO,CONTINUO,CURVO,CONICO,SIMP LES,COM BASE,COM JANELA DE INSPECAO,DE 9,00M.FORNECIMENTO E ASSENTAMENTO  </t>
  </si>
  <si>
    <t>CU0024</t>
  </si>
  <si>
    <t xml:space="preserve">21.005.0015-0      </t>
  </si>
  <si>
    <t xml:space="preserve">POSTE DE ACO,CONTINUO,CURVO,CONICO,DUPL O,SEM BASE,COM JANELA DE INSPECAO,DE 9,00M.FORNECIMENTO E ASSENTAMENTO  </t>
  </si>
  <si>
    <t>CU0025</t>
  </si>
  <si>
    <t xml:space="preserve">21.005.0016-0      </t>
  </si>
  <si>
    <t xml:space="preserve">POSTE DE ACO,CONTINUO,CURVO,CONICO,DUPL O,COM BASE,COM JANELA DE INSPECAO,DE 9,00M.FORNECIMENTO E ASSENTAMENTO  </t>
  </si>
  <si>
    <t>CU0026</t>
  </si>
  <si>
    <t xml:space="preserve">21.005.0020-0      </t>
  </si>
  <si>
    <t xml:space="preserve">POSTE DE ACO,CONTINUO,RETO,CONICO,SIMPL ES,COM FLANGE DE ACO SOLDADO NA SUA BASE,FIXADO POR PARAFUSOS CHUMBADORES,DE 9,00M.FORNECIMENTO E ASSENTAMENTO  </t>
  </si>
  <si>
    <t>CU0027</t>
  </si>
  <si>
    <t xml:space="preserve">21.005.0050-0      </t>
  </si>
  <si>
    <t xml:space="preserve">POSTE DE ACO,CONTINUO,RETO,CONICO,SIMPL ES,COM ENGASTAMENTO DA PARTE INFERIOR DA COLUNA DIRETAMENTE NO SOLO,DE 7,00M.FORNECIMENTO E ASSENTAMENTO  </t>
  </si>
  <si>
    <t>CU0028</t>
  </si>
  <si>
    <t xml:space="preserve">21.007.0010-0      </t>
  </si>
  <si>
    <t xml:space="preserve">POSTE DE FERRO FUNDIDO,TIPO H-1,DE 4,50M DE ALTURA UTIL,EQUIPADO COM GLOBO.MONTAGEM  </t>
  </si>
  <si>
    <t>CU0029</t>
  </si>
  <si>
    <t xml:space="preserve">21.007.0015-0      </t>
  </si>
  <si>
    <t xml:space="preserve">POSTE DE FERRO FUNDIDO,TIPO H-3,DE 4,50M DE ALTURA UTIL,EQUIPADO COM GLOBO.MONTAGEM  </t>
  </si>
  <si>
    <t>CU0030</t>
  </si>
  <si>
    <t xml:space="preserve">21.009.0010-0      </t>
  </si>
  <si>
    <t xml:space="preserve">PINTURA DE POSTE RETO DE ACO,DE 3,50 A 6,00M,COM DUAS DEMAOS DE TINTA FENOLICA DE ALTA RESISTENCIA AS INTEMPERIES,DE SECAGEM RAPIDA,NA COR ALUMINIO  </t>
  </si>
  <si>
    <t>CU0031</t>
  </si>
  <si>
    <t xml:space="preserve">21.009.0011-0      </t>
  </si>
  <si>
    <t xml:space="preserve">PINTURA DE POSTE RETO DE ACO,DE 7,00 ATE 9,00M,COM DUAS DEMAOS DE TINTA FENOLICA DE ALTA RESISTENCIA AS INTEMPERIES,DE SECAGEM RAPIDA,NA COR ALUMINIO  </t>
  </si>
  <si>
    <t>CU0032</t>
  </si>
  <si>
    <t xml:space="preserve">21.009.0012-0      </t>
  </si>
  <si>
    <t xml:space="preserve">PINTURA DE POSTE RETO DE ACO,DE 10,00 ATE 15,00M,COM DUAS DEMAOS DE TINTA FENOLICA DE ALTA RESISTENCIA AS INTEMPERIES,DESECAGEM RAPIDA,NA COR ALUMINIO  </t>
  </si>
  <si>
    <t>CU0033</t>
  </si>
  <si>
    <t xml:space="preserve">21.009.0013-0      </t>
  </si>
  <si>
    <t xml:space="preserve">PINTURA DE POSTE RETO DE ACO,DE 16,00 ATE 20,00M,COM DUAS DEMAOS DE TINTA FENOLICA DE ALTA RESISTENCIA AS INTEMPERIES,DESECAGEM RAPIDA,NA COR ALUMINIO  </t>
  </si>
  <si>
    <t>CU0034</t>
  </si>
  <si>
    <t xml:space="preserve">21.009.0030-0      </t>
  </si>
  <si>
    <t xml:space="preserve">PINTURA DE POSTE CURVO,DE ACO,COM 1 BRACO,DE 7,00 ATE 10,00M,COM DUAS DEMAOS DE TINTA FENOLICA DE ALTA RESISTENCIA AS INTEMPERIES,DE SECAGEM RAPIDA,NA COR ALUMINIO  </t>
  </si>
  <si>
    <t>CU0035</t>
  </si>
  <si>
    <t xml:space="preserve">21.009.0031-0      </t>
  </si>
  <si>
    <t xml:space="preserve">PINTURA DE POSTE CURVO DE ACO,COM 1 BRACO,DE 11,00 ATE 15,00M,COM DUAS DEMAOS DE TINTA FENOLICA DE ALTA RESISTENCIA AS INTEMPERIES,DE SECAGEM RAPIDA,NA COR ALUMINIO  </t>
  </si>
  <si>
    <t>CU0036</t>
  </si>
  <si>
    <t xml:space="preserve">21.009.0040-0      </t>
  </si>
  <si>
    <t xml:space="preserve">PINTURA DE POSTE CURVO DE ACO,COM 2 BRACOS,DE 7,00 A 10,00M,COM DUAS DEMAOS DE TINTA FENOLICA DE ALTA RESISTENCIA AS INTEMPERIES,DE SECAGEM RAPIDA,NA COR ALUMINIO  </t>
  </si>
  <si>
    <t>CU0037</t>
  </si>
  <si>
    <t xml:space="preserve">21.009.0041-0      </t>
  </si>
  <si>
    <t xml:space="preserve">PINTURA DE POSTE CURVO DE ACO,COM 2 BRACOS,DE 11,00 A 15,00M,COM DUAS DEMAOS DE TINTA FENOLICA DE ALTA RESISTENCIA AS INTEMPERIES DE SECAGEM RAPIDA,NA COR ALUMINIO  </t>
  </si>
  <si>
    <t>CU0038</t>
  </si>
  <si>
    <t xml:space="preserve">21.009.0080-0      </t>
  </si>
  <si>
    <t xml:space="preserve">PINTURA DE POSTE ORNAMENTAL DE 4,50M DE ALTURA UTIL,COM DUAS DEMAOS DE TINTA BRONZE METALICO OU SIMILAR  </t>
  </si>
  <si>
    <t>CU0039</t>
  </si>
  <si>
    <t xml:space="preserve">21.009.0081-0      </t>
  </si>
  <si>
    <t xml:space="preserve">PINTURA DE POSTE ORNAMENTAL DE 4,50M DE ALTURA UTIL,TIPO H-1,COM DUAS DEMAOS DE TINTA BRONZE METALICO OU SIMILAR  </t>
  </si>
  <si>
    <t>CU0040</t>
  </si>
  <si>
    <t xml:space="preserve">21.009.0100-0      </t>
  </si>
  <si>
    <t xml:space="preserve">PINTURA DE POSTE RETO,DE ACO,DE 3,50 A 6,00M,COM UMA DEMAO DE TINTA GRAFITE COM PROPRIEDADES DE PRIMER E DE ACABAMENTO,COM ALTO TEOR DE ZARCAO  </t>
  </si>
  <si>
    <t>CU0041</t>
  </si>
  <si>
    <t xml:space="preserve">21.009.0101-0      </t>
  </si>
  <si>
    <t xml:space="preserve">PINTURA DE POSTE RETO,DE ACO,DE 7,00 A 9,00M,COM UMA DEMAO DE TINTA GRAFITE COM PROPRIEDADES DE PRIMER E DE ACABAMENTO,COM ALTO TEOR DE ZARCAO  </t>
  </si>
  <si>
    <t>CU0042</t>
  </si>
  <si>
    <t xml:space="preserve">21.009.0102-0      </t>
  </si>
  <si>
    <t xml:space="preserve">PINTURA DE POSTE RETO,DE ACO,DE 10,00 A 15,00M,COM UMA DEMAO DE TINTA GRAFITE,COM PROPRIEDADES DE PRIMER E DE ACABAMENTO,COM ALTO TEOR DE ZARCAO  </t>
  </si>
  <si>
    <t>CU0043</t>
  </si>
  <si>
    <t xml:space="preserve">21.009.0105-0      </t>
  </si>
  <si>
    <t xml:space="preserve">PINTURA DE POSTE RETO,DE ACO,DE 16,00 A 20,00M,COM UMA DEMAO DE TINTA GRAFITE,COM PROPRIEDADES DE PRIMER E DE ACABAMENTO,COM ALTO TEOR DE ZARCAO  </t>
  </si>
  <si>
    <t>CU0044</t>
  </si>
  <si>
    <t xml:space="preserve">21.009.0106-0      </t>
  </si>
  <si>
    <t xml:space="preserve">PINTURA DE POSTE CURVO,DE ACO,DE 8,00 A 9,00M,COM 1 BRACO COM UMA DEMAO DE TINTA GRAFITE,COM PROPRIEDADES DE PRIMER E DEACABAMENTO,COM ALTO TEOR DE ZARCAO  </t>
  </si>
  <si>
    <t>CU0045</t>
  </si>
  <si>
    <t xml:space="preserve">21.009.0107-0      </t>
  </si>
  <si>
    <t xml:space="preserve">PINTURA DE POSTE CURVO,DE ACO,DE 8,00 A 9,00M,COM 2 BRACOS COM UMA DEMAO DE TINTA GRAFITE,COM PROPRIEDADES DE PRIMER E DE ACABAMENTO,COM ALTO TEOR DE ZARCAO  </t>
  </si>
  <si>
    <t>CU0046</t>
  </si>
  <si>
    <t xml:space="preserve">21.009.0108-0      </t>
  </si>
  <si>
    <t xml:space="preserve">PINTURA DE PROJETOR PRJ-01,CONFORME PROJETO NºA4-1188-PD,RIOLUZ,COM UMA DEMAO DE TINTA GRAFITE,COM PROPRIEDADES DE PRIMER E DE ACABAMENTO,COM ALTO TEOR DE ZARCAO  </t>
  </si>
  <si>
    <t>CU0047</t>
  </si>
  <si>
    <t xml:space="preserve">21.009.0109-0      </t>
  </si>
  <si>
    <t xml:space="preserve">PINTURA DE LUMINARIA LRJ-16,CONFORME PROJETO NºA4-1682-PD,RIOLUZ,COM UMA DEMAO DE TINTA GRAFITE COM PROPRIEDADES DE PRIMER E DE ACABAMENTO,COM ALTO TEOR DE ZARCAO  </t>
  </si>
  <si>
    <t>CU0048</t>
  </si>
  <si>
    <t xml:space="preserve">21.009.0110-0      </t>
  </si>
  <si>
    <t xml:space="preserve">PINTURA DE BASE SIMPLES PARA LUMINARIA LRJ-16,PROJETO RIOLUZ,COM UMA DEMAO DE TINTA GRAFITE,COM PROPRIEDADES DE PRIMER EDE ACABAMENTO,COM ALTO TEOR DE ZARCAO  </t>
  </si>
  <si>
    <t>CU0049</t>
  </si>
  <si>
    <t xml:space="preserve">21.009.0111-0      </t>
  </si>
  <si>
    <t xml:space="preserve">PINTURA EM BASE DUPLA PARA LUMINARIA LRJ-16,PROJETO RIOLUZ,COM UMA DEMAO DE TINTA GRAFITE,COM PROPRIEDADES DE PRIMER E DE ACABAMENTO,COM ALTO TEOR DE ZARCAO  </t>
  </si>
  <si>
    <t>CU0050</t>
  </si>
  <si>
    <t xml:space="preserve">21.009.0112-0      </t>
  </si>
  <si>
    <t xml:space="preserve">PINTURA EM BASE TRIPLA PARA LUMINARIA LRJ-16,PROJETO RIOLUZ,COM UMA DEMAO DE TINTA GRAFITE,COM PROPRIEDADES DE PRIMER EDE ACABAMENTO,COM ALTO TEOR DE ZARCAO  </t>
  </si>
  <si>
    <t>CU0051</t>
  </si>
  <si>
    <t xml:space="preserve">21.009.0113-0      </t>
  </si>
  <si>
    <t xml:space="preserve">PINTURA EM BASE QUADRUPLA PARA LUMINARIA LRJ-16,PROJETO RIOLUZ,COM UMA DEMAO DE TINTA GRAFITE,COM PROPRIEDADES DE PRIMERE DE ACABAMENTO,COM ALTO TEOR DE ZARCAO  </t>
  </si>
  <si>
    <t>CU0052</t>
  </si>
  <si>
    <t xml:space="preserve">21.009.0114-0      </t>
  </si>
  <si>
    <t xml:space="preserve">PINTURA EM CONJUNTO DE LUMINARIAS 4 PETALAS LRJ-11 OU LRJ-13,CONFORME PROJETO NºA4-1792-PD,RIOLUZ,COM UMA DEMAO DE TINTAGRAFITE,COM PROPRIEDADES DE PRIMER E DE ACABAMENTO,COM ALTOTEOR DE ZARCAO  </t>
  </si>
  <si>
    <t>CU0053</t>
  </si>
  <si>
    <t xml:space="preserve">21.009.0115-0      </t>
  </si>
  <si>
    <t xml:space="preserve">PINTURA EM SUPORTE PARA LUMINARIA LRJ-11 OU LRJ-13,CONFORME PROJETO NºA3-1812-PD,RIOLUZ,COM UMA DEMAO DE TINTA GRAFITE,COM PROPRIEDADES DE PRIMER E DE ACABAMENTO,COM ALTO TEOR DE ZARCAO  </t>
  </si>
  <si>
    <t>CU0054</t>
  </si>
  <si>
    <t xml:space="preserve">21.009.0116-0      </t>
  </si>
  <si>
    <t xml:space="preserve">PINTURA EM LUMINARIA LRJ-01,CONFORME PROJETO NºA4-1176-PD,RIOLUZ,COM UMA DEMAO DE TINTA GRAFITE,COM PROPRIEDADES DE PRIMER E DE ACABAMENTO,COM ALTO TEOR DE ZARCAO  </t>
  </si>
  <si>
    <t>CU0055</t>
  </si>
  <si>
    <t xml:space="preserve">21.010.0005-0      </t>
  </si>
  <si>
    <t xml:space="preserve">PINTURA DE POSTE RETO,DE ACO,DE 4,50 A 6,00M,COM TINTA DE ACABAMENTO GRAFITE SINTETICO,A BASE DE RESINA ALQUIDICA,APLICADA SOBRE ZARCAO DE SECAGEM RAPIDA,COR LARANJA,DA MESMA LINHADO FABRICANTE,INCLUSIVE LIMPEZA,LIXAMENTO,DESENGORDURA MENTOE DUAS DEMAOS DE ACABAMENTO  </t>
  </si>
  <si>
    <t>CU0056</t>
  </si>
  <si>
    <t xml:space="preserve">21.010.0010-0      </t>
  </si>
  <si>
    <t xml:space="preserve">PINTURA DE POSTE RETO,DE ACO,DE 7,00 A 9,00M,COM TINTA DE ACABAMENTO GRAFITE SINTETICO,A BASE DE RESINA ALQUIDICA,APLICADA SOBRE ZARCAO DE SECAGEM RAPIDA,COR LARANJA,DA MESMA LINHADO FABRICANTE,INCLUSIVE LIMPEZA,LIXAMENTO,DESENGORDURA MENTOE DUAS DEMAOS DE ACABAMENTO  </t>
  </si>
  <si>
    <t>CU0057</t>
  </si>
  <si>
    <t xml:space="preserve">21.010.0015-0      </t>
  </si>
  <si>
    <t xml:space="preserve">PINTURA DE POSTE RETO,DE ACO,DE 10,00 A 15,00M,COM TINTA DE ACABAMENTO GRAFITE SINTETICO,A BASE DE RESINA ALQUIDICA,APLICADA SOBRE ZARCAO DE SECAGEM RAPIDA,COR LARANJA,DA MESMA LINHA DO FABRICANTE,INCLUSIVE LIMPEZA,LIXAMENTO,DESENGORDURA MENTO E DUAS DEMAOS DE ACABAMENTO  </t>
  </si>
  <si>
    <t>CU0058</t>
  </si>
  <si>
    <t xml:space="preserve">21.010.0020-0      </t>
  </si>
  <si>
    <t xml:space="preserve">PINTURA DE POSTE RETO,DE ACO,DE 16,00 A 20,00M,COM TINTA DE ACABAMENTO GRAFITE SINTETICO A BASE DE RESINA ALQUIDICA,APLICADA SOBRE ZARCAO DE SECAGEM RAPIDA,COR LARANJA,DA MESMA LINHA DO FABRICANTE,INCLUSIVE LIMPEZA,LIXAMENTO,DESENGORDURA MENTO E DUAS DEMAOS DE ACABAMENTO  </t>
  </si>
  <si>
    <t>CU0059</t>
  </si>
  <si>
    <t xml:space="preserve">21.010.0025-0      </t>
  </si>
  <si>
    <t xml:space="preserve">PINTURA DE POSTE CURVO,DE ACO,DE 9,00M,COM 1 BRACO,COM TINTA DE ACABAMENTO GRAFITE SINTETICO A BASE DE RESINA ALQUIDICA,APLICADA SOBRE ZARCAO DE SECAGEM RAPIDA,COR LARANJA,DA MESMALINHA DO FABRICANTE,INCLUSIVE LIMPEZA,LIXAMENTO,DESENGORDURA MENTO E DUAS DEMAOS DE ACABAMENTO  </t>
  </si>
  <si>
    <t>CU0060</t>
  </si>
  <si>
    <t xml:space="preserve">21.010.0030-0      </t>
  </si>
  <si>
    <t xml:space="preserve">PINTURA DE POSTE CURVO,DE ACO,DE 9,00M,COM 2 BRACOS,COM TINTA DE ACABAMENTO GRAFITE SINTETICO A BASE DE RESINA ALQUIDICA,APLICADA SOBRE ZARCAO DE SECAGEM RAPIDA,COR LARANJA,DA MESMA LINHA DO FABRICANTE,INCLUSIVE LIMPEZA,LIXAMENTO,DESENGORDURA MENTO E DUAS DEMAOS DE ACABAMENTO  </t>
  </si>
  <si>
    <t>CU0061</t>
  </si>
  <si>
    <t xml:space="preserve">21.010.0035-0      </t>
  </si>
  <si>
    <t xml:space="preserve">PINTURA DE POSTE CURVO,DE ACO,DE 12,00M,COM 1 BRACO,COM TINTA DE ACABAMENTO GRAFITE SINTETICO A BASE DE RESINA ALQUIDICA,APLICADA SOBRE ZARCAO DE SECAGEM RAPIDA,COR LARANJA,DA MESMA LINHA DO FABRICANTE,INCLUSIVE LIMPEZA,LIXAMENTO,DESENGORDURA MENTO E DUAS DEMAOS DE ACABAMENTO  </t>
  </si>
  <si>
    <t>CU0062</t>
  </si>
  <si>
    <t xml:space="preserve">21.010.0040-0      </t>
  </si>
  <si>
    <t xml:space="preserve">PINTURA DE POSTE CURVO,DE ACO,DE 12,00M,COM 2 BRACOS,COM TINTA DE ACABAMENTO GRAFITE SINTETICO A BASE DE RESINA ALQUIDICA,APLICADA SOBRE ZARCAO DE SECAGEM RAPIDA,COR LARANJA,DA MESMA LINHA DO FABRICANTE,INCLUSIVE LIMPEZA,LIXAMENTO,DESENGORDURA MENTO E DUAS DEMAOS DE ACABAMENTO  </t>
  </si>
  <si>
    <t>CU0063</t>
  </si>
  <si>
    <t xml:space="preserve">21.011.0010-0      </t>
  </si>
  <si>
    <t xml:space="preserve">FUNDACAO SIMPLES DE CONCRETO PRE-MOLDADO,PROJETO RIOLUZ,COM CHUMBADORES DE ACO,PROVIDO DE ARRUELAS E PORCAS PARA FIXACAODE POSTE RETO DE ACO,DE 3,50 ATE 6,00M,EXCLUSIVE O POSTE E CHUMBADORES  </t>
  </si>
  <si>
    <t>CU0064</t>
  </si>
  <si>
    <t xml:space="preserve">21.011.0012-0      </t>
  </si>
  <si>
    <t xml:space="preserve">FUNDACAO SIMPLES DE CONCRETO PRE-MOLDADO,PROJETO RIOLUZ,COM CHUMBADORES DE ACO,PROVIDO DE ARRUELAS E PORCAS PARA FIXACAODE POSTE RETO DE ACO,DE 7,00 ATE 9,00M,EXCLUSIVE O POSTE E CHUMBADORES  </t>
  </si>
  <si>
    <t>CU0065</t>
  </si>
  <si>
    <t xml:space="preserve">21.011.0015-0      </t>
  </si>
  <si>
    <t xml:space="preserve">FUNDACAO SIMPLES DE CONCRETO PRE-MOLDADO,PROJETO RIOLUZ,COM CHUMBADORES DE ACO,PROVIDO DE ARRUELAS E PORCAS PARA FIXACAODE POSTE RETO DE ACO,DE 12,00 ATE 15,00M,EXCLUSIVE O POSTE ECHUMBADORES  </t>
  </si>
  <si>
    <t>CU0066</t>
  </si>
  <si>
    <t xml:space="preserve">21.011.0016-0      </t>
  </si>
  <si>
    <t xml:space="preserve">FUNDACAO SIMPLES DE CONCRETO PRE-MOLDADO,PROJETO RIOLUZ,COM CHUMBADORES DE ACO,PROVIDO DE ARRUELAS E PORCAS PARA FIXACAODE POSTE RETO DE ACO,DE 16,00 ATE 20,00M,EXCLUSIVE POSTE E CHUMBADORES  </t>
  </si>
  <si>
    <t>CU0067</t>
  </si>
  <si>
    <t xml:space="preserve">21.011.0020-0      </t>
  </si>
  <si>
    <t xml:space="preserve">FUNDACAO SIMPLES DE CONCRETO PRE-MOLDADO,PROJETO RIOLUZ,COM CHUMBADORES DE ACO,PROVIDO DE ARRUELAS E PORCAS PARA FIXACAODE POSTE CURVO DE ACO,DE 1 BRACO,DE 8,00 ATE 9,00M,EXCLUSIVEO POSTE E CHUMBADORES  </t>
  </si>
  <si>
    <t>CU0068</t>
  </si>
  <si>
    <t xml:space="preserve">21.011.0021-0      </t>
  </si>
  <si>
    <t xml:space="preserve">FUNDACAO SIMPLES DE CONCRETO PRE-MOLDADO,PROJETO RIOLUZ,COM CHUMBADORES DE ACO,PROVIDO DE ARRUELAS E PORCAS PARA FIXACAODE POSTE CURVO DE ACO,DE 1 BRACO,DE 10,00 ATE 12,00M,EXCLUSIVE O POSTE E CHUMBADORES  </t>
  </si>
  <si>
    <t>CU0069</t>
  </si>
  <si>
    <t xml:space="preserve">21.011.0025-0      </t>
  </si>
  <si>
    <t xml:space="preserve">FUNDACAO SIMPLES DE CONCRETO PRE-MOLDADO,PROJETO RIOLUZ COM CHUMBADORES DE ACO,PROVIDO DE ARRUELAS E PORCAS PARA FIXACAODE POSTE CURVO DE ACO,DE 2 BRACOS,DE 8,00 ATE 9,00M,EXCLUSIVE O POSTE E CHUMBADORES  </t>
  </si>
  <si>
    <t>CU0070</t>
  </si>
  <si>
    <t xml:space="preserve">21.011.0026-0      </t>
  </si>
  <si>
    <t xml:space="preserve">FUNDACAO SIMPLES DE CONCRETO PRE-MOLDADO,PROJETO RIOLUZ,COM CHUMBADORES DE ACO,PROVIDO DE ARRUELAS E PORCAS PARA FIXACAODE POSTE CURVO DE ACO,DE 2 BRACOS,DE 10,00 ATE 12,00M,EXCLUSIVE O POSTE E CHUMBADORES  </t>
  </si>
  <si>
    <t>CU0071</t>
  </si>
  <si>
    <t xml:space="preserve">21.011.0030-0      </t>
  </si>
  <si>
    <t xml:space="preserve">FUNDACAO ESPECIAL PARA FIXACAO DE POSTE DE CONCRETO,CIRCULAR,RETO,DE 9,00M,EM TERRENO PANTANOSO OU ATERRADO,CONFORME PROJETO NºA4-1651-PD,RIOLUZ,EXCLUSIVE O POSTE  </t>
  </si>
  <si>
    <t>CU0072</t>
  </si>
  <si>
    <t xml:space="preserve">21.011.0035-0      </t>
  </si>
  <si>
    <t xml:space="preserve">FUNDACAO ESPECIAL PARA FIXACAO DE POSTE DE CONCRETO,CIRCULAR,RETO DE 13,00M,EM TERRENO PANTANOSO OU ATERRADO,CONFORME PROJETO NºA4-1651-PD,RIOLUZ,EXCLUSIVE O POSTE  </t>
  </si>
  <si>
    <t>CU0073</t>
  </si>
  <si>
    <t xml:space="preserve">21.011.0040-0      </t>
  </si>
  <si>
    <t xml:space="preserve">FUNDACAO ESPECIAL PARA FIXACAO DE POSTE DE CONCRETO,CIRCULAR,RETO,DE 17,00M,EM TERRENO PANTANOSO OU ATERRADO,CONFORME PROJETO Nº A4-1651-PD,RIOLUZ,EXCLUSIVE O POSTE  </t>
  </si>
  <si>
    <t>CU0074</t>
  </si>
  <si>
    <t xml:space="preserve">21.011.0050-0      </t>
  </si>
  <si>
    <t xml:space="preserve">FUNDACAO ESPECIAL PARA FIXACAO DE POSTE DE CONCRETO,CIRCULAR,RETO,DE 23,00M,EM TERRENO PANTANOSO OU ATERRADO,CONFORME PROJETO Nº A4-1651-PD,RIOLUZ,EXCLUSIVE O POSTE  </t>
  </si>
  <si>
    <t>CU0075</t>
  </si>
  <si>
    <t xml:space="preserve">21.011.0060-0      </t>
  </si>
  <si>
    <t xml:space="preserve">FUNDACAO ESPECIAL PARA FIXACAO DE POSTE DE CONCRETO,CIRCULAR,RETO,DE 33,00M,EM TERRENO PANTANOSO OU ATERRADO,CONFORME PROJETO Nº A4-1651-PD,RIOLUZ,EXCLUSIVE O POSTE  </t>
  </si>
  <si>
    <t>CU0076</t>
  </si>
  <si>
    <t xml:space="preserve">21.011.0070-0      </t>
  </si>
  <si>
    <t xml:space="preserve">FUNDACAO ESPECIAL PARA FIXACAO DE POSTE DE ACO,RETO OU CURVO,COM FLANGE DE 1 OU 2 BRACOS,DE 16,00 ATE 20,00M,EM TERRENOPANTANOSO OU ATERRADO,CONFORME PROJETO Nº A4-1651-PD,RIOLUZ,EXCLUSIVE O POSTE  </t>
  </si>
  <si>
    <t>CU0077</t>
  </si>
  <si>
    <t xml:space="preserve">21.011.0075-0      </t>
  </si>
  <si>
    <t xml:space="preserve">FUNDACAO PARA POSTE RETO,DE ACO,DE 3,50 A 6,00M,EM TERRENO DE AREIA,ARGILA OU PICARRA,INCLUSIVE INSTALACAO E FORNECIMENTO DE TAMPA DE PROTECAO  </t>
  </si>
  <si>
    <t>CU0078</t>
  </si>
  <si>
    <t xml:space="preserve">21.011.0080-0      </t>
  </si>
  <si>
    <t xml:space="preserve">FUNDACAO PARA POSTE RETO,DE ACO,DE 7,00 A 9,00M,EM TERRENO DE AREIA,ARGILA OU PICARRA,INCLUSIVE INSTALACAO E FORNECIMENTO DE TAMPA DE PROTECAO  </t>
  </si>
  <si>
    <t>CU0079</t>
  </si>
  <si>
    <t xml:space="preserve">21.011.0085-0      </t>
  </si>
  <si>
    <t xml:space="preserve">FUNDACAO PARA POSTE RETO,DE ACO,DE 10,00 A 15,00M,EM TERRENO DE AREIA,ARGILA OU PICARRA,INCLUSIVE INSTALACAO E FORNECIMENTO DE TAMPA DE PROTECAO  </t>
  </si>
  <si>
    <t>CU0080</t>
  </si>
  <si>
    <t xml:space="preserve">21.011.0090-0      </t>
  </si>
  <si>
    <t xml:space="preserve">FUNDACAO PARA POSTE CURVO,DE ACO,DE 8,00 A 9,00M,DE 1 OU 2 BRACOS,EM TERRRENO DE AREIA,ARGILA OU PICARRA,INCLUSIVE INSTALACAO E FORNECIMENTO DE TAMPA DE PROTECAO  </t>
  </si>
  <si>
    <t>CU0081</t>
  </si>
  <si>
    <t xml:space="preserve">21.011.0095-0      </t>
  </si>
  <si>
    <t xml:space="preserve">FUNDACAO PARA POSTE DE CONCRETO,CIRCULAR,ATE 12,00M DE ALTURA,EM TERRENO DE AREIA,ARGILA OU PICARRA,INCLUSIVE INSTALACAOE FORNECIMENTO DE TAMPA DE PROTECAO  </t>
  </si>
  <si>
    <t>CU0082</t>
  </si>
  <si>
    <t xml:space="preserve">21.011.0100-0      </t>
  </si>
  <si>
    <t xml:space="preserve">FUNDACAO PARA POSTE DE CONCRETO,CIRCULAR,DE 13,00M DE ALTURA,EM TERRENO DE AREIA,ARGILA OU PICARRA,INCLUSIVE INSTALACAOE FORNECIMENTO DE TAMPA DE PROTECAO  </t>
  </si>
  <si>
    <t>CU0083</t>
  </si>
  <si>
    <t xml:space="preserve">21.013.0010-0      </t>
  </si>
  <si>
    <t xml:space="preserve">CHUMBADORES DE ACO,PARA FIXACAO DE POSTE RETO OU CURVO,DE ACO,DE 7,00 ATE 9,00M,COM FLANGE.FORNECIMENTO E COLOCACAO  </t>
  </si>
  <si>
    <t>CU0084</t>
  </si>
  <si>
    <t xml:space="preserve">21.015.0179-0      </t>
  </si>
  <si>
    <t xml:space="preserve">ARMACAO SECUNDARIA VERTICAL,COMPLETA,PARA UMA REDE DE B.T.,EXCLUSIVE FORNECIMENTO DA ARMACAO E DAS CINTAS DE FIXACAO.INSTALACAO  </t>
  </si>
  <si>
    <t>CU0085</t>
  </si>
  <si>
    <t xml:space="preserve">21.015.0181-0      </t>
  </si>
  <si>
    <t xml:space="preserve">ARMACAO SECUNDARIA VERTICAL,DE 4(QUATRO)ESTRIBOS,COMPLETA,PAR A UMA REDE DE B.T.,DE 4(QUATRO)CONDUTORES,PARA ALINHAMENTORETO,ANGULO INFERIOR A 90º E PONTO TERMINAL,EXCLUSIVE FORNECIMENTO DAS CINTAS DE FIXACAO(VER CONJUNTO BTV 1).FORNECIMENTO E INSTALACAO  </t>
  </si>
  <si>
    <t>CU0086</t>
  </si>
  <si>
    <t xml:space="preserve">21.015.0182-0      </t>
  </si>
  <si>
    <t xml:space="preserve">ARMACAO SECUNDARIA VERTICAL,DE 3(TRES)ESTRIBOS,COMPLETA,PARA UMA REDE DE B.T.,DE 3(TRES)CONDUTORES,PARA ALINHAMENTO RETO,ANGULO INFERIOR A 90º E PONTO TERMINAL,EXCLUSIVE FORNECIMENTO DAS CINTAS DE FIXACAO (VER CONJUNTO BTV 1).FORNECIMENTO EINSTALACAO  </t>
  </si>
  <si>
    <t>CU0087</t>
  </si>
  <si>
    <t xml:space="preserve">21.015.0201-0      </t>
  </si>
  <si>
    <t xml:space="preserve">TRANSFORMADOR DE 5 A 112,5KVA,SOB LINHA DE 13,8KV,EXCLUSIVE FERRAGENS DE SUPORTES,CHAVES FUSIVEIS COM RESPECTIVAS FERRAGENS E TRANSFORMADORES,INCLUSIVE INTERLIGACAO DE AT E BT,SENDO ESTA ULTIMA COM CONECTORES DE LINHA,EXCLUSIVE CONECTORES.INSTALACAO  </t>
  </si>
  <si>
    <t>CU0088</t>
  </si>
  <si>
    <t xml:space="preserve">21.015.0210-0      </t>
  </si>
  <si>
    <t xml:space="preserve">CONJUNTO DE ATERRAMENTO PARA TRANSFORMADOR(VER DESENHO A2-134-CP).FORNECIMENTO E INSTALACAO  </t>
  </si>
  <si>
    <t>CU0089</t>
  </si>
  <si>
    <t xml:space="preserve">21.015.0220-0      </t>
  </si>
  <si>
    <t xml:space="preserve">CONJUNTO PARA ATERRAMENTO DE REDE DE B.T.(VER DESENHO A2-134-CP).FORNECIMENTO E INSTALACAO  </t>
  </si>
  <si>
    <t>CU0090</t>
  </si>
  <si>
    <t xml:space="preserve">21.018.0010-0      </t>
  </si>
  <si>
    <t xml:space="preserve">REDE DE 13,8KV,AEREA,COM 2(DOIS)CONDUTORES DE COBRE,EXCLUSIVE FORNECIMENTO DOS CONDUTORES(LANCE).INSTALACAO  </t>
  </si>
  <si>
    <t>CU0091</t>
  </si>
  <si>
    <t xml:space="preserve">21.018.0012-0      </t>
  </si>
  <si>
    <t xml:space="preserve">REDE DE 13,8KV,AEREA,COM 3(TRES)CONDUTORES DE COBRE,EXCLUSIVE FORNECIMENTO DOS CONDUTORES(LANCE).INSTALACAO  </t>
  </si>
  <si>
    <t>CU0092</t>
  </si>
  <si>
    <t xml:space="preserve">21.018.0015-0      </t>
  </si>
  <si>
    <t xml:space="preserve">REDE DE 13,8KV,AEREA,COM 2 CONDUTORES DE ALUMINIO,EXCLUSIVE FORNECIMENTO DOS CONDUTORES(LANCE).INSTALACAO  </t>
  </si>
  <si>
    <t>CU0093</t>
  </si>
  <si>
    <t xml:space="preserve">21.018.0018-0      </t>
  </si>
  <si>
    <t xml:space="preserve">REDE DE 13,8KV,AEREA,COM 3 CONDUTORES DE ALUMINIO,EXCLUSIVE FORNECIMENTO DOS CONDUTORES(LANCE).INSTALACAO  </t>
  </si>
  <si>
    <t>CU0094</t>
  </si>
  <si>
    <t xml:space="preserve">21.018.0020-0      </t>
  </si>
  <si>
    <t xml:space="preserve">REDE DE B.T.,AEREA,COM 1(UM)CONDUTOR DE COBRE,EXCLUSIVE FORNECIMENTO DO CONDUTOR (LANCE).INSTALACAO  </t>
  </si>
  <si>
    <t>CU0095</t>
  </si>
  <si>
    <t xml:space="preserve">21.018.0021-0      </t>
  </si>
  <si>
    <t xml:space="preserve">REDE DE B.T.,AEREA,COM 2(DOIS)CONDUTORES DE COBRE,EXCLUSIVE FORNECIMENTO DOS CONDUTORES(LANCE).INSTALACAO  </t>
  </si>
  <si>
    <t>CU0096</t>
  </si>
  <si>
    <t xml:space="preserve">21.018.0022-0      </t>
  </si>
  <si>
    <t xml:space="preserve">REDE DE B.T.,AEREA,COM 3(TRES)CONDUTORES DE COBRE,EXCLUSIVE FORNECIMENTO DOS CONDUTORES(LANCE).INSTALACAO  </t>
  </si>
  <si>
    <t>CU0097</t>
  </si>
  <si>
    <t xml:space="preserve">21.018.0023-0      </t>
  </si>
  <si>
    <t xml:space="preserve">REDE DE B.T.,AEREA,COM 4(QUATRO)CONDUTORES DE COBRE,EXCLUSIVE FORNECIMENTO DOS CONDUTORES(LANCE).INSTALACAO  </t>
  </si>
  <si>
    <t>CU0098</t>
  </si>
  <si>
    <t xml:space="preserve">21.018.0025-0      </t>
  </si>
  <si>
    <t xml:space="preserve">REDE DE B.T.,AEREA,COM 3(TRES)CONDUTORES DE ALUMINIO,EXCLUSIVE FORNECIMENTO DOS CONDUTORES(LANCE).INSTALACAO  </t>
  </si>
  <si>
    <t>CU0099</t>
  </si>
  <si>
    <t xml:space="preserve">21.018.0030-0      </t>
  </si>
  <si>
    <t xml:space="preserve">REDE DE B.T.,AEREA,COM 4(QUATRO)CONDUTORES DE ALUMINIO,EXCLUSIVE FORNECIMENTO DOS CONDUTORES(LANCE).INSTALACAO  </t>
  </si>
  <si>
    <t>CU0100</t>
  </si>
  <si>
    <t xml:space="preserve">21.018.0031-0      </t>
  </si>
  <si>
    <t xml:space="preserve">REDE DE B.T.,AEREA,COM 1(UM)CONDUTOR DE ALUMINIO,EXCLUSIVE FORNECIMENTO DO CONDUTOR(LANCE).INSTALACAO  </t>
  </si>
  <si>
    <t>CU0101</t>
  </si>
  <si>
    <t xml:space="preserve">21.018.0032-0      </t>
  </si>
  <si>
    <t xml:space="preserve">REDE DE B.T.,AEREA,COM 2(DOIS)CONDUTORES DE ALUMINIO,EXCLUSIVE FORNECIMENTO DO CONDUTOR(LANCE).INSTALACAO  </t>
  </si>
  <si>
    <t>CU0112</t>
  </si>
  <si>
    <t xml:space="preserve">21.020.0090-0      </t>
  </si>
  <si>
    <t xml:space="preserve">BASE PARA TOPO DE POSTE,EM POSTE RETO(ACO OU CONCRETO),PARA ALTURAS DE 10,00 ATE 15,00M,PARA LUMINARIA PONTA DE BRACO,EXCLUSIVE LUMINARIAS E BASE.COLOCACAO  </t>
  </si>
  <si>
    <t>CU0113</t>
  </si>
  <si>
    <t xml:space="preserve">21.020.0095-0      </t>
  </si>
  <si>
    <t xml:space="preserve">BASE PARA TOPO DE POSTE,EM POSTE RETO(ACO OU CONCRETO),PARA ALTURA DE 9,00M,PARA LUMINARIA PONTA DE BRACO,EXCLUSIVE LUMINARIAS E BASE.COLOCACAO  </t>
  </si>
  <si>
    <t>CU0117</t>
  </si>
  <si>
    <t xml:space="preserve">21.024.0010-0      </t>
  </si>
  <si>
    <t xml:space="preserve">UM CONDUTOR SINGELO EM LINHA DE DUTOS,EXCLUSIVE FORNECIMENTO DE CONDUTOR E DOS DUTOS.COLOCACAO  </t>
  </si>
  <si>
    <t>CU0118</t>
  </si>
  <si>
    <t xml:space="preserve">21.024.0015-0      </t>
  </si>
  <si>
    <t xml:space="preserve">2(DOIS)CONDUTORES SINGELOS EM LINHA DE DUTOS,EXCLUSIVE FORNECIMENTO DE CONDUTOR E DOS DUTOS.COLOCACAO  </t>
  </si>
  <si>
    <t>CU0119</t>
  </si>
  <si>
    <t xml:space="preserve">21.024.0020-0      </t>
  </si>
  <si>
    <t xml:space="preserve">3(TRES)CONDUTORES SINGELOS EM LINHA DE DUTOS,EXCLUSIVE FORNECIMENTO DE CONDUTOR E DOS DUTOS.COLOCACAO  </t>
  </si>
  <si>
    <t>CU0120</t>
  </si>
  <si>
    <t xml:space="preserve">21.024.0025-0      </t>
  </si>
  <si>
    <t xml:space="preserve">4(QUATRO)CONDUTORES SINGELOS EM LINHA DE DUTOS,EXCLUSIVE FORNECIMENTO DE CONDUTOR E DOS DUTOS.COLOCACAO  </t>
  </si>
  <si>
    <t>CU0121</t>
  </si>
  <si>
    <t xml:space="preserve">21.024.0030-0      </t>
  </si>
  <si>
    <t xml:space="preserve">UM CABO BIFASICO,EM LINHA DE DUTOS,EXCLUSIVE FORNECIMENTO DOS CABOS E DOS DUTOS.COLOCACAO  </t>
  </si>
  <si>
    <t>CU0122</t>
  </si>
  <si>
    <t xml:space="preserve">21.024.0035-0      </t>
  </si>
  <si>
    <t xml:space="preserve">UM CABO TRIFASICO,EM LINHA DE DUTOS,EXCLUSIVE FORNECIMENTO DOS CABOS E DOS DUTOS.COLOCACAO  </t>
  </si>
  <si>
    <t>CU0123</t>
  </si>
  <si>
    <t xml:space="preserve">21.024.0040-0      </t>
  </si>
  <si>
    <t xml:space="preserve">ARAME DE FERRO GALVANIZADO,SECAO 2MM2(12AWG),EMBUCHADO COM PAPEL,EM LINHA DE DUTOS,EXCLUSIVE DUTOS.FORNECIMENTO E COLOCACAO  </t>
  </si>
  <si>
    <t>CU0124</t>
  </si>
  <si>
    <t xml:space="preserve">21.020.0106-0      </t>
  </si>
  <si>
    <t xml:space="preserve">COMANDO DE CIRCUITO,PADRAO RIOLUZ,EXCLUSIVE O FORNECIMENTO DAS FERRAGENS DE FIXACAO E DO COMANDO.COLOCACAO  </t>
  </si>
  <si>
    <t>CU0125</t>
  </si>
  <si>
    <t xml:space="preserve">21.020.0107-0      </t>
  </si>
  <si>
    <t xml:space="preserve">CONDUITE FLEXIVEL GALVANIZADO,COM DIAMETRO DE 63MM(2.1/2"),PARA ACABAMENTO.FORNECIMENTO E COLOCACAO  </t>
  </si>
  <si>
    <t>CU0139</t>
  </si>
  <si>
    <t xml:space="preserve">21.035.0007-0      </t>
  </si>
  <si>
    <t xml:space="preserve">CAIXA HAND-HOLE EM ALVENARIA DE TIJOLOS MACICOS DE 7X10X20CM,PADRAO RIOLUZ,COM DIMENSOES DE 0,40X0,40X0,60M,EXCLUSIVE ESCAVACAO,REATERRO E TAMPAO.FORNECIMENTO E ASSENTAMENTO  </t>
  </si>
  <si>
    <t>CU0140</t>
  </si>
  <si>
    <t xml:space="preserve">21.035.0008-0      </t>
  </si>
  <si>
    <t xml:space="preserve">CAIXA HAND-HOLE EM ALVENARIA DE TIJOLOS MACICOS DE 7X10X20CM,PADRAO RIOLUZ,COM DIMENSOES DE 0,40X0,40X0,90M,EXCLUSIVE ESCAVACAO,REATERRO E TAMPAO.FORNECIMENTO E ASSENTAMENTO  </t>
  </si>
  <si>
    <t>CU0141</t>
  </si>
  <si>
    <t xml:space="preserve">21.035.0009-0      </t>
  </si>
  <si>
    <t xml:space="preserve">CAIXA HAND-HOLE,PRE-MOLDADA,EM ANEL DE CONCRETO,CONFORME PROJETO Nº A4-1683-PD,RIOLUZ,COM DIMENSOES DE 0,60X0,30M,EXCLUSIVE ESCAVACAO,REATERRO E TAMPAO.FORNECIMENTO E ASSENTAMENTO  </t>
  </si>
  <si>
    <t>CU0142</t>
  </si>
  <si>
    <t xml:space="preserve">21.035.0010-0      </t>
  </si>
  <si>
    <t xml:space="preserve">CAIXA HAND-HOLE,PRE-MOLDADA,EM ANEL DE CONCRETO,CONFORME PROJETO Nº A4-1683-PD,RIOLUZ,COM DIMENSOES DE 0,60X0,60M,EXCLUSIVE ESCAVACAO,REATERRO E TAMPAO.FORNECIMENTO E ASSENTAMENTO  </t>
  </si>
  <si>
    <t>CU0143</t>
  </si>
  <si>
    <t xml:space="preserve">21.035.0012-0      </t>
  </si>
  <si>
    <t xml:space="preserve">CAIXA HAND-HOLE,PRE-MOLDADA,EM ANEL DE CONCRETO,CONFORME PROJETO Nº A4-1683-PD,RIOLUZ,COM DIMENSOES DE 0,60X0,90M,EXCLUSIVE ESCAVACAO,REATERRO E TAMPAO.FORNECIMENTO E ASSENTAMENTO  </t>
  </si>
  <si>
    <t>CU0175</t>
  </si>
  <si>
    <t xml:space="preserve">21.004.0095-0      </t>
  </si>
  <si>
    <t xml:space="preserve">RETIRADA DE POSTE DE CONCRETO OU ACO,DE 3,50 A 9,00M  </t>
  </si>
  <si>
    <t>CU0176</t>
  </si>
  <si>
    <t xml:space="preserve">21.004.0100-0      </t>
  </si>
  <si>
    <t xml:space="preserve">RETIRADA DE POSTE DE CONCRETO OU ACO,DE 10,00 A 12,00M  </t>
  </si>
  <si>
    <t>CU0177</t>
  </si>
  <si>
    <t xml:space="preserve">21.004.0101-0      </t>
  </si>
  <si>
    <t xml:space="preserve">RETIRADA DE POSTE DE CONCRETO OU ACO, DE 13,00 A 15,00M  </t>
  </si>
  <si>
    <t>CU0178</t>
  </si>
  <si>
    <t xml:space="preserve">21.004.0102-0      </t>
  </si>
  <si>
    <t xml:space="preserve">RETIRADA DE POSTE DE CONCRETO OU ACO,DE 16,00 A 23,00M  </t>
  </si>
  <si>
    <t>CU0179</t>
  </si>
  <si>
    <t xml:space="preserve">21.004.0105-0      </t>
  </si>
  <si>
    <t xml:space="preserve">RETIRADA DE CONJUNTO DE CHAVES,FUSIVEIS E FERRAGENS EM LINHA DE 13,2KV  </t>
  </si>
  <si>
    <t>CU0180</t>
  </si>
  <si>
    <t xml:space="preserve">21.004.0108-0      </t>
  </si>
  <si>
    <t xml:space="preserve">RETIRADA DE CONJUNTO DE FERRAGENS EM LINHA DE 13,2KV  </t>
  </si>
  <si>
    <t>CU0181</t>
  </si>
  <si>
    <t xml:space="preserve">21.004.0110-0      </t>
  </si>
  <si>
    <t xml:space="preserve">RETIRADA DE CONJUNTO DE FERRAGENS EM LINHA DE B.T.  </t>
  </si>
  <si>
    <t>CU0182</t>
  </si>
  <si>
    <t xml:space="preserve">21.004.0120-0      </t>
  </si>
  <si>
    <t xml:space="preserve">RETIRADA DE TRANSFORMADORES DE 5 ATE 112,5KVA  </t>
  </si>
  <si>
    <t>CU0183</t>
  </si>
  <si>
    <t xml:space="preserve">21.004.0125-0      </t>
  </si>
  <si>
    <t xml:space="preserve">RETIRADA DE CONJUNTO DE ATERRAMENTO  </t>
  </si>
  <si>
    <t>CU0184</t>
  </si>
  <si>
    <t xml:space="preserve">21.004.0130-0      </t>
  </si>
  <si>
    <t xml:space="preserve">RETIRADA DE REDE AEREA DE 13,2KV(LANCE)  </t>
  </si>
  <si>
    <t>CU0185</t>
  </si>
  <si>
    <t xml:space="preserve">21.004.0135-0      </t>
  </si>
  <si>
    <t xml:space="preserve">RETIRADA DE REDE AEREA DE B.T.(LANCE)  </t>
  </si>
  <si>
    <t>CU0186</t>
  </si>
  <si>
    <t xml:space="preserve">21.004.0140-0      </t>
  </si>
  <si>
    <t xml:space="preserve">RETIRADA DE LUMINARIA EM ALTURA DE 4,00 A 9,00M  </t>
  </si>
  <si>
    <t>CU0187</t>
  </si>
  <si>
    <t xml:space="preserve">21.004.0141-0      </t>
  </si>
  <si>
    <t xml:space="preserve">RETIRADA DE LUMINARIA EM ALTURA DE 10,00 A 12,00M  </t>
  </si>
  <si>
    <t>CU0188</t>
  </si>
  <si>
    <t xml:space="preserve">21.004.0142-0      </t>
  </si>
  <si>
    <t xml:space="preserve">RETIRADA DE LUMINARIA EM ALTURA DE 13,00 A 15,00M  </t>
  </si>
  <si>
    <t>CU0189</t>
  </si>
  <si>
    <t xml:space="preserve">21.004.0143-0      </t>
  </si>
  <si>
    <t xml:space="preserve">RETIRADA DE LUMINARIA EM ALTURA DE 16,00 ATE 23,00M  </t>
  </si>
  <si>
    <t>CU0190</t>
  </si>
  <si>
    <t xml:space="preserve">21.004.0144-0      </t>
  </si>
  <si>
    <t xml:space="preserve">RETIRADA DE LUMINARIA EM ALTURA DE 30,00M  </t>
  </si>
  <si>
    <t>CU0191</t>
  </si>
  <si>
    <t xml:space="preserve">21.004.0150-0      </t>
  </si>
  <si>
    <t xml:space="preserve">RETIRADA DE LUMINARIA,INSTALADA EM CORDOALHA,TETO OU PAREDE  </t>
  </si>
  <si>
    <t>CU0192</t>
  </si>
  <si>
    <t xml:space="preserve">21.004.0153-0      </t>
  </si>
  <si>
    <t xml:space="preserve">RETIRADA DE PROJETOR,INSTALADO EM TETO,PISO,PAREDE OU POSTE  </t>
  </si>
  <si>
    <t>CU0193</t>
  </si>
  <si>
    <t xml:space="preserve">21.004.0155-0      </t>
  </si>
  <si>
    <t xml:space="preserve">RETIRADA DE BRACO PADRAO RIOLUZ,PARA FIXACAO DE LUMINARIAS  </t>
  </si>
  <si>
    <t>CU0194</t>
  </si>
  <si>
    <t xml:space="preserve">21.004.0158-0      </t>
  </si>
  <si>
    <t xml:space="preserve">RETIRADA DE REATOR PARA LAMPADA DE DESCARGA INSTALADO ATE 7,00 DE ALTURA  </t>
  </si>
  <si>
    <t>CU0195</t>
  </si>
  <si>
    <t xml:space="preserve">21.004.0160-0      </t>
  </si>
  <si>
    <t xml:space="preserve">RETIRADA DE REATOR PARA LAMPADA DE DESCARGA,INSTALADO DE 8,00 ATE 12,00M DE ALTURA  </t>
  </si>
  <si>
    <t>CU0196</t>
  </si>
  <si>
    <t xml:space="preserve">21.004.0165-0      </t>
  </si>
  <si>
    <t xml:space="preserve">RETIRADA DE REATOR PARA LAMPADA DE DESCARGA,INSTALADO EM CAIXA DE PASSAGEM  </t>
  </si>
  <si>
    <t>CU0197</t>
  </si>
  <si>
    <t xml:space="preserve">21.004.0168-0      </t>
  </si>
  <si>
    <t xml:space="preserve">SUBSTITUICAO DE LAMPADA E LAVAGEM DO REFRATOR,EXCLUSIVE LAMPADA  </t>
  </si>
  <si>
    <t>CU0198</t>
  </si>
  <si>
    <t xml:space="preserve">21.004.0170-0      </t>
  </si>
  <si>
    <t xml:space="preserve">RETIRADA OU SUBSTITUICAO DE RELE FOTOELETRICO INDIVIDUAL,INSTALADO ATE 12,00M DE ALTURA  </t>
  </si>
  <si>
    <t>CU0199</t>
  </si>
  <si>
    <t xml:space="preserve">21.004.0175-0      </t>
  </si>
  <si>
    <t xml:space="preserve">RETIRADA DE EQUIPAMENTO DE COMANDO DE CIRCUITO  </t>
  </si>
  <si>
    <t>CU0200</t>
  </si>
  <si>
    <t xml:space="preserve">21.004.0185-0      </t>
  </si>
  <si>
    <t xml:space="preserve">RETIRADA DE CONDUTORES SINGELOS OU MULTIPLOS,INSTALADOS EM LINHA DE DUTOS  </t>
  </si>
  <si>
    <t>CU0201</t>
  </si>
  <si>
    <t xml:space="preserve">21.004.0186-0      </t>
  </si>
  <si>
    <t xml:space="preserve">RETIRADA DE NUCLEO,PARA FIXACAO DE LUMINARIAS,INSTALADO EM TOPO DE POSTE,ATE 15,00M DE ALTURA  </t>
  </si>
  <si>
    <t>CU0202</t>
  </si>
  <si>
    <t xml:space="preserve">21.004.0187-0      </t>
  </si>
  <si>
    <t xml:space="preserve">RETIRADA DE NUCLEO,PARA FIXACAO DE LUMINARIAS,INSTALADO EM TOPO DE POSTE,DE 16,00 ATE 20,00M DE ALTURA  </t>
  </si>
  <si>
    <t>CU0203</t>
  </si>
  <si>
    <t xml:space="preserve">21.004.0188-0      </t>
  </si>
  <si>
    <t xml:space="preserve">RETIRADA DE NUCLEO,PARA FIXACAO DE LUMINARIAS,INSTALADO EM TOPO DE POSTE,DE 21,00 ATE 45,00M DE ALTURA  </t>
  </si>
  <si>
    <t>CU0204</t>
  </si>
  <si>
    <t xml:space="preserve">21.001.0095-0      </t>
  </si>
  <si>
    <t xml:space="preserve">ASSENTAMENTO DE POSTE DE MADEIRA CIRCULAR DE 7,00M ATE 11,00M,EXCLUSIVE FORNECIMENTO DO POSTE  </t>
  </si>
  <si>
    <t>CU0205</t>
  </si>
  <si>
    <t xml:space="preserve">21.002.0010-0      </t>
  </si>
  <si>
    <t xml:space="preserve">POSTE DE CONCRETO COM SECAO CIRCULAR,RETO,COM 9,00M DE COMPRIMENTO,TIPO LEVE,EXCLUSIVE TRANSPORTE.FORNECIMENTO  </t>
  </si>
  <si>
    <t>CU0206</t>
  </si>
  <si>
    <t xml:space="preserve">21.002.0015-0      </t>
  </si>
  <si>
    <t xml:space="preserve">POSTE DE CONCRETO COM SECAO CIRCULAR,RETO,COM 11,00M DE COMPRIMENTO,TIPO LEVE,EXCLUSIVE TRANSPORTE.FORNECIMENTO  </t>
  </si>
  <si>
    <t>CU0207</t>
  </si>
  <si>
    <t xml:space="preserve">21.002.0020-0      </t>
  </si>
  <si>
    <t xml:space="preserve">POSTE DE CONCRETO COM SECAO CIRCULAR,RETO,COM 11,00M DE COMPRIMENTO,TIPO PESADO,EXCLUSIVE TRANSPORTE.FORNECIMENTO  </t>
  </si>
  <si>
    <t>CU0208</t>
  </si>
  <si>
    <t xml:space="preserve">21.002.0025-0      </t>
  </si>
  <si>
    <t xml:space="preserve">POSTE DE CONCRETO COM SECAO CIRCULAR,RETO,COM 12,00M DE COMPRIMENTO,TIPO LEVE,EXCLUSIVE TRANSPORTE.FORNECIMENTO  </t>
  </si>
  <si>
    <t>CU0209</t>
  </si>
  <si>
    <t xml:space="preserve">21.002.0030-0      </t>
  </si>
  <si>
    <t xml:space="preserve">POSTE DE CONCRETO COM SECAO CIRCULAR,RETO,COM 12,00M DE COMPRIMENTO,TIPO PESADO,EXCLUSIVE TRANSPORTE.FORNECIMENTO  </t>
  </si>
  <si>
    <t>CU0210</t>
  </si>
  <si>
    <t xml:space="preserve">21.002.0035-0      </t>
  </si>
  <si>
    <t xml:space="preserve">POSTE DE CONCRETO,COM SECAO CIRCULAR,RETO,COM 13,00M DE COMPRIMENTO,CONICIDADE REDUZIDA,EXCLUSIVE TRANSPORTE.FORNECIMENTO  </t>
  </si>
  <si>
    <t>CU0211</t>
  </si>
  <si>
    <t xml:space="preserve">21.002.0040-0      </t>
  </si>
  <si>
    <t xml:space="preserve">POSTE DE CONCRETO,COM SECAO CIRCULAR,RETO,COM 17,00M DE COMPRIMENTO,CONICIDADE REDUZIDA,EXCLUSIVE TRANSPORTE.FORNECIMENTO  </t>
  </si>
  <si>
    <t>CU0212</t>
  </si>
  <si>
    <t xml:space="preserve">21.002.0045-0      </t>
  </si>
  <si>
    <t xml:space="preserve">POSTE DE CONCRETO,COM SECAO CIRCULAR,RETO,COM 22,50M DE COMPRIMENTO,CONICIDADE REDUZIDA,EXCLUSIVE TRANSPORTE.FORNECIMENTO  </t>
  </si>
  <si>
    <t>CU0222</t>
  </si>
  <si>
    <t xml:space="preserve">21.003.0052-0      </t>
  </si>
  <si>
    <t xml:space="preserve">POSTE DE ACO,RETO,CONICO CONTINUO,ALTURA DE 3,50M,SEM SAPATA.FORNECIMENTO  </t>
  </si>
  <si>
    <t>CU0223</t>
  </si>
  <si>
    <t xml:space="preserve">21.003.0053-0      </t>
  </si>
  <si>
    <t xml:space="preserve">POSTE DE ACO,RETO,CONICO CONTINUO,ALTURA DE 3,50M,COM SAPATA E BASE(PADRAO RIO CIDADE CATETE).FORNECIMENTO  </t>
  </si>
  <si>
    <t>CU0224</t>
  </si>
  <si>
    <t xml:space="preserve">21.003.0054-0      </t>
  </si>
  <si>
    <t xml:space="preserve">POSTE DE ACO,RETO,CONICO CONTINUO,ALTURA DE 4,50M,SEM SAPATA ESPECIFICACAO EM-CME-04 DA RIOLUZ.FORNECIMENTO  </t>
  </si>
  <si>
    <t>CU0225</t>
  </si>
  <si>
    <t xml:space="preserve">21.003.0055-0      </t>
  </si>
  <si>
    <t xml:space="preserve">POSTE DE ACO,RETO,CONICO CONTINUO,ALTURA DE 4,50M,COM SAPATA ESPECIFICACAO EM-CME-04 DA RIOLUZ.FORNECIMENTO  </t>
  </si>
  <si>
    <t>CU0226</t>
  </si>
  <si>
    <t xml:space="preserve">21.003.0056-0      </t>
  </si>
  <si>
    <t xml:space="preserve">POSTE DE ACO,RETO,CONICO CONTINUO,ALTURA DE 9,00M,SEM SAPATA.FORNECIMENTO  </t>
  </si>
  <si>
    <t>CU0227</t>
  </si>
  <si>
    <t xml:space="preserve">21.003.0057-0      </t>
  </si>
  <si>
    <t xml:space="preserve">POSTE DE ACO,RETO,CONICO CONTINUO,ALTURA DE 9,00M,COM SAPATA.FORNECIMENTO  </t>
  </si>
  <si>
    <t>CU0230</t>
  </si>
  <si>
    <t xml:space="preserve">21.003.0065-0      </t>
  </si>
  <si>
    <t xml:space="preserve">POSTE DE ACO,RETO,CONICO CONTINUO,ALTURA DE 15,00M,COM SAPATA.FORNECIMENTO  </t>
  </si>
  <si>
    <t>CU0231</t>
  </si>
  <si>
    <t xml:space="preserve">21.003.0070-0      </t>
  </si>
  <si>
    <t xml:space="preserve">POSTE DE ACO,CURVO,CONICO CONTINUO,SIMPLES,(9X2,5)M,SEM SAPATA.FORNECIMENTO  </t>
  </si>
  <si>
    <t>CU0232</t>
  </si>
  <si>
    <t xml:space="preserve">21.003.0072-0      </t>
  </si>
  <si>
    <t xml:space="preserve">POSTE DE ACO,CURVO,CONICO CONTINUO,SIMPLES,(9X2,5)M,COM SAPATA.FORNECIMENTO  </t>
  </si>
  <si>
    <t>CU0233</t>
  </si>
  <si>
    <t xml:space="preserve">21.003.0075-0      </t>
  </si>
  <si>
    <t xml:space="preserve">POSTE DE ACO,CURVO,CONICO CONTINUO,(9X2,5)M,DUPLO E COM SAPATA.FORNECIMENTO  </t>
  </si>
  <si>
    <t>CU0234</t>
  </si>
  <si>
    <t xml:space="preserve">21.003.0078-0      </t>
  </si>
  <si>
    <t xml:space="preserve">POSTE DE ACO,CURVO,CONICO CONTINUO,(9X2,5)M,DUPLO E SEM SAPATA.FORNECIMENTO  </t>
  </si>
  <si>
    <t>CU0236</t>
  </si>
  <si>
    <t xml:space="preserve">21.003.0085-0      </t>
  </si>
  <si>
    <t xml:space="preserve">POSTE DE ACO,RETO,CONICO CONTINUO OU ESCALONADO,ALTURA DE 7,00M,SEM SAPATA.FORNECIMENTO  </t>
  </si>
  <si>
    <t>CU0248</t>
  </si>
  <si>
    <t xml:space="preserve">21.004.0190-0      </t>
  </si>
  <si>
    <t xml:space="preserve">RETIRADA DE LAMPADA E ACONDICIONAMENTO EM CAIXA DE PAPELAO, EXCLUSIVE FORNECIMENTO DA CAIXA  </t>
  </si>
  <si>
    <t>CU0249</t>
  </si>
  <si>
    <t xml:space="preserve">21.004.0200-0      </t>
  </si>
  <si>
    <t xml:space="preserve">RETIRADA DE POSTE DE MADEIRA  </t>
  </si>
  <si>
    <t>CU0256</t>
  </si>
  <si>
    <t xml:space="preserve">21.010.0045-0      </t>
  </si>
  <si>
    <t xml:space="preserve">PINTURA DE BRACO COM 2 DEMAOS DE TINTA FENOLICA  </t>
  </si>
  <si>
    <t>CU0258</t>
  </si>
  <si>
    <t xml:space="preserve">21.015.0184-0      </t>
  </si>
  <si>
    <t xml:space="preserve">CONJUNTO PARA FIXACAO DE REDE 13,8KV,TRIFASICA,EXCLUSIVE FORNECIMENTO DOS ISOLADORES E FERRAGENS.INSTALACAO  </t>
  </si>
  <si>
    <t>CU0259</t>
  </si>
  <si>
    <t xml:space="preserve">21.015.0186-0      </t>
  </si>
  <si>
    <t xml:space="preserve">FERRAGENS SINGELAS,PARA 1 LINHA,DE 13,8KV,BIFASICA TRIANGULAR,POSTE AO CENTRO,PARA ALINHAMENTOS RETOS E ANGULOS ATE 30º(CONJUNTO 13 A1).INSTALACAO  </t>
  </si>
  <si>
    <t>CU0260</t>
  </si>
  <si>
    <t xml:space="preserve">21.015.0188-0      </t>
  </si>
  <si>
    <t xml:space="preserve">CONJUNTO PARA FIXACAO DE REDE 13,8KV,TRIFASICA,HORIZONTAL,PO STE AO CENTRO,PARA PEQUENOS ANGULOS,PADRAO MADEIRA,MONTAGEMNORMAL,TIPO 13N2.FORNECIMENTO E INSTALACAO  </t>
  </si>
  <si>
    <t>CU0261</t>
  </si>
  <si>
    <t xml:space="preserve">21.015.0190-0      </t>
  </si>
  <si>
    <t xml:space="preserve">CONJUNTO PARA FIXACAO DE REDE 13,8KV,TRIFASICA,HORIZONTAL,PO STE AO CENTRO,PARA PEQUENOS ANGULOS,PADRAO MADEIRA,PARA FIMDE LINHA,TIPO 13N5.FORNECIMENTO E INSTALACAO  </t>
  </si>
  <si>
    <t>CU0262</t>
  </si>
  <si>
    <t xml:space="preserve">21.015.0192-0      </t>
  </si>
  <si>
    <t xml:space="preserve">FERRAGENS SINGELAS E 2 CHAVES FUSIVEIS,EM 1 LINHA DE 13,8KV,HORIZONTAL,POSTE AO CENTRO,EXCLUSIVE FORNECIMENTO DAS CHAVESFUSIVEIS,DOS ISOLADORES E FERRAGENS DA LINHA EXISTENTE.INSTALACAO  </t>
  </si>
  <si>
    <t>CU0263</t>
  </si>
  <si>
    <t xml:space="preserve">21.015.0194-0      </t>
  </si>
  <si>
    <t xml:space="preserve">FERRAGENS SINGELAS E 3 CHAVES FUSIVEIS,EM 1 LINHA DE 13,8KV,HORIZONTAL,POSTE AO CENTRO EXCLUSIVE FORNECIMENTO DAS CHAVESFUSIVEIS,DOS ISOLADORES E FERRAGENS DA LINHA EXISTENTE.INSTALACAO  </t>
  </si>
  <si>
    <t>CU0264</t>
  </si>
  <si>
    <t xml:space="preserve">21.015.0196-0      </t>
  </si>
  <si>
    <t xml:space="preserve">CHAVES FUSIVEIS(TRES),EM 1 LINHA DE 13,8KV,HORIZONTAL,POSTE CENTRO,INCLUSIVE SUPORTE DE FIXACAO,PADRAO MADEIRA,MONTAGEMNORMAL,TIPO 13N8,EXCLUSIVE ISOLADORES E FERRAGENS DA LINHA EXISTENTE.FORNECIMENTO E INSTALACAO  </t>
  </si>
  <si>
    <t>CU0265</t>
  </si>
  <si>
    <t xml:space="preserve">21.015.0198-0      </t>
  </si>
  <si>
    <t xml:space="preserve">FERRAGENS SINGELAS,PARA 2 LINHAS,DE 25KV,HORIZONTAIS,POSTE AO CENTRO,PARA ALINHAMENTOS RETOS E ANGULOS ATE 30°(CONJUNTO25 E1).INSTALACAO  </t>
  </si>
  <si>
    <t>CU0266</t>
  </si>
  <si>
    <t xml:space="preserve">21.015.0205-0      </t>
  </si>
  <si>
    <t xml:space="preserve">SUPORTE PARA MONTAGEM DE TRANSFORMADOR EM POSTE.FORNECIMENTO  </t>
  </si>
  <si>
    <t>CU0267</t>
  </si>
  <si>
    <t xml:space="preserve">21.015.0207-0      </t>
  </si>
  <si>
    <t xml:space="preserve">ATERRAMENTO DE CAIXA HAND-HOLE  </t>
  </si>
  <si>
    <t>CU0268</t>
  </si>
  <si>
    <t xml:space="preserve">21.015.0208-0      </t>
  </si>
  <si>
    <t xml:space="preserve">ATERRAMENTO DE POSTE DE ACO,INCLUSIVE FORNECIMENTO DOS MATERIAIS  </t>
  </si>
  <si>
    <t>CU0269</t>
  </si>
  <si>
    <t xml:space="preserve">21.015.0209-0      </t>
  </si>
  <si>
    <t xml:space="preserve">ATERRAMENTO DE TAMPAO,INCLUSIVE FORNECIMENTO DOS MATERIAIS  </t>
  </si>
  <si>
    <t>CU0270</t>
  </si>
  <si>
    <t xml:space="preserve">21.015.0230-0      </t>
  </si>
  <si>
    <t xml:space="preserve">HASTE PARA ATERRAMENTO,DE 5/8"(16MM),COM 2,40M DE COMPRIMENTO.FORNECIMENTO  </t>
  </si>
  <si>
    <t>CU0271</t>
  </si>
  <si>
    <t xml:space="preserve">21.015.0235-0      </t>
  </si>
  <si>
    <t xml:space="preserve">HASTE PARA ATERRAMENTO,COM 2,40M A 3,00M DE COMPRIMENTO.COLOCACAO  </t>
  </si>
  <si>
    <t>CU0272</t>
  </si>
  <si>
    <t xml:space="preserve">21.018.0035-0      </t>
  </si>
  <si>
    <t xml:space="preserve">REDE B.T.,AEREA,COM CABO MULTIPLEX OU SIMILAR,DE ALUMINIO,EXCLUSIVE FORNECIMENTO DO CABO.INSTALACAO  </t>
  </si>
  <si>
    <t>CU0273</t>
  </si>
  <si>
    <t xml:space="preserve">21.018.0040-0      </t>
  </si>
  <si>
    <t xml:space="preserve">ISOLADOR DE BAIXA TENSAO(BT),TIPO CARRETEL,NA COR MARROM,MEDINDO(72X72)MM.FORNEC IMENTO  </t>
  </si>
  <si>
    <t>CU0274</t>
  </si>
  <si>
    <t xml:space="preserve">21.018.0045-0      </t>
  </si>
  <si>
    <t xml:space="preserve">ISOLADOR TIPO PINO,13,8KV.FORNECIMENTO  </t>
  </si>
  <si>
    <t>CU0275</t>
  </si>
  <si>
    <t xml:space="preserve">21.018.0050-0      </t>
  </si>
  <si>
    <t xml:space="preserve">MUFLA TERMINAL PARA CABO SINGELO 50MM2,15KV.FORNECIMENTO  </t>
  </si>
  <si>
    <t>CU0297</t>
  </si>
  <si>
    <t xml:space="preserve">21.020.0050-0      </t>
  </si>
  <si>
    <t xml:space="preserve">BRACO,PADRAO RIOLUZ,COM 0,57M OU 1,77M DE PROJECAO HORIZONTAL,PARA LUMINARIA LRJ-10,EM POSTE DE CONCRETO,COM FORNECIMENTO DAS FERRAGENS DE FIXACAO,EXCLUSIVE FORNECIMENTO DO BRACO.COLOCACAO  </t>
  </si>
  <si>
    <t>CU0298</t>
  </si>
  <si>
    <t xml:space="preserve">21.020.0055-0      </t>
  </si>
  <si>
    <t xml:space="preserve">BRACO,PADRAO RIOLUZ,DE 1,50M ATE 2,50M DE PROJECAO HORIZONTAL,EM POSTE RETO DE ACO OU CONCRETO,COM FORNECIMENTO DAS FERRAGENS DE FIXACAO EXCLUSIVE FORNECIMENTO DO BRACO.COLOCACAO  </t>
  </si>
  <si>
    <t>CU0299</t>
  </si>
  <si>
    <t xml:space="preserve">21.020.0060-0      </t>
  </si>
  <si>
    <t xml:space="preserve">BRACO,PADRAO RIOLUZ,DE 2,60M ATE 3,50M DE PROJECAO HORIZONTAL,EM POSTE RETO DE ACO OU CONCRETO,COM FORNECIMENTO DAS FERRAGENS DE FIXACAO,EXCLUSIVE FORNECIMENTO DO BRACO.COLOCACAO  </t>
  </si>
  <si>
    <t>CU0300</t>
  </si>
  <si>
    <t xml:space="preserve">21.020.0065-0      </t>
  </si>
  <si>
    <t xml:space="preserve">LUMINARIA COM LAMPADA DE DESCARGA,COM OU SEM REATOR INTEGRADO,EM PONTA DE BRACO OU POSTE RETO(ACO OU CONCRETO)ATE 6M DEALTURA,EXCLUSIVE FORNECIMENTO DA LUMINARIA.COLOCACAO  </t>
  </si>
  <si>
    <t>CU0301</t>
  </si>
  <si>
    <t xml:space="preserve">21.020.0070-0      </t>
  </si>
  <si>
    <t xml:space="preserve">LUMINARIA ABERTA COM LAMPADA DE DESCARGA,SEM REATOR INTEGRADO,EM PONTA DE BRACO,ATE 10M DE ALTURA,EXCLUSIVE FORNECIMENTODA LUMINARIA.COLOCACAO  </t>
  </si>
  <si>
    <t>CU0302</t>
  </si>
  <si>
    <t xml:space="preserve">21.020.0075-0      </t>
  </si>
  <si>
    <t xml:space="preserve">LUMINARIA FECHADA COM LAMPADA DE DESCARGA,COM REATOR INTEGRADO,EM PONTA DE BRACO OU POSTE DE ACO CURVO ATE 10,00M DE ALTURA,EXCLUSIVE FORNECIMENTO DA LUMINARIA.COLOCACAO  </t>
  </si>
  <si>
    <t>CU0303</t>
  </si>
  <si>
    <t xml:space="preserve">21.020.0080-0      </t>
  </si>
  <si>
    <t xml:space="preserve">LUMINARIA FECHADA COM LAMPADA DE DESCARGA,SEM REATOR INTEGRADO,EM PONTA DE BRACO OU POSTE DE ACO CURVO ATE 10,00M DE ALTURA,EXCLUSIVE FORNECIMENTO DA LUMINARIA.COLOCACAO  </t>
  </si>
  <si>
    <t>CU0304</t>
  </si>
  <si>
    <t xml:space="preserve">21.020.0085-0      </t>
  </si>
  <si>
    <t xml:space="preserve">LUMINARIA COM LAMPADA DE DESCARGA,COM OU SEM REATOR INTEGRADO,EM PONTA DE BRACO OU POSTE DE ACO CURVO,DE 11,00M ATE 15,00M DE ALTURA,EXCLUSIVE FORNECIMENTO DA LUMINARIA.COLOCACAO  </t>
  </si>
  <si>
    <t>CU0305</t>
  </si>
  <si>
    <t xml:space="preserve">21.021.0010-0      </t>
  </si>
  <si>
    <t xml:space="preserve">BASE PARA SUSTENTACAO DE POSTE DE ACO RETO DE ATE 7,00M,MODELO TRAPEZOIDAL EM ACO ZINCADO,COM ALTURA DE 400MM,COM PORTINHOLA DE VISITA,INCLUSIVE CHUMBADORES E PARAFUSOS.FORNECIMENTO  </t>
  </si>
  <si>
    <t>CU0306</t>
  </si>
  <si>
    <t xml:space="preserve">21.021.0015-0      </t>
  </si>
  <si>
    <t xml:space="preserve">BASE PARA SUSTENTACAO DE POSTE DE ACO RETO DE 8,00 ATE 12,00M,MODELO TRAPEZOIDAL EM ACO ZINCADO,COM ALTURA DE 400MM,COMPORTINHOLA DE VISITA,INCLUSIVE CHUMBADORES E PARAFUSOS.FORNECIMENTO  </t>
  </si>
  <si>
    <t>CU0320</t>
  </si>
  <si>
    <t xml:space="preserve">21.024.0100-0      </t>
  </si>
  <si>
    <t xml:space="preserve">ANILHA DE NYLON PARA INDENTIFICACAO DE CONDUTOR XLPE DE 25 A 35MM2.FORNECIMENTO  </t>
  </si>
  <si>
    <t>CU0321</t>
  </si>
  <si>
    <t xml:space="preserve">21.024.0105-0      </t>
  </si>
  <si>
    <t xml:space="preserve">ANILHA DE NYLON PARA IDENTIFICACAO DE CONDUTOR XLPE DE 50 A 70MM2.FORNECIMENTO  </t>
  </si>
  <si>
    <t>CU0322</t>
  </si>
  <si>
    <t xml:space="preserve">21.026.0010-0      </t>
  </si>
  <si>
    <t xml:space="preserve">CABO DE COBRE FLEXIVEL DE 750V,SECAO DE 1X1,5MM2,PVC/70°C.FORNECIMENTO  </t>
  </si>
  <si>
    <t>CU0323</t>
  </si>
  <si>
    <t xml:space="preserve">21.026.0012-0      </t>
  </si>
  <si>
    <t xml:space="preserve">CABO DE COBRE FLEXIVEL DE 750V,SECAO DE 2X1,5MM2,PVC/70°C.FORNECIMENTO  </t>
  </si>
  <si>
    <t>CU0324</t>
  </si>
  <si>
    <t xml:space="preserve">21.026.0015-0      </t>
  </si>
  <si>
    <t xml:space="preserve">CABO DE COBRE FLEXIVEL DE 750V,SECAO DE 3X1,5MM2,PVC/70ºC.FORNECIMENTO  </t>
  </si>
  <si>
    <t>CU0325</t>
  </si>
  <si>
    <t xml:space="preserve">21.026.0020-0      </t>
  </si>
  <si>
    <t xml:space="preserve">CABO DE COBRE FLEXIVEL DE 750V,SECAO DE 3X2,5MM2,PVC/70°C.FORNECIMENTO  </t>
  </si>
  <si>
    <t>CU0326</t>
  </si>
  <si>
    <t xml:space="preserve">21.026.0030-0      </t>
  </si>
  <si>
    <t xml:space="preserve">CABO DE COBRE FLEXIVEL DE 750V,SECAO DE 2X4,0MM2,PVC/70°C.FORNECIMENTO  </t>
  </si>
  <si>
    <t>CU0327</t>
  </si>
  <si>
    <t xml:space="preserve">21.026.0035-0      </t>
  </si>
  <si>
    <t xml:space="preserve">CABO DE COBRE FLEXIVEL DE 750V,SECAO DE 2X6,0MM2,PVC/70°C.FORNECIMENTO  </t>
  </si>
  <si>
    <t>CU0328</t>
  </si>
  <si>
    <t xml:space="preserve">21.026.0040-0      </t>
  </si>
  <si>
    <t xml:space="preserve">CABO DE COBRE FLEXIVEL DE 750V,SECAO DE 3X4,0MM2,PVC/70°C.FORNECIMENTO  </t>
  </si>
  <si>
    <t>CU0329</t>
  </si>
  <si>
    <t xml:space="preserve">21.026.0050-0      </t>
  </si>
  <si>
    <t xml:space="preserve">CABO DE COBRE FLEXIVEL DE 750V,SECAO DE 4X4,0MM2,PVC/70°C.FORNECIMENTO  </t>
  </si>
  <si>
    <t>CU0330</t>
  </si>
  <si>
    <t xml:space="preserve">21.026.0055-0      </t>
  </si>
  <si>
    <t xml:space="preserve">CABO DE COBRE FLEXIVEL DE 750V,SECAO DE 3X6,0MM2,PVC/70°C.FORNECIMENTO  </t>
  </si>
  <si>
    <t>CU0332</t>
  </si>
  <si>
    <t xml:space="preserve">21.026.0065-0      </t>
  </si>
  <si>
    <t xml:space="preserve">CABO DE COBRE FLEXIVEL DE 750V,SECAO DE 3X10,0MM2,PVC/70°C.FORNECIMENT O  </t>
  </si>
  <si>
    <t>CU0333</t>
  </si>
  <si>
    <t xml:space="preserve">21.026.0070-0      </t>
  </si>
  <si>
    <t xml:space="preserve">CABO DE COBRE FLEXIVEL DE 750V,SECAO DE 4X10,0MM2,PVC/70°.FORNECIMENTO  </t>
  </si>
  <si>
    <t>CU0334</t>
  </si>
  <si>
    <t xml:space="preserve">21.026.0075-0      </t>
  </si>
  <si>
    <t xml:space="preserve">CABO DE COBRE FLEXIVEL DE 750V,SECAO DE 1X16,0MM2,PVC/70°.FORNECIMENTO  </t>
  </si>
  <si>
    <t>CU0336</t>
  </si>
  <si>
    <t xml:space="preserve">21.026.0100-0      </t>
  </si>
  <si>
    <t xml:space="preserve">CABO DE COBRE RIGIDO,DE 1KV,SECAO DE 6,00MM2,PVC/70ºC,CONFORME ABNT NBR 7288.FORNECIMENTO  </t>
  </si>
  <si>
    <t>CU0337</t>
  </si>
  <si>
    <t xml:space="preserve">21.026.0105-0      </t>
  </si>
  <si>
    <t xml:space="preserve">CABO DE COBRE RIGIDO,DE 1KV,SECAO DE 16MM2,PVC/70ºC,CONFORME ABNT NBR 7288.FORNECIMENTO  </t>
  </si>
  <si>
    <t>CU0338</t>
  </si>
  <si>
    <t xml:space="preserve">21.026.0110-0      </t>
  </si>
  <si>
    <t xml:space="preserve">CABO DE COBRE RIGIDO,DE 1KV,SECAO DE 25MM2,PVC/70ºC,CONFORME ABNT NBR 7288.FORNECIMENTO  </t>
  </si>
  <si>
    <t>CU0339</t>
  </si>
  <si>
    <t xml:space="preserve">21.026.0120-0      </t>
  </si>
  <si>
    <t xml:space="preserve">CABO DE COBRE RIGIDO,DE 1KV,SECAO DE 35MM2,PVC/70ºC,CONFORME ABNT NBR 7288.FORNECIMENTO  </t>
  </si>
  <si>
    <t>CU0340</t>
  </si>
  <si>
    <t xml:space="preserve">21.026.0130-0      </t>
  </si>
  <si>
    <t xml:space="preserve">CABO DE COBRE RIGIDO,DE 1KV,SECAO DE 50MM2,PVC/70ºC,CONFORME ABNT NBR 7288.FORNECIMENTO  </t>
  </si>
  <si>
    <t>CU0341</t>
  </si>
  <si>
    <t xml:space="preserve">21.026.0200-0      </t>
  </si>
  <si>
    <t xml:space="preserve">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  </t>
  </si>
  <si>
    <t>CU0342</t>
  </si>
  <si>
    <t xml:space="preserve">21.026.0250-0      </t>
  </si>
  <si>
    <t xml:space="preserve">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  </t>
  </si>
  <si>
    <t>CU0344</t>
  </si>
  <si>
    <t xml:space="preserve">21.026.0350-0      </t>
  </si>
  <si>
    <t xml:space="preserve">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  </t>
  </si>
  <si>
    <t>CU0346</t>
  </si>
  <si>
    <t xml:space="preserve">21.026.0450-0      </t>
  </si>
  <si>
    <t xml:space="preserve">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  </t>
  </si>
  <si>
    <t>CU0347</t>
  </si>
  <si>
    <t xml:space="preserve">21.027.0010-0      </t>
  </si>
  <si>
    <t xml:space="preserve">CABO DE ALUMINIO NU SEM ALMA DE ACO (CA),SECAO 2 AWG (Ø=7,41MM, 92,5KG/KM),CONFORME ABNT NBR 7271.FORNECIMENTO  </t>
  </si>
  <si>
    <t>CU0349</t>
  </si>
  <si>
    <t xml:space="preserve">21.027.0020-0      </t>
  </si>
  <si>
    <t xml:space="preserve">CABO DE ALUMINIO NU COM ALMA DE ACO (CAA),SECAO 1/0 AWG(Ø=9,36MM, 147,6KG/KM),CONFORME ABNT NBR 7270.FORNECIMENTO  </t>
  </si>
  <si>
    <t>CU0350</t>
  </si>
  <si>
    <t xml:space="preserve">21.027.0025-0      </t>
  </si>
  <si>
    <t xml:space="preserve">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  </t>
  </si>
  <si>
    <t>CU0352</t>
  </si>
  <si>
    <t xml:space="preserve">21.027.0050-0      </t>
  </si>
  <si>
    <t xml:space="preserve">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  </t>
  </si>
  <si>
    <t>CU0353</t>
  </si>
  <si>
    <t xml:space="preserve">21.027.0060-0      </t>
  </si>
  <si>
    <t xml:space="preserve">CABO DE ALUMINIO,SECAO DE 35MM2,FORMADO POR CONDUTORES EM FIOS DE ALUMINIO NU,ENCORDOAMENTO CLASSE 2,ISOLAMENTO PARA 1KV,EM POLIETILENO RETICULADO(XLPE)OU ETILENO PROPILENO(EPR),COM CAPA DE COBERTURA EM PVC NA COR PRETA,NBR 7286,NBR 7287 EESPECIFICACAO RIOLUZ EM-RIOLUZ-74.FORNECIMENTO  </t>
  </si>
  <si>
    <t>CU0354</t>
  </si>
  <si>
    <t xml:space="preserve">21.028.0010-0      </t>
  </si>
  <si>
    <t xml:space="preserve">ALCA PRE-FORMADA PARA CABO DE 35MM2.FORNECIMENTO E COLOCACAO  </t>
  </si>
  <si>
    <t>CU0355</t>
  </si>
  <si>
    <t xml:space="preserve">21.028.0015-0      </t>
  </si>
  <si>
    <t xml:space="preserve">CONECTOR PARAFUSO FENDIDO COM RABICHO,EM BRONZE,PARA ATERRAMENTO,CONDUTORES DE 6 - 35MM2.FORNECIMENTO E INSTALACAO  </t>
  </si>
  <si>
    <t>CU0356</t>
  </si>
  <si>
    <t xml:space="preserve">21.028.0020-0      </t>
  </si>
  <si>
    <t xml:space="preserve">CONECTOR PARA HASTE DE ATERRAMENTO DE PARA-RAIO,COM UMA DESCIDA DE 5/8".FORNECIMENTO  </t>
  </si>
  <si>
    <t>CU0360</t>
  </si>
  <si>
    <t xml:space="preserve">21.028.0040-0      </t>
  </si>
  <si>
    <t xml:space="preserve">CONECTOR TIPO ESTRIBO APARAFUSADO,PARA CONDUTOR DE ALUMINIO,1/0AWG.FORNECIMENTO  </t>
  </si>
  <si>
    <t>CU0361</t>
  </si>
  <si>
    <t xml:space="preserve">21.028.0060-0      </t>
  </si>
  <si>
    <t xml:space="preserve">CONECTOR TIPO CUNHA,EM LIGA DE COBRE ESTANHADO,PARA A FIXACAO DE CONDUTORES DE ALUMINIO OU COBRE,POR EFEITO DE MOLA.MODELO Nº1,PADRAO RIOLUZ,TIPO G.FORNECIMENTO E INSTALACAO  </t>
  </si>
  <si>
    <t>CU0362</t>
  </si>
  <si>
    <t xml:space="preserve">21.028.0065-0      </t>
  </si>
  <si>
    <t xml:space="preserve">CONECTOR TIPO CUNHA,EM LIGA DE COBRE ESTANHADO,PARA A FIXACAO DE CONDUTORES DE ALUMINIO OU COBRE,POR EFEITO DE MOLA,MODELO Nº2,PADRAO RIOLUZ,TIPO H.FORNECIMENTO E INSTALACAO  </t>
  </si>
  <si>
    <t>CU0363</t>
  </si>
  <si>
    <t xml:space="preserve">21.028.0070-0      </t>
  </si>
  <si>
    <t xml:space="preserve">CONECTOR TIPO CUNHA,EM LIGA DE COBRE ESTANHADO,PARA A FIXACAO DE CONDUTORES DE ALUMINIO OU COBRE,POR EFEITO DE MOLA.MODELO Nº3,PADRAO RIOLUZ,TIPO K.FORNECIMENTO E INSTALACAO  </t>
  </si>
  <si>
    <t>CU0364</t>
  </si>
  <si>
    <t xml:space="preserve">21.028.0075-0      </t>
  </si>
  <si>
    <t xml:space="preserve">CONECTOR TIPO CUNHA,EM LIGA DE COBRE ESTANHADO,PARA A FIXACAO DE CONDUTORES DE ALUMINIO OU COBRE,POR EFEITO DE MOLA.MODELO Nº4,PADRAO RIOLUZ,TIPO V.FORNECIMENTO E INSTALACAO  </t>
  </si>
  <si>
    <t>CU0365</t>
  </si>
  <si>
    <t xml:space="preserve">21.028.0080-0      </t>
  </si>
  <si>
    <t xml:space="preserve">CONECTOR TIPO CUNHA,EM LIGA DE COBRE ESTANHADO,PARA A FIXACAO DE CONDUTORES DE ALUMINIO OU COBRE,POR EFEITO DE MOLA.MODELO Nº5,PADRAO RIOLUZ,TIPO IV.FORNECIMENTO E INSTALACAO  </t>
  </si>
  <si>
    <t>CU0366</t>
  </si>
  <si>
    <t xml:space="preserve">21.028.0085-0      </t>
  </si>
  <si>
    <t xml:space="preserve">CONECTOR TIPO CUNHA,EM LIGA DE COBRE ESTANHADO,PARA A FIXACAO DE CONDUTORES DE ALUMINIO OU COBRE,POR EFEITO DE MOLA.MODELO Nº6,PADRAO RIOLUZ,TIPO B.FORNECIMENTO E INSTALACAO  </t>
  </si>
  <si>
    <t>CU0367</t>
  </si>
  <si>
    <t xml:space="preserve">21.028.0090-0      </t>
  </si>
  <si>
    <t xml:space="preserve">CONECTOR TIPO CUNHA,EM LIGA DE COBRE ESTANHADO,PARA A FIXACAO DE CONDUTORES DE ALUMINIO OU COBRE,POR EFEITO DE MOLA.MODELO Nº7,PADRAO RIOLUZ,TIPO A.FORNECIMENTO E INSTALACAO  </t>
  </si>
  <si>
    <t>CU0368</t>
  </si>
  <si>
    <t xml:space="preserve">21.028.0095-0      </t>
  </si>
  <si>
    <t xml:space="preserve">CONECTOR TIPO CUNHA,EM LIGA DE COBRE ESTANHADO,PARA A FIXACAO DE CONDUTORES DE ALUMINIO OU COBRE,POR EFEITO DE MOLA.MODELO Nº8,PADRAO RIOLUZ,TIPO C.FORNECIMENTO E INSTALACAO  </t>
  </si>
  <si>
    <t>CU0369</t>
  </si>
  <si>
    <t xml:space="preserve">21.028.0100-0      </t>
  </si>
  <si>
    <t xml:space="preserve">CONECTOR TIPO CUNHA,EM LIGA DE COBRE ESTANHADO,PARA A FIXACAO DE CONDUTORES DE ALUMINIO OU COBRE,POR EFEITO DE MOLA.MODELO Nº9,PADRAO RIOLUZ,TIPO J.FORNECIMENTO E INSTALACAO  </t>
  </si>
  <si>
    <t>CU0370</t>
  </si>
  <si>
    <t xml:space="preserve">21.028.0105-0      </t>
  </si>
  <si>
    <t xml:space="preserve">CONECTOR TIPO CUNHA,EM LIGA DE COBRE ESTANHADO,PARA A FIXACAO DE CONDUTORES DE ALUMINIO OU COBRE,POR EFEITO DE MOLA.MODELO Nº10,PADAO RIOLUZ,TIPO F.FORNECIMENTO E INSTALACAO  </t>
  </si>
  <si>
    <t>CU0371</t>
  </si>
  <si>
    <t xml:space="preserve">21.028.0110-0      </t>
  </si>
  <si>
    <t xml:space="preserve">CONECTOR TIPO CUNHA,EM LIGA DE COBRE ESTANHADO,PARA A FIXACAO DE CONDUTORES DE ALUMINIO OU COBRE,POR EFEITO DE MOLA.MODELO Nº11,PADRAO RIOLUZ,TIPO D.FORNECIMENTO E INSTALACAO  </t>
  </si>
  <si>
    <t>CU0372</t>
  </si>
  <si>
    <t xml:space="preserve">21.028.0115-0      </t>
  </si>
  <si>
    <t xml:space="preserve">CONECTOR TIPO CUNHA,EM LIGA DE COBRE ESTANHADO,PARA A FIXACAO DE CONDUTORES DE ALUMINIO OU COBRE,POR EFEITO DE MOLA.MODELO Nº12,PADRAO RIOLUZ,TIPO I.FORNECIMENTO E INSTALACAO  </t>
  </si>
  <si>
    <t>CU0373</t>
  </si>
  <si>
    <t xml:space="preserve">21.028.0120-0      </t>
  </si>
  <si>
    <t xml:space="preserve">CONECTOR TIPO CUNHA,EM LIGA DE COBRE ESTANHADO,PARA A FIXACAO DE CONDUTORES DE ALUMINIO OU COBRE,POR EFEITO DE MOLA.MODELO Nº13,PADRAO RIOLUZ,TIPO VII.FORNECIMENTO E INSTALACAO  </t>
  </si>
  <si>
    <t>CU0374</t>
  </si>
  <si>
    <t xml:space="preserve">21.028.0125-0      </t>
  </si>
  <si>
    <t xml:space="preserve">CONECTOR TIPO CUNHA,EM LIGA DE COBRE ESTANHADO,PARA A FIXACAO DE CONDUTORES DE ALUMINIO OU COBRE,POR EFEITO DE MOLA.MODELO Nº14,PADRAO RIOLUZ,TIPO VI.FORNECIMENTO E INSTALACAO  </t>
  </si>
  <si>
    <t>CU0377</t>
  </si>
  <si>
    <t xml:space="preserve">21.028.0140-0      </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</si>
  <si>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 AL:6MM2-185MM2 E DERIVACAO:1,5MM2-10MM2.FORNECI MENTO  </t>
  </si>
  <si>
    <t>CU0378</t>
  </si>
  <si>
    <t xml:space="preserve">21.028.0145-0      </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</si>
  <si>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 AL:35MM2-120MM2 E DERIVACAO:25MM2-50MM2.FORNECIM ENTO  </t>
  </si>
  <si>
    <t>CU0379</t>
  </si>
  <si>
    <t xml:space="preserve">21.028.0150-0      </t>
  </si>
  <si>
    <t xml:space="preserve">GRAMPO DE LINHA VIVA EM BRONZE FUNDIDO,ACABAMENTO ESTANHADO PARA CABO DE 16 A 240MM2.FORNECIMENTO  </t>
  </si>
  <si>
    <t>CU0384</t>
  </si>
  <si>
    <t xml:space="preserve">21.030.0055-0      </t>
  </si>
  <si>
    <t xml:space="preserve">CHAVE FUSIVEL,UNIPOLAR,ACIONAMENTO POR COMANDO DE VARA DE MANOBRA DE 15KV-100A,EXCLUSIVE ELOS FUSIVEIS.FORNECIMENTO  </t>
  </si>
  <si>
    <t>CU0385</t>
  </si>
  <si>
    <t xml:space="preserve">21.030.0060-0      </t>
  </si>
  <si>
    <t xml:space="preserve">ELO-FUSIVEL,TIPO H,DE 1A.FORNECIMENTO  </t>
  </si>
  <si>
    <t>CU0386</t>
  </si>
  <si>
    <t xml:space="preserve">21.030.0065-0      </t>
  </si>
  <si>
    <t xml:space="preserve">ELO-FUSIVEL,TIPO K,100A,15KV.FORNECIMENTO  </t>
  </si>
  <si>
    <t>CU0387</t>
  </si>
  <si>
    <t xml:space="preserve">21.030.0070-0      </t>
  </si>
  <si>
    <t xml:space="preserve">ELO-FUSIVEL,TIPO K,200A,15KV.FORNECIMENTO  </t>
  </si>
  <si>
    <t>CU0388</t>
  </si>
  <si>
    <t xml:space="preserve">21.030.0075-0      </t>
  </si>
  <si>
    <t xml:space="preserve">FUSIVEL NH,TAMANHO 01,CORRENTE NOMINAL DE 36A.FORNECIMENTO  </t>
  </si>
  <si>
    <t>CU0389</t>
  </si>
  <si>
    <t xml:space="preserve">21.030.0080-0      </t>
  </si>
  <si>
    <t xml:space="preserve">FUSIVEL NH,TAMANHO 00,CORRENTE NOMINAL DE 125A.FORNECIMENTO  </t>
  </si>
  <si>
    <t>CU0390</t>
  </si>
  <si>
    <t xml:space="preserve">21.030.0085-0      </t>
  </si>
  <si>
    <t xml:space="preserve">FUSIVEL NH,TAMANHO 00,CORRENTE NOMINAL DE 160A.FORNECIMENTO  </t>
  </si>
  <si>
    <t>CU0391</t>
  </si>
  <si>
    <t xml:space="preserve">21.030.0090-0      </t>
  </si>
  <si>
    <t xml:space="preserve">DISJUNTOR TERMOMAGNETICO,BIPOLAR DE 20A.FORNECIMENTO  </t>
  </si>
  <si>
    <t>CU0392</t>
  </si>
  <si>
    <t xml:space="preserve">21.030.0100-0      </t>
  </si>
  <si>
    <t xml:space="preserve">DISJUNTOR TERMOMAGNETICO,TRIPOLAR DE 40A.FORNECIMENTO  </t>
  </si>
  <si>
    <t>CU0393</t>
  </si>
  <si>
    <t xml:space="preserve">21.030.0105-0      </t>
  </si>
  <si>
    <t xml:space="preserve">DISJUNTOR TERMOMAGNETICO,TRIPOLAR DE 100A.FORNECIMENTO  </t>
  </si>
  <si>
    <t>CU0394</t>
  </si>
  <si>
    <t xml:space="preserve">21.031.0010-0      </t>
  </si>
  <si>
    <t xml:space="preserve">BASE EXTERNA PARA RELE FOTOELETRICO.FORNECIMENTO  </t>
  </si>
  <si>
    <t>CU0395</t>
  </si>
  <si>
    <t xml:space="preserve">21.031.0015-0      </t>
  </si>
  <si>
    <t xml:space="preserve">RELE FOTOELETRONICO PARA ILUMINACAO PUBLICA,TIPO FAIL-OFF,TENSAO DE ALIMENTACAO DE 105V E 305V,POTENCIA DA CARGA 1000W OU 1800VA,CORRENTE MAXIMA DA CARGA 10A.CORPO EM POLICARBONATONA COR AZUL,ESTABILIZADO AO UV PINOS EM LATAO ESTANHADO,DEVENDO ATENDER A ESPECIFICACAO EM-RIOLUZ-66 E ANSI C136.10,NOQUE COUBER.FORNECIMENTO  </t>
  </si>
  <si>
    <t>CU0396</t>
  </si>
  <si>
    <t xml:space="preserve">21.031.0020-0      </t>
  </si>
  <si>
    <t xml:space="preserve">RELE TEMPORIZADO,COEL,TIPO RTQD.FORNECIMENTO  </t>
  </si>
  <si>
    <t>CU0397</t>
  </si>
  <si>
    <t xml:space="preserve">21.031.0025-0      </t>
  </si>
  <si>
    <t xml:space="preserve">RELE TEMPORIZADO,TIPO FLT 01/NF.FORNECIMENTO  </t>
  </si>
  <si>
    <t>CU0398</t>
  </si>
  <si>
    <t xml:space="preserve">21.031.0030-0      </t>
  </si>
  <si>
    <t xml:space="preserve">RELE FOTOELETRICO INDIVIDUAL,COM BASE EM POSTE (ACO OU CONCRETO) DE ACORDO COM O PADRAO DA RIOLUZ EXCLUSIVE FORNECIMENTODO RELE E BASE.ASSENTAMENTO  </t>
  </si>
  <si>
    <t>CU0399</t>
  </si>
  <si>
    <t xml:space="preserve">21.031.0035-0      </t>
  </si>
  <si>
    <t xml:space="preserve">RELE FOTOELETRICO INDIVIDUAL,COM BASE,EM PONTA DE BRACO OU POSTE CURVO (ACO OU CONCRETO) DE ACORDO COM O PADRAO DA RIOLUZ,COM FORNECIMENTO DAS FERRAGENS DE FIXACAO EXCLUSIVE FORNECIMENTO DO RELE E BASE.ASSENTAMENTO  </t>
  </si>
  <si>
    <t>CU0400</t>
  </si>
  <si>
    <t xml:space="preserve">21.031.0040-0      </t>
  </si>
  <si>
    <t xml:space="preserve">RELE FOTOELETRICO INDIVIDUAL,COM BASE EM POSTE(ACO OU CONCRETO)DE ACORDO COM O PADRAO DA RIOLUZ,EXCLUSIVE FORNECIMENTO DAS FERRAGENS DE FIXACAO E DO RELE FOTOELETRICO E BASE.ASSENTAMENTO  </t>
  </si>
  <si>
    <t>CU0401</t>
  </si>
  <si>
    <t xml:space="preserve">21.035.0014-0      </t>
  </si>
  <si>
    <t xml:space="preserve">CAIXA HAND-HOLE,PRE-MOLDADA,EM ANEL DE CONCRETO,CONFORME PROJETO Nº A4-1683-PD,RIOLUZ,COM DIMENSOES DE 0,30X0,30M,EXCLUSIVE ESCAVACAO,REATERRO E TAMPAO.FORNECIMENTO E ASSENTAMENTO  </t>
  </si>
  <si>
    <t>CU0402</t>
  </si>
  <si>
    <t xml:space="preserve">21.035.0050-0      </t>
  </si>
  <si>
    <t xml:space="preserve">CAIXA DE CONCRETO PARA FIXACAO DE PROJETOR,COM TAMPA DE TELA MALETADA DE (5X5)CM E CADEADO,NAS DIMENSOES (80X80X80)CM,CONFORME DETALHE DO PROJETO RIOLUZ.FORNECIMENTO E ASSENTAMENTO  </t>
  </si>
  <si>
    <t>CU0403</t>
  </si>
  <si>
    <t xml:space="preserve">21.035.0100-0      </t>
  </si>
  <si>
    <t xml:space="preserve">CAIXA DE ALVENARIA COM BASE DE CONCRETO PARA FIXACAO DE PROJETOR,COM TAMPA DE TELA MALETADA DE (5X5)CM E CADEADO NAS DIMENSOES (80X80X80)CM.FORNECIMENTO E ASSENTAMENTO  </t>
  </si>
  <si>
    <t>CU0404</t>
  </si>
  <si>
    <t xml:space="preserve">21.035.0103-0      </t>
  </si>
  <si>
    <t xml:space="preserve">CAIXA DE ALVENARIA COM BASE DE CONCRETO PARA FIXACAO DE PROJETOR,COM TAMPA DE TELA MALETADA (5X5)CM E CADEADO NAS DIMENSOS (110X80X60)CM.FORNECIMENTO E ASSENTAMENTO  </t>
  </si>
  <si>
    <t>CU0405</t>
  </si>
  <si>
    <t xml:space="preserve">21.035.0105-0      </t>
  </si>
  <si>
    <t xml:space="preserve">CAIXA DE ALVENARIA COM BASE DE CONCRETO PARA FIXACAO DE PROJETOR,COM TAMPA DE TELA MALETADA (5X5)CM E CADEADO NAS DIMENSOES (110X120X100)CM.FORNECIMENTO E ASSENTAMENTO  </t>
  </si>
  <si>
    <t>CU0406</t>
  </si>
  <si>
    <t xml:space="preserve">21.035.0150-0      </t>
  </si>
  <si>
    <t xml:space="preserve">CAIXA DE PASSAGEM,RETANGULAR,DE ALVENARIA COM TAMPA DE CONCRETO,DIMENSOES DE(0,80X0,80X1,00)M EXCLUSIVE FORNECIMENTO DOMATERIAL.ASSENTAMENTO  </t>
  </si>
  <si>
    <t>CU0407</t>
  </si>
  <si>
    <t xml:space="preserve">21.035.0160-0      </t>
  </si>
  <si>
    <t xml:space="preserve">CAIXA HERMETICA PARA CHAVE FACA TRIFASICA.COLOCACAO  </t>
  </si>
  <si>
    <t>CU0409</t>
  </si>
  <si>
    <t xml:space="preserve">21.035.0205-0      </t>
  </si>
  <si>
    <t xml:space="preserve">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  </t>
  </si>
  <si>
    <t>CU0410</t>
  </si>
  <si>
    <t xml:space="preserve">21.035.0220-0      </t>
  </si>
  <si>
    <t xml:space="preserve">TAMPAO DE FERRO FUNDIDO DUCTIL (NODULAR),ARTICULADO,DN 300MM,CLASSE B125,CONFORME ABNT NBR 10160,CONFORME DESENHO A4-1200-PD,ESPECIFICACAO EM RIO LUZ Nº10.FORNECIMENTO  </t>
  </si>
  <si>
    <t>CU0411</t>
  </si>
  <si>
    <t xml:space="preserve">21.035.0230-0      </t>
  </si>
  <si>
    <t xml:space="preserve">TAMPAO DE FERRO FUNDIDO DUCTIL (NODULAR),ARTICULADO,DN 300MM,CLASSE B125,CONFORME ABNT NBR 10160,COM TRANCA,DOTADO DE FURACAO ROSQUEADA PARA INSTALACAO DE CONECTORES PARA ATERRAMENTO,COM INSCRICAO RIOLUZ EM ALTO RELEVO,DESENHO A4-1992-PD EM-RIOLUZ-10.FORNECIMENTO  </t>
  </si>
  <si>
    <t>CU0412</t>
  </si>
  <si>
    <t xml:space="preserve">21.035.0235-0      </t>
  </si>
  <si>
    <t xml:space="preserve">TAMPAO DE FERRO FUNDIDO DUCTIL (NODULAR),ARTICULADO,DN 600MM,CLASSE B125,CONFORME ABNT NBR 10160,COM TRANCA,DOTADO DE FURACAO ROSQUEADA PARA INSTALACAO DE CONECTORES PARA ATERRAMENTO,COM INSCRICAO RIOLUZ EM ALTO RELEVO,DESENHO A4-1992-PD EM-RIOLUZ-10.FORNECIMENTO  </t>
  </si>
  <si>
    <t>CU0413</t>
  </si>
  <si>
    <t xml:space="preserve">21.035.0250-0      </t>
  </si>
  <si>
    <t xml:space="preserve">TAMPAO PARA VEDACAO DE DUTOS ESPIRALADOS FLEXIVEIS EM POLIETILENO DE ALTA DENSIDADE,NA COR PRETA,DIAMETRO NOMINAL DE 125MM,COMPRIMENTO DE 225MM,LOTE 335248-0.FORNECIMENTO  </t>
  </si>
  <si>
    <t>CU0414</t>
  </si>
  <si>
    <t xml:space="preserve">21.036.0010-0      </t>
  </si>
  <si>
    <t xml:space="preserve">ELETRODUTO DE FERRO GALVANIZADO,TIPO PESADO DIAMETRO DE 25MM(1").FORNECIMENTO  </t>
  </si>
  <si>
    <t>CU0415</t>
  </si>
  <si>
    <t xml:space="preserve">21.036.0015-0      </t>
  </si>
  <si>
    <t xml:space="preserve">ELETRODUTO DE FERRO GALVANIZADO,TIPO PESADO,DIAMETRO DE 38MM(1.1/2").FORNECIMENTO  </t>
  </si>
  <si>
    <t>CU0416</t>
  </si>
  <si>
    <t xml:space="preserve">21.036.0020-0      </t>
  </si>
  <si>
    <t xml:space="preserve">ELETRODUTO DE FERRO GALVANIZADO,TIPO PESADO,DIAMETRO DE 50MM(2").FORNECIMENTO  </t>
  </si>
  <si>
    <t>CU0417</t>
  </si>
  <si>
    <t xml:space="preserve">21.036.0025-0      </t>
  </si>
  <si>
    <t xml:space="preserve">ELETRODUTO DE FERRO GALVANIZADO,TIPO PESADO,DIAMETRO DE 75MM(3").FORNECIMENTO  </t>
  </si>
  <si>
    <t>CU0418</t>
  </si>
  <si>
    <t xml:space="preserve">21.036.0050-0      </t>
  </si>
  <si>
    <t xml:space="preserve">CURVA LONGA DE 90° PARA ELETRODUTO,DE ACO GALVANIZADO,DE 25MM(1").FORNECIMENTO  </t>
  </si>
  <si>
    <t>CU0419</t>
  </si>
  <si>
    <t xml:space="preserve">21.036.0055-0      </t>
  </si>
  <si>
    <t xml:space="preserve">CURVA LONGA DE 90° PARA ELETRODUTO,DE ACO GALVANIZADO,DE 50MM(2").FORNECIMENTO  </t>
  </si>
  <si>
    <t>CU0420</t>
  </si>
  <si>
    <t xml:space="preserve">21.036.0060-0      </t>
  </si>
  <si>
    <t xml:space="preserve">CURVA LONGA DE 90° PARA ELETRODUTO,DE ACO GALVANIZADO,DE 75MM(3").FORNECIMENTO  </t>
  </si>
  <si>
    <t>CU0421</t>
  </si>
  <si>
    <t xml:space="preserve">21.036.0065-0      </t>
  </si>
  <si>
    <t xml:space="preserve">LUVA PARA ELETRODUTO,DE ACO GALVANIZADO,DE 25MM(1").FORNECIMENTO  </t>
  </si>
  <si>
    <t>CU0422</t>
  </si>
  <si>
    <t xml:space="preserve">21.036.0070-0      </t>
  </si>
  <si>
    <t xml:space="preserve">LUVA PARA ELETRODUTO,DE ACO GALVANIZADO,DE 38MM(1 1/2").FORNECIMENTO  </t>
  </si>
  <si>
    <t>CU0423</t>
  </si>
  <si>
    <t xml:space="preserve">21.036.0075-0      </t>
  </si>
  <si>
    <t xml:space="preserve">LUVA PARA ELETRODUTO,DE ACO GALVANIZADO,DE 50MM(2").FORNECIMENTO  </t>
  </si>
  <si>
    <t>CU0424</t>
  </si>
  <si>
    <t xml:space="preserve">21.036.0080-0      </t>
  </si>
  <si>
    <t xml:space="preserve">LUVA PARA ELETRODUTO,DE ACO GALVANIZADO,DE 75MM(3").FORNECIMENTO  </t>
  </si>
  <si>
    <t>CU0425</t>
  </si>
  <si>
    <t xml:space="preserve">21.037.0010-0      </t>
  </si>
  <si>
    <t xml:space="preserve">ELETRODUTO DE PVC RIGIDO,ROSQUEAVEL,DE 19MM(3/4").FORNECIMENTO  </t>
  </si>
  <si>
    <t>CU0426</t>
  </si>
  <si>
    <t xml:space="preserve">21.037.0015-0      </t>
  </si>
  <si>
    <t xml:space="preserve">ELETRODUTO DE PVC RIGIDO,ROSQUEAVEL,DE 32MM(1 1/4").FORNECIMENTO  </t>
  </si>
  <si>
    <t>CU0427</t>
  </si>
  <si>
    <t xml:space="preserve">21.037.0020-0      </t>
  </si>
  <si>
    <t xml:space="preserve">ELETRODUTO DE PVC RIGIDO,ROSQUEAVEL,DE 75MM(3").FORNECIMENTO  </t>
  </si>
  <si>
    <t>CU0428</t>
  </si>
  <si>
    <t xml:space="preserve">21.037.0050-0      </t>
  </si>
  <si>
    <t xml:space="preserve">CURVA LONGA DE 90° PARA ELETRODUTO,DE PVC RIGIDO,ROSQUEAVEL,DE 25MM(1").FORNECIMENTO  </t>
  </si>
  <si>
    <t>CU0429</t>
  </si>
  <si>
    <t xml:space="preserve">21.037.0100-0      </t>
  </si>
  <si>
    <t xml:space="preserve">CURVA LONGA DE 90° PARA ELETRODUTO,DE PVC RIGIDO,ROSQUEAVEL, DE 32MM(1 1/4").FORNECIMENTO  </t>
  </si>
  <si>
    <t>CU0430</t>
  </si>
  <si>
    <t xml:space="preserve">21.037.0105-0      </t>
  </si>
  <si>
    <t xml:space="preserve">CURVA LONGA DE 90° PARA ELETRODUTO,DE PVC RIGIDO,ROSQUEAVEL, DE 50MM(2").FORNECIMENTO  </t>
  </si>
  <si>
    <t>CU0431</t>
  </si>
  <si>
    <t xml:space="preserve">21.037.0108-0      </t>
  </si>
  <si>
    <t xml:space="preserve">CURVA LONGA DE 90° PARA ELETRODUTO,DE PVC RIGIDO,ROSQUEAVEL, DE 75MM(3").FORNECIMENTO  </t>
  </si>
  <si>
    <t>CU0432</t>
  </si>
  <si>
    <t xml:space="preserve">21.037.0120-0      </t>
  </si>
  <si>
    <t xml:space="preserve">LUVA PARA ELETRODUTO,DE PVC RIGIDO,ROSQUEAVEL,DE 25MM(1").FORNECIMENTO  </t>
  </si>
  <si>
    <t>CU0433</t>
  </si>
  <si>
    <t xml:space="preserve">21.037.0125-0      </t>
  </si>
  <si>
    <t xml:space="preserve">LUVA PARA ELETRODUTO,DE PVC RIGIDO,ROSQUEAVEL,DE 32MM(1 1/4").FORNECIMENTO  </t>
  </si>
  <si>
    <t>CU0434</t>
  </si>
  <si>
    <t xml:space="preserve">21.037.0130-0      </t>
  </si>
  <si>
    <t xml:space="preserve">LUVA PARA ELETRODUTO,DE PVC RIGIDO,ROSQUEAVEL,DE 50MM(2").FORNECIMENTO  </t>
  </si>
  <si>
    <t>CU0435</t>
  </si>
  <si>
    <t xml:space="preserve">21.037.0135-0      </t>
  </si>
  <si>
    <t xml:space="preserve">LUVA PARA ELETRODUTO,DE PVC RIGIDO,ROSQUEAVEL,DE 75MM(3").FORNECIMENTO  </t>
  </si>
  <si>
    <t>CU0436</t>
  </si>
  <si>
    <t xml:space="preserve">21.038.0010-0      </t>
  </si>
  <si>
    <t xml:space="preserve">CONDUITE FLEXIVEL GALVANIZADO,DE 19MM(3/4").FORNECIMENTO E COLOCACAO  </t>
  </si>
  <si>
    <t>CU0437</t>
  </si>
  <si>
    <t xml:space="preserve">21.038.0050-0      </t>
  </si>
  <si>
    <t xml:space="preserve">BOX CURVO DE ALUMINIO DE 38MM(1 1/2").FORNECIMENTO  </t>
  </si>
  <si>
    <t>CU0438</t>
  </si>
  <si>
    <t xml:space="preserve">21.038.0055-0      </t>
  </si>
  <si>
    <t xml:space="preserve">BOX CURVO DE ALUMINIO COM BUCHA E ARRUELA DE 50MM(2").FORNECIMENTO  </t>
  </si>
  <si>
    <t>CU0440</t>
  </si>
  <si>
    <t xml:space="preserve">21.040.0010-0      </t>
  </si>
  <si>
    <t xml:space="preserve">CHAPA DE FERRO GALVANIZADO NO 24,DE(1X2)M.FORNECIMENTO  </t>
  </si>
  <si>
    <t>CU0444</t>
  </si>
  <si>
    <t xml:space="preserve">21.040.0100-0      </t>
  </si>
  <si>
    <t xml:space="preserve">EQUIPAMENTOS DE COMANDO DE CIRCUITO,PADRAO RIOLUZ,EXCLUSIVE O FORNECIMENTO DAS FERRAGENS DE FIXACAO E DO COMANDO.ASSENTAMENTO  </t>
  </si>
  <si>
    <t>CU0446</t>
  </si>
  <si>
    <t xml:space="preserve">21.040.0120-0      </t>
  </si>
  <si>
    <t xml:space="preserve">CONJUNTO PARA MONTAGEM DE INDICADOR VISUAL DE DIRECAO DE VENTO(BIRUTA) ADAPTADO PARA BALIZAMENTO NOTURNO.FORNECIMENTO  </t>
  </si>
  <si>
    <t>CU0447</t>
  </si>
  <si>
    <t xml:space="preserve">21.040.0130-0      </t>
  </si>
  <si>
    <t xml:space="preserve">FONTE DE EMERGENCIA(NO BREAK),COM POTENCIA DE 2KVA,220V/220V,AUTONOMIA A PLENA CARGA DE 30MIN.FORNECIMENTO  </t>
  </si>
  <si>
    <t>CU0478</t>
  </si>
  <si>
    <t xml:space="preserve">21.045.0050-0      </t>
  </si>
  <si>
    <t xml:space="preserve">LAMPADA MULTIVAPOR METALICO (MVM) DE 35W,PAR30.FORNECIMENTO  </t>
  </si>
  <si>
    <t>CU0479</t>
  </si>
  <si>
    <t xml:space="preserve">21.045.0055-0      </t>
  </si>
  <si>
    <t xml:space="preserve">LAMPADA DE MULTIVAPOR METALICO (MVM) DE 70W,BULBO OVOIDE.FORNECIMENTO  </t>
  </si>
  <si>
    <t>CU0482</t>
  </si>
  <si>
    <t xml:space="preserve">21.045.0070-0      </t>
  </si>
  <si>
    <t xml:space="preserve">LAMPADA DE MULTIVAPOR METALICO (MVM) DE 150W,BULBO OVOIDE.FORNECIMENTO  </t>
  </si>
  <si>
    <t>CU0483</t>
  </si>
  <si>
    <t xml:space="preserve">21.045.0080-0      </t>
  </si>
  <si>
    <t xml:space="preserve">LAMPADA DE MULTIVAPOR METALICO (MVM) DE 250W,BULBO OVOIDE.FORNECIMENTO  </t>
  </si>
  <si>
    <t>CU0484</t>
  </si>
  <si>
    <t xml:space="preserve">21.045.0085-0      </t>
  </si>
  <si>
    <t xml:space="preserve">LAMPADA DE MULTIVAPOR METALICO (MVM) DE 250W,BULBO TUBULAR.FORNECIMENTO  </t>
  </si>
  <si>
    <t>CU0485</t>
  </si>
  <si>
    <t xml:space="preserve">21.045.0090-0      </t>
  </si>
  <si>
    <t xml:space="preserve">LAMPADA DE MULTIVAPOR METALICO (MVM) DE 400W,BULBO TUBULAR.FORNECIMENTO  </t>
  </si>
  <si>
    <t>CU0488</t>
  </si>
  <si>
    <t xml:space="preserve">21.045.0105-0      </t>
  </si>
  <si>
    <t xml:space="preserve">LAMPADA A VAPOR DE SODIO,ALTA PRESSAO,POTENCIA DE 70W,BASE E-27,BULBO OVOIDE,POSICAO DE FUNCIONAMENTO UNIVERSAL,CONFORMEABNT NBR IEC 60662 E EM-RIOLUZ Nº 57.FORNECIMENTO  </t>
  </si>
  <si>
    <t>CU0489</t>
  </si>
  <si>
    <t xml:space="preserve">21.045.0110-0      </t>
  </si>
  <si>
    <t xml:space="preserve">LAMPADA A VAPOR DE SODIO,ALTA PRESSAO,POTENCIA DE 100W,BASE E-27,BULBO OVOIDE,POSICAO DE FUNCIONAMENTO UNIVERSAL,CONFORME ABNT NBR IEC 60662 E EM-RIOLUZ Nº57.FORNECIMENTO  </t>
  </si>
  <si>
    <t>CU0491</t>
  </si>
  <si>
    <t xml:space="preserve">21.045.0125-0      </t>
  </si>
  <si>
    <t xml:space="preserve">LAMPADA A VAPOR DE SODIO,ALTA PRESSAO,POTENCIA DE 150W,BASE E-27,BULBO OVOIDE,POSICAO DE FUNCIONAMENTO UNIVERSAL,CONFORME ABNT NBR IEC 60662 E EM-RIOLUZ Nº 57.FORNECIMENTO  </t>
  </si>
  <si>
    <t>CU0493</t>
  </si>
  <si>
    <t xml:space="preserve">21.045.0135-0      </t>
  </si>
  <si>
    <t xml:space="preserve">LAMPADA A VAPOR DE SODIO,ALTA PRESSAO,POTENCIA DE 250W,BASE E-27,BULBO OVOIDE,POSICAO DE FUNCIONAMENTO UNIVERSAL,CONFORME ABNT NBR IEC 60662 E EM-RIOLUZ Nº 57.FORNECIMENTO  </t>
  </si>
  <si>
    <t>CU0494</t>
  </si>
  <si>
    <t xml:space="preserve">21.045.0140-0      </t>
  </si>
  <si>
    <t xml:space="preserve">LAMPADA A VAPOR DE SODIO,ALTA PRESSAO,POTENCIA DE 100W,BASE E-40,BULBO TUBULAR,POSICAO DE FUNCIONAMENTO UNIVERSAL,CONFORME ABNT NBR IEC 60662 E EM-RIOLUZ Nº 57.FORNECIMENTO  </t>
  </si>
  <si>
    <t>CU0495</t>
  </si>
  <si>
    <t xml:space="preserve">21.045.0145-0      </t>
  </si>
  <si>
    <t xml:space="preserve">LAMPADA A VAPOR DE SODIO,ALTA PRESSAO,POTENCIA DE 150W,BASE E-40,BULBO TUBULAR,POSICAO DE FUNCIONAMENTO UNIVERSAL,CONFORME ABNT NBR IEC 60662 E EM-RIOLUZ Nº 57.FORNECIMENTO  </t>
  </si>
  <si>
    <t>CU0496</t>
  </si>
  <si>
    <t xml:space="preserve">21.045.0150-0      </t>
  </si>
  <si>
    <t xml:space="preserve">LAMPADA A VAPOR DE SODIO,ALTA PRESSAO,POTENCIA DE 250W,BASE E-40,BULBO TUBULAR,POSICAO DE FUNCIONAMENTO UNIVERSAL,CONFORME ABNT NBR IEC 60662 E EM-RIOLUZ Nº 57.FORNECIMENTO  </t>
  </si>
  <si>
    <t>CU0497</t>
  </si>
  <si>
    <t xml:space="preserve">21.045.0160-0      </t>
  </si>
  <si>
    <t xml:space="preserve">LAMPADA A VAPOR DE SODIO,ALTA PRESSAO,POTENCIA DE 400W,BASE E-40,BULBO TUBULAR,POSICAO DE FUNCIONAMENTO UNIVERSAL,CONFORME ABNT NBR IEC 60662 E EM-RIOLUZ Nº 57.FORNECIMENTO  </t>
  </si>
  <si>
    <t>CU0498</t>
  </si>
  <si>
    <t xml:space="preserve">21.046.0010-0      </t>
  </si>
  <si>
    <t xml:space="preserve">REATOR EXTERNO PARA LAMPADA VAPOR DE SODIO DE 70W,IGNITOR COM PICO DE TENSAO 2,8 A 4KV,FATOR DE POTENCIA MINIMO 0,92,TENSAO DE ALIMENTACAO 220V,CONFORME EM-RIO-LUZ-30,ABNT NBR-13593 E ABNT NBR IEC-60662.FORNECIMENTO  </t>
  </si>
  <si>
    <t>CU0499</t>
  </si>
  <si>
    <t xml:space="preserve">21.046.0020-0      </t>
  </si>
  <si>
    <t xml:space="preserve">REATOR EXTERNO PARA LAMPADA VAPOR DE SODIO DE 100W,IGNITOR COM PICO DE TENSAO 2,8 A 4KV,FATOR DE POTENCIA MINIMO 0,92,TENSAO DE ALIMENTACAO 220V,CONFORME EM-RIOLUZ-30,ABNT NBR-13593 E ABNT NBR IEC-60662.FORNECIMENTO  </t>
  </si>
  <si>
    <t>CU0500</t>
  </si>
  <si>
    <t xml:space="preserve">21.046.0025-0      </t>
  </si>
  <si>
    <t xml:space="preserve">REATOR EXTERNO PARA LAMPADA VAPOR DE SODIO DE 150W,IGNITOR COM PICO DE TENSAO 2,8 A 4KV,FATOR DE POTENCIA MINIMO 0,92,TENSAO DE ALIMENTACAO 220V,CONFORME EM-RIOLUZ-30,ABNT NBR-13593 E ABNT NBR IEC-60662.FORNECIMENTO  </t>
  </si>
  <si>
    <t>CU0501</t>
  </si>
  <si>
    <t xml:space="preserve">21.046.0035-0      </t>
  </si>
  <si>
    <t xml:space="preserve">REATOR EXTERNO PARA LAMPADA VAPOR DE SODIO DE 250W,IGNITOR COM PICO DE TENSAO 2,8 A 4KV,FATOR DE POTENCIA MINIMO 0,92,TENSAO DE ALIMENTACAO 220V,CONFORME EM-RIOLUZ-30,ABNT NBR-13593 E ABNT NBR IEC-60662.FORNECIMENTO  </t>
  </si>
  <si>
    <t>CU0502</t>
  </si>
  <si>
    <t xml:space="preserve">21.046.0040-0      </t>
  </si>
  <si>
    <t xml:space="preserve">REATOR EXTERNO PARA LAMPADA VAPOR DE SODIO DE 400W,IGNITOR COM PICO DE TENSAO 2,8 A 4KV,FATOR DE POTENCIA MINIMO 0,92,TENSAO DE ALIMENTACAO 220V,CONFORME EM-RIOLUZ-30,ABNT NBR-13593 E ABNT NBR IEC-60662.FORNECIMENTO  </t>
  </si>
  <si>
    <t>CU0505</t>
  </si>
  <si>
    <t xml:space="preserve">21.046.0055-0      </t>
  </si>
  <si>
    <t xml:space="preserve">REATOR INTERNO/INTEGRADO PARA LAMPADA VAPOR DE SODIO DE 70W,IGNITOR COM PICO DE TENSAO 2,8 A 4KV,FATOR DE POTENCIA MINIMO 0,92,TENSAO NOMINAL DE ALIMENTACAO 220V,CONFORME DESENHO A3-1971-PD,ABNT NBR-13593 E ABNT NBR IEC-60662.FORNECIMENTO  </t>
  </si>
  <si>
    <t>CU0506</t>
  </si>
  <si>
    <t xml:space="preserve">21.046.0060-0      </t>
  </si>
  <si>
    <t xml:space="preserve">REATOR INTERNO/INTEGRADO PARA LAMPADA VAPOR DE SODIO DE 150W,IGNITOR COM PICO DE TENSAO 2,8 A 4KV,FATOR DE POTENCIA MINIMO 0,92,TENSAO NOMINAL DE ALIMENTACAO 220V,CONFORME DESENHOA3-1971-PD,ABNT NBR-13593 E ABNT NBR IEC-60662.FORNECIMENTO  </t>
  </si>
  <si>
    <t>CU0507</t>
  </si>
  <si>
    <t xml:space="preserve">21.046.0065-0      </t>
  </si>
  <si>
    <t xml:space="preserve">REATOR INTERNO/INTEGRADO PARA LAMPADA VAPOR DE SODIO DE 250W,IGNITOR COM PICO DE TENSAO 2,8 A 4KV,FATOR DE POTENCIA MINIMO 0,92,TENSAO NOMINAL DE ALIMENTACAO 220V,CONFORME DESENHOA3-1971-PD,ABNT NBR-13593 E ABNT NBR IEC-60662.FORNECIMENTO  </t>
  </si>
  <si>
    <t>CU0508</t>
  </si>
  <si>
    <t xml:space="preserve">21.046.0070-0      </t>
  </si>
  <si>
    <t xml:space="preserve">REATOR INTERNO/INTEGRADO PARA LAMPADA VAPOR DE SODIO DE 400W,IGNITOR COM PICO DE TENSAO 2,8 A 4KV,FATOR DE POTENCIA MINIMO 0,92,TENSAO NOMINAL DE ALIMENTACAO 220V,CONFORME DESENHOA3-1971-PD,ABNT NBR-13593 E ABNT NBR IEC-60662.FORNECIMENTO  </t>
  </si>
  <si>
    <t>CU0509</t>
  </si>
  <si>
    <t xml:space="preserve">21.048.0010-0      </t>
  </si>
  <si>
    <t xml:space="preserve">LUMINARIA EQUIPADA COM LAMPADA DE DESCARGA E ACESSORIOS,EM CORDOALHA,EXCLUSIVE LUMINARIA,INCLUSIVE FORNECIMENTO DA CORDOALHA.COLOCACAO  </t>
  </si>
  <si>
    <t>CU0510</t>
  </si>
  <si>
    <t xml:space="preserve">21.048.0015-0      </t>
  </si>
  <si>
    <t xml:space="preserve">LUMINARIA EQUIPADA COM LAMPADA DE DESCARGA E ACESSORIOS,EM CORDOALHA,EXCLUSIVE LUMINARIA E O FORNECIMENTO DA CORDOALHA.COLOCACAO  </t>
  </si>
  <si>
    <t>CU0511</t>
  </si>
  <si>
    <t xml:space="preserve">21.048.0020-0      </t>
  </si>
  <si>
    <t xml:space="preserve">LUMINARIA EQUIPADA COM LAMPADA DE DESCARGA E ACESSORIOS,EM TETO OU PAREDE EXCLUSIVE LUMINARIA.COLOCACAO  </t>
  </si>
  <si>
    <t>CU0512</t>
  </si>
  <si>
    <t xml:space="preserve">21.048.0025-0      </t>
  </si>
  <si>
    <t xml:space="preserve">PROJETORES (DOIS) EQUIPADOS COM LAMPADAS DE DESCARGA,FIXADOS EM POSTE DE ACO OU CONCRETO,INCLUSIVE FERRAGENS DE FIXACAO,EXCLUSIVE PROJETOR.COLOCACAO  </t>
  </si>
  <si>
    <t>CU0513</t>
  </si>
  <si>
    <t xml:space="preserve">21.048.0030-0      </t>
  </si>
  <si>
    <t xml:space="preserve">PROJETORES (DOIS) EQUIPADOS COM LAMPADA DE DESCARGA,FIXADOS EM CRUZETA Nº1 INCLUSIVE FERRAGENS DE FIXACAO,EXCLUSIVE PROJETOR.COLOCACAO  </t>
  </si>
  <si>
    <t>CU0514</t>
  </si>
  <si>
    <t xml:space="preserve">21.048.0035-0      </t>
  </si>
  <si>
    <t xml:space="preserve">PROJETORES(TRES)EQUIPADOS COM LAMPADAS DE DESCARGA,FIXADOS EM POSTE DE CONCRETO,INCLUSIVE FERRAGENS DE FIXACAO,EXCLUSIVEPROJETORES.CO LOCACAO  </t>
  </si>
  <si>
    <t>CU0515</t>
  </si>
  <si>
    <t xml:space="preserve">21.048.0040-0      </t>
  </si>
  <si>
    <t xml:space="preserve">PROJETORES(QUATRO)EQUIPADOS COM LAMPADA DE DESCARGA,FIXADOS EM POSTE DE ACO RETO INCLUSIVE FERRAGENS DE FIXACAO,EXCLUSIVE PROJETORES.COLOCACAO  </t>
  </si>
  <si>
    <t>CU0516</t>
  </si>
  <si>
    <t xml:space="preserve">21.048.0045-0      </t>
  </si>
  <si>
    <t xml:space="preserve">PROJETOR FIXADO EM BANDEJA ATRAVES DE CHUMBADORES DE ACO INOX,EXCLUSIVE PROJETOR,CHUMBADOR E BANDEJAMENTO.COLOCACAO  </t>
  </si>
  <si>
    <t>CU0517</t>
  </si>
  <si>
    <t xml:space="preserve">21.048.0050-0      </t>
  </si>
  <si>
    <t xml:space="preserve">REATOR,PADRAO RIOLUZ,PARA LAMPADA DE DESCARGA,EM POSTE DE ACO,CONCRETO OU MADEIRA,EXCLUSIVE FORNECIMENTO DO REATOR E FERRAGENS DE FIXACAO.COLOCACAO  </t>
  </si>
  <si>
    <t>CU0518</t>
  </si>
  <si>
    <t xml:space="preserve">21.048.0055-0      </t>
  </si>
  <si>
    <t xml:space="preserve">REATOR,PADRAO RIOLUZ,PARA LAMPADA DE DESCARGA EM POSTE(ACO OU CONCRETO),INCLUINDO INTERLIGACAO NA REDE E NA LUMINARIA EFERRAGENS DE FIXACAO EXCLUSIVE FORNECIMENTO DO REATOR.COLOCACAO  </t>
  </si>
  <si>
    <t>CU0519</t>
  </si>
  <si>
    <t xml:space="preserve">21.048.0060-0      </t>
  </si>
  <si>
    <t xml:space="preserve">REATOR PARA LAMPADA DE DESCARGA EM TETO,PISO OU PAREDE,INCLUSIVE INTERLIGACAO NA REDE E NA LUMINARIA E FERRAGENS DE FIXACAO,EXCLUSIVE FORNECIMENTO DE REATOR.COLOCACAO  </t>
  </si>
  <si>
    <t>CU0520</t>
  </si>
  <si>
    <t xml:space="preserve">21.048.0065-0      </t>
  </si>
  <si>
    <t xml:space="preserve">REATOR COM IGNITOR EM BANDEJA,EXCLUSIVE REATOR.COLOCACAO  </t>
  </si>
  <si>
    <t>CU0521</t>
  </si>
  <si>
    <t xml:space="preserve">21.050.0010-0      </t>
  </si>
  <si>
    <t xml:space="preserve">FITA ISOLANTE AUTO-FUSAO,DE 19MMX10M.FORNECIMENTO  </t>
  </si>
  <si>
    <t>CU0522</t>
  </si>
  <si>
    <t xml:space="preserve">21.050.0015-0      </t>
  </si>
  <si>
    <t xml:space="preserve">FITA ISOLANTE PLASTICA ADESIVA,DE 19MMX20M.FORNECIMENTO  </t>
  </si>
  <si>
    <t>CU0523</t>
  </si>
  <si>
    <t xml:space="preserve">21.050.0020-0      </t>
  </si>
  <si>
    <t xml:space="preserve">ARRUELA EM ALUMINIO DE(13X2)MM.FORNECIMENTO  </t>
  </si>
  <si>
    <t>CU0524</t>
  </si>
  <si>
    <t xml:space="preserve">21.050.0025-0      </t>
  </si>
  <si>
    <t xml:space="preserve">ARRUELA DE PRESSAO DE(13X2,5)MM.FORNECIMENTO  </t>
  </si>
  <si>
    <t>CU0526</t>
  </si>
  <si>
    <t xml:space="preserve">21.050.0040-0      </t>
  </si>
  <si>
    <t xml:space="preserve">CHUMBADOR EM ACO CARBONO,COM DIAMETRO DE 7/8",COMPRIMENTO DE 500MM,GALVANIZADO A QUENTE POR IMERSAO,COM PORCA,ARRUELA LISA E ARRUELA DE PRESSAO.FORNECIMENTO  </t>
  </si>
  <si>
    <t>CU0527</t>
  </si>
  <si>
    <t xml:space="preserve">21.050.0045-0      </t>
  </si>
  <si>
    <t xml:space="preserve">CHUMBADOR DE ACO INOXIDAVEL 304,TEC BOLT,TBM 12.100,COMPRIMENTO DE 96MM E DIAMETRO DE 1/2",COM ARRUELA LISA E DE PRESSAOE PORCA,TECNART OU SIMILAR.FORNECIMENTO  </t>
  </si>
  <si>
    <t>CU0528</t>
  </si>
  <si>
    <t xml:space="preserve">21.050.0050-0      </t>
  </si>
  <si>
    <t xml:space="preserve">CHUMBADOR DE EXPANSAO DE ACO,COM DIAMETRO DE 1/2" E COMPRIMENTO DO PARAFUSO DE 3".FORNECIMENTO  </t>
  </si>
  <si>
    <t>CU0529</t>
  </si>
  <si>
    <t xml:space="preserve">21.050.0060-0      </t>
  </si>
  <si>
    <t xml:space="preserve">CINTA CIRCULAR DE ACO GALVANIZADO COM PARAFUSOS,DE APROXIMADAMENTE 210MM.FORNECIMENTO  </t>
  </si>
  <si>
    <t>CU0531</t>
  </si>
  <si>
    <t xml:space="preserve">21.050.0070-0      </t>
  </si>
  <si>
    <t xml:space="preserve">CRUZETA Q-3,DE 6 PINOS.FORNECIMENTO  </t>
  </si>
  <si>
    <t>CU0532</t>
  </si>
  <si>
    <t xml:space="preserve">21.050.0075-0      </t>
  </si>
  <si>
    <t xml:space="preserve">GRAMPO TIPO "U",DIAMETRO DE 5" E ROSCA DE 1/2",INCLUSIVE PORCAS E ARRUELAS.FORNECIMENTO  </t>
  </si>
  <si>
    <t>CU0533</t>
  </si>
  <si>
    <t xml:space="preserve">21.050.0080-0      </t>
  </si>
  <si>
    <t xml:space="preserve">PARAFUSO COM CABECA SEXTAVADA DE (5/8"X1.1/2").FORNECIMENTO  </t>
  </si>
  <si>
    <t>CU0534</t>
  </si>
  <si>
    <t xml:space="preserve">21.050.0085-0      </t>
  </si>
  <si>
    <t xml:space="preserve">PARAFUSO COM CABECA SEXTAVADA DE(12X1,75X50)MM.FORNECIMENTO  </t>
  </si>
  <si>
    <t>CU0535</t>
  </si>
  <si>
    <t xml:space="preserve">21.050.0090-0      </t>
  </si>
  <si>
    <t xml:space="preserve">PARAFUSO FRANCES DE (5/8"X2.1/2").FORNECIMENTO  </t>
  </si>
  <si>
    <t>CU0536</t>
  </si>
  <si>
    <t xml:space="preserve">21.050.0095-0      </t>
  </si>
  <si>
    <t xml:space="preserve">PARAFUSO DE MAQUINA SEXTAVADA DE (1/2"X1.1/2").FORNECIMENTO  </t>
  </si>
  <si>
    <t>CU0537</t>
  </si>
  <si>
    <t xml:space="preserve">21.050.0100-0      </t>
  </si>
  <si>
    <t xml:space="preserve">PORCA SEXTAVADA,EM ACO BAIXO CARBONO (1010/1020),UNC,5/8"(16MM),ACA BAMENTO POLIDO OU ZINCADO.FORNECIMENTO  </t>
  </si>
  <si>
    <t>CU0538</t>
  </si>
  <si>
    <t xml:space="preserve">21.050.0105-0      </t>
  </si>
  <si>
    <t xml:space="preserve">PORCA SEXTAVADA EM ACO BAIXO CARBONO (1010/1020),UNC,(M12X1,75)MM,A CABAMENTO ZINCADO.FORNECIMENTO  </t>
  </si>
  <si>
    <t>CU0539</t>
  </si>
  <si>
    <t xml:space="preserve">21.050.0110-0      </t>
  </si>
  <si>
    <t xml:space="preserve">BASE DE ACO PARA SUSTENTACAO DE POSTE FIXADA POR CHUMBADOR EM FUNDACAO DE CONCRETO ARMADO.ASSENTAMENTO  </t>
  </si>
  <si>
    <t>CU0540</t>
  </si>
  <si>
    <t xml:space="preserve">21.050.0120-0      </t>
  </si>
  <si>
    <t xml:space="preserve">CHUMBADOR PARA FIXACAO DE POSTE DE ACO CURVO DE 1 BRACO,DE 8M ATE 9M DE ALTURA,EXCLUSIVE ESTE,DE 7/8"X600MM,COM PORCA EARRUELA GALVANIZADAS A FOGO,PADRAO RIOLUZ.FORNECIMENTO E INSTALACAO  </t>
  </si>
  <si>
    <t>CU0541</t>
  </si>
  <si>
    <t xml:space="preserve">21.050.0125-0      </t>
  </si>
  <si>
    <t xml:space="preserve">CRUZETA N°2,DE 2 PINOS.FORNECIMENTO  </t>
  </si>
  <si>
    <t>CU0542</t>
  </si>
  <si>
    <t xml:space="preserve">21.051.0010-0      </t>
  </si>
  <si>
    <t xml:space="preserve">ARAME DE FERRO GALVANIZADO DE 12BWG, 2,76MM.FORNECIMENTO  </t>
  </si>
  <si>
    <t>CU0547</t>
  </si>
  <si>
    <t xml:space="preserve">21.038.0060-0      </t>
  </si>
  <si>
    <t xml:space="preserve">BOX CURVO DE ALUMINIO COM BUCHA E ARRUELA DE 75MM(3").FORNECIMENTO  </t>
  </si>
  <si>
    <t>CU0548</t>
  </si>
  <si>
    <t xml:space="preserve">21.050.0055-0      </t>
  </si>
  <si>
    <t xml:space="preserve">CINTA CIRCULAR DE ACO GALVANIZADO COM PARAFUSOS,DE APROXIMADAMENTE 150MM.FORNECIMENTO  </t>
  </si>
  <si>
    <t>CU0550</t>
  </si>
  <si>
    <t xml:space="preserve">21.026.0470-0      </t>
  </si>
  <si>
    <t xml:space="preserve">CABO DE COBRE RIGIDO,SECAO DE 25MM2, 8,7 A 15KV,ISOLADO EPR/XLPE,CONFORME ABNT NBR 7286 OU ABNT NBR 7287.FORNECIMENTO  </t>
  </si>
  <si>
    <t>CU0552</t>
  </si>
  <si>
    <t xml:space="preserve">21.026.0475-0      </t>
  </si>
  <si>
    <t xml:space="preserve">CABO DE COBRE RIGIDO,SECAO DE 3X1X50MM2,TRIPLEXADO,20KV,ISOL ADO EPR/XLPE,CONFORME ABNT NBR 7286 OU ABNT NBR 7287.FORNECIMENTO  </t>
  </si>
  <si>
    <t>CU0554</t>
  </si>
  <si>
    <t xml:space="preserve">21.015.0231-0      </t>
  </si>
  <si>
    <t xml:space="preserve">HASTE PARA ATERRAMENTO,DE 5/8" (16MM),COM 3,00M DE COMPRIMENTO.FORNECIMENTO  </t>
  </si>
  <si>
    <t>CU0556</t>
  </si>
  <si>
    <t xml:space="preserve">21.015.0233-0      </t>
  </si>
  <si>
    <t xml:space="preserve">HASTE PARA ATERRAMENTO,DE 3/4" (19MM),COM 2,40M DE COMPRIMENTO.FORNECIMENTO  </t>
  </si>
  <si>
    <t>CU0558</t>
  </si>
  <si>
    <t xml:space="preserve">21.015.0234-0      </t>
  </si>
  <si>
    <t xml:space="preserve">HASTE PARA ATERRAMENTO,DE 3/4" (19MM),COM 3,00M DE COMPRIMENTO.FORNECIMENTO  </t>
  </si>
  <si>
    <t>CU0560</t>
  </si>
  <si>
    <t xml:space="preserve">21.045.0082-0      </t>
  </si>
  <si>
    <t xml:space="preserve">LAMPADA MULTIVAPOR METALICO (MVM) DE 400W,BULBO OVOIDE.FORNECIMENTO  </t>
  </si>
  <si>
    <t>CU0561</t>
  </si>
  <si>
    <t xml:space="preserve">21.050.0052-0      </t>
  </si>
  <si>
    <t xml:space="preserve">CINTA CIRCULAR DE ACO GALVANIZADO COM PARAFUSOS,DE APROXIMADAMENTE 90MM.FORNECIMENTO  </t>
  </si>
  <si>
    <t>CU0562</t>
  </si>
  <si>
    <t xml:space="preserve">21.050.0053-0      </t>
  </si>
  <si>
    <t xml:space="preserve">CINTA CIRCULAR DE ACO GALVANIZADO COM PARAFUSOS,DE APROXIMADAMENTE 120MM.FORNECIMENTO  </t>
  </si>
  <si>
    <t>CU0563</t>
  </si>
  <si>
    <t xml:space="preserve">21.050.0057-0      </t>
  </si>
  <si>
    <t xml:space="preserve">CINTA CIRCULAR DE ACO GALVANIZADO COM PARAFUSOS,DE APROXIMADAMENTE 180MM.FORNECIMENTO  </t>
  </si>
  <si>
    <t>CU0564</t>
  </si>
  <si>
    <t xml:space="preserve">21.050.0062-0      </t>
  </si>
  <si>
    <t xml:space="preserve">CINTA CIRCULAR DE ACO GALVANIZADO COM PARAFUSOS,DE APROXIMADAMENTE 240MM.FORNECIMENTO  </t>
  </si>
  <si>
    <t>CU0565</t>
  </si>
  <si>
    <t xml:space="preserve">21.046.0080-0      </t>
  </si>
  <si>
    <t xml:space="preserve">REATOR EXTERNO PARA LAMPADA VAPOR METALICO DE 70W,IGNITOR COM PICO DE TENSAO 2,8 A 4KV,FATOR DE POTENCIA MINIMO 0,92,TENSAO DE ALIMENTACAO 220V,CONFORME EM-RIOLUZ-30,ABNT NBR 14305E ABNT NBR IEC 61167.FORNECIMENTO  </t>
  </si>
  <si>
    <t>CU0566</t>
  </si>
  <si>
    <t xml:space="preserve">21.046.0085-0      </t>
  </si>
  <si>
    <t xml:space="preserve">REATOR EXTERNO PARA LAMPADA VAPOR METALICO DE 100W,IGNITOR COM PICO DE TENSAO 2,8 A 4KV,FATOR DE POTENCIA MINIMO 0,92,TENSAO DE ALIMENTACAO 220V,CONFORME EM-RIOLUZ-30,ABNT NBR-14305 E ABNT NBR IEC-61167.FORNECIMENTO  </t>
  </si>
  <si>
    <t>CU0567</t>
  </si>
  <si>
    <t xml:space="preserve">21.046.0087-0      </t>
  </si>
  <si>
    <t xml:space="preserve">REATOR EXTERNO PARA LAMPADA VAPOR METALICO DE 150W,IGNITOR COM PICO DE TENSAO 2,8 A 4KV,FATOR DE POTENCIA MINIMO 0,92,TENSAO DE ALIMENTACAO 220V,CONFORME EM-RIOLUZ-30,ABNT NBR-14305 E ABNT NBR IEC-61167.FORNECIMENTO  </t>
  </si>
  <si>
    <t>CU0568</t>
  </si>
  <si>
    <t xml:space="preserve">21.046.0090-0      </t>
  </si>
  <si>
    <t xml:space="preserve">REATOR EXTERNO PARA LAMPADA VAPOR METALICO DE 250W,IGNITOR COM PICO DE TENSAO 2,8 A 4KV,FATOR DE POTENCIA MINIMO 0,92,TENSAO DE ALIMENTACAO 220V,CONFORME EM-RIOLUZ-30,ABNT NBR-14305 E ABNT NBR IEC-61167.FORNECIMENTO  </t>
  </si>
  <si>
    <t>CU0569</t>
  </si>
  <si>
    <t xml:space="preserve">21.046.0092-0      </t>
  </si>
  <si>
    <t xml:space="preserve">REATOR EXTERNO PARA LAMPADA VAPOR METALICO DE 400W,IGNITOR COM PICO DE TENSAO 2,8 A 4KV,FATOR DE POTENCIA MINIMO 0,92,TENSAO DE ALIMENTACAO 220V,EM-RIOLUZ-30,NBR-14305,IE C-61167.FORNECIMENTO  </t>
  </si>
  <si>
    <t>CU0570</t>
  </si>
  <si>
    <t xml:space="preserve">21.046.0100-0      </t>
  </si>
  <si>
    <t xml:space="preserve">REATOR TIPO INTERNO/INTEGRADO PARA LAMPADA VAPOR METALICO DE 70W,IGNITOR COM PICO DE TENSAO 2,8 A 4KV,FATOR DE POTENCIAMINIMO 0,92,TENSAO NOMINAL DE ALIMENTACAO 220V,CONFORME DESENHO A3-1971-PD,ABNT NBR-14305 E ABNT NBR IEC-61167.FORNECIMENTO  </t>
  </si>
  <si>
    <t>CU0571</t>
  </si>
  <si>
    <t xml:space="preserve">21.046.0102-0      </t>
  </si>
  <si>
    <t xml:space="preserve">REATOR TIPO INTERNO/INTEGRADO PARA LAMPADA VAPOR METALICO DE 150W,IGNITOR COM PICO DE TENSAO 2,8 A 4KV,FATOR DE POTENCIAMINIMO 0,92,TENSAO NOMINAL DE ALIMENTACAO 220V,CONFORME DESENHO A3-1971-PD,ABNT NBR-14305 E ABNT NBR IEC-61167.FORNECIMENTO  </t>
  </si>
  <si>
    <t>CU0572</t>
  </si>
  <si>
    <t xml:space="preserve">21.046.0105-0      </t>
  </si>
  <si>
    <t xml:space="preserve">REATOR TIPO INTERNO/INTEGRADO PARA LAMPADA VAPOR METALICO DE 250W,IGNITOR COM PICO DE TENSAO 2,8 A 4KV,FATOR DE POTENCIAMINIMO 0,92,TENSAO NOMINAL DE ALIMENTACAO 220V,CONFORME DESENHO A3-1971-PD,ABNT NBR-14305 E ABNT NBR IEC-61167.FORNECIMENTO  </t>
  </si>
  <si>
    <t>CU0573</t>
  </si>
  <si>
    <t xml:space="preserve">21.046.0107-0      </t>
  </si>
  <si>
    <t xml:space="preserve">REATOR TIPO INTERNO/INTEGRADO PARA LAMPADA VAPOR METALICO DE 400W,IGNITOR COM PICO DE TENSAO 2,8 A 4KV,FATOR DE POTENCIAMINIMO 0,92,TENSAO NOMINAL DE ALIMENTACAO 220V,CONFORME DESENHO A3-1971-PD,ABNT NBR-14305 E ABNT NBR IEC-61167.FORNECIMENTO  </t>
  </si>
  <si>
    <t>CU0574</t>
  </si>
  <si>
    <t xml:space="preserve">21.019.0150-0      </t>
  </si>
  <si>
    <t xml:space="preserve">LUMINARIA LED,LEDRJ-01/50V,CORPO ALUM.INJETADO/EXTRUDADO,INST.P ONTA BRACO/NUCLEO,POTENCIA MAX.25W,FLUXO MIN.2875LM,TEMPERATURA COR 4000/5500K,IP 66,IK 08,RESISTENCIA UV,TENSAO 50V,EFICIENCIA MIN.100 LM/W,IRC&gt;=70,TEMPERATURA OPERACAO -20/75°C,DEPRECIACAO MAX.20%(L80) 60.000H,TANTO P/FLUXO QUANTO P/CROMATICIDADE.CONF.EM-RIOLUZ -94.GARANTIA EM-RIOLUZ-48.FORN.  </t>
  </si>
  <si>
    <t>CU0575</t>
  </si>
  <si>
    <t xml:space="preserve">21.019.0155-0      </t>
  </si>
  <si>
    <t xml:space="preserve">LUMINARIA LED,LEDRJ-02,CORPO ALUM.INJETADO/EXTRUDADO,INST.P ONTA BRACO/NUCLEO,POTENCIA MAX.55W,FLUXO MIN.6325 LM,TEMPERATURA COR 4000/5500K,IP 66,IK 08,RESISTENCIA UV,TENSAO 100/240V,EFICIENCIA MIN.115LM/W,IRC &gt;=70,TEMPERATURA OPERACAO -20/75°C,DEPRECIACAO MAX.10%(L90) 60.000H,TANTO P/FLUXO QUANTO P/CROMATICIDADE.CONF.EM-RIOLUZ -94.GARANTIA EM-RIOLUZ-48.FORN.  </t>
  </si>
  <si>
    <t>CU0576</t>
  </si>
  <si>
    <t xml:space="preserve">21.019.0160-0      </t>
  </si>
  <si>
    <t xml:space="preserve">LUMINARIA LED,LEDRJ-03,CORPO ALUM.INJETADO/EXTRUDADO,INST.P ONTA BRACO/NUCLEO,POTENCIA MAX.85W,FLUXO MIN.8625LM,TEMPERATURA COR 4000/5500K,IP 66,IK 08,RESISTENCIA UV,TENSAO 100/240V,EFICIENCIA MIN.115LM/W,IRC&gt;=70,TEMPERATUR A OPERACAO -20/75°C,DEPRECIACAO MAXIMA 10%(L90) 60.000H,TANTO P/FLUXO QUANTO P/CROMATICIDADE.CONF.EM-RIOLUZ -94.GARANTIA EM-RIOLUZ-48.FORN.  </t>
  </si>
  <si>
    <t>CU0577</t>
  </si>
  <si>
    <t xml:space="preserve">21.019.0165-0      </t>
  </si>
  <si>
    <t xml:space="preserve">LUMINARIA LED,LEDRJ-04,CORPO ALUM.INJETADO/EXTRUDADO,INST.P ONTA BRACO/NUCLEO,POTENCIA MAX.125W,FLUXO MIN.9200LM,TEMPERATURA COR 4000/5500K,IP 66,IK 08,RESISTENCIA UV,TENSAO 100/240V,EFICIENCIA MIN.115LM/W,IRC&gt;=70,TEMPERATUR A OPERACAO -20/75°C,DEPRECIACAO MAX.10%(L90) 60.000H,TANTO P/FLUXO QUANTO P/CROMATICIDADE.CONF.EM-RIOLUZ -94.GARANTIA EM-RIOLUZ-48.FORN.  </t>
  </si>
  <si>
    <t>CU0578</t>
  </si>
  <si>
    <t xml:space="preserve">21.019.0170-0      </t>
  </si>
  <si>
    <t xml:space="preserve">LUMINARIA LED,LEDRJ-05,CORPO ALUM.INJETADO/EXTRUDADO,P/INST .PONTA BRACO/NUCLEO,POTENCIA MAX.170W,FLUXO MIN.12075LM,TEMPERATURA COR 4000/5500K,IP 66,IK 08,RESISTENCIA UV,TENSAO 100/240V,EFICIENCIA MIN.115LM/W,IRC&gt;=70,TEMPERATUR A OPERACAO -20/75°C,DEPRECIACAO MAX.10%(L90)60.000H,TANTO P/FLUXO QUANTO P/CROMATICIDADE.CONF.EM-RIOLUZ -94.GARANTIA EM-RIOLUZ-48.FORN.  </t>
  </si>
  <si>
    <t>CU0579</t>
  </si>
  <si>
    <t xml:space="preserve">21.019.0175-0      </t>
  </si>
  <si>
    <t xml:space="preserve">LUMINARIA LED,LEDRJ-06,CORPO ALUM.INJETADO/EXTRUDADO,INST.P ONTA BRACO/NUCLEO,POTENCIA MAX.210W,FLUXO MIN.17825LM,TEMPERATURA COR 4000/5500K,IP 66,IK 08,RESISTENCIA UV,TENSAO 100/240V,EFICIENCIA MIN.115LM/W,IRC&gt;=70,TEMPERATUR A OPERACAO -20/75°C,DEPRECIACAO MAX.10%(L90) 60.000H,TANTO P/FLUXO QUANTO P/CROMATICIDADE.CONF.EM-RIOLUZ -94.GARANTIA EM-RIOLUZ-48.FORN.  </t>
  </si>
  <si>
    <t>CU0580</t>
  </si>
  <si>
    <t xml:space="preserve">21.019.0180-0      </t>
  </si>
  <si>
    <t xml:space="preserve">LUMINARIA LED,LEDRJ-07,CORPO ALUM.INJETADO/EXTRUDADO,INST.P ONTA BRACO/NUCLEO,POTENCIA MAX.250W,FLUXO MIN.24725LM,TEMPERATURA COR 4000/5500K,IP 66,IK 08,RESISTENCIA UV,TENSAO 100/240V,EFICIENCIA MIN.115LM/W,IRC&gt;=70,TEMPERATUR A OPERACAO -20/75°C,DEPRECIACAO MAX.10%(L90) 60.000H,TANTO P/FLUXO QUANTO P/CROMATICIDADE.CONF.EM-RIOLUZ -94.GARANTIA EM-RIOLUZ-48.FORN.  </t>
  </si>
  <si>
    <t>CU5001</t>
  </si>
  <si>
    <t xml:space="preserve">21.001.0010-A      </t>
  </si>
  <si>
    <t>CU5002</t>
  </si>
  <si>
    <t xml:space="preserve">21.001.0015-A      </t>
  </si>
  <si>
    <t>CU5003</t>
  </si>
  <si>
    <t xml:space="preserve">21.001.0020-A      </t>
  </si>
  <si>
    <t>CU5004</t>
  </si>
  <si>
    <t xml:space="preserve">21.001.0021-A      </t>
  </si>
  <si>
    <t>CU5005</t>
  </si>
  <si>
    <t xml:space="preserve">21.001.0025-A      </t>
  </si>
  <si>
    <t>CU5006</t>
  </si>
  <si>
    <t xml:space="preserve">21.001.0060-A      </t>
  </si>
  <si>
    <t>CU5007</t>
  </si>
  <si>
    <t xml:space="preserve">21.001.0062-A      </t>
  </si>
  <si>
    <t>CU5008</t>
  </si>
  <si>
    <t xml:space="preserve">21.001.0065-A      </t>
  </si>
  <si>
    <t>CU5009</t>
  </si>
  <si>
    <t xml:space="preserve">21.001.0070-A      </t>
  </si>
  <si>
    <t>CU5010</t>
  </si>
  <si>
    <t xml:space="preserve">21.001.0075-A      </t>
  </si>
  <si>
    <t>CU5011</t>
  </si>
  <si>
    <t xml:space="preserve">21.001.0080-A      </t>
  </si>
  <si>
    <t>CU5012</t>
  </si>
  <si>
    <t xml:space="preserve">21.001.0090-A      </t>
  </si>
  <si>
    <t>CU5013</t>
  </si>
  <si>
    <t xml:space="preserve">21.001.0150-A      </t>
  </si>
  <si>
    <t>CU5014</t>
  </si>
  <si>
    <t xml:space="preserve">21.001.0155-A      </t>
  </si>
  <si>
    <t>CU5015</t>
  </si>
  <si>
    <t xml:space="preserve">21.001.0160-A      </t>
  </si>
  <si>
    <t>CU5016</t>
  </si>
  <si>
    <t xml:space="preserve">21.001.0165-A      </t>
  </si>
  <si>
    <t>CU5017</t>
  </si>
  <si>
    <t xml:space="preserve">21.001.0170-A      </t>
  </si>
  <si>
    <t>CU5018</t>
  </si>
  <si>
    <t xml:space="preserve">21.001.0175-A      </t>
  </si>
  <si>
    <t>CU5019</t>
  </si>
  <si>
    <t xml:space="preserve">21.001.0180-A      </t>
  </si>
  <si>
    <t>CU5020</t>
  </si>
  <si>
    <t xml:space="preserve">21.001.0185-A      </t>
  </si>
  <si>
    <t>CU5021</t>
  </si>
  <si>
    <t xml:space="preserve">21.001.0190-A      </t>
  </si>
  <si>
    <t>CU5022</t>
  </si>
  <si>
    <t xml:space="preserve">21.005.0010-A      </t>
  </si>
  <si>
    <t>CU5023</t>
  </si>
  <si>
    <t xml:space="preserve">21.005.0011-A      </t>
  </si>
  <si>
    <t>CU5024</t>
  </si>
  <si>
    <t xml:space="preserve">21.005.0015-A      </t>
  </si>
  <si>
    <t>CU5025</t>
  </si>
  <si>
    <t xml:space="preserve">21.005.0016-A      </t>
  </si>
  <si>
    <t>CU5026</t>
  </si>
  <si>
    <t xml:space="preserve">21.005.0020-A      </t>
  </si>
  <si>
    <t>CU5027</t>
  </si>
  <si>
    <t xml:space="preserve">21.005.0050-A      </t>
  </si>
  <si>
    <t>CU5028</t>
  </si>
  <si>
    <t xml:space="preserve">21.007.0010-A      </t>
  </si>
  <si>
    <t>CU5029</t>
  </si>
  <si>
    <t xml:space="preserve">21.007.0015-A      </t>
  </si>
  <si>
    <t>CU5030</t>
  </si>
  <si>
    <t xml:space="preserve">21.009.0010-A      </t>
  </si>
  <si>
    <t>CU5031</t>
  </si>
  <si>
    <t xml:space="preserve">21.009.0011-A      </t>
  </si>
  <si>
    <t>CU5032</t>
  </si>
  <si>
    <t xml:space="preserve">21.009.0012-A      </t>
  </si>
  <si>
    <t>CU5033</t>
  </si>
  <si>
    <t xml:space="preserve">21.009.0013-A      </t>
  </si>
  <si>
    <t>CU5034</t>
  </si>
  <si>
    <t xml:space="preserve">21.009.0030-A      </t>
  </si>
  <si>
    <t>CU5035</t>
  </si>
  <si>
    <t xml:space="preserve">21.009.0031-A      </t>
  </si>
  <si>
    <t>CU5036</t>
  </si>
  <si>
    <t xml:space="preserve">21.009.0040-A      </t>
  </si>
  <si>
    <t>CU5037</t>
  </si>
  <si>
    <t xml:space="preserve">21.009.0041-A      </t>
  </si>
  <si>
    <t>CU5038</t>
  </si>
  <si>
    <t xml:space="preserve">21.009.0080-A      </t>
  </si>
  <si>
    <t>CU5039</t>
  </si>
  <si>
    <t xml:space="preserve">21.009.0081-A      </t>
  </si>
  <si>
    <t>CU5040</t>
  </si>
  <si>
    <t xml:space="preserve">21.009.0100-A      </t>
  </si>
  <si>
    <t>CU5041</t>
  </si>
  <si>
    <t xml:space="preserve">21.009.0101-A      </t>
  </si>
  <si>
    <t>CU5042</t>
  </si>
  <si>
    <t xml:space="preserve">21.009.0102-A      </t>
  </si>
  <si>
    <t>CU5043</t>
  </si>
  <si>
    <t xml:space="preserve">21.009.0105-A      </t>
  </si>
  <si>
    <t>CU5044</t>
  </si>
  <si>
    <t xml:space="preserve">21.009.0106-A      </t>
  </si>
  <si>
    <t>CU5045</t>
  </si>
  <si>
    <t xml:space="preserve">21.009.0107-A      </t>
  </si>
  <si>
    <t>CU5046</t>
  </si>
  <si>
    <t xml:space="preserve">21.009.0108-A      </t>
  </si>
  <si>
    <t>CU5047</t>
  </si>
  <si>
    <t xml:space="preserve">21.009.0109-A      </t>
  </si>
  <si>
    <t>CU5048</t>
  </si>
  <si>
    <t xml:space="preserve">21.009.0110-A      </t>
  </si>
  <si>
    <t>CU5049</t>
  </si>
  <si>
    <t xml:space="preserve">21.009.0111-A      </t>
  </si>
  <si>
    <t>CU5050</t>
  </si>
  <si>
    <t xml:space="preserve">21.009.0112-A      </t>
  </si>
  <si>
    <t>CU5051</t>
  </si>
  <si>
    <t xml:space="preserve">21.009.0113-A      </t>
  </si>
  <si>
    <t>CU5052</t>
  </si>
  <si>
    <t xml:space="preserve">21.009.0114-A      </t>
  </si>
  <si>
    <t>CU5053</t>
  </si>
  <si>
    <t xml:space="preserve">21.009.0115-A      </t>
  </si>
  <si>
    <t>CU5054</t>
  </si>
  <si>
    <t xml:space="preserve">21.009.0116-A      </t>
  </si>
  <si>
    <t>CU5055</t>
  </si>
  <si>
    <t xml:space="preserve">21.010.0005-A      </t>
  </si>
  <si>
    <t>CU5056</t>
  </si>
  <si>
    <t xml:space="preserve">21.010.0010-A      </t>
  </si>
  <si>
    <t>CU5057</t>
  </si>
  <si>
    <t xml:space="preserve">21.010.0015-A      </t>
  </si>
  <si>
    <t>CU5058</t>
  </si>
  <si>
    <t xml:space="preserve">21.010.0020-A      </t>
  </si>
  <si>
    <t>CU5059</t>
  </si>
  <si>
    <t xml:space="preserve">21.010.0025-A      </t>
  </si>
  <si>
    <t>CU5060</t>
  </si>
  <si>
    <t xml:space="preserve">21.010.0030-A      </t>
  </si>
  <si>
    <t>CU5061</t>
  </si>
  <si>
    <t xml:space="preserve">21.010.0035-A      </t>
  </si>
  <si>
    <t>CU5062</t>
  </si>
  <si>
    <t xml:space="preserve">21.010.0040-A      </t>
  </si>
  <si>
    <t>CU5063</t>
  </si>
  <si>
    <t xml:space="preserve">21.011.0010-A      </t>
  </si>
  <si>
    <t>CU5064</t>
  </si>
  <si>
    <t xml:space="preserve">21.011.0012-A      </t>
  </si>
  <si>
    <t>CU5065</t>
  </si>
  <si>
    <t xml:space="preserve">21.011.0015-A      </t>
  </si>
  <si>
    <t>CU5066</t>
  </si>
  <si>
    <t xml:space="preserve">21.011.0016-A      </t>
  </si>
  <si>
    <t>CU5067</t>
  </si>
  <si>
    <t xml:space="preserve">21.011.0020-A      </t>
  </si>
  <si>
    <t>CU5068</t>
  </si>
  <si>
    <t xml:space="preserve">21.011.0021-A      </t>
  </si>
  <si>
    <t>CU5069</t>
  </si>
  <si>
    <t xml:space="preserve">21.011.0025-A      </t>
  </si>
  <si>
    <t>CU5070</t>
  </si>
  <si>
    <t xml:space="preserve">21.011.0026-A      </t>
  </si>
  <si>
    <t>CU5071</t>
  </si>
  <si>
    <t xml:space="preserve">21.011.0030-A      </t>
  </si>
  <si>
    <t>CU5072</t>
  </si>
  <si>
    <t xml:space="preserve">21.011.0035-A      </t>
  </si>
  <si>
    <t>CU5073</t>
  </si>
  <si>
    <t xml:space="preserve">21.011.0040-A      </t>
  </si>
  <si>
    <t>CU5074</t>
  </si>
  <si>
    <t xml:space="preserve">21.011.0050-A      </t>
  </si>
  <si>
    <t>CU5075</t>
  </si>
  <si>
    <t xml:space="preserve">21.011.0060-A      </t>
  </si>
  <si>
    <t>CU5076</t>
  </si>
  <si>
    <t xml:space="preserve">21.011.0070-A      </t>
  </si>
  <si>
    <t>CU5077</t>
  </si>
  <si>
    <t xml:space="preserve">21.011.0075-A      </t>
  </si>
  <si>
    <t>CU5078</t>
  </si>
  <si>
    <t xml:space="preserve">21.011.0080-A      </t>
  </si>
  <si>
    <t>CU5079</t>
  </si>
  <si>
    <t xml:space="preserve">21.011.0085-A      </t>
  </si>
  <si>
    <t>CU5080</t>
  </si>
  <si>
    <t xml:space="preserve">21.011.0090-A      </t>
  </si>
  <si>
    <t>CU5081</t>
  </si>
  <si>
    <t xml:space="preserve">21.011.0095-A      </t>
  </si>
  <si>
    <t>CU5082</t>
  </si>
  <si>
    <t xml:space="preserve">21.011.0100-A      </t>
  </si>
  <si>
    <t>CU5083</t>
  </si>
  <si>
    <t xml:space="preserve">21.013.0010-A      </t>
  </si>
  <si>
    <t>CU5084</t>
  </si>
  <si>
    <t xml:space="preserve">21.015.0179-A      </t>
  </si>
  <si>
    <t>CU5085</t>
  </si>
  <si>
    <t xml:space="preserve">21.015.0181-A      </t>
  </si>
  <si>
    <t>CU5086</t>
  </si>
  <si>
    <t xml:space="preserve">21.015.0182-A      </t>
  </si>
  <si>
    <t>CU5087</t>
  </si>
  <si>
    <t xml:space="preserve">21.015.0201-A      </t>
  </si>
  <si>
    <t>CU5088</t>
  </si>
  <si>
    <t xml:space="preserve">21.015.0210-A      </t>
  </si>
  <si>
    <t>CU5089</t>
  </si>
  <si>
    <t xml:space="preserve">21.015.0220-A      </t>
  </si>
  <si>
    <t>CU5090</t>
  </si>
  <si>
    <t xml:space="preserve">21.018.0010-A      </t>
  </si>
  <si>
    <t>CU5091</t>
  </si>
  <si>
    <t xml:space="preserve">21.018.0012-A      </t>
  </si>
  <si>
    <t>CU5092</t>
  </si>
  <si>
    <t xml:space="preserve">21.018.0015-A      </t>
  </si>
  <si>
    <t>CU5093</t>
  </si>
  <si>
    <t xml:space="preserve">21.018.0018-A      </t>
  </si>
  <si>
    <t>CU5094</t>
  </si>
  <si>
    <t xml:space="preserve">21.018.0020-A      </t>
  </si>
  <si>
    <t>CU5095</t>
  </si>
  <si>
    <t xml:space="preserve">21.018.0021-A      </t>
  </si>
  <si>
    <t>CU5096</t>
  </si>
  <si>
    <t xml:space="preserve">21.018.0022-A      </t>
  </si>
  <si>
    <t>CU5097</t>
  </si>
  <si>
    <t xml:space="preserve">21.018.0023-A      </t>
  </si>
  <si>
    <t>CU5098</t>
  </si>
  <si>
    <t xml:space="preserve">21.018.0025-A      </t>
  </si>
  <si>
    <t>CU5099</t>
  </si>
  <si>
    <t xml:space="preserve">21.018.0030-A      </t>
  </si>
  <si>
    <t>CU5100</t>
  </si>
  <si>
    <t xml:space="preserve">21.018.0031-A      </t>
  </si>
  <si>
    <t>CU5101</t>
  </si>
  <si>
    <t xml:space="preserve">21.018.0032-A      </t>
  </si>
  <si>
    <t>CU5112</t>
  </si>
  <si>
    <t xml:space="preserve">21.020.0090-A      </t>
  </si>
  <si>
    <t>CU5113</t>
  </si>
  <si>
    <t xml:space="preserve">21.020.0095-A      </t>
  </si>
  <si>
    <t>CU5117</t>
  </si>
  <si>
    <t xml:space="preserve">21.024.0010-A      </t>
  </si>
  <si>
    <t>CU5118</t>
  </si>
  <si>
    <t xml:space="preserve">21.024.0015-A      </t>
  </si>
  <si>
    <t>CU5119</t>
  </si>
  <si>
    <t xml:space="preserve">21.024.0020-A      </t>
  </si>
  <si>
    <t>CU5120</t>
  </si>
  <si>
    <t xml:space="preserve">21.024.0025-A      </t>
  </si>
  <si>
    <t>CU5121</t>
  </si>
  <si>
    <t xml:space="preserve">21.024.0030-A      </t>
  </si>
  <si>
    <t>CU5122</t>
  </si>
  <si>
    <t xml:space="preserve">21.024.0035-A      </t>
  </si>
  <si>
    <t>CU5123</t>
  </si>
  <si>
    <t xml:space="preserve">21.024.0040-A      </t>
  </si>
  <si>
    <t>CU5124</t>
  </si>
  <si>
    <t xml:space="preserve">21.020.0106-A      </t>
  </si>
  <si>
    <t>CU5125</t>
  </si>
  <si>
    <t xml:space="preserve">21.020.0107-A      </t>
  </si>
  <si>
    <t>CU5139</t>
  </si>
  <si>
    <t xml:space="preserve">21.035.0007-A      </t>
  </si>
  <si>
    <t>CU5140</t>
  </si>
  <si>
    <t xml:space="preserve">21.035.0008-A      </t>
  </si>
  <si>
    <t>CU5141</t>
  </si>
  <si>
    <t xml:space="preserve">21.035.0009-A      </t>
  </si>
  <si>
    <t>CU5142</t>
  </si>
  <si>
    <t xml:space="preserve">21.035.0010-A      </t>
  </si>
  <si>
    <t>CU5143</t>
  </si>
  <si>
    <t xml:space="preserve">21.035.0012-A      </t>
  </si>
  <si>
    <t>CU5175</t>
  </si>
  <si>
    <t xml:space="preserve">21.004.0095-A      </t>
  </si>
  <si>
    <t>CU5176</t>
  </si>
  <si>
    <t xml:space="preserve">21.004.0100-A      </t>
  </si>
  <si>
    <t>CU5177</t>
  </si>
  <si>
    <t xml:space="preserve">21.004.0101-A      </t>
  </si>
  <si>
    <t>CU5178</t>
  </si>
  <si>
    <t xml:space="preserve">21.004.0102-A      </t>
  </si>
  <si>
    <t>CU5179</t>
  </si>
  <si>
    <t xml:space="preserve">21.004.0105-A      </t>
  </si>
  <si>
    <t>CU5180</t>
  </si>
  <si>
    <t xml:space="preserve">21.004.0108-A      </t>
  </si>
  <si>
    <t>CU5181</t>
  </si>
  <si>
    <t xml:space="preserve">21.004.0110-A      </t>
  </si>
  <si>
    <t>CU5182</t>
  </si>
  <si>
    <t xml:space="preserve">21.004.0120-A      </t>
  </si>
  <si>
    <t>CU5183</t>
  </si>
  <si>
    <t xml:space="preserve">21.004.0125-A      </t>
  </si>
  <si>
    <t>CU5184</t>
  </si>
  <si>
    <t xml:space="preserve">21.004.0130-A      </t>
  </si>
  <si>
    <t>CU5185</t>
  </si>
  <si>
    <t xml:space="preserve">21.004.0135-A      </t>
  </si>
  <si>
    <t>CU5186</t>
  </si>
  <si>
    <t xml:space="preserve">21.004.0140-A      </t>
  </si>
  <si>
    <t>CU5187</t>
  </si>
  <si>
    <t xml:space="preserve">21.004.0141-A      </t>
  </si>
  <si>
    <t>CU5188</t>
  </si>
  <si>
    <t xml:space="preserve">21.004.0142-A      </t>
  </si>
  <si>
    <t>CU5189</t>
  </si>
  <si>
    <t xml:space="preserve">21.004.0143-A      </t>
  </si>
  <si>
    <t>CU5190</t>
  </si>
  <si>
    <t xml:space="preserve">21.004.0144-A      </t>
  </si>
  <si>
    <t>CU5191</t>
  </si>
  <si>
    <t xml:space="preserve">21.004.0150-A      </t>
  </si>
  <si>
    <t>CU5192</t>
  </si>
  <si>
    <t xml:space="preserve">21.004.0153-A      </t>
  </si>
  <si>
    <t>CU5193</t>
  </si>
  <si>
    <t xml:space="preserve">21.004.0155-A      </t>
  </si>
  <si>
    <t>CU5194</t>
  </si>
  <si>
    <t xml:space="preserve">21.004.0158-A      </t>
  </si>
  <si>
    <t>CU5195</t>
  </si>
  <si>
    <t xml:space="preserve">21.004.0160-A      </t>
  </si>
  <si>
    <t>CU5196</t>
  </si>
  <si>
    <t xml:space="preserve">21.004.0165-A      </t>
  </si>
  <si>
    <t>CU5197</t>
  </si>
  <si>
    <t xml:space="preserve">21.004.0168-A      </t>
  </si>
  <si>
    <t>CU5198</t>
  </si>
  <si>
    <t xml:space="preserve">21.004.0170-A      </t>
  </si>
  <si>
    <t>CU5199</t>
  </si>
  <si>
    <t xml:space="preserve">21.004.0175-A      </t>
  </si>
  <si>
    <t>CU5200</t>
  </si>
  <si>
    <t xml:space="preserve">21.004.0185-A      </t>
  </si>
  <si>
    <t>CU5201</t>
  </si>
  <si>
    <t xml:space="preserve">21.004.0186-A      </t>
  </si>
  <si>
    <t>CU5202</t>
  </si>
  <si>
    <t xml:space="preserve">21.004.0187-A      </t>
  </si>
  <si>
    <t>CU5203</t>
  </si>
  <si>
    <t xml:space="preserve">21.004.0188-A      </t>
  </si>
  <si>
    <t>CU5204</t>
  </si>
  <si>
    <t xml:space="preserve">21.001.0095-A      </t>
  </si>
  <si>
    <t>CU5205</t>
  </si>
  <si>
    <t xml:space="preserve">21.002.0010-A      </t>
  </si>
  <si>
    <t>CU5206</t>
  </si>
  <si>
    <t xml:space="preserve">21.002.0015-A      </t>
  </si>
  <si>
    <t>CU5207</t>
  </si>
  <si>
    <t xml:space="preserve">21.002.0020-A      </t>
  </si>
  <si>
    <t>CU5208</t>
  </si>
  <si>
    <t xml:space="preserve">21.002.0025-A      </t>
  </si>
  <si>
    <t>CU5209</t>
  </si>
  <si>
    <t xml:space="preserve">21.002.0030-A      </t>
  </si>
  <si>
    <t>CU5210</t>
  </si>
  <si>
    <t xml:space="preserve">21.002.0035-A      </t>
  </si>
  <si>
    <t>CU5211</t>
  </si>
  <si>
    <t xml:space="preserve">21.002.0040-A      </t>
  </si>
  <si>
    <t>CU5212</t>
  </si>
  <si>
    <t xml:space="preserve">21.002.0045-A      </t>
  </si>
  <si>
    <t>CU5222</t>
  </si>
  <si>
    <t xml:space="preserve">21.003.0052-A      </t>
  </si>
  <si>
    <t>CU5223</t>
  </si>
  <si>
    <t xml:space="preserve">21.003.0053-A      </t>
  </si>
  <si>
    <t>CU5224</t>
  </si>
  <si>
    <t xml:space="preserve">21.003.0054-A      </t>
  </si>
  <si>
    <t>CU5225</t>
  </si>
  <si>
    <t xml:space="preserve">21.003.0055-A      </t>
  </si>
  <si>
    <t>CU5226</t>
  </si>
  <si>
    <t xml:space="preserve">21.003.0056-A      </t>
  </si>
  <si>
    <t>CU5227</t>
  </si>
  <si>
    <t xml:space="preserve">21.003.0057-A      </t>
  </si>
  <si>
    <t>CU5230</t>
  </si>
  <si>
    <t xml:space="preserve">21.003.0065-A      </t>
  </si>
  <si>
    <t>CU5231</t>
  </si>
  <si>
    <t xml:space="preserve">21.003.0070-A      </t>
  </si>
  <si>
    <t>CU5232</t>
  </si>
  <si>
    <t xml:space="preserve">21.003.0072-A      </t>
  </si>
  <si>
    <t>CU5233</t>
  </si>
  <si>
    <t xml:space="preserve">21.003.0075-A      </t>
  </si>
  <si>
    <t>CU5234</t>
  </si>
  <si>
    <t xml:space="preserve">21.003.0078-A      </t>
  </si>
  <si>
    <t>CU5236</t>
  </si>
  <si>
    <t xml:space="preserve">21.003.0085-A      </t>
  </si>
  <si>
    <t>CU5248</t>
  </si>
  <si>
    <t xml:space="preserve">21.004.0190-A      </t>
  </si>
  <si>
    <t>CU5249</t>
  </si>
  <si>
    <t xml:space="preserve">21.004.0200-A      </t>
  </si>
  <si>
    <t>CU5256</t>
  </si>
  <si>
    <t xml:space="preserve">21.010.0045-A      </t>
  </si>
  <si>
    <t>CU5258</t>
  </si>
  <si>
    <t xml:space="preserve">21.015.0184-A      </t>
  </si>
  <si>
    <t>CU5259</t>
  </si>
  <si>
    <t xml:space="preserve">21.015.0186-A      </t>
  </si>
  <si>
    <t>CU5260</t>
  </si>
  <si>
    <t xml:space="preserve">21.015.0188-A      </t>
  </si>
  <si>
    <t>CU5261</t>
  </si>
  <si>
    <t xml:space="preserve">21.015.0190-A      </t>
  </si>
  <si>
    <t>CU5262</t>
  </si>
  <si>
    <t xml:space="preserve">21.015.0192-A      </t>
  </si>
  <si>
    <t>CU5263</t>
  </si>
  <si>
    <t xml:space="preserve">21.015.0194-A      </t>
  </si>
  <si>
    <t>CU5264</t>
  </si>
  <si>
    <t xml:space="preserve">21.015.0196-A      </t>
  </si>
  <si>
    <t>CU5265</t>
  </si>
  <si>
    <t xml:space="preserve">21.015.0198-A      </t>
  </si>
  <si>
    <t>CU5266</t>
  </si>
  <si>
    <t xml:space="preserve">21.015.0205-A      </t>
  </si>
  <si>
    <t>CU5267</t>
  </si>
  <si>
    <t xml:space="preserve">21.015.0207-A      </t>
  </si>
  <si>
    <t>CU5268</t>
  </si>
  <si>
    <t xml:space="preserve">21.015.0208-A      </t>
  </si>
  <si>
    <t>CU5269</t>
  </si>
  <si>
    <t xml:space="preserve">21.015.0209-A      </t>
  </si>
  <si>
    <t>CU5270</t>
  </si>
  <si>
    <t xml:space="preserve">21.015.0230-A      </t>
  </si>
  <si>
    <t>CU5271</t>
  </si>
  <si>
    <t xml:space="preserve">21.015.0235-A      </t>
  </si>
  <si>
    <t>CU5272</t>
  </si>
  <si>
    <t xml:space="preserve">21.018.0035-A      </t>
  </si>
  <si>
    <t>CU5273</t>
  </si>
  <si>
    <t xml:space="preserve">21.018.0040-A      </t>
  </si>
  <si>
    <t>CU5274</t>
  </si>
  <si>
    <t xml:space="preserve">21.018.0045-A      </t>
  </si>
  <si>
    <t>CU5275</t>
  </si>
  <si>
    <t xml:space="preserve">21.018.0050-A      </t>
  </si>
  <si>
    <t>CU5297</t>
  </si>
  <si>
    <t xml:space="preserve">21.020.0050-A      </t>
  </si>
  <si>
    <t>CU5298</t>
  </si>
  <si>
    <t xml:space="preserve">21.020.0055-A      </t>
  </si>
  <si>
    <t>CU5299</t>
  </si>
  <si>
    <t xml:space="preserve">21.020.0060-A      </t>
  </si>
  <si>
    <t>CU5300</t>
  </si>
  <si>
    <t xml:space="preserve">21.020.0065-A      </t>
  </si>
  <si>
    <t>CU5301</t>
  </si>
  <si>
    <t xml:space="preserve">21.020.0070-A      </t>
  </si>
  <si>
    <t>CU5302</t>
  </si>
  <si>
    <t xml:space="preserve">21.020.0075-A      </t>
  </si>
  <si>
    <t>CU5303</t>
  </si>
  <si>
    <t xml:space="preserve">21.020.0080-A      </t>
  </si>
  <si>
    <t>CU5304</t>
  </si>
  <si>
    <t xml:space="preserve">21.020.0085-A      </t>
  </si>
  <si>
    <t>CU5305</t>
  </si>
  <si>
    <t xml:space="preserve">21.021.0010-A      </t>
  </si>
  <si>
    <t>CU5306</t>
  </si>
  <si>
    <t xml:space="preserve">21.021.0015-A      </t>
  </si>
  <si>
    <t>CU5320</t>
  </si>
  <si>
    <t xml:space="preserve">21.024.0100-A      </t>
  </si>
  <si>
    <t>CU5321</t>
  </si>
  <si>
    <t xml:space="preserve">21.024.0105-A      </t>
  </si>
  <si>
    <t>CU5322</t>
  </si>
  <si>
    <t xml:space="preserve">21.026.0010-A      </t>
  </si>
  <si>
    <t>CU5323</t>
  </si>
  <si>
    <t xml:space="preserve">21.026.0012-A      </t>
  </si>
  <si>
    <t>CU5324</t>
  </si>
  <si>
    <t xml:space="preserve">21.026.0015-A      </t>
  </si>
  <si>
    <t>CU5325</t>
  </si>
  <si>
    <t xml:space="preserve">21.026.0020-A      </t>
  </si>
  <si>
    <t>CU5326</t>
  </si>
  <si>
    <t xml:space="preserve">21.026.0030-A      </t>
  </si>
  <si>
    <t>CU5327</t>
  </si>
  <si>
    <t xml:space="preserve">21.026.0035-A      </t>
  </si>
  <si>
    <t>CU5328</t>
  </si>
  <si>
    <t xml:space="preserve">21.026.0040-A      </t>
  </si>
  <si>
    <t>CU5329</t>
  </si>
  <si>
    <t xml:space="preserve">21.026.0050-A      </t>
  </si>
  <si>
    <t>CU5330</t>
  </si>
  <si>
    <t xml:space="preserve">21.026.0055-A      </t>
  </si>
  <si>
    <t>CU5332</t>
  </si>
  <si>
    <t xml:space="preserve">21.026.0065-A      </t>
  </si>
  <si>
    <t>CU5333</t>
  </si>
  <si>
    <t xml:space="preserve">21.026.0070-A      </t>
  </si>
  <si>
    <t>CU5334</t>
  </si>
  <si>
    <t xml:space="preserve">21.026.0075-A      </t>
  </si>
  <si>
    <t>CU5336</t>
  </si>
  <si>
    <t xml:space="preserve">21.026.0100-A      </t>
  </si>
  <si>
    <t>CU5337</t>
  </si>
  <si>
    <t xml:space="preserve">21.026.0105-A      </t>
  </si>
  <si>
    <t>CU5338</t>
  </si>
  <si>
    <t xml:space="preserve">21.026.0110-A      </t>
  </si>
  <si>
    <t>CU5339</t>
  </si>
  <si>
    <t xml:space="preserve">21.026.0120-A      </t>
  </si>
  <si>
    <t>CU5340</t>
  </si>
  <si>
    <t xml:space="preserve">21.026.0130-A      </t>
  </si>
  <si>
    <t>CU5341</t>
  </si>
  <si>
    <t xml:space="preserve">21.026.0200-A      </t>
  </si>
  <si>
    <t>CU5342</t>
  </si>
  <si>
    <t xml:space="preserve">21.026.0250-A      </t>
  </si>
  <si>
    <t>CU5344</t>
  </si>
  <si>
    <t xml:space="preserve">21.026.0350-A      </t>
  </si>
  <si>
    <t>CU5346</t>
  </si>
  <si>
    <t xml:space="preserve">21.026.0450-A      </t>
  </si>
  <si>
    <t>CU5347</t>
  </si>
  <si>
    <t xml:space="preserve">21.027.0010-A      </t>
  </si>
  <si>
    <t>CU5349</t>
  </si>
  <si>
    <t xml:space="preserve">21.027.0020-A      </t>
  </si>
  <si>
    <t>CU5350</t>
  </si>
  <si>
    <t xml:space="preserve">21.027.0025-A      </t>
  </si>
  <si>
    <t>CU5352</t>
  </si>
  <si>
    <t xml:space="preserve">21.027.0050-A      </t>
  </si>
  <si>
    <t>CU5353</t>
  </si>
  <si>
    <t xml:space="preserve">21.027.0060-A      </t>
  </si>
  <si>
    <t>CU5354</t>
  </si>
  <si>
    <t xml:space="preserve">21.028.0010-A      </t>
  </si>
  <si>
    <t>CU5355</t>
  </si>
  <si>
    <t xml:space="preserve">21.028.0015-A      </t>
  </si>
  <si>
    <t>CU5356</t>
  </si>
  <si>
    <t xml:space="preserve">21.028.0020-A      </t>
  </si>
  <si>
    <t>CU5360</t>
  </si>
  <si>
    <t xml:space="preserve">21.028.0040-A      </t>
  </si>
  <si>
    <t>CU5361</t>
  </si>
  <si>
    <t xml:space="preserve">21.028.0060-A      </t>
  </si>
  <si>
    <t>CU5362</t>
  </si>
  <si>
    <t xml:space="preserve">21.028.0065-A      </t>
  </si>
  <si>
    <t>CU5363</t>
  </si>
  <si>
    <t xml:space="preserve">21.028.0070-A      </t>
  </si>
  <si>
    <t>CU5364</t>
  </si>
  <si>
    <t xml:space="preserve">21.028.0075-A      </t>
  </si>
  <si>
    <t>CU5365</t>
  </si>
  <si>
    <t xml:space="preserve">21.028.0080-A      </t>
  </si>
  <si>
    <t>CU5366</t>
  </si>
  <si>
    <t xml:space="preserve">21.028.0085-A      </t>
  </si>
  <si>
    <t>CU5367</t>
  </si>
  <si>
    <t xml:space="preserve">21.028.0090-A      </t>
  </si>
  <si>
    <t>CU5368</t>
  </si>
  <si>
    <t xml:space="preserve">21.028.0095-A      </t>
  </si>
  <si>
    <t>CU5369</t>
  </si>
  <si>
    <t xml:space="preserve">21.028.0100-A      </t>
  </si>
  <si>
    <t>CU5370</t>
  </si>
  <si>
    <t xml:space="preserve">21.028.0105-A      </t>
  </si>
  <si>
    <t>CU5371</t>
  </si>
  <si>
    <t xml:space="preserve">21.028.0110-A      </t>
  </si>
  <si>
    <t>CU5372</t>
  </si>
  <si>
    <t xml:space="preserve">21.028.0115-A      </t>
  </si>
  <si>
    <t>CU5373</t>
  </si>
  <si>
    <t xml:space="preserve">21.028.0120-A      </t>
  </si>
  <si>
    <t>CU5374</t>
  </si>
  <si>
    <t xml:space="preserve">21.028.0125-A      </t>
  </si>
  <si>
    <t>CU5377</t>
  </si>
  <si>
    <t xml:space="preserve">21.028.0140-A      </t>
  </si>
  <si>
    <t>CU5378</t>
  </si>
  <si>
    <t xml:space="preserve">21.028.0145-A      </t>
  </si>
  <si>
    <t>CU5379</t>
  </si>
  <si>
    <t xml:space="preserve">21.028.0150-A      </t>
  </si>
  <si>
    <t>CU5384</t>
  </si>
  <si>
    <t xml:space="preserve">21.030.0055-A      </t>
  </si>
  <si>
    <t>CU5385</t>
  </si>
  <si>
    <t xml:space="preserve">21.030.0060-A      </t>
  </si>
  <si>
    <t>CU5386</t>
  </si>
  <si>
    <t xml:space="preserve">21.030.0065-A      </t>
  </si>
  <si>
    <t>CU5387</t>
  </si>
  <si>
    <t xml:space="preserve">21.030.0070-A      </t>
  </si>
  <si>
    <t>CU5388</t>
  </si>
  <si>
    <t xml:space="preserve">21.030.0075-A      </t>
  </si>
  <si>
    <t>CU5389</t>
  </si>
  <si>
    <t xml:space="preserve">21.030.0080-A      </t>
  </si>
  <si>
    <t>CU5390</t>
  </si>
  <si>
    <t xml:space="preserve">21.030.0085-A      </t>
  </si>
  <si>
    <t>CU5391</t>
  </si>
  <si>
    <t xml:space="preserve">21.030.0090-A      </t>
  </si>
  <si>
    <t>CU5392</t>
  </si>
  <si>
    <t xml:space="preserve">21.030.0100-A      </t>
  </si>
  <si>
    <t>CU5393</t>
  </si>
  <si>
    <t xml:space="preserve">21.030.0105-A      </t>
  </si>
  <si>
    <t>CU5394</t>
  </si>
  <si>
    <t xml:space="preserve">21.031.0010-A      </t>
  </si>
  <si>
    <t>CU5395</t>
  </si>
  <si>
    <t xml:space="preserve">21.031.0015-A      </t>
  </si>
  <si>
    <t>CU5396</t>
  </si>
  <si>
    <t xml:space="preserve">21.031.0020-A      </t>
  </si>
  <si>
    <t>CU5397</t>
  </si>
  <si>
    <t xml:space="preserve">21.031.0025-A      </t>
  </si>
  <si>
    <t>CU5398</t>
  </si>
  <si>
    <t xml:space="preserve">21.031.0030-A      </t>
  </si>
  <si>
    <t>CU5399</t>
  </si>
  <si>
    <t xml:space="preserve">21.031.0035-A      </t>
  </si>
  <si>
    <t>CU5400</t>
  </si>
  <si>
    <t xml:space="preserve">21.031.0040-A      </t>
  </si>
  <si>
    <t>CU5401</t>
  </si>
  <si>
    <t xml:space="preserve">21.035.0014-A      </t>
  </si>
  <si>
    <t>CU5402</t>
  </si>
  <si>
    <t xml:space="preserve">21.035.0050-A      </t>
  </si>
  <si>
    <t>CU5403</t>
  </si>
  <si>
    <t xml:space="preserve">21.035.0100-A      </t>
  </si>
  <si>
    <t>CU5404</t>
  </si>
  <si>
    <t xml:space="preserve">21.035.0103-A      </t>
  </si>
  <si>
    <t>CU5405</t>
  </si>
  <si>
    <t xml:space="preserve">21.035.0105-A      </t>
  </si>
  <si>
    <t>CU5406</t>
  </si>
  <si>
    <t xml:space="preserve">21.035.0150-A      </t>
  </si>
  <si>
    <t>CU5407</t>
  </si>
  <si>
    <t xml:space="preserve">21.035.0160-A      </t>
  </si>
  <si>
    <t>CU5409</t>
  </si>
  <si>
    <t xml:space="preserve">21.035.0205-A      </t>
  </si>
  <si>
    <t>CU5410</t>
  </si>
  <si>
    <t xml:space="preserve">21.035.0220-A      </t>
  </si>
  <si>
    <t>CU5411</t>
  </si>
  <si>
    <t xml:space="preserve">21.035.0230-A      </t>
  </si>
  <si>
    <t>CU5412</t>
  </si>
  <si>
    <t xml:space="preserve">21.035.0235-A      </t>
  </si>
  <si>
    <t>CU5413</t>
  </si>
  <si>
    <t xml:space="preserve">21.035.0250-A      </t>
  </si>
  <si>
    <t>CU5414</t>
  </si>
  <si>
    <t xml:space="preserve">21.036.0010-A      </t>
  </si>
  <si>
    <t>CU5415</t>
  </si>
  <si>
    <t xml:space="preserve">21.036.0015-A      </t>
  </si>
  <si>
    <t>CU5416</t>
  </si>
  <si>
    <t xml:space="preserve">21.036.0020-A      </t>
  </si>
  <si>
    <t>CU5417</t>
  </si>
  <si>
    <t xml:space="preserve">21.036.0025-A      </t>
  </si>
  <si>
    <t>CU5418</t>
  </si>
  <si>
    <t xml:space="preserve">21.036.0050-A      </t>
  </si>
  <si>
    <t>CU5419</t>
  </si>
  <si>
    <t xml:space="preserve">21.036.0055-A      </t>
  </si>
  <si>
    <t>CU5420</t>
  </si>
  <si>
    <t xml:space="preserve">21.036.0060-A      </t>
  </si>
  <si>
    <t>CU5421</t>
  </si>
  <si>
    <t xml:space="preserve">21.036.0065-A      </t>
  </si>
  <si>
    <t>CU5422</t>
  </si>
  <si>
    <t xml:space="preserve">21.036.0070-A      </t>
  </si>
  <si>
    <t>CU5423</t>
  </si>
  <si>
    <t xml:space="preserve">21.036.0075-A      </t>
  </si>
  <si>
    <t>CU5424</t>
  </si>
  <si>
    <t xml:space="preserve">21.036.0080-A      </t>
  </si>
  <si>
    <t>CU5425</t>
  </si>
  <si>
    <t xml:space="preserve">21.037.0010-A      </t>
  </si>
  <si>
    <t>CU5426</t>
  </si>
  <si>
    <t xml:space="preserve">21.037.0015-A      </t>
  </si>
  <si>
    <t>CU5427</t>
  </si>
  <si>
    <t xml:space="preserve">21.037.0020-A      </t>
  </si>
  <si>
    <t>CU5428</t>
  </si>
  <si>
    <t xml:space="preserve">21.037.0050-A      </t>
  </si>
  <si>
    <t>CU5429</t>
  </si>
  <si>
    <t xml:space="preserve">21.037.0100-A      </t>
  </si>
  <si>
    <t>CU5430</t>
  </si>
  <si>
    <t xml:space="preserve">21.037.0105-A      </t>
  </si>
  <si>
    <t>CU5431</t>
  </si>
  <si>
    <t xml:space="preserve">21.037.0108-A      </t>
  </si>
  <si>
    <t>CU5432</t>
  </si>
  <si>
    <t xml:space="preserve">21.037.0120-A      </t>
  </si>
  <si>
    <t>CU5433</t>
  </si>
  <si>
    <t xml:space="preserve">21.037.0125-A      </t>
  </si>
  <si>
    <t>CU5434</t>
  </si>
  <si>
    <t xml:space="preserve">21.037.0130-A      </t>
  </si>
  <si>
    <t>CU5435</t>
  </si>
  <si>
    <t xml:space="preserve">21.037.0135-A      </t>
  </si>
  <si>
    <t>CU5436</t>
  </si>
  <si>
    <t xml:space="preserve">21.038.0010-A      </t>
  </si>
  <si>
    <t>CU5437</t>
  </si>
  <si>
    <t xml:space="preserve">21.038.0050-A      </t>
  </si>
  <si>
    <t>CU5438</t>
  </si>
  <si>
    <t xml:space="preserve">21.038.0055-A      </t>
  </si>
  <si>
    <t>CU5440</t>
  </si>
  <si>
    <t xml:space="preserve">21.040.0010-A      </t>
  </si>
  <si>
    <t>CU5444</t>
  </si>
  <si>
    <t xml:space="preserve">21.040.0100-A      </t>
  </si>
  <si>
    <t>CU5446</t>
  </si>
  <si>
    <t xml:space="preserve">21.040.0120-A      </t>
  </si>
  <si>
    <t>CU5447</t>
  </si>
  <si>
    <t xml:space="preserve">21.040.0130-A      </t>
  </si>
  <si>
    <t>CU5478</t>
  </si>
  <si>
    <t xml:space="preserve">21.045.0050-A      </t>
  </si>
  <si>
    <t>CU5479</t>
  </si>
  <si>
    <t xml:space="preserve">21.045.0055-A      </t>
  </si>
  <si>
    <t>CU5482</t>
  </si>
  <si>
    <t xml:space="preserve">21.045.0070-A      </t>
  </si>
  <si>
    <t>CU5483</t>
  </si>
  <si>
    <t xml:space="preserve">21.045.0080-A      </t>
  </si>
  <si>
    <t>CU5484</t>
  </si>
  <si>
    <t xml:space="preserve">21.045.0085-A      </t>
  </si>
  <si>
    <t>CU5485</t>
  </si>
  <si>
    <t xml:space="preserve">21.045.0090-A      </t>
  </si>
  <si>
    <t>CU5488</t>
  </si>
  <si>
    <t xml:space="preserve">21.045.0105-A      </t>
  </si>
  <si>
    <t>CU5489</t>
  </si>
  <si>
    <t xml:space="preserve">21.045.0110-A      </t>
  </si>
  <si>
    <t>CU5491</t>
  </si>
  <si>
    <t xml:space="preserve">21.045.0125-A      </t>
  </si>
  <si>
    <t>CU5493</t>
  </si>
  <si>
    <t xml:space="preserve">21.045.0135-A      </t>
  </si>
  <si>
    <t>CU5494</t>
  </si>
  <si>
    <t xml:space="preserve">21.045.0140-A      </t>
  </si>
  <si>
    <t>CU5495</t>
  </si>
  <si>
    <t xml:space="preserve">21.045.0145-A      </t>
  </si>
  <si>
    <t>CU5496</t>
  </si>
  <si>
    <t xml:space="preserve">21.045.0150-A      </t>
  </si>
  <si>
    <t>CU5497</t>
  </si>
  <si>
    <t xml:space="preserve">21.045.0160-A      </t>
  </si>
  <si>
    <t>CU5498</t>
  </si>
  <si>
    <t xml:space="preserve">21.046.0010-A      </t>
  </si>
  <si>
    <t>CU5499</t>
  </si>
  <si>
    <t xml:space="preserve">21.046.0020-A      </t>
  </si>
  <si>
    <t>CU5500</t>
  </si>
  <si>
    <t xml:space="preserve">21.046.0025-A      </t>
  </si>
  <si>
    <t>CU5501</t>
  </si>
  <si>
    <t xml:space="preserve">21.046.0035-A      </t>
  </si>
  <si>
    <t>CU5502</t>
  </si>
  <si>
    <t xml:space="preserve">21.046.0040-A      </t>
  </si>
  <si>
    <t>CU5505</t>
  </si>
  <si>
    <t xml:space="preserve">21.046.0055-A      </t>
  </si>
  <si>
    <t>CU5506</t>
  </si>
  <si>
    <t xml:space="preserve">21.046.0060-A      </t>
  </si>
  <si>
    <t>CU5507</t>
  </si>
  <si>
    <t xml:space="preserve">21.046.0065-A      </t>
  </si>
  <si>
    <t>CU5508</t>
  </si>
  <si>
    <t xml:space="preserve">21.046.0070-A      </t>
  </si>
  <si>
    <t>CU5509</t>
  </si>
  <si>
    <t xml:space="preserve">21.048.0010-A      </t>
  </si>
  <si>
    <t>CU5510</t>
  </si>
  <si>
    <t xml:space="preserve">21.048.0015-A      </t>
  </si>
  <si>
    <t>CU5511</t>
  </si>
  <si>
    <t xml:space="preserve">21.048.0020-A      </t>
  </si>
  <si>
    <t>CU5512</t>
  </si>
  <si>
    <t xml:space="preserve">21.048.0025-A      </t>
  </si>
  <si>
    <t>CU5513</t>
  </si>
  <si>
    <t xml:space="preserve">21.048.0030-A      </t>
  </si>
  <si>
    <t>CU5514</t>
  </si>
  <si>
    <t xml:space="preserve">21.048.0035-A      </t>
  </si>
  <si>
    <t>CU5515</t>
  </si>
  <si>
    <t xml:space="preserve">21.048.0040-A      </t>
  </si>
  <si>
    <t>CU5516</t>
  </si>
  <si>
    <t xml:space="preserve">21.048.0045-A      </t>
  </si>
  <si>
    <t>CU5517</t>
  </si>
  <si>
    <t xml:space="preserve">21.048.0050-A      </t>
  </si>
  <si>
    <t>CU5518</t>
  </si>
  <si>
    <t xml:space="preserve">21.048.0055-A      </t>
  </si>
  <si>
    <t>CU5519</t>
  </si>
  <si>
    <t xml:space="preserve">21.048.0060-A      </t>
  </si>
  <si>
    <t>CU5520</t>
  </si>
  <si>
    <t xml:space="preserve">21.048.0065-A      </t>
  </si>
  <si>
    <t>CU5521</t>
  </si>
  <si>
    <t xml:space="preserve">21.050.0010-A      </t>
  </si>
  <si>
    <t>CU5522</t>
  </si>
  <si>
    <t xml:space="preserve">21.050.0015-A      </t>
  </si>
  <si>
    <t>CU5523</t>
  </si>
  <si>
    <t xml:space="preserve">21.050.0020-A      </t>
  </si>
  <si>
    <t>CU5524</t>
  </si>
  <si>
    <t xml:space="preserve">21.050.0025-A      </t>
  </si>
  <si>
    <t>CU5526</t>
  </si>
  <si>
    <t xml:space="preserve">21.050.0040-A      </t>
  </si>
  <si>
    <t>CU5527</t>
  </si>
  <si>
    <t xml:space="preserve">21.050.0045-A      </t>
  </si>
  <si>
    <t>CU5528</t>
  </si>
  <si>
    <t xml:space="preserve">21.050.0050-A      </t>
  </si>
  <si>
    <t>CU5529</t>
  </si>
  <si>
    <t xml:space="preserve">21.050.0060-A      </t>
  </si>
  <si>
    <t>CU5531</t>
  </si>
  <si>
    <t xml:space="preserve">21.050.0070-A      </t>
  </si>
  <si>
    <t>CU5532</t>
  </si>
  <si>
    <t xml:space="preserve">21.050.0075-A      </t>
  </si>
  <si>
    <t>CU5533</t>
  </si>
  <si>
    <t xml:space="preserve">21.050.0080-A      </t>
  </si>
  <si>
    <t>CU5534</t>
  </si>
  <si>
    <t xml:space="preserve">21.050.0085-A      </t>
  </si>
  <si>
    <t>CU5535</t>
  </si>
  <si>
    <t xml:space="preserve">21.050.0090-A      </t>
  </si>
  <si>
    <t>CU5536</t>
  </si>
  <si>
    <t xml:space="preserve">21.050.0095-A      </t>
  </si>
  <si>
    <t>CU5537</t>
  </si>
  <si>
    <t xml:space="preserve">21.050.0100-A      </t>
  </si>
  <si>
    <t>CU5538</t>
  </si>
  <si>
    <t xml:space="preserve">21.050.0105-A      </t>
  </si>
  <si>
    <t>CU5539</t>
  </si>
  <si>
    <t xml:space="preserve">21.050.0110-A      </t>
  </si>
  <si>
    <t>CU5540</t>
  </si>
  <si>
    <t xml:space="preserve">21.050.0120-A      </t>
  </si>
  <si>
    <t>CU5541</t>
  </si>
  <si>
    <t xml:space="preserve">21.050.0125-A      </t>
  </si>
  <si>
    <t>CU5542</t>
  </si>
  <si>
    <t xml:space="preserve">21.051.0010-A      </t>
  </si>
  <si>
    <t>CU5547</t>
  </si>
  <si>
    <t xml:space="preserve">21.038.0060-A      </t>
  </si>
  <si>
    <t>CU5548</t>
  </si>
  <si>
    <t xml:space="preserve">21.050.0055-A      </t>
  </si>
  <si>
    <t>CU5550</t>
  </si>
  <si>
    <t xml:space="preserve">21.026.0470-A      </t>
  </si>
  <si>
    <t>CU5552</t>
  </si>
  <si>
    <t xml:space="preserve">21.026.0475-A      </t>
  </si>
  <si>
    <t>CU5554</t>
  </si>
  <si>
    <t xml:space="preserve">21.015.0231-A      </t>
  </si>
  <si>
    <t>CU5556</t>
  </si>
  <si>
    <t xml:space="preserve">21.015.0233-A      </t>
  </si>
  <si>
    <t>CU5558</t>
  </si>
  <si>
    <t xml:space="preserve">21.015.0234-A      </t>
  </si>
  <si>
    <t>CU5560</t>
  </si>
  <si>
    <t xml:space="preserve">21.045.0082-A      </t>
  </si>
  <si>
    <t>CU5561</t>
  </si>
  <si>
    <t xml:space="preserve">21.050.0052-A      </t>
  </si>
  <si>
    <t>CU5562</t>
  </si>
  <si>
    <t xml:space="preserve">21.050.0053-A      </t>
  </si>
  <si>
    <t>CU5563</t>
  </si>
  <si>
    <t xml:space="preserve">21.050.0057-A      </t>
  </si>
  <si>
    <t>CU5564</t>
  </si>
  <si>
    <t xml:space="preserve">21.050.0062-A      </t>
  </si>
  <si>
    <t>CU5565</t>
  </si>
  <si>
    <t xml:space="preserve">21.046.0080-A      </t>
  </si>
  <si>
    <t>CU5566</t>
  </si>
  <si>
    <t xml:space="preserve">21.046.0085-A      </t>
  </si>
  <si>
    <t>CU5567</t>
  </si>
  <si>
    <t xml:space="preserve">21.046.0087-A      </t>
  </si>
  <si>
    <t>CU5568</t>
  </si>
  <si>
    <t xml:space="preserve">21.046.0090-A      </t>
  </si>
  <si>
    <t>CU5569</t>
  </si>
  <si>
    <t xml:space="preserve">21.046.0092-A      </t>
  </si>
  <si>
    <t>CU5570</t>
  </si>
  <si>
    <t xml:space="preserve">21.046.0100-A      </t>
  </si>
  <si>
    <t>CU5571</t>
  </si>
  <si>
    <t xml:space="preserve">21.046.0102-A      </t>
  </si>
  <si>
    <t>CU5572</t>
  </si>
  <si>
    <t xml:space="preserve">21.046.0105-A      </t>
  </si>
  <si>
    <t>CU5573</t>
  </si>
  <si>
    <t xml:space="preserve">21.046.0107-A      </t>
  </si>
  <si>
    <t>CU5574</t>
  </si>
  <si>
    <t xml:space="preserve">21.019.0150-A      </t>
  </si>
  <si>
    <t>CU5575</t>
  </si>
  <si>
    <t xml:space="preserve">21.019.0155-A      </t>
  </si>
  <si>
    <t>CU5576</t>
  </si>
  <si>
    <t xml:space="preserve">21.019.0160-A      </t>
  </si>
  <si>
    <t>CU5577</t>
  </si>
  <si>
    <t xml:space="preserve">21.019.0165-A      </t>
  </si>
  <si>
    <t>CU5578</t>
  </si>
  <si>
    <t xml:space="preserve">21.019.0170-A      </t>
  </si>
  <si>
    <t>CU5579</t>
  </si>
  <si>
    <t xml:space="preserve">21.019.0175-A      </t>
  </si>
  <si>
    <t>CU5580</t>
  </si>
  <si>
    <t xml:space="preserve">21.019.0180-A      </t>
  </si>
  <si>
    <t>CV0001</t>
  </si>
  <si>
    <t xml:space="preserve">22.005.0005-0      </t>
  </si>
  <si>
    <t xml:space="preserve">EXTRACAO E TRANSPORTE DE TERRA PARA SUBSTRATO,PARA ENCHIMENTO DE SACOS PLASTICOS E PRODUCAO DE MUDAS DE ESSENCIAS FLORESTAIS.CUSTO VALIDO PARA CADA 100 UNIDADES  </t>
  </si>
  <si>
    <t>CV0002</t>
  </si>
  <si>
    <t xml:space="preserve">22.005.0015-0      </t>
  </si>
  <si>
    <t xml:space="preserve">PENEIRAMENTO E MISTURA DE TERRA PARA ENCHIMENTO DE SACOS PLASTICOS E PRODUCAO DE MUDAS DE ESSENCIAS FLORESTAIS.CUSTO VALIDO PARA CADA 100 UNIDADES  </t>
  </si>
  <si>
    <t>CV0003</t>
  </si>
  <si>
    <t xml:space="preserve">22.005.0020-0      </t>
  </si>
  <si>
    <t xml:space="preserve">DESINFECCAO E ADUBACAO DA TERRA DE SUBSTRATO,PARA ENCHIMENTO DE SACOS PLASTICOS E PRODUCAO DE MUDAS DE ESSENCIAS FLORESTAIS.CUSTO VALIDO PARA CADA 100 UNIDADES  </t>
  </si>
  <si>
    <t>CV0004</t>
  </si>
  <si>
    <t xml:space="preserve">22.005.0025-0      </t>
  </si>
  <si>
    <t xml:space="preserve">ENCHIMENTO DOS SACOS PLASTICOS,PARA PRODUCAO DE MUDAS DE ESSENCIAS FLORESTAIS.CUSTO VALIDO PARA CADA 100 UNIDADES  </t>
  </si>
  <si>
    <t>CV0005</t>
  </si>
  <si>
    <t xml:space="preserve">22.005.0030-0      </t>
  </si>
  <si>
    <t xml:space="preserve">PREPARO DOS CANTEIROS,PARA PRODUCAO DE MUDAS DE ESSENCIAS FLORESTAIS.CUSTO VALIDO PARA CADA 100 UNIDADES  </t>
  </si>
  <si>
    <t>CV0006</t>
  </si>
  <si>
    <t xml:space="preserve">22.005.0035-0      </t>
  </si>
  <si>
    <t xml:space="preserve">ENCANTEIRAMENTO DOS SACOS PLASTICOS,PARA PRODUCAO DE MUDAS NATIVAS DE ESSENCIAS FLORESTAIS.CUSTO VALIDO PARA CADA 100 UNIDADES  </t>
  </si>
  <si>
    <t>CV0008</t>
  </si>
  <si>
    <t xml:space="preserve">22.005.0045-0      </t>
  </si>
  <si>
    <t xml:space="preserve">REPICAGEM E DESBASTE DAS MUDAS DE ESSENCIAS FLORESTAIS.CUSTO VALIDO PARA CADA 100 UNIDADES  </t>
  </si>
  <si>
    <t>CV0009</t>
  </si>
  <si>
    <t xml:space="preserve">22.005.0050-0      </t>
  </si>
  <si>
    <t xml:space="preserve">IRRIGACAO DAS MUDAS DE ESSENCIAS FLORESTAIS COM USO DE MANGUEIRA.CUSTO VALIDO PARA CADA 100 UNIDADES  </t>
  </si>
  <si>
    <t>CV0010</t>
  </si>
  <si>
    <t xml:space="preserve">22.005.0055-0      </t>
  </si>
  <si>
    <t xml:space="preserve">CAPINA MANUAL,REMOCAO E SELECAO DAS MUDAS DE ESSENCIAS FLORESTAIS.CUSTO VALIDO PARA CADA 100 UNIDADES  </t>
  </si>
  <si>
    <t>CV0011</t>
  </si>
  <si>
    <t xml:space="preserve">22.005.0060-0      </t>
  </si>
  <si>
    <t xml:space="preserve">APLICACAO DE DEFENSIVOS,EXCLUSIVE ESTE,NAS MUDAS DE ESSENCIAS FLORESTAIS.CUSTO VALIDO PARA CADA 100 UNIDADES  </t>
  </si>
  <si>
    <t>CV0015</t>
  </si>
  <si>
    <t xml:space="preserve">22.013.0005-0      </t>
  </si>
  <si>
    <t xml:space="preserve">CONSTRUCAO MANUAL DE ACEIROS E TRILHAS  </t>
  </si>
  <si>
    <t>CV0016</t>
  </si>
  <si>
    <t xml:space="preserve">22.013.0010-0      </t>
  </si>
  <si>
    <t xml:space="preserve">ROCADA MANUAL DE VEGETACAO DENSA COM FOICE  </t>
  </si>
  <si>
    <t>CV0017</t>
  </si>
  <si>
    <t xml:space="preserve">22.013.0015-0      </t>
  </si>
  <si>
    <t xml:space="preserve">ROCADA MANUAL DE VEGETACAO LEVE COM FOICE  </t>
  </si>
  <si>
    <t>CV0018</t>
  </si>
  <si>
    <t xml:space="preserve">22.013.0020-0      </t>
  </si>
  <si>
    <t xml:space="preserve">DESTOCA COM ENXADAO  </t>
  </si>
  <si>
    <t>CV0021</t>
  </si>
  <si>
    <t xml:space="preserve">22.016.0005-0      </t>
  </si>
  <si>
    <t xml:space="preserve">CONSTRUCAO DE ESTRADAS DE CIRCULACAO COM TRATOR DE ESTEIRAS  </t>
  </si>
  <si>
    <t>CV0022</t>
  </si>
  <si>
    <t xml:space="preserve">22.016.0010-0      </t>
  </si>
  <si>
    <t xml:space="preserve">ROCADO DE VEGETACAO COM ROCADEIRA COSTAL MOTORIZADA,INCLUSIVE AJUNTAMENTO DO MATERIAL RESULTANTE  </t>
  </si>
  <si>
    <t>CV0023</t>
  </si>
  <si>
    <t xml:space="preserve">22.016.0015-0      </t>
  </si>
  <si>
    <t xml:space="preserve">ROCADO DE VEGETACAO COM TRATOR DE PNEUS E ROCADEIRA  </t>
  </si>
  <si>
    <t>CV0024</t>
  </si>
  <si>
    <t xml:space="preserve">22.016.0020-0      </t>
  </si>
  <si>
    <t xml:space="preserve">ENLEIRAMENTO MECANICO DE VEGETACAO COM TRATOR DE ESTEIRAS  </t>
  </si>
  <si>
    <t>CV0025</t>
  </si>
  <si>
    <t xml:space="preserve">22.016.0025-0      </t>
  </si>
  <si>
    <t xml:space="preserve">ARACAO DO SOLO A 20CM DE PROFUNDIDADE COM TRATOR DE PNEUS E ARADO DE DISCO  </t>
  </si>
  <si>
    <t>CV0026</t>
  </si>
  <si>
    <t xml:space="preserve">22.016.0030-0      </t>
  </si>
  <si>
    <t xml:space="preserve">GRADEACAO DO SOLO COM TRATOR DE PNEUS E GRADE DE DISCOS  </t>
  </si>
  <si>
    <t>CV0027</t>
  </si>
  <si>
    <t xml:space="preserve">22.020.0005-0      </t>
  </si>
  <si>
    <t xml:space="preserve">PREPARO DE PIQUETES DE BAMBU DE 1,00M DE ALTURA,PARA ALINHAMENTO E MARCACAO DE COVAS.CUSTO VALIDO PARA CADA 100 UNIDADES  </t>
  </si>
  <si>
    <t>CV0028</t>
  </si>
  <si>
    <t xml:space="preserve">22.020.0010-0      </t>
  </si>
  <si>
    <t xml:space="preserve">ALINHAMENTO E MARCACAO DE COVAS  </t>
  </si>
  <si>
    <t>CV0029</t>
  </si>
  <si>
    <t xml:space="preserve">22.020.0015-0      </t>
  </si>
  <si>
    <t xml:space="preserve">ABERTURA OU CAPINA DE FAIXAS DE 1,00M DE LARGURA  </t>
  </si>
  <si>
    <t>CV0032</t>
  </si>
  <si>
    <t xml:space="preserve">22.020.0030-0      </t>
  </si>
  <si>
    <t xml:space="preserve">DISTRIBUICAO DE MUDAS EXOTICAS DE ESSENCIAS FLORESTAIS.CUSTO VALIDO PARA CADA 100 UNIDADES  </t>
  </si>
  <si>
    <t>CV0033</t>
  </si>
  <si>
    <t xml:space="preserve">22.020.0035-0      </t>
  </si>
  <si>
    <t xml:space="preserve">DISTRIBUICAO DE MUDAS NATIVAS DE ESSENCIAS FLORESTAIS.CUSTO VALIDO PARA CADA 100 UNIDADES  </t>
  </si>
  <si>
    <t>CV0034</t>
  </si>
  <si>
    <t xml:space="preserve">22.020.0040-0      </t>
  </si>
  <si>
    <t xml:space="preserve">PLANTIO DE MUDAS EXOTICAS DE ESSENCIAS FLORESTAIS ATE 0,30M DE ALTURA,COM TUBETES,EXCLUSIVE AS MUDAS.CUSTO VALIDO PARA CADA 100 UNIDADES  </t>
  </si>
  <si>
    <t>CV0035</t>
  </si>
  <si>
    <t xml:space="preserve">22.020.0045-0      </t>
  </si>
  <si>
    <t xml:space="preserve">PLANTIO DE MUDAS EXOTICAS DE ESSENCIAS FLORESTAIS ATE 0,30M DE ALTURA,EM SACOS PLASTICOS,EXCLUSIVE AS MUDAS.CUSTO VALIDOPARA CADA 100 UNIDADES  </t>
  </si>
  <si>
    <t>CV0036</t>
  </si>
  <si>
    <t xml:space="preserve">22.020.0050-0      </t>
  </si>
  <si>
    <t xml:space="preserve">PLANTIO DE MUDAS NATIVAS DE ESSENCIAS FLORESTAIS ATE 1,00M DE ALTURA,EXCLUSIVE AS MUDAS.CUSTO VALIDO PARA CADA 100 UNIDADES  </t>
  </si>
  <si>
    <t>CV0037</t>
  </si>
  <si>
    <t xml:space="preserve">22.020.0055-0      </t>
  </si>
  <si>
    <t xml:space="preserve">COLOCACAO DE COBERTURA MORTA (MULCH) AO REDOR DAS PLANTAS  </t>
  </si>
  <si>
    <t>CV0038</t>
  </si>
  <si>
    <t xml:space="preserve">22.025.0005-0      </t>
  </si>
  <si>
    <t xml:space="preserve">APLICACAO DE FORMICIDA GRANULADA.FORNECIMENTO E APLICACAO  </t>
  </si>
  <si>
    <t>CV0039</t>
  </si>
  <si>
    <t xml:space="preserve">22.025.0010-0      </t>
  </si>
  <si>
    <t xml:space="preserve">APLICACAO DE HERBICIDA ROUND UP.FORNECIMENTO E APLICACAO  </t>
  </si>
  <si>
    <t>CV0040</t>
  </si>
  <si>
    <t xml:space="preserve">22.025.0015-0      </t>
  </si>
  <si>
    <t xml:space="preserve">CAPINA QUIMICA COM HERBICIDA EM FAIXAS.FORNECIMENTO E APLICACAO  </t>
  </si>
  <si>
    <t>CV0041</t>
  </si>
  <si>
    <t xml:space="preserve">22.026.0010-0      </t>
  </si>
  <si>
    <t xml:space="preserve">APLICACAO DE CALCARIO DOLOMITICO NO SOLO,POR COVA.FORNECIMENTO E APLICACAO  </t>
  </si>
  <si>
    <t>CV0042</t>
  </si>
  <si>
    <t xml:space="preserve">22.028.0005-0      </t>
  </si>
  <si>
    <t xml:space="preserve">APLICACAO DE ADUBO ORGANICO PARA MUDAS NATIVAS DE ESSENCIAS FLORESTAIS,POR COVA.FORNECIMENTO E APLICACAO  </t>
  </si>
  <si>
    <t>CV0043</t>
  </si>
  <si>
    <t xml:space="preserve">22.028.0010-0      </t>
  </si>
  <si>
    <t xml:space="preserve">APLICACAO DE ADUBO QUIMICO SUPERFOSFATO SIMPLES PARA MUDAS NATIVAS,POR COVA.FORNECIMENTO E APLICACAO  </t>
  </si>
  <si>
    <t>CV0044</t>
  </si>
  <si>
    <t xml:space="preserve">22.028.0015-0      </t>
  </si>
  <si>
    <t xml:space="preserve">APLICACAO DE ADUBO QUIMICO (NPK),6:30:6,PARA MUDAS EXOTICAS,POR COVA.FORNECIMENTO E APLICACAO  </t>
  </si>
  <si>
    <t>CV0046</t>
  </si>
  <si>
    <t xml:space="preserve">22.028.0025-0      </t>
  </si>
  <si>
    <t xml:space="preserve">APLICACAO DE ADUBO,EXCLUSIVE O FORNECIMENTO,CUSTO VALIDO PARA 100 COVAS  </t>
  </si>
  <si>
    <t>CV0047</t>
  </si>
  <si>
    <t xml:space="preserve">22.030.0010-0      </t>
  </si>
  <si>
    <t xml:space="preserve">COROAMENTO DAS PLANTAS COM 1,00M DE DIAMETRO.CUSTO VALIDO PARA CADA 100 UNIDADES  </t>
  </si>
  <si>
    <t>CV0048</t>
  </si>
  <si>
    <t xml:space="preserve">22.030.0015-0      </t>
  </si>
  <si>
    <t xml:space="preserve">MANUTENCAO DE ACEIROS  </t>
  </si>
  <si>
    <t>CV0049</t>
  </si>
  <si>
    <t xml:space="preserve">22.040.0005-0      </t>
  </si>
  <si>
    <t xml:space="preserve">ABATE DE ARVORES COM MACHADO.CUSTO VALIDO PARA CADA 100 UNIDADES  </t>
  </si>
  <si>
    <t>CV0050</t>
  </si>
  <si>
    <t xml:space="preserve">22.040.0010-0      </t>
  </si>
  <si>
    <t xml:space="preserve">DESGALHAMENTO COM MACHADO.CUSTO VALIDO PARA CADA 100 UNIDADES  </t>
  </si>
  <si>
    <t>CV0051</t>
  </si>
  <si>
    <t xml:space="preserve">22.040.0015-0      </t>
  </si>
  <si>
    <t xml:space="preserve">TORAGEM COM MACHADO (TORETE DE 1,20M).CUSTO VALIDO PARA CADA 100 UNIDADES  </t>
  </si>
  <si>
    <t>CV0052</t>
  </si>
  <si>
    <t xml:space="preserve">22.040.0020-0      </t>
  </si>
  <si>
    <t xml:space="preserve">ABATER,DESGALHAR E TORAR COM MACHADO,SEM EMPILHAR  </t>
  </si>
  <si>
    <t xml:space="preserve">ST    </t>
  </si>
  <si>
    <t>CV0053</t>
  </si>
  <si>
    <t xml:space="preserve">22.040.0025-0      </t>
  </si>
  <si>
    <t xml:space="preserve">ABATER,DESGALHAR E TORAR COM MACHADO,COM EMPILHAMENTO MANUAL  </t>
  </si>
  <si>
    <t>CV0054</t>
  </si>
  <si>
    <t xml:space="preserve">22.040.0030-0      </t>
  </si>
  <si>
    <t xml:space="preserve">ABATER,DESGALHAR E DESTOPAR COM MACHADO.CUSTO VALIDO PARA CADA 100 UNIDADES  </t>
  </si>
  <si>
    <t>CV0055</t>
  </si>
  <si>
    <t xml:space="preserve">22.040.0035-0      </t>
  </si>
  <si>
    <t xml:space="preserve">DESCASCAMENTO MANUAL COM FACAO  </t>
  </si>
  <si>
    <t>CV0056</t>
  </si>
  <si>
    <t xml:space="preserve">22.040.0040-0      </t>
  </si>
  <si>
    <t xml:space="preserve">EXTRACAO DE MADEIRA COM ARGOLAO (1 PESSOA),DISTANCIA DE 150,00M  </t>
  </si>
  <si>
    <t>CV0057</t>
  </si>
  <si>
    <t xml:space="preserve">22.040.0045-0      </t>
  </si>
  <si>
    <t xml:space="preserve">EXTRACAO DE MADEIRA POR TRANSPORTE PRIMARIO MANUAL (TORETE  DE 1,20M),DISTANCIA DE 100,00M  </t>
  </si>
  <si>
    <t>CV0058</t>
  </si>
  <si>
    <t xml:space="preserve">22.040.0050-0      </t>
  </si>
  <si>
    <t xml:space="preserve">ARRASTE MANUAL DE VAROES,DISTANCIA DE 100,00M  </t>
  </si>
  <si>
    <t>CV0059</t>
  </si>
  <si>
    <t xml:space="preserve">22.040.0055-0      </t>
  </si>
  <si>
    <t xml:space="preserve">EMPILHAMENTO MANUAL DE TORETES  </t>
  </si>
  <si>
    <t>CV0060</t>
  </si>
  <si>
    <t xml:space="preserve">22.050.0005-0      </t>
  </si>
  <si>
    <t xml:space="preserve">ABATE DE ARVORES COM MOTOSSERRA.CUSTO VALIDO PARA CADA 100 UNIDADES  </t>
  </si>
  <si>
    <t>CV0061</t>
  </si>
  <si>
    <t xml:space="preserve">22.050.0010-0      </t>
  </si>
  <si>
    <t xml:space="preserve">DESGALHAMENTO COM MOTOSSERRA.CUSTO VALIDO PARA CADA 100 UNIDADES  </t>
  </si>
  <si>
    <t>CV0062</t>
  </si>
  <si>
    <t xml:space="preserve">22.050.0015-0      </t>
  </si>
  <si>
    <t xml:space="preserve">TORAGEM COM MOTOSSERRA (TORETE DE 1,20M).CUSTO VALIDO PARA CADA 100 UNIDADES  </t>
  </si>
  <si>
    <t>CV0063</t>
  </si>
  <si>
    <t xml:space="preserve">22.050.0020-0      </t>
  </si>
  <si>
    <t xml:space="preserve">ABATER COM MOTOSSERRA,DESGALHAR COM MACHADO E TORAR COM MOTOSSERRA,SEM EMPILHAR  </t>
  </si>
  <si>
    <t>CV0064</t>
  </si>
  <si>
    <t xml:space="preserve">22.050.0025-0      </t>
  </si>
  <si>
    <t xml:space="preserve">ABATER COM MOTOSSERRA,DESGALHAR COM MACHADO E TORAR COM MOTOSSERRA,COM EMPILHAMENTO MANUAL  </t>
  </si>
  <si>
    <t>CV0065</t>
  </si>
  <si>
    <t xml:space="preserve">22.050.0030-0      </t>
  </si>
  <si>
    <t xml:space="preserve">ABATER,DESGALHAR E DESTOCAR COM MOTOSSERRA.CUSTO VALIDO PARA CADA 100 UNIDADES  </t>
  </si>
  <si>
    <t>CV0066</t>
  </si>
  <si>
    <t xml:space="preserve">22.050.0035-0      </t>
  </si>
  <si>
    <t xml:space="preserve">TRANSPORTE PRIMARIO DE MADEIRA COM TRATOR DE PNEUS E GUINCHO CARREGADOR  </t>
  </si>
  <si>
    <t>CV0067</t>
  </si>
  <si>
    <t xml:space="preserve">22.005.0070-0      </t>
  </si>
  <si>
    <t xml:space="preserve">PREPARO DE ESTACAS PARA PRODUCAO DE MUDAS DE ESSENCIAS FLORESTAIS.CUSTO VALIDO PARA CADA 100 UNIDADES  </t>
  </si>
  <si>
    <t>CV0068</t>
  </si>
  <si>
    <t xml:space="preserve">22.005.0075-0      </t>
  </si>
  <si>
    <t xml:space="preserve">SACO PLASTICO PARA PRODUCAO DE MUDAS NA MEDIA DE (15X25)CM X 0,15MM.FORNECIMENTO  </t>
  </si>
  <si>
    <t>CV0069</t>
  </si>
  <si>
    <t xml:space="preserve">22.005.0080-0      </t>
  </si>
  <si>
    <t xml:space="preserve">SACO PLASTICO PARA PRODUCAO DE MUDAS NA MEDIA DE (20X30)CM X 0,20MM.FORNECIMENTO  </t>
  </si>
  <si>
    <t>CV0070</t>
  </si>
  <si>
    <t xml:space="preserve">22.005.0085-0      </t>
  </si>
  <si>
    <t xml:space="preserve">SACO PLASTICO PARA PRODUCAO DE MUDAS NA MEDIA DE (28X35)CM X 0,22MM.FORNECIMENTO  </t>
  </si>
  <si>
    <t>CV0072</t>
  </si>
  <si>
    <t xml:space="preserve">22.020.0070-0      </t>
  </si>
  <si>
    <t xml:space="preserve">ABERTURA DE COVA DE 30X30X30CM,EM BANQUETA,EM ENCOSTA,INCLUSIVE MARCACAO  </t>
  </si>
  <si>
    <t>CV0073</t>
  </si>
  <si>
    <t xml:space="preserve">22.020.0075-0      </t>
  </si>
  <si>
    <t xml:space="preserve">ABERTURA DE COVA DE 15X15X15CM,INCLUINDO INCORPORACAO DE ESTERCO CURTIDO,PARA PLANTIO DE VEGETACAO REPTANTE EM AREA DERESTINGA PLANA  </t>
  </si>
  <si>
    <t>CV0074</t>
  </si>
  <si>
    <t xml:space="preserve">22.020.0080-0      </t>
  </si>
  <si>
    <t xml:space="preserve">ABERTURA DE COVA DE 20X20X20CM,INCLUINDO INCORPORACAO DE ESTERCO CURTIDO,PARA PLANTIO DE VEGETACAO CACTACEAS EM AREA DERESTINGA PLANA  </t>
  </si>
  <si>
    <t>CV0075</t>
  </si>
  <si>
    <t xml:space="preserve">22.020.0085-0      </t>
  </si>
  <si>
    <t xml:space="preserve">ABERTURA DE COVA DE 30X30X30CM,INCLUINDO INCORPORACAO DE ESTERCO CURTIDO,PARA PLANTIO DE VEGETACAO ARBUSTIVA EM AREA DERESTINGA PLANA  </t>
  </si>
  <si>
    <t>CV0076</t>
  </si>
  <si>
    <t xml:space="preserve">22.020.0090-0      </t>
  </si>
  <si>
    <t xml:space="preserve">ABERTURA DE COVA DE 40X40X40CM,INCLUINDO INCORPORACAO DE ESTERCO CURTIDO,PARA PLANTIO DE VEGETACAO ARBUSTIVA EM AREA DERESTINGA PLANA  </t>
  </si>
  <si>
    <t>CV0077</t>
  </si>
  <si>
    <t xml:space="preserve">22.020.0095-0      </t>
  </si>
  <si>
    <t xml:space="preserve">ADUBACAO E CALAGEM,USANDO ADUBO ORGANICO/MINERAL,EM MUDAS PLANTADAS EM ENCOSTAS  </t>
  </si>
  <si>
    <t>CV0078</t>
  </si>
  <si>
    <t xml:space="preserve">22.020.0100-0      </t>
  </si>
  <si>
    <t xml:space="preserve">CAPINA DE ACEIRO EM ENCOSTA EM AREA PREVIAMENTE ROCADA,EM FASE DE IMPLANTACAO  </t>
  </si>
  <si>
    <t>CV0079</t>
  </si>
  <si>
    <t xml:space="preserve">22.020.0105-0      </t>
  </si>
  <si>
    <t xml:space="preserve">CAPINA DE ACEIRO EM ENCOSTA EM AREA PREVIAMENTE ROCADA,EM FASE DE MANUTENCAO  </t>
  </si>
  <si>
    <t>CV0080</t>
  </si>
  <si>
    <t xml:space="preserve">22.020.0110-0      </t>
  </si>
  <si>
    <t xml:space="preserve">CAPINA DE VEGETACAO GRAMINEA EM AREA DE ENCOSTA EM CURVA DE NIVEL,INCLUSIVE MARCACAO DE FAIXAS EM CURVA DE NIVEL,EM FASEDE IMPLANTACAO  </t>
  </si>
  <si>
    <t>CV0081</t>
  </si>
  <si>
    <t xml:space="preserve">22.020.0115-0      </t>
  </si>
  <si>
    <t xml:space="preserve">CAPINA DE VEGETACAO GRAMINEA EM AREA DE ENCOSTA EM CURVA DE NIVEL,EM FASE DE MANUTENCAO  </t>
  </si>
  <si>
    <t>CV0082</t>
  </si>
  <si>
    <t xml:space="preserve">22.020.0120-0      </t>
  </si>
  <si>
    <t xml:space="preserve">LIMPEZA MANUAL DE MATERIAIS DIVERSOS EM AREA DE MANGUEZAL(LIXO)  </t>
  </si>
  <si>
    <t>CV0083</t>
  </si>
  <si>
    <t xml:space="preserve">22.020.0125-0      </t>
  </si>
  <si>
    <t xml:space="preserve">PLANTIO DE GRAMA EM PLACAS,EM ENCOSTA,TIPO SAO CARLOS,BATATAIS OU LARGA,INCLUSIVE COMPRA E ARRANCAMENTO NO LOCAL DE ORIGEM,CARGA,TRANSPORTE MANUAL ENCOSTA ACIMA,DESCARGA E PREPARODO TERRENO  </t>
  </si>
  <si>
    <t>CV0085</t>
  </si>
  <si>
    <t xml:space="preserve">22.020.0135-0      </t>
  </si>
  <si>
    <t xml:space="preserve">PLANTIO DE MUDAS DE VEGETACAO ARBUSTIVA,EXCLUSIVE O FORNECIMENTO DE MUDA,EM AREA DE RESTINGA PLANA  </t>
  </si>
  <si>
    <t>CV0086</t>
  </si>
  <si>
    <t xml:space="preserve">22.020.0140-0      </t>
  </si>
  <si>
    <t xml:space="preserve">PLANTIO DE MUDAS DE VEGETACAO CACTACEAS,EXCLUSIVE O FORNECIMENTO DE MUDA,EM AREA DE RESTINGA PLANA  </t>
  </si>
  <si>
    <t>CV0087</t>
  </si>
  <si>
    <t xml:space="preserve">22.020.0145-0      </t>
  </si>
  <si>
    <t xml:space="preserve">PLANTIO DE MUDAS DE VEGETACAO REPTANTE,EXCLUSIVE O FORNECIMENTO DE MUDA,EM AREA DE RESTINGA PLANA  </t>
  </si>
  <si>
    <t>CV0088</t>
  </si>
  <si>
    <t xml:space="preserve">22.020.0150-0      </t>
  </si>
  <si>
    <t xml:space="preserve">PLANTIO DE MUDA DE ESPECIE DE MANGUEZAL,DE 50 A 70CM DE ALTURA,E ABERTURA DE COVA DE 10X10X20CM,EXCLUSIVE O FORNECIMENTODA MUDA  </t>
  </si>
  <si>
    <t>CV0089</t>
  </si>
  <si>
    <t xml:space="preserve">22.028.0035-0      </t>
  </si>
  <si>
    <t xml:space="preserve">ADUBACAO DIFERENCIADA EM ESPECIES VEGETAIS DE QUALQUER NATUREZA.FORNECIMENTO E APLICACAO  </t>
  </si>
  <si>
    <t>CV0090</t>
  </si>
  <si>
    <t xml:space="preserve">22.028.0040-0      </t>
  </si>
  <si>
    <t xml:space="preserve">ADUBACAO QUIMICA COM FORMULA COMPLETA (NPK-10-10-10)EM GOLAS DE ARVORE,INCLUSIVE LIMPEZA E REVOLVIMENTO DE SOLO.FORNECIMENTO E APLICACAO  </t>
  </si>
  <si>
    <t>CV0092</t>
  </si>
  <si>
    <t xml:space="preserve">22.028.0050-0      </t>
  </si>
  <si>
    <t xml:space="preserve">CONTROLE QUIMICO DE ESPECIES VEGETAIS DE QUALQUER NATUREZA.FORNECIMENTO E APLICACAO  </t>
  </si>
  <si>
    <t>CV0093</t>
  </si>
  <si>
    <t xml:space="preserve">22.030.0030-0      </t>
  </si>
  <si>
    <t xml:space="preserve">ARRANCAMENTO E REPLANTIO DE ARBUSTO COM ATE 2M DE ALTURA  </t>
  </si>
  <si>
    <t>CV0094</t>
  </si>
  <si>
    <t xml:space="preserve">22.030.0035-0      </t>
  </si>
  <si>
    <t xml:space="preserve">PODA DE ESPECIES VEGETAIS DE BAIXO NIVEL DE DIFICULDADE,EXCLUSIVE TRANSPORTE DE MATERIAL RESULTANTE  </t>
  </si>
  <si>
    <t>CV0095</t>
  </si>
  <si>
    <t xml:space="preserve">22.030.0040-0      </t>
  </si>
  <si>
    <t xml:space="preserve">PODA DE ESPECIES VEGETAIS DE MEDIO NIVEL DE DIFICULDADE,EXCLUSIVE TRANSPORTE DO MATERIAL RESULTANTE  </t>
  </si>
  <si>
    <t>CV0096</t>
  </si>
  <si>
    <t xml:space="preserve">22.030.0045-0      </t>
  </si>
  <si>
    <t xml:space="preserve">PODA DE ESPECIES VEGETAIS DE ALTO NIVEL DE DIFICULDADE,EXCLUSIVE TRANSPORTE DO MATERIAL RESULTANTE  </t>
  </si>
  <si>
    <t>CV0097</t>
  </si>
  <si>
    <t xml:space="preserve">22.030.0050-0      </t>
  </si>
  <si>
    <t xml:space="preserve">REMOCAO DE ESPECIES VEGETAIS,PORTE MUDA (ATE 2M DE ALTURA), INCLUSIVE CARGA,DESCARGA E TRANSPORTE DO MATERIAL ATE 30KM  </t>
  </si>
  <si>
    <t>CV0098</t>
  </si>
  <si>
    <t xml:space="preserve">22.030.0055-0      </t>
  </si>
  <si>
    <t xml:space="preserve">REMOCAO DE ESPECIES VEGETAIS,PORTE PEQUENO (ENTRE 2M E 4M DE ALTURA),INCLUSIVE CARGA,DESCARGA E TRANSPORTE DO MATERIALATE 30KM  </t>
  </si>
  <si>
    <t>CV0099</t>
  </si>
  <si>
    <t xml:space="preserve">22.030.0060-0      </t>
  </si>
  <si>
    <t xml:space="preserve">REMOCAO DE ESPECIES VEGETAIS,PORTE MEDIO (ENTRE 4M E 6M DE  ALTURA),INCLUSIVE CARGA,DESCARGA E TRANSPORTE DO MATERIALATE 30KM  </t>
  </si>
  <si>
    <t>CV0100</t>
  </si>
  <si>
    <t xml:space="preserve">22.030.0065-0      </t>
  </si>
  <si>
    <t xml:space="preserve">REMOCAO DE ESPECIES VEGETAIS,PORTE GRANDE (ACIMA DE 6M DE ALTURA),INCLUSIVE CARGA,DESCARGA E TRANSPORTE DO MATERIAL ATE30KM  </t>
  </si>
  <si>
    <t>CV0101</t>
  </si>
  <si>
    <t xml:space="preserve">22.030.0070-0      </t>
  </si>
  <si>
    <t xml:space="preserve">TRANSPLANTE DE VEGETAIS DE PORTE PEQUENO (ENTRE 2M E 4M DE  ALTURA),INCLUSIVE CARGA,DESCARGA E TRANSPORTE DO MATERIALATE 30KM  </t>
  </si>
  <si>
    <t>CV0102</t>
  </si>
  <si>
    <t xml:space="preserve">22.030.0075-0      </t>
  </si>
  <si>
    <t xml:space="preserve">DENDROCIRURGIA EM ESPECIES VEGETAIS DE QUALQUER NATUREZA  </t>
  </si>
  <si>
    <t>CV0103</t>
  </si>
  <si>
    <t xml:space="preserve">22.030.0080-0      </t>
  </si>
  <si>
    <t xml:space="preserve">PINCELAMENTO EM LESAO DE ESPECIES VEGETAIS DE QUALQUER NATUREZA  </t>
  </si>
  <si>
    <t>CV0104</t>
  </si>
  <si>
    <t xml:space="preserve">22.030.0085-0      </t>
  </si>
  <si>
    <t xml:space="preserve">RETUTORAMENTO DE ESPECIES VEGETAIS DE QUALQUER NATUREZA  </t>
  </si>
  <si>
    <t>CV0105</t>
  </si>
  <si>
    <t xml:space="preserve">22.030.0090-0      </t>
  </si>
  <si>
    <t xml:space="preserve">TRATAMENTO DE ARVORES COM LESOES ACIMA DE 0,50M²,COMPREENDENDO:RASPAGEM DO MATERIAL NECROSADO,APLICACAO DE FUNGICIDAS,INSETICIDAS,HORMONI OS E IMPERMEABILIZANTES,FECHAMENTO DAS CAVIDADES COM ESPUMA DE POLIURETANO COBERTA COM NATA DE CIMENTOE INCORPORACAO DE MATERIAIS PARA ENRIQUECIMENTO DO SOLO,EXCLUSIVE MAO-DE-OBRA  </t>
  </si>
  <si>
    <t>CV0106</t>
  </si>
  <si>
    <t xml:space="preserve">22.030.0095-0      </t>
  </si>
  <si>
    <t xml:space="preserve">TRATAMENTO DE ARVORES COM LESOES ATE 0.50M2,COMPREENDENDO:RASPAGEM DO MATERIAL NECROSADO,APLICACAO DE FUNGICIDAS,INSETICIDAS,HORMONI OS E IMPERMEABILIZANTES,FECHAMENTO DAS CAVIDADESCOM ESPUMA DE POLIURETANO COBERTA COM NATA DE CIMENTO E INCORPORACAO DE MATERIAIS PARA ENRIQUECIMENTO DO SOLO,EXCLUSIVEMAO-DE-OBRA  </t>
  </si>
  <si>
    <t>CV0107</t>
  </si>
  <si>
    <t xml:space="preserve">22.030.0100-0      </t>
  </si>
  <si>
    <t xml:space="preserve">TRATAMENTO FITOSSANITARIO EM ARVORES,COMPREENDENDO:EXECUCAO DE PEQUENAS PODAS(GALHOS E RAMOS COMPROMETIDOS),RASPAGEM DEMATERIAL NECROSADO,APLICACAO DE FUNGICIDAS,INSETICIDAS,HORMONI OS,IMPERMEABILIZANTES E FERTILIZANTES,ALARGAMENTO DE GOLAS,REVOLVIMENTO DE SOLO,REMOCAO E TRANSPORTE DE MATERIAL,RECOMPOSICAO E PLANTIO DE COBERTURA NAS GOLAS  </t>
  </si>
  <si>
    <t>CV0108</t>
  </si>
  <si>
    <t xml:space="preserve">22.030.0105-0      </t>
  </si>
  <si>
    <t xml:space="preserve">TRATAMENTO FITOSSANITARIO PARA O COMBATE A SECA DE ARVORES,COMPREENDENDO:APLICACA O DE FUNGICIDA E REPELENTE E INCORPORACAO DE MATERIAIS PARA ENRIQUECIMENTO DO SOLO,EXCLUSIVE MAO-DE-OBRA  </t>
  </si>
  <si>
    <t>CV0109</t>
  </si>
  <si>
    <t xml:space="preserve">22.010.0012-0      </t>
  </si>
  <si>
    <t xml:space="preserve">MUDAS DE ARVORES NATIVAS,TIPO PAU BRASIL OU SIMILAR,COM APROXIMADAMENTE 1,00M DE ALTURA.FORNECIMENTO  </t>
  </si>
  <si>
    <t>CV0110</t>
  </si>
  <si>
    <t xml:space="preserve">22.010.0017-0      </t>
  </si>
  <si>
    <t xml:space="preserve">MUDAS DE ESPECIES VEGETAIS EXOTICAS,TIPO ACACIA,TAMARINDO OU SIMILAR,COM APROXIMADAMENTE 30CM DE ALTURA.FORNECIMENTO  </t>
  </si>
  <si>
    <t>CV0111</t>
  </si>
  <si>
    <t xml:space="preserve">22.010.0032-0      </t>
  </si>
  <si>
    <t xml:space="preserve">MUDAS DE ESPECIES VEGETAIS NATIVAS TIPO PAU BRASIL OU SIMILAR,COM APROXIMADAMENTE 30CM DE ALTURA.FORNECIMENTO  </t>
  </si>
  <si>
    <t>CV0112</t>
  </si>
  <si>
    <t xml:space="preserve">22.020.0132-0      </t>
  </si>
  <si>
    <t xml:space="preserve">PLANTIO E ADUBACAO DE MUDAS EM ENCOSTA,DE APROXIMADAMENTE 30CM DE ALTURA,TIPO PAU BRASIL OU SIMILAR.FORNECIMENTO DA MUDAINCLUSO  </t>
  </si>
  <si>
    <t>CV5001</t>
  </si>
  <si>
    <t xml:space="preserve">22.005.0005-A      </t>
  </si>
  <si>
    <t>CV5002</t>
  </si>
  <si>
    <t xml:space="preserve">22.005.0015-A      </t>
  </si>
  <si>
    <t>CV5003</t>
  </si>
  <si>
    <t xml:space="preserve">22.005.0020-A      </t>
  </si>
  <si>
    <t>CV5004</t>
  </si>
  <si>
    <t xml:space="preserve">22.005.0025-A      </t>
  </si>
  <si>
    <t>CV5005</t>
  </si>
  <si>
    <t xml:space="preserve">22.005.0030-A      </t>
  </si>
  <si>
    <t>CV5006</t>
  </si>
  <si>
    <t xml:space="preserve">22.005.0035-A      </t>
  </si>
  <si>
    <t>CV5008</t>
  </si>
  <si>
    <t xml:space="preserve">22.005.0045-A      </t>
  </si>
  <si>
    <t>CV5009</t>
  </si>
  <si>
    <t xml:space="preserve">22.005.0050-A      </t>
  </si>
  <si>
    <t>CV5010</t>
  </si>
  <si>
    <t xml:space="preserve">22.005.0055-A      </t>
  </si>
  <si>
    <t>CV5011</t>
  </si>
  <si>
    <t xml:space="preserve">22.005.0060-A      </t>
  </si>
  <si>
    <t>CV5015</t>
  </si>
  <si>
    <t xml:space="preserve">22.013.0005-A      </t>
  </si>
  <si>
    <t>CV5016</t>
  </si>
  <si>
    <t xml:space="preserve">22.013.0010-A      </t>
  </si>
  <si>
    <t>CV5017</t>
  </si>
  <si>
    <t xml:space="preserve">22.013.0015-A      </t>
  </si>
  <si>
    <t>CV5018</t>
  </si>
  <si>
    <t xml:space="preserve">22.013.0020-A      </t>
  </si>
  <si>
    <t>CV5021</t>
  </si>
  <si>
    <t xml:space="preserve">22.016.0005-A      </t>
  </si>
  <si>
    <t>CV5022</t>
  </si>
  <si>
    <t xml:space="preserve">22.016.0010-A      </t>
  </si>
  <si>
    <t>CV5023</t>
  </si>
  <si>
    <t xml:space="preserve">22.016.0015-A      </t>
  </si>
  <si>
    <t>CV5024</t>
  </si>
  <si>
    <t xml:space="preserve">22.016.0020-A      </t>
  </si>
  <si>
    <t>CV5025</t>
  </si>
  <si>
    <t xml:space="preserve">22.016.0025-A      </t>
  </si>
  <si>
    <t>CV5026</t>
  </si>
  <si>
    <t xml:space="preserve">22.016.0030-A      </t>
  </si>
  <si>
    <t>CV5027</t>
  </si>
  <si>
    <t xml:space="preserve">22.020.0005-A      </t>
  </si>
  <si>
    <t>CV5028</t>
  </si>
  <si>
    <t xml:space="preserve">22.020.0010-A      </t>
  </si>
  <si>
    <t>CV5029</t>
  </si>
  <si>
    <t xml:space="preserve">22.020.0015-A      </t>
  </si>
  <si>
    <t>CV5032</t>
  </si>
  <si>
    <t xml:space="preserve">22.020.0030-A      </t>
  </si>
  <si>
    <t>CV5033</t>
  </si>
  <si>
    <t xml:space="preserve">22.020.0035-A      </t>
  </si>
  <si>
    <t>CV5034</t>
  </si>
  <si>
    <t xml:space="preserve">22.020.0040-A      </t>
  </si>
  <si>
    <t>CV5035</t>
  </si>
  <si>
    <t xml:space="preserve">22.020.0045-A      </t>
  </si>
  <si>
    <t>CV5036</t>
  </si>
  <si>
    <t xml:space="preserve">22.020.0050-A      </t>
  </si>
  <si>
    <t>CV5037</t>
  </si>
  <si>
    <t xml:space="preserve">22.020.0055-A      </t>
  </si>
  <si>
    <t>CV5038</t>
  </si>
  <si>
    <t xml:space="preserve">22.025.0005-A      </t>
  </si>
  <si>
    <t>CV5039</t>
  </si>
  <si>
    <t xml:space="preserve">22.025.0010-A      </t>
  </si>
  <si>
    <t>CV5040</t>
  </si>
  <si>
    <t xml:space="preserve">22.025.0015-A      </t>
  </si>
  <si>
    <t>CV5041</t>
  </si>
  <si>
    <t xml:space="preserve">22.026.0010-A      </t>
  </si>
  <si>
    <t>CV5042</t>
  </si>
  <si>
    <t xml:space="preserve">22.028.0005-A      </t>
  </si>
  <si>
    <t>CV5043</t>
  </si>
  <si>
    <t xml:space="preserve">22.028.0010-A      </t>
  </si>
  <si>
    <t>CV5044</t>
  </si>
  <si>
    <t xml:space="preserve">22.028.0015-A      </t>
  </si>
  <si>
    <t>CV5046</t>
  </si>
  <si>
    <t xml:space="preserve">22.028.0025-A      </t>
  </si>
  <si>
    <t>CV5047</t>
  </si>
  <si>
    <t xml:space="preserve">22.030.0010-A      </t>
  </si>
  <si>
    <t>CV5048</t>
  </si>
  <si>
    <t xml:space="preserve">22.030.0015-A      </t>
  </si>
  <si>
    <t>CV5049</t>
  </si>
  <si>
    <t xml:space="preserve">22.040.0005-A      </t>
  </si>
  <si>
    <t>CV5050</t>
  </si>
  <si>
    <t xml:space="preserve">22.040.0010-A      </t>
  </si>
  <si>
    <t>CV5051</t>
  </si>
  <si>
    <t xml:space="preserve">22.040.0015-A      </t>
  </si>
  <si>
    <t>CV5052</t>
  </si>
  <si>
    <t xml:space="preserve">22.040.0020-A      </t>
  </si>
  <si>
    <t>CV5053</t>
  </si>
  <si>
    <t xml:space="preserve">22.040.0025-A      </t>
  </si>
  <si>
    <t>CV5054</t>
  </si>
  <si>
    <t xml:space="preserve">22.040.0030-A      </t>
  </si>
  <si>
    <t>CV5055</t>
  </si>
  <si>
    <t xml:space="preserve">22.040.0035-A      </t>
  </si>
  <si>
    <t>CV5056</t>
  </si>
  <si>
    <t xml:space="preserve">22.040.0040-A      </t>
  </si>
  <si>
    <t>CV5057</t>
  </si>
  <si>
    <t xml:space="preserve">22.040.0045-A      </t>
  </si>
  <si>
    <t>CV5058</t>
  </si>
  <si>
    <t xml:space="preserve">22.040.0050-A      </t>
  </si>
  <si>
    <t>CV5059</t>
  </si>
  <si>
    <t xml:space="preserve">22.040.0055-A      </t>
  </si>
  <si>
    <t>CV5060</t>
  </si>
  <si>
    <t xml:space="preserve">22.050.0005-A      </t>
  </si>
  <si>
    <t>CV5061</t>
  </si>
  <si>
    <t xml:space="preserve">22.050.0010-A      </t>
  </si>
  <si>
    <t>CV5062</t>
  </si>
  <si>
    <t xml:space="preserve">22.050.0015-A      </t>
  </si>
  <si>
    <t>CV5063</t>
  </si>
  <si>
    <t xml:space="preserve">22.050.0020-A      </t>
  </si>
  <si>
    <t>CV5064</t>
  </si>
  <si>
    <t xml:space="preserve">22.050.0025-A      </t>
  </si>
  <si>
    <t>CV5065</t>
  </si>
  <si>
    <t xml:space="preserve">22.050.0030-A      </t>
  </si>
  <si>
    <t>CV5066</t>
  </si>
  <si>
    <t xml:space="preserve">22.050.0035-A      </t>
  </si>
  <si>
    <t>CV5067</t>
  </si>
  <si>
    <t xml:space="preserve">22.005.0070-A      </t>
  </si>
  <si>
    <t>CV5068</t>
  </si>
  <si>
    <t xml:space="preserve">22.005.0075-A      </t>
  </si>
  <si>
    <t>CV5069</t>
  </si>
  <si>
    <t xml:space="preserve">22.005.0080-A      </t>
  </si>
  <si>
    <t>CV5070</t>
  </si>
  <si>
    <t xml:space="preserve">22.005.0085-A      </t>
  </si>
  <si>
    <t>CV5072</t>
  </si>
  <si>
    <t xml:space="preserve">22.020.0070-A      </t>
  </si>
  <si>
    <t>CV5073</t>
  </si>
  <si>
    <t xml:space="preserve">22.020.0075-A      </t>
  </si>
  <si>
    <t>CV5074</t>
  </si>
  <si>
    <t xml:space="preserve">22.020.0080-A      </t>
  </si>
  <si>
    <t>CV5075</t>
  </si>
  <si>
    <t xml:space="preserve">22.020.0085-A      </t>
  </si>
  <si>
    <t>CV5076</t>
  </si>
  <si>
    <t xml:space="preserve">22.020.0090-A      </t>
  </si>
  <si>
    <t>CV5077</t>
  </si>
  <si>
    <t xml:space="preserve">22.020.0095-A      </t>
  </si>
  <si>
    <t>CV5078</t>
  </si>
  <si>
    <t xml:space="preserve">22.020.0100-A      </t>
  </si>
  <si>
    <t>CV5079</t>
  </si>
  <si>
    <t xml:space="preserve">22.020.0105-A      </t>
  </si>
  <si>
    <t>CV5080</t>
  </si>
  <si>
    <t xml:space="preserve">22.020.0110-A      </t>
  </si>
  <si>
    <t>CV5081</t>
  </si>
  <si>
    <t xml:space="preserve">22.020.0115-A      </t>
  </si>
  <si>
    <t>CV5082</t>
  </si>
  <si>
    <t xml:space="preserve">22.020.0120-A      </t>
  </si>
  <si>
    <t>CV5083</t>
  </si>
  <si>
    <t xml:space="preserve">22.020.0125-A      </t>
  </si>
  <si>
    <t>CV5085</t>
  </si>
  <si>
    <t xml:space="preserve">22.020.0135-A      </t>
  </si>
  <si>
    <t>CV5086</t>
  </si>
  <si>
    <t xml:space="preserve">22.020.0140-A      </t>
  </si>
  <si>
    <t>CV5087</t>
  </si>
  <si>
    <t xml:space="preserve">22.020.0145-A      </t>
  </si>
  <si>
    <t>CV5088</t>
  </si>
  <si>
    <t xml:space="preserve">22.020.0150-A      </t>
  </si>
  <si>
    <t>CV5089</t>
  </si>
  <si>
    <t xml:space="preserve">22.028.0035-A      </t>
  </si>
  <si>
    <t>CV5090</t>
  </si>
  <si>
    <t xml:space="preserve">22.028.0040-A      </t>
  </si>
  <si>
    <t>CV5092</t>
  </si>
  <si>
    <t xml:space="preserve">22.028.0050-A      </t>
  </si>
  <si>
    <t>CV5093</t>
  </si>
  <si>
    <t xml:space="preserve">22.030.0030-A      </t>
  </si>
  <si>
    <t>CV5094</t>
  </si>
  <si>
    <t xml:space="preserve">22.030.0035-A      </t>
  </si>
  <si>
    <t>CV5095</t>
  </si>
  <si>
    <t xml:space="preserve">22.030.0040-A      </t>
  </si>
  <si>
    <t>CV5096</t>
  </si>
  <si>
    <t xml:space="preserve">22.030.0045-A      </t>
  </si>
  <si>
    <t>CV5097</t>
  </si>
  <si>
    <t xml:space="preserve">22.030.0050-A      </t>
  </si>
  <si>
    <t>CV5098</t>
  </si>
  <si>
    <t xml:space="preserve">22.030.0055-A      </t>
  </si>
  <si>
    <t>CV5099</t>
  </si>
  <si>
    <t xml:space="preserve">22.030.0060-A      </t>
  </si>
  <si>
    <t>CV5100</t>
  </si>
  <si>
    <t xml:space="preserve">22.030.0065-A      </t>
  </si>
  <si>
    <t>CV5101</t>
  </si>
  <si>
    <t xml:space="preserve">22.030.0070-A      </t>
  </si>
  <si>
    <t>CV5102</t>
  </si>
  <si>
    <t xml:space="preserve">22.030.0075-A      </t>
  </si>
  <si>
    <t>CV5103</t>
  </si>
  <si>
    <t xml:space="preserve">22.030.0080-A      </t>
  </si>
  <si>
    <t>CV5104</t>
  </si>
  <si>
    <t xml:space="preserve">22.030.0085-A      </t>
  </si>
  <si>
    <t>CV5105</t>
  </si>
  <si>
    <t xml:space="preserve">22.030.0090-A      </t>
  </si>
  <si>
    <t>CV5106</t>
  </si>
  <si>
    <t xml:space="preserve">22.030.0095-A      </t>
  </si>
  <si>
    <t>CV5107</t>
  </si>
  <si>
    <t xml:space="preserve">22.030.0100-A      </t>
  </si>
  <si>
    <t>CV5108</t>
  </si>
  <si>
    <t xml:space="preserve">22.030.0105-A      </t>
  </si>
  <si>
    <t>CV5109</t>
  </si>
  <si>
    <t xml:space="preserve">22.010.0012-A      </t>
  </si>
  <si>
    <t>CV5110</t>
  </si>
  <si>
    <t xml:space="preserve">22.010.0017-A      </t>
  </si>
  <si>
    <t>CV5111</t>
  </si>
  <si>
    <t xml:space="preserve">22.010.0032-A      </t>
  </si>
  <si>
    <t>CV5112</t>
  </si>
  <si>
    <t xml:space="preserve">22.020.0132-A      </t>
  </si>
  <si>
    <t>CY0002</t>
  </si>
  <si>
    <t xml:space="preserve">54.001.0007-B      </t>
  </si>
  <si>
    <t xml:space="preserve">TACO DE CANELA 2,5 X 10 X 10CM  </t>
  </si>
  <si>
    <t>CY0003</t>
  </si>
  <si>
    <t xml:space="preserve">54.001.0010-B      </t>
  </si>
  <si>
    <t xml:space="preserve">ACO CA-50,DIAM. DE 5/8" A 1" (MEDIA)  </t>
  </si>
  <si>
    <t>CY0004</t>
  </si>
  <si>
    <t xml:space="preserve">54.001.0013-B      </t>
  </si>
  <si>
    <t xml:space="preserve">ACO CA-50 B, DIAM. DE 1/4" E 1/2" (MEDIA)  </t>
  </si>
  <si>
    <t>CY0006</t>
  </si>
  <si>
    <t xml:space="preserve">54.001.0069-B      </t>
  </si>
  <si>
    <t xml:space="preserve">PREPARO CHAPA ACO 16 P/PLACA SINALIZACAO VERTICAL,INCL.CORTETRATAMENTO DESENGORDURANTE E FORN.DA CHAPA.  </t>
  </si>
  <si>
    <t>CY0007</t>
  </si>
  <si>
    <t xml:space="preserve">54.001.0070-B      </t>
  </si>
  <si>
    <t xml:space="preserve">PINTURA A PISTOLA S/PLACA ACO 16,C/PRIMER SINT.SURFACE SINT.ESMALTE SINT.C/TANTAS DEMAOS NECESSARIAS AO SEU BOM ACAB.  </t>
  </si>
  <si>
    <t>CY0008</t>
  </si>
  <si>
    <t xml:space="preserve">54.001.0071-B      </t>
  </si>
  <si>
    <t xml:space="preserve">REVESTIMENTO DE PLACAS DE ACO P/SINALIZACAO VERTICAL C/PELICULA REFLETIVA GRAU TECNICO E PELICULA P/LEGENDA.FORN.E COLOC  </t>
  </si>
  <si>
    <t>CY0009</t>
  </si>
  <si>
    <t xml:space="preserve">54.001.0073-B      </t>
  </si>
  <si>
    <t xml:space="preserve">MONTAGEM PLACA ACO P/SINALIZACAO VERTICAL POSTE CONCR.ARMADO INCL.FIX.CASTANHAS DUPLAS,FITA ARQUIAR/PARAFUSOS.FORN.E COLOC.  </t>
  </si>
  <si>
    <t>CY0010</t>
  </si>
  <si>
    <t xml:space="preserve">54.001.0074-B      </t>
  </si>
  <si>
    <t xml:space="preserve">PECA DE MACARAMDUBA DE 3"X3" PARA FIX.DAS PLACAS DE SINALIZACAO VERTICAL (1 OU 2 POSTES DE MADEIRA)  </t>
  </si>
  <si>
    <t>CY0011</t>
  </si>
  <si>
    <t xml:space="preserve">54.001.0077-B      </t>
  </si>
  <si>
    <t xml:space="preserve">FIXACAO DE PLACAS DE SINALIZACAO DE RODOVIAS C/PARAFUSO 5/16"X4",FIXADA EM 1 OU 2 POSTES,INCL.PINT.FORN.E COLOC.  </t>
  </si>
  <si>
    <t>CY0013</t>
  </si>
  <si>
    <t xml:space="preserve">54.001.0100-B      </t>
  </si>
  <si>
    <t xml:space="preserve">FORMA DE MAD. P/MOLDAGEM  </t>
  </si>
  <si>
    <t>CY0014</t>
  </si>
  <si>
    <t xml:space="preserve">54.001.0081-B      </t>
  </si>
  <si>
    <t xml:space="preserve">REVESTIMENTOS PLACAS ACO P/SINALIZ.VERT.C/PELICULA REFL.GRAU TECNICO,GRAU ALTA INTENSIDADE/PELICULA P/LEGENDA.FORN.E APLIC.  </t>
  </si>
  <si>
    <t>CY0015</t>
  </si>
  <si>
    <t xml:space="preserve">54.001.0082-B      </t>
  </si>
  <si>
    <t xml:space="preserve">REVESTIMENTOS PLACAS ACO P/SINALIZACAO VERT.C/PELICULA REFL.GRAU TECNICO,GRAU DIAMANTE/PELICULA P/LEGENDA.FORN.E APLIC.  </t>
  </si>
  <si>
    <t>CY0016</t>
  </si>
  <si>
    <t xml:space="preserve">55.001.0010-B      </t>
  </si>
  <si>
    <t xml:space="preserve">PINUS,PECA 1 X 7CM  </t>
  </si>
  <si>
    <t>CY0017</t>
  </si>
  <si>
    <t xml:space="preserve">55.001.0011-B      </t>
  </si>
  <si>
    <t xml:space="preserve">PINUS,PECA 2,5 X 5CM  </t>
  </si>
  <si>
    <t>CY0018</t>
  </si>
  <si>
    <t xml:space="preserve">55.001.0012-B      </t>
  </si>
  <si>
    <t xml:space="preserve">PINUS,PECA 2,5 X 10CM.  </t>
  </si>
  <si>
    <t>CY0019</t>
  </si>
  <si>
    <t xml:space="preserve">55.001.0013-B      </t>
  </si>
  <si>
    <t xml:space="preserve">PECA DE PINUS,P/M3  </t>
  </si>
  <si>
    <t>CY0020</t>
  </si>
  <si>
    <t xml:space="preserve">55.010.0001-B      </t>
  </si>
  <si>
    <t xml:space="preserve">CUSTO HORARIO P/ESCAV., CONCRETAGEM E POSICIONAMENTO DA GAIOLA DE PAREDE DIAFRAGMA  </t>
  </si>
  <si>
    <t>CY0021</t>
  </si>
  <si>
    <t xml:space="preserve">55.010.0003-B      </t>
  </si>
  <si>
    <t xml:space="preserve">TUBO DE CONCRETO,DIAMETRO DE 500MM,INCLUSIVE FORNECIMENTO  </t>
  </si>
  <si>
    <t>CY0022</t>
  </si>
  <si>
    <t xml:space="preserve">55.019.0010-B      </t>
  </si>
  <si>
    <t xml:space="preserve">LIMPEZA MANUAL DE GALERIA CIRCULAR  </t>
  </si>
  <si>
    <t>CY0023</t>
  </si>
  <si>
    <t xml:space="preserve">55.100.0002-B      </t>
  </si>
  <si>
    <t xml:space="preserve">COMPOSICAO BASICA - ENSAIO DE LABORATORIO  </t>
  </si>
  <si>
    <t>CY0024</t>
  </si>
  <si>
    <t xml:space="preserve">55.100.0003-B      </t>
  </si>
  <si>
    <t xml:space="preserve">PERFURACAO MANUAL, PRODUCAO MEDIA BRUTA EM TORNO DE 2,00M/H  </t>
  </si>
  <si>
    <t>CY0025</t>
  </si>
  <si>
    <t xml:space="preserve">55.100.0004-B      </t>
  </si>
  <si>
    <t xml:space="preserve">PERFURACAO MANUAL, PRODUCAO MEDIA BRUTA EM TORNO DE 0,50M/H  </t>
  </si>
  <si>
    <t>CY0026</t>
  </si>
  <si>
    <t xml:space="preserve">55.100.0005-B      </t>
  </si>
  <si>
    <t xml:space="preserve">CUSTO HORARIO PRODUTIVO - DIAMANTE  </t>
  </si>
  <si>
    <t>CY0032</t>
  </si>
  <si>
    <t xml:space="preserve">55.100.0017-B      </t>
  </si>
  <si>
    <t xml:space="preserve">FASE DE CAMPO PARA LOCACAO DE ESTRADAS COM OROGRAFIA NAO ACIDENTADA E VEGETACAO LEVE  </t>
  </si>
  <si>
    <t>CY0033</t>
  </si>
  <si>
    <t xml:space="preserve">55.100.0019-B      </t>
  </si>
  <si>
    <t xml:space="preserve">NIVEL DE EIXO-ESTRADA EM TER. DE OROGRAFIA NAO ACIDENTADA E VEG. DENSA  </t>
  </si>
  <si>
    <t>CY0034</t>
  </si>
  <si>
    <t xml:space="preserve">55.100.0023-B      </t>
  </si>
  <si>
    <t xml:space="preserve">NIVEL OFF-SETS EM TERRENO DE OROGRAFIA NAO ACIDENTADA E VEGETACAO LEVE  </t>
  </si>
  <si>
    <t>CY0036</t>
  </si>
  <si>
    <t xml:space="preserve">55.100.0027-B      </t>
  </si>
  <si>
    <t xml:space="preserve">LEVANTAMENTO DE SECAO DE ESTRADA EM TERRENO DE OROGRAFIA NAO ACIDENTADA E VEGETACAO LEVE  </t>
  </si>
  <si>
    <t>CY0037</t>
  </si>
  <si>
    <t xml:space="preserve">55.100.0029-B      </t>
  </si>
  <si>
    <t xml:space="preserve">LOCACAO DE OFF-SET EM TERRENO DE OROGRAFIA NAO ACIDENTADA E VEGETACAO DENSA  </t>
  </si>
  <si>
    <t>CY0039</t>
  </si>
  <si>
    <t xml:space="preserve">55.100.0031-B      </t>
  </si>
  <si>
    <t xml:space="preserve">FASE DE ESCRITORIO P/LOCACAO DE ESTRADAS C/OROGRAFIA NAO ACIDENTADA  </t>
  </si>
  <si>
    <t>CY0040</t>
  </si>
  <si>
    <t xml:space="preserve">55.100.0032-B      </t>
  </si>
  <si>
    <t xml:space="preserve">CUSTO HORARIO PRODUTIVO - WIDIA SOLO  </t>
  </si>
  <si>
    <t>CY0041</t>
  </si>
  <si>
    <t xml:space="preserve">55.100.0033-B      </t>
  </si>
  <si>
    <t xml:space="preserve">CUSTO HORARIO PRODUTIVO - WIDIA ALT.  </t>
  </si>
  <si>
    <t>CY0042</t>
  </si>
  <si>
    <t xml:space="preserve">55.100.0034-B      </t>
  </si>
  <si>
    <t xml:space="preserve">CUSTO HORARIO PRODUTIVO - WIDIA ROCHA  </t>
  </si>
  <si>
    <t>CY0043</t>
  </si>
  <si>
    <t xml:space="preserve">55.100.0035-B      </t>
  </si>
  <si>
    <t xml:space="preserve">CUSTO HORARIO PRODUTIVO DE PERCUSSAO  </t>
  </si>
  <si>
    <t>CY0044</t>
  </si>
  <si>
    <t xml:space="preserve">55.100.0036-B      </t>
  </si>
  <si>
    <t xml:space="preserve">CUSTO HORARIO PRODUTIVO P/PERF. C/EQUIP. TIPO WAGON DRILL, INCL. EQUIPE E MAT.  </t>
  </si>
  <si>
    <t>CY0045</t>
  </si>
  <si>
    <t xml:space="preserve">55.100.0037-B      </t>
  </si>
  <si>
    <t xml:space="preserve">CUSTO HORARIO IMPRODUTIVO - WAGON DRILL  </t>
  </si>
  <si>
    <t>CY0046</t>
  </si>
  <si>
    <t xml:space="preserve">55.100.0038-B      </t>
  </si>
  <si>
    <t xml:space="preserve">CUSTO HORARIO PRODUTIVO P/PERF. C/EQUIP. TIPO ROC-600, INCL. EQUIPE E MAT.  </t>
  </si>
  <si>
    <t>CY0047</t>
  </si>
  <si>
    <t xml:space="preserve">55.100.0039-B      </t>
  </si>
  <si>
    <t xml:space="preserve">CUSTO IMPRODUTIVO - WAGON DRILL  </t>
  </si>
  <si>
    <t>CY0054</t>
  </si>
  <si>
    <t xml:space="preserve">55.100.0046-B      </t>
  </si>
  <si>
    <t xml:space="preserve">JANELAS DE CORRER C/ 2 FOLHAS, DE 150 X 150 X 3,5CM  </t>
  </si>
  <si>
    <t>CY0055</t>
  </si>
  <si>
    <t xml:space="preserve">55.100.0047-B      </t>
  </si>
  <si>
    <t xml:space="preserve">JANELA DE CORRER C/ 4 FOLHAS, DE 200 X 150 X 3,5CM  </t>
  </si>
  <si>
    <t>CY0056</t>
  </si>
  <si>
    <t xml:space="preserve">55.100.0048-B      </t>
  </si>
  <si>
    <t xml:space="preserve">JANELA GUILHOTINA DE CEDRO, DE 100 X 150 X 3CM  </t>
  </si>
  <si>
    <t>CY0057</t>
  </si>
  <si>
    <t xml:space="preserve">55.100.0049-B      </t>
  </si>
  <si>
    <t xml:space="preserve">JANELA GUILHOTINA DE CEDRO, DE 120 X 150 X 3CM  </t>
  </si>
  <si>
    <t>CY0058</t>
  </si>
  <si>
    <t xml:space="preserve">55.100.0050-B      </t>
  </si>
  <si>
    <t xml:space="preserve">JANELA GUILHOTINA DE CEDRO, DE 150 X 150 X 3CM  </t>
  </si>
  <si>
    <t>CY0059</t>
  </si>
  <si>
    <t xml:space="preserve">55.100.0051-B      </t>
  </si>
  <si>
    <t xml:space="preserve">PORTA DE FRISOS, DE 80 X 210 X 3,5CM  </t>
  </si>
  <si>
    <t>CY0061</t>
  </si>
  <si>
    <t xml:space="preserve">55.100.0056-B      </t>
  </si>
  <si>
    <t xml:space="preserve">CORTE E REMOCAO DO PAV., APICOAMENTO DA LAJE, FORMAS E CONCRETAGEM DOS BERCOS C/CONCR. FCK= 25MPA - 24H, UTILIZ. GRAUTH  </t>
  </si>
  <si>
    <t>CY0062</t>
  </si>
  <si>
    <t xml:space="preserve">55.100.0058-B      </t>
  </si>
  <si>
    <t xml:space="preserve">VALOR P/CUSTO DE MATERIA PRIMA NACIONAL  </t>
  </si>
  <si>
    <t>CY0063</t>
  </si>
  <si>
    <t xml:space="preserve">55.100.0059-B      </t>
  </si>
  <si>
    <t xml:space="preserve">HORA PRODUTIVA (CP) DE CHASSIS DE CAMINHAO 7,5T, C/MOTORISTA  </t>
  </si>
  <si>
    <t>CY0064</t>
  </si>
  <si>
    <t xml:space="preserve">55.100.0060-B      </t>
  </si>
  <si>
    <t xml:space="preserve">HORA IMPRODUTIVA C/MOTOR FUNCIONANDO (CF) DE CHASSIS DE CAMINHAO 7,5T, C/MOTORISTA  </t>
  </si>
  <si>
    <t>CY0065</t>
  </si>
  <si>
    <t xml:space="preserve">55.100.0061-B      </t>
  </si>
  <si>
    <t xml:space="preserve">HORA IMPRODUTIVA C/MOTOR PARADO (CI) DE CHASSIS DE CAMINHAO 7,5T, C/MOTORISTA  </t>
  </si>
  <si>
    <t>CY0067</t>
  </si>
  <si>
    <t xml:space="preserve">55.100.0063-B      </t>
  </si>
  <si>
    <t xml:space="preserve">TELA GALVANIZADA 7,5  </t>
  </si>
  <si>
    <t>CY0068</t>
  </si>
  <si>
    <t xml:space="preserve">55.100.0064-B      </t>
  </si>
  <si>
    <t xml:space="preserve">ARAME GALVANIZADO Nº 10  </t>
  </si>
  <si>
    <t>CY0069</t>
  </si>
  <si>
    <t xml:space="preserve">55.100.0065-B      </t>
  </si>
  <si>
    <t xml:space="preserve">SISMOGRAFO, CONTROLE DE BARULHO, CONTROLE DE PARTICULAS, CONTROLE DE GASES  </t>
  </si>
  <si>
    <t>CY0071</t>
  </si>
  <si>
    <t xml:space="preserve">55.100.0067-B      </t>
  </si>
  <si>
    <t xml:space="preserve">SINALIZACAO, LIMP. E CONSERVACAO DA AREA ADJACENTE, COMLURB, SEGUROS, TELAS, LONAS, CORDAS, PAIOIS, MANGUEIRAS, ETC.  </t>
  </si>
  <si>
    <t>CY0072</t>
  </si>
  <si>
    <t xml:space="preserve">55.100.0071-B      </t>
  </si>
  <si>
    <t xml:space="preserve">IMPLANTACAO DE PLACAS DE SINALIZACAO VERTICAL EM RODOVIAS,INCL.TRANSP.,C/MOTORI STA,P/DUAS CASTANHAS.  </t>
  </si>
  <si>
    <t>CY0073</t>
  </si>
  <si>
    <t xml:space="preserve">55.100.0072-B      </t>
  </si>
  <si>
    <t xml:space="preserve">IMPLANTACAO DE PLACAS DE SINALIZACAO VERTICAL EM RODOVIAS,INCL.TRANSP.,C/MOTORI STA,P/UM OU DOIS POSTES DE MADEIRA LEI.  </t>
  </si>
  <si>
    <t>CY0074</t>
  </si>
  <si>
    <t xml:space="preserve">58.002.0138-B      </t>
  </si>
  <si>
    <t xml:space="preserve">USINAGEM DE BRITA PARA OBTENSAO DE BRITA GRADUADA SENDO O PRECO REFERIDO AO M3 BRITA GRAD.COMPARTADA  </t>
  </si>
  <si>
    <t>CY0075</t>
  </si>
  <si>
    <t xml:space="preserve">58.002.0150-B      </t>
  </si>
  <si>
    <t xml:space="preserve">FORMA METALICA P/CONCRETO,C/FORNECIMENTO,CONF ECCAO,MONTAGEM E DESMONTAGEM COM 25 VEZES UTILIZACAO,ENCLUS. ESCORAMENTO.  </t>
  </si>
  <si>
    <t>CY0076</t>
  </si>
  <si>
    <t xml:space="preserve">58.002.0155-B      </t>
  </si>
  <si>
    <t xml:space="preserve">MEIO FIO DE CONC. SIMPLES(FCK=15 MPA), MOLDADO NO LOCAL, TIPO DER-RJ, MED. 0,15M BASE, ALT. 0,30M. FORN., ESCAV E REATER  </t>
  </si>
  <si>
    <t>CY0077</t>
  </si>
  <si>
    <t xml:space="preserve">58.002.0304-B      </t>
  </si>
  <si>
    <t xml:space="preserve">ALUGUEL HORARIO PRODUTIVO DE LAMA ASFALTICA COMPREENDENDO A-PENAS DEPRECIACAO,JUROS E MANUTENCAO (EXCLUSIVE OPERACAO)  </t>
  </si>
  <si>
    <t>CY0079</t>
  </si>
  <si>
    <t xml:space="preserve">58.002.0306-B      </t>
  </si>
  <si>
    <t xml:space="preserve">DISTANCIOMETRO ELETRONICO ACOPLADO A TEODOLITO.  </t>
  </si>
  <si>
    <t>CY0080</t>
  </si>
  <si>
    <t xml:space="preserve">58.002.0307-B      </t>
  </si>
  <si>
    <t xml:space="preserve">NIVEL WILD-NA-Z  </t>
  </si>
  <si>
    <t>CY0086</t>
  </si>
  <si>
    <t xml:space="preserve">58.002.0313-B      </t>
  </si>
  <si>
    <t xml:space="preserve">FORN E COLOC. EM ENCOSTA DE MARCOS TOPOGRAFICOS DE CONCRETO COM PINO DE REFERENCIA DE LATAO.  </t>
  </si>
  <si>
    <t>CY0088</t>
  </si>
  <si>
    <t xml:space="preserve">58.002.0315-B      </t>
  </si>
  <si>
    <t xml:space="preserve">BASE DE BRITA CORRIDA INCLUSIVE FORNECIMENTO DOS MATERIAIS  MEDIDA APOS A COMPACTACAO.  </t>
  </si>
  <si>
    <t>CY0089</t>
  </si>
  <si>
    <t xml:space="preserve">58.002.0316-B      </t>
  </si>
  <si>
    <t xml:space="preserve">REVESTIMENTO D/CONCRETO BETUMINOSO USINADO A QUENTE COM 5CM DE ESPESSURA EXCLUIDO O TRANSPORTE D/USINA PARA A PISTA.  </t>
  </si>
  <si>
    <t>CY0091</t>
  </si>
  <si>
    <t xml:space="preserve">58.002.0318-B      </t>
  </si>
  <si>
    <t xml:space="preserve">REGULARIZACAO DE SUB-LEITO DE ACORDO COM O DER-RJ EXCLUSIVE TRANSPORTE E ESCAVACAO DE CORRETIVOS.  </t>
  </si>
  <si>
    <t>CY0092</t>
  </si>
  <si>
    <t xml:space="preserve">58.002.0319-B      </t>
  </si>
  <si>
    <t xml:space="preserve">IMPRIMACAO DE BASE DE PAVIMENTACAO DE ACORDO COM AS INSTRUCOES PARA EXECUCAO DO DER-RJ  </t>
  </si>
  <si>
    <t>CY0094</t>
  </si>
  <si>
    <t xml:space="preserve">58.002.0322-B      </t>
  </si>
  <si>
    <t xml:space="preserve">PAVIMENTACAO COM PARALELEPIPEDOS SENDO REJUNTAMENTO COM BETUME E CASCALINHO  </t>
  </si>
  <si>
    <t>CY0096</t>
  </si>
  <si>
    <t xml:space="preserve">58.002.0325-B      </t>
  </si>
  <si>
    <t xml:space="preserve">CAPA SELANTE C/APLICACAO ASFALTO NIPROPORCAO 1,1 A 1,4 LITRO/M2,DISTRIBUICAO AGREGADOS (5 A 15KG/M2) COMPACT-ROLO.  </t>
  </si>
  <si>
    <t>CY0097</t>
  </si>
  <si>
    <t xml:space="preserve">58.002.0326-B      </t>
  </si>
  <si>
    <t xml:space="preserve">PINTURA DE LIGACAO DE ACORDO COM AS INSTRUCOES PARA EXECUCAO DO DER-RJ  </t>
  </si>
  <si>
    <t>CY0098</t>
  </si>
  <si>
    <t xml:space="preserve">58.002.0327-B      </t>
  </si>
  <si>
    <t xml:space="preserve">MEIO-FIO RETO DE CONCRETO SIMPLES(FCK=15MPa)DE 0,15M NA BASEE 0,45M DE ALTURA REJUNT.ARGAM.CIM.AR.1:3,5.  </t>
  </si>
  <si>
    <t>CY0099</t>
  </si>
  <si>
    <t xml:space="preserve">58.002.0328-B      </t>
  </si>
  <si>
    <t xml:space="preserve">MEIO-FIO CONCRETO SIMPLES(FCK=13,5MPa)TIPO DER-RJ,0,15M BASE 0,30M ALTURA REJUNTAMENTO CIM.AREIA 1:3,5  </t>
  </si>
  <si>
    <t>CY0100</t>
  </si>
  <si>
    <t xml:space="preserve">58.002.0329-B      </t>
  </si>
  <si>
    <t xml:space="preserve">CUSTO PRUDUTIVO DE PARALISACAO,DESLOC.OU INST.DE EQUIPAMENTO DE SONDAGEM A PERCUSSAO,INC. O EQUIP.E A EQUIPE A DISP.  </t>
  </si>
  <si>
    <t>CY0101</t>
  </si>
  <si>
    <t xml:space="preserve">58.002.0330-B      </t>
  </si>
  <si>
    <t xml:space="preserve">CUSTO IMPRODUTIVO PARALISACAO,DESLOCAMENTOS/INST ALACAO DE   EQUIPAM.SONDAGEM ROTATIVA C/EQUIPAMENTO/EQUIPE OPERACAO.  </t>
  </si>
  <si>
    <t>CY0102</t>
  </si>
  <si>
    <t xml:space="preserve">58.002.0331-B      </t>
  </si>
  <si>
    <t xml:space="preserve">MOLDAGEM E COLETA DE CORPO DE PROVA DE CONCRETO,EXEC.POR FIR  </t>
  </si>
  <si>
    <t>CY0103</t>
  </si>
  <si>
    <t xml:space="preserve">58.002.0332-B      </t>
  </si>
  <si>
    <t xml:space="preserve">MOLDAGEM E COLETA DE CORPO DE PROVA,CONSIDERANDO O TRANSPORTE PARA UMA DISTANCIA DE ATE 100KM  </t>
  </si>
  <si>
    <t>CY0104</t>
  </si>
  <si>
    <t xml:space="preserve">58.002.0333-B      </t>
  </si>
  <si>
    <t xml:space="preserve">MOLDAGEM E COLETA DE CORPO DE PROVA DE CONCRETO EXECUTADO POR FIRMA ESPECIALIZADA COM TRANSPORTE ATE 250KM.  </t>
  </si>
  <si>
    <t>CY0107</t>
  </si>
  <si>
    <t xml:space="preserve">58.002.0336-B      </t>
  </si>
  <si>
    <t xml:space="preserve">CONFECCAO DE RAMPA DE TERRA PARA SUBIDA E DESCIDA DE EQUIPAMENTO PESADO EM CARRETA  </t>
  </si>
  <si>
    <t xml:space="preserve">UN/T  </t>
  </si>
  <si>
    <t>CY0108</t>
  </si>
  <si>
    <t xml:space="preserve">58.002.0337-B      </t>
  </si>
  <si>
    <t xml:space="preserve">REVESTIMENTO TIPO LAMA ASFALTICA FINA CONFORME INSTRUCAO DER-RJ,EXCLUSIVE FORNECIMENTO E TRANSPORTE MATERIAIS  </t>
  </si>
  <si>
    <t>CY0109</t>
  </si>
  <si>
    <t xml:space="preserve">58.002.0339-B      </t>
  </si>
  <si>
    <t xml:space="preserve">BARRA ACO CA-25 REDONDA SEM SALIENCIA OU MOSSA, DIAMETRO DE 6,3MM A 8,0MM (1/4 A 5/16).  </t>
  </si>
  <si>
    <t>CY0112</t>
  </si>
  <si>
    <t xml:space="preserve">58.002.0343-B      </t>
  </si>
  <si>
    <t xml:space="preserve">LIMPEZA SUPERFICIE METALICA,EM PONTES,VIADUTOS OU ESTRUTURA SEMELHANTE,UTILIZ.LIXADEIRA/RA SPADEIRA,PRODUCAO DE 280M2/M.  </t>
  </si>
  <si>
    <t>CY0116</t>
  </si>
  <si>
    <t xml:space="preserve">58.002.0350-B      </t>
  </si>
  <si>
    <t xml:space="preserve">ASSENTAMENTO DE TUBULACAO DE CHAPA DE ACO DE 1/4" ESPESSURA COM 6,00M DE COMPRIMENTO,400MM DIAMETRO,SOLDA,EXCLUS.TUBOS  </t>
  </si>
  <si>
    <t>CY0117</t>
  </si>
  <si>
    <t xml:space="preserve">58.002.0352-B      </t>
  </si>
  <si>
    <t xml:space="preserve">TUBO CA-1 CONC.ARM.P/GALERIAS AGUAS PLUVIAIS COM 1,00M DIAM.FORN.MAT.C/CIM/AREIA 1:4 FORNEC. E ASSENTAM.  </t>
  </si>
  <si>
    <t>CY0120</t>
  </si>
  <si>
    <t xml:space="preserve">58.002.0355-B      </t>
  </si>
  <si>
    <t xml:space="preserve">CRAVACAO DE PERFIL DE ACO I DE 10" E 12"  </t>
  </si>
  <si>
    <t>CY0122</t>
  </si>
  <si>
    <t xml:space="preserve">58.002.0357-B      </t>
  </si>
  <si>
    <t xml:space="preserve">CRAVACAO DE ESTACA DE EUCALIPTO COM DIAMETRO 25CM,EXCLUSIVE ESTACA  </t>
  </si>
  <si>
    <t>CY0124</t>
  </si>
  <si>
    <t xml:space="preserve">58.002.0376-B      </t>
  </si>
  <si>
    <t xml:space="preserve">PERFURACAO ROTATIVA COM COROA DE WIDIA EM SOLO, DIAMETRO,NX,HORIZONTAL, INCLUSIVE DESLOCAMENTOS E INSTALACOES  </t>
  </si>
  <si>
    <t>CY0125</t>
  </si>
  <si>
    <t xml:space="preserve">58.002.0400-B      </t>
  </si>
  <si>
    <t xml:space="preserve">TUBO CONCRETO SIMPLES CLASSE C-1 P/COLETOR AGUAS PLUVIAIS DE0,40M DIAMETRO INCLUS.FORN.MAT.CIM/AREIA 1:4,FORN.E ASSEN.  </t>
  </si>
  <si>
    <t>CY0126</t>
  </si>
  <si>
    <t xml:space="preserve">58.002.0401-B      </t>
  </si>
  <si>
    <t xml:space="preserve">TUBO CONCRETO SIMPLES CLASSE C-1 P/AGUAS PLUVIAIS DE 0,60M DIAMETRO C/FORNEC.MATERIAIS P/REJUNTAM.FORN.E ASSENTAM.  </t>
  </si>
  <si>
    <t>CY0127</t>
  </si>
  <si>
    <t xml:space="preserve">58.002.0402-B      </t>
  </si>
  <si>
    <t xml:space="preserve">TUBO CA-1 CONC.ARMADO P/GALERIAS AGUAS PLUVIAIS C/0,80M DIAM. FORN.MATERIAIS COM AREIA+CIMENTO 1:4. FORNEC.E ASSENTAM.  </t>
  </si>
  <si>
    <t>CY0129</t>
  </si>
  <si>
    <t xml:space="preserve">58.002.0407-B      </t>
  </si>
  <si>
    <t xml:space="preserve">CAIBRO 2"X3"  </t>
  </si>
  <si>
    <t>CY0132</t>
  </si>
  <si>
    <t xml:space="preserve">58.002.0412-B      </t>
  </si>
  <si>
    <t xml:space="preserve">TACO DE ALVENARIA (2,5X10X20)CM.  </t>
  </si>
  <si>
    <t>CY0143</t>
  </si>
  <si>
    <t xml:space="preserve">58.002.0425-B      </t>
  </si>
  <si>
    <t xml:space="preserve">PINTURA INTERNA/EXTERN.SOBRE FERRO C/TINTA ALQUIDICA ESMALT.BRILH.EQUIV.LAGOLINE, INCL.LIMP.LIXAM.APLIC.ZARCAO 2 DEMAOS  </t>
  </si>
  <si>
    <t>CY0146</t>
  </si>
  <si>
    <t xml:space="preserve">58.002.0428-B      </t>
  </si>
  <si>
    <t xml:space="preserve">MACARANDUBA APARELHADA DE 3" X 9"  </t>
  </si>
  <si>
    <t>CY0147</t>
  </si>
  <si>
    <t xml:space="preserve">58.002.0429-B      </t>
  </si>
  <si>
    <t xml:space="preserve">MACARANDUBA APARELHADA 1,5 X 4,0CM  </t>
  </si>
  <si>
    <t>CY0148</t>
  </si>
  <si>
    <t xml:space="preserve">58.002.0430-B      </t>
  </si>
  <si>
    <t xml:space="preserve">MACARANDUBA APARELHADA DE 2,0 X 10,0CM  </t>
  </si>
  <si>
    <t>CY0149</t>
  </si>
  <si>
    <t xml:space="preserve">58.002.0431-B      </t>
  </si>
  <si>
    <t xml:space="preserve">MACARANDUBA APARELHADA DE 1 1/2" x 3"  </t>
  </si>
  <si>
    <t>CY0150</t>
  </si>
  <si>
    <t xml:space="preserve">58.002.0432-B      </t>
  </si>
  <si>
    <t xml:space="preserve">MACARANDUBA APARELHADA DE 3" X 12"  </t>
  </si>
  <si>
    <t>CY0151</t>
  </si>
  <si>
    <t xml:space="preserve">58.002.0433-B      </t>
  </si>
  <si>
    <t xml:space="preserve">MACARANDUBA APARELHADA DE 3" X 3"  </t>
  </si>
  <si>
    <t>CY0152</t>
  </si>
  <si>
    <t xml:space="preserve">58.002.0434-B      </t>
  </si>
  <si>
    <t xml:space="preserve">MACARANDUBA APARELHADA DE 3" X 4 1/2"  </t>
  </si>
  <si>
    <t>CY0153</t>
  </si>
  <si>
    <t xml:space="preserve">58.002.0435-B      </t>
  </si>
  <si>
    <t xml:space="preserve">MACARANDUBA APARELHADA DE 3" X 6"  </t>
  </si>
  <si>
    <t>CY0154</t>
  </si>
  <si>
    <t xml:space="preserve">58.002.0436-B      </t>
  </si>
  <si>
    <t xml:space="preserve">MACARANDUBA APARELHADA DE 2" X 3"  </t>
  </si>
  <si>
    <t>CY0156</t>
  </si>
  <si>
    <t xml:space="preserve">59.003.0010-B      </t>
  </si>
  <si>
    <t xml:space="preserve">PINUS,PECA 1" X 12" E 1" X 9".  </t>
  </si>
  <si>
    <t>CY0157</t>
  </si>
  <si>
    <t xml:space="preserve">59.003.0050-B      </t>
  </si>
  <si>
    <t xml:space="preserve">ESTACA MANGUE  </t>
  </si>
  <si>
    <t>CY1009</t>
  </si>
  <si>
    <t xml:space="preserve">55.100.0068-B      </t>
  </si>
  <si>
    <t xml:space="preserve">PERFIL "H" DE ACO CARBONO, P/USOS GERAIS, PADRAO AMERICANO, COMPR. USUAL, PRECO DE USINA, DE 6" X 6". FORN.  </t>
  </si>
  <si>
    <t>CY1010</t>
  </si>
  <si>
    <t xml:space="preserve">55.100.0069-B      </t>
  </si>
  <si>
    <t xml:space="preserve">PERFIL "U" DE ACO CARBONO, P/USOS GERAIS, PADRAO AMERICANO, COMPR. USUAL, PRECO DE USINA, DE 6" X 2". FORN.  </t>
  </si>
  <si>
    <t>CY1011</t>
  </si>
  <si>
    <t xml:space="preserve">55.100.0070-B      </t>
  </si>
  <si>
    <t xml:space="preserve">BARRA CHATA DE ACO CARBONO, P/USOS GERAIS, PADRAO AMERICANO, FABRICACAO USUAL, PRECO DE USINA, DE 5" X 1/2". FORN.  </t>
  </si>
  <si>
    <t>CY1021</t>
  </si>
  <si>
    <t xml:space="preserve">54.001.0104-B      </t>
  </si>
  <si>
    <t xml:space="preserve">VAC-ALL ASPIRADORA MEC.ARMAZENAGEM 8,6M3.  </t>
  </si>
  <si>
    <t>CY1034</t>
  </si>
  <si>
    <t xml:space="preserve">54.001.0117-B      </t>
  </si>
  <si>
    <t xml:space="preserve">WAGON DRILL.  </t>
  </si>
  <si>
    <t>CY1043</t>
  </si>
  <si>
    <t xml:space="preserve">54.001.0126-B      </t>
  </si>
  <si>
    <t xml:space="preserve">USINA DE SOLOS CAPACIDADE 540T/H,MOTOR 100CV.  </t>
  </si>
  <si>
    <t>CY1044</t>
  </si>
  <si>
    <t xml:space="preserve">54.001.0127-B      </t>
  </si>
  <si>
    <t xml:space="preserve">ESCAVADEIRA DE ESTEIRA CLAM-SHELL,0,38M3.  </t>
  </si>
  <si>
    <t>CY1045</t>
  </si>
  <si>
    <t xml:space="preserve">54.001.0128-B      </t>
  </si>
  <si>
    <t xml:space="preserve">ESCAVADEIRA DE ESTEIRA CLAM-SHELL, 0,57M3.  </t>
  </si>
  <si>
    <t>CY1046</t>
  </si>
  <si>
    <t xml:space="preserve">54.001.0129-B      </t>
  </si>
  <si>
    <t xml:space="preserve">ESCAVADEIRA DE ESTEIRA DRAGLINE, 0,76M3.  </t>
  </si>
  <si>
    <t>CY1049</t>
  </si>
  <si>
    <t xml:space="preserve">54.001.0132-B      </t>
  </si>
  <si>
    <t xml:space="preserve">ARRUELA BORR.P/FLANGE 350MM.  </t>
  </si>
  <si>
    <t>CY1050</t>
  </si>
  <si>
    <t xml:space="preserve">54.001.0133-B      </t>
  </si>
  <si>
    <t xml:space="preserve">ARRUELA BORR.P/FLANGE 400MM.  </t>
  </si>
  <si>
    <t>CY1051</t>
  </si>
  <si>
    <t xml:space="preserve">54.001.0134-B      </t>
  </si>
  <si>
    <t xml:space="preserve">ARRUELA BORR.P/FLANGE 500MM.  </t>
  </si>
  <si>
    <t>CY1052</t>
  </si>
  <si>
    <t xml:space="preserve">54.001.0135-B      </t>
  </si>
  <si>
    <t xml:space="preserve">ARRUELA BORR.P/FLANGE 600MM.  </t>
  </si>
  <si>
    <t>CY1053</t>
  </si>
  <si>
    <t xml:space="preserve">54.001.0136-B      </t>
  </si>
  <si>
    <t xml:space="preserve">ARRUELA BORR.P/FLANGE 700MM.  </t>
  </si>
  <si>
    <t>CY1054</t>
  </si>
  <si>
    <t xml:space="preserve">54.001.0137-B      </t>
  </si>
  <si>
    <t xml:space="preserve">ARRUELA BORR.P/FLANGE 800MM.  </t>
  </si>
  <si>
    <t>CY1055</t>
  </si>
  <si>
    <t xml:space="preserve">54.001.0138-B      </t>
  </si>
  <si>
    <t xml:space="preserve">ARRUELA BORR.P/FLANGE 900MM.  </t>
  </si>
  <si>
    <t>CY1056</t>
  </si>
  <si>
    <t xml:space="preserve">54.001.0139-B      </t>
  </si>
  <si>
    <t xml:space="preserve">ARRUELA BORR.P/FLANGE 1000MM.  </t>
  </si>
  <si>
    <t>CY1057</t>
  </si>
  <si>
    <t xml:space="preserve">54.001.0140-B      </t>
  </si>
  <si>
    <t xml:space="preserve">ARRUELA BORR.P/FLANGE 1200MM.  </t>
  </si>
  <si>
    <t>CY1058</t>
  </si>
  <si>
    <t xml:space="preserve">54.001.0141-B      </t>
  </si>
  <si>
    <t xml:space="preserve">PARAFUSO P/FLANGE 24X100MM.  </t>
  </si>
  <si>
    <t>CY1059</t>
  </si>
  <si>
    <t xml:space="preserve">54.001.0142-B      </t>
  </si>
  <si>
    <t xml:space="preserve">PARAFUSO P/FLANGE 27X120MM.  </t>
  </si>
  <si>
    <t>CY1060</t>
  </si>
  <si>
    <t xml:space="preserve">54.001.0143-B      </t>
  </si>
  <si>
    <t xml:space="preserve">PARAFUSO P/FLANGE 30X130MM.  </t>
  </si>
  <si>
    <t>CY1061</t>
  </si>
  <si>
    <t xml:space="preserve">54.001.0144-B      </t>
  </si>
  <si>
    <t xml:space="preserve">PARAFUSO P/FLANGE 33X130MM.  </t>
  </si>
  <si>
    <t>CY1062</t>
  </si>
  <si>
    <t xml:space="preserve">54.001.0145-B      </t>
  </si>
  <si>
    <t xml:space="preserve">PARAFUSO P/FLANGE 36X140MM.  </t>
  </si>
  <si>
    <t>CY1063</t>
  </si>
  <si>
    <t xml:space="preserve">54.001.0146-B      </t>
  </si>
  <si>
    <t xml:space="preserve">PARAFUSO P/FLANGE 39X150MM.  </t>
  </si>
  <si>
    <t>CY1064</t>
  </si>
  <si>
    <t xml:space="preserve">54.001.0147-B      </t>
  </si>
  <si>
    <t xml:space="preserve">PARAFUSO P/FLANGE 45X180MM.  </t>
  </si>
  <si>
    <t>CY9903</t>
  </si>
  <si>
    <t xml:space="preserve">59.003.0060-B      </t>
  </si>
  <si>
    <t xml:space="preserve">CONCRETO DOSADO RACIONALMENTE PARA UMA RESISTENCIA A COMPRESSAO DE 15MPA,USANDO AGREGADO GRAUDO (BRITA 0),COMPREENDENDOAPENAS O FORNECIMENTO DOS MATERIAIS,INCLUSIVE 5% DE PERDAS.  </t>
  </si>
  <si>
    <t>CY9904</t>
  </si>
  <si>
    <t xml:space="preserve">54.001.0011-B      </t>
  </si>
  <si>
    <t xml:space="preserve">ACO CA-50,DIAMETRO DE 32MM (1.1/4"),MEDIA  </t>
  </si>
  <si>
    <t>CY9905</t>
  </si>
  <si>
    <t xml:space="preserve">54.001.0150-B      </t>
  </si>
  <si>
    <t xml:space="preserve">ARRUELA BORRACHA PARA FLANGE 450MM  </t>
  </si>
  <si>
    <t>CY9906</t>
  </si>
  <si>
    <t xml:space="preserve">54.001.0151-B      </t>
  </si>
  <si>
    <t xml:space="preserve">ARRUELA DE BORRACHA PARA FLANGE 1400MM  </t>
  </si>
  <si>
    <t>CY9907</t>
  </si>
  <si>
    <t xml:space="preserve">54.001.0152-B      </t>
  </si>
  <si>
    <t xml:space="preserve">ARRUELA DE BORRACHA PARA FLANGE 1500MM  </t>
  </si>
  <si>
    <t>CY9908</t>
  </si>
  <si>
    <t xml:space="preserve">54.001.0154-B      </t>
  </si>
  <si>
    <t xml:space="preserve">DESGASTE DE DENTES E PORTA DENTES  </t>
  </si>
  <si>
    <t>CY9909</t>
  </si>
  <si>
    <t xml:space="preserve">54.001.0170-B      </t>
  </si>
  <si>
    <t xml:space="preserve">PINUS EM PECAS DE 3,75 X 22,50CM (1.1/2"X9")  </t>
  </si>
  <si>
    <t>CY9910</t>
  </si>
  <si>
    <t xml:space="preserve">54.001.0172-B      </t>
  </si>
  <si>
    <t xml:space="preserve">PINUS EM PECAS DE 7,50 X 11,25CM (3"X4.1/2")  </t>
  </si>
  <si>
    <t>CY9911</t>
  </si>
  <si>
    <t xml:space="preserve">54.001.0174-B      </t>
  </si>
  <si>
    <t xml:space="preserve">PINUS EM PECAS DE 7,50 X 15,00CM (3"X6")  </t>
  </si>
  <si>
    <t>CY9912</t>
  </si>
  <si>
    <t xml:space="preserve">54.001.0176-B      </t>
  </si>
  <si>
    <t xml:space="preserve">PINUS EM PECAS DE 7,50 X 22,50CM (3"X9")  </t>
  </si>
  <si>
    <t>CY9913</t>
  </si>
  <si>
    <t xml:space="preserve">54.001.0178-B      </t>
  </si>
  <si>
    <t xml:space="preserve">PINUS EM PECAS DE 2,50X22,50CM, (1"X9")  </t>
  </si>
  <si>
    <t>CY9914</t>
  </si>
  <si>
    <t xml:space="preserve">58.002.0437-B      </t>
  </si>
  <si>
    <t xml:space="preserve">FABRICACAO DE ESCAMA DE CONCRETO ARMADO PARA SOLO REFORCADO COM FITA METALICA - 2 A 5 CHUMBADORES  </t>
  </si>
  <si>
    <t>CY9915</t>
  </si>
  <si>
    <t xml:space="preserve">58.002.0438-B      </t>
  </si>
  <si>
    <t xml:space="preserve">MONTAGEM DE ESCAMAS DE CONCRETO  </t>
  </si>
  <si>
    <t>CY9916</t>
  </si>
  <si>
    <t xml:space="preserve">58.002.0439-B      </t>
  </si>
  <si>
    <t xml:space="preserve">MOLDES METALICOS PARA SOLO REFORCADO COM FITA METALICA  </t>
  </si>
  <si>
    <t>CY9917</t>
  </si>
  <si>
    <t xml:space="preserve">58.002.0440-B      </t>
  </si>
  <si>
    <t xml:space="preserve">TRAVAMENTO E NIVELAMENTO DE ESCAMA DE CONCRETO ARMADO  </t>
  </si>
  <si>
    <t>CY9918</t>
  </si>
  <si>
    <t xml:space="preserve">58.002.0441-B      </t>
  </si>
  <si>
    <t xml:space="preserve">TRAVADOR DE MADEIRA PARA ESCAMAS DE CONCRETO ARMADO - UTILIZACAO DE 10 VEZES  </t>
  </si>
  <si>
    <t>CY9919</t>
  </si>
  <si>
    <t xml:space="preserve">58.002.0500-B      </t>
  </si>
  <si>
    <t xml:space="preserve">FABRICACAO DE CONJUNTO DE MODULO METALICO,COMPRIMENTO DE 3,00M E ALTURA DE 2,40M (ESTRONCAS DE 2,00M)  </t>
  </si>
  <si>
    <t>CY9920</t>
  </si>
  <si>
    <t xml:space="preserve">58.002.0505-B      </t>
  </si>
  <si>
    <t xml:space="preserve">FABRICACAO DE CONJUNTO DE MODULO METALICO,COMPRIMENTO DE 3,60M E ALTURA DE 3,00M (ESTRONCAS DE 2,00M)  </t>
  </si>
  <si>
    <t>CZ0002</t>
  </si>
  <si>
    <t xml:space="preserve">54.001.0007-1      </t>
  </si>
  <si>
    <t>CZ0003</t>
  </si>
  <si>
    <t xml:space="preserve">54.001.0010-1      </t>
  </si>
  <si>
    <t>CZ0004</t>
  </si>
  <si>
    <t xml:space="preserve">54.001.0013-1      </t>
  </si>
  <si>
    <t>CZ0006</t>
  </si>
  <si>
    <t xml:space="preserve">54.001.0069-1      </t>
  </si>
  <si>
    <t>CZ0007</t>
  </si>
  <si>
    <t xml:space="preserve">54.001.0070-1      </t>
  </si>
  <si>
    <t>CZ0008</t>
  </si>
  <si>
    <t xml:space="preserve">54.001.0071-1      </t>
  </si>
  <si>
    <t>CZ0009</t>
  </si>
  <si>
    <t xml:space="preserve">54.001.0073-1      </t>
  </si>
  <si>
    <t>CZ0010</t>
  </si>
  <si>
    <t xml:space="preserve">54.001.0074-1      </t>
  </si>
  <si>
    <t>CZ0011</t>
  </si>
  <si>
    <t xml:space="preserve">54.001.0077-1      </t>
  </si>
  <si>
    <t>CZ0013</t>
  </si>
  <si>
    <t xml:space="preserve">54.001.0100-1      </t>
  </si>
  <si>
    <t>CZ0014</t>
  </si>
  <si>
    <t xml:space="preserve">54.001.0081-1      </t>
  </si>
  <si>
    <t>CZ0015</t>
  </si>
  <si>
    <t xml:space="preserve">54.001.0082-1      </t>
  </si>
  <si>
    <t>CZ0016</t>
  </si>
  <si>
    <t xml:space="preserve">55.001.0010-1      </t>
  </si>
  <si>
    <t>CZ0017</t>
  </si>
  <si>
    <t xml:space="preserve">55.001.0011-1      </t>
  </si>
  <si>
    <t>CZ0018</t>
  </si>
  <si>
    <t xml:space="preserve">55.001.0012-1      </t>
  </si>
  <si>
    <t>CZ0019</t>
  </si>
  <si>
    <t xml:space="preserve">55.001.0013-1      </t>
  </si>
  <si>
    <t>CZ0020</t>
  </si>
  <si>
    <t xml:space="preserve">55.010.0001-1      </t>
  </si>
  <si>
    <t>CZ0021</t>
  </si>
  <si>
    <t xml:space="preserve">55.010.0003-1      </t>
  </si>
  <si>
    <t>CZ0022</t>
  </si>
  <si>
    <t xml:space="preserve">55.019.0010-1      </t>
  </si>
  <si>
    <t>CZ0023</t>
  </si>
  <si>
    <t xml:space="preserve">55.100.0002-1      </t>
  </si>
  <si>
    <t>CZ0024</t>
  </si>
  <si>
    <t xml:space="preserve">55.100.0003-1      </t>
  </si>
  <si>
    <t>CZ0025</t>
  </si>
  <si>
    <t xml:space="preserve">55.100.0004-1      </t>
  </si>
  <si>
    <t>CZ0026</t>
  </si>
  <si>
    <t xml:space="preserve">55.100.0005-1      </t>
  </si>
  <si>
    <t>CZ0032</t>
  </si>
  <si>
    <t xml:space="preserve">55.100.0017-1      </t>
  </si>
  <si>
    <t>CZ0033</t>
  </si>
  <si>
    <t xml:space="preserve">55.100.0019-1      </t>
  </si>
  <si>
    <t>CZ0034</t>
  </si>
  <si>
    <t xml:space="preserve">55.100.0023-1      </t>
  </si>
  <si>
    <t>CZ0036</t>
  </si>
  <si>
    <t xml:space="preserve">55.100.0027-1      </t>
  </si>
  <si>
    <t>CZ0037</t>
  </si>
  <si>
    <t xml:space="preserve">55.100.0029-1      </t>
  </si>
  <si>
    <t>CZ0039</t>
  </si>
  <si>
    <t xml:space="preserve">55.100.0031-1      </t>
  </si>
  <si>
    <t>CZ0040</t>
  </si>
  <si>
    <t xml:space="preserve">55.100.0032-1      </t>
  </si>
  <si>
    <t>CZ0041</t>
  </si>
  <si>
    <t xml:space="preserve">55.100.0033-1      </t>
  </si>
  <si>
    <t>CZ0042</t>
  </si>
  <si>
    <t xml:space="preserve">55.100.0034-1      </t>
  </si>
  <si>
    <t>CZ0043</t>
  </si>
  <si>
    <t xml:space="preserve">55.100.0035-1      </t>
  </si>
  <si>
    <t>CZ0044</t>
  </si>
  <si>
    <t xml:space="preserve">55.100.0036-1      </t>
  </si>
  <si>
    <t>CZ0045</t>
  </si>
  <si>
    <t xml:space="preserve">55.100.0037-1      </t>
  </si>
  <si>
    <t>CZ0046</t>
  </si>
  <si>
    <t xml:space="preserve">55.100.0038-1      </t>
  </si>
  <si>
    <t>CZ0047</t>
  </si>
  <si>
    <t xml:space="preserve">55.100.0039-1      </t>
  </si>
  <si>
    <t>CZ0054</t>
  </si>
  <si>
    <t xml:space="preserve">55.100.0046-1      </t>
  </si>
  <si>
    <t>CZ0055</t>
  </si>
  <si>
    <t xml:space="preserve">55.100.0047-1      </t>
  </si>
  <si>
    <t>CZ0056</t>
  </si>
  <si>
    <t xml:space="preserve">55.100.0048-1      </t>
  </si>
  <si>
    <t>CZ0057</t>
  </si>
  <si>
    <t xml:space="preserve">55.100.0049-1      </t>
  </si>
  <si>
    <t>CZ0058</t>
  </si>
  <si>
    <t xml:space="preserve">55.100.0050-1      </t>
  </si>
  <si>
    <t>CZ0059</t>
  </si>
  <si>
    <t xml:space="preserve">55.100.0051-1      </t>
  </si>
  <si>
    <t>CZ0061</t>
  </si>
  <si>
    <t xml:space="preserve">55.100.0056-1      </t>
  </si>
  <si>
    <t>CZ0062</t>
  </si>
  <si>
    <t xml:space="preserve">55.100.0058-1      </t>
  </si>
  <si>
    <t>CZ0063</t>
  </si>
  <si>
    <t xml:space="preserve">55.100.0059-1      </t>
  </si>
  <si>
    <t>CZ0064</t>
  </si>
  <si>
    <t xml:space="preserve">55.100.0060-1      </t>
  </si>
  <si>
    <t>CZ0065</t>
  </si>
  <si>
    <t xml:space="preserve">55.100.0061-1      </t>
  </si>
  <si>
    <t>CZ0067</t>
  </si>
  <si>
    <t xml:space="preserve">55.100.0063-1      </t>
  </si>
  <si>
    <t>CZ0068</t>
  </si>
  <si>
    <t xml:space="preserve">55.100.0064-1      </t>
  </si>
  <si>
    <t>CZ0069</t>
  </si>
  <si>
    <t xml:space="preserve">55.100.0065-1      </t>
  </si>
  <si>
    <t>CZ0071</t>
  </si>
  <si>
    <t xml:space="preserve">55.100.0067-1      </t>
  </si>
  <si>
    <t>CZ0072</t>
  </si>
  <si>
    <t xml:space="preserve">55.100.0071-1      </t>
  </si>
  <si>
    <t>CZ0073</t>
  </si>
  <si>
    <t xml:space="preserve">55.100.0072-1      </t>
  </si>
  <si>
    <t>CZ0074</t>
  </si>
  <si>
    <t xml:space="preserve">58.002.0138-1      </t>
  </si>
  <si>
    <t>CZ0075</t>
  </si>
  <si>
    <t xml:space="preserve">58.002.0150-1      </t>
  </si>
  <si>
    <t>CZ0076</t>
  </si>
  <si>
    <t xml:space="preserve">58.002.0155-1      </t>
  </si>
  <si>
    <t>CZ0077</t>
  </si>
  <si>
    <t xml:space="preserve">58.002.0304-1      </t>
  </si>
  <si>
    <t>CZ0079</t>
  </si>
  <si>
    <t xml:space="preserve">58.002.0306-1      </t>
  </si>
  <si>
    <t>CZ0080</t>
  </si>
  <si>
    <t xml:space="preserve">58.002.0307-1      </t>
  </si>
  <si>
    <t>CZ0086</t>
  </si>
  <si>
    <t xml:space="preserve">58.002.0313-1      </t>
  </si>
  <si>
    <t>CZ0088</t>
  </si>
  <si>
    <t xml:space="preserve">58.002.0315-1      </t>
  </si>
  <si>
    <t>CZ0089</t>
  </si>
  <si>
    <t xml:space="preserve">58.002.0316-1      </t>
  </si>
  <si>
    <t>CZ0091</t>
  </si>
  <si>
    <t xml:space="preserve">58.002.0318-1      </t>
  </si>
  <si>
    <t>CZ0092</t>
  </si>
  <si>
    <t xml:space="preserve">58.002.0319-1      </t>
  </si>
  <si>
    <t>CZ0094</t>
  </si>
  <si>
    <t xml:space="preserve">58.002.0322-1      </t>
  </si>
  <si>
    <t>CZ0096</t>
  </si>
  <si>
    <t xml:space="preserve">58.002.0325-1      </t>
  </si>
  <si>
    <t>CZ0097</t>
  </si>
  <si>
    <t xml:space="preserve">58.002.0326-1      </t>
  </si>
  <si>
    <t>CZ0098</t>
  </si>
  <si>
    <t xml:space="preserve">58.002.0327-1      </t>
  </si>
  <si>
    <t>CZ0099</t>
  </si>
  <si>
    <t xml:space="preserve">58.002.0328-1      </t>
  </si>
  <si>
    <t>CZ0100</t>
  </si>
  <si>
    <t xml:space="preserve">58.002.0329-1      </t>
  </si>
  <si>
    <t>CZ0101</t>
  </si>
  <si>
    <t xml:space="preserve">58.002.0330-1      </t>
  </si>
  <si>
    <t>CZ0102</t>
  </si>
  <si>
    <t xml:space="preserve">58.002.0331-1      </t>
  </si>
  <si>
    <t>CZ0103</t>
  </si>
  <si>
    <t xml:space="preserve">58.002.0332-1      </t>
  </si>
  <si>
    <t>CZ0104</t>
  </si>
  <si>
    <t xml:space="preserve">58.002.0333-1      </t>
  </si>
  <si>
    <t>CZ0107</t>
  </si>
  <si>
    <t xml:space="preserve">58.002.0336-1      </t>
  </si>
  <si>
    <t>CZ0108</t>
  </si>
  <si>
    <t xml:space="preserve">58.002.0337-1      </t>
  </si>
  <si>
    <t>CZ0109</t>
  </si>
  <si>
    <t xml:space="preserve">58.002.0339-1      </t>
  </si>
  <si>
    <t>CZ0112</t>
  </si>
  <si>
    <t xml:space="preserve">58.002.0343-1      </t>
  </si>
  <si>
    <t>CZ0116</t>
  </si>
  <si>
    <t xml:space="preserve">58.002.0350-1      </t>
  </si>
  <si>
    <t>CZ0117</t>
  </si>
  <si>
    <t xml:space="preserve">58.002.0352-1      </t>
  </si>
  <si>
    <t>CZ0120</t>
  </si>
  <si>
    <t xml:space="preserve">58.002.0355-1      </t>
  </si>
  <si>
    <t>CZ0122</t>
  </si>
  <si>
    <t xml:space="preserve">58.002.0357-1      </t>
  </si>
  <si>
    <t>CZ0124</t>
  </si>
  <si>
    <t xml:space="preserve">58.002.0376-1      </t>
  </si>
  <si>
    <t>CZ0125</t>
  </si>
  <si>
    <t xml:space="preserve">58.002.0400-1      </t>
  </si>
  <si>
    <t>CZ0126</t>
  </si>
  <si>
    <t xml:space="preserve">58.002.0401-1      </t>
  </si>
  <si>
    <t>CZ0127</t>
  </si>
  <si>
    <t xml:space="preserve">58.002.0402-1      </t>
  </si>
  <si>
    <t>CZ0129</t>
  </si>
  <si>
    <t xml:space="preserve">58.002.0407-1      </t>
  </si>
  <si>
    <t>CZ0132</t>
  </si>
  <si>
    <t xml:space="preserve">58.002.0412-1      </t>
  </si>
  <si>
    <t>CZ0143</t>
  </si>
  <si>
    <t xml:space="preserve">58.002.0425-1      </t>
  </si>
  <si>
    <t>CZ0146</t>
  </si>
  <si>
    <t xml:space="preserve">58.002.0428-1      </t>
  </si>
  <si>
    <t>CZ0147</t>
  </si>
  <si>
    <t xml:space="preserve">58.002.0429-1      </t>
  </si>
  <si>
    <t>CZ0148</t>
  </si>
  <si>
    <t xml:space="preserve">58.002.0430-1      </t>
  </si>
  <si>
    <t>CZ0149</t>
  </si>
  <si>
    <t xml:space="preserve">58.002.0431-1      </t>
  </si>
  <si>
    <t>CZ0150</t>
  </si>
  <si>
    <t xml:space="preserve">58.002.0432-1      </t>
  </si>
  <si>
    <t>CZ0151</t>
  </si>
  <si>
    <t xml:space="preserve">58.002.0433-1      </t>
  </si>
  <si>
    <t>CZ0152</t>
  </si>
  <si>
    <t xml:space="preserve">58.002.0434-1      </t>
  </si>
  <si>
    <t>CZ0153</t>
  </si>
  <si>
    <t xml:space="preserve">58.002.0435-1      </t>
  </si>
  <si>
    <t>CZ0154</t>
  </si>
  <si>
    <t xml:space="preserve">58.002.0436-1      </t>
  </si>
  <si>
    <t>CZ0156</t>
  </si>
  <si>
    <t xml:space="preserve">59.003.0010-1      </t>
  </si>
  <si>
    <t>CZ0157</t>
  </si>
  <si>
    <t xml:space="preserve">59.003.0050-1      </t>
  </si>
  <si>
    <t>CZ1009</t>
  </si>
  <si>
    <t xml:space="preserve">55.100.0068-1      </t>
  </si>
  <si>
    <t>CZ1010</t>
  </si>
  <si>
    <t xml:space="preserve">55.100.0069-1      </t>
  </si>
  <si>
    <t>CZ1011</t>
  </si>
  <si>
    <t xml:space="preserve">55.100.0070-1      </t>
  </si>
  <si>
    <t>CZ1021</t>
  </si>
  <si>
    <t xml:space="preserve">54.001.0104-1      </t>
  </si>
  <si>
    <t>CZ1034</t>
  </si>
  <si>
    <t xml:space="preserve">54.001.0117-1      </t>
  </si>
  <si>
    <t>CZ1043</t>
  </si>
  <si>
    <t xml:space="preserve">54.001.0126-1      </t>
  </si>
  <si>
    <t>CZ1044</t>
  </si>
  <si>
    <t xml:space="preserve">54.001.0127-1      </t>
  </si>
  <si>
    <t>CZ1045</t>
  </si>
  <si>
    <t xml:space="preserve">54.001.0128-1      </t>
  </si>
  <si>
    <t>CZ1046</t>
  </si>
  <si>
    <t xml:space="preserve">54.001.0129-1      </t>
  </si>
  <si>
    <t>CZ1049</t>
  </si>
  <si>
    <t xml:space="preserve">54.001.0132-1      </t>
  </si>
  <si>
    <t>CZ1050</t>
  </si>
  <si>
    <t xml:space="preserve">54.001.0133-1      </t>
  </si>
  <si>
    <t>CZ1051</t>
  </si>
  <si>
    <t xml:space="preserve">54.001.0134-1      </t>
  </si>
  <si>
    <t>CZ1052</t>
  </si>
  <si>
    <t xml:space="preserve">54.001.0135-1      </t>
  </si>
  <si>
    <t>CZ1053</t>
  </si>
  <si>
    <t xml:space="preserve">54.001.0136-1      </t>
  </si>
  <si>
    <t>CZ1054</t>
  </si>
  <si>
    <t xml:space="preserve">54.001.0137-1      </t>
  </si>
  <si>
    <t>CZ1055</t>
  </si>
  <si>
    <t xml:space="preserve">54.001.0138-1      </t>
  </si>
  <si>
    <t>CZ1056</t>
  </si>
  <si>
    <t xml:space="preserve">54.001.0139-1      </t>
  </si>
  <si>
    <t>CZ1057</t>
  </si>
  <si>
    <t xml:space="preserve">54.001.0140-1      </t>
  </si>
  <si>
    <t>CZ1058</t>
  </si>
  <si>
    <t xml:space="preserve">54.001.0141-1      </t>
  </si>
  <si>
    <t>CZ1059</t>
  </si>
  <si>
    <t xml:space="preserve">54.001.0142-1      </t>
  </si>
  <si>
    <t>CZ1060</t>
  </si>
  <si>
    <t xml:space="preserve">54.001.0143-1      </t>
  </si>
  <si>
    <t>CZ1061</t>
  </si>
  <si>
    <t xml:space="preserve">54.001.0144-1      </t>
  </si>
  <si>
    <t>CZ1062</t>
  </si>
  <si>
    <t xml:space="preserve">54.001.0145-1      </t>
  </si>
  <si>
    <t>CZ1063</t>
  </si>
  <si>
    <t xml:space="preserve">54.001.0146-1      </t>
  </si>
  <si>
    <t>CZ1064</t>
  </si>
  <si>
    <t xml:space="preserve">54.001.0147-1      </t>
  </si>
  <si>
    <t>CZ9903</t>
  </si>
  <si>
    <t xml:space="preserve">59.003.0060-1      </t>
  </si>
  <si>
    <t>CZ9904</t>
  </si>
  <si>
    <t xml:space="preserve">54.001.0011-1      </t>
  </si>
  <si>
    <t>CZ9905</t>
  </si>
  <si>
    <t xml:space="preserve">54.001.0150-1      </t>
  </si>
  <si>
    <t>CZ9906</t>
  </si>
  <si>
    <t xml:space="preserve">54.001.0151-1      </t>
  </si>
  <si>
    <t>CZ9907</t>
  </si>
  <si>
    <t xml:space="preserve">54.001.0152-1      </t>
  </si>
  <si>
    <t>CZ9908</t>
  </si>
  <si>
    <t xml:space="preserve">54.001.0154-1      </t>
  </si>
  <si>
    <t>CZ9909</t>
  </si>
  <si>
    <t xml:space="preserve">54.001.0170-1      </t>
  </si>
  <si>
    <t>CZ9910</t>
  </si>
  <si>
    <t xml:space="preserve">54.001.0172-1      </t>
  </si>
  <si>
    <t>CZ9911</t>
  </si>
  <si>
    <t xml:space="preserve">54.001.0174-1      </t>
  </si>
  <si>
    <t>CZ9912</t>
  </si>
  <si>
    <t xml:space="preserve">54.001.0176-1      </t>
  </si>
  <si>
    <t>CZ9913</t>
  </si>
  <si>
    <t xml:space="preserve">54.001.0178-1      </t>
  </si>
  <si>
    <t>CZ9914</t>
  </si>
  <si>
    <t xml:space="preserve">58.002.0437-1      </t>
  </si>
  <si>
    <t>CZ9915</t>
  </si>
  <si>
    <t xml:space="preserve">58.002.0438-1      </t>
  </si>
  <si>
    <t>CZ9916</t>
  </si>
  <si>
    <t xml:space="preserve">58.002.0439-1      </t>
  </si>
  <si>
    <t>CZ9917</t>
  </si>
  <si>
    <t xml:space="preserve">58.002.0440-1      </t>
  </si>
  <si>
    <t>CZ9918</t>
  </si>
  <si>
    <t xml:space="preserve">58.002.0441-1      </t>
  </si>
  <si>
    <t>CZ9919</t>
  </si>
  <si>
    <t xml:space="preserve">58.002.0500-1      </t>
  </si>
  <si>
    <t>CZ9920</t>
  </si>
  <si>
    <t xml:space="preserve">58.002.0505-1      </t>
  </si>
  <si>
    <t>Trecho:</t>
  </si>
  <si>
    <t>(Extensão aproximada)</t>
  </si>
  <si>
    <t>Diretoria de Planijamento - DIPLAN</t>
  </si>
  <si>
    <t>Superintendencia de Projetos Ferroviários - SUFER</t>
  </si>
  <si>
    <t>meses</t>
  </si>
  <si>
    <t>DECRETO Nº 5.992, DE 19 DE DEZEMBRO DE 2006.</t>
  </si>
  <si>
    <t>IMP</t>
  </si>
  <si>
    <t>BEL</t>
  </si>
  <si>
    <t>MAB</t>
  </si>
  <si>
    <t>Imperatriz</t>
  </si>
  <si>
    <t>Marabá</t>
  </si>
  <si>
    <t>1. ORIGEM: SÃO PAULO</t>
  </si>
  <si>
    <t>1.1 Destino: Imperatriz/MA</t>
  </si>
  <si>
    <t>1.2 Destino: Belém/PA</t>
  </si>
  <si>
    <t>1.3 Destino: Marabá/PA</t>
  </si>
  <si>
    <t>2. ORIGEM: RIO DE JANEIRO</t>
  </si>
  <si>
    <t>2.1 Destino: Imperatriz/MA</t>
  </si>
  <si>
    <t>2.2 Destino: Belém/PA</t>
  </si>
  <si>
    <t>2.3 Destino: Marabá/PA</t>
  </si>
  <si>
    <t>3. ORIGEM: BELO HORIZONTE</t>
  </si>
  <si>
    <t>3.1 Destino: Imperatriz/MA</t>
  </si>
  <si>
    <t>3.2 Destino: Belém/PA</t>
  </si>
  <si>
    <t>3.3 Destino: Marabá/PA</t>
  </si>
  <si>
    <t>4. ORIGEM: BRASÍLIA</t>
  </si>
  <si>
    <t>4.1 Destino: Imperatriz/MA</t>
  </si>
  <si>
    <t>4.2 Destino: Belém/PA</t>
  </si>
  <si>
    <t>4.3 Destino: Marabá/PA</t>
  </si>
  <si>
    <t>BSB</t>
  </si>
  <si>
    <t>Compor 90 (Software de Orçamento)</t>
  </si>
  <si>
    <t>www.noventa.com.br</t>
  </si>
  <si>
    <t>1.4 Destino: Brasília/DF</t>
  </si>
  <si>
    <t>2.4 Destino: Brasília/DF</t>
  </si>
  <si>
    <t>3.4 Destino: Brasília/DF</t>
  </si>
  <si>
    <t>Dimensão de Engenharia (EEN) - Campo</t>
  </si>
  <si>
    <t>Relatório de Estudos de Traçado</t>
  </si>
  <si>
    <t>Levantamento aerofotogramétrico</t>
  </si>
  <si>
    <t xml:space="preserve">Limite de plasticidade  </t>
  </si>
  <si>
    <t xml:space="preserve">Limite de liquidez  </t>
  </si>
  <si>
    <t xml:space="preserve">Umidade natural em estufa  </t>
  </si>
  <si>
    <t xml:space="preserve">Massa especifica real  </t>
  </si>
  <si>
    <t xml:space="preserve">Massa especifica aparente "in situ"  </t>
  </si>
  <si>
    <t>Sondagem rotativa em rocha sã</t>
  </si>
  <si>
    <t>Sondagem rotativa em rocha alterada</t>
  </si>
  <si>
    <t>SSF0001</t>
  </si>
  <si>
    <t>Produto</t>
  </si>
  <si>
    <t>Valor Unitário</t>
  </si>
  <si>
    <t>4.2</t>
  </si>
  <si>
    <t>5.2</t>
  </si>
  <si>
    <t>6.1</t>
  </si>
  <si>
    <t>6.2</t>
  </si>
  <si>
    <t>7.1</t>
  </si>
  <si>
    <t>8.1</t>
  </si>
  <si>
    <t>und</t>
  </si>
  <si>
    <t>QUANT. (h)</t>
  </si>
  <si>
    <t>MTSF004</t>
  </si>
  <si>
    <t>SP</t>
  </si>
  <si>
    <t>Serviços Preliminares</t>
  </si>
  <si>
    <t>Estudo de Traçado</t>
  </si>
  <si>
    <t>4.1.1</t>
  </si>
  <si>
    <t>4.1.2</t>
  </si>
  <si>
    <t>4.1.3</t>
  </si>
  <si>
    <t>4.1.4</t>
  </si>
  <si>
    <t>7.2</t>
  </si>
  <si>
    <t>9.1</t>
  </si>
  <si>
    <t>9.2</t>
  </si>
  <si>
    <t>9.3</t>
  </si>
  <si>
    <t>Previsão de Serviço de Campo de Engenharia</t>
  </si>
  <si>
    <t>Previsão de Serviço de Campo Ambiental</t>
  </si>
  <si>
    <t>OCORRÊNCIA</t>
  </si>
  <si>
    <t>DIAS/ OCORRENCIA</t>
  </si>
  <si>
    <t>PASSAGEM ÁEREA (Ida e Volta)</t>
  </si>
  <si>
    <t>c</t>
  </si>
  <si>
    <t>f=d*e</t>
  </si>
  <si>
    <t>g=a*b*(c+f)</t>
  </si>
  <si>
    <t>PASSAGENS E DIÁRIAS</t>
  </si>
  <si>
    <t>Passagem Aérea Ida/Volta/ Diárias (Localidade-Brasília)</t>
  </si>
  <si>
    <t>Viagem (ida-volta) / Diárias</t>
  </si>
  <si>
    <t>Passagem (ida e volta) e diárias, conforme Aba "Diárias e Passagens"</t>
  </si>
  <si>
    <t>Relatório Consolidado dos Serviços de Campo</t>
  </si>
  <si>
    <t>Campo</t>
  </si>
  <si>
    <t>Diárias e Passagens</t>
  </si>
  <si>
    <t>Serviços</t>
  </si>
  <si>
    <t>Dimensão de engenharia (EEN) - Relatório Consolidado dos Serviços de Campo</t>
  </si>
  <si>
    <t>Serviços de Campo</t>
  </si>
  <si>
    <t>Atividade da Contratada</t>
  </si>
  <si>
    <t>Revisão / Aprovação
Atividade da Contratante</t>
  </si>
  <si>
    <t>Produto / Fase do Estudo</t>
  </si>
  <si>
    <t>Produtos / Atividades</t>
  </si>
  <si>
    <t>Produto / Equipe</t>
  </si>
  <si>
    <t>(Coluna Desnecessária)</t>
  </si>
  <si>
    <t>Tipo de Medição</t>
  </si>
  <si>
    <t>Custo Horário (R$/h)
Data base: jul/24</t>
  </si>
  <si>
    <t>Total EVTEA</t>
  </si>
  <si>
    <t>Ofício-Circular nº 6089/2024 (SEI DNIT nº 19378136)</t>
  </si>
  <si>
    <t xml:space="preserve">Analise granulométrica em agregado miúdo  </t>
  </si>
  <si>
    <t xml:space="preserve">Analise granulométrica em agregado graúdo  </t>
  </si>
  <si>
    <t xml:space="preserve">Analise granulométrica sem sedimentação (peneiramento)  </t>
  </si>
  <si>
    <t xml:space="preserve">Índice de forma (cubicidade)  </t>
  </si>
  <si>
    <t xml:space="preserve">Densidade aparente (agregado graúdo)  </t>
  </si>
  <si>
    <t xml:space="preserve">Compactação: energia Proctor Normal  </t>
  </si>
  <si>
    <t xml:space="preserve">Desgaste a abrasão "los angeles"  </t>
  </si>
  <si>
    <t xml:space="preserve">Índice suporte califórnia, por 1 ponto, compactação com energia proctor normal  </t>
  </si>
  <si>
    <t xml:space="preserve">Abertura de picadas em terreno que exija além do uso de facão e foice, também machado e motosserra  </t>
  </si>
  <si>
    <t xml:space="preserve">Abertura de picadas em terreno com vegetação que possibilite o uso apenas de facão e foice  </t>
  </si>
  <si>
    <t>Produto 100% concluído e aprovado.</t>
  </si>
  <si>
    <t>Sondagem a percussão até 20 m de profundidade - SPT</t>
  </si>
  <si>
    <t>4.1.2.1</t>
  </si>
  <si>
    <t>4.1.2.2</t>
  </si>
  <si>
    <t>4.1.2.3</t>
  </si>
  <si>
    <t>Geologia e Geotecnia (Sondagens e Ensaios)</t>
  </si>
  <si>
    <t>4.1.2.4</t>
  </si>
  <si>
    <t>4.1.2.5</t>
  </si>
  <si>
    <t>4.1.2.6</t>
  </si>
  <si>
    <t>4.1.2.7</t>
  </si>
  <si>
    <t>4.1.2.8</t>
  </si>
  <si>
    <t>4.1.2.9</t>
  </si>
  <si>
    <t>4.1.2.10</t>
  </si>
  <si>
    <t>4.1.2.11</t>
  </si>
  <si>
    <t>4.1.2.12</t>
  </si>
  <si>
    <t>4.1.2.13</t>
  </si>
  <si>
    <t>4.1.2.14</t>
  </si>
  <si>
    <t>4.1.2.15</t>
  </si>
  <si>
    <t>4.1.2.16</t>
  </si>
  <si>
    <t>4.1.2.17</t>
  </si>
  <si>
    <t>4.1.2.18</t>
  </si>
  <si>
    <t>4.1.2.19</t>
  </si>
  <si>
    <t>4.1.2.20</t>
  </si>
  <si>
    <t>Planejamento de Sondagens e Aerofotogrametria</t>
  </si>
  <si>
    <t>Previsão de serviço de campo de Engenharia com duração de 4 meses, considerando 1 profissional, com chegada no domingo, permanência de 12 dias e o retorno na sexta (12 pernoites), totalizando 96 diárias, com a origem nas possíveis cidades sede e o destino nas cidades próximas ao traçado: Imperatriz (MA), Belém (PA) e Marabá (PA)</t>
  </si>
  <si>
    <t>Nota:</t>
  </si>
  <si>
    <t xml:space="preserve">a) Para o veículo utilizado na Audiência Pública, adotou-se como premissa a utilização em 80% do veículo E8889 - Veículo leve - 53 kW (sem motorista), para os profissionais com utilização de 3 dias. </t>
  </si>
  <si>
    <t>b) Adotou-se 80% do veículo E8891 - Veículo leve picape 4 x 4 com capacidade de 1,10 t - 147 kW (sem motorista) para a inspeção de campo Socioambiental com duração de 6 semanas, com chegada no domingo e o retorno na sexta (5 pernoites), totalizando 30 dias.</t>
  </si>
  <si>
    <t>c) Adotou-se 80% do veículo E8891 - Veículo leve picape 4 x 4 com capacidade de 1,10 t - 147 kW (sem motorista) para o serviço de campo de Engenharia com duração de 4 meses, com chegada no domingo, permanência de 12 dias e o retorno na sexta (12 pernoites), totalizando 90 dias.</t>
  </si>
  <si>
    <t>(1) Sede do escritório da Contratada presumida em possíveis cidades: São Paulo (SP) / Brasília (DF) / Belo Horizonte (MG) / Rio de Janeiro (RJ), por ter a maior densidade relativa a empresas projetistas.</t>
  </si>
  <si>
    <t>(2) Previstas uma reunião de alinhamento (2 pernoites), por dimensão de estudo, com a equipe da INFRA, em Brasília - DF.</t>
  </si>
  <si>
    <t>(3) Previstas viagens dos consultores para apoio às fases de pré-audiência pública (1 pernoite), pós-audiência pública e TCU, em Brasília - DF;</t>
  </si>
  <si>
    <t>(4) Previsão de inspeção de campo Socioambiental com duração de 6 semanas, considerando 2 profissionais, com chegada no domingo e o retorno na sexta (5 pernoites), com a origem nas possíveis cidades sede e o destino nas cidades próximas ao traçado Imperatriz (MA), Belém (PA) e Marabá (PA);</t>
  </si>
  <si>
    <t>(5) Previsão de serviço de campo de Engenharia com duração de 4 meses, considerando 1 profissional, com chegada no domingo, permanência de 12 dias e o retorno na sexta (12 pernoites), totalizando 96 diárias, com a origem nas possíveis cidades sede e o destino nas cidades próximas ao traçado: Imperatriz (MA), Belém (PA) e Marabá (PA); e</t>
  </si>
  <si>
    <t>(6) Previstas viagens dos consultores para apoio às audiências públicas nas capitais do segmento, com chegada em Belém (PA), audiência em Belém, pernoite, deslocamento para Açailândia (MA), audiência em Açailândia, pernoite, deslocamento para Imperatriz (MA) retorno à base.</t>
  </si>
  <si>
    <t>Preco Composição (sem BDI)</t>
  </si>
  <si>
    <t>SUBITEM:</t>
  </si>
  <si>
    <t>Plano de Trabalho - Inicial</t>
  </si>
  <si>
    <t>Plano de Trabalho - Pós definição do traçado</t>
  </si>
  <si>
    <t>4.3</t>
  </si>
  <si>
    <t>Dimensão de Engenharia (EEN) - Escritório - Revisão de Projeto Existente</t>
  </si>
  <si>
    <t>TOTAL GERAL DOS SERVIÇOS DE CAMPO</t>
  </si>
  <si>
    <t>TOTAL GERAL DO PROFISSIONAL DE ENGENHARIA ENCARREGADO DOS SERVIÇOS DE CAMPO</t>
  </si>
  <si>
    <t>Elaboração de Projeto</t>
  </si>
  <si>
    <t>Revisão e atualização de Projeto</t>
  </si>
  <si>
    <t>Relatório de Análise Custo-Benefício (ACB)</t>
  </si>
  <si>
    <t>Dimensão Econômico-Financeira e ACB (MEF)</t>
  </si>
  <si>
    <t>Produto Pré-AP - Relatório Consolidado do MEF</t>
  </si>
  <si>
    <t>Produto Pré-AP - Relatório Consolidado da Disciplina (inclusive Elaboração de Projeto)</t>
  </si>
  <si>
    <t>Produto Pré-AP - Relatório Consolidado da Disciplina (inclusive Revisão e Atualização de Projeto)</t>
  </si>
  <si>
    <t>Dimensão de Engenharia (EEN) - Escritório - Elaboração de Projeto</t>
  </si>
  <si>
    <t>Característica de Acionamento do Produto</t>
  </si>
  <si>
    <t>Gatilho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</si>
</sst>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R$&quot;\ * #,##0.00_-;\-&quot;R$&quot;\ * #,##0.00_-;_-&quot;R$&quot;\ * &quot;-&quot;??_-;_-@_-"/>
    <numFmt numFmtId="43" formatCode="_-* #,##0.00_-;\-* #,##0.00_-;_-* &quot;-&quot;??_-;_-@_-"/>
    <numFmt numFmtId="164" formatCode="#,##0.0000"/>
    <numFmt numFmtId="165" formatCode="#,##0.00000"/>
    <numFmt numFmtId="166" formatCode="_-* #,##0.00_-;\-* #,##0.00_-;_-* &quot;-&quot;?_-;_-@_-"/>
    <numFmt numFmtId="167" formatCode="0.0%"/>
    <numFmt numFmtId="168" formatCode="0%;;&quot;&quot;"/>
    <numFmt numFmtId="169" formatCode="_-&quot;R$&quot;\ * #,##0_-;\-&quot;R$&quot;\ * #,##0_-;_-&quot;R$&quot;\ * &quot;-&quot;??_-;_-@_-"/>
    <numFmt numFmtId="170" formatCode="0.00&quot;% a.a.&quot;"/>
    <numFmt numFmtId="171" formatCode="0.00&quot;%&quot;"/>
    <numFmt numFmtId="172" formatCode="0.00&quot;% sobre o (PV-Lucro)&quot;"/>
    <numFmt numFmtId="173" formatCode="0.00&quot;% do PV&quot;"/>
    <numFmt numFmtId="174" formatCode="0.00%\ &quot;do PV&quot;"/>
    <numFmt numFmtId="175" formatCode="0.00000000000"/>
    <numFmt numFmtId="176" formatCode="#,##0.0"/>
    <numFmt numFmtId="177" formatCode="#,##0.000"/>
    <numFmt numFmtId="178" formatCode="&quot;(Previsão de &quot;#.##&quot; km por dia)&quot;"/>
    <numFmt numFmtId="179" formatCode="0.0"/>
    <numFmt numFmtId="180" formatCode="_-* #,##0_-;\-* #,##0_-;_-* &quot;-&quot;??_-;_-@_-"/>
    <numFmt numFmtId="181" formatCode="General\ &quot;meses&quot;"/>
    <numFmt numFmtId="182" formatCode="&quot;R$&quot;\ #,##0.00"/>
    <numFmt numFmtId="183" formatCode="0."/>
    <numFmt numFmtId="184" formatCode="0.00000"/>
    <numFmt numFmtId="185" formatCode="0.0000"/>
    <numFmt numFmtId="186" formatCode="#,##0.00_ ;\-#,##0.00\ "/>
  </numFmts>
  <fonts count="13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b/>
      <sz val="11"/>
      <color rgb="FFFFFFFF"/>
      <name val="Arial"/>
      <family val="2"/>
    </font>
    <font>
      <sz val="11"/>
      <color rgb="FF000000"/>
      <name val="Arial"/>
      <family val="2"/>
    </font>
    <font>
      <sz val="9"/>
      <color rgb="FF000000"/>
      <name val="Arial"/>
      <family val="2"/>
    </font>
    <font>
      <sz val="10"/>
      <color rgb="FF000000"/>
      <name val="Arial"/>
      <family val="2"/>
    </font>
    <font>
      <b/>
      <u/>
      <sz val="11"/>
      <color theme="1"/>
      <name val="Calibri"/>
      <family val="2"/>
      <scheme val="minor"/>
    </font>
    <font>
      <b/>
      <sz val="11"/>
      <name val="Calibri"/>
      <family val="2"/>
      <scheme val="minor"/>
    </font>
    <font>
      <b/>
      <i/>
      <sz val="11"/>
      <color theme="4"/>
      <name val="Calibri"/>
      <family val="2"/>
      <scheme val="minor"/>
    </font>
    <font>
      <sz val="11"/>
      <color rgb="FF0070C0"/>
      <name val="Calibri"/>
      <family val="2"/>
      <scheme val="minor"/>
    </font>
    <font>
      <sz val="10"/>
      <color theme="1"/>
      <name val="Calibri"/>
      <family val="2"/>
      <scheme val="minor"/>
    </font>
    <font>
      <sz val="10"/>
      <color rgb="FF000000"/>
      <name val="Calibri"/>
      <family val="2"/>
      <scheme val="minor"/>
    </font>
    <font>
      <b/>
      <sz val="10"/>
      <color theme="1"/>
      <name val="Calibri"/>
      <family val="2"/>
      <scheme val="minor"/>
    </font>
    <font>
      <sz val="11"/>
      <color theme="0"/>
      <name val="Calibri"/>
      <family val="2"/>
      <scheme val="minor"/>
    </font>
    <font>
      <sz val="10"/>
      <name val="Arial"/>
      <family val="2"/>
    </font>
    <font>
      <sz val="12"/>
      <color rgb="FF000000"/>
      <name val="Calibri"/>
      <family val="2"/>
      <scheme val="minor"/>
    </font>
    <font>
      <sz val="8"/>
      <name val="Calibri"/>
      <family val="2"/>
      <scheme val="minor"/>
    </font>
    <font>
      <sz val="11"/>
      <name val="Calibri"/>
      <family val="2"/>
      <scheme val="minor"/>
    </font>
    <font>
      <sz val="9"/>
      <color indexed="81"/>
      <name val="Segoe UI"/>
      <family val="2"/>
    </font>
    <font>
      <b/>
      <sz val="9"/>
      <color indexed="81"/>
      <name val="Segoe UI"/>
      <family val="2"/>
    </font>
    <font>
      <sz val="11"/>
      <color indexed="8"/>
      <name val="Calibri"/>
      <family val="2"/>
      <scheme val="minor"/>
    </font>
    <font>
      <b/>
      <sz val="11"/>
      <name val="Calibri"/>
      <family val="2"/>
    </font>
    <font>
      <sz val="10"/>
      <name val="Calibri"/>
      <family val="2"/>
    </font>
    <font>
      <b/>
      <sz val="9"/>
      <color rgb="FF000000"/>
      <name val="Arial"/>
      <family val="2"/>
    </font>
    <font>
      <b/>
      <sz val="9"/>
      <name val="Arial"/>
      <family val="2"/>
    </font>
    <font>
      <sz val="8"/>
      <color rgb="FF000000"/>
      <name val="Arial"/>
      <family val="2"/>
    </font>
    <font>
      <b/>
      <sz val="8"/>
      <color rgb="FF000000"/>
      <name val="Arial"/>
      <family val="2"/>
    </font>
    <font>
      <b/>
      <sz val="10"/>
      <color rgb="FF000000"/>
      <name val="Arial"/>
      <family val="2"/>
    </font>
    <font>
      <sz val="7"/>
      <color rgb="FF000000"/>
      <name val="Arial"/>
      <family val="2"/>
    </font>
    <font>
      <b/>
      <sz val="11"/>
      <color rgb="FF000000"/>
      <name val="Arial"/>
      <family val="2"/>
    </font>
    <font>
      <sz val="7"/>
      <color theme="0" tint="-0.14999847407452621"/>
      <name val="Arial"/>
      <family val="2"/>
    </font>
    <font>
      <b/>
      <sz val="13"/>
      <color theme="1"/>
      <name val="Calibri"/>
      <family val="2"/>
      <scheme val="minor"/>
    </font>
    <font>
      <b/>
      <sz val="10"/>
      <color rgb="FF0070C0"/>
      <name val="Calibri"/>
      <family val="2"/>
      <scheme val="minor"/>
    </font>
    <font>
      <sz val="9"/>
      <name val="Calibri"/>
      <family val="2"/>
      <scheme val="minor"/>
    </font>
    <font>
      <sz val="9"/>
      <color theme="1"/>
      <name val="Calibri"/>
      <family val="2"/>
      <scheme val="minor"/>
    </font>
    <font>
      <b/>
      <sz val="12"/>
      <name val="Calibri"/>
      <family val="2"/>
      <scheme val="minor"/>
    </font>
    <font>
      <b/>
      <sz val="10"/>
      <name val="Arial"/>
      <family val="2"/>
    </font>
    <font>
      <b/>
      <sz val="12"/>
      <color rgb="FF0070C0"/>
      <name val="Arial"/>
      <family val="2"/>
    </font>
    <font>
      <b/>
      <sz val="11"/>
      <color rgb="FF000000"/>
      <name val="Calibri"/>
      <family val="2"/>
    </font>
    <font>
      <sz val="12"/>
      <color rgb="FF000000"/>
      <name val="Arial"/>
      <family val="2"/>
    </font>
    <font>
      <sz val="11"/>
      <color rgb="FF000000"/>
      <name val="Calibri"/>
      <family val="2"/>
    </font>
    <font>
      <u/>
      <sz val="11"/>
      <color theme="10"/>
      <name val="Calibri"/>
      <family val="2"/>
      <scheme val="minor"/>
    </font>
    <font>
      <sz val="10"/>
      <name val="Calibri"/>
      <family val="2"/>
      <scheme val="minor"/>
    </font>
    <font>
      <sz val="12"/>
      <color theme="0"/>
      <name val="Arial"/>
      <family val="2"/>
    </font>
    <font>
      <sz val="12"/>
      <color theme="1"/>
      <name val="Arial"/>
      <family val="2"/>
    </font>
    <font>
      <b/>
      <sz val="13"/>
      <color theme="1"/>
      <name val="Arial"/>
      <family val="2"/>
    </font>
    <font>
      <sz val="14"/>
      <color theme="1"/>
      <name val="Arial"/>
      <family val="2"/>
    </font>
    <font>
      <b/>
      <sz val="12"/>
      <color rgb="FFFFFFFF"/>
      <name val="Arial"/>
      <family val="2"/>
    </font>
    <font>
      <sz val="10"/>
      <color theme="0"/>
      <name val="Arial"/>
      <family val="2"/>
    </font>
    <font>
      <b/>
      <sz val="10"/>
      <color theme="0"/>
      <name val="Arial"/>
      <family val="2"/>
    </font>
    <font>
      <b/>
      <i/>
      <sz val="11"/>
      <color rgb="FF000000"/>
      <name val="Calibri"/>
      <family val="2"/>
    </font>
    <font>
      <b/>
      <sz val="11"/>
      <color rgb="FF00B050"/>
      <name val="Calibri"/>
      <family val="2"/>
    </font>
    <font>
      <b/>
      <sz val="10"/>
      <color rgb="FF00B050"/>
      <name val="Arial"/>
      <family val="2"/>
    </font>
    <font>
      <sz val="9"/>
      <color theme="1"/>
      <name val="Arial"/>
      <family val="2"/>
    </font>
    <font>
      <b/>
      <sz val="12"/>
      <color theme="0"/>
      <name val="Calibri"/>
      <family val="2"/>
      <scheme val="minor"/>
    </font>
    <font>
      <b/>
      <sz val="14"/>
      <color theme="0"/>
      <name val="Calibri"/>
      <family val="2"/>
      <scheme val="minor"/>
    </font>
    <font>
      <sz val="14"/>
      <color theme="1"/>
      <name val="Calibri"/>
      <family val="2"/>
      <scheme val="minor"/>
    </font>
    <font>
      <sz val="9"/>
      <name val="Arial"/>
      <family val="2"/>
    </font>
    <font>
      <b/>
      <sz val="10"/>
      <color theme="0"/>
      <name val="Calibri"/>
      <family val="2"/>
      <scheme val="minor"/>
    </font>
    <font>
      <sz val="10"/>
      <color rgb="FFFF0000"/>
      <name val="Arial"/>
      <family val="2"/>
    </font>
    <font>
      <b/>
      <sz val="11"/>
      <color theme="0"/>
      <name val="Calibri"/>
      <family val="2"/>
    </font>
    <font>
      <b/>
      <sz val="10"/>
      <name val="Calibri"/>
      <family val="2"/>
      <scheme val="minor"/>
    </font>
    <font>
      <b/>
      <sz val="11"/>
      <color rgb="FF000000"/>
      <name val="Calibri"/>
      <family val="2"/>
      <scheme val="minor"/>
    </font>
    <font>
      <b/>
      <sz val="11"/>
      <color theme="0"/>
      <name val="Calibri"/>
      <family val="2"/>
      <scheme val="minor"/>
    </font>
    <font>
      <sz val="10"/>
      <name val="Calibri Light"/>
      <family val="2"/>
      <scheme val="major"/>
    </font>
    <font>
      <b/>
      <sz val="10"/>
      <color theme="0"/>
      <name val="Calibri"/>
      <family val="2"/>
    </font>
    <font>
      <sz val="10"/>
      <color theme="0"/>
      <name val="Calibri"/>
      <family val="2"/>
      <scheme val="minor"/>
    </font>
    <font>
      <b/>
      <sz val="9"/>
      <color theme="0"/>
      <name val="Arial"/>
      <family val="2"/>
    </font>
    <font>
      <sz val="8"/>
      <color theme="1"/>
      <name val="Calibri"/>
      <family val="2"/>
      <scheme val="minor"/>
    </font>
    <font>
      <b/>
      <u/>
      <sz val="11"/>
      <color rgb="FF000000"/>
      <name val="Calibri"/>
      <family val="2"/>
      <scheme val="minor"/>
    </font>
    <font>
      <sz val="8"/>
      <color rgb="FF000000"/>
      <name val="Calibri"/>
      <family val="2"/>
      <scheme val="minor"/>
    </font>
    <font>
      <sz val="11"/>
      <color rgb="FF000000"/>
      <name val="Calibri"/>
      <family val="2"/>
      <scheme val="minor"/>
    </font>
    <font>
      <b/>
      <sz val="11"/>
      <color rgb="FFFF0000"/>
      <name val="Calibri"/>
      <family val="2"/>
      <scheme val="minor"/>
    </font>
    <font>
      <b/>
      <sz val="10"/>
      <color rgb="FFFF0000"/>
      <name val="Calibri"/>
      <family val="2"/>
      <scheme val="minor"/>
    </font>
    <font>
      <b/>
      <u/>
      <sz val="11"/>
      <color rgb="FFFF0000"/>
      <name val="Calibri"/>
      <family val="2"/>
      <scheme val="minor"/>
    </font>
    <font>
      <sz val="10"/>
      <color rgb="FFFF0000"/>
      <name val="Calibri"/>
      <family val="2"/>
      <scheme val="minor"/>
    </font>
    <font>
      <b/>
      <u/>
      <sz val="11"/>
      <name val="Calibri"/>
      <family val="2"/>
      <scheme val="minor"/>
    </font>
    <font>
      <sz val="11"/>
      <name val="Arial"/>
      <family val="2"/>
    </font>
    <font>
      <b/>
      <sz val="11"/>
      <name val="Arial"/>
      <family val="2"/>
    </font>
    <font>
      <b/>
      <sz val="7"/>
      <name val="Arial"/>
      <family val="2"/>
    </font>
    <font>
      <b/>
      <sz val="7"/>
      <color theme="1"/>
      <name val="Arial"/>
      <family val="2"/>
    </font>
    <font>
      <b/>
      <sz val="11"/>
      <color theme="1"/>
      <name val="Arial"/>
      <family val="2"/>
    </font>
    <font>
      <sz val="7"/>
      <color theme="4" tint="-0.249977111117893"/>
      <name val="Arial"/>
      <family val="2"/>
    </font>
    <font>
      <b/>
      <sz val="10"/>
      <color theme="1"/>
      <name val="Arial"/>
      <family val="2"/>
    </font>
    <font>
      <b/>
      <sz val="8"/>
      <name val="Arial"/>
      <family val="2"/>
    </font>
    <font>
      <b/>
      <sz val="7.5"/>
      <color theme="1"/>
      <name val="Arial"/>
      <family val="2"/>
    </font>
    <font>
      <b/>
      <sz val="8"/>
      <color theme="1"/>
      <name val="Arial"/>
      <family val="2"/>
    </font>
    <font>
      <b/>
      <sz val="8"/>
      <color theme="1"/>
      <name val="Calibri"/>
      <family val="2"/>
      <scheme val="minor"/>
    </font>
    <font>
      <b/>
      <sz val="12"/>
      <color theme="0"/>
      <name val="Arial"/>
      <family val="2"/>
    </font>
    <font>
      <sz val="12"/>
      <color theme="0"/>
      <name val="Calibri"/>
      <family val="2"/>
      <scheme val="minor"/>
    </font>
    <font>
      <b/>
      <u/>
      <sz val="12"/>
      <color theme="0"/>
      <name val="Calibri"/>
      <family val="2"/>
      <scheme val="minor"/>
    </font>
    <font>
      <b/>
      <i/>
      <sz val="10"/>
      <color theme="0"/>
      <name val="Calibri"/>
      <family val="2"/>
      <scheme val="minor"/>
    </font>
    <font>
      <u/>
      <sz val="10"/>
      <color theme="10"/>
      <name val="Calibri"/>
      <family val="2"/>
      <scheme val="minor"/>
    </font>
    <font>
      <b/>
      <sz val="14"/>
      <color theme="1"/>
      <name val="Aptos Narrow"/>
      <family val="2"/>
    </font>
    <font>
      <sz val="12"/>
      <color theme="1"/>
      <name val="Aptos Narrow"/>
      <family val="2"/>
    </font>
    <font>
      <b/>
      <sz val="12"/>
      <color theme="1"/>
      <name val="Aptos Narrow"/>
      <family val="2"/>
    </font>
    <font>
      <sz val="11"/>
      <color theme="1"/>
      <name val="Aptos Narrow"/>
      <family val="2"/>
    </font>
    <font>
      <b/>
      <sz val="11"/>
      <color theme="1"/>
      <name val="Aptos Narrow"/>
      <family val="2"/>
    </font>
    <font>
      <b/>
      <sz val="12"/>
      <color rgb="FFFF0000"/>
      <name val="Aptos Narrow"/>
      <family val="2"/>
    </font>
    <font>
      <b/>
      <sz val="14"/>
      <name val="Aptos Narrow"/>
      <family val="2"/>
    </font>
    <font>
      <b/>
      <sz val="11"/>
      <name val="Aptos Narrow"/>
      <family val="2"/>
    </font>
    <font>
      <b/>
      <sz val="10"/>
      <name val="Aptos Narrow"/>
      <family val="2"/>
    </font>
    <font>
      <sz val="11"/>
      <color rgb="FFFF0000"/>
      <name val="Aptos Narrow"/>
      <family val="2"/>
    </font>
    <font>
      <b/>
      <sz val="10"/>
      <color rgb="FF0070C0"/>
      <name val="Arial"/>
      <family val="2"/>
    </font>
    <font>
      <sz val="10"/>
      <color theme="0" tint="-4.9989318521683403E-2"/>
      <name val="Arial"/>
      <family val="2"/>
    </font>
    <font>
      <b/>
      <sz val="12"/>
      <name val="Arial"/>
      <family val="2"/>
    </font>
    <font>
      <b/>
      <sz val="12"/>
      <color theme="0" tint="-0.14999847407452621"/>
      <name val="Arial"/>
      <family val="2"/>
    </font>
    <font>
      <sz val="10"/>
      <color rgb="FF000000"/>
      <name val="Times New Roman"/>
      <family val="1"/>
    </font>
    <font>
      <b/>
      <sz val="10"/>
      <color rgb="FF006FC0"/>
      <name val="Arial"/>
      <family val="2"/>
    </font>
    <font>
      <sz val="10"/>
      <color rgb="FFFF0000"/>
      <name val="Arial MT"/>
    </font>
    <font>
      <b/>
      <sz val="9"/>
      <color rgb="FF006FC0"/>
      <name val="Arial"/>
      <family val="2"/>
    </font>
    <font>
      <sz val="10"/>
      <name val="Arial MT"/>
    </font>
    <font>
      <sz val="10"/>
      <name val="Arial MT"/>
      <family val="2"/>
    </font>
    <font>
      <sz val="10"/>
      <color rgb="FF000000"/>
      <name val="Arial MT"/>
      <family val="2"/>
    </font>
    <font>
      <sz val="12"/>
      <name val="Arial MT"/>
    </font>
    <font>
      <i/>
      <sz val="14"/>
      <color rgb="FF003770"/>
      <name val="Arial Black"/>
      <family val="2"/>
    </font>
    <font>
      <b/>
      <sz val="14"/>
      <color rgb="FF000000"/>
      <name val="Arial"/>
      <family val="2"/>
    </font>
    <font>
      <b/>
      <sz val="12"/>
      <color rgb="FF000000"/>
      <name val="Arial"/>
      <family val="2"/>
    </font>
    <font>
      <b/>
      <i/>
      <sz val="12"/>
      <color rgb="FF000000"/>
      <name val="Arial"/>
      <family val="2"/>
    </font>
    <font>
      <sz val="8"/>
      <color theme="1"/>
      <name val="Arial"/>
      <family val="2"/>
    </font>
    <font>
      <sz val="10"/>
      <color theme="1"/>
      <name val="Arial"/>
      <family val="2"/>
    </font>
    <font>
      <sz val="7"/>
      <name val="Calibri"/>
      <family val="2"/>
      <scheme val="minor"/>
    </font>
    <font>
      <b/>
      <sz val="7"/>
      <color rgb="FF000000"/>
      <name val="Calibri"/>
      <family val="2"/>
      <scheme val="minor"/>
    </font>
    <font>
      <b/>
      <sz val="7"/>
      <color rgb="FFFF0000"/>
      <name val="Calibri"/>
      <family val="2"/>
      <scheme val="minor"/>
    </font>
    <font>
      <b/>
      <u/>
      <sz val="7"/>
      <color rgb="FFFF0000"/>
      <name val="Calibri"/>
      <family val="2"/>
      <scheme val="minor"/>
    </font>
    <font>
      <sz val="12"/>
      <color theme="0" tint="-0.14999847407452621"/>
      <name val="Arial"/>
      <family val="2"/>
    </font>
    <font>
      <b/>
      <sz val="9"/>
      <color theme="1"/>
      <name val="Arial"/>
      <family val="2"/>
    </font>
    <font>
      <sz val="8"/>
      <color theme="0" tint="-0.499984740745262"/>
      <name val="Calibri"/>
      <family val="2"/>
      <scheme val="minor"/>
    </font>
    <font>
      <sz val="8"/>
      <color theme="0" tint="-0.499984740745262"/>
      <name val="Arial"/>
      <family val="2"/>
    </font>
    <font>
      <sz val="9"/>
      <color theme="0" tint="-0.499984740745262"/>
      <name val="Calibri"/>
      <family val="2"/>
      <scheme val="minor"/>
    </font>
    <font>
      <b/>
      <sz val="11"/>
      <color theme="0"/>
      <name val="Arial"/>
      <family val="2"/>
    </font>
    <font>
      <b/>
      <sz val="8"/>
      <color theme="0"/>
      <name val="Arial"/>
      <family val="2"/>
    </font>
    <font>
      <b/>
      <sz val="8"/>
      <color theme="0"/>
      <name val="Calibri"/>
      <family val="2"/>
      <scheme val="minor"/>
    </font>
    <font>
      <sz val="7"/>
      <color theme="0"/>
      <name val="Arial"/>
      <family val="2"/>
    </font>
    <font>
      <b/>
      <sz val="7"/>
      <color theme="0"/>
      <name val="Arial"/>
      <family val="2"/>
    </font>
  </fonts>
  <fills count="27">
    <fill>
      <patternFill patternType="none"/>
    </fill>
    <fill>
      <patternFill patternType="gray125"/>
    </fill>
    <fill>
      <patternFill patternType="solid">
        <fgColor rgb="FF002E6E"/>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0" tint="-0.34998626667073579"/>
        <bgColor rgb="FFD9D9D9"/>
      </patternFill>
    </fill>
    <fill>
      <patternFill patternType="solid">
        <fgColor theme="0" tint="-0.34998626667073579"/>
        <bgColor indexed="64"/>
      </patternFill>
    </fill>
    <fill>
      <patternFill patternType="solid">
        <fgColor theme="5" tint="0.79998168889431442"/>
        <bgColor indexed="64"/>
      </patternFill>
    </fill>
    <fill>
      <patternFill patternType="solid">
        <fgColor theme="8" tint="0.39997558519241921"/>
        <bgColor indexed="65"/>
      </patternFill>
    </fill>
    <fill>
      <patternFill patternType="solid">
        <fgColor rgb="FF008080"/>
        <bgColor indexed="64"/>
      </patternFill>
    </fill>
    <fill>
      <patternFill patternType="solid">
        <fgColor rgb="FFFFFFFF"/>
        <bgColor rgb="FF000000"/>
      </patternFill>
    </fill>
    <fill>
      <patternFill patternType="solid">
        <fgColor theme="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D9D9D9"/>
      </patternFill>
    </fill>
    <fill>
      <patternFill patternType="solid">
        <fgColor rgb="FFF1F1F1"/>
      </patternFill>
    </fill>
    <fill>
      <patternFill patternType="solid">
        <fgColor rgb="FFDBDBDB"/>
      </patternFill>
    </fill>
    <fill>
      <patternFill patternType="solid">
        <fgColor rgb="FFFFFFFF"/>
        <bgColor indexed="64"/>
      </patternFill>
    </fill>
    <fill>
      <patternFill patternType="solid">
        <fgColor rgb="FF002060"/>
        <bgColor rgb="FFD9D9D9"/>
      </patternFill>
    </fill>
  </fills>
  <borders count="9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style="thin">
        <color indexed="64"/>
      </top>
      <bottom style="thin">
        <color theme="0"/>
      </bottom>
      <diagonal/>
    </border>
    <border>
      <left/>
      <right style="thin">
        <color indexed="64"/>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style="thin">
        <color theme="0"/>
      </left>
      <right style="thin">
        <color indexed="64"/>
      </right>
      <top style="thin">
        <color indexed="64"/>
      </top>
      <bottom/>
      <diagonal/>
    </border>
    <border>
      <left style="thin">
        <color indexed="64"/>
      </left>
      <right style="thin">
        <color theme="0"/>
      </right>
      <top style="thin">
        <color theme="0"/>
      </top>
      <bottom style="thin">
        <color indexed="64"/>
      </bottom>
      <diagonal/>
    </border>
    <border>
      <left/>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top/>
      <bottom style="thick">
        <color auto="1"/>
      </bottom>
      <diagonal/>
    </border>
    <border>
      <left style="medium">
        <color indexed="64"/>
      </left>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top/>
      <bottom style="thick">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002060"/>
      </top>
      <bottom style="thin">
        <color rgb="FF002060"/>
      </bottom>
      <diagonal/>
    </border>
    <border>
      <left/>
      <right style="thin">
        <color rgb="FF000000"/>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top style="medium">
        <color rgb="FF002060"/>
      </top>
      <bottom style="medium">
        <color rgb="FF002060"/>
      </bottom>
      <diagonal/>
    </border>
    <border>
      <left/>
      <right/>
      <top style="medium">
        <color rgb="FF002060"/>
      </top>
      <bottom/>
      <diagonal/>
    </border>
    <border>
      <left/>
      <right/>
      <top/>
      <bottom style="medium">
        <color rgb="FF002060"/>
      </bottom>
      <diagonal/>
    </border>
    <border>
      <left/>
      <right/>
      <top/>
      <bottom style="medium">
        <color indexed="64"/>
      </bottom>
      <diagonal/>
    </border>
    <border>
      <left/>
      <right/>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hair">
        <color theme="0" tint="-0.14996795556505021"/>
      </top>
      <bottom style="hair">
        <color theme="0" tint="-0.14996795556505021"/>
      </bottom>
      <diagonal/>
    </border>
    <border>
      <left/>
      <right/>
      <top style="hair">
        <color theme="0" tint="-0.1499679555650502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s>
  <cellStyleXfs count="25">
    <xf numFmtId="0" fontId="0" fillId="0" borderId="0"/>
    <xf numFmtId="9" fontId="1" fillId="0" borderId="0" applyFont="0" applyFill="0" applyBorder="0" applyAlignment="0" applyProtection="0"/>
    <xf numFmtId="0" fontId="4" fillId="0" borderId="0"/>
    <xf numFmtId="9" fontId="4" fillId="0" borderId="0" applyFont="0" applyFill="0" applyBorder="0" applyAlignment="0" applyProtection="0"/>
    <xf numFmtId="0" fontId="17" fillId="0" borderId="0"/>
    <xf numFmtId="0" fontId="23"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0" fontId="1" fillId="0" borderId="0"/>
    <xf numFmtId="9" fontId="1" fillId="0" borderId="0" applyFont="0" applyFill="0" applyBorder="0" applyAlignment="0" applyProtection="0"/>
    <xf numFmtId="43" fontId="8" fillId="0" borderId="0" applyFont="0" applyFill="0" applyBorder="0" applyAlignment="0" applyProtection="0"/>
    <xf numFmtId="0" fontId="1" fillId="0" borderId="0"/>
    <xf numFmtId="0" fontId="44" fillId="0" borderId="0" applyNumberFormat="0" applyFill="0" applyBorder="0" applyAlignment="0" applyProtection="0"/>
    <xf numFmtId="0" fontId="44" fillId="0" borderId="0" applyNumberFormat="0" applyFill="0" applyBorder="0" applyAlignment="0" applyProtection="0"/>
    <xf numFmtId="0" fontId="16" fillId="1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7" fillId="0" borderId="0"/>
    <xf numFmtId="0" fontId="110" fillId="0" borderId="0"/>
    <xf numFmtId="0" fontId="4" fillId="0" borderId="0"/>
  </cellStyleXfs>
  <cellXfs count="1062">
    <xf numFmtId="0" fontId="0" fillId="0" borderId="0" xfId="0"/>
    <xf numFmtId="10" fontId="6" fillId="0" borderId="2" xfId="3" applyNumberFormat="1" applyFont="1" applyBorder="1" applyAlignment="1">
      <alignment horizontal="center" vertical="center" wrapText="1"/>
    </xf>
    <xf numFmtId="0" fontId="0" fillId="3" borderId="2" xfId="0" applyFill="1" applyBorder="1"/>
    <xf numFmtId="0" fontId="0" fillId="3" borderId="0" xfId="0" applyFill="1"/>
    <xf numFmtId="0" fontId="0" fillId="3" borderId="7" xfId="0" applyFill="1" applyBorder="1"/>
    <xf numFmtId="0" fontId="0" fillId="3" borderId="9" xfId="0" applyFill="1" applyBorder="1"/>
    <xf numFmtId="0" fontId="0" fillId="3" borderId="10" xfId="0" applyFill="1" applyBorder="1"/>
    <xf numFmtId="0" fontId="0" fillId="3" borderId="11" xfId="0" applyFill="1" applyBorder="1"/>
    <xf numFmtId="0" fontId="0" fillId="3" borderId="12" xfId="0" applyFill="1" applyBorder="1"/>
    <xf numFmtId="0" fontId="0" fillId="3" borderId="13" xfId="0" applyFill="1" applyBorder="1"/>
    <xf numFmtId="0" fontId="3" fillId="3" borderId="13" xfId="0" applyFont="1" applyFill="1" applyBorder="1"/>
    <xf numFmtId="17" fontId="10" fillId="3" borderId="14" xfId="0" applyNumberFormat="1" applyFont="1" applyFill="1" applyBorder="1"/>
    <xf numFmtId="0" fontId="10" fillId="3" borderId="14" xfId="0" applyFont="1" applyFill="1" applyBorder="1"/>
    <xf numFmtId="0" fontId="10" fillId="3" borderId="14" xfId="0" applyFont="1" applyFill="1" applyBorder="1" applyAlignment="1">
      <alignment horizontal="right"/>
    </xf>
    <xf numFmtId="0" fontId="3" fillId="3" borderId="15" xfId="0" applyFont="1" applyFill="1" applyBorder="1" applyAlignment="1">
      <alignment horizontal="left"/>
    </xf>
    <xf numFmtId="0" fontId="3" fillId="3" borderId="16" xfId="0" applyFont="1" applyFill="1" applyBorder="1" applyAlignment="1">
      <alignment horizontal="center"/>
    </xf>
    <xf numFmtId="0" fontId="10" fillId="3" borderId="16" xfId="0" applyFont="1" applyFill="1" applyBorder="1" applyAlignment="1">
      <alignment horizontal="right"/>
    </xf>
    <xf numFmtId="0" fontId="3" fillId="3" borderId="0" xfId="0" applyFont="1" applyFill="1" applyAlignment="1">
      <alignment horizontal="center"/>
    </xf>
    <xf numFmtId="0" fontId="10" fillId="3" borderId="11" xfId="0" applyFont="1" applyFill="1" applyBorder="1" applyAlignment="1">
      <alignment horizontal="center"/>
    </xf>
    <xf numFmtId="0" fontId="3" fillId="3" borderId="7" xfId="0" applyFont="1" applyFill="1" applyBorder="1" applyAlignment="1">
      <alignment horizontal="center"/>
    </xf>
    <xf numFmtId="0" fontId="3" fillId="3" borderId="11" xfId="0" applyFont="1" applyFill="1" applyBorder="1" applyAlignment="1">
      <alignment horizontal="center"/>
    </xf>
    <xf numFmtId="0" fontId="3" fillId="3" borderId="15" xfId="0" applyFont="1" applyFill="1" applyBorder="1"/>
    <xf numFmtId="0" fontId="3" fillId="3" borderId="19" xfId="0" applyFont="1" applyFill="1" applyBorder="1"/>
    <xf numFmtId="0" fontId="3" fillId="3" borderId="20" xfId="0" applyFont="1" applyFill="1" applyBorder="1"/>
    <xf numFmtId="0" fontId="3" fillId="3" borderId="21" xfId="0" applyFont="1" applyFill="1" applyBorder="1"/>
    <xf numFmtId="0" fontId="3" fillId="3" borderId="2" xfId="0" applyFont="1" applyFill="1" applyBorder="1" applyAlignment="1">
      <alignment horizontal="center"/>
    </xf>
    <xf numFmtId="0" fontId="3" fillId="3" borderId="4" xfId="0" applyFont="1" applyFill="1" applyBorder="1" applyAlignment="1">
      <alignment horizontal="center" vertical="top"/>
    </xf>
    <xf numFmtId="0" fontId="3" fillId="3" borderId="22" xfId="0" applyFont="1" applyFill="1" applyBorder="1"/>
    <xf numFmtId="0" fontId="3" fillId="3" borderId="23" xfId="0" applyFont="1" applyFill="1" applyBorder="1"/>
    <xf numFmtId="0" fontId="3" fillId="3" borderId="24" xfId="0" applyFont="1" applyFill="1" applyBorder="1"/>
    <xf numFmtId="0" fontId="3" fillId="3" borderId="25" xfId="0" applyFont="1" applyFill="1" applyBorder="1"/>
    <xf numFmtId="0" fontId="3" fillId="3" borderId="26" xfId="0" applyFont="1" applyFill="1" applyBorder="1" applyAlignment="1">
      <alignment horizontal="center" vertical="top"/>
    </xf>
    <xf numFmtId="0" fontId="0" fillId="3" borderId="18" xfId="0" applyFill="1" applyBorder="1" applyAlignment="1">
      <alignment horizontal="center" vertical="center"/>
    </xf>
    <xf numFmtId="4" fontId="0" fillId="3" borderId="4" xfId="0" applyNumberFormat="1" applyFill="1" applyBorder="1"/>
    <xf numFmtId="4" fontId="0" fillId="3" borderId="6" xfId="0" applyNumberFormat="1" applyFill="1" applyBorder="1"/>
    <xf numFmtId="4" fontId="0" fillId="3" borderId="11" xfId="0" applyNumberFormat="1" applyFill="1" applyBorder="1"/>
    <xf numFmtId="0" fontId="0" fillId="3" borderId="18" xfId="0" applyFill="1" applyBorder="1"/>
    <xf numFmtId="0" fontId="0" fillId="3" borderId="6" xfId="0" applyFill="1" applyBorder="1"/>
    <xf numFmtId="0" fontId="0" fillId="3" borderId="27" xfId="0" applyFill="1" applyBorder="1"/>
    <xf numFmtId="0" fontId="0" fillId="3" borderId="28" xfId="0" applyFill="1" applyBorder="1"/>
    <xf numFmtId="0" fontId="0" fillId="3" borderId="5" xfId="0" applyFill="1" applyBorder="1"/>
    <xf numFmtId="4" fontId="0" fillId="3" borderId="5" xfId="0" applyNumberFormat="1" applyFill="1" applyBorder="1"/>
    <xf numFmtId="4" fontId="0" fillId="3" borderId="28" xfId="0" applyNumberFormat="1" applyFill="1" applyBorder="1"/>
    <xf numFmtId="0" fontId="3" fillId="3" borderId="3" xfId="0" applyFont="1" applyFill="1" applyBorder="1"/>
    <xf numFmtId="0" fontId="0" fillId="3" borderId="29" xfId="0" applyFill="1" applyBorder="1"/>
    <xf numFmtId="4" fontId="0" fillId="3" borderId="29" xfId="0" applyNumberFormat="1" applyFill="1" applyBorder="1"/>
    <xf numFmtId="4" fontId="0" fillId="3" borderId="1" xfId="0" applyNumberFormat="1" applyFill="1" applyBorder="1"/>
    <xf numFmtId="4" fontId="0" fillId="3" borderId="2" xfId="0" applyNumberFormat="1" applyFill="1" applyBorder="1"/>
    <xf numFmtId="0" fontId="3" fillId="3" borderId="3" xfId="0" applyFont="1" applyFill="1" applyBorder="1" applyAlignment="1">
      <alignment vertical="center"/>
    </xf>
    <xf numFmtId="0" fontId="3" fillId="3" borderId="2" xfId="0" applyFont="1" applyFill="1" applyBorder="1" applyAlignment="1">
      <alignment horizontal="center" vertical="center" wrapText="1"/>
    </xf>
    <xf numFmtId="0" fontId="0" fillId="3" borderId="0" xfId="0" applyFill="1" applyAlignment="1">
      <alignment vertical="center"/>
    </xf>
    <xf numFmtId="0" fontId="12" fillId="3" borderId="11" xfId="0" applyFont="1" applyFill="1" applyBorder="1" applyAlignment="1">
      <alignment horizontal="center"/>
    </xf>
    <xf numFmtId="2" fontId="0" fillId="3" borderId="18" xfId="0" applyNumberFormat="1" applyFill="1" applyBorder="1"/>
    <xf numFmtId="9" fontId="12" fillId="3" borderId="0" xfId="1" applyFont="1" applyFill="1" applyBorder="1"/>
    <xf numFmtId="0" fontId="12" fillId="3" borderId="0" xfId="0" applyFont="1" applyFill="1"/>
    <xf numFmtId="4" fontId="0" fillId="3" borderId="0" xfId="0" applyNumberFormat="1" applyFill="1" applyAlignment="1">
      <alignment horizontal="center"/>
    </xf>
    <xf numFmtId="0" fontId="0" fillId="3" borderId="0" xfId="0" applyFill="1" applyAlignment="1">
      <alignment horizontal="center"/>
    </xf>
    <xf numFmtId="4" fontId="0" fillId="3" borderId="0" xfId="0" applyNumberFormat="1" applyFill="1"/>
    <xf numFmtId="4" fontId="0" fillId="3" borderId="6" xfId="0" applyNumberFormat="1" applyFill="1" applyBorder="1" applyAlignment="1">
      <alignment horizontal="center"/>
    </xf>
    <xf numFmtId="4" fontId="0" fillId="3" borderId="7" xfId="0" applyNumberFormat="1" applyFill="1" applyBorder="1"/>
    <xf numFmtId="4" fontId="0" fillId="3" borderId="5" xfId="0" applyNumberFormat="1" applyFill="1" applyBorder="1" applyAlignment="1">
      <alignment horizontal="center"/>
    </xf>
    <xf numFmtId="0" fontId="2" fillId="3" borderId="29" xfId="0" applyFont="1" applyFill="1" applyBorder="1"/>
    <xf numFmtId="0" fontId="0" fillId="3" borderId="1" xfId="0" applyFill="1" applyBorder="1"/>
    <xf numFmtId="0" fontId="0" fillId="3" borderId="3" xfId="0" applyFill="1" applyBorder="1"/>
    <xf numFmtId="0" fontId="3" fillId="3" borderId="4" xfId="0" applyFont="1" applyFill="1" applyBorder="1" applyAlignment="1">
      <alignment horizontal="center"/>
    </xf>
    <xf numFmtId="0" fontId="3" fillId="3" borderId="4" xfId="0" applyFont="1" applyFill="1" applyBorder="1" applyAlignment="1">
      <alignment horizontal="center" wrapText="1"/>
    </xf>
    <xf numFmtId="0" fontId="3" fillId="3" borderId="16" xfId="0" applyFont="1" applyFill="1" applyBorder="1"/>
    <xf numFmtId="0" fontId="3" fillId="3" borderId="17" xfId="0" applyFont="1" applyFill="1" applyBorder="1"/>
    <xf numFmtId="0" fontId="3" fillId="3" borderId="27" xfId="0" applyFont="1" applyFill="1" applyBorder="1"/>
    <xf numFmtId="0" fontId="3" fillId="3" borderId="7" xfId="0" applyFont="1" applyFill="1" applyBorder="1"/>
    <xf numFmtId="0" fontId="3" fillId="3" borderId="28" xfId="0" applyFont="1" applyFill="1" applyBorder="1"/>
    <xf numFmtId="0" fontId="3" fillId="3" borderId="5" xfId="0" applyFont="1" applyFill="1" applyBorder="1" applyAlignment="1">
      <alignment horizontal="center"/>
    </xf>
    <xf numFmtId="0" fontId="0" fillId="3" borderId="16" xfId="0" applyFill="1" applyBorder="1"/>
    <xf numFmtId="0" fontId="3" fillId="3" borderId="29" xfId="0" applyFont="1" applyFill="1" applyBorder="1"/>
    <xf numFmtId="4" fontId="3" fillId="3" borderId="2" xfId="0" applyNumberFormat="1" applyFont="1" applyFill="1" applyBorder="1"/>
    <xf numFmtId="10" fontId="3" fillId="3" borderId="29" xfId="0" applyNumberFormat="1" applyFont="1" applyFill="1" applyBorder="1"/>
    <xf numFmtId="0" fontId="9" fillId="3" borderId="8" xfId="0" applyFont="1" applyFill="1" applyBorder="1"/>
    <xf numFmtId="0" fontId="13" fillId="0" borderId="0" xfId="0" applyFont="1"/>
    <xf numFmtId="0" fontId="13" fillId="0" borderId="0" xfId="0" applyFont="1" applyAlignment="1">
      <alignment horizontal="center"/>
    </xf>
    <xf numFmtId="0" fontId="14" fillId="0" borderId="34" xfId="0" applyFont="1" applyBorder="1" applyAlignment="1">
      <alignment horizontal="center" vertical="center" wrapText="1"/>
    </xf>
    <xf numFmtId="0" fontId="14" fillId="0" borderId="5" xfId="0" applyFont="1" applyBorder="1" applyAlignment="1">
      <alignment vertical="center" wrapText="1"/>
    </xf>
    <xf numFmtId="0" fontId="13" fillId="0" borderId="0" xfId="0" applyFont="1" applyAlignment="1">
      <alignment vertical="center" wrapText="1"/>
    </xf>
    <xf numFmtId="0" fontId="13" fillId="0" borderId="5" xfId="0" applyFont="1" applyBorder="1" applyAlignment="1">
      <alignment vertical="center" wrapText="1"/>
    </xf>
    <xf numFmtId="0" fontId="3" fillId="3" borderId="29" xfId="0" applyFont="1" applyFill="1" applyBorder="1" applyAlignment="1">
      <alignment vertical="center"/>
    </xf>
    <xf numFmtId="0" fontId="3" fillId="3" borderId="2" xfId="0" applyFont="1" applyFill="1" applyBorder="1" applyAlignment="1">
      <alignment horizontal="center" vertical="center"/>
    </xf>
    <xf numFmtId="0" fontId="0" fillId="3" borderId="0" xfId="0" applyFill="1" applyAlignment="1">
      <alignment horizontal="center" vertical="center"/>
    </xf>
    <xf numFmtId="2" fontId="0" fillId="3" borderId="2" xfId="0" applyNumberFormat="1" applyFill="1" applyBorder="1" applyAlignment="1">
      <alignment horizontal="center" vertical="center" wrapText="1"/>
    </xf>
    <xf numFmtId="0" fontId="0" fillId="3" borderId="0" xfId="0" applyFill="1" applyAlignment="1">
      <alignment vertical="center" wrapText="1"/>
    </xf>
    <xf numFmtId="0" fontId="0" fillId="3" borderId="2" xfId="0" applyFill="1" applyBorder="1" applyAlignment="1">
      <alignment horizontal="center" vertical="center"/>
    </xf>
    <xf numFmtId="2" fontId="10" fillId="3" borderId="17" xfId="0" applyNumberFormat="1" applyFont="1" applyFill="1" applyBorder="1" applyAlignment="1">
      <alignment horizontal="center"/>
    </xf>
    <xf numFmtId="0" fontId="11" fillId="3" borderId="29"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3" borderId="0" xfId="0" applyFont="1" applyFill="1" applyAlignment="1">
      <alignment horizont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4" fontId="6" fillId="0" borderId="2" xfId="0" applyNumberFormat="1" applyFont="1" applyBorder="1" applyAlignment="1">
      <alignment horizontal="right" vertical="center" wrapText="1"/>
    </xf>
    <xf numFmtId="4" fontId="6" fillId="0" borderId="3" xfId="0" applyNumberFormat="1" applyFont="1" applyBorder="1" applyAlignment="1">
      <alignment horizontal="right" vertical="center" wrapText="1"/>
    </xf>
    <xf numFmtId="0" fontId="0" fillId="3" borderId="0" xfId="0" applyFill="1" applyAlignment="1">
      <alignment horizontal="left"/>
    </xf>
    <xf numFmtId="4" fontId="0" fillId="3" borderId="4" xfId="0" applyNumberFormat="1" applyFill="1" applyBorder="1" applyAlignment="1">
      <alignment horizontal="center"/>
    </xf>
    <xf numFmtId="4" fontId="0" fillId="3" borderId="4" xfId="0" applyNumberFormat="1" applyFill="1" applyBorder="1" applyAlignment="1">
      <alignment horizontal="center" vertical="center"/>
    </xf>
    <xf numFmtId="4" fontId="0" fillId="3" borderId="6" xfId="0" applyNumberFormat="1" applyFill="1" applyBorder="1" applyAlignment="1">
      <alignment horizontal="center" vertical="center"/>
    </xf>
    <xf numFmtId="0" fontId="3" fillId="6" borderId="2" xfId="0" applyFont="1" applyFill="1"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left" vertical="center" wrapText="1"/>
    </xf>
    <xf numFmtId="164" fontId="0" fillId="0" borderId="3" xfId="0" applyNumberFormat="1" applyBorder="1" applyAlignment="1">
      <alignment horizontal="center" vertical="center" wrapText="1"/>
    </xf>
    <xf numFmtId="0" fontId="0" fillId="0" borderId="3" xfId="0" applyBorder="1" applyAlignment="1">
      <alignment horizontal="center" vertical="center" wrapText="1"/>
    </xf>
    <xf numFmtId="4" fontId="0" fillId="0" borderId="0" xfId="0" applyNumberFormat="1"/>
    <xf numFmtId="4" fontId="18" fillId="0" borderId="0" xfId="0" applyNumberFormat="1" applyFont="1"/>
    <xf numFmtId="4" fontId="0" fillId="0" borderId="0" xfId="0" applyNumberFormat="1" applyAlignment="1">
      <alignment horizontal="center" vertical="center" wrapText="1"/>
    </xf>
    <xf numFmtId="4" fontId="0" fillId="3" borderId="4" xfId="0" applyNumberFormat="1" applyFill="1" applyBorder="1" applyAlignment="1">
      <alignment vertical="center"/>
    </xf>
    <xf numFmtId="4" fontId="0" fillId="3" borderId="6"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1" fontId="0" fillId="3" borderId="35" xfId="0" applyNumberFormat="1" applyFill="1" applyBorder="1" applyAlignment="1">
      <alignment horizontal="center" vertical="center" wrapText="1"/>
    </xf>
    <xf numFmtId="1" fontId="0" fillId="3" borderId="36" xfId="0" applyNumberFormat="1" applyFill="1" applyBorder="1" applyAlignment="1">
      <alignment horizontal="center" vertical="center"/>
    </xf>
    <xf numFmtId="0" fontId="16" fillId="7" borderId="0" xfId="0" applyFont="1" applyFill="1" applyAlignment="1">
      <alignment vertical="center"/>
    </xf>
    <xf numFmtId="0" fontId="26" fillId="3" borderId="0" xfId="6" applyFont="1" applyFill="1"/>
    <xf numFmtId="0" fontId="7" fillId="3" borderId="0" xfId="6" applyFont="1" applyFill="1" applyAlignment="1">
      <alignment horizontal="center" vertical="center"/>
    </xf>
    <xf numFmtId="0" fontId="7" fillId="0" borderId="0" xfId="6" applyFont="1" applyAlignment="1">
      <alignment horizontal="center" vertical="center"/>
    </xf>
    <xf numFmtId="0" fontId="7" fillId="0" borderId="0" xfId="6" applyFont="1" applyAlignment="1">
      <alignment horizontal="center" vertical="center" wrapText="1"/>
    </xf>
    <xf numFmtId="0" fontId="26" fillId="0" borderId="2" xfId="6" applyFont="1" applyBorder="1" applyAlignment="1">
      <alignment horizontal="center" vertical="center"/>
    </xf>
    <xf numFmtId="0" fontId="26" fillId="0" borderId="2" xfId="6" applyFont="1" applyBorder="1" applyAlignment="1">
      <alignment horizontal="left" vertical="center" wrapText="1" indent="1"/>
    </xf>
    <xf numFmtId="167" fontId="7" fillId="0" borderId="0" xfId="6" applyNumberFormat="1" applyFont="1" applyAlignment="1">
      <alignment horizontal="center" vertical="center"/>
    </xf>
    <xf numFmtId="0" fontId="7" fillId="0" borderId="0" xfId="6" applyFont="1" applyAlignment="1">
      <alignment horizontal="left" vertical="center"/>
    </xf>
    <xf numFmtId="43" fontId="7" fillId="0" borderId="0" xfId="6" applyNumberFormat="1" applyFont="1" applyAlignment="1">
      <alignment horizontal="center" vertical="center"/>
    </xf>
    <xf numFmtId="0" fontId="8" fillId="0" borderId="0" xfId="6" applyAlignment="1">
      <alignment horizontal="left" vertical="center"/>
    </xf>
    <xf numFmtId="0" fontId="33" fillId="0" borderId="0" xfId="6" applyFont="1" applyAlignment="1">
      <alignment vertical="center"/>
    </xf>
    <xf numFmtId="0" fontId="8" fillId="0" borderId="0" xfId="6" applyAlignment="1">
      <alignment vertical="center"/>
    </xf>
    <xf numFmtId="0" fontId="1" fillId="3" borderId="0" xfId="12" applyFill="1" applyAlignment="1">
      <alignment vertical="center"/>
    </xf>
    <xf numFmtId="0" fontId="1" fillId="3" borderId="0" xfId="12" applyFill="1" applyAlignment="1">
      <alignment horizontal="center" vertical="center"/>
    </xf>
    <xf numFmtId="0" fontId="1" fillId="3" borderId="0" xfId="12" applyFill="1" applyAlignment="1" applyProtection="1">
      <alignment vertical="center"/>
      <protection locked="0"/>
    </xf>
    <xf numFmtId="0" fontId="9" fillId="3" borderId="0" xfId="12" applyFont="1" applyFill="1" applyAlignment="1" applyProtection="1">
      <alignment vertical="center"/>
      <protection locked="0"/>
    </xf>
    <xf numFmtId="0" fontId="36" fillId="3" borderId="0" xfId="12" applyFont="1" applyFill="1" applyAlignment="1" applyProtection="1">
      <alignment vertical="center"/>
      <protection locked="0"/>
    </xf>
    <xf numFmtId="17" fontId="37" fillId="11" borderId="0" xfId="12" applyNumberFormat="1" applyFont="1" applyFill="1" applyAlignment="1" applyProtection="1">
      <alignment horizontal="left" vertical="center"/>
      <protection locked="0"/>
    </xf>
    <xf numFmtId="2" fontId="1" fillId="3" borderId="0" xfId="12" applyNumberFormat="1" applyFill="1" applyAlignment="1" applyProtection="1">
      <alignment vertical="center"/>
      <protection locked="0"/>
    </xf>
    <xf numFmtId="0" fontId="38" fillId="3" borderId="2" xfId="12" applyFont="1" applyFill="1" applyBorder="1" applyAlignment="1">
      <alignment horizontal="center" vertical="center"/>
    </xf>
    <xf numFmtId="170" fontId="37" fillId="11" borderId="0" xfId="12" applyNumberFormat="1" applyFont="1" applyFill="1" applyAlignment="1" applyProtection="1">
      <alignment horizontal="left" vertical="center"/>
      <protection locked="0"/>
    </xf>
    <xf numFmtId="0" fontId="10" fillId="3" borderId="0" xfId="12" applyFont="1" applyFill="1" applyAlignment="1">
      <alignment vertical="center"/>
    </xf>
    <xf numFmtId="0" fontId="20" fillId="3" borderId="4" xfId="12" applyFont="1" applyFill="1" applyBorder="1" applyAlignment="1">
      <alignment horizontal="left" vertical="center"/>
    </xf>
    <xf numFmtId="2" fontId="1" fillId="3" borderId="18" xfId="12" applyNumberFormat="1" applyFill="1" applyBorder="1" applyAlignment="1">
      <alignment horizontal="center" vertical="center"/>
    </xf>
    <xf numFmtId="171" fontId="37" fillId="11" borderId="0" xfId="12" applyNumberFormat="1" applyFont="1" applyFill="1" applyAlignment="1" applyProtection="1">
      <alignment horizontal="left" vertical="center"/>
      <protection locked="0"/>
    </xf>
    <xf numFmtId="2" fontId="12" fillId="3" borderId="0" xfId="12" applyNumberFormat="1" applyFont="1" applyFill="1" applyAlignment="1" applyProtection="1">
      <alignment horizontal="center" vertical="center"/>
      <protection locked="0"/>
    </xf>
    <xf numFmtId="0" fontId="10" fillId="3" borderId="0" xfId="12" applyFont="1" applyFill="1" applyAlignment="1" applyProtection="1">
      <alignment vertical="center"/>
      <protection locked="0"/>
    </xf>
    <xf numFmtId="172" fontId="20" fillId="0" borderId="6" xfId="12" applyNumberFormat="1" applyFont="1" applyBorder="1" applyAlignment="1">
      <alignment horizontal="left" vertical="center"/>
    </xf>
    <xf numFmtId="10" fontId="36" fillId="11" borderId="0" xfId="13" applyNumberFormat="1" applyFont="1" applyFill="1" applyBorder="1" applyAlignment="1" applyProtection="1">
      <alignment horizontal="left" vertical="center" wrapText="1"/>
      <protection locked="0"/>
    </xf>
    <xf numFmtId="173" fontId="20" fillId="3" borderId="6" xfId="12" applyNumberFormat="1" applyFont="1" applyFill="1" applyBorder="1" applyAlignment="1">
      <alignment horizontal="left" vertical="center"/>
    </xf>
    <xf numFmtId="0" fontId="20" fillId="3" borderId="6" xfId="12" applyFont="1" applyFill="1" applyBorder="1" applyAlignment="1">
      <alignment horizontal="left" vertical="center"/>
    </xf>
    <xf numFmtId="0" fontId="10" fillId="3" borderId="5" xfId="12" applyFont="1" applyFill="1" applyBorder="1" applyAlignment="1">
      <alignment horizontal="right" vertical="center"/>
    </xf>
    <xf numFmtId="2" fontId="10" fillId="3" borderId="5" xfId="12" applyNumberFormat="1" applyFont="1" applyFill="1" applyBorder="1" applyAlignment="1">
      <alignment horizontal="center" vertical="center"/>
    </xf>
    <xf numFmtId="2" fontId="38" fillId="3" borderId="2" xfId="12" applyNumberFormat="1" applyFont="1" applyFill="1" applyBorder="1" applyAlignment="1">
      <alignment horizontal="center" vertical="center"/>
    </xf>
    <xf numFmtId="174" fontId="20" fillId="3" borderId="6" xfId="12" applyNumberFormat="1" applyFont="1" applyFill="1" applyBorder="1" applyAlignment="1">
      <alignment horizontal="left" vertical="center"/>
    </xf>
    <xf numFmtId="2" fontId="1" fillId="3" borderId="6" xfId="12" applyNumberFormat="1" applyFill="1" applyBorder="1" applyAlignment="1">
      <alignment horizontal="center" vertical="center"/>
    </xf>
    <xf numFmtId="0" fontId="10" fillId="3" borderId="6" xfId="12" applyFont="1" applyFill="1" applyBorder="1" applyAlignment="1">
      <alignment horizontal="right" vertical="center"/>
    </xf>
    <xf numFmtId="2" fontId="10" fillId="3" borderId="6" xfId="12" applyNumberFormat="1" applyFont="1" applyFill="1" applyBorder="1" applyAlignment="1">
      <alignment horizontal="center" vertical="center"/>
    </xf>
    <xf numFmtId="2" fontId="39" fillId="11" borderId="6" xfId="12" applyNumberFormat="1" applyFont="1" applyFill="1" applyBorder="1" applyAlignment="1">
      <alignment horizontal="center" vertical="center"/>
    </xf>
    <xf numFmtId="0" fontId="43" fillId="0" borderId="0" xfId="6" applyFont="1" applyAlignment="1">
      <alignment vertical="center"/>
    </xf>
    <xf numFmtId="4" fontId="8" fillId="0" borderId="0" xfId="6" applyNumberFormat="1" applyAlignment="1">
      <alignment horizontal="center" vertical="center"/>
    </xf>
    <xf numFmtId="0" fontId="41" fillId="0" borderId="2" xfId="6" applyFont="1" applyBorder="1" applyAlignment="1">
      <alignment horizontal="center" vertical="center"/>
    </xf>
    <xf numFmtId="0" fontId="43" fillId="0" borderId="2" xfId="6" applyFont="1" applyBorder="1" applyAlignment="1">
      <alignment horizontal="center" vertical="center"/>
    </xf>
    <xf numFmtId="43" fontId="0" fillId="0" borderId="2" xfId="7" applyFont="1" applyBorder="1" applyAlignment="1">
      <alignment horizontal="center" vertical="center"/>
    </xf>
    <xf numFmtId="0" fontId="42" fillId="0" borderId="0" xfId="6" applyFont="1" applyAlignment="1">
      <alignment horizontal="right" vertical="center"/>
    </xf>
    <xf numFmtId="0" fontId="2" fillId="3" borderId="0" xfId="0" applyFont="1" applyFill="1" applyAlignment="1">
      <alignment horizontal="center" vertical="center"/>
    </xf>
    <xf numFmtId="0" fontId="45" fillId="0" borderId="0" xfId="0" applyFont="1" applyAlignment="1">
      <alignment horizontal="center" vertical="center" wrapText="1"/>
    </xf>
    <xf numFmtId="0" fontId="30" fillId="0" borderId="11" xfId="6" applyFont="1" applyBorder="1" applyAlignment="1">
      <alignment vertical="center" textRotation="90"/>
    </xf>
    <xf numFmtId="0" fontId="47" fillId="0" borderId="0" xfId="2" applyFont="1"/>
    <xf numFmtId="0" fontId="49" fillId="0" borderId="0" xfId="2" applyFont="1"/>
    <xf numFmtId="0" fontId="0" fillId="3" borderId="2" xfId="0" applyFill="1" applyBorder="1" applyAlignment="1">
      <alignment horizontal="left" vertical="center"/>
    </xf>
    <xf numFmtId="0" fontId="8" fillId="0" borderId="0" xfId="6" applyAlignment="1">
      <alignment horizontal="center" vertical="center"/>
    </xf>
    <xf numFmtId="0" fontId="52" fillId="7" borderId="0" xfId="6" applyFont="1" applyFill="1" applyAlignment="1">
      <alignment vertical="center"/>
    </xf>
    <xf numFmtId="0" fontId="41" fillId="0" borderId="42" xfId="6" applyFont="1" applyBorder="1" applyAlignment="1">
      <alignment vertical="center"/>
    </xf>
    <xf numFmtId="4" fontId="8" fillId="0" borderId="42" xfId="6" applyNumberFormat="1" applyBorder="1" applyAlignment="1">
      <alignment horizontal="center" vertical="center"/>
    </xf>
    <xf numFmtId="0" fontId="8" fillId="0" borderId="42" xfId="6" applyBorder="1" applyAlignment="1">
      <alignment vertical="center"/>
    </xf>
    <xf numFmtId="0" fontId="41" fillId="0" borderId="42" xfId="6" applyFont="1" applyBorder="1" applyAlignment="1">
      <alignment horizontal="left" vertical="center"/>
    </xf>
    <xf numFmtId="43" fontId="55" fillId="0" borderId="2" xfId="6" applyNumberFormat="1" applyFont="1" applyBorder="1" applyAlignment="1">
      <alignment vertical="center"/>
    </xf>
    <xf numFmtId="0" fontId="8" fillId="7" borderId="0" xfId="6" applyFill="1" applyAlignment="1">
      <alignment vertical="center"/>
    </xf>
    <xf numFmtId="0" fontId="30" fillId="7" borderId="0" xfId="6" applyFont="1" applyFill="1" applyAlignment="1">
      <alignment vertical="center"/>
    </xf>
    <xf numFmtId="0" fontId="56" fillId="0" borderId="2" xfId="0" applyFont="1" applyBorder="1" applyAlignment="1">
      <alignment horizontal="center" vertical="center" wrapText="1"/>
    </xf>
    <xf numFmtId="0" fontId="8" fillId="0" borderId="0" xfId="6" quotePrefix="1" applyAlignment="1">
      <alignment horizontal="center" vertical="center"/>
    </xf>
    <xf numFmtId="0" fontId="44" fillId="0" borderId="0" xfId="17" applyAlignment="1">
      <alignment horizontal="center" vertical="center"/>
    </xf>
    <xf numFmtId="0" fontId="1" fillId="0" borderId="0" xfId="15" applyAlignment="1">
      <alignment horizontal="center" vertical="center"/>
    </xf>
    <xf numFmtId="0" fontId="51" fillId="7" borderId="0" xfId="6" applyFont="1" applyFill="1" applyAlignment="1">
      <alignment horizontal="center" vertical="center"/>
    </xf>
    <xf numFmtId="0" fontId="51" fillId="7" borderId="0" xfId="6" quotePrefix="1" applyFont="1" applyFill="1" applyAlignment="1">
      <alignment horizontal="left" vertical="center"/>
    </xf>
    <xf numFmtId="0" fontId="51" fillId="7" borderId="0" xfId="6" applyFont="1" applyFill="1" applyAlignment="1">
      <alignment horizontal="left" vertical="center"/>
    </xf>
    <xf numFmtId="0" fontId="52" fillId="7" borderId="0" xfId="6" applyFont="1" applyFill="1" applyAlignment="1">
      <alignment horizontal="center" vertical="center"/>
    </xf>
    <xf numFmtId="0" fontId="52" fillId="7" borderId="0" xfId="6" quotePrefix="1" applyFont="1" applyFill="1" applyAlignment="1">
      <alignment horizontal="center" vertical="center"/>
    </xf>
    <xf numFmtId="0" fontId="30" fillId="0" borderId="4" xfId="6" applyFont="1" applyBorder="1" applyAlignment="1">
      <alignment horizontal="center" vertical="center" wrapText="1"/>
    </xf>
    <xf numFmtId="0" fontId="8" fillId="0" borderId="43" xfId="6" applyBorder="1" applyAlignment="1">
      <alignment horizontal="center" vertical="center"/>
    </xf>
    <xf numFmtId="0" fontId="0" fillId="7" borderId="0" xfId="0" applyFill="1"/>
    <xf numFmtId="0" fontId="57" fillId="7" borderId="0" xfId="0" applyFont="1" applyFill="1"/>
    <xf numFmtId="0" fontId="58" fillId="7" borderId="0" xfId="0" applyFont="1" applyFill="1"/>
    <xf numFmtId="0" fontId="59" fillId="0" borderId="0" xfId="0" applyFont="1"/>
    <xf numFmtId="0" fontId="0" fillId="0" borderId="44" xfId="0" applyBorder="1" applyAlignment="1">
      <alignment vertical="center"/>
    </xf>
    <xf numFmtId="17" fontId="0" fillId="0" borderId="44" xfId="0" applyNumberFormat="1" applyBorder="1" applyAlignment="1">
      <alignment horizontal="center" vertical="center"/>
    </xf>
    <xf numFmtId="10" fontId="0" fillId="0" borderId="44" xfId="0" applyNumberFormat="1" applyBorder="1" applyAlignment="1">
      <alignment horizontal="center" vertical="center"/>
    </xf>
    <xf numFmtId="0" fontId="0" fillId="0" borderId="44" xfId="0" applyBorder="1" applyAlignment="1">
      <alignment vertical="center" wrapText="1"/>
    </xf>
    <xf numFmtId="0" fontId="0" fillId="0" borderId="44" xfId="0" applyBorder="1" applyAlignment="1">
      <alignment horizontal="center" vertical="center"/>
    </xf>
    <xf numFmtId="0" fontId="57" fillId="7" borderId="0" xfId="0" applyFont="1" applyFill="1" applyAlignment="1">
      <alignment vertical="center"/>
    </xf>
    <xf numFmtId="0" fontId="27" fillId="0" borderId="0" xfId="6" applyFont="1" applyAlignment="1">
      <alignment horizontal="left"/>
    </xf>
    <xf numFmtId="0" fontId="27" fillId="0" borderId="0" xfId="6" applyFont="1" applyAlignment="1">
      <alignment horizontal="left" vertical="center"/>
    </xf>
    <xf numFmtId="0" fontId="60" fillId="0" borderId="0" xfId="6" applyFont="1" applyAlignment="1">
      <alignment horizontal="center" vertical="center"/>
    </xf>
    <xf numFmtId="0" fontId="60" fillId="0" borderId="0" xfId="6" applyFont="1" applyAlignment="1">
      <alignment horizontal="left" vertical="center"/>
    </xf>
    <xf numFmtId="17" fontId="27" fillId="0" borderId="0" xfId="6" applyNumberFormat="1" applyFont="1" applyAlignment="1">
      <alignment horizontal="left" vertical="center"/>
    </xf>
    <xf numFmtId="0" fontId="54" fillId="0" borderId="0" xfId="6" applyFont="1" applyAlignment="1">
      <alignment horizontal="center" vertical="center" wrapText="1"/>
    </xf>
    <xf numFmtId="43" fontId="55" fillId="0" borderId="0" xfId="6" applyNumberFormat="1" applyFont="1" applyAlignment="1">
      <alignment vertical="center"/>
    </xf>
    <xf numFmtId="0" fontId="62" fillId="0" borderId="0" xfId="6" applyFont="1" applyAlignment="1">
      <alignment vertical="center"/>
    </xf>
    <xf numFmtId="43" fontId="52" fillId="13" borderId="2" xfId="6" applyNumberFormat="1" applyFont="1" applyFill="1" applyBorder="1" applyAlignment="1">
      <alignment vertical="center"/>
    </xf>
    <xf numFmtId="43" fontId="20" fillId="0" borderId="2" xfId="14" applyFont="1" applyFill="1" applyBorder="1" applyAlignment="1">
      <alignment horizontal="center" vertical="center"/>
    </xf>
    <xf numFmtId="0" fontId="17" fillId="0" borderId="0" xfId="6" applyFont="1" applyAlignment="1">
      <alignment vertical="center"/>
    </xf>
    <xf numFmtId="0" fontId="17" fillId="0" borderId="0" xfId="6" applyFont="1" applyAlignment="1">
      <alignment horizontal="left" vertical="center"/>
    </xf>
    <xf numFmtId="0" fontId="24" fillId="0" borderId="2" xfId="6" applyFont="1" applyBorder="1" applyAlignment="1">
      <alignment horizontal="center" vertical="center"/>
    </xf>
    <xf numFmtId="43" fontId="20" fillId="0" borderId="2" xfId="7" applyFont="1" applyFill="1" applyBorder="1" applyAlignment="1">
      <alignment horizontal="center" vertical="center"/>
    </xf>
    <xf numFmtId="1" fontId="0" fillId="14" borderId="36" xfId="0" applyNumberFormat="1" applyFill="1" applyBorder="1" applyAlignment="1">
      <alignment horizontal="center" vertical="center"/>
    </xf>
    <xf numFmtId="1" fontId="0" fillId="14" borderId="37" xfId="0" applyNumberFormat="1" applyFill="1" applyBorder="1" applyAlignment="1">
      <alignment horizontal="center" vertical="center"/>
    </xf>
    <xf numFmtId="1" fontId="0" fillId="3" borderId="37" xfId="0" applyNumberFormat="1" applyFill="1" applyBorder="1" applyAlignment="1">
      <alignment horizontal="center" vertical="center"/>
    </xf>
    <xf numFmtId="0" fontId="15" fillId="0" borderId="16" xfId="0" applyFont="1" applyBorder="1" applyAlignment="1">
      <alignment vertical="center"/>
    </xf>
    <xf numFmtId="0" fontId="15" fillId="0" borderId="17" xfId="0" applyFont="1" applyBorder="1" applyAlignment="1">
      <alignment vertical="center"/>
    </xf>
    <xf numFmtId="0" fontId="15" fillId="0" borderId="7" xfId="0" applyFont="1" applyBorder="1" applyAlignment="1">
      <alignment horizontal="center" vertical="center"/>
    </xf>
    <xf numFmtId="0" fontId="13" fillId="0" borderId="7" xfId="0" applyFont="1" applyBorder="1" applyAlignment="1">
      <alignment horizontal="center" vertical="center"/>
    </xf>
    <xf numFmtId="0" fontId="13" fillId="0" borderId="7" xfId="0" applyFont="1" applyBorder="1" applyAlignment="1">
      <alignment horizontal="center" vertical="center" wrapText="1"/>
    </xf>
    <xf numFmtId="4" fontId="13" fillId="0" borderId="7" xfId="0" applyNumberFormat="1" applyFont="1" applyBorder="1" applyAlignment="1">
      <alignment horizontal="center" vertical="center" wrapText="1"/>
    </xf>
    <xf numFmtId="0" fontId="13" fillId="0" borderId="7" xfId="0" applyFont="1" applyBorder="1" applyAlignment="1">
      <alignment horizontal="center"/>
    </xf>
    <xf numFmtId="4" fontId="64" fillId="0" borderId="2" xfId="0" applyNumberFormat="1" applyFont="1" applyBorder="1" applyAlignment="1">
      <alignment horizontal="center" vertical="center" wrapText="1"/>
    </xf>
    <xf numFmtId="0" fontId="64" fillId="0" borderId="0" xfId="0" applyFont="1" applyAlignment="1">
      <alignment horizontal="center"/>
    </xf>
    <xf numFmtId="175" fontId="64" fillId="0" borderId="0" xfId="0" applyNumberFormat="1" applyFont="1" applyAlignment="1">
      <alignment horizont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4" fontId="13" fillId="0" borderId="0" xfId="0" applyNumberFormat="1" applyFont="1" applyAlignment="1">
      <alignment horizontal="center" vertical="center" wrapText="1"/>
    </xf>
    <xf numFmtId="4" fontId="13" fillId="0" borderId="0" xfId="0" applyNumberFormat="1" applyFont="1" applyAlignment="1">
      <alignment horizontal="center" vertical="center"/>
    </xf>
    <xf numFmtId="0" fontId="15" fillId="0" borderId="15" xfId="0" applyFont="1" applyBorder="1" applyAlignment="1">
      <alignment horizontal="left" vertical="center"/>
    </xf>
    <xf numFmtId="0" fontId="15" fillId="0" borderId="16" xfId="0" applyFont="1" applyBorder="1" applyAlignment="1">
      <alignment horizontal="center" vertical="center"/>
    </xf>
    <xf numFmtId="0" fontId="25" fillId="0" borderId="2" xfId="6" applyFont="1" applyBorder="1" applyAlignment="1">
      <alignment horizontal="center" vertical="center"/>
    </xf>
    <xf numFmtId="0" fontId="45" fillId="0" borderId="2" xfId="0" applyFont="1" applyBorder="1" applyAlignment="1">
      <alignment horizontal="center" vertical="center" wrapText="1"/>
    </xf>
    <xf numFmtId="43" fontId="17" fillId="0" borderId="2" xfId="6" applyNumberFormat="1" applyFont="1" applyBorder="1" applyAlignment="1">
      <alignment vertical="center"/>
    </xf>
    <xf numFmtId="0" fontId="63" fillId="7" borderId="0" xfId="6" applyFont="1" applyFill="1" applyAlignment="1">
      <alignment vertical="center"/>
    </xf>
    <xf numFmtId="0" fontId="51" fillId="7" borderId="0" xfId="6" applyFont="1" applyFill="1" applyAlignment="1">
      <alignment vertical="center"/>
    </xf>
    <xf numFmtId="0" fontId="68" fillId="7" borderId="2" xfId="6" applyFont="1" applyFill="1" applyBorder="1" applyAlignment="1">
      <alignment horizontal="center" vertical="center"/>
    </xf>
    <xf numFmtId="0" fontId="45" fillId="0" borderId="0" xfId="0" applyFont="1" applyAlignment="1">
      <alignment horizontal="center" vertical="center"/>
    </xf>
    <xf numFmtId="4" fontId="45" fillId="0" borderId="0" xfId="0" applyNumberFormat="1" applyFont="1" applyAlignment="1">
      <alignment horizontal="center" vertical="center" wrapText="1"/>
    </xf>
    <xf numFmtId="4" fontId="45" fillId="0" borderId="0" xfId="19" applyNumberFormat="1" applyFont="1" applyFill="1" applyBorder="1" applyAlignment="1">
      <alignment horizontal="center" vertical="center" wrapText="1"/>
    </xf>
    <xf numFmtId="4" fontId="45" fillId="0" borderId="0" xfId="0" applyNumberFormat="1" applyFont="1" applyAlignment="1">
      <alignment horizontal="center" vertical="center"/>
    </xf>
    <xf numFmtId="0" fontId="45" fillId="0" borderId="16" xfId="6" applyFont="1" applyBorder="1" applyAlignment="1">
      <alignment horizontal="center" vertical="center" wrapText="1"/>
    </xf>
    <xf numFmtId="0" fontId="45" fillId="0" borderId="16" xfId="0" applyFont="1" applyBorder="1" applyAlignment="1">
      <alignment horizontal="center" vertical="center"/>
    </xf>
    <xf numFmtId="0" fontId="45" fillId="0" borderId="16" xfId="0" applyFont="1" applyBorder="1" applyAlignment="1">
      <alignment horizontal="center" vertical="center" wrapText="1"/>
    </xf>
    <xf numFmtId="4" fontId="45" fillId="0" borderId="16" xfId="0" applyNumberFormat="1" applyFont="1" applyBorder="1" applyAlignment="1">
      <alignment horizontal="center" vertical="center"/>
    </xf>
    <xf numFmtId="4" fontId="45" fillId="0" borderId="16" xfId="0" applyNumberFormat="1" applyFont="1" applyBorder="1" applyAlignment="1">
      <alignment horizontal="center" vertical="center" wrapText="1"/>
    </xf>
    <xf numFmtId="4" fontId="45" fillId="0" borderId="16" xfId="19" applyNumberFormat="1" applyFont="1" applyFill="1" applyBorder="1" applyAlignment="1">
      <alignment horizontal="center" vertical="center" wrapText="1"/>
    </xf>
    <xf numFmtId="4" fontId="64" fillId="0" borderId="17" xfId="0" applyNumberFormat="1" applyFont="1" applyBorder="1" applyAlignment="1">
      <alignment horizontal="center" vertical="center" wrapText="1"/>
    </xf>
    <xf numFmtId="4" fontId="64" fillId="0" borderId="11" xfId="0" applyNumberFormat="1" applyFont="1" applyBorder="1" applyAlignment="1">
      <alignment horizontal="center" vertical="center" wrapText="1"/>
    </xf>
    <xf numFmtId="4" fontId="45" fillId="0" borderId="7" xfId="0" applyNumberFormat="1" applyFont="1" applyBorder="1" applyAlignment="1">
      <alignment horizontal="center" vertical="center" wrapText="1"/>
    </xf>
    <xf numFmtId="0" fontId="45" fillId="0" borderId="7" xfId="0" applyFont="1" applyBorder="1" applyAlignment="1">
      <alignment horizontal="center" vertical="center"/>
    </xf>
    <xf numFmtId="0" fontId="45" fillId="0" borderId="7" xfId="0" applyFont="1" applyBorder="1" applyAlignment="1">
      <alignment horizontal="center" vertical="center" wrapText="1"/>
    </xf>
    <xf numFmtId="4" fontId="45" fillId="0" borderId="7" xfId="0" applyNumberFormat="1" applyFont="1" applyBorder="1" applyAlignment="1">
      <alignment horizontal="center" vertical="center"/>
    </xf>
    <xf numFmtId="4" fontId="45" fillId="0" borderId="7" xfId="19" applyNumberFormat="1" applyFont="1" applyFill="1" applyBorder="1" applyAlignment="1">
      <alignment horizontal="center" vertical="center" wrapText="1"/>
    </xf>
    <xf numFmtId="4" fontId="64" fillId="0" borderId="28" xfId="0" applyNumberFormat="1" applyFont="1" applyBorder="1" applyAlignment="1">
      <alignment horizontal="center" vertical="center" wrapText="1"/>
    </xf>
    <xf numFmtId="0" fontId="13" fillId="0" borderId="39" xfId="0" applyFont="1" applyBorder="1" applyAlignment="1">
      <alignment horizontal="center" vertical="center"/>
    </xf>
    <xf numFmtId="0" fontId="45" fillId="0" borderId="7" xfId="0" applyFont="1" applyBorder="1" applyAlignment="1">
      <alignment horizontal="center"/>
    </xf>
    <xf numFmtId="0" fontId="69" fillId="7" borderId="0" xfId="0" applyFont="1" applyFill="1" applyAlignment="1">
      <alignment horizontal="center" vertical="center" wrapText="1"/>
    </xf>
    <xf numFmtId="4" fontId="69" fillId="7" borderId="0" xfId="0" applyNumberFormat="1" applyFont="1" applyFill="1" applyAlignment="1">
      <alignment horizontal="center" vertical="center"/>
    </xf>
    <xf numFmtId="4" fontId="69" fillId="7" borderId="0" xfId="0" applyNumberFormat="1" applyFont="1" applyFill="1" applyAlignment="1">
      <alignment horizontal="left" vertical="center"/>
    </xf>
    <xf numFmtId="4" fontId="69" fillId="7" borderId="0" xfId="0" applyNumberFormat="1" applyFont="1" applyFill="1" applyAlignment="1">
      <alignment horizontal="center" vertical="center" wrapText="1"/>
    </xf>
    <xf numFmtId="4" fontId="61" fillId="7" borderId="0" xfId="19" applyNumberFormat="1" applyFont="1" applyFill="1" applyBorder="1" applyAlignment="1">
      <alignment horizontal="center" vertical="center" wrapText="1"/>
    </xf>
    <xf numFmtId="0" fontId="67" fillId="0" borderId="16" xfId="6" applyFont="1" applyBorder="1" applyAlignment="1">
      <alignment horizontal="center" vertical="center"/>
    </xf>
    <xf numFmtId="0" fontId="67" fillId="0" borderId="0" xfId="6" applyFont="1" applyAlignment="1">
      <alignment horizontal="center" vertical="center"/>
    </xf>
    <xf numFmtId="0" fontId="67" fillId="0" borderId="7" xfId="6" applyFont="1" applyBorder="1" applyAlignment="1">
      <alignment horizontal="center" vertical="center"/>
    </xf>
    <xf numFmtId="0" fontId="69" fillId="0" borderId="0" xfId="0" applyFont="1" applyAlignment="1">
      <alignment horizontal="center" vertical="center" wrapText="1"/>
    </xf>
    <xf numFmtId="4" fontId="69" fillId="0" borderId="0" xfId="0" applyNumberFormat="1" applyFont="1" applyAlignment="1">
      <alignment horizontal="center" vertical="center"/>
    </xf>
    <xf numFmtId="4" fontId="69" fillId="0" borderId="0" xfId="0" applyNumberFormat="1" applyFont="1" applyAlignment="1">
      <alignment horizontal="left" vertical="center"/>
    </xf>
    <xf numFmtId="4" fontId="69" fillId="0" borderId="0" xfId="0" applyNumberFormat="1" applyFont="1" applyAlignment="1">
      <alignment horizontal="center" vertical="center" wrapText="1"/>
    </xf>
    <xf numFmtId="4" fontId="61" fillId="0" borderId="0" xfId="19" applyNumberFormat="1" applyFont="1" applyFill="1" applyBorder="1" applyAlignment="1">
      <alignment horizontal="center" vertical="center" wrapText="1"/>
    </xf>
    <xf numFmtId="4" fontId="61" fillId="0" borderId="0" xfId="0" applyNumberFormat="1" applyFont="1" applyAlignment="1">
      <alignment horizontal="center" vertical="center" wrapText="1"/>
    </xf>
    <xf numFmtId="4" fontId="20" fillId="3" borderId="2" xfId="0" applyNumberFormat="1" applyFont="1" applyFill="1" applyBorder="1" applyAlignment="1">
      <alignment horizontal="center" vertical="center"/>
    </xf>
    <xf numFmtId="4" fontId="0" fillId="0" borderId="2" xfId="0" applyNumberFormat="1" applyBorder="1" applyAlignment="1">
      <alignment horizontal="center" vertical="center" wrapText="1"/>
    </xf>
    <xf numFmtId="9" fontId="0" fillId="0" borderId="2" xfId="1" applyFont="1" applyBorder="1" applyAlignment="1">
      <alignment horizontal="center" vertical="center" wrapText="1"/>
    </xf>
    <xf numFmtId="0" fontId="20" fillId="3" borderId="2" xfId="0" applyFont="1" applyFill="1" applyBorder="1" applyAlignment="1">
      <alignment horizontal="center" vertical="center"/>
    </xf>
    <xf numFmtId="0" fontId="0" fillId="0" borderId="27" xfId="0" applyBorder="1" applyAlignment="1">
      <alignment horizontal="center" vertical="center"/>
    </xf>
    <xf numFmtId="17" fontId="13" fillId="0" borderId="18" xfId="0" applyNumberFormat="1" applyFont="1" applyBorder="1" applyAlignment="1">
      <alignment horizontal="left" vertical="center"/>
    </xf>
    <xf numFmtId="17" fontId="13" fillId="0" borderId="0" xfId="0" applyNumberFormat="1" applyFont="1" applyAlignment="1">
      <alignment horizontal="left" vertical="center"/>
    </xf>
    <xf numFmtId="0" fontId="13" fillId="0" borderId="18" xfId="0" applyFont="1" applyBorder="1" applyAlignment="1">
      <alignment horizontal="left" vertical="center"/>
    </xf>
    <xf numFmtId="0" fontId="13" fillId="0" borderId="11" xfId="0" applyFont="1" applyBorder="1" applyAlignment="1">
      <alignment vertical="center" wrapText="1"/>
    </xf>
    <xf numFmtId="0" fontId="13" fillId="0" borderId="0" xfId="0" applyFont="1" applyAlignment="1">
      <alignment vertical="center"/>
    </xf>
    <xf numFmtId="0" fontId="13" fillId="0" borderId="11" xfId="0" applyFont="1" applyBorder="1" applyAlignment="1">
      <alignment vertical="center"/>
    </xf>
    <xf numFmtId="0" fontId="13" fillId="0" borderId="27" xfId="0" applyFont="1" applyBorder="1" applyAlignment="1">
      <alignment horizontal="left" vertical="center"/>
    </xf>
    <xf numFmtId="0" fontId="13" fillId="0" borderId="7" xfId="0" applyFont="1" applyBorder="1" applyAlignment="1">
      <alignment vertical="center"/>
    </xf>
    <xf numFmtId="0" fontId="13" fillId="0" borderId="7" xfId="0" applyFont="1" applyBorder="1" applyAlignment="1">
      <alignment horizontal="left" vertical="center"/>
    </xf>
    <xf numFmtId="0" fontId="13" fillId="0" borderId="7" xfId="0" applyFont="1" applyBorder="1" applyAlignment="1">
      <alignment horizontal="left" vertical="center" wrapText="1"/>
    </xf>
    <xf numFmtId="0" fontId="13" fillId="0" borderId="28" xfId="0" applyFont="1" applyBorder="1" applyAlignment="1">
      <alignment vertical="center"/>
    </xf>
    <xf numFmtId="17" fontId="13" fillId="0" borderId="27" xfId="0" applyNumberFormat="1" applyFont="1" applyBorder="1" applyAlignment="1">
      <alignment horizontal="left" vertical="center"/>
    </xf>
    <xf numFmtId="10" fontId="3" fillId="3" borderId="29" xfId="0" applyNumberFormat="1" applyFont="1" applyFill="1" applyBorder="1" applyAlignment="1">
      <alignment vertical="center"/>
    </xf>
    <xf numFmtId="0" fontId="0" fillId="0" borderId="16" xfId="0" applyBorder="1" applyAlignment="1">
      <alignment horizontal="center" vertical="center" wrapText="1"/>
    </xf>
    <xf numFmtId="0" fontId="3" fillId="3" borderId="15" xfId="0" applyFont="1" applyFill="1" applyBorder="1" applyAlignment="1">
      <alignment vertical="center"/>
    </xf>
    <xf numFmtId="4" fontId="0" fillId="0" borderId="16" xfId="0" applyNumberFormat="1" applyBorder="1" applyAlignment="1">
      <alignment horizontal="center" vertical="center" wrapText="1"/>
    </xf>
    <xf numFmtId="9" fontId="0" fillId="0" borderId="16" xfId="1" applyFont="1" applyBorder="1" applyAlignment="1">
      <alignment horizontal="center" vertical="center" wrapText="1"/>
    </xf>
    <xf numFmtId="0" fontId="20" fillId="3" borderId="16" xfId="0" applyFont="1" applyFill="1" applyBorder="1" applyAlignment="1">
      <alignment horizontal="center" vertical="center"/>
    </xf>
    <xf numFmtId="0" fontId="0" fillId="0" borderId="29" xfId="0" applyBorder="1" applyAlignment="1">
      <alignment horizontal="center" vertical="center"/>
    </xf>
    <xf numFmtId="4" fontId="20" fillId="3" borderId="4" xfId="0" applyNumberFormat="1" applyFont="1" applyFill="1" applyBorder="1" applyAlignment="1">
      <alignment horizontal="center" vertical="center"/>
    </xf>
    <xf numFmtId="4" fontId="3" fillId="3" borderId="2" xfId="0" applyNumberFormat="1" applyFont="1" applyFill="1" applyBorder="1" applyAlignment="1">
      <alignment horizontal="center" vertical="center"/>
    </xf>
    <xf numFmtId="0" fontId="66" fillId="7" borderId="27" xfId="0" applyFont="1" applyFill="1" applyBorder="1" applyAlignment="1">
      <alignment vertical="center"/>
    </xf>
    <xf numFmtId="0" fontId="66" fillId="7" borderId="7" xfId="0" applyFont="1" applyFill="1" applyBorder="1" applyAlignment="1">
      <alignment vertical="center"/>
    </xf>
    <xf numFmtId="0" fontId="66" fillId="7" borderId="7" xfId="0" applyFont="1" applyFill="1" applyBorder="1" applyAlignment="1">
      <alignment horizontal="center" vertical="center"/>
    </xf>
    <xf numFmtId="4" fontId="66" fillId="7" borderId="5" xfId="0" applyNumberFormat="1" applyFont="1" applyFill="1" applyBorder="1" applyAlignment="1">
      <alignment horizontal="center" vertical="center"/>
    </xf>
    <xf numFmtId="0" fontId="67" fillId="0" borderId="29" xfId="6" applyFont="1" applyBorder="1" applyAlignment="1">
      <alignment horizontal="center" vertical="center" wrapText="1"/>
    </xf>
    <xf numFmtId="4" fontId="45" fillId="0" borderId="29" xfId="0" applyNumberFormat="1" applyFont="1" applyBorder="1" applyAlignment="1">
      <alignment horizontal="center" vertical="center" wrapText="1"/>
    </xf>
    <xf numFmtId="0" fontId="45" fillId="0" borderId="29" xfId="0" applyFont="1" applyBorder="1" applyAlignment="1">
      <alignment horizontal="center" vertical="center"/>
    </xf>
    <xf numFmtId="0" fontId="45" fillId="0" borderId="29" xfId="0" applyFont="1" applyBorder="1" applyAlignment="1">
      <alignment horizontal="center" vertical="center" wrapText="1"/>
    </xf>
    <xf numFmtId="4" fontId="45" fillId="0" borderId="29" xfId="0" applyNumberFormat="1" applyFont="1" applyBorder="1" applyAlignment="1">
      <alignment horizontal="center" vertical="center"/>
    </xf>
    <xf numFmtId="4" fontId="64" fillId="0" borderId="29" xfId="0" applyNumberFormat="1" applyFont="1" applyBorder="1" applyAlignment="1">
      <alignment horizontal="center" vertical="center" wrapText="1"/>
    </xf>
    <xf numFmtId="4" fontId="45" fillId="0" borderId="29" xfId="19" applyNumberFormat="1" applyFont="1" applyFill="1" applyBorder="1" applyAlignment="1">
      <alignment horizontal="center" vertical="center" wrapText="1"/>
    </xf>
    <xf numFmtId="4" fontId="61" fillId="7" borderId="5" xfId="0" applyNumberFormat="1" applyFont="1" applyFill="1" applyBorder="1" applyAlignment="1">
      <alignment horizontal="center" vertical="center" wrapText="1"/>
    </xf>
    <xf numFmtId="0" fontId="10" fillId="0" borderId="3" xfId="0" applyFont="1" applyBorder="1" applyAlignment="1">
      <alignment vertical="center"/>
    </xf>
    <xf numFmtId="0" fontId="10" fillId="3" borderId="3" xfId="0" applyFont="1" applyFill="1" applyBorder="1" applyAlignment="1">
      <alignment vertical="center"/>
    </xf>
    <xf numFmtId="166" fontId="26" fillId="6" borderId="2" xfId="6" applyNumberFormat="1" applyFont="1" applyFill="1" applyBorder="1" applyAlignment="1">
      <alignment horizontal="center" vertical="center"/>
    </xf>
    <xf numFmtId="0" fontId="30" fillId="0" borderId="43" xfId="6" applyFont="1" applyBorder="1" applyAlignment="1">
      <alignment horizontal="center" vertical="center"/>
    </xf>
    <xf numFmtId="0" fontId="30" fillId="0" borderId="43" xfId="6" applyFont="1" applyBorder="1" applyAlignment="1">
      <alignment horizontal="right" vertical="center"/>
    </xf>
    <xf numFmtId="17" fontId="71" fillId="3" borderId="0" xfId="0" applyNumberFormat="1" applyFont="1" applyFill="1" applyAlignment="1">
      <alignment vertical="center" wrapText="1"/>
    </xf>
    <xf numFmtId="0" fontId="14" fillId="0" borderId="0" xfId="6" applyFont="1" applyAlignment="1">
      <alignment horizontal="center" vertical="center"/>
    </xf>
    <xf numFmtId="0" fontId="14" fillId="3" borderId="0" xfId="6" applyFont="1" applyFill="1" applyAlignment="1">
      <alignment horizontal="center" vertical="center"/>
    </xf>
    <xf numFmtId="0" fontId="14" fillId="0" borderId="0" xfId="6" applyFont="1" applyAlignment="1">
      <alignment vertical="center"/>
    </xf>
    <xf numFmtId="43" fontId="14" fillId="3" borderId="0" xfId="6" applyNumberFormat="1" applyFont="1" applyFill="1" applyAlignment="1">
      <alignment horizontal="center" vertical="center"/>
    </xf>
    <xf numFmtId="43" fontId="14" fillId="0" borderId="0" xfId="6" applyNumberFormat="1" applyFont="1" applyAlignment="1">
      <alignment vertical="center"/>
    </xf>
    <xf numFmtId="0" fontId="65" fillId="9" borderId="40" xfId="6" applyFont="1" applyFill="1" applyBorder="1" applyAlignment="1">
      <alignment horizontal="center" vertical="center" wrapText="1"/>
    </xf>
    <xf numFmtId="0" fontId="65" fillId="9" borderId="41" xfId="6" applyFont="1" applyFill="1" applyBorder="1" applyAlignment="1">
      <alignment horizontal="center" vertical="center" wrapText="1"/>
    </xf>
    <xf numFmtId="0" fontId="13" fillId="0" borderId="0" xfId="6" applyFont="1" applyAlignment="1">
      <alignment vertical="center" wrapText="1"/>
    </xf>
    <xf numFmtId="0" fontId="72" fillId="10" borderId="2" xfId="6" applyFont="1" applyFill="1" applyBorder="1" applyAlignment="1">
      <alignment vertical="center"/>
    </xf>
    <xf numFmtId="0" fontId="72" fillId="10" borderId="2" xfId="6" applyFont="1" applyFill="1" applyBorder="1" applyAlignment="1">
      <alignment horizontal="center" vertical="center"/>
    </xf>
    <xf numFmtId="0" fontId="72" fillId="10" borderId="2" xfId="6" applyFont="1" applyFill="1" applyBorder="1" applyAlignment="1">
      <alignment horizontal="left" vertical="center"/>
    </xf>
    <xf numFmtId="43" fontId="72" fillId="10" borderId="2" xfId="6" applyNumberFormat="1" applyFont="1" applyFill="1" applyBorder="1" applyAlignment="1">
      <alignment vertical="center"/>
    </xf>
    <xf numFmtId="3" fontId="72" fillId="10" borderId="2" xfId="6" applyNumberFormat="1" applyFont="1" applyFill="1" applyBorder="1" applyAlignment="1">
      <alignment horizontal="center" vertical="center"/>
    </xf>
    <xf numFmtId="43" fontId="65" fillId="10" borderId="2" xfId="6" applyNumberFormat="1" applyFont="1" applyFill="1" applyBorder="1" applyAlignment="1">
      <alignment vertical="center"/>
    </xf>
    <xf numFmtId="0" fontId="14" fillId="0" borderId="2" xfId="6" applyFont="1" applyBorder="1" applyAlignment="1">
      <alignment horizontal="center" vertical="center"/>
    </xf>
    <xf numFmtId="0" fontId="14" fillId="0" borderId="2" xfId="6" applyFont="1" applyBorder="1" applyAlignment="1">
      <alignment vertical="center"/>
    </xf>
    <xf numFmtId="4" fontId="14" fillId="0" borderId="2" xfId="6" applyNumberFormat="1" applyFont="1" applyBorder="1" applyAlignment="1">
      <alignment horizontal="center" vertical="center"/>
    </xf>
    <xf numFmtId="176" fontId="14" fillId="0" borderId="2" xfId="6" applyNumberFormat="1" applyFont="1" applyBorder="1" applyAlignment="1">
      <alignment horizontal="center" vertical="center"/>
    </xf>
    <xf numFmtId="43" fontId="14" fillId="0" borderId="2" xfId="6" applyNumberFormat="1" applyFont="1" applyBorder="1" applyAlignment="1">
      <alignment horizontal="center" vertical="center"/>
    </xf>
    <xf numFmtId="3" fontId="14" fillId="0" borderId="2" xfId="6" applyNumberFormat="1" applyFont="1" applyBorder="1" applyAlignment="1">
      <alignment horizontal="center" vertical="center"/>
    </xf>
    <xf numFmtId="0" fontId="74" fillId="0" borderId="0" xfId="6" applyFont="1" applyAlignment="1">
      <alignment vertical="center"/>
    </xf>
    <xf numFmtId="43" fontId="74" fillId="0" borderId="0" xfId="7" applyFont="1" applyAlignment="1">
      <alignment vertical="center"/>
    </xf>
    <xf numFmtId="0" fontId="45" fillId="0" borderId="2" xfId="6" applyFont="1" applyBorder="1" applyAlignment="1">
      <alignment vertical="center" wrapText="1"/>
    </xf>
    <xf numFmtId="0" fontId="72" fillId="10" borderId="3" xfId="6" applyFont="1" applyFill="1" applyBorder="1" applyAlignment="1">
      <alignment vertical="center"/>
    </xf>
    <xf numFmtId="0" fontId="72" fillId="10" borderId="1" xfId="6" applyFont="1" applyFill="1" applyBorder="1" applyAlignment="1">
      <alignment vertical="center"/>
    </xf>
    <xf numFmtId="0" fontId="14" fillId="0" borderId="27" xfId="6" applyFont="1" applyBorder="1" applyAlignment="1">
      <alignment horizontal="center" vertical="center" wrapText="1"/>
    </xf>
    <xf numFmtId="0" fontId="14" fillId="0" borderId="28" xfId="6" applyFont="1" applyBorder="1" applyAlignment="1">
      <alignment horizontal="center" vertical="center" wrapText="1"/>
    </xf>
    <xf numFmtId="0" fontId="14" fillId="0" borderId="3" xfId="6" applyFont="1" applyBorder="1" applyAlignment="1">
      <alignment horizontal="center" vertical="center"/>
    </xf>
    <xf numFmtId="0" fontId="14" fillId="0" borderId="1" xfId="6" applyFont="1" applyBorder="1" applyAlignment="1">
      <alignment horizontal="center" vertical="center"/>
    </xf>
    <xf numFmtId="0" fontId="73" fillId="0" borderId="3" xfId="6" applyFont="1" applyBorder="1" applyAlignment="1">
      <alignment horizontal="center" vertical="center"/>
    </xf>
    <xf numFmtId="0" fontId="73" fillId="0" borderId="1" xfId="6" applyFont="1" applyBorder="1" applyAlignment="1">
      <alignment horizontal="center" vertical="center"/>
    </xf>
    <xf numFmtId="0" fontId="79" fillId="10" borderId="1" xfId="6" applyFont="1" applyFill="1" applyBorder="1" applyAlignment="1">
      <alignment vertical="center"/>
    </xf>
    <xf numFmtId="0" fontId="72" fillId="10" borderId="27" xfId="6" applyFont="1" applyFill="1" applyBorder="1" applyAlignment="1">
      <alignment vertical="center"/>
    </xf>
    <xf numFmtId="0" fontId="72" fillId="10" borderId="28" xfId="6" applyFont="1" applyFill="1" applyBorder="1" applyAlignment="1">
      <alignment vertical="center"/>
    </xf>
    <xf numFmtId="0" fontId="20" fillId="3" borderId="29" xfId="0" applyFont="1" applyFill="1" applyBorder="1"/>
    <xf numFmtId="4" fontId="20" fillId="0" borderId="44" xfId="0" applyNumberFormat="1" applyFont="1" applyBorder="1" applyAlignment="1">
      <alignment horizontal="left" vertical="center"/>
    </xf>
    <xf numFmtId="167" fontId="7" fillId="0" borderId="0" xfId="1" applyNumberFormat="1" applyFont="1" applyAlignment="1">
      <alignment horizontal="center" vertical="center"/>
    </xf>
    <xf numFmtId="10" fontId="7" fillId="0" borderId="0" xfId="1" applyNumberFormat="1" applyFont="1" applyAlignment="1">
      <alignment horizontal="center" vertical="center"/>
    </xf>
    <xf numFmtId="0" fontId="81" fillId="0" borderId="0" xfId="6" applyFont="1" applyAlignment="1">
      <alignment horizontal="center" vertical="center"/>
    </xf>
    <xf numFmtId="0" fontId="81" fillId="0" borderId="0" xfId="6" applyFont="1" applyAlignment="1">
      <alignment horizontal="left" vertical="center"/>
    </xf>
    <xf numFmtId="167" fontId="81" fillId="0" borderId="0" xfId="6" applyNumberFormat="1" applyFont="1" applyAlignment="1">
      <alignment horizontal="center" vertical="center"/>
    </xf>
    <xf numFmtId="0" fontId="82" fillId="0" borderId="0" xfId="6" applyFont="1" applyAlignment="1">
      <alignment horizontal="left" vertical="center"/>
    </xf>
    <xf numFmtId="0" fontId="84" fillId="8" borderId="1" xfId="10" applyFont="1" applyFill="1" applyBorder="1" applyAlignment="1">
      <alignment horizontal="center" vertical="center" wrapText="1"/>
    </xf>
    <xf numFmtId="0" fontId="30" fillId="3" borderId="16" xfId="6" applyFont="1" applyFill="1" applyBorder="1" applyAlignment="1">
      <alignment vertical="center" wrapText="1"/>
    </xf>
    <xf numFmtId="0" fontId="30" fillId="3" borderId="16" xfId="6" applyFont="1" applyFill="1" applyBorder="1" applyAlignment="1">
      <alignment horizontal="center" vertical="center" wrapText="1"/>
    </xf>
    <xf numFmtId="0" fontId="86" fillId="3" borderId="2" xfId="10" applyFont="1" applyFill="1" applyBorder="1" applyAlignment="1">
      <alignment horizontal="center" vertical="center" wrapText="1"/>
    </xf>
    <xf numFmtId="9" fontId="83" fillId="3" borderId="2" xfId="8" applyFont="1" applyFill="1" applyBorder="1" applyAlignment="1">
      <alignment horizontal="center" vertical="center" textRotation="90"/>
    </xf>
    <xf numFmtId="0" fontId="30" fillId="3" borderId="0" xfId="6" applyFont="1" applyFill="1" applyAlignment="1">
      <alignment vertical="center" wrapText="1"/>
    </xf>
    <xf numFmtId="0" fontId="30" fillId="3" borderId="0" xfId="6" applyFont="1" applyFill="1" applyAlignment="1">
      <alignment horizontal="center" vertical="center" wrapText="1"/>
    </xf>
    <xf numFmtId="167" fontId="30" fillId="3" borderId="11" xfId="6" applyNumberFormat="1" applyFont="1" applyFill="1" applyBorder="1" applyAlignment="1">
      <alignment vertical="center" wrapText="1"/>
    </xf>
    <xf numFmtId="169" fontId="86" fillId="3" borderId="1" xfId="10" applyNumberFormat="1" applyFont="1" applyFill="1" applyBorder="1" applyAlignment="1">
      <alignment horizontal="center" vertical="center" wrapText="1"/>
    </xf>
    <xf numFmtId="169" fontId="83" fillId="3" borderId="2" xfId="11" applyNumberFormat="1" applyFont="1" applyFill="1" applyBorder="1" applyAlignment="1">
      <alignment horizontal="center" vertical="center" textRotation="90"/>
    </xf>
    <xf numFmtId="0" fontId="28" fillId="0" borderId="0" xfId="6" applyFont="1" applyAlignment="1">
      <alignment vertical="center"/>
    </xf>
    <xf numFmtId="167" fontId="29" fillId="0" borderId="0" xfId="6" applyNumberFormat="1" applyFont="1" applyAlignment="1">
      <alignment horizontal="center" vertical="center"/>
    </xf>
    <xf numFmtId="0" fontId="29" fillId="0" borderId="0" xfId="6" applyFont="1" applyAlignment="1">
      <alignment horizontal="right" vertical="center"/>
    </xf>
    <xf numFmtId="0" fontId="29" fillId="0" borderId="0" xfId="6" applyFont="1" applyAlignment="1">
      <alignment vertical="center"/>
    </xf>
    <xf numFmtId="0" fontId="31" fillId="0" borderId="0" xfId="6" applyFont="1" applyAlignment="1">
      <alignment vertical="center"/>
    </xf>
    <xf numFmtId="0" fontId="4" fillId="0" borderId="0" xfId="0" applyFont="1" applyAlignment="1">
      <alignment vertical="center"/>
    </xf>
    <xf numFmtId="167" fontId="8" fillId="0" borderId="0" xfId="6" applyNumberFormat="1" applyAlignment="1">
      <alignment horizontal="center" vertical="center"/>
    </xf>
    <xf numFmtId="43" fontId="84" fillId="0" borderId="47" xfId="6" applyNumberFormat="1" applyFont="1" applyBorder="1" applyAlignment="1">
      <alignment horizontal="left" vertical="center"/>
    </xf>
    <xf numFmtId="167" fontId="4" fillId="0" borderId="47" xfId="8" applyNumberFormat="1" applyFont="1" applyBorder="1" applyAlignment="1">
      <alignment horizontal="center" vertical="center"/>
    </xf>
    <xf numFmtId="0" fontId="80" fillId="3" borderId="47" xfId="6" applyFont="1" applyFill="1" applyBorder="1" applyAlignment="1">
      <alignment horizontal="center" vertical="center"/>
    </xf>
    <xf numFmtId="0" fontId="80" fillId="8" borderId="47" xfId="6" applyFont="1" applyFill="1" applyBorder="1" applyAlignment="1">
      <alignment horizontal="center" vertical="center"/>
    </xf>
    <xf numFmtId="43" fontId="84" fillId="0" borderId="50" xfId="6" applyNumberFormat="1" applyFont="1" applyBorder="1" applyAlignment="1">
      <alignment horizontal="left" vertical="center"/>
    </xf>
    <xf numFmtId="167" fontId="4" fillId="0" borderId="50" xfId="8" applyNumberFormat="1" applyFont="1" applyBorder="1" applyAlignment="1">
      <alignment horizontal="center" vertical="center"/>
    </xf>
    <xf numFmtId="0" fontId="80" fillId="3" borderId="50" xfId="6" applyFont="1" applyFill="1" applyBorder="1" applyAlignment="1">
      <alignment horizontal="center" vertical="center"/>
    </xf>
    <xf numFmtId="0" fontId="80" fillId="8" borderId="50" xfId="6" applyFont="1" applyFill="1" applyBorder="1" applyAlignment="1">
      <alignment horizontal="center" vertical="center"/>
    </xf>
    <xf numFmtId="0" fontId="80" fillId="0" borderId="50" xfId="6" applyFont="1" applyBorder="1" applyAlignment="1">
      <alignment horizontal="center" vertical="center"/>
    </xf>
    <xf numFmtId="0" fontId="80" fillId="0" borderId="47" xfId="6" applyFont="1" applyBorder="1" applyAlignment="1">
      <alignment horizontal="center" vertical="center"/>
    </xf>
    <xf numFmtId="43" fontId="84" fillId="0" borderId="53" xfId="6" applyNumberFormat="1" applyFont="1" applyBorder="1" applyAlignment="1">
      <alignment horizontal="left" vertical="center"/>
    </xf>
    <xf numFmtId="167" fontId="4" fillId="0" borderId="53" xfId="8" applyNumberFormat="1" applyFont="1" applyBorder="1" applyAlignment="1">
      <alignment horizontal="center" vertical="center"/>
    </xf>
    <xf numFmtId="0" fontId="80" fillId="0" borderId="53" xfId="6" applyFont="1" applyBorder="1" applyAlignment="1">
      <alignment horizontal="center" vertical="center"/>
    </xf>
    <xf numFmtId="0" fontId="80" fillId="8" borderId="53" xfId="6" applyFont="1" applyFill="1" applyBorder="1" applyAlignment="1">
      <alignment horizontal="center" vertical="center"/>
    </xf>
    <xf numFmtId="4" fontId="0" fillId="0" borderId="0" xfId="0" applyNumberFormat="1" applyAlignment="1">
      <alignment horizontal="center" vertical="center"/>
    </xf>
    <xf numFmtId="0" fontId="20" fillId="3" borderId="15" xfId="12" applyFont="1" applyFill="1" applyBorder="1" applyAlignment="1">
      <alignment vertical="center"/>
    </xf>
    <xf numFmtId="2" fontId="1" fillId="3" borderId="4" xfId="12" applyNumberFormat="1" applyFill="1" applyBorder="1" applyAlignment="1">
      <alignment horizontal="center" vertical="center"/>
    </xf>
    <xf numFmtId="0" fontId="20" fillId="3" borderId="18" xfId="12" applyFont="1" applyFill="1" applyBorder="1" applyAlignment="1">
      <alignment vertical="center"/>
    </xf>
    <xf numFmtId="0" fontId="10" fillId="3" borderId="27" xfId="12" applyFont="1" applyFill="1" applyBorder="1" applyAlignment="1">
      <alignment vertical="center"/>
    </xf>
    <xf numFmtId="2" fontId="10" fillId="3" borderId="28" xfId="12" applyNumberFormat="1" applyFont="1" applyFill="1" applyBorder="1" applyAlignment="1">
      <alignment horizontal="center" vertical="center"/>
    </xf>
    <xf numFmtId="0" fontId="20" fillId="3" borderId="6" xfId="12" applyFont="1" applyFill="1" applyBorder="1" applyAlignment="1">
      <alignment horizontal="left" vertical="center" wrapText="1"/>
    </xf>
    <xf numFmtId="0" fontId="20" fillId="3" borderId="6" xfId="12" applyFont="1" applyFill="1" applyBorder="1" applyAlignment="1">
      <alignment vertical="center" wrapText="1"/>
    </xf>
    <xf numFmtId="0" fontId="38" fillId="4" borderId="3" xfId="12" applyFont="1" applyFill="1" applyBorder="1" applyAlignment="1">
      <alignment vertical="center"/>
    </xf>
    <xf numFmtId="0" fontId="38" fillId="4" borderId="1" xfId="12" applyFont="1" applyFill="1" applyBorder="1" applyAlignment="1">
      <alignment horizontal="right" vertical="center"/>
    </xf>
    <xf numFmtId="10" fontId="39" fillId="4" borderId="2" xfId="13" applyNumberFormat="1" applyFont="1" applyFill="1" applyBorder="1" applyAlignment="1" applyProtection="1">
      <alignment horizontal="center" vertical="center"/>
    </xf>
    <xf numFmtId="10" fontId="40" fillId="4" borderId="2" xfId="13" applyNumberFormat="1" applyFont="1" applyFill="1" applyBorder="1" applyAlignment="1" applyProtection="1">
      <alignment horizontal="center" vertical="center"/>
    </xf>
    <xf numFmtId="43" fontId="30" fillId="3" borderId="0" xfId="6" applyNumberFormat="1" applyFont="1" applyFill="1" applyAlignment="1">
      <alignment vertical="center" wrapText="1"/>
    </xf>
    <xf numFmtId="1" fontId="26" fillId="0" borderId="2" xfId="6" applyNumberFormat="1" applyFont="1" applyBorder="1" applyAlignment="1">
      <alignment horizontal="center" vertical="center" wrapText="1"/>
    </xf>
    <xf numFmtId="0" fontId="20" fillId="3" borderId="5" xfId="0" applyFont="1" applyFill="1" applyBorder="1" applyAlignment="1">
      <alignment horizontal="center" vertical="center" wrapText="1"/>
    </xf>
    <xf numFmtId="168" fontId="85" fillId="3" borderId="47" xfId="8" applyNumberFormat="1" applyFont="1" applyFill="1" applyBorder="1" applyAlignment="1">
      <alignment horizontal="center" vertical="center" wrapText="1"/>
    </xf>
    <xf numFmtId="168" fontId="85" fillId="3" borderId="48" xfId="8" applyNumberFormat="1" applyFont="1" applyFill="1" applyBorder="1" applyAlignment="1">
      <alignment horizontal="center" vertical="center" wrapText="1"/>
    </xf>
    <xf numFmtId="168" fontId="85" fillId="3" borderId="50" xfId="8" applyNumberFormat="1" applyFont="1" applyFill="1" applyBorder="1" applyAlignment="1">
      <alignment horizontal="center" vertical="center" wrapText="1"/>
    </xf>
    <xf numFmtId="168" fontId="85" fillId="3" borderId="51" xfId="8" applyNumberFormat="1" applyFont="1" applyFill="1" applyBorder="1" applyAlignment="1">
      <alignment horizontal="center" vertical="center" wrapText="1"/>
    </xf>
    <xf numFmtId="168" fontId="85" fillId="3" borderId="53" xfId="8" applyNumberFormat="1" applyFont="1" applyFill="1" applyBorder="1" applyAlignment="1">
      <alignment horizontal="center" vertical="center" wrapText="1"/>
    </xf>
    <xf numFmtId="168" fontId="85" fillId="3" borderId="54" xfId="8" applyNumberFormat="1" applyFont="1" applyFill="1" applyBorder="1" applyAlignment="1">
      <alignment horizontal="center" vertical="center" wrapText="1"/>
    </xf>
    <xf numFmtId="169" fontId="88" fillId="8" borderId="2" xfId="11" applyNumberFormat="1" applyFont="1" applyFill="1" applyBorder="1" applyAlignment="1">
      <alignment horizontal="center" vertical="center" textRotation="90"/>
    </xf>
    <xf numFmtId="166" fontId="7" fillId="0" borderId="2" xfId="6" applyNumberFormat="1" applyFont="1" applyBorder="1" applyAlignment="1">
      <alignment horizontal="center" vertical="center"/>
    </xf>
    <xf numFmtId="0" fontId="89" fillId="4" borderId="2" xfId="9" applyFont="1" applyFill="1" applyBorder="1" applyAlignment="1">
      <alignment horizontal="center" vertical="center" textRotation="90" wrapText="1"/>
    </xf>
    <xf numFmtId="0" fontId="60" fillId="0" borderId="53" xfId="6" applyFont="1" applyBorder="1" applyAlignment="1">
      <alignment horizontal="left" vertical="center" wrapText="1"/>
    </xf>
    <xf numFmtId="0" fontId="60" fillId="0" borderId="50" xfId="6" applyFont="1" applyBorder="1" applyAlignment="1">
      <alignment horizontal="left" vertical="center" wrapText="1"/>
    </xf>
    <xf numFmtId="4" fontId="37" fillId="3" borderId="4" xfId="0" applyNumberFormat="1" applyFont="1" applyFill="1" applyBorder="1" applyAlignment="1">
      <alignment horizontal="center"/>
    </xf>
    <xf numFmtId="4" fontId="37" fillId="3" borderId="4" xfId="0" applyNumberFormat="1" applyFont="1" applyFill="1" applyBorder="1" applyAlignment="1">
      <alignment horizontal="center" vertical="center"/>
    </xf>
    <xf numFmtId="0" fontId="15" fillId="6" borderId="2" xfId="0" applyFont="1" applyFill="1" applyBorder="1" applyAlignment="1">
      <alignment horizontal="center" vertical="center" wrapText="1"/>
    </xf>
    <xf numFmtId="0" fontId="13" fillId="0" borderId="2" xfId="0" applyFont="1" applyBorder="1" applyAlignment="1">
      <alignment horizontal="center" vertical="center"/>
    </xf>
    <xf numFmtId="0" fontId="13" fillId="0" borderId="2" xfId="0" applyFont="1" applyBorder="1" applyAlignment="1">
      <alignment vertical="center"/>
    </xf>
    <xf numFmtId="1" fontId="13" fillId="0" borderId="2" xfId="0" applyNumberFormat="1" applyFont="1" applyBorder="1" applyAlignment="1">
      <alignment horizontal="center" vertical="center"/>
    </xf>
    <xf numFmtId="44" fontId="13" fillId="0" borderId="2" xfId="20" applyFont="1" applyBorder="1" applyAlignment="1">
      <alignment horizontal="center" vertical="center"/>
    </xf>
    <xf numFmtId="166" fontId="70" fillId="7" borderId="56" xfId="6" applyNumberFormat="1" applyFont="1" applyFill="1" applyBorder="1" applyAlignment="1">
      <alignment horizontal="center" vertical="center"/>
    </xf>
    <xf numFmtId="44" fontId="61" fillId="7" borderId="56" xfId="0" applyNumberFormat="1" applyFont="1" applyFill="1" applyBorder="1" applyAlignment="1">
      <alignment vertical="center"/>
    </xf>
    <xf numFmtId="0" fontId="15" fillId="0" borderId="16" xfId="0" applyFont="1" applyBorder="1" applyAlignment="1">
      <alignment horizontal="left" vertical="center"/>
    </xf>
    <xf numFmtId="0" fontId="3" fillId="3" borderId="16" xfId="0" applyFont="1" applyFill="1" applyBorder="1" applyAlignment="1">
      <alignment vertical="center"/>
    </xf>
    <xf numFmtId="0" fontId="90" fillId="6" borderId="2" xfId="0" applyFont="1" applyFill="1" applyBorder="1" applyAlignment="1">
      <alignment horizontal="center" vertical="center" wrapText="1"/>
    </xf>
    <xf numFmtId="0" fontId="57" fillId="7" borderId="0" xfId="6" applyFont="1" applyFill="1" applyAlignment="1">
      <alignment vertical="center"/>
    </xf>
    <xf numFmtId="0" fontId="69" fillId="7" borderId="0" xfId="6" applyFont="1" applyFill="1" applyAlignment="1">
      <alignment vertical="center"/>
    </xf>
    <xf numFmtId="0" fontId="57" fillId="7" borderId="0" xfId="6" applyFont="1" applyFill="1" applyAlignment="1">
      <alignment horizontal="center" vertical="center"/>
    </xf>
    <xf numFmtId="0" fontId="92" fillId="7" borderId="0" xfId="6" applyFont="1" applyFill="1" applyAlignment="1">
      <alignment vertical="center"/>
    </xf>
    <xf numFmtId="43" fontId="69" fillId="7" borderId="0" xfId="6" applyNumberFormat="1" applyFont="1" applyFill="1" applyAlignment="1">
      <alignment vertical="center"/>
    </xf>
    <xf numFmtId="43" fontId="61" fillId="7" borderId="0" xfId="6" applyNumberFormat="1" applyFont="1" applyFill="1" applyAlignment="1">
      <alignment vertical="center"/>
    </xf>
    <xf numFmtId="0" fontId="93" fillId="7" borderId="0" xfId="6" applyFont="1" applyFill="1" applyAlignment="1">
      <alignment vertical="center"/>
    </xf>
    <xf numFmtId="0" fontId="93" fillId="7" borderId="0" xfId="6" applyFont="1" applyFill="1" applyAlignment="1">
      <alignment horizontal="center" vertical="center"/>
    </xf>
    <xf numFmtId="17" fontId="94" fillId="7" borderId="0" xfId="6" applyNumberFormat="1" applyFont="1" applyFill="1" applyAlignment="1">
      <alignment horizontal="left" vertical="center"/>
    </xf>
    <xf numFmtId="43" fontId="66" fillId="7" borderId="2" xfId="6" applyNumberFormat="1" applyFont="1" applyFill="1" applyBorder="1" applyAlignment="1">
      <alignment horizontal="center" vertical="center"/>
    </xf>
    <xf numFmtId="0" fontId="69" fillId="7" borderId="0" xfId="6" applyFont="1" applyFill="1" applyAlignment="1">
      <alignment horizontal="center" vertical="center" wrapText="1"/>
    </xf>
    <xf numFmtId="0" fontId="94" fillId="7" borderId="0" xfId="6" applyFont="1" applyFill="1" applyAlignment="1">
      <alignment horizontal="right" vertical="center" wrapText="1"/>
    </xf>
    <xf numFmtId="0" fontId="14" fillId="3" borderId="0" xfId="6" applyFont="1" applyFill="1" applyAlignment="1">
      <alignment horizontal="center" vertical="center" wrapText="1"/>
    </xf>
    <xf numFmtId="0" fontId="72" fillId="10" borderId="2" xfId="6" applyFont="1" applyFill="1" applyBorder="1" applyAlignment="1">
      <alignment horizontal="center" vertical="center" wrapText="1"/>
    </xf>
    <xf numFmtId="0" fontId="14" fillId="0" borderId="2" xfId="6" applyFont="1" applyBorder="1" applyAlignment="1">
      <alignment horizontal="center" vertical="center" wrapText="1"/>
    </xf>
    <xf numFmtId="0" fontId="72" fillId="10" borderId="2" xfId="6" applyFont="1" applyFill="1" applyBorder="1" applyAlignment="1">
      <alignment vertical="center" wrapText="1"/>
    </xf>
    <xf numFmtId="0" fontId="14" fillId="0" borderId="0" xfId="6" applyFont="1" applyAlignment="1">
      <alignment horizontal="center" vertical="center" wrapText="1"/>
    </xf>
    <xf numFmtId="43" fontId="61" fillId="7" borderId="0" xfId="6" applyNumberFormat="1" applyFont="1" applyFill="1" applyAlignment="1">
      <alignment vertical="center" wrapText="1"/>
    </xf>
    <xf numFmtId="43" fontId="69" fillId="7" borderId="0" xfId="6" applyNumberFormat="1" applyFont="1" applyFill="1" applyAlignment="1">
      <alignment horizontal="center" vertical="center" wrapText="1"/>
    </xf>
    <xf numFmtId="43" fontId="14" fillId="3" borderId="0" xfId="6" applyNumberFormat="1" applyFont="1" applyFill="1" applyAlignment="1">
      <alignment horizontal="center" vertical="center" wrapText="1"/>
    </xf>
    <xf numFmtId="43" fontId="65" fillId="10" borderId="2" xfId="6" applyNumberFormat="1" applyFont="1" applyFill="1" applyBorder="1" applyAlignment="1">
      <alignment horizontal="center" vertical="center" wrapText="1"/>
    </xf>
    <xf numFmtId="43" fontId="69" fillId="7" borderId="0" xfId="6" applyNumberFormat="1" applyFont="1" applyFill="1" applyAlignment="1">
      <alignment vertical="center" wrapText="1"/>
    </xf>
    <xf numFmtId="0" fontId="14" fillId="0" borderId="0" xfId="6" applyFont="1" applyAlignment="1">
      <alignment vertical="center" wrapText="1"/>
    </xf>
    <xf numFmtId="43" fontId="65" fillId="10" borderId="2" xfId="6" applyNumberFormat="1" applyFont="1" applyFill="1" applyBorder="1" applyAlignment="1">
      <alignment vertical="center" wrapText="1"/>
    </xf>
    <xf numFmtId="43" fontId="75" fillId="10" borderId="2" xfId="6" applyNumberFormat="1" applyFont="1" applyFill="1" applyBorder="1" applyAlignment="1">
      <alignment vertical="center" wrapText="1"/>
    </xf>
    <xf numFmtId="43" fontId="76" fillId="10" borderId="2" xfId="6" applyNumberFormat="1" applyFont="1" applyFill="1" applyBorder="1" applyAlignment="1">
      <alignment vertical="center" wrapText="1"/>
    </xf>
    <xf numFmtId="0" fontId="77" fillId="10" borderId="2" xfId="6" applyFont="1" applyFill="1" applyBorder="1" applyAlignment="1">
      <alignment vertical="center" wrapText="1"/>
    </xf>
    <xf numFmtId="0" fontId="78" fillId="10" borderId="2" xfId="6" applyFont="1" applyFill="1" applyBorder="1" applyAlignment="1">
      <alignment vertical="center" wrapText="1"/>
    </xf>
    <xf numFmtId="0" fontId="73" fillId="0" borderId="1" xfId="6" applyFont="1" applyBorder="1" applyAlignment="1">
      <alignment horizontal="center" vertical="center" wrapText="1"/>
    </xf>
    <xf numFmtId="17" fontId="0" fillId="0" borderId="44" xfId="0" applyNumberFormat="1" applyBorder="1" applyAlignment="1">
      <alignment horizontal="left" vertical="center"/>
    </xf>
    <xf numFmtId="4" fontId="0" fillId="0" borderId="0" xfId="0" applyNumberFormat="1" applyAlignment="1">
      <alignment vertical="center"/>
    </xf>
    <xf numFmtId="43" fontId="14" fillId="0" borderId="0" xfId="6" applyNumberFormat="1" applyFont="1" applyAlignment="1">
      <alignment horizontal="center" vertical="center"/>
    </xf>
    <xf numFmtId="43" fontId="65" fillId="9" borderId="40" xfId="6" applyNumberFormat="1" applyFont="1" applyFill="1" applyBorder="1" applyAlignment="1">
      <alignment horizontal="center" vertical="center" wrapText="1"/>
    </xf>
    <xf numFmtId="0" fontId="0" fillId="0" borderId="0" xfId="0" applyAlignment="1">
      <alignment horizontal="left" vertical="center"/>
    </xf>
    <xf numFmtId="1" fontId="80" fillId="0" borderId="50" xfId="6" applyNumberFormat="1" applyFont="1" applyBorder="1" applyAlignment="1">
      <alignment horizontal="center" vertical="center"/>
    </xf>
    <xf numFmtId="1" fontId="80" fillId="8" borderId="50" xfId="6" applyNumberFormat="1" applyFont="1" applyFill="1" applyBorder="1" applyAlignment="1">
      <alignment horizontal="center" vertical="center"/>
    </xf>
    <xf numFmtId="0" fontId="13" fillId="0" borderId="3" xfId="0" applyFont="1" applyBorder="1" applyAlignment="1">
      <alignment horizontal="left" vertical="center" wrapText="1"/>
    </xf>
    <xf numFmtId="9" fontId="13" fillId="0" borderId="3" xfId="0" applyNumberFormat="1" applyFont="1" applyBorder="1" applyAlignment="1">
      <alignment horizontal="center" vertical="center" wrapText="1"/>
    </xf>
    <xf numFmtId="0" fontId="95" fillId="0" borderId="3" xfId="17" applyFont="1" applyBorder="1" applyAlignment="1">
      <alignment horizontal="left" vertical="center" wrapText="1"/>
    </xf>
    <xf numFmtId="4" fontId="0" fillId="0" borderId="0" xfId="0" applyNumberFormat="1" applyAlignment="1">
      <alignment horizontal="center"/>
    </xf>
    <xf numFmtId="0" fontId="0" fillId="0" borderId="0" xfId="0" applyAlignment="1">
      <alignment horizontal="left" vertical="center" wrapText="1"/>
    </xf>
    <xf numFmtId="4" fontId="18" fillId="0" borderId="0" xfId="0" applyNumberFormat="1" applyFont="1" applyAlignment="1">
      <alignment horizontal="center"/>
    </xf>
    <xf numFmtId="0" fontId="47" fillId="0" borderId="0" xfId="0" applyFont="1"/>
    <xf numFmtId="14" fontId="46" fillId="0" borderId="0" xfId="0" applyNumberFormat="1" applyFont="1"/>
    <xf numFmtId="0" fontId="49" fillId="0" borderId="0" xfId="0" applyFont="1"/>
    <xf numFmtId="0" fontId="48" fillId="0" borderId="0" xfId="0" applyFont="1" applyAlignment="1">
      <alignment horizontal="centerContinuous" vertical="center"/>
    </xf>
    <xf numFmtId="0" fontId="49" fillId="0" borderId="0" xfId="0" applyFont="1" applyAlignment="1">
      <alignment horizontal="centerContinuous"/>
    </xf>
    <xf numFmtId="0" fontId="49" fillId="0" borderId="0" xfId="0" applyFont="1" applyAlignment="1">
      <alignment horizontal="centerContinuous" vertical="center"/>
    </xf>
    <xf numFmtId="0" fontId="48" fillId="0" borderId="0" xfId="0" applyFont="1" applyAlignment="1">
      <alignment horizontal="centerContinuous" vertical="top"/>
    </xf>
    <xf numFmtId="0" fontId="49" fillId="0" borderId="0" xfId="0" applyFont="1" applyAlignment="1">
      <alignment horizontal="centerContinuous" vertical="top"/>
    </xf>
    <xf numFmtId="0" fontId="50" fillId="2" borderId="1" xfId="0" applyFont="1" applyFill="1" applyBorder="1" applyAlignment="1">
      <alignment horizontal="center" vertical="center" wrapText="1"/>
    </xf>
    <xf numFmtId="0" fontId="50" fillId="2" borderId="2"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46" fillId="0" borderId="0" xfId="0" applyFont="1"/>
    <xf numFmtId="0" fontId="42" fillId="0" borderId="2" xfId="0" applyFont="1" applyBorder="1" applyAlignment="1">
      <alignment horizontal="center" vertical="center" wrapText="1"/>
    </xf>
    <xf numFmtId="0" fontId="42" fillId="0" borderId="2" xfId="0" applyFont="1" applyBorder="1" applyAlignment="1">
      <alignment vertical="center" wrapText="1"/>
    </xf>
    <xf numFmtId="4" fontId="42" fillId="0" borderId="2" xfId="0" applyNumberFormat="1" applyFont="1" applyBorder="1" applyAlignment="1">
      <alignment horizontal="right" vertical="center" wrapText="1"/>
    </xf>
    <xf numFmtId="4" fontId="42" fillId="0" borderId="3" xfId="0" applyNumberFormat="1" applyFont="1" applyBorder="1" applyAlignment="1">
      <alignment horizontal="right" vertical="center" wrapText="1"/>
    </xf>
    <xf numFmtId="0" fontId="8" fillId="0" borderId="0" xfId="0" applyFont="1" applyAlignment="1">
      <alignment horizontal="left" vertical="center"/>
    </xf>
    <xf numFmtId="0" fontId="42" fillId="0" borderId="0" xfId="0" applyFont="1" applyAlignment="1">
      <alignment horizontal="center" vertical="center" wrapText="1"/>
    </xf>
    <xf numFmtId="0" fontId="42" fillId="0" borderId="0" xfId="0" applyFont="1" applyAlignment="1">
      <alignment vertical="center" wrapText="1"/>
    </xf>
    <xf numFmtId="0" fontId="42" fillId="0" borderId="0" xfId="0" applyFont="1" applyAlignment="1">
      <alignment horizontal="right" vertical="center" wrapText="1"/>
    </xf>
    <xf numFmtId="0" fontId="42" fillId="0" borderId="3" xfId="0" applyFont="1" applyBorder="1" applyAlignment="1">
      <alignment horizontal="left" vertical="center" wrapText="1"/>
    </xf>
    <xf numFmtId="0" fontId="42" fillId="0" borderId="1" xfId="0" applyFont="1" applyBorder="1" applyAlignment="1">
      <alignment horizontal="left" vertical="center" wrapText="1"/>
    </xf>
    <xf numFmtId="4" fontId="47" fillId="0" borderId="3" xfId="0" applyNumberFormat="1" applyFont="1" applyBorder="1" applyAlignment="1">
      <alignment horizontal="right" vertical="center" wrapText="1"/>
    </xf>
    <xf numFmtId="0" fontId="84" fillId="0" borderId="0" xfId="0" applyFont="1" applyAlignment="1">
      <alignment vertical="center"/>
    </xf>
    <xf numFmtId="0" fontId="32" fillId="0" borderId="29" xfId="0" applyFont="1" applyBorder="1" applyAlignment="1">
      <alignment vertical="center" wrapText="1"/>
    </xf>
    <xf numFmtId="0" fontId="7" fillId="0" borderId="0" xfId="0" applyFont="1" applyAlignment="1">
      <alignment horizontal="left" vertical="top"/>
    </xf>
    <xf numFmtId="4" fontId="6" fillId="0" borderId="0" xfId="0" applyNumberFormat="1" applyFont="1" applyAlignment="1">
      <alignment horizontal="right" vertical="center" wrapText="1"/>
    </xf>
    <xf numFmtId="0" fontId="13" fillId="0" borderId="34" xfId="0" applyFont="1" applyBorder="1" applyAlignment="1">
      <alignment horizontal="center" vertical="center" wrapText="1"/>
    </xf>
    <xf numFmtId="0" fontId="0" fillId="0" borderId="57" xfId="0" applyBorder="1" applyAlignment="1">
      <alignment vertical="center"/>
    </xf>
    <xf numFmtId="4" fontId="0" fillId="0" borderId="57" xfId="0" applyNumberFormat="1" applyBorder="1" applyAlignment="1">
      <alignment vertical="center"/>
    </xf>
    <xf numFmtId="0" fontId="0" fillId="0" borderId="58" xfId="0" applyBorder="1" applyAlignment="1">
      <alignment vertical="center"/>
    </xf>
    <xf numFmtId="4" fontId="0" fillId="0" borderId="58" xfId="0" applyNumberFormat="1" applyBorder="1" applyAlignment="1">
      <alignment vertical="center"/>
    </xf>
    <xf numFmtId="0" fontId="0" fillId="0" borderId="59" xfId="0" applyBorder="1" applyAlignment="1">
      <alignment vertical="center"/>
    </xf>
    <xf numFmtId="4" fontId="0" fillId="0" borderId="59" xfId="0" applyNumberFormat="1" applyBorder="1" applyAlignment="1">
      <alignment vertical="center"/>
    </xf>
    <xf numFmtId="0" fontId="15" fillId="16" borderId="0" xfId="0" applyFont="1" applyFill="1" applyAlignment="1">
      <alignment vertical="center"/>
    </xf>
    <xf numFmtId="0" fontId="3" fillId="18" borderId="58" xfId="0" applyFont="1" applyFill="1" applyBorder="1" applyAlignment="1">
      <alignment vertical="center"/>
    </xf>
    <xf numFmtId="43" fontId="3" fillId="18" borderId="58" xfId="0" applyNumberFormat="1" applyFont="1" applyFill="1" applyBorder="1" applyAlignment="1">
      <alignment vertical="center"/>
    </xf>
    <xf numFmtId="0" fontId="3" fillId="18" borderId="0" xfId="0" applyFont="1" applyFill="1" applyAlignment="1">
      <alignment vertical="center"/>
    </xf>
    <xf numFmtId="43" fontId="3" fillId="18" borderId="0" xfId="0" applyNumberFormat="1" applyFont="1" applyFill="1" applyAlignment="1">
      <alignment vertical="center"/>
    </xf>
    <xf numFmtId="0" fontId="3" fillId="18" borderId="59" xfId="0" applyFont="1" applyFill="1" applyBorder="1" applyAlignment="1">
      <alignment vertical="center"/>
    </xf>
    <xf numFmtId="43" fontId="3" fillId="18" borderId="59" xfId="0" applyNumberFormat="1" applyFont="1" applyFill="1" applyBorder="1" applyAlignment="1">
      <alignment vertical="center"/>
    </xf>
    <xf numFmtId="0" fontId="0" fillId="17" borderId="58" xfId="0" applyFill="1" applyBorder="1" applyAlignment="1">
      <alignment vertical="center"/>
    </xf>
    <xf numFmtId="0" fontId="73" fillId="0" borderId="2" xfId="6" applyFont="1" applyBorder="1" applyAlignment="1">
      <alignment horizontal="center" vertical="center" wrapText="1"/>
    </xf>
    <xf numFmtId="178" fontId="2" fillId="0" borderId="44" xfId="0" applyNumberFormat="1" applyFont="1" applyBorder="1" applyAlignment="1">
      <alignment horizontal="left" vertical="center"/>
    </xf>
    <xf numFmtId="43" fontId="8" fillId="0" borderId="47" xfId="6" applyNumberFormat="1" applyBorder="1" applyAlignment="1">
      <alignment horizontal="center" vertical="center"/>
    </xf>
    <xf numFmtId="43" fontId="8" fillId="0" borderId="50" xfId="6" applyNumberFormat="1" applyBorder="1" applyAlignment="1">
      <alignment horizontal="center" vertical="center"/>
    </xf>
    <xf numFmtId="43" fontId="8" fillId="0" borderId="53" xfId="6" applyNumberFormat="1" applyBorder="1" applyAlignment="1">
      <alignment horizontal="center" vertical="center"/>
    </xf>
    <xf numFmtId="0" fontId="96" fillId="3" borderId="0" xfId="0" applyFont="1" applyFill="1" applyAlignment="1">
      <alignment vertical="center"/>
    </xf>
    <xf numFmtId="0" fontId="97" fillId="3" borderId="0" xfId="0" applyFont="1" applyFill="1" applyAlignment="1">
      <alignment vertical="center"/>
    </xf>
    <xf numFmtId="0" fontId="98" fillId="19" borderId="0" xfId="0" applyFont="1" applyFill="1" applyAlignment="1">
      <alignment horizontal="right" vertical="center"/>
    </xf>
    <xf numFmtId="9" fontId="98" fillId="19" borderId="0" xfId="0" applyNumberFormat="1" applyFont="1" applyFill="1" applyAlignment="1">
      <alignment vertical="center"/>
    </xf>
    <xf numFmtId="0" fontId="98" fillId="19" borderId="0" xfId="0" applyFont="1" applyFill="1" applyAlignment="1">
      <alignment vertical="center"/>
    </xf>
    <xf numFmtId="0" fontId="97" fillId="3" borderId="3" xfId="0" applyFont="1" applyFill="1" applyBorder="1" applyAlignment="1">
      <alignment vertical="center"/>
    </xf>
    <xf numFmtId="0" fontId="97" fillId="3" borderId="29" xfId="0" applyFont="1" applyFill="1" applyBorder="1" applyAlignment="1">
      <alignment vertical="center"/>
    </xf>
    <xf numFmtId="0" fontId="97" fillId="3" borderId="29" xfId="0" applyFont="1" applyFill="1" applyBorder="1" applyAlignment="1">
      <alignment horizontal="center" vertical="center"/>
    </xf>
    <xf numFmtId="0" fontId="98" fillId="11" borderId="29" xfId="0" applyFont="1" applyFill="1" applyBorder="1" applyAlignment="1">
      <alignment horizontal="center" vertical="center"/>
    </xf>
    <xf numFmtId="0" fontId="98" fillId="3" borderId="29" xfId="0" applyFont="1" applyFill="1" applyBorder="1" applyAlignment="1">
      <alignment vertical="center"/>
    </xf>
    <xf numFmtId="0" fontId="98" fillId="3" borderId="1" xfId="0" applyFont="1" applyFill="1" applyBorder="1" applyAlignment="1">
      <alignment vertical="center"/>
    </xf>
    <xf numFmtId="0" fontId="98" fillId="3" borderId="60" xfId="0" applyFont="1" applyFill="1" applyBorder="1" applyAlignment="1">
      <alignment vertical="center"/>
    </xf>
    <xf numFmtId="0" fontId="98" fillId="3" borderId="60" xfId="0" applyFont="1" applyFill="1" applyBorder="1" applyAlignment="1">
      <alignment vertical="center" wrapText="1"/>
    </xf>
    <xf numFmtId="0" fontId="97" fillId="3" borderId="60" xfId="0" applyFont="1" applyFill="1" applyBorder="1" applyAlignment="1">
      <alignment horizontal="center" vertical="center"/>
    </xf>
    <xf numFmtId="0" fontId="97" fillId="3" borderId="60" xfId="0" applyFont="1" applyFill="1" applyBorder="1" applyAlignment="1">
      <alignment vertical="center"/>
    </xf>
    <xf numFmtId="0" fontId="97" fillId="3" borderId="0" xfId="0" applyFont="1" applyFill="1" applyAlignment="1">
      <alignment horizontal="center" vertical="center"/>
    </xf>
    <xf numFmtId="0" fontId="99" fillId="3" borderId="0" xfId="0" applyFont="1" applyFill="1" applyAlignment="1">
      <alignment vertical="center" wrapText="1"/>
    </xf>
    <xf numFmtId="0" fontId="97" fillId="3" borderId="61" xfId="0" applyFont="1" applyFill="1" applyBorder="1" applyAlignment="1">
      <alignment vertical="center"/>
      <extLst>
        <ext xmlns:xfpb="http://schemas.microsoft.com/office/spreadsheetml/2022/featurepropertybag" uri="{C7286773-470A-42A8-94C5-96B5CB345126}">
          <xfpb:xfComplement i="0"/>
        </ext>
      </extLst>
    </xf>
    <xf numFmtId="0" fontId="100" fillId="3" borderId="61" xfId="0" applyFont="1" applyFill="1" applyBorder="1" applyAlignment="1">
      <alignment vertical="center" wrapText="1"/>
    </xf>
    <xf numFmtId="9" fontId="99" fillId="3" borderId="61" xfId="0" applyNumberFormat="1" applyFont="1" applyFill="1" applyBorder="1" applyAlignment="1">
      <alignment horizontal="center" vertical="center"/>
    </xf>
    <xf numFmtId="2" fontId="100" fillId="3" borderId="61" xfId="0" applyNumberFormat="1" applyFont="1" applyFill="1" applyBorder="1" applyAlignment="1">
      <alignment vertical="center"/>
    </xf>
    <xf numFmtId="0" fontId="99" fillId="3" borderId="61" xfId="0" applyFont="1" applyFill="1" applyBorder="1" applyAlignment="1">
      <alignment vertical="center"/>
    </xf>
    <xf numFmtId="2" fontId="97" fillId="3" borderId="0" xfId="0" applyNumberFormat="1" applyFont="1" applyFill="1" applyAlignment="1">
      <alignment vertical="center"/>
    </xf>
    <xf numFmtId="9" fontId="97" fillId="3" borderId="61" xfId="0" applyNumberFormat="1" applyFont="1" applyFill="1" applyBorder="1" applyAlignment="1">
      <alignment horizontal="center" vertical="center"/>
    </xf>
    <xf numFmtId="0" fontId="97" fillId="3" borderId="0" xfId="0" applyFont="1" applyFill="1" applyAlignment="1">
      <alignment vertical="center"/>
      <extLst>
        <ext xmlns:xfpb="http://schemas.microsoft.com/office/spreadsheetml/2022/featurepropertybag" uri="{C7286773-470A-42A8-94C5-96B5CB345126}">
          <xfpb:xfComplement i="0"/>
        </ext>
      </extLst>
    </xf>
    <xf numFmtId="0" fontId="100" fillId="20" borderId="0" xfId="0" applyFont="1" applyFill="1" applyAlignment="1">
      <alignment vertical="center" wrapText="1"/>
    </xf>
    <xf numFmtId="9" fontId="97" fillId="3" borderId="0" xfId="0" applyNumberFormat="1" applyFont="1" applyFill="1" applyAlignment="1">
      <alignment horizontal="center" vertical="center"/>
    </xf>
    <xf numFmtId="2" fontId="99" fillId="3" borderId="0" xfId="0" applyNumberFormat="1" applyFont="1" applyFill="1" applyAlignment="1">
      <alignment vertical="center"/>
    </xf>
    <xf numFmtId="0" fontId="99" fillId="3" borderId="0" xfId="0" applyFont="1" applyFill="1" applyAlignment="1">
      <alignment vertical="center"/>
    </xf>
    <xf numFmtId="0" fontId="100" fillId="20" borderId="61" xfId="0" applyFont="1" applyFill="1" applyBorder="1" applyAlignment="1">
      <alignment vertical="center" wrapText="1"/>
    </xf>
    <xf numFmtId="2" fontId="99" fillId="3" borderId="61" xfId="0" applyNumberFormat="1" applyFont="1" applyFill="1" applyBorder="1" applyAlignment="1">
      <alignment vertical="center"/>
    </xf>
    <xf numFmtId="2" fontId="98" fillId="3" borderId="61" xfId="0" quotePrefix="1" applyNumberFormat="1" applyFont="1" applyFill="1" applyBorder="1" applyAlignment="1">
      <alignment vertical="center"/>
    </xf>
    <xf numFmtId="2" fontId="97" fillId="3" borderId="60" xfId="0" applyNumberFormat="1" applyFont="1" applyFill="1" applyBorder="1" applyAlignment="1">
      <alignment vertical="center"/>
    </xf>
    <xf numFmtId="0" fontId="100" fillId="3" borderId="61" xfId="0" applyFont="1" applyFill="1" applyBorder="1" applyAlignment="1">
      <alignment vertical="center"/>
    </xf>
    <xf numFmtId="2" fontId="98" fillId="3" borderId="61" xfId="0" applyNumberFormat="1" applyFont="1" applyFill="1" applyBorder="1" applyAlignment="1">
      <alignment vertical="center"/>
    </xf>
    <xf numFmtId="0" fontId="97" fillId="3" borderId="61" xfId="0" applyFont="1" applyFill="1" applyBorder="1" applyAlignment="1">
      <alignment horizontal="center" vertical="center"/>
    </xf>
    <xf numFmtId="2" fontId="101" fillId="3" borderId="61" xfId="0" applyNumberFormat="1" applyFont="1" applyFill="1" applyBorder="1" applyAlignment="1">
      <alignment vertical="center"/>
    </xf>
    <xf numFmtId="0" fontId="102" fillId="21" borderId="18" xfId="0" applyFont="1" applyFill="1" applyBorder="1" applyAlignment="1">
      <alignment vertical="center"/>
    </xf>
    <xf numFmtId="0" fontId="103" fillId="21" borderId="0" xfId="0" applyFont="1" applyFill="1" applyAlignment="1">
      <alignment vertical="center"/>
    </xf>
    <xf numFmtId="0" fontId="102" fillId="21" borderId="0" xfId="0" applyFont="1" applyFill="1" applyAlignment="1">
      <alignment vertical="center"/>
    </xf>
    <xf numFmtId="0" fontId="104" fillId="21" borderId="0" xfId="0" applyFont="1" applyFill="1" applyAlignment="1">
      <alignment horizontal="center" vertical="center" wrapText="1"/>
    </xf>
    <xf numFmtId="0" fontId="99" fillId="3" borderId="62" xfId="0" applyFont="1" applyFill="1" applyBorder="1" applyAlignment="1">
      <alignment vertical="center"/>
    </xf>
    <xf numFmtId="0" fontId="99" fillId="3" borderId="63" xfId="0" applyFont="1" applyFill="1" applyBorder="1" applyAlignment="1">
      <alignment vertical="center"/>
    </xf>
    <xf numFmtId="0" fontId="99" fillId="3" borderId="63" xfId="0" applyFont="1" applyFill="1" applyBorder="1" applyAlignment="1">
      <alignment horizontal="center" vertical="center"/>
    </xf>
    <xf numFmtId="43" fontId="99" fillId="3" borderId="63" xfId="21" applyFont="1" applyFill="1" applyBorder="1" applyAlignment="1">
      <alignment vertical="center"/>
    </xf>
    <xf numFmtId="0" fontId="99" fillId="3" borderId="3" xfId="0" applyFont="1" applyFill="1" applyBorder="1" applyAlignment="1">
      <alignment vertical="center"/>
    </xf>
    <xf numFmtId="0" fontId="99" fillId="3" borderId="29" xfId="0" applyFont="1" applyFill="1" applyBorder="1" applyAlignment="1">
      <alignment vertical="center"/>
    </xf>
    <xf numFmtId="0" fontId="99" fillId="3" borderId="29" xfId="0" applyFont="1" applyFill="1" applyBorder="1" applyAlignment="1">
      <alignment horizontal="center" vertical="center"/>
    </xf>
    <xf numFmtId="43" fontId="99" fillId="3" borderId="29" xfId="21" applyFont="1" applyFill="1" applyBorder="1" applyAlignment="1">
      <alignment vertical="center"/>
    </xf>
    <xf numFmtId="9" fontId="99" fillId="11" borderId="29" xfId="1" applyFont="1" applyFill="1" applyBorder="1" applyAlignment="1">
      <alignment horizontal="center" vertical="center"/>
    </xf>
    <xf numFmtId="9" fontId="105" fillId="3" borderId="29" xfId="1" applyFont="1" applyFill="1" applyBorder="1" applyAlignment="1">
      <alignment horizontal="center" vertical="center"/>
    </xf>
    <xf numFmtId="179" fontId="0" fillId="0" borderId="29" xfId="0" applyNumberFormat="1" applyBorder="1" applyAlignment="1">
      <alignment horizontal="center" vertical="center"/>
    </xf>
    <xf numFmtId="43" fontId="99" fillId="3" borderId="29" xfId="21" applyFont="1" applyFill="1" applyBorder="1" applyAlignment="1">
      <alignment horizontal="center" vertical="center"/>
    </xf>
    <xf numFmtId="9" fontId="99" fillId="3" borderId="29" xfId="1" applyFont="1" applyFill="1" applyBorder="1" applyAlignment="1">
      <alignment horizontal="center" vertical="center"/>
    </xf>
    <xf numFmtId="0" fontId="103" fillId="21" borderId="0" xfId="0" applyFont="1" applyFill="1" applyAlignment="1">
      <alignment horizontal="left" vertical="center" wrapText="1"/>
    </xf>
    <xf numFmtId="9" fontId="99" fillId="0" borderId="29" xfId="1" applyFont="1" applyFill="1" applyBorder="1" applyAlignment="1">
      <alignment horizontal="center" vertical="center"/>
    </xf>
    <xf numFmtId="180" fontId="99" fillId="3" borderId="29" xfId="21" applyNumberFormat="1" applyFont="1" applyFill="1" applyBorder="1" applyAlignment="1">
      <alignment horizontal="center" vertical="center"/>
    </xf>
    <xf numFmtId="9" fontId="99" fillId="3" borderId="29" xfId="0" applyNumberFormat="1" applyFont="1" applyFill="1" applyBorder="1" applyAlignment="1">
      <alignment horizontal="center" vertical="center"/>
    </xf>
    <xf numFmtId="43" fontId="97" fillId="3" borderId="0" xfId="0" applyNumberFormat="1" applyFont="1" applyFill="1" applyAlignment="1">
      <alignment vertical="center"/>
    </xf>
    <xf numFmtId="0" fontId="20" fillId="0" borderId="0" xfId="0" applyFont="1" applyAlignment="1">
      <alignment vertical="center"/>
    </xf>
    <xf numFmtId="0" fontId="106" fillId="3" borderId="15" xfId="22" applyFont="1" applyFill="1" applyBorder="1" applyAlignment="1">
      <alignment vertical="center"/>
    </xf>
    <xf numFmtId="0" fontId="106" fillId="3" borderId="16" xfId="22" applyFont="1" applyFill="1" applyBorder="1" applyAlignment="1">
      <alignment horizontal="center" vertical="center"/>
    </xf>
    <xf numFmtId="0" fontId="106" fillId="3" borderId="16" xfId="22" applyFont="1" applyFill="1" applyBorder="1" applyAlignment="1">
      <alignment vertical="center"/>
    </xf>
    <xf numFmtId="0" fontId="106" fillId="3" borderId="18" xfId="22" applyFont="1" applyFill="1" applyBorder="1" applyAlignment="1">
      <alignment vertical="center"/>
    </xf>
    <xf numFmtId="0" fontId="106" fillId="3" borderId="0" xfId="22" applyFont="1" applyFill="1" applyAlignment="1">
      <alignment horizontal="center" vertical="center"/>
    </xf>
    <xf numFmtId="0" fontId="106" fillId="3" borderId="0" xfId="22" applyFont="1" applyFill="1" applyAlignment="1">
      <alignment vertical="center"/>
    </xf>
    <xf numFmtId="181" fontId="17" fillId="3" borderId="0" xfId="22" applyNumberFormat="1" applyFill="1" applyAlignment="1">
      <alignment horizontal="left" vertical="center"/>
    </xf>
    <xf numFmtId="0" fontId="17" fillId="3" borderId="0" xfId="22" applyFill="1" applyAlignment="1">
      <alignment horizontal="center" vertical="center"/>
    </xf>
    <xf numFmtId="0" fontId="17" fillId="3" borderId="0" xfId="21" applyNumberFormat="1" applyFont="1" applyFill="1" applyBorder="1" applyAlignment="1" applyProtection="1">
      <alignment horizontal="right" vertical="center"/>
    </xf>
    <xf numFmtId="0" fontId="17" fillId="3" borderId="0" xfId="21" applyNumberFormat="1" applyFont="1" applyFill="1" applyBorder="1" applyAlignment="1" applyProtection="1">
      <alignment vertical="center"/>
    </xf>
    <xf numFmtId="0" fontId="17" fillId="3" borderId="11" xfId="22" applyFill="1" applyBorder="1" applyAlignment="1">
      <alignment horizontal="right" vertical="center"/>
    </xf>
    <xf numFmtId="17" fontId="17" fillId="3" borderId="0" xfId="22" applyNumberFormat="1" applyFill="1" applyAlignment="1">
      <alignment horizontal="left" vertical="center"/>
    </xf>
    <xf numFmtId="0" fontId="62" fillId="3" borderId="27" xfId="22" applyFont="1" applyFill="1" applyBorder="1" applyAlignment="1">
      <alignment vertical="center"/>
    </xf>
    <xf numFmtId="0" fontId="62" fillId="3" borderId="7" xfId="22" applyFont="1" applyFill="1" applyBorder="1" applyAlignment="1">
      <alignment horizontal="center" vertical="center"/>
    </xf>
    <xf numFmtId="0" fontId="62" fillId="3" borderId="7" xfId="22" applyFont="1" applyFill="1" applyBorder="1" applyAlignment="1">
      <alignment vertical="center"/>
    </xf>
    <xf numFmtId="0" fontId="17" fillId="3" borderId="7" xfId="22" applyFill="1" applyBorder="1" applyAlignment="1">
      <alignment horizontal="left" vertical="center"/>
    </xf>
    <xf numFmtId="0" fontId="17" fillId="3" borderId="7" xfId="22" applyFill="1" applyBorder="1" applyAlignment="1">
      <alignment horizontal="center" vertical="center"/>
    </xf>
    <xf numFmtId="0" fontId="17" fillId="3" borderId="7" xfId="21" applyNumberFormat="1" applyFont="1" applyFill="1" applyBorder="1" applyAlignment="1" applyProtection="1">
      <alignment horizontal="right" vertical="center"/>
    </xf>
    <xf numFmtId="0" fontId="17" fillId="3" borderId="7" xfId="21" applyNumberFormat="1" applyFont="1" applyFill="1" applyBorder="1" applyAlignment="1" applyProtection="1">
      <alignment vertical="center"/>
    </xf>
    <xf numFmtId="0" fontId="17" fillId="3" borderId="28" xfId="21" applyNumberFormat="1" applyFont="1" applyFill="1" applyBorder="1" applyAlignment="1" applyProtection="1">
      <alignment vertical="center"/>
    </xf>
    <xf numFmtId="0" fontId="17" fillId="3" borderId="3" xfId="22" applyFill="1" applyBorder="1" applyAlignment="1">
      <alignment vertical="center"/>
    </xf>
    <xf numFmtId="0" fontId="17" fillId="3" borderId="29" xfId="22" applyFill="1" applyBorder="1" applyAlignment="1">
      <alignment horizontal="center" vertical="center"/>
    </xf>
    <xf numFmtId="0" fontId="17" fillId="3" borderId="29" xfId="22" applyFill="1" applyBorder="1" applyAlignment="1">
      <alignment vertical="center"/>
    </xf>
    <xf numFmtId="0" fontId="17" fillId="3" borderId="1" xfId="22" applyFill="1" applyBorder="1" applyAlignment="1">
      <alignment vertical="center"/>
    </xf>
    <xf numFmtId="0" fontId="17" fillId="3" borderId="2" xfId="22" applyFill="1" applyBorder="1" applyAlignment="1">
      <alignment horizontal="center" vertical="center"/>
    </xf>
    <xf numFmtId="0" fontId="17" fillId="3" borderId="2" xfId="22" applyFill="1" applyBorder="1" applyAlignment="1">
      <alignment horizontal="center" vertical="center" wrapText="1"/>
    </xf>
    <xf numFmtId="0" fontId="17" fillId="3" borderId="2" xfId="21" applyNumberFormat="1" applyFont="1" applyFill="1" applyBorder="1" applyAlignment="1" applyProtection="1">
      <alignment horizontal="center" vertical="center" wrapText="1"/>
    </xf>
    <xf numFmtId="4" fontId="17" fillId="8" borderId="64" xfId="21" applyNumberFormat="1" applyFont="1" applyFill="1" applyBorder="1" applyAlignment="1" applyProtection="1">
      <alignment horizontal="center" vertical="center"/>
    </xf>
    <xf numFmtId="4" fontId="17" fillId="3" borderId="64" xfId="22" applyNumberFormat="1" applyFill="1" applyBorder="1" applyAlignment="1">
      <alignment horizontal="right" vertical="center"/>
    </xf>
    <xf numFmtId="2" fontId="0" fillId="0" borderId="0" xfId="0" applyNumberFormat="1" applyAlignment="1">
      <alignment vertical="center"/>
    </xf>
    <xf numFmtId="4" fontId="39" fillId="3" borderId="65" xfId="21" applyNumberFormat="1" applyFont="1" applyFill="1" applyBorder="1" applyAlignment="1" applyProtection="1">
      <alignment horizontal="right" vertical="center"/>
    </xf>
    <xf numFmtId="0" fontId="108" fillId="4" borderId="3" xfId="22" applyFont="1" applyFill="1" applyBorder="1" applyAlignment="1">
      <alignment vertical="center"/>
    </xf>
    <xf numFmtId="0" fontId="108" fillId="4" borderId="29" xfId="22" applyFont="1" applyFill="1" applyBorder="1" applyAlignment="1">
      <alignment horizontal="center" vertical="center"/>
    </xf>
    <xf numFmtId="0" fontId="108" fillId="4" borderId="29" xfId="22" applyFont="1" applyFill="1" applyBorder="1" applyAlignment="1">
      <alignment vertical="center"/>
    </xf>
    <xf numFmtId="0" fontId="108" fillId="4" borderId="29" xfId="22" applyFont="1" applyFill="1" applyBorder="1" applyAlignment="1">
      <alignment horizontal="left" vertical="center" wrapText="1"/>
    </xf>
    <xf numFmtId="0" fontId="108" fillId="4" borderId="29" xfId="22" applyFont="1" applyFill="1" applyBorder="1" applyAlignment="1">
      <alignment horizontal="center" vertical="center" wrapText="1"/>
    </xf>
    <xf numFmtId="43" fontId="109" fillId="4" borderId="29" xfId="21" applyFont="1" applyFill="1" applyBorder="1" applyAlignment="1" applyProtection="1">
      <alignment horizontal="right" vertical="center"/>
    </xf>
    <xf numFmtId="43" fontId="108" fillId="4" borderId="29" xfId="21" applyFont="1" applyFill="1" applyBorder="1" applyAlignment="1" applyProtection="1">
      <alignment vertical="center"/>
    </xf>
    <xf numFmtId="0" fontId="110" fillId="0" borderId="0" xfId="23" applyAlignment="1">
      <alignment horizontal="left" vertical="top"/>
    </xf>
    <xf numFmtId="0" fontId="110" fillId="0" borderId="70" xfId="23" applyBorder="1" applyAlignment="1">
      <alignment horizontal="left" wrapText="1"/>
    </xf>
    <xf numFmtId="0" fontId="110" fillId="0" borderId="71" xfId="23" applyBorder="1" applyAlignment="1">
      <alignment horizontal="left" wrapText="1"/>
    </xf>
    <xf numFmtId="0" fontId="110" fillId="0" borderId="0" xfId="23" applyAlignment="1">
      <alignment horizontal="left" wrapText="1"/>
    </xf>
    <xf numFmtId="0" fontId="114" fillId="0" borderId="76" xfId="23" applyFont="1" applyBorder="1" applyAlignment="1">
      <alignment horizontal="right" vertical="top" wrapText="1"/>
    </xf>
    <xf numFmtId="0" fontId="110" fillId="0" borderId="73" xfId="23" applyBorder="1" applyAlignment="1">
      <alignment horizontal="left" vertical="center" wrapText="1"/>
    </xf>
    <xf numFmtId="0" fontId="110" fillId="0" borderId="67" xfId="23" applyBorder="1" applyAlignment="1">
      <alignment horizontal="left" wrapText="1"/>
    </xf>
    <xf numFmtId="0" fontId="114" fillId="0" borderId="79" xfId="23" applyFont="1" applyBorder="1" applyAlignment="1">
      <alignment horizontal="left" vertical="top" wrapText="1" indent="1"/>
    </xf>
    <xf numFmtId="0" fontId="114" fillId="0" borderId="79" xfId="23" applyFont="1" applyBorder="1" applyAlignment="1">
      <alignment horizontal="left" vertical="top" wrapText="1" indent="2"/>
    </xf>
    <xf numFmtId="0" fontId="114" fillId="0" borderId="79" xfId="23" applyFont="1" applyBorder="1" applyAlignment="1">
      <alignment horizontal="left" vertical="top" wrapText="1" indent="4"/>
    </xf>
    <xf numFmtId="0" fontId="110" fillId="0" borderId="67" xfId="23" applyBorder="1" applyAlignment="1">
      <alignment horizontal="left" vertical="center" wrapText="1"/>
    </xf>
    <xf numFmtId="164" fontId="30" fillId="0" borderId="68" xfId="23" applyNumberFormat="1" applyFont="1" applyBorder="1" applyAlignment="1">
      <alignment horizontal="right" vertical="top" shrinkToFit="1"/>
    </xf>
    <xf numFmtId="184" fontId="116" fillId="0" borderId="67" xfId="23" applyNumberFormat="1" applyFont="1" applyBorder="1" applyAlignment="1">
      <alignment horizontal="left" vertical="top" indent="3" shrinkToFit="1"/>
    </xf>
    <xf numFmtId="184" fontId="116" fillId="0" borderId="67" xfId="23" applyNumberFormat="1" applyFont="1" applyBorder="1" applyAlignment="1">
      <alignment horizontal="left" vertical="top" indent="4" shrinkToFit="1"/>
    </xf>
    <xf numFmtId="164" fontId="116" fillId="0" borderId="67" xfId="23" applyNumberFormat="1" applyFont="1" applyBorder="1" applyAlignment="1">
      <alignment horizontal="left" vertical="top" indent="3" shrinkToFit="1"/>
    </xf>
    <xf numFmtId="164" fontId="116" fillId="0" borderId="68" xfId="23" applyNumberFormat="1" applyFont="1" applyBorder="1" applyAlignment="1">
      <alignment horizontal="right" vertical="top" shrinkToFit="1"/>
    </xf>
    <xf numFmtId="0" fontId="110" fillId="22" borderId="67" xfId="23" applyFill="1" applyBorder="1" applyAlignment="1">
      <alignment horizontal="left" wrapText="1"/>
    </xf>
    <xf numFmtId="164" fontId="30" fillId="22" borderId="68" xfId="23" applyNumberFormat="1" applyFont="1" applyFill="1" applyBorder="1" applyAlignment="1">
      <alignment horizontal="right" vertical="top" shrinkToFit="1"/>
    </xf>
    <xf numFmtId="0" fontId="110" fillId="23" borderId="67" xfId="23" applyFill="1" applyBorder="1" applyAlignment="1">
      <alignment horizontal="left" wrapText="1"/>
    </xf>
    <xf numFmtId="10" fontId="30" fillId="23" borderId="67" xfId="23" applyNumberFormat="1" applyFont="1" applyFill="1" applyBorder="1" applyAlignment="1">
      <alignment horizontal="left" vertical="top" indent="3" shrinkToFit="1"/>
    </xf>
    <xf numFmtId="185" fontId="30" fillId="23" borderId="68" xfId="23" applyNumberFormat="1" applyFont="1" applyFill="1" applyBorder="1" applyAlignment="1">
      <alignment horizontal="right" vertical="top" shrinkToFit="1"/>
    </xf>
    <xf numFmtId="4" fontId="30" fillId="22" borderId="68" xfId="23" applyNumberFormat="1" applyFont="1" applyFill="1" applyBorder="1" applyAlignment="1">
      <alignment horizontal="right" vertical="top" shrinkToFit="1"/>
    </xf>
    <xf numFmtId="0" fontId="114" fillId="0" borderId="0" xfId="23" applyFont="1" applyAlignment="1">
      <alignment vertical="top" wrapText="1"/>
    </xf>
    <xf numFmtId="0" fontId="110" fillId="0" borderId="66" xfId="23" applyBorder="1" applyAlignment="1">
      <alignment horizontal="left" vertical="center" wrapText="1"/>
    </xf>
    <xf numFmtId="0" fontId="114" fillId="0" borderId="0" xfId="23" applyFont="1" applyAlignment="1">
      <alignment vertical="top"/>
    </xf>
    <xf numFmtId="0" fontId="114" fillId="0" borderId="67" xfId="23" applyFont="1" applyBorder="1" applyAlignment="1">
      <alignment horizontal="center" vertical="center" wrapText="1"/>
    </xf>
    <xf numFmtId="184" fontId="116" fillId="0" borderId="67" xfId="23" applyNumberFormat="1" applyFont="1" applyBorder="1" applyAlignment="1">
      <alignment horizontal="left" vertical="center" indent="3" shrinkToFit="1"/>
    </xf>
    <xf numFmtId="184" fontId="116" fillId="0" borderId="67" xfId="23" applyNumberFormat="1" applyFont="1" applyBorder="1" applyAlignment="1">
      <alignment horizontal="left" vertical="center" indent="4" shrinkToFit="1"/>
    </xf>
    <xf numFmtId="0" fontId="47" fillId="0" borderId="0" xfId="24" applyFont="1"/>
    <xf numFmtId="0" fontId="118" fillId="0" borderId="38" xfId="24" applyFont="1" applyBorder="1" applyAlignment="1">
      <alignment horizontal="left" vertical="center"/>
    </xf>
    <xf numFmtId="0" fontId="6" fillId="0" borderId="38" xfId="24" applyFont="1" applyBorder="1" applyAlignment="1">
      <alignment horizontal="center" vertical="center"/>
    </xf>
    <xf numFmtId="0" fontId="118" fillId="0" borderId="38" xfId="24" applyFont="1" applyBorder="1" applyAlignment="1">
      <alignment horizontal="right" vertical="center"/>
    </xf>
    <xf numFmtId="0" fontId="49" fillId="0" borderId="0" xfId="24" applyFont="1"/>
    <xf numFmtId="0" fontId="119" fillId="0" borderId="0" xfId="24" applyFont="1" applyAlignment="1">
      <alignment horizontal="left" vertical="center"/>
    </xf>
    <xf numFmtId="0" fontId="4" fillId="0" borderId="0" xfId="24"/>
    <xf numFmtId="0" fontId="120" fillId="0" borderId="0" xfId="24" applyFont="1" applyAlignment="1">
      <alignment horizontal="left" vertical="center"/>
    </xf>
    <xf numFmtId="0" fontId="120" fillId="0" borderId="0" xfId="24" applyFont="1" applyAlignment="1">
      <alignment horizontal="right" vertical="center"/>
    </xf>
    <xf numFmtId="165" fontId="120" fillId="0" borderId="0" xfId="24" applyNumberFormat="1" applyFont="1" applyAlignment="1">
      <alignment horizontal="right" vertical="center"/>
    </xf>
    <xf numFmtId="0" fontId="120" fillId="0" borderId="60" xfId="24" applyFont="1" applyBorder="1" applyAlignment="1">
      <alignment horizontal="left" vertical="center"/>
    </xf>
    <xf numFmtId="0" fontId="32" fillId="0" borderId="60" xfId="24" applyFont="1" applyBorder="1" applyAlignment="1">
      <alignment horizontal="left" vertical="center"/>
    </xf>
    <xf numFmtId="0" fontId="32" fillId="0" borderId="60" xfId="24" applyFont="1" applyBorder="1" applyAlignment="1">
      <alignment horizontal="center" vertical="center"/>
    </xf>
    <xf numFmtId="0" fontId="32" fillId="0" borderId="0" xfId="24" applyFont="1" applyAlignment="1">
      <alignment horizontal="center" vertical="center"/>
    </xf>
    <xf numFmtId="0" fontId="6" fillId="0" borderId="60" xfId="24" applyFont="1" applyBorder="1" applyAlignment="1">
      <alignment horizontal="center" vertical="center"/>
    </xf>
    <xf numFmtId="0" fontId="6" fillId="0" borderId="0" xfId="24" applyFont="1" applyAlignment="1">
      <alignment horizontal="center" vertical="center"/>
    </xf>
    <xf numFmtId="0" fontId="6" fillId="0" borderId="0" xfId="24" applyFont="1" applyAlignment="1">
      <alignment horizontal="left" vertical="center" wrapText="1"/>
    </xf>
    <xf numFmtId="165" fontId="6" fillId="0" borderId="0" xfId="24" applyNumberFormat="1" applyFont="1" applyAlignment="1">
      <alignment horizontal="center" vertical="center"/>
    </xf>
    <xf numFmtId="4" fontId="6" fillId="0" borderId="0" xfId="24" applyNumberFormat="1" applyFont="1" applyAlignment="1">
      <alignment horizontal="center" vertical="center"/>
    </xf>
    <xf numFmtId="164" fontId="6" fillId="0" borderId="0" xfId="24" applyNumberFormat="1" applyFont="1" applyAlignment="1">
      <alignment horizontal="right" vertical="center"/>
    </xf>
    <xf numFmtId="0" fontId="32" fillId="0" borderId="60" xfId="24" applyFont="1" applyBorder="1" applyAlignment="1">
      <alignment horizontal="right" vertical="center"/>
    </xf>
    <xf numFmtId="164" fontId="6" fillId="0" borderId="60" xfId="24" applyNumberFormat="1" applyFont="1" applyBorder="1" applyAlignment="1">
      <alignment horizontal="right" vertical="center"/>
    </xf>
    <xf numFmtId="0" fontId="32" fillId="0" borderId="0" xfId="24" applyFont="1" applyAlignment="1">
      <alignment horizontal="right" vertical="center"/>
    </xf>
    <xf numFmtId="164" fontId="32" fillId="0" borderId="60" xfId="24" applyNumberFormat="1" applyFont="1" applyBorder="1" applyAlignment="1">
      <alignment horizontal="right" vertical="center"/>
    </xf>
    <xf numFmtId="164" fontId="32" fillId="0" borderId="0" xfId="24" applyNumberFormat="1" applyFont="1" applyAlignment="1">
      <alignment horizontal="right" vertical="center"/>
    </xf>
    <xf numFmtId="165" fontId="32" fillId="0" borderId="0" xfId="24" applyNumberFormat="1" applyFont="1" applyAlignment="1">
      <alignment horizontal="right" vertical="center"/>
    </xf>
    <xf numFmtId="4" fontId="32" fillId="0" borderId="38" xfId="24" applyNumberFormat="1" applyFont="1" applyBorder="1" applyAlignment="1">
      <alignment horizontal="right" vertical="center"/>
    </xf>
    <xf numFmtId="0" fontId="6" fillId="0" borderId="0" xfId="24" applyFont="1" applyAlignment="1">
      <alignment horizontal="right" vertical="center"/>
    </xf>
    <xf numFmtId="4" fontId="120" fillId="0" borderId="0" xfId="24" applyNumberFormat="1" applyFont="1" applyAlignment="1">
      <alignment horizontal="right" vertical="center"/>
    </xf>
    <xf numFmtId="0" fontId="122" fillId="3" borderId="0" xfId="0" applyFont="1" applyFill="1" applyAlignment="1">
      <alignment horizontal="center" vertical="center"/>
    </xf>
    <xf numFmtId="0" fontId="0" fillId="0" borderId="0" xfId="0" quotePrefix="1" applyAlignment="1">
      <alignment vertical="center"/>
    </xf>
    <xf numFmtId="0" fontId="44" fillId="0" borderId="0" xfId="17" applyAlignment="1">
      <alignment horizontal="center"/>
    </xf>
    <xf numFmtId="4" fontId="30" fillId="0" borderId="0" xfId="6" applyNumberFormat="1" applyFont="1" applyAlignment="1">
      <alignment horizontal="center"/>
    </xf>
    <xf numFmtId="0" fontId="58" fillId="15" borderId="0" xfId="0" applyFont="1" applyFill="1" applyAlignment="1">
      <alignment vertical="center"/>
    </xf>
    <xf numFmtId="0" fontId="0" fillId="3" borderId="7" xfId="0" applyFill="1" applyBorder="1" applyAlignment="1">
      <alignment vertical="center"/>
    </xf>
    <xf numFmtId="4" fontId="17" fillId="3" borderId="3" xfId="0" applyNumberFormat="1" applyFont="1" applyFill="1" applyBorder="1" applyAlignment="1">
      <alignment horizontal="right" vertical="center" wrapText="1"/>
    </xf>
    <xf numFmtId="4" fontId="13" fillId="0" borderId="1" xfId="0" applyNumberFormat="1" applyFont="1" applyBorder="1" applyAlignment="1">
      <alignment horizontal="center" vertical="center" wrapText="1"/>
    </xf>
    <xf numFmtId="0" fontId="66" fillId="7" borderId="0" xfId="0" applyFont="1" applyFill="1" applyAlignment="1">
      <alignment vertical="center"/>
    </xf>
    <xf numFmtId="17" fontId="66" fillId="7" borderId="0" xfId="0" applyNumberFormat="1" applyFont="1" applyFill="1" applyAlignment="1">
      <alignment vertical="center"/>
    </xf>
    <xf numFmtId="0" fontId="66" fillId="0" borderId="0" xfId="0" applyFont="1" applyAlignment="1">
      <alignment vertical="center"/>
    </xf>
    <xf numFmtId="17" fontId="66" fillId="0" borderId="0" xfId="0" applyNumberFormat="1" applyFont="1" applyAlignment="1">
      <alignment vertical="center"/>
    </xf>
    <xf numFmtId="0" fontId="3" fillId="0" borderId="0" xfId="0" applyFont="1" applyAlignment="1">
      <alignment vertical="center" wrapText="1"/>
    </xf>
    <xf numFmtId="17" fontId="3" fillId="0" borderId="0" xfId="0" applyNumberFormat="1" applyFont="1" applyAlignment="1">
      <alignment vertical="center" wrapText="1"/>
    </xf>
    <xf numFmtId="0" fontId="3" fillId="3" borderId="13" xfId="0" applyFont="1" applyFill="1" applyBorder="1" applyAlignment="1">
      <alignment horizontal="right"/>
    </xf>
    <xf numFmtId="0" fontId="39" fillId="8" borderId="83" xfId="22" applyFont="1" applyFill="1" applyBorder="1" applyAlignment="1">
      <alignment horizontal="left" vertical="center"/>
    </xf>
    <xf numFmtId="0" fontId="39" fillId="8" borderId="84" xfId="22" applyFont="1" applyFill="1" applyBorder="1" applyAlignment="1">
      <alignment horizontal="center" vertical="center"/>
    </xf>
    <xf numFmtId="0" fontId="39" fillId="8" borderId="84" xfId="22" applyFont="1" applyFill="1" applyBorder="1" applyAlignment="1">
      <alignment horizontal="left" vertical="center"/>
    </xf>
    <xf numFmtId="0" fontId="39" fillId="8" borderId="84" xfId="22" applyFont="1" applyFill="1" applyBorder="1" applyAlignment="1">
      <alignment horizontal="left" vertical="center" wrapText="1"/>
    </xf>
    <xf numFmtId="0" fontId="39" fillId="8" borderId="84" xfId="22" applyFont="1" applyFill="1" applyBorder="1" applyAlignment="1">
      <alignment horizontal="center" vertical="center" wrapText="1"/>
    </xf>
    <xf numFmtId="4" fontId="17" fillId="8" borderId="84" xfId="21" applyNumberFormat="1" applyFont="1" applyFill="1" applyBorder="1" applyAlignment="1" applyProtection="1">
      <alignment horizontal="right" vertical="center"/>
    </xf>
    <xf numFmtId="43" fontId="39" fillId="8" borderId="84" xfId="21" applyFont="1" applyFill="1" applyBorder="1" applyAlignment="1" applyProtection="1">
      <alignment vertical="center"/>
    </xf>
    <xf numFmtId="43" fontId="39" fillId="8" borderId="85" xfId="21" applyFont="1" applyFill="1" applyBorder="1" applyAlignment="1" applyProtection="1">
      <alignment horizontal="right" vertical="center"/>
    </xf>
    <xf numFmtId="2" fontId="17" fillId="3" borderId="82" xfId="22" applyNumberFormat="1" applyFill="1" applyBorder="1" applyAlignment="1">
      <alignment horizontal="left" vertical="center"/>
    </xf>
    <xf numFmtId="2" fontId="60" fillId="3" borderId="80" xfId="22" applyNumberFormat="1" applyFont="1" applyFill="1" applyBorder="1" applyAlignment="1">
      <alignment horizontal="center" vertical="center"/>
    </xf>
    <xf numFmtId="0" fontId="8" fillId="25" borderId="80" xfId="0" applyFont="1" applyFill="1" applyBorder="1" applyAlignment="1">
      <alignment vertical="center" wrapText="1"/>
    </xf>
    <xf numFmtId="0" fontId="17" fillId="3" borderId="80" xfId="22" applyFill="1" applyBorder="1" applyAlignment="1">
      <alignment horizontal="center" vertical="center"/>
    </xf>
    <xf numFmtId="4" fontId="17" fillId="3" borderId="80" xfId="22" applyNumberFormat="1" applyFill="1" applyBorder="1" applyAlignment="1">
      <alignment horizontal="right" vertical="center"/>
    </xf>
    <xf numFmtId="43" fontId="17" fillId="3" borderId="80" xfId="21" applyFont="1" applyFill="1" applyBorder="1" applyAlignment="1" applyProtection="1">
      <alignment horizontal="right" vertical="center"/>
    </xf>
    <xf numFmtId="43" fontId="17" fillId="3" borderId="81" xfId="21" applyFont="1" applyFill="1" applyBorder="1" applyAlignment="1" applyProtection="1">
      <alignment horizontal="right" vertical="center"/>
    </xf>
    <xf numFmtId="4" fontId="17" fillId="0" borderId="80" xfId="22" applyNumberFormat="1" applyBorder="1" applyAlignment="1">
      <alignment horizontal="right" vertical="center"/>
    </xf>
    <xf numFmtId="2" fontId="60" fillId="3" borderId="80" xfId="22" applyNumberFormat="1" applyFont="1" applyFill="1" applyBorder="1" applyAlignment="1">
      <alignment horizontal="right" vertical="center"/>
    </xf>
    <xf numFmtId="2" fontId="107" fillId="3" borderId="86" xfId="22" applyNumberFormat="1" applyFont="1" applyFill="1" applyBorder="1" applyAlignment="1">
      <alignment horizontal="left" vertical="center"/>
    </xf>
    <xf numFmtId="2" fontId="107" fillId="3" borderId="87" xfId="22" applyNumberFormat="1" applyFont="1" applyFill="1" applyBorder="1" applyAlignment="1">
      <alignment horizontal="center" vertical="center"/>
    </xf>
    <xf numFmtId="2" fontId="107" fillId="3" borderId="87" xfId="22" applyNumberFormat="1" applyFont="1" applyFill="1" applyBorder="1" applyAlignment="1">
      <alignment horizontal="left" vertical="center"/>
    </xf>
    <xf numFmtId="0" fontId="17" fillId="3" borderId="87" xfId="22" applyFill="1" applyBorder="1" applyAlignment="1">
      <alignment horizontal="left" vertical="center" wrapText="1"/>
    </xf>
    <xf numFmtId="0" fontId="17" fillId="3" borderId="87" xfId="22" applyFill="1" applyBorder="1" applyAlignment="1">
      <alignment horizontal="center" vertical="center"/>
    </xf>
    <xf numFmtId="4" fontId="39" fillId="3" borderId="87" xfId="21" applyNumberFormat="1" applyFont="1" applyFill="1" applyBorder="1" applyAlignment="1" applyProtection="1">
      <alignment horizontal="right" vertical="center"/>
    </xf>
    <xf numFmtId="43" fontId="17" fillId="3" borderId="87" xfId="21" applyFont="1" applyFill="1" applyBorder="1" applyAlignment="1" applyProtection="1">
      <alignment horizontal="center" vertical="center"/>
    </xf>
    <xf numFmtId="43" fontId="17" fillId="3" borderId="88" xfId="21" applyFont="1" applyFill="1" applyBorder="1" applyAlignment="1" applyProtection="1">
      <alignment horizontal="right" vertical="center"/>
    </xf>
    <xf numFmtId="164" fontId="30" fillId="23" borderId="68" xfId="23" applyNumberFormat="1" applyFont="1" applyFill="1" applyBorder="1" applyAlignment="1">
      <alignment horizontal="right" vertical="top" shrinkToFit="1"/>
    </xf>
    <xf numFmtId="186" fontId="8" fillId="0" borderId="47" xfId="6" applyNumberFormat="1" applyBorder="1" applyAlignment="1">
      <alignment horizontal="center" vertical="center"/>
    </xf>
    <xf numFmtId="0" fontId="86" fillId="0" borderId="47" xfId="6" applyFont="1" applyBorder="1" applyAlignment="1">
      <alignment vertical="center" wrapText="1"/>
    </xf>
    <xf numFmtId="0" fontId="39" fillId="0" borderId="47" xfId="6" applyFont="1" applyBorder="1" applyAlignment="1">
      <alignment vertical="center" wrapText="1"/>
    </xf>
    <xf numFmtId="43" fontId="8" fillId="0" borderId="47" xfId="6" applyNumberFormat="1" applyBorder="1" applyAlignment="1">
      <alignment horizontal="center" vertical="center" wrapText="1"/>
    </xf>
    <xf numFmtId="186" fontId="6" fillId="0" borderId="47" xfId="6" applyNumberFormat="1" applyFont="1" applyBorder="1" applyAlignment="1">
      <alignment horizontal="center" vertical="center" wrapText="1"/>
    </xf>
    <xf numFmtId="43" fontId="123" fillId="0" borderId="47" xfId="6" applyNumberFormat="1" applyFont="1" applyBorder="1" applyAlignment="1">
      <alignment horizontal="center" vertical="center"/>
    </xf>
    <xf numFmtId="167" fontId="6" fillId="0" borderId="47" xfId="8" applyNumberFormat="1" applyFont="1" applyFill="1" applyBorder="1" applyAlignment="1">
      <alignment horizontal="center" vertical="center" wrapText="1"/>
    </xf>
    <xf numFmtId="1" fontId="80" fillId="3" borderId="47" xfId="6" applyNumberFormat="1" applyFont="1" applyFill="1" applyBorder="1" applyAlignment="1">
      <alignment horizontal="center" vertical="center"/>
    </xf>
    <xf numFmtId="186" fontId="8" fillId="0" borderId="53" xfId="6" applyNumberFormat="1" applyBorder="1" applyAlignment="1">
      <alignment horizontal="center" vertical="center"/>
    </xf>
    <xf numFmtId="43" fontId="123" fillId="0" borderId="53" xfId="6" applyNumberFormat="1" applyFont="1" applyBorder="1" applyAlignment="1">
      <alignment horizontal="center" vertical="center"/>
    </xf>
    <xf numFmtId="167" fontId="6" fillId="0" borderId="53" xfId="8" applyNumberFormat="1" applyFont="1" applyFill="1" applyBorder="1" applyAlignment="1">
      <alignment horizontal="center" vertical="center" wrapText="1"/>
    </xf>
    <xf numFmtId="0" fontId="80" fillId="3" borderId="53" xfId="6" applyFont="1" applyFill="1" applyBorder="1" applyAlignment="1">
      <alignment horizontal="center" vertical="center"/>
    </xf>
    <xf numFmtId="1" fontId="80" fillId="3" borderId="53" xfId="6" applyNumberFormat="1" applyFont="1" applyFill="1" applyBorder="1" applyAlignment="1">
      <alignment horizontal="center" vertical="center"/>
    </xf>
    <xf numFmtId="186" fontId="8" fillId="0" borderId="50" xfId="6" applyNumberFormat="1" applyBorder="1" applyAlignment="1">
      <alignment horizontal="center" vertical="center"/>
    </xf>
    <xf numFmtId="43" fontId="123" fillId="0" borderId="47" xfId="6" applyNumberFormat="1" applyFont="1" applyBorder="1" applyAlignment="1">
      <alignment horizontal="left" vertical="center"/>
    </xf>
    <xf numFmtId="0" fontId="8" fillId="0" borderId="53" xfId="6" applyBorder="1" applyAlignment="1">
      <alignment horizontal="center" vertical="center"/>
    </xf>
    <xf numFmtId="43" fontId="8" fillId="0" borderId="47" xfId="6" applyNumberFormat="1" applyBorder="1" applyAlignment="1">
      <alignment vertical="center"/>
    </xf>
    <xf numFmtId="0" fontId="86" fillId="0" borderId="47" xfId="6" applyFont="1" applyBorder="1" applyAlignment="1">
      <alignment horizontal="left" vertical="center" wrapText="1"/>
    </xf>
    <xf numFmtId="0" fontId="20" fillId="0" borderId="0" xfId="0" applyFont="1" applyAlignment="1">
      <alignment horizontal="center" wrapText="1"/>
    </xf>
    <xf numFmtId="0" fontId="20" fillId="0" borderId="0" xfId="2" applyFont="1" applyAlignment="1">
      <alignment horizontal="center" textRotation="90"/>
    </xf>
    <xf numFmtId="2" fontId="0" fillId="0" borderId="0" xfId="0" applyNumberFormat="1" applyAlignment="1">
      <alignment horizontal="center" vertical="center" wrapText="1"/>
    </xf>
    <xf numFmtId="0" fontId="2" fillId="0" borderId="0" xfId="0" applyFont="1" applyAlignment="1">
      <alignment horizontal="center" vertical="center"/>
    </xf>
    <xf numFmtId="0" fontId="64" fillId="0" borderId="1" xfId="0" applyFont="1" applyBorder="1" applyAlignment="1">
      <alignment horizontal="center" vertical="center" wrapText="1"/>
    </xf>
    <xf numFmtId="0" fontId="124" fillId="0" borderId="2" xfId="6" applyFont="1" applyBorder="1" applyAlignment="1">
      <alignment horizontal="center" vertical="center" wrapText="1"/>
    </xf>
    <xf numFmtId="17" fontId="124" fillId="0" borderId="2" xfId="6" applyNumberFormat="1" applyFont="1" applyBorder="1" applyAlignment="1">
      <alignment horizontal="center" vertical="center" wrapText="1"/>
    </xf>
    <xf numFmtId="43" fontId="125" fillId="10" borderId="2" xfId="6" applyNumberFormat="1" applyFont="1" applyFill="1" applyBorder="1" applyAlignment="1">
      <alignment horizontal="center" vertical="center" wrapText="1"/>
    </xf>
    <xf numFmtId="43" fontId="126" fillId="10" borderId="2" xfId="6" applyNumberFormat="1" applyFont="1" applyFill="1" applyBorder="1" applyAlignment="1">
      <alignment horizontal="center" vertical="center" wrapText="1"/>
    </xf>
    <xf numFmtId="43" fontId="127" fillId="10" borderId="2" xfId="6" applyNumberFormat="1" applyFont="1" applyFill="1" applyBorder="1" applyAlignment="1">
      <alignment vertical="center" wrapText="1"/>
    </xf>
    <xf numFmtId="186" fontId="6" fillId="0" borderId="50" xfId="6" applyNumberFormat="1" applyFont="1" applyBorder="1" applyAlignment="1">
      <alignment horizontal="center" vertical="center" wrapText="1"/>
    </xf>
    <xf numFmtId="186" fontId="6" fillId="0" borderId="53" xfId="6" applyNumberFormat="1" applyFont="1" applyBorder="1" applyAlignment="1">
      <alignment horizontal="center" vertical="center" wrapText="1"/>
    </xf>
    <xf numFmtId="43" fontId="32" fillId="8" borderId="1" xfId="6" applyNumberFormat="1" applyFont="1" applyFill="1" applyBorder="1" applyAlignment="1">
      <alignment vertical="center"/>
    </xf>
    <xf numFmtId="186" fontId="32" fillId="8" borderId="3" xfId="6" applyNumberFormat="1" applyFont="1" applyFill="1" applyBorder="1" applyAlignment="1">
      <alignment horizontal="center" vertical="center" wrapText="1"/>
    </xf>
    <xf numFmtId="0" fontId="20" fillId="0" borderId="44" xfId="0" applyFont="1" applyBorder="1" applyAlignment="1">
      <alignment vertical="center"/>
    </xf>
    <xf numFmtId="3" fontId="20" fillId="0" borderId="44" xfId="0" applyNumberFormat="1" applyFont="1" applyBorder="1" applyAlignment="1">
      <alignment horizontal="center" vertical="center"/>
    </xf>
    <xf numFmtId="0" fontId="17" fillId="25" borderId="80" xfId="0" applyFont="1" applyFill="1" applyBorder="1" applyAlignment="1">
      <alignment vertical="center" wrapText="1"/>
    </xf>
    <xf numFmtId="43" fontId="32" fillId="8" borderId="29" xfId="6" applyNumberFormat="1" applyFont="1" applyFill="1" applyBorder="1" applyAlignment="1">
      <alignment vertical="center"/>
    </xf>
    <xf numFmtId="0" fontId="128" fillId="0" borderId="0" xfId="24" applyFont="1"/>
    <xf numFmtId="0" fontId="45" fillId="0" borderId="0" xfId="0" applyFont="1" applyAlignment="1">
      <alignment horizontal="center"/>
    </xf>
    <xf numFmtId="0" fontId="7" fillId="0" borderId="0" xfId="23" applyFont="1" applyAlignment="1">
      <alignment horizontal="left" vertical="top"/>
    </xf>
    <xf numFmtId="1" fontId="7" fillId="0" borderId="0" xfId="23" applyNumberFormat="1" applyFont="1" applyAlignment="1">
      <alignment horizontal="left" vertical="top"/>
    </xf>
    <xf numFmtId="0" fontId="110" fillId="0" borderId="70" xfId="23" applyBorder="1" applyAlignment="1">
      <alignment horizontal="left" vertical="center" wrapText="1"/>
    </xf>
    <xf numFmtId="0" fontId="110" fillId="22" borderId="67" xfId="23" applyFill="1" applyBorder="1" applyAlignment="1">
      <alignment horizontal="left" vertical="center" wrapText="1"/>
    </xf>
    <xf numFmtId="0" fontId="110" fillId="23" borderId="67" xfId="23" applyFill="1" applyBorder="1" applyAlignment="1">
      <alignment horizontal="left" vertical="center" wrapText="1"/>
    </xf>
    <xf numFmtId="0" fontId="114" fillId="0" borderId="0" xfId="23" applyFont="1" applyAlignment="1">
      <alignment vertical="center" wrapText="1"/>
    </xf>
    <xf numFmtId="0" fontId="114" fillId="0" borderId="0" xfId="23" applyFont="1" applyAlignment="1">
      <alignment vertical="center"/>
    </xf>
    <xf numFmtId="0" fontId="110" fillId="0" borderId="0" xfId="23" applyAlignment="1">
      <alignment horizontal="left" vertical="center"/>
    </xf>
    <xf numFmtId="0" fontId="110" fillId="0" borderId="70" xfId="23" applyBorder="1" applyAlignment="1">
      <alignment horizontal="center" vertical="center" wrapText="1"/>
    </xf>
    <xf numFmtId="0" fontId="110" fillId="0" borderId="0" xfId="23" applyAlignment="1">
      <alignment horizontal="center" vertical="center" wrapText="1"/>
    </xf>
    <xf numFmtId="0" fontId="110" fillId="0" borderId="73" xfId="23" applyBorder="1" applyAlignment="1">
      <alignment horizontal="center" vertical="center" wrapText="1"/>
    </xf>
    <xf numFmtId="0" fontId="110" fillId="0" borderId="67" xfId="23" applyBorder="1" applyAlignment="1">
      <alignment horizontal="center" vertical="center" wrapText="1"/>
    </xf>
    <xf numFmtId="0" fontId="110" fillId="22" borderId="67" xfId="23" applyFill="1" applyBorder="1" applyAlignment="1">
      <alignment horizontal="center" vertical="center" wrapText="1"/>
    </xf>
    <xf numFmtId="0" fontId="110" fillId="23" borderId="67" xfId="23" applyFill="1" applyBorder="1" applyAlignment="1">
      <alignment horizontal="center" vertical="center" wrapText="1"/>
    </xf>
    <xf numFmtId="0" fontId="114" fillId="0" borderId="0" xfId="23" applyFont="1" applyAlignment="1">
      <alignment horizontal="center" vertical="center" wrapText="1"/>
    </xf>
    <xf numFmtId="0" fontId="114" fillId="0" borderId="0" xfId="23" applyFont="1" applyAlignment="1">
      <alignment horizontal="center" vertical="center"/>
    </xf>
    <xf numFmtId="0" fontId="110" fillId="0" borderId="0" xfId="23" applyAlignment="1">
      <alignment horizontal="center" vertical="center"/>
    </xf>
    <xf numFmtId="0" fontId="39" fillId="0" borderId="69" xfId="23" applyFont="1" applyBorder="1" applyAlignment="1">
      <alignment horizontal="left" vertical="center" wrapText="1"/>
    </xf>
    <xf numFmtId="0" fontId="112" fillId="0" borderId="70" xfId="23" applyFont="1" applyBorder="1" applyAlignment="1">
      <alignment horizontal="left" vertical="center" wrapText="1"/>
    </xf>
    <xf numFmtId="0" fontId="114" fillId="0" borderId="70" xfId="23" applyFont="1" applyBorder="1" applyAlignment="1">
      <alignment horizontal="left" vertical="center" wrapText="1"/>
    </xf>
    <xf numFmtId="2" fontId="27" fillId="0" borderId="0" xfId="23" applyNumberFormat="1" applyFont="1" applyAlignment="1">
      <alignment vertical="center" wrapText="1"/>
    </xf>
    <xf numFmtId="0" fontId="114" fillId="0" borderId="0" xfId="23" applyFont="1" applyAlignment="1">
      <alignment horizontal="left" vertical="center" wrapText="1"/>
    </xf>
    <xf numFmtId="183" fontId="30" fillId="0" borderId="66" xfId="23" applyNumberFormat="1" applyFont="1" applyBorder="1" applyAlignment="1">
      <alignment horizontal="left" vertical="center" shrinkToFit="1"/>
    </xf>
    <xf numFmtId="0" fontId="39" fillId="0" borderId="67" xfId="23" applyFont="1" applyBorder="1" applyAlignment="1">
      <alignment horizontal="left" vertical="center" wrapText="1"/>
    </xf>
    <xf numFmtId="2" fontId="114" fillId="0" borderId="67" xfId="23" applyNumberFormat="1" applyFont="1" applyBorder="1" applyAlignment="1">
      <alignment horizontal="left" vertical="center" wrapText="1"/>
    </xf>
    <xf numFmtId="0" fontId="114" fillId="0" borderId="67" xfId="23" applyFont="1" applyBorder="1" applyAlignment="1">
      <alignment horizontal="left" vertical="center" wrapText="1"/>
    </xf>
    <xf numFmtId="0" fontId="39" fillId="23" borderId="66" xfId="23" applyFont="1" applyFill="1" applyBorder="1" applyAlignment="1">
      <alignment horizontal="left" vertical="center" wrapText="1"/>
    </xf>
    <xf numFmtId="0" fontId="27" fillId="0" borderId="0" xfId="23" applyFont="1" applyAlignment="1">
      <alignment vertical="center" wrapText="1"/>
    </xf>
    <xf numFmtId="2" fontId="115" fillId="0" borderId="67" xfId="23" applyNumberFormat="1" applyFont="1" applyBorder="1" applyAlignment="1">
      <alignment horizontal="left" vertical="center" wrapText="1"/>
    </xf>
    <xf numFmtId="186" fontId="8" fillId="0" borderId="50" xfId="6" applyNumberFormat="1" applyBorder="1" applyAlignment="1">
      <alignment horizontal="right" vertical="center"/>
    </xf>
    <xf numFmtId="43" fontId="81" fillId="0" borderId="47" xfId="6" applyNumberFormat="1" applyFont="1" applyBorder="1" applyAlignment="1">
      <alignment horizontal="left" vertical="center"/>
    </xf>
    <xf numFmtId="167" fontId="80" fillId="0" borderId="47" xfId="8" applyNumberFormat="1" applyFont="1" applyBorder="1" applyAlignment="1">
      <alignment horizontal="center" vertical="center"/>
    </xf>
    <xf numFmtId="43" fontId="81" fillId="0" borderId="53" xfId="6" applyNumberFormat="1" applyFont="1" applyBorder="1" applyAlignment="1">
      <alignment horizontal="left" vertical="center"/>
    </xf>
    <xf numFmtId="43" fontId="17" fillId="0" borderId="53" xfId="6" applyNumberFormat="1" applyFont="1" applyBorder="1" applyAlignment="1">
      <alignment horizontal="center" vertical="center"/>
    </xf>
    <xf numFmtId="167" fontId="80" fillId="0" borderId="53" xfId="8" applyNumberFormat="1" applyFont="1" applyBorder="1" applyAlignment="1">
      <alignment horizontal="center" vertical="center"/>
    </xf>
    <xf numFmtId="43" fontId="81" fillId="0" borderId="50" xfId="6" applyNumberFormat="1" applyFont="1" applyBorder="1" applyAlignment="1">
      <alignment horizontal="left" vertical="center"/>
    </xf>
    <xf numFmtId="167" fontId="80" fillId="0" borderId="50" xfId="8" applyNumberFormat="1" applyFont="1" applyBorder="1" applyAlignment="1">
      <alignment horizontal="center" vertical="center"/>
    </xf>
    <xf numFmtId="0" fontId="65" fillId="4" borderId="2" xfId="0" applyFont="1" applyFill="1" applyBorder="1" applyAlignment="1">
      <alignment horizontal="center" vertical="center" wrapText="1"/>
    </xf>
    <xf numFmtId="0" fontId="3" fillId="4" borderId="2" xfId="9" applyFont="1" applyFill="1" applyBorder="1" applyAlignment="1">
      <alignment horizontal="center" vertical="center" wrapText="1"/>
    </xf>
    <xf numFmtId="1" fontId="80" fillId="3" borderId="50" xfId="6" applyNumberFormat="1" applyFont="1" applyFill="1" applyBorder="1" applyAlignment="1">
      <alignment horizontal="center" vertical="center"/>
    </xf>
    <xf numFmtId="0" fontId="8" fillId="0" borderId="47" xfId="6" applyBorder="1" applyAlignment="1">
      <alignment horizontal="center" vertical="center"/>
    </xf>
    <xf numFmtId="4" fontId="8" fillId="0" borderId="53" xfId="6" applyNumberFormat="1" applyBorder="1" applyAlignment="1">
      <alignment horizontal="center" vertical="center"/>
    </xf>
    <xf numFmtId="0" fontId="70" fillId="7" borderId="2" xfId="6" applyFont="1" applyFill="1" applyBorder="1" applyAlignment="1">
      <alignment horizontal="center" vertical="center"/>
    </xf>
    <xf numFmtId="0" fontId="70" fillId="7" borderId="2" xfId="6" applyFont="1" applyFill="1" applyBorder="1" applyAlignment="1">
      <alignment horizontal="center" vertical="center" wrapText="1"/>
    </xf>
    <xf numFmtId="0" fontId="70" fillId="7" borderId="3" xfId="6" applyFont="1" applyFill="1" applyBorder="1" applyAlignment="1">
      <alignment horizontal="center" vertical="center" wrapText="1"/>
    </xf>
    <xf numFmtId="0" fontId="70" fillId="7" borderId="1" xfId="6" applyFont="1" applyFill="1" applyBorder="1" applyAlignment="1">
      <alignment horizontal="center" vertical="center" wrapText="1"/>
    </xf>
    <xf numFmtId="0" fontId="13" fillId="0" borderId="2" xfId="0" applyFont="1" applyBorder="1" applyAlignment="1">
      <alignment horizontal="left" vertical="center" wrapText="1"/>
    </xf>
    <xf numFmtId="0" fontId="0" fillId="0" borderId="0" xfId="0" quotePrefix="1" applyAlignment="1">
      <alignment horizontal="center" vertical="center"/>
    </xf>
    <xf numFmtId="0" fontId="7" fillId="0" borderId="66" xfId="23" applyFont="1" applyBorder="1" applyAlignment="1">
      <alignment horizontal="left" vertical="center" wrapText="1"/>
    </xf>
    <xf numFmtId="17" fontId="66" fillId="13" borderId="0" xfId="0" applyNumberFormat="1" applyFont="1" applyFill="1" applyAlignment="1">
      <alignment vertical="center" wrapText="1"/>
    </xf>
    <xf numFmtId="0" fontId="0" fillId="17" borderId="0" xfId="0" applyFill="1" applyAlignment="1">
      <alignment vertical="center"/>
    </xf>
    <xf numFmtId="0" fontId="122" fillId="17" borderId="0" xfId="0" applyFont="1" applyFill="1" applyAlignment="1">
      <alignment horizontal="center" vertical="center"/>
    </xf>
    <xf numFmtId="166" fontId="70" fillId="7" borderId="89" xfId="6" applyNumberFormat="1" applyFont="1" applyFill="1" applyBorder="1" applyAlignment="1">
      <alignment horizontal="center" vertical="center"/>
    </xf>
    <xf numFmtId="0" fontId="8" fillId="0" borderId="18" xfId="6" applyBorder="1" applyAlignment="1">
      <alignment vertical="center"/>
    </xf>
    <xf numFmtId="0" fontId="17" fillId="0" borderId="18" xfId="6" applyFont="1" applyBorder="1" applyAlignment="1">
      <alignment vertical="center"/>
    </xf>
    <xf numFmtId="0" fontId="8" fillId="0" borderId="0" xfId="6" applyAlignment="1">
      <alignment vertical="center" wrapText="1"/>
    </xf>
    <xf numFmtId="0" fontId="81" fillId="0" borderId="0" xfId="6" applyFont="1" applyAlignment="1">
      <alignment horizontal="left" vertical="center" wrapText="1"/>
    </xf>
    <xf numFmtId="43" fontId="8" fillId="0" borderId="0" xfId="6" applyNumberFormat="1" applyAlignment="1">
      <alignment vertical="center" wrapText="1"/>
    </xf>
    <xf numFmtId="10" fontId="8" fillId="0" borderId="0" xfId="1" applyNumberFormat="1" applyFont="1" applyAlignment="1">
      <alignment vertical="center" wrapText="1"/>
    </xf>
    <xf numFmtId="0" fontId="39" fillId="0" borderId="46" xfId="6" applyFont="1" applyBorder="1" applyAlignment="1">
      <alignment horizontal="center" vertical="center"/>
    </xf>
    <xf numFmtId="0" fontId="39" fillId="0" borderId="52" xfId="6" applyFont="1" applyBorder="1" applyAlignment="1">
      <alignment horizontal="center" vertical="center" wrapText="1"/>
    </xf>
    <xf numFmtId="0" fontId="39" fillId="0" borderId="49" xfId="6" applyFont="1" applyBorder="1" applyAlignment="1">
      <alignment horizontal="center" vertical="center" wrapText="1"/>
    </xf>
    <xf numFmtId="0" fontId="86" fillId="0" borderId="46" xfId="6" applyFont="1" applyBorder="1" applyAlignment="1">
      <alignment horizontal="center" vertical="center"/>
    </xf>
    <xf numFmtId="0" fontId="86" fillId="0" borderId="49" xfId="6" applyFont="1" applyBorder="1" applyAlignment="1">
      <alignment horizontal="center" vertical="center" wrapText="1"/>
    </xf>
    <xf numFmtId="0" fontId="86" fillId="0" borderId="52" xfId="6" applyFont="1" applyBorder="1" applyAlignment="1">
      <alignment horizontal="center" vertical="center" wrapText="1"/>
    </xf>
    <xf numFmtId="0" fontId="86" fillId="0" borderId="46" xfId="6" applyFont="1" applyBorder="1" applyAlignment="1">
      <alignment horizontal="center" vertical="center" wrapText="1"/>
    </xf>
    <xf numFmtId="0" fontId="86" fillId="0" borderId="52" xfId="6" applyFont="1" applyBorder="1" applyAlignment="1">
      <alignment horizontal="center" vertical="center"/>
    </xf>
    <xf numFmtId="0" fontId="86" fillId="0" borderId="49" xfId="6" applyFont="1" applyBorder="1" applyAlignment="1">
      <alignment horizontal="center" vertical="center"/>
    </xf>
    <xf numFmtId="0" fontId="15" fillId="16" borderId="60" xfId="0" applyFont="1" applyFill="1" applyBorder="1" applyAlignment="1">
      <alignment vertical="center"/>
    </xf>
    <xf numFmtId="0" fontId="37" fillId="0" borderId="2" xfId="0" applyFont="1" applyBorder="1" applyAlignment="1">
      <alignment horizontal="center" vertical="center" wrapText="1"/>
    </xf>
    <xf numFmtId="0" fontId="20" fillId="3" borderId="2" xfId="0" applyFont="1" applyFill="1" applyBorder="1" applyAlignment="1">
      <alignment vertical="center"/>
    </xf>
    <xf numFmtId="0" fontId="20" fillId="3" borderId="2" xfId="0" applyFont="1" applyFill="1" applyBorder="1" applyAlignment="1">
      <alignment horizontal="center" vertical="center" wrapText="1"/>
    </xf>
    <xf numFmtId="0" fontId="44" fillId="0" borderId="0" xfId="17" applyFill="1"/>
    <xf numFmtId="0" fontId="10" fillId="0" borderId="29" xfId="0" applyFont="1" applyBorder="1" applyAlignment="1">
      <alignment vertical="center"/>
    </xf>
    <xf numFmtId="0" fontId="10" fillId="3" borderId="29" xfId="0" applyFont="1" applyFill="1" applyBorder="1" applyAlignment="1">
      <alignment vertical="center"/>
    </xf>
    <xf numFmtId="0" fontId="66" fillId="7" borderId="3" xfId="0" applyFont="1" applyFill="1" applyBorder="1" applyAlignment="1">
      <alignment vertical="center"/>
    </xf>
    <xf numFmtId="0" fontId="66" fillId="7" borderId="29" xfId="0" applyFont="1" applyFill="1" applyBorder="1" applyAlignment="1">
      <alignment vertical="center"/>
    </xf>
    <xf numFmtId="0" fontId="13" fillId="0" borderId="4" xfId="0" applyFont="1" applyBorder="1" applyAlignment="1">
      <alignment horizontal="center" vertical="center"/>
    </xf>
    <xf numFmtId="0" fontId="13" fillId="0" borderId="6" xfId="0" applyFont="1" applyBorder="1" applyAlignment="1">
      <alignment horizontal="center" vertical="center"/>
    </xf>
    <xf numFmtId="0" fontId="13" fillId="0" borderId="5" xfId="0" applyFont="1" applyBorder="1" applyAlignment="1">
      <alignment horizontal="center" vertical="center"/>
    </xf>
    <xf numFmtId="0" fontId="45" fillId="0" borderId="6" xfId="0" applyFont="1" applyBorder="1" applyAlignment="1">
      <alignment horizontal="center" vertical="center"/>
    </xf>
    <xf numFmtId="0" fontId="45" fillId="0" borderId="5" xfId="0" applyFont="1" applyBorder="1" applyAlignment="1">
      <alignment horizontal="center" vertical="center"/>
    </xf>
    <xf numFmtId="0" fontId="45" fillId="0" borderId="4" xfId="0" applyFont="1" applyBorder="1" applyAlignment="1">
      <alignment horizontal="center" vertical="center"/>
    </xf>
    <xf numFmtId="185" fontId="0" fillId="0" borderId="2" xfId="0" applyNumberFormat="1" applyBorder="1" applyAlignment="1">
      <alignment horizontal="center" vertical="center" wrapText="1"/>
    </xf>
    <xf numFmtId="44" fontId="15" fillId="0" borderId="2" xfId="20" applyFont="1" applyBorder="1" applyAlignment="1">
      <alignment horizontal="center" vertical="center"/>
    </xf>
    <xf numFmtId="44" fontId="61" fillId="7" borderId="89" xfId="0" applyNumberFormat="1" applyFont="1" applyFill="1" applyBorder="1" applyAlignment="1">
      <alignment vertical="center"/>
    </xf>
    <xf numFmtId="44" fontId="7" fillId="0" borderId="0" xfId="6" applyNumberFormat="1" applyFont="1" applyAlignment="1">
      <alignment horizontal="center" vertical="center"/>
    </xf>
    <xf numFmtId="177" fontId="20" fillId="0" borderId="44" xfId="0" applyNumberFormat="1" applyFont="1" applyBorder="1" applyAlignment="1">
      <alignment horizontal="center" vertical="center"/>
    </xf>
    <xf numFmtId="0" fontId="39" fillId="8" borderId="90" xfId="22" applyFont="1" applyFill="1" applyBorder="1" applyAlignment="1">
      <alignment horizontal="left" vertical="center"/>
    </xf>
    <xf numFmtId="0" fontId="39" fillId="8" borderId="61" xfId="22" applyFont="1" applyFill="1" applyBorder="1" applyAlignment="1">
      <alignment horizontal="center" vertical="center"/>
    </xf>
    <xf numFmtId="0" fontId="39" fillId="8" borderId="61" xfId="22" applyFont="1" applyFill="1" applyBorder="1" applyAlignment="1">
      <alignment horizontal="left" vertical="center"/>
    </xf>
    <xf numFmtId="0" fontId="39" fillId="8" borderId="61" xfId="22" applyFont="1" applyFill="1" applyBorder="1" applyAlignment="1">
      <alignment horizontal="left" vertical="center" wrapText="1"/>
    </xf>
    <xf numFmtId="0" fontId="39" fillId="8" borderId="61" xfId="22" applyFont="1" applyFill="1" applyBorder="1" applyAlignment="1">
      <alignment horizontal="center" vertical="center" wrapText="1"/>
    </xf>
    <xf numFmtId="4" fontId="17" fillId="8" borderId="61" xfId="21" applyNumberFormat="1" applyFont="1" applyFill="1" applyBorder="1" applyAlignment="1" applyProtection="1">
      <alignment horizontal="right" vertical="center"/>
    </xf>
    <xf numFmtId="43" fontId="39" fillId="8" borderId="61" xfId="21" applyFont="1" applyFill="1" applyBorder="1" applyAlignment="1" applyProtection="1">
      <alignment vertical="center"/>
    </xf>
    <xf numFmtId="43" fontId="39" fillId="8" borderId="91" xfId="21" applyFont="1" applyFill="1" applyBorder="1" applyAlignment="1" applyProtection="1">
      <alignment horizontal="right" vertical="center"/>
    </xf>
    <xf numFmtId="182" fontId="81" fillId="4" borderId="1" xfId="21" applyNumberFormat="1" applyFont="1" applyFill="1" applyBorder="1" applyAlignment="1" applyProtection="1">
      <alignment horizontal="right" vertical="center"/>
    </xf>
    <xf numFmtId="0" fontId="13" fillId="0" borderId="0" xfId="0" applyFont="1" applyAlignment="1">
      <alignment horizontal="left" vertical="center"/>
    </xf>
    <xf numFmtId="0" fontId="13" fillId="0" borderId="28" xfId="0" applyFont="1" applyBorder="1" applyAlignment="1">
      <alignment horizontal="left" vertical="center" wrapText="1"/>
    </xf>
    <xf numFmtId="178" fontId="124" fillId="0" borderId="44" xfId="0" applyNumberFormat="1" applyFont="1" applyBorder="1" applyAlignment="1">
      <alignment horizontal="left" vertical="center" wrapText="1"/>
    </xf>
    <xf numFmtId="0" fontId="37" fillId="0" borderId="0" xfId="0" applyFont="1" applyAlignment="1">
      <alignment horizontal="center" vertical="center"/>
    </xf>
    <xf numFmtId="0" fontId="37" fillId="0" borderId="0" xfId="0" applyFont="1"/>
    <xf numFmtId="0" fontId="37" fillId="0" borderId="0" xfId="0" applyFont="1" applyAlignment="1">
      <alignment horizontal="center" vertical="center" wrapText="1"/>
    </xf>
    <xf numFmtId="4" fontId="37" fillId="0" borderId="0" xfId="0" applyNumberFormat="1" applyFont="1" applyAlignment="1">
      <alignment horizontal="center" vertical="center" wrapText="1"/>
    </xf>
    <xf numFmtId="4" fontId="37" fillId="0" borderId="0" xfId="0" applyNumberFormat="1" applyFont="1" applyAlignment="1">
      <alignment horizontal="center" vertical="center"/>
    </xf>
    <xf numFmtId="0" fontId="130" fillId="0" borderId="2" xfId="0" applyFont="1" applyBorder="1" applyAlignment="1">
      <alignment horizontal="center" vertical="center"/>
    </xf>
    <xf numFmtId="0" fontId="131" fillId="0" borderId="2" xfId="6" applyFont="1" applyBorder="1" applyAlignment="1">
      <alignment horizontal="left" vertical="center" wrapText="1"/>
    </xf>
    <xf numFmtId="1" fontId="132" fillId="0" borderId="2" xfId="0" applyNumberFormat="1" applyFont="1" applyBorder="1" applyAlignment="1">
      <alignment horizontal="center" vertical="center"/>
    </xf>
    <xf numFmtId="44" fontId="132" fillId="0" borderId="2" xfId="20" applyFont="1" applyFill="1" applyBorder="1" applyAlignment="1">
      <alignment horizontal="center" vertical="center"/>
    </xf>
    <xf numFmtId="0" fontId="132" fillId="0" borderId="0" xfId="0" applyFont="1" applyAlignment="1">
      <alignment vertical="center"/>
    </xf>
    <xf numFmtId="0" fontId="114" fillId="0" borderId="0" xfId="23" applyFont="1" applyAlignment="1">
      <alignment horizontal="left" vertical="center"/>
    </xf>
    <xf numFmtId="0" fontId="113" fillId="0" borderId="75" xfId="23" applyFont="1" applyBorder="1" applyAlignment="1">
      <alignment vertical="center" wrapText="1"/>
    </xf>
    <xf numFmtId="2" fontId="17" fillId="3" borderId="83" xfId="22" applyNumberFormat="1" applyFill="1" applyBorder="1" applyAlignment="1">
      <alignment horizontal="left" vertical="center"/>
    </xf>
    <xf numFmtId="2" fontId="60" fillId="3" borderId="84" xfId="22" applyNumberFormat="1" applyFont="1" applyFill="1" applyBorder="1" applyAlignment="1">
      <alignment horizontal="center" vertical="center"/>
    </xf>
    <xf numFmtId="2" fontId="60" fillId="3" borderId="84" xfId="22" applyNumberFormat="1" applyFont="1" applyFill="1" applyBorder="1" applyAlignment="1">
      <alignment horizontal="right" vertical="center"/>
    </xf>
    <xf numFmtId="0" fontId="17" fillId="25" borderId="84" xfId="0" applyFont="1" applyFill="1" applyBorder="1" applyAlignment="1">
      <alignment vertical="center" wrapText="1"/>
    </xf>
    <xf numFmtId="0" fontId="17" fillId="3" borderId="84" xfId="22" applyFill="1" applyBorder="1" applyAlignment="1">
      <alignment horizontal="center" vertical="center"/>
    </xf>
    <xf numFmtId="4" fontId="17" fillId="0" borderId="84" xfId="22" applyNumberFormat="1" applyBorder="1" applyAlignment="1">
      <alignment horizontal="right" vertical="center"/>
    </xf>
    <xf numFmtId="43" fontId="17" fillId="3" borderId="84" xfId="21" applyFont="1" applyFill="1" applyBorder="1" applyAlignment="1" applyProtection="1">
      <alignment horizontal="right" vertical="center"/>
    </xf>
    <xf numFmtId="43" fontId="17" fillId="3" borderId="85" xfId="21" applyFont="1" applyFill="1" applyBorder="1" applyAlignment="1" applyProtection="1">
      <alignment horizontal="right" vertical="center"/>
    </xf>
    <xf numFmtId="0" fontId="133" fillId="26" borderId="4" xfId="6" applyFont="1" applyFill="1" applyBorder="1" applyAlignment="1">
      <alignment horizontal="center" vertical="center" wrapText="1"/>
    </xf>
    <xf numFmtId="0" fontId="134" fillId="26" borderId="2" xfId="6" applyFont="1" applyFill="1" applyBorder="1" applyAlignment="1">
      <alignment horizontal="center" vertical="center" wrapText="1"/>
    </xf>
    <xf numFmtId="0" fontId="135" fillId="7" borderId="2" xfId="0" applyFont="1" applyFill="1" applyBorder="1" applyAlignment="1">
      <alignment horizontal="center" vertical="center" wrapText="1"/>
    </xf>
    <xf numFmtId="0" fontId="134" fillId="7" borderId="2" xfId="9" applyFont="1" applyFill="1" applyBorder="1" applyAlignment="1">
      <alignment horizontal="center" vertical="center" textRotation="90" wrapText="1"/>
    </xf>
    <xf numFmtId="0" fontId="136" fillId="26" borderId="5" xfId="6" applyFont="1" applyFill="1" applyBorder="1" applyAlignment="1">
      <alignment horizontal="center" vertical="center" wrapText="1"/>
    </xf>
    <xf numFmtId="4" fontId="70" fillId="7" borderId="2" xfId="10" applyNumberFormat="1" applyFont="1" applyFill="1" applyBorder="1" applyAlignment="1">
      <alignment horizontal="center" vertical="center" wrapText="1"/>
    </xf>
    <xf numFmtId="4" fontId="134" fillId="7" borderId="2" xfId="10" applyNumberFormat="1" applyFont="1" applyFill="1" applyBorder="1" applyAlignment="1">
      <alignment horizontal="center" vertical="center" wrapText="1"/>
    </xf>
    <xf numFmtId="1" fontId="137" fillId="7" borderId="2" xfId="6" applyNumberFormat="1" applyFont="1" applyFill="1" applyBorder="1" applyAlignment="1">
      <alignment horizontal="center" vertical="center"/>
    </xf>
    <xf numFmtId="43" fontId="123" fillId="0" borderId="92" xfId="6" applyNumberFormat="1" applyFont="1" applyBorder="1" applyAlignment="1">
      <alignment horizontal="center" vertical="center"/>
    </xf>
    <xf numFmtId="43" fontId="17" fillId="0" borderId="92" xfId="6" applyNumberFormat="1" applyFont="1" applyBorder="1" applyAlignment="1">
      <alignment horizontal="center" vertical="center"/>
    </xf>
    <xf numFmtId="43" fontId="122" fillId="0" borderId="47" xfId="6" applyNumberFormat="1" applyFont="1" applyBorder="1" applyAlignment="1">
      <alignment horizontal="center" vertical="center"/>
    </xf>
    <xf numFmtId="43" fontId="122" fillId="0" borderId="53" xfId="6" applyNumberFormat="1" applyFont="1" applyBorder="1" applyAlignment="1">
      <alignment horizontal="center" vertical="center" wrapText="1"/>
    </xf>
    <xf numFmtId="43" fontId="89" fillId="0" borderId="47" xfId="6" applyNumberFormat="1" applyFont="1" applyBorder="1" applyAlignment="1">
      <alignment horizontal="left" vertical="center"/>
    </xf>
    <xf numFmtId="43" fontId="122" fillId="0" borderId="47" xfId="6" applyNumberFormat="1" applyFont="1" applyBorder="1" applyAlignment="1">
      <alignment horizontal="left" vertical="center"/>
    </xf>
    <xf numFmtId="43" fontId="87" fillId="0" borderId="47" xfId="6" applyNumberFormat="1" applyFont="1" applyBorder="1" applyAlignment="1">
      <alignment horizontal="left" vertical="center"/>
    </xf>
    <xf numFmtId="17" fontId="0" fillId="0" borderId="44" xfId="0" applyNumberFormat="1" applyBorder="1" applyAlignment="1">
      <alignment horizontal="left" vertical="center" wrapText="1"/>
    </xf>
    <xf numFmtId="0" fontId="70" fillId="7" borderId="55" xfId="6" applyFont="1" applyFill="1" applyBorder="1" applyAlignment="1">
      <alignment horizontal="center" vertical="center"/>
    </xf>
    <xf numFmtId="0" fontId="70" fillId="7" borderId="56" xfId="6" applyFont="1" applyFill="1" applyBorder="1" applyAlignment="1">
      <alignment horizontal="center" vertical="center"/>
    </xf>
    <xf numFmtId="0" fontId="70" fillId="7" borderId="0" xfId="6" applyFont="1" applyFill="1" applyAlignment="1">
      <alignment horizontal="center" vertical="center" wrapText="1"/>
    </xf>
    <xf numFmtId="0" fontId="70" fillId="7" borderId="4" xfId="6" applyFont="1" applyFill="1" applyBorder="1" applyAlignment="1">
      <alignment horizontal="center" vertical="center"/>
    </xf>
    <xf numFmtId="0" fontId="70" fillId="7" borderId="5" xfId="6" applyFont="1" applyFill="1" applyBorder="1" applyAlignment="1">
      <alignment horizontal="center" vertical="center"/>
    </xf>
    <xf numFmtId="0" fontId="70" fillId="7" borderId="3" xfId="6" applyFont="1" applyFill="1" applyBorder="1" applyAlignment="1">
      <alignment horizontal="center" vertical="center" wrapText="1"/>
    </xf>
    <xf numFmtId="0" fontId="70" fillId="7" borderId="1" xfId="6" applyFont="1" applyFill="1" applyBorder="1" applyAlignment="1">
      <alignment horizontal="center" vertical="center" wrapText="1"/>
    </xf>
    <xf numFmtId="0" fontId="70" fillId="7" borderId="2" xfId="6" applyFont="1" applyFill="1" applyBorder="1" applyAlignment="1">
      <alignment horizontal="center" vertical="center"/>
    </xf>
    <xf numFmtId="0" fontId="70" fillId="7" borderId="2" xfId="6" applyFont="1" applyFill="1" applyBorder="1" applyAlignment="1">
      <alignment horizontal="center" vertical="center" wrapText="1"/>
    </xf>
    <xf numFmtId="0" fontId="135" fillId="7" borderId="3" xfId="9" applyFont="1" applyFill="1" applyBorder="1" applyAlignment="1">
      <alignment horizontal="center" vertical="center" wrapText="1"/>
    </xf>
    <xf numFmtId="0" fontId="135" fillId="7" borderId="1" xfId="9" applyFont="1" applyFill="1" applyBorder="1" applyAlignment="1">
      <alignment horizontal="center" vertical="center" wrapText="1"/>
    </xf>
    <xf numFmtId="0" fontId="91" fillId="7" borderId="0" xfId="6" applyFont="1" applyFill="1" applyAlignment="1">
      <alignment horizontal="left" vertical="center" wrapText="1"/>
    </xf>
    <xf numFmtId="0" fontId="32" fillId="8" borderId="3" xfId="6" applyFont="1" applyFill="1" applyBorder="1" applyAlignment="1">
      <alignment horizontal="center" vertical="center" wrapText="1"/>
    </xf>
    <xf numFmtId="0" fontId="32" fillId="8" borderId="29" xfId="6" applyFont="1" applyFill="1" applyBorder="1" applyAlignment="1">
      <alignment horizontal="center" vertical="center" wrapText="1"/>
    </xf>
    <xf numFmtId="0" fontId="32" fillId="8" borderId="1" xfId="6" applyFont="1" applyFill="1" applyBorder="1" applyAlignment="1">
      <alignment horizontal="center" vertical="center" wrapText="1"/>
    </xf>
    <xf numFmtId="0" fontId="133" fillId="26" borderId="4" xfId="6" applyFont="1" applyFill="1" applyBorder="1" applyAlignment="1">
      <alignment horizontal="center" vertical="center" wrapText="1"/>
    </xf>
    <xf numFmtId="0" fontId="133" fillId="26" borderId="5" xfId="6" applyFont="1" applyFill="1" applyBorder="1" applyAlignment="1">
      <alignment horizontal="center" vertical="center" wrapText="1"/>
    </xf>
    <xf numFmtId="0" fontId="133" fillId="26" borderId="2" xfId="6" applyFont="1" applyFill="1" applyBorder="1" applyAlignment="1">
      <alignment horizontal="center" vertical="center" wrapText="1"/>
    </xf>
    <xf numFmtId="0" fontId="52" fillId="26" borderId="2" xfId="6" applyFont="1" applyFill="1" applyBorder="1" applyAlignment="1">
      <alignment horizontal="center" vertical="center" wrapText="1"/>
    </xf>
    <xf numFmtId="0" fontId="135" fillId="7" borderId="3" xfId="0" applyFont="1" applyFill="1" applyBorder="1" applyAlignment="1">
      <alignment horizontal="center" vertical="center" wrapText="1"/>
    </xf>
    <xf numFmtId="0" fontId="135" fillId="7" borderId="1" xfId="0" applyFont="1" applyFill="1" applyBorder="1" applyAlignment="1">
      <alignment horizontal="center" vertical="center" wrapText="1"/>
    </xf>
    <xf numFmtId="0" fontId="135" fillId="7" borderId="29" xfId="0" applyFont="1" applyFill="1" applyBorder="1" applyAlignment="1">
      <alignment horizontal="center" vertical="center" wrapText="1"/>
    </xf>
    <xf numFmtId="0" fontId="135" fillId="7" borderId="2" xfId="0" applyFont="1" applyFill="1" applyBorder="1" applyAlignment="1">
      <alignment horizontal="center" vertical="center" wrapText="1"/>
    </xf>
    <xf numFmtId="0" fontId="129" fillId="3" borderId="2" xfId="10" applyFont="1" applyFill="1" applyBorder="1" applyAlignment="1">
      <alignment horizontal="center" vertical="center" wrapText="1"/>
    </xf>
    <xf numFmtId="0" fontId="84" fillId="8" borderId="3" xfId="10" applyFont="1" applyFill="1" applyBorder="1" applyAlignment="1">
      <alignment horizontal="center" vertical="center" wrapText="1"/>
    </xf>
    <xf numFmtId="0" fontId="84" fillId="8" borderId="29" xfId="10" applyFont="1" applyFill="1" applyBorder="1" applyAlignment="1">
      <alignment horizontal="center" vertical="center" wrapText="1"/>
    </xf>
    <xf numFmtId="0" fontId="84" fillId="8" borderId="1" xfId="10" applyFont="1" applyFill="1" applyBorder="1" applyAlignment="1">
      <alignment horizontal="center" vertical="center" wrapText="1"/>
    </xf>
    <xf numFmtId="167" fontId="133" fillId="26" borderId="2" xfId="8" applyNumberFormat="1" applyFont="1" applyFill="1" applyBorder="1" applyAlignment="1">
      <alignment horizontal="center" vertical="center" wrapText="1"/>
    </xf>
    <xf numFmtId="169" fontId="86" fillId="3" borderId="3" xfId="10" applyNumberFormat="1" applyFont="1" applyFill="1" applyBorder="1" applyAlignment="1">
      <alignment horizontal="center" vertical="center" wrapText="1"/>
    </xf>
    <xf numFmtId="169" fontId="86" fillId="3" borderId="29" xfId="10" applyNumberFormat="1" applyFont="1" applyFill="1" applyBorder="1" applyAlignment="1">
      <alignment horizontal="center" vertical="center" wrapText="1"/>
    </xf>
    <xf numFmtId="169" fontId="86" fillId="3" borderId="1" xfId="10" applyNumberFormat="1" applyFont="1" applyFill="1" applyBorder="1" applyAlignment="1">
      <alignment horizontal="center" vertical="center" wrapText="1"/>
    </xf>
    <xf numFmtId="0" fontId="65" fillId="9" borderId="3" xfId="6" applyFont="1" applyFill="1" applyBorder="1" applyAlignment="1">
      <alignment horizontal="center" vertical="center" wrapText="1"/>
    </xf>
    <xf numFmtId="0" fontId="65" fillId="9" borderId="45" xfId="6" applyFont="1" applyFill="1" applyBorder="1" applyAlignment="1">
      <alignment horizontal="center" vertical="center" wrapText="1"/>
    </xf>
    <xf numFmtId="0" fontId="15" fillId="6" borderId="2" xfId="0" applyFont="1" applyFill="1" applyBorder="1" applyAlignment="1">
      <alignment horizontal="center" vertical="center" wrapText="1"/>
    </xf>
    <xf numFmtId="0" fontId="61" fillId="7" borderId="55" xfId="0" applyFont="1" applyFill="1" applyBorder="1" applyAlignment="1">
      <alignment horizontal="center" vertical="center"/>
    </xf>
    <xf numFmtId="0" fontId="61" fillId="7" borderId="56" xfId="0" applyFont="1" applyFill="1" applyBorder="1" applyAlignment="1">
      <alignment horizontal="center" vertical="center"/>
    </xf>
    <xf numFmtId="0" fontId="39" fillId="4" borderId="3" xfId="0" applyFont="1" applyFill="1" applyBorder="1" applyAlignment="1">
      <alignment horizontal="center" vertical="center"/>
    </xf>
    <xf numFmtId="0" fontId="39" fillId="4" borderId="29" xfId="0" applyFont="1" applyFill="1" applyBorder="1" applyAlignment="1">
      <alignment horizontal="center" vertical="center"/>
    </xf>
    <xf numFmtId="0" fontId="39" fillId="4" borderId="1" xfId="0" applyFont="1" applyFill="1" applyBorder="1" applyAlignment="1">
      <alignment horizontal="center" vertical="center"/>
    </xf>
    <xf numFmtId="0" fontId="39" fillId="8" borderId="15" xfId="0" applyFont="1" applyFill="1" applyBorder="1" applyAlignment="1">
      <alignment horizontal="center" vertical="center"/>
    </xf>
    <xf numFmtId="0" fontId="39" fillId="8" borderId="16" xfId="0" applyFont="1" applyFill="1" applyBorder="1" applyAlignment="1">
      <alignment horizontal="center" vertical="center"/>
    </xf>
    <xf numFmtId="0" fontId="39" fillId="8" borderId="17" xfId="0" applyFont="1" applyFill="1" applyBorder="1" applyAlignment="1">
      <alignment horizontal="center" vertical="center"/>
    </xf>
    <xf numFmtId="0" fontId="40" fillId="8" borderId="27" xfId="0" applyFont="1" applyFill="1" applyBorder="1" applyAlignment="1">
      <alignment horizontal="center" vertical="center"/>
    </xf>
    <xf numFmtId="0" fontId="40" fillId="8" borderId="7" xfId="0" applyFont="1" applyFill="1" applyBorder="1" applyAlignment="1">
      <alignment horizontal="center" vertical="center"/>
    </xf>
    <xf numFmtId="0" fontId="40" fillId="8" borderId="28" xfId="0" applyFont="1" applyFill="1" applyBorder="1" applyAlignment="1">
      <alignment horizontal="center" vertical="center"/>
    </xf>
    <xf numFmtId="0" fontId="17" fillId="3" borderId="16" xfId="22" applyFill="1" applyBorder="1" applyAlignment="1">
      <alignment horizontal="justify" vertical="center" wrapText="1"/>
    </xf>
    <xf numFmtId="0" fontId="17" fillId="3" borderId="17" xfId="22" applyFill="1" applyBorder="1" applyAlignment="1">
      <alignment horizontal="justify" vertical="center" wrapText="1"/>
    </xf>
    <xf numFmtId="0" fontId="3" fillId="4" borderId="3" xfId="9" applyFont="1" applyFill="1" applyBorder="1" applyAlignment="1">
      <alignment horizontal="center" vertical="center" wrapText="1"/>
    </xf>
    <xf numFmtId="0" fontId="3" fillId="4" borderId="1" xfId="9" applyFont="1" applyFill="1" applyBorder="1" applyAlignment="1">
      <alignment horizontal="center" vertical="center" wrapText="1"/>
    </xf>
    <xf numFmtId="0" fontId="65" fillId="4" borderId="2" xfId="0" applyFont="1" applyFill="1" applyBorder="1" applyAlignment="1">
      <alignment horizontal="center" vertical="center" wrapText="1"/>
    </xf>
    <xf numFmtId="0" fontId="65" fillId="4" borderId="3" xfId="0" applyFont="1" applyFill="1" applyBorder="1" applyAlignment="1">
      <alignment horizontal="center" vertical="center" wrapText="1"/>
    </xf>
    <xf numFmtId="0" fontId="65" fillId="4" borderId="1" xfId="0" applyFont="1" applyFill="1" applyBorder="1" applyAlignment="1">
      <alignment horizontal="center" vertical="center" wrapText="1"/>
    </xf>
    <xf numFmtId="0" fontId="65" fillId="4" borderId="29" xfId="0" applyFont="1" applyFill="1" applyBorder="1" applyAlignment="1">
      <alignment horizontal="center" vertical="center" wrapText="1"/>
    </xf>
    <xf numFmtId="0" fontId="108" fillId="22" borderId="66" xfId="23" applyFont="1" applyFill="1" applyBorder="1" applyAlignment="1">
      <alignment horizontal="center" vertical="top" wrapText="1"/>
    </xf>
    <xf numFmtId="0" fontId="108" fillId="22" borderId="67" xfId="23" applyFont="1" applyFill="1" applyBorder="1" applyAlignment="1">
      <alignment horizontal="center" vertical="top" wrapText="1"/>
    </xf>
    <xf numFmtId="0" fontId="108" fillId="22" borderId="68" xfId="23" applyFont="1" applyFill="1" applyBorder="1" applyAlignment="1">
      <alignment horizontal="center" vertical="top" wrapText="1"/>
    </xf>
    <xf numFmtId="0" fontId="39" fillId="22" borderId="66" xfId="23" applyFont="1" applyFill="1" applyBorder="1" applyAlignment="1">
      <alignment horizontal="left" vertical="center" wrapText="1"/>
    </xf>
    <xf numFmtId="0" fontId="39" fillId="22" borderId="67" xfId="23" applyFont="1" applyFill="1" applyBorder="1" applyAlignment="1">
      <alignment horizontal="left" vertical="center" wrapText="1"/>
    </xf>
    <xf numFmtId="0" fontId="110" fillId="0" borderId="72" xfId="23" applyBorder="1" applyAlignment="1">
      <alignment horizontal="left" vertical="center" wrapText="1"/>
    </xf>
    <xf numFmtId="0" fontId="110" fillId="0" borderId="73" xfId="23" applyBorder="1" applyAlignment="1">
      <alignment horizontal="left" vertical="center" wrapText="1"/>
    </xf>
    <xf numFmtId="0" fontId="114" fillId="0" borderId="73" xfId="23" applyFont="1" applyBorder="1" applyAlignment="1">
      <alignment horizontal="left" vertical="top" wrapText="1" indent="8"/>
    </xf>
    <xf numFmtId="0" fontId="114" fillId="0" borderId="74" xfId="23" applyFont="1" applyBorder="1" applyAlignment="1">
      <alignment horizontal="left" vertical="top" wrapText="1" indent="8"/>
    </xf>
    <xf numFmtId="0" fontId="110" fillId="0" borderId="66" xfId="23" applyBorder="1" applyAlignment="1">
      <alignment horizontal="left" wrapText="1"/>
    </xf>
    <xf numFmtId="0" fontId="110" fillId="0" borderId="67" xfId="23" applyBorder="1" applyAlignment="1">
      <alignment horizontal="left" wrapText="1"/>
    </xf>
    <xf numFmtId="0" fontId="110" fillId="0" borderId="68" xfId="23" applyBorder="1" applyAlignment="1">
      <alignment horizontal="left" wrapText="1"/>
    </xf>
    <xf numFmtId="0" fontId="114" fillId="0" borderId="77" xfId="23" applyFont="1" applyBorder="1" applyAlignment="1">
      <alignment horizontal="left" vertical="center" wrapText="1"/>
    </xf>
    <xf numFmtId="0" fontId="114" fillId="0" borderId="78" xfId="23" applyFont="1" applyBorder="1" applyAlignment="1">
      <alignment horizontal="left" vertical="center" wrapText="1"/>
    </xf>
    <xf numFmtId="0" fontId="114" fillId="0" borderId="77" xfId="23" applyFont="1" applyBorder="1" applyAlignment="1">
      <alignment horizontal="center" vertical="center" wrapText="1"/>
    </xf>
    <xf numFmtId="0" fontId="114" fillId="0" borderId="78" xfId="23" applyFont="1" applyBorder="1" applyAlignment="1">
      <alignment horizontal="center" vertical="center" wrapText="1"/>
    </xf>
    <xf numFmtId="0" fontId="114" fillId="0" borderId="66" xfId="23" applyFont="1" applyBorder="1" applyAlignment="1">
      <alignment horizontal="center" vertical="top" wrapText="1"/>
    </xf>
    <xf numFmtId="0" fontId="114" fillId="0" borderId="67" xfId="23" applyFont="1" applyBorder="1" applyAlignment="1">
      <alignment horizontal="center" vertical="top" wrapText="1"/>
    </xf>
    <xf numFmtId="0" fontId="114" fillId="0" borderId="68" xfId="23" applyFont="1" applyBorder="1" applyAlignment="1">
      <alignment horizontal="center" vertical="top" wrapText="1"/>
    </xf>
    <xf numFmtId="0" fontId="114" fillId="0" borderId="66" xfId="23" applyFont="1" applyBorder="1" applyAlignment="1">
      <alignment horizontal="left" vertical="top" wrapText="1" indent="8"/>
    </xf>
    <xf numFmtId="0" fontId="114" fillId="0" borderId="68" xfId="23" applyFont="1" applyBorder="1" applyAlignment="1">
      <alignment horizontal="left" vertical="top" wrapText="1" indent="8"/>
    </xf>
    <xf numFmtId="0" fontId="117" fillId="23" borderId="66" xfId="23" applyFont="1" applyFill="1" applyBorder="1" applyAlignment="1">
      <alignment horizontal="left" vertical="top" wrapText="1"/>
    </xf>
    <xf numFmtId="0" fontId="117" fillId="23" borderId="67" xfId="23" applyFont="1" applyFill="1" applyBorder="1" applyAlignment="1">
      <alignment horizontal="left" vertical="top" wrapText="1"/>
    </xf>
    <xf numFmtId="0" fontId="117" fillId="23" borderId="68" xfId="23" applyFont="1" applyFill="1" applyBorder="1" applyAlignment="1">
      <alignment horizontal="left" vertical="top" wrapText="1"/>
    </xf>
    <xf numFmtId="0" fontId="110" fillId="23" borderId="72" xfId="23" applyFill="1" applyBorder="1" applyAlignment="1">
      <alignment horizontal="left" wrapText="1"/>
    </xf>
    <xf numFmtId="0" fontId="110" fillId="23" borderId="73" xfId="23" applyFill="1" applyBorder="1" applyAlignment="1">
      <alignment horizontal="left" wrapText="1"/>
    </xf>
    <xf numFmtId="0" fontId="110" fillId="23" borderId="74" xfId="23" applyFill="1" applyBorder="1" applyAlignment="1">
      <alignment horizontal="left" wrapText="1"/>
    </xf>
    <xf numFmtId="0" fontId="106" fillId="24" borderId="69" xfId="23" applyFont="1" applyFill="1" applyBorder="1" applyAlignment="1">
      <alignment horizontal="center" vertical="top" wrapText="1"/>
    </xf>
    <xf numFmtId="0" fontId="106" fillId="24" borderId="70" xfId="23" applyFont="1" applyFill="1" applyBorder="1" applyAlignment="1">
      <alignment horizontal="center" vertical="top" wrapText="1"/>
    </xf>
    <xf numFmtId="0" fontId="106" fillId="24" borderId="71" xfId="23" applyFont="1" applyFill="1" applyBorder="1" applyAlignment="1">
      <alignment horizontal="center" vertical="top" wrapText="1"/>
    </xf>
    <xf numFmtId="0" fontId="1" fillId="3" borderId="0" xfId="12" applyFill="1" applyAlignment="1">
      <alignment horizontal="left" vertical="center" wrapText="1"/>
    </xf>
    <xf numFmtId="0" fontId="34" fillId="4" borderId="3" xfId="12" applyFont="1" applyFill="1" applyBorder="1" applyAlignment="1">
      <alignment horizontal="center" vertical="center"/>
    </xf>
    <xf numFmtId="0" fontId="34" fillId="4" borderId="29" xfId="12" applyFont="1" applyFill="1" applyBorder="1" applyAlignment="1">
      <alignment horizontal="center" vertical="center"/>
    </xf>
    <xf numFmtId="0" fontId="34" fillId="4" borderId="1" xfId="12" applyFont="1" applyFill="1" applyBorder="1" applyAlignment="1">
      <alignment horizontal="center" vertical="center"/>
    </xf>
    <xf numFmtId="0" fontId="35" fillId="8" borderId="27" xfId="12" applyFont="1" applyFill="1" applyBorder="1" applyAlignment="1">
      <alignment horizontal="left" vertical="center"/>
    </xf>
    <xf numFmtId="0" fontId="35" fillId="8" borderId="7" xfId="12" applyFont="1" applyFill="1" applyBorder="1" applyAlignment="1">
      <alignment horizontal="left" vertical="center"/>
    </xf>
    <xf numFmtId="0" fontId="35" fillId="8" borderId="28" xfId="12" applyFont="1" applyFill="1" applyBorder="1" applyAlignment="1">
      <alignment horizontal="left" vertical="center"/>
    </xf>
    <xf numFmtId="0" fontId="38" fillId="3" borderId="2" xfId="12" applyFont="1" applyFill="1" applyBorder="1" applyAlignment="1">
      <alignment horizontal="center" vertical="center"/>
    </xf>
    <xf numFmtId="0" fontId="3" fillId="3" borderId="3" xfId="0" applyFont="1" applyFill="1" applyBorder="1" applyAlignment="1">
      <alignment horizontal="left" vertical="center"/>
    </xf>
    <xf numFmtId="0" fontId="3" fillId="3" borderId="29" xfId="0" applyFont="1" applyFill="1" applyBorder="1" applyAlignment="1">
      <alignment horizontal="left" vertical="center"/>
    </xf>
    <xf numFmtId="0" fontId="3" fillId="3" borderId="1" xfId="0" applyFont="1" applyFill="1" applyBorder="1" applyAlignment="1">
      <alignment horizontal="left" vertical="center"/>
    </xf>
    <xf numFmtId="0" fontId="3" fillId="3" borderId="3" xfId="0" applyFont="1" applyFill="1" applyBorder="1" applyAlignment="1">
      <alignment horizontal="center"/>
    </xf>
    <xf numFmtId="0" fontId="3" fillId="3" borderId="29" xfId="0" applyFont="1" applyFill="1" applyBorder="1" applyAlignment="1">
      <alignment horizontal="center"/>
    </xf>
    <xf numFmtId="0" fontId="3" fillId="3" borderId="1"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17" xfId="0" applyFont="1" applyFill="1" applyBorder="1" applyAlignment="1">
      <alignment horizontal="center"/>
    </xf>
    <xf numFmtId="0" fontId="0" fillId="3" borderId="0" xfId="0" applyFill="1" applyAlignment="1">
      <alignment horizontal="left" vertical="center" wrapText="1"/>
    </xf>
    <xf numFmtId="0" fontId="0" fillId="3" borderId="11" xfId="0" applyFill="1" applyBorder="1" applyAlignment="1">
      <alignment horizontal="left" vertical="center" wrapText="1"/>
    </xf>
    <xf numFmtId="0" fontId="0" fillId="3" borderId="0" xfId="0" applyFill="1" applyAlignment="1">
      <alignment horizontal="left"/>
    </xf>
    <xf numFmtId="0" fontId="71" fillId="3" borderId="0" xfId="0" applyFont="1" applyFill="1" applyAlignment="1">
      <alignment horizontal="left" vertical="center" wrapText="1"/>
    </xf>
    <xf numFmtId="0" fontId="71" fillId="3" borderId="11" xfId="0" applyFont="1" applyFill="1" applyBorder="1" applyAlignment="1">
      <alignment horizontal="left" vertical="center" wrapText="1"/>
    </xf>
    <xf numFmtId="0" fontId="3" fillId="4" borderId="0" xfId="0" applyFont="1" applyFill="1" applyAlignment="1">
      <alignment horizontal="center"/>
    </xf>
    <xf numFmtId="0" fontId="3" fillId="4" borderId="11" xfId="0" applyFont="1" applyFill="1" applyBorder="1" applyAlignment="1">
      <alignment horizontal="center"/>
    </xf>
    <xf numFmtId="0" fontId="10" fillId="3" borderId="18" xfId="0" applyFont="1" applyFill="1" applyBorder="1" applyAlignment="1">
      <alignment horizontal="left" vertical="center"/>
    </xf>
    <xf numFmtId="0" fontId="10" fillId="3" borderId="0" xfId="0" applyFont="1" applyFill="1" applyAlignment="1">
      <alignment horizontal="left" vertical="center"/>
    </xf>
    <xf numFmtId="0" fontId="10" fillId="3" borderId="7" xfId="0" applyFont="1" applyFill="1" applyBorder="1" applyAlignment="1">
      <alignment horizontal="left" vertical="center"/>
    </xf>
    <xf numFmtId="0" fontId="3" fillId="3" borderId="1" xfId="0" applyFont="1" applyFill="1" applyBorder="1" applyAlignment="1">
      <alignment horizontal="center" vertical="top"/>
    </xf>
    <xf numFmtId="0" fontId="3" fillId="3" borderId="2" xfId="0" applyFont="1" applyFill="1" applyBorder="1" applyAlignment="1">
      <alignment horizontal="center"/>
    </xf>
    <xf numFmtId="0" fontId="13" fillId="0" borderId="18" xfId="0" applyFont="1" applyBorder="1" applyAlignment="1">
      <alignment horizontal="left" vertical="center" wrapText="1"/>
    </xf>
    <xf numFmtId="0" fontId="13" fillId="0" borderId="0" xfId="0" applyFont="1" applyAlignment="1">
      <alignment horizontal="left" vertical="center" wrapText="1"/>
    </xf>
    <xf numFmtId="0" fontId="3" fillId="6" borderId="2"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64" fillId="0" borderId="4" xfId="0" applyFont="1" applyBorder="1" applyAlignment="1">
      <alignment horizontal="center" vertical="center" wrapText="1"/>
    </xf>
    <xf numFmtId="0" fontId="64" fillId="0" borderId="6" xfId="0" applyFont="1" applyBorder="1" applyAlignment="1">
      <alignment horizontal="center" vertical="center" wrapText="1"/>
    </xf>
    <xf numFmtId="0" fontId="64" fillId="0" borderId="5" xfId="0" applyFont="1" applyBorder="1" applyAlignment="1">
      <alignment horizontal="center" vertical="center" wrapText="1"/>
    </xf>
    <xf numFmtId="4" fontId="45" fillId="0" borderId="0" xfId="0" applyNumberFormat="1" applyFont="1" applyAlignment="1">
      <alignment horizontal="center" vertical="center"/>
    </xf>
    <xf numFmtId="0" fontId="15" fillId="0" borderId="29" xfId="0" applyFont="1" applyBorder="1" applyAlignment="1">
      <alignment horizontal="center" vertical="center" wrapText="1"/>
    </xf>
    <xf numFmtId="0" fontId="15" fillId="0" borderId="1" xfId="0" applyFont="1" applyBorder="1" applyAlignment="1">
      <alignment horizontal="center" vertical="center" wrapText="1"/>
    </xf>
    <xf numFmtId="4" fontId="64" fillId="0" borderId="4" xfId="0" applyNumberFormat="1" applyFont="1" applyBorder="1" applyAlignment="1">
      <alignment horizontal="center" vertical="center" wrapText="1"/>
    </xf>
    <xf numFmtId="4" fontId="64" fillId="0" borderId="5" xfId="0" applyNumberFormat="1"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xf>
    <xf numFmtId="0" fontId="64" fillId="0" borderId="4" xfId="0" applyFont="1" applyBorder="1" applyAlignment="1">
      <alignment horizontal="center" vertical="center"/>
    </xf>
    <xf numFmtId="0" fontId="64" fillId="0" borderId="6" xfId="0" applyFont="1" applyBorder="1" applyAlignment="1">
      <alignment horizontal="center" vertical="center"/>
    </xf>
    <xf numFmtId="0" fontId="64" fillId="0" borderId="5" xfId="0" applyFont="1" applyBorder="1" applyAlignment="1">
      <alignment horizontal="center" vertical="center"/>
    </xf>
    <xf numFmtId="4" fontId="45" fillId="0" borderId="15" xfId="0" applyNumberFormat="1" applyFont="1" applyBorder="1" applyAlignment="1">
      <alignment horizontal="center" vertical="center" wrapText="1"/>
    </xf>
    <xf numFmtId="4" fontId="45" fillId="0" borderId="18" xfId="0" applyNumberFormat="1" applyFont="1" applyBorder="1" applyAlignment="1">
      <alignment horizontal="center" vertical="center" wrapText="1"/>
    </xf>
    <xf numFmtId="4" fontId="45" fillId="0" borderId="27" xfId="0" applyNumberFormat="1" applyFont="1" applyBorder="1" applyAlignment="1">
      <alignment horizontal="center" vertical="center" wrapText="1"/>
    </xf>
    <xf numFmtId="0" fontId="45" fillId="0" borderId="15"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27" xfId="0" applyFont="1" applyBorder="1" applyAlignment="1">
      <alignment horizontal="center" vertical="center" wrapText="1"/>
    </xf>
    <xf numFmtId="4" fontId="45" fillId="0" borderId="7" xfId="0" applyNumberFormat="1" applyFont="1" applyBorder="1" applyAlignment="1">
      <alignment horizontal="center" vertical="center"/>
    </xf>
    <xf numFmtId="0" fontId="102" fillId="21" borderId="18" xfId="0" applyFont="1" applyFill="1" applyBorder="1" applyAlignment="1">
      <alignment horizontal="center" vertical="center"/>
    </xf>
    <xf numFmtId="0" fontId="102" fillId="21" borderId="0" xfId="0" applyFont="1" applyFill="1" applyAlignment="1">
      <alignment horizontal="center" vertical="center"/>
    </xf>
    <xf numFmtId="0" fontId="30" fillId="0" borderId="2" xfId="6" applyFont="1" applyBorder="1" applyAlignment="1">
      <alignment horizontal="center" vertical="center" wrapText="1"/>
    </xf>
    <xf numFmtId="0" fontId="30" fillId="0" borderId="4" xfId="6" applyFont="1" applyBorder="1" applyAlignment="1">
      <alignment horizontal="center" vertical="center" wrapText="1"/>
    </xf>
    <xf numFmtId="0" fontId="63" fillId="13" borderId="3" xfId="6" applyFont="1" applyFill="1" applyBorder="1" applyAlignment="1">
      <alignment horizontal="center" vertical="center" wrapText="1"/>
    </xf>
    <xf numFmtId="0" fontId="63" fillId="13" borderId="1" xfId="6" applyFont="1" applyFill="1" applyBorder="1" applyAlignment="1">
      <alignment horizontal="center" vertical="center" wrapText="1"/>
    </xf>
    <xf numFmtId="0" fontId="54" fillId="0" borderId="3" xfId="6" applyFont="1" applyBorder="1" applyAlignment="1">
      <alignment horizontal="center" vertical="center" wrapText="1"/>
    </xf>
    <xf numFmtId="0" fontId="54" fillId="0" borderId="1" xfId="6"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 xfId="0" applyFont="1" applyBorder="1" applyAlignment="1">
      <alignment horizontal="left" vertical="center" wrapText="1"/>
    </xf>
    <xf numFmtId="0" fontId="42" fillId="0" borderId="1" xfId="0" applyFont="1" applyBorder="1" applyAlignment="1">
      <alignment horizontal="left" vertical="center" wrapText="1"/>
    </xf>
    <xf numFmtId="0" fontId="50" fillId="2" borderId="2"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1" xfId="0" applyFont="1" applyFill="1" applyBorder="1" applyAlignment="1">
      <alignment horizontal="center" vertical="center" wrapText="1"/>
    </xf>
    <xf numFmtId="0" fontId="5" fillId="2" borderId="2" xfId="2" applyFont="1" applyFill="1" applyBorder="1" applyAlignment="1">
      <alignment horizontal="center" vertical="center" wrapText="1"/>
    </xf>
    <xf numFmtId="0" fontId="15" fillId="5" borderId="31" xfId="0" applyFont="1" applyFill="1" applyBorder="1" applyAlignment="1">
      <alignment horizontal="center" vertical="center" wrapText="1"/>
    </xf>
    <xf numFmtId="0" fontId="15" fillId="5" borderId="33" xfId="0" applyFont="1" applyFill="1" applyBorder="1" applyAlignment="1">
      <alignment horizontal="center" vertical="center" wrapText="1"/>
    </xf>
    <xf numFmtId="0" fontId="15" fillId="5" borderId="30" xfId="0" applyFont="1" applyFill="1" applyBorder="1" applyAlignment="1">
      <alignment horizontal="center" vertical="center" wrapText="1"/>
    </xf>
    <xf numFmtId="0" fontId="15" fillId="5" borderId="3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2" fillId="0" borderId="0" xfId="24" applyFont="1" applyAlignment="1">
      <alignment horizontal="right" vertical="center"/>
    </xf>
    <xf numFmtId="0" fontId="32" fillId="0" borderId="38" xfId="24" applyFont="1" applyBorder="1" applyAlignment="1">
      <alignment horizontal="right" vertical="center"/>
    </xf>
    <xf numFmtId="0" fontId="32" fillId="0" borderId="60" xfId="24" applyFont="1" applyBorder="1" applyAlignment="1">
      <alignment horizontal="right" vertical="center"/>
    </xf>
    <xf numFmtId="0" fontId="32" fillId="0" borderId="60" xfId="24" applyFont="1" applyBorder="1" applyAlignment="1">
      <alignment horizontal="left" vertical="center"/>
    </xf>
    <xf numFmtId="0" fontId="32" fillId="0" borderId="60" xfId="24" applyFont="1" applyBorder="1" applyAlignment="1">
      <alignment horizontal="center" vertical="center"/>
    </xf>
    <xf numFmtId="0" fontId="120" fillId="0" borderId="60" xfId="24" applyFont="1" applyBorder="1" applyAlignment="1">
      <alignment horizontal="left" vertical="center" wrapText="1"/>
    </xf>
    <xf numFmtId="0" fontId="121" fillId="0" borderId="60" xfId="24" applyFont="1" applyBorder="1" applyAlignment="1">
      <alignment horizontal="center" vertical="center"/>
    </xf>
    <xf numFmtId="0" fontId="3" fillId="0" borderId="0" xfId="0" applyFont="1" applyAlignment="1">
      <alignment horizontal="center" vertical="center"/>
    </xf>
  </cellXfs>
  <cellStyles count="25">
    <cellStyle name="60% - Ênfase5 2" xfId="18" xr:uid="{E633BD29-29A3-44D1-892D-6C5AD891F3C4}"/>
    <cellStyle name="Hiperlink" xfId="17" builtinId="8"/>
    <cellStyle name="Hiperlink 2" xfId="16" xr:uid="{4C63EE7D-D6C7-4EE0-A2A2-5345E91CADB3}"/>
    <cellStyle name="Moeda" xfId="20" builtinId="4"/>
    <cellStyle name="Moeda 2" xfId="11" xr:uid="{7BF6BAB7-72D4-4C72-9636-65038EACC97C}"/>
    <cellStyle name="Normal" xfId="0" builtinId="0"/>
    <cellStyle name="Normal 12" xfId="12" xr:uid="{3EED383E-2032-44E8-8237-1973EF7773F9}"/>
    <cellStyle name="Normal 2" xfId="2" xr:uid="{C8D70159-3958-430A-8BC3-21DA2A1EB028}"/>
    <cellStyle name="Normal 2 2" xfId="15" xr:uid="{A7904F69-519B-4B1C-B9C6-EDE2429B4710}"/>
    <cellStyle name="Normal 2 3" xfId="23" xr:uid="{038A1B35-3E42-465F-89D3-F9DE25D9B261}"/>
    <cellStyle name="Normal 2 3 2" xfId="4" xr:uid="{6F3DC436-D3DA-41AD-A337-35D63E039F40}"/>
    <cellStyle name="Normal 3" xfId="6" xr:uid="{BF4AF7BE-62F7-43BD-BD90-4834799D6308}"/>
    <cellStyle name="Normal 3 2" xfId="24" xr:uid="{9E30378D-54FF-46C3-AC3F-F85661364E51}"/>
    <cellStyle name="Normal 4" xfId="5" xr:uid="{01EBFD24-582F-458F-A5C9-45F9AA0B9E7A}"/>
    <cellStyle name="Normal 4 2" xfId="22" xr:uid="{316E39B6-5C81-4440-AE77-606F2DBF407B}"/>
    <cellStyle name="Normal 7" xfId="10" xr:uid="{B596F9D4-E52F-4839-A99E-52BA8C074F57}"/>
    <cellStyle name="Normal 9" xfId="9" xr:uid="{E94B4CBA-8849-4760-8658-412E7847A49A}"/>
    <cellStyle name="Porcentagem" xfId="1" builtinId="5"/>
    <cellStyle name="Porcentagem 2" xfId="3" xr:uid="{4A738E4B-608D-4AC0-88C7-FE47DB70486C}"/>
    <cellStyle name="Porcentagem 2 2" xfId="8" xr:uid="{76E71249-00AE-41A9-B142-EE7F500B0293}"/>
    <cellStyle name="Porcentagem 4" xfId="13" xr:uid="{C69A807B-A270-413D-8EDE-ECE534DBF51F}"/>
    <cellStyle name="Vírgula" xfId="21" builtinId="3"/>
    <cellStyle name="Vírgula 2" xfId="19" xr:uid="{DA151A66-0539-4D8A-BABB-A0681F57EEDF}"/>
    <cellStyle name="Vírgula 3" xfId="7" xr:uid="{1B0EE5C2-DDBF-4FCA-B289-AACDE20B998A}"/>
    <cellStyle name="Vírgula 4" xfId="14" xr:uid="{E897DD2F-821F-453D-9507-727B3EFF5A02}"/>
  </cellStyles>
  <dxfs count="264">
    <dxf>
      <font>
        <color rgb="FF00B050"/>
      </font>
      <fill>
        <patternFill>
          <bgColor rgb="FF00B050"/>
        </patternFill>
      </fill>
    </dxf>
    <dxf>
      <font>
        <color auto="1"/>
      </font>
      <fill>
        <patternFill>
          <bgColor theme="2" tint="-0.34998626667073579"/>
        </patternFill>
      </fill>
    </dxf>
    <dxf>
      <fill>
        <patternFill>
          <bgColor theme="9" tint="0.79998168889431442"/>
        </patternFill>
      </fill>
    </dxf>
    <dxf>
      <fill>
        <patternFill patternType="solid">
          <fgColor rgb="FFE2EFDA"/>
          <bgColor rgb="FF000000"/>
        </patternFill>
      </fill>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solid">
          <fgColor indexed="64"/>
          <bgColor theme="0"/>
        </patternFill>
      </fill>
      <alignment horizontal="center" vertical="center" textRotation="0" wrapText="1" indent="0" justifyLastLine="0" shrinkToFit="0" readingOrder="0"/>
    </dxf>
    <dxf>
      <numFmt numFmtId="2" formatCode="0.00"/>
      <fill>
        <patternFill patternType="none">
          <fgColor indexed="64"/>
          <bgColor auto="1"/>
        </patternFill>
      </fill>
      <alignment horizontal="center" vertical="center" textRotation="0" wrapText="1" indent="0" justifyLastLine="0" shrinkToFit="0" readingOrder="0"/>
    </dxf>
    <dxf>
      <fill>
        <patternFill patternType="solid">
          <fgColor indexed="64"/>
          <bgColor theme="0"/>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ill>
        <patternFill patternType="solid">
          <fgColor indexed="64"/>
          <bgColor theme="0"/>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center" vertical="bottom" textRotation="90" wrapText="0" indent="0" justifyLastLine="0" shrinkToFit="0" readingOrder="0"/>
      <border diagonalUp="0" diagonalDown="0" outline="0">
        <left style="thin">
          <color indexed="64"/>
        </left>
        <right style="thin">
          <color indexed="64"/>
        </right>
        <top/>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numFmt numFmtId="1"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hair">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rgb="FF000000"/>
        </right>
        <bottom style="thin">
          <color rgb="FF000000"/>
        </bottom>
      </border>
    </dxf>
    <dxf>
      <fill>
        <patternFill patternType="solid">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microsoft.com/office/2022/11/relationships/FeaturePropertyBag" Target="featurePropertyBag/featurePropertyBag.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image" Target="../media/image30.png"/><Relationship Id="rId39" Type="http://schemas.openxmlformats.org/officeDocument/2006/relationships/image" Target="../media/image43.png"/><Relationship Id="rId21" Type="http://schemas.openxmlformats.org/officeDocument/2006/relationships/image" Target="../media/image25.png"/><Relationship Id="rId34" Type="http://schemas.openxmlformats.org/officeDocument/2006/relationships/image" Target="../media/image38.png"/><Relationship Id="rId7" Type="http://schemas.openxmlformats.org/officeDocument/2006/relationships/image" Target="../media/image1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29" Type="http://schemas.openxmlformats.org/officeDocument/2006/relationships/image" Target="../media/image33.png"/><Relationship Id="rId41" Type="http://schemas.openxmlformats.org/officeDocument/2006/relationships/image" Target="../media/image45.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37" Type="http://schemas.openxmlformats.org/officeDocument/2006/relationships/image" Target="../media/image41.png"/><Relationship Id="rId40" Type="http://schemas.openxmlformats.org/officeDocument/2006/relationships/image" Target="../media/image44.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40.png"/><Relationship Id="rId10" Type="http://schemas.openxmlformats.org/officeDocument/2006/relationships/image" Target="../media/image14.png"/><Relationship Id="rId19" Type="http://schemas.openxmlformats.org/officeDocument/2006/relationships/image" Target="../media/image23.png"/><Relationship Id="rId31" Type="http://schemas.openxmlformats.org/officeDocument/2006/relationships/image" Target="../media/image35.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39.png"/><Relationship Id="rId8" Type="http://schemas.openxmlformats.org/officeDocument/2006/relationships/image" Target="../media/image12.png"/><Relationship Id="rId3" Type="http://schemas.openxmlformats.org/officeDocument/2006/relationships/image" Target="../media/image7.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image" Target="../media/image37.png"/><Relationship Id="rId38"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7.jpeg"/><Relationship Id="rId1" Type="http://schemas.openxmlformats.org/officeDocument/2006/relationships/image" Target="../media/image46.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image" Target="../media/image49.png"/><Relationship Id="rId1" Type="http://schemas.openxmlformats.org/officeDocument/2006/relationships/image" Target="../media/image48.png"/><Relationship Id="rId4" Type="http://schemas.openxmlformats.org/officeDocument/2006/relationships/image" Target="../media/image5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49.png"/><Relationship Id="rId1" Type="http://schemas.openxmlformats.org/officeDocument/2006/relationships/image" Target="../media/image48.png"/><Relationship Id="rId4" Type="http://schemas.openxmlformats.org/officeDocument/2006/relationships/image" Target="../media/image50.jpe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1</xdr:row>
      <xdr:rowOff>57150</xdr:rowOff>
    </xdr:from>
    <xdr:to>
      <xdr:col>1</xdr:col>
      <xdr:colOff>1685925</xdr:colOff>
      <xdr:row>1</xdr:row>
      <xdr:rowOff>423238</xdr:rowOff>
    </xdr:to>
    <xdr:pic>
      <xdr:nvPicPr>
        <xdr:cNvPr id="2" name="Imagem 1">
          <a:extLst>
            <a:ext uri="{FF2B5EF4-FFF2-40B4-BE49-F238E27FC236}">
              <a16:creationId xmlns:a16="http://schemas.microsoft.com/office/drawing/2014/main" id="{F86CF21F-AE18-44BD-AA8C-F5533EE40FC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85725" y="161925"/>
          <a:ext cx="1714500" cy="3660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3" name="Imagem 2">
          <a:extLst>
            <a:ext uri="{FF2B5EF4-FFF2-40B4-BE49-F238E27FC236}">
              <a16:creationId xmlns:a16="http://schemas.microsoft.com/office/drawing/2014/main" id="{2128C809-A0E9-4BB4-A397-0F01C715889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3" name="Imagem 2">
          <a:extLst>
            <a:ext uri="{FF2B5EF4-FFF2-40B4-BE49-F238E27FC236}">
              <a16:creationId xmlns:a16="http://schemas.microsoft.com/office/drawing/2014/main" id="{59BFD562-8679-447A-B5CE-824C8A4253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3" name="Imagem 2">
          <a:extLst>
            <a:ext uri="{FF2B5EF4-FFF2-40B4-BE49-F238E27FC236}">
              <a16:creationId xmlns:a16="http://schemas.microsoft.com/office/drawing/2014/main" id="{1753E7E8-B3E3-4A48-A293-7E977C3CEF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3" name="Imagem 2">
          <a:extLst>
            <a:ext uri="{FF2B5EF4-FFF2-40B4-BE49-F238E27FC236}">
              <a16:creationId xmlns:a16="http://schemas.microsoft.com/office/drawing/2014/main" id="{8DAB6003-B11D-425A-B21A-33266FE560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171449</xdr:colOff>
      <xdr:row>1</xdr:row>
      <xdr:rowOff>95250</xdr:rowOff>
    </xdr:from>
    <xdr:to>
      <xdr:col>13</xdr:col>
      <xdr:colOff>714375</xdr:colOff>
      <xdr:row>1</xdr:row>
      <xdr:rowOff>388213</xdr:rowOff>
    </xdr:to>
    <xdr:pic>
      <xdr:nvPicPr>
        <xdr:cNvPr id="2" name="Imagem 1">
          <a:extLst>
            <a:ext uri="{FF2B5EF4-FFF2-40B4-BE49-F238E27FC236}">
              <a16:creationId xmlns:a16="http://schemas.microsoft.com/office/drawing/2014/main" id="{9BFEEA59-ECBF-4477-BF7F-CEB1B89C3B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8667749" y="285750"/>
          <a:ext cx="1371601" cy="2929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107016</xdr:colOff>
      <xdr:row>1</xdr:row>
      <xdr:rowOff>200025</xdr:rowOff>
    </xdr:from>
    <xdr:to>
      <xdr:col>14</xdr:col>
      <xdr:colOff>825794</xdr:colOff>
      <xdr:row>3</xdr:row>
      <xdr:rowOff>198664</xdr:rowOff>
    </xdr:to>
    <xdr:pic>
      <xdr:nvPicPr>
        <xdr:cNvPr id="2" name="Imagem 1">
          <a:extLst>
            <a:ext uri="{FF2B5EF4-FFF2-40B4-BE49-F238E27FC236}">
              <a16:creationId xmlns:a16="http://schemas.microsoft.com/office/drawing/2014/main" id="{91C951D8-5C0B-4495-AA06-82FB6149F1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1503398" y="356907"/>
          <a:ext cx="2814278" cy="6037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51956</xdr:colOff>
      <xdr:row>3</xdr:row>
      <xdr:rowOff>86590</xdr:rowOff>
    </xdr:from>
    <xdr:to>
      <xdr:col>9</xdr:col>
      <xdr:colOff>24071</xdr:colOff>
      <xdr:row>13</xdr:row>
      <xdr:rowOff>77931</xdr:rowOff>
    </xdr:to>
    <xdr:pic>
      <xdr:nvPicPr>
        <xdr:cNvPr id="2" name="Imagem 1">
          <a:extLst>
            <a:ext uri="{FF2B5EF4-FFF2-40B4-BE49-F238E27FC236}">
              <a16:creationId xmlns:a16="http://schemas.microsoft.com/office/drawing/2014/main" id="{C90CFFAC-9114-4169-BECD-9895E1F12AE4}"/>
            </a:ext>
          </a:extLst>
        </xdr:cNvPr>
        <xdr:cNvPicPr>
          <a:picLocks noChangeAspect="1"/>
        </xdr:cNvPicPr>
      </xdr:nvPicPr>
      <xdr:blipFill>
        <a:blip xmlns:r="http://schemas.openxmlformats.org/officeDocument/2006/relationships" r:embed="rId1"/>
        <a:stretch>
          <a:fillRect/>
        </a:stretch>
      </xdr:blipFill>
      <xdr:spPr>
        <a:xfrm>
          <a:off x="232931" y="839065"/>
          <a:ext cx="4848915" cy="1896341"/>
        </a:xfrm>
        <a:prstGeom prst="rect">
          <a:avLst/>
        </a:prstGeom>
      </xdr:spPr>
    </xdr:pic>
    <xdr:clientData/>
  </xdr:twoCellAnchor>
  <xdr:twoCellAnchor editAs="oneCell">
    <xdr:from>
      <xdr:col>9</xdr:col>
      <xdr:colOff>155864</xdr:colOff>
      <xdr:row>3</xdr:row>
      <xdr:rowOff>77932</xdr:rowOff>
    </xdr:from>
    <xdr:to>
      <xdr:col>17</xdr:col>
      <xdr:colOff>346363</xdr:colOff>
      <xdr:row>15</xdr:row>
      <xdr:rowOff>173425</xdr:rowOff>
    </xdr:to>
    <xdr:pic>
      <xdr:nvPicPr>
        <xdr:cNvPr id="3" name="Imagem 2">
          <a:extLst>
            <a:ext uri="{FF2B5EF4-FFF2-40B4-BE49-F238E27FC236}">
              <a16:creationId xmlns:a16="http://schemas.microsoft.com/office/drawing/2014/main" id="{69372516-88DA-4F40-B7EE-7853882AB150}"/>
            </a:ext>
          </a:extLst>
        </xdr:cNvPr>
        <xdr:cNvPicPr>
          <a:picLocks noChangeAspect="1"/>
        </xdr:cNvPicPr>
      </xdr:nvPicPr>
      <xdr:blipFill>
        <a:blip xmlns:r="http://schemas.openxmlformats.org/officeDocument/2006/relationships" r:embed="rId2"/>
        <a:stretch>
          <a:fillRect/>
        </a:stretch>
      </xdr:blipFill>
      <xdr:spPr>
        <a:xfrm>
          <a:off x="5213639" y="830407"/>
          <a:ext cx="5067299" cy="2381493"/>
        </a:xfrm>
        <a:prstGeom prst="rect">
          <a:avLst/>
        </a:prstGeom>
      </xdr:spPr>
    </xdr:pic>
    <xdr:clientData/>
  </xdr:twoCellAnchor>
  <xdr:twoCellAnchor editAs="oneCell">
    <xdr:from>
      <xdr:col>1</xdr:col>
      <xdr:colOff>43296</xdr:colOff>
      <xdr:row>18</xdr:row>
      <xdr:rowOff>95251</xdr:rowOff>
    </xdr:from>
    <xdr:to>
      <xdr:col>9</xdr:col>
      <xdr:colOff>269747</xdr:colOff>
      <xdr:row>30</xdr:row>
      <xdr:rowOff>129887</xdr:rowOff>
    </xdr:to>
    <xdr:pic>
      <xdr:nvPicPr>
        <xdr:cNvPr id="4" name="Imagem 3">
          <a:extLst>
            <a:ext uri="{FF2B5EF4-FFF2-40B4-BE49-F238E27FC236}">
              <a16:creationId xmlns:a16="http://schemas.microsoft.com/office/drawing/2014/main" id="{234EFEE4-A947-4704-A3E7-97A0DE86443E}"/>
            </a:ext>
          </a:extLst>
        </xdr:cNvPr>
        <xdr:cNvPicPr>
          <a:picLocks noChangeAspect="1"/>
        </xdr:cNvPicPr>
      </xdr:nvPicPr>
      <xdr:blipFill>
        <a:blip xmlns:r="http://schemas.openxmlformats.org/officeDocument/2006/relationships" r:embed="rId3"/>
        <a:stretch>
          <a:fillRect/>
        </a:stretch>
      </xdr:blipFill>
      <xdr:spPr>
        <a:xfrm>
          <a:off x="224271" y="3762376"/>
          <a:ext cx="5103251" cy="2320636"/>
        </a:xfrm>
        <a:prstGeom prst="rect">
          <a:avLst/>
        </a:prstGeom>
      </xdr:spPr>
    </xdr:pic>
    <xdr:clientData/>
  </xdr:twoCellAnchor>
  <xdr:twoCellAnchor editAs="oneCell">
    <xdr:from>
      <xdr:col>9</xdr:col>
      <xdr:colOff>346364</xdr:colOff>
      <xdr:row>18</xdr:row>
      <xdr:rowOff>103909</xdr:rowOff>
    </xdr:from>
    <xdr:to>
      <xdr:col>17</xdr:col>
      <xdr:colOff>364157</xdr:colOff>
      <xdr:row>28</xdr:row>
      <xdr:rowOff>103909</xdr:rowOff>
    </xdr:to>
    <xdr:pic>
      <xdr:nvPicPr>
        <xdr:cNvPr id="5" name="Imagem 4">
          <a:extLst>
            <a:ext uri="{FF2B5EF4-FFF2-40B4-BE49-F238E27FC236}">
              <a16:creationId xmlns:a16="http://schemas.microsoft.com/office/drawing/2014/main" id="{97279544-B7EF-417E-A236-668637BF00FF}"/>
            </a:ext>
          </a:extLst>
        </xdr:cNvPr>
        <xdr:cNvPicPr>
          <a:picLocks noChangeAspect="1"/>
        </xdr:cNvPicPr>
      </xdr:nvPicPr>
      <xdr:blipFill>
        <a:blip xmlns:r="http://schemas.openxmlformats.org/officeDocument/2006/relationships" r:embed="rId4"/>
        <a:stretch>
          <a:fillRect/>
        </a:stretch>
      </xdr:blipFill>
      <xdr:spPr>
        <a:xfrm>
          <a:off x="5404139" y="3771034"/>
          <a:ext cx="4894593" cy="1905000"/>
        </a:xfrm>
        <a:prstGeom prst="rect">
          <a:avLst/>
        </a:prstGeom>
      </xdr:spPr>
    </xdr:pic>
    <xdr:clientData/>
  </xdr:twoCellAnchor>
  <xdr:twoCellAnchor editAs="oneCell">
    <xdr:from>
      <xdr:col>17</xdr:col>
      <xdr:colOff>431741</xdr:colOff>
      <xdr:row>18</xdr:row>
      <xdr:rowOff>112568</xdr:rowOff>
    </xdr:from>
    <xdr:to>
      <xdr:col>25</xdr:col>
      <xdr:colOff>562842</xdr:colOff>
      <xdr:row>30</xdr:row>
      <xdr:rowOff>123582</xdr:rowOff>
    </xdr:to>
    <xdr:pic>
      <xdr:nvPicPr>
        <xdr:cNvPr id="6" name="Imagem 5">
          <a:extLst>
            <a:ext uri="{FF2B5EF4-FFF2-40B4-BE49-F238E27FC236}">
              <a16:creationId xmlns:a16="http://schemas.microsoft.com/office/drawing/2014/main" id="{FA2EBACA-9303-4D32-B66C-C0F20B9C7DF2}"/>
            </a:ext>
          </a:extLst>
        </xdr:cNvPr>
        <xdr:cNvPicPr>
          <a:picLocks noChangeAspect="1"/>
        </xdr:cNvPicPr>
      </xdr:nvPicPr>
      <xdr:blipFill>
        <a:blip xmlns:r="http://schemas.openxmlformats.org/officeDocument/2006/relationships" r:embed="rId5"/>
        <a:stretch>
          <a:fillRect/>
        </a:stretch>
      </xdr:blipFill>
      <xdr:spPr>
        <a:xfrm>
          <a:off x="10366316" y="3779693"/>
          <a:ext cx="5007901" cy="2297014"/>
        </a:xfrm>
        <a:prstGeom prst="rect">
          <a:avLst/>
        </a:prstGeom>
      </xdr:spPr>
    </xdr:pic>
    <xdr:clientData/>
  </xdr:twoCellAnchor>
  <xdr:twoCellAnchor editAs="oneCell">
    <xdr:from>
      <xdr:col>1</xdr:col>
      <xdr:colOff>95249</xdr:colOff>
      <xdr:row>33</xdr:row>
      <xdr:rowOff>129886</xdr:rowOff>
    </xdr:from>
    <xdr:to>
      <xdr:col>9</xdr:col>
      <xdr:colOff>311727</xdr:colOff>
      <xdr:row>44</xdr:row>
      <xdr:rowOff>7720</xdr:rowOff>
    </xdr:to>
    <xdr:pic>
      <xdr:nvPicPr>
        <xdr:cNvPr id="7" name="Imagem 6">
          <a:extLst>
            <a:ext uri="{FF2B5EF4-FFF2-40B4-BE49-F238E27FC236}">
              <a16:creationId xmlns:a16="http://schemas.microsoft.com/office/drawing/2014/main" id="{824B918B-D83C-4F6C-9DEA-BBFAF66AD9D1}"/>
            </a:ext>
          </a:extLst>
        </xdr:cNvPr>
        <xdr:cNvPicPr>
          <a:picLocks noChangeAspect="1"/>
        </xdr:cNvPicPr>
      </xdr:nvPicPr>
      <xdr:blipFill>
        <a:blip xmlns:r="http://schemas.openxmlformats.org/officeDocument/2006/relationships" r:embed="rId6"/>
        <a:stretch>
          <a:fillRect/>
        </a:stretch>
      </xdr:blipFill>
      <xdr:spPr>
        <a:xfrm>
          <a:off x="276224" y="6711661"/>
          <a:ext cx="5093278" cy="1973334"/>
        </a:xfrm>
        <a:prstGeom prst="rect">
          <a:avLst/>
        </a:prstGeom>
      </xdr:spPr>
    </xdr:pic>
    <xdr:clientData/>
  </xdr:twoCellAnchor>
  <xdr:twoCellAnchor editAs="oneCell">
    <xdr:from>
      <xdr:col>9</xdr:col>
      <xdr:colOff>372339</xdr:colOff>
      <xdr:row>33</xdr:row>
      <xdr:rowOff>121227</xdr:rowOff>
    </xdr:from>
    <xdr:to>
      <xdr:col>17</xdr:col>
      <xdr:colOff>372341</xdr:colOff>
      <xdr:row>43</xdr:row>
      <xdr:rowOff>122378</xdr:rowOff>
    </xdr:to>
    <xdr:pic>
      <xdr:nvPicPr>
        <xdr:cNvPr id="8" name="Imagem 7">
          <a:extLst>
            <a:ext uri="{FF2B5EF4-FFF2-40B4-BE49-F238E27FC236}">
              <a16:creationId xmlns:a16="http://schemas.microsoft.com/office/drawing/2014/main" id="{D317FE1D-A5D0-450A-98EC-39FE8B285D12}"/>
            </a:ext>
          </a:extLst>
        </xdr:cNvPr>
        <xdr:cNvPicPr>
          <a:picLocks noChangeAspect="1"/>
        </xdr:cNvPicPr>
      </xdr:nvPicPr>
      <xdr:blipFill>
        <a:blip xmlns:r="http://schemas.openxmlformats.org/officeDocument/2006/relationships" r:embed="rId7"/>
        <a:stretch>
          <a:fillRect/>
        </a:stretch>
      </xdr:blipFill>
      <xdr:spPr>
        <a:xfrm>
          <a:off x="5430114" y="6703002"/>
          <a:ext cx="4876802" cy="1906151"/>
        </a:xfrm>
        <a:prstGeom prst="rect">
          <a:avLst/>
        </a:prstGeom>
      </xdr:spPr>
    </xdr:pic>
    <xdr:clientData/>
  </xdr:twoCellAnchor>
  <xdr:twoCellAnchor editAs="oneCell">
    <xdr:from>
      <xdr:col>17</xdr:col>
      <xdr:colOff>486725</xdr:colOff>
      <xdr:row>33</xdr:row>
      <xdr:rowOff>77931</xdr:rowOff>
    </xdr:from>
    <xdr:to>
      <xdr:col>25</xdr:col>
      <xdr:colOff>542181</xdr:colOff>
      <xdr:row>43</xdr:row>
      <xdr:rowOff>95250</xdr:rowOff>
    </xdr:to>
    <xdr:pic>
      <xdr:nvPicPr>
        <xdr:cNvPr id="9" name="Imagem 8">
          <a:extLst>
            <a:ext uri="{FF2B5EF4-FFF2-40B4-BE49-F238E27FC236}">
              <a16:creationId xmlns:a16="http://schemas.microsoft.com/office/drawing/2014/main" id="{8AD0E44B-7F6D-4D08-A896-CAE1C9A528CB}"/>
            </a:ext>
          </a:extLst>
        </xdr:cNvPr>
        <xdr:cNvPicPr>
          <a:picLocks noChangeAspect="1"/>
        </xdr:cNvPicPr>
      </xdr:nvPicPr>
      <xdr:blipFill>
        <a:blip xmlns:r="http://schemas.openxmlformats.org/officeDocument/2006/relationships" r:embed="rId8"/>
        <a:stretch>
          <a:fillRect/>
        </a:stretch>
      </xdr:blipFill>
      <xdr:spPr>
        <a:xfrm>
          <a:off x="10421300" y="6659706"/>
          <a:ext cx="4932256" cy="1922319"/>
        </a:xfrm>
        <a:prstGeom prst="rect">
          <a:avLst/>
        </a:prstGeom>
      </xdr:spPr>
    </xdr:pic>
    <xdr:clientData/>
  </xdr:twoCellAnchor>
  <xdr:twoCellAnchor editAs="oneCell">
    <xdr:from>
      <xdr:col>1</xdr:col>
      <xdr:colOff>69273</xdr:colOff>
      <xdr:row>97</xdr:row>
      <xdr:rowOff>77931</xdr:rowOff>
    </xdr:from>
    <xdr:to>
      <xdr:col>9</xdr:col>
      <xdr:colOff>283177</xdr:colOff>
      <xdr:row>107</xdr:row>
      <xdr:rowOff>181841</xdr:rowOff>
    </xdr:to>
    <xdr:pic>
      <xdr:nvPicPr>
        <xdr:cNvPr id="10" name="Imagem 9">
          <a:extLst>
            <a:ext uri="{FF2B5EF4-FFF2-40B4-BE49-F238E27FC236}">
              <a16:creationId xmlns:a16="http://schemas.microsoft.com/office/drawing/2014/main" id="{10CF729F-1B31-4454-90A0-4AEF26F7B8A5}"/>
            </a:ext>
          </a:extLst>
        </xdr:cNvPr>
        <xdr:cNvPicPr>
          <a:picLocks noChangeAspect="1"/>
        </xdr:cNvPicPr>
      </xdr:nvPicPr>
      <xdr:blipFill>
        <a:blip xmlns:r="http://schemas.openxmlformats.org/officeDocument/2006/relationships" r:embed="rId9"/>
        <a:stretch>
          <a:fillRect/>
        </a:stretch>
      </xdr:blipFill>
      <xdr:spPr>
        <a:xfrm>
          <a:off x="250248" y="19204131"/>
          <a:ext cx="5090704" cy="2008910"/>
        </a:xfrm>
        <a:prstGeom prst="rect">
          <a:avLst/>
        </a:prstGeom>
      </xdr:spPr>
    </xdr:pic>
    <xdr:clientData/>
  </xdr:twoCellAnchor>
  <xdr:twoCellAnchor editAs="oneCell">
    <xdr:from>
      <xdr:col>9</xdr:col>
      <xdr:colOff>363685</xdr:colOff>
      <xdr:row>97</xdr:row>
      <xdr:rowOff>95252</xdr:rowOff>
    </xdr:from>
    <xdr:to>
      <xdr:col>17</xdr:col>
      <xdr:colOff>477108</xdr:colOff>
      <xdr:row>107</xdr:row>
      <xdr:rowOff>147206</xdr:rowOff>
    </xdr:to>
    <xdr:pic>
      <xdr:nvPicPr>
        <xdr:cNvPr id="11" name="Imagem 10">
          <a:extLst>
            <a:ext uri="{FF2B5EF4-FFF2-40B4-BE49-F238E27FC236}">
              <a16:creationId xmlns:a16="http://schemas.microsoft.com/office/drawing/2014/main" id="{3AF757CD-8E95-4312-8E12-D343EB1745DB}"/>
            </a:ext>
          </a:extLst>
        </xdr:cNvPr>
        <xdr:cNvPicPr>
          <a:picLocks noChangeAspect="1"/>
        </xdr:cNvPicPr>
      </xdr:nvPicPr>
      <xdr:blipFill>
        <a:blip xmlns:r="http://schemas.openxmlformats.org/officeDocument/2006/relationships" r:embed="rId10"/>
        <a:stretch>
          <a:fillRect/>
        </a:stretch>
      </xdr:blipFill>
      <xdr:spPr>
        <a:xfrm>
          <a:off x="5421460" y="19221452"/>
          <a:ext cx="4990223" cy="1956954"/>
        </a:xfrm>
        <a:prstGeom prst="rect">
          <a:avLst/>
        </a:prstGeom>
      </xdr:spPr>
    </xdr:pic>
    <xdr:clientData/>
  </xdr:twoCellAnchor>
  <xdr:twoCellAnchor editAs="oneCell">
    <xdr:from>
      <xdr:col>17</xdr:col>
      <xdr:colOff>562840</xdr:colOff>
      <xdr:row>97</xdr:row>
      <xdr:rowOff>103909</xdr:rowOff>
    </xdr:from>
    <xdr:to>
      <xdr:col>25</xdr:col>
      <xdr:colOff>482436</xdr:colOff>
      <xdr:row>110</xdr:row>
      <xdr:rowOff>107637</xdr:rowOff>
    </xdr:to>
    <xdr:pic>
      <xdr:nvPicPr>
        <xdr:cNvPr id="12" name="Imagem 11">
          <a:extLst>
            <a:ext uri="{FF2B5EF4-FFF2-40B4-BE49-F238E27FC236}">
              <a16:creationId xmlns:a16="http://schemas.microsoft.com/office/drawing/2014/main" id="{CA99EBF1-7CF0-4034-AA8E-E520DBFCEA1E}"/>
            </a:ext>
          </a:extLst>
        </xdr:cNvPr>
        <xdr:cNvPicPr>
          <a:picLocks noChangeAspect="1"/>
        </xdr:cNvPicPr>
      </xdr:nvPicPr>
      <xdr:blipFill>
        <a:blip xmlns:r="http://schemas.openxmlformats.org/officeDocument/2006/relationships" r:embed="rId11"/>
        <a:stretch>
          <a:fillRect/>
        </a:stretch>
      </xdr:blipFill>
      <xdr:spPr>
        <a:xfrm>
          <a:off x="10497415" y="19230109"/>
          <a:ext cx="4796396" cy="2480228"/>
        </a:xfrm>
        <a:prstGeom prst="rect">
          <a:avLst/>
        </a:prstGeom>
      </xdr:spPr>
    </xdr:pic>
    <xdr:clientData/>
  </xdr:twoCellAnchor>
  <xdr:twoCellAnchor editAs="oneCell">
    <xdr:from>
      <xdr:col>1</xdr:col>
      <xdr:colOff>103910</xdr:colOff>
      <xdr:row>64</xdr:row>
      <xdr:rowOff>77931</xdr:rowOff>
    </xdr:from>
    <xdr:to>
      <xdr:col>9</xdr:col>
      <xdr:colOff>381001</xdr:colOff>
      <xdr:row>77</xdr:row>
      <xdr:rowOff>33611</xdr:rowOff>
    </xdr:to>
    <xdr:pic>
      <xdr:nvPicPr>
        <xdr:cNvPr id="13" name="Imagem 12">
          <a:extLst>
            <a:ext uri="{FF2B5EF4-FFF2-40B4-BE49-F238E27FC236}">
              <a16:creationId xmlns:a16="http://schemas.microsoft.com/office/drawing/2014/main" id="{7F613B46-148F-4C41-99FF-89FB53FDDFA5}"/>
            </a:ext>
          </a:extLst>
        </xdr:cNvPr>
        <xdr:cNvPicPr>
          <a:picLocks noChangeAspect="1"/>
        </xdr:cNvPicPr>
      </xdr:nvPicPr>
      <xdr:blipFill>
        <a:blip xmlns:r="http://schemas.openxmlformats.org/officeDocument/2006/relationships" r:embed="rId12"/>
        <a:stretch>
          <a:fillRect/>
        </a:stretch>
      </xdr:blipFill>
      <xdr:spPr>
        <a:xfrm>
          <a:off x="284885" y="12803331"/>
          <a:ext cx="5153891" cy="2432180"/>
        </a:xfrm>
        <a:prstGeom prst="rect">
          <a:avLst/>
        </a:prstGeom>
      </xdr:spPr>
    </xdr:pic>
    <xdr:clientData/>
  </xdr:twoCellAnchor>
  <xdr:twoCellAnchor editAs="oneCell">
    <xdr:from>
      <xdr:col>9</xdr:col>
      <xdr:colOff>554182</xdr:colOff>
      <xdr:row>64</xdr:row>
      <xdr:rowOff>103909</xdr:rowOff>
    </xdr:from>
    <xdr:to>
      <xdr:col>17</xdr:col>
      <xdr:colOff>468348</xdr:colOff>
      <xdr:row>77</xdr:row>
      <xdr:rowOff>121227</xdr:rowOff>
    </xdr:to>
    <xdr:pic>
      <xdr:nvPicPr>
        <xdr:cNvPr id="14" name="Imagem 13">
          <a:extLst>
            <a:ext uri="{FF2B5EF4-FFF2-40B4-BE49-F238E27FC236}">
              <a16:creationId xmlns:a16="http://schemas.microsoft.com/office/drawing/2014/main" id="{DE0D6D96-0617-4B86-BBCA-FA472FE7C43C}"/>
            </a:ext>
          </a:extLst>
        </xdr:cNvPr>
        <xdr:cNvPicPr>
          <a:picLocks noChangeAspect="1"/>
        </xdr:cNvPicPr>
      </xdr:nvPicPr>
      <xdr:blipFill>
        <a:blip xmlns:r="http://schemas.openxmlformats.org/officeDocument/2006/relationships" r:embed="rId13"/>
        <a:stretch>
          <a:fillRect/>
        </a:stretch>
      </xdr:blipFill>
      <xdr:spPr>
        <a:xfrm>
          <a:off x="5611957" y="12829309"/>
          <a:ext cx="4790966" cy="2493818"/>
        </a:xfrm>
        <a:prstGeom prst="rect">
          <a:avLst/>
        </a:prstGeom>
      </xdr:spPr>
    </xdr:pic>
    <xdr:clientData/>
  </xdr:twoCellAnchor>
  <xdr:twoCellAnchor editAs="oneCell">
    <xdr:from>
      <xdr:col>1</xdr:col>
      <xdr:colOff>103908</xdr:colOff>
      <xdr:row>80</xdr:row>
      <xdr:rowOff>77932</xdr:rowOff>
    </xdr:from>
    <xdr:to>
      <xdr:col>9</xdr:col>
      <xdr:colOff>311728</xdr:colOff>
      <xdr:row>94</xdr:row>
      <xdr:rowOff>135969</xdr:rowOff>
    </xdr:to>
    <xdr:pic>
      <xdr:nvPicPr>
        <xdr:cNvPr id="15" name="Imagem 14">
          <a:extLst>
            <a:ext uri="{FF2B5EF4-FFF2-40B4-BE49-F238E27FC236}">
              <a16:creationId xmlns:a16="http://schemas.microsoft.com/office/drawing/2014/main" id="{C65F522C-B7C2-431F-A355-7429876DC62C}"/>
            </a:ext>
          </a:extLst>
        </xdr:cNvPr>
        <xdr:cNvPicPr>
          <a:picLocks noChangeAspect="1"/>
        </xdr:cNvPicPr>
      </xdr:nvPicPr>
      <xdr:blipFill>
        <a:blip xmlns:r="http://schemas.openxmlformats.org/officeDocument/2006/relationships" r:embed="rId14"/>
        <a:stretch>
          <a:fillRect/>
        </a:stretch>
      </xdr:blipFill>
      <xdr:spPr>
        <a:xfrm>
          <a:off x="284883" y="15908482"/>
          <a:ext cx="5084620" cy="2725037"/>
        </a:xfrm>
        <a:prstGeom prst="rect">
          <a:avLst/>
        </a:prstGeom>
      </xdr:spPr>
    </xdr:pic>
    <xdr:clientData/>
  </xdr:twoCellAnchor>
  <xdr:twoCellAnchor editAs="oneCell">
    <xdr:from>
      <xdr:col>9</xdr:col>
      <xdr:colOff>450273</xdr:colOff>
      <xdr:row>80</xdr:row>
      <xdr:rowOff>112568</xdr:rowOff>
    </xdr:from>
    <xdr:to>
      <xdr:col>17</xdr:col>
      <xdr:colOff>554182</xdr:colOff>
      <xdr:row>94</xdr:row>
      <xdr:rowOff>71254</xdr:rowOff>
    </xdr:to>
    <xdr:pic>
      <xdr:nvPicPr>
        <xdr:cNvPr id="16" name="Imagem 15">
          <a:extLst>
            <a:ext uri="{FF2B5EF4-FFF2-40B4-BE49-F238E27FC236}">
              <a16:creationId xmlns:a16="http://schemas.microsoft.com/office/drawing/2014/main" id="{4949F6CC-8A65-4914-9B26-BFC9BE7ECD66}"/>
            </a:ext>
          </a:extLst>
        </xdr:cNvPr>
        <xdr:cNvPicPr>
          <a:picLocks noChangeAspect="1"/>
        </xdr:cNvPicPr>
      </xdr:nvPicPr>
      <xdr:blipFill>
        <a:blip xmlns:r="http://schemas.openxmlformats.org/officeDocument/2006/relationships" r:embed="rId15"/>
        <a:stretch>
          <a:fillRect/>
        </a:stretch>
      </xdr:blipFill>
      <xdr:spPr>
        <a:xfrm>
          <a:off x="5508048" y="15943118"/>
          <a:ext cx="4980709" cy="2625686"/>
        </a:xfrm>
        <a:prstGeom prst="rect">
          <a:avLst/>
        </a:prstGeom>
      </xdr:spPr>
    </xdr:pic>
    <xdr:clientData/>
  </xdr:twoCellAnchor>
  <xdr:twoCellAnchor editAs="oneCell">
    <xdr:from>
      <xdr:col>18</xdr:col>
      <xdr:colOff>54312</xdr:colOff>
      <xdr:row>80</xdr:row>
      <xdr:rowOff>77931</xdr:rowOff>
    </xdr:from>
    <xdr:to>
      <xdr:col>25</xdr:col>
      <xdr:colOff>539581</xdr:colOff>
      <xdr:row>91</xdr:row>
      <xdr:rowOff>129886</xdr:rowOff>
    </xdr:to>
    <xdr:pic>
      <xdr:nvPicPr>
        <xdr:cNvPr id="17" name="Imagem 16">
          <a:extLst>
            <a:ext uri="{FF2B5EF4-FFF2-40B4-BE49-F238E27FC236}">
              <a16:creationId xmlns:a16="http://schemas.microsoft.com/office/drawing/2014/main" id="{32431E2E-A7BE-406D-82C6-4A0AE7EE9119}"/>
            </a:ext>
          </a:extLst>
        </xdr:cNvPr>
        <xdr:cNvPicPr>
          <a:picLocks noChangeAspect="1"/>
        </xdr:cNvPicPr>
      </xdr:nvPicPr>
      <xdr:blipFill>
        <a:blip xmlns:r="http://schemas.openxmlformats.org/officeDocument/2006/relationships" r:embed="rId16"/>
        <a:stretch>
          <a:fillRect/>
        </a:stretch>
      </xdr:blipFill>
      <xdr:spPr>
        <a:xfrm>
          <a:off x="10598487" y="15908481"/>
          <a:ext cx="4752469" cy="2147455"/>
        </a:xfrm>
        <a:prstGeom prst="rect">
          <a:avLst/>
        </a:prstGeom>
      </xdr:spPr>
    </xdr:pic>
    <xdr:clientData/>
  </xdr:twoCellAnchor>
  <xdr:twoCellAnchor editAs="oneCell">
    <xdr:from>
      <xdr:col>1</xdr:col>
      <xdr:colOff>129886</xdr:colOff>
      <xdr:row>132</xdr:row>
      <xdr:rowOff>95250</xdr:rowOff>
    </xdr:from>
    <xdr:to>
      <xdr:col>9</xdr:col>
      <xdr:colOff>441613</xdr:colOff>
      <xdr:row>145</xdr:row>
      <xdr:rowOff>74301</xdr:rowOff>
    </xdr:to>
    <xdr:pic>
      <xdr:nvPicPr>
        <xdr:cNvPr id="18" name="Imagem 17">
          <a:extLst>
            <a:ext uri="{FF2B5EF4-FFF2-40B4-BE49-F238E27FC236}">
              <a16:creationId xmlns:a16="http://schemas.microsoft.com/office/drawing/2014/main" id="{5EC76552-5B05-4E78-AE93-D76A929F52B7}"/>
            </a:ext>
          </a:extLst>
        </xdr:cNvPr>
        <xdr:cNvPicPr>
          <a:picLocks noChangeAspect="1"/>
        </xdr:cNvPicPr>
      </xdr:nvPicPr>
      <xdr:blipFill>
        <a:blip xmlns:r="http://schemas.openxmlformats.org/officeDocument/2006/relationships" r:embed="rId17"/>
        <a:stretch>
          <a:fillRect/>
        </a:stretch>
      </xdr:blipFill>
      <xdr:spPr>
        <a:xfrm>
          <a:off x="310861" y="26127075"/>
          <a:ext cx="5188527" cy="2455551"/>
        </a:xfrm>
        <a:prstGeom prst="rect">
          <a:avLst/>
        </a:prstGeom>
      </xdr:spPr>
    </xdr:pic>
    <xdr:clientData/>
  </xdr:twoCellAnchor>
  <xdr:twoCellAnchor editAs="oneCell">
    <xdr:from>
      <xdr:col>9</xdr:col>
      <xdr:colOff>519546</xdr:colOff>
      <xdr:row>132</xdr:row>
      <xdr:rowOff>95250</xdr:rowOff>
    </xdr:from>
    <xdr:to>
      <xdr:col>17</xdr:col>
      <xdr:colOff>510887</xdr:colOff>
      <xdr:row>146</xdr:row>
      <xdr:rowOff>171815</xdr:rowOff>
    </xdr:to>
    <xdr:pic>
      <xdr:nvPicPr>
        <xdr:cNvPr id="19" name="Imagem 18">
          <a:extLst>
            <a:ext uri="{FF2B5EF4-FFF2-40B4-BE49-F238E27FC236}">
              <a16:creationId xmlns:a16="http://schemas.microsoft.com/office/drawing/2014/main" id="{664505B1-382D-4226-902F-89A9CECEB0F3}"/>
            </a:ext>
          </a:extLst>
        </xdr:cNvPr>
        <xdr:cNvPicPr>
          <a:picLocks noChangeAspect="1"/>
        </xdr:cNvPicPr>
      </xdr:nvPicPr>
      <xdr:blipFill>
        <a:blip xmlns:r="http://schemas.openxmlformats.org/officeDocument/2006/relationships" r:embed="rId18"/>
        <a:stretch>
          <a:fillRect/>
        </a:stretch>
      </xdr:blipFill>
      <xdr:spPr>
        <a:xfrm>
          <a:off x="5577321" y="26127075"/>
          <a:ext cx="4868141" cy="2743565"/>
        </a:xfrm>
        <a:prstGeom prst="rect">
          <a:avLst/>
        </a:prstGeom>
      </xdr:spPr>
    </xdr:pic>
    <xdr:clientData/>
  </xdr:twoCellAnchor>
  <xdr:twoCellAnchor editAs="oneCell">
    <xdr:from>
      <xdr:col>1</xdr:col>
      <xdr:colOff>77933</xdr:colOff>
      <xdr:row>149</xdr:row>
      <xdr:rowOff>77933</xdr:rowOff>
    </xdr:from>
    <xdr:to>
      <xdr:col>9</xdr:col>
      <xdr:colOff>424295</xdr:colOff>
      <xdr:row>166</xdr:row>
      <xdr:rowOff>11320</xdr:rowOff>
    </xdr:to>
    <xdr:pic>
      <xdr:nvPicPr>
        <xdr:cNvPr id="20" name="Imagem 19">
          <a:extLst>
            <a:ext uri="{FF2B5EF4-FFF2-40B4-BE49-F238E27FC236}">
              <a16:creationId xmlns:a16="http://schemas.microsoft.com/office/drawing/2014/main" id="{210A8CE0-C238-4311-9177-3ABF89F3DCF5}"/>
            </a:ext>
          </a:extLst>
        </xdr:cNvPr>
        <xdr:cNvPicPr>
          <a:picLocks noChangeAspect="1"/>
        </xdr:cNvPicPr>
      </xdr:nvPicPr>
      <xdr:blipFill>
        <a:blip xmlns:r="http://schemas.openxmlformats.org/officeDocument/2006/relationships" r:embed="rId19"/>
        <a:stretch>
          <a:fillRect/>
        </a:stretch>
      </xdr:blipFill>
      <xdr:spPr>
        <a:xfrm>
          <a:off x="258908" y="29405408"/>
          <a:ext cx="5223162" cy="3171887"/>
        </a:xfrm>
        <a:prstGeom prst="rect">
          <a:avLst/>
        </a:prstGeom>
      </xdr:spPr>
    </xdr:pic>
    <xdr:clientData/>
  </xdr:twoCellAnchor>
  <xdr:twoCellAnchor editAs="oneCell">
    <xdr:from>
      <xdr:col>9</xdr:col>
      <xdr:colOff>536864</xdr:colOff>
      <xdr:row>149</xdr:row>
      <xdr:rowOff>95251</xdr:rowOff>
    </xdr:from>
    <xdr:to>
      <xdr:col>17</xdr:col>
      <xdr:colOff>519545</xdr:colOff>
      <xdr:row>159</xdr:row>
      <xdr:rowOff>77561</xdr:rowOff>
    </xdr:to>
    <xdr:pic>
      <xdr:nvPicPr>
        <xdr:cNvPr id="21" name="Imagem 20">
          <a:extLst>
            <a:ext uri="{FF2B5EF4-FFF2-40B4-BE49-F238E27FC236}">
              <a16:creationId xmlns:a16="http://schemas.microsoft.com/office/drawing/2014/main" id="{BA2A503D-A896-454B-965C-896F1443B1C2}"/>
            </a:ext>
          </a:extLst>
        </xdr:cNvPr>
        <xdr:cNvPicPr>
          <a:picLocks noChangeAspect="1"/>
        </xdr:cNvPicPr>
      </xdr:nvPicPr>
      <xdr:blipFill>
        <a:blip xmlns:r="http://schemas.openxmlformats.org/officeDocument/2006/relationships" r:embed="rId20"/>
        <a:stretch>
          <a:fillRect/>
        </a:stretch>
      </xdr:blipFill>
      <xdr:spPr>
        <a:xfrm>
          <a:off x="5594639" y="29422726"/>
          <a:ext cx="4859481" cy="1887310"/>
        </a:xfrm>
        <a:prstGeom prst="rect">
          <a:avLst/>
        </a:prstGeom>
      </xdr:spPr>
    </xdr:pic>
    <xdr:clientData/>
  </xdr:twoCellAnchor>
  <xdr:twoCellAnchor editAs="oneCell">
    <xdr:from>
      <xdr:col>17</xdr:col>
      <xdr:colOff>554182</xdr:colOff>
      <xdr:row>149</xdr:row>
      <xdr:rowOff>77932</xdr:rowOff>
    </xdr:from>
    <xdr:to>
      <xdr:col>25</xdr:col>
      <xdr:colOff>584611</xdr:colOff>
      <xdr:row>161</xdr:row>
      <xdr:rowOff>80847</xdr:rowOff>
    </xdr:to>
    <xdr:pic>
      <xdr:nvPicPr>
        <xdr:cNvPr id="22" name="Imagem 21">
          <a:extLst>
            <a:ext uri="{FF2B5EF4-FFF2-40B4-BE49-F238E27FC236}">
              <a16:creationId xmlns:a16="http://schemas.microsoft.com/office/drawing/2014/main" id="{05C36ADC-41EC-4550-B376-3F2186F56BA3}"/>
            </a:ext>
          </a:extLst>
        </xdr:cNvPr>
        <xdr:cNvPicPr>
          <a:picLocks noChangeAspect="1"/>
        </xdr:cNvPicPr>
      </xdr:nvPicPr>
      <xdr:blipFill>
        <a:blip xmlns:r="http://schemas.openxmlformats.org/officeDocument/2006/relationships" r:embed="rId21"/>
        <a:stretch>
          <a:fillRect/>
        </a:stretch>
      </xdr:blipFill>
      <xdr:spPr>
        <a:xfrm>
          <a:off x="10488757" y="29405407"/>
          <a:ext cx="4907229" cy="2288915"/>
        </a:xfrm>
        <a:prstGeom prst="rect">
          <a:avLst/>
        </a:prstGeom>
      </xdr:spPr>
    </xdr:pic>
    <xdr:clientData/>
  </xdr:twoCellAnchor>
  <xdr:twoCellAnchor editAs="oneCell">
    <xdr:from>
      <xdr:col>1</xdr:col>
      <xdr:colOff>60613</xdr:colOff>
      <xdr:row>169</xdr:row>
      <xdr:rowOff>95251</xdr:rowOff>
    </xdr:from>
    <xdr:to>
      <xdr:col>9</xdr:col>
      <xdr:colOff>389659</xdr:colOff>
      <xdr:row>184</xdr:row>
      <xdr:rowOff>169033</xdr:rowOff>
    </xdr:to>
    <xdr:pic>
      <xdr:nvPicPr>
        <xdr:cNvPr id="23" name="Imagem 22">
          <a:extLst>
            <a:ext uri="{FF2B5EF4-FFF2-40B4-BE49-F238E27FC236}">
              <a16:creationId xmlns:a16="http://schemas.microsoft.com/office/drawing/2014/main" id="{B23ACDEC-79E6-43CC-8C56-D469566E34D6}"/>
            </a:ext>
          </a:extLst>
        </xdr:cNvPr>
        <xdr:cNvPicPr>
          <a:picLocks noChangeAspect="1"/>
        </xdr:cNvPicPr>
      </xdr:nvPicPr>
      <xdr:blipFill>
        <a:blip xmlns:r="http://schemas.openxmlformats.org/officeDocument/2006/relationships" r:embed="rId22"/>
        <a:stretch>
          <a:fillRect/>
        </a:stretch>
      </xdr:blipFill>
      <xdr:spPr>
        <a:xfrm>
          <a:off x="241588" y="33289876"/>
          <a:ext cx="5205846" cy="2931282"/>
        </a:xfrm>
        <a:prstGeom prst="rect">
          <a:avLst/>
        </a:prstGeom>
      </xdr:spPr>
    </xdr:pic>
    <xdr:clientData/>
  </xdr:twoCellAnchor>
  <xdr:twoCellAnchor editAs="oneCell">
    <xdr:from>
      <xdr:col>9</xdr:col>
      <xdr:colOff>484909</xdr:colOff>
      <xdr:row>169</xdr:row>
      <xdr:rowOff>69274</xdr:rowOff>
    </xdr:from>
    <xdr:to>
      <xdr:col>17</xdr:col>
      <xdr:colOff>588818</xdr:colOff>
      <xdr:row>181</xdr:row>
      <xdr:rowOff>39492</xdr:rowOff>
    </xdr:to>
    <xdr:pic>
      <xdr:nvPicPr>
        <xdr:cNvPr id="24" name="Imagem 23">
          <a:extLst>
            <a:ext uri="{FF2B5EF4-FFF2-40B4-BE49-F238E27FC236}">
              <a16:creationId xmlns:a16="http://schemas.microsoft.com/office/drawing/2014/main" id="{22EDB9E8-4E0E-43E2-B82C-025501D81BA0}"/>
            </a:ext>
          </a:extLst>
        </xdr:cNvPr>
        <xdr:cNvPicPr>
          <a:picLocks noChangeAspect="1"/>
        </xdr:cNvPicPr>
      </xdr:nvPicPr>
      <xdr:blipFill>
        <a:blip xmlns:r="http://schemas.openxmlformats.org/officeDocument/2006/relationships" r:embed="rId23"/>
        <a:stretch>
          <a:fillRect/>
        </a:stretch>
      </xdr:blipFill>
      <xdr:spPr>
        <a:xfrm>
          <a:off x="5542684" y="33263899"/>
          <a:ext cx="4980709" cy="2256218"/>
        </a:xfrm>
        <a:prstGeom prst="rect">
          <a:avLst/>
        </a:prstGeom>
      </xdr:spPr>
    </xdr:pic>
    <xdr:clientData/>
  </xdr:twoCellAnchor>
  <xdr:twoCellAnchor editAs="oneCell">
    <xdr:from>
      <xdr:col>18</xdr:col>
      <xdr:colOff>43296</xdr:colOff>
      <xdr:row>169</xdr:row>
      <xdr:rowOff>77932</xdr:rowOff>
    </xdr:from>
    <xdr:to>
      <xdr:col>25</xdr:col>
      <xdr:colOff>587213</xdr:colOff>
      <xdr:row>181</xdr:row>
      <xdr:rowOff>47593</xdr:rowOff>
    </xdr:to>
    <xdr:pic>
      <xdr:nvPicPr>
        <xdr:cNvPr id="25" name="Imagem 24">
          <a:extLst>
            <a:ext uri="{FF2B5EF4-FFF2-40B4-BE49-F238E27FC236}">
              <a16:creationId xmlns:a16="http://schemas.microsoft.com/office/drawing/2014/main" id="{45D7B743-C9CA-4685-AA6D-4BBD95A4CD18}"/>
            </a:ext>
          </a:extLst>
        </xdr:cNvPr>
        <xdr:cNvPicPr>
          <a:picLocks noChangeAspect="1"/>
        </xdr:cNvPicPr>
      </xdr:nvPicPr>
      <xdr:blipFill>
        <a:blip xmlns:r="http://schemas.openxmlformats.org/officeDocument/2006/relationships" r:embed="rId24"/>
        <a:stretch>
          <a:fillRect/>
        </a:stretch>
      </xdr:blipFill>
      <xdr:spPr>
        <a:xfrm>
          <a:off x="10587471" y="33272557"/>
          <a:ext cx="4811117" cy="2255661"/>
        </a:xfrm>
        <a:prstGeom prst="rect">
          <a:avLst/>
        </a:prstGeom>
      </xdr:spPr>
    </xdr:pic>
    <xdr:clientData/>
  </xdr:twoCellAnchor>
  <xdr:twoCellAnchor editAs="oneCell">
    <xdr:from>
      <xdr:col>1</xdr:col>
      <xdr:colOff>25977</xdr:colOff>
      <xdr:row>242</xdr:row>
      <xdr:rowOff>77932</xdr:rowOff>
    </xdr:from>
    <xdr:to>
      <xdr:col>9</xdr:col>
      <xdr:colOff>450273</xdr:colOff>
      <xdr:row>254</xdr:row>
      <xdr:rowOff>186988</xdr:rowOff>
    </xdr:to>
    <xdr:pic>
      <xdr:nvPicPr>
        <xdr:cNvPr id="26" name="Imagem 25">
          <a:extLst>
            <a:ext uri="{FF2B5EF4-FFF2-40B4-BE49-F238E27FC236}">
              <a16:creationId xmlns:a16="http://schemas.microsoft.com/office/drawing/2014/main" id="{4A593E62-BF08-4403-89B7-AF5F9B804A8A}"/>
            </a:ext>
          </a:extLst>
        </xdr:cNvPr>
        <xdr:cNvPicPr>
          <a:picLocks noChangeAspect="1"/>
        </xdr:cNvPicPr>
      </xdr:nvPicPr>
      <xdr:blipFill>
        <a:blip xmlns:r="http://schemas.openxmlformats.org/officeDocument/2006/relationships" r:embed="rId25"/>
        <a:stretch>
          <a:fillRect/>
        </a:stretch>
      </xdr:blipFill>
      <xdr:spPr>
        <a:xfrm>
          <a:off x="206952" y="47531482"/>
          <a:ext cx="5301096" cy="2395056"/>
        </a:xfrm>
        <a:prstGeom prst="rect">
          <a:avLst/>
        </a:prstGeom>
      </xdr:spPr>
    </xdr:pic>
    <xdr:clientData/>
  </xdr:twoCellAnchor>
  <xdr:twoCellAnchor editAs="oneCell">
    <xdr:from>
      <xdr:col>9</xdr:col>
      <xdr:colOff>502227</xdr:colOff>
      <xdr:row>242</xdr:row>
      <xdr:rowOff>86592</xdr:rowOff>
    </xdr:from>
    <xdr:to>
      <xdr:col>18</xdr:col>
      <xdr:colOff>10143</xdr:colOff>
      <xdr:row>254</xdr:row>
      <xdr:rowOff>138546</xdr:rowOff>
    </xdr:to>
    <xdr:pic>
      <xdr:nvPicPr>
        <xdr:cNvPr id="27" name="Imagem 26">
          <a:extLst>
            <a:ext uri="{FF2B5EF4-FFF2-40B4-BE49-F238E27FC236}">
              <a16:creationId xmlns:a16="http://schemas.microsoft.com/office/drawing/2014/main" id="{F5F5D436-8689-407B-846F-903E502A7F56}"/>
            </a:ext>
          </a:extLst>
        </xdr:cNvPr>
        <xdr:cNvPicPr>
          <a:picLocks noChangeAspect="1"/>
        </xdr:cNvPicPr>
      </xdr:nvPicPr>
      <xdr:blipFill>
        <a:blip xmlns:r="http://schemas.openxmlformats.org/officeDocument/2006/relationships" r:embed="rId26"/>
        <a:stretch>
          <a:fillRect/>
        </a:stretch>
      </xdr:blipFill>
      <xdr:spPr>
        <a:xfrm>
          <a:off x="5560002" y="47540142"/>
          <a:ext cx="4994316" cy="2337954"/>
        </a:xfrm>
        <a:prstGeom prst="rect">
          <a:avLst/>
        </a:prstGeom>
      </xdr:spPr>
    </xdr:pic>
    <xdr:clientData/>
  </xdr:twoCellAnchor>
  <xdr:twoCellAnchor editAs="oneCell">
    <xdr:from>
      <xdr:col>18</xdr:col>
      <xdr:colOff>34636</xdr:colOff>
      <xdr:row>242</xdr:row>
      <xdr:rowOff>69273</xdr:rowOff>
    </xdr:from>
    <xdr:to>
      <xdr:col>26</xdr:col>
      <xdr:colOff>3585</xdr:colOff>
      <xdr:row>252</xdr:row>
      <xdr:rowOff>64254</xdr:rowOff>
    </xdr:to>
    <xdr:pic>
      <xdr:nvPicPr>
        <xdr:cNvPr id="28" name="Imagem 27">
          <a:extLst>
            <a:ext uri="{FF2B5EF4-FFF2-40B4-BE49-F238E27FC236}">
              <a16:creationId xmlns:a16="http://schemas.microsoft.com/office/drawing/2014/main" id="{6B19B8EF-9453-4C3B-9C94-11610BF20FA3}"/>
            </a:ext>
          </a:extLst>
        </xdr:cNvPr>
        <xdr:cNvPicPr>
          <a:picLocks noChangeAspect="1"/>
        </xdr:cNvPicPr>
      </xdr:nvPicPr>
      <xdr:blipFill>
        <a:blip xmlns:r="http://schemas.openxmlformats.org/officeDocument/2006/relationships" r:embed="rId27"/>
        <a:stretch>
          <a:fillRect/>
        </a:stretch>
      </xdr:blipFill>
      <xdr:spPr>
        <a:xfrm>
          <a:off x="10578811" y="47522823"/>
          <a:ext cx="4845749" cy="1899981"/>
        </a:xfrm>
        <a:prstGeom prst="rect">
          <a:avLst/>
        </a:prstGeom>
      </xdr:spPr>
    </xdr:pic>
    <xdr:clientData/>
  </xdr:twoCellAnchor>
  <xdr:twoCellAnchor editAs="oneCell">
    <xdr:from>
      <xdr:col>1</xdr:col>
      <xdr:colOff>155864</xdr:colOff>
      <xdr:row>211</xdr:row>
      <xdr:rowOff>69273</xdr:rowOff>
    </xdr:from>
    <xdr:to>
      <xdr:col>9</xdr:col>
      <xdr:colOff>424295</xdr:colOff>
      <xdr:row>223</xdr:row>
      <xdr:rowOff>179737</xdr:rowOff>
    </xdr:to>
    <xdr:pic>
      <xdr:nvPicPr>
        <xdr:cNvPr id="29" name="Imagem 28">
          <a:extLst>
            <a:ext uri="{FF2B5EF4-FFF2-40B4-BE49-F238E27FC236}">
              <a16:creationId xmlns:a16="http://schemas.microsoft.com/office/drawing/2014/main" id="{9685B940-E34D-455D-AD53-A0C568AB2126}"/>
            </a:ext>
          </a:extLst>
        </xdr:cNvPr>
        <xdr:cNvPicPr>
          <a:picLocks noChangeAspect="1"/>
        </xdr:cNvPicPr>
      </xdr:nvPicPr>
      <xdr:blipFill>
        <a:blip xmlns:r="http://schemas.openxmlformats.org/officeDocument/2006/relationships" r:embed="rId28"/>
        <a:stretch>
          <a:fillRect/>
        </a:stretch>
      </xdr:blipFill>
      <xdr:spPr>
        <a:xfrm>
          <a:off x="336839" y="41503023"/>
          <a:ext cx="5145231" cy="2396464"/>
        </a:xfrm>
        <a:prstGeom prst="rect">
          <a:avLst/>
        </a:prstGeom>
      </xdr:spPr>
    </xdr:pic>
    <xdr:clientData/>
  </xdr:twoCellAnchor>
  <xdr:twoCellAnchor editAs="oneCell">
    <xdr:from>
      <xdr:col>9</xdr:col>
      <xdr:colOff>510887</xdr:colOff>
      <xdr:row>211</xdr:row>
      <xdr:rowOff>60615</xdr:rowOff>
    </xdr:from>
    <xdr:to>
      <xdr:col>17</xdr:col>
      <xdr:colOff>484910</xdr:colOff>
      <xdr:row>221</xdr:row>
      <xdr:rowOff>65438</xdr:rowOff>
    </xdr:to>
    <xdr:pic>
      <xdr:nvPicPr>
        <xdr:cNvPr id="30" name="Imagem 29">
          <a:extLst>
            <a:ext uri="{FF2B5EF4-FFF2-40B4-BE49-F238E27FC236}">
              <a16:creationId xmlns:a16="http://schemas.microsoft.com/office/drawing/2014/main" id="{11A75975-6327-4CC0-9805-ADEC1AC6138B}"/>
            </a:ext>
          </a:extLst>
        </xdr:cNvPr>
        <xdr:cNvPicPr>
          <a:picLocks noChangeAspect="1"/>
        </xdr:cNvPicPr>
      </xdr:nvPicPr>
      <xdr:blipFill>
        <a:blip xmlns:r="http://schemas.openxmlformats.org/officeDocument/2006/relationships" r:embed="rId29"/>
        <a:stretch>
          <a:fillRect/>
        </a:stretch>
      </xdr:blipFill>
      <xdr:spPr>
        <a:xfrm>
          <a:off x="5568662" y="41494365"/>
          <a:ext cx="4850823" cy="1909823"/>
        </a:xfrm>
        <a:prstGeom prst="rect">
          <a:avLst/>
        </a:prstGeom>
      </xdr:spPr>
    </xdr:pic>
    <xdr:clientData/>
  </xdr:twoCellAnchor>
  <xdr:twoCellAnchor editAs="oneCell">
    <xdr:from>
      <xdr:col>1</xdr:col>
      <xdr:colOff>112567</xdr:colOff>
      <xdr:row>226</xdr:row>
      <xdr:rowOff>112568</xdr:rowOff>
    </xdr:from>
    <xdr:to>
      <xdr:col>9</xdr:col>
      <xdr:colOff>502227</xdr:colOff>
      <xdr:row>237</xdr:row>
      <xdr:rowOff>80179</xdr:rowOff>
    </xdr:to>
    <xdr:pic>
      <xdr:nvPicPr>
        <xdr:cNvPr id="31" name="Imagem 30">
          <a:extLst>
            <a:ext uri="{FF2B5EF4-FFF2-40B4-BE49-F238E27FC236}">
              <a16:creationId xmlns:a16="http://schemas.microsoft.com/office/drawing/2014/main" id="{2C8C8B1B-7804-437C-8AFC-0FD9A51EFC5F}"/>
            </a:ext>
          </a:extLst>
        </xdr:cNvPr>
        <xdr:cNvPicPr>
          <a:picLocks noChangeAspect="1"/>
        </xdr:cNvPicPr>
      </xdr:nvPicPr>
      <xdr:blipFill>
        <a:blip xmlns:r="http://schemas.openxmlformats.org/officeDocument/2006/relationships" r:embed="rId30"/>
        <a:stretch>
          <a:fillRect/>
        </a:stretch>
      </xdr:blipFill>
      <xdr:spPr>
        <a:xfrm>
          <a:off x="293542" y="44460968"/>
          <a:ext cx="5266460" cy="2063111"/>
        </a:xfrm>
        <a:prstGeom prst="rect">
          <a:avLst/>
        </a:prstGeom>
      </xdr:spPr>
    </xdr:pic>
    <xdr:clientData/>
  </xdr:twoCellAnchor>
  <xdr:twoCellAnchor editAs="oneCell">
    <xdr:from>
      <xdr:col>9</xdr:col>
      <xdr:colOff>554181</xdr:colOff>
      <xdr:row>226</xdr:row>
      <xdr:rowOff>86591</xdr:rowOff>
    </xdr:from>
    <xdr:to>
      <xdr:col>18</xdr:col>
      <xdr:colOff>43679</xdr:colOff>
      <xdr:row>239</xdr:row>
      <xdr:rowOff>158987</xdr:rowOff>
    </xdr:to>
    <xdr:pic>
      <xdr:nvPicPr>
        <xdr:cNvPr id="32" name="Imagem 31">
          <a:extLst>
            <a:ext uri="{FF2B5EF4-FFF2-40B4-BE49-F238E27FC236}">
              <a16:creationId xmlns:a16="http://schemas.microsoft.com/office/drawing/2014/main" id="{B7FA4B51-0A20-40F8-A39B-FB3A2D11A9F6}"/>
            </a:ext>
          </a:extLst>
        </xdr:cNvPr>
        <xdr:cNvPicPr>
          <a:picLocks noChangeAspect="1"/>
        </xdr:cNvPicPr>
      </xdr:nvPicPr>
      <xdr:blipFill>
        <a:blip xmlns:r="http://schemas.openxmlformats.org/officeDocument/2006/relationships" r:embed="rId31"/>
        <a:stretch>
          <a:fillRect/>
        </a:stretch>
      </xdr:blipFill>
      <xdr:spPr>
        <a:xfrm>
          <a:off x="5611956" y="44434991"/>
          <a:ext cx="4975898" cy="2548896"/>
        </a:xfrm>
        <a:prstGeom prst="rect">
          <a:avLst/>
        </a:prstGeom>
      </xdr:spPr>
    </xdr:pic>
    <xdr:clientData/>
  </xdr:twoCellAnchor>
  <xdr:twoCellAnchor editAs="oneCell">
    <xdr:from>
      <xdr:col>17</xdr:col>
      <xdr:colOff>477124</xdr:colOff>
      <xdr:row>211</xdr:row>
      <xdr:rowOff>69273</xdr:rowOff>
    </xdr:from>
    <xdr:to>
      <xdr:col>25</xdr:col>
      <xdr:colOff>515339</xdr:colOff>
      <xdr:row>221</xdr:row>
      <xdr:rowOff>69272</xdr:rowOff>
    </xdr:to>
    <xdr:pic>
      <xdr:nvPicPr>
        <xdr:cNvPr id="33" name="Imagem 32">
          <a:extLst>
            <a:ext uri="{FF2B5EF4-FFF2-40B4-BE49-F238E27FC236}">
              <a16:creationId xmlns:a16="http://schemas.microsoft.com/office/drawing/2014/main" id="{EF351598-5F91-48FB-B892-174FCE9B07AC}"/>
            </a:ext>
          </a:extLst>
        </xdr:cNvPr>
        <xdr:cNvPicPr>
          <a:picLocks noChangeAspect="1"/>
        </xdr:cNvPicPr>
      </xdr:nvPicPr>
      <xdr:blipFill>
        <a:blip xmlns:r="http://schemas.openxmlformats.org/officeDocument/2006/relationships" r:embed="rId32"/>
        <a:stretch>
          <a:fillRect/>
        </a:stretch>
      </xdr:blipFill>
      <xdr:spPr>
        <a:xfrm>
          <a:off x="10411699" y="41503023"/>
          <a:ext cx="4915015" cy="1904999"/>
        </a:xfrm>
        <a:prstGeom prst="rect">
          <a:avLst/>
        </a:prstGeom>
      </xdr:spPr>
    </xdr:pic>
    <xdr:clientData/>
  </xdr:twoCellAnchor>
  <xdr:twoCellAnchor editAs="oneCell">
    <xdr:from>
      <xdr:col>1</xdr:col>
      <xdr:colOff>60614</xdr:colOff>
      <xdr:row>46</xdr:row>
      <xdr:rowOff>60613</xdr:rowOff>
    </xdr:from>
    <xdr:to>
      <xdr:col>9</xdr:col>
      <xdr:colOff>363683</xdr:colOff>
      <xdr:row>60</xdr:row>
      <xdr:rowOff>56372</xdr:rowOff>
    </xdr:to>
    <xdr:pic>
      <xdr:nvPicPr>
        <xdr:cNvPr id="34" name="Imagem 33">
          <a:extLst>
            <a:ext uri="{FF2B5EF4-FFF2-40B4-BE49-F238E27FC236}">
              <a16:creationId xmlns:a16="http://schemas.microsoft.com/office/drawing/2014/main" id="{073779B1-11D0-4D0B-AB4A-0DC89B8BFE9A}"/>
            </a:ext>
          </a:extLst>
        </xdr:cNvPr>
        <xdr:cNvPicPr>
          <a:picLocks noChangeAspect="1"/>
        </xdr:cNvPicPr>
      </xdr:nvPicPr>
      <xdr:blipFill>
        <a:blip xmlns:r="http://schemas.openxmlformats.org/officeDocument/2006/relationships" r:embed="rId33"/>
        <a:stretch>
          <a:fillRect/>
        </a:stretch>
      </xdr:blipFill>
      <xdr:spPr>
        <a:xfrm>
          <a:off x="241589" y="9176038"/>
          <a:ext cx="5179869" cy="2662759"/>
        </a:xfrm>
        <a:prstGeom prst="rect">
          <a:avLst/>
        </a:prstGeom>
      </xdr:spPr>
    </xdr:pic>
    <xdr:clientData/>
  </xdr:twoCellAnchor>
  <xdr:twoCellAnchor editAs="oneCell">
    <xdr:from>
      <xdr:col>17</xdr:col>
      <xdr:colOff>378096</xdr:colOff>
      <xdr:row>46</xdr:row>
      <xdr:rowOff>17318</xdr:rowOff>
    </xdr:from>
    <xdr:to>
      <xdr:col>25</xdr:col>
      <xdr:colOff>570761</xdr:colOff>
      <xdr:row>58</xdr:row>
      <xdr:rowOff>103909</xdr:rowOff>
    </xdr:to>
    <xdr:pic>
      <xdr:nvPicPr>
        <xdr:cNvPr id="35" name="Imagem 34">
          <a:extLst>
            <a:ext uri="{FF2B5EF4-FFF2-40B4-BE49-F238E27FC236}">
              <a16:creationId xmlns:a16="http://schemas.microsoft.com/office/drawing/2014/main" id="{E518AA1D-DE5D-46EB-84A7-C3F101855C2F}"/>
            </a:ext>
          </a:extLst>
        </xdr:cNvPr>
        <xdr:cNvPicPr>
          <a:picLocks noChangeAspect="1"/>
        </xdr:cNvPicPr>
      </xdr:nvPicPr>
      <xdr:blipFill>
        <a:blip xmlns:r="http://schemas.openxmlformats.org/officeDocument/2006/relationships" r:embed="rId34"/>
        <a:stretch>
          <a:fillRect/>
        </a:stretch>
      </xdr:blipFill>
      <xdr:spPr>
        <a:xfrm>
          <a:off x="10312671" y="9132743"/>
          <a:ext cx="5069465" cy="2372591"/>
        </a:xfrm>
        <a:prstGeom prst="rect">
          <a:avLst/>
        </a:prstGeom>
      </xdr:spPr>
    </xdr:pic>
    <xdr:clientData/>
  </xdr:twoCellAnchor>
  <xdr:twoCellAnchor editAs="oneCell">
    <xdr:from>
      <xdr:col>9</xdr:col>
      <xdr:colOff>389660</xdr:colOff>
      <xdr:row>46</xdr:row>
      <xdr:rowOff>43295</xdr:rowOff>
    </xdr:from>
    <xdr:to>
      <xdr:col>17</xdr:col>
      <xdr:colOff>363683</xdr:colOff>
      <xdr:row>57</xdr:row>
      <xdr:rowOff>154873</xdr:rowOff>
    </xdr:to>
    <xdr:pic>
      <xdr:nvPicPr>
        <xdr:cNvPr id="36" name="Imagem 35">
          <a:extLst>
            <a:ext uri="{FF2B5EF4-FFF2-40B4-BE49-F238E27FC236}">
              <a16:creationId xmlns:a16="http://schemas.microsoft.com/office/drawing/2014/main" id="{65F49A1F-A7F3-4D7C-BC91-0AB52540DB06}"/>
            </a:ext>
          </a:extLst>
        </xdr:cNvPr>
        <xdr:cNvPicPr>
          <a:picLocks noChangeAspect="1"/>
        </xdr:cNvPicPr>
      </xdr:nvPicPr>
      <xdr:blipFill>
        <a:blip xmlns:r="http://schemas.openxmlformats.org/officeDocument/2006/relationships" r:embed="rId35"/>
        <a:stretch>
          <a:fillRect/>
        </a:stretch>
      </xdr:blipFill>
      <xdr:spPr>
        <a:xfrm>
          <a:off x="5447435" y="9158720"/>
          <a:ext cx="4850823" cy="2207078"/>
        </a:xfrm>
        <a:prstGeom prst="rect">
          <a:avLst/>
        </a:prstGeom>
      </xdr:spPr>
    </xdr:pic>
    <xdr:clientData/>
  </xdr:twoCellAnchor>
  <xdr:twoCellAnchor editAs="oneCell">
    <xdr:from>
      <xdr:col>1</xdr:col>
      <xdr:colOff>77933</xdr:colOff>
      <xdr:row>112</xdr:row>
      <xdr:rowOff>77932</xdr:rowOff>
    </xdr:from>
    <xdr:to>
      <xdr:col>9</xdr:col>
      <xdr:colOff>216478</xdr:colOff>
      <xdr:row>126</xdr:row>
      <xdr:rowOff>55789</xdr:rowOff>
    </xdr:to>
    <xdr:pic>
      <xdr:nvPicPr>
        <xdr:cNvPr id="37" name="Imagem 36">
          <a:extLst>
            <a:ext uri="{FF2B5EF4-FFF2-40B4-BE49-F238E27FC236}">
              <a16:creationId xmlns:a16="http://schemas.microsoft.com/office/drawing/2014/main" id="{F3B35284-961E-42B4-BF68-08E9D7D8AC14}"/>
            </a:ext>
          </a:extLst>
        </xdr:cNvPr>
        <xdr:cNvPicPr>
          <a:picLocks noChangeAspect="1"/>
        </xdr:cNvPicPr>
      </xdr:nvPicPr>
      <xdr:blipFill>
        <a:blip xmlns:r="http://schemas.openxmlformats.org/officeDocument/2006/relationships" r:embed="rId36"/>
        <a:stretch>
          <a:fillRect/>
        </a:stretch>
      </xdr:blipFill>
      <xdr:spPr>
        <a:xfrm>
          <a:off x="258908" y="22118782"/>
          <a:ext cx="5015345" cy="2644857"/>
        </a:xfrm>
        <a:prstGeom prst="rect">
          <a:avLst/>
        </a:prstGeom>
      </xdr:spPr>
    </xdr:pic>
    <xdr:clientData/>
  </xdr:twoCellAnchor>
  <xdr:twoCellAnchor editAs="oneCell">
    <xdr:from>
      <xdr:col>9</xdr:col>
      <xdr:colOff>251114</xdr:colOff>
      <xdr:row>112</xdr:row>
      <xdr:rowOff>77931</xdr:rowOff>
    </xdr:from>
    <xdr:to>
      <xdr:col>17</xdr:col>
      <xdr:colOff>554182</xdr:colOff>
      <xdr:row>126</xdr:row>
      <xdr:rowOff>73923</xdr:rowOff>
    </xdr:to>
    <xdr:pic>
      <xdr:nvPicPr>
        <xdr:cNvPr id="38" name="Imagem 37">
          <a:extLst>
            <a:ext uri="{FF2B5EF4-FFF2-40B4-BE49-F238E27FC236}">
              <a16:creationId xmlns:a16="http://schemas.microsoft.com/office/drawing/2014/main" id="{C7492E62-27E1-4946-9940-A83F2FA672A0}"/>
            </a:ext>
          </a:extLst>
        </xdr:cNvPr>
        <xdr:cNvPicPr>
          <a:picLocks noChangeAspect="1"/>
        </xdr:cNvPicPr>
      </xdr:nvPicPr>
      <xdr:blipFill>
        <a:blip xmlns:r="http://schemas.openxmlformats.org/officeDocument/2006/relationships" r:embed="rId37"/>
        <a:stretch>
          <a:fillRect/>
        </a:stretch>
      </xdr:blipFill>
      <xdr:spPr>
        <a:xfrm>
          <a:off x="5308889" y="22118781"/>
          <a:ext cx="5179868" cy="2662992"/>
        </a:xfrm>
        <a:prstGeom prst="rect">
          <a:avLst/>
        </a:prstGeom>
      </xdr:spPr>
    </xdr:pic>
    <xdr:clientData/>
  </xdr:twoCellAnchor>
  <xdr:twoCellAnchor editAs="oneCell">
    <xdr:from>
      <xdr:col>17</xdr:col>
      <xdr:colOff>580159</xdr:colOff>
      <xdr:row>112</xdr:row>
      <xdr:rowOff>77933</xdr:rowOff>
    </xdr:from>
    <xdr:to>
      <xdr:col>25</xdr:col>
      <xdr:colOff>498887</xdr:colOff>
      <xdr:row>123</xdr:row>
      <xdr:rowOff>177550</xdr:rowOff>
    </xdr:to>
    <xdr:pic>
      <xdr:nvPicPr>
        <xdr:cNvPr id="39" name="Imagem 38">
          <a:extLst>
            <a:ext uri="{FF2B5EF4-FFF2-40B4-BE49-F238E27FC236}">
              <a16:creationId xmlns:a16="http://schemas.microsoft.com/office/drawing/2014/main" id="{5F1CB9D7-CBFE-4A71-B521-101CEE75DB5B}"/>
            </a:ext>
          </a:extLst>
        </xdr:cNvPr>
        <xdr:cNvPicPr>
          <a:picLocks noChangeAspect="1"/>
        </xdr:cNvPicPr>
      </xdr:nvPicPr>
      <xdr:blipFill>
        <a:blip xmlns:r="http://schemas.openxmlformats.org/officeDocument/2006/relationships" r:embed="rId38"/>
        <a:stretch>
          <a:fillRect/>
        </a:stretch>
      </xdr:blipFill>
      <xdr:spPr>
        <a:xfrm>
          <a:off x="10514734" y="22118783"/>
          <a:ext cx="4795528" cy="2195117"/>
        </a:xfrm>
        <a:prstGeom prst="rect">
          <a:avLst/>
        </a:prstGeom>
      </xdr:spPr>
    </xdr:pic>
    <xdr:clientData/>
  </xdr:twoCellAnchor>
  <xdr:twoCellAnchor editAs="oneCell">
    <xdr:from>
      <xdr:col>1</xdr:col>
      <xdr:colOff>60613</xdr:colOff>
      <xdr:row>187</xdr:row>
      <xdr:rowOff>60615</xdr:rowOff>
    </xdr:from>
    <xdr:to>
      <xdr:col>9</xdr:col>
      <xdr:colOff>493568</xdr:colOff>
      <xdr:row>200</xdr:row>
      <xdr:rowOff>82380</xdr:rowOff>
    </xdr:to>
    <xdr:pic>
      <xdr:nvPicPr>
        <xdr:cNvPr id="40" name="Imagem 39">
          <a:extLst>
            <a:ext uri="{FF2B5EF4-FFF2-40B4-BE49-F238E27FC236}">
              <a16:creationId xmlns:a16="http://schemas.microsoft.com/office/drawing/2014/main" id="{71F45836-3F6F-4ABC-A79F-B5A4400A03EF}"/>
            </a:ext>
          </a:extLst>
        </xdr:cNvPr>
        <xdr:cNvPicPr>
          <a:picLocks noChangeAspect="1"/>
        </xdr:cNvPicPr>
      </xdr:nvPicPr>
      <xdr:blipFill>
        <a:blip xmlns:r="http://schemas.openxmlformats.org/officeDocument/2006/relationships" r:embed="rId39"/>
        <a:stretch>
          <a:fillRect/>
        </a:stretch>
      </xdr:blipFill>
      <xdr:spPr>
        <a:xfrm>
          <a:off x="241588" y="36741390"/>
          <a:ext cx="5309755" cy="2498265"/>
        </a:xfrm>
        <a:prstGeom prst="rect">
          <a:avLst/>
        </a:prstGeom>
      </xdr:spPr>
    </xdr:pic>
    <xdr:clientData/>
  </xdr:twoCellAnchor>
  <xdr:twoCellAnchor editAs="oneCell">
    <xdr:from>
      <xdr:col>9</xdr:col>
      <xdr:colOff>536863</xdr:colOff>
      <xdr:row>187</xdr:row>
      <xdr:rowOff>60614</xdr:rowOff>
    </xdr:from>
    <xdr:to>
      <xdr:col>17</xdr:col>
      <xdr:colOff>597477</xdr:colOff>
      <xdr:row>200</xdr:row>
      <xdr:rowOff>111362</xdr:rowOff>
    </xdr:to>
    <xdr:pic>
      <xdr:nvPicPr>
        <xdr:cNvPr id="41" name="Imagem 40">
          <a:extLst>
            <a:ext uri="{FF2B5EF4-FFF2-40B4-BE49-F238E27FC236}">
              <a16:creationId xmlns:a16="http://schemas.microsoft.com/office/drawing/2014/main" id="{061CE09B-1BED-4E9D-B989-6CB8DD6ADAD7}"/>
            </a:ext>
          </a:extLst>
        </xdr:cNvPr>
        <xdr:cNvPicPr>
          <a:picLocks noChangeAspect="1"/>
        </xdr:cNvPicPr>
      </xdr:nvPicPr>
      <xdr:blipFill>
        <a:blip xmlns:r="http://schemas.openxmlformats.org/officeDocument/2006/relationships" r:embed="rId40"/>
        <a:stretch>
          <a:fillRect/>
        </a:stretch>
      </xdr:blipFill>
      <xdr:spPr>
        <a:xfrm>
          <a:off x="5594638" y="36741389"/>
          <a:ext cx="4937414" cy="2527248"/>
        </a:xfrm>
        <a:prstGeom prst="rect">
          <a:avLst/>
        </a:prstGeom>
      </xdr:spPr>
    </xdr:pic>
    <xdr:clientData/>
  </xdr:twoCellAnchor>
  <xdr:twoCellAnchor editAs="oneCell">
    <xdr:from>
      <xdr:col>18</xdr:col>
      <xdr:colOff>43296</xdr:colOff>
      <xdr:row>187</xdr:row>
      <xdr:rowOff>69273</xdr:rowOff>
    </xdr:from>
    <xdr:to>
      <xdr:col>25</xdr:col>
      <xdr:colOff>567293</xdr:colOff>
      <xdr:row>206</xdr:row>
      <xdr:rowOff>127502</xdr:rowOff>
    </xdr:to>
    <xdr:pic>
      <xdr:nvPicPr>
        <xdr:cNvPr id="42" name="Imagem 41">
          <a:extLst>
            <a:ext uri="{FF2B5EF4-FFF2-40B4-BE49-F238E27FC236}">
              <a16:creationId xmlns:a16="http://schemas.microsoft.com/office/drawing/2014/main" id="{80197807-AA40-4F9D-AC73-11D6D652E420}"/>
            </a:ext>
          </a:extLst>
        </xdr:cNvPr>
        <xdr:cNvPicPr>
          <a:picLocks noChangeAspect="1"/>
        </xdr:cNvPicPr>
      </xdr:nvPicPr>
      <xdr:blipFill>
        <a:blip xmlns:r="http://schemas.openxmlformats.org/officeDocument/2006/relationships" r:embed="rId41"/>
        <a:stretch>
          <a:fillRect/>
        </a:stretch>
      </xdr:blipFill>
      <xdr:spPr>
        <a:xfrm>
          <a:off x="10587471" y="36750048"/>
          <a:ext cx="4791197" cy="36777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22649</xdr:colOff>
      <xdr:row>15</xdr:row>
      <xdr:rowOff>38100</xdr:rowOff>
    </xdr:from>
    <xdr:to>
      <xdr:col>33</xdr:col>
      <xdr:colOff>46100</xdr:colOff>
      <xdr:row>38</xdr:row>
      <xdr:rowOff>8671</xdr:rowOff>
    </xdr:to>
    <xdr:pic>
      <xdr:nvPicPr>
        <xdr:cNvPr id="2" name="Imagem 1">
          <a:extLst>
            <a:ext uri="{FF2B5EF4-FFF2-40B4-BE49-F238E27FC236}">
              <a16:creationId xmlns:a16="http://schemas.microsoft.com/office/drawing/2014/main" id="{54D4342A-B4FC-DAB5-97B0-318A715F0960}"/>
            </a:ext>
          </a:extLst>
        </xdr:cNvPr>
        <xdr:cNvPicPr>
          <a:picLocks noChangeAspect="1"/>
        </xdr:cNvPicPr>
      </xdr:nvPicPr>
      <xdr:blipFill>
        <a:blip xmlns:r="http://schemas.openxmlformats.org/officeDocument/2006/relationships" r:embed="rId1"/>
        <a:stretch>
          <a:fillRect/>
        </a:stretch>
      </xdr:blipFill>
      <xdr:spPr>
        <a:xfrm>
          <a:off x="8309399" y="4324350"/>
          <a:ext cx="8024451" cy="44949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2" name="Imagem 1">
          <a:extLst>
            <a:ext uri="{FF2B5EF4-FFF2-40B4-BE49-F238E27FC236}">
              <a16:creationId xmlns:a16="http://schemas.microsoft.com/office/drawing/2014/main" id="{BA06DCE7-CB77-48E1-B8C5-EA913A49C2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2" name="Imagem 1">
          <a:extLst>
            <a:ext uri="{FF2B5EF4-FFF2-40B4-BE49-F238E27FC236}">
              <a16:creationId xmlns:a16="http://schemas.microsoft.com/office/drawing/2014/main" id="{F3BE0B8E-FA76-4DBD-AEA9-67878B55A0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3" name="Imagem 2">
          <a:extLst>
            <a:ext uri="{FF2B5EF4-FFF2-40B4-BE49-F238E27FC236}">
              <a16:creationId xmlns:a16="http://schemas.microsoft.com/office/drawing/2014/main" id="{34B1CBD7-4D6F-410B-8A51-63E8D44EF4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2" name="Imagem 1">
          <a:extLst>
            <a:ext uri="{FF2B5EF4-FFF2-40B4-BE49-F238E27FC236}">
              <a16:creationId xmlns:a16="http://schemas.microsoft.com/office/drawing/2014/main" id="{A2921946-B80B-4A48-A573-27537710803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3" name="Imagem 2">
          <a:extLst>
            <a:ext uri="{FF2B5EF4-FFF2-40B4-BE49-F238E27FC236}">
              <a16:creationId xmlns:a16="http://schemas.microsoft.com/office/drawing/2014/main" id="{03A4D40E-F602-4DA4-A271-4602E1F05B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2" name="Imagem 1">
          <a:extLst>
            <a:ext uri="{FF2B5EF4-FFF2-40B4-BE49-F238E27FC236}">
              <a16:creationId xmlns:a16="http://schemas.microsoft.com/office/drawing/2014/main" id="{18CAF498-E39D-426D-94F1-F85DB0668C2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2</xdr:row>
      <xdr:rowOff>17690</xdr:rowOff>
    </xdr:from>
    <xdr:to>
      <xdr:col>2</xdr:col>
      <xdr:colOff>923925</xdr:colOff>
      <xdr:row>4</xdr:row>
      <xdr:rowOff>2778</xdr:rowOff>
    </xdr:to>
    <xdr:pic>
      <xdr:nvPicPr>
        <xdr:cNvPr id="3" name="Imagem 2">
          <a:extLst>
            <a:ext uri="{FF2B5EF4-FFF2-40B4-BE49-F238E27FC236}">
              <a16:creationId xmlns:a16="http://schemas.microsoft.com/office/drawing/2014/main" id="{FE91C26E-7A9F-49AD-A358-F5D04C8988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6200" y="265340"/>
          <a:ext cx="1714500" cy="3660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aaPrc\0000000\05-Out\AaaCns\FeG-Balance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aaPrc/0000000/05-Out/AaaCns/Raz&#227;oAnal&#237;tico.xls"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marcia.dalvi\OneDrive\95%20Infra%20SA\Demanda\14%20Acailandia%20Barcarena\Matriz%20de%20Insumos.xlsm" TargetMode="External"/><Relationship Id="rId1" Type="http://schemas.openxmlformats.org/officeDocument/2006/relationships/externalLinkPath" Target="Matriz%20de%20Insum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aaPrc/0000000/05-Out/AaaCns/FeG-Balance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aaPrc\0000000\05-Out\AaaCns\Ffb-Balance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aaPrc/0000000/05-Out/AaaCns/Ffb-Balanc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Jura/DIR/AA%20TRefer&#234;ncia/Ano%202011/01-Jan-11/01%20-%20Assessoria%20Super.%20do%20Cear&#225;/01%20-%20Or&#231;amento%20Assessoria%20SR-%20Cear&#225;%20-%20Mar-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Jura\DIR\AA%20TRefer&#234;ncia\Ano%202011\01-Jan-11\01%20-%20Assessoria%20Super.%20do%20Cear&#225;\01%20-%20Or&#231;amento%20Assessoria%20SR-%20Cear&#225;%20-%20Mar-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aaPrc\20120701%20a%2020120731\2012-07-05-120000-Sis\10.Sax\10.10.Bsc.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aaPrc/20120701%20a%2020120731/2012-07-05-120000-Sis/10.Sax/10.10.Bsc.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aaPrc\0000000\05-Out\AaaCns\Raz&#227;oAnal&#237;ti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cSntFeG"/>
      <sheetName val="200"/>
    </sheetNames>
    <sheetDataSet>
      <sheetData sheetId="0"/>
      <sheetData sheetId="1">
        <row r="1">
          <cell r="B1" t="str">
            <v>Chk</v>
          </cell>
        </row>
        <row r="2">
          <cell r="B2" t="str">
            <v>OK!!!</v>
          </cell>
        </row>
        <row r="3">
          <cell r="B3">
            <v>0</v>
          </cell>
        </row>
        <row r="4">
          <cell r="B4" t="str">
            <v>200 - BalFeG</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
      <sheetName val="Rzo"/>
      <sheetName val="RzoUma"/>
      <sheetName val="300"/>
      <sheetName val="RzoFeGCap"/>
    </sheetNames>
    <sheetDataSet>
      <sheetData sheetId="0"/>
      <sheetData sheetId="1"/>
      <sheetData sheetId="2"/>
      <sheetData sheetId="3">
        <row r="1">
          <cell r="B1" t="str">
            <v>Chk</v>
          </cell>
        </row>
        <row r="2">
          <cell r="B2" t="str">
            <v>OK!!!</v>
          </cell>
        </row>
        <row r="3">
          <cell r="B3">
            <v>0</v>
          </cell>
        </row>
        <row r="4">
          <cell r="B4" t="str">
            <v>300 - RzoAll</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TRIZ"/>
      <sheetName val="EQ.INFO."/>
      <sheetName val="REAJ."/>
      <sheetName val="DADOS"/>
      <sheetName val="SINAPI"/>
      <sheetName val="R$ COTAÇÕES"/>
      <sheetName val="R$ SINAPI"/>
      <sheetName val="MA."/>
      <sheetName val="MO."/>
      <sheetName val="EQ."/>
    </sheetNames>
    <sheetDataSet>
      <sheetData sheetId="0" refreshError="1"/>
      <sheetData sheetId="1" refreshError="1"/>
      <sheetData sheetId="2" refreshError="1"/>
      <sheetData sheetId="3" refreshError="1"/>
      <sheetData sheetId="4" refreshError="1"/>
      <sheetData sheetId="5">
        <row r="20">
          <cell r="Y20">
            <v>1698.8021000000001</v>
          </cell>
        </row>
      </sheetData>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cSntFeG"/>
      <sheetName val="200"/>
    </sheetNames>
    <sheetDataSet>
      <sheetData sheetId="0"/>
      <sheetData sheetId="1">
        <row r="1">
          <cell r="B1" t="str">
            <v>Chk</v>
          </cell>
        </row>
        <row r="2">
          <cell r="B2" t="str">
            <v>OK!!!</v>
          </cell>
        </row>
        <row r="3">
          <cell r="B3">
            <v>0</v>
          </cell>
        </row>
        <row r="4">
          <cell r="B4" t="str">
            <v>200 - BalFeG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cSntFfb"/>
      <sheetName val="120"/>
      <sheetName val="Plan1"/>
      <sheetName val="Plan1 (2)"/>
      <sheetName val="010"/>
      <sheetName val="012"/>
      <sheetName val="015"/>
      <sheetName val="018"/>
      <sheetName val="019"/>
      <sheetName val="020"/>
      <sheetName val="30"/>
      <sheetName val="040"/>
      <sheetName val="050"/>
      <sheetName val="410"/>
      <sheetName val="420"/>
      <sheetName val="430"/>
      <sheetName val="440"/>
      <sheetName val="450"/>
      <sheetName val="460"/>
      <sheetName val="470"/>
      <sheetName val="602"/>
      <sheetName val="605"/>
      <sheetName val="610"/>
    </sheetNames>
    <sheetDataSet>
      <sheetData sheetId="0">
        <row r="21">
          <cell r="H21" t="str">
            <v>1.</v>
          </cell>
        </row>
      </sheetData>
      <sheetData sheetId="1">
        <row r="1">
          <cell r="B1" t="str">
            <v>Chk</v>
          </cell>
        </row>
        <row r="2">
          <cell r="B2" t="str">
            <v>ERR!!!</v>
          </cell>
        </row>
        <row r="3">
          <cell r="B3">
            <v>1</v>
          </cell>
        </row>
        <row r="4">
          <cell r="B4" t="str">
            <v>100 - BalFfb</v>
          </cell>
        </row>
      </sheetData>
      <sheetData sheetId="2"/>
      <sheetData sheetId="3"/>
      <sheetData sheetId="4">
        <row r="1">
          <cell r="B1" t="str">
            <v>Chk</v>
          </cell>
        </row>
        <row r="2">
          <cell r="B2" t="str">
            <v>OK!!!</v>
          </cell>
        </row>
        <row r="3">
          <cell r="B3">
            <v>0</v>
          </cell>
        </row>
      </sheetData>
      <sheetData sheetId="5">
        <row r="1">
          <cell r="B1" t="str">
            <v>Chk</v>
          </cell>
        </row>
        <row r="2">
          <cell r="B2" t="str">
            <v>OK!!!</v>
          </cell>
        </row>
        <row r="3">
          <cell r="B3">
            <v>0</v>
          </cell>
        </row>
        <row r="4">
          <cell r="B4" t="str">
            <v>012 - Cit</v>
          </cell>
        </row>
      </sheetData>
      <sheetData sheetId="6">
        <row r="2">
          <cell r="B2" t="str">
            <v>OK!!!</v>
          </cell>
        </row>
        <row r="3">
          <cell r="B3">
            <v>0</v>
          </cell>
        </row>
      </sheetData>
      <sheetData sheetId="7">
        <row r="1">
          <cell r="B1" t="str">
            <v>Chk</v>
          </cell>
        </row>
        <row r="2">
          <cell r="B2" t="str">
            <v>OK!!!</v>
          </cell>
        </row>
        <row r="3">
          <cell r="B3">
            <v>0</v>
          </cell>
        </row>
        <row r="4">
          <cell r="B4" t="str">
            <v>018 - VnoCnc</v>
          </cell>
        </row>
      </sheetData>
      <sheetData sheetId="8">
        <row r="1">
          <cell r="B1" t="str">
            <v>Chk</v>
          </cell>
        </row>
        <row r="2">
          <cell r="B2" t="str">
            <v>OK!!!</v>
          </cell>
        </row>
        <row r="3">
          <cell r="B3">
            <v>0</v>
          </cell>
        </row>
      </sheetData>
      <sheetData sheetId="9">
        <row r="1">
          <cell r="B1" t="str">
            <v>Chk</v>
          </cell>
        </row>
        <row r="2">
          <cell r="B2" t="str">
            <v>OK!!!</v>
          </cell>
        </row>
        <row r="3">
          <cell r="B3">
            <v>0</v>
          </cell>
        </row>
        <row r="4">
          <cell r="B4" t="str">
            <v>020 - CitCqeCnc</v>
          </cell>
        </row>
      </sheetData>
      <sheetData sheetId="10">
        <row r="1">
          <cell r="B1" t="str">
            <v>Chk</v>
          </cell>
        </row>
        <row r="2">
          <cell r="B2" t="str">
            <v>OK!!!</v>
          </cell>
        </row>
        <row r="3">
          <cell r="B3">
            <v>0</v>
          </cell>
        </row>
      </sheetData>
      <sheetData sheetId="11">
        <row r="1">
          <cell r="B1" t="str">
            <v>Chk</v>
          </cell>
        </row>
        <row r="2">
          <cell r="B2" t="str">
            <v>OK!!!</v>
          </cell>
        </row>
        <row r="3">
          <cell r="B3">
            <v>0</v>
          </cell>
        </row>
        <row r="4">
          <cell r="B4" t="str">
            <v>040-VsaCitCnc</v>
          </cell>
        </row>
      </sheetData>
      <sheetData sheetId="12">
        <row r="1">
          <cell r="B1" t="str">
            <v>Chk</v>
          </cell>
        </row>
        <row r="2">
          <cell r="B2" t="str">
            <v>OK!!!</v>
          </cell>
        </row>
        <row r="3">
          <cell r="B3">
            <v>0</v>
          </cell>
        </row>
        <row r="4">
          <cell r="B4" t="str">
            <v>050-VsaPsgCnc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cSntFfb"/>
      <sheetName val="120"/>
      <sheetName val="Plan1"/>
      <sheetName val="Plan1 (2)"/>
      <sheetName val="010"/>
      <sheetName val="012"/>
      <sheetName val="015"/>
      <sheetName val="018"/>
      <sheetName val="019"/>
      <sheetName val="020"/>
      <sheetName val="30"/>
      <sheetName val="040"/>
      <sheetName val="050"/>
      <sheetName val="410"/>
      <sheetName val="420"/>
      <sheetName val="430"/>
      <sheetName val="440"/>
      <sheetName val="450"/>
      <sheetName val="460"/>
      <sheetName val="470"/>
      <sheetName val="602"/>
      <sheetName val="605"/>
      <sheetName val="610"/>
    </sheetNames>
    <sheetDataSet>
      <sheetData sheetId="0">
        <row r="21">
          <cell r="H21" t="str">
            <v>1.</v>
          </cell>
        </row>
      </sheetData>
      <sheetData sheetId="1">
        <row r="1">
          <cell r="B1" t="str">
            <v>Chk</v>
          </cell>
        </row>
        <row r="2">
          <cell r="B2" t="str">
            <v>ERR!!!</v>
          </cell>
        </row>
        <row r="3">
          <cell r="B3">
            <v>1</v>
          </cell>
        </row>
        <row r="4">
          <cell r="B4" t="str">
            <v>100 - BalFfb</v>
          </cell>
        </row>
      </sheetData>
      <sheetData sheetId="2"/>
      <sheetData sheetId="3"/>
      <sheetData sheetId="4">
        <row r="1">
          <cell r="B1" t="str">
            <v>Chk</v>
          </cell>
        </row>
        <row r="2">
          <cell r="B2" t="str">
            <v>OK!!!</v>
          </cell>
        </row>
        <row r="3">
          <cell r="B3">
            <v>0</v>
          </cell>
        </row>
      </sheetData>
      <sheetData sheetId="5">
        <row r="1">
          <cell r="B1" t="str">
            <v>Chk</v>
          </cell>
        </row>
        <row r="2">
          <cell r="B2" t="str">
            <v>OK!!!</v>
          </cell>
        </row>
        <row r="3">
          <cell r="B3">
            <v>0</v>
          </cell>
        </row>
        <row r="4">
          <cell r="B4" t="str">
            <v>012 - Cit</v>
          </cell>
        </row>
      </sheetData>
      <sheetData sheetId="6">
        <row r="2">
          <cell r="B2" t="str">
            <v>OK!!!</v>
          </cell>
        </row>
        <row r="3">
          <cell r="B3">
            <v>0</v>
          </cell>
        </row>
      </sheetData>
      <sheetData sheetId="7">
        <row r="1">
          <cell r="B1" t="str">
            <v>Chk</v>
          </cell>
        </row>
        <row r="2">
          <cell r="B2" t="str">
            <v>OK!!!</v>
          </cell>
        </row>
        <row r="3">
          <cell r="B3">
            <v>0</v>
          </cell>
        </row>
        <row r="4">
          <cell r="B4" t="str">
            <v>018 - VnoCnc</v>
          </cell>
        </row>
      </sheetData>
      <sheetData sheetId="8">
        <row r="1">
          <cell r="B1" t="str">
            <v>Chk</v>
          </cell>
        </row>
        <row r="2">
          <cell r="B2" t="str">
            <v>OK!!!</v>
          </cell>
        </row>
        <row r="3">
          <cell r="B3">
            <v>0</v>
          </cell>
        </row>
      </sheetData>
      <sheetData sheetId="9">
        <row r="1">
          <cell r="B1" t="str">
            <v>Chk</v>
          </cell>
        </row>
        <row r="2">
          <cell r="B2" t="str">
            <v>OK!!!</v>
          </cell>
        </row>
        <row r="3">
          <cell r="B3">
            <v>0</v>
          </cell>
        </row>
        <row r="4">
          <cell r="B4" t="str">
            <v>020 - CitCqeCnc</v>
          </cell>
        </row>
      </sheetData>
      <sheetData sheetId="10">
        <row r="1">
          <cell r="B1" t="str">
            <v>Chk</v>
          </cell>
        </row>
        <row r="2">
          <cell r="B2" t="str">
            <v>OK!!!</v>
          </cell>
        </row>
        <row r="3">
          <cell r="B3">
            <v>0</v>
          </cell>
        </row>
      </sheetData>
      <sheetData sheetId="11">
        <row r="1">
          <cell r="B1" t="str">
            <v>Chk</v>
          </cell>
        </row>
        <row r="2">
          <cell r="B2" t="str">
            <v>OK!!!</v>
          </cell>
        </row>
        <row r="3">
          <cell r="B3">
            <v>0</v>
          </cell>
        </row>
        <row r="4">
          <cell r="B4" t="str">
            <v>040-VsaCitCnc</v>
          </cell>
        </row>
      </sheetData>
      <sheetData sheetId="12">
        <row r="1">
          <cell r="B1" t="str">
            <v>Chk</v>
          </cell>
        </row>
        <row r="2">
          <cell r="B2" t="str">
            <v>OK!!!</v>
          </cell>
        </row>
        <row r="3">
          <cell r="B3">
            <v>0</v>
          </cell>
        </row>
        <row r="4">
          <cell r="B4" t="str">
            <v>050-VsaPsgCnc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d.11-Orçamento"/>
      <sheetName val="Qd.11-Auxiliar"/>
      <sheetName val="Qd.12-Cron. Fís-Fin"/>
      <sheetName val="Qd.13-Sv Gráficos"/>
      <sheetName val="Passagens e Estadias"/>
      <sheetName val="Informatica"/>
      <sheetName val="Tab. Consultoria-Mar-11"/>
      <sheetName val="Qd.11-Vazio"/>
      <sheetName val="Qd.12-VAZIO"/>
      <sheetName val="Qd.13-Vazi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d.11-Orçamento"/>
      <sheetName val="Qd.11-Auxiliar"/>
      <sheetName val="Qd.12-Cron. Fís-Fin"/>
      <sheetName val="Qd.13-Sv Gráficos"/>
      <sheetName val="Passagens e Estadias"/>
      <sheetName val="Informatica"/>
      <sheetName val="Tab. Consultoria-Mar-11"/>
      <sheetName val="Qd.11-Vazio"/>
      <sheetName val="Qd.12-VAZIO"/>
      <sheetName val="Qd.13-Vazi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o"/>
      <sheetName val="Rml"/>
      <sheetName val="Afz"/>
      <sheetName val="Cal"/>
      <sheetName val="RlzPln"/>
      <sheetName val="Snh"/>
      <sheetName val="Inc"/>
      <sheetName val="Abt"/>
      <sheetName val="CnvDtaItm"/>
      <sheetName val="Dta"/>
      <sheetName val="DtaTdn"/>
      <sheetName val="DtaChk"/>
      <sheetName val="DtaChkFrd"/>
      <sheetName val="IndEcn"/>
      <sheetName val="Frd"/>
      <sheetName val="FrdTdn"/>
      <sheetName val="FrdChk"/>
      <sheetName val="FrdChk (2)"/>
      <sheetName val="Old"/>
      <sheetName val="PdiExemplo"/>
      <sheetName val="10.10.Bsc"/>
      <sheetName val="Plan8"/>
    </sheetNames>
    <sheetDataSet>
      <sheetData sheetId="0"/>
      <sheetData sheetId="1"/>
      <sheetData sheetId="2"/>
      <sheetData sheetId="3"/>
      <sheetData sheetId="4"/>
      <sheetData sheetId="5"/>
      <sheetData sheetId="6"/>
      <sheetData sheetId="7"/>
      <sheetData sheetId="8"/>
      <sheetData sheetId="9">
        <row r="20">
          <cell r="AA20" t="str">
            <v>Aaa</v>
          </cell>
          <cell r="AB20" t="str">
            <v>Idt</v>
          </cell>
          <cell r="AC20" t="str">
            <v>Ano</v>
          </cell>
          <cell r="AD20" t="str">
            <v>Str</v>
          </cell>
          <cell r="AE20" t="str">
            <v>Qdr</v>
          </cell>
          <cell r="AF20" t="str">
            <v>Tri</v>
          </cell>
          <cell r="AG20" t="str">
            <v>AnoTriTx1</v>
          </cell>
          <cell r="AH20" t="str">
            <v>AnoTriTx2</v>
          </cell>
          <cell r="AI20" t="str">
            <v>Mes</v>
          </cell>
          <cell r="AJ20" t="str">
            <v>MesTx1</v>
          </cell>
        </row>
        <row r="21">
          <cell r="AA21" t="str">
            <v>Aaa</v>
          </cell>
          <cell r="AB21">
            <v>36526</v>
          </cell>
          <cell r="AC21">
            <v>2000</v>
          </cell>
          <cell r="AD21" t="str">
            <v>St1</v>
          </cell>
          <cell r="AE21" t="str">
            <v>Qd1</v>
          </cell>
          <cell r="AF21" t="str">
            <v>Tr1</v>
          </cell>
          <cell r="AG21" t="str">
            <v>Tr1-2000</v>
          </cell>
          <cell r="AH21" t="str">
            <v>2000-Tr1</v>
          </cell>
          <cell r="AI21">
            <v>1</v>
          </cell>
          <cell r="AJ21" t="str">
            <v>01</v>
          </cell>
        </row>
        <row r="22">
          <cell r="AA22" t="str">
            <v>Aaa</v>
          </cell>
          <cell r="AB22">
            <v>36527</v>
          </cell>
          <cell r="AC22">
            <v>2000</v>
          </cell>
          <cell r="AD22" t="str">
            <v>St1</v>
          </cell>
          <cell r="AE22" t="str">
            <v>Qd1</v>
          </cell>
          <cell r="AF22" t="str">
            <v>Tr1</v>
          </cell>
          <cell r="AG22" t="str">
            <v>Tr1-2000</v>
          </cell>
          <cell r="AH22" t="str">
            <v>2000-Tr1</v>
          </cell>
          <cell r="AI22">
            <v>1</v>
          </cell>
          <cell r="AJ22" t="str">
            <v>01</v>
          </cell>
        </row>
        <row r="23">
          <cell r="AA23" t="str">
            <v>Aaa</v>
          </cell>
          <cell r="AB23">
            <v>36528</v>
          </cell>
          <cell r="AC23">
            <v>2000</v>
          </cell>
          <cell r="AD23" t="str">
            <v>St1</v>
          </cell>
          <cell r="AE23" t="str">
            <v>Qd1</v>
          </cell>
          <cell r="AF23" t="str">
            <v>Tr1</v>
          </cell>
          <cell r="AG23" t="str">
            <v>Tr1-2000</v>
          </cell>
          <cell r="AH23" t="str">
            <v>2000-Tr1</v>
          </cell>
          <cell r="AI23">
            <v>1</v>
          </cell>
          <cell r="AJ23" t="str">
            <v>01</v>
          </cell>
        </row>
        <row r="24">
          <cell r="AA24" t="str">
            <v>Aaa</v>
          </cell>
          <cell r="AB24">
            <v>36529</v>
          </cell>
          <cell r="AC24">
            <v>2000</v>
          </cell>
          <cell r="AD24" t="str">
            <v>St1</v>
          </cell>
          <cell r="AE24" t="str">
            <v>Qd1</v>
          </cell>
          <cell r="AF24" t="str">
            <v>Tr1</v>
          </cell>
          <cell r="AG24" t="str">
            <v>Tr1-2000</v>
          </cell>
          <cell r="AH24" t="str">
            <v>2000-Tr1</v>
          </cell>
          <cell r="AI24">
            <v>1</v>
          </cell>
          <cell r="AJ24" t="str">
            <v>01</v>
          </cell>
        </row>
        <row r="25">
          <cell r="AA25" t="str">
            <v>Aaa</v>
          </cell>
          <cell r="AB25">
            <v>36530</v>
          </cell>
          <cell r="AC25">
            <v>2000</v>
          </cell>
          <cell r="AD25" t="str">
            <v>St1</v>
          </cell>
          <cell r="AE25" t="str">
            <v>Qd1</v>
          </cell>
          <cell r="AF25" t="str">
            <v>Tr1</v>
          </cell>
          <cell r="AG25" t="str">
            <v>Tr1-2000</v>
          </cell>
          <cell r="AH25" t="str">
            <v>2000-Tr1</v>
          </cell>
          <cell r="AI25">
            <v>1</v>
          </cell>
          <cell r="AJ25" t="str">
            <v>01</v>
          </cell>
        </row>
        <row r="26">
          <cell r="AA26" t="str">
            <v>Aaa</v>
          </cell>
          <cell r="AB26">
            <v>36531</v>
          </cell>
          <cell r="AC26">
            <v>2000</v>
          </cell>
          <cell r="AD26" t="str">
            <v>St1</v>
          </cell>
          <cell r="AE26" t="str">
            <v>Qd1</v>
          </cell>
          <cell r="AF26" t="str">
            <v>Tr1</v>
          </cell>
          <cell r="AG26" t="str">
            <v>Tr1-2000</v>
          </cell>
          <cell r="AH26" t="str">
            <v>2000-Tr1</v>
          </cell>
          <cell r="AI26">
            <v>1</v>
          </cell>
          <cell r="AJ26" t="str">
            <v>01</v>
          </cell>
        </row>
        <row r="27">
          <cell r="AA27" t="str">
            <v>Aaa</v>
          </cell>
          <cell r="AB27">
            <v>36532</v>
          </cell>
          <cell r="AC27">
            <v>2000</v>
          </cell>
          <cell r="AD27" t="str">
            <v>St1</v>
          </cell>
          <cell r="AE27" t="str">
            <v>Qd1</v>
          </cell>
          <cell r="AF27" t="str">
            <v>Tr1</v>
          </cell>
          <cell r="AG27" t="str">
            <v>Tr1-2000</v>
          </cell>
          <cell r="AH27" t="str">
            <v>2000-Tr1</v>
          </cell>
          <cell r="AI27">
            <v>1</v>
          </cell>
          <cell r="AJ27" t="str">
            <v>01</v>
          </cell>
        </row>
        <row r="28">
          <cell r="AA28" t="str">
            <v>Aaa</v>
          </cell>
          <cell r="AB28">
            <v>36533</v>
          </cell>
          <cell r="AC28">
            <v>2000</v>
          </cell>
          <cell r="AD28" t="str">
            <v>St1</v>
          </cell>
          <cell r="AE28" t="str">
            <v>Qd1</v>
          </cell>
          <cell r="AF28" t="str">
            <v>Tr1</v>
          </cell>
          <cell r="AG28" t="str">
            <v>Tr1-2000</v>
          </cell>
          <cell r="AH28" t="str">
            <v>2000-Tr1</v>
          </cell>
          <cell r="AI28">
            <v>1</v>
          </cell>
          <cell r="AJ28" t="str">
            <v>01</v>
          </cell>
        </row>
        <row r="29">
          <cell r="AA29" t="str">
            <v>Aaa</v>
          </cell>
          <cell r="AB29">
            <v>36534</v>
          </cell>
          <cell r="AC29">
            <v>2000</v>
          </cell>
          <cell r="AD29" t="str">
            <v>St1</v>
          </cell>
          <cell r="AE29" t="str">
            <v>Qd1</v>
          </cell>
          <cell r="AF29" t="str">
            <v>Tr1</v>
          </cell>
          <cell r="AG29" t="str">
            <v>Tr1-2000</v>
          </cell>
          <cell r="AH29" t="str">
            <v>2000-Tr1</v>
          </cell>
          <cell r="AI29">
            <v>1</v>
          </cell>
          <cell r="AJ29" t="str">
            <v>01</v>
          </cell>
        </row>
        <row r="30">
          <cell r="AA30" t="str">
            <v>Aaa</v>
          </cell>
          <cell r="AB30">
            <v>36535</v>
          </cell>
          <cell r="AC30">
            <v>2000</v>
          </cell>
          <cell r="AD30" t="str">
            <v>St1</v>
          </cell>
          <cell r="AE30" t="str">
            <v>Qd1</v>
          </cell>
          <cell r="AF30" t="str">
            <v>Tr1</v>
          </cell>
          <cell r="AG30" t="str">
            <v>Tr1-2000</v>
          </cell>
          <cell r="AH30" t="str">
            <v>2000-Tr1</v>
          </cell>
          <cell r="AI30">
            <v>1</v>
          </cell>
          <cell r="AJ30" t="str">
            <v>01</v>
          </cell>
        </row>
        <row r="31">
          <cell r="AA31" t="str">
            <v>Aaa</v>
          </cell>
          <cell r="AB31">
            <v>36536</v>
          </cell>
          <cell r="AC31">
            <v>2000</v>
          </cell>
          <cell r="AD31" t="str">
            <v>St1</v>
          </cell>
          <cell r="AE31" t="str">
            <v>Qd1</v>
          </cell>
          <cell r="AF31" t="str">
            <v>Tr1</v>
          </cell>
          <cell r="AG31" t="str">
            <v>Tr1-2000</v>
          </cell>
          <cell r="AH31" t="str">
            <v>2000-Tr1</v>
          </cell>
          <cell r="AI31">
            <v>1</v>
          </cell>
          <cell r="AJ31" t="str">
            <v>01</v>
          </cell>
        </row>
        <row r="32">
          <cell r="AA32" t="str">
            <v>Aaa</v>
          </cell>
          <cell r="AB32">
            <v>36537</v>
          </cell>
          <cell r="AC32">
            <v>2000</v>
          </cell>
          <cell r="AD32" t="str">
            <v>St1</v>
          </cell>
          <cell r="AE32" t="str">
            <v>Qd1</v>
          </cell>
          <cell r="AF32" t="str">
            <v>Tr1</v>
          </cell>
          <cell r="AG32" t="str">
            <v>Tr1-2000</v>
          </cell>
          <cell r="AH32" t="str">
            <v>2000-Tr1</v>
          </cell>
          <cell r="AI32">
            <v>1</v>
          </cell>
          <cell r="AJ32" t="str">
            <v>01</v>
          </cell>
        </row>
        <row r="33">
          <cell r="AA33" t="str">
            <v>Aaa</v>
          </cell>
          <cell r="AB33">
            <v>36538</v>
          </cell>
          <cell r="AC33">
            <v>2000</v>
          </cell>
          <cell r="AD33" t="str">
            <v>St1</v>
          </cell>
          <cell r="AE33" t="str">
            <v>Qd1</v>
          </cell>
          <cell r="AF33" t="str">
            <v>Tr1</v>
          </cell>
          <cell r="AG33" t="str">
            <v>Tr1-2000</v>
          </cell>
          <cell r="AH33" t="str">
            <v>2000-Tr1</v>
          </cell>
          <cell r="AI33">
            <v>1</v>
          </cell>
          <cell r="AJ33" t="str">
            <v>01</v>
          </cell>
        </row>
        <row r="34">
          <cell r="AA34" t="str">
            <v>Aaa</v>
          </cell>
          <cell r="AB34">
            <v>36539</v>
          </cell>
          <cell r="AC34">
            <v>2000</v>
          </cell>
          <cell r="AD34" t="str">
            <v>St1</v>
          </cell>
          <cell r="AE34" t="str">
            <v>Qd1</v>
          </cell>
          <cell r="AF34" t="str">
            <v>Tr1</v>
          </cell>
          <cell r="AG34" t="str">
            <v>Tr1-2000</v>
          </cell>
          <cell r="AH34" t="str">
            <v>2000-Tr1</v>
          </cell>
          <cell r="AI34">
            <v>1</v>
          </cell>
          <cell r="AJ34" t="str">
            <v>01</v>
          </cell>
        </row>
        <row r="35">
          <cell r="AA35" t="str">
            <v>Aaa</v>
          </cell>
          <cell r="AB35">
            <v>36540</v>
          </cell>
          <cell r="AC35">
            <v>2000</v>
          </cell>
          <cell r="AD35" t="str">
            <v>St1</v>
          </cell>
          <cell r="AE35" t="str">
            <v>Qd1</v>
          </cell>
          <cell r="AF35" t="str">
            <v>Tr1</v>
          </cell>
          <cell r="AG35" t="str">
            <v>Tr1-2000</v>
          </cell>
          <cell r="AH35" t="str">
            <v>2000-Tr1</v>
          </cell>
          <cell r="AI35">
            <v>1</v>
          </cell>
          <cell r="AJ35" t="str">
            <v>01</v>
          </cell>
        </row>
        <row r="36">
          <cell r="AA36" t="str">
            <v>Aaa</v>
          </cell>
          <cell r="AB36">
            <v>36541</v>
          </cell>
          <cell r="AC36">
            <v>2000</v>
          </cell>
          <cell r="AD36" t="str">
            <v>St1</v>
          </cell>
          <cell r="AE36" t="str">
            <v>Qd1</v>
          </cell>
          <cell r="AF36" t="str">
            <v>Tr1</v>
          </cell>
          <cell r="AG36" t="str">
            <v>Tr1-2000</v>
          </cell>
          <cell r="AH36" t="str">
            <v>2000-Tr1</v>
          </cell>
          <cell r="AI36">
            <v>1</v>
          </cell>
          <cell r="AJ36" t="str">
            <v>01</v>
          </cell>
        </row>
        <row r="37">
          <cell r="AA37" t="str">
            <v>Aaa</v>
          </cell>
          <cell r="AB37">
            <v>36542</v>
          </cell>
          <cell r="AC37">
            <v>2000</v>
          </cell>
          <cell r="AD37" t="str">
            <v>St1</v>
          </cell>
          <cell r="AE37" t="str">
            <v>Qd1</v>
          </cell>
          <cell r="AF37" t="str">
            <v>Tr1</v>
          </cell>
          <cell r="AG37" t="str">
            <v>Tr1-2000</v>
          </cell>
          <cell r="AH37" t="str">
            <v>2000-Tr1</v>
          </cell>
          <cell r="AI37">
            <v>1</v>
          </cell>
          <cell r="AJ37" t="str">
            <v>01</v>
          </cell>
        </row>
        <row r="38">
          <cell r="AA38" t="str">
            <v>Aaa</v>
          </cell>
          <cell r="AB38">
            <v>36543</v>
          </cell>
          <cell r="AC38">
            <v>2000</v>
          </cell>
          <cell r="AD38" t="str">
            <v>St1</v>
          </cell>
          <cell r="AE38" t="str">
            <v>Qd1</v>
          </cell>
          <cell r="AF38" t="str">
            <v>Tr1</v>
          </cell>
          <cell r="AG38" t="str">
            <v>Tr1-2000</v>
          </cell>
          <cell r="AH38" t="str">
            <v>2000-Tr1</v>
          </cell>
          <cell r="AI38">
            <v>1</v>
          </cell>
          <cell r="AJ38" t="str">
            <v>01</v>
          </cell>
        </row>
        <row r="39">
          <cell r="AA39" t="str">
            <v>Aaa</v>
          </cell>
          <cell r="AB39">
            <v>36544</v>
          </cell>
          <cell r="AC39">
            <v>2000</v>
          </cell>
          <cell r="AD39" t="str">
            <v>St1</v>
          </cell>
          <cell r="AE39" t="str">
            <v>Qd1</v>
          </cell>
          <cell r="AF39" t="str">
            <v>Tr1</v>
          </cell>
          <cell r="AG39" t="str">
            <v>Tr1-2000</v>
          </cell>
          <cell r="AH39" t="str">
            <v>2000-Tr1</v>
          </cell>
          <cell r="AI39">
            <v>1</v>
          </cell>
          <cell r="AJ39" t="str">
            <v>01</v>
          </cell>
        </row>
        <row r="40">
          <cell r="AA40" t="str">
            <v>Aaa</v>
          </cell>
          <cell r="AB40">
            <v>36545</v>
          </cell>
          <cell r="AC40">
            <v>2000</v>
          </cell>
          <cell r="AD40" t="str">
            <v>St1</v>
          </cell>
          <cell r="AE40" t="str">
            <v>Qd1</v>
          </cell>
          <cell r="AF40" t="str">
            <v>Tr1</v>
          </cell>
          <cell r="AG40" t="str">
            <v>Tr1-2000</v>
          </cell>
          <cell r="AH40" t="str">
            <v>2000-Tr1</v>
          </cell>
          <cell r="AI40">
            <v>1</v>
          </cell>
          <cell r="AJ40" t="str">
            <v>01</v>
          </cell>
        </row>
        <row r="41">
          <cell r="AA41" t="str">
            <v>Aaa</v>
          </cell>
          <cell r="AB41">
            <v>36546</v>
          </cell>
          <cell r="AC41">
            <v>2000</v>
          </cell>
          <cell r="AD41" t="str">
            <v>St1</v>
          </cell>
          <cell r="AE41" t="str">
            <v>Qd1</v>
          </cell>
          <cell r="AF41" t="str">
            <v>Tr1</v>
          </cell>
          <cell r="AG41" t="str">
            <v>Tr1-2000</v>
          </cell>
          <cell r="AH41" t="str">
            <v>2000-Tr1</v>
          </cell>
          <cell r="AI41">
            <v>1</v>
          </cell>
          <cell r="AJ41" t="str">
            <v>01</v>
          </cell>
        </row>
        <row r="42">
          <cell r="AA42" t="str">
            <v>Aaa</v>
          </cell>
          <cell r="AB42">
            <v>36547</v>
          </cell>
          <cell r="AC42">
            <v>2000</v>
          </cell>
          <cell r="AD42" t="str">
            <v>St1</v>
          </cell>
          <cell r="AE42" t="str">
            <v>Qd1</v>
          </cell>
          <cell r="AF42" t="str">
            <v>Tr1</v>
          </cell>
          <cell r="AG42" t="str">
            <v>Tr1-2000</v>
          </cell>
          <cell r="AH42" t="str">
            <v>2000-Tr1</v>
          </cell>
          <cell r="AI42">
            <v>1</v>
          </cell>
          <cell r="AJ42" t="str">
            <v>01</v>
          </cell>
        </row>
        <row r="43">
          <cell r="AA43" t="str">
            <v>Aaa</v>
          </cell>
          <cell r="AB43">
            <v>36548</v>
          </cell>
          <cell r="AC43">
            <v>2000</v>
          </cell>
          <cell r="AD43" t="str">
            <v>St1</v>
          </cell>
          <cell r="AE43" t="str">
            <v>Qd1</v>
          </cell>
          <cell r="AF43" t="str">
            <v>Tr1</v>
          </cell>
          <cell r="AG43" t="str">
            <v>Tr1-2000</v>
          </cell>
          <cell r="AH43" t="str">
            <v>2000-Tr1</v>
          </cell>
          <cell r="AI43">
            <v>1</v>
          </cell>
          <cell r="AJ43" t="str">
            <v>01</v>
          </cell>
        </row>
        <row r="44">
          <cell r="AA44" t="str">
            <v>Aaa</v>
          </cell>
          <cell r="AB44">
            <v>36549</v>
          </cell>
          <cell r="AC44">
            <v>2000</v>
          </cell>
          <cell r="AD44" t="str">
            <v>St1</v>
          </cell>
          <cell r="AE44" t="str">
            <v>Qd1</v>
          </cell>
          <cell r="AF44" t="str">
            <v>Tr1</v>
          </cell>
          <cell r="AG44" t="str">
            <v>Tr1-2000</v>
          </cell>
          <cell r="AH44" t="str">
            <v>2000-Tr1</v>
          </cell>
          <cell r="AI44">
            <v>1</v>
          </cell>
          <cell r="AJ44" t="str">
            <v>01</v>
          </cell>
        </row>
        <row r="45">
          <cell r="AA45" t="str">
            <v>Aaa</v>
          </cell>
          <cell r="AB45">
            <v>36550</v>
          </cell>
          <cell r="AC45">
            <v>2000</v>
          </cell>
          <cell r="AD45" t="str">
            <v>St1</v>
          </cell>
          <cell r="AE45" t="str">
            <v>Qd1</v>
          </cell>
          <cell r="AF45" t="str">
            <v>Tr1</v>
          </cell>
          <cell r="AG45" t="str">
            <v>Tr1-2000</v>
          </cell>
          <cell r="AH45" t="str">
            <v>2000-Tr1</v>
          </cell>
          <cell r="AI45">
            <v>1</v>
          </cell>
          <cell r="AJ45" t="str">
            <v>01</v>
          </cell>
        </row>
        <row r="46">
          <cell r="AA46" t="str">
            <v>Aaa</v>
          </cell>
          <cell r="AB46">
            <v>36551</v>
          </cell>
          <cell r="AC46">
            <v>2000</v>
          </cell>
          <cell r="AD46" t="str">
            <v>St1</v>
          </cell>
          <cell r="AE46" t="str">
            <v>Qd1</v>
          </cell>
          <cell r="AF46" t="str">
            <v>Tr1</v>
          </cell>
          <cell r="AG46" t="str">
            <v>Tr1-2000</v>
          </cell>
          <cell r="AH46" t="str">
            <v>2000-Tr1</v>
          </cell>
          <cell r="AI46">
            <v>1</v>
          </cell>
          <cell r="AJ46" t="str">
            <v>01</v>
          </cell>
        </row>
        <row r="47">
          <cell r="AA47" t="str">
            <v>Aaa</v>
          </cell>
          <cell r="AB47">
            <v>36552</v>
          </cell>
          <cell r="AC47">
            <v>2000</v>
          </cell>
          <cell r="AD47" t="str">
            <v>St1</v>
          </cell>
          <cell r="AE47" t="str">
            <v>Qd1</v>
          </cell>
          <cell r="AF47" t="str">
            <v>Tr1</v>
          </cell>
          <cell r="AG47" t="str">
            <v>Tr1-2000</v>
          </cell>
          <cell r="AH47" t="str">
            <v>2000-Tr1</v>
          </cell>
          <cell r="AI47">
            <v>1</v>
          </cell>
          <cell r="AJ47" t="str">
            <v>01</v>
          </cell>
        </row>
        <row r="48">
          <cell r="AA48" t="str">
            <v>Aaa</v>
          </cell>
          <cell r="AB48">
            <v>36553</v>
          </cell>
          <cell r="AC48">
            <v>2000</v>
          </cell>
          <cell r="AD48" t="str">
            <v>St1</v>
          </cell>
          <cell r="AE48" t="str">
            <v>Qd1</v>
          </cell>
          <cell r="AF48" t="str">
            <v>Tr1</v>
          </cell>
          <cell r="AG48" t="str">
            <v>Tr1-2000</v>
          </cell>
          <cell r="AH48" t="str">
            <v>2000-Tr1</v>
          </cell>
          <cell r="AI48">
            <v>1</v>
          </cell>
          <cell r="AJ48" t="str">
            <v>01</v>
          </cell>
        </row>
        <row r="49">
          <cell r="AA49" t="str">
            <v>Aaa</v>
          </cell>
          <cell r="AB49">
            <v>36554</v>
          </cell>
          <cell r="AC49">
            <v>2000</v>
          </cell>
          <cell r="AD49" t="str">
            <v>St1</v>
          </cell>
          <cell r="AE49" t="str">
            <v>Qd1</v>
          </cell>
          <cell r="AF49" t="str">
            <v>Tr1</v>
          </cell>
          <cell r="AG49" t="str">
            <v>Tr1-2000</v>
          </cell>
          <cell r="AH49" t="str">
            <v>2000-Tr1</v>
          </cell>
          <cell r="AI49">
            <v>1</v>
          </cell>
          <cell r="AJ49" t="str">
            <v>01</v>
          </cell>
        </row>
        <row r="50">
          <cell r="AA50" t="str">
            <v>Aaa</v>
          </cell>
          <cell r="AB50">
            <v>36555</v>
          </cell>
          <cell r="AC50">
            <v>2000</v>
          </cell>
          <cell r="AD50" t="str">
            <v>St1</v>
          </cell>
          <cell r="AE50" t="str">
            <v>Qd1</v>
          </cell>
          <cell r="AF50" t="str">
            <v>Tr1</v>
          </cell>
          <cell r="AG50" t="str">
            <v>Tr1-2000</v>
          </cell>
          <cell r="AH50" t="str">
            <v>2000-Tr1</v>
          </cell>
          <cell r="AI50">
            <v>1</v>
          </cell>
          <cell r="AJ50" t="str">
            <v>01</v>
          </cell>
        </row>
        <row r="51">
          <cell r="AA51" t="str">
            <v>Aaa</v>
          </cell>
          <cell r="AB51">
            <v>36556</v>
          </cell>
          <cell r="AC51">
            <v>2000</v>
          </cell>
          <cell r="AD51" t="str">
            <v>St1</v>
          </cell>
          <cell r="AE51" t="str">
            <v>Qd1</v>
          </cell>
          <cell r="AF51" t="str">
            <v>Tr1</v>
          </cell>
          <cell r="AG51" t="str">
            <v>Tr1-2000</v>
          </cell>
          <cell r="AH51" t="str">
            <v>2000-Tr1</v>
          </cell>
          <cell r="AI51">
            <v>1</v>
          </cell>
          <cell r="AJ51" t="str">
            <v>01</v>
          </cell>
        </row>
        <row r="52">
          <cell r="AA52" t="str">
            <v>Aaa</v>
          </cell>
          <cell r="AB52">
            <v>36557</v>
          </cell>
          <cell r="AC52">
            <v>2000</v>
          </cell>
          <cell r="AD52" t="str">
            <v>St1</v>
          </cell>
          <cell r="AE52" t="str">
            <v>Qd1</v>
          </cell>
          <cell r="AF52" t="str">
            <v>Tr1</v>
          </cell>
          <cell r="AG52" t="str">
            <v>Tr1-2000</v>
          </cell>
          <cell r="AH52" t="str">
            <v>2000-Tr1</v>
          </cell>
          <cell r="AI52">
            <v>2</v>
          </cell>
          <cell r="AJ52" t="str">
            <v>02</v>
          </cell>
        </row>
        <row r="53">
          <cell r="AA53" t="str">
            <v>Aaa</v>
          </cell>
          <cell r="AB53">
            <v>36558</v>
          </cell>
          <cell r="AC53">
            <v>2000</v>
          </cell>
          <cell r="AD53" t="str">
            <v>St1</v>
          </cell>
          <cell r="AE53" t="str">
            <v>Qd1</v>
          </cell>
          <cell r="AF53" t="str">
            <v>Tr1</v>
          </cell>
          <cell r="AG53" t="str">
            <v>Tr1-2000</v>
          </cell>
          <cell r="AH53" t="str">
            <v>2000-Tr1</v>
          </cell>
          <cell r="AI53">
            <v>2</v>
          </cell>
          <cell r="AJ53" t="str">
            <v>02</v>
          </cell>
        </row>
        <row r="54">
          <cell r="AA54" t="str">
            <v>Aaa</v>
          </cell>
          <cell r="AB54">
            <v>36559</v>
          </cell>
          <cell r="AC54">
            <v>2000</v>
          </cell>
          <cell r="AD54" t="str">
            <v>St1</v>
          </cell>
          <cell r="AE54" t="str">
            <v>Qd1</v>
          </cell>
          <cell r="AF54" t="str">
            <v>Tr1</v>
          </cell>
          <cell r="AG54" t="str">
            <v>Tr1-2000</v>
          </cell>
          <cell r="AH54" t="str">
            <v>2000-Tr1</v>
          </cell>
          <cell r="AI54">
            <v>2</v>
          </cell>
          <cell r="AJ54" t="str">
            <v>02</v>
          </cell>
        </row>
        <row r="55">
          <cell r="AA55" t="str">
            <v>Aaa</v>
          </cell>
          <cell r="AB55">
            <v>36560</v>
          </cell>
          <cell r="AC55">
            <v>2000</v>
          </cell>
          <cell r="AD55" t="str">
            <v>St1</v>
          </cell>
          <cell r="AE55" t="str">
            <v>Qd1</v>
          </cell>
          <cell r="AF55" t="str">
            <v>Tr1</v>
          </cell>
          <cell r="AG55" t="str">
            <v>Tr1-2000</v>
          </cell>
          <cell r="AH55" t="str">
            <v>2000-Tr1</v>
          </cell>
          <cell r="AI55">
            <v>2</v>
          </cell>
          <cell r="AJ55" t="str">
            <v>02</v>
          </cell>
        </row>
        <row r="56">
          <cell r="AA56" t="str">
            <v>Aaa</v>
          </cell>
          <cell r="AB56">
            <v>36561</v>
          </cell>
          <cell r="AC56">
            <v>2000</v>
          </cell>
          <cell r="AD56" t="str">
            <v>St1</v>
          </cell>
          <cell r="AE56" t="str">
            <v>Qd1</v>
          </cell>
          <cell r="AF56" t="str">
            <v>Tr1</v>
          </cell>
          <cell r="AG56" t="str">
            <v>Tr1-2000</v>
          </cell>
          <cell r="AH56" t="str">
            <v>2000-Tr1</v>
          </cell>
          <cell r="AI56">
            <v>2</v>
          </cell>
          <cell r="AJ56" t="str">
            <v>02</v>
          </cell>
        </row>
        <row r="57">
          <cell r="AA57" t="str">
            <v>Aaa</v>
          </cell>
          <cell r="AB57">
            <v>36562</v>
          </cell>
          <cell r="AC57">
            <v>2000</v>
          </cell>
          <cell r="AD57" t="str">
            <v>St1</v>
          </cell>
          <cell r="AE57" t="str">
            <v>Qd1</v>
          </cell>
          <cell r="AF57" t="str">
            <v>Tr1</v>
          </cell>
          <cell r="AG57" t="str">
            <v>Tr1-2000</v>
          </cell>
          <cell r="AH57" t="str">
            <v>2000-Tr1</v>
          </cell>
          <cell r="AI57">
            <v>2</v>
          </cell>
          <cell r="AJ57" t="str">
            <v>02</v>
          </cell>
        </row>
        <row r="58">
          <cell r="AA58" t="str">
            <v>Aaa</v>
          </cell>
          <cell r="AB58">
            <v>36563</v>
          </cell>
          <cell r="AC58">
            <v>2000</v>
          </cell>
          <cell r="AD58" t="str">
            <v>St1</v>
          </cell>
          <cell r="AE58" t="str">
            <v>Qd1</v>
          </cell>
          <cell r="AF58" t="str">
            <v>Tr1</v>
          </cell>
          <cell r="AG58" t="str">
            <v>Tr1-2000</v>
          </cell>
          <cell r="AH58" t="str">
            <v>2000-Tr1</v>
          </cell>
          <cell r="AI58">
            <v>2</v>
          </cell>
          <cell r="AJ58" t="str">
            <v>02</v>
          </cell>
        </row>
        <row r="59">
          <cell r="AA59" t="str">
            <v>Aaa</v>
          </cell>
          <cell r="AB59">
            <v>36564</v>
          </cell>
          <cell r="AC59">
            <v>2000</v>
          </cell>
          <cell r="AD59" t="str">
            <v>St1</v>
          </cell>
          <cell r="AE59" t="str">
            <v>Qd1</v>
          </cell>
          <cell r="AF59" t="str">
            <v>Tr1</v>
          </cell>
          <cell r="AG59" t="str">
            <v>Tr1-2000</v>
          </cell>
          <cell r="AH59" t="str">
            <v>2000-Tr1</v>
          </cell>
          <cell r="AI59">
            <v>2</v>
          </cell>
          <cell r="AJ59" t="str">
            <v>02</v>
          </cell>
        </row>
        <row r="60">
          <cell r="AA60" t="str">
            <v>Aaa</v>
          </cell>
          <cell r="AB60">
            <v>36565</v>
          </cell>
          <cell r="AC60">
            <v>2000</v>
          </cell>
          <cell r="AD60" t="str">
            <v>St1</v>
          </cell>
          <cell r="AE60" t="str">
            <v>Qd1</v>
          </cell>
          <cell r="AF60" t="str">
            <v>Tr1</v>
          </cell>
          <cell r="AG60" t="str">
            <v>Tr1-2000</v>
          </cell>
          <cell r="AH60" t="str">
            <v>2000-Tr1</v>
          </cell>
          <cell r="AI60">
            <v>2</v>
          </cell>
          <cell r="AJ60" t="str">
            <v>02</v>
          </cell>
        </row>
        <row r="61">
          <cell r="AA61" t="str">
            <v>Aaa</v>
          </cell>
          <cell r="AB61">
            <v>36566</v>
          </cell>
          <cell r="AC61">
            <v>2000</v>
          </cell>
          <cell r="AD61" t="str">
            <v>St1</v>
          </cell>
          <cell r="AE61" t="str">
            <v>Qd1</v>
          </cell>
          <cell r="AF61" t="str">
            <v>Tr1</v>
          </cell>
          <cell r="AG61" t="str">
            <v>Tr1-2000</v>
          </cell>
          <cell r="AH61" t="str">
            <v>2000-Tr1</v>
          </cell>
          <cell r="AI61">
            <v>2</v>
          </cell>
          <cell r="AJ61" t="str">
            <v>02</v>
          </cell>
        </row>
        <row r="62">
          <cell r="AA62" t="str">
            <v>Aaa</v>
          </cell>
          <cell r="AB62">
            <v>36567</v>
          </cell>
          <cell r="AC62">
            <v>2000</v>
          </cell>
          <cell r="AD62" t="str">
            <v>St1</v>
          </cell>
          <cell r="AE62" t="str">
            <v>Qd1</v>
          </cell>
          <cell r="AF62" t="str">
            <v>Tr1</v>
          </cell>
          <cell r="AG62" t="str">
            <v>Tr1-2000</v>
          </cell>
          <cell r="AH62" t="str">
            <v>2000-Tr1</v>
          </cell>
          <cell r="AI62">
            <v>2</v>
          </cell>
          <cell r="AJ62" t="str">
            <v>02</v>
          </cell>
        </row>
        <row r="63">
          <cell r="AA63" t="str">
            <v>Aaa</v>
          </cell>
          <cell r="AB63">
            <v>36568</v>
          </cell>
          <cell r="AC63">
            <v>2000</v>
          </cell>
          <cell r="AD63" t="str">
            <v>St1</v>
          </cell>
          <cell r="AE63" t="str">
            <v>Qd1</v>
          </cell>
          <cell r="AF63" t="str">
            <v>Tr1</v>
          </cell>
          <cell r="AG63" t="str">
            <v>Tr1-2000</v>
          </cell>
          <cell r="AH63" t="str">
            <v>2000-Tr1</v>
          </cell>
          <cell r="AI63">
            <v>2</v>
          </cell>
          <cell r="AJ63" t="str">
            <v>02</v>
          </cell>
        </row>
        <row r="64">
          <cell r="AA64" t="str">
            <v>Aaa</v>
          </cell>
          <cell r="AB64">
            <v>36569</v>
          </cell>
          <cell r="AC64">
            <v>2000</v>
          </cell>
          <cell r="AD64" t="str">
            <v>St1</v>
          </cell>
          <cell r="AE64" t="str">
            <v>Qd1</v>
          </cell>
          <cell r="AF64" t="str">
            <v>Tr1</v>
          </cell>
          <cell r="AG64" t="str">
            <v>Tr1-2000</v>
          </cell>
          <cell r="AH64" t="str">
            <v>2000-Tr1</v>
          </cell>
          <cell r="AI64">
            <v>2</v>
          </cell>
          <cell r="AJ64" t="str">
            <v>02</v>
          </cell>
        </row>
        <row r="65">
          <cell r="AA65" t="str">
            <v>Aaa</v>
          </cell>
          <cell r="AB65">
            <v>36570</v>
          </cell>
          <cell r="AC65">
            <v>2000</v>
          </cell>
          <cell r="AD65" t="str">
            <v>St1</v>
          </cell>
          <cell r="AE65" t="str">
            <v>Qd1</v>
          </cell>
          <cell r="AF65" t="str">
            <v>Tr1</v>
          </cell>
          <cell r="AG65" t="str">
            <v>Tr1-2000</v>
          </cell>
          <cell r="AH65" t="str">
            <v>2000-Tr1</v>
          </cell>
          <cell r="AI65">
            <v>2</v>
          </cell>
          <cell r="AJ65" t="str">
            <v>02</v>
          </cell>
        </row>
        <row r="66">
          <cell r="AA66" t="str">
            <v>Aaa</v>
          </cell>
          <cell r="AB66">
            <v>36571</v>
          </cell>
          <cell r="AC66">
            <v>2000</v>
          </cell>
          <cell r="AD66" t="str">
            <v>St1</v>
          </cell>
          <cell r="AE66" t="str">
            <v>Qd1</v>
          </cell>
          <cell r="AF66" t="str">
            <v>Tr1</v>
          </cell>
          <cell r="AG66" t="str">
            <v>Tr1-2000</v>
          </cell>
          <cell r="AH66" t="str">
            <v>2000-Tr1</v>
          </cell>
          <cell r="AI66">
            <v>2</v>
          </cell>
          <cell r="AJ66" t="str">
            <v>02</v>
          </cell>
        </row>
        <row r="67">
          <cell r="AA67" t="str">
            <v>Aaa</v>
          </cell>
          <cell r="AB67">
            <v>36572</v>
          </cell>
          <cell r="AC67">
            <v>2000</v>
          </cell>
          <cell r="AD67" t="str">
            <v>St1</v>
          </cell>
          <cell r="AE67" t="str">
            <v>Qd1</v>
          </cell>
          <cell r="AF67" t="str">
            <v>Tr1</v>
          </cell>
          <cell r="AG67" t="str">
            <v>Tr1-2000</v>
          </cell>
          <cell r="AH67" t="str">
            <v>2000-Tr1</v>
          </cell>
          <cell r="AI67">
            <v>2</v>
          </cell>
          <cell r="AJ67" t="str">
            <v>02</v>
          </cell>
        </row>
        <row r="68">
          <cell r="AA68" t="str">
            <v>Aaa</v>
          </cell>
          <cell r="AB68">
            <v>36573</v>
          </cell>
          <cell r="AC68">
            <v>2000</v>
          </cell>
          <cell r="AD68" t="str">
            <v>St1</v>
          </cell>
          <cell r="AE68" t="str">
            <v>Qd1</v>
          </cell>
          <cell r="AF68" t="str">
            <v>Tr1</v>
          </cell>
          <cell r="AG68" t="str">
            <v>Tr1-2000</v>
          </cell>
          <cell r="AH68" t="str">
            <v>2000-Tr1</v>
          </cell>
          <cell r="AI68">
            <v>2</v>
          </cell>
          <cell r="AJ68" t="str">
            <v>02</v>
          </cell>
        </row>
        <row r="69">
          <cell r="AA69" t="str">
            <v>Aaa</v>
          </cell>
          <cell r="AB69">
            <v>36574</v>
          </cell>
          <cell r="AC69">
            <v>2000</v>
          </cell>
          <cell r="AD69" t="str">
            <v>St1</v>
          </cell>
          <cell r="AE69" t="str">
            <v>Qd1</v>
          </cell>
          <cell r="AF69" t="str">
            <v>Tr1</v>
          </cell>
          <cell r="AG69" t="str">
            <v>Tr1-2000</v>
          </cell>
          <cell r="AH69" t="str">
            <v>2000-Tr1</v>
          </cell>
          <cell r="AI69">
            <v>2</v>
          </cell>
          <cell r="AJ69" t="str">
            <v>02</v>
          </cell>
        </row>
        <row r="70">
          <cell r="AA70" t="str">
            <v>Aaa</v>
          </cell>
          <cell r="AB70">
            <v>36575</v>
          </cell>
          <cell r="AC70">
            <v>2000</v>
          </cell>
          <cell r="AD70" t="str">
            <v>St1</v>
          </cell>
          <cell r="AE70" t="str">
            <v>Qd1</v>
          </cell>
          <cell r="AF70" t="str">
            <v>Tr1</v>
          </cell>
          <cell r="AG70" t="str">
            <v>Tr1-2000</v>
          </cell>
          <cell r="AH70" t="str">
            <v>2000-Tr1</v>
          </cell>
          <cell r="AI70">
            <v>2</v>
          </cell>
          <cell r="AJ70" t="str">
            <v>02</v>
          </cell>
        </row>
        <row r="71">
          <cell r="AA71" t="str">
            <v>Aaa</v>
          </cell>
          <cell r="AB71">
            <v>36576</v>
          </cell>
          <cell r="AC71">
            <v>2000</v>
          </cell>
          <cell r="AD71" t="str">
            <v>St1</v>
          </cell>
          <cell r="AE71" t="str">
            <v>Qd1</v>
          </cell>
          <cell r="AF71" t="str">
            <v>Tr1</v>
          </cell>
          <cell r="AG71" t="str">
            <v>Tr1-2000</v>
          </cell>
          <cell r="AH71" t="str">
            <v>2000-Tr1</v>
          </cell>
          <cell r="AI71">
            <v>2</v>
          </cell>
          <cell r="AJ71" t="str">
            <v>02</v>
          </cell>
        </row>
        <row r="72">
          <cell r="AA72" t="str">
            <v>Aaa</v>
          </cell>
          <cell r="AB72">
            <v>36577</v>
          </cell>
          <cell r="AC72">
            <v>2000</v>
          </cell>
          <cell r="AD72" t="str">
            <v>St1</v>
          </cell>
          <cell r="AE72" t="str">
            <v>Qd1</v>
          </cell>
          <cell r="AF72" t="str">
            <v>Tr1</v>
          </cell>
          <cell r="AG72" t="str">
            <v>Tr1-2000</v>
          </cell>
          <cell r="AH72" t="str">
            <v>2000-Tr1</v>
          </cell>
          <cell r="AI72">
            <v>2</v>
          </cell>
          <cell r="AJ72" t="str">
            <v>02</v>
          </cell>
        </row>
        <row r="73">
          <cell r="AA73" t="str">
            <v>Aaa</v>
          </cell>
          <cell r="AB73">
            <v>36578</v>
          </cell>
          <cell r="AC73">
            <v>2000</v>
          </cell>
          <cell r="AD73" t="str">
            <v>St1</v>
          </cell>
          <cell r="AE73" t="str">
            <v>Qd1</v>
          </cell>
          <cell r="AF73" t="str">
            <v>Tr1</v>
          </cell>
          <cell r="AG73" t="str">
            <v>Tr1-2000</v>
          </cell>
          <cell r="AH73" t="str">
            <v>2000-Tr1</v>
          </cell>
          <cell r="AI73">
            <v>2</v>
          </cell>
          <cell r="AJ73" t="str">
            <v>02</v>
          </cell>
        </row>
        <row r="74">
          <cell r="AA74" t="str">
            <v>Aaa</v>
          </cell>
          <cell r="AB74">
            <v>36579</v>
          </cell>
          <cell r="AC74">
            <v>2000</v>
          </cell>
          <cell r="AD74" t="str">
            <v>St1</v>
          </cell>
          <cell r="AE74" t="str">
            <v>Qd1</v>
          </cell>
          <cell r="AF74" t="str">
            <v>Tr1</v>
          </cell>
          <cell r="AG74" t="str">
            <v>Tr1-2000</v>
          </cell>
          <cell r="AH74" t="str">
            <v>2000-Tr1</v>
          </cell>
          <cell r="AI74">
            <v>2</v>
          </cell>
          <cell r="AJ74" t="str">
            <v>02</v>
          </cell>
        </row>
        <row r="75">
          <cell r="AA75" t="str">
            <v>Aaa</v>
          </cell>
          <cell r="AB75">
            <v>36580</v>
          </cell>
          <cell r="AC75">
            <v>2000</v>
          </cell>
          <cell r="AD75" t="str">
            <v>St1</v>
          </cell>
          <cell r="AE75" t="str">
            <v>Qd1</v>
          </cell>
          <cell r="AF75" t="str">
            <v>Tr1</v>
          </cell>
          <cell r="AG75" t="str">
            <v>Tr1-2000</v>
          </cell>
          <cell r="AH75" t="str">
            <v>2000-Tr1</v>
          </cell>
          <cell r="AI75">
            <v>2</v>
          </cell>
          <cell r="AJ75" t="str">
            <v>02</v>
          </cell>
        </row>
        <row r="76">
          <cell r="AA76" t="str">
            <v>Aaa</v>
          </cell>
          <cell r="AB76">
            <v>36581</v>
          </cell>
          <cell r="AC76">
            <v>2000</v>
          </cell>
          <cell r="AD76" t="str">
            <v>St1</v>
          </cell>
          <cell r="AE76" t="str">
            <v>Qd1</v>
          </cell>
          <cell r="AF76" t="str">
            <v>Tr1</v>
          </cell>
          <cell r="AG76" t="str">
            <v>Tr1-2000</v>
          </cell>
          <cell r="AH76" t="str">
            <v>2000-Tr1</v>
          </cell>
          <cell r="AI76">
            <v>2</v>
          </cell>
          <cell r="AJ76" t="str">
            <v>02</v>
          </cell>
        </row>
        <row r="77">
          <cell r="AA77" t="str">
            <v>Aaa</v>
          </cell>
          <cell r="AB77">
            <v>36582</v>
          </cell>
          <cell r="AC77">
            <v>2000</v>
          </cell>
          <cell r="AD77" t="str">
            <v>St1</v>
          </cell>
          <cell r="AE77" t="str">
            <v>Qd1</v>
          </cell>
          <cell r="AF77" t="str">
            <v>Tr1</v>
          </cell>
          <cell r="AG77" t="str">
            <v>Tr1-2000</v>
          </cell>
          <cell r="AH77" t="str">
            <v>2000-Tr1</v>
          </cell>
          <cell r="AI77">
            <v>2</v>
          </cell>
          <cell r="AJ77" t="str">
            <v>02</v>
          </cell>
        </row>
        <row r="78">
          <cell r="AA78" t="str">
            <v>Aaa</v>
          </cell>
          <cell r="AB78">
            <v>36583</v>
          </cell>
          <cell r="AC78">
            <v>2000</v>
          </cell>
          <cell r="AD78" t="str">
            <v>St1</v>
          </cell>
          <cell r="AE78" t="str">
            <v>Qd1</v>
          </cell>
          <cell r="AF78" t="str">
            <v>Tr1</v>
          </cell>
          <cell r="AG78" t="str">
            <v>Tr1-2000</v>
          </cell>
          <cell r="AH78" t="str">
            <v>2000-Tr1</v>
          </cell>
          <cell r="AI78">
            <v>2</v>
          </cell>
          <cell r="AJ78" t="str">
            <v>02</v>
          </cell>
        </row>
        <row r="79">
          <cell r="AA79" t="str">
            <v>Aaa</v>
          </cell>
          <cell r="AB79">
            <v>36584</v>
          </cell>
          <cell r="AC79">
            <v>2000</v>
          </cell>
          <cell r="AD79" t="str">
            <v>St1</v>
          </cell>
          <cell r="AE79" t="str">
            <v>Qd1</v>
          </cell>
          <cell r="AF79" t="str">
            <v>Tr1</v>
          </cell>
          <cell r="AG79" t="str">
            <v>Tr1-2000</v>
          </cell>
          <cell r="AH79" t="str">
            <v>2000-Tr1</v>
          </cell>
          <cell r="AI79">
            <v>2</v>
          </cell>
          <cell r="AJ79" t="str">
            <v>02</v>
          </cell>
        </row>
        <row r="80">
          <cell r="AA80" t="str">
            <v>Aaa</v>
          </cell>
          <cell r="AB80">
            <v>36585</v>
          </cell>
          <cell r="AC80">
            <v>2000</v>
          </cell>
          <cell r="AD80" t="str">
            <v>St1</v>
          </cell>
          <cell r="AE80" t="str">
            <v>Qd1</v>
          </cell>
          <cell r="AF80" t="str">
            <v>Tr1</v>
          </cell>
          <cell r="AG80" t="str">
            <v>Tr1-2000</v>
          </cell>
          <cell r="AH80" t="str">
            <v>2000-Tr1</v>
          </cell>
          <cell r="AI80">
            <v>2</v>
          </cell>
          <cell r="AJ80" t="str">
            <v>02</v>
          </cell>
        </row>
        <row r="81">
          <cell r="AA81" t="str">
            <v>Aaa</v>
          </cell>
          <cell r="AB81">
            <v>36586</v>
          </cell>
          <cell r="AC81">
            <v>2000</v>
          </cell>
          <cell r="AD81" t="str">
            <v>St1</v>
          </cell>
          <cell r="AE81" t="str">
            <v>Qd1</v>
          </cell>
          <cell r="AF81" t="str">
            <v>Tr1</v>
          </cell>
          <cell r="AG81" t="str">
            <v>Tr1-2000</v>
          </cell>
          <cell r="AH81" t="str">
            <v>2000-Tr1</v>
          </cell>
          <cell r="AI81">
            <v>3</v>
          </cell>
          <cell r="AJ81" t="str">
            <v>03</v>
          </cell>
        </row>
        <row r="82">
          <cell r="AA82" t="str">
            <v>Aaa</v>
          </cell>
          <cell r="AB82">
            <v>36587</v>
          </cell>
          <cell r="AC82">
            <v>2000</v>
          </cell>
          <cell r="AD82" t="str">
            <v>St1</v>
          </cell>
          <cell r="AE82" t="str">
            <v>Qd1</v>
          </cell>
          <cell r="AF82" t="str">
            <v>Tr1</v>
          </cell>
          <cell r="AG82" t="str">
            <v>Tr1-2000</v>
          </cell>
          <cell r="AH82" t="str">
            <v>2000-Tr1</v>
          </cell>
          <cell r="AI82">
            <v>3</v>
          </cell>
          <cell r="AJ82" t="str">
            <v>03</v>
          </cell>
        </row>
        <row r="83">
          <cell r="AA83" t="str">
            <v>Aaa</v>
          </cell>
          <cell r="AB83">
            <v>36588</v>
          </cell>
          <cell r="AC83">
            <v>2000</v>
          </cell>
          <cell r="AD83" t="str">
            <v>St1</v>
          </cell>
          <cell r="AE83" t="str">
            <v>Qd1</v>
          </cell>
          <cell r="AF83" t="str">
            <v>Tr1</v>
          </cell>
          <cell r="AG83" t="str">
            <v>Tr1-2000</v>
          </cell>
          <cell r="AH83" t="str">
            <v>2000-Tr1</v>
          </cell>
          <cell r="AI83">
            <v>3</v>
          </cell>
          <cell r="AJ83" t="str">
            <v>03</v>
          </cell>
        </row>
        <row r="84">
          <cell r="AA84" t="str">
            <v>Aaa</v>
          </cell>
          <cell r="AB84">
            <v>36589</v>
          </cell>
          <cell r="AC84">
            <v>2000</v>
          </cell>
          <cell r="AD84" t="str">
            <v>St1</v>
          </cell>
          <cell r="AE84" t="str">
            <v>Qd1</v>
          </cell>
          <cell r="AF84" t="str">
            <v>Tr1</v>
          </cell>
          <cell r="AG84" t="str">
            <v>Tr1-2000</v>
          </cell>
          <cell r="AH84" t="str">
            <v>2000-Tr1</v>
          </cell>
          <cell r="AI84">
            <v>3</v>
          </cell>
          <cell r="AJ84" t="str">
            <v>03</v>
          </cell>
        </row>
        <row r="85">
          <cell r="AA85" t="str">
            <v>Aaa</v>
          </cell>
          <cell r="AB85">
            <v>36590</v>
          </cell>
          <cell r="AC85">
            <v>2000</v>
          </cell>
          <cell r="AD85" t="str">
            <v>St1</v>
          </cell>
          <cell r="AE85" t="str">
            <v>Qd1</v>
          </cell>
          <cell r="AF85" t="str">
            <v>Tr1</v>
          </cell>
          <cell r="AG85" t="str">
            <v>Tr1-2000</v>
          </cell>
          <cell r="AH85" t="str">
            <v>2000-Tr1</v>
          </cell>
          <cell r="AI85">
            <v>3</v>
          </cell>
          <cell r="AJ85" t="str">
            <v>03</v>
          </cell>
        </row>
        <row r="86">
          <cell r="AA86" t="str">
            <v>Aaa</v>
          </cell>
          <cell r="AB86">
            <v>36591</v>
          </cell>
          <cell r="AC86">
            <v>2000</v>
          </cell>
          <cell r="AD86" t="str">
            <v>St1</v>
          </cell>
          <cell r="AE86" t="str">
            <v>Qd1</v>
          </cell>
          <cell r="AF86" t="str">
            <v>Tr1</v>
          </cell>
          <cell r="AG86" t="str">
            <v>Tr1-2000</v>
          </cell>
          <cell r="AH86" t="str">
            <v>2000-Tr1</v>
          </cell>
          <cell r="AI86">
            <v>3</v>
          </cell>
          <cell r="AJ86" t="str">
            <v>03</v>
          </cell>
        </row>
        <row r="87">
          <cell r="AA87" t="str">
            <v>Aaa</v>
          </cell>
          <cell r="AB87">
            <v>36592</v>
          </cell>
          <cell r="AC87">
            <v>2000</v>
          </cell>
          <cell r="AD87" t="str">
            <v>St1</v>
          </cell>
          <cell r="AE87" t="str">
            <v>Qd1</v>
          </cell>
          <cell r="AF87" t="str">
            <v>Tr1</v>
          </cell>
          <cell r="AG87" t="str">
            <v>Tr1-2000</v>
          </cell>
          <cell r="AH87" t="str">
            <v>2000-Tr1</v>
          </cell>
          <cell r="AI87">
            <v>3</v>
          </cell>
          <cell r="AJ87" t="str">
            <v>03</v>
          </cell>
        </row>
        <row r="88">
          <cell r="AA88" t="str">
            <v>Aaa</v>
          </cell>
          <cell r="AB88">
            <v>36593</v>
          </cell>
          <cell r="AC88">
            <v>2000</v>
          </cell>
          <cell r="AD88" t="str">
            <v>St1</v>
          </cell>
          <cell r="AE88" t="str">
            <v>Qd1</v>
          </cell>
          <cell r="AF88" t="str">
            <v>Tr1</v>
          </cell>
          <cell r="AG88" t="str">
            <v>Tr1-2000</v>
          </cell>
          <cell r="AH88" t="str">
            <v>2000-Tr1</v>
          </cell>
          <cell r="AI88">
            <v>3</v>
          </cell>
          <cell r="AJ88" t="str">
            <v>03</v>
          </cell>
        </row>
        <row r="89">
          <cell r="AA89" t="str">
            <v>Aaa</v>
          </cell>
          <cell r="AB89">
            <v>36594</v>
          </cell>
          <cell r="AC89">
            <v>2000</v>
          </cell>
          <cell r="AD89" t="str">
            <v>St1</v>
          </cell>
          <cell r="AE89" t="str">
            <v>Qd1</v>
          </cell>
          <cell r="AF89" t="str">
            <v>Tr1</v>
          </cell>
          <cell r="AG89" t="str">
            <v>Tr1-2000</v>
          </cell>
          <cell r="AH89" t="str">
            <v>2000-Tr1</v>
          </cell>
          <cell r="AI89">
            <v>3</v>
          </cell>
          <cell r="AJ89" t="str">
            <v>03</v>
          </cell>
        </row>
        <row r="90">
          <cell r="AA90" t="str">
            <v>Aaa</v>
          </cell>
          <cell r="AB90">
            <v>36595</v>
          </cell>
          <cell r="AC90">
            <v>2000</v>
          </cell>
          <cell r="AD90" t="str">
            <v>St1</v>
          </cell>
          <cell r="AE90" t="str">
            <v>Qd1</v>
          </cell>
          <cell r="AF90" t="str">
            <v>Tr1</v>
          </cell>
          <cell r="AG90" t="str">
            <v>Tr1-2000</v>
          </cell>
          <cell r="AH90" t="str">
            <v>2000-Tr1</v>
          </cell>
          <cell r="AI90">
            <v>3</v>
          </cell>
          <cell r="AJ90" t="str">
            <v>03</v>
          </cell>
        </row>
        <row r="91">
          <cell r="AA91" t="str">
            <v>Aaa</v>
          </cell>
          <cell r="AB91">
            <v>36596</v>
          </cell>
          <cell r="AC91">
            <v>2000</v>
          </cell>
          <cell r="AD91" t="str">
            <v>St1</v>
          </cell>
          <cell r="AE91" t="str">
            <v>Qd1</v>
          </cell>
          <cell r="AF91" t="str">
            <v>Tr1</v>
          </cell>
          <cell r="AG91" t="str">
            <v>Tr1-2000</v>
          </cell>
          <cell r="AH91" t="str">
            <v>2000-Tr1</v>
          </cell>
          <cell r="AI91">
            <v>3</v>
          </cell>
          <cell r="AJ91" t="str">
            <v>03</v>
          </cell>
        </row>
        <row r="92">
          <cell r="AA92" t="str">
            <v>Aaa</v>
          </cell>
          <cell r="AB92">
            <v>36597</v>
          </cell>
          <cell r="AC92">
            <v>2000</v>
          </cell>
          <cell r="AD92" t="str">
            <v>St1</v>
          </cell>
          <cell r="AE92" t="str">
            <v>Qd1</v>
          </cell>
          <cell r="AF92" t="str">
            <v>Tr1</v>
          </cell>
          <cell r="AG92" t="str">
            <v>Tr1-2000</v>
          </cell>
          <cell r="AH92" t="str">
            <v>2000-Tr1</v>
          </cell>
          <cell r="AI92">
            <v>3</v>
          </cell>
          <cell r="AJ92" t="str">
            <v>03</v>
          </cell>
        </row>
        <row r="93">
          <cell r="AA93" t="str">
            <v>Aaa</v>
          </cell>
          <cell r="AB93">
            <v>36598</v>
          </cell>
          <cell r="AC93">
            <v>2000</v>
          </cell>
          <cell r="AD93" t="str">
            <v>St1</v>
          </cell>
          <cell r="AE93" t="str">
            <v>Qd1</v>
          </cell>
          <cell r="AF93" t="str">
            <v>Tr1</v>
          </cell>
          <cell r="AG93" t="str">
            <v>Tr1-2000</v>
          </cell>
          <cell r="AH93" t="str">
            <v>2000-Tr1</v>
          </cell>
          <cell r="AI93">
            <v>3</v>
          </cell>
          <cell r="AJ93" t="str">
            <v>03</v>
          </cell>
        </row>
        <row r="94">
          <cell r="AA94" t="str">
            <v>Aaa</v>
          </cell>
          <cell r="AB94">
            <v>36599</v>
          </cell>
          <cell r="AC94">
            <v>2000</v>
          </cell>
          <cell r="AD94" t="str">
            <v>St1</v>
          </cell>
          <cell r="AE94" t="str">
            <v>Qd1</v>
          </cell>
          <cell r="AF94" t="str">
            <v>Tr1</v>
          </cell>
          <cell r="AG94" t="str">
            <v>Tr1-2000</v>
          </cell>
          <cell r="AH94" t="str">
            <v>2000-Tr1</v>
          </cell>
          <cell r="AI94">
            <v>3</v>
          </cell>
          <cell r="AJ94" t="str">
            <v>03</v>
          </cell>
        </row>
        <row r="95">
          <cell r="AA95" t="str">
            <v>Aaa</v>
          </cell>
          <cell r="AB95">
            <v>36600</v>
          </cell>
          <cell r="AC95">
            <v>2000</v>
          </cell>
          <cell r="AD95" t="str">
            <v>St1</v>
          </cell>
          <cell r="AE95" t="str">
            <v>Qd1</v>
          </cell>
          <cell r="AF95" t="str">
            <v>Tr1</v>
          </cell>
          <cell r="AG95" t="str">
            <v>Tr1-2000</v>
          </cell>
          <cell r="AH95" t="str">
            <v>2000-Tr1</v>
          </cell>
          <cell r="AI95">
            <v>3</v>
          </cell>
          <cell r="AJ95" t="str">
            <v>03</v>
          </cell>
        </row>
        <row r="96">
          <cell r="AA96" t="str">
            <v>Aaa</v>
          </cell>
          <cell r="AB96">
            <v>36601</v>
          </cell>
          <cell r="AC96">
            <v>2000</v>
          </cell>
          <cell r="AD96" t="str">
            <v>St1</v>
          </cell>
          <cell r="AE96" t="str">
            <v>Qd1</v>
          </cell>
          <cell r="AF96" t="str">
            <v>Tr1</v>
          </cell>
          <cell r="AG96" t="str">
            <v>Tr1-2000</v>
          </cell>
          <cell r="AH96" t="str">
            <v>2000-Tr1</v>
          </cell>
          <cell r="AI96">
            <v>3</v>
          </cell>
          <cell r="AJ96" t="str">
            <v>03</v>
          </cell>
        </row>
        <row r="97">
          <cell r="AA97" t="str">
            <v>Aaa</v>
          </cell>
          <cell r="AB97">
            <v>36602</v>
          </cell>
          <cell r="AC97">
            <v>2000</v>
          </cell>
          <cell r="AD97" t="str">
            <v>St1</v>
          </cell>
          <cell r="AE97" t="str">
            <v>Qd1</v>
          </cell>
          <cell r="AF97" t="str">
            <v>Tr1</v>
          </cell>
          <cell r="AG97" t="str">
            <v>Tr1-2000</v>
          </cell>
          <cell r="AH97" t="str">
            <v>2000-Tr1</v>
          </cell>
          <cell r="AI97">
            <v>3</v>
          </cell>
          <cell r="AJ97" t="str">
            <v>03</v>
          </cell>
        </row>
        <row r="98">
          <cell r="AA98" t="str">
            <v>Aaa</v>
          </cell>
          <cell r="AB98">
            <v>36603</v>
          </cell>
          <cell r="AC98">
            <v>2000</v>
          </cell>
          <cell r="AD98" t="str">
            <v>St1</v>
          </cell>
          <cell r="AE98" t="str">
            <v>Qd1</v>
          </cell>
          <cell r="AF98" t="str">
            <v>Tr1</v>
          </cell>
          <cell r="AG98" t="str">
            <v>Tr1-2000</v>
          </cell>
          <cell r="AH98" t="str">
            <v>2000-Tr1</v>
          </cell>
          <cell r="AI98">
            <v>3</v>
          </cell>
          <cell r="AJ98" t="str">
            <v>03</v>
          </cell>
        </row>
        <row r="99">
          <cell r="AA99" t="str">
            <v>Aaa</v>
          </cell>
          <cell r="AB99">
            <v>36604</v>
          </cell>
          <cell r="AC99">
            <v>2000</v>
          </cell>
          <cell r="AD99" t="str">
            <v>St1</v>
          </cell>
          <cell r="AE99" t="str">
            <v>Qd1</v>
          </cell>
          <cell r="AF99" t="str">
            <v>Tr1</v>
          </cell>
          <cell r="AG99" t="str">
            <v>Tr1-2000</v>
          </cell>
          <cell r="AH99" t="str">
            <v>2000-Tr1</v>
          </cell>
          <cell r="AI99">
            <v>3</v>
          </cell>
          <cell r="AJ99" t="str">
            <v>03</v>
          </cell>
        </row>
        <row r="100">
          <cell r="AA100" t="str">
            <v>Aaa</v>
          </cell>
          <cell r="AB100">
            <v>36605</v>
          </cell>
          <cell r="AC100">
            <v>2000</v>
          </cell>
          <cell r="AD100" t="str">
            <v>St1</v>
          </cell>
          <cell r="AE100" t="str">
            <v>Qd1</v>
          </cell>
          <cell r="AF100" t="str">
            <v>Tr1</v>
          </cell>
          <cell r="AG100" t="str">
            <v>Tr1-2000</v>
          </cell>
          <cell r="AH100" t="str">
            <v>2000-Tr1</v>
          </cell>
          <cell r="AI100">
            <v>3</v>
          </cell>
          <cell r="AJ100" t="str">
            <v>03</v>
          </cell>
        </row>
        <row r="101">
          <cell r="AA101" t="str">
            <v>Aaa</v>
          </cell>
          <cell r="AB101">
            <v>36606</v>
          </cell>
          <cell r="AC101">
            <v>2000</v>
          </cell>
          <cell r="AD101" t="str">
            <v>St1</v>
          </cell>
          <cell r="AE101" t="str">
            <v>Qd1</v>
          </cell>
          <cell r="AF101" t="str">
            <v>Tr1</v>
          </cell>
          <cell r="AG101" t="str">
            <v>Tr1-2000</v>
          </cell>
          <cell r="AH101" t="str">
            <v>2000-Tr1</v>
          </cell>
          <cell r="AI101">
            <v>3</v>
          </cell>
          <cell r="AJ101" t="str">
            <v>03</v>
          </cell>
        </row>
        <row r="102">
          <cell r="AA102" t="str">
            <v>Aaa</v>
          </cell>
          <cell r="AB102">
            <v>36607</v>
          </cell>
          <cell r="AC102">
            <v>2000</v>
          </cell>
          <cell r="AD102" t="str">
            <v>St1</v>
          </cell>
          <cell r="AE102" t="str">
            <v>Qd1</v>
          </cell>
          <cell r="AF102" t="str">
            <v>Tr1</v>
          </cell>
          <cell r="AG102" t="str">
            <v>Tr1-2000</v>
          </cell>
          <cell r="AH102" t="str">
            <v>2000-Tr1</v>
          </cell>
          <cell r="AI102">
            <v>3</v>
          </cell>
          <cell r="AJ102" t="str">
            <v>03</v>
          </cell>
        </row>
        <row r="103">
          <cell r="AA103" t="str">
            <v>Aaa</v>
          </cell>
          <cell r="AB103">
            <v>36608</v>
          </cell>
          <cell r="AC103">
            <v>2000</v>
          </cell>
          <cell r="AD103" t="str">
            <v>St1</v>
          </cell>
          <cell r="AE103" t="str">
            <v>Qd1</v>
          </cell>
          <cell r="AF103" t="str">
            <v>Tr1</v>
          </cell>
          <cell r="AG103" t="str">
            <v>Tr1-2000</v>
          </cell>
          <cell r="AH103" t="str">
            <v>2000-Tr1</v>
          </cell>
          <cell r="AI103">
            <v>3</v>
          </cell>
          <cell r="AJ103" t="str">
            <v>03</v>
          </cell>
        </row>
        <row r="104">
          <cell r="AA104" t="str">
            <v>Aaa</v>
          </cell>
          <cell r="AB104">
            <v>36609</v>
          </cell>
          <cell r="AC104">
            <v>2000</v>
          </cell>
          <cell r="AD104" t="str">
            <v>St1</v>
          </cell>
          <cell r="AE104" t="str">
            <v>Qd1</v>
          </cell>
          <cell r="AF104" t="str">
            <v>Tr1</v>
          </cell>
          <cell r="AG104" t="str">
            <v>Tr1-2000</v>
          </cell>
          <cell r="AH104" t="str">
            <v>2000-Tr1</v>
          </cell>
          <cell r="AI104">
            <v>3</v>
          </cell>
          <cell r="AJ104" t="str">
            <v>03</v>
          </cell>
        </row>
        <row r="105">
          <cell r="AA105" t="str">
            <v>Aaa</v>
          </cell>
          <cell r="AB105">
            <v>36610</v>
          </cell>
          <cell r="AC105">
            <v>2000</v>
          </cell>
          <cell r="AD105" t="str">
            <v>St1</v>
          </cell>
          <cell r="AE105" t="str">
            <v>Qd1</v>
          </cell>
          <cell r="AF105" t="str">
            <v>Tr1</v>
          </cell>
          <cell r="AG105" t="str">
            <v>Tr1-2000</v>
          </cell>
          <cell r="AH105" t="str">
            <v>2000-Tr1</v>
          </cell>
          <cell r="AI105">
            <v>3</v>
          </cell>
          <cell r="AJ105" t="str">
            <v>03</v>
          </cell>
        </row>
        <row r="106">
          <cell r="AA106" t="str">
            <v>Aaa</v>
          </cell>
          <cell r="AB106">
            <v>36611</v>
          </cell>
          <cell r="AC106">
            <v>2000</v>
          </cell>
          <cell r="AD106" t="str">
            <v>St1</v>
          </cell>
          <cell r="AE106" t="str">
            <v>Qd1</v>
          </cell>
          <cell r="AF106" t="str">
            <v>Tr1</v>
          </cell>
          <cell r="AG106" t="str">
            <v>Tr1-2000</v>
          </cell>
          <cell r="AH106" t="str">
            <v>2000-Tr1</v>
          </cell>
          <cell r="AI106">
            <v>3</v>
          </cell>
          <cell r="AJ106" t="str">
            <v>03</v>
          </cell>
        </row>
        <row r="107">
          <cell r="AA107" t="str">
            <v>Aaa</v>
          </cell>
          <cell r="AB107">
            <v>36612</v>
          </cell>
          <cell r="AC107">
            <v>2000</v>
          </cell>
          <cell r="AD107" t="str">
            <v>St1</v>
          </cell>
          <cell r="AE107" t="str">
            <v>Qd1</v>
          </cell>
          <cell r="AF107" t="str">
            <v>Tr1</v>
          </cell>
          <cell r="AG107" t="str">
            <v>Tr1-2000</v>
          </cell>
          <cell r="AH107" t="str">
            <v>2000-Tr1</v>
          </cell>
          <cell r="AI107">
            <v>3</v>
          </cell>
          <cell r="AJ107" t="str">
            <v>03</v>
          </cell>
        </row>
        <row r="108">
          <cell r="AA108" t="str">
            <v>Aaa</v>
          </cell>
          <cell r="AB108">
            <v>36613</v>
          </cell>
          <cell r="AC108">
            <v>2000</v>
          </cell>
          <cell r="AD108" t="str">
            <v>St1</v>
          </cell>
          <cell r="AE108" t="str">
            <v>Qd1</v>
          </cell>
          <cell r="AF108" t="str">
            <v>Tr1</v>
          </cell>
          <cell r="AG108" t="str">
            <v>Tr1-2000</v>
          </cell>
          <cell r="AH108" t="str">
            <v>2000-Tr1</v>
          </cell>
          <cell r="AI108">
            <v>3</v>
          </cell>
          <cell r="AJ108" t="str">
            <v>03</v>
          </cell>
        </row>
        <row r="109">
          <cell r="AA109" t="str">
            <v>Aaa</v>
          </cell>
          <cell r="AB109">
            <v>36614</v>
          </cell>
          <cell r="AC109">
            <v>2000</v>
          </cell>
          <cell r="AD109" t="str">
            <v>St1</v>
          </cell>
          <cell r="AE109" t="str">
            <v>Qd1</v>
          </cell>
          <cell r="AF109" t="str">
            <v>Tr1</v>
          </cell>
          <cell r="AG109" t="str">
            <v>Tr1-2000</v>
          </cell>
          <cell r="AH109" t="str">
            <v>2000-Tr1</v>
          </cell>
          <cell r="AI109">
            <v>3</v>
          </cell>
          <cell r="AJ109" t="str">
            <v>03</v>
          </cell>
        </row>
        <row r="110">
          <cell r="AA110" t="str">
            <v>Aaa</v>
          </cell>
          <cell r="AB110">
            <v>36615</v>
          </cell>
          <cell r="AC110">
            <v>2000</v>
          </cell>
          <cell r="AD110" t="str">
            <v>St1</v>
          </cell>
          <cell r="AE110" t="str">
            <v>Qd1</v>
          </cell>
          <cell r="AF110" t="str">
            <v>Tr1</v>
          </cell>
          <cell r="AG110" t="str">
            <v>Tr1-2000</v>
          </cell>
          <cell r="AH110" t="str">
            <v>2000-Tr1</v>
          </cell>
          <cell r="AI110">
            <v>3</v>
          </cell>
          <cell r="AJ110" t="str">
            <v>03</v>
          </cell>
        </row>
        <row r="111">
          <cell r="AA111" t="str">
            <v>Aaa</v>
          </cell>
          <cell r="AB111">
            <v>36616</v>
          </cell>
          <cell r="AC111">
            <v>2000</v>
          </cell>
          <cell r="AD111" t="str">
            <v>St1</v>
          </cell>
          <cell r="AE111" t="str">
            <v>Qd1</v>
          </cell>
          <cell r="AF111" t="str">
            <v>Tr1</v>
          </cell>
          <cell r="AG111" t="str">
            <v>Tr1-2000</v>
          </cell>
          <cell r="AH111" t="str">
            <v>2000-Tr1</v>
          </cell>
          <cell r="AI111">
            <v>3</v>
          </cell>
          <cell r="AJ111" t="str">
            <v>03</v>
          </cell>
        </row>
        <row r="112">
          <cell r="AA112" t="str">
            <v>Aaa</v>
          </cell>
          <cell r="AB112">
            <v>36617</v>
          </cell>
          <cell r="AC112">
            <v>2000</v>
          </cell>
          <cell r="AD112" t="str">
            <v>St1</v>
          </cell>
          <cell r="AE112" t="str">
            <v>Qd1</v>
          </cell>
          <cell r="AF112" t="str">
            <v>Tr2</v>
          </cell>
          <cell r="AG112" t="str">
            <v>Tr2-2000</v>
          </cell>
          <cell r="AH112" t="str">
            <v>2000-Tr2</v>
          </cell>
          <cell r="AI112">
            <v>4</v>
          </cell>
          <cell r="AJ112" t="str">
            <v>04</v>
          </cell>
        </row>
        <row r="113">
          <cell r="AA113" t="str">
            <v>Aaa</v>
          </cell>
          <cell r="AB113">
            <v>36618</v>
          </cell>
          <cell r="AC113">
            <v>2000</v>
          </cell>
          <cell r="AD113" t="str">
            <v>St1</v>
          </cell>
          <cell r="AE113" t="str">
            <v>Qd1</v>
          </cell>
          <cell r="AF113" t="str">
            <v>Tr2</v>
          </cell>
          <cell r="AG113" t="str">
            <v>Tr2-2000</v>
          </cell>
          <cell r="AH113" t="str">
            <v>2000-Tr2</v>
          </cell>
          <cell r="AI113">
            <v>4</v>
          </cell>
          <cell r="AJ113" t="str">
            <v>04</v>
          </cell>
        </row>
        <row r="114">
          <cell r="AA114" t="str">
            <v>Aaa</v>
          </cell>
          <cell r="AB114">
            <v>36619</v>
          </cell>
          <cell r="AC114">
            <v>2000</v>
          </cell>
          <cell r="AD114" t="str">
            <v>St1</v>
          </cell>
          <cell r="AE114" t="str">
            <v>Qd1</v>
          </cell>
          <cell r="AF114" t="str">
            <v>Tr2</v>
          </cell>
          <cell r="AG114" t="str">
            <v>Tr2-2000</v>
          </cell>
          <cell r="AH114" t="str">
            <v>2000-Tr2</v>
          </cell>
          <cell r="AI114">
            <v>4</v>
          </cell>
          <cell r="AJ114" t="str">
            <v>04</v>
          </cell>
        </row>
        <row r="115">
          <cell r="AA115" t="str">
            <v>Aaa</v>
          </cell>
          <cell r="AB115">
            <v>36620</v>
          </cell>
          <cell r="AC115">
            <v>2000</v>
          </cell>
          <cell r="AD115" t="str">
            <v>St1</v>
          </cell>
          <cell r="AE115" t="str">
            <v>Qd1</v>
          </cell>
          <cell r="AF115" t="str">
            <v>Tr2</v>
          </cell>
          <cell r="AG115" t="str">
            <v>Tr2-2000</v>
          </cell>
          <cell r="AH115" t="str">
            <v>2000-Tr2</v>
          </cell>
          <cell r="AI115">
            <v>4</v>
          </cell>
          <cell r="AJ115" t="str">
            <v>04</v>
          </cell>
        </row>
        <row r="116">
          <cell r="AA116" t="str">
            <v>Aaa</v>
          </cell>
          <cell r="AB116">
            <v>36621</v>
          </cell>
          <cell r="AC116">
            <v>2000</v>
          </cell>
          <cell r="AD116" t="str">
            <v>St1</v>
          </cell>
          <cell r="AE116" t="str">
            <v>Qd1</v>
          </cell>
          <cell r="AF116" t="str">
            <v>Tr2</v>
          </cell>
          <cell r="AG116" t="str">
            <v>Tr2-2000</v>
          </cell>
          <cell r="AH116" t="str">
            <v>2000-Tr2</v>
          </cell>
          <cell r="AI116">
            <v>4</v>
          </cell>
          <cell r="AJ116" t="str">
            <v>04</v>
          </cell>
        </row>
        <row r="117">
          <cell r="AA117" t="str">
            <v>Aaa</v>
          </cell>
          <cell r="AB117">
            <v>36622</v>
          </cell>
          <cell r="AC117">
            <v>2000</v>
          </cell>
          <cell r="AD117" t="str">
            <v>St1</v>
          </cell>
          <cell r="AE117" t="str">
            <v>Qd1</v>
          </cell>
          <cell r="AF117" t="str">
            <v>Tr2</v>
          </cell>
          <cell r="AG117" t="str">
            <v>Tr2-2000</v>
          </cell>
          <cell r="AH117" t="str">
            <v>2000-Tr2</v>
          </cell>
          <cell r="AI117">
            <v>4</v>
          </cell>
          <cell r="AJ117" t="str">
            <v>04</v>
          </cell>
        </row>
        <row r="118">
          <cell r="AA118" t="str">
            <v>Aaa</v>
          </cell>
          <cell r="AB118">
            <v>36623</v>
          </cell>
          <cell r="AC118">
            <v>2000</v>
          </cell>
          <cell r="AD118" t="str">
            <v>St1</v>
          </cell>
          <cell r="AE118" t="str">
            <v>Qd1</v>
          </cell>
          <cell r="AF118" t="str">
            <v>Tr2</v>
          </cell>
          <cell r="AG118" t="str">
            <v>Tr2-2000</v>
          </cell>
          <cell r="AH118" t="str">
            <v>2000-Tr2</v>
          </cell>
          <cell r="AI118">
            <v>4</v>
          </cell>
          <cell r="AJ118" t="str">
            <v>04</v>
          </cell>
        </row>
        <row r="119">
          <cell r="AA119" t="str">
            <v>Aaa</v>
          </cell>
          <cell r="AB119">
            <v>36624</v>
          </cell>
          <cell r="AC119">
            <v>2000</v>
          </cell>
          <cell r="AD119" t="str">
            <v>St1</v>
          </cell>
          <cell r="AE119" t="str">
            <v>Qd1</v>
          </cell>
          <cell r="AF119" t="str">
            <v>Tr2</v>
          </cell>
          <cell r="AG119" t="str">
            <v>Tr2-2000</v>
          </cell>
          <cell r="AH119" t="str">
            <v>2000-Tr2</v>
          </cell>
          <cell r="AI119">
            <v>4</v>
          </cell>
          <cell r="AJ119" t="str">
            <v>04</v>
          </cell>
        </row>
        <row r="120">
          <cell r="AA120" t="str">
            <v>Aaa</v>
          </cell>
          <cell r="AB120">
            <v>36625</v>
          </cell>
          <cell r="AC120">
            <v>2000</v>
          </cell>
          <cell r="AD120" t="str">
            <v>St1</v>
          </cell>
          <cell r="AE120" t="str">
            <v>Qd1</v>
          </cell>
          <cell r="AF120" t="str">
            <v>Tr2</v>
          </cell>
          <cell r="AG120" t="str">
            <v>Tr2-2000</v>
          </cell>
          <cell r="AH120" t="str">
            <v>2000-Tr2</v>
          </cell>
          <cell r="AI120">
            <v>4</v>
          </cell>
          <cell r="AJ120" t="str">
            <v>04</v>
          </cell>
        </row>
        <row r="121">
          <cell r="AA121" t="str">
            <v>Aaa</v>
          </cell>
          <cell r="AB121">
            <v>36626</v>
          </cell>
          <cell r="AC121">
            <v>2000</v>
          </cell>
          <cell r="AD121" t="str">
            <v>St1</v>
          </cell>
          <cell r="AE121" t="str">
            <v>Qd1</v>
          </cell>
          <cell r="AF121" t="str">
            <v>Tr2</v>
          </cell>
          <cell r="AG121" t="str">
            <v>Tr2-2000</v>
          </cell>
          <cell r="AH121" t="str">
            <v>2000-Tr2</v>
          </cell>
          <cell r="AI121">
            <v>4</v>
          </cell>
          <cell r="AJ121" t="str">
            <v>04</v>
          </cell>
        </row>
        <row r="122">
          <cell r="AA122" t="str">
            <v>Aaa</v>
          </cell>
          <cell r="AB122">
            <v>36627</v>
          </cell>
          <cell r="AC122">
            <v>2000</v>
          </cell>
          <cell r="AD122" t="str">
            <v>St1</v>
          </cell>
          <cell r="AE122" t="str">
            <v>Qd1</v>
          </cell>
          <cell r="AF122" t="str">
            <v>Tr2</v>
          </cell>
          <cell r="AG122" t="str">
            <v>Tr2-2000</v>
          </cell>
          <cell r="AH122" t="str">
            <v>2000-Tr2</v>
          </cell>
          <cell r="AI122">
            <v>4</v>
          </cell>
          <cell r="AJ122" t="str">
            <v>04</v>
          </cell>
        </row>
        <row r="123">
          <cell r="AA123" t="str">
            <v>Aaa</v>
          </cell>
          <cell r="AB123">
            <v>36628</v>
          </cell>
          <cell r="AC123">
            <v>2000</v>
          </cell>
          <cell r="AD123" t="str">
            <v>St1</v>
          </cell>
          <cell r="AE123" t="str">
            <v>Qd1</v>
          </cell>
          <cell r="AF123" t="str">
            <v>Tr2</v>
          </cell>
          <cell r="AG123" t="str">
            <v>Tr2-2000</v>
          </cell>
          <cell r="AH123" t="str">
            <v>2000-Tr2</v>
          </cell>
          <cell r="AI123">
            <v>4</v>
          </cell>
          <cell r="AJ123" t="str">
            <v>04</v>
          </cell>
        </row>
        <row r="124">
          <cell r="AA124" t="str">
            <v>Aaa</v>
          </cell>
          <cell r="AB124">
            <v>36629</v>
          </cell>
          <cell r="AC124">
            <v>2000</v>
          </cell>
          <cell r="AD124" t="str">
            <v>St1</v>
          </cell>
          <cell r="AE124" t="str">
            <v>Qd1</v>
          </cell>
          <cell r="AF124" t="str">
            <v>Tr2</v>
          </cell>
          <cell r="AG124" t="str">
            <v>Tr2-2000</v>
          </cell>
          <cell r="AH124" t="str">
            <v>2000-Tr2</v>
          </cell>
          <cell r="AI124">
            <v>4</v>
          </cell>
          <cell r="AJ124" t="str">
            <v>04</v>
          </cell>
        </row>
        <row r="125">
          <cell r="AA125" t="str">
            <v>Aaa</v>
          </cell>
          <cell r="AB125">
            <v>36630</v>
          </cell>
          <cell r="AC125">
            <v>2000</v>
          </cell>
          <cell r="AD125" t="str">
            <v>St1</v>
          </cell>
          <cell r="AE125" t="str">
            <v>Qd1</v>
          </cell>
          <cell r="AF125" t="str">
            <v>Tr2</v>
          </cell>
          <cell r="AG125" t="str">
            <v>Tr2-2000</v>
          </cell>
          <cell r="AH125" t="str">
            <v>2000-Tr2</v>
          </cell>
          <cell r="AI125">
            <v>4</v>
          </cell>
          <cell r="AJ125" t="str">
            <v>04</v>
          </cell>
        </row>
        <row r="126">
          <cell r="AA126" t="str">
            <v>Aaa</v>
          </cell>
          <cell r="AB126">
            <v>36631</v>
          </cell>
          <cell r="AC126">
            <v>2000</v>
          </cell>
          <cell r="AD126" t="str">
            <v>St1</v>
          </cell>
          <cell r="AE126" t="str">
            <v>Qd1</v>
          </cell>
          <cell r="AF126" t="str">
            <v>Tr2</v>
          </cell>
          <cell r="AG126" t="str">
            <v>Tr2-2000</v>
          </cell>
          <cell r="AH126" t="str">
            <v>2000-Tr2</v>
          </cell>
          <cell r="AI126">
            <v>4</v>
          </cell>
          <cell r="AJ126" t="str">
            <v>04</v>
          </cell>
        </row>
        <row r="127">
          <cell r="AA127" t="str">
            <v>Aaa</v>
          </cell>
          <cell r="AB127">
            <v>36632</v>
          </cell>
          <cell r="AC127">
            <v>2000</v>
          </cell>
          <cell r="AD127" t="str">
            <v>St1</v>
          </cell>
          <cell r="AE127" t="str">
            <v>Qd1</v>
          </cell>
          <cell r="AF127" t="str">
            <v>Tr2</v>
          </cell>
          <cell r="AG127" t="str">
            <v>Tr2-2000</v>
          </cell>
          <cell r="AH127" t="str">
            <v>2000-Tr2</v>
          </cell>
          <cell r="AI127">
            <v>4</v>
          </cell>
          <cell r="AJ127" t="str">
            <v>04</v>
          </cell>
        </row>
        <row r="128">
          <cell r="AA128" t="str">
            <v>Aaa</v>
          </cell>
          <cell r="AB128">
            <v>36633</v>
          </cell>
          <cell r="AC128">
            <v>2000</v>
          </cell>
          <cell r="AD128" t="str">
            <v>St1</v>
          </cell>
          <cell r="AE128" t="str">
            <v>Qd1</v>
          </cell>
          <cell r="AF128" t="str">
            <v>Tr2</v>
          </cell>
          <cell r="AG128" t="str">
            <v>Tr2-2000</v>
          </cell>
          <cell r="AH128" t="str">
            <v>2000-Tr2</v>
          </cell>
          <cell r="AI128">
            <v>4</v>
          </cell>
          <cell r="AJ128" t="str">
            <v>04</v>
          </cell>
        </row>
        <row r="129">
          <cell r="AA129" t="str">
            <v>Aaa</v>
          </cell>
          <cell r="AB129">
            <v>36634</v>
          </cell>
          <cell r="AC129">
            <v>2000</v>
          </cell>
          <cell r="AD129" t="str">
            <v>St1</v>
          </cell>
          <cell r="AE129" t="str">
            <v>Qd1</v>
          </cell>
          <cell r="AF129" t="str">
            <v>Tr2</v>
          </cell>
          <cell r="AG129" t="str">
            <v>Tr2-2000</v>
          </cell>
          <cell r="AH129" t="str">
            <v>2000-Tr2</v>
          </cell>
          <cell r="AI129">
            <v>4</v>
          </cell>
          <cell r="AJ129" t="str">
            <v>04</v>
          </cell>
        </row>
        <row r="130">
          <cell r="AA130" t="str">
            <v>Aaa</v>
          </cell>
          <cell r="AB130">
            <v>36635</v>
          </cell>
          <cell r="AC130">
            <v>2000</v>
          </cell>
          <cell r="AD130" t="str">
            <v>St1</v>
          </cell>
          <cell r="AE130" t="str">
            <v>Qd1</v>
          </cell>
          <cell r="AF130" t="str">
            <v>Tr2</v>
          </cell>
          <cell r="AG130" t="str">
            <v>Tr2-2000</v>
          </cell>
          <cell r="AH130" t="str">
            <v>2000-Tr2</v>
          </cell>
          <cell r="AI130">
            <v>4</v>
          </cell>
          <cell r="AJ130" t="str">
            <v>04</v>
          </cell>
        </row>
        <row r="131">
          <cell r="AA131" t="str">
            <v>Aaa</v>
          </cell>
          <cell r="AB131">
            <v>36636</v>
          </cell>
          <cell r="AC131">
            <v>2000</v>
          </cell>
          <cell r="AD131" t="str">
            <v>St1</v>
          </cell>
          <cell r="AE131" t="str">
            <v>Qd1</v>
          </cell>
          <cell r="AF131" t="str">
            <v>Tr2</v>
          </cell>
          <cell r="AG131" t="str">
            <v>Tr2-2000</v>
          </cell>
          <cell r="AH131" t="str">
            <v>2000-Tr2</v>
          </cell>
          <cell r="AI131">
            <v>4</v>
          </cell>
          <cell r="AJ131" t="str">
            <v>04</v>
          </cell>
        </row>
        <row r="132">
          <cell r="AA132" t="str">
            <v>Aaa</v>
          </cell>
          <cell r="AB132">
            <v>36637</v>
          </cell>
          <cell r="AC132">
            <v>2000</v>
          </cell>
          <cell r="AD132" t="str">
            <v>St1</v>
          </cell>
          <cell r="AE132" t="str">
            <v>Qd1</v>
          </cell>
          <cell r="AF132" t="str">
            <v>Tr2</v>
          </cell>
          <cell r="AG132" t="str">
            <v>Tr2-2000</v>
          </cell>
          <cell r="AH132" t="str">
            <v>2000-Tr2</v>
          </cell>
          <cell r="AI132">
            <v>4</v>
          </cell>
          <cell r="AJ132" t="str">
            <v>04</v>
          </cell>
        </row>
        <row r="133">
          <cell r="AA133" t="str">
            <v>Aaa</v>
          </cell>
          <cell r="AB133">
            <v>36638</v>
          </cell>
          <cell r="AC133">
            <v>2000</v>
          </cell>
          <cell r="AD133" t="str">
            <v>St1</v>
          </cell>
          <cell r="AE133" t="str">
            <v>Qd1</v>
          </cell>
          <cell r="AF133" t="str">
            <v>Tr2</v>
          </cell>
          <cell r="AG133" t="str">
            <v>Tr2-2000</v>
          </cell>
          <cell r="AH133" t="str">
            <v>2000-Tr2</v>
          </cell>
          <cell r="AI133">
            <v>4</v>
          </cell>
          <cell r="AJ133" t="str">
            <v>04</v>
          </cell>
        </row>
        <row r="134">
          <cell r="AA134" t="str">
            <v>Aaa</v>
          </cell>
          <cell r="AB134">
            <v>36639</v>
          </cell>
          <cell r="AC134">
            <v>2000</v>
          </cell>
          <cell r="AD134" t="str">
            <v>St1</v>
          </cell>
          <cell r="AE134" t="str">
            <v>Qd1</v>
          </cell>
          <cell r="AF134" t="str">
            <v>Tr2</v>
          </cell>
          <cell r="AG134" t="str">
            <v>Tr2-2000</v>
          </cell>
          <cell r="AH134" t="str">
            <v>2000-Tr2</v>
          </cell>
          <cell r="AI134">
            <v>4</v>
          </cell>
          <cell r="AJ134" t="str">
            <v>04</v>
          </cell>
        </row>
        <row r="135">
          <cell r="AA135" t="str">
            <v>Aaa</v>
          </cell>
          <cell r="AB135">
            <v>36640</v>
          </cell>
          <cell r="AC135">
            <v>2000</v>
          </cell>
          <cell r="AD135" t="str">
            <v>St1</v>
          </cell>
          <cell r="AE135" t="str">
            <v>Qd1</v>
          </cell>
          <cell r="AF135" t="str">
            <v>Tr2</v>
          </cell>
          <cell r="AG135" t="str">
            <v>Tr2-2000</v>
          </cell>
          <cell r="AH135" t="str">
            <v>2000-Tr2</v>
          </cell>
          <cell r="AI135">
            <v>4</v>
          </cell>
          <cell r="AJ135" t="str">
            <v>04</v>
          </cell>
        </row>
        <row r="136">
          <cell r="AA136" t="str">
            <v>Aaa</v>
          </cell>
          <cell r="AB136">
            <v>36641</v>
          </cell>
          <cell r="AC136">
            <v>2000</v>
          </cell>
          <cell r="AD136" t="str">
            <v>St1</v>
          </cell>
          <cell r="AE136" t="str">
            <v>Qd1</v>
          </cell>
          <cell r="AF136" t="str">
            <v>Tr2</v>
          </cell>
          <cell r="AG136" t="str">
            <v>Tr2-2000</v>
          </cell>
          <cell r="AH136" t="str">
            <v>2000-Tr2</v>
          </cell>
          <cell r="AI136">
            <v>4</v>
          </cell>
          <cell r="AJ136" t="str">
            <v>04</v>
          </cell>
        </row>
        <row r="137">
          <cell r="AA137" t="str">
            <v>Aaa</v>
          </cell>
          <cell r="AB137">
            <v>36642</v>
          </cell>
          <cell r="AC137">
            <v>2000</v>
          </cell>
          <cell r="AD137" t="str">
            <v>St1</v>
          </cell>
          <cell r="AE137" t="str">
            <v>Qd1</v>
          </cell>
          <cell r="AF137" t="str">
            <v>Tr2</v>
          </cell>
          <cell r="AG137" t="str">
            <v>Tr2-2000</v>
          </cell>
          <cell r="AH137" t="str">
            <v>2000-Tr2</v>
          </cell>
          <cell r="AI137">
            <v>4</v>
          </cell>
          <cell r="AJ137" t="str">
            <v>04</v>
          </cell>
        </row>
        <row r="138">
          <cell r="AA138" t="str">
            <v>Aaa</v>
          </cell>
          <cell r="AB138">
            <v>36643</v>
          </cell>
          <cell r="AC138">
            <v>2000</v>
          </cell>
          <cell r="AD138" t="str">
            <v>St1</v>
          </cell>
          <cell r="AE138" t="str">
            <v>Qd1</v>
          </cell>
          <cell r="AF138" t="str">
            <v>Tr2</v>
          </cell>
          <cell r="AG138" t="str">
            <v>Tr2-2000</v>
          </cell>
          <cell r="AH138" t="str">
            <v>2000-Tr2</v>
          </cell>
          <cell r="AI138">
            <v>4</v>
          </cell>
          <cell r="AJ138" t="str">
            <v>04</v>
          </cell>
        </row>
        <row r="139">
          <cell r="AA139" t="str">
            <v>Aaa</v>
          </cell>
          <cell r="AB139">
            <v>36644</v>
          </cell>
          <cell r="AC139">
            <v>2000</v>
          </cell>
          <cell r="AD139" t="str">
            <v>St1</v>
          </cell>
          <cell r="AE139" t="str">
            <v>Qd1</v>
          </cell>
          <cell r="AF139" t="str">
            <v>Tr2</v>
          </cell>
          <cell r="AG139" t="str">
            <v>Tr2-2000</v>
          </cell>
          <cell r="AH139" t="str">
            <v>2000-Tr2</v>
          </cell>
          <cell r="AI139">
            <v>4</v>
          </cell>
          <cell r="AJ139" t="str">
            <v>04</v>
          </cell>
        </row>
        <row r="140">
          <cell r="AA140" t="str">
            <v>Aaa</v>
          </cell>
          <cell r="AB140">
            <v>36645</v>
          </cell>
          <cell r="AC140">
            <v>2000</v>
          </cell>
          <cell r="AD140" t="str">
            <v>St1</v>
          </cell>
          <cell r="AE140" t="str">
            <v>Qd1</v>
          </cell>
          <cell r="AF140" t="str">
            <v>Tr2</v>
          </cell>
          <cell r="AG140" t="str">
            <v>Tr2-2000</v>
          </cell>
          <cell r="AH140" t="str">
            <v>2000-Tr2</v>
          </cell>
          <cell r="AI140">
            <v>4</v>
          </cell>
          <cell r="AJ140" t="str">
            <v>04</v>
          </cell>
        </row>
        <row r="141">
          <cell r="AA141" t="str">
            <v>Aaa</v>
          </cell>
          <cell r="AB141">
            <v>36646</v>
          </cell>
          <cell r="AC141">
            <v>2000</v>
          </cell>
          <cell r="AD141" t="str">
            <v>St1</v>
          </cell>
          <cell r="AE141" t="str">
            <v>Qd1</v>
          </cell>
          <cell r="AF141" t="str">
            <v>Tr2</v>
          </cell>
          <cell r="AG141" t="str">
            <v>Tr2-2000</v>
          </cell>
          <cell r="AH141" t="str">
            <v>2000-Tr2</v>
          </cell>
          <cell r="AI141">
            <v>4</v>
          </cell>
          <cell r="AJ141" t="str">
            <v>04</v>
          </cell>
        </row>
        <row r="142">
          <cell r="AA142" t="str">
            <v>Aaa</v>
          </cell>
          <cell r="AB142">
            <v>36647</v>
          </cell>
          <cell r="AC142">
            <v>2000</v>
          </cell>
          <cell r="AD142" t="str">
            <v>St1</v>
          </cell>
          <cell r="AE142" t="str">
            <v>Qd2</v>
          </cell>
          <cell r="AF142" t="str">
            <v>Tr2</v>
          </cell>
          <cell r="AG142" t="str">
            <v>Tr2-2000</v>
          </cell>
          <cell r="AH142" t="str">
            <v>2000-Tr2</v>
          </cell>
          <cell r="AI142">
            <v>5</v>
          </cell>
          <cell r="AJ142" t="str">
            <v>05</v>
          </cell>
        </row>
        <row r="143">
          <cell r="AA143" t="str">
            <v>Aaa</v>
          </cell>
          <cell r="AB143">
            <v>36648</v>
          </cell>
          <cell r="AC143">
            <v>2000</v>
          </cell>
          <cell r="AD143" t="str">
            <v>St1</v>
          </cell>
          <cell r="AE143" t="str">
            <v>Qd2</v>
          </cell>
          <cell r="AF143" t="str">
            <v>Tr2</v>
          </cell>
          <cell r="AG143" t="str">
            <v>Tr2-2000</v>
          </cell>
          <cell r="AH143" t="str">
            <v>2000-Tr2</v>
          </cell>
          <cell r="AI143">
            <v>5</v>
          </cell>
          <cell r="AJ143" t="str">
            <v>05</v>
          </cell>
        </row>
        <row r="144">
          <cell r="AA144" t="str">
            <v>Aaa</v>
          </cell>
          <cell r="AB144">
            <v>36649</v>
          </cell>
          <cell r="AC144">
            <v>2000</v>
          </cell>
          <cell r="AD144" t="str">
            <v>St1</v>
          </cell>
          <cell r="AE144" t="str">
            <v>Qd2</v>
          </cell>
          <cell r="AF144" t="str">
            <v>Tr2</v>
          </cell>
          <cell r="AG144" t="str">
            <v>Tr2-2000</v>
          </cell>
          <cell r="AH144" t="str">
            <v>2000-Tr2</v>
          </cell>
          <cell r="AI144">
            <v>5</v>
          </cell>
          <cell r="AJ144" t="str">
            <v>05</v>
          </cell>
        </row>
        <row r="145">
          <cell r="AA145" t="str">
            <v>Aaa</v>
          </cell>
          <cell r="AB145">
            <v>36650</v>
          </cell>
          <cell r="AC145">
            <v>2000</v>
          </cell>
          <cell r="AD145" t="str">
            <v>St1</v>
          </cell>
          <cell r="AE145" t="str">
            <v>Qd2</v>
          </cell>
          <cell r="AF145" t="str">
            <v>Tr2</v>
          </cell>
          <cell r="AG145" t="str">
            <v>Tr2-2000</v>
          </cell>
          <cell r="AH145" t="str">
            <v>2000-Tr2</v>
          </cell>
          <cell r="AI145">
            <v>5</v>
          </cell>
          <cell r="AJ145" t="str">
            <v>05</v>
          </cell>
        </row>
        <row r="146">
          <cell r="AA146" t="str">
            <v>Aaa</v>
          </cell>
          <cell r="AB146">
            <v>36651</v>
          </cell>
          <cell r="AC146">
            <v>2000</v>
          </cell>
          <cell r="AD146" t="str">
            <v>St1</v>
          </cell>
          <cell r="AE146" t="str">
            <v>Qd2</v>
          </cell>
          <cell r="AF146" t="str">
            <v>Tr2</v>
          </cell>
          <cell r="AG146" t="str">
            <v>Tr2-2000</v>
          </cell>
          <cell r="AH146" t="str">
            <v>2000-Tr2</v>
          </cell>
          <cell r="AI146">
            <v>5</v>
          </cell>
          <cell r="AJ146" t="str">
            <v>05</v>
          </cell>
        </row>
        <row r="147">
          <cell r="AA147" t="str">
            <v>Aaa</v>
          </cell>
          <cell r="AB147">
            <v>36652</v>
          </cell>
          <cell r="AC147">
            <v>2000</v>
          </cell>
          <cell r="AD147" t="str">
            <v>St1</v>
          </cell>
          <cell r="AE147" t="str">
            <v>Qd2</v>
          </cell>
          <cell r="AF147" t="str">
            <v>Tr2</v>
          </cell>
          <cell r="AG147" t="str">
            <v>Tr2-2000</v>
          </cell>
          <cell r="AH147" t="str">
            <v>2000-Tr2</v>
          </cell>
          <cell r="AI147">
            <v>5</v>
          </cell>
          <cell r="AJ147" t="str">
            <v>05</v>
          </cell>
        </row>
        <row r="148">
          <cell r="AA148" t="str">
            <v>Aaa</v>
          </cell>
          <cell r="AB148">
            <v>36653</v>
          </cell>
          <cell r="AC148">
            <v>2000</v>
          </cell>
          <cell r="AD148" t="str">
            <v>St1</v>
          </cell>
          <cell r="AE148" t="str">
            <v>Qd2</v>
          </cell>
          <cell r="AF148" t="str">
            <v>Tr2</v>
          </cell>
          <cell r="AG148" t="str">
            <v>Tr2-2000</v>
          </cell>
          <cell r="AH148" t="str">
            <v>2000-Tr2</v>
          </cell>
          <cell r="AI148">
            <v>5</v>
          </cell>
          <cell r="AJ148" t="str">
            <v>05</v>
          </cell>
        </row>
        <row r="149">
          <cell r="AA149" t="str">
            <v>Aaa</v>
          </cell>
          <cell r="AB149">
            <v>36654</v>
          </cell>
          <cell r="AC149">
            <v>2000</v>
          </cell>
          <cell r="AD149" t="str">
            <v>St1</v>
          </cell>
          <cell r="AE149" t="str">
            <v>Qd2</v>
          </cell>
          <cell r="AF149" t="str">
            <v>Tr2</v>
          </cell>
          <cell r="AG149" t="str">
            <v>Tr2-2000</v>
          </cell>
          <cell r="AH149" t="str">
            <v>2000-Tr2</v>
          </cell>
          <cell r="AI149">
            <v>5</v>
          </cell>
          <cell r="AJ149" t="str">
            <v>05</v>
          </cell>
        </row>
        <row r="150">
          <cell r="AA150" t="str">
            <v>Aaa</v>
          </cell>
          <cell r="AB150">
            <v>36655</v>
          </cell>
          <cell r="AC150">
            <v>2000</v>
          </cell>
          <cell r="AD150" t="str">
            <v>St1</v>
          </cell>
          <cell r="AE150" t="str">
            <v>Qd2</v>
          </cell>
          <cell r="AF150" t="str">
            <v>Tr2</v>
          </cell>
          <cell r="AG150" t="str">
            <v>Tr2-2000</v>
          </cell>
          <cell r="AH150" t="str">
            <v>2000-Tr2</v>
          </cell>
          <cell r="AI150">
            <v>5</v>
          </cell>
          <cell r="AJ150" t="str">
            <v>05</v>
          </cell>
        </row>
        <row r="151">
          <cell r="AA151" t="str">
            <v>Aaa</v>
          </cell>
          <cell r="AB151">
            <v>36656</v>
          </cell>
          <cell r="AC151">
            <v>2000</v>
          </cell>
          <cell r="AD151" t="str">
            <v>St1</v>
          </cell>
          <cell r="AE151" t="str">
            <v>Qd2</v>
          </cell>
          <cell r="AF151" t="str">
            <v>Tr2</v>
          </cell>
          <cell r="AG151" t="str">
            <v>Tr2-2000</v>
          </cell>
          <cell r="AH151" t="str">
            <v>2000-Tr2</v>
          </cell>
          <cell r="AI151">
            <v>5</v>
          </cell>
          <cell r="AJ151" t="str">
            <v>05</v>
          </cell>
        </row>
        <row r="152">
          <cell r="AA152" t="str">
            <v>Aaa</v>
          </cell>
          <cell r="AB152">
            <v>36657</v>
          </cell>
          <cell r="AC152">
            <v>2000</v>
          </cell>
          <cell r="AD152" t="str">
            <v>St1</v>
          </cell>
          <cell r="AE152" t="str">
            <v>Qd2</v>
          </cell>
          <cell r="AF152" t="str">
            <v>Tr2</v>
          </cell>
          <cell r="AG152" t="str">
            <v>Tr2-2000</v>
          </cell>
          <cell r="AH152" t="str">
            <v>2000-Tr2</v>
          </cell>
          <cell r="AI152">
            <v>5</v>
          </cell>
          <cell r="AJ152" t="str">
            <v>05</v>
          </cell>
        </row>
        <row r="153">
          <cell r="AA153" t="str">
            <v>Aaa</v>
          </cell>
          <cell r="AB153">
            <v>36658</v>
          </cell>
          <cell r="AC153">
            <v>2000</v>
          </cell>
          <cell r="AD153" t="str">
            <v>St1</v>
          </cell>
          <cell r="AE153" t="str">
            <v>Qd2</v>
          </cell>
          <cell r="AF153" t="str">
            <v>Tr2</v>
          </cell>
          <cell r="AG153" t="str">
            <v>Tr2-2000</v>
          </cell>
          <cell r="AH153" t="str">
            <v>2000-Tr2</v>
          </cell>
          <cell r="AI153">
            <v>5</v>
          </cell>
          <cell r="AJ153" t="str">
            <v>05</v>
          </cell>
        </row>
        <row r="154">
          <cell r="AA154" t="str">
            <v>Aaa</v>
          </cell>
          <cell r="AB154">
            <v>36659</v>
          </cell>
          <cell r="AC154">
            <v>2000</v>
          </cell>
          <cell r="AD154" t="str">
            <v>St1</v>
          </cell>
          <cell r="AE154" t="str">
            <v>Qd2</v>
          </cell>
          <cell r="AF154" t="str">
            <v>Tr2</v>
          </cell>
          <cell r="AG154" t="str">
            <v>Tr2-2000</v>
          </cell>
          <cell r="AH154" t="str">
            <v>2000-Tr2</v>
          </cell>
          <cell r="AI154">
            <v>5</v>
          </cell>
          <cell r="AJ154" t="str">
            <v>05</v>
          </cell>
        </row>
        <row r="155">
          <cell r="AA155" t="str">
            <v>Aaa</v>
          </cell>
          <cell r="AB155">
            <v>36660</v>
          </cell>
          <cell r="AC155">
            <v>2000</v>
          </cell>
          <cell r="AD155" t="str">
            <v>St1</v>
          </cell>
          <cell r="AE155" t="str">
            <v>Qd2</v>
          </cell>
          <cell r="AF155" t="str">
            <v>Tr2</v>
          </cell>
          <cell r="AG155" t="str">
            <v>Tr2-2000</v>
          </cell>
          <cell r="AH155" t="str">
            <v>2000-Tr2</v>
          </cell>
          <cell r="AI155">
            <v>5</v>
          </cell>
          <cell r="AJ155" t="str">
            <v>05</v>
          </cell>
        </row>
        <row r="156">
          <cell r="AA156" t="str">
            <v>Aaa</v>
          </cell>
          <cell r="AB156">
            <v>36661</v>
          </cell>
          <cell r="AC156">
            <v>2000</v>
          </cell>
          <cell r="AD156" t="str">
            <v>St1</v>
          </cell>
          <cell r="AE156" t="str">
            <v>Qd2</v>
          </cell>
          <cell r="AF156" t="str">
            <v>Tr2</v>
          </cell>
          <cell r="AG156" t="str">
            <v>Tr2-2000</v>
          </cell>
          <cell r="AH156" t="str">
            <v>2000-Tr2</v>
          </cell>
          <cell r="AI156">
            <v>5</v>
          </cell>
          <cell r="AJ156" t="str">
            <v>05</v>
          </cell>
        </row>
        <row r="157">
          <cell r="AA157" t="str">
            <v>Aaa</v>
          </cell>
          <cell r="AB157">
            <v>36662</v>
          </cell>
          <cell r="AC157">
            <v>2000</v>
          </cell>
          <cell r="AD157" t="str">
            <v>St1</v>
          </cell>
          <cell r="AE157" t="str">
            <v>Qd2</v>
          </cell>
          <cell r="AF157" t="str">
            <v>Tr2</v>
          </cell>
          <cell r="AG157" t="str">
            <v>Tr2-2000</v>
          </cell>
          <cell r="AH157" t="str">
            <v>2000-Tr2</v>
          </cell>
          <cell r="AI157">
            <v>5</v>
          </cell>
          <cell r="AJ157" t="str">
            <v>05</v>
          </cell>
        </row>
        <row r="158">
          <cell r="AA158" t="str">
            <v>Aaa</v>
          </cell>
          <cell r="AB158">
            <v>36663</v>
          </cell>
          <cell r="AC158">
            <v>2000</v>
          </cell>
          <cell r="AD158" t="str">
            <v>St1</v>
          </cell>
          <cell r="AE158" t="str">
            <v>Qd2</v>
          </cell>
          <cell r="AF158" t="str">
            <v>Tr2</v>
          </cell>
          <cell r="AG158" t="str">
            <v>Tr2-2000</v>
          </cell>
          <cell r="AH158" t="str">
            <v>2000-Tr2</v>
          </cell>
          <cell r="AI158">
            <v>5</v>
          </cell>
          <cell r="AJ158" t="str">
            <v>05</v>
          </cell>
        </row>
        <row r="159">
          <cell r="AA159" t="str">
            <v>Aaa</v>
          </cell>
          <cell r="AB159">
            <v>36664</v>
          </cell>
          <cell r="AC159">
            <v>2000</v>
          </cell>
          <cell r="AD159" t="str">
            <v>St1</v>
          </cell>
          <cell r="AE159" t="str">
            <v>Qd2</v>
          </cell>
          <cell r="AF159" t="str">
            <v>Tr2</v>
          </cell>
          <cell r="AG159" t="str">
            <v>Tr2-2000</v>
          </cell>
          <cell r="AH159" t="str">
            <v>2000-Tr2</v>
          </cell>
          <cell r="AI159">
            <v>5</v>
          </cell>
          <cell r="AJ159" t="str">
            <v>05</v>
          </cell>
        </row>
        <row r="160">
          <cell r="AA160" t="str">
            <v>Aaa</v>
          </cell>
          <cell r="AB160">
            <v>36665</v>
          </cell>
          <cell r="AC160">
            <v>2000</v>
          </cell>
          <cell r="AD160" t="str">
            <v>St1</v>
          </cell>
          <cell r="AE160" t="str">
            <v>Qd2</v>
          </cell>
          <cell r="AF160" t="str">
            <v>Tr2</v>
          </cell>
          <cell r="AG160" t="str">
            <v>Tr2-2000</v>
          </cell>
          <cell r="AH160" t="str">
            <v>2000-Tr2</v>
          </cell>
          <cell r="AI160">
            <v>5</v>
          </cell>
          <cell r="AJ160" t="str">
            <v>05</v>
          </cell>
        </row>
        <row r="161">
          <cell r="AA161" t="str">
            <v>Aaa</v>
          </cell>
          <cell r="AB161">
            <v>36666</v>
          </cell>
          <cell r="AC161">
            <v>2000</v>
          </cell>
          <cell r="AD161" t="str">
            <v>St1</v>
          </cell>
          <cell r="AE161" t="str">
            <v>Qd2</v>
          </cell>
          <cell r="AF161" t="str">
            <v>Tr2</v>
          </cell>
          <cell r="AG161" t="str">
            <v>Tr2-2000</v>
          </cell>
          <cell r="AH161" t="str">
            <v>2000-Tr2</v>
          </cell>
          <cell r="AI161">
            <v>5</v>
          </cell>
          <cell r="AJ161" t="str">
            <v>05</v>
          </cell>
        </row>
        <row r="162">
          <cell r="AA162" t="str">
            <v>Aaa</v>
          </cell>
          <cell r="AB162">
            <v>36667</v>
          </cell>
          <cell r="AC162">
            <v>2000</v>
          </cell>
          <cell r="AD162" t="str">
            <v>St1</v>
          </cell>
          <cell r="AE162" t="str">
            <v>Qd2</v>
          </cell>
          <cell r="AF162" t="str">
            <v>Tr2</v>
          </cell>
          <cell r="AG162" t="str">
            <v>Tr2-2000</v>
          </cell>
          <cell r="AH162" t="str">
            <v>2000-Tr2</v>
          </cell>
          <cell r="AI162">
            <v>5</v>
          </cell>
          <cell r="AJ162" t="str">
            <v>05</v>
          </cell>
        </row>
        <row r="163">
          <cell r="AA163" t="str">
            <v>Aaa</v>
          </cell>
          <cell r="AB163">
            <v>36668</v>
          </cell>
          <cell r="AC163">
            <v>2000</v>
          </cell>
          <cell r="AD163" t="str">
            <v>St1</v>
          </cell>
          <cell r="AE163" t="str">
            <v>Qd2</v>
          </cell>
          <cell r="AF163" t="str">
            <v>Tr2</v>
          </cell>
          <cell r="AG163" t="str">
            <v>Tr2-2000</v>
          </cell>
          <cell r="AH163" t="str">
            <v>2000-Tr2</v>
          </cell>
          <cell r="AI163">
            <v>5</v>
          </cell>
          <cell r="AJ163" t="str">
            <v>05</v>
          </cell>
        </row>
        <row r="164">
          <cell r="AA164" t="str">
            <v>Aaa</v>
          </cell>
          <cell r="AB164">
            <v>36669</v>
          </cell>
          <cell r="AC164">
            <v>2000</v>
          </cell>
          <cell r="AD164" t="str">
            <v>St1</v>
          </cell>
          <cell r="AE164" t="str">
            <v>Qd2</v>
          </cell>
          <cell r="AF164" t="str">
            <v>Tr2</v>
          </cell>
          <cell r="AG164" t="str">
            <v>Tr2-2000</v>
          </cell>
          <cell r="AH164" t="str">
            <v>2000-Tr2</v>
          </cell>
          <cell r="AI164">
            <v>5</v>
          </cell>
          <cell r="AJ164" t="str">
            <v>05</v>
          </cell>
        </row>
        <row r="165">
          <cell r="AA165" t="str">
            <v>Aaa</v>
          </cell>
          <cell r="AB165">
            <v>36670</v>
          </cell>
          <cell r="AC165">
            <v>2000</v>
          </cell>
          <cell r="AD165" t="str">
            <v>St1</v>
          </cell>
          <cell r="AE165" t="str">
            <v>Qd2</v>
          </cell>
          <cell r="AF165" t="str">
            <v>Tr2</v>
          </cell>
          <cell r="AG165" t="str">
            <v>Tr2-2000</v>
          </cell>
          <cell r="AH165" t="str">
            <v>2000-Tr2</v>
          </cell>
          <cell r="AI165">
            <v>5</v>
          </cell>
          <cell r="AJ165" t="str">
            <v>05</v>
          </cell>
        </row>
        <row r="166">
          <cell r="AA166" t="str">
            <v>Aaa</v>
          </cell>
          <cell r="AB166">
            <v>36671</v>
          </cell>
          <cell r="AC166">
            <v>2000</v>
          </cell>
          <cell r="AD166" t="str">
            <v>St1</v>
          </cell>
          <cell r="AE166" t="str">
            <v>Qd2</v>
          </cell>
          <cell r="AF166" t="str">
            <v>Tr2</v>
          </cell>
          <cell r="AG166" t="str">
            <v>Tr2-2000</v>
          </cell>
          <cell r="AH166" t="str">
            <v>2000-Tr2</v>
          </cell>
          <cell r="AI166">
            <v>5</v>
          </cell>
          <cell r="AJ166" t="str">
            <v>05</v>
          </cell>
        </row>
        <row r="167">
          <cell r="AA167" t="str">
            <v>Aaa</v>
          </cell>
          <cell r="AB167">
            <v>36672</v>
          </cell>
          <cell r="AC167">
            <v>2000</v>
          </cell>
          <cell r="AD167" t="str">
            <v>St1</v>
          </cell>
          <cell r="AE167" t="str">
            <v>Qd2</v>
          </cell>
          <cell r="AF167" t="str">
            <v>Tr2</v>
          </cell>
          <cell r="AG167" t="str">
            <v>Tr2-2000</v>
          </cell>
          <cell r="AH167" t="str">
            <v>2000-Tr2</v>
          </cell>
          <cell r="AI167">
            <v>5</v>
          </cell>
          <cell r="AJ167" t="str">
            <v>05</v>
          </cell>
        </row>
        <row r="168">
          <cell r="AA168" t="str">
            <v>Aaa</v>
          </cell>
          <cell r="AB168">
            <v>36673</v>
          </cell>
          <cell r="AC168">
            <v>2000</v>
          </cell>
          <cell r="AD168" t="str">
            <v>St1</v>
          </cell>
          <cell r="AE168" t="str">
            <v>Qd2</v>
          </cell>
          <cell r="AF168" t="str">
            <v>Tr2</v>
          </cell>
          <cell r="AG168" t="str">
            <v>Tr2-2000</v>
          </cell>
          <cell r="AH168" t="str">
            <v>2000-Tr2</v>
          </cell>
          <cell r="AI168">
            <v>5</v>
          </cell>
          <cell r="AJ168" t="str">
            <v>05</v>
          </cell>
        </row>
        <row r="169">
          <cell r="AA169" t="str">
            <v>Aaa</v>
          </cell>
          <cell r="AB169">
            <v>36674</v>
          </cell>
          <cell r="AC169">
            <v>2000</v>
          </cell>
          <cell r="AD169" t="str">
            <v>St1</v>
          </cell>
          <cell r="AE169" t="str">
            <v>Qd2</v>
          </cell>
          <cell r="AF169" t="str">
            <v>Tr2</v>
          </cell>
          <cell r="AG169" t="str">
            <v>Tr2-2000</v>
          </cell>
          <cell r="AH169" t="str">
            <v>2000-Tr2</v>
          </cell>
          <cell r="AI169">
            <v>5</v>
          </cell>
          <cell r="AJ169" t="str">
            <v>05</v>
          </cell>
        </row>
        <row r="170">
          <cell r="AA170" t="str">
            <v>Aaa</v>
          </cell>
          <cell r="AB170">
            <v>36675</v>
          </cell>
          <cell r="AC170">
            <v>2000</v>
          </cell>
          <cell r="AD170" t="str">
            <v>St1</v>
          </cell>
          <cell r="AE170" t="str">
            <v>Qd2</v>
          </cell>
          <cell r="AF170" t="str">
            <v>Tr2</v>
          </cell>
          <cell r="AG170" t="str">
            <v>Tr2-2000</v>
          </cell>
          <cell r="AH170" t="str">
            <v>2000-Tr2</v>
          </cell>
          <cell r="AI170">
            <v>5</v>
          </cell>
          <cell r="AJ170" t="str">
            <v>05</v>
          </cell>
        </row>
        <row r="171">
          <cell r="AA171" t="str">
            <v>Aaa</v>
          </cell>
          <cell r="AB171">
            <v>36676</v>
          </cell>
          <cell r="AC171">
            <v>2000</v>
          </cell>
          <cell r="AD171" t="str">
            <v>St1</v>
          </cell>
          <cell r="AE171" t="str">
            <v>Qd2</v>
          </cell>
          <cell r="AF171" t="str">
            <v>Tr2</v>
          </cell>
          <cell r="AG171" t="str">
            <v>Tr2-2000</v>
          </cell>
          <cell r="AH171" t="str">
            <v>2000-Tr2</v>
          </cell>
          <cell r="AI171">
            <v>5</v>
          </cell>
          <cell r="AJ171" t="str">
            <v>05</v>
          </cell>
        </row>
        <row r="172">
          <cell r="AA172" t="str">
            <v>Aaa</v>
          </cell>
          <cell r="AB172">
            <v>36677</v>
          </cell>
          <cell r="AC172">
            <v>2000</v>
          </cell>
          <cell r="AD172" t="str">
            <v>St1</v>
          </cell>
          <cell r="AE172" t="str">
            <v>Qd2</v>
          </cell>
          <cell r="AF172" t="str">
            <v>Tr2</v>
          </cell>
          <cell r="AG172" t="str">
            <v>Tr2-2000</v>
          </cell>
          <cell r="AH172" t="str">
            <v>2000-Tr2</v>
          </cell>
          <cell r="AI172">
            <v>5</v>
          </cell>
          <cell r="AJ172" t="str">
            <v>05</v>
          </cell>
        </row>
        <row r="173">
          <cell r="AA173" t="str">
            <v>Aaa</v>
          </cell>
          <cell r="AB173">
            <v>36678</v>
          </cell>
          <cell r="AC173">
            <v>2000</v>
          </cell>
          <cell r="AD173" t="str">
            <v>St1</v>
          </cell>
          <cell r="AE173" t="str">
            <v>Qd2</v>
          </cell>
          <cell r="AF173" t="str">
            <v>Tr2</v>
          </cell>
          <cell r="AG173" t="str">
            <v>Tr2-2000</v>
          </cell>
          <cell r="AH173" t="str">
            <v>2000-Tr2</v>
          </cell>
          <cell r="AI173">
            <v>6</v>
          </cell>
          <cell r="AJ173" t="str">
            <v>06</v>
          </cell>
        </row>
        <row r="174">
          <cell r="AA174" t="str">
            <v>Aaa</v>
          </cell>
          <cell r="AB174">
            <v>36679</v>
          </cell>
          <cell r="AC174">
            <v>2000</v>
          </cell>
          <cell r="AD174" t="str">
            <v>St1</v>
          </cell>
          <cell r="AE174" t="str">
            <v>Qd2</v>
          </cell>
          <cell r="AF174" t="str">
            <v>Tr2</v>
          </cell>
          <cell r="AG174" t="str">
            <v>Tr2-2000</v>
          </cell>
          <cell r="AH174" t="str">
            <v>2000-Tr2</v>
          </cell>
          <cell r="AI174">
            <v>6</v>
          </cell>
          <cell r="AJ174" t="str">
            <v>06</v>
          </cell>
        </row>
        <row r="175">
          <cell r="AA175" t="str">
            <v>Aaa</v>
          </cell>
          <cell r="AB175">
            <v>36680</v>
          </cell>
          <cell r="AC175">
            <v>2000</v>
          </cell>
          <cell r="AD175" t="str">
            <v>St1</v>
          </cell>
          <cell r="AE175" t="str">
            <v>Qd2</v>
          </cell>
          <cell r="AF175" t="str">
            <v>Tr2</v>
          </cell>
          <cell r="AG175" t="str">
            <v>Tr2-2000</v>
          </cell>
          <cell r="AH175" t="str">
            <v>2000-Tr2</v>
          </cell>
          <cell r="AI175">
            <v>6</v>
          </cell>
          <cell r="AJ175" t="str">
            <v>06</v>
          </cell>
        </row>
        <row r="176">
          <cell r="AA176" t="str">
            <v>Aaa</v>
          </cell>
          <cell r="AB176">
            <v>36681</v>
          </cell>
          <cell r="AC176">
            <v>2000</v>
          </cell>
          <cell r="AD176" t="str">
            <v>St1</v>
          </cell>
          <cell r="AE176" t="str">
            <v>Qd2</v>
          </cell>
          <cell r="AF176" t="str">
            <v>Tr2</v>
          </cell>
          <cell r="AG176" t="str">
            <v>Tr2-2000</v>
          </cell>
          <cell r="AH176" t="str">
            <v>2000-Tr2</v>
          </cell>
          <cell r="AI176">
            <v>6</v>
          </cell>
          <cell r="AJ176" t="str">
            <v>06</v>
          </cell>
        </row>
        <row r="177">
          <cell r="AA177" t="str">
            <v>Aaa</v>
          </cell>
          <cell r="AB177">
            <v>36682</v>
          </cell>
          <cell r="AC177">
            <v>2000</v>
          </cell>
          <cell r="AD177" t="str">
            <v>St1</v>
          </cell>
          <cell r="AE177" t="str">
            <v>Qd2</v>
          </cell>
          <cell r="AF177" t="str">
            <v>Tr2</v>
          </cell>
          <cell r="AG177" t="str">
            <v>Tr2-2000</v>
          </cell>
          <cell r="AH177" t="str">
            <v>2000-Tr2</v>
          </cell>
          <cell r="AI177">
            <v>6</v>
          </cell>
          <cell r="AJ177" t="str">
            <v>06</v>
          </cell>
        </row>
        <row r="178">
          <cell r="AA178" t="str">
            <v>Aaa</v>
          </cell>
          <cell r="AB178">
            <v>36683</v>
          </cell>
          <cell r="AC178">
            <v>2000</v>
          </cell>
          <cell r="AD178" t="str">
            <v>St1</v>
          </cell>
          <cell r="AE178" t="str">
            <v>Qd2</v>
          </cell>
          <cell r="AF178" t="str">
            <v>Tr2</v>
          </cell>
          <cell r="AG178" t="str">
            <v>Tr2-2000</v>
          </cell>
          <cell r="AH178" t="str">
            <v>2000-Tr2</v>
          </cell>
          <cell r="AI178">
            <v>6</v>
          </cell>
          <cell r="AJ178" t="str">
            <v>06</v>
          </cell>
        </row>
        <row r="179">
          <cell r="AA179" t="str">
            <v>Aaa</v>
          </cell>
          <cell r="AB179">
            <v>36684</v>
          </cell>
          <cell r="AC179">
            <v>2000</v>
          </cell>
          <cell r="AD179" t="str">
            <v>St1</v>
          </cell>
          <cell r="AE179" t="str">
            <v>Qd2</v>
          </cell>
          <cell r="AF179" t="str">
            <v>Tr2</v>
          </cell>
          <cell r="AG179" t="str">
            <v>Tr2-2000</v>
          </cell>
          <cell r="AH179" t="str">
            <v>2000-Tr2</v>
          </cell>
          <cell r="AI179">
            <v>6</v>
          </cell>
          <cell r="AJ179" t="str">
            <v>06</v>
          </cell>
        </row>
        <row r="180">
          <cell r="AA180" t="str">
            <v>Aaa</v>
          </cell>
          <cell r="AB180">
            <v>36685</v>
          </cell>
          <cell r="AC180">
            <v>2000</v>
          </cell>
          <cell r="AD180" t="str">
            <v>St1</v>
          </cell>
          <cell r="AE180" t="str">
            <v>Qd2</v>
          </cell>
          <cell r="AF180" t="str">
            <v>Tr2</v>
          </cell>
          <cell r="AG180" t="str">
            <v>Tr2-2000</v>
          </cell>
          <cell r="AH180" t="str">
            <v>2000-Tr2</v>
          </cell>
          <cell r="AI180">
            <v>6</v>
          </cell>
          <cell r="AJ180" t="str">
            <v>06</v>
          </cell>
        </row>
        <row r="181">
          <cell r="AA181" t="str">
            <v>Aaa</v>
          </cell>
          <cell r="AB181">
            <v>36686</v>
          </cell>
          <cell r="AC181">
            <v>2000</v>
          </cell>
          <cell r="AD181" t="str">
            <v>St1</v>
          </cell>
          <cell r="AE181" t="str">
            <v>Qd2</v>
          </cell>
          <cell r="AF181" t="str">
            <v>Tr2</v>
          </cell>
          <cell r="AG181" t="str">
            <v>Tr2-2000</v>
          </cell>
          <cell r="AH181" t="str">
            <v>2000-Tr2</v>
          </cell>
          <cell r="AI181">
            <v>6</v>
          </cell>
          <cell r="AJ181" t="str">
            <v>06</v>
          </cell>
        </row>
        <row r="182">
          <cell r="AA182" t="str">
            <v>Aaa</v>
          </cell>
          <cell r="AB182">
            <v>36687</v>
          </cell>
          <cell r="AC182">
            <v>2000</v>
          </cell>
          <cell r="AD182" t="str">
            <v>St1</v>
          </cell>
          <cell r="AE182" t="str">
            <v>Qd2</v>
          </cell>
          <cell r="AF182" t="str">
            <v>Tr2</v>
          </cell>
          <cell r="AG182" t="str">
            <v>Tr2-2000</v>
          </cell>
          <cell r="AH182" t="str">
            <v>2000-Tr2</v>
          </cell>
          <cell r="AI182">
            <v>6</v>
          </cell>
          <cell r="AJ182" t="str">
            <v>06</v>
          </cell>
        </row>
        <row r="183">
          <cell r="AA183" t="str">
            <v>Aaa</v>
          </cell>
          <cell r="AB183">
            <v>36688</v>
          </cell>
          <cell r="AC183">
            <v>2000</v>
          </cell>
          <cell r="AD183" t="str">
            <v>St1</v>
          </cell>
          <cell r="AE183" t="str">
            <v>Qd2</v>
          </cell>
          <cell r="AF183" t="str">
            <v>Tr2</v>
          </cell>
          <cell r="AG183" t="str">
            <v>Tr2-2000</v>
          </cell>
          <cell r="AH183" t="str">
            <v>2000-Tr2</v>
          </cell>
          <cell r="AI183">
            <v>6</v>
          </cell>
          <cell r="AJ183" t="str">
            <v>06</v>
          </cell>
        </row>
        <row r="184">
          <cell r="AA184" t="str">
            <v>Aaa</v>
          </cell>
          <cell r="AB184">
            <v>36689</v>
          </cell>
          <cell r="AC184">
            <v>2000</v>
          </cell>
          <cell r="AD184" t="str">
            <v>St1</v>
          </cell>
          <cell r="AE184" t="str">
            <v>Qd2</v>
          </cell>
          <cell r="AF184" t="str">
            <v>Tr2</v>
          </cell>
          <cell r="AG184" t="str">
            <v>Tr2-2000</v>
          </cell>
          <cell r="AH184" t="str">
            <v>2000-Tr2</v>
          </cell>
          <cell r="AI184">
            <v>6</v>
          </cell>
          <cell r="AJ184" t="str">
            <v>06</v>
          </cell>
        </row>
        <row r="185">
          <cell r="AA185" t="str">
            <v>Aaa</v>
          </cell>
          <cell r="AB185">
            <v>36690</v>
          </cell>
          <cell r="AC185">
            <v>2000</v>
          </cell>
          <cell r="AD185" t="str">
            <v>St1</v>
          </cell>
          <cell r="AE185" t="str">
            <v>Qd2</v>
          </cell>
          <cell r="AF185" t="str">
            <v>Tr2</v>
          </cell>
          <cell r="AG185" t="str">
            <v>Tr2-2000</v>
          </cell>
          <cell r="AH185" t="str">
            <v>2000-Tr2</v>
          </cell>
          <cell r="AI185">
            <v>6</v>
          </cell>
          <cell r="AJ185" t="str">
            <v>06</v>
          </cell>
        </row>
        <row r="186">
          <cell r="AA186" t="str">
            <v>Aaa</v>
          </cell>
          <cell r="AB186">
            <v>36691</v>
          </cell>
          <cell r="AC186">
            <v>2000</v>
          </cell>
          <cell r="AD186" t="str">
            <v>St1</v>
          </cell>
          <cell r="AE186" t="str">
            <v>Qd2</v>
          </cell>
          <cell r="AF186" t="str">
            <v>Tr2</v>
          </cell>
          <cell r="AG186" t="str">
            <v>Tr2-2000</v>
          </cell>
          <cell r="AH186" t="str">
            <v>2000-Tr2</v>
          </cell>
          <cell r="AI186">
            <v>6</v>
          </cell>
          <cell r="AJ186" t="str">
            <v>06</v>
          </cell>
        </row>
        <row r="187">
          <cell r="AA187" t="str">
            <v>Aaa</v>
          </cell>
          <cell r="AB187">
            <v>36692</v>
          </cell>
          <cell r="AC187">
            <v>2000</v>
          </cell>
          <cell r="AD187" t="str">
            <v>St1</v>
          </cell>
          <cell r="AE187" t="str">
            <v>Qd2</v>
          </cell>
          <cell r="AF187" t="str">
            <v>Tr2</v>
          </cell>
          <cell r="AG187" t="str">
            <v>Tr2-2000</v>
          </cell>
          <cell r="AH187" t="str">
            <v>2000-Tr2</v>
          </cell>
          <cell r="AI187">
            <v>6</v>
          </cell>
          <cell r="AJ187" t="str">
            <v>06</v>
          </cell>
        </row>
        <row r="188">
          <cell r="AA188" t="str">
            <v>Aaa</v>
          </cell>
          <cell r="AB188">
            <v>36693</v>
          </cell>
          <cell r="AC188">
            <v>2000</v>
          </cell>
          <cell r="AD188" t="str">
            <v>St1</v>
          </cell>
          <cell r="AE188" t="str">
            <v>Qd2</v>
          </cell>
          <cell r="AF188" t="str">
            <v>Tr2</v>
          </cell>
          <cell r="AG188" t="str">
            <v>Tr2-2000</v>
          </cell>
          <cell r="AH188" t="str">
            <v>2000-Tr2</v>
          </cell>
          <cell r="AI188">
            <v>6</v>
          </cell>
          <cell r="AJ188" t="str">
            <v>06</v>
          </cell>
        </row>
        <row r="189">
          <cell r="AA189" t="str">
            <v>Aaa</v>
          </cell>
          <cell r="AB189">
            <v>36694</v>
          </cell>
          <cell r="AC189">
            <v>2000</v>
          </cell>
          <cell r="AD189" t="str">
            <v>St1</v>
          </cell>
          <cell r="AE189" t="str">
            <v>Qd2</v>
          </cell>
          <cell r="AF189" t="str">
            <v>Tr2</v>
          </cell>
          <cell r="AG189" t="str">
            <v>Tr2-2000</v>
          </cell>
          <cell r="AH189" t="str">
            <v>2000-Tr2</v>
          </cell>
          <cell r="AI189">
            <v>6</v>
          </cell>
          <cell r="AJ189" t="str">
            <v>06</v>
          </cell>
        </row>
        <row r="190">
          <cell r="AA190" t="str">
            <v>Aaa</v>
          </cell>
          <cell r="AB190">
            <v>36695</v>
          </cell>
          <cell r="AC190">
            <v>2000</v>
          </cell>
          <cell r="AD190" t="str">
            <v>St1</v>
          </cell>
          <cell r="AE190" t="str">
            <v>Qd2</v>
          </cell>
          <cell r="AF190" t="str">
            <v>Tr2</v>
          </cell>
          <cell r="AG190" t="str">
            <v>Tr2-2000</v>
          </cell>
          <cell r="AH190" t="str">
            <v>2000-Tr2</v>
          </cell>
          <cell r="AI190">
            <v>6</v>
          </cell>
          <cell r="AJ190" t="str">
            <v>06</v>
          </cell>
        </row>
        <row r="191">
          <cell r="AA191" t="str">
            <v>Aaa</v>
          </cell>
          <cell r="AB191">
            <v>36696</v>
          </cell>
          <cell r="AC191">
            <v>2000</v>
          </cell>
          <cell r="AD191" t="str">
            <v>St1</v>
          </cell>
          <cell r="AE191" t="str">
            <v>Qd2</v>
          </cell>
          <cell r="AF191" t="str">
            <v>Tr2</v>
          </cell>
          <cell r="AG191" t="str">
            <v>Tr2-2000</v>
          </cell>
          <cell r="AH191" t="str">
            <v>2000-Tr2</v>
          </cell>
          <cell r="AI191">
            <v>6</v>
          </cell>
          <cell r="AJ191" t="str">
            <v>06</v>
          </cell>
        </row>
        <row r="192">
          <cell r="AA192" t="str">
            <v>Aaa</v>
          </cell>
          <cell r="AB192">
            <v>36697</v>
          </cell>
          <cell r="AC192">
            <v>2000</v>
          </cell>
          <cell r="AD192" t="str">
            <v>St1</v>
          </cell>
          <cell r="AE192" t="str">
            <v>Qd2</v>
          </cell>
          <cell r="AF192" t="str">
            <v>Tr2</v>
          </cell>
          <cell r="AG192" t="str">
            <v>Tr2-2000</v>
          </cell>
          <cell r="AH192" t="str">
            <v>2000-Tr2</v>
          </cell>
          <cell r="AI192">
            <v>6</v>
          </cell>
          <cell r="AJ192" t="str">
            <v>06</v>
          </cell>
        </row>
        <row r="193">
          <cell r="AA193" t="str">
            <v>Aaa</v>
          </cell>
          <cell r="AB193">
            <v>36698</v>
          </cell>
          <cell r="AC193">
            <v>2000</v>
          </cell>
          <cell r="AD193" t="str">
            <v>St1</v>
          </cell>
          <cell r="AE193" t="str">
            <v>Qd2</v>
          </cell>
          <cell r="AF193" t="str">
            <v>Tr2</v>
          </cell>
          <cell r="AG193" t="str">
            <v>Tr2-2000</v>
          </cell>
          <cell r="AH193" t="str">
            <v>2000-Tr2</v>
          </cell>
          <cell r="AI193">
            <v>6</v>
          </cell>
          <cell r="AJ193" t="str">
            <v>06</v>
          </cell>
        </row>
        <row r="194">
          <cell r="AA194" t="str">
            <v>Aaa</v>
          </cell>
          <cell r="AB194">
            <v>36699</v>
          </cell>
          <cell r="AC194">
            <v>2000</v>
          </cell>
          <cell r="AD194" t="str">
            <v>St1</v>
          </cell>
          <cell r="AE194" t="str">
            <v>Qd2</v>
          </cell>
          <cell r="AF194" t="str">
            <v>Tr2</v>
          </cell>
          <cell r="AG194" t="str">
            <v>Tr2-2000</v>
          </cell>
          <cell r="AH194" t="str">
            <v>2000-Tr2</v>
          </cell>
          <cell r="AI194">
            <v>6</v>
          </cell>
          <cell r="AJ194" t="str">
            <v>06</v>
          </cell>
        </row>
        <row r="195">
          <cell r="AA195" t="str">
            <v>Aaa</v>
          </cell>
          <cell r="AB195">
            <v>36700</v>
          </cell>
          <cell r="AC195">
            <v>2000</v>
          </cell>
          <cell r="AD195" t="str">
            <v>St1</v>
          </cell>
          <cell r="AE195" t="str">
            <v>Qd2</v>
          </cell>
          <cell r="AF195" t="str">
            <v>Tr2</v>
          </cell>
          <cell r="AG195" t="str">
            <v>Tr2-2000</v>
          </cell>
          <cell r="AH195" t="str">
            <v>2000-Tr2</v>
          </cell>
          <cell r="AI195">
            <v>6</v>
          </cell>
          <cell r="AJ195" t="str">
            <v>06</v>
          </cell>
        </row>
        <row r="196">
          <cell r="AA196" t="str">
            <v>Aaa</v>
          </cell>
          <cell r="AB196">
            <v>36701</v>
          </cell>
          <cell r="AC196">
            <v>2000</v>
          </cell>
          <cell r="AD196" t="str">
            <v>St1</v>
          </cell>
          <cell r="AE196" t="str">
            <v>Qd2</v>
          </cell>
          <cell r="AF196" t="str">
            <v>Tr2</v>
          </cell>
          <cell r="AG196" t="str">
            <v>Tr2-2000</v>
          </cell>
          <cell r="AH196" t="str">
            <v>2000-Tr2</v>
          </cell>
          <cell r="AI196">
            <v>6</v>
          </cell>
          <cell r="AJ196" t="str">
            <v>06</v>
          </cell>
        </row>
        <row r="197">
          <cell r="AA197" t="str">
            <v>Aaa</v>
          </cell>
          <cell r="AB197">
            <v>36702</v>
          </cell>
          <cell r="AC197">
            <v>2000</v>
          </cell>
          <cell r="AD197" t="str">
            <v>St1</v>
          </cell>
          <cell r="AE197" t="str">
            <v>Qd2</v>
          </cell>
          <cell r="AF197" t="str">
            <v>Tr2</v>
          </cell>
          <cell r="AG197" t="str">
            <v>Tr2-2000</v>
          </cell>
          <cell r="AH197" t="str">
            <v>2000-Tr2</v>
          </cell>
          <cell r="AI197">
            <v>6</v>
          </cell>
          <cell r="AJ197" t="str">
            <v>06</v>
          </cell>
        </row>
        <row r="198">
          <cell r="AA198" t="str">
            <v>Aaa</v>
          </cell>
          <cell r="AB198">
            <v>36703</v>
          </cell>
          <cell r="AC198">
            <v>2000</v>
          </cell>
          <cell r="AD198" t="str">
            <v>St1</v>
          </cell>
          <cell r="AE198" t="str">
            <v>Qd2</v>
          </cell>
          <cell r="AF198" t="str">
            <v>Tr2</v>
          </cell>
          <cell r="AG198" t="str">
            <v>Tr2-2000</v>
          </cell>
          <cell r="AH198" t="str">
            <v>2000-Tr2</v>
          </cell>
          <cell r="AI198">
            <v>6</v>
          </cell>
          <cell r="AJ198" t="str">
            <v>06</v>
          </cell>
        </row>
        <row r="199">
          <cell r="AA199" t="str">
            <v>Aaa</v>
          </cell>
          <cell r="AB199">
            <v>36704</v>
          </cell>
          <cell r="AC199">
            <v>2000</v>
          </cell>
          <cell r="AD199" t="str">
            <v>St1</v>
          </cell>
          <cell r="AE199" t="str">
            <v>Qd2</v>
          </cell>
          <cell r="AF199" t="str">
            <v>Tr2</v>
          </cell>
          <cell r="AG199" t="str">
            <v>Tr2-2000</v>
          </cell>
          <cell r="AH199" t="str">
            <v>2000-Tr2</v>
          </cell>
          <cell r="AI199">
            <v>6</v>
          </cell>
          <cell r="AJ199" t="str">
            <v>06</v>
          </cell>
        </row>
        <row r="200">
          <cell r="AA200" t="str">
            <v>Aaa</v>
          </cell>
          <cell r="AB200">
            <v>36705</v>
          </cell>
          <cell r="AC200">
            <v>2000</v>
          </cell>
          <cell r="AD200" t="str">
            <v>St1</v>
          </cell>
          <cell r="AE200" t="str">
            <v>Qd2</v>
          </cell>
          <cell r="AF200" t="str">
            <v>Tr2</v>
          </cell>
          <cell r="AG200" t="str">
            <v>Tr2-2000</v>
          </cell>
          <cell r="AH200" t="str">
            <v>2000-Tr2</v>
          </cell>
          <cell r="AI200">
            <v>6</v>
          </cell>
          <cell r="AJ200" t="str">
            <v>06</v>
          </cell>
        </row>
        <row r="201">
          <cell r="AA201" t="str">
            <v>Aaa</v>
          </cell>
          <cell r="AB201">
            <v>36706</v>
          </cell>
          <cell r="AC201">
            <v>2000</v>
          </cell>
          <cell r="AD201" t="str">
            <v>St1</v>
          </cell>
          <cell r="AE201" t="str">
            <v>Qd2</v>
          </cell>
          <cell r="AF201" t="str">
            <v>Tr2</v>
          </cell>
          <cell r="AG201" t="str">
            <v>Tr2-2000</v>
          </cell>
          <cell r="AH201" t="str">
            <v>2000-Tr2</v>
          </cell>
          <cell r="AI201">
            <v>6</v>
          </cell>
          <cell r="AJ201" t="str">
            <v>06</v>
          </cell>
        </row>
        <row r="202">
          <cell r="AA202" t="str">
            <v>Aaa</v>
          </cell>
          <cell r="AB202">
            <v>36707</v>
          </cell>
          <cell r="AC202">
            <v>2000</v>
          </cell>
          <cell r="AD202" t="str">
            <v>St1</v>
          </cell>
          <cell r="AE202" t="str">
            <v>Qd2</v>
          </cell>
          <cell r="AF202" t="str">
            <v>Tr2</v>
          </cell>
          <cell r="AG202" t="str">
            <v>Tr2-2000</v>
          </cell>
          <cell r="AH202" t="str">
            <v>2000-Tr2</v>
          </cell>
          <cell r="AI202">
            <v>6</v>
          </cell>
          <cell r="AJ202" t="str">
            <v>06</v>
          </cell>
        </row>
        <row r="203">
          <cell r="AA203" t="str">
            <v>Aaa</v>
          </cell>
          <cell r="AB203">
            <v>36708</v>
          </cell>
          <cell r="AC203">
            <v>2000</v>
          </cell>
          <cell r="AD203" t="str">
            <v>St2</v>
          </cell>
          <cell r="AE203" t="str">
            <v>Qd2</v>
          </cell>
          <cell r="AF203" t="str">
            <v>Tr3</v>
          </cell>
          <cell r="AG203" t="str">
            <v>Tr3-2000</v>
          </cell>
          <cell r="AH203" t="str">
            <v>2000-Tr3</v>
          </cell>
          <cell r="AI203">
            <v>7</v>
          </cell>
          <cell r="AJ203" t="str">
            <v>07</v>
          </cell>
        </row>
        <row r="204">
          <cell r="AA204" t="str">
            <v>Aaa</v>
          </cell>
          <cell r="AB204">
            <v>36709</v>
          </cell>
          <cell r="AC204">
            <v>2000</v>
          </cell>
          <cell r="AD204" t="str">
            <v>St2</v>
          </cell>
          <cell r="AE204" t="str">
            <v>Qd2</v>
          </cell>
          <cell r="AF204" t="str">
            <v>Tr3</v>
          </cell>
          <cell r="AG204" t="str">
            <v>Tr3-2000</v>
          </cell>
          <cell r="AH204" t="str">
            <v>2000-Tr3</v>
          </cell>
          <cell r="AI204">
            <v>7</v>
          </cell>
          <cell r="AJ204" t="str">
            <v>07</v>
          </cell>
        </row>
        <row r="205">
          <cell r="AA205" t="str">
            <v>Aaa</v>
          </cell>
          <cell r="AB205">
            <v>36710</v>
          </cell>
          <cell r="AC205">
            <v>2000</v>
          </cell>
          <cell r="AD205" t="str">
            <v>St2</v>
          </cell>
          <cell r="AE205" t="str">
            <v>Qd2</v>
          </cell>
          <cell r="AF205" t="str">
            <v>Tr3</v>
          </cell>
          <cell r="AG205" t="str">
            <v>Tr3-2000</v>
          </cell>
          <cell r="AH205" t="str">
            <v>2000-Tr3</v>
          </cell>
          <cell r="AI205">
            <v>7</v>
          </cell>
          <cell r="AJ205" t="str">
            <v>07</v>
          </cell>
        </row>
        <row r="206">
          <cell r="AA206" t="str">
            <v>Aaa</v>
          </cell>
          <cell r="AB206">
            <v>36711</v>
          </cell>
          <cell r="AC206">
            <v>2000</v>
          </cell>
          <cell r="AD206" t="str">
            <v>St2</v>
          </cell>
          <cell r="AE206" t="str">
            <v>Qd2</v>
          </cell>
          <cell r="AF206" t="str">
            <v>Tr3</v>
          </cell>
          <cell r="AG206" t="str">
            <v>Tr3-2000</v>
          </cell>
          <cell r="AH206" t="str">
            <v>2000-Tr3</v>
          </cell>
          <cell r="AI206">
            <v>7</v>
          </cell>
          <cell r="AJ206" t="str">
            <v>07</v>
          </cell>
        </row>
        <row r="207">
          <cell r="AA207" t="str">
            <v>Aaa</v>
          </cell>
          <cell r="AB207">
            <v>36712</v>
          </cell>
          <cell r="AC207">
            <v>2000</v>
          </cell>
          <cell r="AD207" t="str">
            <v>St2</v>
          </cell>
          <cell r="AE207" t="str">
            <v>Qd2</v>
          </cell>
          <cell r="AF207" t="str">
            <v>Tr3</v>
          </cell>
          <cell r="AG207" t="str">
            <v>Tr3-2000</v>
          </cell>
          <cell r="AH207" t="str">
            <v>2000-Tr3</v>
          </cell>
          <cell r="AI207">
            <v>7</v>
          </cell>
          <cell r="AJ207" t="str">
            <v>07</v>
          </cell>
        </row>
        <row r="208">
          <cell r="AA208" t="str">
            <v>Aaa</v>
          </cell>
          <cell r="AB208">
            <v>36713</v>
          </cell>
          <cell r="AC208">
            <v>2000</v>
          </cell>
          <cell r="AD208" t="str">
            <v>St2</v>
          </cell>
          <cell r="AE208" t="str">
            <v>Qd2</v>
          </cell>
          <cell r="AF208" t="str">
            <v>Tr3</v>
          </cell>
          <cell r="AG208" t="str">
            <v>Tr3-2000</v>
          </cell>
          <cell r="AH208" t="str">
            <v>2000-Tr3</v>
          </cell>
          <cell r="AI208">
            <v>7</v>
          </cell>
          <cell r="AJ208" t="str">
            <v>07</v>
          </cell>
        </row>
        <row r="209">
          <cell r="AA209" t="str">
            <v>Aaa</v>
          </cell>
          <cell r="AB209">
            <v>36714</v>
          </cell>
          <cell r="AC209">
            <v>2000</v>
          </cell>
          <cell r="AD209" t="str">
            <v>St2</v>
          </cell>
          <cell r="AE209" t="str">
            <v>Qd2</v>
          </cell>
          <cell r="AF209" t="str">
            <v>Tr3</v>
          </cell>
          <cell r="AG209" t="str">
            <v>Tr3-2000</v>
          </cell>
          <cell r="AH209" t="str">
            <v>2000-Tr3</v>
          </cell>
          <cell r="AI209">
            <v>7</v>
          </cell>
          <cell r="AJ209" t="str">
            <v>07</v>
          </cell>
        </row>
        <row r="210">
          <cell r="AA210" t="str">
            <v>Aaa</v>
          </cell>
          <cell r="AB210">
            <v>36715</v>
          </cell>
          <cell r="AC210">
            <v>2000</v>
          </cell>
          <cell r="AD210" t="str">
            <v>St2</v>
          </cell>
          <cell r="AE210" t="str">
            <v>Qd2</v>
          </cell>
          <cell r="AF210" t="str">
            <v>Tr3</v>
          </cell>
          <cell r="AG210" t="str">
            <v>Tr3-2000</v>
          </cell>
          <cell r="AH210" t="str">
            <v>2000-Tr3</v>
          </cell>
          <cell r="AI210">
            <v>7</v>
          </cell>
          <cell r="AJ210" t="str">
            <v>07</v>
          </cell>
        </row>
        <row r="211">
          <cell r="AA211" t="str">
            <v>Aaa</v>
          </cell>
          <cell r="AB211">
            <v>36716</v>
          </cell>
          <cell r="AC211">
            <v>2000</v>
          </cell>
          <cell r="AD211" t="str">
            <v>St2</v>
          </cell>
          <cell r="AE211" t="str">
            <v>Qd2</v>
          </cell>
          <cell r="AF211" t="str">
            <v>Tr3</v>
          </cell>
          <cell r="AG211" t="str">
            <v>Tr3-2000</v>
          </cell>
          <cell r="AH211" t="str">
            <v>2000-Tr3</v>
          </cell>
          <cell r="AI211">
            <v>7</v>
          </cell>
          <cell r="AJ211" t="str">
            <v>07</v>
          </cell>
        </row>
        <row r="212">
          <cell r="AA212" t="str">
            <v>Aaa</v>
          </cell>
          <cell r="AB212">
            <v>36717</v>
          </cell>
          <cell r="AC212">
            <v>2000</v>
          </cell>
          <cell r="AD212" t="str">
            <v>St2</v>
          </cell>
          <cell r="AE212" t="str">
            <v>Qd2</v>
          </cell>
          <cell r="AF212" t="str">
            <v>Tr3</v>
          </cell>
          <cell r="AG212" t="str">
            <v>Tr3-2000</v>
          </cell>
          <cell r="AH212" t="str">
            <v>2000-Tr3</v>
          </cell>
          <cell r="AI212">
            <v>7</v>
          </cell>
          <cell r="AJ212" t="str">
            <v>07</v>
          </cell>
        </row>
        <row r="213">
          <cell r="AA213" t="str">
            <v>Aaa</v>
          </cell>
          <cell r="AB213">
            <v>36718</v>
          </cell>
          <cell r="AC213">
            <v>2000</v>
          </cell>
          <cell r="AD213" t="str">
            <v>St2</v>
          </cell>
          <cell r="AE213" t="str">
            <v>Qd2</v>
          </cell>
          <cell r="AF213" t="str">
            <v>Tr3</v>
          </cell>
          <cell r="AG213" t="str">
            <v>Tr3-2000</v>
          </cell>
          <cell r="AH213" t="str">
            <v>2000-Tr3</v>
          </cell>
          <cell r="AI213">
            <v>7</v>
          </cell>
          <cell r="AJ213" t="str">
            <v>07</v>
          </cell>
        </row>
        <row r="214">
          <cell r="AA214" t="str">
            <v>Aaa</v>
          </cell>
          <cell r="AB214">
            <v>36719</v>
          </cell>
          <cell r="AC214">
            <v>2000</v>
          </cell>
          <cell r="AD214" t="str">
            <v>St2</v>
          </cell>
          <cell r="AE214" t="str">
            <v>Qd2</v>
          </cell>
          <cell r="AF214" t="str">
            <v>Tr3</v>
          </cell>
          <cell r="AG214" t="str">
            <v>Tr3-2000</v>
          </cell>
          <cell r="AH214" t="str">
            <v>2000-Tr3</v>
          </cell>
          <cell r="AI214">
            <v>7</v>
          </cell>
          <cell r="AJ214" t="str">
            <v>07</v>
          </cell>
        </row>
        <row r="215">
          <cell r="AA215" t="str">
            <v>Aaa</v>
          </cell>
          <cell r="AB215">
            <v>36720</v>
          </cell>
          <cell r="AC215">
            <v>2000</v>
          </cell>
          <cell r="AD215" t="str">
            <v>St2</v>
          </cell>
          <cell r="AE215" t="str">
            <v>Qd2</v>
          </cell>
          <cell r="AF215" t="str">
            <v>Tr3</v>
          </cell>
          <cell r="AG215" t="str">
            <v>Tr3-2000</v>
          </cell>
          <cell r="AH215" t="str">
            <v>2000-Tr3</v>
          </cell>
          <cell r="AI215">
            <v>7</v>
          </cell>
          <cell r="AJ215" t="str">
            <v>07</v>
          </cell>
        </row>
        <row r="216">
          <cell r="AA216" t="str">
            <v>Aaa</v>
          </cell>
          <cell r="AB216">
            <v>36721</v>
          </cell>
          <cell r="AC216">
            <v>2000</v>
          </cell>
          <cell r="AD216" t="str">
            <v>St2</v>
          </cell>
          <cell r="AE216" t="str">
            <v>Qd2</v>
          </cell>
          <cell r="AF216" t="str">
            <v>Tr3</v>
          </cell>
          <cell r="AG216" t="str">
            <v>Tr3-2000</v>
          </cell>
          <cell r="AH216" t="str">
            <v>2000-Tr3</v>
          </cell>
          <cell r="AI216">
            <v>7</v>
          </cell>
          <cell r="AJ216" t="str">
            <v>07</v>
          </cell>
        </row>
        <row r="217">
          <cell r="AA217" t="str">
            <v>Aaa</v>
          </cell>
          <cell r="AB217">
            <v>36722</v>
          </cell>
          <cell r="AC217">
            <v>2000</v>
          </cell>
          <cell r="AD217" t="str">
            <v>St2</v>
          </cell>
          <cell r="AE217" t="str">
            <v>Qd2</v>
          </cell>
          <cell r="AF217" t="str">
            <v>Tr3</v>
          </cell>
          <cell r="AG217" t="str">
            <v>Tr3-2000</v>
          </cell>
          <cell r="AH217" t="str">
            <v>2000-Tr3</v>
          </cell>
          <cell r="AI217">
            <v>7</v>
          </cell>
          <cell r="AJ217" t="str">
            <v>07</v>
          </cell>
        </row>
        <row r="218">
          <cell r="AA218" t="str">
            <v>Aaa</v>
          </cell>
          <cell r="AB218">
            <v>36723</v>
          </cell>
          <cell r="AC218">
            <v>2000</v>
          </cell>
          <cell r="AD218" t="str">
            <v>St2</v>
          </cell>
          <cell r="AE218" t="str">
            <v>Qd2</v>
          </cell>
          <cell r="AF218" t="str">
            <v>Tr3</v>
          </cell>
          <cell r="AG218" t="str">
            <v>Tr3-2000</v>
          </cell>
          <cell r="AH218" t="str">
            <v>2000-Tr3</v>
          </cell>
          <cell r="AI218">
            <v>7</v>
          </cell>
          <cell r="AJ218" t="str">
            <v>07</v>
          </cell>
        </row>
        <row r="219">
          <cell r="AA219" t="str">
            <v>Aaa</v>
          </cell>
          <cell r="AB219">
            <v>36724</v>
          </cell>
          <cell r="AC219">
            <v>2000</v>
          </cell>
          <cell r="AD219" t="str">
            <v>St2</v>
          </cell>
          <cell r="AE219" t="str">
            <v>Qd2</v>
          </cell>
          <cell r="AF219" t="str">
            <v>Tr3</v>
          </cell>
          <cell r="AG219" t="str">
            <v>Tr3-2000</v>
          </cell>
          <cell r="AH219" t="str">
            <v>2000-Tr3</v>
          </cell>
          <cell r="AI219">
            <v>7</v>
          </cell>
          <cell r="AJ219" t="str">
            <v>07</v>
          </cell>
        </row>
        <row r="220">
          <cell r="AA220" t="str">
            <v>Aaa</v>
          </cell>
          <cell r="AB220">
            <v>36725</v>
          </cell>
          <cell r="AC220">
            <v>2000</v>
          </cell>
          <cell r="AD220" t="str">
            <v>St2</v>
          </cell>
          <cell r="AE220" t="str">
            <v>Qd2</v>
          </cell>
          <cell r="AF220" t="str">
            <v>Tr3</v>
          </cell>
          <cell r="AG220" t="str">
            <v>Tr3-2000</v>
          </cell>
          <cell r="AH220" t="str">
            <v>2000-Tr3</v>
          </cell>
          <cell r="AI220">
            <v>7</v>
          </cell>
          <cell r="AJ220" t="str">
            <v>07</v>
          </cell>
        </row>
        <row r="221">
          <cell r="AA221" t="str">
            <v>Aaa</v>
          </cell>
          <cell r="AB221">
            <v>36726</v>
          </cell>
          <cell r="AC221">
            <v>2000</v>
          </cell>
          <cell r="AD221" t="str">
            <v>St2</v>
          </cell>
          <cell r="AE221" t="str">
            <v>Qd2</v>
          </cell>
          <cell r="AF221" t="str">
            <v>Tr3</v>
          </cell>
          <cell r="AG221" t="str">
            <v>Tr3-2000</v>
          </cell>
          <cell r="AH221" t="str">
            <v>2000-Tr3</v>
          </cell>
          <cell r="AI221">
            <v>7</v>
          </cell>
          <cell r="AJ221" t="str">
            <v>07</v>
          </cell>
        </row>
        <row r="222">
          <cell r="AA222" t="str">
            <v>Aaa</v>
          </cell>
          <cell r="AB222">
            <v>36727</v>
          </cell>
          <cell r="AC222">
            <v>2000</v>
          </cell>
          <cell r="AD222" t="str">
            <v>St2</v>
          </cell>
          <cell r="AE222" t="str">
            <v>Qd2</v>
          </cell>
          <cell r="AF222" t="str">
            <v>Tr3</v>
          </cell>
          <cell r="AG222" t="str">
            <v>Tr3-2000</v>
          </cell>
          <cell r="AH222" t="str">
            <v>2000-Tr3</v>
          </cell>
          <cell r="AI222">
            <v>7</v>
          </cell>
          <cell r="AJ222" t="str">
            <v>07</v>
          </cell>
        </row>
        <row r="223">
          <cell r="AA223" t="str">
            <v>Aaa</v>
          </cell>
          <cell r="AB223">
            <v>36728</v>
          </cell>
          <cell r="AC223">
            <v>2000</v>
          </cell>
          <cell r="AD223" t="str">
            <v>St2</v>
          </cell>
          <cell r="AE223" t="str">
            <v>Qd2</v>
          </cell>
          <cell r="AF223" t="str">
            <v>Tr3</v>
          </cell>
          <cell r="AG223" t="str">
            <v>Tr3-2000</v>
          </cell>
          <cell r="AH223" t="str">
            <v>2000-Tr3</v>
          </cell>
          <cell r="AI223">
            <v>7</v>
          </cell>
          <cell r="AJ223" t="str">
            <v>07</v>
          </cell>
        </row>
        <row r="224">
          <cell r="AA224" t="str">
            <v>Aaa</v>
          </cell>
          <cell r="AB224">
            <v>36729</v>
          </cell>
          <cell r="AC224">
            <v>2000</v>
          </cell>
          <cell r="AD224" t="str">
            <v>St2</v>
          </cell>
          <cell r="AE224" t="str">
            <v>Qd2</v>
          </cell>
          <cell r="AF224" t="str">
            <v>Tr3</v>
          </cell>
          <cell r="AG224" t="str">
            <v>Tr3-2000</v>
          </cell>
          <cell r="AH224" t="str">
            <v>2000-Tr3</v>
          </cell>
          <cell r="AI224">
            <v>7</v>
          </cell>
          <cell r="AJ224" t="str">
            <v>07</v>
          </cell>
        </row>
        <row r="225">
          <cell r="AA225" t="str">
            <v>Aaa</v>
          </cell>
          <cell r="AB225">
            <v>36730</v>
          </cell>
          <cell r="AC225">
            <v>2000</v>
          </cell>
          <cell r="AD225" t="str">
            <v>St2</v>
          </cell>
          <cell r="AE225" t="str">
            <v>Qd2</v>
          </cell>
          <cell r="AF225" t="str">
            <v>Tr3</v>
          </cell>
          <cell r="AG225" t="str">
            <v>Tr3-2000</v>
          </cell>
          <cell r="AH225" t="str">
            <v>2000-Tr3</v>
          </cell>
          <cell r="AI225">
            <v>7</v>
          </cell>
          <cell r="AJ225" t="str">
            <v>07</v>
          </cell>
        </row>
        <row r="226">
          <cell r="AA226" t="str">
            <v>Aaa</v>
          </cell>
          <cell r="AB226">
            <v>36731</v>
          </cell>
          <cell r="AC226">
            <v>2000</v>
          </cell>
          <cell r="AD226" t="str">
            <v>St2</v>
          </cell>
          <cell r="AE226" t="str">
            <v>Qd2</v>
          </cell>
          <cell r="AF226" t="str">
            <v>Tr3</v>
          </cell>
          <cell r="AG226" t="str">
            <v>Tr3-2000</v>
          </cell>
          <cell r="AH226" t="str">
            <v>2000-Tr3</v>
          </cell>
          <cell r="AI226">
            <v>7</v>
          </cell>
          <cell r="AJ226" t="str">
            <v>07</v>
          </cell>
        </row>
        <row r="227">
          <cell r="AA227" t="str">
            <v>Aaa</v>
          </cell>
          <cell r="AB227">
            <v>36732</v>
          </cell>
          <cell r="AC227">
            <v>2000</v>
          </cell>
          <cell r="AD227" t="str">
            <v>St2</v>
          </cell>
          <cell r="AE227" t="str">
            <v>Qd2</v>
          </cell>
          <cell r="AF227" t="str">
            <v>Tr3</v>
          </cell>
          <cell r="AG227" t="str">
            <v>Tr3-2000</v>
          </cell>
          <cell r="AH227" t="str">
            <v>2000-Tr3</v>
          </cell>
          <cell r="AI227">
            <v>7</v>
          </cell>
          <cell r="AJ227" t="str">
            <v>07</v>
          </cell>
        </row>
        <row r="228">
          <cell r="AA228" t="str">
            <v>Aaa</v>
          </cell>
          <cell r="AB228">
            <v>36733</v>
          </cell>
          <cell r="AC228">
            <v>2000</v>
          </cell>
          <cell r="AD228" t="str">
            <v>St2</v>
          </cell>
          <cell r="AE228" t="str">
            <v>Qd2</v>
          </cell>
          <cell r="AF228" t="str">
            <v>Tr3</v>
          </cell>
          <cell r="AG228" t="str">
            <v>Tr3-2000</v>
          </cell>
          <cell r="AH228" t="str">
            <v>2000-Tr3</v>
          </cell>
          <cell r="AI228">
            <v>7</v>
          </cell>
          <cell r="AJ228" t="str">
            <v>07</v>
          </cell>
        </row>
        <row r="229">
          <cell r="AA229" t="str">
            <v>Aaa</v>
          </cell>
          <cell r="AB229">
            <v>36734</v>
          </cell>
          <cell r="AC229">
            <v>2000</v>
          </cell>
          <cell r="AD229" t="str">
            <v>St2</v>
          </cell>
          <cell r="AE229" t="str">
            <v>Qd2</v>
          </cell>
          <cell r="AF229" t="str">
            <v>Tr3</v>
          </cell>
          <cell r="AG229" t="str">
            <v>Tr3-2000</v>
          </cell>
          <cell r="AH229" t="str">
            <v>2000-Tr3</v>
          </cell>
          <cell r="AI229">
            <v>7</v>
          </cell>
          <cell r="AJ229" t="str">
            <v>07</v>
          </cell>
        </row>
        <row r="230">
          <cell r="AA230" t="str">
            <v>Aaa</v>
          </cell>
          <cell r="AB230">
            <v>36735</v>
          </cell>
          <cell r="AC230">
            <v>2000</v>
          </cell>
          <cell r="AD230" t="str">
            <v>St2</v>
          </cell>
          <cell r="AE230" t="str">
            <v>Qd2</v>
          </cell>
          <cell r="AF230" t="str">
            <v>Tr3</v>
          </cell>
          <cell r="AG230" t="str">
            <v>Tr3-2000</v>
          </cell>
          <cell r="AH230" t="str">
            <v>2000-Tr3</v>
          </cell>
          <cell r="AI230">
            <v>7</v>
          </cell>
          <cell r="AJ230" t="str">
            <v>07</v>
          </cell>
        </row>
        <row r="231">
          <cell r="AA231" t="str">
            <v>Aaa</v>
          </cell>
          <cell r="AB231">
            <v>36736</v>
          </cell>
          <cell r="AC231">
            <v>2000</v>
          </cell>
          <cell r="AD231" t="str">
            <v>St2</v>
          </cell>
          <cell r="AE231" t="str">
            <v>Qd2</v>
          </cell>
          <cell r="AF231" t="str">
            <v>Tr3</v>
          </cell>
          <cell r="AG231" t="str">
            <v>Tr3-2000</v>
          </cell>
          <cell r="AH231" t="str">
            <v>2000-Tr3</v>
          </cell>
          <cell r="AI231">
            <v>7</v>
          </cell>
          <cell r="AJ231" t="str">
            <v>07</v>
          </cell>
        </row>
        <row r="232">
          <cell r="AA232" t="str">
            <v>Aaa</v>
          </cell>
          <cell r="AB232">
            <v>36737</v>
          </cell>
          <cell r="AC232">
            <v>2000</v>
          </cell>
          <cell r="AD232" t="str">
            <v>St2</v>
          </cell>
          <cell r="AE232" t="str">
            <v>Qd2</v>
          </cell>
          <cell r="AF232" t="str">
            <v>Tr3</v>
          </cell>
          <cell r="AG232" t="str">
            <v>Tr3-2000</v>
          </cell>
          <cell r="AH232" t="str">
            <v>2000-Tr3</v>
          </cell>
          <cell r="AI232">
            <v>7</v>
          </cell>
          <cell r="AJ232" t="str">
            <v>07</v>
          </cell>
        </row>
        <row r="233">
          <cell r="AA233" t="str">
            <v>Aaa</v>
          </cell>
          <cell r="AB233">
            <v>36738</v>
          </cell>
          <cell r="AC233">
            <v>2000</v>
          </cell>
          <cell r="AD233" t="str">
            <v>St2</v>
          </cell>
          <cell r="AE233" t="str">
            <v>Qd2</v>
          </cell>
          <cell r="AF233" t="str">
            <v>Tr3</v>
          </cell>
          <cell r="AG233" t="str">
            <v>Tr3-2000</v>
          </cell>
          <cell r="AH233" t="str">
            <v>2000-Tr3</v>
          </cell>
          <cell r="AI233">
            <v>7</v>
          </cell>
          <cell r="AJ233" t="str">
            <v>07</v>
          </cell>
        </row>
        <row r="234">
          <cell r="AA234" t="str">
            <v>Aaa</v>
          </cell>
          <cell r="AB234">
            <v>36739</v>
          </cell>
          <cell r="AC234">
            <v>2000</v>
          </cell>
          <cell r="AD234" t="str">
            <v>St2</v>
          </cell>
          <cell r="AE234" t="str">
            <v>Qd2</v>
          </cell>
          <cell r="AF234" t="str">
            <v>Tr3</v>
          </cell>
          <cell r="AG234" t="str">
            <v>Tr3-2000</v>
          </cell>
          <cell r="AH234" t="str">
            <v>2000-Tr3</v>
          </cell>
          <cell r="AI234">
            <v>8</v>
          </cell>
          <cell r="AJ234" t="str">
            <v>08</v>
          </cell>
        </row>
        <row r="235">
          <cell r="AA235" t="str">
            <v>Aaa</v>
          </cell>
          <cell r="AB235">
            <v>36740</v>
          </cell>
          <cell r="AC235">
            <v>2000</v>
          </cell>
          <cell r="AD235" t="str">
            <v>St2</v>
          </cell>
          <cell r="AE235" t="str">
            <v>Qd2</v>
          </cell>
          <cell r="AF235" t="str">
            <v>Tr3</v>
          </cell>
          <cell r="AG235" t="str">
            <v>Tr3-2000</v>
          </cell>
          <cell r="AH235" t="str">
            <v>2000-Tr3</v>
          </cell>
          <cell r="AI235">
            <v>8</v>
          </cell>
          <cell r="AJ235" t="str">
            <v>08</v>
          </cell>
        </row>
        <row r="236">
          <cell r="AA236" t="str">
            <v>Aaa</v>
          </cell>
          <cell r="AB236">
            <v>36741</v>
          </cell>
          <cell r="AC236">
            <v>2000</v>
          </cell>
          <cell r="AD236" t="str">
            <v>St2</v>
          </cell>
          <cell r="AE236" t="str">
            <v>Qd2</v>
          </cell>
          <cell r="AF236" t="str">
            <v>Tr3</v>
          </cell>
          <cell r="AG236" t="str">
            <v>Tr3-2000</v>
          </cell>
          <cell r="AH236" t="str">
            <v>2000-Tr3</v>
          </cell>
          <cell r="AI236">
            <v>8</v>
          </cell>
          <cell r="AJ236" t="str">
            <v>08</v>
          </cell>
        </row>
        <row r="237">
          <cell r="AA237" t="str">
            <v>Aaa</v>
          </cell>
          <cell r="AB237">
            <v>36742</v>
          </cell>
          <cell r="AC237">
            <v>2000</v>
          </cell>
          <cell r="AD237" t="str">
            <v>St2</v>
          </cell>
          <cell r="AE237" t="str">
            <v>Qd2</v>
          </cell>
          <cell r="AF237" t="str">
            <v>Tr3</v>
          </cell>
          <cell r="AG237" t="str">
            <v>Tr3-2000</v>
          </cell>
          <cell r="AH237" t="str">
            <v>2000-Tr3</v>
          </cell>
          <cell r="AI237">
            <v>8</v>
          </cell>
          <cell r="AJ237" t="str">
            <v>08</v>
          </cell>
        </row>
        <row r="238">
          <cell r="AA238" t="str">
            <v>Aaa</v>
          </cell>
          <cell r="AB238">
            <v>36743</v>
          </cell>
          <cell r="AC238">
            <v>2000</v>
          </cell>
          <cell r="AD238" t="str">
            <v>St2</v>
          </cell>
          <cell r="AE238" t="str">
            <v>Qd2</v>
          </cell>
          <cell r="AF238" t="str">
            <v>Tr3</v>
          </cell>
          <cell r="AG238" t="str">
            <v>Tr3-2000</v>
          </cell>
          <cell r="AH238" t="str">
            <v>2000-Tr3</v>
          </cell>
          <cell r="AI238">
            <v>8</v>
          </cell>
          <cell r="AJ238" t="str">
            <v>08</v>
          </cell>
        </row>
        <row r="239">
          <cell r="AA239" t="str">
            <v>Aaa</v>
          </cell>
          <cell r="AB239">
            <v>36744</v>
          </cell>
          <cell r="AC239">
            <v>2000</v>
          </cell>
          <cell r="AD239" t="str">
            <v>St2</v>
          </cell>
          <cell r="AE239" t="str">
            <v>Qd2</v>
          </cell>
          <cell r="AF239" t="str">
            <v>Tr3</v>
          </cell>
          <cell r="AG239" t="str">
            <v>Tr3-2000</v>
          </cell>
          <cell r="AH239" t="str">
            <v>2000-Tr3</v>
          </cell>
          <cell r="AI239">
            <v>8</v>
          </cell>
          <cell r="AJ239" t="str">
            <v>08</v>
          </cell>
        </row>
        <row r="240">
          <cell r="AA240" t="str">
            <v>Aaa</v>
          </cell>
          <cell r="AB240">
            <v>36745</v>
          </cell>
          <cell r="AC240">
            <v>2000</v>
          </cell>
          <cell r="AD240" t="str">
            <v>St2</v>
          </cell>
          <cell r="AE240" t="str">
            <v>Qd2</v>
          </cell>
          <cell r="AF240" t="str">
            <v>Tr3</v>
          </cell>
          <cell r="AG240" t="str">
            <v>Tr3-2000</v>
          </cell>
          <cell r="AH240" t="str">
            <v>2000-Tr3</v>
          </cell>
          <cell r="AI240">
            <v>8</v>
          </cell>
          <cell r="AJ240" t="str">
            <v>08</v>
          </cell>
        </row>
        <row r="241">
          <cell r="AA241" t="str">
            <v>Aaa</v>
          </cell>
          <cell r="AB241">
            <v>36746</v>
          </cell>
          <cell r="AC241">
            <v>2000</v>
          </cell>
          <cell r="AD241" t="str">
            <v>St2</v>
          </cell>
          <cell r="AE241" t="str">
            <v>Qd2</v>
          </cell>
          <cell r="AF241" t="str">
            <v>Tr3</v>
          </cell>
          <cell r="AG241" t="str">
            <v>Tr3-2000</v>
          </cell>
          <cell r="AH241" t="str">
            <v>2000-Tr3</v>
          </cell>
          <cell r="AI241">
            <v>8</v>
          </cell>
          <cell r="AJ241" t="str">
            <v>08</v>
          </cell>
        </row>
        <row r="242">
          <cell r="AA242" t="str">
            <v>Aaa</v>
          </cell>
          <cell r="AB242">
            <v>36747</v>
          </cell>
          <cell r="AC242">
            <v>2000</v>
          </cell>
          <cell r="AD242" t="str">
            <v>St2</v>
          </cell>
          <cell r="AE242" t="str">
            <v>Qd2</v>
          </cell>
          <cell r="AF242" t="str">
            <v>Tr3</v>
          </cell>
          <cell r="AG242" t="str">
            <v>Tr3-2000</v>
          </cell>
          <cell r="AH242" t="str">
            <v>2000-Tr3</v>
          </cell>
          <cell r="AI242">
            <v>8</v>
          </cell>
          <cell r="AJ242" t="str">
            <v>08</v>
          </cell>
        </row>
        <row r="243">
          <cell r="AA243" t="str">
            <v>Aaa</v>
          </cell>
          <cell r="AB243">
            <v>36748</v>
          </cell>
          <cell r="AC243">
            <v>2000</v>
          </cell>
          <cell r="AD243" t="str">
            <v>St2</v>
          </cell>
          <cell r="AE243" t="str">
            <v>Qd2</v>
          </cell>
          <cell r="AF243" t="str">
            <v>Tr3</v>
          </cell>
          <cell r="AG243" t="str">
            <v>Tr3-2000</v>
          </cell>
          <cell r="AH243" t="str">
            <v>2000-Tr3</v>
          </cell>
          <cell r="AI243">
            <v>8</v>
          </cell>
          <cell r="AJ243" t="str">
            <v>08</v>
          </cell>
        </row>
        <row r="244">
          <cell r="AA244" t="str">
            <v>Aaa</v>
          </cell>
          <cell r="AB244">
            <v>36749</v>
          </cell>
          <cell r="AC244">
            <v>2000</v>
          </cell>
          <cell r="AD244" t="str">
            <v>St2</v>
          </cell>
          <cell r="AE244" t="str">
            <v>Qd2</v>
          </cell>
          <cell r="AF244" t="str">
            <v>Tr3</v>
          </cell>
          <cell r="AG244" t="str">
            <v>Tr3-2000</v>
          </cell>
          <cell r="AH244" t="str">
            <v>2000-Tr3</v>
          </cell>
          <cell r="AI244">
            <v>8</v>
          </cell>
          <cell r="AJ244" t="str">
            <v>08</v>
          </cell>
        </row>
        <row r="245">
          <cell r="AA245" t="str">
            <v>Aaa</v>
          </cell>
          <cell r="AB245">
            <v>36750</v>
          </cell>
          <cell r="AC245">
            <v>2000</v>
          </cell>
          <cell r="AD245" t="str">
            <v>St2</v>
          </cell>
          <cell r="AE245" t="str">
            <v>Qd2</v>
          </cell>
          <cell r="AF245" t="str">
            <v>Tr3</v>
          </cell>
          <cell r="AG245" t="str">
            <v>Tr3-2000</v>
          </cell>
          <cell r="AH245" t="str">
            <v>2000-Tr3</v>
          </cell>
          <cell r="AI245">
            <v>8</v>
          </cell>
          <cell r="AJ245" t="str">
            <v>08</v>
          </cell>
        </row>
        <row r="246">
          <cell r="AA246" t="str">
            <v>Aaa</v>
          </cell>
          <cell r="AB246">
            <v>36751</v>
          </cell>
          <cell r="AC246">
            <v>2000</v>
          </cell>
          <cell r="AD246" t="str">
            <v>St2</v>
          </cell>
          <cell r="AE246" t="str">
            <v>Qd2</v>
          </cell>
          <cell r="AF246" t="str">
            <v>Tr3</v>
          </cell>
          <cell r="AG246" t="str">
            <v>Tr3-2000</v>
          </cell>
          <cell r="AH246" t="str">
            <v>2000-Tr3</v>
          </cell>
          <cell r="AI246">
            <v>8</v>
          </cell>
          <cell r="AJ246" t="str">
            <v>08</v>
          </cell>
        </row>
        <row r="247">
          <cell r="AA247" t="str">
            <v>Aaa</v>
          </cell>
          <cell r="AB247">
            <v>36752</v>
          </cell>
          <cell r="AC247">
            <v>2000</v>
          </cell>
          <cell r="AD247" t="str">
            <v>St2</v>
          </cell>
          <cell r="AE247" t="str">
            <v>Qd2</v>
          </cell>
          <cell r="AF247" t="str">
            <v>Tr3</v>
          </cell>
          <cell r="AG247" t="str">
            <v>Tr3-2000</v>
          </cell>
          <cell r="AH247" t="str">
            <v>2000-Tr3</v>
          </cell>
          <cell r="AI247">
            <v>8</v>
          </cell>
          <cell r="AJ247" t="str">
            <v>08</v>
          </cell>
        </row>
        <row r="248">
          <cell r="AA248" t="str">
            <v>Aaa</v>
          </cell>
          <cell r="AB248">
            <v>36753</v>
          </cell>
          <cell r="AC248">
            <v>2000</v>
          </cell>
          <cell r="AD248" t="str">
            <v>St2</v>
          </cell>
          <cell r="AE248" t="str">
            <v>Qd2</v>
          </cell>
          <cell r="AF248" t="str">
            <v>Tr3</v>
          </cell>
          <cell r="AG248" t="str">
            <v>Tr3-2000</v>
          </cell>
          <cell r="AH248" t="str">
            <v>2000-Tr3</v>
          </cell>
          <cell r="AI248">
            <v>8</v>
          </cell>
          <cell r="AJ248" t="str">
            <v>08</v>
          </cell>
        </row>
        <row r="249">
          <cell r="AA249" t="str">
            <v>Aaa</v>
          </cell>
          <cell r="AB249">
            <v>36754</v>
          </cell>
          <cell r="AC249">
            <v>2000</v>
          </cell>
          <cell r="AD249" t="str">
            <v>St2</v>
          </cell>
          <cell r="AE249" t="str">
            <v>Qd2</v>
          </cell>
          <cell r="AF249" t="str">
            <v>Tr3</v>
          </cell>
          <cell r="AG249" t="str">
            <v>Tr3-2000</v>
          </cell>
          <cell r="AH249" t="str">
            <v>2000-Tr3</v>
          </cell>
          <cell r="AI249">
            <v>8</v>
          </cell>
          <cell r="AJ249" t="str">
            <v>08</v>
          </cell>
        </row>
        <row r="250">
          <cell r="AA250" t="str">
            <v>Aaa</v>
          </cell>
          <cell r="AB250">
            <v>36755</v>
          </cell>
          <cell r="AC250">
            <v>2000</v>
          </cell>
          <cell r="AD250" t="str">
            <v>St2</v>
          </cell>
          <cell r="AE250" t="str">
            <v>Qd2</v>
          </cell>
          <cell r="AF250" t="str">
            <v>Tr3</v>
          </cell>
          <cell r="AG250" t="str">
            <v>Tr3-2000</v>
          </cell>
          <cell r="AH250" t="str">
            <v>2000-Tr3</v>
          </cell>
          <cell r="AI250">
            <v>8</v>
          </cell>
          <cell r="AJ250" t="str">
            <v>08</v>
          </cell>
        </row>
        <row r="251">
          <cell r="AA251" t="str">
            <v>Aaa</v>
          </cell>
          <cell r="AB251">
            <v>36756</v>
          </cell>
          <cell r="AC251">
            <v>2000</v>
          </cell>
          <cell r="AD251" t="str">
            <v>St2</v>
          </cell>
          <cell r="AE251" t="str">
            <v>Qd2</v>
          </cell>
          <cell r="AF251" t="str">
            <v>Tr3</v>
          </cell>
          <cell r="AG251" t="str">
            <v>Tr3-2000</v>
          </cell>
          <cell r="AH251" t="str">
            <v>2000-Tr3</v>
          </cell>
          <cell r="AI251">
            <v>8</v>
          </cell>
          <cell r="AJ251" t="str">
            <v>08</v>
          </cell>
        </row>
        <row r="252">
          <cell r="AA252" t="str">
            <v>Aaa</v>
          </cell>
          <cell r="AB252">
            <v>36757</v>
          </cell>
          <cell r="AC252">
            <v>2000</v>
          </cell>
          <cell r="AD252" t="str">
            <v>St2</v>
          </cell>
          <cell r="AE252" t="str">
            <v>Qd2</v>
          </cell>
          <cell r="AF252" t="str">
            <v>Tr3</v>
          </cell>
          <cell r="AG252" t="str">
            <v>Tr3-2000</v>
          </cell>
          <cell r="AH252" t="str">
            <v>2000-Tr3</v>
          </cell>
          <cell r="AI252">
            <v>8</v>
          </cell>
          <cell r="AJ252" t="str">
            <v>08</v>
          </cell>
        </row>
        <row r="253">
          <cell r="AA253" t="str">
            <v>Aaa</v>
          </cell>
          <cell r="AB253">
            <v>36758</v>
          </cell>
          <cell r="AC253">
            <v>2000</v>
          </cell>
          <cell r="AD253" t="str">
            <v>St2</v>
          </cell>
          <cell r="AE253" t="str">
            <v>Qd2</v>
          </cell>
          <cell r="AF253" t="str">
            <v>Tr3</v>
          </cell>
          <cell r="AG253" t="str">
            <v>Tr3-2000</v>
          </cell>
          <cell r="AH253" t="str">
            <v>2000-Tr3</v>
          </cell>
          <cell r="AI253">
            <v>8</v>
          </cell>
          <cell r="AJ253" t="str">
            <v>08</v>
          </cell>
        </row>
        <row r="254">
          <cell r="AA254" t="str">
            <v>Aaa</v>
          </cell>
          <cell r="AB254">
            <v>36759</v>
          </cell>
          <cell r="AC254">
            <v>2000</v>
          </cell>
          <cell r="AD254" t="str">
            <v>St2</v>
          </cell>
          <cell r="AE254" t="str">
            <v>Qd2</v>
          </cell>
          <cell r="AF254" t="str">
            <v>Tr3</v>
          </cell>
          <cell r="AG254" t="str">
            <v>Tr3-2000</v>
          </cell>
          <cell r="AH254" t="str">
            <v>2000-Tr3</v>
          </cell>
          <cell r="AI254">
            <v>8</v>
          </cell>
          <cell r="AJ254" t="str">
            <v>08</v>
          </cell>
        </row>
        <row r="255">
          <cell r="AA255" t="str">
            <v>Aaa</v>
          </cell>
          <cell r="AB255">
            <v>36760</v>
          </cell>
          <cell r="AC255">
            <v>2000</v>
          </cell>
          <cell r="AD255" t="str">
            <v>St2</v>
          </cell>
          <cell r="AE255" t="str">
            <v>Qd2</v>
          </cell>
          <cell r="AF255" t="str">
            <v>Tr3</v>
          </cell>
          <cell r="AG255" t="str">
            <v>Tr3-2000</v>
          </cell>
          <cell r="AH255" t="str">
            <v>2000-Tr3</v>
          </cell>
          <cell r="AI255">
            <v>8</v>
          </cell>
          <cell r="AJ255" t="str">
            <v>08</v>
          </cell>
        </row>
        <row r="256">
          <cell r="AA256" t="str">
            <v>Aaa</v>
          </cell>
          <cell r="AB256">
            <v>36761</v>
          </cell>
          <cell r="AC256">
            <v>2000</v>
          </cell>
          <cell r="AD256" t="str">
            <v>St2</v>
          </cell>
          <cell r="AE256" t="str">
            <v>Qd2</v>
          </cell>
          <cell r="AF256" t="str">
            <v>Tr3</v>
          </cell>
          <cell r="AG256" t="str">
            <v>Tr3-2000</v>
          </cell>
          <cell r="AH256" t="str">
            <v>2000-Tr3</v>
          </cell>
          <cell r="AI256">
            <v>8</v>
          </cell>
          <cell r="AJ256" t="str">
            <v>08</v>
          </cell>
        </row>
        <row r="257">
          <cell r="AA257" t="str">
            <v>Aaa</v>
          </cell>
          <cell r="AB257">
            <v>36762</v>
          </cell>
          <cell r="AC257">
            <v>2000</v>
          </cell>
          <cell r="AD257" t="str">
            <v>St2</v>
          </cell>
          <cell r="AE257" t="str">
            <v>Qd2</v>
          </cell>
          <cell r="AF257" t="str">
            <v>Tr3</v>
          </cell>
          <cell r="AG257" t="str">
            <v>Tr3-2000</v>
          </cell>
          <cell r="AH257" t="str">
            <v>2000-Tr3</v>
          </cell>
          <cell r="AI257">
            <v>8</v>
          </cell>
          <cell r="AJ257" t="str">
            <v>08</v>
          </cell>
        </row>
        <row r="258">
          <cell r="AA258" t="str">
            <v>Aaa</v>
          </cell>
          <cell r="AB258">
            <v>36763</v>
          </cell>
          <cell r="AC258">
            <v>2000</v>
          </cell>
          <cell r="AD258" t="str">
            <v>St2</v>
          </cell>
          <cell r="AE258" t="str">
            <v>Qd2</v>
          </cell>
          <cell r="AF258" t="str">
            <v>Tr3</v>
          </cell>
          <cell r="AG258" t="str">
            <v>Tr3-2000</v>
          </cell>
          <cell r="AH258" t="str">
            <v>2000-Tr3</v>
          </cell>
          <cell r="AI258">
            <v>8</v>
          </cell>
          <cell r="AJ258" t="str">
            <v>08</v>
          </cell>
        </row>
        <row r="259">
          <cell r="AA259" t="str">
            <v>Aaa</v>
          </cell>
          <cell r="AB259">
            <v>36764</v>
          </cell>
          <cell r="AC259">
            <v>2000</v>
          </cell>
          <cell r="AD259" t="str">
            <v>St2</v>
          </cell>
          <cell r="AE259" t="str">
            <v>Qd2</v>
          </cell>
          <cell r="AF259" t="str">
            <v>Tr3</v>
          </cell>
          <cell r="AG259" t="str">
            <v>Tr3-2000</v>
          </cell>
          <cell r="AH259" t="str">
            <v>2000-Tr3</v>
          </cell>
          <cell r="AI259">
            <v>8</v>
          </cell>
          <cell r="AJ259" t="str">
            <v>08</v>
          </cell>
        </row>
        <row r="260">
          <cell r="AA260" t="str">
            <v>Aaa</v>
          </cell>
          <cell r="AB260">
            <v>36765</v>
          </cell>
          <cell r="AC260">
            <v>2000</v>
          </cell>
          <cell r="AD260" t="str">
            <v>St2</v>
          </cell>
          <cell r="AE260" t="str">
            <v>Qd2</v>
          </cell>
          <cell r="AF260" t="str">
            <v>Tr3</v>
          </cell>
          <cell r="AG260" t="str">
            <v>Tr3-2000</v>
          </cell>
          <cell r="AH260" t="str">
            <v>2000-Tr3</v>
          </cell>
          <cell r="AI260">
            <v>8</v>
          </cell>
          <cell r="AJ260" t="str">
            <v>08</v>
          </cell>
        </row>
        <row r="261">
          <cell r="AA261" t="str">
            <v>Aaa</v>
          </cell>
          <cell r="AB261">
            <v>36766</v>
          </cell>
          <cell r="AC261">
            <v>2000</v>
          </cell>
          <cell r="AD261" t="str">
            <v>St2</v>
          </cell>
          <cell r="AE261" t="str">
            <v>Qd2</v>
          </cell>
          <cell r="AF261" t="str">
            <v>Tr3</v>
          </cell>
          <cell r="AG261" t="str">
            <v>Tr3-2000</v>
          </cell>
          <cell r="AH261" t="str">
            <v>2000-Tr3</v>
          </cell>
          <cell r="AI261">
            <v>8</v>
          </cell>
          <cell r="AJ261" t="str">
            <v>08</v>
          </cell>
        </row>
        <row r="262">
          <cell r="AA262" t="str">
            <v>Aaa</v>
          </cell>
          <cell r="AB262">
            <v>36767</v>
          </cell>
          <cell r="AC262">
            <v>2000</v>
          </cell>
          <cell r="AD262" t="str">
            <v>St2</v>
          </cell>
          <cell r="AE262" t="str">
            <v>Qd2</v>
          </cell>
          <cell r="AF262" t="str">
            <v>Tr3</v>
          </cell>
          <cell r="AG262" t="str">
            <v>Tr3-2000</v>
          </cell>
          <cell r="AH262" t="str">
            <v>2000-Tr3</v>
          </cell>
          <cell r="AI262">
            <v>8</v>
          </cell>
          <cell r="AJ262" t="str">
            <v>08</v>
          </cell>
        </row>
        <row r="263">
          <cell r="AA263" t="str">
            <v>Aaa</v>
          </cell>
          <cell r="AB263">
            <v>36768</v>
          </cell>
          <cell r="AC263">
            <v>2000</v>
          </cell>
          <cell r="AD263" t="str">
            <v>St2</v>
          </cell>
          <cell r="AE263" t="str">
            <v>Qd2</v>
          </cell>
          <cell r="AF263" t="str">
            <v>Tr3</v>
          </cell>
          <cell r="AG263" t="str">
            <v>Tr3-2000</v>
          </cell>
          <cell r="AH263" t="str">
            <v>2000-Tr3</v>
          </cell>
          <cell r="AI263">
            <v>8</v>
          </cell>
          <cell r="AJ263" t="str">
            <v>08</v>
          </cell>
        </row>
        <row r="264">
          <cell r="AA264" t="str">
            <v>Aaa</v>
          </cell>
          <cell r="AB264">
            <v>36769</v>
          </cell>
          <cell r="AC264">
            <v>2000</v>
          </cell>
          <cell r="AD264" t="str">
            <v>St2</v>
          </cell>
          <cell r="AE264" t="str">
            <v>Qd2</v>
          </cell>
          <cell r="AF264" t="str">
            <v>Tr3</v>
          </cell>
          <cell r="AG264" t="str">
            <v>Tr3-2000</v>
          </cell>
          <cell r="AH264" t="str">
            <v>2000-Tr3</v>
          </cell>
          <cell r="AI264">
            <v>8</v>
          </cell>
          <cell r="AJ264" t="str">
            <v>08</v>
          </cell>
        </row>
        <row r="265">
          <cell r="AA265" t="str">
            <v>Aaa</v>
          </cell>
          <cell r="AB265">
            <v>36770</v>
          </cell>
          <cell r="AC265">
            <v>2000</v>
          </cell>
          <cell r="AD265" t="str">
            <v>St2</v>
          </cell>
          <cell r="AE265" t="str">
            <v>Qd3</v>
          </cell>
          <cell r="AF265" t="str">
            <v>Tr3</v>
          </cell>
          <cell r="AG265" t="str">
            <v>Tr3-2000</v>
          </cell>
          <cell r="AH265" t="str">
            <v>2000-Tr3</v>
          </cell>
          <cell r="AI265">
            <v>9</v>
          </cell>
          <cell r="AJ265" t="str">
            <v>09</v>
          </cell>
        </row>
        <row r="266">
          <cell r="AA266" t="str">
            <v>Aaa</v>
          </cell>
          <cell r="AB266">
            <v>36771</v>
          </cell>
          <cell r="AC266">
            <v>2000</v>
          </cell>
          <cell r="AD266" t="str">
            <v>St2</v>
          </cell>
          <cell r="AE266" t="str">
            <v>Qd3</v>
          </cell>
          <cell r="AF266" t="str">
            <v>Tr3</v>
          </cell>
          <cell r="AG266" t="str">
            <v>Tr3-2000</v>
          </cell>
          <cell r="AH266" t="str">
            <v>2000-Tr3</v>
          </cell>
          <cell r="AI266">
            <v>9</v>
          </cell>
          <cell r="AJ266" t="str">
            <v>09</v>
          </cell>
        </row>
        <row r="267">
          <cell r="AA267" t="str">
            <v>Aaa</v>
          </cell>
          <cell r="AB267">
            <v>36772</v>
          </cell>
          <cell r="AC267">
            <v>2000</v>
          </cell>
          <cell r="AD267" t="str">
            <v>St2</v>
          </cell>
          <cell r="AE267" t="str">
            <v>Qd3</v>
          </cell>
          <cell r="AF267" t="str">
            <v>Tr3</v>
          </cell>
          <cell r="AG267" t="str">
            <v>Tr3-2000</v>
          </cell>
          <cell r="AH267" t="str">
            <v>2000-Tr3</v>
          </cell>
          <cell r="AI267">
            <v>9</v>
          </cell>
          <cell r="AJ267" t="str">
            <v>09</v>
          </cell>
        </row>
        <row r="268">
          <cell r="AA268" t="str">
            <v>Aaa</v>
          </cell>
          <cell r="AB268">
            <v>36773</v>
          </cell>
          <cell r="AC268">
            <v>2000</v>
          </cell>
          <cell r="AD268" t="str">
            <v>St2</v>
          </cell>
          <cell r="AE268" t="str">
            <v>Qd3</v>
          </cell>
          <cell r="AF268" t="str">
            <v>Tr3</v>
          </cell>
          <cell r="AG268" t="str">
            <v>Tr3-2000</v>
          </cell>
          <cell r="AH268" t="str">
            <v>2000-Tr3</v>
          </cell>
          <cell r="AI268">
            <v>9</v>
          </cell>
          <cell r="AJ268" t="str">
            <v>09</v>
          </cell>
        </row>
        <row r="269">
          <cell r="AA269" t="str">
            <v>Aaa</v>
          </cell>
          <cell r="AB269">
            <v>36774</v>
          </cell>
          <cell r="AC269">
            <v>2000</v>
          </cell>
          <cell r="AD269" t="str">
            <v>St2</v>
          </cell>
          <cell r="AE269" t="str">
            <v>Qd3</v>
          </cell>
          <cell r="AF269" t="str">
            <v>Tr3</v>
          </cell>
          <cell r="AG269" t="str">
            <v>Tr3-2000</v>
          </cell>
          <cell r="AH269" t="str">
            <v>2000-Tr3</v>
          </cell>
          <cell r="AI269">
            <v>9</v>
          </cell>
          <cell r="AJ269" t="str">
            <v>09</v>
          </cell>
        </row>
        <row r="270">
          <cell r="AA270" t="str">
            <v>Aaa</v>
          </cell>
          <cell r="AB270">
            <v>36775</v>
          </cell>
          <cell r="AC270">
            <v>2000</v>
          </cell>
          <cell r="AD270" t="str">
            <v>St2</v>
          </cell>
          <cell r="AE270" t="str">
            <v>Qd3</v>
          </cell>
          <cell r="AF270" t="str">
            <v>Tr3</v>
          </cell>
          <cell r="AG270" t="str">
            <v>Tr3-2000</v>
          </cell>
          <cell r="AH270" t="str">
            <v>2000-Tr3</v>
          </cell>
          <cell r="AI270">
            <v>9</v>
          </cell>
          <cell r="AJ270" t="str">
            <v>09</v>
          </cell>
        </row>
        <row r="271">
          <cell r="AA271" t="str">
            <v>Aaa</v>
          </cell>
          <cell r="AB271">
            <v>36776</v>
          </cell>
          <cell r="AC271">
            <v>2000</v>
          </cell>
          <cell r="AD271" t="str">
            <v>St2</v>
          </cell>
          <cell r="AE271" t="str">
            <v>Qd3</v>
          </cell>
          <cell r="AF271" t="str">
            <v>Tr3</v>
          </cell>
          <cell r="AG271" t="str">
            <v>Tr3-2000</v>
          </cell>
          <cell r="AH271" t="str">
            <v>2000-Tr3</v>
          </cell>
          <cell r="AI271">
            <v>9</v>
          </cell>
          <cell r="AJ271" t="str">
            <v>09</v>
          </cell>
        </row>
        <row r="272">
          <cell r="AA272" t="str">
            <v>Aaa</v>
          </cell>
          <cell r="AB272">
            <v>36777</v>
          </cell>
          <cell r="AC272">
            <v>2000</v>
          </cell>
          <cell r="AD272" t="str">
            <v>St2</v>
          </cell>
          <cell r="AE272" t="str">
            <v>Qd3</v>
          </cell>
          <cell r="AF272" t="str">
            <v>Tr3</v>
          </cell>
          <cell r="AG272" t="str">
            <v>Tr3-2000</v>
          </cell>
          <cell r="AH272" t="str">
            <v>2000-Tr3</v>
          </cell>
          <cell r="AI272">
            <v>9</v>
          </cell>
          <cell r="AJ272" t="str">
            <v>09</v>
          </cell>
        </row>
        <row r="273">
          <cell r="AA273" t="str">
            <v>Aaa</v>
          </cell>
          <cell r="AB273">
            <v>36778</v>
          </cell>
          <cell r="AC273">
            <v>2000</v>
          </cell>
          <cell r="AD273" t="str">
            <v>St2</v>
          </cell>
          <cell r="AE273" t="str">
            <v>Qd3</v>
          </cell>
          <cell r="AF273" t="str">
            <v>Tr3</v>
          </cell>
          <cell r="AG273" t="str">
            <v>Tr3-2000</v>
          </cell>
          <cell r="AH273" t="str">
            <v>2000-Tr3</v>
          </cell>
          <cell r="AI273">
            <v>9</v>
          </cell>
          <cell r="AJ273" t="str">
            <v>09</v>
          </cell>
        </row>
        <row r="274">
          <cell r="AA274" t="str">
            <v>Aaa</v>
          </cell>
          <cell r="AB274">
            <v>36779</v>
          </cell>
          <cell r="AC274">
            <v>2000</v>
          </cell>
          <cell r="AD274" t="str">
            <v>St2</v>
          </cell>
          <cell r="AE274" t="str">
            <v>Qd3</v>
          </cell>
          <cell r="AF274" t="str">
            <v>Tr3</v>
          </cell>
          <cell r="AG274" t="str">
            <v>Tr3-2000</v>
          </cell>
          <cell r="AH274" t="str">
            <v>2000-Tr3</v>
          </cell>
          <cell r="AI274">
            <v>9</v>
          </cell>
          <cell r="AJ274" t="str">
            <v>09</v>
          </cell>
        </row>
        <row r="275">
          <cell r="AA275" t="str">
            <v>Aaa</v>
          </cell>
          <cell r="AB275">
            <v>36780</v>
          </cell>
          <cell r="AC275">
            <v>2000</v>
          </cell>
          <cell r="AD275" t="str">
            <v>St2</v>
          </cell>
          <cell r="AE275" t="str">
            <v>Qd3</v>
          </cell>
          <cell r="AF275" t="str">
            <v>Tr3</v>
          </cell>
          <cell r="AG275" t="str">
            <v>Tr3-2000</v>
          </cell>
          <cell r="AH275" t="str">
            <v>2000-Tr3</v>
          </cell>
          <cell r="AI275">
            <v>9</v>
          </cell>
          <cell r="AJ275" t="str">
            <v>09</v>
          </cell>
        </row>
        <row r="276">
          <cell r="AA276" t="str">
            <v>Aaa</v>
          </cell>
          <cell r="AB276">
            <v>36781</v>
          </cell>
          <cell r="AC276">
            <v>2000</v>
          </cell>
          <cell r="AD276" t="str">
            <v>St2</v>
          </cell>
          <cell r="AE276" t="str">
            <v>Qd3</v>
          </cell>
          <cell r="AF276" t="str">
            <v>Tr3</v>
          </cell>
          <cell r="AG276" t="str">
            <v>Tr3-2000</v>
          </cell>
          <cell r="AH276" t="str">
            <v>2000-Tr3</v>
          </cell>
          <cell r="AI276">
            <v>9</v>
          </cell>
          <cell r="AJ276" t="str">
            <v>09</v>
          </cell>
        </row>
        <row r="277">
          <cell r="AA277" t="str">
            <v>Aaa</v>
          </cell>
          <cell r="AB277">
            <v>36782</v>
          </cell>
          <cell r="AC277">
            <v>2000</v>
          </cell>
          <cell r="AD277" t="str">
            <v>St2</v>
          </cell>
          <cell r="AE277" t="str">
            <v>Qd3</v>
          </cell>
          <cell r="AF277" t="str">
            <v>Tr3</v>
          </cell>
          <cell r="AG277" t="str">
            <v>Tr3-2000</v>
          </cell>
          <cell r="AH277" t="str">
            <v>2000-Tr3</v>
          </cell>
          <cell r="AI277">
            <v>9</v>
          </cell>
          <cell r="AJ277" t="str">
            <v>09</v>
          </cell>
        </row>
        <row r="278">
          <cell r="AA278" t="str">
            <v>Aaa</v>
          </cell>
          <cell r="AB278">
            <v>36783</v>
          </cell>
          <cell r="AC278">
            <v>2000</v>
          </cell>
          <cell r="AD278" t="str">
            <v>St2</v>
          </cell>
          <cell r="AE278" t="str">
            <v>Qd3</v>
          </cell>
          <cell r="AF278" t="str">
            <v>Tr3</v>
          </cell>
          <cell r="AG278" t="str">
            <v>Tr3-2000</v>
          </cell>
          <cell r="AH278" t="str">
            <v>2000-Tr3</v>
          </cell>
          <cell r="AI278">
            <v>9</v>
          </cell>
          <cell r="AJ278" t="str">
            <v>09</v>
          </cell>
        </row>
        <row r="279">
          <cell r="AA279" t="str">
            <v>Aaa</v>
          </cell>
          <cell r="AB279">
            <v>36784</v>
          </cell>
          <cell r="AC279">
            <v>2000</v>
          </cell>
          <cell r="AD279" t="str">
            <v>St2</v>
          </cell>
          <cell r="AE279" t="str">
            <v>Qd3</v>
          </cell>
          <cell r="AF279" t="str">
            <v>Tr3</v>
          </cell>
          <cell r="AG279" t="str">
            <v>Tr3-2000</v>
          </cell>
          <cell r="AH279" t="str">
            <v>2000-Tr3</v>
          </cell>
          <cell r="AI279">
            <v>9</v>
          </cell>
          <cell r="AJ279" t="str">
            <v>09</v>
          </cell>
        </row>
        <row r="280">
          <cell r="AA280" t="str">
            <v>Aaa</v>
          </cell>
          <cell r="AB280">
            <v>36785</v>
          </cell>
          <cell r="AC280">
            <v>2000</v>
          </cell>
          <cell r="AD280" t="str">
            <v>St2</v>
          </cell>
          <cell r="AE280" t="str">
            <v>Qd3</v>
          </cell>
          <cell r="AF280" t="str">
            <v>Tr3</v>
          </cell>
          <cell r="AG280" t="str">
            <v>Tr3-2000</v>
          </cell>
          <cell r="AH280" t="str">
            <v>2000-Tr3</v>
          </cell>
          <cell r="AI280">
            <v>9</v>
          </cell>
          <cell r="AJ280" t="str">
            <v>09</v>
          </cell>
        </row>
        <row r="281">
          <cell r="AA281" t="str">
            <v>Aaa</v>
          </cell>
          <cell r="AB281">
            <v>36786</v>
          </cell>
          <cell r="AC281">
            <v>2000</v>
          </cell>
          <cell r="AD281" t="str">
            <v>St2</v>
          </cell>
          <cell r="AE281" t="str">
            <v>Qd3</v>
          </cell>
          <cell r="AF281" t="str">
            <v>Tr3</v>
          </cell>
          <cell r="AG281" t="str">
            <v>Tr3-2000</v>
          </cell>
          <cell r="AH281" t="str">
            <v>2000-Tr3</v>
          </cell>
          <cell r="AI281">
            <v>9</v>
          </cell>
          <cell r="AJ281" t="str">
            <v>09</v>
          </cell>
        </row>
        <row r="282">
          <cell r="AA282" t="str">
            <v>Aaa</v>
          </cell>
          <cell r="AB282">
            <v>36787</v>
          </cell>
          <cell r="AC282">
            <v>2000</v>
          </cell>
          <cell r="AD282" t="str">
            <v>St2</v>
          </cell>
          <cell r="AE282" t="str">
            <v>Qd3</v>
          </cell>
          <cell r="AF282" t="str">
            <v>Tr3</v>
          </cell>
          <cell r="AG282" t="str">
            <v>Tr3-2000</v>
          </cell>
          <cell r="AH282" t="str">
            <v>2000-Tr3</v>
          </cell>
          <cell r="AI282">
            <v>9</v>
          </cell>
          <cell r="AJ282" t="str">
            <v>09</v>
          </cell>
        </row>
        <row r="283">
          <cell r="AA283" t="str">
            <v>Aaa</v>
          </cell>
          <cell r="AB283">
            <v>36788</v>
          </cell>
          <cell r="AC283">
            <v>2000</v>
          </cell>
          <cell r="AD283" t="str">
            <v>St2</v>
          </cell>
          <cell r="AE283" t="str">
            <v>Qd3</v>
          </cell>
          <cell r="AF283" t="str">
            <v>Tr3</v>
          </cell>
          <cell r="AG283" t="str">
            <v>Tr3-2000</v>
          </cell>
          <cell r="AH283" t="str">
            <v>2000-Tr3</v>
          </cell>
          <cell r="AI283">
            <v>9</v>
          </cell>
          <cell r="AJ283" t="str">
            <v>09</v>
          </cell>
        </row>
        <row r="284">
          <cell r="AA284" t="str">
            <v>Aaa</v>
          </cell>
          <cell r="AB284">
            <v>36789</v>
          </cell>
          <cell r="AC284">
            <v>2000</v>
          </cell>
          <cell r="AD284" t="str">
            <v>St2</v>
          </cell>
          <cell r="AE284" t="str">
            <v>Qd3</v>
          </cell>
          <cell r="AF284" t="str">
            <v>Tr3</v>
          </cell>
          <cell r="AG284" t="str">
            <v>Tr3-2000</v>
          </cell>
          <cell r="AH284" t="str">
            <v>2000-Tr3</v>
          </cell>
          <cell r="AI284">
            <v>9</v>
          </cell>
          <cell r="AJ284" t="str">
            <v>09</v>
          </cell>
        </row>
        <row r="285">
          <cell r="AA285" t="str">
            <v>Aaa</v>
          </cell>
          <cell r="AB285">
            <v>36790</v>
          </cell>
          <cell r="AC285">
            <v>2000</v>
          </cell>
          <cell r="AD285" t="str">
            <v>St2</v>
          </cell>
          <cell r="AE285" t="str">
            <v>Qd3</v>
          </cell>
          <cell r="AF285" t="str">
            <v>Tr3</v>
          </cell>
          <cell r="AG285" t="str">
            <v>Tr3-2000</v>
          </cell>
          <cell r="AH285" t="str">
            <v>2000-Tr3</v>
          </cell>
          <cell r="AI285">
            <v>9</v>
          </cell>
          <cell r="AJ285" t="str">
            <v>09</v>
          </cell>
        </row>
        <row r="286">
          <cell r="AA286" t="str">
            <v>Aaa</v>
          </cell>
          <cell r="AB286">
            <v>36791</v>
          </cell>
          <cell r="AC286">
            <v>2000</v>
          </cell>
          <cell r="AD286" t="str">
            <v>St2</v>
          </cell>
          <cell r="AE286" t="str">
            <v>Qd3</v>
          </cell>
          <cell r="AF286" t="str">
            <v>Tr3</v>
          </cell>
          <cell r="AG286" t="str">
            <v>Tr3-2000</v>
          </cell>
          <cell r="AH286" t="str">
            <v>2000-Tr3</v>
          </cell>
          <cell r="AI286">
            <v>9</v>
          </cell>
          <cell r="AJ286" t="str">
            <v>09</v>
          </cell>
        </row>
        <row r="287">
          <cell r="AA287" t="str">
            <v>Aaa</v>
          </cell>
          <cell r="AB287">
            <v>36792</v>
          </cell>
          <cell r="AC287">
            <v>2000</v>
          </cell>
          <cell r="AD287" t="str">
            <v>St2</v>
          </cell>
          <cell r="AE287" t="str">
            <v>Qd3</v>
          </cell>
          <cell r="AF287" t="str">
            <v>Tr3</v>
          </cell>
          <cell r="AG287" t="str">
            <v>Tr3-2000</v>
          </cell>
          <cell r="AH287" t="str">
            <v>2000-Tr3</v>
          </cell>
          <cell r="AI287">
            <v>9</v>
          </cell>
          <cell r="AJ287" t="str">
            <v>09</v>
          </cell>
        </row>
        <row r="288">
          <cell r="AA288" t="str">
            <v>Aaa</v>
          </cell>
          <cell r="AB288">
            <v>36793</v>
          </cell>
          <cell r="AC288">
            <v>2000</v>
          </cell>
          <cell r="AD288" t="str">
            <v>St2</v>
          </cell>
          <cell r="AE288" t="str">
            <v>Qd3</v>
          </cell>
          <cell r="AF288" t="str">
            <v>Tr3</v>
          </cell>
          <cell r="AG288" t="str">
            <v>Tr3-2000</v>
          </cell>
          <cell r="AH288" t="str">
            <v>2000-Tr3</v>
          </cell>
          <cell r="AI288">
            <v>9</v>
          </cell>
          <cell r="AJ288" t="str">
            <v>09</v>
          </cell>
        </row>
        <row r="289">
          <cell r="AA289" t="str">
            <v>Aaa</v>
          </cell>
          <cell r="AB289">
            <v>36794</v>
          </cell>
          <cell r="AC289">
            <v>2000</v>
          </cell>
          <cell r="AD289" t="str">
            <v>St2</v>
          </cell>
          <cell r="AE289" t="str">
            <v>Qd3</v>
          </cell>
          <cell r="AF289" t="str">
            <v>Tr3</v>
          </cell>
          <cell r="AG289" t="str">
            <v>Tr3-2000</v>
          </cell>
          <cell r="AH289" t="str">
            <v>2000-Tr3</v>
          </cell>
          <cell r="AI289">
            <v>9</v>
          </cell>
          <cell r="AJ289" t="str">
            <v>09</v>
          </cell>
        </row>
        <row r="290">
          <cell r="AA290" t="str">
            <v>Aaa</v>
          </cell>
          <cell r="AB290">
            <v>36795</v>
          </cell>
          <cell r="AC290">
            <v>2000</v>
          </cell>
          <cell r="AD290" t="str">
            <v>St2</v>
          </cell>
          <cell r="AE290" t="str">
            <v>Qd3</v>
          </cell>
          <cell r="AF290" t="str">
            <v>Tr3</v>
          </cell>
          <cell r="AG290" t="str">
            <v>Tr3-2000</v>
          </cell>
          <cell r="AH290" t="str">
            <v>2000-Tr3</v>
          </cell>
          <cell r="AI290">
            <v>9</v>
          </cell>
          <cell r="AJ290" t="str">
            <v>09</v>
          </cell>
        </row>
        <row r="291">
          <cell r="AA291" t="str">
            <v>Aaa</v>
          </cell>
          <cell r="AB291">
            <v>36796</v>
          </cell>
          <cell r="AC291">
            <v>2000</v>
          </cell>
          <cell r="AD291" t="str">
            <v>St2</v>
          </cell>
          <cell r="AE291" t="str">
            <v>Qd3</v>
          </cell>
          <cell r="AF291" t="str">
            <v>Tr3</v>
          </cell>
          <cell r="AG291" t="str">
            <v>Tr3-2000</v>
          </cell>
          <cell r="AH291" t="str">
            <v>2000-Tr3</v>
          </cell>
          <cell r="AI291">
            <v>9</v>
          </cell>
          <cell r="AJ291" t="str">
            <v>09</v>
          </cell>
        </row>
        <row r="292">
          <cell r="AA292" t="str">
            <v>Aaa</v>
          </cell>
          <cell r="AB292">
            <v>36797</v>
          </cell>
          <cell r="AC292">
            <v>2000</v>
          </cell>
          <cell r="AD292" t="str">
            <v>St2</v>
          </cell>
          <cell r="AE292" t="str">
            <v>Qd3</v>
          </cell>
          <cell r="AF292" t="str">
            <v>Tr3</v>
          </cell>
          <cell r="AG292" t="str">
            <v>Tr3-2000</v>
          </cell>
          <cell r="AH292" t="str">
            <v>2000-Tr3</v>
          </cell>
          <cell r="AI292">
            <v>9</v>
          </cell>
          <cell r="AJ292" t="str">
            <v>09</v>
          </cell>
        </row>
        <row r="293">
          <cell r="AA293" t="str">
            <v>Aaa</v>
          </cell>
          <cell r="AB293">
            <v>36798</v>
          </cell>
          <cell r="AC293">
            <v>2000</v>
          </cell>
          <cell r="AD293" t="str">
            <v>St2</v>
          </cell>
          <cell r="AE293" t="str">
            <v>Qd3</v>
          </cell>
          <cell r="AF293" t="str">
            <v>Tr3</v>
          </cell>
          <cell r="AG293" t="str">
            <v>Tr3-2000</v>
          </cell>
          <cell r="AH293" t="str">
            <v>2000-Tr3</v>
          </cell>
          <cell r="AI293">
            <v>9</v>
          </cell>
          <cell r="AJ293" t="str">
            <v>09</v>
          </cell>
        </row>
        <row r="294">
          <cell r="AA294" t="str">
            <v>Aaa</v>
          </cell>
          <cell r="AB294">
            <v>36799</v>
          </cell>
          <cell r="AC294">
            <v>2000</v>
          </cell>
          <cell r="AD294" t="str">
            <v>St2</v>
          </cell>
          <cell r="AE294" t="str">
            <v>Qd3</v>
          </cell>
          <cell r="AF294" t="str">
            <v>Tr3</v>
          </cell>
          <cell r="AG294" t="str">
            <v>Tr3-2000</v>
          </cell>
          <cell r="AH294" t="str">
            <v>2000-Tr3</v>
          </cell>
          <cell r="AI294">
            <v>9</v>
          </cell>
          <cell r="AJ294" t="str">
            <v>09</v>
          </cell>
        </row>
        <row r="295">
          <cell r="AA295" t="str">
            <v>Aaa</v>
          </cell>
          <cell r="AB295">
            <v>36800</v>
          </cell>
          <cell r="AC295">
            <v>2000</v>
          </cell>
          <cell r="AD295" t="str">
            <v>St2</v>
          </cell>
          <cell r="AE295" t="str">
            <v>Qd3</v>
          </cell>
          <cell r="AF295" t="str">
            <v>Tr4</v>
          </cell>
          <cell r="AG295" t="str">
            <v>Tr4-2000</v>
          </cell>
          <cell r="AH295" t="str">
            <v>2000-Tr4</v>
          </cell>
          <cell r="AI295">
            <v>10</v>
          </cell>
          <cell r="AJ295" t="str">
            <v>10</v>
          </cell>
        </row>
        <row r="296">
          <cell r="AA296" t="str">
            <v>Aaa</v>
          </cell>
          <cell r="AB296">
            <v>36801</v>
          </cell>
          <cell r="AC296">
            <v>2000</v>
          </cell>
          <cell r="AD296" t="str">
            <v>St2</v>
          </cell>
          <cell r="AE296" t="str">
            <v>Qd3</v>
          </cell>
          <cell r="AF296" t="str">
            <v>Tr4</v>
          </cell>
          <cell r="AG296" t="str">
            <v>Tr4-2000</v>
          </cell>
          <cell r="AH296" t="str">
            <v>2000-Tr4</v>
          </cell>
          <cell r="AI296">
            <v>10</v>
          </cell>
          <cell r="AJ296" t="str">
            <v>10</v>
          </cell>
        </row>
        <row r="297">
          <cell r="AA297" t="str">
            <v>Aaa</v>
          </cell>
          <cell r="AB297">
            <v>36802</v>
          </cell>
          <cell r="AC297">
            <v>2000</v>
          </cell>
          <cell r="AD297" t="str">
            <v>St2</v>
          </cell>
          <cell r="AE297" t="str">
            <v>Qd3</v>
          </cell>
          <cell r="AF297" t="str">
            <v>Tr4</v>
          </cell>
          <cell r="AG297" t="str">
            <v>Tr4-2000</v>
          </cell>
          <cell r="AH297" t="str">
            <v>2000-Tr4</v>
          </cell>
          <cell r="AI297">
            <v>10</v>
          </cell>
          <cell r="AJ297" t="str">
            <v>10</v>
          </cell>
        </row>
        <row r="298">
          <cell r="AA298" t="str">
            <v>Aaa</v>
          </cell>
          <cell r="AB298">
            <v>36803</v>
          </cell>
          <cell r="AC298">
            <v>2000</v>
          </cell>
          <cell r="AD298" t="str">
            <v>St2</v>
          </cell>
          <cell r="AE298" t="str">
            <v>Qd3</v>
          </cell>
          <cell r="AF298" t="str">
            <v>Tr4</v>
          </cell>
          <cell r="AG298" t="str">
            <v>Tr4-2000</v>
          </cell>
          <cell r="AH298" t="str">
            <v>2000-Tr4</v>
          </cell>
          <cell r="AI298">
            <v>10</v>
          </cell>
          <cell r="AJ298" t="str">
            <v>10</v>
          </cell>
        </row>
        <row r="299">
          <cell r="AA299" t="str">
            <v>Aaa</v>
          </cell>
          <cell r="AB299">
            <v>36804</v>
          </cell>
          <cell r="AC299">
            <v>2000</v>
          </cell>
          <cell r="AD299" t="str">
            <v>St2</v>
          </cell>
          <cell r="AE299" t="str">
            <v>Qd3</v>
          </cell>
          <cell r="AF299" t="str">
            <v>Tr4</v>
          </cell>
          <cell r="AG299" t="str">
            <v>Tr4-2000</v>
          </cell>
          <cell r="AH299" t="str">
            <v>2000-Tr4</v>
          </cell>
          <cell r="AI299">
            <v>10</v>
          </cell>
          <cell r="AJ299" t="str">
            <v>10</v>
          </cell>
        </row>
        <row r="300">
          <cell r="AA300" t="str">
            <v>Aaa</v>
          </cell>
          <cell r="AB300">
            <v>36805</v>
          </cell>
          <cell r="AC300">
            <v>2000</v>
          </cell>
          <cell r="AD300" t="str">
            <v>St2</v>
          </cell>
          <cell r="AE300" t="str">
            <v>Qd3</v>
          </cell>
          <cell r="AF300" t="str">
            <v>Tr4</v>
          </cell>
          <cell r="AG300" t="str">
            <v>Tr4-2000</v>
          </cell>
          <cell r="AH300" t="str">
            <v>2000-Tr4</v>
          </cell>
          <cell r="AI300">
            <v>10</v>
          </cell>
          <cell r="AJ300" t="str">
            <v>10</v>
          </cell>
        </row>
        <row r="301">
          <cell r="AA301" t="str">
            <v>Aaa</v>
          </cell>
          <cell r="AB301">
            <v>36806</v>
          </cell>
          <cell r="AC301">
            <v>2000</v>
          </cell>
          <cell r="AD301" t="str">
            <v>St2</v>
          </cell>
          <cell r="AE301" t="str">
            <v>Qd3</v>
          </cell>
          <cell r="AF301" t="str">
            <v>Tr4</v>
          </cell>
          <cell r="AG301" t="str">
            <v>Tr4-2000</v>
          </cell>
          <cell r="AH301" t="str">
            <v>2000-Tr4</v>
          </cell>
          <cell r="AI301">
            <v>10</v>
          </cell>
          <cell r="AJ301" t="str">
            <v>10</v>
          </cell>
        </row>
        <row r="302">
          <cell r="AA302" t="str">
            <v>Aaa</v>
          </cell>
          <cell r="AB302">
            <v>36807</v>
          </cell>
          <cell r="AC302">
            <v>2000</v>
          </cell>
          <cell r="AD302" t="str">
            <v>St2</v>
          </cell>
          <cell r="AE302" t="str">
            <v>Qd3</v>
          </cell>
          <cell r="AF302" t="str">
            <v>Tr4</v>
          </cell>
          <cell r="AG302" t="str">
            <v>Tr4-2000</v>
          </cell>
          <cell r="AH302" t="str">
            <v>2000-Tr4</v>
          </cell>
          <cell r="AI302">
            <v>10</v>
          </cell>
          <cell r="AJ302" t="str">
            <v>10</v>
          </cell>
        </row>
        <row r="303">
          <cell r="AA303" t="str">
            <v>Aaa</v>
          </cell>
          <cell r="AB303">
            <v>36808</v>
          </cell>
          <cell r="AC303">
            <v>2000</v>
          </cell>
          <cell r="AD303" t="str">
            <v>St2</v>
          </cell>
          <cell r="AE303" t="str">
            <v>Qd3</v>
          </cell>
          <cell r="AF303" t="str">
            <v>Tr4</v>
          </cell>
          <cell r="AG303" t="str">
            <v>Tr4-2000</v>
          </cell>
          <cell r="AH303" t="str">
            <v>2000-Tr4</v>
          </cell>
          <cell r="AI303">
            <v>10</v>
          </cell>
          <cell r="AJ303" t="str">
            <v>10</v>
          </cell>
        </row>
        <row r="304">
          <cell r="AA304" t="str">
            <v>Aaa</v>
          </cell>
          <cell r="AB304">
            <v>36809</v>
          </cell>
          <cell r="AC304">
            <v>2000</v>
          </cell>
          <cell r="AD304" t="str">
            <v>St2</v>
          </cell>
          <cell r="AE304" t="str">
            <v>Qd3</v>
          </cell>
          <cell r="AF304" t="str">
            <v>Tr4</v>
          </cell>
          <cell r="AG304" t="str">
            <v>Tr4-2000</v>
          </cell>
          <cell r="AH304" t="str">
            <v>2000-Tr4</v>
          </cell>
          <cell r="AI304">
            <v>10</v>
          </cell>
          <cell r="AJ304" t="str">
            <v>10</v>
          </cell>
        </row>
        <row r="305">
          <cell r="AA305" t="str">
            <v>Aaa</v>
          </cell>
          <cell r="AB305">
            <v>36810</v>
          </cell>
          <cell r="AC305">
            <v>2000</v>
          </cell>
          <cell r="AD305" t="str">
            <v>St2</v>
          </cell>
          <cell r="AE305" t="str">
            <v>Qd3</v>
          </cell>
          <cell r="AF305" t="str">
            <v>Tr4</v>
          </cell>
          <cell r="AG305" t="str">
            <v>Tr4-2000</v>
          </cell>
          <cell r="AH305" t="str">
            <v>2000-Tr4</v>
          </cell>
          <cell r="AI305">
            <v>10</v>
          </cell>
          <cell r="AJ305" t="str">
            <v>10</v>
          </cell>
        </row>
        <row r="306">
          <cell r="AA306" t="str">
            <v>Aaa</v>
          </cell>
          <cell r="AB306">
            <v>36811</v>
          </cell>
          <cell r="AC306">
            <v>2000</v>
          </cell>
          <cell r="AD306" t="str">
            <v>St2</v>
          </cell>
          <cell r="AE306" t="str">
            <v>Qd3</v>
          </cell>
          <cell r="AF306" t="str">
            <v>Tr4</v>
          </cell>
          <cell r="AG306" t="str">
            <v>Tr4-2000</v>
          </cell>
          <cell r="AH306" t="str">
            <v>2000-Tr4</v>
          </cell>
          <cell r="AI306">
            <v>10</v>
          </cell>
          <cell r="AJ306" t="str">
            <v>10</v>
          </cell>
        </row>
        <row r="307">
          <cell r="AA307" t="str">
            <v>Aaa</v>
          </cell>
          <cell r="AB307">
            <v>36812</v>
          </cell>
          <cell r="AC307">
            <v>2000</v>
          </cell>
          <cell r="AD307" t="str">
            <v>St2</v>
          </cell>
          <cell r="AE307" t="str">
            <v>Qd3</v>
          </cell>
          <cell r="AF307" t="str">
            <v>Tr4</v>
          </cell>
          <cell r="AG307" t="str">
            <v>Tr4-2000</v>
          </cell>
          <cell r="AH307" t="str">
            <v>2000-Tr4</v>
          </cell>
          <cell r="AI307">
            <v>10</v>
          </cell>
          <cell r="AJ307" t="str">
            <v>10</v>
          </cell>
        </row>
        <row r="308">
          <cell r="AA308" t="str">
            <v>Aaa</v>
          </cell>
          <cell r="AB308">
            <v>36813</v>
          </cell>
          <cell r="AC308">
            <v>2000</v>
          </cell>
          <cell r="AD308" t="str">
            <v>St2</v>
          </cell>
          <cell r="AE308" t="str">
            <v>Qd3</v>
          </cell>
          <cell r="AF308" t="str">
            <v>Tr4</v>
          </cell>
          <cell r="AG308" t="str">
            <v>Tr4-2000</v>
          </cell>
          <cell r="AH308" t="str">
            <v>2000-Tr4</v>
          </cell>
          <cell r="AI308">
            <v>10</v>
          </cell>
          <cell r="AJ308" t="str">
            <v>10</v>
          </cell>
        </row>
        <row r="309">
          <cell r="AA309" t="str">
            <v>Aaa</v>
          </cell>
          <cell r="AB309">
            <v>36814</v>
          </cell>
          <cell r="AC309">
            <v>2000</v>
          </cell>
          <cell r="AD309" t="str">
            <v>St2</v>
          </cell>
          <cell r="AE309" t="str">
            <v>Qd3</v>
          </cell>
          <cell r="AF309" t="str">
            <v>Tr4</v>
          </cell>
          <cell r="AG309" t="str">
            <v>Tr4-2000</v>
          </cell>
          <cell r="AH309" t="str">
            <v>2000-Tr4</v>
          </cell>
          <cell r="AI309">
            <v>10</v>
          </cell>
          <cell r="AJ309" t="str">
            <v>10</v>
          </cell>
        </row>
        <row r="310">
          <cell r="AA310" t="str">
            <v>Aaa</v>
          </cell>
          <cell r="AB310">
            <v>36815</v>
          </cell>
          <cell r="AC310">
            <v>2000</v>
          </cell>
          <cell r="AD310" t="str">
            <v>St2</v>
          </cell>
          <cell r="AE310" t="str">
            <v>Qd3</v>
          </cell>
          <cell r="AF310" t="str">
            <v>Tr4</v>
          </cell>
          <cell r="AG310" t="str">
            <v>Tr4-2000</v>
          </cell>
          <cell r="AH310" t="str">
            <v>2000-Tr4</v>
          </cell>
          <cell r="AI310">
            <v>10</v>
          </cell>
          <cell r="AJ310" t="str">
            <v>10</v>
          </cell>
        </row>
        <row r="311">
          <cell r="AA311" t="str">
            <v>Aaa</v>
          </cell>
          <cell r="AB311">
            <v>36816</v>
          </cell>
          <cell r="AC311">
            <v>2000</v>
          </cell>
          <cell r="AD311" t="str">
            <v>St2</v>
          </cell>
          <cell r="AE311" t="str">
            <v>Qd3</v>
          </cell>
          <cell r="AF311" t="str">
            <v>Tr4</v>
          </cell>
          <cell r="AG311" t="str">
            <v>Tr4-2000</v>
          </cell>
          <cell r="AH311" t="str">
            <v>2000-Tr4</v>
          </cell>
          <cell r="AI311">
            <v>10</v>
          </cell>
          <cell r="AJ311" t="str">
            <v>10</v>
          </cell>
        </row>
        <row r="312">
          <cell r="AA312" t="str">
            <v>Aaa</v>
          </cell>
          <cell r="AB312">
            <v>36817</v>
          </cell>
          <cell r="AC312">
            <v>2000</v>
          </cell>
          <cell r="AD312" t="str">
            <v>St2</v>
          </cell>
          <cell r="AE312" t="str">
            <v>Qd3</v>
          </cell>
          <cell r="AF312" t="str">
            <v>Tr4</v>
          </cell>
          <cell r="AG312" t="str">
            <v>Tr4-2000</v>
          </cell>
          <cell r="AH312" t="str">
            <v>2000-Tr4</v>
          </cell>
          <cell r="AI312">
            <v>10</v>
          </cell>
          <cell r="AJ312" t="str">
            <v>10</v>
          </cell>
        </row>
        <row r="313">
          <cell r="AA313" t="str">
            <v>Aaa</v>
          </cell>
          <cell r="AB313">
            <v>36818</v>
          </cell>
          <cell r="AC313">
            <v>2000</v>
          </cell>
          <cell r="AD313" t="str">
            <v>St2</v>
          </cell>
          <cell r="AE313" t="str">
            <v>Qd3</v>
          </cell>
          <cell r="AF313" t="str">
            <v>Tr4</v>
          </cell>
          <cell r="AG313" t="str">
            <v>Tr4-2000</v>
          </cell>
          <cell r="AH313" t="str">
            <v>2000-Tr4</v>
          </cell>
          <cell r="AI313">
            <v>10</v>
          </cell>
          <cell r="AJ313" t="str">
            <v>10</v>
          </cell>
        </row>
        <row r="314">
          <cell r="AA314" t="str">
            <v>Aaa</v>
          </cell>
          <cell r="AB314">
            <v>36819</v>
          </cell>
          <cell r="AC314">
            <v>2000</v>
          </cell>
          <cell r="AD314" t="str">
            <v>St2</v>
          </cell>
          <cell r="AE314" t="str">
            <v>Qd3</v>
          </cell>
          <cell r="AF314" t="str">
            <v>Tr4</v>
          </cell>
          <cell r="AG314" t="str">
            <v>Tr4-2000</v>
          </cell>
          <cell r="AH314" t="str">
            <v>2000-Tr4</v>
          </cell>
          <cell r="AI314">
            <v>10</v>
          </cell>
          <cell r="AJ314" t="str">
            <v>10</v>
          </cell>
        </row>
        <row r="315">
          <cell r="AA315" t="str">
            <v>Aaa</v>
          </cell>
          <cell r="AB315">
            <v>36820</v>
          </cell>
          <cell r="AC315">
            <v>2000</v>
          </cell>
          <cell r="AD315" t="str">
            <v>St2</v>
          </cell>
          <cell r="AE315" t="str">
            <v>Qd3</v>
          </cell>
          <cell r="AF315" t="str">
            <v>Tr4</v>
          </cell>
          <cell r="AG315" t="str">
            <v>Tr4-2000</v>
          </cell>
          <cell r="AH315" t="str">
            <v>2000-Tr4</v>
          </cell>
          <cell r="AI315">
            <v>10</v>
          </cell>
          <cell r="AJ315" t="str">
            <v>10</v>
          </cell>
        </row>
        <row r="316">
          <cell r="AA316" t="str">
            <v>Aaa</v>
          </cell>
          <cell r="AB316">
            <v>36821</v>
          </cell>
          <cell r="AC316">
            <v>2000</v>
          </cell>
          <cell r="AD316" t="str">
            <v>St2</v>
          </cell>
          <cell r="AE316" t="str">
            <v>Qd3</v>
          </cell>
          <cell r="AF316" t="str">
            <v>Tr4</v>
          </cell>
          <cell r="AG316" t="str">
            <v>Tr4-2000</v>
          </cell>
          <cell r="AH316" t="str">
            <v>2000-Tr4</v>
          </cell>
          <cell r="AI316">
            <v>10</v>
          </cell>
          <cell r="AJ316" t="str">
            <v>10</v>
          </cell>
        </row>
        <row r="317">
          <cell r="AA317" t="str">
            <v>Aaa</v>
          </cell>
          <cell r="AB317">
            <v>36822</v>
          </cell>
          <cell r="AC317">
            <v>2000</v>
          </cell>
          <cell r="AD317" t="str">
            <v>St2</v>
          </cell>
          <cell r="AE317" t="str">
            <v>Qd3</v>
          </cell>
          <cell r="AF317" t="str">
            <v>Tr4</v>
          </cell>
          <cell r="AG317" t="str">
            <v>Tr4-2000</v>
          </cell>
          <cell r="AH317" t="str">
            <v>2000-Tr4</v>
          </cell>
          <cell r="AI317">
            <v>10</v>
          </cell>
          <cell r="AJ317" t="str">
            <v>10</v>
          </cell>
        </row>
        <row r="318">
          <cell r="AA318" t="str">
            <v>Aaa</v>
          </cell>
          <cell r="AB318">
            <v>36823</v>
          </cell>
          <cell r="AC318">
            <v>2000</v>
          </cell>
          <cell r="AD318" t="str">
            <v>St2</v>
          </cell>
          <cell r="AE318" t="str">
            <v>Qd3</v>
          </cell>
          <cell r="AF318" t="str">
            <v>Tr4</v>
          </cell>
          <cell r="AG318" t="str">
            <v>Tr4-2000</v>
          </cell>
          <cell r="AH318" t="str">
            <v>2000-Tr4</v>
          </cell>
          <cell r="AI318">
            <v>10</v>
          </cell>
          <cell r="AJ318" t="str">
            <v>10</v>
          </cell>
        </row>
        <row r="319">
          <cell r="AA319" t="str">
            <v>Aaa</v>
          </cell>
          <cell r="AB319">
            <v>36824</v>
          </cell>
          <cell r="AC319">
            <v>2000</v>
          </cell>
          <cell r="AD319" t="str">
            <v>St2</v>
          </cell>
          <cell r="AE319" t="str">
            <v>Qd3</v>
          </cell>
          <cell r="AF319" t="str">
            <v>Tr4</v>
          </cell>
          <cell r="AG319" t="str">
            <v>Tr4-2000</v>
          </cell>
          <cell r="AH319" t="str">
            <v>2000-Tr4</v>
          </cell>
          <cell r="AI319">
            <v>10</v>
          </cell>
          <cell r="AJ319" t="str">
            <v>10</v>
          </cell>
        </row>
        <row r="320">
          <cell r="AA320" t="str">
            <v>Aaa</v>
          </cell>
          <cell r="AB320">
            <v>36825</v>
          </cell>
          <cell r="AC320">
            <v>2000</v>
          </cell>
          <cell r="AD320" t="str">
            <v>St2</v>
          </cell>
          <cell r="AE320" t="str">
            <v>Qd3</v>
          </cell>
          <cell r="AF320" t="str">
            <v>Tr4</v>
          </cell>
          <cell r="AG320" t="str">
            <v>Tr4-2000</v>
          </cell>
          <cell r="AH320" t="str">
            <v>2000-Tr4</v>
          </cell>
          <cell r="AI320">
            <v>10</v>
          </cell>
          <cell r="AJ320" t="str">
            <v>10</v>
          </cell>
        </row>
        <row r="321">
          <cell r="AA321" t="str">
            <v>Aaa</v>
          </cell>
          <cell r="AB321">
            <v>36826</v>
          </cell>
          <cell r="AC321">
            <v>2000</v>
          </cell>
          <cell r="AD321" t="str">
            <v>St2</v>
          </cell>
          <cell r="AE321" t="str">
            <v>Qd3</v>
          </cell>
          <cell r="AF321" t="str">
            <v>Tr4</v>
          </cell>
          <cell r="AG321" t="str">
            <v>Tr4-2000</v>
          </cell>
          <cell r="AH321" t="str">
            <v>2000-Tr4</v>
          </cell>
          <cell r="AI321">
            <v>10</v>
          </cell>
          <cell r="AJ321" t="str">
            <v>10</v>
          </cell>
        </row>
        <row r="322">
          <cell r="AA322" t="str">
            <v>Aaa</v>
          </cell>
          <cell r="AB322">
            <v>36827</v>
          </cell>
          <cell r="AC322">
            <v>2000</v>
          </cell>
          <cell r="AD322" t="str">
            <v>St2</v>
          </cell>
          <cell r="AE322" t="str">
            <v>Qd3</v>
          </cell>
          <cell r="AF322" t="str">
            <v>Tr4</v>
          </cell>
          <cell r="AG322" t="str">
            <v>Tr4-2000</v>
          </cell>
          <cell r="AH322" t="str">
            <v>2000-Tr4</v>
          </cell>
          <cell r="AI322">
            <v>10</v>
          </cell>
          <cell r="AJ322" t="str">
            <v>10</v>
          </cell>
        </row>
        <row r="323">
          <cell r="AA323" t="str">
            <v>Aaa</v>
          </cell>
          <cell r="AB323">
            <v>36828</v>
          </cell>
          <cell r="AC323">
            <v>2000</v>
          </cell>
          <cell r="AD323" t="str">
            <v>St2</v>
          </cell>
          <cell r="AE323" t="str">
            <v>Qd3</v>
          </cell>
          <cell r="AF323" t="str">
            <v>Tr4</v>
          </cell>
          <cell r="AG323" t="str">
            <v>Tr4-2000</v>
          </cell>
          <cell r="AH323" t="str">
            <v>2000-Tr4</v>
          </cell>
          <cell r="AI323">
            <v>10</v>
          </cell>
          <cell r="AJ323" t="str">
            <v>10</v>
          </cell>
        </row>
        <row r="324">
          <cell r="AA324" t="str">
            <v>Aaa</v>
          </cell>
          <cell r="AB324">
            <v>36829</v>
          </cell>
          <cell r="AC324">
            <v>2000</v>
          </cell>
          <cell r="AD324" t="str">
            <v>St2</v>
          </cell>
          <cell r="AE324" t="str">
            <v>Qd3</v>
          </cell>
          <cell r="AF324" t="str">
            <v>Tr4</v>
          </cell>
          <cell r="AG324" t="str">
            <v>Tr4-2000</v>
          </cell>
          <cell r="AH324" t="str">
            <v>2000-Tr4</v>
          </cell>
          <cell r="AI324">
            <v>10</v>
          </cell>
          <cell r="AJ324" t="str">
            <v>10</v>
          </cell>
        </row>
        <row r="325">
          <cell r="AA325" t="str">
            <v>Aaa</v>
          </cell>
          <cell r="AB325">
            <v>36830</v>
          </cell>
          <cell r="AC325">
            <v>2000</v>
          </cell>
          <cell r="AD325" t="str">
            <v>St2</v>
          </cell>
          <cell r="AE325" t="str">
            <v>Qd3</v>
          </cell>
          <cell r="AF325" t="str">
            <v>Tr4</v>
          </cell>
          <cell r="AG325" t="str">
            <v>Tr4-2000</v>
          </cell>
          <cell r="AH325" t="str">
            <v>2000-Tr4</v>
          </cell>
          <cell r="AI325">
            <v>10</v>
          </cell>
          <cell r="AJ325" t="str">
            <v>10</v>
          </cell>
        </row>
        <row r="326">
          <cell r="AA326" t="str">
            <v>Aaa</v>
          </cell>
          <cell r="AB326">
            <v>36831</v>
          </cell>
          <cell r="AC326">
            <v>2000</v>
          </cell>
          <cell r="AD326" t="str">
            <v>St2</v>
          </cell>
          <cell r="AE326" t="str">
            <v>Qd3</v>
          </cell>
          <cell r="AF326" t="str">
            <v>Tr4</v>
          </cell>
          <cell r="AG326" t="str">
            <v>Tr4-2000</v>
          </cell>
          <cell r="AH326" t="str">
            <v>2000-Tr4</v>
          </cell>
          <cell r="AI326">
            <v>11</v>
          </cell>
          <cell r="AJ326" t="str">
            <v>11</v>
          </cell>
        </row>
        <row r="327">
          <cell r="AA327" t="str">
            <v>Aaa</v>
          </cell>
          <cell r="AB327">
            <v>36832</v>
          </cell>
          <cell r="AC327">
            <v>2000</v>
          </cell>
          <cell r="AD327" t="str">
            <v>St2</v>
          </cell>
          <cell r="AE327" t="str">
            <v>Qd3</v>
          </cell>
          <cell r="AF327" t="str">
            <v>Tr4</v>
          </cell>
          <cell r="AG327" t="str">
            <v>Tr4-2000</v>
          </cell>
          <cell r="AH327" t="str">
            <v>2000-Tr4</v>
          </cell>
          <cell r="AI327">
            <v>11</v>
          </cell>
          <cell r="AJ327" t="str">
            <v>11</v>
          </cell>
        </row>
        <row r="328">
          <cell r="AA328" t="str">
            <v>Aaa</v>
          </cell>
          <cell r="AB328">
            <v>36833</v>
          </cell>
          <cell r="AC328">
            <v>2000</v>
          </cell>
          <cell r="AD328" t="str">
            <v>St2</v>
          </cell>
          <cell r="AE328" t="str">
            <v>Qd3</v>
          </cell>
          <cell r="AF328" t="str">
            <v>Tr4</v>
          </cell>
          <cell r="AG328" t="str">
            <v>Tr4-2000</v>
          </cell>
          <cell r="AH328" t="str">
            <v>2000-Tr4</v>
          </cell>
          <cell r="AI328">
            <v>11</v>
          </cell>
          <cell r="AJ328" t="str">
            <v>11</v>
          </cell>
        </row>
        <row r="329">
          <cell r="AA329" t="str">
            <v>Aaa</v>
          </cell>
          <cell r="AB329">
            <v>36834</v>
          </cell>
          <cell r="AC329">
            <v>2000</v>
          </cell>
          <cell r="AD329" t="str">
            <v>St2</v>
          </cell>
          <cell r="AE329" t="str">
            <v>Qd3</v>
          </cell>
          <cell r="AF329" t="str">
            <v>Tr4</v>
          </cell>
          <cell r="AG329" t="str">
            <v>Tr4-2000</v>
          </cell>
          <cell r="AH329" t="str">
            <v>2000-Tr4</v>
          </cell>
          <cell r="AI329">
            <v>11</v>
          </cell>
          <cell r="AJ329" t="str">
            <v>11</v>
          </cell>
        </row>
        <row r="330">
          <cell r="AA330" t="str">
            <v>Aaa</v>
          </cell>
          <cell r="AB330">
            <v>36835</v>
          </cell>
          <cell r="AC330">
            <v>2000</v>
          </cell>
          <cell r="AD330" t="str">
            <v>St2</v>
          </cell>
          <cell r="AE330" t="str">
            <v>Qd3</v>
          </cell>
          <cell r="AF330" t="str">
            <v>Tr4</v>
          </cell>
          <cell r="AG330" t="str">
            <v>Tr4-2000</v>
          </cell>
          <cell r="AH330" t="str">
            <v>2000-Tr4</v>
          </cell>
          <cell r="AI330">
            <v>11</v>
          </cell>
          <cell r="AJ330" t="str">
            <v>11</v>
          </cell>
        </row>
        <row r="331">
          <cell r="AA331" t="str">
            <v>Aaa</v>
          </cell>
          <cell r="AB331">
            <v>36836</v>
          </cell>
          <cell r="AC331">
            <v>2000</v>
          </cell>
          <cell r="AD331" t="str">
            <v>St2</v>
          </cell>
          <cell r="AE331" t="str">
            <v>Qd3</v>
          </cell>
          <cell r="AF331" t="str">
            <v>Tr4</v>
          </cell>
          <cell r="AG331" t="str">
            <v>Tr4-2000</v>
          </cell>
          <cell r="AH331" t="str">
            <v>2000-Tr4</v>
          </cell>
          <cell r="AI331">
            <v>11</v>
          </cell>
          <cell r="AJ331" t="str">
            <v>11</v>
          </cell>
        </row>
        <row r="332">
          <cell r="AA332" t="str">
            <v>Aaa</v>
          </cell>
          <cell r="AB332">
            <v>36837</v>
          </cell>
          <cell r="AC332">
            <v>2000</v>
          </cell>
          <cell r="AD332" t="str">
            <v>St2</v>
          </cell>
          <cell r="AE332" t="str">
            <v>Qd3</v>
          </cell>
          <cell r="AF332" t="str">
            <v>Tr4</v>
          </cell>
          <cell r="AG332" t="str">
            <v>Tr4-2000</v>
          </cell>
          <cell r="AH332" t="str">
            <v>2000-Tr4</v>
          </cell>
          <cell r="AI332">
            <v>11</v>
          </cell>
          <cell r="AJ332" t="str">
            <v>11</v>
          </cell>
        </row>
        <row r="333">
          <cell r="AA333" t="str">
            <v>Aaa</v>
          </cell>
          <cell r="AB333">
            <v>36838</v>
          </cell>
          <cell r="AC333">
            <v>2000</v>
          </cell>
          <cell r="AD333" t="str">
            <v>St2</v>
          </cell>
          <cell r="AE333" t="str">
            <v>Qd3</v>
          </cell>
          <cell r="AF333" t="str">
            <v>Tr4</v>
          </cell>
          <cell r="AG333" t="str">
            <v>Tr4-2000</v>
          </cell>
          <cell r="AH333" t="str">
            <v>2000-Tr4</v>
          </cell>
          <cell r="AI333">
            <v>11</v>
          </cell>
          <cell r="AJ333" t="str">
            <v>11</v>
          </cell>
        </row>
        <row r="334">
          <cell r="AA334" t="str">
            <v>Aaa</v>
          </cell>
          <cell r="AB334">
            <v>36839</v>
          </cell>
          <cell r="AC334">
            <v>2000</v>
          </cell>
          <cell r="AD334" t="str">
            <v>St2</v>
          </cell>
          <cell r="AE334" t="str">
            <v>Qd3</v>
          </cell>
          <cell r="AF334" t="str">
            <v>Tr4</v>
          </cell>
          <cell r="AG334" t="str">
            <v>Tr4-2000</v>
          </cell>
          <cell r="AH334" t="str">
            <v>2000-Tr4</v>
          </cell>
          <cell r="AI334">
            <v>11</v>
          </cell>
          <cell r="AJ334" t="str">
            <v>11</v>
          </cell>
        </row>
        <row r="335">
          <cell r="AA335" t="str">
            <v>Aaa</v>
          </cell>
          <cell r="AB335">
            <v>36840</v>
          </cell>
          <cell r="AC335">
            <v>2000</v>
          </cell>
          <cell r="AD335" t="str">
            <v>St2</v>
          </cell>
          <cell r="AE335" t="str">
            <v>Qd3</v>
          </cell>
          <cell r="AF335" t="str">
            <v>Tr4</v>
          </cell>
          <cell r="AG335" t="str">
            <v>Tr4-2000</v>
          </cell>
          <cell r="AH335" t="str">
            <v>2000-Tr4</v>
          </cell>
          <cell r="AI335">
            <v>11</v>
          </cell>
          <cell r="AJ335" t="str">
            <v>11</v>
          </cell>
        </row>
        <row r="336">
          <cell r="AA336" t="str">
            <v>Aaa</v>
          </cell>
          <cell r="AB336">
            <v>36841</v>
          </cell>
          <cell r="AC336">
            <v>2000</v>
          </cell>
          <cell r="AD336" t="str">
            <v>St2</v>
          </cell>
          <cell r="AE336" t="str">
            <v>Qd3</v>
          </cell>
          <cell r="AF336" t="str">
            <v>Tr4</v>
          </cell>
          <cell r="AG336" t="str">
            <v>Tr4-2000</v>
          </cell>
          <cell r="AH336" t="str">
            <v>2000-Tr4</v>
          </cell>
          <cell r="AI336">
            <v>11</v>
          </cell>
          <cell r="AJ336" t="str">
            <v>11</v>
          </cell>
        </row>
        <row r="337">
          <cell r="AA337" t="str">
            <v>Aaa</v>
          </cell>
          <cell r="AB337">
            <v>36842</v>
          </cell>
          <cell r="AC337">
            <v>2000</v>
          </cell>
          <cell r="AD337" t="str">
            <v>St2</v>
          </cell>
          <cell r="AE337" t="str">
            <v>Qd3</v>
          </cell>
          <cell r="AF337" t="str">
            <v>Tr4</v>
          </cell>
          <cell r="AG337" t="str">
            <v>Tr4-2000</v>
          </cell>
          <cell r="AH337" t="str">
            <v>2000-Tr4</v>
          </cell>
          <cell r="AI337">
            <v>11</v>
          </cell>
          <cell r="AJ337" t="str">
            <v>11</v>
          </cell>
        </row>
        <row r="338">
          <cell r="AA338" t="str">
            <v>Aaa</v>
          </cell>
          <cell r="AB338">
            <v>36843</v>
          </cell>
          <cell r="AC338">
            <v>2000</v>
          </cell>
          <cell r="AD338" t="str">
            <v>St2</v>
          </cell>
          <cell r="AE338" t="str">
            <v>Qd3</v>
          </cell>
          <cell r="AF338" t="str">
            <v>Tr4</v>
          </cell>
          <cell r="AG338" t="str">
            <v>Tr4-2000</v>
          </cell>
          <cell r="AH338" t="str">
            <v>2000-Tr4</v>
          </cell>
          <cell r="AI338">
            <v>11</v>
          </cell>
          <cell r="AJ338" t="str">
            <v>11</v>
          </cell>
        </row>
        <row r="339">
          <cell r="AA339" t="str">
            <v>Aaa</v>
          </cell>
          <cell r="AB339">
            <v>36844</v>
          </cell>
          <cell r="AC339">
            <v>2000</v>
          </cell>
          <cell r="AD339" t="str">
            <v>St2</v>
          </cell>
          <cell r="AE339" t="str">
            <v>Qd3</v>
          </cell>
          <cell r="AF339" t="str">
            <v>Tr4</v>
          </cell>
          <cell r="AG339" t="str">
            <v>Tr4-2000</v>
          </cell>
          <cell r="AH339" t="str">
            <v>2000-Tr4</v>
          </cell>
          <cell r="AI339">
            <v>11</v>
          </cell>
          <cell r="AJ339" t="str">
            <v>11</v>
          </cell>
        </row>
        <row r="340">
          <cell r="AA340" t="str">
            <v>Aaa</v>
          </cell>
          <cell r="AB340">
            <v>36845</v>
          </cell>
          <cell r="AC340">
            <v>2000</v>
          </cell>
          <cell r="AD340" t="str">
            <v>St2</v>
          </cell>
          <cell r="AE340" t="str">
            <v>Qd3</v>
          </cell>
          <cell r="AF340" t="str">
            <v>Tr4</v>
          </cell>
          <cell r="AG340" t="str">
            <v>Tr4-2000</v>
          </cell>
          <cell r="AH340" t="str">
            <v>2000-Tr4</v>
          </cell>
          <cell r="AI340">
            <v>11</v>
          </cell>
          <cell r="AJ340" t="str">
            <v>11</v>
          </cell>
        </row>
        <row r="341">
          <cell r="AA341" t="str">
            <v>Aaa</v>
          </cell>
          <cell r="AB341">
            <v>36846</v>
          </cell>
          <cell r="AC341">
            <v>2000</v>
          </cell>
          <cell r="AD341" t="str">
            <v>St2</v>
          </cell>
          <cell r="AE341" t="str">
            <v>Qd3</v>
          </cell>
          <cell r="AF341" t="str">
            <v>Tr4</v>
          </cell>
          <cell r="AG341" t="str">
            <v>Tr4-2000</v>
          </cell>
          <cell r="AH341" t="str">
            <v>2000-Tr4</v>
          </cell>
          <cell r="AI341">
            <v>11</v>
          </cell>
          <cell r="AJ341" t="str">
            <v>11</v>
          </cell>
        </row>
        <row r="342">
          <cell r="AA342" t="str">
            <v>Aaa</v>
          </cell>
          <cell r="AB342">
            <v>36847</v>
          </cell>
          <cell r="AC342">
            <v>2000</v>
          </cell>
          <cell r="AD342" t="str">
            <v>St2</v>
          </cell>
          <cell r="AE342" t="str">
            <v>Qd3</v>
          </cell>
          <cell r="AF342" t="str">
            <v>Tr4</v>
          </cell>
          <cell r="AG342" t="str">
            <v>Tr4-2000</v>
          </cell>
          <cell r="AH342" t="str">
            <v>2000-Tr4</v>
          </cell>
          <cell r="AI342">
            <v>11</v>
          </cell>
          <cell r="AJ342" t="str">
            <v>11</v>
          </cell>
        </row>
        <row r="343">
          <cell r="AA343" t="str">
            <v>Aaa</v>
          </cell>
          <cell r="AB343">
            <v>36848</v>
          </cell>
          <cell r="AC343">
            <v>2000</v>
          </cell>
          <cell r="AD343" t="str">
            <v>St2</v>
          </cell>
          <cell r="AE343" t="str">
            <v>Qd3</v>
          </cell>
          <cell r="AF343" t="str">
            <v>Tr4</v>
          </cell>
          <cell r="AG343" t="str">
            <v>Tr4-2000</v>
          </cell>
          <cell r="AH343" t="str">
            <v>2000-Tr4</v>
          </cell>
          <cell r="AI343">
            <v>11</v>
          </cell>
          <cell r="AJ343" t="str">
            <v>11</v>
          </cell>
        </row>
        <row r="344">
          <cell r="AA344" t="str">
            <v>Aaa</v>
          </cell>
          <cell r="AB344">
            <v>36849</v>
          </cell>
          <cell r="AC344">
            <v>2000</v>
          </cell>
          <cell r="AD344" t="str">
            <v>St2</v>
          </cell>
          <cell r="AE344" t="str">
            <v>Qd3</v>
          </cell>
          <cell r="AF344" t="str">
            <v>Tr4</v>
          </cell>
          <cell r="AG344" t="str">
            <v>Tr4-2000</v>
          </cell>
          <cell r="AH344" t="str">
            <v>2000-Tr4</v>
          </cell>
          <cell r="AI344">
            <v>11</v>
          </cell>
          <cell r="AJ344" t="str">
            <v>11</v>
          </cell>
        </row>
        <row r="345">
          <cell r="AA345" t="str">
            <v>Aaa</v>
          </cell>
          <cell r="AB345">
            <v>36850</v>
          </cell>
          <cell r="AC345">
            <v>2000</v>
          </cell>
          <cell r="AD345" t="str">
            <v>St2</v>
          </cell>
          <cell r="AE345" t="str">
            <v>Qd3</v>
          </cell>
          <cell r="AF345" t="str">
            <v>Tr4</v>
          </cell>
          <cell r="AG345" t="str">
            <v>Tr4-2000</v>
          </cell>
          <cell r="AH345" t="str">
            <v>2000-Tr4</v>
          </cell>
          <cell r="AI345">
            <v>11</v>
          </cell>
          <cell r="AJ345" t="str">
            <v>11</v>
          </cell>
        </row>
        <row r="346">
          <cell r="AA346" t="str">
            <v>Aaa</v>
          </cell>
          <cell r="AB346">
            <v>36851</v>
          </cell>
          <cell r="AC346">
            <v>2000</v>
          </cell>
          <cell r="AD346" t="str">
            <v>St2</v>
          </cell>
          <cell r="AE346" t="str">
            <v>Qd3</v>
          </cell>
          <cell r="AF346" t="str">
            <v>Tr4</v>
          </cell>
          <cell r="AG346" t="str">
            <v>Tr4-2000</v>
          </cell>
          <cell r="AH346" t="str">
            <v>2000-Tr4</v>
          </cell>
          <cell r="AI346">
            <v>11</v>
          </cell>
          <cell r="AJ346" t="str">
            <v>11</v>
          </cell>
        </row>
        <row r="347">
          <cell r="AA347" t="str">
            <v>Aaa</v>
          </cell>
          <cell r="AB347">
            <v>36852</v>
          </cell>
          <cell r="AC347">
            <v>2000</v>
          </cell>
          <cell r="AD347" t="str">
            <v>St2</v>
          </cell>
          <cell r="AE347" t="str">
            <v>Qd3</v>
          </cell>
          <cell r="AF347" t="str">
            <v>Tr4</v>
          </cell>
          <cell r="AG347" t="str">
            <v>Tr4-2000</v>
          </cell>
          <cell r="AH347" t="str">
            <v>2000-Tr4</v>
          </cell>
          <cell r="AI347">
            <v>11</v>
          </cell>
          <cell r="AJ347" t="str">
            <v>11</v>
          </cell>
        </row>
        <row r="348">
          <cell r="AA348" t="str">
            <v>Aaa</v>
          </cell>
          <cell r="AB348">
            <v>36853</v>
          </cell>
          <cell r="AC348">
            <v>2000</v>
          </cell>
          <cell r="AD348" t="str">
            <v>St2</v>
          </cell>
          <cell r="AE348" t="str">
            <v>Qd3</v>
          </cell>
          <cell r="AF348" t="str">
            <v>Tr4</v>
          </cell>
          <cell r="AG348" t="str">
            <v>Tr4-2000</v>
          </cell>
          <cell r="AH348" t="str">
            <v>2000-Tr4</v>
          </cell>
          <cell r="AI348">
            <v>11</v>
          </cell>
          <cell r="AJ348" t="str">
            <v>11</v>
          </cell>
        </row>
        <row r="349">
          <cell r="AA349" t="str">
            <v>Aaa</v>
          </cell>
          <cell r="AB349">
            <v>36854</v>
          </cell>
          <cell r="AC349">
            <v>2000</v>
          </cell>
          <cell r="AD349" t="str">
            <v>St2</v>
          </cell>
          <cell r="AE349" t="str">
            <v>Qd3</v>
          </cell>
          <cell r="AF349" t="str">
            <v>Tr4</v>
          </cell>
          <cell r="AG349" t="str">
            <v>Tr4-2000</v>
          </cell>
          <cell r="AH349" t="str">
            <v>2000-Tr4</v>
          </cell>
          <cell r="AI349">
            <v>11</v>
          </cell>
          <cell r="AJ349" t="str">
            <v>11</v>
          </cell>
        </row>
        <row r="350">
          <cell r="AA350" t="str">
            <v>Aaa</v>
          </cell>
          <cell r="AB350">
            <v>36855</v>
          </cell>
          <cell r="AC350">
            <v>2000</v>
          </cell>
          <cell r="AD350" t="str">
            <v>St2</v>
          </cell>
          <cell r="AE350" t="str">
            <v>Qd3</v>
          </cell>
          <cell r="AF350" t="str">
            <v>Tr4</v>
          </cell>
          <cell r="AG350" t="str">
            <v>Tr4-2000</v>
          </cell>
          <cell r="AH350" t="str">
            <v>2000-Tr4</v>
          </cell>
          <cell r="AI350">
            <v>11</v>
          </cell>
          <cell r="AJ350" t="str">
            <v>11</v>
          </cell>
        </row>
        <row r="351">
          <cell r="AA351" t="str">
            <v>Aaa</v>
          </cell>
          <cell r="AB351">
            <v>36856</v>
          </cell>
          <cell r="AC351">
            <v>2000</v>
          </cell>
          <cell r="AD351" t="str">
            <v>St2</v>
          </cell>
          <cell r="AE351" t="str">
            <v>Qd3</v>
          </cell>
          <cell r="AF351" t="str">
            <v>Tr4</v>
          </cell>
          <cell r="AG351" t="str">
            <v>Tr4-2000</v>
          </cell>
          <cell r="AH351" t="str">
            <v>2000-Tr4</v>
          </cell>
          <cell r="AI351">
            <v>11</v>
          </cell>
          <cell r="AJ351" t="str">
            <v>11</v>
          </cell>
        </row>
        <row r="352">
          <cell r="AA352" t="str">
            <v>Aaa</v>
          </cell>
          <cell r="AB352">
            <v>36857</v>
          </cell>
          <cell r="AC352">
            <v>2000</v>
          </cell>
          <cell r="AD352" t="str">
            <v>St2</v>
          </cell>
          <cell r="AE352" t="str">
            <v>Qd3</v>
          </cell>
          <cell r="AF352" t="str">
            <v>Tr4</v>
          </cell>
          <cell r="AG352" t="str">
            <v>Tr4-2000</v>
          </cell>
          <cell r="AH352" t="str">
            <v>2000-Tr4</v>
          </cell>
          <cell r="AI352">
            <v>11</v>
          </cell>
          <cell r="AJ352" t="str">
            <v>11</v>
          </cell>
        </row>
        <row r="353">
          <cell r="AA353" t="str">
            <v>Aaa</v>
          </cell>
          <cell r="AB353">
            <v>36858</v>
          </cell>
          <cell r="AC353">
            <v>2000</v>
          </cell>
          <cell r="AD353" t="str">
            <v>St2</v>
          </cell>
          <cell r="AE353" t="str">
            <v>Qd3</v>
          </cell>
          <cell r="AF353" t="str">
            <v>Tr4</v>
          </cell>
          <cell r="AG353" t="str">
            <v>Tr4-2000</v>
          </cell>
          <cell r="AH353" t="str">
            <v>2000-Tr4</v>
          </cell>
          <cell r="AI353">
            <v>11</v>
          </cell>
          <cell r="AJ353" t="str">
            <v>11</v>
          </cell>
        </row>
        <row r="354">
          <cell r="AA354" t="str">
            <v>Aaa</v>
          </cell>
          <cell r="AB354">
            <v>36859</v>
          </cell>
          <cell r="AC354">
            <v>2000</v>
          </cell>
          <cell r="AD354" t="str">
            <v>St2</v>
          </cell>
          <cell r="AE354" t="str">
            <v>Qd3</v>
          </cell>
          <cell r="AF354" t="str">
            <v>Tr4</v>
          </cell>
          <cell r="AG354" t="str">
            <v>Tr4-2000</v>
          </cell>
          <cell r="AH354" t="str">
            <v>2000-Tr4</v>
          </cell>
          <cell r="AI354">
            <v>11</v>
          </cell>
          <cell r="AJ354" t="str">
            <v>11</v>
          </cell>
        </row>
        <row r="355">
          <cell r="AA355" t="str">
            <v>Aaa</v>
          </cell>
          <cell r="AB355">
            <v>36860</v>
          </cell>
          <cell r="AC355">
            <v>2000</v>
          </cell>
          <cell r="AD355" t="str">
            <v>St2</v>
          </cell>
          <cell r="AE355" t="str">
            <v>Qd3</v>
          </cell>
          <cell r="AF355" t="str">
            <v>Tr4</v>
          </cell>
          <cell r="AG355" t="str">
            <v>Tr4-2000</v>
          </cell>
          <cell r="AH355" t="str">
            <v>2000-Tr4</v>
          </cell>
          <cell r="AI355">
            <v>11</v>
          </cell>
          <cell r="AJ355" t="str">
            <v>11</v>
          </cell>
        </row>
        <row r="356">
          <cell r="AA356" t="str">
            <v>Aaa</v>
          </cell>
          <cell r="AB356">
            <v>36861</v>
          </cell>
          <cell r="AC356">
            <v>2000</v>
          </cell>
          <cell r="AD356" t="str">
            <v>St2</v>
          </cell>
          <cell r="AE356" t="str">
            <v>Qd3</v>
          </cell>
          <cell r="AF356" t="str">
            <v>Tr4</v>
          </cell>
          <cell r="AG356" t="str">
            <v>Tr4-2000</v>
          </cell>
          <cell r="AH356" t="str">
            <v>2000-Tr4</v>
          </cell>
          <cell r="AI356">
            <v>12</v>
          </cell>
          <cell r="AJ356" t="str">
            <v>12</v>
          </cell>
        </row>
        <row r="357">
          <cell r="AA357" t="str">
            <v>Aaa</v>
          </cell>
          <cell r="AB357">
            <v>36862</v>
          </cell>
          <cell r="AC357">
            <v>2000</v>
          </cell>
          <cell r="AD357" t="str">
            <v>St2</v>
          </cell>
          <cell r="AE357" t="str">
            <v>Qd3</v>
          </cell>
          <cell r="AF357" t="str">
            <v>Tr4</v>
          </cell>
          <cell r="AG357" t="str">
            <v>Tr4-2000</v>
          </cell>
          <cell r="AH357" t="str">
            <v>2000-Tr4</v>
          </cell>
          <cell r="AI357">
            <v>12</v>
          </cell>
          <cell r="AJ357" t="str">
            <v>12</v>
          </cell>
        </row>
        <row r="358">
          <cell r="AA358" t="str">
            <v>Aaa</v>
          </cell>
          <cell r="AB358">
            <v>36863</v>
          </cell>
          <cell r="AC358">
            <v>2000</v>
          </cell>
          <cell r="AD358" t="str">
            <v>St2</v>
          </cell>
          <cell r="AE358" t="str">
            <v>Qd3</v>
          </cell>
          <cell r="AF358" t="str">
            <v>Tr4</v>
          </cell>
          <cell r="AG358" t="str">
            <v>Tr4-2000</v>
          </cell>
          <cell r="AH358" t="str">
            <v>2000-Tr4</v>
          </cell>
          <cell r="AI358">
            <v>12</v>
          </cell>
          <cell r="AJ358" t="str">
            <v>12</v>
          </cell>
        </row>
        <row r="359">
          <cell r="AA359" t="str">
            <v>Aaa</v>
          </cell>
          <cell r="AB359">
            <v>36864</v>
          </cell>
          <cell r="AC359">
            <v>2000</v>
          </cell>
          <cell r="AD359" t="str">
            <v>St2</v>
          </cell>
          <cell r="AE359" t="str">
            <v>Qd3</v>
          </cell>
          <cell r="AF359" t="str">
            <v>Tr4</v>
          </cell>
          <cell r="AG359" t="str">
            <v>Tr4-2000</v>
          </cell>
          <cell r="AH359" t="str">
            <v>2000-Tr4</v>
          </cell>
          <cell r="AI359">
            <v>12</v>
          </cell>
          <cell r="AJ359" t="str">
            <v>12</v>
          </cell>
        </row>
        <row r="360">
          <cell r="AA360" t="str">
            <v>Aaa</v>
          </cell>
          <cell r="AB360">
            <v>36865</v>
          </cell>
          <cell r="AC360">
            <v>2000</v>
          </cell>
          <cell r="AD360" t="str">
            <v>St2</v>
          </cell>
          <cell r="AE360" t="str">
            <v>Qd3</v>
          </cell>
          <cell r="AF360" t="str">
            <v>Tr4</v>
          </cell>
          <cell r="AG360" t="str">
            <v>Tr4-2000</v>
          </cell>
          <cell r="AH360" t="str">
            <v>2000-Tr4</v>
          </cell>
          <cell r="AI360">
            <v>12</v>
          </cell>
          <cell r="AJ360" t="str">
            <v>12</v>
          </cell>
        </row>
        <row r="361">
          <cell r="AA361" t="str">
            <v>Aaa</v>
          </cell>
          <cell r="AB361">
            <v>36866</v>
          </cell>
          <cell r="AC361">
            <v>2000</v>
          </cell>
          <cell r="AD361" t="str">
            <v>St2</v>
          </cell>
          <cell r="AE361" t="str">
            <v>Qd3</v>
          </cell>
          <cell r="AF361" t="str">
            <v>Tr4</v>
          </cell>
          <cell r="AG361" t="str">
            <v>Tr4-2000</v>
          </cell>
          <cell r="AH361" t="str">
            <v>2000-Tr4</v>
          </cell>
          <cell r="AI361">
            <v>12</v>
          </cell>
          <cell r="AJ361" t="str">
            <v>12</v>
          </cell>
        </row>
        <row r="362">
          <cell r="AA362" t="str">
            <v>Aaa</v>
          </cell>
          <cell r="AB362">
            <v>36867</v>
          </cell>
          <cell r="AC362">
            <v>2000</v>
          </cell>
          <cell r="AD362" t="str">
            <v>St2</v>
          </cell>
          <cell r="AE362" t="str">
            <v>Qd3</v>
          </cell>
          <cell r="AF362" t="str">
            <v>Tr4</v>
          </cell>
          <cell r="AG362" t="str">
            <v>Tr4-2000</v>
          </cell>
          <cell r="AH362" t="str">
            <v>2000-Tr4</v>
          </cell>
          <cell r="AI362">
            <v>12</v>
          </cell>
          <cell r="AJ362" t="str">
            <v>12</v>
          </cell>
        </row>
        <row r="363">
          <cell r="AA363" t="str">
            <v>Aaa</v>
          </cell>
          <cell r="AB363">
            <v>36868</v>
          </cell>
          <cell r="AC363">
            <v>2000</v>
          </cell>
          <cell r="AD363" t="str">
            <v>St2</v>
          </cell>
          <cell r="AE363" t="str">
            <v>Qd3</v>
          </cell>
          <cell r="AF363" t="str">
            <v>Tr4</v>
          </cell>
          <cell r="AG363" t="str">
            <v>Tr4-2000</v>
          </cell>
          <cell r="AH363" t="str">
            <v>2000-Tr4</v>
          </cell>
          <cell r="AI363">
            <v>12</v>
          </cell>
          <cell r="AJ363" t="str">
            <v>12</v>
          </cell>
        </row>
        <row r="364">
          <cell r="AA364" t="str">
            <v>Aaa</v>
          </cell>
          <cell r="AB364">
            <v>36869</v>
          </cell>
          <cell r="AC364">
            <v>2000</v>
          </cell>
          <cell r="AD364" t="str">
            <v>St2</v>
          </cell>
          <cell r="AE364" t="str">
            <v>Qd3</v>
          </cell>
          <cell r="AF364" t="str">
            <v>Tr4</v>
          </cell>
          <cell r="AG364" t="str">
            <v>Tr4-2000</v>
          </cell>
          <cell r="AH364" t="str">
            <v>2000-Tr4</v>
          </cell>
          <cell r="AI364">
            <v>12</v>
          </cell>
          <cell r="AJ364" t="str">
            <v>12</v>
          </cell>
        </row>
        <row r="365">
          <cell r="AA365" t="str">
            <v>Aaa</v>
          </cell>
          <cell r="AB365">
            <v>36870</v>
          </cell>
          <cell r="AC365">
            <v>2000</v>
          </cell>
          <cell r="AD365" t="str">
            <v>St2</v>
          </cell>
          <cell r="AE365" t="str">
            <v>Qd3</v>
          </cell>
          <cell r="AF365" t="str">
            <v>Tr4</v>
          </cell>
          <cell r="AG365" t="str">
            <v>Tr4-2000</v>
          </cell>
          <cell r="AH365" t="str">
            <v>2000-Tr4</v>
          </cell>
          <cell r="AI365">
            <v>12</v>
          </cell>
          <cell r="AJ365" t="str">
            <v>12</v>
          </cell>
        </row>
        <row r="366">
          <cell r="AA366" t="str">
            <v>Aaa</v>
          </cell>
          <cell r="AB366">
            <v>36871</v>
          </cell>
          <cell r="AC366">
            <v>2000</v>
          </cell>
          <cell r="AD366" t="str">
            <v>St2</v>
          </cell>
          <cell r="AE366" t="str">
            <v>Qd3</v>
          </cell>
          <cell r="AF366" t="str">
            <v>Tr4</v>
          </cell>
          <cell r="AG366" t="str">
            <v>Tr4-2000</v>
          </cell>
          <cell r="AH366" t="str">
            <v>2000-Tr4</v>
          </cell>
          <cell r="AI366">
            <v>12</v>
          </cell>
          <cell r="AJ366" t="str">
            <v>12</v>
          </cell>
        </row>
        <row r="367">
          <cell r="AA367" t="str">
            <v>Aaa</v>
          </cell>
          <cell r="AB367">
            <v>36872</v>
          </cell>
          <cell r="AC367">
            <v>2000</v>
          </cell>
          <cell r="AD367" t="str">
            <v>St2</v>
          </cell>
          <cell r="AE367" t="str">
            <v>Qd3</v>
          </cell>
          <cell r="AF367" t="str">
            <v>Tr4</v>
          </cell>
          <cell r="AG367" t="str">
            <v>Tr4-2000</v>
          </cell>
          <cell r="AH367" t="str">
            <v>2000-Tr4</v>
          </cell>
          <cell r="AI367">
            <v>12</v>
          </cell>
          <cell r="AJ367" t="str">
            <v>12</v>
          </cell>
        </row>
        <row r="368">
          <cell r="AA368" t="str">
            <v>Aaa</v>
          </cell>
          <cell r="AB368">
            <v>36873</v>
          </cell>
          <cell r="AC368">
            <v>2000</v>
          </cell>
          <cell r="AD368" t="str">
            <v>St2</v>
          </cell>
          <cell r="AE368" t="str">
            <v>Qd3</v>
          </cell>
          <cell r="AF368" t="str">
            <v>Tr4</v>
          </cell>
          <cell r="AG368" t="str">
            <v>Tr4-2000</v>
          </cell>
          <cell r="AH368" t="str">
            <v>2000-Tr4</v>
          </cell>
          <cell r="AI368">
            <v>12</v>
          </cell>
          <cell r="AJ368" t="str">
            <v>12</v>
          </cell>
        </row>
        <row r="369">
          <cell r="AA369" t="str">
            <v>Aaa</v>
          </cell>
          <cell r="AB369">
            <v>36874</v>
          </cell>
          <cell r="AC369">
            <v>2000</v>
          </cell>
          <cell r="AD369" t="str">
            <v>St2</v>
          </cell>
          <cell r="AE369" t="str">
            <v>Qd3</v>
          </cell>
          <cell r="AF369" t="str">
            <v>Tr4</v>
          </cell>
          <cell r="AG369" t="str">
            <v>Tr4-2000</v>
          </cell>
          <cell r="AH369" t="str">
            <v>2000-Tr4</v>
          </cell>
          <cell r="AI369">
            <v>12</v>
          </cell>
          <cell r="AJ369" t="str">
            <v>12</v>
          </cell>
        </row>
        <row r="370">
          <cell r="AA370" t="str">
            <v>Aaa</v>
          </cell>
          <cell r="AB370">
            <v>36875</v>
          </cell>
          <cell r="AC370">
            <v>2000</v>
          </cell>
          <cell r="AD370" t="str">
            <v>St2</v>
          </cell>
          <cell r="AE370" t="str">
            <v>Qd3</v>
          </cell>
          <cell r="AF370" t="str">
            <v>Tr4</v>
          </cell>
          <cell r="AG370" t="str">
            <v>Tr4-2000</v>
          </cell>
          <cell r="AH370" t="str">
            <v>2000-Tr4</v>
          </cell>
          <cell r="AI370">
            <v>12</v>
          </cell>
          <cell r="AJ370" t="str">
            <v>12</v>
          </cell>
        </row>
        <row r="371">
          <cell r="AA371" t="str">
            <v>Aaa</v>
          </cell>
          <cell r="AB371">
            <v>36876</v>
          </cell>
          <cell r="AC371">
            <v>2000</v>
          </cell>
          <cell r="AD371" t="str">
            <v>St2</v>
          </cell>
          <cell r="AE371" t="str">
            <v>Qd3</v>
          </cell>
          <cell r="AF371" t="str">
            <v>Tr4</v>
          </cell>
          <cell r="AG371" t="str">
            <v>Tr4-2000</v>
          </cell>
          <cell r="AH371" t="str">
            <v>2000-Tr4</v>
          </cell>
          <cell r="AI371">
            <v>12</v>
          </cell>
          <cell r="AJ371" t="str">
            <v>12</v>
          </cell>
        </row>
        <row r="372">
          <cell r="AA372" t="str">
            <v>Aaa</v>
          </cell>
          <cell r="AB372">
            <v>36877</v>
          </cell>
          <cell r="AC372">
            <v>2000</v>
          </cell>
          <cell r="AD372" t="str">
            <v>St2</v>
          </cell>
          <cell r="AE372" t="str">
            <v>Qd3</v>
          </cell>
          <cell r="AF372" t="str">
            <v>Tr4</v>
          </cell>
          <cell r="AG372" t="str">
            <v>Tr4-2000</v>
          </cell>
          <cell r="AH372" t="str">
            <v>2000-Tr4</v>
          </cell>
          <cell r="AI372">
            <v>12</v>
          </cell>
          <cell r="AJ372" t="str">
            <v>12</v>
          </cell>
        </row>
        <row r="373">
          <cell r="AA373" t="str">
            <v>Aaa</v>
          </cell>
          <cell r="AB373">
            <v>36878</v>
          </cell>
          <cell r="AC373">
            <v>2000</v>
          </cell>
          <cell r="AD373" t="str">
            <v>St2</v>
          </cell>
          <cell r="AE373" t="str">
            <v>Qd3</v>
          </cell>
          <cell r="AF373" t="str">
            <v>Tr4</v>
          </cell>
          <cell r="AG373" t="str">
            <v>Tr4-2000</v>
          </cell>
          <cell r="AH373" t="str">
            <v>2000-Tr4</v>
          </cell>
          <cell r="AI373">
            <v>12</v>
          </cell>
          <cell r="AJ373" t="str">
            <v>12</v>
          </cell>
        </row>
        <row r="374">
          <cell r="AA374" t="str">
            <v>Aaa</v>
          </cell>
          <cell r="AB374">
            <v>36879</v>
          </cell>
          <cell r="AC374">
            <v>2000</v>
          </cell>
          <cell r="AD374" t="str">
            <v>St2</v>
          </cell>
          <cell r="AE374" t="str">
            <v>Qd3</v>
          </cell>
          <cell r="AF374" t="str">
            <v>Tr4</v>
          </cell>
          <cell r="AG374" t="str">
            <v>Tr4-2000</v>
          </cell>
          <cell r="AH374" t="str">
            <v>2000-Tr4</v>
          </cell>
          <cell r="AI374">
            <v>12</v>
          </cell>
          <cell r="AJ374" t="str">
            <v>12</v>
          </cell>
        </row>
        <row r="375">
          <cell r="AA375" t="str">
            <v>Aaa</v>
          </cell>
          <cell r="AB375">
            <v>36880</v>
          </cell>
          <cell r="AC375">
            <v>2000</v>
          </cell>
          <cell r="AD375" t="str">
            <v>St2</v>
          </cell>
          <cell r="AE375" t="str">
            <v>Qd3</v>
          </cell>
          <cell r="AF375" t="str">
            <v>Tr4</v>
          </cell>
          <cell r="AG375" t="str">
            <v>Tr4-2000</v>
          </cell>
          <cell r="AH375" t="str">
            <v>2000-Tr4</v>
          </cell>
          <cell r="AI375">
            <v>12</v>
          </cell>
          <cell r="AJ375" t="str">
            <v>12</v>
          </cell>
        </row>
        <row r="376">
          <cell r="AA376" t="str">
            <v>Aaa</v>
          </cell>
          <cell r="AB376">
            <v>36881</v>
          </cell>
          <cell r="AC376">
            <v>2000</v>
          </cell>
          <cell r="AD376" t="str">
            <v>St2</v>
          </cell>
          <cell r="AE376" t="str">
            <v>Qd3</v>
          </cell>
          <cell r="AF376" t="str">
            <v>Tr4</v>
          </cell>
          <cell r="AG376" t="str">
            <v>Tr4-2000</v>
          </cell>
          <cell r="AH376" t="str">
            <v>2000-Tr4</v>
          </cell>
          <cell r="AI376">
            <v>12</v>
          </cell>
          <cell r="AJ376" t="str">
            <v>12</v>
          </cell>
        </row>
        <row r="377">
          <cell r="AA377" t="str">
            <v>Aaa</v>
          </cell>
          <cell r="AB377">
            <v>36882</v>
          </cell>
          <cell r="AC377">
            <v>2000</v>
          </cell>
          <cell r="AD377" t="str">
            <v>St2</v>
          </cell>
          <cell r="AE377" t="str">
            <v>Qd3</v>
          </cell>
          <cell r="AF377" t="str">
            <v>Tr4</v>
          </cell>
          <cell r="AG377" t="str">
            <v>Tr4-2000</v>
          </cell>
          <cell r="AH377" t="str">
            <v>2000-Tr4</v>
          </cell>
          <cell r="AI377">
            <v>12</v>
          </cell>
          <cell r="AJ377" t="str">
            <v>12</v>
          </cell>
        </row>
        <row r="378">
          <cell r="AA378" t="str">
            <v>Aaa</v>
          </cell>
          <cell r="AB378">
            <v>36883</v>
          </cell>
          <cell r="AC378">
            <v>2000</v>
          </cell>
          <cell r="AD378" t="str">
            <v>St2</v>
          </cell>
          <cell r="AE378" t="str">
            <v>Qd3</v>
          </cell>
          <cell r="AF378" t="str">
            <v>Tr4</v>
          </cell>
          <cell r="AG378" t="str">
            <v>Tr4-2000</v>
          </cell>
          <cell r="AH378" t="str">
            <v>2000-Tr4</v>
          </cell>
          <cell r="AI378">
            <v>12</v>
          </cell>
          <cell r="AJ378" t="str">
            <v>12</v>
          </cell>
        </row>
        <row r="379">
          <cell r="AA379" t="str">
            <v>Aaa</v>
          </cell>
          <cell r="AB379">
            <v>36884</v>
          </cell>
          <cell r="AC379">
            <v>2000</v>
          </cell>
          <cell r="AD379" t="str">
            <v>St2</v>
          </cell>
          <cell r="AE379" t="str">
            <v>Qd3</v>
          </cell>
          <cell r="AF379" t="str">
            <v>Tr4</v>
          </cell>
          <cell r="AG379" t="str">
            <v>Tr4-2000</v>
          </cell>
          <cell r="AH379" t="str">
            <v>2000-Tr4</v>
          </cell>
          <cell r="AI379">
            <v>12</v>
          </cell>
          <cell r="AJ379" t="str">
            <v>12</v>
          </cell>
        </row>
        <row r="380">
          <cell r="AA380" t="str">
            <v>Aaa</v>
          </cell>
          <cell r="AB380">
            <v>36885</v>
          </cell>
          <cell r="AC380">
            <v>2000</v>
          </cell>
          <cell r="AD380" t="str">
            <v>St2</v>
          </cell>
          <cell r="AE380" t="str">
            <v>Qd3</v>
          </cell>
          <cell r="AF380" t="str">
            <v>Tr4</v>
          </cell>
          <cell r="AG380" t="str">
            <v>Tr4-2000</v>
          </cell>
          <cell r="AH380" t="str">
            <v>2000-Tr4</v>
          </cell>
          <cell r="AI380">
            <v>12</v>
          </cell>
          <cell r="AJ380" t="str">
            <v>12</v>
          </cell>
        </row>
        <row r="381">
          <cell r="AA381" t="str">
            <v>Aaa</v>
          </cell>
          <cell r="AB381">
            <v>36886</v>
          </cell>
          <cell r="AC381">
            <v>2000</v>
          </cell>
          <cell r="AD381" t="str">
            <v>St2</v>
          </cell>
          <cell r="AE381" t="str">
            <v>Qd3</v>
          </cell>
          <cell r="AF381" t="str">
            <v>Tr4</v>
          </cell>
          <cell r="AG381" t="str">
            <v>Tr4-2000</v>
          </cell>
          <cell r="AH381" t="str">
            <v>2000-Tr4</v>
          </cell>
          <cell r="AI381">
            <v>12</v>
          </cell>
          <cell r="AJ381" t="str">
            <v>12</v>
          </cell>
        </row>
        <row r="382">
          <cell r="AA382" t="str">
            <v>Aaa</v>
          </cell>
          <cell r="AB382">
            <v>36887</v>
          </cell>
          <cell r="AC382">
            <v>2000</v>
          </cell>
          <cell r="AD382" t="str">
            <v>St2</v>
          </cell>
          <cell r="AE382" t="str">
            <v>Qd3</v>
          </cell>
          <cell r="AF382" t="str">
            <v>Tr4</v>
          </cell>
          <cell r="AG382" t="str">
            <v>Tr4-2000</v>
          </cell>
          <cell r="AH382" t="str">
            <v>2000-Tr4</v>
          </cell>
          <cell r="AI382">
            <v>12</v>
          </cell>
          <cell r="AJ382" t="str">
            <v>12</v>
          </cell>
        </row>
        <row r="383">
          <cell r="AA383" t="str">
            <v>Aaa</v>
          </cell>
          <cell r="AB383">
            <v>36888</v>
          </cell>
          <cell r="AC383">
            <v>2000</v>
          </cell>
          <cell r="AD383" t="str">
            <v>St2</v>
          </cell>
          <cell r="AE383" t="str">
            <v>Qd3</v>
          </cell>
          <cell r="AF383" t="str">
            <v>Tr4</v>
          </cell>
          <cell r="AG383" t="str">
            <v>Tr4-2000</v>
          </cell>
          <cell r="AH383" t="str">
            <v>2000-Tr4</v>
          </cell>
          <cell r="AI383">
            <v>12</v>
          </cell>
          <cell r="AJ383" t="str">
            <v>12</v>
          </cell>
        </row>
        <row r="384">
          <cell r="AA384" t="str">
            <v>Aaa</v>
          </cell>
          <cell r="AB384">
            <v>36889</v>
          </cell>
          <cell r="AC384">
            <v>2000</v>
          </cell>
          <cell r="AD384" t="str">
            <v>St2</v>
          </cell>
          <cell r="AE384" t="str">
            <v>Qd3</v>
          </cell>
          <cell r="AF384" t="str">
            <v>Tr4</v>
          </cell>
          <cell r="AG384" t="str">
            <v>Tr4-2000</v>
          </cell>
          <cell r="AH384" t="str">
            <v>2000-Tr4</v>
          </cell>
          <cell r="AI384">
            <v>12</v>
          </cell>
          <cell r="AJ384" t="str">
            <v>12</v>
          </cell>
        </row>
        <row r="385">
          <cell r="AA385" t="str">
            <v>Aaa</v>
          </cell>
          <cell r="AB385">
            <v>36890</v>
          </cell>
          <cell r="AC385">
            <v>2000</v>
          </cell>
          <cell r="AD385" t="str">
            <v>St2</v>
          </cell>
          <cell r="AE385" t="str">
            <v>Qd3</v>
          </cell>
          <cell r="AF385" t="str">
            <v>Tr4</v>
          </cell>
          <cell r="AG385" t="str">
            <v>Tr4-2000</v>
          </cell>
          <cell r="AH385" t="str">
            <v>2000-Tr4</v>
          </cell>
          <cell r="AI385">
            <v>12</v>
          </cell>
          <cell r="AJ385" t="str">
            <v>12</v>
          </cell>
        </row>
        <row r="386">
          <cell r="AA386" t="str">
            <v>Aaa</v>
          </cell>
          <cell r="AB386">
            <v>36891</v>
          </cell>
          <cell r="AC386">
            <v>2000</v>
          </cell>
          <cell r="AD386" t="str">
            <v>St2</v>
          </cell>
          <cell r="AE386" t="str">
            <v>Qd3</v>
          </cell>
          <cell r="AF386" t="str">
            <v>Tr4</v>
          </cell>
          <cell r="AG386" t="str">
            <v>Tr4-2000</v>
          </cell>
          <cell r="AH386" t="str">
            <v>2000-Tr4</v>
          </cell>
          <cell r="AI386">
            <v>12</v>
          </cell>
          <cell r="AJ386" t="str">
            <v>12</v>
          </cell>
        </row>
        <row r="387">
          <cell r="AA387" t="str">
            <v>Aaa</v>
          </cell>
          <cell r="AB387">
            <v>36892</v>
          </cell>
          <cell r="AC387">
            <v>2001</v>
          </cell>
          <cell r="AD387" t="str">
            <v>St1</v>
          </cell>
          <cell r="AE387" t="str">
            <v>Qd1</v>
          </cell>
          <cell r="AF387" t="str">
            <v>Tr1</v>
          </cell>
          <cell r="AG387" t="str">
            <v>Tr1-2001</v>
          </cell>
          <cell r="AH387" t="str">
            <v>2001-Tr1</v>
          </cell>
          <cell r="AI387">
            <v>1</v>
          </cell>
          <cell r="AJ387" t="str">
            <v>01</v>
          </cell>
        </row>
        <row r="388">
          <cell r="AA388" t="str">
            <v>Aaa</v>
          </cell>
          <cell r="AB388">
            <v>36893</v>
          </cell>
          <cell r="AC388">
            <v>2001</v>
          </cell>
          <cell r="AD388" t="str">
            <v>St1</v>
          </cell>
          <cell r="AE388" t="str">
            <v>Qd1</v>
          </cell>
          <cell r="AF388" t="str">
            <v>Tr1</v>
          </cell>
          <cell r="AG388" t="str">
            <v>Tr1-2001</v>
          </cell>
          <cell r="AH388" t="str">
            <v>2001-Tr1</v>
          </cell>
          <cell r="AI388">
            <v>1</v>
          </cell>
          <cell r="AJ388" t="str">
            <v>01</v>
          </cell>
        </row>
        <row r="389">
          <cell r="AA389" t="str">
            <v>Aaa</v>
          </cell>
          <cell r="AB389">
            <v>36894</v>
          </cell>
          <cell r="AC389">
            <v>2001</v>
          </cell>
          <cell r="AD389" t="str">
            <v>St1</v>
          </cell>
          <cell r="AE389" t="str">
            <v>Qd1</v>
          </cell>
          <cell r="AF389" t="str">
            <v>Tr1</v>
          </cell>
          <cell r="AG389" t="str">
            <v>Tr1-2001</v>
          </cell>
          <cell r="AH389" t="str">
            <v>2001-Tr1</v>
          </cell>
          <cell r="AI389">
            <v>1</v>
          </cell>
          <cell r="AJ389" t="str">
            <v>01</v>
          </cell>
        </row>
        <row r="390">
          <cell r="AA390" t="str">
            <v>Aaa</v>
          </cell>
          <cell r="AB390">
            <v>36895</v>
          </cell>
          <cell r="AC390">
            <v>2001</v>
          </cell>
          <cell r="AD390" t="str">
            <v>St1</v>
          </cell>
          <cell r="AE390" t="str">
            <v>Qd1</v>
          </cell>
          <cell r="AF390" t="str">
            <v>Tr1</v>
          </cell>
          <cell r="AG390" t="str">
            <v>Tr1-2001</v>
          </cell>
          <cell r="AH390" t="str">
            <v>2001-Tr1</v>
          </cell>
          <cell r="AI390">
            <v>1</v>
          </cell>
          <cell r="AJ390" t="str">
            <v>01</v>
          </cell>
        </row>
        <row r="391">
          <cell r="AA391" t="str">
            <v>Aaa</v>
          </cell>
          <cell r="AB391">
            <v>36896</v>
          </cell>
          <cell r="AC391">
            <v>2001</v>
          </cell>
          <cell r="AD391" t="str">
            <v>St1</v>
          </cell>
          <cell r="AE391" t="str">
            <v>Qd1</v>
          </cell>
          <cell r="AF391" t="str">
            <v>Tr1</v>
          </cell>
          <cell r="AG391" t="str">
            <v>Tr1-2001</v>
          </cell>
          <cell r="AH391" t="str">
            <v>2001-Tr1</v>
          </cell>
          <cell r="AI391">
            <v>1</v>
          </cell>
          <cell r="AJ391" t="str">
            <v>01</v>
          </cell>
        </row>
        <row r="392">
          <cell r="AA392" t="str">
            <v>Aaa</v>
          </cell>
          <cell r="AB392">
            <v>36897</v>
          </cell>
          <cell r="AC392">
            <v>2001</v>
          </cell>
          <cell r="AD392" t="str">
            <v>St1</v>
          </cell>
          <cell r="AE392" t="str">
            <v>Qd1</v>
          </cell>
          <cell r="AF392" t="str">
            <v>Tr1</v>
          </cell>
          <cell r="AG392" t="str">
            <v>Tr1-2001</v>
          </cell>
          <cell r="AH392" t="str">
            <v>2001-Tr1</v>
          </cell>
          <cell r="AI392">
            <v>1</v>
          </cell>
          <cell r="AJ392" t="str">
            <v>01</v>
          </cell>
        </row>
        <row r="393">
          <cell r="AA393" t="str">
            <v>Aaa</v>
          </cell>
          <cell r="AB393">
            <v>36898</v>
          </cell>
          <cell r="AC393">
            <v>2001</v>
          </cell>
          <cell r="AD393" t="str">
            <v>St1</v>
          </cell>
          <cell r="AE393" t="str">
            <v>Qd1</v>
          </cell>
          <cell r="AF393" t="str">
            <v>Tr1</v>
          </cell>
          <cell r="AG393" t="str">
            <v>Tr1-2001</v>
          </cell>
          <cell r="AH393" t="str">
            <v>2001-Tr1</v>
          </cell>
          <cell r="AI393">
            <v>1</v>
          </cell>
          <cell r="AJ393" t="str">
            <v>01</v>
          </cell>
        </row>
        <row r="394">
          <cell r="AA394" t="str">
            <v>Aaa</v>
          </cell>
          <cell r="AB394">
            <v>36899</v>
          </cell>
          <cell r="AC394">
            <v>2001</v>
          </cell>
          <cell r="AD394" t="str">
            <v>St1</v>
          </cell>
          <cell r="AE394" t="str">
            <v>Qd1</v>
          </cell>
          <cell r="AF394" t="str">
            <v>Tr1</v>
          </cell>
          <cell r="AG394" t="str">
            <v>Tr1-2001</v>
          </cell>
          <cell r="AH394" t="str">
            <v>2001-Tr1</v>
          </cell>
          <cell r="AI394">
            <v>1</v>
          </cell>
          <cell r="AJ394" t="str">
            <v>01</v>
          </cell>
        </row>
        <row r="395">
          <cell r="AA395" t="str">
            <v>Aaa</v>
          </cell>
          <cell r="AB395">
            <v>36900</v>
          </cell>
          <cell r="AC395">
            <v>2001</v>
          </cell>
          <cell r="AD395" t="str">
            <v>St1</v>
          </cell>
          <cell r="AE395" t="str">
            <v>Qd1</v>
          </cell>
          <cell r="AF395" t="str">
            <v>Tr1</v>
          </cell>
          <cell r="AG395" t="str">
            <v>Tr1-2001</v>
          </cell>
          <cell r="AH395" t="str">
            <v>2001-Tr1</v>
          </cell>
          <cell r="AI395">
            <v>1</v>
          </cell>
          <cell r="AJ395" t="str">
            <v>01</v>
          </cell>
        </row>
        <row r="396">
          <cell r="AA396" t="str">
            <v>Aaa</v>
          </cell>
          <cell r="AB396">
            <v>36901</v>
          </cell>
          <cell r="AC396">
            <v>2001</v>
          </cell>
          <cell r="AD396" t="str">
            <v>St1</v>
          </cell>
          <cell r="AE396" t="str">
            <v>Qd1</v>
          </cell>
          <cell r="AF396" t="str">
            <v>Tr1</v>
          </cell>
          <cell r="AG396" t="str">
            <v>Tr1-2001</v>
          </cell>
          <cell r="AH396" t="str">
            <v>2001-Tr1</v>
          </cell>
          <cell r="AI396">
            <v>1</v>
          </cell>
          <cell r="AJ396" t="str">
            <v>01</v>
          </cell>
        </row>
        <row r="397">
          <cell r="AA397" t="str">
            <v>Aaa</v>
          </cell>
          <cell r="AB397">
            <v>36902</v>
          </cell>
          <cell r="AC397">
            <v>2001</v>
          </cell>
          <cell r="AD397" t="str">
            <v>St1</v>
          </cell>
          <cell r="AE397" t="str">
            <v>Qd1</v>
          </cell>
          <cell r="AF397" t="str">
            <v>Tr1</v>
          </cell>
          <cell r="AG397" t="str">
            <v>Tr1-2001</v>
          </cell>
          <cell r="AH397" t="str">
            <v>2001-Tr1</v>
          </cell>
          <cell r="AI397">
            <v>1</v>
          </cell>
          <cell r="AJ397" t="str">
            <v>01</v>
          </cell>
        </row>
        <row r="398">
          <cell r="AA398" t="str">
            <v>Aaa</v>
          </cell>
          <cell r="AB398">
            <v>36903</v>
          </cell>
          <cell r="AC398">
            <v>2001</v>
          </cell>
          <cell r="AD398" t="str">
            <v>St1</v>
          </cell>
          <cell r="AE398" t="str">
            <v>Qd1</v>
          </cell>
          <cell r="AF398" t="str">
            <v>Tr1</v>
          </cell>
          <cell r="AG398" t="str">
            <v>Tr1-2001</v>
          </cell>
          <cell r="AH398" t="str">
            <v>2001-Tr1</v>
          </cell>
          <cell r="AI398">
            <v>1</v>
          </cell>
          <cell r="AJ398" t="str">
            <v>01</v>
          </cell>
        </row>
        <row r="399">
          <cell r="AA399" t="str">
            <v>Aaa</v>
          </cell>
          <cell r="AB399">
            <v>36904</v>
          </cell>
          <cell r="AC399">
            <v>2001</v>
          </cell>
          <cell r="AD399" t="str">
            <v>St1</v>
          </cell>
          <cell r="AE399" t="str">
            <v>Qd1</v>
          </cell>
          <cell r="AF399" t="str">
            <v>Tr1</v>
          </cell>
          <cell r="AG399" t="str">
            <v>Tr1-2001</v>
          </cell>
          <cell r="AH399" t="str">
            <v>2001-Tr1</v>
          </cell>
          <cell r="AI399">
            <v>1</v>
          </cell>
          <cell r="AJ399" t="str">
            <v>01</v>
          </cell>
        </row>
        <row r="400">
          <cell r="AA400" t="str">
            <v>Aaa</v>
          </cell>
          <cell r="AB400">
            <v>36905</v>
          </cell>
          <cell r="AC400">
            <v>2001</v>
          </cell>
          <cell r="AD400" t="str">
            <v>St1</v>
          </cell>
          <cell r="AE400" t="str">
            <v>Qd1</v>
          </cell>
          <cell r="AF400" t="str">
            <v>Tr1</v>
          </cell>
          <cell r="AG400" t="str">
            <v>Tr1-2001</v>
          </cell>
          <cell r="AH400" t="str">
            <v>2001-Tr1</v>
          </cell>
          <cell r="AI400">
            <v>1</v>
          </cell>
          <cell r="AJ400" t="str">
            <v>01</v>
          </cell>
        </row>
        <row r="401">
          <cell r="AA401" t="str">
            <v>Aaa</v>
          </cell>
          <cell r="AB401">
            <v>36906</v>
          </cell>
          <cell r="AC401">
            <v>2001</v>
          </cell>
          <cell r="AD401" t="str">
            <v>St1</v>
          </cell>
          <cell r="AE401" t="str">
            <v>Qd1</v>
          </cell>
          <cell r="AF401" t="str">
            <v>Tr1</v>
          </cell>
          <cell r="AG401" t="str">
            <v>Tr1-2001</v>
          </cell>
          <cell r="AH401" t="str">
            <v>2001-Tr1</v>
          </cell>
          <cell r="AI401">
            <v>1</v>
          </cell>
          <cell r="AJ401" t="str">
            <v>01</v>
          </cell>
        </row>
        <row r="402">
          <cell r="AA402" t="str">
            <v>Aaa</v>
          </cell>
          <cell r="AB402">
            <v>36907</v>
          </cell>
          <cell r="AC402">
            <v>2001</v>
          </cell>
          <cell r="AD402" t="str">
            <v>St1</v>
          </cell>
          <cell r="AE402" t="str">
            <v>Qd1</v>
          </cell>
          <cell r="AF402" t="str">
            <v>Tr1</v>
          </cell>
          <cell r="AG402" t="str">
            <v>Tr1-2001</v>
          </cell>
          <cell r="AH402" t="str">
            <v>2001-Tr1</v>
          </cell>
          <cell r="AI402">
            <v>1</v>
          </cell>
          <cell r="AJ402" t="str">
            <v>01</v>
          </cell>
        </row>
        <row r="403">
          <cell r="AA403" t="str">
            <v>Aaa</v>
          </cell>
          <cell r="AB403">
            <v>36908</v>
          </cell>
          <cell r="AC403">
            <v>2001</v>
          </cell>
          <cell r="AD403" t="str">
            <v>St1</v>
          </cell>
          <cell r="AE403" t="str">
            <v>Qd1</v>
          </cell>
          <cell r="AF403" t="str">
            <v>Tr1</v>
          </cell>
          <cell r="AG403" t="str">
            <v>Tr1-2001</v>
          </cell>
          <cell r="AH403" t="str">
            <v>2001-Tr1</v>
          </cell>
          <cell r="AI403">
            <v>1</v>
          </cell>
          <cell r="AJ403" t="str">
            <v>01</v>
          </cell>
        </row>
        <row r="404">
          <cell r="AA404" t="str">
            <v>Aaa</v>
          </cell>
          <cell r="AB404">
            <v>36909</v>
          </cell>
          <cell r="AC404">
            <v>2001</v>
          </cell>
          <cell r="AD404" t="str">
            <v>St1</v>
          </cell>
          <cell r="AE404" t="str">
            <v>Qd1</v>
          </cell>
          <cell r="AF404" t="str">
            <v>Tr1</v>
          </cell>
          <cell r="AG404" t="str">
            <v>Tr1-2001</v>
          </cell>
          <cell r="AH404" t="str">
            <v>2001-Tr1</v>
          </cell>
          <cell r="AI404">
            <v>1</v>
          </cell>
          <cell r="AJ404" t="str">
            <v>01</v>
          </cell>
        </row>
        <row r="405">
          <cell r="AA405" t="str">
            <v>Aaa</v>
          </cell>
          <cell r="AB405">
            <v>36910</v>
          </cell>
          <cell r="AC405">
            <v>2001</v>
          </cell>
          <cell r="AD405" t="str">
            <v>St1</v>
          </cell>
          <cell r="AE405" t="str">
            <v>Qd1</v>
          </cell>
          <cell r="AF405" t="str">
            <v>Tr1</v>
          </cell>
          <cell r="AG405" t="str">
            <v>Tr1-2001</v>
          </cell>
          <cell r="AH405" t="str">
            <v>2001-Tr1</v>
          </cell>
          <cell r="AI405">
            <v>1</v>
          </cell>
          <cell r="AJ405" t="str">
            <v>01</v>
          </cell>
        </row>
        <row r="406">
          <cell r="AA406" t="str">
            <v>Aaa</v>
          </cell>
          <cell r="AB406">
            <v>36911</v>
          </cell>
          <cell r="AC406">
            <v>2001</v>
          </cell>
          <cell r="AD406" t="str">
            <v>St1</v>
          </cell>
          <cell r="AE406" t="str">
            <v>Qd1</v>
          </cell>
          <cell r="AF406" t="str">
            <v>Tr1</v>
          </cell>
          <cell r="AG406" t="str">
            <v>Tr1-2001</v>
          </cell>
          <cell r="AH406" t="str">
            <v>2001-Tr1</v>
          </cell>
          <cell r="AI406">
            <v>1</v>
          </cell>
          <cell r="AJ406" t="str">
            <v>01</v>
          </cell>
        </row>
        <row r="407">
          <cell r="AA407" t="str">
            <v>Aaa</v>
          </cell>
          <cell r="AB407">
            <v>36912</v>
          </cell>
          <cell r="AC407">
            <v>2001</v>
          </cell>
          <cell r="AD407" t="str">
            <v>St1</v>
          </cell>
          <cell r="AE407" t="str">
            <v>Qd1</v>
          </cell>
          <cell r="AF407" t="str">
            <v>Tr1</v>
          </cell>
          <cell r="AG407" t="str">
            <v>Tr1-2001</v>
          </cell>
          <cell r="AH407" t="str">
            <v>2001-Tr1</v>
          </cell>
          <cell r="AI407">
            <v>1</v>
          </cell>
          <cell r="AJ407" t="str">
            <v>01</v>
          </cell>
        </row>
        <row r="408">
          <cell r="AA408" t="str">
            <v>Aaa</v>
          </cell>
          <cell r="AB408">
            <v>36913</v>
          </cell>
          <cell r="AC408">
            <v>2001</v>
          </cell>
          <cell r="AD408" t="str">
            <v>St1</v>
          </cell>
          <cell r="AE408" t="str">
            <v>Qd1</v>
          </cell>
          <cell r="AF408" t="str">
            <v>Tr1</v>
          </cell>
          <cell r="AG408" t="str">
            <v>Tr1-2001</v>
          </cell>
          <cell r="AH408" t="str">
            <v>2001-Tr1</v>
          </cell>
          <cell r="AI408">
            <v>1</v>
          </cell>
          <cell r="AJ408" t="str">
            <v>01</v>
          </cell>
        </row>
        <row r="409">
          <cell r="AA409" t="str">
            <v>Aaa</v>
          </cell>
          <cell r="AB409">
            <v>36914</v>
          </cell>
          <cell r="AC409">
            <v>2001</v>
          </cell>
          <cell r="AD409" t="str">
            <v>St1</v>
          </cell>
          <cell r="AE409" t="str">
            <v>Qd1</v>
          </cell>
          <cell r="AF409" t="str">
            <v>Tr1</v>
          </cell>
          <cell r="AG409" t="str">
            <v>Tr1-2001</v>
          </cell>
          <cell r="AH409" t="str">
            <v>2001-Tr1</v>
          </cell>
          <cell r="AI409">
            <v>1</v>
          </cell>
          <cell r="AJ409" t="str">
            <v>01</v>
          </cell>
        </row>
        <row r="410">
          <cell r="AA410" t="str">
            <v>Aaa</v>
          </cell>
          <cell r="AB410">
            <v>36915</v>
          </cell>
          <cell r="AC410">
            <v>2001</v>
          </cell>
          <cell r="AD410" t="str">
            <v>St1</v>
          </cell>
          <cell r="AE410" t="str">
            <v>Qd1</v>
          </cell>
          <cell r="AF410" t="str">
            <v>Tr1</v>
          </cell>
          <cell r="AG410" t="str">
            <v>Tr1-2001</v>
          </cell>
          <cell r="AH410" t="str">
            <v>2001-Tr1</v>
          </cell>
          <cell r="AI410">
            <v>1</v>
          </cell>
          <cell r="AJ410" t="str">
            <v>01</v>
          </cell>
        </row>
        <row r="411">
          <cell r="AA411" t="str">
            <v>Aaa</v>
          </cell>
          <cell r="AB411">
            <v>36916</v>
          </cell>
          <cell r="AC411">
            <v>2001</v>
          </cell>
          <cell r="AD411" t="str">
            <v>St1</v>
          </cell>
          <cell r="AE411" t="str">
            <v>Qd1</v>
          </cell>
          <cell r="AF411" t="str">
            <v>Tr1</v>
          </cell>
          <cell r="AG411" t="str">
            <v>Tr1-2001</v>
          </cell>
          <cell r="AH411" t="str">
            <v>2001-Tr1</v>
          </cell>
          <cell r="AI411">
            <v>1</v>
          </cell>
          <cell r="AJ411" t="str">
            <v>01</v>
          </cell>
        </row>
        <row r="412">
          <cell r="AA412" t="str">
            <v>Aaa</v>
          </cell>
          <cell r="AB412">
            <v>36917</v>
          </cell>
          <cell r="AC412">
            <v>2001</v>
          </cell>
          <cell r="AD412" t="str">
            <v>St1</v>
          </cell>
          <cell r="AE412" t="str">
            <v>Qd1</v>
          </cell>
          <cell r="AF412" t="str">
            <v>Tr1</v>
          </cell>
          <cell r="AG412" t="str">
            <v>Tr1-2001</v>
          </cell>
          <cell r="AH412" t="str">
            <v>2001-Tr1</v>
          </cell>
          <cell r="AI412">
            <v>1</v>
          </cell>
          <cell r="AJ412" t="str">
            <v>01</v>
          </cell>
        </row>
        <row r="413">
          <cell r="AA413" t="str">
            <v>Aaa</v>
          </cell>
          <cell r="AB413">
            <v>36918</v>
          </cell>
          <cell r="AC413">
            <v>2001</v>
          </cell>
          <cell r="AD413" t="str">
            <v>St1</v>
          </cell>
          <cell r="AE413" t="str">
            <v>Qd1</v>
          </cell>
          <cell r="AF413" t="str">
            <v>Tr1</v>
          </cell>
          <cell r="AG413" t="str">
            <v>Tr1-2001</v>
          </cell>
          <cell r="AH413" t="str">
            <v>2001-Tr1</v>
          </cell>
          <cell r="AI413">
            <v>1</v>
          </cell>
          <cell r="AJ413" t="str">
            <v>01</v>
          </cell>
        </row>
        <row r="414">
          <cell r="AA414" t="str">
            <v>Aaa</v>
          </cell>
          <cell r="AB414">
            <v>36919</v>
          </cell>
          <cell r="AC414">
            <v>2001</v>
          </cell>
          <cell r="AD414" t="str">
            <v>St1</v>
          </cell>
          <cell r="AE414" t="str">
            <v>Qd1</v>
          </cell>
          <cell r="AF414" t="str">
            <v>Tr1</v>
          </cell>
          <cell r="AG414" t="str">
            <v>Tr1-2001</v>
          </cell>
          <cell r="AH414" t="str">
            <v>2001-Tr1</v>
          </cell>
          <cell r="AI414">
            <v>1</v>
          </cell>
          <cell r="AJ414" t="str">
            <v>01</v>
          </cell>
        </row>
        <row r="415">
          <cell r="AA415" t="str">
            <v>Aaa</v>
          </cell>
          <cell r="AB415">
            <v>36920</v>
          </cell>
          <cell r="AC415">
            <v>2001</v>
          </cell>
          <cell r="AD415" t="str">
            <v>St1</v>
          </cell>
          <cell r="AE415" t="str">
            <v>Qd1</v>
          </cell>
          <cell r="AF415" t="str">
            <v>Tr1</v>
          </cell>
          <cell r="AG415" t="str">
            <v>Tr1-2001</v>
          </cell>
          <cell r="AH415" t="str">
            <v>2001-Tr1</v>
          </cell>
          <cell r="AI415">
            <v>1</v>
          </cell>
          <cell r="AJ415" t="str">
            <v>01</v>
          </cell>
        </row>
        <row r="416">
          <cell r="AA416" t="str">
            <v>Aaa</v>
          </cell>
          <cell r="AB416">
            <v>36921</v>
          </cell>
          <cell r="AC416">
            <v>2001</v>
          </cell>
          <cell r="AD416" t="str">
            <v>St1</v>
          </cell>
          <cell r="AE416" t="str">
            <v>Qd1</v>
          </cell>
          <cell r="AF416" t="str">
            <v>Tr1</v>
          </cell>
          <cell r="AG416" t="str">
            <v>Tr1-2001</v>
          </cell>
          <cell r="AH416" t="str">
            <v>2001-Tr1</v>
          </cell>
          <cell r="AI416">
            <v>1</v>
          </cell>
          <cell r="AJ416" t="str">
            <v>01</v>
          </cell>
        </row>
        <row r="417">
          <cell r="AA417" t="str">
            <v>Aaa</v>
          </cell>
          <cell r="AB417">
            <v>36922</v>
          </cell>
          <cell r="AC417">
            <v>2001</v>
          </cell>
          <cell r="AD417" t="str">
            <v>St1</v>
          </cell>
          <cell r="AE417" t="str">
            <v>Qd1</v>
          </cell>
          <cell r="AF417" t="str">
            <v>Tr1</v>
          </cell>
          <cell r="AG417" t="str">
            <v>Tr1-2001</v>
          </cell>
          <cell r="AH417" t="str">
            <v>2001-Tr1</v>
          </cell>
          <cell r="AI417">
            <v>1</v>
          </cell>
          <cell r="AJ417" t="str">
            <v>01</v>
          </cell>
        </row>
        <row r="418">
          <cell r="AA418" t="str">
            <v>Aaa</v>
          </cell>
          <cell r="AB418">
            <v>36923</v>
          </cell>
          <cell r="AC418">
            <v>2001</v>
          </cell>
          <cell r="AD418" t="str">
            <v>St1</v>
          </cell>
          <cell r="AE418" t="str">
            <v>Qd1</v>
          </cell>
          <cell r="AF418" t="str">
            <v>Tr1</v>
          </cell>
          <cell r="AG418" t="str">
            <v>Tr1-2001</v>
          </cell>
          <cell r="AH418" t="str">
            <v>2001-Tr1</v>
          </cell>
          <cell r="AI418">
            <v>2</v>
          </cell>
          <cell r="AJ418" t="str">
            <v>02</v>
          </cell>
        </row>
        <row r="419">
          <cell r="AA419" t="str">
            <v>Aaa</v>
          </cell>
          <cell r="AB419">
            <v>36924</v>
          </cell>
          <cell r="AC419">
            <v>2001</v>
          </cell>
          <cell r="AD419" t="str">
            <v>St1</v>
          </cell>
          <cell r="AE419" t="str">
            <v>Qd1</v>
          </cell>
          <cell r="AF419" t="str">
            <v>Tr1</v>
          </cell>
          <cell r="AG419" t="str">
            <v>Tr1-2001</v>
          </cell>
          <cell r="AH419" t="str">
            <v>2001-Tr1</v>
          </cell>
          <cell r="AI419">
            <v>2</v>
          </cell>
          <cell r="AJ419" t="str">
            <v>02</v>
          </cell>
        </row>
        <row r="420">
          <cell r="AA420" t="str">
            <v>Aaa</v>
          </cell>
          <cell r="AB420">
            <v>36925</v>
          </cell>
          <cell r="AC420">
            <v>2001</v>
          </cell>
          <cell r="AD420" t="str">
            <v>St1</v>
          </cell>
          <cell r="AE420" t="str">
            <v>Qd1</v>
          </cell>
          <cell r="AF420" t="str">
            <v>Tr1</v>
          </cell>
          <cell r="AG420" t="str">
            <v>Tr1-2001</v>
          </cell>
          <cell r="AH420" t="str">
            <v>2001-Tr1</v>
          </cell>
          <cell r="AI420">
            <v>2</v>
          </cell>
          <cell r="AJ420" t="str">
            <v>02</v>
          </cell>
        </row>
        <row r="421">
          <cell r="AA421" t="str">
            <v>Aaa</v>
          </cell>
          <cell r="AB421">
            <v>36926</v>
          </cell>
          <cell r="AC421">
            <v>2001</v>
          </cell>
          <cell r="AD421" t="str">
            <v>St1</v>
          </cell>
          <cell r="AE421" t="str">
            <v>Qd1</v>
          </cell>
          <cell r="AF421" t="str">
            <v>Tr1</v>
          </cell>
          <cell r="AG421" t="str">
            <v>Tr1-2001</v>
          </cell>
          <cell r="AH421" t="str">
            <v>2001-Tr1</v>
          </cell>
          <cell r="AI421">
            <v>2</v>
          </cell>
          <cell r="AJ421" t="str">
            <v>02</v>
          </cell>
        </row>
        <row r="422">
          <cell r="AA422" t="str">
            <v>Aaa</v>
          </cell>
          <cell r="AB422">
            <v>36927</v>
          </cell>
          <cell r="AC422">
            <v>2001</v>
          </cell>
          <cell r="AD422" t="str">
            <v>St1</v>
          </cell>
          <cell r="AE422" t="str">
            <v>Qd1</v>
          </cell>
          <cell r="AF422" t="str">
            <v>Tr1</v>
          </cell>
          <cell r="AG422" t="str">
            <v>Tr1-2001</v>
          </cell>
          <cell r="AH422" t="str">
            <v>2001-Tr1</v>
          </cell>
          <cell r="AI422">
            <v>2</v>
          </cell>
          <cell r="AJ422" t="str">
            <v>02</v>
          </cell>
        </row>
        <row r="423">
          <cell r="AA423" t="str">
            <v>Aaa</v>
          </cell>
          <cell r="AB423">
            <v>36928</v>
          </cell>
          <cell r="AC423">
            <v>2001</v>
          </cell>
          <cell r="AD423" t="str">
            <v>St1</v>
          </cell>
          <cell r="AE423" t="str">
            <v>Qd1</v>
          </cell>
          <cell r="AF423" t="str">
            <v>Tr1</v>
          </cell>
          <cell r="AG423" t="str">
            <v>Tr1-2001</v>
          </cell>
          <cell r="AH423" t="str">
            <v>2001-Tr1</v>
          </cell>
          <cell r="AI423">
            <v>2</v>
          </cell>
          <cell r="AJ423" t="str">
            <v>02</v>
          </cell>
        </row>
        <row r="424">
          <cell r="AA424" t="str">
            <v>Aaa</v>
          </cell>
          <cell r="AB424">
            <v>36929</v>
          </cell>
          <cell r="AC424">
            <v>2001</v>
          </cell>
          <cell r="AD424" t="str">
            <v>St1</v>
          </cell>
          <cell r="AE424" t="str">
            <v>Qd1</v>
          </cell>
          <cell r="AF424" t="str">
            <v>Tr1</v>
          </cell>
          <cell r="AG424" t="str">
            <v>Tr1-2001</v>
          </cell>
          <cell r="AH424" t="str">
            <v>2001-Tr1</v>
          </cell>
          <cell r="AI424">
            <v>2</v>
          </cell>
          <cell r="AJ424" t="str">
            <v>02</v>
          </cell>
        </row>
        <row r="425">
          <cell r="AA425" t="str">
            <v>Aaa</v>
          </cell>
          <cell r="AB425">
            <v>36930</v>
          </cell>
          <cell r="AC425">
            <v>2001</v>
          </cell>
          <cell r="AD425" t="str">
            <v>St1</v>
          </cell>
          <cell r="AE425" t="str">
            <v>Qd1</v>
          </cell>
          <cell r="AF425" t="str">
            <v>Tr1</v>
          </cell>
          <cell r="AG425" t="str">
            <v>Tr1-2001</v>
          </cell>
          <cell r="AH425" t="str">
            <v>2001-Tr1</v>
          </cell>
          <cell r="AI425">
            <v>2</v>
          </cell>
          <cell r="AJ425" t="str">
            <v>02</v>
          </cell>
        </row>
        <row r="426">
          <cell r="AA426" t="str">
            <v>Aaa</v>
          </cell>
          <cell r="AB426">
            <v>36931</v>
          </cell>
          <cell r="AC426">
            <v>2001</v>
          </cell>
          <cell r="AD426" t="str">
            <v>St1</v>
          </cell>
          <cell r="AE426" t="str">
            <v>Qd1</v>
          </cell>
          <cell r="AF426" t="str">
            <v>Tr1</v>
          </cell>
          <cell r="AG426" t="str">
            <v>Tr1-2001</v>
          </cell>
          <cell r="AH426" t="str">
            <v>2001-Tr1</v>
          </cell>
          <cell r="AI426">
            <v>2</v>
          </cell>
          <cell r="AJ426" t="str">
            <v>02</v>
          </cell>
        </row>
        <row r="427">
          <cell r="AA427" t="str">
            <v>Aaa</v>
          </cell>
          <cell r="AB427">
            <v>36932</v>
          </cell>
          <cell r="AC427">
            <v>2001</v>
          </cell>
          <cell r="AD427" t="str">
            <v>St1</v>
          </cell>
          <cell r="AE427" t="str">
            <v>Qd1</v>
          </cell>
          <cell r="AF427" t="str">
            <v>Tr1</v>
          </cell>
          <cell r="AG427" t="str">
            <v>Tr1-2001</v>
          </cell>
          <cell r="AH427" t="str">
            <v>2001-Tr1</v>
          </cell>
          <cell r="AI427">
            <v>2</v>
          </cell>
          <cell r="AJ427" t="str">
            <v>02</v>
          </cell>
        </row>
        <row r="428">
          <cell r="AA428" t="str">
            <v>Aaa</v>
          </cell>
          <cell r="AB428">
            <v>36933</v>
          </cell>
          <cell r="AC428">
            <v>2001</v>
          </cell>
          <cell r="AD428" t="str">
            <v>St1</v>
          </cell>
          <cell r="AE428" t="str">
            <v>Qd1</v>
          </cell>
          <cell r="AF428" t="str">
            <v>Tr1</v>
          </cell>
          <cell r="AG428" t="str">
            <v>Tr1-2001</v>
          </cell>
          <cell r="AH428" t="str">
            <v>2001-Tr1</v>
          </cell>
          <cell r="AI428">
            <v>2</v>
          </cell>
          <cell r="AJ428" t="str">
            <v>02</v>
          </cell>
        </row>
        <row r="429">
          <cell r="AA429" t="str">
            <v>Aaa</v>
          </cell>
          <cell r="AB429">
            <v>36934</v>
          </cell>
          <cell r="AC429">
            <v>2001</v>
          </cell>
          <cell r="AD429" t="str">
            <v>St1</v>
          </cell>
          <cell r="AE429" t="str">
            <v>Qd1</v>
          </cell>
          <cell r="AF429" t="str">
            <v>Tr1</v>
          </cell>
          <cell r="AG429" t="str">
            <v>Tr1-2001</v>
          </cell>
          <cell r="AH429" t="str">
            <v>2001-Tr1</v>
          </cell>
          <cell r="AI429">
            <v>2</v>
          </cell>
          <cell r="AJ429" t="str">
            <v>02</v>
          </cell>
        </row>
        <row r="430">
          <cell r="AA430" t="str">
            <v>Aaa</v>
          </cell>
          <cell r="AB430">
            <v>36935</v>
          </cell>
          <cell r="AC430">
            <v>2001</v>
          </cell>
          <cell r="AD430" t="str">
            <v>St1</v>
          </cell>
          <cell r="AE430" t="str">
            <v>Qd1</v>
          </cell>
          <cell r="AF430" t="str">
            <v>Tr1</v>
          </cell>
          <cell r="AG430" t="str">
            <v>Tr1-2001</v>
          </cell>
          <cell r="AH430" t="str">
            <v>2001-Tr1</v>
          </cell>
          <cell r="AI430">
            <v>2</v>
          </cell>
          <cell r="AJ430" t="str">
            <v>02</v>
          </cell>
        </row>
        <row r="431">
          <cell r="AA431" t="str">
            <v>Aaa</v>
          </cell>
          <cell r="AB431">
            <v>36936</v>
          </cell>
          <cell r="AC431">
            <v>2001</v>
          </cell>
          <cell r="AD431" t="str">
            <v>St1</v>
          </cell>
          <cell r="AE431" t="str">
            <v>Qd1</v>
          </cell>
          <cell r="AF431" t="str">
            <v>Tr1</v>
          </cell>
          <cell r="AG431" t="str">
            <v>Tr1-2001</v>
          </cell>
          <cell r="AH431" t="str">
            <v>2001-Tr1</v>
          </cell>
          <cell r="AI431">
            <v>2</v>
          </cell>
          <cell r="AJ431" t="str">
            <v>02</v>
          </cell>
        </row>
        <row r="432">
          <cell r="AA432" t="str">
            <v>Aaa</v>
          </cell>
          <cell r="AB432">
            <v>36937</v>
          </cell>
          <cell r="AC432">
            <v>2001</v>
          </cell>
          <cell r="AD432" t="str">
            <v>St1</v>
          </cell>
          <cell r="AE432" t="str">
            <v>Qd1</v>
          </cell>
          <cell r="AF432" t="str">
            <v>Tr1</v>
          </cell>
          <cell r="AG432" t="str">
            <v>Tr1-2001</v>
          </cell>
          <cell r="AH432" t="str">
            <v>2001-Tr1</v>
          </cell>
          <cell r="AI432">
            <v>2</v>
          </cell>
          <cell r="AJ432" t="str">
            <v>02</v>
          </cell>
        </row>
        <row r="433">
          <cell r="AA433" t="str">
            <v>Aaa</v>
          </cell>
          <cell r="AB433">
            <v>36938</v>
          </cell>
          <cell r="AC433">
            <v>2001</v>
          </cell>
          <cell r="AD433" t="str">
            <v>St1</v>
          </cell>
          <cell r="AE433" t="str">
            <v>Qd1</v>
          </cell>
          <cell r="AF433" t="str">
            <v>Tr1</v>
          </cell>
          <cell r="AG433" t="str">
            <v>Tr1-2001</v>
          </cell>
          <cell r="AH433" t="str">
            <v>2001-Tr1</v>
          </cell>
          <cell r="AI433">
            <v>2</v>
          </cell>
          <cell r="AJ433" t="str">
            <v>02</v>
          </cell>
        </row>
        <row r="434">
          <cell r="AA434" t="str">
            <v>Aaa</v>
          </cell>
          <cell r="AB434">
            <v>36939</v>
          </cell>
          <cell r="AC434">
            <v>2001</v>
          </cell>
          <cell r="AD434" t="str">
            <v>St1</v>
          </cell>
          <cell r="AE434" t="str">
            <v>Qd1</v>
          </cell>
          <cell r="AF434" t="str">
            <v>Tr1</v>
          </cell>
          <cell r="AG434" t="str">
            <v>Tr1-2001</v>
          </cell>
          <cell r="AH434" t="str">
            <v>2001-Tr1</v>
          </cell>
          <cell r="AI434">
            <v>2</v>
          </cell>
          <cell r="AJ434" t="str">
            <v>02</v>
          </cell>
        </row>
        <row r="435">
          <cell r="AA435" t="str">
            <v>Aaa</v>
          </cell>
          <cell r="AB435">
            <v>36940</v>
          </cell>
          <cell r="AC435">
            <v>2001</v>
          </cell>
          <cell r="AD435" t="str">
            <v>St1</v>
          </cell>
          <cell r="AE435" t="str">
            <v>Qd1</v>
          </cell>
          <cell r="AF435" t="str">
            <v>Tr1</v>
          </cell>
          <cell r="AG435" t="str">
            <v>Tr1-2001</v>
          </cell>
          <cell r="AH435" t="str">
            <v>2001-Tr1</v>
          </cell>
          <cell r="AI435">
            <v>2</v>
          </cell>
          <cell r="AJ435" t="str">
            <v>02</v>
          </cell>
        </row>
        <row r="436">
          <cell r="AA436" t="str">
            <v>Aaa</v>
          </cell>
          <cell r="AB436">
            <v>36941</v>
          </cell>
          <cell r="AC436">
            <v>2001</v>
          </cell>
          <cell r="AD436" t="str">
            <v>St1</v>
          </cell>
          <cell r="AE436" t="str">
            <v>Qd1</v>
          </cell>
          <cell r="AF436" t="str">
            <v>Tr1</v>
          </cell>
          <cell r="AG436" t="str">
            <v>Tr1-2001</v>
          </cell>
          <cell r="AH436" t="str">
            <v>2001-Tr1</v>
          </cell>
          <cell r="AI436">
            <v>2</v>
          </cell>
          <cell r="AJ436" t="str">
            <v>02</v>
          </cell>
        </row>
        <row r="437">
          <cell r="AA437" t="str">
            <v>Aaa</v>
          </cell>
          <cell r="AB437">
            <v>36942</v>
          </cell>
          <cell r="AC437">
            <v>2001</v>
          </cell>
          <cell r="AD437" t="str">
            <v>St1</v>
          </cell>
          <cell r="AE437" t="str">
            <v>Qd1</v>
          </cell>
          <cell r="AF437" t="str">
            <v>Tr1</v>
          </cell>
          <cell r="AG437" t="str">
            <v>Tr1-2001</v>
          </cell>
          <cell r="AH437" t="str">
            <v>2001-Tr1</v>
          </cell>
          <cell r="AI437">
            <v>2</v>
          </cell>
          <cell r="AJ437" t="str">
            <v>02</v>
          </cell>
        </row>
        <row r="438">
          <cell r="AA438" t="str">
            <v>Aaa</v>
          </cell>
          <cell r="AB438">
            <v>36943</v>
          </cell>
          <cell r="AC438">
            <v>2001</v>
          </cell>
          <cell r="AD438" t="str">
            <v>St1</v>
          </cell>
          <cell r="AE438" t="str">
            <v>Qd1</v>
          </cell>
          <cell r="AF438" t="str">
            <v>Tr1</v>
          </cell>
          <cell r="AG438" t="str">
            <v>Tr1-2001</v>
          </cell>
          <cell r="AH438" t="str">
            <v>2001-Tr1</v>
          </cell>
          <cell r="AI438">
            <v>2</v>
          </cell>
          <cell r="AJ438" t="str">
            <v>02</v>
          </cell>
        </row>
        <row r="439">
          <cell r="AA439" t="str">
            <v>Aaa</v>
          </cell>
          <cell r="AB439">
            <v>36944</v>
          </cell>
          <cell r="AC439">
            <v>2001</v>
          </cell>
          <cell r="AD439" t="str">
            <v>St1</v>
          </cell>
          <cell r="AE439" t="str">
            <v>Qd1</v>
          </cell>
          <cell r="AF439" t="str">
            <v>Tr1</v>
          </cell>
          <cell r="AG439" t="str">
            <v>Tr1-2001</v>
          </cell>
          <cell r="AH439" t="str">
            <v>2001-Tr1</v>
          </cell>
          <cell r="AI439">
            <v>2</v>
          </cell>
          <cell r="AJ439" t="str">
            <v>02</v>
          </cell>
        </row>
        <row r="440">
          <cell r="AA440" t="str">
            <v>Aaa</v>
          </cell>
          <cell r="AB440">
            <v>36945</v>
          </cell>
          <cell r="AC440">
            <v>2001</v>
          </cell>
          <cell r="AD440" t="str">
            <v>St1</v>
          </cell>
          <cell r="AE440" t="str">
            <v>Qd1</v>
          </cell>
          <cell r="AF440" t="str">
            <v>Tr1</v>
          </cell>
          <cell r="AG440" t="str">
            <v>Tr1-2001</v>
          </cell>
          <cell r="AH440" t="str">
            <v>2001-Tr1</v>
          </cell>
          <cell r="AI440">
            <v>2</v>
          </cell>
          <cell r="AJ440" t="str">
            <v>02</v>
          </cell>
        </row>
        <row r="441">
          <cell r="AA441" t="str">
            <v>Aaa</v>
          </cell>
          <cell r="AB441">
            <v>36946</v>
          </cell>
          <cell r="AC441">
            <v>2001</v>
          </cell>
          <cell r="AD441" t="str">
            <v>St1</v>
          </cell>
          <cell r="AE441" t="str">
            <v>Qd1</v>
          </cell>
          <cell r="AF441" t="str">
            <v>Tr1</v>
          </cell>
          <cell r="AG441" t="str">
            <v>Tr1-2001</v>
          </cell>
          <cell r="AH441" t="str">
            <v>2001-Tr1</v>
          </cell>
          <cell r="AI441">
            <v>2</v>
          </cell>
          <cell r="AJ441" t="str">
            <v>02</v>
          </cell>
        </row>
        <row r="442">
          <cell r="AA442" t="str">
            <v>Aaa</v>
          </cell>
          <cell r="AB442">
            <v>36947</v>
          </cell>
          <cell r="AC442">
            <v>2001</v>
          </cell>
          <cell r="AD442" t="str">
            <v>St1</v>
          </cell>
          <cell r="AE442" t="str">
            <v>Qd1</v>
          </cell>
          <cell r="AF442" t="str">
            <v>Tr1</v>
          </cell>
          <cell r="AG442" t="str">
            <v>Tr1-2001</v>
          </cell>
          <cell r="AH442" t="str">
            <v>2001-Tr1</v>
          </cell>
          <cell r="AI442">
            <v>2</v>
          </cell>
          <cell r="AJ442" t="str">
            <v>02</v>
          </cell>
        </row>
        <row r="443">
          <cell r="AA443" t="str">
            <v>Aaa</v>
          </cell>
          <cell r="AB443">
            <v>36948</v>
          </cell>
          <cell r="AC443">
            <v>2001</v>
          </cell>
          <cell r="AD443" t="str">
            <v>St1</v>
          </cell>
          <cell r="AE443" t="str">
            <v>Qd1</v>
          </cell>
          <cell r="AF443" t="str">
            <v>Tr1</v>
          </cell>
          <cell r="AG443" t="str">
            <v>Tr1-2001</v>
          </cell>
          <cell r="AH443" t="str">
            <v>2001-Tr1</v>
          </cell>
          <cell r="AI443">
            <v>2</v>
          </cell>
          <cell r="AJ443" t="str">
            <v>02</v>
          </cell>
        </row>
        <row r="444">
          <cell r="AA444" t="str">
            <v>Aaa</v>
          </cell>
          <cell r="AB444">
            <v>36949</v>
          </cell>
          <cell r="AC444">
            <v>2001</v>
          </cell>
          <cell r="AD444" t="str">
            <v>St1</v>
          </cell>
          <cell r="AE444" t="str">
            <v>Qd1</v>
          </cell>
          <cell r="AF444" t="str">
            <v>Tr1</v>
          </cell>
          <cell r="AG444" t="str">
            <v>Tr1-2001</v>
          </cell>
          <cell r="AH444" t="str">
            <v>2001-Tr1</v>
          </cell>
          <cell r="AI444">
            <v>2</v>
          </cell>
          <cell r="AJ444" t="str">
            <v>02</v>
          </cell>
        </row>
        <row r="445">
          <cell r="AA445" t="str">
            <v>Aaa</v>
          </cell>
          <cell r="AB445">
            <v>36950</v>
          </cell>
          <cell r="AC445">
            <v>2001</v>
          </cell>
          <cell r="AD445" t="str">
            <v>St1</v>
          </cell>
          <cell r="AE445" t="str">
            <v>Qd1</v>
          </cell>
          <cell r="AF445" t="str">
            <v>Tr1</v>
          </cell>
          <cell r="AG445" t="str">
            <v>Tr1-2001</v>
          </cell>
          <cell r="AH445" t="str">
            <v>2001-Tr1</v>
          </cell>
          <cell r="AI445">
            <v>2</v>
          </cell>
          <cell r="AJ445" t="str">
            <v>02</v>
          </cell>
        </row>
        <row r="446">
          <cell r="AA446" t="str">
            <v>Aaa</v>
          </cell>
          <cell r="AB446">
            <v>36951</v>
          </cell>
          <cell r="AC446">
            <v>2001</v>
          </cell>
          <cell r="AD446" t="str">
            <v>St1</v>
          </cell>
          <cell r="AE446" t="str">
            <v>Qd1</v>
          </cell>
          <cell r="AF446" t="str">
            <v>Tr1</v>
          </cell>
          <cell r="AG446" t="str">
            <v>Tr1-2001</v>
          </cell>
          <cell r="AH446" t="str">
            <v>2001-Tr1</v>
          </cell>
          <cell r="AI446">
            <v>3</v>
          </cell>
          <cell r="AJ446" t="str">
            <v>03</v>
          </cell>
        </row>
        <row r="447">
          <cell r="AA447" t="str">
            <v>Aaa</v>
          </cell>
          <cell r="AB447">
            <v>36952</v>
          </cell>
          <cell r="AC447">
            <v>2001</v>
          </cell>
          <cell r="AD447" t="str">
            <v>St1</v>
          </cell>
          <cell r="AE447" t="str">
            <v>Qd1</v>
          </cell>
          <cell r="AF447" t="str">
            <v>Tr1</v>
          </cell>
          <cell r="AG447" t="str">
            <v>Tr1-2001</v>
          </cell>
          <cell r="AH447" t="str">
            <v>2001-Tr1</v>
          </cell>
          <cell r="AI447">
            <v>3</v>
          </cell>
          <cell r="AJ447" t="str">
            <v>03</v>
          </cell>
        </row>
        <row r="448">
          <cell r="AA448" t="str">
            <v>Aaa</v>
          </cell>
          <cell r="AB448">
            <v>36953</v>
          </cell>
          <cell r="AC448">
            <v>2001</v>
          </cell>
          <cell r="AD448" t="str">
            <v>St1</v>
          </cell>
          <cell r="AE448" t="str">
            <v>Qd1</v>
          </cell>
          <cell r="AF448" t="str">
            <v>Tr1</v>
          </cell>
          <cell r="AG448" t="str">
            <v>Tr1-2001</v>
          </cell>
          <cell r="AH448" t="str">
            <v>2001-Tr1</v>
          </cell>
          <cell r="AI448">
            <v>3</v>
          </cell>
          <cell r="AJ448" t="str">
            <v>03</v>
          </cell>
        </row>
        <row r="449">
          <cell r="AA449" t="str">
            <v>Aaa</v>
          </cell>
          <cell r="AB449">
            <v>36954</v>
          </cell>
          <cell r="AC449">
            <v>2001</v>
          </cell>
          <cell r="AD449" t="str">
            <v>St1</v>
          </cell>
          <cell r="AE449" t="str">
            <v>Qd1</v>
          </cell>
          <cell r="AF449" t="str">
            <v>Tr1</v>
          </cell>
          <cell r="AG449" t="str">
            <v>Tr1-2001</v>
          </cell>
          <cell r="AH449" t="str">
            <v>2001-Tr1</v>
          </cell>
          <cell r="AI449">
            <v>3</v>
          </cell>
          <cell r="AJ449" t="str">
            <v>03</v>
          </cell>
        </row>
        <row r="450">
          <cell r="AA450" t="str">
            <v>Aaa</v>
          </cell>
          <cell r="AB450">
            <v>36955</v>
          </cell>
          <cell r="AC450">
            <v>2001</v>
          </cell>
          <cell r="AD450" t="str">
            <v>St1</v>
          </cell>
          <cell r="AE450" t="str">
            <v>Qd1</v>
          </cell>
          <cell r="AF450" t="str">
            <v>Tr1</v>
          </cell>
          <cell r="AG450" t="str">
            <v>Tr1-2001</v>
          </cell>
          <cell r="AH450" t="str">
            <v>2001-Tr1</v>
          </cell>
          <cell r="AI450">
            <v>3</v>
          </cell>
          <cell r="AJ450" t="str">
            <v>03</v>
          </cell>
        </row>
        <row r="451">
          <cell r="AA451" t="str">
            <v>Aaa</v>
          </cell>
          <cell r="AB451">
            <v>36956</v>
          </cell>
          <cell r="AC451">
            <v>2001</v>
          </cell>
          <cell r="AD451" t="str">
            <v>St1</v>
          </cell>
          <cell r="AE451" t="str">
            <v>Qd1</v>
          </cell>
          <cell r="AF451" t="str">
            <v>Tr1</v>
          </cell>
          <cell r="AG451" t="str">
            <v>Tr1-2001</v>
          </cell>
          <cell r="AH451" t="str">
            <v>2001-Tr1</v>
          </cell>
          <cell r="AI451">
            <v>3</v>
          </cell>
          <cell r="AJ451" t="str">
            <v>03</v>
          </cell>
        </row>
        <row r="452">
          <cell r="AA452" t="str">
            <v>Aaa</v>
          </cell>
          <cell r="AB452">
            <v>36957</v>
          </cell>
          <cell r="AC452">
            <v>2001</v>
          </cell>
          <cell r="AD452" t="str">
            <v>St1</v>
          </cell>
          <cell r="AE452" t="str">
            <v>Qd1</v>
          </cell>
          <cell r="AF452" t="str">
            <v>Tr1</v>
          </cell>
          <cell r="AG452" t="str">
            <v>Tr1-2001</v>
          </cell>
          <cell r="AH452" t="str">
            <v>2001-Tr1</v>
          </cell>
          <cell r="AI452">
            <v>3</v>
          </cell>
          <cell r="AJ452" t="str">
            <v>03</v>
          </cell>
        </row>
        <row r="453">
          <cell r="AA453" t="str">
            <v>Aaa</v>
          </cell>
          <cell r="AB453">
            <v>36958</v>
          </cell>
          <cell r="AC453">
            <v>2001</v>
          </cell>
          <cell r="AD453" t="str">
            <v>St1</v>
          </cell>
          <cell r="AE453" t="str">
            <v>Qd1</v>
          </cell>
          <cell r="AF453" t="str">
            <v>Tr1</v>
          </cell>
          <cell r="AG453" t="str">
            <v>Tr1-2001</v>
          </cell>
          <cell r="AH453" t="str">
            <v>2001-Tr1</v>
          </cell>
          <cell r="AI453">
            <v>3</v>
          </cell>
          <cell r="AJ453" t="str">
            <v>03</v>
          </cell>
        </row>
        <row r="454">
          <cell r="AA454" t="str">
            <v>Aaa</v>
          </cell>
          <cell r="AB454">
            <v>36959</v>
          </cell>
          <cell r="AC454">
            <v>2001</v>
          </cell>
          <cell r="AD454" t="str">
            <v>St1</v>
          </cell>
          <cell r="AE454" t="str">
            <v>Qd1</v>
          </cell>
          <cell r="AF454" t="str">
            <v>Tr1</v>
          </cell>
          <cell r="AG454" t="str">
            <v>Tr1-2001</v>
          </cell>
          <cell r="AH454" t="str">
            <v>2001-Tr1</v>
          </cell>
          <cell r="AI454">
            <v>3</v>
          </cell>
          <cell r="AJ454" t="str">
            <v>03</v>
          </cell>
        </row>
        <row r="455">
          <cell r="AA455" t="str">
            <v>Aaa</v>
          </cell>
          <cell r="AB455">
            <v>36960</v>
          </cell>
          <cell r="AC455">
            <v>2001</v>
          </cell>
          <cell r="AD455" t="str">
            <v>St1</v>
          </cell>
          <cell r="AE455" t="str">
            <v>Qd1</v>
          </cell>
          <cell r="AF455" t="str">
            <v>Tr1</v>
          </cell>
          <cell r="AG455" t="str">
            <v>Tr1-2001</v>
          </cell>
          <cell r="AH455" t="str">
            <v>2001-Tr1</v>
          </cell>
          <cell r="AI455">
            <v>3</v>
          </cell>
          <cell r="AJ455" t="str">
            <v>03</v>
          </cell>
        </row>
        <row r="456">
          <cell r="AA456" t="str">
            <v>Aaa</v>
          </cell>
          <cell r="AB456">
            <v>36961</v>
          </cell>
          <cell r="AC456">
            <v>2001</v>
          </cell>
          <cell r="AD456" t="str">
            <v>St1</v>
          </cell>
          <cell r="AE456" t="str">
            <v>Qd1</v>
          </cell>
          <cell r="AF456" t="str">
            <v>Tr1</v>
          </cell>
          <cell r="AG456" t="str">
            <v>Tr1-2001</v>
          </cell>
          <cell r="AH456" t="str">
            <v>2001-Tr1</v>
          </cell>
          <cell r="AI456">
            <v>3</v>
          </cell>
          <cell r="AJ456" t="str">
            <v>03</v>
          </cell>
        </row>
        <row r="457">
          <cell r="AA457" t="str">
            <v>Aaa</v>
          </cell>
          <cell r="AB457">
            <v>36962</v>
          </cell>
          <cell r="AC457">
            <v>2001</v>
          </cell>
          <cell r="AD457" t="str">
            <v>St1</v>
          </cell>
          <cell r="AE457" t="str">
            <v>Qd1</v>
          </cell>
          <cell r="AF457" t="str">
            <v>Tr1</v>
          </cell>
          <cell r="AG457" t="str">
            <v>Tr1-2001</v>
          </cell>
          <cell r="AH457" t="str">
            <v>2001-Tr1</v>
          </cell>
          <cell r="AI457">
            <v>3</v>
          </cell>
          <cell r="AJ457" t="str">
            <v>03</v>
          </cell>
        </row>
        <row r="458">
          <cell r="AA458" t="str">
            <v>Aaa</v>
          </cell>
          <cell r="AB458">
            <v>36963</v>
          </cell>
          <cell r="AC458">
            <v>2001</v>
          </cell>
          <cell r="AD458" t="str">
            <v>St1</v>
          </cell>
          <cell r="AE458" t="str">
            <v>Qd1</v>
          </cell>
          <cell r="AF458" t="str">
            <v>Tr1</v>
          </cell>
          <cell r="AG458" t="str">
            <v>Tr1-2001</v>
          </cell>
          <cell r="AH458" t="str">
            <v>2001-Tr1</v>
          </cell>
          <cell r="AI458">
            <v>3</v>
          </cell>
          <cell r="AJ458" t="str">
            <v>03</v>
          </cell>
        </row>
        <row r="459">
          <cell r="AA459" t="str">
            <v>Aaa</v>
          </cell>
          <cell r="AB459">
            <v>36964</v>
          </cell>
          <cell r="AC459">
            <v>2001</v>
          </cell>
          <cell r="AD459" t="str">
            <v>St1</v>
          </cell>
          <cell r="AE459" t="str">
            <v>Qd1</v>
          </cell>
          <cell r="AF459" t="str">
            <v>Tr1</v>
          </cell>
          <cell r="AG459" t="str">
            <v>Tr1-2001</v>
          </cell>
          <cell r="AH459" t="str">
            <v>2001-Tr1</v>
          </cell>
          <cell r="AI459">
            <v>3</v>
          </cell>
          <cell r="AJ459" t="str">
            <v>03</v>
          </cell>
        </row>
        <row r="460">
          <cell r="AA460" t="str">
            <v>Aaa</v>
          </cell>
          <cell r="AB460">
            <v>36965</v>
          </cell>
          <cell r="AC460">
            <v>2001</v>
          </cell>
          <cell r="AD460" t="str">
            <v>St1</v>
          </cell>
          <cell r="AE460" t="str">
            <v>Qd1</v>
          </cell>
          <cell r="AF460" t="str">
            <v>Tr1</v>
          </cell>
          <cell r="AG460" t="str">
            <v>Tr1-2001</v>
          </cell>
          <cell r="AH460" t="str">
            <v>2001-Tr1</v>
          </cell>
          <cell r="AI460">
            <v>3</v>
          </cell>
          <cell r="AJ460" t="str">
            <v>03</v>
          </cell>
        </row>
        <row r="461">
          <cell r="AA461" t="str">
            <v>Aaa</v>
          </cell>
          <cell r="AB461">
            <v>36966</v>
          </cell>
          <cell r="AC461">
            <v>2001</v>
          </cell>
          <cell r="AD461" t="str">
            <v>St1</v>
          </cell>
          <cell r="AE461" t="str">
            <v>Qd1</v>
          </cell>
          <cell r="AF461" t="str">
            <v>Tr1</v>
          </cell>
          <cell r="AG461" t="str">
            <v>Tr1-2001</v>
          </cell>
          <cell r="AH461" t="str">
            <v>2001-Tr1</v>
          </cell>
          <cell r="AI461">
            <v>3</v>
          </cell>
          <cell r="AJ461" t="str">
            <v>03</v>
          </cell>
        </row>
        <row r="462">
          <cell r="AA462" t="str">
            <v>Aaa</v>
          </cell>
          <cell r="AB462">
            <v>36967</v>
          </cell>
          <cell r="AC462">
            <v>2001</v>
          </cell>
          <cell r="AD462" t="str">
            <v>St1</v>
          </cell>
          <cell r="AE462" t="str">
            <v>Qd1</v>
          </cell>
          <cell r="AF462" t="str">
            <v>Tr1</v>
          </cell>
          <cell r="AG462" t="str">
            <v>Tr1-2001</v>
          </cell>
          <cell r="AH462" t="str">
            <v>2001-Tr1</v>
          </cell>
          <cell r="AI462">
            <v>3</v>
          </cell>
          <cell r="AJ462" t="str">
            <v>03</v>
          </cell>
        </row>
        <row r="463">
          <cell r="AA463" t="str">
            <v>Aaa</v>
          </cell>
          <cell r="AB463">
            <v>36968</v>
          </cell>
          <cell r="AC463">
            <v>2001</v>
          </cell>
          <cell r="AD463" t="str">
            <v>St1</v>
          </cell>
          <cell r="AE463" t="str">
            <v>Qd1</v>
          </cell>
          <cell r="AF463" t="str">
            <v>Tr1</v>
          </cell>
          <cell r="AG463" t="str">
            <v>Tr1-2001</v>
          </cell>
          <cell r="AH463" t="str">
            <v>2001-Tr1</v>
          </cell>
          <cell r="AI463">
            <v>3</v>
          </cell>
          <cell r="AJ463" t="str">
            <v>03</v>
          </cell>
        </row>
        <row r="464">
          <cell r="AA464" t="str">
            <v>Aaa</v>
          </cell>
          <cell r="AB464">
            <v>36969</v>
          </cell>
          <cell r="AC464">
            <v>2001</v>
          </cell>
          <cell r="AD464" t="str">
            <v>St1</v>
          </cell>
          <cell r="AE464" t="str">
            <v>Qd1</v>
          </cell>
          <cell r="AF464" t="str">
            <v>Tr1</v>
          </cell>
          <cell r="AG464" t="str">
            <v>Tr1-2001</v>
          </cell>
          <cell r="AH464" t="str">
            <v>2001-Tr1</v>
          </cell>
          <cell r="AI464">
            <v>3</v>
          </cell>
          <cell r="AJ464" t="str">
            <v>03</v>
          </cell>
        </row>
        <row r="465">
          <cell r="AA465" t="str">
            <v>Aaa</v>
          </cell>
          <cell r="AB465">
            <v>36970</v>
          </cell>
          <cell r="AC465">
            <v>2001</v>
          </cell>
          <cell r="AD465" t="str">
            <v>St1</v>
          </cell>
          <cell r="AE465" t="str">
            <v>Qd1</v>
          </cell>
          <cell r="AF465" t="str">
            <v>Tr1</v>
          </cell>
          <cell r="AG465" t="str">
            <v>Tr1-2001</v>
          </cell>
          <cell r="AH465" t="str">
            <v>2001-Tr1</v>
          </cell>
          <cell r="AI465">
            <v>3</v>
          </cell>
          <cell r="AJ465" t="str">
            <v>03</v>
          </cell>
        </row>
        <row r="466">
          <cell r="AA466" t="str">
            <v>Aaa</v>
          </cell>
          <cell r="AB466">
            <v>36971</v>
          </cell>
          <cell r="AC466">
            <v>2001</v>
          </cell>
          <cell r="AD466" t="str">
            <v>St1</v>
          </cell>
          <cell r="AE466" t="str">
            <v>Qd1</v>
          </cell>
          <cell r="AF466" t="str">
            <v>Tr1</v>
          </cell>
          <cell r="AG466" t="str">
            <v>Tr1-2001</v>
          </cell>
          <cell r="AH466" t="str">
            <v>2001-Tr1</v>
          </cell>
          <cell r="AI466">
            <v>3</v>
          </cell>
          <cell r="AJ466" t="str">
            <v>03</v>
          </cell>
        </row>
        <row r="467">
          <cell r="AA467" t="str">
            <v>Aaa</v>
          </cell>
          <cell r="AB467">
            <v>36972</v>
          </cell>
          <cell r="AC467">
            <v>2001</v>
          </cell>
          <cell r="AD467" t="str">
            <v>St1</v>
          </cell>
          <cell r="AE467" t="str">
            <v>Qd1</v>
          </cell>
          <cell r="AF467" t="str">
            <v>Tr1</v>
          </cell>
          <cell r="AG467" t="str">
            <v>Tr1-2001</v>
          </cell>
          <cell r="AH467" t="str">
            <v>2001-Tr1</v>
          </cell>
          <cell r="AI467">
            <v>3</v>
          </cell>
          <cell r="AJ467" t="str">
            <v>03</v>
          </cell>
        </row>
        <row r="468">
          <cell r="AA468" t="str">
            <v>Aaa</v>
          </cell>
          <cell r="AB468">
            <v>36973</v>
          </cell>
          <cell r="AC468">
            <v>2001</v>
          </cell>
          <cell r="AD468" t="str">
            <v>St1</v>
          </cell>
          <cell r="AE468" t="str">
            <v>Qd1</v>
          </cell>
          <cell r="AF468" t="str">
            <v>Tr1</v>
          </cell>
          <cell r="AG468" t="str">
            <v>Tr1-2001</v>
          </cell>
          <cell r="AH468" t="str">
            <v>2001-Tr1</v>
          </cell>
          <cell r="AI468">
            <v>3</v>
          </cell>
          <cell r="AJ468" t="str">
            <v>03</v>
          </cell>
        </row>
        <row r="469">
          <cell r="AA469" t="str">
            <v>Aaa</v>
          </cell>
          <cell r="AB469">
            <v>36974</v>
          </cell>
          <cell r="AC469">
            <v>2001</v>
          </cell>
          <cell r="AD469" t="str">
            <v>St1</v>
          </cell>
          <cell r="AE469" t="str">
            <v>Qd1</v>
          </cell>
          <cell r="AF469" t="str">
            <v>Tr1</v>
          </cell>
          <cell r="AG469" t="str">
            <v>Tr1-2001</v>
          </cell>
          <cell r="AH469" t="str">
            <v>2001-Tr1</v>
          </cell>
          <cell r="AI469">
            <v>3</v>
          </cell>
          <cell r="AJ469" t="str">
            <v>03</v>
          </cell>
        </row>
        <row r="470">
          <cell r="AA470" t="str">
            <v>Aaa</v>
          </cell>
          <cell r="AB470">
            <v>36975</v>
          </cell>
          <cell r="AC470">
            <v>2001</v>
          </cell>
          <cell r="AD470" t="str">
            <v>St1</v>
          </cell>
          <cell r="AE470" t="str">
            <v>Qd1</v>
          </cell>
          <cell r="AF470" t="str">
            <v>Tr1</v>
          </cell>
          <cell r="AG470" t="str">
            <v>Tr1-2001</v>
          </cell>
          <cell r="AH470" t="str">
            <v>2001-Tr1</v>
          </cell>
          <cell r="AI470">
            <v>3</v>
          </cell>
          <cell r="AJ470" t="str">
            <v>03</v>
          </cell>
        </row>
        <row r="471">
          <cell r="AA471" t="str">
            <v>Aaa</v>
          </cell>
          <cell r="AB471">
            <v>36976</v>
          </cell>
          <cell r="AC471">
            <v>2001</v>
          </cell>
          <cell r="AD471" t="str">
            <v>St1</v>
          </cell>
          <cell r="AE471" t="str">
            <v>Qd1</v>
          </cell>
          <cell r="AF471" t="str">
            <v>Tr1</v>
          </cell>
          <cell r="AG471" t="str">
            <v>Tr1-2001</v>
          </cell>
          <cell r="AH471" t="str">
            <v>2001-Tr1</v>
          </cell>
          <cell r="AI471">
            <v>3</v>
          </cell>
          <cell r="AJ471" t="str">
            <v>03</v>
          </cell>
        </row>
        <row r="472">
          <cell r="AA472" t="str">
            <v>Aaa</v>
          </cell>
          <cell r="AB472">
            <v>36977</v>
          </cell>
          <cell r="AC472">
            <v>2001</v>
          </cell>
          <cell r="AD472" t="str">
            <v>St1</v>
          </cell>
          <cell r="AE472" t="str">
            <v>Qd1</v>
          </cell>
          <cell r="AF472" t="str">
            <v>Tr1</v>
          </cell>
          <cell r="AG472" t="str">
            <v>Tr1-2001</v>
          </cell>
          <cell r="AH472" t="str">
            <v>2001-Tr1</v>
          </cell>
          <cell r="AI472">
            <v>3</v>
          </cell>
          <cell r="AJ472" t="str">
            <v>03</v>
          </cell>
        </row>
        <row r="473">
          <cell r="AA473" t="str">
            <v>Aaa</v>
          </cell>
          <cell r="AB473">
            <v>36978</v>
          </cell>
          <cell r="AC473">
            <v>2001</v>
          </cell>
          <cell r="AD473" t="str">
            <v>St1</v>
          </cell>
          <cell r="AE473" t="str">
            <v>Qd1</v>
          </cell>
          <cell r="AF473" t="str">
            <v>Tr1</v>
          </cell>
          <cell r="AG473" t="str">
            <v>Tr1-2001</v>
          </cell>
          <cell r="AH473" t="str">
            <v>2001-Tr1</v>
          </cell>
          <cell r="AI473">
            <v>3</v>
          </cell>
          <cell r="AJ473" t="str">
            <v>03</v>
          </cell>
        </row>
        <row r="474">
          <cell r="AA474" t="str">
            <v>Aaa</v>
          </cell>
          <cell r="AB474">
            <v>36979</v>
          </cell>
          <cell r="AC474">
            <v>2001</v>
          </cell>
          <cell r="AD474" t="str">
            <v>St1</v>
          </cell>
          <cell r="AE474" t="str">
            <v>Qd1</v>
          </cell>
          <cell r="AF474" t="str">
            <v>Tr1</v>
          </cell>
          <cell r="AG474" t="str">
            <v>Tr1-2001</v>
          </cell>
          <cell r="AH474" t="str">
            <v>2001-Tr1</v>
          </cell>
          <cell r="AI474">
            <v>3</v>
          </cell>
          <cell r="AJ474" t="str">
            <v>03</v>
          </cell>
        </row>
        <row r="475">
          <cell r="AA475" t="str">
            <v>Aaa</v>
          </cell>
          <cell r="AB475">
            <v>36980</v>
          </cell>
          <cell r="AC475">
            <v>2001</v>
          </cell>
          <cell r="AD475" t="str">
            <v>St1</v>
          </cell>
          <cell r="AE475" t="str">
            <v>Qd1</v>
          </cell>
          <cell r="AF475" t="str">
            <v>Tr1</v>
          </cell>
          <cell r="AG475" t="str">
            <v>Tr1-2001</v>
          </cell>
          <cell r="AH475" t="str">
            <v>2001-Tr1</v>
          </cell>
          <cell r="AI475">
            <v>3</v>
          </cell>
          <cell r="AJ475" t="str">
            <v>03</v>
          </cell>
        </row>
        <row r="476">
          <cell r="AA476" t="str">
            <v>Aaa</v>
          </cell>
          <cell r="AB476">
            <v>36981</v>
          </cell>
          <cell r="AC476">
            <v>2001</v>
          </cell>
          <cell r="AD476" t="str">
            <v>St1</v>
          </cell>
          <cell r="AE476" t="str">
            <v>Qd1</v>
          </cell>
          <cell r="AF476" t="str">
            <v>Tr1</v>
          </cell>
          <cell r="AG476" t="str">
            <v>Tr1-2001</v>
          </cell>
          <cell r="AH476" t="str">
            <v>2001-Tr1</v>
          </cell>
          <cell r="AI476">
            <v>3</v>
          </cell>
          <cell r="AJ476" t="str">
            <v>03</v>
          </cell>
        </row>
        <row r="477">
          <cell r="AA477" t="str">
            <v>Aaa</v>
          </cell>
          <cell r="AB477">
            <v>36982</v>
          </cell>
          <cell r="AC477">
            <v>2001</v>
          </cell>
          <cell r="AD477" t="str">
            <v>St1</v>
          </cell>
          <cell r="AE477" t="str">
            <v>Qd1</v>
          </cell>
          <cell r="AF477" t="str">
            <v>Tr2</v>
          </cell>
          <cell r="AG477" t="str">
            <v>Tr2-2001</v>
          </cell>
          <cell r="AH477" t="str">
            <v>2001-Tr2</v>
          </cell>
          <cell r="AI477">
            <v>4</v>
          </cell>
          <cell r="AJ477" t="str">
            <v>04</v>
          </cell>
        </row>
        <row r="478">
          <cell r="AA478" t="str">
            <v>Aaa</v>
          </cell>
          <cell r="AB478">
            <v>36983</v>
          </cell>
          <cell r="AC478">
            <v>2001</v>
          </cell>
          <cell r="AD478" t="str">
            <v>St1</v>
          </cell>
          <cell r="AE478" t="str">
            <v>Qd1</v>
          </cell>
          <cell r="AF478" t="str">
            <v>Tr2</v>
          </cell>
          <cell r="AG478" t="str">
            <v>Tr2-2001</v>
          </cell>
          <cell r="AH478" t="str">
            <v>2001-Tr2</v>
          </cell>
          <cell r="AI478">
            <v>4</v>
          </cell>
          <cell r="AJ478" t="str">
            <v>04</v>
          </cell>
        </row>
        <row r="479">
          <cell r="AA479" t="str">
            <v>Aaa</v>
          </cell>
          <cell r="AB479">
            <v>36984</v>
          </cell>
          <cell r="AC479">
            <v>2001</v>
          </cell>
          <cell r="AD479" t="str">
            <v>St1</v>
          </cell>
          <cell r="AE479" t="str">
            <v>Qd1</v>
          </cell>
          <cell r="AF479" t="str">
            <v>Tr2</v>
          </cell>
          <cell r="AG479" t="str">
            <v>Tr2-2001</v>
          </cell>
          <cell r="AH479" t="str">
            <v>2001-Tr2</v>
          </cell>
          <cell r="AI479">
            <v>4</v>
          </cell>
          <cell r="AJ479" t="str">
            <v>04</v>
          </cell>
        </row>
        <row r="480">
          <cell r="AA480" t="str">
            <v>Aaa</v>
          </cell>
          <cell r="AB480">
            <v>36985</v>
          </cell>
          <cell r="AC480">
            <v>2001</v>
          </cell>
          <cell r="AD480" t="str">
            <v>St1</v>
          </cell>
          <cell r="AE480" t="str">
            <v>Qd1</v>
          </cell>
          <cell r="AF480" t="str">
            <v>Tr2</v>
          </cell>
          <cell r="AG480" t="str">
            <v>Tr2-2001</v>
          </cell>
          <cell r="AH480" t="str">
            <v>2001-Tr2</v>
          </cell>
          <cell r="AI480">
            <v>4</v>
          </cell>
          <cell r="AJ480" t="str">
            <v>04</v>
          </cell>
        </row>
        <row r="481">
          <cell r="AA481" t="str">
            <v>Aaa</v>
          </cell>
          <cell r="AB481">
            <v>36986</v>
          </cell>
          <cell r="AC481">
            <v>2001</v>
          </cell>
          <cell r="AD481" t="str">
            <v>St1</v>
          </cell>
          <cell r="AE481" t="str">
            <v>Qd1</v>
          </cell>
          <cell r="AF481" t="str">
            <v>Tr2</v>
          </cell>
          <cell r="AG481" t="str">
            <v>Tr2-2001</v>
          </cell>
          <cell r="AH481" t="str">
            <v>2001-Tr2</v>
          </cell>
          <cell r="AI481">
            <v>4</v>
          </cell>
          <cell r="AJ481" t="str">
            <v>04</v>
          </cell>
        </row>
        <row r="482">
          <cell r="AA482" t="str">
            <v>Aaa</v>
          </cell>
          <cell r="AB482">
            <v>36987</v>
          </cell>
          <cell r="AC482">
            <v>2001</v>
          </cell>
          <cell r="AD482" t="str">
            <v>St1</v>
          </cell>
          <cell r="AE482" t="str">
            <v>Qd1</v>
          </cell>
          <cell r="AF482" t="str">
            <v>Tr2</v>
          </cell>
          <cell r="AG482" t="str">
            <v>Tr2-2001</v>
          </cell>
          <cell r="AH482" t="str">
            <v>2001-Tr2</v>
          </cell>
          <cell r="AI482">
            <v>4</v>
          </cell>
          <cell r="AJ482" t="str">
            <v>04</v>
          </cell>
        </row>
        <row r="483">
          <cell r="AA483" t="str">
            <v>Aaa</v>
          </cell>
          <cell r="AB483">
            <v>36988</v>
          </cell>
          <cell r="AC483">
            <v>2001</v>
          </cell>
          <cell r="AD483" t="str">
            <v>St1</v>
          </cell>
          <cell r="AE483" t="str">
            <v>Qd1</v>
          </cell>
          <cell r="AF483" t="str">
            <v>Tr2</v>
          </cell>
          <cell r="AG483" t="str">
            <v>Tr2-2001</v>
          </cell>
          <cell r="AH483" t="str">
            <v>2001-Tr2</v>
          </cell>
          <cell r="AI483">
            <v>4</v>
          </cell>
          <cell r="AJ483" t="str">
            <v>04</v>
          </cell>
        </row>
        <row r="484">
          <cell r="AA484" t="str">
            <v>Aaa</v>
          </cell>
          <cell r="AB484">
            <v>36989</v>
          </cell>
          <cell r="AC484">
            <v>2001</v>
          </cell>
          <cell r="AD484" t="str">
            <v>St1</v>
          </cell>
          <cell r="AE484" t="str">
            <v>Qd1</v>
          </cell>
          <cell r="AF484" t="str">
            <v>Tr2</v>
          </cell>
          <cell r="AG484" t="str">
            <v>Tr2-2001</v>
          </cell>
          <cell r="AH484" t="str">
            <v>2001-Tr2</v>
          </cell>
          <cell r="AI484">
            <v>4</v>
          </cell>
          <cell r="AJ484" t="str">
            <v>04</v>
          </cell>
        </row>
        <row r="485">
          <cell r="AA485" t="str">
            <v>Aaa</v>
          </cell>
          <cell r="AB485">
            <v>36990</v>
          </cell>
          <cell r="AC485">
            <v>2001</v>
          </cell>
          <cell r="AD485" t="str">
            <v>St1</v>
          </cell>
          <cell r="AE485" t="str">
            <v>Qd1</v>
          </cell>
          <cell r="AF485" t="str">
            <v>Tr2</v>
          </cell>
          <cell r="AG485" t="str">
            <v>Tr2-2001</v>
          </cell>
          <cell r="AH485" t="str">
            <v>2001-Tr2</v>
          </cell>
          <cell r="AI485">
            <v>4</v>
          </cell>
          <cell r="AJ485" t="str">
            <v>04</v>
          </cell>
        </row>
        <row r="486">
          <cell r="AA486" t="str">
            <v>Aaa</v>
          </cell>
          <cell r="AB486">
            <v>36991</v>
          </cell>
          <cell r="AC486">
            <v>2001</v>
          </cell>
          <cell r="AD486" t="str">
            <v>St1</v>
          </cell>
          <cell r="AE486" t="str">
            <v>Qd1</v>
          </cell>
          <cell r="AF486" t="str">
            <v>Tr2</v>
          </cell>
          <cell r="AG486" t="str">
            <v>Tr2-2001</v>
          </cell>
          <cell r="AH486" t="str">
            <v>2001-Tr2</v>
          </cell>
          <cell r="AI486">
            <v>4</v>
          </cell>
          <cell r="AJ486" t="str">
            <v>04</v>
          </cell>
        </row>
        <row r="487">
          <cell r="AA487" t="str">
            <v>Aaa</v>
          </cell>
          <cell r="AB487">
            <v>36992</v>
          </cell>
          <cell r="AC487">
            <v>2001</v>
          </cell>
          <cell r="AD487" t="str">
            <v>St1</v>
          </cell>
          <cell r="AE487" t="str">
            <v>Qd1</v>
          </cell>
          <cell r="AF487" t="str">
            <v>Tr2</v>
          </cell>
          <cell r="AG487" t="str">
            <v>Tr2-2001</v>
          </cell>
          <cell r="AH487" t="str">
            <v>2001-Tr2</v>
          </cell>
          <cell r="AI487">
            <v>4</v>
          </cell>
          <cell r="AJ487" t="str">
            <v>04</v>
          </cell>
        </row>
        <row r="488">
          <cell r="AA488" t="str">
            <v>Aaa</v>
          </cell>
          <cell r="AB488">
            <v>36993</v>
          </cell>
          <cell r="AC488">
            <v>2001</v>
          </cell>
          <cell r="AD488" t="str">
            <v>St1</v>
          </cell>
          <cell r="AE488" t="str">
            <v>Qd1</v>
          </cell>
          <cell r="AF488" t="str">
            <v>Tr2</v>
          </cell>
          <cell r="AG488" t="str">
            <v>Tr2-2001</v>
          </cell>
          <cell r="AH488" t="str">
            <v>2001-Tr2</v>
          </cell>
          <cell r="AI488">
            <v>4</v>
          </cell>
          <cell r="AJ488" t="str">
            <v>04</v>
          </cell>
        </row>
        <row r="489">
          <cell r="AA489" t="str">
            <v>Aaa</v>
          </cell>
          <cell r="AB489">
            <v>36994</v>
          </cell>
          <cell r="AC489">
            <v>2001</v>
          </cell>
          <cell r="AD489" t="str">
            <v>St1</v>
          </cell>
          <cell r="AE489" t="str">
            <v>Qd1</v>
          </cell>
          <cell r="AF489" t="str">
            <v>Tr2</v>
          </cell>
          <cell r="AG489" t="str">
            <v>Tr2-2001</v>
          </cell>
          <cell r="AH489" t="str">
            <v>2001-Tr2</v>
          </cell>
          <cell r="AI489">
            <v>4</v>
          </cell>
          <cell r="AJ489" t="str">
            <v>04</v>
          </cell>
        </row>
        <row r="490">
          <cell r="AA490" t="str">
            <v>Aaa</v>
          </cell>
          <cell r="AB490">
            <v>36995</v>
          </cell>
          <cell r="AC490">
            <v>2001</v>
          </cell>
          <cell r="AD490" t="str">
            <v>St1</v>
          </cell>
          <cell r="AE490" t="str">
            <v>Qd1</v>
          </cell>
          <cell r="AF490" t="str">
            <v>Tr2</v>
          </cell>
          <cell r="AG490" t="str">
            <v>Tr2-2001</v>
          </cell>
          <cell r="AH490" t="str">
            <v>2001-Tr2</v>
          </cell>
          <cell r="AI490">
            <v>4</v>
          </cell>
          <cell r="AJ490" t="str">
            <v>04</v>
          </cell>
        </row>
        <row r="491">
          <cell r="AA491" t="str">
            <v>Aaa</v>
          </cell>
          <cell r="AB491">
            <v>36996</v>
          </cell>
          <cell r="AC491">
            <v>2001</v>
          </cell>
          <cell r="AD491" t="str">
            <v>St1</v>
          </cell>
          <cell r="AE491" t="str">
            <v>Qd1</v>
          </cell>
          <cell r="AF491" t="str">
            <v>Tr2</v>
          </cell>
          <cell r="AG491" t="str">
            <v>Tr2-2001</v>
          </cell>
          <cell r="AH491" t="str">
            <v>2001-Tr2</v>
          </cell>
          <cell r="AI491">
            <v>4</v>
          </cell>
          <cell r="AJ491" t="str">
            <v>04</v>
          </cell>
        </row>
        <row r="492">
          <cell r="AA492" t="str">
            <v>Aaa</v>
          </cell>
          <cell r="AB492">
            <v>36997</v>
          </cell>
          <cell r="AC492">
            <v>2001</v>
          </cell>
          <cell r="AD492" t="str">
            <v>St1</v>
          </cell>
          <cell r="AE492" t="str">
            <v>Qd1</v>
          </cell>
          <cell r="AF492" t="str">
            <v>Tr2</v>
          </cell>
          <cell r="AG492" t="str">
            <v>Tr2-2001</v>
          </cell>
          <cell r="AH492" t="str">
            <v>2001-Tr2</v>
          </cell>
          <cell r="AI492">
            <v>4</v>
          </cell>
          <cell r="AJ492" t="str">
            <v>04</v>
          </cell>
        </row>
        <row r="493">
          <cell r="AA493" t="str">
            <v>Aaa</v>
          </cell>
          <cell r="AB493">
            <v>36998</v>
          </cell>
          <cell r="AC493">
            <v>2001</v>
          </cell>
          <cell r="AD493" t="str">
            <v>St1</v>
          </cell>
          <cell r="AE493" t="str">
            <v>Qd1</v>
          </cell>
          <cell r="AF493" t="str">
            <v>Tr2</v>
          </cell>
          <cell r="AG493" t="str">
            <v>Tr2-2001</v>
          </cell>
          <cell r="AH493" t="str">
            <v>2001-Tr2</v>
          </cell>
          <cell r="AI493">
            <v>4</v>
          </cell>
          <cell r="AJ493" t="str">
            <v>04</v>
          </cell>
        </row>
        <row r="494">
          <cell r="AA494" t="str">
            <v>Aaa</v>
          </cell>
          <cell r="AB494">
            <v>36999</v>
          </cell>
          <cell r="AC494">
            <v>2001</v>
          </cell>
          <cell r="AD494" t="str">
            <v>St1</v>
          </cell>
          <cell r="AE494" t="str">
            <v>Qd1</v>
          </cell>
          <cell r="AF494" t="str">
            <v>Tr2</v>
          </cell>
          <cell r="AG494" t="str">
            <v>Tr2-2001</v>
          </cell>
          <cell r="AH494" t="str">
            <v>2001-Tr2</v>
          </cell>
          <cell r="AI494">
            <v>4</v>
          </cell>
          <cell r="AJ494" t="str">
            <v>04</v>
          </cell>
        </row>
        <row r="495">
          <cell r="AA495" t="str">
            <v>Aaa</v>
          </cell>
          <cell r="AB495">
            <v>37000</v>
          </cell>
          <cell r="AC495">
            <v>2001</v>
          </cell>
          <cell r="AD495" t="str">
            <v>St1</v>
          </cell>
          <cell r="AE495" t="str">
            <v>Qd1</v>
          </cell>
          <cell r="AF495" t="str">
            <v>Tr2</v>
          </cell>
          <cell r="AG495" t="str">
            <v>Tr2-2001</v>
          </cell>
          <cell r="AH495" t="str">
            <v>2001-Tr2</v>
          </cell>
          <cell r="AI495">
            <v>4</v>
          </cell>
          <cell r="AJ495" t="str">
            <v>04</v>
          </cell>
        </row>
        <row r="496">
          <cell r="AA496" t="str">
            <v>Aaa</v>
          </cell>
          <cell r="AB496">
            <v>37001</v>
          </cell>
          <cell r="AC496">
            <v>2001</v>
          </cell>
          <cell r="AD496" t="str">
            <v>St1</v>
          </cell>
          <cell r="AE496" t="str">
            <v>Qd1</v>
          </cell>
          <cell r="AF496" t="str">
            <v>Tr2</v>
          </cell>
          <cell r="AG496" t="str">
            <v>Tr2-2001</v>
          </cell>
          <cell r="AH496" t="str">
            <v>2001-Tr2</v>
          </cell>
          <cell r="AI496">
            <v>4</v>
          </cell>
          <cell r="AJ496" t="str">
            <v>04</v>
          </cell>
        </row>
        <row r="497">
          <cell r="AA497" t="str">
            <v>Aaa</v>
          </cell>
          <cell r="AB497">
            <v>37002</v>
          </cell>
          <cell r="AC497">
            <v>2001</v>
          </cell>
          <cell r="AD497" t="str">
            <v>St1</v>
          </cell>
          <cell r="AE497" t="str">
            <v>Qd1</v>
          </cell>
          <cell r="AF497" t="str">
            <v>Tr2</v>
          </cell>
          <cell r="AG497" t="str">
            <v>Tr2-2001</v>
          </cell>
          <cell r="AH497" t="str">
            <v>2001-Tr2</v>
          </cell>
          <cell r="AI497">
            <v>4</v>
          </cell>
          <cell r="AJ497" t="str">
            <v>04</v>
          </cell>
        </row>
        <row r="498">
          <cell r="AA498" t="str">
            <v>Aaa</v>
          </cell>
          <cell r="AB498">
            <v>37003</v>
          </cell>
          <cell r="AC498">
            <v>2001</v>
          </cell>
          <cell r="AD498" t="str">
            <v>St1</v>
          </cell>
          <cell r="AE498" t="str">
            <v>Qd1</v>
          </cell>
          <cell r="AF498" t="str">
            <v>Tr2</v>
          </cell>
          <cell r="AG498" t="str">
            <v>Tr2-2001</v>
          </cell>
          <cell r="AH498" t="str">
            <v>2001-Tr2</v>
          </cell>
          <cell r="AI498">
            <v>4</v>
          </cell>
          <cell r="AJ498" t="str">
            <v>04</v>
          </cell>
        </row>
        <row r="499">
          <cell r="AA499" t="str">
            <v>Aaa</v>
          </cell>
          <cell r="AB499">
            <v>37004</v>
          </cell>
          <cell r="AC499">
            <v>2001</v>
          </cell>
          <cell r="AD499" t="str">
            <v>St1</v>
          </cell>
          <cell r="AE499" t="str">
            <v>Qd1</v>
          </cell>
          <cell r="AF499" t="str">
            <v>Tr2</v>
          </cell>
          <cell r="AG499" t="str">
            <v>Tr2-2001</v>
          </cell>
          <cell r="AH499" t="str">
            <v>2001-Tr2</v>
          </cell>
          <cell r="AI499">
            <v>4</v>
          </cell>
          <cell r="AJ499" t="str">
            <v>04</v>
          </cell>
        </row>
        <row r="500">
          <cell r="AA500" t="str">
            <v>Aaa</v>
          </cell>
          <cell r="AB500">
            <v>37005</v>
          </cell>
          <cell r="AC500">
            <v>2001</v>
          </cell>
          <cell r="AD500" t="str">
            <v>St1</v>
          </cell>
          <cell r="AE500" t="str">
            <v>Qd1</v>
          </cell>
          <cell r="AF500" t="str">
            <v>Tr2</v>
          </cell>
          <cell r="AG500" t="str">
            <v>Tr2-2001</v>
          </cell>
          <cell r="AH500" t="str">
            <v>2001-Tr2</v>
          </cell>
          <cell r="AI500">
            <v>4</v>
          </cell>
          <cell r="AJ500" t="str">
            <v>04</v>
          </cell>
        </row>
        <row r="501">
          <cell r="AA501" t="str">
            <v>Aaa</v>
          </cell>
          <cell r="AB501">
            <v>37006</v>
          </cell>
          <cell r="AC501">
            <v>2001</v>
          </cell>
          <cell r="AD501" t="str">
            <v>St1</v>
          </cell>
          <cell r="AE501" t="str">
            <v>Qd1</v>
          </cell>
          <cell r="AF501" t="str">
            <v>Tr2</v>
          </cell>
          <cell r="AG501" t="str">
            <v>Tr2-2001</v>
          </cell>
          <cell r="AH501" t="str">
            <v>2001-Tr2</v>
          </cell>
          <cell r="AI501">
            <v>4</v>
          </cell>
          <cell r="AJ501" t="str">
            <v>04</v>
          </cell>
        </row>
        <row r="502">
          <cell r="AA502" t="str">
            <v>Aaa</v>
          </cell>
          <cell r="AB502">
            <v>37007</v>
          </cell>
          <cell r="AC502">
            <v>2001</v>
          </cell>
          <cell r="AD502" t="str">
            <v>St1</v>
          </cell>
          <cell r="AE502" t="str">
            <v>Qd1</v>
          </cell>
          <cell r="AF502" t="str">
            <v>Tr2</v>
          </cell>
          <cell r="AG502" t="str">
            <v>Tr2-2001</v>
          </cell>
          <cell r="AH502" t="str">
            <v>2001-Tr2</v>
          </cell>
          <cell r="AI502">
            <v>4</v>
          </cell>
          <cell r="AJ502" t="str">
            <v>04</v>
          </cell>
        </row>
        <row r="503">
          <cell r="AA503" t="str">
            <v>Aaa</v>
          </cell>
          <cell r="AB503">
            <v>37008</v>
          </cell>
          <cell r="AC503">
            <v>2001</v>
          </cell>
          <cell r="AD503" t="str">
            <v>St1</v>
          </cell>
          <cell r="AE503" t="str">
            <v>Qd1</v>
          </cell>
          <cell r="AF503" t="str">
            <v>Tr2</v>
          </cell>
          <cell r="AG503" t="str">
            <v>Tr2-2001</v>
          </cell>
          <cell r="AH503" t="str">
            <v>2001-Tr2</v>
          </cell>
          <cell r="AI503">
            <v>4</v>
          </cell>
          <cell r="AJ503" t="str">
            <v>04</v>
          </cell>
        </row>
        <row r="504">
          <cell r="AA504" t="str">
            <v>Aaa</v>
          </cell>
          <cell r="AB504">
            <v>37009</v>
          </cell>
          <cell r="AC504">
            <v>2001</v>
          </cell>
          <cell r="AD504" t="str">
            <v>St1</v>
          </cell>
          <cell r="AE504" t="str">
            <v>Qd1</v>
          </cell>
          <cell r="AF504" t="str">
            <v>Tr2</v>
          </cell>
          <cell r="AG504" t="str">
            <v>Tr2-2001</v>
          </cell>
          <cell r="AH504" t="str">
            <v>2001-Tr2</v>
          </cell>
          <cell r="AI504">
            <v>4</v>
          </cell>
          <cell r="AJ504" t="str">
            <v>04</v>
          </cell>
        </row>
        <row r="505">
          <cell r="AA505" t="str">
            <v>Aaa</v>
          </cell>
          <cell r="AB505">
            <v>37010</v>
          </cell>
          <cell r="AC505">
            <v>2001</v>
          </cell>
          <cell r="AD505" t="str">
            <v>St1</v>
          </cell>
          <cell r="AE505" t="str">
            <v>Qd1</v>
          </cell>
          <cell r="AF505" t="str">
            <v>Tr2</v>
          </cell>
          <cell r="AG505" t="str">
            <v>Tr2-2001</v>
          </cell>
          <cell r="AH505" t="str">
            <v>2001-Tr2</v>
          </cell>
          <cell r="AI505">
            <v>4</v>
          </cell>
          <cell r="AJ505" t="str">
            <v>04</v>
          </cell>
        </row>
        <row r="506">
          <cell r="AA506" t="str">
            <v>Aaa</v>
          </cell>
          <cell r="AB506">
            <v>37011</v>
          </cell>
          <cell r="AC506">
            <v>2001</v>
          </cell>
          <cell r="AD506" t="str">
            <v>St1</v>
          </cell>
          <cell r="AE506" t="str">
            <v>Qd1</v>
          </cell>
          <cell r="AF506" t="str">
            <v>Tr2</v>
          </cell>
          <cell r="AG506" t="str">
            <v>Tr2-2001</v>
          </cell>
          <cell r="AH506" t="str">
            <v>2001-Tr2</v>
          </cell>
          <cell r="AI506">
            <v>4</v>
          </cell>
          <cell r="AJ506" t="str">
            <v>04</v>
          </cell>
        </row>
        <row r="507">
          <cell r="AA507" t="str">
            <v>Aaa</v>
          </cell>
          <cell r="AB507">
            <v>37012</v>
          </cell>
          <cell r="AC507">
            <v>2001</v>
          </cell>
          <cell r="AD507" t="str">
            <v>St1</v>
          </cell>
          <cell r="AE507" t="str">
            <v>Qd2</v>
          </cell>
          <cell r="AF507" t="str">
            <v>Tr2</v>
          </cell>
          <cell r="AG507" t="str">
            <v>Tr2-2001</v>
          </cell>
          <cell r="AH507" t="str">
            <v>2001-Tr2</v>
          </cell>
          <cell r="AI507">
            <v>5</v>
          </cell>
          <cell r="AJ507" t="str">
            <v>05</v>
          </cell>
        </row>
        <row r="508">
          <cell r="AA508" t="str">
            <v>Aaa</v>
          </cell>
          <cell r="AB508">
            <v>37013</v>
          </cell>
          <cell r="AC508">
            <v>2001</v>
          </cell>
          <cell r="AD508" t="str">
            <v>St1</v>
          </cell>
          <cell r="AE508" t="str">
            <v>Qd2</v>
          </cell>
          <cell r="AF508" t="str">
            <v>Tr2</v>
          </cell>
          <cell r="AG508" t="str">
            <v>Tr2-2001</v>
          </cell>
          <cell r="AH508" t="str">
            <v>2001-Tr2</v>
          </cell>
          <cell r="AI508">
            <v>5</v>
          </cell>
          <cell r="AJ508" t="str">
            <v>05</v>
          </cell>
        </row>
        <row r="509">
          <cell r="AA509" t="str">
            <v>Aaa</v>
          </cell>
          <cell r="AB509">
            <v>37014</v>
          </cell>
          <cell r="AC509">
            <v>2001</v>
          </cell>
          <cell r="AD509" t="str">
            <v>St1</v>
          </cell>
          <cell r="AE509" t="str">
            <v>Qd2</v>
          </cell>
          <cell r="AF509" t="str">
            <v>Tr2</v>
          </cell>
          <cell r="AG509" t="str">
            <v>Tr2-2001</v>
          </cell>
          <cell r="AH509" t="str">
            <v>2001-Tr2</v>
          </cell>
          <cell r="AI509">
            <v>5</v>
          </cell>
          <cell r="AJ509" t="str">
            <v>05</v>
          </cell>
        </row>
        <row r="510">
          <cell r="AA510" t="str">
            <v>Aaa</v>
          </cell>
          <cell r="AB510">
            <v>37015</v>
          </cell>
          <cell r="AC510">
            <v>2001</v>
          </cell>
          <cell r="AD510" t="str">
            <v>St1</v>
          </cell>
          <cell r="AE510" t="str">
            <v>Qd2</v>
          </cell>
          <cell r="AF510" t="str">
            <v>Tr2</v>
          </cell>
          <cell r="AG510" t="str">
            <v>Tr2-2001</v>
          </cell>
          <cell r="AH510" t="str">
            <v>2001-Tr2</v>
          </cell>
          <cell r="AI510">
            <v>5</v>
          </cell>
          <cell r="AJ510" t="str">
            <v>05</v>
          </cell>
        </row>
        <row r="511">
          <cell r="AA511" t="str">
            <v>Aaa</v>
          </cell>
          <cell r="AB511">
            <v>37016</v>
          </cell>
          <cell r="AC511">
            <v>2001</v>
          </cell>
          <cell r="AD511" t="str">
            <v>St1</v>
          </cell>
          <cell r="AE511" t="str">
            <v>Qd2</v>
          </cell>
          <cell r="AF511" t="str">
            <v>Tr2</v>
          </cell>
          <cell r="AG511" t="str">
            <v>Tr2-2001</v>
          </cell>
          <cell r="AH511" t="str">
            <v>2001-Tr2</v>
          </cell>
          <cell r="AI511">
            <v>5</v>
          </cell>
          <cell r="AJ511" t="str">
            <v>05</v>
          </cell>
        </row>
        <row r="512">
          <cell r="AA512" t="str">
            <v>Aaa</v>
          </cell>
          <cell r="AB512">
            <v>37017</v>
          </cell>
          <cell r="AC512">
            <v>2001</v>
          </cell>
          <cell r="AD512" t="str">
            <v>St1</v>
          </cell>
          <cell r="AE512" t="str">
            <v>Qd2</v>
          </cell>
          <cell r="AF512" t="str">
            <v>Tr2</v>
          </cell>
          <cell r="AG512" t="str">
            <v>Tr2-2001</v>
          </cell>
          <cell r="AH512" t="str">
            <v>2001-Tr2</v>
          </cell>
          <cell r="AI512">
            <v>5</v>
          </cell>
          <cell r="AJ512" t="str">
            <v>05</v>
          </cell>
        </row>
        <row r="513">
          <cell r="AA513" t="str">
            <v>Aaa</v>
          </cell>
          <cell r="AB513">
            <v>37018</v>
          </cell>
          <cell r="AC513">
            <v>2001</v>
          </cell>
          <cell r="AD513" t="str">
            <v>St1</v>
          </cell>
          <cell r="AE513" t="str">
            <v>Qd2</v>
          </cell>
          <cell r="AF513" t="str">
            <v>Tr2</v>
          </cell>
          <cell r="AG513" t="str">
            <v>Tr2-2001</v>
          </cell>
          <cell r="AH513" t="str">
            <v>2001-Tr2</v>
          </cell>
          <cell r="AI513">
            <v>5</v>
          </cell>
          <cell r="AJ513" t="str">
            <v>05</v>
          </cell>
        </row>
        <row r="514">
          <cell r="AA514" t="str">
            <v>Aaa</v>
          </cell>
          <cell r="AB514">
            <v>37019</v>
          </cell>
          <cell r="AC514">
            <v>2001</v>
          </cell>
          <cell r="AD514" t="str">
            <v>St1</v>
          </cell>
          <cell r="AE514" t="str">
            <v>Qd2</v>
          </cell>
          <cell r="AF514" t="str">
            <v>Tr2</v>
          </cell>
          <cell r="AG514" t="str">
            <v>Tr2-2001</v>
          </cell>
          <cell r="AH514" t="str">
            <v>2001-Tr2</v>
          </cell>
          <cell r="AI514">
            <v>5</v>
          </cell>
          <cell r="AJ514" t="str">
            <v>05</v>
          </cell>
        </row>
        <row r="515">
          <cell r="AA515" t="str">
            <v>Aaa</v>
          </cell>
          <cell r="AB515">
            <v>37020</v>
          </cell>
          <cell r="AC515">
            <v>2001</v>
          </cell>
          <cell r="AD515" t="str">
            <v>St1</v>
          </cell>
          <cell r="AE515" t="str">
            <v>Qd2</v>
          </cell>
          <cell r="AF515" t="str">
            <v>Tr2</v>
          </cell>
          <cell r="AG515" t="str">
            <v>Tr2-2001</v>
          </cell>
          <cell r="AH515" t="str">
            <v>2001-Tr2</v>
          </cell>
          <cell r="AI515">
            <v>5</v>
          </cell>
          <cell r="AJ515" t="str">
            <v>05</v>
          </cell>
        </row>
        <row r="516">
          <cell r="AA516" t="str">
            <v>Aaa</v>
          </cell>
          <cell r="AB516">
            <v>37021</v>
          </cell>
          <cell r="AC516">
            <v>2001</v>
          </cell>
          <cell r="AD516" t="str">
            <v>St1</v>
          </cell>
          <cell r="AE516" t="str">
            <v>Qd2</v>
          </cell>
          <cell r="AF516" t="str">
            <v>Tr2</v>
          </cell>
          <cell r="AG516" t="str">
            <v>Tr2-2001</v>
          </cell>
          <cell r="AH516" t="str">
            <v>2001-Tr2</v>
          </cell>
          <cell r="AI516">
            <v>5</v>
          </cell>
          <cell r="AJ516" t="str">
            <v>05</v>
          </cell>
        </row>
        <row r="517">
          <cell r="AA517" t="str">
            <v>Aaa</v>
          </cell>
          <cell r="AB517">
            <v>37022</v>
          </cell>
          <cell r="AC517">
            <v>2001</v>
          </cell>
          <cell r="AD517" t="str">
            <v>St1</v>
          </cell>
          <cell r="AE517" t="str">
            <v>Qd2</v>
          </cell>
          <cell r="AF517" t="str">
            <v>Tr2</v>
          </cell>
          <cell r="AG517" t="str">
            <v>Tr2-2001</v>
          </cell>
          <cell r="AH517" t="str">
            <v>2001-Tr2</v>
          </cell>
          <cell r="AI517">
            <v>5</v>
          </cell>
          <cell r="AJ517" t="str">
            <v>05</v>
          </cell>
        </row>
        <row r="518">
          <cell r="AA518" t="str">
            <v>Aaa</v>
          </cell>
          <cell r="AB518">
            <v>37023</v>
          </cell>
          <cell r="AC518">
            <v>2001</v>
          </cell>
          <cell r="AD518" t="str">
            <v>St1</v>
          </cell>
          <cell r="AE518" t="str">
            <v>Qd2</v>
          </cell>
          <cell r="AF518" t="str">
            <v>Tr2</v>
          </cell>
          <cell r="AG518" t="str">
            <v>Tr2-2001</v>
          </cell>
          <cell r="AH518" t="str">
            <v>2001-Tr2</v>
          </cell>
          <cell r="AI518">
            <v>5</v>
          </cell>
          <cell r="AJ518" t="str">
            <v>05</v>
          </cell>
        </row>
        <row r="519">
          <cell r="AA519" t="str">
            <v>Aaa</v>
          </cell>
          <cell r="AB519">
            <v>37024</v>
          </cell>
          <cell r="AC519">
            <v>2001</v>
          </cell>
          <cell r="AD519" t="str">
            <v>St1</v>
          </cell>
          <cell r="AE519" t="str">
            <v>Qd2</v>
          </cell>
          <cell r="AF519" t="str">
            <v>Tr2</v>
          </cell>
          <cell r="AG519" t="str">
            <v>Tr2-2001</v>
          </cell>
          <cell r="AH519" t="str">
            <v>2001-Tr2</v>
          </cell>
          <cell r="AI519">
            <v>5</v>
          </cell>
          <cell r="AJ519" t="str">
            <v>05</v>
          </cell>
        </row>
        <row r="520">
          <cell r="AA520" t="str">
            <v>Aaa</v>
          </cell>
          <cell r="AB520">
            <v>37025</v>
          </cell>
          <cell r="AC520">
            <v>2001</v>
          </cell>
          <cell r="AD520" t="str">
            <v>St1</v>
          </cell>
          <cell r="AE520" t="str">
            <v>Qd2</v>
          </cell>
          <cell r="AF520" t="str">
            <v>Tr2</v>
          </cell>
          <cell r="AG520" t="str">
            <v>Tr2-2001</v>
          </cell>
          <cell r="AH520" t="str">
            <v>2001-Tr2</v>
          </cell>
          <cell r="AI520">
            <v>5</v>
          </cell>
          <cell r="AJ520" t="str">
            <v>05</v>
          </cell>
        </row>
        <row r="521">
          <cell r="AA521" t="str">
            <v>Aaa</v>
          </cell>
          <cell r="AB521">
            <v>37026</v>
          </cell>
          <cell r="AC521">
            <v>2001</v>
          </cell>
          <cell r="AD521" t="str">
            <v>St1</v>
          </cell>
          <cell r="AE521" t="str">
            <v>Qd2</v>
          </cell>
          <cell r="AF521" t="str">
            <v>Tr2</v>
          </cell>
          <cell r="AG521" t="str">
            <v>Tr2-2001</v>
          </cell>
          <cell r="AH521" t="str">
            <v>2001-Tr2</v>
          </cell>
          <cell r="AI521">
            <v>5</v>
          </cell>
          <cell r="AJ521" t="str">
            <v>05</v>
          </cell>
        </row>
        <row r="522">
          <cell r="AA522" t="str">
            <v>Aaa</v>
          </cell>
          <cell r="AB522">
            <v>37027</v>
          </cell>
          <cell r="AC522">
            <v>2001</v>
          </cell>
          <cell r="AD522" t="str">
            <v>St1</v>
          </cell>
          <cell r="AE522" t="str">
            <v>Qd2</v>
          </cell>
          <cell r="AF522" t="str">
            <v>Tr2</v>
          </cell>
          <cell r="AG522" t="str">
            <v>Tr2-2001</v>
          </cell>
          <cell r="AH522" t="str">
            <v>2001-Tr2</v>
          </cell>
          <cell r="AI522">
            <v>5</v>
          </cell>
          <cell r="AJ522" t="str">
            <v>05</v>
          </cell>
        </row>
        <row r="523">
          <cell r="AA523" t="str">
            <v>Aaa</v>
          </cell>
          <cell r="AB523">
            <v>37028</v>
          </cell>
          <cell r="AC523">
            <v>2001</v>
          </cell>
          <cell r="AD523" t="str">
            <v>St1</v>
          </cell>
          <cell r="AE523" t="str">
            <v>Qd2</v>
          </cell>
          <cell r="AF523" t="str">
            <v>Tr2</v>
          </cell>
          <cell r="AG523" t="str">
            <v>Tr2-2001</v>
          </cell>
          <cell r="AH523" t="str">
            <v>2001-Tr2</v>
          </cell>
          <cell r="AI523">
            <v>5</v>
          </cell>
          <cell r="AJ523" t="str">
            <v>05</v>
          </cell>
        </row>
        <row r="524">
          <cell r="AA524" t="str">
            <v>Aaa</v>
          </cell>
          <cell r="AB524">
            <v>37029</v>
          </cell>
          <cell r="AC524">
            <v>2001</v>
          </cell>
          <cell r="AD524" t="str">
            <v>St1</v>
          </cell>
          <cell r="AE524" t="str">
            <v>Qd2</v>
          </cell>
          <cell r="AF524" t="str">
            <v>Tr2</v>
          </cell>
          <cell r="AG524" t="str">
            <v>Tr2-2001</v>
          </cell>
          <cell r="AH524" t="str">
            <v>2001-Tr2</v>
          </cell>
          <cell r="AI524">
            <v>5</v>
          </cell>
          <cell r="AJ524" t="str">
            <v>05</v>
          </cell>
        </row>
        <row r="525">
          <cell r="AA525" t="str">
            <v>Aaa</v>
          </cell>
          <cell r="AB525">
            <v>37030</v>
          </cell>
          <cell r="AC525">
            <v>2001</v>
          </cell>
          <cell r="AD525" t="str">
            <v>St1</v>
          </cell>
          <cell r="AE525" t="str">
            <v>Qd2</v>
          </cell>
          <cell r="AF525" t="str">
            <v>Tr2</v>
          </cell>
          <cell r="AG525" t="str">
            <v>Tr2-2001</v>
          </cell>
          <cell r="AH525" t="str">
            <v>2001-Tr2</v>
          </cell>
          <cell r="AI525">
            <v>5</v>
          </cell>
          <cell r="AJ525" t="str">
            <v>05</v>
          </cell>
        </row>
        <row r="526">
          <cell r="AA526" t="str">
            <v>Aaa</v>
          </cell>
          <cell r="AB526">
            <v>37031</v>
          </cell>
          <cell r="AC526">
            <v>2001</v>
          </cell>
          <cell r="AD526" t="str">
            <v>St1</v>
          </cell>
          <cell r="AE526" t="str">
            <v>Qd2</v>
          </cell>
          <cell r="AF526" t="str">
            <v>Tr2</v>
          </cell>
          <cell r="AG526" t="str">
            <v>Tr2-2001</v>
          </cell>
          <cell r="AH526" t="str">
            <v>2001-Tr2</v>
          </cell>
          <cell r="AI526">
            <v>5</v>
          </cell>
          <cell r="AJ526" t="str">
            <v>05</v>
          </cell>
        </row>
        <row r="527">
          <cell r="AA527" t="str">
            <v>Aaa</v>
          </cell>
          <cell r="AB527">
            <v>37032</v>
          </cell>
          <cell r="AC527">
            <v>2001</v>
          </cell>
          <cell r="AD527" t="str">
            <v>St1</v>
          </cell>
          <cell r="AE527" t="str">
            <v>Qd2</v>
          </cell>
          <cell r="AF527" t="str">
            <v>Tr2</v>
          </cell>
          <cell r="AG527" t="str">
            <v>Tr2-2001</v>
          </cell>
          <cell r="AH527" t="str">
            <v>2001-Tr2</v>
          </cell>
          <cell r="AI527">
            <v>5</v>
          </cell>
          <cell r="AJ527" t="str">
            <v>05</v>
          </cell>
        </row>
        <row r="528">
          <cell r="AA528" t="str">
            <v>Aaa</v>
          </cell>
          <cell r="AB528">
            <v>37033</v>
          </cell>
          <cell r="AC528">
            <v>2001</v>
          </cell>
          <cell r="AD528" t="str">
            <v>St1</v>
          </cell>
          <cell r="AE528" t="str">
            <v>Qd2</v>
          </cell>
          <cell r="AF528" t="str">
            <v>Tr2</v>
          </cell>
          <cell r="AG528" t="str">
            <v>Tr2-2001</v>
          </cell>
          <cell r="AH528" t="str">
            <v>2001-Tr2</v>
          </cell>
          <cell r="AI528">
            <v>5</v>
          </cell>
          <cell r="AJ528" t="str">
            <v>05</v>
          </cell>
        </row>
        <row r="529">
          <cell r="AA529" t="str">
            <v>Aaa</v>
          </cell>
          <cell r="AB529">
            <v>37034</v>
          </cell>
          <cell r="AC529">
            <v>2001</v>
          </cell>
          <cell r="AD529" t="str">
            <v>St1</v>
          </cell>
          <cell r="AE529" t="str">
            <v>Qd2</v>
          </cell>
          <cell r="AF529" t="str">
            <v>Tr2</v>
          </cell>
          <cell r="AG529" t="str">
            <v>Tr2-2001</v>
          </cell>
          <cell r="AH529" t="str">
            <v>2001-Tr2</v>
          </cell>
          <cell r="AI529">
            <v>5</v>
          </cell>
          <cell r="AJ529" t="str">
            <v>05</v>
          </cell>
        </row>
        <row r="530">
          <cell r="AA530" t="str">
            <v>Aaa</v>
          </cell>
          <cell r="AB530">
            <v>37035</v>
          </cell>
          <cell r="AC530">
            <v>2001</v>
          </cell>
          <cell r="AD530" t="str">
            <v>St1</v>
          </cell>
          <cell r="AE530" t="str">
            <v>Qd2</v>
          </cell>
          <cell r="AF530" t="str">
            <v>Tr2</v>
          </cell>
          <cell r="AG530" t="str">
            <v>Tr2-2001</v>
          </cell>
          <cell r="AH530" t="str">
            <v>2001-Tr2</v>
          </cell>
          <cell r="AI530">
            <v>5</v>
          </cell>
          <cell r="AJ530" t="str">
            <v>05</v>
          </cell>
        </row>
        <row r="531">
          <cell r="AA531" t="str">
            <v>Aaa</v>
          </cell>
          <cell r="AB531">
            <v>37036</v>
          </cell>
          <cell r="AC531">
            <v>2001</v>
          </cell>
          <cell r="AD531" t="str">
            <v>St1</v>
          </cell>
          <cell r="AE531" t="str">
            <v>Qd2</v>
          </cell>
          <cell r="AF531" t="str">
            <v>Tr2</v>
          </cell>
          <cell r="AG531" t="str">
            <v>Tr2-2001</v>
          </cell>
          <cell r="AH531" t="str">
            <v>2001-Tr2</v>
          </cell>
          <cell r="AI531">
            <v>5</v>
          </cell>
          <cell r="AJ531" t="str">
            <v>05</v>
          </cell>
        </row>
        <row r="532">
          <cell r="AA532" t="str">
            <v>Aaa</v>
          </cell>
          <cell r="AB532">
            <v>37037</v>
          </cell>
          <cell r="AC532">
            <v>2001</v>
          </cell>
          <cell r="AD532" t="str">
            <v>St1</v>
          </cell>
          <cell r="AE532" t="str">
            <v>Qd2</v>
          </cell>
          <cell r="AF532" t="str">
            <v>Tr2</v>
          </cell>
          <cell r="AG532" t="str">
            <v>Tr2-2001</v>
          </cell>
          <cell r="AH532" t="str">
            <v>2001-Tr2</v>
          </cell>
          <cell r="AI532">
            <v>5</v>
          </cell>
          <cell r="AJ532" t="str">
            <v>05</v>
          </cell>
        </row>
        <row r="533">
          <cell r="AA533" t="str">
            <v>Aaa</v>
          </cell>
          <cell r="AB533">
            <v>37038</v>
          </cell>
          <cell r="AC533">
            <v>2001</v>
          </cell>
          <cell r="AD533" t="str">
            <v>St1</v>
          </cell>
          <cell r="AE533" t="str">
            <v>Qd2</v>
          </cell>
          <cell r="AF533" t="str">
            <v>Tr2</v>
          </cell>
          <cell r="AG533" t="str">
            <v>Tr2-2001</v>
          </cell>
          <cell r="AH533" t="str">
            <v>2001-Tr2</v>
          </cell>
          <cell r="AI533">
            <v>5</v>
          </cell>
          <cell r="AJ533" t="str">
            <v>05</v>
          </cell>
        </row>
        <row r="534">
          <cell r="AA534" t="str">
            <v>Aaa</v>
          </cell>
          <cell r="AB534">
            <v>37039</v>
          </cell>
          <cell r="AC534">
            <v>2001</v>
          </cell>
          <cell r="AD534" t="str">
            <v>St1</v>
          </cell>
          <cell r="AE534" t="str">
            <v>Qd2</v>
          </cell>
          <cell r="AF534" t="str">
            <v>Tr2</v>
          </cell>
          <cell r="AG534" t="str">
            <v>Tr2-2001</v>
          </cell>
          <cell r="AH534" t="str">
            <v>2001-Tr2</v>
          </cell>
          <cell r="AI534">
            <v>5</v>
          </cell>
          <cell r="AJ534" t="str">
            <v>05</v>
          </cell>
        </row>
        <row r="535">
          <cell r="AA535" t="str">
            <v>Aaa</v>
          </cell>
          <cell r="AB535">
            <v>37040</v>
          </cell>
          <cell r="AC535">
            <v>2001</v>
          </cell>
          <cell r="AD535" t="str">
            <v>St1</v>
          </cell>
          <cell r="AE535" t="str">
            <v>Qd2</v>
          </cell>
          <cell r="AF535" t="str">
            <v>Tr2</v>
          </cell>
          <cell r="AG535" t="str">
            <v>Tr2-2001</v>
          </cell>
          <cell r="AH535" t="str">
            <v>2001-Tr2</v>
          </cell>
          <cell r="AI535">
            <v>5</v>
          </cell>
          <cell r="AJ535" t="str">
            <v>05</v>
          </cell>
        </row>
        <row r="536">
          <cell r="AA536" t="str">
            <v>Aaa</v>
          </cell>
          <cell r="AB536">
            <v>37041</v>
          </cell>
          <cell r="AC536">
            <v>2001</v>
          </cell>
          <cell r="AD536" t="str">
            <v>St1</v>
          </cell>
          <cell r="AE536" t="str">
            <v>Qd2</v>
          </cell>
          <cell r="AF536" t="str">
            <v>Tr2</v>
          </cell>
          <cell r="AG536" t="str">
            <v>Tr2-2001</v>
          </cell>
          <cell r="AH536" t="str">
            <v>2001-Tr2</v>
          </cell>
          <cell r="AI536">
            <v>5</v>
          </cell>
          <cell r="AJ536" t="str">
            <v>05</v>
          </cell>
        </row>
        <row r="537">
          <cell r="AA537" t="str">
            <v>Aaa</v>
          </cell>
          <cell r="AB537">
            <v>37042</v>
          </cell>
          <cell r="AC537">
            <v>2001</v>
          </cell>
          <cell r="AD537" t="str">
            <v>St1</v>
          </cell>
          <cell r="AE537" t="str">
            <v>Qd2</v>
          </cell>
          <cell r="AF537" t="str">
            <v>Tr2</v>
          </cell>
          <cell r="AG537" t="str">
            <v>Tr2-2001</v>
          </cell>
          <cell r="AH537" t="str">
            <v>2001-Tr2</v>
          </cell>
          <cell r="AI537">
            <v>5</v>
          </cell>
          <cell r="AJ537" t="str">
            <v>05</v>
          </cell>
        </row>
        <row r="538">
          <cell r="AA538" t="str">
            <v>Aaa</v>
          </cell>
          <cell r="AB538">
            <v>37043</v>
          </cell>
          <cell r="AC538">
            <v>2001</v>
          </cell>
          <cell r="AD538" t="str">
            <v>St1</v>
          </cell>
          <cell r="AE538" t="str">
            <v>Qd2</v>
          </cell>
          <cell r="AF538" t="str">
            <v>Tr2</v>
          </cell>
          <cell r="AG538" t="str">
            <v>Tr2-2001</v>
          </cell>
          <cell r="AH538" t="str">
            <v>2001-Tr2</v>
          </cell>
          <cell r="AI538">
            <v>6</v>
          </cell>
          <cell r="AJ538" t="str">
            <v>06</v>
          </cell>
        </row>
        <row r="539">
          <cell r="AA539" t="str">
            <v>Aaa</v>
          </cell>
          <cell r="AB539">
            <v>37044</v>
          </cell>
          <cell r="AC539">
            <v>2001</v>
          </cell>
          <cell r="AD539" t="str">
            <v>St1</v>
          </cell>
          <cell r="AE539" t="str">
            <v>Qd2</v>
          </cell>
          <cell r="AF539" t="str">
            <v>Tr2</v>
          </cell>
          <cell r="AG539" t="str">
            <v>Tr2-2001</v>
          </cell>
          <cell r="AH539" t="str">
            <v>2001-Tr2</v>
          </cell>
          <cell r="AI539">
            <v>6</v>
          </cell>
          <cell r="AJ539" t="str">
            <v>06</v>
          </cell>
        </row>
        <row r="540">
          <cell r="AA540" t="str">
            <v>Aaa</v>
          </cell>
          <cell r="AB540">
            <v>37045</v>
          </cell>
          <cell r="AC540">
            <v>2001</v>
          </cell>
          <cell r="AD540" t="str">
            <v>St1</v>
          </cell>
          <cell r="AE540" t="str">
            <v>Qd2</v>
          </cell>
          <cell r="AF540" t="str">
            <v>Tr2</v>
          </cell>
          <cell r="AG540" t="str">
            <v>Tr2-2001</v>
          </cell>
          <cell r="AH540" t="str">
            <v>2001-Tr2</v>
          </cell>
          <cell r="AI540">
            <v>6</v>
          </cell>
          <cell r="AJ540" t="str">
            <v>06</v>
          </cell>
        </row>
        <row r="541">
          <cell r="AA541" t="str">
            <v>Aaa</v>
          </cell>
          <cell r="AB541">
            <v>37046</v>
          </cell>
          <cell r="AC541">
            <v>2001</v>
          </cell>
          <cell r="AD541" t="str">
            <v>St1</v>
          </cell>
          <cell r="AE541" t="str">
            <v>Qd2</v>
          </cell>
          <cell r="AF541" t="str">
            <v>Tr2</v>
          </cell>
          <cell r="AG541" t="str">
            <v>Tr2-2001</v>
          </cell>
          <cell r="AH541" t="str">
            <v>2001-Tr2</v>
          </cell>
          <cell r="AI541">
            <v>6</v>
          </cell>
          <cell r="AJ541" t="str">
            <v>06</v>
          </cell>
        </row>
        <row r="542">
          <cell r="AA542" t="str">
            <v>Aaa</v>
          </cell>
          <cell r="AB542">
            <v>37047</v>
          </cell>
          <cell r="AC542">
            <v>2001</v>
          </cell>
          <cell r="AD542" t="str">
            <v>St1</v>
          </cell>
          <cell r="AE542" t="str">
            <v>Qd2</v>
          </cell>
          <cell r="AF542" t="str">
            <v>Tr2</v>
          </cell>
          <cell r="AG542" t="str">
            <v>Tr2-2001</v>
          </cell>
          <cell r="AH542" t="str">
            <v>2001-Tr2</v>
          </cell>
          <cell r="AI542">
            <v>6</v>
          </cell>
          <cell r="AJ542" t="str">
            <v>06</v>
          </cell>
        </row>
        <row r="543">
          <cell r="AA543" t="str">
            <v>Aaa</v>
          </cell>
          <cell r="AB543">
            <v>37048</v>
          </cell>
          <cell r="AC543">
            <v>2001</v>
          </cell>
          <cell r="AD543" t="str">
            <v>St1</v>
          </cell>
          <cell r="AE543" t="str">
            <v>Qd2</v>
          </cell>
          <cell r="AF543" t="str">
            <v>Tr2</v>
          </cell>
          <cell r="AG543" t="str">
            <v>Tr2-2001</v>
          </cell>
          <cell r="AH543" t="str">
            <v>2001-Tr2</v>
          </cell>
          <cell r="AI543">
            <v>6</v>
          </cell>
          <cell r="AJ543" t="str">
            <v>06</v>
          </cell>
        </row>
        <row r="544">
          <cell r="AA544" t="str">
            <v>Aaa</v>
          </cell>
          <cell r="AB544">
            <v>37049</v>
          </cell>
          <cell r="AC544">
            <v>2001</v>
          </cell>
          <cell r="AD544" t="str">
            <v>St1</v>
          </cell>
          <cell r="AE544" t="str">
            <v>Qd2</v>
          </cell>
          <cell r="AF544" t="str">
            <v>Tr2</v>
          </cell>
          <cell r="AG544" t="str">
            <v>Tr2-2001</v>
          </cell>
          <cell r="AH544" t="str">
            <v>2001-Tr2</v>
          </cell>
          <cell r="AI544">
            <v>6</v>
          </cell>
          <cell r="AJ544" t="str">
            <v>06</v>
          </cell>
        </row>
        <row r="545">
          <cell r="AA545" t="str">
            <v>Aaa</v>
          </cell>
          <cell r="AB545">
            <v>37050</v>
          </cell>
          <cell r="AC545">
            <v>2001</v>
          </cell>
          <cell r="AD545" t="str">
            <v>St1</v>
          </cell>
          <cell r="AE545" t="str">
            <v>Qd2</v>
          </cell>
          <cell r="AF545" t="str">
            <v>Tr2</v>
          </cell>
          <cell r="AG545" t="str">
            <v>Tr2-2001</v>
          </cell>
          <cell r="AH545" t="str">
            <v>2001-Tr2</v>
          </cell>
          <cell r="AI545">
            <v>6</v>
          </cell>
          <cell r="AJ545" t="str">
            <v>06</v>
          </cell>
        </row>
        <row r="546">
          <cell r="AA546" t="str">
            <v>Aaa</v>
          </cell>
          <cell r="AB546">
            <v>37051</v>
          </cell>
          <cell r="AC546">
            <v>2001</v>
          </cell>
          <cell r="AD546" t="str">
            <v>St1</v>
          </cell>
          <cell r="AE546" t="str">
            <v>Qd2</v>
          </cell>
          <cell r="AF546" t="str">
            <v>Tr2</v>
          </cell>
          <cell r="AG546" t="str">
            <v>Tr2-2001</v>
          </cell>
          <cell r="AH546" t="str">
            <v>2001-Tr2</v>
          </cell>
          <cell r="AI546">
            <v>6</v>
          </cell>
          <cell r="AJ546" t="str">
            <v>06</v>
          </cell>
        </row>
        <row r="547">
          <cell r="AA547" t="str">
            <v>Aaa</v>
          </cell>
          <cell r="AB547">
            <v>37052</v>
          </cell>
          <cell r="AC547">
            <v>2001</v>
          </cell>
          <cell r="AD547" t="str">
            <v>St1</v>
          </cell>
          <cell r="AE547" t="str">
            <v>Qd2</v>
          </cell>
          <cell r="AF547" t="str">
            <v>Tr2</v>
          </cell>
          <cell r="AG547" t="str">
            <v>Tr2-2001</v>
          </cell>
          <cell r="AH547" t="str">
            <v>2001-Tr2</v>
          </cell>
          <cell r="AI547">
            <v>6</v>
          </cell>
          <cell r="AJ547" t="str">
            <v>06</v>
          </cell>
        </row>
        <row r="548">
          <cell r="AA548" t="str">
            <v>Aaa</v>
          </cell>
          <cell r="AB548">
            <v>37053</v>
          </cell>
          <cell r="AC548">
            <v>2001</v>
          </cell>
          <cell r="AD548" t="str">
            <v>St1</v>
          </cell>
          <cell r="AE548" t="str">
            <v>Qd2</v>
          </cell>
          <cell r="AF548" t="str">
            <v>Tr2</v>
          </cell>
          <cell r="AG548" t="str">
            <v>Tr2-2001</v>
          </cell>
          <cell r="AH548" t="str">
            <v>2001-Tr2</v>
          </cell>
          <cell r="AI548">
            <v>6</v>
          </cell>
          <cell r="AJ548" t="str">
            <v>06</v>
          </cell>
        </row>
        <row r="549">
          <cell r="AA549" t="str">
            <v>Aaa</v>
          </cell>
          <cell r="AB549">
            <v>37054</v>
          </cell>
          <cell r="AC549">
            <v>2001</v>
          </cell>
          <cell r="AD549" t="str">
            <v>St1</v>
          </cell>
          <cell r="AE549" t="str">
            <v>Qd2</v>
          </cell>
          <cell r="AF549" t="str">
            <v>Tr2</v>
          </cell>
          <cell r="AG549" t="str">
            <v>Tr2-2001</v>
          </cell>
          <cell r="AH549" t="str">
            <v>2001-Tr2</v>
          </cell>
          <cell r="AI549">
            <v>6</v>
          </cell>
          <cell r="AJ549" t="str">
            <v>06</v>
          </cell>
        </row>
        <row r="550">
          <cell r="AA550" t="str">
            <v>Aaa</v>
          </cell>
          <cell r="AB550">
            <v>37055</v>
          </cell>
          <cell r="AC550">
            <v>2001</v>
          </cell>
          <cell r="AD550" t="str">
            <v>St1</v>
          </cell>
          <cell r="AE550" t="str">
            <v>Qd2</v>
          </cell>
          <cell r="AF550" t="str">
            <v>Tr2</v>
          </cell>
          <cell r="AG550" t="str">
            <v>Tr2-2001</v>
          </cell>
          <cell r="AH550" t="str">
            <v>2001-Tr2</v>
          </cell>
          <cell r="AI550">
            <v>6</v>
          </cell>
          <cell r="AJ550" t="str">
            <v>06</v>
          </cell>
        </row>
        <row r="551">
          <cell r="AA551" t="str">
            <v>Aaa</v>
          </cell>
          <cell r="AB551">
            <v>37056</v>
          </cell>
          <cell r="AC551">
            <v>2001</v>
          </cell>
          <cell r="AD551" t="str">
            <v>St1</v>
          </cell>
          <cell r="AE551" t="str">
            <v>Qd2</v>
          </cell>
          <cell r="AF551" t="str">
            <v>Tr2</v>
          </cell>
          <cell r="AG551" t="str">
            <v>Tr2-2001</v>
          </cell>
          <cell r="AH551" t="str">
            <v>2001-Tr2</v>
          </cell>
          <cell r="AI551">
            <v>6</v>
          </cell>
          <cell r="AJ551" t="str">
            <v>06</v>
          </cell>
        </row>
        <row r="552">
          <cell r="AA552" t="str">
            <v>Aaa</v>
          </cell>
          <cell r="AB552">
            <v>37057</v>
          </cell>
          <cell r="AC552">
            <v>2001</v>
          </cell>
          <cell r="AD552" t="str">
            <v>St1</v>
          </cell>
          <cell r="AE552" t="str">
            <v>Qd2</v>
          </cell>
          <cell r="AF552" t="str">
            <v>Tr2</v>
          </cell>
          <cell r="AG552" t="str">
            <v>Tr2-2001</v>
          </cell>
          <cell r="AH552" t="str">
            <v>2001-Tr2</v>
          </cell>
          <cell r="AI552">
            <v>6</v>
          </cell>
          <cell r="AJ552" t="str">
            <v>06</v>
          </cell>
        </row>
        <row r="553">
          <cell r="AA553" t="str">
            <v>Aaa</v>
          </cell>
          <cell r="AB553">
            <v>37058</v>
          </cell>
          <cell r="AC553">
            <v>2001</v>
          </cell>
          <cell r="AD553" t="str">
            <v>St1</v>
          </cell>
          <cell r="AE553" t="str">
            <v>Qd2</v>
          </cell>
          <cell r="AF553" t="str">
            <v>Tr2</v>
          </cell>
          <cell r="AG553" t="str">
            <v>Tr2-2001</v>
          </cell>
          <cell r="AH553" t="str">
            <v>2001-Tr2</v>
          </cell>
          <cell r="AI553">
            <v>6</v>
          </cell>
          <cell r="AJ553" t="str">
            <v>06</v>
          </cell>
        </row>
        <row r="554">
          <cell r="AA554" t="str">
            <v>Aaa</v>
          </cell>
          <cell r="AB554">
            <v>37059</v>
          </cell>
          <cell r="AC554">
            <v>2001</v>
          </cell>
          <cell r="AD554" t="str">
            <v>St1</v>
          </cell>
          <cell r="AE554" t="str">
            <v>Qd2</v>
          </cell>
          <cell r="AF554" t="str">
            <v>Tr2</v>
          </cell>
          <cell r="AG554" t="str">
            <v>Tr2-2001</v>
          </cell>
          <cell r="AH554" t="str">
            <v>2001-Tr2</v>
          </cell>
          <cell r="AI554">
            <v>6</v>
          </cell>
          <cell r="AJ554" t="str">
            <v>06</v>
          </cell>
        </row>
        <row r="555">
          <cell r="AA555" t="str">
            <v>Aaa</v>
          </cell>
          <cell r="AB555">
            <v>37060</v>
          </cell>
          <cell r="AC555">
            <v>2001</v>
          </cell>
          <cell r="AD555" t="str">
            <v>St1</v>
          </cell>
          <cell r="AE555" t="str">
            <v>Qd2</v>
          </cell>
          <cell r="AF555" t="str">
            <v>Tr2</v>
          </cell>
          <cell r="AG555" t="str">
            <v>Tr2-2001</v>
          </cell>
          <cell r="AH555" t="str">
            <v>2001-Tr2</v>
          </cell>
          <cell r="AI555">
            <v>6</v>
          </cell>
          <cell r="AJ555" t="str">
            <v>06</v>
          </cell>
        </row>
        <row r="556">
          <cell r="AA556" t="str">
            <v>Aaa</v>
          </cell>
          <cell r="AB556">
            <v>37061</v>
          </cell>
          <cell r="AC556">
            <v>2001</v>
          </cell>
          <cell r="AD556" t="str">
            <v>St1</v>
          </cell>
          <cell r="AE556" t="str">
            <v>Qd2</v>
          </cell>
          <cell r="AF556" t="str">
            <v>Tr2</v>
          </cell>
          <cell r="AG556" t="str">
            <v>Tr2-2001</v>
          </cell>
          <cell r="AH556" t="str">
            <v>2001-Tr2</v>
          </cell>
          <cell r="AI556">
            <v>6</v>
          </cell>
          <cell r="AJ556" t="str">
            <v>06</v>
          </cell>
        </row>
        <row r="557">
          <cell r="AA557" t="str">
            <v>Aaa</v>
          </cell>
          <cell r="AB557">
            <v>37062</v>
          </cell>
          <cell r="AC557">
            <v>2001</v>
          </cell>
          <cell r="AD557" t="str">
            <v>St1</v>
          </cell>
          <cell r="AE557" t="str">
            <v>Qd2</v>
          </cell>
          <cell r="AF557" t="str">
            <v>Tr2</v>
          </cell>
          <cell r="AG557" t="str">
            <v>Tr2-2001</v>
          </cell>
          <cell r="AH557" t="str">
            <v>2001-Tr2</v>
          </cell>
          <cell r="AI557">
            <v>6</v>
          </cell>
          <cell r="AJ557" t="str">
            <v>06</v>
          </cell>
        </row>
        <row r="558">
          <cell r="AA558" t="str">
            <v>Aaa</v>
          </cell>
          <cell r="AB558">
            <v>37063</v>
          </cell>
          <cell r="AC558">
            <v>2001</v>
          </cell>
          <cell r="AD558" t="str">
            <v>St1</v>
          </cell>
          <cell r="AE558" t="str">
            <v>Qd2</v>
          </cell>
          <cell r="AF558" t="str">
            <v>Tr2</v>
          </cell>
          <cell r="AG558" t="str">
            <v>Tr2-2001</v>
          </cell>
          <cell r="AH558" t="str">
            <v>2001-Tr2</v>
          </cell>
          <cell r="AI558">
            <v>6</v>
          </cell>
          <cell r="AJ558" t="str">
            <v>06</v>
          </cell>
        </row>
        <row r="559">
          <cell r="AA559" t="str">
            <v>Aaa</v>
          </cell>
          <cell r="AB559">
            <v>37064</v>
          </cell>
          <cell r="AC559">
            <v>2001</v>
          </cell>
          <cell r="AD559" t="str">
            <v>St1</v>
          </cell>
          <cell r="AE559" t="str">
            <v>Qd2</v>
          </cell>
          <cell r="AF559" t="str">
            <v>Tr2</v>
          </cell>
          <cell r="AG559" t="str">
            <v>Tr2-2001</v>
          </cell>
          <cell r="AH559" t="str">
            <v>2001-Tr2</v>
          </cell>
          <cell r="AI559">
            <v>6</v>
          </cell>
          <cell r="AJ559" t="str">
            <v>06</v>
          </cell>
        </row>
        <row r="560">
          <cell r="AA560" t="str">
            <v>Aaa</v>
          </cell>
          <cell r="AB560">
            <v>37065</v>
          </cell>
          <cell r="AC560">
            <v>2001</v>
          </cell>
          <cell r="AD560" t="str">
            <v>St1</v>
          </cell>
          <cell r="AE560" t="str">
            <v>Qd2</v>
          </cell>
          <cell r="AF560" t="str">
            <v>Tr2</v>
          </cell>
          <cell r="AG560" t="str">
            <v>Tr2-2001</v>
          </cell>
          <cell r="AH560" t="str">
            <v>2001-Tr2</v>
          </cell>
          <cell r="AI560">
            <v>6</v>
          </cell>
          <cell r="AJ560" t="str">
            <v>06</v>
          </cell>
        </row>
        <row r="561">
          <cell r="AA561" t="str">
            <v>Aaa</v>
          </cell>
          <cell r="AB561">
            <v>37066</v>
          </cell>
          <cell r="AC561">
            <v>2001</v>
          </cell>
          <cell r="AD561" t="str">
            <v>St1</v>
          </cell>
          <cell r="AE561" t="str">
            <v>Qd2</v>
          </cell>
          <cell r="AF561" t="str">
            <v>Tr2</v>
          </cell>
          <cell r="AG561" t="str">
            <v>Tr2-2001</v>
          </cell>
          <cell r="AH561" t="str">
            <v>2001-Tr2</v>
          </cell>
          <cell r="AI561">
            <v>6</v>
          </cell>
          <cell r="AJ561" t="str">
            <v>06</v>
          </cell>
        </row>
        <row r="562">
          <cell r="AA562" t="str">
            <v>Aaa</v>
          </cell>
          <cell r="AB562">
            <v>37067</v>
          </cell>
          <cell r="AC562">
            <v>2001</v>
          </cell>
          <cell r="AD562" t="str">
            <v>St1</v>
          </cell>
          <cell r="AE562" t="str">
            <v>Qd2</v>
          </cell>
          <cell r="AF562" t="str">
            <v>Tr2</v>
          </cell>
          <cell r="AG562" t="str">
            <v>Tr2-2001</v>
          </cell>
          <cell r="AH562" t="str">
            <v>2001-Tr2</v>
          </cell>
          <cell r="AI562">
            <v>6</v>
          </cell>
          <cell r="AJ562" t="str">
            <v>06</v>
          </cell>
        </row>
        <row r="563">
          <cell r="AA563" t="str">
            <v>Aaa</v>
          </cell>
          <cell r="AB563">
            <v>37068</v>
          </cell>
          <cell r="AC563">
            <v>2001</v>
          </cell>
          <cell r="AD563" t="str">
            <v>St1</v>
          </cell>
          <cell r="AE563" t="str">
            <v>Qd2</v>
          </cell>
          <cell r="AF563" t="str">
            <v>Tr2</v>
          </cell>
          <cell r="AG563" t="str">
            <v>Tr2-2001</v>
          </cell>
          <cell r="AH563" t="str">
            <v>2001-Tr2</v>
          </cell>
          <cell r="AI563">
            <v>6</v>
          </cell>
          <cell r="AJ563" t="str">
            <v>06</v>
          </cell>
        </row>
        <row r="564">
          <cell r="AA564" t="str">
            <v>Aaa</v>
          </cell>
          <cell r="AB564">
            <v>37069</v>
          </cell>
          <cell r="AC564">
            <v>2001</v>
          </cell>
          <cell r="AD564" t="str">
            <v>St1</v>
          </cell>
          <cell r="AE564" t="str">
            <v>Qd2</v>
          </cell>
          <cell r="AF564" t="str">
            <v>Tr2</v>
          </cell>
          <cell r="AG564" t="str">
            <v>Tr2-2001</v>
          </cell>
          <cell r="AH564" t="str">
            <v>2001-Tr2</v>
          </cell>
          <cell r="AI564">
            <v>6</v>
          </cell>
          <cell r="AJ564" t="str">
            <v>06</v>
          </cell>
        </row>
        <row r="565">
          <cell r="AA565" t="str">
            <v>Aaa</v>
          </cell>
          <cell r="AB565">
            <v>37070</v>
          </cell>
          <cell r="AC565">
            <v>2001</v>
          </cell>
          <cell r="AD565" t="str">
            <v>St1</v>
          </cell>
          <cell r="AE565" t="str">
            <v>Qd2</v>
          </cell>
          <cell r="AF565" t="str">
            <v>Tr2</v>
          </cell>
          <cell r="AG565" t="str">
            <v>Tr2-2001</v>
          </cell>
          <cell r="AH565" t="str">
            <v>2001-Tr2</v>
          </cell>
          <cell r="AI565">
            <v>6</v>
          </cell>
          <cell r="AJ565" t="str">
            <v>06</v>
          </cell>
        </row>
        <row r="566">
          <cell r="AA566" t="str">
            <v>Aaa</v>
          </cell>
          <cell r="AB566">
            <v>37071</v>
          </cell>
          <cell r="AC566">
            <v>2001</v>
          </cell>
          <cell r="AD566" t="str">
            <v>St1</v>
          </cell>
          <cell r="AE566" t="str">
            <v>Qd2</v>
          </cell>
          <cell r="AF566" t="str">
            <v>Tr2</v>
          </cell>
          <cell r="AG566" t="str">
            <v>Tr2-2001</v>
          </cell>
          <cell r="AH566" t="str">
            <v>2001-Tr2</v>
          </cell>
          <cell r="AI566">
            <v>6</v>
          </cell>
          <cell r="AJ566" t="str">
            <v>06</v>
          </cell>
        </row>
        <row r="567">
          <cell r="AA567" t="str">
            <v>Aaa</v>
          </cell>
          <cell r="AB567">
            <v>37072</v>
          </cell>
          <cell r="AC567">
            <v>2001</v>
          </cell>
          <cell r="AD567" t="str">
            <v>St1</v>
          </cell>
          <cell r="AE567" t="str">
            <v>Qd2</v>
          </cell>
          <cell r="AF567" t="str">
            <v>Tr2</v>
          </cell>
          <cell r="AG567" t="str">
            <v>Tr2-2001</v>
          </cell>
          <cell r="AH567" t="str">
            <v>2001-Tr2</v>
          </cell>
          <cell r="AI567">
            <v>6</v>
          </cell>
          <cell r="AJ567" t="str">
            <v>06</v>
          </cell>
        </row>
        <row r="568">
          <cell r="AA568" t="str">
            <v>Aaa</v>
          </cell>
          <cell r="AB568">
            <v>37073</v>
          </cell>
          <cell r="AC568">
            <v>2001</v>
          </cell>
          <cell r="AD568" t="str">
            <v>St2</v>
          </cell>
          <cell r="AE568" t="str">
            <v>Qd2</v>
          </cell>
          <cell r="AF568" t="str">
            <v>Tr3</v>
          </cell>
          <cell r="AG568" t="str">
            <v>Tr3-2001</v>
          </cell>
          <cell r="AH568" t="str">
            <v>2001-Tr3</v>
          </cell>
          <cell r="AI568">
            <v>7</v>
          </cell>
          <cell r="AJ568" t="str">
            <v>07</v>
          </cell>
        </row>
        <row r="569">
          <cell r="AA569" t="str">
            <v>Aaa</v>
          </cell>
          <cell r="AB569">
            <v>37074</v>
          </cell>
          <cell r="AC569">
            <v>2001</v>
          </cell>
          <cell r="AD569" t="str">
            <v>St2</v>
          </cell>
          <cell r="AE569" t="str">
            <v>Qd2</v>
          </cell>
          <cell r="AF569" t="str">
            <v>Tr3</v>
          </cell>
          <cell r="AG569" t="str">
            <v>Tr3-2001</v>
          </cell>
          <cell r="AH569" t="str">
            <v>2001-Tr3</v>
          </cell>
          <cell r="AI569">
            <v>7</v>
          </cell>
          <cell r="AJ569" t="str">
            <v>07</v>
          </cell>
        </row>
        <row r="570">
          <cell r="AA570" t="str">
            <v>Aaa</v>
          </cell>
          <cell r="AB570">
            <v>37075</v>
          </cell>
          <cell r="AC570">
            <v>2001</v>
          </cell>
          <cell r="AD570" t="str">
            <v>St2</v>
          </cell>
          <cell r="AE570" t="str">
            <v>Qd2</v>
          </cell>
          <cell r="AF570" t="str">
            <v>Tr3</v>
          </cell>
          <cell r="AG570" t="str">
            <v>Tr3-2001</v>
          </cell>
          <cell r="AH570" t="str">
            <v>2001-Tr3</v>
          </cell>
          <cell r="AI570">
            <v>7</v>
          </cell>
          <cell r="AJ570" t="str">
            <v>07</v>
          </cell>
        </row>
        <row r="571">
          <cell r="AA571" t="str">
            <v>Aaa</v>
          </cell>
          <cell r="AB571">
            <v>37076</v>
          </cell>
          <cell r="AC571">
            <v>2001</v>
          </cell>
          <cell r="AD571" t="str">
            <v>St2</v>
          </cell>
          <cell r="AE571" t="str">
            <v>Qd2</v>
          </cell>
          <cell r="AF571" t="str">
            <v>Tr3</v>
          </cell>
          <cell r="AG571" t="str">
            <v>Tr3-2001</v>
          </cell>
          <cell r="AH571" t="str">
            <v>2001-Tr3</v>
          </cell>
          <cell r="AI571">
            <v>7</v>
          </cell>
          <cell r="AJ571" t="str">
            <v>07</v>
          </cell>
        </row>
        <row r="572">
          <cell r="AA572" t="str">
            <v>Aaa</v>
          </cell>
          <cell r="AB572">
            <v>37077</v>
          </cell>
          <cell r="AC572">
            <v>2001</v>
          </cell>
          <cell r="AD572" t="str">
            <v>St2</v>
          </cell>
          <cell r="AE572" t="str">
            <v>Qd2</v>
          </cell>
          <cell r="AF572" t="str">
            <v>Tr3</v>
          </cell>
          <cell r="AG572" t="str">
            <v>Tr3-2001</v>
          </cell>
          <cell r="AH572" t="str">
            <v>2001-Tr3</v>
          </cell>
          <cell r="AI572">
            <v>7</v>
          </cell>
          <cell r="AJ572" t="str">
            <v>07</v>
          </cell>
        </row>
        <row r="573">
          <cell r="AA573" t="str">
            <v>Aaa</v>
          </cell>
          <cell r="AB573">
            <v>37078</v>
          </cell>
          <cell r="AC573">
            <v>2001</v>
          </cell>
          <cell r="AD573" t="str">
            <v>St2</v>
          </cell>
          <cell r="AE573" t="str">
            <v>Qd2</v>
          </cell>
          <cell r="AF573" t="str">
            <v>Tr3</v>
          </cell>
          <cell r="AG573" t="str">
            <v>Tr3-2001</v>
          </cell>
          <cell r="AH573" t="str">
            <v>2001-Tr3</v>
          </cell>
          <cell r="AI573">
            <v>7</v>
          </cell>
          <cell r="AJ573" t="str">
            <v>07</v>
          </cell>
        </row>
        <row r="574">
          <cell r="AA574" t="str">
            <v>Aaa</v>
          </cell>
          <cell r="AB574">
            <v>37079</v>
          </cell>
          <cell r="AC574">
            <v>2001</v>
          </cell>
          <cell r="AD574" t="str">
            <v>St2</v>
          </cell>
          <cell r="AE574" t="str">
            <v>Qd2</v>
          </cell>
          <cell r="AF574" t="str">
            <v>Tr3</v>
          </cell>
          <cell r="AG574" t="str">
            <v>Tr3-2001</v>
          </cell>
          <cell r="AH574" t="str">
            <v>2001-Tr3</v>
          </cell>
          <cell r="AI574">
            <v>7</v>
          </cell>
          <cell r="AJ574" t="str">
            <v>07</v>
          </cell>
        </row>
        <row r="575">
          <cell r="AA575" t="str">
            <v>Aaa</v>
          </cell>
          <cell r="AB575">
            <v>37080</v>
          </cell>
          <cell r="AC575">
            <v>2001</v>
          </cell>
          <cell r="AD575" t="str">
            <v>St2</v>
          </cell>
          <cell r="AE575" t="str">
            <v>Qd2</v>
          </cell>
          <cell r="AF575" t="str">
            <v>Tr3</v>
          </cell>
          <cell r="AG575" t="str">
            <v>Tr3-2001</v>
          </cell>
          <cell r="AH575" t="str">
            <v>2001-Tr3</v>
          </cell>
          <cell r="AI575">
            <v>7</v>
          </cell>
          <cell r="AJ575" t="str">
            <v>07</v>
          </cell>
        </row>
        <row r="576">
          <cell r="AA576" t="str">
            <v>Aaa</v>
          </cell>
          <cell r="AB576">
            <v>37081</v>
          </cell>
          <cell r="AC576">
            <v>2001</v>
          </cell>
          <cell r="AD576" t="str">
            <v>St2</v>
          </cell>
          <cell r="AE576" t="str">
            <v>Qd2</v>
          </cell>
          <cell r="AF576" t="str">
            <v>Tr3</v>
          </cell>
          <cell r="AG576" t="str">
            <v>Tr3-2001</v>
          </cell>
          <cell r="AH576" t="str">
            <v>2001-Tr3</v>
          </cell>
          <cell r="AI576">
            <v>7</v>
          </cell>
          <cell r="AJ576" t="str">
            <v>07</v>
          </cell>
        </row>
        <row r="577">
          <cell r="AA577" t="str">
            <v>Aaa</v>
          </cell>
          <cell r="AB577">
            <v>37082</v>
          </cell>
          <cell r="AC577">
            <v>2001</v>
          </cell>
          <cell r="AD577" t="str">
            <v>St2</v>
          </cell>
          <cell r="AE577" t="str">
            <v>Qd2</v>
          </cell>
          <cell r="AF577" t="str">
            <v>Tr3</v>
          </cell>
          <cell r="AG577" t="str">
            <v>Tr3-2001</v>
          </cell>
          <cell r="AH577" t="str">
            <v>2001-Tr3</v>
          </cell>
          <cell r="AI577">
            <v>7</v>
          </cell>
          <cell r="AJ577" t="str">
            <v>07</v>
          </cell>
        </row>
        <row r="578">
          <cell r="AA578" t="str">
            <v>Aaa</v>
          </cell>
          <cell r="AB578">
            <v>37083</v>
          </cell>
          <cell r="AC578">
            <v>2001</v>
          </cell>
          <cell r="AD578" t="str">
            <v>St2</v>
          </cell>
          <cell r="AE578" t="str">
            <v>Qd2</v>
          </cell>
          <cell r="AF578" t="str">
            <v>Tr3</v>
          </cell>
          <cell r="AG578" t="str">
            <v>Tr3-2001</v>
          </cell>
          <cell r="AH578" t="str">
            <v>2001-Tr3</v>
          </cell>
          <cell r="AI578">
            <v>7</v>
          </cell>
          <cell r="AJ578" t="str">
            <v>07</v>
          </cell>
        </row>
        <row r="579">
          <cell r="AA579" t="str">
            <v>Aaa</v>
          </cell>
          <cell r="AB579">
            <v>37084</v>
          </cell>
          <cell r="AC579">
            <v>2001</v>
          </cell>
          <cell r="AD579" t="str">
            <v>St2</v>
          </cell>
          <cell r="AE579" t="str">
            <v>Qd2</v>
          </cell>
          <cell r="AF579" t="str">
            <v>Tr3</v>
          </cell>
          <cell r="AG579" t="str">
            <v>Tr3-2001</v>
          </cell>
          <cell r="AH579" t="str">
            <v>2001-Tr3</v>
          </cell>
          <cell r="AI579">
            <v>7</v>
          </cell>
          <cell r="AJ579" t="str">
            <v>07</v>
          </cell>
        </row>
        <row r="580">
          <cell r="AA580" t="str">
            <v>Aaa</v>
          </cell>
          <cell r="AB580">
            <v>37085</v>
          </cell>
          <cell r="AC580">
            <v>2001</v>
          </cell>
          <cell r="AD580" t="str">
            <v>St2</v>
          </cell>
          <cell r="AE580" t="str">
            <v>Qd2</v>
          </cell>
          <cell r="AF580" t="str">
            <v>Tr3</v>
          </cell>
          <cell r="AG580" t="str">
            <v>Tr3-2001</v>
          </cell>
          <cell r="AH580" t="str">
            <v>2001-Tr3</v>
          </cell>
          <cell r="AI580">
            <v>7</v>
          </cell>
          <cell r="AJ580" t="str">
            <v>07</v>
          </cell>
        </row>
        <row r="581">
          <cell r="AA581" t="str">
            <v>Aaa</v>
          </cell>
          <cell r="AB581">
            <v>37086</v>
          </cell>
          <cell r="AC581">
            <v>2001</v>
          </cell>
          <cell r="AD581" t="str">
            <v>St2</v>
          </cell>
          <cell r="AE581" t="str">
            <v>Qd2</v>
          </cell>
          <cell r="AF581" t="str">
            <v>Tr3</v>
          </cell>
          <cell r="AG581" t="str">
            <v>Tr3-2001</v>
          </cell>
          <cell r="AH581" t="str">
            <v>2001-Tr3</v>
          </cell>
          <cell r="AI581">
            <v>7</v>
          </cell>
          <cell r="AJ581" t="str">
            <v>07</v>
          </cell>
        </row>
        <row r="582">
          <cell r="AA582" t="str">
            <v>Aaa</v>
          </cell>
          <cell r="AB582">
            <v>37087</v>
          </cell>
          <cell r="AC582">
            <v>2001</v>
          </cell>
          <cell r="AD582" t="str">
            <v>St2</v>
          </cell>
          <cell r="AE582" t="str">
            <v>Qd2</v>
          </cell>
          <cell r="AF582" t="str">
            <v>Tr3</v>
          </cell>
          <cell r="AG582" t="str">
            <v>Tr3-2001</v>
          </cell>
          <cell r="AH582" t="str">
            <v>2001-Tr3</v>
          </cell>
          <cell r="AI582">
            <v>7</v>
          </cell>
          <cell r="AJ582" t="str">
            <v>07</v>
          </cell>
        </row>
        <row r="583">
          <cell r="AA583" t="str">
            <v>Aaa</v>
          </cell>
          <cell r="AB583">
            <v>37088</v>
          </cell>
          <cell r="AC583">
            <v>2001</v>
          </cell>
          <cell r="AD583" t="str">
            <v>St2</v>
          </cell>
          <cell r="AE583" t="str">
            <v>Qd2</v>
          </cell>
          <cell r="AF583" t="str">
            <v>Tr3</v>
          </cell>
          <cell r="AG583" t="str">
            <v>Tr3-2001</v>
          </cell>
          <cell r="AH583" t="str">
            <v>2001-Tr3</v>
          </cell>
          <cell r="AI583">
            <v>7</v>
          </cell>
          <cell r="AJ583" t="str">
            <v>07</v>
          </cell>
        </row>
        <row r="584">
          <cell r="AA584" t="str">
            <v>Aaa</v>
          </cell>
          <cell r="AB584">
            <v>37089</v>
          </cell>
          <cell r="AC584">
            <v>2001</v>
          </cell>
          <cell r="AD584" t="str">
            <v>St2</v>
          </cell>
          <cell r="AE584" t="str">
            <v>Qd2</v>
          </cell>
          <cell r="AF584" t="str">
            <v>Tr3</v>
          </cell>
          <cell r="AG584" t="str">
            <v>Tr3-2001</v>
          </cell>
          <cell r="AH584" t="str">
            <v>2001-Tr3</v>
          </cell>
          <cell r="AI584">
            <v>7</v>
          </cell>
          <cell r="AJ584" t="str">
            <v>07</v>
          </cell>
        </row>
        <row r="585">
          <cell r="AA585" t="str">
            <v>Aaa</v>
          </cell>
          <cell r="AB585">
            <v>37090</v>
          </cell>
          <cell r="AC585">
            <v>2001</v>
          </cell>
          <cell r="AD585" t="str">
            <v>St2</v>
          </cell>
          <cell r="AE585" t="str">
            <v>Qd2</v>
          </cell>
          <cell r="AF585" t="str">
            <v>Tr3</v>
          </cell>
          <cell r="AG585" t="str">
            <v>Tr3-2001</v>
          </cell>
          <cell r="AH585" t="str">
            <v>2001-Tr3</v>
          </cell>
          <cell r="AI585">
            <v>7</v>
          </cell>
          <cell r="AJ585" t="str">
            <v>07</v>
          </cell>
        </row>
        <row r="586">
          <cell r="AA586" t="str">
            <v>Aaa</v>
          </cell>
          <cell r="AB586">
            <v>37091</v>
          </cell>
          <cell r="AC586">
            <v>2001</v>
          </cell>
          <cell r="AD586" t="str">
            <v>St2</v>
          </cell>
          <cell r="AE586" t="str">
            <v>Qd2</v>
          </cell>
          <cell r="AF586" t="str">
            <v>Tr3</v>
          </cell>
          <cell r="AG586" t="str">
            <v>Tr3-2001</v>
          </cell>
          <cell r="AH586" t="str">
            <v>2001-Tr3</v>
          </cell>
          <cell r="AI586">
            <v>7</v>
          </cell>
          <cell r="AJ586" t="str">
            <v>07</v>
          </cell>
        </row>
        <row r="587">
          <cell r="AA587" t="str">
            <v>Aaa</v>
          </cell>
          <cell r="AB587">
            <v>37092</v>
          </cell>
          <cell r="AC587">
            <v>2001</v>
          </cell>
          <cell r="AD587" t="str">
            <v>St2</v>
          </cell>
          <cell r="AE587" t="str">
            <v>Qd2</v>
          </cell>
          <cell r="AF587" t="str">
            <v>Tr3</v>
          </cell>
          <cell r="AG587" t="str">
            <v>Tr3-2001</v>
          </cell>
          <cell r="AH587" t="str">
            <v>2001-Tr3</v>
          </cell>
          <cell r="AI587">
            <v>7</v>
          </cell>
          <cell r="AJ587" t="str">
            <v>07</v>
          </cell>
        </row>
        <row r="588">
          <cell r="AA588" t="str">
            <v>Aaa</v>
          </cell>
          <cell r="AB588">
            <v>37093</v>
          </cell>
          <cell r="AC588">
            <v>2001</v>
          </cell>
          <cell r="AD588" t="str">
            <v>St2</v>
          </cell>
          <cell r="AE588" t="str">
            <v>Qd2</v>
          </cell>
          <cell r="AF588" t="str">
            <v>Tr3</v>
          </cell>
          <cell r="AG588" t="str">
            <v>Tr3-2001</v>
          </cell>
          <cell r="AH588" t="str">
            <v>2001-Tr3</v>
          </cell>
          <cell r="AI588">
            <v>7</v>
          </cell>
          <cell r="AJ588" t="str">
            <v>07</v>
          </cell>
        </row>
        <row r="589">
          <cell r="AA589" t="str">
            <v>Aaa</v>
          </cell>
          <cell r="AB589">
            <v>37094</v>
          </cell>
          <cell r="AC589">
            <v>2001</v>
          </cell>
          <cell r="AD589" t="str">
            <v>St2</v>
          </cell>
          <cell r="AE589" t="str">
            <v>Qd2</v>
          </cell>
          <cell r="AF589" t="str">
            <v>Tr3</v>
          </cell>
          <cell r="AG589" t="str">
            <v>Tr3-2001</v>
          </cell>
          <cell r="AH589" t="str">
            <v>2001-Tr3</v>
          </cell>
          <cell r="AI589">
            <v>7</v>
          </cell>
          <cell r="AJ589" t="str">
            <v>07</v>
          </cell>
        </row>
        <row r="590">
          <cell r="AA590" t="str">
            <v>Aaa</v>
          </cell>
          <cell r="AB590">
            <v>37095</v>
          </cell>
          <cell r="AC590">
            <v>2001</v>
          </cell>
          <cell r="AD590" t="str">
            <v>St2</v>
          </cell>
          <cell r="AE590" t="str">
            <v>Qd2</v>
          </cell>
          <cell r="AF590" t="str">
            <v>Tr3</v>
          </cell>
          <cell r="AG590" t="str">
            <v>Tr3-2001</v>
          </cell>
          <cell r="AH590" t="str">
            <v>2001-Tr3</v>
          </cell>
          <cell r="AI590">
            <v>7</v>
          </cell>
          <cell r="AJ590" t="str">
            <v>07</v>
          </cell>
        </row>
        <row r="591">
          <cell r="AA591" t="str">
            <v>Aaa</v>
          </cell>
          <cell r="AB591">
            <v>37096</v>
          </cell>
          <cell r="AC591">
            <v>2001</v>
          </cell>
          <cell r="AD591" t="str">
            <v>St2</v>
          </cell>
          <cell r="AE591" t="str">
            <v>Qd2</v>
          </cell>
          <cell r="AF591" t="str">
            <v>Tr3</v>
          </cell>
          <cell r="AG591" t="str">
            <v>Tr3-2001</v>
          </cell>
          <cell r="AH591" t="str">
            <v>2001-Tr3</v>
          </cell>
          <cell r="AI591">
            <v>7</v>
          </cell>
          <cell r="AJ591" t="str">
            <v>07</v>
          </cell>
        </row>
        <row r="592">
          <cell r="AA592" t="str">
            <v>Aaa</v>
          </cell>
          <cell r="AB592">
            <v>37097</v>
          </cell>
          <cell r="AC592">
            <v>2001</v>
          </cell>
          <cell r="AD592" t="str">
            <v>St2</v>
          </cell>
          <cell r="AE592" t="str">
            <v>Qd2</v>
          </cell>
          <cell r="AF592" t="str">
            <v>Tr3</v>
          </cell>
          <cell r="AG592" t="str">
            <v>Tr3-2001</v>
          </cell>
          <cell r="AH592" t="str">
            <v>2001-Tr3</v>
          </cell>
          <cell r="AI592">
            <v>7</v>
          </cell>
          <cell r="AJ592" t="str">
            <v>07</v>
          </cell>
        </row>
        <row r="593">
          <cell r="AA593" t="str">
            <v>Aaa</v>
          </cell>
          <cell r="AB593">
            <v>37098</v>
          </cell>
          <cell r="AC593">
            <v>2001</v>
          </cell>
          <cell r="AD593" t="str">
            <v>St2</v>
          </cell>
          <cell r="AE593" t="str">
            <v>Qd2</v>
          </cell>
          <cell r="AF593" t="str">
            <v>Tr3</v>
          </cell>
          <cell r="AG593" t="str">
            <v>Tr3-2001</v>
          </cell>
          <cell r="AH593" t="str">
            <v>2001-Tr3</v>
          </cell>
          <cell r="AI593">
            <v>7</v>
          </cell>
          <cell r="AJ593" t="str">
            <v>07</v>
          </cell>
        </row>
        <row r="594">
          <cell r="AA594" t="str">
            <v>Aaa</v>
          </cell>
          <cell r="AB594">
            <v>37099</v>
          </cell>
          <cell r="AC594">
            <v>2001</v>
          </cell>
          <cell r="AD594" t="str">
            <v>St2</v>
          </cell>
          <cell r="AE594" t="str">
            <v>Qd2</v>
          </cell>
          <cell r="AF594" t="str">
            <v>Tr3</v>
          </cell>
          <cell r="AG594" t="str">
            <v>Tr3-2001</v>
          </cell>
          <cell r="AH594" t="str">
            <v>2001-Tr3</v>
          </cell>
          <cell r="AI594">
            <v>7</v>
          </cell>
          <cell r="AJ594" t="str">
            <v>07</v>
          </cell>
        </row>
        <row r="595">
          <cell r="AA595" t="str">
            <v>Aaa</v>
          </cell>
          <cell r="AB595">
            <v>37100</v>
          </cell>
          <cell r="AC595">
            <v>2001</v>
          </cell>
          <cell r="AD595" t="str">
            <v>St2</v>
          </cell>
          <cell r="AE595" t="str">
            <v>Qd2</v>
          </cell>
          <cell r="AF595" t="str">
            <v>Tr3</v>
          </cell>
          <cell r="AG595" t="str">
            <v>Tr3-2001</v>
          </cell>
          <cell r="AH595" t="str">
            <v>2001-Tr3</v>
          </cell>
          <cell r="AI595">
            <v>7</v>
          </cell>
          <cell r="AJ595" t="str">
            <v>07</v>
          </cell>
        </row>
        <row r="596">
          <cell r="AA596" t="str">
            <v>Aaa</v>
          </cell>
          <cell r="AB596">
            <v>37101</v>
          </cell>
          <cell r="AC596">
            <v>2001</v>
          </cell>
          <cell r="AD596" t="str">
            <v>St2</v>
          </cell>
          <cell r="AE596" t="str">
            <v>Qd2</v>
          </cell>
          <cell r="AF596" t="str">
            <v>Tr3</v>
          </cell>
          <cell r="AG596" t="str">
            <v>Tr3-2001</v>
          </cell>
          <cell r="AH596" t="str">
            <v>2001-Tr3</v>
          </cell>
          <cell r="AI596">
            <v>7</v>
          </cell>
          <cell r="AJ596" t="str">
            <v>07</v>
          </cell>
        </row>
        <row r="597">
          <cell r="AA597" t="str">
            <v>Aaa</v>
          </cell>
          <cell r="AB597">
            <v>37102</v>
          </cell>
          <cell r="AC597">
            <v>2001</v>
          </cell>
          <cell r="AD597" t="str">
            <v>St2</v>
          </cell>
          <cell r="AE597" t="str">
            <v>Qd2</v>
          </cell>
          <cell r="AF597" t="str">
            <v>Tr3</v>
          </cell>
          <cell r="AG597" t="str">
            <v>Tr3-2001</v>
          </cell>
          <cell r="AH597" t="str">
            <v>2001-Tr3</v>
          </cell>
          <cell r="AI597">
            <v>7</v>
          </cell>
          <cell r="AJ597" t="str">
            <v>07</v>
          </cell>
        </row>
        <row r="598">
          <cell r="AA598" t="str">
            <v>Aaa</v>
          </cell>
          <cell r="AB598">
            <v>37103</v>
          </cell>
          <cell r="AC598">
            <v>2001</v>
          </cell>
          <cell r="AD598" t="str">
            <v>St2</v>
          </cell>
          <cell r="AE598" t="str">
            <v>Qd2</v>
          </cell>
          <cell r="AF598" t="str">
            <v>Tr3</v>
          </cell>
          <cell r="AG598" t="str">
            <v>Tr3-2001</v>
          </cell>
          <cell r="AH598" t="str">
            <v>2001-Tr3</v>
          </cell>
          <cell r="AI598">
            <v>7</v>
          </cell>
          <cell r="AJ598" t="str">
            <v>07</v>
          </cell>
        </row>
        <row r="599">
          <cell r="AA599" t="str">
            <v>Aaa</v>
          </cell>
          <cell r="AB599">
            <v>37104</v>
          </cell>
          <cell r="AC599">
            <v>2001</v>
          </cell>
          <cell r="AD599" t="str">
            <v>St2</v>
          </cell>
          <cell r="AE599" t="str">
            <v>Qd2</v>
          </cell>
          <cell r="AF599" t="str">
            <v>Tr3</v>
          </cell>
          <cell r="AG599" t="str">
            <v>Tr3-2001</v>
          </cell>
          <cell r="AH599" t="str">
            <v>2001-Tr3</v>
          </cell>
          <cell r="AI599">
            <v>8</v>
          </cell>
          <cell r="AJ599" t="str">
            <v>08</v>
          </cell>
        </row>
        <row r="600">
          <cell r="AA600" t="str">
            <v>Aaa</v>
          </cell>
          <cell r="AB600">
            <v>37105</v>
          </cell>
          <cell r="AC600">
            <v>2001</v>
          </cell>
          <cell r="AD600" t="str">
            <v>St2</v>
          </cell>
          <cell r="AE600" t="str">
            <v>Qd2</v>
          </cell>
          <cell r="AF600" t="str">
            <v>Tr3</v>
          </cell>
          <cell r="AG600" t="str">
            <v>Tr3-2001</v>
          </cell>
          <cell r="AH600" t="str">
            <v>2001-Tr3</v>
          </cell>
          <cell r="AI600">
            <v>8</v>
          </cell>
          <cell r="AJ600" t="str">
            <v>08</v>
          </cell>
        </row>
        <row r="601">
          <cell r="AA601" t="str">
            <v>Aaa</v>
          </cell>
          <cell r="AB601">
            <v>37106</v>
          </cell>
          <cell r="AC601">
            <v>2001</v>
          </cell>
          <cell r="AD601" t="str">
            <v>St2</v>
          </cell>
          <cell r="AE601" t="str">
            <v>Qd2</v>
          </cell>
          <cell r="AF601" t="str">
            <v>Tr3</v>
          </cell>
          <cell r="AG601" t="str">
            <v>Tr3-2001</v>
          </cell>
          <cell r="AH601" t="str">
            <v>2001-Tr3</v>
          </cell>
          <cell r="AI601">
            <v>8</v>
          </cell>
          <cell r="AJ601" t="str">
            <v>08</v>
          </cell>
        </row>
        <row r="602">
          <cell r="AA602" t="str">
            <v>Aaa</v>
          </cell>
          <cell r="AB602">
            <v>37107</v>
          </cell>
          <cell r="AC602">
            <v>2001</v>
          </cell>
          <cell r="AD602" t="str">
            <v>St2</v>
          </cell>
          <cell r="AE602" t="str">
            <v>Qd2</v>
          </cell>
          <cell r="AF602" t="str">
            <v>Tr3</v>
          </cell>
          <cell r="AG602" t="str">
            <v>Tr3-2001</v>
          </cell>
          <cell r="AH602" t="str">
            <v>2001-Tr3</v>
          </cell>
          <cell r="AI602">
            <v>8</v>
          </cell>
          <cell r="AJ602" t="str">
            <v>08</v>
          </cell>
        </row>
        <row r="603">
          <cell r="AA603" t="str">
            <v>Aaa</v>
          </cell>
          <cell r="AB603">
            <v>37108</v>
          </cell>
          <cell r="AC603">
            <v>2001</v>
          </cell>
          <cell r="AD603" t="str">
            <v>St2</v>
          </cell>
          <cell r="AE603" t="str">
            <v>Qd2</v>
          </cell>
          <cell r="AF603" t="str">
            <v>Tr3</v>
          </cell>
          <cell r="AG603" t="str">
            <v>Tr3-2001</v>
          </cell>
          <cell r="AH603" t="str">
            <v>2001-Tr3</v>
          </cell>
          <cell r="AI603">
            <v>8</v>
          </cell>
          <cell r="AJ603" t="str">
            <v>08</v>
          </cell>
        </row>
        <row r="604">
          <cell r="AA604" t="str">
            <v>Aaa</v>
          </cell>
          <cell r="AB604">
            <v>37109</v>
          </cell>
          <cell r="AC604">
            <v>2001</v>
          </cell>
          <cell r="AD604" t="str">
            <v>St2</v>
          </cell>
          <cell r="AE604" t="str">
            <v>Qd2</v>
          </cell>
          <cell r="AF604" t="str">
            <v>Tr3</v>
          </cell>
          <cell r="AG604" t="str">
            <v>Tr3-2001</v>
          </cell>
          <cell r="AH604" t="str">
            <v>2001-Tr3</v>
          </cell>
          <cell r="AI604">
            <v>8</v>
          </cell>
          <cell r="AJ604" t="str">
            <v>08</v>
          </cell>
        </row>
        <row r="605">
          <cell r="AA605" t="str">
            <v>Aaa</v>
          </cell>
          <cell r="AB605">
            <v>37110</v>
          </cell>
          <cell r="AC605">
            <v>2001</v>
          </cell>
          <cell r="AD605" t="str">
            <v>St2</v>
          </cell>
          <cell r="AE605" t="str">
            <v>Qd2</v>
          </cell>
          <cell r="AF605" t="str">
            <v>Tr3</v>
          </cell>
          <cell r="AG605" t="str">
            <v>Tr3-2001</v>
          </cell>
          <cell r="AH605" t="str">
            <v>2001-Tr3</v>
          </cell>
          <cell r="AI605">
            <v>8</v>
          </cell>
          <cell r="AJ605" t="str">
            <v>08</v>
          </cell>
        </row>
        <row r="606">
          <cell r="AA606" t="str">
            <v>Aaa</v>
          </cell>
          <cell r="AB606">
            <v>37111</v>
          </cell>
          <cell r="AC606">
            <v>2001</v>
          </cell>
          <cell r="AD606" t="str">
            <v>St2</v>
          </cell>
          <cell r="AE606" t="str">
            <v>Qd2</v>
          </cell>
          <cell r="AF606" t="str">
            <v>Tr3</v>
          </cell>
          <cell r="AG606" t="str">
            <v>Tr3-2001</v>
          </cell>
          <cell r="AH606" t="str">
            <v>2001-Tr3</v>
          </cell>
          <cell r="AI606">
            <v>8</v>
          </cell>
          <cell r="AJ606" t="str">
            <v>08</v>
          </cell>
        </row>
        <row r="607">
          <cell r="AA607" t="str">
            <v>Aaa</v>
          </cell>
          <cell r="AB607">
            <v>37112</v>
          </cell>
          <cell r="AC607">
            <v>2001</v>
          </cell>
          <cell r="AD607" t="str">
            <v>St2</v>
          </cell>
          <cell r="AE607" t="str">
            <v>Qd2</v>
          </cell>
          <cell r="AF607" t="str">
            <v>Tr3</v>
          </cell>
          <cell r="AG607" t="str">
            <v>Tr3-2001</v>
          </cell>
          <cell r="AH607" t="str">
            <v>2001-Tr3</v>
          </cell>
          <cell r="AI607">
            <v>8</v>
          </cell>
          <cell r="AJ607" t="str">
            <v>08</v>
          </cell>
        </row>
        <row r="608">
          <cell r="AA608" t="str">
            <v>Aaa</v>
          </cell>
          <cell r="AB608">
            <v>37113</v>
          </cell>
          <cell r="AC608">
            <v>2001</v>
          </cell>
          <cell r="AD608" t="str">
            <v>St2</v>
          </cell>
          <cell r="AE608" t="str">
            <v>Qd2</v>
          </cell>
          <cell r="AF608" t="str">
            <v>Tr3</v>
          </cell>
          <cell r="AG608" t="str">
            <v>Tr3-2001</v>
          </cell>
          <cell r="AH608" t="str">
            <v>2001-Tr3</v>
          </cell>
          <cell r="AI608">
            <v>8</v>
          </cell>
          <cell r="AJ608" t="str">
            <v>08</v>
          </cell>
        </row>
        <row r="609">
          <cell r="AA609" t="str">
            <v>Aaa</v>
          </cell>
          <cell r="AB609">
            <v>37114</v>
          </cell>
          <cell r="AC609">
            <v>2001</v>
          </cell>
          <cell r="AD609" t="str">
            <v>St2</v>
          </cell>
          <cell r="AE609" t="str">
            <v>Qd2</v>
          </cell>
          <cell r="AF609" t="str">
            <v>Tr3</v>
          </cell>
          <cell r="AG609" t="str">
            <v>Tr3-2001</v>
          </cell>
          <cell r="AH609" t="str">
            <v>2001-Tr3</v>
          </cell>
          <cell r="AI609">
            <v>8</v>
          </cell>
          <cell r="AJ609" t="str">
            <v>08</v>
          </cell>
        </row>
        <row r="610">
          <cell r="AA610" t="str">
            <v>Aaa</v>
          </cell>
          <cell r="AB610">
            <v>37115</v>
          </cell>
          <cell r="AC610">
            <v>2001</v>
          </cell>
          <cell r="AD610" t="str">
            <v>St2</v>
          </cell>
          <cell r="AE610" t="str">
            <v>Qd2</v>
          </cell>
          <cell r="AF610" t="str">
            <v>Tr3</v>
          </cell>
          <cell r="AG610" t="str">
            <v>Tr3-2001</v>
          </cell>
          <cell r="AH610" t="str">
            <v>2001-Tr3</v>
          </cell>
          <cell r="AI610">
            <v>8</v>
          </cell>
          <cell r="AJ610" t="str">
            <v>08</v>
          </cell>
        </row>
        <row r="611">
          <cell r="AA611" t="str">
            <v>Aaa</v>
          </cell>
          <cell r="AB611">
            <v>37116</v>
          </cell>
          <cell r="AC611">
            <v>2001</v>
          </cell>
          <cell r="AD611" t="str">
            <v>St2</v>
          </cell>
          <cell r="AE611" t="str">
            <v>Qd2</v>
          </cell>
          <cell r="AF611" t="str">
            <v>Tr3</v>
          </cell>
          <cell r="AG611" t="str">
            <v>Tr3-2001</v>
          </cell>
          <cell r="AH611" t="str">
            <v>2001-Tr3</v>
          </cell>
          <cell r="AI611">
            <v>8</v>
          </cell>
          <cell r="AJ611" t="str">
            <v>08</v>
          </cell>
        </row>
        <row r="612">
          <cell r="AA612" t="str">
            <v>Aaa</v>
          </cell>
          <cell r="AB612">
            <v>37117</v>
          </cell>
          <cell r="AC612">
            <v>2001</v>
          </cell>
          <cell r="AD612" t="str">
            <v>St2</v>
          </cell>
          <cell r="AE612" t="str">
            <v>Qd2</v>
          </cell>
          <cell r="AF612" t="str">
            <v>Tr3</v>
          </cell>
          <cell r="AG612" t="str">
            <v>Tr3-2001</v>
          </cell>
          <cell r="AH612" t="str">
            <v>2001-Tr3</v>
          </cell>
          <cell r="AI612">
            <v>8</v>
          </cell>
          <cell r="AJ612" t="str">
            <v>08</v>
          </cell>
        </row>
        <row r="613">
          <cell r="AA613" t="str">
            <v>Aaa</v>
          </cell>
          <cell r="AB613">
            <v>37118</v>
          </cell>
          <cell r="AC613">
            <v>2001</v>
          </cell>
          <cell r="AD613" t="str">
            <v>St2</v>
          </cell>
          <cell r="AE613" t="str">
            <v>Qd2</v>
          </cell>
          <cell r="AF613" t="str">
            <v>Tr3</v>
          </cell>
          <cell r="AG613" t="str">
            <v>Tr3-2001</v>
          </cell>
          <cell r="AH613" t="str">
            <v>2001-Tr3</v>
          </cell>
          <cell r="AI613">
            <v>8</v>
          </cell>
          <cell r="AJ613" t="str">
            <v>08</v>
          </cell>
        </row>
        <row r="614">
          <cell r="AA614" t="str">
            <v>Aaa</v>
          </cell>
          <cell r="AB614">
            <v>37119</v>
          </cell>
          <cell r="AC614">
            <v>2001</v>
          </cell>
          <cell r="AD614" t="str">
            <v>St2</v>
          </cell>
          <cell r="AE614" t="str">
            <v>Qd2</v>
          </cell>
          <cell r="AF614" t="str">
            <v>Tr3</v>
          </cell>
          <cell r="AG614" t="str">
            <v>Tr3-2001</v>
          </cell>
          <cell r="AH614" t="str">
            <v>2001-Tr3</v>
          </cell>
          <cell r="AI614">
            <v>8</v>
          </cell>
          <cell r="AJ614" t="str">
            <v>08</v>
          </cell>
        </row>
        <row r="615">
          <cell r="AA615" t="str">
            <v>Aaa</v>
          </cell>
          <cell r="AB615">
            <v>37120</v>
          </cell>
          <cell r="AC615">
            <v>2001</v>
          </cell>
          <cell r="AD615" t="str">
            <v>St2</v>
          </cell>
          <cell r="AE615" t="str">
            <v>Qd2</v>
          </cell>
          <cell r="AF615" t="str">
            <v>Tr3</v>
          </cell>
          <cell r="AG615" t="str">
            <v>Tr3-2001</v>
          </cell>
          <cell r="AH615" t="str">
            <v>2001-Tr3</v>
          </cell>
          <cell r="AI615">
            <v>8</v>
          </cell>
          <cell r="AJ615" t="str">
            <v>08</v>
          </cell>
        </row>
        <row r="616">
          <cell r="AA616" t="str">
            <v>Aaa</v>
          </cell>
          <cell r="AB616">
            <v>37121</v>
          </cell>
          <cell r="AC616">
            <v>2001</v>
          </cell>
          <cell r="AD616" t="str">
            <v>St2</v>
          </cell>
          <cell r="AE616" t="str">
            <v>Qd2</v>
          </cell>
          <cell r="AF616" t="str">
            <v>Tr3</v>
          </cell>
          <cell r="AG616" t="str">
            <v>Tr3-2001</v>
          </cell>
          <cell r="AH616" t="str">
            <v>2001-Tr3</v>
          </cell>
          <cell r="AI616">
            <v>8</v>
          </cell>
          <cell r="AJ616" t="str">
            <v>08</v>
          </cell>
        </row>
        <row r="617">
          <cell r="AA617" t="str">
            <v>Aaa</v>
          </cell>
          <cell r="AB617">
            <v>37122</v>
          </cell>
          <cell r="AC617">
            <v>2001</v>
          </cell>
          <cell r="AD617" t="str">
            <v>St2</v>
          </cell>
          <cell r="AE617" t="str">
            <v>Qd2</v>
          </cell>
          <cell r="AF617" t="str">
            <v>Tr3</v>
          </cell>
          <cell r="AG617" t="str">
            <v>Tr3-2001</v>
          </cell>
          <cell r="AH617" t="str">
            <v>2001-Tr3</v>
          </cell>
          <cell r="AI617">
            <v>8</v>
          </cell>
          <cell r="AJ617" t="str">
            <v>08</v>
          </cell>
        </row>
        <row r="618">
          <cell r="AA618" t="str">
            <v>Aaa</v>
          </cell>
          <cell r="AB618">
            <v>37123</v>
          </cell>
          <cell r="AC618">
            <v>2001</v>
          </cell>
          <cell r="AD618" t="str">
            <v>St2</v>
          </cell>
          <cell r="AE618" t="str">
            <v>Qd2</v>
          </cell>
          <cell r="AF618" t="str">
            <v>Tr3</v>
          </cell>
          <cell r="AG618" t="str">
            <v>Tr3-2001</v>
          </cell>
          <cell r="AH618" t="str">
            <v>2001-Tr3</v>
          </cell>
          <cell r="AI618">
            <v>8</v>
          </cell>
          <cell r="AJ618" t="str">
            <v>08</v>
          </cell>
        </row>
        <row r="619">
          <cell r="AA619" t="str">
            <v>Aaa</v>
          </cell>
          <cell r="AB619">
            <v>37124</v>
          </cell>
          <cell r="AC619">
            <v>2001</v>
          </cell>
          <cell r="AD619" t="str">
            <v>St2</v>
          </cell>
          <cell r="AE619" t="str">
            <v>Qd2</v>
          </cell>
          <cell r="AF619" t="str">
            <v>Tr3</v>
          </cell>
          <cell r="AG619" t="str">
            <v>Tr3-2001</v>
          </cell>
          <cell r="AH619" t="str">
            <v>2001-Tr3</v>
          </cell>
          <cell r="AI619">
            <v>8</v>
          </cell>
          <cell r="AJ619" t="str">
            <v>08</v>
          </cell>
        </row>
        <row r="620">
          <cell r="AA620" t="str">
            <v>Aaa</v>
          </cell>
          <cell r="AB620">
            <v>37125</v>
          </cell>
          <cell r="AC620">
            <v>2001</v>
          </cell>
          <cell r="AD620" t="str">
            <v>St2</v>
          </cell>
          <cell r="AE620" t="str">
            <v>Qd2</v>
          </cell>
          <cell r="AF620" t="str">
            <v>Tr3</v>
          </cell>
          <cell r="AG620" t="str">
            <v>Tr3-2001</v>
          </cell>
          <cell r="AH620" t="str">
            <v>2001-Tr3</v>
          </cell>
          <cell r="AI620">
            <v>8</v>
          </cell>
          <cell r="AJ620" t="str">
            <v>08</v>
          </cell>
        </row>
        <row r="621">
          <cell r="AA621" t="str">
            <v>Aaa</v>
          </cell>
          <cell r="AB621">
            <v>37126</v>
          </cell>
          <cell r="AC621">
            <v>2001</v>
          </cell>
          <cell r="AD621" t="str">
            <v>St2</v>
          </cell>
          <cell r="AE621" t="str">
            <v>Qd2</v>
          </cell>
          <cell r="AF621" t="str">
            <v>Tr3</v>
          </cell>
          <cell r="AG621" t="str">
            <v>Tr3-2001</v>
          </cell>
          <cell r="AH621" t="str">
            <v>2001-Tr3</v>
          </cell>
          <cell r="AI621">
            <v>8</v>
          </cell>
          <cell r="AJ621" t="str">
            <v>08</v>
          </cell>
        </row>
        <row r="622">
          <cell r="AA622" t="str">
            <v>Aaa</v>
          </cell>
          <cell r="AB622">
            <v>37127</v>
          </cell>
          <cell r="AC622">
            <v>2001</v>
          </cell>
          <cell r="AD622" t="str">
            <v>St2</v>
          </cell>
          <cell r="AE622" t="str">
            <v>Qd2</v>
          </cell>
          <cell r="AF622" t="str">
            <v>Tr3</v>
          </cell>
          <cell r="AG622" t="str">
            <v>Tr3-2001</v>
          </cell>
          <cell r="AH622" t="str">
            <v>2001-Tr3</v>
          </cell>
          <cell r="AI622">
            <v>8</v>
          </cell>
          <cell r="AJ622" t="str">
            <v>08</v>
          </cell>
        </row>
        <row r="623">
          <cell r="AA623" t="str">
            <v>Aaa</v>
          </cell>
          <cell r="AB623">
            <v>37128</v>
          </cell>
          <cell r="AC623">
            <v>2001</v>
          </cell>
          <cell r="AD623" t="str">
            <v>St2</v>
          </cell>
          <cell r="AE623" t="str">
            <v>Qd2</v>
          </cell>
          <cell r="AF623" t="str">
            <v>Tr3</v>
          </cell>
          <cell r="AG623" t="str">
            <v>Tr3-2001</v>
          </cell>
          <cell r="AH623" t="str">
            <v>2001-Tr3</v>
          </cell>
          <cell r="AI623">
            <v>8</v>
          </cell>
          <cell r="AJ623" t="str">
            <v>08</v>
          </cell>
        </row>
        <row r="624">
          <cell r="AA624" t="str">
            <v>Aaa</v>
          </cell>
          <cell r="AB624">
            <v>37129</v>
          </cell>
          <cell r="AC624">
            <v>2001</v>
          </cell>
          <cell r="AD624" t="str">
            <v>St2</v>
          </cell>
          <cell r="AE624" t="str">
            <v>Qd2</v>
          </cell>
          <cell r="AF624" t="str">
            <v>Tr3</v>
          </cell>
          <cell r="AG624" t="str">
            <v>Tr3-2001</v>
          </cell>
          <cell r="AH624" t="str">
            <v>2001-Tr3</v>
          </cell>
          <cell r="AI624">
            <v>8</v>
          </cell>
          <cell r="AJ624" t="str">
            <v>08</v>
          </cell>
        </row>
        <row r="625">
          <cell r="AA625" t="str">
            <v>Aaa</v>
          </cell>
          <cell r="AB625">
            <v>37130</v>
          </cell>
          <cell r="AC625">
            <v>2001</v>
          </cell>
          <cell r="AD625" t="str">
            <v>St2</v>
          </cell>
          <cell r="AE625" t="str">
            <v>Qd2</v>
          </cell>
          <cell r="AF625" t="str">
            <v>Tr3</v>
          </cell>
          <cell r="AG625" t="str">
            <v>Tr3-2001</v>
          </cell>
          <cell r="AH625" t="str">
            <v>2001-Tr3</v>
          </cell>
          <cell r="AI625">
            <v>8</v>
          </cell>
          <cell r="AJ625" t="str">
            <v>08</v>
          </cell>
        </row>
        <row r="626">
          <cell r="AA626" t="str">
            <v>Aaa</v>
          </cell>
          <cell r="AB626">
            <v>37131</v>
          </cell>
          <cell r="AC626">
            <v>2001</v>
          </cell>
          <cell r="AD626" t="str">
            <v>St2</v>
          </cell>
          <cell r="AE626" t="str">
            <v>Qd2</v>
          </cell>
          <cell r="AF626" t="str">
            <v>Tr3</v>
          </cell>
          <cell r="AG626" t="str">
            <v>Tr3-2001</v>
          </cell>
          <cell r="AH626" t="str">
            <v>2001-Tr3</v>
          </cell>
          <cell r="AI626">
            <v>8</v>
          </cell>
          <cell r="AJ626" t="str">
            <v>08</v>
          </cell>
        </row>
        <row r="627">
          <cell r="AA627" t="str">
            <v>Aaa</v>
          </cell>
          <cell r="AB627">
            <v>37132</v>
          </cell>
          <cell r="AC627">
            <v>2001</v>
          </cell>
          <cell r="AD627" t="str">
            <v>St2</v>
          </cell>
          <cell r="AE627" t="str">
            <v>Qd2</v>
          </cell>
          <cell r="AF627" t="str">
            <v>Tr3</v>
          </cell>
          <cell r="AG627" t="str">
            <v>Tr3-2001</v>
          </cell>
          <cell r="AH627" t="str">
            <v>2001-Tr3</v>
          </cell>
          <cell r="AI627">
            <v>8</v>
          </cell>
          <cell r="AJ627" t="str">
            <v>08</v>
          </cell>
        </row>
        <row r="628">
          <cell r="AA628" t="str">
            <v>Aaa</v>
          </cell>
          <cell r="AB628">
            <v>37133</v>
          </cell>
          <cell r="AC628">
            <v>2001</v>
          </cell>
          <cell r="AD628" t="str">
            <v>St2</v>
          </cell>
          <cell r="AE628" t="str">
            <v>Qd2</v>
          </cell>
          <cell r="AF628" t="str">
            <v>Tr3</v>
          </cell>
          <cell r="AG628" t="str">
            <v>Tr3-2001</v>
          </cell>
          <cell r="AH628" t="str">
            <v>2001-Tr3</v>
          </cell>
          <cell r="AI628">
            <v>8</v>
          </cell>
          <cell r="AJ628" t="str">
            <v>08</v>
          </cell>
        </row>
        <row r="629">
          <cell r="AA629" t="str">
            <v>Aaa</v>
          </cell>
          <cell r="AB629">
            <v>37134</v>
          </cell>
          <cell r="AC629">
            <v>2001</v>
          </cell>
          <cell r="AD629" t="str">
            <v>St2</v>
          </cell>
          <cell r="AE629" t="str">
            <v>Qd2</v>
          </cell>
          <cell r="AF629" t="str">
            <v>Tr3</v>
          </cell>
          <cell r="AG629" t="str">
            <v>Tr3-2001</v>
          </cell>
          <cell r="AH629" t="str">
            <v>2001-Tr3</v>
          </cell>
          <cell r="AI629">
            <v>8</v>
          </cell>
          <cell r="AJ629" t="str">
            <v>08</v>
          </cell>
        </row>
        <row r="630">
          <cell r="AA630" t="str">
            <v>Aaa</v>
          </cell>
          <cell r="AB630">
            <v>37135</v>
          </cell>
          <cell r="AC630">
            <v>2001</v>
          </cell>
          <cell r="AD630" t="str">
            <v>St2</v>
          </cell>
          <cell r="AE630" t="str">
            <v>Qd3</v>
          </cell>
          <cell r="AF630" t="str">
            <v>Tr3</v>
          </cell>
          <cell r="AG630" t="str">
            <v>Tr3-2001</v>
          </cell>
          <cell r="AH630" t="str">
            <v>2001-Tr3</v>
          </cell>
          <cell r="AI630">
            <v>9</v>
          </cell>
          <cell r="AJ630" t="str">
            <v>09</v>
          </cell>
        </row>
        <row r="631">
          <cell r="AA631" t="str">
            <v>Aaa</v>
          </cell>
          <cell r="AB631">
            <v>37136</v>
          </cell>
          <cell r="AC631">
            <v>2001</v>
          </cell>
          <cell r="AD631" t="str">
            <v>St2</v>
          </cell>
          <cell r="AE631" t="str">
            <v>Qd3</v>
          </cell>
          <cell r="AF631" t="str">
            <v>Tr3</v>
          </cell>
          <cell r="AG631" t="str">
            <v>Tr3-2001</v>
          </cell>
          <cell r="AH631" t="str">
            <v>2001-Tr3</v>
          </cell>
          <cell r="AI631">
            <v>9</v>
          </cell>
          <cell r="AJ631" t="str">
            <v>09</v>
          </cell>
        </row>
        <row r="632">
          <cell r="AA632" t="str">
            <v>Aaa</v>
          </cell>
          <cell r="AB632">
            <v>37137</v>
          </cell>
          <cell r="AC632">
            <v>2001</v>
          </cell>
          <cell r="AD632" t="str">
            <v>St2</v>
          </cell>
          <cell r="AE632" t="str">
            <v>Qd3</v>
          </cell>
          <cell r="AF632" t="str">
            <v>Tr3</v>
          </cell>
          <cell r="AG632" t="str">
            <v>Tr3-2001</v>
          </cell>
          <cell r="AH632" t="str">
            <v>2001-Tr3</v>
          </cell>
          <cell r="AI632">
            <v>9</v>
          </cell>
          <cell r="AJ632" t="str">
            <v>09</v>
          </cell>
        </row>
        <row r="633">
          <cell r="AA633" t="str">
            <v>Aaa</v>
          </cell>
          <cell r="AB633">
            <v>37138</v>
          </cell>
          <cell r="AC633">
            <v>2001</v>
          </cell>
          <cell r="AD633" t="str">
            <v>St2</v>
          </cell>
          <cell r="AE633" t="str">
            <v>Qd3</v>
          </cell>
          <cell r="AF633" t="str">
            <v>Tr3</v>
          </cell>
          <cell r="AG633" t="str">
            <v>Tr3-2001</v>
          </cell>
          <cell r="AH633" t="str">
            <v>2001-Tr3</v>
          </cell>
          <cell r="AI633">
            <v>9</v>
          </cell>
          <cell r="AJ633" t="str">
            <v>09</v>
          </cell>
        </row>
        <row r="634">
          <cell r="AA634" t="str">
            <v>Aaa</v>
          </cell>
          <cell r="AB634">
            <v>37139</v>
          </cell>
          <cell r="AC634">
            <v>2001</v>
          </cell>
          <cell r="AD634" t="str">
            <v>St2</v>
          </cell>
          <cell r="AE634" t="str">
            <v>Qd3</v>
          </cell>
          <cell r="AF634" t="str">
            <v>Tr3</v>
          </cell>
          <cell r="AG634" t="str">
            <v>Tr3-2001</v>
          </cell>
          <cell r="AH634" t="str">
            <v>2001-Tr3</v>
          </cell>
          <cell r="AI634">
            <v>9</v>
          </cell>
          <cell r="AJ634" t="str">
            <v>09</v>
          </cell>
        </row>
        <row r="635">
          <cell r="AA635" t="str">
            <v>Aaa</v>
          </cell>
          <cell r="AB635">
            <v>37140</v>
          </cell>
          <cell r="AC635">
            <v>2001</v>
          </cell>
          <cell r="AD635" t="str">
            <v>St2</v>
          </cell>
          <cell r="AE635" t="str">
            <v>Qd3</v>
          </cell>
          <cell r="AF635" t="str">
            <v>Tr3</v>
          </cell>
          <cell r="AG635" t="str">
            <v>Tr3-2001</v>
          </cell>
          <cell r="AH635" t="str">
            <v>2001-Tr3</v>
          </cell>
          <cell r="AI635">
            <v>9</v>
          </cell>
          <cell r="AJ635" t="str">
            <v>09</v>
          </cell>
        </row>
        <row r="636">
          <cell r="AA636" t="str">
            <v>Aaa</v>
          </cell>
          <cell r="AB636">
            <v>37141</v>
          </cell>
          <cell r="AC636">
            <v>2001</v>
          </cell>
          <cell r="AD636" t="str">
            <v>St2</v>
          </cell>
          <cell r="AE636" t="str">
            <v>Qd3</v>
          </cell>
          <cell r="AF636" t="str">
            <v>Tr3</v>
          </cell>
          <cell r="AG636" t="str">
            <v>Tr3-2001</v>
          </cell>
          <cell r="AH636" t="str">
            <v>2001-Tr3</v>
          </cell>
          <cell r="AI636">
            <v>9</v>
          </cell>
          <cell r="AJ636" t="str">
            <v>09</v>
          </cell>
        </row>
        <row r="637">
          <cell r="AA637" t="str">
            <v>Aaa</v>
          </cell>
          <cell r="AB637">
            <v>37142</v>
          </cell>
          <cell r="AC637">
            <v>2001</v>
          </cell>
          <cell r="AD637" t="str">
            <v>St2</v>
          </cell>
          <cell r="AE637" t="str">
            <v>Qd3</v>
          </cell>
          <cell r="AF637" t="str">
            <v>Tr3</v>
          </cell>
          <cell r="AG637" t="str">
            <v>Tr3-2001</v>
          </cell>
          <cell r="AH637" t="str">
            <v>2001-Tr3</v>
          </cell>
          <cell r="AI637">
            <v>9</v>
          </cell>
          <cell r="AJ637" t="str">
            <v>09</v>
          </cell>
        </row>
        <row r="638">
          <cell r="AA638" t="str">
            <v>Aaa</v>
          </cell>
          <cell r="AB638">
            <v>37143</v>
          </cell>
          <cell r="AC638">
            <v>2001</v>
          </cell>
          <cell r="AD638" t="str">
            <v>St2</v>
          </cell>
          <cell r="AE638" t="str">
            <v>Qd3</v>
          </cell>
          <cell r="AF638" t="str">
            <v>Tr3</v>
          </cell>
          <cell r="AG638" t="str">
            <v>Tr3-2001</v>
          </cell>
          <cell r="AH638" t="str">
            <v>2001-Tr3</v>
          </cell>
          <cell r="AI638">
            <v>9</v>
          </cell>
          <cell r="AJ638" t="str">
            <v>09</v>
          </cell>
        </row>
        <row r="639">
          <cell r="AA639" t="str">
            <v>Aaa</v>
          </cell>
          <cell r="AB639">
            <v>37144</v>
          </cell>
          <cell r="AC639">
            <v>2001</v>
          </cell>
          <cell r="AD639" t="str">
            <v>St2</v>
          </cell>
          <cell r="AE639" t="str">
            <v>Qd3</v>
          </cell>
          <cell r="AF639" t="str">
            <v>Tr3</v>
          </cell>
          <cell r="AG639" t="str">
            <v>Tr3-2001</v>
          </cell>
          <cell r="AH639" t="str">
            <v>2001-Tr3</v>
          </cell>
          <cell r="AI639">
            <v>9</v>
          </cell>
          <cell r="AJ639" t="str">
            <v>09</v>
          </cell>
        </row>
        <row r="640">
          <cell r="AA640" t="str">
            <v>Aaa</v>
          </cell>
          <cell r="AB640">
            <v>37145</v>
          </cell>
          <cell r="AC640">
            <v>2001</v>
          </cell>
          <cell r="AD640" t="str">
            <v>St2</v>
          </cell>
          <cell r="AE640" t="str">
            <v>Qd3</v>
          </cell>
          <cell r="AF640" t="str">
            <v>Tr3</v>
          </cell>
          <cell r="AG640" t="str">
            <v>Tr3-2001</v>
          </cell>
          <cell r="AH640" t="str">
            <v>2001-Tr3</v>
          </cell>
          <cell r="AI640">
            <v>9</v>
          </cell>
          <cell r="AJ640" t="str">
            <v>09</v>
          </cell>
        </row>
        <row r="641">
          <cell r="AA641" t="str">
            <v>Aaa</v>
          </cell>
          <cell r="AB641">
            <v>37146</v>
          </cell>
          <cell r="AC641">
            <v>2001</v>
          </cell>
          <cell r="AD641" t="str">
            <v>St2</v>
          </cell>
          <cell r="AE641" t="str">
            <v>Qd3</v>
          </cell>
          <cell r="AF641" t="str">
            <v>Tr3</v>
          </cell>
          <cell r="AG641" t="str">
            <v>Tr3-2001</v>
          </cell>
          <cell r="AH641" t="str">
            <v>2001-Tr3</v>
          </cell>
          <cell r="AI641">
            <v>9</v>
          </cell>
          <cell r="AJ641" t="str">
            <v>09</v>
          </cell>
        </row>
        <row r="642">
          <cell r="AA642" t="str">
            <v>Aaa</v>
          </cell>
          <cell r="AB642">
            <v>37147</v>
          </cell>
          <cell r="AC642">
            <v>2001</v>
          </cell>
          <cell r="AD642" t="str">
            <v>St2</v>
          </cell>
          <cell r="AE642" t="str">
            <v>Qd3</v>
          </cell>
          <cell r="AF642" t="str">
            <v>Tr3</v>
          </cell>
          <cell r="AG642" t="str">
            <v>Tr3-2001</v>
          </cell>
          <cell r="AH642" t="str">
            <v>2001-Tr3</v>
          </cell>
          <cell r="AI642">
            <v>9</v>
          </cell>
          <cell r="AJ642" t="str">
            <v>09</v>
          </cell>
        </row>
        <row r="643">
          <cell r="AA643" t="str">
            <v>Aaa</v>
          </cell>
          <cell r="AB643">
            <v>37148</v>
          </cell>
          <cell r="AC643">
            <v>2001</v>
          </cell>
          <cell r="AD643" t="str">
            <v>St2</v>
          </cell>
          <cell r="AE643" t="str">
            <v>Qd3</v>
          </cell>
          <cell r="AF643" t="str">
            <v>Tr3</v>
          </cell>
          <cell r="AG643" t="str">
            <v>Tr3-2001</v>
          </cell>
          <cell r="AH643" t="str">
            <v>2001-Tr3</v>
          </cell>
          <cell r="AI643">
            <v>9</v>
          </cell>
          <cell r="AJ643" t="str">
            <v>09</v>
          </cell>
        </row>
        <row r="644">
          <cell r="AA644" t="str">
            <v>Aaa</v>
          </cell>
          <cell r="AB644">
            <v>37149</v>
          </cell>
          <cell r="AC644">
            <v>2001</v>
          </cell>
          <cell r="AD644" t="str">
            <v>St2</v>
          </cell>
          <cell r="AE644" t="str">
            <v>Qd3</v>
          </cell>
          <cell r="AF644" t="str">
            <v>Tr3</v>
          </cell>
          <cell r="AG644" t="str">
            <v>Tr3-2001</v>
          </cell>
          <cell r="AH644" t="str">
            <v>2001-Tr3</v>
          </cell>
          <cell r="AI644">
            <v>9</v>
          </cell>
          <cell r="AJ644" t="str">
            <v>09</v>
          </cell>
        </row>
        <row r="645">
          <cell r="AA645" t="str">
            <v>Aaa</v>
          </cell>
          <cell r="AB645">
            <v>37150</v>
          </cell>
          <cell r="AC645">
            <v>2001</v>
          </cell>
          <cell r="AD645" t="str">
            <v>St2</v>
          </cell>
          <cell r="AE645" t="str">
            <v>Qd3</v>
          </cell>
          <cell r="AF645" t="str">
            <v>Tr3</v>
          </cell>
          <cell r="AG645" t="str">
            <v>Tr3-2001</v>
          </cell>
          <cell r="AH645" t="str">
            <v>2001-Tr3</v>
          </cell>
          <cell r="AI645">
            <v>9</v>
          </cell>
          <cell r="AJ645" t="str">
            <v>09</v>
          </cell>
        </row>
        <row r="646">
          <cell r="AA646" t="str">
            <v>Aaa</v>
          </cell>
          <cell r="AB646">
            <v>37151</v>
          </cell>
          <cell r="AC646">
            <v>2001</v>
          </cell>
          <cell r="AD646" t="str">
            <v>St2</v>
          </cell>
          <cell r="AE646" t="str">
            <v>Qd3</v>
          </cell>
          <cell r="AF646" t="str">
            <v>Tr3</v>
          </cell>
          <cell r="AG646" t="str">
            <v>Tr3-2001</v>
          </cell>
          <cell r="AH646" t="str">
            <v>2001-Tr3</v>
          </cell>
          <cell r="AI646">
            <v>9</v>
          </cell>
          <cell r="AJ646" t="str">
            <v>09</v>
          </cell>
        </row>
        <row r="647">
          <cell r="AA647" t="str">
            <v>Aaa</v>
          </cell>
          <cell r="AB647">
            <v>37152</v>
          </cell>
          <cell r="AC647">
            <v>2001</v>
          </cell>
          <cell r="AD647" t="str">
            <v>St2</v>
          </cell>
          <cell r="AE647" t="str">
            <v>Qd3</v>
          </cell>
          <cell r="AF647" t="str">
            <v>Tr3</v>
          </cell>
          <cell r="AG647" t="str">
            <v>Tr3-2001</v>
          </cell>
          <cell r="AH647" t="str">
            <v>2001-Tr3</v>
          </cell>
          <cell r="AI647">
            <v>9</v>
          </cell>
          <cell r="AJ647" t="str">
            <v>09</v>
          </cell>
        </row>
        <row r="648">
          <cell r="AA648" t="str">
            <v>Aaa</v>
          </cell>
          <cell r="AB648">
            <v>37153</v>
          </cell>
          <cell r="AC648">
            <v>2001</v>
          </cell>
          <cell r="AD648" t="str">
            <v>St2</v>
          </cell>
          <cell r="AE648" t="str">
            <v>Qd3</v>
          </cell>
          <cell r="AF648" t="str">
            <v>Tr3</v>
          </cell>
          <cell r="AG648" t="str">
            <v>Tr3-2001</v>
          </cell>
          <cell r="AH648" t="str">
            <v>2001-Tr3</v>
          </cell>
          <cell r="AI648">
            <v>9</v>
          </cell>
          <cell r="AJ648" t="str">
            <v>09</v>
          </cell>
        </row>
        <row r="649">
          <cell r="AA649" t="str">
            <v>Aaa</v>
          </cell>
          <cell r="AB649">
            <v>37154</v>
          </cell>
          <cell r="AC649">
            <v>2001</v>
          </cell>
          <cell r="AD649" t="str">
            <v>St2</v>
          </cell>
          <cell r="AE649" t="str">
            <v>Qd3</v>
          </cell>
          <cell r="AF649" t="str">
            <v>Tr3</v>
          </cell>
          <cell r="AG649" t="str">
            <v>Tr3-2001</v>
          </cell>
          <cell r="AH649" t="str">
            <v>2001-Tr3</v>
          </cell>
          <cell r="AI649">
            <v>9</v>
          </cell>
          <cell r="AJ649" t="str">
            <v>09</v>
          </cell>
        </row>
        <row r="650">
          <cell r="AA650" t="str">
            <v>Aaa</v>
          </cell>
          <cell r="AB650">
            <v>37155</v>
          </cell>
          <cell r="AC650">
            <v>2001</v>
          </cell>
          <cell r="AD650" t="str">
            <v>St2</v>
          </cell>
          <cell r="AE650" t="str">
            <v>Qd3</v>
          </cell>
          <cell r="AF650" t="str">
            <v>Tr3</v>
          </cell>
          <cell r="AG650" t="str">
            <v>Tr3-2001</v>
          </cell>
          <cell r="AH650" t="str">
            <v>2001-Tr3</v>
          </cell>
          <cell r="AI650">
            <v>9</v>
          </cell>
          <cell r="AJ650" t="str">
            <v>09</v>
          </cell>
        </row>
        <row r="651">
          <cell r="AA651" t="str">
            <v>Aaa</v>
          </cell>
          <cell r="AB651">
            <v>37156</v>
          </cell>
          <cell r="AC651">
            <v>2001</v>
          </cell>
          <cell r="AD651" t="str">
            <v>St2</v>
          </cell>
          <cell r="AE651" t="str">
            <v>Qd3</v>
          </cell>
          <cell r="AF651" t="str">
            <v>Tr3</v>
          </cell>
          <cell r="AG651" t="str">
            <v>Tr3-2001</v>
          </cell>
          <cell r="AH651" t="str">
            <v>2001-Tr3</v>
          </cell>
          <cell r="AI651">
            <v>9</v>
          </cell>
          <cell r="AJ651" t="str">
            <v>09</v>
          </cell>
        </row>
        <row r="652">
          <cell r="AA652" t="str">
            <v>Aaa</v>
          </cell>
          <cell r="AB652">
            <v>37157</v>
          </cell>
          <cell r="AC652">
            <v>2001</v>
          </cell>
          <cell r="AD652" t="str">
            <v>St2</v>
          </cell>
          <cell r="AE652" t="str">
            <v>Qd3</v>
          </cell>
          <cell r="AF652" t="str">
            <v>Tr3</v>
          </cell>
          <cell r="AG652" t="str">
            <v>Tr3-2001</v>
          </cell>
          <cell r="AH652" t="str">
            <v>2001-Tr3</v>
          </cell>
          <cell r="AI652">
            <v>9</v>
          </cell>
          <cell r="AJ652" t="str">
            <v>09</v>
          </cell>
        </row>
        <row r="653">
          <cell r="AA653" t="str">
            <v>Aaa</v>
          </cell>
          <cell r="AB653">
            <v>37158</v>
          </cell>
          <cell r="AC653">
            <v>2001</v>
          </cell>
          <cell r="AD653" t="str">
            <v>St2</v>
          </cell>
          <cell r="AE653" t="str">
            <v>Qd3</v>
          </cell>
          <cell r="AF653" t="str">
            <v>Tr3</v>
          </cell>
          <cell r="AG653" t="str">
            <v>Tr3-2001</v>
          </cell>
          <cell r="AH653" t="str">
            <v>2001-Tr3</v>
          </cell>
          <cell r="AI653">
            <v>9</v>
          </cell>
          <cell r="AJ653" t="str">
            <v>09</v>
          </cell>
        </row>
        <row r="654">
          <cell r="AA654" t="str">
            <v>Aaa</v>
          </cell>
          <cell r="AB654">
            <v>37159</v>
          </cell>
          <cell r="AC654">
            <v>2001</v>
          </cell>
          <cell r="AD654" t="str">
            <v>St2</v>
          </cell>
          <cell r="AE654" t="str">
            <v>Qd3</v>
          </cell>
          <cell r="AF654" t="str">
            <v>Tr3</v>
          </cell>
          <cell r="AG654" t="str">
            <v>Tr3-2001</v>
          </cell>
          <cell r="AH654" t="str">
            <v>2001-Tr3</v>
          </cell>
          <cell r="AI654">
            <v>9</v>
          </cell>
          <cell r="AJ654" t="str">
            <v>09</v>
          </cell>
        </row>
        <row r="655">
          <cell r="AA655" t="str">
            <v>Aaa</v>
          </cell>
          <cell r="AB655">
            <v>37160</v>
          </cell>
          <cell r="AC655">
            <v>2001</v>
          </cell>
          <cell r="AD655" t="str">
            <v>St2</v>
          </cell>
          <cell r="AE655" t="str">
            <v>Qd3</v>
          </cell>
          <cell r="AF655" t="str">
            <v>Tr3</v>
          </cell>
          <cell r="AG655" t="str">
            <v>Tr3-2001</v>
          </cell>
          <cell r="AH655" t="str">
            <v>2001-Tr3</v>
          </cell>
          <cell r="AI655">
            <v>9</v>
          </cell>
          <cell r="AJ655" t="str">
            <v>09</v>
          </cell>
        </row>
        <row r="656">
          <cell r="AA656" t="str">
            <v>Aaa</v>
          </cell>
          <cell r="AB656">
            <v>37161</v>
          </cell>
          <cell r="AC656">
            <v>2001</v>
          </cell>
          <cell r="AD656" t="str">
            <v>St2</v>
          </cell>
          <cell r="AE656" t="str">
            <v>Qd3</v>
          </cell>
          <cell r="AF656" t="str">
            <v>Tr3</v>
          </cell>
          <cell r="AG656" t="str">
            <v>Tr3-2001</v>
          </cell>
          <cell r="AH656" t="str">
            <v>2001-Tr3</v>
          </cell>
          <cell r="AI656">
            <v>9</v>
          </cell>
          <cell r="AJ656" t="str">
            <v>09</v>
          </cell>
        </row>
        <row r="657">
          <cell r="AA657" t="str">
            <v>Aaa</v>
          </cell>
          <cell r="AB657">
            <v>37162</v>
          </cell>
          <cell r="AC657">
            <v>2001</v>
          </cell>
          <cell r="AD657" t="str">
            <v>St2</v>
          </cell>
          <cell r="AE657" t="str">
            <v>Qd3</v>
          </cell>
          <cell r="AF657" t="str">
            <v>Tr3</v>
          </cell>
          <cell r="AG657" t="str">
            <v>Tr3-2001</v>
          </cell>
          <cell r="AH657" t="str">
            <v>2001-Tr3</v>
          </cell>
          <cell r="AI657">
            <v>9</v>
          </cell>
          <cell r="AJ657" t="str">
            <v>09</v>
          </cell>
        </row>
        <row r="658">
          <cell r="AA658" t="str">
            <v>Aaa</v>
          </cell>
          <cell r="AB658">
            <v>37163</v>
          </cell>
          <cell r="AC658">
            <v>2001</v>
          </cell>
          <cell r="AD658" t="str">
            <v>St2</v>
          </cell>
          <cell r="AE658" t="str">
            <v>Qd3</v>
          </cell>
          <cell r="AF658" t="str">
            <v>Tr3</v>
          </cell>
          <cell r="AG658" t="str">
            <v>Tr3-2001</v>
          </cell>
          <cell r="AH658" t="str">
            <v>2001-Tr3</v>
          </cell>
          <cell r="AI658">
            <v>9</v>
          </cell>
          <cell r="AJ658" t="str">
            <v>09</v>
          </cell>
        </row>
        <row r="659">
          <cell r="AA659" t="str">
            <v>Aaa</v>
          </cell>
          <cell r="AB659">
            <v>37164</v>
          </cell>
          <cell r="AC659">
            <v>2001</v>
          </cell>
          <cell r="AD659" t="str">
            <v>St2</v>
          </cell>
          <cell r="AE659" t="str">
            <v>Qd3</v>
          </cell>
          <cell r="AF659" t="str">
            <v>Tr3</v>
          </cell>
          <cell r="AG659" t="str">
            <v>Tr3-2001</v>
          </cell>
          <cell r="AH659" t="str">
            <v>2001-Tr3</v>
          </cell>
          <cell r="AI659">
            <v>9</v>
          </cell>
          <cell r="AJ659" t="str">
            <v>09</v>
          </cell>
        </row>
        <row r="660">
          <cell r="AA660" t="str">
            <v>Aaa</v>
          </cell>
          <cell r="AB660">
            <v>37165</v>
          </cell>
          <cell r="AC660">
            <v>2001</v>
          </cell>
          <cell r="AD660" t="str">
            <v>St2</v>
          </cell>
          <cell r="AE660" t="str">
            <v>Qd3</v>
          </cell>
          <cell r="AF660" t="str">
            <v>Tr4</v>
          </cell>
          <cell r="AG660" t="str">
            <v>Tr4-2001</v>
          </cell>
          <cell r="AH660" t="str">
            <v>2001-Tr4</v>
          </cell>
          <cell r="AI660">
            <v>10</v>
          </cell>
          <cell r="AJ660" t="str">
            <v>10</v>
          </cell>
        </row>
        <row r="661">
          <cell r="AA661" t="str">
            <v>Aaa</v>
          </cell>
          <cell r="AB661">
            <v>37166</v>
          </cell>
          <cell r="AC661">
            <v>2001</v>
          </cell>
          <cell r="AD661" t="str">
            <v>St2</v>
          </cell>
          <cell r="AE661" t="str">
            <v>Qd3</v>
          </cell>
          <cell r="AF661" t="str">
            <v>Tr4</v>
          </cell>
          <cell r="AG661" t="str">
            <v>Tr4-2001</v>
          </cell>
          <cell r="AH661" t="str">
            <v>2001-Tr4</v>
          </cell>
          <cell r="AI661">
            <v>10</v>
          </cell>
          <cell r="AJ661" t="str">
            <v>10</v>
          </cell>
        </row>
        <row r="662">
          <cell r="AA662" t="str">
            <v>Aaa</v>
          </cell>
          <cell r="AB662">
            <v>37167</v>
          </cell>
          <cell r="AC662">
            <v>2001</v>
          </cell>
          <cell r="AD662" t="str">
            <v>St2</v>
          </cell>
          <cell r="AE662" t="str">
            <v>Qd3</v>
          </cell>
          <cell r="AF662" t="str">
            <v>Tr4</v>
          </cell>
          <cell r="AG662" t="str">
            <v>Tr4-2001</v>
          </cell>
          <cell r="AH662" t="str">
            <v>2001-Tr4</v>
          </cell>
          <cell r="AI662">
            <v>10</v>
          </cell>
          <cell r="AJ662" t="str">
            <v>10</v>
          </cell>
        </row>
        <row r="663">
          <cell r="AA663" t="str">
            <v>Aaa</v>
          </cell>
          <cell r="AB663">
            <v>37168</v>
          </cell>
          <cell r="AC663">
            <v>2001</v>
          </cell>
          <cell r="AD663" t="str">
            <v>St2</v>
          </cell>
          <cell r="AE663" t="str">
            <v>Qd3</v>
          </cell>
          <cell r="AF663" t="str">
            <v>Tr4</v>
          </cell>
          <cell r="AG663" t="str">
            <v>Tr4-2001</v>
          </cell>
          <cell r="AH663" t="str">
            <v>2001-Tr4</v>
          </cell>
          <cell r="AI663">
            <v>10</v>
          </cell>
          <cell r="AJ663" t="str">
            <v>10</v>
          </cell>
        </row>
        <row r="664">
          <cell r="AA664" t="str">
            <v>Aaa</v>
          </cell>
          <cell r="AB664">
            <v>37169</v>
          </cell>
          <cell r="AC664">
            <v>2001</v>
          </cell>
          <cell r="AD664" t="str">
            <v>St2</v>
          </cell>
          <cell r="AE664" t="str">
            <v>Qd3</v>
          </cell>
          <cell r="AF664" t="str">
            <v>Tr4</v>
          </cell>
          <cell r="AG664" t="str">
            <v>Tr4-2001</v>
          </cell>
          <cell r="AH664" t="str">
            <v>2001-Tr4</v>
          </cell>
          <cell r="AI664">
            <v>10</v>
          </cell>
          <cell r="AJ664" t="str">
            <v>10</v>
          </cell>
        </row>
        <row r="665">
          <cell r="AA665" t="str">
            <v>Aaa</v>
          </cell>
          <cell r="AB665">
            <v>37170</v>
          </cell>
          <cell r="AC665">
            <v>2001</v>
          </cell>
          <cell r="AD665" t="str">
            <v>St2</v>
          </cell>
          <cell r="AE665" t="str">
            <v>Qd3</v>
          </cell>
          <cell r="AF665" t="str">
            <v>Tr4</v>
          </cell>
          <cell r="AG665" t="str">
            <v>Tr4-2001</v>
          </cell>
          <cell r="AH665" t="str">
            <v>2001-Tr4</v>
          </cell>
          <cell r="AI665">
            <v>10</v>
          </cell>
          <cell r="AJ665" t="str">
            <v>10</v>
          </cell>
        </row>
        <row r="666">
          <cell r="AA666" t="str">
            <v>Aaa</v>
          </cell>
          <cell r="AB666">
            <v>37171</v>
          </cell>
          <cell r="AC666">
            <v>2001</v>
          </cell>
          <cell r="AD666" t="str">
            <v>St2</v>
          </cell>
          <cell r="AE666" t="str">
            <v>Qd3</v>
          </cell>
          <cell r="AF666" t="str">
            <v>Tr4</v>
          </cell>
          <cell r="AG666" t="str">
            <v>Tr4-2001</v>
          </cell>
          <cell r="AH666" t="str">
            <v>2001-Tr4</v>
          </cell>
          <cell r="AI666">
            <v>10</v>
          </cell>
          <cell r="AJ666" t="str">
            <v>10</v>
          </cell>
        </row>
        <row r="667">
          <cell r="AA667" t="str">
            <v>Aaa</v>
          </cell>
          <cell r="AB667">
            <v>37172</v>
          </cell>
          <cell r="AC667">
            <v>2001</v>
          </cell>
          <cell r="AD667" t="str">
            <v>St2</v>
          </cell>
          <cell r="AE667" t="str">
            <v>Qd3</v>
          </cell>
          <cell r="AF667" t="str">
            <v>Tr4</v>
          </cell>
          <cell r="AG667" t="str">
            <v>Tr4-2001</v>
          </cell>
          <cell r="AH667" t="str">
            <v>2001-Tr4</v>
          </cell>
          <cell r="AI667">
            <v>10</v>
          </cell>
          <cell r="AJ667" t="str">
            <v>10</v>
          </cell>
        </row>
        <row r="668">
          <cell r="AA668" t="str">
            <v>Aaa</v>
          </cell>
          <cell r="AB668">
            <v>37173</v>
          </cell>
          <cell r="AC668">
            <v>2001</v>
          </cell>
          <cell r="AD668" t="str">
            <v>St2</v>
          </cell>
          <cell r="AE668" t="str">
            <v>Qd3</v>
          </cell>
          <cell r="AF668" t="str">
            <v>Tr4</v>
          </cell>
          <cell r="AG668" t="str">
            <v>Tr4-2001</v>
          </cell>
          <cell r="AH668" t="str">
            <v>2001-Tr4</v>
          </cell>
          <cell r="AI668">
            <v>10</v>
          </cell>
          <cell r="AJ668" t="str">
            <v>10</v>
          </cell>
        </row>
        <row r="669">
          <cell r="AA669" t="str">
            <v>Aaa</v>
          </cell>
          <cell r="AB669">
            <v>37174</v>
          </cell>
          <cell r="AC669">
            <v>2001</v>
          </cell>
          <cell r="AD669" t="str">
            <v>St2</v>
          </cell>
          <cell r="AE669" t="str">
            <v>Qd3</v>
          </cell>
          <cell r="AF669" t="str">
            <v>Tr4</v>
          </cell>
          <cell r="AG669" t="str">
            <v>Tr4-2001</v>
          </cell>
          <cell r="AH669" t="str">
            <v>2001-Tr4</v>
          </cell>
          <cell r="AI669">
            <v>10</v>
          </cell>
          <cell r="AJ669" t="str">
            <v>10</v>
          </cell>
        </row>
        <row r="670">
          <cell r="AA670" t="str">
            <v>Aaa</v>
          </cell>
          <cell r="AB670">
            <v>37175</v>
          </cell>
          <cell r="AC670">
            <v>2001</v>
          </cell>
          <cell r="AD670" t="str">
            <v>St2</v>
          </cell>
          <cell r="AE670" t="str">
            <v>Qd3</v>
          </cell>
          <cell r="AF670" t="str">
            <v>Tr4</v>
          </cell>
          <cell r="AG670" t="str">
            <v>Tr4-2001</v>
          </cell>
          <cell r="AH670" t="str">
            <v>2001-Tr4</v>
          </cell>
          <cell r="AI670">
            <v>10</v>
          </cell>
          <cell r="AJ670" t="str">
            <v>10</v>
          </cell>
        </row>
        <row r="671">
          <cell r="AA671" t="str">
            <v>Aaa</v>
          </cell>
          <cell r="AB671">
            <v>37176</v>
          </cell>
          <cell r="AC671">
            <v>2001</v>
          </cell>
          <cell r="AD671" t="str">
            <v>St2</v>
          </cell>
          <cell r="AE671" t="str">
            <v>Qd3</v>
          </cell>
          <cell r="AF671" t="str">
            <v>Tr4</v>
          </cell>
          <cell r="AG671" t="str">
            <v>Tr4-2001</v>
          </cell>
          <cell r="AH671" t="str">
            <v>2001-Tr4</v>
          </cell>
          <cell r="AI671">
            <v>10</v>
          </cell>
          <cell r="AJ671" t="str">
            <v>10</v>
          </cell>
        </row>
        <row r="672">
          <cell r="AA672" t="str">
            <v>Aaa</v>
          </cell>
          <cell r="AB672">
            <v>37177</v>
          </cell>
          <cell r="AC672">
            <v>2001</v>
          </cell>
          <cell r="AD672" t="str">
            <v>St2</v>
          </cell>
          <cell r="AE672" t="str">
            <v>Qd3</v>
          </cell>
          <cell r="AF672" t="str">
            <v>Tr4</v>
          </cell>
          <cell r="AG672" t="str">
            <v>Tr4-2001</v>
          </cell>
          <cell r="AH672" t="str">
            <v>2001-Tr4</v>
          </cell>
          <cell r="AI672">
            <v>10</v>
          </cell>
          <cell r="AJ672" t="str">
            <v>10</v>
          </cell>
        </row>
        <row r="673">
          <cell r="AA673" t="str">
            <v>Aaa</v>
          </cell>
          <cell r="AB673">
            <v>37178</v>
          </cell>
          <cell r="AC673">
            <v>2001</v>
          </cell>
          <cell r="AD673" t="str">
            <v>St2</v>
          </cell>
          <cell r="AE673" t="str">
            <v>Qd3</v>
          </cell>
          <cell r="AF673" t="str">
            <v>Tr4</v>
          </cell>
          <cell r="AG673" t="str">
            <v>Tr4-2001</v>
          </cell>
          <cell r="AH673" t="str">
            <v>2001-Tr4</v>
          </cell>
          <cell r="AI673">
            <v>10</v>
          </cell>
          <cell r="AJ673" t="str">
            <v>10</v>
          </cell>
        </row>
        <row r="674">
          <cell r="AA674" t="str">
            <v>Aaa</v>
          </cell>
          <cell r="AB674">
            <v>37179</v>
          </cell>
          <cell r="AC674">
            <v>2001</v>
          </cell>
          <cell r="AD674" t="str">
            <v>St2</v>
          </cell>
          <cell r="AE674" t="str">
            <v>Qd3</v>
          </cell>
          <cell r="AF674" t="str">
            <v>Tr4</v>
          </cell>
          <cell r="AG674" t="str">
            <v>Tr4-2001</v>
          </cell>
          <cell r="AH674" t="str">
            <v>2001-Tr4</v>
          </cell>
          <cell r="AI674">
            <v>10</v>
          </cell>
          <cell r="AJ674" t="str">
            <v>10</v>
          </cell>
        </row>
        <row r="675">
          <cell r="AA675" t="str">
            <v>Aaa</v>
          </cell>
          <cell r="AB675">
            <v>37180</v>
          </cell>
          <cell r="AC675">
            <v>2001</v>
          </cell>
          <cell r="AD675" t="str">
            <v>St2</v>
          </cell>
          <cell r="AE675" t="str">
            <v>Qd3</v>
          </cell>
          <cell r="AF675" t="str">
            <v>Tr4</v>
          </cell>
          <cell r="AG675" t="str">
            <v>Tr4-2001</v>
          </cell>
          <cell r="AH675" t="str">
            <v>2001-Tr4</v>
          </cell>
          <cell r="AI675">
            <v>10</v>
          </cell>
          <cell r="AJ675" t="str">
            <v>10</v>
          </cell>
        </row>
        <row r="676">
          <cell r="AA676" t="str">
            <v>Aaa</v>
          </cell>
          <cell r="AB676">
            <v>37181</v>
          </cell>
          <cell r="AC676">
            <v>2001</v>
          </cell>
          <cell r="AD676" t="str">
            <v>St2</v>
          </cell>
          <cell r="AE676" t="str">
            <v>Qd3</v>
          </cell>
          <cell r="AF676" t="str">
            <v>Tr4</v>
          </cell>
          <cell r="AG676" t="str">
            <v>Tr4-2001</v>
          </cell>
          <cell r="AH676" t="str">
            <v>2001-Tr4</v>
          </cell>
          <cell r="AI676">
            <v>10</v>
          </cell>
          <cell r="AJ676" t="str">
            <v>10</v>
          </cell>
        </row>
        <row r="677">
          <cell r="AA677" t="str">
            <v>Aaa</v>
          </cell>
          <cell r="AB677">
            <v>37182</v>
          </cell>
          <cell r="AC677">
            <v>2001</v>
          </cell>
          <cell r="AD677" t="str">
            <v>St2</v>
          </cell>
          <cell r="AE677" t="str">
            <v>Qd3</v>
          </cell>
          <cell r="AF677" t="str">
            <v>Tr4</v>
          </cell>
          <cell r="AG677" t="str">
            <v>Tr4-2001</v>
          </cell>
          <cell r="AH677" t="str">
            <v>2001-Tr4</v>
          </cell>
          <cell r="AI677">
            <v>10</v>
          </cell>
          <cell r="AJ677" t="str">
            <v>10</v>
          </cell>
        </row>
        <row r="678">
          <cell r="AA678" t="str">
            <v>Aaa</v>
          </cell>
          <cell r="AB678">
            <v>37183</v>
          </cell>
          <cell r="AC678">
            <v>2001</v>
          </cell>
          <cell r="AD678" t="str">
            <v>St2</v>
          </cell>
          <cell r="AE678" t="str">
            <v>Qd3</v>
          </cell>
          <cell r="AF678" t="str">
            <v>Tr4</v>
          </cell>
          <cell r="AG678" t="str">
            <v>Tr4-2001</v>
          </cell>
          <cell r="AH678" t="str">
            <v>2001-Tr4</v>
          </cell>
          <cell r="AI678">
            <v>10</v>
          </cell>
          <cell r="AJ678" t="str">
            <v>10</v>
          </cell>
        </row>
        <row r="679">
          <cell r="AA679" t="str">
            <v>Aaa</v>
          </cell>
          <cell r="AB679">
            <v>37184</v>
          </cell>
          <cell r="AC679">
            <v>2001</v>
          </cell>
          <cell r="AD679" t="str">
            <v>St2</v>
          </cell>
          <cell r="AE679" t="str">
            <v>Qd3</v>
          </cell>
          <cell r="AF679" t="str">
            <v>Tr4</v>
          </cell>
          <cell r="AG679" t="str">
            <v>Tr4-2001</v>
          </cell>
          <cell r="AH679" t="str">
            <v>2001-Tr4</v>
          </cell>
          <cell r="AI679">
            <v>10</v>
          </cell>
          <cell r="AJ679" t="str">
            <v>10</v>
          </cell>
        </row>
        <row r="680">
          <cell r="AA680" t="str">
            <v>Aaa</v>
          </cell>
          <cell r="AB680">
            <v>37185</v>
          </cell>
          <cell r="AC680">
            <v>2001</v>
          </cell>
          <cell r="AD680" t="str">
            <v>St2</v>
          </cell>
          <cell r="AE680" t="str">
            <v>Qd3</v>
          </cell>
          <cell r="AF680" t="str">
            <v>Tr4</v>
          </cell>
          <cell r="AG680" t="str">
            <v>Tr4-2001</v>
          </cell>
          <cell r="AH680" t="str">
            <v>2001-Tr4</v>
          </cell>
          <cell r="AI680">
            <v>10</v>
          </cell>
          <cell r="AJ680" t="str">
            <v>10</v>
          </cell>
        </row>
        <row r="681">
          <cell r="AA681" t="str">
            <v>Aaa</v>
          </cell>
          <cell r="AB681">
            <v>37186</v>
          </cell>
          <cell r="AC681">
            <v>2001</v>
          </cell>
          <cell r="AD681" t="str">
            <v>St2</v>
          </cell>
          <cell r="AE681" t="str">
            <v>Qd3</v>
          </cell>
          <cell r="AF681" t="str">
            <v>Tr4</v>
          </cell>
          <cell r="AG681" t="str">
            <v>Tr4-2001</v>
          </cell>
          <cell r="AH681" t="str">
            <v>2001-Tr4</v>
          </cell>
          <cell r="AI681">
            <v>10</v>
          </cell>
          <cell r="AJ681" t="str">
            <v>10</v>
          </cell>
        </row>
        <row r="682">
          <cell r="AA682" t="str">
            <v>Aaa</v>
          </cell>
          <cell r="AB682">
            <v>37187</v>
          </cell>
          <cell r="AC682">
            <v>2001</v>
          </cell>
          <cell r="AD682" t="str">
            <v>St2</v>
          </cell>
          <cell r="AE682" t="str">
            <v>Qd3</v>
          </cell>
          <cell r="AF682" t="str">
            <v>Tr4</v>
          </cell>
          <cell r="AG682" t="str">
            <v>Tr4-2001</v>
          </cell>
          <cell r="AH682" t="str">
            <v>2001-Tr4</v>
          </cell>
          <cell r="AI682">
            <v>10</v>
          </cell>
          <cell r="AJ682" t="str">
            <v>10</v>
          </cell>
        </row>
        <row r="683">
          <cell r="AA683" t="str">
            <v>Aaa</v>
          </cell>
          <cell r="AB683">
            <v>37188</v>
          </cell>
          <cell r="AC683">
            <v>2001</v>
          </cell>
          <cell r="AD683" t="str">
            <v>St2</v>
          </cell>
          <cell r="AE683" t="str">
            <v>Qd3</v>
          </cell>
          <cell r="AF683" t="str">
            <v>Tr4</v>
          </cell>
          <cell r="AG683" t="str">
            <v>Tr4-2001</v>
          </cell>
          <cell r="AH683" t="str">
            <v>2001-Tr4</v>
          </cell>
          <cell r="AI683">
            <v>10</v>
          </cell>
          <cell r="AJ683" t="str">
            <v>10</v>
          </cell>
        </row>
        <row r="684">
          <cell r="AA684" t="str">
            <v>Aaa</v>
          </cell>
          <cell r="AB684">
            <v>37189</v>
          </cell>
          <cell r="AC684">
            <v>2001</v>
          </cell>
          <cell r="AD684" t="str">
            <v>St2</v>
          </cell>
          <cell r="AE684" t="str">
            <v>Qd3</v>
          </cell>
          <cell r="AF684" t="str">
            <v>Tr4</v>
          </cell>
          <cell r="AG684" t="str">
            <v>Tr4-2001</v>
          </cell>
          <cell r="AH684" t="str">
            <v>2001-Tr4</v>
          </cell>
          <cell r="AI684">
            <v>10</v>
          </cell>
          <cell r="AJ684" t="str">
            <v>10</v>
          </cell>
        </row>
        <row r="685">
          <cell r="AA685" t="str">
            <v>Aaa</v>
          </cell>
          <cell r="AB685">
            <v>37190</v>
          </cell>
          <cell r="AC685">
            <v>2001</v>
          </cell>
          <cell r="AD685" t="str">
            <v>St2</v>
          </cell>
          <cell r="AE685" t="str">
            <v>Qd3</v>
          </cell>
          <cell r="AF685" t="str">
            <v>Tr4</v>
          </cell>
          <cell r="AG685" t="str">
            <v>Tr4-2001</v>
          </cell>
          <cell r="AH685" t="str">
            <v>2001-Tr4</v>
          </cell>
          <cell r="AI685">
            <v>10</v>
          </cell>
          <cell r="AJ685" t="str">
            <v>10</v>
          </cell>
        </row>
        <row r="686">
          <cell r="AA686" t="str">
            <v>Aaa</v>
          </cell>
          <cell r="AB686">
            <v>37191</v>
          </cell>
          <cell r="AC686">
            <v>2001</v>
          </cell>
          <cell r="AD686" t="str">
            <v>St2</v>
          </cell>
          <cell r="AE686" t="str">
            <v>Qd3</v>
          </cell>
          <cell r="AF686" t="str">
            <v>Tr4</v>
          </cell>
          <cell r="AG686" t="str">
            <v>Tr4-2001</v>
          </cell>
          <cell r="AH686" t="str">
            <v>2001-Tr4</v>
          </cell>
          <cell r="AI686">
            <v>10</v>
          </cell>
          <cell r="AJ686" t="str">
            <v>10</v>
          </cell>
        </row>
        <row r="687">
          <cell r="AA687" t="str">
            <v>Aaa</v>
          </cell>
          <cell r="AB687">
            <v>37192</v>
          </cell>
          <cell r="AC687">
            <v>2001</v>
          </cell>
          <cell r="AD687" t="str">
            <v>St2</v>
          </cell>
          <cell r="AE687" t="str">
            <v>Qd3</v>
          </cell>
          <cell r="AF687" t="str">
            <v>Tr4</v>
          </cell>
          <cell r="AG687" t="str">
            <v>Tr4-2001</v>
          </cell>
          <cell r="AH687" t="str">
            <v>2001-Tr4</v>
          </cell>
          <cell r="AI687">
            <v>10</v>
          </cell>
          <cell r="AJ687" t="str">
            <v>10</v>
          </cell>
        </row>
        <row r="688">
          <cell r="AA688" t="str">
            <v>Aaa</v>
          </cell>
          <cell r="AB688">
            <v>37193</v>
          </cell>
          <cell r="AC688">
            <v>2001</v>
          </cell>
          <cell r="AD688" t="str">
            <v>St2</v>
          </cell>
          <cell r="AE688" t="str">
            <v>Qd3</v>
          </cell>
          <cell r="AF688" t="str">
            <v>Tr4</v>
          </cell>
          <cell r="AG688" t="str">
            <v>Tr4-2001</v>
          </cell>
          <cell r="AH688" t="str">
            <v>2001-Tr4</v>
          </cell>
          <cell r="AI688">
            <v>10</v>
          </cell>
          <cell r="AJ688" t="str">
            <v>10</v>
          </cell>
        </row>
        <row r="689">
          <cell r="AA689" t="str">
            <v>Aaa</v>
          </cell>
          <cell r="AB689">
            <v>37194</v>
          </cell>
          <cell r="AC689">
            <v>2001</v>
          </cell>
          <cell r="AD689" t="str">
            <v>St2</v>
          </cell>
          <cell r="AE689" t="str">
            <v>Qd3</v>
          </cell>
          <cell r="AF689" t="str">
            <v>Tr4</v>
          </cell>
          <cell r="AG689" t="str">
            <v>Tr4-2001</v>
          </cell>
          <cell r="AH689" t="str">
            <v>2001-Tr4</v>
          </cell>
          <cell r="AI689">
            <v>10</v>
          </cell>
          <cell r="AJ689" t="str">
            <v>10</v>
          </cell>
        </row>
        <row r="690">
          <cell r="AA690" t="str">
            <v>Aaa</v>
          </cell>
          <cell r="AB690">
            <v>37195</v>
          </cell>
          <cell r="AC690">
            <v>2001</v>
          </cell>
          <cell r="AD690" t="str">
            <v>St2</v>
          </cell>
          <cell r="AE690" t="str">
            <v>Qd3</v>
          </cell>
          <cell r="AF690" t="str">
            <v>Tr4</v>
          </cell>
          <cell r="AG690" t="str">
            <v>Tr4-2001</v>
          </cell>
          <cell r="AH690" t="str">
            <v>2001-Tr4</v>
          </cell>
          <cell r="AI690">
            <v>10</v>
          </cell>
          <cell r="AJ690" t="str">
            <v>10</v>
          </cell>
        </row>
        <row r="691">
          <cell r="AA691" t="str">
            <v>Aaa</v>
          </cell>
          <cell r="AB691">
            <v>37196</v>
          </cell>
          <cell r="AC691">
            <v>2001</v>
          </cell>
          <cell r="AD691" t="str">
            <v>St2</v>
          </cell>
          <cell r="AE691" t="str">
            <v>Qd3</v>
          </cell>
          <cell r="AF691" t="str">
            <v>Tr4</v>
          </cell>
          <cell r="AG691" t="str">
            <v>Tr4-2001</v>
          </cell>
          <cell r="AH691" t="str">
            <v>2001-Tr4</v>
          </cell>
          <cell r="AI691">
            <v>11</v>
          </cell>
          <cell r="AJ691" t="str">
            <v>11</v>
          </cell>
        </row>
        <row r="692">
          <cell r="AA692" t="str">
            <v>Aaa</v>
          </cell>
          <cell r="AB692">
            <v>37197</v>
          </cell>
          <cell r="AC692">
            <v>2001</v>
          </cell>
          <cell r="AD692" t="str">
            <v>St2</v>
          </cell>
          <cell r="AE692" t="str">
            <v>Qd3</v>
          </cell>
          <cell r="AF692" t="str">
            <v>Tr4</v>
          </cell>
          <cell r="AG692" t="str">
            <v>Tr4-2001</v>
          </cell>
          <cell r="AH692" t="str">
            <v>2001-Tr4</v>
          </cell>
          <cell r="AI692">
            <v>11</v>
          </cell>
          <cell r="AJ692" t="str">
            <v>11</v>
          </cell>
        </row>
        <row r="693">
          <cell r="AA693" t="str">
            <v>Aaa</v>
          </cell>
          <cell r="AB693">
            <v>37198</v>
          </cell>
          <cell r="AC693">
            <v>2001</v>
          </cell>
          <cell r="AD693" t="str">
            <v>St2</v>
          </cell>
          <cell r="AE693" t="str">
            <v>Qd3</v>
          </cell>
          <cell r="AF693" t="str">
            <v>Tr4</v>
          </cell>
          <cell r="AG693" t="str">
            <v>Tr4-2001</v>
          </cell>
          <cell r="AH693" t="str">
            <v>2001-Tr4</v>
          </cell>
          <cell r="AI693">
            <v>11</v>
          </cell>
          <cell r="AJ693" t="str">
            <v>11</v>
          </cell>
        </row>
        <row r="694">
          <cell r="AA694" t="str">
            <v>Aaa</v>
          </cell>
          <cell r="AB694">
            <v>37199</v>
          </cell>
          <cell r="AC694">
            <v>2001</v>
          </cell>
          <cell r="AD694" t="str">
            <v>St2</v>
          </cell>
          <cell r="AE694" t="str">
            <v>Qd3</v>
          </cell>
          <cell r="AF694" t="str">
            <v>Tr4</v>
          </cell>
          <cell r="AG694" t="str">
            <v>Tr4-2001</v>
          </cell>
          <cell r="AH694" t="str">
            <v>2001-Tr4</v>
          </cell>
          <cell r="AI694">
            <v>11</v>
          </cell>
          <cell r="AJ694" t="str">
            <v>11</v>
          </cell>
        </row>
        <row r="695">
          <cell r="AA695" t="str">
            <v>Aaa</v>
          </cell>
          <cell r="AB695">
            <v>37200</v>
          </cell>
          <cell r="AC695">
            <v>2001</v>
          </cell>
          <cell r="AD695" t="str">
            <v>St2</v>
          </cell>
          <cell r="AE695" t="str">
            <v>Qd3</v>
          </cell>
          <cell r="AF695" t="str">
            <v>Tr4</v>
          </cell>
          <cell r="AG695" t="str">
            <v>Tr4-2001</v>
          </cell>
          <cell r="AH695" t="str">
            <v>2001-Tr4</v>
          </cell>
          <cell r="AI695">
            <v>11</v>
          </cell>
          <cell r="AJ695" t="str">
            <v>11</v>
          </cell>
        </row>
        <row r="696">
          <cell r="AA696" t="str">
            <v>Aaa</v>
          </cell>
          <cell r="AB696">
            <v>37201</v>
          </cell>
          <cell r="AC696">
            <v>2001</v>
          </cell>
          <cell r="AD696" t="str">
            <v>St2</v>
          </cell>
          <cell r="AE696" t="str">
            <v>Qd3</v>
          </cell>
          <cell r="AF696" t="str">
            <v>Tr4</v>
          </cell>
          <cell r="AG696" t="str">
            <v>Tr4-2001</v>
          </cell>
          <cell r="AH696" t="str">
            <v>2001-Tr4</v>
          </cell>
          <cell r="AI696">
            <v>11</v>
          </cell>
          <cell r="AJ696" t="str">
            <v>11</v>
          </cell>
        </row>
        <row r="697">
          <cell r="AA697" t="str">
            <v>Aaa</v>
          </cell>
          <cell r="AB697">
            <v>37202</v>
          </cell>
          <cell r="AC697">
            <v>2001</v>
          </cell>
          <cell r="AD697" t="str">
            <v>St2</v>
          </cell>
          <cell r="AE697" t="str">
            <v>Qd3</v>
          </cell>
          <cell r="AF697" t="str">
            <v>Tr4</v>
          </cell>
          <cell r="AG697" t="str">
            <v>Tr4-2001</v>
          </cell>
          <cell r="AH697" t="str">
            <v>2001-Tr4</v>
          </cell>
          <cell r="AI697">
            <v>11</v>
          </cell>
          <cell r="AJ697" t="str">
            <v>11</v>
          </cell>
        </row>
        <row r="698">
          <cell r="AA698" t="str">
            <v>Aaa</v>
          </cell>
          <cell r="AB698">
            <v>37203</v>
          </cell>
          <cell r="AC698">
            <v>2001</v>
          </cell>
          <cell r="AD698" t="str">
            <v>St2</v>
          </cell>
          <cell r="AE698" t="str">
            <v>Qd3</v>
          </cell>
          <cell r="AF698" t="str">
            <v>Tr4</v>
          </cell>
          <cell r="AG698" t="str">
            <v>Tr4-2001</v>
          </cell>
          <cell r="AH698" t="str">
            <v>2001-Tr4</v>
          </cell>
          <cell r="AI698">
            <v>11</v>
          </cell>
          <cell r="AJ698" t="str">
            <v>11</v>
          </cell>
        </row>
        <row r="699">
          <cell r="AA699" t="str">
            <v>Aaa</v>
          </cell>
          <cell r="AB699">
            <v>37204</v>
          </cell>
          <cell r="AC699">
            <v>2001</v>
          </cell>
          <cell r="AD699" t="str">
            <v>St2</v>
          </cell>
          <cell r="AE699" t="str">
            <v>Qd3</v>
          </cell>
          <cell r="AF699" t="str">
            <v>Tr4</v>
          </cell>
          <cell r="AG699" t="str">
            <v>Tr4-2001</v>
          </cell>
          <cell r="AH699" t="str">
            <v>2001-Tr4</v>
          </cell>
          <cell r="AI699">
            <v>11</v>
          </cell>
          <cell r="AJ699" t="str">
            <v>11</v>
          </cell>
        </row>
        <row r="700">
          <cell r="AA700" t="str">
            <v>Aaa</v>
          </cell>
          <cell r="AB700">
            <v>37205</v>
          </cell>
          <cell r="AC700">
            <v>2001</v>
          </cell>
          <cell r="AD700" t="str">
            <v>St2</v>
          </cell>
          <cell r="AE700" t="str">
            <v>Qd3</v>
          </cell>
          <cell r="AF700" t="str">
            <v>Tr4</v>
          </cell>
          <cell r="AG700" t="str">
            <v>Tr4-2001</v>
          </cell>
          <cell r="AH700" t="str">
            <v>2001-Tr4</v>
          </cell>
          <cell r="AI700">
            <v>11</v>
          </cell>
          <cell r="AJ700" t="str">
            <v>11</v>
          </cell>
        </row>
        <row r="701">
          <cell r="AA701" t="str">
            <v>Aaa</v>
          </cell>
          <cell r="AB701">
            <v>37206</v>
          </cell>
          <cell r="AC701">
            <v>2001</v>
          </cell>
          <cell r="AD701" t="str">
            <v>St2</v>
          </cell>
          <cell r="AE701" t="str">
            <v>Qd3</v>
          </cell>
          <cell r="AF701" t="str">
            <v>Tr4</v>
          </cell>
          <cell r="AG701" t="str">
            <v>Tr4-2001</v>
          </cell>
          <cell r="AH701" t="str">
            <v>2001-Tr4</v>
          </cell>
          <cell r="AI701">
            <v>11</v>
          </cell>
          <cell r="AJ701" t="str">
            <v>11</v>
          </cell>
        </row>
        <row r="702">
          <cell r="AA702" t="str">
            <v>Aaa</v>
          </cell>
          <cell r="AB702">
            <v>37207</v>
          </cell>
          <cell r="AC702">
            <v>2001</v>
          </cell>
          <cell r="AD702" t="str">
            <v>St2</v>
          </cell>
          <cell r="AE702" t="str">
            <v>Qd3</v>
          </cell>
          <cell r="AF702" t="str">
            <v>Tr4</v>
          </cell>
          <cell r="AG702" t="str">
            <v>Tr4-2001</v>
          </cell>
          <cell r="AH702" t="str">
            <v>2001-Tr4</v>
          </cell>
          <cell r="AI702">
            <v>11</v>
          </cell>
          <cell r="AJ702" t="str">
            <v>11</v>
          </cell>
        </row>
        <row r="703">
          <cell r="AA703" t="str">
            <v>Aaa</v>
          </cell>
          <cell r="AB703">
            <v>37208</v>
          </cell>
          <cell r="AC703">
            <v>2001</v>
          </cell>
          <cell r="AD703" t="str">
            <v>St2</v>
          </cell>
          <cell r="AE703" t="str">
            <v>Qd3</v>
          </cell>
          <cell r="AF703" t="str">
            <v>Tr4</v>
          </cell>
          <cell r="AG703" t="str">
            <v>Tr4-2001</v>
          </cell>
          <cell r="AH703" t="str">
            <v>2001-Tr4</v>
          </cell>
          <cell r="AI703">
            <v>11</v>
          </cell>
          <cell r="AJ703" t="str">
            <v>11</v>
          </cell>
        </row>
        <row r="704">
          <cell r="AA704" t="str">
            <v>Aaa</v>
          </cell>
          <cell r="AB704">
            <v>37209</v>
          </cell>
          <cell r="AC704">
            <v>2001</v>
          </cell>
          <cell r="AD704" t="str">
            <v>St2</v>
          </cell>
          <cell r="AE704" t="str">
            <v>Qd3</v>
          </cell>
          <cell r="AF704" t="str">
            <v>Tr4</v>
          </cell>
          <cell r="AG704" t="str">
            <v>Tr4-2001</v>
          </cell>
          <cell r="AH704" t="str">
            <v>2001-Tr4</v>
          </cell>
          <cell r="AI704">
            <v>11</v>
          </cell>
          <cell r="AJ704" t="str">
            <v>11</v>
          </cell>
        </row>
        <row r="705">
          <cell r="AA705" t="str">
            <v>Aaa</v>
          </cell>
          <cell r="AB705">
            <v>37210</v>
          </cell>
          <cell r="AC705">
            <v>2001</v>
          </cell>
          <cell r="AD705" t="str">
            <v>St2</v>
          </cell>
          <cell r="AE705" t="str">
            <v>Qd3</v>
          </cell>
          <cell r="AF705" t="str">
            <v>Tr4</v>
          </cell>
          <cell r="AG705" t="str">
            <v>Tr4-2001</v>
          </cell>
          <cell r="AH705" t="str">
            <v>2001-Tr4</v>
          </cell>
          <cell r="AI705">
            <v>11</v>
          </cell>
          <cell r="AJ705" t="str">
            <v>11</v>
          </cell>
        </row>
        <row r="706">
          <cell r="AA706" t="str">
            <v>Aaa</v>
          </cell>
          <cell r="AB706">
            <v>37211</v>
          </cell>
          <cell r="AC706">
            <v>2001</v>
          </cell>
          <cell r="AD706" t="str">
            <v>St2</v>
          </cell>
          <cell r="AE706" t="str">
            <v>Qd3</v>
          </cell>
          <cell r="AF706" t="str">
            <v>Tr4</v>
          </cell>
          <cell r="AG706" t="str">
            <v>Tr4-2001</v>
          </cell>
          <cell r="AH706" t="str">
            <v>2001-Tr4</v>
          </cell>
          <cell r="AI706">
            <v>11</v>
          </cell>
          <cell r="AJ706" t="str">
            <v>11</v>
          </cell>
        </row>
        <row r="707">
          <cell r="AA707" t="str">
            <v>Aaa</v>
          </cell>
          <cell r="AB707">
            <v>37212</v>
          </cell>
          <cell r="AC707">
            <v>2001</v>
          </cell>
          <cell r="AD707" t="str">
            <v>St2</v>
          </cell>
          <cell r="AE707" t="str">
            <v>Qd3</v>
          </cell>
          <cell r="AF707" t="str">
            <v>Tr4</v>
          </cell>
          <cell r="AG707" t="str">
            <v>Tr4-2001</v>
          </cell>
          <cell r="AH707" t="str">
            <v>2001-Tr4</v>
          </cell>
          <cell r="AI707">
            <v>11</v>
          </cell>
          <cell r="AJ707" t="str">
            <v>11</v>
          </cell>
        </row>
        <row r="708">
          <cell r="AA708" t="str">
            <v>Aaa</v>
          </cell>
          <cell r="AB708">
            <v>37213</v>
          </cell>
          <cell r="AC708">
            <v>2001</v>
          </cell>
          <cell r="AD708" t="str">
            <v>St2</v>
          </cell>
          <cell r="AE708" t="str">
            <v>Qd3</v>
          </cell>
          <cell r="AF708" t="str">
            <v>Tr4</v>
          </cell>
          <cell r="AG708" t="str">
            <v>Tr4-2001</v>
          </cell>
          <cell r="AH708" t="str">
            <v>2001-Tr4</v>
          </cell>
          <cell r="AI708">
            <v>11</v>
          </cell>
          <cell r="AJ708" t="str">
            <v>11</v>
          </cell>
        </row>
        <row r="709">
          <cell r="AA709" t="str">
            <v>Aaa</v>
          </cell>
          <cell r="AB709">
            <v>37214</v>
          </cell>
          <cell r="AC709">
            <v>2001</v>
          </cell>
          <cell r="AD709" t="str">
            <v>St2</v>
          </cell>
          <cell r="AE709" t="str">
            <v>Qd3</v>
          </cell>
          <cell r="AF709" t="str">
            <v>Tr4</v>
          </cell>
          <cell r="AG709" t="str">
            <v>Tr4-2001</v>
          </cell>
          <cell r="AH709" t="str">
            <v>2001-Tr4</v>
          </cell>
          <cell r="AI709">
            <v>11</v>
          </cell>
          <cell r="AJ709" t="str">
            <v>11</v>
          </cell>
        </row>
        <row r="710">
          <cell r="AA710" t="str">
            <v>Aaa</v>
          </cell>
          <cell r="AB710">
            <v>37215</v>
          </cell>
          <cell r="AC710">
            <v>2001</v>
          </cell>
          <cell r="AD710" t="str">
            <v>St2</v>
          </cell>
          <cell r="AE710" t="str">
            <v>Qd3</v>
          </cell>
          <cell r="AF710" t="str">
            <v>Tr4</v>
          </cell>
          <cell r="AG710" t="str">
            <v>Tr4-2001</v>
          </cell>
          <cell r="AH710" t="str">
            <v>2001-Tr4</v>
          </cell>
          <cell r="AI710">
            <v>11</v>
          </cell>
          <cell r="AJ710" t="str">
            <v>11</v>
          </cell>
        </row>
        <row r="711">
          <cell r="AA711" t="str">
            <v>Aaa</v>
          </cell>
          <cell r="AB711">
            <v>37216</v>
          </cell>
          <cell r="AC711">
            <v>2001</v>
          </cell>
          <cell r="AD711" t="str">
            <v>St2</v>
          </cell>
          <cell r="AE711" t="str">
            <v>Qd3</v>
          </cell>
          <cell r="AF711" t="str">
            <v>Tr4</v>
          </cell>
          <cell r="AG711" t="str">
            <v>Tr4-2001</v>
          </cell>
          <cell r="AH711" t="str">
            <v>2001-Tr4</v>
          </cell>
          <cell r="AI711">
            <v>11</v>
          </cell>
          <cell r="AJ711" t="str">
            <v>11</v>
          </cell>
        </row>
        <row r="712">
          <cell r="AA712" t="str">
            <v>Aaa</v>
          </cell>
          <cell r="AB712">
            <v>37217</v>
          </cell>
          <cell r="AC712">
            <v>2001</v>
          </cell>
          <cell r="AD712" t="str">
            <v>St2</v>
          </cell>
          <cell r="AE712" t="str">
            <v>Qd3</v>
          </cell>
          <cell r="AF712" t="str">
            <v>Tr4</v>
          </cell>
          <cell r="AG712" t="str">
            <v>Tr4-2001</v>
          </cell>
          <cell r="AH712" t="str">
            <v>2001-Tr4</v>
          </cell>
          <cell r="AI712">
            <v>11</v>
          </cell>
          <cell r="AJ712" t="str">
            <v>11</v>
          </cell>
        </row>
        <row r="713">
          <cell r="AA713" t="str">
            <v>Aaa</v>
          </cell>
          <cell r="AB713">
            <v>37218</v>
          </cell>
          <cell r="AC713">
            <v>2001</v>
          </cell>
          <cell r="AD713" t="str">
            <v>St2</v>
          </cell>
          <cell r="AE713" t="str">
            <v>Qd3</v>
          </cell>
          <cell r="AF713" t="str">
            <v>Tr4</v>
          </cell>
          <cell r="AG713" t="str">
            <v>Tr4-2001</v>
          </cell>
          <cell r="AH713" t="str">
            <v>2001-Tr4</v>
          </cell>
          <cell r="AI713">
            <v>11</v>
          </cell>
          <cell r="AJ713" t="str">
            <v>11</v>
          </cell>
        </row>
        <row r="714">
          <cell r="AA714" t="str">
            <v>Aaa</v>
          </cell>
          <cell r="AB714">
            <v>37219</v>
          </cell>
          <cell r="AC714">
            <v>2001</v>
          </cell>
          <cell r="AD714" t="str">
            <v>St2</v>
          </cell>
          <cell r="AE714" t="str">
            <v>Qd3</v>
          </cell>
          <cell r="AF714" t="str">
            <v>Tr4</v>
          </cell>
          <cell r="AG714" t="str">
            <v>Tr4-2001</v>
          </cell>
          <cell r="AH714" t="str">
            <v>2001-Tr4</v>
          </cell>
          <cell r="AI714">
            <v>11</v>
          </cell>
          <cell r="AJ714" t="str">
            <v>11</v>
          </cell>
        </row>
        <row r="715">
          <cell r="AA715" t="str">
            <v>Aaa</v>
          </cell>
          <cell r="AB715">
            <v>37220</v>
          </cell>
          <cell r="AC715">
            <v>2001</v>
          </cell>
          <cell r="AD715" t="str">
            <v>St2</v>
          </cell>
          <cell r="AE715" t="str">
            <v>Qd3</v>
          </cell>
          <cell r="AF715" t="str">
            <v>Tr4</v>
          </cell>
          <cell r="AG715" t="str">
            <v>Tr4-2001</v>
          </cell>
          <cell r="AH715" t="str">
            <v>2001-Tr4</v>
          </cell>
          <cell r="AI715">
            <v>11</v>
          </cell>
          <cell r="AJ715" t="str">
            <v>11</v>
          </cell>
        </row>
        <row r="716">
          <cell r="AA716" t="str">
            <v>Aaa</v>
          </cell>
          <cell r="AB716">
            <v>37221</v>
          </cell>
          <cell r="AC716">
            <v>2001</v>
          </cell>
          <cell r="AD716" t="str">
            <v>St2</v>
          </cell>
          <cell r="AE716" t="str">
            <v>Qd3</v>
          </cell>
          <cell r="AF716" t="str">
            <v>Tr4</v>
          </cell>
          <cell r="AG716" t="str">
            <v>Tr4-2001</v>
          </cell>
          <cell r="AH716" t="str">
            <v>2001-Tr4</v>
          </cell>
          <cell r="AI716">
            <v>11</v>
          </cell>
          <cell r="AJ716" t="str">
            <v>11</v>
          </cell>
        </row>
        <row r="717">
          <cell r="AA717" t="str">
            <v>Aaa</v>
          </cell>
          <cell r="AB717">
            <v>37222</v>
          </cell>
          <cell r="AC717">
            <v>2001</v>
          </cell>
          <cell r="AD717" t="str">
            <v>St2</v>
          </cell>
          <cell r="AE717" t="str">
            <v>Qd3</v>
          </cell>
          <cell r="AF717" t="str">
            <v>Tr4</v>
          </cell>
          <cell r="AG717" t="str">
            <v>Tr4-2001</v>
          </cell>
          <cell r="AH717" t="str">
            <v>2001-Tr4</v>
          </cell>
          <cell r="AI717">
            <v>11</v>
          </cell>
          <cell r="AJ717" t="str">
            <v>11</v>
          </cell>
        </row>
        <row r="718">
          <cell r="AA718" t="str">
            <v>Aaa</v>
          </cell>
          <cell r="AB718">
            <v>37223</v>
          </cell>
          <cell r="AC718">
            <v>2001</v>
          </cell>
          <cell r="AD718" t="str">
            <v>St2</v>
          </cell>
          <cell r="AE718" t="str">
            <v>Qd3</v>
          </cell>
          <cell r="AF718" t="str">
            <v>Tr4</v>
          </cell>
          <cell r="AG718" t="str">
            <v>Tr4-2001</v>
          </cell>
          <cell r="AH718" t="str">
            <v>2001-Tr4</v>
          </cell>
          <cell r="AI718">
            <v>11</v>
          </cell>
          <cell r="AJ718" t="str">
            <v>11</v>
          </cell>
        </row>
        <row r="719">
          <cell r="AA719" t="str">
            <v>Aaa</v>
          </cell>
          <cell r="AB719">
            <v>37224</v>
          </cell>
          <cell r="AC719">
            <v>2001</v>
          </cell>
          <cell r="AD719" t="str">
            <v>St2</v>
          </cell>
          <cell r="AE719" t="str">
            <v>Qd3</v>
          </cell>
          <cell r="AF719" t="str">
            <v>Tr4</v>
          </cell>
          <cell r="AG719" t="str">
            <v>Tr4-2001</v>
          </cell>
          <cell r="AH719" t="str">
            <v>2001-Tr4</v>
          </cell>
          <cell r="AI719">
            <v>11</v>
          </cell>
          <cell r="AJ719" t="str">
            <v>11</v>
          </cell>
        </row>
        <row r="720">
          <cell r="AA720" t="str">
            <v>Aaa</v>
          </cell>
          <cell r="AB720">
            <v>37225</v>
          </cell>
          <cell r="AC720">
            <v>2001</v>
          </cell>
          <cell r="AD720" t="str">
            <v>St2</v>
          </cell>
          <cell r="AE720" t="str">
            <v>Qd3</v>
          </cell>
          <cell r="AF720" t="str">
            <v>Tr4</v>
          </cell>
          <cell r="AG720" t="str">
            <v>Tr4-2001</v>
          </cell>
          <cell r="AH720" t="str">
            <v>2001-Tr4</v>
          </cell>
          <cell r="AI720">
            <v>11</v>
          </cell>
          <cell r="AJ720" t="str">
            <v>11</v>
          </cell>
        </row>
        <row r="721">
          <cell r="AA721" t="str">
            <v>Aaa</v>
          </cell>
          <cell r="AB721">
            <v>37226</v>
          </cell>
          <cell r="AC721">
            <v>2001</v>
          </cell>
          <cell r="AD721" t="str">
            <v>St2</v>
          </cell>
          <cell r="AE721" t="str">
            <v>Qd3</v>
          </cell>
          <cell r="AF721" t="str">
            <v>Tr4</v>
          </cell>
          <cell r="AG721" t="str">
            <v>Tr4-2001</v>
          </cell>
          <cell r="AH721" t="str">
            <v>2001-Tr4</v>
          </cell>
          <cell r="AI721">
            <v>12</v>
          </cell>
          <cell r="AJ721" t="str">
            <v>12</v>
          </cell>
        </row>
        <row r="722">
          <cell r="AA722" t="str">
            <v>Aaa</v>
          </cell>
          <cell r="AB722">
            <v>37227</v>
          </cell>
          <cell r="AC722">
            <v>2001</v>
          </cell>
          <cell r="AD722" t="str">
            <v>St2</v>
          </cell>
          <cell r="AE722" t="str">
            <v>Qd3</v>
          </cell>
          <cell r="AF722" t="str">
            <v>Tr4</v>
          </cell>
          <cell r="AG722" t="str">
            <v>Tr4-2001</v>
          </cell>
          <cell r="AH722" t="str">
            <v>2001-Tr4</v>
          </cell>
          <cell r="AI722">
            <v>12</v>
          </cell>
          <cell r="AJ722" t="str">
            <v>12</v>
          </cell>
        </row>
        <row r="723">
          <cell r="AA723" t="str">
            <v>Aaa</v>
          </cell>
          <cell r="AB723">
            <v>37228</v>
          </cell>
          <cell r="AC723">
            <v>2001</v>
          </cell>
          <cell r="AD723" t="str">
            <v>St2</v>
          </cell>
          <cell r="AE723" t="str">
            <v>Qd3</v>
          </cell>
          <cell r="AF723" t="str">
            <v>Tr4</v>
          </cell>
          <cell r="AG723" t="str">
            <v>Tr4-2001</v>
          </cell>
          <cell r="AH723" t="str">
            <v>2001-Tr4</v>
          </cell>
          <cell r="AI723">
            <v>12</v>
          </cell>
          <cell r="AJ723" t="str">
            <v>12</v>
          </cell>
        </row>
        <row r="724">
          <cell r="AA724" t="str">
            <v>Aaa</v>
          </cell>
          <cell r="AB724">
            <v>37229</v>
          </cell>
          <cell r="AC724">
            <v>2001</v>
          </cell>
          <cell r="AD724" t="str">
            <v>St2</v>
          </cell>
          <cell r="AE724" t="str">
            <v>Qd3</v>
          </cell>
          <cell r="AF724" t="str">
            <v>Tr4</v>
          </cell>
          <cell r="AG724" t="str">
            <v>Tr4-2001</v>
          </cell>
          <cell r="AH724" t="str">
            <v>2001-Tr4</v>
          </cell>
          <cell r="AI724">
            <v>12</v>
          </cell>
          <cell r="AJ724" t="str">
            <v>12</v>
          </cell>
        </row>
        <row r="725">
          <cell r="AA725" t="str">
            <v>Aaa</v>
          </cell>
          <cell r="AB725">
            <v>37230</v>
          </cell>
          <cell r="AC725">
            <v>2001</v>
          </cell>
          <cell r="AD725" t="str">
            <v>St2</v>
          </cell>
          <cell r="AE725" t="str">
            <v>Qd3</v>
          </cell>
          <cell r="AF725" t="str">
            <v>Tr4</v>
          </cell>
          <cell r="AG725" t="str">
            <v>Tr4-2001</v>
          </cell>
          <cell r="AH725" t="str">
            <v>2001-Tr4</v>
          </cell>
          <cell r="AI725">
            <v>12</v>
          </cell>
          <cell r="AJ725" t="str">
            <v>12</v>
          </cell>
        </row>
        <row r="726">
          <cell r="AA726" t="str">
            <v>Aaa</v>
          </cell>
          <cell r="AB726">
            <v>37231</v>
          </cell>
          <cell r="AC726">
            <v>2001</v>
          </cell>
          <cell r="AD726" t="str">
            <v>St2</v>
          </cell>
          <cell r="AE726" t="str">
            <v>Qd3</v>
          </cell>
          <cell r="AF726" t="str">
            <v>Tr4</v>
          </cell>
          <cell r="AG726" t="str">
            <v>Tr4-2001</v>
          </cell>
          <cell r="AH726" t="str">
            <v>2001-Tr4</v>
          </cell>
          <cell r="AI726">
            <v>12</v>
          </cell>
          <cell r="AJ726" t="str">
            <v>12</v>
          </cell>
        </row>
        <row r="727">
          <cell r="AA727" t="str">
            <v>Aaa</v>
          </cell>
          <cell r="AB727">
            <v>37232</v>
          </cell>
          <cell r="AC727">
            <v>2001</v>
          </cell>
          <cell r="AD727" t="str">
            <v>St2</v>
          </cell>
          <cell r="AE727" t="str">
            <v>Qd3</v>
          </cell>
          <cell r="AF727" t="str">
            <v>Tr4</v>
          </cell>
          <cell r="AG727" t="str">
            <v>Tr4-2001</v>
          </cell>
          <cell r="AH727" t="str">
            <v>2001-Tr4</v>
          </cell>
          <cell r="AI727">
            <v>12</v>
          </cell>
          <cell r="AJ727" t="str">
            <v>12</v>
          </cell>
        </row>
        <row r="728">
          <cell r="AA728" t="str">
            <v>Aaa</v>
          </cell>
          <cell r="AB728">
            <v>37233</v>
          </cell>
          <cell r="AC728">
            <v>2001</v>
          </cell>
          <cell r="AD728" t="str">
            <v>St2</v>
          </cell>
          <cell r="AE728" t="str">
            <v>Qd3</v>
          </cell>
          <cell r="AF728" t="str">
            <v>Tr4</v>
          </cell>
          <cell r="AG728" t="str">
            <v>Tr4-2001</v>
          </cell>
          <cell r="AH728" t="str">
            <v>2001-Tr4</v>
          </cell>
          <cell r="AI728">
            <v>12</v>
          </cell>
          <cell r="AJ728" t="str">
            <v>12</v>
          </cell>
        </row>
        <row r="729">
          <cell r="AA729" t="str">
            <v>Aaa</v>
          </cell>
          <cell r="AB729">
            <v>37234</v>
          </cell>
          <cell r="AC729">
            <v>2001</v>
          </cell>
          <cell r="AD729" t="str">
            <v>St2</v>
          </cell>
          <cell r="AE729" t="str">
            <v>Qd3</v>
          </cell>
          <cell r="AF729" t="str">
            <v>Tr4</v>
          </cell>
          <cell r="AG729" t="str">
            <v>Tr4-2001</v>
          </cell>
          <cell r="AH729" t="str">
            <v>2001-Tr4</v>
          </cell>
          <cell r="AI729">
            <v>12</v>
          </cell>
          <cell r="AJ729" t="str">
            <v>12</v>
          </cell>
        </row>
        <row r="730">
          <cell r="AA730" t="str">
            <v>Aaa</v>
          </cell>
          <cell r="AB730">
            <v>37235</v>
          </cell>
          <cell r="AC730">
            <v>2001</v>
          </cell>
          <cell r="AD730" t="str">
            <v>St2</v>
          </cell>
          <cell r="AE730" t="str">
            <v>Qd3</v>
          </cell>
          <cell r="AF730" t="str">
            <v>Tr4</v>
          </cell>
          <cell r="AG730" t="str">
            <v>Tr4-2001</v>
          </cell>
          <cell r="AH730" t="str">
            <v>2001-Tr4</v>
          </cell>
          <cell r="AI730">
            <v>12</v>
          </cell>
          <cell r="AJ730" t="str">
            <v>12</v>
          </cell>
        </row>
        <row r="731">
          <cell r="AA731" t="str">
            <v>Aaa</v>
          </cell>
          <cell r="AB731">
            <v>37236</v>
          </cell>
          <cell r="AC731">
            <v>2001</v>
          </cell>
          <cell r="AD731" t="str">
            <v>St2</v>
          </cell>
          <cell r="AE731" t="str">
            <v>Qd3</v>
          </cell>
          <cell r="AF731" t="str">
            <v>Tr4</v>
          </cell>
          <cell r="AG731" t="str">
            <v>Tr4-2001</v>
          </cell>
          <cell r="AH731" t="str">
            <v>2001-Tr4</v>
          </cell>
          <cell r="AI731">
            <v>12</v>
          </cell>
          <cell r="AJ731" t="str">
            <v>12</v>
          </cell>
        </row>
        <row r="732">
          <cell r="AA732" t="str">
            <v>Aaa</v>
          </cell>
          <cell r="AB732">
            <v>37237</v>
          </cell>
          <cell r="AC732">
            <v>2001</v>
          </cell>
          <cell r="AD732" t="str">
            <v>St2</v>
          </cell>
          <cell r="AE732" t="str">
            <v>Qd3</v>
          </cell>
          <cell r="AF732" t="str">
            <v>Tr4</v>
          </cell>
          <cell r="AG732" t="str">
            <v>Tr4-2001</v>
          </cell>
          <cell r="AH732" t="str">
            <v>2001-Tr4</v>
          </cell>
          <cell r="AI732">
            <v>12</v>
          </cell>
          <cell r="AJ732" t="str">
            <v>12</v>
          </cell>
        </row>
        <row r="733">
          <cell r="AA733" t="str">
            <v>Aaa</v>
          </cell>
          <cell r="AB733">
            <v>37238</v>
          </cell>
          <cell r="AC733">
            <v>2001</v>
          </cell>
          <cell r="AD733" t="str">
            <v>St2</v>
          </cell>
          <cell r="AE733" t="str">
            <v>Qd3</v>
          </cell>
          <cell r="AF733" t="str">
            <v>Tr4</v>
          </cell>
          <cell r="AG733" t="str">
            <v>Tr4-2001</v>
          </cell>
          <cell r="AH733" t="str">
            <v>2001-Tr4</v>
          </cell>
          <cell r="AI733">
            <v>12</v>
          </cell>
          <cell r="AJ733" t="str">
            <v>12</v>
          </cell>
        </row>
        <row r="734">
          <cell r="AA734" t="str">
            <v>Aaa</v>
          </cell>
          <cell r="AB734">
            <v>37239</v>
          </cell>
          <cell r="AC734">
            <v>2001</v>
          </cell>
          <cell r="AD734" t="str">
            <v>St2</v>
          </cell>
          <cell r="AE734" t="str">
            <v>Qd3</v>
          </cell>
          <cell r="AF734" t="str">
            <v>Tr4</v>
          </cell>
          <cell r="AG734" t="str">
            <v>Tr4-2001</v>
          </cell>
          <cell r="AH734" t="str">
            <v>2001-Tr4</v>
          </cell>
          <cell r="AI734">
            <v>12</v>
          </cell>
          <cell r="AJ734" t="str">
            <v>12</v>
          </cell>
        </row>
        <row r="735">
          <cell r="AA735" t="str">
            <v>Aaa</v>
          </cell>
          <cell r="AB735">
            <v>37240</v>
          </cell>
          <cell r="AC735">
            <v>2001</v>
          </cell>
          <cell r="AD735" t="str">
            <v>St2</v>
          </cell>
          <cell r="AE735" t="str">
            <v>Qd3</v>
          </cell>
          <cell r="AF735" t="str">
            <v>Tr4</v>
          </cell>
          <cell r="AG735" t="str">
            <v>Tr4-2001</v>
          </cell>
          <cell r="AH735" t="str">
            <v>2001-Tr4</v>
          </cell>
          <cell r="AI735">
            <v>12</v>
          </cell>
          <cell r="AJ735" t="str">
            <v>12</v>
          </cell>
        </row>
        <row r="736">
          <cell r="AA736" t="str">
            <v>Aaa</v>
          </cell>
          <cell r="AB736">
            <v>37241</v>
          </cell>
          <cell r="AC736">
            <v>2001</v>
          </cell>
          <cell r="AD736" t="str">
            <v>St2</v>
          </cell>
          <cell r="AE736" t="str">
            <v>Qd3</v>
          </cell>
          <cell r="AF736" t="str">
            <v>Tr4</v>
          </cell>
          <cell r="AG736" t="str">
            <v>Tr4-2001</v>
          </cell>
          <cell r="AH736" t="str">
            <v>2001-Tr4</v>
          </cell>
          <cell r="AI736">
            <v>12</v>
          </cell>
          <cell r="AJ736" t="str">
            <v>12</v>
          </cell>
        </row>
        <row r="737">
          <cell r="AA737" t="str">
            <v>Aaa</v>
          </cell>
          <cell r="AB737">
            <v>37242</v>
          </cell>
          <cell r="AC737">
            <v>2001</v>
          </cell>
          <cell r="AD737" t="str">
            <v>St2</v>
          </cell>
          <cell r="AE737" t="str">
            <v>Qd3</v>
          </cell>
          <cell r="AF737" t="str">
            <v>Tr4</v>
          </cell>
          <cell r="AG737" t="str">
            <v>Tr4-2001</v>
          </cell>
          <cell r="AH737" t="str">
            <v>2001-Tr4</v>
          </cell>
          <cell r="AI737">
            <v>12</v>
          </cell>
          <cell r="AJ737" t="str">
            <v>12</v>
          </cell>
        </row>
        <row r="738">
          <cell r="AA738" t="str">
            <v>Aaa</v>
          </cell>
          <cell r="AB738">
            <v>37243</v>
          </cell>
          <cell r="AC738">
            <v>2001</v>
          </cell>
          <cell r="AD738" t="str">
            <v>St2</v>
          </cell>
          <cell r="AE738" t="str">
            <v>Qd3</v>
          </cell>
          <cell r="AF738" t="str">
            <v>Tr4</v>
          </cell>
          <cell r="AG738" t="str">
            <v>Tr4-2001</v>
          </cell>
          <cell r="AH738" t="str">
            <v>2001-Tr4</v>
          </cell>
          <cell r="AI738">
            <v>12</v>
          </cell>
          <cell r="AJ738" t="str">
            <v>12</v>
          </cell>
        </row>
        <row r="739">
          <cell r="AA739" t="str">
            <v>Aaa</v>
          </cell>
          <cell r="AB739">
            <v>37244</v>
          </cell>
          <cell r="AC739">
            <v>2001</v>
          </cell>
          <cell r="AD739" t="str">
            <v>St2</v>
          </cell>
          <cell r="AE739" t="str">
            <v>Qd3</v>
          </cell>
          <cell r="AF739" t="str">
            <v>Tr4</v>
          </cell>
          <cell r="AG739" t="str">
            <v>Tr4-2001</v>
          </cell>
          <cell r="AH739" t="str">
            <v>2001-Tr4</v>
          </cell>
          <cell r="AI739">
            <v>12</v>
          </cell>
          <cell r="AJ739" t="str">
            <v>12</v>
          </cell>
        </row>
        <row r="740">
          <cell r="AA740" t="str">
            <v>Aaa</v>
          </cell>
          <cell r="AB740">
            <v>37245</v>
          </cell>
          <cell r="AC740">
            <v>2001</v>
          </cell>
          <cell r="AD740" t="str">
            <v>St2</v>
          </cell>
          <cell r="AE740" t="str">
            <v>Qd3</v>
          </cell>
          <cell r="AF740" t="str">
            <v>Tr4</v>
          </cell>
          <cell r="AG740" t="str">
            <v>Tr4-2001</v>
          </cell>
          <cell r="AH740" t="str">
            <v>2001-Tr4</v>
          </cell>
          <cell r="AI740">
            <v>12</v>
          </cell>
          <cell r="AJ740" t="str">
            <v>12</v>
          </cell>
        </row>
        <row r="741">
          <cell r="AA741" t="str">
            <v>Aaa</v>
          </cell>
          <cell r="AB741">
            <v>37246</v>
          </cell>
          <cell r="AC741">
            <v>2001</v>
          </cell>
          <cell r="AD741" t="str">
            <v>St2</v>
          </cell>
          <cell r="AE741" t="str">
            <v>Qd3</v>
          </cell>
          <cell r="AF741" t="str">
            <v>Tr4</v>
          </cell>
          <cell r="AG741" t="str">
            <v>Tr4-2001</v>
          </cell>
          <cell r="AH741" t="str">
            <v>2001-Tr4</v>
          </cell>
          <cell r="AI741">
            <v>12</v>
          </cell>
          <cell r="AJ741" t="str">
            <v>12</v>
          </cell>
        </row>
        <row r="742">
          <cell r="AA742" t="str">
            <v>Aaa</v>
          </cell>
          <cell r="AB742">
            <v>37247</v>
          </cell>
          <cell r="AC742">
            <v>2001</v>
          </cell>
          <cell r="AD742" t="str">
            <v>St2</v>
          </cell>
          <cell r="AE742" t="str">
            <v>Qd3</v>
          </cell>
          <cell r="AF742" t="str">
            <v>Tr4</v>
          </cell>
          <cell r="AG742" t="str">
            <v>Tr4-2001</v>
          </cell>
          <cell r="AH742" t="str">
            <v>2001-Tr4</v>
          </cell>
          <cell r="AI742">
            <v>12</v>
          </cell>
          <cell r="AJ742" t="str">
            <v>12</v>
          </cell>
        </row>
        <row r="743">
          <cell r="AA743" t="str">
            <v>Aaa</v>
          </cell>
          <cell r="AB743">
            <v>37248</v>
          </cell>
          <cell r="AC743">
            <v>2001</v>
          </cell>
          <cell r="AD743" t="str">
            <v>St2</v>
          </cell>
          <cell r="AE743" t="str">
            <v>Qd3</v>
          </cell>
          <cell r="AF743" t="str">
            <v>Tr4</v>
          </cell>
          <cell r="AG743" t="str">
            <v>Tr4-2001</v>
          </cell>
          <cell r="AH743" t="str">
            <v>2001-Tr4</v>
          </cell>
          <cell r="AI743">
            <v>12</v>
          </cell>
          <cell r="AJ743" t="str">
            <v>12</v>
          </cell>
        </row>
        <row r="744">
          <cell r="AA744" t="str">
            <v>Aaa</v>
          </cell>
          <cell r="AB744">
            <v>37249</v>
          </cell>
          <cell r="AC744">
            <v>2001</v>
          </cell>
          <cell r="AD744" t="str">
            <v>St2</v>
          </cell>
          <cell r="AE744" t="str">
            <v>Qd3</v>
          </cell>
          <cell r="AF744" t="str">
            <v>Tr4</v>
          </cell>
          <cell r="AG744" t="str">
            <v>Tr4-2001</v>
          </cell>
          <cell r="AH744" t="str">
            <v>2001-Tr4</v>
          </cell>
          <cell r="AI744">
            <v>12</v>
          </cell>
          <cell r="AJ744" t="str">
            <v>12</v>
          </cell>
        </row>
        <row r="745">
          <cell r="AA745" t="str">
            <v>Aaa</v>
          </cell>
          <cell r="AB745">
            <v>37250</v>
          </cell>
          <cell r="AC745">
            <v>2001</v>
          </cell>
          <cell r="AD745" t="str">
            <v>St2</v>
          </cell>
          <cell r="AE745" t="str">
            <v>Qd3</v>
          </cell>
          <cell r="AF745" t="str">
            <v>Tr4</v>
          </cell>
          <cell r="AG745" t="str">
            <v>Tr4-2001</v>
          </cell>
          <cell r="AH745" t="str">
            <v>2001-Tr4</v>
          </cell>
          <cell r="AI745">
            <v>12</v>
          </cell>
          <cell r="AJ745" t="str">
            <v>12</v>
          </cell>
        </row>
        <row r="746">
          <cell r="AA746" t="str">
            <v>Aaa</v>
          </cell>
          <cell r="AB746">
            <v>37251</v>
          </cell>
          <cell r="AC746">
            <v>2001</v>
          </cell>
          <cell r="AD746" t="str">
            <v>St2</v>
          </cell>
          <cell r="AE746" t="str">
            <v>Qd3</v>
          </cell>
          <cell r="AF746" t="str">
            <v>Tr4</v>
          </cell>
          <cell r="AG746" t="str">
            <v>Tr4-2001</v>
          </cell>
          <cell r="AH746" t="str">
            <v>2001-Tr4</v>
          </cell>
          <cell r="AI746">
            <v>12</v>
          </cell>
          <cell r="AJ746" t="str">
            <v>12</v>
          </cell>
        </row>
        <row r="747">
          <cell r="AA747" t="str">
            <v>Aaa</v>
          </cell>
          <cell r="AB747">
            <v>37252</v>
          </cell>
          <cell r="AC747">
            <v>2001</v>
          </cell>
          <cell r="AD747" t="str">
            <v>St2</v>
          </cell>
          <cell r="AE747" t="str">
            <v>Qd3</v>
          </cell>
          <cell r="AF747" t="str">
            <v>Tr4</v>
          </cell>
          <cell r="AG747" t="str">
            <v>Tr4-2001</v>
          </cell>
          <cell r="AH747" t="str">
            <v>2001-Tr4</v>
          </cell>
          <cell r="AI747">
            <v>12</v>
          </cell>
          <cell r="AJ747" t="str">
            <v>12</v>
          </cell>
        </row>
        <row r="748">
          <cell r="AA748" t="str">
            <v>Aaa</v>
          </cell>
          <cell r="AB748">
            <v>37253</v>
          </cell>
          <cell r="AC748">
            <v>2001</v>
          </cell>
          <cell r="AD748" t="str">
            <v>St2</v>
          </cell>
          <cell r="AE748" t="str">
            <v>Qd3</v>
          </cell>
          <cell r="AF748" t="str">
            <v>Tr4</v>
          </cell>
          <cell r="AG748" t="str">
            <v>Tr4-2001</v>
          </cell>
          <cell r="AH748" t="str">
            <v>2001-Tr4</v>
          </cell>
          <cell r="AI748">
            <v>12</v>
          </cell>
          <cell r="AJ748" t="str">
            <v>12</v>
          </cell>
        </row>
        <row r="749">
          <cell r="AA749" t="str">
            <v>Aaa</v>
          </cell>
          <cell r="AB749">
            <v>37254</v>
          </cell>
          <cell r="AC749">
            <v>2001</v>
          </cell>
          <cell r="AD749" t="str">
            <v>St2</v>
          </cell>
          <cell r="AE749" t="str">
            <v>Qd3</v>
          </cell>
          <cell r="AF749" t="str">
            <v>Tr4</v>
          </cell>
          <cell r="AG749" t="str">
            <v>Tr4-2001</v>
          </cell>
          <cell r="AH749" t="str">
            <v>2001-Tr4</v>
          </cell>
          <cell r="AI749">
            <v>12</v>
          </cell>
          <cell r="AJ749" t="str">
            <v>12</v>
          </cell>
        </row>
        <row r="750">
          <cell r="AA750" t="str">
            <v>Aaa</v>
          </cell>
          <cell r="AB750">
            <v>37255</v>
          </cell>
          <cell r="AC750">
            <v>2001</v>
          </cell>
          <cell r="AD750" t="str">
            <v>St2</v>
          </cell>
          <cell r="AE750" t="str">
            <v>Qd3</v>
          </cell>
          <cell r="AF750" t="str">
            <v>Tr4</v>
          </cell>
          <cell r="AG750" t="str">
            <v>Tr4-2001</v>
          </cell>
          <cell r="AH750" t="str">
            <v>2001-Tr4</v>
          </cell>
          <cell r="AI750">
            <v>12</v>
          </cell>
          <cell r="AJ750" t="str">
            <v>12</v>
          </cell>
        </row>
        <row r="751">
          <cell r="AA751" t="str">
            <v>Aaa</v>
          </cell>
          <cell r="AB751">
            <v>37256</v>
          </cell>
          <cell r="AC751">
            <v>2001</v>
          </cell>
          <cell r="AD751" t="str">
            <v>St2</v>
          </cell>
          <cell r="AE751" t="str">
            <v>Qd3</v>
          </cell>
          <cell r="AF751" t="str">
            <v>Tr4</v>
          </cell>
          <cell r="AG751" t="str">
            <v>Tr4-2001</v>
          </cell>
          <cell r="AH751" t="str">
            <v>2001-Tr4</v>
          </cell>
          <cell r="AI751">
            <v>12</v>
          </cell>
          <cell r="AJ751" t="str">
            <v>12</v>
          </cell>
        </row>
        <row r="752">
          <cell r="AA752" t="str">
            <v>Aaa</v>
          </cell>
          <cell r="AB752">
            <v>37257</v>
          </cell>
          <cell r="AC752">
            <v>2002</v>
          </cell>
          <cell r="AD752" t="str">
            <v>St1</v>
          </cell>
          <cell r="AE752" t="str">
            <v>Qd1</v>
          </cell>
          <cell r="AF752" t="str">
            <v>Tr1</v>
          </cell>
          <cell r="AG752" t="str">
            <v>Tr1-2002</v>
          </cell>
          <cell r="AH752" t="str">
            <v>2002-Tr1</v>
          </cell>
          <cell r="AI752">
            <v>1</v>
          </cell>
          <cell r="AJ752" t="str">
            <v>01</v>
          </cell>
        </row>
        <row r="753">
          <cell r="AA753" t="str">
            <v>Aaa</v>
          </cell>
          <cell r="AB753">
            <v>37258</v>
          </cell>
          <cell r="AC753">
            <v>2002</v>
          </cell>
          <cell r="AD753" t="str">
            <v>St1</v>
          </cell>
          <cell r="AE753" t="str">
            <v>Qd1</v>
          </cell>
          <cell r="AF753" t="str">
            <v>Tr1</v>
          </cell>
          <cell r="AG753" t="str">
            <v>Tr1-2002</v>
          </cell>
          <cell r="AH753" t="str">
            <v>2002-Tr1</v>
          </cell>
          <cell r="AI753">
            <v>1</v>
          </cell>
          <cell r="AJ753" t="str">
            <v>01</v>
          </cell>
        </row>
        <row r="754">
          <cell r="AA754" t="str">
            <v>Aaa</v>
          </cell>
          <cell r="AB754">
            <v>37259</v>
          </cell>
          <cell r="AC754">
            <v>2002</v>
          </cell>
          <cell r="AD754" t="str">
            <v>St1</v>
          </cell>
          <cell r="AE754" t="str">
            <v>Qd1</v>
          </cell>
          <cell r="AF754" t="str">
            <v>Tr1</v>
          </cell>
          <cell r="AG754" t="str">
            <v>Tr1-2002</v>
          </cell>
          <cell r="AH754" t="str">
            <v>2002-Tr1</v>
          </cell>
          <cell r="AI754">
            <v>1</v>
          </cell>
          <cell r="AJ754" t="str">
            <v>01</v>
          </cell>
        </row>
        <row r="755">
          <cell r="AA755" t="str">
            <v>Aaa</v>
          </cell>
          <cell r="AB755">
            <v>37260</v>
          </cell>
          <cell r="AC755">
            <v>2002</v>
          </cell>
          <cell r="AD755" t="str">
            <v>St1</v>
          </cell>
          <cell r="AE755" t="str">
            <v>Qd1</v>
          </cell>
          <cell r="AF755" t="str">
            <v>Tr1</v>
          </cell>
          <cell r="AG755" t="str">
            <v>Tr1-2002</v>
          </cell>
          <cell r="AH755" t="str">
            <v>2002-Tr1</v>
          </cell>
          <cell r="AI755">
            <v>1</v>
          </cell>
          <cell r="AJ755" t="str">
            <v>01</v>
          </cell>
        </row>
        <row r="756">
          <cell r="AA756" t="str">
            <v>Aaa</v>
          </cell>
          <cell r="AB756">
            <v>37261</v>
          </cell>
          <cell r="AC756">
            <v>2002</v>
          </cell>
          <cell r="AD756" t="str">
            <v>St1</v>
          </cell>
          <cell r="AE756" t="str">
            <v>Qd1</v>
          </cell>
          <cell r="AF756" t="str">
            <v>Tr1</v>
          </cell>
          <cell r="AG756" t="str">
            <v>Tr1-2002</v>
          </cell>
          <cell r="AH756" t="str">
            <v>2002-Tr1</v>
          </cell>
          <cell r="AI756">
            <v>1</v>
          </cell>
          <cell r="AJ756" t="str">
            <v>01</v>
          </cell>
        </row>
        <row r="757">
          <cell r="AA757" t="str">
            <v>Aaa</v>
          </cell>
          <cell r="AB757">
            <v>37262</v>
          </cell>
          <cell r="AC757">
            <v>2002</v>
          </cell>
          <cell r="AD757" t="str">
            <v>St1</v>
          </cell>
          <cell r="AE757" t="str">
            <v>Qd1</v>
          </cell>
          <cell r="AF757" t="str">
            <v>Tr1</v>
          </cell>
          <cell r="AG757" t="str">
            <v>Tr1-2002</v>
          </cell>
          <cell r="AH757" t="str">
            <v>2002-Tr1</v>
          </cell>
          <cell r="AI757">
            <v>1</v>
          </cell>
          <cell r="AJ757" t="str">
            <v>01</v>
          </cell>
        </row>
        <row r="758">
          <cell r="AA758" t="str">
            <v>Aaa</v>
          </cell>
          <cell r="AB758">
            <v>37263</v>
          </cell>
          <cell r="AC758">
            <v>2002</v>
          </cell>
          <cell r="AD758" t="str">
            <v>St1</v>
          </cell>
          <cell r="AE758" t="str">
            <v>Qd1</v>
          </cell>
          <cell r="AF758" t="str">
            <v>Tr1</v>
          </cell>
          <cell r="AG758" t="str">
            <v>Tr1-2002</v>
          </cell>
          <cell r="AH758" t="str">
            <v>2002-Tr1</v>
          </cell>
          <cell r="AI758">
            <v>1</v>
          </cell>
          <cell r="AJ758" t="str">
            <v>01</v>
          </cell>
        </row>
        <row r="759">
          <cell r="AA759" t="str">
            <v>Aaa</v>
          </cell>
          <cell r="AB759">
            <v>37264</v>
          </cell>
          <cell r="AC759">
            <v>2002</v>
          </cell>
          <cell r="AD759" t="str">
            <v>St1</v>
          </cell>
          <cell r="AE759" t="str">
            <v>Qd1</v>
          </cell>
          <cell r="AF759" t="str">
            <v>Tr1</v>
          </cell>
          <cell r="AG759" t="str">
            <v>Tr1-2002</v>
          </cell>
          <cell r="AH759" t="str">
            <v>2002-Tr1</v>
          </cell>
          <cell r="AI759">
            <v>1</v>
          </cell>
          <cell r="AJ759" t="str">
            <v>01</v>
          </cell>
        </row>
        <row r="760">
          <cell r="AA760" t="str">
            <v>Aaa</v>
          </cell>
          <cell r="AB760">
            <v>37265</v>
          </cell>
          <cell r="AC760">
            <v>2002</v>
          </cell>
          <cell r="AD760" t="str">
            <v>St1</v>
          </cell>
          <cell r="AE760" t="str">
            <v>Qd1</v>
          </cell>
          <cell r="AF760" t="str">
            <v>Tr1</v>
          </cell>
          <cell r="AG760" t="str">
            <v>Tr1-2002</v>
          </cell>
          <cell r="AH760" t="str">
            <v>2002-Tr1</v>
          </cell>
          <cell r="AI760">
            <v>1</v>
          </cell>
          <cell r="AJ760" t="str">
            <v>01</v>
          </cell>
        </row>
        <row r="761">
          <cell r="AA761" t="str">
            <v>Aaa</v>
          </cell>
          <cell r="AB761">
            <v>37266</v>
          </cell>
          <cell r="AC761">
            <v>2002</v>
          </cell>
          <cell r="AD761" t="str">
            <v>St1</v>
          </cell>
          <cell r="AE761" t="str">
            <v>Qd1</v>
          </cell>
          <cell r="AF761" t="str">
            <v>Tr1</v>
          </cell>
          <cell r="AG761" t="str">
            <v>Tr1-2002</v>
          </cell>
          <cell r="AH761" t="str">
            <v>2002-Tr1</v>
          </cell>
          <cell r="AI761">
            <v>1</v>
          </cell>
          <cell r="AJ761" t="str">
            <v>01</v>
          </cell>
        </row>
        <row r="762">
          <cell r="AA762" t="str">
            <v>Aaa</v>
          </cell>
          <cell r="AB762">
            <v>37267</v>
          </cell>
          <cell r="AC762">
            <v>2002</v>
          </cell>
          <cell r="AD762" t="str">
            <v>St1</v>
          </cell>
          <cell r="AE762" t="str">
            <v>Qd1</v>
          </cell>
          <cell r="AF762" t="str">
            <v>Tr1</v>
          </cell>
          <cell r="AG762" t="str">
            <v>Tr1-2002</v>
          </cell>
          <cell r="AH762" t="str">
            <v>2002-Tr1</v>
          </cell>
          <cell r="AI762">
            <v>1</v>
          </cell>
          <cell r="AJ762" t="str">
            <v>01</v>
          </cell>
        </row>
        <row r="763">
          <cell r="AA763" t="str">
            <v>Aaa</v>
          </cell>
          <cell r="AB763">
            <v>37268</v>
          </cell>
          <cell r="AC763">
            <v>2002</v>
          </cell>
          <cell r="AD763" t="str">
            <v>St1</v>
          </cell>
          <cell r="AE763" t="str">
            <v>Qd1</v>
          </cell>
          <cell r="AF763" t="str">
            <v>Tr1</v>
          </cell>
          <cell r="AG763" t="str">
            <v>Tr1-2002</v>
          </cell>
          <cell r="AH763" t="str">
            <v>2002-Tr1</v>
          </cell>
          <cell r="AI763">
            <v>1</v>
          </cell>
          <cell r="AJ763" t="str">
            <v>01</v>
          </cell>
        </row>
        <row r="764">
          <cell r="AA764" t="str">
            <v>Aaa</v>
          </cell>
          <cell r="AB764">
            <v>37269</v>
          </cell>
          <cell r="AC764">
            <v>2002</v>
          </cell>
          <cell r="AD764" t="str">
            <v>St1</v>
          </cell>
          <cell r="AE764" t="str">
            <v>Qd1</v>
          </cell>
          <cell r="AF764" t="str">
            <v>Tr1</v>
          </cell>
          <cell r="AG764" t="str">
            <v>Tr1-2002</v>
          </cell>
          <cell r="AH764" t="str">
            <v>2002-Tr1</v>
          </cell>
          <cell r="AI764">
            <v>1</v>
          </cell>
          <cell r="AJ764" t="str">
            <v>01</v>
          </cell>
        </row>
        <row r="765">
          <cell r="AA765" t="str">
            <v>Aaa</v>
          </cell>
          <cell r="AB765">
            <v>37270</v>
          </cell>
          <cell r="AC765">
            <v>2002</v>
          </cell>
          <cell r="AD765" t="str">
            <v>St1</v>
          </cell>
          <cell r="AE765" t="str">
            <v>Qd1</v>
          </cell>
          <cell r="AF765" t="str">
            <v>Tr1</v>
          </cell>
          <cell r="AG765" t="str">
            <v>Tr1-2002</v>
          </cell>
          <cell r="AH765" t="str">
            <v>2002-Tr1</v>
          </cell>
          <cell r="AI765">
            <v>1</v>
          </cell>
          <cell r="AJ765" t="str">
            <v>01</v>
          </cell>
        </row>
        <row r="766">
          <cell r="AA766" t="str">
            <v>Aaa</v>
          </cell>
          <cell r="AB766">
            <v>37271</v>
          </cell>
          <cell r="AC766">
            <v>2002</v>
          </cell>
          <cell r="AD766" t="str">
            <v>St1</v>
          </cell>
          <cell r="AE766" t="str">
            <v>Qd1</v>
          </cell>
          <cell r="AF766" t="str">
            <v>Tr1</v>
          </cell>
          <cell r="AG766" t="str">
            <v>Tr1-2002</v>
          </cell>
          <cell r="AH766" t="str">
            <v>2002-Tr1</v>
          </cell>
          <cell r="AI766">
            <v>1</v>
          </cell>
          <cell r="AJ766" t="str">
            <v>01</v>
          </cell>
        </row>
        <row r="767">
          <cell r="AA767" t="str">
            <v>Aaa</v>
          </cell>
          <cell r="AB767">
            <v>37272</v>
          </cell>
          <cell r="AC767">
            <v>2002</v>
          </cell>
          <cell r="AD767" t="str">
            <v>St1</v>
          </cell>
          <cell r="AE767" t="str">
            <v>Qd1</v>
          </cell>
          <cell r="AF767" t="str">
            <v>Tr1</v>
          </cell>
          <cell r="AG767" t="str">
            <v>Tr1-2002</v>
          </cell>
          <cell r="AH767" t="str">
            <v>2002-Tr1</v>
          </cell>
          <cell r="AI767">
            <v>1</v>
          </cell>
          <cell r="AJ767" t="str">
            <v>01</v>
          </cell>
        </row>
        <row r="768">
          <cell r="AA768" t="str">
            <v>Aaa</v>
          </cell>
          <cell r="AB768">
            <v>37273</v>
          </cell>
          <cell r="AC768">
            <v>2002</v>
          </cell>
          <cell r="AD768" t="str">
            <v>St1</v>
          </cell>
          <cell r="AE768" t="str">
            <v>Qd1</v>
          </cell>
          <cell r="AF768" t="str">
            <v>Tr1</v>
          </cell>
          <cell r="AG768" t="str">
            <v>Tr1-2002</v>
          </cell>
          <cell r="AH768" t="str">
            <v>2002-Tr1</v>
          </cell>
          <cell r="AI768">
            <v>1</v>
          </cell>
          <cell r="AJ768" t="str">
            <v>01</v>
          </cell>
        </row>
        <row r="769">
          <cell r="AA769" t="str">
            <v>Aaa</v>
          </cell>
          <cell r="AB769">
            <v>37274</v>
          </cell>
          <cell r="AC769">
            <v>2002</v>
          </cell>
          <cell r="AD769" t="str">
            <v>St1</v>
          </cell>
          <cell r="AE769" t="str">
            <v>Qd1</v>
          </cell>
          <cell r="AF769" t="str">
            <v>Tr1</v>
          </cell>
          <cell r="AG769" t="str">
            <v>Tr1-2002</v>
          </cell>
          <cell r="AH769" t="str">
            <v>2002-Tr1</v>
          </cell>
          <cell r="AI769">
            <v>1</v>
          </cell>
          <cell r="AJ769" t="str">
            <v>01</v>
          </cell>
        </row>
        <row r="770">
          <cell r="AA770" t="str">
            <v>Aaa</v>
          </cell>
          <cell r="AB770">
            <v>37275</v>
          </cell>
          <cell r="AC770">
            <v>2002</v>
          </cell>
          <cell r="AD770" t="str">
            <v>St1</v>
          </cell>
          <cell r="AE770" t="str">
            <v>Qd1</v>
          </cell>
          <cell r="AF770" t="str">
            <v>Tr1</v>
          </cell>
          <cell r="AG770" t="str">
            <v>Tr1-2002</v>
          </cell>
          <cell r="AH770" t="str">
            <v>2002-Tr1</v>
          </cell>
          <cell r="AI770">
            <v>1</v>
          </cell>
          <cell r="AJ770" t="str">
            <v>01</v>
          </cell>
        </row>
        <row r="771">
          <cell r="AA771" t="str">
            <v>Aaa</v>
          </cell>
          <cell r="AB771">
            <v>37276</v>
          </cell>
          <cell r="AC771">
            <v>2002</v>
          </cell>
          <cell r="AD771" t="str">
            <v>St1</v>
          </cell>
          <cell r="AE771" t="str">
            <v>Qd1</v>
          </cell>
          <cell r="AF771" t="str">
            <v>Tr1</v>
          </cell>
          <cell r="AG771" t="str">
            <v>Tr1-2002</v>
          </cell>
          <cell r="AH771" t="str">
            <v>2002-Tr1</v>
          </cell>
          <cell r="AI771">
            <v>1</v>
          </cell>
          <cell r="AJ771" t="str">
            <v>01</v>
          </cell>
        </row>
        <row r="772">
          <cell r="AA772" t="str">
            <v>Aaa</v>
          </cell>
          <cell r="AB772">
            <v>37277</v>
          </cell>
          <cell r="AC772">
            <v>2002</v>
          </cell>
          <cell r="AD772" t="str">
            <v>St1</v>
          </cell>
          <cell r="AE772" t="str">
            <v>Qd1</v>
          </cell>
          <cell r="AF772" t="str">
            <v>Tr1</v>
          </cell>
          <cell r="AG772" t="str">
            <v>Tr1-2002</v>
          </cell>
          <cell r="AH772" t="str">
            <v>2002-Tr1</v>
          </cell>
          <cell r="AI772">
            <v>1</v>
          </cell>
          <cell r="AJ772" t="str">
            <v>01</v>
          </cell>
        </row>
        <row r="773">
          <cell r="AA773" t="str">
            <v>Aaa</v>
          </cell>
          <cell r="AB773">
            <v>37278</v>
          </cell>
          <cell r="AC773">
            <v>2002</v>
          </cell>
          <cell r="AD773" t="str">
            <v>St1</v>
          </cell>
          <cell r="AE773" t="str">
            <v>Qd1</v>
          </cell>
          <cell r="AF773" t="str">
            <v>Tr1</v>
          </cell>
          <cell r="AG773" t="str">
            <v>Tr1-2002</v>
          </cell>
          <cell r="AH773" t="str">
            <v>2002-Tr1</v>
          </cell>
          <cell r="AI773">
            <v>1</v>
          </cell>
          <cell r="AJ773" t="str">
            <v>01</v>
          </cell>
        </row>
        <row r="774">
          <cell r="AA774" t="str">
            <v>Aaa</v>
          </cell>
          <cell r="AB774">
            <v>37279</v>
          </cell>
          <cell r="AC774">
            <v>2002</v>
          </cell>
          <cell r="AD774" t="str">
            <v>St1</v>
          </cell>
          <cell r="AE774" t="str">
            <v>Qd1</v>
          </cell>
          <cell r="AF774" t="str">
            <v>Tr1</v>
          </cell>
          <cell r="AG774" t="str">
            <v>Tr1-2002</v>
          </cell>
          <cell r="AH774" t="str">
            <v>2002-Tr1</v>
          </cell>
          <cell r="AI774">
            <v>1</v>
          </cell>
          <cell r="AJ774" t="str">
            <v>01</v>
          </cell>
        </row>
        <row r="775">
          <cell r="AA775" t="str">
            <v>Aaa</v>
          </cell>
          <cell r="AB775">
            <v>37280</v>
          </cell>
          <cell r="AC775">
            <v>2002</v>
          </cell>
          <cell r="AD775" t="str">
            <v>St1</v>
          </cell>
          <cell r="AE775" t="str">
            <v>Qd1</v>
          </cell>
          <cell r="AF775" t="str">
            <v>Tr1</v>
          </cell>
          <cell r="AG775" t="str">
            <v>Tr1-2002</v>
          </cell>
          <cell r="AH775" t="str">
            <v>2002-Tr1</v>
          </cell>
          <cell r="AI775">
            <v>1</v>
          </cell>
          <cell r="AJ775" t="str">
            <v>01</v>
          </cell>
        </row>
        <row r="776">
          <cell r="AA776" t="str">
            <v>Aaa</v>
          </cell>
          <cell r="AB776">
            <v>37281</v>
          </cell>
          <cell r="AC776">
            <v>2002</v>
          </cell>
          <cell r="AD776" t="str">
            <v>St1</v>
          </cell>
          <cell r="AE776" t="str">
            <v>Qd1</v>
          </cell>
          <cell r="AF776" t="str">
            <v>Tr1</v>
          </cell>
          <cell r="AG776" t="str">
            <v>Tr1-2002</v>
          </cell>
          <cell r="AH776" t="str">
            <v>2002-Tr1</v>
          </cell>
          <cell r="AI776">
            <v>1</v>
          </cell>
          <cell r="AJ776" t="str">
            <v>01</v>
          </cell>
        </row>
        <row r="777">
          <cell r="AA777" t="str">
            <v>Aaa</v>
          </cell>
          <cell r="AB777">
            <v>37282</v>
          </cell>
          <cell r="AC777">
            <v>2002</v>
          </cell>
          <cell r="AD777" t="str">
            <v>St1</v>
          </cell>
          <cell r="AE777" t="str">
            <v>Qd1</v>
          </cell>
          <cell r="AF777" t="str">
            <v>Tr1</v>
          </cell>
          <cell r="AG777" t="str">
            <v>Tr1-2002</v>
          </cell>
          <cell r="AH777" t="str">
            <v>2002-Tr1</v>
          </cell>
          <cell r="AI777">
            <v>1</v>
          </cell>
          <cell r="AJ777" t="str">
            <v>01</v>
          </cell>
        </row>
        <row r="778">
          <cell r="AA778" t="str">
            <v>Aaa</v>
          </cell>
          <cell r="AB778">
            <v>37283</v>
          </cell>
          <cell r="AC778">
            <v>2002</v>
          </cell>
          <cell r="AD778" t="str">
            <v>St1</v>
          </cell>
          <cell r="AE778" t="str">
            <v>Qd1</v>
          </cell>
          <cell r="AF778" t="str">
            <v>Tr1</v>
          </cell>
          <cell r="AG778" t="str">
            <v>Tr1-2002</v>
          </cell>
          <cell r="AH778" t="str">
            <v>2002-Tr1</v>
          </cell>
          <cell r="AI778">
            <v>1</v>
          </cell>
          <cell r="AJ778" t="str">
            <v>01</v>
          </cell>
        </row>
        <row r="779">
          <cell r="AA779" t="str">
            <v>Aaa</v>
          </cell>
          <cell r="AB779">
            <v>37284</v>
          </cell>
          <cell r="AC779">
            <v>2002</v>
          </cell>
          <cell r="AD779" t="str">
            <v>St1</v>
          </cell>
          <cell r="AE779" t="str">
            <v>Qd1</v>
          </cell>
          <cell r="AF779" t="str">
            <v>Tr1</v>
          </cell>
          <cell r="AG779" t="str">
            <v>Tr1-2002</v>
          </cell>
          <cell r="AH779" t="str">
            <v>2002-Tr1</v>
          </cell>
          <cell r="AI779">
            <v>1</v>
          </cell>
          <cell r="AJ779" t="str">
            <v>01</v>
          </cell>
        </row>
        <row r="780">
          <cell r="AA780" t="str">
            <v>Aaa</v>
          </cell>
          <cell r="AB780">
            <v>37285</v>
          </cell>
          <cell r="AC780">
            <v>2002</v>
          </cell>
          <cell r="AD780" t="str">
            <v>St1</v>
          </cell>
          <cell r="AE780" t="str">
            <v>Qd1</v>
          </cell>
          <cell r="AF780" t="str">
            <v>Tr1</v>
          </cell>
          <cell r="AG780" t="str">
            <v>Tr1-2002</v>
          </cell>
          <cell r="AH780" t="str">
            <v>2002-Tr1</v>
          </cell>
          <cell r="AI780">
            <v>1</v>
          </cell>
          <cell r="AJ780" t="str">
            <v>01</v>
          </cell>
        </row>
        <row r="781">
          <cell r="AA781" t="str">
            <v>Aaa</v>
          </cell>
          <cell r="AB781">
            <v>37286</v>
          </cell>
          <cell r="AC781">
            <v>2002</v>
          </cell>
          <cell r="AD781" t="str">
            <v>St1</v>
          </cell>
          <cell r="AE781" t="str">
            <v>Qd1</v>
          </cell>
          <cell r="AF781" t="str">
            <v>Tr1</v>
          </cell>
          <cell r="AG781" t="str">
            <v>Tr1-2002</v>
          </cell>
          <cell r="AH781" t="str">
            <v>2002-Tr1</v>
          </cell>
          <cell r="AI781">
            <v>1</v>
          </cell>
          <cell r="AJ781" t="str">
            <v>01</v>
          </cell>
        </row>
        <row r="782">
          <cell r="AA782" t="str">
            <v>Aaa</v>
          </cell>
          <cell r="AB782">
            <v>37287</v>
          </cell>
          <cell r="AC782">
            <v>2002</v>
          </cell>
          <cell r="AD782" t="str">
            <v>St1</v>
          </cell>
          <cell r="AE782" t="str">
            <v>Qd1</v>
          </cell>
          <cell r="AF782" t="str">
            <v>Tr1</v>
          </cell>
          <cell r="AG782" t="str">
            <v>Tr1-2002</v>
          </cell>
          <cell r="AH782" t="str">
            <v>2002-Tr1</v>
          </cell>
          <cell r="AI782">
            <v>1</v>
          </cell>
          <cell r="AJ782" t="str">
            <v>01</v>
          </cell>
        </row>
        <row r="783">
          <cell r="AA783" t="str">
            <v>Aaa</v>
          </cell>
          <cell r="AB783">
            <v>37288</v>
          </cell>
          <cell r="AC783">
            <v>2002</v>
          </cell>
          <cell r="AD783" t="str">
            <v>St1</v>
          </cell>
          <cell r="AE783" t="str">
            <v>Qd1</v>
          </cell>
          <cell r="AF783" t="str">
            <v>Tr1</v>
          </cell>
          <cell r="AG783" t="str">
            <v>Tr1-2002</v>
          </cell>
          <cell r="AH783" t="str">
            <v>2002-Tr1</v>
          </cell>
          <cell r="AI783">
            <v>2</v>
          </cell>
          <cell r="AJ783" t="str">
            <v>02</v>
          </cell>
        </row>
        <row r="784">
          <cell r="AA784" t="str">
            <v>Aaa</v>
          </cell>
          <cell r="AB784">
            <v>37289</v>
          </cell>
          <cell r="AC784">
            <v>2002</v>
          </cell>
          <cell r="AD784" t="str">
            <v>St1</v>
          </cell>
          <cell r="AE784" t="str">
            <v>Qd1</v>
          </cell>
          <cell r="AF784" t="str">
            <v>Tr1</v>
          </cell>
          <cell r="AG784" t="str">
            <v>Tr1-2002</v>
          </cell>
          <cell r="AH784" t="str">
            <v>2002-Tr1</v>
          </cell>
          <cell r="AI784">
            <v>2</v>
          </cell>
          <cell r="AJ784" t="str">
            <v>02</v>
          </cell>
        </row>
        <row r="785">
          <cell r="AA785" t="str">
            <v>Aaa</v>
          </cell>
          <cell r="AB785">
            <v>37290</v>
          </cell>
          <cell r="AC785">
            <v>2002</v>
          </cell>
          <cell r="AD785" t="str">
            <v>St1</v>
          </cell>
          <cell r="AE785" t="str">
            <v>Qd1</v>
          </cell>
          <cell r="AF785" t="str">
            <v>Tr1</v>
          </cell>
          <cell r="AG785" t="str">
            <v>Tr1-2002</v>
          </cell>
          <cell r="AH785" t="str">
            <v>2002-Tr1</v>
          </cell>
          <cell r="AI785">
            <v>2</v>
          </cell>
          <cell r="AJ785" t="str">
            <v>02</v>
          </cell>
        </row>
        <row r="786">
          <cell r="AA786" t="str">
            <v>Aaa</v>
          </cell>
          <cell r="AB786">
            <v>37291</v>
          </cell>
          <cell r="AC786">
            <v>2002</v>
          </cell>
          <cell r="AD786" t="str">
            <v>St1</v>
          </cell>
          <cell r="AE786" t="str">
            <v>Qd1</v>
          </cell>
          <cell r="AF786" t="str">
            <v>Tr1</v>
          </cell>
          <cell r="AG786" t="str">
            <v>Tr1-2002</v>
          </cell>
          <cell r="AH786" t="str">
            <v>2002-Tr1</v>
          </cell>
          <cell r="AI786">
            <v>2</v>
          </cell>
          <cell r="AJ786" t="str">
            <v>02</v>
          </cell>
        </row>
        <row r="787">
          <cell r="AA787" t="str">
            <v>Aaa</v>
          </cell>
          <cell r="AB787">
            <v>37292</v>
          </cell>
          <cell r="AC787">
            <v>2002</v>
          </cell>
          <cell r="AD787" t="str">
            <v>St1</v>
          </cell>
          <cell r="AE787" t="str">
            <v>Qd1</v>
          </cell>
          <cell r="AF787" t="str">
            <v>Tr1</v>
          </cell>
          <cell r="AG787" t="str">
            <v>Tr1-2002</v>
          </cell>
          <cell r="AH787" t="str">
            <v>2002-Tr1</v>
          </cell>
          <cell r="AI787">
            <v>2</v>
          </cell>
          <cell r="AJ787" t="str">
            <v>02</v>
          </cell>
        </row>
        <row r="788">
          <cell r="AA788" t="str">
            <v>Aaa</v>
          </cell>
          <cell r="AB788">
            <v>37293</v>
          </cell>
          <cell r="AC788">
            <v>2002</v>
          </cell>
          <cell r="AD788" t="str">
            <v>St1</v>
          </cell>
          <cell r="AE788" t="str">
            <v>Qd1</v>
          </cell>
          <cell r="AF788" t="str">
            <v>Tr1</v>
          </cell>
          <cell r="AG788" t="str">
            <v>Tr1-2002</v>
          </cell>
          <cell r="AH788" t="str">
            <v>2002-Tr1</v>
          </cell>
          <cell r="AI788">
            <v>2</v>
          </cell>
          <cell r="AJ788" t="str">
            <v>02</v>
          </cell>
        </row>
        <row r="789">
          <cell r="AA789" t="str">
            <v>Aaa</v>
          </cell>
          <cell r="AB789">
            <v>37294</v>
          </cell>
          <cell r="AC789">
            <v>2002</v>
          </cell>
          <cell r="AD789" t="str">
            <v>St1</v>
          </cell>
          <cell r="AE789" t="str">
            <v>Qd1</v>
          </cell>
          <cell r="AF789" t="str">
            <v>Tr1</v>
          </cell>
          <cell r="AG789" t="str">
            <v>Tr1-2002</v>
          </cell>
          <cell r="AH789" t="str">
            <v>2002-Tr1</v>
          </cell>
          <cell r="AI789">
            <v>2</v>
          </cell>
          <cell r="AJ789" t="str">
            <v>02</v>
          </cell>
        </row>
        <row r="790">
          <cell r="AA790" t="str">
            <v>Aaa</v>
          </cell>
          <cell r="AB790">
            <v>37295</v>
          </cell>
          <cell r="AC790">
            <v>2002</v>
          </cell>
          <cell r="AD790" t="str">
            <v>St1</v>
          </cell>
          <cell r="AE790" t="str">
            <v>Qd1</v>
          </cell>
          <cell r="AF790" t="str">
            <v>Tr1</v>
          </cell>
          <cell r="AG790" t="str">
            <v>Tr1-2002</v>
          </cell>
          <cell r="AH790" t="str">
            <v>2002-Tr1</v>
          </cell>
          <cell r="AI790">
            <v>2</v>
          </cell>
          <cell r="AJ790" t="str">
            <v>02</v>
          </cell>
        </row>
        <row r="791">
          <cell r="AA791" t="str">
            <v>Aaa</v>
          </cell>
          <cell r="AB791">
            <v>37296</v>
          </cell>
          <cell r="AC791">
            <v>2002</v>
          </cell>
          <cell r="AD791" t="str">
            <v>St1</v>
          </cell>
          <cell r="AE791" t="str">
            <v>Qd1</v>
          </cell>
          <cell r="AF791" t="str">
            <v>Tr1</v>
          </cell>
          <cell r="AG791" t="str">
            <v>Tr1-2002</v>
          </cell>
          <cell r="AH791" t="str">
            <v>2002-Tr1</v>
          </cell>
          <cell r="AI791">
            <v>2</v>
          </cell>
          <cell r="AJ791" t="str">
            <v>02</v>
          </cell>
        </row>
        <row r="792">
          <cell r="AA792" t="str">
            <v>Aaa</v>
          </cell>
          <cell r="AB792">
            <v>37297</v>
          </cell>
          <cell r="AC792">
            <v>2002</v>
          </cell>
          <cell r="AD792" t="str">
            <v>St1</v>
          </cell>
          <cell r="AE792" t="str">
            <v>Qd1</v>
          </cell>
          <cell r="AF792" t="str">
            <v>Tr1</v>
          </cell>
          <cell r="AG792" t="str">
            <v>Tr1-2002</v>
          </cell>
          <cell r="AH792" t="str">
            <v>2002-Tr1</v>
          </cell>
          <cell r="AI792">
            <v>2</v>
          </cell>
          <cell r="AJ792" t="str">
            <v>02</v>
          </cell>
        </row>
        <row r="793">
          <cell r="AA793" t="str">
            <v>Aaa</v>
          </cell>
          <cell r="AB793">
            <v>37298</v>
          </cell>
          <cell r="AC793">
            <v>2002</v>
          </cell>
          <cell r="AD793" t="str">
            <v>St1</v>
          </cell>
          <cell r="AE793" t="str">
            <v>Qd1</v>
          </cell>
          <cell r="AF793" t="str">
            <v>Tr1</v>
          </cell>
          <cell r="AG793" t="str">
            <v>Tr1-2002</v>
          </cell>
          <cell r="AH793" t="str">
            <v>2002-Tr1</v>
          </cell>
          <cell r="AI793">
            <v>2</v>
          </cell>
          <cell r="AJ793" t="str">
            <v>02</v>
          </cell>
        </row>
        <row r="794">
          <cell r="AA794" t="str">
            <v>Aaa</v>
          </cell>
          <cell r="AB794">
            <v>37299</v>
          </cell>
          <cell r="AC794">
            <v>2002</v>
          </cell>
          <cell r="AD794" t="str">
            <v>St1</v>
          </cell>
          <cell r="AE794" t="str">
            <v>Qd1</v>
          </cell>
          <cell r="AF794" t="str">
            <v>Tr1</v>
          </cell>
          <cell r="AG794" t="str">
            <v>Tr1-2002</v>
          </cell>
          <cell r="AH794" t="str">
            <v>2002-Tr1</v>
          </cell>
          <cell r="AI794">
            <v>2</v>
          </cell>
          <cell r="AJ794" t="str">
            <v>02</v>
          </cell>
        </row>
        <row r="795">
          <cell r="AA795" t="str">
            <v>Aaa</v>
          </cell>
          <cell r="AB795">
            <v>37300</v>
          </cell>
          <cell r="AC795">
            <v>2002</v>
          </cell>
          <cell r="AD795" t="str">
            <v>St1</v>
          </cell>
          <cell r="AE795" t="str">
            <v>Qd1</v>
          </cell>
          <cell r="AF795" t="str">
            <v>Tr1</v>
          </cell>
          <cell r="AG795" t="str">
            <v>Tr1-2002</v>
          </cell>
          <cell r="AH795" t="str">
            <v>2002-Tr1</v>
          </cell>
          <cell r="AI795">
            <v>2</v>
          </cell>
          <cell r="AJ795" t="str">
            <v>02</v>
          </cell>
        </row>
        <row r="796">
          <cell r="AA796" t="str">
            <v>Aaa</v>
          </cell>
          <cell r="AB796">
            <v>37301</v>
          </cell>
          <cell r="AC796">
            <v>2002</v>
          </cell>
          <cell r="AD796" t="str">
            <v>St1</v>
          </cell>
          <cell r="AE796" t="str">
            <v>Qd1</v>
          </cell>
          <cell r="AF796" t="str">
            <v>Tr1</v>
          </cell>
          <cell r="AG796" t="str">
            <v>Tr1-2002</v>
          </cell>
          <cell r="AH796" t="str">
            <v>2002-Tr1</v>
          </cell>
          <cell r="AI796">
            <v>2</v>
          </cell>
          <cell r="AJ796" t="str">
            <v>02</v>
          </cell>
        </row>
        <row r="797">
          <cell r="AA797" t="str">
            <v>Aaa</v>
          </cell>
          <cell r="AB797">
            <v>37302</v>
          </cell>
          <cell r="AC797">
            <v>2002</v>
          </cell>
          <cell r="AD797" t="str">
            <v>St1</v>
          </cell>
          <cell r="AE797" t="str">
            <v>Qd1</v>
          </cell>
          <cell r="AF797" t="str">
            <v>Tr1</v>
          </cell>
          <cell r="AG797" t="str">
            <v>Tr1-2002</v>
          </cell>
          <cell r="AH797" t="str">
            <v>2002-Tr1</v>
          </cell>
          <cell r="AI797">
            <v>2</v>
          </cell>
          <cell r="AJ797" t="str">
            <v>02</v>
          </cell>
        </row>
        <row r="798">
          <cell r="AA798" t="str">
            <v>Aaa</v>
          </cell>
          <cell r="AB798">
            <v>37303</v>
          </cell>
          <cell r="AC798">
            <v>2002</v>
          </cell>
          <cell r="AD798" t="str">
            <v>St1</v>
          </cell>
          <cell r="AE798" t="str">
            <v>Qd1</v>
          </cell>
          <cell r="AF798" t="str">
            <v>Tr1</v>
          </cell>
          <cell r="AG798" t="str">
            <v>Tr1-2002</v>
          </cell>
          <cell r="AH798" t="str">
            <v>2002-Tr1</v>
          </cell>
          <cell r="AI798">
            <v>2</v>
          </cell>
          <cell r="AJ798" t="str">
            <v>02</v>
          </cell>
        </row>
        <row r="799">
          <cell r="AA799" t="str">
            <v>Aaa</v>
          </cell>
          <cell r="AB799">
            <v>37304</v>
          </cell>
          <cell r="AC799">
            <v>2002</v>
          </cell>
          <cell r="AD799" t="str">
            <v>St1</v>
          </cell>
          <cell r="AE799" t="str">
            <v>Qd1</v>
          </cell>
          <cell r="AF799" t="str">
            <v>Tr1</v>
          </cell>
          <cell r="AG799" t="str">
            <v>Tr1-2002</v>
          </cell>
          <cell r="AH799" t="str">
            <v>2002-Tr1</v>
          </cell>
          <cell r="AI799">
            <v>2</v>
          </cell>
          <cell r="AJ799" t="str">
            <v>02</v>
          </cell>
        </row>
        <row r="800">
          <cell r="AA800" t="str">
            <v>Aaa</v>
          </cell>
          <cell r="AB800">
            <v>37305</v>
          </cell>
          <cell r="AC800">
            <v>2002</v>
          </cell>
          <cell r="AD800" t="str">
            <v>St1</v>
          </cell>
          <cell r="AE800" t="str">
            <v>Qd1</v>
          </cell>
          <cell r="AF800" t="str">
            <v>Tr1</v>
          </cell>
          <cell r="AG800" t="str">
            <v>Tr1-2002</v>
          </cell>
          <cell r="AH800" t="str">
            <v>2002-Tr1</v>
          </cell>
          <cell r="AI800">
            <v>2</v>
          </cell>
          <cell r="AJ800" t="str">
            <v>02</v>
          </cell>
        </row>
        <row r="801">
          <cell r="AA801" t="str">
            <v>Aaa</v>
          </cell>
          <cell r="AB801">
            <v>37306</v>
          </cell>
          <cell r="AC801">
            <v>2002</v>
          </cell>
          <cell r="AD801" t="str">
            <v>St1</v>
          </cell>
          <cell r="AE801" t="str">
            <v>Qd1</v>
          </cell>
          <cell r="AF801" t="str">
            <v>Tr1</v>
          </cell>
          <cell r="AG801" t="str">
            <v>Tr1-2002</v>
          </cell>
          <cell r="AH801" t="str">
            <v>2002-Tr1</v>
          </cell>
          <cell r="AI801">
            <v>2</v>
          </cell>
          <cell r="AJ801" t="str">
            <v>02</v>
          </cell>
        </row>
        <row r="802">
          <cell r="AA802" t="str">
            <v>Aaa</v>
          </cell>
          <cell r="AB802">
            <v>37307</v>
          </cell>
          <cell r="AC802">
            <v>2002</v>
          </cell>
          <cell r="AD802" t="str">
            <v>St1</v>
          </cell>
          <cell r="AE802" t="str">
            <v>Qd1</v>
          </cell>
          <cell r="AF802" t="str">
            <v>Tr1</v>
          </cell>
          <cell r="AG802" t="str">
            <v>Tr1-2002</v>
          </cell>
          <cell r="AH802" t="str">
            <v>2002-Tr1</v>
          </cell>
          <cell r="AI802">
            <v>2</v>
          </cell>
          <cell r="AJ802" t="str">
            <v>02</v>
          </cell>
        </row>
        <row r="803">
          <cell r="AA803" t="str">
            <v>Aaa</v>
          </cell>
          <cell r="AB803">
            <v>37308</v>
          </cell>
          <cell r="AC803">
            <v>2002</v>
          </cell>
          <cell r="AD803" t="str">
            <v>St1</v>
          </cell>
          <cell r="AE803" t="str">
            <v>Qd1</v>
          </cell>
          <cell r="AF803" t="str">
            <v>Tr1</v>
          </cell>
          <cell r="AG803" t="str">
            <v>Tr1-2002</v>
          </cell>
          <cell r="AH803" t="str">
            <v>2002-Tr1</v>
          </cell>
          <cell r="AI803">
            <v>2</v>
          </cell>
          <cell r="AJ803" t="str">
            <v>02</v>
          </cell>
        </row>
        <row r="804">
          <cell r="AA804" t="str">
            <v>Aaa</v>
          </cell>
          <cell r="AB804">
            <v>37309</v>
          </cell>
          <cell r="AC804">
            <v>2002</v>
          </cell>
          <cell r="AD804" t="str">
            <v>St1</v>
          </cell>
          <cell r="AE804" t="str">
            <v>Qd1</v>
          </cell>
          <cell r="AF804" t="str">
            <v>Tr1</v>
          </cell>
          <cell r="AG804" t="str">
            <v>Tr1-2002</v>
          </cell>
          <cell r="AH804" t="str">
            <v>2002-Tr1</v>
          </cell>
          <cell r="AI804">
            <v>2</v>
          </cell>
          <cell r="AJ804" t="str">
            <v>02</v>
          </cell>
        </row>
        <row r="805">
          <cell r="AA805" t="str">
            <v>Aaa</v>
          </cell>
          <cell r="AB805">
            <v>37310</v>
          </cell>
          <cell r="AC805">
            <v>2002</v>
          </cell>
          <cell r="AD805" t="str">
            <v>St1</v>
          </cell>
          <cell r="AE805" t="str">
            <v>Qd1</v>
          </cell>
          <cell r="AF805" t="str">
            <v>Tr1</v>
          </cell>
          <cell r="AG805" t="str">
            <v>Tr1-2002</v>
          </cell>
          <cell r="AH805" t="str">
            <v>2002-Tr1</v>
          </cell>
          <cell r="AI805">
            <v>2</v>
          </cell>
          <cell r="AJ805" t="str">
            <v>02</v>
          </cell>
        </row>
        <row r="806">
          <cell r="AA806" t="str">
            <v>Aaa</v>
          </cell>
          <cell r="AB806">
            <v>37311</v>
          </cell>
          <cell r="AC806">
            <v>2002</v>
          </cell>
          <cell r="AD806" t="str">
            <v>St1</v>
          </cell>
          <cell r="AE806" t="str">
            <v>Qd1</v>
          </cell>
          <cell r="AF806" t="str">
            <v>Tr1</v>
          </cell>
          <cell r="AG806" t="str">
            <v>Tr1-2002</v>
          </cell>
          <cell r="AH806" t="str">
            <v>2002-Tr1</v>
          </cell>
          <cell r="AI806">
            <v>2</v>
          </cell>
          <cell r="AJ806" t="str">
            <v>02</v>
          </cell>
        </row>
        <row r="807">
          <cell r="AA807" t="str">
            <v>Aaa</v>
          </cell>
          <cell r="AB807">
            <v>37312</v>
          </cell>
          <cell r="AC807">
            <v>2002</v>
          </cell>
          <cell r="AD807" t="str">
            <v>St1</v>
          </cell>
          <cell r="AE807" t="str">
            <v>Qd1</v>
          </cell>
          <cell r="AF807" t="str">
            <v>Tr1</v>
          </cell>
          <cell r="AG807" t="str">
            <v>Tr1-2002</v>
          </cell>
          <cell r="AH807" t="str">
            <v>2002-Tr1</v>
          </cell>
          <cell r="AI807">
            <v>2</v>
          </cell>
          <cell r="AJ807" t="str">
            <v>02</v>
          </cell>
        </row>
        <row r="808">
          <cell r="AA808" t="str">
            <v>Aaa</v>
          </cell>
          <cell r="AB808">
            <v>37313</v>
          </cell>
          <cell r="AC808">
            <v>2002</v>
          </cell>
          <cell r="AD808" t="str">
            <v>St1</v>
          </cell>
          <cell r="AE808" t="str">
            <v>Qd1</v>
          </cell>
          <cell r="AF808" t="str">
            <v>Tr1</v>
          </cell>
          <cell r="AG808" t="str">
            <v>Tr1-2002</v>
          </cell>
          <cell r="AH808" t="str">
            <v>2002-Tr1</v>
          </cell>
          <cell r="AI808">
            <v>2</v>
          </cell>
          <cell r="AJ808" t="str">
            <v>02</v>
          </cell>
        </row>
        <row r="809">
          <cell r="AA809" t="str">
            <v>Aaa</v>
          </cell>
          <cell r="AB809">
            <v>37314</v>
          </cell>
          <cell r="AC809">
            <v>2002</v>
          </cell>
          <cell r="AD809" t="str">
            <v>St1</v>
          </cell>
          <cell r="AE809" t="str">
            <v>Qd1</v>
          </cell>
          <cell r="AF809" t="str">
            <v>Tr1</v>
          </cell>
          <cell r="AG809" t="str">
            <v>Tr1-2002</v>
          </cell>
          <cell r="AH809" t="str">
            <v>2002-Tr1</v>
          </cell>
          <cell r="AI809">
            <v>2</v>
          </cell>
          <cell r="AJ809" t="str">
            <v>02</v>
          </cell>
        </row>
        <row r="810">
          <cell r="AA810" t="str">
            <v>Aaa</v>
          </cell>
          <cell r="AB810">
            <v>37315</v>
          </cell>
          <cell r="AC810">
            <v>2002</v>
          </cell>
          <cell r="AD810" t="str">
            <v>St1</v>
          </cell>
          <cell r="AE810" t="str">
            <v>Qd1</v>
          </cell>
          <cell r="AF810" t="str">
            <v>Tr1</v>
          </cell>
          <cell r="AG810" t="str">
            <v>Tr1-2002</v>
          </cell>
          <cell r="AH810" t="str">
            <v>2002-Tr1</v>
          </cell>
          <cell r="AI810">
            <v>2</v>
          </cell>
          <cell r="AJ810" t="str">
            <v>02</v>
          </cell>
        </row>
        <row r="811">
          <cell r="AA811" t="str">
            <v>Aaa</v>
          </cell>
          <cell r="AB811">
            <v>37316</v>
          </cell>
          <cell r="AC811">
            <v>2002</v>
          </cell>
          <cell r="AD811" t="str">
            <v>St1</v>
          </cell>
          <cell r="AE811" t="str">
            <v>Qd1</v>
          </cell>
          <cell r="AF811" t="str">
            <v>Tr1</v>
          </cell>
          <cell r="AG811" t="str">
            <v>Tr1-2002</v>
          </cell>
          <cell r="AH811" t="str">
            <v>2002-Tr1</v>
          </cell>
          <cell r="AI811">
            <v>3</v>
          </cell>
          <cell r="AJ811" t="str">
            <v>03</v>
          </cell>
        </row>
        <row r="812">
          <cell r="AA812" t="str">
            <v>Aaa</v>
          </cell>
          <cell r="AB812">
            <v>37317</v>
          </cell>
          <cell r="AC812">
            <v>2002</v>
          </cell>
          <cell r="AD812" t="str">
            <v>St1</v>
          </cell>
          <cell r="AE812" t="str">
            <v>Qd1</v>
          </cell>
          <cell r="AF812" t="str">
            <v>Tr1</v>
          </cell>
          <cell r="AG812" t="str">
            <v>Tr1-2002</v>
          </cell>
          <cell r="AH812" t="str">
            <v>2002-Tr1</v>
          </cell>
          <cell r="AI812">
            <v>3</v>
          </cell>
          <cell r="AJ812" t="str">
            <v>03</v>
          </cell>
        </row>
        <row r="813">
          <cell r="AA813" t="str">
            <v>Aaa</v>
          </cell>
          <cell r="AB813">
            <v>37318</v>
          </cell>
          <cell r="AC813">
            <v>2002</v>
          </cell>
          <cell r="AD813" t="str">
            <v>St1</v>
          </cell>
          <cell r="AE813" t="str">
            <v>Qd1</v>
          </cell>
          <cell r="AF813" t="str">
            <v>Tr1</v>
          </cell>
          <cell r="AG813" t="str">
            <v>Tr1-2002</v>
          </cell>
          <cell r="AH813" t="str">
            <v>2002-Tr1</v>
          </cell>
          <cell r="AI813">
            <v>3</v>
          </cell>
          <cell r="AJ813" t="str">
            <v>03</v>
          </cell>
        </row>
        <row r="814">
          <cell r="AA814" t="str">
            <v>Aaa</v>
          </cell>
          <cell r="AB814">
            <v>37319</v>
          </cell>
          <cell r="AC814">
            <v>2002</v>
          </cell>
          <cell r="AD814" t="str">
            <v>St1</v>
          </cell>
          <cell r="AE814" t="str">
            <v>Qd1</v>
          </cell>
          <cell r="AF814" t="str">
            <v>Tr1</v>
          </cell>
          <cell r="AG814" t="str">
            <v>Tr1-2002</v>
          </cell>
          <cell r="AH814" t="str">
            <v>2002-Tr1</v>
          </cell>
          <cell r="AI814">
            <v>3</v>
          </cell>
          <cell r="AJ814" t="str">
            <v>03</v>
          </cell>
        </row>
        <row r="815">
          <cell r="AA815" t="str">
            <v>Aaa</v>
          </cell>
          <cell r="AB815">
            <v>37320</v>
          </cell>
          <cell r="AC815">
            <v>2002</v>
          </cell>
          <cell r="AD815" t="str">
            <v>St1</v>
          </cell>
          <cell r="AE815" t="str">
            <v>Qd1</v>
          </cell>
          <cell r="AF815" t="str">
            <v>Tr1</v>
          </cell>
          <cell r="AG815" t="str">
            <v>Tr1-2002</v>
          </cell>
          <cell r="AH815" t="str">
            <v>2002-Tr1</v>
          </cell>
          <cell r="AI815">
            <v>3</v>
          </cell>
          <cell r="AJ815" t="str">
            <v>03</v>
          </cell>
        </row>
        <row r="816">
          <cell r="AA816" t="str">
            <v>Aaa</v>
          </cell>
          <cell r="AB816">
            <v>37321</v>
          </cell>
          <cell r="AC816">
            <v>2002</v>
          </cell>
          <cell r="AD816" t="str">
            <v>St1</v>
          </cell>
          <cell r="AE816" t="str">
            <v>Qd1</v>
          </cell>
          <cell r="AF816" t="str">
            <v>Tr1</v>
          </cell>
          <cell r="AG816" t="str">
            <v>Tr1-2002</v>
          </cell>
          <cell r="AH816" t="str">
            <v>2002-Tr1</v>
          </cell>
          <cell r="AI816">
            <v>3</v>
          </cell>
          <cell r="AJ816" t="str">
            <v>03</v>
          </cell>
        </row>
        <row r="817">
          <cell r="AA817" t="str">
            <v>Aaa</v>
          </cell>
          <cell r="AB817">
            <v>37322</v>
          </cell>
          <cell r="AC817">
            <v>2002</v>
          </cell>
          <cell r="AD817" t="str">
            <v>St1</v>
          </cell>
          <cell r="AE817" t="str">
            <v>Qd1</v>
          </cell>
          <cell r="AF817" t="str">
            <v>Tr1</v>
          </cell>
          <cell r="AG817" t="str">
            <v>Tr1-2002</v>
          </cell>
          <cell r="AH817" t="str">
            <v>2002-Tr1</v>
          </cell>
          <cell r="AI817">
            <v>3</v>
          </cell>
          <cell r="AJ817" t="str">
            <v>03</v>
          </cell>
        </row>
        <row r="818">
          <cell r="AA818" t="str">
            <v>Aaa</v>
          </cell>
          <cell r="AB818">
            <v>37323</v>
          </cell>
          <cell r="AC818">
            <v>2002</v>
          </cell>
          <cell r="AD818" t="str">
            <v>St1</v>
          </cell>
          <cell r="AE818" t="str">
            <v>Qd1</v>
          </cell>
          <cell r="AF818" t="str">
            <v>Tr1</v>
          </cell>
          <cell r="AG818" t="str">
            <v>Tr1-2002</v>
          </cell>
          <cell r="AH818" t="str">
            <v>2002-Tr1</v>
          </cell>
          <cell r="AI818">
            <v>3</v>
          </cell>
          <cell r="AJ818" t="str">
            <v>03</v>
          </cell>
        </row>
        <row r="819">
          <cell r="AA819" t="str">
            <v>Aaa</v>
          </cell>
          <cell r="AB819">
            <v>37324</v>
          </cell>
          <cell r="AC819">
            <v>2002</v>
          </cell>
          <cell r="AD819" t="str">
            <v>St1</v>
          </cell>
          <cell r="AE819" t="str">
            <v>Qd1</v>
          </cell>
          <cell r="AF819" t="str">
            <v>Tr1</v>
          </cell>
          <cell r="AG819" t="str">
            <v>Tr1-2002</v>
          </cell>
          <cell r="AH819" t="str">
            <v>2002-Tr1</v>
          </cell>
          <cell r="AI819">
            <v>3</v>
          </cell>
          <cell r="AJ819" t="str">
            <v>03</v>
          </cell>
        </row>
        <row r="820">
          <cell r="AA820" t="str">
            <v>Aaa</v>
          </cell>
          <cell r="AB820">
            <v>37325</v>
          </cell>
          <cell r="AC820">
            <v>2002</v>
          </cell>
          <cell r="AD820" t="str">
            <v>St1</v>
          </cell>
          <cell r="AE820" t="str">
            <v>Qd1</v>
          </cell>
          <cell r="AF820" t="str">
            <v>Tr1</v>
          </cell>
          <cell r="AG820" t="str">
            <v>Tr1-2002</v>
          </cell>
          <cell r="AH820" t="str">
            <v>2002-Tr1</v>
          </cell>
          <cell r="AI820">
            <v>3</v>
          </cell>
          <cell r="AJ820" t="str">
            <v>03</v>
          </cell>
        </row>
        <row r="821">
          <cell r="AA821" t="str">
            <v>Aaa</v>
          </cell>
          <cell r="AB821">
            <v>37326</v>
          </cell>
          <cell r="AC821">
            <v>2002</v>
          </cell>
          <cell r="AD821" t="str">
            <v>St1</v>
          </cell>
          <cell r="AE821" t="str">
            <v>Qd1</v>
          </cell>
          <cell r="AF821" t="str">
            <v>Tr1</v>
          </cell>
          <cell r="AG821" t="str">
            <v>Tr1-2002</v>
          </cell>
          <cell r="AH821" t="str">
            <v>2002-Tr1</v>
          </cell>
          <cell r="AI821">
            <v>3</v>
          </cell>
          <cell r="AJ821" t="str">
            <v>03</v>
          </cell>
        </row>
        <row r="822">
          <cell r="AA822" t="str">
            <v>Aaa</v>
          </cell>
          <cell r="AB822">
            <v>37327</v>
          </cell>
          <cell r="AC822">
            <v>2002</v>
          </cell>
          <cell r="AD822" t="str">
            <v>St1</v>
          </cell>
          <cell r="AE822" t="str">
            <v>Qd1</v>
          </cell>
          <cell r="AF822" t="str">
            <v>Tr1</v>
          </cell>
          <cell r="AG822" t="str">
            <v>Tr1-2002</v>
          </cell>
          <cell r="AH822" t="str">
            <v>2002-Tr1</v>
          </cell>
          <cell r="AI822">
            <v>3</v>
          </cell>
          <cell r="AJ822" t="str">
            <v>03</v>
          </cell>
        </row>
        <row r="823">
          <cell r="AA823" t="str">
            <v>Aaa</v>
          </cell>
          <cell r="AB823">
            <v>37328</v>
          </cell>
          <cell r="AC823">
            <v>2002</v>
          </cell>
          <cell r="AD823" t="str">
            <v>St1</v>
          </cell>
          <cell r="AE823" t="str">
            <v>Qd1</v>
          </cell>
          <cell r="AF823" t="str">
            <v>Tr1</v>
          </cell>
          <cell r="AG823" t="str">
            <v>Tr1-2002</v>
          </cell>
          <cell r="AH823" t="str">
            <v>2002-Tr1</v>
          </cell>
          <cell r="AI823">
            <v>3</v>
          </cell>
          <cell r="AJ823" t="str">
            <v>03</v>
          </cell>
        </row>
        <row r="824">
          <cell r="AA824" t="str">
            <v>Aaa</v>
          </cell>
          <cell r="AB824">
            <v>37329</v>
          </cell>
          <cell r="AC824">
            <v>2002</v>
          </cell>
          <cell r="AD824" t="str">
            <v>St1</v>
          </cell>
          <cell r="AE824" t="str">
            <v>Qd1</v>
          </cell>
          <cell r="AF824" t="str">
            <v>Tr1</v>
          </cell>
          <cell r="AG824" t="str">
            <v>Tr1-2002</v>
          </cell>
          <cell r="AH824" t="str">
            <v>2002-Tr1</v>
          </cell>
          <cell r="AI824">
            <v>3</v>
          </cell>
          <cell r="AJ824" t="str">
            <v>03</v>
          </cell>
        </row>
        <row r="825">
          <cell r="AA825" t="str">
            <v>Aaa</v>
          </cell>
          <cell r="AB825">
            <v>37330</v>
          </cell>
          <cell r="AC825">
            <v>2002</v>
          </cell>
          <cell r="AD825" t="str">
            <v>St1</v>
          </cell>
          <cell r="AE825" t="str">
            <v>Qd1</v>
          </cell>
          <cell r="AF825" t="str">
            <v>Tr1</v>
          </cell>
          <cell r="AG825" t="str">
            <v>Tr1-2002</v>
          </cell>
          <cell r="AH825" t="str">
            <v>2002-Tr1</v>
          </cell>
          <cell r="AI825">
            <v>3</v>
          </cell>
          <cell r="AJ825" t="str">
            <v>03</v>
          </cell>
        </row>
        <row r="826">
          <cell r="AA826" t="str">
            <v>Aaa</v>
          </cell>
          <cell r="AB826">
            <v>37331</v>
          </cell>
          <cell r="AC826">
            <v>2002</v>
          </cell>
          <cell r="AD826" t="str">
            <v>St1</v>
          </cell>
          <cell r="AE826" t="str">
            <v>Qd1</v>
          </cell>
          <cell r="AF826" t="str">
            <v>Tr1</v>
          </cell>
          <cell r="AG826" t="str">
            <v>Tr1-2002</v>
          </cell>
          <cell r="AH826" t="str">
            <v>2002-Tr1</v>
          </cell>
          <cell r="AI826">
            <v>3</v>
          </cell>
          <cell r="AJ826" t="str">
            <v>03</v>
          </cell>
        </row>
        <row r="827">
          <cell r="AA827" t="str">
            <v>Aaa</v>
          </cell>
          <cell r="AB827">
            <v>37332</v>
          </cell>
          <cell r="AC827">
            <v>2002</v>
          </cell>
          <cell r="AD827" t="str">
            <v>St1</v>
          </cell>
          <cell r="AE827" t="str">
            <v>Qd1</v>
          </cell>
          <cell r="AF827" t="str">
            <v>Tr1</v>
          </cell>
          <cell r="AG827" t="str">
            <v>Tr1-2002</v>
          </cell>
          <cell r="AH827" t="str">
            <v>2002-Tr1</v>
          </cell>
          <cell r="AI827">
            <v>3</v>
          </cell>
          <cell r="AJ827" t="str">
            <v>03</v>
          </cell>
        </row>
        <row r="828">
          <cell r="AA828" t="str">
            <v>Aaa</v>
          </cell>
          <cell r="AB828">
            <v>37333</v>
          </cell>
          <cell r="AC828">
            <v>2002</v>
          </cell>
          <cell r="AD828" t="str">
            <v>St1</v>
          </cell>
          <cell r="AE828" t="str">
            <v>Qd1</v>
          </cell>
          <cell r="AF828" t="str">
            <v>Tr1</v>
          </cell>
          <cell r="AG828" t="str">
            <v>Tr1-2002</v>
          </cell>
          <cell r="AH828" t="str">
            <v>2002-Tr1</v>
          </cell>
          <cell r="AI828">
            <v>3</v>
          </cell>
          <cell r="AJ828" t="str">
            <v>03</v>
          </cell>
        </row>
        <row r="829">
          <cell r="AA829" t="str">
            <v>Aaa</v>
          </cell>
          <cell r="AB829">
            <v>37334</v>
          </cell>
          <cell r="AC829">
            <v>2002</v>
          </cell>
          <cell r="AD829" t="str">
            <v>St1</v>
          </cell>
          <cell r="AE829" t="str">
            <v>Qd1</v>
          </cell>
          <cell r="AF829" t="str">
            <v>Tr1</v>
          </cell>
          <cell r="AG829" t="str">
            <v>Tr1-2002</v>
          </cell>
          <cell r="AH829" t="str">
            <v>2002-Tr1</v>
          </cell>
          <cell r="AI829">
            <v>3</v>
          </cell>
          <cell r="AJ829" t="str">
            <v>03</v>
          </cell>
        </row>
        <row r="830">
          <cell r="AA830" t="str">
            <v>Aaa</v>
          </cell>
          <cell r="AB830">
            <v>37335</v>
          </cell>
          <cell r="AC830">
            <v>2002</v>
          </cell>
          <cell r="AD830" t="str">
            <v>St1</v>
          </cell>
          <cell r="AE830" t="str">
            <v>Qd1</v>
          </cell>
          <cell r="AF830" t="str">
            <v>Tr1</v>
          </cell>
          <cell r="AG830" t="str">
            <v>Tr1-2002</v>
          </cell>
          <cell r="AH830" t="str">
            <v>2002-Tr1</v>
          </cell>
          <cell r="AI830">
            <v>3</v>
          </cell>
          <cell r="AJ830" t="str">
            <v>03</v>
          </cell>
        </row>
        <row r="831">
          <cell r="AA831" t="str">
            <v>Aaa</v>
          </cell>
          <cell r="AB831">
            <v>37336</v>
          </cell>
          <cell r="AC831">
            <v>2002</v>
          </cell>
          <cell r="AD831" t="str">
            <v>St1</v>
          </cell>
          <cell r="AE831" t="str">
            <v>Qd1</v>
          </cell>
          <cell r="AF831" t="str">
            <v>Tr1</v>
          </cell>
          <cell r="AG831" t="str">
            <v>Tr1-2002</v>
          </cell>
          <cell r="AH831" t="str">
            <v>2002-Tr1</v>
          </cell>
          <cell r="AI831">
            <v>3</v>
          </cell>
          <cell r="AJ831" t="str">
            <v>03</v>
          </cell>
        </row>
        <row r="832">
          <cell r="AA832" t="str">
            <v>Aaa</v>
          </cell>
          <cell r="AB832">
            <v>37337</v>
          </cell>
          <cell r="AC832">
            <v>2002</v>
          </cell>
          <cell r="AD832" t="str">
            <v>St1</v>
          </cell>
          <cell r="AE832" t="str">
            <v>Qd1</v>
          </cell>
          <cell r="AF832" t="str">
            <v>Tr1</v>
          </cell>
          <cell r="AG832" t="str">
            <v>Tr1-2002</v>
          </cell>
          <cell r="AH832" t="str">
            <v>2002-Tr1</v>
          </cell>
          <cell r="AI832">
            <v>3</v>
          </cell>
          <cell r="AJ832" t="str">
            <v>03</v>
          </cell>
        </row>
        <row r="833">
          <cell r="AA833" t="str">
            <v>Aaa</v>
          </cell>
          <cell r="AB833">
            <v>37338</v>
          </cell>
          <cell r="AC833">
            <v>2002</v>
          </cell>
          <cell r="AD833" t="str">
            <v>St1</v>
          </cell>
          <cell r="AE833" t="str">
            <v>Qd1</v>
          </cell>
          <cell r="AF833" t="str">
            <v>Tr1</v>
          </cell>
          <cell r="AG833" t="str">
            <v>Tr1-2002</v>
          </cell>
          <cell r="AH833" t="str">
            <v>2002-Tr1</v>
          </cell>
          <cell r="AI833">
            <v>3</v>
          </cell>
          <cell r="AJ833" t="str">
            <v>03</v>
          </cell>
        </row>
        <row r="834">
          <cell r="AA834" t="str">
            <v>Aaa</v>
          </cell>
          <cell r="AB834">
            <v>37339</v>
          </cell>
          <cell r="AC834">
            <v>2002</v>
          </cell>
          <cell r="AD834" t="str">
            <v>St1</v>
          </cell>
          <cell r="AE834" t="str">
            <v>Qd1</v>
          </cell>
          <cell r="AF834" t="str">
            <v>Tr1</v>
          </cell>
          <cell r="AG834" t="str">
            <v>Tr1-2002</v>
          </cell>
          <cell r="AH834" t="str">
            <v>2002-Tr1</v>
          </cell>
          <cell r="AI834">
            <v>3</v>
          </cell>
          <cell r="AJ834" t="str">
            <v>03</v>
          </cell>
        </row>
        <row r="835">
          <cell r="AA835" t="str">
            <v>Aaa</v>
          </cell>
          <cell r="AB835">
            <v>37340</v>
          </cell>
          <cell r="AC835">
            <v>2002</v>
          </cell>
          <cell r="AD835" t="str">
            <v>St1</v>
          </cell>
          <cell r="AE835" t="str">
            <v>Qd1</v>
          </cell>
          <cell r="AF835" t="str">
            <v>Tr1</v>
          </cell>
          <cell r="AG835" t="str">
            <v>Tr1-2002</v>
          </cell>
          <cell r="AH835" t="str">
            <v>2002-Tr1</v>
          </cell>
          <cell r="AI835">
            <v>3</v>
          </cell>
          <cell r="AJ835" t="str">
            <v>03</v>
          </cell>
        </row>
        <row r="836">
          <cell r="AA836" t="str">
            <v>Aaa</v>
          </cell>
          <cell r="AB836">
            <v>37341</v>
          </cell>
          <cell r="AC836">
            <v>2002</v>
          </cell>
          <cell r="AD836" t="str">
            <v>St1</v>
          </cell>
          <cell r="AE836" t="str">
            <v>Qd1</v>
          </cell>
          <cell r="AF836" t="str">
            <v>Tr1</v>
          </cell>
          <cell r="AG836" t="str">
            <v>Tr1-2002</v>
          </cell>
          <cell r="AH836" t="str">
            <v>2002-Tr1</v>
          </cell>
          <cell r="AI836">
            <v>3</v>
          </cell>
          <cell r="AJ836" t="str">
            <v>03</v>
          </cell>
        </row>
        <row r="837">
          <cell r="AA837" t="str">
            <v>Aaa</v>
          </cell>
          <cell r="AB837">
            <v>37342</v>
          </cell>
          <cell r="AC837">
            <v>2002</v>
          </cell>
          <cell r="AD837" t="str">
            <v>St1</v>
          </cell>
          <cell r="AE837" t="str">
            <v>Qd1</v>
          </cell>
          <cell r="AF837" t="str">
            <v>Tr1</v>
          </cell>
          <cell r="AG837" t="str">
            <v>Tr1-2002</v>
          </cell>
          <cell r="AH837" t="str">
            <v>2002-Tr1</v>
          </cell>
          <cell r="AI837">
            <v>3</v>
          </cell>
          <cell r="AJ837" t="str">
            <v>03</v>
          </cell>
        </row>
        <row r="838">
          <cell r="AA838" t="str">
            <v>Aaa</v>
          </cell>
          <cell r="AB838">
            <v>37343</v>
          </cell>
          <cell r="AC838">
            <v>2002</v>
          </cell>
          <cell r="AD838" t="str">
            <v>St1</v>
          </cell>
          <cell r="AE838" t="str">
            <v>Qd1</v>
          </cell>
          <cell r="AF838" t="str">
            <v>Tr1</v>
          </cell>
          <cell r="AG838" t="str">
            <v>Tr1-2002</v>
          </cell>
          <cell r="AH838" t="str">
            <v>2002-Tr1</v>
          </cell>
          <cell r="AI838">
            <v>3</v>
          </cell>
          <cell r="AJ838" t="str">
            <v>03</v>
          </cell>
        </row>
        <row r="839">
          <cell r="AA839" t="str">
            <v>Aaa</v>
          </cell>
          <cell r="AB839">
            <v>37344</v>
          </cell>
          <cell r="AC839">
            <v>2002</v>
          </cell>
          <cell r="AD839" t="str">
            <v>St1</v>
          </cell>
          <cell r="AE839" t="str">
            <v>Qd1</v>
          </cell>
          <cell r="AF839" t="str">
            <v>Tr1</v>
          </cell>
          <cell r="AG839" t="str">
            <v>Tr1-2002</v>
          </cell>
          <cell r="AH839" t="str">
            <v>2002-Tr1</v>
          </cell>
          <cell r="AI839">
            <v>3</v>
          </cell>
          <cell r="AJ839" t="str">
            <v>03</v>
          </cell>
        </row>
        <row r="840">
          <cell r="AA840" t="str">
            <v>Aaa</v>
          </cell>
          <cell r="AB840">
            <v>37345</v>
          </cell>
          <cell r="AC840">
            <v>2002</v>
          </cell>
          <cell r="AD840" t="str">
            <v>St1</v>
          </cell>
          <cell r="AE840" t="str">
            <v>Qd1</v>
          </cell>
          <cell r="AF840" t="str">
            <v>Tr1</v>
          </cell>
          <cell r="AG840" t="str">
            <v>Tr1-2002</v>
          </cell>
          <cell r="AH840" t="str">
            <v>2002-Tr1</v>
          </cell>
          <cell r="AI840">
            <v>3</v>
          </cell>
          <cell r="AJ840" t="str">
            <v>03</v>
          </cell>
        </row>
        <row r="841">
          <cell r="AA841" t="str">
            <v>Aaa</v>
          </cell>
          <cell r="AB841">
            <v>37346</v>
          </cell>
          <cell r="AC841">
            <v>2002</v>
          </cell>
          <cell r="AD841" t="str">
            <v>St1</v>
          </cell>
          <cell r="AE841" t="str">
            <v>Qd1</v>
          </cell>
          <cell r="AF841" t="str">
            <v>Tr1</v>
          </cell>
          <cell r="AG841" t="str">
            <v>Tr1-2002</v>
          </cell>
          <cell r="AH841" t="str">
            <v>2002-Tr1</v>
          </cell>
          <cell r="AI841">
            <v>3</v>
          </cell>
          <cell r="AJ841" t="str">
            <v>03</v>
          </cell>
        </row>
        <row r="842">
          <cell r="AA842" t="str">
            <v>Aaa</v>
          </cell>
          <cell r="AB842">
            <v>37347</v>
          </cell>
          <cell r="AC842">
            <v>2002</v>
          </cell>
          <cell r="AD842" t="str">
            <v>St1</v>
          </cell>
          <cell r="AE842" t="str">
            <v>Qd1</v>
          </cell>
          <cell r="AF842" t="str">
            <v>Tr2</v>
          </cell>
          <cell r="AG842" t="str">
            <v>Tr2-2002</v>
          </cell>
          <cell r="AH842" t="str">
            <v>2002-Tr2</v>
          </cell>
          <cell r="AI842">
            <v>4</v>
          </cell>
          <cell r="AJ842" t="str">
            <v>04</v>
          </cell>
        </row>
        <row r="843">
          <cell r="AA843" t="str">
            <v>Aaa</v>
          </cell>
          <cell r="AB843">
            <v>37348</v>
          </cell>
          <cell r="AC843">
            <v>2002</v>
          </cell>
          <cell r="AD843" t="str">
            <v>St1</v>
          </cell>
          <cell r="AE843" t="str">
            <v>Qd1</v>
          </cell>
          <cell r="AF843" t="str">
            <v>Tr2</v>
          </cell>
          <cell r="AG843" t="str">
            <v>Tr2-2002</v>
          </cell>
          <cell r="AH843" t="str">
            <v>2002-Tr2</v>
          </cell>
          <cell r="AI843">
            <v>4</v>
          </cell>
          <cell r="AJ843" t="str">
            <v>04</v>
          </cell>
        </row>
        <row r="844">
          <cell r="AA844" t="str">
            <v>Aaa</v>
          </cell>
          <cell r="AB844">
            <v>37349</v>
          </cell>
          <cell r="AC844">
            <v>2002</v>
          </cell>
          <cell r="AD844" t="str">
            <v>St1</v>
          </cell>
          <cell r="AE844" t="str">
            <v>Qd1</v>
          </cell>
          <cell r="AF844" t="str">
            <v>Tr2</v>
          </cell>
          <cell r="AG844" t="str">
            <v>Tr2-2002</v>
          </cell>
          <cell r="AH844" t="str">
            <v>2002-Tr2</v>
          </cell>
          <cell r="AI844">
            <v>4</v>
          </cell>
          <cell r="AJ844" t="str">
            <v>04</v>
          </cell>
        </row>
        <row r="845">
          <cell r="AA845" t="str">
            <v>Aaa</v>
          </cell>
          <cell r="AB845">
            <v>37350</v>
          </cell>
          <cell r="AC845">
            <v>2002</v>
          </cell>
          <cell r="AD845" t="str">
            <v>St1</v>
          </cell>
          <cell r="AE845" t="str">
            <v>Qd1</v>
          </cell>
          <cell r="AF845" t="str">
            <v>Tr2</v>
          </cell>
          <cell r="AG845" t="str">
            <v>Tr2-2002</v>
          </cell>
          <cell r="AH845" t="str">
            <v>2002-Tr2</v>
          </cell>
          <cell r="AI845">
            <v>4</v>
          </cell>
          <cell r="AJ845" t="str">
            <v>04</v>
          </cell>
        </row>
        <row r="846">
          <cell r="AA846" t="str">
            <v>Aaa</v>
          </cell>
          <cell r="AB846">
            <v>37351</v>
          </cell>
          <cell r="AC846">
            <v>2002</v>
          </cell>
          <cell r="AD846" t="str">
            <v>St1</v>
          </cell>
          <cell r="AE846" t="str">
            <v>Qd1</v>
          </cell>
          <cell r="AF846" t="str">
            <v>Tr2</v>
          </cell>
          <cell r="AG846" t="str">
            <v>Tr2-2002</v>
          </cell>
          <cell r="AH846" t="str">
            <v>2002-Tr2</v>
          </cell>
          <cell r="AI846">
            <v>4</v>
          </cell>
          <cell r="AJ846" t="str">
            <v>04</v>
          </cell>
        </row>
        <row r="847">
          <cell r="AA847" t="str">
            <v>Aaa</v>
          </cell>
          <cell r="AB847">
            <v>37352</v>
          </cell>
          <cell r="AC847">
            <v>2002</v>
          </cell>
          <cell r="AD847" t="str">
            <v>St1</v>
          </cell>
          <cell r="AE847" t="str">
            <v>Qd1</v>
          </cell>
          <cell r="AF847" t="str">
            <v>Tr2</v>
          </cell>
          <cell r="AG847" t="str">
            <v>Tr2-2002</v>
          </cell>
          <cell r="AH847" t="str">
            <v>2002-Tr2</v>
          </cell>
          <cell r="AI847">
            <v>4</v>
          </cell>
          <cell r="AJ847" t="str">
            <v>04</v>
          </cell>
        </row>
        <row r="848">
          <cell r="AA848" t="str">
            <v>Aaa</v>
          </cell>
          <cell r="AB848">
            <v>37353</v>
          </cell>
          <cell r="AC848">
            <v>2002</v>
          </cell>
          <cell r="AD848" t="str">
            <v>St1</v>
          </cell>
          <cell r="AE848" t="str">
            <v>Qd1</v>
          </cell>
          <cell r="AF848" t="str">
            <v>Tr2</v>
          </cell>
          <cell r="AG848" t="str">
            <v>Tr2-2002</v>
          </cell>
          <cell r="AH848" t="str">
            <v>2002-Tr2</v>
          </cell>
          <cell r="AI848">
            <v>4</v>
          </cell>
          <cell r="AJ848" t="str">
            <v>04</v>
          </cell>
        </row>
        <row r="849">
          <cell r="AA849" t="str">
            <v>Aaa</v>
          </cell>
          <cell r="AB849">
            <v>37354</v>
          </cell>
          <cell r="AC849">
            <v>2002</v>
          </cell>
          <cell r="AD849" t="str">
            <v>St1</v>
          </cell>
          <cell r="AE849" t="str">
            <v>Qd1</v>
          </cell>
          <cell r="AF849" t="str">
            <v>Tr2</v>
          </cell>
          <cell r="AG849" t="str">
            <v>Tr2-2002</v>
          </cell>
          <cell r="AH849" t="str">
            <v>2002-Tr2</v>
          </cell>
          <cell r="AI849">
            <v>4</v>
          </cell>
          <cell r="AJ849" t="str">
            <v>04</v>
          </cell>
        </row>
        <row r="850">
          <cell r="AA850" t="str">
            <v>Aaa</v>
          </cell>
          <cell r="AB850">
            <v>37355</v>
          </cell>
          <cell r="AC850">
            <v>2002</v>
          </cell>
          <cell r="AD850" t="str">
            <v>St1</v>
          </cell>
          <cell r="AE850" t="str">
            <v>Qd1</v>
          </cell>
          <cell r="AF850" t="str">
            <v>Tr2</v>
          </cell>
          <cell r="AG850" t="str">
            <v>Tr2-2002</v>
          </cell>
          <cell r="AH850" t="str">
            <v>2002-Tr2</v>
          </cell>
          <cell r="AI850">
            <v>4</v>
          </cell>
          <cell r="AJ850" t="str">
            <v>04</v>
          </cell>
        </row>
        <row r="851">
          <cell r="AA851" t="str">
            <v>Aaa</v>
          </cell>
          <cell r="AB851">
            <v>37356</v>
          </cell>
          <cell r="AC851">
            <v>2002</v>
          </cell>
          <cell r="AD851" t="str">
            <v>St1</v>
          </cell>
          <cell r="AE851" t="str">
            <v>Qd1</v>
          </cell>
          <cell r="AF851" t="str">
            <v>Tr2</v>
          </cell>
          <cell r="AG851" t="str">
            <v>Tr2-2002</v>
          </cell>
          <cell r="AH851" t="str">
            <v>2002-Tr2</v>
          </cell>
          <cell r="AI851">
            <v>4</v>
          </cell>
          <cell r="AJ851" t="str">
            <v>04</v>
          </cell>
        </row>
        <row r="852">
          <cell r="AA852" t="str">
            <v>Aaa</v>
          </cell>
          <cell r="AB852">
            <v>37357</v>
          </cell>
          <cell r="AC852">
            <v>2002</v>
          </cell>
          <cell r="AD852" t="str">
            <v>St1</v>
          </cell>
          <cell r="AE852" t="str">
            <v>Qd1</v>
          </cell>
          <cell r="AF852" t="str">
            <v>Tr2</v>
          </cell>
          <cell r="AG852" t="str">
            <v>Tr2-2002</v>
          </cell>
          <cell r="AH852" t="str">
            <v>2002-Tr2</v>
          </cell>
          <cell r="AI852">
            <v>4</v>
          </cell>
          <cell r="AJ852" t="str">
            <v>04</v>
          </cell>
        </row>
        <row r="853">
          <cell r="AA853" t="str">
            <v>Aaa</v>
          </cell>
          <cell r="AB853">
            <v>37358</v>
          </cell>
          <cell r="AC853">
            <v>2002</v>
          </cell>
          <cell r="AD853" t="str">
            <v>St1</v>
          </cell>
          <cell r="AE853" t="str">
            <v>Qd1</v>
          </cell>
          <cell r="AF853" t="str">
            <v>Tr2</v>
          </cell>
          <cell r="AG853" t="str">
            <v>Tr2-2002</v>
          </cell>
          <cell r="AH853" t="str">
            <v>2002-Tr2</v>
          </cell>
          <cell r="AI853">
            <v>4</v>
          </cell>
          <cell r="AJ853" t="str">
            <v>04</v>
          </cell>
        </row>
        <row r="854">
          <cell r="AA854" t="str">
            <v>Aaa</v>
          </cell>
          <cell r="AB854">
            <v>37359</v>
          </cell>
          <cell r="AC854">
            <v>2002</v>
          </cell>
          <cell r="AD854" t="str">
            <v>St1</v>
          </cell>
          <cell r="AE854" t="str">
            <v>Qd1</v>
          </cell>
          <cell r="AF854" t="str">
            <v>Tr2</v>
          </cell>
          <cell r="AG854" t="str">
            <v>Tr2-2002</v>
          </cell>
          <cell r="AH854" t="str">
            <v>2002-Tr2</v>
          </cell>
          <cell r="AI854">
            <v>4</v>
          </cell>
          <cell r="AJ854" t="str">
            <v>04</v>
          </cell>
        </row>
        <row r="855">
          <cell r="AA855" t="str">
            <v>Aaa</v>
          </cell>
          <cell r="AB855">
            <v>37360</v>
          </cell>
          <cell r="AC855">
            <v>2002</v>
          </cell>
          <cell r="AD855" t="str">
            <v>St1</v>
          </cell>
          <cell r="AE855" t="str">
            <v>Qd1</v>
          </cell>
          <cell r="AF855" t="str">
            <v>Tr2</v>
          </cell>
          <cell r="AG855" t="str">
            <v>Tr2-2002</v>
          </cell>
          <cell r="AH855" t="str">
            <v>2002-Tr2</v>
          </cell>
          <cell r="AI855">
            <v>4</v>
          </cell>
          <cell r="AJ855" t="str">
            <v>04</v>
          </cell>
        </row>
        <row r="856">
          <cell r="AA856" t="str">
            <v>Aaa</v>
          </cell>
          <cell r="AB856">
            <v>37361</v>
          </cell>
          <cell r="AC856">
            <v>2002</v>
          </cell>
          <cell r="AD856" t="str">
            <v>St1</v>
          </cell>
          <cell r="AE856" t="str">
            <v>Qd1</v>
          </cell>
          <cell r="AF856" t="str">
            <v>Tr2</v>
          </cell>
          <cell r="AG856" t="str">
            <v>Tr2-2002</v>
          </cell>
          <cell r="AH856" t="str">
            <v>2002-Tr2</v>
          </cell>
          <cell r="AI856">
            <v>4</v>
          </cell>
          <cell r="AJ856" t="str">
            <v>04</v>
          </cell>
        </row>
        <row r="857">
          <cell r="AA857" t="str">
            <v>Aaa</v>
          </cell>
          <cell r="AB857">
            <v>37362</v>
          </cell>
          <cell r="AC857">
            <v>2002</v>
          </cell>
          <cell r="AD857" t="str">
            <v>St1</v>
          </cell>
          <cell r="AE857" t="str">
            <v>Qd1</v>
          </cell>
          <cell r="AF857" t="str">
            <v>Tr2</v>
          </cell>
          <cell r="AG857" t="str">
            <v>Tr2-2002</v>
          </cell>
          <cell r="AH857" t="str">
            <v>2002-Tr2</v>
          </cell>
          <cell r="AI857">
            <v>4</v>
          </cell>
          <cell r="AJ857" t="str">
            <v>04</v>
          </cell>
        </row>
        <row r="858">
          <cell r="AA858" t="str">
            <v>Aaa</v>
          </cell>
          <cell r="AB858">
            <v>37363</v>
          </cell>
          <cell r="AC858">
            <v>2002</v>
          </cell>
          <cell r="AD858" t="str">
            <v>St1</v>
          </cell>
          <cell r="AE858" t="str">
            <v>Qd1</v>
          </cell>
          <cell r="AF858" t="str">
            <v>Tr2</v>
          </cell>
          <cell r="AG858" t="str">
            <v>Tr2-2002</v>
          </cell>
          <cell r="AH858" t="str">
            <v>2002-Tr2</v>
          </cell>
          <cell r="AI858">
            <v>4</v>
          </cell>
          <cell r="AJ858" t="str">
            <v>04</v>
          </cell>
        </row>
        <row r="859">
          <cell r="AA859" t="str">
            <v>Aaa</v>
          </cell>
          <cell r="AB859">
            <v>37364</v>
          </cell>
          <cell r="AC859">
            <v>2002</v>
          </cell>
          <cell r="AD859" t="str">
            <v>St1</v>
          </cell>
          <cell r="AE859" t="str">
            <v>Qd1</v>
          </cell>
          <cell r="AF859" t="str">
            <v>Tr2</v>
          </cell>
          <cell r="AG859" t="str">
            <v>Tr2-2002</v>
          </cell>
          <cell r="AH859" t="str">
            <v>2002-Tr2</v>
          </cell>
          <cell r="AI859">
            <v>4</v>
          </cell>
          <cell r="AJ859" t="str">
            <v>04</v>
          </cell>
        </row>
        <row r="860">
          <cell r="AA860" t="str">
            <v>Aaa</v>
          </cell>
          <cell r="AB860">
            <v>37365</v>
          </cell>
          <cell r="AC860">
            <v>2002</v>
          </cell>
          <cell r="AD860" t="str">
            <v>St1</v>
          </cell>
          <cell r="AE860" t="str">
            <v>Qd1</v>
          </cell>
          <cell r="AF860" t="str">
            <v>Tr2</v>
          </cell>
          <cell r="AG860" t="str">
            <v>Tr2-2002</v>
          </cell>
          <cell r="AH860" t="str">
            <v>2002-Tr2</v>
          </cell>
          <cell r="AI860">
            <v>4</v>
          </cell>
          <cell r="AJ860" t="str">
            <v>04</v>
          </cell>
        </row>
        <row r="861">
          <cell r="AA861" t="str">
            <v>Aaa</v>
          </cell>
          <cell r="AB861">
            <v>37366</v>
          </cell>
          <cell r="AC861">
            <v>2002</v>
          </cell>
          <cell r="AD861" t="str">
            <v>St1</v>
          </cell>
          <cell r="AE861" t="str">
            <v>Qd1</v>
          </cell>
          <cell r="AF861" t="str">
            <v>Tr2</v>
          </cell>
          <cell r="AG861" t="str">
            <v>Tr2-2002</v>
          </cell>
          <cell r="AH861" t="str">
            <v>2002-Tr2</v>
          </cell>
          <cell r="AI861">
            <v>4</v>
          </cell>
          <cell r="AJ861" t="str">
            <v>04</v>
          </cell>
        </row>
        <row r="862">
          <cell r="AA862" t="str">
            <v>Aaa</v>
          </cell>
          <cell r="AB862">
            <v>37367</v>
          </cell>
          <cell r="AC862">
            <v>2002</v>
          </cell>
          <cell r="AD862" t="str">
            <v>St1</v>
          </cell>
          <cell r="AE862" t="str">
            <v>Qd1</v>
          </cell>
          <cell r="AF862" t="str">
            <v>Tr2</v>
          </cell>
          <cell r="AG862" t="str">
            <v>Tr2-2002</v>
          </cell>
          <cell r="AH862" t="str">
            <v>2002-Tr2</v>
          </cell>
          <cell r="AI862">
            <v>4</v>
          </cell>
          <cell r="AJ862" t="str">
            <v>04</v>
          </cell>
        </row>
        <row r="863">
          <cell r="AA863" t="str">
            <v>Aaa</v>
          </cell>
          <cell r="AB863">
            <v>37368</v>
          </cell>
          <cell r="AC863">
            <v>2002</v>
          </cell>
          <cell r="AD863" t="str">
            <v>St1</v>
          </cell>
          <cell r="AE863" t="str">
            <v>Qd1</v>
          </cell>
          <cell r="AF863" t="str">
            <v>Tr2</v>
          </cell>
          <cell r="AG863" t="str">
            <v>Tr2-2002</v>
          </cell>
          <cell r="AH863" t="str">
            <v>2002-Tr2</v>
          </cell>
          <cell r="AI863">
            <v>4</v>
          </cell>
          <cell r="AJ863" t="str">
            <v>04</v>
          </cell>
        </row>
        <row r="864">
          <cell r="AA864" t="str">
            <v>Aaa</v>
          </cell>
          <cell r="AB864">
            <v>37369</v>
          </cell>
          <cell r="AC864">
            <v>2002</v>
          </cell>
          <cell r="AD864" t="str">
            <v>St1</v>
          </cell>
          <cell r="AE864" t="str">
            <v>Qd1</v>
          </cell>
          <cell r="AF864" t="str">
            <v>Tr2</v>
          </cell>
          <cell r="AG864" t="str">
            <v>Tr2-2002</v>
          </cell>
          <cell r="AH864" t="str">
            <v>2002-Tr2</v>
          </cell>
          <cell r="AI864">
            <v>4</v>
          </cell>
          <cell r="AJ864" t="str">
            <v>04</v>
          </cell>
        </row>
        <row r="865">
          <cell r="AA865" t="str">
            <v>Aaa</v>
          </cell>
          <cell r="AB865">
            <v>37370</v>
          </cell>
          <cell r="AC865">
            <v>2002</v>
          </cell>
          <cell r="AD865" t="str">
            <v>St1</v>
          </cell>
          <cell r="AE865" t="str">
            <v>Qd1</v>
          </cell>
          <cell r="AF865" t="str">
            <v>Tr2</v>
          </cell>
          <cell r="AG865" t="str">
            <v>Tr2-2002</v>
          </cell>
          <cell r="AH865" t="str">
            <v>2002-Tr2</v>
          </cell>
          <cell r="AI865">
            <v>4</v>
          </cell>
          <cell r="AJ865" t="str">
            <v>04</v>
          </cell>
        </row>
        <row r="866">
          <cell r="AA866" t="str">
            <v>Aaa</v>
          </cell>
          <cell r="AB866">
            <v>37371</v>
          </cell>
          <cell r="AC866">
            <v>2002</v>
          </cell>
          <cell r="AD866" t="str">
            <v>St1</v>
          </cell>
          <cell r="AE866" t="str">
            <v>Qd1</v>
          </cell>
          <cell r="AF866" t="str">
            <v>Tr2</v>
          </cell>
          <cell r="AG866" t="str">
            <v>Tr2-2002</v>
          </cell>
          <cell r="AH866" t="str">
            <v>2002-Tr2</v>
          </cell>
          <cell r="AI866">
            <v>4</v>
          </cell>
          <cell r="AJ866" t="str">
            <v>04</v>
          </cell>
        </row>
        <row r="867">
          <cell r="AA867" t="str">
            <v>Aaa</v>
          </cell>
          <cell r="AB867">
            <v>37372</v>
          </cell>
          <cell r="AC867">
            <v>2002</v>
          </cell>
          <cell r="AD867" t="str">
            <v>St1</v>
          </cell>
          <cell r="AE867" t="str">
            <v>Qd1</v>
          </cell>
          <cell r="AF867" t="str">
            <v>Tr2</v>
          </cell>
          <cell r="AG867" t="str">
            <v>Tr2-2002</v>
          </cell>
          <cell r="AH867" t="str">
            <v>2002-Tr2</v>
          </cell>
          <cell r="AI867">
            <v>4</v>
          </cell>
          <cell r="AJ867" t="str">
            <v>04</v>
          </cell>
        </row>
        <row r="868">
          <cell r="AA868" t="str">
            <v>Aaa</v>
          </cell>
          <cell r="AB868">
            <v>37373</v>
          </cell>
          <cell r="AC868">
            <v>2002</v>
          </cell>
          <cell r="AD868" t="str">
            <v>St1</v>
          </cell>
          <cell r="AE868" t="str">
            <v>Qd1</v>
          </cell>
          <cell r="AF868" t="str">
            <v>Tr2</v>
          </cell>
          <cell r="AG868" t="str">
            <v>Tr2-2002</v>
          </cell>
          <cell r="AH868" t="str">
            <v>2002-Tr2</v>
          </cell>
          <cell r="AI868">
            <v>4</v>
          </cell>
          <cell r="AJ868" t="str">
            <v>04</v>
          </cell>
        </row>
        <row r="869">
          <cell r="AA869" t="str">
            <v>Aaa</v>
          </cell>
          <cell r="AB869">
            <v>37374</v>
          </cell>
          <cell r="AC869">
            <v>2002</v>
          </cell>
          <cell r="AD869" t="str">
            <v>St1</v>
          </cell>
          <cell r="AE869" t="str">
            <v>Qd1</v>
          </cell>
          <cell r="AF869" t="str">
            <v>Tr2</v>
          </cell>
          <cell r="AG869" t="str">
            <v>Tr2-2002</v>
          </cell>
          <cell r="AH869" t="str">
            <v>2002-Tr2</v>
          </cell>
          <cell r="AI869">
            <v>4</v>
          </cell>
          <cell r="AJ869" t="str">
            <v>04</v>
          </cell>
        </row>
        <row r="870">
          <cell r="AA870" t="str">
            <v>Aaa</v>
          </cell>
          <cell r="AB870">
            <v>37375</v>
          </cell>
          <cell r="AC870">
            <v>2002</v>
          </cell>
          <cell r="AD870" t="str">
            <v>St1</v>
          </cell>
          <cell r="AE870" t="str">
            <v>Qd1</v>
          </cell>
          <cell r="AF870" t="str">
            <v>Tr2</v>
          </cell>
          <cell r="AG870" t="str">
            <v>Tr2-2002</v>
          </cell>
          <cell r="AH870" t="str">
            <v>2002-Tr2</v>
          </cell>
          <cell r="AI870">
            <v>4</v>
          </cell>
          <cell r="AJ870" t="str">
            <v>04</v>
          </cell>
        </row>
        <row r="871">
          <cell r="AA871" t="str">
            <v>Aaa</v>
          </cell>
          <cell r="AB871">
            <v>37376</v>
          </cell>
          <cell r="AC871">
            <v>2002</v>
          </cell>
          <cell r="AD871" t="str">
            <v>St1</v>
          </cell>
          <cell r="AE871" t="str">
            <v>Qd1</v>
          </cell>
          <cell r="AF871" t="str">
            <v>Tr2</v>
          </cell>
          <cell r="AG871" t="str">
            <v>Tr2-2002</v>
          </cell>
          <cell r="AH871" t="str">
            <v>2002-Tr2</v>
          </cell>
          <cell r="AI871">
            <v>4</v>
          </cell>
          <cell r="AJ871" t="str">
            <v>04</v>
          </cell>
        </row>
        <row r="872">
          <cell r="AA872" t="str">
            <v>Aaa</v>
          </cell>
          <cell r="AB872">
            <v>37377</v>
          </cell>
          <cell r="AC872">
            <v>2002</v>
          </cell>
          <cell r="AD872" t="str">
            <v>St1</v>
          </cell>
          <cell r="AE872" t="str">
            <v>Qd2</v>
          </cell>
          <cell r="AF872" t="str">
            <v>Tr2</v>
          </cell>
          <cell r="AG872" t="str">
            <v>Tr2-2002</v>
          </cell>
          <cell r="AH872" t="str">
            <v>2002-Tr2</v>
          </cell>
          <cell r="AI872">
            <v>5</v>
          </cell>
          <cell r="AJ872" t="str">
            <v>05</v>
          </cell>
        </row>
        <row r="873">
          <cell r="AA873" t="str">
            <v>Aaa</v>
          </cell>
          <cell r="AB873">
            <v>37378</v>
          </cell>
          <cell r="AC873">
            <v>2002</v>
          </cell>
          <cell r="AD873" t="str">
            <v>St1</v>
          </cell>
          <cell r="AE873" t="str">
            <v>Qd2</v>
          </cell>
          <cell r="AF873" t="str">
            <v>Tr2</v>
          </cell>
          <cell r="AG873" t="str">
            <v>Tr2-2002</v>
          </cell>
          <cell r="AH873" t="str">
            <v>2002-Tr2</v>
          </cell>
          <cell r="AI873">
            <v>5</v>
          </cell>
          <cell r="AJ873" t="str">
            <v>05</v>
          </cell>
        </row>
        <row r="874">
          <cell r="AA874" t="str">
            <v>Aaa</v>
          </cell>
          <cell r="AB874">
            <v>37379</v>
          </cell>
          <cell r="AC874">
            <v>2002</v>
          </cell>
          <cell r="AD874" t="str">
            <v>St1</v>
          </cell>
          <cell r="AE874" t="str">
            <v>Qd2</v>
          </cell>
          <cell r="AF874" t="str">
            <v>Tr2</v>
          </cell>
          <cell r="AG874" t="str">
            <v>Tr2-2002</v>
          </cell>
          <cell r="AH874" t="str">
            <v>2002-Tr2</v>
          </cell>
          <cell r="AI874">
            <v>5</v>
          </cell>
          <cell r="AJ874" t="str">
            <v>05</v>
          </cell>
        </row>
        <row r="875">
          <cell r="AA875" t="str">
            <v>Aaa</v>
          </cell>
          <cell r="AB875">
            <v>37380</v>
          </cell>
          <cell r="AC875">
            <v>2002</v>
          </cell>
          <cell r="AD875" t="str">
            <v>St1</v>
          </cell>
          <cell r="AE875" t="str">
            <v>Qd2</v>
          </cell>
          <cell r="AF875" t="str">
            <v>Tr2</v>
          </cell>
          <cell r="AG875" t="str">
            <v>Tr2-2002</v>
          </cell>
          <cell r="AH875" t="str">
            <v>2002-Tr2</v>
          </cell>
          <cell r="AI875">
            <v>5</v>
          </cell>
          <cell r="AJ875" t="str">
            <v>05</v>
          </cell>
        </row>
        <row r="876">
          <cell r="AA876" t="str">
            <v>Aaa</v>
          </cell>
          <cell r="AB876">
            <v>37381</v>
          </cell>
          <cell r="AC876">
            <v>2002</v>
          </cell>
          <cell r="AD876" t="str">
            <v>St1</v>
          </cell>
          <cell r="AE876" t="str">
            <v>Qd2</v>
          </cell>
          <cell r="AF876" t="str">
            <v>Tr2</v>
          </cell>
          <cell r="AG876" t="str">
            <v>Tr2-2002</v>
          </cell>
          <cell r="AH876" t="str">
            <v>2002-Tr2</v>
          </cell>
          <cell r="AI876">
            <v>5</v>
          </cell>
          <cell r="AJ876" t="str">
            <v>05</v>
          </cell>
        </row>
        <row r="877">
          <cell r="AA877" t="str">
            <v>Aaa</v>
          </cell>
          <cell r="AB877">
            <v>37382</v>
          </cell>
          <cell r="AC877">
            <v>2002</v>
          </cell>
          <cell r="AD877" t="str">
            <v>St1</v>
          </cell>
          <cell r="AE877" t="str">
            <v>Qd2</v>
          </cell>
          <cell r="AF877" t="str">
            <v>Tr2</v>
          </cell>
          <cell r="AG877" t="str">
            <v>Tr2-2002</v>
          </cell>
          <cell r="AH877" t="str">
            <v>2002-Tr2</v>
          </cell>
          <cell r="AI877">
            <v>5</v>
          </cell>
          <cell r="AJ877" t="str">
            <v>05</v>
          </cell>
        </row>
        <row r="878">
          <cell r="AA878" t="str">
            <v>Aaa</v>
          </cell>
          <cell r="AB878">
            <v>37383</v>
          </cell>
          <cell r="AC878">
            <v>2002</v>
          </cell>
          <cell r="AD878" t="str">
            <v>St1</v>
          </cell>
          <cell r="AE878" t="str">
            <v>Qd2</v>
          </cell>
          <cell r="AF878" t="str">
            <v>Tr2</v>
          </cell>
          <cell r="AG878" t="str">
            <v>Tr2-2002</v>
          </cell>
          <cell r="AH878" t="str">
            <v>2002-Tr2</v>
          </cell>
          <cell r="AI878">
            <v>5</v>
          </cell>
          <cell r="AJ878" t="str">
            <v>05</v>
          </cell>
        </row>
        <row r="879">
          <cell r="AA879" t="str">
            <v>Aaa</v>
          </cell>
          <cell r="AB879">
            <v>37384</v>
          </cell>
          <cell r="AC879">
            <v>2002</v>
          </cell>
          <cell r="AD879" t="str">
            <v>St1</v>
          </cell>
          <cell r="AE879" t="str">
            <v>Qd2</v>
          </cell>
          <cell r="AF879" t="str">
            <v>Tr2</v>
          </cell>
          <cell r="AG879" t="str">
            <v>Tr2-2002</v>
          </cell>
          <cell r="AH879" t="str">
            <v>2002-Tr2</v>
          </cell>
          <cell r="AI879">
            <v>5</v>
          </cell>
          <cell r="AJ879" t="str">
            <v>05</v>
          </cell>
        </row>
        <row r="880">
          <cell r="AA880" t="str">
            <v>Aaa</v>
          </cell>
          <cell r="AB880">
            <v>37385</v>
          </cell>
          <cell r="AC880">
            <v>2002</v>
          </cell>
          <cell r="AD880" t="str">
            <v>St1</v>
          </cell>
          <cell r="AE880" t="str">
            <v>Qd2</v>
          </cell>
          <cell r="AF880" t="str">
            <v>Tr2</v>
          </cell>
          <cell r="AG880" t="str">
            <v>Tr2-2002</v>
          </cell>
          <cell r="AH880" t="str">
            <v>2002-Tr2</v>
          </cell>
          <cell r="AI880">
            <v>5</v>
          </cell>
          <cell r="AJ880" t="str">
            <v>05</v>
          </cell>
        </row>
        <row r="881">
          <cell r="AA881" t="str">
            <v>Aaa</v>
          </cell>
          <cell r="AB881">
            <v>37386</v>
          </cell>
          <cell r="AC881">
            <v>2002</v>
          </cell>
          <cell r="AD881" t="str">
            <v>St1</v>
          </cell>
          <cell r="AE881" t="str">
            <v>Qd2</v>
          </cell>
          <cell r="AF881" t="str">
            <v>Tr2</v>
          </cell>
          <cell r="AG881" t="str">
            <v>Tr2-2002</v>
          </cell>
          <cell r="AH881" t="str">
            <v>2002-Tr2</v>
          </cell>
          <cell r="AI881">
            <v>5</v>
          </cell>
          <cell r="AJ881" t="str">
            <v>05</v>
          </cell>
        </row>
        <row r="882">
          <cell r="AA882" t="str">
            <v>Aaa</v>
          </cell>
          <cell r="AB882">
            <v>37387</v>
          </cell>
          <cell r="AC882">
            <v>2002</v>
          </cell>
          <cell r="AD882" t="str">
            <v>St1</v>
          </cell>
          <cell r="AE882" t="str">
            <v>Qd2</v>
          </cell>
          <cell r="AF882" t="str">
            <v>Tr2</v>
          </cell>
          <cell r="AG882" t="str">
            <v>Tr2-2002</v>
          </cell>
          <cell r="AH882" t="str">
            <v>2002-Tr2</v>
          </cell>
          <cell r="AI882">
            <v>5</v>
          </cell>
          <cell r="AJ882" t="str">
            <v>05</v>
          </cell>
        </row>
        <row r="883">
          <cell r="AA883" t="str">
            <v>Aaa</v>
          </cell>
          <cell r="AB883">
            <v>37388</v>
          </cell>
          <cell r="AC883">
            <v>2002</v>
          </cell>
          <cell r="AD883" t="str">
            <v>St1</v>
          </cell>
          <cell r="AE883" t="str">
            <v>Qd2</v>
          </cell>
          <cell r="AF883" t="str">
            <v>Tr2</v>
          </cell>
          <cell r="AG883" t="str">
            <v>Tr2-2002</v>
          </cell>
          <cell r="AH883" t="str">
            <v>2002-Tr2</v>
          </cell>
          <cell r="AI883">
            <v>5</v>
          </cell>
          <cell r="AJ883" t="str">
            <v>05</v>
          </cell>
        </row>
        <row r="884">
          <cell r="AA884" t="str">
            <v>Aaa</v>
          </cell>
          <cell r="AB884">
            <v>37389</v>
          </cell>
          <cell r="AC884">
            <v>2002</v>
          </cell>
          <cell r="AD884" t="str">
            <v>St1</v>
          </cell>
          <cell r="AE884" t="str">
            <v>Qd2</v>
          </cell>
          <cell r="AF884" t="str">
            <v>Tr2</v>
          </cell>
          <cell r="AG884" t="str">
            <v>Tr2-2002</v>
          </cell>
          <cell r="AH884" t="str">
            <v>2002-Tr2</v>
          </cell>
          <cell r="AI884">
            <v>5</v>
          </cell>
          <cell r="AJ884" t="str">
            <v>05</v>
          </cell>
        </row>
        <row r="885">
          <cell r="AA885" t="str">
            <v>Aaa</v>
          </cell>
          <cell r="AB885">
            <v>37390</v>
          </cell>
          <cell r="AC885">
            <v>2002</v>
          </cell>
          <cell r="AD885" t="str">
            <v>St1</v>
          </cell>
          <cell r="AE885" t="str">
            <v>Qd2</v>
          </cell>
          <cell r="AF885" t="str">
            <v>Tr2</v>
          </cell>
          <cell r="AG885" t="str">
            <v>Tr2-2002</v>
          </cell>
          <cell r="AH885" t="str">
            <v>2002-Tr2</v>
          </cell>
          <cell r="AI885">
            <v>5</v>
          </cell>
          <cell r="AJ885" t="str">
            <v>05</v>
          </cell>
        </row>
        <row r="886">
          <cell r="AA886" t="str">
            <v>Aaa</v>
          </cell>
          <cell r="AB886">
            <v>37391</v>
          </cell>
          <cell r="AC886">
            <v>2002</v>
          </cell>
          <cell r="AD886" t="str">
            <v>St1</v>
          </cell>
          <cell r="AE886" t="str">
            <v>Qd2</v>
          </cell>
          <cell r="AF886" t="str">
            <v>Tr2</v>
          </cell>
          <cell r="AG886" t="str">
            <v>Tr2-2002</v>
          </cell>
          <cell r="AH886" t="str">
            <v>2002-Tr2</v>
          </cell>
          <cell r="AI886">
            <v>5</v>
          </cell>
          <cell r="AJ886" t="str">
            <v>05</v>
          </cell>
        </row>
        <row r="887">
          <cell r="AA887" t="str">
            <v>Aaa</v>
          </cell>
          <cell r="AB887">
            <v>37392</v>
          </cell>
          <cell r="AC887">
            <v>2002</v>
          </cell>
          <cell r="AD887" t="str">
            <v>St1</v>
          </cell>
          <cell r="AE887" t="str">
            <v>Qd2</v>
          </cell>
          <cell r="AF887" t="str">
            <v>Tr2</v>
          </cell>
          <cell r="AG887" t="str">
            <v>Tr2-2002</v>
          </cell>
          <cell r="AH887" t="str">
            <v>2002-Tr2</v>
          </cell>
          <cell r="AI887">
            <v>5</v>
          </cell>
          <cell r="AJ887" t="str">
            <v>05</v>
          </cell>
        </row>
        <row r="888">
          <cell r="AA888" t="str">
            <v>Aaa</v>
          </cell>
          <cell r="AB888">
            <v>37393</v>
          </cell>
          <cell r="AC888">
            <v>2002</v>
          </cell>
          <cell r="AD888" t="str">
            <v>St1</v>
          </cell>
          <cell r="AE888" t="str">
            <v>Qd2</v>
          </cell>
          <cell r="AF888" t="str">
            <v>Tr2</v>
          </cell>
          <cell r="AG888" t="str">
            <v>Tr2-2002</v>
          </cell>
          <cell r="AH888" t="str">
            <v>2002-Tr2</v>
          </cell>
          <cell r="AI888">
            <v>5</v>
          </cell>
          <cell r="AJ888" t="str">
            <v>05</v>
          </cell>
        </row>
        <row r="889">
          <cell r="AA889" t="str">
            <v>Aaa</v>
          </cell>
          <cell r="AB889">
            <v>37394</v>
          </cell>
          <cell r="AC889">
            <v>2002</v>
          </cell>
          <cell r="AD889" t="str">
            <v>St1</v>
          </cell>
          <cell r="AE889" t="str">
            <v>Qd2</v>
          </cell>
          <cell r="AF889" t="str">
            <v>Tr2</v>
          </cell>
          <cell r="AG889" t="str">
            <v>Tr2-2002</v>
          </cell>
          <cell r="AH889" t="str">
            <v>2002-Tr2</v>
          </cell>
          <cell r="AI889">
            <v>5</v>
          </cell>
          <cell r="AJ889" t="str">
            <v>05</v>
          </cell>
        </row>
        <row r="890">
          <cell r="AA890" t="str">
            <v>Aaa</v>
          </cell>
          <cell r="AB890">
            <v>37395</v>
          </cell>
          <cell r="AC890">
            <v>2002</v>
          </cell>
          <cell r="AD890" t="str">
            <v>St1</v>
          </cell>
          <cell r="AE890" t="str">
            <v>Qd2</v>
          </cell>
          <cell r="AF890" t="str">
            <v>Tr2</v>
          </cell>
          <cell r="AG890" t="str">
            <v>Tr2-2002</v>
          </cell>
          <cell r="AH890" t="str">
            <v>2002-Tr2</v>
          </cell>
          <cell r="AI890">
            <v>5</v>
          </cell>
          <cell r="AJ890" t="str">
            <v>05</v>
          </cell>
        </row>
        <row r="891">
          <cell r="AA891" t="str">
            <v>Aaa</v>
          </cell>
          <cell r="AB891">
            <v>37396</v>
          </cell>
          <cell r="AC891">
            <v>2002</v>
          </cell>
          <cell r="AD891" t="str">
            <v>St1</v>
          </cell>
          <cell r="AE891" t="str">
            <v>Qd2</v>
          </cell>
          <cell r="AF891" t="str">
            <v>Tr2</v>
          </cell>
          <cell r="AG891" t="str">
            <v>Tr2-2002</v>
          </cell>
          <cell r="AH891" t="str">
            <v>2002-Tr2</v>
          </cell>
          <cell r="AI891">
            <v>5</v>
          </cell>
          <cell r="AJ891" t="str">
            <v>05</v>
          </cell>
        </row>
        <row r="892">
          <cell r="AA892" t="str">
            <v>Aaa</v>
          </cell>
          <cell r="AB892">
            <v>37397</v>
          </cell>
          <cell r="AC892">
            <v>2002</v>
          </cell>
          <cell r="AD892" t="str">
            <v>St1</v>
          </cell>
          <cell r="AE892" t="str">
            <v>Qd2</v>
          </cell>
          <cell r="AF892" t="str">
            <v>Tr2</v>
          </cell>
          <cell r="AG892" t="str">
            <v>Tr2-2002</v>
          </cell>
          <cell r="AH892" t="str">
            <v>2002-Tr2</v>
          </cell>
          <cell r="AI892">
            <v>5</v>
          </cell>
          <cell r="AJ892" t="str">
            <v>05</v>
          </cell>
        </row>
        <row r="893">
          <cell r="AA893" t="str">
            <v>Aaa</v>
          </cell>
          <cell r="AB893">
            <v>37398</v>
          </cell>
          <cell r="AC893">
            <v>2002</v>
          </cell>
          <cell r="AD893" t="str">
            <v>St1</v>
          </cell>
          <cell r="AE893" t="str">
            <v>Qd2</v>
          </cell>
          <cell r="AF893" t="str">
            <v>Tr2</v>
          </cell>
          <cell r="AG893" t="str">
            <v>Tr2-2002</v>
          </cell>
          <cell r="AH893" t="str">
            <v>2002-Tr2</v>
          </cell>
          <cell r="AI893">
            <v>5</v>
          </cell>
          <cell r="AJ893" t="str">
            <v>05</v>
          </cell>
        </row>
        <row r="894">
          <cell r="AA894" t="str">
            <v>Aaa</v>
          </cell>
          <cell r="AB894">
            <v>37399</v>
          </cell>
          <cell r="AC894">
            <v>2002</v>
          </cell>
          <cell r="AD894" t="str">
            <v>St1</v>
          </cell>
          <cell r="AE894" t="str">
            <v>Qd2</v>
          </cell>
          <cell r="AF894" t="str">
            <v>Tr2</v>
          </cell>
          <cell r="AG894" t="str">
            <v>Tr2-2002</v>
          </cell>
          <cell r="AH894" t="str">
            <v>2002-Tr2</v>
          </cell>
          <cell r="AI894">
            <v>5</v>
          </cell>
          <cell r="AJ894" t="str">
            <v>05</v>
          </cell>
        </row>
        <row r="895">
          <cell r="AA895" t="str">
            <v>Aaa</v>
          </cell>
          <cell r="AB895">
            <v>37400</v>
          </cell>
          <cell r="AC895">
            <v>2002</v>
          </cell>
          <cell r="AD895" t="str">
            <v>St1</v>
          </cell>
          <cell r="AE895" t="str">
            <v>Qd2</v>
          </cell>
          <cell r="AF895" t="str">
            <v>Tr2</v>
          </cell>
          <cell r="AG895" t="str">
            <v>Tr2-2002</v>
          </cell>
          <cell r="AH895" t="str">
            <v>2002-Tr2</v>
          </cell>
          <cell r="AI895">
            <v>5</v>
          </cell>
          <cell r="AJ895" t="str">
            <v>05</v>
          </cell>
        </row>
        <row r="896">
          <cell r="AA896" t="str">
            <v>Aaa</v>
          </cell>
          <cell r="AB896">
            <v>37401</v>
          </cell>
          <cell r="AC896">
            <v>2002</v>
          </cell>
          <cell r="AD896" t="str">
            <v>St1</v>
          </cell>
          <cell r="AE896" t="str">
            <v>Qd2</v>
          </cell>
          <cell r="AF896" t="str">
            <v>Tr2</v>
          </cell>
          <cell r="AG896" t="str">
            <v>Tr2-2002</v>
          </cell>
          <cell r="AH896" t="str">
            <v>2002-Tr2</v>
          </cell>
          <cell r="AI896">
            <v>5</v>
          </cell>
          <cell r="AJ896" t="str">
            <v>05</v>
          </cell>
        </row>
        <row r="897">
          <cell r="AA897" t="str">
            <v>Aaa</v>
          </cell>
          <cell r="AB897">
            <v>37402</v>
          </cell>
          <cell r="AC897">
            <v>2002</v>
          </cell>
          <cell r="AD897" t="str">
            <v>St1</v>
          </cell>
          <cell r="AE897" t="str">
            <v>Qd2</v>
          </cell>
          <cell r="AF897" t="str">
            <v>Tr2</v>
          </cell>
          <cell r="AG897" t="str">
            <v>Tr2-2002</v>
          </cell>
          <cell r="AH897" t="str">
            <v>2002-Tr2</v>
          </cell>
          <cell r="AI897">
            <v>5</v>
          </cell>
          <cell r="AJ897" t="str">
            <v>05</v>
          </cell>
        </row>
        <row r="898">
          <cell r="AA898" t="str">
            <v>Aaa</v>
          </cell>
          <cell r="AB898">
            <v>37403</v>
          </cell>
          <cell r="AC898">
            <v>2002</v>
          </cell>
          <cell r="AD898" t="str">
            <v>St1</v>
          </cell>
          <cell r="AE898" t="str">
            <v>Qd2</v>
          </cell>
          <cell r="AF898" t="str">
            <v>Tr2</v>
          </cell>
          <cell r="AG898" t="str">
            <v>Tr2-2002</v>
          </cell>
          <cell r="AH898" t="str">
            <v>2002-Tr2</v>
          </cell>
          <cell r="AI898">
            <v>5</v>
          </cell>
          <cell r="AJ898" t="str">
            <v>05</v>
          </cell>
        </row>
        <row r="899">
          <cell r="AA899" t="str">
            <v>Aaa</v>
          </cell>
          <cell r="AB899">
            <v>37404</v>
          </cell>
          <cell r="AC899">
            <v>2002</v>
          </cell>
          <cell r="AD899" t="str">
            <v>St1</v>
          </cell>
          <cell r="AE899" t="str">
            <v>Qd2</v>
          </cell>
          <cell r="AF899" t="str">
            <v>Tr2</v>
          </cell>
          <cell r="AG899" t="str">
            <v>Tr2-2002</v>
          </cell>
          <cell r="AH899" t="str">
            <v>2002-Tr2</v>
          </cell>
          <cell r="AI899">
            <v>5</v>
          </cell>
          <cell r="AJ899" t="str">
            <v>05</v>
          </cell>
        </row>
        <row r="900">
          <cell r="AA900" t="str">
            <v>Aaa</v>
          </cell>
          <cell r="AB900">
            <v>37405</v>
          </cell>
          <cell r="AC900">
            <v>2002</v>
          </cell>
          <cell r="AD900" t="str">
            <v>St1</v>
          </cell>
          <cell r="AE900" t="str">
            <v>Qd2</v>
          </cell>
          <cell r="AF900" t="str">
            <v>Tr2</v>
          </cell>
          <cell r="AG900" t="str">
            <v>Tr2-2002</v>
          </cell>
          <cell r="AH900" t="str">
            <v>2002-Tr2</v>
          </cell>
          <cell r="AI900">
            <v>5</v>
          </cell>
          <cell r="AJ900" t="str">
            <v>05</v>
          </cell>
        </row>
        <row r="901">
          <cell r="AA901" t="str">
            <v>Aaa</v>
          </cell>
          <cell r="AB901">
            <v>37406</v>
          </cell>
          <cell r="AC901">
            <v>2002</v>
          </cell>
          <cell r="AD901" t="str">
            <v>St1</v>
          </cell>
          <cell r="AE901" t="str">
            <v>Qd2</v>
          </cell>
          <cell r="AF901" t="str">
            <v>Tr2</v>
          </cell>
          <cell r="AG901" t="str">
            <v>Tr2-2002</v>
          </cell>
          <cell r="AH901" t="str">
            <v>2002-Tr2</v>
          </cell>
          <cell r="AI901">
            <v>5</v>
          </cell>
          <cell r="AJ901" t="str">
            <v>05</v>
          </cell>
        </row>
        <row r="902">
          <cell r="AA902" t="str">
            <v>Aaa</v>
          </cell>
          <cell r="AB902">
            <v>37407</v>
          </cell>
          <cell r="AC902">
            <v>2002</v>
          </cell>
          <cell r="AD902" t="str">
            <v>St1</v>
          </cell>
          <cell r="AE902" t="str">
            <v>Qd2</v>
          </cell>
          <cell r="AF902" t="str">
            <v>Tr2</v>
          </cell>
          <cell r="AG902" t="str">
            <v>Tr2-2002</v>
          </cell>
          <cell r="AH902" t="str">
            <v>2002-Tr2</v>
          </cell>
          <cell r="AI902">
            <v>5</v>
          </cell>
          <cell r="AJ902" t="str">
            <v>05</v>
          </cell>
        </row>
        <row r="903">
          <cell r="AA903" t="str">
            <v>Aaa</v>
          </cell>
          <cell r="AB903">
            <v>37408</v>
          </cell>
          <cell r="AC903">
            <v>2002</v>
          </cell>
          <cell r="AD903" t="str">
            <v>St1</v>
          </cell>
          <cell r="AE903" t="str">
            <v>Qd2</v>
          </cell>
          <cell r="AF903" t="str">
            <v>Tr2</v>
          </cell>
          <cell r="AG903" t="str">
            <v>Tr2-2002</v>
          </cell>
          <cell r="AH903" t="str">
            <v>2002-Tr2</v>
          </cell>
          <cell r="AI903">
            <v>6</v>
          </cell>
          <cell r="AJ903" t="str">
            <v>06</v>
          </cell>
        </row>
        <row r="904">
          <cell r="AA904" t="str">
            <v>Aaa</v>
          </cell>
          <cell r="AB904">
            <v>37409</v>
          </cell>
          <cell r="AC904">
            <v>2002</v>
          </cell>
          <cell r="AD904" t="str">
            <v>St1</v>
          </cell>
          <cell r="AE904" t="str">
            <v>Qd2</v>
          </cell>
          <cell r="AF904" t="str">
            <v>Tr2</v>
          </cell>
          <cell r="AG904" t="str">
            <v>Tr2-2002</v>
          </cell>
          <cell r="AH904" t="str">
            <v>2002-Tr2</v>
          </cell>
          <cell r="AI904">
            <v>6</v>
          </cell>
          <cell r="AJ904" t="str">
            <v>06</v>
          </cell>
        </row>
        <row r="905">
          <cell r="AA905" t="str">
            <v>Aaa</v>
          </cell>
          <cell r="AB905">
            <v>37410</v>
          </cell>
          <cell r="AC905">
            <v>2002</v>
          </cell>
          <cell r="AD905" t="str">
            <v>St1</v>
          </cell>
          <cell r="AE905" t="str">
            <v>Qd2</v>
          </cell>
          <cell r="AF905" t="str">
            <v>Tr2</v>
          </cell>
          <cell r="AG905" t="str">
            <v>Tr2-2002</v>
          </cell>
          <cell r="AH905" t="str">
            <v>2002-Tr2</v>
          </cell>
          <cell r="AI905">
            <v>6</v>
          </cell>
          <cell r="AJ905" t="str">
            <v>06</v>
          </cell>
        </row>
        <row r="906">
          <cell r="AA906" t="str">
            <v>Aaa</v>
          </cell>
          <cell r="AB906">
            <v>37411</v>
          </cell>
          <cell r="AC906">
            <v>2002</v>
          </cell>
          <cell r="AD906" t="str">
            <v>St1</v>
          </cell>
          <cell r="AE906" t="str">
            <v>Qd2</v>
          </cell>
          <cell r="AF906" t="str">
            <v>Tr2</v>
          </cell>
          <cell r="AG906" t="str">
            <v>Tr2-2002</v>
          </cell>
          <cell r="AH906" t="str">
            <v>2002-Tr2</v>
          </cell>
          <cell r="AI906">
            <v>6</v>
          </cell>
          <cell r="AJ906" t="str">
            <v>06</v>
          </cell>
        </row>
        <row r="907">
          <cell r="AA907" t="str">
            <v>Aaa</v>
          </cell>
          <cell r="AB907">
            <v>37412</v>
          </cell>
          <cell r="AC907">
            <v>2002</v>
          </cell>
          <cell r="AD907" t="str">
            <v>St1</v>
          </cell>
          <cell r="AE907" t="str">
            <v>Qd2</v>
          </cell>
          <cell r="AF907" t="str">
            <v>Tr2</v>
          </cell>
          <cell r="AG907" t="str">
            <v>Tr2-2002</v>
          </cell>
          <cell r="AH907" t="str">
            <v>2002-Tr2</v>
          </cell>
          <cell r="AI907">
            <v>6</v>
          </cell>
          <cell r="AJ907" t="str">
            <v>06</v>
          </cell>
        </row>
        <row r="908">
          <cell r="AA908" t="str">
            <v>Aaa</v>
          </cell>
          <cell r="AB908">
            <v>37413</v>
          </cell>
          <cell r="AC908">
            <v>2002</v>
          </cell>
          <cell r="AD908" t="str">
            <v>St1</v>
          </cell>
          <cell r="AE908" t="str">
            <v>Qd2</v>
          </cell>
          <cell r="AF908" t="str">
            <v>Tr2</v>
          </cell>
          <cell r="AG908" t="str">
            <v>Tr2-2002</v>
          </cell>
          <cell r="AH908" t="str">
            <v>2002-Tr2</v>
          </cell>
          <cell r="AI908">
            <v>6</v>
          </cell>
          <cell r="AJ908" t="str">
            <v>06</v>
          </cell>
        </row>
        <row r="909">
          <cell r="AA909" t="str">
            <v>Aaa</v>
          </cell>
          <cell r="AB909">
            <v>37414</v>
          </cell>
          <cell r="AC909">
            <v>2002</v>
          </cell>
          <cell r="AD909" t="str">
            <v>St1</v>
          </cell>
          <cell r="AE909" t="str">
            <v>Qd2</v>
          </cell>
          <cell r="AF909" t="str">
            <v>Tr2</v>
          </cell>
          <cell r="AG909" t="str">
            <v>Tr2-2002</v>
          </cell>
          <cell r="AH909" t="str">
            <v>2002-Tr2</v>
          </cell>
          <cell r="AI909">
            <v>6</v>
          </cell>
          <cell r="AJ909" t="str">
            <v>06</v>
          </cell>
        </row>
        <row r="910">
          <cell r="AA910" t="str">
            <v>Aaa</v>
          </cell>
          <cell r="AB910">
            <v>37415</v>
          </cell>
          <cell r="AC910">
            <v>2002</v>
          </cell>
          <cell r="AD910" t="str">
            <v>St1</v>
          </cell>
          <cell r="AE910" t="str">
            <v>Qd2</v>
          </cell>
          <cell r="AF910" t="str">
            <v>Tr2</v>
          </cell>
          <cell r="AG910" t="str">
            <v>Tr2-2002</v>
          </cell>
          <cell r="AH910" t="str">
            <v>2002-Tr2</v>
          </cell>
          <cell r="AI910">
            <v>6</v>
          </cell>
          <cell r="AJ910" t="str">
            <v>06</v>
          </cell>
        </row>
        <row r="911">
          <cell r="AA911" t="str">
            <v>Aaa</v>
          </cell>
          <cell r="AB911">
            <v>37416</v>
          </cell>
          <cell r="AC911">
            <v>2002</v>
          </cell>
          <cell r="AD911" t="str">
            <v>St1</v>
          </cell>
          <cell r="AE911" t="str">
            <v>Qd2</v>
          </cell>
          <cell r="AF911" t="str">
            <v>Tr2</v>
          </cell>
          <cell r="AG911" t="str">
            <v>Tr2-2002</v>
          </cell>
          <cell r="AH911" t="str">
            <v>2002-Tr2</v>
          </cell>
          <cell r="AI911">
            <v>6</v>
          </cell>
          <cell r="AJ911" t="str">
            <v>06</v>
          </cell>
        </row>
        <row r="912">
          <cell r="AA912" t="str">
            <v>Aaa</v>
          </cell>
          <cell r="AB912">
            <v>37417</v>
          </cell>
          <cell r="AC912">
            <v>2002</v>
          </cell>
          <cell r="AD912" t="str">
            <v>St1</v>
          </cell>
          <cell r="AE912" t="str">
            <v>Qd2</v>
          </cell>
          <cell r="AF912" t="str">
            <v>Tr2</v>
          </cell>
          <cell r="AG912" t="str">
            <v>Tr2-2002</v>
          </cell>
          <cell r="AH912" t="str">
            <v>2002-Tr2</v>
          </cell>
          <cell r="AI912">
            <v>6</v>
          </cell>
          <cell r="AJ912" t="str">
            <v>06</v>
          </cell>
        </row>
        <row r="913">
          <cell r="AA913" t="str">
            <v>Aaa</v>
          </cell>
          <cell r="AB913">
            <v>37418</v>
          </cell>
          <cell r="AC913">
            <v>2002</v>
          </cell>
          <cell r="AD913" t="str">
            <v>St1</v>
          </cell>
          <cell r="AE913" t="str">
            <v>Qd2</v>
          </cell>
          <cell r="AF913" t="str">
            <v>Tr2</v>
          </cell>
          <cell r="AG913" t="str">
            <v>Tr2-2002</v>
          </cell>
          <cell r="AH913" t="str">
            <v>2002-Tr2</v>
          </cell>
          <cell r="AI913">
            <v>6</v>
          </cell>
          <cell r="AJ913" t="str">
            <v>06</v>
          </cell>
        </row>
        <row r="914">
          <cell r="AA914" t="str">
            <v>Aaa</v>
          </cell>
          <cell r="AB914">
            <v>37419</v>
          </cell>
          <cell r="AC914">
            <v>2002</v>
          </cell>
          <cell r="AD914" t="str">
            <v>St1</v>
          </cell>
          <cell r="AE914" t="str">
            <v>Qd2</v>
          </cell>
          <cell r="AF914" t="str">
            <v>Tr2</v>
          </cell>
          <cell r="AG914" t="str">
            <v>Tr2-2002</v>
          </cell>
          <cell r="AH914" t="str">
            <v>2002-Tr2</v>
          </cell>
          <cell r="AI914">
            <v>6</v>
          </cell>
          <cell r="AJ914" t="str">
            <v>06</v>
          </cell>
        </row>
        <row r="915">
          <cell r="AA915" t="str">
            <v>Aaa</v>
          </cell>
          <cell r="AB915">
            <v>37420</v>
          </cell>
          <cell r="AC915">
            <v>2002</v>
          </cell>
          <cell r="AD915" t="str">
            <v>St1</v>
          </cell>
          <cell r="AE915" t="str">
            <v>Qd2</v>
          </cell>
          <cell r="AF915" t="str">
            <v>Tr2</v>
          </cell>
          <cell r="AG915" t="str">
            <v>Tr2-2002</v>
          </cell>
          <cell r="AH915" t="str">
            <v>2002-Tr2</v>
          </cell>
          <cell r="AI915">
            <v>6</v>
          </cell>
          <cell r="AJ915" t="str">
            <v>06</v>
          </cell>
        </row>
        <row r="916">
          <cell r="AA916" t="str">
            <v>Aaa</v>
          </cell>
          <cell r="AB916">
            <v>37421</v>
          </cell>
          <cell r="AC916">
            <v>2002</v>
          </cell>
          <cell r="AD916" t="str">
            <v>St1</v>
          </cell>
          <cell r="AE916" t="str">
            <v>Qd2</v>
          </cell>
          <cell r="AF916" t="str">
            <v>Tr2</v>
          </cell>
          <cell r="AG916" t="str">
            <v>Tr2-2002</v>
          </cell>
          <cell r="AH916" t="str">
            <v>2002-Tr2</v>
          </cell>
          <cell r="AI916">
            <v>6</v>
          </cell>
          <cell r="AJ916" t="str">
            <v>06</v>
          </cell>
        </row>
        <row r="917">
          <cell r="AA917" t="str">
            <v>Aaa</v>
          </cell>
          <cell r="AB917">
            <v>37422</v>
          </cell>
          <cell r="AC917">
            <v>2002</v>
          </cell>
          <cell r="AD917" t="str">
            <v>St1</v>
          </cell>
          <cell r="AE917" t="str">
            <v>Qd2</v>
          </cell>
          <cell r="AF917" t="str">
            <v>Tr2</v>
          </cell>
          <cell r="AG917" t="str">
            <v>Tr2-2002</v>
          </cell>
          <cell r="AH917" t="str">
            <v>2002-Tr2</v>
          </cell>
          <cell r="AI917">
            <v>6</v>
          </cell>
          <cell r="AJ917" t="str">
            <v>06</v>
          </cell>
        </row>
        <row r="918">
          <cell r="AA918" t="str">
            <v>Aaa</v>
          </cell>
          <cell r="AB918">
            <v>37423</v>
          </cell>
          <cell r="AC918">
            <v>2002</v>
          </cell>
          <cell r="AD918" t="str">
            <v>St1</v>
          </cell>
          <cell r="AE918" t="str">
            <v>Qd2</v>
          </cell>
          <cell r="AF918" t="str">
            <v>Tr2</v>
          </cell>
          <cell r="AG918" t="str">
            <v>Tr2-2002</v>
          </cell>
          <cell r="AH918" t="str">
            <v>2002-Tr2</v>
          </cell>
          <cell r="AI918">
            <v>6</v>
          </cell>
          <cell r="AJ918" t="str">
            <v>06</v>
          </cell>
        </row>
        <row r="919">
          <cell r="AA919" t="str">
            <v>Aaa</v>
          </cell>
          <cell r="AB919">
            <v>37424</v>
          </cell>
          <cell r="AC919">
            <v>2002</v>
          </cell>
          <cell r="AD919" t="str">
            <v>St1</v>
          </cell>
          <cell r="AE919" t="str">
            <v>Qd2</v>
          </cell>
          <cell r="AF919" t="str">
            <v>Tr2</v>
          </cell>
          <cell r="AG919" t="str">
            <v>Tr2-2002</v>
          </cell>
          <cell r="AH919" t="str">
            <v>2002-Tr2</v>
          </cell>
          <cell r="AI919">
            <v>6</v>
          </cell>
          <cell r="AJ919" t="str">
            <v>06</v>
          </cell>
        </row>
        <row r="920">
          <cell r="AA920" t="str">
            <v>Aaa</v>
          </cell>
          <cell r="AB920">
            <v>37425</v>
          </cell>
          <cell r="AC920">
            <v>2002</v>
          </cell>
          <cell r="AD920" t="str">
            <v>St1</v>
          </cell>
          <cell r="AE920" t="str">
            <v>Qd2</v>
          </cell>
          <cell r="AF920" t="str">
            <v>Tr2</v>
          </cell>
          <cell r="AG920" t="str">
            <v>Tr2-2002</v>
          </cell>
          <cell r="AH920" t="str">
            <v>2002-Tr2</v>
          </cell>
          <cell r="AI920">
            <v>6</v>
          </cell>
          <cell r="AJ920" t="str">
            <v>06</v>
          </cell>
        </row>
        <row r="921">
          <cell r="AA921" t="str">
            <v>Aaa</v>
          </cell>
          <cell r="AB921">
            <v>37426</v>
          </cell>
          <cell r="AC921">
            <v>2002</v>
          </cell>
          <cell r="AD921" t="str">
            <v>St1</v>
          </cell>
          <cell r="AE921" t="str">
            <v>Qd2</v>
          </cell>
          <cell r="AF921" t="str">
            <v>Tr2</v>
          </cell>
          <cell r="AG921" t="str">
            <v>Tr2-2002</v>
          </cell>
          <cell r="AH921" t="str">
            <v>2002-Tr2</v>
          </cell>
          <cell r="AI921">
            <v>6</v>
          </cell>
          <cell r="AJ921" t="str">
            <v>06</v>
          </cell>
        </row>
        <row r="922">
          <cell r="AA922" t="str">
            <v>Aaa</v>
          </cell>
          <cell r="AB922">
            <v>37427</v>
          </cell>
          <cell r="AC922">
            <v>2002</v>
          </cell>
          <cell r="AD922" t="str">
            <v>St1</v>
          </cell>
          <cell r="AE922" t="str">
            <v>Qd2</v>
          </cell>
          <cell r="AF922" t="str">
            <v>Tr2</v>
          </cell>
          <cell r="AG922" t="str">
            <v>Tr2-2002</v>
          </cell>
          <cell r="AH922" t="str">
            <v>2002-Tr2</v>
          </cell>
          <cell r="AI922">
            <v>6</v>
          </cell>
          <cell r="AJ922" t="str">
            <v>06</v>
          </cell>
        </row>
        <row r="923">
          <cell r="AA923" t="str">
            <v>Aaa</v>
          </cell>
          <cell r="AB923">
            <v>37428</v>
          </cell>
          <cell r="AC923">
            <v>2002</v>
          </cell>
          <cell r="AD923" t="str">
            <v>St1</v>
          </cell>
          <cell r="AE923" t="str">
            <v>Qd2</v>
          </cell>
          <cell r="AF923" t="str">
            <v>Tr2</v>
          </cell>
          <cell r="AG923" t="str">
            <v>Tr2-2002</v>
          </cell>
          <cell r="AH923" t="str">
            <v>2002-Tr2</v>
          </cell>
          <cell r="AI923">
            <v>6</v>
          </cell>
          <cell r="AJ923" t="str">
            <v>06</v>
          </cell>
        </row>
        <row r="924">
          <cell r="AA924" t="str">
            <v>Aaa</v>
          </cell>
          <cell r="AB924">
            <v>37429</v>
          </cell>
          <cell r="AC924">
            <v>2002</v>
          </cell>
          <cell r="AD924" t="str">
            <v>St1</v>
          </cell>
          <cell r="AE924" t="str">
            <v>Qd2</v>
          </cell>
          <cell r="AF924" t="str">
            <v>Tr2</v>
          </cell>
          <cell r="AG924" t="str">
            <v>Tr2-2002</v>
          </cell>
          <cell r="AH924" t="str">
            <v>2002-Tr2</v>
          </cell>
          <cell r="AI924">
            <v>6</v>
          </cell>
          <cell r="AJ924" t="str">
            <v>06</v>
          </cell>
        </row>
        <row r="925">
          <cell r="AA925" t="str">
            <v>Aaa</v>
          </cell>
          <cell r="AB925">
            <v>37430</v>
          </cell>
          <cell r="AC925">
            <v>2002</v>
          </cell>
          <cell r="AD925" t="str">
            <v>St1</v>
          </cell>
          <cell r="AE925" t="str">
            <v>Qd2</v>
          </cell>
          <cell r="AF925" t="str">
            <v>Tr2</v>
          </cell>
          <cell r="AG925" t="str">
            <v>Tr2-2002</v>
          </cell>
          <cell r="AH925" t="str">
            <v>2002-Tr2</v>
          </cell>
          <cell r="AI925">
            <v>6</v>
          </cell>
          <cell r="AJ925" t="str">
            <v>06</v>
          </cell>
        </row>
        <row r="926">
          <cell r="AA926" t="str">
            <v>Aaa</v>
          </cell>
          <cell r="AB926">
            <v>37431</v>
          </cell>
          <cell r="AC926">
            <v>2002</v>
          </cell>
          <cell r="AD926" t="str">
            <v>St1</v>
          </cell>
          <cell r="AE926" t="str">
            <v>Qd2</v>
          </cell>
          <cell r="AF926" t="str">
            <v>Tr2</v>
          </cell>
          <cell r="AG926" t="str">
            <v>Tr2-2002</v>
          </cell>
          <cell r="AH926" t="str">
            <v>2002-Tr2</v>
          </cell>
          <cell r="AI926">
            <v>6</v>
          </cell>
          <cell r="AJ926" t="str">
            <v>06</v>
          </cell>
        </row>
        <row r="927">
          <cell r="AA927" t="str">
            <v>Aaa</v>
          </cell>
          <cell r="AB927">
            <v>37432</v>
          </cell>
          <cell r="AC927">
            <v>2002</v>
          </cell>
          <cell r="AD927" t="str">
            <v>St1</v>
          </cell>
          <cell r="AE927" t="str">
            <v>Qd2</v>
          </cell>
          <cell r="AF927" t="str">
            <v>Tr2</v>
          </cell>
          <cell r="AG927" t="str">
            <v>Tr2-2002</v>
          </cell>
          <cell r="AH927" t="str">
            <v>2002-Tr2</v>
          </cell>
          <cell r="AI927">
            <v>6</v>
          </cell>
          <cell r="AJ927" t="str">
            <v>06</v>
          </cell>
        </row>
        <row r="928">
          <cell r="AA928" t="str">
            <v>Aaa</v>
          </cell>
          <cell r="AB928">
            <v>37433</v>
          </cell>
          <cell r="AC928">
            <v>2002</v>
          </cell>
          <cell r="AD928" t="str">
            <v>St1</v>
          </cell>
          <cell r="AE928" t="str">
            <v>Qd2</v>
          </cell>
          <cell r="AF928" t="str">
            <v>Tr2</v>
          </cell>
          <cell r="AG928" t="str">
            <v>Tr2-2002</v>
          </cell>
          <cell r="AH928" t="str">
            <v>2002-Tr2</v>
          </cell>
          <cell r="AI928">
            <v>6</v>
          </cell>
          <cell r="AJ928" t="str">
            <v>06</v>
          </cell>
        </row>
        <row r="929">
          <cell r="AA929" t="str">
            <v>Aaa</v>
          </cell>
          <cell r="AB929">
            <v>37434</v>
          </cell>
          <cell r="AC929">
            <v>2002</v>
          </cell>
          <cell r="AD929" t="str">
            <v>St1</v>
          </cell>
          <cell r="AE929" t="str">
            <v>Qd2</v>
          </cell>
          <cell r="AF929" t="str">
            <v>Tr2</v>
          </cell>
          <cell r="AG929" t="str">
            <v>Tr2-2002</v>
          </cell>
          <cell r="AH929" t="str">
            <v>2002-Tr2</v>
          </cell>
          <cell r="AI929">
            <v>6</v>
          </cell>
          <cell r="AJ929" t="str">
            <v>06</v>
          </cell>
        </row>
        <row r="930">
          <cell r="AA930" t="str">
            <v>Aaa</v>
          </cell>
          <cell r="AB930">
            <v>37435</v>
          </cell>
          <cell r="AC930">
            <v>2002</v>
          </cell>
          <cell r="AD930" t="str">
            <v>St1</v>
          </cell>
          <cell r="AE930" t="str">
            <v>Qd2</v>
          </cell>
          <cell r="AF930" t="str">
            <v>Tr2</v>
          </cell>
          <cell r="AG930" t="str">
            <v>Tr2-2002</v>
          </cell>
          <cell r="AH930" t="str">
            <v>2002-Tr2</v>
          </cell>
          <cell r="AI930">
            <v>6</v>
          </cell>
          <cell r="AJ930" t="str">
            <v>06</v>
          </cell>
        </row>
        <row r="931">
          <cell r="AA931" t="str">
            <v>Aaa</v>
          </cell>
          <cell r="AB931">
            <v>37436</v>
          </cell>
          <cell r="AC931">
            <v>2002</v>
          </cell>
          <cell r="AD931" t="str">
            <v>St1</v>
          </cell>
          <cell r="AE931" t="str">
            <v>Qd2</v>
          </cell>
          <cell r="AF931" t="str">
            <v>Tr2</v>
          </cell>
          <cell r="AG931" t="str">
            <v>Tr2-2002</v>
          </cell>
          <cell r="AH931" t="str">
            <v>2002-Tr2</v>
          </cell>
          <cell r="AI931">
            <v>6</v>
          </cell>
          <cell r="AJ931" t="str">
            <v>06</v>
          </cell>
        </row>
        <row r="932">
          <cell r="AA932" t="str">
            <v>Aaa</v>
          </cell>
          <cell r="AB932">
            <v>37437</v>
          </cell>
          <cell r="AC932">
            <v>2002</v>
          </cell>
          <cell r="AD932" t="str">
            <v>St1</v>
          </cell>
          <cell r="AE932" t="str">
            <v>Qd2</v>
          </cell>
          <cell r="AF932" t="str">
            <v>Tr2</v>
          </cell>
          <cell r="AG932" t="str">
            <v>Tr2-2002</v>
          </cell>
          <cell r="AH932" t="str">
            <v>2002-Tr2</v>
          </cell>
          <cell r="AI932">
            <v>6</v>
          </cell>
          <cell r="AJ932" t="str">
            <v>06</v>
          </cell>
        </row>
        <row r="933">
          <cell r="AA933" t="str">
            <v>Aaa</v>
          </cell>
          <cell r="AB933">
            <v>37438</v>
          </cell>
          <cell r="AC933">
            <v>2002</v>
          </cell>
          <cell r="AD933" t="str">
            <v>St2</v>
          </cell>
          <cell r="AE933" t="str">
            <v>Qd2</v>
          </cell>
          <cell r="AF933" t="str">
            <v>Tr3</v>
          </cell>
          <cell r="AG933" t="str">
            <v>Tr3-2002</v>
          </cell>
          <cell r="AH933" t="str">
            <v>2002-Tr3</v>
          </cell>
          <cell r="AI933">
            <v>7</v>
          </cell>
          <cell r="AJ933" t="str">
            <v>07</v>
          </cell>
        </row>
        <row r="934">
          <cell r="AA934" t="str">
            <v>Aaa</v>
          </cell>
          <cell r="AB934">
            <v>37439</v>
          </cell>
          <cell r="AC934">
            <v>2002</v>
          </cell>
          <cell r="AD934" t="str">
            <v>St2</v>
          </cell>
          <cell r="AE934" t="str">
            <v>Qd2</v>
          </cell>
          <cell r="AF934" t="str">
            <v>Tr3</v>
          </cell>
          <cell r="AG934" t="str">
            <v>Tr3-2002</v>
          </cell>
          <cell r="AH934" t="str">
            <v>2002-Tr3</v>
          </cell>
          <cell r="AI934">
            <v>7</v>
          </cell>
          <cell r="AJ934" t="str">
            <v>07</v>
          </cell>
        </row>
        <row r="935">
          <cell r="AA935" t="str">
            <v>Aaa</v>
          </cell>
          <cell r="AB935">
            <v>37440</v>
          </cell>
          <cell r="AC935">
            <v>2002</v>
          </cell>
          <cell r="AD935" t="str">
            <v>St2</v>
          </cell>
          <cell r="AE935" t="str">
            <v>Qd2</v>
          </cell>
          <cell r="AF935" t="str">
            <v>Tr3</v>
          </cell>
          <cell r="AG935" t="str">
            <v>Tr3-2002</v>
          </cell>
          <cell r="AH935" t="str">
            <v>2002-Tr3</v>
          </cell>
          <cell r="AI935">
            <v>7</v>
          </cell>
          <cell r="AJ935" t="str">
            <v>07</v>
          </cell>
        </row>
        <row r="936">
          <cell r="AA936" t="str">
            <v>Aaa</v>
          </cell>
          <cell r="AB936">
            <v>37441</v>
          </cell>
          <cell r="AC936">
            <v>2002</v>
          </cell>
          <cell r="AD936" t="str">
            <v>St2</v>
          </cell>
          <cell r="AE936" t="str">
            <v>Qd2</v>
          </cell>
          <cell r="AF936" t="str">
            <v>Tr3</v>
          </cell>
          <cell r="AG936" t="str">
            <v>Tr3-2002</v>
          </cell>
          <cell r="AH936" t="str">
            <v>2002-Tr3</v>
          </cell>
          <cell r="AI936">
            <v>7</v>
          </cell>
          <cell r="AJ936" t="str">
            <v>07</v>
          </cell>
        </row>
        <row r="937">
          <cell r="AA937" t="str">
            <v>Aaa</v>
          </cell>
          <cell r="AB937">
            <v>37442</v>
          </cell>
          <cell r="AC937">
            <v>2002</v>
          </cell>
          <cell r="AD937" t="str">
            <v>St2</v>
          </cell>
          <cell r="AE937" t="str">
            <v>Qd2</v>
          </cell>
          <cell r="AF937" t="str">
            <v>Tr3</v>
          </cell>
          <cell r="AG937" t="str">
            <v>Tr3-2002</v>
          </cell>
          <cell r="AH937" t="str">
            <v>2002-Tr3</v>
          </cell>
          <cell r="AI937">
            <v>7</v>
          </cell>
          <cell r="AJ937" t="str">
            <v>07</v>
          </cell>
        </row>
        <row r="938">
          <cell r="AA938" t="str">
            <v>Aaa</v>
          </cell>
          <cell r="AB938">
            <v>37443</v>
          </cell>
          <cell r="AC938">
            <v>2002</v>
          </cell>
          <cell r="AD938" t="str">
            <v>St2</v>
          </cell>
          <cell r="AE938" t="str">
            <v>Qd2</v>
          </cell>
          <cell r="AF938" t="str">
            <v>Tr3</v>
          </cell>
          <cell r="AG938" t="str">
            <v>Tr3-2002</v>
          </cell>
          <cell r="AH938" t="str">
            <v>2002-Tr3</v>
          </cell>
          <cell r="AI938">
            <v>7</v>
          </cell>
          <cell r="AJ938" t="str">
            <v>07</v>
          </cell>
        </row>
        <row r="939">
          <cell r="AA939" t="str">
            <v>Aaa</v>
          </cell>
          <cell r="AB939">
            <v>37444</v>
          </cell>
          <cell r="AC939">
            <v>2002</v>
          </cell>
          <cell r="AD939" t="str">
            <v>St2</v>
          </cell>
          <cell r="AE939" t="str">
            <v>Qd2</v>
          </cell>
          <cell r="AF939" t="str">
            <v>Tr3</v>
          </cell>
          <cell r="AG939" t="str">
            <v>Tr3-2002</v>
          </cell>
          <cell r="AH939" t="str">
            <v>2002-Tr3</v>
          </cell>
          <cell r="AI939">
            <v>7</v>
          </cell>
          <cell r="AJ939" t="str">
            <v>07</v>
          </cell>
        </row>
        <row r="940">
          <cell r="AA940" t="str">
            <v>Aaa</v>
          </cell>
          <cell r="AB940">
            <v>37445</v>
          </cell>
          <cell r="AC940">
            <v>2002</v>
          </cell>
          <cell r="AD940" t="str">
            <v>St2</v>
          </cell>
          <cell r="AE940" t="str">
            <v>Qd2</v>
          </cell>
          <cell r="AF940" t="str">
            <v>Tr3</v>
          </cell>
          <cell r="AG940" t="str">
            <v>Tr3-2002</v>
          </cell>
          <cell r="AH940" t="str">
            <v>2002-Tr3</v>
          </cell>
          <cell r="AI940">
            <v>7</v>
          </cell>
          <cell r="AJ940" t="str">
            <v>07</v>
          </cell>
        </row>
        <row r="941">
          <cell r="AA941" t="str">
            <v>Aaa</v>
          </cell>
          <cell r="AB941">
            <v>37446</v>
          </cell>
          <cell r="AC941">
            <v>2002</v>
          </cell>
          <cell r="AD941" t="str">
            <v>St2</v>
          </cell>
          <cell r="AE941" t="str">
            <v>Qd2</v>
          </cell>
          <cell r="AF941" t="str">
            <v>Tr3</v>
          </cell>
          <cell r="AG941" t="str">
            <v>Tr3-2002</v>
          </cell>
          <cell r="AH941" t="str">
            <v>2002-Tr3</v>
          </cell>
          <cell r="AI941">
            <v>7</v>
          </cell>
          <cell r="AJ941" t="str">
            <v>07</v>
          </cell>
        </row>
        <row r="942">
          <cell r="AA942" t="str">
            <v>Aaa</v>
          </cell>
          <cell r="AB942">
            <v>37447</v>
          </cell>
          <cell r="AC942">
            <v>2002</v>
          </cell>
          <cell r="AD942" t="str">
            <v>St2</v>
          </cell>
          <cell r="AE942" t="str">
            <v>Qd2</v>
          </cell>
          <cell r="AF942" t="str">
            <v>Tr3</v>
          </cell>
          <cell r="AG942" t="str">
            <v>Tr3-2002</v>
          </cell>
          <cell r="AH942" t="str">
            <v>2002-Tr3</v>
          </cell>
          <cell r="AI942">
            <v>7</v>
          </cell>
          <cell r="AJ942" t="str">
            <v>07</v>
          </cell>
        </row>
        <row r="943">
          <cell r="AA943" t="str">
            <v>Aaa</v>
          </cell>
          <cell r="AB943">
            <v>37448</v>
          </cell>
          <cell r="AC943">
            <v>2002</v>
          </cell>
          <cell r="AD943" t="str">
            <v>St2</v>
          </cell>
          <cell r="AE943" t="str">
            <v>Qd2</v>
          </cell>
          <cell r="AF943" t="str">
            <v>Tr3</v>
          </cell>
          <cell r="AG943" t="str">
            <v>Tr3-2002</v>
          </cell>
          <cell r="AH943" t="str">
            <v>2002-Tr3</v>
          </cell>
          <cell r="AI943">
            <v>7</v>
          </cell>
          <cell r="AJ943" t="str">
            <v>07</v>
          </cell>
        </row>
        <row r="944">
          <cell r="AA944" t="str">
            <v>Aaa</v>
          </cell>
          <cell r="AB944">
            <v>37449</v>
          </cell>
          <cell r="AC944">
            <v>2002</v>
          </cell>
          <cell r="AD944" t="str">
            <v>St2</v>
          </cell>
          <cell r="AE944" t="str">
            <v>Qd2</v>
          </cell>
          <cell r="AF944" t="str">
            <v>Tr3</v>
          </cell>
          <cell r="AG944" t="str">
            <v>Tr3-2002</v>
          </cell>
          <cell r="AH944" t="str">
            <v>2002-Tr3</v>
          </cell>
          <cell r="AI944">
            <v>7</v>
          </cell>
          <cell r="AJ944" t="str">
            <v>07</v>
          </cell>
        </row>
        <row r="945">
          <cell r="AA945" t="str">
            <v>Aaa</v>
          </cell>
          <cell r="AB945">
            <v>37450</v>
          </cell>
          <cell r="AC945">
            <v>2002</v>
          </cell>
          <cell r="AD945" t="str">
            <v>St2</v>
          </cell>
          <cell r="AE945" t="str">
            <v>Qd2</v>
          </cell>
          <cell r="AF945" t="str">
            <v>Tr3</v>
          </cell>
          <cell r="AG945" t="str">
            <v>Tr3-2002</v>
          </cell>
          <cell r="AH945" t="str">
            <v>2002-Tr3</v>
          </cell>
          <cell r="AI945">
            <v>7</v>
          </cell>
          <cell r="AJ945" t="str">
            <v>07</v>
          </cell>
        </row>
        <row r="946">
          <cell r="AA946" t="str">
            <v>Aaa</v>
          </cell>
          <cell r="AB946">
            <v>37451</v>
          </cell>
          <cell r="AC946">
            <v>2002</v>
          </cell>
          <cell r="AD946" t="str">
            <v>St2</v>
          </cell>
          <cell r="AE946" t="str">
            <v>Qd2</v>
          </cell>
          <cell r="AF946" t="str">
            <v>Tr3</v>
          </cell>
          <cell r="AG946" t="str">
            <v>Tr3-2002</v>
          </cell>
          <cell r="AH946" t="str">
            <v>2002-Tr3</v>
          </cell>
          <cell r="AI946">
            <v>7</v>
          </cell>
          <cell r="AJ946" t="str">
            <v>07</v>
          </cell>
        </row>
        <row r="947">
          <cell r="AA947" t="str">
            <v>Aaa</v>
          </cell>
          <cell r="AB947">
            <v>37452</v>
          </cell>
          <cell r="AC947">
            <v>2002</v>
          </cell>
          <cell r="AD947" t="str">
            <v>St2</v>
          </cell>
          <cell r="AE947" t="str">
            <v>Qd2</v>
          </cell>
          <cell r="AF947" t="str">
            <v>Tr3</v>
          </cell>
          <cell r="AG947" t="str">
            <v>Tr3-2002</v>
          </cell>
          <cell r="AH947" t="str">
            <v>2002-Tr3</v>
          </cell>
          <cell r="AI947">
            <v>7</v>
          </cell>
          <cell r="AJ947" t="str">
            <v>07</v>
          </cell>
        </row>
        <row r="948">
          <cell r="AA948" t="str">
            <v>Aaa</v>
          </cell>
          <cell r="AB948">
            <v>37453</v>
          </cell>
          <cell r="AC948">
            <v>2002</v>
          </cell>
          <cell r="AD948" t="str">
            <v>St2</v>
          </cell>
          <cell r="AE948" t="str">
            <v>Qd2</v>
          </cell>
          <cell r="AF948" t="str">
            <v>Tr3</v>
          </cell>
          <cell r="AG948" t="str">
            <v>Tr3-2002</v>
          </cell>
          <cell r="AH948" t="str">
            <v>2002-Tr3</v>
          </cell>
          <cell r="AI948">
            <v>7</v>
          </cell>
          <cell r="AJ948" t="str">
            <v>07</v>
          </cell>
        </row>
        <row r="949">
          <cell r="AA949" t="str">
            <v>Aaa</v>
          </cell>
          <cell r="AB949">
            <v>37454</v>
          </cell>
          <cell r="AC949">
            <v>2002</v>
          </cell>
          <cell r="AD949" t="str">
            <v>St2</v>
          </cell>
          <cell r="AE949" t="str">
            <v>Qd2</v>
          </cell>
          <cell r="AF949" t="str">
            <v>Tr3</v>
          </cell>
          <cell r="AG949" t="str">
            <v>Tr3-2002</v>
          </cell>
          <cell r="AH949" t="str">
            <v>2002-Tr3</v>
          </cell>
          <cell r="AI949">
            <v>7</v>
          </cell>
          <cell r="AJ949" t="str">
            <v>07</v>
          </cell>
        </row>
        <row r="950">
          <cell r="AA950" t="str">
            <v>Aaa</v>
          </cell>
          <cell r="AB950">
            <v>37455</v>
          </cell>
          <cell r="AC950">
            <v>2002</v>
          </cell>
          <cell r="AD950" t="str">
            <v>St2</v>
          </cell>
          <cell r="AE950" t="str">
            <v>Qd2</v>
          </cell>
          <cell r="AF950" t="str">
            <v>Tr3</v>
          </cell>
          <cell r="AG950" t="str">
            <v>Tr3-2002</v>
          </cell>
          <cell r="AH950" t="str">
            <v>2002-Tr3</v>
          </cell>
          <cell r="AI950">
            <v>7</v>
          </cell>
          <cell r="AJ950" t="str">
            <v>07</v>
          </cell>
        </row>
        <row r="951">
          <cell r="AA951" t="str">
            <v>Aaa</v>
          </cell>
          <cell r="AB951">
            <v>37456</v>
          </cell>
          <cell r="AC951">
            <v>2002</v>
          </cell>
          <cell r="AD951" t="str">
            <v>St2</v>
          </cell>
          <cell r="AE951" t="str">
            <v>Qd2</v>
          </cell>
          <cell r="AF951" t="str">
            <v>Tr3</v>
          </cell>
          <cell r="AG951" t="str">
            <v>Tr3-2002</v>
          </cell>
          <cell r="AH951" t="str">
            <v>2002-Tr3</v>
          </cell>
          <cell r="AI951">
            <v>7</v>
          </cell>
          <cell r="AJ951" t="str">
            <v>07</v>
          </cell>
        </row>
        <row r="952">
          <cell r="AA952" t="str">
            <v>Aaa</v>
          </cell>
          <cell r="AB952">
            <v>37457</v>
          </cell>
          <cell r="AC952">
            <v>2002</v>
          </cell>
          <cell r="AD952" t="str">
            <v>St2</v>
          </cell>
          <cell r="AE952" t="str">
            <v>Qd2</v>
          </cell>
          <cell r="AF952" t="str">
            <v>Tr3</v>
          </cell>
          <cell r="AG952" t="str">
            <v>Tr3-2002</v>
          </cell>
          <cell r="AH952" t="str">
            <v>2002-Tr3</v>
          </cell>
          <cell r="AI952">
            <v>7</v>
          </cell>
          <cell r="AJ952" t="str">
            <v>07</v>
          </cell>
        </row>
        <row r="953">
          <cell r="AA953" t="str">
            <v>Aaa</v>
          </cell>
          <cell r="AB953">
            <v>37458</v>
          </cell>
          <cell r="AC953">
            <v>2002</v>
          </cell>
          <cell r="AD953" t="str">
            <v>St2</v>
          </cell>
          <cell r="AE953" t="str">
            <v>Qd2</v>
          </cell>
          <cell r="AF953" t="str">
            <v>Tr3</v>
          </cell>
          <cell r="AG953" t="str">
            <v>Tr3-2002</v>
          </cell>
          <cell r="AH953" t="str">
            <v>2002-Tr3</v>
          </cell>
          <cell r="AI953">
            <v>7</v>
          </cell>
          <cell r="AJ953" t="str">
            <v>07</v>
          </cell>
        </row>
        <row r="954">
          <cell r="AA954" t="str">
            <v>Aaa</v>
          </cell>
          <cell r="AB954">
            <v>37459</v>
          </cell>
          <cell r="AC954">
            <v>2002</v>
          </cell>
          <cell r="AD954" t="str">
            <v>St2</v>
          </cell>
          <cell r="AE954" t="str">
            <v>Qd2</v>
          </cell>
          <cell r="AF954" t="str">
            <v>Tr3</v>
          </cell>
          <cell r="AG954" t="str">
            <v>Tr3-2002</v>
          </cell>
          <cell r="AH954" t="str">
            <v>2002-Tr3</v>
          </cell>
          <cell r="AI954">
            <v>7</v>
          </cell>
          <cell r="AJ954" t="str">
            <v>07</v>
          </cell>
        </row>
        <row r="955">
          <cell r="AA955" t="str">
            <v>Aaa</v>
          </cell>
          <cell r="AB955">
            <v>37460</v>
          </cell>
          <cell r="AC955">
            <v>2002</v>
          </cell>
          <cell r="AD955" t="str">
            <v>St2</v>
          </cell>
          <cell r="AE955" t="str">
            <v>Qd2</v>
          </cell>
          <cell r="AF955" t="str">
            <v>Tr3</v>
          </cell>
          <cell r="AG955" t="str">
            <v>Tr3-2002</v>
          </cell>
          <cell r="AH955" t="str">
            <v>2002-Tr3</v>
          </cell>
          <cell r="AI955">
            <v>7</v>
          </cell>
          <cell r="AJ955" t="str">
            <v>07</v>
          </cell>
        </row>
        <row r="956">
          <cell r="AA956" t="str">
            <v>Aaa</v>
          </cell>
          <cell r="AB956">
            <v>37461</v>
          </cell>
          <cell r="AC956">
            <v>2002</v>
          </cell>
          <cell r="AD956" t="str">
            <v>St2</v>
          </cell>
          <cell r="AE956" t="str">
            <v>Qd2</v>
          </cell>
          <cell r="AF956" t="str">
            <v>Tr3</v>
          </cell>
          <cell r="AG956" t="str">
            <v>Tr3-2002</v>
          </cell>
          <cell r="AH956" t="str">
            <v>2002-Tr3</v>
          </cell>
          <cell r="AI956">
            <v>7</v>
          </cell>
          <cell r="AJ956" t="str">
            <v>07</v>
          </cell>
        </row>
        <row r="957">
          <cell r="AA957" t="str">
            <v>Aaa</v>
          </cell>
          <cell r="AB957">
            <v>37462</v>
          </cell>
          <cell r="AC957">
            <v>2002</v>
          </cell>
          <cell r="AD957" t="str">
            <v>St2</v>
          </cell>
          <cell r="AE957" t="str">
            <v>Qd2</v>
          </cell>
          <cell r="AF957" t="str">
            <v>Tr3</v>
          </cell>
          <cell r="AG957" t="str">
            <v>Tr3-2002</v>
          </cell>
          <cell r="AH957" t="str">
            <v>2002-Tr3</v>
          </cell>
          <cell r="AI957">
            <v>7</v>
          </cell>
          <cell r="AJ957" t="str">
            <v>07</v>
          </cell>
        </row>
        <row r="958">
          <cell r="AA958" t="str">
            <v>Aaa</v>
          </cell>
          <cell r="AB958">
            <v>37463</v>
          </cell>
          <cell r="AC958">
            <v>2002</v>
          </cell>
          <cell r="AD958" t="str">
            <v>St2</v>
          </cell>
          <cell r="AE958" t="str">
            <v>Qd2</v>
          </cell>
          <cell r="AF958" t="str">
            <v>Tr3</v>
          </cell>
          <cell r="AG958" t="str">
            <v>Tr3-2002</v>
          </cell>
          <cell r="AH958" t="str">
            <v>2002-Tr3</v>
          </cell>
          <cell r="AI958">
            <v>7</v>
          </cell>
          <cell r="AJ958" t="str">
            <v>07</v>
          </cell>
        </row>
        <row r="959">
          <cell r="AA959" t="str">
            <v>Aaa</v>
          </cell>
          <cell r="AB959">
            <v>37464</v>
          </cell>
          <cell r="AC959">
            <v>2002</v>
          </cell>
          <cell r="AD959" t="str">
            <v>St2</v>
          </cell>
          <cell r="AE959" t="str">
            <v>Qd2</v>
          </cell>
          <cell r="AF959" t="str">
            <v>Tr3</v>
          </cell>
          <cell r="AG959" t="str">
            <v>Tr3-2002</v>
          </cell>
          <cell r="AH959" t="str">
            <v>2002-Tr3</v>
          </cell>
          <cell r="AI959">
            <v>7</v>
          </cell>
          <cell r="AJ959" t="str">
            <v>07</v>
          </cell>
        </row>
        <row r="960">
          <cell r="AA960" t="str">
            <v>Aaa</v>
          </cell>
          <cell r="AB960">
            <v>37465</v>
          </cell>
          <cell r="AC960">
            <v>2002</v>
          </cell>
          <cell r="AD960" t="str">
            <v>St2</v>
          </cell>
          <cell r="AE960" t="str">
            <v>Qd2</v>
          </cell>
          <cell r="AF960" t="str">
            <v>Tr3</v>
          </cell>
          <cell r="AG960" t="str">
            <v>Tr3-2002</v>
          </cell>
          <cell r="AH960" t="str">
            <v>2002-Tr3</v>
          </cell>
          <cell r="AI960">
            <v>7</v>
          </cell>
          <cell r="AJ960" t="str">
            <v>07</v>
          </cell>
        </row>
        <row r="961">
          <cell r="AA961" t="str">
            <v>Aaa</v>
          </cell>
          <cell r="AB961">
            <v>37466</v>
          </cell>
          <cell r="AC961">
            <v>2002</v>
          </cell>
          <cell r="AD961" t="str">
            <v>St2</v>
          </cell>
          <cell r="AE961" t="str">
            <v>Qd2</v>
          </cell>
          <cell r="AF961" t="str">
            <v>Tr3</v>
          </cell>
          <cell r="AG961" t="str">
            <v>Tr3-2002</v>
          </cell>
          <cell r="AH961" t="str">
            <v>2002-Tr3</v>
          </cell>
          <cell r="AI961">
            <v>7</v>
          </cell>
          <cell r="AJ961" t="str">
            <v>07</v>
          </cell>
        </row>
        <row r="962">
          <cell r="AA962" t="str">
            <v>Aaa</v>
          </cell>
          <cell r="AB962">
            <v>37467</v>
          </cell>
          <cell r="AC962">
            <v>2002</v>
          </cell>
          <cell r="AD962" t="str">
            <v>St2</v>
          </cell>
          <cell r="AE962" t="str">
            <v>Qd2</v>
          </cell>
          <cell r="AF962" t="str">
            <v>Tr3</v>
          </cell>
          <cell r="AG962" t="str">
            <v>Tr3-2002</v>
          </cell>
          <cell r="AH962" t="str">
            <v>2002-Tr3</v>
          </cell>
          <cell r="AI962">
            <v>7</v>
          </cell>
          <cell r="AJ962" t="str">
            <v>07</v>
          </cell>
        </row>
        <row r="963">
          <cell r="AA963" t="str">
            <v>Aaa</v>
          </cell>
          <cell r="AB963">
            <v>37468</v>
          </cell>
          <cell r="AC963">
            <v>2002</v>
          </cell>
          <cell r="AD963" t="str">
            <v>St2</v>
          </cell>
          <cell r="AE963" t="str">
            <v>Qd2</v>
          </cell>
          <cell r="AF963" t="str">
            <v>Tr3</v>
          </cell>
          <cell r="AG963" t="str">
            <v>Tr3-2002</v>
          </cell>
          <cell r="AH963" t="str">
            <v>2002-Tr3</v>
          </cell>
          <cell r="AI963">
            <v>7</v>
          </cell>
          <cell r="AJ963" t="str">
            <v>07</v>
          </cell>
        </row>
        <row r="964">
          <cell r="AA964" t="str">
            <v>Aaa</v>
          </cell>
          <cell r="AB964">
            <v>37469</v>
          </cell>
          <cell r="AC964">
            <v>2002</v>
          </cell>
          <cell r="AD964" t="str">
            <v>St2</v>
          </cell>
          <cell r="AE964" t="str">
            <v>Qd2</v>
          </cell>
          <cell r="AF964" t="str">
            <v>Tr3</v>
          </cell>
          <cell r="AG964" t="str">
            <v>Tr3-2002</v>
          </cell>
          <cell r="AH964" t="str">
            <v>2002-Tr3</v>
          </cell>
          <cell r="AI964">
            <v>8</v>
          </cell>
          <cell r="AJ964" t="str">
            <v>08</v>
          </cell>
        </row>
        <row r="965">
          <cell r="AA965" t="str">
            <v>Aaa</v>
          </cell>
          <cell r="AB965">
            <v>37470</v>
          </cell>
          <cell r="AC965">
            <v>2002</v>
          </cell>
          <cell r="AD965" t="str">
            <v>St2</v>
          </cell>
          <cell r="AE965" t="str">
            <v>Qd2</v>
          </cell>
          <cell r="AF965" t="str">
            <v>Tr3</v>
          </cell>
          <cell r="AG965" t="str">
            <v>Tr3-2002</v>
          </cell>
          <cell r="AH965" t="str">
            <v>2002-Tr3</v>
          </cell>
          <cell r="AI965">
            <v>8</v>
          </cell>
          <cell r="AJ965" t="str">
            <v>08</v>
          </cell>
        </row>
        <row r="966">
          <cell r="AA966" t="str">
            <v>Aaa</v>
          </cell>
          <cell r="AB966">
            <v>37471</v>
          </cell>
          <cell r="AC966">
            <v>2002</v>
          </cell>
          <cell r="AD966" t="str">
            <v>St2</v>
          </cell>
          <cell r="AE966" t="str">
            <v>Qd2</v>
          </cell>
          <cell r="AF966" t="str">
            <v>Tr3</v>
          </cell>
          <cell r="AG966" t="str">
            <v>Tr3-2002</v>
          </cell>
          <cell r="AH966" t="str">
            <v>2002-Tr3</v>
          </cell>
          <cell r="AI966">
            <v>8</v>
          </cell>
          <cell r="AJ966" t="str">
            <v>08</v>
          </cell>
        </row>
        <row r="967">
          <cell r="AA967" t="str">
            <v>Aaa</v>
          </cell>
          <cell r="AB967">
            <v>37472</v>
          </cell>
          <cell r="AC967">
            <v>2002</v>
          </cell>
          <cell r="AD967" t="str">
            <v>St2</v>
          </cell>
          <cell r="AE967" t="str">
            <v>Qd2</v>
          </cell>
          <cell r="AF967" t="str">
            <v>Tr3</v>
          </cell>
          <cell r="AG967" t="str">
            <v>Tr3-2002</v>
          </cell>
          <cell r="AH967" t="str">
            <v>2002-Tr3</v>
          </cell>
          <cell r="AI967">
            <v>8</v>
          </cell>
          <cell r="AJ967" t="str">
            <v>08</v>
          </cell>
        </row>
        <row r="968">
          <cell r="AA968" t="str">
            <v>Aaa</v>
          </cell>
          <cell r="AB968">
            <v>37473</v>
          </cell>
          <cell r="AC968">
            <v>2002</v>
          </cell>
          <cell r="AD968" t="str">
            <v>St2</v>
          </cell>
          <cell r="AE968" t="str">
            <v>Qd2</v>
          </cell>
          <cell r="AF968" t="str">
            <v>Tr3</v>
          </cell>
          <cell r="AG968" t="str">
            <v>Tr3-2002</v>
          </cell>
          <cell r="AH968" t="str">
            <v>2002-Tr3</v>
          </cell>
          <cell r="AI968">
            <v>8</v>
          </cell>
          <cell r="AJ968" t="str">
            <v>08</v>
          </cell>
        </row>
        <row r="969">
          <cell r="AA969" t="str">
            <v>Aaa</v>
          </cell>
          <cell r="AB969">
            <v>37474</v>
          </cell>
          <cell r="AC969">
            <v>2002</v>
          </cell>
          <cell r="AD969" t="str">
            <v>St2</v>
          </cell>
          <cell r="AE969" t="str">
            <v>Qd2</v>
          </cell>
          <cell r="AF969" t="str">
            <v>Tr3</v>
          </cell>
          <cell r="AG969" t="str">
            <v>Tr3-2002</v>
          </cell>
          <cell r="AH969" t="str">
            <v>2002-Tr3</v>
          </cell>
          <cell r="AI969">
            <v>8</v>
          </cell>
          <cell r="AJ969" t="str">
            <v>08</v>
          </cell>
        </row>
        <row r="970">
          <cell r="AA970" t="str">
            <v>Aaa</v>
          </cell>
          <cell r="AB970">
            <v>37475</v>
          </cell>
          <cell r="AC970">
            <v>2002</v>
          </cell>
          <cell r="AD970" t="str">
            <v>St2</v>
          </cell>
          <cell r="AE970" t="str">
            <v>Qd2</v>
          </cell>
          <cell r="AF970" t="str">
            <v>Tr3</v>
          </cell>
          <cell r="AG970" t="str">
            <v>Tr3-2002</v>
          </cell>
          <cell r="AH970" t="str">
            <v>2002-Tr3</v>
          </cell>
          <cell r="AI970">
            <v>8</v>
          </cell>
          <cell r="AJ970" t="str">
            <v>08</v>
          </cell>
        </row>
        <row r="971">
          <cell r="AA971" t="str">
            <v>Aaa</v>
          </cell>
          <cell r="AB971">
            <v>37476</v>
          </cell>
          <cell r="AC971">
            <v>2002</v>
          </cell>
          <cell r="AD971" t="str">
            <v>St2</v>
          </cell>
          <cell r="AE971" t="str">
            <v>Qd2</v>
          </cell>
          <cell r="AF971" t="str">
            <v>Tr3</v>
          </cell>
          <cell r="AG971" t="str">
            <v>Tr3-2002</v>
          </cell>
          <cell r="AH971" t="str">
            <v>2002-Tr3</v>
          </cell>
          <cell r="AI971">
            <v>8</v>
          </cell>
          <cell r="AJ971" t="str">
            <v>08</v>
          </cell>
        </row>
        <row r="972">
          <cell r="AA972" t="str">
            <v>Aaa</v>
          </cell>
          <cell r="AB972">
            <v>37477</v>
          </cell>
          <cell r="AC972">
            <v>2002</v>
          </cell>
          <cell r="AD972" t="str">
            <v>St2</v>
          </cell>
          <cell r="AE972" t="str">
            <v>Qd2</v>
          </cell>
          <cell r="AF972" t="str">
            <v>Tr3</v>
          </cell>
          <cell r="AG972" t="str">
            <v>Tr3-2002</v>
          </cell>
          <cell r="AH972" t="str">
            <v>2002-Tr3</v>
          </cell>
          <cell r="AI972">
            <v>8</v>
          </cell>
          <cell r="AJ972" t="str">
            <v>08</v>
          </cell>
        </row>
        <row r="973">
          <cell r="AA973" t="str">
            <v>Aaa</v>
          </cell>
          <cell r="AB973">
            <v>37478</v>
          </cell>
          <cell r="AC973">
            <v>2002</v>
          </cell>
          <cell r="AD973" t="str">
            <v>St2</v>
          </cell>
          <cell r="AE973" t="str">
            <v>Qd2</v>
          </cell>
          <cell r="AF973" t="str">
            <v>Tr3</v>
          </cell>
          <cell r="AG973" t="str">
            <v>Tr3-2002</v>
          </cell>
          <cell r="AH973" t="str">
            <v>2002-Tr3</v>
          </cell>
          <cell r="AI973">
            <v>8</v>
          </cell>
          <cell r="AJ973" t="str">
            <v>08</v>
          </cell>
        </row>
        <row r="974">
          <cell r="AA974" t="str">
            <v>Aaa</v>
          </cell>
          <cell r="AB974">
            <v>37479</v>
          </cell>
          <cell r="AC974">
            <v>2002</v>
          </cell>
          <cell r="AD974" t="str">
            <v>St2</v>
          </cell>
          <cell r="AE974" t="str">
            <v>Qd2</v>
          </cell>
          <cell r="AF974" t="str">
            <v>Tr3</v>
          </cell>
          <cell r="AG974" t="str">
            <v>Tr3-2002</v>
          </cell>
          <cell r="AH974" t="str">
            <v>2002-Tr3</v>
          </cell>
          <cell r="AI974">
            <v>8</v>
          </cell>
          <cell r="AJ974" t="str">
            <v>08</v>
          </cell>
        </row>
        <row r="975">
          <cell r="AA975" t="str">
            <v>Aaa</v>
          </cell>
          <cell r="AB975">
            <v>37480</v>
          </cell>
          <cell r="AC975">
            <v>2002</v>
          </cell>
          <cell r="AD975" t="str">
            <v>St2</v>
          </cell>
          <cell r="AE975" t="str">
            <v>Qd2</v>
          </cell>
          <cell r="AF975" t="str">
            <v>Tr3</v>
          </cell>
          <cell r="AG975" t="str">
            <v>Tr3-2002</v>
          </cell>
          <cell r="AH975" t="str">
            <v>2002-Tr3</v>
          </cell>
          <cell r="AI975">
            <v>8</v>
          </cell>
          <cell r="AJ975" t="str">
            <v>08</v>
          </cell>
        </row>
        <row r="976">
          <cell r="AA976" t="str">
            <v>Aaa</v>
          </cell>
          <cell r="AB976">
            <v>37481</v>
          </cell>
          <cell r="AC976">
            <v>2002</v>
          </cell>
          <cell r="AD976" t="str">
            <v>St2</v>
          </cell>
          <cell r="AE976" t="str">
            <v>Qd2</v>
          </cell>
          <cell r="AF976" t="str">
            <v>Tr3</v>
          </cell>
          <cell r="AG976" t="str">
            <v>Tr3-2002</v>
          </cell>
          <cell r="AH976" t="str">
            <v>2002-Tr3</v>
          </cell>
          <cell r="AI976">
            <v>8</v>
          </cell>
          <cell r="AJ976" t="str">
            <v>08</v>
          </cell>
        </row>
        <row r="977">
          <cell r="AA977" t="str">
            <v>Aaa</v>
          </cell>
          <cell r="AB977">
            <v>37482</v>
          </cell>
          <cell r="AC977">
            <v>2002</v>
          </cell>
          <cell r="AD977" t="str">
            <v>St2</v>
          </cell>
          <cell r="AE977" t="str">
            <v>Qd2</v>
          </cell>
          <cell r="AF977" t="str">
            <v>Tr3</v>
          </cell>
          <cell r="AG977" t="str">
            <v>Tr3-2002</v>
          </cell>
          <cell r="AH977" t="str">
            <v>2002-Tr3</v>
          </cell>
          <cell r="AI977">
            <v>8</v>
          </cell>
          <cell r="AJ977" t="str">
            <v>08</v>
          </cell>
        </row>
        <row r="978">
          <cell r="AA978" t="str">
            <v>Aaa</v>
          </cell>
          <cell r="AB978">
            <v>37483</v>
          </cell>
          <cell r="AC978">
            <v>2002</v>
          </cell>
          <cell r="AD978" t="str">
            <v>St2</v>
          </cell>
          <cell r="AE978" t="str">
            <v>Qd2</v>
          </cell>
          <cell r="AF978" t="str">
            <v>Tr3</v>
          </cell>
          <cell r="AG978" t="str">
            <v>Tr3-2002</v>
          </cell>
          <cell r="AH978" t="str">
            <v>2002-Tr3</v>
          </cell>
          <cell r="AI978">
            <v>8</v>
          </cell>
          <cell r="AJ978" t="str">
            <v>08</v>
          </cell>
        </row>
        <row r="979">
          <cell r="AA979" t="str">
            <v>Aaa</v>
          </cell>
          <cell r="AB979">
            <v>37484</v>
          </cell>
          <cell r="AC979">
            <v>2002</v>
          </cell>
          <cell r="AD979" t="str">
            <v>St2</v>
          </cell>
          <cell r="AE979" t="str">
            <v>Qd2</v>
          </cell>
          <cell r="AF979" t="str">
            <v>Tr3</v>
          </cell>
          <cell r="AG979" t="str">
            <v>Tr3-2002</v>
          </cell>
          <cell r="AH979" t="str">
            <v>2002-Tr3</v>
          </cell>
          <cell r="AI979">
            <v>8</v>
          </cell>
          <cell r="AJ979" t="str">
            <v>08</v>
          </cell>
        </row>
        <row r="980">
          <cell r="AA980" t="str">
            <v>Aaa</v>
          </cell>
          <cell r="AB980">
            <v>37485</v>
          </cell>
          <cell r="AC980">
            <v>2002</v>
          </cell>
          <cell r="AD980" t="str">
            <v>St2</v>
          </cell>
          <cell r="AE980" t="str">
            <v>Qd2</v>
          </cell>
          <cell r="AF980" t="str">
            <v>Tr3</v>
          </cell>
          <cell r="AG980" t="str">
            <v>Tr3-2002</v>
          </cell>
          <cell r="AH980" t="str">
            <v>2002-Tr3</v>
          </cell>
          <cell r="AI980">
            <v>8</v>
          </cell>
          <cell r="AJ980" t="str">
            <v>08</v>
          </cell>
        </row>
        <row r="981">
          <cell r="AA981" t="str">
            <v>Aaa</v>
          </cell>
          <cell r="AB981">
            <v>37486</v>
          </cell>
          <cell r="AC981">
            <v>2002</v>
          </cell>
          <cell r="AD981" t="str">
            <v>St2</v>
          </cell>
          <cell r="AE981" t="str">
            <v>Qd2</v>
          </cell>
          <cell r="AF981" t="str">
            <v>Tr3</v>
          </cell>
          <cell r="AG981" t="str">
            <v>Tr3-2002</v>
          </cell>
          <cell r="AH981" t="str">
            <v>2002-Tr3</v>
          </cell>
          <cell r="AI981">
            <v>8</v>
          </cell>
          <cell r="AJ981" t="str">
            <v>08</v>
          </cell>
        </row>
        <row r="982">
          <cell r="AA982" t="str">
            <v>Aaa</v>
          </cell>
          <cell r="AB982">
            <v>37487</v>
          </cell>
          <cell r="AC982">
            <v>2002</v>
          </cell>
          <cell r="AD982" t="str">
            <v>St2</v>
          </cell>
          <cell r="AE982" t="str">
            <v>Qd2</v>
          </cell>
          <cell r="AF982" t="str">
            <v>Tr3</v>
          </cell>
          <cell r="AG982" t="str">
            <v>Tr3-2002</v>
          </cell>
          <cell r="AH982" t="str">
            <v>2002-Tr3</v>
          </cell>
          <cell r="AI982">
            <v>8</v>
          </cell>
          <cell r="AJ982" t="str">
            <v>08</v>
          </cell>
        </row>
        <row r="983">
          <cell r="AA983" t="str">
            <v>Aaa</v>
          </cell>
          <cell r="AB983">
            <v>37488</v>
          </cell>
          <cell r="AC983">
            <v>2002</v>
          </cell>
          <cell r="AD983" t="str">
            <v>St2</v>
          </cell>
          <cell r="AE983" t="str">
            <v>Qd2</v>
          </cell>
          <cell r="AF983" t="str">
            <v>Tr3</v>
          </cell>
          <cell r="AG983" t="str">
            <v>Tr3-2002</v>
          </cell>
          <cell r="AH983" t="str">
            <v>2002-Tr3</v>
          </cell>
          <cell r="AI983">
            <v>8</v>
          </cell>
          <cell r="AJ983" t="str">
            <v>08</v>
          </cell>
        </row>
        <row r="984">
          <cell r="AA984" t="str">
            <v>Aaa</v>
          </cell>
          <cell r="AB984">
            <v>37489</v>
          </cell>
          <cell r="AC984">
            <v>2002</v>
          </cell>
          <cell r="AD984" t="str">
            <v>St2</v>
          </cell>
          <cell r="AE984" t="str">
            <v>Qd2</v>
          </cell>
          <cell r="AF984" t="str">
            <v>Tr3</v>
          </cell>
          <cell r="AG984" t="str">
            <v>Tr3-2002</v>
          </cell>
          <cell r="AH984" t="str">
            <v>2002-Tr3</v>
          </cell>
          <cell r="AI984">
            <v>8</v>
          </cell>
          <cell r="AJ984" t="str">
            <v>08</v>
          </cell>
        </row>
        <row r="985">
          <cell r="AA985" t="str">
            <v>Aaa</v>
          </cell>
          <cell r="AB985">
            <v>37490</v>
          </cell>
          <cell r="AC985">
            <v>2002</v>
          </cell>
          <cell r="AD985" t="str">
            <v>St2</v>
          </cell>
          <cell r="AE985" t="str">
            <v>Qd2</v>
          </cell>
          <cell r="AF985" t="str">
            <v>Tr3</v>
          </cell>
          <cell r="AG985" t="str">
            <v>Tr3-2002</v>
          </cell>
          <cell r="AH985" t="str">
            <v>2002-Tr3</v>
          </cell>
          <cell r="AI985">
            <v>8</v>
          </cell>
          <cell r="AJ985" t="str">
            <v>08</v>
          </cell>
        </row>
        <row r="986">
          <cell r="AA986" t="str">
            <v>Aaa</v>
          </cell>
          <cell r="AB986">
            <v>37491</v>
          </cell>
          <cell r="AC986">
            <v>2002</v>
          </cell>
          <cell r="AD986" t="str">
            <v>St2</v>
          </cell>
          <cell r="AE986" t="str">
            <v>Qd2</v>
          </cell>
          <cell r="AF986" t="str">
            <v>Tr3</v>
          </cell>
          <cell r="AG986" t="str">
            <v>Tr3-2002</v>
          </cell>
          <cell r="AH986" t="str">
            <v>2002-Tr3</v>
          </cell>
          <cell r="AI986">
            <v>8</v>
          </cell>
          <cell r="AJ986" t="str">
            <v>08</v>
          </cell>
        </row>
        <row r="987">
          <cell r="AA987" t="str">
            <v>Aaa</v>
          </cell>
          <cell r="AB987">
            <v>37492</v>
          </cell>
          <cell r="AC987">
            <v>2002</v>
          </cell>
          <cell r="AD987" t="str">
            <v>St2</v>
          </cell>
          <cell r="AE987" t="str">
            <v>Qd2</v>
          </cell>
          <cell r="AF987" t="str">
            <v>Tr3</v>
          </cell>
          <cell r="AG987" t="str">
            <v>Tr3-2002</v>
          </cell>
          <cell r="AH987" t="str">
            <v>2002-Tr3</v>
          </cell>
          <cell r="AI987">
            <v>8</v>
          </cell>
          <cell r="AJ987" t="str">
            <v>08</v>
          </cell>
        </row>
        <row r="988">
          <cell r="AA988" t="str">
            <v>Aaa</v>
          </cell>
          <cell r="AB988">
            <v>37493</v>
          </cell>
          <cell r="AC988">
            <v>2002</v>
          </cell>
          <cell r="AD988" t="str">
            <v>St2</v>
          </cell>
          <cell r="AE988" t="str">
            <v>Qd2</v>
          </cell>
          <cell r="AF988" t="str">
            <v>Tr3</v>
          </cell>
          <cell r="AG988" t="str">
            <v>Tr3-2002</v>
          </cell>
          <cell r="AH988" t="str">
            <v>2002-Tr3</v>
          </cell>
          <cell r="AI988">
            <v>8</v>
          </cell>
          <cell r="AJ988" t="str">
            <v>08</v>
          </cell>
        </row>
        <row r="989">
          <cell r="AA989" t="str">
            <v>Aaa</v>
          </cell>
          <cell r="AB989">
            <v>37494</v>
          </cell>
          <cell r="AC989">
            <v>2002</v>
          </cell>
          <cell r="AD989" t="str">
            <v>St2</v>
          </cell>
          <cell r="AE989" t="str">
            <v>Qd2</v>
          </cell>
          <cell r="AF989" t="str">
            <v>Tr3</v>
          </cell>
          <cell r="AG989" t="str">
            <v>Tr3-2002</v>
          </cell>
          <cell r="AH989" t="str">
            <v>2002-Tr3</v>
          </cell>
          <cell r="AI989">
            <v>8</v>
          </cell>
          <cell r="AJ989" t="str">
            <v>08</v>
          </cell>
        </row>
        <row r="990">
          <cell r="AA990" t="str">
            <v>Aaa</v>
          </cell>
          <cell r="AB990">
            <v>37495</v>
          </cell>
          <cell r="AC990">
            <v>2002</v>
          </cell>
          <cell r="AD990" t="str">
            <v>St2</v>
          </cell>
          <cell r="AE990" t="str">
            <v>Qd2</v>
          </cell>
          <cell r="AF990" t="str">
            <v>Tr3</v>
          </cell>
          <cell r="AG990" t="str">
            <v>Tr3-2002</v>
          </cell>
          <cell r="AH990" t="str">
            <v>2002-Tr3</v>
          </cell>
          <cell r="AI990">
            <v>8</v>
          </cell>
          <cell r="AJ990" t="str">
            <v>08</v>
          </cell>
        </row>
        <row r="991">
          <cell r="AA991" t="str">
            <v>Aaa</v>
          </cell>
          <cell r="AB991">
            <v>37496</v>
          </cell>
          <cell r="AC991">
            <v>2002</v>
          </cell>
          <cell r="AD991" t="str">
            <v>St2</v>
          </cell>
          <cell r="AE991" t="str">
            <v>Qd2</v>
          </cell>
          <cell r="AF991" t="str">
            <v>Tr3</v>
          </cell>
          <cell r="AG991" t="str">
            <v>Tr3-2002</v>
          </cell>
          <cell r="AH991" t="str">
            <v>2002-Tr3</v>
          </cell>
          <cell r="AI991">
            <v>8</v>
          </cell>
          <cell r="AJ991" t="str">
            <v>08</v>
          </cell>
        </row>
        <row r="992">
          <cell r="AA992" t="str">
            <v>Aaa</v>
          </cell>
          <cell r="AB992">
            <v>37497</v>
          </cell>
          <cell r="AC992">
            <v>2002</v>
          </cell>
          <cell r="AD992" t="str">
            <v>St2</v>
          </cell>
          <cell r="AE992" t="str">
            <v>Qd2</v>
          </cell>
          <cell r="AF992" t="str">
            <v>Tr3</v>
          </cell>
          <cell r="AG992" t="str">
            <v>Tr3-2002</v>
          </cell>
          <cell r="AH992" t="str">
            <v>2002-Tr3</v>
          </cell>
          <cell r="AI992">
            <v>8</v>
          </cell>
          <cell r="AJ992" t="str">
            <v>08</v>
          </cell>
        </row>
        <row r="993">
          <cell r="AA993" t="str">
            <v>Aaa</v>
          </cell>
          <cell r="AB993">
            <v>37498</v>
          </cell>
          <cell r="AC993">
            <v>2002</v>
          </cell>
          <cell r="AD993" t="str">
            <v>St2</v>
          </cell>
          <cell r="AE993" t="str">
            <v>Qd2</v>
          </cell>
          <cell r="AF993" t="str">
            <v>Tr3</v>
          </cell>
          <cell r="AG993" t="str">
            <v>Tr3-2002</v>
          </cell>
          <cell r="AH993" t="str">
            <v>2002-Tr3</v>
          </cell>
          <cell r="AI993">
            <v>8</v>
          </cell>
          <cell r="AJ993" t="str">
            <v>08</v>
          </cell>
        </row>
        <row r="994">
          <cell r="AA994" t="str">
            <v>Aaa</v>
          </cell>
          <cell r="AB994">
            <v>37499</v>
          </cell>
          <cell r="AC994">
            <v>2002</v>
          </cell>
          <cell r="AD994" t="str">
            <v>St2</v>
          </cell>
          <cell r="AE994" t="str">
            <v>Qd2</v>
          </cell>
          <cell r="AF994" t="str">
            <v>Tr3</v>
          </cell>
          <cell r="AG994" t="str">
            <v>Tr3-2002</v>
          </cell>
          <cell r="AH994" t="str">
            <v>2002-Tr3</v>
          </cell>
          <cell r="AI994">
            <v>8</v>
          </cell>
          <cell r="AJ994" t="str">
            <v>08</v>
          </cell>
        </row>
        <row r="995">
          <cell r="AA995" t="str">
            <v>Aaa</v>
          </cell>
          <cell r="AB995">
            <v>37500</v>
          </cell>
          <cell r="AC995">
            <v>2002</v>
          </cell>
          <cell r="AD995" t="str">
            <v>St2</v>
          </cell>
          <cell r="AE995" t="str">
            <v>Qd3</v>
          </cell>
          <cell r="AF995" t="str">
            <v>Tr3</v>
          </cell>
          <cell r="AG995" t="str">
            <v>Tr3-2002</v>
          </cell>
          <cell r="AH995" t="str">
            <v>2002-Tr3</v>
          </cell>
          <cell r="AI995">
            <v>9</v>
          </cell>
          <cell r="AJ995" t="str">
            <v>09</v>
          </cell>
        </row>
        <row r="996">
          <cell r="AA996" t="str">
            <v>Aaa</v>
          </cell>
          <cell r="AB996">
            <v>37501</v>
          </cell>
          <cell r="AC996">
            <v>2002</v>
          </cell>
          <cell r="AD996" t="str">
            <v>St2</v>
          </cell>
          <cell r="AE996" t="str">
            <v>Qd3</v>
          </cell>
          <cell r="AF996" t="str">
            <v>Tr3</v>
          </cell>
          <cell r="AG996" t="str">
            <v>Tr3-2002</v>
          </cell>
          <cell r="AH996" t="str">
            <v>2002-Tr3</v>
          </cell>
          <cell r="AI996">
            <v>9</v>
          </cell>
          <cell r="AJ996" t="str">
            <v>09</v>
          </cell>
        </row>
        <row r="997">
          <cell r="AA997" t="str">
            <v>Aaa</v>
          </cell>
          <cell r="AB997">
            <v>37502</v>
          </cell>
          <cell r="AC997">
            <v>2002</v>
          </cell>
          <cell r="AD997" t="str">
            <v>St2</v>
          </cell>
          <cell r="AE997" t="str">
            <v>Qd3</v>
          </cell>
          <cell r="AF997" t="str">
            <v>Tr3</v>
          </cell>
          <cell r="AG997" t="str">
            <v>Tr3-2002</v>
          </cell>
          <cell r="AH997" t="str">
            <v>2002-Tr3</v>
          </cell>
          <cell r="AI997">
            <v>9</v>
          </cell>
          <cell r="AJ997" t="str">
            <v>09</v>
          </cell>
        </row>
        <row r="998">
          <cell r="AA998" t="str">
            <v>Aaa</v>
          </cell>
          <cell r="AB998">
            <v>37503</v>
          </cell>
          <cell r="AC998">
            <v>2002</v>
          </cell>
          <cell r="AD998" t="str">
            <v>St2</v>
          </cell>
          <cell r="AE998" t="str">
            <v>Qd3</v>
          </cell>
          <cell r="AF998" t="str">
            <v>Tr3</v>
          </cell>
          <cell r="AG998" t="str">
            <v>Tr3-2002</v>
          </cell>
          <cell r="AH998" t="str">
            <v>2002-Tr3</v>
          </cell>
          <cell r="AI998">
            <v>9</v>
          </cell>
          <cell r="AJ998" t="str">
            <v>09</v>
          </cell>
        </row>
        <row r="999">
          <cell r="AA999" t="str">
            <v>Aaa</v>
          </cell>
          <cell r="AB999">
            <v>37504</v>
          </cell>
          <cell r="AC999">
            <v>2002</v>
          </cell>
          <cell r="AD999" t="str">
            <v>St2</v>
          </cell>
          <cell r="AE999" t="str">
            <v>Qd3</v>
          </cell>
          <cell r="AF999" t="str">
            <v>Tr3</v>
          </cell>
          <cell r="AG999" t="str">
            <v>Tr3-2002</v>
          </cell>
          <cell r="AH999" t="str">
            <v>2002-Tr3</v>
          </cell>
          <cell r="AI999">
            <v>9</v>
          </cell>
          <cell r="AJ999" t="str">
            <v>09</v>
          </cell>
        </row>
        <row r="1000">
          <cell r="AA1000" t="str">
            <v>Aaa</v>
          </cell>
          <cell r="AB1000">
            <v>37505</v>
          </cell>
          <cell r="AC1000">
            <v>2002</v>
          </cell>
          <cell r="AD1000" t="str">
            <v>St2</v>
          </cell>
          <cell r="AE1000" t="str">
            <v>Qd3</v>
          </cell>
          <cell r="AF1000" t="str">
            <v>Tr3</v>
          </cell>
          <cell r="AG1000" t="str">
            <v>Tr3-2002</v>
          </cell>
          <cell r="AH1000" t="str">
            <v>2002-Tr3</v>
          </cell>
          <cell r="AI1000">
            <v>9</v>
          </cell>
          <cell r="AJ1000" t="str">
            <v>09</v>
          </cell>
        </row>
      </sheetData>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o"/>
      <sheetName val="Rml"/>
      <sheetName val="Afz"/>
      <sheetName val="Cal"/>
      <sheetName val="RlzPln"/>
      <sheetName val="Snh"/>
      <sheetName val="Inc"/>
      <sheetName val="Abt"/>
      <sheetName val="CnvDtaItm"/>
      <sheetName val="Dta"/>
      <sheetName val="DtaTdn"/>
      <sheetName val="DtaChk"/>
      <sheetName val="DtaChkFrd"/>
      <sheetName val="IndEcn"/>
      <sheetName val="Frd"/>
      <sheetName val="FrdTdn"/>
      <sheetName val="FrdChk"/>
      <sheetName val="FrdChk (2)"/>
      <sheetName val="Old"/>
      <sheetName val="PdiExemplo"/>
      <sheetName val="10.10.Bsc"/>
      <sheetName val="Plan8"/>
    </sheetNames>
    <sheetDataSet>
      <sheetData sheetId="0"/>
      <sheetData sheetId="1"/>
      <sheetData sheetId="2"/>
      <sheetData sheetId="3"/>
      <sheetData sheetId="4"/>
      <sheetData sheetId="5"/>
      <sheetData sheetId="6"/>
      <sheetData sheetId="7"/>
      <sheetData sheetId="8"/>
      <sheetData sheetId="9">
        <row r="20">
          <cell r="AA20" t="str">
            <v>Aaa</v>
          </cell>
          <cell r="AB20" t="str">
            <v>Idt</v>
          </cell>
          <cell r="AC20" t="str">
            <v>Ano</v>
          </cell>
          <cell r="AD20" t="str">
            <v>Str</v>
          </cell>
          <cell r="AE20" t="str">
            <v>Qdr</v>
          </cell>
          <cell r="AF20" t="str">
            <v>Tri</v>
          </cell>
          <cell r="AG20" t="str">
            <v>AnoTriTx1</v>
          </cell>
          <cell r="AH20" t="str">
            <v>AnoTriTx2</v>
          </cell>
          <cell r="AI20" t="str">
            <v>Mes</v>
          </cell>
          <cell r="AJ20" t="str">
            <v>MesTx1</v>
          </cell>
        </row>
        <row r="21">
          <cell r="AA21" t="str">
            <v>Aaa</v>
          </cell>
          <cell r="AB21">
            <v>36526</v>
          </cell>
          <cell r="AC21">
            <v>2000</v>
          </cell>
          <cell r="AD21" t="str">
            <v>St1</v>
          </cell>
          <cell r="AE21" t="str">
            <v>Qd1</v>
          </cell>
          <cell r="AF21" t="str">
            <v>Tr1</v>
          </cell>
          <cell r="AG21" t="str">
            <v>Tr1-2000</v>
          </cell>
          <cell r="AH21" t="str">
            <v>2000-Tr1</v>
          </cell>
          <cell r="AI21">
            <v>1</v>
          </cell>
          <cell r="AJ21" t="str">
            <v>01</v>
          </cell>
        </row>
        <row r="22">
          <cell r="AA22" t="str">
            <v>Aaa</v>
          </cell>
          <cell r="AB22">
            <v>36527</v>
          </cell>
          <cell r="AC22">
            <v>2000</v>
          </cell>
          <cell r="AD22" t="str">
            <v>St1</v>
          </cell>
          <cell r="AE22" t="str">
            <v>Qd1</v>
          </cell>
          <cell r="AF22" t="str">
            <v>Tr1</v>
          </cell>
          <cell r="AG22" t="str">
            <v>Tr1-2000</v>
          </cell>
          <cell r="AH22" t="str">
            <v>2000-Tr1</v>
          </cell>
          <cell r="AI22">
            <v>1</v>
          </cell>
          <cell r="AJ22" t="str">
            <v>01</v>
          </cell>
        </row>
        <row r="23">
          <cell r="AA23" t="str">
            <v>Aaa</v>
          </cell>
          <cell r="AB23">
            <v>36528</v>
          </cell>
          <cell r="AC23">
            <v>2000</v>
          </cell>
          <cell r="AD23" t="str">
            <v>St1</v>
          </cell>
          <cell r="AE23" t="str">
            <v>Qd1</v>
          </cell>
          <cell r="AF23" t="str">
            <v>Tr1</v>
          </cell>
          <cell r="AG23" t="str">
            <v>Tr1-2000</v>
          </cell>
          <cell r="AH23" t="str">
            <v>2000-Tr1</v>
          </cell>
          <cell r="AI23">
            <v>1</v>
          </cell>
          <cell r="AJ23" t="str">
            <v>01</v>
          </cell>
        </row>
        <row r="24">
          <cell r="AA24" t="str">
            <v>Aaa</v>
          </cell>
          <cell r="AB24">
            <v>36529</v>
          </cell>
          <cell r="AC24">
            <v>2000</v>
          </cell>
          <cell r="AD24" t="str">
            <v>St1</v>
          </cell>
          <cell r="AE24" t="str">
            <v>Qd1</v>
          </cell>
          <cell r="AF24" t="str">
            <v>Tr1</v>
          </cell>
          <cell r="AG24" t="str">
            <v>Tr1-2000</v>
          </cell>
          <cell r="AH24" t="str">
            <v>2000-Tr1</v>
          </cell>
          <cell r="AI24">
            <v>1</v>
          </cell>
          <cell r="AJ24" t="str">
            <v>01</v>
          </cell>
        </row>
        <row r="25">
          <cell r="AA25" t="str">
            <v>Aaa</v>
          </cell>
          <cell r="AB25">
            <v>36530</v>
          </cell>
          <cell r="AC25">
            <v>2000</v>
          </cell>
          <cell r="AD25" t="str">
            <v>St1</v>
          </cell>
          <cell r="AE25" t="str">
            <v>Qd1</v>
          </cell>
          <cell r="AF25" t="str">
            <v>Tr1</v>
          </cell>
          <cell r="AG25" t="str">
            <v>Tr1-2000</v>
          </cell>
          <cell r="AH25" t="str">
            <v>2000-Tr1</v>
          </cell>
          <cell r="AI25">
            <v>1</v>
          </cell>
          <cell r="AJ25" t="str">
            <v>01</v>
          </cell>
        </row>
        <row r="26">
          <cell r="AA26" t="str">
            <v>Aaa</v>
          </cell>
          <cell r="AB26">
            <v>36531</v>
          </cell>
          <cell r="AC26">
            <v>2000</v>
          </cell>
          <cell r="AD26" t="str">
            <v>St1</v>
          </cell>
          <cell r="AE26" t="str">
            <v>Qd1</v>
          </cell>
          <cell r="AF26" t="str">
            <v>Tr1</v>
          </cell>
          <cell r="AG26" t="str">
            <v>Tr1-2000</v>
          </cell>
          <cell r="AH26" t="str">
            <v>2000-Tr1</v>
          </cell>
          <cell r="AI26">
            <v>1</v>
          </cell>
          <cell r="AJ26" t="str">
            <v>01</v>
          </cell>
        </row>
        <row r="27">
          <cell r="AA27" t="str">
            <v>Aaa</v>
          </cell>
          <cell r="AB27">
            <v>36532</v>
          </cell>
          <cell r="AC27">
            <v>2000</v>
          </cell>
          <cell r="AD27" t="str">
            <v>St1</v>
          </cell>
          <cell r="AE27" t="str">
            <v>Qd1</v>
          </cell>
          <cell r="AF27" t="str">
            <v>Tr1</v>
          </cell>
          <cell r="AG27" t="str">
            <v>Tr1-2000</v>
          </cell>
          <cell r="AH27" t="str">
            <v>2000-Tr1</v>
          </cell>
          <cell r="AI27">
            <v>1</v>
          </cell>
          <cell r="AJ27" t="str">
            <v>01</v>
          </cell>
        </row>
        <row r="28">
          <cell r="AA28" t="str">
            <v>Aaa</v>
          </cell>
          <cell r="AB28">
            <v>36533</v>
          </cell>
          <cell r="AC28">
            <v>2000</v>
          </cell>
          <cell r="AD28" t="str">
            <v>St1</v>
          </cell>
          <cell r="AE28" t="str">
            <v>Qd1</v>
          </cell>
          <cell r="AF28" t="str">
            <v>Tr1</v>
          </cell>
          <cell r="AG28" t="str">
            <v>Tr1-2000</v>
          </cell>
          <cell r="AH28" t="str">
            <v>2000-Tr1</v>
          </cell>
          <cell r="AI28">
            <v>1</v>
          </cell>
          <cell r="AJ28" t="str">
            <v>01</v>
          </cell>
        </row>
        <row r="29">
          <cell r="AA29" t="str">
            <v>Aaa</v>
          </cell>
          <cell r="AB29">
            <v>36534</v>
          </cell>
          <cell r="AC29">
            <v>2000</v>
          </cell>
          <cell r="AD29" t="str">
            <v>St1</v>
          </cell>
          <cell r="AE29" t="str">
            <v>Qd1</v>
          </cell>
          <cell r="AF29" t="str">
            <v>Tr1</v>
          </cell>
          <cell r="AG29" t="str">
            <v>Tr1-2000</v>
          </cell>
          <cell r="AH29" t="str">
            <v>2000-Tr1</v>
          </cell>
          <cell r="AI29">
            <v>1</v>
          </cell>
          <cell r="AJ29" t="str">
            <v>01</v>
          </cell>
        </row>
        <row r="30">
          <cell r="AA30" t="str">
            <v>Aaa</v>
          </cell>
          <cell r="AB30">
            <v>36535</v>
          </cell>
          <cell r="AC30">
            <v>2000</v>
          </cell>
          <cell r="AD30" t="str">
            <v>St1</v>
          </cell>
          <cell r="AE30" t="str">
            <v>Qd1</v>
          </cell>
          <cell r="AF30" t="str">
            <v>Tr1</v>
          </cell>
          <cell r="AG30" t="str">
            <v>Tr1-2000</v>
          </cell>
          <cell r="AH30" t="str">
            <v>2000-Tr1</v>
          </cell>
          <cell r="AI30">
            <v>1</v>
          </cell>
          <cell r="AJ30" t="str">
            <v>01</v>
          </cell>
        </row>
        <row r="31">
          <cell r="AA31" t="str">
            <v>Aaa</v>
          </cell>
          <cell r="AB31">
            <v>36536</v>
          </cell>
          <cell r="AC31">
            <v>2000</v>
          </cell>
          <cell r="AD31" t="str">
            <v>St1</v>
          </cell>
          <cell r="AE31" t="str">
            <v>Qd1</v>
          </cell>
          <cell r="AF31" t="str">
            <v>Tr1</v>
          </cell>
          <cell r="AG31" t="str">
            <v>Tr1-2000</v>
          </cell>
          <cell r="AH31" t="str">
            <v>2000-Tr1</v>
          </cell>
          <cell r="AI31">
            <v>1</v>
          </cell>
          <cell r="AJ31" t="str">
            <v>01</v>
          </cell>
        </row>
        <row r="32">
          <cell r="AA32" t="str">
            <v>Aaa</v>
          </cell>
          <cell r="AB32">
            <v>36537</v>
          </cell>
          <cell r="AC32">
            <v>2000</v>
          </cell>
          <cell r="AD32" t="str">
            <v>St1</v>
          </cell>
          <cell r="AE32" t="str">
            <v>Qd1</v>
          </cell>
          <cell r="AF32" t="str">
            <v>Tr1</v>
          </cell>
          <cell r="AG32" t="str">
            <v>Tr1-2000</v>
          </cell>
          <cell r="AH32" t="str">
            <v>2000-Tr1</v>
          </cell>
          <cell r="AI32">
            <v>1</v>
          </cell>
          <cell r="AJ32" t="str">
            <v>01</v>
          </cell>
        </row>
        <row r="33">
          <cell r="AA33" t="str">
            <v>Aaa</v>
          </cell>
          <cell r="AB33">
            <v>36538</v>
          </cell>
          <cell r="AC33">
            <v>2000</v>
          </cell>
          <cell r="AD33" t="str">
            <v>St1</v>
          </cell>
          <cell r="AE33" t="str">
            <v>Qd1</v>
          </cell>
          <cell r="AF33" t="str">
            <v>Tr1</v>
          </cell>
          <cell r="AG33" t="str">
            <v>Tr1-2000</v>
          </cell>
          <cell r="AH33" t="str">
            <v>2000-Tr1</v>
          </cell>
          <cell r="AI33">
            <v>1</v>
          </cell>
          <cell r="AJ33" t="str">
            <v>01</v>
          </cell>
        </row>
        <row r="34">
          <cell r="AA34" t="str">
            <v>Aaa</v>
          </cell>
          <cell r="AB34">
            <v>36539</v>
          </cell>
          <cell r="AC34">
            <v>2000</v>
          </cell>
          <cell r="AD34" t="str">
            <v>St1</v>
          </cell>
          <cell r="AE34" t="str">
            <v>Qd1</v>
          </cell>
          <cell r="AF34" t="str">
            <v>Tr1</v>
          </cell>
          <cell r="AG34" t="str">
            <v>Tr1-2000</v>
          </cell>
          <cell r="AH34" t="str">
            <v>2000-Tr1</v>
          </cell>
          <cell r="AI34">
            <v>1</v>
          </cell>
          <cell r="AJ34" t="str">
            <v>01</v>
          </cell>
        </row>
        <row r="35">
          <cell r="AA35" t="str">
            <v>Aaa</v>
          </cell>
          <cell r="AB35">
            <v>36540</v>
          </cell>
          <cell r="AC35">
            <v>2000</v>
          </cell>
          <cell r="AD35" t="str">
            <v>St1</v>
          </cell>
          <cell r="AE35" t="str">
            <v>Qd1</v>
          </cell>
          <cell r="AF35" t="str">
            <v>Tr1</v>
          </cell>
          <cell r="AG35" t="str">
            <v>Tr1-2000</v>
          </cell>
          <cell r="AH35" t="str">
            <v>2000-Tr1</v>
          </cell>
          <cell r="AI35">
            <v>1</v>
          </cell>
          <cell r="AJ35" t="str">
            <v>01</v>
          </cell>
        </row>
        <row r="36">
          <cell r="AA36" t="str">
            <v>Aaa</v>
          </cell>
          <cell r="AB36">
            <v>36541</v>
          </cell>
          <cell r="AC36">
            <v>2000</v>
          </cell>
          <cell r="AD36" t="str">
            <v>St1</v>
          </cell>
          <cell r="AE36" t="str">
            <v>Qd1</v>
          </cell>
          <cell r="AF36" t="str">
            <v>Tr1</v>
          </cell>
          <cell r="AG36" t="str">
            <v>Tr1-2000</v>
          </cell>
          <cell r="AH36" t="str">
            <v>2000-Tr1</v>
          </cell>
          <cell r="AI36">
            <v>1</v>
          </cell>
          <cell r="AJ36" t="str">
            <v>01</v>
          </cell>
        </row>
        <row r="37">
          <cell r="AA37" t="str">
            <v>Aaa</v>
          </cell>
          <cell r="AB37">
            <v>36542</v>
          </cell>
          <cell r="AC37">
            <v>2000</v>
          </cell>
          <cell r="AD37" t="str">
            <v>St1</v>
          </cell>
          <cell r="AE37" t="str">
            <v>Qd1</v>
          </cell>
          <cell r="AF37" t="str">
            <v>Tr1</v>
          </cell>
          <cell r="AG37" t="str">
            <v>Tr1-2000</v>
          </cell>
          <cell r="AH37" t="str">
            <v>2000-Tr1</v>
          </cell>
          <cell r="AI37">
            <v>1</v>
          </cell>
          <cell r="AJ37" t="str">
            <v>01</v>
          </cell>
        </row>
        <row r="38">
          <cell r="AA38" t="str">
            <v>Aaa</v>
          </cell>
          <cell r="AB38">
            <v>36543</v>
          </cell>
          <cell r="AC38">
            <v>2000</v>
          </cell>
          <cell r="AD38" t="str">
            <v>St1</v>
          </cell>
          <cell r="AE38" t="str">
            <v>Qd1</v>
          </cell>
          <cell r="AF38" t="str">
            <v>Tr1</v>
          </cell>
          <cell r="AG38" t="str">
            <v>Tr1-2000</v>
          </cell>
          <cell r="AH38" t="str">
            <v>2000-Tr1</v>
          </cell>
          <cell r="AI38">
            <v>1</v>
          </cell>
          <cell r="AJ38" t="str">
            <v>01</v>
          </cell>
        </row>
        <row r="39">
          <cell r="AA39" t="str">
            <v>Aaa</v>
          </cell>
          <cell r="AB39">
            <v>36544</v>
          </cell>
          <cell r="AC39">
            <v>2000</v>
          </cell>
          <cell r="AD39" t="str">
            <v>St1</v>
          </cell>
          <cell r="AE39" t="str">
            <v>Qd1</v>
          </cell>
          <cell r="AF39" t="str">
            <v>Tr1</v>
          </cell>
          <cell r="AG39" t="str">
            <v>Tr1-2000</v>
          </cell>
          <cell r="AH39" t="str">
            <v>2000-Tr1</v>
          </cell>
          <cell r="AI39">
            <v>1</v>
          </cell>
          <cell r="AJ39" t="str">
            <v>01</v>
          </cell>
        </row>
        <row r="40">
          <cell r="AA40" t="str">
            <v>Aaa</v>
          </cell>
          <cell r="AB40">
            <v>36545</v>
          </cell>
          <cell r="AC40">
            <v>2000</v>
          </cell>
          <cell r="AD40" t="str">
            <v>St1</v>
          </cell>
          <cell r="AE40" t="str">
            <v>Qd1</v>
          </cell>
          <cell r="AF40" t="str">
            <v>Tr1</v>
          </cell>
          <cell r="AG40" t="str">
            <v>Tr1-2000</v>
          </cell>
          <cell r="AH40" t="str">
            <v>2000-Tr1</v>
          </cell>
          <cell r="AI40">
            <v>1</v>
          </cell>
          <cell r="AJ40" t="str">
            <v>01</v>
          </cell>
        </row>
        <row r="41">
          <cell r="AA41" t="str">
            <v>Aaa</v>
          </cell>
          <cell r="AB41">
            <v>36546</v>
          </cell>
          <cell r="AC41">
            <v>2000</v>
          </cell>
          <cell r="AD41" t="str">
            <v>St1</v>
          </cell>
          <cell r="AE41" t="str">
            <v>Qd1</v>
          </cell>
          <cell r="AF41" t="str">
            <v>Tr1</v>
          </cell>
          <cell r="AG41" t="str">
            <v>Tr1-2000</v>
          </cell>
          <cell r="AH41" t="str">
            <v>2000-Tr1</v>
          </cell>
          <cell r="AI41">
            <v>1</v>
          </cell>
          <cell r="AJ41" t="str">
            <v>01</v>
          </cell>
        </row>
        <row r="42">
          <cell r="AA42" t="str">
            <v>Aaa</v>
          </cell>
          <cell r="AB42">
            <v>36547</v>
          </cell>
          <cell r="AC42">
            <v>2000</v>
          </cell>
          <cell r="AD42" t="str">
            <v>St1</v>
          </cell>
          <cell r="AE42" t="str">
            <v>Qd1</v>
          </cell>
          <cell r="AF42" t="str">
            <v>Tr1</v>
          </cell>
          <cell r="AG42" t="str">
            <v>Tr1-2000</v>
          </cell>
          <cell r="AH42" t="str">
            <v>2000-Tr1</v>
          </cell>
          <cell r="AI42">
            <v>1</v>
          </cell>
          <cell r="AJ42" t="str">
            <v>01</v>
          </cell>
        </row>
        <row r="43">
          <cell r="AA43" t="str">
            <v>Aaa</v>
          </cell>
          <cell r="AB43">
            <v>36548</v>
          </cell>
          <cell r="AC43">
            <v>2000</v>
          </cell>
          <cell r="AD43" t="str">
            <v>St1</v>
          </cell>
          <cell r="AE43" t="str">
            <v>Qd1</v>
          </cell>
          <cell r="AF43" t="str">
            <v>Tr1</v>
          </cell>
          <cell r="AG43" t="str">
            <v>Tr1-2000</v>
          </cell>
          <cell r="AH43" t="str">
            <v>2000-Tr1</v>
          </cell>
          <cell r="AI43">
            <v>1</v>
          </cell>
          <cell r="AJ43" t="str">
            <v>01</v>
          </cell>
        </row>
        <row r="44">
          <cell r="AA44" t="str">
            <v>Aaa</v>
          </cell>
          <cell r="AB44">
            <v>36549</v>
          </cell>
          <cell r="AC44">
            <v>2000</v>
          </cell>
          <cell r="AD44" t="str">
            <v>St1</v>
          </cell>
          <cell r="AE44" t="str">
            <v>Qd1</v>
          </cell>
          <cell r="AF44" t="str">
            <v>Tr1</v>
          </cell>
          <cell r="AG44" t="str">
            <v>Tr1-2000</v>
          </cell>
          <cell r="AH44" t="str">
            <v>2000-Tr1</v>
          </cell>
          <cell r="AI44">
            <v>1</v>
          </cell>
          <cell r="AJ44" t="str">
            <v>01</v>
          </cell>
        </row>
        <row r="45">
          <cell r="AA45" t="str">
            <v>Aaa</v>
          </cell>
          <cell r="AB45">
            <v>36550</v>
          </cell>
          <cell r="AC45">
            <v>2000</v>
          </cell>
          <cell r="AD45" t="str">
            <v>St1</v>
          </cell>
          <cell r="AE45" t="str">
            <v>Qd1</v>
          </cell>
          <cell r="AF45" t="str">
            <v>Tr1</v>
          </cell>
          <cell r="AG45" t="str">
            <v>Tr1-2000</v>
          </cell>
          <cell r="AH45" t="str">
            <v>2000-Tr1</v>
          </cell>
          <cell r="AI45">
            <v>1</v>
          </cell>
          <cell r="AJ45" t="str">
            <v>01</v>
          </cell>
        </row>
        <row r="46">
          <cell r="AA46" t="str">
            <v>Aaa</v>
          </cell>
          <cell r="AB46">
            <v>36551</v>
          </cell>
          <cell r="AC46">
            <v>2000</v>
          </cell>
          <cell r="AD46" t="str">
            <v>St1</v>
          </cell>
          <cell r="AE46" t="str">
            <v>Qd1</v>
          </cell>
          <cell r="AF46" t="str">
            <v>Tr1</v>
          </cell>
          <cell r="AG46" t="str">
            <v>Tr1-2000</v>
          </cell>
          <cell r="AH46" t="str">
            <v>2000-Tr1</v>
          </cell>
          <cell r="AI46">
            <v>1</v>
          </cell>
          <cell r="AJ46" t="str">
            <v>01</v>
          </cell>
        </row>
        <row r="47">
          <cell r="AA47" t="str">
            <v>Aaa</v>
          </cell>
          <cell r="AB47">
            <v>36552</v>
          </cell>
          <cell r="AC47">
            <v>2000</v>
          </cell>
          <cell r="AD47" t="str">
            <v>St1</v>
          </cell>
          <cell r="AE47" t="str">
            <v>Qd1</v>
          </cell>
          <cell r="AF47" t="str">
            <v>Tr1</v>
          </cell>
          <cell r="AG47" t="str">
            <v>Tr1-2000</v>
          </cell>
          <cell r="AH47" t="str">
            <v>2000-Tr1</v>
          </cell>
          <cell r="AI47">
            <v>1</v>
          </cell>
          <cell r="AJ47" t="str">
            <v>01</v>
          </cell>
        </row>
        <row r="48">
          <cell r="AA48" t="str">
            <v>Aaa</v>
          </cell>
          <cell r="AB48">
            <v>36553</v>
          </cell>
          <cell r="AC48">
            <v>2000</v>
          </cell>
          <cell r="AD48" t="str">
            <v>St1</v>
          </cell>
          <cell r="AE48" t="str">
            <v>Qd1</v>
          </cell>
          <cell r="AF48" t="str">
            <v>Tr1</v>
          </cell>
          <cell r="AG48" t="str">
            <v>Tr1-2000</v>
          </cell>
          <cell r="AH48" t="str">
            <v>2000-Tr1</v>
          </cell>
          <cell r="AI48">
            <v>1</v>
          </cell>
          <cell r="AJ48" t="str">
            <v>01</v>
          </cell>
        </row>
        <row r="49">
          <cell r="AA49" t="str">
            <v>Aaa</v>
          </cell>
          <cell r="AB49">
            <v>36554</v>
          </cell>
          <cell r="AC49">
            <v>2000</v>
          </cell>
          <cell r="AD49" t="str">
            <v>St1</v>
          </cell>
          <cell r="AE49" t="str">
            <v>Qd1</v>
          </cell>
          <cell r="AF49" t="str">
            <v>Tr1</v>
          </cell>
          <cell r="AG49" t="str">
            <v>Tr1-2000</v>
          </cell>
          <cell r="AH49" t="str">
            <v>2000-Tr1</v>
          </cell>
          <cell r="AI49">
            <v>1</v>
          </cell>
          <cell r="AJ49" t="str">
            <v>01</v>
          </cell>
        </row>
        <row r="50">
          <cell r="AA50" t="str">
            <v>Aaa</v>
          </cell>
          <cell r="AB50">
            <v>36555</v>
          </cell>
          <cell r="AC50">
            <v>2000</v>
          </cell>
          <cell r="AD50" t="str">
            <v>St1</v>
          </cell>
          <cell r="AE50" t="str">
            <v>Qd1</v>
          </cell>
          <cell r="AF50" t="str">
            <v>Tr1</v>
          </cell>
          <cell r="AG50" t="str">
            <v>Tr1-2000</v>
          </cell>
          <cell r="AH50" t="str">
            <v>2000-Tr1</v>
          </cell>
          <cell r="AI50">
            <v>1</v>
          </cell>
          <cell r="AJ50" t="str">
            <v>01</v>
          </cell>
        </row>
        <row r="51">
          <cell r="AA51" t="str">
            <v>Aaa</v>
          </cell>
          <cell r="AB51">
            <v>36556</v>
          </cell>
          <cell r="AC51">
            <v>2000</v>
          </cell>
          <cell r="AD51" t="str">
            <v>St1</v>
          </cell>
          <cell r="AE51" t="str">
            <v>Qd1</v>
          </cell>
          <cell r="AF51" t="str">
            <v>Tr1</v>
          </cell>
          <cell r="AG51" t="str">
            <v>Tr1-2000</v>
          </cell>
          <cell r="AH51" t="str">
            <v>2000-Tr1</v>
          </cell>
          <cell r="AI51">
            <v>1</v>
          </cell>
          <cell r="AJ51" t="str">
            <v>01</v>
          </cell>
        </row>
        <row r="52">
          <cell r="AA52" t="str">
            <v>Aaa</v>
          </cell>
          <cell r="AB52">
            <v>36557</v>
          </cell>
          <cell r="AC52">
            <v>2000</v>
          </cell>
          <cell r="AD52" t="str">
            <v>St1</v>
          </cell>
          <cell r="AE52" t="str">
            <v>Qd1</v>
          </cell>
          <cell r="AF52" t="str">
            <v>Tr1</v>
          </cell>
          <cell r="AG52" t="str">
            <v>Tr1-2000</v>
          </cell>
          <cell r="AH52" t="str">
            <v>2000-Tr1</v>
          </cell>
          <cell r="AI52">
            <v>2</v>
          </cell>
          <cell r="AJ52" t="str">
            <v>02</v>
          </cell>
        </row>
        <row r="53">
          <cell r="AA53" t="str">
            <v>Aaa</v>
          </cell>
          <cell r="AB53">
            <v>36558</v>
          </cell>
          <cell r="AC53">
            <v>2000</v>
          </cell>
          <cell r="AD53" t="str">
            <v>St1</v>
          </cell>
          <cell r="AE53" t="str">
            <v>Qd1</v>
          </cell>
          <cell r="AF53" t="str">
            <v>Tr1</v>
          </cell>
          <cell r="AG53" t="str">
            <v>Tr1-2000</v>
          </cell>
          <cell r="AH53" t="str">
            <v>2000-Tr1</v>
          </cell>
          <cell r="AI53">
            <v>2</v>
          </cell>
          <cell r="AJ53" t="str">
            <v>02</v>
          </cell>
        </row>
        <row r="54">
          <cell r="AA54" t="str">
            <v>Aaa</v>
          </cell>
          <cell r="AB54">
            <v>36559</v>
          </cell>
          <cell r="AC54">
            <v>2000</v>
          </cell>
          <cell r="AD54" t="str">
            <v>St1</v>
          </cell>
          <cell r="AE54" t="str">
            <v>Qd1</v>
          </cell>
          <cell r="AF54" t="str">
            <v>Tr1</v>
          </cell>
          <cell r="AG54" t="str">
            <v>Tr1-2000</v>
          </cell>
          <cell r="AH54" t="str">
            <v>2000-Tr1</v>
          </cell>
          <cell r="AI54">
            <v>2</v>
          </cell>
          <cell r="AJ54" t="str">
            <v>02</v>
          </cell>
        </row>
        <row r="55">
          <cell r="AA55" t="str">
            <v>Aaa</v>
          </cell>
          <cell r="AB55">
            <v>36560</v>
          </cell>
          <cell r="AC55">
            <v>2000</v>
          </cell>
          <cell r="AD55" t="str">
            <v>St1</v>
          </cell>
          <cell r="AE55" t="str">
            <v>Qd1</v>
          </cell>
          <cell r="AF55" t="str">
            <v>Tr1</v>
          </cell>
          <cell r="AG55" t="str">
            <v>Tr1-2000</v>
          </cell>
          <cell r="AH55" t="str">
            <v>2000-Tr1</v>
          </cell>
          <cell r="AI55">
            <v>2</v>
          </cell>
          <cell r="AJ55" t="str">
            <v>02</v>
          </cell>
        </row>
        <row r="56">
          <cell r="AA56" t="str">
            <v>Aaa</v>
          </cell>
          <cell r="AB56">
            <v>36561</v>
          </cell>
          <cell r="AC56">
            <v>2000</v>
          </cell>
          <cell r="AD56" t="str">
            <v>St1</v>
          </cell>
          <cell r="AE56" t="str">
            <v>Qd1</v>
          </cell>
          <cell r="AF56" t="str">
            <v>Tr1</v>
          </cell>
          <cell r="AG56" t="str">
            <v>Tr1-2000</v>
          </cell>
          <cell r="AH56" t="str">
            <v>2000-Tr1</v>
          </cell>
          <cell r="AI56">
            <v>2</v>
          </cell>
          <cell r="AJ56" t="str">
            <v>02</v>
          </cell>
        </row>
        <row r="57">
          <cell r="AA57" t="str">
            <v>Aaa</v>
          </cell>
          <cell r="AB57">
            <v>36562</v>
          </cell>
          <cell r="AC57">
            <v>2000</v>
          </cell>
          <cell r="AD57" t="str">
            <v>St1</v>
          </cell>
          <cell r="AE57" t="str">
            <v>Qd1</v>
          </cell>
          <cell r="AF57" t="str">
            <v>Tr1</v>
          </cell>
          <cell r="AG57" t="str">
            <v>Tr1-2000</v>
          </cell>
          <cell r="AH57" t="str">
            <v>2000-Tr1</v>
          </cell>
          <cell r="AI57">
            <v>2</v>
          </cell>
          <cell r="AJ57" t="str">
            <v>02</v>
          </cell>
        </row>
        <row r="58">
          <cell r="AA58" t="str">
            <v>Aaa</v>
          </cell>
          <cell r="AB58">
            <v>36563</v>
          </cell>
          <cell r="AC58">
            <v>2000</v>
          </cell>
          <cell r="AD58" t="str">
            <v>St1</v>
          </cell>
          <cell r="AE58" t="str">
            <v>Qd1</v>
          </cell>
          <cell r="AF58" t="str">
            <v>Tr1</v>
          </cell>
          <cell r="AG58" t="str">
            <v>Tr1-2000</v>
          </cell>
          <cell r="AH58" t="str">
            <v>2000-Tr1</v>
          </cell>
          <cell r="AI58">
            <v>2</v>
          </cell>
          <cell r="AJ58" t="str">
            <v>02</v>
          </cell>
        </row>
        <row r="59">
          <cell r="AA59" t="str">
            <v>Aaa</v>
          </cell>
          <cell r="AB59">
            <v>36564</v>
          </cell>
          <cell r="AC59">
            <v>2000</v>
          </cell>
          <cell r="AD59" t="str">
            <v>St1</v>
          </cell>
          <cell r="AE59" t="str">
            <v>Qd1</v>
          </cell>
          <cell r="AF59" t="str">
            <v>Tr1</v>
          </cell>
          <cell r="AG59" t="str">
            <v>Tr1-2000</v>
          </cell>
          <cell r="AH59" t="str">
            <v>2000-Tr1</v>
          </cell>
          <cell r="AI59">
            <v>2</v>
          </cell>
          <cell r="AJ59" t="str">
            <v>02</v>
          </cell>
        </row>
        <row r="60">
          <cell r="AA60" t="str">
            <v>Aaa</v>
          </cell>
          <cell r="AB60">
            <v>36565</v>
          </cell>
          <cell r="AC60">
            <v>2000</v>
          </cell>
          <cell r="AD60" t="str">
            <v>St1</v>
          </cell>
          <cell r="AE60" t="str">
            <v>Qd1</v>
          </cell>
          <cell r="AF60" t="str">
            <v>Tr1</v>
          </cell>
          <cell r="AG60" t="str">
            <v>Tr1-2000</v>
          </cell>
          <cell r="AH60" t="str">
            <v>2000-Tr1</v>
          </cell>
          <cell r="AI60">
            <v>2</v>
          </cell>
          <cell r="AJ60" t="str">
            <v>02</v>
          </cell>
        </row>
        <row r="61">
          <cell r="AA61" t="str">
            <v>Aaa</v>
          </cell>
          <cell r="AB61">
            <v>36566</v>
          </cell>
          <cell r="AC61">
            <v>2000</v>
          </cell>
          <cell r="AD61" t="str">
            <v>St1</v>
          </cell>
          <cell r="AE61" t="str">
            <v>Qd1</v>
          </cell>
          <cell r="AF61" t="str">
            <v>Tr1</v>
          </cell>
          <cell r="AG61" t="str">
            <v>Tr1-2000</v>
          </cell>
          <cell r="AH61" t="str">
            <v>2000-Tr1</v>
          </cell>
          <cell r="AI61">
            <v>2</v>
          </cell>
          <cell r="AJ61" t="str">
            <v>02</v>
          </cell>
        </row>
        <row r="62">
          <cell r="AA62" t="str">
            <v>Aaa</v>
          </cell>
          <cell r="AB62">
            <v>36567</v>
          </cell>
          <cell r="AC62">
            <v>2000</v>
          </cell>
          <cell r="AD62" t="str">
            <v>St1</v>
          </cell>
          <cell r="AE62" t="str">
            <v>Qd1</v>
          </cell>
          <cell r="AF62" t="str">
            <v>Tr1</v>
          </cell>
          <cell r="AG62" t="str">
            <v>Tr1-2000</v>
          </cell>
          <cell r="AH62" t="str">
            <v>2000-Tr1</v>
          </cell>
          <cell r="AI62">
            <v>2</v>
          </cell>
          <cell r="AJ62" t="str">
            <v>02</v>
          </cell>
        </row>
        <row r="63">
          <cell r="AA63" t="str">
            <v>Aaa</v>
          </cell>
          <cell r="AB63">
            <v>36568</v>
          </cell>
          <cell r="AC63">
            <v>2000</v>
          </cell>
          <cell r="AD63" t="str">
            <v>St1</v>
          </cell>
          <cell r="AE63" t="str">
            <v>Qd1</v>
          </cell>
          <cell r="AF63" t="str">
            <v>Tr1</v>
          </cell>
          <cell r="AG63" t="str">
            <v>Tr1-2000</v>
          </cell>
          <cell r="AH63" t="str">
            <v>2000-Tr1</v>
          </cell>
          <cell r="AI63">
            <v>2</v>
          </cell>
          <cell r="AJ63" t="str">
            <v>02</v>
          </cell>
        </row>
        <row r="64">
          <cell r="AA64" t="str">
            <v>Aaa</v>
          </cell>
          <cell r="AB64">
            <v>36569</v>
          </cell>
          <cell r="AC64">
            <v>2000</v>
          </cell>
          <cell r="AD64" t="str">
            <v>St1</v>
          </cell>
          <cell r="AE64" t="str">
            <v>Qd1</v>
          </cell>
          <cell r="AF64" t="str">
            <v>Tr1</v>
          </cell>
          <cell r="AG64" t="str">
            <v>Tr1-2000</v>
          </cell>
          <cell r="AH64" t="str">
            <v>2000-Tr1</v>
          </cell>
          <cell r="AI64">
            <v>2</v>
          </cell>
          <cell r="AJ64" t="str">
            <v>02</v>
          </cell>
        </row>
        <row r="65">
          <cell r="AA65" t="str">
            <v>Aaa</v>
          </cell>
          <cell r="AB65">
            <v>36570</v>
          </cell>
          <cell r="AC65">
            <v>2000</v>
          </cell>
          <cell r="AD65" t="str">
            <v>St1</v>
          </cell>
          <cell r="AE65" t="str">
            <v>Qd1</v>
          </cell>
          <cell r="AF65" t="str">
            <v>Tr1</v>
          </cell>
          <cell r="AG65" t="str">
            <v>Tr1-2000</v>
          </cell>
          <cell r="AH65" t="str">
            <v>2000-Tr1</v>
          </cell>
          <cell r="AI65">
            <v>2</v>
          </cell>
          <cell r="AJ65" t="str">
            <v>02</v>
          </cell>
        </row>
        <row r="66">
          <cell r="AA66" t="str">
            <v>Aaa</v>
          </cell>
          <cell r="AB66">
            <v>36571</v>
          </cell>
          <cell r="AC66">
            <v>2000</v>
          </cell>
          <cell r="AD66" t="str">
            <v>St1</v>
          </cell>
          <cell r="AE66" t="str">
            <v>Qd1</v>
          </cell>
          <cell r="AF66" t="str">
            <v>Tr1</v>
          </cell>
          <cell r="AG66" t="str">
            <v>Tr1-2000</v>
          </cell>
          <cell r="AH66" t="str">
            <v>2000-Tr1</v>
          </cell>
          <cell r="AI66">
            <v>2</v>
          </cell>
          <cell r="AJ66" t="str">
            <v>02</v>
          </cell>
        </row>
        <row r="67">
          <cell r="AA67" t="str">
            <v>Aaa</v>
          </cell>
          <cell r="AB67">
            <v>36572</v>
          </cell>
          <cell r="AC67">
            <v>2000</v>
          </cell>
          <cell r="AD67" t="str">
            <v>St1</v>
          </cell>
          <cell r="AE67" t="str">
            <v>Qd1</v>
          </cell>
          <cell r="AF67" t="str">
            <v>Tr1</v>
          </cell>
          <cell r="AG67" t="str">
            <v>Tr1-2000</v>
          </cell>
          <cell r="AH67" t="str">
            <v>2000-Tr1</v>
          </cell>
          <cell r="AI67">
            <v>2</v>
          </cell>
          <cell r="AJ67" t="str">
            <v>02</v>
          </cell>
        </row>
        <row r="68">
          <cell r="AA68" t="str">
            <v>Aaa</v>
          </cell>
          <cell r="AB68">
            <v>36573</v>
          </cell>
          <cell r="AC68">
            <v>2000</v>
          </cell>
          <cell r="AD68" t="str">
            <v>St1</v>
          </cell>
          <cell r="AE68" t="str">
            <v>Qd1</v>
          </cell>
          <cell r="AF68" t="str">
            <v>Tr1</v>
          </cell>
          <cell r="AG68" t="str">
            <v>Tr1-2000</v>
          </cell>
          <cell r="AH68" t="str">
            <v>2000-Tr1</v>
          </cell>
          <cell r="AI68">
            <v>2</v>
          </cell>
          <cell r="AJ68" t="str">
            <v>02</v>
          </cell>
        </row>
        <row r="69">
          <cell r="AA69" t="str">
            <v>Aaa</v>
          </cell>
          <cell r="AB69">
            <v>36574</v>
          </cell>
          <cell r="AC69">
            <v>2000</v>
          </cell>
          <cell r="AD69" t="str">
            <v>St1</v>
          </cell>
          <cell r="AE69" t="str">
            <v>Qd1</v>
          </cell>
          <cell r="AF69" t="str">
            <v>Tr1</v>
          </cell>
          <cell r="AG69" t="str">
            <v>Tr1-2000</v>
          </cell>
          <cell r="AH69" t="str">
            <v>2000-Tr1</v>
          </cell>
          <cell r="AI69">
            <v>2</v>
          </cell>
          <cell r="AJ69" t="str">
            <v>02</v>
          </cell>
        </row>
        <row r="70">
          <cell r="AA70" t="str">
            <v>Aaa</v>
          </cell>
          <cell r="AB70">
            <v>36575</v>
          </cell>
          <cell r="AC70">
            <v>2000</v>
          </cell>
          <cell r="AD70" t="str">
            <v>St1</v>
          </cell>
          <cell r="AE70" t="str">
            <v>Qd1</v>
          </cell>
          <cell r="AF70" t="str">
            <v>Tr1</v>
          </cell>
          <cell r="AG70" t="str">
            <v>Tr1-2000</v>
          </cell>
          <cell r="AH70" t="str">
            <v>2000-Tr1</v>
          </cell>
          <cell r="AI70">
            <v>2</v>
          </cell>
          <cell r="AJ70" t="str">
            <v>02</v>
          </cell>
        </row>
        <row r="71">
          <cell r="AA71" t="str">
            <v>Aaa</v>
          </cell>
          <cell r="AB71">
            <v>36576</v>
          </cell>
          <cell r="AC71">
            <v>2000</v>
          </cell>
          <cell r="AD71" t="str">
            <v>St1</v>
          </cell>
          <cell r="AE71" t="str">
            <v>Qd1</v>
          </cell>
          <cell r="AF71" t="str">
            <v>Tr1</v>
          </cell>
          <cell r="AG71" t="str">
            <v>Tr1-2000</v>
          </cell>
          <cell r="AH71" t="str">
            <v>2000-Tr1</v>
          </cell>
          <cell r="AI71">
            <v>2</v>
          </cell>
          <cell r="AJ71" t="str">
            <v>02</v>
          </cell>
        </row>
        <row r="72">
          <cell r="AA72" t="str">
            <v>Aaa</v>
          </cell>
          <cell r="AB72">
            <v>36577</v>
          </cell>
          <cell r="AC72">
            <v>2000</v>
          </cell>
          <cell r="AD72" t="str">
            <v>St1</v>
          </cell>
          <cell r="AE72" t="str">
            <v>Qd1</v>
          </cell>
          <cell r="AF72" t="str">
            <v>Tr1</v>
          </cell>
          <cell r="AG72" t="str">
            <v>Tr1-2000</v>
          </cell>
          <cell r="AH72" t="str">
            <v>2000-Tr1</v>
          </cell>
          <cell r="AI72">
            <v>2</v>
          </cell>
          <cell r="AJ72" t="str">
            <v>02</v>
          </cell>
        </row>
        <row r="73">
          <cell r="AA73" t="str">
            <v>Aaa</v>
          </cell>
          <cell r="AB73">
            <v>36578</v>
          </cell>
          <cell r="AC73">
            <v>2000</v>
          </cell>
          <cell r="AD73" t="str">
            <v>St1</v>
          </cell>
          <cell r="AE73" t="str">
            <v>Qd1</v>
          </cell>
          <cell r="AF73" t="str">
            <v>Tr1</v>
          </cell>
          <cell r="AG73" t="str">
            <v>Tr1-2000</v>
          </cell>
          <cell r="AH73" t="str">
            <v>2000-Tr1</v>
          </cell>
          <cell r="AI73">
            <v>2</v>
          </cell>
          <cell r="AJ73" t="str">
            <v>02</v>
          </cell>
        </row>
        <row r="74">
          <cell r="AA74" t="str">
            <v>Aaa</v>
          </cell>
          <cell r="AB74">
            <v>36579</v>
          </cell>
          <cell r="AC74">
            <v>2000</v>
          </cell>
          <cell r="AD74" t="str">
            <v>St1</v>
          </cell>
          <cell r="AE74" t="str">
            <v>Qd1</v>
          </cell>
          <cell r="AF74" t="str">
            <v>Tr1</v>
          </cell>
          <cell r="AG74" t="str">
            <v>Tr1-2000</v>
          </cell>
          <cell r="AH74" t="str">
            <v>2000-Tr1</v>
          </cell>
          <cell r="AI74">
            <v>2</v>
          </cell>
          <cell r="AJ74" t="str">
            <v>02</v>
          </cell>
        </row>
        <row r="75">
          <cell r="AA75" t="str">
            <v>Aaa</v>
          </cell>
          <cell r="AB75">
            <v>36580</v>
          </cell>
          <cell r="AC75">
            <v>2000</v>
          </cell>
          <cell r="AD75" t="str">
            <v>St1</v>
          </cell>
          <cell r="AE75" t="str">
            <v>Qd1</v>
          </cell>
          <cell r="AF75" t="str">
            <v>Tr1</v>
          </cell>
          <cell r="AG75" t="str">
            <v>Tr1-2000</v>
          </cell>
          <cell r="AH75" t="str">
            <v>2000-Tr1</v>
          </cell>
          <cell r="AI75">
            <v>2</v>
          </cell>
          <cell r="AJ75" t="str">
            <v>02</v>
          </cell>
        </row>
        <row r="76">
          <cell r="AA76" t="str">
            <v>Aaa</v>
          </cell>
          <cell r="AB76">
            <v>36581</v>
          </cell>
          <cell r="AC76">
            <v>2000</v>
          </cell>
          <cell r="AD76" t="str">
            <v>St1</v>
          </cell>
          <cell r="AE76" t="str">
            <v>Qd1</v>
          </cell>
          <cell r="AF76" t="str">
            <v>Tr1</v>
          </cell>
          <cell r="AG76" t="str">
            <v>Tr1-2000</v>
          </cell>
          <cell r="AH76" t="str">
            <v>2000-Tr1</v>
          </cell>
          <cell r="AI76">
            <v>2</v>
          </cell>
          <cell r="AJ76" t="str">
            <v>02</v>
          </cell>
        </row>
        <row r="77">
          <cell r="AA77" t="str">
            <v>Aaa</v>
          </cell>
          <cell r="AB77">
            <v>36582</v>
          </cell>
          <cell r="AC77">
            <v>2000</v>
          </cell>
          <cell r="AD77" t="str">
            <v>St1</v>
          </cell>
          <cell r="AE77" t="str">
            <v>Qd1</v>
          </cell>
          <cell r="AF77" t="str">
            <v>Tr1</v>
          </cell>
          <cell r="AG77" t="str">
            <v>Tr1-2000</v>
          </cell>
          <cell r="AH77" t="str">
            <v>2000-Tr1</v>
          </cell>
          <cell r="AI77">
            <v>2</v>
          </cell>
          <cell r="AJ77" t="str">
            <v>02</v>
          </cell>
        </row>
        <row r="78">
          <cell r="AA78" t="str">
            <v>Aaa</v>
          </cell>
          <cell r="AB78">
            <v>36583</v>
          </cell>
          <cell r="AC78">
            <v>2000</v>
          </cell>
          <cell r="AD78" t="str">
            <v>St1</v>
          </cell>
          <cell r="AE78" t="str">
            <v>Qd1</v>
          </cell>
          <cell r="AF78" t="str">
            <v>Tr1</v>
          </cell>
          <cell r="AG78" t="str">
            <v>Tr1-2000</v>
          </cell>
          <cell r="AH78" t="str">
            <v>2000-Tr1</v>
          </cell>
          <cell r="AI78">
            <v>2</v>
          </cell>
          <cell r="AJ78" t="str">
            <v>02</v>
          </cell>
        </row>
        <row r="79">
          <cell r="AA79" t="str">
            <v>Aaa</v>
          </cell>
          <cell r="AB79">
            <v>36584</v>
          </cell>
          <cell r="AC79">
            <v>2000</v>
          </cell>
          <cell r="AD79" t="str">
            <v>St1</v>
          </cell>
          <cell r="AE79" t="str">
            <v>Qd1</v>
          </cell>
          <cell r="AF79" t="str">
            <v>Tr1</v>
          </cell>
          <cell r="AG79" t="str">
            <v>Tr1-2000</v>
          </cell>
          <cell r="AH79" t="str">
            <v>2000-Tr1</v>
          </cell>
          <cell r="AI79">
            <v>2</v>
          </cell>
          <cell r="AJ79" t="str">
            <v>02</v>
          </cell>
        </row>
        <row r="80">
          <cell r="AA80" t="str">
            <v>Aaa</v>
          </cell>
          <cell r="AB80">
            <v>36585</v>
          </cell>
          <cell r="AC80">
            <v>2000</v>
          </cell>
          <cell r="AD80" t="str">
            <v>St1</v>
          </cell>
          <cell r="AE80" t="str">
            <v>Qd1</v>
          </cell>
          <cell r="AF80" t="str">
            <v>Tr1</v>
          </cell>
          <cell r="AG80" t="str">
            <v>Tr1-2000</v>
          </cell>
          <cell r="AH80" t="str">
            <v>2000-Tr1</v>
          </cell>
          <cell r="AI80">
            <v>2</v>
          </cell>
          <cell r="AJ80" t="str">
            <v>02</v>
          </cell>
        </row>
        <row r="81">
          <cell r="AA81" t="str">
            <v>Aaa</v>
          </cell>
          <cell r="AB81">
            <v>36586</v>
          </cell>
          <cell r="AC81">
            <v>2000</v>
          </cell>
          <cell r="AD81" t="str">
            <v>St1</v>
          </cell>
          <cell r="AE81" t="str">
            <v>Qd1</v>
          </cell>
          <cell r="AF81" t="str">
            <v>Tr1</v>
          </cell>
          <cell r="AG81" t="str">
            <v>Tr1-2000</v>
          </cell>
          <cell r="AH81" t="str">
            <v>2000-Tr1</v>
          </cell>
          <cell r="AI81">
            <v>3</v>
          </cell>
          <cell r="AJ81" t="str">
            <v>03</v>
          </cell>
        </row>
        <row r="82">
          <cell r="AA82" t="str">
            <v>Aaa</v>
          </cell>
          <cell r="AB82">
            <v>36587</v>
          </cell>
          <cell r="AC82">
            <v>2000</v>
          </cell>
          <cell r="AD82" t="str">
            <v>St1</v>
          </cell>
          <cell r="AE82" t="str">
            <v>Qd1</v>
          </cell>
          <cell r="AF82" t="str">
            <v>Tr1</v>
          </cell>
          <cell r="AG82" t="str">
            <v>Tr1-2000</v>
          </cell>
          <cell r="AH82" t="str">
            <v>2000-Tr1</v>
          </cell>
          <cell r="AI82">
            <v>3</v>
          </cell>
          <cell r="AJ82" t="str">
            <v>03</v>
          </cell>
        </row>
        <row r="83">
          <cell r="AA83" t="str">
            <v>Aaa</v>
          </cell>
          <cell r="AB83">
            <v>36588</v>
          </cell>
          <cell r="AC83">
            <v>2000</v>
          </cell>
          <cell r="AD83" t="str">
            <v>St1</v>
          </cell>
          <cell r="AE83" t="str">
            <v>Qd1</v>
          </cell>
          <cell r="AF83" t="str">
            <v>Tr1</v>
          </cell>
          <cell r="AG83" t="str">
            <v>Tr1-2000</v>
          </cell>
          <cell r="AH83" t="str">
            <v>2000-Tr1</v>
          </cell>
          <cell r="AI83">
            <v>3</v>
          </cell>
          <cell r="AJ83" t="str">
            <v>03</v>
          </cell>
        </row>
        <row r="84">
          <cell r="AA84" t="str">
            <v>Aaa</v>
          </cell>
          <cell r="AB84">
            <v>36589</v>
          </cell>
          <cell r="AC84">
            <v>2000</v>
          </cell>
          <cell r="AD84" t="str">
            <v>St1</v>
          </cell>
          <cell r="AE84" t="str">
            <v>Qd1</v>
          </cell>
          <cell r="AF84" t="str">
            <v>Tr1</v>
          </cell>
          <cell r="AG84" t="str">
            <v>Tr1-2000</v>
          </cell>
          <cell r="AH84" t="str">
            <v>2000-Tr1</v>
          </cell>
          <cell r="AI84">
            <v>3</v>
          </cell>
          <cell r="AJ84" t="str">
            <v>03</v>
          </cell>
        </row>
        <row r="85">
          <cell r="AA85" t="str">
            <v>Aaa</v>
          </cell>
          <cell r="AB85">
            <v>36590</v>
          </cell>
          <cell r="AC85">
            <v>2000</v>
          </cell>
          <cell r="AD85" t="str">
            <v>St1</v>
          </cell>
          <cell r="AE85" t="str">
            <v>Qd1</v>
          </cell>
          <cell r="AF85" t="str">
            <v>Tr1</v>
          </cell>
          <cell r="AG85" t="str">
            <v>Tr1-2000</v>
          </cell>
          <cell r="AH85" t="str">
            <v>2000-Tr1</v>
          </cell>
          <cell r="AI85">
            <v>3</v>
          </cell>
          <cell r="AJ85" t="str">
            <v>03</v>
          </cell>
        </row>
        <row r="86">
          <cell r="AA86" t="str">
            <v>Aaa</v>
          </cell>
          <cell r="AB86">
            <v>36591</v>
          </cell>
          <cell r="AC86">
            <v>2000</v>
          </cell>
          <cell r="AD86" t="str">
            <v>St1</v>
          </cell>
          <cell r="AE86" t="str">
            <v>Qd1</v>
          </cell>
          <cell r="AF86" t="str">
            <v>Tr1</v>
          </cell>
          <cell r="AG86" t="str">
            <v>Tr1-2000</v>
          </cell>
          <cell r="AH86" t="str">
            <v>2000-Tr1</v>
          </cell>
          <cell r="AI86">
            <v>3</v>
          </cell>
          <cell r="AJ86" t="str">
            <v>03</v>
          </cell>
        </row>
        <row r="87">
          <cell r="AA87" t="str">
            <v>Aaa</v>
          </cell>
          <cell r="AB87">
            <v>36592</v>
          </cell>
          <cell r="AC87">
            <v>2000</v>
          </cell>
          <cell r="AD87" t="str">
            <v>St1</v>
          </cell>
          <cell r="AE87" t="str">
            <v>Qd1</v>
          </cell>
          <cell r="AF87" t="str">
            <v>Tr1</v>
          </cell>
          <cell r="AG87" t="str">
            <v>Tr1-2000</v>
          </cell>
          <cell r="AH87" t="str">
            <v>2000-Tr1</v>
          </cell>
          <cell r="AI87">
            <v>3</v>
          </cell>
          <cell r="AJ87" t="str">
            <v>03</v>
          </cell>
        </row>
        <row r="88">
          <cell r="AA88" t="str">
            <v>Aaa</v>
          </cell>
          <cell r="AB88">
            <v>36593</v>
          </cell>
          <cell r="AC88">
            <v>2000</v>
          </cell>
          <cell r="AD88" t="str">
            <v>St1</v>
          </cell>
          <cell r="AE88" t="str">
            <v>Qd1</v>
          </cell>
          <cell r="AF88" t="str">
            <v>Tr1</v>
          </cell>
          <cell r="AG88" t="str">
            <v>Tr1-2000</v>
          </cell>
          <cell r="AH88" t="str">
            <v>2000-Tr1</v>
          </cell>
          <cell r="AI88">
            <v>3</v>
          </cell>
          <cell r="AJ88" t="str">
            <v>03</v>
          </cell>
        </row>
        <row r="89">
          <cell r="AA89" t="str">
            <v>Aaa</v>
          </cell>
          <cell r="AB89">
            <v>36594</v>
          </cell>
          <cell r="AC89">
            <v>2000</v>
          </cell>
          <cell r="AD89" t="str">
            <v>St1</v>
          </cell>
          <cell r="AE89" t="str">
            <v>Qd1</v>
          </cell>
          <cell r="AF89" t="str">
            <v>Tr1</v>
          </cell>
          <cell r="AG89" t="str">
            <v>Tr1-2000</v>
          </cell>
          <cell r="AH89" t="str">
            <v>2000-Tr1</v>
          </cell>
          <cell r="AI89">
            <v>3</v>
          </cell>
          <cell r="AJ89" t="str">
            <v>03</v>
          </cell>
        </row>
        <row r="90">
          <cell r="AA90" t="str">
            <v>Aaa</v>
          </cell>
          <cell r="AB90">
            <v>36595</v>
          </cell>
          <cell r="AC90">
            <v>2000</v>
          </cell>
          <cell r="AD90" t="str">
            <v>St1</v>
          </cell>
          <cell r="AE90" t="str">
            <v>Qd1</v>
          </cell>
          <cell r="AF90" t="str">
            <v>Tr1</v>
          </cell>
          <cell r="AG90" t="str">
            <v>Tr1-2000</v>
          </cell>
          <cell r="AH90" t="str">
            <v>2000-Tr1</v>
          </cell>
          <cell r="AI90">
            <v>3</v>
          </cell>
          <cell r="AJ90" t="str">
            <v>03</v>
          </cell>
        </row>
        <row r="91">
          <cell r="AA91" t="str">
            <v>Aaa</v>
          </cell>
          <cell r="AB91">
            <v>36596</v>
          </cell>
          <cell r="AC91">
            <v>2000</v>
          </cell>
          <cell r="AD91" t="str">
            <v>St1</v>
          </cell>
          <cell r="AE91" t="str">
            <v>Qd1</v>
          </cell>
          <cell r="AF91" t="str">
            <v>Tr1</v>
          </cell>
          <cell r="AG91" t="str">
            <v>Tr1-2000</v>
          </cell>
          <cell r="AH91" t="str">
            <v>2000-Tr1</v>
          </cell>
          <cell r="AI91">
            <v>3</v>
          </cell>
          <cell r="AJ91" t="str">
            <v>03</v>
          </cell>
        </row>
        <row r="92">
          <cell r="AA92" t="str">
            <v>Aaa</v>
          </cell>
          <cell r="AB92">
            <v>36597</v>
          </cell>
          <cell r="AC92">
            <v>2000</v>
          </cell>
          <cell r="AD92" t="str">
            <v>St1</v>
          </cell>
          <cell r="AE92" t="str">
            <v>Qd1</v>
          </cell>
          <cell r="AF92" t="str">
            <v>Tr1</v>
          </cell>
          <cell r="AG92" t="str">
            <v>Tr1-2000</v>
          </cell>
          <cell r="AH92" t="str">
            <v>2000-Tr1</v>
          </cell>
          <cell r="AI92">
            <v>3</v>
          </cell>
          <cell r="AJ92" t="str">
            <v>03</v>
          </cell>
        </row>
        <row r="93">
          <cell r="AA93" t="str">
            <v>Aaa</v>
          </cell>
          <cell r="AB93">
            <v>36598</v>
          </cell>
          <cell r="AC93">
            <v>2000</v>
          </cell>
          <cell r="AD93" t="str">
            <v>St1</v>
          </cell>
          <cell r="AE93" t="str">
            <v>Qd1</v>
          </cell>
          <cell r="AF93" t="str">
            <v>Tr1</v>
          </cell>
          <cell r="AG93" t="str">
            <v>Tr1-2000</v>
          </cell>
          <cell r="AH93" t="str">
            <v>2000-Tr1</v>
          </cell>
          <cell r="AI93">
            <v>3</v>
          </cell>
          <cell r="AJ93" t="str">
            <v>03</v>
          </cell>
        </row>
        <row r="94">
          <cell r="AA94" t="str">
            <v>Aaa</v>
          </cell>
          <cell r="AB94">
            <v>36599</v>
          </cell>
          <cell r="AC94">
            <v>2000</v>
          </cell>
          <cell r="AD94" t="str">
            <v>St1</v>
          </cell>
          <cell r="AE94" t="str">
            <v>Qd1</v>
          </cell>
          <cell r="AF94" t="str">
            <v>Tr1</v>
          </cell>
          <cell r="AG94" t="str">
            <v>Tr1-2000</v>
          </cell>
          <cell r="AH94" t="str">
            <v>2000-Tr1</v>
          </cell>
          <cell r="AI94">
            <v>3</v>
          </cell>
          <cell r="AJ94" t="str">
            <v>03</v>
          </cell>
        </row>
        <row r="95">
          <cell r="AA95" t="str">
            <v>Aaa</v>
          </cell>
          <cell r="AB95">
            <v>36600</v>
          </cell>
          <cell r="AC95">
            <v>2000</v>
          </cell>
          <cell r="AD95" t="str">
            <v>St1</v>
          </cell>
          <cell r="AE95" t="str">
            <v>Qd1</v>
          </cell>
          <cell r="AF95" t="str">
            <v>Tr1</v>
          </cell>
          <cell r="AG95" t="str">
            <v>Tr1-2000</v>
          </cell>
          <cell r="AH95" t="str">
            <v>2000-Tr1</v>
          </cell>
          <cell r="AI95">
            <v>3</v>
          </cell>
          <cell r="AJ95" t="str">
            <v>03</v>
          </cell>
        </row>
        <row r="96">
          <cell r="AA96" t="str">
            <v>Aaa</v>
          </cell>
          <cell r="AB96">
            <v>36601</v>
          </cell>
          <cell r="AC96">
            <v>2000</v>
          </cell>
          <cell r="AD96" t="str">
            <v>St1</v>
          </cell>
          <cell r="AE96" t="str">
            <v>Qd1</v>
          </cell>
          <cell r="AF96" t="str">
            <v>Tr1</v>
          </cell>
          <cell r="AG96" t="str">
            <v>Tr1-2000</v>
          </cell>
          <cell r="AH96" t="str">
            <v>2000-Tr1</v>
          </cell>
          <cell r="AI96">
            <v>3</v>
          </cell>
          <cell r="AJ96" t="str">
            <v>03</v>
          </cell>
        </row>
        <row r="97">
          <cell r="AA97" t="str">
            <v>Aaa</v>
          </cell>
          <cell r="AB97">
            <v>36602</v>
          </cell>
          <cell r="AC97">
            <v>2000</v>
          </cell>
          <cell r="AD97" t="str">
            <v>St1</v>
          </cell>
          <cell r="AE97" t="str">
            <v>Qd1</v>
          </cell>
          <cell r="AF97" t="str">
            <v>Tr1</v>
          </cell>
          <cell r="AG97" t="str">
            <v>Tr1-2000</v>
          </cell>
          <cell r="AH97" t="str">
            <v>2000-Tr1</v>
          </cell>
          <cell r="AI97">
            <v>3</v>
          </cell>
          <cell r="AJ97" t="str">
            <v>03</v>
          </cell>
        </row>
        <row r="98">
          <cell r="AA98" t="str">
            <v>Aaa</v>
          </cell>
          <cell r="AB98">
            <v>36603</v>
          </cell>
          <cell r="AC98">
            <v>2000</v>
          </cell>
          <cell r="AD98" t="str">
            <v>St1</v>
          </cell>
          <cell r="AE98" t="str">
            <v>Qd1</v>
          </cell>
          <cell r="AF98" t="str">
            <v>Tr1</v>
          </cell>
          <cell r="AG98" t="str">
            <v>Tr1-2000</v>
          </cell>
          <cell r="AH98" t="str">
            <v>2000-Tr1</v>
          </cell>
          <cell r="AI98">
            <v>3</v>
          </cell>
          <cell r="AJ98" t="str">
            <v>03</v>
          </cell>
        </row>
        <row r="99">
          <cell r="AA99" t="str">
            <v>Aaa</v>
          </cell>
          <cell r="AB99">
            <v>36604</v>
          </cell>
          <cell r="AC99">
            <v>2000</v>
          </cell>
          <cell r="AD99" t="str">
            <v>St1</v>
          </cell>
          <cell r="AE99" t="str">
            <v>Qd1</v>
          </cell>
          <cell r="AF99" t="str">
            <v>Tr1</v>
          </cell>
          <cell r="AG99" t="str">
            <v>Tr1-2000</v>
          </cell>
          <cell r="AH99" t="str">
            <v>2000-Tr1</v>
          </cell>
          <cell r="AI99">
            <v>3</v>
          </cell>
          <cell r="AJ99" t="str">
            <v>03</v>
          </cell>
        </row>
        <row r="100">
          <cell r="AA100" t="str">
            <v>Aaa</v>
          </cell>
          <cell r="AB100">
            <v>36605</v>
          </cell>
          <cell r="AC100">
            <v>2000</v>
          </cell>
          <cell r="AD100" t="str">
            <v>St1</v>
          </cell>
          <cell r="AE100" t="str">
            <v>Qd1</v>
          </cell>
          <cell r="AF100" t="str">
            <v>Tr1</v>
          </cell>
          <cell r="AG100" t="str">
            <v>Tr1-2000</v>
          </cell>
          <cell r="AH100" t="str">
            <v>2000-Tr1</v>
          </cell>
          <cell r="AI100">
            <v>3</v>
          </cell>
          <cell r="AJ100" t="str">
            <v>03</v>
          </cell>
        </row>
        <row r="101">
          <cell r="AA101" t="str">
            <v>Aaa</v>
          </cell>
          <cell r="AB101">
            <v>36606</v>
          </cell>
          <cell r="AC101">
            <v>2000</v>
          </cell>
          <cell r="AD101" t="str">
            <v>St1</v>
          </cell>
          <cell r="AE101" t="str">
            <v>Qd1</v>
          </cell>
          <cell r="AF101" t="str">
            <v>Tr1</v>
          </cell>
          <cell r="AG101" t="str">
            <v>Tr1-2000</v>
          </cell>
          <cell r="AH101" t="str">
            <v>2000-Tr1</v>
          </cell>
          <cell r="AI101">
            <v>3</v>
          </cell>
          <cell r="AJ101" t="str">
            <v>03</v>
          </cell>
        </row>
        <row r="102">
          <cell r="AA102" t="str">
            <v>Aaa</v>
          </cell>
          <cell r="AB102">
            <v>36607</v>
          </cell>
          <cell r="AC102">
            <v>2000</v>
          </cell>
          <cell r="AD102" t="str">
            <v>St1</v>
          </cell>
          <cell r="AE102" t="str">
            <v>Qd1</v>
          </cell>
          <cell r="AF102" t="str">
            <v>Tr1</v>
          </cell>
          <cell r="AG102" t="str">
            <v>Tr1-2000</v>
          </cell>
          <cell r="AH102" t="str">
            <v>2000-Tr1</v>
          </cell>
          <cell r="AI102">
            <v>3</v>
          </cell>
          <cell r="AJ102" t="str">
            <v>03</v>
          </cell>
        </row>
        <row r="103">
          <cell r="AA103" t="str">
            <v>Aaa</v>
          </cell>
          <cell r="AB103">
            <v>36608</v>
          </cell>
          <cell r="AC103">
            <v>2000</v>
          </cell>
          <cell r="AD103" t="str">
            <v>St1</v>
          </cell>
          <cell r="AE103" t="str">
            <v>Qd1</v>
          </cell>
          <cell r="AF103" t="str">
            <v>Tr1</v>
          </cell>
          <cell r="AG103" t="str">
            <v>Tr1-2000</v>
          </cell>
          <cell r="AH103" t="str">
            <v>2000-Tr1</v>
          </cell>
          <cell r="AI103">
            <v>3</v>
          </cell>
          <cell r="AJ103" t="str">
            <v>03</v>
          </cell>
        </row>
        <row r="104">
          <cell r="AA104" t="str">
            <v>Aaa</v>
          </cell>
          <cell r="AB104">
            <v>36609</v>
          </cell>
          <cell r="AC104">
            <v>2000</v>
          </cell>
          <cell r="AD104" t="str">
            <v>St1</v>
          </cell>
          <cell r="AE104" t="str">
            <v>Qd1</v>
          </cell>
          <cell r="AF104" t="str">
            <v>Tr1</v>
          </cell>
          <cell r="AG104" t="str">
            <v>Tr1-2000</v>
          </cell>
          <cell r="AH104" t="str">
            <v>2000-Tr1</v>
          </cell>
          <cell r="AI104">
            <v>3</v>
          </cell>
          <cell r="AJ104" t="str">
            <v>03</v>
          </cell>
        </row>
        <row r="105">
          <cell r="AA105" t="str">
            <v>Aaa</v>
          </cell>
          <cell r="AB105">
            <v>36610</v>
          </cell>
          <cell r="AC105">
            <v>2000</v>
          </cell>
          <cell r="AD105" t="str">
            <v>St1</v>
          </cell>
          <cell r="AE105" t="str">
            <v>Qd1</v>
          </cell>
          <cell r="AF105" t="str">
            <v>Tr1</v>
          </cell>
          <cell r="AG105" t="str">
            <v>Tr1-2000</v>
          </cell>
          <cell r="AH105" t="str">
            <v>2000-Tr1</v>
          </cell>
          <cell r="AI105">
            <v>3</v>
          </cell>
          <cell r="AJ105" t="str">
            <v>03</v>
          </cell>
        </row>
        <row r="106">
          <cell r="AA106" t="str">
            <v>Aaa</v>
          </cell>
          <cell r="AB106">
            <v>36611</v>
          </cell>
          <cell r="AC106">
            <v>2000</v>
          </cell>
          <cell r="AD106" t="str">
            <v>St1</v>
          </cell>
          <cell r="AE106" t="str">
            <v>Qd1</v>
          </cell>
          <cell r="AF106" t="str">
            <v>Tr1</v>
          </cell>
          <cell r="AG106" t="str">
            <v>Tr1-2000</v>
          </cell>
          <cell r="AH106" t="str">
            <v>2000-Tr1</v>
          </cell>
          <cell r="AI106">
            <v>3</v>
          </cell>
          <cell r="AJ106" t="str">
            <v>03</v>
          </cell>
        </row>
        <row r="107">
          <cell r="AA107" t="str">
            <v>Aaa</v>
          </cell>
          <cell r="AB107">
            <v>36612</v>
          </cell>
          <cell r="AC107">
            <v>2000</v>
          </cell>
          <cell r="AD107" t="str">
            <v>St1</v>
          </cell>
          <cell r="AE107" t="str">
            <v>Qd1</v>
          </cell>
          <cell r="AF107" t="str">
            <v>Tr1</v>
          </cell>
          <cell r="AG107" t="str">
            <v>Tr1-2000</v>
          </cell>
          <cell r="AH107" t="str">
            <v>2000-Tr1</v>
          </cell>
          <cell r="AI107">
            <v>3</v>
          </cell>
          <cell r="AJ107" t="str">
            <v>03</v>
          </cell>
        </row>
        <row r="108">
          <cell r="AA108" t="str">
            <v>Aaa</v>
          </cell>
          <cell r="AB108">
            <v>36613</v>
          </cell>
          <cell r="AC108">
            <v>2000</v>
          </cell>
          <cell r="AD108" t="str">
            <v>St1</v>
          </cell>
          <cell r="AE108" t="str">
            <v>Qd1</v>
          </cell>
          <cell r="AF108" t="str">
            <v>Tr1</v>
          </cell>
          <cell r="AG108" t="str">
            <v>Tr1-2000</v>
          </cell>
          <cell r="AH108" t="str">
            <v>2000-Tr1</v>
          </cell>
          <cell r="AI108">
            <v>3</v>
          </cell>
          <cell r="AJ108" t="str">
            <v>03</v>
          </cell>
        </row>
        <row r="109">
          <cell r="AA109" t="str">
            <v>Aaa</v>
          </cell>
          <cell r="AB109">
            <v>36614</v>
          </cell>
          <cell r="AC109">
            <v>2000</v>
          </cell>
          <cell r="AD109" t="str">
            <v>St1</v>
          </cell>
          <cell r="AE109" t="str">
            <v>Qd1</v>
          </cell>
          <cell r="AF109" t="str">
            <v>Tr1</v>
          </cell>
          <cell r="AG109" t="str">
            <v>Tr1-2000</v>
          </cell>
          <cell r="AH109" t="str">
            <v>2000-Tr1</v>
          </cell>
          <cell r="AI109">
            <v>3</v>
          </cell>
          <cell r="AJ109" t="str">
            <v>03</v>
          </cell>
        </row>
        <row r="110">
          <cell r="AA110" t="str">
            <v>Aaa</v>
          </cell>
          <cell r="AB110">
            <v>36615</v>
          </cell>
          <cell r="AC110">
            <v>2000</v>
          </cell>
          <cell r="AD110" t="str">
            <v>St1</v>
          </cell>
          <cell r="AE110" t="str">
            <v>Qd1</v>
          </cell>
          <cell r="AF110" t="str">
            <v>Tr1</v>
          </cell>
          <cell r="AG110" t="str">
            <v>Tr1-2000</v>
          </cell>
          <cell r="AH110" t="str">
            <v>2000-Tr1</v>
          </cell>
          <cell r="AI110">
            <v>3</v>
          </cell>
          <cell r="AJ110" t="str">
            <v>03</v>
          </cell>
        </row>
        <row r="111">
          <cell r="AA111" t="str">
            <v>Aaa</v>
          </cell>
          <cell r="AB111">
            <v>36616</v>
          </cell>
          <cell r="AC111">
            <v>2000</v>
          </cell>
          <cell r="AD111" t="str">
            <v>St1</v>
          </cell>
          <cell r="AE111" t="str">
            <v>Qd1</v>
          </cell>
          <cell r="AF111" t="str">
            <v>Tr1</v>
          </cell>
          <cell r="AG111" t="str">
            <v>Tr1-2000</v>
          </cell>
          <cell r="AH111" t="str">
            <v>2000-Tr1</v>
          </cell>
          <cell r="AI111">
            <v>3</v>
          </cell>
          <cell r="AJ111" t="str">
            <v>03</v>
          </cell>
        </row>
        <row r="112">
          <cell r="AA112" t="str">
            <v>Aaa</v>
          </cell>
          <cell r="AB112">
            <v>36617</v>
          </cell>
          <cell r="AC112">
            <v>2000</v>
          </cell>
          <cell r="AD112" t="str">
            <v>St1</v>
          </cell>
          <cell r="AE112" t="str">
            <v>Qd1</v>
          </cell>
          <cell r="AF112" t="str">
            <v>Tr2</v>
          </cell>
          <cell r="AG112" t="str">
            <v>Tr2-2000</v>
          </cell>
          <cell r="AH112" t="str">
            <v>2000-Tr2</v>
          </cell>
          <cell r="AI112">
            <v>4</v>
          </cell>
          <cell r="AJ112" t="str">
            <v>04</v>
          </cell>
        </row>
        <row r="113">
          <cell r="AA113" t="str">
            <v>Aaa</v>
          </cell>
          <cell r="AB113">
            <v>36618</v>
          </cell>
          <cell r="AC113">
            <v>2000</v>
          </cell>
          <cell r="AD113" t="str">
            <v>St1</v>
          </cell>
          <cell r="AE113" t="str">
            <v>Qd1</v>
          </cell>
          <cell r="AF113" t="str">
            <v>Tr2</v>
          </cell>
          <cell r="AG113" t="str">
            <v>Tr2-2000</v>
          </cell>
          <cell r="AH113" t="str">
            <v>2000-Tr2</v>
          </cell>
          <cell r="AI113">
            <v>4</v>
          </cell>
          <cell r="AJ113" t="str">
            <v>04</v>
          </cell>
        </row>
        <row r="114">
          <cell r="AA114" t="str">
            <v>Aaa</v>
          </cell>
          <cell r="AB114">
            <v>36619</v>
          </cell>
          <cell r="AC114">
            <v>2000</v>
          </cell>
          <cell r="AD114" t="str">
            <v>St1</v>
          </cell>
          <cell r="AE114" t="str">
            <v>Qd1</v>
          </cell>
          <cell r="AF114" t="str">
            <v>Tr2</v>
          </cell>
          <cell r="AG114" t="str">
            <v>Tr2-2000</v>
          </cell>
          <cell r="AH114" t="str">
            <v>2000-Tr2</v>
          </cell>
          <cell r="AI114">
            <v>4</v>
          </cell>
          <cell r="AJ114" t="str">
            <v>04</v>
          </cell>
        </row>
        <row r="115">
          <cell r="AA115" t="str">
            <v>Aaa</v>
          </cell>
          <cell r="AB115">
            <v>36620</v>
          </cell>
          <cell r="AC115">
            <v>2000</v>
          </cell>
          <cell r="AD115" t="str">
            <v>St1</v>
          </cell>
          <cell r="AE115" t="str">
            <v>Qd1</v>
          </cell>
          <cell r="AF115" t="str">
            <v>Tr2</v>
          </cell>
          <cell r="AG115" t="str">
            <v>Tr2-2000</v>
          </cell>
          <cell r="AH115" t="str">
            <v>2000-Tr2</v>
          </cell>
          <cell r="AI115">
            <v>4</v>
          </cell>
          <cell r="AJ115" t="str">
            <v>04</v>
          </cell>
        </row>
        <row r="116">
          <cell r="AA116" t="str">
            <v>Aaa</v>
          </cell>
          <cell r="AB116">
            <v>36621</v>
          </cell>
          <cell r="AC116">
            <v>2000</v>
          </cell>
          <cell r="AD116" t="str">
            <v>St1</v>
          </cell>
          <cell r="AE116" t="str">
            <v>Qd1</v>
          </cell>
          <cell r="AF116" t="str">
            <v>Tr2</v>
          </cell>
          <cell r="AG116" t="str">
            <v>Tr2-2000</v>
          </cell>
          <cell r="AH116" t="str">
            <v>2000-Tr2</v>
          </cell>
          <cell r="AI116">
            <v>4</v>
          </cell>
          <cell r="AJ116" t="str">
            <v>04</v>
          </cell>
        </row>
        <row r="117">
          <cell r="AA117" t="str">
            <v>Aaa</v>
          </cell>
          <cell r="AB117">
            <v>36622</v>
          </cell>
          <cell r="AC117">
            <v>2000</v>
          </cell>
          <cell r="AD117" t="str">
            <v>St1</v>
          </cell>
          <cell r="AE117" t="str">
            <v>Qd1</v>
          </cell>
          <cell r="AF117" t="str">
            <v>Tr2</v>
          </cell>
          <cell r="AG117" t="str">
            <v>Tr2-2000</v>
          </cell>
          <cell r="AH117" t="str">
            <v>2000-Tr2</v>
          </cell>
          <cell r="AI117">
            <v>4</v>
          </cell>
          <cell r="AJ117" t="str">
            <v>04</v>
          </cell>
        </row>
        <row r="118">
          <cell r="AA118" t="str">
            <v>Aaa</v>
          </cell>
          <cell r="AB118">
            <v>36623</v>
          </cell>
          <cell r="AC118">
            <v>2000</v>
          </cell>
          <cell r="AD118" t="str">
            <v>St1</v>
          </cell>
          <cell r="AE118" t="str">
            <v>Qd1</v>
          </cell>
          <cell r="AF118" t="str">
            <v>Tr2</v>
          </cell>
          <cell r="AG118" t="str">
            <v>Tr2-2000</v>
          </cell>
          <cell r="AH118" t="str">
            <v>2000-Tr2</v>
          </cell>
          <cell r="AI118">
            <v>4</v>
          </cell>
          <cell r="AJ118" t="str">
            <v>04</v>
          </cell>
        </row>
        <row r="119">
          <cell r="AA119" t="str">
            <v>Aaa</v>
          </cell>
          <cell r="AB119">
            <v>36624</v>
          </cell>
          <cell r="AC119">
            <v>2000</v>
          </cell>
          <cell r="AD119" t="str">
            <v>St1</v>
          </cell>
          <cell r="AE119" t="str">
            <v>Qd1</v>
          </cell>
          <cell r="AF119" t="str">
            <v>Tr2</v>
          </cell>
          <cell r="AG119" t="str">
            <v>Tr2-2000</v>
          </cell>
          <cell r="AH119" t="str">
            <v>2000-Tr2</v>
          </cell>
          <cell r="AI119">
            <v>4</v>
          </cell>
          <cell r="AJ119" t="str">
            <v>04</v>
          </cell>
        </row>
        <row r="120">
          <cell r="AA120" t="str">
            <v>Aaa</v>
          </cell>
          <cell r="AB120">
            <v>36625</v>
          </cell>
          <cell r="AC120">
            <v>2000</v>
          </cell>
          <cell r="AD120" t="str">
            <v>St1</v>
          </cell>
          <cell r="AE120" t="str">
            <v>Qd1</v>
          </cell>
          <cell r="AF120" t="str">
            <v>Tr2</v>
          </cell>
          <cell r="AG120" t="str">
            <v>Tr2-2000</v>
          </cell>
          <cell r="AH120" t="str">
            <v>2000-Tr2</v>
          </cell>
          <cell r="AI120">
            <v>4</v>
          </cell>
          <cell r="AJ120" t="str">
            <v>04</v>
          </cell>
        </row>
        <row r="121">
          <cell r="AA121" t="str">
            <v>Aaa</v>
          </cell>
          <cell r="AB121">
            <v>36626</v>
          </cell>
          <cell r="AC121">
            <v>2000</v>
          </cell>
          <cell r="AD121" t="str">
            <v>St1</v>
          </cell>
          <cell r="AE121" t="str">
            <v>Qd1</v>
          </cell>
          <cell r="AF121" t="str">
            <v>Tr2</v>
          </cell>
          <cell r="AG121" t="str">
            <v>Tr2-2000</v>
          </cell>
          <cell r="AH121" t="str">
            <v>2000-Tr2</v>
          </cell>
          <cell r="AI121">
            <v>4</v>
          </cell>
          <cell r="AJ121" t="str">
            <v>04</v>
          </cell>
        </row>
        <row r="122">
          <cell r="AA122" t="str">
            <v>Aaa</v>
          </cell>
          <cell r="AB122">
            <v>36627</v>
          </cell>
          <cell r="AC122">
            <v>2000</v>
          </cell>
          <cell r="AD122" t="str">
            <v>St1</v>
          </cell>
          <cell r="AE122" t="str">
            <v>Qd1</v>
          </cell>
          <cell r="AF122" t="str">
            <v>Tr2</v>
          </cell>
          <cell r="AG122" t="str">
            <v>Tr2-2000</v>
          </cell>
          <cell r="AH122" t="str">
            <v>2000-Tr2</v>
          </cell>
          <cell r="AI122">
            <v>4</v>
          </cell>
          <cell r="AJ122" t="str">
            <v>04</v>
          </cell>
        </row>
        <row r="123">
          <cell r="AA123" t="str">
            <v>Aaa</v>
          </cell>
          <cell r="AB123">
            <v>36628</v>
          </cell>
          <cell r="AC123">
            <v>2000</v>
          </cell>
          <cell r="AD123" t="str">
            <v>St1</v>
          </cell>
          <cell r="AE123" t="str">
            <v>Qd1</v>
          </cell>
          <cell r="AF123" t="str">
            <v>Tr2</v>
          </cell>
          <cell r="AG123" t="str">
            <v>Tr2-2000</v>
          </cell>
          <cell r="AH123" t="str">
            <v>2000-Tr2</v>
          </cell>
          <cell r="AI123">
            <v>4</v>
          </cell>
          <cell r="AJ123" t="str">
            <v>04</v>
          </cell>
        </row>
        <row r="124">
          <cell r="AA124" t="str">
            <v>Aaa</v>
          </cell>
          <cell r="AB124">
            <v>36629</v>
          </cell>
          <cell r="AC124">
            <v>2000</v>
          </cell>
          <cell r="AD124" t="str">
            <v>St1</v>
          </cell>
          <cell r="AE124" t="str">
            <v>Qd1</v>
          </cell>
          <cell r="AF124" t="str">
            <v>Tr2</v>
          </cell>
          <cell r="AG124" t="str">
            <v>Tr2-2000</v>
          </cell>
          <cell r="AH124" t="str">
            <v>2000-Tr2</v>
          </cell>
          <cell r="AI124">
            <v>4</v>
          </cell>
          <cell r="AJ124" t="str">
            <v>04</v>
          </cell>
        </row>
        <row r="125">
          <cell r="AA125" t="str">
            <v>Aaa</v>
          </cell>
          <cell r="AB125">
            <v>36630</v>
          </cell>
          <cell r="AC125">
            <v>2000</v>
          </cell>
          <cell r="AD125" t="str">
            <v>St1</v>
          </cell>
          <cell r="AE125" t="str">
            <v>Qd1</v>
          </cell>
          <cell r="AF125" t="str">
            <v>Tr2</v>
          </cell>
          <cell r="AG125" t="str">
            <v>Tr2-2000</v>
          </cell>
          <cell r="AH125" t="str">
            <v>2000-Tr2</v>
          </cell>
          <cell r="AI125">
            <v>4</v>
          </cell>
          <cell r="AJ125" t="str">
            <v>04</v>
          </cell>
        </row>
        <row r="126">
          <cell r="AA126" t="str">
            <v>Aaa</v>
          </cell>
          <cell r="AB126">
            <v>36631</v>
          </cell>
          <cell r="AC126">
            <v>2000</v>
          </cell>
          <cell r="AD126" t="str">
            <v>St1</v>
          </cell>
          <cell r="AE126" t="str">
            <v>Qd1</v>
          </cell>
          <cell r="AF126" t="str">
            <v>Tr2</v>
          </cell>
          <cell r="AG126" t="str">
            <v>Tr2-2000</v>
          </cell>
          <cell r="AH126" t="str">
            <v>2000-Tr2</v>
          </cell>
          <cell r="AI126">
            <v>4</v>
          </cell>
          <cell r="AJ126" t="str">
            <v>04</v>
          </cell>
        </row>
        <row r="127">
          <cell r="AA127" t="str">
            <v>Aaa</v>
          </cell>
          <cell r="AB127">
            <v>36632</v>
          </cell>
          <cell r="AC127">
            <v>2000</v>
          </cell>
          <cell r="AD127" t="str">
            <v>St1</v>
          </cell>
          <cell r="AE127" t="str">
            <v>Qd1</v>
          </cell>
          <cell r="AF127" t="str">
            <v>Tr2</v>
          </cell>
          <cell r="AG127" t="str">
            <v>Tr2-2000</v>
          </cell>
          <cell r="AH127" t="str">
            <v>2000-Tr2</v>
          </cell>
          <cell r="AI127">
            <v>4</v>
          </cell>
          <cell r="AJ127" t="str">
            <v>04</v>
          </cell>
        </row>
        <row r="128">
          <cell r="AA128" t="str">
            <v>Aaa</v>
          </cell>
          <cell r="AB128">
            <v>36633</v>
          </cell>
          <cell r="AC128">
            <v>2000</v>
          </cell>
          <cell r="AD128" t="str">
            <v>St1</v>
          </cell>
          <cell r="AE128" t="str">
            <v>Qd1</v>
          </cell>
          <cell r="AF128" t="str">
            <v>Tr2</v>
          </cell>
          <cell r="AG128" t="str">
            <v>Tr2-2000</v>
          </cell>
          <cell r="AH128" t="str">
            <v>2000-Tr2</v>
          </cell>
          <cell r="AI128">
            <v>4</v>
          </cell>
          <cell r="AJ128" t="str">
            <v>04</v>
          </cell>
        </row>
        <row r="129">
          <cell r="AA129" t="str">
            <v>Aaa</v>
          </cell>
          <cell r="AB129">
            <v>36634</v>
          </cell>
          <cell r="AC129">
            <v>2000</v>
          </cell>
          <cell r="AD129" t="str">
            <v>St1</v>
          </cell>
          <cell r="AE129" t="str">
            <v>Qd1</v>
          </cell>
          <cell r="AF129" t="str">
            <v>Tr2</v>
          </cell>
          <cell r="AG129" t="str">
            <v>Tr2-2000</v>
          </cell>
          <cell r="AH129" t="str">
            <v>2000-Tr2</v>
          </cell>
          <cell r="AI129">
            <v>4</v>
          </cell>
          <cell r="AJ129" t="str">
            <v>04</v>
          </cell>
        </row>
        <row r="130">
          <cell r="AA130" t="str">
            <v>Aaa</v>
          </cell>
          <cell r="AB130">
            <v>36635</v>
          </cell>
          <cell r="AC130">
            <v>2000</v>
          </cell>
          <cell r="AD130" t="str">
            <v>St1</v>
          </cell>
          <cell r="AE130" t="str">
            <v>Qd1</v>
          </cell>
          <cell r="AF130" t="str">
            <v>Tr2</v>
          </cell>
          <cell r="AG130" t="str">
            <v>Tr2-2000</v>
          </cell>
          <cell r="AH130" t="str">
            <v>2000-Tr2</v>
          </cell>
          <cell r="AI130">
            <v>4</v>
          </cell>
          <cell r="AJ130" t="str">
            <v>04</v>
          </cell>
        </row>
        <row r="131">
          <cell r="AA131" t="str">
            <v>Aaa</v>
          </cell>
          <cell r="AB131">
            <v>36636</v>
          </cell>
          <cell r="AC131">
            <v>2000</v>
          </cell>
          <cell r="AD131" t="str">
            <v>St1</v>
          </cell>
          <cell r="AE131" t="str">
            <v>Qd1</v>
          </cell>
          <cell r="AF131" t="str">
            <v>Tr2</v>
          </cell>
          <cell r="AG131" t="str">
            <v>Tr2-2000</v>
          </cell>
          <cell r="AH131" t="str">
            <v>2000-Tr2</v>
          </cell>
          <cell r="AI131">
            <v>4</v>
          </cell>
          <cell r="AJ131" t="str">
            <v>04</v>
          </cell>
        </row>
        <row r="132">
          <cell r="AA132" t="str">
            <v>Aaa</v>
          </cell>
          <cell r="AB132">
            <v>36637</v>
          </cell>
          <cell r="AC132">
            <v>2000</v>
          </cell>
          <cell r="AD132" t="str">
            <v>St1</v>
          </cell>
          <cell r="AE132" t="str">
            <v>Qd1</v>
          </cell>
          <cell r="AF132" t="str">
            <v>Tr2</v>
          </cell>
          <cell r="AG132" t="str">
            <v>Tr2-2000</v>
          </cell>
          <cell r="AH132" t="str">
            <v>2000-Tr2</v>
          </cell>
          <cell r="AI132">
            <v>4</v>
          </cell>
          <cell r="AJ132" t="str">
            <v>04</v>
          </cell>
        </row>
        <row r="133">
          <cell r="AA133" t="str">
            <v>Aaa</v>
          </cell>
          <cell r="AB133">
            <v>36638</v>
          </cell>
          <cell r="AC133">
            <v>2000</v>
          </cell>
          <cell r="AD133" t="str">
            <v>St1</v>
          </cell>
          <cell r="AE133" t="str">
            <v>Qd1</v>
          </cell>
          <cell r="AF133" t="str">
            <v>Tr2</v>
          </cell>
          <cell r="AG133" t="str">
            <v>Tr2-2000</v>
          </cell>
          <cell r="AH133" t="str">
            <v>2000-Tr2</v>
          </cell>
          <cell r="AI133">
            <v>4</v>
          </cell>
          <cell r="AJ133" t="str">
            <v>04</v>
          </cell>
        </row>
        <row r="134">
          <cell r="AA134" t="str">
            <v>Aaa</v>
          </cell>
          <cell r="AB134">
            <v>36639</v>
          </cell>
          <cell r="AC134">
            <v>2000</v>
          </cell>
          <cell r="AD134" t="str">
            <v>St1</v>
          </cell>
          <cell r="AE134" t="str">
            <v>Qd1</v>
          </cell>
          <cell r="AF134" t="str">
            <v>Tr2</v>
          </cell>
          <cell r="AG134" t="str">
            <v>Tr2-2000</v>
          </cell>
          <cell r="AH134" t="str">
            <v>2000-Tr2</v>
          </cell>
          <cell r="AI134">
            <v>4</v>
          </cell>
          <cell r="AJ134" t="str">
            <v>04</v>
          </cell>
        </row>
        <row r="135">
          <cell r="AA135" t="str">
            <v>Aaa</v>
          </cell>
          <cell r="AB135">
            <v>36640</v>
          </cell>
          <cell r="AC135">
            <v>2000</v>
          </cell>
          <cell r="AD135" t="str">
            <v>St1</v>
          </cell>
          <cell r="AE135" t="str">
            <v>Qd1</v>
          </cell>
          <cell r="AF135" t="str">
            <v>Tr2</v>
          </cell>
          <cell r="AG135" t="str">
            <v>Tr2-2000</v>
          </cell>
          <cell r="AH135" t="str">
            <v>2000-Tr2</v>
          </cell>
          <cell r="AI135">
            <v>4</v>
          </cell>
          <cell r="AJ135" t="str">
            <v>04</v>
          </cell>
        </row>
        <row r="136">
          <cell r="AA136" t="str">
            <v>Aaa</v>
          </cell>
          <cell r="AB136">
            <v>36641</v>
          </cell>
          <cell r="AC136">
            <v>2000</v>
          </cell>
          <cell r="AD136" t="str">
            <v>St1</v>
          </cell>
          <cell r="AE136" t="str">
            <v>Qd1</v>
          </cell>
          <cell r="AF136" t="str">
            <v>Tr2</v>
          </cell>
          <cell r="AG136" t="str">
            <v>Tr2-2000</v>
          </cell>
          <cell r="AH136" t="str">
            <v>2000-Tr2</v>
          </cell>
          <cell r="AI136">
            <v>4</v>
          </cell>
          <cell r="AJ136" t="str">
            <v>04</v>
          </cell>
        </row>
        <row r="137">
          <cell r="AA137" t="str">
            <v>Aaa</v>
          </cell>
          <cell r="AB137">
            <v>36642</v>
          </cell>
          <cell r="AC137">
            <v>2000</v>
          </cell>
          <cell r="AD137" t="str">
            <v>St1</v>
          </cell>
          <cell r="AE137" t="str">
            <v>Qd1</v>
          </cell>
          <cell r="AF137" t="str">
            <v>Tr2</v>
          </cell>
          <cell r="AG137" t="str">
            <v>Tr2-2000</v>
          </cell>
          <cell r="AH137" t="str">
            <v>2000-Tr2</v>
          </cell>
          <cell r="AI137">
            <v>4</v>
          </cell>
          <cell r="AJ137" t="str">
            <v>04</v>
          </cell>
        </row>
        <row r="138">
          <cell r="AA138" t="str">
            <v>Aaa</v>
          </cell>
          <cell r="AB138">
            <v>36643</v>
          </cell>
          <cell r="AC138">
            <v>2000</v>
          </cell>
          <cell r="AD138" t="str">
            <v>St1</v>
          </cell>
          <cell r="AE138" t="str">
            <v>Qd1</v>
          </cell>
          <cell r="AF138" t="str">
            <v>Tr2</v>
          </cell>
          <cell r="AG138" t="str">
            <v>Tr2-2000</v>
          </cell>
          <cell r="AH138" t="str">
            <v>2000-Tr2</v>
          </cell>
          <cell r="AI138">
            <v>4</v>
          </cell>
          <cell r="AJ138" t="str">
            <v>04</v>
          </cell>
        </row>
        <row r="139">
          <cell r="AA139" t="str">
            <v>Aaa</v>
          </cell>
          <cell r="AB139">
            <v>36644</v>
          </cell>
          <cell r="AC139">
            <v>2000</v>
          </cell>
          <cell r="AD139" t="str">
            <v>St1</v>
          </cell>
          <cell r="AE139" t="str">
            <v>Qd1</v>
          </cell>
          <cell r="AF139" t="str">
            <v>Tr2</v>
          </cell>
          <cell r="AG139" t="str">
            <v>Tr2-2000</v>
          </cell>
          <cell r="AH139" t="str">
            <v>2000-Tr2</v>
          </cell>
          <cell r="AI139">
            <v>4</v>
          </cell>
          <cell r="AJ139" t="str">
            <v>04</v>
          </cell>
        </row>
        <row r="140">
          <cell r="AA140" t="str">
            <v>Aaa</v>
          </cell>
          <cell r="AB140">
            <v>36645</v>
          </cell>
          <cell r="AC140">
            <v>2000</v>
          </cell>
          <cell r="AD140" t="str">
            <v>St1</v>
          </cell>
          <cell r="AE140" t="str">
            <v>Qd1</v>
          </cell>
          <cell r="AF140" t="str">
            <v>Tr2</v>
          </cell>
          <cell r="AG140" t="str">
            <v>Tr2-2000</v>
          </cell>
          <cell r="AH140" t="str">
            <v>2000-Tr2</v>
          </cell>
          <cell r="AI140">
            <v>4</v>
          </cell>
          <cell r="AJ140" t="str">
            <v>04</v>
          </cell>
        </row>
        <row r="141">
          <cell r="AA141" t="str">
            <v>Aaa</v>
          </cell>
          <cell r="AB141">
            <v>36646</v>
          </cell>
          <cell r="AC141">
            <v>2000</v>
          </cell>
          <cell r="AD141" t="str">
            <v>St1</v>
          </cell>
          <cell r="AE141" t="str">
            <v>Qd1</v>
          </cell>
          <cell r="AF141" t="str">
            <v>Tr2</v>
          </cell>
          <cell r="AG141" t="str">
            <v>Tr2-2000</v>
          </cell>
          <cell r="AH141" t="str">
            <v>2000-Tr2</v>
          </cell>
          <cell r="AI141">
            <v>4</v>
          </cell>
          <cell r="AJ141" t="str">
            <v>04</v>
          </cell>
        </row>
        <row r="142">
          <cell r="AA142" t="str">
            <v>Aaa</v>
          </cell>
          <cell r="AB142">
            <v>36647</v>
          </cell>
          <cell r="AC142">
            <v>2000</v>
          </cell>
          <cell r="AD142" t="str">
            <v>St1</v>
          </cell>
          <cell r="AE142" t="str">
            <v>Qd2</v>
          </cell>
          <cell r="AF142" t="str">
            <v>Tr2</v>
          </cell>
          <cell r="AG142" t="str">
            <v>Tr2-2000</v>
          </cell>
          <cell r="AH142" t="str">
            <v>2000-Tr2</v>
          </cell>
          <cell r="AI142">
            <v>5</v>
          </cell>
          <cell r="AJ142" t="str">
            <v>05</v>
          </cell>
        </row>
        <row r="143">
          <cell r="AA143" t="str">
            <v>Aaa</v>
          </cell>
          <cell r="AB143">
            <v>36648</v>
          </cell>
          <cell r="AC143">
            <v>2000</v>
          </cell>
          <cell r="AD143" t="str">
            <v>St1</v>
          </cell>
          <cell r="AE143" t="str">
            <v>Qd2</v>
          </cell>
          <cell r="AF143" t="str">
            <v>Tr2</v>
          </cell>
          <cell r="AG143" t="str">
            <v>Tr2-2000</v>
          </cell>
          <cell r="AH143" t="str">
            <v>2000-Tr2</v>
          </cell>
          <cell r="AI143">
            <v>5</v>
          </cell>
          <cell r="AJ143" t="str">
            <v>05</v>
          </cell>
        </row>
        <row r="144">
          <cell r="AA144" t="str">
            <v>Aaa</v>
          </cell>
          <cell r="AB144">
            <v>36649</v>
          </cell>
          <cell r="AC144">
            <v>2000</v>
          </cell>
          <cell r="AD144" t="str">
            <v>St1</v>
          </cell>
          <cell r="AE144" t="str">
            <v>Qd2</v>
          </cell>
          <cell r="AF144" t="str">
            <v>Tr2</v>
          </cell>
          <cell r="AG144" t="str">
            <v>Tr2-2000</v>
          </cell>
          <cell r="AH144" t="str">
            <v>2000-Tr2</v>
          </cell>
          <cell r="AI144">
            <v>5</v>
          </cell>
          <cell r="AJ144" t="str">
            <v>05</v>
          </cell>
        </row>
        <row r="145">
          <cell r="AA145" t="str">
            <v>Aaa</v>
          </cell>
          <cell r="AB145">
            <v>36650</v>
          </cell>
          <cell r="AC145">
            <v>2000</v>
          </cell>
          <cell r="AD145" t="str">
            <v>St1</v>
          </cell>
          <cell r="AE145" t="str">
            <v>Qd2</v>
          </cell>
          <cell r="AF145" t="str">
            <v>Tr2</v>
          </cell>
          <cell r="AG145" t="str">
            <v>Tr2-2000</v>
          </cell>
          <cell r="AH145" t="str">
            <v>2000-Tr2</v>
          </cell>
          <cell r="AI145">
            <v>5</v>
          </cell>
          <cell r="AJ145" t="str">
            <v>05</v>
          </cell>
        </row>
        <row r="146">
          <cell r="AA146" t="str">
            <v>Aaa</v>
          </cell>
          <cell r="AB146">
            <v>36651</v>
          </cell>
          <cell r="AC146">
            <v>2000</v>
          </cell>
          <cell r="AD146" t="str">
            <v>St1</v>
          </cell>
          <cell r="AE146" t="str">
            <v>Qd2</v>
          </cell>
          <cell r="AF146" t="str">
            <v>Tr2</v>
          </cell>
          <cell r="AG146" t="str">
            <v>Tr2-2000</v>
          </cell>
          <cell r="AH146" t="str">
            <v>2000-Tr2</v>
          </cell>
          <cell r="AI146">
            <v>5</v>
          </cell>
          <cell r="AJ146" t="str">
            <v>05</v>
          </cell>
        </row>
        <row r="147">
          <cell r="AA147" t="str">
            <v>Aaa</v>
          </cell>
          <cell r="AB147">
            <v>36652</v>
          </cell>
          <cell r="AC147">
            <v>2000</v>
          </cell>
          <cell r="AD147" t="str">
            <v>St1</v>
          </cell>
          <cell r="AE147" t="str">
            <v>Qd2</v>
          </cell>
          <cell r="AF147" t="str">
            <v>Tr2</v>
          </cell>
          <cell r="AG147" t="str">
            <v>Tr2-2000</v>
          </cell>
          <cell r="AH147" t="str">
            <v>2000-Tr2</v>
          </cell>
          <cell r="AI147">
            <v>5</v>
          </cell>
          <cell r="AJ147" t="str">
            <v>05</v>
          </cell>
        </row>
        <row r="148">
          <cell r="AA148" t="str">
            <v>Aaa</v>
          </cell>
          <cell r="AB148">
            <v>36653</v>
          </cell>
          <cell r="AC148">
            <v>2000</v>
          </cell>
          <cell r="AD148" t="str">
            <v>St1</v>
          </cell>
          <cell r="AE148" t="str">
            <v>Qd2</v>
          </cell>
          <cell r="AF148" t="str">
            <v>Tr2</v>
          </cell>
          <cell r="AG148" t="str">
            <v>Tr2-2000</v>
          </cell>
          <cell r="AH148" t="str">
            <v>2000-Tr2</v>
          </cell>
          <cell r="AI148">
            <v>5</v>
          </cell>
          <cell r="AJ148" t="str">
            <v>05</v>
          </cell>
        </row>
        <row r="149">
          <cell r="AA149" t="str">
            <v>Aaa</v>
          </cell>
          <cell r="AB149">
            <v>36654</v>
          </cell>
          <cell r="AC149">
            <v>2000</v>
          </cell>
          <cell r="AD149" t="str">
            <v>St1</v>
          </cell>
          <cell r="AE149" t="str">
            <v>Qd2</v>
          </cell>
          <cell r="AF149" t="str">
            <v>Tr2</v>
          </cell>
          <cell r="AG149" t="str">
            <v>Tr2-2000</v>
          </cell>
          <cell r="AH149" t="str">
            <v>2000-Tr2</v>
          </cell>
          <cell r="AI149">
            <v>5</v>
          </cell>
          <cell r="AJ149" t="str">
            <v>05</v>
          </cell>
        </row>
        <row r="150">
          <cell r="AA150" t="str">
            <v>Aaa</v>
          </cell>
          <cell r="AB150">
            <v>36655</v>
          </cell>
          <cell r="AC150">
            <v>2000</v>
          </cell>
          <cell r="AD150" t="str">
            <v>St1</v>
          </cell>
          <cell r="AE150" t="str">
            <v>Qd2</v>
          </cell>
          <cell r="AF150" t="str">
            <v>Tr2</v>
          </cell>
          <cell r="AG150" t="str">
            <v>Tr2-2000</v>
          </cell>
          <cell r="AH150" t="str">
            <v>2000-Tr2</v>
          </cell>
          <cell r="AI150">
            <v>5</v>
          </cell>
          <cell r="AJ150" t="str">
            <v>05</v>
          </cell>
        </row>
        <row r="151">
          <cell r="AA151" t="str">
            <v>Aaa</v>
          </cell>
          <cell r="AB151">
            <v>36656</v>
          </cell>
          <cell r="AC151">
            <v>2000</v>
          </cell>
          <cell r="AD151" t="str">
            <v>St1</v>
          </cell>
          <cell r="AE151" t="str">
            <v>Qd2</v>
          </cell>
          <cell r="AF151" t="str">
            <v>Tr2</v>
          </cell>
          <cell r="AG151" t="str">
            <v>Tr2-2000</v>
          </cell>
          <cell r="AH151" t="str">
            <v>2000-Tr2</v>
          </cell>
          <cell r="AI151">
            <v>5</v>
          </cell>
          <cell r="AJ151" t="str">
            <v>05</v>
          </cell>
        </row>
        <row r="152">
          <cell r="AA152" t="str">
            <v>Aaa</v>
          </cell>
          <cell r="AB152">
            <v>36657</v>
          </cell>
          <cell r="AC152">
            <v>2000</v>
          </cell>
          <cell r="AD152" t="str">
            <v>St1</v>
          </cell>
          <cell r="AE152" t="str">
            <v>Qd2</v>
          </cell>
          <cell r="AF152" t="str">
            <v>Tr2</v>
          </cell>
          <cell r="AG152" t="str">
            <v>Tr2-2000</v>
          </cell>
          <cell r="AH152" t="str">
            <v>2000-Tr2</v>
          </cell>
          <cell r="AI152">
            <v>5</v>
          </cell>
          <cell r="AJ152" t="str">
            <v>05</v>
          </cell>
        </row>
        <row r="153">
          <cell r="AA153" t="str">
            <v>Aaa</v>
          </cell>
          <cell r="AB153">
            <v>36658</v>
          </cell>
          <cell r="AC153">
            <v>2000</v>
          </cell>
          <cell r="AD153" t="str">
            <v>St1</v>
          </cell>
          <cell r="AE153" t="str">
            <v>Qd2</v>
          </cell>
          <cell r="AF153" t="str">
            <v>Tr2</v>
          </cell>
          <cell r="AG153" t="str">
            <v>Tr2-2000</v>
          </cell>
          <cell r="AH153" t="str">
            <v>2000-Tr2</v>
          </cell>
          <cell r="AI153">
            <v>5</v>
          </cell>
          <cell r="AJ153" t="str">
            <v>05</v>
          </cell>
        </row>
        <row r="154">
          <cell r="AA154" t="str">
            <v>Aaa</v>
          </cell>
          <cell r="AB154">
            <v>36659</v>
          </cell>
          <cell r="AC154">
            <v>2000</v>
          </cell>
          <cell r="AD154" t="str">
            <v>St1</v>
          </cell>
          <cell r="AE154" t="str">
            <v>Qd2</v>
          </cell>
          <cell r="AF154" t="str">
            <v>Tr2</v>
          </cell>
          <cell r="AG154" t="str">
            <v>Tr2-2000</v>
          </cell>
          <cell r="AH154" t="str">
            <v>2000-Tr2</v>
          </cell>
          <cell r="AI154">
            <v>5</v>
          </cell>
          <cell r="AJ154" t="str">
            <v>05</v>
          </cell>
        </row>
        <row r="155">
          <cell r="AA155" t="str">
            <v>Aaa</v>
          </cell>
          <cell r="AB155">
            <v>36660</v>
          </cell>
          <cell r="AC155">
            <v>2000</v>
          </cell>
          <cell r="AD155" t="str">
            <v>St1</v>
          </cell>
          <cell r="AE155" t="str">
            <v>Qd2</v>
          </cell>
          <cell r="AF155" t="str">
            <v>Tr2</v>
          </cell>
          <cell r="AG155" t="str">
            <v>Tr2-2000</v>
          </cell>
          <cell r="AH155" t="str">
            <v>2000-Tr2</v>
          </cell>
          <cell r="AI155">
            <v>5</v>
          </cell>
          <cell r="AJ155" t="str">
            <v>05</v>
          </cell>
        </row>
        <row r="156">
          <cell r="AA156" t="str">
            <v>Aaa</v>
          </cell>
          <cell r="AB156">
            <v>36661</v>
          </cell>
          <cell r="AC156">
            <v>2000</v>
          </cell>
          <cell r="AD156" t="str">
            <v>St1</v>
          </cell>
          <cell r="AE156" t="str">
            <v>Qd2</v>
          </cell>
          <cell r="AF156" t="str">
            <v>Tr2</v>
          </cell>
          <cell r="AG156" t="str">
            <v>Tr2-2000</v>
          </cell>
          <cell r="AH156" t="str">
            <v>2000-Tr2</v>
          </cell>
          <cell r="AI156">
            <v>5</v>
          </cell>
          <cell r="AJ156" t="str">
            <v>05</v>
          </cell>
        </row>
        <row r="157">
          <cell r="AA157" t="str">
            <v>Aaa</v>
          </cell>
          <cell r="AB157">
            <v>36662</v>
          </cell>
          <cell r="AC157">
            <v>2000</v>
          </cell>
          <cell r="AD157" t="str">
            <v>St1</v>
          </cell>
          <cell r="AE157" t="str">
            <v>Qd2</v>
          </cell>
          <cell r="AF157" t="str">
            <v>Tr2</v>
          </cell>
          <cell r="AG157" t="str">
            <v>Tr2-2000</v>
          </cell>
          <cell r="AH157" t="str">
            <v>2000-Tr2</v>
          </cell>
          <cell r="AI157">
            <v>5</v>
          </cell>
          <cell r="AJ157" t="str">
            <v>05</v>
          </cell>
        </row>
        <row r="158">
          <cell r="AA158" t="str">
            <v>Aaa</v>
          </cell>
          <cell r="AB158">
            <v>36663</v>
          </cell>
          <cell r="AC158">
            <v>2000</v>
          </cell>
          <cell r="AD158" t="str">
            <v>St1</v>
          </cell>
          <cell r="AE158" t="str">
            <v>Qd2</v>
          </cell>
          <cell r="AF158" t="str">
            <v>Tr2</v>
          </cell>
          <cell r="AG158" t="str">
            <v>Tr2-2000</v>
          </cell>
          <cell r="AH158" t="str">
            <v>2000-Tr2</v>
          </cell>
          <cell r="AI158">
            <v>5</v>
          </cell>
          <cell r="AJ158" t="str">
            <v>05</v>
          </cell>
        </row>
        <row r="159">
          <cell r="AA159" t="str">
            <v>Aaa</v>
          </cell>
          <cell r="AB159">
            <v>36664</v>
          </cell>
          <cell r="AC159">
            <v>2000</v>
          </cell>
          <cell r="AD159" t="str">
            <v>St1</v>
          </cell>
          <cell r="AE159" t="str">
            <v>Qd2</v>
          </cell>
          <cell r="AF159" t="str">
            <v>Tr2</v>
          </cell>
          <cell r="AG159" t="str">
            <v>Tr2-2000</v>
          </cell>
          <cell r="AH159" t="str">
            <v>2000-Tr2</v>
          </cell>
          <cell r="AI159">
            <v>5</v>
          </cell>
          <cell r="AJ159" t="str">
            <v>05</v>
          </cell>
        </row>
        <row r="160">
          <cell r="AA160" t="str">
            <v>Aaa</v>
          </cell>
          <cell r="AB160">
            <v>36665</v>
          </cell>
          <cell r="AC160">
            <v>2000</v>
          </cell>
          <cell r="AD160" t="str">
            <v>St1</v>
          </cell>
          <cell r="AE160" t="str">
            <v>Qd2</v>
          </cell>
          <cell r="AF160" t="str">
            <v>Tr2</v>
          </cell>
          <cell r="AG160" t="str">
            <v>Tr2-2000</v>
          </cell>
          <cell r="AH160" t="str">
            <v>2000-Tr2</v>
          </cell>
          <cell r="AI160">
            <v>5</v>
          </cell>
          <cell r="AJ160" t="str">
            <v>05</v>
          </cell>
        </row>
        <row r="161">
          <cell r="AA161" t="str">
            <v>Aaa</v>
          </cell>
          <cell r="AB161">
            <v>36666</v>
          </cell>
          <cell r="AC161">
            <v>2000</v>
          </cell>
          <cell r="AD161" t="str">
            <v>St1</v>
          </cell>
          <cell r="AE161" t="str">
            <v>Qd2</v>
          </cell>
          <cell r="AF161" t="str">
            <v>Tr2</v>
          </cell>
          <cell r="AG161" t="str">
            <v>Tr2-2000</v>
          </cell>
          <cell r="AH161" t="str">
            <v>2000-Tr2</v>
          </cell>
          <cell r="AI161">
            <v>5</v>
          </cell>
          <cell r="AJ161" t="str">
            <v>05</v>
          </cell>
        </row>
        <row r="162">
          <cell r="AA162" t="str">
            <v>Aaa</v>
          </cell>
          <cell r="AB162">
            <v>36667</v>
          </cell>
          <cell r="AC162">
            <v>2000</v>
          </cell>
          <cell r="AD162" t="str">
            <v>St1</v>
          </cell>
          <cell r="AE162" t="str">
            <v>Qd2</v>
          </cell>
          <cell r="AF162" t="str">
            <v>Tr2</v>
          </cell>
          <cell r="AG162" t="str">
            <v>Tr2-2000</v>
          </cell>
          <cell r="AH162" t="str">
            <v>2000-Tr2</v>
          </cell>
          <cell r="AI162">
            <v>5</v>
          </cell>
          <cell r="AJ162" t="str">
            <v>05</v>
          </cell>
        </row>
        <row r="163">
          <cell r="AA163" t="str">
            <v>Aaa</v>
          </cell>
          <cell r="AB163">
            <v>36668</v>
          </cell>
          <cell r="AC163">
            <v>2000</v>
          </cell>
          <cell r="AD163" t="str">
            <v>St1</v>
          </cell>
          <cell r="AE163" t="str">
            <v>Qd2</v>
          </cell>
          <cell r="AF163" t="str">
            <v>Tr2</v>
          </cell>
          <cell r="AG163" t="str">
            <v>Tr2-2000</v>
          </cell>
          <cell r="AH163" t="str">
            <v>2000-Tr2</v>
          </cell>
          <cell r="AI163">
            <v>5</v>
          </cell>
          <cell r="AJ163" t="str">
            <v>05</v>
          </cell>
        </row>
        <row r="164">
          <cell r="AA164" t="str">
            <v>Aaa</v>
          </cell>
          <cell r="AB164">
            <v>36669</v>
          </cell>
          <cell r="AC164">
            <v>2000</v>
          </cell>
          <cell r="AD164" t="str">
            <v>St1</v>
          </cell>
          <cell r="AE164" t="str">
            <v>Qd2</v>
          </cell>
          <cell r="AF164" t="str">
            <v>Tr2</v>
          </cell>
          <cell r="AG164" t="str">
            <v>Tr2-2000</v>
          </cell>
          <cell r="AH164" t="str">
            <v>2000-Tr2</v>
          </cell>
          <cell r="AI164">
            <v>5</v>
          </cell>
          <cell r="AJ164" t="str">
            <v>05</v>
          </cell>
        </row>
        <row r="165">
          <cell r="AA165" t="str">
            <v>Aaa</v>
          </cell>
          <cell r="AB165">
            <v>36670</v>
          </cell>
          <cell r="AC165">
            <v>2000</v>
          </cell>
          <cell r="AD165" t="str">
            <v>St1</v>
          </cell>
          <cell r="AE165" t="str">
            <v>Qd2</v>
          </cell>
          <cell r="AF165" t="str">
            <v>Tr2</v>
          </cell>
          <cell r="AG165" t="str">
            <v>Tr2-2000</v>
          </cell>
          <cell r="AH165" t="str">
            <v>2000-Tr2</v>
          </cell>
          <cell r="AI165">
            <v>5</v>
          </cell>
          <cell r="AJ165" t="str">
            <v>05</v>
          </cell>
        </row>
        <row r="166">
          <cell r="AA166" t="str">
            <v>Aaa</v>
          </cell>
          <cell r="AB166">
            <v>36671</v>
          </cell>
          <cell r="AC166">
            <v>2000</v>
          </cell>
          <cell r="AD166" t="str">
            <v>St1</v>
          </cell>
          <cell r="AE166" t="str">
            <v>Qd2</v>
          </cell>
          <cell r="AF166" t="str">
            <v>Tr2</v>
          </cell>
          <cell r="AG166" t="str">
            <v>Tr2-2000</v>
          </cell>
          <cell r="AH166" t="str">
            <v>2000-Tr2</v>
          </cell>
          <cell r="AI166">
            <v>5</v>
          </cell>
          <cell r="AJ166" t="str">
            <v>05</v>
          </cell>
        </row>
        <row r="167">
          <cell r="AA167" t="str">
            <v>Aaa</v>
          </cell>
          <cell r="AB167">
            <v>36672</v>
          </cell>
          <cell r="AC167">
            <v>2000</v>
          </cell>
          <cell r="AD167" t="str">
            <v>St1</v>
          </cell>
          <cell r="AE167" t="str">
            <v>Qd2</v>
          </cell>
          <cell r="AF167" t="str">
            <v>Tr2</v>
          </cell>
          <cell r="AG167" t="str">
            <v>Tr2-2000</v>
          </cell>
          <cell r="AH167" t="str">
            <v>2000-Tr2</v>
          </cell>
          <cell r="AI167">
            <v>5</v>
          </cell>
          <cell r="AJ167" t="str">
            <v>05</v>
          </cell>
        </row>
        <row r="168">
          <cell r="AA168" t="str">
            <v>Aaa</v>
          </cell>
          <cell r="AB168">
            <v>36673</v>
          </cell>
          <cell r="AC168">
            <v>2000</v>
          </cell>
          <cell r="AD168" t="str">
            <v>St1</v>
          </cell>
          <cell r="AE168" t="str">
            <v>Qd2</v>
          </cell>
          <cell r="AF168" t="str">
            <v>Tr2</v>
          </cell>
          <cell r="AG168" t="str">
            <v>Tr2-2000</v>
          </cell>
          <cell r="AH168" t="str">
            <v>2000-Tr2</v>
          </cell>
          <cell r="AI168">
            <v>5</v>
          </cell>
          <cell r="AJ168" t="str">
            <v>05</v>
          </cell>
        </row>
        <row r="169">
          <cell r="AA169" t="str">
            <v>Aaa</v>
          </cell>
          <cell r="AB169">
            <v>36674</v>
          </cell>
          <cell r="AC169">
            <v>2000</v>
          </cell>
          <cell r="AD169" t="str">
            <v>St1</v>
          </cell>
          <cell r="AE169" t="str">
            <v>Qd2</v>
          </cell>
          <cell r="AF169" t="str">
            <v>Tr2</v>
          </cell>
          <cell r="AG169" t="str">
            <v>Tr2-2000</v>
          </cell>
          <cell r="AH169" t="str">
            <v>2000-Tr2</v>
          </cell>
          <cell r="AI169">
            <v>5</v>
          </cell>
          <cell r="AJ169" t="str">
            <v>05</v>
          </cell>
        </row>
        <row r="170">
          <cell r="AA170" t="str">
            <v>Aaa</v>
          </cell>
          <cell r="AB170">
            <v>36675</v>
          </cell>
          <cell r="AC170">
            <v>2000</v>
          </cell>
          <cell r="AD170" t="str">
            <v>St1</v>
          </cell>
          <cell r="AE170" t="str">
            <v>Qd2</v>
          </cell>
          <cell r="AF170" t="str">
            <v>Tr2</v>
          </cell>
          <cell r="AG170" t="str">
            <v>Tr2-2000</v>
          </cell>
          <cell r="AH170" t="str">
            <v>2000-Tr2</v>
          </cell>
          <cell r="AI170">
            <v>5</v>
          </cell>
          <cell r="AJ170" t="str">
            <v>05</v>
          </cell>
        </row>
        <row r="171">
          <cell r="AA171" t="str">
            <v>Aaa</v>
          </cell>
          <cell r="AB171">
            <v>36676</v>
          </cell>
          <cell r="AC171">
            <v>2000</v>
          </cell>
          <cell r="AD171" t="str">
            <v>St1</v>
          </cell>
          <cell r="AE171" t="str">
            <v>Qd2</v>
          </cell>
          <cell r="AF171" t="str">
            <v>Tr2</v>
          </cell>
          <cell r="AG171" t="str">
            <v>Tr2-2000</v>
          </cell>
          <cell r="AH171" t="str">
            <v>2000-Tr2</v>
          </cell>
          <cell r="AI171">
            <v>5</v>
          </cell>
          <cell r="AJ171" t="str">
            <v>05</v>
          </cell>
        </row>
        <row r="172">
          <cell r="AA172" t="str">
            <v>Aaa</v>
          </cell>
          <cell r="AB172">
            <v>36677</v>
          </cell>
          <cell r="AC172">
            <v>2000</v>
          </cell>
          <cell r="AD172" t="str">
            <v>St1</v>
          </cell>
          <cell r="AE172" t="str">
            <v>Qd2</v>
          </cell>
          <cell r="AF172" t="str">
            <v>Tr2</v>
          </cell>
          <cell r="AG172" t="str">
            <v>Tr2-2000</v>
          </cell>
          <cell r="AH172" t="str">
            <v>2000-Tr2</v>
          </cell>
          <cell r="AI172">
            <v>5</v>
          </cell>
          <cell r="AJ172" t="str">
            <v>05</v>
          </cell>
        </row>
        <row r="173">
          <cell r="AA173" t="str">
            <v>Aaa</v>
          </cell>
          <cell r="AB173">
            <v>36678</v>
          </cell>
          <cell r="AC173">
            <v>2000</v>
          </cell>
          <cell r="AD173" t="str">
            <v>St1</v>
          </cell>
          <cell r="AE173" t="str">
            <v>Qd2</v>
          </cell>
          <cell r="AF173" t="str">
            <v>Tr2</v>
          </cell>
          <cell r="AG173" t="str">
            <v>Tr2-2000</v>
          </cell>
          <cell r="AH173" t="str">
            <v>2000-Tr2</v>
          </cell>
          <cell r="AI173">
            <v>6</v>
          </cell>
          <cell r="AJ173" t="str">
            <v>06</v>
          </cell>
        </row>
        <row r="174">
          <cell r="AA174" t="str">
            <v>Aaa</v>
          </cell>
          <cell r="AB174">
            <v>36679</v>
          </cell>
          <cell r="AC174">
            <v>2000</v>
          </cell>
          <cell r="AD174" t="str">
            <v>St1</v>
          </cell>
          <cell r="AE174" t="str">
            <v>Qd2</v>
          </cell>
          <cell r="AF174" t="str">
            <v>Tr2</v>
          </cell>
          <cell r="AG174" t="str">
            <v>Tr2-2000</v>
          </cell>
          <cell r="AH174" t="str">
            <v>2000-Tr2</v>
          </cell>
          <cell r="AI174">
            <v>6</v>
          </cell>
          <cell r="AJ174" t="str">
            <v>06</v>
          </cell>
        </row>
        <row r="175">
          <cell r="AA175" t="str">
            <v>Aaa</v>
          </cell>
          <cell r="AB175">
            <v>36680</v>
          </cell>
          <cell r="AC175">
            <v>2000</v>
          </cell>
          <cell r="AD175" t="str">
            <v>St1</v>
          </cell>
          <cell r="AE175" t="str">
            <v>Qd2</v>
          </cell>
          <cell r="AF175" t="str">
            <v>Tr2</v>
          </cell>
          <cell r="AG175" t="str">
            <v>Tr2-2000</v>
          </cell>
          <cell r="AH175" t="str">
            <v>2000-Tr2</v>
          </cell>
          <cell r="AI175">
            <v>6</v>
          </cell>
          <cell r="AJ175" t="str">
            <v>06</v>
          </cell>
        </row>
        <row r="176">
          <cell r="AA176" t="str">
            <v>Aaa</v>
          </cell>
          <cell r="AB176">
            <v>36681</v>
          </cell>
          <cell r="AC176">
            <v>2000</v>
          </cell>
          <cell r="AD176" t="str">
            <v>St1</v>
          </cell>
          <cell r="AE176" t="str">
            <v>Qd2</v>
          </cell>
          <cell r="AF176" t="str">
            <v>Tr2</v>
          </cell>
          <cell r="AG176" t="str">
            <v>Tr2-2000</v>
          </cell>
          <cell r="AH176" t="str">
            <v>2000-Tr2</v>
          </cell>
          <cell r="AI176">
            <v>6</v>
          </cell>
          <cell r="AJ176" t="str">
            <v>06</v>
          </cell>
        </row>
        <row r="177">
          <cell r="AA177" t="str">
            <v>Aaa</v>
          </cell>
          <cell r="AB177">
            <v>36682</v>
          </cell>
          <cell r="AC177">
            <v>2000</v>
          </cell>
          <cell r="AD177" t="str">
            <v>St1</v>
          </cell>
          <cell r="AE177" t="str">
            <v>Qd2</v>
          </cell>
          <cell r="AF177" t="str">
            <v>Tr2</v>
          </cell>
          <cell r="AG177" t="str">
            <v>Tr2-2000</v>
          </cell>
          <cell r="AH177" t="str">
            <v>2000-Tr2</v>
          </cell>
          <cell r="AI177">
            <v>6</v>
          </cell>
          <cell r="AJ177" t="str">
            <v>06</v>
          </cell>
        </row>
        <row r="178">
          <cell r="AA178" t="str">
            <v>Aaa</v>
          </cell>
          <cell r="AB178">
            <v>36683</v>
          </cell>
          <cell r="AC178">
            <v>2000</v>
          </cell>
          <cell r="AD178" t="str">
            <v>St1</v>
          </cell>
          <cell r="AE178" t="str">
            <v>Qd2</v>
          </cell>
          <cell r="AF178" t="str">
            <v>Tr2</v>
          </cell>
          <cell r="AG178" t="str">
            <v>Tr2-2000</v>
          </cell>
          <cell r="AH178" t="str">
            <v>2000-Tr2</v>
          </cell>
          <cell r="AI178">
            <v>6</v>
          </cell>
          <cell r="AJ178" t="str">
            <v>06</v>
          </cell>
        </row>
        <row r="179">
          <cell r="AA179" t="str">
            <v>Aaa</v>
          </cell>
          <cell r="AB179">
            <v>36684</v>
          </cell>
          <cell r="AC179">
            <v>2000</v>
          </cell>
          <cell r="AD179" t="str">
            <v>St1</v>
          </cell>
          <cell r="AE179" t="str">
            <v>Qd2</v>
          </cell>
          <cell r="AF179" t="str">
            <v>Tr2</v>
          </cell>
          <cell r="AG179" t="str">
            <v>Tr2-2000</v>
          </cell>
          <cell r="AH179" t="str">
            <v>2000-Tr2</v>
          </cell>
          <cell r="AI179">
            <v>6</v>
          </cell>
          <cell r="AJ179" t="str">
            <v>06</v>
          </cell>
        </row>
        <row r="180">
          <cell r="AA180" t="str">
            <v>Aaa</v>
          </cell>
          <cell r="AB180">
            <v>36685</v>
          </cell>
          <cell r="AC180">
            <v>2000</v>
          </cell>
          <cell r="AD180" t="str">
            <v>St1</v>
          </cell>
          <cell r="AE180" t="str">
            <v>Qd2</v>
          </cell>
          <cell r="AF180" t="str">
            <v>Tr2</v>
          </cell>
          <cell r="AG180" t="str">
            <v>Tr2-2000</v>
          </cell>
          <cell r="AH180" t="str">
            <v>2000-Tr2</v>
          </cell>
          <cell r="AI180">
            <v>6</v>
          </cell>
          <cell r="AJ180" t="str">
            <v>06</v>
          </cell>
        </row>
        <row r="181">
          <cell r="AA181" t="str">
            <v>Aaa</v>
          </cell>
          <cell r="AB181">
            <v>36686</v>
          </cell>
          <cell r="AC181">
            <v>2000</v>
          </cell>
          <cell r="AD181" t="str">
            <v>St1</v>
          </cell>
          <cell r="AE181" t="str">
            <v>Qd2</v>
          </cell>
          <cell r="AF181" t="str">
            <v>Tr2</v>
          </cell>
          <cell r="AG181" t="str">
            <v>Tr2-2000</v>
          </cell>
          <cell r="AH181" t="str">
            <v>2000-Tr2</v>
          </cell>
          <cell r="AI181">
            <v>6</v>
          </cell>
          <cell r="AJ181" t="str">
            <v>06</v>
          </cell>
        </row>
        <row r="182">
          <cell r="AA182" t="str">
            <v>Aaa</v>
          </cell>
          <cell r="AB182">
            <v>36687</v>
          </cell>
          <cell r="AC182">
            <v>2000</v>
          </cell>
          <cell r="AD182" t="str">
            <v>St1</v>
          </cell>
          <cell r="AE182" t="str">
            <v>Qd2</v>
          </cell>
          <cell r="AF182" t="str">
            <v>Tr2</v>
          </cell>
          <cell r="AG182" t="str">
            <v>Tr2-2000</v>
          </cell>
          <cell r="AH182" t="str">
            <v>2000-Tr2</v>
          </cell>
          <cell r="AI182">
            <v>6</v>
          </cell>
          <cell r="AJ182" t="str">
            <v>06</v>
          </cell>
        </row>
        <row r="183">
          <cell r="AA183" t="str">
            <v>Aaa</v>
          </cell>
          <cell r="AB183">
            <v>36688</v>
          </cell>
          <cell r="AC183">
            <v>2000</v>
          </cell>
          <cell r="AD183" t="str">
            <v>St1</v>
          </cell>
          <cell r="AE183" t="str">
            <v>Qd2</v>
          </cell>
          <cell r="AF183" t="str">
            <v>Tr2</v>
          </cell>
          <cell r="AG183" t="str">
            <v>Tr2-2000</v>
          </cell>
          <cell r="AH183" t="str">
            <v>2000-Tr2</v>
          </cell>
          <cell r="AI183">
            <v>6</v>
          </cell>
          <cell r="AJ183" t="str">
            <v>06</v>
          </cell>
        </row>
        <row r="184">
          <cell r="AA184" t="str">
            <v>Aaa</v>
          </cell>
          <cell r="AB184">
            <v>36689</v>
          </cell>
          <cell r="AC184">
            <v>2000</v>
          </cell>
          <cell r="AD184" t="str">
            <v>St1</v>
          </cell>
          <cell r="AE184" t="str">
            <v>Qd2</v>
          </cell>
          <cell r="AF184" t="str">
            <v>Tr2</v>
          </cell>
          <cell r="AG184" t="str">
            <v>Tr2-2000</v>
          </cell>
          <cell r="AH184" t="str">
            <v>2000-Tr2</v>
          </cell>
          <cell r="AI184">
            <v>6</v>
          </cell>
          <cell r="AJ184" t="str">
            <v>06</v>
          </cell>
        </row>
        <row r="185">
          <cell r="AA185" t="str">
            <v>Aaa</v>
          </cell>
          <cell r="AB185">
            <v>36690</v>
          </cell>
          <cell r="AC185">
            <v>2000</v>
          </cell>
          <cell r="AD185" t="str">
            <v>St1</v>
          </cell>
          <cell r="AE185" t="str">
            <v>Qd2</v>
          </cell>
          <cell r="AF185" t="str">
            <v>Tr2</v>
          </cell>
          <cell r="AG185" t="str">
            <v>Tr2-2000</v>
          </cell>
          <cell r="AH185" t="str">
            <v>2000-Tr2</v>
          </cell>
          <cell r="AI185">
            <v>6</v>
          </cell>
          <cell r="AJ185" t="str">
            <v>06</v>
          </cell>
        </row>
        <row r="186">
          <cell r="AA186" t="str">
            <v>Aaa</v>
          </cell>
          <cell r="AB186">
            <v>36691</v>
          </cell>
          <cell r="AC186">
            <v>2000</v>
          </cell>
          <cell r="AD186" t="str">
            <v>St1</v>
          </cell>
          <cell r="AE186" t="str">
            <v>Qd2</v>
          </cell>
          <cell r="AF186" t="str">
            <v>Tr2</v>
          </cell>
          <cell r="AG186" t="str">
            <v>Tr2-2000</v>
          </cell>
          <cell r="AH186" t="str">
            <v>2000-Tr2</v>
          </cell>
          <cell r="AI186">
            <v>6</v>
          </cell>
          <cell r="AJ186" t="str">
            <v>06</v>
          </cell>
        </row>
        <row r="187">
          <cell r="AA187" t="str">
            <v>Aaa</v>
          </cell>
          <cell r="AB187">
            <v>36692</v>
          </cell>
          <cell r="AC187">
            <v>2000</v>
          </cell>
          <cell r="AD187" t="str">
            <v>St1</v>
          </cell>
          <cell r="AE187" t="str">
            <v>Qd2</v>
          </cell>
          <cell r="AF187" t="str">
            <v>Tr2</v>
          </cell>
          <cell r="AG187" t="str">
            <v>Tr2-2000</v>
          </cell>
          <cell r="AH187" t="str">
            <v>2000-Tr2</v>
          </cell>
          <cell r="AI187">
            <v>6</v>
          </cell>
          <cell r="AJ187" t="str">
            <v>06</v>
          </cell>
        </row>
        <row r="188">
          <cell r="AA188" t="str">
            <v>Aaa</v>
          </cell>
          <cell r="AB188">
            <v>36693</v>
          </cell>
          <cell r="AC188">
            <v>2000</v>
          </cell>
          <cell r="AD188" t="str">
            <v>St1</v>
          </cell>
          <cell r="AE188" t="str">
            <v>Qd2</v>
          </cell>
          <cell r="AF188" t="str">
            <v>Tr2</v>
          </cell>
          <cell r="AG188" t="str">
            <v>Tr2-2000</v>
          </cell>
          <cell r="AH188" t="str">
            <v>2000-Tr2</v>
          </cell>
          <cell r="AI188">
            <v>6</v>
          </cell>
          <cell r="AJ188" t="str">
            <v>06</v>
          </cell>
        </row>
        <row r="189">
          <cell r="AA189" t="str">
            <v>Aaa</v>
          </cell>
          <cell r="AB189">
            <v>36694</v>
          </cell>
          <cell r="AC189">
            <v>2000</v>
          </cell>
          <cell r="AD189" t="str">
            <v>St1</v>
          </cell>
          <cell r="AE189" t="str">
            <v>Qd2</v>
          </cell>
          <cell r="AF189" t="str">
            <v>Tr2</v>
          </cell>
          <cell r="AG189" t="str">
            <v>Tr2-2000</v>
          </cell>
          <cell r="AH189" t="str">
            <v>2000-Tr2</v>
          </cell>
          <cell r="AI189">
            <v>6</v>
          </cell>
          <cell r="AJ189" t="str">
            <v>06</v>
          </cell>
        </row>
        <row r="190">
          <cell r="AA190" t="str">
            <v>Aaa</v>
          </cell>
          <cell r="AB190">
            <v>36695</v>
          </cell>
          <cell r="AC190">
            <v>2000</v>
          </cell>
          <cell r="AD190" t="str">
            <v>St1</v>
          </cell>
          <cell r="AE190" t="str">
            <v>Qd2</v>
          </cell>
          <cell r="AF190" t="str">
            <v>Tr2</v>
          </cell>
          <cell r="AG190" t="str">
            <v>Tr2-2000</v>
          </cell>
          <cell r="AH190" t="str">
            <v>2000-Tr2</v>
          </cell>
          <cell r="AI190">
            <v>6</v>
          </cell>
          <cell r="AJ190" t="str">
            <v>06</v>
          </cell>
        </row>
        <row r="191">
          <cell r="AA191" t="str">
            <v>Aaa</v>
          </cell>
          <cell r="AB191">
            <v>36696</v>
          </cell>
          <cell r="AC191">
            <v>2000</v>
          </cell>
          <cell r="AD191" t="str">
            <v>St1</v>
          </cell>
          <cell r="AE191" t="str">
            <v>Qd2</v>
          </cell>
          <cell r="AF191" t="str">
            <v>Tr2</v>
          </cell>
          <cell r="AG191" t="str">
            <v>Tr2-2000</v>
          </cell>
          <cell r="AH191" t="str">
            <v>2000-Tr2</v>
          </cell>
          <cell r="AI191">
            <v>6</v>
          </cell>
          <cell r="AJ191" t="str">
            <v>06</v>
          </cell>
        </row>
        <row r="192">
          <cell r="AA192" t="str">
            <v>Aaa</v>
          </cell>
          <cell r="AB192">
            <v>36697</v>
          </cell>
          <cell r="AC192">
            <v>2000</v>
          </cell>
          <cell r="AD192" t="str">
            <v>St1</v>
          </cell>
          <cell r="AE192" t="str">
            <v>Qd2</v>
          </cell>
          <cell r="AF192" t="str">
            <v>Tr2</v>
          </cell>
          <cell r="AG192" t="str">
            <v>Tr2-2000</v>
          </cell>
          <cell r="AH192" t="str">
            <v>2000-Tr2</v>
          </cell>
          <cell r="AI192">
            <v>6</v>
          </cell>
          <cell r="AJ192" t="str">
            <v>06</v>
          </cell>
        </row>
        <row r="193">
          <cell r="AA193" t="str">
            <v>Aaa</v>
          </cell>
          <cell r="AB193">
            <v>36698</v>
          </cell>
          <cell r="AC193">
            <v>2000</v>
          </cell>
          <cell r="AD193" t="str">
            <v>St1</v>
          </cell>
          <cell r="AE193" t="str">
            <v>Qd2</v>
          </cell>
          <cell r="AF193" t="str">
            <v>Tr2</v>
          </cell>
          <cell r="AG193" t="str">
            <v>Tr2-2000</v>
          </cell>
          <cell r="AH193" t="str">
            <v>2000-Tr2</v>
          </cell>
          <cell r="AI193">
            <v>6</v>
          </cell>
          <cell r="AJ193" t="str">
            <v>06</v>
          </cell>
        </row>
        <row r="194">
          <cell r="AA194" t="str">
            <v>Aaa</v>
          </cell>
          <cell r="AB194">
            <v>36699</v>
          </cell>
          <cell r="AC194">
            <v>2000</v>
          </cell>
          <cell r="AD194" t="str">
            <v>St1</v>
          </cell>
          <cell r="AE194" t="str">
            <v>Qd2</v>
          </cell>
          <cell r="AF194" t="str">
            <v>Tr2</v>
          </cell>
          <cell r="AG194" t="str">
            <v>Tr2-2000</v>
          </cell>
          <cell r="AH194" t="str">
            <v>2000-Tr2</v>
          </cell>
          <cell r="AI194">
            <v>6</v>
          </cell>
          <cell r="AJ194" t="str">
            <v>06</v>
          </cell>
        </row>
        <row r="195">
          <cell r="AA195" t="str">
            <v>Aaa</v>
          </cell>
          <cell r="AB195">
            <v>36700</v>
          </cell>
          <cell r="AC195">
            <v>2000</v>
          </cell>
          <cell r="AD195" t="str">
            <v>St1</v>
          </cell>
          <cell r="AE195" t="str">
            <v>Qd2</v>
          </cell>
          <cell r="AF195" t="str">
            <v>Tr2</v>
          </cell>
          <cell r="AG195" t="str">
            <v>Tr2-2000</v>
          </cell>
          <cell r="AH195" t="str">
            <v>2000-Tr2</v>
          </cell>
          <cell r="AI195">
            <v>6</v>
          </cell>
          <cell r="AJ195" t="str">
            <v>06</v>
          </cell>
        </row>
        <row r="196">
          <cell r="AA196" t="str">
            <v>Aaa</v>
          </cell>
          <cell r="AB196">
            <v>36701</v>
          </cell>
          <cell r="AC196">
            <v>2000</v>
          </cell>
          <cell r="AD196" t="str">
            <v>St1</v>
          </cell>
          <cell r="AE196" t="str">
            <v>Qd2</v>
          </cell>
          <cell r="AF196" t="str">
            <v>Tr2</v>
          </cell>
          <cell r="AG196" t="str">
            <v>Tr2-2000</v>
          </cell>
          <cell r="AH196" t="str">
            <v>2000-Tr2</v>
          </cell>
          <cell r="AI196">
            <v>6</v>
          </cell>
          <cell r="AJ196" t="str">
            <v>06</v>
          </cell>
        </row>
        <row r="197">
          <cell r="AA197" t="str">
            <v>Aaa</v>
          </cell>
          <cell r="AB197">
            <v>36702</v>
          </cell>
          <cell r="AC197">
            <v>2000</v>
          </cell>
          <cell r="AD197" t="str">
            <v>St1</v>
          </cell>
          <cell r="AE197" t="str">
            <v>Qd2</v>
          </cell>
          <cell r="AF197" t="str">
            <v>Tr2</v>
          </cell>
          <cell r="AG197" t="str">
            <v>Tr2-2000</v>
          </cell>
          <cell r="AH197" t="str">
            <v>2000-Tr2</v>
          </cell>
          <cell r="AI197">
            <v>6</v>
          </cell>
          <cell r="AJ197" t="str">
            <v>06</v>
          </cell>
        </row>
        <row r="198">
          <cell r="AA198" t="str">
            <v>Aaa</v>
          </cell>
          <cell r="AB198">
            <v>36703</v>
          </cell>
          <cell r="AC198">
            <v>2000</v>
          </cell>
          <cell r="AD198" t="str">
            <v>St1</v>
          </cell>
          <cell r="AE198" t="str">
            <v>Qd2</v>
          </cell>
          <cell r="AF198" t="str">
            <v>Tr2</v>
          </cell>
          <cell r="AG198" t="str">
            <v>Tr2-2000</v>
          </cell>
          <cell r="AH198" t="str">
            <v>2000-Tr2</v>
          </cell>
          <cell r="AI198">
            <v>6</v>
          </cell>
          <cell r="AJ198" t="str">
            <v>06</v>
          </cell>
        </row>
        <row r="199">
          <cell r="AA199" t="str">
            <v>Aaa</v>
          </cell>
          <cell r="AB199">
            <v>36704</v>
          </cell>
          <cell r="AC199">
            <v>2000</v>
          </cell>
          <cell r="AD199" t="str">
            <v>St1</v>
          </cell>
          <cell r="AE199" t="str">
            <v>Qd2</v>
          </cell>
          <cell r="AF199" t="str">
            <v>Tr2</v>
          </cell>
          <cell r="AG199" t="str">
            <v>Tr2-2000</v>
          </cell>
          <cell r="AH199" t="str">
            <v>2000-Tr2</v>
          </cell>
          <cell r="AI199">
            <v>6</v>
          </cell>
          <cell r="AJ199" t="str">
            <v>06</v>
          </cell>
        </row>
        <row r="200">
          <cell r="AA200" t="str">
            <v>Aaa</v>
          </cell>
          <cell r="AB200">
            <v>36705</v>
          </cell>
          <cell r="AC200">
            <v>2000</v>
          </cell>
          <cell r="AD200" t="str">
            <v>St1</v>
          </cell>
          <cell r="AE200" t="str">
            <v>Qd2</v>
          </cell>
          <cell r="AF200" t="str">
            <v>Tr2</v>
          </cell>
          <cell r="AG200" t="str">
            <v>Tr2-2000</v>
          </cell>
          <cell r="AH200" t="str">
            <v>2000-Tr2</v>
          </cell>
          <cell r="AI200">
            <v>6</v>
          </cell>
          <cell r="AJ200" t="str">
            <v>06</v>
          </cell>
        </row>
        <row r="201">
          <cell r="AA201" t="str">
            <v>Aaa</v>
          </cell>
          <cell r="AB201">
            <v>36706</v>
          </cell>
          <cell r="AC201">
            <v>2000</v>
          </cell>
          <cell r="AD201" t="str">
            <v>St1</v>
          </cell>
          <cell r="AE201" t="str">
            <v>Qd2</v>
          </cell>
          <cell r="AF201" t="str">
            <v>Tr2</v>
          </cell>
          <cell r="AG201" t="str">
            <v>Tr2-2000</v>
          </cell>
          <cell r="AH201" t="str">
            <v>2000-Tr2</v>
          </cell>
          <cell r="AI201">
            <v>6</v>
          </cell>
          <cell r="AJ201" t="str">
            <v>06</v>
          </cell>
        </row>
        <row r="202">
          <cell r="AA202" t="str">
            <v>Aaa</v>
          </cell>
          <cell r="AB202">
            <v>36707</v>
          </cell>
          <cell r="AC202">
            <v>2000</v>
          </cell>
          <cell r="AD202" t="str">
            <v>St1</v>
          </cell>
          <cell r="AE202" t="str">
            <v>Qd2</v>
          </cell>
          <cell r="AF202" t="str">
            <v>Tr2</v>
          </cell>
          <cell r="AG202" t="str">
            <v>Tr2-2000</v>
          </cell>
          <cell r="AH202" t="str">
            <v>2000-Tr2</v>
          </cell>
          <cell r="AI202">
            <v>6</v>
          </cell>
          <cell r="AJ202" t="str">
            <v>06</v>
          </cell>
        </row>
        <row r="203">
          <cell r="AA203" t="str">
            <v>Aaa</v>
          </cell>
          <cell r="AB203">
            <v>36708</v>
          </cell>
          <cell r="AC203">
            <v>2000</v>
          </cell>
          <cell r="AD203" t="str">
            <v>St2</v>
          </cell>
          <cell r="AE203" t="str">
            <v>Qd2</v>
          </cell>
          <cell r="AF203" t="str">
            <v>Tr3</v>
          </cell>
          <cell r="AG203" t="str">
            <v>Tr3-2000</v>
          </cell>
          <cell r="AH203" t="str">
            <v>2000-Tr3</v>
          </cell>
          <cell r="AI203">
            <v>7</v>
          </cell>
          <cell r="AJ203" t="str">
            <v>07</v>
          </cell>
        </row>
        <row r="204">
          <cell r="AA204" t="str">
            <v>Aaa</v>
          </cell>
          <cell r="AB204">
            <v>36709</v>
          </cell>
          <cell r="AC204">
            <v>2000</v>
          </cell>
          <cell r="AD204" t="str">
            <v>St2</v>
          </cell>
          <cell r="AE204" t="str">
            <v>Qd2</v>
          </cell>
          <cell r="AF204" t="str">
            <v>Tr3</v>
          </cell>
          <cell r="AG204" t="str">
            <v>Tr3-2000</v>
          </cell>
          <cell r="AH204" t="str">
            <v>2000-Tr3</v>
          </cell>
          <cell r="AI204">
            <v>7</v>
          </cell>
          <cell r="AJ204" t="str">
            <v>07</v>
          </cell>
        </row>
        <row r="205">
          <cell r="AA205" t="str">
            <v>Aaa</v>
          </cell>
          <cell r="AB205">
            <v>36710</v>
          </cell>
          <cell r="AC205">
            <v>2000</v>
          </cell>
          <cell r="AD205" t="str">
            <v>St2</v>
          </cell>
          <cell r="AE205" t="str">
            <v>Qd2</v>
          </cell>
          <cell r="AF205" t="str">
            <v>Tr3</v>
          </cell>
          <cell r="AG205" t="str">
            <v>Tr3-2000</v>
          </cell>
          <cell r="AH205" t="str">
            <v>2000-Tr3</v>
          </cell>
          <cell r="AI205">
            <v>7</v>
          </cell>
          <cell r="AJ205" t="str">
            <v>07</v>
          </cell>
        </row>
        <row r="206">
          <cell r="AA206" t="str">
            <v>Aaa</v>
          </cell>
          <cell r="AB206">
            <v>36711</v>
          </cell>
          <cell r="AC206">
            <v>2000</v>
          </cell>
          <cell r="AD206" t="str">
            <v>St2</v>
          </cell>
          <cell r="AE206" t="str">
            <v>Qd2</v>
          </cell>
          <cell r="AF206" t="str">
            <v>Tr3</v>
          </cell>
          <cell r="AG206" t="str">
            <v>Tr3-2000</v>
          </cell>
          <cell r="AH206" t="str">
            <v>2000-Tr3</v>
          </cell>
          <cell r="AI206">
            <v>7</v>
          </cell>
          <cell r="AJ206" t="str">
            <v>07</v>
          </cell>
        </row>
        <row r="207">
          <cell r="AA207" t="str">
            <v>Aaa</v>
          </cell>
          <cell r="AB207">
            <v>36712</v>
          </cell>
          <cell r="AC207">
            <v>2000</v>
          </cell>
          <cell r="AD207" t="str">
            <v>St2</v>
          </cell>
          <cell r="AE207" t="str">
            <v>Qd2</v>
          </cell>
          <cell r="AF207" t="str">
            <v>Tr3</v>
          </cell>
          <cell r="AG207" t="str">
            <v>Tr3-2000</v>
          </cell>
          <cell r="AH207" t="str">
            <v>2000-Tr3</v>
          </cell>
          <cell r="AI207">
            <v>7</v>
          </cell>
          <cell r="AJ207" t="str">
            <v>07</v>
          </cell>
        </row>
        <row r="208">
          <cell r="AA208" t="str">
            <v>Aaa</v>
          </cell>
          <cell r="AB208">
            <v>36713</v>
          </cell>
          <cell r="AC208">
            <v>2000</v>
          </cell>
          <cell r="AD208" t="str">
            <v>St2</v>
          </cell>
          <cell r="AE208" t="str">
            <v>Qd2</v>
          </cell>
          <cell r="AF208" t="str">
            <v>Tr3</v>
          </cell>
          <cell r="AG208" t="str">
            <v>Tr3-2000</v>
          </cell>
          <cell r="AH208" t="str">
            <v>2000-Tr3</v>
          </cell>
          <cell r="AI208">
            <v>7</v>
          </cell>
          <cell r="AJ208" t="str">
            <v>07</v>
          </cell>
        </row>
        <row r="209">
          <cell r="AA209" t="str">
            <v>Aaa</v>
          </cell>
          <cell r="AB209">
            <v>36714</v>
          </cell>
          <cell r="AC209">
            <v>2000</v>
          </cell>
          <cell r="AD209" t="str">
            <v>St2</v>
          </cell>
          <cell r="AE209" t="str">
            <v>Qd2</v>
          </cell>
          <cell r="AF209" t="str">
            <v>Tr3</v>
          </cell>
          <cell r="AG209" t="str">
            <v>Tr3-2000</v>
          </cell>
          <cell r="AH209" t="str">
            <v>2000-Tr3</v>
          </cell>
          <cell r="AI209">
            <v>7</v>
          </cell>
          <cell r="AJ209" t="str">
            <v>07</v>
          </cell>
        </row>
        <row r="210">
          <cell r="AA210" t="str">
            <v>Aaa</v>
          </cell>
          <cell r="AB210">
            <v>36715</v>
          </cell>
          <cell r="AC210">
            <v>2000</v>
          </cell>
          <cell r="AD210" t="str">
            <v>St2</v>
          </cell>
          <cell r="AE210" t="str">
            <v>Qd2</v>
          </cell>
          <cell r="AF210" t="str">
            <v>Tr3</v>
          </cell>
          <cell r="AG210" t="str">
            <v>Tr3-2000</v>
          </cell>
          <cell r="AH210" t="str">
            <v>2000-Tr3</v>
          </cell>
          <cell r="AI210">
            <v>7</v>
          </cell>
          <cell r="AJ210" t="str">
            <v>07</v>
          </cell>
        </row>
        <row r="211">
          <cell r="AA211" t="str">
            <v>Aaa</v>
          </cell>
          <cell r="AB211">
            <v>36716</v>
          </cell>
          <cell r="AC211">
            <v>2000</v>
          </cell>
          <cell r="AD211" t="str">
            <v>St2</v>
          </cell>
          <cell r="AE211" t="str">
            <v>Qd2</v>
          </cell>
          <cell r="AF211" t="str">
            <v>Tr3</v>
          </cell>
          <cell r="AG211" t="str">
            <v>Tr3-2000</v>
          </cell>
          <cell r="AH211" t="str">
            <v>2000-Tr3</v>
          </cell>
          <cell r="AI211">
            <v>7</v>
          </cell>
          <cell r="AJ211" t="str">
            <v>07</v>
          </cell>
        </row>
        <row r="212">
          <cell r="AA212" t="str">
            <v>Aaa</v>
          </cell>
          <cell r="AB212">
            <v>36717</v>
          </cell>
          <cell r="AC212">
            <v>2000</v>
          </cell>
          <cell r="AD212" t="str">
            <v>St2</v>
          </cell>
          <cell r="AE212" t="str">
            <v>Qd2</v>
          </cell>
          <cell r="AF212" t="str">
            <v>Tr3</v>
          </cell>
          <cell r="AG212" t="str">
            <v>Tr3-2000</v>
          </cell>
          <cell r="AH212" t="str">
            <v>2000-Tr3</v>
          </cell>
          <cell r="AI212">
            <v>7</v>
          </cell>
          <cell r="AJ212" t="str">
            <v>07</v>
          </cell>
        </row>
        <row r="213">
          <cell r="AA213" t="str">
            <v>Aaa</v>
          </cell>
          <cell r="AB213">
            <v>36718</v>
          </cell>
          <cell r="AC213">
            <v>2000</v>
          </cell>
          <cell r="AD213" t="str">
            <v>St2</v>
          </cell>
          <cell r="AE213" t="str">
            <v>Qd2</v>
          </cell>
          <cell r="AF213" t="str">
            <v>Tr3</v>
          </cell>
          <cell r="AG213" t="str">
            <v>Tr3-2000</v>
          </cell>
          <cell r="AH213" t="str">
            <v>2000-Tr3</v>
          </cell>
          <cell r="AI213">
            <v>7</v>
          </cell>
          <cell r="AJ213" t="str">
            <v>07</v>
          </cell>
        </row>
        <row r="214">
          <cell r="AA214" t="str">
            <v>Aaa</v>
          </cell>
          <cell r="AB214">
            <v>36719</v>
          </cell>
          <cell r="AC214">
            <v>2000</v>
          </cell>
          <cell r="AD214" t="str">
            <v>St2</v>
          </cell>
          <cell r="AE214" t="str">
            <v>Qd2</v>
          </cell>
          <cell r="AF214" t="str">
            <v>Tr3</v>
          </cell>
          <cell r="AG214" t="str">
            <v>Tr3-2000</v>
          </cell>
          <cell r="AH214" t="str">
            <v>2000-Tr3</v>
          </cell>
          <cell r="AI214">
            <v>7</v>
          </cell>
          <cell r="AJ214" t="str">
            <v>07</v>
          </cell>
        </row>
        <row r="215">
          <cell r="AA215" t="str">
            <v>Aaa</v>
          </cell>
          <cell r="AB215">
            <v>36720</v>
          </cell>
          <cell r="AC215">
            <v>2000</v>
          </cell>
          <cell r="AD215" t="str">
            <v>St2</v>
          </cell>
          <cell r="AE215" t="str">
            <v>Qd2</v>
          </cell>
          <cell r="AF215" t="str">
            <v>Tr3</v>
          </cell>
          <cell r="AG215" t="str">
            <v>Tr3-2000</v>
          </cell>
          <cell r="AH215" t="str">
            <v>2000-Tr3</v>
          </cell>
          <cell r="AI215">
            <v>7</v>
          </cell>
          <cell r="AJ215" t="str">
            <v>07</v>
          </cell>
        </row>
        <row r="216">
          <cell r="AA216" t="str">
            <v>Aaa</v>
          </cell>
          <cell r="AB216">
            <v>36721</v>
          </cell>
          <cell r="AC216">
            <v>2000</v>
          </cell>
          <cell r="AD216" t="str">
            <v>St2</v>
          </cell>
          <cell r="AE216" t="str">
            <v>Qd2</v>
          </cell>
          <cell r="AF216" t="str">
            <v>Tr3</v>
          </cell>
          <cell r="AG216" t="str">
            <v>Tr3-2000</v>
          </cell>
          <cell r="AH216" t="str">
            <v>2000-Tr3</v>
          </cell>
          <cell r="AI216">
            <v>7</v>
          </cell>
          <cell r="AJ216" t="str">
            <v>07</v>
          </cell>
        </row>
        <row r="217">
          <cell r="AA217" t="str">
            <v>Aaa</v>
          </cell>
          <cell r="AB217">
            <v>36722</v>
          </cell>
          <cell r="AC217">
            <v>2000</v>
          </cell>
          <cell r="AD217" t="str">
            <v>St2</v>
          </cell>
          <cell r="AE217" t="str">
            <v>Qd2</v>
          </cell>
          <cell r="AF217" t="str">
            <v>Tr3</v>
          </cell>
          <cell r="AG217" t="str">
            <v>Tr3-2000</v>
          </cell>
          <cell r="AH217" t="str">
            <v>2000-Tr3</v>
          </cell>
          <cell r="AI217">
            <v>7</v>
          </cell>
          <cell r="AJ217" t="str">
            <v>07</v>
          </cell>
        </row>
        <row r="218">
          <cell r="AA218" t="str">
            <v>Aaa</v>
          </cell>
          <cell r="AB218">
            <v>36723</v>
          </cell>
          <cell r="AC218">
            <v>2000</v>
          </cell>
          <cell r="AD218" t="str">
            <v>St2</v>
          </cell>
          <cell r="AE218" t="str">
            <v>Qd2</v>
          </cell>
          <cell r="AF218" t="str">
            <v>Tr3</v>
          </cell>
          <cell r="AG218" t="str">
            <v>Tr3-2000</v>
          </cell>
          <cell r="AH218" t="str">
            <v>2000-Tr3</v>
          </cell>
          <cell r="AI218">
            <v>7</v>
          </cell>
          <cell r="AJ218" t="str">
            <v>07</v>
          </cell>
        </row>
        <row r="219">
          <cell r="AA219" t="str">
            <v>Aaa</v>
          </cell>
          <cell r="AB219">
            <v>36724</v>
          </cell>
          <cell r="AC219">
            <v>2000</v>
          </cell>
          <cell r="AD219" t="str">
            <v>St2</v>
          </cell>
          <cell r="AE219" t="str">
            <v>Qd2</v>
          </cell>
          <cell r="AF219" t="str">
            <v>Tr3</v>
          </cell>
          <cell r="AG219" t="str">
            <v>Tr3-2000</v>
          </cell>
          <cell r="AH219" t="str">
            <v>2000-Tr3</v>
          </cell>
          <cell r="AI219">
            <v>7</v>
          </cell>
          <cell r="AJ219" t="str">
            <v>07</v>
          </cell>
        </row>
        <row r="220">
          <cell r="AA220" t="str">
            <v>Aaa</v>
          </cell>
          <cell r="AB220">
            <v>36725</v>
          </cell>
          <cell r="AC220">
            <v>2000</v>
          </cell>
          <cell r="AD220" t="str">
            <v>St2</v>
          </cell>
          <cell r="AE220" t="str">
            <v>Qd2</v>
          </cell>
          <cell r="AF220" t="str">
            <v>Tr3</v>
          </cell>
          <cell r="AG220" t="str">
            <v>Tr3-2000</v>
          </cell>
          <cell r="AH220" t="str">
            <v>2000-Tr3</v>
          </cell>
          <cell r="AI220">
            <v>7</v>
          </cell>
          <cell r="AJ220" t="str">
            <v>07</v>
          </cell>
        </row>
        <row r="221">
          <cell r="AA221" t="str">
            <v>Aaa</v>
          </cell>
          <cell r="AB221">
            <v>36726</v>
          </cell>
          <cell r="AC221">
            <v>2000</v>
          </cell>
          <cell r="AD221" t="str">
            <v>St2</v>
          </cell>
          <cell r="AE221" t="str">
            <v>Qd2</v>
          </cell>
          <cell r="AF221" t="str">
            <v>Tr3</v>
          </cell>
          <cell r="AG221" t="str">
            <v>Tr3-2000</v>
          </cell>
          <cell r="AH221" t="str">
            <v>2000-Tr3</v>
          </cell>
          <cell r="AI221">
            <v>7</v>
          </cell>
          <cell r="AJ221" t="str">
            <v>07</v>
          </cell>
        </row>
        <row r="222">
          <cell r="AA222" t="str">
            <v>Aaa</v>
          </cell>
          <cell r="AB222">
            <v>36727</v>
          </cell>
          <cell r="AC222">
            <v>2000</v>
          </cell>
          <cell r="AD222" t="str">
            <v>St2</v>
          </cell>
          <cell r="AE222" t="str">
            <v>Qd2</v>
          </cell>
          <cell r="AF222" t="str">
            <v>Tr3</v>
          </cell>
          <cell r="AG222" t="str">
            <v>Tr3-2000</v>
          </cell>
          <cell r="AH222" t="str">
            <v>2000-Tr3</v>
          </cell>
          <cell r="AI222">
            <v>7</v>
          </cell>
          <cell r="AJ222" t="str">
            <v>07</v>
          </cell>
        </row>
        <row r="223">
          <cell r="AA223" t="str">
            <v>Aaa</v>
          </cell>
          <cell r="AB223">
            <v>36728</v>
          </cell>
          <cell r="AC223">
            <v>2000</v>
          </cell>
          <cell r="AD223" t="str">
            <v>St2</v>
          </cell>
          <cell r="AE223" t="str">
            <v>Qd2</v>
          </cell>
          <cell r="AF223" t="str">
            <v>Tr3</v>
          </cell>
          <cell r="AG223" t="str">
            <v>Tr3-2000</v>
          </cell>
          <cell r="AH223" t="str">
            <v>2000-Tr3</v>
          </cell>
          <cell r="AI223">
            <v>7</v>
          </cell>
          <cell r="AJ223" t="str">
            <v>07</v>
          </cell>
        </row>
        <row r="224">
          <cell r="AA224" t="str">
            <v>Aaa</v>
          </cell>
          <cell r="AB224">
            <v>36729</v>
          </cell>
          <cell r="AC224">
            <v>2000</v>
          </cell>
          <cell r="AD224" t="str">
            <v>St2</v>
          </cell>
          <cell r="AE224" t="str">
            <v>Qd2</v>
          </cell>
          <cell r="AF224" t="str">
            <v>Tr3</v>
          </cell>
          <cell r="AG224" t="str">
            <v>Tr3-2000</v>
          </cell>
          <cell r="AH224" t="str">
            <v>2000-Tr3</v>
          </cell>
          <cell r="AI224">
            <v>7</v>
          </cell>
          <cell r="AJ224" t="str">
            <v>07</v>
          </cell>
        </row>
        <row r="225">
          <cell r="AA225" t="str">
            <v>Aaa</v>
          </cell>
          <cell r="AB225">
            <v>36730</v>
          </cell>
          <cell r="AC225">
            <v>2000</v>
          </cell>
          <cell r="AD225" t="str">
            <v>St2</v>
          </cell>
          <cell r="AE225" t="str">
            <v>Qd2</v>
          </cell>
          <cell r="AF225" t="str">
            <v>Tr3</v>
          </cell>
          <cell r="AG225" t="str">
            <v>Tr3-2000</v>
          </cell>
          <cell r="AH225" t="str">
            <v>2000-Tr3</v>
          </cell>
          <cell r="AI225">
            <v>7</v>
          </cell>
          <cell r="AJ225" t="str">
            <v>07</v>
          </cell>
        </row>
        <row r="226">
          <cell r="AA226" t="str">
            <v>Aaa</v>
          </cell>
          <cell r="AB226">
            <v>36731</v>
          </cell>
          <cell r="AC226">
            <v>2000</v>
          </cell>
          <cell r="AD226" t="str">
            <v>St2</v>
          </cell>
          <cell r="AE226" t="str">
            <v>Qd2</v>
          </cell>
          <cell r="AF226" t="str">
            <v>Tr3</v>
          </cell>
          <cell r="AG226" t="str">
            <v>Tr3-2000</v>
          </cell>
          <cell r="AH226" t="str">
            <v>2000-Tr3</v>
          </cell>
          <cell r="AI226">
            <v>7</v>
          </cell>
          <cell r="AJ226" t="str">
            <v>07</v>
          </cell>
        </row>
        <row r="227">
          <cell r="AA227" t="str">
            <v>Aaa</v>
          </cell>
          <cell r="AB227">
            <v>36732</v>
          </cell>
          <cell r="AC227">
            <v>2000</v>
          </cell>
          <cell r="AD227" t="str">
            <v>St2</v>
          </cell>
          <cell r="AE227" t="str">
            <v>Qd2</v>
          </cell>
          <cell r="AF227" t="str">
            <v>Tr3</v>
          </cell>
          <cell r="AG227" t="str">
            <v>Tr3-2000</v>
          </cell>
          <cell r="AH227" t="str">
            <v>2000-Tr3</v>
          </cell>
          <cell r="AI227">
            <v>7</v>
          </cell>
          <cell r="AJ227" t="str">
            <v>07</v>
          </cell>
        </row>
        <row r="228">
          <cell r="AA228" t="str">
            <v>Aaa</v>
          </cell>
          <cell r="AB228">
            <v>36733</v>
          </cell>
          <cell r="AC228">
            <v>2000</v>
          </cell>
          <cell r="AD228" t="str">
            <v>St2</v>
          </cell>
          <cell r="AE228" t="str">
            <v>Qd2</v>
          </cell>
          <cell r="AF228" t="str">
            <v>Tr3</v>
          </cell>
          <cell r="AG228" t="str">
            <v>Tr3-2000</v>
          </cell>
          <cell r="AH228" t="str">
            <v>2000-Tr3</v>
          </cell>
          <cell r="AI228">
            <v>7</v>
          </cell>
          <cell r="AJ228" t="str">
            <v>07</v>
          </cell>
        </row>
        <row r="229">
          <cell r="AA229" t="str">
            <v>Aaa</v>
          </cell>
          <cell r="AB229">
            <v>36734</v>
          </cell>
          <cell r="AC229">
            <v>2000</v>
          </cell>
          <cell r="AD229" t="str">
            <v>St2</v>
          </cell>
          <cell r="AE229" t="str">
            <v>Qd2</v>
          </cell>
          <cell r="AF229" t="str">
            <v>Tr3</v>
          </cell>
          <cell r="AG229" t="str">
            <v>Tr3-2000</v>
          </cell>
          <cell r="AH229" t="str">
            <v>2000-Tr3</v>
          </cell>
          <cell r="AI229">
            <v>7</v>
          </cell>
          <cell r="AJ229" t="str">
            <v>07</v>
          </cell>
        </row>
        <row r="230">
          <cell r="AA230" t="str">
            <v>Aaa</v>
          </cell>
          <cell r="AB230">
            <v>36735</v>
          </cell>
          <cell r="AC230">
            <v>2000</v>
          </cell>
          <cell r="AD230" t="str">
            <v>St2</v>
          </cell>
          <cell r="AE230" t="str">
            <v>Qd2</v>
          </cell>
          <cell r="AF230" t="str">
            <v>Tr3</v>
          </cell>
          <cell r="AG230" t="str">
            <v>Tr3-2000</v>
          </cell>
          <cell r="AH230" t="str">
            <v>2000-Tr3</v>
          </cell>
          <cell r="AI230">
            <v>7</v>
          </cell>
          <cell r="AJ230" t="str">
            <v>07</v>
          </cell>
        </row>
        <row r="231">
          <cell r="AA231" t="str">
            <v>Aaa</v>
          </cell>
          <cell r="AB231">
            <v>36736</v>
          </cell>
          <cell r="AC231">
            <v>2000</v>
          </cell>
          <cell r="AD231" t="str">
            <v>St2</v>
          </cell>
          <cell r="AE231" t="str">
            <v>Qd2</v>
          </cell>
          <cell r="AF231" t="str">
            <v>Tr3</v>
          </cell>
          <cell r="AG231" t="str">
            <v>Tr3-2000</v>
          </cell>
          <cell r="AH231" t="str">
            <v>2000-Tr3</v>
          </cell>
          <cell r="AI231">
            <v>7</v>
          </cell>
          <cell r="AJ231" t="str">
            <v>07</v>
          </cell>
        </row>
        <row r="232">
          <cell r="AA232" t="str">
            <v>Aaa</v>
          </cell>
          <cell r="AB232">
            <v>36737</v>
          </cell>
          <cell r="AC232">
            <v>2000</v>
          </cell>
          <cell r="AD232" t="str">
            <v>St2</v>
          </cell>
          <cell r="AE232" t="str">
            <v>Qd2</v>
          </cell>
          <cell r="AF232" t="str">
            <v>Tr3</v>
          </cell>
          <cell r="AG232" t="str">
            <v>Tr3-2000</v>
          </cell>
          <cell r="AH232" t="str">
            <v>2000-Tr3</v>
          </cell>
          <cell r="AI232">
            <v>7</v>
          </cell>
          <cell r="AJ232" t="str">
            <v>07</v>
          </cell>
        </row>
        <row r="233">
          <cell r="AA233" t="str">
            <v>Aaa</v>
          </cell>
          <cell r="AB233">
            <v>36738</v>
          </cell>
          <cell r="AC233">
            <v>2000</v>
          </cell>
          <cell r="AD233" t="str">
            <v>St2</v>
          </cell>
          <cell r="AE233" t="str">
            <v>Qd2</v>
          </cell>
          <cell r="AF233" t="str">
            <v>Tr3</v>
          </cell>
          <cell r="AG233" t="str">
            <v>Tr3-2000</v>
          </cell>
          <cell r="AH233" t="str">
            <v>2000-Tr3</v>
          </cell>
          <cell r="AI233">
            <v>7</v>
          </cell>
          <cell r="AJ233" t="str">
            <v>07</v>
          </cell>
        </row>
        <row r="234">
          <cell r="AA234" t="str">
            <v>Aaa</v>
          </cell>
          <cell r="AB234">
            <v>36739</v>
          </cell>
          <cell r="AC234">
            <v>2000</v>
          </cell>
          <cell r="AD234" t="str">
            <v>St2</v>
          </cell>
          <cell r="AE234" t="str">
            <v>Qd2</v>
          </cell>
          <cell r="AF234" t="str">
            <v>Tr3</v>
          </cell>
          <cell r="AG234" t="str">
            <v>Tr3-2000</v>
          </cell>
          <cell r="AH234" t="str">
            <v>2000-Tr3</v>
          </cell>
          <cell r="AI234">
            <v>8</v>
          </cell>
          <cell r="AJ234" t="str">
            <v>08</v>
          </cell>
        </row>
        <row r="235">
          <cell r="AA235" t="str">
            <v>Aaa</v>
          </cell>
          <cell r="AB235">
            <v>36740</v>
          </cell>
          <cell r="AC235">
            <v>2000</v>
          </cell>
          <cell r="AD235" t="str">
            <v>St2</v>
          </cell>
          <cell r="AE235" t="str">
            <v>Qd2</v>
          </cell>
          <cell r="AF235" t="str">
            <v>Tr3</v>
          </cell>
          <cell r="AG235" t="str">
            <v>Tr3-2000</v>
          </cell>
          <cell r="AH235" t="str">
            <v>2000-Tr3</v>
          </cell>
          <cell r="AI235">
            <v>8</v>
          </cell>
          <cell r="AJ235" t="str">
            <v>08</v>
          </cell>
        </row>
        <row r="236">
          <cell r="AA236" t="str">
            <v>Aaa</v>
          </cell>
          <cell r="AB236">
            <v>36741</v>
          </cell>
          <cell r="AC236">
            <v>2000</v>
          </cell>
          <cell r="AD236" t="str">
            <v>St2</v>
          </cell>
          <cell r="AE236" t="str">
            <v>Qd2</v>
          </cell>
          <cell r="AF236" t="str">
            <v>Tr3</v>
          </cell>
          <cell r="AG236" t="str">
            <v>Tr3-2000</v>
          </cell>
          <cell r="AH236" t="str">
            <v>2000-Tr3</v>
          </cell>
          <cell r="AI236">
            <v>8</v>
          </cell>
          <cell r="AJ236" t="str">
            <v>08</v>
          </cell>
        </row>
        <row r="237">
          <cell r="AA237" t="str">
            <v>Aaa</v>
          </cell>
          <cell r="AB237">
            <v>36742</v>
          </cell>
          <cell r="AC237">
            <v>2000</v>
          </cell>
          <cell r="AD237" t="str">
            <v>St2</v>
          </cell>
          <cell r="AE237" t="str">
            <v>Qd2</v>
          </cell>
          <cell r="AF237" t="str">
            <v>Tr3</v>
          </cell>
          <cell r="AG237" t="str">
            <v>Tr3-2000</v>
          </cell>
          <cell r="AH237" t="str">
            <v>2000-Tr3</v>
          </cell>
          <cell r="AI237">
            <v>8</v>
          </cell>
          <cell r="AJ237" t="str">
            <v>08</v>
          </cell>
        </row>
        <row r="238">
          <cell r="AA238" t="str">
            <v>Aaa</v>
          </cell>
          <cell r="AB238">
            <v>36743</v>
          </cell>
          <cell r="AC238">
            <v>2000</v>
          </cell>
          <cell r="AD238" t="str">
            <v>St2</v>
          </cell>
          <cell r="AE238" t="str">
            <v>Qd2</v>
          </cell>
          <cell r="AF238" t="str">
            <v>Tr3</v>
          </cell>
          <cell r="AG238" t="str">
            <v>Tr3-2000</v>
          </cell>
          <cell r="AH238" t="str">
            <v>2000-Tr3</v>
          </cell>
          <cell r="AI238">
            <v>8</v>
          </cell>
          <cell r="AJ238" t="str">
            <v>08</v>
          </cell>
        </row>
        <row r="239">
          <cell r="AA239" t="str">
            <v>Aaa</v>
          </cell>
          <cell r="AB239">
            <v>36744</v>
          </cell>
          <cell r="AC239">
            <v>2000</v>
          </cell>
          <cell r="AD239" t="str">
            <v>St2</v>
          </cell>
          <cell r="AE239" t="str">
            <v>Qd2</v>
          </cell>
          <cell r="AF239" t="str">
            <v>Tr3</v>
          </cell>
          <cell r="AG239" t="str">
            <v>Tr3-2000</v>
          </cell>
          <cell r="AH239" t="str">
            <v>2000-Tr3</v>
          </cell>
          <cell r="AI239">
            <v>8</v>
          </cell>
          <cell r="AJ239" t="str">
            <v>08</v>
          </cell>
        </row>
        <row r="240">
          <cell r="AA240" t="str">
            <v>Aaa</v>
          </cell>
          <cell r="AB240">
            <v>36745</v>
          </cell>
          <cell r="AC240">
            <v>2000</v>
          </cell>
          <cell r="AD240" t="str">
            <v>St2</v>
          </cell>
          <cell r="AE240" t="str">
            <v>Qd2</v>
          </cell>
          <cell r="AF240" t="str">
            <v>Tr3</v>
          </cell>
          <cell r="AG240" t="str">
            <v>Tr3-2000</v>
          </cell>
          <cell r="AH240" t="str">
            <v>2000-Tr3</v>
          </cell>
          <cell r="AI240">
            <v>8</v>
          </cell>
          <cell r="AJ240" t="str">
            <v>08</v>
          </cell>
        </row>
        <row r="241">
          <cell r="AA241" t="str">
            <v>Aaa</v>
          </cell>
          <cell r="AB241">
            <v>36746</v>
          </cell>
          <cell r="AC241">
            <v>2000</v>
          </cell>
          <cell r="AD241" t="str">
            <v>St2</v>
          </cell>
          <cell r="AE241" t="str">
            <v>Qd2</v>
          </cell>
          <cell r="AF241" t="str">
            <v>Tr3</v>
          </cell>
          <cell r="AG241" t="str">
            <v>Tr3-2000</v>
          </cell>
          <cell r="AH241" t="str">
            <v>2000-Tr3</v>
          </cell>
          <cell r="AI241">
            <v>8</v>
          </cell>
          <cell r="AJ241" t="str">
            <v>08</v>
          </cell>
        </row>
        <row r="242">
          <cell r="AA242" t="str">
            <v>Aaa</v>
          </cell>
          <cell r="AB242">
            <v>36747</v>
          </cell>
          <cell r="AC242">
            <v>2000</v>
          </cell>
          <cell r="AD242" t="str">
            <v>St2</v>
          </cell>
          <cell r="AE242" t="str">
            <v>Qd2</v>
          </cell>
          <cell r="AF242" t="str">
            <v>Tr3</v>
          </cell>
          <cell r="AG242" t="str">
            <v>Tr3-2000</v>
          </cell>
          <cell r="AH242" t="str">
            <v>2000-Tr3</v>
          </cell>
          <cell r="AI242">
            <v>8</v>
          </cell>
          <cell r="AJ242" t="str">
            <v>08</v>
          </cell>
        </row>
        <row r="243">
          <cell r="AA243" t="str">
            <v>Aaa</v>
          </cell>
          <cell r="AB243">
            <v>36748</v>
          </cell>
          <cell r="AC243">
            <v>2000</v>
          </cell>
          <cell r="AD243" t="str">
            <v>St2</v>
          </cell>
          <cell r="AE243" t="str">
            <v>Qd2</v>
          </cell>
          <cell r="AF243" t="str">
            <v>Tr3</v>
          </cell>
          <cell r="AG243" t="str">
            <v>Tr3-2000</v>
          </cell>
          <cell r="AH243" t="str">
            <v>2000-Tr3</v>
          </cell>
          <cell r="AI243">
            <v>8</v>
          </cell>
          <cell r="AJ243" t="str">
            <v>08</v>
          </cell>
        </row>
        <row r="244">
          <cell r="AA244" t="str">
            <v>Aaa</v>
          </cell>
          <cell r="AB244">
            <v>36749</v>
          </cell>
          <cell r="AC244">
            <v>2000</v>
          </cell>
          <cell r="AD244" t="str">
            <v>St2</v>
          </cell>
          <cell r="AE244" t="str">
            <v>Qd2</v>
          </cell>
          <cell r="AF244" t="str">
            <v>Tr3</v>
          </cell>
          <cell r="AG244" t="str">
            <v>Tr3-2000</v>
          </cell>
          <cell r="AH244" t="str">
            <v>2000-Tr3</v>
          </cell>
          <cell r="AI244">
            <v>8</v>
          </cell>
          <cell r="AJ244" t="str">
            <v>08</v>
          </cell>
        </row>
        <row r="245">
          <cell r="AA245" t="str">
            <v>Aaa</v>
          </cell>
          <cell r="AB245">
            <v>36750</v>
          </cell>
          <cell r="AC245">
            <v>2000</v>
          </cell>
          <cell r="AD245" t="str">
            <v>St2</v>
          </cell>
          <cell r="AE245" t="str">
            <v>Qd2</v>
          </cell>
          <cell r="AF245" t="str">
            <v>Tr3</v>
          </cell>
          <cell r="AG245" t="str">
            <v>Tr3-2000</v>
          </cell>
          <cell r="AH245" t="str">
            <v>2000-Tr3</v>
          </cell>
          <cell r="AI245">
            <v>8</v>
          </cell>
          <cell r="AJ245" t="str">
            <v>08</v>
          </cell>
        </row>
        <row r="246">
          <cell r="AA246" t="str">
            <v>Aaa</v>
          </cell>
          <cell r="AB246">
            <v>36751</v>
          </cell>
          <cell r="AC246">
            <v>2000</v>
          </cell>
          <cell r="AD246" t="str">
            <v>St2</v>
          </cell>
          <cell r="AE246" t="str">
            <v>Qd2</v>
          </cell>
          <cell r="AF246" t="str">
            <v>Tr3</v>
          </cell>
          <cell r="AG246" t="str">
            <v>Tr3-2000</v>
          </cell>
          <cell r="AH246" t="str">
            <v>2000-Tr3</v>
          </cell>
          <cell r="AI246">
            <v>8</v>
          </cell>
          <cell r="AJ246" t="str">
            <v>08</v>
          </cell>
        </row>
        <row r="247">
          <cell r="AA247" t="str">
            <v>Aaa</v>
          </cell>
          <cell r="AB247">
            <v>36752</v>
          </cell>
          <cell r="AC247">
            <v>2000</v>
          </cell>
          <cell r="AD247" t="str">
            <v>St2</v>
          </cell>
          <cell r="AE247" t="str">
            <v>Qd2</v>
          </cell>
          <cell r="AF247" t="str">
            <v>Tr3</v>
          </cell>
          <cell r="AG247" t="str">
            <v>Tr3-2000</v>
          </cell>
          <cell r="AH247" t="str">
            <v>2000-Tr3</v>
          </cell>
          <cell r="AI247">
            <v>8</v>
          </cell>
          <cell r="AJ247" t="str">
            <v>08</v>
          </cell>
        </row>
        <row r="248">
          <cell r="AA248" t="str">
            <v>Aaa</v>
          </cell>
          <cell r="AB248">
            <v>36753</v>
          </cell>
          <cell r="AC248">
            <v>2000</v>
          </cell>
          <cell r="AD248" t="str">
            <v>St2</v>
          </cell>
          <cell r="AE248" t="str">
            <v>Qd2</v>
          </cell>
          <cell r="AF248" t="str">
            <v>Tr3</v>
          </cell>
          <cell r="AG248" t="str">
            <v>Tr3-2000</v>
          </cell>
          <cell r="AH248" t="str">
            <v>2000-Tr3</v>
          </cell>
          <cell r="AI248">
            <v>8</v>
          </cell>
          <cell r="AJ248" t="str">
            <v>08</v>
          </cell>
        </row>
        <row r="249">
          <cell r="AA249" t="str">
            <v>Aaa</v>
          </cell>
          <cell r="AB249">
            <v>36754</v>
          </cell>
          <cell r="AC249">
            <v>2000</v>
          </cell>
          <cell r="AD249" t="str">
            <v>St2</v>
          </cell>
          <cell r="AE249" t="str">
            <v>Qd2</v>
          </cell>
          <cell r="AF249" t="str">
            <v>Tr3</v>
          </cell>
          <cell r="AG249" t="str">
            <v>Tr3-2000</v>
          </cell>
          <cell r="AH249" t="str">
            <v>2000-Tr3</v>
          </cell>
          <cell r="AI249">
            <v>8</v>
          </cell>
          <cell r="AJ249" t="str">
            <v>08</v>
          </cell>
        </row>
        <row r="250">
          <cell r="AA250" t="str">
            <v>Aaa</v>
          </cell>
          <cell r="AB250">
            <v>36755</v>
          </cell>
          <cell r="AC250">
            <v>2000</v>
          </cell>
          <cell r="AD250" t="str">
            <v>St2</v>
          </cell>
          <cell r="AE250" t="str">
            <v>Qd2</v>
          </cell>
          <cell r="AF250" t="str">
            <v>Tr3</v>
          </cell>
          <cell r="AG250" t="str">
            <v>Tr3-2000</v>
          </cell>
          <cell r="AH250" t="str">
            <v>2000-Tr3</v>
          </cell>
          <cell r="AI250">
            <v>8</v>
          </cell>
          <cell r="AJ250" t="str">
            <v>08</v>
          </cell>
        </row>
        <row r="251">
          <cell r="AA251" t="str">
            <v>Aaa</v>
          </cell>
          <cell r="AB251">
            <v>36756</v>
          </cell>
          <cell r="AC251">
            <v>2000</v>
          </cell>
          <cell r="AD251" t="str">
            <v>St2</v>
          </cell>
          <cell r="AE251" t="str">
            <v>Qd2</v>
          </cell>
          <cell r="AF251" t="str">
            <v>Tr3</v>
          </cell>
          <cell r="AG251" t="str">
            <v>Tr3-2000</v>
          </cell>
          <cell r="AH251" t="str">
            <v>2000-Tr3</v>
          </cell>
          <cell r="AI251">
            <v>8</v>
          </cell>
          <cell r="AJ251" t="str">
            <v>08</v>
          </cell>
        </row>
        <row r="252">
          <cell r="AA252" t="str">
            <v>Aaa</v>
          </cell>
          <cell r="AB252">
            <v>36757</v>
          </cell>
          <cell r="AC252">
            <v>2000</v>
          </cell>
          <cell r="AD252" t="str">
            <v>St2</v>
          </cell>
          <cell r="AE252" t="str">
            <v>Qd2</v>
          </cell>
          <cell r="AF252" t="str">
            <v>Tr3</v>
          </cell>
          <cell r="AG252" t="str">
            <v>Tr3-2000</v>
          </cell>
          <cell r="AH252" t="str">
            <v>2000-Tr3</v>
          </cell>
          <cell r="AI252">
            <v>8</v>
          </cell>
          <cell r="AJ252" t="str">
            <v>08</v>
          </cell>
        </row>
        <row r="253">
          <cell r="AA253" t="str">
            <v>Aaa</v>
          </cell>
          <cell r="AB253">
            <v>36758</v>
          </cell>
          <cell r="AC253">
            <v>2000</v>
          </cell>
          <cell r="AD253" t="str">
            <v>St2</v>
          </cell>
          <cell r="AE253" t="str">
            <v>Qd2</v>
          </cell>
          <cell r="AF253" t="str">
            <v>Tr3</v>
          </cell>
          <cell r="AG253" t="str">
            <v>Tr3-2000</v>
          </cell>
          <cell r="AH253" t="str">
            <v>2000-Tr3</v>
          </cell>
          <cell r="AI253">
            <v>8</v>
          </cell>
          <cell r="AJ253" t="str">
            <v>08</v>
          </cell>
        </row>
        <row r="254">
          <cell r="AA254" t="str">
            <v>Aaa</v>
          </cell>
          <cell r="AB254">
            <v>36759</v>
          </cell>
          <cell r="AC254">
            <v>2000</v>
          </cell>
          <cell r="AD254" t="str">
            <v>St2</v>
          </cell>
          <cell r="AE254" t="str">
            <v>Qd2</v>
          </cell>
          <cell r="AF254" t="str">
            <v>Tr3</v>
          </cell>
          <cell r="AG254" t="str">
            <v>Tr3-2000</v>
          </cell>
          <cell r="AH254" t="str">
            <v>2000-Tr3</v>
          </cell>
          <cell r="AI254">
            <v>8</v>
          </cell>
          <cell r="AJ254" t="str">
            <v>08</v>
          </cell>
        </row>
        <row r="255">
          <cell r="AA255" t="str">
            <v>Aaa</v>
          </cell>
          <cell r="AB255">
            <v>36760</v>
          </cell>
          <cell r="AC255">
            <v>2000</v>
          </cell>
          <cell r="AD255" t="str">
            <v>St2</v>
          </cell>
          <cell r="AE255" t="str">
            <v>Qd2</v>
          </cell>
          <cell r="AF255" t="str">
            <v>Tr3</v>
          </cell>
          <cell r="AG255" t="str">
            <v>Tr3-2000</v>
          </cell>
          <cell r="AH255" t="str">
            <v>2000-Tr3</v>
          </cell>
          <cell r="AI255">
            <v>8</v>
          </cell>
          <cell r="AJ255" t="str">
            <v>08</v>
          </cell>
        </row>
        <row r="256">
          <cell r="AA256" t="str">
            <v>Aaa</v>
          </cell>
          <cell r="AB256">
            <v>36761</v>
          </cell>
          <cell r="AC256">
            <v>2000</v>
          </cell>
          <cell r="AD256" t="str">
            <v>St2</v>
          </cell>
          <cell r="AE256" t="str">
            <v>Qd2</v>
          </cell>
          <cell r="AF256" t="str">
            <v>Tr3</v>
          </cell>
          <cell r="AG256" t="str">
            <v>Tr3-2000</v>
          </cell>
          <cell r="AH256" t="str">
            <v>2000-Tr3</v>
          </cell>
          <cell r="AI256">
            <v>8</v>
          </cell>
          <cell r="AJ256" t="str">
            <v>08</v>
          </cell>
        </row>
        <row r="257">
          <cell r="AA257" t="str">
            <v>Aaa</v>
          </cell>
          <cell r="AB257">
            <v>36762</v>
          </cell>
          <cell r="AC257">
            <v>2000</v>
          </cell>
          <cell r="AD257" t="str">
            <v>St2</v>
          </cell>
          <cell r="AE257" t="str">
            <v>Qd2</v>
          </cell>
          <cell r="AF257" t="str">
            <v>Tr3</v>
          </cell>
          <cell r="AG257" t="str">
            <v>Tr3-2000</v>
          </cell>
          <cell r="AH257" t="str">
            <v>2000-Tr3</v>
          </cell>
          <cell r="AI257">
            <v>8</v>
          </cell>
          <cell r="AJ257" t="str">
            <v>08</v>
          </cell>
        </row>
        <row r="258">
          <cell r="AA258" t="str">
            <v>Aaa</v>
          </cell>
          <cell r="AB258">
            <v>36763</v>
          </cell>
          <cell r="AC258">
            <v>2000</v>
          </cell>
          <cell r="AD258" t="str">
            <v>St2</v>
          </cell>
          <cell r="AE258" t="str">
            <v>Qd2</v>
          </cell>
          <cell r="AF258" t="str">
            <v>Tr3</v>
          </cell>
          <cell r="AG258" t="str">
            <v>Tr3-2000</v>
          </cell>
          <cell r="AH258" t="str">
            <v>2000-Tr3</v>
          </cell>
          <cell r="AI258">
            <v>8</v>
          </cell>
          <cell r="AJ258" t="str">
            <v>08</v>
          </cell>
        </row>
        <row r="259">
          <cell r="AA259" t="str">
            <v>Aaa</v>
          </cell>
          <cell r="AB259">
            <v>36764</v>
          </cell>
          <cell r="AC259">
            <v>2000</v>
          </cell>
          <cell r="AD259" t="str">
            <v>St2</v>
          </cell>
          <cell r="AE259" t="str">
            <v>Qd2</v>
          </cell>
          <cell r="AF259" t="str">
            <v>Tr3</v>
          </cell>
          <cell r="AG259" t="str">
            <v>Tr3-2000</v>
          </cell>
          <cell r="AH259" t="str">
            <v>2000-Tr3</v>
          </cell>
          <cell r="AI259">
            <v>8</v>
          </cell>
          <cell r="AJ259" t="str">
            <v>08</v>
          </cell>
        </row>
        <row r="260">
          <cell r="AA260" t="str">
            <v>Aaa</v>
          </cell>
          <cell r="AB260">
            <v>36765</v>
          </cell>
          <cell r="AC260">
            <v>2000</v>
          </cell>
          <cell r="AD260" t="str">
            <v>St2</v>
          </cell>
          <cell r="AE260" t="str">
            <v>Qd2</v>
          </cell>
          <cell r="AF260" t="str">
            <v>Tr3</v>
          </cell>
          <cell r="AG260" t="str">
            <v>Tr3-2000</v>
          </cell>
          <cell r="AH260" t="str">
            <v>2000-Tr3</v>
          </cell>
          <cell r="AI260">
            <v>8</v>
          </cell>
          <cell r="AJ260" t="str">
            <v>08</v>
          </cell>
        </row>
        <row r="261">
          <cell r="AA261" t="str">
            <v>Aaa</v>
          </cell>
          <cell r="AB261">
            <v>36766</v>
          </cell>
          <cell r="AC261">
            <v>2000</v>
          </cell>
          <cell r="AD261" t="str">
            <v>St2</v>
          </cell>
          <cell r="AE261" t="str">
            <v>Qd2</v>
          </cell>
          <cell r="AF261" t="str">
            <v>Tr3</v>
          </cell>
          <cell r="AG261" t="str">
            <v>Tr3-2000</v>
          </cell>
          <cell r="AH261" t="str">
            <v>2000-Tr3</v>
          </cell>
          <cell r="AI261">
            <v>8</v>
          </cell>
          <cell r="AJ261" t="str">
            <v>08</v>
          </cell>
        </row>
        <row r="262">
          <cell r="AA262" t="str">
            <v>Aaa</v>
          </cell>
          <cell r="AB262">
            <v>36767</v>
          </cell>
          <cell r="AC262">
            <v>2000</v>
          </cell>
          <cell r="AD262" t="str">
            <v>St2</v>
          </cell>
          <cell r="AE262" t="str">
            <v>Qd2</v>
          </cell>
          <cell r="AF262" t="str">
            <v>Tr3</v>
          </cell>
          <cell r="AG262" t="str">
            <v>Tr3-2000</v>
          </cell>
          <cell r="AH262" t="str">
            <v>2000-Tr3</v>
          </cell>
          <cell r="AI262">
            <v>8</v>
          </cell>
          <cell r="AJ262" t="str">
            <v>08</v>
          </cell>
        </row>
        <row r="263">
          <cell r="AA263" t="str">
            <v>Aaa</v>
          </cell>
          <cell r="AB263">
            <v>36768</v>
          </cell>
          <cell r="AC263">
            <v>2000</v>
          </cell>
          <cell r="AD263" t="str">
            <v>St2</v>
          </cell>
          <cell r="AE263" t="str">
            <v>Qd2</v>
          </cell>
          <cell r="AF263" t="str">
            <v>Tr3</v>
          </cell>
          <cell r="AG263" t="str">
            <v>Tr3-2000</v>
          </cell>
          <cell r="AH263" t="str">
            <v>2000-Tr3</v>
          </cell>
          <cell r="AI263">
            <v>8</v>
          </cell>
          <cell r="AJ263" t="str">
            <v>08</v>
          </cell>
        </row>
        <row r="264">
          <cell r="AA264" t="str">
            <v>Aaa</v>
          </cell>
          <cell r="AB264">
            <v>36769</v>
          </cell>
          <cell r="AC264">
            <v>2000</v>
          </cell>
          <cell r="AD264" t="str">
            <v>St2</v>
          </cell>
          <cell r="AE264" t="str">
            <v>Qd2</v>
          </cell>
          <cell r="AF264" t="str">
            <v>Tr3</v>
          </cell>
          <cell r="AG264" t="str">
            <v>Tr3-2000</v>
          </cell>
          <cell r="AH264" t="str">
            <v>2000-Tr3</v>
          </cell>
          <cell r="AI264">
            <v>8</v>
          </cell>
          <cell r="AJ264" t="str">
            <v>08</v>
          </cell>
        </row>
        <row r="265">
          <cell r="AA265" t="str">
            <v>Aaa</v>
          </cell>
          <cell r="AB265">
            <v>36770</v>
          </cell>
          <cell r="AC265">
            <v>2000</v>
          </cell>
          <cell r="AD265" t="str">
            <v>St2</v>
          </cell>
          <cell r="AE265" t="str">
            <v>Qd3</v>
          </cell>
          <cell r="AF265" t="str">
            <v>Tr3</v>
          </cell>
          <cell r="AG265" t="str">
            <v>Tr3-2000</v>
          </cell>
          <cell r="AH265" t="str">
            <v>2000-Tr3</v>
          </cell>
          <cell r="AI265">
            <v>9</v>
          </cell>
          <cell r="AJ265" t="str">
            <v>09</v>
          </cell>
        </row>
        <row r="266">
          <cell r="AA266" t="str">
            <v>Aaa</v>
          </cell>
          <cell r="AB266">
            <v>36771</v>
          </cell>
          <cell r="AC266">
            <v>2000</v>
          </cell>
          <cell r="AD266" t="str">
            <v>St2</v>
          </cell>
          <cell r="AE266" t="str">
            <v>Qd3</v>
          </cell>
          <cell r="AF266" t="str">
            <v>Tr3</v>
          </cell>
          <cell r="AG266" t="str">
            <v>Tr3-2000</v>
          </cell>
          <cell r="AH266" t="str">
            <v>2000-Tr3</v>
          </cell>
          <cell r="AI266">
            <v>9</v>
          </cell>
          <cell r="AJ266" t="str">
            <v>09</v>
          </cell>
        </row>
        <row r="267">
          <cell r="AA267" t="str">
            <v>Aaa</v>
          </cell>
          <cell r="AB267">
            <v>36772</v>
          </cell>
          <cell r="AC267">
            <v>2000</v>
          </cell>
          <cell r="AD267" t="str">
            <v>St2</v>
          </cell>
          <cell r="AE267" t="str">
            <v>Qd3</v>
          </cell>
          <cell r="AF267" t="str">
            <v>Tr3</v>
          </cell>
          <cell r="AG267" t="str">
            <v>Tr3-2000</v>
          </cell>
          <cell r="AH267" t="str">
            <v>2000-Tr3</v>
          </cell>
          <cell r="AI267">
            <v>9</v>
          </cell>
          <cell r="AJ267" t="str">
            <v>09</v>
          </cell>
        </row>
        <row r="268">
          <cell r="AA268" t="str">
            <v>Aaa</v>
          </cell>
          <cell r="AB268">
            <v>36773</v>
          </cell>
          <cell r="AC268">
            <v>2000</v>
          </cell>
          <cell r="AD268" t="str">
            <v>St2</v>
          </cell>
          <cell r="AE268" t="str">
            <v>Qd3</v>
          </cell>
          <cell r="AF268" t="str">
            <v>Tr3</v>
          </cell>
          <cell r="AG268" t="str">
            <v>Tr3-2000</v>
          </cell>
          <cell r="AH268" t="str">
            <v>2000-Tr3</v>
          </cell>
          <cell r="AI268">
            <v>9</v>
          </cell>
          <cell r="AJ268" t="str">
            <v>09</v>
          </cell>
        </row>
        <row r="269">
          <cell r="AA269" t="str">
            <v>Aaa</v>
          </cell>
          <cell r="AB269">
            <v>36774</v>
          </cell>
          <cell r="AC269">
            <v>2000</v>
          </cell>
          <cell r="AD269" t="str">
            <v>St2</v>
          </cell>
          <cell r="AE269" t="str">
            <v>Qd3</v>
          </cell>
          <cell r="AF269" t="str">
            <v>Tr3</v>
          </cell>
          <cell r="AG269" t="str">
            <v>Tr3-2000</v>
          </cell>
          <cell r="AH269" t="str">
            <v>2000-Tr3</v>
          </cell>
          <cell r="AI269">
            <v>9</v>
          </cell>
          <cell r="AJ269" t="str">
            <v>09</v>
          </cell>
        </row>
        <row r="270">
          <cell r="AA270" t="str">
            <v>Aaa</v>
          </cell>
          <cell r="AB270">
            <v>36775</v>
          </cell>
          <cell r="AC270">
            <v>2000</v>
          </cell>
          <cell r="AD270" t="str">
            <v>St2</v>
          </cell>
          <cell r="AE270" t="str">
            <v>Qd3</v>
          </cell>
          <cell r="AF270" t="str">
            <v>Tr3</v>
          </cell>
          <cell r="AG270" t="str">
            <v>Tr3-2000</v>
          </cell>
          <cell r="AH270" t="str">
            <v>2000-Tr3</v>
          </cell>
          <cell r="AI270">
            <v>9</v>
          </cell>
          <cell r="AJ270" t="str">
            <v>09</v>
          </cell>
        </row>
        <row r="271">
          <cell r="AA271" t="str">
            <v>Aaa</v>
          </cell>
          <cell r="AB271">
            <v>36776</v>
          </cell>
          <cell r="AC271">
            <v>2000</v>
          </cell>
          <cell r="AD271" t="str">
            <v>St2</v>
          </cell>
          <cell r="AE271" t="str">
            <v>Qd3</v>
          </cell>
          <cell r="AF271" t="str">
            <v>Tr3</v>
          </cell>
          <cell r="AG271" t="str">
            <v>Tr3-2000</v>
          </cell>
          <cell r="AH271" t="str">
            <v>2000-Tr3</v>
          </cell>
          <cell r="AI271">
            <v>9</v>
          </cell>
          <cell r="AJ271" t="str">
            <v>09</v>
          </cell>
        </row>
        <row r="272">
          <cell r="AA272" t="str">
            <v>Aaa</v>
          </cell>
          <cell r="AB272">
            <v>36777</v>
          </cell>
          <cell r="AC272">
            <v>2000</v>
          </cell>
          <cell r="AD272" t="str">
            <v>St2</v>
          </cell>
          <cell r="AE272" t="str">
            <v>Qd3</v>
          </cell>
          <cell r="AF272" t="str">
            <v>Tr3</v>
          </cell>
          <cell r="AG272" t="str">
            <v>Tr3-2000</v>
          </cell>
          <cell r="AH272" t="str">
            <v>2000-Tr3</v>
          </cell>
          <cell r="AI272">
            <v>9</v>
          </cell>
          <cell r="AJ272" t="str">
            <v>09</v>
          </cell>
        </row>
        <row r="273">
          <cell r="AA273" t="str">
            <v>Aaa</v>
          </cell>
          <cell r="AB273">
            <v>36778</v>
          </cell>
          <cell r="AC273">
            <v>2000</v>
          </cell>
          <cell r="AD273" t="str">
            <v>St2</v>
          </cell>
          <cell r="AE273" t="str">
            <v>Qd3</v>
          </cell>
          <cell r="AF273" t="str">
            <v>Tr3</v>
          </cell>
          <cell r="AG273" t="str">
            <v>Tr3-2000</v>
          </cell>
          <cell r="AH273" t="str">
            <v>2000-Tr3</v>
          </cell>
          <cell r="AI273">
            <v>9</v>
          </cell>
          <cell r="AJ273" t="str">
            <v>09</v>
          </cell>
        </row>
        <row r="274">
          <cell r="AA274" t="str">
            <v>Aaa</v>
          </cell>
          <cell r="AB274">
            <v>36779</v>
          </cell>
          <cell r="AC274">
            <v>2000</v>
          </cell>
          <cell r="AD274" t="str">
            <v>St2</v>
          </cell>
          <cell r="AE274" t="str">
            <v>Qd3</v>
          </cell>
          <cell r="AF274" t="str">
            <v>Tr3</v>
          </cell>
          <cell r="AG274" t="str">
            <v>Tr3-2000</v>
          </cell>
          <cell r="AH274" t="str">
            <v>2000-Tr3</v>
          </cell>
          <cell r="AI274">
            <v>9</v>
          </cell>
          <cell r="AJ274" t="str">
            <v>09</v>
          </cell>
        </row>
        <row r="275">
          <cell r="AA275" t="str">
            <v>Aaa</v>
          </cell>
          <cell r="AB275">
            <v>36780</v>
          </cell>
          <cell r="AC275">
            <v>2000</v>
          </cell>
          <cell r="AD275" t="str">
            <v>St2</v>
          </cell>
          <cell r="AE275" t="str">
            <v>Qd3</v>
          </cell>
          <cell r="AF275" t="str">
            <v>Tr3</v>
          </cell>
          <cell r="AG275" t="str">
            <v>Tr3-2000</v>
          </cell>
          <cell r="AH275" t="str">
            <v>2000-Tr3</v>
          </cell>
          <cell r="AI275">
            <v>9</v>
          </cell>
          <cell r="AJ275" t="str">
            <v>09</v>
          </cell>
        </row>
        <row r="276">
          <cell r="AA276" t="str">
            <v>Aaa</v>
          </cell>
          <cell r="AB276">
            <v>36781</v>
          </cell>
          <cell r="AC276">
            <v>2000</v>
          </cell>
          <cell r="AD276" t="str">
            <v>St2</v>
          </cell>
          <cell r="AE276" t="str">
            <v>Qd3</v>
          </cell>
          <cell r="AF276" t="str">
            <v>Tr3</v>
          </cell>
          <cell r="AG276" t="str">
            <v>Tr3-2000</v>
          </cell>
          <cell r="AH276" t="str">
            <v>2000-Tr3</v>
          </cell>
          <cell r="AI276">
            <v>9</v>
          </cell>
          <cell r="AJ276" t="str">
            <v>09</v>
          </cell>
        </row>
        <row r="277">
          <cell r="AA277" t="str">
            <v>Aaa</v>
          </cell>
          <cell r="AB277">
            <v>36782</v>
          </cell>
          <cell r="AC277">
            <v>2000</v>
          </cell>
          <cell r="AD277" t="str">
            <v>St2</v>
          </cell>
          <cell r="AE277" t="str">
            <v>Qd3</v>
          </cell>
          <cell r="AF277" t="str">
            <v>Tr3</v>
          </cell>
          <cell r="AG277" t="str">
            <v>Tr3-2000</v>
          </cell>
          <cell r="AH277" t="str">
            <v>2000-Tr3</v>
          </cell>
          <cell r="AI277">
            <v>9</v>
          </cell>
          <cell r="AJ277" t="str">
            <v>09</v>
          </cell>
        </row>
        <row r="278">
          <cell r="AA278" t="str">
            <v>Aaa</v>
          </cell>
          <cell r="AB278">
            <v>36783</v>
          </cell>
          <cell r="AC278">
            <v>2000</v>
          </cell>
          <cell r="AD278" t="str">
            <v>St2</v>
          </cell>
          <cell r="AE278" t="str">
            <v>Qd3</v>
          </cell>
          <cell r="AF278" t="str">
            <v>Tr3</v>
          </cell>
          <cell r="AG278" t="str">
            <v>Tr3-2000</v>
          </cell>
          <cell r="AH278" t="str">
            <v>2000-Tr3</v>
          </cell>
          <cell r="AI278">
            <v>9</v>
          </cell>
          <cell r="AJ278" t="str">
            <v>09</v>
          </cell>
        </row>
        <row r="279">
          <cell r="AA279" t="str">
            <v>Aaa</v>
          </cell>
          <cell r="AB279">
            <v>36784</v>
          </cell>
          <cell r="AC279">
            <v>2000</v>
          </cell>
          <cell r="AD279" t="str">
            <v>St2</v>
          </cell>
          <cell r="AE279" t="str">
            <v>Qd3</v>
          </cell>
          <cell r="AF279" t="str">
            <v>Tr3</v>
          </cell>
          <cell r="AG279" t="str">
            <v>Tr3-2000</v>
          </cell>
          <cell r="AH279" t="str">
            <v>2000-Tr3</v>
          </cell>
          <cell r="AI279">
            <v>9</v>
          </cell>
          <cell r="AJ279" t="str">
            <v>09</v>
          </cell>
        </row>
        <row r="280">
          <cell r="AA280" t="str">
            <v>Aaa</v>
          </cell>
          <cell r="AB280">
            <v>36785</v>
          </cell>
          <cell r="AC280">
            <v>2000</v>
          </cell>
          <cell r="AD280" t="str">
            <v>St2</v>
          </cell>
          <cell r="AE280" t="str">
            <v>Qd3</v>
          </cell>
          <cell r="AF280" t="str">
            <v>Tr3</v>
          </cell>
          <cell r="AG280" t="str">
            <v>Tr3-2000</v>
          </cell>
          <cell r="AH280" t="str">
            <v>2000-Tr3</v>
          </cell>
          <cell r="AI280">
            <v>9</v>
          </cell>
          <cell r="AJ280" t="str">
            <v>09</v>
          </cell>
        </row>
        <row r="281">
          <cell r="AA281" t="str">
            <v>Aaa</v>
          </cell>
          <cell r="AB281">
            <v>36786</v>
          </cell>
          <cell r="AC281">
            <v>2000</v>
          </cell>
          <cell r="AD281" t="str">
            <v>St2</v>
          </cell>
          <cell r="AE281" t="str">
            <v>Qd3</v>
          </cell>
          <cell r="AF281" t="str">
            <v>Tr3</v>
          </cell>
          <cell r="AG281" t="str">
            <v>Tr3-2000</v>
          </cell>
          <cell r="AH281" t="str">
            <v>2000-Tr3</v>
          </cell>
          <cell r="AI281">
            <v>9</v>
          </cell>
          <cell r="AJ281" t="str">
            <v>09</v>
          </cell>
        </row>
        <row r="282">
          <cell r="AA282" t="str">
            <v>Aaa</v>
          </cell>
          <cell r="AB282">
            <v>36787</v>
          </cell>
          <cell r="AC282">
            <v>2000</v>
          </cell>
          <cell r="AD282" t="str">
            <v>St2</v>
          </cell>
          <cell r="AE282" t="str">
            <v>Qd3</v>
          </cell>
          <cell r="AF282" t="str">
            <v>Tr3</v>
          </cell>
          <cell r="AG282" t="str">
            <v>Tr3-2000</v>
          </cell>
          <cell r="AH282" t="str">
            <v>2000-Tr3</v>
          </cell>
          <cell r="AI282">
            <v>9</v>
          </cell>
          <cell r="AJ282" t="str">
            <v>09</v>
          </cell>
        </row>
        <row r="283">
          <cell r="AA283" t="str">
            <v>Aaa</v>
          </cell>
          <cell r="AB283">
            <v>36788</v>
          </cell>
          <cell r="AC283">
            <v>2000</v>
          </cell>
          <cell r="AD283" t="str">
            <v>St2</v>
          </cell>
          <cell r="AE283" t="str">
            <v>Qd3</v>
          </cell>
          <cell r="AF283" t="str">
            <v>Tr3</v>
          </cell>
          <cell r="AG283" t="str">
            <v>Tr3-2000</v>
          </cell>
          <cell r="AH283" t="str">
            <v>2000-Tr3</v>
          </cell>
          <cell r="AI283">
            <v>9</v>
          </cell>
          <cell r="AJ283" t="str">
            <v>09</v>
          </cell>
        </row>
        <row r="284">
          <cell r="AA284" t="str">
            <v>Aaa</v>
          </cell>
          <cell r="AB284">
            <v>36789</v>
          </cell>
          <cell r="AC284">
            <v>2000</v>
          </cell>
          <cell r="AD284" t="str">
            <v>St2</v>
          </cell>
          <cell r="AE284" t="str">
            <v>Qd3</v>
          </cell>
          <cell r="AF284" t="str">
            <v>Tr3</v>
          </cell>
          <cell r="AG284" t="str">
            <v>Tr3-2000</v>
          </cell>
          <cell r="AH284" t="str">
            <v>2000-Tr3</v>
          </cell>
          <cell r="AI284">
            <v>9</v>
          </cell>
          <cell r="AJ284" t="str">
            <v>09</v>
          </cell>
        </row>
        <row r="285">
          <cell r="AA285" t="str">
            <v>Aaa</v>
          </cell>
          <cell r="AB285">
            <v>36790</v>
          </cell>
          <cell r="AC285">
            <v>2000</v>
          </cell>
          <cell r="AD285" t="str">
            <v>St2</v>
          </cell>
          <cell r="AE285" t="str">
            <v>Qd3</v>
          </cell>
          <cell r="AF285" t="str">
            <v>Tr3</v>
          </cell>
          <cell r="AG285" t="str">
            <v>Tr3-2000</v>
          </cell>
          <cell r="AH285" t="str">
            <v>2000-Tr3</v>
          </cell>
          <cell r="AI285">
            <v>9</v>
          </cell>
          <cell r="AJ285" t="str">
            <v>09</v>
          </cell>
        </row>
        <row r="286">
          <cell r="AA286" t="str">
            <v>Aaa</v>
          </cell>
          <cell r="AB286">
            <v>36791</v>
          </cell>
          <cell r="AC286">
            <v>2000</v>
          </cell>
          <cell r="AD286" t="str">
            <v>St2</v>
          </cell>
          <cell r="AE286" t="str">
            <v>Qd3</v>
          </cell>
          <cell r="AF286" t="str">
            <v>Tr3</v>
          </cell>
          <cell r="AG286" t="str">
            <v>Tr3-2000</v>
          </cell>
          <cell r="AH286" t="str">
            <v>2000-Tr3</v>
          </cell>
          <cell r="AI286">
            <v>9</v>
          </cell>
          <cell r="AJ286" t="str">
            <v>09</v>
          </cell>
        </row>
        <row r="287">
          <cell r="AA287" t="str">
            <v>Aaa</v>
          </cell>
          <cell r="AB287">
            <v>36792</v>
          </cell>
          <cell r="AC287">
            <v>2000</v>
          </cell>
          <cell r="AD287" t="str">
            <v>St2</v>
          </cell>
          <cell r="AE287" t="str">
            <v>Qd3</v>
          </cell>
          <cell r="AF287" t="str">
            <v>Tr3</v>
          </cell>
          <cell r="AG287" t="str">
            <v>Tr3-2000</v>
          </cell>
          <cell r="AH287" t="str">
            <v>2000-Tr3</v>
          </cell>
          <cell r="AI287">
            <v>9</v>
          </cell>
          <cell r="AJ287" t="str">
            <v>09</v>
          </cell>
        </row>
        <row r="288">
          <cell r="AA288" t="str">
            <v>Aaa</v>
          </cell>
          <cell r="AB288">
            <v>36793</v>
          </cell>
          <cell r="AC288">
            <v>2000</v>
          </cell>
          <cell r="AD288" t="str">
            <v>St2</v>
          </cell>
          <cell r="AE288" t="str">
            <v>Qd3</v>
          </cell>
          <cell r="AF288" t="str">
            <v>Tr3</v>
          </cell>
          <cell r="AG288" t="str">
            <v>Tr3-2000</v>
          </cell>
          <cell r="AH288" t="str">
            <v>2000-Tr3</v>
          </cell>
          <cell r="AI288">
            <v>9</v>
          </cell>
          <cell r="AJ288" t="str">
            <v>09</v>
          </cell>
        </row>
        <row r="289">
          <cell r="AA289" t="str">
            <v>Aaa</v>
          </cell>
          <cell r="AB289">
            <v>36794</v>
          </cell>
          <cell r="AC289">
            <v>2000</v>
          </cell>
          <cell r="AD289" t="str">
            <v>St2</v>
          </cell>
          <cell r="AE289" t="str">
            <v>Qd3</v>
          </cell>
          <cell r="AF289" t="str">
            <v>Tr3</v>
          </cell>
          <cell r="AG289" t="str">
            <v>Tr3-2000</v>
          </cell>
          <cell r="AH289" t="str">
            <v>2000-Tr3</v>
          </cell>
          <cell r="AI289">
            <v>9</v>
          </cell>
          <cell r="AJ289" t="str">
            <v>09</v>
          </cell>
        </row>
        <row r="290">
          <cell r="AA290" t="str">
            <v>Aaa</v>
          </cell>
          <cell r="AB290">
            <v>36795</v>
          </cell>
          <cell r="AC290">
            <v>2000</v>
          </cell>
          <cell r="AD290" t="str">
            <v>St2</v>
          </cell>
          <cell r="AE290" t="str">
            <v>Qd3</v>
          </cell>
          <cell r="AF290" t="str">
            <v>Tr3</v>
          </cell>
          <cell r="AG290" t="str">
            <v>Tr3-2000</v>
          </cell>
          <cell r="AH290" t="str">
            <v>2000-Tr3</v>
          </cell>
          <cell r="AI290">
            <v>9</v>
          </cell>
          <cell r="AJ290" t="str">
            <v>09</v>
          </cell>
        </row>
        <row r="291">
          <cell r="AA291" t="str">
            <v>Aaa</v>
          </cell>
          <cell r="AB291">
            <v>36796</v>
          </cell>
          <cell r="AC291">
            <v>2000</v>
          </cell>
          <cell r="AD291" t="str">
            <v>St2</v>
          </cell>
          <cell r="AE291" t="str">
            <v>Qd3</v>
          </cell>
          <cell r="AF291" t="str">
            <v>Tr3</v>
          </cell>
          <cell r="AG291" t="str">
            <v>Tr3-2000</v>
          </cell>
          <cell r="AH291" t="str">
            <v>2000-Tr3</v>
          </cell>
          <cell r="AI291">
            <v>9</v>
          </cell>
          <cell r="AJ291" t="str">
            <v>09</v>
          </cell>
        </row>
        <row r="292">
          <cell r="AA292" t="str">
            <v>Aaa</v>
          </cell>
          <cell r="AB292">
            <v>36797</v>
          </cell>
          <cell r="AC292">
            <v>2000</v>
          </cell>
          <cell r="AD292" t="str">
            <v>St2</v>
          </cell>
          <cell r="AE292" t="str">
            <v>Qd3</v>
          </cell>
          <cell r="AF292" t="str">
            <v>Tr3</v>
          </cell>
          <cell r="AG292" t="str">
            <v>Tr3-2000</v>
          </cell>
          <cell r="AH292" t="str">
            <v>2000-Tr3</v>
          </cell>
          <cell r="AI292">
            <v>9</v>
          </cell>
          <cell r="AJ292" t="str">
            <v>09</v>
          </cell>
        </row>
        <row r="293">
          <cell r="AA293" t="str">
            <v>Aaa</v>
          </cell>
          <cell r="AB293">
            <v>36798</v>
          </cell>
          <cell r="AC293">
            <v>2000</v>
          </cell>
          <cell r="AD293" t="str">
            <v>St2</v>
          </cell>
          <cell r="AE293" t="str">
            <v>Qd3</v>
          </cell>
          <cell r="AF293" t="str">
            <v>Tr3</v>
          </cell>
          <cell r="AG293" t="str">
            <v>Tr3-2000</v>
          </cell>
          <cell r="AH293" t="str">
            <v>2000-Tr3</v>
          </cell>
          <cell r="AI293">
            <v>9</v>
          </cell>
          <cell r="AJ293" t="str">
            <v>09</v>
          </cell>
        </row>
        <row r="294">
          <cell r="AA294" t="str">
            <v>Aaa</v>
          </cell>
          <cell r="AB294">
            <v>36799</v>
          </cell>
          <cell r="AC294">
            <v>2000</v>
          </cell>
          <cell r="AD294" t="str">
            <v>St2</v>
          </cell>
          <cell r="AE294" t="str">
            <v>Qd3</v>
          </cell>
          <cell r="AF294" t="str">
            <v>Tr3</v>
          </cell>
          <cell r="AG294" t="str">
            <v>Tr3-2000</v>
          </cell>
          <cell r="AH294" t="str">
            <v>2000-Tr3</v>
          </cell>
          <cell r="AI294">
            <v>9</v>
          </cell>
          <cell r="AJ294" t="str">
            <v>09</v>
          </cell>
        </row>
        <row r="295">
          <cell r="AA295" t="str">
            <v>Aaa</v>
          </cell>
          <cell r="AB295">
            <v>36800</v>
          </cell>
          <cell r="AC295">
            <v>2000</v>
          </cell>
          <cell r="AD295" t="str">
            <v>St2</v>
          </cell>
          <cell r="AE295" t="str">
            <v>Qd3</v>
          </cell>
          <cell r="AF295" t="str">
            <v>Tr4</v>
          </cell>
          <cell r="AG295" t="str">
            <v>Tr4-2000</v>
          </cell>
          <cell r="AH295" t="str">
            <v>2000-Tr4</v>
          </cell>
          <cell r="AI295">
            <v>10</v>
          </cell>
          <cell r="AJ295" t="str">
            <v>10</v>
          </cell>
        </row>
        <row r="296">
          <cell r="AA296" t="str">
            <v>Aaa</v>
          </cell>
          <cell r="AB296">
            <v>36801</v>
          </cell>
          <cell r="AC296">
            <v>2000</v>
          </cell>
          <cell r="AD296" t="str">
            <v>St2</v>
          </cell>
          <cell r="AE296" t="str">
            <v>Qd3</v>
          </cell>
          <cell r="AF296" t="str">
            <v>Tr4</v>
          </cell>
          <cell r="AG296" t="str">
            <v>Tr4-2000</v>
          </cell>
          <cell r="AH296" t="str">
            <v>2000-Tr4</v>
          </cell>
          <cell r="AI296">
            <v>10</v>
          </cell>
          <cell r="AJ296" t="str">
            <v>10</v>
          </cell>
        </row>
        <row r="297">
          <cell r="AA297" t="str">
            <v>Aaa</v>
          </cell>
          <cell r="AB297">
            <v>36802</v>
          </cell>
          <cell r="AC297">
            <v>2000</v>
          </cell>
          <cell r="AD297" t="str">
            <v>St2</v>
          </cell>
          <cell r="AE297" t="str">
            <v>Qd3</v>
          </cell>
          <cell r="AF297" t="str">
            <v>Tr4</v>
          </cell>
          <cell r="AG297" t="str">
            <v>Tr4-2000</v>
          </cell>
          <cell r="AH297" t="str">
            <v>2000-Tr4</v>
          </cell>
          <cell r="AI297">
            <v>10</v>
          </cell>
          <cell r="AJ297" t="str">
            <v>10</v>
          </cell>
        </row>
        <row r="298">
          <cell r="AA298" t="str">
            <v>Aaa</v>
          </cell>
          <cell r="AB298">
            <v>36803</v>
          </cell>
          <cell r="AC298">
            <v>2000</v>
          </cell>
          <cell r="AD298" t="str">
            <v>St2</v>
          </cell>
          <cell r="AE298" t="str">
            <v>Qd3</v>
          </cell>
          <cell r="AF298" t="str">
            <v>Tr4</v>
          </cell>
          <cell r="AG298" t="str">
            <v>Tr4-2000</v>
          </cell>
          <cell r="AH298" t="str">
            <v>2000-Tr4</v>
          </cell>
          <cell r="AI298">
            <v>10</v>
          </cell>
          <cell r="AJ298" t="str">
            <v>10</v>
          </cell>
        </row>
        <row r="299">
          <cell r="AA299" t="str">
            <v>Aaa</v>
          </cell>
          <cell r="AB299">
            <v>36804</v>
          </cell>
          <cell r="AC299">
            <v>2000</v>
          </cell>
          <cell r="AD299" t="str">
            <v>St2</v>
          </cell>
          <cell r="AE299" t="str">
            <v>Qd3</v>
          </cell>
          <cell r="AF299" t="str">
            <v>Tr4</v>
          </cell>
          <cell r="AG299" t="str">
            <v>Tr4-2000</v>
          </cell>
          <cell r="AH299" t="str">
            <v>2000-Tr4</v>
          </cell>
          <cell r="AI299">
            <v>10</v>
          </cell>
          <cell r="AJ299" t="str">
            <v>10</v>
          </cell>
        </row>
        <row r="300">
          <cell r="AA300" t="str">
            <v>Aaa</v>
          </cell>
          <cell r="AB300">
            <v>36805</v>
          </cell>
          <cell r="AC300">
            <v>2000</v>
          </cell>
          <cell r="AD300" t="str">
            <v>St2</v>
          </cell>
          <cell r="AE300" t="str">
            <v>Qd3</v>
          </cell>
          <cell r="AF300" t="str">
            <v>Tr4</v>
          </cell>
          <cell r="AG300" t="str">
            <v>Tr4-2000</v>
          </cell>
          <cell r="AH300" t="str">
            <v>2000-Tr4</v>
          </cell>
          <cell r="AI300">
            <v>10</v>
          </cell>
          <cell r="AJ300" t="str">
            <v>10</v>
          </cell>
        </row>
        <row r="301">
          <cell r="AA301" t="str">
            <v>Aaa</v>
          </cell>
          <cell r="AB301">
            <v>36806</v>
          </cell>
          <cell r="AC301">
            <v>2000</v>
          </cell>
          <cell r="AD301" t="str">
            <v>St2</v>
          </cell>
          <cell r="AE301" t="str">
            <v>Qd3</v>
          </cell>
          <cell r="AF301" t="str">
            <v>Tr4</v>
          </cell>
          <cell r="AG301" t="str">
            <v>Tr4-2000</v>
          </cell>
          <cell r="AH301" t="str">
            <v>2000-Tr4</v>
          </cell>
          <cell r="AI301">
            <v>10</v>
          </cell>
          <cell r="AJ301" t="str">
            <v>10</v>
          </cell>
        </row>
        <row r="302">
          <cell r="AA302" t="str">
            <v>Aaa</v>
          </cell>
          <cell r="AB302">
            <v>36807</v>
          </cell>
          <cell r="AC302">
            <v>2000</v>
          </cell>
          <cell r="AD302" t="str">
            <v>St2</v>
          </cell>
          <cell r="AE302" t="str">
            <v>Qd3</v>
          </cell>
          <cell r="AF302" t="str">
            <v>Tr4</v>
          </cell>
          <cell r="AG302" t="str">
            <v>Tr4-2000</v>
          </cell>
          <cell r="AH302" t="str">
            <v>2000-Tr4</v>
          </cell>
          <cell r="AI302">
            <v>10</v>
          </cell>
          <cell r="AJ302" t="str">
            <v>10</v>
          </cell>
        </row>
        <row r="303">
          <cell r="AA303" t="str">
            <v>Aaa</v>
          </cell>
          <cell r="AB303">
            <v>36808</v>
          </cell>
          <cell r="AC303">
            <v>2000</v>
          </cell>
          <cell r="AD303" t="str">
            <v>St2</v>
          </cell>
          <cell r="AE303" t="str">
            <v>Qd3</v>
          </cell>
          <cell r="AF303" t="str">
            <v>Tr4</v>
          </cell>
          <cell r="AG303" t="str">
            <v>Tr4-2000</v>
          </cell>
          <cell r="AH303" t="str">
            <v>2000-Tr4</v>
          </cell>
          <cell r="AI303">
            <v>10</v>
          </cell>
          <cell r="AJ303" t="str">
            <v>10</v>
          </cell>
        </row>
        <row r="304">
          <cell r="AA304" t="str">
            <v>Aaa</v>
          </cell>
          <cell r="AB304">
            <v>36809</v>
          </cell>
          <cell r="AC304">
            <v>2000</v>
          </cell>
          <cell r="AD304" t="str">
            <v>St2</v>
          </cell>
          <cell r="AE304" t="str">
            <v>Qd3</v>
          </cell>
          <cell r="AF304" t="str">
            <v>Tr4</v>
          </cell>
          <cell r="AG304" t="str">
            <v>Tr4-2000</v>
          </cell>
          <cell r="AH304" t="str">
            <v>2000-Tr4</v>
          </cell>
          <cell r="AI304">
            <v>10</v>
          </cell>
          <cell r="AJ304" t="str">
            <v>10</v>
          </cell>
        </row>
        <row r="305">
          <cell r="AA305" t="str">
            <v>Aaa</v>
          </cell>
          <cell r="AB305">
            <v>36810</v>
          </cell>
          <cell r="AC305">
            <v>2000</v>
          </cell>
          <cell r="AD305" t="str">
            <v>St2</v>
          </cell>
          <cell r="AE305" t="str">
            <v>Qd3</v>
          </cell>
          <cell r="AF305" t="str">
            <v>Tr4</v>
          </cell>
          <cell r="AG305" t="str">
            <v>Tr4-2000</v>
          </cell>
          <cell r="AH305" t="str">
            <v>2000-Tr4</v>
          </cell>
          <cell r="AI305">
            <v>10</v>
          </cell>
          <cell r="AJ305" t="str">
            <v>10</v>
          </cell>
        </row>
        <row r="306">
          <cell r="AA306" t="str">
            <v>Aaa</v>
          </cell>
          <cell r="AB306">
            <v>36811</v>
          </cell>
          <cell r="AC306">
            <v>2000</v>
          </cell>
          <cell r="AD306" t="str">
            <v>St2</v>
          </cell>
          <cell r="AE306" t="str">
            <v>Qd3</v>
          </cell>
          <cell r="AF306" t="str">
            <v>Tr4</v>
          </cell>
          <cell r="AG306" t="str">
            <v>Tr4-2000</v>
          </cell>
          <cell r="AH306" t="str">
            <v>2000-Tr4</v>
          </cell>
          <cell r="AI306">
            <v>10</v>
          </cell>
          <cell r="AJ306" t="str">
            <v>10</v>
          </cell>
        </row>
        <row r="307">
          <cell r="AA307" t="str">
            <v>Aaa</v>
          </cell>
          <cell r="AB307">
            <v>36812</v>
          </cell>
          <cell r="AC307">
            <v>2000</v>
          </cell>
          <cell r="AD307" t="str">
            <v>St2</v>
          </cell>
          <cell r="AE307" t="str">
            <v>Qd3</v>
          </cell>
          <cell r="AF307" t="str">
            <v>Tr4</v>
          </cell>
          <cell r="AG307" t="str">
            <v>Tr4-2000</v>
          </cell>
          <cell r="AH307" t="str">
            <v>2000-Tr4</v>
          </cell>
          <cell r="AI307">
            <v>10</v>
          </cell>
          <cell r="AJ307" t="str">
            <v>10</v>
          </cell>
        </row>
        <row r="308">
          <cell r="AA308" t="str">
            <v>Aaa</v>
          </cell>
          <cell r="AB308">
            <v>36813</v>
          </cell>
          <cell r="AC308">
            <v>2000</v>
          </cell>
          <cell r="AD308" t="str">
            <v>St2</v>
          </cell>
          <cell r="AE308" t="str">
            <v>Qd3</v>
          </cell>
          <cell r="AF308" t="str">
            <v>Tr4</v>
          </cell>
          <cell r="AG308" t="str">
            <v>Tr4-2000</v>
          </cell>
          <cell r="AH308" t="str">
            <v>2000-Tr4</v>
          </cell>
          <cell r="AI308">
            <v>10</v>
          </cell>
          <cell r="AJ308" t="str">
            <v>10</v>
          </cell>
        </row>
        <row r="309">
          <cell r="AA309" t="str">
            <v>Aaa</v>
          </cell>
          <cell r="AB309">
            <v>36814</v>
          </cell>
          <cell r="AC309">
            <v>2000</v>
          </cell>
          <cell r="AD309" t="str">
            <v>St2</v>
          </cell>
          <cell r="AE309" t="str">
            <v>Qd3</v>
          </cell>
          <cell r="AF309" t="str">
            <v>Tr4</v>
          </cell>
          <cell r="AG309" t="str">
            <v>Tr4-2000</v>
          </cell>
          <cell r="AH309" t="str">
            <v>2000-Tr4</v>
          </cell>
          <cell r="AI309">
            <v>10</v>
          </cell>
          <cell r="AJ309" t="str">
            <v>10</v>
          </cell>
        </row>
        <row r="310">
          <cell r="AA310" t="str">
            <v>Aaa</v>
          </cell>
          <cell r="AB310">
            <v>36815</v>
          </cell>
          <cell r="AC310">
            <v>2000</v>
          </cell>
          <cell r="AD310" t="str">
            <v>St2</v>
          </cell>
          <cell r="AE310" t="str">
            <v>Qd3</v>
          </cell>
          <cell r="AF310" t="str">
            <v>Tr4</v>
          </cell>
          <cell r="AG310" t="str">
            <v>Tr4-2000</v>
          </cell>
          <cell r="AH310" t="str">
            <v>2000-Tr4</v>
          </cell>
          <cell r="AI310">
            <v>10</v>
          </cell>
          <cell r="AJ310" t="str">
            <v>10</v>
          </cell>
        </row>
        <row r="311">
          <cell r="AA311" t="str">
            <v>Aaa</v>
          </cell>
          <cell r="AB311">
            <v>36816</v>
          </cell>
          <cell r="AC311">
            <v>2000</v>
          </cell>
          <cell r="AD311" t="str">
            <v>St2</v>
          </cell>
          <cell r="AE311" t="str">
            <v>Qd3</v>
          </cell>
          <cell r="AF311" t="str">
            <v>Tr4</v>
          </cell>
          <cell r="AG311" t="str">
            <v>Tr4-2000</v>
          </cell>
          <cell r="AH311" t="str">
            <v>2000-Tr4</v>
          </cell>
          <cell r="AI311">
            <v>10</v>
          </cell>
          <cell r="AJ311" t="str">
            <v>10</v>
          </cell>
        </row>
        <row r="312">
          <cell r="AA312" t="str">
            <v>Aaa</v>
          </cell>
          <cell r="AB312">
            <v>36817</v>
          </cell>
          <cell r="AC312">
            <v>2000</v>
          </cell>
          <cell r="AD312" t="str">
            <v>St2</v>
          </cell>
          <cell r="AE312" t="str">
            <v>Qd3</v>
          </cell>
          <cell r="AF312" t="str">
            <v>Tr4</v>
          </cell>
          <cell r="AG312" t="str">
            <v>Tr4-2000</v>
          </cell>
          <cell r="AH312" t="str">
            <v>2000-Tr4</v>
          </cell>
          <cell r="AI312">
            <v>10</v>
          </cell>
          <cell r="AJ312" t="str">
            <v>10</v>
          </cell>
        </row>
        <row r="313">
          <cell r="AA313" t="str">
            <v>Aaa</v>
          </cell>
          <cell r="AB313">
            <v>36818</v>
          </cell>
          <cell r="AC313">
            <v>2000</v>
          </cell>
          <cell r="AD313" t="str">
            <v>St2</v>
          </cell>
          <cell r="AE313" t="str">
            <v>Qd3</v>
          </cell>
          <cell r="AF313" t="str">
            <v>Tr4</v>
          </cell>
          <cell r="AG313" t="str">
            <v>Tr4-2000</v>
          </cell>
          <cell r="AH313" t="str">
            <v>2000-Tr4</v>
          </cell>
          <cell r="AI313">
            <v>10</v>
          </cell>
          <cell r="AJ313" t="str">
            <v>10</v>
          </cell>
        </row>
        <row r="314">
          <cell r="AA314" t="str">
            <v>Aaa</v>
          </cell>
          <cell r="AB314">
            <v>36819</v>
          </cell>
          <cell r="AC314">
            <v>2000</v>
          </cell>
          <cell r="AD314" t="str">
            <v>St2</v>
          </cell>
          <cell r="AE314" t="str">
            <v>Qd3</v>
          </cell>
          <cell r="AF314" t="str">
            <v>Tr4</v>
          </cell>
          <cell r="AG314" t="str">
            <v>Tr4-2000</v>
          </cell>
          <cell r="AH314" t="str">
            <v>2000-Tr4</v>
          </cell>
          <cell r="AI314">
            <v>10</v>
          </cell>
          <cell r="AJ314" t="str">
            <v>10</v>
          </cell>
        </row>
        <row r="315">
          <cell r="AA315" t="str">
            <v>Aaa</v>
          </cell>
          <cell r="AB315">
            <v>36820</v>
          </cell>
          <cell r="AC315">
            <v>2000</v>
          </cell>
          <cell r="AD315" t="str">
            <v>St2</v>
          </cell>
          <cell r="AE315" t="str">
            <v>Qd3</v>
          </cell>
          <cell r="AF315" t="str">
            <v>Tr4</v>
          </cell>
          <cell r="AG315" t="str">
            <v>Tr4-2000</v>
          </cell>
          <cell r="AH315" t="str">
            <v>2000-Tr4</v>
          </cell>
          <cell r="AI315">
            <v>10</v>
          </cell>
          <cell r="AJ315" t="str">
            <v>10</v>
          </cell>
        </row>
        <row r="316">
          <cell r="AA316" t="str">
            <v>Aaa</v>
          </cell>
          <cell r="AB316">
            <v>36821</v>
          </cell>
          <cell r="AC316">
            <v>2000</v>
          </cell>
          <cell r="AD316" t="str">
            <v>St2</v>
          </cell>
          <cell r="AE316" t="str">
            <v>Qd3</v>
          </cell>
          <cell r="AF316" t="str">
            <v>Tr4</v>
          </cell>
          <cell r="AG316" t="str">
            <v>Tr4-2000</v>
          </cell>
          <cell r="AH316" t="str">
            <v>2000-Tr4</v>
          </cell>
          <cell r="AI316">
            <v>10</v>
          </cell>
          <cell r="AJ316" t="str">
            <v>10</v>
          </cell>
        </row>
        <row r="317">
          <cell r="AA317" t="str">
            <v>Aaa</v>
          </cell>
          <cell r="AB317">
            <v>36822</v>
          </cell>
          <cell r="AC317">
            <v>2000</v>
          </cell>
          <cell r="AD317" t="str">
            <v>St2</v>
          </cell>
          <cell r="AE317" t="str">
            <v>Qd3</v>
          </cell>
          <cell r="AF317" t="str">
            <v>Tr4</v>
          </cell>
          <cell r="AG317" t="str">
            <v>Tr4-2000</v>
          </cell>
          <cell r="AH317" t="str">
            <v>2000-Tr4</v>
          </cell>
          <cell r="AI317">
            <v>10</v>
          </cell>
          <cell r="AJ317" t="str">
            <v>10</v>
          </cell>
        </row>
        <row r="318">
          <cell r="AA318" t="str">
            <v>Aaa</v>
          </cell>
          <cell r="AB318">
            <v>36823</v>
          </cell>
          <cell r="AC318">
            <v>2000</v>
          </cell>
          <cell r="AD318" t="str">
            <v>St2</v>
          </cell>
          <cell r="AE318" t="str">
            <v>Qd3</v>
          </cell>
          <cell r="AF318" t="str">
            <v>Tr4</v>
          </cell>
          <cell r="AG318" t="str">
            <v>Tr4-2000</v>
          </cell>
          <cell r="AH318" t="str">
            <v>2000-Tr4</v>
          </cell>
          <cell r="AI318">
            <v>10</v>
          </cell>
          <cell r="AJ318" t="str">
            <v>10</v>
          </cell>
        </row>
        <row r="319">
          <cell r="AA319" t="str">
            <v>Aaa</v>
          </cell>
          <cell r="AB319">
            <v>36824</v>
          </cell>
          <cell r="AC319">
            <v>2000</v>
          </cell>
          <cell r="AD319" t="str">
            <v>St2</v>
          </cell>
          <cell r="AE319" t="str">
            <v>Qd3</v>
          </cell>
          <cell r="AF319" t="str">
            <v>Tr4</v>
          </cell>
          <cell r="AG319" t="str">
            <v>Tr4-2000</v>
          </cell>
          <cell r="AH319" t="str">
            <v>2000-Tr4</v>
          </cell>
          <cell r="AI319">
            <v>10</v>
          </cell>
          <cell r="AJ319" t="str">
            <v>10</v>
          </cell>
        </row>
        <row r="320">
          <cell r="AA320" t="str">
            <v>Aaa</v>
          </cell>
          <cell r="AB320">
            <v>36825</v>
          </cell>
          <cell r="AC320">
            <v>2000</v>
          </cell>
          <cell r="AD320" t="str">
            <v>St2</v>
          </cell>
          <cell r="AE320" t="str">
            <v>Qd3</v>
          </cell>
          <cell r="AF320" t="str">
            <v>Tr4</v>
          </cell>
          <cell r="AG320" t="str">
            <v>Tr4-2000</v>
          </cell>
          <cell r="AH320" t="str">
            <v>2000-Tr4</v>
          </cell>
          <cell r="AI320">
            <v>10</v>
          </cell>
          <cell r="AJ320" t="str">
            <v>10</v>
          </cell>
        </row>
        <row r="321">
          <cell r="AA321" t="str">
            <v>Aaa</v>
          </cell>
          <cell r="AB321">
            <v>36826</v>
          </cell>
          <cell r="AC321">
            <v>2000</v>
          </cell>
          <cell r="AD321" t="str">
            <v>St2</v>
          </cell>
          <cell r="AE321" t="str">
            <v>Qd3</v>
          </cell>
          <cell r="AF321" t="str">
            <v>Tr4</v>
          </cell>
          <cell r="AG321" t="str">
            <v>Tr4-2000</v>
          </cell>
          <cell r="AH321" t="str">
            <v>2000-Tr4</v>
          </cell>
          <cell r="AI321">
            <v>10</v>
          </cell>
          <cell r="AJ321" t="str">
            <v>10</v>
          </cell>
        </row>
        <row r="322">
          <cell r="AA322" t="str">
            <v>Aaa</v>
          </cell>
          <cell r="AB322">
            <v>36827</v>
          </cell>
          <cell r="AC322">
            <v>2000</v>
          </cell>
          <cell r="AD322" t="str">
            <v>St2</v>
          </cell>
          <cell r="AE322" t="str">
            <v>Qd3</v>
          </cell>
          <cell r="AF322" t="str">
            <v>Tr4</v>
          </cell>
          <cell r="AG322" t="str">
            <v>Tr4-2000</v>
          </cell>
          <cell r="AH322" t="str">
            <v>2000-Tr4</v>
          </cell>
          <cell r="AI322">
            <v>10</v>
          </cell>
          <cell r="AJ322" t="str">
            <v>10</v>
          </cell>
        </row>
        <row r="323">
          <cell r="AA323" t="str">
            <v>Aaa</v>
          </cell>
          <cell r="AB323">
            <v>36828</v>
          </cell>
          <cell r="AC323">
            <v>2000</v>
          </cell>
          <cell r="AD323" t="str">
            <v>St2</v>
          </cell>
          <cell r="AE323" t="str">
            <v>Qd3</v>
          </cell>
          <cell r="AF323" t="str">
            <v>Tr4</v>
          </cell>
          <cell r="AG323" t="str">
            <v>Tr4-2000</v>
          </cell>
          <cell r="AH323" t="str">
            <v>2000-Tr4</v>
          </cell>
          <cell r="AI323">
            <v>10</v>
          </cell>
          <cell r="AJ323" t="str">
            <v>10</v>
          </cell>
        </row>
        <row r="324">
          <cell r="AA324" t="str">
            <v>Aaa</v>
          </cell>
          <cell r="AB324">
            <v>36829</v>
          </cell>
          <cell r="AC324">
            <v>2000</v>
          </cell>
          <cell r="AD324" t="str">
            <v>St2</v>
          </cell>
          <cell r="AE324" t="str">
            <v>Qd3</v>
          </cell>
          <cell r="AF324" t="str">
            <v>Tr4</v>
          </cell>
          <cell r="AG324" t="str">
            <v>Tr4-2000</v>
          </cell>
          <cell r="AH324" t="str">
            <v>2000-Tr4</v>
          </cell>
          <cell r="AI324">
            <v>10</v>
          </cell>
          <cell r="AJ324" t="str">
            <v>10</v>
          </cell>
        </row>
        <row r="325">
          <cell r="AA325" t="str">
            <v>Aaa</v>
          </cell>
          <cell r="AB325">
            <v>36830</v>
          </cell>
          <cell r="AC325">
            <v>2000</v>
          </cell>
          <cell r="AD325" t="str">
            <v>St2</v>
          </cell>
          <cell r="AE325" t="str">
            <v>Qd3</v>
          </cell>
          <cell r="AF325" t="str">
            <v>Tr4</v>
          </cell>
          <cell r="AG325" t="str">
            <v>Tr4-2000</v>
          </cell>
          <cell r="AH325" t="str">
            <v>2000-Tr4</v>
          </cell>
          <cell r="AI325">
            <v>10</v>
          </cell>
          <cell r="AJ325" t="str">
            <v>10</v>
          </cell>
        </row>
        <row r="326">
          <cell r="AA326" t="str">
            <v>Aaa</v>
          </cell>
          <cell r="AB326">
            <v>36831</v>
          </cell>
          <cell r="AC326">
            <v>2000</v>
          </cell>
          <cell r="AD326" t="str">
            <v>St2</v>
          </cell>
          <cell r="AE326" t="str">
            <v>Qd3</v>
          </cell>
          <cell r="AF326" t="str">
            <v>Tr4</v>
          </cell>
          <cell r="AG326" t="str">
            <v>Tr4-2000</v>
          </cell>
          <cell r="AH326" t="str">
            <v>2000-Tr4</v>
          </cell>
          <cell r="AI326">
            <v>11</v>
          </cell>
          <cell r="AJ326" t="str">
            <v>11</v>
          </cell>
        </row>
        <row r="327">
          <cell r="AA327" t="str">
            <v>Aaa</v>
          </cell>
          <cell r="AB327">
            <v>36832</v>
          </cell>
          <cell r="AC327">
            <v>2000</v>
          </cell>
          <cell r="AD327" t="str">
            <v>St2</v>
          </cell>
          <cell r="AE327" t="str">
            <v>Qd3</v>
          </cell>
          <cell r="AF327" t="str">
            <v>Tr4</v>
          </cell>
          <cell r="AG327" t="str">
            <v>Tr4-2000</v>
          </cell>
          <cell r="AH327" t="str">
            <v>2000-Tr4</v>
          </cell>
          <cell r="AI327">
            <v>11</v>
          </cell>
          <cell r="AJ327" t="str">
            <v>11</v>
          </cell>
        </row>
        <row r="328">
          <cell r="AA328" t="str">
            <v>Aaa</v>
          </cell>
          <cell r="AB328">
            <v>36833</v>
          </cell>
          <cell r="AC328">
            <v>2000</v>
          </cell>
          <cell r="AD328" t="str">
            <v>St2</v>
          </cell>
          <cell r="AE328" t="str">
            <v>Qd3</v>
          </cell>
          <cell r="AF328" t="str">
            <v>Tr4</v>
          </cell>
          <cell r="AG328" t="str">
            <v>Tr4-2000</v>
          </cell>
          <cell r="AH328" t="str">
            <v>2000-Tr4</v>
          </cell>
          <cell r="AI328">
            <v>11</v>
          </cell>
          <cell r="AJ328" t="str">
            <v>11</v>
          </cell>
        </row>
        <row r="329">
          <cell r="AA329" t="str">
            <v>Aaa</v>
          </cell>
          <cell r="AB329">
            <v>36834</v>
          </cell>
          <cell r="AC329">
            <v>2000</v>
          </cell>
          <cell r="AD329" t="str">
            <v>St2</v>
          </cell>
          <cell r="AE329" t="str">
            <v>Qd3</v>
          </cell>
          <cell r="AF329" t="str">
            <v>Tr4</v>
          </cell>
          <cell r="AG329" t="str">
            <v>Tr4-2000</v>
          </cell>
          <cell r="AH329" t="str">
            <v>2000-Tr4</v>
          </cell>
          <cell r="AI329">
            <v>11</v>
          </cell>
          <cell r="AJ329" t="str">
            <v>11</v>
          </cell>
        </row>
        <row r="330">
          <cell r="AA330" t="str">
            <v>Aaa</v>
          </cell>
          <cell r="AB330">
            <v>36835</v>
          </cell>
          <cell r="AC330">
            <v>2000</v>
          </cell>
          <cell r="AD330" t="str">
            <v>St2</v>
          </cell>
          <cell r="AE330" t="str">
            <v>Qd3</v>
          </cell>
          <cell r="AF330" t="str">
            <v>Tr4</v>
          </cell>
          <cell r="AG330" t="str">
            <v>Tr4-2000</v>
          </cell>
          <cell r="AH330" t="str">
            <v>2000-Tr4</v>
          </cell>
          <cell r="AI330">
            <v>11</v>
          </cell>
          <cell r="AJ330" t="str">
            <v>11</v>
          </cell>
        </row>
        <row r="331">
          <cell r="AA331" t="str">
            <v>Aaa</v>
          </cell>
          <cell r="AB331">
            <v>36836</v>
          </cell>
          <cell r="AC331">
            <v>2000</v>
          </cell>
          <cell r="AD331" t="str">
            <v>St2</v>
          </cell>
          <cell r="AE331" t="str">
            <v>Qd3</v>
          </cell>
          <cell r="AF331" t="str">
            <v>Tr4</v>
          </cell>
          <cell r="AG331" t="str">
            <v>Tr4-2000</v>
          </cell>
          <cell r="AH331" t="str">
            <v>2000-Tr4</v>
          </cell>
          <cell r="AI331">
            <v>11</v>
          </cell>
          <cell r="AJ331" t="str">
            <v>11</v>
          </cell>
        </row>
        <row r="332">
          <cell r="AA332" t="str">
            <v>Aaa</v>
          </cell>
          <cell r="AB332">
            <v>36837</v>
          </cell>
          <cell r="AC332">
            <v>2000</v>
          </cell>
          <cell r="AD332" t="str">
            <v>St2</v>
          </cell>
          <cell r="AE332" t="str">
            <v>Qd3</v>
          </cell>
          <cell r="AF332" t="str">
            <v>Tr4</v>
          </cell>
          <cell r="AG332" t="str">
            <v>Tr4-2000</v>
          </cell>
          <cell r="AH332" t="str">
            <v>2000-Tr4</v>
          </cell>
          <cell r="AI332">
            <v>11</v>
          </cell>
          <cell r="AJ332" t="str">
            <v>11</v>
          </cell>
        </row>
        <row r="333">
          <cell r="AA333" t="str">
            <v>Aaa</v>
          </cell>
          <cell r="AB333">
            <v>36838</v>
          </cell>
          <cell r="AC333">
            <v>2000</v>
          </cell>
          <cell r="AD333" t="str">
            <v>St2</v>
          </cell>
          <cell r="AE333" t="str">
            <v>Qd3</v>
          </cell>
          <cell r="AF333" t="str">
            <v>Tr4</v>
          </cell>
          <cell r="AG333" t="str">
            <v>Tr4-2000</v>
          </cell>
          <cell r="AH333" t="str">
            <v>2000-Tr4</v>
          </cell>
          <cell r="AI333">
            <v>11</v>
          </cell>
          <cell r="AJ333" t="str">
            <v>11</v>
          </cell>
        </row>
        <row r="334">
          <cell r="AA334" t="str">
            <v>Aaa</v>
          </cell>
          <cell r="AB334">
            <v>36839</v>
          </cell>
          <cell r="AC334">
            <v>2000</v>
          </cell>
          <cell r="AD334" t="str">
            <v>St2</v>
          </cell>
          <cell r="AE334" t="str">
            <v>Qd3</v>
          </cell>
          <cell r="AF334" t="str">
            <v>Tr4</v>
          </cell>
          <cell r="AG334" t="str">
            <v>Tr4-2000</v>
          </cell>
          <cell r="AH334" t="str">
            <v>2000-Tr4</v>
          </cell>
          <cell r="AI334">
            <v>11</v>
          </cell>
          <cell r="AJ334" t="str">
            <v>11</v>
          </cell>
        </row>
        <row r="335">
          <cell r="AA335" t="str">
            <v>Aaa</v>
          </cell>
          <cell r="AB335">
            <v>36840</v>
          </cell>
          <cell r="AC335">
            <v>2000</v>
          </cell>
          <cell r="AD335" t="str">
            <v>St2</v>
          </cell>
          <cell r="AE335" t="str">
            <v>Qd3</v>
          </cell>
          <cell r="AF335" t="str">
            <v>Tr4</v>
          </cell>
          <cell r="AG335" t="str">
            <v>Tr4-2000</v>
          </cell>
          <cell r="AH335" t="str">
            <v>2000-Tr4</v>
          </cell>
          <cell r="AI335">
            <v>11</v>
          </cell>
          <cell r="AJ335" t="str">
            <v>11</v>
          </cell>
        </row>
        <row r="336">
          <cell r="AA336" t="str">
            <v>Aaa</v>
          </cell>
          <cell r="AB336">
            <v>36841</v>
          </cell>
          <cell r="AC336">
            <v>2000</v>
          </cell>
          <cell r="AD336" t="str">
            <v>St2</v>
          </cell>
          <cell r="AE336" t="str">
            <v>Qd3</v>
          </cell>
          <cell r="AF336" t="str">
            <v>Tr4</v>
          </cell>
          <cell r="AG336" t="str">
            <v>Tr4-2000</v>
          </cell>
          <cell r="AH336" t="str">
            <v>2000-Tr4</v>
          </cell>
          <cell r="AI336">
            <v>11</v>
          </cell>
          <cell r="AJ336" t="str">
            <v>11</v>
          </cell>
        </row>
        <row r="337">
          <cell r="AA337" t="str">
            <v>Aaa</v>
          </cell>
          <cell r="AB337">
            <v>36842</v>
          </cell>
          <cell r="AC337">
            <v>2000</v>
          </cell>
          <cell r="AD337" t="str">
            <v>St2</v>
          </cell>
          <cell r="AE337" t="str">
            <v>Qd3</v>
          </cell>
          <cell r="AF337" t="str">
            <v>Tr4</v>
          </cell>
          <cell r="AG337" t="str">
            <v>Tr4-2000</v>
          </cell>
          <cell r="AH337" t="str">
            <v>2000-Tr4</v>
          </cell>
          <cell r="AI337">
            <v>11</v>
          </cell>
          <cell r="AJ337" t="str">
            <v>11</v>
          </cell>
        </row>
        <row r="338">
          <cell r="AA338" t="str">
            <v>Aaa</v>
          </cell>
          <cell r="AB338">
            <v>36843</v>
          </cell>
          <cell r="AC338">
            <v>2000</v>
          </cell>
          <cell r="AD338" t="str">
            <v>St2</v>
          </cell>
          <cell r="AE338" t="str">
            <v>Qd3</v>
          </cell>
          <cell r="AF338" t="str">
            <v>Tr4</v>
          </cell>
          <cell r="AG338" t="str">
            <v>Tr4-2000</v>
          </cell>
          <cell r="AH338" t="str">
            <v>2000-Tr4</v>
          </cell>
          <cell r="AI338">
            <v>11</v>
          </cell>
          <cell r="AJ338" t="str">
            <v>11</v>
          </cell>
        </row>
        <row r="339">
          <cell r="AA339" t="str">
            <v>Aaa</v>
          </cell>
          <cell r="AB339">
            <v>36844</v>
          </cell>
          <cell r="AC339">
            <v>2000</v>
          </cell>
          <cell r="AD339" t="str">
            <v>St2</v>
          </cell>
          <cell r="AE339" t="str">
            <v>Qd3</v>
          </cell>
          <cell r="AF339" t="str">
            <v>Tr4</v>
          </cell>
          <cell r="AG339" t="str">
            <v>Tr4-2000</v>
          </cell>
          <cell r="AH339" t="str">
            <v>2000-Tr4</v>
          </cell>
          <cell r="AI339">
            <v>11</v>
          </cell>
          <cell r="AJ339" t="str">
            <v>11</v>
          </cell>
        </row>
        <row r="340">
          <cell r="AA340" t="str">
            <v>Aaa</v>
          </cell>
          <cell r="AB340">
            <v>36845</v>
          </cell>
          <cell r="AC340">
            <v>2000</v>
          </cell>
          <cell r="AD340" t="str">
            <v>St2</v>
          </cell>
          <cell r="AE340" t="str">
            <v>Qd3</v>
          </cell>
          <cell r="AF340" t="str">
            <v>Tr4</v>
          </cell>
          <cell r="AG340" t="str">
            <v>Tr4-2000</v>
          </cell>
          <cell r="AH340" t="str">
            <v>2000-Tr4</v>
          </cell>
          <cell r="AI340">
            <v>11</v>
          </cell>
          <cell r="AJ340" t="str">
            <v>11</v>
          </cell>
        </row>
        <row r="341">
          <cell r="AA341" t="str">
            <v>Aaa</v>
          </cell>
          <cell r="AB341">
            <v>36846</v>
          </cell>
          <cell r="AC341">
            <v>2000</v>
          </cell>
          <cell r="AD341" t="str">
            <v>St2</v>
          </cell>
          <cell r="AE341" t="str">
            <v>Qd3</v>
          </cell>
          <cell r="AF341" t="str">
            <v>Tr4</v>
          </cell>
          <cell r="AG341" t="str">
            <v>Tr4-2000</v>
          </cell>
          <cell r="AH341" t="str">
            <v>2000-Tr4</v>
          </cell>
          <cell r="AI341">
            <v>11</v>
          </cell>
          <cell r="AJ341" t="str">
            <v>11</v>
          </cell>
        </row>
        <row r="342">
          <cell r="AA342" t="str">
            <v>Aaa</v>
          </cell>
          <cell r="AB342">
            <v>36847</v>
          </cell>
          <cell r="AC342">
            <v>2000</v>
          </cell>
          <cell r="AD342" t="str">
            <v>St2</v>
          </cell>
          <cell r="AE342" t="str">
            <v>Qd3</v>
          </cell>
          <cell r="AF342" t="str">
            <v>Tr4</v>
          </cell>
          <cell r="AG342" t="str">
            <v>Tr4-2000</v>
          </cell>
          <cell r="AH342" t="str">
            <v>2000-Tr4</v>
          </cell>
          <cell r="AI342">
            <v>11</v>
          </cell>
          <cell r="AJ342" t="str">
            <v>11</v>
          </cell>
        </row>
        <row r="343">
          <cell r="AA343" t="str">
            <v>Aaa</v>
          </cell>
          <cell r="AB343">
            <v>36848</v>
          </cell>
          <cell r="AC343">
            <v>2000</v>
          </cell>
          <cell r="AD343" t="str">
            <v>St2</v>
          </cell>
          <cell r="AE343" t="str">
            <v>Qd3</v>
          </cell>
          <cell r="AF343" t="str">
            <v>Tr4</v>
          </cell>
          <cell r="AG343" t="str">
            <v>Tr4-2000</v>
          </cell>
          <cell r="AH343" t="str">
            <v>2000-Tr4</v>
          </cell>
          <cell r="AI343">
            <v>11</v>
          </cell>
          <cell r="AJ343" t="str">
            <v>11</v>
          </cell>
        </row>
        <row r="344">
          <cell r="AA344" t="str">
            <v>Aaa</v>
          </cell>
          <cell r="AB344">
            <v>36849</v>
          </cell>
          <cell r="AC344">
            <v>2000</v>
          </cell>
          <cell r="AD344" t="str">
            <v>St2</v>
          </cell>
          <cell r="AE344" t="str">
            <v>Qd3</v>
          </cell>
          <cell r="AF344" t="str">
            <v>Tr4</v>
          </cell>
          <cell r="AG344" t="str">
            <v>Tr4-2000</v>
          </cell>
          <cell r="AH344" t="str">
            <v>2000-Tr4</v>
          </cell>
          <cell r="AI344">
            <v>11</v>
          </cell>
          <cell r="AJ344" t="str">
            <v>11</v>
          </cell>
        </row>
        <row r="345">
          <cell r="AA345" t="str">
            <v>Aaa</v>
          </cell>
          <cell r="AB345">
            <v>36850</v>
          </cell>
          <cell r="AC345">
            <v>2000</v>
          </cell>
          <cell r="AD345" t="str">
            <v>St2</v>
          </cell>
          <cell r="AE345" t="str">
            <v>Qd3</v>
          </cell>
          <cell r="AF345" t="str">
            <v>Tr4</v>
          </cell>
          <cell r="AG345" t="str">
            <v>Tr4-2000</v>
          </cell>
          <cell r="AH345" t="str">
            <v>2000-Tr4</v>
          </cell>
          <cell r="AI345">
            <v>11</v>
          </cell>
          <cell r="AJ345" t="str">
            <v>11</v>
          </cell>
        </row>
        <row r="346">
          <cell r="AA346" t="str">
            <v>Aaa</v>
          </cell>
          <cell r="AB346">
            <v>36851</v>
          </cell>
          <cell r="AC346">
            <v>2000</v>
          </cell>
          <cell r="AD346" t="str">
            <v>St2</v>
          </cell>
          <cell r="AE346" t="str">
            <v>Qd3</v>
          </cell>
          <cell r="AF346" t="str">
            <v>Tr4</v>
          </cell>
          <cell r="AG346" t="str">
            <v>Tr4-2000</v>
          </cell>
          <cell r="AH346" t="str">
            <v>2000-Tr4</v>
          </cell>
          <cell r="AI346">
            <v>11</v>
          </cell>
          <cell r="AJ346" t="str">
            <v>11</v>
          </cell>
        </row>
        <row r="347">
          <cell r="AA347" t="str">
            <v>Aaa</v>
          </cell>
          <cell r="AB347">
            <v>36852</v>
          </cell>
          <cell r="AC347">
            <v>2000</v>
          </cell>
          <cell r="AD347" t="str">
            <v>St2</v>
          </cell>
          <cell r="AE347" t="str">
            <v>Qd3</v>
          </cell>
          <cell r="AF347" t="str">
            <v>Tr4</v>
          </cell>
          <cell r="AG347" t="str">
            <v>Tr4-2000</v>
          </cell>
          <cell r="AH347" t="str">
            <v>2000-Tr4</v>
          </cell>
          <cell r="AI347">
            <v>11</v>
          </cell>
          <cell r="AJ347" t="str">
            <v>11</v>
          </cell>
        </row>
        <row r="348">
          <cell r="AA348" t="str">
            <v>Aaa</v>
          </cell>
          <cell r="AB348">
            <v>36853</v>
          </cell>
          <cell r="AC348">
            <v>2000</v>
          </cell>
          <cell r="AD348" t="str">
            <v>St2</v>
          </cell>
          <cell r="AE348" t="str">
            <v>Qd3</v>
          </cell>
          <cell r="AF348" t="str">
            <v>Tr4</v>
          </cell>
          <cell r="AG348" t="str">
            <v>Tr4-2000</v>
          </cell>
          <cell r="AH348" t="str">
            <v>2000-Tr4</v>
          </cell>
          <cell r="AI348">
            <v>11</v>
          </cell>
          <cell r="AJ348" t="str">
            <v>11</v>
          </cell>
        </row>
        <row r="349">
          <cell r="AA349" t="str">
            <v>Aaa</v>
          </cell>
          <cell r="AB349">
            <v>36854</v>
          </cell>
          <cell r="AC349">
            <v>2000</v>
          </cell>
          <cell r="AD349" t="str">
            <v>St2</v>
          </cell>
          <cell r="AE349" t="str">
            <v>Qd3</v>
          </cell>
          <cell r="AF349" t="str">
            <v>Tr4</v>
          </cell>
          <cell r="AG349" t="str">
            <v>Tr4-2000</v>
          </cell>
          <cell r="AH349" t="str">
            <v>2000-Tr4</v>
          </cell>
          <cell r="AI349">
            <v>11</v>
          </cell>
          <cell r="AJ349" t="str">
            <v>11</v>
          </cell>
        </row>
        <row r="350">
          <cell r="AA350" t="str">
            <v>Aaa</v>
          </cell>
          <cell r="AB350">
            <v>36855</v>
          </cell>
          <cell r="AC350">
            <v>2000</v>
          </cell>
          <cell r="AD350" t="str">
            <v>St2</v>
          </cell>
          <cell r="AE350" t="str">
            <v>Qd3</v>
          </cell>
          <cell r="AF350" t="str">
            <v>Tr4</v>
          </cell>
          <cell r="AG350" t="str">
            <v>Tr4-2000</v>
          </cell>
          <cell r="AH350" t="str">
            <v>2000-Tr4</v>
          </cell>
          <cell r="AI350">
            <v>11</v>
          </cell>
          <cell r="AJ350" t="str">
            <v>11</v>
          </cell>
        </row>
        <row r="351">
          <cell r="AA351" t="str">
            <v>Aaa</v>
          </cell>
          <cell r="AB351">
            <v>36856</v>
          </cell>
          <cell r="AC351">
            <v>2000</v>
          </cell>
          <cell r="AD351" t="str">
            <v>St2</v>
          </cell>
          <cell r="AE351" t="str">
            <v>Qd3</v>
          </cell>
          <cell r="AF351" t="str">
            <v>Tr4</v>
          </cell>
          <cell r="AG351" t="str">
            <v>Tr4-2000</v>
          </cell>
          <cell r="AH351" t="str">
            <v>2000-Tr4</v>
          </cell>
          <cell r="AI351">
            <v>11</v>
          </cell>
          <cell r="AJ351" t="str">
            <v>11</v>
          </cell>
        </row>
        <row r="352">
          <cell r="AA352" t="str">
            <v>Aaa</v>
          </cell>
          <cell r="AB352">
            <v>36857</v>
          </cell>
          <cell r="AC352">
            <v>2000</v>
          </cell>
          <cell r="AD352" t="str">
            <v>St2</v>
          </cell>
          <cell r="AE352" t="str">
            <v>Qd3</v>
          </cell>
          <cell r="AF352" t="str">
            <v>Tr4</v>
          </cell>
          <cell r="AG352" t="str">
            <v>Tr4-2000</v>
          </cell>
          <cell r="AH352" t="str">
            <v>2000-Tr4</v>
          </cell>
          <cell r="AI352">
            <v>11</v>
          </cell>
          <cell r="AJ352" t="str">
            <v>11</v>
          </cell>
        </row>
        <row r="353">
          <cell r="AA353" t="str">
            <v>Aaa</v>
          </cell>
          <cell r="AB353">
            <v>36858</v>
          </cell>
          <cell r="AC353">
            <v>2000</v>
          </cell>
          <cell r="AD353" t="str">
            <v>St2</v>
          </cell>
          <cell r="AE353" t="str">
            <v>Qd3</v>
          </cell>
          <cell r="AF353" t="str">
            <v>Tr4</v>
          </cell>
          <cell r="AG353" t="str">
            <v>Tr4-2000</v>
          </cell>
          <cell r="AH353" t="str">
            <v>2000-Tr4</v>
          </cell>
          <cell r="AI353">
            <v>11</v>
          </cell>
          <cell r="AJ353" t="str">
            <v>11</v>
          </cell>
        </row>
        <row r="354">
          <cell r="AA354" t="str">
            <v>Aaa</v>
          </cell>
          <cell r="AB354">
            <v>36859</v>
          </cell>
          <cell r="AC354">
            <v>2000</v>
          </cell>
          <cell r="AD354" t="str">
            <v>St2</v>
          </cell>
          <cell r="AE354" t="str">
            <v>Qd3</v>
          </cell>
          <cell r="AF354" t="str">
            <v>Tr4</v>
          </cell>
          <cell r="AG354" t="str">
            <v>Tr4-2000</v>
          </cell>
          <cell r="AH354" t="str">
            <v>2000-Tr4</v>
          </cell>
          <cell r="AI354">
            <v>11</v>
          </cell>
          <cell r="AJ354" t="str">
            <v>11</v>
          </cell>
        </row>
        <row r="355">
          <cell r="AA355" t="str">
            <v>Aaa</v>
          </cell>
          <cell r="AB355">
            <v>36860</v>
          </cell>
          <cell r="AC355">
            <v>2000</v>
          </cell>
          <cell r="AD355" t="str">
            <v>St2</v>
          </cell>
          <cell r="AE355" t="str">
            <v>Qd3</v>
          </cell>
          <cell r="AF355" t="str">
            <v>Tr4</v>
          </cell>
          <cell r="AG355" t="str">
            <v>Tr4-2000</v>
          </cell>
          <cell r="AH355" t="str">
            <v>2000-Tr4</v>
          </cell>
          <cell r="AI355">
            <v>11</v>
          </cell>
          <cell r="AJ355" t="str">
            <v>11</v>
          </cell>
        </row>
        <row r="356">
          <cell r="AA356" t="str">
            <v>Aaa</v>
          </cell>
          <cell r="AB356">
            <v>36861</v>
          </cell>
          <cell r="AC356">
            <v>2000</v>
          </cell>
          <cell r="AD356" t="str">
            <v>St2</v>
          </cell>
          <cell r="AE356" t="str">
            <v>Qd3</v>
          </cell>
          <cell r="AF356" t="str">
            <v>Tr4</v>
          </cell>
          <cell r="AG356" t="str">
            <v>Tr4-2000</v>
          </cell>
          <cell r="AH356" t="str">
            <v>2000-Tr4</v>
          </cell>
          <cell r="AI356">
            <v>12</v>
          </cell>
          <cell r="AJ356" t="str">
            <v>12</v>
          </cell>
        </row>
        <row r="357">
          <cell r="AA357" t="str">
            <v>Aaa</v>
          </cell>
          <cell r="AB357">
            <v>36862</v>
          </cell>
          <cell r="AC357">
            <v>2000</v>
          </cell>
          <cell r="AD357" t="str">
            <v>St2</v>
          </cell>
          <cell r="AE357" t="str">
            <v>Qd3</v>
          </cell>
          <cell r="AF357" t="str">
            <v>Tr4</v>
          </cell>
          <cell r="AG357" t="str">
            <v>Tr4-2000</v>
          </cell>
          <cell r="AH357" t="str">
            <v>2000-Tr4</v>
          </cell>
          <cell r="AI357">
            <v>12</v>
          </cell>
          <cell r="AJ357" t="str">
            <v>12</v>
          </cell>
        </row>
        <row r="358">
          <cell r="AA358" t="str">
            <v>Aaa</v>
          </cell>
          <cell r="AB358">
            <v>36863</v>
          </cell>
          <cell r="AC358">
            <v>2000</v>
          </cell>
          <cell r="AD358" t="str">
            <v>St2</v>
          </cell>
          <cell r="AE358" t="str">
            <v>Qd3</v>
          </cell>
          <cell r="AF358" t="str">
            <v>Tr4</v>
          </cell>
          <cell r="AG358" t="str">
            <v>Tr4-2000</v>
          </cell>
          <cell r="AH358" t="str">
            <v>2000-Tr4</v>
          </cell>
          <cell r="AI358">
            <v>12</v>
          </cell>
          <cell r="AJ358" t="str">
            <v>12</v>
          </cell>
        </row>
        <row r="359">
          <cell r="AA359" t="str">
            <v>Aaa</v>
          </cell>
          <cell r="AB359">
            <v>36864</v>
          </cell>
          <cell r="AC359">
            <v>2000</v>
          </cell>
          <cell r="AD359" t="str">
            <v>St2</v>
          </cell>
          <cell r="AE359" t="str">
            <v>Qd3</v>
          </cell>
          <cell r="AF359" t="str">
            <v>Tr4</v>
          </cell>
          <cell r="AG359" t="str">
            <v>Tr4-2000</v>
          </cell>
          <cell r="AH359" t="str">
            <v>2000-Tr4</v>
          </cell>
          <cell r="AI359">
            <v>12</v>
          </cell>
          <cell r="AJ359" t="str">
            <v>12</v>
          </cell>
        </row>
        <row r="360">
          <cell r="AA360" t="str">
            <v>Aaa</v>
          </cell>
          <cell r="AB360">
            <v>36865</v>
          </cell>
          <cell r="AC360">
            <v>2000</v>
          </cell>
          <cell r="AD360" t="str">
            <v>St2</v>
          </cell>
          <cell r="AE360" t="str">
            <v>Qd3</v>
          </cell>
          <cell r="AF360" t="str">
            <v>Tr4</v>
          </cell>
          <cell r="AG360" t="str">
            <v>Tr4-2000</v>
          </cell>
          <cell r="AH360" t="str">
            <v>2000-Tr4</v>
          </cell>
          <cell r="AI360">
            <v>12</v>
          </cell>
          <cell r="AJ360" t="str">
            <v>12</v>
          </cell>
        </row>
        <row r="361">
          <cell r="AA361" t="str">
            <v>Aaa</v>
          </cell>
          <cell r="AB361">
            <v>36866</v>
          </cell>
          <cell r="AC361">
            <v>2000</v>
          </cell>
          <cell r="AD361" t="str">
            <v>St2</v>
          </cell>
          <cell r="AE361" t="str">
            <v>Qd3</v>
          </cell>
          <cell r="AF361" t="str">
            <v>Tr4</v>
          </cell>
          <cell r="AG361" t="str">
            <v>Tr4-2000</v>
          </cell>
          <cell r="AH361" t="str">
            <v>2000-Tr4</v>
          </cell>
          <cell r="AI361">
            <v>12</v>
          </cell>
          <cell r="AJ361" t="str">
            <v>12</v>
          </cell>
        </row>
        <row r="362">
          <cell r="AA362" t="str">
            <v>Aaa</v>
          </cell>
          <cell r="AB362">
            <v>36867</v>
          </cell>
          <cell r="AC362">
            <v>2000</v>
          </cell>
          <cell r="AD362" t="str">
            <v>St2</v>
          </cell>
          <cell r="AE362" t="str">
            <v>Qd3</v>
          </cell>
          <cell r="AF362" t="str">
            <v>Tr4</v>
          </cell>
          <cell r="AG362" t="str">
            <v>Tr4-2000</v>
          </cell>
          <cell r="AH362" t="str">
            <v>2000-Tr4</v>
          </cell>
          <cell r="AI362">
            <v>12</v>
          </cell>
          <cell r="AJ362" t="str">
            <v>12</v>
          </cell>
        </row>
        <row r="363">
          <cell r="AA363" t="str">
            <v>Aaa</v>
          </cell>
          <cell r="AB363">
            <v>36868</v>
          </cell>
          <cell r="AC363">
            <v>2000</v>
          </cell>
          <cell r="AD363" t="str">
            <v>St2</v>
          </cell>
          <cell r="AE363" t="str">
            <v>Qd3</v>
          </cell>
          <cell r="AF363" t="str">
            <v>Tr4</v>
          </cell>
          <cell r="AG363" t="str">
            <v>Tr4-2000</v>
          </cell>
          <cell r="AH363" t="str">
            <v>2000-Tr4</v>
          </cell>
          <cell r="AI363">
            <v>12</v>
          </cell>
          <cell r="AJ363" t="str">
            <v>12</v>
          </cell>
        </row>
        <row r="364">
          <cell r="AA364" t="str">
            <v>Aaa</v>
          </cell>
          <cell r="AB364">
            <v>36869</v>
          </cell>
          <cell r="AC364">
            <v>2000</v>
          </cell>
          <cell r="AD364" t="str">
            <v>St2</v>
          </cell>
          <cell r="AE364" t="str">
            <v>Qd3</v>
          </cell>
          <cell r="AF364" t="str">
            <v>Tr4</v>
          </cell>
          <cell r="AG364" t="str">
            <v>Tr4-2000</v>
          </cell>
          <cell r="AH364" t="str">
            <v>2000-Tr4</v>
          </cell>
          <cell r="AI364">
            <v>12</v>
          </cell>
          <cell r="AJ364" t="str">
            <v>12</v>
          </cell>
        </row>
        <row r="365">
          <cell r="AA365" t="str">
            <v>Aaa</v>
          </cell>
          <cell r="AB365">
            <v>36870</v>
          </cell>
          <cell r="AC365">
            <v>2000</v>
          </cell>
          <cell r="AD365" t="str">
            <v>St2</v>
          </cell>
          <cell r="AE365" t="str">
            <v>Qd3</v>
          </cell>
          <cell r="AF365" t="str">
            <v>Tr4</v>
          </cell>
          <cell r="AG365" t="str">
            <v>Tr4-2000</v>
          </cell>
          <cell r="AH365" t="str">
            <v>2000-Tr4</v>
          </cell>
          <cell r="AI365">
            <v>12</v>
          </cell>
          <cell r="AJ365" t="str">
            <v>12</v>
          </cell>
        </row>
        <row r="366">
          <cell r="AA366" t="str">
            <v>Aaa</v>
          </cell>
          <cell r="AB366">
            <v>36871</v>
          </cell>
          <cell r="AC366">
            <v>2000</v>
          </cell>
          <cell r="AD366" t="str">
            <v>St2</v>
          </cell>
          <cell r="AE366" t="str">
            <v>Qd3</v>
          </cell>
          <cell r="AF366" t="str">
            <v>Tr4</v>
          </cell>
          <cell r="AG366" t="str">
            <v>Tr4-2000</v>
          </cell>
          <cell r="AH366" t="str">
            <v>2000-Tr4</v>
          </cell>
          <cell r="AI366">
            <v>12</v>
          </cell>
          <cell r="AJ366" t="str">
            <v>12</v>
          </cell>
        </row>
        <row r="367">
          <cell r="AA367" t="str">
            <v>Aaa</v>
          </cell>
          <cell r="AB367">
            <v>36872</v>
          </cell>
          <cell r="AC367">
            <v>2000</v>
          </cell>
          <cell r="AD367" t="str">
            <v>St2</v>
          </cell>
          <cell r="AE367" t="str">
            <v>Qd3</v>
          </cell>
          <cell r="AF367" t="str">
            <v>Tr4</v>
          </cell>
          <cell r="AG367" t="str">
            <v>Tr4-2000</v>
          </cell>
          <cell r="AH367" t="str">
            <v>2000-Tr4</v>
          </cell>
          <cell r="AI367">
            <v>12</v>
          </cell>
          <cell r="AJ367" t="str">
            <v>12</v>
          </cell>
        </row>
        <row r="368">
          <cell r="AA368" t="str">
            <v>Aaa</v>
          </cell>
          <cell r="AB368">
            <v>36873</v>
          </cell>
          <cell r="AC368">
            <v>2000</v>
          </cell>
          <cell r="AD368" t="str">
            <v>St2</v>
          </cell>
          <cell r="AE368" t="str">
            <v>Qd3</v>
          </cell>
          <cell r="AF368" t="str">
            <v>Tr4</v>
          </cell>
          <cell r="AG368" t="str">
            <v>Tr4-2000</v>
          </cell>
          <cell r="AH368" t="str">
            <v>2000-Tr4</v>
          </cell>
          <cell r="AI368">
            <v>12</v>
          </cell>
          <cell r="AJ368" t="str">
            <v>12</v>
          </cell>
        </row>
        <row r="369">
          <cell r="AA369" t="str">
            <v>Aaa</v>
          </cell>
          <cell r="AB369">
            <v>36874</v>
          </cell>
          <cell r="AC369">
            <v>2000</v>
          </cell>
          <cell r="AD369" t="str">
            <v>St2</v>
          </cell>
          <cell r="AE369" t="str">
            <v>Qd3</v>
          </cell>
          <cell r="AF369" t="str">
            <v>Tr4</v>
          </cell>
          <cell r="AG369" t="str">
            <v>Tr4-2000</v>
          </cell>
          <cell r="AH369" t="str">
            <v>2000-Tr4</v>
          </cell>
          <cell r="AI369">
            <v>12</v>
          </cell>
          <cell r="AJ369" t="str">
            <v>12</v>
          </cell>
        </row>
        <row r="370">
          <cell r="AA370" t="str">
            <v>Aaa</v>
          </cell>
          <cell r="AB370">
            <v>36875</v>
          </cell>
          <cell r="AC370">
            <v>2000</v>
          </cell>
          <cell r="AD370" t="str">
            <v>St2</v>
          </cell>
          <cell r="AE370" t="str">
            <v>Qd3</v>
          </cell>
          <cell r="AF370" t="str">
            <v>Tr4</v>
          </cell>
          <cell r="AG370" t="str">
            <v>Tr4-2000</v>
          </cell>
          <cell r="AH370" t="str">
            <v>2000-Tr4</v>
          </cell>
          <cell r="AI370">
            <v>12</v>
          </cell>
          <cell r="AJ370" t="str">
            <v>12</v>
          </cell>
        </row>
        <row r="371">
          <cell r="AA371" t="str">
            <v>Aaa</v>
          </cell>
          <cell r="AB371">
            <v>36876</v>
          </cell>
          <cell r="AC371">
            <v>2000</v>
          </cell>
          <cell r="AD371" t="str">
            <v>St2</v>
          </cell>
          <cell r="AE371" t="str">
            <v>Qd3</v>
          </cell>
          <cell r="AF371" t="str">
            <v>Tr4</v>
          </cell>
          <cell r="AG371" t="str">
            <v>Tr4-2000</v>
          </cell>
          <cell r="AH371" t="str">
            <v>2000-Tr4</v>
          </cell>
          <cell r="AI371">
            <v>12</v>
          </cell>
          <cell r="AJ371" t="str">
            <v>12</v>
          </cell>
        </row>
        <row r="372">
          <cell r="AA372" t="str">
            <v>Aaa</v>
          </cell>
          <cell r="AB372">
            <v>36877</v>
          </cell>
          <cell r="AC372">
            <v>2000</v>
          </cell>
          <cell r="AD372" t="str">
            <v>St2</v>
          </cell>
          <cell r="AE372" t="str">
            <v>Qd3</v>
          </cell>
          <cell r="AF372" t="str">
            <v>Tr4</v>
          </cell>
          <cell r="AG372" t="str">
            <v>Tr4-2000</v>
          </cell>
          <cell r="AH372" t="str">
            <v>2000-Tr4</v>
          </cell>
          <cell r="AI372">
            <v>12</v>
          </cell>
          <cell r="AJ372" t="str">
            <v>12</v>
          </cell>
        </row>
        <row r="373">
          <cell r="AA373" t="str">
            <v>Aaa</v>
          </cell>
          <cell r="AB373">
            <v>36878</v>
          </cell>
          <cell r="AC373">
            <v>2000</v>
          </cell>
          <cell r="AD373" t="str">
            <v>St2</v>
          </cell>
          <cell r="AE373" t="str">
            <v>Qd3</v>
          </cell>
          <cell r="AF373" t="str">
            <v>Tr4</v>
          </cell>
          <cell r="AG373" t="str">
            <v>Tr4-2000</v>
          </cell>
          <cell r="AH373" t="str">
            <v>2000-Tr4</v>
          </cell>
          <cell r="AI373">
            <v>12</v>
          </cell>
          <cell r="AJ373" t="str">
            <v>12</v>
          </cell>
        </row>
        <row r="374">
          <cell r="AA374" t="str">
            <v>Aaa</v>
          </cell>
          <cell r="AB374">
            <v>36879</v>
          </cell>
          <cell r="AC374">
            <v>2000</v>
          </cell>
          <cell r="AD374" t="str">
            <v>St2</v>
          </cell>
          <cell r="AE374" t="str">
            <v>Qd3</v>
          </cell>
          <cell r="AF374" t="str">
            <v>Tr4</v>
          </cell>
          <cell r="AG374" t="str">
            <v>Tr4-2000</v>
          </cell>
          <cell r="AH374" t="str">
            <v>2000-Tr4</v>
          </cell>
          <cell r="AI374">
            <v>12</v>
          </cell>
          <cell r="AJ374" t="str">
            <v>12</v>
          </cell>
        </row>
        <row r="375">
          <cell r="AA375" t="str">
            <v>Aaa</v>
          </cell>
          <cell r="AB375">
            <v>36880</v>
          </cell>
          <cell r="AC375">
            <v>2000</v>
          </cell>
          <cell r="AD375" t="str">
            <v>St2</v>
          </cell>
          <cell r="AE375" t="str">
            <v>Qd3</v>
          </cell>
          <cell r="AF375" t="str">
            <v>Tr4</v>
          </cell>
          <cell r="AG375" t="str">
            <v>Tr4-2000</v>
          </cell>
          <cell r="AH375" t="str">
            <v>2000-Tr4</v>
          </cell>
          <cell r="AI375">
            <v>12</v>
          </cell>
          <cell r="AJ375" t="str">
            <v>12</v>
          </cell>
        </row>
        <row r="376">
          <cell r="AA376" t="str">
            <v>Aaa</v>
          </cell>
          <cell r="AB376">
            <v>36881</v>
          </cell>
          <cell r="AC376">
            <v>2000</v>
          </cell>
          <cell r="AD376" t="str">
            <v>St2</v>
          </cell>
          <cell r="AE376" t="str">
            <v>Qd3</v>
          </cell>
          <cell r="AF376" t="str">
            <v>Tr4</v>
          </cell>
          <cell r="AG376" t="str">
            <v>Tr4-2000</v>
          </cell>
          <cell r="AH376" t="str">
            <v>2000-Tr4</v>
          </cell>
          <cell r="AI376">
            <v>12</v>
          </cell>
          <cell r="AJ376" t="str">
            <v>12</v>
          </cell>
        </row>
        <row r="377">
          <cell r="AA377" t="str">
            <v>Aaa</v>
          </cell>
          <cell r="AB377">
            <v>36882</v>
          </cell>
          <cell r="AC377">
            <v>2000</v>
          </cell>
          <cell r="AD377" t="str">
            <v>St2</v>
          </cell>
          <cell r="AE377" t="str">
            <v>Qd3</v>
          </cell>
          <cell r="AF377" t="str">
            <v>Tr4</v>
          </cell>
          <cell r="AG377" t="str">
            <v>Tr4-2000</v>
          </cell>
          <cell r="AH377" t="str">
            <v>2000-Tr4</v>
          </cell>
          <cell r="AI377">
            <v>12</v>
          </cell>
          <cell r="AJ377" t="str">
            <v>12</v>
          </cell>
        </row>
        <row r="378">
          <cell r="AA378" t="str">
            <v>Aaa</v>
          </cell>
          <cell r="AB378">
            <v>36883</v>
          </cell>
          <cell r="AC378">
            <v>2000</v>
          </cell>
          <cell r="AD378" t="str">
            <v>St2</v>
          </cell>
          <cell r="AE378" t="str">
            <v>Qd3</v>
          </cell>
          <cell r="AF378" t="str">
            <v>Tr4</v>
          </cell>
          <cell r="AG378" t="str">
            <v>Tr4-2000</v>
          </cell>
          <cell r="AH378" t="str">
            <v>2000-Tr4</v>
          </cell>
          <cell r="AI378">
            <v>12</v>
          </cell>
          <cell r="AJ378" t="str">
            <v>12</v>
          </cell>
        </row>
        <row r="379">
          <cell r="AA379" t="str">
            <v>Aaa</v>
          </cell>
          <cell r="AB379">
            <v>36884</v>
          </cell>
          <cell r="AC379">
            <v>2000</v>
          </cell>
          <cell r="AD379" t="str">
            <v>St2</v>
          </cell>
          <cell r="AE379" t="str">
            <v>Qd3</v>
          </cell>
          <cell r="AF379" t="str">
            <v>Tr4</v>
          </cell>
          <cell r="AG379" t="str">
            <v>Tr4-2000</v>
          </cell>
          <cell r="AH379" t="str">
            <v>2000-Tr4</v>
          </cell>
          <cell r="AI379">
            <v>12</v>
          </cell>
          <cell r="AJ379" t="str">
            <v>12</v>
          </cell>
        </row>
        <row r="380">
          <cell r="AA380" t="str">
            <v>Aaa</v>
          </cell>
          <cell r="AB380">
            <v>36885</v>
          </cell>
          <cell r="AC380">
            <v>2000</v>
          </cell>
          <cell r="AD380" t="str">
            <v>St2</v>
          </cell>
          <cell r="AE380" t="str">
            <v>Qd3</v>
          </cell>
          <cell r="AF380" t="str">
            <v>Tr4</v>
          </cell>
          <cell r="AG380" t="str">
            <v>Tr4-2000</v>
          </cell>
          <cell r="AH380" t="str">
            <v>2000-Tr4</v>
          </cell>
          <cell r="AI380">
            <v>12</v>
          </cell>
          <cell r="AJ380" t="str">
            <v>12</v>
          </cell>
        </row>
        <row r="381">
          <cell r="AA381" t="str">
            <v>Aaa</v>
          </cell>
          <cell r="AB381">
            <v>36886</v>
          </cell>
          <cell r="AC381">
            <v>2000</v>
          </cell>
          <cell r="AD381" t="str">
            <v>St2</v>
          </cell>
          <cell r="AE381" t="str">
            <v>Qd3</v>
          </cell>
          <cell r="AF381" t="str">
            <v>Tr4</v>
          </cell>
          <cell r="AG381" t="str">
            <v>Tr4-2000</v>
          </cell>
          <cell r="AH381" t="str">
            <v>2000-Tr4</v>
          </cell>
          <cell r="AI381">
            <v>12</v>
          </cell>
          <cell r="AJ381" t="str">
            <v>12</v>
          </cell>
        </row>
        <row r="382">
          <cell r="AA382" t="str">
            <v>Aaa</v>
          </cell>
          <cell r="AB382">
            <v>36887</v>
          </cell>
          <cell r="AC382">
            <v>2000</v>
          </cell>
          <cell r="AD382" t="str">
            <v>St2</v>
          </cell>
          <cell r="AE382" t="str">
            <v>Qd3</v>
          </cell>
          <cell r="AF382" t="str">
            <v>Tr4</v>
          </cell>
          <cell r="AG382" t="str">
            <v>Tr4-2000</v>
          </cell>
          <cell r="AH382" t="str">
            <v>2000-Tr4</v>
          </cell>
          <cell r="AI382">
            <v>12</v>
          </cell>
          <cell r="AJ382" t="str">
            <v>12</v>
          </cell>
        </row>
        <row r="383">
          <cell r="AA383" t="str">
            <v>Aaa</v>
          </cell>
          <cell r="AB383">
            <v>36888</v>
          </cell>
          <cell r="AC383">
            <v>2000</v>
          </cell>
          <cell r="AD383" t="str">
            <v>St2</v>
          </cell>
          <cell r="AE383" t="str">
            <v>Qd3</v>
          </cell>
          <cell r="AF383" t="str">
            <v>Tr4</v>
          </cell>
          <cell r="AG383" t="str">
            <v>Tr4-2000</v>
          </cell>
          <cell r="AH383" t="str">
            <v>2000-Tr4</v>
          </cell>
          <cell r="AI383">
            <v>12</v>
          </cell>
          <cell r="AJ383" t="str">
            <v>12</v>
          </cell>
        </row>
        <row r="384">
          <cell r="AA384" t="str">
            <v>Aaa</v>
          </cell>
          <cell r="AB384">
            <v>36889</v>
          </cell>
          <cell r="AC384">
            <v>2000</v>
          </cell>
          <cell r="AD384" t="str">
            <v>St2</v>
          </cell>
          <cell r="AE384" t="str">
            <v>Qd3</v>
          </cell>
          <cell r="AF384" t="str">
            <v>Tr4</v>
          </cell>
          <cell r="AG384" t="str">
            <v>Tr4-2000</v>
          </cell>
          <cell r="AH384" t="str">
            <v>2000-Tr4</v>
          </cell>
          <cell r="AI384">
            <v>12</v>
          </cell>
          <cell r="AJ384" t="str">
            <v>12</v>
          </cell>
        </row>
        <row r="385">
          <cell r="AA385" t="str">
            <v>Aaa</v>
          </cell>
          <cell r="AB385">
            <v>36890</v>
          </cell>
          <cell r="AC385">
            <v>2000</v>
          </cell>
          <cell r="AD385" t="str">
            <v>St2</v>
          </cell>
          <cell r="AE385" t="str">
            <v>Qd3</v>
          </cell>
          <cell r="AF385" t="str">
            <v>Tr4</v>
          </cell>
          <cell r="AG385" t="str">
            <v>Tr4-2000</v>
          </cell>
          <cell r="AH385" t="str">
            <v>2000-Tr4</v>
          </cell>
          <cell r="AI385">
            <v>12</v>
          </cell>
          <cell r="AJ385" t="str">
            <v>12</v>
          </cell>
        </row>
        <row r="386">
          <cell r="AA386" t="str">
            <v>Aaa</v>
          </cell>
          <cell r="AB386">
            <v>36891</v>
          </cell>
          <cell r="AC386">
            <v>2000</v>
          </cell>
          <cell r="AD386" t="str">
            <v>St2</v>
          </cell>
          <cell r="AE386" t="str">
            <v>Qd3</v>
          </cell>
          <cell r="AF386" t="str">
            <v>Tr4</v>
          </cell>
          <cell r="AG386" t="str">
            <v>Tr4-2000</v>
          </cell>
          <cell r="AH386" t="str">
            <v>2000-Tr4</v>
          </cell>
          <cell r="AI386">
            <v>12</v>
          </cell>
          <cell r="AJ386" t="str">
            <v>12</v>
          </cell>
        </row>
        <row r="387">
          <cell r="AA387" t="str">
            <v>Aaa</v>
          </cell>
          <cell r="AB387">
            <v>36892</v>
          </cell>
          <cell r="AC387">
            <v>2001</v>
          </cell>
          <cell r="AD387" t="str">
            <v>St1</v>
          </cell>
          <cell r="AE387" t="str">
            <v>Qd1</v>
          </cell>
          <cell r="AF387" t="str">
            <v>Tr1</v>
          </cell>
          <cell r="AG387" t="str">
            <v>Tr1-2001</v>
          </cell>
          <cell r="AH387" t="str">
            <v>2001-Tr1</v>
          </cell>
          <cell r="AI387">
            <v>1</v>
          </cell>
          <cell r="AJ387" t="str">
            <v>01</v>
          </cell>
        </row>
        <row r="388">
          <cell r="AA388" t="str">
            <v>Aaa</v>
          </cell>
          <cell r="AB388">
            <v>36893</v>
          </cell>
          <cell r="AC388">
            <v>2001</v>
          </cell>
          <cell r="AD388" t="str">
            <v>St1</v>
          </cell>
          <cell r="AE388" t="str">
            <v>Qd1</v>
          </cell>
          <cell r="AF388" t="str">
            <v>Tr1</v>
          </cell>
          <cell r="AG388" t="str">
            <v>Tr1-2001</v>
          </cell>
          <cell r="AH388" t="str">
            <v>2001-Tr1</v>
          </cell>
          <cell r="AI388">
            <v>1</v>
          </cell>
          <cell r="AJ388" t="str">
            <v>01</v>
          </cell>
        </row>
        <row r="389">
          <cell r="AA389" t="str">
            <v>Aaa</v>
          </cell>
          <cell r="AB389">
            <v>36894</v>
          </cell>
          <cell r="AC389">
            <v>2001</v>
          </cell>
          <cell r="AD389" t="str">
            <v>St1</v>
          </cell>
          <cell r="AE389" t="str">
            <v>Qd1</v>
          </cell>
          <cell r="AF389" t="str">
            <v>Tr1</v>
          </cell>
          <cell r="AG389" t="str">
            <v>Tr1-2001</v>
          </cell>
          <cell r="AH389" t="str">
            <v>2001-Tr1</v>
          </cell>
          <cell r="AI389">
            <v>1</v>
          </cell>
          <cell r="AJ389" t="str">
            <v>01</v>
          </cell>
        </row>
        <row r="390">
          <cell r="AA390" t="str">
            <v>Aaa</v>
          </cell>
          <cell r="AB390">
            <v>36895</v>
          </cell>
          <cell r="AC390">
            <v>2001</v>
          </cell>
          <cell r="AD390" t="str">
            <v>St1</v>
          </cell>
          <cell r="AE390" t="str">
            <v>Qd1</v>
          </cell>
          <cell r="AF390" t="str">
            <v>Tr1</v>
          </cell>
          <cell r="AG390" t="str">
            <v>Tr1-2001</v>
          </cell>
          <cell r="AH390" t="str">
            <v>2001-Tr1</v>
          </cell>
          <cell r="AI390">
            <v>1</v>
          </cell>
          <cell r="AJ390" t="str">
            <v>01</v>
          </cell>
        </row>
        <row r="391">
          <cell r="AA391" t="str">
            <v>Aaa</v>
          </cell>
          <cell r="AB391">
            <v>36896</v>
          </cell>
          <cell r="AC391">
            <v>2001</v>
          </cell>
          <cell r="AD391" t="str">
            <v>St1</v>
          </cell>
          <cell r="AE391" t="str">
            <v>Qd1</v>
          </cell>
          <cell r="AF391" t="str">
            <v>Tr1</v>
          </cell>
          <cell r="AG391" t="str">
            <v>Tr1-2001</v>
          </cell>
          <cell r="AH391" t="str">
            <v>2001-Tr1</v>
          </cell>
          <cell r="AI391">
            <v>1</v>
          </cell>
          <cell r="AJ391" t="str">
            <v>01</v>
          </cell>
        </row>
        <row r="392">
          <cell r="AA392" t="str">
            <v>Aaa</v>
          </cell>
          <cell r="AB392">
            <v>36897</v>
          </cell>
          <cell r="AC392">
            <v>2001</v>
          </cell>
          <cell r="AD392" t="str">
            <v>St1</v>
          </cell>
          <cell r="AE392" t="str">
            <v>Qd1</v>
          </cell>
          <cell r="AF392" t="str">
            <v>Tr1</v>
          </cell>
          <cell r="AG392" t="str">
            <v>Tr1-2001</v>
          </cell>
          <cell r="AH392" t="str">
            <v>2001-Tr1</v>
          </cell>
          <cell r="AI392">
            <v>1</v>
          </cell>
          <cell r="AJ392" t="str">
            <v>01</v>
          </cell>
        </row>
        <row r="393">
          <cell r="AA393" t="str">
            <v>Aaa</v>
          </cell>
          <cell r="AB393">
            <v>36898</v>
          </cell>
          <cell r="AC393">
            <v>2001</v>
          </cell>
          <cell r="AD393" t="str">
            <v>St1</v>
          </cell>
          <cell r="AE393" t="str">
            <v>Qd1</v>
          </cell>
          <cell r="AF393" t="str">
            <v>Tr1</v>
          </cell>
          <cell r="AG393" t="str">
            <v>Tr1-2001</v>
          </cell>
          <cell r="AH393" t="str">
            <v>2001-Tr1</v>
          </cell>
          <cell r="AI393">
            <v>1</v>
          </cell>
          <cell r="AJ393" t="str">
            <v>01</v>
          </cell>
        </row>
        <row r="394">
          <cell r="AA394" t="str">
            <v>Aaa</v>
          </cell>
          <cell r="AB394">
            <v>36899</v>
          </cell>
          <cell r="AC394">
            <v>2001</v>
          </cell>
          <cell r="AD394" t="str">
            <v>St1</v>
          </cell>
          <cell r="AE394" t="str">
            <v>Qd1</v>
          </cell>
          <cell r="AF394" t="str">
            <v>Tr1</v>
          </cell>
          <cell r="AG394" t="str">
            <v>Tr1-2001</v>
          </cell>
          <cell r="AH394" t="str">
            <v>2001-Tr1</v>
          </cell>
          <cell r="AI394">
            <v>1</v>
          </cell>
          <cell r="AJ394" t="str">
            <v>01</v>
          </cell>
        </row>
        <row r="395">
          <cell r="AA395" t="str">
            <v>Aaa</v>
          </cell>
          <cell r="AB395">
            <v>36900</v>
          </cell>
          <cell r="AC395">
            <v>2001</v>
          </cell>
          <cell r="AD395" t="str">
            <v>St1</v>
          </cell>
          <cell r="AE395" t="str">
            <v>Qd1</v>
          </cell>
          <cell r="AF395" t="str">
            <v>Tr1</v>
          </cell>
          <cell r="AG395" t="str">
            <v>Tr1-2001</v>
          </cell>
          <cell r="AH395" t="str">
            <v>2001-Tr1</v>
          </cell>
          <cell r="AI395">
            <v>1</v>
          </cell>
          <cell r="AJ395" t="str">
            <v>01</v>
          </cell>
        </row>
        <row r="396">
          <cell r="AA396" t="str">
            <v>Aaa</v>
          </cell>
          <cell r="AB396">
            <v>36901</v>
          </cell>
          <cell r="AC396">
            <v>2001</v>
          </cell>
          <cell r="AD396" t="str">
            <v>St1</v>
          </cell>
          <cell r="AE396" t="str">
            <v>Qd1</v>
          </cell>
          <cell r="AF396" t="str">
            <v>Tr1</v>
          </cell>
          <cell r="AG396" t="str">
            <v>Tr1-2001</v>
          </cell>
          <cell r="AH396" t="str">
            <v>2001-Tr1</v>
          </cell>
          <cell r="AI396">
            <v>1</v>
          </cell>
          <cell r="AJ396" t="str">
            <v>01</v>
          </cell>
        </row>
        <row r="397">
          <cell r="AA397" t="str">
            <v>Aaa</v>
          </cell>
          <cell r="AB397">
            <v>36902</v>
          </cell>
          <cell r="AC397">
            <v>2001</v>
          </cell>
          <cell r="AD397" t="str">
            <v>St1</v>
          </cell>
          <cell r="AE397" t="str">
            <v>Qd1</v>
          </cell>
          <cell r="AF397" t="str">
            <v>Tr1</v>
          </cell>
          <cell r="AG397" t="str">
            <v>Tr1-2001</v>
          </cell>
          <cell r="AH397" t="str">
            <v>2001-Tr1</v>
          </cell>
          <cell r="AI397">
            <v>1</v>
          </cell>
          <cell r="AJ397" t="str">
            <v>01</v>
          </cell>
        </row>
        <row r="398">
          <cell r="AA398" t="str">
            <v>Aaa</v>
          </cell>
          <cell r="AB398">
            <v>36903</v>
          </cell>
          <cell r="AC398">
            <v>2001</v>
          </cell>
          <cell r="AD398" t="str">
            <v>St1</v>
          </cell>
          <cell r="AE398" t="str">
            <v>Qd1</v>
          </cell>
          <cell r="AF398" t="str">
            <v>Tr1</v>
          </cell>
          <cell r="AG398" t="str">
            <v>Tr1-2001</v>
          </cell>
          <cell r="AH398" t="str">
            <v>2001-Tr1</v>
          </cell>
          <cell r="AI398">
            <v>1</v>
          </cell>
          <cell r="AJ398" t="str">
            <v>01</v>
          </cell>
        </row>
        <row r="399">
          <cell r="AA399" t="str">
            <v>Aaa</v>
          </cell>
          <cell r="AB399">
            <v>36904</v>
          </cell>
          <cell r="AC399">
            <v>2001</v>
          </cell>
          <cell r="AD399" t="str">
            <v>St1</v>
          </cell>
          <cell r="AE399" t="str">
            <v>Qd1</v>
          </cell>
          <cell r="AF399" t="str">
            <v>Tr1</v>
          </cell>
          <cell r="AG399" t="str">
            <v>Tr1-2001</v>
          </cell>
          <cell r="AH399" t="str">
            <v>2001-Tr1</v>
          </cell>
          <cell r="AI399">
            <v>1</v>
          </cell>
          <cell r="AJ399" t="str">
            <v>01</v>
          </cell>
        </row>
        <row r="400">
          <cell r="AA400" t="str">
            <v>Aaa</v>
          </cell>
          <cell r="AB400">
            <v>36905</v>
          </cell>
          <cell r="AC400">
            <v>2001</v>
          </cell>
          <cell r="AD400" t="str">
            <v>St1</v>
          </cell>
          <cell r="AE400" t="str">
            <v>Qd1</v>
          </cell>
          <cell r="AF400" t="str">
            <v>Tr1</v>
          </cell>
          <cell r="AG400" t="str">
            <v>Tr1-2001</v>
          </cell>
          <cell r="AH400" t="str">
            <v>2001-Tr1</v>
          </cell>
          <cell r="AI400">
            <v>1</v>
          </cell>
          <cell r="AJ400" t="str">
            <v>01</v>
          </cell>
        </row>
        <row r="401">
          <cell r="AA401" t="str">
            <v>Aaa</v>
          </cell>
          <cell r="AB401">
            <v>36906</v>
          </cell>
          <cell r="AC401">
            <v>2001</v>
          </cell>
          <cell r="AD401" t="str">
            <v>St1</v>
          </cell>
          <cell r="AE401" t="str">
            <v>Qd1</v>
          </cell>
          <cell r="AF401" t="str">
            <v>Tr1</v>
          </cell>
          <cell r="AG401" t="str">
            <v>Tr1-2001</v>
          </cell>
          <cell r="AH401" t="str">
            <v>2001-Tr1</v>
          </cell>
          <cell r="AI401">
            <v>1</v>
          </cell>
          <cell r="AJ401" t="str">
            <v>01</v>
          </cell>
        </row>
        <row r="402">
          <cell r="AA402" t="str">
            <v>Aaa</v>
          </cell>
          <cell r="AB402">
            <v>36907</v>
          </cell>
          <cell r="AC402">
            <v>2001</v>
          </cell>
          <cell r="AD402" t="str">
            <v>St1</v>
          </cell>
          <cell r="AE402" t="str">
            <v>Qd1</v>
          </cell>
          <cell r="AF402" t="str">
            <v>Tr1</v>
          </cell>
          <cell r="AG402" t="str">
            <v>Tr1-2001</v>
          </cell>
          <cell r="AH402" t="str">
            <v>2001-Tr1</v>
          </cell>
          <cell r="AI402">
            <v>1</v>
          </cell>
          <cell r="AJ402" t="str">
            <v>01</v>
          </cell>
        </row>
        <row r="403">
          <cell r="AA403" t="str">
            <v>Aaa</v>
          </cell>
          <cell r="AB403">
            <v>36908</v>
          </cell>
          <cell r="AC403">
            <v>2001</v>
          </cell>
          <cell r="AD403" t="str">
            <v>St1</v>
          </cell>
          <cell r="AE403" t="str">
            <v>Qd1</v>
          </cell>
          <cell r="AF403" t="str">
            <v>Tr1</v>
          </cell>
          <cell r="AG403" t="str">
            <v>Tr1-2001</v>
          </cell>
          <cell r="AH403" t="str">
            <v>2001-Tr1</v>
          </cell>
          <cell r="AI403">
            <v>1</v>
          </cell>
          <cell r="AJ403" t="str">
            <v>01</v>
          </cell>
        </row>
        <row r="404">
          <cell r="AA404" t="str">
            <v>Aaa</v>
          </cell>
          <cell r="AB404">
            <v>36909</v>
          </cell>
          <cell r="AC404">
            <v>2001</v>
          </cell>
          <cell r="AD404" t="str">
            <v>St1</v>
          </cell>
          <cell r="AE404" t="str">
            <v>Qd1</v>
          </cell>
          <cell r="AF404" t="str">
            <v>Tr1</v>
          </cell>
          <cell r="AG404" t="str">
            <v>Tr1-2001</v>
          </cell>
          <cell r="AH404" t="str">
            <v>2001-Tr1</v>
          </cell>
          <cell r="AI404">
            <v>1</v>
          </cell>
          <cell r="AJ404" t="str">
            <v>01</v>
          </cell>
        </row>
        <row r="405">
          <cell r="AA405" t="str">
            <v>Aaa</v>
          </cell>
          <cell r="AB405">
            <v>36910</v>
          </cell>
          <cell r="AC405">
            <v>2001</v>
          </cell>
          <cell r="AD405" t="str">
            <v>St1</v>
          </cell>
          <cell r="AE405" t="str">
            <v>Qd1</v>
          </cell>
          <cell r="AF405" t="str">
            <v>Tr1</v>
          </cell>
          <cell r="AG405" t="str">
            <v>Tr1-2001</v>
          </cell>
          <cell r="AH405" t="str">
            <v>2001-Tr1</v>
          </cell>
          <cell r="AI405">
            <v>1</v>
          </cell>
          <cell r="AJ405" t="str">
            <v>01</v>
          </cell>
        </row>
        <row r="406">
          <cell r="AA406" t="str">
            <v>Aaa</v>
          </cell>
          <cell r="AB406">
            <v>36911</v>
          </cell>
          <cell r="AC406">
            <v>2001</v>
          </cell>
          <cell r="AD406" t="str">
            <v>St1</v>
          </cell>
          <cell r="AE406" t="str">
            <v>Qd1</v>
          </cell>
          <cell r="AF406" t="str">
            <v>Tr1</v>
          </cell>
          <cell r="AG406" t="str">
            <v>Tr1-2001</v>
          </cell>
          <cell r="AH406" t="str">
            <v>2001-Tr1</v>
          </cell>
          <cell r="AI406">
            <v>1</v>
          </cell>
          <cell r="AJ406" t="str">
            <v>01</v>
          </cell>
        </row>
        <row r="407">
          <cell r="AA407" t="str">
            <v>Aaa</v>
          </cell>
          <cell r="AB407">
            <v>36912</v>
          </cell>
          <cell r="AC407">
            <v>2001</v>
          </cell>
          <cell r="AD407" t="str">
            <v>St1</v>
          </cell>
          <cell r="AE407" t="str">
            <v>Qd1</v>
          </cell>
          <cell r="AF407" t="str">
            <v>Tr1</v>
          </cell>
          <cell r="AG407" t="str">
            <v>Tr1-2001</v>
          </cell>
          <cell r="AH407" t="str">
            <v>2001-Tr1</v>
          </cell>
          <cell r="AI407">
            <v>1</v>
          </cell>
          <cell r="AJ407" t="str">
            <v>01</v>
          </cell>
        </row>
        <row r="408">
          <cell r="AA408" t="str">
            <v>Aaa</v>
          </cell>
          <cell r="AB408">
            <v>36913</v>
          </cell>
          <cell r="AC408">
            <v>2001</v>
          </cell>
          <cell r="AD408" t="str">
            <v>St1</v>
          </cell>
          <cell r="AE408" t="str">
            <v>Qd1</v>
          </cell>
          <cell r="AF408" t="str">
            <v>Tr1</v>
          </cell>
          <cell r="AG408" t="str">
            <v>Tr1-2001</v>
          </cell>
          <cell r="AH408" t="str">
            <v>2001-Tr1</v>
          </cell>
          <cell r="AI408">
            <v>1</v>
          </cell>
          <cell r="AJ408" t="str">
            <v>01</v>
          </cell>
        </row>
        <row r="409">
          <cell r="AA409" t="str">
            <v>Aaa</v>
          </cell>
          <cell r="AB409">
            <v>36914</v>
          </cell>
          <cell r="AC409">
            <v>2001</v>
          </cell>
          <cell r="AD409" t="str">
            <v>St1</v>
          </cell>
          <cell r="AE409" t="str">
            <v>Qd1</v>
          </cell>
          <cell r="AF409" t="str">
            <v>Tr1</v>
          </cell>
          <cell r="AG409" t="str">
            <v>Tr1-2001</v>
          </cell>
          <cell r="AH409" t="str">
            <v>2001-Tr1</v>
          </cell>
          <cell r="AI409">
            <v>1</v>
          </cell>
          <cell r="AJ409" t="str">
            <v>01</v>
          </cell>
        </row>
        <row r="410">
          <cell r="AA410" t="str">
            <v>Aaa</v>
          </cell>
          <cell r="AB410">
            <v>36915</v>
          </cell>
          <cell r="AC410">
            <v>2001</v>
          </cell>
          <cell r="AD410" t="str">
            <v>St1</v>
          </cell>
          <cell r="AE410" t="str">
            <v>Qd1</v>
          </cell>
          <cell r="AF410" t="str">
            <v>Tr1</v>
          </cell>
          <cell r="AG410" t="str">
            <v>Tr1-2001</v>
          </cell>
          <cell r="AH410" t="str">
            <v>2001-Tr1</v>
          </cell>
          <cell r="AI410">
            <v>1</v>
          </cell>
          <cell r="AJ410" t="str">
            <v>01</v>
          </cell>
        </row>
        <row r="411">
          <cell r="AA411" t="str">
            <v>Aaa</v>
          </cell>
          <cell r="AB411">
            <v>36916</v>
          </cell>
          <cell r="AC411">
            <v>2001</v>
          </cell>
          <cell r="AD411" t="str">
            <v>St1</v>
          </cell>
          <cell r="AE411" t="str">
            <v>Qd1</v>
          </cell>
          <cell r="AF411" t="str">
            <v>Tr1</v>
          </cell>
          <cell r="AG411" t="str">
            <v>Tr1-2001</v>
          </cell>
          <cell r="AH411" t="str">
            <v>2001-Tr1</v>
          </cell>
          <cell r="AI411">
            <v>1</v>
          </cell>
          <cell r="AJ411" t="str">
            <v>01</v>
          </cell>
        </row>
        <row r="412">
          <cell r="AA412" t="str">
            <v>Aaa</v>
          </cell>
          <cell r="AB412">
            <v>36917</v>
          </cell>
          <cell r="AC412">
            <v>2001</v>
          </cell>
          <cell r="AD412" t="str">
            <v>St1</v>
          </cell>
          <cell r="AE412" t="str">
            <v>Qd1</v>
          </cell>
          <cell r="AF412" t="str">
            <v>Tr1</v>
          </cell>
          <cell r="AG412" t="str">
            <v>Tr1-2001</v>
          </cell>
          <cell r="AH412" t="str">
            <v>2001-Tr1</v>
          </cell>
          <cell r="AI412">
            <v>1</v>
          </cell>
          <cell r="AJ412" t="str">
            <v>01</v>
          </cell>
        </row>
        <row r="413">
          <cell r="AA413" t="str">
            <v>Aaa</v>
          </cell>
          <cell r="AB413">
            <v>36918</v>
          </cell>
          <cell r="AC413">
            <v>2001</v>
          </cell>
          <cell r="AD413" t="str">
            <v>St1</v>
          </cell>
          <cell r="AE413" t="str">
            <v>Qd1</v>
          </cell>
          <cell r="AF413" t="str">
            <v>Tr1</v>
          </cell>
          <cell r="AG413" t="str">
            <v>Tr1-2001</v>
          </cell>
          <cell r="AH413" t="str">
            <v>2001-Tr1</v>
          </cell>
          <cell r="AI413">
            <v>1</v>
          </cell>
          <cell r="AJ413" t="str">
            <v>01</v>
          </cell>
        </row>
        <row r="414">
          <cell r="AA414" t="str">
            <v>Aaa</v>
          </cell>
          <cell r="AB414">
            <v>36919</v>
          </cell>
          <cell r="AC414">
            <v>2001</v>
          </cell>
          <cell r="AD414" t="str">
            <v>St1</v>
          </cell>
          <cell r="AE414" t="str">
            <v>Qd1</v>
          </cell>
          <cell r="AF414" t="str">
            <v>Tr1</v>
          </cell>
          <cell r="AG414" t="str">
            <v>Tr1-2001</v>
          </cell>
          <cell r="AH414" t="str">
            <v>2001-Tr1</v>
          </cell>
          <cell r="AI414">
            <v>1</v>
          </cell>
          <cell r="AJ414" t="str">
            <v>01</v>
          </cell>
        </row>
        <row r="415">
          <cell r="AA415" t="str">
            <v>Aaa</v>
          </cell>
          <cell r="AB415">
            <v>36920</v>
          </cell>
          <cell r="AC415">
            <v>2001</v>
          </cell>
          <cell r="AD415" t="str">
            <v>St1</v>
          </cell>
          <cell r="AE415" t="str">
            <v>Qd1</v>
          </cell>
          <cell r="AF415" t="str">
            <v>Tr1</v>
          </cell>
          <cell r="AG415" t="str">
            <v>Tr1-2001</v>
          </cell>
          <cell r="AH415" t="str">
            <v>2001-Tr1</v>
          </cell>
          <cell r="AI415">
            <v>1</v>
          </cell>
          <cell r="AJ415" t="str">
            <v>01</v>
          </cell>
        </row>
        <row r="416">
          <cell r="AA416" t="str">
            <v>Aaa</v>
          </cell>
          <cell r="AB416">
            <v>36921</v>
          </cell>
          <cell r="AC416">
            <v>2001</v>
          </cell>
          <cell r="AD416" t="str">
            <v>St1</v>
          </cell>
          <cell r="AE416" t="str">
            <v>Qd1</v>
          </cell>
          <cell r="AF416" t="str">
            <v>Tr1</v>
          </cell>
          <cell r="AG416" t="str">
            <v>Tr1-2001</v>
          </cell>
          <cell r="AH416" t="str">
            <v>2001-Tr1</v>
          </cell>
          <cell r="AI416">
            <v>1</v>
          </cell>
          <cell r="AJ416" t="str">
            <v>01</v>
          </cell>
        </row>
        <row r="417">
          <cell r="AA417" t="str">
            <v>Aaa</v>
          </cell>
          <cell r="AB417">
            <v>36922</v>
          </cell>
          <cell r="AC417">
            <v>2001</v>
          </cell>
          <cell r="AD417" t="str">
            <v>St1</v>
          </cell>
          <cell r="AE417" t="str">
            <v>Qd1</v>
          </cell>
          <cell r="AF417" t="str">
            <v>Tr1</v>
          </cell>
          <cell r="AG417" t="str">
            <v>Tr1-2001</v>
          </cell>
          <cell r="AH417" t="str">
            <v>2001-Tr1</v>
          </cell>
          <cell r="AI417">
            <v>1</v>
          </cell>
          <cell r="AJ417" t="str">
            <v>01</v>
          </cell>
        </row>
        <row r="418">
          <cell r="AA418" t="str">
            <v>Aaa</v>
          </cell>
          <cell r="AB418">
            <v>36923</v>
          </cell>
          <cell r="AC418">
            <v>2001</v>
          </cell>
          <cell r="AD418" t="str">
            <v>St1</v>
          </cell>
          <cell r="AE418" t="str">
            <v>Qd1</v>
          </cell>
          <cell r="AF418" t="str">
            <v>Tr1</v>
          </cell>
          <cell r="AG418" t="str">
            <v>Tr1-2001</v>
          </cell>
          <cell r="AH418" t="str">
            <v>2001-Tr1</v>
          </cell>
          <cell r="AI418">
            <v>2</v>
          </cell>
          <cell r="AJ418" t="str">
            <v>02</v>
          </cell>
        </row>
        <row r="419">
          <cell r="AA419" t="str">
            <v>Aaa</v>
          </cell>
          <cell r="AB419">
            <v>36924</v>
          </cell>
          <cell r="AC419">
            <v>2001</v>
          </cell>
          <cell r="AD419" t="str">
            <v>St1</v>
          </cell>
          <cell r="AE419" t="str">
            <v>Qd1</v>
          </cell>
          <cell r="AF419" t="str">
            <v>Tr1</v>
          </cell>
          <cell r="AG419" t="str">
            <v>Tr1-2001</v>
          </cell>
          <cell r="AH419" t="str">
            <v>2001-Tr1</v>
          </cell>
          <cell r="AI419">
            <v>2</v>
          </cell>
          <cell r="AJ419" t="str">
            <v>02</v>
          </cell>
        </row>
        <row r="420">
          <cell r="AA420" t="str">
            <v>Aaa</v>
          </cell>
          <cell r="AB420">
            <v>36925</v>
          </cell>
          <cell r="AC420">
            <v>2001</v>
          </cell>
          <cell r="AD420" t="str">
            <v>St1</v>
          </cell>
          <cell r="AE420" t="str">
            <v>Qd1</v>
          </cell>
          <cell r="AF420" t="str">
            <v>Tr1</v>
          </cell>
          <cell r="AG420" t="str">
            <v>Tr1-2001</v>
          </cell>
          <cell r="AH420" t="str">
            <v>2001-Tr1</v>
          </cell>
          <cell r="AI420">
            <v>2</v>
          </cell>
          <cell r="AJ420" t="str">
            <v>02</v>
          </cell>
        </row>
        <row r="421">
          <cell r="AA421" t="str">
            <v>Aaa</v>
          </cell>
          <cell r="AB421">
            <v>36926</v>
          </cell>
          <cell r="AC421">
            <v>2001</v>
          </cell>
          <cell r="AD421" t="str">
            <v>St1</v>
          </cell>
          <cell r="AE421" t="str">
            <v>Qd1</v>
          </cell>
          <cell r="AF421" t="str">
            <v>Tr1</v>
          </cell>
          <cell r="AG421" t="str">
            <v>Tr1-2001</v>
          </cell>
          <cell r="AH421" t="str">
            <v>2001-Tr1</v>
          </cell>
          <cell r="AI421">
            <v>2</v>
          </cell>
          <cell r="AJ421" t="str">
            <v>02</v>
          </cell>
        </row>
        <row r="422">
          <cell r="AA422" t="str">
            <v>Aaa</v>
          </cell>
          <cell r="AB422">
            <v>36927</v>
          </cell>
          <cell r="AC422">
            <v>2001</v>
          </cell>
          <cell r="AD422" t="str">
            <v>St1</v>
          </cell>
          <cell r="AE422" t="str">
            <v>Qd1</v>
          </cell>
          <cell r="AF422" t="str">
            <v>Tr1</v>
          </cell>
          <cell r="AG422" t="str">
            <v>Tr1-2001</v>
          </cell>
          <cell r="AH422" t="str">
            <v>2001-Tr1</v>
          </cell>
          <cell r="AI422">
            <v>2</v>
          </cell>
          <cell r="AJ422" t="str">
            <v>02</v>
          </cell>
        </row>
        <row r="423">
          <cell r="AA423" t="str">
            <v>Aaa</v>
          </cell>
          <cell r="AB423">
            <v>36928</v>
          </cell>
          <cell r="AC423">
            <v>2001</v>
          </cell>
          <cell r="AD423" t="str">
            <v>St1</v>
          </cell>
          <cell r="AE423" t="str">
            <v>Qd1</v>
          </cell>
          <cell r="AF423" t="str">
            <v>Tr1</v>
          </cell>
          <cell r="AG423" t="str">
            <v>Tr1-2001</v>
          </cell>
          <cell r="AH423" t="str">
            <v>2001-Tr1</v>
          </cell>
          <cell r="AI423">
            <v>2</v>
          </cell>
          <cell r="AJ423" t="str">
            <v>02</v>
          </cell>
        </row>
        <row r="424">
          <cell r="AA424" t="str">
            <v>Aaa</v>
          </cell>
          <cell r="AB424">
            <v>36929</v>
          </cell>
          <cell r="AC424">
            <v>2001</v>
          </cell>
          <cell r="AD424" t="str">
            <v>St1</v>
          </cell>
          <cell r="AE424" t="str">
            <v>Qd1</v>
          </cell>
          <cell r="AF424" t="str">
            <v>Tr1</v>
          </cell>
          <cell r="AG424" t="str">
            <v>Tr1-2001</v>
          </cell>
          <cell r="AH424" t="str">
            <v>2001-Tr1</v>
          </cell>
          <cell r="AI424">
            <v>2</v>
          </cell>
          <cell r="AJ424" t="str">
            <v>02</v>
          </cell>
        </row>
        <row r="425">
          <cell r="AA425" t="str">
            <v>Aaa</v>
          </cell>
          <cell r="AB425">
            <v>36930</v>
          </cell>
          <cell r="AC425">
            <v>2001</v>
          </cell>
          <cell r="AD425" t="str">
            <v>St1</v>
          </cell>
          <cell r="AE425" t="str">
            <v>Qd1</v>
          </cell>
          <cell r="AF425" t="str">
            <v>Tr1</v>
          </cell>
          <cell r="AG425" t="str">
            <v>Tr1-2001</v>
          </cell>
          <cell r="AH425" t="str">
            <v>2001-Tr1</v>
          </cell>
          <cell r="AI425">
            <v>2</v>
          </cell>
          <cell r="AJ425" t="str">
            <v>02</v>
          </cell>
        </row>
        <row r="426">
          <cell r="AA426" t="str">
            <v>Aaa</v>
          </cell>
          <cell r="AB426">
            <v>36931</v>
          </cell>
          <cell r="AC426">
            <v>2001</v>
          </cell>
          <cell r="AD426" t="str">
            <v>St1</v>
          </cell>
          <cell r="AE426" t="str">
            <v>Qd1</v>
          </cell>
          <cell r="AF426" t="str">
            <v>Tr1</v>
          </cell>
          <cell r="AG426" t="str">
            <v>Tr1-2001</v>
          </cell>
          <cell r="AH426" t="str">
            <v>2001-Tr1</v>
          </cell>
          <cell r="AI426">
            <v>2</v>
          </cell>
          <cell r="AJ426" t="str">
            <v>02</v>
          </cell>
        </row>
        <row r="427">
          <cell r="AA427" t="str">
            <v>Aaa</v>
          </cell>
          <cell r="AB427">
            <v>36932</v>
          </cell>
          <cell r="AC427">
            <v>2001</v>
          </cell>
          <cell r="AD427" t="str">
            <v>St1</v>
          </cell>
          <cell r="AE427" t="str">
            <v>Qd1</v>
          </cell>
          <cell r="AF427" t="str">
            <v>Tr1</v>
          </cell>
          <cell r="AG427" t="str">
            <v>Tr1-2001</v>
          </cell>
          <cell r="AH427" t="str">
            <v>2001-Tr1</v>
          </cell>
          <cell r="AI427">
            <v>2</v>
          </cell>
          <cell r="AJ427" t="str">
            <v>02</v>
          </cell>
        </row>
        <row r="428">
          <cell r="AA428" t="str">
            <v>Aaa</v>
          </cell>
          <cell r="AB428">
            <v>36933</v>
          </cell>
          <cell r="AC428">
            <v>2001</v>
          </cell>
          <cell r="AD428" t="str">
            <v>St1</v>
          </cell>
          <cell r="AE428" t="str">
            <v>Qd1</v>
          </cell>
          <cell r="AF428" t="str">
            <v>Tr1</v>
          </cell>
          <cell r="AG428" t="str">
            <v>Tr1-2001</v>
          </cell>
          <cell r="AH428" t="str">
            <v>2001-Tr1</v>
          </cell>
          <cell r="AI428">
            <v>2</v>
          </cell>
          <cell r="AJ428" t="str">
            <v>02</v>
          </cell>
        </row>
        <row r="429">
          <cell r="AA429" t="str">
            <v>Aaa</v>
          </cell>
          <cell r="AB429">
            <v>36934</v>
          </cell>
          <cell r="AC429">
            <v>2001</v>
          </cell>
          <cell r="AD429" t="str">
            <v>St1</v>
          </cell>
          <cell r="AE429" t="str">
            <v>Qd1</v>
          </cell>
          <cell r="AF429" t="str">
            <v>Tr1</v>
          </cell>
          <cell r="AG429" t="str">
            <v>Tr1-2001</v>
          </cell>
          <cell r="AH429" t="str">
            <v>2001-Tr1</v>
          </cell>
          <cell r="AI429">
            <v>2</v>
          </cell>
          <cell r="AJ429" t="str">
            <v>02</v>
          </cell>
        </row>
        <row r="430">
          <cell r="AA430" t="str">
            <v>Aaa</v>
          </cell>
          <cell r="AB430">
            <v>36935</v>
          </cell>
          <cell r="AC430">
            <v>2001</v>
          </cell>
          <cell r="AD430" t="str">
            <v>St1</v>
          </cell>
          <cell r="AE430" t="str">
            <v>Qd1</v>
          </cell>
          <cell r="AF430" t="str">
            <v>Tr1</v>
          </cell>
          <cell r="AG430" t="str">
            <v>Tr1-2001</v>
          </cell>
          <cell r="AH430" t="str">
            <v>2001-Tr1</v>
          </cell>
          <cell r="AI430">
            <v>2</v>
          </cell>
          <cell r="AJ430" t="str">
            <v>02</v>
          </cell>
        </row>
        <row r="431">
          <cell r="AA431" t="str">
            <v>Aaa</v>
          </cell>
          <cell r="AB431">
            <v>36936</v>
          </cell>
          <cell r="AC431">
            <v>2001</v>
          </cell>
          <cell r="AD431" t="str">
            <v>St1</v>
          </cell>
          <cell r="AE431" t="str">
            <v>Qd1</v>
          </cell>
          <cell r="AF431" t="str">
            <v>Tr1</v>
          </cell>
          <cell r="AG431" t="str">
            <v>Tr1-2001</v>
          </cell>
          <cell r="AH431" t="str">
            <v>2001-Tr1</v>
          </cell>
          <cell r="AI431">
            <v>2</v>
          </cell>
          <cell r="AJ431" t="str">
            <v>02</v>
          </cell>
        </row>
        <row r="432">
          <cell r="AA432" t="str">
            <v>Aaa</v>
          </cell>
          <cell r="AB432">
            <v>36937</v>
          </cell>
          <cell r="AC432">
            <v>2001</v>
          </cell>
          <cell r="AD432" t="str">
            <v>St1</v>
          </cell>
          <cell r="AE432" t="str">
            <v>Qd1</v>
          </cell>
          <cell r="AF432" t="str">
            <v>Tr1</v>
          </cell>
          <cell r="AG432" t="str">
            <v>Tr1-2001</v>
          </cell>
          <cell r="AH432" t="str">
            <v>2001-Tr1</v>
          </cell>
          <cell r="AI432">
            <v>2</v>
          </cell>
          <cell r="AJ432" t="str">
            <v>02</v>
          </cell>
        </row>
        <row r="433">
          <cell r="AA433" t="str">
            <v>Aaa</v>
          </cell>
          <cell r="AB433">
            <v>36938</v>
          </cell>
          <cell r="AC433">
            <v>2001</v>
          </cell>
          <cell r="AD433" t="str">
            <v>St1</v>
          </cell>
          <cell r="AE433" t="str">
            <v>Qd1</v>
          </cell>
          <cell r="AF433" t="str">
            <v>Tr1</v>
          </cell>
          <cell r="AG433" t="str">
            <v>Tr1-2001</v>
          </cell>
          <cell r="AH433" t="str">
            <v>2001-Tr1</v>
          </cell>
          <cell r="AI433">
            <v>2</v>
          </cell>
          <cell r="AJ433" t="str">
            <v>02</v>
          </cell>
        </row>
        <row r="434">
          <cell r="AA434" t="str">
            <v>Aaa</v>
          </cell>
          <cell r="AB434">
            <v>36939</v>
          </cell>
          <cell r="AC434">
            <v>2001</v>
          </cell>
          <cell r="AD434" t="str">
            <v>St1</v>
          </cell>
          <cell r="AE434" t="str">
            <v>Qd1</v>
          </cell>
          <cell r="AF434" t="str">
            <v>Tr1</v>
          </cell>
          <cell r="AG434" t="str">
            <v>Tr1-2001</v>
          </cell>
          <cell r="AH434" t="str">
            <v>2001-Tr1</v>
          </cell>
          <cell r="AI434">
            <v>2</v>
          </cell>
          <cell r="AJ434" t="str">
            <v>02</v>
          </cell>
        </row>
        <row r="435">
          <cell r="AA435" t="str">
            <v>Aaa</v>
          </cell>
          <cell r="AB435">
            <v>36940</v>
          </cell>
          <cell r="AC435">
            <v>2001</v>
          </cell>
          <cell r="AD435" t="str">
            <v>St1</v>
          </cell>
          <cell r="AE435" t="str">
            <v>Qd1</v>
          </cell>
          <cell r="AF435" t="str">
            <v>Tr1</v>
          </cell>
          <cell r="AG435" t="str">
            <v>Tr1-2001</v>
          </cell>
          <cell r="AH435" t="str">
            <v>2001-Tr1</v>
          </cell>
          <cell r="AI435">
            <v>2</v>
          </cell>
          <cell r="AJ435" t="str">
            <v>02</v>
          </cell>
        </row>
        <row r="436">
          <cell r="AA436" t="str">
            <v>Aaa</v>
          </cell>
          <cell r="AB436">
            <v>36941</v>
          </cell>
          <cell r="AC436">
            <v>2001</v>
          </cell>
          <cell r="AD436" t="str">
            <v>St1</v>
          </cell>
          <cell r="AE436" t="str">
            <v>Qd1</v>
          </cell>
          <cell r="AF436" t="str">
            <v>Tr1</v>
          </cell>
          <cell r="AG436" t="str">
            <v>Tr1-2001</v>
          </cell>
          <cell r="AH436" t="str">
            <v>2001-Tr1</v>
          </cell>
          <cell r="AI436">
            <v>2</v>
          </cell>
          <cell r="AJ436" t="str">
            <v>02</v>
          </cell>
        </row>
        <row r="437">
          <cell r="AA437" t="str">
            <v>Aaa</v>
          </cell>
          <cell r="AB437">
            <v>36942</v>
          </cell>
          <cell r="AC437">
            <v>2001</v>
          </cell>
          <cell r="AD437" t="str">
            <v>St1</v>
          </cell>
          <cell r="AE437" t="str">
            <v>Qd1</v>
          </cell>
          <cell r="AF437" t="str">
            <v>Tr1</v>
          </cell>
          <cell r="AG437" t="str">
            <v>Tr1-2001</v>
          </cell>
          <cell r="AH437" t="str">
            <v>2001-Tr1</v>
          </cell>
          <cell r="AI437">
            <v>2</v>
          </cell>
          <cell r="AJ437" t="str">
            <v>02</v>
          </cell>
        </row>
        <row r="438">
          <cell r="AA438" t="str">
            <v>Aaa</v>
          </cell>
          <cell r="AB438">
            <v>36943</v>
          </cell>
          <cell r="AC438">
            <v>2001</v>
          </cell>
          <cell r="AD438" t="str">
            <v>St1</v>
          </cell>
          <cell r="AE438" t="str">
            <v>Qd1</v>
          </cell>
          <cell r="AF438" t="str">
            <v>Tr1</v>
          </cell>
          <cell r="AG438" t="str">
            <v>Tr1-2001</v>
          </cell>
          <cell r="AH438" t="str">
            <v>2001-Tr1</v>
          </cell>
          <cell r="AI438">
            <v>2</v>
          </cell>
          <cell r="AJ438" t="str">
            <v>02</v>
          </cell>
        </row>
        <row r="439">
          <cell r="AA439" t="str">
            <v>Aaa</v>
          </cell>
          <cell r="AB439">
            <v>36944</v>
          </cell>
          <cell r="AC439">
            <v>2001</v>
          </cell>
          <cell r="AD439" t="str">
            <v>St1</v>
          </cell>
          <cell r="AE439" t="str">
            <v>Qd1</v>
          </cell>
          <cell r="AF439" t="str">
            <v>Tr1</v>
          </cell>
          <cell r="AG439" t="str">
            <v>Tr1-2001</v>
          </cell>
          <cell r="AH439" t="str">
            <v>2001-Tr1</v>
          </cell>
          <cell r="AI439">
            <v>2</v>
          </cell>
          <cell r="AJ439" t="str">
            <v>02</v>
          </cell>
        </row>
        <row r="440">
          <cell r="AA440" t="str">
            <v>Aaa</v>
          </cell>
          <cell r="AB440">
            <v>36945</v>
          </cell>
          <cell r="AC440">
            <v>2001</v>
          </cell>
          <cell r="AD440" t="str">
            <v>St1</v>
          </cell>
          <cell r="AE440" t="str">
            <v>Qd1</v>
          </cell>
          <cell r="AF440" t="str">
            <v>Tr1</v>
          </cell>
          <cell r="AG440" t="str">
            <v>Tr1-2001</v>
          </cell>
          <cell r="AH440" t="str">
            <v>2001-Tr1</v>
          </cell>
          <cell r="AI440">
            <v>2</v>
          </cell>
          <cell r="AJ440" t="str">
            <v>02</v>
          </cell>
        </row>
        <row r="441">
          <cell r="AA441" t="str">
            <v>Aaa</v>
          </cell>
          <cell r="AB441">
            <v>36946</v>
          </cell>
          <cell r="AC441">
            <v>2001</v>
          </cell>
          <cell r="AD441" t="str">
            <v>St1</v>
          </cell>
          <cell r="AE441" t="str">
            <v>Qd1</v>
          </cell>
          <cell r="AF441" t="str">
            <v>Tr1</v>
          </cell>
          <cell r="AG441" t="str">
            <v>Tr1-2001</v>
          </cell>
          <cell r="AH441" t="str">
            <v>2001-Tr1</v>
          </cell>
          <cell r="AI441">
            <v>2</v>
          </cell>
          <cell r="AJ441" t="str">
            <v>02</v>
          </cell>
        </row>
        <row r="442">
          <cell r="AA442" t="str">
            <v>Aaa</v>
          </cell>
          <cell r="AB442">
            <v>36947</v>
          </cell>
          <cell r="AC442">
            <v>2001</v>
          </cell>
          <cell r="AD442" t="str">
            <v>St1</v>
          </cell>
          <cell r="AE442" t="str">
            <v>Qd1</v>
          </cell>
          <cell r="AF442" t="str">
            <v>Tr1</v>
          </cell>
          <cell r="AG442" t="str">
            <v>Tr1-2001</v>
          </cell>
          <cell r="AH442" t="str">
            <v>2001-Tr1</v>
          </cell>
          <cell r="AI442">
            <v>2</v>
          </cell>
          <cell r="AJ442" t="str">
            <v>02</v>
          </cell>
        </row>
        <row r="443">
          <cell r="AA443" t="str">
            <v>Aaa</v>
          </cell>
          <cell r="AB443">
            <v>36948</v>
          </cell>
          <cell r="AC443">
            <v>2001</v>
          </cell>
          <cell r="AD443" t="str">
            <v>St1</v>
          </cell>
          <cell r="AE443" t="str">
            <v>Qd1</v>
          </cell>
          <cell r="AF443" t="str">
            <v>Tr1</v>
          </cell>
          <cell r="AG443" t="str">
            <v>Tr1-2001</v>
          </cell>
          <cell r="AH443" t="str">
            <v>2001-Tr1</v>
          </cell>
          <cell r="AI443">
            <v>2</v>
          </cell>
          <cell r="AJ443" t="str">
            <v>02</v>
          </cell>
        </row>
        <row r="444">
          <cell r="AA444" t="str">
            <v>Aaa</v>
          </cell>
          <cell r="AB444">
            <v>36949</v>
          </cell>
          <cell r="AC444">
            <v>2001</v>
          </cell>
          <cell r="AD444" t="str">
            <v>St1</v>
          </cell>
          <cell r="AE444" t="str">
            <v>Qd1</v>
          </cell>
          <cell r="AF444" t="str">
            <v>Tr1</v>
          </cell>
          <cell r="AG444" t="str">
            <v>Tr1-2001</v>
          </cell>
          <cell r="AH444" t="str">
            <v>2001-Tr1</v>
          </cell>
          <cell r="AI444">
            <v>2</v>
          </cell>
          <cell r="AJ444" t="str">
            <v>02</v>
          </cell>
        </row>
        <row r="445">
          <cell r="AA445" t="str">
            <v>Aaa</v>
          </cell>
          <cell r="AB445">
            <v>36950</v>
          </cell>
          <cell r="AC445">
            <v>2001</v>
          </cell>
          <cell r="AD445" t="str">
            <v>St1</v>
          </cell>
          <cell r="AE445" t="str">
            <v>Qd1</v>
          </cell>
          <cell r="AF445" t="str">
            <v>Tr1</v>
          </cell>
          <cell r="AG445" t="str">
            <v>Tr1-2001</v>
          </cell>
          <cell r="AH445" t="str">
            <v>2001-Tr1</v>
          </cell>
          <cell r="AI445">
            <v>2</v>
          </cell>
          <cell r="AJ445" t="str">
            <v>02</v>
          </cell>
        </row>
        <row r="446">
          <cell r="AA446" t="str">
            <v>Aaa</v>
          </cell>
          <cell r="AB446">
            <v>36951</v>
          </cell>
          <cell r="AC446">
            <v>2001</v>
          </cell>
          <cell r="AD446" t="str">
            <v>St1</v>
          </cell>
          <cell r="AE446" t="str">
            <v>Qd1</v>
          </cell>
          <cell r="AF446" t="str">
            <v>Tr1</v>
          </cell>
          <cell r="AG446" t="str">
            <v>Tr1-2001</v>
          </cell>
          <cell r="AH446" t="str">
            <v>2001-Tr1</v>
          </cell>
          <cell r="AI446">
            <v>3</v>
          </cell>
          <cell r="AJ446" t="str">
            <v>03</v>
          </cell>
        </row>
        <row r="447">
          <cell r="AA447" t="str">
            <v>Aaa</v>
          </cell>
          <cell r="AB447">
            <v>36952</v>
          </cell>
          <cell r="AC447">
            <v>2001</v>
          </cell>
          <cell r="AD447" t="str">
            <v>St1</v>
          </cell>
          <cell r="AE447" t="str">
            <v>Qd1</v>
          </cell>
          <cell r="AF447" t="str">
            <v>Tr1</v>
          </cell>
          <cell r="AG447" t="str">
            <v>Tr1-2001</v>
          </cell>
          <cell r="AH447" t="str">
            <v>2001-Tr1</v>
          </cell>
          <cell r="AI447">
            <v>3</v>
          </cell>
          <cell r="AJ447" t="str">
            <v>03</v>
          </cell>
        </row>
        <row r="448">
          <cell r="AA448" t="str">
            <v>Aaa</v>
          </cell>
          <cell r="AB448">
            <v>36953</v>
          </cell>
          <cell r="AC448">
            <v>2001</v>
          </cell>
          <cell r="AD448" t="str">
            <v>St1</v>
          </cell>
          <cell r="AE448" t="str">
            <v>Qd1</v>
          </cell>
          <cell r="AF448" t="str">
            <v>Tr1</v>
          </cell>
          <cell r="AG448" t="str">
            <v>Tr1-2001</v>
          </cell>
          <cell r="AH448" t="str">
            <v>2001-Tr1</v>
          </cell>
          <cell r="AI448">
            <v>3</v>
          </cell>
          <cell r="AJ448" t="str">
            <v>03</v>
          </cell>
        </row>
        <row r="449">
          <cell r="AA449" t="str">
            <v>Aaa</v>
          </cell>
          <cell r="AB449">
            <v>36954</v>
          </cell>
          <cell r="AC449">
            <v>2001</v>
          </cell>
          <cell r="AD449" t="str">
            <v>St1</v>
          </cell>
          <cell r="AE449" t="str">
            <v>Qd1</v>
          </cell>
          <cell r="AF449" t="str">
            <v>Tr1</v>
          </cell>
          <cell r="AG449" t="str">
            <v>Tr1-2001</v>
          </cell>
          <cell r="AH449" t="str">
            <v>2001-Tr1</v>
          </cell>
          <cell r="AI449">
            <v>3</v>
          </cell>
          <cell r="AJ449" t="str">
            <v>03</v>
          </cell>
        </row>
        <row r="450">
          <cell r="AA450" t="str">
            <v>Aaa</v>
          </cell>
          <cell r="AB450">
            <v>36955</v>
          </cell>
          <cell r="AC450">
            <v>2001</v>
          </cell>
          <cell r="AD450" t="str">
            <v>St1</v>
          </cell>
          <cell r="AE450" t="str">
            <v>Qd1</v>
          </cell>
          <cell r="AF450" t="str">
            <v>Tr1</v>
          </cell>
          <cell r="AG450" t="str">
            <v>Tr1-2001</v>
          </cell>
          <cell r="AH450" t="str">
            <v>2001-Tr1</v>
          </cell>
          <cell r="AI450">
            <v>3</v>
          </cell>
          <cell r="AJ450" t="str">
            <v>03</v>
          </cell>
        </row>
        <row r="451">
          <cell r="AA451" t="str">
            <v>Aaa</v>
          </cell>
          <cell r="AB451">
            <v>36956</v>
          </cell>
          <cell r="AC451">
            <v>2001</v>
          </cell>
          <cell r="AD451" t="str">
            <v>St1</v>
          </cell>
          <cell r="AE451" t="str">
            <v>Qd1</v>
          </cell>
          <cell r="AF451" t="str">
            <v>Tr1</v>
          </cell>
          <cell r="AG451" t="str">
            <v>Tr1-2001</v>
          </cell>
          <cell r="AH451" t="str">
            <v>2001-Tr1</v>
          </cell>
          <cell r="AI451">
            <v>3</v>
          </cell>
          <cell r="AJ451" t="str">
            <v>03</v>
          </cell>
        </row>
        <row r="452">
          <cell r="AA452" t="str">
            <v>Aaa</v>
          </cell>
          <cell r="AB452">
            <v>36957</v>
          </cell>
          <cell r="AC452">
            <v>2001</v>
          </cell>
          <cell r="AD452" t="str">
            <v>St1</v>
          </cell>
          <cell r="AE452" t="str">
            <v>Qd1</v>
          </cell>
          <cell r="AF452" t="str">
            <v>Tr1</v>
          </cell>
          <cell r="AG452" t="str">
            <v>Tr1-2001</v>
          </cell>
          <cell r="AH452" t="str">
            <v>2001-Tr1</v>
          </cell>
          <cell r="AI452">
            <v>3</v>
          </cell>
          <cell r="AJ452" t="str">
            <v>03</v>
          </cell>
        </row>
        <row r="453">
          <cell r="AA453" t="str">
            <v>Aaa</v>
          </cell>
          <cell r="AB453">
            <v>36958</v>
          </cell>
          <cell r="AC453">
            <v>2001</v>
          </cell>
          <cell r="AD453" t="str">
            <v>St1</v>
          </cell>
          <cell r="AE453" t="str">
            <v>Qd1</v>
          </cell>
          <cell r="AF453" t="str">
            <v>Tr1</v>
          </cell>
          <cell r="AG453" t="str">
            <v>Tr1-2001</v>
          </cell>
          <cell r="AH453" t="str">
            <v>2001-Tr1</v>
          </cell>
          <cell r="AI453">
            <v>3</v>
          </cell>
          <cell r="AJ453" t="str">
            <v>03</v>
          </cell>
        </row>
        <row r="454">
          <cell r="AA454" t="str">
            <v>Aaa</v>
          </cell>
          <cell r="AB454">
            <v>36959</v>
          </cell>
          <cell r="AC454">
            <v>2001</v>
          </cell>
          <cell r="AD454" t="str">
            <v>St1</v>
          </cell>
          <cell r="AE454" t="str">
            <v>Qd1</v>
          </cell>
          <cell r="AF454" t="str">
            <v>Tr1</v>
          </cell>
          <cell r="AG454" t="str">
            <v>Tr1-2001</v>
          </cell>
          <cell r="AH454" t="str">
            <v>2001-Tr1</v>
          </cell>
          <cell r="AI454">
            <v>3</v>
          </cell>
          <cell r="AJ454" t="str">
            <v>03</v>
          </cell>
        </row>
        <row r="455">
          <cell r="AA455" t="str">
            <v>Aaa</v>
          </cell>
          <cell r="AB455">
            <v>36960</v>
          </cell>
          <cell r="AC455">
            <v>2001</v>
          </cell>
          <cell r="AD455" t="str">
            <v>St1</v>
          </cell>
          <cell r="AE455" t="str">
            <v>Qd1</v>
          </cell>
          <cell r="AF455" t="str">
            <v>Tr1</v>
          </cell>
          <cell r="AG455" t="str">
            <v>Tr1-2001</v>
          </cell>
          <cell r="AH455" t="str">
            <v>2001-Tr1</v>
          </cell>
          <cell r="AI455">
            <v>3</v>
          </cell>
          <cell r="AJ455" t="str">
            <v>03</v>
          </cell>
        </row>
        <row r="456">
          <cell r="AA456" t="str">
            <v>Aaa</v>
          </cell>
          <cell r="AB456">
            <v>36961</v>
          </cell>
          <cell r="AC456">
            <v>2001</v>
          </cell>
          <cell r="AD456" t="str">
            <v>St1</v>
          </cell>
          <cell r="AE456" t="str">
            <v>Qd1</v>
          </cell>
          <cell r="AF456" t="str">
            <v>Tr1</v>
          </cell>
          <cell r="AG456" t="str">
            <v>Tr1-2001</v>
          </cell>
          <cell r="AH456" t="str">
            <v>2001-Tr1</v>
          </cell>
          <cell r="AI456">
            <v>3</v>
          </cell>
          <cell r="AJ456" t="str">
            <v>03</v>
          </cell>
        </row>
        <row r="457">
          <cell r="AA457" t="str">
            <v>Aaa</v>
          </cell>
          <cell r="AB457">
            <v>36962</v>
          </cell>
          <cell r="AC457">
            <v>2001</v>
          </cell>
          <cell r="AD457" t="str">
            <v>St1</v>
          </cell>
          <cell r="AE457" t="str">
            <v>Qd1</v>
          </cell>
          <cell r="AF457" t="str">
            <v>Tr1</v>
          </cell>
          <cell r="AG457" t="str">
            <v>Tr1-2001</v>
          </cell>
          <cell r="AH457" t="str">
            <v>2001-Tr1</v>
          </cell>
          <cell r="AI457">
            <v>3</v>
          </cell>
          <cell r="AJ457" t="str">
            <v>03</v>
          </cell>
        </row>
        <row r="458">
          <cell r="AA458" t="str">
            <v>Aaa</v>
          </cell>
          <cell r="AB458">
            <v>36963</v>
          </cell>
          <cell r="AC458">
            <v>2001</v>
          </cell>
          <cell r="AD458" t="str">
            <v>St1</v>
          </cell>
          <cell r="AE458" t="str">
            <v>Qd1</v>
          </cell>
          <cell r="AF458" t="str">
            <v>Tr1</v>
          </cell>
          <cell r="AG458" t="str">
            <v>Tr1-2001</v>
          </cell>
          <cell r="AH458" t="str">
            <v>2001-Tr1</v>
          </cell>
          <cell r="AI458">
            <v>3</v>
          </cell>
          <cell r="AJ458" t="str">
            <v>03</v>
          </cell>
        </row>
        <row r="459">
          <cell r="AA459" t="str">
            <v>Aaa</v>
          </cell>
          <cell r="AB459">
            <v>36964</v>
          </cell>
          <cell r="AC459">
            <v>2001</v>
          </cell>
          <cell r="AD459" t="str">
            <v>St1</v>
          </cell>
          <cell r="AE459" t="str">
            <v>Qd1</v>
          </cell>
          <cell r="AF459" t="str">
            <v>Tr1</v>
          </cell>
          <cell r="AG459" t="str">
            <v>Tr1-2001</v>
          </cell>
          <cell r="AH459" t="str">
            <v>2001-Tr1</v>
          </cell>
          <cell r="AI459">
            <v>3</v>
          </cell>
          <cell r="AJ459" t="str">
            <v>03</v>
          </cell>
        </row>
        <row r="460">
          <cell r="AA460" t="str">
            <v>Aaa</v>
          </cell>
          <cell r="AB460">
            <v>36965</v>
          </cell>
          <cell r="AC460">
            <v>2001</v>
          </cell>
          <cell r="AD460" t="str">
            <v>St1</v>
          </cell>
          <cell r="AE460" t="str">
            <v>Qd1</v>
          </cell>
          <cell r="AF460" t="str">
            <v>Tr1</v>
          </cell>
          <cell r="AG460" t="str">
            <v>Tr1-2001</v>
          </cell>
          <cell r="AH460" t="str">
            <v>2001-Tr1</v>
          </cell>
          <cell r="AI460">
            <v>3</v>
          </cell>
          <cell r="AJ460" t="str">
            <v>03</v>
          </cell>
        </row>
        <row r="461">
          <cell r="AA461" t="str">
            <v>Aaa</v>
          </cell>
          <cell r="AB461">
            <v>36966</v>
          </cell>
          <cell r="AC461">
            <v>2001</v>
          </cell>
          <cell r="AD461" t="str">
            <v>St1</v>
          </cell>
          <cell r="AE461" t="str">
            <v>Qd1</v>
          </cell>
          <cell r="AF461" t="str">
            <v>Tr1</v>
          </cell>
          <cell r="AG461" t="str">
            <v>Tr1-2001</v>
          </cell>
          <cell r="AH461" t="str">
            <v>2001-Tr1</v>
          </cell>
          <cell r="AI461">
            <v>3</v>
          </cell>
          <cell r="AJ461" t="str">
            <v>03</v>
          </cell>
        </row>
        <row r="462">
          <cell r="AA462" t="str">
            <v>Aaa</v>
          </cell>
          <cell r="AB462">
            <v>36967</v>
          </cell>
          <cell r="AC462">
            <v>2001</v>
          </cell>
          <cell r="AD462" t="str">
            <v>St1</v>
          </cell>
          <cell r="AE462" t="str">
            <v>Qd1</v>
          </cell>
          <cell r="AF462" t="str">
            <v>Tr1</v>
          </cell>
          <cell r="AG462" t="str">
            <v>Tr1-2001</v>
          </cell>
          <cell r="AH462" t="str">
            <v>2001-Tr1</v>
          </cell>
          <cell r="AI462">
            <v>3</v>
          </cell>
          <cell r="AJ462" t="str">
            <v>03</v>
          </cell>
        </row>
        <row r="463">
          <cell r="AA463" t="str">
            <v>Aaa</v>
          </cell>
          <cell r="AB463">
            <v>36968</v>
          </cell>
          <cell r="AC463">
            <v>2001</v>
          </cell>
          <cell r="AD463" t="str">
            <v>St1</v>
          </cell>
          <cell r="AE463" t="str">
            <v>Qd1</v>
          </cell>
          <cell r="AF463" t="str">
            <v>Tr1</v>
          </cell>
          <cell r="AG463" t="str">
            <v>Tr1-2001</v>
          </cell>
          <cell r="AH463" t="str">
            <v>2001-Tr1</v>
          </cell>
          <cell r="AI463">
            <v>3</v>
          </cell>
          <cell r="AJ463" t="str">
            <v>03</v>
          </cell>
        </row>
        <row r="464">
          <cell r="AA464" t="str">
            <v>Aaa</v>
          </cell>
          <cell r="AB464">
            <v>36969</v>
          </cell>
          <cell r="AC464">
            <v>2001</v>
          </cell>
          <cell r="AD464" t="str">
            <v>St1</v>
          </cell>
          <cell r="AE464" t="str">
            <v>Qd1</v>
          </cell>
          <cell r="AF464" t="str">
            <v>Tr1</v>
          </cell>
          <cell r="AG464" t="str">
            <v>Tr1-2001</v>
          </cell>
          <cell r="AH464" t="str">
            <v>2001-Tr1</v>
          </cell>
          <cell r="AI464">
            <v>3</v>
          </cell>
          <cell r="AJ464" t="str">
            <v>03</v>
          </cell>
        </row>
        <row r="465">
          <cell r="AA465" t="str">
            <v>Aaa</v>
          </cell>
          <cell r="AB465">
            <v>36970</v>
          </cell>
          <cell r="AC465">
            <v>2001</v>
          </cell>
          <cell r="AD465" t="str">
            <v>St1</v>
          </cell>
          <cell r="AE465" t="str">
            <v>Qd1</v>
          </cell>
          <cell r="AF465" t="str">
            <v>Tr1</v>
          </cell>
          <cell r="AG465" t="str">
            <v>Tr1-2001</v>
          </cell>
          <cell r="AH465" t="str">
            <v>2001-Tr1</v>
          </cell>
          <cell r="AI465">
            <v>3</v>
          </cell>
          <cell r="AJ465" t="str">
            <v>03</v>
          </cell>
        </row>
        <row r="466">
          <cell r="AA466" t="str">
            <v>Aaa</v>
          </cell>
          <cell r="AB466">
            <v>36971</v>
          </cell>
          <cell r="AC466">
            <v>2001</v>
          </cell>
          <cell r="AD466" t="str">
            <v>St1</v>
          </cell>
          <cell r="AE466" t="str">
            <v>Qd1</v>
          </cell>
          <cell r="AF466" t="str">
            <v>Tr1</v>
          </cell>
          <cell r="AG466" t="str">
            <v>Tr1-2001</v>
          </cell>
          <cell r="AH466" t="str">
            <v>2001-Tr1</v>
          </cell>
          <cell r="AI466">
            <v>3</v>
          </cell>
          <cell r="AJ466" t="str">
            <v>03</v>
          </cell>
        </row>
        <row r="467">
          <cell r="AA467" t="str">
            <v>Aaa</v>
          </cell>
          <cell r="AB467">
            <v>36972</v>
          </cell>
          <cell r="AC467">
            <v>2001</v>
          </cell>
          <cell r="AD467" t="str">
            <v>St1</v>
          </cell>
          <cell r="AE467" t="str">
            <v>Qd1</v>
          </cell>
          <cell r="AF467" t="str">
            <v>Tr1</v>
          </cell>
          <cell r="AG467" t="str">
            <v>Tr1-2001</v>
          </cell>
          <cell r="AH467" t="str">
            <v>2001-Tr1</v>
          </cell>
          <cell r="AI467">
            <v>3</v>
          </cell>
          <cell r="AJ467" t="str">
            <v>03</v>
          </cell>
        </row>
        <row r="468">
          <cell r="AA468" t="str">
            <v>Aaa</v>
          </cell>
          <cell r="AB468">
            <v>36973</v>
          </cell>
          <cell r="AC468">
            <v>2001</v>
          </cell>
          <cell r="AD468" t="str">
            <v>St1</v>
          </cell>
          <cell r="AE468" t="str">
            <v>Qd1</v>
          </cell>
          <cell r="AF468" t="str">
            <v>Tr1</v>
          </cell>
          <cell r="AG468" t="str">
            <v>Tr1-2001</v>
          </cell>
          <cell r="AH468" t="str">
            <v>2001-Tr1</v>
          </cell>
          <cell r="AI468">
            <v>3</v>
          </cell>
          <cell r="AJ468" t="str">
            <v>03</v>
          </cell>
        </row>
        <row r="469">
          <cell r="AA469" t="str">
            <v>Aaa</v>
          </cell>
          <cell r="AB469">
            <v>36974</v>
          </cell>
          <cell r="AC469">
            <v>2001</v>
          </cell>
          <cell r="AD469" t="str">
            <v>St1</v>
          </cell>
          <cell r="AE469" t="str">
            <v>Qd1</v>
          </cell>
          <cell r="AF469" t="str">
            <v>Tr1</v>
          </cell>
          <cell r="AG469" t="str">
            <v>Tr1-2001</v>
          </cell>
          <cell r="AH469" t="str">
            <v>2001-Tr1</v>
          </cell>
          <cell r="AI469">
            <v>3</v>
          </cell>
          <cell r="AJ469" t="str">
            <v>03</v>
          </cell>
        </row>
        <row r="470">
          <cell r="AA470" t="str">
            <v>Aaa</v>
          </cell>
          <cell r="AB470">
            <v>36975</v>
          </cell>
          <cell r="AC470">
            <v>2001</v>
          </cell>
          <cell r="AD470" t="str">
            <v>St1</v>
          </cell>
          <cell r="AE470" t="str">
            <v>Qd1</v>
          </cell>
          <cell r="AF470" t="str">
            <v>Tr1</v>
          </cell>
          <cell r="AG470" t="str">
            <v>Tr1-2001</v>
          </cell>
          <cell r="AH470" t="str">
            <v>2001-Tr1</v>
          </cell>
          <cell r="AI470">
            <v>3</v>
          </cell>
          <cell r="AJ470" t="str">
            <v>03</v>
          </cell>
        </row>
        <row r="471">
          <cell r="AA471" t="str">
            <v>Aaa</v>
          </cell>
          <cell r="AB471">
            <v>36976</v>
          </cell>
          <cell r="AC471">
            <v>2001</v>
          </cell>
          <cell r="AD471" t="str">
            <v>St1</v>
          </cell>
          <cell r="AE471" t="str">
            <v>Qd1</v>
          </cell>
          <cell r="AF471" t="str">
            <v>Tr1</v>
          </cell>
          <cell r="AG471" t="str">
            <v>Tr1-2001</v>
          </cell>
          <cell r="AH471" t="str">
            <v>2001-Tr1</v>
          </cell>
          <cell r="AI471">
            <v>3</v>
          </cell>
          <cell r="AJ471" t="str">
            <v>03</v>
          </cell>
        </row>
        <row r="472">
          <cell r="AA472" t="str">
            <v>Aaa</v>
          </cell>
          <cell r="AB472">
            <v>36977</v>
          </cell>
          <cell r="AC472">
            <v>2001</v>
          </cell>
          <cell r="AD472" t="str">
            <v>St1</v>
          </cell>
          <cell r="AE472" t="str">
            <v>Qd1</v>
          </cell>
          <cell r="AF472" t="str">
            <v>Tr1</v>
          </cell>
          <cell r="AG472" t="str">
            <v>Tr1-2001</v>
          </cell>
          <cell r="AH472" t="str">
            <v>2001-Tr1</v>
          </cell>
          <cell r="AI472">
            <v>3</v>
          </cell>
          <cell r="AJ472" t="str">
            <v>03</v>
          </cell>
        </row>
        <row r="473">
          <cell r="AA473" t="str">
            <v>Aaa</v>
          </cell>
          <cell r="AB473">
            <v>36978</v>
          </cell>
          <cell r="AC473">
            <v>2001</v>
          </cell>
          <cell r="AD473" t="str">
            <v>St1</v>
          </cell>
          <cell r="AE473" t="str">
            <v>Qd1</v>
          </cell>
          <cell r="AF473" t="str">
            <v>Tr1</v>
          </cell>
          <cell r="AG473" t="str">
            <v>Tr1-2001</v>
          </cell>
          <cell r="AH473" t="str">
            <v>2001-Tr1</v>
          </cell>
          <cell r="AI473">
            <v>3</v>
          </cell>
          <cell r="AJ473" t="str">
            <v>03</v>
          </cell>
        </row>
        <row r="474">
          <cell r="AA474" t="str">
            <v>Aaa</v>
          </cell>
          <cell r="AB474">
            <v>36979</v>
          </cell>
          <cell r="AC474">
            <v>2001</v>
          </cell>
          <cell r="AD474" t="str">
            <v>St1</v>
          </cell>
          <cell r="AE474" t="str">
            <v>Qd1</v>
          </cell>
          <cell r="AF474" t="str">
            <v>Tr1</v>
          </cell>
          <cell r="AG474" t="str">
            <v>Tr1-2001</v>
          </cell>
          <cell r="AH474" t="str">
            <v>2001-Tr1</v>
          </cell>
          <cell r="AI474">
            <v>3</v>
          </cell>
          <cell r="AJ474" t="str">
            <v>03</v>
          </cell>
        </row>
        <row r="475">
          <cell r="AA475" t="str">
            <v>Aaa</v>
          </cell>
          <cell r="AB475">
            <v>36980</v>
          </cell>
          <cell r="AC475">
            <v>2001</v>
          </cell>
          <cell r="AD475" t="str">
            <v>St1</v>
          </cell>
          <cell r="AE475" t="str">
            <v>Qd1</v>
          </cell>
          <cell r="AF475" t="str">
            <v>Tr1</v>
          </cell>
          <cell r="AG475" t="str">
            <v>Tr1-2001</v>
          </cell>
          <cell r="AH475" t="str">
            <v>2001-Tr1</v>
          </cell>
          <cell r="AI475">
            <v>3</v>
          </cell>
          <cell r="AJ475" t="str">
            <v>03</v>
          </cell>
        </row>
        <row r="476">
          <cell r="AA476" t="str">
            <v>Aaa</v>
          </cell>
          <cell r="AB476">
            <v>36981</v>
          </cell>
          <cell r="AC476">
            <v>2001</v>
          </cell>
          <cell r="AD476" t="str">
            <v>St1</v>
          </cell>
          <cell r="AE476" t="str">
            <v>Qd1</v>
          </cell>
          <cell r="AF476" t="str">
            <v>Tr1</v>
          </cell>
          <cell r="AG476" t="str">
            <v>Tr1-2001</v>
          </cell>
          <cell r="AH476" t="str">
            <v>2001-Tr1</v>
          </cell>
          <cell r="AI476">
            <v>3</v>
          </cell>
          <cell r="AJ476" t="str">
            <v>03</v>
          </cell>
        </row>
        <row r="477">
          <cell r="AA477" t="str">
            <v>Aaa</v>
          </cell>
          <cell r="AB477">
            <v>36982</v>
          </cell>
          <cell r="AC477">
            <v>2001</v>
          </cell>
          <cell r="AD477" t="str">
            <v>St1</v>
          </cell>
          <cell r="AE477" t="str">
            <v>Qd1</v>
          </cell>
          <cell r="AF477" t="str">
            <v>Tr2</v>
          </cell>
          <cell r="AG477" t="str">
            <v>Tr2-2001</v>
          </cell>
          <cell r="AH477" t="str">
            <v>2001-Tr2</v>
          </cell>
          <cell r="AI477">
            <v>4</v>
          </cell>
          <cell r="AJ477" t="str">
            <v>04</v>
          </cell>
        </row>
        <row r="478">
          <cell r="AA478" t="str">
            <v>Aaa</v>
          </cell>
          <cell r="AB478">
            <v>36983</v>
          </cell>
          <cell r="AC478">
            <v>2001</v>
          </cell>
          <cell r="AD478" t="str">
            <v>St1</v>
          </cell>
          <cell r="AE478" t="str">
            <v>Qd1</v>
          </cell>
          <cell r="AF478" t="str">
            <v>Tr2</v>
          </cell>
          <cell r="AG478" t="str">
            <v>Tr2-2001</v>
          </cell>
          <cell r="AH478" t="str">
            <v>2001-Tr2</v>
          </cell>
          <cell r="AI478">
            <v>4</v>
          </cell>
          <cell r="AJ478" t="str">
            <v>04</v>
          </cell>
        </row>
        <row r="479">
          <cell r="AA479" t="str">
            <v>Aaa</v>
          </cell>
          <cell r="AB479">
            <v>36984</v>
          </cell>
          <cell r="AC479">
            <v>2001</v>
          </cell>
          <cell r="AD479" t="str">
            <v>St1</v>
          </cell>
          <cell r="AE479" t="str">
            <v>Qd1</v>
          </cell>
          <cell r="AF479" t="str">
            <v>Tr2</v>
          </cell>
          <cell r="AG479" t="str">
            <v>Tr2-2001</v>
          </cell>
          <cell r="AH479" t="str">
            <v>2001-Tr2</v>
          </cell>
          <cell r="AI479">
            <v>4</v>
          </cell>
          <cell r="AJ479" t="str">
            <v>04</v>
          </cell>
        </row>
        <row r="480">
          <cell r="AA480" t="str">
            <v>Aaa</v>
          </cell>
          <cell r="AB480">
            <v>36985</v>
          </cell>
          <cell r="AC480">
            <v>2001</v>
          </cell>
          <cell r="AD480" t="str">
            <v>St1</v>
          </cell>
          <cell r="AE480" t="str">
            <v>Qd1</v>
          </cell>
          <cell r="AF480" t="str">
            <v>Tr2</v>
          </cell>
          <cell r="AG480" t="str">
            <v>Tr2-2001</v>
          </cell>
          <cell r="AH480" t="str">
            <v>2001-Tr2</v>
          </cell>
          <cell r="AI480">
            <v>4</v>
          </cell>
          <cell r="AJ480" t="str">
            <v>04</v>
          </cell>
        </row>
        <row r="481">
          <cell r="AA481" t="str">
            <v>Aaa</v>
          </cell>
          <cell r="AB481">
            <v>36986</v>
          </cell>
          <cell r="AC481">
            <v>2001</v>
          </cell>
          <cell r="AD481" t="str">
            <v>St1</v>
          </cell>
          <cell r="AE481" t="str">
            <v>Qd1</v>
          </cell>
          <cell r="AF481" t="str">
            <v>Tr2</v>
          </cell>
          <cell r="AG481" t="str">
            <v>Tr2-2001</v>
          </cell>
          <cell r="AH481" t="str">
            <v>2001-Tr2</v>
          </cell>
          <cell r="AI481">
            <v>4</v>
          </cell>
          <cell r="AJ481" t="str">
            <v>04</v>
          </cell>
        </row>
        <row r="482">
          <cell r="AA482" t="str">
            <v>Aaa</v>
          </cell>
          <cell r="AB482">
            <v>36987</v>
          </cell>
          <cell r="AC482">
            <v>2001</v>
          </cell>
          <cell r="AD482" t="str">
            <v>St1</v>
          </cell>
          <cell r="AE482" t="str">
            <v>Qd1</v>
          </cell>
          <cell r="AF482" t="str">
            <v>Tr2</v>
          </cell>
          <cell r="AG482" t="str">
            <v>Tr2-2001</v>
          </cell>
          <cell r="AH482" t="str">
            <v>2001-Tr2</v>
          </cell>
          <cell r="AI482">
            <v>4</v>
          </cell>
          <cell r="AJ482" t="str">
            <v>04</v>
          </cell>
        </row>
        <row r="483">
          <cell r="AA483" t="str">
            <v>Aaa</v>
          </cell>
          <cell r="AB483">
            <v>36988</v>
          </cell>
          <cell r="AC483">
            <v>2001</v>
          </cell>
          <cell r="AD483" t="str">
            <v>St1</v>
          </cell>
          <cell r="AE483" t="str">
            <v>Qd1</v>
          </cell>
          <cell r="AF483" t="str">
            <v>Tr2</v>
          </cell>
          <cell r="AG483" t="str">
            <v>Tr2-2001</v>
          </cell>
          <cell r="AH483" t="str">
            <v>2001-Tr2</v>
          </cell>
          <cell r="AI483">
            <v>4</v>
          </cell>
          <cell r="AJ483" t="str">
            <v>04</v>
          </cell>
        </row>
        <row r="484">
          <cell r="AA484" t="str">
            <v>Aaa</v>
          </cell>
          <cell r="AB484">
            <v>36989</v>
          </cell>
          <cell r="AC484">
            <v>2001</v>
          </cell>
          <cell r="AD484" t="str">
            <v>St1</v>
          </cell>
          <cell r="AE484" t="str">
            <v>Qd1</v>
          </cell>
          <cell r="AF484" t="str">
            <v>Tr2</v>
          </cell>
          <cell r="AG484" t="str">
            <v>Tr2-2001</v>
          </cell>
          <cell r="AH484" t="str">
            <v>2001-Tr2</v>
          </cell>
          <cell r="AI484">
            <v>4</v>
          </cell>
          <cell r="AJ484" t="str">
            <v>04</v>
          </cell>
        </row>
        <row r="485">
          <cell r="AA485" t="str">
            <v>Aaa</v>
          </cell>
          <cell r="AB485">
            <v>36990</v>
          </cell>
          <cell r="AC485">
            <v>2001</v>
          </cell>
          <cell r="AD485" t="str">
            <v>St1</v>
          </cell>
          <cell r="AE485" t="str">
            <v>Qd1</v>
          </cell>
          <cell r="AF485" t="str">
            <v>Tr2</v>
          </cell>
          <cell r="AG485" t="str">
            <v>Tr2-2001</v>
          </cell>
          <cell r="AH485" t="str">
            <v>2001-Tr2</v>
          </cell>
          <cell r="AI485">
            <v>4</v>
          </cell>
          <cell r="AJ485" t="str">
            <v>04</v>
          </cell>
        </row>
        <row r="486">
          <cell r="AA486" t="str">
            <v>Aaa</v>
          </cell>
          <cell r="AB486">
            <v>36991</v>
          </cell>
          <cell r="AC486">
            <v>2001</v>
          </cell>
          <cell r="AD486" t="str">
            <v>St1</v>
          </cell>
          <cell r="AE486" t="str">
            <v>Qd1</v>
          </cell>
          <cell r="AF486" t="str">
            <v>Tr2</v>
          </cell>
          <cell r="AG486" t="str">
            <v>Tr2-2001</v>
          </cell>
          <cell r="AH486" t="str">
            <v>2001-Tr2</v>
          </cell>
          <cell r="AI486">
            <v>4</v>
          </cell>
          <cell r="AJ486" t="str">
            <v>04</v>
          </cell>
        </row>
        <row r="487">
          <cell r="AA487" t="str">
            <v>Aaa</v>
          </cell>
          <cell r="AB487">
            <v>36992</v>
          </cell>
          <cell r="AC487">
            <v>2001</v>
          </cell>
          <cell r="AD487" t="str">
            <v>St1</v>
          </cell>
          <cell r="AE487" t="str">
            <v>Qd1</v>
          </cell>
          <cell r="AF487" t="str">
            <v>Tr2</v>
          </cell>
          <cell r="AG487" t="str">
            <v>Tr2-2001</v>
          </cell>
          <cell r="AH487" t="str">
            <v>2001-Tr2</v>
          </cell>
          <cell r="AI487">
            <v>4</v>
          </cell>
          <cell r="AJ487" t="str">
            <v>04</v>
          </cell>
        </row>
        <row r="488">
          <cell r="AA488" t="str">
            <v>Aaa</v>
          </cell>
          <cell r="AB488">
            <v>36993</v>
          </cell>
          <cell r="AC488">
            <v>2001</v>
          </cell>
          <cell r="AD488" t="str">
            <v>St1</v>
          </cell>
          <cell r="AE488" t="str">
            <v>Qd1</v>
          </cell>
          <cell r="AF488" t="str">
            <v>Tr2</v>
          </cell>
          <cell r="AG488" t="str">
            <v>Tr2-2001</v>
          </cell>
          <cell r="AH488" t="str">
            <v>2001-Tr2</v>
          </cell>
          <cell r="AI488">
            <v>4</v>
          </cell>
          <cell r="AJ488" t="str">
            <v>04</v>
          </cell>
        </row>
        <row r="489">
          <cell r="AA489" t="str">
            <v>Aaa</v>
          </cell>
          <cell r="AB489">
            <v>36994</v>
          </cell>
          <cell r="AC489">
            <v>2001</v>
          </cell>
          <cell r="AD489" t="str">
            <v>St1</v>
          </cell>
          <cell r="AE489" t="str">
            <v>Qd1</v>
          </cell>
          <cell r="AF489" t="str">
            <v>Tr2</v>
          </cell>
          <cell r="AG489" t="str">
            <v>Tr2-2001</v>
          </cell>
          <cell r="AH489" t="str">
            <v>2001-Tr2</v>
          </cell>
          <cell r="AI489">
            <v>4</v>
          </cell>
          <cell r="AJ489" t="str">
            <v>04</v>
          </cell>
        </row>
        <row r="490">
          <cell r="AA490" t="str">
            <v>Aaa</v>
          </cell>
          <cell r="AB490">
            <v>36995</v>
          </cell>
          <cell r="AC490">
            <v>2001</v>
          </cell>
          <cell r="AD490" t="str">
            <v>St1</v>
          </cell>
          <cell r="AE490" t="str">
            <v>Qd1</v>
          </cell>
          <cell r="AF490" t="str">
            <v>Tr2</v>
          </cell>
          <cell r="AG490" t="str">
            <v>Tr2-2001</v>
          </cell>
          <cell r="AH490" t="str">
            <v>2001-Tr2</v>
          </cell>
          <cell r="AI490">
            <v>4</v>
          </cell>
          <cell r="AJ490" t="str">
            <v>04</v>
          </cell>
        </row>
        <row r="491">
          <cell r="AA491" t="str">
            <v>Aaa</v>
          </cell>
          <cell r="AB491">
            <v>36996</v>
          </cell>
          <cell r="AC491">
            <v>2001</v>
          </cell>
          <cell r="AD491" t="str">
            <v>St1</v>
          </cell>
          <cell r="AE491" t="str">
            <v>Qd1</v>
          </cell>
          <cell r="AF491" t="str">
            <v>Tr2</v>
          </cell>
          <cell r="AG491" t="str">
            <v>Tr2-2001</v>
          </cell>
          <cell r="AH491" t="str">
            <v>2001-Tr2</v>
          </cell>
          <cell r="AI491">
            <v>4</v>
          </cell>
          <cell r="AJ491" t="str">
            <v>04</v>
          </cell>
        </row>
        <row r="492">
          <cell r="AA492" t="str">
            <v>Aaa</v>
          </cell>
          <cell r="AB492">
            <v>36997</v>
          </cell>
          <cell r="AC492">
            <v>2001</v>
          </cell>
          <cell r="AD492" t="str">
            <v>St1</v>
          </cell>
          <cell r="AE492" t="str">
            <v>Qd1</v>
          </cell>
          <cell r="AF492" t="str">
            <v>Tr2</v>
          </cell>
          <cell r="AG492" t="str">
            <v>Tr2-2001</v>
          </cell>
          <cell r="AH492" t="str">
            <v>2001-Tr2</v>
          </cell>
          <cell r="AI492">
            <v>4</v>
          </cell>
          <cell r="AJ492" t="str">
            <v>04</v>
          </cell>
        </row>
        <row r="493">
          <cell r="AA493" t="str">
            <v>Aaa</v>
          </cell>
          <cell r="AB493">
            <v>36998</v>
          </cell>
          <cell r="AC493">
            <v>2001</v>
          </cell>
          <cell r="AD493" t="str">
            <v>St1</v>
          </cell>
          <cell r="AE493" t="str">
            <v>Qd1</v>
          </cell>
          <cell r="AF493" t="str">
            <v>Tr2</v>
          </cell>
          <cell r="AG493" t="str">
            <v>Tr2-2001</v>
          </cell>
          <cell r="AH493" t="str">
            <v>2001-Tr2</v>
          </cell>
          <cell r="AI493">
            <v>4</v>
          </cell>
          <cell r="AJ493" t="str">
            <v>04</v>
          </cell>
        </row>
        <row r="494">
          <cell r="AA494" t="str">
            <v>Aaa</v>
          </cell>
          <cell r="AB494">
            <v>36999</v>
          </cell>
          <cell r="AC494">
            <v>2001</v>
          </cell>
          <cell r="AD494" t="str">
            <v>St1</v>
          </cell>
          <cell r="AE494" t="str">
            <v>Qd1</v>
          </cell>
          <cell r="AF494" t="str">
            <v>Tr2</v>
          </cell>
          <cell r="AG494" t="str">
            <v>Tr2-2001</v>
          </cell>
          <cell r="AH494" t="str">
            <v>2001-Tr2</v>
          </cell>
          <cell r="AI494">
            <v>4</v>
          </cell>
          <cell r="AJ494" t="str">
            <v>04</v>
          </cell>
        </row>
        <row r="495">
          <cell r="AA495" t="str">
            <v>Aaa</v>
          </cell>
          <cell r="AB495">
            <v>37000</v>
          </cell>
          <cell r="AC495">
            <v>2001</v>
          </cell>
          <cell r="AD495" t="str">
            <v>St1</v>
          </cell>
          <cell r="AE495" t="str">
            <v>Qd1</v>
          </cell>
          <cell r="AF495" t="str">
            <v>Tr2</v>
          </cell>
          <cell r="AG495" t="str">
            <v>Tr2-2001</v>
          </cell>
          <cell r="AH495" t="str">
            <v>2001-Tr2</v>
          </cell>
          <cell r="AI495">
            <v>4</v>
          </cell>
          <cell r="AJ495" t="str">
            <v>04</v>
          </cell>
        </row>
        <row r="496">
          <cell r="AA496" t="str">
            <v>Aaa</v>
          </cell>
          <cell r="AB496">
            <v>37001</v>
          </cell>
          <cell r="AC496">
            <v>2001</v>
          </cell>
          <cell r="AD496" t="str">
            <v>St1</v>
          </cell>
          <cell r="AE496" t="str">
            <v>Qd1</v>
          </cell>
          <cell r="AF496" t="str">
            <v>Tr2</v>
          </cell>
          <cell r="AG496" t="str">
            <v>Tr2-2001</v>
          </cell>
          <cell r="AH496" t="str">
            <v>2001-Tr2</v>
          </cell>
          <cell r="AI496">
            <v>4</v>
          </cell>
          <cell r="AJ496" t="str">
            <v>04</v>
          </cell>
        </row>
        <row r="497">
          <cell r="AA497" t="str">
            <v>Aaa</v>
          </cell>
          <cell r="AB497">
            <v>37002</v>
          </cell>
          <cell r="AC497">
            <v>2001</v>
          </cell>
          <cell r="AD497" t="str">
            <v>St1</v>
          </cell>
          <cell r="AE497" t="str">
            <v>Qd1</v>
          </cell>
          <cell r="AF497" t="str">
            <v>Tr2</v>
          </cell>
          <cell r="AG497" t="str">
            <v>Tr2-2001</v>
          </cell>
          <cell r="AH497" t="str">
            <v>2001-Tr2</v>
          </cell>
          <cell r="AI497">
            <v>4</v>
          </cell>
          <cell r="AJ497" t="str">
            <v>04</v>
          </cell>
        </row>
        <row r="498">
          <cell r="AA498" t="str">
            <v>Aaa</v>
          </cell>
          <cell r="AB498">
            <v>37003</v>
          </cell>
          <cell r="AC498">
            <v>2001</v>
          </cell>
          <cell r="AD498" t="str">
            <v>St1</v>
          </cell>
          <cell r="AE498" t="str">
            <v>Qd1</v>
          </cell>
          <cell r="AF498" t="str">
            <v>Tr2</v>
          </cell>
          <cell r="AG498" t="str">
            <v>Tr2-2001</v>
          </cell>
          <cell r="AH498" t="str">
            <v>2001-Tr2</v>
          </cell>
          <cell r="AI498">
            <v>4</v>
          </cell>
          <cell r="AJ498" t="str">
            <v>04</v>
          </cell>
        </row>
        <row r="499">
          <cell r="AA499" t="str">
            <v>Aaa</v>
          </cell>
          <cell r="AB499">
            <v>37004</v>
          </cell>
          <cell r="AC499">
            <v>2001</v>
          </cell>
          <cell r="AD499" t="str">
            <v>St1</v>
          </cell>
          <cell r="AE499" t="str">
            <v>Qd1</v>
          </cell>
          <cell r="AF499" t="str">
            <v>Tr2</v>
          </cell>
          <cell r="AG499" t="str">
            <v>Tr2-2001</v>
          </cell>
          <cell r="AH499" t="str">
            <v>2001-Tr2</v>
          </cell>
          <cell r="AI499">
            <v>4</v>
          </cell>
          <cell r="AJ499" t="str">
            <v>04</v>
          </cell>
        </row>
        <row r="500">
          <cell r="AA500" t="str">
            <v>Aaa</v>
          </cell>
          <cell r="AB500">
            <v>37005</v>
          </cell>
          <cell r="AC500">
            <v>2001</v>
          </cell>
          <cell r="AD500" t="str">
            <v>St1</v>
          </cell>
          <cell r="AE500" t="str">
            <v>Qd1</v>
          </cell>
          <cell r="AF500" t="str">
            <v>Tr2</v>
          </cell>
          <cell r="AG500" t="str">
            <v>Tr2-2001</v>
          </cell>
          <cell r="AH500" t="str">
            <v>2001-Tr2</v>
          </cell>
          <cell r="AI500">
            <v>4</v>
          </cell>
          <cell r="AJ500" t="str">
            <v>04</v>
          </cell>
        </row>
        <row r="501">
          <cell r="AA501" t="str">
            <v>Aaa</v>
          </cell>
          <cell r="AB501">
            <v>37006</v>
          </cell>
          <cell r="AC501">
            <v>2001</v>
          </cell>
          <cell r="AD501" t="str">
            <v>St1</v>
          </cell>
          <cell r="AE501" t="str">
            <v>Qd1</v>
          </cell>
          <cell r="AF501" t="str">
            <v>Tr2</v>
          </cell>
          <cell r="AG501" t="str">
            <v>Tr2-2001</v>
          </cell>
          <cell r="AH501" t="str">
            <v>2001-Tr2</v>
          </cell>
          <cell r="AI501">
            <v>4</v>
          </cell>
          <cell r="AJ501" t="str">
            <v>04</v>
          </cell>
        </row>
        <row r="502">
          <cell r="AA502" t="str">
            <v>Aaa</v>
          </cell>
          <cell r="AB502">
            <v>37007</v>
          </cell>
          <cell r="AC502">
            <v>2001</v>
          </cell>
          <cell r="AD502" t="str">
            <v>St1</v>
          </cell>
          <cell r="AE502" t="str">
            <v>Qd1</v>
          </cell>
          <cell r="AF502" t="str">
            <v>Tr2</v>
          </cell>
          <cell r="AG502" t="str">
            <v>Tr2-2001</v>
          </cell>
          <cell r="AH502" t="str">
            <v>2001-Tr2</v>
          </cell>
          <cell r="AI502">
            <v>4</v>
          </cell>
          <cell r="AJ502" t="str">
            <v>04</v>
          </cell>
        </row>
        <row r="503">
          <cell r="AA503" t="str">
            <v>Aaa</v>
          </cell>
          <cell r="AB503">
            <v>37008</v>
          </cell>
          <cell r="AC503">
            <v>2001</v>
          </cell>
          <cell r="AD503" t="str">
            <v>St1</v>
          </cell>
          <cell r="AE503" t="str">
            <v>Qd1</v>
          </cell>
          <cell r="AF503" t="str">
            <v>Tr2</v>
          </cell>
          <cell r="AG503" t="str">
            <v>Tr2-2001</v>
          </cell>
          <cell r="AH503" t="str">
            <v>2001-Tr2</v>
          </cell>
          <cell r="AI503">
            <v>4</v>
          </cell>
          <cell r="AJ503" t="str">
            <v>04</v>
          </cell>
        </row>
        <row r="504">
          <cell r="AA504" t="str">
            <v>Aaa</v>
          </cell>
          <cell r="AB504">
            <v>37009</v>
          </cell>
          <cell r="AC504">
            <v>2001</v>
          </cell>
          <cell r="AD504" t="str">
            <v>St1</v>
          </cell>
          <cell r="AE504" t="str">
            <v>Qd1</v>
          </cell>
          <cell r="AF504" t="str">
            <v>Tr2</v>
          </cell>
          <cell r="AG504" t="str">
            <v>Tr2-2001</v>
          </cell>
          <cell r="AH504" t="str">
            <v>2001-Tr2</v>
          </cell>
          <cell r="AI504">
            <v>4</v>
          </cell>
          <cell r="AJ504" t="str">
            <v>04</v>
          </cell>
        </row>
        <row r="505">
          <cell r="AA505" t="str">
            <v>Aaa</v>
          </cell>
          <cell r="AB505">
            <v>37010</v>
          </cell>
          <cell r="AC505">
            <v>2001</v>
          </cell>
          <cell r="AD505" t="str">
            <v>St1</v>
          </cell>
          <cell r="AE505" t="str">
            <v>Qd1</v>
          </cell>
          <cell r="AF505" t="str">
            <v>Tr2</v>
          </cell>
          <cell r="AG505" t="str">
            <v>Tr2-2001</v>
          </cell>
          <cell r="AH505" t="str">
            <v>2001-Tr2</v>
          </cell>
          <cell r="AI505">
            <v>4</v>
          </cell>
          <cell r="AJ505" t="str">
            <v>04</v>
          </cell>
        </row>
        <row r="506">
          <cell r="AA506" t="str">
            <v>Aaa</v>
          </cell>
          <cell r="AB506">
            <v>37011</v>
          </cell>
          <cell r="AC506">
            <v>2001</v>
          </cell>
          <cell r="AD506" t="str">
            <v>St1</v>
          </cell>
          <cell r="AE506" t="str">
            <v>Qd1</v>
          </cell>
          <cell r="AF506" t="str">
            <v>Tr2</v>
          </cell>
          <cell r="AG506" t="str">
            <v>Tr2-2001</v>
          </cell>
          <cell r="AH506" t="str">
            <v>2001-Tr2</v>
          </cell>
          <cell r="AI506">
            <v>4</v>
          </cell>
          <cell r="AJ506" t="str">
            <v>04</v>
          </cell>
        </row>
        <row r="507">
          <cell r="AA507" t="str">
            <v>Aaa</v>
          </cell>
          <cell r="AB507">
            <v>37012</v>
          </cell>
          <cell r="AC507">
            <v>2001</v>
          </cell>
          <cell r="AD507" t="str">
            <v>St1</v>
          </cell>
          <cell r="AE507" t="str">
            <v>Qd2</v>
          </cell>
          <cell r="AF507" t="str">
            <v>Tr2</v>
          </cell>
          <cell r="AG507" t="str">
            <v>Tr2-2001</v>
          </cell>
          <cell r="AH507" t="str">
            <v>2001-Tr2</v>
          </cell>
          <cell r="AI507">
            <v>5</v>
          </cell>
          <cell r="AJ507" t="str">
            <v>05</v>
          </cell>
        </row>
        <row r="508">
          <cell r="AA508" t="str">
            <v>Aaa</v>
          </cell>
          <cell r="AB508">
            <v>37013</v>
          </cell>
          <cell r="AC508">
            <v>2001</v>
          </cell>
          <cell r="AD508" t="str">
            <v>St1</v>
          </cell>
          <cell r="AE508" t="str">
            <v>Qd2</v>
          </cell>
          <cell r="AF508" t="str">
            <v>Tr2</v>
          </cell>
          <cell r="AG508" t="str">
            <v>Tr2-2001</v>
          </cell>
          <cell r="AH508" t="str">
            <v>2001-Tr2</v>
          </cell>
          <cell r="AI508">
            <v>5</v>
          </cell>
          <cell r="AJ508" t="str">
            <v>05</v>
          </cell>
        </row>
        <row r="509">
          <cell r="AA509" t="str">
            <v>Aaa</v>
          </cell>
          <cell r="AB509">
            <v>37014</v>
          </cell>
          <cell r="AC509">
            <v>2001</v>
          </cell>
          <cell r="AD509" t="str">
            <v>St1</v>
          </cell>
          <cell r="AE509" t="str">
            <v>Qd2</v>
          </cell>
          <cell r="AF509" t="str">
            <v>Tr2</v>
          </cell>
          <cell r="AG509" t="str">
            <v>Tr2-2001</v>
          </cell>
          <cell r="AH509" t="str">
            <v>2001-Tr2</v>
          </cell>
          <cell r="AI509">
            <v>5</v>
          </cell>
          <cell r="AJ509" t="str">
            <v>05</v>
          </cell>
        </row>
        <row r="510">
          <cell r="AA510" t="str">
            <v>Aaa</v>
          </cell>
          <cell r="AB510">
            <v>37015</v>
          </cell>
          <cell r="AC510">
            <v>2001</v>
          </cell>
          <cell r="AD510" t="str">
            <v>St1</v>
          </cell>
          <cell r="AE510" t="str">
            <v>Qd2</v>
          </cell>
          <cell r="AF510" t="str">
            <v>Tr2</v>
          </cell>
          <cell r="AG510" t="str">
            <v>Tr2-2001</v>
          </cell>
          <cell r="AH510" t="str">
            <v>2001-Tr2</v>
          </cell>
          <cell r="AI510">
            <v>5</v>
          </cell>
          <cell r="AJ510" t="str">
            <v>05</v>
          </cell>
        </row>
        <row r="511">
          <cell r="AA511" t="str">
            <v>Aaa</v>
          </cell>
          <cell r="AB511">
            <v>37016</v>
          </cell>
          <cell r="AC511">
            <v>2001</v>
          </cell>
          <cell r="AD511" t="str">
            <v>St1</v>
          </cell>
          <cell r="AE511" t="str">
            <v>Qd2</v>
          </cell>
          <cell r="AF511" t="str">
            <v>Tr2</v>
          </cell>
          <cell r="AG511" t="str">
            <v>Tr2-2001</v>
          </cell>
          <cell r="AH511" t="str">
            <v>2001-Tr2</v>
          </cell>
          <cell r="AI511">
            <v>5</v>
          </cell>
          <cell r="AJ511" t="str">
            <v>05</v>
          </cell>
        </row>
        <row r="512">
          <cell r="AA512" t="str">
            <v>Aaa</v>
          </cell>
          <cell r="AB512">
            <v>37017</v>
          </cell>
          <cell r="AC512">
            <v>2001</v>
          </cell>
          <cell r="AD512" t="str">
            <v>St1</v>
          </cell>
          <cell r="AE512" t="str">
            <v>Qd2</v>
          </cell>
          <cell r="AF512" t="str">
            <v>Tr2</v>
          </cell>
          <cell r="AG512" t="str">
            <v>Tr2-2001</v>
          </cell>
          <cell r="AH512" t="str">
            <v>2001-Tr2</v>
          </cell>
          <cell r="AI512">
            <v>5</v>
          </cell>
          <cell r="AJ512" t="str">
            <v>05</v>
          </cell>
        </row>
        <row r="513">
          <cell r="AA513" t="str">
            <v>Aaa</v>
          </cell>
          <cell r="AB513">
            <v>37018</v>
          </cell>
          <cell r="AC513">
            <v>2001</v>
          </cell>
          <cell r="AD513" t="str">
            <v>St1</v>
          </cell>
          <cell r="AE513" t="str">
            <v>Qd2</v>
          </cell>
          <cell r="AF513" t="str">
            <v>Tr2</v>
          </cell>
          <cell r="AG513" t="str">
            <v>Tr2-2001</v>
          </cell>
          <cell r="AH513" t="str">
            <v>2001-Tr2</v>
          </cell>
          <cell r="AI513">
            <v>5</v>
          </cell>
          <cell r="AJ513" t="str">
            <v>05</v>
          </cell>
        </row>
        <row r="514">
          <cell r="AA514" t="str">
            <v>Aaa</v>
          </cell>
          <cell r="AB514">
            <v>37019</v>
          </cell>
          <cell r="AC514">
            <v>2001</v>
          </cell>
          <cell r="AD514" t="str">
            <v>St1</v>
          </cell>
          <cell r="AE514" t="str">
            <v>Qd2</v>
          </cell>
          <cell r="AF514" t="str">
            <v>Tr2</v>
          </cell>
          <cell r="AG514" t="str">
            <v>Tr2-2001</v>
          </cell>
          <cell r="AH514" t="str">
            <v>2001-Tr2</v>
          </cell>
          <cell r="AI514">
            <v>5</v>
          </cell>
          <cell r="AJ514" t="str">
            <v>05</v>
          </cell>
        </row>
        <row r="515">
          <cell r="AA515" t="str">
            <v>Aaa</v>
          </cell>
          <cell r="AB515">
            <v>37020</v>
          </cell>
          <cell r="AC515">
            <v>2001</v>
          </cell>
          <cell r="AD515" t="str">
            <v>St1</v>
          </cell>
          <cell r="AE515" t="str">
            <v>Qd2</v>
          </cell>
          <cell r="AF515" t="str">
            <v>Tr2</v>
          </cell>
          <cell r="AG515" t="str">
            <v>Tr2-2001</v>
          </cell>
          <cell r="AH515" t="str">
            <v>2001-Tr2</v>
          </cell>
          <cell r="AI515">
            <v>5</v>
          </cell>
          <cell r="AJ515" t="str">
            <v>05</v>
          </cell>
        </row>
        <row r="516">
          <cell r="AA516" t="str">
            <v>Aaa</v>
          </cell>
          <cell r="AB516">
            <v>37021</v>
          </cell>
          <cell r="AC516">
            <v>2001</v>
          </cell>
          <cell r="AD516" t="str">
            <v>St1</v>
          </cell>
          <cell r="AE516" t="str">
            <v>Qd2</v>
          </cell>
          <cell r="AF516" t="str">
            <v>Tr2</v>
          </cell>
          <cell r="AG516" t="str">
            <v>Tr2-2001</v>
          </cell>
          <cell r="AH516" t="str">
            <v>2001-Tr2</v>
          </cell>
          <cell r="AI516">
            <v>5</v>
          </cell>
          <cell r="AJ516" t="str">
            <v>05</v>
          </cell>
        </row>
        <row r="517">
          <cell r="AA517" t="str">
            <v>Aaa</v>
          </cell>
          <cell r="AB517">
            <v>37022</v>
          </cell>
          <cell r="AC517">
            <v>2001</v>
          </cell>
          <cell r="AD517" t="str">
            <v>St1</v>
          </cell>
          <cell r="AE517" t="str">
            <v>Qd2</v>
          </cell>
          <cell r="AF517" t="str">
            <v>Tr2</v>
          </cell>
          <cell r="AG517" t="str">
            <v>Tr2-2001</v>
          </cell>
          <cell r="AH517" t="str">
            <v>2001-Tr2</v>
          </cell>
          <cell r="AI517">
            <v>5</v>
          </cell>
          <cell r="AJ517" t="str">
            <v>05</v>
          </cell>
        </row>
        <row r="518">
          <cell r="AA518" t="str">
            <v>Aaa</v>
          </cell>
          <cell r="AB518">
            <v>37023</v>
          </cell>
          <cell r="AC518">
            <v>2001</v>
          </cell>
          <cell r="AD518" t="str">
            <v>St1</v>
          </cell>
          <cell r="AE518" t="str">
            <v>Qd2</v>
          </cell>
          <cell r="AF518" t="str">
            <v>Tr2</v>
          </cell>
          <cell r="AG518" t="str">
            <v>Tr2-2001</v>
          </cell>
          <cell r="AH518" t="str">
            <v>2001-Tr2</v>
          </cell>
          <cell r="AI518">
            <v>5</v>
          </cell>
          <cell r="AJ518" t="str">
            <v>05</v>
          </cell>
        </row>
        <row r="519">
          <cell r="AA519" t="str">
            <v>Aaa</v>
          </cell>
          <cell r="AB519">
            <v>37024</v>
          </cell>
          <cell r="AC519">
            <v>2001</v>
          </cell>
          <cell r="AD519" t="str">
            <v>St1</v>
          </cell>
          <cell r="AE519" t="str">
            <v>Qd2</v>
          </cell>
          <cell r="AF519" t="str">
            <v>Tr2</v>
          </cell>
          <cell r="AG519" t="str">
            <v>Tr2-2001</v>
          </cell>
          <cell r="AH519" t="str">
            <v>2001-Tr2</v>
          </cell>
          <cell r="AI519">
            <v>5</v>
          </cell>
          <cell r="AJ519" t="str">
            <v>05</v>
          </cell>
        </row>
        <row r="520">
          <cell r="AA520" t="str">
            <v>Aaa</v>
          </cell>
          <cell r="AB520">
            <v>37025</v>
          </cell>
          <cell r="AC520">
            <v>2001</v>
          </cell>
          <cell r="AD520" t="str">
            <v>St1</v>
          </cell>
          <cell r="AE520" t="str">
            <v>Qd2</v>
          </cell>
          <cell r="AF520" t="str">
            <v>Tr2</v>
          </cell>
          <cell r="AG520" t="str">
            <v>Tr2-2001</v>
          </cell>
          <cell r="AH520" t="str">
            <v>2001-Tr2</v>
          </cell>
          <cell r="AI520">
            <v>5</v>
          </cell>
          <cell r="AJ520" t="str">
            <v>05</v>
          </cell>
        </row>
        <row r="521">
          <cell r="AA521" t="str">
            <v>Aaa</v>
          </cell>
          <cell r="AB521">
            <v>37026</v>
          </cell>
          <cell r="AC521">
            <v>2001</v>
          </cell>
          <cell r="AD521" t="str">
            <v>St1</v>
          </cell>
          <cell r="AE521" t="str">
            <v>Qd2</v>
          </cell>
          <cell r="AF521" t="str">
            <v>Tr2</v>
          </cell>
          <cell r="AG521" t="str">
            <v>Tr2-2001</v>
          </cell>
          <cell r="AH521" t="str">
            <v>2001-Tr2</v>
          </cell>
          <cell r="AI521">
            <v>5</v>
          </cell>
          <cell r="AJ521" t="str">
            <v>05</v>
          </cell>
        </row>
        <row r="522">
          <cell r="AA522" t="str">
            <v>Aaa</v>
          </cell>
          <cell r="AB522">
            <v>37027</v>
          </cell>
          <cell r="AC522">
            <v>2001</v>
          </cell>
          <cell r="AD522" t="str">
            <v>St1</v>
          </cell>
          <cell r="AE522" t="str">
            <v>Qd2</v>
          </cell>
          <cell r="AF522" t="str">
            <v>Tr2</v>
          </cell>
          <cell r="AG522" t="str">
            <v>Tr2-2001</v>
          </cell>
          <cell r="AH522" t="str">
            <v>2001-Tr2</v>
          </cell>
          <cell r="AI522">
            <v>5</v>
          </cell>
          <cell r="AJ522" t="str">
            <v>05</v>
          </cell>
        </row>
        <row r="523">
          <cell r="AA523" t="str">
            <v>Aaa</v>
          </cell>
          <cell r="AB523">
            <v>37028</v>
          </cell>
          <cell r="AC523">
            <v>2001</v>
          </cell>
          <cell r="AD523" t="str">
            <v>St1</v>
          </cell>
          <cell r="AE523" t="str">
            <v>Qd2</v>
          </cell>
          <cell r="AF523" t="str">
            <v>Tr2</v>
          </cell>
          <cell r="AG523" t="str">
            <v>Tr2-2001</v>
          </cell>
          <cell r="AH523" t="str">
            <v>2001-Tr2</v>
          </cell>
          <cell r="AI523">
            <v>5</v>
          </cell>
          <cell r="AJ523" t="str">
            <v>05</v>
          </cell>
        </row>
        <row r="524">
          <cell r="AA524" t="str">
            <v>Aaa</v>
          </cell>
          <cell r="AB524">
            <v>37029</v>
          </cell>
          <cell r="AC524">
            <v>2001</v>
          </cell>
          <cell r="AD524" t="str">
            <v>St1</v>
          </cell>
          <cell r="AE524" t="str">
            <v>Qd2</v>
          </cell>
          <cell r="AF524" t="str">
            <v>Tr2</v>
          </cell>
          <cell r="AG524" t="str">
            <v>Tr2-2001</v>
          </cell>
          <cell r="AH524" t="str">
            <v>2001-Tr2</v>
          </cell>
          <cell r="AI524">
            <v>5</v>
          </cell>
          <cell r="AJ524" t="str">
            <v>05</v>
          </cell>
        </row>
        <row r="525">
          <cell r="AA525" t="str">
            <v>Aaa</v>
          </cell>
          <cell r="AB525">
            <v>37030</v>
          </cell>
          <cell r="AC525">
            <v>2001</v>
          </cell>
          <cell r="AD525" t="str">
            <v>St1</v>
          </cell>
          <cell r="AE525" t="str">
            <v>Qd2</v>
          </cell>
          <cell r="AF525" t="str">
            <v>Tr2</v>
          </cell>
          <cell r="AG525" t="str">
            <v>Tr2-2001</v>
          </cell>
          <cell r="AH525" t="str">
            <v>2001-Tr2</v>
          </cell>
          <cell r="AI525">
            <v>5</v>
          </cell>
          <cell r="AJ525" t="str">
            <v>05</v>
          </cell>
        </row>
        <row r="526">
          <cell r="AA526" t="str">
            <v>Aaa</v>
          </cell>
          <cell r="AB526">
            <v>37031</v>
          </cell>
          <cell r="AC526">
            <v>2001</v>
          </cell>
          <cell r="AD526" t="str">
            <v>St1</v>
          </cell>
          <cell r="AE526" t="str">
            <v>Qd2</v>
          </cell>
          <cell r="AF526" t="str">
            <v>Tr2</v>
          </cell>
          <cell r="AG526" t="str">
            <v>Tr2-2001</v>
          </cell>
          <cell r="AH526" t="str">
            <v>2001-Tr2</v>
          </cell>
          <cell r="AI526">
            <v>5</v>
          </cell>
          <cell r="AJ526" t="str">
            <v>05</v>
          </cell>
        </row>
        <row r="527">
          <cell r="AA527" t="str">
            <v>Aaa</v>
          </cell>
          <cell r="AB527">
            <v>37032</v>
          </cell>
          <cell r="AC527">
            <v>2001</v>
          </cell>
          <cell r="AD527" t="str">
            <v>St1</v>
          </cell>
          <cell r="AE527" t="str">
            <v>Qd2</v>
          </cell>
          <cell r="AF527" t="str">
            <v>Tr2</v>
          </cell>
          <cell r="AG527" t="str">
            <v>Tr2-2001</v>
          </cell>
          <cell r="AH527" t="str">
            <v>2001-Tr2</v>
          </cell>
          <cell r="AI527">
            <v>5</v>
          </cell>
          <cell r="AJ527" t="str">
            <v>05</v>
          </cell>
        </row>
        <row r="528">
          <cell r="AA528" t="str">
            <v>Aaa</v>
          </cell>
          <cell r="AB528">
            <v>37033</v>
          </cell>
          <cell r="AC528">
            <v>2001</v>
          </cell>
          <cell r="AD528" t="str">
            <v>St1</v>
          </cell>
          <cell r="AE528" t="str">
            <v>Qd2</v>
          </cell>
          <cell r="AF528" t="str">
            <v>Tr2</v>
          </cell>
          <cell r="AG528" t="str">
            <v>Tr2-2001</v>
          </cell>
          <cell r="AH528" t="str">
            <v>2001-Tr2</v>
          </cell>
          <cell r="AI528">
            <v>5</v>
          </cell>
          <cell r="AJ528" t="str">
            <v>05</v>
          </cell>
        </row>
        <row r="529">
          <cell r="AA529" t="str">
            <v>Aaa</v>
          </cell>
          <cell r="AB529">
            <v>37034</v>
          </cell>
          <cell r="AC529">
            <v>2001</v>
          </cell>
          <cell r="AD529" t="str">
            <v>St1</v>
          </cell>
          <cell r="AE529" t="str">
            <v>Qd2</v>
          </cell>
          <cell r="AF529" t="str">
            <v>Tr2</v>
          </cell>
          <cell r="AG529" t="str">
            <v>Tr2-2001</v>
          </cell>
          <cell r="AH529" t="str">
            <v>2001-Tr2</v>
          </cell>
          <cell r="AI529">
            <v>5</v>
          </cell>
          <cell r="AJ529" t="str">
            <v>05</v>
          </cell>
        </row>
        <row r="530">
          <cell r="AA530" t="str">
            <v>Aaa</v>
          </cell>
          <cell r="AB530">
            <v>37035</v>
          </cell>
          <cell r="AC530">
            <v>2001</v>
          </cell>
          <cell r="AD530" t="str">
            <v>St1</v>
          </cell>
          <cell r="AE530" t="str">
            <v>Qd2</v>
          </cell>
          <cell r="AF530" t="str">
            <v>Tr2</v>
          </cell>
          <cell r="AG530" t="str">
            <v>Tr2-2001</v>
          </cell>
          <cell r="AH530" t="str">
            <v>2001-Tr2</v>
          </cell>
          <cell r="AI530">
            <v>5</v>
          </cell>
          <cell r="AJ530" t="str">
            <v>05</v>
          </cell>
        </row>
        <row r="531">
          <cell r="AA531" t="str">
            <v>Aaa</v>
          </cell>
          <cell r="AB531">
            <v>37036</v>
          </cell>
          <cell r="AC531">
            <v>2001</v>
          </cell>
          <cell r="AD531" t="str">
            <v>St1</v>
          </cell>
          <cell r="AE531" t="str">
            <v>Qd2</v>
          </cell>
          <cell r="AF531" t="str">
            <v>Tr2</v>
          </cell>
          <cell r="AG531" t="str">
            <v>Tr2-2001</v>
          </cell>
          <cell r="AH531" t="str">
            <v>2001-Tr2</v>
          </cell>
          <cell r="AI531">
            <v>5</v>
          </cell>
          <cell r="AJ531" t="str">
            <v>05</v>
          </cell>
        </row>
        <row r="532">
          <cell r="AA532" t="str">
            <v>Aaa</v>
          </cell>
          <cell r="AB532">
            <v>37037</v>
          </cell>
          <cell r="AC532">
            <v>2001</v>
          </cell>
          <cell r="AD532" t="str">
            <v>St1</v>
          </cell>
          <cell r="AE532" t="str">
            <v>Qd2</v>
          </cell>
          <cell r="AF532" t="str">
            <v>Tr2</v>
          </cell>
          <cell r="AG532" t="str">
            <v>Tr2-2001</v>
          </cell>
          <cell r="AH532" t="str">
            <v>2001-Tr2</v>
          </cell>
          <cell r="AI532">
            <v>5</v>
          </cell>
          <cell r="AJ532" t="str">
            <v>05</v>
          </cell>
        </row>
        <row r="533">
          <cell r="AA533" t="str">
            <v>Aaa</v>
          </cell>
          <cell r="AB533">
            <v>37038</v>
          </cell>
          <cell r="AC533">
            <v>2001</v>
          </cell>
          <cell r="AD533" t="str">
            <v>St1</v>
          </cell>
          <cell r="AE533" t="str">
            <v>Qd2</v>
          </cell>
          <cell r="AF533" t="str">
            <v>Tr2</v>
          </cell>
          <cell r="AG533" t="str">
            <v>Tr2-2001</v>
          </cell>
          <cell r="AH533" t="str">
            <v>2001-Tr2</v>
          </cell>
          <cell r="AI533">
            <v>5</v>
          </cell>
          <cell r="AJ533" t="str">
            <v>05</v>
          </cell>
        </row>
        <row r="534">
          <cell r="AA534" t="str">
            <v>Aaa</v>
          </cell>
          <cell r="AB534">
            <v>37039</v>
          </cell>
          <cell r="AC534">
            <v>2001</v>
          </cell>
          <cell r="AD534" t="str">
            <v>St1</v>
          </cell>
          <cell r="AE534" t="str">
            <v>Qd2</v>
          </cell>
          <cell r="AF534" t="str">
            <v>Tr2</v>
          </cell>
          <cell r="AG534" t="str">
            <v>Tr2-2001</v>
          </cell>
          <cell r="AH534" t="str">
            <v>2001-Tr2</v>
          </cell>
          <cell r="AI534">
            <v>5</v>
          </cell>
          <cell r="AJ534" t="str">
            <v>05</v>
          </cell>
        </row>
        <row r="535">
          <cell r="AA535" t="str">
            <v>Aaa</v>
          </cell>
          <cell r="AB535">
            <v>37040</v>
          </cell>
          <cell r="AC535">
            <v>2001</v>
          </cell>
          <cell r="AD535" t="str">
            <v>St1</v>
          </cell>
          <cell r="AE535" t="str">
            <v>Qd2</v>
          </cell>
          <cell r="AF535" t="str">
            <v>Tr2</v>
          </cell>
          <cell r="AG535" t="str">
            <v>Tr2-2001</v>
          </cell>
          <cell r="AH535" t="str">
            <v>2001-Tr2</v>
          </cell>
          <cell r="AI535">
            <v>5</v>
          </cell>
          <cell r="AJ535" t="str">
            <v>05</v>
          </cell>
        </row>
        <row r="536">
          <cell r="AA536" t="str">
            <v>Aaa</v>
          </cell>
          <cell r="AB536">
            <v>37041</v>
          </cell>
          <cell r="AC536">
            <v>2001</v>
          </cell>
          <cell r="AD536" t="str">
            <v>St1</v>
          </cell>
          <cell r="AE536" t="str">
            <v>Qd2</v>
          </cell>
          <cell r="AF536" t="str">
            <v>Tr2</v>
          </cell>
          <cell r="AG536" t="str">
            <v>Tr2-2001</v>
          </cell>
          <cell r="AH536" t="str">
            <v>2001-Tr2</v>
          </cell>
          <cell r="AI536">
            <v>5</v>
          </cell>
          <cell r="AJ536" t="str">
            <v>05</v>
          </cell>
        </row>
        <row r="537">
          <cell r="AA537" t="str">
            <v>Aaa</v>
          </cell>
          <cell r="AB537">
            <v>37042</v>
          </cell>
          <cell r="AC537">
            <v>2001</v>
          </cell>
          <cell r="AD537" t="str">
            <v>St1</v>
          </cell>
          <cell r="AE537" t="str">
            <v>Qd2</v>
          </cell>
          <cell r="AF537" t="str">
            <v>Tr2</v>
          </cell>
          <cell r="AG537" t="str">
            <v>Tr2-2001</v>
          </cell>
          <cell r="AH537" t="str">
            <v>2001-Tr2</v>
          </cell>
          <cell r="AI537">
            <v>5</v>
          </cell>
          <cell r="AJ537" t="str">
            <v>05</v>
          </cell>
        </row>
        <row r="538">
          <cell r="AA538" t="str">
            <v>Aaa</v>
          </cell>
          <cell r="AB538">
            <v>37043</v>
          </cell>
          <cell r="AC538">
            <v>2001</v>
          </cell>
          <cell r="AD538" t="str">
            <v>St1</v>
          </cell>
          <cell r="AE538" t="str">
            <v>Qd2</v>
          </cell>
          <cell r="AF538" t="str">
            <v>Tr2</v>
          </cell>
          <cell r="AG538" t="str">
            <v>Tr2-2001</v>
          </cell>
          <cell r="AH538" t="str">
            <v>2001-Tr2</v>
          </cell>
          <cell r="AI538">
            <v>6</v>
          </cell>
          <cell r="AJ538" t="str">
            <v>06</v>
          </cell>
        </row>
        <row r="539">
          <cell r="AA539" t="str">
            <v>Aaa</v>
          </cell>
          <cell r="AB539">
            <v>37044</v>
          </cell>
          <cell r="AC539">
            <v>2001</v>
          </cell>
          <cell r="AD539" t="str">
            <v>St1</v>
          </cell>
          <cell r="AE539" t="str">
            <v>Qd2</v>
          </cell>
          <cell r="AF539" t="str">
            <v>Tr2</v>
          </cell>
          <cell r="AG539" t="str">
            <v>Tr2-2001</v>
          </cell>
          <cell r="AH539" t="str">
            <v>2001-Tr2</v>
          </cell>
          <cell r="AI539">
            <v>6</v>
          </cell>
          <cell r="AJ539" t="str">
            <v>06</v>
          </cell>
        </row>
        <row r="540">
          <cell r="AA540" t="str">
            <v>Aaa</v>
          </cell>
          <cell r="AB540">
            <v>37045</v>
          </cell>
          <cell r="AC540">
            <v>2001</v>
          </cell>
          <cell r="AD540" t="str">
            <v>St1</v>
          </cell>
          <cell r="AE540" t="str">
            <v>Qd2</v>
          </cell>
          <cell r="AF540" t="str">
            <v>Tr2</v>
          </cell>
          <cell r="AG540" t="str">
            <v>Tr2-2001</v>
          </cell>
          <cell r="AH540" t="str">
            <v>2001-Tr2</v>
          </cell>
          <cell r="AI540">
            <v>6</v>
          </cell>
          <cell r="AJ540" t="str">
            <v>06</v>
          </cell>
        </row>
        <row r="541">
          <cell r="AA541" t="str">
            <v>Aaa</v>
          </cell>
          <cell r="AB541">
            <v>37046</v>
          </cell>
          <cell r="AC541">
            <v>2001</v>
          </cell>
          <cell r="AD541" t="str">
            <v>St1</v>
          </cell>
          <cell r="AE541" t="str">
            <v>Qd2</v>
          </cell>
          <cell r="AF541" t="str">
            <v>Tr2</v>
          </cell>
          <cell r="AG541" t="str">
            <v>Tr2-2001</v>
          </cell>
          <cell r="AH541" t="str">
            <v>2001-Tr2</v>
          </cell>
          <cell r="AI541">
            <v>6</v>
          </cell>
          <cell r="AJ541" t="str">
            <v>06</v>
          </cell>
        </row>
        <row r="542">
          <cell r="AA542" t="str">
            <v>Aaa</v>
          </cell>
          <cell r="AB542">
            <v>37047</v>
          </cell>
          <cell r="AC542">
            <v>2001</v>
          </cell>
          <cell r="AD542" t="str">
            <v>St1</v>
          </cell>
          <cell r="AE542" t="str">
            <v>Qd2</v>
          </cell>
          <cell r="AF542" t="str">
            <v>Tr2</v>
          </cell>
          <cell r="AG542" t="str">
            <v>Tr2-2001</v>
          </cell>
          <cell r="AH542" t="str">
            <v>2001-Tr2</v>
          </cell>
          <cell r="AI542">
            <v>6</v>
          </cell>
          <cell r="AJ542" t="str">
            <v>06</v>
          </cell>
        </row>
        <row r="543">
          <cell r="AA543" t="str">
            <v>Aaa</v>
          </cell>
          <cell r="AB543">
            <v>37048</v>
          </cell>
          <cell r="AC543">
            <v>2001</v>
          </cell>
          <cell r="AD543" t="str">
            <v>St1</v>
          </cell>
          <cell r="AE543" t="str">
            <v>Qd2</v>
          </cell>
          <cell r="AF543" t="str">
            <v>Tr2</v>
          </cell>
          <cell r="AG543" t="str">
            <v>Tr2-2001</v>
          </cell>
          <cell r="AH543" t="str">
            <v>2001-Tr2</v>
          </cell>
          <cell r="AI543">
            <v>6</v>
          </cell>
          <cell r="AJ543" t="str">
            <v>06</v>
          </cell>
        </row>
        <row r="544">
          <cell r="AA544" t="str">
            <v>Aaa</v>
          </cell>
          <cell r="AB544">
            <v>37049</v>
          </cell>
          <cell r="AC544">
            <v>2001</v>
          </cell>
          <cell r="AD544" t="str">
            <v>St1</v>
          </cell>
          <cell r="AE544" t="str">
            <v>Qd2</v>
          </cell>
          <cell r="AF544" t="str">
            <v>Tr2</v>
          </cell>
          <cell r="AG544" t="str">
            <v>Tr2-2001</v>
          </cell>
          <cell r="AH544" t="str">
            <v>2001-Tr2</v>
          </cell>
          <cell r="AI544">
            <v>6</v>
          </cell>
          <cell r="AJ544" t="str">
            <v>06</v>
          </cell>
        </row>
        <row r="545">
          <cell r="AA545" t="str">
            <v>Aaa</v>
          </cell>
          <cell r="AB545">
            <v>37050</v>
          </cell>
          <cell r="AC545">
            <v>2001</v>
          </cell>
          <cell r="AD545" t="str">
            <v>St1</v>
          </cell>
          <cell r="AE545" t="str">
            <v>Qd2</v>
          </cell>
          <cell r="AF545" t="str">
            <v>Tr2</v>
          </cell>
          <cell r="AG545" t="str">
            <v>Tr2-2001</v>
          </cell>
          <cell r="AH545" t="str">
            <v>2001-Tr2</v>
          </cell>
          <cell r="AI545">
            <v>6</v>
          </cell>
          <cell r="AJ545" t="str">
            <v>06</v>
          </cell>
        </row>
        <row r="546">
          <cell r="AA546" t="str">
            <v>Aaa</v>
          </cell>
          <cell r="AB546">
            <v>37051</v>
          </cell>
          <cell r="AC546">
            <v>2001</v>
          </cell>
          <cell r="AD546" t="str">
            <v>St1</v>
          </cell>
          <cell r="AE546" t="str">
            <v>Qd2</v>
          </cell>
          <cell r="AF546" t="str">
            <v>Tr2</v>
          </cell>
          <cell r="AG546" t="str">
            <v>Tr2-2001</v>
          </cell>
          <cell r="AH546" t="str">
            <v>2001-Tr2</v>
          </cell>
          <cell r="AI546">
            <v>6</v>
          </cell>
          <cell r="AJ546" t="str">
            <v>06</v>
          </cell>
        </row>
        <row r="547">
          <cell r="AA547" t="str">
            <v>Aaa</v>
          </cell>
          <cell r="AB547">
            <v>37052</v>
          </cell>
          <cell r="AC547">
            <v>2001</v>
          </cell>
          <cell r="AD547" t="str">
            <v>St1</v>
          </cell>
          <cell r="AE547" t="str">
            <v>Qd2</v>
          </cell>
          <cell r="AF547" t="str">
            <v>Tr2</v>
          </cell>
          <cell r="AG547" t="str">
            <v>Tr2-2001</v>
          </cell>
          <cell r="AH547" t="str">
            <v>2001-Tr2</v>
          </cell>
          <cell r="AI547">
            <v>6</v>
          </cell>
          <cell r="AJ547" t="str">
            <v>06</v>
          </cell>
        </row>
        <row r="548">
          <cell r="AA548" t="str">
            <v>Aaa</v>
          </cell>
          <cell r="AB548">
            <v>37053</v>
          </cell>
          <cell r="AC548">
            <v>2001</v>
          </cell>
          <cell r="AD548" t="str">
            <v>St1</v>
          </cell>
          <cell r="AE548" t="str">
            <v>Qd2</v>
          </cell>
          <cell r="AF548" t="str">
            <v>Tr2</v>
          </cell>
          <cell r="AG548" t="str">
            <v>Tr2-2001</v>
          </cell>
          <cell r="AH548" t="str">
            <v>2001-Tr2</v>
          </cell>
          <cell r="AI548">
            <v>6</v>
          </cell>
          <cell r="AJ548" t="str">
            <v>06</v>
          </cell>
        </row>
        <row r="549">
          <cell r="AA549" t="str">
            <v>Aaa</v>
          </cell>
          <cell r="AB549">
            <v>37054</v>
          </cell>
          <cell r="AC549">
            <v>2001</v>
          </cell>
          <cell r="AD549" t="str">
            <v>St1</v>
          </cell>
          <cell r="AE549" t="str">
            <v>Qd2</v>
          </cell>
          <cell r="AF549" t="str">
            <v>Tr2</v>
          </cell>
          <cell r="AG549" t="str">
            <v>Tr2-2001</v>
          </cell>
          <cell r="AH549" t="str">
            <v>2001-Tr2</v>
          </cell>
          <cell r="AI549">
            <v>6</v>
          </cell>
          <cell r="AJ549" t="str">
            <v>06</v>
          </cell>
        </row>
        <row r="550">
          <cell r="AA550" t="str">
            <v>Aaa</v>
          </cell>
          <cell r="AB550">
            <v>37055</v>
          </cell>
          <cell r="AC550">
            <v>2001</v>
          </cell>
          <cell r="AD550" t="str">
            <v>St1</v>
          </cell>
          <cell r="AE550" t="str">
            <v>Qd2</v>
          </cell>
          <cell r="AF550" t="str">
            <v>Tr2</v>
          </cell>
          <cell r="AG550" t="str">
            <v>Tr2-2001</v>
          </cell>
          <cell r="AH550" t="str">
            <v>2001-Tr2</v>
          </cell>
          <cell r="AI550">
            <v>6</v>
          </cell>
          <cell r="AJ550" t="str">
            <v>06</v>
          </cell>
        </row>
        <row r="551">
          <cell r="AA551" t="str">
            <v>Aaa</v>
          </cell>
          <cell r="AB551">
            <v>37056</v>
          </cell>
          <cell r="AC551">
            <v>2001</v>
          </cell>
          <cell r="AD551" t="str">
            <v>St1</v>
          </cell>
          <cell r="AE551" t="str">
            <v>Qd2</v>
          </cell>
          <cell r="AF551" t="str">
            <v>Tr2</v>
          </cell>
          <cell r="AG551" t="str">
            <v>Tr2-2001</v>
          </cell>
          <cell r="AH551" t="str">
            <v>2001-Tr2</v>
          </cell>
          <cell r="AI551">
            <v>6</v>
          </cell>
          <cell r="AJ551" t="str">
            <v>06</v>
          </cell>
        </row>
        <row r="552">
          <cell r="AA552" t="str">
            <v>Aaa</v>
          </cell>
          <cell r="AB552">
            <v>37057</v>
          </cell>
          <cell r="AC552">
            <v>2001</v>
          </cell>
          <cell r="AD552" t="str">
            <v>St1</v>
          </cell>
          <cell r="AE552" t="str">
            <v>Qd2</v>
          </cell>
          <cell r="AF552" t="str">
            <v>Tr2</v>
          </cell>
          <cell r="AG552" t="str">
            <v>Tr2-2001</v>
          </cell>
          <cell r="AH552" t="str">
            <v>2001-Tr2</v>
          </cell>
          <cell r="AI552">
            <v>6</v>
          </cell>
          <cell r="AJ552" t="str">
            <v>06</v>
          </cell>
        </row>
        <row r="553">
          <cell r="AA553" t="str">
            <v>Aaa</v>
          </cell>
          <cell r="AB553">
            <v>37058</v>
          </cell>
          <cell r="AC553">
            <v>2001</v>
          </cell>
          <cell r="AD553" t="str">
            <v>St1</v>
          </cell>
          <cell r="AE553" t="str">
            <v>Qd2</v>
          </cell>
          <cell r="AF553" t="str">
            <v>Tr2</v>
          </cell>
          <cell r="AG553" t="str">
            <v>Tr2-2001</v>
          </cell>
          <cell r="AH553" t="str">
            <v>2001-Tr2</v>
          </cell>
          <cell r="AI553">
            <v>6</v>
          </cell>
          <cell r="AJ553" t="str">
            <v>06</v>
          </cell>
        </row>
        <row r="554">
          <cell r="AA554" t="str">
            <v>Aaa</v>
          </cell>
          <cell r="AB554">
            <v>37059</v>
          </cell>
          <cell r="AC554">
            <v>2001</v>
          </cell>
          <cell r="AD554" t="str">
            <v>St1</v>
          </cell>
          <cell r="AE554" t="str">
            <v>Qd2</v>
          </cell>
          <cell r="AF554" t="str">
            <v>Tr2</v>
          </cell>
          <cell r="AG554" t="str">
            <v>Tr2-2001</v>
          </cell>
          <cell r="AH554" t="str">
            <v>2001-Tr2</v>
          </cell>
          <cell r="AI554">
            <v>6</v>
          </cell>
          <cell r="AJ554" t="str">
            <v>06</v>
          </cell>
        </row>
        <row r="555">
          <cell r="AA555" t="str">
            <v>Aaa</v>
          </cell>
          <cell r="AB555">
            <v>37060</v>
          </cell>
          <cell r="AC555">
            <v>2001</v>
          </cell>
          <cell r="AD555" t="str">
            <v>St1</v>
          </cell>
          <cell r="AE555" t="str">
            <v>Qd2</v>
          </cell>
          <cell r="AF555" t="str">
            <v>Tr2</v>
          </cell>
          <cell r="AG555" t="str">
            <v>Tr2-2001</v>
          </cell>
          <cell r="AH555" t="str">
            <v>2001-Tr2</v>
          </cell>
          <cell r="AI555">
            <v>6</v>
          </cell>
          <cell r="AJ555" t="str">
            <v>06</v>
          </cell>
        </row>
        <row r="556">
          <cell r="AA556" t="str">
            <v>Aaa</v>
          </cell>
          <cell r="AB556">
            <v>37061</v>
          </cell>
          <cell r="AC556">
            <v>2001</v>
          </cell>
          <cell r="AD556" t="str">
            <v>St1</v>
          </cell>
          <cell r="AE556" t="str">
            <v>Qd2</v>
          </cell>
          <cell r="AF556" t="str">
            <v>Tr2</v>
          </cell>
          <cell r="AG556" t="str">
            <v>Tr2-2001</v>
          </cell>
          <cell r="AH556" t="str">
            <v>2001-Tr2</v>
          </cell>
          <cell r="AI556">
            <v>6</v>
          </cell>
          <cell r="AJ556" t="str">
            <v>06</v>
          </cell>
        </row>
        <row r="557">
          <cell r="AA557" t="str">
            <v>Aaa</v>
          </cell>
          <cell r="AB557">
            <v>37062</v>
          </cell>
          <cell r="AC557">
            <v>2001</v>
          </cell>
          <cell r="AD557" t="str">
            <v>St1</v>
          </cell>
          <cell r="AE557" t="str">
            <v>Qd2</v>
          </cell>
          <cell r="AF557" t="str">
            <v>Tr2</v>
          </cell>
          <cell r="AG557" t="str">
            <v>Tr2-2001</v>
          </cell>
          <cell r="AH557" t="str">
            <v>2001-Tr2</v>
          </cell>
          <cell r="AI557">
            <v>6</v>
          </cell>
          <cell r="AJ557" t="str">
            <v>06</v>
          </cell>
        </row>
        <row r="558">
          <cell r="AA558" t="str">
            <v>Aaa</v>
          </cell>
          <cell r="AB558">
            <v>37063</v>
          </cell>
          <cell r="AC558">
            <v>2001</v>
          </cell>
          <cell r="AD558" t="str">
            <v>St1</v>
          </cell>
          <cell r="AE558" t="str">
            <v>Qd2</v>
          </cell>
          <cell r="AF558" t="str">
            <v>Tr2</v>
          </cell>
          <cell r="AG558" t="str">
            <v>Tr2-2001</v>
          </cell>
          <cell r="AH558" t="str">
            <v>2001-Tr2</v>
          </cell>
          <cell r="AI558">
            <v>6</v>
          </cell>
          <cell r="AJ558" t="str">
            <v>06</v>
          </cell>
        </row>
        <row r="559">
          <cell r="AA559" t="str">
            <v>Aaa</v>
          </cell>
          <cell r="AB559">
            <v>37064</v>
          </cell>
          <cell r="AC559">
            <v>2001</v>
          </cell>
          <cell r="AD559" t="str">
            <v>St1</v>
          </cell>
          <cell r="AE559" t="str">
            <v>Qd2</v>
          </cell>
          <cell r="AF559" t="str">
            <v>Tr2</v>
          </cell>
          <cell r="AG559" t="str">
            <v>Tr2-2001</v>
          </cell>
          <cell r="AH559" t="str">
            <v>2001-Tr2</v>
          </cell>
          <cell r="AI559">
            <v>6</v>
          </cell>
          <cell r="AJ559" t="str">
            <v>06</v>
          </cell>
        </row>
        <row r="560">
          <cell r="AA560" t="str">
            <v>Aaa</v>
          </cell>
          <cell r="AB560">
            <v>37065</v>
          </cell>
          <cell r="AC560">
            <v>2001</v>
          </cell>
          <cell r="AD560" t="str">
            <v>St1</v>
          </cell>
          <cell r="AE560" t="str">
            <v>Qd2</v>
          </cell>
          <cell r="AF560" t="str">
            <v>Tr2</v>
          </cell>
          <cell r="AG560" t="str">
            <v>Tr2-2001</v>
          </cell>
          <cell r="AH560" t="str">
            <v>2001-Tr2</v>
          </cell>
          <cell r="AI560">
            <v>6</v>
          </cell>
          <cell r="AJ560" t="str">
            <v>06</v>
          </cell>
        </row>
        <row r="561">
          <cell r="AA561" t="str">
            <v>Aaa</v>
          </cell>
          <cell r="AB561">
            <v>37066</v>
          </cell>
          <cell r="AC561">
            <v>2001</v>
          </cell>
          <cell r="AD561" t="str">
            <v>St1</v>
          </cell>
          <cell r="AE561" t="str">
            <v>Qd2</v>
          </cell>
          <cell r="AF561" t="str">
            <v>Tr2</v>
          </cell>
          <cell r="AG561" t="str">
            <v>Tr2-2001</v>
          </cell>
          <cell r="AH561" t="str">
            <v>2001-Tr2</v>
          </cell>
          <cell r="AI561">
            <v>6</v>
          </cell>
          <cell r="AJ561" t="str">
            <v>06</v>
          </cell>
        </row>
        <row r="562">
          <cell r="AA562" t="str">
            <v>Aaa</v>
          </cell>
          <cell r="AB562">
            <v>37067</v>
          </cell>
          <cell r="AC562">
            <v>2001</v>
          </cell>
          <cell r="AD562" t="str">
            <v>St1</v>
          </cell>
          <cell r="AE562" t="str">
            <v>Qd2</v>
          </cell>
          <cell r="AF562" t="str">
            <v>Tr2</v>
          </cell>
          <cell r="AG562" t="str">
            <v>Tr2-2001</v>
          </cell>
          <cell r="AH562" t="str">
            <v>2001-Tr2</v>
          </cell>
          <cell r="AI562">
            <v>6</v>
          </cell>
          <cell r="AJ562" t="str">
            <v>06</v>
          </cell>
        </row>
        <row r="563">
          <cell r="AA563" t="str">
            <v>Aaa</v>
          </cell>
          <cell r="AB563">
            <v>37068</v>
          </cell>
          <cell r="AC563">
            <v>2001</v>
          </cell>
          <cell r="AD563" t="str">
            <v>St1</v>
          </cell>
          <cell r="AE563" t="str">
            <v>Qd2</v>
          </cell>
          <cell r="AF563" t="str">
            <v>Tr2</v>
          </cell>
          <cell r="AG563" t="str">
            <v>Tr2-2001</v>
          </cell>
          <cell r="AH563" t="str">
            <v>2001-Tr2</v>
          </cell>
          <cell r="AI563">
            <v>6</v>
          </cell>
          <cell r="AJ563" t="str">
            <v>06</v>
          </cell>
        </row>
        <row r="564">
          <cell r="AA564" t="str">
            <v>Aaa</v>
          </cell>
          <cell r="AB564">
            <v>37069</v>
          </cell>
          <cell r="AC564">
            <v>2001</v>
          </cell>
          <cell r="AD564" t="str">
            <v>St1</v>
          </cell>
          <cell r="AE564" t="str">
            <v>Qd2</v>
          </cell>
          <cell r="AF564" t="str">
            <v>Tr2</v>
          </cell>
          <cell r="AG564" t="str">
            <v>Tr2-2001</v>
          </cell>
          <cell r="AH564" t="str">
            <v>2001-Tr2</v>
          </cell>
          <cell r="AI564">
            <v>6</v>
          </cell>
          <cell r="AJ564" t="str">
            <v>06</v>
          </cell>
        </row>
        <row r="565">
          <cell r="AA565" t="str">
            <v>Aaa</v>
          </cell>
          <cell r="AB565">
            <v>37070</v>
          </cell>
          <cell r="AC565">
            <v>2001</v>
          </cell>
          <cell r="AD565" t="str">
            <v>St1</v>
          </cell>
          <cell r="AE565" t="str">
            <v>Qd2</v>
          </cell>
          <cell r="AF565" t="str">
            <v>Tr2</v>
          </cell>
          <cell r="AG565" t="str">
            <v>Tr2-2001</v>
          </cell>
          <cell r="AH565" t="str">
            <v>2001-Tr2</v>
          </cell>
          <cell r="AI565">
            <v>6</v>
          </cell>
          <cell r="AJ565" t="str">
            <v>06</v>
          </cell>
        </row>
        <row r="566">
          <cell r="AA566" t="str">
            <v>Aaa</v>
          </cell>
          <cell r="AB566">
            <v>37071</v>
          </cell>
          <cell r="AC566">
            <v>2001</v>
          </cell>
          <cell r="AD566" t="str">
            <v>St1</v>
          </cell>
          <cell r="AE566" t="str">
            <v>Qd2</v>
          </cell>
          <cell r="AF566" t="str">
            <v>Tr2</v>
          </cell>
          <cell r="AG566" t="str">
            <v>Tr2-2001</v>
          </cell>
          <cell r="AH566" t="str">
            <v>2001-Tr2</v>
          </cell>
          <cell r="AI566">
            <v>6</v>
          </cell>
          <cell r="AJ566" t="str">
            <v>06</v>
          </cell>
        </row>
        <row r="567">
          <cell r="AA567" t="str">
            <v>Aaa</v>
          </cell>
          <cell r="AB567">
            <v>37072</v>
          </cell>
          <cell r="AC567">
            <v>2001</v>
          </cell>
          <cell r="AD567" t="str">
            <v>St1</v>
          </cell>
          <cell r="AE567" t="str">
            <v>Qd2</v>
          </cell>
          <cell r="AF567" t="str">
            <v>Tr2</v>
          </cell>
          <cell r="AG567" t="str">
            <v>Tr2-2001</v>
          </cell>
          <cell r="AH567" t="str">
            <v>2001-Tr2</v>
          </cell>
          <cell r="AI567">
            <v>6</v>
          </cell>
          <cell r="AJ567" t="str">
            <v>06</v>
          </cell>
        </row>
        <row r="568">
          <cell r="AA568" t="str">
            <v>Aaa</v>
          </cell>
          <cell r="AB568">
            <v>37073</v>
          </cell>
          <cell r="AC568">
            <v>2001</v>
          </cell>
          <cell r="AD568" t="str">
            <v>St2</v>
          </cell>
          <cell r="AE568" t="str">
            <v>Qd2</v>
          </cell>
          <cell r="AF568" t="str">
            <v>Tr3</v>
          </cell>
          <cell r="AG568" t="str">
            <v>Tr3-2001</v>
          </cell>
          <cell r="AH568" t="str">
            <v>2001-Tr3</v>
          </cell>
          <cell r="AI568">
            <v>7</v>
          </cell>
          <cell r="AJ568" t="str">
            <v>07</v>
          </cell>
        </row>
        <row r="569">
          <cell r="AA569" t="str">
            <v>Aaa</v>
          </cell>
          <cell r="AB569">
            <v>37074</v>
          </cell>
          <cell r="AC569">
            <v>2001</v>
          </cell>
          <cell r="AD569" t="str">
            <v>St2</v>
          </cell>
          <cell r="AE569" t="str">
            <v>Qd2</v>
          </cell>
          <cell r="AF569" t="str">
            <v>Tr3</v>
          </cell>
          <cell r="AG569" t="str">
            <v>Tr3-2001</v>
          </cell>
          <cell r="AH569" t="str">
            <v>2001-Tr3</v>
          </cell>
          <cell r="AI569">
            <v>7</v>
          </cell>
          <cell r="AJ569" t="str">
            <v>07</v>
          </cell>
        </row>
        <row r="570">
          <cell r="AA570" t="str">
            <v>Aaa</v>
          </cell>
          <cell r="AB570">
            <v>37075</v>
          </cell>
          <cell r="AC570">
            <v>2001</v>
          </cell>
          <cell r="AD570" t="str">
            <v>St2</v>
          </cell>
          <cell r="AE570" t="str">
            <v>Qd2</v>
          </cell>
          <cell r="AF570" t="str">
            <v>Tr3</v>
          </cell>
          <cell r="AG570" t="str">
            <v>Tr3-2001</v>
          </cell>
          <cell r="AH570" t="str">
            <v>2001-Tr3</v>
          </cell>
          <cell r="AI570">
            <v>7</v>
          </cell>
          <cell r="AJ570" t="str">
            <v>07</v>
          </cell>
        </row>
        <row r="571">
          <cell r="AA571" t="str">
            <v>Aaa</v>
          </cell>
          <cell r="AB571">
            <v>37076</v>
          </cell>
          <cell r="AC571">
            <v>2001</v>
          </cell>
          <cell r="AD571" t="str">
            <v>St2</v>
          </cell>
          <cell r="AE571" t="str">
            <v>Qd2</v>
          </cell>
          <cell r="AF571" t="str">
            <v>Tr3</v>
          </cell>
          <cell r="AG571" t="str">
            <v>Tr3-2001</v>
          </cell>
          <cell r="AH571" t="str">
            <v>2001-Tr3</v>
          </cell>
          <cell r="AI571">
            <v>7</v>
          </cell>
          <cell r="AJ571" t="str">
            <v>07</v>
          </cell>
        </row>
        <row r="572">
          <cell r="AA572" t="str">
            <v>Aaa</v>
          </cell>
          <cell r="AB572">
            <v>37077</v>
          </cell>
          <cell r="AC572">
            <v>2001</v>
          </cell>
          <cell r="AD572" t="str">
            <v>St2</v>
          </cell>
          <cell r="AE572" t="str">
            <v>Qd2</v>
          </cell>
          <cell r="AF572" t="str">
            <v>Tr3</v>
          </cell>
          <cell r="AG572" t="str">
            <v>Tr3-2001</v>
          </cell>
          <cell r="AH572" t="str">
            <v>2001-Tr3</v>
          </cell>
          <cell r="AI572">
            <v>7</v>
          </cell>
          <cell r="AJ572" t="str">
            <v>07</v>
          </cell>
        </row>
        <row r="573">
          <cell r="AA573" t="str">
            <v>Aaa</v>
          </cell>
          <cell r="AB573">
            <v>37078</v>
          </cell>
          <cell r="AC573">
            <v>2001</v>
          </cell>
          <cell r="AD573" t="str">
            <v>St2</v>
          </cell>
          <cell r="AE573" t="str">
            <v>Qd2</v>
          </cell>
          <cell r="AF573" t="str">
            <v>Tr3</v>
          </cell>
          <cell r="AG573" t="str">
            <v>Tr3-2001</v>
          </cell>
          <cell r="AH573" t="str">
            <v>2001-Tr3</v>
          </cell>
          <cell r="AI573">
            <v>7</v>
          </cell>
          <cell r="AJ573" t="str">
            <v>07</v>
          </cell>
        </row>
        <row r="574">
          <cell r="AA574" t="str">
            <v>Aaa</v>
          </cell>
          <cell r="AB574">
            <v>37079</v>
          </cell>
          <cell r="AC574">
            <v>2001</v>
          </cell>
          <cell r="AD574" t="str">
            <v>St2</v>
          </cell>
          <cell r="AE574" t="str">
            <v>Qd2</v>
          </cell>
          <cell r="AF574" t="str">
            <v>Tr3</v>
          </cell>
          <cell r="AG574" t="str">
            <v>Tr3-2001</v>
          </cell>
          <cell r="AH574" t="str">
            <v>2001-Tr3</v>
          </cell>
          <cell r="AI574">
            <v>7</v>
          </cell>
          <cell r="AJ574" t="str">
            <v>07</v>
          </cell>
        </row>
        <row r="575">
          <cell r="AA575" t="str">
            <v>Aaa</v>
          </cell>
          <cell r="AB575">
            <v>37080</v>
          </cell>
          <cell r="AC575">
            <v>2001</v>
          </cell>
          <cell r="AD575" t="str">
            <v>St2</v>
          </cell>
          <cell r="AE575" t="str">
            <v>Qd2</v>
          </cell>
          <cell r="AF575" t="str">
            <v>Tr3</v>
          </cell>
          <cell r="AG575" t="str">
            <v>Tr3-2001</v>
          </cell>
          <cell r="AH575" t="str">
            <v>2001-Tr3</v>
          </cell>
          <cell r="AI575">
            <v>7</v>
          </cell>
          <cell r="AJ575" t="str">
            <v>07</v>
          </cell>
        </row>
        <row r="576">
          <cell r="AA576" t="str">
            <v>Aaa</v>
          </cell>
          <cell r="AB576">
            <v>37081</v>
          </cell>
          <cell r="AC576">
            <v>2001</v>
          </cell>
          <cell r="AD576" t="str">
            <v>St2</v>
          </cell>
          <cell r="AE576" t="str">
            <v>Qd2</v>
          </cell>
          <cell r="AF576" t="str">
            <v>Tr3</v>
          </cell>
          <cell r="AG576" t="str">
            <v>Tr3-2001</v>
          </cell>
          <cell r="AH576" t="str">
            <v>2001-Tr3</v>
          </cell>
          <cell r="AI576">
            <v>7</v>
          </cell>
          <cell r="AJ576" t="str">
            <v>07</v>
          </cell>
        </row>
        <row r="577">
          <cell r="AA577" t="str">
            <v>Aaa</v>
          </cell>
          <cell r="AB577">
            <v>37082</v>
          </cell>
          <cell r="AC577">
            <v>2001</v>
          </cell>
          <cell r="AD577" t="str">
            <v>St2</v>
          </cell>
          <cell r="AE577" t="str">
            <v>Qd2</v>
          </cell>
          <cell r="AF577" t="str">
            <v>Tr3</v>
          </cell>
          <cell r="AG577" t="str">
            <v>Tr3-2001</v>
          </cell>
          <cell r="AH577" t="str">
            <v>2001-Tr3</v>
          </cell>
          <cell r="AI577">
            <v>7</v>
          </cell>
          <cell r="AJ577" t="str">
            <v>07</v>
          </cell>
        </row>
        <row r="578">
          <cell r="AA578" t="str">
            <v>Aaa</v>
          </cell>
          <cell r="AB578">
            <v>37083</v>
          </cell>
          <cell r="AC578">
            <v>2001</v>
          </cell>
          <cell r="AD578" t="str">
            <v>St2</v>
          </cell>
          <cell r="AE578" t="str">
            <v>Qd2</v>
          </cell>
          <cell r="AF578" t="str">
            <v>Tr3</v>
          </cell>
          <cell r="AG578" t="str">
            <v>Tr3-2001</v>
          </cell>
          <cell r="AH578" t="str">
            <v>2001-Tr3</v>
          </cell>
          <cell r="AI578">
            <v>7</v>
          </cell>
          <cell r="AJ578" t="str">
            <v>07</v>
          </cell>
        </row>
        <row r="579">
          <cell r="AA579" t="str">
            <v>Aaa</v>
          </cell>
          <cell r="AB579">
            <v>37084</v>
          </cell>
          <cell r="AC579">
            <v>2001</v>
          </cell>
          <cell r="AD579" t="str">
            <v>St2</v>
          </cell>
          <cell r="AE579" t="str">
            <v>Qd2</v>
          </cell>
          <cell r="AF579" t="str">
            <v>Tr3</v>
          </cell>
          <cell r="AG579" t="str">
            <v>Tr3-2001</v>
          </cell>
          <cell r="AH579" t="str">
            <v>2001-Tr3</v>
          </cell>
          <cell r="AI579">
            <v>7</v>
          </cell>
          <cell r="AJ579" t="str">
            <v>07</v>
          </cell>
        </row>
        <row r="580">
          <cell r="AA580" t="str">
            <v>Aaa</v>
          </cell>
          <cell r="AB580">
            <v>37085</v>
          </cell>
          <cell r="AC580">
            <v>2001</v>
          </cell>
          <cell r="AD580" t="str">
            <v>St2</v>
          </cell>
          <cell r="AE580" t="str">
            <v>Qd2</v>
          </cell>
          <cell r="AF580" t="str">
            <v>Tr3</v>
          </cell>
          <cell r="AG580" t="str">
            <v>Tr3-2001</v>
          </cell>
          <cell r="AH580" t="str">
            <v>2001-Tr3</v>
          </cell>
          <cell r="AI580">
            <v>7</v>
          </cell>
          <cell r="AJ580" t="str">
            <v>07</v>
          </cell>
        </row>
        <row r="581">
          <cell r="AA581" t="str">
            <v>Aaa</v>
          </cell>
          <cell r="AB581">
            <v>37086</v>
          </cell>
          <cell r="AC581">
            <v>2001</v>
          </cell>
          <cell r="AD581" t="str">
            <v>St2</v>
          </cell>
          <cell r="AE581" t="str">
            <v>Qd2</v>
          </cell>
          <cell r="AF581" t="str">
            <v>Tr3</v>
          </cell>
          <cell r="AG581" t="str">
            <v>Tr3-2001</v>
          </cell>
          <cell r="AH581" t="str">
            <v>2001-Tr3</v>
          </cell>
          <cell r="AI581">
            <v>7</v>
          </cell>
          <cell r="AJ581" t="str">
            <v>07</v>
          </cell>
        </row>
        <row r="582">
          <cell r="AA582" t="str">
            <v>Aaa</v>
          </cell>
          <cell r="AB582">
            <v>37087</v>
          </cell>
          <cell r="AC582">
            <v>2001</v>
          </cell>
          <cell r="AD582" t="str">
            <v>St2</v>
          </cell>
          <cell r="AE582" t="str">
            <v>Qd2</v>
          </cell>
          <cell r="AF582" t="str">
            <v>Tr3</v>
          </cell>
          <cell r="AG582" t="str">
            <v>Tr3-2001</v>
          </cell>
          <cell r="AH582" t="str">
            <v>2001-Tr3</v>
          </cell>
          <cell r="AI582">
            <v>7</v>
          </cell>
          <cell r="AJ582" t="str">
            <v>07</v>
          </cell>
        </row>
        <row r="583">
          <cell r="AA583" t="str">
            <v>Aaa</v>
          </cell>
          <cell r="AB583">
            <v>37088</v>
          </cell>
          <cell r="AC583">
            <v>2001</v>
          </cell>
          <cell r="AD583" t="str">
            <v>St2</v>
          </cell>
          <cell r="AE583" t="str">
            <v>Qd2</v>
          </cell>
          <cell r="AF583" t="str">
            <v>Tr3</v>
          </cell>
          <cell r="AG583" t="str">
            <v>Tr3-2001</v>
          </cell>
          <cell r="AH583" t="str">
            <v>2001-Tr3</v>
          </cell>
          <cell r="AI583">
            <v>7</v>
          </cell>
          <cell r="AJ583" t="str">
            <v>07</v>
          </cell>
        </row>
        <row r="584">
          <cell r="AA584" t="str">
            <v>Aaa</v>
          </cell>
          <cell r="AB584">
            <v>37089</v>
          </cell>
          <cell r="AC584">
            <v>2001</v>
          </cell>
          <cell r="AD584" t="str">
            <v>St2</v>
          </cell>
          <cell r="AE584" t="str">
            <v>Qd2</v>
          </cell>
          <cell r="AF584" t="str">
            <v>Tr3</v>
          </cell>
          <cell r="AG584" t="str">
            <v>Tr3-2001</v>
          </cell>
          <cell r="AH584" t="str">
            <v>2001-Tr3</v>
          </cell>
          <cell r="AI584">
            <v>7</v>
          </cell>
          <cell r="AJ584" t="str">
            <v>07</v>
          </cell>
        </row>
        <row r="585">
          <cell r="AA585" t="str">
            <v>Aaa</v>
          </cell>
          <cell r="AB585">
            <v>37090</v>
          </cell>
          <cell r="AC585">
            <v>2001</v>
          </cell>
          <cell r="AD585" t="str">
            <v>St2</v>
          </cell>
          <cell r="AE585" t="str">
            <v>Qd2</v>
          </cell>
          <cell r="AF585" t="str">
            <v>Tr3</v>
          </cell>
          <cell r="AG585" t="str">
            <v>Tr3-2001</v>
          </cell>
          <cell r="AH585" t="str">
            <v>2001-Tr3</v>
          </cell>
          <cell r="AI585">
            <v>7</v>
          </cell>
          <cell r="AJ585" t="str">
            <v>07</v>
          </cell>
        </row>
        <row r="586">
          <cell r="AA586" t="str">
            <v>Aaa</v>
          </cell>
          <cell r="AB586">
            <v>37091</v>
          </cell>
          <cell r="AC586">
            <v>2001</v>
          </cell>
          <cell r="AD586" t="str">
            <v>St2</v>
          </cell>
          <cell r="AE586" t="str">
            <v>Qd2</v>
          </cell>
          <cell r="AF586" t="str">
            <v>Tr3</v>
          </cell>
          <cell r="AG586" t="str">
            <v>Tr3-2001</v>
          </cell>
          <cell r="AH586" t="str">
            <v>2001-Tr3</v>
          </cell>
          <cell r="AI586">
            <v>7</v>
          </cell>
          <cell r="AJ586" t="str">
            <v>07</v>
          </cell>
        </row>
        <row r="587">
          <cell r="AA587" t="str">
            <v>Aaa</v>
          </cell>
          <cell r="AB587">
            <v>37092</v>
          </cell>
          <cell r="AC587">
            <v>2001</v>
          </cell>
          <cell r="AD587" t="str">
            <v>St2</v>
          </cell>
          <cell r="AE587" t="str">
            <v>Qd2</v>
          </cell>
          <cell r="AF587" t="str">
            <v>Tr3</v>
          </cell>
          <cell r="AG587" t="str">
            <v>Tr3-2001</v>
          </cell>
          <cell r="AH587" t="str">
            <v>2001-Tr3</v>
          </cell>
          <cell r="AI587">
            <v>7</v>
          </cell>
          <cell r="AJ587" t="str">
            <v>07</v>
          </cell>
        </row>
        <row r="588">
          <cell r="AA588" t="str">
            <v>Aaa</v>
          </cell>
          <cell r="AB588">
            <v>37093</v>
          </cell>
          <cell r="AC588">
            <v>2001</v>
          </cell>
          <cell r="AD588" t="str">
            <v>St2</v>
          </cell>
          <cell r="AE588" t="str">
            <v>Qd2</v>
          </cell>
          <cell r="AF588" t="str">
            <v>Tr3</v>
          </cell>
          <cell r="AG588" t="str">
            <v>Tr3-2001</v>
          </cell>
          <cell r="AH588" t="str">
            <v>2001-Tr3</v>
          </cell>
          <cell r="AI588">
            <v>7</v>
          </cell>
          <cell r="AJ588" t="str">
            <v>07</v>
          </cell>
        </row>
        <row r="589">
          <cell r="AA589" t="str">
            <v>Aaa</v>
          </cell>
          <cell r="AB589">
            <v>37094</v>
          </cell>
          <cell r="AC589">
            <v>2001</v>
          </cell>
          <cell r="AD589" t="str">
            <v>St2</v>
          </cell>
          <cell r="AE589" t="str">
            <v>Qd2</v>
          </cell>
          <cell r="AF589" t="str">
            <v>Tr3</v>
          </cell>
          <cell r="AG589" t="str">
            <v>Tr3-2001</v>
          </cell>
          <cell r="AH589" t="str">
            <v>2001-Tr3</v>
          </cell>
          <cell r="AI589">
            <v>7</v>
          </cell>
          <cell r="AJ589" t="str">
            <v>07</v>
          </cell>
        </row>
        <row r="590">
          <cell r="AA590" t="str">
            <v>Aaa</v>
          </cell>
          <cell r="AB590">
            <v>37095</v>
          </cell>
          <cell r="AC590">
            <v>2001</v>
          </cell>
          <cell r="AD590" t="str">
            <v>St2</v>
          </cell>
          <cell r="AE590" t="str">
            <v>Qd2</v>
          </cell>
          <cell r="AF590" t="str">
            <v>Tr3</v>
          </cell>
          <cell r="AG590" t="str">
            <v>Tr3-2001</v>
          </cell>
          <cell r="AH590" t="str">
            <v>2001-Tr3</v>
          </cell>
          <cell r="AI590">
            <v>7</v>
          </cell>
          <cell r="AJ590" t="str">
            <v>07</v>
          </cell>
        </row>
        <row r="591">
          <cell r="AA591" t="str">
            <v>Aaa</v>
          </cell>
          <cell r="AB591">
            <v>37096</v>
          </cell>
          <cell r="AC591">
            <v>2001</v>
          </cell>
          <cell r="AD591" t="str">
            <v>St2</v>
          </cell>
          <cell r="AE591" t="str">
            <v>Qd2</v>
          </cell>
          <cell r="AF591" t="str">
            <v>Tr3</v>
          </cell>
          <cell r="AG591" t="str">
            <v>Tr3-2001</v>
          </cell>
          <cell r="AH591" t="str">
            <v>2001-Tr3</v>
          </cell>
          <cell r="AI591">
            <v>7</v>
          </cell>
          <cell r="AJ591" t="str">
            <v>07</v>
          </cell>
        </row>
        <row r="592">
          <cell r="AA592" t="str">
            <v>Aaa</v>
          </cell>
          <cell r="AB592">
            <v>37097</v>
          </cell>
          <cell r="AC592">
            <v>2001</v>
          </cell>
          <cell r="AD592" t="str">
            <v>St2</v>
          </cell>
          <cell r="AE592" t="str">
            <v>Qd2</v>
          </cell>
          <cell r="AF592" t="str">
            <v>Tr3</v>
          </cell>
          <cell r="AG592" t="str">
            <v>Tr3-2001</v>
          </cell>
          <cell r="AH592" t="str">
            <v>2001-Tr3</v>
          </cell>
          <cell r="AI592">
            <v>7</v>
          </cell>
          <cell r="AJ592" t="str">
            <v>07</v>
          </cell>
        </row>
        <row r="593">
          <cell r="AA593" t="str">
            <v>Aaa</v>
          </cell>
          <cell r="AB593">
            <v>37098</v>
          </cell>
          <cell r="AC593">
            <v>2001</v>
          </cell>
          <cell r="AD593" t="str">
            <v>St2</v>
          </cell>
          <cell r="AE593" t="str">
            <v>Qd2</v>
          </cell>
          <cell r="AF593" t="str">
            <v>Tr3</v>
          </cell>
          <cell r="AG593" t="str">
            <v>Tr3-2001</v>
          </cell>
          <cell r="AH593" t="str">
            <v>2001-Tr3</v>
          </cell>
          <cell r="AI593">
            <v>7</v>
          </cell>
          <cell r="AJ593" t="str">
            <v>07</v>
          </cell>
        </row>
        <row r="594">
          <cell r="AA594" t="str">
            <v>Aaa</v>
          </cell>
          <cell r="AB594">
            <v>37099</v>
          </cell>
          <cell r="AC594">
            <v>2001</v>
          </cell>
          <cell r="AD594" t="str">
            <v>St2</v>
          </cell>
          <cell r="AE594" t="str">
            <v>Qd2</v>
          </cell>
          <cell r="AF594" t="str">
            <v>Tr3</v>
          </cell>
          <cell r="AG594" t="str">
            <v>Tr3-2001</v>
          </cell>
          <cell r="AH594" t="str">
            <v>2001-Tr3</v>
          </cell>
          <cell r="AI594">
            <v>7</v>
          </cell>
          <cell r="AJ594" t="str">
            <v>07</v>
          </cell>
        </row>
        <row r="595">
          <cell r="AA595" t="str">
            <v>Aaa</v>
          </cell>
          <cell r="AB595">
            <v>37100</v>
          </cell>
          <cell r="AC595">
            <v>2001</v>
          </cell>
          <cell r="AD595" t="str">
            <v>St2</v>
          </cell>
          <cell r="AE595" t="str">
            <v>Qd2</v>
          </cell>
          <cell r="AF595" t="str">
            <v>Tr3</v>
          </cell>
          <cell r="AG595" t="str">
            <v>Tr3-2001</v>
          </cell>
          <cell r="AH595" t="str">
            <v>2001-Tr3</v>
          </cell>
          <cell r="AI595">
            <v>7</v>
          </cell>
          <cell r="AJ595" t="str">
            <v>07</v>
          </cell>
        </row>
        <row r="596">
          <cell r="AA596" t="str">
            <v>Aaa</v>
          </cell>
          <cell r="AB596">
            <v>37101</v>
          </cell>
          <cell r="AC596">
            <v>2001</v>
          </cell>
          <cell r="AD596" t="str">
            <v>St2</v>
          </cell>
          <cell r="AE596" t="str">
            <v>Qd2</v>
          </cell>
          <cell r="AF596" t="str">
            <v>Tr3</v>
          </cell>
          <cell r="AG596" t="str">
            <v>Tr3-2001</v>
          </cell>
          <cell r="AH596" t="str">
            <v>2001-Tr3</v>
          </cell>
          <cell r="AI596">
            <v>7</v>
          </cell>
          <cell r="AJ596" t="str">
            <v>07</v>
          </cell>
        </row>
        <row r="597">
          <cell r="AA597" t="str">
            <v>Aaa</v>
          </cell>
          <cell r="AB597">
            <v>37102</v>
          </cell>
          <cell r="AC597">
            <v>2001</v>
          </cell>
          <cell r="AD597" t="str">
            <v>St2</v>
          </cell>
          <cell r="AE597" t="str">
            <v>Qd2</v>
          </cell>
          <cell r="AF597" t="str">
            <v>Tr3</v>
          </cell>
          <cell r="AG597" t="str">
            <v>Tr3-2001</v>
          </cell>
          <cell r="AH597" t="str">
            <v>2001-Tr3</v>
          </cell>
          <cell r="AI597">
            <v>7</v>
          </cell>
          <cell r="AJ597" t="str">
            <v>07</v>
          </cell>
        </row>
        <row r="598">
          <cell r="AA598" t="str">
            <v>Aaa</v>
          </cell>
          <cell r="AB598">
            <v>37103</v>
          </cell>
          <cell r="AC598">
            <v>2001</v>
          </cell>
          <cell r="AD598" t="str">
            <v>St2</v>
          </cell>
          <cell r="AE598" t="str">
            <v>Qd2</v>
          </cell>
          <cell r="AF598" t="str">
            <v>Tr3</v>
          </cell>
          <cell r="AG598" t="str">
            <v>Tr3-2001</v>
          </cell>
          <cell r="AH598" t="str">
            <v>2001-Tr3</v>
          </cell>
          <cell r="AI598">
            <v>7</v>
          </cell>
          <cell r="AJ598" t="str">
            <v>07</v>
          </cell>
        </row>
        <row r="599">
          <cell r="AA599" t="str">
            <v>Aaa</v>
          </cell>
          <cell r="AB599">
            <v>37104</v>
          </cell>
          <cell r="AC599">
            <v>2001</v>
          </cell>
          <cell r="AD599" t="str">
            <v>St2</v>
          </cell>
          <cell r="AE599" t="str">
            <v>Qd2</v>
          </cell>
          <cell r="AF599" t="str">
            <v>Tr3</v>
          </cell>
          <cell r="AG599" t="str">
            <v>Tr3-2001</v>
          </cell>
          <cell r="AH599" t="str">
            <v>2001-Tr3</v>
          </cell>
          <cell r="AI599">
            <v>8</v>
          </cell>
          <cell r="AJ599" t="str">
            <v>08</v>
          </cell>
        </row>
        <row r="600">
          <cell r="AA600" t="str">
            <v>Aaa</v>
          </cell>
          <cell r="AB600">
            <v>37105</v>
          </cell>
          <cell r="AC600">
            <v>2001</v>
          </cell>
          <cell r="AD600" t="str">
            <v>St2</v>
          </cell>
          <cell r="AE600" t="str">
            <v>Qd2</v>
          </cell>
          <cell r="AF600" t="str">
            <v>Tr3</v>
          </cell>
          <cell r="AG600" t="str">
            <v>Tr3-2001</v>
          </cell>
          <cell r="AH600" t="str">
            <v>2001-Tr3</v>
          </cell>
          <cell r="AI600">
            <v>8</v>
          </cell>
          <cell r="AJ600" t="str">
            <v>08</v>
          </cell>
        </row>
        <row r="601">
          <cell r="AA601" t="str">
            <v>Aaa</v>
          </cell>
          <cell r="AB601">
            <v>37106</v>
          </cell>
          <cell r="AC601">
            <v>2001</v>
          </cell>
          <cell r="AD601" t="str">
            <v>St2</v>
          </cell>
          <cell r="AE601" t="str">
            <v>Qd2</v>
          </cell>
          <cell r="AF601" t="str">
            <v>Tr3</v>
          </cell>
          <cell r="AG601" t="str">
            <v>Tr3-2001</v>
          </cell>
          <cell r="AH601" t="str">
            <v>2001-Tr3</v>
          </cell>
          <cell r="AI601">
            <v>8</v>
          </cell>
          <cell r="AJ601" t="str">
            <v>08</v>
          </cell>
        </row>
        <row r="602">
          <cell r="AA602" t="str">
            <v>Aaa</v>
          </cell>
          <cell r="AB602">
            <v>37107</v>
          </cell>
          <cell r="AC602">
            <v>2001</v>
          </cell>
          <cell r="AD602" t="str">
            <v>St2</v>
          </cell>
          <cell r="AE602" t="str">
            <v>Qd2</v>
          </cell>
          <cell r="AF602" t="str">
            <v>Tr3</v>
          </cell>
          <cell r="AG602" t="str">
            <v>Tr3-2001</v>
          </cell>
          <cell r="AH602" t="str">
            <v>2001-Tr3</v>
          </cell>
          <cell r="AI602">
            <v>8</v>
          </cell>
          <cell r="AJ602" t="str">
            <v>08</v>
          </cell>
        </row>
        <row r="603">
          <cell r="AA603" t="str">
            <v>Aaa</v>
          </cell>
          <cell r="AB603">
            <v>37108</v>
          </cell>
          <cell r="AC603">
            <v>2001</v>
          </cell>
          <cell r="AD603" t="str">
            <v>St2</v>
          </cell>
          <cell r="AE603" t="str">
            <v>Qd2</v>
          </cell>
          <cell r="AF603" t="str">
            <v>Tr3</v>
          </cell>
          <cell r="AG603" t="str">
            <v>Tr3-2001</v>
          </cell>
          <cell r="AH603" t="str">
            <v>2001-Tr3</v>
          </cell>
          <cell r="AI603">
            <v>8</v>
          </cell>
          <cell r="AJ603" t="str">
            <v>08</v>
          </cell>
        </row>
        <row r="604">
          <cell r="AA604" t="str">
            <v>Aaa</v>
          </cell>
          <cell r="AB604">
            <v>37109</v>
          </cell>
          <cell r="AC604">
            <v>2001</v>
          </cell>
          <cell r="AD604" t="str">
            <v>St2</v>
          </cell>
          <cell r="AE604" t="str">
            <v>Qd2</v>
          </cell>
          <cell r="AF604" t="str">
            <v>Tr3</v>
          </cell>
          <cell r="AG604" t="str">
            <v>Tr3-2001</v>
          </cell>
          <cell r="AH604" t="str">
            <v>2001-Tr3</v>
          </cell>
          <cell r="AI604">
            <v>8</v>
          </cell>
          <cell r="AJ604" t="str">
            <v>08</v>
          </cell>
        </row>
        <row r="605">
          <cell r="AA605" t="str">
            <v>Aaa</v>
          </cell>
          <cell r="AB605">
            <v>37110</v>
          </cell>
          <cell r="AC605">
            <v>2001</v>
          </cell>
          <cell r="AD605" t="str">
            <v>St2</v>
          </cell>
          <cell r="AE605" t="str">
            <v>Qd2</v>
          </cell>
          <cell r="AF605" t="str">
            <v>Tr3</v>
          </cell>
          <cell r="AG605" t="str">
            <v>Tr3-2001</v>
          </cell>
          <cell r="AH605" t="str">
            <v>2001-Tr3</v>
          </cell>
          <cell r="AI605">
            <v>8</v>
          </cell>
          <cell r="AJ605" t="str">
            <v>08</v>
          </cell>
        </row>
        <row r="606">
          <cell r="AA606" t="str">
            <v>Aaa</v>
          </cell>
          <cell r="AB606">
            <v>37111</v>
          </cell>
          <cell r="AC606">
            <v>2001</v>
          </cell>
          <cell r="AD606" t="str">
            <v>St2</v>
          </cell>
          <cell r="AE606" t="str">
            <v>Qd2</v>
          </cell>
          <cell r="AF606" t="str">
            <v>Tr3</v>
          </cell>
          <cell r="AG606" t="str">
            <v>Tr3-2001</v>
          </cell>
          <cell r="AH606" t="str">
            <v>2001-Tr3</v>
          </cell>
          <cell r="AI606">
            <v>8</v>
          </cell>
          <cell r="AJ606" t="str">
            <v>08</v>
          </cell>
        </row>
        <row r="607">
          <cell r="AA607" t="str">
            <v>Aaa</v>
          </cell>
          <cell r="AB607">
            <v>37112</v>
          </cell>
          <cell r="AC607">
            <v>2001</v>
          </cell>
          <cell r="AD607" t="str">
            <v>St2</v>
          </cell>
          <cell r="AE607" t="str">
            <v>Qd2</v>
          </cell>
          <cell r="AF607" t="str">
            <v>Tr3</v>
          </cell>
          <cell r="AG607" t="str">
            <v>Tr3-2001</v>
          </cell>
          <cell r="AH607" t="str">
            <v>2001-Tr3</v>
          </cell>
          <cell r="AI607">
            <v>8</v>
          </cell>
          <cell r="AJ607" t="str">
            <v>08</v>
          </cell>
        </row>
        <row r="608">
          <cell r="AA608" t="str">
            <v>Aaa</v>
          </cell>
          <cell r="AB608">
            <v>37113</v>
          </cell>
          <cell r="AC608">
            <v>2001</v>
          </cell>
          <cell r="AD608" t="str">
            <v>St2</v>
          </cell>
          <cell r="AE608" t="str">
            <v>Qd2</v>
          </cell>
          <cell r="AF608" t="str">
            <v>Tr3</v>
          </cell>
          <cell r="AG608" t="str">
            <v>Tr3-2001</v>
          </cell>
          <cell r="AH608" t="str">
            <v>2001-Tr3</v>
          </cell>
          <cell r="AI608">
            <v>8</v>
          </cell>
          <cell r="AJ608" t="str">
            <v>08</v>
          </cell>
        </row>
        <row r="609">
          <cell r="AA609" t="str">
            <v>Aaa</v>
          </cell>
          <cell r="AB609">
            <v>37114</v>
          </cell>
          <cell r="AC609">
            <v>2001</v>
          </cell>
          <cell r="AD609" t="str">
            <v>St2</v>
          </cell>
          <cell r="AE609" t="str">
            <v>Qd2</v>
          </cell>
          <cell r="AF609" t="str">
            <v>Tr3</v>
          </cell>
          <cell r="AG609" t="str">
            <v>Tr3-2001</v>
          </cell>
          <cell r="AH609" t="str">
            <v>2001-Tr3</v>
          </cell>
          <cell r="AI609">
            <v>8</v>
          </cell>
          <cell r="AJ609" t="str">
            <v>08</v>
          </cell>
        </row>
        <row r="610">
          <cell r="AA610" t="str">
            <v>Aaa</v>
          </cell>
          <cell r="AB610">
            <v>37115</v>
          </cell>
          <cell r="AC610">
            <v>2001</v>
          </cell>
          <cell r="AD610" t="str">
            <v>St2</v>
          </cell>
          <cell r="AE610" t="str">
            <v>Qd2</v>
          </cell>
          <cell r="AF610" t="str">
            <v>Tr3</v>
          </cell>
          <cell r="AG610" t="str">
            <v>Tr3-2001</v>
          </cell>
          <cell r="AH610" t="str">
            <v>2001-Tr3</v>
          </cell>
          <cell r="AI610">
            <v>8</v>
          </cell>
          <cell r="AJ610" t="str">
            <v>08</v>
          </cell>
        </row>
        <row r="611">
          <cell r="AA611" t="str">
            <v>Aaa</v>
          </cell>
          <cell r="AB611">
            <v>37116</v>
          </cell>
          <cell r="AC611">
            <v>2001</v>
          </cell>
          <cell r="AD611" t="str">
            <v>St2</v>
          </cell>
          <cell r="AE611" t="str">
            <v>Qd2</v>
          </cell>
          <cell r="AF611" t="str">
            <v>Tr3</v>
          </cell>
          <cell r="AG611" t="str">
            <v>Tr3-2001</v>
          </cell>
          <cell r="AH611" t="str">
            <v>2001-Tr3</v>
          </cell>
          <cell r="AI611">
            <v>8</v>
          </cell>
          <cell r="AJ611" t="str">
            <v>08</v>
          </cell>
        </row>
        <row r="612">
          <cell r="AA612" t="str">
            <v>Aaa</v>
          </cell>
          <cell r="AB612">
            <v>37117</v>
          </cell>
          <cell r="AC612">
            <v>2001</v>
          </cell>
          <cell r="AD612" t="str">
            <v>St2</v>
          </cell>
          <cell r="AE612" t="str">
            <v>Qd2</v>
          </cell>
          <cell r="AF612" t="str">
            <v>Tr3</v>
          </cell>
          <cell r="AG612" t="str">
            <v>Tr3-2001</v>
          </cell>
          <cell r="AH612" t="str">
            <v>2001-Tr3</v>
          </cell>
          <cell r="AI612">
            <v>8</v>
          </cell>
          <cell r="AJ612" t="str">
            <v>08</v>
          </cell>
        </row>
        <row r="613">
          <cell r="AA613" t="str">
            <v>Aaa</v>
          </cell>
          <cell r="AB613">
            <v>37118</v>
          </cell>
          <cell r="AC613">
            <v>2001</v>
          </cell>
          <cell r="AD613" t="str">
            <v>St2</v>
          </cell>
          <cell r="AE613" t="str">
            <v>Qd2</v>
          </cell>
          <cell r="AF613" t="str">
            <v>Tr3</v>
          </cell>
          <cell r="AG613" t="str">
            <v>Tr3-2001</v>
          </cell>
          <cell r="AH613" t="str">
            <v>2001-Tr3</v>
          </cell>
          <cell r="AI613">
            <v>8</v>
          </cell>
          <cell r="AJ613" t="str">
            <v>08</v>
          </cell>
        </row>
        <row r="614">
          <cell r="AA614" t="str">
            <v>Aaa</v>
          </cell>
          <cell r="AB614">
            <v>37119</v>
          </cell>
          <cell r="AC614">
            <v>2001</v>
          </cell>
          <cell r="AD614" t="str">
            <v>St2</v>
          </cell>
          <cell r="AE614" t="str">
            <v>Qd2</v>
          </cell>
          <cell r="AF614" t="str">
            <v>Tr3</v>
          </cell>
          <cell r="AG614" t="str">
            <v>Tr3-2001</v>
          </cell>
          <cell r="AH614" t="str">
            <v>2001-Tr3</v>
          </cell>
          <cell r="AI614">
            <v>8</v>
          </cell>
          <cell r="AJ614" t="str">
            <v>08</v>
          </cell>
        </row>
        <row r="615">
          <cell r="AA615" t="str">
            <v>Aaa</v>
          </cell>
          <cell r="AB615">
            <v>37120</v>
          </cell>
          <cell r="AC615">
            <v>2001</v>
          </cell>
          <cell r="AD615" t="str">
            <v>St2</v>
          </cell>
          <cell r="AE615" t="str">
            <v>Qd2</v>
          </cell>
          <cell r="AF615" t="str">
            <v>Tr3</v>
          </cell>
          <cell r="AG615" t="str">
            <v>Tr3-2001</v>
          </cell>
          <cell r="AH615" t="str">
            <v>2001-Tr3</v>
          </cell>
          <cell r="AI615">
            <v>8</v>
          </cell>
          <cell r="AJ615" t="str">
            <v>08</v>
          </cell>
        </row>
        <row r="616">
          <cell r="AA616" t="str">
            <v>Aaa</v>
          </cell>
          <cell r="AB616">
            <v>37121</v>
          </cell>
          <cell r="AC616">
            <v>2001</v>
          </cell>
          <cell r="AD616" t="str">
            <v>St2</v>
          </cell>
          <cell r="AE616" t="str">
            <v>Qd2</v>
          </cell>
          <cell r="AF616" t="str">
            <v>Tr3</v>
          </cell>
          <cell r="AG616" t="str">
            <v>Tr3-2001</v>
          </cell>
          <cell r="AH616" t="str">
            <v>2001-Tr3</v>
          </cell>
          <cell r="AI616">
            <v>8</v>
          </cell>
          <cell r="AJ616" t="str">
            <v>08</v>
          </cell>
        </row>
        <row r="617">
          <cell r="AA617" t="str">
            <v>Aaa</v>
          </cell>
          <cell r="AB617">
            <v>37122</v>
          </cell>
          <cell r="AC617">
            <v>2001</v>
          </cell>
          <cell r="AD617" t="str">
            <v>St2</v>
          </cell>
          <cell r="AE617" t="str">
            <v>Qd2</v>
          </cell>
          <cell r="AF617" t="str">
            <v>Tr3</v>
          </cell>
          <cell r="AG617" t="str">
            <v>Tr3-2001</v>
          </cell>
          <cell r="AH617" t="str">
            <v>2001-Tr3</v>
          </cell>
          <cell r="AI617">
            <v>8</v>
          </cell>
          <cell r="AJ617" t="str">
            <v>08</v>
          </cell>
        </row>
        <row r="618">
          <cell r="AA618" t="str">
            <v>Aaa</v>
          </cell>
          <cell r="AB618">
            <v>37123</v>
          </cell>
          <cell r="AC618">
            <v>2001</v>
          </cell>
          <cell r="AD618" t="str">
            <v>St2</v>
          </cell>
          <cell r="AE618" t="str">
            <v>Qd2</v>
          </cell>
          <cell r="AF618" t="str">
            <v>Tr3</v>
          </cell>
          <cell r="AG618" t="str">
            <v>Tr3-2001</v>
          </cell>
          <cell r="AH618" t="str">
            <v>2001-Tr3</v>
          </cell>
          <cell r="AI618">
            <v>8</v>
          </cell>
          <cell r="AJ618" t="str">
            <v>08</v>
          </cell>
        </row>
        <row r="619">
          <cell r="AA619" t="str">
            <v>Aaa</v>
          </cell>
          <cell r="AB619">
            <v>37124</v>
          </cell>
          <cell r="AC619">
            <v>2001</v>
          </cell>
          <cell r="AD619" t="str">
            <v>St2</v>
          </cell>
          <cell r="AE619" t="str">
            <v>Qd2</v>
          </cell>
          <cell r="AF619" t="str">
            <v>Tr3</v>
          </cell>
          <cell r="AG619" t="str">
            <v>Tr3-2001</v>
          </cell>
          <cell r="AH619" t="str">
            <v>2001-Tr3</v>
          </cell>
          <cell r="AI619">
            <v>8</v>
          </cell>
          <cell r="AJ619" t="str">
            <v>08</v>
          </cell>
        </row>
        <row r="620">
          <cell r="AA620" t="str">
            <v>Aaa</v>
          </cell>
          <cell r="AB620">
            <v>37125</v>
          </cell>
          <cell r="AC620">
            <v>2001</v>
          </cell>
          <cell r="AD620" t="str">
            <v>St2</v>
          </cell>
          <cell r="AE620" t="str">
            <v>Qd2</v>
          </cell>
          <cell r="AF620" t="str">
            <v>Tr3</v>
          </cell>
          <cell r="AG620" t="str">
            <v>Tr3-2001</v>
          </cell>
          <cell r="AH620" t="str">
            <v>2001-Tr3</v>
          </cell>
          <cell r="AI620">
            <v>8</v>
          </cell>
          <cell r="AJ620" t="str">
            <v>08</v>
          </cell>
        </row>
        <row r="621">
          <cell r="AA621" t="str">
            <v>Aaa</v>
          </cell>
          <cell r="AB621">
            <v>37126</v>
          </cell>
          <cell r="AC621">
            <v>2001</v>
          </cell>
          <cell r="AD621" t="str">
            <v>St2</v>
          </cell>
          <cell r="AE621" t="str">
            <v>Qd2</v>
          </cell>
          <cell r="AF621" t="str">
            <v>Tr3</v>
          </cell>
          <cell r="AG621" t="str">
            <v>Tr3-2001</v>
          </cell>
          <cell r="AH621" t="str">
            <v>2001-Tr3</v>
          </cell>
          <cell r="AI621">
            <v>8</v>
          </cell>
          <cell r="AJ621" t="str">
            <v>08</v>
          </cell>
        </row>
        <row r="622">
          <cell r="AA622" t="str">
            <v>Aaa</v>
          </cell>
          <cell r="AB622">
            <v>37127</v>
          </cell>
          <cell r="AC622">
            <v>2001</v>
          </cell>
          <cell r="AD622" t="str">
            <v>St2</v>
          </cell>
          <cell r="AE622" t="str">
            <v>Qd2</v>
          </cell>
          <cell r="AF622" t="str">
            <v>Tr3</v>
          </cell>
          <cell r="AG622" t="str">
            <v>Tr3-2001</v>
          </cell>
          <cell r="AH622" t="str">
            <v>2001-Tr3</v>
          </cell>
          <cell r="AI622">
            <v>8</v>
          </cell>
          <cell r="AJ622" t="str">
            <v>08</v>
          </cell>
        </row>
        <row r="623">
          <cell r="AA623" t="str">
            <v>Aaa</v>
          </cell>
          <cell r="AB623">
            <v>37128</v>
          </cell>
          <cell r="AC623">
            <v>2001</v>
          </cell>
          <cell r="AD623" t="str">
            <v>St2</v>
          </cell>
          <cell r="AE623" t="str">
            <v>Qd2</v>
          </cell>
          <cell r="AF623" t="str">
            <v>Tr3</v>
          </cell>
          <cell r="AG623" t="str">
            <v>Tr3-2001</v>
          </cell>
          <cell r="AH623" t="str">
            <v>2001-Tr3</v>
          </cell>
          <cell r="AI623">
            <v>8</v>
          </cell>
          <cell r="AJ623" t="str">
            <v>08</v>
          </cell>
        </row>
        <row r="624">
          <cell r="AA624" t="str">
            <v>Aaa</v>
          </cell>
          <cell r="AB624">
            <v>37129</v>
          </cell>
          <cell r="AC624">
            <v>2001</v>
          </cell>
          <cell r="AD624" t="str">
            <v>St2</v>
          </cell>
          <cell r="AE624" t="str">
            <v>Qd2</v>
          </cell>
          <cell r="AF624" t="str">
            <v>Tr3</v>
          </cell>
          <cell r="AG624" t="str">
            <v>Tr3-2001</v>
          </cell>
          <cell r="AH624" t="str">
            <v>2001-Tr3</v>
          </cell>
          <cell r="AI624">
            <v>8</v>
          </cell>
          <cell r="AJ624" t="str">
            <v>08</v>
          </cell>
        </row>
        <row r="625">
          <cell r="AA625" t="str">
            <v>Aaa</v>
          </cell>
          <cell r="AB625">
            <v>37130</v>
          </cell>
          <cell r="AC625">
            <v>2001</v>
          </cell>
          <cell r="AD625" t="str">
            <v>St2</v>
          </cell>
          <cell r="AE625" t="str">
            <v>Qd2</v>
          </cell>
          <cell r="AF625" t="str">
            <v>Tr3</v>
          </cell>
          <cell r="AG625" t="str">
            <v>Tr3-2001</v>
          </cell>
          <cell r="AH625" t="str">
            <v>2001-Tr3</v>
          </cell>
          <cell r="AI625">
            <v>8</v>
          </cell>
          <cell r="AJ625" t="str">
            <v>08</v>
          </cell>
        </row>
        <row r="626">
          <cell r="AA626" t="str">
            <v>Aaa</v>
          </cell>
          <cell r="AB626">
            <v>37131</v>
          </cell>
          <cell r="AC626">
            <v>2001</v>
          </cell>
          <cell r="AD626" t="str">
            <v>St2</v>
          </cell>
          <cell r="AE626" t="str">
            <v>Qd2</v>
          </cell>
          <cell r="AF626" t="str">
            <v>Tr3</v>
          </cell>
          <cell r="AG626" t="str">
            <v>Tr3-2001</v>
          </cell>
          <cell r="AH626" t="str">
            <v>2001-Tr3</v>
          </cell>
          <cell r="AI626">
            <v>8</v>
          </cell>
          <cell r="AJ626" t="str">
            <v>08</v>
          </cell>
        </row>
        <row r="627">
          <cell r="AA627" t="str">
            <v>Aaa</v>
          </cell>
          <cell r="AB627">
            <v>37132</v>
          </cell>
          <cell r="AC627">
            <v>2001</v>
          </cell>
          <cell r="AD627" t="str">
            <v>St2</v>
          </cell>
          <cell r="AE627" t="str">
            <v>Qd2</v>
          </cell>
          <cell r="AF627" t="str">
            <v>Tr3</v>
          </cell>
          <cell r="AG627" t="str">
            <v>Tr3-2001</v>
          </cell>
          <cell r="AH627" t="str">
            <v>2001-Tr3</v>
          </cell>
          <cell r="AI627">
            <v>8</v>
          </cell>
          <cell r="AJ627" t="str">
            <v>08</v>
          </cell>
        </row>
        <row r="628">
          <cell r="AA628" t="str">
            <v>Aaa</v>
          </cell>
          <cell r="AB628">
            <v>37133</v>
          </cell>
          <cell r="AC628">
            <v>2001</v>
          </cell>
          <cell r="AD628" t="str">
            <v>St2</v>
          </cell>
          <cell r="AE628" t="str">
            <v>Qd2</v>
          </cell>
          <cell r="AF628" t="str">
            <v>Tr3</v>
          </cell>
          <cell r="AG628" t="str">
            <v>Tr3-2001</v>
          </cell>
          <cell r="AH628" t="str">
            <v>2001-Tr3</v>
          </cell>
          <cell r="AI628">
            <v>8</v>
          </cell>
          <cell r="AJ628" t="str">
            <v>08</v>
          </cell>
        </row>
        <row r="629">
          <cell r="AA629" t="str">
            <v>Aaa</v>
          </cell>
          <cell r="AB629">
            <v>37134</v>
          </cell>
          <cell r="AC629">
            <v>2001</v>
          </cell>
          <cell r="AD629" t="str">
            <v>St2</v>
          </cell>
          <cell r="AE629" t="str">
            <v>Qd2</v>
          </cell>
          <cell r="AF629" t="str">
            <v>Tr3</v>
          </cell>
          <cell r="AG629" t="str">
            <v>Tr3-2001</v>
          </cell>
          <cell r="AH629" t="str">
            <v>2001-Tr3</v>
          </cell>
          <cell r="AI629">
            <v>8</v>
          </cell>
          <cell r="AJ629" t="str">
            <v>08</v>
          </cell>
        </row>
        <row r="630">
          <cell r="AA630" t="str">
            <v>Aaa</v>
          </cell>
          <cell r="AB630">
            <v>37135</v>
          </cell>
          <cell r="AC630">
            <v>2001</v>
          </cell>
          <cell r="AD630" t="str">
            <v>St2</v>
          </cell>
          <cell r="AE630" t="str">
            <v>Qd3</v>
          </cell>
          <cell r="AF630" t="str">
            <v>Tr3</v>
          </cell>
          <cell r="AG630" t="str">
            <v>Tr3-2001</v>
          </cell>
          <cell r="AH630" t="str">
            <v>2001-Tr3</v>
          </cell>
          <cell r="AI630">
            <v>9</v>
          </cell>
          <cell r="AJ630" t="str">
            <v>09</v>
          </cell>
        </row>
        <row r="631">
          <cell r="AA631" t="str">
            <v>Aaa</v>
          </cell>
          <cell r="AB631">
            <v>37136</v>
          </cell>
          <cell r="AC631">
            <v>2001</v>
          </cell>
          <cell r="AD631" t="str">
            <v>St2</v>
          </cell>
          <cell r="AE631" t="str">
            <v>Qd3</v>
          </cell>
          <cell r="AF631" t="str">
            <v>Tr3</v>
          </cell>
          <cell r="AG631" t="str">
            <v>Tr3-2001</v>
          </cell>
          <cell r="AH631" t="str">
            <v>2001-Tr3</v>
          </cell>
          <cell r="AI631">
            <v>9</v>
          </cell>
          <cell r="AJ631" t="str">
            <v>09</v>
          </cell>
        </row>
        <row r="632">
          <cell r="AA632" t="str">
            <v>Aaa</v>
          </cell>
          <cell r="AB632">
            <v>37137</v>
          </cell>
          <cell r="AC632">
            <v>2001</v>
          </cell>
          <cell r="AD632" t="str">
            <v>St2</v>
          </cell>
          <cell r="AE632" t="str">
            <v>Qd3</v>
          </cell>
          <cell r="AF632" t="str">
            <v>Tr3</v>
          </cell>
          <cell r="AG632" t="str">
            <v>Tr3-2001</v>
          </cell>
          <cell r="AH632" t="str">
            <v>2001-Tr3</v>
          </cell>
          <cell r="AI632">
            <v>9</v>
          </cell>
          <cell r="AJ632" t="str">
            <v>09</v>
          </cell>
        </row>
        <row r="633">
          <cell r="AA633" t="str">
            <v>Aaa</v>
          </cell>
          <cell r="AB633">
            <v>37138</v>
          </cell>
          <cell r="AC633">
            <v>2001</v>
          </cell>
          <cell r="AD633" t="str">
            <v>St2</v>
          </cell>
          <cell r="AE633" t="str">
            <v>Qd3</v>
          </cell>
          <cell r="AF633" t="str">
            <v>Tr3</v>
          </cell>
          <cell r="AG633" t="str">
            <v>Tr3-2001</v>
          </cell>
          <cell r="AH633" t="str">
            <v>2001-Tr3</v>
          </cell>
          <cell r="AI633">
            <v>9</v>
          </cell>
          <cell r="AJ633" t="str">
            <v>09</v>
          </cell>
        </row>
        <row r="634">
          <cell r="AA634" t="str">
            <v>Aaa</v>
          </cell>
          <cell r="AB634">
            <v>37139</v>
          </cell>
          <cell r="AC634">
            <v>2001</v>
          </cell>
          <cell r="AD634" t="str">
            <v>St2</v>
          </cell>
          <cell r="AE634" t="str">
            <v>Qd3</v>
          </cell>
          <cell r="AF634" t="str">
            <v>Tr3</v>
          </cell>
          <cell r="AG634" t="str">
            <v>Tr3-2001</v>
          </cell>
          <cell r="AH634" t="str">
            <v>2001-Tr3</v>
          </cell>
          <cell r="AI634">
            <v>9</v>
          </cell>
          <cell r="AJ634" t="str">
            <v>09</v>
          </cell>
        </row>
        <row r="635">
          <cell r="AA635" t="str">
            <v>Aaa</v>
          </cell>
          <cell r="AB635">
            <v>37140</v>
          </cell>
          <cell r="AC635">
            <v>2001</v>
          </cell>
          <cell r="AD635" t="str">
            <v>St2</v>
          </cell>
          <cell r="AE635" t="str">
            <v>Qd3</v>
          </cell>
          <cell r="AF635" t="str">
            <v>Tr3</v>
          </cell>
          <cell r="AG635" t="str">
            <v>Tr3-2001</v>
          </cell>
          <cell r="AH635" t="str">
            <v>2001-Tr3</v>
          </cell>
          <cell r="AI635">
            <v>9</v>
          </cell>
          <cell r="AJ635" t="str">
            <v>09</v>
          </cell>
        </row>
        <row r="636">
          <cell r="AA636" t="str">
            <v>Aaa</v>
          </cell>
          <cell r="AB636">
            <v>37141</v>
          </cell>
          <cell r="AC636">
            <v>2001</v>
          </cell>
          <cell r="AD636" t="str">
            <v>St2</v>
          </cell>
          <cell r="AE636" t="str">
            <v>Qd3</v>
          </cell>
          <cell r="AF636" t="str">
            <v>Tr3</v>
          </cell>
          <cell r="AG636" t="str">
            <v>Tr3-2001</v>
          </cell>
          <cell r="AH636" t="str">
            <v>2001-Tr3</v>
          </cell>
          <cell r="AI636">
            <v>9</v>
          </cell>
          <cell r="AJ636" t="str">
            <v>09</v>
          </cell>
        </row>
        <row r="637">
          <cell r="AA637" t="str">
            <v>Aaa</v>
          </cell>
          <cell r="AB637">
            <v>37142</v>
          </cell>
          <cell r="AC637">
            <v>2001</v>
          </cell>
          <cell r="AD637" t="str">
            <v>St2</v>
          </cell>
          <cell r="AE637" t="str">
            <v>Qd3</v>
          </cell>
          <cell r="AF637" t="str">
            <v>Tr3</v>
          </cell>
          <cell r="AG637" t="str">
            <v>Tr3-2001</v>
          </cell>
          <cell r="AH637" t="str">
            <v>2001-Tr3</v>
          </cell>
          <cell r="AI637">
            <v>9</v>
          </cell>
          <cell r="AJ637" t="str">
            <v>09</v>
          </cell>
        </row>
        <row r="638">
          <cell r="AA638" t="str">
            <v>Aaa</v>
          </cell>
          <cell r="AB638">
            <v>37143</v>
          </cell>
          <cell r="AC638">
            <v>2001</v>
          </cell>
          <cell r="AD638" t="str">
            <v>St2</v>
          </cell>
          <cell r="AE638" t="str">
            <v>Qd3</v>
          </cell>
          <cell r="AF638" t="str">
            <v>Tr3</v>
          </cell>
          <cell r="AG638" t="str">
            <v>Tr3-2001</v>
          </cell>
          <cell r="AH638" t="str">
            <v>2001-Tr3</v>
          </cell>
          <cell r="AI638">
            <v>9</v>
          </cell>
          <cell r="AJ638" t="str">
            <v>09</v>
          </cell>
        </row>
        <row r="639">
          <cell r="AA639" t="str">
            <v>Aaa</v>
          </cell>
          <cell r="AB639">
            <v>37144</v>
          </cell>
          <cell r="AC639">
            <v>2001</v>
          </cell>
          <cell r="AD639" t="str">
            <v>St2</v>
          </cell>
          <cell r="AE639" t="str">
            <v>Qd3</v>
          </cell>
          <cell r="AF639" t="str">
            <v>Tr3</v>
          </cell>
          <cell r="AG639" t="str">
            <v>Tr3-2001</v>
          </cell>
          <cell r="AH639" t="str">
            <v>2001-Tr3</v>
          </cell>
          <cell r="AI639">
            <v>9</v>
          </cell>
          <cell r="AJ639" t="str">
            <v>09</v>
          </cell>
        </row>
        <row r="640">
          <cell r="AA640" t="str">
            <v>Aaa</v>
          </cell>
          <cell r="AB640">
            <v>37145</v>
          </cell>
          <cell r="AC640">
            <v>2001</v>
          </cell>
          <cell r="AD640" t="str">
            <v>St2</v>
          </cell>
          <cell r="AE640" t="str">
            <v>Qd3</v>
          </cell>
          <cell r="AF640" t="str">
            <v>Tr3</v>
          </cell>
          <cell r="AG640" t="str">
            <v>Tr3-2001</v>
          </cell>
          <cell r="AH640" t="str">
            <v>2001-Tr3</v>
          </cell>
          <cell r="AI640">
            <v>9</v>
          </cell>
          <cell r="AJ640" t="str">
            <v>09</v>
          </cell>
        </row>
        <row r="641">
          <cell r="AA641" t="str">
            <v>Aaa</v>
          </cell>
          <cell r="AB641">
            <v>37146</v>
          </cell>
          <cell r="AC641">
            <v>2001</v>
          </cell>
          <cell r="AD641" t="str">
            <v>St2</v>
          </cell>
          <cell r="AE641" t="str">
            <v>Qd3</v>
          </cell>
          <cell r="AF641" t="str">
            <v>Tr3</v>
          </cell>
          <cell r="AG641" t="str">
            <v>Tr3-2001</v>
          </cell>
          <cell r="AH641" t="str">
            <v>2001-Tr3</v>
          </cell>
          <cell r="AI641">
            <v>9</v>
          </cell>
          <cell r="AJ641" t="str">
            <v>09</v>
          </cell>
        </row>
        <row r="642">
          <cell r="AA642" t="str">
            <v>Aaa</v>
          </cell>
          <cell r="AB642">
            <v>37147</v>
          </cell>
          <cell r="AC642">
            <v>2001</v>
          </cell>
          <cell r="AD642" t="str">
            <v>St2</v>
          </cell>
          <cell r="AE642" t="str">
            <v>Qd3</v>
          </cell>
          <cell r="AF642" t="str">
            <v>Tr3</v>
          </cell>
          <cell r="AG642" t="str">
            <v>Tr3-2001</v>
          </cell>
          <cell r="AH642" t="str">
            <v>2001-Tr3</v>
          </cell>
          <cell r="AI642">
            <v>9</v>
          </cell>
          <cell r="AJ642" t="str">
            <v>09</v>
          </cell>
        </row>
        <row r="643">
          <cell r="AA643" t="str">
            <v>Aaa</v>
          </cell>
          <cell r="AB643">
            <v>37148</v>
          </cell>
          <cell r="AC643">
            <v>2001</v>
          </cell>
          <cell r="AD643" t="str">
            <v>St2</v>
          </cell>
          <cell r="AE643" t="str">
            <v>Qd3</v>
          </cell>
          <cell r="AF643" t="str">
            <v>Tr3</v>
          </cell>
          <cell r="AG643" t="str">
            <v>Tr3-2001</v>
          </cell>
          <cell r="AH643" t="str">
            <v>2001-Tr3</v>
          </cell>
          <cell r="AI643">
            <v>9</v>
          </cell>
          <cell r="AJ643" t="str">
            <v>09</v>
          </cell>
        </row>
        <row r="644">
          <cell r="AA644" t="str">
            <v>Aaa</v>
          </cell>
          <cell r="AB644">
            <v>37149</v>
          </cell>
          <cell r="AC644">
            <v>2001</v>
          </cell>
          <cell r="AD644" t="str">
            <v>St2</v>
          </cell>
          <cell r="AE644" t="str">
            <v>Qd3</v>
          </cell>
          <cell r="AF644" t="str">
            <v>Tr3</v>
          </cell>
          <cell r="AG644" t="str">
            <v>Tr3-2001</v>
          </cell>
          <cell r="AH644" t="str">
            <v>2001-Tr3</v>
          </cell>
          <cell r="AI644">
            <v>9</v>
          </cell>
          <cell r="AJ644" t="str">
            <v>09</v>
          </cell>
        </row>
        <row r="645">
          <cell r="AA645" t="str">
            <v>Aaa</v>
          </cell>
          <cell r="AB645">
            <v>37150</v>
          </cell>
          <cell r="AC645">
            <v>2001</v>
          </cell>
          <cell r="AD645" t="str">
            <v>St2</v>
          </cell>
          <cell r="AE645" t="str">
            <v>Qd3</v>
          </cell>
          <cell r="AF645" t="str">
            <v>Tr3</v>
          </cell>
          <cell r="AG645" t="str">
            <v>Tr3-2001</v>
          </cell>
          <cell r="AH645" t="str">
            <v>2001-Tr3</v>
          </cell>
          <cell r="AI645">
            <v>9</v>
          </cell>
          <cell r="AJ645" t="str">
            <v>09</v>
          </cell>
        </row>
        <row r="646">
          <cell r="AA646" t="str">
            <v>Aaa</v>
          </cell>
          <cell r="AB646">
            <v>37151</v>
          </cell>
          <cell r="AC646">
            <v>2001</v>
          </cell>
          <cell r="AD646" t="str">
            <v>St2</v>
          </cell>
          <cell r="AE646" t="str">
            <v>Qd3</v>
          </cell>
          <cell r="AF646" t="str">
            <v>Tr3</v>
          </cell>
          <cell r="AG646" t="str">
            <v>Tr3-2001</v>
          </cell>
          <cell r="AH646" t="str">
            <v>2001-Tr3</v>
          </cell>
          <cell r="AI646">
            <v>9</v>
          </cell>
          <cell r="AJ646" t="str">
            <v>09</v>
          </cell>
        </row>
        <row r="647">
          <cell r="AA647" t="str">
            <v>Aaa</v>
          </cell>
          <cell r="AB647">
            <v>37152</v>
          </cell>
          <cell r="AC647">
            <v>2001</v>
          </cell>
          <cell r="AD647" t="str">
            <v>St2</v>
          </cell>
          <cell r="AE647" t="str">
            <v>Qd3</v>
          </cell>
          <cell r="AF647" t="str">
            <v>Tr3</v>
          </cell>
          <cell r="AG647" t="str">
            <v>Tr3-2001</v>
          </cell>
          <cell r="AH647" t="str">
            <v>2001-Tr3</v>
          </cell>
          <cell r="AI647">
            <v>9</v>
          </cell>
          <cell r="AJ647" t="str">
            <v>09</v>
          </cell>
        </row>
        <row r="648">
          <cell r="AA648" t="str">
            <v>Aaa</v>
          </cell>
          <cell r="AB648">
            <v>37153</v>
          </cell>
          <cell r="AC648">
            <v>2001</v>
          </cell>
          <cell r="AD648" t="str">
            <v>St2</v>
          </cell>
          <cell r="AE648" t="str">
            <v>Qd3</v>
          </cell>
          <cell r="AF648" t="str">
            <v>Tr3</v>
          </cell>
          <cell r="AG648" t="str">
            <v>Tr3-2001</v>
          </cell>
          <cell r="AH648" t="str">
            <v>2001-Tr3</v>
          </cell>
          <cell r="AI648">
            <v>9</v>
          </cell>
          <cell r="AJ648" t="str">
            <v>09</v>
          </cell>
        </row>
        <row r="649">
          <cell r="AA649" t="str">
            <v>Aaa</v>
          </cell>
          <cell r="AB649">
            <v>37154</v>
          </cell>
          <cell r="AC649">
            <v>2001</v>
          </cell>
          <cell r="AD649" t="str">
            <v>St2</v>
          </cell>
          <cell r="AE649" t="str">
            <v>Qd3</v>
          </cell>
          <cell r="AF649" t="str">
            <v>Tr3</v>
          </cell>
          <cell r="AG649" t="str">
            <v>Tr3-2001</v>
          </cell>
          <cell r="AH649" t="str">
            <v>2001-Tr3</v>
          </cell>
          <cell r="AI649">
            <v>9</v>
          </cell>
          <cell r="AJ649" t="str">
            <v>09</v>
          </cell>
        </row>
        <row r="650">
          <cell r="AA650" t="str">
            <v>Aaa</v>
          </cell>
          <cell r="AB650">
            <v>37155</v>
          </cell>
          <cell r="AC650">
            <v>2001</v>
          </cell>
          <cell r="AD650" t="str">
            <v>St2</v>
          </cell>
          <cell r="AE650" t="str">
            <v>Qd3</v>
          </cell>
          <cell r="AF650" t="str">
            <v>Tr3</v>
          </cell>
          <cell r="AG650" t="str">
            <v>Tr3-2001</v>
          </cell>
          <cell r="AH650" t="str">
            <v>2001-Tr3</v>
          </cell>
          <cell r="AI650">
            <v>9</v>
          </cell>
          <cell r="AJ650" t="str">
            <v>09</v>
          </cell>
        </row>
        <row r="651">
          <cell r="AA651" t="str">
            <v>Aaa</v>
          </cell>
          <cell r="AB651">
            <v>37156</v>
          </cell>
          <cell r="AC651">
            <v>2001</v>
          </cell>
          <cell r="AD651" t="str">
            <v>St2</v>
          </cell>
          <cell r="AE651" t="str">
            <v>Qd3</v>
          </cell>
          <cell r="AF651" t="str">
            <v>Tr3</v>
          </cell>
          <cell r="AG651" t="str">
            <v>Tr3-2001</v>
          </cell>
          <cell r="AH651" t="str">
            <v>2001-Tr3</v>
          </cell>
          <cell r="AI651">
            <v>9</v>
          </cell>
          <cell r="AJ651" t="str">
            <v>09</v>
          </cell>
        </row>
        <row r="652">
          <cell r="AA652" t="str">
            <v>Aaa</v>
          </cell>
          <cell r="AB652">
            <v>37157</v>
          </cell>
          <cell r="AC652">
            <v>2001</v>
          </cell>
          <cell r="AD652" t="str">
            <v>St2</v>
          </cell>
          <cell r="AE652" t="str">
            <v>Qd3</v>
          </cell>
          <cell r="AF652" t="str">
            <v>Tr3</v>
          </cell>
          <cell r="AG652" t="str">
            <v>Tr3-2001</v>
          </cell>
          <cell r="AH652" t="str">
            <v>2001-Tr3</v>
          </cell>
          <cell r="AI652">
            <v>9</v>
          </cell>
          <cell r="AJ652" t="str">
            <v>09</v>
          </cell>
        </row>
        <row r="653">
          <cell r="AA653" t="str">
            <v>Aaa</v>
          </cell>
          <cell r="AB653">
            <v>37158</v>
          </cell>
          <cell r="AC653">
            <v>2001</v>
          </cell>
          <cell r="AD653" t="str">
            <v>St2</v>
          </cell>
          <cell r="AE653" t="str">
            <v>Qd3</v>
          </cell>
          <cell r="AF653" t="str">
            <v>Tr3</v>
          </cell>
          <cell r="AG653" t="str">
            <v>Tr3-2001</v>
          </cell>
          <cell r="AH653" t="str">
            <v>2001-Tr3</v>
          </cell>
          <cell r="AI653">
            <v>9</v>
          </cell>
          <cell r="AJ653" t="str">
            <v>09</v>
          </cell>
        </row>
        <row r="654">
          <cell r="AA654" t="str">
            <v>Aaa</v>
          </cell>
          <cell r="AB654">
            <v>37159</v>
          </cell>
          <cell r="AC654">
            <v>2001</v>
          </cell>
          <cell r="AD654" t="str">
            <v>St2</v>
          </cell>
          <cell r="AE654" t="str">
            <v>Qd3</v>
          </cell>
          <cell r="AF654" t="str">
            <v>Tr3</v>
          </cell>
          <cell r="AG654" t="str">
            <v>Tr3-2001</v>
          </cell>
          <cell r="AH654" t="str">
            <v>2001-Tr3</v>
          </cell>
          <cell r="AI654">
            <v>9</v>
          </cell>
          <cell r="AJ654" t="str">
            <v>09</v>
          </cell>
        </row>
        <row r="655">
          <cell r="AA655" t="str">
            <v>Aaa</v>
          </cell>
          <cell r="AB655">
            <v>37160</v>
          </cell>
          <cell r="AC655">
            <v>2001</v>
          </cell>
          <cell r="AD655" t="str">
            <v>St2</v>
          </cell>
          <cell r="AE655" t="str">
            <v>Qd3</v>
          </cell>
          <cell r="AF655" t="str">
            <v>Tr3</v>
          </cell>
          <cell r="AG655" t="str">
            <v>Tr3-2001</v>
          </cell>
          <cell r="AH655" t="str">
            <v>2001-Tr3</v>
          </cell>
          <cell r="AI655">
            <v>9</v>
          </cell>
          <cell r="AJ655" t="str">
            <v>09</v>
          </cell>
        </row>
        <row r="656">
          <cell r="AA656" t="str">
            <v>Aaa</v>
          </cell>
          <cell r="AB656">
            <v>37161</v>
          </cell>
          <cell r="AC656">
            <v>2001</v>
          </cell>
          <cell r="AD656" t="str">
            <v>St2</v>
          </cell>
          <cell r="AE656" t="str">
            <v>Qd3</v>
          </cell>
          <cell r="AF656" t="str">
            <v>Tr3</v>
          </cell>
          <cell r="AG656" t="str">
            <v>Tr3-2001</v>
          </cell>
          <cell r="AH656" t="str">
            <v>2001-Tr3</v>
          </cell>
          <cell r="AI656">
            <v>9</v>
          </cell>
          <cell r="AJ656" t="str">
            <v>09</v>
          </cell>
        </row>
        <row r="657">
          <cell r="AA657" t="str">
            <v>Aaa</v>
          </cell>
          <cell r="AB657">
            <v>37162</v>
          </cell>
          <cell r="AC657">
            <v>2001</v>
          </cell>
          <cell r="AD657" t="str">
            <v>St2</v>
          </cell>
          <cell r="AE657" t="str">
            <v>Qd3</v>
          </cell>
          <cell r="AF657" t="str">
            <v>Tr3</v>
          </cell>
          <cell r="AG657" t="str">
            <v>Tr3-2001</v>
          </cell>
          <cell r="AH657" t="str">
            <v>2001-Tr3</v>
          </cell>
          <cell r="AI657">
            <v>9</v>
          </cell>
          <cell r="AJ657" t="str">
            <v>09</v>
          </cell>
        </row>
        <row r="658">
          <cell r="AA658" t="str">
            <v>Aaa</v>
          </cell>
          <cell r="AB658">
            <v>37163</v>
          </cell>
          <cell r="AC658">
            <v>2001</v>
          </cell>
          <cell r="AD658" t="str">
            <v>St2</v>
          </cell>
          <cell r="AE658" t="str">
            <v>Qd3</v>
          </cell>
          <cell r="AF658" t="str">
            <v>Tr3</v>
          </cell>
          <cell r="AG658" t="str">
            <v>Tr3-2001</v>
          </cell>
          <cell r="AH658" t="str">
            <v>2001-Tr3</v>
          </cell>
          <cell r="AI658">
            <v>9</v>
          </cell>
          <cell r="AJ658" t="str">
            <v>09</v>
          </cell>
        </row>
        <row r="659">
          <cell r="AA659" t="str">
            <v>Aaa</v>
          </cell>
          <cell r="AB659">
            <v>37164</v>
          </cell>
          <cell r="AC659">
            <v>2001</v>
          </cell>
          <cell r="AD659" t="str">
            <v>St2</v>
          </cell>
          <cell r="AE659" t="str">
            <v>Qd3</v>
          </cell>
          <cell r="AF659" t="str">
            <v>Tr3</v>
          </cell>
          <cell r="AG659" t="str">
            <v>Tr3-2001</v>
          </cell>
          <cell r="AH659" t="str">
            <v>2001-Tr3</v>
          </cell>
          <cell r="AI659">
            <v>9</v>
          </cell>
          <cell r="AJ659" t="str">
            <v>09</v>
          </cell>
        </row>
        <row r="660">
          <cell r="AA660" t="str">
            <v>Aaa</v>
          </cell>
          <cell r="AB660">
            <v>37165</v>
          </cell>
          <cell r="AC660">
            <v>2001</v>
          </cell>
          <cell r="AD660" t="str">
            <v>St2</v>
          </cell>
          <cell r="AE660" t="str">
            <v>Qd3</v>
          </cell>
          <cell r="AF660" t="str">
            <v>Tr4</v>
          </cell>
          <cell r="AG660" t="str">
            <v>Tr4-2001</v>
          </cell>
          <cell r="AH660" t="str">
            <v>2001-Tr4</v>
          </cell>
          <cell r="AI660">
            <v>10</v>
          </cell>
          <cell r="AJ660" t="str">
            <v>10</v>
          </cell>
        </row>
        <row r="661">
          <cell r="AA661" t="str">
            <v>Aaa</v>
          </cell>
          <cell r="AB661">
            <v>37166</v>
          </cell>
          <cell r="AC661">
            <v>2001</v>
          </cell>
          <cell r="AD661" t="str">
            <v>St2</v>
          </cell>
          <cell r="AE661" t="str">
            <v>Qd3</v>
          </cell>
          <cell r="AF661" t="str">
            <v>Tr4</v>
          </cell>
          <cell r="AG661" t="str">
            <v>Tr4-2001</v>
          </cell>
          <cell r="AH661" t="str">
            <v>2001-Tr4</v>
          </cell>
          <cell r="AI661">
            <v>10</v>
          </cell>
          <cell r="AJ661" t="str">
            <v>10</v>
          </cell>
        </row>
        <row r="662">
          <cell r="AA662" t="str">
            <v>Aaa</v>
          </cell>
          <cell r="AB662">
            <v>37167</v>
          </cell>
          <cell r="AC662">
            <v>2001</v>
          </cell>
          <cell r="AD662" t="str">
            <v>St2</v>
          </cell>
          <cell r="AE662" t="str">
            <v>Qd3</v>
          </cell>
          <cell r="AF662" t="str">
            <v>Tr4</v>
          </cell>
          <cell r="AG662" t="str">
            <v>Tr4-2001</v>
          </cell>
          <cell r="AH662" t="str">
            <v>2001-Tr4</v>
          </cell>
          <cell r="AI662">
            <v>10</v>
          </cell>
          <cell r="AJ662" t="str">
            <v>10</v>
          </cell>
        </row>
        <row r="663">
          <cell r="AA663" t="str">
            <v>Aaa</v>
          </cell>
          <cell r="AB663">
            <v>37168</v>
          </cell>
          <cell r="AC663">
            <v>2001</v>
          </cell>
          <cell r="AD663" t="str">
            <v>St2</v>
          </cell>
          <cell r="AE663" t="str">
            <v>Qd3</v>
          </cell>
          <cell r="AF663" t="str">
            <v>Tr4</v>
          </cell>
          <cell r="AG663" t="str">
            <v>Tr4-2001</v>
          </cell>
          <cell r="AH663" t="str">
            <v>2001-Tr4</v>
          </cell>
          <cell r="AI663">
            <v>10</v>
          </cell>
          <cell r="AJ663" t="str">
            <v>10</v>
          </cell>
        </row>
        <row r="664">
          <cell r="AA664" t="str">
            <v>Aaa</v>
          </cell>
          <cell r="AB664">
            <v>37169</v>
          </cell>
          <cell r="AC664">
            <v>2001</v>
          </cell>
          <cell r="AD664" t="str">
            <v>St2</v>
          </cell>
          <cell r="AE664" t="str">
            <v>Qd3</v>
          </cell>
          <cell r="AF664" t="str">
            <v>Tr4</v>
          </cell>
          <cell r="AG664" t="str">
            <v>Tr4-2001</v>
          </cell>
          <cell r="AH664" t="str">
            <v>2001-Tr4</v>
          </cell>
          <cell r="AI664">
            <v>10</v>
          </cell>
          <cell r="AJ664" t="str">
            <v>10</v>
          </cell>
        </row>
        <row r="665">
          <cell r="AA665" t="str">
            <v>Aaa</v>
          </cell>
          <cell r="AB665">
            <v>37170</v>
          </cell>
          <cell r="AC665">
            <v>2001</v>
          </cell>
          <cell r="AD665" t="str">
            <v>St2</v>
          </cell>
          <cell r="AE665" t="str">
            <v>Qd3</v>
          </cell>
          <cell r="AF665" t="str">
            <v>Tr4</v>
          </cell>
          <cell r="AG665" t="str">
            <v>Tr4-2001</v>
          </cell>
          <cell r="AH665" t="str">
            <v>2001-Tr4</v>
          </cell>
          <cell r="AI665">
            <v>10</v>
          </cell>
          <cell r="AJ665" t="str">
            <v>10</v>
          </cell>
        </row>
        <row r="666">
          <cell r="AA666" t="str">
            <v>Aaa</v>
          </cell>
          <cell r="AB666">
            <v>37171</v>
          </cell>
          <cell r="AC666">
            <v>2001</v>
          </cell>
          <cell r="AD666" t="str">
            <v>St2</v>
          </cell>
          <cell r="AE666" t="str">
            <v>Qd3</v>
          </cell>
          <cell r="AF666" t="str">
            <v>Tr4</v>
          </cell>
          <cell r="AG666" t="str">
            <v>Tr4-2001</v>
          </cell>
          <cell r="AH666" t="str">
            <v>2001-Tr4</v>
          </cell>
          <cell r="AI666">
            <v>10</v>
          </cell>
          <cell r="AJ666" t="str">
            <v>10</v>
          </cell>
        </row>
        <row r="667">
          <cell r="AA667" t="str">
            <v>Aaa</v>
          </cell>
          <cell r="AB667">
            <v>37172</v>
          </cell>
          <cell r="AC667">
            <v>2001</v>
          </cell>
          <cell r="AD667" t="str">
            <v>St2</v>
          </cell>
          <cell r="AE667" t="str">
            <v>Qd3</v>
          </cell>
          <cell r="AF667" t="str">
            <v>Tr4</v>
          </cell>
          <cell r="AG667" t="str">
            <v>Tr4-2001</v>
          </cell>
          <cell r="AH667" t="str">
            <v>2001-Tr4</v>
          </cell>
          <cell r="AI667">
            <v>10</v>
          </cell>
          <cell r="AJ667" t="str">
            <v>10</v>
          </cell>
        </row>
        <row r="668">
          <cell r="AA668" t="str">
            <v>Aaa</v>
          </cell>
          <cell r="AB668">
            <v>37173</v>
          </cell>
          <cell r="AC668">
            <v>2001</v>
          </cell>
          <cell r="AD668" t="str">
            <v>St2</v>
          </cell>
          <cell r="AE668" t="str">
            <v>Qd3</v>
          </cell>
          <cell r="AF668" t="str">
            <v>Tr4</v>
          </cell>
          <cell r="AG668" t="str">
            <v>Tr4-2001</v>
          </cell>
          <cell r="AH668" t="str">
            <v>2001-Tr4</v>
          </cell>
          <cell r="AI668">
            <v>10</v>
          </cell>
          <cell r="AJ668" t="str">
            <v>10</v>
          </cell>
        </row>
        <row r="669">
          <cell r="AA669" t="str">
            <v>Aaa</v>
          </cell>
          <cell r="AB669">
            <v>37174</v>
          </cell>
          <cell r="AC669">
            <v>2001</v>
          </cell>
          <cell r="AD669" t="str">
            <v>St2</v>
          </cell>
          <cell r="AE669" t="str">
            <v>Qd3</v>
          </cell>
          <cell r="AF669" t="str">
            <v>Tr4</v>
          </cell>
          <cell r="AG669" t="str">
            <v>Tr4-2001</v>
          </cell>
          <cell r="AH669" t="str">
            <v>2001-Tr4</v>
          </cell>
          <cell r="AI669">
            <v>10</v>
          </cell>
          <cell r="AJ669" t="str">
            <v>10</v>
          </cell>
        </row>
        <row r="670">
          <cell r="AA670" t="str">
            <v>Aaa</v>
          </cell>
          <cell r="AB670">
            <v>37175</v>
          </cell>
          <cell r="AC670">
            <v>2001</v>
          </cell>
          <cell r="AD670" t="str">
            <v>St2</v>
          </cell>
          <cell r="AE670" t="str">
            <v>Qd3</v>
          </cell>
          <cell r="AF670" t="str">
            <v>Tr4</v>
          </cell>
          <cell r="AG670" t="str">
            <v>Tr4-2001</v>
          </cell>
          <cell r="AH670" t="str">
            <v>2001-Tr4</v>
          </cell>
          <cell r="AI670">
            <v>10</v>
          </cell>
          <cell r="AJ670" t="str">
            <v>10</v>
          </cell>
        </row>
        <row r="671">
          <cell r="AA671" t="str">
            <v>Aaa</v>
          </cell>
          <cell r="AB671">
            <v>37176</v>
          </cell>
          <cell r="AC671">
            <v>2001</v>
          </cell>
          <cell r="AD671" t="str">
            <v>St2</v>
          </cell>
          <cell r="AE671" t="str">
            <v>Qd3</v>
          </cell>
          <cell r="AF671" t="str">
            <v>Tr4</v>
          </cell>
          <cell r="AG671" t="str">
            <v>Tr4-2001</v>
          </cell>
          <cell r="AH671" t="str">
            <v>2001-Tr4</v>
          </cell>
          <cell r="AI671">
            <v>10</v>
          </cell>
          <cell r="AJ671" t="str">
            <v>10</v>
          </cell>
        </row>
        <row r="672">
          <cell r="AA672" t="str">
            <v>Aaa</v>
          </cell>
          <cell r="AB672">
            <v>37177</v>
          </cell>
          <cell r="AC672">
            <v>2001</v>
          </cell>
          <cell r="AD672" t="str">
            <v>St2</v>
          </cell>
          <cell r="AE672" t="str">
            <v>Qd3</v>
          </cell>
          <cell r="AF672" t="str">
            <v>Tr4</v>
          </cell>
          <cell r="AG672" t="str">
            <v>Tr4-2001</v>
          </cell>
          <cell r="AH672" t="str">
            <v>2001-Tr4</v>
          </cell>
          <cell r="AI672">
            <v>10</v>
          </cell>
          <cell r="AJ672" t="str">
            <v>10</v>
          </cell>
        </row>
        <row r="673">
          <cell r="AA673" t="str">
            <v>Aaa</v>
          </cell>
          <cell r="AB673">
            <v>37178</v>
          </cell>
          <cell r="AC673">
            <v>2001</v>
          </cell>
          <cell r="AD673" t="str">
            <v>St2</v>
          </cell>
          <cell r="AE673" t="str">
            <v>Qd3</v>
          </cell>
          <cell r="AF673" t="str">
            <v>Tr4</v>
          </cell>
          <cell r="AG673" t="str">
            <v>Tr4-2001</v>
          </cell>
          <cell r="AH673" t="str">
            <v>2001-Tr4</v>
          </cell>
          <cell r="AI673">
            <v>10</v>
          </cell>
          <cell r="AJ673" t="str">
            <v>10</v>
          </cell>
        </row>
        <row r="674">
          <cell r="AA674" t="str">
            <v>Aaa</v>
          </cell>
          <cell r="AB674">
            <v>37179</v>
          </cell>
          <cell r="AC674">
            <v>2001</v>
          </cell>
          <cell r="AD674" t="str">
            <v>St2</v>
          </cell>
          <cell r="AE674" t="str">
            <v>Qd3</v>
          </cell>
          <cell r="AF674" t="str">
            <v>Tr4</v>
          </cell>
          <cell r="AG674" t="str">
            <v>Tr4-2001</v>
          </cell>
          <cell r="AH674" t="str">
            <v>2001-Tr4</v>
          </cell>
          <cell r="AI674">
            <v>10</v>
          </cell>
          <cell r="AJ674" t="str">
            <v>10</v>
          </cell>
        </row>
        <row r="675">
          <cell r="AA675" t="str">
            <v>Aaa</v>
          </cell>
          <cell r="AB675">
            <v>37180</v>
          </cell>
          <cell r="AC675">
            <v>2001</v>
          </cell>
          <cell r="AD675" t="str">
            <v>St2</v>
          </cell>
          <cell r="AE675" t="str">
            <v>Qd3</v>
          </cell>
          <cell r="AF675" t="str">
            <v>Tr4</v>
          </cell>
          <cell r="AG675" t="str">
            <v>Tr4-2001</v>
          </cell>
          <cell r="AH675" t="str">
            <v>2001-Tr4</v>
          </cell>
          <cell r="AI675">
            <v>10</v>
          </cell>
          <cell r="AJ675" t="str">
            <v>10</v>
          </cell>
        </row>
        <row r="676">
          <cell r="AA676" t="str">
            <v>Aaa</v>
          </cell>
          <cell r="AB676">
            <v>37181</v>
          </cell>
          <cell r="AC676">
            <v>2001</v>
          </cell>
          <cell r="AD676" t="str">
            <v>St2</v>
          </cell>
          <cell r="AE676" t="str">
            <v>Qd3</v>
          </cell>
          <cell r="AF676" t="str">
            <v>Tr4</v>
          </cell>
          <cell r="AG676" t="str">
            <v>Tr4-2001</v>
          </cell>
          <cell r="AH676" t="str">
            <v>2001-Tr4</v>
          </cell>
          <cell r="AI676">
            <v>10</v>
          </cell>
          <cell r="AJ676" t="str">
            <v>10</v>
          </cell>
        </row>
        <row r="677">
          <cell r="AA677" t="str">
            <v>Aaa</v>
          </cell>
          <cell r="AB677">
            <v>37182</v>
          </cell>
          <cell r="AC677">
            <v>2001</v>
          </cell>
          <cell r="AD677" t="str">
            <v>St2</v>
          </cell>
          <cell r="AE677" t="str">
            <v>Qd3</v>
          </cell>
          <cell r="AF677" t="str">
            <v>Tr4</v>
          </cell>
          <cell r="AG677" t="str">
            <v>Tr4-2001</v>
          </cell>
          <cell r="AH677" t="str">
            <v>2001-Tr4</v>
          </cell>
          <cell r="AI677">
            <v>10</v>
          </cell>
          <cell r="AJ677" t="str">
            <v>10</v>
          </cell>
        </row>
        <row r="678">
          <cell r="AA678" t="str">
            <v>Aaa</v>
          </cell>
          <cell r="AB678">
            <v>37183</v>
          </cell>
          <cell r="AC678">
            <v>2001</v>
          </cell>
          <cell r="AD678" t="str">
            <v>St2</v>
          </cell>
          <cell r="AE678" t="str">
            <v>Qd3</v>
          </cell>
          <cell r="AF678" t="str">
            <v>Tr4</v>
          </cell>
          <cell r="AG678" t="str">
            <v>Tr4-2001</v>
          </cell>
          <cell r="AH678" t="str">
            <v>2001-Tr4</v>
          </cell>
          <cell r="AI678">
            <v>10</v>
          </cell>
          <cell r="AJ678" t="str">
            <v>10</v>
          </cell>
        </row>
        <row r="679">
          <cell r="AA679" t="str">
            <v>Aaa</v>
          </cell>
          <cell r="AB679">
            <v>37184</v>
          </cell>
          <cell r="AC679">
            <v>2001</v>
          </cell>
          <cell r="AD679" t="str">
            <v>St2</v>
          </cell>
          <cell r="AE679" t="str">
            <v>Qd3</v>
          </cell>
          <cell r="AF679" t="str">
            <v>Tr4</v>
          </cell>
          <cell r="AG679" t="str">
            <v>Tr4-2001</v>
          </cell>
          <cell r="AH679" t="str">
            <v>2001-Tr4</v>
          </cell>
          <cell r="AI679">
            <v>10</v>
          </cell>
          <cell r="AJ679" t="str">
            <v>10</v>
          </cell>
        </row>
        <row r="680">
          <cell r="AA680" t="str">
            <v>Aaa</v>
          </cell>
          <cell r="AB680">
            <v>37185</v>
          </cell>
          <cell r="AC680">
            <v>2001</v>
          </cell>
          <cell r="AD680" t="str">
            <v>St2</v>
          </cell>
          <cell r="AE680" t="str">
            <v>Qd3</v>
          </cell>
          <cell r="AF680" t="str">
            <v>Tr4</v>
          </cell>
          <cell r="AG680" t="str">
            <v>Tr4-2001</v>
          </cell>
          <cell r="AH680" t="str">
            <v>2001-Tr4</v>
          </cell>
          <cell r="AI680">
            <v>10</v>
          </cell>
          <cell r="AJ680" t="str">
            <v>10</v>
          </cell>
        </row>
        <row r="681">
          <cell r="AA681" t="str">
            <v>Aaa</v>
          </cell>
          <cell r="AB681">
            <v>37186</v>
          </cell>
          <cell r="AC681">
            <v>2001</v>
          </cell>
          <cell r="AD681" t="str">
            <v>St2</v>
          </cell>
          <cell r="AE681" t="str">
            <v>Qd3</v>
          </cell>
          <cell r="AF681" t="str">
            <v>Tr4</v>
          </cell>
          <cell r="AG681" t="str">
            <v>Tr4-2001</v>
          </cell>
          <cell r="AH681" t="str">
            <v>2001-Tr4</v>
          </cell>
          <cell r="AI681">
            <v>10</v>
          </cell>
          <cell r="AJ681" t="str">
            <v>10</v>
          </cell>
        </row>
        <row r="682">
          <cell r="AA682" t="str">
            <v>Aaa</v>
          </cell>
          <cell r="AB682">
            <v>37187</v>
          </cell>
          <cell r="AC682">
            <v>2001</v>
          </cell>
          <cell r="AD682" t="str">
            <v>St2</v>
          </cell>
          <cell r="AE682" t="str">
            <v>Qd3</v>
          </cell>
          <cell r="AF682" t="str">
            <v>Tr4</v>
          </cell>
          <cell r="AG682" t="str">
            <v>Tr4-2001</v>
          </cell>
          <cell r="AH682" t="str">
            <v>2001-Tr4</v>
          </cell>
          <cell r="AI682">
            <v>10</v>
          </cell>
          <cell r="AJ682" t="str">
            <v>10</v>
          </cell>
        </row>
        <row r="683">
          <cell r="AA683" t="str">
            <v>Aaa</v>
          </cell>
          <cell r="AB683">
            <v>37188</v>
          </cell>
          <cell r="AC683">
            <v>2001</v>
          </cell>
          <cell r="AD683" t="str">
            <v>St2</v>
          </cell>
          <cell r="AE683" t="str">
            <v>Qd3</v>
          </cell>
          <cell r="AF683" t="str">
            <v>Tr4</v>
          </cell>
          <cell r="AG683" t="str">
            <v>Tr4-2001</v>
          </cell>
          <cell r="AH683" t="str">
            <v>2001-Tr4</v>
          </cell>
          <cell r="AI683">
            <v>10</v>
          </cell>
          <cell r="AJ683" t="str">
            <v>10</v>
          </cell>
        </row>
        <row r="684">
          <cell r="AA684" t="str">
            <v>Aaa</v>
          </cell>
          <cell r="AB684">
            <v>37189</v>
          </cell>
          <cell r="AC684">
            <v>2001</v>
          </cell>
          <cell r="AD684" t="str">
            <v>St2</v>
          </cell>
          <cell r="AE684" t="str">
            <v>Qd3</v>
          </cell>
          <cell r="AF684" t="str">
            <v>Tr4</v>
          </cell>
          <cell r="AG684" t="str">
            <v>Tr4-2001</v>
          </cell>
          <cell r="AH684" t="str">
            <v>2001-Tr4</v>
          </cell>
          <cell r="AI684">
            <v>10</v>
          </cell>
          <cell r="AJ684" t="str">
            <v>10</v>
          </cell>
        </row>
        <row r="685">
          <cell r="AA685" t="str">
            <v>Aaa</v>
          </cell>
          <cell r="AB685">
            <v>37190</v>
          </cell>
          <cell r="AC685">
            <v>2001</v>
          </cell>
          <cell r="AD685" t="str">
            <v>St2</v>
          </cell>
          <cell r="AE685" t="str">
            <v>Qd3</v>
          </cell>
          <cell r="AF685" t="str">
            <v>Tr4</v>
          </cell>
          <cell r="AG685" t="str">
            <v>Tr4-2001</v>
          </cell>
          <cell r="AH685" t="str">
            <v>2001-Tr4</v>
          </cell>
          <cell r="AI685">
            <v>10</v>
          </cell>
          <cell r="AJ685" t="str">
            <v>10</v>
          </cell>
        </row>
        <row r="686">
          <cell r="AA686" t="str">
            <v>Aaa</v>
          </cell>
          <cell r="AB686">
            <v>37191</v>
          </cell>
          <cell r="AC686">
            <v>2001</v>
          </cell>
          <cell r="AD686" t="str">
            <v>St2</v>
          </cell>
          <cell r="AE686" t="str">
            <v>Qd3</v>
          </cell>
          <cell r="AF686" t="str">
            <v>Tr4</v>
          </cell>
          <cell r="AG686" t="str">
            <v>Tr4-2001</v>
          </cell>
          <cell r="AH686" t="str">
            <v>2001-Tr4</v>
          </cell>
          <cell r="AI686">
            <v>10</v>
          </cell>
          <cell r="AJ686" t="str">
            <v>10</v>
          </cell>
        </row>
        <row r="687">
          <cell r="AA687" t="str">
            <v>Aaa</v>
          </cell>
          <cell r="AB687">
            <v>37192</v>
          </cell>
          <cell r="AC687">
            <v>2001</v>
          </cell>
          <cell r="AD687" t="str">
            <v>St2</v>
          </cell>
          <cell r="AE687" t="str">
            <v>Qd3</v>
          </cell>
          <cell r="AF687" t="str">
            <v>Tr4</v>
          </cell>
          <cell r="AG687" t="str">
            <v>Tr4-2001</v>
          </cell>
          <cell r="AH687" t="str">
            <v>2001-Tr4</v>
          </cell>
          <cell r="AI687">
            <v>10</v>
          </cell>
          <cell r="AJ687" t="str">
            <v>10</v>
          </cell>
        </row>
        <row r="688">
          <cell r="AA688" t="str">
            <v>Aaa</v>
          </cell>
          <cell r="AB688">
            <v>37193</v>
          </cell>
          <cell r="AC688">
            <v>2001</v>
          </cell>
          <cell r="AD688" t="str">
            <v>St2</v>
          </cell>
          <cell r="AE688" t="str">
            <v>Qd3</v>
          </cell>
          <cell r="AF688" t="str">
            <v>Tr4</v>
          </cell>
          <cell r="AG688" t="str">
            <v>Tr4-2001</v>
          </cell>
          <cell r="AH688" t="str">
            <v>2001-Tr4</v>
          </cell>
          <cell r="AI688">
            <v>10</v>
          </cell>
          <cell r="AJ688" t="str">
            <v>10</v>
          </cell>
        </row>
        <row r="689">
          <cell r="AA689" t="str">
            <v>Aaa</v>
          </cell>
          <cell r="AB689">
            <v>37194</v>
          </cell>
          <cell r="AC689">
            <v>2001</v>
          </cell>
          <cell r="AD689" t="str">
            <v>St2</v>
          </cell>
          <cell r="AE689" t="str">
            <v>Qd3</v>
          </cell>
          <cell r="AF689" t="str">
            <v>Tr4</v>
          </cell>
          <cell r="AG689" t="str">
            <v>Tr4-2001</v>
          </cell>
          <cell r="AH689" t="str">
            <v>2001-Tr4</v>
          </cell>
          <cell r="AI689">
            <v>10</v>
          </cell>
          <cell r="AJ689" t="str">
            <v>10</v>
          </cell>
        </row>
        <row r="690">
          <cell r="AA690" t="str">
            <v>Aaa</v>
          </cell>
          <cell r="AB690">
            <v>37195</v>
          </cell>
          <cell r="AC690">
            <v>2001</v>
          </cell>
          <cell r="AD690" t="str">
            <v>St2</v>
          </cell>
          <cell r="AE690" t="str">
            <v>Qd3</v>
          </cell>
          <cell r="AF690" t="str">
            <v>Tr4</v>
          </cell>
          <cell r="AG690" t="str">
            <v>Tr4-2001</v>
          </cell>
          <cell r="AH690" t="str">
            <v>2001-Tr4</v>
          </cell>
          <cell r="AI690">
            <v>10</v>
          </cell>
          <cell r="AJ690" t="str">
            <v>10</v>
          </cell>
        </row>
        <row r="691">
          <cell r="AA691" t="str">
            <v>Aaa</v>
          </cell>
          <cell r="AB691">
            <v>37196</v>
          </cell>
          <cell r="AC691">
            <v>2001</v>
          </cell>
          <cell r="AD691" t="str">
            <v>St2</v>
          </cell>
          <cell r="AE691" t="str">
            <v>Qd3</v>
          </cell>
          <cell r="AF691" t="str">
            <v>Tr4</v>
          </cell>
          <cell r="AG691" t="str">
            <v>Tr4-2001</v>
          </cell>
          <cell r="AH691" t="str">
            <v>2001-Tr4</v>
          </cell>
          <cell r="AI691">
            <v>11</v>
          </cell>
          <cell r="AJ691" t="str">
            <v>11</v>
          </cell>
        </row>
        <row r="692">
          <cell r="AA692" t="str">
            <v>Aaa</v>
          </cell>
          <cell r="AB692">
            <v>37197</v>
          </cell>
          <cell r="AC692">
            <v>2001</v>
          </cell>
          <cell r="AD692" t="str">
            <v>St2</v>
          </cell>
          <cell r="AE692" t="str">
            <v>Qd3</v>
          </cell>
          <cell r="AF692" t="str">
            <v>Tr4</v>
          </cell>
          <cell r="AG692" t="str">
            <v>Tr4-2001</v>
          </cell>
          <cell r="AH692" t="str">
            <v>2001-Tr4</v>
          </cell>
          <cell r="AI692">
            <v>11</v>
          </cell>
          <cell r="AJ692" t="str">
            <v>11</v>
          </cell>
        </row>
        <row r="693">
          <cell r="AA693" t="str">
            <v>Aaa</v>
          </cell>
          <cell r="AB693">
            <v>37198</v>
          </cell>
          <cell r="AC693">
            <v>2001</v>
          </cell>
          <cell r="AD693" t="str">
            <v>St2</v>
          </cell>
          <cell r="AE693" t="str">
            <v>Qd3</v>
          </cell>
          <cell r="AF693" t="str">
            <v>Tr4</v>
          </cell>
          <cell r="AG693" t="str">
            <v>Tr4-2001</v>
          </cell>
          <cell r="AH693" t="str">
            <v>2001-Tr4</v>
          </cell>
          <cell r="AI693">
            <v>11</v>
          </cell>
          <cell r="AJ693" t="str">
            <v>11</v>
          </cell>
        </row>
        <row r="694">
          <cell r="AA694" t="str">
            <v>Aaa</v>
          </cell>
          <cell r="AB694">
            <v>37199</v>
          </cell>
          <cell r="AC694">
            <v>2001</v>
          </cell>
          <cell r="AD694" t="str">
            <v>St2</v>
          </cell>
          <cell r="AE694" t="str">
            <v>Qd3</v>
          </cell>
          <cell r="AF694" t="str">
            <v>Tr4</v>
          </cell>
          <cell r="AG694" t="str">
            <v>Tr4-2001</v>
          </cell>
          <cell r="AH694" t="str">
            <v>2001-Tr4</v>
          </cell>
          <cell r="AI694">
            <v>11</v>
          </cell>
          <cell r="AJ694" t="str">
            <v>11</v>
          </cell>
        </row>
        <row r="695">
          <cell r="AA695" t="str">
            <v>Aaa</v>
          </cell>
          <cell r="AB695">
            <v>37200</v>
          </cell>
          <cell r="AC695">
            <v>2001</v>
          </cell>
          <cell r="AD695" t="str">
            <v>St2</v>
          </cell>
          <cell r="AE695" t="str">
            <v>Qd3</v>
          </cell>
          <cell r="AF695" t="str">
            <v>Tr4</v>
          </cell>
          <cell r="AG695" t="str">
            <v>Tr4-2001</v>
          </cell>
          <cell r="AH695" t="str">
            <v>2001-Tr4</v>
          </cell>
          <cell r="AI695">
            <v>11</v>
          </cell>
          <cell r="AJ695" t="str">
            <v>11</v>
          </cell>
        </row>
        <row r="696">
          <cell r="AA696" t="str">
            <v>Aaa</v>
          </cell>
          <cell r="AB696">
            <v>37201</v>
          </cell>
          <cell r="AC696">
            <v>2001</v>
          </cell>
          <cell r="AD696" t="str">
            <v>St2</v>
          </cell>
          <cell r="AE696" t="str">
            <v>Qd3</v>
          </cell>
          <cell r="AF696" t="str">
            <v>Tr4</v>
          </cell>
          <cell r="AG696" t="str">
            <v>Tr4-2001</v>
          </cell>
          <cell r="AH696" t="str">
            <v>2001-Tr4</v>
          </cell>
          <cell r="AI696">
            <v>11</v>
          </cell>
          <cell r="AJ696" t="str">
            <v>11</v>
          </cell>
        </row>
        <row r="697">
          <cell r="AA697" t="str">
            <v>Aaa</v>
          </cell>
          <cell r="AB697">
            <v>37202</v>
          </cell>
          <cell r="AC697">
            <v>2001</v>
          </cell>
          <cell r="AD697" t="str">
            <v>St2</v>
          </cell>
          <cell r="AE697" t="str">
            <v>Qd3</v>
          </cell>
          <cell r="AF697" t="str">
            <v>Tr4</v>
          </cell>
          <cell r="AG697" t="str">
            <v>Tr4-2001</v>
          </cell>
          <cell r="AH697" t="str">
            <v>2001-Tr4</v>
          </cell>
          <cell r="AI697">
            <v>11</v>
          </cell>
          <cell r="AJ697" t="str">
            <v>11</v>
          </cell>
        </row>
        <row r="698">
          <cell r="AA698" t="str">
            <v>Aaa</v>
          </cell>
          <cell r="AB698">
            <v>37203</v>
          </cell>
          <cell r="AC698">
            <v>2001</v>
          </cell>
          <cell r="AD698" t="str">
            <v>St2</v>
          </cell>
          <cell r="AE698" t="str">
            <v>Qd3</v>
          </cell>
          <cell r="AF698" t="str">
            <v>Tr4</v>
          </cell>
          <cell r="AG698" t="str">
            <v>Tr4-2001</v>
          </cell>
          <cell r="AH698" t="str">
            <v>2001-Tr4</v>
          </cell>
          <cell r="AI698">
            <v>11</v>
          </cell>
          <cell r="AJ698" t="str">
            <v>11</v>
          </cell>
        </row>
        <row r="699">
          <cell r="AA699" t="str">
            <v>Aaa</v>
          </cell>
          <cell r="AB699">
            <v>37204</v>
          </cell>
          <cell r="AC699">
            <v>2001</v>
          </cell>
          <cell r="AD699" t="str">
            <v>St2</v>
          </cell>
          <cell r="AE699" t="str">
            <v>Qd3</v>
          </cell>
          <cell r="AF699" t="str">
            <v>Tr4</v>
          </cell>
          <cell r="AG699" t="str">
            <v>Tr4-2001</v>
          </cell>
          <cell r="AH699" t="str">
            <v>2001-Tr4</v>
          </cell>
          <cell r="AI699">
            <v>11</v>
          </cell>
          <cell r="AJ699" t="str">
            <v>11</v>
          </cell>
        </row>
        <row r="700">
          <cell r="AA700" t="str">
            <v>Aaa</v>
          </cell>
          <cell r="AB700">
            <v>37205</v>
          </cell>
          <cell r="AC700">
            <v>2001</v>
          </cell>
          <cell r="AD700" t="str">
            <v>St2</v>
          </cell>
          <cell r="AE700" t="str">
            <v>Qd3</v>
          </cell>
          <cell r="AF700" t="str">
            <v>Tr4</v>
          </cell>
          <cell r="AG700" t="str">
            <v>Tr4-2001</v>
          </cell>
          <cell r="AH700" t="str">
            <v>2001-Tr4</v>
          </cell>
          <cell r="AI700">
            <v>11</v>
          </cell>
          <cell r="AJ700" t="str">
            <v>11</v>
          </cell>
        </row>
        <row r="701">
          <cell r="AA701" t="str">
            <v>Aaa</v>
          </cell>
          <cell r="AB701">
            <v>37206</v>
          </cell>
          <cell r="AC701">
            <v>2001</v>
          </cell>
          <cell r="AD701" t="str">
            <v>St2</v>
          </cell>
          <cell r="AE701" t="str">
            <v>Qd3</v>
          </cell>
          <cell r="AF701" t="str">
            <v>Tr4</v>
          </cell>
          <cell r="AG701" t="str">
            <v>Tr4-2001</v>
          </cell>
          <cell r="AH701" t="str">
            <v>2001-Tr4</v>
          </cell>
          <cell r="AI701">
            <v>11</v>
          </cell>
          <cell r="AJ701" t="str">
            <v>11</v>
          </cell>
        </row>
        <row r="702">
          <cell r="AA702" t="str">
            <v>Aaa</v>
          </cell>
          <cell r="AB702">
            <v>37207</v>
          </cell>
          <cell r="AC702">
            <v>2001</v>
          </cell>
          <cell r="AD702" t="str">
            <v>St2</v>
          </cell>
          <cell r="AE702" t="str">
            <v>Qd3</v>
          </cell>
          <cell r="AF702" t="str">
            <v>Tr4</v>
          </cell>
          <cell r="AG702" t="str">
            <v>Tr4-2001</v>
          </cell>
          <cell r="AH702" t="str">
            <v>2001-Tr4</v>
          </cell>
          <cell r="AI702">
            <v>11</v>
          </cell>
          <cell r="AJ702" t="str">
            <v>11</v>
          </cell>
        </row>
        <row r="703">
          <cell r="AA703" t="str">
            <v>Aaa</v>
          </cell>
          <cell r="AB703">
            <v>37208</v>
          </cell>
          <cell r="AC703">
            <v>2001</v>
          </cell>
          <cell r="AD703" t="str">
            <v>St2</v>
          </cell>
          <cell r="AE703" t="str">
            <v>Qd3</v>
          </cell>
          <cell r="AF703" t="str">
            <v>Tr4</v>
          </cell>
          <cell r="AG703" t="str">
            <v>Tr4-2001</v>
          </cell>
          <cell r="AH703" t="str">
            <v>2001-Tr4</v>
          </cell>
          <cell r="AI703">
            <v>11</v>
          </cell>
          <cell r="AJ703" t="str">
            <v>11</v>
          </cell>
        </row>
        <row r="704">
          <cell r="AA704" t="str">
            <v>Aaa</v>
          </cell>
          <cell r="AB704">
            <v>37209</v>
          </cell>
          <cell r="AC704">
            <v>2001</v>
          </cell>
          <cell r="AD704" t="str">
            <v>St2</v>
          </cell>
          <cell r="AE704" t="str">
            <v>Qd3</v>
          </cell>
          <cell r="AF704" t="str">
            <v>Tr4</v>
          </cell>
          <cell r="AG704" t="str">
            <v>Tr4-2001</v>
          </cell>
          <cell r="AH704" t="str">
            <v>2001-Tr4</v>
          </cell>
          <cell r="AI704">
            <v>11</v>
          </cell>
          <cell r="AJ704" t="str">
            <v>11</v>
          </cell>
        </row>
        <row r="705">
          <cell r="AA705" t="str">
            <v>Aaa</v>
          </cell>
          <cell r="AB705">
            <v>37210</v>
          </cell>
          <cell r="AC705">
            <v>2001</v>
          </cell>
          <cell r="AD705" t="str">
            <v>St2</v>
          </cell>
          <cell r="AE705" t="str">
            <v>Qd3</v>
          </cell>
          <cell r="AF705" t="str">
            <v>Tr4</v>
          </cell>
          <cell r="AG705" t="str">
            <v>Tr4-2001</v>
          </cell>
          <cell r="AH705" t="str">
            <v>2001-Tr4</v>
          </cell>
          <cell r="AI705">
            <v>11</v>
          </cell>
          <cell r="AJ705" t="str">
            <v>11</v>
          </cell>
        </row>
        <row r="706">
          <cell r="AA706" t="str">
            <v>Aaa</v>
          </cell>
          <cell r="AB706">
            <v>37211</v>
          </cell>
          <cell r="AC706">
            <v>2001</v>
          </cell>
          <cell r="AD706" t="str">
            <v>St2</v>
          </cell>
          <cell r="AE706" t="str">
            <v>Qd3</v>
          </cell>
          <cell r="AF706" t="str">
            <v>Tr4</v>
          </cell>
          <cell r="AG706" t="str">
            <v>Tr4-2001</v>
          </cell>
          <cell r="AH706" t="str">
            <v>2001-Tr4</v>
          </cell>
          <cell r="AI706">
            <v>11</v>
          </cell>
          <cell r="AJ706" t="str">
            <v>11</v>
          </cell>
        </row>
        <row r="707">
          <cell r="AA707" t="str">
            <v>Aaa</v>
          </cell>
          <cell r="AB707">
            <v>37212</v>
          </cell>
          <cell r="AC707">
            <v>2001</v>
          </cell>
          <cell r="AD707" t="str">
            <v>St2</v>
          </cell>
          <cell r="AE707" t="str">
            <v>Qd3</v>
          </cell>
          <cell r="AF707" t="str">
            <v>Tr4</v>
          </cell>
          <cell r="AG707" t="str">
            <v>Tr4-2001</v>
          </cell>
          <cell r="AH707" t="str">
            <v>2001-Tr4</v>
          </cell>
          <cell r="AI707">
            <v>11</v>
          </cell>
          <cell r="AJ707" t="str">
            <v>11</v>
          </cell>
        </row>
        <row r="708">
          <cell r="AA708" t="str">
            <v>Aaa</v>
          </cell>
          <cell r="AB708">
            <v>37213</v>
          </cell>
          <cell r="AC708">
            <v>2001</v>
          </cell>
          <cell r="AD708" t="str">
            <v>St2</v>
          </cell>
          <cell r="AE708" t="str">
            <v>Qd3</v>
          </cell>
          <cell r="AF708" t="str">
            <v>Tr4</v>
          </cell>
          <cell r="AG708" t="str">
            <v>Tr4-2001</v>
          </cell>
          <cell r="AH708" t="str">
            <v>2001-Tr4</v>
          </cell>
          <cell r="AI708">
            <v>11</v>
          </cell>
          <cell r="AJ708" t="str">
            <v>11</v>
          </cell>
        </row>
        <row r="709">
          <cell r="AA709" t="str">
            <v>Aaa</v>
          </cell>
          <cell r="AB709">
            <v>37214</v>
          </cell>
          <cell r="AC709">
            <v>2001</v>
          </cell>
          <cell r="AD709" t="str">
            <v>St2</v>
          </cell>
          <cell r="AE709" t="str">
            <v>Qd3</v>
          </cell>
          <cell r="AF709" t="str">
            <v>Tr4</v>
          </cell>
          <cell r="AG709" t="str">
            <v>Tr4-2001</v>
          </cell>
          <cell r="AH709" t="str">
            <v>2001-Tr4</v>
          </cell>
          <cell r="AI709">
            <v>11</v>
          </cell>
          <cell r="AJ709" t="str">
            <v>11</v>
          </cell>
        </row>
        <row r="710">
          <cell r="AA710" t="str">
            <v>Aaa</v>
          </cell>
          <cell r="AB710">
            <v>37215</v>
          </cell>
          <cell r="AC710">
            <v>2001</v>
          </cell>
          <cell r="AD710" t="str">
            <v>St2</v>
          </cell>
          <cell r="AE710" t="str">
            <v>Qd3</v>
          </cell>
          <cell r="AF710" t="str">
            <v>Tr4</v>
          </cell>
          <cell r="AG710" t="str">
            <v>Tr4-2001</v>
          </cell>
          <cell r="AH710" t="str">
            <v>2001-Tr4</v>
          </cell>
          <cell r="AI710">
            <v>11</v>
          </cell>
          <cell r="AJ710" t="str">
            <v>11</v>
          </cell>
        </row>
        <row r="711">
          <cell r="AA711" t="str">
            <v>Aaa</v>
          </cell>
          <cell r="AB711">
            <v>37216</v>
          </cell>
          <cell r="AC711">
            <v>2001</v>
          </cell>
          <cell r="AD711" t="str">
            <v>St2</v>
          </cell>
          <cell r="AE711" t="str">
            <v>Qd3</v>
          </cell>
          <cell r="AF711" t="str">
            <v>Tr4</v>
          </cell>
          <cell r="AG711" t="str">
            <v>Tr4-2001</v>
          </cell>
          <cell r="AH711" t="str">
            <v>2001-Tr4</v>
          </cell>
          <cell r="AI711">
            <v>11</v>
          </cell>
          <cell r="AJ711" t="str">
            <v>11</v>
          </cell>
        </row>
        <row r="712">
          <cell r="AA712" t="str">
            <v>Aaa</v>
          </cell>
          <cell r="AB712">
            <v>37217</v>
          </cell>
          <cell r="AC712">
            <v>2001</v>
          </cell>
          <cell r="AD712" t="str">
            <v>St2</v>
          </cell>
          <cell r="AE712" t="str">
            <v>Qd3</v>
          </cell>
          <cell r="AF712" t="str">
            <v>Tr4</v>
          </cell>
          <cell r="AG712" t="str">
            <v>Tr4-2001</v>
          </cell>
          <cell r="AH712" t="str">
            <v>2001-Tr4</v>
          </cell>
          <cell r="AI712">
            <v>11</v>
          </cell>
          <cell r="AJ712" t="str">
            <v>11</v>
          </cell>
        </row>
        <row r="713">
          <cell r="AA713" t="str">
            <v>Aaa</v>
          </cell>
          <cell r="AB713">
            <v>37218</v>
          </cell>
          <cell r="AC713">
            <v>2001</v>
          </cell>
          <cell r="AD713" t="str">
            <v>St2</v>
          </cell>
          <cell r="AE713" t="str">
            <v>Qd3</v>
          </cell>
          <cell r="AF713" t="str">
            <v>Tr4</v>
          </cell>
          <cell r="AG713" t="str">
            <v>Tr4-2001</v>
          </cell>
          <cell r="AH713" t="str">
            <v>2001-Tr4</v>
          </cell>
          <cell r="AI713">
            <v>11</v>
          </cell>
          <cell r="AJ713" t="str">
            <v>11</v>
          </cell>
        </row>
        <row r="714">
          <cell r="AA714" t="str">
            <v>Aaa</v>
          </cell>
          <cell r="AB714">
            <v>37219</v>
          </cell>
          <cell r="AC714">
            <v>2001</v>
          </cell>
          <cell r="AD714" t="str">
            <v>St2</v>
          </cell>
          <cell r="AE714" t="str">
            <v>Qd3</v>
          </cell>
          <cell r="AF714" t="str">
            <v>Tr4</v>
          </cell>
          <cell r="AG714" t="str">
            <v>Tr4-2001</v>
          </cell>
          <cell r="AH714" t="str">
            <v>2001-Tr4</v>
          </cell>
          <cell r="AI714">
            <v>11</v>
          </cell>
          <cell r="AJ714" t="str">
            <v>11</v>
          </cell>
        </row>
        <row r="715">
          <cell r="AA715" t="str">
            <v>Aaa</v>
          </cell>
          <cell r="AB715">
            <v>37220</v>
          </cell>
          <cell r="AC715">
            <v>2001</v>
          </cell>
          <cell r="AD715" t="str">
            <v>St2</v>
          </cell>
          <cell r="AE715" t="str">
            <v>Qd3</v>
          </cell>
          <cell r="AF715" t="str">
            <v>Tr4</v>
          </cell>
          <cell r="AG715" t="str">
            <v>Tr4-2001</v>
          </cell>
          <cell r="AH715" t="str">
            <v>2001-Tr4</v>
          </cell>
          <cell r="AI715">
            <v>11</v>
          </cell>
          <cell r="AJ715" t="str">
            <v>11</v>
          </cell>
        </row>
        <row r="716">
          <cell r="AA716" t="str">
            <v>Aaa</v>
          </cell>
          <cell r="AB716">
            <v>37221</v>
          </cell>
          <cell r="AC716">
            <v>2001</v>
          </cell>
          <cell r="AD716" t="str">
            <v>St2</v>
          </cell>
          <cell r="AE716" t="str">
            <v>Qd3</v>
          </cell>
          <cell r="AF716" t="str">
            <v>Tr4</v>
          </cell>
          <cell r="AG716" t="str">
            <v>Tr4-2001</v>
          </cell>
          <cell r="AH716" t="str">
            <v>2001-Tr4</v>
          </cell>
          <cell r="AI716">
            <v>11</v>
          </cell>
          <cell r="AJ716" t="str">
            <v>11</v>
          </cell>
        </row>
        <row r="717">
          <cell r="AA717" t="str">
            <v>Aaa</v>
          </cell>
          <cell r="AB717">
            <v>37222</v>
          </cell>
          <cell r="AC717">
            <v>2001</v>
          </cell>
          <cell r="AD717" t="str">
            <v>St2</v>
          </cell>
          <cell r="AE717" t="str">
            <v>Qd3</v>
          </cell>
          <cell r="AF717" t="str">
            <v>Tr4</v>
          </cell>
          <cell r="AG717" t="str">
            <v>Tr4-2001</v>
          </cell>
          <cell r="AH717" t="str">
            <v>2001-Tr4</v>
          </cell>
          <cell r="AI717">
            <v>11</v>
          </cell>
          <cell r="AJ717" t="str">
            <v>11</v>
          </cell>
        </row>
        <row r="718">
          <cell r="AA718" t="str">
            <v>Aaa</v>
          </cell>
          <cell r="AB718">
            <v>37223</v>
          </cell>
          <cell r="AC718">
            <v>2001</v>
          </cell>
          <cell r="AD718" t="str">
            <v>St2</v>
          </cell>
          <cell r="AE718" t="str">
            <v>Qd3</v>
          </cell>
          <cell r="AF718" t="str">
            <v>Tr4</v>
          </cell>
          <cell r="AG718" t="str">
            <v>Tr4-2001</v>
          </cell>
          <cell r="AH718" t="str">
            <v>2001-Tr4</v>
          </cell>
          <cell r="AI718">
            <v>11</v>
          </cell>
          <cell r="AJ718" t="str">
            <v>11</v>
          </cell>
        </row>
        <row r="719">
          <cell r="AA719" t="str">
            <v>Aaa</v>
          </cell>
          <cell r="AB719">
            <v>37224</v>
          </cell>
          <cell r="AC719">
            <v>2001</v>
          </cell>
          <cell r="AD719" t="str">
            <v>St2</v>
          </cell>
          <cell r="AE719" t="str">
            <v>Qd3</v>
          </cell>
          <cell r="AF719" t="str">
            <v>Tr4</v>
          </cell>
          <cell r="AG719" t="str">
            <v>Tr4-2001</v>
          </cell>
          <cell r="AH719" t="str">
            <v>2001-Tr4</v>
          </cell>
          <cell r="AI719">
            <v>11</v>
          </cell>
          <cell r="AJ719" t="str">
            <v>11</v>
          </cell>
        </row>
        <row r="720">
          <cell r="AA720" t="str">
            <v>Aaa</v>
          </cell>
          <cell r="AB720">
            <v>37225</v>
          </cell>
          <cell r="AC720">
            <v>2001</v>
          </cell>
          <cell r="AD720" t="str">
            <v>St2</v>
          </cell>
          <cell r="AE720" t="str">
            <v>Qd3</v>
          </cell>
          <cell r="AF720" t="str">
            <v>Tr4</v>
          </cell>
          <cell r="AG720" t="str">
            <v>Tr4-2001</v>
          </cell>
          <cell r="AH720" t="str">
            <v>2001-Tr4</v>
          </cell>
          <cell r="AI720">
            <v>11</v>
          </cell>
          <cell r="AJ720" t="str">
            <v>11</v>
          </cell>
        </row>
        <row r="721">
          <cell r="AA721" t="str">
            <v>Aaa</v>
          </cell>
          <cell r="AB721">
            <v>37226</v>
          </cell>
          <cell r="AC721">
            <v>2001</v>
          </cell>
          <cell r="AD721" t="str">
            <v>St2</v>
          </cell>
          <cell r="AE721" t="str">
            <v>Qd3</v>
          </cell>
          <cell r="AF721" t="str">
            <v>Tr4</v>
          </cell>
          <cell r="AG721" t="str">
            <v>Tr4-2001</v>
          </cell>
          <cell r="AH721" t="str">
            <v>2001-Tr4</v>
          </cell>
          <cell r="AI721">
            <v>12</v>
          </cell>
          <cell r="AJ721" t="str">
            <v>12</v>
          </cell>
        </row>
        <row r="722">
          <cell r="AA722" t="str">
            <v>Aaa</v>
          </cell>
          <cell r="AB722">
            <v>37227</v>
          </cell>
          <cell r="AC722">
            <v>2001</v>
          </cell>
          <cell r="AD722" t="str">
            <v>St2</v>
          </cell>
          <cell r="AE722" t="str">
            <v>Qd3</v>
          </cell>
          <cell r="AF722" t="str">
            <v>Tr4</v>
          </cell>
          <cell r="AG722" t="str">
            <v>Tr4-2001</v>
          </cell>
          <cell r="AH722" t="str">
            <v>2001-Tr4</v>
          </cell>
          <cell r="AI722">
            <v>12</v>
          </cell>
          <cell r="AJ722" t="str">
            <v>12</v>
          </cell>
        </row>
        <row r="723">
          <cell r="AA723" t="str">
            <v>Aaa</v>
          </cell>
          <cell r="AB723">
            <v>37228</v>
          </cell>
          <cell r="AC723">
            <v>2001</v>
          </cell>
          <cell r="AD723" t="str">
            <v>St2</v>
          </cell>
          <cell r="AE723" t="str">
            <v>Qd3</v>
          </cell>
          <cell r="AF723" t="str">
            <v>Tr4</v>
          </cell>
          <cell r="AG723" t="str">
            <v>Tr4-2001</v>
          </cell>
          <cell r="AH723" t="str">
            <v>2001-Tr4</v>
          </cell>
          <cell r="AI723">
            <v>12</v>
          </cell>
          <cell r="AJ723" t="str">
            <v>12</v>
          </cell>
        </row>
        <row r="724">
          <cell r="AA724" t="str">
            <v>Aaa</v>
          </cell>
          <cell r="AB724">
            <v>37229</v>
          </cell>
          <cell r="AC724">
            <v>2001</v>
          </cell>
          <cell r="AD724" t="str">
            <v>St2</v>
          </cell>
          <cell r="AE724" t="str">
            <v>Qd3</v>
          </cell>
          <cell r="AF724" t="str">
            <v>Tr4</v>
          </cell>
          <cell r="AG724" t="str">
            <v>Tr4-2001</v>
          </cell>
          <cell r="AH724" t="str">
            <v>2001-Tr4</v>
          </cell>
          <cell r="AI724">
            <v>12</v>
          </cell>
          <cell r="AJ724" t="str">
            <v>12</v>
          </cell>
        </row>
        <row r="725">
          <cell r="AA725" t="str">
            <v>Aaa</v>
          </cell>
          <cell r="AB725">
            <v>37230</v>
          </cell>
          <cell r="AC725">
            <v>2001</v>
          </cell>
          <cell r="AD725" t="str">
            <v>St2</v>
          </cell>
          <cell r="AE725" t="str">
            <v>Qd3</v>
          </cell>
          <cell r="AF725" t="str">
            <v>Tr4</v>
          </cell>
          <cell r="AG725" t="str">
            <v>Tr4-2001</v>
          </cell>
          <cell r="AH725" t="str">
            <v>2001-Tr4</v>
          </cell>
          <cell r="AI725">
            <v>12</v>
          </cell>
          <cell r="AJ725" t="str">
            <v>12</v>
          </cell>
        </row>
        <row r="726">
          <cell r="AA726" t="str">
            <v>Aaa</v>
          </cell>
          <cell r="AB726">
            <v>37231</v>
          </cell>
          <cell r="AC726">
            <v>2001</v>
          </cell>
          <cell r="AD726" t="str">
            <v>St2</v>
          </cell>
          <cell r="AE726" t="str">
            <v>Qd3</v>
          </cell>
          <cell r="AF726" t="str">
            <v>Tr4</v>
          </cell>
          <cell r="AG726" t="str">
            <v>Tr4-2001</v>
          </cell>
          <cell r="AH726" t="str">
            <v>2001-Tr4</v>
          </cell>
          <cell r="AI726">
            <v>12</v>
          </cell>
          <cell r="AJ726" t="str">
            <v>12</v>
          </cell>
        </row>
        <row r="727">
          <cell r="AA727" t="str">
            <v>Aaa</v>
          </cell>
          <cell r="AB727">
            <v>37232</v>
          </cell>
          <cell r="AC727">
            <v>2001</v>
          </cell>
          <cell r="AD727" t="str">
            <v>St2</v>
          </cell>
          <cell r="AE727" t="str">
            <v>Qd3</v>
          </cell>
          <cell r="AF727" t="str">
            <v>Tr4</v>
          </cell>
          <cell r="AG727" t="str">
            <v>Tr4-2001</v>
          </cell>
          <cell r="AH727" t="str">
            <v>2001-Tr4</v>
          </cell>
          <cell r="AI727">
            <v>12</v>
          </cell>
          <cell r="AJ727" t="str">
            <v>12</v>
          </cell>
        </row>
        <row r="728">
          <cell r="AA728" t="str">
            <v>Aaa</v>
          </cell>
          <cell r="AB728">
            <v>37233</v>
          </cell>
          <cell r="AC728">
            <v>2001</v>
          </cell>
          <cell r="AD728" t="str">
            <v>St2</v>
          </cell>
          <cell r="AE728" t="str">
            <v>Qd3</v>
          </cell>
          <cell r="AF728" t="str">
            <v>Tr4</v>
          </cell>
          <cell r="AG728" t="str">
            <v>Tr4-2001</v>
          </cell>
          <cell r="AH728" t="str">
            <v>2001-Tr4</v>
          </cell>
          <cell r="AI728">
            <v>12</v>
          </cell>
          <cell r="AJ728" t="str">
            <v>12</v>
          </cell>
        </row>
        <row r="729">
          <cell r="AA729" t="str">
            <v>Aaa</v>
          </cell>
          <cell r="AB729">
            <v>37234</v>
          </cell>
          <cell r="AC729">
            <v>2001</v>
          </cell>
          <cell r="AD729" t="str">
            <v>St2</v>
          </cell>
          <cell r="AE729" t="str">
            <v>Qd3</v>
          </cell>
          <cell r="AF729" t="str">
            <v>Tr4</v>
          </cell>
          <cell r="AG729" t="str">
            <v>Tr4-2001</v>
          </cell>
          <cell r="AH729" t="str">
            <v>2001-Tr4</v>
          </cell>
          <cell r="AI729">
            <v>12</v>
          </cell>
          <cell r="AJ729" t="str">
            <v>12</v>
          </cell>
        </row>
        <row r="730">
          <cell r="AA730" t="str">
            <v>Aaa</v>
          </cell>
          <cell r="AB730">
            <v>37235</v>
          </cell>
          <cell r="AC730">
            <v>2001</v>
          </cell>
          <cell r="AD730" t="str">
            <v>St2</v>
          </cell>
          <cell r="AE730" t="str">
            <v>Qd3</v>
          </cell>
          <cell r="AF730" t="str">
            <v>Tr4</v>
          </cell>
          <cell r="AG730" t="str">
            <v>Tr4-2001</v>
          </cell>
          <cell r="AH730" t="str">
            <v>2001-Tr4</v>
          </cell>
          <cell r="AI730">
            <v>12</v>
          </cell>
          <cell r="AJ730" t="str">
            <v>12</v>
          </cell>
        </row>
        <row r="731">
          <cell r="AA731" t="str">
            <v>Aaa</v>
          </cell>
          <cell r="AB731">
            <v>37236</v>
          </cell>
          <cell r="AC731">
            <v>2001</v>
          </cell>
          <cell r="AD731" t="str">
            <v>St2</v>
          </cell>
          <cell r="AE731" t="str">
            <v>Qd3</v>
          </cell>
          <cell r="AF731" t="str">
            <v>Tr4</v>
          </cell>
          <cell r="AG731" t="str">
            <v>Tr4-2001</v>
          </cell>
          <cell r="AH731" t="str">
            <v>2001-Tr4</v>
          </cell>
          <cell r="AI731">
            <v>12</v>
          </cell>
          <cell r="AJ731" t="str">
            <v>12</v>
          </cell>
        </row>
        <row r="732">
          <cell r="AA732" t="str">
            <v>Aaa</v>
          </cell>
          <cell r="AB732">
            <v>37237</v>
          </cell>
          <cell r="AC732">
            <v>2001</v>
          </cell>
          <cell r="AD732" t="str">
            <v>St2</v>
          </cell>
          <cell r="AE732" t="str">
            <v>Qd3</v>
          </cell>
          <cell r="AF732" t="str">
            <v>Tr4</v>
          </cell>
          <cell r="AG732" t="str">
            <v>Tr4-2001</v>
          </cell>
          <cell r="AH732" t="str">
            <v>2001-Tr4</v>
          </cell>
          <cell r="AI732">
            <v>12</v>
          </cell>
          <cell r="AJ732" t="str">
            <v>12</v>
          </cell>
        </row>
        <row r="733">
          <cell r="AA733" t="str">
            <v>Aaa</v>
          </cell>
          <cell r="AB733">
            <v>37238</v>
          </cell>
          <cell r="AC733">
            <v>2001</v>
          </cell>
          <cell r="AD733" t="str">
            <v>St2</v>
          </cell>
          <cell r="AE733" t="str">
            <v>Qd3</v>
          </cell>
          <cell r="AF733" t="str">
            <v>Tr4</v>
          </cell>
          <cell r="AG733" t="str">
            <v>Tr4-2001</v>
          </cell>
          <cell r="AH733" t="str">
            <v>2001-Tr4</v>
          </cell>
          <cell r="AI733">
            <v>12</v>
          </cell>
          <cell r="AJ733" t="str">
            <v>12</v>
          </cell>
        </row>
        <row r="734">
          <cell r="AA734" t="str">
            <v>Aaa</v>
          </cell>
          <cell r="AB734">
            <v>37239</v>
          </cell>
          <cell r="AC734">
            <v>2001</v>
          </cell>
          <cell r="AD734" t="str">
            <v>St2</v>
          </cell>
          <cell r="AE734" t="str">
            <v>Qd3</v>
          </cell>
          <cell r="AF734" t="str">
            <v>Tr4</v>
          </cell>
          <cell r="AG734" t="str">
            <v>Tr4-2001</v>
          </cell>
          <cell r="AH734" t="str">
            <v>2001-Tr4</v>
          </cell>
          <cell r="AI734">
            <v>12</v>
          </cell>
          <cell r="AJ734" t="str">
            <v>12</v>
          </cell>
        </row>
        <row r="735">
          <cell r="AA735" t="str">
            <v>Aaa</v>
          </cell>
          <cell r="AB735">
            <v>37240</v>
          </cell>
          <cell r="AC735">
            <v>2001</v>
          </cell>
          <cell r="AD735" t="str">
            <v>St2</v>
          </cell>
          <cell r="AE735" t="str">
            <v>Qd3</v>
          </cell>
          <cell r="AF735" t="str">
            <v>Tr4</v>
          </cell>
          <cell r="AG735" t="str">
            <v>Tr4-2001</v>
          </cell>
          <cell r="AH735" t="str">
            <v>2001-Tr4</v>
          </cell>
          <cell r="AI735">
            <v>12</v>
          </cell>
          <cell r="AJ735" t="str">
            <v>12</v>
          </cell>
        </row>
        <row r="736">
          <cell r="AA736" t="str">
            <v>Aaa</v>
          </cell>
          <cell r="AB736">
            <v>37241</v>
          </cell>
          <cell r="AC736">
            <v>2001</v>
          </cell>
          <cell r="AD736" t="str">
            <v>St2</v>
          </cell>
          <cell r="AE736" t="str">
            <v>Qd3</v>
          </cell>
          <cell r="AF736" t="str">
            <v>Tr4</v>
          </cell>
          <cell r="AG736" t="str">
            <v>Tr4-2001</v>
          </cell>
          <cell r="AH736" t="str">
            <v>2001-Tr4</v>
          </cell>
          <cell r="AI736">
            <v>12</v>
          </cell>
          <cell r="AJ736" t="str">
            <v>12</v>
          </cell>
        </row>
        <row r="737">
          <cell r="AA737" t="str">
            <v>Aaa</v>
          </cell>
          <cell r="AB737">
            <v>37242</v>
          </cell>
          <cell r="AC737">
            <v>2001</v>
          </cell>
          <cell r="AD737" t="str">
            <v>St2</v>
          </cell>
          <cell r="AE737" t="str">
            <v>Qd3</v>
          </cell>
          <cell r="AF737" t="str">
            <v>Tr4</v>
          </cell>
          <cell r="AG737" t="str">
            <v>Tr4-2001</v>
          </cell>
          <cell r="AH737" t="str">
            <v>2001-Tr4</v>
          </cell>
          <cell r="AI737">
            <v>12</v>
          </cell>
          <cell r="AJ737" t="str">
            <v>12</v>
          </cell>
        </row>
        <row r="738">
          <cell r="AA738" t="str">
            <v>Aaa</v>
          </cell>
          <cell r="AB738">
            <v>37243</v>
          </cell>
          <cell r="AC738">
            <v>2001</v>
          </cell>
          <cell r="AD738" t="str">
            <v>St2</v>
          </cell>
          <cell r="AE738" t="str">
            <v>Qd3</v>
          </cell>
          <cell r="AF738" t="str">
            <v>Tr4</v>
          </cell>
          <cell r="AG738" t="str">
            <v>Tr4-2001</v>
          </cell>
          <cell r="AH738" t="str">
            <v>2001-Tr4</v>
          </cell>
          <cell r="AI738">
            <v>12</v>
          </cell>
          <cell r="AJ738" t="str">
            <v>12</v>
          </cell>
        </row>
        <row r="739">
          <cell r="AA739" t="str">
            <v>Aaa</v>
          </cell>
          <cell r="AB739">
            <v>37244</v>
          </cell>
          <cell r="AC739">
            <v>2001</v>
          </cell>
          <cell r="AD739" t="str">
            <v>St2</v>
          </cell>
          <cell r="AE739" t="str">
            <v>Qd3</v>
          </cell>
          <cell r="AF739" t="str">
            <v>Tr4</v>
          </cell>
          <cell r="AG739" t="str">
            <v>Tr4-2001</v>
          </cell>
          <cell r="AH739" t="str">
            <v>2001-Tr4</v>
          </cell>
          <cell r="AI739">
            <v>12</v>
          </cell>
          <cell r="AJ739" t="str">
            <v>12</v>
          </cell>
        </row>
        <row r="740">
          <cell r="AA740" t="str">
            <v>Aaa</v>
          </cell>
          <cell r="AB740">
            <v>37245</v>
          </cell>
          <cell r="AC740">
            <v>2001</v>
          </cell>
          <cell r="AD740" t="str">
            <v>St2</v>
          </cell>
          <cell r="AE740" t="str">
            <v>Qd3</v>
          </cell>
          <cell r="AF740" t="str">
            <v>Tr4</v>
          </cell>
          <cell r="AG740" t="str">
            <v>Tr4-2001</v>
          </cell>
          <cell r="AH740" t="str">
            <v>2001-Tr4</v>
          </cell>
          <cell r="AI740">
            <v>12</v>
          </cell>
          <cell r="AJ740" t="str">
            <v>12</v>
          </cell>
        </row>
        <row r="741">
          <cell r="AA741" t="str">
            <v>Aaa</v>
          </cell>
          <cell r="AB741">
            <v>37246</v>
          </cell>
          <cell r="AC741">
            <v>2001</v>
          </cell>
          <cell r="AD741" t="str">
            <v>St2</v>
          </cell>
          <cell r="AE741" t="str">
            <v>Qd3</v>
          </cell>
          <cell r="AF741" t="str">
            <v>Tr4</v>
          </cell>
          <cell r="AG741" t="str">
            <v>Tr4-2001</v>
          </cell>
          <cell r="AH741" t="str">
            <v>2001-Tr4</v>
          </cell>
          <cell r="AI741">
            <v>12</v>
          </cell>
          <cell r="AJ741" t="str">
            <v>12</v>
          </cell>
        </row>
        <row r="742">
          <cell r="AA742" t="str">
            <v>Aaa</v>
          </cell>
          <cell r="AB742">
            <v>37247</v>
          </cell>
          <cell r="AC742">
            <v>2001</v>
          </cell>
          <cell r="AD742" t="str">
            <v>St2</v>
          </cell>
          <cell r="AE742" t="str">
            <v>Qd3</v>
          </cell>
          <cell r="AF742" t="str">
            <v>Tr4</v>
          </cell>
          <cell r="AG742" t="str">
            <v>Tr4-2001</v>
          </cell>
          <cell r="AH742" t="str">
            <v>2001-Tr4</v>
          </cell>
          <cell r="AI742">
            <v>12</v>
          </cell>
          <cell r="AJ742" t="str">
            <v>12</v>
          </cell>
        </row>
        <row r="743">
          <cell r="AA743" t="str">
            <v>Aaa</v>
          </cell>
          <cell r="AB743">
            <v>37248</v>
          </cell>
          <cell r="AC743">
            <v>2001</v>
          </cell>
          <cell r="AD743" t="str">
            <v>St2</v>
          </cell>
          <cell r="AE743" t="str">
            <v>Qd3</v>
          </cell>
          <cell r="AF743" t="str">
            <v>Tr4</v>
          </cell>
          <cell r="AG743" t="str">
            <v>Tr4-2001</v>
          </cell>
          <cell r="AH743" t="str">
            <v>2001-Tr4</v>
          </cell>
          <cell r="AI743">
            <v>12</v>
          </cell>
          <cell r="AJ743" t="str">
            <v>12</v>
          </cell>
        </row>
        <row r="744">
          <cell r="AA744" t="str">
            <v>Aaa</v>
          </cell>
          <cell r="AB744">
            <v>37249</v>
          </cell>
          <cell r="AC744">
            <v>2001</v>
          </cell>
          <cell r="AD744" t="str">
            <v>St2</v>
          </cell>
          <cell r="AE744" t="str">
            <v>Qd3</v>
          </cell>
          <cell r="AF744" t="str">
            <v>Tr4</v>
          </cell>
          <cell r="AG744" t="str">
            <v>Tr4-2001</v>
          </cell>
          <cell r="AH744" t="str">
            <v>2001-Tr4</v>
          </cell>
          <cell r="AI744">
            <v>12</v>
          </cell>
          <cell r="AJ744" t="str">
            <v>12</v>
          </cell>
        </row>
        <row r="745">
          <cell r="AA745" t="str">
            <v>Aaa</v>
          </cell>
          <cell r="AB745">
            <v>37250</v>
          </cell>
          <cell r="AC745">
            <v>2001</v>
          </cell>
          <cell r="AD745" t="str">
            <v>St2</v>
          </cell>
          <cell r="AE745" t="str">
            <v>Qd3</v>
          </cell>
          <cell r="AF745" t="str">
            <v>Tr4</v>
          </cell>
          <cell r="AG745" t="str">
            <v>Tr4-2001</v>
          </cell>
          <cell r="AH745" t="str">
            <v>2001-Tr4</v>
          </cell>
          <cell r="AI745">
            <v>12</v>
          </cell>
          <cell r="AJ745" t="str">
            <v>12</v>
          </cell>
        </row>
        <row r="746">
          <cell r="AA746" t="str">
            <v>Aaa</v>
          </cell>
          <cell r="AB746">
            <v>37251</v>
          </cell>
          <cell r="AC746">
            <v>2001</v>
          </cell>
          <cell r="AD746" t="str">
            <v>St2</v>
          </cell>
          <cell r="AE746" t="str">
            <v>Qd3</v>
          </cell>
          <cell r="AF746" t="str">
            <v>Tr4</v>
          </cell>
          <cell r="AG746" t="str">
            <v>Tr4-2001</v>
          </cell>
          <cell r="AH746" t="str">
            <v>2001-Tr4</v>
          </cell>
          <cell r="AI746">
            <v>12</v>
          </cell>
          <cell r="AJ746" t="str">
            <v>12</v>
          </cell>
        </row>
        <row r="747">
          <cell r="AA747" t="str">
            <v>Aaa</v>
          </cell>
          <cell r="AB747">
            <v>37252</v>
          </cell>
          <cell r="AC747">
            <v>2001</v>
          </cell>
          <cell r="AD747" t="str">
            <v>St2</v>
          </cell>
          <cell r="AE747" t="str">
            <v>Qd3</v>
          </cell>
          <cell r="AF747" t="str">
            <v>Tr4</v>
          </cell>
          <cell r="AG747" t="str">
            <v>Tr4-2001</v>
          </cell>
          <cell r="AH747" t="str">
            <v>2001-Tr4</v>
          </cell>
          <cell r="AI747">
            <v>12</v>
          </cell>
          <cell r="AJ747" t="str">
            <v>12</v>
          </cell>
        </row>
        <row r="748">
          <cell r="AA748" t="str">
            <v>Aaa</v>
          </cell>
          <cell r="AB748">
            <v>37253</v>
          </cell>
          <cell r="AC748">
            <v>2001</v>
          </cell>
          <cell r="AD748" t="str">
            <v>St2</v>
          </cell>
          <cell r="AE748" t="str">
            <v>Qd3</v>
          </cell>
          <cell r="AF748" t="str">
            <v>Tr4</v>
          </cell>
          <cell r="AG748" t="str">
            <v>Tr4-2001</v>
          </cell>
          <cell r="AH748" t="str">
            <v>2001-Tr4</v>
          </cell>
          <cell r="AI748">
            <v>12</v>
          </cell>
          <cell r="AJ748" t="str">
            <v>12</v>
          </cell>
        </row>
        <row r="749">
          <cell r="AA749" t="str">
            <v>Aaa</v>
          </cell>
          <cell r="AB749">
            <v>37254</v>
          </cell>
          <cell r="AC749">
            <v>2001</v>
          </cell>
          <cell r="AD749" t="str">
            <v>St2</v>
          </cell>
          <cell r="AE749" t="str">
            <v>Qd3</v>
          </cell>
          <cell r="AF749" t="str">
            <v>Tr4</v>
          </cell>
          <cell r="AG749" t="str">
            <v>Tr4-2001</v>
          </cell>
          <cell r="AH749" t="str">
            <v>2001-Tr4</v>
          </cell>
          <cell r="AI749">
            <v>12</v>
          </cell>
          <cell r="AJ749" t="str">
            <v>12</v>
          </cell>
        </row>
        <row r="750">
          <cell r="AA750" t="str">
            <v>Aaa</v>
          </cell>
          <cell r="AB750">
            <v>37255</v>
          </cell>
          <cell r="AC750">
            <v>2001</v>
          </cell>
          <cell r="AD750" t="str">
            <v>St2</v>
          </cell>
          <cell r="AE750" t="str">
            <v>Qd3</v>
          </cell>
          <cell r="AF750" t="str">
            <v>Tr4</v>
          </cell>
          <cell r="AG750" t="str">
            <v>Tr4-2001</v>
          </cell>
          <cell r="AH750" t="str">
            <v>2001-Tr4</v>
          </cell>
          <cell r="AI750">
            <v>12</v>
          </cell>
          <cell r="AJ750" t="str">
            <v>12</v>
          </cell>
        </row>
        <row r="751">
          <cell r="AA751" t="str">
            <v>Aaa</v>
          </cell>
          <cell r="AB751">
            <v>37256</v>
          </cell>
          <cell r="AC751">
            <v>2001</v>
          </cell>
          <cell r="AD751" t="str">
            <v>St2</v>
          </cell>
          <cell r="AE751" t="str">
            <v>Qd3</v>
          </cell>
          <cell r="AF751" t="str">
            <v>Tr4</v>
          </cell>
          <cell r="AG751" t="str">
            <v>Tr4-2001</v>
          </cell>
          <cell r="AH751" t="str">
            <v>2001-Tr4</v>
          </cell>
          <cell r="AI751">
            <v>12</v>
          </cell>
          <cell r="AJ751" t="str">
            <v>12</v>
          </cell>
        </row>
        <row r="752">
          <cell r="AA752" t="str">
            <v>Aaa</v>
          </cell>
          <cell r="AB752">
            <v>37257</v>
          </cell>
          <cell r="AC752">
            <v>2002</v>
          </cell>
          <cell r="AD752" t="str">
            <v>St1</v>
          </cell>
          <cell r="AE752" t="str">
            <v>Qd1</v>
          </cell>
          <cell r="AF752" t="str">
            <v>Tr1</v>
          </cell>
          <cell r="AG752" t="str">
            <v>Tr1-2002</v>
          </cell>
          <cell r="AH752" t="str">
            <v>2002-Tr1</v>
          </cell>
          <cell r="AI752">
            <v>1</v>
          </cell>
          <cell r="AJ752" t="str">
            <v>01</v>
          </cell>
        </row>
        <row r="753">
          <cell r="AA753" t="str">
            <v>Aaa</v>
          </cell>
          <cell r="AB753">
            <v>37258</v>
          </cell>
          <cell r="AC753">
            <v>2002</v>
          </cell>
          <cell r="AD753" t="str">
            <v>St1</v>
          </cell>
          <cell r="AE753" t="str">
            <v>Qd1</v>
          </cell>
          <cell r="AF753" t="str">
            <v>Tr1</v>
          </cell>
          <cell r="AG753" t="str">
            <v>Tr1-2002</v>
          </cell>
          <cell r="AH753" t="str">
            <v>2002-Tr1</v>
          </cell>
          <cell r="AI753">
            <v>1</v>
          </cell>
          <cell r="AJ753" t="str">
            <v>01</v>
          </cell>
        </row>
        <row r="754">
          <cell r="AA754" t="str">
            <v>Aaa</v>
          </cell>
          <cell r="AB754">
            <v>37259</v>
          </cell>
          <cell r="AC754">
            <v>2002</v>
          </cell>
          <cell r="AD754" t="str">
            <v>St1</v>
          </cell>
          <cell r="AE754" t="str">
            <v>Qd1</v>
          </cell>
          <cell r="AF754" t="str">
            <v>Tr1</v>
          </cell>
          <cell r="AG754" t="str">
            <v>Tr1-2002</v>
          </cell>
          <cell r="AH754" t="str">
            <v>2002-Tr1</v>
          </cell>
          <cell r="AI754">
            <v>1</v>
          </cell>
          <cell r="AJ754" t="str">
            <v>01</v>
          </cell>
        </row>
        <row r="755">
          <cell r="AA755" t="str">
            <v>Aaa</v>
          </cell>
          <cell r="AB755">
            <v>37260</v>
          </cell>
          <cell r="AC755">
            <v>2002</v>
          </cell>
          <cell r="AD755" t="str">
            <v>St1</v>
          </cell>
          <cell r="AE755" t="str">
            <v>Qd1</v>
          </cell>
          <cell r="AF755" t="str">
            <v>Tr1</v>
          </cell>
          <cell r="AG755" t="str">
            <v>Tr1-2002</v>
          </cell>
          <cell r="AH755" t="str">
            <v>2002-Tr1</v>
          </cell>
          <cell r="AI755">
            <v>1</v>
          </cell>
          <cell r="AJ755" t="str">
            <v>01</v>
          </cell>
        </row>
        <row r="756">
          <cell r="AA756" t="str">
            <v>Aaa</v>
          </cell>
          <cell r="AB756">
            <v>37261</v>
          </cell>
          <cell r="AC756">
            <v>2002</v>
          </cell>
          <cell r="AD756" t="str">
            <v>St1</v>
          </cell>
          <cell r="AE756" t="str">
            <v>Qd1</v>
          </cell>
          <cell r="AF756" t="str">
            <v>Tr1</v>
          </cell>
          <cell r="AG756" t="str">
            <v>Tr1-2002</v>
          </cell>
          <cell r="AH756" t="str">
            <v>2002-Tr1</v>
          </cell>
          <cell r="AI756">
            <v>1</v>
          </cell>
          <cell r="AJ756" t="str">
            <v>01</v>
          </cell>
        </row>
        <row r="757">
          <cell r="AA757" t="str">
            <v>Aaa</v>
          </cell>
          <cell r="AB757">
            <v>37262</v>
          </cell>
          <cell r="AC757">
            <v>2002</v>
          </cell>
          <cell r="AD757" t="str">
            <v>St1</v>
          </cell>
          <cell r="AE757" t="str">
            <v>Qd1</v>
          </cell>
          <cell r="AF757" t="str">
            <v>Tr1</v>
          </cell>
          <cell r="AG757" t="str">
            <v>Tr1-2002</v>
          </cell>
          <cell r="AH757" t="str">
            <v>2002-Tr1</v>
          </cell>
          <cell r="AI757">
            <v>1</v>
          </cell>
          <cell r="AJ757" t="str">
            <v>01</v>
          </cell>
        </row>
        <row r="758">
          <cell r="AA758" t="str">
            <v>Aaa</v>
          </cell>
          <cell r="AB758">
            <v>37263</v>
          </cell>
          <cell r="AC758">
            <v>2002</v>
          </cell>
          <cell r="AD758" t="str">
            <v>St1</v>
          </cell>
          <cell r="AE758" t="str">
            <v>Qd1</v>
          </cell>
          <cell r="AF758" t="str">
            <v>Tr1</v>
          </cell>
          <cell r="AG758" t="str">
            <v>Tr1-2002</v>
          </cell>
          <cell r="AH758" t="str">
            <v>2002-Tr1</v>
          </cell>
          <cell r="AI758">
            <v>1</v>
          </cell>
          <cell r="AJ758" t="str">
            <v>01</v>
          </cell>
        </row>
        <row r="759">
          <cell r="AA759" t="str">
            <v>Aaa</v>
          </cell>
          <cell r="AB759">
            <v>37264</v>
          </cell>
          <cell r="AC759">
            <v>2002</v>
          </cell>
          <cell r="AD759" t="str">
            <v>St1</v>
          </cell>
          <cell r="AE759" t="str">
            <v>Qd1</v>
          </cell>
          <cell r="AF759" t="str">
            <v>Tr1</v>
          </cell>
          <cell r="AG759" t="str">
            <v>Tr1-2002</v>
          </cell>
          <cell r="AH759" t="str">
            <v>2002-Tr1</v>
          </cell>
          <cell r="AI759">
            <v>1</v>
          </cell>
          <cell r="AJ759" t="str">
            <v>01</v>
          </cell>
        </row>
        <row r="760">
          <cell r="AA760" t="str">
            <v>Aaa</v>
          </cell>
          <cell r="AB760">
            <v>37265</v>
          </cell>
          <cell r="AC760">
            <v>2002</v>
          </cell>
          <cell r="AD760" t="str">
            <v>St1</v>
          </cell>
          <cell r="AE760" t="str">
            <v>Qd1</v>
          </cell>
          <cell r="AF760" t="str">
            <v>Tr1</v>
          </cell>
          <cell r="AG760" t="str">
            <v>Tr1-2002</v>
          </cell>
          <cell r="AH760" t="str">
            <v>2002-Tr1</v>
          </cell>
          <cell r="AI760">
            <v>1</v>
          </cell>
          <cell r="AJ760" t="str">
            <v>01</v>
          </cell>
        </row>
        <row r="761">
          <cell r="AA761" t="str">
            <v>Aaa</v>
          </cell>
          <cell r="AB761">
            <v>37266</v>
          </cell>
          <cell r="AC761">
            <v>2002</v>
          </cell>
          <cell r="AD761" t="str">
            <v>St1</v>
          </cell>
          <cell r="AE761" t="str">
            <v>Qd1</v>
          </cell>
          <cell r="AF761" t="str">
            <v>Tr1</v>
          </cell>
          <cell r="AG761" t="str">
            <v>Tr1-2002</v>
          </cell>
          <cell r="AH761" t="str">
            <v>2002-Tr1</v>
          </cell>
          <cell r="AI761">
            <v>1</v>
          </cell>
          <cell r="AJ761" t="str">
            <v>01</v>
          </cell>
        </row>
        <row r="762">
          <cell r="AA762" t="str">
            <v>Aaa</v>
          </cell>
          <cell r="AB762">
            <v>37267</v>
          </cell>
          <cell r="AC762">
            <v>2002</v>
          </cell>
          <cell r="AD762" t="str">
            <v>St1</v>
          </cell>
          <cell r="AE762" t="str">
            <v>Qd1</v>
          </cell>
          <cell r="AF762" t="str">
            <v>Tr1</v>
          </cell>
          <cell r="AG762" t="str">
            <v>Tr1-2002</v>
          </cell>
          <cell r="AH762" t="str">
            <v>2002-Tr1</v>
          </cell>
          <cell r="AI762">
            <v>1</v>
          </cell>
          <cell r="AJ762" t="str">
            <v>01</v>
          </cell>
        </row>
        <row r="763">
          <cell r="AA763" t="str">
            <v>Aaa</v>
          </cell>
          <cell r="AB763">
            <v>37268</v>
          </cell>
          <cell r="AC763">
            <v>2002</v>
          </cell>
          <cell r="AD763" t="str">
            <v>St1</v>
          </cell>
          <cell r="AE763" t="str">
            <v>Qd1</v>
          </cell>
          <cell r="AF763" t="str">
            <v>Tr1</v>
          </cell>
          <cell r="AG763" t="str">
            <v>Tr1-2002</v>
          </cell>
          <cell r="AH763" t="str">
            <v>2002-Tr1</v>
          </cell>
          <cell r="AI763">
            <v>1</v>
          </cell>
          <cell r="AJ763" t="str">
            <v>01</v>
          </cell>
        </row>
        <row r="764">
          <cell r="AA764" t="str">
            <v>Aaa</v>
          </cell>
          <cell r="AB764">
            <v>37269</v>
          </cell>
          <cell r="AC764">
            <v>2002</v>
          </cell>
          <cell r="AD764" t="str">
            <v>St1</v>
          </cell>
          <cell r="AE764" t="str">
            <v>Qd1</v>
          </cell>
          <cell r="AF764" t="str">
            <v>Tr1</v>
          </cell>
          <cell r="AG764" t="str">
            <v>Tr1-2002</v>
          </cell>
          <cell r="AH764" t="str">
            <v>2002-Tr1</v>
          </cell>
          <cell r="AI764">
            <v>1</v>
          </cell>
          <cell r="AJ764" t="str">
            <v>01</v>
          </cell>
        </row>
        <row r="765">
          <cell r="AA765" t="str">
            <v>Aaa</v>
          </cell>
          <cell r="AB765">
            <v>37270</v>
          </cell>
          <cell r="AC765">
            <v>2002</v>
          </cell>
          <cell r="AD765" t="str">
            <v>St1</v>
          </cell>
          <cell r="AE765" t="str">
            <v>Qd1</v>
          </cell>
          <cell r="AF765" t="str">
            <v>Tr1</v>
          </cell>
          <cell r="AG765" t="str">
            <v>Tr1-2002</v>
          </cell>
          <cell r="AH765" t="str">
            <v>2002-Tr1</v>
          </cell>
          <cell r="AI765">
            <v>1</v>
          </cell>
          <cell r="AJ765" t="str">
            <v>01</v>
          </cell>
        </row>
        <row r="766">
          <cell r="AA766" t="str">
            <v>Aaa</v>
          </cell>
          <cell r="AB766">
            <v>37271</v>
          </cell>
          <cell r="AC766">
            <v>2002</v>
          </cell>
          <cell r="AD766" t="str">
            <v>St1</v>
          </cell>
          <cell r="AE766" t="str">
            <v>Qd1</v>
          </cell>
          <cell r="AF766" t="str">
            <v>Tr1</v>
          </cell>
          <cell r="AG766" t="str">
            <v>Tr1-2002</v>
          </cell>
          <cell r="AH766" t="str">
            <v>2002-Tr1</v>
          </cell>
          <cell r="AI766">
            <v>1</v>
          </cell>
          <cell r="AJ766" t="str">
            <v>01</v>
          </cell>
        </row>
        <row r="767">
          <cell r="AA767" t="str">
            <v>Aaa</v>
          </cell>
          <cell r="AB767">
            <v>37272</v>
          </cell>
          <cell r="AC767">
            <v>2002</v>
          </cell>
          <cell r="AD767" t="str">
            <v>St1</v>
          </cell>
          <cell r="AE767" t="str">
            <v>Qd1</v>
          </cell>
          <cell r="AF767" t="str">
            <v>Tr1</v>
          </cell>
          <cell r="AG767" t="str">
            <v>Tr1-2002</v>
          </cell>
          <cell r="AH767" t="str">
            <v>2002-Tr1</v>
          </cell>
          <cell r="AI767">
            <v>1</v>
          </cell>
          <cell r="AJ767" t="str">
            <v>01</v>
          </cell>
        </row>
        <row r="768">
          <cell r="AA768" t="str">
            <v>Aaa</v>
          </cell>
          <cell r="AB768">
            <v>37273</v>
          </cell>
          <cell r="AC768">
            <v>2002</v>
          </cell>
          <cell r="AD768" t="str">
            <v>St1</v>
          </cell>
          <cell r="AE768" t="str">
            <v>Qd1</v>
          </cell>
          <cell r="AF768" t="str">
            <v>Tr1</v>
          </cell>
          <cell r="AG768" t="str">
            <v>Tr1-2002</v>
          </cell>
          <cell r="AH768" t="str">
            <v>2002-Tr1</v>
          </cell>
          <cell r="AI768">
            <v>1</v>
          </cell>
          <cell r="AJ768" t="str">
            <v>01</v>
          </cell>
        </row>
        <row r="769">
          <cell r="AA769" t="str">
            <v>Aaa</v>
          </cell>
          <cell r="AB769">
            <v>37274</v>
          </cell>
          <cell r="AC769">
            <v>2002</v>
          </cell>
          <cell r="AD769" t="str">
            <v>St1</v>
          </cell>
          <cell r="AE769" t="str">
            <v>Qd1</v>
          </cell>
          <cell r="AF769" t="str">
            <v>Tr1</v>
          </cell>
          <cell r="AG769" t="str">
            <v>Tr1-2002</v>
          </cell>
          <cell r="AH769" t="str">
            <v>2002-Tr1</v>
          </cell>
          <cell r="AI769">
            <v>1</v>
          </cell>
          <cell r="AJ769" t="str">
            <v>01</v>
          </cell>
        </row>
        <row r="770">
          <cell r="AA770" t="str">
            <v>Aaa</v>
          </cell>
          <cell r="AB770">
            <v>37275</v>
          </cell>
          <cell r="AC770">
            <v>2002</v>
          </cell>
          <cell r="AD770" t="str">
            <v>St1</v>
          </cell>
          <cell r="AE770" t="str">
            <v>Qd1</v>
          </cell>
          <cell r="AF770" t="str">
            <v>Tr1</v>
          </cell>
          <cell r="AG770" t="str">
            <v>Tr1-2002</v>
          </cell>
          <cell r="AH770" t="str">
            <v>2002-Tr1</v>
          </cell>
          <cell r="AI770">
            <v>1</v>
          </cell>
          <cell r="AJ770" t="str">
            <v>01</v>
          </cell>
        </row>
        <row r="771">
          <cell r="AA771" t="str">
            <v>Aaa</v>
          </cell>
          <cell r="AB771">
            <v>37276</v>
          </cell>
          <cell r="AC771">
            <v>2002</v>
          </cell>
          <cell r="AD771" t="str">
            <v>St1</v>
          </cell>
          <cell r="AE771" t="str">
            <v>Qd1</v>
          </cell>
          <cell r="AF771" t="str">
            <v>Tr1</v>
          </cell>
          <cell r="AG771" t="str">
            <v>Tr1-2002</v>
          </cell>
          <cell r="AH771" t="str">
            <v>2002-Tr1</v>
          </cell>
          <cell r="AI771">
            <v>1</v>
          </cell>
          <cell r="AJ771" t="str">
            <v>01</v>
          </cell>
        </row>
        <row r="772">
          <cell r="AA772" t="str">
            <v>Aaa</v>
          </cell>
          <cell r="AB772">
            <v>37277</v>
          </cell>
          <cell r="AC772">
            <v>2002</v>
          </cell>
          <cell r="AD772" t="str">
            <v>St1</v>
          </cell>
          <cell r="AE772" t="str">
            <v>Qd1</v>
          </cell>
          <cell r="AF772" t="str">
            <v>Tr1</v>
          </cell>
          <cell r="AG772" t="str">
            <v>Tr1-2002</v>
          </cell>
          <cell r="AH772" t="str">
            <v>2002-Tr1</v>
          </cell>
          <cell r="AI772">
            <v>1</v>
          </cell>
          <cell r="AJ772" t="str">
            <v>01</v>
          </cell>
        </row>
        <row r="773">
          <cell r="AA773" t="str">
            <v>Aaa</v>
          </cell>
          <cell r="AB773">
            <v>37278</v>
          </cell>
          <cell r="AC773">
            <v>2002</v>
          </cell>
          <cell r="AD773" t="str">
            <v>St1</v>
          </cell>
          <cell r="AE773" t="str">
            <v>Qd1</v>
          </cell>
          <cell r="AF773" t="str">
            <v>Tr1</v>
          </cell>
          <cell r="AG773" t="str">
            <v>Tr1-2002</v>
          </cell>
          <cell r="AH773" t="str">
            <v>2002-Tr1</v>
          </cell>
          <cell r="AI773">
            <v>1</v>
          </cell>
          <cell r="AJ773" t="str">
            <v>01</v>
          </cell>
        </row>
        <row r="774">
          <cell r="AA774" t="str">
            <v>Aaa</v>
          </cell>
          <cell r="AB774">
            <v>37279</v>
          </cell>
          <cell r="AC774">
            <v>2002</v>
          </cell>
          <cell r="AD774" t="str">
            <v>St1</v>
          </cell>
          <cell r="AE774" t="str">
            <v>Qd1</v>
          </cell>
          <cell r="AF774" t="str">
            <v>Tr1</v>
          </cell>
          <cell r="AG774" t="str">
            <v>Tr1-2002</v>
          </cell>
          <cell r="AH774" t="str">
            <v>2002-Tr1</v>
          </cell>
          <cell r="AI774">
            <v>1</v>
          </cell>
          <cell r="AJ774" t="str">
            <v>01</v>
          </cell>
        </row>
        <row r="775">
          <cell r="AA775" t="str">
            <v>Aaa</v>
          </cell>
          <cell r="AB775">
            <v>37280</v>
          </cell>
          <cell r="AC775">
            <v>2002</v>
          </cell>
          <cell r="AD775" t="str">
            <v>St1</v>
          </cell>
          <cell r="AE775" t="str">
            <v>Qd1</v>
          </cell>
          <cell r="AF775" t="str">
            <v>Tr1</v>
          </cell>
          <cell r="AG775" t="str">
            <v>Tr1-2002</v>
          </cell>
          <cell r="AH775" t="str">
            <v>2002-Tr1</v>
          </cell>
          <cell r="AI775">
            <v>1</v>
          </cell>
          <cell r="AJ775" t="str">
            <v>01</v>
          </cell>
        </row>
        <row r="776">
          <cell r="AA776" t="str">
            <v>Aaa</v>
          </cell>
          <cell r="AB776">
            <v>37281</v>
          </cell>
          <cell r="AC776">
            <v>2002</v>
          </cell>
          <cell r="AD776" t="str">
            <v>St1</v>
          </cell>
          <cell r="AE776" t="str">
            <v>Qd1</v>
          </cell>
          <cell r="AF776" t="str">
            <v>Tr1</v>
          </cell>
          <cell r="AG776" t="str">
            <v>Tr1-2002</v>
          </cell>
          <cell r="AH776" t="str">
            <v>2002-Tr1</v>
          </cell>
          <cell r="AI776">
            <v>1</v>
          </cell>
          <cell r="AJ776" t="str">
            <v>01</v>
          </cell>
        </row>
        <row r="777">
          <cell r="AA777" t="str">
            <v>Aaa</v>
          </cell>
          <cell r="AB777">
            <v>37282</v>
          </cell>
          <cell r="AC777">
            <v>2002</v>
          </cell>
          <cell r="AD777" t="str">
            <v>St1</v>
          </cell>
          <cell r="AE777" t="str">
            <v>Qd1</v>
          </cell>
          <cell r="AF777" t="str">
            <v>Tr1</v>
          </cell>
          <cell r="AG777" t="str">
            <v>Tr1-2002</v>
          </cell>
          <cell r="AH777" t="str">
            <v>2002-Tr1</v>
          </cell>
          <cell r="AI777">
            <v>1</v>
          </cell>
          <cell r="AJ777" t="str">
            <v>01</v>
          </cell>
        </row>
        <row r="778">
          <cell r="AA778" t="str">
            <v>Aaa</v>
          </cell>
          <cell r="AB778">
            <v>37283</v>
          </cell>
          <cell r="AC778">
            <v>2002</v>
          </cell>
          <cell r="AD778" t="str">
            <v>St1</v>
          </cell>
          <cell r="AE778" t="str">
            <v>Qd1</v>
          </cell>
          <cell r="AF778" t="str">
            <v>Tr1</v>
          </cell>
          <cell r="AG778" t="str">
            <v>Tr1-2002</v>
          </cell>
          <cell r="AH778" t="str">
            <v>2002-Tr1</v>
          </cell>
          <cell r="AI778">
            <v>1</v>
          </cell>
          <cell r="AJ778" t="str">
            <v>01</v>
          </cell>
        </row>
        <row r="779">
          <cell r="AA779" t="str">
            <v>Aaa</v>
          </cell>
          <cell r="AB779">
            <v>37284</v>
          </cell>
          <cell r="AC779">
            <v>2002</v>
          </cell>
          <cell r="AD779" t="str">
            <v>St1</v>
          </cell>
          <cell r="AE779" t="str">
            <v>Qd1</v>
          </cell>
          <cell r="AF779" t="str">
            <v>Tr1</v>
          </cell>
          <cell r="AG779" t="str">
            <v>Tr1-2002</v>
          </cell>
          <cell r="AH779" t="str">
            <v>2002-Tr1</v>
          </cell>
          <cell r="AI779">
            <v>1</v>
          </cell>
          <cell r="AJ779" t="str">
            <v>01</v>
          </cell>
        </row>
        <row r="780">
          <cell r="AA780" t="str">
            <v>Aaa</v>
          </cell>
          <cell r="AB780">
            <v>37285</v>
          </cell>
          <cell r="AC780">
            <v>2002</v>
          </cell>
          <cell r="AD780" t="str">
            <v>St1</v>
          </cell>
          <cell r="AE780" t="str">
            <v>Qd1</v>
          </cell>
          <cell r="AF780" t="str">
            <v>Tr1</v>
          </cell>
          <cell r="AG780" t="str">
            <v>Tr1-2002</v>
          </cell>
          <cell r="AH780" t="str">
            <v>2002-Tr1</v>
          </cell>
          <cell r="AI780">
            <v>1</v>
          </cell>
          <cell r="AJ780" t="str">
            <v>01</v>
          </cell>
        </row>
        <row r="781">
          <cell r="AA781" t="str">
            <v>Aaa</v>
          </cell>
          <cell r="AB781">
            <v>37286</v>
          </cell>
          <cell r="AC781">
            <v>2002</v>
          </cell>
          <cell r="AD781" t="str">
            <v>St1</v>
          </cell>
          <cell r="AE781" t="str">
            <v>Qd1</v>
          </cell>
          <cell r="AF781" t="str">
            <v>Tr1</v>
          </cell>
          <cell r="AG781" t="str">
            <v>Tr1-2002</v>
          </cell>
          <cell r="AH781" t="str">
            <v>2002-Tr1</v>
          </cell>
          <cell r="AI781">
            <v>1</v>
          </cell>
          <cell r="AJ781" t="str">
            <v>01</v>
          </cell>
        </row>
        <row r="782">
          <cell r="AA782" t="str">
            <v>Aaa</v>
          </cell>
          <cell r="AB782">
            <v>37287</v>
          </cell>
          <cell r="AC782">
            <v>2002</v>
          </cell>
          <cell r="AD782" t="str">
            <v>St1</v>
          </cell>
          <cell r="AE782" t="str">
            <v>Qd1</v>
          </cell>
          <cell r="AF782" t="str">
            <v>Tr1</v>
          </cell>
          <cell r="AG782" t="str">
            <v>Tr1-2002</v>
          </cell>
          <cell r="AH782" t="str">
            <v>2002-Tr1</v>
          </cell>
          <cell r="AI782">
            <v>1</v>
          </cell>
          <cell r="AJ782" t="str">
            <v>01</v>
          </cell>
        </row>
        <row r="783">
          <cell r="AA783" t="str">
            <v>Aaa</v>
          </cell>
          <cell r="AB783">
            <v>37288</v>
          </cell>
          <cell r="AC783">
            <v>2002</v>
          </cell>
          <cell r="AD783" t="str">
            <v>St1</v>
          </cell>
          <cell r="AE783" t="str">
            <v>Qd1</v>
          </cell>
          <cell r="AF783" t="str">
            <v>Tr1</v>
          </cell>
          <cell r="AG783" t="str">
            <v>Tr1-2002</v>
          </cell>
          <cell r="AH783" t="str">
            <v>2002-Tr1</v>
          </cell>
          <cell r="AI783">
            <v>2</v>
          </cell>
          <cell r="AJ783" t="str">
            <v>02</v>
          </cell>
        </row>
        <row r="784">
          <cell r="AA784" t="str">
            <v>Aaa</v>
          </cell>
          <cell r="AB784">
            <v>37289</v>
          </cell>
          <cell r="AC784">
            <v>2002</v>
          </cell>
          <cell r="AD784" t="str">
            <v>St1</v>
          </cell>
          <cell r="AE784" t="str">
            <v>Qd1</v>
          </cell>
          <cell r="AF784" t="str">
            <v>Tr1</v>
          </cell>
          <cell r="AG784" t="str">
            <v>Tr1-2002</v>
          </cell>
          <cell r="AH784" t="str">
            <v>2002-Tr1</v>
          </cell>
          <cell r="AI784">
            <v>2</v>
          </cell>
          <cell r="AJ784" t="str">
            <v>02</v>
          </cell>
        </row>
        <row r="785">
          <cell r="AA785" t="str">
            <v>Aaa</v>
          </cell>
          <cell r="AB785">
            <v>37290</v>
          </cell>
          <cell r="AC785">
            <v>2002</v>
          </cell>
          <cell r="AD785" t="str">
            <v>St1</v>
          </cell>
          <cell r="AE785" t="str">
            <v>Qd1</v>
          </cell>
          <cell r="AF785" t="str">
            <v>Tr1</v>
          </cell>
          <cell r="AG785" t="str">
            <v>Tr1-2002</v>
          </cell>
          <cell r="AH785" t="str">
            <v>2002-Tr1</v>
          </cell>
          <cell r="AI785">
            <v>2</v>
          </cell>
          <cell r="AJ785" t="str">
            <v>02</v>
          </cell>
        </row>
        <row r="786">
          <cell r="AA786" t="str">
            <v>Aaa</v>
          </cell>
          <cell r="AB786">
            <v>37291</v>
          </cell>
          <cell r="AC786">
            <v>2002</v>
          </cell>
          <cell r="AD786" t="str">
            <v>St1</v>
          </cell>
          <cell r="AE786" t="str">
            <v>Qd1</v>
          </cell>
          <cell r="AF786" t="str">
            <v>Tr1</v>
          </cell>
          <cell r="AG786" t="str">
            <v>Tr1-2002</v>
          </cell>
          <cell r="AH786" t="str">
            <v>2002-Tr1</v>
          </cell>
          <cell r="AI786">
            <v>2</v>
          </cell>
          <cell r="AJ786" t="str">
            <v>02</v>
          </cell>
        </row>
        <row r="787">
          <cell r="AA787" t="str">
            <v>Aaa</v>
          </cell>
          <cell r="AB787">
            <v>37292</v>
          </cell>
          <cell r="AC787">
            <v>2002</v>
          </cell>
          <cell r="AD787" t="str">
            <v>St1</v>
          </cell>
          <cell r="AE787" t="str">
            <v>Qd1</v>
          </cell>
          <cell r="AF787" t="str">
            <v>Tr1</v>
          </cell>
          <cell r="AG787" t="str">
            <v>Tr1-2002</v>
          </cell>
          <cell r="AH787" t="str">
            <v>2002-Tr1</v>
          </cell>
          <cell r="AI787">
            <v>2</v>
          </cell>
          <cell r="AJ787" t="str">
            <v>02</v>
          </cell>
        </row>
        <row r="788">
          <cell r="AA788" t="str">
            <v>Aaa</v>
          </cell>
          <cell r="AB788">
            <v>37293</v>
          </cell>
          <cell r="AC788">
            <v>2002</v>
          </cell>
          <cell r="AD788" t="str">
            <v>St1</v>
          </cell>
          <cell r="AE788" t="str">
            <v>Qd1</v>
          </cell>
          <cell r="AF788" t="str">
            <v>Tr1</v>
          </cell>
          <cell r="AG788" t="str">
            <v>Tr1-2002</v>
          </cell>
          <cell r="AH788" t="str">
            <v>2002-Tr1</v>
          </cell>
          <cell r="AI788">
            <v>2</v>
          </cell>
          <cell r="AJ788" t="str">
            <v>02</v>
          </cell>
        </row>
        <row r="789">
          <cell r="AA789" t="str">
            <v>Aaa</v>
          </cell>
          <cell r="AB789">
            <v>37294</v>
          </cell>
          <cell r="AC789">
            <v>2002</v>
          </cell>
          <cell r="AD789" t="str">
            <v>St1</v>
          </cell>
          <cell r="AE789" t="str">
            <v>Qd1</v>
          </cell>
          <cell r="AF789" t="str">
            <v>Tr1</v>
          </cell>
          <cell r="AG789" t="str">
            <v>Tr1-2002</v>
          </cell>
          <cell r="AH789" t="str">
            <v>2002-Tr1</v>
          </cell>
          <cell r="AI789">
            <v>2</v>
          </cell>
          <cell r="AJ789" t="str">
            <v>02</v>
          </cell>
        </row>
        <row r="790">
          <cell r="AA790" t="str">
            <v>Aaa</v>
          </cell>
          <cell r="AB790">
            <v>37295</v>
          </cell>
          <cell r="AC790">
            <v>2002</v>
          </cell>
          <cell r="AD790" t="str">
            <v>St1</v>
          </cell>
          <cell r="AE790" t="str">
            <v>Qd1</v>
          </cell>
          <cell r="AF790" t="str">
            <v>Tr1</v>
          </cell>
          <cell r="AG790" t="str">
            <v>Tr1-2002</v>
          </cell>
          <cell r="AH790" t="str">
            <v>2002-Tr1</v>
          </cell>
          <cell r="AI790">
            <v>2</v>
          </cell>
          <cell r="AJ790" t="str">
            <v>02</v>
          </cell>
        </row>
        <row r="791">
          <cell r="AA791" t="str">
            <v>Aaa</v>
          </cell>
          <cell r="AB791">
            <v>37296</v>
          </cell>
          <cell r="AC791">
            <v>2002</v>
          </cell>
          <cell r="AD791" t="str">
            <v>St1</v>
          </cell>
          <cell r="AE791" t="str">
            <v>Qd1</v>
          </cell>
          <cell r="AF791" t="str">
            <v>Tr1</v>
          </cell>
          <cell r="AG791" t="str">
            <v>Tr1-2002</v>
          </cell>
          <cell r="AH791" t="str">
            <v>2002-Tr1</v>
          </cell>
          <cell r="AI791">
            <v>2</v>
          </cell>
          <cell r="AJ791" t="str">
            <v>02</v>
          </cell>
        </row>
        <row r="792">
          <cell r="AA792" t="str">
            <v>Aaa</v>
          </cell>
          <cell r="AB792">
            <v>37297</v>
          </cell>
          <cell r="AC792">
            <v>2002</v>
          </cell>
          <cell r="AD792" t="str">
            <v>St1</v>
          </cell>
          <cell r="AE792" t="str">
            <v>Qd1</v>
          </cell>
          <cell r="AF792" t="str">
            <v>Tr1</v>
          </cell>
          <cell r="AG792" t="str">
            <v>Tr1-2002</v>
          </cell>
          <cell r="AH792" t="str">
            <v>2002-Tr1</v>
          </cell>
          <cell r="AI792">
            <v>2</v>
          </cell>
          <cell r="AJ792" t="str">
            <v>02</v>
          </cell>
        </row>
        <row r="793">
          <cell r="AA793" t="str">
            <v>Aaa</v>
          </cell>
          <cell r="AB793">
            <v>37298</v>
          </cell>
          <cell r="AC793">
            <v>2002</v>
          </cell>
          <cell r="AD793" t="str">
            <v>St1</v>
          </cell>
          <cell r="AE793" t="str">
            <v>Qd1</v>
          </cell>
          <cell r="AF793" t="str">
            <v>Tr1</v>
          </cell>
          <cell r="AG793" t="str">
            <v>Tr1-2002</v>
          </cell>
          <cell r="AH793" t="str">
            <v>2002-Tr1</v>
          </cell>
          <cell r="AI793">
            <v>2</v>
          </cell>
          <cell r="AJ793" t="str">
            <v>02</v>
          </cell>
        </row>
        <row r="794">
          <cell r="AA794" t="str">
            <v>Aaa</v>
          </cell>
          <cell r="AB794">
            <v>37299</v>
          </cell>
          <cell r="AC794">
            <v>2002</v>
          </cell>
          <cell r="AD794" t="str">
            <v>St1</v>
          </cell>
          <cell r="AE794" t="str">
            <v>Qd1</v>
          </cell>
          <cell r="AF794" t="str">
            <v>Tr1</v>
          </cell>
          <cell r="AG794" t="str">
            <v>Tr1-2002</v>
          </cell>
          <cell r="AH794" t="str">
            <v>2002-Tr1</v>
          </cell>
          <cell r="AI794">
            <v>2</v>
          </cell>
          <cell r="AJ794" t="str">
            <v>02</v>
          </cell>
        </row>
        <row r="795">
          <cell r="AA795" t="str">
            <v>Aaa</v>
          </cell>
          <cell r="AB795">
            <v>37300</v>
          </cell>
          <cell r="AC795">
            <v>2002</v>
          </cell>
          <cell r="AD795" t="str">
            <v>St1</v>
          </cell>
          <cell r="AE795" t="str">
            <v>Qd1</v>
          </cell>
          <cell r="AF795" t="str">
            <v>Tr1</v>
          </cell>
          <cell r="AG795" t="str">
            <v>Tr1-2002</v>
          </cell>
          <cell r="AH795" t="str">
            <v>2002-Tr1</v>
          </cell>
          <cell r="AI795">
            <v>2</v>
          </cell>
          <cell r="AJ795" t="str">
            <v>02</v>
          </cell>
        </row>
        <row r="796">
          <cell r="AA796" t="str">
            <v>Aaa</v>
          </cell>
          <cell r="AB796">
            <v>37301</v>
          </cell>
          <cell r="AC796">
            <v>2002</v>
          </cell>
          <cell r="AD796" t="str">
            <v>St1</v>
          </cell>
          <cell r="AE796" t="str">
            <v>Qd1</v>
          </cell>
          <cell r="AF796" t="str">
            <v>Tr1</v>
          </cell>
          <cell r="AG796" t="str">
            <v>Tr1-2002</v>
          </cell>
          <cell r="AH796" t="str">
            <v>2002-Tr1</v>
          </cell>
          <cell r="AI796">
            <v>2</v>
          </cell>
          <cell r="AJ796" t="str">
            <v>02</v>
          </cell>
        </row>
        <row r="797">
          <cell r="AA797" t="str">
            <v>Aaa</v>
          </cell>
          <cell r="AB797">
            <v>37302</v>
          </cell>
          <cell r="AC797">
            <v>2002</v>
          </cell>
          <cell r="AD797" t="str">
            <v>St1</v>
          </cell>
          <cell r="AE797" t="str">
            <v>Qd1</v>
          </cell>
          <cell r="AF797" t="str">
            <v>Tr1</v>
          </cell>
          <cell r="AG797" t="str">
            <v>Tr1-2002</v>
          </cell>
          <cell r="AH797" t="str">
            <v>2002-Tr1</v>
          </cell>
          <cell r="AI797">
            <v>2</v>
          </cell>
          <cell r="AJ797" t="str">
            <v>02</v>
          </cell>
        </row>
        <row r="798">
          <cell r="AA798" t="str">
            <v>Aaa</v>
          </cell>
          <cell r="AB798">
            <v>37303</v>
          </cell>
          <cell r="AC798">
            <v>2002</v>
          </cell>
          <cell r="AD798" t="str">
            <v>St1</v>
          </cell>
          <cell r="AE798" t="str">
            <v>Qd1</v>
          </cell>
          <cell r="AF798" t="str">
            <v>Tr1</v>
          </cell>
          <cell r="AG798" t="str">
            <v>Tr1-2002</v>
          </cell>
          <cell r="AH798" t="str">
            <v>2002-Tr1</v>
          </cell>
          <cell r="AI798">
            <v>2</v>
          </cell>
          <cell r="AJ798" t="str">
            <v>02</v>
          </cell>
        </row>
        <row r="799">
          <cell r="AA799" t="str">
            <v>Aaa</v>
          </cell>
          <cell r="AB799">
            <v>37304</v>
          </cell>
          <cell r="AC799">
            <v>2002</v>
          </cell>
          <cell r="AD799" t="str">
            <v>St1</v>
          </cell>
          <cell r="AE799" t="str">
            <v>Qd1</v>
          </cell>
          <cell r="AF799" t="str">
            <v>Tr1</v>
          </cell>
          <cell r="AG799" t="str">
            <v>Tr1-2002</v>
          </cell>
          <cell r="AH799" t="str">
            <v>2002-Tr1</v>
          </cell>
          <cell r="AI799">
            <v>2</v>
          </cell>
          <cell r="AJ799" t="str">
            <v>02</v>
          </cell>
        </row>
        <row r="800">
          <cell r="AA800" t="str">
            <v>Aaa</v>
          </cell>
          <cell r="AB800">
            <v>37305</v>
          </cell>
          <cell r="AC800">
            <v>2002</v>
          </cell>
          <cell r="AD800" t="str">
            <v>St1</v>
          </cell>
          <cell r="AE800" t="str">
            <v>Qd1</v>
          </cell>
          <cell r="AF800" t="str">
            <v>Tr1</v>
          </cell>
          <cell r="AG800" t="str">
            <v>Tr1-2002</v>
          </cell>
          <cell r="AH800" t="str">
            <v>2002-Tr1</v>
          </cell>
          <cell r="AI800">
            <v>2</v>
          </cell>
          <cell r="AJ800" t="str">
            <v>02</v>
          </cell>
        </row>
        <row r="801">
          <cell r="AA801" t="str">
            <v>Aaa</v>
          </cell>
          <cell r="AB801">
            <v>37306</v>
          </cell>
          <cell r="AC801">
            <v>2002</v>
          </cell>
          <cell r="AD801" t="str">
            <v>St1</v>
          </cell>
          <cell r="AE801" t="str">
            <v>Qd1</v>
          </cell>
          <cell r="AF801" t="str">
            <v>Tr1</v>
          </cell>
          <cell r="AG801" t="str">
            <v>Tr1-2002</v>
          </cell>
          <cell r="AH801" t="str">
            <v>2002-Tr1</v>
          </cell>
          <cell r="AI801">
            <v>2</v>
          </cell>
          <cell r="AJ801" t="str">
            <v>02</v>
          </cell>
        </row>
        <row r="802">
          <cell r="AA802" t="str">
            <v>Aaa</v>
          </cell>
          <cell r="AB802">
            <v>37307</v>
          </cell>
          <cell r="AC802">
            <v>2002</v>
          </cell>
          <cell r="AD802" t="str">
            <v>St1</v>
          </cell>
          <cell r="AE802" t="str">
            <v>Qd1</v>
          </cell>
          <cell r="AF802" t="str">
            <v>Tr1</v>
          </cell>
          <cell r="AG802" t="str">
            <v>Tr1-2002</v>
          </cell>
          <cell r="AH802" t="str">
            <v>2002-Tr1</v>
          </cell>
          <cell r="AI802">
            <v>2</v>
          </cell>
          <cell r="AJ802" t="str">
            <v>02</v>
          </cell>
        </row>
        <row r="803">
          <cell r="AA803" t="str">
            <v>Aaa</v>
          </cell>
          <cell r="AB803">
            <v>37308</v>
          </cell>
          <cell r="AC803">
            <v>2002</v>
          </cell>
          <cell r="AD803" t="str">
            <v>St1</v>
          </cell>
          <cell r="AE803" t="str">
            <v>Qd1</v>
          </cell>
          <cell r="AF803" t="str">
            <v>Tr1</v>
          </cell>
          <cell r="AG803" t="str">
            <v>Tr1-2002</v>
          </cell>
          <cell r="AH803" t="str">
            <v>2002-Tr1</v>
          </cell>
          <cell r="AI803">
            <v>2</v>
          </cell>
          <cell r="AJ803" t="str">
            <v>02</v>
          </cell>
        </row>
        <row r="804">
          <cell r="AA804" t="str">
            <v>Aaa</v>
          </cell>
          <cell r="AB804">
            <v>37309</v>
          </cell>
          <cell r="AC804">
            <v>2002</v>
          </cell>
          <cell r="AD804" t="str">
            <v>St1</v>
          </cell>
          <cell r="AE804" t="str">
            <v>Qd1</v>
          </cell>
          <cell r="AF804" t="str">
            <v>Tr1</v>
          </cell>
          <cell r="AG804" t="str">
            <v>Tr1-2002</v>
          </cell>
          <cell r="AH804" t="str">
            <v>2002-Tr1</v>
          </cell>
          <cell r="AI804">
            <v>2</v>
          </cell>
          <cell r="AJ804" t="str">
            <v>02</v>
          </cell>
        </row>
        <row r="805">
          <cell r="AA805" t="str">
            <v>Aaa</v>
          </cell>
          <cell r="AB805">
            <v>37310</v>
          </cell>
          <cell r="AC805">
            <v>2002</v>
          </cell>
          <cell r="AD805" t="str">
            <v>St1</v>
          </cell>
          <cell r="AE805" t="str">
            <v>Qd1</v>
          </cell>
          <cell r="AF805" t="str">
            <v>Tr1</v>
          </cell>
          <cell r="AG805" t="str">
            <v>Tr1-2002</v>
          </cell>
          <cell r="AH805" t="str">
            <v>2002-Tr1</v>
          </cell>
          <cell r="AI805">
            <v>2</v>
          </cell>
          <cell r="AJ805" t="str">
            <v>02</v>
          </cell>
        </row>
        <row r="806">
          <cell r="AA806" t="str">
            <v>Aaa</v>
          </cell>
          <cell r="AB806">
            <v>37311</v>
          </cell>
          <cell r="AC806">
            <v>2002</v>
          </cell>
          <cell r="AD806" t="str">
            <v>St1</v>
          </cell>
          <cell r="AE806" t="str">
            <v>Qd1</v>
          </cell>
          <cell r="AF806" t="str">
            <v>Tr1</v>
          </cell>
          <cell r="AG806" t="str">
            <v>Tr1-2002</v>
          </cell>
          <cell r="AH806" t="str">
            <v>2002-Tr1</v>
          </cell>
          <cell r="AI806">
            <v>2</v>
          </cell>
          <cell r="AJ806" t="str">
            <v>02</v>
          </cell>
        </row>
        <row r="807">
          <cell r="AA807" t="str">
            <v>Aaa</v>
          </cell>
          <cell r="AB807">
            <v>37312</v>
          </cell>
          <cell r="AC807">
            <v>2002</v>
          </cell>
          <cell r="AD807" t="str">
            <v>St1</v>
          </cell>
          <cell r="AE807" t="str">
            <v>Qd1</v>
          </cell>
          <cell r="AF807" t="str">
            <v>Tr1</v>
          </cell>
          <cell r="AG807" t="str">
            <v>Tr1-2002</v>
          </cell>
          <cell r="AH807" t="str">
            <v>2002-Tr1</v>
          </cell>
          <cell r="AI807">
            <v>2</v>
          </cell>
          <cell r="AJ807" t="str">
            <v>02</v>
          </cell>
        </row>
        <row r="808">
          <cell r="AA808" t="str">
            <v>Aaa</v>
          </cell>
          <cell r="AB808">
            <v>37313</v>
          </cell>
          <cell r="AC808">
            <v>2002</v>
          </cell>
          <cell r="AD808" t="str">
            <v>St1</v>
          </cell>
          <cell r="AE808" t="str">
            <v>Qd1</v>
          </cell>
          <cell r="AF808" t="str">
            <v>Tr1</v>
          </cell>
          <cell r="AG808" t="str">
            <v>Tr1-2002</v>
          </cell>
          <cell r="AH808" t="str">
            <v>2002-Tr1</v>
          </cell>
          <cell r="AI808">
            <v>2</v>
          </cell>
          <cell r="AJ808" t="str">
            <v>02</v>
          </cell>
        </row>
        <row r="809">
          <cell r="AA809" t="str">
            <v>Aaa</v>
          </cell>
          <cell r="AB809">
            <v>37314</v>
          </cell>
          <cell r="AC809">
            <v>2002</v>
          </cell>
          <cell r="AD809" t="str">
            <v>St1</v>
          </cell>
          <cell r="AE809" t="str">
            <v>Qd1</v>
          </cell>
          <cell r="AF809" t="str">
            <v>Tr1</v>
          </cell>
          <cell r="AG809" t="str">
            <v>Tr1-2002</v>
          </cell>
          <cell r="AH809" t="str">
            <v>2002-Tr1</v>
          </cell>
          <cell r="AI809">
            <v>2</v>
          </cell>
          <cell r="AJ809" t="str">
            <v>02</v>
          </cell>
        </row>
        <row r="810">
          <cell r="AA810" t="str">
            <v>Aaa</v>
          </cell>
          <cell r="AB810">
            <v>37315</v>
          </cell>
          <cell r="AC810">
            <v>2002</v>
          </cell>
          <cell r="AD810" t="str">
            <v>St1</v>
          </cell>
          <cell r="AE810" t="str">
            <v>Qd1</v>
          </cell>
          <cell r="AF810" t="str">
            <v>Tr1</v>
          </cell>
          <cell r="AG810" t="str">
            <v>Tr1-2002</v>
          </cell>
          <cell r="AH810" t="str">
            <v>2002-Tr1</v>
          </cell>
          <cell r="AI810">
            <v>2</v>
          </cell>
          <cell r="AJ810" t="str">
            <v>02</v>
          </cell>
        </row>
        <row r="811">
          <cell r="AA811" t="str">
            <v>Aaa</v>
          </cell>
          <cell r="AB811">
            <v>37316</v>
          </cell>
          <cell r="AC811">
            <v>2002</v>
          </cell>
          <cell r="AD811" t="str">
            <v>St1</v>
          </cell>
          <cell r="AE811" t="str">
            <v>Qd1</v>
          </cell>
          <cell r="AF811" t="str">
            <v>Tr1</v>
          </cell>
          <cell r="AG811" t="str">
            <v>Tr1-2002</v>
          </cell>
          <cell r="AH811" t="str">
            <v>2002-Tr1</v>
          </cell>
          <cell r="AI811">
            <v>3</v>
          </cell>
          <cell r="AJ811" t="str">
            <v>03</v>
          </cell>
        </row>
        <row r="812">
          <cell r="AA812" t="str">
            <v>Aaa</v>
          </cell>
          <cell r="AB812">
            <v>37317</v>
          </cell>
          <cell r="AC812">
            <v>2002</v>
          </cell>
          <cell r="AD812" t="str">
            <v>St1</v>
          </cell>
          <cell r="AE812" t="str">
            <v>Qd1</v>
          </cell>
          <cell r="AF812" t="str">
            <v>Tr1</v>
          </cell>
          <cell r="AG812" t="str">
            <v>Tr1-2002</v>
          </cell>
          <cell r="AH812" t="str">
            <v>2002-Tr1</v>
          </cell>
          <cell r="AI812">
            <v>3</v>
          </cell>
          <cell r="AJ812" t="str">
            <v>03</v>
          </cell>
        </row>
        <row r="813">
          <cell r="AA813" t="str">
            <v>Aaa</v>
          </cell>
          <cell r="AB813">
            <v>37318</v>
          </cell>
          <cell r="AC813">
            <v>2002</v>
          </cell>
          <cell r="AD813" t="str">
            <v>St1</v>
          </cell>
          <cell r="AE813" t="str">
            <v>Qd1</v>
          </cell>
          <cell r="AF813" t="str">
            <v>Tr1</v>
          </cell>
          <cell r="AG813" t="str">
            <v>Tr1-2002</v>
          </cell>
          <cell r="AH813" t="str">
            <v>2002-Tr1</v>
          </cell>
          <cell r="AI813">
            <v>3</v>
          </cell>
          <cell r="AJ813" t="str">
            <v>03</v>
          </cell>
        </row>
        <row r="814">
          <cell r="AA814" t="str">
            <v>Aaa</v>
          </cell>
          <cell r="AB814">
            <v>37319</v>
          </cell>
          <cell r="AC814">
            <v>2002</v>
          </cell>
          <cell r="AD814" t="str">
            <v>St1</v>
          </cell>
          <cell r="AE814" t="str">
            <v>Qd1</v>
          </cell>
          <cell r="AF814" t="str">
            <v>Tr1</v>
          </cell>
          <cell r="AG814" t="str">
            <v>Tr1-2002</v>
          </cell>
          <cell r="AH814" t="str">
            <v>2002-Tr1</v>
          </cell>
          <cell r="AI814">
            <v>3</v>
          </cell>
          <cell r="AJ814" t="str">
            <v>03</v>
          </cell>
        </row>
        <row r="815">
          <cell r="AA815" t="str">
            <v>Aaa</v>
          </cell>
          <cell r="AB815">
            <v>37320</v>
          </cell>
          <cell r="AC815">
            <v>2002</v>
          </cell>
          <cell r="AD815" t="str">
            <v>St1</v>
          </cell>
          <cell r="AE815" t="str">
            <v>Qd1</v>
          </cell>
          <cell r="AF815" t="str">
            <v>Tr1</v>
          </cell>
          <cell r="AG815" t="str">
            <v>Tr1-2002</v>
          </cell>
          <cell r="AH815" t="str">
            <v>2002-Tr1</v>
          </cell>
          <cell r="AI815">
            <v>3</v>
          </cell>
          <cell r="AJ815" t="str">
            <v>03</v>
          </cell>
        </row>
        <row r="816">
          <cell r="AA816" t="str">
            <v>Aaa</v>
          </cell>
          <cell r="AB816">
            <v>37321</v>
          </cell>
          <cell r="AC816">
            <v>2002</v>
          </cell>
          <cell r="AD816" t="str">
            <v>St1</v>
          </cell>
          <cell r="AE816" t="str">
            <v>Qd1</v>
          </cell>
          <cell r="AF816" t="str">
            <v>Tr1</v>
          </cell>
          <cell r="AG816" t="str">
            <v>Tr1-2002</v>
          </cell>
          <cell r="AH816" t="str">
            <v>2002-Tr1</v>
          </cell>
          <cell r="AI816">
            <v>3</v>
          </cell>
          <cell r="AJ816" t="str">
            <v>03</v>
          </cell>
        </row>
        <row r="817">
          <cell r="AA817" t="str">
            <v>Aaa</v>
          </cell>
          <cell r="AB817">
            <v>37322</v>
          </cell>
          <cell r="AC817">
            <v>2002</v>
          </cell>
          <cell r="AD817" t="str">
            <v>St1</v>
          </cell>
          <cell r="AE817" t="str">
            <v>Qd1</v>
          </cell>
          <cell r="AF817" t="str">
            <v>Tr1</v>
          </cell>
          <cell r="AG817" t="str">
            <v>Tr1-2002</v>
          </cell>
          <cell r="AH817" t="str">
            <v>2002-Tr1</v>
          </cell>
          <cell r="AI817">
            <v>3</v>
          </cell>
          <cell r="AJ817" t="str">
            <v>03</v>
          </cell>
        </row>
        <row r="818">
          <cell r="AA818" t="str">
            <v>Aaa</v>
          </cell>
          <cell r="AB818">
            <v>37323</v>
          </cell>
          <cell r="AC818">
            <v>2002</v>
          </cell>
          <cell r="AD818" t="str">
            <v>St1</v>
          </cell>
          <cell r="AE818" t="str">
            <v>Qd1</v>
          </cell>
          <cell r="AF818" t="str">
            <v>Tr1</v>
          </cell>
          <cell r="AG818" t="str">
            <v>Tr1-2002</v>
          </cell>
          <cell r="AH818" t="str">
            <v>2002-Tr1</v>
          </cell>
          <cell r="AI818">
            <v>3</v>
          </cell>
          <cell r="AJ818" t="str">
            <v>03</v>
          </cell>
        </row>
        <row r="819">
          <cell r="AA819" t="str">
            <v>Aaa</v>
          </cell>
          <cell r="AB819">
            <v>37324</v>
          </cell>
          <cell r="AC819">
            <v>2002</v>
          </cell>
          <cell r="AD819" t="str">
            <v>St1</v>
          </cell>
          <cell r="AE819" t="str">
            <v>Qd1</v>
          </cell>
          <cell r="AF819" t="str">
            <v>Tr1</v>
          </cell>
          <cell r="AG819" t="str">
            <v>Tr1-2002</v>
          </cell>
          <cell r="AH819" t="str">
            <v>2002-Tr1</v>
          </cell>
          <cell r="AI819">
            <v>3</v>
          </cell>
          <cell r="AJ819" t="str">
            <v>03</v>
          </cell>
        </row>
        <row r="820">
          <cell r="AA820" t="str">
            <v>Aaa</v>
          </cell>
          <cell r="AB820">
            <v>37325</v>
          </cell>
          <cell r="AC820">
            <v>2002</v>
          </cell>
          <cell r="AD820" t="str">
            <v>St1</v>
          </cell>
          <cell r="AE820" t="str">
            <v>Qd1</v>
          </cell>
          <cell r="AF820" t="str">
            <v>Tr1</v>
          </cell>
          <cell r="AG820" t="str">
            <v>Tr1-2002</v>
          </cell>
          <cell r="AH820" t="str">
            <v>2002-Tr1</v>
          </cell>
          <cell r="AI820">
            <v>3</v>
          </cell>
          <cell r="AJ820" t="str">
            <v>03</v>
          </cell>
        </row>
        <row r="821">
          <cell r="AA821" t="str">
            <v>Aaa</v>
          </cell>
          <cell r="AB821">
            <v>37326</v>
          </cell>
          <cell r="AC821">
            <v>2002</v>
          </cell>
          <cell r="AD821" t="str">
            <v>St1</v>
          </cell>
          <cell r="AE821" t="str">
            <v>Qd1</v>
          </cell>
          <cell r="AF821" t="str">
            <v>Tr1</v>
          </cell>
          <cell r="AG821" t="str">
            <v>Tr1-2002</v>
          </cell>
          <cell r="AH821" t="str">
            <v>2002-Tr1</v>
          </cell>
          <cell r="AI821">
            <v>3</v>
          </cell>
          <cell r="AJ821" t="str">
            <v>03</v>
          </cell>
        </row>
        <row r="822">
          <cell r="AA822" t="str">
            <v>Aaa</v>
          </cell>
          <cell r="AB822">
            <v>37327</v>
          </cell>
          <cell r="AC822">
            <v>2002</v>
          </cell>
          <cell r="AD822" t="str">
            <v>St1</v>
          </cell>
          <cell r="AE822" t="str">
            <v>Qd1</v>
          </cell>
          <cell r="AF822" t="str">
            <v>Tr1</v>
          </cell>
          <cell r="AG822" t="str">
            <v>Tr1-2002</v>
          </cell>
          <cell r="AH822" t="str">
            <v>2002-Tr1</v>
          </cell>
          <cell r="AI822">
            <v>3</v>
          </cell>
          <cell r="AJ822" t="str">
            <v>03</v>
          </cell>
        </row>
        <row r="823">
          <cell r="AA823" t="str">
            <v>Aaa</v>
          </cell>
          <cell r="AB823">
            <v>37328</v>
          </cell>
          <cell r="AC823">
            <v>2002</v>
          </cell>
          <cell r="AD823" t="str">
            <v>St1</v>
          </cell>
          <cell r="AE823" t="str">
            <v>Qd1</v>
          </cell>
          <cell r="AF823" t="str">
            <v>Tr1</v>
          </cell>
          <cell r="AG823" t="str">
            <v>Tr1-2002</v>
          </cell>
          <cell r="AH823" t="str">
            <v>2002-Tr1</v>
          </cell>
          <cell r="AI823">
            <v>3</v>
          </cell>
          <cell r="AJ823" t="str">
            <v>03</v>
          </cell>
        </row>
        <row r="824">
          <cell r="AA824" t="str">
            <v>Aaa</v>
          </cell>
          <cell r="AB824">
            <v>37329</v>
          </cell>
          <cell r="AC824">
            <v>2002</v>
          </cell>
          <cell r="AD824" t="str">
            <v>St1</v>
          </cell>
          <cell r="AE824" t="str">
            <v>Qd1</v>
          </cell>
          <cell r="AF824" t="str">
            <v>Tr1</v>
          </cell>
          <cell r="AG824" t="str">
            <v>Tr1-2002</v>
          </cell>
          <cell r="AH824" t="str">
            <v>2002-Tr1</v>
          </cell>
          <cell r="AI824">
            <v>3</v>
          </cell>
          <cell r="AJ824" t="str">
            <v>03</v>
          </cell>
        </row>
        <row r="825">
          <cell r="AA825" t="str">
            <v>Aaa</v>
          </cell>
          <cell r="AB825">
            <v>37330</v>
          </cell>
          <cell r="AC825">
            <v>2002</v>
          </cell>
          <cell r="AD825" t="str">
            <v>St1</v>
          </cell>
          <cell r="AE825" t="str">
            <v>Qd1</v>
          </cell>
          <cell r="AF825" t="str">
            <v>Tr1</v>
          </cell>
          <cell r="AG825" t="str">
            <v>Tr1-2002</v>
          </cell>
          <cell r="AH825" t="str">
            <v>2002-Tr1</v>
          </cell>
          <cell r="AI825">
            <v>3</v>
          </cell>
          <cell r="AJ825" t="str">
            <v>03</v>
          </cell>
        </row>
        <row r="826">
          <cell r="AA826" t="str">
            <v>Aaa</v>
          </cell>
          <cell r="AB826">
            <v>37331</v>
          </cell>
          <cell r="AC826">
            <v>2002</v>
          </cell>
          <cell r="AD826" t="str">
            <v>St1</v>
          </cell>
          <cell r="AE826" t="str">
            <v>Qd1</v>
          </cell>
          <cell r="AF826" t="str">
            <v>Tr1</v>
          </cell>
          <cell r="AG826" t="str">
            <v>Tr1-2002</v>
          </cell>
          <cell r="AH826" t="str">
            <v>2002-Tr1</v>
          </cell>
          <cell r="AI826">
            <v>3</v>
          </cell>
          <cell r="AJ826" t="str">
            <v>03</v>
          </cell>
        </row>
        <row r="827">
          <cell r="AA827" t="str">
            <v>Aaa</v>
          </cell>
          <cell r="AB827">
            <v>37332</v>
          </cell>
          <cell r="AC827">
            <v>2002</v>
          </cell>
          <cell r="AD827" t="str">
            <v>St1</v>
          </cell>
          <cell r="AE827" t="str">
            <v>Qd1</v>
          </cell>
          <cell r="AF827" t="str">
            <v>Tr1</v>
          </cell>
          <cell r="AG827" t="str">
            <v>Tr1-2002</v>
          </cell>
          <cell r="AH827" t="str">
            <v>2002-Tr1</v>
          </cell>
          <cell r="AI827">
            <v>3</v>
          </cell>
          <cell r="AJ827" t="str">
            <v>03</v>
          </cell>
        </row>
        <row r="828">
          <cell r="AA828" t="str">
            <v>Aaa</v>
          </cell>
          <cell r="AB828">
            <v>37333</v>
          </cell>
          <cell r="AC828">
            <v>2002</v>
          </cell>
          <cell r="AD828" t="str">
            <v>St1</v>
          </cell>
          <cell r="AE828" t="str">
            <v>Qd1</v>
          </cell>
          <cell r="AF828" t="str">
            <v>Tr1</v>
          </cell>
          <cell r="AG828" t="str">
            <v>Tr1-2002</v>
          </cell>
          <cell r="AH828" t="str">
            <v>2002-Tr1</v>
          </cell>
          <cell r="AI828">
            <v>3</v>
          </cell>
          <cell r="AJ828" t="str">
            <v>03</v>
          </cell>
        </row>
        <row r="829">
          <cell r="AA829" t="str">
            <v>Aaa</v>
          </cell>
          <cell r="AB829">
            <v>37334</v>
          </cell>
          <cell r="AC829">
            <v>2002</v>
          </cell>
          <cell r="AD829" t="str">
            <v>St1</v>
          </cell>
          <cell r="AE829" t="str">
            <v>Qd1</v>
          </cell>
          <cell r="AF829" t="str">
            <v>Tr1</v>
          </cell>
          <cell r="AG829" t="str">
            <v>Tr1-2002</v>
          </cell>
          <cell r="AH829" t="str">
            <v>2002-Tr1</v>
          </cell>
          <cell r="AI829">
            <v>3</v>
          </cell>
          <cell r="AJ829" t="str">
            <v>03</v>
          </cell>
        </row>
        <row r="830">
          <cell r="AA830" t="str">
            <v>Aaa</v>
          </cell>
          <cell r="AB830">
            <v>37335</v>
          </cell>
          <cell r="AC830">
            <v>2002</v>
          </cell>
          <cell r="AD830" t="str">
            <v>St1</v>
          </cell>
          <cell r="AE830" t="str">
            <v>Qd1</v>
          </cell>
          <cell r="AF830" t="str">
            <v>Tr1</v>
          </cell>
          <cell r="AG830" t="str">
            <v>Tr1-2002</v>
          </cell>
          <cell r="AH830" t="str">
            <v>2002-Tr1</v>
          </cell>
          <cell r="AI830">
            <v>3</v>
          </cell>
          <cell r="AJ830" t="str">
            <v>03</v>
          </cell>
        </row>
        <row r="831">
          <cell r="AA831" t="str">
            <v>Aaa</v>
          </cell>
          <cell r="AB831">
            <v>37336</v>
          </cell>
          <cell r="AC831">
            <v>2002</v>
          </cell>
          <cell r="AD831" t="str">
            <v>St1</v>
          </cell>
          <cell r="AE831" t="str">
            <v>Qd1</v>
          </cell>
          <cell r="AF831" t="str">
            <v>Tr1</v>
          </cell>
          <cell r="AG831" t="str">
            <v>Tr1-2002</v>
          </cell>
          <cell r="AH831" t="str">
            <v>2002-Tr1</v>
          </cell>
          <cell r="AI831">
            <v>3</v>
          </cell>
          <cell r="AJ831" t="str">
            <v>03</v>
          </cell>
        </row>
        <row r="832">
          <cell r="AA832" t="str">
            <v>Aaa</v>
          </cell>
          <cell r="AB832">
            <v>37337</v>
          </cell>
          <cell r="AC832">
            <v>2002</v>
          </cell>
          <cell r="AD832" t="str">
            <v>St1</v>
          </cell>
          <cell r="AE832" t="str">
            <v>Qd1</v>
          </cell>
          <cell r="AF832" t="str">
            <v>Tr1</v>
          </cell>
          <cell r="AG832" t="str">
            <v>Tr1-2002</v>
          </cell>
          <cell r="AH832" t="str">
            <v>2002-Tr1</v>
          </cell>
          <cell r="AI832">
            <v>3</v>
          </cell>
          <cell r="AJ832" t="str">
            <v>03</v>
          </cell>
        </row>
        <row r="833">
          <cell r="AA833" t="str">
            <v>Aaa</v>
          </cell>
          <cell r="AB833">
            <v>37338</v>
          </cell>
          <cell r="AC833">
            <v>2002</v>
          </cell>
          <cell r="AD833" t="str">
            <v>St1</v>
          </cell>
          <cell r="AE833" t="str">
            <v>Qd1</v>
          </cell>
          <cell r="AF833" t="str">
            <v>Tr1</v>
          </cell>
          <cell r="AG833" t="str">
            <v>Tr1-2002</v>
          </cell>
          <cell r="AH833" t="str">
            <v>2002-Tr1</v>
          </cell>
          <cell r="AI833">
            <v>3</v>
          </cell>
          <cell r="AJ833" t="str">
            <v>03</v>
          </cell>
        </row>
        <row r="834">
          <cell r="AA834" t="str">
            <v>Aaa</v>
          </cell>
          <cell r="AB834">
            <v>37339</v>
          </cell>
          <cell r="AC834">
            <v>2002</v>
          </cell>
          <cell r="AD834" t="str">
            <v>St1</v>
          </cell>
          <cell r="AE834" t="str">
            <v>Qd1</v>
          </cell>
          <cell r="AF834" t="str">
            <v>Tr1</v>
          </cell>
          <cell r="AG834" t="str">
            <v>Tr1-2002</v>
          </cell>
          <cell r="AH834" t="str">
            <v>2002-Tr1</v>
          </cell>
          <cell r="AI834">
            <v>3</v>
          </cell>
          <cell r="AJ834" t="str">
            <v>03</v>
          </cell>
        </row>
        <row r="835">
          <cell r="AA835" t="str">
            <v>Aaa</v>
          </cell>
          <cell r="AB835">
            <v>37340</v>
          </cell>
          <cell r="AC835">
            <v>2002</v>
          </cell>
          <cell r="AD835" t="str">
            <v>St1</v>
          </cell>
          <cell r="AE835" t="str">
            <v>Qd1</v>
          </cell>
          <cell r="AF835" t="str">
            <v>Tr1</v>
          </cell>
          <cell r="AG835" t="str">
            <v>Tr1-2002</v>
          </cell>
          <cell r="AH835" t="str">
            <v>2002-Tr1</v>
          </cell>
          <cell r="AI835">
            <v>3</v>
          </cell>
          <cell r="AJ835" t="str">
            <v>03</v>
          </cell>
        </row>
        <row r="836">
          <cell r="AA836" t="str">
            <v>Aaa</v>
          </cell>
          <cell r="AB836">
            <v>37341</v>
          </cell>
          <cell r="AC836">
            <v>2002</v>
          </cell>
          <cell r="AD836" t="str">
            <v>St1</v>
          </cell>
          <cell r="AE836" t="str">
            <v>Qd1</v>
          </cell>
          <cell r="AF836" t="str">
            <v>Tr1</v>
          </cell>
          <cell r="AG836" t="str">
            <v>Tr1-2002</v>
          </cell>
          <cell r="AH836" t="str">
            <v>2002-Tr1</v>
          </cell>
          <cell r="AI836">
            <v>3</v>
          </cell>
          <cell r="AJ836" t="str">
            <v>03</v>
          </cell>
        </row>
        <row r="837">
          <cell r="AA837" t="str">
            <v>Aaa</v>
          </cell>
          <cell r="AB837">
            <v>37342</v>
          </cell>
          <cell r="AC837">
            <v>2002</v>
          </cell>
          <cell r="AD837" t="str">
            <v>St1</v>
          </cell>
          <cell r="AE837" t="str">
            <v>Qd1</v>
          </cell>
          <cell r="AF837" t="str">
            <v>Tr1</v>
          </cell>
          <cell r="AG837" t="str">
            <v>Tr1-2002</v>
          </cell>
          <cell r="AH837" t="str">
            <v>2002-Tr1</v>
          </cell>
          <cell r="AI837">
            <v>3</v>
          </cell>
          <cell r="AJ837" t="str">
            <v>03</v>
          </cell>
        </row>
        <row r="838">
          <cell r="AA838" t="str">
            <v>Aaa</v>
          </cell>
          <cell r="AB838">
            <v>37343</v>
          </cell>
          <cell r="AC838">
            <v>2002</v>
          </cell>
          <cell r="AD838" t="str">
            <v>St1</v>
          </cell>
          <cell r="AE838" t="str">
            <v>Qd1</v>
          </cell>
          <cell r="AF838" t="str">
            <v>Tr1</v>
          </cell>
          <cell r="AG838" t="str">
            <v>Tr1-2002</v>
          </cell>
          <cell r="AH838" t="str">
            <v>2002-Tr1</v>
          </cell>
          <cell r="AI838">
            <v>3</v>
          </cell>
          <cell r="AJ838" t="str">
            <v>03</v>
          </cell>
        </row>
        <row r="839">
          <cell r="AA839" t="str">
            <v>Aaa</v>
          </cell>
          <cell r="AB839">
            <v>37344</v>
          </cell>
          <cell r="AC839">
            <v>2002</v>
          </cell>
          <cell r="AD839" t="str">
            <v>St1</v>
          </cell>
          <cell r="AE839" t="str">
            <v>Qd1</v>
          </cell>
          <cell r="AF839" t="str">
            <v>Tr1</v>
          </cell>
          <cell r="AG839" t="str">
            <v>Tr1-2002</v>
          </cell>
          <cell r="AH839" t="str">
            <v>2002-Tr1</v>
          </cell>
          <cell r="AI839">
            <v>3</v>
          </cell>
          <cell r="AJ839" t="str">
            <v>03</v>
          </cell>
        </row>
        <row r="840">
          <cell r="AA840" t="str">
            <v>Aaa</v>
          </cell>
          <cell r="AB840">
            <v>37345</v>
          </cell>
          <cell r="AC840">
            <v>2002</v>
          </cell>
          <cell r="AD840" t="str">
            <v>St1</v>
          </cell>
          <cell r="AE840" t="str">
            <v>Qd1</v>
          </cell>
          <cell r="AF840" t="str">
            <v>Tr1</v>
          </cell>
          <cell r="AG840" t="str">
            <v>Tr1-2002</v>
          </cell>
          <cell r="AH840" t="str">
            <v>2002-Tr1</v>
          </cell>
          <cell r="AI840">
            <v>3</v>
          </cell>
          <cell r="AJ840" t="str">
            <v>03</v>
          </cell>
        </row>
        <row r="841">
          <cell r="AA841" t="str">
            <v>Aaa</v>
          </cell>
          <cell r="AB841">
            <v>37346</v>
          </cell>
          <cell r="AC841">
            <v>2002</v>
          </cell>
          <cell r="AD841" t="str">
            <v>St1</v>
          </cell>
          <cell r="AE841" t="str">
            <v>Qd1</v>
          </cell>
          <cell r="AF841" t="str">
            <v>Tr1</v>
          </cell>
          <cell r="AG841" t="str">
            <v>Tr1-2002</v>
          </cell>
          <cell r="AH841" t="str">
            <v>2002-Tr1</v>
          </cell>
          <cell r="AI841">
            <v>3</v>
          </cell>
          <cell r="AJ841" t="str">
            <v>03</v>
          </cell>
        </row>
        <row r="842">
          <cell r="AA842" t="str">
            <v>Aaa</v>
          </cell>
          <cell r="AB842">
            <v>37347</v>
          </cell>
          <cell r="AC842">
            <v>2002</v>
          </cell>
          <cell r="AD842" t="str">
            <v>St1</v>
          </cell>
          <cell r="AE842" t="str">
            <v>Qd1</v>
          </cell>
          <cell r="AF842" t="str">
            <v>Tr2</v>
          </cell>
          <cell r="AG842" t="str">
            <v>Tr2-2002</v>
          </cell>
          <cell r="AH842" t="str">
            <v>2002-Tr2</v>
          </cell>
          <cell r="AI842">
            <v>4</v>
          </cell>
          <cell r="AJ842" t="str">
            <v>04</v>
          </cell>
        </row>
        <row r="843">
          <cell r="AA843" t="str">
            <v>Aaa</v>
          </cell>
          <cell r="AB843">
            <v>37348</v>
          </cell>
          <cell r="AC843">
            <v>2002</v>
          </cell>
          <cell r="AD843" t="str">
            <v>St1</v>
          </cell>
          <cell r="AE843" t="str">
            <v>Qd1</v>
          </cell>
          <cell r="AF843" t="str">
            <v>Tr2</v>
          </cell>
          <cell r="AG843" t="str">
            <v>Tr2-2002</v>
          </cell>
          <cell r="AH843" t="str">
            <v>2002-Tr2</v>
          </cell>
          <cell r="AI843">
            <v>4</v>
          </cell>
          <cell r="AJ843" t="str">
            <v>04</v>
          </cell>
        </row>
        <row r="844">
          <cell r="AA844" t="str">
            <v>Aaa</v>
          </cell>
          <cell r="AB844">
            <v>37349</v>
          </cell>
          <cell r="AC844">
            <v>2002</v>
          </cell>
          <cell r="AD844" t="str">
            <v>St1</v>
          </cell>
          <cell r="AE844" t="str">
            <v>Qd1</v>
          </cell>
          <cell r="AF844" t="str">
            <v>Tr2</v>
          </cell>
          <cell r="AG844" t="str">
            <v>Tr2-2002</v>
          </cell>
          <cell r="AH844" t="str">
            <v>2002-Tr2</v>
          </cell>
          <cell r="AI844">
            <v>4</v>
          </cell>
          <cell r="AJ844" t="str">
            <v>04</v>
          </cell>
        </row>
        <row r="845">
          <cell r="AA845" t="str">
            <v>Aaa</v>
          </cell>
          <cell r="AB845">
            <v>37350</v>
          </cell>
          <cell r="AC845">
            <v>2002</v>
          </cell>
          <cell r="AD845" t="str">
            <v>St1</v>
          </cell>
          <cell r="AE845" t="str">
            <v>Qd1</v>
          </cell>
          <cell r="AF845" t="str">
            <v>Tr2</v>
          </cell>
          <cell r="AG845" t="str">
            <v>Tr2-2002</v>
          </cell>
          <cell r="AH845" t="str">
            <v>2002-Tr2</v>
          </cell>
          <cell r="AI845">
            <v>4</v>
          </cell>
          <cell r="AJ845" t="str">
            <v>04</v>
          </cell>
        </row>
        <row r="846">
          <cell r="AA846" t="str">
            <v>Aaa</v>
          </cell>
          <cell r="AB846">
            <v>37351</v>
          </cell>
          <cell r="AC846">
            <v>2002</v>
          </cell>
          <cell r="AD846" t="str">
            <v>St1</v>
          </cell>
          <cell r="AE846" t="str">
            <v>Qd1</v>
          </cell>
          <cell r="AF846" t="str">
            <v>Tr2</v>
          </cell>
          <cell r="AG846" t="str">
            <v>Tr2-2002</v>
          </cell>
          <cell r="AH846" t="str">
            <v>2002-Tr2</v>
          </cell>
          <cell r="AI846">
            <v>4</v>
          </cell>
          <cell r="AJ846" t="str">
            <v>04</v>
          </cell>
        </row>
        <row r="847">
          <cell r="AA847" t="str">
            <v>Aaa</v>
          </cell>
          <cell r="AB847">
            <v>37352</v>
          </cell>
          <cell r="AC847">
            <v>2002</v>
          </cell>
          <cell r="AD847" t="str">
            <v>St1</v>
          </cell>
          <cell r="AE847" t="str">
            <v>Qd1</v>
          </cell>
          <cell r="AF847" t="str">
            <v>Tr2</v>
          </cell>
          <cell r="AG847" t="str">
            <v>Tr2-2002</v>
          </cell>
          <cell r="AH847" t="str">
            <v>2002-Tr2</v>
          </cell>
          <cell r="AI847">
            <v>4</v>
          </cell>
          <cell r="AJ847" t="str">
            <v>04</v>
          </cell>
        </row>
        <row r="848">
          <cell r="AA848" t="str">
            <v>Aaa</v>
          </cell>
          <cell r="AB848">
            <v>37353</v>
          </cell>
          <cell r="AC848">
            <v>2002</v>
          </cell>
          <cell r="AD848" t="str">
            <v>St1</v>
          </cell>
          <cell r="AE848" t="str">
            <v>Qd1</v>
          </cell>
          <cell r="AF848" t="str">
            <v>Tr2</v>
          </cell>
          <cell r="AG848" t="str">
            <v>Tr2-2002</v>
          </cell>
          <cell r="AH848" t="str">
            <v>2002-Tr2</v>
          </cell>
          <cell r="AI848">
            <v>4</v>
          </cell>
          <cell r="AJ848" t="str">
            <v>04</v>
          </cell>
        </row>
        <row r="849">
          <cell r="AA849" t="str">
            <v>Aaa</v>
          </cell>
          <cell r="AB849">
            <v>37354</v>
          </cell>
          <cell r="AC849">
            <v>2002</v>
          </cell>
          <cell r="AD849" t="str">
            <v>St1</v>
          </cell>
          <cell r="AE849" t="str">
            <v>Qd1</v>
          </cell>
          <cell r="AF849" t="str">
            <v>Tr2</v>
          </cell>
          <cell r="AG849" t="str">
            <v>Tr2-2002</v>
          </cell>
          <cell r="AH849" t="str">
            <v>2002-Tr2</v>
          </cell>
          <cell r="AI849">
            <v>4</v>
          </cell>
          <cell r="AJ849" t="str">
            <v>04</v>
          </cell>
        </row>
        <row r="850">
          <cell r="AA850" t="str">
            <v>Aaa</v>
          </cell>
          <cell r="AB850">
            <v>37355</v>
          </cell>
          <cell r="AC850">
            <v>2002</v>
          </cell>
          <cell r="AD850" t="str">
            <v>St1</v>
          </cell>
          <cell r="AE850" t="str">
            <v>Qd1</v>
          </cell>
          <cell r="AF850" t="str">
            <v>Tr2</v>
          </cell>
          <cell r="AG850" t="str">
            <v>Tr2-2002</v>
          </cell>
          <cell r="AH850" t="str">
            <v>2002-Tr2</v>
          </cell>
          <cell r="AI850">
            <v>4</v>
          </cell>
          <cell r="AJ850" t="str">
            <v>04</v>
          </cell>
        </row>
        <row r="851">
          <cell r="AA851" t="str">
            <v>Aaa</v>
          </cell>
          <cell r="AB851">
            <v>37356</v>
          </cell>
          <cell r="AC851">
            <v>2002</v>
          </cell>
          <cell r="AD851" t="str">
            <v>St1</v>
          </cell>
          <cell r="AE851" t="str">
            <v>Qd1</v>
          </cell>
          <cell r="AF851" t="str">
            <v>Tr2</v>
          </cell>
          <cell r="AG851" t="str">
            <v>Tr2-2002</v>
          </cell>
          <cell r="AH851" t="str">
            <v>2002-Tr2</v>
          </cell>
          <cell r="AI851">
            <v>4</v>
          </cell>
          <cell r="AJ851" t="str">
            <v>04</v>
          </cell>
        </row>
        <row r="852">
          <cell r="AA852" t="str">
            <v>Aaa</v>
          </cell>
          <cell r="AB852">
            <v>37357</v>
          </cell>
          <cell r="AC852">
            <v>2002</v>
          </cell>
          <cell r="AD852" t="str">
            <v>St1</v>
          </cell>
          <cell r="AE852" t="str">
            <v>Qd1</v>
          </cell>
          <cell r="AF852" t="str">
            <v>Tr2</v>
          </cell>
          <cell r="AG852" t="str">
            <v>Tr2-2002</v>
          </cell>
          <cell r="AH852" t="str">
            <v>2002-Tr2</v>
          </cell>
          <cell r="AI852">
            <v>4</v>
          </cell>
          <cell r="AJ852" t="str">
            <v>04</v>
          </cell>
        </row>
        <row r="853">
          <cell r="AA853" t="str">
            <v>Aaa</v>
          </cell>
          <cell r="AB853">
            <v>37358</v>
          </cell>
          <cell r="AC853">
            <v>2002</v>
          </cell>
          <cell r="AD853" t="str">
            <v>St1</v>
          </cell>
          <cell r="AE853" t="str">
            <v>Qd1</v>
          </cell>
          <cell r="AF853" t="str">
            <v>Tr2</v>
          </cell>
          <cell r="AG853" t="str">
            <v>Tr2-2002</v>
          </cell>
          <cell r="AH853" t="str">
            <v>2002-Tr2</v>
          </cell>
          <cell r="AI853">
            <v>4</v>
          </cell>
          <cell r="AJ853" t="str">
            <v>04</v>
          </cell>
        </row>
        <row r="854">
          <cell r="AA854" t="str">
            <v>Aaa</v>
          </cell>
          <cell r="AB854">
            <v>37359</v>
          </cell>
          <cell r="AC854">
            <v>2002</v>
          </cell>
          <cell r="AD854" t="str">
            <v>St1</v>
          </cell>
          <cell r="AE854" t="str">
            <v>Qd1</v>
          </cell>
          <cell r="AF854" t="str">
            <v>Tr2</v>
          </cell>
          <cell r="AG854" t="str">
            <v>Tr2-2002</v>
          </cell>
          <cell r="AH854" t="str">
            <v>2002-Tr2</v>
          </cell>
          <cell r="AI854">
            <v>4</v>
          </cell>
          <cell r="AJ854" t="str">
            <v>04</v>
          </cell>
        </row>
        <row r="855">
          <cell r="AA855" t="str">
            <v>Aaa</v>
          </cell>
          <cell r="AB855">
            <v>37360</v>
          </cell>
          <cell r="AC855">
            <v>2002</v>
          </cell>
          <cell r="AD855" t="str">
            <v>St1</v>
          </cell>
          <cell r="AE855" t="str">
            <v>Qd1</v>
          </cell>
          <cell r="AF855" t="str">
            <v>Tr2</v>
          </cell>
          <cell r="AG855" t="str">
            <v>Tr2-2002</v>
          </cell>
          <cell r="AH855" t="str">
            <v>2002-Tr2</v>
          </cell>
          <cell r="AI855">
            <v>4</v>
          </cell>
          <cell r="AJ855" t="str">
            <v>04</v>
          </cell>
        </row>
        <row r="856">
          <cell r="AA856" t="str">
            <v>Aaa</v>
          </cell>
          <cell r="AB856">
            <v>37361</v>
          </cell>
          <cell r="AC856">
            <v>2002</v>
          </cell>
          <cell r="AD856" t="str">
            <v>St1</v>
          </cell>
          <cell r="AE856" t="str">
            <v>Qd1</v>
          </cell>
          <cell r="AF856" t="str">
            <v>Tr2</v>
          </cell>
          <cell r="AG856" t="str">
            <v>Tr2-2002</v>
          </cell>
          <cell r="AH856" t="str">
            <v>2002-Tr2</v>
          </cell>
          <cell r="AI856">
            <v>4</v>
          </cell>
          <cell r="AJ856" t="str">
            <v>04</v>
          </cell>
        </row>
        <row r="857">
          <cell r="AA857" t="str">
            <v>Aaa</v>
          </cell>
          <cell r="AB857">
            <v>37362</v>
          </cell>
          <cell r="AC857">
            <v>2002</v>
          </cell>
          <cell r="AD857" t="str">
            <v>St1</v>
          </cell>
          <cell r="AE857" t="str">
            <v>Qd1</v>
          </cell>
          <cell r="AF857" t="str">
            <v>Tr2</v>
          </cell>
          <cell r="AG857" t="str">
            <v>Tr2-2002</v>
          </cell>
          <cell r="AH857" t="str">
            <v>2002-Tr2</v>
          </cell>
          <cell r="AI857">
            <v>4</v>
          </cell>
          <cell r="AJ857" t="str">
            <v>04</v>
          </cell>
        </row>
        <row r="858">
          <cell r="AA858" t="str">
            <v>Aaa</v>
          </cell>
          <cell r="AB858">
            <v>37363</v>
          </cell>
          <cell r="AC858">
            <v>2002</v>
          </cell>
          <cell r="AD858" t="str">
            <v>St1</v>
          </cell>
          <cell r="AE858" t="str">
            <v>Qd1</v>
          </cell>
          <cell r="AF858" t="str">
            <v>Tr2</v>
          </cell>
          <cell r="AG858" t="str">
            <v>Tr2-2002</v>
          </cell>
          <cell r="AH858" t="str">
            <v>2002-Tr2</v>
          </cell>
          <cell r="AI858">
            <v>4</v>
          </cell>
          <cell r="AJ858" t="str">
            <v>04</v>
          </cell>
        </row>
        <row r="859">
          <cell r="AA859" t="str">
            <v>Aaa</v>
          </cell>
          <cell r="AB859">
            <v>37364</v>
          </cell>
          <cell r="AC859">
            <v>2002</v>
          </cell>
          <cell r="AD859" t="str">
            <v>St1</v>
          </cell>
          <cell r="AE859" t="str">
            <v>Qd1</v>
          </cell>
          <cell r="AF859" t="str">
            <v>Tr2</v>
          </cell>
          <cell r="AG859" t="str">
            <v>Tr2-2002</v>
          </cell>
          <cell r="AH859" t="str">
            <v>2002-Tr2</v>
          </cell>
          <cell r="AI859">
            <v>4</v>
          </cell>
          <cell r="AJ859" t="str">
            <v>04</v>
          </cell>
        </row>
        <row r="860">
          <cell r="AA860" t="str">
            <v>Aaa</v>
          </cell>
          <cell r="AB860">
            <v>37365</v>
          </cell>
          <cell r="AC860">
            <v>2002</v>
          </cell>
          <cell r="AD860" t="str">
            <v>St1</v>
          </cell>
          <cell r="AE860" t="str">
            <v>Qd1</v>
          </cell>
          <cell r="AF860" t="str">
            <v>Tr2</v>
          </cell>
          <cell r="AG860" t="str">
            <v>Tr2-2002</v>
          </cell>
          <cell r="AH860" t="str">
            <v>2002-Tr2</v>
          </cell>
          <cell r="AI860">
            <v>4</v>
          </cell>
          <cell r="AJ860" t="str">
            <v>04</v>
          </cell>
        </row>
        <row r="861">
          <cell r="AA861" t="str">
            <v>Aaa</v>
          </cell>
          <cell r="AB861">
            <v>37366</v>
          </cell>
          <cell r="AC861">
            <v>2002</v>
          </cell>
          <cell r="AD861" t="str">
            <v>St1</v>
          </cell>
          <cell r="AE861" t="str">
            <v>Qd1</v>
          </cell>
          <cell r="AF861" t="str">
            <v>Tr2</v>
          </cell>
          <cell r="AG861" t="str">
            <v>Tr2-2002</v>
          </cell>
          <cell r="AH861" t="str">
            <v>2002-Tr2</v>
          </cell>
          <cell r="AI861">
            <v>4</v>
          </cell>
          <cell r="AJ861" t="str">
            <v>04</v>
          </cell>
        </row>
        <row r="862">
          <cell r="AA862" t="str">
            <v>Aaa</v>
          </cell>
          <cell r="AB862">
            <v>37367</v>
          </cell>
          <cell r="AC862">
            <v>2002</v>
          </cell>
          <cell r="AD862" t="str">
            <v>St1</v>
          </cell>
          <cell r="AE862" t="str">
            <v>Qd1</v>
          </cell>
          <cell r="AF862" t="str">
            <v>Tr2</v>
          </cell>
          <cell r="AG862" t="str">
            <v>Tr2-2002</v>
          </cell>
          <cell r="AH862" t="str">
            <v>2002-Tr2</v>
          </cell>
          <cell r="AI862">
            <v>4</v>
          </cell>
          <cell r="AJ862" t="str">
            <v>04</v>
          </cell>
        </row>
        <row r="863">
          <cell r="AA863" t="str">
            <v>Aaa</v>
          </cell>
          <cell r="AB863">
            <v>37368</v>
          </cell>
          <cell r="AC863">
            <v>2002</v>
          </cell>
          <cell r="AD863" t="str">
            <v>St1</v>
          </cell>
          <cell r="AE863" t="str">
            <v>Qd1</v>
          </cell>
          <cell r="AF863" t="str">
            <v>Tr2</v>
          </cell>
          <cell r="AG863" t="str">
            <v>Tr2-2002</v>
          </cell>
          <cell r="AH863" t="str">
            <v>2002-Tr2</v>
          </cell>
          <cell r="AI863">
            <v>4</v>
          </cell>
          <cell r="AJ863" t="str">
            <v>04</v>
          </cell>
        </row>
        <row r="864">
          <cell r="AA864" t="str">
            <v>Aaa</v>
          </cell>
          <cell r="AB864">
            <v>37369</v>
          </cell>
          <cell r="AC864">
            <v>2002</v>
          </cell>
          <cell r="AD864" t="str">
            <v>St1</v>
          </cell>
          <cell r="AE864" t="str">
            <v>Qd1</v>
          </cell>
          <cell r="AF864" t="str">
            <v>Tr2</v>
          </cell>
          <cell r="AG864" t="str">
            <v>Tr2-2002</v>
          </cell>
          <cell r="AH864" t="str">
            <v>2002-Tr2</v>
          </cell>
          <cell r="AI864">
            <v>4</v>
          </cell>
          <cell r="AJ864" t="str">
            <v>04</v>
          </cell>
        </row>
        <row r="865">
          <cell r="AA865" t="str">
            <v>Aaa</v>
          </cell>
          <cell r="AB865">
            <v>37370</v>
          </cell>
          <cell r="AC865">
            <v>2002</v>
          </cell>
          <cell r="AD865" t="str">
            <v>St1</v>
          </cell>
          <cell r="AE865" t="str">
            <v>Qd1</v>
          </cell>
          <cell r="AF865" t="str">
            <v>Tr2</v>
          </cell>
          <cell r="AG865" t="str">
            <v>Tr2-2002</v>
          </cell>
          <cell r="AH865" t="str">
            <v>2002-Tr2</v>
          </cell>
          <cell r="AI865">
            <v>4</v>
          </cell>
          <cell r="AJ865" t="str">
            <v>04</v>
          </cell>
        </row>
        <row r="866">
          <cell r="AA866" t="str">
            <v>Aaa</v>
          </cell>
          <cell r="AB866">
            <v>37371</v>
          </cell>
          <cell r="AC866">
            <v>2002</v>
          </cell>
          <cell r="AD866" t="str">
            <v>St1</v>
          </cell>
          <cell r="AE866" t="str">
            <v>Qd1</v>
          </cell>
          <cell r="AF866" t="str">
            <v>Tr2</v>
          </cell>
          <cell r="AG866" t="str">
            <v>Tr2-2002</v>
          </cell>
          <cell r="AH866" t="str">
            <v>2002-Tr2</v>
          </cell>
          <cell r="AI866">
            <v>4</v>
          </cell>
          <cell r="AJ866" t="str">
            <v>04</v>
          </cell>
        </row>
        <row r="867">
          <cell r="AA867" t="str">
            <v>Aaa</v>
          </cell>
          <cell r="AB867">
            <v>37372</v>
          </cell>
          <cell r="AC867">
            <v>2002</v>
          </cell>
          <cell r="AD867" t="str">
            <v>St1</v>
          </cell>
          <cell r="AE867" t="str">
            <v>Qd1</v>
          </cell>
          <cell r="AF867" t="str">
            <v>Tr2</v>
          </cell>
          <cell r="AG867" t="str">
            <v>Tr2-2002</v>
          </cell>
          <cell r="AH867" t="str">
            <v>2002-Tr2</v>
          </cell>
          <cell r="AI867">
            <v>4</v>
          </cell>
          <cell r="AJ867" t="str">
            <v>04</v>
          </cell>
        </row>
        <row r="868">
          <cell r="AA868" t="str">
            <v>Aaa</v>
          </cell>
          <cell r="AB868">
            <v>37373</v>
          </cell>
          <cell r="AC868">
            <v>2002</v>
          </cell>
          <cell r="AD868" t="str">
            <v>St1</v>
          </cell>
          <cell r="AE868" t="str">
            <v>Qd1</v>
          </cell>
          <cell r="AF868" t="str">
            <v>Tr2</v>
          </cell>
          <cell r="AG868" t="str">
            <v>Tr2-2002</v>
          </cell>
          <cell r="AH868" t="str">
            <v>2002-Tr2</v>
          </cell>
          <cell r="AI868">
            <v>4</v>
          </cell>
          <cell r="AJ868" t="str">
            <v>04</v>
          </cell>
        </row>
        <row r="869">
          <cell r="AA869" t="str">
            <v>Aaa</v>
          </cell>
          <cell r="AB869">
            <v>37374</v>
          </cell>
          <cell r="AC869">
            <v>2002</v>
          </cell>
          <cell r="AD869" t="str">
            <v>St1</v>
          </cell>
          <cell r="AE869" t="str">
            <v>Qd1</v>
          </cell>
          <cell r="AF869" t="str">
            <v>Tr2</v>
          </cell>
          <cell r="AG869" t="str">
            <v>Tr2-2002</v>
          </cell>
          <cell r="AH869" t="str">
            <v>2002-Tr2</v>
          </cell>
          <cell r="AI869">
            <v>4</v>
          </cell>
          <cell r="AJ869" t="str">
            <v>04</v>
          </cell>
        </row>
        <row r="870">
          <cell r="AA870" t="str">
            <v>Aaa</v>
          </cell>
          <cell r="AB870">
            <v>37375</v>
          </cell>
          <cell r="AC870">
            <v>2002</v>
          </cell>
          <cell r="AD870" t="str">
            <v>St1</v>
          </cell>
          <cell r="AE870" t="str">
            <v>Qd1</v>
          </cell>
          <cell r="AF870" t="str">
            <v>Tr2</v>
          </cell>
          <cell r="AG870" t="str">
            <v>Tr2-2002</v>
          </cell>
          <cell r="AH870" t="str">
            <v>2002-Tr2</v>
          </cell>
          <cell r="AI870">
            <v>4</v>
          </cell>
          <cell r="AJ870" t="str">
            <v>04</v>
          </cell>
        </row>
        <row r="871">
          <cell r="AA871" t="str">
            <v>Aaa</v>
          </cell>
          <cell r="AB871">
            <v>37376</v>
          </cell>
          <cell r="AC871">
            <v>2002</v>
          </cell>
          <cell r="AD871" t="str">
            <v>St1</v>
          </cell>
          <cell r="AE871" t="str">
            <v>Qd1</v>
          </cell>
          <cell r="AF871" t="str">
            <v>Tr2</v>
          </cell>
          <cell r="AG871" t="str">
            <v>Tr2-2002</v>
          </cell>
          <cell r="AH871" t="str">
            <v>2002-Tr2</v>
          </cell>
          <cell r="AI871">
            <v>4</v>
          </cell>
          <cell r="AJ871" t="str">
            <v>04</v>
          </cell>
        </row>
        <row r="872">
          <cell r="AA872" t="str">
            <v>Aaa</v>
          </cell>
          <cell r="AB872">
            <v>37377</v>
          </cell>
          <cell r="AC872">
            <v>2002</v>
          </cell>
          <cell r="AD872" t="str">
            <v>St1</v>
          </cell>
          <cell r="AE872" t="str">
            <v>Qd2</v>
          </cell>
          <cell r="AF872" t="str">
            <v>Tr2</v>
          </cell>
          <cell r="AG872" t="str">
            <v>Tr2-2002</v>
          </cell>
          <cell r="AH872" t="str">
            <v>2002-Tr2</v>
          </cell>
          <cell r="AI872">
            <v>5</v>
          </cell>
          <cell r="AJ872" t="str">
            <v>05</v>
          </cell>
        </row>
        <row r="873">
          <cell r="AA873" t="str">
            <v>Aaa</v>
          </cell>
          <cell r="AB873">
            <v>37378</v>
          </cell>
          <cell r="AC873">
            <v>2002</v>
          </cell>
          <cell r="AD873" t="str">
            <v>St1</v>
          </cell>
          <cell r="AE873" t="str">
            <v>Qd2</v>
          </cell>
          <cell r="AF873" t="str">
            <v>Tr2</v>
          </cell>
          <cell r="AG873" t="str">
            <v>Tr2-2002</v>
          </cell>
          <cell r="AH873" t="str">
            <v>2002-Tr2</v>
          </cell>
          <cell r="AI873">
            <v>5</v>
          </cell>
          <cell r="AJ873" t="str">
            <v>05</v>
          </cell>
        </row>
        <row r="874">
          <cell r="AA874" t="str">
            <v>Aaa</v>
          </cell>
          <cell r="AB874">
            <v>37379</v>
          </cell>
          <cell r="AC874">
            <v>2002</v>
          </cell>
          <cell r="AD874" t="str">
            <v>St1</v>
          </cell>
          <cell r="AE874" t="str">
            <v>Qd2</v>
          </cell>
          <cell r="AF874" t="str">
            <v>Tr2</v>
          </cell>
          <cell r="AG874" t="str">
            <v>Tr2-2002</v>
          </cell>
          <cell r="AH874" t="str">
            <v>2002-Tr2</v>
          </cell>
          <cell r="AI874">
            <v>5</v>
          </cell>
          <cell r="AJ874" t="str">
            <v>05</v>
          </cell>
        </row>
        <row r="875">
          <cell r="AA875" t="str">
            <v>Aaa</v>
          </cell>
          <cell r="AB875">
            <v>37380</v>
          </cell>
          <cell r="AC875">
            <v>2002</v>
          </cell>
          <cell r="AD875" t="str">
            <v>St1</v>
          </cell>
          <cell r="AE875" t="str">
            <v>Qd2</v>
          </cell>
          <cell r="AF875" t="str">
            <v>Tr2</v>
          </cell>
          <cell r="AG875" t="str">
            <v>Tr2-2002</v>
          </cell>
          <cell r="AH875" t="str">
            <v>2002-Tr2</v>
          </cell>
          <cell r="AI875">
            <v>5</v>
          </cell>
          <cell r="AJ875" t="str">
            <v>05</v>
          </cell>
        </row>
        <row r="876">
          <cell r="AA876" t="str">
            <v>Aaa</v>
          </cell>
          <cell r="AB876">
            <v>37381</v>
          </cell>
          <cell r="AC876">
            <v>2002</v>
          </cell>
          <cell r="AD876" t="str">
            <v>St1</v>
          </cell>
          <cell r="AE876" t="str">
            <v>Qd2</v>
          </cell>
          <cell r="AF876" t="str">
            <v>Tr2</v>
          </cell>
          <cell r="AG876" t="str">
            <v>Tr2-2002</v>
          </cell>
          <cell r="AH876" t="str">
            <v>2002-Tr2</v>
          </cell>
          <cell r="AI876">
            <v>5</v>
          </cell>
          <cell r="AJ876" t="str">
            <v>05</v>
          </cell>
        </row>
        <row r="877">
          <cell r="AA877" t="str">
            <v>Aaa</v>
          </cell>
          <cell r="AB877">
            <v>37382</v>
          </cell>
          <cell r="AC877">
            <v>2002</v>
          </cell>
          <cell r="AD877" t="str">
            <v>St1</v>
          </cell>
          <cell r="AE877" t="str">
            <v>Qd2</v>
          </cell>
          <cell r="AF877" t="str">
            <v>Tr2</v>
          </cell>
          <cell r="AG877" t="str">
            <v>Tr2-2002</v>
          </cell>
          <cell r="AH877" t="str">
            <v>2002-Tr2</v>
          </cell>
          <cell r="AI877">
            <v>5</v>
          </cell>
          <cell r="AJ877" t="str">
            <v>05</v>
          </cell>
        </row>
        <row r="878">
          <cell r="AA878" t="str">
            <v>Aaa</v>
          </cell>
          <cell r="AB878">
            <v>37383</v>
          </cell>
          <cell r="AC878">
            <v>2002</v>
          </cell>
          <cell r="AD878" t="str">
            <v>St1</v>
          </cell>
          <cell r="AE878" t="str">
            <v>Qd2</v>
          </cell>
          <cell r="AF878" t="str">
            <v>Tr2</v>
          </cell>
          <cell r="AG878" t="str">
            <v>Tr2-2002</v>
          </cell>
          <cell r="AH878" t="str">
            <v>2002-Tr2</v>
          </cell>
          <cell r="AI878">
            <v>5</v>
          </cell>
          <cell r="AJ878" t="str">
            <v>05</v>
          </cell>
        </row>
        <row r="879">
          <cell r="AA879" t="str">
            <v>Aaa</v>
          </cell>
          <cell r="AB879">
            <v>37384</v>
          </cell>
          <cell r="AC879">
            <v>2002</v>
          </cell>
          <cell r="AD879" t="str">
            <v>St1</v>
          </cell>
          <cell r="AE879" t="str">
            <v>Qd2</v>
          </cell>
          <cell r="AF879" t="str">
            <v>Tr2</v>
          </cell>
          <cell r="AG879" t="str">
            <v>Tr2-2002</v>
          </cell>
          <cell r="AH879" t="str">
            <v>2002-Tr2</v>
          </cell>
          <cell r="AI879">
            <v>5</v>
          </cell>
          <cell r="AJ879" t="str">
            <v>05</v>
          </cell>
        </row>
        <row r="880">
          <cell r="AA880" t="str">
            <v>Aaa</v>
          </cell>
          <cell r="AB880">
            <v>37385</v>
          </cell>
          <cell r="AC880">
            <v>2002</v>
          </cell>
          <cell r="AD880" t="str">
            <v>St1</v>
          </cell>
          <cell r="AE880" t="str">
            <v>Qd2</v>
          </cell>
          <cell r="AF880" t="str">
            <v>Tr2</v>
          </cell>
          <cell r="AG880" t="str">
            <v>Tr2-2002</v>
          </cell>
          <cell r="AH880" t="str">
            <v>2002-Tr2</v>
          </cell>
          <cell r="AI880">
            <v>5</v>
          </cell>
          <cell r="AJ880" t="str">
            <v>05</v>
          </cell>
        </row>
        <row r="881">
          <cell r="AA881" t="str">
            <v>Aaa</v>
          </cell>
          <cell r="AB881">
            <v>37386</v>
          </cell>
          <cell r="AC881">
            <v>2002</v>
          </cell>
          <cell r="AD881" t="str">
            <v>St1</v>
          </cell>
          <cell r="AE881" t="str">
            <v>Qd2</v>
          </cell>
          <cell r="AF881" t="str">
            <v>Tr2</v>
          </cell>
          <cell r="AG881" t="str">
            <v>Tr2-2002</v>
          </cell>
          <cell r="AH881" t="str">
            <v>2002-Tr2</v>
          </cell>
          <cell r="AI881">
            <v>5</v>
          </cell>
          <cell r="AJ881" t="str">
            <v>05</v>
          </cell>
        </row>
        <row r="882">
          <cell r="AA882" t="str">
            <v>Aaa</v>
          </cell>
          <cell r="AB882">
            <v>37387</v>
          </cell>
          <cell r="AC882">
            <v>2002</v>
          </cell>
          <cell r="AD882" t="str">
            <v>St1</v>
          </cell>
          <cell r="AE882" t="str">
            <v>Qd2</v>
          </cell>
          <cell r="AF882" t="str">
            <v>Tr2</v>
          </cell>
          <cell r="AG882" t="str">
            <v>Tr2-2002</v>
          </cell>
          <cell r="AH882" t="str">
            <v>2002-Tr2</v>
          </cell>
          <cell r="AI882">
            <v>5</v>
          </cell>
          <cell r="AJ882" t="str">
            <v>05</v>
          </cell>
        </row>
        <row r="883">
          <cell r="AA883" t="str">
            <v>Aaa</v>
          </cell>
          <cell r="AB883">
            <v>37388</v>
          </cell>
          <cell r="AC883">
            <v>2002</v>
          </cell>
          <cell r="AD883" t="str">
            <v>St1</v>
          </cell>
          <cell r="AE883" t="str">
            <v>Qd2</v>
          </cell>
          <cell r="AF883" t="str">
            <v>Tr2</v>
          </cell>
          <cell r="AG883" t="str">
            <v>Tr2-2002</v>
          </cell>
          <cell r="AH883" t="str">
            <v>2002-Tr2</v>
          </cell>
          <cell r="AI883">
            <v>5</v>
          </cell>
          <cell r="AJ883" t="str">
            <v>05</v>
          </cell>
        </row>
        <row r="884">
          <cell r="AA884" t="str">
            <v>Aaa</v>
          </cell>
          <cell r="AB884">
            <v>37389</v>
          </cell>
          <cell r="AC884">
            <v>2002</v>
          </cell>
          <cell r="AD884" t="str">
            <v>St1</v>
          </cell>
          <cell r="AE884" t="str">
            <v>Qd2</v>
          </cell>
          <cell r="AF884" t="str">
            <v>Tr2</v>
          </cell>
          <cell r="AG884" t="str">
            <v>Tr2-2002</v>
          </cell>
          <cell r="AH884" t="str">
            <v>2002-Tr2</v>
          </cell>
          <cell r="AI884">
            <v>5</v>
          </cell>
          <cell r="AJ884" t="str">
            <v>05</v>
          </cell>
        </row>
        <row r="885">
          <cell r="AA885" t="str">
            <v>Aaa</v>
          </cell>
          <cell r="AB885">
            <v>37390</v>
          </cell>
          <cell r="AC885">
            <v>2002</v>
          </cell>
          <cell r="AD885" t="str">
            <v>St1</v>
          </cell>
          <cell r="AE885" t="str">
            <v>Qd2</v>
          </cell>
          <cell r="AF885" t="str">
            <v>Tr2</v>
          </cell>
          <cell r="AG885" t="str">
            <v>Tr2-2002</v>
          </cell>
          <cell r="AH885" t="str">
            <v>2002-Tr2</v>
          </cell>
          <cell r="AI885">
            <v>5</v>
          </cell>
          <cell r="AJ885" t="str">
            <v>05</v>
          </cell>
        </row>
        <row r="886">
          <cell r="AA886" t="str">
            <v>Aaa</v>
          </cell>
          <cell r="AB886">
            <v>37391</v>
          </cell>
          <cell r="AC886">
            <v>2002</v>
          </cell>
          <cell r="AD886" t="str">
            <v>St1</v>
          </cell>
          <cell r="AE886" t="str">
            <v>Qd2</v>
          </cell>
          <cell r="AF886" t="str">
            <v>Tr2</v>
          </cell>
          <cell r="AG886" t="str">
            <v>Tr2-2002</v>
          </cell>
          <cell r="AH886" t="str">
            <v>2002-Tr2</v>
          </cell>
          <cell r="AI886">
            <v>5</v>
          </cell>
          <cell r="AJ886" t="str">
            <v>05</v>
          </cell>
        </row>
        <row r="887">
          <cell r="AA887" t="str">
            <v>Aaa</v>
          </cell>
          <cell r="AB887">
            <v>37392</v>
          </cell>
          <cell r="AC887">
            <v>2002</v>
          </cell>
          <cell r="AD887" t="str">
            <v>St1</v>
          </cell>
          <cell r="AE887" t="str">
            <v>Qd2</v>
          </cell>
          <cell r="AF887" t="str">
            <v>Tr2</v>
          </cell>
          <cell r="AG887" t="str">
            <v>Tr2-2002</v>
          </cell>
          <cell r="AH887" t="str">
            <v>2002-Tr2</v>
          </cell>
          <cell r="AI887">
            <v>5</v>
          </cell>
          <cell r="AJ887" t="str">
            <v>05</v>
          </cell>
        </row>
        <row r="888">
          <cell r="AA888" t="str">
            <v>Aaa</v>
          </cell>
          <cell r="AB888">
            <v>37393</v>
          </cell>
          <cell r="AC888">
            <v>2002</v>
          </cell>
          <cell r="AD888" t="str">
            <v>St1</v>
          </cell>
          <cell r="AE888" t="str">
            <v>Qd2</v>
          </cell>
          <cell r="AF888" t="str">
            <v>Tr2</v>
          </cell>
          <cell r="AG888" t="str">
            <v>Tr2-2002</v>
          </cell>
          <cell r="AH888" t="str">
            <v>2002-Tr2</v>
          </cell>
          <cell r="AI888">
            <v>5</v>
          </cell>
          <cell r="AJ888" t="str">
            <v>05</v>
          </cell>
        </row>
        <row r="889">
          <cell r="AA889" t="str">
            <v>Aaa</v>
          </cell>
          <cell r="AB889">
            <v>37394</v>
          </cell>
          <cell r="AC889">
            <v>2002</v>
          </cell>
          <cell r="AD889" t="str">
            <v>St1</v>
          </cell>
          <cell r="AE889" t="str">
            <v>Qd2</v>
          </cell>
          <cell r="AF889" t="str">
            <v>Tr2</v>
          </cell>
          <cell r="AG889" t="str">
            <v>Tr2-2002</v>
          </cell>
          <cell r="AH889" t="str">
            <v>2002-Tr2</v>
          </cell>
          <cell r="AI889">
            <v>5</v>
          </cell>
          <cell r="AJ889" t="str">
            <v>05</v>
          </cell>
        </row>
        <row r="890">
          <cell r="AA890" t="str">
            <v>Aaa</v>
          </cell>
          <cell r="AB890">
            <v>37395</v>
          </cell>
          <cell r="AC890">
            <v>2002</v>
          </cell>
          <cell r="AD890" t="str">
            <v>St1</v>
          </cell>
          <cell r="AE890" t="str">
            <v>Qd2</v>
          </cell>
          <cell r="AF890" t="str">
            <v>Tr2</v>
          </cell>
          <cell r="AG890" t="str">
            <v>Tr2-2002</v>
          </cell>
          <cell r="AH890" t="str">
            <v>2002-Tr2</v>
          </cell>
          <cell r="AI890">
            <v>5</v>
          </cell>
          <cell r="AJ890" t="str">
            <v>05</v>
          </cell>
        </row>
        <row r="891">
          <cell r="AA891" t="str">
            <v>Aaa</v>
          </cell>
          <cell r="AB891">
            <v>37396</v>
          </cell>
          <cell r="AC891">
            <v>2002</v>
          </cell>
          <cell r="AD891" t="str">
            <v>St1</v>
          </cell>
          <cell r="AE891" t="str">
            <v>Qd2</v>
          </cell>
          <cell r="AF891" t="str">
            <v>Tr2</v>
          </cell>
          <cell r="AG891" t="str">
            <v>Tr2-2002</v>
          </cell>
          <cell r="AH891" t="str">
            <v>2002-Tr2</v>
          </cell>
          <cell r="AI891">
            <v>5</v>
          </cell>
          <cell r="AJ891" t="str">
            <v>05</v>
          </cell>
        </row>
        <row r="892">
          <cell r="AA892" t="str">
            <v>Aaa</v>
          </cell>
          <cell r="AB892">
            <v>37397</v>
          </cell>
          <cell r="AC892">
            <v>2002</v>
          </cell>
          <cell r="AD892" t="str">
            <v>St1</v>
          </cell>
          <cell r="AE892" t="str">
            <v>Qd2</v>
          </cell>
          <cell r="AF892" t="str">
            <v>Tr2</v>
          </cell>
          <cell r="AG892" t="str">
            <v>Tr2-2002</v>
          </cell>
          <cell r="AH892" t="str">
            <v>2002-Tr2</v>
          </cell>
          <cell r="AI892">
            <v>5</v>
          </cell>
          <cell r="AJ892" t="str">
            <v>05</v>
          </cell>
        </row>
        <row r="893">
          <cell r="AA893" t="str">
            <v>Aaa</v>
          </cell>
          <cell r="AB893">
            <v>37398</v>
          </cell>
          <cell r="AC893">
            <v>2002</v>
          </cell>
          <cell r="AD893" t="str">
            <v>St1</v>
          </cell>
          <cell r="AE893" t="str">
            <v>Qd2</v>
          </cell>
          <cell r="AF893" t="str">
            <v>Tr2</v>
          </cell>
          <cell r="AG893" t="str">
            <v>Tr2-2002</v>
          </cell>
          <cell r="AH893" t="str">
            <v>2002-Tr2</v>
          </cell>
          <cell r="AI893">
            <v>5</v>
          </cell>
          <cell r="AJ893" t="str">
            <v>05</v>
          </cell>
        </row>
        <row r="894">
          <cell r="AA894" t="str">
            <v>Aaa</v>
          </cell>
          <cell r="AB894">
            <v>37399</v>
          </cell>
          <cell r="AC894">
            <v>2002</v>
          </cell>
          <cell r="AD894" t="str">
            <v>St1</v>
          </cell>
          <cell r="AE894" t="str">
            <v>Qd2</v>
          </cell>
          <cell r="AF894" t="str">
            <v>Tr2</v>
          </cell>
          <cell r="AG894" t="str">
            <v>Tr2-2002</v>
          </cell>
          <cell r="AH894" t="str">
            <v>2002-Tr2</v>
          </cell>
          <cell r="AI894">
            <v>5</v>
          </cell>
          <cell r="AJ894" t="str">
            <v>05</v>
          </cell>
        </row>
        <row r="895">
          <cell r="AA895" t="str">
            <v>Aaa</v>
          </cell>
          <cell r="AB895">
            <v>37400</v>
          </cell>
          <cell r="AC895">
            <v>2002</v>
          </cell>
          <cell r="AD895" t="str">
            <v>St1</v>
          </cell>
          <cell r="AE895" t="str">
            <v>Qd2</v>
          </cell>
          <cell r="AF895" t="str">
            <v>Tr2</v>
          </cell>
          <cell r="AG895" t="str">
            <v>Tr2-2002</v>
          </cell>
          <cell r="AH895" t="str">
            <v>2002-Tr2</v>
          </cell>
          <cell r="AI895">
            <v>5</v>
          </cell>
          <cell r="AJ895" t="str">
            <v>05</v>
          </cell>
        </row>
        <row r="896">
          <cell r="AA896" t="str">
            <v>Aaa</v>
          </cell>
          <cell r="AB896">
            <v>37401</v>
          </cell>
          <cell r="AC896">
            <v>2002</v>
          </cell>
          <cell r="AD896" t="str">
            <v>St1</v>
          </cell>
          <cell r="AE896" t="str">
            <v>Qd2</v>
          </cell>
          <cell r="AF896" t="str">
            <v>Tr2</v>
          </cell>
          <cell r="AG896" t="str">
            <v>Tr2-2002</v>
          </cell>
          <cell r="AH896" t="str">
            <v>2002-Tr2</v>
          </cell>
          <cell r="AI896">
            <v>5</v>
          </cell>
          <cell r="AJ896" t="str">
            <v>05</v>
          </cell>
        </row>
        <row r="897">
          <cell r="AA897" t="str">
            <v>Aaa</v>
          </cell>
          <cell r="AB897">
            <v>37402</v>
          </cell>
          <cell r="AC897">
            <v>2002</v>
          </cell>
          <cell r="AD897" t="str">
            <v>St1</v>
          </cell>
          <cell r="AE897" t="str">
            <v>Qd2</v>
          </cell>
          <cell r="AF897" t="str">
            <v>Tr2</v>
          </cell>
          <cell r="AG897" t="str">
            <v>Tr2-2002</v>
          </cell>
          <cell r="AH897" t="str">
            <v>2002-Tr2</v>
          </cell>
          <cell r="AI897">
            <v>5</v>
          </cell>
          <cell r="AJ897" t="str">
            <v>05</v>
          </cell>
        </row>
        <row r="898">
          <cell r="AA898" t="str">
            <v>Aaa</v>
          </cell>
          <cell r="AB898">
            <v>37403</v>
          </cell>
          <cell r="AC898">
            <v>2002</v>
          </cell>
          <cell r="AD898" t="str">
            <v>St1</v>
          </cell>
          <cell r="AE898" t="str">
            <v>Qd2</v>
          </cell>
          <cell r="AF898" t="str">
            <v>Tr2</v>
          </cell>
          <cell r="AG898" t="str">
            <v>Tr2-2002</v>
          </cell>
          <cell r="AH898" t="str">
            <v>2002-Tr2</v>
          </cell>
          <cell r="AI898">
            <v>5</v>
          </cell>
          <cell r="AJ898" t="str">
            <v>05</v>
          </cell>
        </row>
        <row r="899">
          <cell r="AA899" t="str">
            <v>Aaa</v>
          </cell>
          <cell r="AB899">
            <v>37404</v>
          </cell>
          <cell r="AC899">
            <v>2002</v>
          </cell>
          <cell r="AD899" t="str">
            <v>St1</v>
          </cell>
          <cell r="AE899" t="str">
            <v>Qd2</v>
          </cell>
          <cell r="AF899" t="str">
            <v>Tr2</v>
          </cell>
          <cell r="AG899" t="str">
            <v>Tr2-2002</v>
          </cell>
          <cell r="AH899" t="str">
            <v>2002-Tr2</v>
          </cell>
          <cell r="AI899">
            <v>5</v>
          </cell>
          <cell r="AJ899" t="str">
            <v>05</v>
          </cell>
        </row>
        <row r="900">
          <cell r="AA900" t="str">
            <v>Aaa</v>
          </cell>
          <cell r="AB900">
            <v>37405</v>
          </cell>
          <cell r="AC900">
            <v>2002</v>
          </cell>
          <cell r="AD900" t="str">
            <v>St1</v>
          </cell>
          <cell r="AE900" t="str">
            <v>Qd2</v>
          </cell>
          <cell r="AF900" t="str">
            <v>Tr2</v>
          </cell>
          <cell r="AG900" t="str">
            <v>Tr2-2002</v>
          </cell>
          <cell r="AH900" t="str">
            <v>2002-Tr2</v>
          </cell>
          <cell r="AI900">
            <v>5</v>
          </cell>
          <cell r="AJ900" t="str">
            <v>05</v>
          </cell>
        </row>
        <row r="901">
          <cell r="AA901" t="str">
            <v>Aaa</v>
          </cell>
          <cell r="AB901">
            <v>37406</v>
          </cell>
          <cell r="AC901">
            <v>2002</v>
          </cell>
          <cell r="AD901" t="str">
            <v>St1</v>
          </cell>
          <cell r="AE901" t="str">
            <v>Qd2</v>
          </cell>
          <cell r="AF901" t="str">
            <v>Tr2</v>
          </cell>
          <cell r="AG901" t="str">
            <v>Tr2-2002</v>
          </cell>
          <cell r="AH901" t="str">
            <v>2002-Tr2</v>
          </cell>
          <cell r="AI901">
            <v>5</v>
          </cell>
          <cell r="AJ901" t="str">
            <v>05</v>
          </cell>
        </row>
        <row r="902">
          <cell r="AA902" t="str">
            <v>Aaa</v>
          </cell>
          <cell r="AB902">
            <v>37407</v>
          </cell>
          <cell r="AC902">
            <v>2002</v>
          </cell>
          <cell r="AD902" t="str">
            <v>St1</v>
          </cell>
          <cell r="AE902" t="str">
            <v>Qd2</v>
          </cell>
          <cell r="AF902" t="str">
            <v>Tr2</v>
          </cell>
          <cell r="AG902" t="str">
            <v>Tr2-2002</v>
          </cell>
          <cell r="AH902" t="str">
            <v>2002-Tr2</v>
          </cell>
          <cell r="AI902">
            <v>5</v>
          </cell>
          <cell r="AJ902" t="str">
            <v>05</v>
          </cell>
        </row>
        <row r="903">
          <cell r="AA903" t="str">
            <v>Aaa</v>
          </cell>
          <cell r="AB903">
            <v>37408</v>
          </cell>
          <cell r="AC903">
            <v>2002</v>
          </cell>
          <cell r="AD903" t="str">
            <v>St1</v>
          </cell>
          <cell r="AE903" t="str">
            <v>Qd2</v>
          </cell>
          <cell r="AF903" t="str">
            <v>Tr2</v>
          </cell>
          <cell r="AG903" t="str">
            <v>Tr2-2002</v>
          </cell>
          <cell r="AH903" t="str">
            <v>2002-Tr2</v>
          </cell>
          <cell r="AI903">
            <v>6</v>
          </cell>
          <cell r="AJ903" t="str">
            <v>06</v>
          </cell>
        </row>
        <row r="904">
          <cell r="AA904" t="str">
            <v>Aaa</v>
          </cell>
          <cell r="AB904">
            <v>37409</v>
          </cell>
          <cell r="AC904">
            <v>2002</v>
          </cell>
          <cell r="AD904" t="str">
            <v>St1</v>
          </cell>
          <cell r="AE904" t="str">
            <v>Qd2</v>
          </cell>
          <cell r="AF904" t="str">
            <v>Tr2</v>
          </cell>
          <cell r="AG904" t="str">
            <v>Tr2-2002</v>
          </cell>
          <cell r="AH904" t="str">
            <v>2002-Tr2</v>
          </cell>
          <cell r="AI904">
            <v>6</v>
          </cell>
          <cell r="AJ904" t="str">
            <v>06</v>
          </cell>
        </row>
        <row r="905">
          <cell r="AA905" t="str">
            <v>Aaa</v>
          </cell>
          <cell r="AB905">
            <v>37410</v>
          </cell>
          <cell r="AC905">
            <v>2002</v>
          </cell>
          <cell r="AD905" t="str">
            <v>St1</v>
          </cell>
          <cell r="AE905" t="str">
            <v>Qd2</v>
          </cell>
          <cell r="AF905" t="str">
            <v>Tr2</v>
          </cell>
          <cell r="AG905" t="str">
            <v>Tr2-2002</v>
          </cell>
          <cell r="AH905" t="str">
            <v>2002-Tr2</v>
          </cell>
          <cell r="AI905">
            <v>6</v>
          </cell>
          <cell r="AJ905" t="str">
            <v>06</v>
          </cell>
        </row>
        <row r="906">
          <cell r="AA906" t="str">
            <v>Aaa</v>
          </cell>
          <cell r="AB906">
            <v>37411</v>
          </cell>
          <cell r="AC906">
            <v>2002</v>
          </cell>
          <cell r="AD906" t="str">
            <v>St1</v>
          </cell>
          <cell r="AE906" t="str">
            <v>Qd2</v>
          </cell>
          <cell r="AF906" t="str">
            <v>Tr2</v>
          </cell>
          <cell r="AG906" t="str">
            <v>Tr2-2002</v>
          </cell>
          <cell r="AH906" t="str">
            <v>2002-Tr2</v>
          </cell>
          <cell r="AI906">
            <v>6</v>
          </cell>
          <cell r="AJ906" t="str">
            <v>06</v>
          </cell>
        </row>
        <row r="907">
          <cell r="AA907" t="str">
            <v>Aaa</v>
          </cell>
          <cell r="AB907">
            <v>37412</v>
          </cell>
          <cell r="AC907">
            <v>2002</v>
          </cell>
          <cell r="AD907" t="str">
            <v>St1</v>
          </cell>
          <cell r="AE907" t="str">
            <v>Qd2</v>
          </cell>
          <cell r="AF907" t="str">
            <v>Tr2</v>
          </cell>
          <cell r="AG907" t="str">
            <v>Tr2-2002</v>
          </cell>
          <cell r="AH907" t="str">
            <v>2002-Tr2</v>
          </cell>
          <cell r="AI907">
            <v>6</v>
          </cell>
          <cell r="AJ907" t="str">
            <v>06</v>
          </cell>
        </row>
        <row r="908">
          <cell r="AA908" t="str">
            <v>Aaa</v>
          </cell>
          <cell r="AB908">
            <v>37413</v>
          </cell>
          <cell r="AC908">
            <v>2002</v>
          </cell>
          <cell r="AD908" t="str">
            <v>St1</v>
          </cell>
          <cell r="AE908" t="str">
            <v>Qd2</v>
          </cell>
          <cell r="AF908" t="str">
            <v>Tr2</v>
          </cell>
          <cell r="AG908" t="str">
            <v>Tr2-2002</v>
          </cell>
          <cell r="AH908" t="str">
            <v>2002-Tr2</v>
          </cell>
          <cell r="AI908">
            <v>6</v>
          </cell>
          <cell r="AJ908" t="str">
            <v>06</v>
          </cell>
        </row>
        <row r="909">
          <cell r="AA909" t="str">
            <v>Aaa</v>
          </cell>
          <cell r="AB909">
            <v>37414</v>
          </cell>
          <cell r="AC909">
            <v>2002</v>
          </cell>
          <cell r="AD909" t="str">
            <v>St1</v>
          </cell>
          <cell r="AE909" t="str">
            <v>Qd2</v>
          </cell>
          <cell r="AF909" t="str">
            <v>Tr2</v>
          </cell>
          <cell r="AG909" t="str">
            <v>Tr2-2002</v>
          </cell>
          <cell r="AH909" t="str">
            <v>2002-Tr2</v>
          </cell>
          <cell r="AI909">
            <v>6</v>
          </cell>
          <cell r="AJ909" t="str">
            <v>06</v>
          </cell>
        </row>
        <row r="910">
          <cell r="AA910" t="str">
            <v>Aaa</v>
          </cell>
          <cell r="AB910">
            <v>37415</v>
          </cell>
          <cell r="AC910">
            <v>2002</v>
          </cell>
          <cell r="AD910" t="str">
            <v>St1</v>
          </cell>
          <cell r="AE910" t="str">
            <v>Qd2</v>
          </cell>
          <cell r="AF910" t="str">
            <v>Tr2</v>
          </cell>
          <cell r="AG910" t="str">
            <v>Tr2-2002</v>
          </cell>
          <cell r="AH910" t="str">
            <v>2002-Tr2</v>
          </cell>
          <cell r="AI910">
            <v>6</v>
          </cell>
          <cell r="AJ910" t="str">
            <v>06</v>
          </cell>
        </row>
        <row r="911">
          <cell r="AA911" t="str">
            <v>Aaa</v>
          </cell>
          <cell r="AB911">
            <v>37416</v>
          </cell>
          <cell r="AC911">
            <v>2002</v>
          </cell>
          <cell r="AD911" t="str">
            <v>St1</v>
          </cell>
          <cell r="AE911" t="str">
            <v>Qd2</v>
          </cell>
          <cell r="AF911" t="str">
            <v>Tr2</v>
          </cell>
          <cell r="AG911" t="str">
            <v>Tr2-2002</v>
          </cell>
          <cell r="AH911" t="str">
            <v>2002-Tr2</v>
          </cell>
          <cell r="AI911">
            <v>6</v>
          </cell>
          <cell r="AJ911" t="str">
            <v>06</v>
          </cell>
        </row>
        <row r="912">
          <cell r="AA912" t="str">
            <v>Aaa</v>
          </cell>
          <cell r="AB912">
            <v>37417</v>
          </cell>
          <cell r="AC912">
            <v>2002</v>
          </cell>
          <cell r="AD912" t="str">
            <v>St1</v>
          </cell>
          <cell r="AE912" t="str">
            <v>Qd2</v>
          </cell>
          <cell r="AF912" t="str">
            <v>Tr2</v>
          </cell>
          <cell r="AG912" t="str">
            <v>Tr2-2002</v>
          </cell>
          <cell r="AH912" t="str">
            <v>2002-Tr2</v>
          </cell>
          <cell r="AI912">
            <v>6</v>
          </cell>
          <cell r="AJ912" t="str">
            <v>06</v>
          </cell>
        </row>
        <row r="913">
          <cell r="AA913" t="str">
            <v>Aaa</v>
          </cell>
          <cell r="AB913">
            <v>37418</v>
          </cell>
          <cell r="AC913">
            <v>2002</v>
          </cell>
          <cell r="AD913" t="str">
            <v>St1</v>
          </cell>
          <cell r="AE913" t="str">
            <v>Qd2</v>
          </cell>
          <cell r="AF913" t="str">
            <v>Tr2</v>
          </cell>
          <cell r="AG913" t="str">
            <v>Tr2-2002</v>
          </cell>
          <cell r="AH913" t="str">
            <v>2002-Tr2</v>
          </cell>
          <cell r="AI913">
            <v>6</v>
          </cell>
          <cell r="AJ913" t="str">
            <v>06</v>
          </cell>
        </row>
        <row r="914">
          <cell r="AA914" t="str">
            <v>Aaa</v>
          </cell>
          <cell r="AB914">
            <v>37419</v>
          </cell>
          <cell r="AC914">
            <v>2002</v>
          </cell>
          <cell r="AD914" t="str">
            <v>St1</v>
          </cell>
          <cell r="AE914" t="str">
            <v>Qd2</v>
          </cell>
          <cell r="AF914" t="str">
            <v>Tr2</v>
          </cell>
          <cell r="AG914" t="str">
            <v>Tr2-2002</v>
          </cell>
          <cell r="AH914" t="str">
            <v>2002-Tr2</v>
          </cell>
          <cell r="AI914">
            <v>6</v>
          </cell>
          <cell r="AJ914" t="str">
            <v>06</v>
          </cell>
        </row>
        <row r="915">
          <cell r="AA915" t="str">
            <v>Aaa</v>
          </cell>
          <cell r="AB915">
            <v>37420</v>
          </cell>
          <cell r="AC915">
            <v>2002</v>
          </cell>
          <cell r="AD915" t="str">
            <v>St1</v>
          </cell>
          <cell r="AE915" t="str">
            <v>Qd2</v>
          </cell>
          <cell r="AF915" t="str">
            <v>Tr2</v>
          </cell>
          <cell r="AG915" t="str">
            <v>Tr2-2002</v>
          </cell>
          <cell r="AH915" t="str">
            <v>2002-Tr2</v>
          </cell>
          <cell r="AI915">
            <v>6</v>
          </cell>
          <cell r="AJ915" t="str">
            <v>06</v>
          </cell>
        </row>
        <row r="916">
          <cell r="AA916" t="str">
            <v>Aaa</v>
          </cell>
          <cell r="AB916">
            <v>37421</v>
          </cell>
          <cell r="AC916">
            <v>2002</v>
          </cell>
          <cell r="AD916" t="str">
            <v>St1</v>
          </cell>
          <cell r="AE916" t="str">
            <v>Qd2</v>
          </cell>
          <cell r="AF916" t="str">
            <v>Tr2</v>
          </cell>
          <cell r="AG916" t="str">
            <v>Tr2-2002</v>
          </cell>
          <cell r="AH916" t="str">
            <v>2002-Tr2</v>
          </cell>
          <cell r="AI916">
            <v>6</v>
          </cell>
          <cell r="AJ916" t="str">
            <v>06</v>
          </cell>
        </row>
        <row r="917">
          <cell r="AA917" t="str">
            <v>Aaa</v>
          </cell>
          <cell r="AB917">
            <v>37422</v>
          </cell>
          <cell r="AC917">
            <v>2002</v>
          </cell>
          <cell r="AD917" t="str">
            <v>St1</v>
          </cell>
          <cell r="AE917" t="str">
            <v>Qd2</v>
          </cell>
          <cell r="AF917" t="str">
            <v>Tr2</v>
          </cell>
          <cell r="AG917" t="str">
            <v>Tr2-2002</v>
          </cell>
          <cell r="AH917" t="str">
            <v>2002-Tr2</v>
          </cell>
          <cell r="AI917">
            <v>6</v>
          </cell>
          <cell r="AJ917" t="str">
            <v>06</v>
          </cell>
        </row>
        <row r="918">
          <cell r="AA918" t="str">
            <v>Aaa</v>
          </cell>
          <cell r="AB918">
            <v>37423</v>
          </cell>
          <cell r="AC918">
            <v>2002</v>
          </cell>
          <cell r="AD918" t="str">
            <v>St1</v>
          </cell>
          <cell r="AE918" t="str">
            <v>Qd2</v>
          </cell>
          <cell r="AF918" t="str">
            <v>Tr2</v>
          </cell>
          <cell r="AG918" t="str">
            <v>Tr2-2002</v>
          </cell>
          <cell r="AH918" t="str">
            <v>2002-Tr2</v>
          </cell>
          <cell r="AI918">
            <v>6</v>
          </cell>
          <cell r="AJ918" t="str">
            <v>06</v>
          </cell>
        </row>
        <row r="919">
          <cell r="AA919" t="str">
            <v>Aaa</v>
          </cell>
          <cell r="AB919">
            <v>37424</v>
          </cell>
          <cell r="AC919">
            <v>2002</v>
          </cell>
          <cell r="AD919" t="str">
            <v>St1</v>
          </cell>
          <cell r="AE919" t="str">
            <v>Qd2</v>
          </cell>
          <cell r="AF919" t="str">
            <v>Tr2</v>
          </cell>
          <cell r="AG919" t="str">
            <v>Tr2-2002</v>
          </cell>
          <cell r="AH919" t="str">
            <v>2002-Tr2</v>
          </cell>
          <cell r="AI919">
            <v>6</v>
          </cell>
          <cell r="AJ919" t="str">
            <v>06</v>
          </cell>
        </row>
        <row r="920">
          <cell r="AA920" t="str">
            <v>Aaa</v>
          </cell>
          <cell r="AB920">
            <v>37425</v>
          </cell>
          <cell r="AC920">
            <v>2002</v>
          </cell>
          <cell r="AD920" t="str">
            <v>St1</v>
          </cell>
          <cell r="AE920" t="str">
            <v>Qd2</v>
          </cell>
          <cell r="AF920" t="str">
            <v>Tr2</v>
          </cell>
          <cell r="AG920" t="str">
            <v>Tr2-2002</v>
          </cell>
          <cell r="AH920" t="str">
            <v>2002-Tr2</v>
          </cell>
          <cell r="AI920">
            <v>6</v>
          </cell>
          <cell r="AJ920" t="str">
            <v>06</v>
          </cell>
        </row>
        <row r="921">
          <cell r="AA921" t="str">
            <v>Aaa</v>
          </cell>
          <cell r="AB921">
            <v>37426</v>
          </cell>
          <cell r="AC921">
            <v>2002</v>
          </cell>
          <cell r="AD921" t="str">
            <v>St1</v>
          </cell>
          <cell r="AE921" t="str">
            <v>Qd2</v>
          </cell>
          <cell r="AF921" t="str">
            <v>Tr2</v>
          </cell>
          <cell r="AG921" t="str">
            <v>Tr2-2002</v>
          </cell>
          <cell r="AH921" t="str">
            <v>2002-Tr2</v>
          </cell>
          <cell r="AI921">
            <v>6</v>
          </cell>
          <cell r="AJ921" t="str">
            <v>06</v>
          </cell>
        </row>
        <row r="922">
          <cell r="AA922" t="str">
            <v>Aaa</v>
          </cell>
          <cell r="AB922">
            <v>37427</v>
          </cell>
          <cell r="AC922">
            <v>2002</v>
          </cell>
          <cell r="AD922" t="str">
            <v>St1</v>
          </cell>
          <cell r="AE922" t="str">
            <v>Qd2</v>
          </cell>
          <cell r="AF922" t="str">
            <v>Tr2</v>
          </cell>
          <cell r="AG922" t="str">
            <v>Tr2-2002</v>
          </cell>
          <cell r="AH922" t="str">
            <v>2002-Tr2</v>
          </cell>
          <cell r="AI922">
            <v>6</v>
          </cell>
          <cell r="AJ922" t="str">
            <v>06</v>
          </cell>
        </row>
        <row r="923">
          <cell r="AA923" t="str">
            <v>Aaa</v>
          </cell>
          <cell r="AB923">
            <v>37428</v>
          </cell>
          <cell r="AC923">
            <v>2002</v>
          </cell>
          <cell r="AD923" t="str">
            <v>St1</v>
          </cell>
          <cell r="AE923" t="str">
            <v>Qd2</v>
          </cell>
          <cell r="AF923" t="str">
            <v>Tr2</v>
          </cell>
          <cell r="AG923" t="str">
            <v>Tr2-2002</v>
          </cell>
          <cell r="AH923" t="str">
            <v>2002-Tr2</v>
          </cell>
          <cell r="AI923">
            <v>6</v>
          </cell>
          <cell r="AJ923" t="str">
            <v>06</v>
          </cell>
        </row>
        <row r="924">
          <cell r="AA924" t="str">
            <v>Aaa</v>
          </cell>
          <cell r="AB924">
            <v>37429</v>
          </cell>
          <cell r="AC924">
            <v>2002</v>
          </cell>
          <cell r="AD924" t="str">
            <v>St1</v>
          </cell>
          <cell r="AE924" t="str">
            <v>Qd2</v>
          </cell>
          <cell r="AF924" t="str">
            <v>Tr2</v>
          </cell>
          <cell r="AG924" t="str">
            <v>Tr2-2002</v>
          </cell>
          <cell r="AH924" t="str">
            <v>2002-Tr2</v>
          </cell>
          <cell r="AI924">
            <v>6</v>
          </cell>
          <cell r="AJ924" t="str">
            <v>06</v>
          </cell>
        </row>
        <row r="925">
          <cell r="AA925" t="str">
            <v>Aaa</v>
          </cell>
          <cell r="AB925">
            <v>37430</v>
          </cell>
          <cell r="AC925">
            <v>2002</v>
          </cell>
          <cell r="AD925" t="str">
            <v>St1</v>
          </cell>
          <cell r="AE925" t="str">
            <v>Qd2</v>
          </cell>
          <cell r="AF925" t="str">
            <v>Tr2</v>
          </cell>
          <cell r="AG925" t="str">
            <v>Tr2-2002</v>
          </cell>
          <cell r="AH925" t="str">
            <v>2002-Tr2</v>
          </cell>
          <cell r="AI925">
            <v>6</v>
          </cell>
          <cell r="AJ925" t="str">
            <v>06</v>
          </cell>
        </row>
        <row r="926">
          <cell r="AA926" t="str">
            <v>Aaa</v>
          </cell>
          <cell r="AB926">
            <v>37431</v>
          </cell>
          <cell r="AC926">
            <v>2002</v>
          </cell>
          <cell r="AD926" t="str">
            <v>St1</v>
          </cell>
          <cell r="AE926" t="str">
            <v>Qd2</v>
          </cell>
          <cell r="AF926" t="str">
            <v>Tr2</v>
          </cell>
          <cell r="AG926" t="str">
            <v>Tr2-2002</v>
          </cell>
          <cell r="AH926" t="str">
            <v>2002-Tr2</v>
          </cell>
          <cell r="AI926">
            <v>6</v>
          </cell>
          <cell r="AJ926" t="str">
            <v>06</v>
          </cell>
        </row>
        <row r="927">
          <cell r="AA927" t="str">
            <v>Aaa</v>
          </cell>
          <cell r="AB927">
            <v>37432</v>
          </cell>
          <cell r="AC927">
            <v>2002</v>
          </cell>
          <cell r="AD927" t="str">
            <v>St1</v>
          </cell>
          <cell r="AE927" t="str">
            <v>Qd2</v>
          </cell>
          <cell r="AF927" t="str">
            <v>Tr2</v>
          </cell>
          <cell r="AG927" t="str">
            <v>Tr2-2002</v>
          </cell>
          <cell r="AH927" t="str">
            <v>2002-Tr2</v>
          </cell>
          <cell r="AI927">
            <v>6</v>
          </cell>
          <cell r="AJ927" t="str">
            <v>06</v>
          </cell>
        </row>
        <row r="928">
          <cell r="AA928" t="str">
            <v>Aaa</v>
          </cell>
          <cell r="AB928">
            <v>37433</v>
          </cell>
          <cell r="AC928">
            <v>2002</v>
          </cell>
          <cell r="AD928" t="str">
            <v>St1</v>
          </cell>
          <cell r="AE928" t="str">
            <v>Qd2</v>
          </cell>
          <cell r="AF928" t="str">
            <v>Tr2</v>
          </cell>
          <cell r="AG928" t="str">
            <v>Tr2-2002</v>
          </cell>
          <cell r="AH928" t="str">
            <v>2002-Tr2</v>
          </cell>
          <cell r="AI928">
            <v>6</v>
          </cell>
          <cell r="AJ928" t="str">
            <v>06</v>
          </cell>
        </row>
        <row r="929">
          <cell r="AA929" t="str">
            <v>Aaa</v>
          </cell>
          <cell r="AB929">
            <v>37434</v>
          </cell>
          <cell r="AC929">
            <v>2002</v>
          </cell>
          <cell r="AD929" t="str">
            <v>St1</v>
          </cell>
          <cell r="AE929" t="str">
            <v>Qd2</v>
          </cell>
          <cell r="AF929" t="str">
            <v>Tr2</v>
          </cell>
          <cell r="AG929" t="str">
            <v>Tr2-2002</v>
          </cell>
          <cell r="AH929" t="str">
            <v>2002-Tr2</v>
          </cell>
          <cell r="AI929">
            <v>6</v>
          </cell>
          <cell r="AJ929" t="str">
            <v>06</v>
          </cell>
        </row>
        <row r="930">
          <cell r="AA930" t="str">
            <v>Aaa</v>
          </cell>
          <cell r="AB930">
            <v>37435</v>
          </cell>
          <cell r="AC930">
            <v>2002</v>
          </cell>
          <cell r="AD930" t="str">
            <v>St1</v>
          </cell>
          <cell r="AE930" t="str">
            <v>Qd2</v>
          </cell>
          <cell r="AF930" t="str">
            <v>Tr2</v>
          </cell>
          <cell r="AG930" t="str">
            <v>Tr2-2002</v>
          </cell>
          <cell r="AH930" t="str">
            <v>2002-Tr2</v>
          </cell>
          <cell r="AI930">
            <v>6</v>
          </cell>
          <cell r="AJ930" t="str">
            <v>06</v>
          </cell>
        </row>
        <row r="931">
          <cell r="AA931" t="str">
            <v>Aaa</v>
          </cell>
          <cell r="AB931">
            <v>37436</v>
          </cell>
          <cell r="AC931">
            <v>2002</v>
          </cell>
          <cell r="AD931" t="str">
            <v>St1</v>
          </cell>
          <cell r="AE931" t="str">
            <v>Qd2</v>
          </cell>
          <cell r="AF931" t="str">
            <v>Tr2</v>
          </cell>
          <cell r="AG931" t="str">
            <v>Tr2-2002</v>
          </cell>
          <cell r="AH931" t="str">
            <v>2002-Tr2</v>
          </cell>
          <cell r="AI931">
            <v>6</v>
          </cell>
          <cell r="AJ931" t="str">
            <v>06</v>
          </cell>
        </row>
        <row r="932">
          <cell r="AA932" t="str">
            <v>Aaa</v>
          </cell>
          <cell r="AB932">
            <v>37437</v>
          </cell>
          <cell r="AC932">
            <v>2002</v>
          </cell>
          <cell r="AD932" t="str">
            <v>St1</v>
          </cell>
          <cell r="AE932" t="str">
            <v>Qd2</v>
          </cell>
          <cell r="AF932" t="str">
            <v>Tr2</v>
          </cell>
          <cell r="AG932" t="str">
            <v>Tr2-2002</v>
          </cell>
          <cell r="AH932" t="str">
            <v>2002-Tr2</v>
          </cell>
          <cell r="AI932">
            <v>6</v>
          </cell>
          <cell r="AJ932" t="str">
            <v>06</v>
          </cell>
        </row>
        <row r="933">
          <cell r="AA933" t="str">
            <v>Aaa</v>
          </cell>
          <cell r="AB933">
            <v>37438</v>
          </cell>
          <cell r="AC933">
            <v>2002</v>
          </cell>
          <cell r="AD933" t="str">
            <v>St2</v>
          </cell>
          <cell r="AE933" t="str">
            <v>Qd2</v>
          </cell>
          <cell r="AF933" t="str">
            <v>Tr3</v>
          </cell>
          <cell r="AG933" t="str">
            <v>Tr3-2002</v>
          </cell>
          <cell r="AH933" t="str">
            <v>2002-Tr3</v>
          </cell>
          <cell r="AI933">
            <v>7</v>
          </cell>
          <cell r="AJ933" t="str">
            <v>07</v>
          </cell>
        </row>
        <row r="934">
          <cell r="AA934" t="str">
            <v>Aaa</v>
          </cell>
          <cell r="AB934">
            <v>37439</v>
          </cell>
          <cell r="AC934">
            <v>2002</v>
          </cell>
          <cell r="AD934" t="str">
            <v>St2</v>
          </cell>
          <cell r="AE934" t="str">
            <v>Qd2</v>
          </cell>
          <cell r="AF934" t="str">
            <v>Tr3</v>
          </cell>
          <cell r="AG934" t="str">
            <v>Tr3-2002</v>
          </cell>
          <cell r="AH934" t="str">
            <v>2002-Tr3</v>
          </cell>
          <cell r="AI934">
            <v>7</v>
          </cell>
          <cell r="AJ934" t="str">
            <v>07</v>
          </cell>
        </row>
        <row r="935">
          <cell r="AA935" t="str">
            <v>Aaa</v>
          </cell>
          <cell r="AB935">
            <v>37440</v>
          </cell>
          <cell r="AC935">
            <v>2002</v>
          </cell>
          <cell r="AD935" t="str">
            <v>St2</v>
          </cell>
          <cell r="AE935" t="str">
            <v>Qd2</v>
          </cell>
          <cell r="AF935" t="str">
            <v>Tr3</v>
          </cell>
          <cell r="AG935" t="str">
            <v>Tr3-2002</v>
          </cell>
          <cell r="AH935" t="str">
            <v>2002-Tr3</v>
          </cell>
          <cell r="AI935">
            <v>7</v>
          </cell>
          <cell r="AJ935" t="str">
            <v>07</v>
          </cell>
        </row>
        <row r="936">
          <cell r="AA936" t="str">
            <v>Aaa</v>
          </cell>
          <cell r="AB936">
            <v>37441</v>
          </cell>
          <cell r="AC936">
            <v>2002</v>
          </cell>
          <cell r="AD936" t="str">
            <v>St2</v>
          </cell>
          <cell r="AE936" t="str">
            <v>Qd2</v>
          </cell>
          <cell r="AF936" t="str">
            <v>Tr3</v>
          </cell>
          <cell r="AG936" t="str">
            <v>Tr3-2002</v>
          </cell>
          <cell r="AH936" t="str">
            <v>2002-Tr3</v>
          </cell>
          <cell r="AI936">
            <v>7</v>
          </cell>
          <cell r="AJ936" t="str">
            <v>07</v>
          </cell>
        </row>
        <row r="937">
          <cell r="AA937" t="str">
            <v>Aaa</v>
          </cell>
          <cell r="AB937">
            <v>37442</v>
          </cell>
          <cell r="AC937">
            <v>2002</v>
          </cell>
          <cell r="AD937" t="str">
            <v>St2</v>
          </cell>
          <cell r="AE937" t="str">
            <v>Qd2</v>
          </cell>
          <cell r="AF937" t="str">
            <v>Tr3</v>
          </cell>
          <cell r="AG937" t="str">
            <v>Tr3-2002</v>
          </cell>
          <cell r="AH937" t="str">
            <v>2002-Tr3</v>
          </cell>
          <cell r="AI937">
            <v>7</v>
          </cell>
          <cell r="AJ937" t="str">
            <v>07</v>
          </cell>
        </row>
        <row r="938">
          <cell r="AA938" t="str">
            <v>Aaa</v>
          </cell>
          <cell r="AB938">
            <v>37443</v>
          </cell>
          <cell r="AC938">
            <v>2002</v>
          </cell>
          <cell r="AD938" t="str">
            <v>St2</v>
          </cell>
          <cell r="AE938" t="str">
            <v>Qd2</v>
          </cell>
          <cell r="AF938" t="str">
            <v>Tr3</v>
          </cell>
          <cell r="AG938" t="str">
            <v>Tr3-2002</v>
          </cell>
          <cell r="AH938" t="str">
            <v>2002-Tr3</v>
          </cell>
          <cell r="AI938">
            <v>7</v>
          </cell>
          <cell r="AJ938" t="str">
            <v>07</v>
          </cell>
        </row>
        <row r="939">
          <cell r="AA939" t="str">
            <v>Aaa</v>
          </cell>
          <cell r="AB939">
            <v>37444</v>
          </cell>
          <cell r="AC939">
            <v>2002</v>
          </cell>
          <cell r="AD939" t="str">
            <v>St2</v>
          </cell>
          <cell r="AE939" t="str">
            <v>Qd2</v>
          </cell>
          <cell r="AF939" t="str">
            <v>Tr3</v>
          </cell>
          <cell r="AG939" t="str">
            <v>Tr3-2002</v>
          </cell>
          <cell r="AH939" t="str">
            <v>2002-Tr3</v>
          </cell>
          <cell r="AI939">
            <v>7</v>
          </cell>
          <cell r="AJ939" t="str">
            <v>07</v>
          </cell>
        </row>
        <row r="940">
          <cell r="AA940" t="str">
            <v>Aaa</v>
          </cell>
          <cell r="AB940">
            <v>37445</v>
          </cell>
          <cell r="AC940">
            <v>2002</v>
          </cell>
          <cell r="AD940" t="str">
            <v>St2</v>
          </cell>
          <cell r="AE940" t="str">
            <v>Qd2</v>
          </cell>
          <cell r="AF940" t="str">
            <v>Tr3</v>
          </cell>
          <cell r="AG940" t="str">
            <v>Tr3-2002</v>
          </cell>
          <cell r="AH940" t="str">
            <v>2002-Tr3</v>
          </cell>
          <cell r="AI940">
            <v>7</v>
          </cell>
          <cell r="AJ940" t="str">
            <v>07</v>
          </cell>
        </row>
        <row r="941">
          <cell r="AA941" t="str">
            <v>Aaa</v>
          </cell>
          <cell r="AB941">
            <v>37446</v>
          </cell>
          <cell r="AC941">
            <v>2002</v>
          </cell>
          <cell r="AD941" t="str">
            <v>St2</v>
          </cell>
          <cell r="AE941" t="str">
            <v>Qd2</v>
          </cell>
          <cell r="AF941" t="str">
            <v>Tr3</v>
          </cell>
          <cell r="AG941" t="str">
            <v>Tr3-2002</v>
          </cell>
          <cell r="AH941" t="str">
            <v>2002-Tr3</v>
          </cell>
          <cell r="AI941">
            <v>7</v>
          </cell>
          <cell r="AJ941" t="str">
            <v>07</v>
          </cell>
        </row>
        <row r="942">
          <cell r="AA942" t="str">
            <v>Aaa</v>
          </cell>
          <cell r="AB942">
            <v>37447</v>
          </cell>
          <cell r="AC942">
            <v>2002</v>
          </cell>
          <cell r="AD942" t="str">
            <v>St2</v>
          </cell>
          <cell r="AE942" t="str">
            <v>Qd2</v>
          </cell>
          <cell r="AF942" t="str">
            <v>Tr3</v>
          </cell>
          <cell r="AG942" t="str">
            <v>Tr3-2002</v>
          </cell>
          <cell r="AH942" t="str">
            <v>2002-Tr3</v>
          </cell>
          <cell r="AI942">
            <v>7</v>
          </cell>
          <cell r="AJ942" t="str">
            <v>07</v>
          </cell>
        </row>
        <row r="943">
          <cell r="AA943" t="str">
            <v>Aaa</v>
          </cell>
          <cell r="AB943">
            <v>37448</v>
          </cell>
          <cell r="AC943">
            <v>2002</v>
          </cell>
          <cell r="AD943" t="str">
            <v>St2</v>
          </cell>
          <cell r="AE943" t="str">
            <v>Qd2</v>
          </cell>
          <cell r="AF943" t="str">
            <v>Tr3</v>
          </cell>
          <cell r="AG943" t="str">
            <v>Tr3-2002</v>
          </cell>
          <cell r="AH943" t="str">
            <v>2002-Tr3</v>
          </cell>
          <cell r="AI943">
            <v>7</v>
          </cell>
          <cell r="AJ943" t="str">
            <v>07</v>
          </cell>
        </row>
        <row r="944">
          <cell r="AA944" t="str">
            <v>Aaa</v>
          </cell>
          <cell r="AB944">
            <v>37449</v>
          </cell>
          <cell r="AC944">
            <v>2002</v>
          </cell>
          <cell r="AD944" t="str">
            <v>St2</v>
          </cell>
          <cell r="AE944" t="str">
            <v>Qd2</v>
          </cell>
          <cell r="AF944" t="str">
            <v>Tr3</v>
          </cell>
          <cell r="AG944" t="str">
            <v>Tr3-2002</v>
          </cell>
          <cell r="AH944" t="str">
            <v>2002-Tr3</v>
          </cell>
          <cell r="AI944">
            <v>7</v>
          </cell>
          <cell r="AJ944" t="str">
            <v>07</v>
          </cell>
        </row>
        <row r="945">
          <cell r="AA945" t="str">
            <v>Aaa</v>
          </cell>
          <cell r="AB945">
            <v>37450</v>
          </cell>
          <cell r="AC945">
            <v>2002</v>
          </cell>
          <cell r="AD945" t="str">
            <v>St2</v>
          </cell>
          <cell r="AE945" t="str">
            <v>Qd2</v>
          </cell>
          <cell r="AF945" t="str">
            <v>Tr3</v>
          </cell>
          <cell r="AG945" t="str">
            <v>Tr3-2002</v>
          </cell>
          <cell r="AH945" t="str">
            <v>2002-Tr3</v>
          </cell>
          <cell r="AI945">
            <v>7</v>
          </cell>
          <cell r="AJ945" t="str">
            <v>07</v>
          </cell>
        </row>
        <row r="946">
          <cell r="AA946" t="str">
            <v>Aaa</v>
          </cell>
          <cell r="AB946">
            <v>37451</v>
          </cell>
          <cell r="AC946">
            <v>2002</v>
          </cell>
          <cell r="AD946" t="str">
            <v>St2</v>
          </cell>
          <cell r="AE946" t="str">
            <v>Qd2</v>
          </cell>
          <cell r="AF946" t="str">
            <v>Tr3</v>
          </cell>
          <cell r="AG946" t="str">
            <v>Tr3-2002</v>
          </cell>
          <cell r="AH946" t="str">
            <v>2002-Tr3</v>
          </cell>
          <cell r="AI946">
            <v>7</v>
          </cell>
          <cell r="AJ946" t="str">
            <v>07</v>
          </cell>
        </row>
        <row r="947">
          <cell r="AA947" t="str">
            <v>Aaa</v>
          </cell>
          <cell r="AB947">
            <v>37452</v>
          </cell>
          <cell r="AC947">
            <v>2002</v>
          </cell>
          <cell r="AD947" t="str">
            <v>St2</v>
          </cell>
          <cell r="AE947" t="str">
            <v>Qd2</v>
          </cell>
          <cell r="AF947" t="str">
            <v>Tr3</v>
          </cell>
          <cell r="AG947" t="str">
            <v>Tr3-2002</v>
          </cell>
          <cell r="AH947" t="str">
            <v>2002-Tr3</v>
          </cell>
          <cell r="AI947">
            <v>7</v>
          </cell>
          <cell r="AJ947" t="str">
            <v>07</v>
          </cell>
        </row>
        <row r="948">
          <cell r="AA948" t="str">
            <v>Aaa</v>
          </cell>
          <cell r="AB948">
            <v>37453</v>
          </cell>
          <cell r="AC948">
            <v>2002</v>
          </cell>
          <cell r="AD948" t="str">
            <v>St2</v>
          </cell>
          <cell r="AE948" t="str">
            <v>Qd2</v>
          </cell>
          <cell r="AF948" t="str">
            <v>Tr3</v>
          </cell>
          <cell r="AG948" t="str">
            <v>Tr3-2002</v>
          </cell>
          <cell r="AH948" t="str">
            <v>2002-Tr3</v>
          </cell>
          <cell r="AI948">
            <v>7</v>
          </cell>
          <cell r="AJ948" t="str">
            <v>07</v>
          </cell>
        </row>
        <row r="949">
          <cell r="AA949" t="str">
            <v>Aaa</v>
          </cell>
          <cell r="AB949">
            <v>37454</v>
          </cell>
          <cell r="AC949">
            <v>2002</v>
          </cell>
          <cell r="AD949" t="str">
            <v>St2</v>
          </cell>
          <cell r="AE949" t="str">
            <v>Qd2</v>
          </cell>
          <cell r="AF949" t="str">
            <v>Tr3</v>
          </cell>
          <cell r="AG949" t="str">
            <v>Tr3-2002</v>
          </cell>
          <cell r="AH949" t="str">
            <v>2002-Tr3</v>
          </cell>
          <cell r="AI949">
            <v>7</v>
          </cell>
          <cell r="AJ949" t="str">
            <v>07</v>
          </cell>
        </row>
        <row r="950">
          <cell r="AA950" t="str">
            <v>Aaa</v>
          </cell>
          <cell r="AB950">
            <v>37455</v>
          </cell>
          <cell r="AC950">
            <v>2002</v>
          </cell>
          <cell r="AD950" t="str">
            <v>St2</v>
          </cell>
          <cell r="AE950" t="str">
            <v>Qd2</v>
          </cell>
          <cell r="AF950" t="str">
            <v>Tr3</v>
          </cell>
          <cell r="AG950" t="str">
            <v>Tr3-2002</v>
          </cell>
          <cell r="AH950" t="str">
            <v>2002-Tr3</v>
          </cell>
          <cell r="AI950">
            <v>7</v>
          </cell>
          <cell r="AJ950" t="str">
            <v>07</v>
          </cell>
        </row>
        <row r="951">
          <cell r="AA951" t="str">
            <v>Aaa</v>
          </cell>
          <cell r="AB951">
            <v>37456</v>
          </cell>
          <cell r="AC951">
            <v>2002</v>
          </cell>
          <cell r="AD951" t="str">
            <v>St2</v>
          </cell>
          <cell r="AE951" t="str">
            <v>Qd2</v>
          </cell>
          <cell r="AF951" t="str">
            <v>Tr3</v>
          </cell>
          <cell r="AG951" t="str">
            <v>Tr3-2002</v>
          </cell>
          <cell r="AH951" t="str">
            <v>2002-Tr3</v>
          </cell>
          <cell r="AI951">
            <v>7</v>
          </cell>
          <cell r="AJ951" t="str">
            <v>07</v>
          </cell>
        </row>
        <row r="952">
          <cell r="AA952" t="str">
            <v>Aaa</v>
          </cell>
          <cell r="AB952">
            <v>37457</v>
          </cell>
          <cell r="AC952">
            <v>2002</v>
          </cell>
          <cell r="AD952" t="str">
            <v>St2</v>
          </cell>
          <cell r="AE952" t="str">
            <v>Qd2</v>
          </cell>
          <cell r="AF952" t="str">
            <v>Tr3</v>
          </cell>
          <cell r="AG952" t="str">
            <v>Tr3-2002</v>
          </cell>
          <cell r="AH952" t="str">
            <v>2002-Tr3</v>
          </cell>
          <cell r="AI952">
            <v>7</v>
          </cell>
          <cell r="AJ952" t="str">
            <v>07</v>
          </cell>
        </row>
        <row r="953">
          <cell r="AA953" t="str">
            <v>Aaa</v>
          </cell>
          <cell r="AB953">
            <v>37458</v>
          </cell>
          <cell r="AC953">
            <v>2002</v>
          </cell>
          <cell r="AD953" t="str">
            <v>St2</v>
          </cell>
          <cell r="AE953" t="str">
            <v>Qd2</v>
          </cell>
          <cell r="AF953" t="str">
            <v>Tr3</v>
          </cell>
          <cell r="AG953" t="str">
            <v>Tr3-2002</v>
          </cell>
          <cell r="AH953" t="str">
            <v>2002-Tr3</v>
          </cell>
          <cell r="AI953">
            <v>7</v>
          </cell>
          <cell r="AJ953" t="str">
            <v>07</v>
          </cell>
        </row>
        <row r="954">
          <cell r="AA954" t="str">
            <v>Aaa</v>
          </cell>
          <cell r="AB954">
            <v>37459</v>
          </cell>
          <cell r="AC954">
            <v>2002</v>
          </cell>
          <cell r="AD954" t="str">
            <v>St2</v>
          </cell>
          <cell r="AE954" t="str">
            <v>Qd2</v>
          </cell>
          <cell r="AF954" t="str">
            <v>Tr3</v>
          </cell>
          <cell r="AG954" t="str">
            <v>Tr3-2002</v>
          </cell>
          <cell r="AH954" t="str">
            <v>2002-Tr3</v>
          </cell>
          <cell r="AI954">
            <v>7</v>
          </cell>
          <cell r="AJ954" t="str">
            <v>07</v>
          </cell>
        </row>
        <row r="955">
          <cell r="AA955" t="str">
            <v>Aaa</v>
          </cell>
          <cell r="AB955">
            <v>37460</v>
          </cell>
          <cell r="AC955">
            <v>2002</v>
          </cell>
          <cell r="AD955" t="str">
            <v>St2</v>
          </cell>
          <cell r="AE955" t="str">
            <v>Qd2</v>
          </cell>
          <cell r="AF955" t="str">
            <v>Tr3</v>
          </cell>
          <cell r="AG955" t="str">
            <v>Tr3-2002</v>
          </cell>
          <cell r="AH955" t="str">
            <v>2002-Tr3</v>
          </cell>
          <cell r="AI955">
            <v>7</v>
          </cell>
          <cell r="AJ955" t="str">
            <v>07</v>
          </cell>
        </row>
        <row r="956">
          <cell r="AA956" t="str">
            <v>Aaa</v>
          </cell>
          <cell r="AB956">
            <v>37461</v>
          </cell>
          <cell r="AC956">
            <v>2002</v>
          </cell>
          <cell r="AD956" t="str">
            <v>St2</v>
          </cell>
          <cell r="AE956" t="str">
            <v>Qd2</v>
          </cell>
          <cell r="AF956" t="str">
            <v>Tr3</v>
          </cell>
          <cell r="AG956" t="str">
            <v>Tr3-2002</v>
          </cell>
          <cell r="AH956" t="str">
            <v>2002-Tr3</v>
          </cell>
          <cell r="AI956">
            <v>7</v>
          </cell>
          <cell r="AJ956" t="str">
            <v>07</v>
          </cell>
        </row>
        <row r="957">
          <cell r="AA957" t="str">
            <v>Aaa</v>
          </cell>
          <cell r="AB957">
            <v>37462</v>
          </cell>
          <cell r="AC957">
            <v>2002</v>
          </cell>
          <cell r="AD957" t="str">
            <v>St2</v>
          </cell>
          <cell r="AE957" t="str">
            <v>Qd2</v>
          </cell>
          <cell r="AF957" t="str">
            <v>Tr3</v>
          </cell>
          <cell r="AG957" t="str">
            <v>Tr3-2002</v>
          </cell>
          <cell r="AH957" t="str">
            <v>2002-Tr3</v>
          </cell>
          <cell r="AI957">
            <v>7</v>
          </cell>
          <cell r="AJ957" t="str">
            <v>07</v>
          </cell>
        </row>
        <row r="958">
          <cell r="AA958" t="str">
            <v>Aaa</v>
          </cell>
          <cell r="AB958">
            <v>37463</v>
          </cell>
          <cell r="AC958">
            <v>2002</v>
          </cell>
          <cell r="AD958" t="str">
            <v>St2</v>
          </cell>
          <cell r="AE958" t="str">
            <v>Qd2</v>
          </cell>
          <cell r="AF958" t="str">
            <v>Tr3</v>
          </cell>
          <cell r="AG958" t="str">
            <v>Tr3-2002</v>
          </cell>
          <cell r="AH958" t="str">
            <v>2002-Tr3</v>
          </cell>
          <cell r="AI958">
            <v>7</v>
          </cell>
          <cell r="AJ958" t="str">
            <v>07</v>
          </cell>
        </row>
        <row r="959">
          <cell r="AA959" t="str">
            <v>Aaa</v>
          </cell>
          <cell r="AB959">
            <v>37464</v>
          </cell>
          <cell r="AC959">
            <v>2002</v>
          </cell>
          <cell r="AD959" t="str">
            <v>St2</v>
          </cell>
          <cell r="AE959" t="str">
            <v>Qd2</v>
          </cell>
          <cell r="AF959" t="str">
            <v>Tr3</v>
          </cell>
          <cell r="AG959" t="str">
            <v>Tr3-2002</v>
          </cell>
          <cell r="AH959" t="str">
            <v>2002-Tr3</v>
          </cell>
          <cell r="AI959">
            <v>7</v>
          </cell>
          <cell r="AJ959" t="str">
            <v>07</v>
          </cell>
        </row>
        <row r="960">
          <cell r="AA960" t="str">
            <v>Aaa</v>
          </cell>
          <cell r="AB960">
            <v>37465</v>
          </cell>
          <cell r="AC960">
            <v>2002</v>
          </cell>
          <cell r="AD960" t="str">
            <v>St2</v>
          </cell>
          <cell r="AE960" t="str">
            <v>Qd2</v>
          </cell>
          <cell r="AF960" t="str">
            <v>Tr3</v>
          </cell>
          <cell r="AG960" t="str">
            <v>Tr3-2002</v>
          </cell>
          <cell r="AH960" t="str">
            <v>2002-Tr3</v>
          </cell>
          <cell r="AI960">
            <v>7</v>
          </cell>
          <cell r="AJ960" t="str">
            <v>07</v>
          </cell>
        </row>
        <row r="961">
          <cell r="AA961" t="str">
            <v>Aaa</v>
          </cell>
          <cell r="AB961">
            <v>37466</v>
          </cell>
          <cell r="AC961">
            <v>2002</v>
          </cell>
          <cell r="AD961" t="str">
            <v>St2</v>
          </cell>
          <cell r="AE961" t="str">
            <v>Qd2</v>
          </cell>
          <cell r="AF961" t="str">
            <v>Tr3</v>
          </cell>
          <cell r="AG961" t="str">
            <v>Tr3-2002</v>
          </cell>
          <cell r="AH961" t="str">
            <v>2002-Tr3</v>
          </cell>
          <cell r="AI961">
            <v>7</v>
          </cell>
          <cell r="AJ961" t="str">
            <v>07</v>
          </cell>
        </row>
        <row r="962">
          <cell r="AA962" t="str">
            <v>Aaa</v>
          </cell>
          <cell r="AB962">
            <v>37467</v>
          </cell>
          <cell r="AC962">
            <v>2002</v>
          </cell>
          <cell r="AD962" t="str">
            <v>St2</v>
          </cell>
          <cell r="AE962" t="str">
            <v>Qd2</v>
          </cell>
          <cell r="AF962" t="str">
            <v>Tr3</v>
          </cell>
          <cell r="AG962" t="str">
            <v>Tr3-2002</v>
          </cell>
          <cell r="AH962" t="str">
            <v>2002-Tr3</v>
          </cell>
          <cell r="AI962">
            <v>7</v>
          </cell>
          <cell r="AJ962" t="str">
            <v>07</v>
          </cell>
        </row>
        <row r="963">
          <cell r="AA963" t="str">
            <v>Aaa</v>
          </cell>
          <cell r="AB963">
            <v>37468</v>
          </cell>
          <cell r="AC963">
            <v>2002</v>
          </cell>
          <cell r="AD963" t="str">
            <v>St2</v>
          </cell>
          <cell r="AE963" t="str">
            <v>Qd2</v>
          </cell>
          <cell r="AF963" t="str">
            <v>Tr3</v>
          </cell>
          <cell r="AG963" t="str">
            <v>Tr3-2002</v>
          </cell>
          <cell r="AH963" t="str">
            <v>2002-Tr3</v>
          </cell>
          <cell r="AI963">
            <v>7</v>
          </cell>
          <cell r="AJ963" t="str">
            <v>07</v>
          </cell>
        </row>
        <row r="964">
          <cell r="AA964" t="str">
            <v>Aaa</v>
          </cell>
          <cell r="AB964">
            <v>37469</v>
          </cell>
          <cell r="AC964">
            <v>2002</v>
          </cell>
          <cell r="AD964" t="str">
            <v>St2</v>
          </cell>
          <cell r="AE964" t="str">
            <v>Qd2</v>
          </cell>
          <cell r="AF964" t="str">
            <v>Tr3</v>
          </cell>
          <cell r="AG964" t="str">
            <v>Tr3-2002</v>
          </cell>
          <cell r="AH964" t="str">
            <v>2002-Tr3</v>
          </cell>
          <cell r="AI964">
            <v>8</v>
          </cell>
          <cell r="AJ964" t="str">
            <v>08</v>
          </cell>
        </row>
        <row r="965">
          <cell r="AA965" t="str">
            <v>Aaa</v>
          </cell>
          <cell r="AB965">
            <v>37470</v>
          </cell>
          <cell r="AC965">
            <v>2002</v>
          </cell>
          <cell r="AD965" t="str">
            <v>St2</v>
          </cell>
          <cell r="AE965" t="str">
            <v>Qd2</v>
          </cell>
          <cell r="AF965" t="str">
            <v>Tr3</v>
          </cell>
          <cell r="AG965" t="str">
            <v>Tr3-2002</v>
          </cell>
          <cell r="AH965" t="str">
            <v>2002-Tr3</v>
          </cell>
          <cell r="AI965">
            <v>8</v>
          </cell>
          <cell r="AJ965" t="str">
            <v>08</v>
          </cell>
        </row>
        <row r="966">
          <cell r="AA966" t="str">
            <v>Aaa</v>
          </cell>
          <cell r="AB966">
            <v>37471</v>
          </cell>
          <cell r="AC966">
            <v>2002</v>
          </cell>
          <cell r="AD966" t="str">
            <v>St2</v>
          </cell>
          <cell r="AE966" t="str">
            <v>Qd2</v>
          </cell>
          <cell r="AF966" t="str">
            <v>Tr3</v>
          </cell>
          <cell r="AG966" t="str">
            <v>Tr3-2002</v>
          </cell>
          <cell r="AH966" t="str">
            <v>2002-Tr3</v>
          </cell>
          <cell r="AI966">
            <v>8</v>
          </cell>
          <cell r="AJ966" t="str">
            <v>08</v>
          </cell>
        </row>
        <row r="967">
          <cell r="AA967" t="str">
            <v>Aaa</v>
          </cell>
          <cell r="AB967">
            <v>37472</v>
          </cell>
          <cell r="AC967">
            <v>2002</v>
          </cell>
          <cell r="AD967" t="str">
            <v>St2</v>
          </cell>
          <cell r="AE967" t="str">
            <v>Qd2</v>
          </cell>
          <cell r="AF967" t="str">
            <v>Tr3</v>
          </cell>
          <cell r="AG967" t="str">
            <v>Tr3-2002</v>
          </cell>
          <cell r="AH967" t="str">
            <v>2002-Tr3</v>
          </cell>
          <cell r="AI967">
            <v>8</v>
          </cell>
          <cell r="AJ967" t="str">
            <v>08</v>
          </cell>
        </row>
        <row r="968">
          <cell r="AA968" t="str">
            <v>Aaa</v>
          </cell>
          <cell r="AB968">
            <v>37473</v>
          </cell>
          <cell r="AC968">
            <v>2002</v>
          </cell>
          <cell r="AD968" t="str">
            <v>St2</v>
          </cell>
          <cell r="AE968" t="str">
            <v>Qd2</v>
          </cell>
          <cell r="AF968" t="str">
            <v>Tr3</v>
          </cell>
          <cell r="AG968" t="str">
            <v>Tr3-2002</v>
          </cell>
          <cell r="AH968" t="str">
            <v>2002-Tr3</v>
          </cell>
          <cell r="AI968">
            <v>8</v>
          </cell>
          <cell r="AJ968" t="str">
            <v>08</v>
          </cell>
        </row>
        <row r="969">
          <cell r="AA969" t="str">
            <v>Aaa</v>
          </cell>
          <cell r="AB969">
            <v>37474</v>
          </cell>
          <cell r="AC969">
            <v>2002</v>
          </cell>
          <cell r="AD969" t="str">
            <v>St2</v>
          </cell>
          <cell r="AE969" t="str">
            <v>Qd2</v>
          </cell>
          <cell r="AF969" t="str">
            <v>Tr3</v>
          </cell>
          <cell r="AG969" t="str">
            <v>Tr3-2002</v>
          </cell>
          <cell r="AH969" t="str">
            <v>2002-Tr3</v>
          </cell>
          <cell r="AI969">
            <v>8</v>
          </cell>
          <cell r="AJ969" t="str">
            <v>08</v>
          </cell>
        </row>
        <row r="970">
          <cell r="AA970" t="str">
            <v>Aaa</v>
          </cell>
          <cell r="AB970">
            <v>37475</v>
          </cell>
          <cell r="AC970">
            <v>2002</v>
          </cell>
          <cell r="AD970" t="str">
            <v>St2</v>
          </cell>
          <cell r="AE970" t="str">
            <v>Qd2</v>
          </cell>
          <cell r="AF970" t="str">
            <v>Tr3</v>
          </cell>
          <cell r="AG970" t="str">
            <v>Tr3-2002</v>
          </cell>
          <cell r="AH970" t="str">
            <v>2002-Tr3</v>
          </cell>
          <cell r="AI970">
            <v>8</v>
          </cell>
          <cell r="AJ970" t="str">
            <v>08</v>
          </cell>
        </row>
        <row r="971">
          <cell r="AA971" t="str">
            <v>Aaa</v>
          </cell>
          <cell r="AB971">
            <v>37476</v>
          </cell>
          <cell r="AC971">
            <v>2002</v>
          </cell>
          <cell r="AD971" t="str">
            <v>St2</v>
          </cell>
          <cell r="AE971" t="str">
            <v>Qd2</v>
          </cell>
          <cell r="AF971" t="str">
            <v>Tr3</v>
          </cell>
          <cell r="AG971" t="str">
            <v>Tr3-2002</v>
          </cell>
          <cell r="AH971" t="str">
            <v>2002-Tr3</v>
          </cell>
          <cell r="AI971">
            <v>8</v>
          </cell>
          <cell r="AJ971" t="str">
            <v>08</v>
          </cell>
        </row>
        <row r="972">
          <cell r="AA972" t="str">
            <v>Aaa</v>
          </cell>
          <cell r="AB972">
            <v>37477</v>
          </cell>
          <cell r="AC972">
            <v>2002</v>
          </cell>
          <cell r="AD972" t="str">
            <v>St2</v>
          </cell>
          <cell r="AE972" t="str">
            <v>Qd2</v>
          </cell>
          <cell r="AF972" t="str">
            <v>Tr3</v>
          </cell>
          <cell r="AG972" t="str">
            <v>Tr3-2002</v>
          </cell>
          <cell r="AH972" t="str">
            <v>2002-Tr3</v>
          </cell>
          <cell r="AI972">
            <v>8</v>
          </cell>
          <cell r="AJ972" t="str">
            <v>08</v>
          </cell>
        </row>
        <row r="973">
          <cell r="AA973" t="str">
            <v>Aaa</v>
          </cell>
          <cell r="AB973">
            <v>37478</v>
          </cell>
          <cell r="AC973">
            <v>2002</v>
          </cell>
          <cell r="AD973" t="str">
            <v>St2</v>
          </cell>
          <cell r="AE973" t="str">
            <v>Qd2</v>
          </cell>
          <cell r="AF973" t="str">
            <v>Tr3</v>
          </cell>
          <cell r="AG973" t="str">
            <v>Tr3-2002</v>
          </cell>
          <cell r="AH973" t="str">
            <v>2002-Tr3</v>
          </cell>
          <cell r="AI973">
            <v>8</v>
          </cell>
          <cell r="AJ973" t="str">
            <v>08</v>
          </cell>
        </row>
        <row r="974">
          <cell r="AA974" t="str">
            <v>Aaa</v>
          </cell>
          <cell r="AB974">
            <v>37479</v>
          </cell>
          <cell r="AC974">
            <v>2002</v>
          </cell>
          <cell r="AD974" t="str">
            <v>St2</v>
          </cell>
          <cell r="AE974" t="str">
            <v>Qd2</v>
          </cell>
          <cell r="AF974" t="str">
            <v>Tr3</v>
          </cell>
          <cell r="AG974" t="str">
            <v>Tr3-2002</v>
          </cell>
          <cell r="AH974" t="str">
            <v>2002-Tr3</v>
          </cell>
          <cell r="AI974">
            <v>8</v>
          </cell>
          <cell r="AJ974" t="str">
            <v>08</v>
          </cell>
        </row>
        <row r="975">
          <cell r="AA975" t="str">
            <v>Aaa</v>
          </cell>
          <cell r="AB975">
            <v>37480</v>
          </cell>
          <cell r="AC975">
            <v>2002</v>
          </cell>
          <cell r="AD975" t="str">
            <v>St2</v>
          </cell>
          <cell r="AE975" t="str">
            <v>Qd2</v>
          </cell>
          <cell r="AF975" t="str">
            <v>Tr3</v>
          </cell>
          <cell r="AG975" t="str">
            <v>Tr3-2002</v>
          </cell>
          <cell r="AH975" t="str">
            <v>2002-Tr3</v>
          </cell>
          <cell r="AI975">
            <v>8</v>
          </cell>
          <cell r="AJ975" t="str">
            <v>08</v>
          </cell>
        </row>
        <row r="976">
          <cell r="AA976" t="str">
            <v>Aaa</v>
          </cell>
          <cell r="AB976">
            <v>37481</v>
          </cell>
          <cell r="AC976">
            <v>2002</v>
          </cell>
          <cell r="AD976" t="str">
            <v>St2</v>
          </cell>
          <cell r="AE976" t="str">
            <v>Qd2</v>
          </cell>
          <cell r="AF976" t="str">
            <v>Tr3</v>
          </cell>
          <cell r="AG976" t="str">
            <v>Tr3-2002</v>
          </cell>
          <cell r="AH976" t="str">
            <v>2002-Tr3</v>
          </cell>
          <cell r="AI976">
            <v>8</v>
          </cell>
          <cell r="AJ976" t="str">
            <v>08</v>
          </cell>
        </row>
        <row r="977">
          <cell r="AA977" t="str">
            <v>Aaa</v>
          </cell>
          <cell r="AB977">
            <v>37482</v>
          </cell>
          <cell r="AC977">
            <v>2002</v>
          </cell>
          <cell r="AD977" t="str">
            <v>St2</v>
          </cell>
          <cell r="AE977" t="str">
            <v>Qd2</v>
          </cell>
          <cell r="AF977" t="str">
            <v>Tr3</v>
          </cell>
          <cell r="AG977" t="str">
            <v>Tr3-2002</v>
          </cell>
          <cell r="AH977" t="str">
            <v>2002-Tr3</v>
          </cell>
          <cell r="AI977">
            <v>8</v>
          </cell>
          <cell r="AJ977" t="str">
            <v>08</v>
          </cell>
        </row>
        <row r="978">
          <cell r="AA978" t="str">
            <v>Aaa</v>
          </cell>
          <cell r="AB978">
            <v>37483</v>
          </cell>
          <cell r="AC978">
            <v>2002</v>
          </cell>
          <cell r="AD978" t="str">
            <v>St2</v>
          </cell>
          <cell r="AE978" t="str">
            <v>Qd2</v>
          </cell>
          <cell r="AF978" t="str">
            <v>Tr3</v>
          </cell>
          <cell r="AG978" t="str">
            <v>Tr3-2002</v>
          </cell>
          <cell r="AH978" t="str">
            <v>2002-Tr3</v>
          </cell>
          <cell r="AI978">
            <v>8</v>
          </cell>
          <cell r="AJ978" t="str">
            <v>08</v>
          </cell>
        </row>
        <row r="979">
          <cell r="AA979" t="str">
            <v>Aaa</v>
          </cell>
          <cell r="AB979">
            <v>37484</v>
          </cell>
          <cell r="AC979">
            <v>2002</v>
          </cell>
          <cell r="AD979" t="str">
            <v>St2</v>
          </cell>
          <cell r="AE979" t="str">
            <v>Qd2</v>
          </cell>
          <cell r="AF979" t="str">
            <v>Tr3</v>
          </cell>
          <cell r="AG979" t="str">
            <v>Tr3-2002</v>
          </cell>
          <cell r="AH979" t="str">
            <v>2002-Tr3</v>
          </cell>
          <cell r="AI979">
            <v>8</v>
          </cell>
          <cell r="AJ979" t="str">
            <v>08</v>
          </cell>
        </row>
        <row r="980">
          <cell r="AA980" t="str">
            <v>Aaa</v>
          </cell>
          <cell r="AB980">
            <v>37485</v>
          </cell>
          <cell r="AC980">
            <v>2002</v>
          </cell>
          <cell r="AD980" t="str">
            <v>St2</v>
          </cell>
          <cell r="AE980" t="str">
            <v>Qd2</v>
          </cell>
          <cell r="AF980" t="str">
            <v>Tr3</v>
          </cell>
          <cell r="AG980" t="str">
            <v>Tr3-2002</v>
          </cell>
          <cell r="AH980" t="str">
            <v>2002-Tr3</v>
          </cell>
          <cell r="AI980">
            <v>8</v>
          </cell>
          <cell r="AJ980" t="str">
            <v>08</v>
          </cell>
        </row>
        <row r="981">
          <cell r="AA981" t="str">
            <v>Aaa</v>
          </cell>
          <cell r="AB981">
            <v>37486</v>
          </cell>
          <cell r="AC981">
            <v>2002</v>
          </cell>
          <cell r="AD981" t="str">
            <v>St2</v>
          </cell>
          <cell r="AE981" t="str">
            <v>Qd2</v>
          </cell>
          <cell r="AF981" t="str">
            <v>Tr3</v>
          </cell>
          <cell r="AG981" t="str">
            <v>Tr3-2002</v>
          </cell>
          <cell r="AH981" t="str">
            <v>2002-Tr3</v>
          </cell>
          <cell r="AI981">
            <v>8</v>
          </cell>
          <cell r="AJ981" t="str">
            <v>08</v>
          </cell>
        </row>
        <row r="982">
          <cell r="AA982" t="str">
            <v>Aaa</v>
          </cell>
          <cell r="AB982">
            <v>37487</v>
          </cell>
          <cell r="AC982">
            <v>2002</v>
          </cell>
          <cell r="AD982" t="str">
            <v>St2</v>
          </cell>
          <cell r="AE982" t="str">
            <v>Qd2</v>
          </cell>
          <cell r="AF982" t="str">
            <v>Tr3</v>
          </cell>
          <cell r="AG982" t="str">
            <v>Tr3-2002</v>
          </cell>
          <cell r="AH982" t="str">
            <v>2002-Tr3</v>
          </cell>
          <cell r="AI982">
            <v>8</v>
          </cell>
          <cell r="AJ982" t="str">
            <v>08</v>
          </cell>
        </row>
        <row r="983">
          <cell r="AA983" t="str">
            <v>Aaa</v>
          </cell>
          <cell r="AB983">
            <v>37488</v>
          </cell>
          <cell r="AC983">
            <v>2002</v>
          </cell>
          <cell r="AD983" t="str">
            <v>St2</v>
          </cell>
          <cell r="AE983" t="str">
            <v>Qd2</v>
          </cell>
          <cell r="AF983" t="str">
            <v>Tr3</v>
          </cell>
          <cell r="AG983" t="str">
            <v>Tr3-2002</v>
          </cell>
          <cell r="AH983" t="str">
            <v>2002-Tr3</v>
          </cell>
          <cell r="AI983">
            <v>8</v>
          </cell>
          <cell r="AJ983" t="str">
            <v>08</v>
          </cell>
        </row>
        <row r="984">
          <cell r="AA984" t="str">
            <v>Aaa</v>
          </cell>
          <cell r="AB984">
            <v>37489</v>
          </cell>
          <cell r="AC984">
            <v>2002</v>
          </cell>
          <cell r="AD984" t="str">
            <v>St2</v>
          </cell>
          <cell r="AE984" t="str">
            <v>Qd2</v>
          </cell>
          <cell r="AF984" t="str">
            <v>Tr3</v>
          </cell>
          <cell r="AG984" t="str">
            <v>Tr3-2002</v>
          </cell>
          <cell r="AH984" t="str">
            <v>2002-Tr3</v>
          </cell>
          <cell r="AI984">
            <v>8</v>
          </cell>
          <cell r="AJ984" t="str">
            <v>08</v>
          </cell>
        </row>
        <row r="985">
          <cell r="AA985" t="str">
            <v>Aaa</v>
          </cell>
          <cell r="AB985">
            <v>37490</v>
          </cell>
          <cell r="AC985">
            <v>2002</v>
          </cell>
          <cell r="AD985" t="str">
            <v>St2</v>
          </cell>
          <cell r="AE985" t="str">
            <v>Qd2</v>
          </cell>
          <cell r="AF985" t="str">
            <v>Tr3</v>
          </cell>
          <cell r="AG985" t="str">
            <v>Tr3-2002</v>
          </cell>
          <cell r="AH985" t="str">
            <v>2002-Tr3</v>
          </cell>
          <cell r="AI985">
            <v>8</v>
          </cell>
          <cell r="AJ985" t="str">
            <v>08</v>
          </cell>
        </row>
        <row r="986">
          <cell r="AA986" t="str">
            <v>Aaa</v>
          </cell>
          <cell r="AB986">
            <v>37491</v>
          </cell>
          <cell r="AC986">
            <v>2002</v>
          </cell>
          <cell r="AD986" t="str">
            <v>St2</v>
          </cell>
          <cell r="AE986" t="str">
            <v>Qd2</v>
          </cell>
          <cell r="AF986" t="str">
            <v>Tr3</v>
          </cell>
          <cell r="AG986" t="str">
            <v>Tr3-2002</v>
          </cell>
          <cell r="AH986" t="str">
            <v>2002-Tr3</v>
          </cell>
          <cell r="AI986">
            <v>8</v>
          </cell>
          <cell r="AJ986" t="str">
            <v>08</v>
          </cell>
        </row>
        <row r="987">
          <cell r="AA987" t="str">
            <v>Aaa</v>
          </cell>
          <cell r="AB987">
            <v>37492</v>
          </cell>
          <cell r="AC987">
            <v>2002</v>
          </cell>
          <cell r="AD987" t="str">
            <v>St2</v>
          </cell>
          <cell r="AE987" t="str">
            <v>Qd2</v>
          </cell>
          <cell r="AF987" t="str">
            <v>Tr3</v>
          </cell>
          <cell r="AG987" t="str">
            <v>Tr3-2002</v>
          </cell>
          <cell r="AH987" t="str">
            <v>2002-Tr3</v>
          </cell>
          <cell r="AI987">
            <v>8</v>
          </cell>
          <cell r="AJ987" t="str">
            <v>08</v>
          </cell>
        </row>
        <row r="988">
          <cell r="AA988" t="str">
            <v>Aaa</v>
          </cell>
          <cell r="AB988">
            <v>37493</v>
          </cell>
          <cell r="AC988">
            <v>2002</v>
          </cell>
          <cell r="AD988" t="str">
            <v>St2</v>
          </cell>
          <cell r="AE988" t="str">
            <v>Qd2</v>
          </cell>
          <cell r="AF988" t="str">
            <v>Tr3</v>
          </cell>
          <cell r="AG988" t="str">
            <v>Tr3-2002</v>
          </cell>
          <cell r="AH988" t="str">
            <v>2002-Tr3</v>
          </cell>
          <cell r="AI988">
            <v>8</v>
          </cell>
          <cell r="AJ988" t="str">
            <v>08</v>
          </cell>
        </row>
        <row r="989">
          <cell r="AA989" t="str">
            <v>Aaa</v>
          </cell>
          <cell r="AB989">
            <v>37494</v>
          </cell>
          <cell r="AC989">
            <v>2002</v>
          </cell>
          <cell r="AD989" t="str">
            <v>St2</v>
          </cell>
          <cell r="AE989" t="str">
            <v>Qd2</v>
          </cell>
          <cell r="AF989" t="str">
            <v>Tr3</v>
          </cell>
          <cell r="AG989" t="str">
            <v>Tr3-2002</v>
          </cell>
          <cell r="AH989" t="str">
            <v>2002-Tr3</v>
          </cell>
          <cell r="AI989">
            <v>8</v>
          </cell>
          <cell r="AJ989" t="str">
            <v>08</v>
          </cell>
        </row>
        <row r="990">
          <cell r="AA990" t="str">
            <v>Aaa</v>
          </cell>
          <cell r="AB990">
            <v>37495</v>
          </cell>
          <cell r="AC990">
            <v>2002</v>
          </cell>
          <cell r="AD990" t="str">
            <v>St2</v>
          </cell>
          <cell r="AE990" t="str">
            <v>Qd2</v>
          </cell>
          <cell r="AF990" t="str">
            <v>Tr3</v>
          </cell>
          <cell r="AG990" t="str">
            <v>Tr3-2002</v>
          </cell>
          <cell r="AH990" t="str">
            <v>2002-Tr3</v>
          </cell>
          <cell r="AI990">
            <v>8</v>
          </cell>
          <cell r="AJ990" t="str">
            <v>08</v>
          </cell>
        </row>
        <row r="991">
          <cell r="AA991" t="str">
            <v>Aaa</v>
          </cell>
          <cell r="AB991">
            <v>37496</v>
          </cell>
          <cell r="AC991">
            <v>2002</v>
          </cell>
          <cell r="AD991" t="str">
            <v>St2</v>
          </cell>
          <cell r="AE991" t="str">
            <v>Qd2</v>
          </cell>
          <cell r="AF991" t="str">
            <v>Tr3</v>
          </cell>
          <cell r="AG991" t="str">
            <v>Tr3-2002</v>
          </cell>
          <cell r="AH991" t="str">
            <v>2002-Tr3</v>
          </cell>
          <cell r="AI991">
            <v>8</v>
          </cell>
          <cell r="AJ991" t="str">
            <v>08</v>
          </cell>
        </row>
        <row r="992">
          <cell r="AA992" t="str">
            <v>Aaa</v>
          </cell>
          <cell r="AB992">
            <v>37497</v>
          </cell>
          <cell r="AC992">
            <v>2002</v>
          </cell>
          <cell r="AD992" t="str">
            <v>St2</v>
          </cell>
          <cell r="AE992" t="str">
            <v>Qd2</v>
          </cell>
          <cell r="AF992" t="str">
            <v>Tr3</v>
          </cell>
          <cell r="AG992" t="str">
            <v>Tr3-2002</v>
          </cell>
          <cell r="AH992" t="str">
            <v>2002-Tr3</v>
          </cell>
          <cell r="AI992">
            <v>8</v>
          </cell>
          <cell r="AJ992" t="str">
            <v>08</v>
          </cell>
        </row>
        <row r="993">
          <cell r="AA993" t="str">
            <v>Aaa</v>
          </cell>
          <cell r="AB993">
            <v>37498</v>
          </cell>
          <cell r="AC993">
            <v>2002</v>
          </cell>
          <cell r="AD993" t="str">
            <v>St2</v>
          </cell>
          <cell r="AE993" t="str">
            <v>Qd2</v>
          </cell>
          <cell r="AF993" t="str">
            <v>Tr3</v>
          </cell>
          <cell r="AG993" t="str">
            <v>Tr3-2002</v>
          </cell>
          <cell r="AH993" t="str">
            <v>2002-Tr3</v>
          </cell>
          <cell r="AI993">
            <v>8</v>
          </cell>
          <cell r="AJ993" t="str">
            <v>08</v>
          </cell>
        </row>
        <row r="994">
          <cell r="AA994" t="str">
            <v>Aaa</v>
          </cell>
          <cell r="AB994">
            <v>37499</v>
          </cell>
          <cell r="AC994">
            <v>2002</v>
          </cell>
          <cell r="AD994" t="str">
            <v>St2</v>
          </cell>
          <cell r="AE994" t="str">
            <v>Qd2</v>
          </cell>
          <cell r="AF994" t="str">
            <v>Tr3</v>
          </cell>
          <cell r="AG994" t="str">
            <v>Tr3-2002</v>
          </cell>
          <cell r="AH994" t="str">
            <v>2002-Tr3</v>
          </cell>
          <cell r="AI994">
            <v>8</v>
          </cell>
          <cell r="AJ994" t="str">
            <v>08</v>
          </cell>
        </row>
        <row r="995">
          <cell r="AA995" t="str">
            <v>Aaa</v>
          </cell>
          <cell r="AB995">
            <v>37500</v>
          </cell>
          <cell r="AC995">
            <v>2002</v>
          </cell>
          <cell r="AD995" t="str">
            <v>St2</v>
          </cell>
          <cell r="AE995" t="str">
            <v>Qd3</v>
          </cell>
          <cell r="AF995" t="str">
            <v>Tr3</v>
          </cell>
          <cell r="AG995" t="str">
            <v>Tr3-2002</v>
          </cell>
          <cell r="AH995" t="str">
            <v>2002-Tr3</v>
          </cell>
          <cell r="AI995">
            <v>9</v>
          </cell>
          <cell r="AJ995" t="str">
            <v>09</v>
          </cell>
        </row>
        <row r="996">
          <cell r="AA996" t="str">
            <v>Aaa</v>
          </cell>
          <cell r="AB996">
            <v>37501</v>
          </cell>
          <cell r="AC996">
            <v>2002</v>
          </cell>
          <cell r="AD996" t="str">
            <v>St2</v>
          </cell>
          <cell r="AE996" t="str">
            <v>Qd3</v>
          </cell>
          <cell r="AF996" t="str">
            <v>Tr3</v>
          </cell>
          <cell r="AG996" t="str">
            <v>Tr3-2002</v>
          </cell>
          <cell r="AH996" t="str">
            <v>2002-Tr3</v>
          </cell>
          <cell r="AI996">
            <v>9</v>
          </cell>
          <cell r="AJ996" t="str">
            <v>09</v>
          </cell>
        </row>
        <row r="997">
          <cell r="AA997" t="str">
            <v>Aaa</v>
          </cell>
          <cell r="AB997">
            <v>37502</v>
          </cell>
          <cell r="AC997">
            <v>2002</v>
          </cell>
          <cell r="AD997" t="str">
            <v>St2</v>
          </cell>
          <cell r="AE997" t="str">
            <v>Qd3</v>
          </cell>
          <cell r="AF997" t="str">
            <v>Tr3</v>
          </cell>
          <cell r="AG997" t="str">
            <v>Tr3-2002</v>
          </cell>
          <cell r="AH997" t="str">
            <v>2002-Tr3</v>
          </cell>
          <cell r="AI997">
            <v>9</v>
          </cell>
          <cell r="AJ997" t="str">
            <v>09</v>
          </cell>
        </row>
        <row r="998">
          <cell r="AA998" t="str">
            <v>Aaa</v>
          </cell>
          <cell r="AB998">
            <v>37503</v>
          </cell>
          <cell r="AC998">
            <v>2002</v>
          </cell>
          <cell r="AD998" t="str">
            <v>St2</v>
          </cell>
          <cell r="AE998" t="str">
            <v>Qd3</v>
          </cell>
          <cell r="AF998" t="str">
            <v>Tr3</v>
          </cell>
          <cell r="AG998" t="str">
            <v>Tr3-2002</v>
          </cell>
          <cell r="AH998" t="str">
            <v>2002-Tr3</v>
          </cell>
          <cell r="AI998">
            <v>9</v>
          </cell>
          <cell r="AJ998" t="str">
            <v>09</v>
          </cell>
        </row>
        <row r="999">
          <cell r="AA999" t="str">
            <v>Aaa</v>
          </cell>
          <cell r="AB999">
            <v>37504</v>
          </cell>
          <cell r="AC999">
            <v>2002</v>
          </cell>
          <cell r="AD999" t="str">
            <v>St2</v>
          </cell>
          <cell r="AE999" t="str">
            <v>Qd3</v>
          </cell>
          <cell r="AF999" t="str">
            <v>Tr3</v>
          </cell>
          <cell r="AG999" t="str">
            <v>Tr3-2002</v>
          </cell>
          <cell r="AH999" t="str">
            <v>2002-Tr3</v>
          </cell>
          <cell r="AI999">
            <v>9</v>
          </cell>
          <cell r="AJ999" t="str">
            <v>09</v>
          </cell>
        </row>
        <row r="1000">
          <cell r="AA1000" t="str">
            <v>Aaa</v>
          </cell>
          <cell r="AB1000">
            <v>37505</v>
          </cell>
          <cell r="AC1000">
            <v>2002</v>
          </cell>
          <cell r="AD1000" t="str">
            <v>St2</v>
          </cell>
          <cell r="AE1000" t="str">
            <v>Qd3</v>
          </cell>
          <cell r="AF1000" t="str">
            <v>Tr3</v>
          </cell>
          <cell r="AG1000" t="str">
            <v>Tr3-2002</v>
          </cell>
          <cell r="AH1000" t="str">
            <v>2002-Tr3</v>
          </cell>
          <cell r="AI1000">
            <v>9</v>
          </cell>
          <cell r="AJ1000" t="str">
            <v>09</v>
          </cell>
        </row>
      </sheetData>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
      <sheetName val="Rzo"/>
      <sheetName val="RzoUma"/>
      <sheetName val="300"/>
      <sheetName val="RzoFeGCap"/>
    </sheetNames>
    <sheetDataSet>
      <sheetData sheetId="0"/>
      <sheetData sheetId="1"/>
      <sheetData sheetId="2"/>
      <sheetData sheetId="3">
        <row r="1">
          <cell r="B1" t="str">
            <v>Chk</v>
          </cell>
        </row>
        <row r="2">
          <cell r="B2" t="str">
            <v>OK!!!</v>
          </cell>
        </row>
        <row r="3">
          <cell r="B3">
            <v>0</v>
          </cell>
        </row>
        <row r="4">
          <cell r="B4" t="str">
            <v>300 - RzoAll</v>
          </cell>
        </row>
      </sheetData>
      <sheetData sheetId="4"/>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F03B35-10E6-4089-A2D3-ECCD99CDDCB4}" name="Cronograma" displayName="Cronograma" ref="B3:AG14" totalsRowShown="0" headerRowDxfId="263" dataDxfId="262" tableBorderDxfId="261" headerRowCellStyle="Normal 2">
  <autoFilter ref="B3:AG14" xr:uid="{994487ED-17AC-48DF-885A-0D41F206BB77}"/>
  <tableColumns count="32">
    <tableColumn id="1" xr3:uid="{2C99F148-070C-4C95-A91B-995411F32833}" name="Item" dataDxfId="260">
      <calculatedColumnFormula>'Alocação MO'!B4</calculatedColumnFormula>
    </tableColumn>
    <tableColumn id="2" xr3:uid="{CF13D955-14B7-4BCD-89E4-336CB1DA9B62}" name="Descrição dos Produtos" dataDxfId="259">
      <calculatedColumnFormula>'Alocação MO'!C4</calculatedColumnFormula>
    </tableColumn>
    <tableColumn id="45" xr3:uid="{7F53ECA9-4785-4C01-986C-E101AC22B125}" name="Duração_x000a_(meses)" dataDxfId="258">
      <calculatedColumnFormula>COUNTA(Cronograma[[#This Row],[1]:[29]])</calculatedColumnFormula>
    </tableColumn>
    <tableColumn id="3" xr3:uid="{DC891A2A-A408-479B-87B8-0A86A21DF783}" name="1" dataDxfId="257"/>
    <tableColumn id="4" xr3:uid="{53A7F949-D0BE-4FB4-8A8B-6A8771B96E4B}" name="2" dataDxfId="256"/>
    <tableColumn id="5" xr3:uid="{CA931D97-FF41-4527-B688-A438318CDADF}" name="3" dataDxfId="255"/>
    <tableColumn id="6" xr3:uid="{166A1AFE-05C0-4A74-ACEE-06F6DDA005FF}" name="4" dataDxfId="254"/>
    <tableColumn id="7" xr3:uid="{D6FDEB95-ECDA-4E1A-A307-CAF228406C21}" name="5" dataDxfId="253"/>
    <tableColumn id="8" xr3:uid="{D427DBDA-873A-441C-83FB-6548C997261D}" name="6" dataDxfId="252"/>
    <tableColumn id="9" xr3:uid="{2433DF34-A02C-405C-8A10-305F363755E2}" name="7" dataDxfId="251"/>
    <tableColumn id="10" xr3:uid="{00566EBF-A437-4EC6-929D-477CFF2A917E}" name="8" dataDxfId="250"/>
    <tableColumn id="11" xr3:uid="{5DFC9ED3-0A6A-4B1E-911F-298660016837}" name="9" dataDxfId="249"/>
    <tableColumn id="12" xr3:uid="{FE802E71-A222-4F42-B9C0-CDFE7715DDBA}" name="10" dataDxfId="248"/>
    <tableColumn id="13" xr3:uid="{18973EF0-0714-498C-BF7B-83DA7FE5072B}" name="11" dataDxfId="247"/>
    <tableColumn id="15" xr3:uid="{AC5E3451-9957-44BD-BE39-1FF341651A5A}" name="12" dataDxfId="246"/>
    <tableColumn id="16" xr3:uid="{4834B81E-ACF4-4BFB-AEA7-CAAFCB9A135F}" name="13" dataDxfId="245"/>
    <tableColumn id="38" xr3:uid="{93C262B0-1F09-4E38-8919-B9350006EB29}" name="14" dataDxfId="244"/>
    <tableColumn id="19" xr3:uid="{99560897-EE4E-420F-8395-79CA6765A3BB}" name="15" dataDxfId="243"/>
    <tableColumn id="20" xr3:uid="{4855E597-FDC3-4771-AAE2-3B55FCDBC9BB}" name="16" dataDxfId="242"/>
    <tableColumn id="21" xr3:uid="{06A2E72B-C2D3-4D56-B888-BD32BC57A80A}" name="17" dataDxfId="241"/>
    <tableColumn id="22" xr3:uid="{EE2AE383-EAF6-46CF-8146-1CF22F44CCBB}" name="18" dataDxfId="240"/>
    <tableColumn id="23" xr3:uid="{190314C2-A915-45E1-89B2-FDB5CC2A97ED}" name="19" dataDxfId="239"/>
    <tableColumn id="24" xr3:uid="{763E4703-D63E-46EC-8BFF-0B49114C2CB5}" name="20" dataDxfId="238"/>
    <tableColumn id="26" xr3:uid="{6B7A1892-7A01-4A25-815C-7FDF8EBE65A6}" name="21" dataDxfId="237"/>
    <tableColumn id="28" xr3:uid="{60F83D1E-CF9E-46CC-9810-B61A6598A448}" name="22" dataDxfId="236"/>
    <tableColumn id="14" xr3:uid="{3EE63286-187F-4CD2-80A4-4ECCC6319FEC}" name="23" dataDxfId="235"/>
    <tableColumn id="25" xr3:uid="{A353A352-D48D-4FB7-82E2-D6AB87AC49B3}" name="24" dataDxfId="234"/>
    <tableColumn id="29" xr3:uid="{FC5C0602-1883-4FF1-8D31-84CF4E90809C}" name="25" dataDxfId="233"/>
    <tableColumn id="30" xr3:uid="{D5C322C4-A77E-405A-8498-3B6168B304AC}" name="26" dataDxfId="232"/>
    <tableColumn id="31" xr3:uid="{CBD8A2FE-1D92-4B68-AE5B-8B3080D51045}" name="27" dataDxfId="231"/>
    <tableColumn id="27" xr3:uid="{C6A8909B-96D4-4626-B314-B5A648FD4470}" name="28" dataDxfId="230"/>
    <tableColumn id="33" xr3:uid="{0A7C8D55-1371-457E-A764-9277891E336B}" name="29" dataDxfId="229"/>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4487ED-17AC-48DF-885A-0D41F206BB77}" name="Resumo" displayName="Resumo" ref="B3:DH14" headerRowDxfId="228" dataDxfId="227" totalsRowDxfId="226" headerRowCellStyle="Normal 2">
  <tableColumns count="111">
    <tableColumn id="1" xr3:uid="{483BC868-490C-4304-89A8-A31F7390205C}" name="Item" totalsRowLabel="Total" dataDxfId="225" totalsRowDxfId="224"/>
    <tableColumn id="2" xr3:uid="{21AD8AAE-F12B-492C-A477-E84DDD645622}" name="Descrição dos Produtos" dataDxfId="223" totalsRowDxfId="222"/>
    <tableColumn id="3" xr3:uid="{C1A64140-9502-417C-97A3-967EAD997BC1}" name="Duração_x000a_(meses)" dataDxfId="221" totalsRowDxfId="220">
      <calculatedColumnFormula>'Cronograma'!D4</calculatedColumnFormula>
    </tableColumn>
    <tableColumn id="4" xr3:uid="{4582624E-9735-413C-8B8A-457EAAEFD3D9}" name="Advogado júnior" dataDxfId="219" totalsRowDxfId="218"/>
    <tableColumn id="5" xr3:uid="{745F6DC3-344A-4CE0-B2CA-7184045983A9}" name="Advogado pleno" dataDxfId="217" totalsRowDxfId="216"/>
    <tableColumn id="6" xr3:uid="{70944E5F-5694-4F03-814C-EB6DCA4AE17E}" name="Advogado sênior" dataDxfId="215" totalsRowDxfId="214"/>
    <tableColumn id="7" xr3:uid="{E08F9ABD-D69A-4463-8E5E-9C8A170ACD8B}" name="Analista de desenvolvimento de sistemas júnior" dataDxfId="213" totalsRowDxfId="212"/>
    <tableColumn id="8" xr3:uid="{DCCB374E-CCE0-4EC9-B08B-4934F075060F}" name="Analista de desenvolvimento de sistemas pleno" dataDxfId="211" totalsRowDxfId="210"/>
    <tableColumn id="9" xr3:uid="{8FD710E0-E0E7-4B22-8558-D25F8D836954}" name="Analista de desenvolvimento de sistemas sênior" dataDxfId="209" totalsRowDxfId="208"/>
    <tableColumn id="10" xr3:uid="{AA11B7AF-6E33-4F8E-BD31-EC49A6278837}" name="Arquiteto júnior" dataDxfId="207" totalsRowDxfId="206"/>
    <tableColumn id="11" xr3:uid="{9309FCF8-DAF9-4612-8AEC-9D21E7823926}" name="Arquiteto pleno" dataDxfId="205" totalsRowDxfId="204"/>
    <tableColumn id="12" xr3:uid="{0B0EA88D-F134-479F-8D8E-7374B2C393C5}" name="Arquiteto sênior" dataDxfId="203" totalsRowDxfId="202"/>
    <tableColumn id="13" xr3:uid="{B2123748-9B99-426E-BF22-86CA72A90FCA}" name="Assistente social júnior" dataDxfId="201" totalsRowDxfId="200"/>
    <tableColumn id="14" xr3:uid="{5DFC4977-F375-4B0D-899A-E710296C7EBC}" name="Assistente social pleno" dataDxfId="199" totalsRowDxfId="198"/>
    <tableColumn id="15" xr3:uid="{3D20C7EF-9230-490B-98AC-D247EABD3F53}" name="Assistente social sênior" dataDxfId="197" totalsRowDxfId="196"/>
    <tableColumn id="16" xr3:uid="{D8C88344-BFFD-4771-A2E1-00EB4876607E}" name="Auxiliar" dataDxfId="195" totalsRowDxfId="194"/>
    <tableColumn id="17" xr3:uid="{FFB474F4-0501-4B1B-ADAB-1135D8014AE2}" name="Auxiliar administrativo" dataDxfId="193" totalsRowDxfId="192"/>
    <tableColumn id="18" xr3:uid="{F6316915-9EF0-428D-8317-92907C72AE68}" name="Auxiliar de laboratório" dataDxfId="191" totalsRowDxfId="190"/>
    <tableColumn id="19" xr3:uid="{4A444C98-D9C2-48F7-9433-121BA39BCC1D}" name="Auxiliar de topografia" dataDxfId="189" totalsRowDxfId="188"/>
    <tableColumn id="20" xr3:uid="{50D3FB8A-1B80-4E53-8735-28BAE1DCBFFA}" name="Biólogo júnior" dataDxfId="187" totalsRowDxfId="186"/>
    <tableColumn id="21" xr3:uid="{F076C1CB-104D-496A-87C8-A54521F2FDD5}" name="Biólogo pleno" dataDxfId="185" totalsRowDxfId="184"/>
    <tableColumn id="22" xr3:uid="{5D36D724-9211-46A9-8969-D4CFB802CACA}" name="Biólogo sênior" dataDxfId="183" totalsRowDxfId="182"/>
    <tableColumn id="23" xr3:uid="{566C693B-2E9A-4C2B-A53C-3A53A924D488}" name="Chefe de escritório" dataDxfId="181" totalsRowDxfId="180"/>
    <tableColumn id="24" xr3:uid="{F7C313E3-07A6-4166-88EA-C5E9F0945259}" name="Contador júnior" dataDxfId="179" totalsRowDxfId="178"/>
    <tableColumn id="25" xr3:uid="{4FE94646-429B-4421-ACB6-C39541FAA4C2}" name="Contador pleno" dataDxfId="177" totalsRowDxfId="176"/>
    <tableColumn id="26" xr3:uid="{7012B9E0-6963-443A-9C20-C574AF774361}" name="Contador sênior" dataDxfId="175" totalsRowDxfId="174"/>
    <tableColumn id="27" xr3:uid="{F79DBA56-93FD-4980-A1A8-D2C7B09D4552}" name="Coordenador ambiental " dataDxfId="173" totalsRowDxfId="172"/>
    <tableColumn id="28" xr3:uid="{467D2D7E-2F5A-490C-AFF7-BFE82E03897D}" name="Economista júnior" dataDxfId="171" totalsRowDxfId="170"/>
    <tableColumn id="29" xr3:uid="{02E14B20-020A-4BFE-BC16-DDD0D2717263}" name="Economista pleno" dataDxfId="169" totalsRowDxfId="168"/>
    <tableColumn id="30" xr3:uid="{AFAEE5EC-8813-42AC-8066-1BE4B0E08248}" name="Economista sênior" dataDxfId="167" totalsRowDxfId="166"/>
    <tableColumn id="31" xr3:uid="{DDF28A8C-EA5B-44BC-9157-F5F0113D8F9C}" name="Engenheiro agrônomo júnior" dataDxfId="165" totalsRowDxfId="164"/>
    <tableColumn id="32" xr3:uid="{B2C6A696-0D08-4FFD-B8DF-5F62E31C4AB6}" name="Engenheiro agrônomo pleno" dataDxfId="163" totalsRowDxfId="162"/>
    <tableColumn id="33" xr3:uid="{0036C9A0-0E9B-431F-B401-A2D7F168633A}" name="Engenheiro agrônomo sênior" dataDxfId="161" totalsRowDxfId="160"/>
    <tableColumn id="34" xr3:uid="{4CEE16C3-7559-4FD9-8089-8A302DC64319}" name="Engenheiro ambiental júnior" dataDxfId="159" totalsRowDxfId="158"/>
    <tableColumn id="35" xr3:uid="{B1781A0E-816E-47A3-BBF2-C2E9B859D7DF}" name="Engenheiro ambiental pleno" dataDxfId="157" totalsRowDxfId="156"/>
    <tableColumn id="36" xr3:uid="{3DB8ABF0-97A5-4B92-A3B8-6D737BF08C7D}" name="Engenheiro ambiental sênior" dataDxfId="155" totalsRowDxfId="154"/>
    <tableColumn id="37" xr3:uid="{3F202E7A-B912-4232-AEEC-F5CD25BFAEA7}" name="Engenheiro consultor especial" dataDxfId="153" totalsRowDxfId="152"/>
    <tableColumn id="38" xr3:uid="{9A417571-ABAC-4CC4-B00A-0565BB8645BD}" name="Engenheiro coordenador" dataDxfId="151" totalsRowDxfId="150"/>
    <tableColumn id="39" xr3:uid="{1CB1DEF8-9868-4545-A703-B15691C17774}" name="Engenheiro de pesca júnior" dataDxfId="149" totalsRowDxfId="148"/>
    <tableColumn id="40" xr3:uid="{2671EEB0-497F-411C-BE62-2D3CE69D476E}" name="Engenheiro de pesca pleno" dataDxfId="147" totalsRowDxfId="146"/>
    <tableColumn id="41" xr3:uid="{DD362DE0-A999-4581-BBDE-6C50198E4A7E}" name="Engenheiro de pesca sênior" dataDxfId="145" totalsRowDxfId="144"/>
    <tableColumn id="42" xr3:uid="{B64E3956-2D7A-40DB-AFCD-9E00105AE7B9}" name="Engenheiro de projetos júnior" dataDxfId="143" totalsRowDxfId="142"/>
    <tableColumn id="43" xr3:uid="{5F89A563-2578-4532-9DB4-0D2AE53E958A}" name="Engenheiro de projetos pleno" dataDxfId="141" totalsRowDxfId="140"/>
    <tableColumn id="44" xr3:uid="{FE85B1DC-E574-40FA-B140-D62A84AB1FF0}" name="Engenheiro de projetos sênior" dataDxfId="139" totalsRowDxfId="138"/>
    <tableColumn id="45" xr3:uid="{A325DA9E-9783-43F6-A209-353328C8DDEE}" name="Engenheiro florestal júnior" dataDxfId="137" totalsRowDxfId="136"/>
    <tableColumn id="46" xr3:uid="{8E6D1FC9-CE57-439C-9E20-F95A793F9D82}" name="Engenheiro florestal pleno" dataDxfId="135" totalsRowDxfId="134"/>
    <tableColumn id="47" xr3:uid="{A679D3A5-9EC2-4F26-B8D4-92B88929DBD1}" name="Engenheiro florestal sênior" dataDxfId="133" totalsRowDxfId="132"/>
    <tableColumn id="48" xr3:uid="{696F6912-6891-4557-8065-85E9EC4BC0A0}" name="Geólogo júnior" dataDxfId="131" totalsRowDxfId="130"/>
    <tableColumn id="49" xr3:uid="{7C55A264-D7A0-4C3E-BE87-F93132BA71A1}" name="Geólogo pleno" dataDxfId="129" totalsRowDxfId="128"/>
    <tableColumn id="50" xr3:uid="{F5141C19-0E25-4579-A899-C8FA49001168}" name="Geólogo sênior" dataDxfId="127" totalsRowDxfId="126"/>
    <tableColumn id="51" xr3:uid="{3C56D9E0-8954-4766-9EC8-71597E3D2BC5}" name="Jornalista júnior" dataDxfId="125" totalsRowDxfId="124"/>
    <tableColumn id="52" xr3:uid="{0F2C75AD-0E64-449C-9AAB-44BD4CC0DC8B}" name="Jornalista pleno" dataDxfId="123" totalsRowDxfId="122"/>
    <tableColumn id="53" xr3:uid="{E13EFD0F-6915-4709-9E70-2CF9F5ED8C2D}" name="Jornalista sênior" dataDxfId="121" totalsRowDxfId="120"/>
    <tableColumn id="54" xr3:uid="{5CFD940F-DF97-471E-9694-6D38D560EBA7}" name="Laboratorista" dataDxfId="119" totalsRowDxfId="118"/>
    <tableColumn id="55" xr3:uid="{EB656827-457D-4824-A243-22CAF8158A91}" name="Médico veterinário" dataDxfId="117" totalsRowDxfId="116"/>
    <tableColumn id="56" xr3:uid="{30617163-9303-4BFB-A78A-9EC0DA7D535B}" name="Meteorologista júnior" dataDxfId="115" totalsRowDxfId="114"/>
    <tableColumn id="57" xr3:uid="{D78201F6-C659-42E4-984F-4C6CBD3552A3}" name="Meteorologista pleno" dataDxfId="113" totalsRowDxfId="112"/>
    <tableColumn id="58" xr3:uid="{B438D6D5-69DD-4111-9420-3FF64BB6693E}" name="Meteorologista sênior" dataDxfId="111" totalsRowDxfId="110"/>
    <tableColumn id="59" xr3:uid="{EFD633C1-4078-49D5-B687-9B09EED28D81}" name="Motorista de caminhão" dataDxfId="109" totalsRowDxfId="108"/>
    <tableColumn id="60" xr3:uid="{83D28316-C2B0-4680-821B-74407E971E26}" name="Motorista de veículo leve" dataDxfId="107" totalsRowDxfId="106"/>
    <tableColumn id="61" xr3:uid="{5CD23EB1-76AF-4797-87AD-E5BF8BD9CABB}" name="Oceanógrafo júnior" dataDxfId="105" totalsRowDxfId="104"/>
    <tableColumn id="62" xr3:uid="{762275D1-DFEA-412D-8536-F085F0E1D0ED}" name="Oceanógrafo pleno" dataDxfId="103" totalsRowDxfId="102"/>
    <tableColumn id="63" xr3:uid="{B1666FA2-D451-485F-B8C1-F22CC3D6F5F5}" name="Oceanógrafo sênior" dataDxfId="101" totalsRowDxfId="100"/>
    <tableColumn id="64" xr3:uid="{6C2FA79C-76E3-4D9F-8169-DC8D90404F76}" name="Pedagogo júnior" dataDxfId="99" totalsRowDxfId="98"/>
    <tableColumn id="65" xr3:uid="{2FE52673-7AD6-4259-BFE2-B0C007BCC285}" name="Pedagogo pleno" dataDxfId="97" totalsRowDxfId="96"/>
    <tableColumn id="66" xr3:uid="{541BD63E-9ABD-410B-8D09-ACA3523D1A6A}" name="Pedagogo sênior" dataDxfId="95" totalsRowDxfId="94"/>
    <tableColumn id="67" xr3:uid="{445D7653-5A88-4F56-8197-C1225E667B03}" name="Secretária" dataDxfId="93" totalsRowDxfId="92"/>
    <tableColumn id="68" xr3:uid="{00E90108-E4B1-41FB-8462-C82C58616642}" name="Sondador" dataDxfId="91" totalsRowDxfId="90"/>
    <tableColumn id="69" xr3:uid="{A69FD0EF-95A6-4E4A-A3BE-C15E6675E85E}" name="Técnico ambiental" dataDxfId="89" totalsRowDxfId="88"/>
    <tableColumn id="70" xr3:uid="{020CA6AC-17ED-4F8C-B976-C2807D69752E}" name="Técnico de obras" dataDxfId="87" totalsRowDxfId="86"/>
    <tableColumn id="71" xr3:uid="{5CBA0605-741B-4EC8-8D9D-835F53D2547B}" name="Técnico de segurança do trabalho" dataDxfId="85" totalsRowDxfId="84"/>
    <tableColumn id="72" xr3:uid="{8A2AD533-17D9-4D02-8DD3-DBD356396AB3}" name="Técnico em geoprocessamento" dataDxfId="83" totalsRowDxfId="82"/>
    <tableColumn id="73" xr3:uid="{9A2F8892-70C2-45DA-942C-CE985749E8D0}" name="Técnico em informática - programador" dataDxfId="81" totalsRowDxfId="80"/>
    <tableColumn id="74" xr3:uid="{C8C74A35-0F2D-475A-8760-4ECEE32ABBE5}" name="Topógrafo" dataDxfId="79" totalsRowDxfId="78"/>
    <tableColumn id="75" xr3:uid="{7DD583BF-4DE0-4228-BD0C-C37E4E8FD44D}" name="Arquivista júnior" dataDxfId="77" totalsRowDxfId="76"/>
    <tableColumn id="76" xr3:uid="{6F1DF0F6-8F91-41AC-A624-BD5D6F4D10BC}" name="Arquivista pleno" dataDxfId="75" totalsRowDxfId="74"/>
    <tableColumn id="77" xr3:uid="{0F1F4485-6339-496C-B2B6-9650FC5F5896}" name="Arquivista sênior" dataDxfId="73" totalsRowDxfId="72"/>
    <tableColumn id="78" xr3:uid="{1AFCF1C8-19A3-48A2-87B8-11C83C33925B}" name="Administrador júnior" dataDxfId="71" totalsRowDxfId="70"/>
    <tableColumn id="79" xr3:uid="{3536E669-625F-4867-A8CC-08D23335122F}" name="Administrador pleno" dataDxfId="69" totalsRowDxfId="68"/>
    <tableColumn id="80" xr3:uid="{713DA365-A135-408B-91FE-FD0FA25998BB}" name="Administrador sênior" dataDxfId="67" totalsRowDxfId="66"/>
    <tableColumn id="81" xr3:uid="{543ECCB4-9024-47A2-9E32-34320BF38284}" name="Engenheiro agrimensor júnior" dataDxfId="65" totalsRowDxfId="64"/>
    <tableColumn id="82" xr3:uid="{2FCFF66A-A333-4F48-A276-BB7E40CD921A}" name="Engenheiro agrimensor pleno" dataDxfId="63" totalsRowDxfId="62"/>
    <tableColumn id="83" xr3:uid="{298DB6DB-6909-48FE-96E2-AFFF3CF7FB25}" name="Engenheiro agrimensor sênior" dataDxfId="61" totalsRowDxfId="60"/>
    <tableColumn id="84" xr3:uid="{B1E6CE88-3462-40B2-9664-4657FE968B95}" name="Geógrafo júnior" dataDxfId="59" totalsRowDxfId="58"/>
    <tableColumn id="85" xr3:uid="{0547BC4E-7735-4454-B108-C6DCE05791C5}" name="Geógrafo pleno" dataDxfId="57" totalsRowDxfId="56"/>
    <tableColumn id="86" xr3:uid="{990CCEA2-CB73-466B-904D-3F442D7EDD97}" name="Geógrafo sênior" dataDxfId="55" totalsRowDxfId="54"/>
    <tableColumn id="87" xr3:uid="{C9A82099-AE2B-4145-9BB2-C26A3BB63803}" name="Antropólogo júnior" dataDxfId="53" totalsRowDxfId="52"/>
    <tableColumn id="88" xr3:uid="{012E4884-B7A3-4D87-8EC3-45A13CB61BB0}" name="Antropólogo pleno" dataDxfId="51" totalsRowDxfId="50"/>
    <tableColumn id="89" xr3:uid="{00E7FAB0-64BA-4B99-B238-2FE5F4F8BF8D}" name="Antropólogo sênior" dataDxfId="49" totalsRowDxfId="48"/>
    <tableColumn id="90" xr3:uid="{3406C390-3C79-4577-8381-E44AB6C27702}" name="Arqueólogo júnior" dataDxfId="47" totalsRowDxfId="46"/>
    <tableColumn id="91" xr3:uid="{F17F42DF-57C0-4362-9663-8E1DC242E23E}" name="Arqueólogo pleno" dataDxfId="45" totalsRowDxfId="44"/>
    <tableColumn id="92" xr3:uid="{38BB5CB8-5243-4CB4-8330-DBFB2F9BF4C8}" name="Arqueólogo sênior" dataDxfId="43" totalsRowDxfId="42"/>
    <tableColumn id="93" xr3:uid="{324BE974-2089-4532-A3A1-186B1A48ED97}" name="Historiador júnior" dataDxfId="41" totalsRowDxfId="40"/>
    <tableColumn id="94" xr3:uid="{8816EA6A-D099-4991-A49B-C31A479BCCCB}" name="Historiador pleno" dataDxfId="39" totalsRowDxfId="38"/>
    <tableColumn id="95" xr3:uid="{99F0A9FE-97CF-4292-AFA1-C44458002DC9}" name="Historiador sênior" dataDxfId="37" totalsRowDxfId="36"/>
    <tableColumn id="96" xr3:uid="{F00F0ABC-F59F-485B-AA90-77272BADB72B}" name="Paleontólogo júnior" dataDxfId="35" totalsRowDxfId="34"/>
    <tableColumn id="97" xr3:uid="{7C675578-94AB-4BEA-9503-1D5840AD5AD7}" name="Paleontólogo pleno" dataDxfId="33" totalsRowDxfId="32"/>
    <tableColumn id="98" xr3:uid="{24A4127B-0075-4138-A987-86CD5266694B}" name="Paleontólogo sênior" dataDxfId="31" totalsRowDxfId="30"/>
    <tableColumn id="99" xr3:uid="{0F45BB84-0009-4E60-AF35-A86EAC1A03CB}" name="Sociólogo júnior" dataDxfId="29" totalsRowDxfId="28"/>
    <tableColumn id="100" xr3:uid="{341A05DB-9057-4F40-AA9C-6E9F8D68B955}" name="Sociólogo pleno" dataDxfId="27" totalsRowDxfId="26"/>
    <tableColumn id="101" xr3:uid="{8909404C-D55A-4477-9C28-E4456505F1BB}" name="Sociólogo sênior" dataDxfId="25" totalsRowDxfId="24"/>
    <tableColumn id="102" xr3:uid="{8D8D6D90-5E6F-4C95-9A21-0C509F4AB56E}" name="0" dataDxfId="23" totalsRowDxfId="22"/>
    <tableColumn id="103" xr3:uid="{0F1FE73D-A75E-423A-BD7B-0E11ADDAA271}" name="Auxiliar - horista" dataDxfId="21" totalsRowDxfId="20"/>
    <tableColumn id="104" xr3:uid="{F4667E40-D058-4ED4-AA94-33CFC66DE0F0}" name="Auxiliar de laboratório - horista" dataDxfId="19" totalsRowDxfId="18"/>
    <tableColumn id="105" xr3:uid="{D2490D08-C143-49BA-B118-9AC1D739C7FB}" name="Engenheiro de projetos júnior - horista" dataDxfId="17" totalsRowDxfId="16"/>
    <tableColumn id="106" xr3:uid="{5D336466-4AA7-4E46-9D68-DB5562253724}" name="Engenheiro de projetos pleno - horista" dataDxfId="15" totalsRowDxfId="14"/>
    <tableColumn id="107" xr3:uid="{BD5CBD51-5CE8-4A5F-8DCC-B39D94B19ABF}" name="Laboratorista - horista" dataDxfId="13" totalsRowDxfId="12"/>
    <tableColumn id="108" xr3:uid="{0C1D5246-A076-4A87-8150-751DA81D42B1}" name="Motorista de caminhão - horista " dataDxfId="11" totalsRowDxfId="10"/>
    <tableColumn id="109" xr3:uid="{C9EF1E72-CD80-4C58-9A0A-00991DEC1848}" name="Motorista de veículo leve - horista" dataDxfId="9" totalsRowDxfId="8"/>
    <tableColumn id="110" xr3:uid="{F2344C63-B77C-454B-BDFE-4A4D6DD79D9B}" name="Sondador - horista" dataDxfId="7" totalsRowDxfId="6"/>
    <tableColumn id="111" xr3:uid="{0EC26DC6-CD50-498D-A6C5-26ED4FCED3D6}" name="Técnico de obras - horista" totalsRowFunction="count" dataDxfId="5" totalsRowDxfId="4"/>
  </tableColumns>
  <tableStyleInfo name="TableStyleLight11" showFirstColumn="1" showLastColumn="0" showRowStripes="1" showColumnStripes="1"/>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br/dnit/pt-br/assuntos/planejamento-e-pesquisa/custos-e-pagamentos/custos-e-pagamentos-dnit/engenharia-consultiva-2/bdi/bdi-tabela-de-precos-de-consultoria/anexo-bdi-tabela-de-precos-de-consultoria_2024-selic-10-75.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hyperlink" Target="http://legislacao.planalto.gov.br/legisla/legislacao.nsf/Viw_Identificacao/DEC%205.992-2006?OpenDocument" TargetMode="External"/><Relationship Id="rId1" Type="http://schemas.openxmlformats.org/officeDocument/2006/relationships/hyperlink" Target="https://www.planalto.gov.br/ccivil_03/_Ato2023-2026/2023/Decreto/D11872.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hyperlink" Target="http://www.noventa.com.br/" TargetMode="External"/><Relationship Id="rId2" Type="http://schemas.openxmlformats.org/officeDocument/2006/relationships/hyperlink" Target="https://int-store.esri.com/pt-br/store/products/buy/arcgis-pro" TargetMode="External"/><Relationship Id="rId1" Type="http://schemas.openxmlformats.org/officeDocument/2006/relationships/hyperlink" Target="https://www.autodesk.com.br/products" TargetMode="External"/><Relationship Id="rId4"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EF14-3659-4EAF-AE70-E4AF533477A5}">
  <sheetPr>
    <tabColor theme="1"/>
    <pageSetUpPr fitToPage="1"/>
  </sheetPr>
  <dimension ref="B1:N31"/>
  <sheetViews>
    <sheetView showGridLines="0" topLeftCell="A11" workbookViewId="0">
      <selection activeCell="J13" sqref="J13"/>
    </sheetView>
  </sheetViews>
  <sheetFormatPr defaultColWidth="9.140625" defaultRowHeight="15"/>
  <cols>
    <col min="1" max="1" width="1.7109375" style="115" customWidth="1"/>
    <col min="2" max="2" width="30.28515625" style="115" customWidth="1"/>
    <col min="3" max="3" width="14.42578125" style="115" customWidth="1"/>
    <col min="4" max="4" width="19.28515625" style="115" customWidth="1"/>
    <col min="5" max="5" width="43.140625" style="115" customWidth="1"/>
    <col min="6" max="6" width="2.28515625" style="115" customWidth="1"/>
    <col min="7" max="10" width="11.140625" style="115" customWidth="1"/>
    <col min="11" max="16384" width="9.140625" style="115"/>
  </cols>
  <sheetData>
    <row r="1" spans="2:14" ht="8.25" customHeight="1"/>
    <row r="2" spans="2:14" ht="39.75" customHeight="1"/>
    <row r="3" spans="2:14" ht="21" customHeight="1">
      <c r="B3" s="200" t="s">
        <v>771</v>
      </c>
      <c r="C3" s="119"/>
      <c r="D3" s="119"/>
      <c r="E3" s="119"/>
    </row>
    <row r="4" spans="2:14" ht="21" customHeight="1">
      <c r="B4" s="200" t="s">
        <v>56178</v>
      </c>
      <c r="C4" s="119"/>
      <c r="D4" s="119"/>
      <c r="E4" s="119"/>
    </row>
    <row r="5" spans="2:14" ht="21" customHeight="1">
      <c r="B5" s="200" t="s">
        <v>56179</v>
      </c>
      <c r="C5" s="119"/>
      <c r="D5" s="119"/>
      <c r="E5" s="119"/>
    </row>
    <row r="6" spans="2:14" ht="8.25" customHeight="1"/>
    <row r="7" spans="2:14" ht="22.5" customHeight="1">
      <c r="B7" s="200" t="s">
        <v>316</v>
      </c>
      <c r="C7" s="119"/>
      <c r="D7" s="119"/>
      <c r="E7" s="119"/>
    </row>
    <row r="8" spans="2:14" ht="33" customHeight="1">
      <c r="B8" s="195" t="s">
        <v>56176</v>
      </c>
      <c r="C8" s="459" t="s">
        <v>654</v>
      </c>
      <c r="D8" s="195"/>
      <c r="E8" s="195"/>
    </row>
    <row r="9" spans="2:14" ht="48.75" customHeight="1">
      <c r="B9" s="195" t="s">
        <v>552</v>
      </c>
      <c r="C9" s="888" t="str">
        <f>"Contratação de serviços técnicos e especializados para a elaboração de Estudo de Viabilidade Técnica, Econômica e Ambiental (EVTEA) no trecho compreendido entre "&amp;C8</f>
        <v>Contratação de serviços técnicos e especializados para a elaboração de Estudo de Viabilidade Técnica, Econômica e Ambiental (EVTEA) no trecho compreendido entre Açailandia (MA) - Barcarena (PA)</v>
      </c>
      <c r="D9" s="888"/>
      <c r="E9" s="888"/>
    </row>
    <row r="10" spans="2:14" ht="33" customHeight="1">
      <c r="B10" s="195" t="s">
        <v>527</v>
      </c>
      <c r="C10" s="840">
        <v>550</v>
      </c>
      <c r="D10" s="747" t="s">
        <v>321</v>
      </c>
      <c r="E10" s="195" t="s">
        <v>56177</v>
      </c>
    </row>
    <row r="11" spans="2:14" ht="33" customHeight="1">
      <c r="B11" s="195" t="s">
        <v>553</v>
      </c>
      <c r="C11" s="354" t="s">
        <v>655</v>
      </c>
      <c r="D11" s="195"/>
      <c r="E11" s="195"/>
    </row>
    <row r="12" spans="2:14" ht="33" customHeight="1">
      <c r="B12" s="195" t="s">
        <v>551</v>
      </c>
      <c r="C12" s="354" t="str">
        <f>Diárias!B22&amp;", "&amp;Diárias!B25</f>
        <v>São Luís, Belém</v>
      </c>
      <c r="D12" s="195"/>
      <c r="E12" s="195"/>
    </row>
    <row r="13" spans="2:14" ht="65.25" customHeight="1">
      <c r="B13" s="198" t="s">
        <v>56242</v>
      </c>
      <c r="C13" s="748">
        <f>4*4</f>
        <v>16</v>
      </c>
      <c r="D13" s="747" t="s">
        <v>638</v>
      </c>
      <c r="E13" s="852" t="s">
        <v>56304</v>
      </c>
      <c r="N13" s="675" t="s">
        <v>320</v>
      </c>
    </row>
    <row r="14" spans="2:14" ht="33" customHeight="1">
      <c r="B14" s="198" t="s">
        <v>56243</v>
      </c>
      <c r="C14" s="748">
        <v>6</v>
      </c>
      <c r="D14" s="747" t="s">
        <v>638</v>
      </c>
      <c r="E14" s="515"/>
      <c r="N14" s="675"/>
    </row>
    <row r="15" spans="2:14" ht="33" customHeight="1">
      <c r="B15" s="198" t="s">
        <v>774</v>
      </c>
      <c r="C15" s="748">
        <v>12</v>
      </c>
      <c r="D15" s="747" t="s">
        <v>56180</v>
      </c>
      <c r="E15" s="515"/>
      <c r="N15" s="675"/>
    </row>
    <row r="16" spans="2:14" ht="33" customHeight="1">
      <c r="B16" s="195" t="s">
        <v>303</v>
      </c>
      <c r="C16" s="196">
        <v>45474</v>
      </c>
      <c r="D16" s="195"/>
      <c r="E16" s="195"/>
    </row>
    <row r="17" spans="2:5" ht="33" customHeight="1">
      <c r="B17" s="195" t="s">
        <v>302</v>
      </c>
      <c r="C17" s="197">
        <f ca="1">BDI!E23</f>
        <v>0.4466</v>
      </c>
      <c r="D17" s="195"/>
      <c r="E17" s="195"/>
    </row>
    <row r="18" spans="2:5" ht="33" customHeight="1">
      <c r="B18" s="198" t="s">
        <v>489</v>
      </c>
      <c r="C18" s="199">
        <v>182.49</v>
      </c>
      <c r="D18" s="195" t="s">
        <v>526</v>
      </c>
      <c r="E18" s="195"/>
    </row>
    <row r="19" spans="2:5" ht="12" customHeight="1"/>
    <row r="20" spans="2:5" ht="22.5" customHeight="1" thickBot="1">
      <c r="B20" s="200" t="s">
        <v>653</v>
      </c>
      <c r="C20" s="119"/>
      <c r="D20" s="119"/>
      <c r="E20" s="119"/>
    </row>
    <row r="21" spans="2:5" ht="21" customHeight="1" thickBot="1">
      <c r="B21" s="500" t="s">
        <v>703</v>
      </c>
      <c r="C21" s="501">
        <f>SUM('1.PdT'!I18:I25,'3.EMD'!I18:I25,'4.2.EEN.Esc.Elab'!I18:I25,'5.EOP'!I18:I25,'6.EMA'!I18:I25,'7.MEF'!I18:I25,'8.EJR'!I18:I25,'9.GPeR'!I18:I25)</f>
        <v>26125.268400000008</v>
      </c>
      <c r="D21" s="500"/>
      <c r="E21" s="500"/>
    </row>
    <row r="22" spans="2:5" ht="21" customHeight="1">
      <c r="B22" s="502" t="s">
        <v>646</v>
      </c>
      <c r="C22" s="503">
        <f ca="1">'1.PdT'!K51+'2.ET'!K51+'3.EMD'!K51+Campo!I40+'4.2.EEN.Esc.Elab'!K51+'5.EOP'!K51+'6.EMA'!K51+'7.MEF'!K51+'8.EJR'!K51+'9.GPeR'!K51+'4.2.EEN.Esc.Rev'!K51</f>
        <v>11184562.299999999</v>
      </c>
      <c r="D22" s="502"/>
      <c r="E22" s="502"/>
    </row>
    <row r="23" spans="2:5" ht="21" customHeight="1">
      <c r="B23" s="115" t="s">
        <v>627</v>
      </c>
      <c r="C23" s="460">
        <f ca="1">+'Diárias e Passagens'!O52</f>
        <v>189917.36</v>
      </c>
    </row>
    <row r="24" spans="2:5" ht="21" customHeight="1" thickBot="1">
      <c r="B24" s="504" t="s">
        <v>652</v>
      </c>
      <c r="C24" s="505">
        <f ca="1">+'Inspeção-Veículo'!N13</f>
        <v>23012.33</v>
      </c>
      <c r="D24" s="504"/>
      <c r="E24" s="504"/>
    </row>
    <row r="25" spans="2:5" ht="21" customHeight="1">
      <c r="B25" s="507" t="s">
        <v>647</v>
      </c>
      <c r="C25" s="508">
        <f ca="1">SUM(C22:C24)</f>
        <v>11397491.989999998</v>
      </c>
      <c r="D25" s="513"/>
      <c r="E25" s="502"/>
    </row>
    <row r="26" spans="2:5" ht="21" customHeight="1">
      <c r="B26" s="509" t="s">
        <v>648</v>
      </c>
      <c r="C26" s="510">
        <f ca="1">'Resumo'!L17</f>
        <v>11397492</v>
      </c>
      <c r="D26" s="506" t="b">
        <f ca="1">ROUND(C26,0)=ROUND(C25,0)</f>
        <v>1</v>
      </c>
    </row>
    <row r="27" spans="2:5" ht="21" customHeight="1">
      <c r="B27" s="509" t="s">
        <v>649</v>
      </c>
      <c r="C27" s="510">
        <f ca="1">'Cronograma F-F'!K37</f>
        <v>11397492</v>
      </c>
      <c r="D27" s="506" t="b">
        <f t="shared" ref="D27:D29" ca="1" si="0">ROUND(C27,0)=ROUND(C26,0)</f>
        <v>1</v>
      </c>
    </row>
    <row r="28" spans="2:5" ht="21" customHeight="1">
      <c r="B28" s="509" t="s">
        <v>650</v>
      </c>
      <c r="C28" s="510">
        <f ca="1">Recursos!J2+Campo!I35</f>
        <v>11397492</v>
      </c>
      <c r="D28" s="506" t="b">
        <f t="shared" ca="1" si="0"/>
        <v>1</v>
      </c>
    </row>
    <row r="29" spans="2:5" ht="21" customHeight="1" thickBot="1">
      <c r="B29" s="511" t="s">
        <v>651</v>
      </c>
      <c r="C29" s="512">
        <f ca="1">'Resumo-NT'!O15</f>
        <v>11397491.998199599</v>
      </c>
      <c r="D29" s="821" t="b">
        <f t="shared" ca="1" si="0"/>
        <v>1</v>
      </c>
      <c r="E29" s="504"/>
    </row>
    <row r="30" spans="2:5" ht="21" customHeight="1"/>
    <row r="31" spans="2:5" ht="21" customHeight="1"/>
  </sheetData>
  <mergeCells count="1">
    <mergeCell ref="C9:E9"/>
  </mergeCells>
  <conditionalFormatting sqref="D26:D29">
    <cfRule type="iconSet" priority="1">
      <iconSet iconSet="3Symbols2">
        <cfvo type="percent" val="0"/>
        <cfvo type="percent" val="33"/>
        <cfvo type="percent" val="67"/>
      </iconSet>
    </cfRule>
    <cfRule type="cellIs" dxfId="2" priority="2" operator="equal">
      <formula>TRUE</formula>
    </cfRule>
  </conditionalFormatting>
  <pageMargins left="0.51181102362204722" right="0.51181102362204722" top="0.78740157480314965" bottom="0.78740157480314965" header="0.31496062992125984" footer="0.31496062992125984"/>
  <pageSetup paperSize="9" scale="8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29-5158-4D37-A2BE-348B969DCB03}">
  <sheetPr>
    <tabColor rgb="FF008080"/>
  </sheetPr>
  <dimension ref="B2:P336"/>
  <sheetViews>
    <sheetView showGridLines="0" topLeftCell="A269" zoomScale="70" zoomScaleNormal="70" workbookViewId="0">
      <selection activeCell="K48" sqref="K48"/>
    </sheetView>
  </sheetViews>
  <sheetFormatPr defaultColWidth="9.140625" defaultRowHeight="12.75"/>
  <cols>
    <col min="1" max="1" width="3.7109375" style="617" customWidth="1"/>
    <col min="2" max="2" width="13.140625" style="753" customWidth="1"/>
    <col min="3" max="3" width="11.42578125" style="760" customWidth="1"/>
    <col min="4" max="4" width="14.85546875" style="760" customWidth="1"/>
    <col min="5" max="5" width="43.7109375" style="760" customWidth="1"/>
    <col min="6" max="6" width="10.28515625" style="769" customWidth="1"/>
    <col min="7" max="7" width="12.42578125" style="617" customWidth="1"/>
    <col min="8" max="8" width="14.42578125" style="617" customWidth="1"/>
    <col min="9" max="9" width="14.140625" style="617" customWidth="1"/>
    <col min="10" max="10" width="15.42578125" style="617" customWidth="1"/>
    <col min="11" max="11" width="19.28515625" style="617" customWidth="1"/>
    <col min="12" max="12" width="4.7109375" style="617" customWidth="1"/>
    <col min="13" max="13" width="16.140625" style="617" customWidth="1"/>
    <col min="14" max="16384" width="9.140625" style="617"/>
  </cols>
  <sheetData>
    <row r="2" spans="2:11" ht="15.75" customHeight="1">
      <c r="C2" s="942" t="s">
        <v>807</v>
      </c>
      <c r="D2" s="943"/>
      <c r="E2" s="943"/>
      <c r="F2" s="943"/>
      <c r="G2" s="943"/>
      <c r="H2" s="943"/>
      <c r="I2" s="943"/>
      <c r="J2" s="943"/>
      <c r="K2" s="944"/>
    </row>
    <row r="3" spans="2:11" ht="49.35" hidden="1" customHeight="1">
      <c r="C3"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3" s="964"/>
      <c r="E3" s="964"/>
      <c r="F3" s="964"/>
      <c r="G3" s="964"/>
      <c r="H3" s="964"/>
      <c r="I3" s="964"/>
      <c r="J3" s="964"/>
      <c r="K3" s="965"/>
    </row>
    <row r="4" spans="2:11" ht="18.95" hidden="1" customHeight="1">
      <c r="C4" s="770" t="s">
        <v>808</v>
      </c>
      <c r="D4" s="771"/>
      <c r="E4" s="772" t="str">
        <f>CONCATENATE(Dados!$C$13," ",Dados!$D$13)</f>
        <v>16 semanas</v>
      </c>
      <c r="F4" s="761"/>
      <c r="G4" s="618"/>
      <c r="H4" s="618"/>
      <c r="I4" s="618"/>
      <c r="J4" s="618"/>
      <c r="K4" s="619"/>
    </row>
    <row r="5" spans="2:11" ht="11.25" hidden="1" customHeight="1">
      <c r="C5" s="966"/>
      <c r="D5" s="967"/>
      <c r="E5" s="967"/>
      <c r="F5" s="967"/>
      <c r="G5" s="967"/>
      <c r="H5" s="967"/>
      <c r="I5" s="967"/>
      <c r="J5" s="967"/>
      <c r="K5" s="968"/>
    </row>
    <row r="6" spans="2:11" ht="17.25" customHeight="1">
      <c r="C6" s="969" t="str">
        <f>UPPER(Dados!$B$5)</f>
        <v>SUPERINTENDENCIA DE PROJETOS FERROVIÁRIOS - SUFER</v>
      </c>
      <c r="D6" s="970"/>
      <c r="E6" s="970"/>
      <c r="F6" s="970"/>
      <c r="G6" s="970"/>
      <c r="H6" s="970"/>
      <c r="I6" s="970"/>
      <c r="J6" s="970"/>
      <c r="K6" s="971"/>
    </row>
    <row r="7" spans="2:11" ht="18" customHeight="1">
      <c r="C7" s="864" t="s">
        <v>56316</v>
      </c>
      <c r="D7" s="773" t="str">
        <f>Campo!B12</f>
        <v>4.1.1</v>
      </c>
      <c r="E7" s="774" t="str">
        <f>VLOOKUP(D7,Campo!B:E,4,0)</f>
        <v>Levantamento aerofotogramétrico</v>
      </c>
      <c r="F7" s="762"/>
      <c r="G7" s="620"/>
      <c r="H7" s="620"/>
      <c r="I7" s="620"/>
      <c r="J7" s="620"/>
      <c r="K7" s="621" t="s">
        <v>809</v>
      </c>
    </row>
    <row r="8" spans="2:11">
      <c r="C8" s="947"/>
      <c r="D8" s="948"/>
      <c r="E8" s="622"/>
      <c r="F8" s="763"/>
      <c r="G8" s="622"/>
      <c r="H8" s="622"/>
      <c r="I8" s="622"/>
      <c r="J8" s="949" t="str">
        <f>CONCATENATE(Dados!$B$16," ",TEXT(Dados!$C$16,"mmm/aa"))</f>
        <v>Data Base: jul/24</v>
      </c>
      <c r="K8" s="950"/>
    </row>
    <row r="9" spans="2:11" ht="7.7" customHeight="1">
      <c r="C9" s="951"/>
      <c r="D9" s="952"/>
      <c r="E9" s="952"/>
      <c r="F9" s="952"/>
      <c r="G9" s="952"/>
      <c r="H9" s="952"/>
      <c r="I9" s="952"/>
      <c r="J9" s="952"/>
      <c r="K9" s="953"/>
    </row>
    <row r="10" spans="2:11" ht="16.350000000000001" customHeight="1">
      <c r="C10" s="954" t="s">
        <v>810</v>
      </c>
      <c r="D10" s="954" t="s">
        <v>811</v>
      </c>
      <c r="E10" s="954" t="s">
        <v>812</v>
      </c>
      <c r="F10" s="956" t="s">
        <v>813</v>
      </c>
      <c r="G10" s="958" t="s">
        <v>814</v>
      </c>
      <c r="H10" s="959"/>
      <c r="I10" s="960"/>
      <c r="J10" s="961" t="s">
        <v>815</v>
      </c>
      <c r="K10" s="962"/>
    </row>
    <row r="11" spans="2:11" ht="14.25" customHeight="1">
      <c r="C11" s="955"/>
      <c r="D11" s="955"/>
      <c r="E11" s="955"/>
      <c r="F11" s="957"/>
      <c r="G11" s="624" t="s">
        <v>816</v>
      </c>
      <c r="H11" s="624" t="s">
        <v>817</v>
      </c>
      <c r="I11" s="625" t="s">
        <v>818</v>
      </c>
      <c r="J11" s="625" t="s">
        <v>819</v>
      </c>
      <c r="K11" s="626" t="s">
        <v>818</v>
      </c>
    </row>
    <row r="12" spans="2:11" ht="26.25" customHeight="1">
      <c r="C12" s="775" t="s">
        <v>743</v>
      </c>
      <c r="D12" s="627"/>
      <c r="E12" s="776" t="s">
        <v>56259</v>
      </c>
      <c r="F12" s="764"/>
      <c r="G12" s="627"/>
      <c r="H12" s="627"/>
      <c r="I12" s="627"/>
      <c r="J12" s="627"/>
      <c r="K12" s="628">
        <f>K13</f>
        <v>1698.8021000000001</v>
      </c>
    </row>
    <row r="13" spans="2:11" ht="16.350000000000001" customHeight="1">
      <c r="C13" s="640" t="s">
        <v>783</v>
      </c>
      <c r="D13" s="777" t="s">
        <v>56219</v>
      </c>
      <c r="E13" s="778" t="s">
        <v>820</v>
      </c>
      <c r="F13" s="642" t="s">
        <v>821</v>
      </c>
      <c r="G13" s="629">
        <v>1</v>
      </c>
      <c r="H13" s="630">
        <v>1</v>
      </c>
      <c r="I13" s="630">
        <v>1</v>
      </c>
      <c r="J13" s="631">
        <f>'[11]R$ COTAÇÕES'!$Y$20</f>
        <v>1698.8021000000001</v>
      </c>
      <c r="K13" s="632">
        <f>I13*J13</f>
        <v>1698.8021000000001</v>
      </c>
    </row>
    <row r="14" spans="2:11" ht="14.25" customHeight="1">
      <c r="C14" s="945" t="s">
        <v>822</v>
      </c>
      <c r="D14" s="946"/>
      <c r="E14" s="756"/>
      <c r="F14" s="765"/>
      <c r="G14" s="633"/>
      <c r="H14" s="633"/>
      <c r="I14" s="633"/>
      <c r="J14" s="633"/>
      <c r="K14" s="634">
        <f>K12</f>
        <v>1698.8021000000001</v>
      </c>
    </row>
    <row r="15" spans="2:11" ht="16.350000000000001" customHeight="1">
      <c r="C15" s="779" t="s">
        <v>823</v>
      </c>
      <c r="D15" s="757"/>
      <c r="E15" s="757"/>
      <c r="F15" s="766"/>
      <c r="G15" s="635"/>
      <c r="H15" s="635"/>
      <c r="I15" s="635"/>
      <c r="J15" s="636">
        <v>0.15</v>
      </c>
      <c r="K15" s="714">
        <f>J15*K14</f>
        <v>254.82031499999999</v>
      </c>
    </row>
    <row r="16" spans="2:11" ht="15.95" customHeight="1">
      <c r="B16" s="754" t="str">
        <f>D13</f>
        <v>SSF0001</v>
      </c>
      <c r="C16" s="945" t="s">
        <v>824</v>
      </c>
      <c r="D16" s="946"/>
      <c r="E16" s="946"/>
      <c r="F16" s="765"/>
      <c r="G16" s="633"/>
      <c r="H16" s="633"/>
      <c r="I16" s="633"/>
      <c r="J16" s="633"/>
      <c r="K16" s="638">
        <f>ROUND(K15+K14,2)</f>
        <v>1953.62</v>
      </c>
    </row>
    <row r="18" spans="2:11" ht="15.75">
      <c r="C18" s="942" t="s">
        <v>807</v>
      </c>
      <c r="D18" s="943"/>
      <c r="E18" s="943"/>
      <c r="F18" s="943"/>
      <c r="G18" s="943"/>
      <c r="H18" s="943"/>
      <c r="I18" s="943"/>
      <c r="J18" s="943"/>
      <c r="K18" s="944"/>
    </row>
    <row r="19" spans="2:11" ht="49.35" hidden="1" customHeight="1">
      <c r="C19"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19" s="964"/>
      <c r="E19" s="964"/>
      <c r="F19" s="964"/>
      <c r="G19" s="964"/>
      <c r="H19" s="964"/>
      <c r="I19" s="964"/>
      <c r="J19" s="964"/>
      <c r="K19" s="965"/>
    </row>
    <row r="20" spans="2:11" ht="18.95" hidden="1" customHeight="1">
      <c r="C20" s="770" t="s">
        <v>808</v>
      </c>
      <c r="D20" s="755"/>
      <c r="E20" s="772" t="str">
        <f>CONCATENATE(Dados!$C$13," ",Dados!$D$13)</f>
        <v>16 semanas</v>
      </c>
      <c r="F20" s="761"/>
      <c r="G20" s="618"/>
      <c r="H20" s="618"/>
      <c r="I20" s="618"/>
      <c r="J20" s="618"/>
      <c r="K20" s="619"/>
    </row>
    <row r="21" spans="2:11" ht="11.25" hidden="1" customHeight="1">
      <c r="C21" s="966"/>
      <c r="D21" s="967"/>
      <c r="E21" s="967"/>
      <c r="F21" s="967"/>
      <c r="G21" s="967"/>
      <c r="H21" s="967"/>
      <c r="I21" s="967"/>
      <c r="J21" s="967"/>
      <c r="K21" s="968"/>
    </row>
    <row r="22" spans="2:11" ht="17.25" customHeight="1">
      <c r="C22" s="969" t="str">
        <f>UPPER(Dados!$B$5)</f>
        <v>SUPERINTENDENCIA DE PROJETOS FERROVIÁRIOS - SUFER</v>
      </c>
      <c r="D22" s="970"/>
      <c r="E22" s="970"/>
      <c r="F22" s="970"/>
      <c r="G22" s="970"/>
      <c r="H22" s="970"/>
      <c r="I22" s="970"/>
      <c r="J22" s="970"/>
      <c r="K22" s="971"/>
    </row>
    <row r="23" spans="2:11" ht="18" customHeight="1">
      <c r="C23" s="864" t="s">
        <v>56316</v>
      </c>
      <c r="D23" s="780" t="s">
        <v>56282</v>
      </c>
      <c r="E23" s="759" t="str">
        <f>VLOOKUP(D23,Campo!B:E,4,0)</f>
        <v>Sondagem a percussão até 20 m de profundidade - SPT</v>
      </c>
      <c r="F23" s="767"/>
      <c r="G23" s="620"/>
      <c r="H23" s="620"/>
      <c r="I23" s="620"/>
      <c r="J23" s="620"/>
      <c r="K23" s="621" t="s">
        <v>825</v>
      </c>
    </row>
    <row r="24" spans="2:11">
      <c r="C24" s="947"/>
      <c r="D24" s="948"/>
      <c r="E24" s="948"/>
      <c r="F24" s="948"/>
      <c r="G24" s="622"/>
      <c r="H24" s="622"/>
      <c r="I24" s="622"/>
      <c r="J24" s="949" t="str">
        <f>CONCATENATE(Dados!$B$16," ",TEXT(Dados!$C$16,"mmm/aa"))</f>
        <v>Data Base: jul/24</v>
      </c>
      <c r="K24" s="950"/>
    </row>
    <row r="25" spans="2:11" ht="7.7" customHeight="1">
      <c r="C25" s="951"/>
      <c r="D25" s="952"/>
      <c r="E25" s="952"/>
      <c r="F25" s="952"/>
      <c r="G25" s="952"/>
      <c r="H25" s="952"/>
      <c r="I25" s="952"/>
      <c r="J25" s="952"/>
      <c r="K25" s="953"/>
    </row>
    <row r="26" spans="2:11" ht="16.350000000000001" customHeight="1">
      <c r="C26" s="954" t="s">
        <v>810</v>
      </c>
      <c r="D26" s="954" t="s">
        <v>811</v>
      </c>
      <c r="E26" s="954" t="s">
        <v>812</v>
      </c>
      <c r="F26" s="956" t="s">
        <v>813</v>
      </c>
      <c r="G26" s="958" t="s">
        <v>814</v>
      </c>
      <c r="H26" s="959"/>
      <c r="I26" s="960"/>
      <c r="J26" s="961" t="s">
        <v>815</v>
      </c>
      <c r="K26" s="962"/>
    </row>
    <row r="27" spans="2:11" ht="14.25" customHeight="1">
      <c r="C27" s="955"/>
      <c r="D27" s="955"/>
      <c r="E27" s="955"/>
      <c r="F27" s="957"/>
      <c r="G27" s="624" t="s">
        <v>816</v>
      </c>
      <c r="H27" s="624" t="s">
        <v>817</v>
      </c>
      <c r="I27" s="625" t="s">
        <v>818</v>
      </c>
      <c r="J27" s="625" t="s">
        <v>819</v>
      </c>
      <c r="K27" s="626" t="s">
        <v>818</v>
      </c>
    </row>
    <row r="28" spans="2:11" ht="14.25" customHeight="1">
      <c r="C28" s="775" t="s">
        <v>743</v>
      </c>
      <c r="D28" s="627"/>
      <c r="E28" s="776" t="s">
        <v>56259</v>
      </c>
      <c r="F28" s="764"/>
      <c r="G28" s="623"/>
      <c r="H28" s="623"/>
      <c r="I28" s="623"/>
      <c r="J28" s="623"/>
      <c r="K28" s="628">
        <f>K29</f>
        <v>305.36340000000001</v>
      </c>
    </row>
    <row r="29" spans="2:11" ht="25.5">
      <c r="C29" s="801" t="s">
        <v>794</v>
      </c>
      <c r="D29" s="781" t="str">
        <f>Campo!D14</f>
        <v xml:space="preserve">01.003.0005-0      </v>
      </c>
      <c r="E29" s="778" t="str">
        <f>VLOOKUP(D29,Campo!D:E,2,0)</f>
        <v>Sondagem a percussão até 20 m de profundidade - SPT</v>
      </c>
      <c r="F29" s="642" t="s">
        <v>826</v>
      </c>
      <c r="G29" s="629">
        <v>1</v>
      </c>
      <c r="H29" s="630">
        <v>1</v>
      </c>
      <c r="I29" s="630">
        <v>1</v>
      </c>
      <c r="J29" s="631">
        <f>IF(C29="DNIT",VLOOKUP(D29,DNIT!A:K,11,0),IF(C29="DER-SP",VLOOKUP(D29,#REF!,9,0),IF(C29="EMOP-RJ",VLOOKUP(D29,'EMOP-RJ'!B:I,8,0),"1")))</f>
        <v>305.36340000000001</v>
      </c>
      <c r="K29" s="632">
        <f>I29*J29</f>
        <v>305.36340000000001</v>
      </c>
    </row>
    <row r="30" spans="2:11" ht="14.25" customHeight="1">
      <c r="C30" s="945" t="s">
        <v>822</v>
      </c>
      <c r="D30" s="946"/>
      <c r="E30" s="756"/>
      <c r="F30" s="765"/>
      <c r="G30" s="633"/>
      <c r="H30" s="633"/>
      <c r="I30" s="633"/>
      <c r="J30" s="633"/>
      <c r="K30" s="634">
        <f>K28</f>
        <v>305.36340000000001</v>
      </c>
    </row>
    <row r="31" spans="2:11" ht="16.350000000000001" customHeight="1">
      <c r="C31" s="779" t="s">
        <v>823</v>
      </c>
      <c r="D31" s="757"/>
      <c r="E31" s="757"/>
      <c r="F31" s="766"/>
      <c r="G31" s="635"/>
      <c r="H31" s="635"/>
      <c r="I31" s="635"/>
      <c r="J31" s="636">
        <f ca="1">Dados!$C$17</f>
        <v>0.4466</v>
      </c>
      <c r="K31" s="637">
        <f ca="1">J31*K30</f>
        <v>136.37529444</v>
      </c>
    </row>
    <row r="32" spans="2:11" ht="15.95" customHeight="1">
      <c r="B32" s="754" t="str">
        <f>D29</f>
        <v xml:space="preserve">01.003.0005-0      </v>
      </c>
      <c r="C32" s="945" t="s">
        <v>824</v>
      </c>
      <c r="D32" s="946"/>
      <c r="E32" s="946"/>
      <c r="F32" s="765"/>
      <c r="G32" s="633"/>
      <c r="H32" s="633"/>
      <c r="I32" s="633"/>
      <c r="J32" s="633"/>
      <c r="K32" s="638">
        <f ca="1">ROUND(K31+K30,2)</f>
        <v>441.74</v>
      </c>
    </row>
    <row r="34" spans="2:11" ht="15.75">
      <c r="C34" s="942" t="s">
        <v>807</v>
      </c>
      <c r="D34" s="943"/>
      <c r="E34" s="943"/>
      <c r="F34" s="943"/>
      <c r="G34" s="943"/>
      <c r="H34" s="943"/>
      <c r="I34" s="943"/>
      <c r="J34" s="943"/>
      <c r="K34" s="944"/>
    </row>
    <row r="35" spans="2:11" ht="49.35" hidden="1" customHeight="1">
      <c r="C35"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35" s="964"/>
      <c r="E35" s="964"/>
      <c r="F35" s="964"/>
      <c r="G35" s="964"/>
      <c r="H35" s="964"/>
      <c r="I35" s="964"/>
      <c r="J35" s="964"/>
      <c r="K35" s="965"/>
    </row>
    <row r="36" spans="2:11" ht="18.95" hidden="1" customHeight="1">
      <c r="C36" s="770" t="s">
        <v>808</v>
      </c>
      <c r="D36" s="755"/>
      <c r="E36" s="772" t="str">
        <f>CONCATENATE(Dados!$C$13," ",Dados!$D$13)</f>
        <v>16 semanas</v>
      </c>
      <c r="F36" s="761"/>
      <c r="G36" s="618"/>
      <c r="H36" s="618"/>
      <c r="I36" s="618"/>
      <c r="J36" s="618"/>
      <c r="K36" s="619"/>
    </row>
    <row r="37" spans="2:11" ht="11.25" hidden="1" customHeight="1">
      <c r="C37" s="966"/>
      <c r="D37" s="967"/>
      <c r="E37" s="967"/>
      <c r="F37" s="967"/>
      <c r="G37" s="967"/>
      <c r="H37" s="967"/>
      <c r="I37" s="967"/>
      <c r="J37" s="967"/>
      <c r="K37" s="968"/>
    </row>
    <row r="38" spans="2:11" ht="17.25" customHeight="1">
      <c r="C38" s="969" t="str">
        <f>UPPER(Dados!$B$5)</f>
        <v>SUPERINTENDENCIA DE PROJETOS FERROVIÁRIOS - SUFER</v>
      </c>
      <c r="D38" s="970"/>
      <c r="E38" s="970"/>
      <c r="F38" s="970"/>
      <c r="G38" s="970"/>
      <c r="H38" s="970"/>
      <c r="I38" s="970"/>
      <c r="J38" s="970"/>
      <c r="K38" s="971"/>
    </row>
    <row r="39" spans="2:11" ht="18" customHeight="1">
      <c r="C39" s="864" t="s">
        <v>56316</v>
      </c>
      <c r="D39" s="780" t="str">
        <f>CONCATENATE(LEFT(D23,5),".",SUM(RIGHT(D23,1),1))</f>
        <v>4.1.2.2</v>
      </c>
      <c r="E39" s="774" t="str">
        <f>VLOOKUP(D39,Campo!B:E,4,0)</f>
        <v>Sondagem rotativa em rocha sã</v>
      </c>
      <c r="F39" s="762"/>
      <c r="G39" s="620"/>
      <c r="H39" s="620"/>
      <c r="I39" s="620"/>
      <c r="J39" s="620"/>
      <c r="K39" s="621" t="s">
        <v>825</v>
      </c>
    </row>
    <row r="40" spans="2:11">
      <c r="C40" s="947"/>
      <c r="D40" s="948"/>
      <c r="E40" s="622"/>
      <c r="F40" s="763"/>
      <c r="G40" s="622"/>
      <c r="H40" s="622"/>
      <c r="I40" s="622"/>
      <c r="J40" s="949" t="str">
        <f>CONCATENATE(Dados!$B$16," ",TEXT(Dados!$C$16,"mmm/aa"))</f>
        <v>Data Base: jul/24</v>
      </c>
      <c r="K40" s="950"/>
    </row>
    <row r="41" spans="2:11" ht="7.7" customHeight="1">
      <c r="C41" s="951"/>
      <c r="D41" s="952"/>
      <c r="E41" s="952"/>
      <c r="F41" s="952"/>
      <c r="G41" s="952"/>
      <c r="H41" s="952"/>
      <c r="I41" s="952"/>
      <c r="J41" s="952"/>
      <c r="K41" s="953"/>
    </row>
    <row r="42" spans="2:11" ht="16.350000000000001" customHeight="1">
      <c r="C42" s="954" t="s">
        <v>810</v>
      </c>
      <c r="D42" s="954" t="s">
        <v>811</v>
      </c>
      <c r="E42" s="954" t="s">
        <v>812</v>
      </c>
      <c r="F42" s="956" t="s">
        <v>813</v>
      </c>
      <c r="G42" s="958" t="s">
        <v>814</v>
      </c>
      <c r="H42" s="959"/>
      <c r="I42" s="960"/>
      <c r="J42" s="961" t="s">
        <v>815</v>
      </c>
      <c r="K42" s="962"/>
    </row>
    <row r="43" spans="2:11" ht="14.25" customHeight="1">
      <c r="C43" s="955"/>
      <c r="D43" s="955"/>
      <c r="E43" s="955"/>
      <c r="F43" s="957"/>
      <c r="G43" s="624" t="s">
        <v>816</v>
      </c>
      <c r="H43" s="624" t="s">
        <v>817</v>
      </c>
      <c r="I43" s="625" t="s">
        <v>818</v>
      </c>
      <c r="J43" s="625" t="s">
        <v>819</v>
      </c>
      <c r="K43" s="626" t="s">
        <v>818</v>
      </c>
    </row>
    <row r="44" spans="2:11" ht="14.25" customHeight="1">
      <c r="C44" s="775" t="s">
        <v>743</v>
      </c>
      <c r="D44" s="627"/>
      <c r="E44" s="776" t="s">
        <v>56259</v>
      </c>
      <c r="F44" s="764"/>
      <c r="G44" s="623"/>
      <c r="H44" s="623"/>
      <c r="I44" s="623"/>
      <c r="J44" s="623"/>
      <c r="K44" s="628">
        <f>K45</f>
        <v>990.1549</v>
      </c>
    </row>
    <row r="45" spans="2:11" ht="16.350000000000001" customHeight="1">
      <c r="C45" s="801" t="s">
        <v>794</v>
      </c>
      <c r="D45" s="781" t="str">
        <f>Campo!D15</f>
        <v xml:space="preserve">01.004.0015-0      </v>
      </c>
      <c r="E45" s="778" t="str">
        <f>VLOOKUP(D45,Campo!D:E,2,0)</f>
        <v>Sondagem rotativa em rocha sã</v>
      </c>
      <c r="F45" s="642" t="s">
        <v>826</v>
      </c>
      <c r="G45" s="629">
        <v>1</v>
      </c>
      <c r="H45" s="630">
        <v>1</v>
      </c>
      <c r="I45" s="630">
        <v>1</v>
      </c>
      <c r="J45" s="631">
        <f>IF(C45="DNIT",VLOOKUP(D45,DNIT!A:K,11,0),IF(C45="DER-SP",VLOOKUP(D45,#REF!,9,0),IF(C45="EMOP-RJ",VLOOKUP(D45,'EMOP-RJ'!B:I,8,0),"1")))</f>
        <v>990.1549</v>
      </c>
      <c r="K45" s="632">
        <f>I45*J45</f>
        <v>990.1549</v>
      </c>
    </row>
    <row r="46" spans="2:11" ht="14.25" customHeight="1">
      <c r="C46" s="945" t="s">
        <v>822</v>
      </c>
      <c r="D46" s="946"/>
      <c r="E46" s="756"/>
      <c r="F46" s="765"/>
      <c r="G46" s="633"/>
      <c r="H46" s="633"/>
      <c r="I46" s="633"/>
      <c r="J46" s="633"/>
      <c r="K46" s="634">
        <f>K44</f>
        <v>990.1549</v>
      </c>
    </row>
    <row r="47" spans="2:11" ht="16.350000000000001" customHeight="1">
      <c r="C47" s="779" t="s">
        <v>823</v>
      </c>
      <c r="D47" s="757"/>
      <c r="E47" s="757"/>
      <c r="F47" s="766"/>
      <c r="G47" s="635"/>
      <c r="H47" s="635"/>
      <c r="I47" s="635"/>
      <c r="J47" s="636">
        <f ca="1">Dados!$C$17</f>
        <v>0.4466</v>
      </c>
      <c r="K47" s="637">
        <f ca="1">J47*K46</f>
        <v>442.20317834000002</v>
      </c>
    </row>
    <row r="48" spans="2:11" ht="15.95" customHeight="1">
      <c r="B48" s="754" t="str">
        <f>D45</f>
        <v xml:space="preserve">01.004.0015-0      </v>
      </c>
      <c r="C48" s="945" t="s">
        <v>824</v>
      </c>
      <c r="D48" s="946"/>
      <c r="E48" s="946"/>
      <c r="F48" s="765"/>
      <c r="G48" s="633"/>
      <c r="H48" s="633"/>
      <c r="I48" s="633"/>
      <c r="J48" s="633"/>
      <c r="K48" s="638">
        <f ca="1">ROUND(K47+K46,2)</f>
        <v>1432.36</v>
      </c>
    </row>
    <row r="50" spans="2:11" ht="15.75">
      <c r="C50" s="942" t="s">
        <v>807</v>
      </c>
      <c r="D50" s="943"/>
      <c r="E50" s="943"/>
      <c r="F50" s="943"/>
      <c r="G50" s="943"/>
      <c r="H50" s="943"/>
      <c r="I50" s="943"/>
      <c r="J50" s="943"/>
      <c r="K50" s="944"/>
    </row>
    <row r="51" spans="2:11" ht="49.35" hidden="1" customHeight="1">
      <c r="C51"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51" s="964"/>
      <c r="E51" s="964"/>
      <c r="F51" s="964"/>
      <c r="G51" s="964"/>
      <c r="H51" s="964"/>
      <c r="I51" s="964"/>
      <c r="J51" s="964"/>
      <c r="K51" s="965"/>
    </row>
    <row r="52" spans="2:11" ht="18.95" hidden="1" customHeight="1">
      <c r="C52" s="770" t="s">
        <v>808</v>
      </c>
      <c r="D52" s="755"/>
      <c r="E52" s="772" t="str">
        <f>CONCATENATE(Dados!$C$13," ",Dados!$D$13)</f>
        <v>16 semanas</v>
      </c>
      <c r="F52" s="761"/>
      <c r="G52" s="618"/>
      <c r="H52" s="618"/>
      <c r="I52" s="618"/>
      <c r="J52" s="618"/>
      <c r="K52" s="619"/>
    </row>
    <row r="53" spans="2:11" ht="11.25" hidden="1" customHeight="1">
      <c r="C53" s="966"/>
      <c r="D53" s="967"/>
      <c r="E53" s="967"/>
      <c r="F53" s="967"/>
      <c r="G53" s="967"/>
      <c r="H53" s="967"/>
      <c r="I53" s="967"/>
      <c r="J53" s="967"/>
      <c r="K53" s="968"/>
    </row>
    <row r="54" spans="2:11" ht="17.25" customHeight="1">
      <c r="C54" s="969" t="str">
        <f>UPPER(Dados!$B$5)</f>
        <v>SUPERINTENDENCIA DE PROJETOS FERROVIÁRIOS - SUFER</v>
      </c>
      <c r="D54" s="970"/>
      <c r="E54" s="970"/>
      <c r="F54" s="970"/>
      <c r="G54" s="970"/>
      <c r="H54" s="970"/>
      <c r="I54" s="970"/>
      <c r="J54" s="970"/>
      <c r="K54" s="971"/>
    </row>
    <row r="55" spans="2:11" ht="18" customHeight="1">
      <c r="C55" s="864" t="s">
        <v>56316</v>
      </c>
      <c r="D55" s="780" t="str">
        <f>CONCATENATE(LEFT(D39,5),".",SUM(RIGHT(D39,1),1))</f>
        <v>4.1.2.3</v>
      </c>
      <c r="E55" s="774" t="str">
        <f>VLOOKUP(D55,Campo!B:E,4,0)</f>
        <v>Sondagem rotativa em rocha alterada</v>
      </c>
      <c r="F55" s="762"/>
      <c r="G55" s="620"/>
      <c r="H55" s="620"/>
      <c r="I55" s="620"/>
      <c r="J55" s="620"/>
      <c r="K55" s="621" t="s">
        <v>825</v>
      </c>
    </row>
    <row r="56" spans="2:11">
      <c r="C56" s="947"/>
      <c r="D56" s="948"/>
      <c r="E56" s="622"/>
      <c r="F56" s="763"/>
      <c r="G56" s="622"/>
      <c r="H56" s="622"/>
      <c r="I56" s="622"/>
      <c r="J56" s="949" t="str">
        <f>CONCATENATE(Dados!$B$16," ",TEXT(Dados!$C$16,"mmm/aa"))</f>
        <v>Data Base: jul/24</v>
      </c>
      <c r="K56" s="950"/>
    </row>
    <row r="57" spans="2:11" ht="7.7" customHeight="1">
      <c r="C57" s="951"/>
      <c r="D57" s="952"/>
      <c r="E57" s="952"/>
      <c r="F57" s="952"/>
      <c r="G57" s="952"/>
      <c r="H57" s="952"/>
      <c r="I57" s="952"/>
      <c r="J57" s="952"/>
      <c r="K57" s="953"/>
    </row>
    <row r="58" spans="2:11" ht="16.350000000000001" customHeight="1">
      <c r="C58" s="954" t="s">
        <v>810</v>
      </c>
      <c r="D58" s="954" t="s">
        <v>811</v>
      </c>
      <c r="E58" s="954" t="s">
        <v>812</v>
      </c>
      <c r="F58" s="956" t="s">
        <v>813</v>
      </c>
      <c r="G58" s="958" t="s">
        <v>814</v>
      </c>
      <c r="H58" s="959"/>
      <c r="I58" s="960"/>
      <c r="J58" s="961" t="s">
        <v>815</v>
      </c>
      <c r="K58" s="962"/>
    </row>
    <row r="59" spans="2:11" ht="14.25" customHeight="1">
      <c r="C59" s="955"/>
      <c r="D59" s="955"/>
      <c r="E59" s="955"/>
      <c r="F59" s="957"/>
      <c r="G59" s="624" t="s">
        <v>816</v>
      </c>
      <c r="H59" s="624" t="s">
        <v>817</v>
      </c>
      <c r="I59" s="625" t="s">
        <v>818</v>
      </c>
      <c r="J59" s="625" t="s">
        <v>819</v>
      </c>
      <c r="K59" s="626" t="s">
        <v>818</v>
      </c>
    </row>
    <row r="60" spans="2:11" ht="14.25" customHeight="1">
      <c r="C60" s="775" t="s">
        <v>743</v>
      </c>
      <c r="D60" s="627"/>
      <c r="E60" s="776" t="s">
        <v>56259</v>
      </c>
      <c r="F60" s="764"/>
      <c r="G60" s="623"/>
      <c r="H60" s="623"/>
      <c r="I60" s="623"/>
      <c r="J60" s="623"/>
      <c r="K60" s="628">
        <f>K61</f>
        <v>590.96450000000004</v>
      </c>
    </row>
    <row r="61" spans="2:11" ht="16.350000000000001" customHeight="1">
      <c r="C61" s="801" t="s">
        <v>794</v>
      </c>
      <c r="D61" s="781" t="str">
        <f>Campo!D16</f>
        <v xml:space="preserve">01.004.0004-0      </v>
      </c>
      <c r="E61" s="778" t="str">
        <f>VLOOKUP(D61,Campo!D:E,2,0)</f>
        <v>Sondagem rotativa em rocha alterada</v>
      </c>
      <c r="F61" s="642" t="s">
        <v>826</v>
      </c>
      <c r="G61" s="629">
        <v>1</v>
      </c>
      <c r="H61" s="630">
        <v>1</v>
      </c>
      <c r="I61" s="630">
        <v>1</v>
      </c>
      <c r="J61" s="631">
        <f>IF(C61="DNIT",VLOOKUP(D61,DNIT!A:K,11,0),IF(C61="DER-SP",VLOOKUP(D61,#REF!,9,0),IF(C61="EMOP-RJ",VLOOKUP(D61,'EMOP-RJ'!B:I,8,0),"1")))</f>
        <v>590.96450000000004</v>
      </c>
      <c r="K61" s="632">
        <f>I61*J61</f>
        <v>590.96450000000004</v>
      </c>
    </row>
    <row r="62" spans="2:11" ht="14.25" customHeight="1">
      <c r="C62" s="945" t="s">
        <v>822</v>
      </c>
      <c r="D62" s="946"/>
      <c r="E62" s="756"/>
      <c r="F62" s="765"/>
      <c r="G62" s="633"/>
      <c r="H62" s="633"/>
      <c r="I62" s="633"/>
      <c r="J62" s="633"/>
      <c r="K62" s="634">
        <f>K60</f>
        <v>590.96450000000004</v>
      </c>
    </row>
    <row r="63" spans="2:11" ht="16.350000000000001" customHeight="1">
      <c r="C63" s="779" t="s">
        <v>823</v>
      </c>
      <c r="D63" s="757"/>
      <c r="E63" s="757"/>
      <c r="F63" s="766"/>
      <c r="G63" s="635"/>
      <c r="H63" s="635"/>
      <c r="I63" s="635"/>
      <c r="J63" s="636">
        <f ca="1">Dados!$C$17</f>
        <v>0.4466</v>
      </c>
      <c r="K63" s="637">
        <f ca="1">J63*K62</f>
        <v>263.92474570000002</v>
      </c>
    </row>
    <row r="64" spans="2:11" ht="15.95" customHeight="1">
      <c r="B64" s="754" t="str">
        <f>D61</f>
        <v xml:space="preserve">01.004.0004-0      </v>
      </c>
      <c r="C64" s="945" t="s">
        <v>824</v>
      </c>
      <c r="D64" s="946"/>
      <c r="E64" s="946"/>
      <c r="F64" s="765"/>
      <c r="G64" s="633"/>
      <c r="H64" s="633"/>
      <c r="I64" s="633"/>
      <c r="J64" s="633"/>
      <c r="K64" s="638">
        <f ca="1">ROUND(K63+K62,2)</f>
        <v>854.89</v>
      </c>
    </row>
    <row r="66" spans="2:11" ht="15.75">
      <c r="C66" s="942" t="s">
        <v>807</v>
      </c>
      <c r="D66" s="943"/>
      <c r="E66" s="943"/>
      <c r="F66" s="943"/>
      <c r="G66" s="943"/>
      <c r="H66" s="943"/>
      <c r="I66" s="943"/>
      <c r="J66" s="943"/>
      <c r="K66" s="944"/>
    </row>
    <row r="67" spans="2:11" ht="49.35" hidden="1" customHeight="1">
      <c r="C67"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67" s="964"/>
      <c r="E67" s="964"/>
      <c r="F67" s="964"/>
      <c r="G67" s="964"/>
      <c r="H67" s="964"/>
      <c r="I67" s="964"/>
      <c r="J67" s="964"/>
      <c r="K67" s="965"/>
    </row>
    <row r="68" spans="2:11" ht="18.95" hidden="1" customHeight="1">
      <c r="C68" s="770" t="s">
        <v>808</v>
      </c>
      <c r="D68" s="755"/>
      <c r="E68" s="772" t="str">
        <f>CONCATENATE(Dados!$C$13," ",Dados!$D$13)</f>
        <v>16 semanas</v>
      </c>
      <c r="F68" s="761"/>
      <c r="G68" s="618"/>
      <c r="H68" s="618"/>
      <c r="I68" s="618"/>
      <c r="J68" s="618"/>
      <c r="K68" s="619"/>
    </row>
    <row r="69" spans="2:11" ht="11.25" hidden="1" customHeight="1">
      <c r="C69" s="966"/>
      <c r="D69" s="967"/>
      <c r="E69" s="967"/>
      <c r="F69" s="967"/>
      <c r="G69" s="967"/>
      <c r="H69" s="967"/>
      <c r="I69" s="967"/>
      <c r="J69" s="967"/>
      <c r="K69" s="968"/>
    </row>
    <row r="70" spans="2:11" ht="17.25" customHeight="1">
      <c r="C70" s="969" t="str">
        <f>UPPER(Dados!$B$5)</f>
        <v>SUPERINTENDENCIA DE PROJETOS FERROVIÁRIOS - SUFER</v>
      </c>
      <c r="D70" s="970"/>
      <c r="E70" s="970"/>
      <c r="F70" s="970"/>
      <c r="G70" s="970"/>
      <c r="H70" s="970"/>
      <c r="I70" s="970"/>
      <c r="J70" s="970"/>
      <c r="K70" s="971"/>
    </row>
    <row r="71" spans="2:11" ht="18" customHeight="1">
      <c r="C71" s="864" t="s">
        <v>56316</v>
      </c>
      <c r="D71" s="780" t="str">
        <f>CONCATENATE(LEFT(D55,5),".",SUM(RIGHT(D55,1),1))</f>
        <v>4.1.2.4</v>
      </c>
      <c r="E71" s="774" t="str">
        <f>VLOOKUP(D71,Campo!B:E,4,0)</f>
        <v>Sondagem manual com trado de D = 100 mm</v>
      </c>
      <c r="F71" s="762"/>
      <c r="G71" s="620"/>
      <c r="H71" s="620"/>
      <c r="I71" s="620"/>
      <c r="J71" s="620"/>
      <c r="K71" s="621" t="s">
        <v>825</v>
      </c>
    </row>
    <row r="72" spans="2:11">
      <c r="C72" s="947"/>
      <c r="D72" s="948"/>
      <c r="E72" s="622"/>
      <c r="F72" s="763"/>
      <c r="G72" s="622"/>
      <c r="H72" s="622"/>
      <c r="I72" s="622"/>
      <c r="J72" s="949" t="str">
        <f>CONCATENATE(Dados!$B$16," ",TEXT(Dados!$C$16,"mmm/aa"))</f>
        <v>Data Base: jul/24</v>
      </c>
      <c r="K72" s="950"/>
    </row>
    <row r="73" spans="2:11" ht="16.350000000000001" customHeight="1">
      <c r="C73" s="951"/>
      <c r="D73" s="952"/>
      <c r="E73" s="952"/>
      <c r="F73" s="952"/>
      <c r="G73" s="952"/>
      <c r="H73" s="952"/>
      <c r="I73" s="952"/>
      <c r="J73" s="952"/>
      <c r="K73" s="953"/>
    </row>
    <row r="74" spans="2:11" ht="16.350000000000001" customHeight="1">
      <c r="C74" s="954" t="s">
        <v>810</v>
      </c>
      <c r="D74" s="954" t="s">
        <v>811</v>
      </c>
      <c r="E74" s="954" t="s">
        <v>812</v>
      </c>
      <c r="F74" s="956" t="s">
        <v>813</v>
      </c>
      <c r="G74" s="958" t="s">
        <v>814</v>
      </c>
      <c r="H74" s="959"/>
      <c r="I74" s="960"/>
      <c r="J74" s="961" t="s">
        <v>815</v>
      </c>
      <c r="K74" s="962"/>
    </row>
    <row r="75" spans="2:11" ht="16.350000000000001" customHeight="1">
      <c r="C75" s="955"/>
      <c r="D75" s="955"/>
      <c r="E75" s="955"/>
      <c r="F75" s="957"/>
      <c r="G75" s="624" t="s">
        <v>816</v>
      </c>
      <c r="H75" s="624" t="s">
        <v>817</v>
      </c>
      <c r="I75" s="625" t="s">
        <v>818</v>
      </c>
      <c r="J75" s="625" t="s">
        <v>819</v>
      </c>
      <c r="K75" s="626" t="s">
        <v>818</v>
      </c>
    </row>
    <row r="76" spans="2:11" ht="14.25" customHeight="1">
      <c r="C76" s="775" t="s">
        <v>743</v>
      </c>
      <c r="D76" s="627"/>
      <c r="E76" s="776" t="s">
        <v>56259</v>
      </c>
      <c r="F76" s="764"/>
      <c r="G76" s="623"/>
      <c r="H76" s="623"/>
      <c r="I76" s="623"/>
      <c r="J76" s="623"/>
      <c r="K76" s="628">
        <f>K77</f>
        <v>210.31530000000001</v>
      </c>
    </row>
    <row r="77" spans="2:11" ht="16.350000000000001" customHeight="1">
      <c r="C77" s="801" t="s">
        <v>794</v>
      </c>
      <c r="D77" s="777" t="str">
        <f>Campo!D17</f>
        <v xml:space="preserve">01.001.0040-0      </v>
      </c>
      <c r="E77" s="778" t="str">
        <f>VLOOKUP(D77,Campo!D:E,2,0)</f>
        <v>Sondagem manual com trado de D = 100 mm</v>
      </c>
      <c r="F77" s="642" t="s">
        <v>826</v>
      </c>
      <c r="G77" s="629">
        <v>1</v>
      </c>
      <c r="H77" s="630">
        <v>1</v>
      </c>
      <c r="I77" s="630">
        <v>1</v>
      </c>
      <c r="J77" s="631">
        <f>IF(C77="DNIT",VLOOKUP(D77,DNIT!A:K,11,0),IF(C77="DER-SP",VLOOKUP(D77,#REF!,9,0),IF(C77="EMOP-RJ",VLOOKUP(D77,'EMOP-RJ'!B:I,8,0),"1")))</f>
        <v>210.31530000000001</v>
      </c>
      <c r="K77" s="632">
        <f>I77*J77</f>
        <v>210.31530000000001</v>
      </c>
    </row>
    <row r="78" spans="2:11" ht="14.25" customHeight="1">
      <c r="C78" s="945" t="s">
        <v>822</v>
      </c>
      <c r="D78" s="946"/>
      <c r="E78" s="756"/>
      <c r="F78" s="765"/>
      <c r="G78" s="633"/>
      <c r="H78" s="633"/>
      <c r="I78" s="633"/>
      <c r="J78" s="633"/>
      <c r="K78" s="634">
        <f>K76</f>
        <v>210.31530000000001</v>
      </c>
    </row>
    <row r="79" spans="2:11" ht="16.350000000000001" customHeight="1">
      <c r="C79" s="779" t="s">
        <v>823</v>
      </c>
      <c r="D79" s="757"/>
      <c r="E79" s="757"/>
      <c r="F79" s="766"/>
      <c r="G79" s="635"/>
      <c r="H79" s="635"/>
      <c r="I79" s="635"/>
      <c r="J79" s="636">
        <f ca="1">Dados!$C$17</f>
        <v>0.4466</v>
      </c>
      <c r="K79" s="637">
        <f ca="1">J79*K78</f>
        <v>93.926812980000008</v>
      </c>
    </row>
    <row r="80" spans="2:11" ht="15.95" customHeight="1">
      <c r="B80" s="754" t="str">
        <f>D77</f>
        <v xml:space="preserve">01.001.0040-0      </v>
      </c>
      <c r="C80" s="945" t="s">
        <v>824</v>
      </c>
      <c r="D80" s="946"/>
      <c r="E80" s="946"/>
      <c r="F80" s="765"/>
      <c r="G80" s="633"/>
      <c r="H80" s="633"/>
      <c r="I80" s="633"/>
      <c r="J80" s="633"/>
      <c r="K80" s="638">
        <f ca="1">ROUND(K79+K78,2)</f>
        <v>304.24</v>
      </c>
    </row>
    <row r="82" spans="2:11" ht="15.75">
      <c r="C82" s="942" t="s">
        <v>807</v>
      </c>
      <c r="D82" s="943"/>
      <c r="E82" s="943"/>
      <c r="F82" s="943"/>
      <c r="G82" s="943"/>
      <c r="H82" s="943"/>
      <c r="I82" s="943"/>
      <c r="J82" s="943"/>
      <c r="K82" s="944"/>
    </row>
    <row r="83" spans="2:11" ht="49.35" hidden="1" customHeight="1">
      <c r="C83"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83" s="964"/>
      <c r="E83" s="964"/>
      <c r="F83" s="964"/>
      <c r="G83" s="964"/>
      <c r="H83" s="964"/>
      <c r="I83" s="964"/>
      <c r="J83" s="964"/>
      <c r="K83" s="965"/>
    </row>
    <row r="84" spans="2:11" ht="18.95" hidden="1" customHeight="1">
      <c r="C84" s="770" t="s">
        <v>808</v>
      </c>
      <c r="D84" s="755"/>
      <c r="E84" s="772" t="str">
        <f>CONCATENATE(Dados!$C$13," ",Dados!$D$13)</f>
        <v>16 semanas</v>
      </c>
      <c r="F84" s="761"/>
      <c r="G84" s="618"/>
      <c r="H84" s="618"/>
      <c r="I84" s="618"/>
      <c r="J84" s="618"/>
      <c r="K84" s="619"/>
    </row>
    <row r="85" spans="2:11" ht="11.25" hidden="1" customHeight="1">
      <c r="C85" s="966"/>
      <c r="D85" s="967"/>
      <c r="E85" s="967"/>
      <c r="F85" s="967"/>
      <c r="G85" s="967"/>
      <c r="H85" s="967"/>
      <c r="I85" s="967"/>
      <c r="J85" s="967"/>
      <c r="K85" s="968"/>
    </row>
    <row r="86" spans="2:11" ht="14.25" customHeight="1">
      <c r="C86" s="969" t="str">
        <f>UPPER(Dados!$B$5)</f>
        <v>SUPERINTENDENCIA DE PROJETOS FERROVIÁRIOS - SUFER</v>
      </c>
      <c r="D86" s="970"/>
      <c r="E86" s="970"/>
      <c r="F86" s="970"/>
      <c r="G86" s="970"/>
      <c r="H86" s="970"/>
      <c r="I86" s="970"/>
      <c r="J86" s="970"/>
      <c r="K86" s="971"/>
    </row>
    <row r="87" spans="2:11" ht="18" customHeight="1">
      <c r="C87" s="864" t="s">
        <v>56316</v>
      </c>
      <c r="D87" s="780" t="str">
        <f>CONCATENATE(LEFT(D71,5),".",SUM(RIGHT(D71,1),1))</f>
        <v>4.1.2.5</v>
      </c>
      <c r="E87" s="759" t="str">
        <f>VLOOKUP(D87,Campo!B:E,4,0)</f>
        <v xml:space="preserve">Abertura de picadas em terreno com vegetação que possibilite o uso apenas de facão e foice  </v>
      </c>
      <c r="F87" s="762"/>
      <c r="G87" s="620"/>
      <c r="H87" s="620"/>
      <c r="I87" s="620"/>
      <c r="J87" s="620"/>
      <c r="K87" s="621" t="s">
        <v>827</v>
      </c>
    </row>
    <row r="88" spans="2:11">
      <c r="C88" s="947"/>
      <c r="D88" s="948"/>
      <c r="E88" s="622"/>
      <c r="F88" s="763"/>
      <c r="G88" s="622"/>
      <c r="H88" s="622"/>
      <c r="I88" s="622"/>
      <c r="J88" s="949" t="str">
        <f>CONCATENATE(Dados!$B$16," ",TEXT(Dados!$C$16,"mmm/aa"))</f>
        <v>Data Base: jul/24</v>
      </c>
      <c r="K88" s="950"/>
    </row>
    <row r="89" spans="2:11" ht="16.350000000000001" customHeight="1">
      <c r="C89" s="951"/>
      <c r="D89" s="952"/>
      <c r="E89" s="952"/>
      <c r="F89" s="952"/>
      <c r="G89" s="952"/>
      <c r="H89" s="952"/>
      <c r="I89" s="952"/>
      <c r="J89" s="952"/>
      <c r="K89" s="953"/>
    </row>
    <row r="90" spans="2:11" ht="16.350000000000001" customHeight="1">
      <c r="C90" s="954" t="s">
        <v>810</v>
      </c>
      <c r="D90" s="954" t="s">
        <v>811</v>
      </c>
      <c r="E90" s="954" t="s">
        <v>812</v>
      </c>
      <c r="F90" s="956" t="s">
        <v>813</v>
      </c>
      <c r="G90" s="958" t="s">
        <v>814</v>
      </c>
      <c r="H90" s="959"/>
      <c r="I90" s="960"/>
      <c r="J90" s="961" t="s">
        <v>815</v>
      </c>
      <c r="K90" s="962"/>
    </row>
    <row r="91" spans="2:11" ht="16.350000000000001" customHeight="1">
      <c r="C91" s="955"/>
      <c r="D91" s="955"/>
      <c r="E91" s="955"/>
      <c r="F91" s="957"/>
      <c r="G91" s="624" t="s">
        <v>816</v>
      </c>
      <c r="H91" s="624" t="s">
        <v>817</v>
      </c>
      <c r="I91" s="625" t="s">
        <v>818</v>
      </c>
      <c r="J91" s="625" t="s">
        <v>819</v>
      </c>
      <c r="K91" s="626" t="s">
        <v>818</v>
      </c>
    </row>
    <row r="92" spans="2:11" ht="14.25" customHeight="1">
      <c r="C92" s="775" t="s">
        <v>743</v>
      </c>
      <c r="D92" s="627"/>
      <c r="E92" s="776" t="s">
        <v>56259</v>
      </c>
      <c r="F92" s="764"/>
      <c r="G92" s="623"/>
      <c r="H92" s="623"/>
      <c r="I92" s="623"/>
      <c r="J92" s="623"/>
      <c r="K92" s="628">
        <f>K93</f>
        <v>206.72579999999999</v>
      </c>
    </row>
    <row r="93" spans="2:11" ht="25.5">
      <c r="C93" s="801" t="s">
        <v>794</v>
      </c>
      <c r="D93" s="777" t="str">
        <f>Campo!D20</f>
        <v xml:space="preserve">01.001.0047-0      </v>
      </c>
      <c r="E93" s="778" t="str">
        <f>VLOOKUP(D93,Campo!D:E,2,0)</f>
        <v>Ensaio de palheta in situ Vane Test (ensaio tipo A)</v>
      </c>
      <c r="F93" s="642" t="s">
        <v>828</v>
      </c>
      <c r="G93" s="629">
        <v>1</v>
      </c>
      <c r="H93" s="630">
        <v>1</v>
      </c>
      <c r="I93" s="630">
        <v>1</v>
      </c>
      <c r="J93" s="631">
        <f>IF(C93="DNIT",VLOOKUP(D93,DNIT!A:K,11,0),IF(C93="DER-SP",VLOOKUP(D93,#REF!,9,0),IF(C93="EMOP-RJ",VLOOKUP(D93,'EMOP-RJ'!B:I,8,0),"1")))</f>
        <v>206.72579999999999</v>
      </c>
      <c r="K93" s="632">
        <f>I93*J93</f>
        <v>206.72579999999999</v>
      </c>
    </row>
    <row r="94" spans="2:11" ht="14.25" customHeight="1">
      <c r="C94" s="945" t="s">
        <v>822</v>
      </c>
      <c r="D94" s="946"/>
      <c r="E94" s="756"/>
      <c r="F94" s="765"/>
      <c r="G94" s="633"/>
      <c r="H94" s="633"/>
      <c r="I94" s="633"/>
      <c r="J94" s="633"/>
      <c r="K94" s="634">
        <f>K92</f>
        <v>206.72579999999999</v>
      </c>
    </row>
    <row r="95" spans="2:11" ht="14.25" customHeight="1">
      <c r="C95" s="779" t="s">
        <v>823</v>
      </c>
      <c r="D95" s="757"/>
      <c r="E95" s="757"/>
      <c r="F95" s="766"/>
      <c r="G95" s="635"/>
      <c r="H95" s="635"/>
      <c r="I95" s="635"/>
      <c r="J95" s="636">
        <f ca="1">Dados!$C$17</f>
        <v>0.4466</v>
      </c>
      <c r="K95" s="637">
        <f ca="1">J95*K94</f>
        <v>92.323742279999991</v>
      </c>
    </row>
    <row r="96" spans="2:11" ht="15.95" customHeight="1">
      <c r="B96" s="754" t="str">
        <f>D93</f>
        <v xml:space="preserve">01.001.0047-0      </v>
      </c>
      <c r="C96" s="945" t="s">
        <v>824</v>
      </c>
      <c r="D96" s="946"/>
      <c r="E96" s="946"/>
      <c r="F96" s="765"/>
      <c r="G96" s="633"/>
      <c r="H96" s="633"/>
      <c r="I96" s="633"/>
      <c r="J96" s="633"/>
      <c r="K96" s="638">
        <f ca="1">ROUND(K95+K94,2)</f>
        <v>299.05</v>
      </c>
    </row>
    <row r="98" spans="2:11" ht="15.75">
      <c r="C98" s="942" t="s">
        <v>807</v>
      </c>
      <c r="D98" s="943"/>
      <c r="E98" s="943"/>
      <c r="F98" s="943"/>
      <c r="G98" s="943"/>
      <c r="H98" s="943"/>
      <c r="I98" s="943"/>
      <c r="J98" s="943"/>
      <c r="K98" s="944"/>
    </row>
    <row r="99" spans="2:11" ht="49.35" hidden="1" customHeight="1">
      <c r="C99"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99" s="964"/>
      <c r="E99" s="964"/>
      <c r="F99" s="964"/>
      <c r="G99" s="964"/>
      <c r="H99" s="964"/>
      <c r="I99" s="964"/>
      <c r="J99" s="964"/>
      <c r="K99" s="965"/>
    </row>
    <row r="100" spans="2:11" ht="18.95" hidden="1" customHeight="1">
      <c r="C100" s="770" t="s">
        <v>808</v>
      </c>
      <c r="D100" s="755"/>
      <c r="E100" s="772" t="str">
        <f>CONCATENATE(Dados!$C$13," ",Dados!$D$13)</f>
        <v>16 semanas</v>
      </c>
      <c r="F100" s="761"/>
      <c r="G100" s="618"/>
      <c r="H100" s="618"/>
      <c r="I100" s="618"/>
      <c r="J100" s="618"/>
      <c r="K100" s="619"/>
    </row>
    <row r="101" spans="2:11" ht="11.25" hidden="1" customHeight="1">
      <c r="C101" s="966"/>
      <c r="D101" s="967"/>
      <c r="E101" s="967"/>
      <c r="F101" s="967"/>
      <c r="G101" s="967"/>
      <c r="H101" s="967"/>
      <c r="I101" s="967"/>
      <c r="J101" s="967"/>
      <c r="K101" s="968"/>
    </row>
    <row r="102" spans="2:11" ht="17.25" customHeight="1">
      <c r="C102" s="969" t="str">
        <f>UPPER(Dados!$B$5)</f>
        <v>SUPERINTENDENCIA DE PROJETOS FERROVIÁRIOS - SUFER</v>
      </c>
      <c r="D102" s="970"/>
      <c r="E102" s="970"/>
      <c r="F102" s="970"/>
      <c r="G102" s="970"/>
      <c r="H102" s="970"/>
      <c r="I102" s="970"/>
      <c r="J102" s="970"/>
      <c r="K102" s="971"/>
    </row>
    <row r="103" spans="2:11" ht="18" customHeight="1">
      <c r="C103" s="864" t="s">
        <v>56316</v>
      </c>
      <c r="D103" s="780" t="str">
        <f>CONCATENATE(LEFT(D87,5),".",SUM(RIGHT(D87,1),1))</f>
        <v>4.1.2.6</v>
      </c>
      <c r="E103" s="759" t="str">
        <f>VLOOKUP(D103,Campo!B:E,4,0)</f>
        <v xml:space="preserve">Abertura de picadas em terreno que exija além do uso de facão e foice, também machado e motosserra  </v>
      </c>
      <c r="F103" s="767"/>
      <c r="G103" s="620"/>
      <c r="H103" s="620"/>
      <c r="I103" s="620"/>
      <c r="J103" s="620"/>
      <c r="K103" s="621" t="s">
        <v>827</v>
      </c>
    </row>
    <row r="104" spans="2:11">
      <c r="C104" s="947"/>
      <c r="D104" s="948"/>
      <c r="E104" s="948"/>
      <c r="F104" s="948"/>
      <c r="G104" s="622"/>
      <c r="H104" s="622"/>
      <c r="I104" s="622"/>
      <c r="J104" s="949" t="str">
        <f>CONCATENATE(Dados!$B$16," ",TEXT(Dados!$C$16,"mmm/aa"))</f>
        <v>Data Base: jul/24</v>
      </c>
      <c r="K104" s="950"/>
    </row>
    <row r="105" spans="2:11" ht="16.350000000000001" customHeight="1">
      <c r="C105" s="951"/>
      <c r="D105" s="952"/>
      <c r="E105" s="952"/>
      <c r="F105" s="952"/>
      <c r="G105" s="952"/>
      <c r="H105" s="952"/>
      <c r="I105" s="952"/>
      <c r="J105" s="952"/>
      <c r="K105" s="953"/>
    </row>
    <row r="106" spans="2:11" ht="16.350000000000001" customHeight="1">
      <c r="C106" s="954" t="s">
        <v>810</v>
      </c>
      <c r="D106" s="954" t="s">
        <v>811</v>
      </c>
      <c r="E106" s="954" t="s">
        <v>812</v>
      </c>
      <c r="F106" s="956" t="s">
        <v>813</v>
      </c>
      <c r="G106" s="958" t="s">
        <v>814</v>
      </c>
      <c r="H106" s="959"/>
      <c r="I106" s="960"/>
      <c r="J106" s="961" t="s">
        <v>815</v>
      </c>
      <c r="K106" s="962"/>
    </row>
    <row r="107" spans="2:11" ht="16.350000000000001" customHeight="1">
      <c r="C107" s="955"/>
      <c r="D107" s="955"/>
      <c r="E107" s="955"/>
      <c r="F107" s="957"/>
      <c r="G107" s="624" t="s">
        <v>816</v>
      </c>
      <c r="H107" s="624" t="s">
        <v>817</v>
      </c>
      <c r="I107" s="625" t="s">
        <v>818</v>
      </c>
      <c r="J107" s="625" t="s">
        <v>819</v>
      </c>
      <c r="K107" s="626" t="s">
        <v>818</v>
      </c>
    </row>
    <row r="108" spans="2:11" ht="14.25" customHeight="1">
      <c r="C108" s="775" t="s">
        <v>743</v>
      </c>
      <c r="D108" s="627"/>
      <c r="E108" s="776" t="s">
        <v>56259</v>
      </c>
      <c r="F108" s="764"/>
      <c r="G108" s="623"/>
      <c r="H108" s="623"/>
      <c r="I108" s="623"/>
      <c r="J108" s="623"/>
      <c r="K108" s="628">
        <f>K109</f>
        <v>196.8811</v>
      </c>
    </row>
    <row r="109" spans="2:11" ht="17.25" customHeight="1">
      <c r="C109" s="801" t="s">
        <v>794</v>
      </c>
      <c r="D109" s="777" t="str">
        <f>Campo!D21</f>
        <v xml:space="preserve">01.001.0001-0      </v>
      </c>
      <c r="E109" s="778" t="str">
        <f>VLOOKUP(D109,Campo!D:E,2,0)</f>
        <v xml:space="preserve">Limite de plasticidade  </v>
      </c>
      <c r="F109" s="642" t="s">
        <v>828</v>
      </c>
      <c r="G109" s="629">
        <v>1</v>
      </c>
      <c r="H109" s="630">
        <v>1</v>
      </c>
      <c r="I109" s="630">
        <v>1</v>
      </c>
      <c r="J109" s="631">
        <f>IF(C109="DNIT",VLOOKUP(D109,DNIT!A:K,11,0),IF(C109="DER-SP",VLOOKUP(D109,#REF!,9,0),IF(C109="EMOP-RJ",VLOOKUP(D109,'EMOP-RJ'!B:I,8,0),"1")))</f>
        <v>196.8811</v>
      </c>
      <c r="K109" s="632">
        <f>I109*J109</f>
        <v>196.8811</v>
      </c>
    </row>
    <row r="110" spans="2:11" ht="14.25" customHeight="1">
      <c r="C110" s="945" t="s">
        <v>822</v>
      </c>
      <c r="D110" s="946"/>
      <c r="E110" s="756"/>
      <c r="F110" s="765"/>
      <c r="G110" s="633"/>
      <c r="H110" s="633"/>
      <c r="I110" s="633"/>
      <c r="J110" s="633"/>
      <c r="K110" s="634">
        <f>K108</f>
        <v>196.8811</v>
      </c>
    </row>
    <row r="111" spans="2:11" ht="14.25" customHeight="1">
      <c r="C111" s="779" t="s">
        <v>823</v>
      </c>
      <c r="D111" s="757"/>
      <c r="E111" s="757"/>
      <c r="F111" s="766"/>
      <c r="G111" s="635"/>
      <c r="H111" s="635"/>
      <c r="I111" s="635"/>
      <c r="J111" s="636">
        <f ca="1">Dados!$C$17</f>
        <v>0.4466</v>
      </c>
      <c r="K111" s="637">
        <f ca="1">J111*K110</f>
        <v>87.927099260000006</v>
      </c>
    </row>
    <row r="112" spans="2:11" ht="15.2" customHeight="1">
      <c r="B112" s="754" t="str">
        <f>D109</f>
        <v xml:space="preserve">01.001.0001-0      </v>
      </c>
      <c r="C112" s="945" t="s">
        <v>824</v>
      </c>
      <c r="D112" s="946"/>
      <c r="E112" s="946"/>
      <c r="F112" s="765"/>
      <c r="G112" s="633"/>
      <c r="H112" s="633"/>
      <c r="I112" s="633"/>
      <c r="J112" s="633"/>
      <c r="K112" s="638">
        <f ca="1">ROUND(K111+K110,2)</f>
        <v>284.81</v>
      </c>
    </row>
    <row r="114" spans="2:11" ht="15.75">
      <c r="C114" s="942" t="s">
        <v>807</v>
      </c>
      <c r="D114" s="943"/>
      <c r="E114" s="943"/>
      <c r="F114" s="943"/>
      <c r="G114" s="943"/>
      <c r="H114" s="943"/>
      <c r="I114" s="943"/>
      <c r="J114" s="943"/>
      <c r="K114" s="944"/>
    </row>
    <row r="115" spans="2:11" ht="49.35" hidden="1" customHeight="1">
      <c r="C115"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115" s="964"/>
      <c r="E115" s="964"/>
      <c r="F115" s="964"/>
      <c r="G115" s="964"/>
      <c r="H115" s="964"/>
      <c r="I115" s="964"/>
      <c r="J115" s="964"/>
      <c r="K115" s="965"/>
    </row>
    <row r="116" spans="2:11" ht="18.95" hidden="1" customHeight="1">
      <c r="C116" s="770" t="s">
        <v>808</v>
      </c>
      <c r="D116" s="755"/>
      <c r="E116" s="772" t="str">
        <f>CONCATENATE(Dados!$C$13," ",Dados!$D$13)</f>
        <v>16 semanas</v>
      </c>
      <c r="F116" s="761"/>
      <c r="G116" s="618"/>
      <c r="H116" s="618"/>
      <c r="I116" s="618"/>
      <c r="J116" s="618"/>
      <c r="K116" s="619"/>
    </row>
    <row r="117" spans="2:11" ht="11.25" hidden="1" customHeight="1">
      <c r="C117" s="966"/>
      <c r="D117" s="967"/>
      <c r="E117" s="967"/>
      <c r="F117" s="967"/>
      <c r="G117" s="967"/>
      <c r="H117" s="967"/>
      <c r="I117" s="967"/>
      <c r="J117" s="967"/>
      <c r="K117" s="968"/>
    </row>
    <row r="118" spans="2:11" ht="17.25" customHeight="1">
      <c r="C118" s="969" t="str">
        <f>UPPER(Dados!$B$5)</f>
        <v>SUPERINTENDENCIA DE PROJETOS FERROVIÁRIOS - SUFER</v>
      </c>
      <c r="D118" s="970"/>
      <c r="E118" s="970"/>
      <c r="F118" s="970"/>
      <c r="G118" s="970"/>
      <c r="H118" s="970"/>
      <c r="I118" s="970"/>
      <c r="J118" s="970"/>
      <c r="K118" s="971"/>
    </row>
    <row r="119" spans="2:11" ht="18" customHeight="1">
      <c r="C119" s="864" t="s">
        <v>56316</v>
      </c>
      <c r="D119" s="780" t="str">
        <f>CONCATENATE(LEFT(D103,5),".",SUM(RIGHT(D103,1),1))</f>
        <v>4.1.2.7</v>
      </c>
      <c r="E119" s="863" t="str">
        <f>VLOOKUP(D119,Campo!B:E,4,0)</f>
        <v>Ensaio de palheta in situ Vane Test (ensaio tipo A)</v>
      </c>
      <c r="F119" s="762"/>
      <c r="G119" s="620"/>
      <c r="H119" s="620"/>
      <c r="I119" s="620"/>
      <c r="J119" s="620"/>
      <c r="K119" s="621" t="s">
        <v>827</v>
      </c>
    </row>
    <row r="120" spans="2:11">
      <c r="C120" s="947"/>
      <c r="D120" s="948"/>
      <c r="E120" s="622"/>
      <c r="F120" s="763"/>
      <c r="G120" s="622"/>
      <c r="H120" s="622"/>
      <c r="I120" s="622"/>
      <c r="J120" s="949" t="str">
        <f>CONCATENATE(Dados!$B$16," ",TEXT(Dados!$C$16,"mmm/aa"))</f>
        <v>Data Base: jul/24</v>
      </c>
      <c r="K120" s="950"/>
    </row>
    <row r="121" spans="2:11" ht="16.350000000000001" customHeight="1">
      <c r="C121" s="951"/>
      <c r="D121" s="952"/>
      <c r="E121" s="952"/>
      <c r="F121" s="952"/>
      <c r="G121" s="952"/>
      <c r="H121" s="952"/>
      <c r="I121" s="952"/>
      <c r="J121" s="952"/>
      <c r="K121" s="953"/>
    </row>
    <row r="122" spans="2:11" ht="16.350000000000001" customHeight="1">
      <c r="C122" s="954" t="s">
        <v>810</v>
      </c>
      <c r="D122" s="954" t="s">
        <v>811</v>
      </c>
      <c r="E122" s="954" t="s">
        <v>812</v>
      </c>
      <c r="F122" s="956" t="s">
        <v>813</v>
      </c>
      <c r="G122" s="958" t="s">
        <v>814</v>
      </c>
      <c r="H122" s="959"/>
      <c r="I122" s="960"/>
      <c r="J122" s="961" t="s">
        <v>815</v>
      </c>
      <c r="K122" s="962"/>
    </row>
    <row r="123" spans="2:11" ht="16.350000000000001" customHeight="1">
      <c r="C123" s="955"/>
      <c r="D123" s="955"/>
      <c r="E123" s="955"/>
      <c r="F123" s="957"/>
      <c r="G123" s="624" t="s">
        <v>816</v>
      </c>
      <c r="H123" s="624" t="s">
        <v>817</v>
      </c>
      <c r="I123" s="625" t="s">
        <v>818</v>
      </c>
      <c r="J123" s="625" t="s">
        <v>819</v>
      </c>
      <c r="K123" s="626" t="s">
        <v>818</v>
      </c>
    </row>
    <row r="124" spans="2:11" ht="14.25" customHeight="1">
      <c r="C124" s="775" t="s">
        <v>743</v>
      </c>
      <c r="D124" s="627"/>
      <c r="E124" s="776" t="s">
        <v>56259</v>
      </c>
      <c r="F124" s="764"/>
      <c r="G124" s="623"/>
      <c r="H124" s="623"/>
      <c r="I124" s="623"/>
      <c r="J124" s="623"/>
      <c r="K124" s="628">
        <f>K125</f>
        <v>196.8811</v>
      </c>
    </row>
    <row r="125" spans="2:11" ht="14.25" customHeight="1">
      <c r="C125" s="801" t="s">
        <v>794</v>
      </c>
      <c r="D125" s="777" t="str">
        <f>Campo!D22</f>
        <v xml:space="preserve">01.001.0002-0      </v>
      </c>
      <c r="E125" s="778" t="str">
        <f>VLOOKUP(D125,Campo!D:E,2,0)</f>
        <v xml:space="preserve">Limite de liquidez  </v>
      </c>
      <c r="F125" s="642" t="s">
        <v>828</v>
      </c>
      <c r="G125" s="629">
        <v>1</v>
      </c>
      <c r="H125" s="630">
        <v>1</v>
      </c>
      <c r="I125" s="630">
        <v>1</v>
      </c>
      <c r="J125" s="631">
        <f>IF(C125="DNIT",VLOOKUP(D125,DNIT!A:K,11,0),IF(C125="DER-SP",VLOOKUP(D125,#REF!,9,0),IF(C125="EMOP-RJ",VLOOKUP(D125,'EMOP-RJ'!B:I,8,0),"1")))</f>
        <v>196.8811</v>
      </c>
      <c r="K125" s="632">
        <f>I125*J125</f>
        <v>196.8811</v>
      </c>
    </row>
    <row r="126" spans="2:11" ht="14.25" customHeight="1">
      <c r="C126" s="945" t="s">
        <v>822</v>
      </c>
      <c r="D126" s="946"/>
      <c r="E126" s="756"/>
      <c r="F126" s="765"/>
      <c r="G126" s="633"/>
      <c r="H126" s="633"/>
      <c r="I126" s="633"/>
      <c r="J126" s="633"/>
      <c r="K126" s="634">
        <f>K124</f>
        <v>196.8811</v>
      </c>
    </row>
    <row r="127" spans="2:11" ht="16.350000000000001" customHeight="1">
      <c r="C127" s="779" t="s">
        <v>823</v>
      </c>
      <c r="D127" s="757"/>
      <c r="E127" s="757"/>
      <c r="F127" s="766"/>
      <c r="G127" s="635"/>
      <c r="H127" s="635"/>
      <c r="I127" s="635"/>
      <c r="J127" s="636">
        <f ca="1">Dados!$C$17</f>
        <v>0.4466</v>
      </c>
      <c r="K127" s="637">
        <f ca="1">J127*K126</f>
        <v>87.927099260000006</v>
      </c>
    </row>
    <row r="128" spans="2:11" ht="15.95" customHeight="1">
      <c r="B128" s="754" t="str">
        <f>D125</f>
        <v xml:space="preserve">01.001.0002-0      </v>
      </c>
      <c r="C128" s="945" t="s">
        <v>824</v>
      </c>
      <c r="D128" s="946"/>
      <c r="E128" s="946"/>
      <c r="F128" s="765"/>
      <c r="G128" s="633"/>
      <c r="H128" s="633"/>
      <c r="I128" s="633"/>
      <c r="J128" s="633"/>
      <c r="K128" s="638">
        <f ca="1">ROUND(K127+K126,2)</f>
        <v>284.81</v>
      </c>
    </row>
    <row r="130" spans="2:11" ht="15.75">
      <c r="C130" s="942" t="s">
        <v>807</v>
      </c>
      <c r="D130" s="943"/>
      <c r="E130" s="943"/>
      <c r="F130" s="943"/>
      <c r="G130" s="943"/>
      <c r="H130" s="943"/>
      <c r="I130" s="943"/>
      <c r="J130" s="943"/>
      <c r="K130" s="944"/>
    </row>
    <row r="131" spans="2:11" ht="49.35" hidden="1" customHeight="1">
      <c r="C131"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131" s="964"/>
      <c r="E131" s="964"/>
      <c r="F131" s="964"/>
      <c r="G131" s="964"/>
      <c r="H131" s="964"/>
      <c r="I131" s="964"/>
      <c r="J131" s="964"/>
      <c r="K131" s="965"/>
    </row>
    <row r="132" spans="2:11" ht="18.95" hidden="1" customHeight="1">
      <c r="C132" s="770" t="s">
        <v>808</v>
      </c>
      <c r="D132" s="755"/>
      <c r="E132" s="772" t="str">
        <f>CONCATENATE(Dados!$C$13," ",Dados!$D$13)</f>
        <v>16 semanas</v>
      </c>
      <c r="F132" s="761"/>
      <c r="G132" s="618"/>
      <c r="H132" s="618"/>
      <c r="I132" s="618"/>
      <c r="J132" s="618"/>
      <c r="K132" s="619"/>
    </row>
    <row r="133" spans="2:11" ht="11.25" hidden="1" customHeight="1">
      <c r="C133" s="966"/>
      <c r="D133" s="967"/>
      <c r="E133" s="967"/>
      <c r="F133" s="967"/>
      <c r="G133" s="967"/>
      <c r="H133" s="967"/>
      <c r="I133" s="967"/>
      <c r="J133" s="967"/>
      <c r="K133" s="968"/>
    </row>
    <row r="134" spans="2:11" ht="17.25" customHeight="1">
      <c r="C134" s="969" t="str">
        <f>UPPER(Dados!$B$5)</f>
        <v>SUPERINTENDENCIA DE PROJETOS FERROVIÁRIOS - SUFER</v>
      </c>
      <c r="D134" s="970"/>
      <c r="E134" s="970"/>
      <c r="F134" s="970"/>
      <c r="G134" s="970"/>
      <c r="H134" s="970"/>
      <c r="I134" s="970"/>
      <c r="J134" s="970"/>
      <c r="K134" s="971"/>
    </row>
    <row r="135" spans="2:11" ht="18" customHeight="1">
      <c r="C135" s="864" t="s">
        <v>56316</v>
      </c>
      <c r="D135" s="780" t="str">
        <f>CONCATENATE(LEFT(D119,5),".",SUM(RIGHT(D119,1),1))</f>
        <v>4.1.2.8</v>
      </c>
      <c r="E135" s="774" t="str">
        <f>VLOOKUP(D135,Campo!B:E,4,0)</f>
        <v xml:space="preserve">Limite de plasticidade  </v>
      </c>
      <c r="F135" s="762"/>
      <c r="G135" s="620"/>
      <c r="H135" s="620"/>
      <c r="I135" s="620"/>
      <c r="J135" s="620"/>
      <c r="K135" s="621" t="s">
        <v>827</v>
      </c>
    </row>
    <row r="136" spans="2:11">
      <c r="C136" s="947"/>
      <c r="D136" s="948"/>
      <c r="E136" s="622"/>
      <c r="F136" s="763"/>
      <c r="G136" s="622"/>
      <c r="H136" s="622"/>
      <c r="I136" s="622"/>
      <c r="J136" s="949" t="str">
        <f>CONCATENATE(Dados!$B$16," ",TEXT(Dados!$C$16,"mmm/aa"))</f>
        <v>Data Base: jul/24</v>
      </c>
      <c r="K136" s="950"/>
    </row>
    <row r="137" spans="2:11" ht="16.350000000000001" customHeight="1">
      <c r="C137" s="951"/>
      <c r="D137" s="952"/>
      <c r="E137" s="952"/>
      <c r="F137" s="952"/>
      <c r="G137" s="952"/>
      <c r="H137" s="952"/>
      <c r="I137" s="952"/>
      <c r="J137" s="952"/>
      <c r="K137" s="953"/>
    </row>
    <row r="138" spans="2:11" ht="16.350000000000001" customHeight="1">
      <c r="C138" s="954" t="s">
        <v>810</v>
      </c>
      <c r="D138" s="954" t="s">
        <v>811</v>
      </c>
      <c r="E138" s="954" t="s">
        <v>812</v>
      </c>
      <c r="F138" s="956" t="s">
        <v>813</v>
      </c>
      <c r="G138" s="958" t="s">
        <v>814</v>
      </c>
      <c r="H138" s="959"/>
      <c r="I138" s="960"/>
      <c r="J138" s="961" t="s">
        <v>815</v>
      </c>
      <c r="K138" s="962"/>
    </row>
    <row r="139" spans="2:11" ht="13.5" customHeight="1">
      <c r="C139" s="955"/>
      <c r="D139" s="955"/>
      <c r="E139" s="955"/>
      <c r="F139" s="957"/>
      <c r="G139" s="624" t="s">
        <v>816</v>
      </c>
      <c r="H139" s="624" t="s">
        <v>817</v>
      </c>
      <c r="I139" s="625" t="s">
        <v>818</v>
      </c>
      <c r="J139" s="625" t="s">
        <v>819</v>
      </c>
      <c r="K139" s="626" t="s">
        <v>818</v>
      </c>
    </row>
    <row r="140" spans="2:11" ht="14.25" customHeight="1">
      <c r="C140" s="775" t="s">
        <v>743</v>
      </c>
      <c r="D140" s="627"/>
      <c r="E140" s="776" t="s">
        <v>56259</v>
      </c>
      <c r="F140" s="764"/>
      <c r="G140" s="623"/>
      <c r="H140" s="623"/>
      <c r="I140" s="623"/>
      <c r="J140" s="623"/>
      <c r="K140" s="628">
        <f>K141</f>
        <v>536.90210000000002</v>
      </c>
    </row>
    <row r="141" spans="2:11" ht="14.25" customHeight="1">
      <c r="C141" s="801" t="s">
        <v>794</v>
      </c>
      <c r="D141" s="777" t="str">
        <f>Campo!D23</f>
        <v xml:space="preserve">01.001.0096-0      </v>
      </c>
      <c r="E141" s="778" t="str">
        <f>VLOOKUP(D141,Campo!D:E,2,0)</f>
        <v xml:space="preserve">Índice de forma (cubicidade)  </v>
      </c>
      <c r="F141" s="642" t="s">
        <v>828</v>
      </c>
      <c r="G141" s="629">
        <v>1</v>
      </c>
      <c r="H141" s="630">
        <v>1</v>
      </c>
      <c r="I141" s="630">
        <v>1</v>
      </c>
      <c r="J141" s="631">
        <f>IF(C141="DNIT",VLOOKUP(D141,DNIT!A:K,11,0),IF(C141="DER-SP",VLOOKUP(D141,#REF!,9,0),IF(C141="EMOP-RJ",VLOOKUP(D141,'EMOP-RJ'!B:I,8,0),"1")))</f>
        <v>536.90210000000002</v>
      </c>
      <c r="K141" s="632">
        <f>I141*J141</f>
        <v>536.90210000000002</v>
      </c>
    </row>
    <row r="142" spans="2:11" ht="14.25" customHeight="1">
      <c r="C142" s="945" t="s">
        <v>822</v>
      </c>
      <c r="D142" s="946"/>
      <c r="E142" s="756"/>
      <c r="F142" s="765"/>
      <c r="G142" s="633"/>
      <c r="H142" s="633"/>
      <c r="I142" s="633"/>
      <c r="J142" s="633"/>
      <c r="K142" s="634">
        <f>K140</f>
        <v>536.90210000000002</v>
      </c>
    </row>
    <row r="143" spans="2:11" ht="16.350000000000001" customHeight="1">
      <c r="C143" s="779" t="s">
        <v>823</v>
      </c>
      <c r="D143" s="757"/>
      <c r="E143" s="757"/>
      <c r="F143" s="766"/>
      <c r="G143" s="635"/>
      <c r="H143" s="635"/>
      <c r="I143" s="635"/>
      <c r="J143" s="636">
        <f ca="1">Dados!$C$17</f>
        <v>0.4466</v>
      </c>
      <c r="K143" s="637">
        <f ca="1">J143*K142</f>
        <v>239.78047786000002</v>
      </c>
    </row>
    <row r="144" spans="2:11" ht="15.95" customHeight="1">
      <c r="B144" s="754" t="str">
        <f>D141</f>
        <v xml:space="preserve">01.001.0096-0      </v>
      </c>
      <c r="C144" s="945" t="s">
        <v>824</v>
      </c>
      <c r="D144" s="946"/>
      <c r="E144" s="946"/>
      <c r="F144" s="765"/>
      <c r="G144" s="633"/>
      <c r="H144" s="633"/>
      <c r="I144" s="633"/>
      <c r="J144" s="633"/>
      <c r="K144" s="638">
        <f ca="1">ROUND(K143+K142,2)</f>
        <v>776.68</v>
      </c>
    </row>
    <row r="146" spans="2:16" ht="15.75">
      <c r="C146" s="942" t="s">
        <v>807</v>
      </c>
      <c r="D146" s="943"/>
      <c r="E146" s="943"/>
      <c r="F146" s="943"/>
      <c r="G146" s="943"/>
      <c r="H146" s="943"/>
      <c r="I146" s="943"/>
      <c r="J146" s="943"/>
      <c r="K146" s="944"/>
    </row>
    <row r="147" spans="2:16" ht="49.35" hidden="1" customHeight="1">
      <c r="C147"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147" s="964"/>
      <c r="E147" s="964"/>
      <c r="F147" s="964"/>
      <c r="G147" s="964"/>
      <c r="H147" s="964"/>
      <c r="I147" s="964"/>
      <c r="J147" s="964"/>
      <c r="K147" s="965"/>
    </row>
    <row r="148" spans="2:16" ht="18.95" hidden="1" customHeight="1">
      <c r="C148" s="770" t="s">
        <v>808</v>
      </c>
      <c r="D148" s="755"/>
      <c r="E148" s="772" t="str">
        <f>CONCATENATE(Dados!$C$13," ",Dados!$D$13)</f>
        <v>16 semanas</v>
      </c>
      <c r="F148" s="761"/>
      <c r="G148" s="618"/>
      <c r="H148" s="618"/>
      <c r="I148" s="618"/>
      <c r="J148" s="618"/>
      <c r="K148" s="619"/>
    </row>
    <row r="149" spans="2:16" ht="11.25" hidden="1" customHeight="1">
      <c r="C149" s="966"/>
      <c r="D149" s="967"/>
      <c r="E149" s="967"/>
      <c r="F149" s="967"/>
      <c r="G149" s="967"/>
      <c r="H149" s="967"/>
      <c r="I149" s="967"/>
      <c r="J149" s="967"/>
      <c r="K149" s="968"/>
    </row>
    <row r="150" spans="2:16" ht="17.25" customHeight="1">
      <c r="C150" s="969" t="str">
        <f>UPPER(Dados!$B$5)</f>
        <v>SUPERINTENDENCIA DE PROJETOS FERROVIÁRIOS - SUFER</v>
      </c>
      <c r="D150" s="970"/>
      <c r="E150" s="970"/>
      <c r="F150" s="970"/>
      <c r="G150" s="970"/>
      <c r="H150" s="970"/>
      <c r="I150" s="970"/>
      <c r="J150" s="970"/>
      <c r="K150" s="971"/>
    </row>
    <row r="151" spans="2:16" ht="18" customHeight="1">
      <c r="C151" s="864" t="s">
        <v>56316</v>
      </c>
      <c r="D151" s="780" t="str">
        <f>CONCATENATE(LEFT(D135,5),".",SUM(RIGHT(D135,1),1))</f>
        <v>4.1.2.9</v>
      </c>
      <c r="E151" s="774" t="str">
        <f>VLOOKUP(D151,Campo!B:E,4,0)</f>
        <v xml:space="preserve">Limite de liquidez  </v>
      </c>
      <c r="F151" s="762"/>
      <c r="G151" s="620"/>
      <c r="H151" s="620"/>
      <c r="I151" s="620"/>
      <c r="J151" s="620"/>
      <c r="K151" s="621" t="s">
        <v>827</v>
      </c>
      <c r="P151" s="780"/>
    </row>
    <row r="152" spans="2:16">
      <c r="C152" s="947"/>
      <c r="D152" s="948"/>
      <c r="E152" s="622"/>
      <c r="F152" s="763"/>
      <c r="G152" s="622"/>
      <c r="H152" s="622"/>
      <c r="I152" s="622"/>
      <c r="J152" s="949" t="str">
        <f>CONCATENATE(Dados!$B$16," ",TEXT(Dados!$C$16,"mmm/aa"))</f>
        <v>Data Base: jul/24</v>
      </c>
      <c r="K152" s="950"/>
    </row>
    <row r="153" spans="2:16" ht="16.350000000000001" customHeight="1">
      <c r="C153" s="951"/>
      <c r="D153" s="952"/>
      <c r="E153" s="952"/>
      <c r="F153" s="952"/>
      <c r="G153" s="952"/>
      <c r="H153" s="952"/>
      <c r="I153" s="952"/>
      <c r="J153" s="952"/>
      <c r="K153" s="953"/>
    </row>
    <row r="154" spans="2:16" ht="14.25" customHeight="1">
      <c r="C154" s="954" t="s">
        <v>810</v>
      </c>
      <c r="D154" s="954" t="s">
        <v>811</v>
      </c>
      <c r="E154" s="954" t="s">
        <v>812</v>
      </c>
      <c r="F154" s="956" t="s">
        <v>813</v>
      </c>
      <c r="G154" s="958" t="s">
        <v>814</v>
      </c>
      <c r="H154" s="959"/>
      <c r="I154" s="960"/>
      <c r="J154" s="961" t="s">
        <v>815</v>
      </c>
      <c r="K154" s="962"/>
    </row>
    <row r="155" spans="2:16" ht="12.75" customHeight="1">
      <c r="C155" s="955"/>
      <c r="D155" s="955"/>
      <c r="E155" s="955"/>
      <c r="F155" s="957"/>
      <c r="G155" s="624" t="s">
        <v>816</v>
      </c>
      <c r="H155" s="624" t="s">
        <v>817</v>
      </c>
      <c r="I155" s="625" t="s">
        <v>818</v>
      </c>
      <c r="J155" s="625" t="s">
        <v>819</v>
      </c>
      <c r="K155" s="626" t="s">
        <v>818</v>
      </c>
    </row>
    <row r="156" spans="2:16" ht="14.25" customHeight="1">
      <c r="C156" s="775" t="s">
        <v>743</v>
      </c>
      <c r="D156" s="627"/>
      <c r="E156" s="776" t="s">
        <v>56259</v>
      </c>
      <c r="F156" s="764"/>
      <c r="G156" s="623"/>
      <c r="H156" s="623"/>
      <c r="I156" s="623"/>
      <c r="J156" s="623"/>
      <c r="K156" s="628">
        <f>K157</f>
        <v>102.398</v>
      </c>
    </row>
    <row r="157" spans="2:16" ht="16.350000000000001" customHeight="1">
      <c r="C157" s="801" t="s">
        <v>794</v>
      </c>
      <c r="D157" s="777" t="str">
        <f>Campo!D24</f>
        <v xml:space="preserve">01.001.0008-0      </v>
      </c>
      <c r="E157" s="778" t="str">
        <f>VLOOKUP(D157,Campo!D:E,2,0)</f>
        <v xml:space="preserve">Umidade natural em estufa  </v>
      </c>
      <c r="F157" s="642" t="s">
        <v>828</v>
      </c>
      <c r="G157" s="629">
        <v>1</v>
      </c>
      <c r="H157" s="630">
        <v>1</v>
      </c>
      <c r="I157" s="630">
        <v>1</v>
      </c>
      <c r="J157" s="631">
        <f>IF(C157="DNIT",VLOOKUP(D157,DNIT!A:K,11,0),IF(C157="DER-SP",VLOOKUP(D157,#REF!,9,0),IF(C157="EMOP-RJ",VLOOKUP(D157,'EMOP-RJ'!B:I,8,0),"1")))</f>
        <v>102.398</v>
      </c>
      <c r="K157" s="632">
        <f>I157*J157</f>
        <v>102.398</v>
      </c>
    </row>
    <row r="158" spans="2:16" ht="16.350000000000001" customHeight="1">
      <c r="C158" s="945" t="s">
        <v>822</v>
      </c>
      <c r="D158" s="946"/>
      <c r="E158" s="756"/>
      <c r="F158" s="765"/>
      <c r="G158" s="633"/>
      <c r="H158" s="633"/>
      <c r="I158" s="633"/>
      <c r="J158" s="633"/>
      <c r="K158" s="634">
        <f>K156</f>
        <v>102.398</v>
      </c>
    </row>
    <row r="159" spans="2:16" ht="16.350000000000001" customHeight="1">
      <c r="C159" s="779" t="s">
        <v>823</v>
      </c>
      <c r="D159" s="757"/>
      <c r="E159" s="757"/>
      <c r="F159" s="766"/>
      <c r="G159" s="635"/>
      <c r="H159" s="635"/>
      <c r="I159" s="635"/>
      <c r="J159" s="636">
        <f ca="1">Dados!$C$17</f>
        <v>0.4466</v>
      </c>
      <c r="K159" s="637">
        <f ca="1">J159*K158</f>
        <v>45.730946799999998</v>
      </c>
    </row>
    <row r="160" spans="2:16" ht="15.95" customHeight="1">
      <c r="B160" s="754" t="str">
        <f>D157</f>
        <v xml:space="preserve">01.001.0008-0      </v>
      </c>
      <c r="C160" s="945" t="s">
        <v>824</v>
      </c>
      <c r="D160" s="946"/>
      <c r="E160" s="946"/>
      <c r="F160" s="765"/>
      <c r="G160" s="633"/>
      <c r="H160" s="633"/>
      <c r="I160" s="633"/>
      <c r="J160" s="633"/>
      <c r="K160" s="638">
        <f ca="1">ROUND(K159+K158,2)</f>
        <v>148.13</v>
      </c>
    </row>
    <row r="162" spans="2:11" ht="15.75">
      <c r="C162" s="942" t="s">
        <v>807</v>
      </c>
      <c r="D162" s="943"/>
      <c r="E162" s="943"/>
      <c r="F162" s="943"/>
      <c r="G162" s="943"/>
      <c r="H162" s="943"/>
      <c r="I162" s="943"/>
      <c r="J162" s="943"/>
      <c r="K162" s="944"/>
    </row>
    <row r="163" spans="2:11" ht="49.35" hidden="1" customHeight="1">
      <c r="C163"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163" s="964"/>
      <c r="E163" s="964"/>
      <c r="F163" s="964"/>
      <c r="G163" s="964"/>
      <c r="H163" s="964"/>
      <c r="I163" s="964"/>
      <c r="J163" s="964"/>
      <c r="K163" s="965"/>
    </row>
    <row r="164" spans="2:11" ht="18.95" hidden="1" customHeight="1">
      <c r="C164" s="770" t="s">
        <v>808</v>
      </c>
      <c r="D164" s="755"/>
      <c r="E164" s="772" t="str">
        <f>CONCATENATE(Dados!$C$13," ",Dados!$D$13)</f>
        <v>16 semanas</v>
      </c>
      <c r="F164" s="761"/>
      <c r="G164" s="618"/>
      <c r="H164" s="618"/>
      <c r="I164" s="618"/>
      <c r="J164" s="618"/>
      <c r="K164" s="619"/>
    </row>
    <row r="165" spans="2:11" ht="11.25" hidden="1" customHeight="1">
      <c r="C165" s="966"/>
      <c r="D165" s="967"/>
      <c r="E165" s="967"/>
      <c r="F165" s="967"/>
      <c r="G165" s="967"/>
      <c r="H165" s="967"/>
      <c r="I165" s="967"/>
      <c r="J165" s="967"/>
      <c r="K165" s="968"/>
    </row>
    <row r="166" spans="2:11" ht="17.25" customHeight="1">
      <c r="C166" s="969" t="str">
        <f>UPPER(Dados!$B$5)</f>
        <v>SUPERINTENDENCIA DE PROJETOS FERROVIÁRIOS - SUFER</v>
      </c>
      <c r="D166" s="970"/>
      <c r="E166" s="970"/>
      <c r="F166" s="970"/>
      <c r="G166" s="970"/>
      <c r="H166" s="970"/>
      <c r="I166" s="970"/>
      <c r="J166" s="970"/>
      <c r="K166" s="971"/>
    </row>
    <row r="167" spans="2:11" ht="18" customHeight="1">
      <c r="C167" s="864" t="s">
        <v>56316</v>
      </c>
      <c r="D167" s="780" t="str">
        <f>CONCATENATE(LEFT(D151,5),".",SUM(RIGHT(D151,1),1))</f>
        <v>4.1.2.10</v>
      </c>
      <c r="E167" s="774" t="str">
        <f>VLOOKUP(D167,Campo!B:E,4,0)</f>
        <v xml:space="preserve">Índice de forma (cubicidade)  </v>
      </c>
      <c r="F167" s="762"/>
      <c r="G167" s="620"/>
      <c r="H167" s="620"/>
      <c r="I167" s="620"/>
      <c r="J167" s="620"/>
      <c r="K167" s="621" t="s">
        <v>827</v>
      </c>
    </row>
    <row r="168" spans="2:11">
      <c r="C168" s="947"/>
      <c r="D168" s="948"/>
      <c r="E168" s="622"/>
      <c r="F168" s="763"/>
      <c r="G168" s="622"/>
      <c r="H168" s="622"/>
      <c r="I168" s="622"/>
      <c r="J168" s="949" t="str">
        <f>CONCATENATE(Dados!$B$16," ",TEXT(Dados!$C$16,"mmm/aa"))</f>
        <v>Data Base: jul/24</v>
      </c>
      <c r="K168" s="950"/>
    </row>
    <row r="169" spans="2:11" ht="16.350000000000001" customHeight="1">
      <c r="C169" s="951"/>
      <c r="D169" s="952"/>
      <c r="E169" s="952"/>
      <c r="F169" s="952"/>
      <c r="G169" s="952"/>
      <c r="H169" s="952"/>
      <c r="I169" s="952"/>
      <c r="J169" s="952"/>
      <c r="K169" s="953"/>
    </row>
    <row r="170" spans="2:11" ht="16.350000000000001" customHeight="1">
      <c r="C170" s="954" t="s">
        <v>810</v>
      </c>
      <c r="D170" s="954" t="s">
        <v>811</v>
      </c>
      <c r="E170" s="954" t="s">
        <v>812</v>
      </c>
      <c r="F170" s="956" t="s">
        <v>813</v>
      </c>
      <c r="G170" s="958" t="s">
        <v>814</v>
      </c>
      <c r="H170" s="959"/>
      <c r="I170" s="960"/>
      <c r="J170" s="961" t="s">
        <v>815</v>
      </c>
      <c r="K170" s="962"/>
    </row>
    <row r="171" spans="2:11" ht="15" customHeight="1">
      <c r="C171" s="955"/>
      <c r="D171" s="955"/>
      <c r="E171" s="955"/>
      <c r="F171" s="957"/>
      <c r="G171" s="624" t="s">
        <v>816</v>
      </c>
      <c r="H171" s="624" t="s">
        <v>817</v>
      </c>
      <c r="I171" s="625" t="s">
        <v>818</v>
      </c>
      <c r="J171" s="625" t="s">
        <v>819</v>
      </c>
      <c r="K171" s="626" t="s">
        <v>818</v>
      </c>
    </row>
    <row r="172" spans="2:11" ht="14.25" customHeight="1">
      <c r="C172" s="775" t="s">
        <v>743</v>
      </c>
      <c r="D172" s="627"/>
      <c r="E172" s="776" t="s">
        <v>56259</v>
      </c>
      <c r="F172" s="764"/>
      <c r="G172" s="623"/>
      <c r="H172" s="623"/>
      <c r="I172" s="623"/>
      <c r="J172" s="623"/>
      <c r="K172" s="628">
        <f>K173</f>
        <v>222.0239</v>
      </c>
    </row>
    <row r="173" spans="2:11" ht="27" customHeight="1">
      <c r="C173" s="801" t="s">
        <v>794</v>
      </c>
      <c r="D173" s="777" t="str">
        <f>Campo!D25</f>
        <v xml:space="preserve">01.001.0004-0      </v>
      </c>
      <c r="E173" s="778" t="str">
        <f>VLOOKUP(D173,Campo!D:E,2,0)</f>
        <v xml:space="preserve">Analise granulométrica sem sedimentação (peneiramento)  </v>
      </c>
      <c r="F173" s="642" t="s">
        <v>828</v>
      </c>
      <c r="G173" s="629">
        <v>1</v>
      </c>
      <c r="H173" s="630">
        <v>1</v>
      </c>
      <c r="I173" s="630">
        <v>1</v>
      </c>
      <c r="J173" s="631">
        <f>IF(C173="DNIT",VLOOKUP(D173,DNIT!A:K,11,0),IF(C173="DER-SP",VLOOKUP(D173,#REF!,9,0),IF(C173="EMOP-RJ",VLOOKUP(D173,'EMOP-RJ'!B:I,8,0),"1")))</f>
        <v>222.0239</v>
      </c>
      <c r="K173" s="632">
        <f>I173*J173</f>
        <v>222.0239</v>
      </c>
    </row>
    <row r="174" spans="2:11" ht="14.25" customHeight="1">
      <c r="C174" s="945" t="s">
        <v>822</v>
      </c>
      <c r="D174" s="946"/>
      <c r="E174" s="756"/>
      <c r="F174" s="765"/>
      <c r="G174" s="633"/>
      <c r="H174" s="633"/>
      <c r="I174" s="633"/>
      <c r="J174" s="633"/>
      <c r="K174" s="634">
        <f>K172</f>
        <v>222.0239</v>
      </c>
    </row>
    <row r="175" spans="2:11" ht="14.25" customHeight="1">
      <c r="C175" s="779" t="s">
        <v>823</v>
      </c>
      <c r="D175" s="757"/>
      <c r="E175" s="757"/>
      <c r="F175" s="766"/>
      <c r="G175" s="635"/>
      <c r="H175" s="635"/>
      <c r="I175" s="635"/>
      <c r="J175" s="636">
        <f ca="1">Dados!$C$17</f>
        <v>0.4466</v>
      </c>
      <c r="K175" s="637">
        <f ca="1">J175*K174</f>
        <v>99.155873740000004</v>
      </c>
    </row>
    <row r="176" spans="2:11" ht="14.25" customHeight="1">
      <c r="B176" s="754" t="str">
        <f>D173</f>
        <v xml:space="preserve">01.001.0004-0      </v>
      </c>
      <c r="C176" s="945" t="s">
        <v>824</v>
      </c>
      <c r="D176" s="946"/>
      <c r="E176" s="946"/>
      <c r="F176" s="765"/>
      <c r="G176" s="633"/>
      <c r="H176" s="633"/>
      <c r="I176" s="633"/>
      <c r="J176" s="633"/>
      <c r="K176" s="638">
        <f ca="1">ROUND(K175+K174,2)</f>
        <v>321.18</v>
      </c>
    </row>
    <row r="178" spans="2:11" ht="15.75">
      <c r="C178" s="942" t="s">
        <v>807</v>
      </c>
      <c r="D178" s="943"/>
      <c r="E178" s="943"/>
      <c r="F178" s="943"/>
      <c r="G178" s="943"/>
      <c r="H178" s="943"/>
      <c r="I178" s="943"/>
      <c r="J178" s="943"/>
      <c r="K178" s="944"/>
    </row>
    <row r="179" spans="2:11" ht="49.35" hidden="1" customHeight="1">
      <c r="C179"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179" s="964"/>
      <c r="E179" s="964"/>
      <c r="F179" s="964"/>
      <c r="G179" s="964"/>
      <c r="H179" s="964"/>
      <c r="I179" s="964"/>
      <c r="J179" s="964"/>
      <c r="K179" s="965"/>
    </row>
    <row r="180" spans="2:11" ht="18.95" hidden="1" customHeight="1">
      <c r="C180" s="770" t="s">
        <v>808</v>
      </c>
      <c r="D180" s="755"/>
      <c r="E180" s="772" t="str">
        <f>CONCATENATE(Dados!$C$13," ",Dados!$D$13)</f>
        <v>16 semanas</v>
      </c>
      <c r="F180" s="761"/>
      <c r="G180" s="618"/>
      <c r="H180" s="618"/>
      <c r="I180" s="618"/>
      <c r="J180" s="618"/>
      <c r="K180" s="619"/>
    </row>
    <row r="181" spans="2:11" ht="11.25" hidden="1" customHeight="1">
      <c r="C181" s="966"/>
      <c r="D181" s="967"/>
      <c r="E181" s="967"/>
      <c r="F181" s="967"/>
      <c r="G181" s="967"/>
      <c r="H181" s="967"/>
      <c r="I181" s="967"/>
      <c r="J181" s="967"/>
      <c r="K181" s="968"/>
    </row>
    <row r="182" spans="2:11" ht="14.25" customHeight="1">
      <c r="C182" s="969" t="str">
        <f>UPPER(Dados!$B$5)</f>
        <v>SUPERINTENDENCIA DE PROJETOS FERROVIÁRIOS - SUFER</v>
      </c>
      <c r="D182" s="970"/>
      <c r="E182" s="970"/>
      <c r="F182" s="970"/>
      <c r="G182" s="970"/>
      <c r="H182" s="970"/>
      <c r="I182" s="970"/>
      <c r="J182" s="970"/>
      <c r="K182" s="971"/>
    </row>
    <row r="183" spans="2:11" ht="14.25" customHeight="1">
      <c r="C183" s="864" t="s">
        <v>56316</v>
      </c>
      <c r="D183" s="780" t="str">
        <f>CONCATENATE(LEFT(D167,5),".",SUM(RIGHT(D167,2),1))</f>
        <v>4.1.2.11</v>
      </c>
      <c r="E183" s="758" t="str">
        <f>VLOOKUP(D183,Campo!B:E,4,0)</f>
        <v xml:space="preserve">Umidade natural em estufa  </v>
      </c>
      <c r="F183" s="767"/>
      <c r="G183" s="639"/>
      <c r="H183" s="639"/>
      <c r="I183" s="620"/>
      <c r="J183" s="620"/>
      <c r="K183" s="621" t="s">
        <v>827</v>
      </c>
    </row>
    <row r="184" spans="2:11">
      <c r="C184" s="947"/>
      <c r="D184" s="948"/>
      <c r="E184" s="948"/>
      <c r="F184" s="948"/>
      <c r="G184" s="948"/>
      <c r="H184" s="948"/>
      <c r="I184" s="622"/>
      <c r="J184" s="949" t="str">
        <f>CONCATENATE(Dados!$B$16," ",TEXT(Dados!$C$16,"mmm/aa"))</f>
        <v>Data Base: jul/24</v>
      </c>
      <c r="K184" s="950"/>
    </row>
    <row r="185" spans="2:11" ht="12" customHeight="1">
      <c r="C185" s="951"/>
      <c r="D185" s="952"/>
      <c r="E185" s="952"/>
      <c r="F185" s="952"/>
      <c r="G185" s="952"/>
      <c r="H185" s="952"/>
      <c r="I185" s="952"/>
      <c r="J185" s="952"/>
      <c r="K185" s="953"/>
    </row>
    <row r="186" spans="2:11" ht="14.25" customHeight="1">
      <c r="C186" s="954" t="s">
        <v>810</v>
      </c>
      <c r="D186" s="954" t="s">
        <v>811</v>
      </c>
      <c r="E186" s="954" t="s">
        <v>812</v>
      </c>
      <c r="F186" s="956" t="s">
        <v>813</v>
      </c>
      <c r="G186" s="958" t="s">
        <v>814</v>
      </c>
      <c r="H186" s="959"/>
      <c r="I186" s="960"/>
      <c r="J186" s="961" t="s">
        <v>815</v>
      </c>
      <c r="K186" s="962"/>
    </row>
    <row r="187" spans="2:11" ht="14.25" customHeight="1">
      <c r="C187" s="955"/>
      <c r="D187" s="955"/>
      <c r="E187" s="955"/>
      <c r="F187" s="957"/>
      <c r="G187" s="624" t="s">
        <v>816</v>
      </c>
      <c r="H187" s="624" t="s">
        <v>817</v>
      </c>
      <c r="I187" s="625" t="s">
        <v>818</v>
      </c>
      <c r="J187" s="625" t="s">
        <v>819</v>
      </c>
      <c r="K187" s="626" t="s">
        <v>818</v>
      </c>
    </row>
    <row r="188" spans="2:11" ht="14.25" customHeight="1">
      <c r="C188" s="775" t="s">
        <v>743</v>
      </c>
      <c r="D188" s="627"/>
      <c r="E188" s="776" t="s">
        <v>56259</v>
      </c>
      <c r="F188" s="764"/>
      <c r="G188" s="623"/>
      <c r="H188" s="623"/>
      <c r="I188" s="623"/>
      <c r="J188" s="623"/>
      <c r="K188" s="628">
        <f>K189</f>
        <v>196.83170000000001</v>
      </c>
    </row>
    <row r="189" spans="2:11" ht="19.5" customHeight="1">
      <c r="C189" s="801" t="s">
        <v>794</v>
      </c>
      <c r="D189" s="777" t="str">
        <f>Campo!D26</f>
        <v xml:space="preserve">01.001.0081-0      </v>
      </c>
      <c r="E189" s="778" t="str">
        <f>VLOOKUP(D189,Campo!D:E,2,0)</f>
        <v xml:space="preserve">Analise granulométrica em agregado miúdo  </v>
      </c>
      <c r="F189" s="642" t="s">
        <v>828</v>
      </c>
      <c r="G189" s="629">
        <v>1</v>
      </c>
      <c r="H189" s="630">
        <v>1</v>
      </c>
      <c r="I189" s="630">
        <v>1</v>
      </c>
      <c r="J189" s="631">
        <f>IF(C189="DNIT",VLOOKUP(D189,DNIT!A:K,11,0),IF(C189="DER-SP",VLOOKUP(D189,#REF!,9,0),IF(C189="EMOP-RJ",VLOOKUP(D189,'EMOP-RJ'!B:I,8,0),"1")))</f>
        <v>196.83170000000001</v>
      </c>
      <c r="K189" s="632">
        <f>I189*J189</f>
        <v>196.83170000000001</v>
      </c>
    </row>
    <row r="190" spans="2:11" ht="16.350000000000001" customHeight="1">
      <c r="C190" s="945" t="s">
        <v>822</v>
      </c>
      <c r="D190" s="946"/>
      <c r="E190" s="756"/>
      <c r="F190" s="765"/>
      <c r="G190" s="633"/>
      <c r="H190" s="633"/>
      <c r="I190" s="633"/>
      <c r="J190" s="633"/>
      <c r="K190" s="634">
        <f>K188</f>
        <v>196.83170000000001</v>
      </c>
    </row>
    <row r="191" spans="2:11" ht="16.350000000000001" customHeight="1">
      <c r="C191" s="779" t="s">
        <v>823</v>
      </c>
      <c r="D191" s="757"/>
      <c r="E191" s="757"/>
      <c r="F191" s="766"/>
      <c r="G191" s="635"/>
      <c r="H191" s="635"/>
      <c r="I191" s="635"/>
      <c r="J191" s="636">
        <f ca="1">Dados!$C$17</f>
        <v>0.4466</v>
      </c>
      <c r="K191" s="637">
        <f ca="1">J191*K190</f>
        <v>87.905037220000011</v>
      </c>
    </row>
    <row r="192" spans="2:11" ht="15.95" customHeight="1">
      <c r="B192" s="754" t="str">
        <f>D189</f>
        <v xml:space="preserve">01.001.0081-0      </v>
      </c>
      <c r="C192" s="945" t="s">
        <v>824</v>
      </c>
      <c r="D192" s="946"/>
      <c r="E192" s="946"/>
      <c r="F192" s="765"/>
      <c r="G192" s="633"/>
      <c r="H192" s="633"/>
      <c r="I192" s="633"/>
      <c r="J192" s="633"/>
      <c r="K192" s="638">
        <f ca="1">ROUND(K191+K190,2)</f>
        <v>284.74</v>
      </c>
    </row>
    <row r="194" spans="2:11" ht="15.75">
      <c r="C194" s="942" t="s">
        <v>807</v>
      </c>
      <c r="D194" s="943"/>
      <c r="E194" s="943"/>
      <c r="F194" s="943"/>
      <c r="G194" s="943"/>
      <c r="H194" s="943"/>
      <c r="I194" s="943"/>
      <c r="J194" s="943"/>
      <c r="K194" s="944"/>
    </row>
    <row r="195" spans="2:11" ht="49.35" hidden="1" customHeight="1">
      <c r="C195"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195" s="964"/>
      <c r="E195" s="964"/>
      <c r="F195" s="964"/>
      <c r="G195" s="964"/>
      <c r="H195" s="964"/>
      <c r="I195" s="964"/>
      <c r="J195" s="964"/>
      <c r="K195" s="965"/>
    </row>
    <row r="196" spans="2:11" ht="18.95" hidden="1" customHeight="1">
      <c r="C196" s="770" t="s">
        <v>808</v>
      </c>
      <c r="D196" s="755"/>
      <c r="E196" s="772" t="str">
        <f>CONCATENATE(Dados!$C$13," ",Dados!$D$13)</f>
        <v>16 semanas</v>
      </c>
      <c r="F196" s="761"/>
      <c r="G196" s="618"/>
      <c r="H196" s="618"/>
      <c r="I196" s="618"/>
      <c r="J196" s="618"/>
      <c r="K196" s="619"/>
    </row>
    <row r="197" spans="2:11" ht="11.25" hidden="1" customHeight="1">
      <c r="C197" s="966"/>
      <c r="D197" s="967"/>
      <c r="E197" s="967"/>
      <c r="F197" s="967"/>
      <c r="G197" s="967"/>
      <c r="H197" s="967"/>
      <c r="I197" s="967"/>
      <c r="J197" s="967"/>
      <c r="K197" s="968"/>
    </row>
    <row r="198" spans="2:11" ht="14.25" customHeight="1">
      <c r="C198" s="969" t="str">
        <f>UPPER(Dados!$B$5)</f>
        <v>SUPERINTENDENCIA DE PROJETOS FERROVIÁRIOS - SUFER</v>
      </c>
      <c r="D198" s="970"/>
      <c r="E198" s="970"/>
      <c r="F198" s="970"/>
      <c r="G198" s="970"/>
      <c r="H198" s="970"/>
      <c r="I198" s="970"/>
      <c r="J198" s="970"/>
      <c r="K198" s="971"/>
    </row>
    <row r="199" spans="2:11" ht="14.25" customHeight="1">
      <c r="C199" s="864" t="s">
        <v>56316</v>
      </c>
      <c r="D199" s="780" t="str">
        <f>CONCATENATE(LEFT(D183,5),".",SUM(RIGHT(D183,2),1))</f>
        <v>4.1.2.12</v>
      </c>
      <c r="E199" s="759" t="str">
        <f>VLOOKUP(D199,Campo!B:E,4,0)</f>
        <v xml:space="preserve">Analise granulométrica sem sedimentação (peneiramento)  </v>
      </c>
      <c r="F199" s="767"/>
      <c r="G199" s="639"/>
      <c r="H199" s="639"/>
      <c r="I199" s="620"/>
      <c r="J199" s="620"/>
      <c r="K199" s="621" t="s">
        <v>827</v>
      </c>
    </row>
    <row r="200" spans="2:11">
      <c r="C200" s="947"/>
      <c r="D200" s="948"/>
      <c r="E200" s="948"/>
      <c r="F200" s="948"/>
      <c r="G200" s="948"/>
      <c r="H200" s="948"/>
      <c r="I200" s="622"/>
      <c r="J200" s="949" t="str">
        <f>CONCATENATE(Dados!$B$16," ",TEXT(Dados!$C$16,"mmm/aa"))</f>
        <v>Data Base: jul/24</v>
      </c>
      <c r="K200" s="950"/>
    </row>
    <row r="201" spans="2:11" ht="12" customHeight="1">
      <c r="C201" s="951"/>
      <c r="D201" s="952"/>
      <c r="E201" s="952"/>
      <c r="F201" s="952"/>
      <c r="G201" s="952"/>
      <c r="H201" s="952"/>
      <c r="I201" s="952"/>
      <c r="J201" s="952"/>
      <c r="K201" s="953"/>
    </row>
    <row r="202" spans="2:11" ht="14.25" customHeight="1">
      <c r="C202" s="954" t="s">
        <v>810</v>
      </c>
      <c r="D202" s="954" t="s">
        <v>811</v>
      </c>
      <c r="E202" s="954" t="s">
        <v>812</v>
      </c>
      <c r="F202" s="956" t="s">
        <v>813</v>
      </c>
      <c r="G202" s="958" t="s">
        <v>814</v>
      </c>
      <c r="H202" s="959"/>
      <c r="I202" s="960"/>
      <c r="J202" s="961" t="s">
        <v>815</v>
      </c>
      <c r="K202" s="962"/>
    </row>
    <row r="203" spans="2:11" ht="14.25" customHeight="1">
      <c r="C203" s="955"/>
      <c r="D203" s="955"/>
      <c r="E203" s="955"/>
      <c r="F203" s="957"/>
      <c r="G203" s="624" t="s">
        <v>816</v>
      </c>
      <c r="H203" s="624" t="s">
        <v>817</v>
      </c>
      <c r="I203" s="625" t="s">
        <v>818</v>
      </c>
      <c r="J203" s="625" t="s">
        <v>819</v>
      </c>
      <c r="K203" s="626" t="s">
        <v>818</v>
      </c>
    </row>
    <row r="204" spans="2:11" ht="14.25" customHeight="1">
      <c r="C204" s="775" t="s">
        <v>743</v>
      </c>
      <c r="D204" s="627"/>
      <c r="E204" s="776" t="s">
        <v>56259</v>
      </c>
      <c r="F204" s="764"/>
      <c r="G204" s="623"/>
      <c r="H204" s="623"/>
      <c r="I204" s="623"/>
      <c r="J204" s="623"/>
      <c r="K204" s="628">
        <f>K205</f>
        <v>155.71129999999999</v>
      </c>
    </row>
    <row r="205" spans="2:11" ht="21.75" customHeight="1">
      <c r="C205" s="801" t="s">
        <v>794</v>
      </c>
      <c r="D205" s="777" t="str">
        <f>Campo!D27</f>
        <v xml:space="preserve">01.001.0082-0      </v>
      </c>
      <c r="E205" s="778" t="str">
        <f>VLOOKUP(D205,Campo!D:E,2,0)</f>
        <v xml:space="preserve">Analise granulométrica em agregado graúdo  </v>
      </c>
      <c r="F205" s="642" t="s">
        <v>828</v>
      </c>
      <c r="G205" s="629">
        <v>1</v>
      </c>
      <c r="H205" s="630">
        <v>1</v>
      </c>
      <c r="I205" s="630">
        <v>1</v>
      </c>
      <c r="J205" s="631">
        <f>IF(C205="DNIT",VLOOKUP(D205,DNIT!A:K,11,0),IF(C205="DER-SP",VLOOKUP(D205,#REF!,9,0),IF(C205="EMOP-RJ",VLOOKUP(D205,'EMOP-RJ'!B:I,8,0),"1")))</f>
        <v>155.71129999999999</v>
      </c>
      <c r="K205" s="632">
        <f>I205*J205</f>
        <v>155.71129999999999</v>
      </c>
    </row>
    <row r="206" spans="2:11" ht="16.350000000000001" customHeight="1">
      <c r="C206" s="945" t="s">
        <v>822</v>
      </c>
      <c r="D206" s="946"/>
      <c r="E206" s="756"/>
      <c r="F206" s="765"/>
      <c r="G206" s="633"/>
      <c r="H206" s="633"/>
      <c r="I206" s="633"/>
      <c r="J206" s="633"/>
      <c r="K206" s="634">
        <f>K204</f>
        <v>155.71129999999999</v>
      </c>
    </row>
    <row r="207" spans="2:11" ht="16.350000000000001" customHeight="1">
      <c r="C207" s="779" t="s">
        <v>823</v>
      </c>
      <c r="D207" s="757"/>
      <c r="E207" s="757"/>
      <c r="F207" s="766"/>
      <c r="G207" s="635"/>
      <c r="H207" s="635"/>
      <c r="I207" s="635"/>
      <c r="J207" s="636">
        <f ca="1">Dados!$C$17</f>
        <v>0.4466</v>
      </c>
      <c r="K207" s="637">
        <f ca="1">J207*K206</f>
        <v>69.540666579999993</v>
      </c>
    </row>
    <row r="208" spans="2:11" ht="15.95" customHeight="1">
      <c r="B208" s="754" t="str">
        <f>D205</f>
        <v xml:space="preserve">01.001.0082-0      </v>
      </c>
      <c r="C208" s="945" t="s">
        <v>824</v>
      </c>
      <c r="D208" s="946"/>
      <c r="E208" s="946"/>
      <c r="F208" s="765"/>
      <c r="G208" s="633"/>
      <c r="H208" s="633"/>
      <c r="I208" s="633"/>
      <c r="J208" s="633"/>
      <c r="K208" s="638">
        <f ca="1">ROUND(K207+K206,2)</f>
        <v>225.25</v>
      </c>
    </row>
    <row r="210" spans="2:11" ht="15.75">
      <c r="C210" s="942" t="s">
        <v>807</v>
      </c>
      <c r="D210" s="943"/>
      <c r="E210" s="943"/>
      <c r="F210" s="943"/>
      <c r="G210" s="943"/>
      <c r="H210" s="943"/>
      <c r="I210" s="943"/>
      <c r="J210" s="943"/>
      <c r="K210" s="944"/>
    </row>
    <row r="211" spans="2:11" ht="49.35" hidden="1" customHeight="1">
      <c r="C211"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211" s="964"/>
      <c r="E211" s="964"/>
      <c r="F211" s="964"/>
      <c r="G211" s="964"/>
      <c r="H211" s="964"/>
      <c r="I211" s="964"/>
      <c r="J211" s="964"/>
      <c r="K211" s="965"/>
    </row>
    <row r="212" spans="2:11" ht="18.95" hidden="1" customHeight="1">
      <c r="C212" s="770" t="s">
        <v>808</v>
      </c>
      <c r="D212" s="755"/>
      <c r="E212" s="772" t="str">
        <f>CONCATENATE(Dados!$C$13," ",Dados!$D$13)</f>
        <v>16 semanas</v>
      </c>
      <c r="F212" s="761"/>
      <c r="G212" s="618"/>
      <c r="H212" s="618"/>
      <c r="I212" s="618"/>
      <c r="J212" s="618"/>
      <c r="K212" s="619"/>
    </row>
    <row r="213" spans="2:11" ht="11.25" hidden="1" customHeight="1">
      <c r="C213" s="966"/>
      <c r="D213" s="967"/>
      <c r="E213" s="967"/>
      <c r="F213" s="967"/>
      <c r="G213" s="967"/>
      <c r="H213" s="967"/>
      <c r="I213" s="967"/>
      <c r="J213" s="967"/>
      <c r="K213" s="968"/>
    </row>
    <row r="214" spans="2:11" ht="14.25" customHeight="1">
      <c r="C214" s="969" t="str">
        <f>UPPER(Dados!$B$5)</f>
        <v>SUPERINTENDENCIA DE PROJETOS FERROVIÁRIOS - SUFER</v>
      </c>
      <c r="D214" s="970"/>
      <c r="E214" s="970"/>
      <c r="F214" s="970"/>
      <c r="G214" s="970"/>
      <c r="H214" s="970"/>
      <c r="I214" s="970"/>
      <c r="J214" s="970"/>
      <c r="K214" s="971"/>
    </row>
    <row r="215" spans="2:11" ht="14.25" customHeight="1">
      <c r="C215" s="864" t="s">
        <v>56316</v>
      </c>
      <c r="D215" s="780" t="str">
        <f>CONCATENATE(LEFT(D199,5),".",SUM(RIGHT(D199,2),1))</f>
        <v>4.1.2.13</v>
      </c>
      <c r="E215" s="758" t="str">
        <f>VLOOKUP(D215,Campo!B:E,4,0)</f>
        <v xml:space="preserve">Analise granulométrica em agregado miúdo  </v>
      </c>
      <c r="F215" s="767"/>
      <c r="G215" s="639"/>
      <c r="H215" s="639"/>
      <c r="I215" s="620"/>
      <c r="J215" s="620"/>
      <c r="K215" s="621" t="s">
        <v>827</v>
      </c>
    </row>
    <row r="216" spans="2:11">
      <c r="C216" s="947"/>
      <c r="D216" s="948"/>
      <c r="E216" s="948"/>
      <c r="F216" s="948"/>
      <c r="G216" s="948"/>
      <c r="H216" s="948"/>
      <c r="I216" s="622"/>
      <c r="J216" s="949" t="str">
        <f>CONCATENATE(Dados!$B$16," ",TEXT(Dados!$C$16,"mmm/aa"))</f>
        <v>Data Base: jul/24</v>
      </c>
      <c r="K216" s="950"/>
    </row>
    <row r="217" spans="2:11" ht="12" customHeight="1">
      <c r="C217" s="951"/>
      <c r="D217" s="952"/>
      <c r="E217" s="952"/>
      <c r="F217" s="952"/>
      <c r="G217" s="952"/>
      <c r="H217" s="952"/>
      <c r="I217" s="952"/>
      <c r="J217" s="952"/>
      <c r="K217" s="953"/>
    </row>
    <row r="218" spans="2:11" ht="14.25" customHeight="1">
      <c r="C218" s="954" t="s">
        <v>810</v>
      </c>
      <c r="D218" s="954" t="s">
        <v>811</v>
      </c>
      <c r="E218" s="954" t="s">
        <v>812</v>
      </c>
      <c r="F218" s="956" t="s">
        <v>813</v>
      </c>
      <c r="G218" s="958" t="s">
        <v>814</v>
      </c>
      <c r="H218" s="959"/>
      <c r="I218" s="960"/>
      <c r="J218" s="961" t="s">
        <v>815</v>
      </c>
      <c r="K218" s="962"/>
    </row>
    <row r="219" spans="2:11" ht="14.25" customHeight="1">
      <c r="C219" s="955"/>
      <c r="D219" s="955"/>
      <c r="E219" s="955"/>
      <c r="F219" s="957"/>
      <c r="G219" s="624" t="s">
        <v>816</v>
      </c>
      <c r="H219" s="624" t="s">
        <v>817</v>
      </c>
      <c r="I219" s="625" t="s">
        <v>818</v>
      </c>
      <c r="J219" s="625" t="s">
        <v>819</v>
      </c>
      <c r="K219" s="626" t="s">
        <v>818</v>
      </c>
    </row>
    <row r="220" spans="2:11" ht="14.25" customHeight="1">
      <c r="C220" s="775" t="s">
        <v>743</v>
      </c>
      <c r="D220" s="627"/>
      <c r="E220" s="776" t="s">
        <v>56259</v>
      </c>
      <c r="F220" s="764"/>
      <c r="G220" s="623"/>
      <c r="H220" s="623"/>
      <c r="I220" s="623"/>
      <c r="J220" s="623"/>
      <c r="K220" s="628">
        <f>K221</f>
        <v>271.88189999999997</v>
      </c>
    </row>
    <row r="221" spans="2:11" ht="21.75" customHeight="1">
      <c r="C221" s="801" t="s">
        <v>794</v>
      </c>
      <c r="D221" s="777" t="str">
        <f>Campo!D28</f>
        <v xml:space="preserve">01.001.0006-0      </v>
      </c>
      <c r="E221" s="778" t="str">
        <f>VLOOKUP(D221,Campo!D:E,2,0)</f>
        <v xml:space="preserve">Massa especifica real  </v>
      </c>
      <c r="F221" s="642" t="s">
        <v>828</v>
      </c>
      <c r="G221" s="629">
        <v>1</v>
      </c>
      <c r="H221" s="630">
        <v>1</v>
      </c>
      <c r="I221" s="630">
        <v>1</v>
      </c>
      <c r="J221" s="631">
        <f>IF(C221="DNIT",VLOOKUP(D221,DNIT!A:K,11,0),IF(C221="DER-SP",VLOOKUP(D221,#REF!,9,0),IF(C221="EMOP-RJ",VLOOKUP(D221,'EMOP-RJ'!B:I,8,0),"1")))</f>
        <v>271.88189999999997</v>
      </c>
      <c r="K221" s="632">
        <f>I221*J221</f>
        <v>271.88189999999997</v>
      </c>
    </row>
    <row r="222" spans="2:11" ht="16.350000000000001" customHeight="1">
      <c r="C222" s="945" t="s">
        <v>822</v>
      </c>
      <c r="D222" s="946"/>
      <c r="E222" s="756"/>
      <c r="F222" s="765"/>
      <c r="G222" s="633"/>
      <c r="H222" s="633"/>
      <c r="I222" s="633"/>
      <c r="J222" s="633"/>
      <c r="K222" s="634">
        <f>K220</f>
        <v>271.88189999999997</v>
      </c>
    </row>
    <row r="223" spans="2:11" ht="16.350000000000001" customHeight="1">
      <c r="C223" s="779" t="s">
        <v>823</v>
      </c>
      <c r="D223" s="757"/>
      <c r="E223" s="757"/>
      <c r="F223" s="766"/>
      <c r="G223" s="635"/>
      <c r="H223" s="635"/>
      <c r="I223" s="635"/>
      <c r="J223" s="636">
        <f ca="1">Dados!$C$17</f>
        <v>0.4466</v>
      </c>
      <c r="K223" s="637">
        <f ca="1">J223*K222</f>
        <v>121.42245653999998</v>
      </c>
    </row>
    <row r="224" spans="2:11" ht="15.95" customHeight="1">
      <c r="B224" s="754" t="str">
        <f>D221</f>
        <v xml:space="preserve">01.001.0006-0      </v>
      </c>
      <c r="C224" s="945" t="s">
        <v>824</v>
      </c>
      <c r="D224" s="946"/>
      <c r="E224" s="946"/>
      <c r="F224" s="765"/>
      <c r="G224" s="633"/>
      <c r="H224" s="633"/>
      <c r="I224" s="633"/>
      <c r="J224" s="633"/>
      <c r="K224" s="638">
        <f ca="1">ROUND(K223+K222,2)</f>
        <v>393.3</v>
      </c>
    </row>
    <row r="226" spans="2:11" ht="15.75">
      <c r="C226" s="942" t="s">
        <v>807</v>
      </c>
      <c r="D226" s="943"/>
      <c r="E226" s="943"/>
      <c r="F226" s="943"/>
      <c r="G226" s="943"/>
      <c r="H226" s="943"/>
      <c r="I226" s="943"/>
      <c r="J226" s="943"/>
      <c r="K226" s="944"/>
    </row>
    <row r="227" spans="2:11" ht="49.35" hidden="1" customHeight="1">
      <c r="C227"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227" s="964"/>
      <c r="E227" s="964"/>
      <c r="F227" s="964"/>
      <c r="G227" s="964"/>
      <c r="H227" s="964"/>
      <c r="I227" s="964"/>
      <c r="J227" s="964"/>
      <c r="K227" s="965"/>
    </row>
    <row r="228" spans="2:11" ht="18.95" hidden="1" customHeight="1">
      <c r="C228" s="770" t="s">
        <v>808</v>
      </c>
      <c r="D228" s="755"/>
      <c r="E228" s="772" t="str">
        <f>CONCATENATE(Dados!$C$13," ",Dados!$D$13)</f>
        <v>16 semanas</v>
      </c>
      <c r="F228" s="761"/>
      <c r="G228" s="618"/>
      <c r="H228" s="618"/>
      <c r="I228" s="618"/>
      <c r="J228" s="618"/>
      <c r="K228" s="619"/>
    </row>
    <row r="229" spans="2:11" ht="11.25" hidden="1" customHeight="1">
      <c r="C229" s="966"/>
      <c r="D229" s="967"/>
      <c r="E229" s="967"/>
      <c r="F229" s="967"/>
      <c r="G229" s="967"/>
      <c r="H229" s="967"/>
      <c r="I229" s="967"/>
      <c r="J229" s="967"/>
      <c r="K229" s="968"/>
    </row>
    <row r="230" spans="2:11" ht="14.25" customHeight="1">
      <c r="C230" s="969" t="str">
        <f>UPPER(Dados!$B$5)</f>
        <v>SUPERINTENDENCIA DE PROJETOS FERROVIÁRIOS - SUFER</v>
      </c>
      <c r="D230" s="970"/>
      <c r="E230" s="970"/>
      <c r="F230" s="970"/>
      <c r="G230" s="970"/>
      <c r="H230" s="970"/>
      <c r="I230" s="970"/>
      <c r="J230" s="970"/>
      <c r="K230" s="971"/>
    </row>
    <row r="231" spans="2:11" ht="14.25" customHeight="1">
      <c r="C231" s="864" t="s">
        <v>56316</v>
      </c>
      <c r="D231" s="780" t="str">
        <f>CONCATENATE(LEFT(D215,5),".",SUM(RIGHT(D215,2),1))</f>
        <v>4.1.2.14</v>
      </c>
      <c r="E231" s="758" t="str">
        <f>VLOOKUP(D231,Campo!B:E,4,0)</f>
        <v xml:space="preserve">Analise granulométrica em agregado graúdo  </v>
      </c>
      <c r="F231" s="767"/>
      <c r="G231" s="639"/>
      <c r="H231" s="620"/>
      <c r="I231" s="620"/>
      <c r="J231" s="620"/>
      <c r="K231" s="621" t="s">
        <v>827</v>
      </c>
    </row>
    <row r="232" spans="2:11">
      <c r="C232" s="947"/>
      <c r="D232" s="948"/>
      <c r="E232" s="948"/>
      <c r="F232" s="948"/>
      <c r="G232" s="948"/>
      <c r="H232" s="622"/>
      <c r="I232" s="622"/>
      <c r="J232" s="949" t="str">
        <f>CONCATENATE(Dados!$B$16," ",TEXT(Dados!$C$16,"mmm/aa"))</f>
        <v>Data Base: jul/24</v>
      </c>
      <c r="K232" s="950"/>
    </row>
    <row r="233" spans="2:11" ht="12" customHeight="1">
      <c r="C233" s="951"/>
      <c r="D233" s="952"/>
      <c r="E233" s="952"/>
      <c r="F233" s="952"/>
      <c r="G233" s="952"/>
      <c r="H233" s="952"/>
      <c r="I233" s="952"/>
      <c r="J233" s="952"/>
      <c r="K233" s="953"/>
    </row>
    <row r="234" spans="2:11" ht="14.25" customHeight="1">
      <c r="C234" s="954" t="s">
        <v>810</v>
      </c>
      <c r="D234" s="954" t="s">
        <v>811</v>
      </c>
      <c r="E234" s="954" t="s">
        <v>812</v>
      </c>
      <c r="F234" s="956" t="s">
        <v>813</v>
      </c>
      <c r="G234" s="958" t="s">
        <v>814</v>
      </c>
      <c r="H234" s="959"/>
      <c r="I234" s="960"/>
      <c r="J234" s="961" t="s">
        <v>815</v>
      </c>
      <c r="K234" s="962"/>
    </row>
    <row r="235" spans="2:11" ht="14.25" customHeight="1">
      <c r="C235" s="955"/>
      <c r="D235" s="955"/>
      <c r="E235" s="955"/>
      <c r="F235" s="957"/>
      <c r="G235" s="624" t="s">
        <v>816</v>
      </c>
      <c r="H235" s="624" t="s">
        <v>817</v>
      </c>
      <c r="I235" s="625" t="s">
        <v>818</v>
      </c>
      <c r="J235" s="625" t="s">
        <v>819</v>
      </c>
      <c r="K235" s="626" t="s">
        <v>818</v>
      </c>
    </row>
    <row r="236" spans="2:11" ht="14.25" customHeight="1">
      <c r="C236" s="775" t="s">
        <v>743</v>
      </c>
      <c r="D236" s="627"/>
      <c r="E236" s="776" t="s">
        <v>56259</v>
      </c>
      <c r="F236" s="764"/>
      <c r="G236" s="623"/>
      <c r="H236" s="623"/>
      <c r="I236" s="623"/>
      <c r="J236" s="623"/>
      <c r="K236" s="628">
        <f>K237</f>
        <v>109.45699999999999</v>
      </c>
    </row>
    <row r="237" spans="2:11" ht="20.25" customHeight="1">
      <c r="C237" s="801" t="s">
        <v>794</v>
      </c>
      <c r="D237" s="777" t="str">
        <f>Campo!D29</f>
        <v xml:space="preserve">01.001.0007-0      </v>
      </c>
      <c r="E237" s="778" t="str">
        <f>VLOOKUP(D237,Campo!D:E,2,0)</f>
        <v xml:space="preserve">Massa especifica aparente "in situ"  </v>
      </c>
      <c r="F237" s="642" t="s">
        <v>828</v>
      </c>
      <c r="G237" s="629">
        <v>1</v>
      </c>
      <c r="H237" s="630">
        <v>1</v>
      </c>
      <c r="I237" s="630">
        <v>1</v>
      </c>
      <c r="J237" s="631">
        <f>IF(C237="DNIT",VLOOKUP(D237,DNIT!A:K,11,0),IF(C237="DER-SP",VLOOKUP(D237,#REF!,9,0),IF(C237="EMOP-RJ",VLOOKUP(D237,'EMOP-RJ'!B:I,8,0),"1")))</f>
        <v>109.45699999999999</v>
      </c>
      <c r="K237" s="632">
        <f>I237*J237</f>
        <v>109.45699999999999</v>
      </c>
    </row>
    <row r="238" spans="2:11" ht="16.350000000000001" customHeight="1">
      <c r="C238" s="945" t="s">
        <v>822</v>
      </c>
      <c r="D238" s="946"/>
      <c r="E238" s="756"/>
      <c r="F238" s="765"/>
      <c r="G238" s="633"/>
      <c r="H238" s="633"/>
      <c r="I238" s="633"/>
      <c r="J238" s="633"/>
      <c r="K238" s="634">
        <f>K236</f>
        <v>109.45699999999999</v>
      </c>
    </row>
    <row r="239" spans="2:11" ht="16.350000000000001" customHeight="1">
      <c r="C239" s="779" t="s">
        <v>823</v>
      </c>
      <c r="D239" s="757"/>
      <c r="E239" s="757"/>
      <c r="F239" s="766"/>
      <c r="G239" s="635"/>
      <c r="H239" s="635"/>
      <c r="I239" s="635"/>
      <c r="J239" s="636">
        <f ca="1">Dados!$C$17</f>
        <v>0.4466</v>
      </c>
      <c r="K239" s="637">
        <f ca="1">J239*K238</f>
        <v>48.883496199999996</v>
      </c>
    </row>
    <row r="240" spans="2:11" ht="15.95" customHeight="1">
      <c r="B240" s="754" t="str">
        <f>D237</f>
        <v xml:space="preserve">01.001.0007-0      </v>
      </c>
      <c r="C240" s="945" t="s">
        <v>824</v>
      </c>
      <c r="D240" s="946"/>
      <c r="E240" s="946"/>
      <c r="F240" s="765"/>
      <c r="G240" s="633"/>
      <c r="H240" s="633"/>
      <c r="I240" s="633"/>
      <c r="J240" s="633"/>
      <c r="K240" s="638">
        <f ca="1">ROUND(K239+K238,2)</f>
        <v>158.34</v>
      </c>
    </row>
    <row r="242" spans="2:11" ht="15.75">
      <c r="C242" s="942" t="s">
        <v>807</v>
      </c>
      <c r="D242" s="943"/>
      <c r="E242" s="943"/>
      <c r="F242" s="943"/>
      <c r="G242" s="943"/>
      <c r="H242" s="943"/>
      <c r="I242" s="943"/>
      <c r="J242" s="943"/>
      <c r="K242" s="944"/>
    </row>
    <row r="243" spans="2:11" ht="49.35" hidden="1" customHeight="1">
      <c r="C243"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243" s="964"/>
      <c r="E243" s="964"/>
      <c r="F243" s="964"/>
      <c r="G243" s="964"/>
      <c r="H243" s="964"/>
      <c r="I243" s="964"/>
      <c r="J243" s="964"/>
      <c r="K243" s="965"/>
    </row>
    <row r="244" spans="2:11" ht="18.95" hidden="1" customHeight="1">
      <c r="C244" s="770" t="s">
        <v>808</v>
      </c>
      <c r="D244" s="755"/>
      <c r="E244" s="772" t="str">
        <f>CONCATENATE(Dados!$C$13," ",Dados!$D$13)</f>
        <v>16 semanas</v>
      </c>
      <c r="F244" s="761"/>
      <c r="G244" s="618"/>
      <c r="H244" s="618"/>
      <c r="I244" s="618"/>
      <c r="J244" s="618"/>
      <c r="K244" s="619"/>
    </row>
    <row r="245" spans="2:11" ht="11.25" hidden="1" customHeight="1">
      <c r="C245" s="966"/>
      <c r="D245" s="967"/>
      <c r="E245" s="967"/>
      <c r="F245" s="967"/>
      <c r="G245" s="967"/>
      <c r="H245" s="967"/>
      <c r="I245" s="967"/>
      <c r="J245" s="967"/>
      <c r="K245" s="968"/>
    </row>
    <row r="246" spans="2:11" ht="14.25" customHeight="1">
      <c r="C246" s="969" t="str">
        <f>UPPER(Dados!$B$5)</f>
        <v>SUPERINTENDENCIA DE PROJETOS FERROVIÁRIOS - SUFER</v>
      </c>
      <c r="D246" s="970"/>
      <c r="E246" s="970"/>
      <c r="F246" s="970"/>
      <c r="G246" s="970"/>
      <c r="H246" s="970"/>
      <c r="I246" s="970"/>
      <c r="J246" s="970"/>
      <c r="K246" s="971"/>
    </row>
    <row r="247" spans="2:11" ht="14.25" customHeight="1">
      <c r="C247" s="864" t="s">
        <v>56316</v>
      </c>
      <c r="D247" s="780" t="str">
        <f>CONCATENATE(LEFT(D231,5),".",SUM(RIGHT(D231,2),1))</f>
        <v>4.1.2.15</v>
      </c>
      <c r="E247" s="774" t="str">
        <f>VLOOKUP(D247,Campo!B:E,4,0)</f>
        <v xml:space="preserve">Massa especifica real  </v>
      </c>
      <c r="F247" s="762"/>
      <c r="G247" s="620"/>
      <c r="H247" s="620"/>
      <c r="I247" s="620"/>
      <c r="J247" s="620"/>
      <c r="K247" s="621" t="s">
        <v>827</v>
      </c>
    </row>
    <row r="248" spans="2:11">
      <c r="C248" s="947"/>
      <c r="D248" s="948"/>
      <c r="E248" s="622"/>
      <c r="F248" s="763"/>
      <c r="G248" s="622"/>
      <c r="H248" s="622"/>
      <c r="I248" s="622"/>
      <c r="J248" s="949" t="str">
        <f>CONCATENATE(Dados!$B$16," ",TEXT(Dados!$C$16,"mmm/aa"))</f>
        <v>Data Base: jul/24</v>
      </c>
      <c r="K248" s="950"/>
    </row>
    <row r="249" spans="2:11" ht="12" customHeight="1">
      <c r="C249" s="951"/>
      <c r="D249" s="952"/>
      <c r="E249" s="952"/>
      <c r="F249" s="952"/>
      <c r="G249" s="952"/>
      <c r="H249" s="952"/>
      <c r="I249" s="952"/>
      <c r="J249" s="952"/>
      <c r="K249" s="953"/>
    </row>
    <row r="250" spans="2:11" ht="14.25" customHeight="1">
      <c r="C250" s="954" t="s">
        <v>810</v>
      </c>
      <c r="D250" s="954" t="s">
        <v>811</v>
      </c>
      <c r="E250" s="954" t="s">
        <v>812</v>
      </c>
      <c r="F250" s="956" t="s">
        <v>813</v>
      </c>
      <c r="G250" s="958" t="s">
        <v>814</v>
      </c>
      <c r="H250" s="959"/>
      <c r="I250" s="960"/>
      <c r="J250" s="961" t="s">
        <v>815</v>
      </c>
      <c r="K250" s="962"/>
    </row>
    <row r="251" spans="2:11" ht="14.25" customHeight="1">
      <c r="C251" s="955"/>
      <c r="D251" s="955"/>
      <c r="E251" s="955"/>
      <c r="F251" s="957"/>
      <c r="G251" s="624" t="s">
        <v>816</v>
      </c>
      <c r="H251" s="624" t="s">
        <v>817</v>
      </c>
      <c r="I251" s="625" t="s">
        <v>818</v>
      </c>
      <c r="J251" s="625" t="s">
        <v>819</v>
      </c>
      <c r="K251" s="626" t="s">
        <v>818</v>
      </c>
    </row>
    <row r="252" spans="2:11" ht="14.25" customHeight="1">
      <c r="C252" s="775" t="s">
        <v>743</v>
      </c>
      <c r="D252" s="627"/>
      <c r="E252" s="776" t="s">
        <v>56259</v>
      </c>
      <c r="F252" s="764"/>
      <c r="G252" s="623"/>
      <c r="H252" s="623"/>
      <c r="I252" s="623"/>
      <c r="J252" s="623"/>
      <c r="K252" s="628">
        <f>K253</f>
        <v>114.8541</v>
      </c>
    </row>
    <row r="253" spans="2:11" ht="16.350000000000001" customHeight="1">
      <c r="C253" s="801" t="s">
        <v>794</v>
      </c>
      <c r="D253" s="777" t="str">
        <f>Campo!D30</f>
        <v xml:space="preserve">01.001.0092-0      </v>
      </c>
      <c r="E253" s="778" t="str">
        <f>VLOOKUP(D253,Campo!D:E,2,0)</f>
        <v xml:space="preserve">Densidade aparente (agregado graúdo)  </v>
      </c>
      <c r="F253" s="642" t="s">
        <v>828</v>
      </c>
      <c r="G253" s="629">
        <v>1</v>
      </c>
      <c r="H253" s="630">
        <v>1</v>
      </c>
      <c r="I253" s="630">
        <v>1</v>
      </c>
      <c r="J253" s="631">
        <f>IF(C253="DNIT",VLOOKUP(D253,DNIT!A:K,11,0),IF(C253="DER-SP",VLOOKUP(D253,#REF!,9,0),IF(C253="EMOP-RJ",VLOOKUP(D253,'EMOP-RJ'!B:I,8,0),"1")))</f>
        <v>114.8541</v>
      </c>
      <c r="K253" s="632">
        <f>I253*J253</f>
        <v>114.8541</v>
      </c>
    </row>
    <row r="254" spans="2:11" ht="16.350000000000001" customHeight="1">
      <c r="C254" s="945" t="s">
        <v>822</v>
      </c>
      <c r="D254" s="946"/>
      <c r="E254" s="756"/>
      <c r="F254" s="765"/>
      <c r="G254" s="633"/>
      <c r="H254" s="633"/>
      <c r="I254" s="633"/>
      <c r="J254" s="633"/>
      <c r="K254" s="634">
        <f>K252</f>
        <v>114.8541</v>
      </c>
    </row>
    <row r="255" spans="2:11" ht="16.350000000000001" customHeight="1">
      <c r="C255" s="779" t="s">
        <v>823</v>
      </c>
      <c r="D255" s="757"/>
      <c r="E255" s="757"/>
      <c r="F255" s="766"/>
      <c r="G255" s="635"/>
      <c r="H255" s="635"/>
      <c r="I255" s="635"/>
      <c r="J255" s="636">
        <f ca="1">Dados!$C$17</f>
        <v>0.4466</v>
      </c>
      <c r="K255" s="637">
        <f ca="1">J255*K254</f>
        <v>51.293841059999998</v>
      </c>
    </row>
    <row r="256" spans="2:11" ht="15.95" customHeight="1">
      <c r="B256" s="754" t="str">
        <f>D253</f>
        <v xml:space="preserve">01.001.0092-0      </v>
      </c>
      <c r="C256" s="945" t="s">
        <v>824</v>
      </c>
      <c r="D256" s="946"/>
      <c r="E256" s="946"/>
      <c r="F256" s="765"/>
      <c r="G256" s="633"/>
      <c r="H256" s="633"/>
      <c r="I256" s="633"/>
      <c r="J256" s="633"/>
      <c r="K256" s="638">
        <f ca="1">ROUND(K255+K254,2)</f>
        <v>166.15</v>
      </c>
    </row>
    <row r="258" spans="2:11" ht="15.75">
      <c r="C258" s="942" t="s">
        <v>807</v>
      </c>
      <c r="D258" s="943"/>
      <c r="E258" s="943"/>
      <c r="F258" s="943"/>
      <c r="G258" s="943"/>
      <c r="H258" s="943"/>
      <c r="I258" s="943"/>
      <c r="J258" s="943"/>
      <c r="K258" s="944"/>
    </row>
    <row r="259" spans="2:11" ht="49.35" hidden="1" customHeight="1">
      <c r="C259"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259" s="964"/>
      <c r="E259" s="964"/>
      <c r="F259" s="964"/>
      <c r="G259" s="964"/>
      <c r="H259" s="964"/>
      <c r="I259" s="964"/>
      <c r="J259" s="964"/>
      <c r="K259" s="965"/>
    </row>
    <row r="260" spans="2:11" ht="18.95" hidden="1" customHeight="1">
      <c r="C260" s="770" t="s">
        <v>808</v>
      </c>
      <c r="D260" s="755"/>
      <c r="E260" s="772" t="str">
        <f>CONCATENATE(Dados!$C$13," ",Dados!$D$13)</f>
        <v>16 semanas</v>
      </c>
      <c r="F260" s="761"/>
      <c r="G260" s="618"/>
      <c r="H260" s="618"/>
      <c r="I260" s="618"/>
      <c r="J260" s="618"/>
      <c r="K260" s="619"/>
    </row>
    <row r="261" spans="2:11" ht="9" hidden="1" customHeight="1">
      <c r="C261" s="966"/>
      <c r="D261" s="967"/>
      <c r="E261" s="967"/>
      <c r="F261" s="967"/>
      <c r="G261" s="967"/>
      <c r="H261" s="967"/>
      <c r="I261" s="967"/>
      <c r="J261" s="967"/>
      <c r="K261" s="968"/>
    </row>
    <row r="262" spans="2:11" ht="14.25" customHeight="1">
      <c r="C262" s="969" t="str">
        <f>UPPER(Dados!$B$5)</f>
        <v>SUPERINTENDENCIA DE PROJETOS FERROVIÁRIOS - SUFER</v>
      </c>
      <c r="D262" s="970"/>
      <c r="E262" s="970"/>
      <c r="F262" s="970"/>
      <c r="G262" s="970"/>
      <c r="H262" s="970"/>
      <c r="I262" s="970"/>
      <c r="J262" s="970"/>
      <c r="K262" s="971"/>
    </row>
    <row r="263" spans="2:11" ht="14.25" customHeight="1">
      <c r="C263" s="864" t="s">
        <v>56316</v>
      </c>
      <c r="D263" s="780" t="str">
        <f>CONCATENATE(LEFT(D247,5),".",SUM(RIGHT(D247,2),1))</f>
        <v>4.1.2.16</v>
      </c>
      <c r="E263" s="774" t="str">
        <f>VLOOKUP(D263,Campo!B:E,4,0)</f>
        <v xml:space="preserve">Massa especifica aparente "in situ"  </v>
      </c>
      <c r="F263" s="762"/>
      <c r="G263" s="620"/>
      <c r="H263" s="620"/>
      <c r="I263" s="620"/>
      <c r="J263" s="620"/>
      <c r="K263" s="621" t="s">
        <v>827</v>
      </c>
    </row>
    <row r="264" spans="2:11">
      <c r="C264" s="947"/>
      <c r="D264" s="948"/>
      <c r="E264" s="622"/>
      <c r="F264" s="763"/>
      <c r="G264" s="622"/>
      <c r="H264" s="622"/>
      <c r="I264" s="622"/>
      <c r="J264" s="949" t="str">
        <f>CONCATENATE(Dados!$B$16," ",TEXT(Dados!$C$16,"mmm/aa"))</f>
        <v>Data Base: jul/24</v>
      </c>
      <c r="K264" s="950"/>
    </row>
    <row r="265" spans="2:11" ht="9" customHeight="1">
      <c r="C265" s="951"/>
      <c r="D265" s="952"/>
      <c r="E265" s="952"/>
      <c r="F265" s="952"/>
      <c r="G265" s="952"/>
      <c r="H265" s="952"/>
      <c r="I265" s="952"/>
      <c r="J265" s="952"/>
      <c r="K265" s="953"/>
    </row>
    <row r="266" spans="2:11" ht="14.25" customHeight="1">
      <c r="C266" s="954" t="s">
        <v>810</v>
      </c>
      <c r="D266" s="954" t="s">
        <v>811</v>
      </c>
      <c r="E266" s="954" t="s">
        <v>812</v>
      </c>
      <c r="F266" s="956" t="s">
        <v>813</v>
      </c>
      <c r="G266" s="958" t="s">
        <v>814</v>
      </c>
      <c r="H266" s="959"/>
      <c r="I266" s="960"/>
      <c r="J266" s="961" t="s">
        <v>815</v>
      </c>
      <c r="K266" s="962"/>
    </row>
    <row r="267" spans="2:11" ht="14.25" customHeight="1">
      <c r="C267" s="955"/>
      <c r="D267" s="955"/>
      <c r="E267" s="955"/>
      <c r="F267" s="957"/>
      <c r="G267" s="624" t="s">
        <v>816</v>
      </c>
      <c r="H267" s="624" t="s">
        <v>817</v>
      </c>
      <c r="I267" s="625" t="s">
        <v>818</v>
      </c>
      <c r="J267" s="625" t="s">
        <v>819</v>
      </c>
      <c r="K267" s="626" t="s">
        <v>818</v>
      </c>
    </row>
    <row r="268" spans="2:11" ht="14.25" customHeight="1">
      <c r="C268" s="775" t="s">
        <v>743</v>
      </c>
      <c r="D268" s="627"/>
      <c r="E268" s="776" t="s">
        <v>56259</v>
      </c>
      <c r="F268" s="764"/>
      <c r="G268" s="623"/>
      <c r="H268" s="623"/>
      <c r="I268" s="623"/>
      <c r="J268" s="623"/>
      <c r="K268" s="628">
        <f>K269</f>
        <v>429.60059999999999</v>
      </c>
    </row>
    <row r="269" spans="2:11" ht="16.350000000000001" customHeight="1">
      <c r="C269" s="801" t="s">
        <v>794</v>
      </c>
      <c r="D269" s="781" t="str">
        <f>Campo!D31</f>
        <v xml:space="preserve">01.001.0011-0      </v>
      </c>
      <c r="E269" s="778" t="str">
        <f>VLOOKUP(D269,Campo!D:E,2,0)</f>
        <v xml:space="preserve">Compactação: energia Proctor Normal  </v>
      </c>
      <c r="F269" s="642" t="s">
        <v>828</v>
      </c>
      <c r="G269" s="629">
        <v>1</v>
      </c>
      <c r="H269" s="630">
        <v>1</v>
      </c>
      <c r="I269" s="630">
        <v>1</v>
      </c>
      <c r="J269" s="631">
        <f>IF(C269="DNIT",VLOOKUP(D269,DNIT!A:K,11,0),IF(C269="DER-SP",VLOOKUP(D269,#REF!,9,0),IF(C269="EMOP-RJ",VLOOKUP(D269,'EMOP-RJ'!B:I,8,0),"1")))</f>
        <v>429.60059999999999</v>
      </c>
      <c r="K269" s="632">
        <f>I269*J269</f>
        <v>429.60059999999999</v>
      </c>
    </row>
    <row r="270" spans="2:11" ht="16.350000000000001" customHeight="1">
      <c r="C270" s="945" t="s">
        <v>822</v>
      </c>
      <c r="D270" s="946"/>
      <c r="E270" s="756"/>
      <c r="F270" s="765"/>
      <c r="G270" s="633"/>
      <c r="H270" s="633"/>
      <c r="I270" s="633"/>
      <c r="J270" s="633"/>
      <c r="K270" s="634">
        <f>K268</f>
        <v>429.60059999999999</v>
      </c>
    </row>
    <row r="271" spans="2:11" ht="16.350000000000001" customHeight="1">
      <c r="C271" s="779" t="s">
        <v>823</v>
      </c>
      <c r="D271" s="757"/>
      <c r="E271" s="757"/>
      <c r="F271" s="766"/>
      <c r="G271" s="635"/>
      <c r="H271" s="635"/>
      <c r="I271" s="635"/>
      <c r="J271" s="636">
        <f ca="1">Dados!$C$17</f>
        <v>0.4466</v>
      </c>
      <c r="K271" s="637">
        <f ca="1">J271*K270</f>
        <v>191.85962795999998</v>
      </c>
    </row>
    <row r="272" spans="2:11" ht="15.95" customHeight="1">
      <c r="B272" s="754" t="str">
        <f>D269</f>
        <v xml:space="preserve">01.001.0011-0      </v>
      </c>
      <c r="C272" s="945" t="s">
        <v>824</v>
      </c>
      <c r="D272" s="946"/>
      <c r="E272" s="946"/>
      <c r="F272" s="765"/>
      <c r="G272" s="633"/>
      <c r="H272" s="633"/>
      <c r="I272" s="633"/>
      <c r="J272" s="633"/>
      <c r="K272" s="638">
        <f ca="1">ROUND(K271+K270,2)</f>
        <v>621.46</v>
      </c>
    </row>
    <row r="274" spans="2:11" ht="15.75">
      <c r="C274" s="942" t="s">
        <v>807</v>
      </c>
      <c r="D274" s="943"/>
      <c r="E274" s="943"/>
      <c r="F274" s="943"/>
      <c r="G274" s="943"/>
      <c r="H274" s="943"/>
      <c r="I274" s="943"/>
      <c r="J274" s="943"/>
      <c r="K274" s="944"/>
    </row>
    <row r="275" spans="2:11" ht="49.35" hidden="1" customHeight="1">
      <c r="C275"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275" s="964"/>
      <c r="E275" s="964"/>
      <c r="F275" s="964"/>
      <c r="G275" s="964"/>
      <c r="H275" s="964"/>
      <c r="I275" s="964"/>
      <c r="J275" s="964"/>
      <c r="K275" s="965"/>
    </row>
    <row r="276" spans="2:11" ht="18.95" hidden="1" customHeight="1">
      <c r="C276" s="770" t="s">
        <v>808</v>
      </c>
      <c r="D276" s="755"/>
      <c r="E276" s="772" t="str">
        <f>CONCATENATE(Dados!$C$13," ",Dados!$D$13)</f>
        <v>16 semanas</v>
      </c>
      <c r="F276" s="761"/>
      <c r="G276" s="618"/>
      <c r="H276" s="618"/>
      <c r="I276" s="618"/>
      <c r="J276" s="618"/>
      <c r="K276" s="619"/>
    </row>
    <row r="277" spans="2:11" ht="9" hidden="1" customHeight="1">
      <c r="C277" s="966"/>
      <c r="D277" s="967"/>
      <c r="E277" s="967"/>
      <c r="F277" s="967"/>
      <c r="G277" s="967"/>
      <c r="H277" s="967"/>
      <c r="I277" s="967"/>
      <c r="J277" s="967"/>
      <c r="K277" s="968"/>
    </row>
    <row r="278" spans="2:11" ht="14.25" customHeight="1">
      <c r="C278" s="969" t="str">
        <f>UPPER(Dados!$B$5)</f>
        <v>SUPERINTENDENCIA DE PROJETOS FERROVIÁRIOS - SUFER</v>
      </c>
      <c r="D278" s="970"/>
      <c r="E278" s="970"/>
      <c r="F278" s="970"/>
      <c r="G278" s="970"/>
      <c r="H278" s="970"/>
      <c r="I278" s="970"/>
      <c r="J278" s="970"/>
      <c r="K278" s="971"/>
    </row>
    <row r="279" spans="2:11" ht="14.25" customHeight="1">
      <c r="C279" s="864" t="s">
        <v>56316</v>
      </c>
      <c r="D279" s="780" t="str">
        <f>CONCATENATE(LEFT(D263,5),".",SUM(RIGHT(D263,2),1))</f>
        <v>4.1.2.17</v>
      </c>
      <c r="E279" s="774" t="str">
        <f>VLOOKUP(D279,Campo!B:E,4,0)</f>
        <v xml:space="preserve">Densidade aparente (agregado graúdo)  </v>
      </c>
      <c r="F279" s="762"/>
      <c r="G279" s="620"/>
      <c r="H279" s="620"/>
      <c r="I279" s="620"/>
      <c r="J279" s="620"/>
      <c r="K279" s="621" t="s">
        <v>827</v>
      </c>
    </row>
    <row r="280" spans="2:11">
      <c r="C280" s="947"/>
      <c r="D280" s="948"/>
      <c r="E280" s="622"/>
      <c r="F280" s="763"/>
      <c r="G280" s="622"/>
      <c r="H280" s="622"/>
      <c r="I280" s="622"/>
      <c r="J280" s="949" t="str">
        <f>CONCATENATE(Dados!$B$16," ",TEXT(Dados!$C$16,"mmm/aa"))</f>
        <v>Data Base: jul/24</v>
      </c>
      <c r="K280" s="950"/>
    </row>
    <row r="281" spans="2:11" ht="9" customHeight="1">
      <c r="C281" s="951"/>
      <c r="D281" s="952"/>
      <c r="E281" s="952"/>
      <c r="F281" s="952"/>
      <c r="G281" s="952"/>
      <c r="H281" s="952"/>
      <c r="I281" s="952"/>
      <c r="J281" s="952"/>
      <c r="K281" s="953"/>
    </row>
    <row r="282" spans="2:11" ht="14.25" customHeight="1">
      <c r="C282" s="954" t="s">
        <v>810</v>
      </c>
      <c r="D282" s="954" t="s">
        <v>811</v>
      </c>
      <c r="E282" s="954" t="s">
        <v>812</v>
      </c>
      <c r="F282" s="956" t="s">
        <v>813</v>
      </c>
      <c r="G282" s="958" t="s">
        <v>814</v>
      </c>
      <c r="H282" s="959"/>
      <c r="I282" s="960"/>
      <c r="J282" s="961" t="s">
        <v>815</v>
      </c>
      <c r="K282" s="962"/>
    </row>
    <row r="283" spans="2:11" ht="14.25" customHeight="1">
      <c r="C283" s="955"/>
      <c r="D283" s="955"/>
      <c r="E283" s="955"/>
      <c r="F283" s="957"/>
      <c r="G283" s="624" t="s">
        <v>816</v>
      </c>
      <c r="H283" s="624" t="s">
        <v>817</v>
      </c>
      <c r="I283" s="625" t="s">
        <v>818</v>
      </c>
      <c r="J283" s="625" t="s">
        <v>819</v>
      </c>
      <c r="K283" s="626" t="s">
        <v>818</v>
      </c>
    </row>
    <row r="284" spans="2:11" ht="14.25" customHeight="1">
      <c r="C284" s="775" t="s">
        <v>743</v>
      </c>
      <c r="D284" s="627"/>
      <c r="E284" s="776" t="s">
        <v>56259</v>
      </c>
      <c r="F284" s="764"/>
      <c r="G284" s="623"/>
      <c r="H284" s="623"/>
      <c r="I284" s="623"/>
      <c r="J284" s="623"/>
      <c r="K284" s="628">
        <f>K285</f>
        <v>829.45100000000002</v>
      </c>
    </row>
    <row r="285" spans="2:11" ht="16.350000000000001" customHeight="1">
      <c r="C285" s="801" t="s">
        <v>794</v>
      </c>
      <c r="D285" s="777" t="str">
        <f>Campo!D32</f>
        <v xml:space="preserve">01.001.0093-0      </v>
      </c>
      <c r="E285" s="778" t="str">
        <f>VLOOKUP(D285,Campo!D:E,2,0)</f>
        <v xml:space="preserve">Desgaste a abrasão "los angeles"  </v>
      </c>
      <c r="F285" s="642" t="s">
        <v>828</v>
      </c>
      <c r="G285" s="629">
        <v>1</v>
      </c>
      <c r="H285" s="630">
        <v>1</v>
      </c>
      <c r="I285" s="630">
        <v>1</v>
      </c>
      <c r="J285" s="631">
        <f>IF(C285="DNIT",VLOOKUP(D285,DNIT!A:K,11,0),IF(C285="DER-SP",VLOOKUP(D285,#REF!,9,0),IF(C285="EMOP-RJ",VLOOKUP(D285,'EMOP-RJ'!B:I,8,0),"1")))</f>
        <v>829.45100000000002</v>
      </c>
      <c r="K285" s="632">
        <f>I285*J285</f>
        <v>829.45100000000002</v>
      </c>
    </row>
    <row r="286" spans="2:11" ht="16.350000000000001" customHeight="1">
      <c r="C286" s="945" t="s">
        <v>822</v>
      </c>
      <c r="D286" s="946"/>
      <c r="E286" s="756"/>
      <c r="F286" s="765"/>
      <c r="G286" s="633"/>
      <c r="H286" s="633"/>
      <c r="I286" s="633"/>
      <c r="J286" s="633"/>
      <c r="K286" s="634">
        <f>K284</f>
        <v>829.45100000000002</v>
      </c>
    </row>
    <row r="287" spans="2:11" ht="16.350000000000001" customHeight="1">
      <c r="C287" s="779" t="s">
        <v>823</v>
      </c>
      <c r="D287" s="757"/>
      <c r="E287" s="757"/>
      <c r="F287" s="766"/>
      <c r="G287" s="635"/>
      <c r="H287" s="635"/>
      <c r="I287" s="635"/>
      <c r="J287" s="636">
        <f ca="1">Dados!$C$17</f>
        <v>0.4466</v>
      </c>
      <c r="K287" s="637">
        <f ca="1">J287*K286</f>
        <v>370.43281660000002</v>
      </c>
    </row>
    <row r="288" spans="2:11" ht="15.95" customHeight="1">
      <c r="B288" s="754" t="str">
        <f>D285</f>
        <v xml:space="preserve">01.001.0093-0      </v>
      </c>
      <c r="C288" s="945" t="s">
        <v>824</v>
      </c>
      <c r="D288" s="946"/>
      <c r="E288" s="946"/>
      <c r="F288" s="765"/>
      <c r="G288" s="633"/>
      <c r="H288" s="633"/>
      <c r="I288" s="633"/>
      <c r="J288" s="633"/>
      <c r="K288" s="638">
        <f ca="1">ROUND(K287+K286,2)</f>
        <v>1199.8800000000001</v>
      </c>
    </row>
    <row r="290" spans="2:11" ht="15.75">
      <c r="C290" s="942" t="s">
        <v>807</v>
      </c>
      <c r="D290" s="943"/>
      <c r="E290" s="943"/>
      <c r="F290" s="943"/>
      <c r="G290" s="943"/>
      <c r="H290" s="943"/>
      <c r="I290" s="943"/>
      <c r="J290" s="943"/>
      <c r="K290" s="944"/>
    </row>
    <row r="291" spans="2:11" ht="49.35" hidden="1" customHeight="1">
      <c r="C291"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291" s="964"/>
      <c r="E291" s="964"/>
      <c r="F291" s="964"/>
      <c r="G291" s="964"/>
      <c r="H291" s="964"/>
      <c r="I291" s="964"/>
      <c r="J291" s="964"/>
      <c r="K291" s="965"/>
    </row>
    <row r="292" spans="2:11" ht="18.95" hidden="1" customHeight="1">
      <c r="C292" s="770" t="s">
        <v>808</v>
      </c>
      <c r="D292" s="755"/>
      <c r="E292" s="772" t="str">
        <f>CONCATENATE(Dados!$C$13," ",Dados!$D$13)</f>
        <v>16 semanas</v>
      </c>
      <c r="F292" s="761"/>
      <c r="G292" s="618"/>
      <c r="H292" s="618"/>
      <c r="I292" s="618"/>
      <c r="J292" s="618"/>
      <c r="K292" s="619"/>
    </row>
    <row r="293" spans="2:11" ht="9" hidden="1" customHeight="1">
      <c r="C293" s="966"/>
      <c r="D293" s="967"/>
      <c r="E293" s="967"/>
      <c r="F293" s="967"/>
      <c r="G293" s="967"/>
      <c r="H293" s="967"/>
      <c r="I293" s="967"/>
      <c r="J293" s="967"/>
      <c r="K293" s="968"/>
    </row>
    <row r="294" spans="2:11" ht="14.25" customHeight="1">
      <c r="C294" s="969" t="str">
        <f>UPPER(Dados!$B$5)</f>
        <v>SUPERINTENDENCIA DE PROJETOS FERROVIÁRIOS - SUFER</v>
      </c>
      <c r="D294" s="970"/>
      <c r="E294" s="970"/>
      <c r="F294" s="970"/>
      <c r="G294" s="970"/>
      <c r="H294" s="970"/>
      <c r="I294" s="970"/>
      <c r="J294" s="970"/>
      <c r="K294" s="971"/>
    </row>
    <row r="295" spans="2:11" ht="14.25" customHeight="1">
      <c r="C295" s="864" t="s">
        <v>56316</v>
      </c>
      <c r="D295" s="780" t="str">
        <f>CONCATENATE(LEFT(D279,5),".",SUM(RIGHT(D279,2),1))</f>
        <v>4.1.2.18</v>
      </c>
      <c r="E295" s="759" t="str">
        <f>VLOOKUP(D295,Campo!B:E,4,0)</f>
        <v xml:space="preserve">Compactação: energia Proctor Normal  </v>
      </c>
      <c r="F295" s="768"/>
      <c r="G295" s="620"/>
      <c r="H295" s="620"/>
      <c r="I295" s="620"/>
      <c r="J295" s="620"/>
      <c r="K295" s="621" t="s">
        <v>827</v>
      </c>
    </row>
    <row r="296" spans="2:11">
      <c r="C296" s="947"/>
      <c r="D296" s="948"/>
      <c r="E296" s="948"/>
      <c r="F296" s="948"/>
      <c r="G296" s="622"/>
      <c r="H296" s="622"/>
      <c r="I296" s="622"/>
      <c r="J296" s="949" t="str">
        <f>CONCATENATE(Dados!$B$16," ",TEXT(Dados!$C$16,"mmm/aa"))</f>
        <v>Data Base: jul/24</v>
      </c>
      <c r="K296" s="950"/>
    </row>
    <row r="297" spans="2:11" ht="9" customHeight="1">
      <c r="C297" s="951"/>
      <c r="D297" s="952"/>
      <c r="E297" s="952"/>
      <c r="F297" s="952"/>
      <c r="G297" s="952"/>
      <c r="H297" s="952"/>
      <c r="I297" s="952"/>
      <c r="J297" s="952"/>
      <c r="K297" s="953"/>
    </row>
    <row r="298" spans="2:11" ht="14.25" customHeight="1">
      <c r="C298" s="954" t="s">
        <v>810</v>
      </c>
      <c r="D298" s="954" t="s">
        <v>811</v>
      </c>
      <c r="E298" s="954" t="s">
        <v>812</v>
      </c>
      <c r="F298" s="956" t="s">
        <v>813</v>
      </c>
      <c r="G298" s="958" t="s">
        <v>814</v>
      </c>
      <c r="H298" s="959"/>
      <c r="I298" s="960"/>
      <c r="J298" s="961" t="s">
        <v>815</v>
      </c>
      <c r="K298" s="962"/>
    </row>
    <row r="299" spans="2:11" ht="14.25" customHeight="1">
      <c r="C299" s="955"/>
      <c r="D299" s="955"/>
      <c r="E299" s="955"/>
      <c r="F299" s="957"/>
      <c r="G299" s="624" t="s">
        <v>816</v>
      </c>
      <c r="H299" s="624" t="s">
        <v>817</v>
      </c>
      <c r="I299" s="625" t="s">
        <v>818</v>
      </c>
      <c r="J299" s="625" t="s">
        <v>819</v>
      </c>
      <c r="K299" s="626" t="s">
        <v>818</v>
      </c>
    </row>
    <row r="300" spans="2:11" ht="14.25" customHeight="1">
      <c r="C300" s="775" t="s">
        <v>743</v>
      </c>
      <c r="D300" s="627"/>
      <c r="E300" s="776" t="s">
        <v>56259</v>
      </c>
      <c r="F300" s="764"/>
      <c r="G300" s="623"/>
      <c r="H300" s="623"/>
      <c r="I300" s="623"/>
      <c r="J300" s="623"/>
      <c r="K300" s="628">
        <f>K301</f>
        <v>946.82270000000005</v>
      </c>
    </row>
    <row r="301" spans="2:11" ht="26.25" customHeight="1">
      <c r="C301" s="801" t="s">
        <v>794</v>
      </c>
      <c r="D301" s="777" t="str">
        <f>Campo!D33</f>
        <v xml:space="preserve">01.001.0014-0      </v>
      </c>
      <c r="E301" s="778" t="str">
        <f>VLOOKUP(D301,Campo!D:E,2,0)</f>
        <v xml:space="preserve">Índice suporte califórnia, por 1 ponto, compactação com energia proctor normal  </v>
      </c>
      <c r="F301" s="642" t="s">
        <v>828</v>
      </c>
      <c r="G301" s="629">
        <v>1</v>
      </c>
      <c r="H301" s="630">
        <v>1</v>
      </c>
      <c r="I301" s="630">
        <v>1</v>
      </c>
      <c r="J301" s="631">
        <f>IF(C301="DNIT",VLOOKUP(D301,DNIT!A:K,11,0),IF(C301="DER-SP",VLOOKUP(D301,#REF!,9,0),IF(C301="EMOP-RJ",VLOOKUP(D301,'EMOP-RJ'!B:I,8,0),"1")))</f>
        <v>946.82270000000005</v>
      </c>
      <c r="K301" s="632">
        <f>I301*J301</f>
        <v>946.82270000000005</v>
      </c>
    </row>
    <row r="302" spans="2:11" ht="16.350000000000001" customHeight="1">
      <c r="C302" s="945" t="s">
        <v>822</v>
      </c>
      <c r="D302" s="946"/>
      <c r="E302" s="756"/>
      <c r="F302" s="765"/>
      <c r="G302" s="633"/>
      <c r="H302" s="633"/>
      <c r="I302" s="633"/>
      <c r="J302" s="633"/>
      <c r="K302" s="634">
        <f>K300</f>
        <v>946.82270000000005</v>
      </c>
    </row>
    <row r="303" spans="2:11" ht="16.350000000000001" customHeight="1">
      <c r="C303" s="779" t="s">
        <v>823</v>
      </c>
      <c r="D303" s="757"/>
      <c r="E303" s="757"/>
      <c r="F303" s="766"/>
      <c r="G303" s="635"/>
      <c r="H303" s="635"/>
      <c r="I303" s="635"/>
      <c r="J303" s="636">
        <f ca="1">Dados!$C$17</f>
        <v>0.4466</v>
      </c>
      <c r="K303" s="637">
        <f ca="1">J303*K302</f>
        <v>422.85101782000004</v>
      </c>
    </row>
    <row r="304" spans="2:11" ht="15.95" customHeight="1">
      <c r="B304" s="754" t="str">
        <f>D301</f>
        <v xml:space="preserve">01.001.0014-0      </v>
      </c>
      <c r="C304" s="945" t="s">
        <v>824</v>
      </c>
      <c r="D304" s="946"/>
      <c r="E304" s="946"/>
      <c r="F304" s="765"/>
      <c r="G304" s="633"/>
      <c r="H304" s="633"/>
      <c r="I304" s="633"/>
      <c r="J304" s="633"/>
      <c r="K304" s="638">
        <f ca="1">ROUND(K303+K302,2)</f>
        <v>1369.67</v>
      </c>
    </row>
    <row r="306" spans="2:11" ht="15.75">
      <c r="C306" s="942" t="s">
        <v>807</v>
      </c>
      <c r="D306" s="943"/>
      <c r="E306" s="943"/>
      <c r="F306" s="943"/>
      <c r="G306" s="943"/>
      <c r="H306" s="943"/>
      <c r="I306" s="943"/>
      <c r="J306" s="943"/>
      <c r="K306" s="944"/>
    </row>
    <row r="307" spans="2:11" ht="49.35" hidden="1" customHeight="1">
      <c r="C307"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307" s="964"/>
      <c r="E307" s="964"/>
      <c r="F307" s="964"/>
      <c r="G307" s="964"/>
      <c r="H307" s="964"/>
      <c r="I307" s="964"/>
      <c r="J307" s="964"/>
      <c r="K307" s="965"/>
    </row>
    <row r="308" spans="2:11" ht="18.75" hidden="1" customHeight="1">
      <c r="C308" s="770" t="s">
        <v>808</v>
      </c>
      <c r="D308" s="755"/>
      <c r="E308" s="772" t="str">
        <f>CONCATENATE(Dados!$C$13," ",Dados!$D$13)</f>
        <v>16 semanas</v>
      </c>
      <c r="F308" s="761"/>
      <c r="G308" s="618"/>
      <c r="H308" s="618"/>
      <c r="I308" s="618"/>
      <c r="J308" s="618"/>
      <c r="K308" s="619"/>
    </row>
    <row r="309" spans="2:11" ht="9" hidden="1" customHeight="1">
      <c r="C309" s="966"/>
      <c r="D309" s="967"/>
      <c r="E309" s="967"/>
      <c r="F309" s="967"/>
      <c r="G309" s="967"/>
      <c r="H309" s="967"/>
      <c r="I309" s="967"/>
      <c r="J309" s="967"/>
      <c r="K309" s="968"/>
    </row>
    <row r="310" spans="2:11" ht="14.25" customHeight="1">
      <c r="C310" s="969" t="str">
        <f>UPPER(Dados!$B$5)</f>
        <v>SUPERINTENDENCIA DE PROJETOS FERROVIÁRIOS - SUFER</v>
      </c>
      <c r="D310" s="970"/>
      <c r="E310" s="970"/>
      <c r="F310" s="970"/>
      <c r="G310" s="970"/>
      <c r="H310" s="970"/>
      <c r="I310" s="970"/>
      <c r="J310" s="970"/>
      <c r="K310" s="971"/>
    </row>
    <row r="311" spans="2:11" ht="14.25" customHeight="1">
      <c r="C311" s="864" t="s">
        <v>56316</v>
      </c>
      <c r="D311" s="780" t="str">
        <f>CONCATENATE(LEFT(D295,5),".",SUM(RIGHT(D295,2),1))</f>
        <v>4.1.2.19</v>
      </c>
      <c r="E311" s="759" t="str">
        <f>VLOOKUP(D311,Campo!B:E,4,0)</f>
        <v xml:space="preserve">Desgaste a abrasão "los angeles"  </v>
      </c>
      <c r="F311" s="768"/>
      <c r="G311" s="641"/>
      <c r="H311" s="641"/>
      <c r="I311" s="641"/>
      <c r="J311" s="620"/>
      <c r="K311" s="621" t="s">
        <v>809</v>
      </c>
    </row>
    <row r="312" spans="2:11">
      <c r="C312" s="947"/>
      <c r="D312" s="948"/>
      <c r="E312" s="948"/>
      <c r="F312" s="948"/>
      <c r="G312" s="948"/>
      <c r="H312" s="948"/>
      <c r="I312" s="948"/>
      <c r="J312" s="949" t="str">
        <f>CONCATENATE(Dados!$B$16," ",TEXT(Dados!$C$16,"mmm/aa"))</f>
        <v>Data Base: jul/24</v>
      </c>
      <c r="K312" s="950"/>
    </row>
    <row r="313" spans="2:11" ht="9" customHeight="1">
      <c r="C313" s="951"/>
      <c r="D313" s="952"/>
      <c r="E313" s="952"/>
      <c r="F313" s="952"/>
      <c r="G313" s="952"/>
      <c r="H313" s="952"/>
      <c r="I313" s="952"/>
      <c r="J313" s="952"/>
      <c r="K313" s="953"/>
    </row>
    <row r="314" spans="2:11" ht="14.25" customHeight="1">
      <c r="C314" s="954" t="s">
        <v>810</v>
      </c>
      <c r="D314" s="954" t="s">
        <v>811</v>
      </c>
      <c r="E314" s="954" t="s">
        <v>812</v>
      </c>
      <c r="F314" s="956" t="s">
        <v>813</v>
      </c>
      <c r="G314" s="958" t="s">
        <v>814</v>
      </c>
      <c r="H314" s="959"/>
      <c r="I314" s="960"/>
      <c r="J314" s="961" t="s">
        <v>815</v>
      </c>
      <c r="K314" s="962"/>
    </row>
    <row r="315" spans="2:11" ht="14.25" customHeight="1">
      <c r="C315" s="955"/>
      <c r="D315" s="955"/>
      <c r="E315" s="955"/>
      <c r="F315" s="957"/>
      <c r="G315" s="624" t="s">
        <v>816</v>
      </c>
      <c r="H315" s="624" t="s">
        <v>817</v>
      </c>
      <c r="I315" s="625" t="s">
        <v>818</v>
      </c>
      <c r="J315" s="625" t="s">
        <v>819</v>
      </c>
      <c r="K315" s="626" t="s">
        <v>818</v>
      </c>
    </row>
    <row r="316" spans="2:11" ht="14.25" customHeight="1">
      <c r="C316" s="775" t="s">
        <v>743</v>
      </c>
      <c r="D316" s="627"/>
      <c r="E316" s="776" t="s">
        <v>56259</v>
      </c>
      <c r="F316" s="764"/>
      <c r="G316" s="623"/>
      <c r="H316" s="623"/>
      <c r="I316" s="623"/>
      <c r="J316" s="623"/>
      <c r="K316" s="628">
        <f>K317</f>
        <v>2721.9247999999998</v>
      </c>
    </row>
    <row r="317" spans="2:11" ht="29.25" customHeight="1">
      <c r="C317" s="801" t="s">
        <v>794</v>
      </c>
      <c r="D317" s="777" t="str">
        <f>Campo!D18</f>
        <v xml:space="preserve">01.005.0013-0      </v>
      </c>
      <c r="E317" s="778" t="str">
        <f>VLOOKUP(D317,Campo!D:E,2,0)</f>
        <v xml:space="preserve">Abertura de picadas em terreno com vegetação que possibilite o uso apenas de facão e foice  </v>
      </c>
      <c r="F317" s="642" t="s">
        <v>821</v>
      </c>
      <c r="G317" s="629">
        <v>1</v>
      </c>
      <c r="H317" s="630">
        <v>1</v>
      </c>
      <c r="I317" s="630">
        <v>1</v>
      </c>
      <c r="J317" s="631">
        <f>IF(C317="DNIT",VLOOKUP(D317,DNIT!A:K,11,0),IF(C317="DER-SP",VLOOKUP(D317,#REF!,9,0),IF(C317="EMOP-RJ",VLOOKUP(D317,'EMOP-RJ'!B:I,8,0),"1")))</f>
        <v>2721.9247999999998</v>
      </c>
      <c r="K317" s="632">
        <f>I317*J317</f>
        <v>2721.9247999999998</v>
      </c>
    </row>
    <row r="318" spans="2:11" ht="16.350000000000001" customHeight="1">
      <c r="C318" s="945" t="s">
        <v>822</v>
      </c>
      <c r="D318" s="946"/>
      <c r="E318" s="756"/>
      <c r="F318" s="765"/>
      <c r="G318" s="633"/>
      <c r="H318" s="633"/>
      <c r="I318" s="633"/>
      <c r="J318" s="633"/>
      <c r="K318" s="634">
        <f>K316</f>
        <v>2721.9247999999998</v>
      </c>
    </row>
    <row r="319" spans="2:11" ht="16.350000000000001" customHeight="1">
      <c r="C319" s="779" t="s">
        <v>823</v>
      </c>
      <c r="D319" s="757"/>
      <c r="E319" s="757"/>
      <c r="F319" s="766"/>
      <c r="G319" s="635"/>
      <c r="H319" s="635"/>
      <c r="I319" s="635"/>
      <c r="J319" s="636">
        <f ca="1">Dados!$C$17</f>
        <v>0.4466</v>
      </c>
      <c r="K319" s="637">
        <f ca="1">J319*K318</f>
        <v>1215.6116156799999</v>
      </c>
    </row>
    <row r="320" spans="2:11" ht="15.95" customHeight="1">
      <c r="B320" s="754" t="str">
        <f>D317</f>
        <v xml:space="preserve">01.005.0013-0      </v>
      </c>
      <c r="C320" s="945" t="s">
        <v>824</v>
      </c>
      <c r="D320" s="946"/>
      <c r="E320" s="946"/>
      <c r="F320" s="765"/>
      <c r="G320" s="633"/>
      <c r="H320" s="633"/>
      <c r="I320" s="633"/>
      <c r="J320" s="633"/>
      <c r="K320" s="638">
        <f ca="1">ROUND(K319+K318,2)</f>
        <v>3937.54</v>
      </c>
    </row>
    <row r="322" spans="2:11" ht="15.75">
      <c r="C322" s="942" t="s">
        <v>807</v>
      </c>
      <c r="D322" s="943"/>
      <c r="E322" s="943"/>
      <c r="F322" s="943"/>
      <c r="G322" s="943"/>
      <c r="H322" s="943"/>
      <c r="I322" s="943"/>
      <c r="J322" s="943"/>
      <c r="K322" s="944"/>
    </row>
    <row r="323" spans="2:11" ht="49.35" hidden="1" customHeight="1">
      <c r="C323" s="963" t="str">
        <f>Dados!$B$9&amp;" "&amp;Dados!$C$9&amp;", para a "&amp;Dados!$B$5&amp;" vinculada à "&amp;Dados!$B$4&amp;"."</f>
        <v>Objeto: Contratação de serviços técnicos e especializados para a elaboração de Estudo de Viabilidade Técnica, Econômica e Ambiental (EVTEA) no trecho compreendido entre Açailandia (MA) - Barcarena (PA), para a Superintendencia de Projetos Ferroviários - SUFER vinculada à Diretoria de Planijamento - DIPLAN.</v>
      </c>
      <c r="D323" s="964"/>
      <c r="E323" s="964"/>
      <c r="F323" s="964"/>
      <c r="G323" s="964"/>
      <c r="H323" s="964"/>
      <c r="I323" s="964"/>
      <c r="J323" s="964"/>
      <c r="K323" s="965"/>
    </row>
    <row r="324" spans="2:11" ht="18.95" hidden="1" customHeight="1">
      <c r="C324" s="770" t="s">
        <v>808</v>
      </c>
      <c r="D324" s="755"/>
      <c r="E324" s="772" t="str">
        <f>CONCATENATE(Dados!$C$13," ",Dados!$D$13)</f>
        <v>16 semanas</v>
      </c>
      <c r="F324" s="761"/>
      <c r="G324" s="618"/>
      <c r="H324" s="618"/>
      <c r="I324" s="618"/>
      <c r="J324" s="618"/>
      <c r="K324" s="619"/>
    </row>
    <row r="325" spans="2:11" ht="9" hidden="1" customHeight="1">
      <c r="C325" s="966"/>
      <c r="D325" s="967"/>
      <c r="E325" s="967"/>
      <c r="F325" s="967"/>
      <c r="G325" s="967"/>
      <c r="H325" s="967"/>
      <c r="I325" s="967"/>
      <c r="J325" s="967"/>
      <c r="K325" s="968"/>
    </row>
    <row r="326" spans="2:11" ht="14.25" customHeight="1">
      <c r="C326" s="969" t="str">
        <f>UPPER(Dados!$B$5)</f>
        <v>SUPERINTENDENCIA DE PROJETOS FERROVIÁRIOS - SUFER</v>
      </c>
      <c r="D326" s="970"/>
      <c r="E326" s="970"/>
      <c r="F326" s="970"/>
      <c r="G326" s="970"/>
      <c r="H326" s="970"/>
      <c r="I326" s="970"/>
      <c r="J326" s="970"/>
      <c r="K326" s="971"/>
    </row>
    <row r="327" spans="2:11" ht="14.25" customHeight="1">
      <c r="C327" s="864" t="s">
        <v>56316</v>
      </c>
      <c r="D327" s="780" t="str">
        <f>CONCATENATE(LEFT(D311,5),".",SUM(RIGHT(D311,2),1))</f>
        <v>4.1.2.20</v>
      </c>
      <c r="E327" s="759" t="str">
        <f>VLOOKUP(D327,Campo!B:E,4,0)</f>
        <v xml:space="preserve">Índice suporte califórnia, por 1 ponto, compactação com energia proctor normal  </v>
      </c>
      <c r="F327" s="768"/>
      <c r="G327" s="641"/>
      <c r="H327" s="641"/>
      <c r="I327" s="641"/>
      <c r="J327" s="641"/>
      <c r="K327" s="621" t="s">
        <v>809</v>
      </c>
    </row>
    <row r="328" spans="2:11">
      <c r="C328" s="947"/>
      <c r="D328" s="948"/>
      <c r="E328" s="622"/>
      <c r="F328" s="763"/>
      <c r="G328" s="622"/>
      <c r="H328" s="622"/>
      <c r="I328" s="622"/>
      <c r="J328" s="949" t="str">
        <f>CONCATENATE(Dados!$B$16," ",TEXT(Dados!$C$16,"mmm/aa"))</f>
        <v>Data Base: jul/24</v>
      </c>
      <c r="K328" s="950"/>
    </row>
    <row r="329" spans="2:11" ht="9" customHeight="1">
      <c r="C329" s="951"/>
      <c r="D329" s="952"/>
      <c r="E329" s="952"/>
      <c r="F329" s="952"/>
      <c r="G329" s="952"/>
      <c r="H329" s="952"/>
      <c r="I329" s="952"/>
      <c r="J329" s="952"/>
      <c r="K329" s="953"/>
    </row>
    <row r="330" spans="2:11" ht="14.25" customHeight="1">
      <c r="C330" s="954" t="s">
        <v>810</v>
      </c>
      <c r="D330" s="954" t="s">
        <v>811</v>
      </c>
      <c r="E330" s="954" t="s">
        <v>812</v>
      </c>
      <c r="F330" s="956" t="s">
        <v>813</v>
      </c>
      <c r="G330" s="958" t="s">
        <v>814</v>
      </c>
      <c r="H330" s="959"/>
      <c r="I330" s="960"/>
      <c r="J330" s="961" t="s">
        <v>815</v>
      </c>
      <c r="K330" s="962"/>
    </row>
    <row r="331" spans="2:11" ht="14.25" customHeight="1">
      <c r="C331" s="955"/>
      <c r="D331" s="955"/>
      <c r="E331" s="955"/>
      <c r="F331" s="957"/>
      <c r="G331" s="624" t="s">
        <v>816</v>
      </c>
      <c r="H331" s="624" t="s">
        <v>817</v>
      </c>
      <c r="I331" s="625" t="s">
        <v>818</v>
      </c>
      <c r="J331" s="625" t="s">
        <v>819</v>
      </c>
      <c r="K331" s="626" t="s">
        <v>818</v>
      </c>
    </row>
    <row r="332" spans="2:11" ht="14.25" customHeight="1">
      <c r="C332" s="775" t="s">
        <v>743</v>
      </c>
      <c r="D332" s="627"/>
      <c r="E332" s="776" t="s">
        <v>56259</v>
      </c>
      <c r="F332" s="764"/>
      <c r="G332" s="623"/>
      <c r="H332" s="623"/>
      <c r="I332" s="623"/>
      <c r="J332" s="623"/>
      <c r="K332" s="628">
        <f>K333</f>
        <v>2617.2354</v>
      </c>
    </row>
    <row r="333" spans="2:11" ht="39.75" customHeight="1">
      <c r="C333" s="801" t="s">
        <v>794</v>
      </c>
      <c r="D333" s="777" t="str">
        <f>Campo!D19</f>
        <v xml:space="preserve">01.005.0014-0      </v>
      </c>
      <c r="E333" s="778" t="str">
        <f>VLOOKUP(D333,Campo!D:E,2,0)</f>
        <v xml:space="preserve">Abertura de picadas em terreno que exija além do uso de facão e foice, também machado e motosserra  </v>
      </c>
      <c r="F333" s="642" t="s">
        <v>821</v>
      </c>
      <c r="G333" s="643">
        <v>1</v>
      </c>
      <c r="H333" s="644">
        <v>1</v>
      </c>
      <c r="I333" s="644">
        <v>1</v>
      </c>
      <c r="J333" s="631">
        <f>IF(C333="DNIT",VLOOKUP(D333,DNIT!A:K,11,0),IF(C333="DER-SP",VLOOKUP(D333,#REF!,9,0),IF(C333="EMOP-RJ",VLOOKUP(D333,'EMOP-RJ'!B:I,8,0),"1")))</f>
        <v>2617.2354</v>
      </c>
      <c r="K333" s="632">
        <f>I333*J333</f>
        <v>2617.2354</v>
      </c>
    </row>
    <row r="334" spans="2:11" ht="16.350000000000001" customHeight="1">
      <c r="C334" s="945" t="s">
        <v>822</v>
      </c>
      <c r="D334" s="946"/>
      <c r="E334" s="756"/>
      <c r="F334" s="765"/>
      <c r="G334" s="633"/>
      <c r="H334" s="633"/>
      <c r="I334" s="633"/>
      <c r="J334" s="633"/>
      <c r="K334" s="634">
        <f>K332</f>
        <v>2617.2354</v>
      </c>
    </row>
    <row r="335" spans="2:11" ht="16.350000000000001" customHeight="1">
      <c r="C335" s="779" t="s">
        <v>823</v>
      </c>
      <c r="D335" s="757"/>
      <c r="E335" s="757"/>
      <c r="F335" s="766"/>
      <c r="G335" s="635"/>
      <c r="H335" s="635"/>
      <c r="I335" s="635"/>
      <c r="J335" s="636">
        <f ca="1">Dados!$C$17</f>
        <v>0.4466</v>
      </c>
      <c r="K335" s="637">
        <f ca="1">J335*K334</f>
        <v>1168.85732964</v>
      </c>
    </row>
    <row r="336" spans="2:11" ht="15.95" customHeight="1">
      <c r="B336" s="754" t="str">
        <f>D333</f>
        <v xml:space="preserve">01.005.0014-0      </v>
      </c>
      <c r="C336" s="945" t="s">
        <v>824</v>
      </c>
      <c r="D336" s="946"/>
      <c r="E336" s="946"/>
      <c r="F336" s="765"/>
      <c r="G336" s="633"/>
      <c r="H336" s="633"/>
      <c r="I336" s="633"/>
      <c r="J336" s="633"/>
      <c r="K336" s="638">
        <f ca="1">ROUND(K335+K334,2)</f>
        <v>3786.09</v>
      </c>
    </row>
  </sheetData>
  <mergeCells count="323">
    <mergeCell ref="C3:K3"/>
    <mergeCell ref="C5:K5"/>
    <mergeCell ref="C6:K6"/>
    <mergeCell ref="C8:D8"/>
    <mergeCell ref="J8:K8"/>
    <mergeCell ref="C9:K9"/>
    <mergeCell ref="C14:D14"/>
    <mergeCell ref="C16:E16"/>
    <mergeCell ref="C18:K18"/>
    <mergeCell ref="C19:K19"/>
    <mergeCell ref="C21:K21"/>
    <mergeCell ref="C22:K22"/>
    <mergeCell ref="C10:C11"/>
    <mergeCell ref="D10:D11"/>
    <mergeCell ref="E10:E11"/>
    <mergeCell ref="F10:F11"/>
    <mergeCell ref="G10:I10"/>
    <mergeCell ref="J10:K10"/>
    <mergeCell ref="C30:D30"/>
    <mergeCell ref="C32:E32"/>
    <mergeCell ref="C34:K34"/>
    <mergeCell ref="C35:K35"/>
    <mergeCell ref="C37:K37"/>
    <mergeCell ref="C38:K38"/>
    <mergeCell ref="C24:D24"/>
    <mergeCell ref="E24:F24"/>
    <mergeCell ref="J24:K24"/>
    <mergeCell ref="C25:K25"/>
    <mergeCell ref="C26:C27"/>
    <mergeCell ref="D26:D27"/>
    <mergeCell ref="E26:E27"/>
    <mergeCell ref="F26:F27"/>
    <mergeCell ref="G26:I26"/>
    <mergeCell ref="J26:K26"/>
    <mergeCell ref="C46:D46"/>
    <mergeCell ref="C48:E48"/>
    <mergeCell ref="C50:K50"/>
    <mergeCell ref="C51:K51"/>
    <mergeCell ref="C53:K53"/>
    <mergeCell ref="C54:K54"/>
    <mergeCell ref="C40:D40"/>
    <mergeCell ref="J40:K40"/>
    <mergeCell ref="C41:K41"/>
    <mergeCell ref="C42:C43"/>
    <mergeCell ref="D42:D43"/>
    <mergeCell ref="E42:E43"/>
    <mergeCell ref="F42:F43"/>
    <mergeCell ref="G42:I42"/>
    <mergeCell ref="J42:K42"/>
    <mergeCell ref="C62:D62"/>
    <mergeCell ref="C64:E64"/>
    <mergeCell ref="C66:K66"/>
    <mergeCell ref="C67:K67"/>
    <mergeCell ref="C69:K69"/>
    <mergeCell ref="C70:K70"/>
    <mergeCell ref="C56:D56"/>
    <mergeCell ref="J56:K56"/>
    <mergeCell ref="C57:K57"/>
    <mergeCell ref="C58:C59"/>
    <mergeCell ref="D58:D59"/>
    <mergeCell ref="E58:E59"/>
    <mergeCell ref="F58:F59"/>
    <mergeCell ref="G58:I58"/>
    <mergeCell ref="J58:K58"/>
    <mergeCell ref="C78:D78"/>
    <mergeCell ref="C80:E80"/>
    <mergeCell ref="C82:K82"/>
    <mergeCell ref="C83:K83"/>
    <mergeCell ref="C85:K85"/>
    <mergeCell ref="C86:K86"/>
    <mergeCell ref="C72:D72"/>
    <mergeCell ref="J72:K72"/>
    <mergeCell ref="C73:K73"/>
    <mergeCell ref="C74:C75"/>
    <mergeCell ref="D74:D75"/>
    <mergeCell ref="E74:E75"/>
    <mergeCell ref="F74:F75"/>
    <mergeCell ref="G74:I74"/>
    <mergeCell ref="J74:K74"/>
    <mergeCell ref="C98:K98"/>
    <mergeCell ref="C99:K99"/>
    <mergeCell ref="C101:K101"/>
    <mergeCell ref="C102:K102"/>
    <mergeCell ref="C94:D94"/>
    <mergeCell ref="C96:E96"/>
    <mergeCell ref="C88:D88"/>
    <mergeCell ref="J88:K88"/>
    <mergeCell ref="C89:K89"/>
    <mergeCell ref="C90:C91"/>
    <mergeCell ref="D90:D91"/>
    <mergeCell ref="E90:E91"/>
    <mergeCell ref="F90:F91"/>
    <mergeCell ref="G90:I90"/>
    <mergeCell ref="J90:K90"/>
    <mergeCell ref="C114:K114"/>
    <mergeCell ref="C115:K115"/>
    <mergeCell ref="C117:K117"/>
    <mergeCell ref="C118:K118"/>
    <mergeCell ref="C110:D110"/>
    <mergeCell ref="C112:E112"/>
    <mergeCell ref="C104:D104"/>
    <mergeCell ref="E104:F104"/>
    <mergeCell ref="J104:K104"/>
    <mergeCell ref="C105:K105"/>
    <mergeCell ref="C106:C107"/>
    <mergeCell ref="D106:D107"/>
    <mergeCell ref="E106:E107"/>
    <mergeCell ref="F106:F107"/>
    <mergeCell ref="G106:I106"/>
    <mergeCell ref="J106:K106"/>
    <mergeCell ref="C126:D126"/>
    <mergeCell ref="C128:E128"/>
    <mergeCell ref="C130:K130"/>
    <mergeCell ref="C131:K131"/>
    <mergeCell ref="C133:K133"/>
    <mergeCell ref="C134:K134"/>
    <mergeCell ref="C120:D120"/>
    <mergeCell ref="J120:K120"/>
    <mergeCell ref="C121:K121"/>
    <mergeCell ref="C122:C123"/>
    <mergeCell ref="D122:D123"/>
    <mergeCell ref="E122:E123"/>
    <mergeCell ref="F122:F123"/>
    <mergeCell ref="G122:I122"/>
    <mergeCell ref="J122:K122"/>
    <mergeCell ref="C142:D142"/>
    <mergeCell ref="C144:E144"/>
    <mergeCell ref="C146:K146"/>
    <mergeCell ref="C147:K147"/>
    <mergeCell ref="C149:K149"/>
    <mergeCell ref="C150:K150"/>
    <mergeCell ref="C136:D136"/>
    <mergeCell ref="J136:K136"/>
    <mergeCell ref="C137:K137"/>
    <mergeCell ref="C138:C139"/>
    <mergeCell ref="D138:D139"/>
    <mergeCell ref="E138:E139"/>
    <mergeCell ref="F138:F139"/>
    <mergeCell ref="G138:I138"/>
    <mergeCell ref="J138:K138"/>
    <mergeCell ref="C158:D158"/>
    <mergeCell ref="C160:E160"/>
    <mergeCell ref="C162:K162"/>
    <mergeCell ref="C163:K163"/>
    <mergeCell ref="C165:K165"/>
    <mergeCell ref="C166:K166"/>
    <mergeCell ref="C152:D152"/>
    <mergeCell ref="J152:K152"/>
    <mergeCell ref="C153:K153"/>
    <mergeCell ref="C154:C155"/>
    <mergeCell ref="D154:D155"/>
    <mergeCell ref="E154:E155"/>
    <mergeCell ref="F154:F155"/>
    <mergeCell ref="G154:I154"/>
    <mergeCell ref="J154:K154"/>
    <mergeCell ref="C174:D174"/>
    <mergeCell ref="C176:E176"/>
    <mergeCell ref="C178:K178"/>
    <mergeCell ref="C179:K179"/>
    <mergeCell ref="C181:K181"/>
    <mergeCell ref="C182:K182"/>
    <mergeCell ref="C168:D168"/>
    <mergeCell ref="J168:K168"/>
    <mergeCell ref="C169:K169"/>
    <mergeCell ref="C170:C171"/>
    <mergeCell ref="D170:D171"/>
    <mergeCell ref="E170:E171"/>
    <mergeCell ref="F170:F171"/>
    <mergeCell ref="G170:I170"/>
    <mergeCell ref="J170:K170"/>
    <mergeCell ref="C190:D190"/>
    <mergeCell ref="C192:E192"/>
    <mergeCell ref="C194:K194"/>
    <mergeCell ref="C195:K195"/>
    <mergeCell ref="C197:K197"/>
    <mergeCell ref="C198:K198"/>
    <mergeCell ref="C184:D184"/>
    <mergeCell ref="E184:H184"/>
    <mergeCell ref="J184:K184"/>
    <mergeCell ref="C185:K185"/>
    <mergeCell ref="C186:C187"/>
    <mergeCell ref="D186:D187"/>
    <mergeCell ref="E186:E187"/>
    <mergeCell ref="F186:F187"/>
    <mergeCell ref="G186:I186"/>
    <mergeCell ref="J186:K186"/>
    <mergeCell ref="C206:D206"/>
    <mergeCell ref="C208:E208"/>
    <mergeCell ref="C210:K210"/>
    <mergeCell ref="C211:K211"/>
    <mergeCell ref="C213:K213"/>
    <mergeCell ref="C214:K214"/>
    <mergeCell ref="C200:D200"/>
    <mergeCell ref="E200:H200"/>
    <mergeCell ref="J200:K200"/>
    <mergeCell ref="C201:K201"/>
    <mergeCell ref="C202:C203"/>
    <mergeCell ref="D202:D203"/>
    <mergeCell ref="E202:E203"/>
    <mergeCell ref="F202:F203"/>
    <mergeCell ref="G202:I202"/>
    <mergeCell ref="J202:K202"/>
    <mergeCell ref="C222:D222"/>
    <mergeCell ref="C224:E224"/>
    <mergeCell ref="C226:K226"/>
    <mergeCell ref="C227:K227"/>
    <mergeCell ref="C229:K229"/>
    <mergeCell ref="C230:K230"/>
    <mergeCell ref="C216:D216"/>
    <mergeCell ref="E216:H216"/>
    <mergeCell ref="J216:K216"/>
    <mergeCell ref="C217:K217"/>
    <mergeCell ref="C218:C219"/>
    <mergeCell ref="D218:D219"/>
    <mergeCell ref="E218:E219"/>
    <mergeCell ref="F218:F219"/>
    <mergeCell ref="G218:I218"/>
    <mergeCell ref="J218:K218"/>
    <mergeCell ref="C238:D238"/>
    <mergeCell ref="C240:E240"/>
    <mergeCell ref="C242:K242"/>
    <mergeCell ref="C243:K243"/>
    <mergeCell ref="C245:K245"/>
    <mergeCell ref="C246:K246"/>
    <mergeCell ref="C232:D232"/>
    <mergeCell ref="E232:G232"/>
    <mergeCell ref="J232:K232"/>
    <mergeCell ref="C233:K233"/>
    <mergeCell ref="C234:C235"/>
    <mergeCell ref="D234:D235"/>
    <mergeCell ref="E234:E235"/>
    <mergeCell ref="F234:F235"/>
    <mergeCell ref="G234:I234"/>
    <mergeCell ref="J234:K234"/>
    <mergeCell ref="C254:D254"/>
    <mergeCell ref="C256:E256"/>
    <mergeCell ref="C258:K258"/>
    <mergeCell ref="C259:K259"/>
    <mergeCell ref="C261:K261"/>
    <mergeCell ref="C262:K262"/>
    <mergeCell ref="C248:D248"/>
    <mergeCell ref="J248:K248"/>
    <mergeCell ref="C249:K249"/>
    <mergeCell ref="C250:C251"/>
    <mergeCell ref="D250:D251"/>
    <mergeCell ref="E250:E251"/>
    <mergeCell ref="F250:F251"/>
    <mergeCell ref="G250:I250"/>
    <mergeCell ref="J250:K250"/>
    <mergeCell ref="C270:D270"/>
    <mergeCell ref="C272:E272"/>
    <mergeCell ref="C274:K274"/>
    <mergeCell ref="C275:K275"/>
    <mergeCell ref="C277:K277"/>
    <mergeCell ref="C278:K278"/>
    <mergeCell ref="C264:D264"/>
    <mergeCell ref="J264:K264"/>
    <mergeCell ref="C265:K265"/>
    <mergeCell ref="C266:C267"/>
    <mergeCell ref="D266:D267"/>
    <mergeCell ref="E266:E267"/>
    <mergeCell ref="F266:F267"/>
    <mergeCell ref="G266:I266"/>
    <mergeCell ref="J266:K266"/>
    <mergeCell ref="C286:D286"/>
    <mergeCell ref="C288:E288"/>
    <mergeCell ref="C290:K290"/>
    <mergeCell ref="C291:K291"/>
    <mergeCell ref="C293:K293"/>
    <mergeCell ref="C294:K294"/>
    <mergeCell ref="C280:D280"/>
    <mergeCell ref="J280:K280"/>
    <mergeCell ref="C281:K281"/>
    <mergeCell ref="C282:C283"/>
    <mergeCell ref="D282:D283"/>
    <mergeCell ref="E282:E283"/>
    <mergeCell ref="F282:F283"/>
    <mergeCell ref="G282:I282"/>
    <mergeCell ref="J282:K282"/>
    <mergeCell ref="C296:D296"/>
    <mergeCell ref="E296:F296"/>
    <mergeCell ref="J296:K296"/>
    <mergeCell ref="C297:K297"/>
    <mergeCell ref="C298:C299"/>
    <mergeCell ref="D298:D299"/>
    <mergeCell ref="E298:E299"/>
    <mergeCell ref="F298:F299"/>
    <mergeCell ref="G298:I298"/>
    <mergeCell ref="J298:K298"/>
    <mergeCell ref="E314:E315"/>
    <mergeCell ref="F314:F315"/>
    <mergeCell ref="G314:I314"/>
    <mergeCell ref="J314:K314"/>
    <mergeCell ref="C302:D302"/>
    <mergeCell ref="C304:E304"/>
    <mergeCell ref="C306:K306"/>
    <mergeCell ref="C307:K307"/>
    <mergeCell ref="C309:K309"/>
    <mergeCell ref="C310:K310"/>
    <mergeCell ref="C2:K2"/>
    <mergeCell ref="C334:D334"/>
    <mergeCell ref="C336:E336"/>
    <mergeCell ref="C328:D328"/>
    <mergeCell ref="J328:K328"/>
    <mergeCell ref="C329:K329"/>
    <mergeCell ref="C330:C331"/>
    <mergeCell ref="D330:D331"/>
    <mergeCell ref="E330:E331"/>
    <mergeCell ref="F330:F331"/>
    <mergeCell ref="G330:I330"/>
    <mergeCell ref="J330:K330"/>
    <mergeCell ref="C318:D318"/>
    <mergeCell ref="C320:E320"/>
    <mergeCell ref="C322:K322"/>
    <mergeCell ref="C323:K323"/>
    <mergeCell ref="C325:K325"/>
    <mergeCell ref="C326:K326"/>
    <mergeCell ref="C312:D312"/>
    <mergeCell ref="E312:I312"/>
    <mergeCell ref="J312:K312"/>
    <mergeCell ref="C313:K313"/>
    <mergeCell ref="C314:C315"/>
    <mergeCell ref="D314:D315"/>
  </mergeCells>
  <pageMargins left="0.70866141732283472" right="0.70866141732283472" top="0.74803149606299213" bottom="0.74803149606299213" header="0.31496062992125984" footer="0.31496062992125984"/>
  <pageSetup paperSize="9" scale="55" orientation="portrait" r:id="rId1"/>
  <rowBreaks count="4" manualBreakCount="4">
    <brk id="97" min="2" max="10" man="1"/>
    <brk id="193" min="2" max="10" man="1"/>
    <brk id="289" min="2" max="10" man="1"/>
    <brk id="336"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3F27-17C6-42EF-BF1E-68968CFDF292}">
  <sheetPr>
    <tabColor rgb="FF008080"/>
    <pageSetUpPr fitToPage="1"/>
  </sheetPr>
  <dimension ref="A1:K35"/>
  <sheetViews>
    <sheetView workbookViewId="0">
      <selection activeCell="J13" sqref="J13"/>
    </sheetView>
  </sheetViews>
  <sheetFormatPr defaultColWidth="8.85546875" defaultRowHeight="15"/>
  <cols>
    <col min="1" max="1" width="1.42578125" style="132" customWidth="1"/>
    <col min="2" max="2" width="38.140625" style="132" customWidth="1"/>
    <col min="3" max="3" width="25.7109375" style="133" bestFit="1" customWidth="1"/>
    <col min="4" max="5" width="17.42578125" style="133" customWidth="1"/>
    <col min="6" max="6" width="2.7109375" style="133" customWidth="1"/>
    <col min="7" max="7" width="24.140625" style="134" customWidth="1"/>
    <col min="8" max="8" width="51.42578125" style="134" customWidth="1"/>
    <col min="9" max="9" width="12.7109375" style="134" customWidth="1"/>
    <col min="10" max="10" width="1.7109375" style="134" customWidth="1"/>
    <col min="11" max="12" width="13.7109375" style="134" customWidth="1"/>
    <col min="13" max="256" width="9.140625" style="134"/>
    <col min="257" max="257" width="32.28515625" style="134" customWidth="1"/>
    <col min="258" max="258" width="27.42578125" style="134" bestFit="1" customWidth="1"/>
    <col min="259" max="260" width="12.85546875" style="134" bestFit="1" customWidth="1"/>
    <col min="261" max="512" width="9.140625" style="134"/>
    <col min="513" max="513" width="32.28515625" style="134" customWidth="1"/>
    <col min="514" max="514" width="27.42578125" style="134" bestFit="1" customWidth="1"/>
    <col min="515" max="516" width="12.85546875" style="134" bestFit="1" customWidth="1"/>
    <col min="517" max="768" width="9.140625" style="134"/>
    <col min="769" max="769" width="32.28515625" style="134" customWidth="1"/>
    <col min="770" max="770" width="27.42578125" style="134" bestFit="1" customWidth="1"/>
    <col min="771" max="772" width="12.85546875" style="134" bestFit="1" customWidth="1"/>
    <col min="773" max="1024" width="9.140625" style="134"/>
    <col min="1025" max="1025" width="32.28515625" style="134" customWidth="1"/>
    <col min="1026" max="1026" width="27.42578125" style="134" bestFit="1" customWidth="1"/>
    <col min="1027" max="1028" width="12.85546875" style="134" bestFit="1" customWidth="1"/>
    <col min="1029" max="1280" width="9.140625" style="134"/>
    <col min="1281" max="1281" width="32.28515625" style="134" customWidth="1"/>
    <col min="1282" max="1282" width="27.42578125" style="134" bestFit="1" customWidth="1"/>
    <col min="1283" max="1284" width="12.85546875" style="134" bestFit="1" customWidth="1"/>
    <col min="1285" max="1536" width="9.140625" style="134"/>
    <col min="1537" max="1537" width="32.28515625" style="134" customWidth="1"/>
    <col min="1538" max="1538" width="27.42578125" style="134" bestFit="1" customWidth="1"/>
    <col min="1539" max="1540" width="12.85546875" style="134" bestFit="1" customWidth="1"/>
    <col min="1541" max="1792" width="9.140625" style="134"/>
    <col min="1793" max="1793" width="32.28515625" style="134" customWidth="1"/>
    <col min="1794" max="1794" width="27.42578125" style="134" bestFit="1" customWidth="1"/>
    <col min="1795" max="1796" width="12.85546875" style="134" bestFit="1" customWidth="1"/>
    <col min="1797" max="2048" width="9.140625" style="134"/>
    <col min="2049" max="2049" width="32.28515625" style="134" customWidth="1"/>
    <col min="2050" max="2050" width="27.42578125" style="134" bestFit="1" customWidth="1"/>
    <col min="2051" max="2052" width="12.85546875" style="134" bestFit="1" customWidth="1"/>
    <col min="2053" max="2304" width="9.140625" style="134"/>
    <col min="2305" max="2305" width="32.28515625" style="134" customWidth="1"/>
    <col min="2306" max="2306" width="27.42578125" style="134" bestFit="1" customWidth="1"/>
    <col min="2307" max="2308" width="12.85546875" style="134" bestFit="1" customWidth="1"/>
    <col min="2309" max="2560" width="9.140625" style="134"/>
    <col min="2561" max="2561" width="32.28515625" style="134" customWidth="1"/>
    <col min="2562" max="2562" width="27.42578125" style="134" bestFit="1" customWidth="1"/>
    <col min="2563" max="2564" width="12.85546875" style="134" bestFit="1" customWidth="1"/>
    <col min="2565" max="2816" width="9.140625" style="134"/>
    <col min="2817" max="2817" width="32.28515625" style="134" customWidth="1"/>
    <col min="2818" max="2818" width="27.42578125" style="134" bestFit="1" customWidth="1"/>
    <col min="2819" max="2820" width="12.85546875" style="134" bestFit="1" customWidth="1"/>
    <col min="2821" max="3072" width="9.140625" style="134"/>
    <col min="3073" max="3073" width="32.28515625" style="134" customWidth="1"/>
    <col min="3074" max="3074" width="27.42578125" style="134" bestFit="1" customWidth="1"/>
    <col min="3075" max="3076" width="12.85546875" style="134" bestFit="1" customWidth="1"/>
    <col min="3077" max="3328" width="9.140625" style="134"/>
    <col min="3329" max="3329" width="32.28515625" style="134" customWidth="1"/>
    <col min="3330" max="3330" width="27.42578125" style="134" bestFit="1" customWidth="1"/>
    <col min="3331" max="3332" width="12.85546875" style="134" bestFit="1" customWidth="1"/>
    <col min="3333" max="3584" width="9.140625" style="134"/>
    <col min="3585" max="3585" width="32.28515625" style="134" customWidth="1"/>
    <col min="3586" max="3586" width="27.42578125" style="134" bestFit="1" customWidth="1"/>
    <col min="3587" max="3588" width="12.85546875" style="134" bestFit="1" customWidth="1"/>
    <col min="3589" max="3840" width="9.140625" style="134"/>
    <col min="3841" max="3841" width="32.28515625" style="134" customWidth="1"/>
    <col min="3842" max="3842" width="27.42578125" style="134" bestFit="1" customWidth="1"/>
    <col min="3843" max="3844" width="12.85546875" style="134" bestFit="1" customWidth="1"/>
    <col min="3845" max="4096" width="9.140625" style="134"/>
    <col min="4097" max="4097" width="32.28515625" style="134" customWidth="1"/>
    <col min="4098" max="4098" width="27.42578125" style="134" bestFit="1" customWidth="1"/>
    <col min="4099" max="4100" width="12.85546875" style="134" bestFit="1" customWidth="1"/>
    <col min="4101" max="4352" width="9.140625" style="134"/>
    <col min="4353" max="4353" width="32.28515625" style="134" customWidth="1"/>
    <col min="4354" max="4354" width="27.42578125" style="134" bestFit="1" customWidth="1"/>
    <col min="4355" max="4356" width="12.85546875" style="134" bestFit="1" customWidth="1"/>
    <col min="4357" max="4608" width="9.140625" style="134"/>
    <col min="4609" max="4609" width="32.28515625" style="134" customWidth="1"/>
    <col min="4610" max="4610" width="27.42578125" style="134" bestFit="1" customWidth="1"/>
    <col min="4611" max="4612" width="12.85546875" style="134" bestFit="1" customWidth="1"/>
    <col min="4613" max="4864" width="9.140625" style="134"/>
    <col min="4865" max="4865" width="32.28515625" style="134" customWidth="1"/>
    <col min="4866" max="4866" width="27.42578125" style="134" bestFit="1" customWidth="1"/>
    <col min="4867" max="4868" width="12.85546875" style="134" bestFit="1" customWidth="1"/>
    <col min="4869" max="5120" width="9.140625" style="134"/>
    <col min="5121" max="5121" width="32.28515625" style="134" customWidth="1"/>
    <col min="5122" max="5122" width="27.42578125" style="134" bestFit="1" customWidth="1"/>
    <col min="5123" max="5124" width="12.85546875" style="134" bestFit="1" customWidth="1"/>
    <col min="5125" max="5376" width="9.140625" style="134"/>
    <col min="5377" max="5377" width="32.28515625" style="134" customWidth="1"/>
    <col min="5378" max="5378" width="27.42578125" style="134" bestFit="1" customWidth="1"/>
    <col min="5379" max="5380" width="12.85546875" style="134" bestFit="1" customWidth="1"/>
    <col min="5381" max="5632" width="9.140625" style="134"/>
    <col min="5633" max="5633" width="32.28515625" style="134" customWidth="1"/>
    <col min="5634" max="5634" width="27.42578125" style="134" bestFit="1" customWidth="1"/>
    <col min="5635" max="5636" width="12.85546875" style="134" bestFit="1" customWidth="1"/>
    <col min="5637" max="5888" width="9.140625" style="134"/>
    <col min="5889" max="5889" width="32.28515625" style="134" customWidth="1"/>
    <col min="5890" max="5890" width="27.42578125" style="134" bestFit="1" customWidth="1"/>
    <col min="5891" max="5892" width="12.85546875" style="134" bestFit="1" customWidth="1"/>
    <col min="5893" max="6144" width="9.140625" style="134"/>
    <col min="6145" max="6145" width="32.28515625" style="134" customWidth="1"/>
    <col min="6146" max="6146" width="27.42578125" style="134" bestFit="1" customWidth="1"/>
    <col min="6147" max="6148" width="12.85546875" style="134" bestFit="1" customWidth="1"/>
    <col min="6149" max="6400" width="9.140625" style="134"/>
    <col min="6401" max="6401" width="32.28515625" style="134" customWidth="1"/>
    <col min="6402" max="6402" width="27.42578125" style="134" bestFit="1" customWidth="1"/>
    <col min="6403" max="6404" width="12.85546875" style="134" bestFit="1" customWidth="1"/>
    <col min="6405" max="6656" width="9.140625" style="134"/>
    <col min="6657" max="6657" width="32.28515625" style="134" customWidth="1"/>
    <col min="6658" max="6658" width="27.42578125" style="134" bestFit="1" customWidth="1"/>
    <col min="6659" max="6660" width="12.85546875" style="134" bestFit="1" customWidth="1"/>
    <col min="6661" max="6912" width="9.140625" style="134"/>
    <col min="6913" max="6913" width="32.28515625" style="134" customWidth="1"/>
    <col min="6914" max="6914" width="27.42578125" style="134" bestFit="1" customWidth="1"/>
    <col min="6915" max="6916" width="12.85546875" style="134" bestFit="1" customWidth="1"/>
    <col min="6917" max="7168" width="9.140625" style="134"/>
    <col min="7169" max="7169" width="32.28515625" style="134" customWidth="1"/>
    <col min="7170" max="7170" width="27.42578125" style="134" bestFit="1" customWidth="1"/>
    <col min="7171" max="7172" width="12.85546875" style="134" bestFit="1" customWidth="1"/>
    <col min="7173" max="7424" width="9.140625" style="134"/>
    <col min="7425" max="7425" width="32.28515625" style="134" customWidth="1"/>
    <col min="7426" max="7426" width="27.42578125" style="134" bestFit="1" customWidth="1"/>
    <col min="7427" max="7428" width="12.85546875" style="134" bestFit="1" customWidth="1"/>
    <col min="7429" max="7680" width="9.140625" style="134"/>
    <col min="7681" max="7681" width="32.28515625" style="134" customWidth="1"/>
    <col min="7682" max="7682" width="27.42578125" style="134" bestFit="1" customWidth="1"/>
    <col min="7683" max="7684" width="12.85546875" style="134" bestFit="1" customWidth="1"/>
    <col min="7685" max="7936" width="9.140625" style="134"/>
    <col min="7937" max="7937" width="32.28515625" style="134" customWidth="1"/>
    <col min="7938" max="7938" width="27.42578125" style="134" bestFit="1" customWidth="1"/>
    <col min="7939" max="7940" width="12.85546875" style="134" bestFit="1" customWidth="1"/>
    <col min="7941" max="8192" width="9.140625" style="134"/>
    <col min="8193" max="8193" width="32.28515625" style="134" customWidth="1"/>
    <col min="8194" max="8194" width="27.42578125" style="134" bestFit="1" customWidth="1"/>
    <col min="8195" max="8196" width="12.85546875" style="134" bestFit="1" customWidth="1"/>
    <col min="8197" max="8448" width="9.140625" style="134"/>
    <col min="8449" max="8449" width="32.28515625" style="134" customWidth="1"/>
    <col min="8450" max="8450" width="27.42578125" style="134" bestFit="1" customWidth="1"/>
    <col min="8451" max="8452" width="12.85546875" style="134" bestFit="1" customWidth="1"/>
    <col min="8453" max="8704" width="9.140625" style="134"/>
    <col min="8705" max="8705" width="32.28515625" style="134" customWidth="1"/>
    <col min="8706" max="8706" width="27.42578125" style="134" bestFit="1" customWidth="1"/>
    <col min="8707" max="8708" width="12.85546875" style="134" bestFit="1" customWidth="1"/>
    <col min="8709" max="8960" width="9.140625" style="134"/>
    <col min="8961" max="8961" width="32.28515625" style="134" customWidth="1"/>
    <col min="8962" max="8962" width="27.42578125" style="134" bestFit="1" customWidth="1"/>
    <col min="8963" max="8964" width="12.85546875" style="134" bestFit="1" customWidth="1"/>
    <col min="8965" max="9216" width="9.140625" style="134"/>
    <col min="9217" max="9217" width="32.28515625" style="134" customWidth="1"/>
    <col min="9218" max="9218" width="27.42578125" style="134" bestFit="1" customWidth="1"/>
    <col min="9219" max="9220" width="12.85546875" style="134" bestFit="1" customWidth="1"/>
    <col min="9221" max="9472" width="9.140625" style="134"/>
    <col min="9473" max="9473" width="32.28515625" style="134" customWidth="1"/>
    <col min="9474" max="9474" width="27.42578125" style="134" bestFit="1" customWidth="1"/>
    <col min="9475" max="9476" width="12.85546875" style="134" bestFit="1" customWidth="1"/>
    <col min="9477" max="9728" width="9.140625" style="134"/>
    <col min="9729" max="9729" width="32.28515625" style="134" customWidth="1"/>
    <col min="9730" max="9730" width="27.42578125" style="134" bestFit="1" customWidth="1"/>
    <col min="9731" max="9732" width="12.85546875" style="134" bestFit="1" customWidth="1"/>
    <col min="9733" max="9984" width="9.140625" style="134"/>
    <col min="9985" max="9985" width="32.28515625" style="134" customWidth="1"/>
    <col min="9986" max="9986" width="27.42578125" style="134" bestFit="1" customWidth="1"/>
    <col min="9987" max="9988" width="12.85546875" style="134" bestFit="1" customWidth="1"/>
    <col min="9989" max="10240" width="9.140625" style="134"/>
    <col min="10241" max="10241" width="32.28515625" style="134" customWidth="1"/>
    <col min="10242" max="10242" width="27.42578125" style="134" bestFit="1" customWidth="1"/>
    <col min="10243" max="10244" width="12.85546875" style="134" bestFit="1" customWidth="1"/>
    <col min="10245" max="10496" width="9.140625" style="134"/>
    <col min="10497" max="10497" width="32.28515625" style="134" customWidth="1"/>
    <col min="10498" max="10498" width="27.42578125" style="134" bestFit="1" customWidth="1"/>
    <col min="10499" max="10500" width="12.85546875" style="134" bestFit="1" customWidth="1"/>
    <col min="10501" max="10752" width="9.140625" style="134"/>
    <col min="10753" max="10753" width="32.28515625" style="134" customWidth="1"/>
    <col min="10754" max="10754" width="27.42578125" style="134" bestFit="1" customWidth="1"/>
    <col min="10755" max="10756" width="12.85546875" style="134" bestFit="1" customWidth="1"/>
    <col min="10757" max="11008" width="9.140625" style="134"/>
    <col min="11009" max="11009" width="32.28515625" style="134" customWidth="1"/>
    <col min="11010" max="11010" width="27.42578125" style="134" bestFit="1" customWidth="1"/>
    <col min="11011" max="11012" width="12.85546875" style="134" bestFit="1" customWidth="1"/>
    <col min="11013" max="11264" width="9.140625" style="134"/>
    <col min="11265" max="11265" width="32.28515625" style="134" customWidth="1"/>
    <col min="11266" max="11266" width="27.42578125" style="134" bestFit="1" customWidth="1"/>
    <col min="11267" max="11268" width="12.85546875" style="134" bestFit="1" customWidth="1"/>
    <col min="11269" max="11520" width="9.140625" style="134"/>
    <col min="11521" max="11521" width="32.28515625" style="134" customWidth="1"/>
    <col min="11522" max="11522" width="27.42578125" style="134" bestFit="1" customWidth="1"/>
    <col min="11523" max="11524" width="12.85546875" style="134" bestFit="1" customWidth="1"/>
    <col min="11525" max="11776" width="9.140625" style="134"/>
    <col min="11777" max="11777" width="32.28515625" style="134" customWidth="1"/>
    <col min="11778" max="11778" width="27.42578125" style="134" bestFit="1" customWidth="1"/>
    <col min="11779" max="11780" width="12.85546875" style="134" bestFit="1" customWidth="1"/>
    <col min="11781" max="12032" width="9.140625" style="134"/>
    <col min="12033" max="12033" width="32.28515625" style="134" customWidth="1"/>
    <col min="12034" max="12034" width="27.42578125" style="134" bestFit="1" customWidth="1"/>
    <col min="12035" max="12036" width="12.85546875" style="134" bestFit="1" customWidth="1"/>
    <col min="12037" max="12288" width="9.140625" style="134"/>
    <col min="12289" max="12289" width="32.28515625" style="134" customWidth="1"/>
    <col min="12290" max="12290" width="27.42578125" style="134" bestFit="1" customWidth="1"/>
    <col min="12291" max="12292" width="12.85546875" style="134" bestFit="1" customWidth="1"/>
    <col min="12293" max="12544" width="9.140625" style="134"/>
    <col min="12545" max="12545" width="32.28515625" style="134" customWidth="1"/>
    <col min="12546" max="12546" width="27.42578125" style="134" bestFit="1" customWidth="1"/>
    <col min="12547" max="12548" width="12.85546875" style="134" bestFit="1" customWidth="1"/>
    <col min="12549" max="12800" width="9.140625" style="134"/>
    <col min="12801" max="12801" width="32.28515625" style="134" customWidth="1"/>
    <col min="12802" max="12802" width="27.42578125" style="134" bestFit="1" customWidth="1"/>
    <col min="12803" max="12804" width="12.85546875" style="134" bestFit="1" customWidth="1"/>
    <col min="12805" max="13056" width="9.140625" style="134"/>
    <col min="13057" max="13057" width="32.28515625" style="134" customWidth="1"/>
    <col min="13058" max="13058" width="27.42578125" style="134" bestFit="1" customWidth="1"/>
    <col min="13059" max="13060" width="12.85546875" style="134" bestFit="1" customWidth="1"/>
    <col min="13061" max="13312" width="9.140625" style="134"/>
    <col min="13313" max="13313" width="32.28515625" style="134" customWidth="1"/>
    <col min="13314" max="13314" width="27.42578125" style="134" bestFit="1" customWidth="1"/>
    <col min="13315" max="13316" width="12.85546875" style="134" bestFit="1" customWidth="1"/>
    <col min="13317" max="13568" width="9.140625" style="134"/>
    <col min="13569" max="13569" width="32.28515625" style="134" customWidth="1"/>
    <col min="13570" max="13570" width="27.42578125" style="134" bestFit="1" customWidth="1"/>
    <col min="13571" max="13572" width="12.85546875" style="134" bestFit="1" customWidth="1"/>
    <col min="13573" max="13824" width="9.140625" style="134"/>
    <col min="13825" max="13825" width="32.28515625" style="134" customWidth="1"/>
    <col min="13826" max="13826" width="27.42578125" style="134" bestFit="1" customWidth="1"/>
    <col min="13827" max="13828" width="12.85546875" style="134" bestFit="1" customWidth="1"/>
    <col min="13829" max="14080" width="9.140625" style="134"/>
    <col min="14081" max="14081" width="32.28515625" style="134" customWidth="1"/>
    <col min="14082" max="14082" width="27.42578125" style="134" bestFit="1" customWidth="1"/>
    <col min="14083" max="14084" width="12.85546875" style="134" bestFit="1" customWidth="1"/>
    <col min="14085" max="14336" width="9.140625" style="134"/>
    <col min="14337" max="14337" width="32.28515625" style="134" customWidth="1"/>
    <col min="14338" max="14338" width="27.42578125" style="134" bestFit="1" customWidth="1"/>
    <col min="14339" max="14340" width="12.85546875" style="134" bestFit="1" customWidth="1"/>
    <col min="14341" max="14592" width="9.140625" style="134"/>
    <col min="14593" max="14593" width="32.28515625" style="134" customWidth="1"/>
    <col min="14594" max="14594" width="27.42578125" style="134" bestFit="1" customWidth="1"/>
    <col min="14595" max="14596" width="12.85546875" style="134" bestFit="1" customWidth="1"/>
    <col min="14597" max="14848" width="9.140625" style="134"/>
    <col min="14849" max="14849" width="32.28515625" style="134" customWidth="1"/>
    <col min="14850" max="14850" width="27.42578125" style="134" bestFit="1" customWidth="1"/>
    <col min="14851" max="14852" width="12.85546875" style="134" bestFit="1" customWidth="1"/>
    <col min="14853" max="15104" width="9.140625" style="134"/>
    <col min="15105" max="15105" width="32.28515625" style="134" customWidth="1"/>
    <col min="15106" max="15106" width="27.42578125" style="134" bestFit="1" customWidth="1"/>
    <col min="15107" max="15108" width="12.85546875" style="134" bestFit="1" customWidth="1"/>
    <col min="15109" max="15360" width="9.140625" style="134"/>
    <col min="15361" max="15361" width="32.28515625" style="134" customWidth="1"/>
    <col min="15362" max="15362" width="27.42578125" style="134" bestFit="1" customWidth="1"/>
    <col min="15363" max="15364" width="12.85546875" style="134" bestFit="1" customWidth="1"/>
    <col min="15365" max="15616" width="9.140625" style="134"/>
    <col min="15617" max="15617" width="32.28515625" style="134" customWidth="1"/>
    <col min="15618" max="15618" width="27.42578125" style="134" bestFit="1" customWidth="1"/>
    <col min="15619" max="15620" width="12.85546875" style="134" bestFit="1" customWidth="1"/>
    <col min="15621" max="15872" width="9.140625" style="134"/>
    <col min="15873" max="15873" width="32.28515625" style="134" customWidth="1"/>
    <col min="15874" max="15874" width="27.42578125" style="134" bestFit="1" customWidth="1"/>
    <col min="15875" max="15876" width="12.85546875" style="134" bestFit="1" customWidth="1"/>
    <col min="15877" max="16128" width="9.140625" style="134"/>
    <col min="16129" max="16129" width="32.28515625" style="134" customWidth="1"/>
    <col min="16130" max="16130" width="27.42578125" style="134" bestFit="1" customWidth="1"/>
    <col min="16131" max="16132" width="12.85546875" style="134" bestFit="1" customWidth="1"/>
    <col min="16133" max="16384" width="9.140625" style="134"/>
  </cols>
  <sheetData>
    <row r="1" spans="1:11" ht="6.6" customHeight="1"/>
    <row r="2" spans="1:11" ht="20.100000000000001" customHeight="1">
      <c r="B2" s="973" t="s">
        <v>619</v>
      </c>
      <c r="C2" s="974"/>
      <c r="D2" s="974"/>
      <c r="E2" s="975"/>
      <c r="F2" s="132"/>
      <c r="G2" s="135" t="s">
        <v>389</v>
      </c>
    </row>
    <row r="3" spans="1:11" ht="16.350000000000001" hidden="1" customHeight="1">
      <c r="B3" s="976" t="s">
        <v>390</v>
      </c>
      <c r="C3" s="977"/>
      <c r="D3" s="977"/>
      <c r="E3" s="978"/>
      <c r="F3" s="132"/>
      <c r="G3" s="136" t="s">
        <v>391</v>
      </c>
      <c r="H3" s="137" t="s">
        <v>390</v>
      </c>
      <c r="K3" s="138"/>
    </row>
    <row r="4" spans="1:11" ht="16.350000000000001" customHeight="1">
      <c r="B4" s="979" t="s">
        <v>392</v>
      </c>
      <c r="C4" s="979"/>
      <c r="D4" s="139" t="s">
        <v>393</v>
      </c>
      <c r="E4" s="139" t="s">
        <v>394</v>
      </c>
      <c r="F4" s="132"/>
      <c r="G4" s="136" t="s">
        <v>395</v>
      </c>
      <c r="H4" s="140">
        <v>11.25</v>
      </c>
      <c r="K4" s="138"/>
    </row>
    <row r="5" spans="1:11" s="146" customFormat="1" ht="16.350000000000001" customHeight="1">
      <c r="A5" s="141"/>
      <c r="B5" s="393" t="s">
        <v>396</v>
      </c>
      <c r="C5" s="142" t="s">
        <v>397</v>
      </c>
      <c r="D5" s="143">
        <f ca="1">ROUND((E$5*D$23/E$23),4)</f>
        <v>6.9122000000000003</v>
      </c>
      <c r="E5" s="394">
        <v>10</v>
      </c>
      <c r="F5" s="141"/>
      <c r="G5" s="136" t="s">
        <v>398</v>
      </c>
      <c r="H5" s="144">
        <v>5</v>
      </c>
      <c r="I5" s="145"/>
    </row>
    <row r="6" spans="1:11" ht="16.350000000000001" customHeight="1">
      <c r="B6" s="395" t="s">
        <v>399</v>
      </c>
      <c r="C6" s="147">
        <f>ROUND((((((1+($H$4/100))^(1/12))-1)*100)),2)</f>
        <v>0.89</v>
      </c>
      <c r="D6" s="143">
        <f ca="1">ROUND(((1-(D12/100))*$C$6),4)</f>
        <v>0.81620000000000004</v>
      </c>
      <c r="E6" s="155">
        <f ca="1">ROUND(D6*E$23/D$23,4)</f>
        <v>1.1808000000000001</v>
      </c>
      <c r="F6" s="132"/>
      <c r="G6" s="136" t="s">
        <v>400</v>
      </c>
      <c r="H6" s="148" t="s">
        <v>401</v>
      </c>
    </row>
    <row r="7" spans="1:11" ht="16.350000000000001" customHeight="1">
      <c r="B7" s="395" t="s">
        <v>402</v>
      </c>
      <c r="C7" s="149">
        <v>0.1</v>
      </c>
      <c r="D7" s="143">
        <f>C7</f>
        <v>0.1</v>
      </c>
      <c r="E7" s="155">
        <f ca="1">ROUND(D7*E$23/D$23,4)</f>
        <v>0.1447</v>
      </c>
      <c r="F7" s="132"/>
      <c r="G7" s="136" t="s">
        <v>403</v>
      </c>
      <c r="H7" s="148" t="s">
        <v>401</v>
      </c>
    </row>
    <row r="8" spans="1:11" ht="16.350000000000001" customHeight="1">
      <c r="B8" s="395" t="s">
        <v>404</v>
      </c>
      <c r="C8" s="149">
        <v>0.5</v>
      </c>
      <c r="D8" s="143">
        <f>C8</f>
        <v>0.5</v>
      </c>
      <c r="E8" s="155">
        <f ca="1">ROUND(D8*E$23/D$23,4)</f>
        <v>0.72340000000000004</v>
      </c>
      <c r="F8" s="132"/>
      <c r="G8" s="136" t="s">
        <v>405</v>
      </c>
      <c r="H8" s="148" t="s">
        <v>406</v>
      </c>
    </row>
    <row r="9" spans="1:11" ht="16.350000000000001" customHeight="1">
      <c r="B9" s="395"/>
      <c r="C9" s="150"/>
      <c r="D9" s="143"/>
      <c r="E9" s="155"/>
      <c r="F9" s="132"/>
    </row>
    <row r="10" spans="1:11" ht="16.350000000000001" customHeight="1">
      <c r="B10" s="396"/>
      <c r="C10" s="151" t="s">
        <v>407</v>
      </c>
      <c r="D10" s="152">
        <f ca="1">SUM(D$5:D$9)</f>
        <v>8.3284000000000002</v>
      </c>
      <c r="E10" s="397">
        <f ca="1">SUM(E$5:E$9)</f>
        <v>12.0489</v>
      </c>
      <c r="F10" s="132"/>
      <c r="G10" s="825" t="s">
        <v>56269</v>
      </c>
    </row>
    <row r="11" spans="1:11" s="146" customFormat="1" ht="16.350000000000001" customHeight="1">
      <c r="A11" s="141"/>
      <c r="B11" s="979" t="s">
        <v>408</v>
      </c>
      <c r="C11" s="979"/>
      <c r="D11" s="153" t="s">
        <v>393</v>
      </c>
      <c r="E11" s="153" t="s">
        <v>394</v>
      </c>
      <c r="F11" s="141"/>
    </row>
    <row r="12" spans="1:11" s="146" customFormat="1" ht="16.350000000000001" customHeight="1">
      <c r="A12" s="141"/>
      <c r="B12" s="393" t="s">
        <v>409</v>
      </c>
      <c r="C12" s="142" t="s">
        <v>397</v>
      </c>
      <c r="D12" s="143">
        <f ca="1">ROUNDUP((E$12*D$23/E$23),4)</f>
        <v>8.2947000000000006</v>
      </c>
      <c r="E12" s="394">
        <v>12</v>
      </c>
      <c r="F12" s="141"/>
      <c r="G12" s="134"/>
    </row>
    <row r="13" spans="1:11" ht="16.350000000000001" customHeight="1">
      <c r="B13" s="395"/>
      <c r="C13" s="150"/>
      <c r="D13" s="143"/>
      <c r="E13" s="155"/>
      <c r="F13" s="132"/>
    </row>
    <row r="14" spans="1:11" ht="16.350000000000001" customHeight="1">
      <c r="B14" s="396"/>
      <c r="C14" s="151" t="s">
        <v>410</v>
      </c>
      <c r="D14" s="152">
        <f ca="1">SUM(D12:D13)</f>
        <v>8.2947000000000006</v>
      </c>
      <c r="E14" s="152">
        <f>SUM(E12:E13)</f>
        <v>12</v>
      </c>
      <c r="F14" s="132"/>
    </row>
    <row r="15" spans="1:11" ht="16.350000000000001" customHeight="1">
      <c r="B15" s="979" t="s">
        <v>411</v>
      </c>
      <c r="C15" s="979"/>
      <c r="D15" s="153" t="s">
        <v>393</v>
      </c>
      <c r="E15" s="153" t="s">
        <v>394</v>
      </c>
      <c r="F15" s="132"/>
    </row>
    <row r="16" spans="1:11" ht="16.350000000000001" customHeight="1">
      <c r="B16" s="393" t="s">
        <v>412</v>
      </c>
      <c r="C16" s="154">
        <f>IF(H7="SIM",0,0.0165)</f>
        <v>1.6500000000000001E-2</v>
      </c>
      <c r="D16" s="155">
        <f>IF(C16=0,"REIDI",$C16*100)</f>
        <v>1.6500000000000001</v>
      </c>
      <c r="E16" s="394">
        <f ca="1">IF(C16=0,"REIDI",ROUND(D16*E$23/D$23,4))</f>
        <v>2.3871000000000002</v>
      </c>
      <c r="F16" s="132"/>
    </row>
    <row r="17" spans="2:6" ht="16.350000000000001" customHeight="1">
      <c r="B17" s="395" t="s">
        <v>413</v>
      </c>
      <c r="C17" s="154">
        <f>IF(H7="SIM",0,0.076)</f>
        <v>7.5999999999999998E-2</v>
      </c>
      <c r="D17" s="155">
        <f>IF(C17=0,"REIDI",$C17*100)</f>
        <v>7.6</v>
      </c>
      <c r="E17" s="155">
        <f ca="1">IF(C17=0,"REIDI",ROUND(D17*E$23/D$23,4))</f>
        <v>10.994999999999999</v>
      </c>
      <c r="F17" s="132"/>
    </row>
    <row r="18" spans="2:6" ht="16.350000000000001" customHeight="1">
      <c r="B18" s="395" t="s">
        <v>618</v>
      </c>
      <c r="C18" s="149">
        <f>$H$5</f>
        <v>5</v>
      </c>
      <c r="D18" s="155">
        <f>$H$5</f>
        <v>5</v>
      </c>
      <c r="E18" s="155">
        <f ca="1">ROUND(D18*E$23/D$23,4)</f>
        <v>7.2336</v>
      </c>
      <c r="F18" s="132"/>
    </row>
    <row r="19" spans="2:6" ht="16.350000000000001" customHeight="1">
      <c r="B19" s="398" t="str">
        <f>IF(H6="SIM","CPRB","")</f>
        <v/>
      </c>
      <c r="C19" s="154" t="str">
        <f>IF(H6="SIM",0.045,"")</f>
        <v/>
      </c>
      <c r="D19" s="155" t="str">
        <f>IF(C19="","",$C19*100)</f>
        <v/>
      </c>
      <c r="E19" s="155" t="str">
        <f>IF(C19="","",$D$19*$E$23/$D$23)</f>
        <v/>
      </c>
      <c r="F19" s="132"/>
    </row>
    <row r="20" spans="2:6" ht="16.350000000000001" customHeight="1">
      <c r="B20" s="398"/>
      <c r="C20" s="150"/>
      <c r="D20" s="155"/>
      <c r="E20" s="155"/>
      <c r="F20" s="132"/>
    </row>
    <row r="21" spans="2:6" ht="16.350000000000001" customHeight="1">
      <c r="B21" s="399"/>
      <c r="C21" s="156" t="s">
        <v>414</v>
      </c>
      <c r="D21" s="157">
        <f>SUM(D$16:D$19)</f>
        <v>14.25</v>
      </c>
      <c r="E21" s="157">
        <f ca="1">ROUND(SUM(E$16:E$19),4)</f>
        <v>20.6157</v>
      </c>
      <c r="F21" s="132"/>
    </row>
    <row r="22" spans="2:6" ht="16.350000000000001" hidden="1" customHeight="1" thickBot="1">
      <c r="B22" s="399"/>
      <c r="C22" s="156" t="s">
        <v>415</v>
      </c>
      <c r="D22" s="158">
        <f ca="1">SUM(D6:D8)+SUM(D16:D19)</f>
        <v>15.6662</v>
      </c>
      <c r="E22" s="158">
        <f>E5+E12</f>
        <v>22</v>
      </c>
      <c r="F22" s="132"/>
    </row>
    <row r="23" spans="2:6" ht="20.100000000000001" customHeight="1">
      <c r="B23" s="400" t="s">
        <v>416</v>
      </c>
      <c r="C23" s="401"/>
      <c r="D23" s="402">
        <f ca="1">ROUND(((D$22/100)+(E$22/100))/(1+(E$22/100)),4)</f>
        <v>0.30869999999999997</v>
      </c>
      <c r="E23" s="403">
        <f ca="1">ROUND(((D$22/100)+(E$22/100))/(1-(D$22/100)),4)</f>
        <v>0.4466</v>
      </c>
      <c r="F23" s="132"/>
    </row>
    <row r="24" spans="2:6" ht="30.75" customHeight="1">
      <c r="B24" s="972" t="s">
        <v>617</v>
      </c>
      <c r="C24" s="972"/>
      <c r="D24" s="972"/>
      <c r="E24" s="972"/>
      <c r="F24" s="132"/>
    </row>
    <row r="25" spans="2:6" ht="20.100000000000001" customHeight="1">
      <c r="F25" s="132"/>
    </row>
    <row r="26" spans="2:6" ht="20.100000000000001" customHeight="1"/>
    <row r="27" spans="2:6" ht="20.100000000000001" customHeight="1"/>
    <row r="28" spans="2:6" ht="20.100000000000001" customHeight="1"/>
    <row r="29" spans="2:6" ht="20.100000000000001" customHeight="1"/>
    <row r="30" spans="2:6" ht="20.100000000000001" customHeight="1"/>
    <row r="31" spans="2:6" ht="20.100000000000001" customHeight="1"/>
    <row r="32" spans="2:6" ht="20.100000000000001" customHeight="1"/>
    <row r="33" ht="20.100000000000001" customHeight="1"/>
    <row r="34" ht="20.100000000000001" customHeight="1"/>
    <row r="35" ht="20.100000000000001" customHeight="1"/>
  </sheetData>
  <mergeCells count="6">
    <mergeCell ref="B24:E24"/>
    <mergeCell ref="B2:E2"/>
    <mergeCell ref="B3:E3"/>
    <mergeCell ref="B4:C4"/>
    <mergeCell ref="B11:C11"/>
    <mergeCell ref="B15:C15"/>
  </mergeCells>
  <dataValidations count="1">
    <dataValidation type="list" allowBlank="1" showInputMessage="1" showErrorMessage="1" sqref="H6:H7" xr:uid="{0FD650E0-BA89-41AB-95B1-29FE9E8FFA39}">
      <formula1>"NÃO, SIM"</formula1>
    </dataValidation>
  </dataValidations>
  <hyperlinks>
    <hyperlink ref="G10" r:id="rId1" xr:uid="{D7DDAE7B-ED5C-48F8-9A93-AA83B06B4EBF}"/>
  </hyperlinks>
  <pageMargins left="0.25" right="0.25" top="0.75" bottom="0.75" header="0.3" footer="0.3"/>
  <pageSetup paperSize="9" scale="9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C983C-4A8F-4394-95C4-8B224B295AC8}">
  <sheetPr>
    <tabColor rgb="FF008080"/>
    <pageSetUpPr fitToPage="1"/>
  </sheetPr>
  <dimension ref="A1:O52"/>
  <sheetViews>
    <sheetView zoomScale="74" zoomScaleNormal="74" workbookViewId="0">
      <selection activeCell="AG16" sqref="AG16"/>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5" ht="4.5" customHeight="1">
      <c r="B1" s="4"/>
      <c r="C1" s="4"/>
      <c r="D1" s="4"/>
      <c r="E1" s="4"/>
      <c r="F1" s="4"/>
      <c r="G1" s="4"/>
      <c r="H1" s="4"/>
      <c r="I1" s="4"/>
      <c r="J1" s="4"/>
      <c r="K1" s="4"/>
    </row>
    <row r="2" spans="1:15">
      <c r="B2" s="76"/>
      <c r="C2" s="5"/>
      <c r="D2" s="5"/>
      <c r="E2" s="5"/>
      <c r="F2" s="5"/>
      <c r="G2" s="5"/>
      <c r="H2" s="5"/>
      <c r="I2" s="5"/>
      <c r="J2" s="5"/>
      <c r="K2" s="6"/>
    </row>
    <row r="3" spans="1:15">
      <c r="A3" s="7"/>
      <c r="B3" s="8"/>
      <c r="C3" s="9"/>
      <c r="D3" s="9"/>
      <c r="E3" s="9"/>
      <c r="F3" s="9"/>
      <c r="G3" s="9"/>
      <c r="H3" s="9"/>
      <c r="I3" s="9"/>
      <c r="J3" s="688" t="s">
        <v>99</v>
      </c>
      <c r="K3" s="11">
        <f>Dados!C16</f>
        <v>45474</v>
      </c>
    </row>
    <row r="4" spans="1:15">
      <c r="A4" s="7"/>
      <c r="B4" s="8"/>
      <c r="C4" s="9"/>
      <c r="D4" s="9"/>
      <c r="E4" s="9"/>
      <c r="F4" s="9"/>
      <c r="G4" s="9"/>
      <c r="H4" s="9"/>
      <c r="I4" s="9"/>
      <c r="J4" s="10"/>
      <c r="K4" s="12"/>
    </row>
    <row r="5" spans="1:15">
      <c r="A5" s="7"/>
      <c r="B5" s="8"/>
      <c r="C5" s="9"/>
      <c r="D5" s="9"/>
      <c r="E5" s="9"/>
      <c r="F5" s="9"/>
      <c r="G5" s="9"/>
      <c r="H5" s="9"/>
      <c r="I5" s="9"/>
      <c r="J5" s="10" t="s">
        <v>100</v>
      </c>
      <c r="K5" s="13" t="s">
        <v>101</v>
      </c>
    </row>
    <row r="6" spans="1:15">
      <c r="A6" s="7"/>
      <c r="B6" s="994" t="s">
        <v>102</v>
      </c>
      <c r="C6" s="994"/>
      <c r="D6" s="994"/>
      <c r="E6" s="994"/>
      <c r="F6" s="994"/>
      <c r="G6" s="994"/>
      <c r="H6" s="994"/>
      <c r="I6" s="994"/>
      <c r="J6" s="994"/>
      <c r="K6" s="995"/>
    </row>
    <row r="7" spans="1:15">
      <c r="B7" s="14" t="s">
        <v>103</v>
      </c>
      <c r="C7" s="15"/>
      <c r="D7" s="15"/>
      <c r="E7" s="15"/>
      <c r="F7" s="15"/>
      <c r="G7" s="15"/>
      <c r="H7" s="15"/>
      <c r="I7" s="15"/>
      <c r="J7" s="16" t="s">
        <v>104</v>
      </c>
      <c r="K7" s="89">
        <f>'Alocação MO'!D4</f>
        <v>2</v>
      </c>
    </row>
    <row r="8" spans="1:15">
      <c r="B8" s="996" t="str">
        <f>CONCATENATE("",'Alocação MO'!C4)</f>
        <v>Plano de Trabalho</v>
      </c>
      <c r="C8" s="997"/>
      <c r="D8" s="997"/>
      <c r="E8" s="997"/>
      <c r="F8" s="997"/>
      <c r="G8" s="997"/>
      <c r="H8" s="997"/>
      <c r="I8" s="17"/>
      <c r="J8" s="17" t="s">
        <v>105</v>
      </c>
      <c r="K8" s="18" t="s">
        <v>106</v>
      </c>
      <c r="O8" s="3"/>
    </row>
    <row r="9" spans="1:15">
      <c r="B9" s="996"/>
      <c r="C9" s="997"/>
      <c r="D9" s="997"/>
      <c r="E9" s="997"/>
      <c r="F9" s="998"/>
      <c r="G9" s="998"/>
      <c r="H9" s="998"/>
      <c r="I9" s="19"/>
      <c r="J9" s="19" t="s">
        <v>107</v>
      </c>
      <c r="K9" s="20"/>
      <c r="O9" s="8"/>
    </row>
    <row r="10" spans="1:15">
      <c r="B10" s="21" t="s">
        <v>108</v>
      </c>
      <c r="C10" s="22"/>
      <c r="D10" s="23"/>
      <c r="E10" s="24"/>
      <c r="F10" s="999" t="s">
        <v>109</v>
      </c>
      <c r="G10" s="1000" t="s">
        <v>110</v>
      </c>
      <c r="H10" s="1000"/>
      <c r="I10" s="1000" t="s">
        <v>111</v>
      </c>
      <c r="J10" s="1000"/>
      <c r="K10" s="26" t="s">
        <v>112</v>
      </c>
      <c r="O10" s="8"/>
    </row>
    <row r="11" spans="1:15">
      <c r="B11" s="27"/>
      <c r="C11" s="28"/>
      <c r="D11" s="29"/>
      <c r="E11" s="30"/>
      <c r="F11" s="999"/>
      <c r="G11" s="25" t="s">
        <v>113</v>
      </c>
      <c r="H11" s="25" t="s">
        <v>114</v>
      </c>
      <c r="I11" s="25" t="s">
        <v>113</v>
      </c>
      <c r="J11" s="25" t="s">
        <v>114</v>
      </c>
      <c r="K11" s="31" t="s">
        <v>115</v>
      </c>
    </row>
    <row r="12" spans="1:15" ht="32.25" customHeight="1">
      <c r="B12" s="32" t="s">
        <v>656</v>
      </c>
      <c r="C12" s="992" t="str">
        <f>VLOOKUP(B12,Equip.Info!A:I,2,FALSE)</f>
        <v>Laptop completo, processador Intel Core i5, 16GB memória, Resolução 3.840x2.160 (4K), PV GPU de 4GB e Sistema Operacional.</v>
      </c>
      <c r="D12" s="992"/>
      <c r="E12" s="993"/>
      <c r="F12" s="102">
        <f>SUM(I18:I25)</f>
        <v>759.15840000000003</v>
      </c>
      <c r="G12" s="102">
        <v>1</v>
      </c>
      <c r="H12" s="102">
        <v>0</v>
      </c>
      <c r="I12" s="102">
        <f>VLOOKUP($B12,Equip.Info!$A:$I,8,FALSE)</f>
        <v>0.46229999999999999</v>
      </c>
      <c r="J12" s="102">
        <f>VLOOKUP($B12,Equip.Info!$A:$I,9,FALSE)</f>
        <v>0.30609999999999998</v>
      </c>
      <c r="K12" s="113">
        <f>ROUND(F12*(G12*I12+H12*J12),4)</f>
        <v>350.95890000000003</v>
      </c>
    </row>
    <row r="13" spans="1:15" ht="29.25" customHeight="1">
      <c r="B13" s="32"/>
      <c r="C13" s="989"/>
      <c r="D13" s="989"/>
      <c r="E13" s="990"/>
      <c r="F13" s="103"/>
      <c r="G13" s="103"/>
      <c r="H13" s="103"/>
      <c r="I13" s="103"/>
      <c r="J13" s="103"/>
      <c r="K13" s="114"/>
    </row>
    <row r="14" spans="1:15" ht="20.100000000000001" customHeight="1">
      <c r="B14" s="36"/>
      <c r="E14" s="7"/>
      <c r="F14" s="37"/>
      <c r="G14" s="34"/>
      <c r="H14" s="34"/>
      <c r="I14" s="34"/>
      <c r="J14" s="34"/>
      <c r="K14" s="35"/>
    </row>
    <row r="15" spans="1:15" ht="20.100000000000001" customHeight="1">
      <c r="B15" s="38"/>
      <c r="C15" s="4"/>
      <c r="D15" s="4"/>
      <c r="E15" s="39"/>
      <c r="F15" s="40"/>
      <c r="G15" s="41"/>
      <c r="H15" s="41"/>
      <c r="I15" s="41"/>
      <c r="J15" s="41"/>
      <c r="K15" s="42"/>
    </row>
    <row r="16" spans="1:15">
      <c r="B16" s="43" t="s">
        <v>116</v>
      </c>
      <c r="C16" s="44"/>
      <c r="D16" s="44"/>
      <c r="E16" s="44"/>
      <c r="F16" s="44"/>
      <c r="G16" s="45"/>
      <c r="H16" s="45"/>
      <c r="I16" s="45"/>
      <c r="J16" s="46"/>
      <c r="K16" s="47">
        <f>K12+K13</f>
        <v>350.95890000000003</v>
      </c>
    </row>
    <row r="17" spans="2:15" s="50" customFormat="1" ht="45">
      <c r="B17" s="48" t="s">
        <v>117</v>
      </c>
      <c r="C17" s="83"/>
      <c r="D17" s="83"/>
      <c r="E17" s="83"/>
      <c r="F17" s="90" t="s">
        <v>118</v>
      </c>
      <c r="G17" s="90" t="s">
        <v>119</v>
      </c>
      <c r="H17" s="91" t="s">
        <v>120</v>
      </c>
      <c r="I17" s="84" t="s">
        <v>121</v>
      </c>
      <c r="J17" s="49" t="s">
        <v>122</v>
      </c>
      <c r="K17" s="49" t="s">
        <v>123</v>
      </c>
      <c r="O17" s="85"/>
    </row>
    <row r="18" spans="2:15" ht="15" customHeight="1">
      <c r="B18" s="36" t="str">
        <f>IF(ISBLANK(C18),0,VLOOKUP(C18,Categorias!A:B,2,FALSE))</f>
        <v>P8061</v>
      </c>
      <c r="C18" s="991" t="s">
        <v>35</v>
      </c>
      <c r="D18" s="991"/>
      <c r="E18" s="991"/>
      <c r="F18" s="53">
        <v>0.2</v>
      </c>
      <c r="G18" s="54">
        <f>INDEX(Resumo[],MATCH($B$8,Resumo[Descrição dos Produtos],0),MATCH(C18,Resumo[#Headers],0))</f>
        <v>1</v>
      </c>
      <c r="H18" s="51">
        <f>F18*G18*$K$7</f>
        <v>0.4</v>
      </c>
      <c r="I18" s="55">
        <f>H18*182.49</f>
        <v>72.996000000000009</v>
      </c>
      <c r="J18" s="52">
        <f>IF(ISBLANK(B18),0,VLOOKUP(B18,'TC 07-2024'!B:Z,25,FALSE)/182.49)</f>
        <v>185.03868705134528</v>
      </c>
      <c r="K18" s="34">
        <f>ROUND(J18*I18,4)</f>
        <v>13507.084000000001</v>
      </c>
    </row>
    <row r="19" spans="2:15" ht="15" customHeight="1">
      <c r="B19" s="36" t="str">
        <f>IF(ISBLANK(C19),0,VLOOKUP(C19,Categorias!A:B,2,FALSE))</f>
        <v>P8044</v>
      </c>
      <c r="C19" s="991" t="s">
        <v>24</v>
      </c>
      <c r="D19" s="991"/>
      <c r="E19" s="991"/>
      <c r="F19" s="53">
        <v>0.2</v>
      </c>
      <c r="G19" s="54">
        <f>INDEX(Resumo[],MATCH($B$8,Resumo[Descrição dos Produtos],0),MATCH(C19,Resumo[#Headers],0))</f>
        <v>1</v>
      </c>
      <c r="H19" s="51">
        <f t="shared" ref="H19:H22" si="0">F19*G19*$K$7</f>
        <v>0.4</v>
      </c>
      <c r="I19" s="55">
        <f t="shared" ref="I19:I22" si="1">H19*182.49</f>
        <v>72.996000000000009</v>
      </c>
      <c r="J19" s="52">
        <f>IF(ISBLANK(B19),0,VLOOKUP(B19,'TC 07-2024'!B:Z,25,FALSE)/182.49)</f>
        <v>189.87933585401939</v>
      </c>
      <c r="K19" s="34">
        <f t="shared" ref="K19:K24" si="2">ROUND(J19*I19,4)</f>
        <v>13860.432000000001</v>
      </c>
    </row>
    <row r="20" spans="2:15" ht="15" customHeight="1">
      <c r="B20" s="36" t="str">
        <f>IF(ISBLANK(C20),0,VLOOKUP(C20,Categorias!A:B,2,FALSE))</f>
        <v>P8060</v>
      </c>
      <c r="C20" s="100" t="s">
        <v>34</v>
      </c>
      <c r="D20" s="100"/>
      <c r="E20" s="100"/>
      <c r="F20" s="53">
        <v>0.25</v>
      </c>
      <c r="G20" s="54">
        <f>INDEX(Resumo[],MATCH($B$8,Resumo[Descrição dos Produtos],0),MATCH(C20,Resumo[#Headers],0))</f>
        <v>1</v>
      </c>
      <c r="H20" s="51">
        <f t="shared" si="0"/>
        <v>0.5</v>
      </c>
      <c r="I20" s="55">
        <f t="shared" si="1"/>
        <v>91.245000000000005</v>
      </c>
      <c r="J20" s="52">
        <f>IF(ISBLANK(B20),0,VLOOKUP(B20,'TC 07-2024'!B:Z,25,FALSE)/182.49)</f>
        <v>220.87434927941257</v>
      </c>
      <c r="K20" s="34">
        <f t="shared" si="2"/>
        <v>20153.68</v>
      </c>
    </row>
    <row r="21" spans="2:15" ht="15" customHeight="1">
      <c r="B21" s="36" t="str">
        <f>IF(ISBLANK(C21),0,VLOOKUP(C21,Categorias!A:B,2,FALSE))</f>
        <v>P8067</v>
      </c>
      <c r="C21" s="100" t="s">
        <v>41</v>
      </c>
      <c r="D21" s="100"/>
      <c r="E21" s="100"/>
      <c r="F21" s="53">
        <v>0.33</v>
      </c>
      <c r="G21" s="54">
        <f>INDEX(Resumo[],MATCH($B$8,Resumo[Descrição dos Produtos],0),MATCH(C21,Resumo[#Headers],0))</f>
        <v>1</v>
      </c>
      <c r="H21" s="51">
        <f t="shared" si="0"/>
        <v>0.66</v>
      </c>
      <c r="I21" s="55">
        <f t="shared" si="1"/>
        <v>120.44340000000001</v>
      </c>
      <c r="J21" s="52">
        <f>IF(ISBLANK(B21),0,VLOOKUP(B21,'TC 07-2024'!B:Z,25,FALSE)/182.49)</f>
        <v>162.27042577675488</v>
      </c>
      <c r="K21" s="34">
        <f t="shared" si="2"/>
        <v>19544.4018</v>
      </c>
    </row>
    <row r="22" spans="2:15" ht="15" customHeight="1">
      <c r="B22" s="36" t="str">
        <f>IF(ISBLANK(C22),0,VLOOKUP(C22,Categorias!A:B,2,FALSE))</f>
        <v>P8066</v>
      </c>
      <c r="C22" s="100" t="s">
        <v>40</v>
      </c>
      <c r="D22" s="100"/>
      <c r="E22" s="100"/>
      <c r="F22" s="53">
        <v>0.7</v>
      </c>
      <c r="G22" s="54">
        <f>INDEX(Resumo[],MATCH($B$8,Resumo[Descrição dos Produtos],0),MATCH(C22,Resumo[#Headers],0))</f>
        <v>1</v>
      </c>
      <c r="H22" s="51">
        <f t="shared" si="0"/>
        <v>1.4</v>
      </c>
      <c r="I22" s="55">
        <f t="shared" si="1"/>
        <v>255.48599999999999</v>
      </c>
      <c r="J22" s="52">
        <f>IF(ISBLANK(B22),0,VLOOKUP(B22,'TC 07-2024'!B:Z,25,FALSE)/182.49)</f>
        <v>130.27935777302866</v>
      </c>
      <c r="K22" s="34">
        <f t="shared" si="2"/>
        <v>33284.552000000003</v>
      </c>
    </row>
    <row r="23" spans="2:15" ht="15" customHeight="1">
      <c r="B23" s="36" t="str">
        <f>IF(ISBLANK(C23),0,VLOOKUP(C23,Categorias!A:B,2,FALSE))</f>
        <v>P8047</v>
      </c>
      <c r="C23" s="100" t="s">
        <v>27</v>
      </c>
      <c r="D23" s="100"/>
      <c r="E23" s="100"/>
      <c r="F23" s="53">
        <v>0.2</v>
      </c>
      <c r="G23" s="54">
        <f>INDEX(Resumo[],MATCH($B$8,Resumo[Descrição dos Produtos],0),MATCH(C23,Resumo[#Headers],0))</f>
        <v>1</v>
      </c>
      <c r="H23" s="51">
        <f t="shared" ref="H23:H24" si="3">F23*G23*$K$7</f>
        <v>0.4</v>
      </c>
      <c r="I23" s="55">
        <f t="shared" ref="I23:I24" si="4">H23*182.49</f>
        <v>72.996000000000009</v>
      </c>
      <c r="J23" s="52">
        <f>IF(ISBLANK(B23),0,VLOOKUP(B23,'TC 07-2024'!B:Z,25,FALSE)/182.49)</f>
        <v>107.83708696366924</v>
      </c>
      <c r="K23" s="34">
        <f t="shared" si="2"/>
        <v>7871.6760000000004</v>
      </c>
    </row>
    <row r="24" spans="2:15" ht="15" customHeight="1">
      <c r="B24" s="36" t="str">
        <f>IF(ISBLANK(C24),0,VLOOKUP(C24,Categorias!A:B,2,FALSE))</f>
        <v>P8003</v>
      </c>
      <c r="C24" s="100" t="s">
        <v>3</v>
      </c>
      <c r="D24" s="100"/>
      <c r="E24" s="100"/>
      <c r="F24" s="53">
        <v>0.2</v>
      </c>
      <c r="G24" s="54">
        <f>INDEX(Resumo[],MATCH($B$8,Resumo[Descrição dos Produtos],0),MATCH(C24,Resumo[#Headers],0))</f>
        <v>1</v>
      </c>
      <c r="H24" s="51">
        <f t="shared" si="3"/>
        <v>0.4</v>
      </c>
      <c r="I24" s="55">
        <f t="shared" si="4"/>
        <v>72.996000000000009</v>
      </c>
      <c r="J24" s="52">
        <f>IF(ISBLANK(B24),0,VLOOKUP(B24,'TC 07-2024'!B:Z,25,FALSE)/182.49)</f>
        <v>118.27743985971834</v>
      </c>
      <c r="K24" s="34">
        <f t="shared" si="2"/>
        <v>8633.7800000000007</v>
      </c>
    </row>
    <row r="25" spans="2:15" ht="15" customHeight="1">
      <c r="B25" s="36" t="s">
        <v>320</v>
      </c>
      <c r="C25" s="100"/>
      <c r="D25" s="100"/>
      <c r="E25" s="100"/>
      <c r="F25" s="53"/>
      <c r="G25" s="54"/>
      <c r="H25" s="51"/>
      <c r="I25" s="55"/>
      <c r="J25" s="52"/>
      <c r="K25" s="34"/>
    </row>
    <row r="26" spans="2:15">
      <c r="B26" s="43" t="s">
        <v>124</v>
      </c>
      <c r="C26" s="44"/>
      <c r="D26" s="44"/>
      <c r="E26" s="353"/>
      <c r="F26" s="45"/>
      <c r="G26" s="45"/>
      <c r="H26" s="45"/>
      <c r="I26" s="45"/>
      <c r="J26" s="46"/>
      <c r="K26" s="47">
        <f>SUM(K18:K25)</f>
        <v>116855.60580000002</v>
      </c>
    </row>
    <row r="27" spans="2:15">
      <c r="B27" s="43" t="s">
        <v>125</v>
      </c>
      <c r="C27" s="44"/>
      <c r="D27" s="44"/>
      <c r="E27" s="353">
        <v>1</v>
      </c>
      <c r="F27" s="43" t="s">
        <v>126</v>
      </c>
      <c r="G27" s="44"/>
      <c r="H27" s="44"/>
      <c r="I27" s="44"/>
      <c r="J27" s="62"/>
      <c r="K27" s="47">
        <f>K26+K16</f>
        <v>117206.56470000002</v>
      </c>
    </row>
    <row r="28" spans="2:15">
      <c r="B28" s="43" t="s">
        <v>127</v>
      </c>
      <c r="C28" s="44"/>
      <c r="D28" s="44"/>
      <c r="E28" s="61"/>
      <c r="F28" s="43"/>
      <c r="G28" s="44"/>
      <c r="H28" s="44"/>
      <c r="I28" s="44"/>
      <c r="J28" s="62"/>
      <c r="K28" s="47">
        <f>K27/E27</f>
        <v>117206.56470000002</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VLOOKUP(B31,Mat.Info!A1:H3,2,FALSE)</f>
        <v>Pacote Microsoft 365 Business Basic</v>
      </c>
      <c r="G31" s="7"/>
      <c r="H31" s="101" t="s">
        <v>299</v>
      </c>
      <c r="I31" s="101">
        <f>SUM(F12:F15)</f>
        <v>759.15840000000003</v>
      </c>
      <c r="J31" s="101">
        <f>VLOOKUP(B31,Mat.Info!$A:$H,8,FALSE)</f>
        <v>0.26637076004164612</v>
      </c>
      <c r="K31" s="33">
        <f>ROUND(IF(B31="","",I31*J31),4)</f>
        <v>202.2176</v>
      </c>
    </row>
    <row r="32" spans="2:15">
      <c r="B32" s="36"/>
      <c r="G32" s="7"/>
      <c r="H32" s="34"/>
      <c r="I32" s="34"/>
      <c r="J32" s="34"/>
      <c r="K32" s="34"/>
    </row>
    <row r="33" spans="2:11">
      <c r="B33" s="36"/>
      <c r="G33" s="7"/>
      <c r="H33" s="34"/>
      <c r="I33" s="34"/>
      <c r="J33" s="34"/>
      <c r="K33" s="34"/>
    </row>
    <row r="34" spans="2:11">
      <c r="B34" s="36"/>
      <c r="G34" s="7"/>
      <c r="H34" s="34"/>
      <c r="I34" s="34"/>
      <c r="J34" s="34"/>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6"/>
      <c r="G38" s="7"/>
      <c r="H38" s="34"/>
      <c r="I38" s="34"/>
      <c r="J38" s="34"/>
      <c r="K38" s="34"/>
    </row>
    <row r="39" spans="2:11">
      <c r="B39" s="43" t="s">
        <v>132</v>
      </c>
      <c r="C39" s="44"/>
      <c r="D39" s="44"/>
      <c r="E39" s="44"/>
      <c r="F39" s="44"/>
      <c r="G39" s="44"/>
      <c r="H39" s="45"/>
      <c r="I39" s="45"/>
      <c r="J39" s="46"/>
      <c r="K39" s="47">
        <f>SUM(K31:K38)</f>
        <v>202.2176</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117408.78230000002</v>
      </c>
    </row>
    <row r="50" spans="2:11">
      <c r="B50" s="43" t="s">
        <v>144</v>
      </c>
      <c r="C50" s="73"/>
      <c r="D50" s="73"/>
      <c r="E50" s="73"/>
      <c r="F50" s="73"/>
      <c r="G50" s="73"/>
      <c r="H50" s="73"/>
      <c r="I50" s="73"/>
      <c r="J50" s="75">
        <f ca="1">Dados!$C$17</f>
        <v>0.4466</v>
      </c>
      <c r="K50" s="74">
        <f ca="1">K49*J50</f>
        <v>52434.762175180011</v>
      </c>
    </row>
    <row r="51" spans="2:11">
      <c r="B51" s="63" t="s">
        <v>145</v>
      </c>
      <c r="C51" s="44"/>
      <c r="D51" s="44"/>
      <c r="E51" s="44"/>
      <c r="F51" s="44"/>
      <c r="G51" s="44"/>
      <c r="H51" s="44"/>
      <c r="I51" s="44"/>
      <c r="J51" s="44"/>
      <c r="K51" s="47">
        <f ca="1">ROUND(K50+K49,2)</f>
        <v>169843.54</v>
      </c>
    </row>
    <row r="52" spans="2:11" ht="7.5" customHeight="1"/>
  </sheetData>
  <mergeCells count="12">
    <mergeCell ref="C12:E12"/>
    <mergeCell ref="B6:K6"/>
    <mergeCell ref="B8:H9"/>
    <mergeCell ref="F10:F11"/>
    <mergeCell ref="G10:H10"/>
    <mergeCell ref="I10:J10"/>
    <mergeCell ref="B30:G30"/>
    <mergeCell ref="E44:G44"/>
    <mergeCell ref="H44:J44"/>
    <mergeCell ref="C13:E13"/>
    <mergeCell ref="C18:E18"/>
    <mergeCell ref="C19:E19"/>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71D92DF-E3AB-4477-B0BF-EEE68F4A1862}">
          <x14:formula1>
            <xm:f>Categorias!$A:$A</xm:f>
          </x14:formula1>
          <xm:sqref>C18:E25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DD0C5-C996-4BB6-B398-774A0CC3DEF0}">
  <sheetPr>
    <tabColor rgb="FF008080"/>
    <pageSetUpPr fitToPage="1"/>
  </sheetPr>
  <dimension ref="A1:O52"/>
  <sheetViews>
    <sheetView zoomScale="74" zoomScaleNormal="74" workbookViewId="0">
      <selection activeCell="X33" sqref="W33:X33"/>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5" ht="4.5" customHeight="1">
      <c r="B1" s="4"/>
      <c r="C1" s="4"/>
      <c r="D1" s="4"/>
      <c r="E1" s="4"/>
      <c r="F1" s="4"/>
      <c r="G1" s="4"/>
      <c r="H1" s="4"/>
      <c r="I1" s="4"/>
      <c r="J1" s="4"/>
      <c r="K1" s="4"/>
    </row>
    <row r="2" spans="1:15">
      <c r="B2" s="76"/>
      <c r="C2" s="5"/>
      <c r="D2" s="5"/>
      <c r="E2" s="5"/>
      <c r="F2" s="5"/>
      <c r="G2" s="5"/>
      <c r="H2" s="5"/>
      <c r="I2" s="5"/>
      <c r="J2" s="5"/>
      <c r="K2" s="6"/>
    </row>
    <row r="3" spans="1:15">
      <c r="A3" s="7"/>
      <c r="B3" s="8"/>
      <c r="C3" s="9"/>
      <c r="D3" s="9"/>
      <c r="E3" s="9"/>
      <c r="F3" s="9"/>
      <c r="G3" s="9"/>
      <c r="H3" s="9"/>
      <c r="I3" s="9"/>
      <c r="J3" s="688" t="s">
        <v>99</v>
      </c>
      <c r="K3" s="11">
        <f>Dados!C16</f>
        <v>45474</v>
      </c>
    </row>
    <row r="4" spans="1:15">
      <c r="A4" s="7"/>
      <c r="B4" s="8"/>
      <c r="C4" s="9"/>
      <c r="D4" s="9"/>
      <c r="E4" s="9"/>
      <c r="F4" s="9"/>
      <c r="G4" s="9"/>
      <c r="H4" s="9"/>
      <c r="I4" s="9"/>
      <c r="J4" s="10"/>
      <c r="K4" s="12"/>
    </row>
    <row r="5" spans="1:15">
      <c r="A5" s="7"/>
      <c r="B5" s="8"/>
      <c r="C5" s="9"/>
      <c r="D5" s="9"/>
      <c r="E5" s="9"/>
      <c r="F5" s="9"/>
      <c r="G5" s="9"/>
      <c r="H5" s="9"/>
      <c r="I5" s="9"/>
      <c r="J5" s="10" t="s">
        <v>100</v>
      </c>
      <c r="K5" s="13" t="s">
        <v>101</v>
      </c>
    </row>
    <row r="6" spans="1:15">
      <c r="A6" s="7"/>
      <c r="B6" s="994" t="s">
        <v>102</v>
      </c>
      <c r="C6" s="994"/>
      <c r="D6" s="994"/>
      <c r="E6" s="994"/>
      <c r="F6" s="994"/>
      <c r="G6" s="994"/>
      <c r="H6" s="994"/>
      <c r="I6" s="994"/>
      <c r="J6" s="994"/>
      <c r="K6" s="995"/>
    </row>
    <row r="7" spans="1:15">
      <c r="B7" s="14" t="s">
        <v>103</v>
      </c>
      <c r="C7" s="15"/>
      <c r="D7" s="15"/>
      <c r="E7" s="15"/>
      <c r="F7" s="15"/>
      <c r="G7" s="15"/>
      <c r="H7" s="15"/>
      <c r="I7" s="15"/>
      <c r="J7" s="16" t="s">
        <v>104</v>
      </c>
      <c r="K7" s="89">
        <f>'Alocação MO'!D5</f>
        <v>2</v>
      </c>
    </row>
    <row r="8" spans="1:15">
      <c r="B8" s="996" t="str">
        <f>CONCATENATE("",'Alocação MO'!C5)</f>
        <v>Estudo de Traçado</v>
      </c>
      <c r="C8" s="997"/>
      <c r="D8" s="997"/>
      <c r="E8" s="997"/>
      <c r="F8" s="997"/>
      <c r="G8" s="997"/>
      <c r="H8" s="997"/>
      <c r="I8" s="17"/>
      <c r="J8" s="17" t="s">
        <v>105</v>
      </c>
      <c r="K8" s="18" t="s">
        <v>106</v>
      </c>
      <c r="O8" s="3"/>
    </row>
    <row r="9" spans="1:15">
      <c r="B9" s="996"/>
      <c r="C9" s="997"/>
      <c r="D9" s="997"/>
      <c r="E9" s="997"/>
      <c r="F9" s="998"/>
      <c r="G9" s="998"/>
      <c r="H9" s="998"/>
      <c r="I9" s="19"/>
      <c r="J9" s="19" t="s">
        <v>107</v>
      </c>
      <c r="K9" s="20"/>
      <c r="O9" s="8"/>
    </row>
    <row r="10" spans="1:15">
      <c r="B10" s="21" t="s">
        <v>108</v>
      </c>
      <c r="C10" s="22"/>
      <c r="D10" s="23"/>
      <c r="E10" s="24"/>
      <c r="F10" s="999" t="s">
        <v>109</v>
      </c>
      <c r="G10" s="1000" t="s">
        <v>110</v>
      </c>
      <c r="H10" s="1000"/>
      <c r="I10" s="1000" t="s">
        <v>111</v>
      </c>
      <c r="J10" s="1000"/>
      <c r="K10" s="26" t="s">
        <v>112</v>
      </c>
      <c r="O10" s="8"/>
    </row>
    <row r="11" spans="1:15">
      <c r="B11" s="27"/>
      <c r="C11" s="28"/>
      <c r="D11" s="29"/>
      <c r="E11" s="30"/>
      <c r="F11" s="999"/>
      <c r="G11" s="25" t="s">
        <v>113</v>
      </c>
      <c r="H11" s="25" t="s">
        <v>114</v>
      </c>
      <c r="I11" s="25" t="s">
        <v>113</v>
      </c>
      <c r="J11" s="25" t="s">
        <v>114</v>
      </c>
      <c r="K11" s="31" t="s">
        <v>115</v>
      </c>
    </row>
    <row r="12" spans="1:15" ht="32.25" customHeight="1">
      <c r="B12" s="32" t="s">
        <v>658</v>
      </c>
      <c r="C12" s="992" t="str">
        <f>VLOOKUP(B12,Equip.Info!A:I,2,FALSE)</f>
        <v>Desktop completo, processador Intel Core i5, 16GB memória, Resolução 3.840x2.160 (4K), PV GPU de 4GB e Sistema Operacional.</v>
      </c>
      <c r="D12" s="992"/>
      <c r="E12" s="993"/>
      <c r="F12" s="102">
        <f>SUM(I18:I25)</f>
        <v>2828.5950000000003</v>
      </c>
      <c r="G12" s="102">
        <v>1</v>
      </c>
      <c r="H12" s="102">
        <v>0</v>
      </c>
      <c r="I12" s="102">
        <f>VLOOKUP($B12,Equip.Info!$A:$I,8,FALSE)</f>
        <v>0.187</v>
      </c>
      <c r="J12" s="102">
        <f>VLOOKUP($B12,Equip.Info!$A:$I,9,FALSE)</f>
        <v>0.12379999999999999</v>
      </c>
      <c r="K12" s="113">
        <f>ROUND(F12*(G12*I12+H12*J12),4)</f>
        <v>528.94730000000004</v>
      </c>
    </row>
    <row r="13" spans="1:15" ht="29.25" customHeight="1">
      <c r="B13" s="32"/>
      <c r="C13" s="989"/>
      <c r="D13" s="989"/>
      <c r="E13" s="990"/>
      <c r="F13" s="103"/>
      <c r="G13" s="103"/>
      <c r="H13" s="103"/>
      <c r="I13" s="103"/>
      <c r="J13" s="103"/>
      <c r="K13" s="114"/>
    </row>
    <row r="14" spans="1:15" ht="20.100000000000001" customHeight="1">
      <c r="B14" s="36"/>
      <c r="E14" s="7"/>
      <c r="F14" s="37"/>
      <c r="G14" s="34"/>
      <c r="H14" s="34"/>
      <c r="I14" s="34"/>
      <c r="J14" s="34"/>
      <c r="K14" s="35"/>
    </row>
    <row r="15" spans="1:15" ht="20.100000000000001" customHeight="1">
      <c r="B15" s="38"/>
      <c r="C15" s="4"/>
      <c r="D15" s="4"/>
      <c r="E15" s="39"/>
      <c r="F15" s="40"/>
      <c r="G15" s="41"/>
      <c r="H15" s="41"/>
      <c r="I15" s="41"/>
      <c r="J15" s="41"/>
      <c r="K15" s="42"/>
    </row>
    <row r="16" spans="1:15">
      <c r="B16" s="43" t="s">
        <v>116</v>
      </c>
      <c r="C16" s="44"/>
      <c r="D16" s="44"/>
      <c r="E16" s="44"/>
      <c r="F16" s="44"/>
      <c r="G16" s="45"/>
      <c r="H16" s="45"/>
      <c r="I16" s="45"/>
      <c r="J16" s="46"/>
      <c r="K16" s="47">
        <f>K12+K13</f>
        <v>528.94730000000004</v>
      </c>
    </row>
    <row r="17" spans="2:15" s="50" customFormat="1" ht="45">
      <c r="B17" s="48" t="s">
        <v>117</v>
      </c>
      <c r="C17" s="83"/>
      <c r="D17" s="83"/>
      <c r="E17" s="83"/>
      <c r="F17" s="90" t="s">
        <v>118</v>
      </c>
      <c r="G17" s="90" t="s">
        <v>119</v>
      </c>
      <c r="H17" s="91" t="s">
        <v>120</v>
      </c>
      <c r="I17" s="84" t="s">
        <v>121</v>
      </c>
      <c r="J17" s="49" t="s">
        <v>122</v>
      </c>
      <c r="K17" s="49" t="s">
        <v>123</v>
      </c>
      <c r="O17" s="85"/>
    </row>
    <row r="18" spans="2:15" ht="15" customHeight="1">
      <c r="B18" s="36" t="str">
        <f>IF(ISBLANK(C18),0,VLOOKUP(C18,Categorias!A:B,2,FALSE))</f>
        <v>P8061</v>
      </c>
      <c r="C18" s="991" t="s">
        <v>35</v>
      </c>
      <c r="D18" s="991"/>
      <c r="E18" s="991"/>
      <c r="F18" s="53">
        <v>0.5</v>
      </c>
      <c r="G18" s="54">
        <f>INDEX(Resumo[],MATCH($B$8,Resumo[Descrição dos Produtos],0),MATCH(C18,Resumo[#Headers],0))</f>
        <v>1</v>
      </c>
      <c r="H18" s="51">
        <f>F18*G18*$K$7</f>
        <v>1</v>
      </c>
      <c r="I18" s="55">
        <f>H18*182.49</f>
        <v>182.49</v>
      </c>
      <c r="J18" s="52">
        <f>IF(ISBLANK(B18),0,VLOOKUP(B18,'TC 07-2024'!B:Z,25,FALSE)/182.49)</f>
        <v>185.03868705134528</v>
      </c>
      <c r="K18" s="34">
        <f>ROUND(J18*I18,4)</f>
        <v>33767.71</v>
      </c>
    </row>
    <row r="19" spans="2:15" ht="15" customHeight="1">
      <c r="B19" s="36" t="str">
        <f>IF(ISBLANK(C19),0,VLOOKUP(C19,Categorias!A:B,2,FALSE))</f>
        <v>P8060</v>
      </c>
      <c r="C19" s="100" t="s">
        <v>34</v>
      </c>
      <c r="F19" s="53">
        <v>0.5</v>
      </c>
      <c r="G19" s="54">
        <f>INDEX(Resumo[],MATCH($B$8,Resumo[Descrição dos Produtos],0),MATCH(C19,Resumo[#Headers],0))</f>
        <v>1</v>
      </c>
      <c r="H19" s="51">
        <f t="shared" ref="H19:H23" si="0">F19*G19*$K$7</f>
        <v>1</v>
      </c>
      <c r="I19" s="55">
        <f t="shared" ref="I19:I23" si="1">H19*182.49</f>
        <v>182.49</v>
      </c>
      <c r="J19" s="52">
        <f>IF(ISBLANK(B19),0,VLOOKUP(B19,'TC 07-2024'!B:Z,25,FALSE)/182.49)</f>
        <v>220.87434927941257</v>
      </c>
      <c r="K19" s="34">
        <f t="shared" ref="K19:K23" si="2">ROUND(J19*I19,4)</f>
        <v>40307.360000000001</v>
      </c>
    </row>
    <row r="20" spans="2:15" ht="15" customHeight="1">
      <c r="B20" s="36" t="str">
        <f>IF(ISBLANK(C20),0,VLOOKUP(C20,Categorias!A:B,2,FALSE))</f>
        <v>P8067</v>
      </c>
      <c r="C20" s="100" t="s">
        <v>41</v>
      </c>
      <c r="D20" s="100"/>
      <c r="E20" s="100"/>
      <c r="F20" s="53">
        <v>1</v>
      </c>
      <c r="G20" s="54">
        <f>INDEX(Resumo[],MATCH($B$8,Resumo[Descrição dos Produtos],0),MATCH(C20,Resumo[#Headers],0))</f>
        <v>2</v>
      </c>
      <c r="H20" s="51">
        <f t="shared" si="0"/>
        <v>4</v>
      </c>
      <c r="I20" s="55">
        <f t="shared" si="1"/>
        <v>729.96</v>
      </c>
      <c r="J20" s="52">
        <f>IF(ISBLANK(B20),0,VLOOKUP(B20,'TC 07-2024'!B:Z,25,FALSE)/182.49)</f>
        <v>162.27042577675488</v>
      </c>
      <c r="K20" s="34">
        <f t="shared" si="2"/>
        <v>118450.92</v>
      </c>
    </row>
    <row r="21" spans="2:15" ht="15" customHeight="1">
      <c r="B21" s="36" t="str">
        <f>IF(ISBLANK(C21),0,VLOOKUP(C21,Categorias!A:B,2,FALSE))</f>
        <v>P8066</v>
      </c>
      <c r="C21" s="100" t="s">
        <v>40</v>
      </c>
      <c r="D21" s="100"/>
      <c r="E21" s="100"/>
      <c r="F21" s="53">
        <v>1</v>
      </c>
      <c r="G21" s="54">
        <f>INDEX(Resumo[],MATCH($B$8,Resumo[Descrição dos Produtos],0),MATCH(C21,Resumo[#Headers],0))</f>
        <v>1</v>
      </c>
      <c r="H21" s="51">
        <f t="shared" si="0"/>
        <v>2</v>
      </c>
      <c r="I21" s="55">
        <f t="shared" si="1"/>
        <v>364.98</v>
      </c>
      <c r="J21" s="52">
        <f>IF(ISBLANK(B21),0,VLOOKUP(B21,'TC 07-2024'!B:Z,25,FALSE)/182.49)</f>
        <v>130.27935777302866</v>
      </c>
      <c r="K21" s="34">
        <f t="shared" si="2"/>
        <v>47549.36</v>
      </c>
    </row>
    <row r="22" spans="2:15" ht="15" customHeight="1">
      <c r="B22" s="36" t="str">
        <f>IF(ISBLANK(C22),0,VLOOKUP(C22,Categorias!A:B,2,FALSE))</f>
        <v>P8059</v>
      </c>
      <c r="C22" s="100" t="s">
        <v>33</v>
      </c>
      <c r="D22" s="100"/>
      <c r="E22" s="100"/>
      <c r="F22" s="53">
        <v>1</v>
      </c>
      <c r="G22" s="54">
        <f>INDEX(Resumo[],MATCH($B$8,Resumo[Descrição dos Produtos],0),MATCH(C22,Resumo[#Headers],0))</f>
        <v>1</v>
      </c>
      <c r="H22" s="51">
        <f t="shared" si="0"/>
        <v>2</v>
      </c>
      <c r="I22" s="55">
        <f t="shared" si="1"/>
        <v>364.98</v>
      </c>
      <c r="J22" s="52">
        <f>IF(ISBLANK(B22),0,VLOOKUP(B22,'TC 07-2024'!B:Z,25,FALSE)/182.49)</f>
        <v>151.30768809249821</v>
      </c>
      <c r="K22" s="34">
        <f t="shared" si="2"/>
        <v>55224.28</v>
      </c>
    </row>
    <row r="23" spans="2:15" ht="15" customHeight="1">
      <c r="B23" s="36" t="str">
        <f>IF(ISBLANK(C23),0,VLOOKUP(C23,Categorias!A:B,2,FALSE))</f>
        <v>P8155</v>
      </c>
      <c r="C23" s="100" t="s">
        <v>69</v>
      </c>
      <c r="D23" s="100"/>
      <c r="E23" s="100"/>
      <c r="F23" s="53">
        <v>1</v>
      </c>
      <c r="G23" s="54">
        <f>INDEX(Resumo[],MATCH($B$8,Resumo[Descrição dos Produtos],0),MATCH(C23,Resumo[#Headers],0))</f>
        <v>2</v>
      </c>
      <c r="H23" s="51">
        <f t="shared" si="0"/>
        <v>4</v>
      </c>
      <c r="I23" s="55">
        <f t="shared" si="1"/>
        <v>729.96</v>
      </c>
      <c r="J23" s="52">
        <f>IF(ISBLANK(B23),0,VLOOKUP(B23,'TC 07-2024'!B:Z,25,FALSE)/182.49)</f>
        <v>34.482108608690886</v>
      </c>
      <c r="K23" s="34">
        <f t="shared" si="2"/>
        <v>25170.560000000001</v>
      </c>
    </row>
    <row r="24" spans="2:15" ht="15" customHeight="1">
      <c r="B24" s="36" t="str">
        <f>IF(ISBLANK(C24),0,VLOOKUP(C24,Categorias!A:B,2,FALSE))</f>
        <v>P8191</v>
      </c>
      <c r="C24" s="100" t="s">
        <v>89</v>
      </c>
      <c r="D24" s="100"/>
      <c r="E24" s="100"/>
      <c r="F24" s="53">
        <v>0.75</v>
      </c>
      <c r="G24" s="54">
        <f>INDEX(Resumo[],MATCH($B$8,Resumo[Descrição dos Produtos],0),MATCH(C24,Resumo[#Headers],0))</f>
        <v>1</v>
      </c>
      <c r="H24" s="51">
        <f t="shared" ref="H24" si="3">F24*G24*$K$7</f>
        <v>1.5</v>
      </c>
      <c r="I24" s="55">
        <f t="shared" ref="I24" si="4">H24*182.49</f>
        <v>273.73500000000001</v>
      </c>
      <c r="J24" s="52">
        <f>IF(ISBLANK(B24),0,VLOOKUP(B24,'TC 07-2024'!B:Z,25,FALSE)/182.49)</f>
        <v>62.441010466326922</v>
      </c>
      <c r="K24" s="34">
        <f t="shared" ref="K24" si="5">ROUND(J24*I24,4)</f>
        <v>17092.29</v>
      </c>
    </row>
    <row r="25" spans="2:15" ht="15" customHeight="1">
      <c r="B25" s="36" t="s">
        <v>320</v>
      </c>
      <c r="C25" s="100"/>
      <c r="D25" s="100"/>
      <c r="E25" s="100"/>
      <c r="F25" s="53"/>
      <c r="G25" s="54"/>
      <c r="H25" s="51"/>
      <c r="I25" s="55"/>
      <c r="J25" s="52"/>
      <c r="K25" s="34"/>
    </row>
    <row r="26" spans="2:15">
      <c r="B26" s="43" t="s">
        <v>124</v>
      </c>
      <c r="C26" s="44"/>
      <c r="D26" s="44"/>
      <c r="E26" s="353"/>
      <c r="F26" s="45"/>
      <c r="G26" s="45"/>
      <c r="H26" s="45"/>
      <c r="I26" s="45"/>
      <c r="J26" s="46"/>
      <c r="K26" s="47">
        <f>SUM(K18:K25)</f>
        <v>337562.48</v>
      </c>
    </row>
    <row r="27" spans="2:15">
      <c r="B27" s="43" t="s">
        <v>125</v>
      </c>
      <c r="C27" s="44"/>
      <c r="D27" s="44"/>
      <c r="E27" s="353">
        <v>1</v>
      </c>
      <c r="F27" s="43" t="s">
        <v>126</v>
      </c>
      <c r="G27" s="44"/>
      <c r="H27" s="44"/>
      <c r="I27" s="44"/>
      <c r="J27" s="62"/>
      <c r="K27" s="47">
        <f>K26+K16</f>
        <v>338091.42729999998</v>
      </c>
    </row>
    <row r="28" spans="2:15">
      <c r="B28" s="43" t="s">
        <v>127</v>
      </c>
      <c r="C28" s="44"/>
      <c r="D28" s="44"/>
      <c r="E28" s="61"/>
      <c r="F28" s="43"/>
      <c r="G28" s="44"/>
      <c r="H28" s="44"/>
      <c r="I28" s="44"/>
      <c r="J28" s="62"/>
      <c r="K28" s="47">
        <f>K27/E27</f>
        <v>338091.42729999998</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VLOOKUP(B31,Mat.Info!A1:H3,2,FALSE)</f>
        <v>Pacote Microsoft 365 Business Basic</v>
      </c>
      <c r="G31" s="7"/>
      <c r="H31" s="101" t="s">
        <v>299</v>
      </c>
      <c r="I31" s="101">
        <f>SUM(F12:F15)</f>
        <v>2828.5950000000003</v>
      </c>
      <c r="J31" s="101">
        <f>VLOOKUP(B31,Mat.Info!$A:$H,8,FALSE)</f>
        <v>0.26637076004164612</v>
      </c>
      <c r="K31" s="33">
        <f>ROUND(IF(B31="","",I31*J31),4)</f>
        <v>753.45500000000004</v>
      </c>
    </row>
    <row r="32" spans="2:15">
      <c r="B32" s="36"/>
      <c r="G32" s="7"/>
      <c r="H32" s="34"/>
      <c r="I32" s="34"/>
      <c r="J32" s="34"/>
      <c r="K32" s="34"/>
    </row>
    <row r="33" spans="2:11">
      <c r="B33" s="36"/>
      <c r="G33" s="7"/>
      <c r="H33" s="34"/>
      <c r="I33" s="34"/>
      <c r="J33" s="34"/>
      <c r="K33" s="34"/>
    </row>
    <row r="34" spans="2:11">
      <c r="B34" s="36"/>
      <c r="G34" s="7"/>
      <c r="H34" s="34"/>
      <c r="I34" s="34"/>
      <c r="J34" s="34"/>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6"/>
      <c r="G38" s="7"/>
      <c r="H38" s="34"/>
      <c r="I38" s="34"/>
      <c r="J38" s="34"/>
      <c r="K38" s="34"/>
    </row>
    <row r="39" spans="2:11">
      <c r="B39" s="43" t="s">
        <v>132</v>
      </c>
      <c r="C39" s="44"/>
      <c r="D39" s="44"/>
      <c r="E39" s="44"/>
      <c r="F39" s="44"/>
      <c r="G39" s="44"/>
      <c r="H39" s="45"/>
      <c r="I39" s="45"/>
      <c r="J39" s="46"/>
      <c r="K39" s="47">
        <f>SUM(K31:K38)</f>
        <v>753.45500000000004</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338844.8823</v>
      </c>
    </row>
    <row r="50" spans="2:11">
      <c r="B50" s="43" t="s">
        <v>144</v>
      </c>
      <c r="C50" s="73"/>
      <c r="D50" s="73"/>
      <c r="E50" s="73"/>
      <c r="F50" s="73"/>
      <c r="G50" s="73"/>
      <c r="H50" s="73"/>
      <c r="I50" s="73"/>
      <c r="J50" s="75">
        <f ca="1">Dados!$C$17</f>
        <v>0.4466</v>
      </c>
      <c r="K50" s="74">
        <f ca="1">K49*J50</f>
        <v>151328.12443518001</v>
      </c>
    </row>
    <row r="51" spans="2:11">
      <c r="B51" s="63" t="s">
        <v>145</v>
      </c>
      <c r="C51" s="44"/>
      <c r="D51" s="44"/>
      <c r="E51" s="44"/>
      <c r="F51" s="44"/>
      <c r="G51" s="44"/>
      <c r="H51" s="44"/>
      <c r="I51" s="44"/>
      <c r="J51" s="44"/>
      <c r="K51" s="47">
        <f ca="1">ROUND(K50+K49,2)</f>
        <v>490173.01</v>
      </c>
    </row>
    <row r="52" spans="2:11" ht="7.5" customHeight="1"/>
  </sheetData>
  <mergeCells count="11">
    <mergeCell ref="C12:E12"/>
    <mergeCell ref="B6:K6"/>
    <mergeCell ref="B8:H9"/>
    <mergeCell ref="F10:F11"/>
    <mergeCell ref="G10:H10"/>
    <mergeCell ref="I10:J10"/>
    <mergeCell ref="C13:E13"/>
    <mergeCell ref="C18:E18"/>
    <mergeCell ref="B30:G30"/>
    <mergeCell ref="E44:G44"/>
    <mergeCell ref="H44:J44"/>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3565E0A-0F67-41ED-B189-BD93AB27B798}">
          <x14:formula1>
            <xm:f>Categorias!$A:$A</xm:f>
          </x14:formula1>
          <xm:sqref>C18:E25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0CD3-7172-4D01-AB7A-2AA2A0C17366}">
  <sheetPr>
    <tabColor rgb="FF008080"/>
    <pageSetUpPr fitToPage="1"/>
  </sheetPr>
  <dimension ref="A1:O53"/>
  <sheetViews>
    <sheetView zoomScale="74" zoomScaleNormal="74" workbookViewId="0">
      <selection activeCell="T43" sqref="T43"/>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1" ht="4.5" customHeight="1">
      <c r="B1" s="4"/>
      <c r="C1" s="4"/>
      <c r="D1" s="4"/>
      <c r="E1" s="4"/>
      <c r="F1" s="4"/>
      <c r="G1" s="4"/>
      <c r="H1" s="4"/>
      <c r="I1" s="4"/>
      <c r="J1" s="4"/>
      <c r="K1" s="4"/>
    </row>
    <row r="2" spans="1:11">
      <c r="B2" s="76"/>
      <c r="C2" s="5"/>
      <c r="D2" s="5"/>
      <c r="E2" s="5"/>
      <c r="F2" s="5"/>
      <c r="G2" s="5"/>
      <c r="H2" s="5"/>
      <c r="I2" s="5"/>
      <c r="J2" s="5"/>
      <c r="K2" s="6"/>
    </row>
    <row r="3" spans="1:11">
      <c r="A3" s="7"/>
      <c r="B3" s="8"/>
      <c r="C3" s="9"/>
      <c r="D3" s="9"/>
      <c r="E3" s="9"/>
      <c r="F3" s="9"/>
      <c r="G3" s="9"/>
      <c r="H3" s="9"/>
      <c r="I3" s="9"/>
      <c r="J3" s="688" t="s">
        <v>99</v>
      </c>
      <c r="K3" s="11">
        <f>Dados!C16</f>
        <v>45474</v>
      </c>
    </row>
    <row r="4" spans="1:11">
      <c r="A4" s="7"/>
      <c r="B4" s="8"/>
      <c r="C4" s="9"/>
      <c r="D4" s="9"/>
      <c r="E4" s="9"/>
      <c r="F4" s="9"/>
      <c r="G4" s="9"/>
      <c r="H4" s="9"/>
      <c r="I4" s="9"/>
      <c r="J4" s="10"/>
      <c r="K4" s="12"/>
    </row>
    <row r="5" spans="1:11">
      <c r="A5" s="7"/>
      <c r="B5" s="8"/>
      <c r="C5" s="9"/>
      <c r="D5" s="9"/>
      <c r="E5" s="9"/>
      <c r="F5" s="9"/>
      <c r="G5" s="9"/>
      <c r="H5" s="9"/>
      <c r="I5" s="9"/>
      <c r="J5" s="10" t="s">
        <v>100</v>
      </c>
      <c r="K5" s="13" t="s">
        <v>101</v>
      </c>
    </row>
    <row r="6" spans="1:11">
      <c r="A6" s="7"/>
      <c r="B6" s="994" t="s">
        <v>102</v>
      </c>
      <c r="C6" s="994"/>
      <c r="D6" s="994"/>
      <c r="E6" s="994"/>
      <c r="F6" s="994"/>
      <c r="G6" s="994"/>
      <c r="H6" s="994"/>
      <c r="I6" s="994"/>
      <c r="J6" s="994"/>
      <c r="K6" s="995"/>
    </row>
    <row r="7" spans="1:11">
      <c r="B7" s="14" t="s">
        <v>103</v>
      </c>
      <c r="C7" s="15"/>
      <c r="D7" s="15"/>
      <c r="E7" s="15"/>
      <c r="F7" s="15"/>
      <c r="G7" s="15"/>
      <c r="H7" s="15"/>
      <c r="I7" s="15"/>
      <c r="J7" s="16" t="s">
        <v>104</v>
      </c>
      <c r="K7" s="89">
        <f>'Alocação MO'!D6</f>
        <v>4</v>
      </c>
    </row>
    <row r="8" spans="1:11">
      <c r="B8" s="996" t="str">
        <f>CONCATENATE("",'Alocação MO'!C6)</f>
        <v>Dimensão de Mercado e Demanda (EMD)</v>
      </c>
      <c r="C8" s="997"/>
      <c r="D8" s="997"/>
      <c r="E8" s="997"/>
      <c r="F8" s="997"/>
      <c r="G8" s="997"/>
      <c r="H8" s="997"/>
      <c r="I8" s="17"/>
      <c r="J8" s="17" t="s">
        <v>105</v>
      </c>
      <c r="K8" s="18" t="s">
        <v>106</v>
      </c>
    </row>
    <row r="9" spans="1:11">
      <c r="B9" s="996"/>
      <c r="C9" s="997"/>
      <c r="D9" s="997"/>
      <c r="E9" s="997"/>
      <c r="F9" s="998"/>
      <c r="G9" s="998"/>
      <c r="H9" s="998"/>
      <c r="I9" s="19"/>
      <c r="J9" s="19" t="s">
        <v>107</v>
      </c>
      <c r="K9" s="20"/>
    </row>
    <row r="10" spans="1:11">
      <c r="B10" s="21" t="s">
        <v>108</v>
      </c>
      <c r="C10" s="22"/>
      <c r="D10" s="23"/>
      <c r="E10" s="24"/>
      <c r="F10" s="999" t="s">
        <v>109</v>
      </c>
      <c r="G10" s="1000" t="s">
        <v>110</v>
      </c>
      <c r="H10" s="1000"/>
      <c r="I10" s="1000" t="s">
        <v>111</v>
      </c>
      <c r="J10" s="1000"/>
      <c r="K10" s="26" t="s">
        <v>112</v>
      </c>
    </row>
    <row r="11" spans="1:11">
      <c r="B11" s="27"/>
      <c r="C11" s="28"/>
      <c r="D11" s="29"/>
      <c r="E11" s="30"/>
      <c r="F11" s="999"/>
      <c r="G11" s="25" t="s">
        <v>113</v>
      </c>
      <c r="H11" s="25" t="s">
        <v>114</v>
      </c>
      <c r="I11" s="25" t="s">
        <v>113</v>
      </c>
      <c r="J11" s="25" t="s">
        <v>114</v>
      </c>
      <c r="K11" s="31" t="s">
        <v>115</v>
      </c>
    </row>
    <row r="12" spans="1:11" ht="32.25" customHeight="1">
      <c r="B12" s="32" t="s">
        <v>658</v>
      </c>
      <c r="C12" s="992" t="str">
        <f>VLOOKUP(B12,Equip.Info!A:I,2,FALSE)</f>
        <v>Desktop completo, processador Intel Core i5, 16GB memória, Resolução 3.840x2.160 (4K), PV GPU de 4GB e Sistema Operacional.</v>
      </c>
      <c r="D12" s="992"/>
      <c r="E12" s="993"/>
      <c r="F12" s="419">
        <f>SUM(I18:I25)</f>
        <v>2919.84</v>
      </c>
      <c r="G12" s="102">
        <v>1</v>
      </c>
      <c r="H12" s="102">
        <v>0</v>
      </c>
      <c r="I12" s="102">
        <f>VLOOKUP($B12,Equip.Info!$A:$I,8,FALSE)</f>
        <v>0.187</v>
      </c>
      <c r="J12" s="102">
        <f>VLOOKUP($B12,Equip.Info!$A:$I,9,FALSE)</f>
        <v>0.12379999999999999</v>
      </c>
      <c r="K12" s="113">
        <f>ROUND(F12*(G12*I12+H12*J12),4)</f>
        <v>546.01009999999997</v>
      </c>
    </row>
    <row r="13" spans="1:11" ht="29.25" customHeight="1">
      <c r="B13" s="32"/>
      <c r="C13" s="989"/>
      <c r="D13" s="989"/>
      <c r="E13" s="990"/>
      <c r="F13" s="103"/>
      <c r="G13" s="103"/>
      <c r="H13" s="103"/>
      <c r="I13" s="103"/>
      <c r="J13" s="103"/>
      <c r="K13" s="114"/>
    </row>
    <row r="14" spans="1:11" ht="20.100000000000001" customHeight="1">
      <c r="B14" s="36"/>
      <c r="E14" s="7"/>
      <c r="F14" s="37"/>
      <c r="G14" s="34"/>
      <c r="H14" s="34"/>
      <c r="I14" s="34"/>
      <c r="J14" s="34"/>
      <c r="K14" s="35"/>
    </row>
    <row r="15" spans="1:11" ht="20.100000000000001" customHeight="1">
      <c r="B15" s="38"/>
      <c r="C15" s="4"/>
      <c r="D15" s="4"/>
      <c r="E15" s="39"/>
      <c r="F15" s="40"/>
      <c r="G15" s="41"/>
      <c r="H15" s="41"/>
      <c r="I15" s="41"/>
      <c r="J15" s="41"/>
      <c r="K15" s="42"/>
    </row>
    <row r="16" spans="1:11">
      <c r="B16" s="43" t="s">
        <v>116</v>
      </c>
      <c r="C16" s="44"/>
      <c r="D16" s="44"/>
      <c r="E16" s="44"/>
      <c r="F16" s="44"/>
      <c r="G16" s="45"/>
      <c r="H16" s="45"/>
      <c r="I16" s="45"/>
      <c r="J16" s="46"/>
      <c r="K16" s="47">
        <f>K12+K13</f>
        <v>546.01009999999997</v>
      </c>
    </row>
    <row r="17" spans="2:15" s="50" customFormat="1" ht="45">
      <c r="B17" s="48" t="s">
        <v>117</v>
      </c>
      <c r="C17" s="83"/>
      <c r="D17" s="83"/>
      <c r="E17" s="83"/>
      <c r="F17" s="90" t="s">
        <v>118</v>
      </c>
      <c r="G17" s="90" t="s">
        <v>119</v>
      </c>
      <c r="H17" s="91" t="s">
        <v>120</v>
      </c>
      <c r="I17" s="84" t="s">
        <v>121</v>
      </c>
      <c r="J17" s="49" t="s">
        <v>122</v>
      </c>
      <c r="K17" s="49" t="s">
        <v>123</v>
      </c>
      <c r="O17" s="85"/>
    </row>
    <row r="18" spans="2:15" ht="15" customHeight="1">
      <c r="B18" s="36" t="str">
        <f>IF(ISBLANK(C18),0,VLOOKUP(C18,Categorias!A:B,2,FALSE))</f>
        <v>P8060</v>
      </c>
      <c r="C18" s="991" t="s">
        <v>34</v>
      </c>
      <c r="D18" s="991"/>
      <c r="E18" s="991"/>
      <c r="F18" s="53">
        <v>0.75</v>
      </c>
      <c r="G18" s="54">
        <f>INDEX(Resumo[],MATCH($B$8,Resumo[Descrição dos Produtos],0),MATCH(C18,Resumo[#Headers],0))</f>
        <v>1</v>
      </c>
      <c r="H18" s="51">
        <f>F18*G18*$K$7</f>
        <v>3</v>
      </c>
      <c r="I18" s="55">
        <f>H18*182.49</f>
        <v>547.47</v>
      </c>
      <c r="J18" s="52">
        <f>IF(ISBLANK(B18),0,VLOOKUP(B18,'TC 07-2024'!B:Z,25,FALSE)/182.49)</f>
        <v>220.87434927941257</v>
      </c>
      <c r="K18" s="34">
        <f>ROUND(J18*I18,4)</f>
        <v>120922.08</v>
      </c>
    </row>
    <row r="19" spans="2:15" ht="15" customHeight="1">
      <c r="B19" s="36" t="str">
        <f>IF(ISBLANK(C19),0,VLOOKUP(C19,Categorias!A:B,2,FALSE))</f>
        <v>P8067</v>
      </c>
      <c r="C19" s="991" t="s">
        <v>41</v>
      </c>
      <c r="D19" s="991"/>
      <c r="E19" s="991"/>
      <c r="F19" s="53">
        <v>1</v>
      </c>
      <c r="G19" s="54">
        <f>INDEX(Resumo[],MATCH($B$8,Resumo[Descrição dos Produtos],0),MATCH(C19,Resumo[#Headers],0))</f>
        <v>1</v>
      </c>
      <c r="H19" s="51">
        <f t="shared" ref="H19:H21" si="0">F19*G19*$K$7</f>
        <v>4</v>
      </c>
      <c r="I19" s="55">
        <f t="shared" ref="I19:I21" si="1">H19*182.49</f>
        <v>729.96</v>
      </c>
      <c r="J19" s="52">
        <f>IF(ISBLANK(B19),0,VLOOKUP(B19,'TC 07-2024'!B:Z,25,FALSE)/182.49)</f>
        <v>162.27042577675488</v>
      </c>
      <c r="K19" s="34">
        <f t="shared" ref="K19:K22" si="2">ROUND(J19*I19,4)</f>
        <v>118450.92</v>
      </c>
    </row>
    <row r="20" spans="2:15" ht="15" customHeight="1">
      <c r="B20" s="36" t="str">
        <f>IF(ISBLANK(C20),0,VLOOKUP(C20,Categorias!A:B,2,FALSE))</f>
        <v>P8066</v>
      </c>
      <c r="C20" s="991" t="s">
        <v>40</v>
      </c>
      <c r="D20" s="991"/>
      <c r="E20" s="991"/>
      <c r="F20" s="53">
        <v>1</v>
      </c>
      <c r="G20" s="54">
        <f>INDEX(Resumo[],MATCH($B$8,Resumo[Descrição dos Produtos],0),MATCH(C20,Resumo[#Headers],0))</f>
        <v>1</v>
      </c>
      <c r="H20" s="51">
        <f t="shared" si="0"/>
        <v>4</v>
      </c>
      <c r="I20" s="55">
        <f t="shared" si="1"/>
        <v>729.96</v>
      </c>
      <c r="J20" s="52">
        <f>IF(ISBLANK(B20),0,VLOOKUP(B20,'TC 07-2024'!B:Z,25,FALSE)/182.49)</f>
        <v>130.27935777302866</v>
      </c>
      <c r="K20" s="34">
        <f t="shared" si="2"/>
        <v>95098.72</v>
      </c>
    </row>
    <row r="21" spans="2:15" ht="15" customHeight="1">
      <c r="B21" s="36" t="str">
        <f>IF(ISBLANK(C21),0,VLOOKUP(C21,Categorias!A:B,2,FALSE))</f>
        <v>P8047</v>
      </c>
      <c r="C21" s="991" t="s">
        <v>27</v>
      </c>
      <c r="D21" s="991"/>
      <c r="E21" s="991"/>
      <c r="F21" s="53">
        <v>0.75</v>
      </c>
      <c r="G21" s="54">
        <f>INDEX(Resumo[],MATCH($B$8,Resumo[Descrição dos Produtos],0),MATCH(C21,Resumo[#Headers],0))</f>
        <v>1</v>
      </c>
      <c r="H21" s="51">
        <f t="shared" si="0"/>
        <v>3</v>
      </c>
      <c r="I21" s="55">
        <f t="shared" si="1"/>
        <v>547.47</v>
      </c>
      <c r="J21" s="52">
        <f>IF(ISBLANK(B21),0,VLOOKUP(B21,'TC 07-2024'!B:Z,25,FALSE)/182.49)</f>
        <v>107.83708696366924</v>
      </c>
      <c r="K21" s="34">
        <f t="shared" si="2"/>
        <v>59037.57</v>
      </c>
    </row>
    <row r="22" spans="2:15" ht="15" customHeight="1">
      <c r="B22" s="36" t="str">
        <f>IF(ISBLANK(C22),0,VLOOKUP(C22,Categorias!A:B,2,FALSE))</f>
        <v>P8061</v>
      </c>
      <c r="C22" s="991" t="s">
        <v>35</v>
      </c>
      <c r="D22" s="991"/>
      <c r="E22" s="991"/>
      <c r="F22" s="53">
        <v>0.5</v>
      </c>
      <c r="G22" s="54">
        <f>INDEX(Resumo[],MATCH($B$8,Resumo[Descrição dos Produtos],0),MATCH(C22,Resumo[#Headers],0))</f>
        <v>1</v>
      </c>
      <c r="H22" s="51">
        <f t="shared" ref="H22" si="3">F22*G22*$K$7</f>
        <v>2</v>
      </c>
      <c r="I22" s="55">
        <f t="shared" ref="I22" si="4">H22*182.49</f>
        <v>364.98</v>
      </c>
      <c r="J22" s="52">
        <f>IF(ISBLANK(B22),0,VLOOKUP(B22,'TC 07-2024'!B:Z,25,FALSE)/182.49)</f>
        <v>185.03868705134528</v>
      </c>
      <c r="K22" s="34">
        <f t="shared" si="2"/>
        <v>67535.42</v>
      </c>
    </row>
    <row r="23" spans="2:15" ht="15" customHeight="1">
      <c r="B23" s="36"/>
      <c r="C23" s="991"/>
      <c r="D23" s="991"/>
      <c r="E23" s="991"/>
      <c r="F23" s="53"/>
      <c r="G23" s="54"/>
      <c r="H23" s="51"/>
      <c r="I23" s="55"/>
      <c r="J23" s="52"/>
      <c r="K23" s="34"/>
    </row>
    <row r="24" spans="2:15" ht="15" customHeight="1">
      <c r="B24" s="36"/>
      <c r="C24" s="991"/>
      <c r="D24" s="991"/>
      <c r="E24" s="991"/>
      <c r="F24" s="53"/>
      <c r="G24" s="54"/>
      <c r="H24" s="51"/>
      <c r="I24" s="55"/>
      <c r="J24" s="52"/>
      <c r="K24" s="34"/>
    </row>
    <row r="25" spans="2:15" ht="15" customHeight="1">
      <c r="B25" s="36" t="s">
        <v>320</v>
      </c>
      <c r="C25" s="991"/>
      <c r="D25" s="991"/>
      <c r="E25" s="991"/>
      <c r="F25" s="53"/>
      <c r="G25" s="54"/>
      <c r="H25" s="51"/>
      <c r="I25" s="55"/>
      <c r="J25" s="52"/>
      <c r="K25" s="34"/>
    </row>
    <row r="26" spans="2:15">
      <c r="B26" s="43" t="s">
        <v>124</v>
      </c>
      <c r="C26" s="44"/>
      <c r="D26" s="44"/>
      <c r="E26" s="44"/>
      <c r="F26" s="45"/>
      <c r="G26" s="45"/>
      <c r="H26" s="45"/>
      <c r="I26" s="45"/>
      <c r="J26" s="46"/>
      <c r="K26" s="47">
        <f>SUM(K18:K25)</f>
        <v>461044.70999999996</v>
      </c>
    </row>
    <row r="27" spans="2:15">
      <c r="B27" s="43" t="s">
        <v>125</v>
      </c>
      <c r="C27" s="44"/>
      <c r="D27" s="44"/>
      <c r="E27" s="353">
        <v>1</v>
      </c>
      <c r="F27" s="43" t="s">
        <v>126</v>
      </c>
      <c r="G27" s="44"/>
      <c r="H27" s="44"/>
      <c r="I27" s="44"/>
      <c r="J27" s="62"/>
      <c r="K27" s="47">
        <f>K26+K16</f>
        <v>461590.72009999998</v>
      </c>
    </row>
    <row r="28" spans="2:15">
      <c r="B28" s="43" t="s">
        <v>127</v>
      </c>
      <c r="C28" s="44"/>
      <c r="D28" s="44"/>
      <c r="E28" s="353"/>
      <c r="F28" s="43"/>
      <c r="G28" s="44"/>
      <c r="H28" s="44"/>
      <c r="I28" s="44"/>
      <c r="J28" s="62"/>
      <c r="K28" s="47">
        <f>K27/E27</f>
        <v>461590.72009999998</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VLOOKUP(B31,Mat.Info!A1:H3,2,FALSE)</f>
        <v>Pacote Microsoft 365 Business Basic</v>
      </c>
      <c r="G31" s="7"/>
      <c r="H31" s="101" t="s">
        <v>299</v>
      </c>
      <c r="I31" s="418">
        <f>SUM(F12:F15)</f>
        <v>2919.84</v>
      </c>
      <c r="J31" s="101">
        <f>VLOOKUP(B31,Mat.Info!$A:$H,8,FALSE)</f>
        <v>0.26637076004164612</v>
      </c>
      <c r="K31" s="33">
        <f>ROUND(IF(B31="","",I31*J31),4)</f>
        <v>777.76</v>
      </c>
    </row>
    <row r="32" spans="2:15">
      <c r="B32" s="36"/>
      <c r="G32" s="7"/>
      <c r="H32" s="34"/>
      <c r="I32" s="34"/>
      <c r="J32" s="34"/>
      <c r="K32" s="34"/>
    </row>
    <row r="33" spans="2:11">
      <c r="B33" s="36"/>
      <c r="G33" s="7"/>
      <c r="H33" s="34"/>
      <c r="I33" s="34"/>
      <c r="J33" s="34"/>
      <c r="K33" s="34"/>
    </row>
    <row r="34" spans="2:11">
      <c r="B34" s="36"/>
      <c r="G34" s="7"/>
      <c r="H34" s="34"/>
      <c r="I34" s="34"/>
      <c r="J34" s="34"/>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8"/>
      <c r="C38" s="4"/>
      <c r="D38" s="4"/>
      <c r="E38" s="4"/>
      <c r="F38" s="4"/>
      <c r="G38" s="39"/>
      <c r="H38" s="41"/>
      <c r="I38" s="41"/>
      <c r="J38" s="41"/>
      <c r="K38" s="41"/>
    </row>
    <row r="39" spans="2:11">
      <c r="B39" s="43" t="s">
        <v>132</v>
      </c>
      <c r="C39" s="44"/>
      <c r="D39" s="44"/>
      <c r="E39" s="44"/>
      <c r="F39" s="44"/>
      <c r="G39" s="44"/>
      <c r="H39" s="45"/>
      <c r="I39" s="45"/>
      <c r="J39" s="46"/>
      <c r="K39" s="47">
        <f>SUM(K31:K38)</f>
        <v>777.76</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462368.48009999999</v>
      </c>
    </row>
    <row r="50" spans="2:11">
      <c r="B50" s="43" t="s">
        <v>144</v>
      </c>
      <c r="C50" s="73"/>
      <c r="D50" s="73"/>
      <c r="E50" s="73"/>
      <c r="F50" s="73"/>
      <c r="G50" s="73"/>
      <c r="H50" s="73"/>
      <c r="I50" s="73"/>
      <c r="J50" s="75">
        <f ca="1">Dados!$C$17</f>
        <v>0.4466</v>
      </c>
      <c r="K50" s="74">
        <f ca="1">K49*J50</f>
        <v>206493.76321265998</v>
      </c>
    </row>
    <row r="51" spans="2:11">
      <c r="B51" s="63" t="s">
        <v>145</v>
      </c>
      <c r="C51" s="44"/>
      <c r="D51" s="44"/>
      <c r="E51" s="44"/>
      <c r="F51" s="44"/>
      <c r="G51" s="44"/>
      <c r="H51" s="44"/>
      <c r="I51" s="44"/>
      <c r="J51" s="44"/>
      <c r="K51" s="47">
        <f ca="1">ROUND(K50+K49,2)</f>
        <v>668862.24</v>
      </c>
    </row>
    <row r="52" spans="2:11" ht="7.5" customHeight="1"/>
    <row r="53" spans="2:11" ht="4.5" customHeight="1"/>
  </sheetData>
  <mergeCells count="18">
    <mergeCell ref="B30:G30"/>
    <mergeCell ref="E44:G44"/>
    <mergeCell ref="H44:J44"/>
    <mergeCell ref="C13:E13"/>
    <mergeCell ref="C18:E18"/>
    <mergeCell ref="C19:E19"/>
    <mergeCell ref="C20:E20"/>
    <mergeCell ref="C21:E21"/>
    <mergeCell ref="C22:E22"/>
    <mergeCell ref="C23:E23"/>
    <mergeCell ref="C24:E24"/>
    <mergeCell ref="C25:E25"/>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B620FD-2C72-4C43-A758-522FE5D01F8C}">
          <x14:formula1>
            <xm:f>Categorias!$A:$A</xm:f>
          </x14:formula1>
          <xm:sqref>C18:E25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3EB3D-2670-427C-9AF1-DEEB93D8A376}">
  <sheetPr>
    <tabColor rgb="FF008080"/>
    <pageSetUpPr fitToPage="1"/>
  </sheetPr>
  <dimension ref="A1:O53"/>
  <sheetViews>
    <sheetView zoomScale="74" zoomScaleNormal="74" workbookViewId="0">
      <selection activeCell="U29" sqref="U29"/>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1" ht="4.5" customHeight="1">
      <c r="B1" s="4"/>
      <c r="C1" s="4"/>
      <c r="D1" s="4"/>
      <c r="E1" s="4"/>
      <c r="F1" s="4"/>
      <c r="G1" s="4"/>
      <c r="H1" s="4"/>
      <c r="I1" s="4"/>
      <c r="J1" s="4"/>
      <c r="K1" s="4"/>
    </row>
    <row r="2" spans="1:11">
      <c r="B2" s="76"/>
      <c r="C2" s="5"/>
      <c r="D2" s="5"/>
      <c r="E2" s="5"/>
      <c r="F2" s="5"/>
      <c r="G2" s="5"/>
      <c r="H2" s="5"/>
      <c r="I2" s="5"/>
      <c r="J2" s="5"/>
      <c r="K2" s="6"/>
    </row>
    <row r="3" spans="1:11">
      <c r="A3" s="7"/>
      <c r="B3" s="8"/>
      <c r="C3" s="9"/>
      <c r="D3" s="9"/>
      <c r="E3" s="9"/>
      <c r="F3" s="9"/>
      <c r="G3" s="9"/>
      <c r="H3" s="9"/>
      <c r="I3" s="9"/>
      <c r="J3" s="688" t="s">
        <v>99</v>
      </c>
      <c r="K3" s="11">
        <f>Dados!C16</f>
        <v>45474</v>
      </c>
    </row>
    <row r="4" spans="1:11">
      <c r="A4" s="7"/>
      <c r="B4" s="8"/>
      <c r="C4" s="9"/>
      <c r="D4" s="9"/>
      <c r="E4" s="9"/>
      <c r="F4" s="9"/>
      <c r="G4" s="9"/>
      <c r="H4" s="9"/>
      <c r="I4" s="9"/>
      <c r="J4" s="10"/>
      <c r="K4" s="12"/>
    </row>
    <row r="5" spans="1:11">
      <c r="A5" s="7"/>
      <c r="B5" s="8"/>
      <c r="C5" s="9"/>
      <c r="D5" s="9"/>
      <c r="E5" s="9"/>
      <c r="F5" s="9"/>
      <c r="G5" s="9"/>
      <c r="H5" s="9"/>
      <c r="I5" s="9"/>
      <c r="J5" s="10" t="s">
        <v>100</v>
      </c>
      <c r="K5" s="13" t="s">
        <v>101</v>
      </c>
    </row>
    <row r="6" spans="1:11">
      <c r="A6" s="7"/>
      <c r="B6" s="994" t="s">
        <v>102</v>
      </c>
      <c r="C6" s="994"/>
      <c r="D6" s="994"/>
      <c r="E6" s="994"/>
      <c r="F6" s="994"/>
      <c r="G6" s="994"/>
      <c r="H6" s="994"/>
      <c r="I6" s="994"/>
      <c r="J6" s="994"/>
      <c r="K6" s="995"/>
    </row>
    <row r="7" spans="1:11">
      <c r="B7" s="14" t="s">
        <v>103</v>
      </c>
      <c r="C7" s="15"/>
      <c r="D7" s="15"/>
      <c r="E7" s="15"/>
      <c r="F7" s="15"/>
      <c r="G7" s="15"/>
      <c r="H7" s="15"/>
      <c r="I7" s="15"/>
      <c r="J7" s="16" t="s">
        <v>104</v>
      </c>
      <c r="K7" s="89">
        <f>'Alocação MO'!D7</f>
        <v>4</v>
      </c>
    </row>
    <row r="8" spans="1:11">
      <c r="B8" s="996" t="str">
        <f>CONCATENATE("",'Alocação MO'!C7)</f>
        <v>Dimensão de Engenharia (EEN) - Campo</v>
      </c>
      <c r="C8" s="997"/>
      <c r="D8" s="997"/>
      <c r="E8" s="997"/>
      <c r="F8" s="997"/>
      <c r="G8" s="997"/>
      <c r="H8" s="997"/>
      <c r="I8" s="17"/>
      <c r="J8" s="17" t="s">
        <v>105</v>
      </c>
      <c r="K8" s="18" t="s">
        <v>106</v>
      </c>
    </row>
    <row r="9" spans="1:11">
      <c r="B9" s="996"/>
      <c r="C9" s="997"/>
      <c r="D9" s="997"/>
      <c r="E9" s="997"/>
      <c r="F9" s="998"/>
      <c r="G9" s="998"/>
      <c r="H9" s="998"/>
      <c r="I9" s="19"/>
      <c r="J9" s="19" t="s">
        <v>107</v>
      </c>
      <c r="K9" s="20"/>
    </row>
    <row r="10" spans="1:11">
      <c r="B10" s="21" t="s">
        <v>108</v>
      </c>
      <c r="C10" s="22"/>
      <c r="D10" s="23"/>
      <c r="E10" s="24"/>
      <c r="F10" s="999" t="s">
        <v>109</v>
      </c>
      <c r="G10" s="1000" t="s">
        <v>110</v>
      </c>
      <c r="H10" s="1000"/>
      <c r="I10" s="1000" t="s">
        <v>111</v>
      </c>
      <c r="J10" s="1000"/>
      <c r="K10" s="26" t="s">
        <v>112</v>
      </c>
    </row>
    <row r="11" spans="1:11">
      <c r="B11" s="27"/>
      <c r="C11" s="28"/>
      <c r="D11" s="29"/>
      <c r="E11" s="30"/>
      <c r="F11" s="999"/>
      <c r="G11" s="25" t="s">
        <v>113</v>
      </c>
      <c r="H11" s="25" t="s">
        <v>114</v>
      </c>
      <c r="I11" s="25" t="s">
        <v>113</v>
      </c>
      <c r="J11" s="25" t="s">
        <v>114</v>
      </c>
      <c r="K11" s="31" t="s">
        <v>115</v>
      </c>
    </row>
    <row r="12" spans="1:11" ht="32.25" customHeight="1">
      <c r="B12" s="32" t="s">
        <v>656</v>
      </c>
      <c r="C12" s="992" t="str">
        <f>VLOOKUP(B12,Equip.Info!A:I,2,FALSE)</f>
        <v>Laptop completo, processador Intel Core i5, 16GB memória, Resolução 3.840x2.160 (4K), PV GPU de 4GB e Sistema Operacional.</v>
      </c>
      <c r="D12" s="992"/>
      <c r="E12" s="993"/>
      <c r="F12" s="102">
        <f>SUM(I18:I25)</f>
        <v>729.96</v>
      </c>
      <c r="G12" s="102">
        <v>1</v>
      </c>
      <c r="H12" s="102">
        <v>0</v>
      </c>
      <c r="I12" s="102">
        <f>VLOOKUP($B12,Equip.Info!$A:$I,8,FALSE)</f>
        <v>0.46229999999999999</v>
      </c>
      <c r="J12" s="102">
        <f>VLOOKUP($B12,Equip.Info!$A:$I,9,FALSE)</f>
        <v>0.30609999999999998</v>
      </c>
      <c r="K12" s="113">
        <f>ROUND(F12*(G12*I12+H12*J12),4)</f>
        <v>337.46050000000002</v>
      </c>
    </row>
    <row r="13" spans="1:11" ht="29.25" customHeight="1">
      <c r="B13" s="32"/>
      <c r="C13" s="989"/>
      <c r="D13" s="989"/>
      <c r="E13" s="990"/>
      <c r="F13" s="103"/>
      <c r="G13" s="103"/>
      <c r="H13" s="103"/>
      <c r="I13" s="103"/>
      <c r="J13" s="103"/>
      <c r="K13" s="114"/>
    </row>
    <row r="14" spans="1:11" ht="20.100000000000001" customHeight="1">
      <c r="B14" s="36"/>
      <c r="E14" s="7"/>
      <c r="F14" s="37"/>
      <c r="G14" s="34"/>
      <c r="H14" s="34"/>
      <c r="I14" s="34"/>
      <c r="J14" s="34"/>
      <c r="K14" s="35"/>
    </row>
    <row r="15" spans="1:11" ht="20.100000000000001" customHeight="1">
      <c r="B15" s="38"/>
      <c r="C15" s="4"/>
      <c r="D15" s="4"/>
      <c r="E15" s="39"/>
      <c r="F15" s="40"/>
      <c r="G15" s="41"/>
      <c r="H15" s="41"/>
      <c r="I15" s="41"/>
      <c r="J15" s="41"/>
      <c r="K15" s="42"/>
    </row>
    <row r="16" spans="1:11">
      <c r="B16" s="43" t="s">
        <v>116</v>
      </c>
      <c r="C16" s="44"/>
      <c r="D16" s="44"/>
      <c r="E16" s="44"/>
      <c r="F16" s="44"/>
      <c r="G16" s="45"/>
      <c r="H16" s="45"/>
      <c r="I16" s="45"/>
      <c r="J16" s="46"/>
      <c r="K16" s="47">
        <f>K12+K13</f>
        <v>337.46050000000002</v>
      </c>
    </row>
    <row r="17" spans="2:15" s="50" customFormat="1" ht="45">
      <c r="B17" s="48" t="s">
        <v>117</v>
      </c>
      <c r="C17" s="83"/>
      <c r="D17" s="83"/>
      <c r="E17" s="83"/>
      <c r="F17" s="90" t="s">
        <v>118</v>
      </c>
      <c r="G17" s="90" t="s">
        <v>119</v>
      </c>
      <c r="H17" s="91" t="s">
        <v>120</v>
      </c>
      <c r="I17" s="84" t="s">
        <v>121</v>
      </c>
      <c r="J17" s="49" t="s">
        <v>122</v>
      </c>
      <c r="K17" s="49" t="s">
        <v>123</v>
      </c>
      <c r="O17" s="85"/>
    </row>
    <row r="18" spans="2:15" ht="15" customHeight="1">
      <c r="B18" s="36" t="str">
        <f>IF(ISBLANK(C18),0,VLOOKUP(C18,Categorias!A:B,2,FALSE))</f>
        <v>P8066</v>
      </c>
      <c r="C18" s="991" t="s">
        <v>40</v>
      </c>
      <c r="D18" s="991"/>
      <c r="E18" s="991"/>
      <c r="F18" s="53">
        <v>1</v>
      </c>
      <c r="G18" s="54">
        <f>INDEX(Resumo[],MATCH($B$8,Resumo[Descrição dos Produtos],0),MATCH(C18,Resumo[#Headers],0))</f>
        <v>1</v>
      </c>
      <c r="H18" s="51">
        <f>F18*G18*$K$7</f>
        <v>4</v>
      </c>
      <c r="I18" s="55">
        <f t="shared" ref="I18" si="0">H18*182.49</f>
        <v>729.96</v>
      </c>
      <c r="J18" s="52">
        <f>IF(ISBLANK(B18),0,VLOOKUP(B18,'TC 07-2024'!B:Z,25,FALSE)/182.49)</f>
        <v>130.27935777302866</v>
      </c>
      <c r="K18" s="34">
        <f>ROUND(J18*I18,4)</f>
        <v>95098.72</v>
      </c>
    </row>
    <row r="19" spans="2:15" ht="15" customHeight="1">
      <c r="B19" s="36"/>
      <c r="C19" s="991"/>
      <c r="D19" s="991"/>
      <c r="E19" s="991"/>
      <c r="F19" s="53"/>
      <c r="G19" s="54"/>
      <c r="H19" s="51"/>
      <c r="I19" s="55"/>
      <c r="J19" s="52"/>
      <c r="K19" s="34"/>
    </row>
    <row r="20" spans="2:15" ht="15" customHeight="1">
      <c r="B20" s="36"/>
      <c r="C20" s="991"/>
      <c r="D20" s="991"/>
      <c r="E20" s="991"/>
      <c r="F20" s="53"/>
      <c r="G20" s="54"/>
      <c r="H20" s="51"/>
      <c r="I20" s="55"/>
      <c r="J20" s="52"/>
      <c r="K20" s="34"/>
    </row>
    <row r="21" spans="2:15" ht="15" customHeight="1">
      <c r="B21" s="36"/>
      <c r="C21" s="100"/>
      <c r="D21" s="100"/>
      <c r="E21" s="100"/>
      <c r="F21" s="53"/>
      <c r="G21" s="54"/>
      <c r="H21" s="51"/>
      <c r="I21" s="55"/>
      <c r="J21" s="52"/>
      <c r="K21" s="34"/>
    </row>
    <row r="22" spans="2:15" ht="15" customHeight="1">
      <c r="B22" s="36"/>
      <c r="F22" s="57"/>
      <c r="H22" s="92"/>
      <c r="I22" s="58"/>
      <c r="J22" s="52"/>
      <c r="K22" s="34"/>
    </row>
    <row r="23" spans="2:15" ht="15" customHeight="1">
      <c r="B23" s="36"/>
      <c r="F23" s="57"/>
      <c r="H23" s="92"/>
      <c r="I23" s="58"/>
      <c r="J23" s="52"/>
      <c r="K23" s="34"/>
    </row>
    <row r="24" spans="2:15" ht="15" customHeight="1">
      <c r="B24" s="36"/>
      <c r="F24" s="57"/>
      <c r="H24" s="92"/>
      <c r="I24" s="58"/>
      <c r="J24" s="52"/>
      <c r="K24" s="34"/>
    </row>
    <row r="25" spans="2:15" ht="15" customHeight="1">
      <c r="B25" s="36" t="s">
        <v>320</v>
      </c>
      <c r="C25" s="4"/>
      <c r="D25" s="4"/>
      <c r="E25" s="4"/>
      <c r="F25" s="59"/>
      <c r="G25" s="4"/>
      <c r="H25" s="59"/>
      <c r="I25" s="60"/>
      <c r="J25" s="52"/>
      <c r="K25" s="41"/>
    </row>
    <row r="26" spans="2:15">
      <c r="B26" s="43" t="s">
        <v>124</v>
      </c>
      <c r="C26" s="44"/>
      <c r="D26" s="44"/>
      <c r="E26" s="44"/>
      <c r="F26" s="45"/>
      <c r="G26" s="45"/>
      <c r="H26" s="45"/>
      <c r="I26" s="45"/>
      <c r="J26" s="46"/>
      <c r="K26" s="47">
        <f>SUM(K18:K25)</f>
        <v>95098.72</v>
      </c>
    </row>
    <row r="27" spans="2:15">
      <c r="B27" s="43" t="s">
        <v>125</v>
      </c>
      <c r="C27" s="44"/>
      <c r="D27" s="44"/>
      <c r="E27" s="353">
        <v>1</v>
      </c>
      <c r="F27" s="43" t="s">
        <v>126</v>
      </c>
      <c r="G27" s="44"/>
      <c r="H27" s="44"/>
      <c r="I27" s="44"/>
      <c r="J27" s="62"/>
      <c r="K27" s="47">
        <f>K26+K16</f>
        <v>95436.180500000002</v>
      </c>
    </row>
    <row r="28" spans="2:15">
      <c r="B28" s="43" t="s">
        <v>127</v>
      </c>
      <c r="C28" s="44"/>
      <c r="D28" s="44"/>
      <c r="E28" s="353"/>
      <c r="F28" s="43"/>
      <c r="G28" s="44"/>
      <c r="H28" s="44"/>
      <c r="I28" s="44"/>
      <c r="J28" s="62"/>
      <c r="K28" s="47">
        <f>K27/E27</f>
        <v>95436.180500000002</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VLOOKUP(B31,Mat.Info!$A:$H,2,FALSE)</f>
        <v>Pacote Microsoft 365 Business Basic</v>
      </c>
      <c r="G31" s="7"/>
      <c r="H31" s="101" t="s">
        <v>299</v>
      </c>
      <c r="I31" s="101">
        <f>SUM($F$12:$F$15)</f>
        <v>729.96</v>
      </c>
      <c r="J31" s="101">
        <f>VLOOKUP(B31,Mat.Info!$A:$H,8,FALSE)</f>
        <v>0.26637076004164612</v>
      </c>
      <c r="K31" s="33">
        <f>ROUND(IF(B31="","",I31*J31),4)</f>
        <v>194.44</v>
      </c>
    </row>
    <row r="32" spans="2:15">
      <c r="B32" s="36"/>
      <c r="G32" s="7"/>
      <c r="H32" s="58"/>
      <c r="I32" s="58"/>
      <c r="J32" s="58"/>
      <c r="K32" s="34"/>
    </row>
    <row r="33" spans="2:11">
      <c r="B33" s="36"/>
      <c r="G33" s="7"/>
      <c r="H33" s="58"/>
      <c r="I33" s="58"/>
      <c r="J33" s="58"/>
      <c r="K33" s="34"/>
    </row>
    <row r="34" spans="2:11">
      <c r="B34" s="36"/>
      <c r="G34" s="7"/>
      <c r="H34" s="34"/>
      <c r="I34" s="34"/>
      <c r="J34" s="34"/>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8"/>
      <c r="C38" s="4"/>
      <c r="D38" s="4"/>
      <c r="E38" s="4"/>
      <c r="F38" s="4"/>
      <c r="G38" s="39"/>
      <c r="H38" s="41"/>
      <c r="I38" s="41"/>
      <c r="J38" s="41"/>
      <c r="K38" s="41"/>
    </row>
    <row r="39" spans="2:11">
      <c r="B39" s="43" t="s">
        <v>132</v>
      </c>
      <c r="C39" s="44"/>
      <c r="D39" s="44"/>
      <c r="E39" s="44"/>
      <c r="F39" s="44"/>
      <c r="G39" s="44"/>
      <c r="H39" s="45"/>
      <c r="I39" s="45"/>
      <c r="J39" s="46"/>
      <c r="K39" s="47">
        <f>SUM(K31:K38)</f>
        <v>194.44</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95630.620500000005</v>
      </c>
    </row>
    <row r="50" spans="2:11">
      <c r="B50" s="43" t="s">
        <v>144</v>
      </c>
      <c r="C50" s="73"/>
      <c r="D50" s="73"/>
      <c r="E50" s="73"/>
      <c r="F50" s="73"/>
      <c r="G50" s="73"/>
      <c r="H50" s="73"/>
      <c r="I50" s="73"/>
      <c r="J50" s="75">
        <f ca="1">Dados!$C$17</f>
        <v>0.4466</v>
      </c>
      <c r="K50" s="74">
        <f ca="1">K49*J50</f>
        <v>42708.6351153</v>
      </c>
    </row>
    <row r="51" spans="2:11">
      <c r="B51" s="63" t="s">
        <v>145</v>
      </c>
      <c r="C51" s="44"/>
      <c r="D51" s="44"/>
      <c r="E51" s="44"/>
      <c r="F51" s="44"/>
      <c r="G51" s="44"/>
      <c r="H51" s="44"/>
      <c r="I51" s="44"/>
      <c r="J51" s="44"/>
      <c r="K51" s="47">
        <f ca="1">ROUND(K50+K49,2)</f>
        <v>138339.26</v>
      </c>
    </row>
    <row r="52" spans="2:11" ht="7.5" customHeight="1"/>
    <row r="53" spans="2:11" ht="4.5" customHeight="1"/>
  </sheetData>
  <mergeCells count="13">
    <mergeCell ref="H44:J44"/>
    <mergeCell ref="C13:E13"/>
    <mergeCell ref="C18:E18"/>
    <mergeCell ref="C19:E19"/>
    <mergeCell ref="C20:E20"/>
    <mergeCell ref="B30:G30"/>
    <mergeCell ref="E44:G44"/>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5BDFB7-A224-4D30-9D47-EDAA617DCBA8}">
          <x14:formula1>
            <xm:f>Categorias!$A:$A</xm:f>
          </x14:formula1>
          <xm:sqref>C18:E25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DB1BF-63D7-4A10-8131-E28E8BD5B141}">
  <sheetPr>
    <tabColor rgb="FF008080"/>
    <pageSetUpPr fitToPage="1"/>
  </sheetPr>
  <dimension ref="A1:O53"/>
  <sheetViews>
    <sheetView zoomScale="74" zoomScaleNormal="74" workbookViewId="0">
      <selection activeCell="P48" sqref="P48"/>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1" ht="4.5" customHeight="1">
      <c r="B1" s="4"/>
      <c r="C1" s="4"/>
      <c r="D1" s="4"/>
      <c r="E1" s="4"/>
      <c r="F1" s="4"/>
      <c r="G1" s="4"/>
      <c r="H1" s="4"/>
      <c r="I1" s="4"/>
      <c r="J1" s="4"/>
      <c r="K1" s="4"/>
    </row>
    <row r="2" spans="1:11">
      <c r="B2" s="76"/>
      <c r="C2" s="5"/>
      <c r="D2" s="5"/>
      <c r="E2" s="5"/>
      <c r="F2" s="5"/>
      <c r="G2" s="5"/>
      <c r="H2" s="5"/>
      <c r="I2" s="5"/>
      <c r="J2" s="5"/>
      <c r="K2" s="6"/>
    </row>
    <row r="3" spans="1:11">
      <c r="A3" s="7"/>
      <c r="B3" s="8"/>
      <c r="C3" s="9"/>
      <c r="D3" s="9"/>
      <c r="E3" s="9"/>
      <c r="F3" s="9"/>
      <c r="G3" s="9"/>
      <c r="H3" s="9"/>
      <c r="I3" s="9"/>
      <c r="J3" s="688" t="s">
        <v>99</v>
      </c>
      <c r="K3" s="11">
        <f>Dados!C16</f>
        <v>45474</v>
      </c>
    </row>
    <row r="4" spans="1:11">
      <c r="A4" s="7"/>
      <c r="B4" s="8"/>
      <c r="C4" s="9"/>
      <c r="D4" s="9"/>
      <c r="E4" s="9"/>
      <c r="F4" s="9"/>
      <c r="G4" s="9"/>
      <c r="H4" s="9"/>
      <c r="I4" s="9"/>
      <c r="J4" s="10"/>
      <c r="K4" s="12"/>
    </row>
    <row r="5" spans="1:11">
      <c r="A5" s="7"/>
      <c r="B5" s="8"/>
      <c r="C5" s="9"/>
      <c r="D5" s="9"/>
      <c r="E5" s="9"/>
      <c r="F5" s="9"/>
      <c r="G5" s="9"/>
      <c r="H5" s="9"/>
      <c r="I5" s="9"/>
      <c r="J5" s="10" t="s">
        <v>100</v>
      </c>
      <c r="K5" s="13" t="s">
        <v>101</v>
      </c>
    </row>
    <row r="6" spans="1:11">
      <c r="A6" s="7"/>
      <c r="B6" s="994" t="s">
        <v>102</v>
      </c>
      <c r="C6" s="994"/>
      <c r="D6" s="994"/>
      <c r="E6" s="994"/>
      <c r="F6" s="994"/>
      <c r="G6" s="994"/>
      <c r="H6" s="994"/>
      <c r="I6" s="994"/>
      <c r="J6" s="994"/>
      <c r="K6" s="995"/>
    </row>
    <row r="7" spans="1:11">
      <c r="B7" s="14" t="s">
        <v>103</v>
      </c>
      <c r="C7" s="15"/>
      <c r="D7" s="15"/>
      <c r="E7" s="15"/>
      <c r="F7" s="15"/>
      <c r="G7" s="15"/>
      <c r="H7" s="15"/>
      <c r="I7" s="15"/>
      <c r="J7" s="16" t="s">
        <v>104</v>
      </c>
      <c r="K7" s="89">
        <f>'Alocação MO'!D8</f>
        <v>4</v>
      </c>
    </row>
    <row r="8" spans="1:11">
      <c r="B8" s="996" t="str">
        <f>CONCATENATE("",'Alocação MO'!C8)</f>
        <v>Dimensão de Engenharia (EEN) - Escritório - Elaboração de Projeto</v>
      </c>
      <c r="C8" s="997"/>
      <c r="D8" s="997"/>
      <c r="E8" s="997"/>
      <c r="F8" s="997"/>
      <c r="G8" s="997"/>
      <c r="H8" s="997"/>
      <c r="I8" s="17"/>
      <c r="J8" s="17" t="s">
        <v>105</v>
      </c>
      <c r="K8" s="18" t="s">
        <v>106</v>
      </c>
    </row>
    <row r="9" spans="1:11">
      <c r="B9" s="996"/>
      <c r="C9" s="997"/>
      <c r="D9" s="997"/>
      <c r="E9" s="997"/>
      <c r="F9" s="998"/>
      <c r="G9" s="998"/>
      <c r="H9" s="998"/>
      <c r="I9" s="19"/>
      <c r="J9" s="19" t="s">
        <v>107</v>
      </c>
      <c r="K9" s="20"/>
    </row>
    <row r="10" spans="1:11">
      <c r="B10" s="21" t="s">
        <v>108</v>
      </c>
      <c r="C10" s="22"/>
      <c r="D10" s="23"/>
      <c r="E10" s="24"/>
      <c r="F10" s="999" t="s">
        <v>109</v>
      </c>
      <c r="G10" s="1000" t="s">
        <v>110</v>
      </c>
      <c r="H10" s="1000"/>
      <c r="I10" s="1000" t="s">
        <v>111</v>
      </c>
      <c r="J10" s="1000"/>
      <c r="K10" s="26" t="s">
        <v>112</v>
      </c>
    </row>
    <row r="11" spans="1:11">
      <c r="B11" s="27"/>
      <c r="C11" s="28"/>
      <c r="D11" s="29"/>
      <c r="E11" s="30"/>
      <c r="F11" s="999"/>
      <c r="G11" s="25" t="s">
        <v>113</v>
      </c>
      <c r="H11" s="25" t="s">
        <v>114</v>
      </c>
      <c r="I11" s="25" t="s">
        <v>113</v>
      </c>
      <c r="J11" s="25" t="s">
        <v>114</v>
      </c>
      <c r="K11" s="31" t="s">
        <v>115</v>
      </c>
    </row>
    <row r="12" spans="1:11" ht="32.25" customHeight="1">
      <c r="B12" s="32" t="s">
        <v>658</v>
      </c>
      <c r="C12" s="992" t="str">
        <f>VLOOKUP(B12,Equip.Info!A:I,2,FALSE)</f>
        <v>Desktop completo, processador Intel Core i5, 16GB memória, Resolução 3.840x2.160 (4K), PV GPU de 4GB e Sistema Operacional.</v>
      </c>
      <c r="D12" s="992"/>
      <c r="E12" s="993"/>
      <c r="F12" s="102">
        <f>SUM(I18:I25)</f>
        <v>8212.0499999999993</v>
      </c>
      <c r="G12" s="102">
        <v>1</v>
      </c>
      <c r="H12" s="102">
        <v>0</v>
      </c>
      <c r="I12" s="102">
        <f>VLOOKUP($B12,Equip.Info!$A:$I,8,FALSE)</f>
        <v>0.187</v>
      </c>
      <c r="J12" s="102">
        <f>VLOOKUP($B12,Equip.Info!$A:$I,9,FALSE)</f>
        <v>0.12379999999999999</v>
      </c>
      <c r="K12" s="113">
        <f>ROUND(F12*(G12*I12+H12*J12),4)</f>
        <v>1535.6533999999999</v>
      </c>
    </row>
    <row r="13" spans="1:11" ht="29.25" customHeight="1">
      <c r="B13" s="32"/>
      <c r="C13" s="989"/>
      <c r="D13" s="989"/>
      <c r="E13" s="990"/>
      <c r="F13" s="103"/>
      <c r="G13" s="103"/>
      <c r="H13" s="103"/>
      <c r="I13" s="103"/>
      <c r="J13" s="103"/>
      <c r="K13" s="114"/>
    </row>
    <row r="14" spans="1:11" ht="20.100000000000001" customHeight="1">
      <c r="B14" s="36"/>
      <c r="E14" s="7"/>
      <c r="F14" s="37"/>
      <c r="G14" s="34"/>
      <c r="H14" s="34"/>
      <c r="I14" s="34"/>
      <c r="J14" s="34"/>
      <c r="K14" s="35"/>
    </row>
    <row r="15" spans="1:11" ht="20.100000000000001" customHeight="1">
      <c r="B15" s="38"/>
      <c r="C15" s="4"/>
      <c r="D15" s="4"/>
      <c r="E15" s="39"/>
      <c r="F15" s="40"/>
      <c r="G15" s="41"/>
      <c r="H15" s="41"/>
      <c r="I15" s="41"/>
      <c r="J15" s="41"/>
      <c r="K15" s="42"/>
    </row>
    <row r="16" spans="1:11">
      <c r="B16" s="43" t="s">
        <v>116</v>
      </c>
      <c r="C16" s="44"/>
      <c r="D16" s="44"/>
      <c r="E16" s="44"/>
      <c r="F16" s="44"/>
      <c r="G16" s="45"/>
      <c r="H16" s="45"/>
      <c r="I16" s="45"/>
      <c r="J16" s="46"/>
      <c r="K16" s="47">
        <f>K12+K13</f>
        <v>1535.6533999999999</v>
      </c>
    </row>
    <row r="17" spans="2:15" s="50" customFormat="1" ht="45">
      <c r="B17" s="48" t="s">
        <v>117</v>
      </c>
      <c r="C17" s="83"/>
      <c r="D17" s="83"/>
      <c r="E17" s="83"/>
      <c r="F17" s="90" t="s">
        <v>118</v>
      </c>
      <c r="G17" s="90" t="s">
        <v>119</v>
      </c>
      <c r="H17" s="91" t="s">
        <v>120</v>
      </c>
      <c r="I17" s="49" t="s">
        <v>56229</v>
      </c>
      <c r="J17" s="49" t="s">
        <v>122</v>
      </c>
      <c r="K17" s="49" t="s">
        <v>123</v>
      </c>
      <c r="O17" s="85"/>
    </row>
    <row r="18" spans="2:15" ht="15" customHeight="1">
      <c r="B18" s="36" t="str">
        <f>IF(ISBLANK(C18),0,VLOOKUP(C18,Categorias!A:B,2,FALSE))</f>
        <v>P8061</v>
      </c>
      <c r="C18" s="991" t="s">
        <v>35</v>
      </c>
      <c r="D18" s="991"/>
      <c r="E18" s="991"/>
      <c r="F18" s="53">
        <v>0.5</v>
      </c>
      <c r="G18" s="54">
        <f>INDEX(Resumo[],MATCH($B$8,Resumo[Descrição dos Produtos],0),MATCH(C18,Resumo[#Headers],0))</f>
        <v>1</v>
      </c>
      <c r="H18" s="51">
        <f>F18*G18*$K$7</f>
        <v>2</v>
      </c>
      <c r="I18" s="55">
        <f t="shared" ref="I18:I21" si="0">H18*182.49</f>
        <v>364.98</v>
      </c>
      <c r="J18" s="52">
        <f>IF(ISBLANK(B18),0,VLOOKUP(B18,'TC 07-2024'!B:Z,25,FALSE)/182.49)</f>
        <v>185.03868705134528</v>
      </c>
      <c r="K18" s="34">
        <f>ROUND(J18*I18,4)</f>
        <v>67535.42</v>
      </c>
    </row>
    <row r="19" spans="2:15" ht="15" customHeight="1">
      <c r="B19" s="36" t="str">
        <f>IF(ISBLANK(C19),0,VLOOKUP(C19,Categorias!A:B,2,FALSE))</f>
        <v>P8060</v>
      </c>
      <c r="C19" s="991" t="s">
        <v>34</v>
      </c>
      <c r="D19" s="991"/>
      <c r="E19" s="991"/>
      <c r="F19" s="53">
        <v>0.5</v>
      </c>
      <c r="G19" s="54">
        <f>INDEX(Resumo[],MATCH($B$8,Resumo[Descrição dos Produtos],0),MATCH(C19,Resumo[#Headers],0))</f>
        <v>2</v>
      </c>
      <c r="H19" s="51">
        <f t="shared" ref="H19:H21" si="1">F19*G19*$K$7</f>
        <v>4</v>
      </c>
      <c r="I19" s="55">
        <f t="shared" si="0"/>
        <v>729.96</v>
      </c>
      <c r="J19" s="52">
        <f>IF(ISBLANK(B19),0,VLOOKUP(B19,'TC 07-2024'!B:Z,25,FALSE)/182.49)</f>
        <v>220.87434927941257</v>
      </c>
      <c r="K19" s="34">
        <f t="shared" ref="K19:K21" si="2">ROUND(J19*I19,4)</f>
        <v>161229.44</v>
      </c>
    </row>
    <row r="20" spans="2:15" ht="15" customHeight="1">
      <c r="B20" s="36" t="str">
        <f>IF(ISBLANK(C20),0,VLOOKUP(C20,Categorias!A:B,2,FALSE))</f>
        <v>P8067</v>
      </c>
      <c r="C20" s="100" t="s">
        <v>41</v>
      </c>
      <c r="D20" s="100"/>
      <c r="E20" s="100"/>
      <c r="F20" s="53">
        <v>0.75</v>
      </c>
      <c r="G20" s="54">
        <f>INDEX(Resumo[],MATCH($B$8,Resumo[Descrição dos Produtos],0),MATCH(C20,Resumo[#Headers],0))</f>
        <v>5</v>
      </c>
      <c r="H20" s="51">
        <f t="shared" si="1"/>
        <v>15</v>
      </c>
      <c r="I20" s="55">
        <f t="shared" si="0"/>
        <v>2737.3500000000004</v>
      </c>
      <c r="J20" s="52">
        <f>IF(ISBLANK(B20),0,VLOOKUP(B20,'TC 07-2024'!B:Z,25,FALSE)/182.49)</f>
        <v>162.27042577675488</v>
      </c>
      <c r="K20" s="34">
        <f t="shared" si="2"/>
        <v>444190.95</v>
      </c>
    </row>
    <row r="21" spans="2:15" ht="15" customHeight="1">
      <c r="B21" s="36" t="str">
        <f>IF(ISBLANK(C21),0,VLOOKUP(C21,Categorias!A:B,2,FALSE))</f>
        <v>P8066</v>
      </c>
      <c r="C21" s="100" t="s">
        <v>40</v>
      </c>
      <c r="D21" s="100"/>
      <c r="E21" s="100"/>
      <c r="F21" s="53">
        <v>1</v>
      </c>
      <c r="G21" s="54">
        <f>INDEX(Resumo[],MATCH($B$8,Resumo[Descrição dos Produtos],0),MATCH(C21,Resumo[#Headers],0))</f>
        <v>5</v>
      </c>
      <c r="H21" s="51">
        <f t="shared" si="1"/>
        <v>20</v>
      </c>
      <c r="I21" s="55">
        <f t="shared" si="0"/>
        <v>3649.8</v>
      </c>
      <c r="J21" s="52">
        <f>IF(ISBLANK(B21),0,VLOOKUP(B21,'TC 07-2024'!B:Z,25,FALSE)/182.49)</f>
        <v>130.27935777302866</v>
      </c>
      <c r="K21" s="34">
        <f t="shared" si="2"/>
        <v>475493.6</v>
      </c>
    </row>
    <row r="22" spans="2:15" ht="15" customHeight="1">
      <c r="B22" s="36" t="str">
        <f>IF(ISBLANK(C22),0,VLOOKUP(C22,Categorias!A:B,2,FALSE))</f>
        <v>P8155</v>
      </c>
      <c r="C22" s="3" t="s">
        <v>69</v>
      </c>
      <c r="F22" s="53">
        <v>0.5</v>
      </c>
      <c r="G22" s="54">
        <f>INDEX(Resumo[],MATCH($B$8,Resumo[Descrição dos Produtos],0),MATCH(C22,Resumo[#Headers],0))</f>
        <v>2</v>
      </c>
      <c r="H22" s="51">
        <f t="shared" ref="H22" si="3">F22*G22*$K$7</f>
        <v>4</v>
      </c>
      <c r="I22" s="55">
        <f t="shared" ref="I22" si="4">H22*182.49</f>
        <v>729.96</v>
      </c>
      <c r="J22" s="52">
        <f>IF(ISBLANK(B22),0,VLOOKUP(B22,'TC 07-2024'!B:Z,25,FALSE)/182.49)</f>
        <v>34.482108608690886</v>
      </c>
      <c r="K22" s="34">
        <f t="shared" ref="K22" si="5">ROUND(J22*I22,4)</f>
        <v>25170.560000000001</v>
      </c>
    </row>
    <row r="23" spans="2:15" ht="15" customHeight="1">
      <c r="B23" s="36"/>
      <c r="F23" s="57"/>
      <c r="H23" s="92"/>
      <c r="I23" s="58"/>
      <c r="J23" s="52"/>
      <c r="K23" s="34"/>
    </row>
    <row r="24" spans="2:15" ht="15" customHeight="1">
      <c r="B24" s="36"/>
      <c r="F24" s="57"/>
      <c r="H24" s="92"/>
      <c r="I24" s="58"/>
      <c r="J24" s="52"/>
      <c r="K24" s="34"/>
    </row>
    <row r="25" spans="2:15" ht="15" customHeight="1">
      <c r="B25" s="36" t="s">
        <v>320</v>
      </c>
      <c r="C25" s="4"/>
      <c r="D25" s="4"/>
      <c r="E25" s="4"/>
      <c r="F25" s="59"/>
      <c r="G25" s="4"/>
      <c r="H25" s="59"/>
      <c r="I25" s="60"/>
      <c r="J25" s="52"/>
      <c r="K25" s="41"/>
    </row>
    <row r="26" spans="2:15">
      <c r="B26" s="43" t="s">
        <v>124</v>
      </c>
      <c r="C26" s="44"/>
      <c r="D26" s="44"/>
      <c r="E26" s="44"/>
      <c r="F26" s="45"/>
      <c r="G26" s="45"/>
      <c r="H26" s="45"/>
      <c r="I26" s="45"/>
      <c r="J26" s="46"/>
      <c r="K26" s="47">
        <f>SUM(K18:K25)</f>
        <v>1173619.9700000002</v>
      </c>
    </row>
    <row r="27" spans="2:15">
      <c r="B27" s="43" t="s">
        <v>125</v>
      </c>
      <c r="C27" s="44"/>
      <c r="D27" s="44"/>
      <c r="E27" s="353">
        <v>1</v>
      </c>
      <c r="F27" s="43" t="s">
        <v>126</v>
      </c>
      <c r="G27" s="44"/>
      <c r="H27" s="44"/>
      <c r="I27" s="44"/>
      <c r="J27" s="62"/>
      <c r="K27" s="47">
        <f>K26+K16</f>
        <v>1175155.6234000002</v>
      </c>
    </row>
    <row r="28" spans="2:15">
      <c r="B28" s="43" t="s">
        <v>127</v>
      </c>
      <c r="C28" s="44"/>
      <c r="D28" s="44"/>
      <c r="E28" s="353"/>
      <c r="F28" s="43"/>
      <c r="G28" s="44"/>
      <c r="H28" s="44"/>
      <c r="I28" s="44"/>
      <c r="J28" s="62"/>
      <c r="K28" s="47">
        <f>K27/E27</f>
        <v>1175155.6234000002</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VLOOKUP(B31,Mat.Info!$A:$H,2,FALSE)</f>
        <v>Pacote Microsoft 365 Business Basic</v>
      </c>
      <c r="G31" s="7"/>
      <c r="H31" s="101" t="s">
        <v>299</v>
      </c>
      <c r="I31" s="101">
        <f>SUM($F$12:$F$15)</f>
        <v>8212.0499999999993</v>
      </c>
      <c r="J31" s="101">
        <f>VLOOKUP(B31,Mat.Info!$A:$H,8,FALSE)</f>
        <v>0.26637076004164612</v>
      </c>
      <c r="K31" s="33">
        <f>ROUND(IF(B31="","",I31*J31),4)</f>
        <v>2187.4499999999998</v>
      </c>
    </row>
    <row r="32" spans="2:15">
      <c r="B32" s="36" t="s">
        <v>666</v>
      </c>
      <c r="C32" s="3" t="str">
        <f>VLOOKUP(B32,Mat.Info!$A:$H,2,FALSE)</f>
        <v>Software CAD para MAC/Windows 64bits</v>
      </c>
      <c r="G32" s="7"/>
      <c r="H32" s="58" t="s">
        <v>299</v>
      </c>
      <c r="I32" s="58">
        <f>SUM(I21,I22)</f>
        <v>4379.76</v>
      </c>
      <c r="J32" s="58">
        <f>VLOOKUP(B32,Mat.Info!$A:$H,8,FALSE)</f>
        <v>3.2689142784079492</v>
      </c>
      <c r="K32" s="34">
        <f t="shared" ref="K32:K33" si="6">ROUND(IF(B32="","",I32*J32),4)</f>
        <v>14317.06</v>
      </c>
    </row>
    <row r="33" spans="2:11">
      <c r="B33" s="36" t="s">
        <v>669</v>
      </c>
      <c r="C33" s="3" t="str">
        <f>VLOOKUP(B33,Mat.Info!$A:$H,2,FALSE)</f>
        <v>Software SIG para MAC/Windows 64bits</v>
      </c>
      <c r="G33" s="7"/>
      <c r="H33" s="58" t="s">
        <v>299</v>
      </c>
      <c r="I33" s="58">
        <f>I22</f>
        <v>729.96</v>
      </c>
      <c r="J33" s="58">
        <f>VLOOKUP(B33,Mat.Info!$A:$H,8,FALSE)</f>
        <v>2.4115590808628777</v>
      </c>
      <c r="K33" s="34">
        <f t="shared" si="6"/>
        <v>1760.3416999999999</v>
      </c>
    </row>
    <row r="34" spans="2:11">
      <c r="B34" s="36" t="s">
        <v>56230</v>
      </c>
      <c r="C34" s="3" t="str">
        <f>VLOOKUP(B34,Mat.Info!$A:$H,2,FALSE)</f>
        <v>Compor 90 (Software de Orçamento)</v>
      </c>
      <c r="G34" s="7"/>
      <c r="H34" s="58" t="s">
        <v>299</v>
      </c>
      <c r="I34" s="58">
        <f>I21/5</f>
        <v>729.96</v>
      </c>
      <c r="J34" s="58">
        <f>VLOOKUP(B34,Mat.Info!$A:$H,8,FALSE)</f>
        <v>0.22647816318702393</v>
      </c>
      <c r="K34" s="34">
        <f t="shared" ref="K34" si="7">ROUND(IF(B34="","",I34*J34),4)</f>
        <v>165.32</v>
      </c>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8"/>
      <c r="C38" s="4"/>
      <c r="D38" s="4"/>
      <c r="E38" s="4"/>
      <c r="F38" s="4"/>
      <c r="G38" s="39"/>
      <c r="H38" s="41"/>
      <c r="I38" s="41"/>
      <c r="J38" s="41"/>
      <c r="K38" s="41"/>
    </row>
    <row r="39" spans="2:11">
      <c r="B39" s="43" t="s">
        <v>132</v>
      </c>
      <c r="C39" s="44"/>
      <c r="D39" s="44"/>
      <c r="E39" s="44"/>
      <c r="F39" s="44"/>
      <c r="G39" s="44"/>
      <c r="H39" s="45"/>
      <c r="I39" s="45"/>
      <c r="J39" s="46"/>
      <c r="K39" s="47">
        <f>SUM(K31:K38)</f>
        <v>18430.171699999999</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1193585.7951000002</v>
      </c>
    </row>
    <row r="50" spans="2:11">
      <c r="B50" s="43" t="s">
        <v>144</v>
      </c>
      <c r="C50" s="73"/>
      <c r="D50" s="73"/>
      <c r="E50" s="73"/>
      <c r="F50" s="73"/>
      <c r="G50" s="73"/>
      <c r="H50" s="73"/>
      <c r="I50" s="73"/>
      <c r="J50" s="75">
        <f ca="1">Dados!$C$17</f>
        <v>0.4466</v>
      </c>
      <c r="K50" s="74">
        <f ca="1">K49*J50</f>
        <v>533055.41609166004</v>
      </c>
    </row>
    <row r="51" spans="2:11">
      <c r="B51" s="63" t="s">
        <v>145</v>
      </c>
      <c r="C51" s="44"/>
      <c r="D51" s="44"/>
      <c r="E51" s="44"/>
      <c r="F51" s="44"/>
      <c r="G51" s="44"/>
      <c r="H51" s="44"/>
      <c r="I51" s="44"/>
      <c r="J51" s="44"/>
      <c r="K51" s="47">
        <f ca="1">ROUND(K50+K49,2)</f>
        <v>1726641.21</v>
      </c>
    </row>
    <row r="52" spans="2:11" ht="7.5" customHeight="1"/>
    <row r="53" spans="2:11" ht="4.5" customHeight="1"/>
  </sheetData>
  <mergeCells count="12">
    <mergeCell ref="E44:G44"/>
    <mergeCell ref="H44:J44"/>
    <mergeCell ref="C13:E13"/>
    <mergeCell ref="C18:E18"/>
    <mergeCell ref="C19:E19"/>
    <mergeCell ref="B30:G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86B7899-85E2-4BA5-93A8-E121127FF239}">
          <x14:formula1>
            <xm:f>Categorias!$A:$A</xm:f>
          </x14:formula1>
          <xm:sqref>C18:E25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5896-D678-40A6-BB0F-FF0A2AAD52D7}">
  <sheetPr>
    <tabColor rgb="FF008080"/>
    <pageSetUpPr fitToPage="1"/>
  </sheetPr>
  <dimension ref="A1:O53"/>
  <sheetViews>
    <sheetView zoomScale="74" zoomScaleNormal="74" workbookViewId="0">
      <selection activeCell="O30" sqref="O30"/>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1" ht="4.5" customHeight="1">
      <c r="B1" s="4"/>
      <c r="C1" s="4"/>
      <c r="D1" s="4"/>
      <c r="E1" s="4"/>
      <c r="F1" s="4"/>
      <c r="G1" s="4"/>
      <c r="H1" s="4"/>
      <c r="I1" s="4"/>
      <c r="J1" s="4"/>
      <c r="K1" s="4"/>
    </row>
    <row r="2" spans="1:11">
      <c r="B2" s="76"/>
      <c r="C2" s="5"/>
      <c r="D2" s="5"/>
      <c r="E2" s="5"/>
      <c r="F2" s="5"/>
      <c r="G2" s="5"/>
      <c r="H2" s="5"/>
      <c r="I2" s="5"/>
      <c r="J2" s="5"/>
      <c r="K2" s="6"/>
    </row>
    <row r="3" spans="1:11">
      <c r="A3" s="7"/>
      <c r="B3" s="8"/>
      <c r="C3" s="9"/>
      <c r="D3" s="9"/>
      <c r="E3" s="9"/>
      <c r="F3" s="9"/>
      <c r="G3" s="9"/>
      <c r="H3" s="9"/>
      <c r="I3" s="9"/>
      <c r="J3" s="688" t="s">
        <v>99</v>
      </c>
      <c r="K3" s="11">
        <f>Dados!C16</f>
        <v>45474</v>
      </c>
    </row>
    <row r="4" spans="1:11">
      <c r="A4" s="7"/>
      <c r="B4" s="8"/>
      <c r="C4" s="9"/>
      <c r="D4" s="9"/>
      <c r="E4" s="9"/>
      <c r="F4" s="9"/>
      <c r="G4" s="9"/>
      <c r="H4" s="9"/>
      <c r="I4" s="9"/>
      <c r="J4" s="10"/>
      <c r="K4" s="12"/>
    </row>
    <row r="5" spans="1:11">
      <c r="A5" s="7"/>
      <c r="B5" s="8"/>
      <c r="C5" s="9"/>
      <c r="D5" s="9"/>
      <c r="E5" s="9"/>
      <c r="F5" s="9"/>
      <c r="G5" s="9"/>
      <c r="H5" s="9"/>
      <c r="I5" s="9"/>
      <c r="J5" s="10" t="s">
        <v>100</v>
      </c>
      <c r="K5" s="13" t="s">
        <v>101</v>
      </c>
    </row>
    <row r="6" spans="1:11">
      <c r="A6" s="7"/>
      <c r="B6" s="994" t="s">
        <v>102</v>
      </c>
      <c r="C6" s="994"/>
      <c r="D6" s="994"/>
      <c r="E6" s="994"/>
      <c r="F6" s="994"/>
      <c r="G6" s="994"/>
      <c r="H6" s="994"/>
      <c r="I6" s="994"/>
      <c r="J6" s="994"/>
      <c r="K6" s="995"/>
    </row>
    <row r="7" spans="1:11">
      <c r="B7" s="14" t="s">
        <v>103</v>
      </c>
      <c r="C7" s="15"/>
      <c r="D7" s="15"/>
      <c r="E7" s="15"/>
      <c r="F7" s="15"/>
      <c r="G7" s="15"/>
      <c r="H7" s="15"/>
      <c r="I7" s="15"/>
      <c r="J7" s="16" t="s">
        <v>104</v>
      </c>
      <c r="K7" s="89">
        <f>'Alocação MO'!D9</f>
        <v>3</v>
      </c>
    </row>
    <row r="8" spans="1:11">
      <c r="B8" s="996" t="str">
        <f>CONCATENATE("",'Alocação MO'!C9)</f>
        <v>Dimensão de Engenharia (EEN) - Escritório - Revisão de Projeto Existente</v>
      </c>
      <c r="C8" s="997"/>
      <c r="D8" s="997"/>
      <c r="E8" s="997"/>
      <c r="F8" s="997"/>
      <c r="G8" s="997"/>
      <c r="H8" s="997"/>
      <c r="I8" s="17"/>
      <c r="J8" s="17" t="s">
        <v>105</v>
      </c>
      <c r="K8" s="18" t="s">
        <v>106</v>
      </c>
    </row>
    <row r="9" spans="1:11">
      <c r="B9" s="996"/>
      <c r="C9" s="997"/>
      <c r="D9" s="997"/>
      <c r="E9" s="997"/>
      <c r="F9" s="998"/>
      <c r="G9" s="998"/>
      <c r="H9" s="998"/>
      <c r="I9" s="19"/>
      <c r="J9" s="19" t="s">
        <v>107</v>
      </c>
      <c r="K9" s="20"/>
    </row>
    <row r="10" spans="1:11">
      <c r="B10" s="21" t="s">
        <v>108</v>
      </c>
      <c r="C10" s="22"/>
      <c r="D10" s="23"/>
      <c r="E10" s="24"/>
      <c r="F10" s="999" t="s">
        <v>109</v>
      </c>
      <c r="G10" s="1000" t="s">
        <v>110</v>
      </c>
      <c r="H10" s="1000"/>
      <c r="I10" s="1000" t="s">
        <v>111</v>
      </c>
      <c r="J10" s="1000"/>
      <c r="K10" s="26" t="s">
        <v>112</v>
      </c>
    </row>
    <row r="11" spans="1:11">
      <c r="B11" s="27"/>
      <c r="C11" s="28"/>
      <c r="D11" s="29"/>
      <c r="E11" s="30"/>
      <c r="F11" s="999"/>
      <c r="G11" s="25" t="s">
        <v>113</v>
      </c>
      <c r="H11" s="25" t="s">
        <v>114</v>
      </c>
      <c r="I11" s="25" t="s">
        <v>113</v>
      </c>
      <c r="J11" s="25" t="s">
        <v>114</v>
      </c>
      <c r="K11" s="31" t="s">
        <v>115</v>
      </c>
    </row>
    <row r="12" spans="1:11" ht="32.25" customHeight="1">
      <c r="B12" s="32" t="s">
        <v>658</v>
      </c>
      <c r="C12" s="992" t="str">
        <f>VLOOKUP(B12,Equip.Info!A:I,2,FALSE)</f>
        <v>Desktop completo, processador Intel Core i5, 16GB memória, Resolução 3.840x2.160 (4K), PV GPU de 4GB e Sistema Operacional.</v>
      </c>
      <c r="D12" s="992"/>
      <c r="E12" s="993"/>
      <c r="F12" s="102">
        <f>SUM(I18:I25)</f>
        <v>2463.6150000000002</v>
      </c>
      <c r="G12" s="102">
        <v>1</v>
      </c>
      <c r="H12" s="102">
        <v>0</v>
      </c>
      <c r="I12" s="102">
        <f>VLOOKUP($B12,Equip.Info!$A:$I,8,FALSE)</f>
        <v>0.187</v>
      </c>
      <c r="J12" s="102">
        <f>VLOOKUP($B12,Equip.Info!$A:$I,9,FALSE)</f>
        <v>0.12379999999999999</v>
      </c>
      <c r="K12" s="113">
        <f>ROUND(F12*(G12*I12+H12*J12),4)</f>
        <v>460.69600000000003</v>
      </c>
    </row>
    <row r="13" spans="1:11" ht="29.25" customHeight="1">
      <c r="B13" s="32"/>
      <c r="C13" s="989"/>
      <c r="D13" s="989"/>
      <c r="E13" s="990"/>
      <c r="F13" s="103"/>
      <c r="G13" s="103"/>
      <c r="H13" s="103"/>
      <c r="I13" s="103"/>
      <c r="J13" s="103"/>
      <c r="K13" s="114"/>
    </row>
    <row r="14" spans="1:11" ht="20.100000000000001" customHeight="1">
      <c r="B14" s="36"/>
      <c r="E14" s="7"/>
      <c r="F14" s="37"/>
      <c r="G14" s="34"/>
      <c r="H14" s="34"/>
      <c r="I14" s="34"/>
      <c r="J14" s="34"/>
      <c r="K14" s="35"/>
    </row>
    <row r="15" spans="1:11" ht="20.100000000000001" customHeight="1">
      <c r="B15" s="38"/>
      <c r="C15" s="4"/>
      <c r="D15" s="4"/>
      <c r="E15" s="39"/>
      <c r="F15" s="40"/>
      <c r="G15" s="41"/>
      <c r="H15" s="41"/>
      <c r="I15" s="41"/>
      <c r="J15" s="41"/>
      <c r="K15" s="42"/>
    </row>
    <row r="16" spans="1:11">
      <c r="B16" s="43" t="s">
        <v>116</v>
      </c>
      <c r="C16" s="44"/>
      <c r="D16" s="44"/>
      <c r="E16" s="44"/>
      <c r="F16" s="44"/>
      <c r="G16" s="45"/>
      <c r="H16" s="45"/>
      <c r="I16" s="45"/>
      <c r="J16" s="46"/>
      <c r="K16" s="47">
        <f>K12+K13</f>
        <v>460.69600000000003</v>
      </c>
    </row>
    <row r="17" spans="2:15" s="50" customFormat="1" ht="45">
      <c r="B17" s="48" t="s">
        <v>117</v>
      </c>
      <c r="C17" s="83"/>
      <c r="D17" s="83"/>
      <c r="E17" s="83"/>
      <c r="F17" s="90" t="s">
        <v>118</v>
      </c>
      <c r="G17" s="90" t="s">
        <v>119</v>
      </c>
      <c r="H17" s="91" t="s">
        <v>120</v>
      </c>
      <c r="I17" s="49" t="s">
        <v>56229</v>
      </c>
      <c r="J17" s="49" t="s">
        <v>122</v>
      </c>
      <c r="K17" s="49" t="s">
        <v>123</v>
      </c>
      <c r="O17" s="85"/>
    </row>
    <row r="18" spans="2:15" ht="15" customHeight="1">
      <c r="B18" s="36" t="str">
        <f>IF(ISBLANK(C18),0,VLOOKUP(C18,Categorias!A:B,2,FALSE))</f>
        <v>P8061</v>
      </c>
      <c r="C18" s="991" t="s">
        <v>35</v>
      </c>
      <c r="D18" s="991"/>
      <c r="E18" s="991"/>
      <c r="F18" s="53">
        <v>0.5</v>
      </c>
      <c r="G18" s="54">
        <f>INDEX(Resumo[],MATCH($B$8,Resumo[Descrição dos Produtos],0),MATCH(C18,Resumo[#Headers],0))</f>
        <v>1</v>
      </c>
      <c r="H18" s="51">
        <f>F18*G18*$K$7</f>
        <v>1.5</v>
      </c>
      <c r="I18" s="55">
        <f t="shared" ref="I18:I21" si="0">H18*182.49</f>
        <v>273.73500000000001</v>
      </c>
      <c r="J18" s="52">
        <f>IF(ISBLANK(B18),0,VLOOKUP(B18,'TC 07-2024'!B:Z,25,FALSE)/182.49)</f>
        <v>185.03868705134528</v>
      </c>
      <c r="K18" s="34">
        <f>ROUND(J18*I18,4)</f>
        <v>50651.565000000002</v>
      </c>
    </row>
    <row r="19" spans="2:15" ht="15" customHeight="1">
      <c r="B19" s="36" t="str">
        <f>IF(ISBLANK(C19),0,VLOOKUP(C19,Categorias!A:B,2,FALSE))</f>
        <v>P8060</v>
      </c>
      <c r="C19" s="991" t="s">
        <v>34</v>
      </c>
      <c r="D19" s="991"/>
      <c r="E19" s="991"/>
      <c r="F19" s="53">
        <v>0.5</v>
      </c>
      <c r="G19" s="54">
        <f>INDEX(Resumo[],MATCH($B$8,Resumo[Descrição dos Produtos],0),MATCH(C19,Resumo[#Headers],0))</f>
        <v>1</v>
      </c>
      <c r="H19" s="51">
        <f t="shared" ref="H19:H21" si="1">F19*G19*$K$7</f>
        <v>1.5</v>
      </c>
      <c r="I19" s="55">
        <f t="shared" si="0"/>
        <v>273.73500000000001</v>
      </c>
      <c r="J19" s="52">
        <f>IF(ISBLANK(B19),0,VLOOKUP(B19,'TC 07-2024'!B:Z,25,FALSE)/182.49)</f>
        <v>220.87434927941257</v>
      </c>
      <c r="K19" s="34">
        <f t="shared" ref="K19:K21" si="2">ROUND(J19*I19,4)</f>
        <v>60461.04</v>
      </c>
    </row>
    <row r="20" spans="2:15" ht="15" customHeight="1">
      <c r="B20" s="36" t="str">
        <f>IF(ISBLANK(C20),0,VLOOKUP(C20,Categorias!A:B,2,FALSE))</f>
        <v>P8067</v>
      </c>
      <c r="C20" s="100" t="s">
        <v>41</v>
      </c>
      <c r="D20" s="100"/>
      <c r="E20" s="100"/>
      <c r="F20" s="53">
        <v>0.75</v>
      </c>
      <c r="G20" s="54">
        <f>INDEX(Resumo[],MATCH($B$8,Resumo[Descrição dos Produtos],0),MATCH(C20,Resumo[#Headers],0))</f>
        <v>2</v>
      </c>
      <c r="H20" s="51">
        <f t="shared" si="1"/>
        <v>4.5</v>
      </c>
      <c r="I20" s="55">
        <f t="shared" si="0"/>
        <v>821.20500000000004</v>
      </c>
      <c r="J20" s="52">
        <f>IF(ISBLANK(B20),0,VLOOKUP(B20,'TC 07-2024'!B:Z,25,FALSE)/182.49)</f>
        <v>162.27042577675488</v>
      </c>
      <c r="K20" s="34">
        <f t="shared" si="2"/>
        <v>133257.285</v>
      </c>
    </row>
    <row r="21" spans="2:15" ht="15" customHeight="1">
      <c r="B21" s="36" t="str">
        <f>IF(ISBLANK(C21),0,VLOOKUP(C21,Categorias!A:B,2,FALSE))</f>
        <v>P8066</v>
      </c>
      <c r="C21" s="100" t="s">
        <v>40</v>
      </c>
      <c r="D21" s="100"/>
      <c r="E21" s="100"/>
      <c r="F21" s="53">
        <v>1</v>
      </c>
      <c r="G21" s="54">
        <f>INDEX(Resumo[],MATCH($B$8,Resumo[Descrição dos Produtos],0),MATCH(C21,Resumo[#Headers],0))</f>
        <v>2</v>
      </c>
      <c r="H21" s="51">
        <f t="shared" si="1"/>
        <v>6</v>
      </c>
      <c r="I21" s="55">
        <f t="shared" si="0"/>
        <v>1094.94</v>
      </c>
      <c r="J21" s="52">
        <f>IF(ISBLANK(B21),0,VLOOKUP(B21,'TC 07-2024'!B:Z,25,FALSE)/182.49)</f>
        <v>130.27935777302866</v>
      </c>
      <c r="K21" s="34">
        <f t="shared" si="2"/>
        <v>142648.07999999999</v>
      </c>
    </row>
    <row r="22" spans="2:15" ht="15" customHeight="1">
      <c r="B22" s="36"/>
      <c r="F22" s="53"/>
      <c r="G22" s="54"/>
      <c r="H22" s="51"/>
      <c r="I22" s="55"/>
      <c r="J22" s="52"/>
      <c r="K22" s="34"/>
    </row>
    <row r="23" spans="2:15" ht="15" customHeight="1">
      <c r="B23" s="36"/>
      <c r="F23" s="57"/>
      <c r="H23" s="92"/>
      <c r="I23" s="58"/>
      <c r="J23" s="52"/>
      <c r="K23" s="34"/>
    </row>
    <row r="24" spans="2:15" ht="15" customHeight="1">
      <c r="B24" s="36"/>
      <c r="F24" s="57"/>
      <c r="H24" s="92"/>
      <c r="I24" s="58"/>
      <c r="J24" s="52"/>
      <c r="K24" s="34"/>
    </row>
    <row r="25" spans="2:15" ht="15" customHeight="1">
      <c r="B25" s="36" t="s">
        <v>320</v>
      </c>
      <c r="C25" s="4"/>
      <c r="D25" s="4"/>
      <c r="E25" s="4"/>
      <c r="F25" s="59"/>
      <c r="G25" s="4"/>
      <c r="H25" s="59"/>
      <c r="I25" s="60"/>
      <c r="J25" s="52"/>
      <c r="K25" s="41"/>
    </row>
    <row r="26" spans="2:15">
      <c r="B26" s="43" t="s">
        <v>124</v>
      </c>
      <c r="C26" s="44"/>
      <c r="D26" s="44"/>
      <c r="E26" s="44"/>
      <c r="F26" s="45"/>
      <c r="G26" s="45"/>
      <c r="H26" s="45"/>
      <c r="I26" s="45"/>
      <c r="J26" s="46"/>
      <c r="K26" s="47">
        <f>SUM(K18:K25)</f>
        <v>387017.97</v>
      </c>
    </row>
    <row r="27" spans="2:15">
      <c r="B27" s="43" t="s">
        <v>125</v>
      </c>
      <c r="C27" s="44"/>
      <c r="D27" s="44"/>
      <c r="E27" s="353">
        <v>1</v>
      </c>
      <c r="F27" s="43" t="s">
        <v>126</v>
      </c>
      <c r="G27" s="44"/>
      <c r="H27" s="44"/>
      <c r="I27" s="44"/>
      <c r="J27" s="62"/>
      <c r="K27" s="47">
        <f>K26+K16</f>
        <v>387478.66599999997</v>
      </c>
    </row>
    <row r="28" spans="2:15">
      <c r="B28" s="43" t="s">
        <v>127</v>
      </c>
      <c r="C28" s="44"/>
      <c r="D28" s="44"/>
      <c r="E28" s="353"/>
      <c r="F28" s="43"/>
      <c r="G28" s="44"/>
      <c r="H28" s="44"/>
      <c r="I28" s="44"/>
      <c r="J28" s="62"/>
      <c r="K28" s="47">
        <f>K27/E27</f>
        <v>387478.66599999997</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VLOOKUP(B31,Mat.Info!$A:$H,2,FALSE)</f>
        <v>Pacote Microsoft 365 Business Basic</v>
      </c>
      <c r="G31" s="7"/>
      <c r="H31" s="101" t="s">
        <v>299</v>
      </c>
      <c r="I31" s="101">
        <f>SUM($F$12:$F$15)</f>
        <v>2463.6150000000002</v>
      </c>
      <c r="J31" s="101">
        <f>VLOOKUP(B31,Mat.Info!$A:$H,8,FALSE)</f>
        <v>0.26637076004164612</v>
      </c>
      <c r="K31" s="33">
        <f>ROUND(IF(B31="","",I31*J31),4)</f>
        <v>656.23500000000001</v>
      </c>
    </row>
    <row r="32" spans="2:15">
      <c r="B32" s="36" t="s">
        <v>666</v>
      </c>
      <c r="C32" s="3" t="str">
        <f>VLOOKUP(B32,Mat.Info!$A:$H,2,FALSE)</f>
        <v>Software CAD para MAC/Windows 64bits</v>
      </c>
      <c r="G32" s="7"/>
      <c r="H32" s="58" t="s">
        <v>299</v>
      </c>
      <c r="I32" s="58">
        <f>SUM(I21,I22)</f>
        <v>1094.94</v>
      </c>
      <c r="J32" s="58">
        <f>VLOOKUP(B32,Mat.Info!$A:$H,8,FALSE)</f>
        <v>3.2689142784079492</v>
      </c>
      <c r="K32" s="34">
        <f t="shared" ref="K32" si="3">ROUND(IF(B32="","",I32*J32),4)</f>
        <v>3579.2649999999999</v>
      </c>
    </row>
    <row r="33" spans="2:11">
      <c r="B33" s="36" t="s">
        <v>56230</v>
      </c>
      <c r="C33" s="3" t="str">
        <f>VLOOKUP(B33,Mat.Info!$A:$H,2,FALSE)</f>
        <v>Compor 90 (Software de Orçamento)</v>
      </c>
      <c r="G33" s="7"/>
      <c r="H33" s="58" t="s">
        <v>299</v>
      </c>
      <c r="I33" s="58">
        <f>I20/5</f>
        <v>164.24100000000001</v>
      </c>
      <c r="J33" s="58">
        <f>VLOOKUP(B33,Mat.Info!$A:$H,8,FALSE)</f>
        <v>0.22647816318702393</v>
      </c>
      <c r="K33" s="34">
        <f t="shared" ref="K33" si="4">ROUND(IF(B33="","",I33*J33),4)</f>
        <v>37.197000000000003</v>
      </c>
    </row>
    <row r="34" spans="2:11">
      <c r="B34" s="36"/>
      <c r="G34" s="7"/>
      <c r="H34" s="58"/>
      <c r="I34" s="58"/>
      <c r="J34" s="58"/>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8"/>
      <c r="C38" s="4"/>
      <c r="D38" s="4"/>
      <c r="E38" s="4"/>
      <c r="F38" s="4"/>
      <c r="G38" s="39"/>
      <c r="H38" s="41"/>
      <c r="I38" s="41"/>
      <c r="J38" s="41"/>
      <c r="K38" s="41"/>
    </row>
    <row r="39" spans="2:11">
      <c r="B39" s="43" t="s">
        <v>132</v>
      </c>
      <c r="C39" s="44"/>
      <c r="D39" s="44"/>
      <c r="E39" s="44"/>
      <c r="F39" s="44"/>
      <c r="G39" s="44"/>
      <c r="H39" s="45"/>
      <c r="I39" s="45"/>
      <c r="J39" s="46"/>
      <c r="K39" s="47">
        <f>SUM(K31:K38)</f>
        <v>4272.6970000000001</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391751.36299999995</v>
      </c>
    </row>
    <row r="50" spans="2:11">
      <c r="B50" s="43" t="s">
        <v>144</v>
      </c>
      <c r="C50" s="73"/>
      <c r="D50" s="73"/>
      <c r="E50" s="73"/>
      <c r="F50" s="73"/>
      <c r="G50" s="73"/>
      <c r="H50" s="73"/>
      <c r="I50" s="73"/>
      <c r="J50" s="75">
        <f ca="1">Dados!$C$17</f>
        <v>0.4466</v>
      </c>
      <c r="K50" s="74">
        <f ca="1">K49*J50</f>
        <v>174956.15871579997</v>
      </c>
    </row>
    <row r="51" spans="2:11">
      <c r="B51" s="63" t="s">
        <v>145</v>
      </c>
      <c r="C51" s="44"/>
      <c r="D51" s="44"/>
      <c r="E51" s="44"/>
      <c r="F51" s="44"/>
      <c r="G51" s="44"/>
      <c r="H51" s="44"/>
      <c r="I51" s="44"/>
      <c r="J51" s="44"/>
      <c r="K51" s="47">
        <f ca="1">ROUND(K50+K49,2)</f>
        <v>566707.52</v>
      </c>
    </row>
    <row r="52" spans="2:11" ht="7.5" customHeight="1"/>
    <row r="53" spans="2:11" ht="4.5" customHeight="1"/>
  </sheetData>
  <mergeCells count="12">
    <mergeCell ref="H44:J44"/>
    <mergeCell ref="B6:K6"/>
    <mergeCell ref="B8:H9"/>
    <mergeCell ref="F10:F11"/>
    <mergeCell ref="G10:H10"/>
    <mergeCell ref="I10:J10"/>
    <mergeCell ref="C12:E12"/>
    <mergeCell ref="C13:E13"/>
    <mergeCell ref="C18:E18"/>
    <mergeCell ref="C19:E19"/>
    <mergeCell ref="B30:G30"/>
    <mergeCell ref="E44:G44"/>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AA49209-BCDC-4ADC-842E-D8247410D8BB}">
          <x14:formula1>
            <xm:f>Categorias!$A:$A</xm:f>
          </x14:formula1>
          <xm:sqref>C18:E25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637-6422-40D5-ACC2-F450694F788F}">
  <sheetPr>
    <tabColor rgb="FF008080"/>
    <pageSetUpPr fitToPage="1"/>
  </sheetPr>
  <dimension ref="A1:O53"/>
  <sheetViews>
    <sheetView zoomScale="74" zoomScaleNormal="74" workbookViewId="0">
      <selection activeCell="V38" sqref="V38"/>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1" ht="4.5" customHeight="1">
      <c r="B1" s="4"/>
      <c r="C1" s="4"/>
      <c r="D1" s="4"/>
      <c r="E1" s="4"/>
      <c r="F1" s="4"/>
      <c r="G1" s="4"/>
      <c r="H1" s="4"/>
      <c r="I1" s="4"/>
      <c r="J1" s="4"/>
      <c r="K1" s="4"/>
    </row>
    <row r="2" spans="1:11">
      <c r="B2" s="76"/>
      <c r="C2" s="5"/>
      <c r="D2" s="5"/>
      <c r="E2" s="5"/>
      <c r="F2" s="5"/>
      <c r="G2" s="5"/>
      <c r="H2" s="5"/>
      <c r="I2" s="5"/>
      <c r="J2" s="5"/>
      <c r="K2" s="6"/>
    </row>
    <row r="3" spans="1:11">
      <c r="A3" s="7"/>
      <c r="B3" s="8"/>
      <c r="C3" s="9"/>
      <c r="D3" s="9"/>
      <c r="E3" s="9"/>
      <c r="F3" s="9"/>
      <c r="G3" s="9"/>
      <c r="H3" s="9"/>
      <c r="I3" s="9"/>
      <c r="J3" s="688" t="s">
        <v>99</v>
      </c>
      <c r="K3" s="11">
        <f>Dados!C16</f>
        <v>45474</v>
      </c>
    </row>
    <row r="4" spans="1:11">
      <c r="A4" s="7"/>
      <c r="B4" s="8"/>
      <c r="C4" s="9"/>
      <c r="D4" s="9"/>
      <c r="E4" s="9"/>
      <c r="F4" s="9"/>
      <c r="G4" s="9"/>
      <c r="H4" s="9"/>
      <c r="I4" s="9"/>
      <c r="J4" s="10"/>
      <c r="K4" s="12"/>
    </row>
    <row r="5" spans="1:11">
      <c r="A5" s="7"/>
      <c r="B5" s="8"/>
      <c r="C5" s="9"/>
      <c r="D5" s="9"/>
      <c r="E5" s="9"/>
      <c r="F5" s="9"/>
      <c r="G5" s="9"/>
      <c r="H5" s="9"/>
      <c r="I5" s="9"/>
      <c r="J5" s="10" t="s">
        <v>100</v>
      </c>
      <c r="K5" s="13" t="s">
        <v>101</v>
      </c>
    </row>
    <row r="6" spans="1:11">
      <c r="A6" s="7"/>
      <c r="B6" s="994" t="s">
        <v>102</v>
      </c>
      <c r="C6" s="994"/>
      <c r="D6" s="994"/>
      <c r="E6" s="994"/>
      <c r="F6" s="994"/>
      <c r="G6" s="994"/>
      <c r="H6" s="994"/>
      <c r="I6" s="994"/>
      <c r="J6" s="994"/>
      <c r="K6" s="995"/>
    </row>
    <row r="7" spans="1:11">
      <c r="B7" s="14" t="s">
        <v>103</v>
      </c>
      <c r="C7" s="15"/>
      <c r="D7" s="15"/>
      <c r="E7" s="15"/>
      <c r="F7" s="15"/>
      <c r="G7" s="15"/>
      <c r="H7" s="15"/>
      <c r="I7" s="15"/>
      <c r="J7" s="16" t="s">
        <v>104</v>
      </c>
      <c r="K7" s="89">
        <f>'Alocação MO'!D10</f>
        <v>5</v>
      </c>
    </row>
    <row r="8" spans="1:11">
      <c r="B8" s="996" t="str">
        <f>CONCATENATE("",'Alocação MO'!C10)</f>
        <v>Dimensão Operacional (EOP)</v>
      </c>
      <c r="C8" s="997"/>
      <c r="D8" s="997"/>
      <c r="E8" s="997"/>
      <c r="F8" s="997"/>
      <c r="G8" s="997"/>
      <c r="H8" s="997"/>
      <c r="I8" s="17"/>
      <c r="J8" s="17" t="s">
        <v>105</v>
      </c>
      <c r="K8" s="18" t="s">
        <v>106</v>
      </c>
    </row>
    <row r="9" spans="1:11">
      <c r="B9" s="996"/>
      <c r="C9" s="997"/>
      <c r="D9" s="997"/>
      <c r="E9" s="997"/>
      <c r="F9" s="998"/>
      <c r="G9" s="998"/>
      <c r="H9" s="998"/>
      <c r="I9" s="19"/>
      <c r="J9" s="19" t="s">
        <v>107</v>
      </c>
      <c r="K9" s="20"/>
    </row>
    <row r="10" spans="1:11">
      <c r="B10" s="21" t="s">
        <v>108</v>
      </c>
      <c r="C10" s="22"/>
      <c r="D10" s="23"/>
      <c r="E10" s="24"/>
      <c r="F10" s="999" t="s">
        <v>109</v>
      </c>
      <c r="G10" s="1000" t="s">
        <v>110</v>
      </c>
      <c r="H10" s="1000"/>
      <c r="I10" s="1000" t="s">
        <v>111</v>
      </c>
      <c r="J10" s="1000"/>
      <c r="K10" s="26" t="s">
        <v>112</v>
      </c>
    </row>
    <row r="11" spans="1:11">
      <c r="B11" s="27"/>
      <c r="C11" s="28"/>
      <c r="D11" s="29"/>
      <c r="E11" s="30"/>
      <c r="F11" s="999"/>
      <c r="G11" s="25" t="s">
        <v>113</v>
      </c>
      <c r="H11" s="25" t="s">
        <v>114</v>
      </c>
      <c r="I11" s="25" t="s">
        <v>113</v>
      </c>
      <c r="J11" s="25" t="s">
        <v>114</v>
      </c>
      <c r="K11" s="31" t="s">
        <v>115</v>
      </c>
    </row>
    <row r="12" spans="1:11" ht="32.25" customHeight="1">
      <c r="B12" s="32" t="s">
        <v>658</v>
      </c>
      <c r="C12" s="992" t="str">
        <f>VLOOKUP(B12,Equip.Info!A:I,2,FALSE)</f>
        <v>Desktop completo, processador Intel Core i5, 16GB memória, Resolução 3.840x2.160 (4K), PV GPU de 4GB e Sistema Operacional.</v>
      </c>
      <c r="D12" s="992"/>
      <c r="E12" s="993"/>
      <c r="F12" s="419">
        <f>SUM(I18:I25)</f>
        <v>2554.86</v>
      </c>
      <c r="G12" s="102">
        <v>1</v>
      </c>
      <c r="H12" s="102">
        <v>0</v>
      </c>
      <c r="I12" s="102">
        <f>VLOOKUP($B12,Equip.Info!$A:$I,8,FALSE)</f>
        <v>0.187</v>
      </c>
      <c r="J12" s="102">
        <f>VLOOKUP($B12,Equip.Info!$A:$I,9,FALSE)</f>
        <v>0.12379999999999999</v>
      </c>
      <c r="K12" s="113">
        <f>ROUND(F12*(G12*I12+H12*J12),4)</f>
        <v>477.75880000000001</v>
      </c>
    </row>
    <row r="13" spans="1:11" ht="29.25" customHeight="1">
      <c r="B13" s="32"/>
      <c r="C13" s="989"/>
      <c r="D13" s="989"/>
      <c r="E13" s="990"/>
      <c r="F13" s="103"/>
      <c r="G13" s="103"/>
      <c r="H13" s="103"/>
      <c r="I13" s="103"/>
      <c r="J13" s="103"/>
      <c r="K13" s="114"/>
    </row>
    <row r="14" spans="1:11" ht="20.100000000000001" customHeight="1">
      <c r="B14" s="36"/>
      <c r="E14" s="7"/>
      <c r="F14" s="37"/>
      <c r="G14" s="34"/>
      <c r="H14" s="34"/>
      <c r="I14" s="34"/>
      <c r="J14" s="34"/>
      <c r="K14" s="35"/>
    </row>
    <row r="15" spans="1:11" ht="20.100000000000001" customHeight="1">
      <c r="B15" s="38"/>
      <c r="C15" s="4"/>
      <c r="D15" s="4"/>
      <c r="E15" s="39"/>
      <c r="F15" s="40"/>
      <c r="G15" s="41"/>
      <c r="H15" s="41"/>
      <c r="I15" s="41"/>
      <c r="J15" s="41"/>
      <c r="K15" s="42"/>
    </row>
    <row r="16" spans="1:11">
      <c r="B16" s="43" t="s">
        <v>116</v>
      </c>
      <c r="C16" s="44"/>
      <c r="D16" s="44"/>
      <c r="E16" s="44"/>
      <c r="F16" s="44"/>
      <c r="G16" s="45"/>
      <c r="H16" s="45"/>
      <c r="I16" s="45"/>
      <c r="J16" s="46"/>
      <c r="K16" s="47">
        <f>K12+K13</f>
        <v>477.75880000000001</v>
      </c>
    </row>
    <row r="17" spans="2:15" s="50" customFormat="1" ht="45">
      <c r="B17" s="48" t="s">
        <v>117</v>
      </c>
      <c r="C17" s="83"/>
      <c r="D17" s="83"/>
      <c r="E17" s="83"/>
      <c r="F17" s="90" t="s">
        <v>118</v>
      </c>
      <c r="G17" s="90" t="s">
        <v>119</v>
      </c>
      <c r="H17" s="91" t="s">
        <v>120</v>
      </c>
      <c r="I17" s="84" t="s">
        <v>121</v>
      </c>
      <c r="J17" s="49" t="s">
        <v>122</v>
      </c>
      <c r="K17" s="49" t="s">
        <v>123</v>
      </c>
      <c r="O17" s="85"/>
    </row>
    <row r="18" spans="2:15" ht="15" customHeight="1">
      <c r="B18" s="36" t="str">
        <f>IF(ISBLANK(C18),0,VLOOKUP(C18,Categorias!A:B,2,FALSE))</f>
        <v>P8060</v>
      </c>
      <c r="C18" s="991" t="s">
        <v>34</v>
      </c>
      <c r="D18" s="991"/>
      <c r="E18" s="991"/>
      <c r="F18" s="53">
        <v>0.5</v>
      </c>
      <c r="G18" s="54">
        <f>INDEX(Resumo[],MATCH($B$8,Resumo[Descrição dos Produtos],0),MATCH(C18,Resumo[#Headers],0))</f>
        <v>1</v>
      </c>
      <c r="H18" s="51">
        <f>F18*G18*$K$7</f>
        <v>2.5</v>
      </c>
      <c r="I18" s="55">
        <f t="shared" ref="I18:I21" si="0">H18*182.49</f>
        <v>456.22500000000002</v>
      </c>
      <c r="J18" s="52">
        <f>IF(ISBLANK(B18),0,VLOOKUP(B18,'TC 07-2024'!B:Z,25,FALSE)/182.49)</f>
        <v>220.87434927941257</v>
      </c>
      <c r="K18" s="34">
        <f>ROUND(J18*I18,4)</f>
        <v>100768.4</v>
      </c>
    </row>
    <row r="19" spans="2:15" ht="15" customHeight="1">
      <c r="B19" s="36" t="str">
        <f>IF(ISBLANK(C19),0,VLOOKUP(C19,Categorias!A:B,2,FALSE))</f>
        <v>P8067</v>
      </c>
      <c r="C19" s="991" t="s">
        <v>41</v>
      </c>
      <c r="D19" s="991"/>
      <c r="E19" s="991"/>
      <c r="F19" s="53">
        <v>0.8</v>
      </c>
      <c r="G19" s="54">
        <f>INDEX(Resumo[],MATCH($B$8,Resumo[Descrição dos Produtos],0),MATCH(C19,Resumo[#Headers],0))</f>
        <v>1</v>
      </c>
      <c r="H19" s="51">
        <f t="shared" ref="H19:H21" si="1">F19*G19*$K$7</f>
        <v>4</v>
      </c>
      <c r="I19" s="55">
        <f t="shared" si="0"/>
        <v>729.96</v>
      </c>
      <c r="J19" s="52">
        <f>IF(ISBLANK(B19),0,VLOOKUP(B19,'TC 07-2024'!B:Z,25,FALSE)/182.49)</f>
        <v>162.27042577675488</v>
      </c>
      <c r="K19" s="34">
        <f t="shared" ref="K19:K21" si="2">ROUND(J19*I19,4)</f>
        <v>118450.92</v>
      </c>
    </row>
    <row r="20" spans="2:15" ht="15" customHeight="1">
      <c r="B20" s="36" t="str">
        <f>IF(ISBLANK(C20),0,VLOOKUP(C20,Categorias!A:B,2,FALSE))</f>
        <v>P8066</v>
      </c>
      <c r="C20" s="991" t="s">
        <v>40</v>
      </c>
      <c r="D20" s="991"/>
      <c r="E20" s="991"/>
      <c r="F20" s="53">
        <v>1</v>
      </c>
      <c r="G20" s="54">
        <f>INDEX(Resumo[],MATCH($B$8,Resumo[Descrição dos Produtos],0),MATCH(C20,Resumo[#Headers],0))</f>
        <v>1</v>
      </c>
      <c r="H20" s="51">
        <f t="shared" si="1"/>
        <v>5</v>
      </c>
      <c r="I20" s="55">
        <f t="shared" si="0"/>
        <v>912.45</v>
      </c>
      <c r="J20" s="52">
        <f>IF(ISBLANK(B20),0,VLOOKUP(B20,'TC 07-2024'!B:Z,25,FALSE)/182.49)</f>
        <v>130.27935777302866</v>
      </c>
      <c r="K20" s="34">
        <f t="shared" si="2"/>
        <v>118873.4</v>
      </c>
    </row>
    <row r="21" spans="2:15" ht="15" customHeight="1">
      <c r="B21" s="36" t="str">
        <f>IF(ISBLANK(C21),0,VLOOKUP(C21,Categorias!A:B,2,FALSE))</f>
        <v>P8061</v>
      </c>
      <c r="C21" s="100" t="s">
        <v>35</v>
      </c>
      <c r="D21" s="100"/>
      <c r="E21" s="100"/>
      <c r="F21" s="53">
        <v>0.5</v>
      </c>
      <c r="G21" s="54">
        <f>INDEX(Resumo[],MATCH($B$8,Resumo[Descrição dos Produtos],0),MATCH(C21,Resumo[#Headers],0))</f>
        <v>1</v>
      </c>
      <c r="H21" s="51">
        <f t="shared" si="1"/>
        <v>2.5</v>
      </c>
      <c r="I21" s="55">
        <f t="shared" si="0"/>
        <v>456.22500000000002</v>
      </c>
      <c r="J21" s="52">
        <f>IF(ISBLANK(B21),0,VLOOKUP(B21,'TC 07-2024'!B:Z,25,FALSE)/182.49)</f>
        <v>185.03868705134528</v>
      </c>
      <c r="K21" s="34">
        <f t="shared" si="2"/>
        <v>84419.274999999994</v>
      </c>
    </row>
    <row r="22" spans="2:15" ht="15" customHeight="1">
      <c r="B22" s="36"/>
      <c r="F22" s="57"/>
      <c r="H22" s="51"/>
      <c r="I22" s="55"/>
      <c r="J22" s="52"/>
      <c r="K22" s="34"/>
    </row>
    <row r="23" spans="2:15" ht="15" customHeight="1">
      <c r="B23" s="36"/>
      <c r="F23" s="57"/>
      <c r="H23" s="51"/>
      <c r="I23" s="55"/>
      <c r="J23" s="52"/>
      <c r="K23" s="34"/>
    </row>
    <row r="24" spans="2:15" ht="15" customHeight="1">
      <c r="B24" s="36"/>
      <c r="F24" s="57"/>
      <c r="H24" s="92"/>
      <c r="I24" s="58"/>
      <c r="J24" s="52"/>
      <c r="K24" s="34"/>
    </row>
    <row r="25" spans="2:15" ht="15" customHeight="1">
      <c r="B25" s="36" t="s">
        <v>320</v>
      </c>
      <c r="C25" s="4"/>
      <c r="D25" s="4"/>
      <c r="E25" s="4"/>
      <c r="F25" s="59"/>
      <c r="G25" s="4"/>
      <c r="H25" s="59"/>
      <c r="I25" s="60"/>
      <c r="J25" s="52"/>
      <c r="K25" s="41"/>
    </row>
    <row r="26" spans="2:15">
      <c r="B26" s="43" t="s">
        <v>124</v>
      </c>
      <c r="C26" s="44"/>
      <c r="D26" s="44"/>
      <c r="E26" s="44"/>
      <c r="F26" s="45"/>
      <c r="G26" s="45"/>
      <c r="H26" s="45"/>
      <c r="I26" s="45"/>
      <c r="J26" s="46"/>
      <c r="K26" s="47">
        <f>SUM(K18:K25)</f>
        <v>422511.995</v>
      </c>
    </row>
    <row r="27" spans="2:15">
      <c r="B27" s="43" t="s">
        <v>125</v>
      </c>
      <c r="C27" s="44"/>
      <c r="D27" s="44"/>
      <c r="E27" s="353">
        <v>1</v>
      </c>
      <c r="F27" s="43" t="s">
        <v>126</v>
      </c>
      <c r="G27" s="44"/>
      <c r="H27" s="44"/>
      <c r="I27" s="44"/>
      <c r="J27" s="62"/>
      <c r="K27" s="47">
        <f>K26+K16</f>
        <v>422989.75380000001</v>
      </c>
    </row>
    <row r="28" spans="2:15">
      <c r="B28" s="43" t="s">
        <v>127</v>
      </c>
      <c r="C28" s="44"/>
      <c r="D28" s="44"/>
      <c r="E28" s="353"/>
      <c r="F28" s="43"/>
      <c r="G28" s="44"/>
      <c r="H28" s="44"/>
      <c r="I28" s="44"/>
      <c r="J28" s="62"/>
      <c r="K28" s="47">
        <f>K27/E27</f>
        <v>422989.75380000001</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VLOOKUP(B31,Mat.Info!A1:H3,2,FALSE)</f>
        <v>Pacote Microsoft 365 Business Basic</v>
      </c>
      <c r="G31" s="7"/>
      <c r="H31" s="101" t="s">
        <v>299</v>
      </c>
      <c r="I31" s="418">
        <f>SUM(F12:F15)</f>
        <v>2554.86</v>
      </c>
      <c r="J31" s="101">
        <f>VLOOKUP(B31,Mat.Info!$A:$H,8,FALSE)</f>
        <v>0.26637076004164612</v>
      </c>
      <c r="K31" s="33">
        <f>ROUND(IF(B31="","",I31*J31),4)</f>
        <v>680.54</v>
      </c>
    </row>
    <row r="32" spans="2:15">
      <c r="B32" s="36"/>
      <c r="G32" s="7"/>
      <c r="H32" s="58"/>
      <c r="I32" s="58"/>
      <c r="J32" s="58"/>
      <c r="K32" s="34"/>
    </row>
    <row r="33" spans="2:11">
      <c r="B33" s="36"/>
      <c r="G33" s="7"/>
      <c r="H33" s="34"/>
      <c r="I33" s="34"/>
      <c r="J33" s="34"/>
      <c r="K33" s="34"/>
    </row>
    <row r="34" spans="2:11">
      <c r="B34" s="36"/>
      <c r="G34" s="7"/>
      <c r="H34" s="34"/>
      <c r="I34" s="34"/>
      <c r="J34" s="34"/>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8"/>
      <c r="C38" s="4"/>
      <c r="D38" s="4"/>
      <c r="E38" s="4"/>
      <c r="F38" s="4"/>
      <c r="G38" s="39"/>
      <c r="H38" s="41"/>
      <c r="I38" s="41"/>
      <c r="J38" s="41"/>
      <c r="K38" s="41"/>
    </row>
    <row r="39" spans="2:11">
      <c r="B39" s="43" t="s">
        <v>132</v>
      </c>
      <c r="C39" s="44"/>
      <c r="D39" s="44"/>
      <c r="E39" s="44"/>
      <c r="F39" s="44"/>
      <c r="G39" s="44"/>
      <c r="H39" s="45"/>
      <c r="I39" s="45"/>
      <c r="J39" s="46"/>
      <c r="K39" s="47">
        <f>SUM(K31:K38)</f>
        <v>680.54</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423670.29379999998</v>
      </c>
    </row>
    <row r="50" spans="2:11">
      <c r="B50" s="43" t="s">
        <v>144</v>
      </c>
      <c r="C50" s="73"/>
      <c r="D50" s="73"/>
      <c r="E50" s="73"/>
      <c r="F50" s="73"/>
      <c r="G50" s="73"/>
      <c r="H50" s="73"/>
      <c r="I50" s="73"/>
      <c r="J50" s="75">
        <f ca="1">Dados!$C$17</f>
        <v>0.4466</v>
      </c>
      <c r="K50" s="74">
        <f ca="1">K49*J50</f>
        <v>189211.15321108</v>
      </c>
    </row>
    <row r="51" spans="2:11">
      <c r="B51" s="63" t="s">
        <v>145</v>
      </c>
      <c r="C51" s="44"/>
      <c r="D51" s="44"/>
      <c r="E51" s="44"/>
      <c r="F51" s="44"/>
      <c r="G51" s="44"/>
      <c r="H51" s="44"/>
      <c r="I51" s="44"/>
      <c r="J51" s="44"/>
      <c r="K51" s="47">
        <f ca="1">ROUND(K50+K49,2)</f>
        <v>612881.44999999995</v>
      </c>
    </row>
    <row r="52" spans="2:11" ht="7.5" customHeight="1"/>
    <row r="53" spans="2:11" ht="4.5" customHeight="1"/>
  </sheetData>
  <mergeCells count="13">
    <mergeCell ref="E44:G44"/>
    <mergeCell ref="H44:J44"/>
    <mergeCell ref="C13:E13"/>
    <mergeCell ref="C18:E18"/>
    <mergeCell ref="C19:E19"/>
    <mergeCell ref="C20:E20"/>
    <mergeCell ref="B30:G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0A975F9-732F-42A1-A109-F85090C37540}">
          <x14:formula1>
            <xm:f>Categorias!$A:$A</xm:f>
          </x14:formula1>
          <xm:sqref>C18:E25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0F51-9592-4EC8-A514-EC39E781F551}">
  <sheetPr>
    <tabColor rgb="FF008080"/>
    <pageSetUpPr fitToPage="1"/>
  </sheetPr>
  <dimension ref="A1:O53"/>
  <sheetViews>
    <sheetView zoomScale="74" zoomScaleNormal="74" workbookViewId="0">
      <selection activeCell="R33" sqref="R33"/>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1" ht="4.5" customHeight="1">
      <c r="B1" s="4"/>
      <c r="C1" s="4"/>
      <c r="D1" s="4"/>
      <c r="E1" s="4"/>
      <c r="F1" s="4"/>
      <c r="G1" s="4"/>
      <c r="H1" s="4"/>
      <c r="I1" s="4"/>
      <c r="J1" s="4"/>
      <c r="K1" s="4"/>
    </row>
    <row r="2" spans="1:11">
      <c r="B2" s="76"/>
      <c r="C2" s="5"/>
      <c r="D2" s="5"/>
      <c r="E2" s="5"/>
      <c r="F2" s="5"/>
      <c r="G2" s="5"/>
      <c r="H2" s="5"/>
      <c r="I2" s="5"/>
      <c r="J2" s="5"/>
      <c r="K2" s="6"/>
    </row>
    <row r="3" spans="1:11">
      <c r="A3" s="7"/>
      <c r="B3" s="8"/>
      <c r="C3" s="9"/>
      <c r="D3" s="9"/>
      <c r="E3" s="9"/>
      <c r="F3" s="9"/>
      <c r="G3" s="9"/>
      <c r="H3" s="9"/>
      <c r="I3" s="9"/>
      <c r="J3" s="688" t="s">
        <v>99</v>
      </c>
      <c r="K3" s="11">
        <f>Dados!C16</f>
        <v>45474</v>
      </c>
    </row>
    <row r="4" spans="1:11">
      <c r="A4" s="7"/>
      <c r="B4" s="8"/>
      <c r="C4" s="9"/>
      <c r="D4" s="9"/>
      <c r="E4" s="9"/>
      <c r="F4" s="9"/>
      <c r="G4" s="9"/>
      <c r="H4" s="9"/>
      <c r="I4" s="9"/>
      <c r="J4" s="10"/>
      <c r="K4" s="12"/>
    </row>
    <row r="5" spans="1:11">
      <c r="A5" s="7"/>
      <c r="B5" s="8"/>
      <c r="C5" s="9"/>
      <c r="D5" s="9"/>
      <c r="E5" s="9"/>
      <c r="F5" s="9"/>
      <c r="G5" s="9"/>
      <c r="H5" s="9"/>
      <c r="I5" s="9"/>
      <c r="J5" s="10" t="s">
        <v>100</v>
      </c>
      <c r="K5" s="13" t="s">
        <v>101</v>
      </c>
    </row>
    <row r="6" spans="1:11">
      <c r="A6" s="7"/>
      <c r="B6" s="994" t="s">
        <v>102</v>
      </c>
      <c r="C6" s="994"/>
      <c r="D6" s="994"/>
      <c r="E6" s="994"/>
      <c r="F6" s="994"/>
      <c r="G6" s="994"/>
      <c r="H6" s="994"/>
      <c r="I6" s="994"/>
      <c r="J6" s="994"/>
      <c r="K6" s="995"/>
    </row>
    <row r="7" spans="1:11">
      <c r="B7" s="14" t="s">
        <v>103</v>
      </c>
      <c r="C7" s="15"/>
      <c r="D7" s="15"/>
      <c r="E7" s="15"/>
      <c r="F7" s="15"/>
      <c r="G7" s="15"/>
      <c r="H7" s="15"/>
      <c r="I7" s="15"/>
      <c r="J7" s="16" t="s">
        <v>104</v>
      </c>
      <c r="K7" s="89">
        <f>'Alocação MO'!D11</f>
        <v>5</v>
      </c>
    </row>
    <row r="8" spans="1:11">
      <c r="B8" s="996" t="str">
        <f>CONCATENATE("",'Alocação MO'!C11)</f>
        <v>Dimensão Socioambiental (EMA)</v>
      </c>
      <c r="C8" s="997"/>
      <c r="D8" s="997"/>
      <c r="E8" s="997"/>
      <c r="F8" s="997"/>
      <c r="G8" s="997"/>
      <c r="H8" s="997"/>
      <c r="I8" s="17"/>
      <c r="J8" s="17" t="s">
        <v>105</v>
      </c>
      <c r="K8" s="18" t="s">
        <v>106</v>
      </c>
    </row>
    <row r="9" spans="1:11">
      <c r="B9" s="996"/>
      <c r="C9" s="997"/>
      <c r="D9" s="997"/>
      <c r="E9" s="997"/>
      <c r="F9" s="998"/>
      <c r="G9" s="998"/>
      <c r="H9" s="998"/>
      <c r="I9" s="19"/>
      <c r="J9" s="19" t="s">
        <v>107</v>
      </c>
      <c r="K9" s="20"/>
    </row>
    <row r="10" spans="1:11">
      <c r="B10" s="21" t="s">
        <v>108</v>
      </c>
      <c r="C10" s="22"/>
      <c r="D10" s="23"/>
      <c r="E10" s="24"/>
      <c r="F10" s="999" t="s">
        <v>109</v>
      </c>
      <c r="G10" s="1000" t="s">
        <v>110</v>
      </c>
      <c r="H10" s="1000"/>
      <c r="I10" s="1000" t="s">
        <v>111</v>
      </c>
      <c r="J10" s="1000"/>
      <c r="K10" s="26" t="s">
        <v>112</v>
      </c>
    </row>
    <row r="11" spans="1:11">
      <c r="B11" s="27"/>
      <c r="C11" s="28"/>
      <c r="D11" s="29"/>
      <c r="E11" s="30"/>
      <c r="F11" s="999"/>
      <c r="G11" s="25" t="s">
        <v>113</v>
      </c>
      <c r="H11" s="25" t="s">
        <v>114</v>
      </c>
      <c r="I11" s="25" t="s">
        <v>113</v>
      </c>
      <c r="J11" s="25" t="s">
        <v>114</v>
      </c>
      <c r="K11" s="31" t="s">
        <v>115</v>
      </c>
    </row>
    <row r="12" spans="1:11" ht="32.25" customHeight="1">
      <c r="B12" s="32" t="s">
        <v>658</v>
      </c>
      <c r="C12" s="992" t="str">
        <f>VLOOKUP(B12,Equip.Info!A:I,2,FALSE)</f>
        <v>Desktop completo, processador Intel Core i5, 16GB memória, Resolução 3.840x2.160 (4K), PV GPU de 4GB e Sistema Operacional.</v>
      </c>
      <c r="D12" s="992"/>
      <c r="E12" s="993"/>
      <c r="F12" s="102">
        <f>SUM(I18:I23)</f>
        <v>4562.25</v>
      </c>
      <c r="G12" s="102">
        <v>1</v>
      </c>
      <c r="H12" s="102">
        <v>0</v>
      </c>
      <c r="I12" s="102">
        <f>VLOOKUP($B12,Equip.Info!$A:$I,8,FALSE)</f>
        <v>0.187</v>
      </c>
      <c r="J12" s="102">
        <f>VLOOKUP($B12,Equip.Info!$A:$I,9,FALSE)</f>
        <v>0.12379999999999999</v>
      </c>
      <c r="K12" s="113">
        <f>ROUND(F12*(G12*I12+H12*J12),4)</f>
        <v>853.14080000000001</v>
      </c>
    </row>
    <row r="13" spans="1:11" ht="29.25" customHeight="1">
      <c r="B13" s="32"/>
      <c r="C13" s="989"/>
      <c r="D13" s="989"/>
      <c r="E13" s="990"/>
      <c r="F13" s="103"/>
      <c r="G13" s="103"/>
      <c r="H13" s="103"/>
      <c r="I13" s="103"/>
      <c r="J13" s="103"/>
      <c r="K13" s="114"/>
    </row>
    <row r="14" spans="1:11" ht="20.100000000000001" customHeight="1">
      <c r="B14" s="36"/>
      <c r="E14" s="7"/>
      <c r="F14" s="37"/>
      <c r="G14" s="34"/>
      <c r="H14" s="34"/>
      <c r="I14" s="34"/>
      <c r="J14" s="34"/>
      <c r="K14" s="35"/>
    </row>
    <row r="15" spans="1:11" ht="20.100000000000001" customHeight="1">
      <c r="B15" s="38"/>
      <c r="C15" s="4"/>
      <c r="D15" s="4"/>
      <c r="E15" s="39"/>
      <c r="F15" s="40"/>
      <c r="G15" s="41"/>
      <c r="H15" s="41"/>
      <c r="I15" s="41"/>
      <c r="J15" s="41"/>
      <c r="K15" s="42"/>
    </row>
    <row r="16" spans="1:11">
      <c r="B16" s="43" t="s">
        <v>116</v>
      </c>
      <c r="C16" s="44"/>
      <c r="D16" s="44"/>
      <c r="E16" s="44"/>
      <c r="F16" s="44"/>
      <c r="G16" s="45"/>
      <c r="H16" s="45"/>
      <c r="I16" s="45"/>
      <c r="J16" s="46"/>
      <c r="K16" s="47">
        <f>K12+K13</f>
        <v>853.14080000000001</v>
      </c>
    </row>
    <row r="17" spans="2:15" s="50" customFormat="1" ht="45">
      <c r="B17" s="48" t="s">
        <v>117</v>
      </c>
      <c r="C17" s="83"/>
      <c r="D17" s="83"/>
      <c r="E17" s="83"/>
      <c r="F17" s="90" t="s">
        <v>118</v>
      </c>
      <c r="G17" s="90" t="s">
        <v>119</v>
      </c>
      <c r="H17" s="91" t="s">
        <v>120</v>
      </c>
      <c r="I17" s="84" t="s">
        <v>121</v>
      </c>
      <c r="J17" s="49" t="s">
        <v>122</v>
      </c>
      <c r="K17" s="49" t="s">
        <v>123</v>
      </c>
      <c r="O17" s="85"/>
    </row>
    <row r="18" spans="2:15" ht="15" customHeight="1">
      <c r="B18" s="36" t="str">
        <f>IF(ISBLANK(C18),0,VLOOKUP(C18,Categorias!A:B,2,FALSE))</f>
        <v>P8044</v>
      </c>
      <c r="C18" s="991" t="s">
        <v>24</v>
      </c>
      <c r="D18" s="991"/>
      <c r="E18" s="991"/>
      <c r="F18" s="53">
        <v>0.5</v>
      </c>
      <c r="G18" s="54">
        <f>INDEX(Resumo[],MATCH($B$8,Resumo[Descrição dos Produtos],0),MATCH(C18,Resumo[#Headers],0))</f>
        <v>1</v>
      </c>
      <c r="H18" s="51">
        <f>F18*G18*$K$7</f>
        <v>2.5</v>
      </c>
      <c r="I18" s="55">
        <f t="shared" ref="I18:I20" si="0">H18*182.49</f>
        <v>456.22500000000002</v>
      </c>
      <c r="J18" s="52">
        <f>IF(ISBLANK(B18),0,VLOOKUP(B18,'TC 07-2024'!B:Z,25,FALSE)/182.49)</f>
        <v>189.87933585401939</v>
      </c>
      <c r="K18" s="34">
        <f>ROUND(J18*I18,4)</f>
        <v>86627.7</v>
      </c>
    </row>
    <row r="19" spans="2:15" ht="15" customHeight="1">
      <c r="B19" s="36" t="str">
        <f>IF(ISBLANK(C19),0,VLOOKUP(C19,Categorias!A:B,2,FALSE))</f>
        <v>P8059</v>
      </c>
      <c r="C19" s="991" t="s">
        <v>33</v>
      </c>
      <c r="D19" s="991"/>
      <c r="E19" s="991"/>
      <c r="F19" s="53">
        <v>1</v>
      </c>
      <c r="G19" s="54">
        <f>INDEX(Resumo[],MATCH($B$8,Resumo[Descrição dos Produtos],0),MATCH(C19,Resumo[#Headers],0))</f>
        <v>1</v>
      </c>
      <c r="H19" s="51">
        <f t="shared" ref="H19:H20" si="1">F19*G19*$K$7</f>
        <v>5</v>
      </c>
      <c r="I19" s="55">
        <f t="shared" si="0"/>
        <v>912.45</v>
      </c>
      <c r="J19" s="52">
        <f>IF(ISBLANK(B19),0,VLOOKUP(B19,'TC 07-2024'!B:Z,25,FALSE)/182.49)</f>
        <v>151.30768809249821</v>
      </c>
      <c r="K19" s="34">
        <f t="shared" ref="K19:K21" si="2">ROUND(J19*I19,4)</f>
        <v>138060.70000000001</v>
      </c>
    </row>
    <row r="20" spans="2:15" ht="15" customHeight="1">
      <c r="B20" s="36" t="str">
        <f>IF(ISBLANK(C20),0,VLOOKUP(C20,Categorias!A:B,2,FALSE))</f>
        <v>P8058</v>
      </c>
      <c r="C20" s="100" t="s">
        <v>32</v>
      </c>
      <c r="D20" s="100"/>
      <c r="E20" s="100"/>
      <c r="F20" s="53">
        <v>1</v>
      </c>
      <c r="G20" s="54">
        <f>INDEX(Resumo[],MATCH($B$8,Resumo[Descrição dos Produtos],0),MATCH(C20,Resumo[#Headers],0))</f>
        <v>2</v>
      </c>
      <c r="H20" s="51">
        <f t="shared" si="1"/>
        <v>10</v>
      </c>
      <c r="I20" s="55">
        <f t="shared" si="0"/>
        <v>1824.9</v>
      </c>
      <c r="J20" s="52">
        <f>IF(ISBLANK(B20),0,VLOOKUP(B20,'TC 07-2024'!B:Z,25,FALSE)/182.49)</f>
        <v>126.02427530275629</v>
      </c>
      <c r="K20" s="34">
        <f t="shared" si="2"/>
        <v>229981.7</v>
      </c>
    </row>
    <row r="21" spans="2:15" ht="15" customHeight="1">
      <c r="B21" s="36" t="str">
        <f>IF(ISBLANK(C21),0,VLOOKUP(C21,Categorias!A:B,2,FALSE))</f>
        <v>P8034</v>
      </c>
      <c r="C21" s="100" t="s">
        <v>19</v>
      </c>
      <c r="D21" s="100"/>
      <c r="E21" s="100"/>
      <c r="F21" s="53">
        <v>0.75</v>
      </c>
      <c r="G21" s="54">
        <f>INDEX(Resumo[],MATCH($B$8,Resumo[Descrição dos Produtos],0),MATCH(C21,Resumo[#Headers],0))</f>
        <v>1</v>
      </c>
      <c r="H21" s="51">
        <f t="shared" ref="H21" si="3">F21*G21*$K$7</f>
        <v>3.75</v>
      </c>
      <c r="I21" s="55">
        <f t="shared" ref="I21" si="4">H21*182.49</f>
        <v>684.33750000000009</v>
      </c>
      <c r="J21" s="52">
        <f>IF(ISBLANK(B21),0,VLOOKUP(B21,'TC 07-2024'!B:Z,25,FALSE)/182.49)</f>
        <v>81.299304071455964</v>
      </c>
      <c r="K21" s="34">
        <f t="shared" si="2"/>
        <v>55636.162499999999</v>
      </c>
    </row>
    <row r="22" spans="2:15" ht="15" customHeight="1">
      <c r="B22" s="36" t="str">
        <f>IF(ISBLANK(C22),0,VLOOKUP(C22,Categorias!A:B,2,FALSE))</f>
        <v>P8190</v>
      </c>
      <c r="C22" s="100" t="s">
        <v>88</v>
      </c>
      <c r="D22" s="100"/>
      <c r="E22" s="100"/>
      <c r="F22" s="53">
        <v>0.75</v>
      </c>
      <c r="G22" s="54">
        <f>INDEX(Resumo[],MATCH($B$8,Resumo[Descrição dos Produtos],0),MATCH(C22,Resumo[#Headers],0))</f>
        <v>1</v>
      </c>
      <c r="H22" s="51">
        <f t="shared" ref="H22" si="5">F22*G22*$K$7</f>
        <v>3.75</v>
      </c>
      <c r="I22" s="55">
        <f t="shared" ref="I22" si="6">H22*182.49</f>
        <v>684.33750000000009</v>
      </c>
      <c r="J22" s="52">
        <f>IF(ISBLANK(B22),0,VLOOKUP(B22,'TC 07-2024'!B:Z,25,FALSE)/182.49)</f>
        <v>43.087511644473665</v>
      </c>
      <c r="K22" s="34">
        <f t="shared" ref="K22" si="7">ROUND(J22*I22,4)</f>
        <v>29486.400000000001</v>
      </c>
    </row>
    <row r="23" spans="2:15" ht="15" customHeight="1">
      <c r="B23" s="36"/>
      <c r="C23" s="100"/>
      <c r="D23" s="100"/>
      <c r="E23" s="100"/>
      <c r="F23" s="53"/>
      <c r="G23" s="54"/>
      <c r="H23" s="51"/>
      <c r="I23" s="55"/>
      <c r="J23" s="52"/>
      <c r="K23" s="34"/>
    </row>
    <row r="24" spans="2:15" ht="15" customHeight="1">
      <c r="B24" s="36"/>
      <c r="C24" s="100"/>
      <c r="D24" s="100"/>
      <c r="E24" s="100"/>
      <c r="F24" s="53"/>
      <c r="G24" s="54"/>
      <c r="H24" s="51"/>
      <c r="I24" s="55"/>
      <c r="J24" s="52"/>
      <c r="K24" s="34"/>
    </row>
    <row r="25" spans="2:15" ht="15" customHeight="1">
      <c r="B25" s="36" t="s">
        <v>320</v>
      </c>
      <c r="C25" s="100"/>
      <c r="D25" s="100"/>
      <c r="E25" s="100"/>
      <c r="F25" s="53"/>
      <c r="G25" s="54"/>
      <c r="H25" s="51"/>
      <c r="I25" s="55"/>
      <c r="J25" s="52"/>
      <c r="K25" s="34"/>
    </row>
    <row r="26" spans="2:15">
      <c r="B26" s="43" t="s">
        <v>124</v>
      </c>
      <c r="C26" s="44"/>
      <c r="D26" s="44"/>
      <c r="E26" s="44"/>
      <c r="F26" s="45"/>
      <c r="G26" s="45"/>
      <c r="H26" s="45"/>
      <c r="I26" s="45"/>
      <c r="J26" s="46"/>
      <c r="K26" s="47">
        <f>SUM(K18:K25)</f>
        <v>539792.66249999998</v>
      </c>
    </row>
    <row r="27" spans="2:15">
      <c r="B27" s="43" t="s">
        <v>125</v>
      </c>
      <c r="C27" s="44"/>
      <c r="D27" s="44"/>
      <c r="E27" s="353">
        <v>1</v>
      </c>
      <c r="F27" s="43" t="s">
        <v>126</v>
      </c>
      <c r="G27" s="44"/>
      <c r="H27" s="44"/>
      <c r="I27" s="44"/>
      <c r="J27" s="62"/>
      <c r="K27" s="47">
        <f>K26+K16</f>
        <v>540645.80330000003</v>
      </c>
    </row>
    <row r="28" spans="2:15">
      <c r="B28" s="43" t="s">
        <v>127</v>
      </c>
      <c r="C28" s="44"/>
      <c r="D28" s="44"/>
      <c r="E28" s="353"/>
      <c r="F28" s="43"/>
      <c r="G28" s="44"/>
      <c r="H28" s="44"/>
      <c r="I28" s="44"/>
      <c r="J28" s="62"/>
      <c r="K28" s="47">
        <f>K27/E27</f>
        <v>540645.80330000003</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VLOOKUP(B31,Mat.Info!A1:H3,2,FALSE)</f>
        <v>Pacote Microsoft 365 Business Basic</v>
      </c>
      <c r="G31" s="7"/>
      <c r="H31" s="101" t="s">
        <v>299</v>
      </c>
      <c r="I31" s="101">
        <f>SUM(F12:F15)</f>
        <v>4562.25</v>
      </c>
      <c r="J31" s="101">
        <f>VLOOKUP(B31,Mat.Info!$A:$H,8,FALSE)</f>
        <v>0.26637076004164612</v>
      </c>
      <c r="K31" s="33">
        <f>ROUND(IF(B31="","",I31*J31),4)</f>
        <v>1215.25</v>
      </c>
    </row>
    <row r="32" spans="2:15">
      <c r="B32" s="36"/>
      <c r="G32" s="7"/>
      <c r="H32" s="58"/>
      <c r="I32" s="58"/>
      <c r="J32" s="58"/>
      <c r="K32" s="34"/>
    </row>
    <row r="33" spans="2:11">
      <c r="B33" s="36"/>
      <c r="G33" s="7"/>
      <c r="H33" s="34"/>
      <c r="I33" s="34"/>
      <c r="J33" s="34"/>
      <c r="K33" s="34"/>
    </row>
    <row r="34" spans="2:11">
      <c r="B34" s="36"/>
      <c r="G34" s="7"/>
      <c r="H34" s="34"/>
      <c r="I34" s="34"/>
      <c r="J34" s="34"/>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8"/>
      <c r="C38" s="4"/>
      <c r="D38" s="4"/>
      <c r="E38" s="4"/>
      <c r="F38" s="4"/>
      <c r="G38" s="39"/>
      <c r="H38" s="41"/>
      <c r="I38" s="41"/>
      <c r="J38" s="41"/>
      <c r="K38" s="41"/>
    </row>
    <row r="39" spans="2:11">
      <c r="B39" s="43" t="s">
        <v>132</v>
      </c>
      <c r="C39" s="44"/>
      <c r="D39" s="44"/>
      <c r="E39" s="44"/>
      <c r="F39" s="44"/>
      <c r="G39" s="44"/>
      <c r="H39" s="45"/>
      <c r="I39" s="45"/>
      <c r="J39" s="46"/>
      <c r="K39" s="47">
        <f>SUM(K31:K38)</f>
        <v>1215.25</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541861.05330000003</v>
      </c>
    </row>
    <row r="50" spans="2:11">
      <c r="B50" s="43" t="s">
        <v>144</v>
      </c>
      <c r="C50" s="73"/>
      <c r="D50" s="73"/>
      <c r="E50" s="73"/>
      <c r="F50" s="73"/>
      <c r="G50" s="73"/>
      <c r="H50" s="73"/>
      <c r="I50" s="73"/>
      <c r="J50" s="75">
        <f ca="1">Dados!$C$17</f>
        <v>0.4466</v>
      </c>
      <c r="K50" s="74">
        <f ca="1">K49*J50</f>
        <v>241995.14640378</v>
      </c>
    </row>
    <row r="51" spans="2:11">
      <c r="B51" s="63" t="s">
        <v>145</v>
      </c>
      <c r="C51" s="44"/>
      <c r="D51" s="44"/>
      <c r="E51" s="44"/>
      <c r="F51" s="44"/>
      <c r="G51" s="44"/>
      <c r="H51" s="44"/>
      <c r="I51" s="44"/>
      <c r="J51" s="44"/>
      <c r="K51" s="47">
        <f ca="1">ROUND(K50+K49,2)</f>
        <v>783856.2</v>
      </c>
    </row>
    <row r="52" spans="2:11" ht="7.5" customHeight="1"/>
    <row r="53" spans="2:11" ht="4.5" customHeight="1"/>
  </sheetData>
  <mergeCells count="12">
    <mergeCell ref="E44:G44"/>
    <mergeCell ref="H44:J44"/>
    <mergeCell ref="C13:E13"/>
    <mergeCell ref="C18:E18"/>
    <mergeCell ref="C19:E19"/>
    <mergeCell ref="B30:G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5F86D45-E55E-4537-956C-C1A65CF01ECC}">
          <x14:formula1>
            <xm:f>Categorias!$A:$A</xm:f>
          </x14:formula1>
          <xm:sqref>C18:E25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5904-3390-4C99-BD34-D17A3D8F02C3}">
  <sheetPr>
    <tabColor rgb="FF002060"/>
    <pageSetUpPr fitToPage="1"/>
  </sheetPr>
  <dimension ref="A1:P20"/>
  <sheetViews>
    <sheetView showGridLines="0" zoomScale="90" zoomScaleNormal="90" workbookViewId="0">
      <selection activeCell="T26" sqref="T26"/>
    </sheetView>
  </sheetViews>
  <sheetFormatPr defaultColWidth="9.140625" defaultRowHeight="12"/>
  <cols>
    <col min="1" max="1" width="2.7109375" style="122" customWidth="1"/>
    <col min="2" max="2" width="5.140625" style="122" customWidth="1"/>
    <col min="3" max="3" width="40.140625" style="122" customWidth="1"/>
    <col min="4" max="4" width="8.42578125" style="122" customWidth="1"/>
    <col min="5" max="6" width="11.7109375" style="122" customWidth="1"/>
    <col min="7" max="7" width="12.28515625" style="122" customWidth="1"/>
    <col min="8" max="8" width="12.140625" style="122" customWidth="1"/>
    <col min="9" max="11" width="11.7109375" style="122" customWidth="1"/>
    <col min="12" max="12" width="13.42578125" style="122" customWidth="1"/>
    <col min="13" max="13" width="9.140625" style="122"/>
    <col min="14" max="14" width="15.28515625" style="122" bestFit="1" customWidth="1"/>
    <col min="15" max="15" width="12.42578125" style="122" bestFit="1" customWidth="1"/>
    <col min="16" max="16384" width="9.140625" style="122"/>
  </cols>
  <sheetData>
    <row r="1" spans="1:14">
      <c r="A1" s="120"/>
      <c r="B1" s="120"/>
      <c r="C1" s="121"/>
      <c r="D1" s="121"/>
      <c r="E1" s="121"/>
      <c r="F1" s="121"/>
      <c r="G1" s="121"/>
    </row>
    <row r="2" spans="1:14" ht="36" customHeight="1">
      <c r="B2" s="891" t="str">
        <f>"Orçamento Referencial - "&amp;Dados!C9</f>
        <v>Orçamento Referencial - Contratação de serviços técnicos e especializados para a elaboração de Estudo de Viabilidade Técnica, Econômica e Ambiental (EVTEA) no trecho compreendido entre Açailandia (MA) - Barcarena (PA)</v>
      </c>
      <c r="C2" s="891"/>
      <c r="D2" s="891"/>
      <c r="E2" s="891"/>
      <c r="F2" s="891"/>
      <c r="G2" s="891"/>
      <c r="H2" s="891"/>
      <c r="I2" s="891"/>
      <c r="J2" s="891"/>
      <c r="K2" s="891"/>
      <c r="L2" s="891"/>
    </row>
    <row r="3" spans="1:14" ht="17.25" customHeight="1">
      <c r="A3" s="203"/>
      <c r="B3" s="201"/>
      <c r="C3" s="204"/>
      <c r="D3" s="204"/>
      <c r="E3" s="203"/>
      <c r="F3" s="203"/>
      <c r="G3" s="203"/>
    </row>
    <row r="4" spans="1:14">
      <c r="A4" s="203"/>
      <c r="B4" s="202" t="s">
        <v>353</v>
      </c>
      <c r="C4" s="205">
        <f>Dados!C16</f>
        <v>45474</v>
      </c>
      <c r="D4" s="205"/>
      <c r="E4" s="203"/>
      <c r="F4" s="203"/>
      <c r="G4" s="203"/>
    </row>
    <row r="5" spans="1:14" ht="5.0999999999999996" customHeight="1"/>
    <row r="6" spans="1:14" ht="14.25" customHeight="1">
      <c r="B6" s="896" t="s">
        <v>313</v>
      </c>
      <c r="C6" s="896" t="s">
        <v>56262</v>
      </c>
      <c r="D6" s="897" t="s">
        <v>626</v>
      </c>
      <c r="E6" s="795" t="s">
        <v>355</v>
      </c>
      <c r="F6" s="795" t="s">
        <v>614</v>
      </c>
      <c r="G6" s="795" t="s">
        <v>56231</v>
      </c>
      <c r="H6" s="795" t="s">
        <v>356</v>
      </c>
      <c r="I6" s="795" t="s">
        <v>357</v>
      </c>
      <c r="J6" s="795" t="s">
        <v>358</v>
      </c>
      <c r="K6" s="795" t="s">
        <v>359</v>
      </c>
      <c r="L6" s="892" t="s">
        <v>360</v>
      </c>
    </row>
    <row r="7" spans="1:14" s="123" customFormat="1" ht="36">
      <c r="B7" s="896"/>
      <c r="C7" s="896"/>
      <c r="D7" s="897"/>
      <c r="E7" s="796" t="s">
        <v>361</v>
      </c>
      <c r="F7" s="797" t="s">
        <v>615</v>
      </c>
      <c r="G7" s="797" t="s">
        <v>56232</v>
      </c>
      <c r="H7" s="894" t="s">
        <v>635</v>
      </c>
      <c r="I7" s="895"/>
      <c r="J7" s="798" t="s">
        <v>607</v>
      </c>
      <c r="K7" s="797" t="s">
        <v>362</v>
      </c>
      <c r="L7" s="893"/>
    </row>
    <row r="8" spans="1:14" ht="25.35" customHeight="1">
      <c r="B8" s="124">
        <v>1</v>
      </c>
      <c r="C8" s="125" t="str">
        <f>_xlfn.XLOOKUP(B8,'Cronograma F-F'!$B:$B,'Cronograma F-F'!C:C)</f>
        <v>Plano de Trabalho</v>
      </c>
      <c r="D8" s="405">
        <f>'Cronograma'!D4</f>
        <v>2</v>
      </c>
      <c r="E8" s="414" cm="1">
        <f t="array" aca="1" ref="E8" ca="1">SUM(IF(($B8='Cronograma F-F'!$AV$7:$AV$36)*('Resumo'!E$6='Cronograma F-F'!$AW$7:$AW$36),('Cronograma F-F'!$K$7:$K$36)))</f>
        <v>180146.23</v>
      </c>
      <c r="F8" s="414" cm="1">
        <f t="array" aca="1" ref="F8" ca="1">SUM(IF(($B8='Cronograma F-F'!$AV$7:$AV$36)*('Resumo'!F$6='Cronograma F-F'!$AW$7:$AW$36),('Cronograma F-F'!$K$7:$K$36)))</f>
        <v>0</v>
      </c>
      <c r="G8" s="414" cm="1">
        <f t="array" aca="1" ref="G8" ca="1">SUM(IF(($B8='Cronograma F-F'!$AV$7:$AV$36)*('Resumo'!G$6='Cronograma F-F'!$AW$7:$AW$36),('Cronograma F-F'!$K$7:$K$36)))</f>
        <v>0</v>
      </c>
      <c r="H8" s="414" cm="1">
        <f t="array" aca="1" ref="H8" ca="1">SUM(IF(($B8='Cronograma F-F'!$AV$7:$AV$36)*('Resumo'!H$6='Cronograma F-F'!$AW$7:$AW$36),('Cronograma F-F'!$K$7:$K$36)))</f>
        <v>0</v>
      </c>
      <c r="I8" s="414" cm="1">
        <f t="array" aca="1" ref="I8" ca="1">SUM(IF(($B8='Cronograma F-F'!$AV$7:$AV$36)*('Resumo'!I$6='Cronograma F-F'!$AW$7:$AW$36),('Cronograma F-F'!$K$7:$K$36)))</f>
        <v>0</v>
      </c>
      <c r="J8" s="414" cm="1">
        <f t="array" aca="1" ref="J8" ca="1">SUM(IF(($B8='Cronograma F-F'!$AV$7:$AV$36)*('Resumo'!J$6='Cronograma F-F'!$AW$7:$AW$36),('Cronograma F-F'!$K$7:$K$36)))</f>
        <v>0</v>
      </c>
      <c r="K8" s="414" cm="1">
        <f t="array" aca="1" ref="K8" ca="1">SUM(IF(($B8='Cronograma F-F'!$AV$7:$AV$36)*('Resumo'!K$6='Cronograma F-F'!$AW$7:$AW$36),('Cronograma F-F'!$K$7:$K$36)))</f>
        <v>0</v>
      </c>
      <c r="L8" s="315">
        <f t="shared" ref="L8:L15" ca="1" si="0">SUM(E8:K8)</f>
        <v>180146.23</v>
      </c>
      <c r="M8" s="126">
        <f ca="1">L8/$L$17</f>
        <v>1.580577814838563E-2</v>
      </c>
      <c r="N8" s="839"/>
    </row>
    <row r="9" spans="1:14" ht="25.35" customHeight="1">
      <c r="B9" s="124">
        <v>2</v>
      </c>
      <c r="C9" s="125" t="str">
        <f>_xlfn.XLOOKUP(B9,'Cronograma F-F'!$B:$B,'Cronograma F-F'!C:C)</f>
        <v>Estudo de Traçado</v>
      </c>
      <c r="D9" s="405">
        <f>'Cronograma'!D5</f>
        <v>2</v>
      </c>
      <c r="E9" s="414" cm="1">
        <f t="array" aca="1" ref="E9" ca="1">SUM(IF(($B9='Cronograma F-F'!$AV$7:$AV$36)*('Resumo'!E$6='Cronograma F-F'!$AW$7:$AW$36),('Cronograma F-F'!$K$7:$K$36)))</f>
        <v>0</v>
      </c>
      <c r="F9" s="414" cm="1">
        <f t="array" aca="1" ref="F9" ca="1">SUM(IF(($B9='Cronograma F-F'!$AV$7:$AV$36)*('Resumo'!F$6='Cronograma F-F'!$AW$7:$AW$36),('Cronograma F-F'!$K$7:$K$36)))</f>
        <v>0</v>
      </c>
      <c r="G9" s="414" cm="1">
        <f t="array" aca="1" ref="G9" ca="1">SUM(IF(($B9='Cronograma F-F'!$AV$7:$AV$36)*('Resumo'!G$6='Cronograma F-F'!$AW$7:$AW$36),('Cronograma F-F'!$K$7:$K$36)))</f>
        <v>490173.01</v>
      </c>
      <c r="H9" s="414" cm="1">
        <f t="array" aca="1" ref="H9" ca="1">SUM(IF(($B9='Cronograma F-F'!$AV$7:$AV$36)*('Resumo'!H$6='Cronograma F-F'!$AW$7:$AW$36),('Cronograma F-F'!$K$7:$K$36)))</f>
        <v>0</v>
      </c>
      <c r="I9" s="414" cm="1">
        <f t="array" aca="1" ref="I9" ca="1">SUM(IF(($B9='Cronograma F-F'!$AV$7:$AV$36)*('Resumo'!I$6='Cronograma F-F'!$AW$7:$AW$36),('Cronograma F-F'!$K$7:$K$36)))</f>
        <v>0</v>
      </c>
      <c r="J9" s="414" cm="1">
        <f t="array" aca="1" ref="J9" ca="1">SUM(IF(($B9='Cronograma F-F'!$AV$7:$AV$36)*('Resumo'!J$6='Cronograma F-F'!$AW$7:$AW$36),('Cronograma F-F'!$K$7:$K$36)))</f>
        <v>0</v>
      </c>
      <c r="K9" s="414" cm="1">
        <f t="array" aca="1" ref="K9" ca="1">SUM(IF(($B9='Cronograma F-F'!$AV$7:$AV$36)*('Resumo'!K$6='Cronograma F-F'!$AW$7:$AW$36),('Cronograma F-F'!$K$7:$K$36)))</f>
        <v>0</v>
      </c>
      <c r="L9" s="315">
        <f t="shared" ca="1" si="0"/>
        <v>490173.01</v>
      </c>
      <c r="M9" s="126">
        <f ca="1">L9/$L$17</f>
        <v>4.3007094016824052E-2</v>
      </c>
      <c r="N9" s="839"/>
    </row>
    <row r="10" spans="1:14" ht="25.35" customHeight="1">
      <c r="B10" s="124">
        <v>3</v>
      </c>
      <c r="C10" s="125" t="str">
        <f>_xlfn.XLOOKUP(B10,'Cronograma F-F'!$B:$B,'Cronograma F-F'!C:C)</f>
        <v>Dimensão de Mercado e Demanda (EMD)</v>
      </c>
      <c r="D10" s="405">
        <f>'Cronograma'!D6</f>
        <v>4</v>
      </c>
      <c r="E10" s="414" cm="1">
        <f t="array" aca="1" ref="E10" ca="1">SUM(IF(($B10='Cronograma F-F'!$AV$7:$AV$36)*('Resumo'!E$6='Cronograma F-F'!$AW$7:$AW$36),('Cronograma F-F'!$K$7:$K$36)))</f>
        <v>0</v>
      </c>
      <c r="F10" s="414" cm="1">
        <f t="array" aca="1" ref="F10" ca="1">SUM(IF(($B10='Cronograma F-F'!$AV$7:$AV$36)*('Resumo'!F$6='Cronograma F-F'!$AW$7:$AW$36),('Cronograma F-F'!$K$7:$K$36)))</f>
        <v>102129.49</v>
      </c>
      <c r="G10" s="414" cm="1">
        <f t="array" aca="1" ref="G10" ca="1">SUM(IF(($B10='Cronograma F-F'!$AV$7:$AV$36)*('Resumo'!G$6='Cronograma F-F'!$AW$7:$AW$36),('Cronograma F-F'!$K$7:$K$36)))</f>
        <v>0</v>
      </c>
      <c r="H10" s="414" cm="1">
        <f t="array" aca="1" ref="H10" ca="1">SUM(IF(($B10='Cronograma F-F'!$AV$7:$AV$36)*('Resumo'!H$6='Cronograma F-F'!$AW$7:$AW$36),('Cronograma F-F'!$K$7:$K$36)))</f>
        <v>578733.74</v>
      </c>
      <c r="I10" s="414" cm="1">
        <f t="array" aca="1" ref="I10" ca="1">SUM(IF(($B10='Cronograma F-F'!$AV$7:$AV$36)*('Resumo'!I$6='Cronograma F-F'!$AW$7:$AW$36),('Cronograma F-F'!$K$7:$K$36)))</f>
        <v>0</v>
      </c>
      <c r="J10" s="414" cm="1">
        <f t="array" aca="1" ref="J10" ca="1">SUM(IF(($B10='Cronograma F-F'!$AV$7:$AV$36)*('Resumo'!J$6='Cronograma F-F'!$AW$7:$AW$36),('Cronograma F-F'!$K$7:$K$36)))</f>
        <v>0</v>
      </c>
      <c r="K10" s="414" cm="1">
        <f t="array" aca="1" ref="K10" ca="1">SUM(IF(($B10='Cronograma F-F'!$AV$7:$AV$36)*('Resumo'!K$6='Cronograma F-F'!$AW$7:$AW$36),('Cronograma F-F'!$K$7:$K$36)))</f>
        <v>0</v>
      </c>
      <c r="L10" s="315">
        <f t="shared" ca="1" si="0"/>
        <v>680863.23</v>
      </c>
      <c r="M10" s="126">
        <f t="shared" ref="M10:M16" ca="1" si="1">L10/$L$17</f>
        <v>5.9737987094002784E-2</v>
      </c>
      <c r="N10" s="839"/>
    </row>
    <row r="11" spans="1:14" ht="25.35" customHeight="1">
      <c r="B11" s="124">
        <v>4</v>
      </c>
      <c r="C11" s="125" t="str">
        <f>_xlfn.XLOOKUP(B11,'Cronograma F-F'!$B:$B,'Cronograma F-F'!C:C)</f>
        <v>Dimensão de Engenharia (EEN)</v>
      </c>
      <c r="D11" s="405">
        <v>6</v>
      </c>
      <c r="E11" s="414" cm="1">
        <f t="array" aca="1" ref="E11" ca="1">SUM(IF(($B11='Cronograma F-F'!$AV$7:$AV$36)*('Resumo'!E$6='Cronograma F-F'!$AW$7:$AW$36),('Cronograma F-F'!$K$7:$K$36)))</f>
        <v>0</v>
      </c>
      <c r="F11" s="414" cm="1">
        <f t="array" aca="1" ref="F11" ca="1">SUM(IF(($B11='Cronograma F-F'!$AV$7:$AV$36)*('Resumo'!F$6='Cronograma F-F'!$AW$7:$AW$36),('Cronograma F-F'!$K$7:$K$36)))</f>
        <v>186949.63</v>
      </c>
      <c r="G11" s="414" cm="1">
        <f t="array" aca="1" ref="G11" ca="1">SUM(IF(($B11='Cronograma F-F'!$AV$7:$AV$36)*('Resumo'!G$6='Cronograma F-F'!$AW$7:$AW$36),('Cronograma F-F'!$K$7:$K$36)))</f>
        <v>4626534.05</v>
      </c>
      <c r="H11" s="414" cm="1">
        <f t="array" aca="1" ref="H11" ca="1">SUM(IF(($B11='Cronograma F-F'!$AV$7:$AV$36)*('Resumo'!H$6='Cronograma F-F'!$AW$7:$AW$36),('Cronograma F-F'!$K$7:$K$36)))</f>
        <v>2307085.65</v>
      </c>
      <c r="I11" s="414" cm="1">
        <f t="array" aca="1" ref="I11" ca="1">SUM(IF(($B11='Cronograma F-F'!$AV$7:$AV$36)*('Resumo'!I$6='Cronograma F-F'!$AW$7:$AW$36),('Cronograma F-F'!$K$7:$K$36)))</f>
        <v>0</v>
      </c>
      <c r="J11" s="414" cm="1">
        <f t="array" aca="1" ref="J11" ca="1">SUM(IF(($B11='Cronograma F-F'!$AV$7:$AV$36)*('Resumo'!J$6='Cronograma F-F'!$AW$7:$AW$36),('Cronograma F-F'!$K$7:$K$36)))</f>
        <v>0</v>
      </c>
      <c r="K11" s="414" cm="1">
        <f t="array" aca="1" ref="K11" ca="1">SUM(IF(($B11='Cronograma F-F'!$AV$7:$AV$36)*('Resumo'!K$6='Cronograma F-F'!$AW$7:$AW$36),('Cronograma F-F'!$K$7:$K$36)))</f>
        <v>0</v>
      </c>
      <c r="L11" s="315">
        <f t="shared" ca="1" si="0"/>
        <v>7120569.3300000001</v>
      </c>
      <c r="M11" s="126">
        <f t="shared" ca="1" si="1"/>
        <v>0.62474878947052559</v>
      </c>
      <c r="N11" s="839"/>
    </row>
    <row r="12" spans="1:14" ht="25.35" customHeight="1">
      <c r="B12" s="124">
        <v>5</v>
      </c>
      <c r="C12" s="125" t="str">
        <f>_xlfn.XLOOKUP(B12,'Cronograma F-F'!$B:$B,'Cronograma F-F'!C:C)</f>
        <v>Dimensão Operacional (EOP)</v>
      </c>
      <c r="D12" s="405">
        <f>'Cronograma'!D10</f>
        <v>5</v>
      </c>
      <c r="E12" s="414" cm="1">
        <f t="array" aca="1" ref="E12" ca="1">SUM(IF(($B12='Cronograma F-F'!$AV$7:$AV$36)*('Resumo'!E$6='Cronograma F-F'!$AW$7:$AW$36),('Cronograma F-F'!$K$7:$K$36)))</f>
        <v>0</v>
      </c>
      <c r="F12" s="414" cm="1">
        <f t="array" aca="1" ref="F12" ca="1">SUM(IF(($B12='Cronograma F-F'!$AV$7:$AV$36)*('Resumo'!F$6='Cronograma F-F'!$AW$7:$AW$36),('Cronograma F-F'!$K$7:$K$36)))</f>
        <v>124976.49</v>
      </c>
      <c r="G12" s="414" cm="1">
        <f t="array" aca="1" ref="G12" ca="1">SUM(IF(($B12='Cronograma F-F'!$AV$7:$AV$36)*('Resumo'!G$6='Cronograma F-F'!$AW$7:$AW$36),('Cronograma F-F'!$K$7:$K$36)))</f>
        <v>0</v>
      </c>
      <c r="H12" s="414" cm="1">
        <f t="array" aca="1" ref="H12" ca="1">SUM(IF(($B12='Cronograma F-F'!$AV$7:$AV$36)*('Resumo'!H$6='Cronograma F-F'!$AW$7:$AW$36),('Cronograma F-F'!$K$7:$K$36)))</f>
        <v>499905.95</v>
      </c>
      <c r="I12" s="414" cm="1">
        <f t="array" aca="1" ref="I12" ca="1">SUM(IF(($B12='Cronograma F-F'!$AV$7:$AV$36)*('Resumo'!I$6='Cronograma F-F'!$AW$7:$AW$36),('Cronograma F-F'!$K$7:$K$36)))</f>
        <v>0</v>
      </c>
      <c r="J12" s="414" cm="1">
        <f t="array" aca="1" ref="J12" ca="1">SUM(IF(($B12='Cronograma F-F'!$AV$7:$AV$36)*('Resumo'!J$6='Cronograma F-F'!$AW$7:$AW$36),('Cronograma F-F'!$K$7:$K$36)))</f>
        <v>0</v>
      </c>
      <c r="K12" s="414" cm="1">
        <f t="array" aca="1" ref="K12" ca="1">SUM(IF(($B12='Cronograma F-F'!$AV$7:$AV$36)*('Resumo'!K$6='Cronograma F-F'!$AW$7:$AW$36),('Cronograma F-F'!$K$7:$K$36)))</f>
        <v>0</v>
      </c>
      <c r="L12" s="315">
        <f t="shared" ca="1" si="0"/>
        <v>624882.44000000006</v>
      </c>
      <c r="M12" s="126">
        <f t="shared" ca="1" si="1"/>
        <v>5.4826310911207488E-2</v>
      </c>
      <c r="N12" s="839"/>
    </row>
    <row r="13" spans="1:14" ht="25.35" customHeight="1">
      <c r="B13" s="124">
        <v>6</v>
      </c>
      <c r="C13" s="125" t="str">
        <f>_xlfn.XLOOKUP(B13,'Cronograma F-F'!$B:$B,'Cronograma F-F'!C:C)</f>
        <v>Dimensão Socioambiental (EMA)</v>
      </c>
      <c r="D13" s="405">
        <f>'Cronograma'!D11</f>
        <v>5</v>
      </c>
      <c r="E13" s="414" cm="1">
        <f t="array" aca="1" ref="E13" ca="1">SUM(IF(($B13='Cronograma F-F'!$AV$7:$AV$36)*('Resumo'!E$6='Cronograma F-F'!$AW$7:$AW$36),('Cronograma F-F'!$K$7:$K$36)))</f>
        <v>0</v>
      </c>
      <c r="F13" s="414" cm="1">
        <f t="array" aca="1" ref="F13" ca="1">SUM(IF(($B13='Cronograma F-F'!$AV$7:$AV$36)*('Resumo'!F$6='Cronograma F-F'!$AW$7:$AW$36),('Cronograma F-F'!$K$7:$K$36)))</f>
        <v>176282.7</v>
      </c>
      <c r="G13" s="414" cm="1">
        <f t="array" aca="1" ref="G13" ca="1">SUM(IF(($B13='Cronograma F-F'!$AV$7:$AV$36)*('Resumo'!G$6='Cronograma F-F'!$AW$7:$AW$36),('Cronograma F-F'!$K$7:$K$36)))</f>
        <v>0</v>
      </c>
      <c r="H13" s="414" cm="1">
        <f t="array" aca="1" ref="H13" ca="1">SUM(IF(($B13='Cronograma F-F'!$AV$7:$AV$36)*('Resumo'!H$6='Cronograma F-F'!$AW$7:$AW$36),('Cronograma F-F'!$K$7:$K$36)))</f>
        <v>705130.79</v>
      </c>
      <c r="I13" s="414" cm="1">
        <f t="array" aca="1" ref="I13" ca="1">SUM(IF(($B13='Cronograma F-F'!$AV$7:$AV$36)*('Resumo'!I$6='Cronograma F-F'!$AW$7:$AW$36),('Cronograma F-F'!$K$7:$K$36)))</f>
        <v>0</v>
      </c>
      <c r="J13" s="414" cm="1">
        <f t="array" aca="1" ref="J13" ca="1">SUM(IF(($B13='Cronograma F-F'!$AV$7:$AV$36)*('Resumo'!J$6='Cronograma F-F'!$AW$7:$AW$36),('Cronograma F-F'!$K$7:$K$36)))</f>
        <v>0</v>
      </c>
      <c r="K13" s="414" cm="1">
        <f t="array" aca="1" ref="K13" ca="1">SUM(IF(($B13='Cronograma F-F'!$AV$7:$AV$36)*('Resumo'!K$6='Cronograma F-F'!$AW$7:$AW$36),('Cronograma F-F'!$K$7:$K$36)))</f>
        <v>0</v>
      </c>
      <c r="L13" s="315">
        <f t="shared" ca="1" si="0"/>
        <v>881413.49</v>
      </c>
      <c r="M13" s="126">
        <f t="shared" ca="1" si="1"/>
        <v>7.7333986284000025E-2</v>
      </c>
      <c r="N13" s="839"/>
    </row>
    <row r="14" spans="1:14" ht="25.35" customHeight="1">
      <c r="B14" s="124">
        <v>7</v>
      </c>
      <c r="C14" s="125" t="str">
        <f>_xlfn.XLOOKUP(B14,'Cronograma F-F'!$B:$B,'Cronograma F-F'!C:C)</f>
        <v>Dimensão Econômico-Financeira e ACB (MEF)</v>
      </c>
      <c r="D14" s="405">
        <f>'Cronograma'!D12</f>
        <v>2</v>
      </c>
      <c r="E14" s="414" cm="1">
        <f t="array" aca="1" ref="E14" ca="1">SUM(IF(($B14='Cronograma F-F'!$AV$7:$AV$36)*('Resumo'!E$6='Cronograma F-F'!$AW$7:$AW$36),('Cronograma F-F'!$K$7:$K$36)))</f>
        <v>0</v>
      </c>
      <c r="F14" s="414" cm="1">
        <f t="array" aca="1" ref="F14" ca="1">SUM(IF(($B14='Cronograma F-F'!$AV$7:$AV$36)*('Resumo'!F$6='Cronograma F-F'!$AW$7:$AW$36),('Cronograma F-F'!$K$7:$K$36)))</f>
        <v>0</v>
      </c>
      <c r="G14" s="414" cm="1">
        <f t="array" aca="1" ref="G14" ca="1">SUM(IF(($B14='Cronograma F-F'!$AV$7:$AV$36)*('Resumo'!G$6='Cronograma F-F'!$AW$7:$AW$36),('Cronograma F-F'!$K$7:$K$36)))</f>
        <v>0</v>
      </c>
      <c r="H14" s="414" cm="1">
        <f t="array" aca="1" ref="H14" ca="1">SUM(IF(($B14='Cronograma F-F'!$AV$7:$AV$36)*('Resumo'!H$6='Cronograma F-F'!$AW$7:$AW$36),('Cronograma F-F'!$K$7:$K$36)))</f>
        <v>242855.79</v>
      </c>
      <c r="I14" s="414" cm="1">
        <f t="array" aca="1" ref="I14" ca="1">SUM(IF(($B14='Cronograma F-F'!$AV$7:$AV$36)*('Resumo'!I$6='Cronograma F-F'!$AW$7:$AW$36),('Cronograma F-F'!$K$7:$K$36)))</f>
        <v>0</v>
      </c>
      <c r="J14" s="414" cm="1">
        <f t="array" aca="1" ref="J14" ca="1">SUM(IF(($B14='Cronograma F-F'!$AV$7:$AV$36)*('Resumo'!J$6='Cronograma F-F'!$AW$7:$AW$36),('Cronograma F-F'!$K$7:$K$36)))</f>
        <v>0</v>
      </c>
      <c r="K14" s="414" cm="1">
        <f t="array" aca="1" ref="K14" ca="1">SUM(IF(($B14='Cronograma F-F'!$AV$7:$AV$36)*('Resumo'!K$6='Cronograma F-F'!$AW$7:$AW$36),('Cronograma F-F'!$K$7:$K$36)))</f>
        <v>0</v>
      </c>
      <c r="L14" s="315">
        <f t="shared" ca="1" si="0"/>
        <v>242855.79</v>
      </c>
      <c r="M14" s="126">
        <f t="shared" ca="1" si="1"/>
        <v>2.1307827195667258E-2</v>
      </c>
      <c r="N14" s="839"/>
    </row>
    <row r="15" spans="1:14" ht="27.75" customHeight="1">
      <c r="B15" s="124">
        <v>8</v>
      </c>
      <c r="C15" s="125" t="str">
        <f>_xlfn.XLOOKUP(B15,'Cronograma F-F'!$B:$B,'Cronograma F-F'!C:C)</f>
        <v>Dimensão Jurídico-Regulatória (EJR)</v>
      </c>
      <c r="D15" s="405">
        <f>'Cronograma'!D13</f>
        <v>4</v>
      </c>
      <c r="E15" s="414" cm="1">
        <f t="array" aca="1" ref="E15" ca="1">SUM(IF(($B15='Cronograma F-F'!$AV$7:$AV$36)*('Resumo'!E$6='Cronograma F-F'!$AW$7:$AW$36),('Cronograma F-F'!$K$7:$K$36)))</f>
        <v>0</v>
      </c>
      <c r="F15" s="414" cm="1">
        <f t="array" aca="1" ref="F15" ca="1">SUM(IF(($B15='Cronograma F-F'!$AV$7:$AV$36)*('Resumo'!F$6='Cronograma F-F'!$AW$7:$AW$36),('Cronograma F-F'!$K$7:$K$36)))</f>
        <v>0</v>
      </c>
      <c r="G15" s="414" cm="1">
        <f t="array" aca="1" ref="G15" ca="1">SUM(IF(($B15='Cronograma F-F'!$AV$7:$AV$36)*('Resumo'!G$6='Cronograma F-F'!$AW$7:$AW$36),('Cronograma F-F'!$K$7:$K$36)))</f>
        <v>0</v>
      </c>
      <c r="H15" s="414" cm="1">
        <f t="array" aca="1" ref="H15" ca="1">SUM(IF(($B15='Cronograma F-F'!$AV$7:$AV$36)*('Resumo'!H$6='Cronograma F-F'!$AW$7:$AW$36),('Cronograma F-F'!$K$7:$K$36)))</f>
        <v>203358.92</v>
      </c>
      <c r="I15" s="414" cm="1">
        <f t="array" aca="1" ref="I15" ca="1">SUM(IF(($B15='Cronograma F-F'!$AV$7:$AV$36)*('Resumo'!I$6='Cronograma F-F'!$AW$7:$AW$36),('Cronograma F-F'!$K$7:$K$36)))</f>
        <v>0</v>
      </c>
      <c r="J15" s="414" cm="1">
        <f t="array" aca="1" ref="J15" ca="1">SUM(IF(($B15='Cronograma F-F'!$AV$7:$AV$36)*('Resumo'!J$6='Cronograma F-F'!$AW$7:$AW$36),('Cronograma F-F'!$K$7:$K$36)))</f>
        <v>0</v>
      </c>
      <c r="K15" s="414" cm="1">
        <f t="array" aca="1" ref="K15" ca="1">SUM(IF(($B15='Cronograma F-F'!$AV$7:$AV$36)*('Resumo'!K$6='Cronograma F-F'!$AW$7:$AW$36),('Cronograma F-F'!$K$7:$K$36)))</f>
        <v>0</v>
      </c>
      <c r="L15" s="315">
        <f t="shared" ca="1" si="0"/>
        <v>203358.92</v>
      </c>
      <c r="M15" s="126">
        <f t="shared" ca="1" si="1"/>
        <v>1.7842427088345401E-2</v>
      </c>
      <c r="N15" s="839"/>
    </row>
    <row r="16" spans="1:14" ht="27.75" customHeight="1">
      <c r="B16" s="124">
        <v>9</v>
      </c>
      <c r="C16" s="125" t="str">
        <f>_xlfn.XLOOKUP(B16,'Cronograma F-F'!$B:$B,'Cronograma F-F'!C:C)</f>
        <v>Gestão de Projeto, Revisão de Estudos e Apoio às Fases</v>
      </c>
      <c r="D16" s="405">
        <f>'Cronograma'!D14</f>
        <v>4</v>
      </c>
      <c r="E16" s="414" cm="1">
        <f t="array" aca="1" ref="E16" ca="1">SUM(IF(($B16='Cronograma F-F'!$AV$7:$AV$36)*('Resumo'!E$6='Cronograma F-F'!$AW$7:$AW$36),('Cronograma F-F'!$K$7:$K$36)))</f>
        <v>0</v>
      </c>
      <c r="F16" s="414" cm="1">
        <f t="array" aca="1" ref="F16" ca="1">SUM(IF(($B16='Cronograma F-F'!$AV$7:$AV$36)*('Resumo'!F$6='Cronograma F-F'!$AW$7:$AW$36),('Cronograma F-F'!$K$7:$K$36)))</f>
        <v>0</v>
      </c>
      <c r="G16" s="414" cm="1">
        <f t="array" aca="1" ref="G16" ca="1">SUM(IF(($B16='Cronograma F-F'!$AV$7:$AV$36)*('Resumo'!G$6='Cronograma F-F'!$AW$7:$AW$36),('Cronograma F-F'!$K$7:$K$36)))</f>
        <v>0</v>
      </c>
      <c r="H16" s="414" cm="1">
        <f t="array" aca="1" ref="H16" ca="1">SUM(IF(($B16='Cronograma F-F'!$AV$7:$AV$36)*('Resumo'!H$6='Cronograma F-F'!$AW$7:$AW$36),('Cronograma F-F'!$K$7:$K$36)))</f>
        <v>0</v>
      </c>
      <c r="I16" s="414" cm="1">
        <f t="array" aca="1" ref="I16" ca="1">SUM(IF(($B16='Cronograma F-F'!$AV$7:$AV$36)*('Resumo'!I$6='Cronograma F-F'!$AW$7:$AW$36),('Cronograma F-F'!$K$7:$K$36)))</f>
        <v>583937.74</v>
      </c>
      <c r="J16" s="414" cm="1">
        <f t="array" aca="1" ref="J16" ca="1">SUM(IF(($B16='Cronograma F-F'!$AV$7:$AV$36)*('Resumo'!J$6='Cronograma F-F'!$AW$7:$AW$36),('Cronograma F-F'!$K$7:$K$36)))</f>
        <v>243307.39</v>
      </c>
      <c r="K16" s="414" cm="1">
        <f t="array" aca="1" ref="K16" ca="1">SUM(IF(($B16='Cronograma F-F'!$AV$7:$AV$36)*('Resumo'!K$6='Cronograma F-F'!$AW$7:$AW$36),('Cronograma F-F'!$K$7:$K$36)))</f>
        <v>145984.43</v>
      </c>
      <c r="L16" s="315">
        <f ca="1">SUM(E16:K16)</f>
        <v>973229.56</v>
      </c>
      <c r="M16" s="126">
        <f t="shared" ca="1" si="1"/>
        <v>8.5389799791041748E-2</v>
      </c>
      <c r="N16" s="839"/>
    </row>
    <row r="17" spans="2:16" ht="26.25" customHeight="1">
      <c r="B17" s="889" t="s">
        <v>360</v>
      </c>
      <c r="C17" s="890"/>
      <c r="D17" s="890"/>
      <c r="E17" s="425">
        <f ca="1">SUM(E8:E16)</f>
        <v>180146.23</v>
      </c>
      <c r="F17" s="425">
        <f t="shared" ref="F17:L17" ca="1" si="2">SUM(F8:F16)</f>
        <v>590338.31000000006</v>
      </c>
      <c r="G17" s="425">
        <f t="shared" ca="1" si="2"/>
        <v>5116707.0599999996</v>
      </c>
      <c r="H17" s="425">
        <f t="shared" ca="1" si="2"/>
        <v>4537070.84</v>
      </c>
      <c r="I17" s="425">
        <f t="shared" ca="1" si="2"/>
        <v>583937.74</v>
      </c>
      <c r="J17" s="425">
        <f t="shared" ca="1" si="2"/>
        <v>243307.39</v>
      </c>
      <c r="K17" s="425">
        <f t="shared" ca="1" si="2"/>
        <v>145984.43</v>
      </c>
      <c r="L17" s="805">
        <f t="shared" ca="1" si="2"/>
        <v>11397492</v>
      </c>
      <c r="M17" s="126"/>
      <c r="O17" s="128"/>
    </row>
    <row r="18" spans="2:16">
      <c r="B18" s="127"/>
      <c r="E18" s="126"/>
      <c r="F18" s="126"/>
      <c r="G18" s="126"/>
      <c r="H18" s="126"/>
      <c r="I18" s="126"/>
      <c r="J18" s="126"/>
      <c r="K18" s="126"/>
      <c r="O18" s="128"/>
      <c r="P18" s="355"/>
    </row>
    <row r="20" spans="2:16">
      <c r="L20" s="356"/>
    </row>
  </sheetData>
  <mergeCells count="7">
    <mergeCell ref="B17:D17"/>
    <mergeCell ref="B2:L2"/>
    <mergeCell ref="L6:L7"/>
    <mergeCell ref="H7:I7"/>
    <mergeCell ref="B6:B7"/>
    <mergeCell ref="C6:C7"/>
    <mergeCell ref="D6:D7"/>
  </mergeCells>
  <pageMargins left="0.51181102362204722" right="0.51181102362204722" top="0.78740157480314965" bottom="0.78740157480314965" header="0.31496062992125984" footer="0.31496062992125984"/>
  <pageSetup paperSize="9" scale="8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3AEF-560A-47B4-A099-D29E0F5AF01B}">
  <sheetPr>
    <tabColor rgb="FF008080"/>
    <pageSetUpPr fitToPage="1"/>
  </sheetPr>
  <dimension ref="A1:O53"/>
  <sheetViews>
    <sheetView zoomScale="74" zoomScaleNormal="74" workbookViewId="0">
      <selection activeCell="T22" sqref="T22"/>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1" ht="4.5" customHeight="1">
      <c r="B1" s="4"/>
      <c r="C1" s="4"/>
      <c r="D1" s="4"/>
      <c r="E1" s="4"/>
      <c r="F1" s="4"/>
      <c r="G1" s="4"/>
      <c r="H1" s="4"/>
      <c r="I1" s="4"/>
      <c r="J1" s="4"/>
      <c r="K1" s="4"/>
    </row>
    <row r="2" spans="1:11">
      <c r="B2" s="76"/>
      <c r="C2" s="5"/>
      <c r="D2" s="5"/>
      <c r="E2" s="5"/>
      <c r="F2" s="5"/>
      <c r="G2" s="5"/>
      <c r="H2" s="5"/>
      <c r="I2" s="5"/>
      <c r="J2" s="5"/>
      <c r="K2" s="6"/>
    </row>
    <row r="3" spans="1:11">
      <c r="A3" s="7"/>
      <c r="B3" s="8"/>
      <c r="C3" s="9"/>
      <c r="D3" s="9"/>
      <c r="E3" s="9"/>
      <c r="F3" s="9"/>
      <c r="G3" s="9"/>
      <c r="H3" s="9"/>
      <c r="I3" s="9"/>
      <c r="J3" s="688" t="s">
        <v>99</v>
      </c>
      <c r="K3" s="11">
        <f>Dados!C16</f>
        <v>45474</v>
      </c>
    </row>
    <row r="4" spans="1:11">
      <c r="A4" s="7"/>
      <c r="B4" s="8"/>
      <c r="C4" s="9"/>
      <c r="D4" s="9"/>
      <c r="E4" s="9"/>
      <c r="F4" s="9"/>
      <c r="G4" s="9"/>
      <c r="H4" s="9"/>
      <c r="I4" s="9"/>
      <c r="J4" s="10"/>
      <c r="K4" s="12"/>
    </row>
    <row r="5" spans="1:11">
      <c r="A5" s="7"/>
      <c r="B5" s="8"/>
      <c r="C5" s="9"/>
      <c r="D5" s="9"/>
      <c r="E5" s="9"/>
      <c r="F5" s="9"/>
      <c r="G5" s="9"/>
      <c r="H5" s="9"/>
      <c r="I5" s="9"/>
      <c r="J5" s="10" t="s">
        <v>100</v>
      </c>
      <c r="K5" s="13" t="s">
        <v>101</v>
      </c>
    </row>
    <row r="6" spans="1:11">
      <c r="A6" s="7"/>
      <c r="B6" s="994" t="s">
        <v>102</v>
      </c>
      <c r="C6" s="994"/>
      <c r="D6" s="994"/>
      <c r="E6" s="994"/>
      <c r="F6" s="994"/>
      <c r="G6" s="994"/>
      <c r="H6" s="994"/>
      <c r="I6" s="994"/>
      <c r="J6" s="994"/>
      <c r="K6" s="995"/>
    </row>
    <row r="7" spans="1:11">
      <c r="B7" s="14" t="s">
        <v>103</v>
      </c>
      <c r="C7" s="15"/>
      <c r="D7" s="15"/>
      <c r="E7" s="15"/>
      <c r="F7" s="15"/>
      <c r="G7" s="15"/>
      <c r="H7" s="15"/>
      <c r="I7" s="15"/>
      <c r="J7" s="16" t="s">
        <v>104</v>
      </c>
      <c r="K7" s="89">
        <f>'Alocação MO'!D12</f>
        <v>2</v>
      </c>
    </row>
    <row r="8" spans="1:11">
      <c r="B8" s="996" t="str">
        <f>CONCATENATE("",'Alocação MO'!C12)</f>
        <v>Dimensão Econômico-Financeira e ACB (MEF)</v>
      </c>
      <c r="C8" s="997"/>
      <c r="D8" s="997"/>
      <c r="E8" s="997"/>
      <c r="F8" s="997"/>
      <c r="G8" s="997"/>
      <c r="H8" s="997"/>
      <c r="I8" s="17"/>
      <c r="J8" s="17" t="s">
        <v>105</v>
      </c>
      <c r="K8" s="18" t="s">
        <v>106</v>
      </c>
    </row>
    <row r="9" spans="1:11">
      <c r="B9" s="996"/>
      <c r="C9" s="997"/>
      <c r="D9" s="997"/>
      <c r="E9" s="997"/>
      <c r="F9" s="998"/>
      <c r="G9" s="998"/>
      <c r="H9" s="998"/>
      <c r="I9" s="19"/>
      <c r="J9" s="19" t="s">
        <v>107</v>
      </c>
      <c r="K9" s="20"/>
    </row>
    <row r="10" spans="1:11">
      <c r="B10" s="21" t="s">
        <v>108</v>
      </c>
      <c r="C10" s="22"/>
      <c r="D10" s="23"/>
      <c r="E10" s="24"/>
      <c r="F10" s="999" t="s">
        <v>109</v>
      </c>
      <c r="G10" s="1000" t="s">
        <v>110</v>
      </c>
      <c r="H10" s="1000"/>
      <c r="I10" s="1000" t="s">
        <v>111</v>
      </c>
      <c r="J10" s="1000"/>
      <c r="K10" s="26" t="s">
        <v>112</v>
      </c>
    </row>
    <row r="11" spans="1:11">
      <c r="B11" s="27"/>
      <c r="C11" s="28"/>
      <c r="D11" s="29"/>
      <c r="E11" s="30"/>
      <c r="F11" s="999"/>
      <c r="G11" s="25" t="s">
        <v>113</v>
      </c>
      <c r="H11" s="25" t="s">
        <v>114</v>
      </c>
      <c r="I11" s="25" t="s">
        <v>113</v>
      </c>
      <c r="J11" s="25" t="s">
        <v>114</v>
      </c>
      <c r="K11" s="31" t="s">
        <v>115</v>
      </c>
    </row>
    <row r="12" spans="1:11" ht="32.25" customHeight="1">
      <c r="B12" s="32" t="s">
        <v>656</v>
      </c>
      <c r="C12" s="992" t="str">
        <f>VLOOKUP(B12,Equip.Info!A:I,2,FALSE)</f>
        <v>Laptop completo, processador Intel Core i5, 16GB memória, Resolução 3.840x2.160 (4K), PV GPU de 4GB e Sistema Operacional.</v>
      </c>
      <c r="D12" s="992"/>
      <c r="E12" s="993"/>
      <c r="F12" s="102">
        <f>SUM(I18:I25)</f>
        <v>1459.92</v>
      </c>
      <c r="G12" s="102">
        <v>1</v>
      </c>
      <c r="H12" s="102">
        <v>0</v>
      </c>
      <c r="I12" s="102">
        <f>VLOOKUP($B12,Equip.Info!$A:$I,8,FALSE)</f>
        <v>0.46229999999999999</v>
      </c>
      <c r="J12" s="102">
        <f>VLOOKUP($B12,Equip.Info!$A:$I,9,FALSE)</f>
        <v>0.30609999999999998</v>
      </c>
      <c r="K12" s="113">
        <f>ROUND(F12*(G12*I12+H12*J12),4)</f>
        <v>674.92100000000005</v>
      </c>
    </row>
    <row r="13" spans="1:11" ht="29.25" customHeight="1">
      <c r="B13" s="32"/>
      <c r="C13" s="989"/>
      <c r="D13" s="989"/>
      <c r="E13" s="990"/>
      <c r="F13" s="103"/>
      <c r="G13" s="103"/>
      <c r="H13" s="103"/>
      <c r="I13" s="103"/>
      <c r="J13" s="103"/>
      <c r="K13" s="114"/>
    </row>
    <row r="14" spans="1:11" ht="20.100000000000001" customHeight="1">
      <c r="B14" s="36"/>
      <c r="E14" s="7"/>
      <c r="F14" s="37"/>
      <c r="G14" s="34"/>
      <c r="H14" s="34"/>
      <c r="I14" s="34"/>
      <c r="J14" s="34"/>
      <c r="K14" s="35"/>
    </row>
    <row r="15" spans="1:11" ht="20.100000000000001" customHeight="1">
      <c r="B15" s="38"/>
      <c r="C15" s="4"/>
      <c r="D15" s="4"/>
      <c r="E15" s="39"/>
      <c r="F15" s="40"/>
      <c r="G15" s="41"/>
      <c r="H15" s="41"/>
      <c r="I15" s="41"/>
      <c r="J15" s="41"/>
      <c r="K15" s="42"/>
    </row>
    <row r="16" spans="1:11">
      <c r="B16" s="43" t="s">
        <v>116</v>
      </c>
      <c r="C16" s="44"/>
      <c r="D16" s="44"/>
      <c r="E16" s="44"/>
      <c r="F16" s="44"/>
      <c r="G16" s="45"/>
      <c r="H16" s="45"/>
      <c r="I16" s="45"/>
      <c r="J16" s="46"/>
      <c r="K16" s="47">
        <f>K12+K13</f>
        <v>674.92100000000005</v>
      </c>
    </row>
    <row r="17" spans="2:15" s="50" customFormat="1" ht="45">
      <c r="B17" s="48" t="s">
        <v>117</v>
      </c>
      <c r="C17" s="83"/>
      <c r="D17" s="83"/>
      <c r="E17" s="83"/>
      <c r="F17" s="90" t="s">
        <v>118</v>
      </c>
      <c r="G17" s="90" t="s">
        <v>119</v>
      </c>
      <c r="H17" s="91" t="s">
        <v>120</v>
      </c>
      <c r="I17" s="84" t="s">
        <v>121</v>
      </c>
      <c r="J17" s="49" t="s">
        <v>122</v>
      </c>
      <c r="K17" s="49" t="s">
        <v>123</v>
      </c>
      <c r="O17" s="85"/>
    </row>
    <row r="18" spans="2:15" ht="15" customHeight="1">
      <c r="B18" s="36" t="str">
        <f>IF(ISBLANK(C18),0,VLOOKUP(C18,Categorias!A:B,2,FALSE))</f>
        <v>P8047</v>
      </c>
      <c r="C18" s="991" t="s">
        <v>27</v>
      </c>
      <c r="D18" s="991"/>
      <c r="E18" s="991"/>
      <c r="F18" s="53">
        <v>1</v>
      </c>
      <c r="G18" s="54">
        <f>INDEX(Resumo[],MATCH($B$8,Resumo[Descrição dos Produtos],0),MATCH(C18,Resumo[#Headers],0))</f>
        <v>2</v>
      </c>
      <c r="H18" s="51">
        <f>F18*G18*$K$7</f>
        <v>4</v>
      </c>
      <c r="I18" s="55">
        <f t="shared" ref="I18:I19" si="0">H18*182.49</f>
        <v>729.96</v>
      </c>
      <c r="J18" s="52">
        <f>IF(ISBLANK(B18),0,VLOOKUP(B18,'TC 07-2024'!B:Z,25,FALSE)/182.49)</f>
        <v>107.83708696366924</v>
      </c>
      <c r="K18" s="34">
        <f>ROUND(J18*I18,4)</f>
        <v>78716.759999999995</v>
      </c>
    </row>
    <row r="19" spans="2:15" ht="15" customHeight="1">
      <c r="B19" s="36" t="str">
        <f>IF(ISBLANK(C19),0,VLOOKUP(C19,Categorias!A:B,2,FALSE))</f>
        <v>P8042</v>
      </c>
      <c r="C19" s="991" t="s">
        <v>23</v>
      </c>
      <c r="D19" s="991"/>
      <c r="E19" s="991"/>
      <c r="F19" s="53">
        <v>1</v>
      </c>
      <c r="G19" s="54">
        <f>INDEX(Resumo[],MATCH($B$8,Resumo[Descrição dos Produtos],0),MATCH(C19,Resumo[#Headers],0))</f>
        <v>2</v>
      </c>
      <c r="H19" s="51">
        <f t="shared" ref="H19" si="1">F19*G19*$K$7</f>
        <v>4</v>
      </c>
      <c r="I19" s="55">
        <f t="shared" si="0"/>
        <v>729.96</v>
      </c>
      <c r="J19" s="52">
        <f>IF(ISBLANK(B19),0,VLOOKUP(B19,'TC 07-2024'!B:Z,25,FALSE)/182.49)</f>
        <v>111.75658940215901</v>
      </c>
      <c r="K19" s="34">
        <f t="shared" ref="K19" si="2">ROUND(J19*I19,4)</f>
        <v>81577.84</v>
      </c>
    </row>
    <row r="20" spans="2:15" ht="15" customHeight="1">
      <c r="B20" s="36"/>
      <c r="C20" s="100"/>
      <c r="D20" s="100"/>
      <c r="E20" s="100"/>
      <c r="F20" s="53"/>
      <c r="G20" s="54"/>
      <c r="H20" s="51"/>
      <c r="I20" s="55"/>
      <c r="J20" s="52"/>
      <c r="K20" s="34"/>
    </row>
    <row r="21" spans="2:15" ht="15" customHeight="1">
      <c r="B21" s="36"/>
      <c r="C21" s="991"/>
      <c r="D21" s="991"/>
      <c r="E21" s="991"/>
      <c r="F21" s="53"/>
      <c r="G21" s="54"/>
      <c r="H21" s="51"/>
      <c r="I21" s="55"/>
      <c r="J21" s="52"/>
      <c r="K21" s="34"/>
    </row>
    <row r="22" spans="2:15" ht="15" customHeight="1">
      <c r="B22" s="36"/>
      <c r="C22" s="991"/>
      <c r="D22" s="991"/>
      <c r="E22" s="991"/>
      <c r="F22" s="53"/>
      <c r="G22" s="54"/>
      <c r="H22" s="51"/>
      <c r="I22" s="55"/>
      <c r="J22" s="52"/>
      <c r="K22" s="34"/>
    </row>
    <row r="23" spans="2:15" ht="15" customHeight="1">
      <c r="B23" s="36"/>
      <c r="F23" s="57"/>
      <c r="H23" s="92"/>
      <c r="I23" s="58"/>
      <c r="J23" s="52"/>
      <c r="K23" s="34"/>
    </row>
    <row r="24" spans="2:15" ht="15" customHeight="1">
      <c r="B24" s="36"/>
      <c r="F24" s="57"/>
      <c r="H24" s="92"/>
      <c r="I24" s="58"/>
      <c r="J24" s="52"/>
      <c r="K24" s="34"/>
    </row>
    <row r="25" spans="2:15" ht="15" customHeight="1">
      <c r="B25" s="36" t="s">
        <v>320</v>
      </c>
      <c r="C25" s="4"/>
      <c r="D25" s="4"/>
      <c r="E25" s="4"/>
      <c r="F25" s="59"/>
      <c r="G25" s="4"/>
      <c r="H25" s="59"/>
      <c r="I25" s="60"/>
      <c r="J25" s="52"/>
      <c r="K25" s="41"/>
    </row>
    <row r="26" spans="2:15">
      <c r="B26" s="43" t="s">
        <v>124</v>
      </c>
      <c r="C26" s="44"/>
      <c r="D26" s="44"/>
      <c r="E26" s="44"/>
      <c r="F26" s="45"/>
      <c r="G26" s="45"/>
      <c r="H26" s="45"/>
      <c r="I26" s="45"/>
      <c r="J26" s="46"/>
      <c r="K26" s="47">
        <f>SUM(K18:K25)</f>
        <v>160294.59999999998</v>
      </c>
    </row>
    <row r="27" spans="2:15">
      <c r="B27" s="43" t="s">
        <v>125</v>
      </c>
      <c r="C27" s="44"/>
      <c r="D27" s="44"/>
      <c r="E27" s="353">
        <v>1</v>
      </c>
      <c r="F27" s="43" t="s">
        <v>126</v>
      </c>
      <c r="G27" s="44"/>
      <c r="H27" s="44"/>
      <c r="I27" s="44"/>
      <c r="J27" s="62"/>
      <c r="K27" s="47">
        <f>K26+K16</f>
        <v>160969.52099999998</v>
      </c>
    </row>
    <row r="28" spans="2:15">
      <c r="B28" s="43" t="s">
        <v>127</v>
      </c>
      <c r="C28" s="44"/>
      <c r="D28" s="44"/>
      <c r="E28" s="353"/>
      <c r="F28" s="43"/>
      <c r="G28" s="44"/>
      <c r="H28" s="44"/>
      <c r="I28" s="44"/>
      <c r="J28" s="62"/>
      <c r="K28" s="47">
        <f>K27/E27</f>
        <v>160969.52099999998</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VLOOKUP(B31,Mat.Info!A1:H3,2,FALSE)</f>
        <v>Pacote Microsoft 365 Business Basic</v>
      </c>
      <c r="G31" s="7"/>
      <c r="H31" s="101" t="s">
        <v>299</v>
      </c>
      <c r="I31" s="101">
        <f>SUM(F12:F15)</f>
        <v>1459.92</v>
      </c>
      <c r="J31" s="101">
        <f>VLOOKUP(B31,Mat.Info!$A:$H,8,FALSE)</f>
        <v>0.26637076004164612</v>
      </c>
      <c r="K31" s="33">
        <f>ROUND(IF(B31="","",I31*J31),4)</f>
        <v>388.88</v>
      </c>
    </row>
    <row r="32" spans="2:15">
      <c r="B32" s="36"/>
      <c r="G32" s="7"/>
      <c r="H32" s="34"/>
      <c r="I32" s="34"/>
      <c r="J32" s="34"/>
      <c r="K32" s="34"/>
    </row>
    <row r="33" spans="2:11">
      <c r="B33" s="36"/>
      <c r="G33" s="7"/>
      <c r="H33" s="34"/>
      <c r="I33" s="34"/>
      <c r="J33" s="34"/>
      <c r="K33" s="34"/>
    </row>
    <row r="34" spans="2:11">
      <c r="B34" s="36"/>
      <c r="G34" s="7"/>
      <c r="H34" s="34"/>
      <c r="I34" s="34"/>
      <c r="J34" s="34"/>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8"/>
      <c r="C38" s="4"/>
      <c r="D38" s="4"/>
      <c r="E38" s="4"/>
      <c r="F38" s="4"/>
      <c r="G38" s="39"/>
      <c r="H38" s="41"/>
      <c r="I38" s="41"/>
      <c r="J38" s="41"/>
      <c r="K38" s="41"/>
    </row>
    <row r="39" spans="2:11">
      <c r="B39" s="43" t="s">
        <v>132</v>
      </c>
      <c r="C39" s="44"/>
      <c r="D39" s="44"/>
      <c r="E39" s="44"/>
      <c r="F39" s="44"/>
      <c r="G39" s="44"/>
      <c r="H39" s="45"/>
      <c r="I39" s="45"/>
      <c r="J39" s="46"/>
      <c r="K39" s="47">
        <f>SUM(K31:K38)</f>
        <v>388.88</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161358.40099999998</v>
      </c>
    </row>
    <row r="50" spans="2:11">
      <c r="B50" s="43" t="s">
        <v>144</v>
      </c>
      <c r="C50" s="73"/>
      <c r="D50" s="73"/>
      <c r="E50" s="73"/>
      <c r="F50" s="73"/>
      <c r="G50" s="73"/>
      <c r="H50" s="73"/>
      <c r="I50" s="73"/>
      <c r="J50" s="75">
        <f ca="1">Dados!$C$17</f>
        <v>0.4466</v>
      </c>
      <c r="K50" s="74">
        <f ca="1">K49*J50</f>
        <v>72062.661886599992</v>
      </c>
    </row>
    <row r="51" spans="2:11">
      <c r="B51" s="63" t="s">
        <v>145</v>
      </c>
      <c r="C51" s="44"/>
      <c r="D51" s="44"/>
      <c r="E51" s="44"/>
      <c r="F51" s="44"/>
      <c r="G51" s="44"/>
      <c r="H51" s="44"/>
      <c r="I51" s="44"/>
      <c r="J51" s="44"/>
      <c r="K51" s="47">
        <f ca="1">ROUND(K50+K49,2)</f>
        <v>233421.06</v>
      </c>
    </row>
    <row r="52" spans="2:11" ht="7.5" customHeight="1"/>
    <row r="53" spans="2:11" ht="4.5" customHeight="1"/>
  </sheetData>
  <mergeCells count="14">
    <mergeCell ref="E44:G44"/>
    <mergeCell ref="H44:J44"/>
    <mergeCell ref="C13:E13"/>
    <mergeCell ref="C18:E18"/>
    <mergeCell ref="C19:E19"/>
    <mergeCell ref="C21:E21"/>
    <mergeCell ref="B30:G30"/>
    <mergeCell ref="C22:E22"/>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D827E0B-9ED1-4394-B3F6-189079099DE7}">
          <x14:formula1>
            <xm:f>Categorias!$A:$A</xm:f>
          </x14:formula1>
          <xm:sqref>C18:E25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9C66A-B8C9-40A8-A11F-876D4C71AF05}">
  <sheetPr>
    <tabColor rgb="FF008080"/>
    <pageSetUpPr fitToPage="1"/>
  </sheetPr>
  <dimension ref="A1:O53"/>
  <sheetViews>
    <sheetView zoomScale="74" zoomScaleNormal="74" workbookViewId="0">
      <selection activeCell="O40" sqref="O40"/>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1" ht="4.5" customHeight="1">
      <c r="B1" s="4"/>
      <c r="C1" s="4"/>
      <c r="D1" s="4"/>
      <c r="E1" s="4"/>
      <c r="F1" s="4"/>
      <c r="G1" s="4"/>
      <c r="H1" s="4"/>
      <c r="I1" s="4"/>
      <c r="J1" s="4"/>
      <c r="K1" s="4"/>
    </row>
    <row r="2" spans="1:11">
      <c r="B2" s="76"/>
      <c r="C2" s="5"/>
      <c r="D2" s="5"/>
      <c r="E2" s="5"/>
      <c r="F2" s="5"/>
      <c r="G2" s="5"/>
      <c r="H2" s="5"/>
      <c r="I2" s="5"/>
      <c r="J2" s="5"/>
      <c r="K2" s="6"/>
    </row>
    <row r="3" spans="1:11">
      <c r="A3" s="7"/>
      <c r="B3" s="8"/>
      <c r="C3" s="9"/>
      <c r="D3" s="9"/>
      <c r="E3" s="9"/>
      <c r="F3" s="9"/>
      <c r="G3" s="9"/>
      <c r="H3" s="9"/>
      <c r="I3" s="9"/>
      <c r="J3" s="688" t="s">
        <v>99</v>
      </c>
      <c r="K3" s="11">
        <f>Dados!C16</f>
        <v>45474</v>
      </c>
    </row>
    <row r="4" spans="1:11">
      <c r="A4" s="7"/>
      <c r="B4" s="8"/>
      <c r="C4" s="9"/>
      <c r="D4" s="9"/>
      <c r="E4" s="9"/>
      <c r="F4" s="9"/>
      <c r="G4" s="9"/>
      <c r="H4" s="9"/>
      <c r="I4" s="9"/>
      <c r="J4" s="10"/>
      <c r="K4" s="12"/>
    </row>
    <row r="5" spans="1:11">
      <c r="A5" s="7"/>
      <c r="B5" s="8"/>
      <c r="C5" s="9"/>
      <c r="D5" s="9"/>
      <c r="E5" s="9"/>
      <c r="F5" s="9"/>
      <c r="G5" s="9"/>
      <c r="H5" s="9"/>
      <c r="I5" s="9"/>
      <c r="J5" s="10" t="s">
        <v>100</v>
      </c>
      <c r="K5" s="13" t="s">
        <v>101</v>
      </c>
    </row>
    <row r="6" spans="1:11">
      <c r="A6" s="7"/>
      <c r="B6" s="994" t="s">
        <v>102</v>
      </c>
      <c r="C6" s="994"/>
      <c r="D6" s="994"/>
      <c r="E6" s="994"/>
      <c r="F6" s="994"/>
      <c r="G6" s="994"/>
      <c r="H6" s="994"/>
      <c r="I6" s="994"/>
      <c r="J6" s="994"/>
      <c r="K6" s="995"/>
    </row>
    <row r="7" spans="1:11">
      <c r="B7" s="14" t="s">
        <v>103</v>
      </c>
      <c r="C7" s="15"/>
      <c r="D7" s="15"/>
      <c r="E7" s="15"/>
      <c r="F7" s="15"/>
      <c r="G7" s="15"/>
      <c r="H7" s="15"/>
      <c r="I7" s="15"/>
      <c r="J7" s="16" t="s">
        <v>104</v>
      </c>
      <c r="K7" s="89">
        <f>'Alocação MO'!D13</f>
        <v>4</v>
      </c>
    </row>
    <row r="8" spans="1:11">
      <c r="B8" s="996" t="str">
        <f>CONCATENATE("",'Alocação MO'!C13)</f>
        <v>Dimensão Jurídico-Regulatória (EJR)</v>
      </c>
      <c r="C8" s="997"/>
      <c r="D8" s="997"/>
      <c r="E8" s="997"/>
      <c r="F8" s="997"/>
      <c r="G8" s="997"/>
      <c r="H8" s="997"/>
      <c r="I8" s="17"/>
      <c r="J8" s="17" t="s">
        <v>105</v>
      </c>
      <c r="K8" s="18" t="s">
        <v>106</v>
      </c>
    </row>
    <row r="9" spans="1:11">
      <c r="B9" s="996"/>
      <c r="C9" s="997"/>
      <c r="D9" s="997"/>
      <c r="E9" s="997"/>
      <c r="F9" s="998"/>
      <c r="G9" s="998"/>
      <c r="H9" s="998"/>
      <c r="I9" s="19"/>
      <c r="J9" s="19" t="s">
        <v>107</v>
      </c>
      <c r="K9" s="20"/>
    </row>
    <row r="10" spans="1:11">
      <c r="B10" s="21" t="s">
        <v>108</v>
      </c>
      <c r="C10" s="22"/>
      <c r="D10" s="23"/>
      <c r="E10" s="24"/>
      <c r="F10" s="999" t="s">
        <v>109</v>
      </c>
      <c r="G10" s="1000" t="s">
        <v>110</v>
      </c>
      <c r="H10" s="1000"/>
      <c r="I10" s="1000" t="s">
        <v>111</v>
      </c>
      <c r="J10" s="1000"/>
      <c r="K10" s="26" t="s">
        <v>112</v>
      </c>
    </row>
    <row r="11" spans="1:11">
      <c r="B11" s="27"/>
      <c r="C11" s="28"/>
      <c r="D11" s="29"/>
      <c r="E11" s="30"/>
      <c r="F11" s="999"/>
      <c r="G11" s="25" t="s">
        <v>113</v>
      </c>
      <c r="H11" s="25" t="s">
        <v>114</v>
      </c>
      <c r="I11" s="25" t="s">
        <v>113</v>
      </c>
      <c r="J11" s="25" t="s">
        <v>114</v>
      </c>
      <c r="K11" s="31" t="s">
        <v>115</v>
      </c>
    </row>
    <row r="12" spans="1:11" ht="32.25" customHeight="1">
      <c r="B12" s="32" t="s">
        <v>656</v>
      </c>
      <c r="C12" s="992" t="str">
        <f>VLOOKUP(B12,Equip.Info!A:I,2,FALSE)</f>
        <v>Laptop completo, processador Intel Core i5, 16GB memória, Resolução 3.840x2.160 (4K), PV GPU de 4GB e Sistema Operacional.</v>
      </c>
      <c r="D12" s="992"/>
      <c r="E12" s="993"/>
      <c r="F12" s="102">
        <f>SUM(I18:I25)</f>
        <v>1459.92</v>
      </c>
      <c r="G12" s="102">
        <v>1</v>
      </c>
      <c r="H12" s="102">
        <v>0</v>
      </c>
      <c r="I12" s="102">
        <f>VLOOKUP($B12,Equip.Info!$A:$I,8,FALSE)</f>
        <v>0.46229999999999999</v>
      </c>
      <c r="J12" s="102">
        <f>VLOOKUP($B12,Equip.Info!$A:$I,9,FALSE)</f>
        <v>0.30609999999999998</v>
      </c>
      <c r="K12" s="113">
        <f>ROUND(F12*(G12*I12+H12*J12),4)</f>
        <v>674.92100000000005</v>
      </c>
    </row>
    <row r="13" spans="1:11" ht="29.25" customHeight="1">
      <c r="B13" s="32"/>
      <c r="C13" s="989"/>
      <c r="D13" s="989"/>
      <c r="E13" s="990"/>
      <c r="F13" s="103"/>
      <c r="G13" s="103"/>
      <c r="H13" s="103"/>
      <c r="I13" s="103"/>
      <c r="J13" s="103"/>
      <c r="K13" s="114"/>
    </row>
    <row r="14" spans="1:11" ht="20.100000000000001" customHeight="1">
      <c r="B14" s="36"/>
      <c r="E14" s="7"/>
      <c r="F14" s="37"/>
      <c r="G14" s="34"/>
      <c r="H14" s="34"/>
      <c r="I14" s="34"/>
      <c r="J14" s="34"/>
      <c r="K14" s="35"/>
    </row>
    <row r="15" spans="1:11" ht="20.100000000000001" customHeight="1">
      <c r="B15" s="38"/>
      <c r="C15" s="4"/>
      <c r="D15" s="4"/>
      <c r="E15" s="39"/>
      <c r="F15" s="40"/>
      <c r="G15" s="41"/>
      <c r="H15" s="41"/>
      <c r="I15" s="41"/>
      <c r="J15" s="41"/>
      <c r="K15" s="42"/>
    </row>
    <row r="16" spans="1:11">
      <c r="B16" s="43" t="s">
        <v>116</v>
      </c>
      <c r="C16" s="44"/>
      <c r="D16" s="44"/>
      <c r="E16" s="44"/>
      <c r="F16" s="44"/>
      <c r="G16" s="45"/>
      <c r="H16" s="45"/>
      <c r="I16" s="45"/>
      <c r="J16" s="46"/>
      <c r="K16" s="47">
        <f>K12+K13</f>
        <v>674.92100000000005</v>
      </c>
    </row>
    <row r="17" spans="2:15" s="50" customFormat="1" ht="45">
      <c r="B17" s="48" t="s">
        <v>117</v>
      </c>
      <c r="C17" s="83"/>
      <c r="D17" s="83"/>
      <c r="E17" s="83"/>
      <c r="F17" s="90" t="s">
        <v>118</v>
      </c>
      <c r="G17" s="90" t="s">
        <v>119</v>
      </c>
      <c r="H17" s="91" t="s">
        <v>120</v>
      </c>
      <c r="I17" s="84" t="s">
        <v>121</v>
      </c>
      <c r="J17" s="49" t="s">
        <v>122</v>
      </c>
      <c r="K17" s="49" t="s">
        <v>123</v>
      </c>
      <c r="O17" s="85"/>
    </row>
    <row r="18" spans="2:15" ht="15" customHeight="1">
      <c r="B18" s="36" t="str">
        <f>IF(ISBLANK(C18),0,VLOOKUP(C18,Categorias!A:B,2,FALSE))</f>
        <v>P8003</v>
      </c>
      <c r="C18" s="991" t="s">
        <v>3</v>
      </c>
      <c r="D18" s="991"/>
      <c r="E18" s="991"/>
      <c r="F18" s="53">
        <v>1</v>
      </c>
      <c r="G18" s="54">
        <f>INDEX(Resumo[],MATCH($B$8,Resumo[Descrição dos Produtos],0),MATCH(C18,Resumo[#Headers],0))</f>
        <v>1</v>
      </c>
      <c r="H18" s="51">
        <f>F18*G18*$K$7</f>
        <v>4</v>
      </c>
      <c r="I18" s="55">
        <f t="shared" ref="I18:I19" si="0">H18*182.49</f>
        <v>729.96</v>
      </c>
      <c r="J18" s="52">
        <f>IF(ISBLANK(B18),0,VLOOKUP(B18,'TC 07-2024'!B:Z,25,FALSE)/182.49)</f>
        <v>118.27743985971834</v>
      </c>
      <c r="K18" s="34">
        <f>ROUND(J18*I18,4)</f>
        <v>86337.8</v>
      </c>
    </row>
    <row r="19" spans="2:15" ht="15" customHeight="1">
      <c r="B19" s="36" t="str">
        <f>IF(ISBLANK(C19),0,VLOOKUP(C19,Categorias!A:B,2,FALSE))</f>
        <v>P8002</v>
      </c>
      <c r="C19" s="991" t="s">
        <v>2</v>
      </c>
      <c r="D19" s="991"/>
      <c r="E19" s="991"/>
      <c r="F19" s="53">
        <v>1</v>
      </c>
      <c r="G19" s="54">
        <f>INDEX(Resumo[],MATCH($B$8,Resumo[Descrição dos Produtos],0),MATCH(C19,Resumo[#Headers],0))</f>
        <v>1</v>
      </c>
      <c r="H19" s="51">
        <f t="shared" ref="H19" si="1">F19*G19*$K$7</f>
        <v>4</v>
      </c>
      <c r="I19" s="55">
        <f t="shared" si="0"/>
        <v>729.96</v>
      </c>
      <c r="J19" s="52">
        <f>IF(ISBLANK(B19),0,VLOOKUP(B19,'TC 07-2024'!B:Z,25,FALSE)/182.49)</f>
        <v>66.342758507315466</v>
      </c>
      <c r="K19" s="34">
        <f t="shared" ref="K19" si="2">ROUND(J19*I19,4)</f>
        <v>48427.56</v>
      </c>
    </row>
    <row r="20" spans="2:15" ht="15" customHeight="1">
      <c r="B20" s="36"/>
      <c r="C20" s="991"/>
      <c r="D20" s="991"/>
      <c r="E20" s="991"/>
      <c r="F20" s="53"/>
      <c r="G20" s="54"/>
      <c r="H20" s="51"/>
      <c r="I20" s="55"/>
      <c r="J20" s="52"/>
      <c r="K20" s="34"/>
    </row>
    <row r="21" spans="2:15" ht="15" customHeight="1">
      <c r="B21" s="36"/>
      <c r="F21" s="57"/>
      <c r="H21" s="92"/>
      <c r="I21" s="58"/>
      <c r="J21" s="52"/>
      <c r="K21" s="34"/>
    </row>
    <row r="22" spans="2:15" ht="15" customHeight="1">
      <c r="B22" s="36"/>
      <c r="F22" s="57"/>
      <c r="H22" s="92"/>
      <c r="I22" s="58"/>
      <c r="J22" s="52"/>
      <c r="K22" s="34"/>
    </row>
    <row r="23" spans="2:15" ht="15" customHeight="1">
      <c r="B23" s="36"/>
      <c r="F23" s="57"/>
      <c r="H23" s="92"/>
      <c r="I23" s="58"/>
      <c r="J23" s="52"/>
      <c r="K23" s="34"/>
    </row>
    <row r="24" spans="2:15" ht="15" customHeight="1">
      <c r="B24" s="36"/>
      <c r="F24" s="57"/>
      <c r="H24" s="92"/>
      <c r="I24" s="58"/>
      <c r="J24" s="52"/>
      <c r="K24" s="34"/>
    </row>
    <row r="25" spans="2:15" ht="15" customHeight="1">
      <c r="B25" s="36" t="s">
        <v>320</v>
      </c>
      <c r="C25" s="4"/>
      <c r="D25" s="4"/>
      <c r="E25" s="4"/>
      <c r="F25" s="59"/>
      <c r="G25" s="4"/>
      <c r="H25" s="59"/>
      <c r="I25" s="60"/>
      <c r="J25" s="52"/>
      <c r="K25" s="41"/>
    </row>
    <row r="26" spans="2:15">
      <c r="B26" s="43" t="s">
        <v>124</v>
      </c>
      <c r="C26" s="44"/>
      <c r="D26" s="44"/>
      <c r="E26" s="44"/>
      <c r="F26" s="45"/>
      <c r="G26" s="45"/>
      <c r="H26" s="45"/>
      <c r="I26" s="45"/>
      <c r="J26" s="46"/>
      <c r="K26" s="47">
        <f>SUM(K18:K25)</f>
        <v>134765.35999999999</v>
      </c>
    </row>
    <row r="27" spans="2:15">
      <c r="B27" s="43" t="s">
        <v>125</v>
      </c>
      <c r="C27" s="44"/>
      <c r="D27" s="44"/>
      <c r="E27" s="353">
        <v>1</v>
      </c>
      <c r="F27" s="43" t="s">
        <v>126</v>
      </c>
      <c r="G27" s="44"/>
      <c r="H27" s="44"/>
      <c r="I27" s="44"/>
      <c r="J27" s="62"/>
      <c r="K27" s="47">
        <f>K26+K16</f>
        <v>135440.28099999999</v>
      </c>
    </row>
    <row r="28" spans="2:15">
      <c r="B28" s="43" t="s">
        <v>127</v>
      </c>
      <c r="C28" s="44"/>
      <c r="D28" s="44"/>
      <c r="E28" s="353"/>
      <c r="F28" s="43"/>
      <c r="G28" s="44"/>
      <c r="H28" s="44"/>
      <c r="I28" s="44"/>
      <c r="J28" s="62"/>
      <c r="K28" s="47">
        <f>K27/E27</f>
        <v>135440.28099999999</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c r="B31" s="36" t="s">
        <v>662</v>
      </c>
      <c r="C31" s="3" t="str">
        <f>VLOOKUP(B31,Mat.Info!A1:H3,2,FALSE)</f>
        <v>Pacote Microsoft 365 Business Basic</v>
      </c>
      <c r="G31" s="7"/>
      <c r="H31" s="101" t="s">
        <v>299</v>
      </c>
      <c r="I31" s="101">
        <f>SUM(F12:F15)</f>
        <v>1459.92</v>
      </c>
      <c r="J31" s="101">
        <f>VLOOKUP(B31,Mat.Info!$A:$H,8,FALSE)</f>
        <v>0.26637076004164612</v>
      </c>
      <c r="K31" s="33">
        <f>ROUND(IF(B31="","",I31*J31),4)</f>
        <v>388.88</v>
      </c>
    </row>
    <row r="32" spans="2:15">
      <c r="B32" s="36"/>
      <c r="G32" s="7"/>
      <c r="H32" s="34"/>
      <c r="I32" s="34"/>
      <c r="J32" s="34"/>
      <c r="K32" s="34"/>
    </row>
    <row r="33" spans="2:11">
      <c r="B33" s="36"/>
      <c r="G33" s="7"/>
      <c r="H33" s="34"/>
      <c r="I33" s="34"/>
      <c r="J33" s="34"/>
      <c r="K33" s="34"/>
    </row>
    <row r="34" spans="2:11">
      <c r="B34" s="36"/>
      <c r="G34" s="7"/>
      <c r="H34" s="34"/>
      <c r="I34" s="34"/>
      <c r="J34" s="34"/>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8"/>
      <c r="C38" s="4"/>
      <c r="D38" s="4"/>
      <c r="E38" s="4"/>
      <c r="F38" s="4"/>
      <c r="G38" s="39"/>
      <c r="H38" s="41"/>
      <c r="I38" s="41"/>
      <c r="J38" s="41"/>
      <c r="K38" s="41"/>
    </row>
    <row r="39" spans="2:11">
      <c r="B39" s="43" t="s">
        <v>132</v>
      </c>
      <c r="C39" s="44"/>
      <c r="D39" s="44"/>
      <c r="E39" s="44"/>
      <c r="F39" s="44"/>
      <c r="G39" s="44"/>
      <c r="H39" s="45"/>
      <c r="I39" s="45"/>
      <c r="J39" s="46"/>
      <c r="K39" s="47">
        <f>SUM(K31:K38)</f>
        <v>388.88</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135829.16099999999</v>
      </c>
    </row>
    <row r="50" spans="2:11">
      <c r="B50" s="43" t="s">
        <v>144</v>
      </c>
      <c r="C50" s="73"/>
      <c r="D50" s="73"/>
      <c r="E50" s="73"/>
      <c r="F50" s="73"/>
      <c r="G50" s="73"/>
      <c r="H50" s="73"/>
      <c r="I50" s="73"/>
      <c r="J50" s="75">
        <f ca="1">Dados!$C$17</f>
        <v>0.4466</v>
      </c>
      <c r="K50" s="74">
        <f ca="1">K49*J50</f>
        <v>60661.303302599998</v>
      </c>
    </row>
    <row r="51" spans="2:11">
      <c r="B51" s="63" t="s">
        <v>145</v>
      </c>
      <c r="C51" s="44"/>
      <c r="D51" s="44"/>
      <c r="E51" s="44"/>
      <c r="F51" s="44"/>
      <c r="G51" s="44"/>
      <c r="H51" s="44"/>
      <c r="I51" s="44"/>
      <c r="J51" s="44"/>
      <c r="K51" s="47">
        <f ca="1">ROUND(K50+K49,2)</f>
        <v>196490.46</v>
      </c>
    </row>
    <row r="52" spans="2:11" ht="7.5" customHeight="1"/>
    <row r="53" spans="2:11" ht="4.5" customHeight="1"/>
  </sheetData>
  <mergeCells count="13">
    <mergeCell ref="H44:J44"/>
    <mergeCell ref="C13:E13"/>
    <mergeCell ref="C18:E18"/>
    <mergeCell ref="C19:E19"/>
    <mergeCell ref="B30:G30"/>
    <mergeCell ref="E44:G44"/>
    <mergeCell ref="C20:E2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A46477-BC60-4006-B5A2-A75D549166EA}">
          <x14:formula1>
            <xm:f>Categorias!$A:$A</xm:f>
          </x14:formula1>
          <xm:sqref>C18:E25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8AB0B-749E-4B32-803B-65966BFDD580}">
  <sheetPr>
    <tabColor rgb="FF008080"/>
    <pageSetUpPr fitToPage="1"/>
  </sheetPr>
  <dimension ref="A1:O53"/>
  <sheetViews>
    <sheetView zoomScale="74" zoomScaleNormal="74" workbookViewId="0">
      <selection activeCell="Y30" sqref="Y30"/>
    </sheetView>
  </sheetViews>
  <sheetFormatPr defaultColWidth="9.140625" defaultRowHeight="15"/>
  <cols>
    <col min="1" max="1" width="1" style="3" customWidth="1"/>
    <col min="2" max="2" width="12" style="3" customWidth="1"/>
    <col min="3" max="3" width="26.42578125" style="3" customWidth="1"/>
    <col min="4" max="4" width="11.28515625" style="3" customWidth="1"/>
    <col min="5" max="5" width="7.42578125" style="3" customWidth="1"/>
    <col min="6" max="10" width="9.42578125" style="3" customWidth="1"/>
    <col min="11" max="11" width="13.28515625" style="3" customWidth="1"/>
    <col min="12" max="12" width="0.85546875" style="3" customWidth="1"/>
    <col min="13" max="14" width="9.140625" style="3"/>
    <col min="15" max="15" width="9.140625" style="56"/>
    <col min="16" max="16384" width="9.140625" style="3"/>
  </cols>
  <sheetData>
    <row r="1" spans="1:11" ht="4.5" customHeight="1">
      <c r="B1" s="4"/>
      <c r="C1" s="4"/>
      <c r="D1" s="4"/>
      <c r="E1" s="4"/>
      <c r="F1" s="4"/>
      <c r="G1" s="4"/>
      <c r="H1" s="4"/>
      <c r="I1" s="4"/>
      <c r="J1" s="4"/>
      <c r="K1" s="4"/>
    </row>
    <row r="2" spans="1:11">
      <c r="B2" s="76"/>
      <c r="C2" s="5"/>
      <c r="D2" s="5"/>
      <c r="E2" s="5"/>
      <c r="F2" s="5"/>
      <c r="G2" s="5"/>
      <c r="H2" s="5"/>
      <c r="I2" s="5"/>
      <c r="J2" s="5"/>
      <c r="K2" s="6"/>
    </row>
    <row r="3" spans="1:11">
      <c r="A3" s="7"/>
      <c r="B3" s="8"/>
      <c r="C3" s="9"/>
      <c r="D3" s="9"/>
      <c r="E3" s="9"/>
      <c r="F3" s="9"/>
      <c r="G3" s="9"/>
      <c r="H3" s="9"/>
      <c r="I3" s="9"/>
      <c r="J3" s="688" t="s">
        <v>99</v>
      </c>
      <c r="K3" s="11">
        <f>Dados!C16</f>
        <v>45474</v>
      </c>
    </row>
    <row r="4" spans="1:11">
      <c r="A4" s="7"/>
      <c r="B4" s="8"/>
      <c r="C4" s="9"/>
      <c r="D4" s="9"/>
      <c r="E4" s="9"/>
      <c r="F4" s="9"/>
      <c r="G4" s="9"/>
      <c r="H4" s="9"/>
      <c r="I4" s="9"/>
      <c r="J4" s="10"/>
      <c r="K4" s="12"/>
    </row>
    <row r="5" spans="1:11">
      <c r="A5" s="7"/>
      <c r="B5" s="8"/>
      <c r="C5" s="9"/>
      <c r="D5" s="9"/>
      <c r="E5" s="9"/>
      <c r="F5" s="9"/>
      <c r="G5" s="9"/>
      <c r="H5" s="9"/>
      <c r="I5" s="9"/>
      <c r="J5" s="10" t="s">
        <v>100</v>
      </c>
      <c r="K5" s="13" t="s">
        <v>101</v>
      </c>
    </row>
    <row r="6" spans="1:11">
      <c r="A6" s="7"/>
      <c r="B6" s="994" t="s">
        <v>102</v>
      </c>
      <c r="C6" s="994"/>
      <c r="D6" s="994"/>
      <c r="E6" s="994"/>
      <c r="F6" s="994"/>
      <c r="G6" s="994"/>
      <c r="H6" s="994"/>
      <c r="I6" s="994"/>
      <c r="J6" s="994"/>
      <c r="K6" s="995"/>
    </row>
    <row r="7" spans="1:11">
      <c r="B7" s="14" t="s">
        <v>103</v>
      </c>
      <c r="C7" s="15"/>
      <c r="D7" s="15"/>
      <c r="E7" s="15"/>
      <c r="F7" s="15"/>
      <c r="G7" s="15"/>
      <c r="H7" s="15"/>
      <c r="I7" s="15"/>
      <c r="J7" s="16" t="s">
        <v>104</v>
      </c>
      <c r="K7" s="89">
        <f>'Alocação MO'!D14</f>
        <v>4</v>
      </c>
    </row>
    <row r="8" spans="1:11">
      <c r="B8" s="996" t="str">
        <f>CONCATENATE("", "",'Alocação MO'!C14)</f>
        <v>Gestão de Projeto, Revisão de Estudos e Apoio às Fases</v>
      </c>
      <c r="C8" s="997"/>
      <c r="D8" s="997"/>
      <c r="E8" s="997"/>
      <c r="F8" s="997"/>
      <c r="G8" s="997"/>
      <c r="H8" s="997"/>
      <c r="I8" s="17"/>
      <c r="J8" s="17" t="s">
        <v>105</v>
      </c>
      <c r="K8" s="18" t="s">
        <v>106</v>
      </c>
    </row>
    <row r="9" spans="1:11">
      <c r="B9" s="996"/>
      <c r="C9" s="997"/>
      <c r="D9" s="997"/>
      <c r="E9" s="997"/>
      <c r="F9" s="998"/>
      <c r="G9" s="998"/>
      <c r="H9" s="998"/>
      <c r="I9" s="19"/>
      <c r="J9" s="19" t="s">
        <v>107</v>
      </c>
      <c r="K9" s="20"/>
    </row>
    <row r="10" spans="1:11">
      <c r="B10" s="21" t="s">
        <v>108</v>
      </c>
      <c r="C10" s="22"/>
      <c r="D10" s="23"/>
      <c r="E10" s="24"/>
      <c r="F10" s="999" t="s">
        <v>109</v>
      </c>
      <c r="G10" s="1000" t="s">
        <v>110</v>
      </c>
      <c r="H10" s="1000"/>
      <c r="I10" s="1000" t="s">
        <v>111</v>
      </c>
      <c r="J10" s="1000"/>
      <c r="K10" s="26" t="s">
        <v>112</v>
      </c>
    </row>
    <row r="11" spans="1:11">
      <c r="B11" s="27"/>
      <c r="C11" s="28"/>
      <c r="D11" s="29"/>
      <c r="E11" s="30"/>
      <c r="F11" s="999"/>
      <c r="G11" s="25" t="s">
        <v>113</v>
      </c>
      <c r="H11" s="25" t="s">
        <v>114</v>
      </c>
      <c r="I11" s="25" t="s">
        <v>113</v>
      </c>
      <c r="J11" s="25" t="s">
        <v>114</v>
      </c>
      <c r="K11" s="31" t="s">
        <v>115</v>
      </c>
    </row>
    <row r="12" spans="1:11" ht="32.25" customHeight="1">
      <c r="B12" s="32" t="s">
        <v>656</v>
      </c>
      <c r="C12" s="992" t="str">
        <f>VLOOKUP(B12,Equip.Info!A:I,2,FALSE)</f>
        <v>Laptop completo, processador Intel Core i5, 16GB memória, Resolução 3.840x2.160 (4K), PV GPU de 4GB e Sistema Operacional.</v>
      </c>
      <c r="D12" s="992"/>
      <c r="E12" s="993"/>
      <c r="F12" s="102">
        <f>SUM(I18:I24)</f>
        <v>4197.2700000000004</v>
      </c>
      <c r="G12" s="102">
        <v>1</v>
      </c>
      <c r="H12" s="102">
        <v>0</v>
      </c>
      <c r="I12" s="102">
        <f>VLOOKUP($B12,Equip.Info!$A:$I,8,FALSE)</f>
        <v>0.46229999999999999</v>
      </c>
      <c r="J12" s="102">
        <f>VLOOKUP($B12,Equip.Info!$A:$I,9,FALSE)</f>
        <v>0.30609999999999998</v>
      </c>
      <c r="K12" s="113">
        <f>ROUND(F12*(G12*I12+H12*J12),4)</f>
        <v>1940.3978999999999</v>
      </c>
    </row>
    <row r="13" spans="1:11" ht="29.25" customHeight="1">
      <c r="B13" s="32"/>
      <c r="C13" s="989"/>
      <c r="D13" s="989"/>
      <c r="E13" s="990"/>
      <c r="F13" s="103"/>
      <c r="G13" s="103"/>
      <c r="H13" s="103"/>
      <c r="I13" s="103"/>
      <c r="J13" s="103"/>
      <c r="K13" s="114"/>
    </row>
    <row r="14" spans="1:11" ht="20.100000000000001" customHeight="1">
      <c r="B14" s="36"/>
      <c r="E14" s="7"/>
      <c r="F14" s="37"/>
      <c r="G14" s="34"/>
      <c r="H14" s="34"/>
      <c r="I14" s="34"/>
      <c r="J14" s="34"/>
      <c r="K14" s="35"/>
    </row>
    <row r="15" spans="1:11" ht="20.100000000000001" customHeight="1">
      <c r="B15" s="38"/>
      <c r="C15" s="4"/>
      <c r="D15" s="4"/>
      <c r="E15" s="39"/>
      <c r="F15" s="40"/>
      <c r="G15" s="41"/>
      <c r="H15" s="41"/>
      <c r="I15" s="41"/>
      <c r="J15" s="41"/>
      <c r="K15" s="42"/>
    </row>
    <row r="16" spans="1:11">
      <c r="B16" s="43" t="s">
        <v>116</v>
      </c>
      <c r="C16" s="44"/>
      <c r="D16" s="44"/>
      <c r="E16" s="44"/>
      <c r="F16" s="44"/>
      <c r="G16" s="45"/>
      <c r="H16" s="45"/>
      <c r="I16" s="45"/>
      <c r="J16" s="46"/>
      <c r="K16" s="47">
        <f>K12+K13</f>
        <v>1940.3978999999999</v>
      </c>
    </row>
    <row r="17" spans="2:15" s="50" customFormat="1" ht="45">
      <c r="B17" s="48" t="s">
        <v>117</v>
      </c>
      <c r="C17" s="83"/>
      <c r="D17" s="83"/>
      <c r="E17" s="83"/>
      <c r="F17" s="90" t="s">
        <v>118</v>
      </c>
      <c r="G17" s="90" t="s">
        <v>119</v>
      </c>
      <c r="H17" s="91" t="s">
        <v>120</v>
      </c>
      <c r="I17" s="84" t="s">
        <v>121</v>
      </c>
      <c r="J17" s="49" t="s">
        <v>122</v>
      </c>
      <c r="K17" s="49" t="s">
        <v>123</v>
      </c>
      <c r="O17" s="85"/>
    </row>
    <row r="18" spans="2:15" ht="15" customHeight="1">
      <c r="B18" s="36" t="str">
        <f>IF(ISBLANK(C18),0,VLOOKUP(C18,Categorias!A:B,2,FALSE))</f>
        <v>P8044</v>
      </c>
      <c r="C18" s="991" t="s">
        <v>24</v>
      </c>
      <c r="D18" s="991"/>
      <c r="E18" s="991"/>
      <c r="F18" s="53">
        <v>0.25</v>
      </c>
      <c r="G18" s="54">
        <f>INDEX(Resumo[],MATCH($B$8,Resumo[Descrição dos Produtos],0),MATCH(C18,Resumo[#Headers],0))</f>
        <v>1</v>
      </c>
      <c r="H18" s="51">
        <f>F18*G18*$K$7</f>
        <v>1</v>
      </c>
      <c r="I18" s="55">
        <f t="shared" ref="I18:I20" si="0">H18*182.49</f>
        <v>182.49</v>
      </c>
      <c r="J18" s="52">
        <f>IF(ISBLANK(B18),0,VLOOKUP(B18,'TC 07-2024'!B:Z,25,FALSE)/182.49)</f>
        <v>189.87933585401939</v>
      </c>
      <c r="K18" s="34">
        <f>ROUND(J18*I18,4)</f>
        <v>34651.08</v>
      </c>
    </row>
    <row r="19" spans="2:15" ht="15" customHeight="1">
      <c r="B19" s="36" t="str">
        <f>IF(ISBLANK(C19),0,VLOOKUP(C19,Categorias!A:B,2,FALSE))</f>
        <v>P8061</v>
      </c>
      <c r="C19" s="991" t="s">
        <v>35</v>
      </c>
      <c r="D19" s="991"/>
      <c r="E19" s="991"/>
      <c r="F19" s="53">
        <v>0.25</v>
      </c>
      <c r="G19" s="54">
        <f>INDEX(Resumo[],MATCH($B$8,Resumo[Descrição dos Produtos],0),MATCH(C19,Resumo[#Headers],0))</f>
        <v>1</v>
      </c>
      <c r="H19" s="51">
        <f t="shared" ref="H19:H20" si="1">F19*G19*$K$7</f>
        <v>1</v>
      </c>
      <c r="I19" s="55">
        <f t="shared" si="0"/>
        <v>182.49</v>
      </c>
      <c r="J19" s="52">
        <f>IF(ISBLANK(B19),0,VLOOKUP(B19,'TC 07-2024'!B:Z,25,FALSE)/182.49)</f>
        <v>185.03868705134528</v>
      </c>
      <c r="K19" s="34">
        <f t="shared" ref="K19:K24" si="2">ROUND(J19*I19,4)</f>
        <v>33767.71</v>
      </c>
    </row>
    <row r="20" spans="2:15" ht="15" customHeight="1">
      <c r="B20" s="36" t="str">
        <f>IF(ISBLANK(C20),0,VLOOKUP(C20,Categorias!A:B,2,FALSE))</f>
        <v>P8003</v>
      </c>
      <c r="C20" s="991" t="s">
        <v>3</v>
      </c>
      <c r="D20" s="991"/>
      <c r="E20" s="991"/>
      <c r="F20" s="53">
        <v>0.75</v>
      </c>
      <c r="G20" s="54">
        <f>INDEX(Resumo[],MATCH($B$8,Resumo[Descrição dos Produtos],0),MATCH(C20,Resumo[#Headers],0))</f>
        <v>1</v>
      </c>
      <c r="H20" s="51">
        <f t="shared" si="1"/>
        <v>3</v>
      </c>
      <c r="I20" s="55">
        <f t="shared" si="0"/>
        <v>547.47</v>
      </c>
      <c r="J20" s="52">
        <f>IF(ISBLANK(B20),0,VLOOKUP(B20,'TC 07-2024'!B:Z,25,FALSE)/182.49)</f>
        <v>118.27743985971834</v>
      </c>
      <c r="K20" s="34">
        <f t="shared" si="2"/>
        <v>64753.35</v>
      </c>
    </row>
    <row r="21" spans="2:15" ht="15" customHeight="1">
      <c r="B21" s="36" t="str">
        <f>IF(ISBLANK(C21),0,VLOOKUP(C21,Categorias!A:B,2,FALSE))</f>
        <v>P8047</v>
      </c>
      <c r="C21" s="100" t="s">
        <v>27</v>
      </c>
      <c r="D21" s="100"/>
      <c r="E21" s="100"/>
      <c r="F21" s="53">
        <v>0.75</v>
      </c>
      <c r="G21" s="54">
        <f>INDEX(Resumo[],MATCH($B$8,Resumo[Descrição dos Produtos],0),MATCH(C21,Resumo[#Headers],0))</f>
        <v>1</v>
      </c>
      <c r="H21" s="51">
        <f t="shared" ref="H21:H22" si="3">F21*G21*$K$7</f>
        <v>3</v>
      </c>
      <c r="I21" s="55">
        <f t="shared" ref="I21:I22" si="4">H21*182.49</f>
        <v>547.47</v>
      </c>
      <c r="J21" s="52">
        <f>IF(ISBLANK(B21),0,VLOOKUP(B21,'TC 07-2024'!B:Z,25,FALSE)/182.49)</f>
        <v>107.83708696366924</v>
      </c>
      <c r="K21" s="34">
        <f t="shared" si="2"/>
        <v>59037.57</v>
      </c>
    </row>
    <row r="22" spans="2:15">
      <c r="B22" s="36" t="str">
        <f>IF(ISBLANK(C22),0,VLOOKUP(C22,Categorias!A:B,2,FALSE))</f>
        <v>P8060</v>
      </c>
      <c r="C22" s="100" t="s">
        <v>34</v>
      </c>
      <c r="D22" s="100"/>
      <c r="E22" s="100"/>
      <c r="F22" s="53">
        <v>0.5</v>
      </c>
      <c r="G22" s="54">
        <f>INDEX(Resumo[],MATCH($B$8,Resumo[Descrição dos Produtos],0),MATCH(C22,Resumo[#Headers],0))</f>
        <v>1</v>
      </c>
      <c r="H22" s="51">
        <f t="shared" si="3"/>
        <v>2</v>
      </c>
      <c r="I22" s="55">
        <f t="shared" si="4"/>
        <v>364.98</v>
      </c>
      <c r="J22" s="52">
        <f>IF(ISBLANK(B22),0,VLOOKUP(B22,'TC 07-2024'!B:Z,25,FALSE)/182.49)</f>
        <v>220.87434927941257</v>
      </c>
      <c r="K22" s="34">
        <f t="shared" si="2"/>
        <v>80614.720000000001</v>
      </c>
    </row>
    <row r="23" spans="2:15">
      <c r="B23" s="36" t="str">
        <f>IF(ISBLANK(C23),0,VLOOKUP(C23,Categorias!A:B,2,FALSE))</f>
        <v>P8067</v>
      </c>
      <c r="C23" s="100" t="s">
        <v>41</v>
      </c>
      <c r="D23" s="100"/>
      <c r="E23" s="100"/>
      <c r="F23" s="53">
        <v>0.75</v>
      </c>
      <c r="G23" s="54">
        <f>INDEX(Resumo[],MATCH($B$8,Resumo[Descrição dos Produtos],0),MATCH(C23,Resumo[#Headers],0))</f>
        <v>3</v>
      </c>
      <c r="H23" s="51">
        <f t="shared" ref="H23" si="5">F23*G23*$K$7</f>
        <v>9</v>
      </c>
      <c r="I23" s="55">
        <f t="shared" ref="I23" si="6">H23*182.49</f>
        <v>1642.41</v>
      </c>
      <c r="J23" s="52">
        <f>IF(ISBLANK(B23),0,VLOOKUP(B23,'TC 07-2024'!B:Z,25,FALSE)/182.49)</f>
        <v>162.27042577675488</v>
      </c>
      <c r="K23" s="34">
        <f t="shared" si="2"/>
        <v>266514.57</v>
      </c>
    </row>
    <row r="24" spans="2:15">
      <c r="B24" s="36" t="str">
        <f>IF(ISBLANK(C24),0,VLOOKUP(C24,Categorias!A:B,2,FALSE))</f>
        <v>P8066</v>
      </c>
      <c r="C24" s="991" t="s">
        <v>40</v>
      </c>
      <c r="D24" s="991"/>
      <c r="E24" s="991"/>
      <c r="F24" s="53">
        <v>1</v>
      </c>
      <c r="G24" s="54">
        <f>INDEX(Resumo[],MATCH($B$8,Resumo[Descrição dos Produtos],0),MATCH(C24,Resumo[#Headers],0))</f>
        <v>1</v>
      </c>
      <c r="H24" s="51">
        <f t="shared" ref="H24" si="7">F24*G24*$K$7</f>
        <v>4</v>
      </c>
      <c r="I24" s="55">
        <f t="shared" ref="I24" si="8">H24*182.49</f>
        <v>729.96</v>
      </c>
      <c r="J24" s="52">
        <f>IF(ISBLANK(B24),0,VLOOKUP(B24,'TC 07-2024'!B:Z,25,FALSE)/182.49)</f>
        <v>130.27935777302866</v>
      </c>
      <c r="K24" s="34">
        <f t="shared" si="2"/>
        <v>95098.72</v>
      </c>
    </row>
    <row r="25" spans="2:15" ht="15" customHeight="1">
      <c r="B25" s="36" t="s">
        <v>320</v>
      </c>
      <c r="C25" s="4"/>
      <c r="D25" s="4"/>
      <c r="E25" s="4"/>
      <c r="F25" s="59"/>
      <c r="G25" s="4"/>
      <c r="H25" s="59"/>
      <c r="I25" s="60"/>
      <c r="J25" s="52"/>
      <c r="K25" s="41"/>
    </row>
    <row r="26" spans="2:15">
      <c r="B26" s="43" t="s">
        <v>124</v>
      </c>
      <c r="C26" s="44"/>
      <c r="D26" s="44"/>
      <c r="E26" s="44"/>
      <c r="F26" s="45"/>
      <c r="G26" s="45"/>
      <c r="H26" s="45"/>
      <c r="I26" s="45"/>
      <c r="J26" s="46"/>
      <c r="K26" s="47">
        <f>SUM(K18:K25)</f>
        <v>634437.72</v>
      </c>
    </row>
    <row r="27" spans="2:15">
      <c r="B27" s="43" t="s">
        <v>125</v>
      </c>
      <c r="C27" s="44"/>
      <c r="D27" s="44"/>
      <c r="E27" s="353">
        <v>1</v>
      </c>
      <c r="F27" s="43" t="s">
        <v>126</v>
      </c>
      <c r="G27" s="44"/>
      <c r="H27" s="44"/>
      <c r="I27" s="44"/>
      <c r="J27" s="62"/>
      <c r="K27" s="47">
        <f>K26+K16</f>
        <v>636378.11789999995</v>
      </c>
    </row>
    <row r="28" spans="2:15">
      <c r="B28" s="43" t="s">
        <v>127</v>
      </c>
      <c r="C28" s="44"/>
      <c r="D28" s="44"/>
      <c r="E28" s="353"/>
      <c r="F28" s="43"/>
      <c r="G28" s="44"/>
      <c r="H28" s="44"/>
      <c r="I28" s="44"/>
      <c r="J28" s="62"/>
      <c r="K28" s="47">
        <f>K27/E27</f>
        <v>636378.11789999995</v>
      </c>
    </row>
    <row r="29" spans="2:15">
      <c r="B29" s="63"/>
      <c r="C29" s="44"/>
      <c r="D29" s="44"/>
      <c r="E29" s="44"/>
      <c r="F29" s="44"/>
      <c r="G29" s="44"/>
      <c r="H29" s="44"/>
      <c r="I29" s="44"/>
      <c r="J29" s="44"/>
      <c r="K29" s="62"/>
    </row>
    <row r="30" spans="2:15" ht="45">
      <c r="B30" s="980" t="s">
        <v>128</v>
      </c>
      <c r="C30" s="981"/>
      <c r="D30" s="981"/>
      <c r="E30" s="981"/>
      <c r="F30" s="981"/>
      <c r="G30" s="982"/>
      <c r="H30" s="64" t="s">
        <v>105</v>
      </c>
      <c r="I30" s="64" t="s">
        <v>129</v>
      </c>
      <c r="J30" s="65" t="s">
        <v>130</v>
      </c>
      <c r="K30" s="65" t="s">
        <v>131</v>
      </c>
    </row>
    <row r="31" spans="2:15" ht="15" customHeight="1">
      <c r="B31" s="36" t="s">
        <v>662</v>
      </c>
      <c r="C31" s="3" t="str">
        <f>VLOOKUP(B31,Mat.Info!A1:H3,2,FALSE)</f>
        <v>Pacote Microsoft 365 Business Basic</v>
      </c>
      <c r="G31" s="7"/>
      <c r="H31" s="101" t="s">
        <v>299</v>
      </c>
      <c r="I31" s="101">
        <f>SUM(F12:F15)</f>
        <v>4197.2700000000004</v>
      </c>
      <c r="J31" s="101">
        <f>VLOOKUP(B31,Mat.Info!$A:$H,8,FALSE)</f>
        <v>0.26637076004164612</v>
      </c>
      <c r="K31" s="33">
        <f>ROUND(IF(B31="","",I31*J31),4)</f>
        <v>1118.03</v>
      </c>
    </row>
    <row r="32" spans="2:15">
      <c r="B32" s="36"/>
      <c r="G32" s="7"/>
      <c r="H32" s="34"/>
      <c r="I32" s="34"/>
      <c r="J32" s="34"/>
      <c r="K32" s="34"/>
    </row>
    <row r="33" spans="2:11">
      <c r="B33" s="36"/>
      <c r="G33" s="7"/>
      <c r="H33" s="34"/>
      <c r="I33" s="34"/>
      <c r="J33" s="34"/>
      <c r="K33" s="34"/>
    </row>
    <row r="34" spans="2:11">
      <c r="B34" s="36"/>
      <c r="G34" s="7"/>
      <c r="H34" s="34"/>
      <c r="I34" s="34"/>
      <c r="J34" s="34"/>
      <c r="K34" s="34"/>
    </row>
    <row r="35" spans="2:11">
      <c r="B35" s="36"/>
      <c r="G35" s="7"/>
      <c r="H35" s="34"/>
      <c r="I35" s="34"/>
      <c r="J35" s="34"/>
      <c r="K35" s="34"/>
    </row>
    <row r="36" spans="2:11">
      <c r="B36" s="36"/>
      <c r="G36" s="7"/>
      <c r="H36" s="34"/>
      <c r="I36" s="34"/>
      <c r="J36" s="34"/>
      <c r="K36" s="34"/>
    </row>
    <row r="37" spans="2:11">
      <c r="B37" s="36"/>
      <c r="G37" s="7"/>
      <c r="H37" s="34"/>
      <c r="I37" s="34"/>
      <c r="J37" s="34"/>
      <c r="K37" s="34"/>
    </row>
    <row r="38" spans="2:11">
      <c r="B38" s="38"/>
      <c r="C38" s="4"/>
      <c r="D38" s="4"/>
      <c r="E38" s="4"/>
      <c r="F38" s="4"/>
      <c r="G38" s="39"/>
      <c r="H38" s="41"/>
      <c r="I38" s="41"/>
      <c r="J38" s="41"/>
      <c r="K38" s="41"/>
    </row>
    <row r="39" spans="2:11">
      <c r="B39" s="43" t="s">
        <v>132</v>
      </c>
      <c r="C39" s="44"/>
      <c r="D39" s="44"/>
      <c r="E39" s="44"/>
      <c r="F39" s="44"/>
      <c r="G39" s="44"/>
      <c r="H39" s="45"/>
      <c r="I39" s="45"/>
      <c r="J39" s="46"/>
      <c r="K39" s="47">
        <f>SUM(K31:K38)</f>
        <v>1118.03</v>
      </c>
    </row>
    <row r="40" spans="2:11">
      <c r="B40" s="21" t="s">
        <v>133</v>
      </c>
      <c r="C40" s="66"/>
      <c r="D40" s="66"/>
      <c r="E40" s="66"/>
      <c r="F40" s="66"/>
      <c r="G40" s="66"/>
      <c r="H40" s="67"/>
      <c r="I40" s="64" t="s">
        <v>129</v>
      </c>
      <c r="J40" s="64" t="s">
        <v>134</v>
      </c>
      <c r="K40" s="64" t="s">
        <v>112</v>
      </c>
    </row>
    <row r="41" spans="2:11">
      <c r="B41" s="68"/>
      <c r="C41" s="69"/>
      <c r="D41" s="69"/>
      <c r="E41" s="69"/>
      <c r="F41" s="69"/>
      <c r="G41" s="69"/>
      <c r="H41" s="70"/>
      <c r="I41" s="71"/>
      <c r="J41" s="71" t="s">
        <v>135</v>
      </c>
      <c r="K41" s="71" t="s">
        <v>135</v>
      </c>
    </row>
    <row r="42" spans="2:11">
      <c r="B42" s="63"/>
      <c r="C42" s="44"/>
      <c r="D42" s="44"/>
      <c r="E42" s="44"/>
      <c r="F42" s="44"/>
      <c r="G42" s="44"/>
      <c r="H42" s="44"/>
      <c r="I42" s="44"/>
      <c r="J42" s="44"/>
      <c r="K42" s="62"/>
    </row>
    <row r="43" spans="2:11">
      <c r="B43" s="43" t="s">
        <v>136</v>
      </c>
      <c r="C43" s="44"/>
      <c r="D43" s="44"/>
      <c r="E43" s="44"/>
      <c r="F43" s="44"/>
      <c r="G43" s="44"/>
      <c r="H43" s="44"/>
      <c r="I43" s="44"/>
      <c r="J43" s="62"/>
      <c r="K43" s="2"/>
    </row>
    <row r="44" spans="2:11">
      <c r="B44" s="21" t="s">
        <v>137</v>
      </c>
      <c r="C44" s="72"/>
      <c r="D44" s="64" t="s">
        <v>129</v>
      </c>
      <c r="E44" s="983" t="s">
        <v>138</v>
      </c>
      <c r="F44" s="984"/>
      <c r="G44" s="985"/>
      <c r="H44" s="986" t="s">
        <v>130</v>
      </c>
      <c r="I44" s="987"/>
      <c r="J44" s="988"/>
      <c r="K44" s="64" t="s">
        <v>112</v>
      </c>
    </row>
    <row r="45" spans="2:11">
      <c r="B45" s="38"/>
      <c r="C45" s="4"/>
      <c r="D45" s="71"/>
      <c r="E45" s="25" t="s">
        <v>139</v>
      </c>
      <c r="F45" s="25" t="s">
        <v>140</v>
      </c>
      <c r="G45" s="25" t="s">
        <v>141</v>
      </c>
      <c r="H45" s="25" t="s">
        <v>139</v>
      </c>
      <c r="I45" s="25" t="s">
        <v>140</v>
      </c>
      <c r="J45" s="25" t="s">
        <v>141</v>
      </c>
      <c r="K45" s="71" t="s">
        <v>135</v>
      </c>
    </row>
    <row r="46" spans="2:11">
      <c r="B46" s="63"/>
      <c r="C46" s="44"/>
      <c r="D46" s="2"/>
      <c r="E46" s="2"/>
      <c r="F46" s="2"/>
      <c r="G46" s="2"/>
      <c r="H46" s="2"/>
      <c r="I46" s="2"/>
      <c r="J46" s="2"/>
      <c r="K46" s="47"/>
    </row>
    <row r="47" spans="2:11">
      <c r="B47" s="43" t="s">
        <v>142</v>
      </c>
      <c r="C47" s="44"/>
      <c r="D47" s="44"/>
      <c r="E47" s="44"/>
      <c r="F47" s="44"/>
      <c r="G47" s="44"/>
      <c r="H47" s="44"/>
      <c r="I47" s="44"/>
      <c r="J47" s="62"/>
      <c r="K47" s="47"/>
    </row>
    <row r="48" spans="2:11">
      <c r="B48" s="63"/>
      <c r="C48" s="44"/>
      <c r="D48" s="44"/>
      <c r="E48" s="44"/>
      <c r="F48" s="44"/>
      <c r="G48" s="44"/>
      <c r="H48" s="44"/>
      <c r="I48" s="44"/>
      <c r="J48" s="44"/>
      <c r="K48" s="46"/>
    </row>
    <row r="49" spans="2:11">
      <c r="B49" s="43" t="s">
        <v>143</v>
      </c>
      <c r="C49" s="73"/>
      <c r="D49" s="73"/>
      <c r="E49" s="73"/>
      <c r="F49" s="73"/>
      <c r="G49" s="73"/>
      <c r="H49" s="73"/>
      <c r="I49" s="73"/>
      <c r="J49" s="73"/>
      <c r="K49" s="74">
        <f>K47+K43+K39+K28</f>
        <v>637496.14789999998</v>
      </c>
    </row>
    <row r="50" spans="2:11">
      <c r="B50" s="43" t="s">
        <v>144</v>
      </c>
      <c r="C50" s="73"/>
      <c r="D50" s="73"/>
      <c r="E50" s="73"/>
      <c r="F50" s="73"/>
      <c r="G50" s="73"/>
      <c r="H50" s="73"/>
      <c r="I50" s="73"/>
      <c r="J50" s="75">
        <f ca="1">Dados!$C$17</f>
        <v>0.4466</v>
      </c>
      <c r="K50" s="74">
        <f ca="1">K49*J50</f>
        <v>284705.77965213999</v>
      </c>
    </row>
    <row r="51" spans="2:11">
      <c r="B51" s="63" t="s">
        <v>145</v>
      </c>
      <c r="C51" s="44"/>
      <c r="D51" s="44"/>
      <c r="E51" s="44"/>
      <c r="F51" s="44"/>
      <c r="G51" s="44"/>
      <c r="H51" s="44"/>
      <c r="I51" s="44"/>
      <c r="J51" s="44"/>
      <c r="K51" s="47">
        <f ca="1">ROUND(K50+K49,2)</f>
        <v>922201.93</v>
      </c>
    </row>
    <row r="52" spans="2:11" ht="7.5" customHeight="1"/>
    <row r="53" spans="2:11" ht="4.5" customHeight="1"/>
  </sheetData>
  <mergeCells count="14">
    <mergeCell ref="C24:E24"/>
    <mergeCell ref="B30:G30"/>
    <mergeCell ref="E44:G44"/>
    <mergeCell ref="H44:J44"/>
    <mergeCell ref="C13:E13"/>
    <mergeCell ref="C18:E18"/>
    <mergeCell ref="C19:E19"/>
    <mergeCell ref="C20:E2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B961487-F3B2-43C3-8A86-0CC3271C13FC}">
          <x14:formula1>
            <xm:f>Categorias!$A:$A</xm:f>
          </x14:formula1>
          <xm:sqref>C18:E25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837DD-7EBC-47CE-8392-878CFCF17261}">
  <sheetPr>
    <tabColor rgb="FF008080"/>
    <pageSetUpPr fitToPage="1"/>
  </sheetPr>
  <dimension ref="A2:P19"/>
  <sheetViews>
    <sheetView showGridLines="0" workbookViewId="0">
      <selection activeCell="L22" sqref="L22"/>
    </sheetView>
  </sheetViews>
  <sheetFormatPr defaultColWidth="9.140625" defaultRowHeight="15"/>
  <cols>
    <col min="1" max="1" width="7.28515625" style="116" customWidth="1"/>
    <col min="2" max="2" width="7.42578125" style="116" customWidth="1"/>
    <col min="3" max="3" width="7.85546875" style="116" customWidth="1"/>
    <col min="4" max="4" width="24.5703125" style="116" customWidth="1"/>
    <col min="5" max="5" width="21.28515625" style="116" customWidth="1"/>
    <col min="6" max="6" width="5.85546875" style="116" hidden="1" customWidth="1"/>
    <col min="7" max="7" width="8" style="116" customWidth="1"/>
    <col min="8" max="8" width="9.42578125" style="116" customWidth="1"/>
    <col min="9" max="9" width="9.140625" style="116" customWidth="1"/>
    <col min="10" max="10" width="9.5703125" style="116" bestFit="1" customWidth="1"/>
    <col min="11" max="11" width="11.5703125" style="116" customWidth="1"/>
    <col min="12" max="12" width="9.7109375" style="116" customWidth="1"/>
    <col min="13" max="13" width="12.42578125" style="116" customWidth="1"/>
    <col min="14" max="14" width="11.140625" style="116" customWidth="1"/>
    <col min="15" max="15" width="9.140625" style="116"/>
    <col min="16" max="16" width="15.28515625" style="116" customWidth="1"/>
    <col min="17" max="16384" width="9.140625" style="116"/>
  </cols>
  <sheetData>
    <row r="2" spans="1:16" ht="30.75" customHeight="1">
      <c r="B2" s="233" t="s">
        <v>590</v>
      </c>
      <c r="C2" s="427"/>
      <c r="D2" s="234"/>
      <c r="E2" s="234"/>
      <c r="F2" s="218"/>
      <c r="G2" s="218"/>
      <c r="H2" s="218"/>
      <c r="I2" s="218"/>
      <c r="J2" s="218"/>
      <c r="K2" s="218"/>
      <c r="L2" s="218"/>
      <c r="M2" s="218"/>
      <c r="N2" s="219"/>
    </row>
    <row r="3" spans="1:16" ht="27.75" customHeight="1">
      <c r="B3" s="1001" t="str">
        <f>'Diárias e Passagens'!B3</f>
        <v>Contratação de serviços técnicos e especializados para a elaboração de Estudo de Viabilidade Técnica, Econômica e Ambiental (EVTEA) no trecho compreendido entre Açailandia (MA) - Barcarena (PA)</v>
      </c>
      <c r="C3" s="1002"/>
      <c r="D3" s="1002"/>
      <c r="E3" s="1002"/>
      <c r="F3" s="1002"/>
      <c r="G3" s="1002"/>
      <c r="H3" s="1002"/>
      <c r="I3" s="1002"/>
      <c r="J3" s="1002"/>
      <c r="K3" s="1002"/>
      <c r="L3" s="81"/>
      <c r="M3" s="81"/>
      <c r="N3" s="283"/>
    </row>
    <row r="4" spans="1:16">
      <c r="B4" s="282" t="str">
        <f>'Diárias e Passagens'!B4</f>
        <v>Área de Atuação: Maranhão, Pará - 550 km</v>
      </c>
      <c r="C4" s="850"/>
      <c r="D4" s="230"/>
      <c r="E4" s="230"/>
      <c r="F4" s="284"/>
      <c r="G4" s="284"/>
      <c r="H4" s="284"/>
      <c r="I4" s="284"/>
      <c r="J4" s="284"/>
      <c r="K4" s="284"/>
      <c r="L4" s="284"/>
      <c r="M4" s="284"/>
      <c r="N4" s="285"/>
    </row>
    <row r="5" spans="1:16">
      <c r="B5" s="286" t="str">
        <f>'Diárias e Passagens'!B5</f>
        <v>Data Base: jul/24</v>
      </c>
      <c r="C5" s="288"/>
      <c r="D5" s="221"/>
      <c r="E5" s="221"/>
      <c r="F5" s="287"/>
      <c r="G5" s="287"/>
      <c r="H5" s="288"/>
      <c r="I5" s="288"/>
      <c r="J5" s="289"/>
      <c r="K5" s="289"/>
      <c r="L5" s="289"/>
      <c r="M5" s="289"/>
      <c r="N5" s="851"/>
    </row>
    <row r="6" spans="1:16">
      <c r="B6" s="281"/>
      <c r="C6" s="281"/>
    </row>
    <row r="7" spans="1:16" ht="15" customHeight="1">
      <c r="B7" s="1004" t="s">
        <v>146</v>
      </c>
      <c r="C7" s="1004" t="s">
        <v>641</v>
      </c>
      <c r="D7" s="1004" t="s">
        <v>636</v>
      </c>
      <c r="E7" s="1004" t="s">
        <v>56264</v>
      </c>
      <c r="F7" s="1003" t="s">
        <v>585</v>
      </c>
      <c r="G7" s="1003" t="s">
        <v>586</v>
      </c>
      <c r="H7" s="1003" t="s">
        <v>588</v>
      </c>
      <c r="I7" s="1003" t="s">
        <v>589</v>
      </c>
      <c r="J7" s="1003" t="s">
        <v>326</v>
      </c>
      <c r="K7" s="1003"/>
      <c r="L7" s="1003" t="s">
        <v>327</v>
      </c>
      <c r="M7" s="1003"/>
      <c r="N7" s="1003" t="s">
        <v>587</v>
      </c>
    </row>
    <row r="8" spans="1:16" ht="21" customHeight="1">
      <c r="B8" s="1005"/>
      <c r="C8" s="1005"/>
      <c r="D8" s="1005"/>
      <c r="E8" s="1005"/>
      <c r="F8" s="1003"/>
      <c r="G8" s="1003"/>
      <c r="H8" s="1003"/>
      <c r="I8" s="1003"/>
      <c r="J8" s="104" t="s">
        <v>329</v>
      </c>
      <c r="K8" s="104" t="s">
        <v>330</v>
      </c>
      <c r="L8" s="104" t="s">
        <v>297</v>
      </c>
      <c r="M8" s="104" t="s">
        <v>269</v>
      </c>
      <c r="N8" s="1003"/>
    </row>
    <row r="9" spans="1:16" ht="38.25">
      <c r="A9" s="116">
        <v>6</v>
      </c>
      <c r="B9" s="279" t="s">
        <v>272</v>
      </c>
      <c r="C9" s="106" t="s">
        <v>640</v>
      </c>
      <c r="D9" s="799" t="str">
        <f>VLOOKUP(B9,'TC-CustosGerais'!$C$6:$G$8,2,FALSE)</f>
        <v>Veículo leve picape 4 x 4 com capacidade de 1,10 t - 147 kW (sem motorista)</v>
      </c>
      <c r="E9" s="822" t="str">
        <f>"Produto 6 - "&amp;'6.EMA'!B8</f>
        <v>Produto 6 - Dimensão Socioambiental (EMA)</v>
      </c>
      <c r="F9" s="106">
        <v>1</v>
      </c>
      <c r="G9" s="276">
        <f>Dados!C14*5</f>
        <v>30</v>
      </c>
      <c r="H9" s="277">
        <v>0.8</v>
      </c>
      <c r="I9" s="106">
        <v>7.3330000000000002</v>
      </c>
      <c r="J9" s="106">
        <f>I9*G9*H9</f>
        <v>175.99200000000002</v>
      </c>
      <c r="K9" s="278">
        <f>I9*G9-J9</f>
        <v>43.99799999999999</v>
      </c>
      <c r="L9" s="106">
        <f>VLOOKUP($B9,'TC-CustosGerais'!$C$6:$G$8,4,FALSE)</f>
        <v>80.680000000000007</v>
      </c>
      <c r="M9" s="106">
        <f>VLOOKUP($B9,'TC-CustosGerais'!$C$6:$G$8,5,FALSE)</f>
        <v>24.66</v>
      </c>
      <c r="N9" s="275">
        <f>ROUND(F9*(L9*J9+K9*M9),4)</f>
        <v>15284.0252</v>
      </c>
      <c r="P9" s="800"/>
    </row>
    <row r="10" spans="1:16" ht="36">
      <c r="A10" s="116">
        <v>9</v>
      </c>
      <c r="B10" s="279" t="s">
        <v>270</v>
      </c>
      <c r="C10" s="106" t="s">
        <v>640</v>
      </c>
      <c r="D10" s="799" t="str">
        <f>VLOOKUP(B10,'TC-CustosGerais'!$C$6:$G$8,2,FALSE)</f>
        <v>Veículo leve - 53 kW (sem motorista)</v>
      </c>
      <c r="E10" s="822" t="str">
        <f>"Produto 9 - "&amp;'9.GPeR'!B8</f>
        <v>Produto 9 - Gestão de Projeto, Revisão de Estudos e Apoio às Fases</v>
      </c>
      <c r="F10" s="106">
        <v>1</v>
      </c>
      <c r="G10" s="276">
        <v>3</v>
      </c>
      <c r="H10" s="277">
        <v>0.8</v>
      </c>
      <c r="I10" s="106">
        <v>7.3330000000000002</v>
      </c>
      <c r="J10" s="106">
        <f>I10*G10*H10</f>
        <v>17.599200000000003</v>
      </c>
      <c r="K10" s="278">
        <f>I10*G10-J10</f>
        <v>4.399799999999999</v>
      </c>
      <c r="L10" s="106">
        <f>VLOOKUP($B10,'TC-CustosGerais'!$C$6:$G$8,4,FALSE)</f>
        <v>33.93</v>
      </c>
      <c r="M10" s="106">
        <f>VLOOKUP($B10,'TC-CustosGerais'!$C$6:$G$8,5,FALSE)</f>
        <v>6.07</v>
      </c>
      <c r="N10" s="275">
        <f>ROUND(F10*(L10*J10+K10*M10),4)</f>
        <v>623.84760000000006</v>
      </c>
    </row>
    <row r="11" spans="1:16" ht="21.75" customHeight="1">
      <c r="B11" s="294" t="s">
        <v>596</v>
      </c>
      <c r="C11" s="428"/>
      <c r="D11" s="293"/>
      <c r="E11" s="293"/>
      <c r="F11" s="293"/>
      <c r="G11" s="295"/>
      <c r="H11" s="296"/>
      <c r="I11" s="293"/>
      <c r="J11" s="293"/>
      <c r="K11" s="297"/>
      <c r="L11" s="293"/>
      <c r="M11" s="293"/>
      <c r="N11" s="299">
        <f>SUM(N9:N10)</f>
        <v>15907.872800000001</v>
      </c>
    </row>
    <row r="12" spans="1:16" ht="21.75" customHeight="1">
      <c r="B12" s="48" t="s">
        <v>144</v>
      </c>
      <c r="C12" s="83"/>
      <c r="D12" s="83"/>
      <c r="E12" s="83"/>
      <c r="F12" s="83"/>
      <c r="G12" s="83"/>
      <c r="H12" s="83"/>
      <c r="I12" s="83"/>
      <c r="J12" s="83"/>
      <c r="K12" s="298"/>
      <c r="L12" s="298"/>
      <c r="M12" s="292">
        <f ca="1">Dados!$C$17</f>
        <v>0.4466</v>
      </c>
      <c r="N12" s="300">
        <f ca="1">N11*M12</f>
        <v>7104.4559924800005</v>
      </c>
    </row>
    <row r="13" spans="1:16" ht="19.5" customHeight="1">
      <c r="B13" s="301" t="s">
        <v>145</v>
      </c>
      <c r="C13" s="302"/>
      <c r="D13" s="302"/>
      <c r="E13" s="302"/>
      <c r="F13" s="302"/>
      <c r="G13" s="302"/>
      <c r="H13" s="302"/>
      <c r="I13" s="302"/>
      <c r="J13" s="302"/>
      <c r="K13" s="302"/>
      <c r="L13" s="303"/>
      <c r="M13" s="303"/>
      <c r="N13" s="304">
        <f ca="1">ROUND(N12+N11,2)</f>
        <v>23012.33</v>
      </c>
    </row>
    <row r="14" spans="1:16" ht="8.25" customHeight="1"/>
    <row r="15" spans="1:16" ht="12.75" customHeight="1">
      <c r="B15" s="463" t="s">
        <v>56305</v>
      </c>
      <c r="N15" s="392"/>
    </row>
    <row r="16" spans="1:16">
      <c r="B16" t="s">
        <v>56306</v>
      </c>
      <c r="N16" s="392"/>
    </row>
    <row r="17" spans="2:2">
      <c r="B17" t="s">
        <v>56307</v>
      </c>
    </row>
    <row r="18" spans="2:2">
      <c r="B18" t="s">
        <v>56308</v>
      </c>
    </row>
    <row r="19" spans="2:2">
      <c r="B19"/>
    </row>
  </sheetData>
  <mergeCells count="12">
    <mergeCell ref="B3:K3"/>
    <mergeCell ref="N7:N8"/>
    <mergeCell ref="H7:H8"/>
    <mergeCell ref="B7:B8"/>
    <mergeCell ref="E7:E8"/>
    <mergeCell ref="D7:D8"/>
    <mergeCell ref="F7:F8"/>
    <mergeCell ref="G7:G8"/>
    <mergeCell ref="I7:I8"/>
    <mergeCell ref="J7:K7"/>
    <mergeCell ref="L7:M7"/>
    <mergeCell ref="C7:C8"/>
  </mergeCells>
  <printOptions horizontalCentered="1"/>
  <pageMargins left="0.51181102362204722" right="0.51181102362204722" top="0.78740157480314965" bottom="0.78740157480314965" header="0.31496062992125984" footer="0.31496062992125984"/>
  <pageSetup paperSize="9" scale="96"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E6844B4-5866-4145-B0B0-2A0BEE6B461F}">
          <x14:formula1>
            <xm:f>'TC-CustosGerais'!$C$6:$C$8</xm:f>
          </x14:formula1>
          <xm:sqref>B9:B10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5778-11CC-43F6-B601-7679744E6D36}">
  <sheetPr>
    <tabColor rgb="FF008080"/>
    <pageSetUpPr fitToPage="1"/>
  </sheetPr>
  <dimension ref="A2:Q61"/>
  <sheetViews>
    <sheetView showGridLines="0" topLeftCell="A29" zoomScale="85" zoomScaleNormal="85" workbookViewId="0">
      <selection activeCell="J13" sqref="J13"/>
    </sheetView>
  </sheetViews>
  <sheetFormatPr defaultColWidth="9.140625" defaultRowHeight="12.75"/>
  <cols>
    <col min="1" max="1" width="5.7109375" style="230" customWidth="1"/>
    <col min="2" max="2" width="13.140625" style="229" customWidth="1"/>
    <col min="3" max="3" width="20" style="229" customWidth="1"/>
    <col min="4" max="4" width="10.140625" style="229" customWidth="1"/>
    <col min="5" max="5" width="30.140625" style="230" customWidth="1"/>
    <col min="6" max="6" width="15.7109375" style="230" customWidth="1"/>
    <col min="7" max="7" width="19.85546875" style="230" customWidth="1"/>
    <col min="8" max="11" width="10.42578125" style="229" customWidth="1"/>
    <col min="12" max="12" width="9" style="231" customWidth="1"/>
    <col min="13" max="13" width="10.7109375" style="232" customWidth="1"/>
    <col min="14" max="14" width="11.42578125" style="232" customWidth="1"/>
    <col min="15" max="15" width="13.140625" style="232" customWidth="1"/>
    <col min="16" max="16" width="9.140625" style="77"/>
    <col min="17" max="17" width="13.85546875" style="77" bestFit="1" customWidth="1"/>
    <col min="18" max="16384" width="9.140625" style="77"/>
  </cols>
  <sheetData>
    <row r="2" spans="1:17" s="78" customFormat="1" ht="30" customHeight="1">
      <c r="A2" s="259"/>
      <c r="B2" s="233" t="s">
        <v>547</v>
      </c>
      <c r="C2" s="234"/>
      <c r="D2" s="218"/>
      <c r="E2" s="218"/>
      <c r="F2" s="218"/>
      <c r="G2" s="218"/>
      <c r="H2" s="218"/>
      <c r="I2" s="218"/>
      <c r="J2" s="218"/>
      <c r="K2" s="218"/>
      <c r="L2" s="218"/>
      <c r="M2" s="218"/>
      <c r="N2" s="218"/>
      <c r="O2" s="219"/>
    </row>
    <row r="3" spans="1:17" s="78" customFormat="1" ht="17.25" customHeight="1">
      <c r="A3" s="259"/>
      <c r="B3" s="280" t="str">
        <f>Dados!C9</f>
        <v>Contratação de serviços técnicos e especializados para a elaboração de Estudo de Viabilidade Técnica, Econômica e Ambiental (EVTEA) no trecho compreendido entre Açailandia (MA) - Barcarena (PA)</v>
      </c>
      <c r="C3" s="229"/>
      <c r="D3" s="81"/>
      <c r="E3" s="81"/>
      <c r="F3" s="81"/>
      <c r="G3" s="81"/>
      <c r="H3" s="81"/>
      <c r="I3" s="81"/>
      <c r="J3" s="81"/>
      <c r="K3" s="81"/>
      <c r="L3" s="81"/>
      <c r="M3" s="81"/>
      <c r="N3" s="81"/>
      <c r="O3" s="283"/>
    </row>
    <row r="4" spans="1:17" s="78" customFormat="1" ht="17.25" customHeight="1">
      <c r="A4" s="259"/>
      <c r="B4" s="282" t="str">
        <f>"Área de Atuação: "&amp;Dados!C11&amp;" - "&amp;Dados!C10&amp;" km"</f>
        <v>Área de Atuação: Maranhão, Pará - 550 km</v>
      </c>
      <c r="C4" s="230"/>
      <c r="D4" s="284"/>
      <c r="E4" s="284"/>
      <c r="F4" s="284"/>
      <c r="G4" s="284"/>
      <c r="H4" s="284"/>
      <c r="I4" s="284"/>
      <c r="J4" s="284"/>
      <c r="K4" s="284"/>
      <c r="L4" s="284"/>
      <c r="M4" s="284"/>
      <c r="N4" s="284"/>
      <c r="O4" s="285"/>
    </row>
    <row r="5" spans="1:17" s="78" customFormat="1" ht="17.25" customHeight="1">
      <c r="A5" s="259"/>
      <c r="B5" s="291" t="str">
        <f>CONCATENATE(Dados!B16," ",TEXT(Dados!C16,"MMM/AA"))</f>
        <v>Data Base: jul/24</v>
      </c>
      <c r="C5" s="221"/>
      <c r="D5" s="287"/>
      <c r="E5" s="287"/>
      <c r="F5" s="288"/>
      <c r="G5" s="288"/>
      <c r="H5" s="289"/>
      <c r="I5" s="289"/>
      <c r="J5" s="289"/>
      <c r="K5" s="289"/>
      <c r="L5" s="287"/>
      <c r="M5" s="287"/>
      <c r="N5" s="287"/>
      <c r="O5" s="290"/>
    </row>
    <row r="6" spans="1:17" s="78" customFormat="1" ht="5.0999999999999996" customHeight="1">
      <c r="A6" s="259"/>
      <c r="B6" s="1016"/>
      <c r="C6" s="1016"/>
      <c r="D6" s="220"/>
      <c r="E6" s="221"/>
      <c r="F6" s="221"/>
      <c r="G6" s="221"/>
      <c r="H6" s="222"/>
      <c r="I6" s="222"/>
      <c r="J6" s="222"/>
      <c r="K6" s="222"/>
      <c r="L6" s="223"/>
      <c r="M6" s="224"/>
      <c r="N6" s="224"/>
      <c r="O6" s="224"/>
    </row>
    <row r="7" spans="1:17" s="78" customFormat="1" ht="15.75" customHeight="1">
      <c r="A7" s="1006" t="s">
        <v>776</v>
      </c>
      <c r="B7" s="1006" t="s">
        <v>528</v>
      </c>
      <c r="C7" s="1006" t="s">
        <v>529</v>
      </c>
      <c r="D7" s="1006" t="s">
        <v>530</v>
      </c>
      <c r="E7" s="1017" t="s">
        <v>531</v>
      </c>
      <c r="F7" s="1006" t="s">
        <v>532</v>
      </c>
      <c r="G7" s="1006" t="s">
        <v>533</v>
      </c>
      <c r="H7" s="1006" t="s">
        <v>534</v>
      </c>
      <c r="I7" s="1014" t="s">
        <v>56244</v>
      </c>
      <c r="J7" s="1014" t="s">
        <v>537</v>
      </c>
      <c r="K7" s="1014" t="s">
        <v>56246</v>
      </c>
      <c r="L7" s="1010" t="s">
        <v>387</v>
      </c>
      <c r="M7" s="1010"/>
      <c r="N7" s="1011"/>
      <c r="O7" s="1012" t="s">
        <v>535</v>
      </c>
    </row>
    <row r="8" spans="1:17" s="226" customFormat="1" ht="39.950000000000003" customHeight="1">
      <c r="A8" s="1007"/>
      <c r="B8" s="1007"/>
      <c r="C8" s="1007"/>
      <c r="D8" s="1007"/>
      <c r="E8" s="1018"/>
      <c r="F8" s="1007"/>
      <c r="G8" s="1007"/>
      <c r="H8" s="1007"/>
      <c r="I8" s="1015"/>
      <c r="J8" s="1015"/>
      <c r="K8" s="1015"/>
      <c r="L8" s="737" t="s">
        <v>56245</v>
      </c>
      <c r="M8" s="225" t="s">
        <v>536</v>
      </c>
      <c r="N8" s="225" t="s">
        <v>581</v>
      </c>
      <c r="O8" s="1013"/>
      <c r="Q8" s="227"/>
    </row>
    <row r="9" spans="1:17" s="226" customFormat="1" ht="20.100000000000001" customHeight="1">
      <c r="A9" s="1008"/>
      <c r="B9" s="1008"/>
      <c r="C9" s="1008"/>
      <c r="D9" s="1008"/>
      <c r="E9" s="1019"/>
      <c r="F9" s="1008"/>
      <c r="G9" s="1008"/>
      <c r="H9" s="1008"/>
      <c r="I9" s="225" t="s">
        <v>538</v>
      </c>
      <c r="J9" s="225" t="s">
        <v>539</v>
      </c>
      <c r="K9" s="225" t="s">
        <v>56247</v>
      </c>
      <c r="L9" s="225" t="s">
        <v>540</v>
      </c>
      <c r="M9" s="225" t="s">
        <v>541</v>
      </c>
      <c r="N9" s="225" t="s">
        <v>56248</v>
      </c>
      <c r="O9" s="225" t="s">
        <v>56249</v>
      </c>
    </row>
    <row r="10" spans="1:17" s="226" customFormat="1" ht="18" customHeight="1">
      <c r="A10" s="835">
        <v>1</v>
      </c>
      <c r="B10" s="1023" t="str">
        <f>'Cronograma F-F'!C6</f>
        <v>Plano de Trabalho</v>
      </c>
      <c r="C10" s="266" t="s">
        <v>579</v>
      </c>
      <c r="D10" s="245" t="s">
        <v>200</v>
      </c>
      <c r="E10" s="246" t="str">
        <f>VLOOKUP($D10,'TC 07-2024'!$B:$Z,2,FALSE)</f>
        <v>Engenheiro coordenador</v>
      </c>
      <c r="F10" s="247" t="s">
        <v>542</v>
      </c>
      <c r="G10" s="247" t="s">
        <v>431</v>
      </c>
      <c r="H10" s="248" t="s">
        <v>543</v>
      </c>
      <c r="I10" s="249">
        <v>1</v>
      </c>
      <c r="J10" s="249">
        <v>1</v>
      </c>
      <c r="K10" s="249">
        <f>VLOOKUP(G10,Passagens!$L$10:$M$15,2,FALSE)</f>
        <v>874</v>
      </c>
      <c r="L10" s="249">
        <f t="shared" ref="L10:L36" si="0">IF(C10="Reunião de Alinhamento",2+0.5,IF(C10="Inspeção de Campo",5.5*5,1.5))</f>
        <v>2.5</v>
      </c>
      <c r="M10" s="249">
        <f>VLOOKUP(G10,Diárias!$B$8:$D$35,2,FALSE)</f>
        <v>600</v>
      </c>
      <c r="N10" s="250">
        <f>M10*L10</f>
        <v>1500</v>
      </c>
      <c r="O10" s="251">
        <f t="shared" ref="O10:O49" si="1">ROUND(I10*J10*(N10+K10),4)</f>
        <v>2374</v>
      </c>
    </row>
    <row r="11" spans="1:17" s="226" customFormat="1" ht="18" customHeight="1">
      <c r="A11" s="833">
        <f>A10</f>
        <v>1</v>
      </c>
      <c r="B11" s="1024"/>
      <c r="C11" s="267" t="s">
        <v>579</v>
      </c>
      <c r="D11" s="242" t="s">
        <v>199</v>
      </c>
      <c r="E11" s="241" t="str">
        <f>VLOOKUP($D11,'TC 07-2024'!$B:$Z,2,FALSE)</f>
        <v>Engenheiro consultor especial</v>
      </c>
      <c r="F11" s="166" t="s">
        <v>542</v>
      </c>
      <c r="G11" s="166" t="s">
        <v>431</v>
      </c>
      <c r="H11" s="244" t="s">
        <v>543</v>
      </c>
      <c r="I11" s="242">
        <v>1</v>
      </c>
      <c r="J11" s="242">
        <v>1</v>
      </c>
      <c r="K11" s="242">
        <f>VLOOKUP(G11,Passagens!$L$10:$M$15,2,FALSE)</f>
        <v>874</v>
      </c>
      <c r="L11" s="242">
        <f t="shared" si="0"/>
        <v>2.5</v>
      </c>
      <c r="M11" s="242">
        <f>VLOOKUP(G11,Diárias!$B$8:$D$35,2,FALSE)</f>
        <v>600</v>
      </c>
      <c r="N11" s="243">
        <f t="shared" ref="N11:N49" si="2">M11*L11</f>
        <v>1500</v>
      </c>
      <c r="O11" s="252">
        <f t="shared" si="1"/>
        <v>2374</v>
      </c>
    </row>
    <row r="12" spans="1:17" s="226" customFormat="1" ht="18" customHeight="1">
      <c r="A12" s="834">
        <f t="shared" ref="A12:A26" si="3">A11</f>
        <v>1</v>
      </c>
      <c r="B12" s="1025"/>
      <c r="C12" s="268" t="s">
        <v>579</v>
      </c>
      <c r="D12" s="253" t="s">
        <v>206</v>
      </c>
      <c r="E12" s="254" t="str">
        <f>VLOOKUP($D12,'TC 07-2024'!$B:$Z,2,FALSE)</f>
        <v>Engenheiro de projetos sênior</v>
      </c>
      <c r="F12" s="255" t="s">
        <v>542</v>
      </c>
      <c r="G12" s="255" t="s">
        <v>431</v>
      </c>
      <c r="H12" s="256" t="s">
        <v>543</v>
      </c>
      <c r="I12" s="253">
        <v>1</v>
      </c>
      <c r="J12" s="253">
        <v>1</v>
      </c>
      <c r="K12" s="253">
        <f>VLOOKUP(G12,Passagens!$L$10:$M$15,2,FALSE)</f>
        <v>874</v>
      </c>
      <c r="L12" s="253">
        <f t="shared" si="0"/>
        <v>2.5</v>
      </c>
      <c r="M12" s="253">
        <f>VLOOKUP(G12,Diárias!$B$8:$D$35,2,FALSE)</f>
        <v>600</v>
      </c>
      <c r="N12" s="257">
        <f t="shared" si="2"/>
        <v>1500</v>
      </c>
      <c r="O12" s="258">
        <f t="shared" si="1"/>
        <v>2374</v>
      </c>
    </row>
    <row r="13" spans="1:17" s="226" customFormat="1" ht="18" customHeight="1">
      <c r="A13" s="835">
        <v>3</v>
      </c>
      <c r="B13" s="1020" t="str">
        <f>'Cronograma F-F'!C11</f>
        <v>Dimensão de Mercado e Demanda (EMD)</v>
      </c>
      <c r="C13" s="266" t="s">
        <v>579</v>
      </c>
      <c r="D13" s="245" t="s">
        <v>200</v>
      </c>
      <c r="E13" s="246" t="str">
        <f>VLOOKUP($D13,'TC 07-2024'!$B:$Z,2,FALSE)</f>
        <v>Engenheiro coordenador</v>
      </c>
      <c r="F13" s="247" t="s">
        <v>542</v>
      </c>
      <c r="G13" s="247" t="s">
        <v>431</v>
      </c>
      <c r="H13" s="248" t="s">
        <v>543</v>
      </c>
      <c r="I13" s="249">
        <v>1</v>
      </c>
      <c r="J13" s="249">
        <v>1</v>
      </c>
      <c r="K13" s="249">
        <f>VLOOKUP(G13,Passagens!$L$10:$M$15,2,FALSE)</f>
        <v>874</v>
      </c>
      <c r="L13" s="249">
        <f t="shared" si="0"/>
        <v>2.5</v>
      </c>
      <c r="M13" s="249">
        <f>VLOOKUP(G13,Diárias!$B$8:$D$35,2,FALSE)</f>
        <v>600</v>
      </c>
      <c r="N13" s="250">
        <f t="shared" si="2"/>
        <v>1500</v>
      </c>
      <c r="O13" s="251">
        <f t="shared" si="1"/>
        <v>2374</v>
      </c>
    </row>
    <row r="14" spans="1:17" s="226" customFormat="1" ht="18" customHeight="1">
      <c r="A14" s="833">
        <f t="shared" si="3"/>
        <v>3</v>
      </c>
      <c r="B14" s="1021"/>
      <c r="C14" s="267" t="s">
        <v>579</v>
      </c>
      <c r="D14" s="242" t="s">
        <v>199</v>
      </c>
      <c r="E14" s="241" t="str">
        <f>VLOOKUP($D14,'TC 07-2024'!$B:$Z,2,FALSE)</f>
        <v>Engenheiro consultor especial</v>
      </c>
      <c r="F14" s="166" t="s">
        <v>542</v>
      </c>
      <c r="G14" s="166" t="s">
        <v>431</v>
      </c>
      <c r="H14" s="244" t="s">
        <v>543</v>
      </c>
      <c r="I14" s="242">
        <v>1</v>
      </c>
      <c r="J14" s="242">
        <v>1</v>
      </c>
      <c r="K14" s="242">
        <f>VLOOKUP(G14,Passagens!$L$10:$M$15,2,FALSE)</f>
        <v>874</v>
      </c>
      <c r="L14" s="242">
        <f t="shared" si="0"/>
        <v>2.5</v>
      </c>
      <c r="M14" s="242">
        <f>VLOOKUP(G14,Diárias!$B$8:$D$35,2,FALSE)</f>
        <v>600</v>
      </c>
      <c r="N14" s="243">
        <f t="shared" si="2"/>
        <v>1500</v>
      </c>
      <c r="O14" s="252">
        <f t="shared" si="1"/>
        <v>2374</v>
      </c>
    </row>
    <row r="15" spans="1:17" ht="18" customHeight="1">
      <c r="A15" s="833">
        <f t="shared" si="3"/>
        <v>3</v>
      </c>
      <c r="B15" s="1021"/>
      <c r="C15" s="1009" t="s">
        <v>605</v>
      </c>
      <c r="D15" s="242" t="s">
        <v>199</v>
      </c>
      <c r="E15" s="241" t="str">
        <f>VLOOKUP($D15,'TC 07-2024'!$B:$Z,2,FALSE)</f>
        <v>Engenheiro consultor especial</v>
      </c>
      <c r="F15" s="166" t="s">
        <v>542</v>
      </c>
      <c r="G15" s="166" t="s">
        <v>431</v>
      </c>
      <c r="H15" s="244" t="s">
        <v>543</v>
      </c>
      <c r="I15" s="242">
        <v>1</v>
      </c>
      <c r="J15" s="242">
        <v>1</v>
      </c>
      <c r="K15" s="242">
        <f>VLOOKUP(G15,Passagens!$L$10:$M$15,2,FALSE)</f>
        <v>874</v>
      </c>
      <c r="L15" s="242">
        <f t="shared" si="0"/>
        <v>1.5</v>
      </c>
      <c r="M15" s="242">
        <f>VLOOKUP(G15,Diárias!$B$8:$D$35,2,FALSE)</f>
        <v>600</v>
      </c>
      <c r="N15" s="243">
        <f t="shared" si="2"/>
        <v>900</v>
      </c>
      <c r="O15" s="252">
        <f t="shared" si="1"/>
        <v>1774</v>
      </c>
    </row>
    <row r="16" spans="1:17" ht="18" customHeight="1">
      <c r="A16" s="833">
        <f t="shared" si="3"/>
        <v>3</v>
      </c>
      <c r="B16" s="1021"/>
      <c r="C16" s="1009"/>
      <c r="D16" s="242" t="s">
        <v>206</v>
      </c>
      <c r="E16" s="241" t="str">
        <f>VLOOKUP($D16,'TC 07-2024'!$B:$Z,2,FALSE)</f>
        <v>Engenheiro de projetos sênior</v>
      </c>
      <c r="F16" s="166" t="s">
        <v>542</v>
      </c>
      <c r="G16" s="166" t="s">
        <v>431</v>
      </c>
      <c r="H16" s="244" t="s">
        <v>543</v>
      </c>
      <c r="I16" s="242">
        <v>1</v>
      </c>
      <c r="J16" s="242">
        <v>1</v>
      </c>
      <c r="K16" s="242">
        <f>VLOOKUP(G16,Passagens!$L$10:$M$15,2,FALSE)</f>
        <v>874</v>
      </c>
      <c r="L16" s="242">
        <f t="shared" si="0"/>
        <v>1.5</v>
      </c>
      <c r="M16" s="242">
        <f>VLOOKUP(G16,Diárias!$B$8:$D$35,2,FALSE)</f>
        <v>600</v>
      </c>
      <c r="N16" s="243">
        <f t="shared" si="2"/>
        <v>900</v>
      </c>
      <c r="O16" s="252">
        <f t="shared" si="1"/>
        <v>1774</v>
      </c>
    </row>
    <row r="17" spans="1:15" ht="18" customHeight="1">
      <c r="A17" s="833">
        <v>9</v>
      </c>
      <c r="B17" s="1021"/>
      <c r="C17" s="1009" t="s">
        <v>544</v>
      </c>
      <c r="D17" s="242" t="s">
        <v>199</v>
      </c>
      <c r="E17" s="241" t="str">
        <f>VLOOKUP($D17,'TC 07-2024'!$B:$Z,2,FALSE)</f>
        <v>Engenheiro consultor especial</v>
      </c>
      <c r="F17" s="166" t="s">
        <v>542</v>
      </c>
      <c r="G17" s="166" t="s">
        <v>584</v>
      </c>
      <c r="H17" s="244" t="s">
        <v>543</v>
      </c>
      <c r="I17" s="242">
        <v>1</v>
      </c>
      <c r="J17" s="242">
        <v>1</v>
      </c>
      <c r="K17" s="242">
        <f>VLOOKUP(G17,Passagens!$L$10:$M$15,2,FALSE)</f>
        <v>1448.0833333333333</v>
      </c>
      <c r="L17" s="242">
        <v>3.5</v>
      </c>
      <c r="M17" s="242">
        <f>VLOOKUP(G17,Diárias!$B$8:$D$35,2,FALSE)</f>
        <v>455</v>
      </c>
      <c r="N17" s="243">
        <f t="shared" si="2"/>
        <v>1592.5</v>
      </c>
      <c r="O17" s="252">
        <f t="shared" si="1"/>
        <v>3040.5832999999998</v>
      </c>
    </row>
    <row r="18" spans="1:15" ht="18" customHeight="1">
      <c r="A18" s="833">
        <f t="shared" si="3"/>
        <v>9</v>
      </c>
      <c r="B18" s="1021"/>
      <c r="C18" s="1009"/>
      <c r="D18" s="242" t="s">
        <v>206</v>
      </c>
      <c r="E18" s="241" t="str">
        <f>VLOOKUP($D18,'TC 07-2024'!$B:$Z,2,FALSE)</f>
        <v>Engenheiro de projetos sênior</v>
      </c>
      <c r="F18" s="166" t="s">
        <v>542</v>
      </c>
      <c r="G18" s="166" t="s">
        <v>584</v>
      </c>
      <c r="H18" s="244" t="s">
        <v>543</v>
      </c>
      <c r="I18" s="242">
        <v>1</v>
      </c>
      <c r="J18" s="242">
        <v>1</v>
      </c>
      <c r="K18" s="242">
        <f>VLOOKUP(G18,Passagens!$L$10:$M$15,2,FALSE)</f>
        <v>1448.0833333333333</v>
      </c>
      <c r="L18" s="242">
        <v>3.5</v>
      </c>
      <c r="M18" s="242">
        <f>VLOOKUP(G18,Diárias!$B$8:$D$35,2,FALSE)</f>
        <v>455</v>
      </c>
      <c r="N18" s="243">
        <f t="shared" si="2"/>
        <v>1592.5</v>
      </c>
      <c r="O18" s="252">
        <f t="shared" si="1"/>
        <v>3040.5832999999998</v>
      </c>
    </row>
    <row r="19" spans="1:15" ht="18" customHeight="1">
      <c r="A19" s="833">
        <f t="shared" si="3"/>
        <v>9</v>
      </c>
      <c r="B19" s="1021"/>
      <c r="C19" s="1009" t="s">
        <v>606</v>
      </c>
      <c r="D19" s="242" t="s">
        <v>199</v>
      </c>
      <c r="E19" s="241" t="str">
        <f>VLOOKUP($D19,'TC 07-2024'!$B:$Z,2,FALSE)</f>
        <v>Engenheiro consultor especial</v>
      </c>
      <c r="F19" s="166" t="s">
        <v>542</v>
      </c>
      <c r="G19" s="166" t="s">
        <v>431</v>
      </c>
      <c r="H19" s="244" t="s">
        <v>543</v>
      </c>
      <c r="I19" s="242">
        <v>1</v>
      </c>
      <c r="J19" s="242">
        <v>1</v>
      </c>
      <c r="K19" s="242">
        <f>VLOOKUP(G19,Passagens!$L$10:$M$15,2,FALSE)</f>
        <v>874</v>
      </c>
      <c r="L19" s="242">
        <f t="shared" si="0"/>
        <v>1.5</v>
      </c>
      <c r="M19" s="242">
        <f>VLOOKUP(G19,Diárias!$B$8:$D$35,2,FALSE)</f>
        <v>600</v>
      </c>
      <c r="N19" s="243">
        <f t="shared" si="2"/>
        <v>900</v>
      </c>
      <c r="O19" s="252">
        <f t="shared" si="1"/>
        <v>1774</v>
      </c>
    </row>
    <row r="20" spans="1:15" ht="18" customHeight="1">
      <c r="A20" s="833">
        <f t="shared" si="3"/>
        <v>9</v>
      </c>
      <c r="B20" s="1021"/>
      <c r="C20" s="1009"/>
      <c r="D20" s="242" t="s">
        <v>206</v>
      </c>
      <c r="E20" s="241" t="str">
        <f>VLOOKUP($D20,'TC 07-2024'!$B:$Z,2,FALSE)</f>
        <v>Engenheiro de projetos sênior</v>
      </c>
      <c r="F20" s="166" t="s">
        <v>542</v>
      </c>
      <c r="G20" s="166" t="s">
        <v>431</v>
      </c>
      <c r="H20" s="244" t="s">
        <v>543</v>
      </c>
      <c r="I20" s="242">
        <v>1</v>
      </c>
      <c r="J20" s="242">
        <v>1</v>
      </c>
      <c r="K20" s="242">
        <f>VLOOKUP(G20,Passagens!$L$10:$M$15,2,FALSE)</f>
        <v>874</v>
      </c>
      <c r="L20" s="242">
        <f t="shared" si="0"/>
        <v>1.5</v>
      </c>
      <c r="M20" s="242">
        <f>VLOOKUP(G20,Diárias!$B$8:$D$35,2,FALSE)</f>
        <v>600</v>
      </c>
      <c r="N20" s="243">
        <f t="shared" si="2"/>
        <v>900</v>
      </c>
      <c r="O20" s="252">
        <f t="shared" si="1"/>
        <v>1774</v>
      </c>
    </row>
    <row r="21" spans="1:15" ht="18" customHeight="1">
      <c r="A21" s="833">
        <f t="shared" si="3"/>
        <v>9</v>
      </c>
      <c r="B21" s="1021"/>
      <c r="C21" s="1009" t="s">
        <v>369</v>
      </c>
      <c r="D21" s="242" t="s">
        <v>199</v>
      </c>
      <c r="E21" s="241" t="str">
        <f>VLOOKUP($D21,'TC 07-2024'!$B:$Z,2,FALSE)</f>
        <v>Engenheiro consultor especial</v>
      </c>
      <c r="F21" s="166" t="s">
        <v>542</v>
      </c>
      <c r="G21" s="166" t="s">
        <v>431</v>
      </c>
      <c r="H21" s="242" t="s">
        <v>543</v>
      </c>
      <c r="I21" s="242">
        <v>1</v>
      </c>
      <c r="J21" s="242">
        <v>1</v>
      </c>
      <c r="K21" s="242">
        <f>VLOOKUP(G21,Passagens!$L$10:$M$15,2,FALSE)</f>
        <v>874</v>
      </c>
      <c r="L21" s="242">
        <f t="shared" si="0"/>
        <v>1.5</v>
      </c>
      <c r="M21" s="242">
        <f>VLOOKUP(G21,Diárias!$B$8:$D$35,2,FALSE)</f>
        <v>600</v>
      </c>
      <c r="N21" s="243">
        <f t="shared" si="2"/>
        <v>900</v>
      </c>
      <c r="O21" s="252">
        <f t="shared" si="1"/>
        <v>1774</v>
      </c>
    </row>
    <row r="22" spans="1:15" ht="18" customHeight="1">
      <c r="A22" s="833">
        <f t="shared" si="3"/>
        <v>9</v>
      </c>
      <c r="B22" s="1021"/>
      <c r="C22" s="1009"/>
      <c r="D22" s="242" t="s">
        <v>206</v>
      </c>
      <c r="E22" s="241" t="str">
        <f>VLOOKUP($D22,'TC 07-2024'!$B:$Z,2,FALSE)</f>
        <v>Engenheiro de projetos sênior</v>
      </c>
      <c r="F22" s="166" t="s">
        <v>542</v>
      </c>
      <c r="G22" s="166" t="s">
        <v>431</v>
      </c>
      <c r="H22" s="242" t="s">
        <v>543</v>
      </c>
      <c r="I22" s="242">
        <v>1</v>
      </c>
      <c r="J22" s="242">
        <v>1</v>
      </c>
      <c r="K22" s="242">
        <f>VLOOKUP(G22,Passagens!$L$10:$M$15,2,FALSE)</f>
        <v>874</v>
      </c>
      <c r="L22" s="242">
        <f t="shared" si="0"/>
        <v>1.5</v>
      </c>
      <c r="M22" s="242">
        <f>VLOOKUP(G22,Diárias!$B$8:$D$35,2,FALSE)</f>
        <v>600</v>
      </c>
      <c r="N22" s="243">
        <f t="shared" si="2"/>
        <v>900</v>
      </c>
      <c r="O22" s="252">
        <f t="shared" si="1"/>
        <v>1774</v>
      </c>
    </row>
    <row r="23" spans="1:15" ht="18" customHeight="1">
      <c r="A23" s="830" t="s">
        <v>56222</v>
      </c>
      <c r="B23" s="1020" t="str">
        <f>'Cronograma F-F'!C14</f>
        <v>Dimensão de Engenharia (EEN)</v>
      </c>
      <c r="C23" s="266" t="s">
        <v>579</v>
      </c>
      <c r="D23" s="249" t="s">
        <v>200</v>
      </c>
      <c r="E23" s="246" t="str">
        <f>VLOOKUP($D23,'TC 07-2024'!$B:$Z,2,FALSE)</f>
        <v>Engenheiro coordenador</v>
      </c>
      <c r="F23" s="247" t="s">
        <v>542</v>
      </c>
      <c r="G23" s="247" t="s">
        <v>431</v>
      </c>
      <c r="H23" s="248" t="s">
        <v>543</v>
      </c>
      <c r="I23" s="249">
        <v>1</v>
      </c>
      <c r="J23" s="249">
        <v>1</v>
      </c>
      <c r="K23" s="249">
        <f>VLOOKUP(G23,Passagens!$L$10:$M$15,2,FALSE)</f>
        <v>874</v>
      </c>
      <c r="L23" s="249">
        <f t="shared" si="0"/>
        <v>2.5</v>
      </c>
      <c r="M23" s="249">
        <f>VLOOKUP(G23,Diárias!$B$8:$D$35,2,FALSE)</f>
        <v>600</v>
      </c>
      <c r="N23" s="250">
        <f t="shared" si="2"/>
        <v>1500</v>
      </c>
      <c r="O23" s="251">
        <f t="shared" si="1"/>
        <v>2374</v>
      </c>
    </row>
    <row r="24" spans="1:15" ht="18" customHeight="1">
      <c r="A24" s="831" t="str">
        <f t="shared" si="3"/>
        <v>4.2</v>
      </c>
      <c r="B24" s="1021"/>
      <c r="C24" s="267" t="s">
        <v>579</v>
      </c>
      <c r="D24" s="752" t="s">
        <v>199</v>
      </c>
      <c r="E24" s="241" t="str">
        <f>VLOOKUP($D24,'TC 07-2024'!$B:$Z,2,FALSE)</f>
        <v>Engenheiro consultor especial</v>
      </c>
      <c r="F24" s="166" t="s">
        <v>542</v>
      </c>
      <c r="G24" s="166" t="s">
        <v>431</v>
      </c>
      <c r="H24" s="244" t="s">
        <v>543</v>
      </c>
      <c r="I24" s="242">
        <v>1</v>
      </c>
      <c r="J24" s="242">
        <v>1</v>
      </c>
      <c r="K24" s="242">
        <f>VLOOKUP(G24,Passagens!$L$10:$M$15,2,FALSE)</f>
        <v>874</v>
      </c>
      <c r="L24" s="242">
        <f t="shared" si="0"/>
        <v>2.5</v>
      </c>
      <c r="M24" s="242">
        <f>VLOOKUP(G24,Diárias!$B$8:$D$35,2,FALSE)</f>
        <v>600</v>
      </c>
      <c r="N24" s="243">
        <f t="shared" si="2"/>
        <v>1500</v>
      </c>
      <c r="O24" s="252">
        <f t="shared" si="1"/>
        <v>2374</v>
      </c>
    </row>
    <row r="25" spans="1:15" ht="18" customHeight="1">
      <c r="A25" s="831" t="s">
        <v>56319</v>
      </c>
      <c r="B25" s="1021"/>
      <c r="C25" s="267" t="s">
        <v>579</v>
      </c>
      <c r="D25" s="752" t="s">
        <v>200</v>
      </c>
      <c r="E25" s="241" t="str">
        <f>VLOOKUP($D25,'TC 07-2024'!$B:$Z,2,FALSE)</f>
        <v>Engenheiro coordenador</v>
      </c>
      <c r="F25" s="166" t="s">
        <v>542</v>
      </c>
      <c r="G25" s="166" t="s">
        <v>431</v>
      </c>
      <c r="H25" s="244" t="s">
        <v>543</v>
      </c>
      <c r="I25" s="242">
        <v>1</v>
      </c>
      <c r="J25" s="242">
        <v>1</v>
      </c>
      <c r="K25" s="242">
        <f>VLOOKUP(G25,Passagens!$L$10:$M$15,2,FALSE)</f>
        <v>874</v>
      </c>
      <c r="L25" s="242">
        <f t="shared" ref="L25:L26" si="4">IF(C25="Reunião de Alinhamento",2+0.5,IF(C25="Inspeção de Campo",5.5*5,1.5))</f>
        <v>2.5</v>
      </c>
      <c r="M25" s="242">
        <f>VLOOKUP(G25,Diárias!$B$8:$D$35,2,FALSE)</f>
        <v>600</v>
      </c>
      <c r="N25" s="243">
        <f t="shared" ref="N25:N26" si="5">M25*L25</f>
        <v>1500</v>
      </c>
      <c r="O25" s="252">
        <f t="shared" ref="O25:O26" si="6">ROUND(I25*J25*(N25+K25),4)</f>
        <v>2374</v>
      </c>
    </row>
    <row r="26" spans="1:15" ht="18" customHeight="1">
      <c r="A26" s="832" t="str">
        <f t="shared" si="3"/>
        <v>4.3</v>
      </c>
      <c r="B26" s="1022"/>
      <c r="C26" s="268" t="s">
        <v>579</v>
      </c>
      <c r="D26" s="260" t="s">
        <v>199</v>
      </c>
      <c r="E26" s="254" t="str">
        <f>VLOOKUP($D26,'TC 07-2024'!$B:$Z,2,FALSE)</f>
        <v>Engenheiro consultor especial</v>
      </c>
      <c r="F26" s="255" t="s">
        <v>542</v>
      </c>
      <c r="G26" s="255" t="s">
        <v>431</v>
      </c>
      <c r="H26" s="253" t="s">
        <v>543</v>
      </c>
      <c r="I26" s="253">
        <v>1</v>
      </c>
      <c r="J26" s="253">
        <v>1</v>
      </c>
      <c r="K26" s="253">
        <f>VLOOKUP(G26,Passagens!$L$10:$M$15,2,FALSE)</f>
        <v>874</v>
      </c>
      <c r="L26" s="253">
        <f t="shared" si="4"/>
        <v>2.5</v>
      </c>
      <c r="M26" s="253">
        <f>VLOOKUP(G26,Diárias!$B$8:$D$35,2,FALSE)</f>
        <v>600</v>
      </c>
      <c r="N26" s="257">
        <f t="shared" si="5"/>
        <v>1500</v>
      </c>
      <c r="O26" s="258">
        <f t="shared" si="6"/>
        <v>2374</v>
      </c>
    </row>
    <row r="27" spans="1:15" s="226" customFormat="1" ht="18" customHeight="1">
      <c r="A27" s="830">
        <v>5</v>
      </c>
      <c r="B27" s="1020" t="str">
        <f>'Cronograma F-F'!C22</f>
        <v>Dimensão Operacional (EOP)</v>
      </c>
      <c r="C27" s="266" t="s">
        <v>579</v>
      </c>
      <c r="D27" s="245" t="s">
        <v>200</v>
      </c>
      <c r="E27" s="246" t="str">
        <f>VLOOKUP($D27,'TC 07-2024'!$B:$Z,2,FALSE)</f>
        <v>Engenheiro coordenador</v>
      </c>
      <c r="F27" s="247" t="s">
        <v>542</v>
      </c>
      <c r="G27" s="247" t="s">
        <v>431</v>
      </c>
      <c r="H27" s="248" t="s">
        <v>543</v>
      </c>
      <c r="I27" s="249">
        <v>1</v>
      </c>
      <c r="J27" s="249">
        <v>1</v>
      </c>
      <c r="K27" s="249">
        <f>VLOOKUP(G27,Passagens!$L$10:$M$15,2,FALSE)</f>
        <v>874</v>
      </c>
      <c r="L27" s="249">
        <f t="shared" si="0"/>
        <v>2.5</v>
      </c>
      <c r="M27" s="249">
        <f>VLOOKUP(G27,Diárias!$B$8:$D$35,2,FALSE)</f>
        <v>600</v>
      </c>
      <c r="N27" s="250">
        <f t="shared" si="2"/>
        <v>1500</v>
      </c>
      <c r="O27" s="251">
        <f t="shared" si="1"/>
        <v>2374</v>
      </c>
    </row>
    <row r="28" spans="1:15" s="226" customFormat="1" ht="18" customHeight="1">
      <c r="A28" s="831">
        <f>A27</f>
        <v>5</v>
      </c>
      <c r="B28" s="1021"/>
      <c r="C28" s="267" t="s">
        <v>579</v>
      </c>
      <c r="D28" s="242" t="s">
        <v>199</v>
      </c>
      <c r="E28" s="241" t="str">
        <f>VLOOKUP($D28,'TC 07-2024'!$B:$Z,2,FALSE)</f>
        <v>Engenheiro consultor especial</v>
      </c>
      <c r="F28" s="166" t="s">
        <v>542</v>
      </c>
      <c r="G28" s="166" t="s">
        <v>431</v>
      </c>
      <c r="H28" s="244" t="s">
        <v>543</v>
      </c>
      <c r="I28" s="242">
        <v>1</v>
      </c>
      <c r="J28" s="242">
        <v>1</v>
      </c>
      <c r="K28" s="242">
        <f>VLOOKUP(G28,Passagens!$L$10:$M$15,2,FALSE)</f>
        <v>874</v>
      </c>
      <c r="L28" s="242">
        <f t="shared" si="0"/>
        <v>2.5</v>
      </c>
      <c r="M28" s="242">
        <f>VLOOKUP(G28,Diárias!$B$8:$D$35,2,FALSE)</f>
        <v>600</v>
      </c>
      <c r="N28" s="243">
        <f t="shared" si="2"/>
        <v>1500</v>
      </c>
      <c r="O28" s="252">
        <f t="shared" si="1"/>
        <v>2374</v>
      </c>
    </row>
    <row r="29" spans="1:15" ht="18" customHeight="1">
      <c r="A29" s="831">
        <f t="shared" ref="A29:A49" si="7">A28</f>
        <v>5</v>
      </c>
      <c r="B29" s="1021"/>
      <c r="C29" s="1009" t="s">
        <v>605</v>
      </c>
      <c r="D29" s="242" t="s">
        <v>199</v>
      </c>
      <c r="E29" s="241" t="str">
        <f>VLOOKUP($D29,'TC 07-2024'!$B:$Z,2,FALSE)</f>
        <v>Engenheiro consultor especial</v>
      </c>
      <c r="F29" s="166" t="s">
        <v>542</v>
      </c>
      <c r="G29" s="166" t="s">
        <v>431</v>
      </c>
      <c r="H29" s="244" t="s">
        <v>543</v>
      </c>
      <c r="I29" s="242">
        <v>1</v>
      </c>
      <c r="J29" s="242">
        <v>1</v>
      </c>
      <c r="K29" s="242">
        <f>VLOOKUP(G29,Passagens!$L$10:$M$15,2,FALSE)</f>
        <v>874</v>
      </c>
      <c r="L29" s="242">
        <f t="shared" si="0"/>
        <v>1.5</v>
      </c>
      <c r="M29" s="242">
        <f>VLOOKUP(G29,Diárias!$B$8:$D$35,2,FALSE)</f>
        <v>600</v>
      </c>
      <c r="N29" s="243">
        <f t="shared" si="2"/>
        <v>900</v>
      </c>
      <c r="O29" s="252">
        <f t="shared" si="1"/>
        <v>1774</v>
      </c>
    </row>
    <row r="30" spans="1:15" ht="18" customHeight="1">
      <c r="A30" s="831">
        <f t="shared" si="7"/>
        <v>5</v>
      </c>
      <c r="B30" s="1021"/>
      <c r="C30" s="1009"/>
      <c r="D30" s="242" t="s">
        <v>206</v>
      </c>
      <c r="E30" s="241" t="str">
        <f>VLOOKUP($D30,'TC 07-2024'!$B:$Z,2,FALSE)</f>
        <v>Engenheiro de projetos sênior</v>
      </c>
      <c r="F30" s="166" t="s">
        <v>542</v>
      </c>
      <c r="G30" s="166" t="s">
        <v>431</v>
      </c>
      <c r="H30" s="244" t="s">
        <v>543</v>
      </c>
      <c r="I30" s="242">
        <v>1</v>
      </c>
      <c r="J30" s="242">
        <v>1</v>
      </c>
      <c r="K30" s="242">
        <f>VLOOKUP(G30,Passagens!$L$10:$M$15,2,FALSE)</f>
        <v>874</v>
      </c>
      <c r="L30" s="242">
        <f t="shared" si="0"/>
        <v>1.5</v>
      </c>
      <c r="M30" s="242">
        <f>VLOOKUP(G30,Diárias!$B$8:$D$35,2,FALSE)</f>
        <v>600</v>
      </c>
      <c r="N30" s="243">
        <f t="shared" si="2"/>
        <v>900</v>
      </c>
      <c r="O30" s="252">
        <f t="shared" si="1"/>
        <v>1774</v>
      </c>
    </row>
    <row r="31" spans="1:15" ht="18" customHeight="1">
      <c r="A31" s="833">
        <v>9</v>
      </c>
      <c r="B31" s="1021"/>
      <c r="C31" s="1009" t="s">
        <v>606</v>
      </c>
      <c r="D31" s="242" t="s">
        <v>199</v>
      </c>
      <c r="E31" s="241" t="str">
        <f>VLOOKUP($D31,'TC 07-2024'!$B:$Z,2,FALSE)</f>
        <v>Engenheiro consultor especial</v>
      </c>
      <c r="F31" s="166" t="s">
        <v>542</v>
      </c>
      <c r="G31" s="166" t="s">
        <v>431</v>
      </c>
      <c r="H31" s="244" t="s">
        <v>543</v>
      </c>
      <c r="I31" s="242">
        <v>1</v>
      </c>
      <c r="J31" s="242">
        <v>1</v>
      </c>
      <c r="K31" s="242">
        <f>VLOOKUP(G31,Passagens!$L$10:$M$15,2,FALSE)</f>
        <v>874</v>
      </c>
      <c r="L31" s="242">
        <f t="shared" si="0"/>
        <v>1.5</v>
      </c>
      <c r="M31" s="242">
        <f>VLOOKUP(G31,Diárias!$B$8:$D$35,2,FALSE)</f>
        <v>600</v>
      </c>
      <c r="N31" s="243">
        <f t="shared" si="2"/>
        <v>900</v>
      </c>
      <c r="O31" s="252">
        <f t="shared" si="1"/>
        <v>1774</v>
      </c>
    </row>
    <row r="32" spans="1:15" ht="18" customHeight="1">
      <c r="A32" s="833">
        <f t="shared" ref="A32:A34" si="8">A31</f>
        <v>9</v>
      </c>
      <c r="B32" s="1021"/>
      <c r="C32" s="1009"/>
      <c r="D32" s="242" t="s">
        <v>206</v>
      </c>
      <c r="E32" s="241" t="str">
        <f>VLOOKUP($D32,'TC 07-2024'!$B:$Z,2,FALSE)</f>
        <v>Engenheiro de projetos sênior</v>
      </c>
      <c r="F32" s="166" t="s">
        <v>542</v>
      </c>
      <c r="G32" s="166" t="s">
        <v>431</v>
      </c>
      <c r="H32" s="244" t="s">
        <v>543</v>
      </c>
      <c r="I32" s="242">
        <v>1</v>
      </c>
      <c r="J32" s="242">
        <v>1</v>
      </c>
      <c r="K32" s="242">
        <f>VLOOKUP(G32,Passagens!$L$10:$M$15,2,FALSE)</f>
        <v>874</v>
      </c>
      <c r="L32" s="242">
        <f t="shared" si="0"/>
        <v>1.5</v>
      </c>
      <c r="M32" s="242">
        <f>VLOOKUP(G32,Diárias!$B$8:$D$35,2,FALSE)</f>
        <v>600</v>
      </c>
      <c r="N32" s="243">
        <f t="shared" si="2"/>
        <v>900</v>
      </c>
      <c r="O32" s="252">
        <f t="shared" si="1"/>
        <v>1774</v>
      </c>
    </row>
    <row r="33" spans="1:15" ht="18" customHeight="1">
      <c r="A33" s="833">
        <f t="shared" si="8"/>
        <v>9</v>
      </c>
      <c r="B33" s="1021"/>
      <c r="C33" s="1009" t="s">
        <v>369</v>
      </c>
      <c r="D33" s="242" t="s">
        <v>199</v>
      </c>
      <c r="E33" s="241" t="str">
        <f>VLOOKUP($D33,'TC 07-2024'!$B:$Z,2,FALSE)</f>
        <v>Engenheiro consultor especial</v>
      </c>
      <c r="F33" s="166" t="s">
        <v>542</v>
      </c>
      <c r="G33" s="166" t="s">
        <v>431</v>
      </c>
      <c r="H33" s="242" t="s">
        <v>543</v>
      </c>
      <c r="I33" s="242">
        <v>1</v>
      </c>
      <c r="J33" s="242">
        <v>1</v>
      </c>
      <c r="K33" s="242">
        <f>VLOOKUP(G33,Passagens!$L$10:$M$15,2,FALSE)</f>
        <v>874</v>
      </c>
      <c r="L33" s="242">
        <f t="shared" si="0"/>
        <v>1.5</v>
      </c>
      <c r="M33" s="242">
        <f>VLOOKUP(G33,Diárias!$B$8:$D$35,2,FALSE)</f>
        <v>600</v>
      </c>
      <c r="N33" s="243">
        <f t="shared" si="2"/>
        <v>900</v>
      </c>
      <c r="O33" s="252">
        <f t="shared" si="1"/>
        <v>1774</v>
      </c>
    </row>
    <row r="34" spans="1:15" ht="18" customHeight="1">
      <c r="A34" s="834">
        <f t="shared" si="8"/>
        <v>9</v>
      </c>
      <c r="B34" s="1022"/>
      <c r="C34" s="1026"/>
      <c r="D34" s="242" t="s">
        <v>206</v>
      </c>
      <c r="E34" s="241" t="str">
        <f>VLOOKUP($D34,'TC 07-2024'!$B:$Z,2,FALSE)</f>
        <v>Engenheiro de projetos sênior</v>
      </c>
      <c r="F34" s="166" t="s">
        <v>542</v>
      </c>
      <c r="G34" s="166" t="s">
        <v>431</v>
      </c>
      <c r="H34" s="242" t="s">
        <v>543</v>
      </c>
      <c r="I34" s="242">
        <v>1</v>
      </c>
      <c r="J34" s="242">
        <v>1</v>
      </c>
      <c r="K34" s="242">
        <f>VLOOKUP(G34,Passagens!$L$10:$M$15,2,FALSE)</f>
        <v>874</v>
      </c>
      <c r="L34" s="242">
        <f t="shared" si="0"/>
        <v>1.5</v>
      </c>
      <c r="M34" s="242">
        <f>VLOOKUP(G34,Diárias!$B$8:$D$35,2,FALSE)</f>
        <v>600</v>
      </c>
      <c r="N34" s="243">
        <f t="shared" si="2"/>
        <v>900</v>
      </c>
      <c r="O34" s="252">
        <f t="shared" si="1"/>
        <v>1774</v>
      </c>
    </row>
    <row r="35" spans="1:15" ht="18" customHeight="1">
      <c r="A35" s="830">
        <v>6</v>
      </c>
      <c r="B35" s="1020" t="str">
        <f>'Cronograma F-F'!C25</f>
        <v>Dimensão Socioambiental (EMA)</v>
      </c>
      <c r="C35" s="266" t="s">
        <v>579</v>
      </c>
      <c r="D35" s="245" t="s">
        <v>200</v>
      </c>
      <c r="E35" s="246" t="str">
        <f>VLOOKUP($D35,'TC 07-2024'!$B:$Z,2,FALSE)</f>
        <v>Engenheiro coordenador</v>
      </c>
      <c r="F35" s="247" t="s">
        <v>542</v>
      </c>
      <c r="G35" s="247" t="s">
        <v>431</v>
      </c>
      <c r="H35" s="248" t="s">
        <v>543</v>
      </c>
      <c r="I35" s="249">
        <v>1</v>
      </c>
      <c r="J35" s="249">
        <v>1</v>
      </c>
      <c r="K35" s="249">
        <f>VLOOKUP(G35,Passagens!$L$10:$M$15,2,FALSE)</f>
        <v>874</v>
      </c>
      <c r="L35" s="249">
        <f t="shared" si="0"/>
        <v>2.5</v>
      </c>
      <c r="M35" s="249">
        <f>VLOOKUP(G35,Diárias!$B$8:$D$35,2,FALSE)</f>
        <v>600</v>
      </c>
      <c r="N35" s="250">
        <f t="shared" si="2"/>
        <v>1500</v>
      </c>
      <c r="O35" s="251">
        <f t="shared" si="1"/>
        <v>2374</v>
      </c>
    </row>
    <row r="36" spans="1:15" ht="18" customHeight="1">
      <c r="A36" s="831">
        <f t="shared" si="7"/>
        <v>6</v>
      </c>
      <c r="B36" s="1021"/>
      <c r="C36" s="267" t="s">
        <v>579</v>
      </c>
      <c r="D36" s="242" t="str">
        <f>'6.EMA'!B18</f>
        <v>P8044</v>
      </c>
      <c r="E36" s="241" t="str">
        <f>VLOOKUP($D36,'TC 07-2024'!$B:$Z,2,FALSE)</f>
        <v xml:space="preserve">Coordenador ambiental </v>
      </c>
      <c r="F36" s="166" t="s">
        <v>542</v>
      </c>
      <c r="G36" s="166" t="s">
        <v>431</v>
      </c>
      <c r="H36" s="244" t="s">
        <v>543</v>
      </c>
      <c r="I36" s="242">
        <v>1</v>
      </c>
      <c r="J36" s="242">
        <v>1</v>
      </c>
      <c r="K36" s="242">
        <f>VLOOKUP(G36,Passagens!$L$10:$M$15,2,FALSE)</f>
        <v>874</v>
      </c>
      <c r="L36" s="242">
        <f t="shared" si="0"/>
        <v>2.5</v>
      </c>
      <c r="M36" s="242">
        <f>VLOOKUP(G36,Diárias!$B$8:$D$35,2,FALSE)</f>
        <v>600</v>
      </c>
      <c r="N36" s="243">
        <f t="shared" si="2"/>
        <v>1500</v>
      </c>
      <c r="O36" s="252">
        <f t="shared" si="1"/>
        <v>2374</v>
      </c>
    </row>
    <row r="37" spans="1:15" ht="18" customHeight="1">
      <c r="A37" s="831">
        <f t="shared" si="7"/>
        <v>6</v>
      </c>
      <c r="B37" s="1021"/>
      <c r="C37" s="267" t="s">
        <v>583</v>
      </c>
      <c r="D37" s="242" t="s">
        <v>198</v>
      </c>
      <c r="E37" s="241" t="str">
        <f>VLOOKUP($D37,'TC 07-2024'!$B:$Z,2,FALSE)</f>
        <v>Engenheiro ambiental sênior</v>
      </c>
      <c r="F37" s="166" t="s">
        <v>542</v>
      </c>
      <c r="G37" s="166" t="s">
        <v>584</v>
      </c>
      <c r="H37" s="244" t="s">
        <v>543</v>
      </c>
      <c r="I37" s="242">
        <f>Dados!$C$14</f>
        <v>6</v>
      </c>
      <c r="J37" s="242">
        <v>1</v>
      </c>
      <c r="K37" s="242">
        <f>VLOOKUP(G37,Passagens!$L$10:$M$15,2,FALSE)</f>
        <v>1448.0833333333333</v>
      </c>
      <c r="L37" s="242">
        <f>IF(C37="Reunião de Alinhamento",2+0.5,IF(C37="Inspeção de Campo",5.5,1.5))</f>
        <v>5.5</v>
      </c>
      <c r="M37" s="242">
        <f>VLOOKUP(G37,Diárias!$B$8:$D$35,2,FALSE)</f>
        <v>455</v>
      </c>
      <c r="N37" s="243">
        <f t="shared" si="2"/>
        <v>2502.5</v>
      </c>
      <c r="O37" s="252">
        <f>ROUND(I37*J37*(N37+K37),4)</f>
        <v>23703.5</v>
      </c>
    </row>
    <row r="38" spans="1:15" ht="18" customHeight="1">
      <c r="A38" s="832">
        <f t="shared" si="7"/>
        <v>6</v>
      </c>
      <c r="B38" s="1021"/>
      <c r="C38" s="267" t="s">
        <v>583</v>
      </c>
      <c r="D38" s="242" t="s">
        <v>184</v>
      </c>
      <c r="E38" s="241" t="str">
        <f>VLOOKUP($D38,'TC 07-2024'!$B:$Z,2,FALSE)</f>
        <v>Biólogo sênior</v>
      </c>
      <c r="F38" s="166" t="s">
        <v>542</v>
      </c>
      <c r="G38" s="166" t="s">
        <v>584</v>
      </c>
      <c r="H38" s="244" t="s">
        <v>543</v>
      </c>
      <c r="I38" s="242">
        <f>Dados!$C$14</f>
        <v>6</v>
      </c>
      <c r="J38" s="242">
        <v>1</v>
      </c>
      <c r="K38" s="242">
        <f>VLOOKUP(G38,Passagens!$L$10:$M$15,2,FALSE)</f>
        <v>1448.0833333333333</v>
      </c>
      <c r="L38" s="242">
        <f>IF(C38="Reunião de Alinhamento",2+0.5,IF(C38="Inspeção de Campo",5.5,1.5))</f>
        <v>5.5</v>
      </c>
      <c r="M38" s="242">
        <f>VLOOKUP(G38,Diárias!$B$8:$D$35,2,FALSE)</f>
        <v>455</v>
      </c>
      <c r="N38" s="243">
        <f t="shared" si="2"/>
        <v>2502.5</v>
      </c>
      <c r="O38" s="252">
        <f t="shared" si="1"/>
        <v>23703.5</v>
      </c>
    </row>
    <row r="39" spans="1:15" ht="18" customHeight="1">
      <c r="A39" s="830">
        <v>7</v>
      </c>
      <c r="B39" s="1020" t="str">
        <f>'Cronograma F-F'!C28</f>
        <v>Dimensão Econômico-Financeira e ACB (MEF)</v>
      </c>
      <c r="C39" s="266" t="s">
        <v>579</v>
      </c>
      <c r="D39" s="245" t="s">
        <v>200</v>
      </c>
      <c r="E39" s="246" t="str">
        <f>VLOOKUP($D39,'TC 07-2024'!$B:$Z,2,FALSE)</f>
        <v>Engenheiro coordenador</v>
      </c>
      <c r="F39" s="247" t="s">
        <v>542</v>
      </c>
      <c r="G39" s="247" t="s">
        <v>431</v>
      </c>
      <c r="H39" s="248" t="s">
        <v>543</v>
      </c>
      <c r="I39" s="249">
        <v>1</v>
      </c>
      <c r="J39" s="249">
        <v>1</v>
      </c>
      <c r="K39" s="249">
        <f>VLOOKUP(G39,Passagens!$L$10:$M$15,2,FALSE)</f>
        <v>874</v>
      </c>
      <c r="L39" s="249">
        <f t="shared" ref="L39:L47" si="9">IF(C39="Reunião de Alinhamento",2+0.5,IF(C39="Inspeção de Campo",5.5*5,1.5))</f>
        <v>2.5</v>
      </c>
      <c r="M39" s="249">
        <f>VLOOKUP(G39,Diárias!$B$8:$D$35,2,FALSE)</f>
        <v>600</v>
      </c>
      <c r="N39" s="250">
        <f t="shared" si="2"/>
        <v>1500</v>
      </c>
      <c r="O39" s="251">
        <f t="shared" si="1"/>
        <v>2374</v>
      </c>
    </row>
    <row r="40" spans="1:15" ht="18" customHeight="1">
      <c r="A40" s="831">
        <f t="shared" si="7"/>
        <v>7</v>
      </c>
      <c r="B40" s="1021"/>
      <c r="C40" s="267" t="s">
        <v>579</v>
      </c>
      <c r="D40" s="242" t="s">
        <v>199</v>
      </c>
      <c r="E40" s="241" t="str">
        <f>VLOOKUP($D40,'TC 07-2024'!$B:$Z,2,FALSE)</f>
        <v>Engenheiro consultor especial</v>
      </c>
      <c r="F40" s="166" t="s">
        <v>542</v>
      </c>
      <c r="G40" s="166" t="s">
        <v>431</v>
      </c>
      <c r="H40" s="244" t="s">
        <v>543</v>
      </c>
      <c r="I40" s="242">
        <v>1</v>
      </c>
      <c r="J40" s="242">
        <v>1</v>
      </c>
      <c r="K40" s="242">
        <f>VLOOKUP(G40,Passagens!$L$10:$M$15,2,FALSE)</f>
        <v>874</v>
      </c>
      <c r="L40" s="242">
        <f t="shared" si="9"/>
        <v>2.5</v>
      </c>
      <c r="M40" s="242">
        <f>VLOOKUP(G40,Diárias!$B$8:$D$35,2,FALSE)</f>
        <v>600</v>
      </c>
      <c r="N40" s="243">
        <f t="shared" si="2"/>
        <v>1500</v>
      </c>
      <c r="O40" s="252">
        <f t="shared" si="1"/>
        <v>2374</v>
      </c>
    </row>
    <row r="41" spans="1:15" ht="18" customHeight="1">
      <c r="A41" s="831">
        <f>A40</f>
        <v>7</v>
      </c>
      <c r="B41" s="1021"/>
      <c r="C41" s="267" t="s">
        <v>605</v>
      </c>
      <c r="D41" s="752" t="s">
        <v>192</v>
      </c>
      <c r="E41" s="241" t="str">
        <f>VLOOKUP($D41,'TC 07-2024'!$B:$Z,2,FALSE)</f>
        <v>Economista sênior</v>
      </c>
      <c r="F41" s="166" t="s">
        <v>542</v>
      </c>
      <c r="G41" s="166" t="s">
        <v>431</v>
      </c>
      <c r="H41" s="244" t="s">
        <v>543</v>
      </c>
      <c r="I41" s="242">
        <v>1</v>
      </c>
      <c r="J41" s="242">
        <v>1</v>
      </c>
      <c r="K41" s="242">
        <f>VLOOKUP(G41,Passagens!$L$10:$M$15,2,FALSE)</f>
        <v>874</v>
      </c>
      <c r="L41" s="242">
        <f t="shared" si="9"/>
        <v>1.5</v>
      </c>
      <c r="M41" s="242">
        <f>VLOOKUP(G41,Diárias!$B$8:$D$35,2,FALSE)</f>
        <v>600</v>
      </c>
      <c r="N41" s="243">
        <f t="shared" si="2"/>
        <v>900</v>
      </c>
      <c r="O41" s="252">
        <f t="shared" si="1"/>
        <v>1774</v>
      </c>
    </row>
    <row r="42" spans="1:15" ht="18" customHeight="1">
      <c r="A42" s="831">
        <v>9</v>
      </c>
      <c r="B42" s="1021"/>
      <c r="C42" s="267" t="s">
        <v>606</v>
      </c>
      <c r="D42" s="752" t="s">
        <v>192</v>
      </c>
      <c r="E42" s="241" t="str">
        <f>VLOOKUP($D42,'TC 07-2024'!$B:$Z,2,FALSE)</f>
        <v>Economista sênior</v>
      </c>
      <c r="F42" s="166" t="s">
        <v>542</v>
      </c>
      <c r="G42" s="166" t="s">
        <v>431</v>
      </c>
      <c r="H42" s="244" t="s">
        <v>543</v>
      </c>
      <c r="I42" s="242">
        <v>1</v>
      </c>
      <c r="J42" s="242">
        <v>1</v>
      </c>
      <c r="K42" s="242">
        <f>VLOOKUP(G42,Passagens!$L$10:$M$15,2,FALSE)</f>
        <v>874</v>
      </c>
      <c r="L42" s="242">
        <f t="shared" si="9"/>
        <v>1.5</v>
      </c>
      <c r="M42" s="242">
        <f>VLOOKUP(G42,Diárias!$B$8:$D$35,2,FALSE)</f>
        <v>600</v>
      </c>
      <c r="N42" s="243">
        <f t="shared" si="2"/>
        <v>900</v>
      </c>
      <c r="O42" s="252">
        <f t="shared" si="1"/>
        <v>1774</v>
      </c>
    </row>
    <row r="43" spans="1:15" ht="18" customHeight="1">
      <c r="A43" s="832">
        <v>9</v>
      </c>
      <c r="B43" s="1022"/>
      <c r="C43" s="268" t="s">
        <v>369</v>
      </c>
      <c r="D43" s="260" t="s">
        <v>192</v>
      </c>
      <c r="E43" s="254" t="str">
        <f>VLOOKUP($D43,'TC 07-2024'!$B:$Z,2,FALSE)</f>
        <v>Economista sênior</v>
      </c>
      <c r="F43" s="255" t="s">
        <v>542</v>
      </c>
      <c r="G43" s="255" t="s">
        <v>431</v>
      </c>
      <c r="H43" s="253" t="s">
        <v>543</v>
      </c>
      <c r="I43" s="253">
        <v>1</v>
      </c>
      <c r="J43" s="253">
        <v>1</v>
      </c>
      <c r="K43" s="253">
        <f>VLOOKUP(G43,Passagens!$L$10:$M$15,2,FALSE)</f>
        <v>874</v>
      </c>
      <c r="L43" s="253">
        <f t="shared" si="9"/>
        <v>1.5</v>
      </c>
      <c r="M43" s="253">
        <f>VLOOKUP(G43,Diárias!$B$8:$D$35,2,FALSE)</f>
        <v>600</v>
      </c>
      <c r="N43" s="257">
        <f t="shared" si="2"/>
        <v>900</v>
      </c>
      <c r="O43" s="258">
        <f t="shared" si="1"/>
        <v>1774</v>
      </c>
    </row>
    <row r="44" spans="1:15" ht="18" customHeight="1">
      <c r="A44" s="830">
        <v>8</v>
      </c>
      <c r="B44" s="1020" t="str">
        <f>'Cronograma F-F'!C31</f>
        <v>Dimensão Jurídico-Regulatória (EJR)</v>
      </c>
      <c r="C44" s="266" t="s">
        <v>579</v>
      </c>
      <c r="D44" s="245" t="s">
        <v>200</v>
      </c>
      <c r="E44" s="246" t="str">
        <f>VLOOKUP($D44,'TC 07-2024'!$B:$Z,2,FALSE)</f>
        <v>Engenheiro coordenador</v>
      </c>
      <c r="F44" s="247" t="s">
        <v>542</v>
      </c>
      <c r="G44" s="247" t="s">
        <v>431</v>
      </c>
      <c r="H44" s="248" t="s">
        <v>543</v>
      </c>
      <c r="I44" s="249">
        <v>1</v>
      </c>
      <c r="J44" s="249">
        <v>1</v>
      </c>
      <c r="K44" s="249">
        <f>VLOOKUP(G44,Passagens!$L$10:$M$15,2,FALSE)</f>
        <v>874</v>
      </c>
      <c r="L44" s="249">
        <f t="shared" si="9"/>
        <v>2.5</v>
      </c>
      <c r="M44" s="249">
        <f>VLOOKUP(G44,Diárias!$B$8:$D$35,2,FALSE)</f>
        <v>600</v>
      </c>
      <c r="N44" s="250">
        <f t="shared" si="2"/>
        <v>1500</v>
      </c>
      <c r="O44" s="251">
        <f t="shared" si="1"/>
        <v>2374</v>
      </c>
    </row>
    <row r="45" spans="1:15" ht="18" customHeight="1">
      <c r="A45" s="832">
        <f t="shared" si="7"/>
        <v>8</v>
      </c>
      <c r="B45" s="1022"/>
      <c r="C45" s="268" t="s">
        <v>579</v>
      </c>
      <c r="D45" s="253" t="str">
        <f>'8.EJR'!B18</f>
        <v>P8003</v>
      </c>
      <c r="E45" s="254" t="str">
        <f>VLOOKUP($D45,'TC 07-2024'!$B:$Z,2,FALSE)</f>
        <v>Advogado sênior</v>
      </c>
      <c r="F45" s="255" t="s">
        <v>542</v>
      </c>
      <c r="G45" s="255" t="s">
        <v>431</v>
      </c>
      <c r="H45" s="256" t="s">
        <v>543</v>
      </c>
      <c r="I45" s="253">
        <v>1</v>
      </c>
      <c r="J45" s="253">
        <v>1</v>
      </c>
      <c r="K45" s="253">
        <f>VLOOKUP(G45,Passagens!$L$10:$M$15,2,FALSE)</f>
        <v>874</v>
      </c>
      <c r="L45" s="253">
        <f t="shared" si="9"/>
        <v>2.5</v>
      </c>
      <c r="M45" s="253">
        <f>VLOOKUP(G45,Diárias!$B$8:$D$35,2,FALSE)</f>
        <v>600</v>
      </c>
      <c r="N45" s="257">
        <f t="shared" si="2"/>
        <v>1500</v>
      </c>
      <c r="O45" s="258">
        <f t="shared" si="1"/>
        <v>2374</v>
      </c>
    </row>
    <row r="46" spans="1:15" ht="18" customHeight="1">
      <c r="A46" s="830">
        <v>9</v>
      </c>
      <c r="B46" s="1020" t="str">
        <f>'Cronograma F-F'!C33</f>
        <v>Gestão de Projeto, Revisão de Estudos e Apoio às Fases</v>
      </c>
      <c r="C46" s="267" t="s">
        <v>579</v>
      </c>
      <c r="D46" s="245" t="s">
        <v>200</v>
      </c>
      <c r="E46" s="241" t="str">
        <f>VLOOKUP($D46,'TC 07-2024'!$B:$Z,2,FALSE)</f>
        <v>Engenheiro coordenador</v>
      </c>
      <c r="F46" s="166" t="s">
        <v>542</v>
      </c>
      <c r="G46" s="166" t="s">
        <v>431</v>
      </c>
      <c r="H46" s="244" t="s">
        <v>543</v>
      </c>
      <c r="I46" s="242">
        <v>1</v>
      </c>
      <c r="J46" s="242">
        <v>1</v>
      </c>
      <c r="K46" s="242">
        <f>VLOOKUP(G46,Passagens!$L$10:$M$15,2,FALSE)</f>
        <v>874</v>
      </c>
      <c r="L46" s="242">
        <f t="shared" si="9"/>
        <v>2.5</v>
      </c>
      <c r="M46" s="242">
        <f>VLOOKUP(G46,Diárias!$B$8:$D$35,2,FALSE)</f>
        <v>600</v>
      </c>
      <c r="N46" s="243">
        <f t="shared" si="2"/>
        <v>1500</v>
      </c>
      <c r="O46" s="252">
        <f t="shared" si="1"/>
        <v>2374</v>
      </c>
    </row>
    <row r="47" spans="1:15" ht="18" customHeight="1">
      <c r="A47" s="831">
        <f t="shared" si="7"/>
        <v>9</v>
      </c>
      <c r="B47" s="1021"/>
      <c r="C47" s="267" t="s">
        <v>579</v>
      </c>
      <c r="D47" s="242" t="str">
        <f>'1.PdT'!B20</f>
        <v>P8060</v>
      </c>
      <c r="E47" s="241" t="str">
        <f>VLOOKUP($D47,'TC 07-2024'!$B:$Z,2,FALSE)</f>
        <v>Engenheiro consultor especial</v>
      </c>
      <c r="F47" s="166" t="s">
        <v>542</v>
      </c>
      <c r="G47" s="166" t="s">
        <v>431</v>
      </c>
      <c r="H47" s="244" t="s">
        <v>543</v>
      </c>
      <c r="I47" s="242">
        <v>1</v>
      </c>
      <c r="J47" s="242">
        <v>1</v>
      </c>
      <c r="K47" s="242">
        <f>VLOOKUP(G47,Passagens!$L$10:$M$15,2,FALSE)</f>
        <v>874</v>
      </c>
      <c r="L47" s="242">
        <f t="shared" si="9"/>
        <v>2.5</v>
      </c>
      <c r="M47" s="242">
        <f>VLOOKUP(G47,Diárias!$B$8:$D$35,2,FALSE)</f>
        <v>600</v>
      </c>
      <c r="N47" s="243">
        <f t="shared" si="2"/>
        <v>1500</v>
      </c>
      <c r="O47" s="252">
        <f t="shared" si="1"/>
        <v>2374</v>
      </c>
    </row>
    <row r="48" spans="1:15" ht="18" customHeight="1">
      <c r="A48" s="831">
        <v>9</v>
      </c>
      <c r="B48" s="1021"/>
      <c r="C48" s="1009" t="s">
        <v>544</v>
      </c>
      <c r="D48" s="242" t="s">
        <v>200</v>
      </c>
      <c r="E48" s="241" t="str">
        <f>VLOOKUP($D48,'TC 07-2024'!$B:$Z,2,FALSE)</f>
        <v>Engenheiro coordenador</v>
      </c>
      <c r="F48" s="166" t="s">
        <v>542</v>
      </c>
      <c r="G48" s="166" t="s">
        <v>584</v>
      </c>
      <c r="H48" s="244" t="s">
        <v>543</v>
      </c>
      <c r="I48" s="242">
        <v>1</v>
      </c>
      <c r="J48" s="242">
        <v>1</v>
      </c>
      <c r="K48" s="242">
        <f>VLOOKUP(G48,Passagens!$L$10:$M$15,2,FALSE)</f>
        <v>1448.0833333333333</v>
      </c>
      <c r="L48" s="242">
        <v>3.5</v>
      </c>
      <c r="M48" s="242">
        <f>VLOOKUP(G48,Diárias!$B$8:$D$35,2,FALSE)</f>
        <v>455</v>
      </c>
      <c r="N48" s="243">
        <f t="shared" si="2"/>
        <v>1592.5</v>
      </c>
      <c r="O48" s="252">
        <f t="shared" si="1"/>
        <v>3040.5832999999998</v>
      </c>
    </row>
    <row r="49" spans="1:15" ht="18" customHeight="1">
      <c r="A49" s="832">
        <f t="shared" si="7"/>
        <v>9</v>
      </c>
      <c r="B49" s="1021"/>
      <c r="C49" s="1009"/>
      <c r="D49" s="242" t="s">
        <v>199</v>
      </c>
      <c r="E49" s="241" t="str">
        <f>VLOOKUP($D49,'TC 07-2024'!$B:$Z,2,FALSE)</f>
        <v>Engenheiro consultor especial</v>
      </c>
      <c r="F49" s="166" t="s">
        <v>542</v>
      </c>
      <c r="G49" s="166" t="s">
        <v>584</v>
      </c>
      <c r="H49" s="244" t="s">
        <v>543</v>
      </c>
      <c r="I49" s="242">
        <v>1</v>
      </c>
      <c r="J49" s="242">
        <v>1</v>
      </c>
      <c r="K49" s="242">
        <f>VLOOKUP(G49,Passagens!$L$10:$M$15,2,FALSE)</f>
        <v>1448.0833333333333</v>
      </c>
      <c r="L49" s="242">
        <v>3.5</v>
      </c>
      <c r="M49" s="242">
        <f>VLOOKUP(G49,Diárias!$B$8:$D$35,2,FALSE)</f>
        <v>455</v>
      </c>
      <c r="N49" s="243">
        <f t="shared" si="2"/>
        <v>1592.5</v>
      </c>
      <c r="O49" s="252">
        <f t="shared" si="1"/>
        <v>3040.5832999999998</v>
      </c>
    </row>
    <row r="50" spans="1:15" ht="29.25" customHeight="1">
      <c r="A50" s="313" t="s">
        <v>596</v>
      </c>
      <c r="B50" s="826"/>
      <c r="C50" s="305"/>
      <c r="D50" s="306"/>
      <c r="E50" s="307"/>
      <c r="F50" s="308"/>
      <c r="G50" s="308"/>
      <c r="H50" s="309"/>
      <c r="I50" s="309"/>
      <c r="J50" s="309"/>
      <c r="K50" s="306"/>
      <c r="L50" s="306"/>
      <c r="M50" s="310"/>
      <c r="N50" s="311"/>
      <c r="O50" s="225">
        <f>SUM(O10:O49)</f>
        <v>131285.33319999999</v>
      </c>
    </row>
    <row r="51" spans="1:15" ht="29.25" customHeight="1">
      <c r="A51" s="314" t="s">
        <v>144</v>
      </c>
      <c r="B51" s="827"/>
      <c r="C51" s="305"/>
      <c r="D51" s="306"/>
      <c r="E51" s="307"/>
      <c r="F51" s="308"/>
      <c r="G51" s="308"/>
      <c r="H51" s="309"/>
      <c r="I51" s="309"/>
      <c r="J51" s="309"/>
      <c r="K51" s="306"/>
      <c r="L51" s="306"/>
      <c r="M51" s="310"/>
      <c r="N51" s="292">
        <f ca="1">Dados!$C$17</f>
        <v>0.4466</v>
      </c>
      <c r="O51" s="225">
        <f ca="1">N51*O50</f>
        <v>58632.029807119994</v>
      </c>
    </row>
    <row r="52" spans="1:15" ht="30" customHeight="1">
      <c r="A52" s="828" t="s">
        <v>145</v>
      </c>
      <c r="B52" s="829"/>
      <c r="C52" s="261"/>
      <c r="D52" s="262"/>
      <c r="E52" s="263"/>
      <c r="F52" s="261"/>
      <c r="G52" s="261"/>
      <c r="H52" s="262"/>
      <c r="I52" s="262"/>
      <c r="J52" s="262"/>
      <c r="K52" s="262"/>
      <c r="L52" s="264"/>
      <c r="M52" s="264"/>
      <c r="N52" s="265" t="s">
        <v>545</v>
      </c>
      <c r="O52" s="312">
        <f ca="1">ROUND(O51+O50,2)</f>
        <v>189917.36</v>
      </c>
    </row>
    <row r="53" spans="1:15" ht="18" customHeight="1">
      <c r="A53" s="259"/>
      <c r="B53" s="269"/>
      <c r="C53" s="269"/>
      <c r="D53" s="270"/>
      <c r="E53" s="271"/>
      <c r="F53" s="269"/>
      <c r="G53" s="269"/>
      <c r="H53" s="270"/>
      <c r="I53" s="270"/>
      <c r="J53" s="270"/>
      <c r="K53" s="270"/>
      <c r="L53" s="272"/>
      <c r="M53" s="272"/>
      <c r="N53" s="273"/>
      <c r="O53" s="274"/>
    </row>
    <row r="54" spans="1:15" ht="15" customHeight="1">
      <c r="A54" s="259"/>
      <c r="B54" s="228" t="s">
        <v>546</v>
      </c>
    </row>
    <row r="55" spans="1:15" s="854" customFormat="1" ht="12">
      <c r="A55" s="853"/>
      <c r="B55" s="854" t="s">
        <v>56309</v>
      </c>
      <c r="C55" s="855"/>
      <c r="D55" s="855"/>
      <c r="E55" s="853"/>
      <c r="F55" s="853"/>
      <c r="G55" s="853"/>
      <c r="H55" s="855"/>
      <c r="I55" s="855"/>
      <c r="J55" s="855"/>
      <c r="K55" s="855"/>
      <c r="L55" s="856"/>
      <c r="M55" s="857"/>
      <c r="N55" s="857"/>
      <c r="O55" s="857"/>
    </row>
    <row r="56" spans="1:15" s="854" customFormat="1" ht="12">
      <c r="A56" s="853"/>
      <c r="B56" s="854" t="s">
        <v>56310</v>
      </c>
      <c r="C56" s="855"/>
      <c r="D56" s="855"/>
      <c r="E56" s="853"/>
      <c r="F56" s="853"/>
      <c r="G56" s="853"/>
      <c r="H56" s="855"/>
      <c r="I56" s="855"/>
      <c r="J56" s="855"/>
      <c r="K56" s="855"/>
      <c r="L56" s="856"/>
      <c r="M56" s="857"/>
      <c r="N56" s="857"/>
      <c r="O56" s="857"/>
    </row>
    <row r="57" spans="1:15" s="854" customFormat="1" ht="12">
      <c r="A57" s="853"/>
      <c r="B57" s="854" t="s">
        <v>56311</v>
      </c>
      <c r="C57" s="855"/>
      <c r="D57" s="855"/>
      <c r="E57" s="853"/>
      <c r="F57" s="853"/>
      <c r="G57" s="853"/>
      <c r="H57" s="855"/>
      <c r="I57" s="855"/>
      <c r="J57" s="855"/>
      <c r="K57" s="855"/>
      <c r="L57" s="856"/>
      <c r="M57" s="857"/>
      <c r="N57" s="857"/>
      <c r="O57" s="857"/>
    </row>
    <row r="58" spans="1:15" s="854" customFormat="1" ht="12">
      <c r="A58" s="853"/>
      <c r="B58" s="854" t="s">
        <v>56312</v>
      </c>
      <c r="C58" s="855"/>
      <c r="D58" s="855"/>
      <c r="E58" s="853"/>
      <c r="F58" s="853"/>
      <c r="G58" s="853"/>
      <c r="H58" s="855"/>
      <c r="I58" s="855"/>
      <c r="J58" s="855"/>
      <c r="K58" s="855"/>
      <c r="L58" s="856"/>
      <c r="M58" s="857"/>
      <c r="N58" s="857"/>
      <c r="O58" s="857"/>
    </row>
    <row r="59" spans="1:15" s="854" customFormat="1" ht="12">
      <c r="A59" s="853"/>
      <c r="B59" s="854" t="s">
        <v>56313</v>
      </c>
      <c r="C59" s="855"/>
      <c r="D59" s="855"/>
      <c r="E59" s="853"/>
      <c r="F59" s="853"/>
      <c r="G59" s="853"/>
      <c r="H59" s="855"/>
      <c r="I59" s="855"/>
      <c r="J59" s="855"/>
      <c r="K59" s="855"/>
      <c r="L59" s="856"/>
      <c r="M59" s="857"/>
      <c r="N59" s="857"/>
      <c r="O59" s="857"/>
    </row>
    <row r="60" spans="1:15" s="854" customFormat="1" ht="12">
      <c r="A60" s="853"/>
      <c r="B60" s="854" t="s">
        <v>56314</v>
      </c>
      <c r="C60" s="855"/>
      <c r="D60" s="855"/>
      <c r="E60" s="853"/>
      <c r="F60" s="853"/>
      <c r="G60" s="853"/>
      <c r="H60" s="855"/>
      <c r="I60" s="855"/>
      <c r="J60" s="855"/>
      <c r="K60" s="855"/>
      <c r="L60" s="856"/>
      <c r="M60" s="857"/>
      <c r="N60" s="857"/>
      <c r="O60" s="857"/>
    </row>
    <row r="61" spans="1:15" s="854" customFormat="1" ht="12">
      <c r="A61" s="853"/>
      <c r="B61" s="855"/>
      <c r="C61" s="855"/>
      <c r="D61" s="855"/>
      <c r="E61" s="853"/>
      <c r="F61" s="853"/>
      <c r="G61" s="853"/>
      <c r="H61" s="855"/>
      <c r="I61" s="855"/>
      <c r="J61" s="855"/>
      <c r="K61" s="855"/>
      <c r="L61" s="856"/>
      <c r="M61" s="857"/>
      <c r="N61" s="857"/>
      <c r="O61" s="857"/>
    </row>
  </sheetData>
  <mergeCells count="30">
    <mergeCell ref="C29:C30"/>
    <mergeCell ref="C31:C32"/>
    <mergeCell ref="C33:C34"/>
    <mergeCell ref="C48:C49"/>
    <mergeCell ref="C21:C22"/>
    <mergeCell ref="B39:B43"/>
    <mergeCell ref="B44:B45"/>
    <mergeCell ref="B46:B49"/>
    <mergeCell ref="A7:A9"/>
    <mergeCell ref="B27:B34"/>
    <mergeCell ref="B35:B38"/>
    <mergeCell ref="B10:B12"/>
    <mergeCell ref="B13:B22"/>
    <mergeCell ref="B23:B26"/>
    <mergeCell ref="B6:C6"/>
    <mergeCell ref="B7:B9"/>
    <mergeCell ref="C7:C9"/>
    <mergeCell ref="D7:D9"/>
    <mergeCell ref="E7:E9"/>
    <mergeCell ref="H7:H9"/>
    <mergeCell ref="L7:N7"/>
    <mergeCell ref="O7:O8"/>
    <mergeCell ref="I7:I8"/>
    <mergeCell ref="K7:K8"/>
    <mergeCell ref="J7:J8"/>
    <mergeCell ref="F7:F9"/>
    <mergeCell ref="C15:C16"/>
    <mergeCell ref="C17:C18"/>
    <mergeCell ref="C19:C20"/>
    <mergeCell ref="G7:G9"/>
  </mergeCells>
  <printOptions horizontalCentered="1"/>
  <pageMargins left="0.51181102362204722" right="0.51181102362204722" top="0.78740157480314965" bottom="0.78740157480314965" header="0.31496062992125984" footer="0.31496062992125984"/>
  <pageSetup paperSize="8" fitToHeight="2"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D620B-F6B6-4B26-B5DD-657336DDCAE4}">
  <sheetPr>
    <tabColor rgb="FF008080"/>
  </sheetPr>
  <dimension ref="B2:H71"/>
  <sheetViews>
    <sheetView workbookViewId="0">
      <selection activeCell="J24" sqref="J24"/>
    </sheetView>
  </sheetViews>
  <sheetFormatPr defaultColWidth="9.140625" defaultRowHeight="15.75"/>
  <cols>
    <col min="1" max="1" width="3.7109375" style="520" customWidth="1"/>
    <col min="2" max="2" width="4.7109375" style="520" customWidth="1"/>
    <col min="3" max="3" width="101.42578125" style="520" customWidth="1"/>
    <col min="4" max="4" width="16.7109375" style="534" bestFit="1" customWidth="1"/>
    <col min="5" max="5" width="11.42578125" style="520" bestFit="1" customWidth="1"/>
    <col min="6" max="8" width="9.140625" style="520"/>
    <col min="9" max="9" width="15.42578125" style="520" customWidth="1"/>
    <col min="10" max="11" width="12.140625" style="520" customWidth="1"/>
    <col min="12" max="16384" width="9.140625" style="520"/>
  </cols>
  <sheetData>
    <row r="2" spans="2:7" ht="18.75">
      <c r="B2" s="519" t="s">
        <v>716</v>
      </c>
      <c r="D2" s="521" t="s">
        <v>717</v>
      </c>
      <c r="E2" s="522">
        <v>0.2</v>
      </c>
      <c r="F2" s="523" t="s">
        <v>718</v>
      </c>
      <c r="G2" s="523"/>
    </row>
    <row r="4" spans="2:7" ht="20.100000000000001" customHeight="1">
      <c r="B4" s="524" t="s">
        <v>719</v>
      </c>
      <c r="C4" s="525"/>
      <c r="D4" s="526" t="s">
        <v>720</v>
      </c>
      <c r="E4" s="527">
        <f>Dados!$C$10</f>
        <v>550</v>
      </c>
      <c r="F4" s="528" t="s">
        <v>321</v>
      </c>
      <c r="G4" s="529"/>
    </row>
    <row r="6" spans="2:7" ht="16.5" thickBot="1">
      <c r="B6" s="530" t="s">
        <v>630</v>
      </c>
      <c r="C6" s="531" t="s">
        <v>721</v>
      </c>
      <c r="D6" s="532"/>
      <c r="E6" s="533"/>
      <c r="F6" s="533"/>
      <c r="G6" s="533"/>
    </row>
    <row r="7" spans="2:7" ht="5.25" customHeight="1"/>
    <row r="8" spans="2:7" ht="30">
      <c r="B8" s="520" t="s">
        <v>631</v>
      </c>
      <c r="C8" s="535" t="s">
        <v>722</v>
      </c>
    </row>
    <row r="9" spans="2:7">
      <c r="B9" s="536" t="b">
        <v>0</v>
      </c>
      <c r="C9" s="537" t="s">
        <v>723</v>
      </c>
      <c r="D9" s="538">
        <v>0.3</v>
      </c>
      <c r="E9" s="539">
        <f>(($E$4*D9)/0.2)*$E$2</f>
        <v>165</v>
      </c>
      <c r="F9" s="540" t="s">
        <v>724</v>
      </c>
      <c r="G9" s="540"/>
    </row>
    <row r="10" spans="2:7" ht="5.25" customHeight="1">
      <c r="E10" s="541"/>
    </row>
    <row r="11" spans="2:7">
      <c r="B11" s="520" t="s">
        <v>632</v>
      </c>
      <c r="C11" s="535" t="s">
        <v>725</v>
      </c>
      <c r="E11" s="541"/>
    </row>
    <row r="12" spans="2:7">
      <c r="B12" s="536" t="b">
        <v>0</v>
      </c>
      <c r="C12" s="537" t="s">
        <v>723</v>
      </c>
      <c r="D12" s="542">
        <v>0.1</v>
      </c>
      <c r="E12" s="539">
        <f>(($E$4*D12)/0.2)*$E$2</f>
        <v>55</v>
      </c>
      <c r="F12" s="540" t="s">
        <v>724</v>
      </c>
      <c r="G12" s="540"/>
    </row>
    <row r="13" spans="2:7" ht="5.25" customHeight="1">
      <c r="E13" s="541"/>
    </row>
    <row r="14" spans="2:7" ht="45">
      <c r="B14" s="520" t="s">
        <v>633</v>
      </c>
      <c r="C14" s="535" t="s">
        <v>726</v>
      </c>
      <c r="E14" s="541"/>
    </row>
    <row r="15" spans="2:7" ht="30">
      <c r="B15" s="543" t="b">
        <v>0</v>
      </c>
      <c r="C15" s="544" t="s">
        <v>727</v>
      </c>
      <c r="D15" s="545"/>
      <c r="E15" s="546">
        <f>ROUNDDOWN((10+1.5+5)/2,)</f>
        <v>8</v>
      </c>
      <c r="F15" s="547" t="s">
        <v>728</v>
      </c>
      <c r="G15" s="547"/>
    </row>
    <row r="16" spans="2:7" ht="20.100000000000001" customHeight="1">
      <c r="B16" s="536" t="b">
        <v>0</v>
      </c>
      <c r="C16" s="548" t="s">
        <v>729</v>
      </c>
      <c r="D16" s="542"/>
      <c r="E16" s="549"/>
      <c r="F16" s="540"/>
      <c r="G16" s="540"/>
    </row>
    <row r="17" spans="2:7" ht="5.25" customHeight="1">
      <c r="E17" s="541"/>
    </row>
    <row r="18" spans="2:7" ht="30">
      <c r="B18" s="520" t="s">
        <v>730</v>
      </c>
      <c r="C18" s="535" t="s">
        <v>731</v>
      </c>
      <c r="E18" s="541"/>
    </row>
    <row r="19" spans="2:7">
      <c r="B19" s="536" t="b">
        <v>0</v>
      </c>
      <c r="C19" s="537" t="s">
        <v>732</v>
      </c>
      <c r="D19" s="542">
        <v>0.01</v>
      </c>
      <c r="E19" s="550">
        <f>SUM(E9,E12,E25,E31,E37,E43)*$D$19</f>
        <v>3.0198666666666663</v>
      </c>
      <c r="F19" s="540" t="s">
        <v>724</v>
      </c>
      <c r="G19" s="540"/>
    </row>
    <row r="20" spans="2:7" ht="5.25" customHeight="1">
      <c r="E20" s="541"/>
    </row>
    <row r="21" spans="2:7">
      <c r="E21" s="541"/>
    </row>
    <row r="22" spans="2:7" ht="16.5" thickBot="1">
      <c r="B22" s="530" t="s">
        <v>634</v>
      </c>
      <c r="C22" s="531" t="s">
        <v>733</v>
      </c>
      <c r="D22" s="532"/>
      <c r="E22" s="551"/>
      <c r="F22" s="533"/>
      <c r="G22" s="533"/>
    </row>
    <row r="23" spans="2:7" ht="5.25" customHeight="1">
      <c r="E23" s="541"/>
    </row>
    <row r="24" spans="2:7" ht="45">
      <c r="B24" s="520" t="s">
        <v>580</v>
      </c>
      <c r="C24" s="535" t="s">
        <v>734</v>
      </c>
      <c r="E24" s="541"/>
    </row>
    <row r="25" spans="2:7">
      <c r="B25" s="536" t="b">
        <v>0</v>
      </c>
      <c r="C25" s="552" t="s">
        <v>735</v>
      </c>
      <c r="D25" s="542">
        <v>0.1</v>
      </c>
      <c r="E25" s="553">
        <f>($E$4*D25)/(0.1*3)*$E$2</f>
        <v>36.666666666666664</v>
      </c>
      <c r="F25" s="540" t="s">
        <v>724</v>
      </c>
      <c r="G25" s="540"/>
    </row>
    <row r="26" spans="2:7" ht="5.25" customHeight="1">
      <c r="E26" s="541"/>
    </row>
    <row r="27" spans="2:7">
      <c r="E27" s="541"/>
    </row>
    <row r="28" spans="2:7" ht="16.5" thickBot="1">
      <c r="B28" s="530" t="s">
        <v>736</v>
      </c>
      <c r="C28" s="531" t="s">
        <v>737</v>
      </c>
      <c r="D28" s="532"/>
      <c r="E28" s="551"/>
      <c r="F28" s="533"/>
      <c r="G28" s="533"/>
    </row>
    <row r="29" spans="2:7" ht="5.25" customHeight="1">
      <c r="E29" s="541"/>
    </row>
    <row r="30" spans="2:7" ht="45">
      <c r="B30" s="520" t="s">
        <v>738</v>
      </c>
      <c r="C30" s="535" t="s">
        <v>739</v>
      </c>
      <c r="E30" s="541"/>
    </row>
    <row r="31" spans="2:7">
      <c r="B31" s="536" t="b">
        <v>0</v>
      </c>
      <c r="C31" s="537" t="s">
        <v>740</v>
      </c>
      <c r="D31" s="554"/>
      <c r="E31" s="553">
        <f>((((5+12)/2)*E4*4)/100)*$E$2</f>
        <v>37.4</v>
      </c>
      <c r="F31" s="540" t="s">
        <v>724</v>
      </c>
      <c r="G31" s="555">
        <f>(((8*E4*4)/100)*$E$2)</f>
        <v>35.200000000000003</v>
      </c>
    </row>
    <row r="32" spans="2:7" ht="5.25" customHeight="1">
      <c r="E32" s="541"/>
    </row>
    <row r="33" spans="2:8">
      <c r="E33" s="541"/>
    </row>
    <row r="34" spans="2:8" ht="16.5" thickBot="1">
      <c r="B34" s="530" t="s">
        <v>741</v>
      </c>
      <c r="C34" s="531" t="s">
        <v>742</v>
      </c>
      <c r="D34" s="532"/>
      <c r="E34" s="551"/>
      <c r="F34" s="533"/>
      <c r="G34" s="533"/>
    </row>
    <row r="35" spans="2:8" ht="5.25" customHeight="1">
      <c r="E35" s="541"/>
    </row>
    <row r="36" spans="2:8" ht="60">
      <c r="B36" s="520" t="s">
        <v>743</v>
      </c>
      <c r="C36" s="535" t="s">
        <v>744</v>
      </c>
      <c r="E36" s="541"/>
    </row>
    <row r="37" spans="2:8">
      <c r="B37" s="536" t="b">
        <v>0</v>
      </c>
      <c r="C37" s="552" t="s">
        <v>745</v>
      </c>
      <c r="D37" s="554"/>
      <c r="E37" s="553">
        <f>(($E$4/50)*2)*$E$2</f>
        <v>4.4000000000000004</v>
      </c>
      <c r="F37" s="540" t="s">
        <v>724</v>
      </c>
      <c r="G37" s="540"/>
    </row>
    <row r="38" spans="2:8" ht="5.25" customHeight="1">
      <c r="E38" s="541"/>
    </row>
    <row r="39" spans="2:8">
      <c r="E39" s="541"/>
    </row>
    <row r="40" spans="2:8" ht="16.5" thickBot="1">
      <c r="B40" s="530" t="s">
        <v>746</v>
      </c>
      <c r="C40" s="531" t="s">
        <v>747</v>
      </c>
      <c r="D40" s="532"/>
      <c r="E40" s="551"/>
      <c r="F40" s="533"/>
      <c r="G40" s="533"/>
    </row>
    <row r="41" spans="2:8" ht="5.25" customHeight="1">
      <c r="E41" s="541"/>
    </row>
    <row r="42" spans="2:8" ht="30">
      <c r="B42" s="520" t="s">
        <v>748</v>
      </c>
      <c r="C42" s="535" t="s">
        <v>749</v>
      </c>
      <c r="E42" s="541"/>
    </row>
    <row r="43" spans="2:8">
      <c r="B43" s="536" t="b">
        <v>0</v>
      </c>
      <c r="C43" s="540" t="s">
        <v>750</v>
      </c>
      <c r="D43" s="554"/>
      <c r="E43" s="553">
        <f>(E37*4)*$E$2</f>
        <v>3.5200000000000005</v>
      </c>
      <c r="F43" s="540" t="s">
        <v>724</v>
      </c>
      <c r="G43" s="540"/>
    </row>
    <row r="46" spans="2:8" ht="18.75">
      <c r="B46" s="1027" t="s">
        <v>751</v>
      </c>
      <c r="C46" s="1028"/>
      <c r="D46" s="1028"/>
      <c r="E46" s="1028"/>
      <c r="F46" s="1028"/>
      <c r="G46" s="1028"/>
    </row>
    <row r="47" spans="2:8" ht="27.75" thickBot="1">
      <c r="B47" s="556"/>
      <c r="C47" s="557" t="s">
        <v>752</v>
      </c>
      <c r="D47" s="558"/>
      <c r="E47" s="559" t="s">
        <v>753</v>
      </c>
      <c r="F47" s="559" t="s">
        <v>754</v>
      </c>
      <c r="G47" s="559" t="s">
        <v>755</v>
      </c>
      <c r="H47" s="105"/>
    </row>
    <row r="48" spans="2:8" ht="20.100000000000001" customHeight="1">
      <c r="B48" s="560"/>
      <c r="C48" s="561" t="s">
        <v>756</v>
      </c>
      <c r="D48" s="562"/>
      <c r="E48" s="563">
        <f>SUM(E43,E37,E31,E25,E12,E9)</f>
        <v>301.98666666666668</v>
      </c>
      <c r="F48" s="561"/>
      <c r="G48" s="561"/>
    </row>
    <row r="49" spans="2:7" ht="20.100000000000001" customHeight="1">
      <c r="B49" s="564"/>
      <c r="C49" s="565" t="s">
        <v>757</v>
      </c>
      <c r="D49" s="566"/>
      <c r="E49" s="567">
        <f>E48+E19</f>
        <v>305.00653333333332</v>
      </c>
      <c r="F49" s="565"/>
      <c r="G49" s="565"/>
    </row>
    <row r="50" spans="2:7" ht="20.100000000000001" customHeight="1">
      <c r="B50" s="564"/>
      <c r="C50" s="565" t="s">
        <v>758</v>
      </c>
      <c r="D50" s="568">
        <v>1</v>
      </c>
      <c r="E50" s="567">
        <f>ROUNDUP(E49*D50,0)</f>
        <v>306</v>
      </c>
      <c r="F50" s="565"/>
      <c r="G50" s="565"/>
    </row>
    <row r="51" spans="2:7" ht="20.100000000000001" customHeight="1">
      <c r="B51" s="564"/>
      <c r="C51" s="565" t="s">
        <v>759</v>
      </c>
      <c r="D51" s="569">
        <v>0.75</v>
      </c>
      <c r="E51" s="567">
        <f>ROUNDUP(E50*D51,0)</f>
        <v>230</v>
      </c>
      <c r="F51" s="570">
        <v>8</v>
      </c>
      <c r="G51" s="570">
        <f>F51*E51</f>
        <v>1840</v>
      </c>
    </row>
    <row r="52" spans="2:7" ht="20.100000000000001" customHeight="1">
      <c r="B52" s="564"/>
      <c r="C52" s="565" t="s">
        <v>760</v>
      </c>
      <c r="D52" s="569">
        <f>1-D51</f>
        <v>0.25</v>
      </c>
      <c r="E52" s="567">
        <f>E50-E51</f>
        <v>76</v>
      </c>
      <c r="F52" s="570">
        <v>6</v>
      </c>
      <c r="G52" s="570">
        <f>F52*E52</f>
        <v>456</v>
      </c>
    </row>
    <row r="53" spans="2:7" ht="20.100000000000001" customHeight="1">
      <c r="B53" s="564"/>
      <c r="C53" s="565" t="s">
        <v>761</v>
      </c>
      <c r="D53" s="569">
        <v>0.51</v>
      </c>
      <c r="E53" s="571" t="s">
        <v>265</v>
      </c>
      <c r="F53" s="570"/>
      <c r="G53" s="570">
        <f>D53*G52</f>
        <v>232.56</v>
      </c>
    </row>
    <row r="54" spans="2:7" ht="20.100000000000001" customHeight="1">
      <c r="B54" s="564"/>
      <c r="C54" s="565" t="s">
        <v>762</v>
      </c>
      <c r="D54" s="569">
        <v>0.51</v>
      </c>
      <c r="E54" s="571" t="s">
        <v>265</v>
      </c>
      <c r="F54" s="570"/>
      <c r="G54" s="570">
        <f>D54*G52</f>
        <v>232.56</v>
      </c>
    </row>
    <row r="55" spans="2:7" ht="20.100000000000001" customHeight="1">
      <c r="B55" s="564"/>
      <c r="C55" s="565" t="s">
        <v>763</v>
      </c>
      <c r="D55" s="572">
        <v>1</v>
      </c>
      <c r="E55" s="567">
        <f>E50</f>
        <v>306</v>
      </c>
      <c r="F55" s="570">
        <v>2.5</v>
      </c>
      <c r="G55" s="570">
        <f>F55*E55</f>
        <v>765</v>
      </c>
    </row>
    <row r="56" spans="2:7" ht="27" customHeight="1">
      <c r="B56" s="564"/>
      <c r="C56" s="573" t="s">
        <v>764</v>
      </c>
      <c r="D56" s="559"/>
      <c r="E56" s="559" t="s">
        <v>764</v>
      </c>
      <c r="F56" s="559" t="s">
        <v>765</v>
      </c>
      <c r="G56" s="559" t="s">
        <v>766</v>
      </c>
    </row>
    <row r="57" spans="2:7" ht="20.100000000000001" customHeight="1">
      <c r="B57" s="564"/>
      <c r="C57" s="565" t="s">
        <v>767</v>
      </c>
      <c r="D57" s="574"/>
      <c r="E57" s="575">
        <f>SUM(E51,E52)*2</f>
        <v>612</v>
      </c>
      <c r="F57" s="576">
        <v>0.02</v>
      </c>
      <c r="G57" s="566">
        <f>ROUND(E57*(1+F57),0)</f>
        <v>624</v>
      </c>
    </row>
    <row r="58" spans="2:7" ht="20.100000000000001" customHeight="1">
      <c r="B58" s="564"/>
      <c r="C58" s="565" t="s">
        <v>768</v>
      </c>
      <c r="D58" s="568">
        <v>0.64</v>
      </c>
      <c r="E58" s="575">
        <f>E57*D58</f>
        <v>391.68</v>
      </c>
      <c r="F58" s="576">
        <v>0.02</v>
      </c>
      <c r="G58" s="566">
        <f>ROUND(E58*(1+F58),0)</f>
        <v>400</v>
      </c>
    </row>
    <row r="59" spans="2:7" ht="20.100000000000001" customHeight="1">
      <c r="B59" s="564"/>
      <c r="C59" s="565" t="s">
        <v>769</v>
      </c>
      <c r="D59" s="568">
        <f>1-D58-D60</f>
        <v>0.23777777777777775</v>
      </c>
      <c r="E59" s="575">
        <f>E57-E58-E60</f>
        <v>145.51999999999998</v>
      </c>
      <c r="F59" s="576">
        <v>0.02</v>
      </c>
      <c r="G59" s="566">
        <f>G57-G58-G60</f>
        <v>148</v>
      </c>
    </row>
    <row r="60" spans="2:7" ht="20.100000000000001" customHeight="1">
      <c r="B60" s="564"/>
      <c r="C60" s="565" t="s">
        <v>770</v>
      </c>
      <c r="D60" s="568">
        <f>E60/E57</f>
        <v>0.12222222222222222</v>
      </c>
      <c r="E60" s="575">
        <f>E31*2</f>
        <v>74.8</v>
      </c>
      <c r="F60" s="576">
        <v>0.02</v>
      </c>
      <c r="G60" s="566">
        <f>ROUND(E60*(1+F60),0)</f>
        <v>76</v>
      </c>
    </row>
    <row r="61" spans="2:7">
      <c r="E61" s="577"/>
    </row>
    <row r="71" ht="15.75" customHeight="1"/>
  </sheetData>
  <mergeCells count="1">
    <mergeCell ref="B46:G46"/>
  </mergeCells>
  <pageMargins left="0.51181102362204722" right="0.51181102362204722" top="0.78740157480314965" bottom="0.78740157480314965" header="0.31496062992125984" footer="0.31496062992125984"/>
  <pageSetup paperSize="9" scale="57" fitToHeight="2" orientation="portrait" r:id="rId1"/>
  <colBreaks count="1" manualBreakCount="1">
    <brk id="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067E6-997C-4F7F-8DAE-E4E144D0A005}">
  <sheetPr>
    <tabColor theme="1"/>
  </sheetPr>
  <dimension ref="A1:J6"/>
  <sheetViews>
    <sheetView workbookViewId="0"/>
  </sheetViews>
  <sheetFormatPr defaultColWidth="9.140625" defaultRowHeight="18.75"/>
  <cols>
    <col min="1" max="9" width="9.140625" style="194"/>
    <col min="10" max="10" width="15.28515625" style="194" customWidth="1"/>
    <col min="11" max="16384" width="9.140625" style="194"/>
  </cols>
  <sheetData>
    <row r="1" spans="1:10">
      <c r="A1" s="193"/>
      <c r="B1" s="193"/>
      <c r="C1" s="193"/>
      <c r="D1" s="193"/>
      <c r="E1" s="193"/>
      <c r="F1" s="193"/>
      <c r="G1" s="193"/>
      <c r="H1" s="193"/>
      <c r="I1" s="193"/>
      <c r="J1" s="193"/>
    </row>
    <row r="2" spans="1:10">
      <c r="A2" s="193"/>
      <c r="B2" s="193" t="s">
        <v>519</v>
      </c>
      <c r="C2" s="193"/>
      <c r="D2" s="193"/>
      <c r="E2" s="193"/>
      <c r="F2" s="193"/>
      <c r="G2" s="193"/>
      <c r="H2" s="193"/>
      <c r="I2" s="193"/>
      <c r="J2" s="193"/>
    </row>
    <row r="3" spans="1:10" ht="31.5" customHeight="1">
      <c r="A3" s="193"/>
      <c r="B3" s="192" t="s">
        <v>520</v>
      </c>
      <c r="C3" s="192"/>
      <c r="D3" s="192"/>
      <c r="E3" s="192"/>
      <c r="F3" s="192"/>
      <c r="G3" s="192"/>
      <c r="H3" s="192"/>
      <c r="I3" s="192"/>
      <c r="J3" s="192"/>
    </row>
    <row r="4" spans="1:10" ht="25.5" customHeight="1">
      <c r="A4" s="193"/>
      <c r="B4" s="192" t="s">
        <v>521</v>
      </c>
      <c r="C4" s="192"/>
      <c r="D4" s="192"/>
      <c r="E4" s="192"/>
      <c r="F4" s="192"/>
      <c r="G4" s="192"/>
      <c r="H4" s="192"/>
      <c r="I4" s="192"/>
      <c r="J4" s="192"/>
    </row>
    <row r="5" spans="1:10" ht="25.5" customHeight="1">
      <c r="A5" s="193"/>
      <c r="B5" s="192" t="s">
        <v>597</v>
      </c>
      <c r="C5" s="192"/>
      <c r="D5" s="192"/>
      <c r="E5" s="192"/>
      <c r="F5" s="192"/>
      <c r="G5" s="192"/>
      <c r="H5" s="192"/>
      <c r="I5" s="192"/>
      <c r="J5" s="192"/>
    </row>
    <row r="6" spans="1:10">
      <c r="A6" s="193"/>
      <c r="B6" s="193"/>
      <c r="C6" s="193"/>
      <c r="D6" s="193"/>
      <c r="E6" s="193"/>
      <c r="F6" s="193"/>
      <c r="G6" s="193"/>
      <c r="H6" s="193"/>
      <c r="I6" s="193"/>
      <c r="J6" s="193"/>
    </row>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1446-3243-4CCD-ABDB-02A1F3883491}">
  <sheetPr>
    <tabColor rgb="FFFFC000"/>
  </sheetPr>
  <dimension ref="A1:L44"/>
  <sheetViews>
    <sheetView topLeftCell="A7" workbookViewId="0">
      <selection activeCell="I26" sqref="I26"/>
    </sheetView>
  </sheetViews>
  <sheetFormatPr defaultColWidth="9.140625" defaultRowHeight="15" customHeight="1"/>
  <cols>
    <col min="1" max="1" width="15.42578125" style="171" customWidth="1"/>
    <col min="2" max="2" width="15.85546875" style="171" customWidth="1"/>
    <col min="3" max="6" width="15.42578125" style="171" customWidth="1"/>
    <col min="7" max="7" width="13.85546875" style="171" bestFit="1" customWidth="1"/>
    <col min="8" max="8" width="9.140625" style="171"/>
    <col min="9" max="9" width="52.28515625" style="171" customWidth="1"/>
    <col min="10" max="12" width="18" style="171" customWidth="1"/>
    <col min="13" max="16384" width="9.140625" style="171"/>
  </cols>
  <sheetData>
    <row r="1" spans="1:12" ht="21" customHeight="1">
      <c r="A1" s="187" t="s">
        <v>504</v>
      </c>
      <c r="B1" s="185" t="s">
        <v>512</v>
      </c>
      <c r="C1" s="184"/>
      <c r="D1" s="184"/>
      <c r="E1" s="184"/>
      <c r="F1" s="184"/>
      <c r="G1" s="184"/>
    </row>
    <row r="2" spans="1:12" ht="21" customHeight="1">
      <c r="A2" s="188"/>
      <c r="B2" s="186" t="s">
        <v>513</v>
      </c>
      <c r="C2" s="184"/>
      <c r="D2" s="184"/>
      <c r="E2" s="184"/>
      <c r="F2" s="184"/>
      <c r="G2" s="184"/>
    </row>
    <row r="3" spans="1:12" ht="21" customHeight="1">
      <c r="A3" s="188"/>
      <c r="B3" s="186" t="s">
        <v>517</v>
      </c>
      <c r="C3" s="184"/>
      <c r="D3" s="184"/>
      <c r="E3" s="184"/>
      <c r="F3" s="184"/>
      <c r="G3" s="184"/>
    </row>
    <row r="4" spans="1:12" ht="21" customHeight="1">
      <c r="A4" s="188"/>
      <c r="B4" s="186" t="s">
        <v>516</v>
      </c>
      <c r="C4" s="184"/>
      <c r="D4" s="184"/>
      <c r="E4" s="184"/>
      <c r="F4" s="184"/>
      <c r="G4" s="184"/>
    </row>
    <row r="5" spans="1:12" ht="17.25" customHeight="1">
      <c r="A5" s="181"/>
      <c r="I5" s="676" t="s">
        <v>56181</v>
      </c>
    </row>
    <row r="6" spans="1:12" ht="29.25" customHeight="1">
      <c r="A6" s="1029" t="s">
        <v>364</v>
      </c>
      <c r="B6" s="1029" t="s">
        <v>429</v>
      </c>
      <c r="C6" s="1029" t="s">
        <v>518</v>
      </c>
      <c r="D6" s="1029"/>
      <c r="E6" s="1029" t="s">
        <v>511</v>
      </c>
      <c r="F6" s="1029"/>
      <c r="I6" s="182" t="s">
        <v>704</v>
      </c>
      <c r="J6" s="122"/>
      <c r="K6" s="122"/>
      <c r="L6" s="122"/>
    </row>
    <row r="7" spans="1:12" ht="44.25" customHeight="1">
      <c r="A7" s="1030"/>
      <c r="B7" s="1030"/>
      <c r="C7" s="189" t="s">
        <v>514</v>
      </c>
      <c r="D7" s="189" t="s">
        <v>515</v>
      </c>
      <c r="E7" s="189" t="s">
        <v>514</v>
      </c>
      <c r="F7" s="189" t="s">
        <v>515</v>
      </c>
      <c r="I7" s="180" t="s">
        <v>481</v>
      </c>
      <c r="J7" s="180" t="s">
        <v>506</v>
      </c>
      <c r="K7" s="180" t="s">
        <v>482</v>
      </c>
      <c r="L7" s="180" t="s">
        <v>483</v>
      </c>
    </row>
    <row r="8" spans="1:12" ht="15" customHeight="1">
      <c r="A8" s="190" t="s">
        <v>430</v>
      </c>
      <c r="B8" s="316" t="s">
        <v>431</v>
      </c>
      <c r="C8" s="190">
        <f>J10</f>
        <v>600</v>
      </c>
      <c r="D8" s="190">
        <f t="shared" ref="D8:D34" si="0">$L$10</f>
        <v>455</v>
      </c>
      <c r="E8" s="190">
        <f>$J$11</f>
        <v>425</v>
      </c>
      <c r="F8" s="190">
        <f t="shared" ref="F8:F34" si="1">$L$11</f>
        <v>335</v>
      </c>
      <c r="I8" s="180" t="s">
        <v>507</v>
      </c>
      <c r="J8" s="180">
        <v>900</v>
      </c>
      <c r="K8" s="180">
        <v>800</v>
      </c>
      <c r="L8" s="180">
        <v>750</v>
      </c>
    </row>
    <row r="9" spans="1:12" ht="15" customHeight="1">
      <c r="A9" s="190" t="s">
        <v>432</v>
      </c>
      <c r="B9" s="316" t="s">
        <v>433</v>
      </c>
      <c r="C9" s="190">
        <f>J10</f>
        <v>600</v>
      </c>
      <c r="D9" s="190">
        <f t="shared" si="0"/>
        <v>455</v>
      </c>
      <c r="E9" s="190">
        <f>$J$11</f>
        <v>425</v>
      </c>
      <c r="F9" s="190">
        <f t="shared" si="1"/>
        <v>335</v>
      </c>
      <c r="I9" s="180" t="s">
        <v>508</v>
      </c>
      <c r="J9" s="180">
        <v>800</v>
      </c>
      <c r="K9" s="180">
        <v>700</v>
      </c>
      <c r="L9" s="180">
        <v>650</v>
      </c>
    </row>
    <row r="10" spans="1:12" ht="15" customHeight="1">
      <c r="A10" s="190" t="s">
        <v>434</v>
      </c>
      <c r="B10" s="316" t="s">
        <v>435</v>
      </c>
      <c r="C10" s="190">
        <f>J10</f>
        <v>600</v>
      </c>
      <c r="D10" s="190">
        <f t="shared" si="0"/>
        <v>455</v>
      </c>
      <c r="E10" s="190">
        <f>$J$11</f>
        <v>425</v>
      </c>
      <c r="F10" s="190">
        <f t="shared" si="1"/>
        <v>335</v>
      </c>
      <c r="I10" s="180" t="s">
        <v>509</v>
      </c>
      <c r="J10" s="180">
        <v>600</v>
      </c>
      <c r="K10" s="180">
        <v>515</v>
      </c>
      <c r="L10" s="180">
        <v>455</v>
      </c>
    </row>
    <row r="11" spans="1:12" ht="15" customHeight="1">
      <c r="A11" s="190" t="s">
        <v>436</v>
      </c>
      <c r="B11" s="316" t="s">
        <v>437</v>
      </c>
      <c r="C11" s="190">
        <f>$K$10</f>
        <v>515</v>
      </c>
      <c r="D11" s="190">
        <f t="shared" si="0"/>
        <v>455</v>
      </c>
      <c r="E11" s="190">
        <f>$K$11</f>
        <v>380</v>
      </c>
      <c r="F11" s="190">
        <f t="shared" si="1"/>
        <v>335</v>
      </c>
      <c r="I11" s="180" t="s">
        <v>510</v>
      </c>
      <c r="J11" s="180">
        <v>425</v>
      </c>
      <c r="K11" s="180">
        <v>380</v>
      </c>
      <c r="L11" s="180">
        <v>335</v>
      </c>
    </row>
    <row r="12" spans="1:12" ht="15" customHeight="1">
      <c r="A12" s="190" t="s">
        <v>438</v>
      </c>
      <c r="B12" s="316" t="s">
        <v>439</v>
      </c>
      <c r="C12" s="190">
        <f>$K$10</f>
        <v>515</v>
      </c>
      <c r="D12" s="190">
        <f t="shared" si="0"/>
        <v>455</v>
      </c>
      <c r="E12" s="190">
        <f>$K$11</f>
        <v>380</v>
      </c>
      <c r="F12" s="190">
        <f t="shared" si="1"/>
        <v>335</v>
      </c>
    </row>
    <row r="13" spans="1:12" ht="15" customHeight="1">
      <c r="A13" s="190" t="s">
        <v>440</v>
      </c>
      <c r="B13" s="316" t="s">
        <v>441</v>
      </c>
      <c r="C13" s="190">
        <f>$K$10</f>
        <v>515</v>
      </c>
      <c r="D13" s="190">
        <f t="shared" si="0"/>
        <v>455</v>
      </c>
      <c r="E13" s="190">
        <f>$K$11</f>
        <v>380</v>
      </c>
      <c r="F13" s="190">
        <f t="shared" si="1"/>
        <v>335</v>
      </c>
      <c r="J13" s="183"/>
      <c r="K13" s="183"/>
      <c r="L13" s="183"/>
    </row>
    <row r="14" spans="1:12" ht="15" customHeight="1">
      <c r="A14" s="190" t="s">
        <v>442</v>
      </c>
      <c r="B14" s="316" t="s">
        <v>443</v>
      </c>
      <c r="C14" s="190">
        <f>$K$10</f>
        <v>515</v>
      </c>
      <c r="D14" s="190">
        <f t="shared" si="0"/>
        <v>455</v>
      </c>
      <c r="E14" s="190">
        <f>$K$11</f>
        <v>380</v>
      </c>
      <c r="F14" s="190">
        <f t="shared" si="1"/>
        <v>335</v>
      </c>
    </row>
    <row r="15" spans="1:12" ht="15" customHeight="1">
      <c r="A15" s="190" t="s">
        <v>444</v>
      </c>
      <c r="B15" s="316" t="s">
        <v>445</v>
      </c>
      <c r="C15" s="190">
        <f>$K$10</f>
        <v>515</v>
      </c>
      <c r="D15" s="190">
        <f t="shared" si="0"/>
        <v>455</v>
      </c>
      <c r="E15" s="190">
        <f>$K$11</f>
        <v>380</v>
      </c>
      <c r="F15" s="190">
        <f t="shared" si="1"/>
        <v>335</v>
      </c>
    </row>
    <row r="16" spans="1:12" ht="15" customHeight="1">
      <c r="A16" s="190" t="s">
        <v>424</v>
      </c>
      <c r="B16" s="316" t="s">
        <v>428</v>
      </c>
      <c r="C16" s="190">
        <f>J10</f>
        <v>600</v>
      </c>
      <c r="D16" s="190">
        <f t="shared" si="0"/>
        <v>455</v>
      </c>
      <c r="E16" s="190">
        <f>$J$11</f>
        <v>425</v>
      </c>
      <c r="F16" s="190">
        <f t="shared" si="1"/>
        <v>335</v>
      </c>
    </row>
    <row r="17" spans="1:6" ht="15" customHeight="1">
      <c r="A17" s="190" t="s">
        <v>446</v>
      </c>
      <c r="B17" s="316" t="s">
        <v>447</v>
      </c>
      <c r="C17" s="190">
        <f t="shared" ref="C17:C34" si="2">$K$10</f>
        <v>515</v>
      </c>
      <c r="D17" s="190">
        <f t="shared" si="0"/>
        <v>455</v>
      </c>
      <c r="E17" s="190">
        <f t="shared" ref="E17:E34" si="3">$K$11</f>
        <v>380</v>
      </c>
      <c r="F17" s="190">
        <f t="shared" si="1"/>
        <v>335</v>
      </c>
    </row>
    <row r="18" spans="1:6" ht="15" customHeight="1">
      <c r="A18" s="190" t="s">
        <v>448</v>
      </c>
      <c r="B18" s="316" t="s">
        <v>449</v>
      </c>
      <c r="C18" s="190">
        <f t="shared" si="2"/>
        <v>515</v>
      </c>
      <c r="D18" s="190">
        <f t="shared" si="0"/>
        <v>455</v>
      </c>
      <c r="E18" s="190">
        <f t="shared" si="3"/>
        <v>380</v>
      </c>
      <c r="F18" s="190">
        <f t="shared" si="1"/>
        <v>335</v>
      </c>
    </row>
    <row r="19" spans="1:6" ht="15" customHeight="1">
      <c r="A19" s="190" t="s">
        <v>450</v>
      </c>
      <c r="B19" s="316" t="s">
        <v>451</v>
      </c>
      <c r="C19" s="190">
        <f t="shared" si="2"/>
        <v>515</v>
      </c>
      <c r="D19" s="190">
        <f t="shared" si="0"/>
        <v>455</v>
      </c>
      <c r="E19" s="190">
        <f t="shared" si="3"/>
        <v>380</v>
      </c>
      <c r="F19" s="190">
        <f t="shared" si="1"/>
        <v>335</v>
      </c>
    </row>
    <row r="20" spans="1:6" ht="15" customHeight="1">
      <c r="A20" s="190" t="s">
        <v>452</v>
      </c>
      <c r="B20" s="316" t="s">
        <v>417</v>
      </c>
      <c r="C20" s="190">
        <f t="shared" si="2"/>
        <v>515</v>
      </c>
      <c r="D20" s="190">
        <f t="shared" si="0"/>
        <v>455</v>
      </c>
      <c r="E20" s="190">
        <f t="shared" si="3"/>
        <v>380</v>
      </c>
      <c r="F20" s="190">
        <f t="shared" si="1"/>
        <v>335</v>
      </c>
    </row>
    <row r="21" spans="1:6" ht="15" customHeight="1">
      <c r="A21" s="190" t="s">
        <v>453</v>
      </c>
      <c r="B21" s="316" t="s">
        <v>454</v>
      </c>
      <c r="C21" s="190">
        <f t="shared" si="2"/>
        <v>515</v>
      </c>
      <c r="D21" s="190">
        <f t="shared" si="0"/>
        <v>455</v>
      </c>
      <c r="E21" s="190">
        <f t="shared" si="3"/>
        <v>380</v>
      </c>
      <c r="F21" s="190">
        <f t="shared" si="1"/>
        <v>335</v>
      </c>
    </row>
    <row r="22" spans="1:6" ht="15" customHeight="1">
      <c r="A22" s="190" t="s">
        <v>455</v>
      </c>
      <c r="B22" s="316" t="s">
        <v>456</v>
      </c>
      <c r="C22" s="190">
        <f t="shared" si="2"/>
        <v>515</v>
      </c>
      <c r="D22" s="190">
        <f t="shared" si="0"/>
        <v>455</v>
      </c>
      <c r="E22" s="190">
        <f t="shared" si="3"/>
        <v>380</v>
      </c>
      <c r="F22" s="190">
        <f t="shared" si="1"/>
        <v>335</v>
      </c>
    </row>
    <row r="23" spans="1:6" ht="15" customHeight="1">
      <c r="A23" s="190" t="s">
        <v>457</v>
      </c>
      <c r="B23" s="316" t="s">
        <v>458</v>
      </c>
      <c r="C23" s="190">
        <f t="shared" si="2"/>
        <v>515</v>
      </c>
      <c r="D23" s="190">
        <f t="shared" si="0"/>
        <v>455</v>
      </c>
      <c r="E23" s="190">
        <f t="shared" si="3"/>
        <v>380</v>
      </c>
      <c r="F23" s="190">
        <f t="shared" si="1"/>
        <v>335</v>
      </c>
    </row>
    <row r="24" spans="1:6" ht="15" customHeight="1">
      <c r="A24" s="190" t="s">
        <v>459</v>
      </c>
      <c r="B24" s="316" t="s">
        <v>460</v>
      </c>
      <c r="C24" s="190">
        <f t="shared" si="2"/>
        <v>515</v>
      </c>
      <c r="D24" s="190">
        <f t="shared" si="0"/>
        <v>455</v>
      </c>
      <c r="E24" s="190">
        <f t="shared" si="3"/>
        <v>380</v>
      </c>
      <c r="F24" s="190">
        <f t="shared" si="1"/>
        <v>335</v>
      </c>
    </row>
    <row r="25" spans="1:6" ht="15" customHeight="1">
      <c r="A25" s="190" t="s">
        <v>461</v>
      </c>
      <c r="B25" s="316" t="s">
        <v>462</v>
      </c>
      <c r="C25" s="190">
        <f t="shared" si="2"/>
        <v>515</v>
      </c>
      <c r="D25" s="190">
        <f t="shared" si="0"/>
        <v>455</v>
      </c>
      <c r="E25" s="190">
        <f t="shared" si="3"/>
        <v>380</v>
      </c>
      <c r="F25" s="190">
        <f t="shared" si="1"/>
        <v>335</v>
      </c>
    </row>
    <row r="26" spans="1:6" ht="15" customHeight="1">
      <c r="A26" s="190" t="s">
        <v>463</v>
      </c>
      <c r="B26" s="316" t="s">
        <v>464</v>
      </c>
      <c r="C26" s="190">
        <f t="shared" si="2"/>
        <v>515</v>
      </c>
      <c r="D26" s="190">
        <f t="shared" si="0"/>
        <v>455</v>
      </c>
      <c r="E26" s="190">
        <f t="shared" si="3"/>
        <v>380</v>
      </c>
      <c r="F26" s="190">
        <f t="shared" si="1"/>
        <v>335</v>
      </c>
    </row>
    <row r="27" spans="1:6" ht="15" customHeight="1">
      <c r="A27" s="190" t="s">
        <v>465</v>
      </c>
      <c r="B27" s="316" t="s">
        <v>466</v>
      </c>
      <c r="C27" s="190">
        <f t="shared" si="2"/>
        <v>515</v>
      </c>
      <c r="D27" s="190">
        <f t="shared" si="0"/>
        <v>455</v>
      </c>
      <c r="E27" s="190">
        <f t="shared" si="3"/>
        <v>380</v>
      </c>
      <c r="F27" s="190">
        <f t="shared" si="1"/>
        <v>335</v>
      </c>
    </row>
    <row r="28" spans="1:6" ht="15" customHeight="1">
      <c r="A28" s="190" t="s">
        <v>467</v>
      </c>
      <c r="B28" s="316" t="s">
        <v>468</v>
      </c>
      <c r="C28" s="190">
        <f t="shared" si="2"/>
        <v>515</v>
      </c>
      <c r="D28" s="190">
        <f t="shared" si="0"/>
        <v>455</v>
      </c>
      <c r="E28" s="190">
        <f t="shared" si="3"/>
        <v>380</v>
      </c>
      <c r="F28" s="190">
        <f t="shared" si="1"/>
        <v>335</v>
      </c>
    </row>
    <row r="29" spans="1:6" ht="15" customHeight="1">
      <c r="A29" s="190" t="s">
        <v>469</v>
      </c>
      <c r="B29" s="316" t="s">
        <v>470</v>
      </c>
      <c r="C29" s="190">
        <f t="shared" si="2"/>
        <v>515</v>
      </c>
      <c r="D29" s="190">
        <f t="shared" si="0"/>
        <v>455</v>
      </c>
      <c r="E29" s="190">
        <f t="shared" si="3"/>
        <v>380</v>
      </c>
      <c r="F29" s="190">
        <f t="shared" si="1"/>
        <v>335</v>
      </c>
    </row>
    <row r="30" spans="1:6" ht="15" customHeight="1">
      <c r="A30" s="190" t="s">
        <v>471</v>
      </c>
      <c r="B30" s="316" t="s">
        <v>472</v>
      </c>
      <c r="C30" s="190">
        <f t="shared" si="2"/>
        <v>515</v>
      </c>
      <c r="D30" s="190">
        <f t="shared" si="0"/>
        <v>455</v>
      </c>
      <c r="E30" s="190">
        <f t="shared" si="3"/>
        <v>380</v>
      </c>
      <c r="F30" s="190">
        <f t="shared" si="1"/>
        <v>335</v>
      </c>
    </row>
    <row r="31" spans="1:6" ht="15" customHeight="1">
      <c r="A31" s="190" t="s">
        <v>473</v>
      </c>
      <c r="B31" s="316" t="s">
        <v>474</v>
      </c>
      <c r="C31" s="190">
        <f t="shared" si="2"/>
        <v>515</v>
      </c>
      <c r="D31" s="190">
        <f t="shared" si="0"/>
        <v>455</v>
      </c>
      <c r="E31" s="190">
        <f t="shared" si="3"/>
        <v>380</v>
      </c>
      <c r="F31" s="190">
        <f t="shared" si="1"/>
        <v>335</v>
      </c>
    </row>
    <row r="32" spans="1:6" ht="15" customHeight="1">
      <c r="A32" s="190" t="s">
        <v>475</v>
      </c>
      <c r="B32" s="316" t="s">
        <v>476</v>
      </c>
      <c r="C32" s="190">
        <f t="shared" si="2"/>
        <v>515</v>
      </c>
      <c r="D32" s="190">
        <f t="shared" si="0"/>
        <v>455</v>
      </c>
      <c r="E32" s="190">
        <f t="shared" si="3"/>
        <v>380</v>
      </c>
      <c r="F32" s="190">
        <f t="shared" si="1"/>
        <v>335</v>
      </c>
    </row>
    <row r="33" spans="1:6" ht="15" customHeight="1">
      <c r="A33" s="190" t="s">
        <v>477</v>
      </c>
      <c r="B33" s="316" t="s">
        <v>478</v>
      </c>
      <c r="C33" s="190">
        <f t="shared" si="2"/>
        <v>515</v>
      </c>
      <c r="D33" s="190">
        <f t="shared" si="0"/>
        <v>455</v>
      </c>
      <c r="E33" s="190">
        <f t="shared" si="3"/>
        <v>380</v>
      </c>
      <c r="F33" s="190">
        <f t="shared" si="1"/>
        <v>335</v>
      </c>
    </row>
    <row r="34" spans="1:6" ht="15" customHeight="1">
      <c r="A34" s="190" t="s">
        <v>479</v>
      </c>
      <c r="B34" s="316" t="s">
        <v>480</v>
      </c>
      <c r="C34" s="190">
        <f t="shared" si="2"/>
        <v>515</v>
      </c>
      <c r="D34" s="190">
        <f t="shared" si="0"/>
        <v>455</v>
      </c>
      <c r="E34" s="190">
        <f t="shared" si="3"/>
        <v>380</v>
      </c>
      <c r="F34" s="190">
        <f t="shared" si="1"/>
        <v>335</v>
      </c>
    </row>
    <row r="35" spans="1:6" ht="15" customHeight="1">
      <c r="A35" s="190"/>
      <c r="B35" s="317" t="s">
        <v>584</v>
      </c>
      <c r="C35" s="190">
        <f>D35</f>
        <v>455</v>
      </c>
      <c r="D35" s="190">
        <f>D34</f>
        <v>455</v>
      </c>
      <c r="E35" s="190">
        <f>F35</f>
        <v>335</v>
      </c>
      <c r="F35" s="190">
        <f>F34</f>
        <v>335</v>
      </c>
    </row>
    <row r="44" spans="1:6" ht="15" customHeight="1">
      <c r="E44" s="183"/>
    </row>
  </sheetData>
  <mergeCells count="4">
    <mergeCell ref="C6:D6"/>
    <mergeCell ref="B6:B7"/>
    <mergeCell ref="A6:A7"/>
    <mergeCell ref="E6:F6"/>
  </mergeCells>
  <hyperlinks>
    <hyperlink ref="I6" r:id="rId1" location="art3" xr:uid="{578CC7FE-66E7-457F-9242-B0F001FFFC77}"/>
    <hyperlink ref="I5" r:id="rId2" display="http://legislacao.planalto.gov.br/legisla/legislacao.nsf/Viw_Identificacao/DEC 5.992-2006?OpenDocument" xr:uid="{59D3C849-1007-436C-9EA9-1423E059F11E}"/>
  </hyperlink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F635-E9C7-4E81-B570-A3C2E67C4703}">
  <sheetPr>
    <tabColor rgb="FFFFC000"/>
  </sheetPr>
  <dimension ref="B1:O41"/>
  <sheetViews>
    <sheetView topLeftCell="A6" workbookViewId="0">
      <selection activeCell="L31" sqref="L31"/>
    </sheetView>
  </sheetViews>
  <sheetFormatPr defaultColWidth="9.140625" defaultRowHeight="15"/>
  <cols>
    <col min="1" max="1" width="1.7109375" style="131" customWidth="1"/>
    <col min="2" max="2" width="13" style="131" customWidth="1"/>
    <col min="3" max="3" width="16.28515625" style="131" customWidth="1"/>
    <col min="4" max="4" width="11.140625" style="131" customWidth="1"/>
    <col min="5" max="5" width="6.7109375" style="131" customWidth="1"/>
    <col min="6" max="8" width="11.140625" style="131" customWidth="1"/>
    <col min="9" max="9" width="22.28515625" style="131" customWidth="1"/>
    <col min="10" max="10" width="10" style="131" customWidth="1"/>
    <col min="11" max="11" width="16" style="164" customWidth="1"/>
    <col min="12" max="12" width="19.42578125" style="131" bestFit="1" customWidth="1"/>
    <col min="13" max="13" width="14.140625" style="131" customWidth="1"/>
    <col min="14" max="14" width="9.42578125" style="131" customWidth="1"/>
    <col min="15" max="15" width="5.42578125" style="131" customWidth="1"/>
    <col min="16" max="16384" width="9.140625" style="131"/>
  </cols>
  <sheetData>
    <row r="1" spans="2:15" ht="7.5" customHeight="1"/>
    <row r="2" spans="2:15" ht="19.5" customHeight="1">
      <c r="B2" s="172" t="s">
        <v>504</v>
      </c>
      <c r="C2" s="172" t="s">
        <v>550</v>
      </c>
      <c r="D2" s="172"/>
      <c r="E2" s="172"/>
      <c r="F2" s="172"/>
      <c r="G2" s="172"/>
      <c r="H2" s="179"/>
      <c r="I2" s="178"/>
      <c r="K2" s="131"/>
    </row>
    <row r="3" spans="2:15" ht="19.5" customHeight="1">
      <c r="B3" s="172"/>
      <c r="C3" s="172" t="s">
        <v>505</v>
      </c>
      <c r="D3" s="172"/>
      <c r="E3" s="172"/>
      <c r="F3" s="172"/>
      <c r="G3" s="172"/>
      <c r="H3" s="179"/>
      <c r="I3" s="178"/>
      <c r="K3" s="131"/>
    </row>
    <row r="4" spans="2:15" ht="19.5" customHeight="1">
      <c r="B4" s="172"/>
      <c r="C4" s="172" t="s">
        <v>503</v>
      </c>
      <c r="D4" s="172"/>
      <c r="E4" s="172"/>
      <c r="F4" s="172"/>
      <c r="G4" s="172"/>
      <c r="H4" s="179"/>
      <c r="I4" s="178"/>
      <c r="K4" s="131"/>
    </row>
    <row r="5" spans="2:15" ht="19.5" customHeight="1">
      <c r="B5" s="172"/>
      <c r="C5" s="172" t="s">
        <v>549</v>
      </c>
      <c r="D5" s="172"/>
      <c r="E5" s="172"/>
      <c r="F5" s="172"/>
      <c r="G5" s="172"/>
      <c r="H5" s="179"/>
      <c r="I5" s="178"/>
      <c r="K5" s="131"/>
    </row>
    <row r="6" spans="2:15" ht="30" customHeight="1">
      <c r="B6" s="159"/>
      <c r="C6" s="160"/>
      <c r="D6" s="160"/>
      <c r="K6" s="131"/>
    </row>
    <row r="7" spans="2:15" ht="15.75" customHeight="1" thickBot="1">
      <c r="B7" s="173" t="s">
        <v>548</v>
      </c>
      <c r="C7" s="174"/>
      <c r="D7" s="174"/>
      <c r="E7" s="175"/>
      <c r="F7" s="175"/>
      <c r="G7" s="175"/>
      <c r="H7" s="175"/>
    </row>
    <row r="8" spans="2:15" ht="15.75" customHeight="1" thickTop="1">
      <c r="B8" s="159"/>
      <c r="C8" s="160"/>
      <c r="D8" s="160"/>
    </row>
    <row r="9" spans="2:15" ht="15.75" customHeight="1">
      <c r="B9" s="161" t="s">
        <v>501</v>
      </c>
      <c r="C9" s="161" t="s">
        <v>500</v>
      </c>
      <c r="D9" s="161" t="s">
        <v>419</v>
      </c>
      <c r="F9" s="161" t="s">
        <v>421</v>
      </c>
      <c r="G9" s="161" t="s">
        <v>422</v>
      </c>
      <c r="H9" s="161" t="s">
        <v>423</v>
      </c>
      <c r="I9" s="212"/>
      <c r="J9" s="129"/>
      <c r="K9" s="238" t="s">
        <v>582</v>
      </c>
      <c r="L9" s="239"/>
      <c r="M9" s="239"/>
      <c r="N9" s="129"/>
      <c r="O9" s="129"/>
    </row>
    <row r="10" spans="2:15" ht="15.75" customHeight="1">
      <c r="B10" s="162" t="s">
        <v>424</v>
      </c>
      <c r="C10" s="162" t="s">
        <v>56182</v>
      </c>
      <c r="D10" s="163" cm="1">
        <f t="array" ref="D10">(MIN(IF(F10:H10&gt;0,F10:H10)))</f>
        <v>1727</v>
      </c>
      <c r="F10" s="210">
        <v>1727</v>
      </c>
      <c r="G10" s="210">
        <v>1820</v>
      </c>
      <c r="H10" s="210">
        <v>0</v>
      </c>
      <c r="I10" s="211"/>
      <c r="K10" s="240" t="s">
        <v>501</v>
      </c>
      <c r="L10" s="240" t="s">
        <v>500</v>
      </c>
      <c r="M10" s="240" t="s">
        <v>419</v>
      </c>
    </row>
    <row r="11" spans="2:15" ht="15.75" customHeight="1">
      <c r="B11" s="162" t="s">
        <v>427</v>
      </c>
      <c r="C11" s="162" t="s">
        <v>56182</v>
      </c>
      <c r="D11" s="163" cm="1">
        <f t="array" ref="D11">(MIN(IF(F11:H11&gt;0,F11:H11)))</f>
        <v>1422</v>
      </c>
      <c r="F11" s="210">
        <v>1422</v>
      </c>
      <c r="G11" s="210">
        <v>2884</v>
      </c>
      <c r="H11" s="210">
        <v>0</v>
      </c>
      <c r="I11" s="211"/>
      <c r="K11" s="236" t="s">
        <v>542</v>
      </c>
      <c r="L11" s="235" t="s">
        <v>56185</v>
      </c>
      <c r="M11" s="237">
        <f>D14</f>
        <v>1634.5</v>
      </c>
    </row>
    <row r="12" spans="2:15" ht="15.75" customHeight="1">
      <c r="B12" s="162" t="s">
        <v>425</v>
      </c>
      <c r="C12" s="162" t="s">
        <v>56182</v>
      </c>
      <c r="D12" s="163" cm="1">
        <f t="array" ref="D12">(MIN(IF(F12:H12&gt;0,F12:H12)))</f>
        <v>2015</v>
      </c>
      <c r="F12" s="210">
        <v>2015</v>
      </c>
      <c r="G12" s="210">
        <v>2805</v>
      </c>
      <c r="H12" s="210">
        <v>0</v>
      </c>
      <c r="I12" s="211"/>
      <c r="K12" s="236" t="s">
        <v>542</v>
      </c>
      <c r="L12" s="235" t="s">
        <v>462</v>
      </c>
      <c r="M12" s="237">
        <f>D21</f>
        <v>1280.5</v>
      </c>
    </row>
    <row r="13" spans="2:15" ht="15.75" customHeight="1">
      <c r="B13" s="162" t="s">
        <v>426</v>
      </c>
      <c r="C13" s="162" t="s">
        <v>56182</v>
      </c>
      <c r="D13" s="163" cm="1">
        <f t="array" ref="D13">(MIN(IF(F13:H13&gt;0,F13:H13)))</f>
        <v>1374</v>
      </c>
      <c r="F13" s="210">
        <v>1374</v>
      </c>
      <c r="G13" s="210">
        <v>1638</v>
      </c>
      <c r="H13" s="210">
        <v>0</v>
      </c>
      <c r="I13" s="211"/>
      <c r="K13" s="236" t="s">
        <v>542</v>
      </c>
      <c r="L13" s="235" t="s">
        <v>56186</v>
      </c>
      <c r="M13" s="237">
        <f>D28</f>
        <v>1429.25</v>
      </c>
    </row>
    <row r="14" spans="2:15" ht="15.75" customHeight="1">
      <c r="B14" s="1033" t="s">
        <v>502</v>
      </c>
      <c r="C14" s="1034"/>
      <c r="D14" s="177">
        <f>AVERAGEIF(D10:D13,"&gt;0",D10:D13)</f>
        <v>1634.5</v>
      </c>
      <c r="F14" s="211"/>
      <c r="G14" s="211"/>
      <c r="H14" s="211"/>
      <c r="I14" s="211"/>
      <c r="K14" s="236" t="s">
        <v>542</v>
      </c>
      <c r="L14" s="236" t="s">
        <v>584</v>
      </c>
      <c r="M14" s="237">
        <f>D30</f>
        <v>1448.0833333333333</v>
      </c>
    </row>
    <row r="15" spans="2:15" ht="15.75" customHeight="1">
      <c r="C15" s="677"/>
      <c r="D15" s="677"/>
      <c r="E15" s="159"/>
      <c r="F15" s="212"/>
      <c r="G15" s="212"/>
      <c r="H15" s="212"/>
      <c r="I15" s="211"/>
      <c r="K15" s="236" t="s">
        <v>542</v>
      </c>
      <c r="L15" s="235" t="s">
        <v>431</v>
      </c>
      <c r="M15" s="237">
        <f>D39</f>
        <v>874</v>
      </c>
    </row>
    <row r="16" spans="2:15" ht="15.75" customHeight="1">
      <c r="B16" s="161" t="s">
        <v>418</v>
      </c>
      <c r="C16" s="161" t="s">
        <v>420</v>
      </c>
      <c r="D16" s="161" t="s">
        <v>419</v>
      </c>
      <c r="E16" s="159"/>
      <c r="F16" s="213" t="s">
        <v>421</v>
      </c>
      <c r="G16" s="213" t="s">
        <v>422</v>
      </c>
      <c r="H16" s="213" t="s">
        <v>423</v>
      </c>
      <c r="I16" s="212"/>
      <c r="J16" s="129"/>
      <c r="K16" s="131"/>
      <c r="N16" s="129"/>
      <c r="O16" s="129"/>
    </row>
    <row r="17" spans="2:15" ht="15.75" customHeight="1">
      <c r="B17" s="162" t="s">
        <v>424</v>
      </c>
      <c r="C17" s="162" t="s">
        <v>56183</v>
      </c>
      <c r="D17" s="163" cm="1">
        <f t="array" ref="D17">(MIN(IF(F17:H17&gt;0,F17:H17)))</f>
        <v>1100</v>
      </c>
      <c r="E17" s="159"/>
      <c r="F17" s="210">
        <v>1100</v>
      </c>
      <c r="G17" s="210">
        <v>1296</v>
      </c>
      <c r="H17" s="210">
        <v>1396</v>
      </c>
      <c r="I17" s="211"/>
      <c r="K17" s="131"/>
    </row>
    <row r="18" spans="2:15" ht="15.75" customHeight="1">
      <c r="B18" s="162" t="s">
        <v>427</v>
      </c>
      <c r="C18" s="162" t="s">
        <v>56183</v>
      </c>
      <c r="D18" s="163" cm="1">
        <f t="array" ref="D18">(MIN(IF(F18:H18&gt;0,F18:H18)))</f>
        <v>1678</v>
      </c>
      <c r="E18" s="167"/>
      <c r="F18" s="210">
        <v>1678</v>
      </c>
      <c r="G18" s="214">
        <v>4282</v>
      </c>
      <c r="H18" s="210">
        <v>1730</v>
      </c>
      <c r="I18" s="211"/>
      <c r="K18" s="131"/>
    </row>
    <row r="19" spans="2:15" ht="15.75" customHeight="1">
      <c r="B19" s="162" t="s">
        <v>425</v>
      </c>
      <c r="C19" s="162" t="s">
        <v>56183</v>
      </c>
      <c r="D19" s="163" cm="1">
        <f t="array" ref="D19">(MIN(IF(F19:H19&gt;0,F19:H19)))</f>
        <v>1068</v>
      </c>
      <c r="E19" s="167"/>
      <c r="F19" s="210">
        <v>1068</v>
      </c>
      <c r="G19" s="210">
        <v>1920</v>
      </c>
      <c r="H19" s="210">
        <v>2025</v>
      </c>
      <c r="I19" s="211"/>
      <c r="K19" s="131"/>
    </row>
    <row r="20" spans="2:15" ht="15.75" customHeight="1">
      <c r="B20" s="162" t="s">
        <v>426</v>
      </c>
      <c r="C20" s="162" t="s">
        <v>56183</v>
      </c>
      <c r="D20" s="163" cm="1">
        <f t="array" ref="D20">(MIN(IF(F20:H20&gt;0,F20:H20)))</f>
        <v>1276</v>
      </c>
      <c r="E20" s="167"/>
      <c r="F20" s="210">
        <v>1276</v>
      </c>
      <c r="G20" s="210">
        <v>1638</v>
      </c>
      <c r="H20" s="210">
        <v>1979</v>
      </c>
      <c r="I20" s="211"/>
      <c r="K20" s="131"/>
    </row>
    <row r="21" spans="2:15" ht="15.75" customHeight="1">
      <c r="B21" s="1033" t="s">
        <v>502</v>
      </c>
      <c r="C21" s="1034"/>
      <c r="D21" s="177">
        <f>AVERAGEIF(D17:D20,"&gt;0",D17:D20)</f>
        <v>1280.5</v>
      </c>
      <c r="F21" s="211"/>
      <c r="G21" s="211"/>
      <c r="H21" s="211"/>
      <c r="I21" s="211"/>
      <c r="K21" s="131"/>
    </row>
    <row r="22" spans="2:15" ht="15.75" customHeight="1">
      <c r="C22" s="677"/>
      <c r="D22" s="677"/>
      <c r="E22" s="159"/>
      <c r="F22" s="212"/>
      <c r="G22" s="212"/>
      <c r="H22" s="212"/>
      <c r="I22" s="211"/>
      <c r="K22" s="131"/>
    </row>
    <row r="23" spans="2:15" ht="15.75" customHeight="1">
      <c r="B23" s="161" t="s">
        <v>418</v>
      </c>
      <c r="C23" s="161" t="s">
        <v>420</v>
      </c>
      <c r="D23" s="161" t="s">
        <v>419</v>
      </c>
      <c r="E23" s="159"/>
      <c r="F23" s="213" t="s">
        <v>421</v>
      </c>
      <c r="G23" s="213" t="s">
        <v>422</v>
      </c>
      <c r="H23" s="213" t="s">
        <v>423</v>
      </c>
      <c r="I23" s="212"/>
      <c r="J23" s="129"/>
      <c r="K23" s="131"/>
      <c r="N23" s="129"/>
      <c r="O23" s="129"/>
    </row>
    <row r="24" spans="2:15" ht="15.75" customHeight="1">
      <c r="B24" s="162" t="s">
        <v>424</v>
      </c>
      <c r="C24" s="162" t="s">
        <v>56184</v>
      </c>
      <c r="D24" s="163" cm="1">
        <f t="array" ref="D24">(MIN(IF(F24:H24&gt;0,F24:H24)))</f>
        <v>1140</v>
      </c>
      <c r="E24" s="159"/>
      <c r="F24" s="210">
        <v>1140</v>
      </c>
      <c r="G24" s="210">
        <v>1504</v>
      </c>
      <c r="H24" s="210">
        <v>1586</v>
      </c>
      <c r="I24" s="211"/>
      <c r="K24" s="131"/>
    </row>
    <row r="25" spans="2:15" ht="15.75" customHeight="1">
      <c r="B25" s="162" t="s">
        <v>427</v>
      </c>
      <c r="C25" s="162" t="s">
        <v>56184</v>
      </c>
      <c r="D25" s="163" cm="1">
        <f t="array" ref="D25">(MIN(IF(F25:H25&gt;0,F25:H25)))</f>
        <v>1708</v>
      </c>
      <c r="E25" s="167"/>
      <c r="F25" s="210">
        <v>1708</v>
      </c>
      <c r="G25" s="214">
        <v>2548</v>
      </c>
      <c r="H25" s="210">
        <v>2278</v>
      </c>
      <c r="I25" s="211"/>
      <c r="K25" s="131"/>
    </row>
    <row r="26" spans="2:15" ht="15.75" customHeight="1">
      <c r="B26" s="162" t="s">
        <v>425</v>
      </c>
      <c r="C26" s="162" t="s">
        <v>56184</v>
      </c>
      <c r="D26" s="163" cm="1">
        <f t="array" ref="D26">(MIN(IF(F26:H26&gt;0,F26:H26)))</f>
        <v>1613</v>
      </c>
      <c r="E26" s="167"/>
      <c r="F26" s="210">
        <v>2058</v>
      </c>
      <c r="G26" s="210">
        <v>1613</v>
      </c>
      <c r="H26" s="210">
        <v>2104</v>
      </c>
      <c r="I26" s="211"/>
      <c r="K26" s="131"/>
    </row>
    <row r="27" spans="2:15" ht="15.75" customHeight="1">
      <c r="B27" s="162" t="s">
        <v>426</v>
      </c>
      <c r="C27" s="162" t="s">
        <v>56184</v>
      </c>
      <c r="D27" s="163" cm="1">
        <f t="array" ref="D27">(MIN(IF(F27:H27&gt;0,F27:H27)))</f>
        <v>1256</v>
      </c>
      <c r="E27" s="167"/>
      <c r="F27" s="210">
        <v>1256</v>
      </c>
      <c r="G27" s="210">
        <v>1991</v>
      </c>
      <c r="H27" s="210">
        <v>1782</v>
      </c>
      <c r="I27" s="211"/>
      <c r="K27" s="131"/>
    </row>
    <row r="28" spans="2:15" ht="15.75" customHeight="1">
      <c r="B28" s="1033" t="s">
        <v>502</v>
      </c>
      <c r="C28" s="1034"/>
      <c r="D28" s="177">
        <f>AVERAGEIF(D24:D27,"&gt;0",D24:D27)</f>
        <v>1429.25</v>
      </c>
      <c r="F28" s="211"/>
      <c r="G28" s="211"/>
      <c r="H28" s="211"/>
      <c r="I28" s="211"/>
    </row>
    <row r="29" spans="2:15" ht="15.75" customHeight="1">
      <c r="B29" s="159"/>
      <c r="C29" s="160"/>
      <c r="D29" s="160"/>
    </row>
    <row r="30" spans="2:15" ht="15.75" customHeight="1">
      <c r="B30" s="1031" t="s">
        <v>643</v>
      </c>
      <c r="C30" s="1032"/>
      <c r="D30" s="209">
        <f>AVERAGE(D14,D21,D28)</f>
        <v>1448.0833333333333</v>
      </c>
    </row>
    <row r="31" spans="2:15" ht="15.75" customHeight="1">
      <c r="B31" s="159"/>
      <c r="C31" s="160"/>
      <c r="D31" s="160"/>
    </row>
    <row r="32" spans="2:15" ht="15.75" customHeight="1" thickBot="1">
      <c r="B32" s="176" t="s">
        <v>578</v>
      </c>
      <c r="C32" s="175"/>
      <c r="D32" s="175"/>
      <c r="E32" s="175"/>
      <c r="F32" s="175"/>
      <c r="G32" s="175"/>
      <c r="H32" s="175"/>
    </row>
    <row r="33" spans="2:11" ht="15.75" customHeight="1" thickTop="1"/>
    <row r="34" spans="2:11" ht="15.75" customHeight="1">
      <c r="B34" s="161" t="s">
        <v>501</v>
      </c>
      <c r="C34" s="161" t="s">
        <v>500</v>
      </c>
      <c r="D34" s="161" t="s">
        <v>419</v>
      </c>
      <c r="F34" s="161" t="s">
        <v>421</v>
      </c>
      <c r="G34" s="161" t="s">
        <v>422</v>
      </c>
      <c r="H34" s="161" t="s">
        <v>423</v>
      </c>
    </row>
    <row r="35" spans="2:11" ht="15.75" customHeight="1">
      <c r="B35" s="162" t="s">
        <v>424</v>
      </c>
      <c r="C35" s="162" t="s">
        <v>56203</v>
      </c>
      <c r="D35" s="163" cm="1">
        <f t="array" ref="D35">(MIN(IF(F35:H35&gt;0,F35:H35)))</f>
        <v>525</v>
      </c>
      <c r="F35" s="210">
        <v>568</v>
      </c>
      <c r="G35" s="210">
        <v>574</v>
      </c>
      <c r="H35" s="210">
        <v>525</v>
      </c>
      <c r="K35" s="131"/>
    </row>
    <row r="36" spans="2:11" ht="15.75" customHeight="1">
      <c r="B36" s="162" t="s">
        <v>427</v>
      </c>
      <c r="C36" s="162" t="s">
        <v>56203</v>
      </c>
      <c r="D36" s="163" cm="1">
        <f t="array" ref="D36">(MIN(IF(F36:H36&gt;0,F36:H36)))</f>
        <v>1183</v>
      </c>
      <c r="F36" s="210">
        <v>1183</v>
      </c>
      <c r="G36" s="210">
        <v>1338</v>
      </c>
      <c r="H36" s="210">
        <v>1902</v>
      </c>
      <c r="K36" s="131"/>
    </row>
    <row r="37" spans="2:11" ht="15.75" customHeight="1">
      <c r="B37" s="162" t="s">
        <v>425</v>
      </c>
      <c r="C37" s="162" t="s">
        <v>56203</v>
      </c>
      <c r="D37" s="163" cm="1">
        <f t="array" ref="D37">(MIN(IF(F37:H37&gt;0,F37:H37)))</f>
        <v>914</v>
      </c>
      <c r="F37" s="210">
        <v>914</v>
      </c>
      <c r="G37" s="210">
        <v>933</v>
      </c>
      <c r="H37" s="210">
        <v>1003</v>
      </c>
    </row>
    <row r="38" spans="2:11" ht="15.75" customHeight="1">
      <c r="B38" s="162" t="s">
        <v>426</v>
      </c>
      <c r="C38" s="162" t="s">
        <v>56203</v>
      </c>
      <c r="D38" s="163" cm="1">
        <f t="array" ref="D38">(MIN(IF(F38:H38&gt;0,F38:H38)))</f>
        <v>0</v>
      </c>
      <c r="F38" s="210">
        <v>0</v>
      </c>
      <c r="G38" s="210">
        <v>0</v>
      </c>
      <c r="H38" s="210">
        <v>0</v>
      </c>
    </row>
    <row r="39" spans="2:11" ht="15.75" customHeight="1">
      <c r="B39" s="1031" t="s">
        <v>502</v>
      </c>
      <c r="C39" s="1032"/>
      <c r="D39" s="209">
        <f>AVERAGEIF(D35:D38,"&gt;0",D35:D38)</f>
        <v>874</v>
      </c>
    </row>
    <row r="40" spans="2:11" ht="15.75" customHeight="1">
      <c r="B40" s="206"/>
      <c r="C40" s="206"/>
      <c r="D40" s="207"/>
    </row>
    <row r="41" spans="2:11">
      <c r="B41" s="208"/>
      <c r="C41" s="208"/>
      <c r="D41" s="208"/>
      <c r="E41" s="208"/>
      <c r="F41" s="208"/>
      <c r="G41" s="208"/>
      <c r="H41" s="208"/>
    </row>
  </sheetData>
  <mergeCells count="5">
    <mergeCell ref="B39:C39"/>
    <mergeCell ref="B14:C14"/>
    <mergeCell ref="B21:C21"/>
    <mergeCell ref="B30:C30"/>
    <mergeCell ref="B28:C28"/>
  </mergeCells>
  <pageMargins left="0.511811024" right="0.511811024" top="0.78740157499999996" bottom="0.78740157499999996" header="0.31496062000000002" footer="0.31496062000000002"/>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00796-3C63-480E-A69F-8BA7E4FA35EE}">
  <sheetPr>
    <tabColor rgb="FFFFC000"/>
  </sheetPr>
  <dimension ref="B2:Z242"/>
  <sheetViews>
    <sheetView workbookViewId="0"/>
  </sheetViews>
  <sheetFormatPr defaultColWidth="9.140625" defaultRowHeight="15"/>
  <cols>
    <col min="1" max="1" width="2.7109375" style="3" customWidth="1"/>
    <col min="2" max="16384" width="9.140625" style="3"/>
  </cols>
  <sheetData>
    <row r="2" spans="2:26" s="50" customFormat="1" ht="24.95" customHeight="1">
      <c r="B2" s="678" t="s">
        <v>56187</v>
      </c>
      <c r="C2" s="678"/>
      <c r="D2" s="678"/>
      <c r="E2" s="678"/>
      <c r="F2" s="678"/>
      <c r="G2" s="678"/>
      <c r="H2" s="678"/>
      <c r="I2" s="678"/>
      <c r="J2" s="678"/>
      <c r="K2" s="678"/>
      <c r="L2" s="678"/>
      <c r="M2" s="678"/>
      <c r="N2" s="678"/>
      <c r="O2" s="678"/>
      <c r="P2" s="678"/>
      <c r="Q2" s="678"/>
      <c r="R2" s="678"/>
      <c r="S2" s="678"/>
      <c r="T2" s="678"/>
      <c r="U2" s="678"/>
      <c r="V2" s="678"/>
      <c r="W2" s="678"/>
      <c r="X2" s="678"/>
      <c r="Y2" s="678"/>
      <c r="Z2" s="678"/>
    </row>
    <row r="3" spans="2:26" s="50" customFormat="1" ht="20.100000000000001" customHeight="1">
      <c r="B3" s="679" t="s">
        <v>56188</v>
      </c>
      <c r="C3" s="679"/>
      <c r="D3" s="679"/>
      <c r="E3" s="679"/>
      <c r="F3" s="679"/>
      <c r="G3" s="679"/>
      <c r="H3" s="679"/>
      <c r="I3" s="679"/>
      <c r="J3" s="679"/>
      <c r="K3" s="679"/>
      <c r="L3" s="679"/>
      <c r="M3" s="679"/>
      <c r="N3" s="679"/>
      <c r="O3" s="679"/>
      <c r="P3" s="679"/>
      <c r="Q3" s="679"/>
      <c r="R3" s="679"/>
      <c r="S3" s="679"/>
      <c r="T3" s="679"/>
      <c r="U3" s="679"/>
      <c r="V3" s="679"/>
      <c r="W3" s="679"/>
      <c r="X3" s="679"/>
      <c r="Y3" s="679"/>
      <c r="Z3" s="679"/>
    </row>
    <row r="4" spans="2:26" s="50" customFormat="1"/>
    <row r="18" spans="2:26" s="50" customFormat="1" ht="20.100000000000001" customHeight="1">
      <c r="B18" s="679" t="s">
        <v>56189</v>
      </c>
      <c r="C18" s="679"/>
      <c r="D18" s="679"/>
      <c r="E18" s="679"/>
      <c r="F18" s="679"/>
      <c r="G18" s="679"/>
      <c r="H18" s="679"/>
      <c r="I18" s="679"/>
      <c r="J18" s="679"/>
      <c r="K18" s="679"/>
      <c r="L18" s="679"/>
      <c r="M18" s="679"/>
      <c r="N18" s="679"/>
      <c r="O18" s="679"/>
      <c r="P18" s="679"/>
      <c r="Q18" s="679"/>
      <c r="R18" s="679"/>
      <c r="S18" s="679"/>
      <c r="T18" s="679"/>
      <c r="U18" s="679"/>
      <c r="V18" s="679"/>
      <c r="W18" s="679"/>
      <c r="X18" s="679"/>
      <c r="Y18" s="679"/>
      <c r="Z18" s="679"/>
    </row>
    <row r="33" spans="2:26" s="50" customFormat="1" ht="20.100000000000001" customHeight="1">
      <c r="B33" s="679" t="s">
        <v>56190</v>
      </c>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row>
    <row r="46" spans="2:26" s="50" customFormat="1" ht="20.100000000000001" customHeight="1">
      <c r="B46" s="679" t="s">
        <v>56206</v>
      </c>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row>
    <row r="63" spans="2:26" s="50" customFormat="1" ht="24.95" customHeight="1">
      <c r="B63" s="678" t="s">
        <v>56191</v>
      </c>
      <c r="C63" s="678"/>
      <c r="D63" s="678"/>
      <c r="E63" s="678"/>
      <c r="F63" s="678"/>
      <c r="G63" s="678"/>
      <c r="H63" s="678"/>
      <c r="I63" s="678"/>
      <c r="J63" s="678"/>
      <c r="K63" s="678"/>
      <c r="L63" s="678"/>
      <c r="M63" s="678"/>
      <c r="N63" s="678"/>
      <c r="O63" s="678"/>
      <c r="P63" s="678"/>
      <c r="Q63" s="678"/>
      <c r="R63" s="678"/>
      <c r="S63" s="678"/>
      <c r="T63" s="678"/>
      <c r="U63" s="678"/>
      <c r="V63" s="678"/>
      <c r="W63" s="678"/>
      <c r="X63" s="678"/>
      <c r="Y63" s="678"/>
      <c r="Z63" s="678"/>
    </row>
    <row r="64" spans="2:26" s="50" customFormat="1" ht="20.100000000000001" customHeight="1">
      <c r="B64" s="679" t="s">
        <v>56192</v>
      </c>
      <c r="C64" s="679"/>
      <c r="D64" s="679"/>
      <c r="E64" s="679"/>
      <c r="F64" s="679"/>
      <c r="G64" s="679"/>
      <c r="H64" s="679"/>
      <c r="I64" s="679"/>
      <c r="J64" s="679"/>
      <c r="K64" s="679"/>
      <c r="L64" s="679"/>
      <c r="M64" s="679"/>
      <c r="N64" s="679"/>
      <c r="O64" s="679"/>
      <c r="P64" s="679"/>
      <c r="Q64" s="679"/>
      <c r="R64" s="679"/>
      <c r="S64" s="679"/>
      <c r="T64" s="679"/>
      <c r="U64" s="679"/>
      <c r="V64" s="679"/>
      <c r="W64" s="679"/>
      <c r="X64" s="679"/>
      <c r="Y64" s="679"/>
      <c r="Z64" s="679"/>
    </row>
    <row r="65" spans="2:26" s="50" customFormat="1"/>
    <row r="80" spans="2:26" s="50" customFormat="1" ht="20.100000000000001" customHeight="1">
      <c r="B80" s="679" t="s">
        <v>56193</v>
      </c>
      <c r="C80" s="679"/>
      <c r="D80" s="679"/>
      <c r="E80" s="679"/>
      <c r="F80" s="679"/>
      <c r="G80" s="679"/>
      <c r="H80" s="679"/>
      <c r="I80" s="679"/>
      <c r="J80" s="679"/>
      <c r="K80" s="679"/>
      <c r="L80" s="679"/>
      <c r="M80" s="679"/>
      <c r="N80" s="679"/>
      <c r="O80" s="679"/>
      <c r="P80" s="679"/>
      <c r="Q80" s="679"/>
      <c r="R80" s="679"/>
      <c r="S80" s="679"/>
      <c r="T80" s="679"/>
      <c r="U80" s="679"/>
      <c r="V80" s="679"/>
      <c r="W80" s="679"/>
      <c r="X80" s="679"/>
      <c r="Y80" s="679"/>
      <c r="Z80" s="679"/>
    </row>
    <row r="97" spans="2:26" s="50" customFormat="1" ht="20.100000000000001" customHeight="1">
      <c r="B97" s="679" t="s">
        <v>56194</v>
      </c>
      <c r="C97" s="679"/>
      <c r="D97" s="679"/>
      <c r="E97" s="679"/>
      <c r="F97" s="679"/>
      <c r="G97" s="679"/>
      <c r="H97" s="679"/>
      <c r="I97" s="679"/>
      <c r="J97" s="679"/>
      <c r="K97" s="679"/>
      <c r="L97" s="679"/>
      <c r="M97" s="679"/>
      <c r="N97" s="679"/>
      <c r="O97" s="679"/>
      <c r="P97" s="679"/>
      <c r="Q97" s="679"/>
      <c r="R97" s="679"/>
      <c r="S97" s="679"/>
      <c r="T97" s="679"/>
      <c r="U97" s="679"/>
      <c r="V97" s="679"/>
      <c r="W97" s="679"/>
      <c r="X97" s="679"/>
      <c r="Y97" s="679"/>
      <c r="Z97" s="679"/>
    </row>
    <row r="112" spans="2:26" s="50" customFormat="1" ht="20.100000000000001" customHeight="1">
      <c r="B112" s="679" t="s">
        <v>56207</v>
      </c>
      <c r="C112" s="679"/>
      <c r="D112" s="679"/>
      <c r="E112" s="679"/>
      <c r="F112" s="679"/>
      <c r="G112" s="679"/>
      <c r="H112" s="679"/>
      <c r="I112" s="679"/>
      <c r="J112" s="679"/>
      <c r="K112" s="679"/>
      <c r="L112" s="679"/>
      <c r="M112" s="679"/>
      <c r="N112" s="679"/>
      <c r="O112" s="679"/>
      <c r="P112" s="679"/>
      <c r="Q112" s="679"/>
      <c r="R112" s="679"/>
      <c r="S112" s="679"/>
      <c r="T112" s="679"/>
      <c r="U112" s="679"/>
      <c r="V112" s="679"/>
      <c r="W112" s="679"/>
      <c r="X112" s="679"/>
      <c r="Y112" s="679"/>
      <c r="Z112" s="679"/>
    </row>
    <row r="131" spans="2:26" s="50" customFormat="1" ht="24.95" customHeight="1">
      <c r="B131" s="678" t="s">
        <v>56195</v>
      </c>
      <c r="C131" s="678"/>
      <c r="D131" s="678"/>
      <c r="E131" s="678"/>
      <c r="F131" s="678"/>
      <c r="G131" s="678"/>
      <c r="H131" s="678"/>
      <c r="I131" s="678"/>
      <c r="J131" s="678"/>
      <c r="K131" s="678"/>
      <c r="L131" s="678"/>
      <c r="M131" s="678"/>
      <c r="N131" s="678"/>
      <c r="O131" s="678"/>
      <c r="P131" s="678"/>
      <c r="Q131" s="678"/>
      <c r="R131" s="678"/>
      <c r="S131" s="678"/>
      <c r="T131" s="678"/>
      <c r="U131" s="678"/>
      <c r="V131" s="678"/>
      <c r="W131" s="678"/>
      <c r="X131" s="678"/>
      <c r="Y131" s="678"/>
      <c r="Z131" s="678"/>
    </row>
    <row r="132" spans="2:26" s="50" customFormat="1" ht="20.100000000000001" customHeight="1">
      <c r="B132" s="679" t="s">
        <v>56196</v>
      </c>
      <c r="C132" s="679"/>
      <c r="D132" s="679"/>
      <c r="E132" s="679"/>
      <c r="F132" s="679"/>
      <c r="G132" s="679"/>
      <c r="H132" s="679"/>
      <c r="I132" s="679"/>
      <c r="J132" s="679"/>
      <c r="K132" s="679"/>
      <c r="L132" s="679"/>
      <c r="M132" s="679"/>
      <c r="N132" s="679"/>
      <c r="O132" s="679"/>
      <c r="P132" s="679"/>
      <c r="Q132" s="679"/>
      <c r="R132" s="679"/>
      <c r="S132" s="679"/>
      <c r="T132" s="679"/>
      <c r="U132" s="679"/>
      <c r="V132" s="679"/>
      <c r="W132" s="679"/>
      <c r="X132" s="679"/>
      <c r="Y132" s="679"/>
      <c r="Z132" s="679"/>
    </row>
    <row r="133" spans="2:26" s="50" customFormat="1"/>
    <row r="149" spans="2:26" s="50" customFormat="1" ht="20.100000000000001" customHeight="1">
      <c r="B149" s="679" t="s">
        <v>56197</v>
      </c>
      <c r="C149" s="679"/>
      <c r="D149" s="679"/>
      <c r="E149" s="679"/>
      <c r="F149" s="679"/>
      <c r="G149" s="679"/>
      <c r="H149" s="679"/>
      <c r="I149" s="679"/>
      <c r="J149" s="679"/>
      <c r="K149" s="679"/>
      <c r="L149" s="679"/>
      <c r="M149" s="679"/>
      <c r="N149" s="679"/>
      <c r="O149" s="679"/>
      <c r="P149" s="679"/>
      <c r="Q149" s="679"/>
      <c r="R149" s="679"/>
      <c r="S149" s="679"/>
      <c r="T149" s="679"/>
      <c r="U149" s="679"/>
      <c r="V149" s="679"/>
      <c r="W149" s="679"/>
      <c r="X149" s="679"/>
      <c r="Y149" s="679"/>
      <c r="Z149" s="679"/>
    </row>
    <row r="169" spans="2:26" s="50" customFormat="1" ht="20.100000000000001" customHeight="1">
      <c r="B169" s="679" t="s">
        <v>56198</v>
      </c>
      <c r="C169" s="679"/>
      <c r="D169" s="679"/>
      <c r="E169" s="679"/>
      <c r="F169" s="679"/>
      <c r="G169" s="679"/>
      <c r="H169" s="679"/>
      <c r="I169" s="679"/>
      <c r="J169" s="679"/>
      <c r="K169" s="679"/>
      <c r="L169" s="679"/>
      <c r="M169" s="679"/>
      <c r="N169" s="679"/>
      <c r="O169" s="679"/>
      <c r="P169" s="679"/>
      <c r="Q169" s="679"/>
      <c r="R169" s="679"/>
      <c r="S169" s="679"/>
      <c r="T169" s="679"/>
      <c r="U169" s="679"/>
      <c r="V169" s="679"/>
      <c r="W169" s="679"/>
      <c r="X169" s="679"/>
      <c r="Y169" s="679"/>
      <c r="Z169" s="679"/>
    </row>
    <row r="187" spans="2:26" s="50" customFormat="1" ht="20.100000000000001" customHeight="1">
      <c r="B187" s="679" t="s">
        <v>56208</v>
      </c>
      <c r="C187" s="679"/>
      <c r="D187" s="679"/>
      <c r="E187" s="679"/>
      <c r="F187" s="679"/>
      <c r="G187" s="679"/>
      <c r="H187" s="679"/>
      <c r="I187" s="679"/>
      <c r="J187" s="679"/>
      <c r="K187" s="679"/>
      <c r="L187" s="679"/>
      <c r="M187" s="679"/>
      <c r="N187" s="679"/>
      <c r="O187" s="679"/>
      <c r="P187" s="679"/>
      <c r="Q187" s="679"/>
      <c r="R187" s="679"/>
      <c r="S187" s="679"/>
      <c r="T187" s="679"/>
      <c r="U187" s="679"/>
      <c r="V187" s="679"/>
      <c r="W187" s="679"/>
      <c r="X187" s="679"/>
      <c r="Y187" s="679"/>
      <c r="Z187" s="679"/>
    </row>
    <row r="210" spans="2:26" s="50" customFormat="1" ht="24.95" customHeight="1">
      <c r="B210" s="678" t="s">
        <v>56199</v>
      </c>
      <c r="C210" s="678"/>
      <c r="D210" s="678"/>
      <c r="E210" s="678"/>
      <c r="F210" s="678"/>
      <c r="G210" s="678"/>
      <c r="H210" s="678"/>
      <c r="I210" s="678"/>
      <c r="J210" s="678"/>
      <c r="K210" s="678"/>
      <c r="L210" s="678"/>
      <c r="M210" s="678"/>
      <c r="N210" s="678"/>
      <c r="O210" s="678"/>
      <c r="P210" s="678"/>
      <c r="Q210" s="678"/>
      <c r="R210" s="678"/>
      <c r="S210" s="678"/>
      <c r="T210" s="678"/>
      <c r="U210" s="678"/>
      <c r="V210" s="678"/>
      <c r="W210" s="678"/>
      <c r="X210" s="678"/>
      <c r="Y210" s="678"/>
      <c r="Z210" s="678"/>
    </row>
    <row r="211" spans="2:26" s="50" customFormat="1" ht="20.100000000000001" customHeight="1">
      <c r="B211" s="679" t="s">
        <v>56200</v>
      </c>
      <c r="C211" s="679"/>
      <c r="D211" s="679"/>
      <c r="E211" s="679"/>
      <c r="F211" s="679"/>
      <c r="G211" s="679"/>
      <c r="H211" s="679"/>
      <c r="I211" s="679"/>
      <c r="J211" s="679"/>
      <c r="K211" s="679"/>
      <c r="L211" s="679"/>
      <c r="M211" s="679"/>
      <c r="N211" s="679"/>
      <c r="O211" s="679"/>
      <c r="P211" s="679"/>
      <c r="Q211" s="679"/>
      <c r="R211" s="679"/>
      <c r="S211" s="679"/>
      <c r="T211" s="679"/>
      <c r="U211" s="679"/>
      <c r="V211" s="679"/>
      <c r="W211" s="679"/>
      <c r="X211" s="679"/>
      <c r="Y211" s="679"/>
      <c r="Z211" s="679"/>
    </row>
    <row r="212" spans="2:26" s="50" customFormat="1"/>
    <row r="226" spans="2:26" s="50" customFormat="1" ht="20.100000000000001" customHeight="1">
      <c r="B226" s="679" t="s">
        <v>56201</v>
      </c>
      <c r="C226" s="679"/>
      <c r="D226" s="679"/>
      <c r="E226" s="679"/>
      <c r="F226" s="679"/>
      <c r="G226" s="679"/>
      <c r="H226" s="679"/>
      <c r="I226" s="679"/>
      <c r="J226" s="679"/>
      <c r="K226" s="679"/>
      <c r="L226" s="679"/>
      <c r="M226" s="679"/>
      <c r="N226" s="679"/>
      <c r="O226" s="679"/>
      <c r="P226" s="679"/>
      <c r="Q226" s="679"/>
      <c r="R226" s="679"/>
      <c r="S226" s="679"/>
      <c r="T226" s="679"/>
      <c r="U226" s="679"/>
      <c r="V226" s="679"/>
      <c r="W226" s="679"/>
      <c r="X226" s="679"/>
      <c r="Y226" s="679"/>
      <c r="Z226" s="679"/>
    </row>
    <row r="242" spans="2:26" s="50" customFormat="1" ht="20.100000000000001" customHeight="1">
      <c r="B242" s="679" t="s">
        <v>56202</v>
      </c>
      <c r="C242" s="679"/>
      <c r="D242" s="679"/>
      <c r="E242" s="679"/>
      <c r="F242" s="679"/>
      <c r="G242" s="679"/>
      <c r="H242" s="679"/>
      <c r="I242" s="679"/>
      <c r="J242" s="679"/>
      <c r="K242" s="679"/>
      <c r="L242" s="679"/>
      <c r="M242" s="679"/>
      <c r="N242" s="679"/>
      <c r="O242" s="679"/>
      <c r="P242" s="679"/>
      <c r="Q242" s="679"/>
      <c r="R242" s="679"/>
      <c r="S242" s="679"/>
      <c r="T242" s="679"/>
      <c r="U242" s="679"/>
      <c r="V242" s="679"/>
      <c r="W242" s="679"/>
      <c r="X242" s="679"/>
      <c r="Y242" s="679"/>
      <c r="Z242" s="679"/>
    </row>
  </sheetData>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E3DAD-C3BD-4952-A429-D97B5C36E63A}">
  <sheetPr>
    <tabColor rgb="FF002060"/>
    <pageSetUpPr fitToPage="1"/>
  </sheetPr>
  <dimension ref="A1:AW42"/>
  <sheetViews>
    <sheetView showGridLines="0" tabSelected="1" topLeftCell="A4" zoomScale="90" zoomScaleNormal="90" workbookViewId="0">
      <selection activeCell="M12" sqref="M12"/>
    </sheetView>
  </sheetViews>
  <sheetFormatPr defaultColWidth="9.140625" defaultRowHeight="12.75"/>
  <cols>
    <col min="1" max="1" width="2.140625" style="131" customWidth="1"/>
    <col min="2" max="2" width="8.28515625" style="171" customWidth="1"/>
    <col min="3" max="3" width="52.28515625" style="808" customWidth="1"/>
    <col min="4" max="4" width="10.85546875" style="171" customWidth="1"/>
    <col min="5" max="5" width="12.5703125" style="171" customWidth="1"/>
    <col min="6" max="6" width="14.28515625" style="171" customWidth="1"/>
    <col min="7" max="7" width="15.42578125" style="171" hidden="1" customWidth="1"/>
    <col min="8" max="8" width="13.28515625" style="171" hidden="1" customWidth="1"/>
    <col min="9" max="9" width="12.140625" style="171" hidden="1" customWidth="1"/>
    <col min="10" max="10" width="18" style="171" hidden="1" customWidth="1"/>
    <col min="11" max="11" width="16.7109375" style="131" customWidth="1"/>
    <col min="12" max="12" width="16.5703125" style="131" customWidth="1"/>
    <col min="13" max="13" width="17.7109375" style="131" customWidth="1"/>
    <col min="14" max="14" width="10.42578125" style="377" customWidth="1"/>
    <col min="15" max="17" width="7" style="131" customWidth="1"/>
    <col min="18" max="18" width="11.5703125" style="131" customWidth="1"/>
    <col min="19" max="25" width="4.140625" style="375" customWidth="1"/>
    <col min="26" max="27" width="4.140625" style="130" customWidth="1"/>
    <col min="28" max="47" width="4.140625" style="375" customWidth="1"/>
    <col min="48" max="16384" width="9.140625" style="131"/>
  </cols>
  <sheetData>
    <row r="1" spans="1:49">
      <c r="K1" s="371"/>
      <c r="L1" s="371"/>
      <c r="M1" s="371"/>
      <c r="N1" s="372"/>
      <c r="O1" s="373"/>
      <c r="P1" s="374"/>
      <c r="Q1" s="374"/>
      <c r="R1" s="374"/>
      <c r="Z1" s="375"/>
      <c r="AA1" s="375"/>
    </row>
    <row r="2" spans="1:49" ht="29.25" customHeight="1">
      <c r="B2" s="900" t="s">
        <v>642</v>
      </c>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900"/>
      <c r="AG2" s="900"/>
      <c r="AH2" s="900"/>
      <c r="AI2" s="900"/>
      <c r="AJ2" s="900"/>
      <c r="AK2" s="900"/>
      <c r="AL2" s="900"/>
      <c r="AM2" s="900"/>
      <c r="AN2" s="900"/>
      <c r="AO2" s="900"/>
      <c r="AP2" s="900"/>
      <c r="AQ2" s="900"/>
      <c r="AR2" s="900"/>
      <c r="AS2" s="900"/>
      <c r="AT2" s="900"/>
      <c r="AU2" s="900"/>
    </row>
    <row r="3" spans="1:49" ht="15">
      <c r="B3" s="357"/>
      <c r="C3" s="809"/>
      <c r="D3" s="357"/>
      <c r="E3" s="357"/>
      <c r="F3" s="357"/>
      <c r="G3" s="357"/>
      <c r="H3" s="357"/>
      <c r="I3" s="357"/>
      <c r="J3" s="357"/>
      <c r="K3" s="358"/>
      <c r="L3" s="358"/>
      <c r="M3" s="358"/>
      <c r="N3" s="359"/>
      <c r="O3" s="358"/>
      <c r="P3" s="358"/>
      <c r="Q3" s="358"/>
      <c r="R3" s="358"/>
      <c r="S3" s="360"/>
      <c r="T3" s="360"/>
      <c r="U3" s="360"/>
      <c r="V3" s="360"/>
      <c r="W3" s="360"/>
      <c r="X3" s="360"/>
      <c r="Y3" s="360"/>
      <c r="Z3" s="360"/>
      <c r="AA3" s="360"/>
      <c r="AB3" s="360"/>
      <c r="AC3" s="360"/>
      <c r="AD3" s="360"/>
      <c r="AE3" s="360"/>
      <c r="AF3" s="360"/>
    </row>
    <row r="4" spans="1:49" ht="48" customHeight="1">
      <c r="B4" s="904" t="s">
        <v>313</v>
      </c>
      <c r="C4" s="906" t="s">
        <v>56263</v>
      </c>
      <c r="D4" s="904" t="s">
        <v>334</v>
      </c>
      <c r="E4" s="904" t="s">
        <v>325</v>
      </c>
      <c r="F4" s="904" t="s">
        <v>56221</v>
      </c>
      <c r="G4" s="873" t="s">
        <v>629</v>
      </c>
      <c r="H4" s="873" t="s">
        <v>56256</v>
      </c>
      <c r="I4" s="873" t="s">
        <v>652</v>
      </c>
      <c r="J4" s="906" t="s">
        <v>366</v>
      </c>
      <c r="K4" s="906" t="s">
        <v>366</v>
      </c>
      <c r="L4" s="904" t="s">
        <v>56331</v>
      </c>
      <c r="M4" s="904" t="s">
        <v>56266</v>
      </c>
      <c r="N4" s="916" t="s">
        <v>164</v>
      </c>
      <c r="O4" s="907" t="s">
        <v>56260</v>
      </c>
      <c r="P4" s="907"/>
      <c r="Q4" s="907"/>
      <c r="R4" s="874" t="s">
        <v>56261</v>
      </c>
      <c r="S4" s="911" t="s">
        <v>601</v>
      </c>
      <c r="T4" s="911"/>
      <c r="U4" s="911"/>
      <c r="V4" s="911"/>
      <c r="W4" s="911"/>
      <c r="X4" s="911"/>
      <c r="Y4" s="911"/>
      <c r="Z4" s="911"/>
      <c r="AA4" s="911"/>
      <c r="AB4" s="911"/>
      <c r="AC4" s="911"/>
      <c r="AD4" s="911"/>
      <c r="AE4" s="911"/>
      <c r="AF4" s="875" t="s">
        <v>265</v>
      </c>
      <c r="AG4" s="908" t="s">
        <v>367</v>
      </c>
      <c r="AH4" s="909"/>
      <c r="AI4" s="908" t="s">
        <v>368</v>
      </c>
      <c r="AJ4" s="909"/>
      <c r="AK4" s="908" t="s">
        <v>369</v>
      </c>
      <c r="AL4" s="910"/>
      <c r="AM4" s="910"/>
      <c r="AN4" s="876" t="s">
        <v>598</v>
      </c>
      <c r="AO4" s="908" t="s">
        <v>370</v>
      </c>
      <c r="AP4" s="909"/>
      <c r="AQ4" s="876" t="s">
        <v>599</v>
      </c>
      <c r="AR4" s="898" t="s">
        <v>371</v>
      </c>
      <c r="AS4" s="899"/>
      <c r="AT4" s="876" t="s">
        <v>372</v>
      </c>
      <c r="AU4" s="876" t="s">
        <v>602</v>
      </c>
      <c r="AV4" s="806"/>
    </row>
    <row r="5" spans="1:49" ht="18.75" customHeight="1">
      <c r="B5" s="905"/>
      <c r="C5" s="906"/>
      <c r="D5" s="905"/>
      <c r="E5" s="905"/>
      <c r="F5" s="905"/>
      <c r="G5" s="877" t="s">
        <v>56265</v>
      </c>
      <c r="H5" s="877" t="s">
        <v>56265</v>
      </c>
      <c r="I5" s="877" t="s">
        <v>56265</v>
      </c>
      <c r="J5" s="906"/>
      <c r="K5" s="906"/>
      <c r="L5" s="905"/>
      <c r="M5" s="905"/>
      <c r="N5" s="916"/>
      <c r="O5" s="878" t="s">
        <v>373</v>
      </c>
      <c r="P5" s="879" t="s">
        <v>374</v>
      </c>
      <c r="Q5" s="878" t="s">
        <v>616</v>
      </c>
      <c r="R5" s="878" t="s">
        <v>374</v>
      </c>
      <c r="S5" s="880">
        <v>1</v>
      </c>
      <c r="T5" s="880">
        <v>2</v>
      </c>
      <c r="U5" s="880">
        <v>3</v>
      </c>
      <c r="V5" s="880">
        <v>4</v>
      </c>
      <c r="W5" s="880">
        <v>5</v>
      </c>
      <c r="X5" s="880">
        <v>6</v>
      </c>
      <c r="Y5" s="880">
        <v>7</v>
      </c>
      <c r="Z5" s="880">
        <v>8</v>
      </c>
      <c r="AA5" s="880">
        <v>9</v>
      </c>
      <c r="AB5" s="880">
        <v>10</v>
      </c>
      <c r="AC5" s="880">
        <v>11</v>
      </c>
      <c r="AD5" s="880">
        <v>12</v>
      </c>
      <c r="AE5" s="880">
        <v>13</v>
      </c>
      <c r="AF5" s="880">
        <v>14</v>
      </c>
      <c r="AG5" s="880">
        <v>15</v>
      </c>
      <c r="AH5" s="880">
        <v>16</v>
      </c>
      <c r="AI5" s="880">
        <v>17</v>
      </c>
      <c r="AJ5" s="880">
        <v>18</v>
      </c>
      <c r="AK5" s="880">
        <v>19</v>
      </c>
      <c r="AL5" s="880">
        <v>20</v>
      </c>
      <c r="AM5" s="880">
        <v>21</v>
      </c>
      <c r="AN5" s="880">
        <v>22</v>
      </c>
      <c r="AO5" s="880">
        <v>23</v>
      </c>
      <c r="AP5" s="880">
        <v>24</v>
      </c>
      <c r="AQ5" s="880">
        <v>25</v>
      </c>
      <c r="AR5" s="880">
        <v>26</v>
      </c>
      <c r="AS5" s="880">
        <v>27</v>
      </c>
      <c r="AT5" s="880">
        <v>28</v>
      </c>
      <c r="AU5" s="880">
        <v>29</v>
      </c>
      <c r="AV5" s="806"/>
    </row>
    <row r="6" spans="1:49" ht="21.75" customHeight="1">
      <c r="A6" s="131" t="s">
        <v>782</v>
      </c>
      <c r="B6" s="812">
        <v>1</v>
      </c>
      <c r="C6" s="717" t="s">
        <v>554</v>
      </c>
      <c r="D6" s="718"/>
      <c r="E6" s="719"/>
      <c r="F6" s="719"/>
      <c r="G6" s="715">
        <f ca="1">'1.PdT'!K51</f>
        <v>169843.54</v>
      </c>
      <c r="H6" s="719">
        <f ca="1">SUMIF('Diárias e Passagens'!A:O,LEFT('Cronograma F-F'!B7,1),'Diárias e Passagens'!O:O)*(1+Dados!$C$17)</f>
        <v>10302.6852</v>
      </c>
      <c r="I6" s="719">
        <f ca="1">SUMIF('Inspeção-Veículo'!A:N,B7,'Inspeção-Veículo'!N:N)*(1+Dados!$C$17)</f>
        <v>0</v>
      </c>
      <c r="J6" s="719">
        <f ca="1">SUM(G6:I6)</f>
        <v>180146.22520000002</v>
      </c>
      <c r="K6" s="378">
        <f ca="1">SUM(K7:K8)</f>
        <v>180146.23</v>
      </c>
      <c r="L6" s="720"/>
      <c r="M6" s="883"/>
      <c r="N6" s="721"/>
      <c r="O6" s="380"/>
      <c r="P6" s="381"/>
      <c r="Q6" s="722"/>
      <c r="R6" s="380"/>
      <c r="S6" s="407"/>
      <c r="T6" s="407"/>
      <c r="U6" s="407"/>
      <c r="V6" s="407"/>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8"/>
      <c r="AV6" s="806"/>
      <c r="AW6" s="211"/>
    </row>
    <row r="7" spans="1:49" ht="24" customHeight="1">
      <c r="B7" s="813" t="s">
        <v>631</v>
      </c>
      <c r="C7" s="416" t="s">
        <v>56317</v>
      </c>
      <c r="D7" s="518" t="s">
        <v>56220</v>
      </c>
      <c r="E7" s="723">
        <v>1</v>
      </c>
      <c r="F7" s="518">
        <f ca="1">K7</f>
        <v>108087.74</v>
      </c>
      <c r="G7" s="730"/>
      <c r="H7" s="730"/>
      <c r="I7" s="730"/>
      <c r="J7" s="730"/>
      <c r="K7" s="388">
        <f ca="1">ROUND(VLOOKUP(B6,Recursos!B:J,9,FALSE)*N7,2)</f>
        <v>108087.74</v>
      </c>
      <c r="L7" s="724" t="s">
        <v>265</v>
      </c>
      <c r="M7" s="884" t="s">
        <v>56280</v>
      </c>
      <c r="N7" s="725">
        <v>0.6</v>
      </c>
      <c r="O7" s="726">
        <v>1</v>
      </c>
      <c r="P7" s="391">
        <v>0.7</v>
      </c>
      <c r="Q7" s="727">
        <f>(P7+O7)-1</f>
        <v>0.7</v>
      </c>
      <c r="R7" s="726">
        <v>0.3</v>
      </c>
      <c r="S7" s="411">
        <f t="shared" ref="S7:AJ35" si="0">IF(S$5=$Q7,0,IF($Q7+$R7=S$5,1,IF(AND(S$5&lt;=$Q7+$R7,S$5&gt;=$O7),0,"")))</f>
        <v>1</v>
      </c>
      <c r="T7" s="411" t="str">
        <f t="shared" si="0"/>
        <v/>
      </c>
      <c r="U7" s="411" t="str">
        <f t="shared" si="0"/>
        <v/>
      </c>
      <c r="V7" s="411" t="str">
        <f t="shared" si="0"/>
        <v/>
      </c>
      <c r="W7" s="411" t="str">
        <f t="shared" si="0"/>
        <v/>
      </c>
      <c r="X7" s="411" t="str">
        <f t="shared" si="0"/>
        <v/>
      </c>
      <c r="Y7" s="411" t="str">
        <f t="shared" si="0"/>
        <v/>
      </c>
      <c r="Z7" s="411" t="str">
        <f t="shared" si="0"/>
        <v/>
      </c>
      <c r="AA7" s="411" t="str">
        <f t="shared" si="0"/>
        <v/>
      </c>
      <c r="AB7" s="411" t="str">
        <f t="shared" si="0"/>
        <v/>
      </c>
      <c r="AC7" s="411" t="str">
        <f t="shared" si="0"/>
        <v/>
      </c>
      <c r="AD7" s="411" t="str">
        <f t="shared" si="0"/>
        <v/>
      </c>
      <c r="AE7" s="411" t="str">
        <f t="shared" si="0"/>
        <v/>
      </c>
      <c r="AF7" s="411" t="str">
        <f t="shared" si="0"/>
        <v/>
      </c>
      <c r="AG7" s="411" t="str">
        <f t="shared" si="0"/>
        <v/>
      </c>
      <c r="AH7" s="411" t="str">
        <f t="shared" si="0"/>
        <v/>
      </c>
      <c r="AI7" s="411" t="str">
        <f t="shared" si="0"/>
        <v/>
      </c>
      <c r="AJ7" s="411" t="str">
        <f t="shared" si="0"/>
        <v/>
      </c>
      <c r="AK7" s="411" t="str">
        <f t="shared" ref="AK7:AU36" si="1">IF(AK$5=$Q7,0,IF($Q7+$R7=AK$5,1,IF(AND(AK$5&lt;=$Q7+$R7,AK$5&gt;=$O7),0,"")))</f>
        <v/>
      </c>
      <c r="AL7" s="411" t="str">
        <f t="shared" si="1"/>
        <v/>
      </c>
      <c r="AM7" s="411" t="str">
        <f t="shared" si="1"/>
        <v/>
      </c>
      <c r="AN7" s="411" t="str">
        <f t="shared" si="1"/>
        <v/>
      </c>
      <c r="AO7" s="411" t="str">
        <f t="shared" si="1"/>
        <v/>
      </c>
      <c r="AP7" s="411" t="str">
        <f t="shared" si="1"/>
        <v/>
      </c>
      <c r="AQ7" s="411" t="str">
        <f t="shared" si="1"/>
        <v/>
      </c>
      <c r="AR7" s="411" t="str">
        <f t="shared" si="1"/>
        <v/>
      </c>
      <c r="AS7" s="411" t="str">
        <f t="shared" si="1"/>
        <v/>
      </c>
      <c r="AT7" s="411" t="str">
        <f t="shared" si="1"/>
        <v/>
      </c>
      <c r="AU7" s="412" t="str">
        <f t="shared" si="1"/>
        <v/>
      </c>
      <c r="AV7" s="806">
        <v>1</v>
      </c>
      <c r="AW7" s="211" t="s">
        <v>355</v>
      </c>
    </row>
    <row r="8" spans="1:49" ht="24" customHeight="1">
      <c r="B8" s="814" t="s">
        <v>632</v>
      </c>
      <c r="C8" s="417" t="s">
        <v>56318</v>
      </c>
      <c r="D8" s="517" t="s">
        <v>56220</v>
      </c>
      <c r="E8" s="728">
        <v>1</v>
      </c>
      <c r="F8" s="782">
        <f ca="1">K8</f>
        <v>72058.490000000005</v>
      </c>
      <c r="G8" s="728"/>
      <c r="H8" s="743">
        <f ca="1">SUMIF('Diárias e Passagens'!A:O,'Cronograma F-F'!B8,'Diárias e Passagens'!O:O)*(1+Dados!C17)</f>
        <v>0</v>
      </c>
      <c r="I8" s="743">
        <f ca="1">SUMIF('Inspeção-Veículo'!A:N,B8,'Inspeção-Veículo'!N:N)*(1+Dados!C17)</f>
        <v>0</v>
      </c>
      <c r="J8" s="743"/>
      <c r="K8" s="382">
        <f ca="1">ROUND(VLOOKUP(B6,Recursos!B:J,9,FALSE)-K7,2)</f>
        <v>72058.490000000005</v>
      </c>
      <c r="L8" s="881" t="s">
        <v>56332</v>
      </c>
      <c r="M8" s="884" t="s">
        <v>56280</v>
      </c>
      <c r="N8" s="383">
        <v>0.4</v>
      </c>
      <c r="O8" s="384">
        <v>4</v>
      </c>
      <c r="P8" s="385">
        <v>0.7</v>
      </c>
      <c r="Q8" s="792">
        <f>(P8+O8)-1</f>
        <v>3.7</v>
      </c>
      <c r="R8" s="726">
        <v>0.3</v>
      </c>
      <c r="S8" s="409" t="str">
        <f t="shared" ref="S8:AU8" si="2">IF(S$5=$Q8,0,IF($Q8+$R8=S$5,1,IF(AND(S$5&lt;=$Q8+$R8,S$5&gt;=$O8),0,"")))</f>
        <v/>
      </c>
      <c r="T8" s="409" t="str">
        <f t="shared" si="2"/>
        <v/>
      </c>
      <c r="U8" s="409" t="str">
        <f t="shared" si="2"/>
        <v/>
      </c>
      <c r="V8" s="409">
        <f t="shared" si="2"/>
        <v>1</v>
      </c>
      <c r="W8" s="409" t="str">
        <f t="shared" si="2"/>
        <v/>
      </c>
      <c r="X8" s="409" t="str">
        <f t="shared" si="2"/>
        <v/>
      </c>
      <c r="Y8" s="409" t="str">
        <f t="shared" si="2"/>
        <v/>
      </c>
      <c r="Z8" s="409" t="str">
        <f t="shared" si="2"/>
        <v/>
      </c>
      <c r="AA8" s="409" t="str">
        <f t="shared" si="2"/>
        <v/>
      </c>
      <c r="AB8" s="409" t="str">
        <f t="shared" si="2"/>
        <v/>
      </c>
      <c r="AC8" s="409" t="str">
        <f t="shared" si="2"/>
        <v/>
      </c>
      <c r="AD8" s="409" t="str">
        <f t="shared" si="2"/>
        <v/>
      </c>
      <c r="AE8" s="409" t="str">
        <f t="shared" si="2"/>
        <v/>
      </c>
      <c r="AF8" s="409" t="str">
        <f t="shared" si="2"/>
        <v/>
      </c>
      <c r="AG8" s="409" t="str">
        <f t="shared" si="2"/>
        <v/>
      </c>
      <c r="AH8" s="409" t="str">
        <f t="shared" si="2"/>
        <v/>
      </c>
      <c r="AI8" s="409" t="str">
        <f t="shared" si="2"/>
        <v/>
      </c>
      <c r="AJ8" s="409" t="str">
        <f t="shared" si="2"/>
        <v/>
      </c>
      <c r="AK8" s="409" t="str">
        <f t="shared" si="2"/>
        <v/>
      </c>
      <c r="AL8" s="409" t="str">
        <f t="shared" si="2"/>
        <v/>
      </c>
      <c r="AM8" s="409" t="str">
        <f t="shared" si="2"/>
        <v/>
      </c>
      <c r="AN8" s="409" t="str">
        <f t="shared" si="2"/>
        <v/>
      </c>
      <c r="AO8" s="409" t="str">
        <f t="shared" si="2"/>
        <v/>
      </c>
      <c r="AP8" s="409" t="str">
        <f t="shared" si="2"/>
        <v/>
      </c>
      <c r="AQ8" s="409" t="str">
        <f t="shared" si="2"/>
        <v/>
      </c>
      <c r="AR8" s="409" t="str">
        <f t="shared" si="2"/>
        <v/>
      </c>
      <c r="AS8" s="409" t="str">
        <f t="shared" si="2"/>
        <v/>
      </c>
      <c r="AT8" s="409" t="str">
        <f t="shared" si="2"/>
        <v/>
      </c>
      <c r="AU8" s="410" t="str">
        <f t="shared" si="2"/>
        <v/>
      </c>
      <c r="AV8" s="806">
        <v>1</v>
      </c>
      <c r="AW8" s="211" t="s">
        <v>355</v>
      </c>
    </row>
    <row r="9" spans="1:49" ht="21.75" customHeight="1">
      <c r="A9" s="131" t="s">
        <v>782</v>
      </c>
      <c r="B9" s="815">
        <v>2</v>
      </c>
      <c r="C9" s="732" t="s">
        <v>56233</v>
      </c>
      <c r="D9" s="731"/>
      <c r="E9" s="516"/>
      <c r="F9" s="793"/>
      <c r="G9" s="715">
        <f ca="1">'2.ET'!K51</f>
        <v>490173.01</v>
      </c>
      <c r="H9" s="719">
        <f ca="1">SUMIF('Diárias e Passagens'!A:O,'Cronograma F-F'!B10,'Diárias e Passagens'!O:O)*(1+Dados!C19)</f>
        <v>0</v>
      </c>
      <c r="I9" s="719">
        <f ca="1">SUMIF('Inspeção-Veículo'!A:N,B10,'Inspeção-Veículo'!N:N)*(1+Dados!C19)</f>
        <v>0</v>
      </c>
      <c r="J9" s="719">
        <f ca="1">SUM(G9:I9)</f>
        <v>490173.01</v>
      </c>
      <c r="K9" s="378">
        <f ca="1">K10</f>
        <v>490173.01</v>
      </c>
      <c r="L9" s="378"/>
      <c r="M9" s="885"/>
      <c r="N9" s="379"/>
      <c r="O9" s="380"/>
      <c r="P9" s="381"/>
      <c r="Q9" s="387"/>
      <c r="R9" s="387"/>
      <c r="S9" s="407"/>
      <c r="T9" s="407"/>
      <c r="U9" s="407"/>
      <c r="V9" s="407"/>
      <c r="W9" s="407"/>
      <c r="X9" s="407"/>
      <c r="Y9" s="407"/>
      <c r="Z9" s="407"/>
      <c r="AA9" s="407"/>
      <c r="AB9" s="407"/>
      <c r="AC9" s="407"/>
      <c r="AD9" s="407"/>
      <c r="AE9" s="407"/>
      <c r="AF9" s="407"/>
      <c r="AG9" s="407"/>
      <c r="AH9" s="407"/>
      <c r="AI9" s="407"/>
      <c r="AJ9" s="407"/>
      <c r="AK9" s="407"/>
      <c r="AL9" s="407"/>
      <c r="AM9" s="407"/>
      <c r="AN9" s="407"/>
      <c r="AO9" s="407"/>
      <c r="AP9" s="407"/>
      <c r="AQ9" s="407"/>
      <c r="AR9" s="407"/>
      <c r="AS9" s="407"/>
      <c r="AT9" s="407"/>
      <c r="AU9" s="408"/>
      <c r="AV9" s="806"/>
      <c r="AW9" s="376"/>
    </row>
    <row r="10" spans="1:49" ht="24" customHeight="1">
      <c r="B10" s="816" t="s">
        <v>580</v>
      </c>
      <c r="C10" s="417" t="s">
        <v>56210</v>
      </c>
      <c r="D10" s="517" t="s">
        <v>56220</v>
      </c>
      <c r="E10" s="728">
        <v>1</v>
      </c>
      <c r="F10" s="517">
        <f ca="1">K10</f>
        <v>490173.01</v>
      </c>
      <c r="G10" s="517"/>
      <c r="H10" s="517"/>
      <c r="I10" s="517"/>
      <c r="J10" s="517"/>
      <c r="K10" s="382">
        <f ca="1">ROUND(VLOOKUP(B9,Recursos!B:J,9,FALSE)*N10,2)</f>
        <v>490173.01</v>
      </c>
      <c r="L10" s="881" t="s">
        <v>56332</v>
      </c>
      <c r="M10" s="884" t="s">
        <v>56280</v>
      </c>
      <c r="N10" s="383">
        <v>1</v>
      </c>
      <c r="O10" s="384">
        <v>2</v>
      </c>
      <c r="P10" s="385">
        <v>2</v>
      </c>
      <c r="Q10" s="386">
        <f>(P10+O10)-1</f>
        <v>3</v>
      </c>
      <c r="R10" s="386">
        <v>1</v>
      </c>
      <c r="S10" s="409" t="str">
        <f t="shared" si="0"/>
        <v/>
      </c>
      <c r="T10" s="409">
        <f t="shared" si="0"/>
        <v>0</v>
      </c>
      <c r="U10" s="409">
        <f t="shared" si="0"/>
        <v>0</v>
      </c>
      <c r="V10" s="409">
        <f t="shared" si="0"/>
        <v>1</v>
      </c>
      <c r="W10" s="409" t="str">
        <f t="shared" si="0"/>
        <v/>
      </c>
      <c r="X10" s="409" t="str">
        <f t="shared" si="0"/>
        <v/>
      </c>
      <c r="Y10" s="409" t="str">
        <f t="shared" si="0"/>
        <v/>
      </c>
      <c r="Z10" s="409" t="str">
        <f t="shared" si="0"/>
        <v/>
      </c>
      <c r="AA10" s="409" t="str">
        <f t="shared" si="0"/>
        <v/>
      </c>
      <c r="AB10" s="409" t="str">
        <f t="shared" si="0"/>
        <v/>
      </c>
      <c r="AC10" s="409" t="str">
        <f t="shared" si="0"/>
        <v/>
      </c>
      <c r="AD10" s="409" t="str">
        <f t="shared" si="0"/>
        <v/>
      </c>
      <c r="AE10" s="409" t="str">
        <f t="shared" si="0"/>
        <v/>
      </c>
      <c r="AF10" s="409" t="str">
        <f t="shared" si="0"/>
        <v/>
      </c>
      <c r="AG10" s="409" t="str">
        <f t="shared" si="0"/>
        <v/>
      </c>
      <c r="AH10" s="409" t="str">
        <f t="shared" si="0"/>
        <v/>
      </c>
      <c r="AI10" s="409" t="str">
        <f t="shared" si="0"/>
        <v/>
      </c>
      <c r="AJ10" s="409" t="str">
        <f t="shared" si="0"/>
        <v/>
      </c>
      <c r="AK10" s="409" t="str">
        <f t="shared" si="1"/>
        <v/>
      </c>
      <c r="AL10" s="409" t="str">
        <f t="shared" si="1"/>
        <v/>
      </c>
      <c r="AM10" s="409" t="str">
        <f t="shared" si="1"/>
        <v/>
      </c>
      <c r="AN10" s="409" t="str">
        <f t="shared" si="1"/>
        <v/>
      </c>
      <c r="AO10" s="409" t="str">
        <f t="shared" si="1"/>
        <v/>
      </c>
      <c r="AP10" s="409" t="str">
        <f t="shared" si="1"/>
        <v/>
      </c>
      <c r="AQ10" s="409" t="str">
        <f t="shared" si="1"/>
        <v/>
      </c>
      <c r="AR10" s="409" t="str">
        <f t="shared" si="1"/>
        <v/>
      </c>
      <c r="AS10" s="409" t="str">
        <f t="shared" si="1"/>
        <v/>
      </c>
      <c r="AT10" s="409" t="str">
        <f t="shared" si="1"/>
        <v/>
      </c>
      <c r="AU10" s="410" t="str">
        <f t="shared" si="1"/>
        <v/>
      </c>
      <c r="AV10" s="806">
        <v>2</v>
      </c>
      <c r="AW10" s="376" t="s">
        <v>56231</v>
      </c>
    </row>
    <row r="11" spans="1:49" ht="21.75" customHeight="1">
      <c r="A11" s="131" t="s">
        <v>782</v>
      </c>
      <c r="B11" s="812">
        <f>'Resumo'!B10</f>
        <v>3</v>
      </c>
      <c r="C11" s="717" t="str">
        <f>'Alocação MO'!C6</f>
        <v>Dimensão de Mercado e Demanda (EMD)</v>
      </c>
      <c r="D11" s="718"/>
      <c r="E11" s="719"/>
      <c r="F11" s="719"/>
      <c r="G11" s="715">
        <f ca="1">'3.EMD'!K51</f>
        <v>668862.24</v>
      </c>
      <c r="H11" s="719">
        <f ca="1">SUMIF('Diárias e Passagens'!A:O,LEFT('Cronograma F-F'!B12,1),'Diárias e Passagens'!O:O)*(1+Dados!$C$17)</f>
        <v>12000.993600000002</v>
      </c>
      <c r="I11" s="719">
        <f ca="1">SUMIF('Inspeção-Veículo'!A:N,B12,'Inspeção-Veículo'!N:N)*(1+Dados!C21)</f>
        <v>0</v>
      </c>
      <c r="J11" s="719">
        <f ca="1">SUM(G11:I11)</f>
        <v>680863.23360000004</v>
      </c>
      <c r="K11" s="378">
        <f ca="1">SUM(K12:K13)</f>
        <v>680863.23</v>
      </c>
      <c r="L11" s="720"/>
      <c r="M11" s="883"/>
      <c r="N11" s="721"/>
      <c r="O11" s="380"/>
      <c r="P11" s="381"/>
      <c r="Q11" s="722"/>
      <c r="R11" s="380"/>
      <c r="S11" s="407"/>
      <c r="T11" s="407"/>
      <c r="U11" s="407"/>
      <c r="V11" s="407"/>
      <c r="W11" s="407"/>
      <c r="X11" s="407"/>
      <c r="Y11" s="407"/>
      <c r="Z11" s="407"/>
      <c r="AA11" s="407"/>
      <c r="AB11" s="407"/>
      <c r="AC11" s="407"/>
      <c r="AD11" s="407"/>
      <c r="AE11" s="407"/>
      <c r="AF11" s="407"/>
      <c r="AG11" s="407"/>
      <c r="AH11" s="407"/>
      <c r="AI11" s="407"/>
      <c r="AJ11" s="407"/>
      <c r="AK11" s="407"/>
      <c r="AL11" s="407"/>
      <c r="AM11" s="407"/>
      <c r="AN11" s="407"/>
      <c r="AO11" s="407"/>
      <c r="AP11" s="407"/>
      <c r="AQ11" s="407"/>
      <c r="AR11" s="407"/>
      <c r="AS11" s="407"/>
      <c r="AT11" s="407"/>
      <c r="AU11" s="408"/>
      <c r="AV11" s="806"/>
      <c r="AW11" s="211"/>
    </row>
    <row r="12" spans="1:49" ht="24" customHeight="1">
      <c r="B12" s="813" t="s">
        <v>738</v>
      </c>
      <c r="C12" s="416" t="s">
        <v>612</v>
      </c>
      <c r="D12" s="518" t="s">
        <v>56220</v>
      </c>
      <c r="E12" s="723">
        <v>1</v>
      </c>
      <c r="F12" s="518">
        <f ca="1">K12</f>
        <v>102129.49</v>
      </c>
      <c r="G12" s="730"/>
      <c r="H12" s="730"/>
      <c r="I12" s="730"/>
      <c r="J12" s="730"/>
      <c r="K12" s="388">
        <f ca="1">ROUND(VLOOKUP(B11,Recursos!B:J,9,FALSE)*N12,2)</f>
        <v>102129.49</v>
      </c>
      <c r="L12" s="724" t="s">
        <v>265</v>
      </c>
      <c r="M12" s="884" t="s">
        <v>56280</v>
      </c>
      <c r="N12" s="725">
        <v>0.15</v>
      </c>
      <c r="O12" s="726">
        <v>3</v>
      </c>
      <c r="P12" s="391">
        <v>1</v>
      </c>
      <c r="Q12" s="727">
        <f>(P12+O12)-1</f>
        <v>3</v>
      </c>
      <c r="R12" s="726">
        <v>1</v>
      </c>
      <c r="S12" s="411" t="str">
        <f t="shared" si="0"/>
        <v/>
      </c>
      <c r="T12" s="411" t="str">
        <f t="shared" si="0"/>
        <v/>
      </c>
      <c r="U12" s="411">
        <f t="shared" si="0"/>
        <v>0</v>
      </c>
      <c r="V12" s="411">
        <f t="shared" si="0"/>
        <v>1</v>
      </c>
      <c r="W12" s="411" t="str">
        <f t="shared" si="0"/>
        <v/>
      </c>
      <c r="X12" s="411" t="str">
        <f t="shared" si="0"/>
        <v/>
      </c>
      <c r="Y12" s="411" t="str">
        <f t="shared" si="0"/>
        <v/>
      </c>
      <c r="Z12" s="411" t="str">
        <f t="shared" si="0"/>
        <v/>
      </c>
      <c r="AA12" s="411" t="str">
        <f t="shared" si="0"/>
        <v/>
      </c>
      <c r="AB12" s="411" t="str">
        <f t="shared" si="0"/>
        <v/>
      </c>
      <c r="AC12" s="411" t="str">
        <f t="shared" si="0"/>
        <v/>
      </c>
      <c r="AD12" s="411" t="str">
        <f t="shared" si="0"/>
        <v/>
      </c>
      <c r="AE12" s="411" t="str">
        <f t="shared" si="0"/>
        <v/>
      </c>
      <c r="AF12" s="411" t="str">
        <f t="shared" si="0"/>
        <v/>
      </c>
      <c r="AG12" s="411" t="str">
        <f t="shared" si="0"/>
        <v/>
      </c>
      <c r="AH12" s="411" t="str">
        <f t="shared" si="0"/>
        <v/>
      </c>
      <c r="AI12" s="411" t="str">
        <f t="shared" si="0"/>
        <v/>
      </c>
      <c r="AJ12" s="411" t="str">
        <f t="shared" si="0"/>
        <v/>
      </c>
      <c r="AK12" s="411" t="str">
        <f t="shared" si="1"/>
        <v/>
      </c>
      <c r="AL12" s="411" t="str">
        <f t="shared" si="1"/>
        <v/>
      </c>
      <c r="AM12" s="411" t="str">
        <f t="shared" si="1"/>
        <v/>
      </c>
      <c r="AN12" s="411" t="str">
        <f t="shared" si="1"/>
        <v/>
      </c>
      <c r="AO12" s="411" t="str">
        <f t="shared" si="1"/>
        <v/>
      </c>
      <c r="AP12" s="411" t="str">
        <f t="shared" si="1"/>
        <v/>
      </c>
      <c r="AQ12" s="411" t="str">
        <f t="shared" si="1"/>
        <v/>
      </c>
      <c r="AR12" s="411" t="str">
        <f t="shared" si="1"/>
        <v/>
      </c>
      <c r="AS12" s="411" t="str">
        <f t="shared" si="1"/>
        <v/>
      </c>
      <c r="AT12" s="411" t="str">
        <f t="shared" si="1"/>
        <v/>
      </c>
      <c r="AU12" s="412" t="str">
        <f t="shared" si="1"/>
        <v/>
      </c>
      <c r="AV12" s="806">
        <v>3</v>
      </c>
      <c r="AW12" s="211" t="s">
        <v>614</v>
      </c>
    </row>
    <row r="13" spans="1:49" ht="24" customHeight="1">
      <c r="B13" s="814" t="s">
        <v>806</v>
      </c>
      <c r="C13" s="417" t="s">
        <v>603</v>
      </c>
      <c r="D13" s="517" t="s">
        <v>56220</v>
      </c>
      <c r="E13" s="728">
        <v>1</v>
      </c>
      <c r="F13" s="782">
        <f ca="1">K13</f>
        <v>578733.74</v>
      </c>
      <c r="G13" s="728"/>
      <c r="H13" s="743">
        <f ca="1">SUMIF('Diárias e Passagens'!A:O,'Cronograma F-F'!B13,'Diárias e Passagens'!O:O)*(1+Dados!C22)</f>
        <v>0</v>
      </c>
      <c r="I13" s="743">
        <f ca="1">SUMIF('Inspeção-Veículo'!A:N,B13,'Inspeção-Veículo'!N:N)*(1+Dados!C22)</f>
        <v>0</v>
      </c>
      <c r="J13" s="743"/>
      <c r="K13" s="382">
        <f ca="1">ROUND(VLOOKUP(B11,Recursos!B:J,9,FALSE)-K12,2)</f>
        <v>578733.74</v>
      </c>
      <c r="L13" s="881" t="s">
        <v>265</v>
      </c>
      <c r="M13" s="884" t="s">
        <v>56280</v>
      </c>
      <c r="N13" s="383">
        <v>0.85</v>
      </c>
      <c r="O13" s="384">
        <v>4</v>
      </c>
      <c r="P13" s="385">
        <v>3</v>
      </c>
      <c r="Q13" s="384">
        <f>(P13+O13)-1</f>
        <v>6</v>
      </c>
      <c r="R13" s="384">
        <v>1</v>
      </c>
      <c r="S13" s="409" t="str">
        <f t="shared" si="0"/>
        <v/>
      </c>
      <c r="T13" s="409" t="str">
        <f t="shared" si="0"/>
        <v/>
      </c>
      <c r="U13" s="409" t="str">
        <f t="shared" si="0"/>
        <v/>
      </c>
      <c r="V13" s="409">
        <f t="shared" si="0"/>
        <v>0</v>
      </c>
      <c r="W13" s="409">
        <f t="shared" si="0"/>
        <v>0</v>
      </c>
      <c r="X13" s="409">
        <f t="shared" si="0"/>
        <v>0</v>
      </c>
      <c r="Y13" s="409">
        <f t="shared" si="0"/>
        <v>1</v>
      </c>
      <c r="Z13" s="409" t="str">
        <f t="shared" si="0"/>
        <v/>
      </c>
      <c r="AA13" s="409" t="str">
        <f t="shared" si="0"/>
        <v/>
      </c>
      <c r="AB13" s="409" t="str">
        <f t="shared" si="0"/>
        <v/>
      </c>
      <c r="AC13" s="409" t="str">
        <f t="shared" si="0"/>
        <v/>
      </c>
      <c r="AD13" s="409" t="str">
        <f t="shared" si="0"/>
        <v/>
      </c>
      <c r="AE13" s="409" t="str">
        <f t="shared" si="0"/>
        <v/>
      </c>
      <c r="AF13" s="409" t="str">
        <f t="shared" si="0"/>
        <v/>
      </c>
      <c r="AG13" s="409" t="str">
        <f t="shared" si="0"/>
        <v/>
      </c>
      <c r="AH13" s="409" t="str">
        <f t="shared" si="0"/>
        <v/>
      </c>
      <c r="AI13" s="409" t="str">
        <f t="shared" si="0"/>
        <v/>
      </c>
      <c r="AJ13" s="409" t="str">
        <f t="shared" si="0"/>
        <v/>
      </c>
      <c r="AK13" s="409" t="str">
        <f t="shared" si="1"/>
        <v/>
      </c>
      <c r="AL13" s="409" t="str">
        <f t="shared" si="1"/>
        <v/>
      </c>
      <c r="AM13" s="409" t="str">
        <f t="shared" si="1"/>
        <v/>
      </c>
      <c r="AN13" s="409" t="str">
        <f t="shared" si="1"/>
        <v/>
      </c>
      <c r="AO13" s="409" t="str">
        <f t="shared" si="1"/>
        <v/>
      </c>
      <c r="AP13" s="409" t="str">
        <f t="shared" si="1"/>
        <v/>
      </c>
      <c r="AQ13" s="409" t="str">
        <f t="shared" si="1"/>
        <v/>
      </c>
      <c r="AR13" s="409" t="str">
        <f t="shared" si="1"/>
        <v/>
      </c>
      <c r="AS13" s="409" t="str">
        <f t="shared" si="1"/>
        <v/>
      </c>
      <c r="AT13" s="409" t="str">
        <f t="shared" si="1"/>
        <v/>
      </c>
      <c r="AU13" s="410" t="str">
        <f t="shared" si="1"/>
        <v/>
      </c>
      <c r="AV13" s="807">
        <v>3</v>
      </c>
      <c r="AW13" s="376" t="s">
        <v>356</v>
      </c>
    </row>
    <row r="14" spans="1:49" ht="21.75" customHeight="1">
      <c r="A14" s="131" t="s">
        <v>782</v>
      </c>
      <c r="B14" s="815">
        <v>4</v>
      </c>
      <c r="C14" s="716" t="s">
        <v>555</v>
      </c>
      <c r="D14" s="516"/>
      <c r="E14" s="715"/>
      <c r="F14" s="715"/>
      <c r="G14" s="715"/>
      <c r="H14" s="715"/>
      <c r="I14" s="715"/>
      <c r="J14" s="378"/>
      <c r="K14" s="378">
        <f ca="1">SUM(K15:K21)</f>
        <v>7120569.3300000001</v>
      </c>
      <c r="L14" s="729"/>
      <c r="M14" s="886"/>
      <c r="N14" s="379"/>
      <c r="O14" s="380"/>
      <c r="P14" s="381"/>
      <c r="Q14" s="380"/>
      <c r="R14" s="380"/>
      <c r="S14" s="411" t="str">
        <f t="shared" ref="S14:AH18" si="3">IF(S$5=$Q14,0,IF($Q14+$R14=S$5,1,IF(AND(S$5&lt;=$Q14+$R14,S$5&gt;=$O14),0,"")))</f>
        <v/>
      </c>
      <c r="T14" s="411" t="str">
        <f t="shared" si="3"/>
        <v/>
      </c>
      <c r="U14" s="411" t="str">
        <f t="shared" si="3"/>
        <v/>
      </c>
      <c r="V14" s="411" t="str">
        <f t="shared" si="3"/>
        <v/>
      </c>
      <c r="W14" s="411" t="str">
        <f t="shared" si="3"/>
        <v/>
      </c>
      <c r="X14" s="411" t="str">
        <f t="shared" si="3"/>
        <v/>
      </c>
      <c r="Y14" s="411" t="str">
        <f t="shared" si="3"/>
        <v/>
      </c>
      <c r="Z14" s="411" t="str">
        <f t="shared" si="3"/>
        <v/>
      </c>
      <c r="AA14" s="411" t="str">
        <f t="shared" si="3"/>
        <v/>
      </c>
      <c r="AB14" s="411" t="str">
        <f t="shared" si="3"/>
        <v/>
      </c>
      <c r="AC14" s="411" t="str">
        <f t="shared" si="3"/>
        <v/>
      </c>
      <c r="AD14" s="411" t="str">
        <f t="shared" si="3"/>
        <v/>
      </c>
      <c r="AE14" s="411" t="str">
        <f t="shared" si="3"/>
        <v/>
      </c>
      <c r="AF14" s="411" t="str">
        <f t="shared" si="3"/>
        <v/>
      </c>
      <c r="AG14" s="411" t="str">
        <f t="shared" si="3"/>
        <v/>
      </c>
      <c r="AH14" s="411" t="str">
        <f t="shared" si="3"/>
        <v/>
      </c>
      <c r="AI14" s="411" t="str">
        <f t="shared" ref="AI14:AU18" si="4">IF(AI$5=$Q14,0,IF($Q14+$R14=AI$5,1,IF(AND(AI$5&lt;=$Q14+$R14,AI$5&gt;=$O14),0,"")))</f>
        <v/>
      </c>
      <c r="AJ14" s="411" t="str">
        <f t="shared" si="4"/>
        <v/>
      </c>
      <c r="AK14" s="411" t="str">
        <f t="shared" si="1"/>
        <v/>
      </c>
      <c r="AL14" s="411" t="str">
        <f t="shared" si="1"/>
        <v/>
      </c>
      <c r="AM14" s="411" t="str">
        <f t="shared" si="1"/>
        <v/>
      </c>
      <c r="AN14" s="411" t="str">
        <f t="shared" si="1"/>
        <v/>
      </c>
      <c r="AO14" s="411" t="str">
        <f t="shared" si="1"/>
        <v/>
      </c>
      <c r="AP14" s="411" t="str">
        <f t="shared" si="1"/>
        <v/>
      </c>
      <c r="AQ14" s="411" t="str">
        <f t="shared" si="1"/>
        <v/>
      </c>
      <c r="AR14" s="411" t="str">
        <f t="shared" si="1"/>
        <v/>
      </c>
      <c r="AS14" s="411" t="str">
        <f t="shared" si="1"/>
        <v/>
      </c>
      <c r="AT14" s="411" t="str">
        <f t="shared" si="1"/>
        <v/>
      </c>
      <c r="AU14" s="412" t="str">
        <f t="shared" si="1"/>
        <v/>
      </c>
      <c r="AV14" s="807"/>
      <c r="AW14" s="376"/>
    </row>
    <row r="15" spans="1:49" ht="24" customHeight="1">
      <c r="B15" s="817" t="str">
        <f>Campo!B11</f>
        <v>4.1</v>
      </c>
      <c r="C15" s="416" t="str">
        <f>Campo!E11</f>
        <v>Serviços de campo</v>
      </c>
      <c r="D15" s="730"/>
      <c r="E15" s="794"/>
      <c r="F15" s="794"/>
      <c r="G15" s="794"/>
      <c r="H15" s="794"/>
      <c r="I15" s="794"/>
      <c r="J15" s="744"/>
      <c r="K15" s="388"/>
      <c r="L15" s="724"/>
      <c r="M15" s="884"/>
      <c r="N15" s="389"/>
      <c r="O15" s="726"/>
      <c r="P15" s="391"/>
      <c r="Q15" s="727"/>
      <c r="R15" s="726"/>
      <c r="S15" s="411" t="str">
        <f t="shared" si="3"/>
        <v/>
      </c>
      <c r="T15" s="411" t="str">
        <f t="shared" si="3"/>
        <v/>
      </c>
      <c r="U15" s="411" t="str">
        <f t="shared" si="3"/>
        <v/>
      </c>
      <c r="V15" s="411" t="str">
        <f t="shared" si="3"/>
        <v/>
      </c>
      <c r="W15" s="411" t="str">
        <f t="shared" si="3"/>
        <v/>
      </c>
      <c r="X15" s="411" t="str">
        <f t="shared" si="3"/>
        <v/>
      </c>
      <c r="Y15" s="411" t="str">
        <f t="shared" si="3"/>
        <v/>
      </c>
      <c r="Z15" s="411" t="str">
        <f t="shared" si="3"/>
        <v/>
      </c>
      <c r="AA15" s="411" t="str">
        <f t="shared" si="3"/>
        <v/>
      </c>
      <c r="AB15" s="411" t="str">
        <f t="shared" si="3"/>
        <v/>
      </c>
      <c r="AC15" s="411" t="str">
        <f t="shared" si="3"/>
        <v/>
      </c>
      <c r="AD15" s="411" t="str">
        <f t="shared" si="3"/>
        <v/>
      </c>
      <c r="AE15" s="411" t="str">
        <f t="shared" si="3"/>
        <v/>
      </c>
      <c r="AF15" s="411" t="str">
        <f t="shared" si="3"/>
        <v/>
      </c>
      <c r="AG15" s="411" t="str">
        <f t="shared" si="3"/>
        <v/>
      </c>
      <c r="AH15" s="411" t="str">
        <f t="shared" si="3"/>
        <v/>
      </c>
      <c r="AI15" s="411" t="str">
        <f t="shared" si="4"/>
        <v/>
      </c>
      <c r="AJ15" s="411" t="str">
        <f t="shared" si="4"/>
        <v/>
      </c>
      <c r="AK15" s="411" t="str">
        <f t="shared" si="1"/>
        <v/>
      </c>
      <c r="AL15" s="411" t="str">
        <f t="shared" si="1"/>
        <v/>
      </c>
      <c r="AM15" s="411" t="str">
        <f t="shared" si="1"/>
        <v/>
      </c>
      <c r="AN15" s="411" t="str">
        <f t="shared" si="1"/>
        <v/>
      </c>
      <c r="AO15" s="411" t="str">
        <f t="shared" si="1"/>
        <v/>
      </c>
      <c r="AP15" s="411" t="str">
        <f t="shared" si="1"/>
        <v/>
      </c>
      <c r="AQ15" s="411" t="str">
        <f t="shared" si="1"/>
        <v/>
      </c>
      <c r="AR15" s="411" t="str">
        <f t="shared" si="1"/>
        <v/>
      </c>
      <c r="AS15" s="411" t="str">
        <f t="shared" si="1"/>
        <v/>
      </c>
      <c r="AT15" s="411" t="str">
        <f t="shared" si="1"/>
        <v/>
      </c>
      <c r="AU15" s="412" t="str">
        <f t="shared" si="1"/>
        <v/>
      </c>
      <c r="AV15" s="807"/>
      <c r="AW15" s="211"/>
    </row>
    <row r="16" spans="1:49" ht="24" customHeight="1">
      <c r="B16" s="817" t="s">
        <v>56234</v>
      </c>
      <c r="C16" s="416" t="s">
        <v>56303</v>
      </c>
      <c r="D16" s="518" t="s">
        <v>56220</v>
      </c>
      <c r="E16" s="723">
        <v>1</v>
      </c>
      <c r="F16" s="518">
        <f ca="1">ROUND(SUM(Campo!I40-Campo!I12)*0.05,2)</f>
        <v>186949.63</v>
      </c>
      <c r="G16" s="723">
        <f ca="1">E16*F16</f>
        <v>186949.63</v>
      </c>
      <c r="H16" s="723"/>
      <c r="I16" s="723"/>
      <c r="J16" s="744">
        <f ca="1">SUM(G16:I16)</f>
        <v>186949.63</v>
      </c>
      <c r="K16" s="388">
        <f ca="1">F16*E16</f>
        <v>186949.63</v>
      </c>
      <c r="L16" s="724" t="s">
        <v>56332</v>
      </c>
      <c r="M16" s="884" t="s">
        <v>56280</v>
      </c>
      <c r="N16" s="389">
        <f t="shared" ref="N16:N21" ca="1" si="5">K16/$K$14</f>
        <v>2.6254871111549165E-2</v>
      </c>
      <c r="O16" s="726">
        <v>4</v>
      </c>
      <c r="P16" s="391">
        <v>0.7</v>
      </c>
      <c r="Q16" s="727">
        <f t="shared" ref="Q16:Q21" si="6">(P16+O16)-1</f>
        <v>3.7</v>
      </c>
      <c r="R16" s="726">
        <v>0.3</v>
      </c>
      <c r="S16" s="411" t="str">
        <f t="shared" ref="S16:AU16" si="7">IF(S$5=$Q16,0,IF($Q16+$R16=S$5,1,IF(AND(S$5&lt;=$Q16+$R16,S$5&gt;=$O16),0,"")))</f>
        <v/>
      </c>
      <c r="T16" s="411" t="str">
        <f t="shared" si="7"/>
        <v/>
      </c>
      <c r="U16" s="411" t="str">
        <f t="shared" si="7"/>
        <v/>
      </c>
      <c r="V16" s="411">
        <f t="shared" si="7"/>
        <v>1</v>
      </c>
      <c r="W16" s="411" t="str">
        <f t="shared" si="7"/>
        <v/>
      </c>
      <c r="X16" s="411" t="str">
        <f t="shared" si="7"/>
        <v/>
      </c>
      <c r="Y16" s="411" t="str">
        <f t="shared" si="7"/>
        <v/>
      </c>
      <c r="Z16" s="411" t="str">
        <f t="shared" si="7"/>
        <v/>
      </c>
      <c r="AA16" s="411" t="str">
        <f t="shared" si="7"/>
        <v/>
      </c>
      <c r="AB16" s="411" t="str">
        <f t="shared" si="7"/>
        <v/>
      </c>
      <c r="AC16" s="411" t="str">
        <f t="shared" si="7"/>
        <v/>
      </c>
      <c r="AD16" s="411" t="str">
        <f t="shared" si="7"/>
        <v/>
      </c>
      <c r="AE16" s="411" t="str">
        <f t="shared" si="7"/>
        <v/>
      </c>
      <c r="AF16" s="411" t="str">
        <f t="shared" si="7"/>
        <v/>
      </c>
      <c r="AG16" s="411" t="str">
        <f t="shared" si="7"/>
        <v/>
      </c>
      <c r="AH16" s="411" t="str">
        <f t="shared" si="7"/>
        <v/>
      </c>
      <c r="AI16" s="411" t="str">
        <f t="shared" si="7"/>
        <v/>
      </c>
      <c r="AJ16" s="411" t="str">
        <f t="shared" si="7"/>
        <v/>
      </c>
      <c r="AK16" s="411" t="str">
        <f t="shared" si="7"/>
        <v/>
      </c>
      <c r="AL16" s="411" t="str">
        <f t="shared" si="7"/>
        <v/>
      </c>
      <c r="AM16" s="411" t="str">
        <f t="shared" si="7"/>
        <v/>
      </c>
      <c r="AN16" s="411" t="str">
        <f t="shared" si="7"/>
        <v/>
      </c>
      <c r="AO16" s="411" t="str">
        <f t="shared" si="7"/>
        <v/>
      </c>
      <c r="AP16" s="411" t="str">
        <f t="shared" si="7"/>
        <v/>
      </c>
      <c r="AQ16" s="411" t="str">
        <f t="shared" si="7"/>
        <v/>
      </c>
      <c r="AR16" s="411" t="str">
        <f t="shared" si="7"/>
        <v/>
      </c>
      <c r="AS16" s="411" t="str">
        <f t="shared" si="7"/>
        <v/>
      </c>
      <c r="AT16" s="411" t="str">
        <f t="shared" si="7"/>
        <v/>
      </c>
      <c r="AU16" s="412" t="str">
        <f t="shared" si="7"/>
        <v/>
      </c>
      <c r="AV16" s="807">
        <v>4</v>
      </c>
      <c r="AW16" s="211" t="s">
        <v>56231</v>
      </c>
    </row>
    <row r="17" spans="1:49" ht="24" customHeight="1">
      <c r="B17" s="817" t="s">
        <v>56235</v>
      </c>
      <c r="C17" s="416" t="str">
        <f>Campo!E12</f>
        <v>Levantamento aerofotogramétrico</v>
      </c>
      <c r="D17" s="730" t="str">
        <f>Campo!F12</f>
        <v>km</v>
      </c>
      <c r="E17" s="794">
        <f>Campo!G12</f>
        <v>550</v>
      </c>
      <c r="F17" s="518">
        <f>Campo!H12</f>
        <v>1953.62</v>
      </c>
      <c r="G17" s="723">
        <f t="shared" ref="G17:G19" si="8">E17*F17</f>
        <v>1074491</v>
      </c>
      <c r="H17" s="730"/>
      <c r="I17" s="730"/>
      <c r="J17" s="744">
        <f>SUM(G17:I17)</f>
        <v>1074491</v>
      </c>
      <c r="K17" s="388">
        <f>F17*E17</f>
        <v>1074491</v>
      </c>
      <c r="L17" s="724" t="s">
        <v>56332</v>
      </c>
      <c r="M17" s="884" t="s">
        <v>56280</v>
      </c>
      <c r="N17" s="389">
        <f t="shared" ca="1" si="5"/>
        <v>0.15089959105840206</v>
      </c>
      <c r="O17" s="726">
        <v>4</v>
      </c>
      <c r="P17" s="391">
        <v>4</v>
      </c>
      <c r="Q17" s="727">
        <f t="shared" si="6"/>
        <v>7</v>
      </c>
      <c r="R17" s="726">
        <v>1</v>
      </c>
      <c r="S17" s="411" t="str">
        <f t="shared" ref="S17:AH17" si="9">IF(S$5=$Q17,0,IF($Q17+$R17=S$5,1,IF(AND(S$5&lt;=$Q17+$R17,S$5&gt;=$O17),0,"")))</f>
        <v/>
      </c>
      <c r="T17" s="411" t="str">
        <f t="shared" si="9"/>
        <v/>
      </c>
      <c r="U17" s="411" t="str">
        <f t="shared" si="9"/>
        <v/>
      </c>
      <c r="V17" s="411">
        <f t="shared" si="9"/>
        <v>0</v>
      </c>
      <c r="W17" s="411">
        <f t="shared" si="9"/>
        <v>0</v>
      </c>
      <c r="X17" s="411">
        <f t="shared" si="9"/>
        <v>0</v>
      </c>
      <c r="Y17" s="411">
        <f t="shared" si="9"/>
        <v>0</v>
      </c>
      <c r="Z17" s="411">
        <f t="shared" si="9"/>
        <v>1</v>
      </c>
      <c r="AA17" s="411" t="str">
        <f t="shared" si="9"/>
        <v/>
      </c>
      <c r="AB17" s="411" t="str">
        <f t="shared" si="9"/>
        <v/>
      </c>
      <c r="AC17" s="411" t="str">
        <f t="shared" si="9"/>
        <v/>
      </c>
      <c r="AD17" s="411" t="str">
        <f t="shared" si="9"/>
        <v/>
      </c>
      <c r="AE17" s="411" t="str">
        <f t="shared" si="9"/>
        <v/>
      </c>
      <c r="AF17" s="411" t="str">
        <f t="shared" si="9"/>
        <v/>
      </c>
      <c r="AG17" s="411" t="str">
        <f t="shared" si="9"/>
        <v/>
      </c>
      <c r="AH17" s="411" t="str">
        <f t="shared" si="9"/>
        <v/>
      </c>
      <c r="AI17" s="411" t="str">
        <f t="shared" si="4"/>
        <v/>
      </c>
      <c r="AJ17" s="411" t="str">
        <f t="shared" si="4"/>
        <v/>
      </c>
      <c r="AK17" s="411" t="str">
        <f t="shared" si="4"/>
        <v/>
      </c>
      <c r="AL17" s="411" t="str">
        <f t="shared" si="4"/>
        <v/>
      </c>
      <c r="AM17" s="411" t="str">
        <f t="shared" si="4"/>
        <v/>
      </c>
      <c r="AN17" s="411" t="str">
        <f t="shared" si="4"/>
        <v/>
      </c>
      <c r="AO17" s="411" t="str">
        <f t="shared" si="4"/>
        <v/>
      </c>
      <c r="AP17" s="411" t="str">
        <f t="shared" si="4"/>
        <v/>
      </c>
      <c r="AQ17" s="411" t="str">
        <f t="shared" si="4"/>
        <v/>
      </c>
      <c r="AR17" s="411" t="str">
        <f t="shared" si="4"/>
        <v/>
      </c>
      <c r="AS17" s="411" t="str">
        <f t="shared" si="4"/>
        <v/>
      </c>
      <c r="AT17" s="411" t="str">
        <f t="shared" si="4"/>
        <v/>
      </c>
      <c r="AU17" s="412" t="str">
        <f t="shared" si="4"/>
        <v/>
      </c>
      <c r="AV17" s="807">
        <v>4</v>
      </c>
      <c r="AW17" s="211" t="s">
        <v>56231</v>
      </c>
    </row>
    <row r="18" spans="1:49" ht="24" customHeight="1">
      <c r="B18" s="817" t="s">
        <v>56236</v>
      </c>
      <c r="C18" s="416" t="str">
        <f>Campo!E13</f>
        <v>Geologia e Geotecnia (Sondagens e Ensaios)</v>
      </c>
      <c r="D18" s="518" t="s">
        <v>56220</v>
      </c>
      <c r="E18" s="723">
        <v>1</v>
      </c>
      <c r="F18" s="518">
        <f ca="1">(Campo!$I$40-Campo!I12)-F16-F19</f>
        <v>3365093.42</v>
      </c>
      <c r="G18" s="723">
        <f t="shared" ca="1" si="8"/>
        <v>3365093.42</v>
      </c>
      <c r="H18" s="723"/>
      <c r="I18" s="723"/>
      <c r="J18" s="744">
        <f t="shared" ref="J18" ca="1" si="10">SUM(G18:I18)</f>
        <v>3365093.42</v>
      </c>
      <c r="K18" s="388">
        <f ca="1">F18*E18</f>
        <v>3365093.42</v>
      </c>
      <c r="L18" s="724" t="s">
        <v>56332</v>
      </c>
      <c r="M18" s="884" t="s">
        <v>56280</v>
      </c>
      <c r="N18" s="389">
        <f t="shared" ca="1" si="5"/>
        <v>0.47258769124294164</v>
      </c>
      <c r="O18" s="726">
        <v>4</v>
      </c>
      <c r="P18" s="391">
        <v>4</v>
      </c>
      <c r="Q18" s="727">
        <f t="shared" si="6"/>
        <v>7</v>
      </c>
      <c r="R18" s="726">
        <v>1</v>
      </c>
      <c r="S18" s="411" t="str">
        <f t="shared" si="3"/>
        <v/>
      </c>
      <c r="T18" s="411" t="str">
        <f t="shared" si="3"/>
        <v/>
      </c>
      <c r="U18" s="411" t="str">
        <f t="shared" si="3"/>
        <v/>
      </c>
      <c r="V18" s="411">
        <f t="shared" si="3"/>
        <v>0</v>
      </c>
      <c r="W18" s="411">
        <f t="shared" si="3"/>
        <v>0</v>
      </c>
      <c r="X18" s="411">
        <f t="shared" si="3"/>
        <v>0</v>
      </c>
      <c r="Y18" s="411">
        <f t="shared" si="3"/>
        <v>0</v>
      </c>
      <c r="Z18" s="411">
        <f t="shared" si="3"/>
        <v>1</v>
      </c>
      <c r="AA18" s="411" t="str">
        <f t="shared" si="3"/>
        <v/>
      </c>
      <c r="AB18" s="411" t="str">
        <f t="shared" si="3"/>
        <v/>
      </c>
      <c r="AC18" s="411" t="str">
        <f t="shared" si="3"/>
        <v/>
      </c>
      <c r="AD18" s="411" t="str">
        <f t="shared" si="3"/>
        <v/>
      </c>
      <c r="AE18" s="411" t="str">
        <f t="shared" si="3"/>
        <v/>
      </c>
      <c r="AF18" s="411" t="str">
        <f t="shared" si="3"/>
        <v/>
      </c>
      <c r="AG18" s="411" t="str">
        <f t="shared" si="3"/>
        <v/>
      </c>
      <c r="AH18" s="411" t="str">
        <f t="shared" si="3"/>
        <v/>
      </c>
      <c r="AI18" s="411" t="str">
        <f t="shared" si="4"/>
        <v/>
      </c>
      <c r="AJ18" s="411" t="str">
        <f t="shared" si="4"/>
        <v/>
      </c>
      <c r="AK18" s="411" t="str">
        <f t="shared" si="1"/>
        <v/>
      </c>
      <c r="AL18" s="411" t="str">
        <f t="shared" si="1"/>
        <v/>
      </c>
      <c r="AM18" s="411" t="str">
        <f t="shared" si="1"/>
        <v/>
      </c>
      <c r="AN18" s="411" t="str">
        <f t="shared" si="1"/>
        <v/>
      </c>
      <c r="AO18" s="411" t="str">
        <f t="shared" si="1"/>
        <v/>
      </c>
      <c r="AP18" s="411" t="str">
        <f t="shared" si="1"/>
        <v/>
      </c>
      <c r="AQ18" s="411" t="str">
        <f t="shared" si="1"/>
        <v/>
      </c>
      <c r="AR18" s="411" t="str">
        <f t="shared" si="1"/>
        <v/>
      </c>
      <c r="AS18" s="411" t="str">
        <f t="shared" si="1"/>
        <v/>
      </c>
      <c r="AT18" s="411" t="str">
        <f t="shared" si="1"/>
        <v/>
      </c>
      <c r="AU18" s="412" t="str">
        <f t="shared" si="1"/>
        <v/>
      </c>
      <c r="AV18" s="807">
        <v>4</v>
      </c>
      <c r="AW18" s="211" t="s">
        <v>56231</v>
      </c>
    </row>
    <row r="19" spans="1:49" ht="24" customHeight="1">
      <c r="B19" s="817" t="s">
        <v>56237</v>
      </c>
      <c r="C19" s="416" t="s">
        <v>56254</v>
      </c>
      <c r="D19" s="518" t="s">
        <v>56220</v>
      </c>
      <c r="E19" s="723">
        <v>1</v>
      </c>
      <c r="F19" s="518">
        <f ca="1">F16</f>
        <v>186949.63</v>
      </c>
      <c r="G19" s="723">
        <f t="shared" ca="1" si="8"/>
        <v>186949.63</v>
      </c>
      <c r="H19" s="723">
        <f ca="1">SUMIF('Diárias e Passagens'!A:O,'Cronograma F-F'!B19,'Diárias e Passagens'!O:O)*(1+Dados!$C$17)</f>
        <v>0</v>
      </c>
      <c r="I19" s="723">
        <f ca="1">SUMIF('Inspeção-Veículo'!A:N,B19,'Inspeção-Veículo'!N:N)*(1+Dados!C52)</f>
        <v>0</v>
      </c>
      <c r="J19" s="744">
        <f ca="1">SUM(G19:I19)</f>
        <v>186949.63</v>
      </c>
      <c r="K19" s="388">
        <f ca="1">F19*E19</f>
        <v>186949.63</v>
      </c>
      <c r="L19" s="724" t="s">
        <v>56332</v>
      </c>
      <c r="M19" s="884" t="s">
        <v>56280</v>
      </c>
      <c r="N19" s="389">
        <f t="shared" ca="1" si="5"/>
        <v>2.6254871111549165E-2</v>
      </c>
      <c r="O19" s="726">
        <v>4</v>
      </c>
      <c r="P19" s="391">
        <v>4</v>
      </c>
      <c r="Q19" s="727">
        <f t="shared" si="6"/>
        <v>7</v>
      </c>
      <c r="R19" s="726">
        <v>1</v>
      </c>
      <c r="S19" s="411" t="str">
        <f t="shared" si="0"/>
        <v/>
      </c>
      <c r="T19" s="411" t="str">
        <f t="shared" si="0"/>
        <v/>
      </c>
      <c r="U19" s="411" t="str">
        <f t="shared" si="0"/>
        <v/>
      </c>
      <c r="V19" s="411">
        <f t="shared" si="0"/>
        <v>0</v>
      </c>
      <c r="W19" s="411">
        <f t="shared" si="0"/>
        <v>0</v>
      </c>
      <c r="X19" s="411">
        <f t="shared" si="0"/>
        <v>0</v>
      </c>
      <c r="Y19" s="411">
        <f t="shared" si="0"/>
        <v>0</v>
      </c>
      <c r="Z19" s="411">
        <f t="shared" si="0"/>
        <v>1</v>
      </c>
      <c r="AA19" s="411" t="str">
        <f t="shared" si="0"/>
        <v/>
      </c>
      <c r="AB19" s="411" t="str">
        <f t="shared" si="0"/>
        <v/>
      </c>
      <c r="AC19" s="411" t="str">
        <f t="shared" si="0"/>
        <v/>
      </c>
      <c r="AD19" s="411" t="str">
        <f t="shared" si="0"/>
        <v/>
      </c>
      <c r="AE19" s="411" t="str">
        <f t="shared" si="0"/>
        <v/>
      </c>
      <c r="AF19" s="411" t="str">
        <f t="shared" si="0"/>
        <v/>
      </c>
      <c r="AG19" s="411" t="str">
        <f t="shared" si="0"/>
        <v/>
      </c>
      <c r="AH19" s="411" t="str">
        <f t="shared" si="0"/>
        <v/>
      </c>
      <c r="AI19" s="411" t="str">
        <f t="shared" si="0"/>
        <v/>
      </c>
      <c r="AJ19" s="411" t="str">
        <f t="shared" si="0"/>
        <v/>
      </c>
      <c r="AK19" s="411" t="str">
        <f t="shared" si="1"/>
        <v/>
      </c>
      <c r="AL19" s="411" t="str">
        <f t="shared" si="1"/>
        <v/>
      </c>
      <c r="AM19" s="411" t="str">
        <f t="shared" si="1"/>
        <v/>
      </c>
      <c r="AN19" s="411" t="str">
        <f t="shared" si="1"/>
        <v/>
      </c>
      <c r="AO19" s="411" t="str">
        <f t="shared" si="1"/>
        <v/>
      </c>
      <c r="AP19" s="411" t="str">
        <f t="shared" si="1"/>
        <v/>
      </c>
      <c r="AQ19" s="411" t="str">
        <f t="shared" si="1"/>
        <v/>
      </c>
      <c r="AR19" s="411" t="str">
        <f t="shared" si="1"/>
        <v/>
      </c>
      <c r="AS19" s="411" t="str">
        <f t="shared" si="1"/>
        <v/>
      </c>
      <c r="AT19" s="411" t="str">
        <f t="shared" si="1"/>
        <v/>
      </c>
      <c r="AU19" s="412" t="str">
        <f t="shared" si="1"/>
        <v/>
      </c>
      <c r="AV19" s="807">
        <v>4</v>
      </c>
      <c r="AW19" s="211" t="s">
        <v>614</v>
      </c>
    </row>
    <row r="20" spans="1:49" ht="24" customHeight="1">
      <c r="B20" s="817" t="s">
        <v>56222</v>
      </c>
      <c r="C20" s="416" t="s">
        <v>56328</v>
      </c>
      <c r="D20" s="518" t="s">
        <v>56220</v>
      </c>
      <c r="E20" s="723">
        <v>1</v>
      </c>
      <c r="F20" s="518">
        <f ca="1">K20</f>
        <v>1733509.67</v>
      </c>
      <c r="G20" s="723">
        <f ca="1">E20*F20-H20</f>
        <v>1726641.2131999999</v>
      </c>
      <c r="H20" s="794">
        <f ca="1">SUMIF('Diárias e Passagens'!A:O,'Cronograma F-F'!B20,'Diárias e Passagens'!O:O)*(1+Dados!$C$17)</f>
        <v>6868.4568000000008</v>
      </c>
      <c r="I20" s="794">
        <f ca="1">SUMIF('Inspeção-Veículo'!A:N,B20,'Inspeção-Veículo'!N:N)*(1+Dados!C53)</f>
        <v>0</v>
      </c>
      <c r="J20" s="744">
        <f ca="1">SUM(G20:I20)</f>
        <v>1733509.67</v>
      </c>
      <c r="K20" s="388">
        <f ca="1">ROUND(SUMIFS(Recursos!J:J,Recursos!A:A,B20),2)</f>
        <v>1733509.67</v>
      </c>
      <c r="L20" s="724" t="s">
        <v>56332</v>
      </c>
      <c r="M20" s="884" t="s">
        <v>56280</v>
      </c>
      <c r="N20" s="389">
        <f t="shared" ca="1" si="5"/>
        <v>0.24345099242225901</v>
      </c>
      <c r="O20" s="726">
        <v>5</v>
      </c>
      <c r="P20" s="391">
        <v>4</v>
      </c>
      <c r="Q20" s="727">
        <f t="shared" si="6"/>
        <v>8</v>
      </c>
      <c r="R20" s="726">
        <v>2</v>
      </c>
      <c r="S20" s="411" t="str">
        <f t="shared" si="0"/>
        <v/>
      </c>
      <c r="T20" s="411" t="str">
        <f t="shared" si="0"/>
        <v/>
      </c>
      <c r="U20" s="411" t="str">
        <f t="shared" si="0"/>
        <v/>
      </c>
      <c r="V20" s="411" t="str">
        <f t="shared" si="0"/>
        <v/>
      </c>
      <c r="W20" s="411">
        <f t="shared" si="0"/>
        <v>0</v>
      </c>
      <c r="X20" s="411">
        <f t="shared" si="0"/>
        <v>0</v>
      </c>
      <c r="Y20" s="411">
        <f t="shared" si="0"/>
        <v>0</v>
      </c>
      <c r="Z20" s="411">
        <f t="shared" si="0"/>
        <v>0</v>
      </c>
      <c r="AA20" s="411">
        <f t="shared" si="0"/>
        <v>0</v>
      </c>
      <c r="AB20" s="411">
        <f t="shared" si="0"/>
        <v>1</v>
      </c>
      <c r="AC20" s="411" t="str">
        <f t="shared" si="0"/>
        <v/>
      </c>
      <c r="AD20" s="411" t="str">
        <f t="shared" si="0"/>
        <v/>
      </c>
      <c r="AE20" s="411" t="str">
        <f t="shared" si="0"/>
        <v/>
      </c>
      <c r="AF20" s="411" t="str">
        <f t="shared" si="0"/>
        <v/>
      </c>
      <c r="AG20" s="411" t="str">
        <f t="shared" si="0"/>
        <v/>
      </c>
      <c r="AH20" s="411" t="str">
        <f t="shared" si="0"/>
        <v/>
      </c>
      <c r="AI20" s="411" t="str">
        <f t="shared" si="0"/>
        <v/>
      </c>
      <c r="AJ20" s="411" t="str">
        <f t="shared" si="0"/>
        <v/>
      </c>
      <c r="AK20" s="411" t="str">
        <f t="shared" si="1"/>
        <v/>
      </c>
      <c r="AL20" s="411" t="str">
        <f t="shared" si="1"/>
        <v/>
      </c>
      <c r="AM20" s="411" t="str">
        <f t="shared" si="1"/>
        <v/>
      </c>
      <c r="AN20" s="411" t="str">
        <f t="shared" si="1"/>
        <v/>
      </c>
      <c r="AO20" s="411" t="str">
        <f t="shared" si="1"/>
        <v/>
      </c>
      <c r="AP20" s="411" t="str">
        <f t="shared" si="1"/>
        <v/>
      </c>
      <c r="AQ20" s="411" t="str">
        <f t="shared" si="1"/>
        <v/>
      </c>
      <c r="AR20" s="411" t="str">
        <f t="shared" si="1"/>
        <v/>
      </c>
      <c r="AS20" s="411" t="str">
        <f t="shared" si="1"/>
        <v/>
      </c>
      <c r="AT20" s="411" t="str">
        <f t="shared" si="1"/>
        <v/>
      </c>
      <c r="AU20" s="412" t="str">
        <f t="shared" si="1"/>
        <v/>
      </c>
      <c r="AV20" s="806">
        <v>4</v>
      </c>
      <c r="AW20" s="376" t="s">
        <v>356</v>
      </c>
    </row>
    <row r="21" spans="1:49" ht="24" customHeight="1">
      <c r="B21" s="817" t="s">
        <v>56319</v>
      </c>
      <c r="C21" s="416" t="s">
        <v>56329</v>
      </c>
      <c r="D21" s="518" t="s">
        <v>56220</v>
      </c>
      <c r="E21" s="723">
        <v>1</v>
      </c>
      <c r="F21" s="518">
        <f ca="1">K21</f>
        <v>573575.98</v>
      </c>
      <c r="G21" s="723">
        <f ca="1">E21*F21-H21</f>
        <v>566707.52319999994</v>
      </c>
      <c r="H21" s="794">
        <f ca="1">SUMIF('Diárias e Passagens'!A:O,'Cronograma F-F'!B21,'Diárias e Passagens'!O:O)*(1+Dados!$C$17)</f>
        <v>6868.4568000000008</v>
      </c>
      <c r="I21" s="794">
        <f ca="1">SUMIF('Inspeção-Veículo'!A:N,B21,'Inspeção-Veículo'!N:N)*(1+Dados!C54)</f>
        <v>0</v>
      </c>
      <c r="J21" s="744">
        <f ca="1">SUM(G21:I21)</f>
        <v>573575.98</v>
      </c>
      <c r="K21" s="388">
        <f ca="1">ROUND(SUMIFS(Recursos!J:J,Recursos!A:A,B21),2)</f>
        <v>573575.98</v>
      </c>
      <c r="L21" s="724" t="s">
        <v>56332</v>
      </c>
      <c r="M21" s="884" t="s">
        <v>56280</v>
      </c>
      <c r="N21" s="389">
        <f t="shared" ca="1" si="5"/>
        <v>8.0551983053298915E-2</v>
      </c>
      <c r="O21" s="726">
        <v>4</v>
      </c>
      <c r="P21" s="391">
        <v>3</v>
      </c>
      <c r="Q21" s="727">
        <f t="shared" si="6"/>
        <v>6</v>
      </c>
      <c r="R21" s="726">
        <v>2</v>
      </c>
      <c r="S21" s="411" t="str">
        <f t="shared" ref="S21:AJ21" si="11">IF(S$5=$Q21,0,IF($Q21+$R21=S$5,1,IF(AND(S$5&lt;=$Q21+$R21,S$5&gt;=$O21),0,"")))</f>
        <v/>
      </c>
      <c r="T21" s="411" t="str">
        <f t="shared" si="11"/>
        <v/>
      </c>
      <c r="U21" s="411" t="str">
        <f t="shared" si="11"/>
        <v/>
      </c>
      <c r="V21" s="411">
        <f t="shared" si="11"/>
        <v>0</v>
      </c>
      <c r="W21" s="411">
        <f t="shared" si="11"/>
        <v>0</v>
      </c>
      <c r="X21" s="411">
        <f t="shared" si="11"/>
        <v>0</v>
      </c>
      <c r="Y21" s="411">
        <f t="shared" si="11"/>
        <v>0</v>
      </c>
      <c r="Z21" s="411">
        <f t="shared" si="11"/>
        <v>1</v>
      </c>
      <c r="AA21" s="411" t="str">
        <f t="shared" si="11"/>
        <v/>
      </c>
      <c r="AB21" s="411" t="str">
        <f t="shared" si="11"/>
        <v/>
      </c>
      <c r="AC21" s="411" t="str">
        <f t="shared" si="11"/>
        <v/>
      </c>
      <c r="AD21" s="411" t="str">
        <f t="shared" si="11"/>
        <v/>
      </c>
      <c r="AE21" s="411" t="str">
        <f t="shared" si="11"/>
        <v/>
      </c>
      <c r="AF21" s="411" t="str">
        <f t="shared" si="11"/>
        <v/>
      </c>
      <c r="AG21" s="411" t="str">
        <f t="shared" si="11"/>
        <v/>
      </c>
      <c r="AH21" s="411" t="str">
        <f t="shared" si="11"/>
        <v/>
      </c>
      <c r="AI21" s="411" t="str">
        <f t="shared" si="11"/>
        <v/>
      </c>
      <c r="AJ21" s="411" t="str">
        <f t="shared" si="11"/>
        <v/>
      </c>
      <c r="AK21" s="411" t="str">
        <f t="shared" si="1"/>
        <v/>
      </c>
      <c r="AL21" s="411" t="str">
        <f t="shared" si="1"/>
        <v/>
      </c>
      <c r="AM21" s="411" t="str">
        <f t="shared" si="1"/>
        <v/>
      </c>
      <c r="AN21" s="411" t="str">
        <f t="shared" si="1"/>
        <v/>
      </c>
      <c r="AO21" s="411" t="str">
        <f t="shared" si="1"/>
        <v/>
      </c>
      <c r="AP21" s="411" t="str">
        <f t="shared" si="1"/>
        <v/>
      </c>
      <c r="AQ21" s="411" t="str">
        <f t="shared" si="1"/>
        <v/>
      </c>
      <c r="AR21" s="411" t="str">
        <f t="shared" si="1"/>
        <v/>
      </c>
      <c r="AS21" s="411" t="str">
        <f t="shared" si="1"/>
        <v/>
      </c>
      <c r="AT21" s="411" t="str">
        <f t="shared" si="1"/>
        <v/>
      </c>
      <c r="AU21" s="412" t="str">
        <f t="shared" si="1"/>
        <v/>
      </c>
      <c r="AV21" s="806">
        <v>4</v>
      </c>
      <c r="AW21" s="376" t="s">
        <v>356</v>
      </c>
    </row>
    <row r="22" spans="1:49" ht="21.75" customHeight="1">
      <c r="A22" s="131" t="s">
        <v>782</v>
      </c>
      <c r="B22" s="815">
        <v>5</v>
      </c>
      <c r="C22" s="716" t="str">
        <f>'Alocação MO'!C10</f>
        <v>Dimensão Operacional (EOP)</v>
      </c>
      <c r="D22" s="731"/>
      <c r="E22" s="516"/>
      <c r="F22" s="516"/>
      <c r="G22" s="715">
        <f ca="1">'5.EOP'!K51</f>
        <v>612881.44999999995</v>
      </c>
      <c r="H22" s="719">
        <f ca="1">SUMIF('Diárias e Passagens'!A:O,LEFT('Cronograma F-F'!B23,1),'Diárias e Passagens'!O:O)*(1+Dados!$C$17)</f>
        <v>12000.993600000002</v>
      </c>
      <c r="I22" s="719">
        <f ca="1">SUMIF('Inspeção-Veículo'!A:N,B23,'Inspeção-Veículo'!N:N)*(1+Dados!C55)</f>
        <v>0</v>
      </c>
      <c r="J22" s="719">
        <f ca="1">SUM(G22:I22)</f>
        <v>624882.4436</v>
      </c>
      <c r="K22" s="378">
        <f ca="1">SUM(K23:K24)</f>
        <v>624882.44000000006</v>
      </c>
      <c r="L22" s="378"/>
      <c r="M22" s="885"/>
      <c r="N22" s="379"/>
      <c r="O22" s="380"/>
      <c r="P22" s="381"/>
      <c r="Q22" s="387"/>
      <c r="R22" s="387"/>
      <c r="S22" s="407"/>
      <c r="T22" s="407"/>
      <c r="U22" s="407"/>
      <c r="V22" s="407"/>
      <c r="W22" s="407"/>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8"/>
      <c r="AV22" s="806"/>
      <c r="AW22" s="376"/>
    </row>
    <row r="23" spans="1:49" ht="24" customHeight="1">
      <c r="B23" s="817" t="s">
        <v>748</v>
      </c>
      <c r="C23" s="416" t="s">
        <v>613</v>
      </c>
      <c r="D23" s="518" t="s">
        <v>56220</v>
      </c>
      <c r="E23" s="723">
        <v>1</v>
      </c>
      <c r="F23" s="518">
        <f ca="1">K23</f>
        <v>124976.49</v>
      </c>
      <c r="G23" s="730"/>
      <c r="H23" s="730"/>
      <c r="I23" s="730"/>
      <c r="J23" s="730"/>
      <c r="K23" s="388">
        <f ca="1">ROUND(VLOOKUP(B22,Recursos!B:J,9,FALSE)*N23,2)</f>
        <v>124976.49</v>
      </c>
      <c r="L23" s="724" t="s">
        <v>265</v>
      </c>
      <c r="M23" s="884" t="s">
        <v>56280</v>
      </c>
      <c r="N23" s="389">
        <v>0.2</v>
      </c>
      <c r="O23" s="726">
        <v>8</v>
      </c>
      <c r="P23" s="391">
        <v>2</v>
      </c>
      <c r="Q23" s="726">
        <f>(P23+O23)-1</f>
        <v>9</v>
      </c>
      <c r="R23" s="726">
        <v>1</v>
      </c>
      <c r="S23" s="411" t="str">
        <f t="shared" si="0"/>
        <v/>
      </c>
      <c r="T23" s="411" t="str">
        <f t="shared" si="0"/>
        <v/>
      </c>
      <c r="U23" s="411" t="str">
        <f t="shared" si="0"/>
        <v/>
      </c>
      <c r="V23" s="411" t="str">
        <f t="shared" si="0"/>
        <v/>
      </c>
      <c r="W23" s="411" t="str">
        <f t="shared" si="0"/>
        <v/>
      </c>
      <c r="X23" s="411" t="str">
        <f t="shared" si="0"/>
        <v/>
      </c>
      <c r="Y23" s="411" t="str">
        <f t="shared" si="0"/>
        <v/>
      </c>
      <c r="Z23" s="411">
        <f t="shared" si="0"/>
        <v>0</v>
      </c>
      <c r="AA23" s="411">
        <f t="shared" si="0"/>
        <v>0</v>
      </c>
      <c r="AB23" s="411">
        <f t="shared" si="0"/>
        <v>1</v>
      </c>
      <c r="AC23" s="411" t="str">
        <f t="shared" si="0"/>
        <v/>
      </c>
      <c r="AD23" s="411" t="str">
        <f t="shared" si="0"/>
        <v/>
      </c>
      <c r="AE23" s="411" t="str">
        <f t="shared" si="0"/>
        <v/>
      </c>
      <c r="AF23" s="411" t="str">
        <f t="shared" si="0"/>
        <v/>
      </c>
      <c r="AG23" s="411" t="str">
        <f t="shared" si="0"/>
        <v/>
      </c>
      <c r="AH23" s="411" t="str">
        <f t="shared" si="0"/>
        <v/>
      </c>
      <c r="AI23" s="411" t="str">
        <f t="shared" si="0"/>
        <v/>
      </c>
      <c r="AJ23" s="411" t="str">
        <f t="shared" si="0"/>
        <v/>
      </c>
      <c r="AK23" s="411" t="str">
        <f t="shared" si="1"/>
        <v/>
      </c>
      <c r="AL23" s="411" t="str">
        <f t="shared" si="1"/>
        <v/>
      </c>
      <c r="AM23" s="411" t="str">
        <f t="shared" si="1"/>
        <v/>
      </c>
      <c r="AN23" s="411" t="str">
        <f t="shared" si="1"/>
        <v/>
      </c>
      <c r="AO23" s="411" t="str">
        <f t="shared" si="1"/>
        <v/>
      </c>
      <c r="AP23" s="411" t="str">
        <f t="shared" si="1"/>
        <v/>
      </c>
      <c r="AQ23" s="411" t="str">
        <f t="shared" si="1"/>
        <v/>
      </c>
      <c r="AR23" s="411" t="str">
        <f t="shared" si="1"/>
        <v/>
      </c>
      <c r="AS23" s="411" t="str">
        <f t="shared" si="1"/>
        <v/>
      </c>
      <c r="AT23" s="411" t="str">
        <f t="shared" si="1"/>
        <v/>
      </c>
      <c r="AU23" s="412" t="str">
        <f t="shared" si="1"/>
        <v/>
      </c>
      <c r="AV23" s="806">
        <v>5</v>
      </c>
      <c r="AW23" s="376" t="s">
        <v>614</v>
      </c>
    </row>
    <row r="24" spans="1:49" ht="24" customHeight="1">
      <c r="B24" s="816" t="s">
        <v>56223</v>
      </c>
      <c r="C24" s="417" t="s">
        <v>603</v>
      </c>
      <c r="D24" s="517" t="s">
        <v>56220</v>
      </c>
      <c r="E24" s="728">
        <v>1</v>
      </c>
      <c r="F24" s="517">
        <f ca="1">K24</f>
        <v>499905.95</v>
      </c>
      <c r="G24" s="517"/>
      <c r="H24" s="517"/>
      <c r="I24" s="517"/>
      <c r="J24" s="517"/>
      <c r="K24" s="382">
        <f ca="1">ROUND(VLOOKUP(B22,Recursos!B:J,9,FALSE)-K23,2)</f>
        <v>499905.95</v>
      </c>
      <c r="L24" s="881" t="s">
        <v>265</v>
      </c>
      <c r="M24" s="884" t="s">
        <v>56280</v>
      </c>
      <c r="N24" s="383">
        <v>0.8</v>
      </c>
      <c r="O24" s="384">
        <v>9</v>
      </c>
      <c r="P24" s="385">
        <v>3</v>
      </c>
      <c r="Q24" s="386">
        <f t="shared" ref="Q24:Q35" si="12">(P24+O24)-1</f>
        <v>11</v>
      </c>
      <c r="R24" s="386">
        <v>2</v>
      </c>
      <c r="S24" s="409" t="str">
        <f t="shared" si="0"/>
        <v/>
      </c>
      <c r="T24" s="409" t="str">
        <f t="shared" si="0"/>
        <v/>
      </c>
      <c r="U24" s="409" t="str">
        <f t="shared" si="0"/>
        <v/>
      </c>
      <c r="V24" s="409" t="str">
        <f t="shared" si="0"/>
        <v/>
      </c>
      <c r="W24" s="409" t="str">
        <f t="shared" si="0"/>
        <v/>
      </c>
      <c r="X24" s="409" t="str">
        <f t="shared" si="0"/>
        <v/>
      </c>
      <c r="Y24" s="409" t="str">
        <f t="shared" si="0"/>
        <v/>
      </c>
      <c r="Z24" s="409" t="str">
        <f t="shared" si="0"/>
        <v/>
      </c>
      <c r="AA24" s="409">
        <f t="shared" si="0"/>
        <v>0</v>
      </c>
      <c r="AB24" s="409">
        <f t="shared" si="0"/>
        <v>0</v>
      </c>
      <c r="AC24" s="409">
        <f t="shared" si="0"/>
        <v>0</v>
      </c>
      <c r="AD24" s="409">
        <f t="shared" si="0"/>
        <v>0</v>
      </c>
      <c r="AE24" s="409">
        <f t="shared" si="0"/>
        <v>1</v>
      </c>
      <c r="AF24" s="409" t="str">
        <f t="shared" si="0"/>
        <v/>
      </c>
      <c r="AG24" s="409" t="str">
        <f t="shared" si="0"/>
        <v/>
      </c>
      <c r="AH24" s="409" t="str">
        <f t="shared" si="0"/>
        <v/>
      </c>
      <c r="AI24" s="409" t="str">
        <f t="shared" si="0"/>
        <v/>
      </c>
      <c r="AJ24" s="409" t="str">
        <f t="shared" si="0"/>
        <v/>
      </c>
      <c r="AK24" s="409" t="str">
        <f t="shared" si="1"/>
        <v/>
      </c>
      <c r="AL24" s="409" t="str">
        <f t="shared" si="1"/>
        <v/>
      </c>
      <c r="AM24" s="409" t="str">
        <f t="shared" si="1"/>
        <v/>
      </c>
      <c r="AN24" s="409" t="str">
        <f t="shared" si="1"/>
        <v/>
      </c>
      <c r="AO24" s="409" t="str">
        <f t="shared" si="1"/>
        <v/>
      </c>
      <c r="AP24" s="409" t="str">
        <f t="shared" si="1"/>
        <v/>
      </c>
      <c r="AQ24" s="409" t="str">
        <f t="shared" si="1"/>
        <v/>
      </c>
      <c r="AR24" s="409" t="str">
        <f t="shared" si="1"/>
        <v/>
      </c>
      <c r="AS24" s="409" t="str">
        <f t="shared" si="1"/>
        <v/>
      </c>
      <c r="AT24" s="409" t="str">
        <f t="shared" si="1"/>
        <v/>
      </c>
      <c r="AU24" s="410" t="str">
        <f t="shared" si="1"/>
        <v/>
      </c>
      <c r="AV24" s="806">
        <v>5</v>
      </c>
      <c r="AW24" s="376" t="s">
        <v>356</v>
      </c>
    </row>
    <row r="25" spans="1:49" ht="21.75" customHeight="1">
      <c r="A25" s="131" t="s">
        <v>782</v>
      </c>
      <c r="B25" s="818">
        <v>6</v>
      </c>
      <c r="C25" s="716" t="str">
        <f>'Alocação MO'!C11</f>
        <v>Dimensão Socioambiental (EMA)</v>
      </c>
      <c r="D25" s="731"/>
      <c r="E25" s="516"/>
      <c r="F25" s="516"/>
      <c r="G25" s="715">
        <f ca="1">'6.EMA'!K51</f>
        <v>783856.2</v>
      </c>
      <c r="H25" s="719">
        <f ca="1">SUMIF('Diárias e Passagens'!A:O,LEFT('Cronograma F-F'!B25,1),'Diárias e Passagens'!O:O)*(1+Dados!$C$17)</f>
        <v>75447.42300000001</v>
      </c>
      <c r="I25" s="719">
        <f ca="1">SUMIF('Inspeção-Veículo'!A:N,B25,'Inspeção-Veículo'!N:N)*(1+Dados!$C$17)</f>
        <v>22109.870854320001</v>
      </c>
      <c r="J25" s="719">
        <f ca="1">SUM(G25:I25)</f>
        <v>881413.49385431991</v>
      </c>
      <c r="K25" s="378">
        <f ca="1">SUM(K26:K27)</f>
        <v>881413.49</v>
      </c>
      <c r="L25" s="378"/>
      <c r="M25" s="885"/>
      <c r="N25" s="379"/>
      <c r="O25" s="380"/>
      <c r="P25" s="381"/>
      <c r="Q25" s="387"/>
      <c r="R25" s="387"/>
      <c r="S25" s="407"/>
      <c r="T25" s="407"/>
      <c r="U25" s="407"/>
      <c r="V25" s="407"/>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7"/>
      <c r="AU25" s="408"/>
      <c r="AV25" s="806"/>
      <c r="AW25" s="376"/>
    </row>
    <row r="26" spans="1:49" ht="24" customHeight="1">
      <c r="B26" s="817" t="s">
        <v>56224</v>
      </c>
      <c r="C26" s="416" t="s">
        <v>611</v>
      </c>
      <c r="D26" s="518" t="s">
        <v>56220</v>
      </c>
      <c r="E26" s="723">
        <v>1</v>
      </c>
      <c r="F26" s="518">
        <f t="shared" ref="F26:F27" ca="1" si="13">K26</f>
        <v>176282.7</v>
      </c>
      <c r="G26" s="723"/>
      <c r="H26" s="744"/>
      <c r="I26" s="744"/>
      <c r="J26" s="744"/>
      <c r="K26" s="388">
        <f ca="1">ROUND(VLOOKUP(B25,Recursos!B:J,9,FALSE)*N26,2)</f>
        <v>176282.7</v>
      </c>
      <c r="L26" s="724" t="s">
        <v>265</v>
      </c>
      <c r="M26" s="884" t="s">
        <v>56280</v>
      </c>
      <c r="N26" s="389">
        <v>0.2</v>
      </c>
      <c r="O26" s="726">
        <v>6</v>
      </c>
      <c r="P26" s="391">
        <v>2</v>
      </c>
      <c r="Q26" s="390">
        <f>(P26+O26)-1</f>
        <v>7</v>
      </c>
      <c r="R26" s="390">
        <v>1</v>
      </c>
      <c r="S26" s="411" t="str">
        <f t="shared" si="0"/>
        <v/>
      </c>
      <c r="T26" s="411" t="str">
        <f t="shared" si="0"/>
        <v/>
      </c>
      <c r="U26" s="411" t="str">
        <f t="shared" si="0"/>
        <v/>
      </c>
      <c r="V26" s="411" t="str">
        <f t="shared" si="0"/>
        <v/>
      </c>
      <c r="W26" s="411" t="str">
        <f t="shared" si="0"/>
        <v/>
      </c>
      <c r="X26" s="411">
        <f t="shared" si="0"/>
        <v>0</v>
      </c>
      <c r="Y26" s="411">
        <f t="shared" si="0"/>
        <v>0</v>
      </c>
      <c r="Z26" s="411">
        <f t="shared" si="0"/>
        <v>1</v>
      </c>
      <c r="AA26" s="411" t="str">
        <f t="shared" si="0"/>
        <v/>
      </c>
      <c r="AB26" s="411" t="str">
        <f t="shared" si="0"/>
        <v/>
      </c>
      <c r="AC26" s="411" t="str">
        <f t="shared" si="0"/>
        <v/>
      </c>
      <c r="AD26" s="411" t="str">
        <f t="shared" si="0"/>
        <v/>
      </c>
      <c r="AE26" s="411" t="str">
        <f t="shared" si="0"/>
        <v/>
      </c>
      <c r="AF26" s="411" t="str">
        <f t="shared" si="0"/>
        <v/>
      </c>
      <c r="AG26" s="411" t="str">
        <f t="shared" si="0"/>
        <v/>
      </c>
      <c r="AH26" s="411" t="str">
        <f t="shared" si="0"/>
        <v/>
      </c>
      <c r="AI26" s="411" t="str">
        <f t="shared" si="0"/>
        <v/>
      </c>
      <c r="AJ26" s="411" t="str">
        <f t="shared" si="0"/>
        <v/>
      </c>
      <c r="AK26" s="411" t="str">
        <f t="shared" si="1"/>
        <v/>
      </c>
      <c r="AL26" s="411" t="str">
        <f t="shared" si="1"/>
        <v/>
      </c>
      <c r="AM26" s="411" t="str">
        <f t="shared" si="1"/>
        <v/>
      </c>
      <c r="AN26" s="411" t="str">
        <f t="shared" si="1"/>
        <v/>
      </c>
      <c r="AO26" s="411" t="str">
        <f t="shared" si="1"/>
        <v/>
      </c>
      <c r="AP26" s="411" t="str">
        <f t="shared" si="1"/>
        <v/>
      </c>
      <c r="AQ26" s="411" t="str">
        <f t="shared" si="1"/>
        <v/>
      </c>
      <c r="AR26" s="411" t="str">
        <f t="shared" si="1"/>
        <v/>
      </c>
      <c r="AS26" s="411" t="str">
        <f t="shared" si="1"/>
        <v/>
      </c>
      <c r="AT26" s="411" t="str">
        <f t="shared" si="1"/>
        <v/>
      </c>
      <c r="AU26" s="412" t="str">
        <f t="shared" si="1"/>
        <v/>
      </c>
      <c r="AV26" s="806">
        <v>6</v>
      </c>
      <c r="AW26" s="211" t="s">
        <v>614</v>
      </c>
    </row>
    <row r="27" spans="1:49" ht="24" customHeight="1">
      <c r="B27" s="816" t="s">
        <v>56225</v>
      </c>
      <c r="C27" s="417" t="s">
        <v>603</v>
      </c>
      <c r="D27" s="517" t="s">
        <v>56220</v>
      </c>
      <c r="E27" s="728">
        <v>1</v>
      </c>
      <c r="F27" s="517">
        <f t="shared" ca="1" si="13"/>
        <v>705130.79</v>
      </c>
      <c r="G27" s="517"/>
      <c r="H27" s="517"/>
      <c r="I27" s="517"/>
      <c r="J27" s="517"/>
      <c r="K27" s="382">
        <f ca="1">ROUND(VLOOKUP(B25,Recursos!B:J,9,FALSE)-K26,2)</f>
        <v>705130.79</v>
      </c>
      <c r="L27" s="881" t="s">
        <v>265</v>
      </c>
      <c r="M27" s="884" t="s">
        <v>56280</v>
      </c>
      <c r="N27" s="383">
        <f>1-N26</f>
        <v>0.8</v>
      </c>
      <c r="O27" s="384">
        <v>6</v>
      </c>
      <c r="P27" s="385">
        <v>5</v>
      </c>
      <c r="Q27" s="386">
        <f t="shared" si="12"/>
        <v>10</v>
      </c>
      <c r="R27" s="386">
        <v>2</v>
      </c>
      <c r="S27" s="409" t="str">
        <f t="shared" si="0"/>
        <v/>
      </c>
      <c r="T27" s="409" t="str">
        <f t="shared" si="0"/>
        <v/>
      </c>
      <c r="U27" s="409" t="str">
        <f t="shared" si="0"/>
        <v/>
      </c>
      <c r="V27" s="409" t="str">
        <f t="shared" si="0"/>
        <v/>
      </c>
      <c r="W27" s="409" t="str">
        <f t="shared" si="0"/>
        <v/>
      </c>
      <c r="X27" s="409">
        <f t="shared" si="0"/>
        <v>0</v>
      </c>
      <c r="Y27" s="409">
        <f t="shared" si="0"/>
        <v>0</v>
      </c>
      <c r="Z27" s="409">
        <f t="shared" si="0"/>
        <v>0</v>
      </c>
      <c r="AA27" s="409">
        <f t="shared" si="0"/>
        <v>0</v>
      </c>
      <c r="AB27" s="409">
        <f t="shared" si="0"/>
        <v>0</v>
      </c>
      <c r="AC27" s="409">
        <f t="shared" si="0"/>
        <v>0</v>
      </c>
      <c r="AD27" s="409">
        <f t="shared" si="0"/>
        <v>1</v>
      </c>
      <c r="AE27" s="409" t="str">
        <f t="shared" si="0"/>
        <v/>
      </c>
      <c r="AF27" s="409" t="str">
        <f t="shared" si="0"/>
        <v/>
      </c>
      <c r="AG27" s="409" t="str">
        <f t="shared" si="0"/>
        <v/>
      </c>
      <c r="AH27" s="409" t="str">
        <f t="shared" si="0"/>
        <v/>
      </c>
      <c r="AI27" s="409" t="str">
        <f t="shared" si="0"/>
        <v/>
      </c>
      <c r="AJ27" s="409" t="str">
        <f t="shared" si="0"/>
        <v/>
      </c>
      <c r="AK27" s="409" t="str">
        <f t="shared" si="1"/>
        <v/>
      </c>
      <c r="AL27" s="409" t="str">
        <f t="shared" si="1"/>
        <v/>
      </c>
      <c r="AM27" s="409" t="str">
        <f t="shared" si="1"/>
        <v/>
      </c>
      <c r="AN27" s="409" t="str">
        <f t="shared" si="1"/>
        <v/>
      </c>
      <c r="AO27" s="409" t="str">
        <f t="shared" si="1"/>
        <v/>
      </c>
      <c r="AP27" s="409" t="str">
        <f t="shared" si="1"/>
        <v/>
      </c>
      <c r="AQ27" s="409" t="str">
        <f t="shared" si="1"/>
        <v/>
      </c>
      <c r="AR27" s="409" t="str">
        <f t="shared" si="1"/>
        <v/>
      </c>
      <c r="AS27" s="409" t="str">
        <f t="shared" si="1"/>
        <v/>
      </c>
      <c r="AT27" s="409" t="str">
        <f t="shared" si="1"/>
        <v/>
      </c>
      <c r="AU27" s="410" t="str">
        <f t="shared" si="1"/>
        <v/>
      </c>
      <c r="AV27" s="806">
        <v>6</v>
      </c>
      <c r="AW27" s="376" t="s">
        <v>356</v>
      </c>
    </row>
    <row r="28" spans="1:49" ht="21.75" customHeight="1">
      <c r="A28" s="131" t="s">
        <v>782</v>
      </c>
      <c r="B28" s="818">
        <v>7</v>
      </c>
      <c r="C28" s="732" t="str">
        <f>'Alocação MO'!C12</f>
        <v>Dimensão Econômico-Financeira e ACB (MEF)</v>
      </c>
      <c r="D28" s="731"/>
      <c r="E28" s="516"/>
      <c r="F28" s="793"/>
      <c r="G28" s="715">
        <f ca="1">'7.MEF'!$K$51</f>
        <v>233421.06</v>
      </c>
      <c r="H28" s="719">
        <f ca="1">SUMIF('Diárias e Passagens'!A:O,LEFT('Cronograma F-F'!B28,1),'Diárias e Passagens'!O:O)*(1+Dados!$C$17)</f>
        <v>9434.7252000000008</v>
      </c>
      <c r="I28" s="719">
        <f ca="1">SUMIF('Inspeção-Veículo'!A:N,B28,'Inspeção-Veículo'!N:N)*(1+Dados!$C$17)</f>
        <v>0</v>
      </c>
      <c r="J28" s="719">
        <f ca="1">SUM(G28:I28)</f>
        <v>242855.78519999998</v>
      </c>
      <c r="K28" s="378">
        <f ca="1">SUM(K29:K30)</f>
        <v>242855.79</v>
      </c>
      <c r="L28" s="378"/>
      <c r="M28" s="885"/>
      <c r="N28" s="379"/>
      <c r="O28" s="380"/>
      <c r="P28" s="381"/>
      <c r="Q28" s="387"/>
      <c r="R28" s="387"/>
      <c r="S28" s="407"/>
      <c r="T28" s="407"/>
      <c r="U28" s="407"/>
      <c r="V28" s="407"/>
      <c r="W28" s="407"/>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c r="AT28" s="407"/>
      <c r="AU28" s="408"/>
      <c r="AV28" s="806"/>
      <c r="AW28" s="376"/>
    </row>
    <row r="29" spans="1:49" ht="24" customHeight="1">
      <c r="B29" s="817" t="s">
        <v>56226</v>
      </c>
      <c r="C29" s="416" t="s">
        <v>56325</v>
      </c>
      <c r="D29" s="518" t="s">
        <v>56220</v>
      </c>
      <c r="E29" s="723">
        <v>1</v>
      </c>
      <c r="F29" s="518">
        <f t="shared" ref="F29:F30" ca="1" si="14">K29</f>
        <v>97142.31</v>
      </c>
      <c r="G29" s="518"/>
      <c r="H29" s="518"/>
      <c r="I29" s="518"/>
      <c r="J29" s="518"/>
      <c r="K29" s="388">
        <f ca="1">ROUND(VLOOKUP(B28,Recursos!B:J,9,FALSE)*N29,2)</f>
        <v>97142.31</v>
      </c>
      <c r="L29" s="724" t="s">
        <v>265</v>
      </c>
      <c r="M29" s="884" t="s">
        <v>56280</v>
      </c>
      <c r="N29" s="389">
        <v>0.4</v>
      </c>
      <c r="O29" s="726">
        <v>11</v>
      </c>
      <c r="P29" s="391">
        <v>2</v>
      </c>
      <c r="Q29" s="390">
        <f>(P29+O29)-1</f>
        <v>12</v>
      </c>
      <c r="R29" s="390">
        <v>1</v>
      </c>
      <c r="S29" s="411" t="str">
        <f t="shared" si="0"/>
        <v/>
      </c>
      <c r="T29" s="411" t="str">
        <f t="shared" si="0"/>
        <v/>
      </c>
      <c r="U29" s="411" t="str">
        <f t="shared" si="0"/>
        <v/>
      </c>
      <c r="V29" s="411" t="str">
        <f t="shared" si="0"/>
        <v/>
      </c>
      <c r="W29" s="411" t="str">
        <f t="shared" si="0"/>
        <v/>
      </c>
      <c r="X29" s="411" t="str">
        <f t="shared" si="0"/>
        <v/>
      </c>
      <c r="Y29" s="411" t="str">
        <f t="shared" si="0"/>
        <v/>
      </c>
      <c r="Z29" s="411" t="str">
        <f t="shared" si="0"/>
        <v/>
      </c>
      <c r="AA29" s="411" t="str">
        <f t="shared" si="0"/>
        <v/>
      </c>
      <c r="AB29" s="411" t="str">
        <f t="shared" si="0"/>
        <v/>
      </c>
      <c r="AC29" s="411">
        <f t="shared" si="0"/>
        <v>0</v>
      </c>
      <c r="AD29" s="411">
        <f t="shared" ref="AD29:AJ29" si="15">IF(AD$5=$Q29,0,IF($Q29+$R29=AD$5,1,IF(AND(AD$5&lt;=$Q29+$R29,AD$5&gt;=$O29),0,"")))</f>
        <v>0</v>
      </c>
      <c r="AE29" s="411">
        <f t="shared" si="15"/>
        <v>1</v>
      </c>
      <c r="AF29" s="411" t="str">
        <f t="shared" si="15"/>
        <v/>
      </c>
      <c r="AG29" s="411" t="str">
        <f t="shared" si="15"/>
        <v/>
      </c>
      <c r="AH29" s="411" t="str">
        <f t="shared" si="15"/>
        <v/>
      </c>
      <c r="AI29" s="411" t="str">
        <f t="shared" si="15"/>
        <v/>
      </c>
      <c r="AJ29" s="411" t="str">
        <f t="shared" si="15"/>
        <v/>
      </c>
      <c r="AK29" s="411" t="str">
        <f t="shared" si="1"/>
        <v/>
      </c>
      <c r="AL29" s="411" t="str">
        <f t="shared" si="1"/>
        <v/>
      </c>
      <c r="AM29" s="411" t="str">
        <f t="shared" si="1"/>
        <v/>
      </c>
      <c r="AN29" s="411" t="str">
        <f t="shared" si="1"/>
        <v/>
      </c>
      <c r="AO29" s="411" t="str">
        <f t="shared" si="1"/>
        <v/>
      </c>
      <c r="AP29" s="411" t="str">
        <f t="shared" si="1"/>
        <v/>
      </c>
      <c r="AQ29" s="411" t="str">
        <f t="shared" si="1"/>
        <v/>
      </c>
      <c r="AR29" s="411" t="str">
        <f t="shared" si="1"/>
        <v/>
      </c>
      <c r="AS29" s="411" t="str">
        <f t="shared" si="1"/>
        <v/>
      </c>
      <c r="AT29" s="411" t="str">
        <f t="shared" si="1"/>
        <v/>
      </c>
      <c r="AU29" s="412" t="str">
        <f t="shared" si="1"/>
        <v/>
      </c>
      <c r="AV29" s="806">
        <v>7</v>
      </c>
      <c r="AW29" s="376" t="s">
        <v>356</v>
      </c>
    </row>
    <row r="30" spans="1:49" ht="24" customHeight="1">
      <c r="B30" s="816" t="s">
        <v>56238</v>
      </c>
      <c r="C30" s="417" t="s">
        <v>56327</v>
      </c>
      <c r="D30" s="517" t="s">
        <v>56220</v>
      </c>
      <c r="E30" s="728">
        <v>1</v>
      </c>
      <c r="F30" s="517">
        <f t="shared" ca="1" si="14"/>
        <v>145713.48000000001</v>
      </c>
      <c r="G30" s="517"/>
      <c r="H30" s="517"/>
      <c r="I30" s="517"/>
      <c r="J30" s="517"/>
      <c r="K30" s="382">
        <f ca="1">ROUND(VLOOKUP(B28,Recursos!B:J,9,FALSE)-K29,2)</f>
        <v>145713.48000000001</v>
      </c>
      <c r="L30" s="881" t="s">
        <v>265</v>
      </c>
      <c r="M30" s="884" t="s">
        <v>56280</v>
      </c>
      <c r="N30" s="383">
        <f>1-N29</f>
        <v>0.6</v>
      </c>
      <c r="O30" s="384">
        <v>11</v>
      </c>
      <c r="P30" s="385">
        <v>2</v>
      </c>
      <c r="Q30" s="386">
        <f>(P30+O30)-1</f>
        <v>12</v>
      </c>
      <c r="R30" s="386">
        <v>1</v>
      </c>
      <c r="S30" s="409" t="str">
        <f t="shared" si="0"/>
        <v/>
      </c>
      <c r="T30" s="409" t="str">
        <f t="shared" si="0"/>
        <v/>
      </c>
      <c r="U30" s="409" t="str">
        <f t="shared" si="0"/>
        <v/>
      </c>
      <c r="V30" s="409" t="str">
        <f t="shared" si="0"/>
        <v/>
      </c>
      <c r="W30" s="409" t="str">
        <f t="shared" si="0"/>
        <v/>
      </c>
      <c r="X30" s="409" t="str">
        <f t="shared" si="0"/>
        <v/>
      </c>
      <c r="Y30" s="409" t="str">
        <f t="shared" si="0"/>
        <v/>
      </c>
      <c r="Z30" s="409" t="str">
        <f t="shared" si="0"/>
        <v/>
      </c>
      <c r="AA30" s="409" t="str">
        <f t="shared" si="0"/>
        <v/>
      </c>
      <c r="AB30" s="409" t="str">
        <f t="shared" si="0"/>
        <v/>
      </c>
      <c r="AC30" s="409">
        <f t="shared" si="0"/>
        <v>0</v>
      </c>
      <c r="AD30" s="409">
        <f t="shared" si="0"/>
        <v>0</v>
      </c>
      <c r="AE30" s="409">
        <f t="shared" si="0"/>
        <v>1</v>
      </c>
      <c r="AF30" s="409" t="str">
        <f t="shared" si="0"/>
        <v/>
      </c>
      <c r="AG30" s="409" t="str">
        <f t="shared" si="0"/>
        <v/>
      </c>
      <c r="AH30" s="409" t="str">
        <f t="shared" si="0"/>
        <v/>
      </c>
      <c r="AI30" s="409" t="str">
        <f t="shared" si="0"/>
        <v/>
      </c>
      <c r="AJ30" s="409" t="str">
        <f t="shared" si="0"/>
        <v/>
      </c>
      <c r="AK30" s="409" t="str">
        <f t="shared" si="1"/>
        <v/>
      </c>
      <c r="AL30" s="409" t="str">
        <f t="shared" si="1"/>
        <v/>
      </c>
      <c r="AM30" s="409" t="str">
        <f t="shared" si="1"/>
        <v/>
      </c>
      <c r="AN30" s="409" t="str">
        <f t="shared" si="1"/>
        <v/>
      </c>
      <c r="AO30" s="409" t="str">
        <f t="shared" si="1"/>
        <v/>
      </c>
      <c r="AP30" s="409" t="str">
        <f t="shared" si="1"/>
        <v/>
      </c>
      <c r="AQ30" s="409" t="str">
        <f t="shared" si="1"/>
        <v/>
      </c>
      <c r="AR30" s="409" t="str">
        <f t="shared" si="1"/>
        <v/>
      </c>
      <c r="AS30" s="409" t="str">
        <f t="shared" si="1"/>
        <v/>
      </c>
      <c r="AT30" s="409" t="str">
        <f t="shared" si="1"/>
        <v/>
      </c>
      <c r="AU30" s="410" t="str">
        <f t="shared" si="1"/>
        <v/>
      </c>
      <c r="AV30" s="806">
        <v>7</v>
      </c>
      <c r="AW30" s="376" t="s">
        <v>356</v>
      </c>
    </row>
    <row r="31" spans="1:49" ht="21.75" customHeight="1">
      <c r="A31" s="131" t="s">
        <v>782</v>
      </c>
      <c r="B31" s="815">
        <v>8</v>
      </c>
      <c r="C31" s="732" t="str">
        <f>'Alocação MO'!C13</f>
        <v>Dimensão Jurídico-Regulatória (EJR)</v>
      </c>
      <c r="D31" s="731"/>
      <c r="E31" s="516"/>
      <c r="F31" s="793"/>
      <c r="G31" s="715">
        <f ca="1">'8.EJR'!$K$51</f>
        <v>196490.46</v>
      </c>
      <c r="H31" s="719">
        <f ca="1">SUMIF('Diárias e Passagens'!A:O,LEFT('Cronograma F-F'!B31,1),'Diárias e Passagens'!O:O)*(1+Dados!$C$17)</f>
        <v>6868.4568000000008</v>
      </c>
      <c r="I31" s="719">
        <f ca="1">SUMIF('Inspeção-Veículo'!A:N,B31,'Inspeção-Veículo'!N:N)*(1+Dados!$C$17)</f>
        <v>0</v>
      </c>
      <c r="J31" s="719">
        <f ca="1">SUM(G31:I31)</f>
        <v>203358.91680000001</v>
      </c>
      <c r="K31" s="378">
        <f ca="1">SUM(K32)</f>
        <v>203358.92</v>
      </c>
      <c r="L31" s="378"/>
      <c r="M31" s="885"/>
      <c r="N31" s="379"/>
      <c r="O31" s="380"/>
      <c r="P31" s="381"/>
      <c r="Q31" s="387"/>
      <c r="R31" s="387"/>
      <c r="S31" s="407"/>
      <c r="T31" s="407"/>
      <c r="U31" s="407"/>
      <c r="V31" s="407"/>
      <c r="W31" s="407"/>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c r="AT31" s="407"/>
      <c r="AU31" s="408"/>
      <c r="AV31" s="806"/>
      <c r="AW31" s="376"/>
    </row>
    <row r="32" spans="1:49" ht="24" customHeight="1">
      <c r="B32" s="816" t="s">
        <v>56227</v>
      </c>
      <c r="C32" s="417" t="s">
        <v>603</v>
      </c>
      <c r="D32" s="517" t="s">
        <v>56220</v>
      </c>
      <c r="E32" s="728">
        <v>1</v>
      </c>
      <c r="F32" s="517">
        <f ca="1">K32</f>
        <v>203358.92</v>
      </c>
      <c r="G32" s="517"/>
      <c r="H32" s="517"/>
      <c r="I32" s="517"/>
      <c r="J32" s="517"/>
      <c r="K32" s="382">
        <f ca="1">ROUND(VLOOKUP(B31,Recursos!B:J,9,FALSE)*N32,2)</f>
        <v>203358.92</v>
      </c>
      <c r="L32" s="881" t="s">
        <v>265</v>
      </c>
      <c r="M32" s="884" t="s">
        <v>56280</v>
      </c>
      <c r="N32" s="383">
        <v>1</v>
      </c>
      <c r="O32" s="384">
        <v>9</v>
      </c>
      <c r="P32" s="385">
        <v>4</v>
      </c>
      <c r="Q32" s="386">
        <f t="shared" si="12"/>
        <v>12</v>
      </c>
      <c r="R32" s="386">
        <v>1</v>
      </c>
      <c r="S32" s="409" t="str">
        <f t="shared" si="0"/>
        <v/>
      </c>
      <c r="T32" s="409" t="str">
        <f t="shared" si="0"/>
        <v/>
      </c>
      <c r="U32" s="409" t="str">
        <f t="shared" si="0"/>
        <v/>
      </c>
      <c r="V32" s="409" t="str">
        <f t="shared" si="0"/>
        <v/>
      </c>
      <c r="W32" s="409" t="str">
        <f t="shared" si="0"/>
        <v/>
      </c>
      <c r="X32" s="409" t="str">
        <f t="shared" si="0"/>
        <v/>
      </c>
      <c r="Y32" s="409" t="str">
        <f t="shared" si="0"/>
        <v/>
      </c>
      <c r="Z32" s="409" t="str">
        <f t="shared" si="0"/>
        <v/>
      </c>
      <c r="AA32" s="409">
        <f t="shared" si="0"/>
        <v>0</v>
      </c>
      <c r="AB32" s="409">
        <f t="shared" si="0"/>
        <v>0</v>
      </c>
      <c r="AC32" s="409">
        <f t="shared" si="0"/>
        <v>0</v>
      </c>
      <c r="AD32" s="409">
        <f t="shared" si="0"/>
        <v>0</v>
      </c>
      <c r="AE32" s="409">
        <f t="shared" si="0"/>
        <v>1</v>
      </c>
      <c r="AF32" s="409" t="str">
        <f t="shared" si="0"/>
        <v/>
      </c>
      <c r="AG32" s="409" t="str">
        <f t="shared" si="0"/>
        <v/>
      </c>
      <c r="AH32" s="409" t="str">
        <f t="shared" si="0"/>
        <v/>
      </c>
      <c r="AI32" s="409" t="str">
        <f t="shared" si="0"/>
        <v/>
      </c>
      <c r="AJ32" s="409" t="str">
        <f t="shared" si="0"/>
        <v/>
      </c>
      <c r="AK32" s="409" t="str">
        <f t="shared" si="1"/>
        <v/>
      </c>
      <c r="AL32" s="409" t="str">
        <f t="shared" si="1"/>
        <v/>
      </c>
      <c r="AM32" s="409" t="str">
        <f t="shared" si="1"/>
        <v/>
      </c>
      <c r="AN32" s="409" t="str">
        <f t="shared" si="1"/>
        <v/>
      </c>
      <c r="AO32" s="409" t="str">
        <f t="shared" si="1"/>
        <v/>
      </c>
      <c r="AP32" s="409" t="str">
        <f t="shared" si="1"/>
        <v/>
      </c>
      <c r="AQ32" s="409" t="str">
        <f t="shared" si="1"/>
        <v/>
      </c>
      <c r="AR32" s="409" t="str">
        <f t="shared" si="1"/>
        <v/>
      </c>
      <c r="AS32" s="409" t="str">
        <f t="shared" si="1"/>
        <v/>
      </c>
      <c r="AT32" s="409" t="str">
        <f t="shared" si="1"/>
        <v/>
      </c>
      <c r="AU32" s="410" t="str">
        <f t="shared" si="1"/>
        <v/>
      </c>
      <c r="AV32" s="806">
        <v>8</v>
      </c>
      <c r="AW32" s="376" t="s">
        <v>356</v>
      </c>
    </row>
    <row r="33" spans="1:49" ht="21.75" customHeight="1">
      <c r="A33" s="131" t="s">
        <v>782</v>
      </c>
      <c r="B33" s="815">
        <v>9</v>
      </c>
      <c r="C33" s="716" t="str">
        <f>'Alocação MO'!C14</f>
        <v>Gestão de Projeto, Revisão de Estudos e Apoio às Fases</v>
      </c>
      <c r="D33" s="731"/>
      <c r="E33" s="516"/>
      <c r="F33" s="793"/>
      <c r="G33" s="715">
        <f ca="1">'9.GPeR'!$K$51</f>
        <v>922201.93</v>
      </c>
      <c r="H33" s="719">
        <f ca="1">SUMIF('Diárias e Passagens'!A:O,LEFT('Cronograma F-F'!B33,1),'Diárias e Passagens'!O:O)*(1+Dados!$C$17)</f>
        <v>50125.172007120003</v>
      </c>
      <c r="I33" s="719">
        <f ca="1">SUMIF('Inspeção-Veículo'!A:N,B33,'Inspeção-Veículo'!N:N)*(1+Dados!$C$17)</f>
        <v>902.45793816000014</v>
      </c>
      <c r="J33" s="719">
        <f ca="1">SUM(G33:I33)</f>
        <v>973229.55994528008</v>
      </c>
      <c r="K33" s="783">
        <f ca="1">SUM(K34:K36)</f>
        <v>973229.56</v>
      </c>
      <c r="L33" s="783"/>
      <c r="M33" s="887"/>
      <c r="N33" s="784"/>
      <c r="O33" s="380"/>
      <c r="P33" s="381"/>
      <c r="Q33" s="387"/>
      <c r="R33" s="387"/>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07"/>
      <c r="AR33" s="407"/>
      <c r="AS33" s="407"/>
      <c r="AT33" s="407"/>
      <c r="AU33" s="408"/>
      <c r="AV33" s="806"/>
      <c r="AW33" s="376"/>
    </row>
    <row r="34" spans="1:49" ht="24" customHeight="1">
      <c r="B34" s="819" t="s">
        <v>56239</v>
      </c>
      <c r="C34" s="416" t="s">
        <v>610</v>
      </c>
      <c r="D34" s="518" t="s">
        <v>56220</v>
      </c>
      <c r="E34" s="723">
        <v>1</v>
      </c>
      <c r="F34" s="518">
        <f t="shared" ref="F34:F36" ca="1" si="16">K34</f>
        <v>583937.74</v>
      </c>
      <c r="G34" s="518"/>
      <c r="H34" s="518"/>
      <c r="I34" s="518"/>
      <c r="J34" s="518"/>
      <c r="K34" s="785">
        <f ca="1">ROUND(VLOOKUP(B33,Recursos!B:J,9,FALSE)*N34,2)</f>
        <v>583937.74</v>
      </c>
      <c r="L34" s="786" t="s">
        <v>265</v>
      </c>
      <c r="M34" s="884" t="s">
        <v>56280</v>
      </c>
      <c r="N34" s="787">
        <v>0.6</v>
      </c>
      <c r="O34" s="726">
        <v>17</v>
      </c>
      <c r="P34" s="391">
        <v>2</v>
      </c>
      <c r="Q34" s="390">
        <f t="shared" si="12"/>
        <v>18</v>
      </c>
      <c r="R34" s="390">
        <v>1</v>
      </c>
      <c r="S34" s="411" t="str">
        <f t="shared" si="0"/>
        <v/>
      </c>
      <c r="T34" s="411" t="str">
        <f t="shared" si="0"/>
        <v/>
      </c>
      <c r="U34" s="411" t="str">
        <f t="shared" si="0"/>
        <v/>
      </c>
      <c r="V34" s="411" t="str">
        <f t="shared" si="0"/>
        <v/>
      </c>
      <c r="W34" s="411" t="str">
        <f t="shared" si="0"/>
        <v/>
      </c>
      <c r="X34" s="411" t="str">
        <f t="shared" si="0"/>
        <v/>
      </c>
      <c r="Y34" s="411" t="str">
        <f t="shared" si="0"/>
        <v/>
      </c>
      <c r="Z34" s="411" t="str">
        <f t="shared" si="0"/>
        <v/>
      </c>
      <c r="AA34" s="411" t="str">
        <f t="shared" si="0"/>
        <v/>
      </c>
      <c r="AB34" s="411" t="str">
        <f t="shared" si="0"/>
        <v/>
      </c>
      <c r="AC34" s="411" t="str">
        <f t="shared" si="0"/>
        <v/>
      </c>
      <c r="AD34" s="411" t="str">
        <f t="shared" ref="AD34:AE35" si="17">IF(AD$5=$Q34,0,IF($Q34+$R34=AD$5,1,IF(AND(AD$5&lt;=$Q34+$R34,AD$5&gt;=$O34),0,"")))</f>
        <v/>
      </c>
      <c r="AE34" s="411" t="str">
        <f t="shared" si="17"/>
        <v/>
      </c>
      <c r="AF34" s="411" t="str">
        <f t="shared" si="0"/>
        <v/>
      </c>
      <c r="AG34" s="411" t="str">
        <f t="shared" si="0"/>
        <v/>
      </c>
      <c r="AH34" s="411" t="str">
        <f t="shared" si="0"/>
        <v/>
      </c>
      <c r="AI34" s="411">
        <f t="shared" si="0"/>
        <v>0</v>
      </c>
      <c r="AJ34" s="411">
        <f t="shared" si="0"/>
        <v>0</v>
      </c>
      <c r="AK34" s="411">
        <f t="shared" si="1"/>
        <v>1</v>
      </c>
      <c r="AL34" s="411" t="str">
        <f t="shared" si="1"/>
        <v/>
      </c>
      <c r="AM34" s="411" t="str">
        <f t="shared" si="1"/>
        <v/>
      </c>
      <c r="AN34" s="411" t="str">
        <f t="shared" si="1"/>
        <v/>
      </c>
      <c r="AO34" s="411" t="str">
        <f t="shared" si="1"/>
        <v/>
      </c>
      <c r="AP34" s="411" t="str">
        <f t="shared" si="1"/>
        <v/>
      </c>
      <c r="AQ34" s="411" t="str">
        <f t="shared" si="1"/>
        <v/>
      </c>
      <c r="AR34" s="411" t="str">
        <f t="shared" si="1"/>
        <v/>
      </c>
      <c r="AS34" s="411" t="str">
        <f t="shared" si="1"/>
        <v/>
      </c>
      <c r="AT34" s="411" t="str">
        <f t="shared" si="1"/>
        <v/>
      </c>
      <c r="AU34" s="412" t="str">
        <f t="shared" si="1"/>
        <v/>
      </c>
      <c r="AV34" s="806">
        <v>9</v>
      </c>
      <c r="AW34" s="376" t="s">
        <v>357</v>
      </c>
    </row>
    <row r="35" spans="1:49" ht="24" customHeight="1">
      <c r="B35" s="819" t="s">
        <v>56240</v>
      </c>
      <c r="C35" s="416" t="s">
        <v>608</v>
      </c>
      <c r="D35" s="518" t="s">
        <v>56220</v>
      </c>
      <c r="E35" s="723">
        <v>1</v>
      </c>
      <c r="F35" s="518">
        <f t="shared" ca="1" si="16"/>
        <v>243307.39</v>
      </c>
      <c r="G35" s="518"/>
      <c r="H35" s="518"/>
      <c r="I35" s="518"/>
      <c r="J35" s="518"/>
      <c r="K35" s="785">
        <f ca="1">ROUND(VLOOKUP(B33,Recursos!B:J,9,FALSE)*N35,2)</f>
        <v>243307.39</v>
      </c>
      <c r="L35" s="786" t="s">
        <v>265</v>
      </c>
      <c r="M35" s="884" t="s">
        <v>56280</v>
      </c>
      <c r="N35" s="787">
        <v>0.25</v>
      </c>
      <c r="O35" s="390">
        <v>23</v>
      </c>
      <c r="P35" s="391">
        <v>1</v>
      </c>
      <c r="Q35" s="390">
        <f t="shared" si="12"/>
        <v>23</v>
      </c>
      <c r="R35" s="390">
        <v>1</v>
      </c>
      <c r="S35" s="411" t="str">
        <f t="shared" si="0"/>
        <v/>
      </c>
      <c r="T35" s="411" t="str">
        <f t="shared" si="0"/>
        <v/>
      </c>
      <c r="U35" s="411" t="str">
        <f t="shared" si="0"/>
        <v/>
      </c>
      <c r="V35" s="411" t="str">
        <f t="shared" si="0"/>
        <v/>
      </c>
      <c r="W35" s="411" t="str">
        <f t="shared" si="0"/>
        <v/>
      </c>
      <c r="X35" s="411" t="str">
        <f t="shared" si="0"/>
        <v/>
      </c>
      <c r="Y35" s="411" t="str">
        <f t="shared" si="0"/>
        <v/>
      </c>
      <c r="Z35" s="411" t="str">
        <f t="shared" si="0"/>
        <v/>
      </c>
      <c r="AA35" s="411" t="str">
        <f t="shared" si="0"/>
        <v/>
      </c>
      <c r="AB35" s="411" t="str">
        <f t="shared" si="0"/>
        <v/>
      </c>
      <c r="AC35" s="411" t="str">
        <f t="shared" si="0"/>
        <v/>
      </c>
      <c r="AD35" s="411" t="str">
        <f t="shared" si="17"/>
        <v/>
      </c>
      <c r="AE35" s="411" t="str">
        <f t="shared" si="17"/>
        <v/>
      </c>
      <c r="AF35" s="411" t="str">
        <f t="shared" si="0"/>
        <v/>
      </c>
      <c r="AG35" s="411" t="str">
        <f t="shared" ref="S35:AJ36" si="18">IF(AG$5=$Q35,0,IF($Q35+$R35=AG$5,1,IF(AND(AG$5&lt;=$Q35+$R35,AG$5&gt;=$O35),0,"")))</f>
        <v/>
      </c>
      <c r="AH35" s="411" t="str">
        <f t="shared" si="18"/>
        <v/>
      </c>
      <c r="AI35" s="411" t="str">
        <f t="shared" si="18"/>
        <v/>
      </c>
      <c r="AJ35" s="411" t="str">
        <f t="shared" si="18"/>
        <v/>
      </c>
      <c r="AK35" s="411" t="str">
        <f t="shared" si="1"/>
        <v/>
      </c>
      <c r="AL35" s="411" t="str">
        <f t="shared" si="1"/>
        <v/>
      </c>
      <c r="AM35" s="411" t="str">
        <f t="shared" si="1"/>
        <v/>
      </c>
      <c r="AN35" s="411" t="str">
        <f t="shared" si="1"/>
        <v/>
      </c>
      <c r="AO35" s="411">
        <f t="shared" si="1"/>
        <v>0</v>
      </c>
      <c r="AP35" s="411">
        <f t="shared" si="1"/>
        <v>1</v>
      </c>
      <c r="AQ35" s="411" t="str">
        <f t="shared" si="1"/>
        <v/>
      </c>
      <c r="AR35" s="411" t="str">
        <f t="shared" si="1"/>
        <v/>
      </c>
      <c r="AS35" s="411" t="str">
        <f t="shared" si="1"/>
        <v/>
      </c>
      <c r="AT35" s="411" t="str">
        <f t="shared" si="1"/>
        <v/>
      </c>
      <c r="AU35" s="412" t="str">
        <f t="shared" si="1"/>
        <v/>
      </c>
      <c r="AV35" s="806">
        <v>9</v>
      </c>
      <c r="AW35" s="376" t="s">
        <v>358</v>
      </c>
    </row>
    <row r="36" spans="1:49" ht="24" customHeight="1">
      <c r="B36" s="820" t="s">
        <v>56241</v>
      </c>
      <c r="C36" s="417" t="s">
        <v>609</v>
      </c>
      <c r="D36" s="517" t="s">
        <v>56220</v>
      </c>
      <c r="E36" s="728">
        <v>1</v>
      </c>
      <c r="F36" s="517">
        <f t="shared" ca="1" si="16"/>
        <v>145984.43</v>
      </c>
      <c r="G36" s="517"/>
      <c r="H36" s="517"/>
      <c r="I36" s="517"/>
      <c r="J36" s="517"/>
      <c r="K36" s="788">
        <f ca="1">ROUND(VLOOKUP(B33,Recursos!B:J,9,FALSE)-K34-K35,2)</f>
        <v>145984.43</v>
      </c>
      <c r="L36" s="882" t="s">
        <v>265</v>
      </c>
      <c r="M36" s="884" t="s">
        <v>56280</v>
      </c>
      <c r="N36" s="789">
        <v>0.15</v>
      </c>
      <c r="O36" s="386">
        <v>26</v>
      </c>
      <c r="P36" s="465">
        <v>0.5</v>
      </c>
      <c r="Q36" s="464">
        <f>(P36+O36)-1</f>
        <v>25.5</v>
      </c>
      <c r="R36" s="386">
        <v>0.5</v>
      </c>
      <c r="S36" s="409" t="str">
        <f t="shared" si="18"/>
        <v/>
      </c>
      <c r="T36" s="409" t="str">
        <f t="shared" si="18"/>
        <v/>
      </c>
      <c r="U36" s="409" t="str">
        <f t="shared" si="18"/>
        <v/>
      </c>
      <c r="V36" s="409" t="str">
        <f t="shared" si="18"/>
        <v/>
      </c>
      <c r="W36" s="409" t="str">
        <f t="shared" si="18"/>
        <v/>
      </c>
      <c r="X36" s="409" t="str">
        <f t="shared" si="18"/>
        <v/>
      </c>
      <c r="Y36" s="409" t="str">
        <f t="shared" si="18"/>
        <v/>
      </c>
      <c r="Z36" s="409" t="str">
        <f t="shared" si="18"/>
        <v/>
      </c>
      <c r="AA36" s="409" t="str">
        <f t="shared" si="18"/>
        <v/>
      </c>
      <c r="AB36" s="409" t="str">
        <f t="shared" si="18"/>
        <v/>
      </c>
      <c r="AC36" s="409" t="str">
        <f t="shared" si="18"/>
        <v/>
      </c>
      <c r="AD36" s="409" t="str">
        <f t="shared" si="18"/>
        <v/>
      </c>
      <c r="AE36" s="409" t="str">
        <f t="shared" si="18"/>
        <v/>
      </c>
      <c r="AF36" s="409" t="str">
        <f t="shared" si="18"/>
        <v/>
      </c>
      <c r="AG36" s="409" t="str">
        <f t="shared" si="18"/>
        <v/>
      </c>
      <c r="AH36" s="409" t="str">
        <f t="shared" si="18"/>
        <v/>
      </c>
      <c r="AI36" s="409" t="str">
        <f t="shared" si="18"/>
        <v/>
      </c>
      <c r="AJ36" s="409" t="str">
        <f t="shared" si="18"/>
        <v/>
      </c>
      <c r="AK36" s="409" t="str">
        <f t="shared" si="1"/>
        <v/>
      </c>
      <c r="AL36" s="409" t="str">
        <f t="shared" si="1"/>
        <v/>
      </c>
      <c r="AM36" s="409" t="str">
        <f t="shared" si="1"/>
        <v/>
      </c>
      <c r="AN36" s="409" t="str">
        <f t="shared" si="1"/>
        <v/>
      </c>
      <c r="AO36" s="409" t="str">
        <f t="shared" si="1"/>
        <v/>
      </c>
      <c r="AP36" s="409" t="str">
        <f t="shared" si="1"/>
        <v/>
      </c>
      <c r="AQ36" s="409" t="str">
        <f t="shared" si="1"/>
        <v/>
      </c>
      <c r="AR36" s="409">
        <f t="shared" si="1"/>
        <v>1</v>
      </c>
      <c r="AS36" s="409" t="str">
        <f t="shared" si="1"/>
        <v/>
      </c>
      <c r="AT36" s="409" t="str">
        <f t="shared" si="1"/>
        <v/>
      </c>
      <c r="AU36" s="410" t="str">
        <f t="shared" si="1"/>
        <v/>
      </c>
      <c r="AV36" s="806">
        <v>9</v>
      </c>
      <c r="AW36" s="376" t="s">
        <v>359</v>
      </c>
    </row>
    <row r="37" spans="1:49" ht="68.25" customHeight="1">
      <c r="A37" s="131" t="s">
        <v>782</v>
      </c>
      <c r="B37" s="901" t="s">
        <v>56268</v>
      </c>
      <c r="C37" s="902"/>
      <c r="D37" s="902"/>
      <c r="E37" s="902"/>
      <c r="F37" s="903"/>
      <c r="G37" s="746">
        <f ca="1">SUM(G6:G36)</f>
        <v>11184562.306399999</v>
      </c>
      <c r="H37" s="746">
        <f ca="1">SUM(H6:H36)</f>
        <v>189917.36300712003</v>
      </c>
      <c r="I37" s="746">
        <f ca="1">SUM(I6:I36)</f>
        <v>23012.328792480002</v>
      </c>
      <c r="J37" s="746">
        <f ca="1">SUM(J6:J36)</f>
        <v>11397491.998199599</v>
      </c>
      <c r="K37" s="750">
        <f ca="1">SUMIF(A1:K36,A37,K1:K36)</f>
        <v>11397492</v>
      </c>
      <c r="L37" s="750"/>
      <c r="M37" s="750"/>
      <c r="N37" s="745"/>
      <c r="O37" s="913" t="s">
        <v>375</v>
      </c>
      <c r="P37" s="914"/>
      <c r="Q37" s="915"/>
      <c r="R37" s="361"/>
      <c r="S37" s="413">
        <f t="shared" ref="S37:AU37" ca="1" si="19">SUMPRODUCT($K$7:$K$36,S$7:S$36)</f>
        <v>108087.74</v>
      </c>
      <c r="T37" s="413">
        <f t="shared" ca="1" si="19"/>
        <v>0</v>
      </c>
      <c r="U37" s="413">
        <f t="shared" ca="1" si="19"/>
        <v>0</v>
      </c>
      <c r="V37" s="413">
        <f t="shared" ca="1" si="19"/>
        <v>851310.62</v>
      </c>
      <c r="W37" s="413">
        <f t="shared" ca="1" si="19"/>
        <v>0</v>
      </c>
      <c r="X37" s="413">
        <f t="shared" ca="1" si="19"/>
        <v>0</v>
      </c>
      <c r="Y37" s="413">
        <f t="shared" ca="1" si="19"/>
        <v>578733.74</v>
      </c>
      <c r="Z37" s="413">
        <f t="shared" ca="1" si="19"/>
        <v>5376392.7299999995</v>
      </c>
      <c r="AA37" s="413">
        <f t="shared" ca="1" si="19"/>
        <v>0</v>
      </c>
      <c r="AB37" s="413">
        <f t="shared" ca="1" si="19"/>
        <v>1858486.16</v>
      </c>
      <c r="AC37" s="413">
        <f t="shared" ca="1" si="19"/>
        <v>0</v>
      </c>
      <c r="AD37" s="413">
        <f t="shared" ca="1" si="19"/>
        <v>705130.79</v>
      </c>
      <c r="AE37" s="413">
        <f t="shared" ca="1" si="19"/>
        <v>946120.66</v>
      </c>
      <c r="AF37" s="413">
        <f t="shared" ca="1" si="19"/>
        <v>0</v>
      </c>
      <c r="AG37" s="413">
        <f t="shared" ca="1" si="19"/>
        <v>0</v>
      </c>
      <c r="AH37" s="413">
        <f t="shared" ca="1" si="19"/>
        <v>0</v>
      </c>
      <c r="AI37" s="413">
        <f t="shared" ca="1" si="19"/>
        <v>0</v>
      </c>
      <c r="AJ37" s="413">
        <f t="shared" ca="1" si="19"/>
        <v>0</v>
      </c>
      <c r="AK37" s="413">
        <f t="shared" ca="1" si="19"/>
        <v>583937.74</v>
      </c>
      <c r="AL37" s="413">
        <f t="shared" ca="1" si="19"/>
        <v>0</v>
      </c>
      <c r="AM37" s="413">
        <f t="shared" ca="1" si="19"/>
        <v>0</v>
      </c>
      <c r="AN37" s="413">
        <f t="shared" ca="1" si="19"/>
        <v>0</v>
      </c>
      <c r="AO37" s="413">
        <f t="shared" ca="1" si="19"/>
        <v>0</v>
      </c>
      <c r="AP37" s="413">
        <f t="shared" ca="1" si="19"/>
        <v>243307.39</v>
      </c>
      <c r="AQ37" s="413">
        <f t="shared" ca="1" si="19"/>
        <v>0</v>
      </c>
      <c r="AR37" s="413">
        <f t="shared" ca="1" si="19"/>
        <v>145984.43</v>
      </c>
      <c r="AS37" s="413">
        <f t="shared" ca="1" si="19"/>
        <v>0</v>
      </c>
      <c r="AT37" s="413">
        <f t="shared" ca="1" si="19"/>
        <v>0</v>
      </c>
      <c r="AU37" s="413">
        <f t="shared" ca="1" si="19"/>
        <v>0</v>
      </c>
      <c r="AV37" s="806"/>
    </row>
    <row r="38" spans="1:49" ht="24.75" customHeight="1">
      <c r="B38" s="363"/>
      <c r="C38" s="362"/>
      <c r="D38" s="363"/>
      <c r="E38" s="367"/>
      <c r="F38" s="367"/>
      <c r="G38" s="367"/>
      <c r="H38" s="367"/>
      <c r="I38" s="367"/>
      <c r="J38" s="367"/>
      <c r="K38" s="404"/>
      <c r="L38" s="404"/>
      <c r="M38" s="404"/>
      <c r="N38" s="368"/>
      <c r="O38" s="912" t="s">
        <v>376</v>
      </c>
      <c r="P38" s="912"/>
      <c r="Q38" s="912"/>
      <c r="R38" s="364"/>
      <c r="S38" s="365">
        <f t="shared" ref="S38:AU38" ca="1" si="20">S37/$K37</f>
        <v>9.4834670645085779E-3</v>
      </c>
      <c r="T38" s="365">
        <f t="shared" ca="1" si="20"/>
        <v>0</v>
      </c>
      <c r="U38" s="365">
        <f t="shared" ca="1" si="20"/>
        <v>0</v>
      </c>
      <c r="V38" s="365">
        <f t="shared" ca="1" si="20"/>
        <v>7.4692802592008833E-2</v>
      </c>
      <c r="W38" s="365">
        <f t="shared" ca="1" si="20"/>
        <v>0</v>
      </c>
      <c r="X38" s="365">
        <f t="shared" ca="1" si="20"/>
        <v>0</v>
      </c>
      <c r="Y38" s="365">
        <f t="shared" ca="1" si="20"/>
        <v>5.0777288547340066E-2</v>
      </c>
      <c r="Z38" s="365">
        <f t="shared" ca="1" si="20"/>
        <v>0.47171717514695333</v>
      </c>
      <c r="AA38" s="365">
        <f t="shared" ca="1" si="20"/>
        <v>0</v>
      </c>
      <c r="AB38" s="365">
        <f t="shared" ca="1" si="20"/>
        <v>0.16306097516892312</v>
      </c>
      <c r="AC38" s="365">
        <f t="shared" ca="1" si="20"/>
        <v>0</v>
      </c>
      <c r="AD38" s="365">
        <f t="shared" ca="1" si="20"/>
        <v>6.1867188851722821E-2</v>
      </c>
      <c r="AE38" s="365">
        <f t="shared" ca="1" si="20"/>
        <v>8.3011302837501452E-2</v>
      </c>
      <c r="AF38" s="365">
        <f t="shared" ca="1" si="20"/>
        <v>0</v>
      </c>
      <c r="AG38" s="365">
        <f t="shared" ca="1" si="20"/>
        <v>0</v>
      </c>
      <c r="AH38" s="365">
        <f t="shared" ca="1" si="20"/>
        <v>0</v>
      </c>
      <c r="AI38" s="365">
        <f t="shared" ca="1" si="20"/>
        <v>0</v>
      </c>
      <c r="AJ38" s="365">
        <f t="shared" ca="1" si="20"/>
        <v>0</v>
      </c>
      <c r="AK38" s="365">
        <f t="shared" ca="1" si="20"/>
        <v>5.1233880225579453E-2</v>
      </c>
      <c r="AL38" s="365">
        <f t="shared" ca="1" si="20"/>
        <v>0</v>
      </c>
      <c r="AM38" s="365">
        <f t="shared" ca="1" si="20"/>
        <v>0</v>
      </c>
      <c r="AN38" s="365">
        <f t="shared" ca="1" si="20"/>
        <v>0</v>
      </c>
      <c r="AO38" s="365">
        <f t="shared" ca="1" si="20"/>
        <v>0</v>
      </c>
      <c r="AP38" s="365">
        <f t="shared" ca="1" si="20"/>
        <v>2.1347449947760437E-2</v>
      </c>
      <c r="AQ38" s="365">
        <f t="shared" ca="1" si="20"/>
        <v>0</v>
      </c>
      <c r="AR38" s="365">
        <f t="shared" ca="1" si="20"/>
        <v>1.280846961770186E-2</v>
      </c>
      <c r="AS38" s="365">
        <f t="shared" ca="1" si="20"/>
        <v>0</v>
      </c>
      <c r="AT38" s="365">
        <f t="shared" ca="1" si="20"/>
        <v>0</v>
      </c>
      <c r="AU38" s="365">
        <f t="shared" ca="1" si="20"/>
        <v>0</v>
      </c>
    </row>
    <row r="39" spans="1:49" ht="56.25" customHeight="1">
      <c r="B39" s="367"/>
      <c r="C39" s="366"/>
      <c r="D39" s="367"/>
      <c r="E39" s="367"/>
      <c r="F39" s="367"/>
      <c r="G39" s="367"/>
      <c r="H39" s="367"/>
      <c r="I39" s="367"/>
      <c r="J39" s="367"/>
      <c r="K39" s="366"/>
      <c r="L39" s="366"/>
      <c r="M39" s="366"/>
      <c r="N39" s="368"/>
      <c r="O39" s="917" t="s">
        <v>377</v>
      </c>
      <c r="P39" s="918"/>
      <c r="Q39" s="919"/>
      <c r="R39" s="369"/>
      <c r="S39" s="370">
        <f ca="1">S37</f>
        <v>108087.74</v>
      </c>
      <c r="T39" s="370">
        <f ca="1">T37+S39</f>
        <v>108087.74</v>
      </c>
      <c r="U39" s="370">
        <f t="shared" ref="U39:AB39" ca="1" si="21">U37+T39</f>
        <v>108087.74</v>
      </c>
      <c r="V39" s="370">
        <f t="shared" ca="1" si="21"/>
        <v>959398.36</v>
      </c>
      <c r="W39" s="370">
        <f t="shared" ca="1" si="21"/>
        <v>959398.36</v>
      </c>
      <c r="X39" s="370">
        <f t="shared" ca="1" si="21"/>
        <v>959398.36</v>
      </c>
      <c r="Y39" s="370">
        <f t="shared" ca="1" si="21"/>
        <v>1538132.1</v>
      </c>
      <c r="Z39" s="370">
        <f t="shared" ca="1" si="21"/>
        <v>6914524.8300000001</v>
      </c>
      <c r="AA39" s="370">
        <f t="shared" ca="1" si="21"/>
        <v>6914524.8300000001</v>
      </c>
      <c r="AB39" s="370">
        <f t="shared" ca="1" si="21"/>
        <v>8773010.9900000002</v>
      </c>
      <c r="AC39" s="370">
        <f t="shared" ref="AC39" ca="1" si="22">AC37+AB39</f>
        <v>8773010.9900000002</v>
      </c>
      <c r="AD39" s="370">
        <f t="shared" ref="AD39" ca="1" si="23">AD37+AC39</f>
        <v>9478141.7800000012</v>
      </c>
      <c r="AE39" s="370">
        <f t="shared" ref="AE39" ca="1" si="24">AE37+AD39</f>
        <v>10424262.440000001</v>
      </c>
      <c r="AF39" s="370">
        <f t="shared" ref="AF39" ca="1" si="25">AF37+AE39</f>
        <v>10424262.440000001</v>
      </c>
      <c r="AG39" s="370">
        <f t="shared" ref="AG39" ca="1" si="26">AG37+AF39</f>
        <v>10424262.440000001</v>
      </c>
      <c r="AH39" s="370">
        <f t="shared" ref="AH39" ca="1" si="27">AH37+AG39</f>
        <v>10424262.440000001</v>
      </c>
      <c r="AI39" s="370">
        <f t="shared" ref="AI39" ca="1" si="28">AI37+AH39</f>
        <v>10424262.440000001</v>
      </c>
      <c r="AJ39" s="370">
        <f t="shared" ref="AJ39" ca="1" si="29">AJ37+AI39</f>
        <v>10424262.440000001</v>
      </c>
      <c r="AK39" s="370">
        <f t="shared" ref="AK39" ca="1" si="30">AK37+AJ39</f>
        <v>11008200.180000002</v>
      </c>
      <c r="AL39" s="370">
        <f t="shared" ref="AL39" ca="1" si="31">AL37+AK39</f>
        <v>11008200.180000002</v>
      </c>
      <c r="AM39" s="370">
        <f t="shared" ref="AM39" ca="1" si="32">AM37+AL39</f>
        <v>11008200.180000002</v>
      </c>
      <c r="AN39" s="370">
        <f t="shared" ref="AN39" ca="1" si="33">AN37+AM39</f>
        <v>11008200.180000002</v>
      </c>
      <c r="AO39" s="370">
        <f t="shared" ref="AO39" ca="1" si="34">AO37+AN39</f>
        <v>11008200.180000002</v>
      </c>
      <c r="AP39" s="370">
        <f t="shared" ref="AP39" ca="1" si="35">AP37+AO39</f>
        <v>11251507.570000002</v>
      </c>
      <c r="AQ39" s="370">
        <f t="shared" ref="AQ39" ca="1" si="36">AQ37+AP39</f>
        <v>11251507.570000002</v>
      </c>
      <c r="AR39" s="370">
        <f t="shared" ref="AR39" ca="1" si="37">AR37+AQ39</f>
        <v>11397492.000000002</v>
      </c>
      <c r="AS39" s="370">
        <f t="shared" ref="AS39" ca="1" si="38">AS37+AR39</f>
        <v>11397492.000000002</v>
      </c>
      <c r="AT39" s="370">
        <f t="shared" ref="AT39:AU39" ca="1" si="39">AT37+AS39</f>
        <v>11397492.000000002</v>
      </c>
      <c r="AU39" s="370">
        <f t="shared" ca="1" si="39"/>
        <v>11397492.000000002</v>
      </c>
    </row>
    <row r="40" spans="1:49" ht="24.75" customHeight="1">
      <c r="B40" s="367"/>
      <c r="C40" s="366"/>
      <c r="D40" s="367"/>
      <c r="E40" s="367"/>
      <c r="F40" s="367"/>
      <c r="G40" s="367"/>
      <c r="H40" s="367"/>
      <c r="I40" s="367"/>
      <c r="J40" s="367"/>
      <c r="K40" s="366"/>
      <c r="L40" s="366"/>
      <c r="M40" s="366"/>
      <c r="N40" s="368"/>
      <c r="O40" s="912" t="s">
        <v>378</v>
      </c>
      <c r="P40" s="912"/>
      <c r="Q40" s="912"/>
      <c r="R40" s="364"/>
      <c r="S40" s="365">
        <f t="shared" ref="S40:AU40" ca="1" si="40">S39/$K$37</f>
        <v>9.4834670645085779E-3</v>
      </c>
      <c r="T40" s="365">
        <f t="shared" ca="1" si="40"/>
        <v>9.4834670645085779E-3</v>
      </c>
      <c r="U40" s="365">
        <f t="shared" ca="1" si="40"/>
        <v>9.4834670645085779E-3</v>
      </c>
      <c r="V40" s="365">
        <f t="shared" ca="1" si="40"/>
        <v>8.4176269656517422E-2</v>
      </c>
      <c r="W40" s="365">
        <f t="shared" ca="1" si="40"/>
        <v>8.4176269656517422E-2</v>
      </c>
      <c r="X40" s="365">
        <f t="shared" ca="1" si="40"/>
        <v>8.4176269656517422E-2</v>
      </c>
      <c r="Y40" s="365">
        <f t="shared" ca="1" si="40"/>
        <v>0.13495355820385749</v>
      </c>
      <c r="Z40" s="365">
        <f t="shared" ca="1" si="40"/>
        <v>0.6066707333508109</v>
      </c>
      <c r="AA40" s="365">
        <f t="shared" ca="1" si="40"/>
        <v>0.6066707333508109</v>
      </c>
      <c r="AB40" s="365">
        <f t="shared" ca="1" si="40"/>
        <v>0.76973170851973405</v>
      </c>
      <c r="AC40" s="365">
        <f t="shared" ca="1" si="40"/>
        <v>0.76973170851973405</v>
      </c>
      <c r="AD40" s="365">
        <f t="shared" ca="1" si="40"/>
        <v>0.83159889737145687</v>
      </c>
      <c r="AE40" s="365">
        <f t="shared" ca="1" si="40"/>
        <v>0.91461020020895833</v>
      </c>
      <c r="AF40" s="365">
        <f t="shared" ca="1" si="40"/>
        <v>0.91461020020895833</v>
      </c>
      <c r="AG40" s="365">
        <f t="shared" ca="1" si="40"/>
        <v>0.91461020020895833</v>
      </c>
      <c r="AH40" s="365">
        <f t="shared" ca="1" si="40"/>
        <v>0.91461020020895833</v>
      </c>
      <c r="AI40" s="365">
        <f t="shared" ca="1" si="40"/>
        <v>0.91461020020895833</v>
      </c>
      <c r="AJ40" s="365">
        <f t="shared" ca="1" si="40"/>
        <v>0.91461020020895833</v>
      </c>
      <c r="AK40" s="365">
        <f t="shared" ca="1" si="40"/>
        <v>0.96584408043453784</v>
      </c>
      <c r="AL40" s="365">
        <f t="shared" ca="1" si="40"/>
        <v>0.96584408043453784</v>
      </c>
      <c r="AM40" s="365">
        <f t="shared" ca="1" si="40"/>
        <v>0.96584408043453784</v>
      </c>
      <c r="AN40" s="365">
        <f t="shared" ca="1" si="40"/>
        <v>0.96584408043453784</v>
      </c>
      <c r="AO40" s="365">
        <f t="shared" ca="1" si="40"/>
        <v>0.96584408043453784</v>
      </c>
      <c r="AP40" s="365">
        <f t="shared" ca="1" si="40"/>
        <v>0.98719153038229834</v>
      </c>
      <c r="AQ40" s="365">
        <f t="shared" ca="1" si="40"/>
        <v>0.98719153038229834</v>
      </c>
      <c r="AR40" s="365">
        <f t="shared" ca="1" si="40"/>
        <v>1.0000000000000002</v>
      </c>
      <c r="AS40" s="365">
        <f t="shared" ca="1" si="40"/>
        <v>1.0000000000000002</v>
      </c>
      <c r="AT40" s="365">
        <f t="shared" ca="1" si="40"/>
        <v>1.0000000000000002</v>
      </c>
      <c r="AU40" s="365">
        <f t="shared" ca="1" si="40"/>
        <v>1.0000000000000002</v>
      </c>
    </row>
    <row r="41" spans="1:49">
      <c r="C41" s="810"/>
    </row>
    <row r="42" spans="1:49">
      <c r="C42" s="811"/>
    </row>
  </sheetData>
  <mergeCells count="23">
    <mergeCell ref="O40:Q40"/>
    <mergeCell ref="O37:Q37"/>
    <mergeCell ref="K4:K5"/>
    <mergeCell ref="N4:N5"/>
    <mergeCell ref="O38:Q38"/>
    <mergeCell ref="O39:Q39"/>
    <mergeCell ref="M4:M5"/>
    <mergeCell ref="L4:L5"/>
    <mergeCell ref="AR4:AS4"/>
    <mergeCell ref="B2:AU2"/>
    <mergeCell ref="B37:F37"/>
    <mergeCell ref="D4:D5"/>
    <mergeCell ref="E4:E5"/>
    <mergeCell ref="F4:F5"/>
    <mergeCell ref="C4:C5"/>
    <mergeCell ref="B4:B5"/>
    <mergeCell ref="O4:Q4"/>
    <mergeCell ref="AG4:AH4"/>
    <mergeCell ref="AI4:AJ4"/>
    <mergeCell ref="AK4:AM4"/>
    <mergeCell ref="AO4:AP4"/>
    <mergeCell ref="J4:J5"/>
    <mergeCell ref="S4:AE4"/>
  </mergeCells>
  <phoneticPr fontId="19" type="noConversion"/>
  <conditionalFormatting sqref="S6:AU36">
    <cfRule type="notContainsBlanks" dxfId="1" priority="2">
      <formula>LEN(TRIM(S6))&gt;0</formula>
    </cfRule>
  </conditionalFormatting>
  <pageMargins left="0.51181102362204722" right="0.51181102362204722" top="0.39370078740157483" bottom="0.39370078740157483" header="0.31496062992125984" footer="0.31496062992125984"/>
  <pageSetup paperSize="8" scale="67" orientation="landscape" r:id="rId1"/>
  <ignoredErrors>
    <ignoredError sqref="K34:K35 K23 K26 K32:K33 K9 K11"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DE2A1-518C-4567-B433-A8622D7B5E6C}">
  <sheetPr>
    <tabColor rgb="FF00B050"/>
  </sheetPr>
  <dimension ref="B1:AA113"/>
  <sheetViews>
    <sheetView workbookViewId="0"/>
  </sheetViews>
  <sheetFormatPr defaultColWidth="43.42578125" defaultRowHeight="15"/>
  <cols>
    <col min="1" max="1" width="7.28515625" customWidth="1"/>
    <col min="2" max="2" width="14.7109375" customWidth="1"/>
    <col min="3" max="3" width="47.7109375" customWidth="1"/>
    <col min="4" max="4" width="12.140625" bestFit="1" customWidth="1"/>
    <col min="5" max="5" width="12" customWidth="1"/>
    <col min="6" max="6" width="10.42578125" customWidth="1"/>
    <col min="7" max="7" width="11.42578125" customWidth="1"/>
    <col min="8" max="8" width="9.42578125" customWidth="1"/>
    <col min="9" max="9" width="9.140625" customWidth="1"/>
    <col min="10" max="10" width="9.28515625" customWidth="1"/>
    <col min="11" max="11" width="7.140625" customWidth="1"/>
    <col min="12" max="12" width="8.7109375" customWidth="1"/>
    <col min="13" max="13" width="6.42578125" customWidth="1"/>
    <col min="14" max="14" width="9.28515625" customWidth="1"/>
    <col min="15" max="15" width="8" bestFit="1" customWidth="1"/>
    <col min="16" max="16" width="10" customWidth="1"/>
    <col min="17" max="17" width="7.140625" customWidth="1"/>
    <col min="18" max="18" width="9" customWidth="1"/>
    <col min="19" max="19" width="7" customWidth="1"/>
    <col min="20" max="21" width="8.7109375" customWidth="1"/>
    <col min="22" max="22" width="9.85546875" customWidth="1"/>
    <col min="23" max="23" width="6.7109375" customWidth="1"/>
    <col min="24" max="24" width="11" customWidth="1"/>
    <col min="25" max="25" width="12" customWidth="1"/>
    <col min="26" max="26" width="13.7109375" customWidth="1"/>
  </cols>
  <sheetData>
    <row r="1" spans="2:27">
      <c r="B1" s="1035" t="s">
        <v>146</v>
      </c>
      <c r="C1" s="1036" t="s">
        <v>147</v>
      </c>
      <c r="D1" s="1036" t="s">
        <v>148</v>
      </c>
      <c r="E1" s="1036" t="s">
        <v>149</v>
      </c>
      <c r="F1" s="1036" t="s">
        <v>150</v>
      </c>
      <c r="G1" s="1036"/>
      <c r="H1" s="1036" t="s">
        <v>151</v>
      </c>
      <c r="I1" s="1036"/>
      <c r="J1" s="1036"/>
      <c r="K1" s="1036"/>
      <c r="L1" s="1036"/>
      <c r="M1" s="1036"/>
      <c r="N1" s="1036"/>
      <c r="O1" s="1036"/>
      <c r="P1" s="1036"/>
      <c r="Q1" s="1036"/>
      <c r="R1" s="1036" t="s">
        <v>152</v>
      </c>
      <c r="S1" s="1036"/>
      <c r="T1" s="1036"/>
      <c r="U1" s="1036"/>
      <c r="V1" s="1036"/>
      <c r="W1" s="1036"/>
      <c r="X1" s="1036" t="s">
        <v>153</v>
      </c>
      <c r="Y1" s="1036"/>
      <c r="Z1" s="1037" t="s">
        <v>154</v>
      </c>
    </row>
    <row r="2" spans="2:27">
      <c r="B2" s="1035"/>
      <c r="C2" s="1036"/>
      <c r="D2" s="1036"/>
      <c r="E2" s="1036"/>
      <c r="F2" s="1036"/>
      <c r="G2" s="1036"/>
      <c r="H2" s="1036" t="s">
        <v>155</v>
      </c>
      <c r="I2" s="1036"/>
      <c r="J2" s="1036" t="s">
        <v>156</v>
      </c>
      <c r="K2" s="1036"/>
      <c r="L2" s="1036" t="s">
        <v>157</v>
      </c>
      <c r="M2" s="1036"/>
      <c r="N2" s="1036" t="s">
        <v>158</v>
      </c>
      <c r="O2" s="1036"/>
      <c r="P2" s="1036" t="s">
        <v>159</v>
      </c>
      <c r="Q2" s="1036"/>
      <c r="R2" s="1036" t="s">
        <v>160</v>
      </c>
      <c r="S2" s="1036"/>
      <c r="T2" s="1036" t="s">
        <v>161</v>
      </c>
      <c r="U2" s="1036"/>
      <c r="V2" s="1036" t="s">
        <v>162</v>
      </c>
      <c r="W2" s="1036"/>
      <c r="X2" s="1036"/>
      <c r="Y2" s="1036"/>
      <c r="Z2" s="1037"/>
    </row>
    <row r="3" spans="2:27">
      <c r="B3" s="1035"/>
      <c r="C3" s="1036"/>
      <c r="D3" s="1036"/>
      <c r="E3" s="93" t="s">
        <v>163</v>
      </c>
      <c r="F3" s="93" t="s">
        <v>164</v>
      </c>
      <c r="G3" s="93" t="s">
        <v>163</v>
      </c>
      <c r="H3" s="93" t="s">
        <v>164</v>
      </c>
      <c r="I3" s="93" t="s">
        <v>163</v>
      </c>
      <c r="J3" s="93" t="s">
        <v>164</v>
      </c>
      <c r="K3" s="93" t="s">
        <v>163</v>
      </c>
      <c r="L3" s="93" t="s">
        <v>164</v>
      </c>
      <c r="M3" s="93" t="s">
        <v>163</v>
      </c>
      <c r="N3" s="93" t="s">
        <v>164</v>
      </c>
      <c r="O3" s="93" t="s">
        <v>163</v>
      </c>
      <c r="P3" s="93" t="s">
        <v>164</v>
      </c>
      <c r="Q3" s="93" t="s">
        <v>163</v>
      </c>
      <c r="R3" s="93" t="s">
        <v>164</v>
      </c>
      <c r="S3" s="93" t="s">
        <v>163</v>
      </c>
      <c r="T3" s="93" t="s">
        <v>164</v>
      </c>
      <c r="U3" s="93" t="s">
        <v>163</v>
      </c>
      <c r="V3" s="93" t="s">
        <v>164</v>
      </c>
      <c r="W3" s="93" t="s">
        <v>163</v>
      </c>
      <c r="X3" s="93" t="s">
        <v>164</v>
      </c>
      <c r="Y3" s="93" t="s">
        <v>163</v>
      </c>
      <c r="Z3" s="94" t="s">
        <v>163</v>
      </c>
    </row>
    <row r="4" spans="2:27" ht="24.75" customHeight="1">
      <c r="B4" s="495" t="s">
        <v>683</v>
      </c>
      <c r="C4" s="496"/>
      <c r="D4" s="496"/>
      <c r="E4" s="496"/>
      <c r="F4" s="496"/>
      <c r="G4" s="496"/>
      <c r="H4" s="496"/>
      <c r="I4" s="496"/>
      <c r="J4" s="496"/>
      <c r="K4" s="496"/>
      <c r="L4" s="496"/>
      <c r="M4" s="496"/>
      <c r="N4" s="496"/>
      <c r="O4" s="496"/>
      <c r="P4" s="496"/>
      <c r="Q4" s="496"/>
      <c r="R4" s="496"/>
      <c r="S4" s="496"/>
      <c r="T4" s="496"/>
      <c r="U4" s="496"/>
      <c r="V4" s="496"/>
      <c r="W4" s="496"/>
      <c r="X4" s="496"/>
      <c r="Y4" s="496"/>
      <c r="Z4" s="496"/>
    </row>
    <row r="5" spans="2:27" ht="24.75" customHeight="1">
      <c r="B5" s="95" t="s">
        <v>165</v>
      </c>
      <c r="C5" s="96" t="s">
        <v>1</v>
      </c>
      <c r="D5" s="97" t="s">
        <v>166</v>
      </c>
      <c r="E5" s="98">
        <v>4616.38</v>
      </c>
      <c r="F5" s="1">
        <v>0.79300000000000004</v>
      </c>
      <c r="G5" s="98">
        <v>3660.79</v>
      </c>
      <c r="H5" s="1">
        <v>0.15959999999999999</v>
      </c>
      <c r="I5" s="98">
        <v>736.74</v>
      </c>
      <c r="J5" s="1">
        <v>5.4999999999999997E-3</v>
      </c>
      <c r="K5" s="98">
        <v>25.51</v>
      </c>
      <c r="L5" s="1">
        <v>0</v>
      </c>
      <c r="M5" s="98">
        <v>0</v>
      </c>
      <c r="N5" s="1">
        <v>0</v>
      </c>
      <c r="O5" s="98">
        <v>0</v>
      </c>
      <c r="P5" s="1">
        <v>5.9999999999999995E-4</v>
      </c>
      <c r="Q5" s="98">
        <v>2.95</v>
      </c>
      <c r="R5" s="1">
        <v>0</v>
      </c>
      <c r="S5" s="98">
        <v>0</v>
      </c>
      <c r="T5" s="1">
        <v>6.4000000000000001E-2</v>
      </c>
      <c r="U5" s="98">
        <v>295.48</v>
      </c>
      <c r="V5" s="1">
        <v>2.2000000000000001E-3</v>
      </c>
      <c r="W5" s="98">
        <v>9.98</v>
      </c>
      <c r="X5" s="1">
        <v>1.0248999999999999</v>
      </c>
      <c r="Y5" s="98">
        <v>4731.45</v>
      </c>
      <c r="Z5" s="99">
        <v>9347.83</v>
      </c>
      <c r="AA5" s="498"/>
    </row>
    <row r="6" spans="2:27" ht="24.75" customHeight="1">
      <c r="B6" s="95" t="s">
        <v>167</v>
      </c>
      <c r="C6" s="96" t="s">
        <v>2</v>
      </c>
      <c r="D6" s="97" t="s">
        <v>166</v>
      </c>
      <c r="E6" s="98">
        <v>6155.17</v>
      </c>
      <c r="F6" s="1">
        <v>0.79300000000000004</v>
      </c>
      <c r="G6" s="98">
        <v>4881.05</v>
      </c>
      <c r="H6" s="1">
        <v>0.1197</v>
      </c>
      <c r="I6" s="98">
        <v>736.74</v>
      </c>
      <c r="J6" s="1">
        <v>4.1000000000000003E-3</v>
      </c>
      <c r="K6" s="98">
        <v>25.51</v>
      </c>
      <c r="L6" s="1">
        <v>0</v>
      </c>
      <c r="M6" s="98">
        <v>0</v>
      </c>
      <c r="N6" s="1">
        <v>0</v>
      </c>
      <c r="O6" s="98">
        <v>0</v>
      </c>
      <c r="P6" s="1">
        <v>5.0000000000000001E-4</v>
      </c>
      <c r="Q6" s="98">
        <v>2.95</v>
      </c>
      <c r="R6" s="1">
        <v>0</v>
      </c>
      <c r="S6" s="98">
        <v>0</v>
      </c>
      <c r="T6" s="1">
        <v>4.8000000000000001E-2</v>
      </c>
      <c r="U6" s="98">
        <v>295.48</v>
      </c>
      <c r="V6" s="1">
        <v>1.6000000000000001E-3</v>
      </c>
      <c r="W6" s="98">
        <v>9.98</v>
      </c>
      <c r="X6" s="1">
        <v>0.96689999999999998</v>
      </c>
      <c r="Y6" s="98">
        <v>5951.71</v>
      </c>
      <c r="Z6" s="99">
        <v>12106.89</v>
      </c>
    </row>
    <row r="7" spans="2:27" ht="24.75" customHeight="1">
      <c r="B7" s="95" t="s">
        <v>168</v>
      </c>
      <c r="C7" s="96" t="s">
        <v>3</v>
      </c>
      <c r="D7" s="97" t="s">
        <v>166</v>
      </c>
      <c r="E7" s="98">
        <v>11441.04</v>
      </c>
      <c r="F7" s="1">
        <v>0.79300000000000004</v>
      </c>
      <c r="G7" s="98">
        <v>9072.75</v>
      </c>
      <c r="H7" s="1">
        <v>6.4399999999999999E-2</v>
      </c>
      <c r="I7" s="98">
        <v>736.74</v>
      </c>
      <c r="J7" s="1">
        <v>2.2000000000000001E-3</v>
      </c>
      <c r="K7" s="98">
        <v>25.51</v>
      </c>
      <c r="L7" s="1">
        <v>0</v>
      </c>
      <c r="M7" s="98">
        <v>0</v>
      </c>
      <c r="N7" s="1">
        <v>0</v>
      </c>
      <c r="O7" s="98">
        <v>0</v>
      </c>
      <c r="P7" s="1">
        <v>2.9999999999999997E-4</v>
      </c>
      <c r="Q7" s="98">
        <v>2.95</v>
      </c>
      <c r="R7" s="1">
        <v>0</v>
      </c>
      <c r="S7" s="98">
        <v>0</v>
      </c>
      <c r="T7" s="1">
        <v>2.58E-2</v>
      </c>
      <c r="U7" s="98">
        <v>295.48</v>
      </c>
      <c r="V7" s="1">
        <v>8.9999999999999998E-4</v>
      </c>
      <c r="W7" s="98">
        <v>9.98</v>
      </c>
      <c r="X7" s="1">
        <v>0.88660000000000005</v>
      </c>
      <c r="Y7" s="98">
        <v>10143.41</v>
      </c>
      <c r="Z7" s="99">
        <v>21584.45</v>
      </c>
    </row>
    <row r="8" spans="2:27" ht="24.75" customHeight="1">
      <c r="B8" s="95" t="s">
        <v>169</v>
      </c>
      <c r="C8" s="96" t="s">
        <v>4</v>
      </c>
      <c r="D8" s="97" t="s">
        <v>166</v>
      </c>
      <c r="E8" s="98">
        <v>4690.87</v>
      </c>
      <c r="F8" s="1">
        <v>0.79630000000000001</v>
      </c>
      <c r="G8" s="98">
        <v>3735.34</v>
      </c>
      <c r="H8" s="1">
        <v>0.15709999999999999</v>
      </c>
      <c r="I8" s="98">
        <v>736.74</v>
      </c>
      <c r="J8" s="1">
        <v>0</v>
      </c>
      <c r="K8" s="98">
        <v>0</v>
      </c>
      <c r="L8" s="1">
        <v>0</v>
      </c>
      <c r="M8" s="98">
        <v>0</v>
      </c>
      <c r="N8" s="1">
        <v>0</v>
      </c>
      <c r="O8" s="98">
        <v>0</v>
      </c>
      <c r="P8" s="1">
        <v>8.0000000000000004E-4</v>
      </c>
      <c r="Q8" s="98">
        <v>3.74</v>
      </c>
      <c r="R8" s="1">
        <v>0</v>
      </c>
      <c r="S8" s="98">
        <v>0</v>
      </c>
      <c r="T8" s="1">
        <v>6.3E-2</v>
      </c>
      <c r="U8" s="98">
        <v>295.48</v>
      </c>
      <c r="V8" s="1">
        <v>2.0999999999999999E-3</v>
      </c>
      <c r="W8" s="98">
        <v>9.98</v>
      </c>
      <c r="X8" s="1">
        <v>1.0193000000000001</v>
      </c>
      <c r="Y8" s="98">
        <v>4781.28</v>
      </c>
      <c r="Z8" s="99">
        <v>9472.16</v>
      </c>
    </row>
    <row r="9" spans="2:27" ht="24.75" customHeight="1">
      <c r="B9" s="95" t="s">
        <v>170</v>
      </c>
      <c r="C9" s="96" t="s">
        <v>5</v>
      </c>
      <c r="D9" s="97" t="s">
        <v>166</v>
      </c>
      <c r="E9" s="98">
        <v>5657.08</v>
      </c>
      <c r="F9" s="1">
        <v>0.79630000000000001</v>
      </c>
      <c r="G9" s="98">
        <v>4504.74</v>
      </c>
      <c r="H9" s="1">
        <v>0.13020000000000001</v>
      </c>
      <c r="I9" s="98">
        <v>736.74</v>
      </c>
      <c r="J9" s="1">
        <v>0</v>
      </c>
      <c r="K9" s="98">
        <v>0</v>
      </c>
      <c r="L9" s="1">
        <v>0</v>
      </c>
      <c r="M9" s="98">
        <v>0</v>
      </c>
      <c r="N9" s="1">
        <v>0</v>
      </c>
      <c r="O9" s="98">
        <v>0</v>
      </c>
      <c r="P9" s="1">
        <v>6.9999999999999999E-4</v>
      </c>
      <c r="Q9" s="98">
        <v>3.74</v>
      </c>
      <c r="R9" s="1">
        <v>0</v>
      </c>
      <c r="S9" s="98">
        <v>0</v>
      </c>
      <c r="T9" s="1">
        <v>5.2200000000000003E-2</v>
      </c>
      <c r="U9" s="98">
        <v>295.48</v>
      </c>
      <c r="V9" s="1">
        <v>1.8E-3</v>
      </c>
      <c r="W9" s="98">
        <v>9.98</v>
      </c>
      <c r="X9" s="1">
        <v>0.98119999999999996</v>
      </c>
      <c r="Y9" s="98">
        <v>5550.68</v>
      </c>
      <c r="Z9" s="99">
        <v>11207.76</v>
      </c>
    </row>
    <row r="10" spans="2:27" ht="24.75" customHeight="1">
      <c r="B10" s="95" t="s">
        <v>171</v>
      </c>
      <c r="C10" s="96" t="s">
        <v>6</v>
      </c>
      <c r="D10" s="97" t="s">
        <v>166</v>
      </c>
      <c r="E10" s="98">
        <v>9897.56</v>
      </c>
      <c r="F10" s="1">
        <v>0.79630000000000001</v>
      </c>
      <c r="G10" s="98">
        <v>7881.43</v>
      </c>
      <c r="H10" s="1">
        <v>7.4399999999999994E-2</v>
      </c>
      <c r="I10" s="98">
        <v>736.74</v>
      </c>
      <c r="J10" s="1">
        <v>0</v>
      </c>
      <c r="K10" s="98">
        <v>0</v>
      </c>
      <c r="L10" s="1">
        <v>0</v>
      </c>
      <c r="M10" s="98">
        <v>0</v>
      </c>
      <c r="N10" s="1">
        <v>0</v>
      </c>
      <c r="O10" s="98">
        <v>0</v>
      </c>
      <c r="P10" s="1">
        <v>4.0000000000000002E-4</v>
      </c>
      <c r="Q10" s="98">
        <v>3.74</v>
      </c>
      <c r="R10" s="1">
        <v>0</v>
      </c>
      <c r="S10" s="98">
        <v>0</v>
      </c>
      <c r="T10" s="1">
        <v>2.9899999999999999E-2</v>
      </c>
      <c r="U10" s="98">
        <v>295.48</v>
      </c>
      <c r="V10" s="1">
        <v>1E-3</v>
      </c>
      <c r="W10" s="98">
        <v>9.98</v>
      </c>
      <c r="X10" s="1">
        <v>0.90200000000000002</v>
      </c>
      <c r="Y10" s="98">
        <v>8927.3700000000008</v>
      </c>
      <c r="Z10" s="99">
        <v>18824.919999999998</v>
      </c>
    </row>
    <row r="11" spans="2:27" ht="24.75" customHeight="1">
      <c r="B11" s="95" t="s">
        <v>172</v>
      </c>
      <c r="C11" s="96" t="s">
        <v>7</v>
      </c>
      <c r="D11" s="97" t="s">
        <v>166</v>
      </c>
      <c r="E11" s="98">
        <v>12002</v>
      </c>
      <c r="F11" s="1">
        <v>0.79320000000000002</v>
      </c>
      <c r="G11" s="98">
        <v>9519.99</v>
      </c>
      <c r="H11" s="1">
        <v>6.1400000000000003E-2</v>
      </c>
      <c r="I11" s="98">
        <v>736.74</v>
      </c>
      <c r="J11" s="1">
        <v>2.0999999999999999E-3</v>
      </c>
      <c r="K11" s="98">
        <v>25.51</v>
      </c>
      <c r="L11" s="1">
        <v>0</v>
      </c>
      <c r="M11" s="98">
        <v>0</v>
      </c>
      <c r="N11" s="1">
        <v>0</v>
      </c>
      <c r="O11" s="98">
        <v>0</v>
      </c>
      <c r="P11" s="1">
        <v>2.0000000000000001E-4</v>
      </c>
      <c r="Q11" s="98">
        <v>2.61</v>
      </c>
      <c r="R11" s="1">
        <v>0</v>
      </c>
      <c r="S11" s="98">
        <v>0</v>
      </c>
      <c r="T11" s="1">
        <v>2.46E-2</v>
      </c>
      <c r="U11" s="98">
        <v>295.48</v>
      </c>
      <c r="V11" s="1">
        <v>8.0000000000000004E-4</v>
      </c>
      <c r="W11" s="98">
        <v>9.98</v>
      </c>
      <c r="X11" s="1">
        <v>0.88239999999999996</v>
      </c>
      <c r="Y11" s="98">
        <v>10590.31</v>
      </c>
      <c r="Z11" s="99">
        <v>22592.31</v>
      </c>
    </row>
    <row r="12" spans="2:27" ht="24.75" customHeight="1">
      <c r="B12" s="95" t="s">
        <v>173</v>
      </c>
      <c r="C12" s="96" t="s">
        <v>8</v>
      </c>
      <c r="D12" s="97" t="s">
        <v>166</v>
      </c>
      <c r="E12" s="98">
        <v>12521.12</v>
      </c>
      <c r="F12" s="1">
        <v>0.79320000000000002</v>
      </c>
      <c r="G12" s="98">
        <v>9931.75</v>
      </c>
      <c r="H12" s="1">
        <v>5.8799999999999998E-2</v>
      </c>
      <c r="I12" s="98">
        <v>736.74</v>
      </c>
      <c r="J12" s="1">
        <v>2E-3</v>
      </c>
      <c r="K12" s="98">
        <v>25.51</v>
      </c>
      <c r="L12" s="1">
        <v>0</v>
      </c>
      <c r="M12" s="98">
        <v>0</v>
      </c>
      <c r="N12" s="1">
        <v>0</v>
      </c>
      <c r="O12" s="98">
        <v>0</v>
      </c>
      <c r="P12" s="1">
        <v>2.0000000000000001E-4</v>
      </c>
      <c r="Q12" s="98">
        <v>2.61</v>
      </c>
      <c r="R12" s="1">
        <v>0</v>
      </c>
      <c r="S12" s="98">
        <v>0</v>
      </c>
      <c r="T12" s="1">
        <v>2.3599999999999999E-2</v>
      </c>
      <c r="U12" s="98">
        <v>295.48</v>
      </c>
      <c r="V12" s="1">
        <v>8.0000000000000004E-4</v>
      </c>
      <c r="W12" s="98">
        <v>9.98</v>
      </c>
      <c r="X12" s="1">
        <v>0.87870000000000004</v>
      </c>
      <c r="Y12" s="98">
        <v>11002.08</v>
      </c>
      <c r="Z12" s="99">
        <v>23523.200000000001</v>
      </c>
    </row>
    <row r="13" spans="2:27" ht="24.75" customHeight="1">
      <c r="B13" s="95" t="s">
        <v>174</v>
      </c>
      <c r="C13" s="96" t="s">
        <v>9</v>
      </c>
      <c r="D13" s="97" t="s">
        <v>166</v>
      </c>
      <c r="E13" s="98">
        <v>15280.37</v>
      </c>
      <c r="F13" s="1">
        <v>0.79320000000000002</v>
      </c>
      <c r="G13" s="98">
        <v>12120.39</v>
      </c>
      <c r="H13" s="1">
        <v>4.82E-2</v>
      </c>
      <c r="I13" s="98">
        <v>736.74</v>
      </c>
      <c r="J13" s="1">
        <v>1.6999999999999999E-3</v>
      </c>
      <c r="K13" s="98">
        <v>25.51</v>
      </c>
      <c r="L13" s="1">
        <v>0</v>
      </c>
      <c r="M13" s="98">
        <v>0</v>
      </c>
      <c r="N13" s="1">
        <v>0</v>
      </c>
      <c r="O13" s="98">
        <v>0</v>
      </c>
      <c r="P13" s="1">
        <v>2.0000000000000001E-4</v>
      </c>
      <c r="Q13" s="98">
        <v>2.61</v>
      </c>
      <c r="R13" s="1">
        <v>0</v>
      </c>
      <c r="S13" s="98">
        <v>0</v>
      </c>
      <c r="T13" s="1">
        <v>1.9300000000000001E-2</v>
      </c>
      <c r="U13" s="98">
        <v>295.48</v>
      </c>
      <c r="V13" s="1">
        <v>6.9999999999999999E-4</v>
      </c>
      <c r="W13" s="98">
        <v>9.98</v>
      </c>
      <c r="X13" s="1">
        <v>0.86319999999999997</v>
      </c>
      <c r="Y13" s="98">
        <v>13190.72</v>
      </c>
      <c r="Z13" s="99">
        <v>28471.09</v>
      </c>
    </row>
    <row r="14" spans="2:27" ht="24.75" customHeight="1">
      <c r="B14" s="95" t="s">
        <v>175</v>
      </c>
      <c r="C14" s="96" t="s">
        <v>10</v>
      </c>
      <c r="D14" s="97" t="s">
        <v>166</v>
      </c>
      <c r="E14" s="98">
        <v>3264.91</v>
      </c>
      <c r="F14" s="1">
        <v>0.80159999999999998</v>
      </c>
      <c r="G14" s="98">
        <v>2617.15</v>
      </c>
      <c r="H14" s="1">
        <v>0.22570000000000001</v>
      </c>
      <c r="I14" s="98">
        <v>736.74</v>
      </c>
      <c r="J14" s="1">
        <v>7.7999999999999996E-3</v>
      </c>
      <c r="K14" s="98">
        <v>25.51</v>
      </c>
      <c r="L14" s="1">
        <v>0</v>
      </c>
      <c r="M14" s="98">
        <v>0</v>
      </c>
      <c r="N14" s="1">
        <v>7.1000000000000004E-3</v>
      </c>
      <c r="O14" s="98">
        <v>23.14</v>
      </c>
      <c r="P14" s="1">
        <v>1.2999999999999999E-3</v>
      </c>
      <c r="Q14" s="98">
        <v>4.29</v>
      </c>
      <c r="R14" s="1">
        <v>0</v>
      </c>
      <c r="S14" s="98">
        <v>0</v>
      </c>
      <c r="T14" s="1">
        <v>9.0499999999999997E-2</v>
      </c>
      <c r="U14" s="98">
        <v>295.48</v>
      </c>
      <c r="V14" s="1">
        <v>3.0999999999999999E-3</v>
      </c>
      <c r="W14" s="98">
        <v>9.98</v>
      </c>
      <c r="X14" s="1">
        <v>1.137</v>
      </c>
      <c r="Y14" s="98">
        <v>3712.3</v>
      </c>
      <c r="Z14" s="99">
        <v>6977.21</v>
      </c>
    </row>
    <row r="15" spans="2:27" ht="24.75" customHeight="1">
      <c r="B15" s="95" t="s">
        <v>176</v>
      </c>
      <c r="C15" s="96" t="s">
        <v>11</v>
      </c>
      <c r="D15" s="97" t="s">
        <v>166</v>
      </c>
      <c r="E15" s="98">
        <v>4353.21</v>
      </c>
      <c r="F15" s="1">
        <v>0.80159999999999998</v>
      </c>
      <c r="G15" s="98">
        <v>3489.54</v>
      </c>
      <c r="H15" s="1">
        <v>0.16919999999999999</v>
      </c>
      <c r="I15" s="98">
        <v>736.74</v>
      </c>
      <c r="J15" s="1">
        <v>5.8999999999999999E-3</v>
      </c>
      <c r="K15" s="98">
        <v>25.51</v>
      </c>
      <c r="L15" s="1">
        <v>0</v>
      </c>
      <c r="M15" s="98">
        <v>0</v>
      </c>
      <c r="N15" s="1">
        <v>0</v>
      </c>
      <c r="O15" s="98">
        <v>0</v>
      </c>
      <c r="P15" s="1">
        <v>1E-3</v>
      </c>
      <c r="Q15" s="98">
        <v>4.29</v>
      </c>
      <c r="R15" s="1">
        <v>0</v>
      </c>
      <c r="S15" s="98">
        <v>0</v>
      </c>
      <c r="T15" s="1">
        <v>6.7900000000000002E-2</v>
      </c>
      <c r="U15" s="98">
        <v>295.48</v>
      </c>
      <c r="V15" s="1">
        <v>2.3E-3</v>
      </c>
      <c r="W15" s="98">
        <v>9.98</v>
      </c>
      <c r="X15" s="1">
        <v>1.0479000000000001</v>
      </c>
      <c r="Y15" s="98">
        <v>4561.55</v>
      </c>
      <c r="Z15" s="99">
        <v>8914.76</v>
      </c>
    </row>
    <row r="16" spans="2:27" ht="24.75" customHeight="1">
      <c r="B16" s="95" t="s">
        <v>177</v>
      </c>
      <c r="C16" s="96" t="s">
        <v>12</v>
      </c>
      <c r="D16" s="97" t="s">
        <v>166</v>
      </c>
      <c r="E16" s="98">
        <v>7202.11</v>
      </c>
      <c r="F16" s="1">
        <v>0.80159999999999998</v>
      </c>
      <c r="G16" s="98">
        <v>5773.22</v>
      </c>
      <c r="H16" s="1">
        <v>0.1023</v>
      </c>
      <c r="I16" s="98">
        <v>736.74</v>
      </c>
      <c r="J16" s="1">
        <v>3.5000000000000001E-3</v>
      </c>
      <c r="K16" s="98">
        <v>25.51</v>
      </c>
      <c r="L16" s="1">
        <v>0</v>
      </c>
      <c r="M16" s="98">
        <v>0</v>
      </c>
      <c r="N16" s="1">
        <v>0</v>
      </c>
      <c r="O16" s="98">
        <v>0</v>
      </c>
      <c r="P16" s="1">
        <v>5.9999999999999995E-4</v>
      </c>
      <c r="Q16" s="98">
        <v>4.29</v>
      </c>
      <c r="R16" s="1">
        <v>0</v>
      </c>
      <c r="S16" s="98">
        <v>0</v>
      </c>
      <c r="T16" s="1">
        <v>4.1000000000000002E-2</v>
      </c>
      <c r="U16" s="98">
        <v>295.48</v>
      </c>
      <c r="V16" s="1">
        <v>1.4E-3</v>
      </c>
      <c r="W16" s="98">
        <v>9.98</v>
      </c>
      <c r="X16" s="1">
        <v>0.95040000000000002</v>
      </c>
      <c r="Y16" s="98">
        <v>6845.22</v>
      </c>
      <c r="Z16" s="99">
        <v>14047.34</v>
      </c>
    </row>
    <row r="17" spans="2:26" ht="24.75" customHeight="1">
      <c r="B17" s="95" t="s">
        <v>178</v>
      </c>
      <c r="C17" s="96" t="s">
        <v>13</v>
      </c>
      <c r="D17" s="97" t="s">
        <v>166</v>
      </c>
      <c r="E17" s="98">
        <v>1583.76</v>
      </c>
      <c r="F17" s="1">
        <v>0.81559999999999999</v>
      </c>
      <c r="G17" s="98">
        <v>1291.72</v>
      </c>
      <c r="H17" s="1">
        <v>0.4652</v>
      </c>
      <c r="I17" s="98">
        <v>736.74</v>
      </c>
      <c r="J17" s="1">
        <v>1.9599999999999999E-2</v>
      </c>
      <c r="K17" s="98">
        <v>31.06</v>
      </c>
      <c r="L17" s="1">
        <v>1E-3</v>
      </c>
      <c r="M17" s="98">
        <v>1.59</v>
      </c>
      <c r="N17" s="1">
        <v>7.8299999999999995E-2</v>
      </c>
      <c r="O17" s="98">
        <v>124.01</v>
      </c>
      <c r="P17" s="1">
        <v>3.8999999999999998E-3</v>
      </c>
      <c r="Q17" s="98">
        <v>6.15</v>
      </c>
      <c r="R17" s="1">
        <v>0</v>
      </c>
      <c r="S17" s="98">
        <v>0</v>
      </c>
      <c r="T17" s="1">
        <v>0.18659999999999999</v>
      </c>
      <c r="U17" s="98">
        <v>295.48</v>
      </c>
      <c r="V17" s="1">
        <v>6.3E-3</v>
      </c>
      <c r="W17" s="98">
        <v>9.98</v>
      </c>
      <c r="X17" s="1">
        <v>1.5765</v>
      </c>
      <c r="Y17" s="98">
        <v>2496.73</v>
      </c>
      <c r="Z17" s="99">
        <v>4080.5</v>
      </c>
    </row>
    <row r="18" spans="2:26" ht="24.75" customHeight="1">
      <c r="B18" s="95" t="s">
        <v>179</v>
      </c>
      <c r="C18" s="96" t="s">
        <v>14</v>
      </c>
      <c r="D18" s="97" t="s">
        <v>166</v>
      </c>
      <c r="E18" s="98">
        <v>1880.26</v>
      </c>
      <c r="F18" s="1">
        <v>0.80169999999999997</v>
      </c>
      <c r="G18" s="98">
        <v>1507.4</v>
      </c>
      <c r="H18" s="1">
        <v>0.39179999999999998</v>
      </c>
      <c r="I18" s="98">
        <v>736.74</v>
      </c>
      <c r="J18" s="1">
        <v>0</v>
      </c>
      <c r="K18" s="98">
        <v>0</v>
      </c>
      <c r="L18" s="1">
        <v>0</v>
      </c>
      <c r="M18" s="98">
        <v>0</v>
      </c>
      <c r="N18" s="1">
        <v>5.6500000000000002E-2</v>
      </c>
      <c r="O18" s="98">
        <v>106.22</v>
      </c>
      <c r="P18" s="1">
        <v>2E-3</v>
      </c>
      <c r="Q18" s="98">
        <v>3.76</v>
      </c>
      <c r="R18" s="1">
        <v>0</v>
      </c>
      <c r="S18" s="98">
        <v>0</v>
      </c>
      <c r="T18" s="1">
        <v>0.15709999999999999</v>
      </c>
      <c r="U18" s="98">
        <v>295.48</v>
      </c>
      <c r="V18" s="1">
        <v>5.3E-3</v>
      </c>
      <c r="W18" s="98">
        <v>9.98</v>
      </c>
      <c r="X18" s="1">
        <v>1.4145000000000001</v>
      </c>
      <c r="Y18" s="98">
        <v>2659.59</v>
      </c>
      <c r="Z18" s="99">
        <v>4539.8500000000004</v>
      </c>
    </row>
    <row r="19" spans="2:26" ht="24.75" customHeight="1">
      <c r="B19" s="95" t="s">
        <v>180</v>
      </c>
      <c r="C19" s="96" t="s">
        <v>15</v>
      </c>
      <c r="D19" s="97" t="s">
        <v>166</v>
      </c>
      <c r="E19" s="98">
        <v>1753.34</v>
      </c>
      <c r="F19" s="1">
        <v>0.80359999999999998</v>
      </c>
      <c r="G19" s="98">
        <v>1408.99</v>
      </c>
      <c r="H19" s="1">
        <v>0.42020000000000002</v>
      </c>
      <c r="I19" s="98">
        <v>736.74</v>
      </c>
      <c r="J19" s="1">
        <v>1.77E-2</v>
      </c>
      <c r="K19" s="98">
        <v>31.06</v>
      </c>
      <c r="L19" s="1">
        <v>1.9E-3</v>
      </c>
      <c r="M19" s="98">
        <v>3.28</v>
      </c>
      <c r="N19" s="1">
        <v>6.4899999999999999E-2</v>
      </c>
      <c r="O19" s="98">
        <v>113.83</v>
      </c>
      <c r="P19" s="1">
        <v>2.3E-3</v>
      </c>
      <c r="Q19" s="98">
        <v>4.0199999999999996</v>
      </c>
      <c r="R19" s="1">
        <v>0</v>
      </c>
      <c r="S19" s="98">
        <v>0</v>
      </c>
      <c r="T19" s="1">
        <v>0.16850000000000001</v>
      </c>
      <c r="U19" s="98">
        <v>295.48</v>
      </c>
      <c r="V19" s="1">
        <v>5.7000000000000002E-3</v>
      </c>
      <c r="W19" s="98">
        <v>9.98</v>
      </c>
      <c r="X19" s="1">
        <v>1.4847999999999999</v>
      </c>
      <c r="Y19" s="98">
        <v>2603.38</v>
      </c>
      <c r="Z19" s="99">
        <v>4356.7299999999996</v>
      </c>
    </row>
    <row r="20" spans="2:26" ht="24.75" customHeight="1">
      <c r="B20" s="95" t="s">
        <v>181</v>
      </c>
      <c r="C20" s="96" t="s">
        <v>16</v>
      </c>
      <c r="D20" s="97" t="s">
        <v>166</v>
      </c>
      <c r="E20" s="98">
        <v>1583.76</v>
      </c>
      <c r="F20" s="1">
        <v>0.80620000000000003</v>
      </c>
      <c r="G20" s="98">
        <v>1276.83</v>
      </c>
      <c r="H20" s="1">
        <v>0.4652</v>
      </c>
      <c r="I20" s="98">
        <v>736.74</v>
      </c>
      <c r="J20" s="1">
        <v>1.9599999999999999E-2</v>
      </c>
      <c r="K20" s="98">
        <v>31.06</v>
      </c>
      <c r="L20" s="1">
        <v>8.9999999999999998E-4</v>
      </c>
      <c r="M20" s="98">
        <v>1.39</v>
      </c>
      <c r="N20" s="1">
        <v>7.8299999999999995E-2</v>
      </c>
      <c r="O20" s="98">
        <v>124.01</v>
      </c>
      <c r="P20" s="1">
        <v>2.8E-3</v>
      </c>
      <c r="Q20" s="98">
        <v>4.3899999999999997</v>
      </c>
      <c r="R20" s="1">
        <v>0</v>
      </c>
      <c r="S20" s="98">
        <v>0</v>
      </c>
      <c r="T20" s="1">
        <v>0.18659999999999999</v>
      </c>
      <c r="U20" s="98">
        <v>295.48</v>
      </c>
      <c r="V20" s="1">
        <v>6.3E-3</v>
      </c>
      <c r="W20" s="98">
        <v>9.98</v>
      </c>
      <c r="X20" s="1">
        <v>1.5658000000000001</v>
      </c>
      <c r="Y20" s="98">
        <v>2479.88</v>
      </c>
      <c r="Z20" s="99">
        <v>4063.64</v>
      </c>
    </row>
    <row r="21" spans="2:26" ht="24.75" customHeight="1">
      <c r="B21" s="95" t="s">
        <v>182</v>
      </c>
      <c r="C21" s="96" t="s">
        <v>17</v>
      </c>
      <c r="D21" s="97" t="s">
        <v>166</v>
      </c>
      <c r="E21" s="98">
        <v>3224.68</v>
      </c>
      <c r="F21" s="1">
        <v>0.79700000000000004</v>
      </c>
      <c r="G21" s="98">
        <v>2570.0700000000002</v>
      </c>
      <c r="H21" s="1">
        <v>0.22850000000000001</v>
      </c>
      <c r="I21" s="98">
        <v>736.74</v>
      </c>
      <c r="J21" s="1">
        <v>7.9000000000000008E-3</v>
      </c>
      <c r="K21" s="98">
        <v>25.51</v>
      </c>
      <c r="L21" s="1">
        <v>0</v>
      </c>
      <c r="M21" s="98">
        <v>0</v>
      </c>
      <c r="N21" s="1">
        <v>7.9000000000000008E-3</v>
      </c>
      <c r="O21" s="98">
        <v>25.55</v>
      </c>
      <c r="P21" s="1">
        <v>1.1000000000000001E-3</v>
      </c>
      <c r="Q21" s="98">
        <v>3.6</v>
      </c>
      <c r="R21" s="1">
        <v>0</v>
      </c>
      <c r="S21" s="98">
        <v>0</v>
      </c>
      <c r="T21" s="1">
        <v>9.1600000000000001E-2</v>
      </c>
      <c r="U21" s="98">
        <v>295.48</v>
      </c>
      <c r="V21" s="1">
        <v>3.0999999999999999E-3</v>
      </c>
      <c r="W21" s="98">
        <v>9.98</v>
      </c>
      <c r="X21" s="1">
        <v>1.1371</v>
      </c>
      <c r="Y21" s="98">
        <v>3666.94</v>
      </c>
      <c r="Z21" s="99">
        <v>6891.62</v>
      </c>
    </row>
    <row r="22" spans="2:26" ht="24.75" customHeight="1">
      <c r="B22" s="95" t="s">
        <v>183</v>
      </c>
      <c r="C22" s="96" t="s">
        <v>18</v>
      </c>
      <c r="D22" s="97" t="s">
        <v>166</v>
      </c>
      <c r="E22" s="98">
        <v>4299.57</v>
      </c>
      <c r="F22" s="1">
        <v>0.79700000000000004</v>
      </c>
      <c r="G22" s="98">
        <v>3426.76</v>
      </c>
      <c r="H22" s="1">
        <v>0.1714</v>
      </c>
      <c r="I22" s="98">
        <v>736.74</v>
      </c>
      <c r="J22" s="1">
        <v>5.8999999999999999E-3</v>
      </c>
      <c r="K22" s="98">
        <v>25.51</v>
      </c>
      <c r="L22" s="1">
        <v>0</v>
      </c>
      <c r="M22" s="98">
        <v>0</v>
      </c>
      <c r="N22" s="1">
        <v>0</v>
      </c>
      <c r="O22" s="98">
        <v>0</v>
      </c>
      <c r="P22" s="1">
        <v>8.0000000000000004E-4</v>
      </c>
      <c r="Q22" s="98">
        <v>3.6</v>
      </c>
      <c r="R22" s="1">
        <v>0</v>
      </c>
      <c r="S22" s="98">
        <v>0</v>
      </c>
      <c r="T22" s="1">
        <v>6.8699999999999997E-2</v>
      </c>
      <c r="U22" s="98">
        <v>295.48</v>
      </c>
      <c r="V22" s="1">
        <v>2.3E-3</v>
      </c>
      <c r="W22" s="98">
        <v>9.98</v>
      </c>
      <c r="X22" s="1">
        <v>1.0462</v>
      </c>
      <c r="Y22" s="98">
        <v>4498.08</v>
      </c>
      <c r="Z22" s="99">
        <v>8797.65</v>
      </c>
    </row>
    <row r="23" spans="2:26" ht="24.75" customHeight="1">
      <c r="B23" s="95" t="s">
        <v>184</v>
      </c>
      <c r="C23" s="96" t="s">
        <v>19</v>
      </c>
      <c r="D23" s="97" t="s">
        <v>166</v>
      </c>
      <c r="E23" s="98">
        <v>7659.98</v>
      </c>
      <c r="F23" s="1">
        <v>0.79700000000000004</v>
      </c>
      <c r="G23" s="98">
        <v>6105.01</v>
      </c>
      <c r="H23" s="1">
        <v>9.6199999999999994E-2</v>
      </c>
      <c r="I23" s="98">
        <v>736.74</v>
      </c>
      <c r="J23" s="1">
        <v>3.3E-3</v>
      </c>
      <c r="K23" s="98">
        <v>25.51</v>
      </c>
      <c r="L23" s="1">
        <v>0</v>
      </c>
      <c r="M23" s="98">
        <v>0</v>
      </c>
      <c r="N23" s="1">
        <v>0</v>
      </c>
      <c r="O23" s="98">
        <v>0</v>
      </c>
      <c r="P23" s="1">
        <v>5.0000000000000001E-4</v>
      </c>
      <c r="Q23" s="98">
        <v>3.6</v>
      </c>
      <c r="R23" s="1">
        <v>0</v>
      </c>
      <c r="S23" s="98">
        <v>0</v>
      </c>
      <c r="T23" s="1">
        <v>3.8600000000000002E-2</v>
      </c>
      <c r="U23" s="98">
        <v>295.48</v>
      </c>
      <c r="V23" s="1">
        <v>1.2999999999999999E-3</v>
      </c>
      <c r="W23" s="98">
        <v>9.98</v>
      </c>
      <c r="X23" s="1">
        <v>0.93689999999999996</v>
      </c>
      <c r="Y23" s="98">
        <v>7176.33</v>
      </c>
      <c r="Z23" s="99">
        <v>14836.31</v>
      </c>
    </row>
    <row r="24" spans="2:26" ht="24.75" customHeight="1">
      <c r="B24" s="95" t="s">
        <v>185</v>
      </c>
      <c r="C24" s="96" t="s">
        <v>20</v>
      </c>
      <c r="D24" s="97" t="s">
        <v>166</v>
      </c>
      <c r="E24" s="98">
        <v>3337.76</v>
      </c>
      <c r="F24" s="1">
        <v>0.79390000000000005</v>
      </c>
      <c r="G24" s="98">
        <v>2649.85</v>
      </c>
      <c r="H24" s="1">
        <v>0.22070000000000001</v>
      </c>
      <c r="I24" s="98">
        <v>736.74</v>
      </c>
      <c r="J24" s="1">
        <v>0</v>
      </c>
      <c r="K24" s="98">
        <v>0</v>
      </c>
      <c r="L24" s="1">
        <v>0</v>
      </c>
      <c r="M24" s="98">
        <v>0</v>
      </c>
      <c r="N24" s="1">
        <v>5.5999999999999999E-3</v>
      </c>
      <c r="O24" s="98">
        <v>18.77</v>
      </c>
      <c r="P24" s="1">
        <v>8.0000000000000004E-4</v>
      </c>
      <c r="Q24" s="98">
        <v>2.81</v>
      </c>
      <c r="R24" s="1">
        <v>0</v>
      </c>
      <c r="S24" s="98">
        <v>0</v>
      </c>
      <c r="T24" s="1">
        <v>8.8499999999999995E-2</v>
      </c>
      <c r="U24" s="98">
        <v>295.48</v>
      </c>
      <c r="V24" s="1">
        <v>3.0000000000000001E-3</v>
      </c>
      <c r="W24" s="98">
        <v>9.98</v>
      </c>
      <c r="X24" s="1">
        <v>1.1126</v>
      </c>
      <c r="Y24" s="98">
        <v>3713.63</v>
      </c>
      <c r="Z24" s="99">
        <v>7051.4</v>
      </c>
    </row>
    <row r="25" spans="2:26" ht="24.75" customHeight="1">
      <c r="B25" s="95" t="s">
        <v>186</v>
      </c>
      <c r="C25" s="96" t="s">
        <v>21</v>
      </c>
      <c r="D25" s="97" t="s">
        <v>166</v>
      </c>
      <c r="E25" s="98">
        <v>4191.21</v>
      </c>
      <c r="F25" s="1">
        <v>0.79359999999999997</v>
      </c>
      <c r="G25" s="98">
        <v>3326.15</v>
      </c>
      <c r="H25" s="1">
        <v>0.17580000000000001</v>
      </c>
      <c r="I25" s="98">
        <v>736.74</v>
      </c>
      <c r="J25" s="1">
        <v>0</v>
      </c>
      <c r="K25" s="98">
        <v>0</v>
      </c>
      <c r="L25" s="1">
        <v>0</v>
      </c>
      <c r="M25" s="98">
        <v>0</v>
      </c>
      <c r="N25" s="1">
        <v>0</v>
      </c>
      <c r="O25" s="98">
        <v>0</v>
      </c>
      <c r="P25" s="1">
        <v>5.9999999999999995E-4</v>
      </c>
      <c r="Q25" s="98">
        <v>2.69</v>
      </c>
      <c r="R25" s="1">
        <v>0</v>
      </c>
      <c r="S25" s="98">
        <v>0</v>
      </c>
      <c r="T25" s="1">
        <v>7.0499999999999993E-2</v>
      </c>
      <c r="U25" s="98">
        <v>295.48</v>
      </c>
      <c r="V25" s="1">
        <v>2.3999999999999998E-3</v>
      </c>
      <c r="W25" s="98">
        <v>9.98</v>
      </c>
      <c r="X25" s="1">
        <v>1.0428999999999999</v>
      </c>
      <c r="Y25" s="98">
        <v>4371.04</v>
      </c>
      <c r="Z25" s="99">
        <v>8562.25</v>
      </c>
    </row>
    <row r="26" spans="2:26" ht="24.75" customHeight="1">
      <c r="B26" s="95" t="s">
        <v>187</v>
      </c>
      <c r="C26" s="96" t="s">
        <v>22</v>
      </c>
      <c r="D26" s="97" t="s">
        <v>166</v>
      </c>
      <c r="E26" s="98">
        <v>5588.28</v>
      </c>
      <c r="F26" s="1">
        <v>0.79359999999999997</v>
      </c>
      <c r="G26" s="98">
        <v>4434.8599999999997</v>
      </c>
      <c r="H26" s="1">
        <v>0.1318</v>
      </c>
      <c r="I26" s="98">
        <v>736.74</v>
      </c>
      <c r="J26" s="1">
        <v>0</v>
      </c>
      <c r="K26" s="98">
        <v>0</v>
      </c>
      <c r="L26" s="1">
        <v>0</v>
      </c>
      <c r="M26" s="98">
        <v>0</v>
      </c>
      <c r="N26" s="1">
        <v>0</v>
      </c>
      <c r="O26" s="98">
        <v>0</v>
      </c>
      <c r="P26" s="1">
        <v>5.0000000000000001E-4</v>
      </c>
      <c r="Q26" s="98">
        <v>2.69</v>
      </c>
      <c r="R26" s="1">
        <v>0</v>
      </c>
      <c r="S26" s="98">
        <v>0</v>
      </c>
      <c r="T26" s="1">
        <v>5.2900000000000003E-2</v>
      </c>
      <c r="U26" s="98">
        <v>295.48</v>
      </c>
      <c r="V26" s="1">
        <v>1.8E-3</v>
      </c>
      <c r="W26" s="98">
        <v>9.98</v>
      </c>
      <c r="X26" s="1">
        <v>0.98060000000000003</v>
      </c>
      <c r="Y26" s="98">
        <v>5479.76</v>
      </c>
      <c r="Z26" s="99">
        <v>11068.04</v>
      </c>
    </row>
    <row r="27" spans="2:26" ht="24.75" customHeight="1">
      <c r="B27" s="95" t="s">
        <v>188</v>
      </c>
      <c r="C27" s="96" t="s">
        <v>23</v>
      </c>
      <c r="D27" s="97" t="s">
        <v>166</v>
      </c>
      <c r="E27" s="98">
        <v>10788.12</v>
      </c>
      <c r="F27" s="1">
        <v>0.79359999999999997</v>
      </c>
      <c r="G27" s="98">
        <v>8561.4500000000007</v>
      </c>
      <c r="H27" s="1">
        <v>6.83E-2</v>
      </c>
      <c r="I27" s="98">
        <v>736.74</v>
      </c>
      <c r="J27" s="1">
        <v>0</v>
      </c>
      <c r="K27" s="98">
        <v>0</v>
      </c>
      <c r="L27" s="1">
        <v>0</v>
      </c>
      <c r="M27" s="98">
        <v>0</v>
      </c>
      <c r="N27" s="1">
        <v>0</v>
      </c>
      <c r="O27" s="98">
        <v>0</v>
      </c>
      <c r="P27" s="1">
        <v>2.0000000000000001E-4</v>
      </c>
      <c r="Q27" s="98">
        <v>2.69</v>
      </c>
      <c r="R27" s="1">
        <v>0</v>
      </c>
      <c r="S27" s="98">
        <v>0</v>
      </c>
      <c r="T27" s="1">
        <v>2.7400000000000001E-2</v>
      </c>
      <c r="U27" s="98">
        <v>295.48</v>
      </c>
      <c r="V27" s="1">
        <v>8.9999999999999998E-4</v>
      </c>
      <c r="W27" s="98">
        <v>9.98</v>
      </c>
      <c r="X27" s="1">
        <v>0.89049999999999996</v>
      </c>
      <c r="Y27" s="98">
        <v>9606.34</v>
      </c>
      <c r="Z27" s="99">
        <v>20394.46</v>
      </c>
    </row>
    <row r="28" spans="2:26" ht="24.75" customHeight="1">
      <c r="B28" s="95" t="s">
        <v>189</v>
      </c>
      <c r="C28" s="96" t="s">
        <v>24</v>
      </c>
      <c r="D28" s="97" t="s">
        <v>166</v>
      </c>
      <c r="E28" s="98">
        <v>18689.66</v>
      </c>
      <c r="F28" s="1">
        <v>0.79679999999999995</v>
      </c>
      <c r="G28" s="98">
        <v>14891.92</v>
      </c>
      <c r="H28" s="1">
        <v>3.9399999999999998E-2</v>
      </c>
      <c r="I28" s="98">
        <v>736.74</v>
      </c>
      <c r="J28" s="1">
        <v>1.1999999999999999E-3</v>
      </c>
      <c r="K28" s="98">
        <v>23.3</v>
      </c>
      <c r="L28" s="1">
        <v>0</v>
      </c>
      <c r="M28" s="98">
        <v>0</v>
      </c>
      <c r="N28" s="1">
        <v>0</v>
      </c>
      <c r="O28" s="98">
        <v>0</v>
      </c>
      <c r="P28" s="1">
        <v>2.0000000000000001E-4</v>
      </c>
      <c r="Q28" s="98">
        <v>3.98</v>
      </c>
      <c r="R28" s="1">
        <v>0</v>
      </c>
      <c r="S28" s="98">
        <v>0</v>
      </c>
      <c r="T28" s="1">
        <v>1.5800000000000002E-2</v>
      </c>
      <c r="U28" s="98">
        <v>295.48</v>
      </c>
      <c r="V28" s="1">
        <v>5.0000000000000001E-4</v>
      </c>
      <c r="W28" s="98">
        <v>9.98</v>
      </c>
      <c r="X28" s="1">
        <v>0.85399999999999998</v>
      </c>
      <c r="Y28" s="98">
        <v>15961.41</v>
      </c>
      <c r="Z28" s="99">
        <v>34651.08</v>
      </c>
    </row>
    <row r="29" spans="2:26" ht="24.75" customHeight="1">
      <c r="B29" s="95" t="s">
        <v>190</v>
      </c>
      <c r="C29" s="96" t="s">
        <v>25</v>
      </c>
      <c r="D29" s="97" t="s">
        <v>166</v>
      </c>
      <c r="E29" s="98">
        <v>4750.1000000000004</v>
      </c>
      <c r="F29" s="1">
        <v>0.78610000000000002</v>
      </c>
      <c r="G29" s="98">
        <v>3734.05</v>
      </c>
      <c r="H29" s="1">
        <v>0.15509999999999999</v>
      </c>
      <c r="I29" s="98">
        <v>736.74</v>
      </c>
      <c r="J29" s="1">
        <v>0</v>
      </c>
      <c r="K29" s="98">
        <v>0</v>
      </c>
      <c r="L29" s="1">
        <v>0</v>
      </c>
      <c r="M29" s="98">
        <v>0</v>
      </c>
      <c r="N29" s="1">
        <v>0</v>
      </c>
      <c r="O29" s="98">
        <v>0</v>
      </c>
      <c r="P29" s="1">
        <v>4.0000000000000002E-4</v>
      </c>
      <c r="Q29" s="98">
        <v>1.9</v>
      </c>
      <c r="R29" s="1">
        <v>0</v>
      </c>
      <c r="S29" s="98">
        <v>0</v>
      </c>
      <c r="T29" s="1">
        <v>6.2199999999999998E-2</v>
      </c>
      <c r="U29" s="98">
        <v>295.48</v>
      </c>
      <c r="V29" s="1">
        <v>2.0999999999999999E-3</v>
      </c>
      <c r="W29" s="98">
        <v>9.98</v>
      </c>
      <c r="X29" s="1">
        <v>1.0059</v>
      </c>
      <c r="Y29" s="98">
        <v>4778.1499999999996</v>
      </c>
      <c r="Z29" s="99">
        <v>9528.25</v>
      </c>
    </row>
    <row r="30" spans="2:26" ht="24.75" customHeight="1">
      <c r="B30" s="95" t="s">
        <v>191</v>
      </c>
      <c r="C30" s="96" t="s">
        <v>26</v>
      </c>
      <c r="D30" s="97" t="s">
        <v>166</v>
      </c>
      <c r="E30" s="98">
        <v>6333.46</v>
      </c>
      <c r="F30" s="1">
        <v>0.78610000000000002</v>
      </c>
      <c r="G30" s="98">
        <v>4978.74</v>
      </c>
      <c r="H30" s="1">
        <v>0.1163</v>
      </c>
      <c r="I30" s="98">
        <v>736.74</v>
      </c>
      <c r="J30" s="1">
        <v>0</v>
      </c>
      <c r="K30" s="98">
        <v>0</v>
      </c>
      <c r="L30" s="1">
        <v>0</v>
      </c>
      <c r="M30" s="98">
        <v>0</v>
      </c>
      <c r="N30" s="1">
        <v>0</v>
      </c>
      <c r="O30" s="98">
        <v>0</v>
      </c>
      <c r="P30" s="1">
        <v>2.9999999999999997E-4</v>
      </c>
      <c r="Q30" s="98">
        <v>1.9</v>
      </c>
      <c r="R30" s="1">
        <v>0</v>
      </c>
      <c r="S30" s="98">
        <v>0</v>
      </c>
      <c r="T30" s="1">
        <v>4.6699999999999998E-2</v>
      </c>
      <c r="U30" s="98">
        <v>295.48</v>
      </c>
      <c r="V30" s="1">
        <v>1.6000000000000001E-3</v>
      </c>
      <c r="W30" s="98">
        <v>9.98</v>
      </c>
      <c r="X30" s="1">
        <v>0.95099999999999996</v>
      </c>
      <c r="Y30" s="98">
        <v>6022.84</v>
      </c>
      <c r="Z30" s="99">
        <v>12356.3</v>
      </c>
    </row>
    <row r="31" spans="2:26" ht="24.75" customHeight="1">
      <c r="B31" s="95" t="s">
        <v>192</v>
      </c>
      <c r="C31" s="96" t="s">
        <v>27</v>
      </c>
      <c r="D31" s="97" t="s">
        <v>166</v>
      </c>
      <c r="E31" s="98">
        <v>10433.39</v>
      </c>
      <c r="F31" s="1">
        <v>0.78610000000000002</v>
      </c>
      <c r="G31" s="98">
        <v>8201.69</v>
      </c>
      <c r="H31" s="1">
        <v>7.0599999999999996E-2</v>
      </c>
      <c r="I31" s="98">
        <v>736.74</v>
      </c>
      <c r="J31" s="1">
        <v>0</v>
      </c>
      <c r="K31" s="98">
        <v>0</v>
      </c>
      <c r="L31" s="1">
        <v>0</v>
      </c>
      <c r="M31" s="98">
        <v>0</v>
      </c>
      <c r="N31" s="1">
        <v>0</v>
      </c>
      <c r="O31" s="98">
        <v>0</v>
      </c>
      <c r="P31" s="1">
        <v>2.0000000000000001E-4</v>
      </c>
      <c r="Q31" s="98">
        <v>1.9</v>
      </c>
      <c r="R31" s="1">
        <v>0</v>
      </c>
      <c r="S31" s="98">
        <v>0</v>
      </c>
      <c r="T31" s="1">
        <v>2.8299999999999999E-2</v>
      </c>
      <c r="U31" s="98">
        <v>295.48</v>
      </c>
      <c r="V31" s="1">
        <v>1E-3</v>
      </c>
      <c r="W31" s="98">
        <v>9.98</v>
      </c>
      <c r="X31" s="1">
        <v>0.88619999999999999</v>
      </c>
      <c r="Y31" s="98">
        <v>9245.7900000000009</v>
      </c>
      <c r="Z31" s="99">
        <v>19679.189999999999</v>
      </c>
    </row>
    <row r="32" spans="2:26" ht="24.75" customHeight="1">
      <c r="B32" s="95" t="s">
        <v>193</v>
      </c>
      <c r="C32" s="96" t="s">
        <v>28</v>
      </c>
      <c r="D32" s="97" t="s">
        <v>166</v>
      </c>
      <c r="E32" s="98">
        <v>12002</v>
      </c>
      <c r="F32" s="1">
        <v>0.79079999999999995</v>
      </c>
      <c r="G32" s="98">
        <v>9491.18</v>
      </c>
      <c r="H32" s="1">
        <v>6.1400000000000003E-2</v>
      </c>
      <c r="I32" s="98">
        <v>736.74</v>
      </c>
      <c r="J32" s="1">
        <v>2.0999999999999999E-3</v>
      </c>
      <c r="K32" s="98">
        <v>25.51</v>
      </c>
      <c r="L32" s="1">
        <v>0</v>
      </c>
      <c r="M32" s="98">
        <v>0</v>
      </c>
      <c r="N32" s="1">
        <v>0</v>
      </c>
      <c r="O32" s="98">
        <v>0</v>
      </c>
      <c r="P32" s="1">
        <v>2.0000000000000001E-4</v>
      </c>
      <c r="Q32" s="98">
        <v>2.5</v>
      </c>
      <c r="R32" s="1">
        <v>0</v>
      </c>
      <c r="S32" s="98">
        <v>0</v>
      </c>
      <c r="T32" s="1">
        <v>2.46E-2</v>
      </c>
      <c r="U32" s="98">
        <v>295.48</v>
      </c>
      <c r="V32" s="1">
        <v>8.0000000000000004E-4</v>
      </c>
      <c r="W32" s="98">
        <v>9.98</v>
      </c>
      <c r="X32" s="1">
        <v>0.88</v>
      </c>
      <c r="Y32" s="98">
        <v>10561.4</v>
      </c>
      <c r="Z32" s="99">
        <v>22563.4</v>
      </c>
    </row>
    <row r="33" spans="2:26" ht="24.75" customHeight="1">
      <c r="B33" s="95" t="s">
        <v>194</v>
      </c>
      <c r="C33" s="96" t="s">
        <v>29</v>
      </c>
      <c r="D33" s="97" t="s">
        <v>166</v>
      </c>
      <c r="E33" s="98">
        <v>12380.97</v>
      </c>
      <c r="F33" s="1">
        <v>0.79079999999999995</v>
      </c>
      <c r="G33" s="98">
        <v>9790.8700000000008</v>
      </c>
      <c r="H33" s="1">
        <v>5.9499999999999997E-2</v>
      </c>
      <c r="I33" s="98">
        <v>736.74</v>
      </c>
      <c r="J33" s="1">
        <v>2.0999999999999999E-3</v>
      </c>
      <c r="K33" s="98">
        <v>25.51</v>
      </c>
      <c r="L33" s="1">
        <v>0</v>
      </c>
      <c r="M33" s="98">
        <v>0</v>
      </c>
      <c r="N33" s="1">
        <v>0</v>
      </c>
      <c r="O33" s="98">
        <v>0</v>
      </c>
      <c r="P33" s="1">
        <v>2.0000000000000001E-4</v>
      </c>
      <c r="Q33" s="98">
        <v>2.5</v>
      </c>
      <c r="R33" s="1">
        <v>0</v>
      </c>
      <c r="S33" s="98">
        <v>0</v>
      </c>
      <c r="T33" s="1">
        <v>2.3900000000000001E-2</v>
      </c>
      <c r="U33" s="98">
        <v>295.48</v>
      </c>
      <c r="V33" s="1">
        <v>8.0000000000000004E-4</v>
      </c>
      <c r="W33" s="98">
        <v>9.98</v>
      </c>
      <c r="X33" s="1">
        <v>0.87719999999999998</v>
      </c>
      <c r="Y33" s="98">
        <v>10861.09</v>
      </c>
      <c r="Z33" s="99">
        <v>23242.06</v>
      </c>
    </row>
    <row r="34" spans="2:26" ht="24.75" customHeight="1">
      <c r="B34" s="95" t="s">
        <v>195</v>
      </c>
      <c r="C34" s="96" t="s">
        <v>30</v>
      </c>
      <c r="D34" s="97" t="s">
        <v>166</v>
      </c>
      <c r="E34" s="98">
        <v>13631.64</v>
      </c>
      <c r="F34" s="1">
        <v>0.79079999999999995</v>
      </c>
      <c r="G34" s="98">
        <v>10779.9</v>
      </c>
      <c r="H34" s="1">
        <v>5.3999999999999999E-2</v>
      </c>
      <c r="I34" s="98">
        <v>736.74</v>
      </c>
      <c r="J34" s="1">
        <v>1.9E-3</v>
      </c>
      <c r="K34" s="98">
        <v>25.51</v>
      </c>
      <c r="L34" s="1">
        <v>0</v>
      </c>
      <c r="M34" s="98">
        <v>0</v>
      </c>
      <c r="N34" s="1">
        <v>0</v>
      </c>
      <c r="O34" s="98">
        <v>0</v>
      </c>
      <c r="P34" s="1">
        <v>2.0000000000000001E-4</v>
      </c>
      <c r="Q34" s="98">
        <v>2.5</v>
      </c>
      <c r="R34" s="1">
        <v>0</v>
      </c>
      <c r="S34" s="98">
        <v>0</v>
      </c>
      <c r="T34" s="1">
        <v>2.1700000000000001E-2</v>
      </c>
      <c r="U34" s="98">
        <v>295.48</v>
      </c>
      <c r="V34" s="1">
        <v>6.9999999999999999E-4</v>
      </c>
      <c r="W34" s="98">
        <v>9.98</v>
      </c>
      <c r="X34" s="1">
        <v>0.86929999999999996</v>
      </c>
      <c r="Y34" s="98">
        <v>11850.12</v>
      </c>
      <c r="Z34" s="99">
        <v>25481.759999999998</v>
      </c>
    </row>
    <row r="35" spans="2:26" ht="24.75" customHeight="1">
      <c r="B35" s="95" t="s">
        <v>196</v>
      </c>
      <c r="C35" s="96" t="s">
        <v>31</v>
      </c>
      <c r="D35" s="97" t="s">
        <v>166</v>
      </c>
      <c r="E35" s="98">
        <v>12002</v>
      </c>
      <c r="F35" s="1">
        <v>0.79820000000000002</v>
      </c>
      <c r="G35" s="98">
        <v>9580</v>
      </c>
      <c r="H35" s="1">
        <v>6.1400000000000003E-2</v>
      </c>
      <c r="I35" s="98">
        <v>736.74</v>
      </c>
      <c r="J35" s="1">
        <v>2.0999999999999999E-3</v>
      </c>
      <c r="K35" s="98">
        <v>25.51</v>
      </c>
      <c r="L35" s="1">
        <v>0</v>
      </c>
      <c r="M35" s="98">
        <v>0</v>
      </c>
      <c r="N35" s="1">
        <v>0</v>
      </c>
      <c r="O35" s="98">
        <v>0</v>
      </c>
      <c r="P35" s="1">
        <v>4.0000000000000002E-4</v>
      </c>
      <c r="Q35" s="98">
        <v>4.3499999999999996</v>
      </c>
      <c r="R35" s="1">
        <v>0</v>
      </c>
      <c r="S35" s="98">
        <v>0</v>
      </c>
      <c r="T35" s="1">
        <v>2.46E-2</v>
      </c>
      <c r="U35" s="98">
        <v>295.48</v>
      </c>
      <c r="V35" s="1">
        <v>8.0000000000000004E-4</v>
      </c>
      <c r="W35" s="98">
        <v>9.98</v>
      </c>
      <c r="X35" s="1">
        <v>0.88749999999999996</v>
      </c>
      <c r="Y35" s="98">
        <v>10652.07</v>
      </c>
      <c r="Z35" s="99">
        <v>22654.07</v>
      </c>
    </row>
    <row r="36" spans="2:26" ht="24.75" customHeight="1">
      <c r="B36" s="95" t="s">
        <v>197</v>
      </c>
      <c r="C36" s="96" t="s">
        <v>32</v>
      </c>
      <c r="D36" s="97" t="s">
        <v>166</v>
      </c>
      <c r="E36" s="98">
        <v>12193.36</v>
      </c>
      <c r="F36" s="1">
        <v>0.79820000000000002</v>
      </c>
      <c r="G36" s="98">
        <v>9732.74</v>
      </c>
      <c r="H36" s="1">
        <v>6.0400000000000002E-2</v>
      </c>
      <c r="I36" s="98">
        <v>736.74</v>
      </c>
      <c r="J36" s="1">
        <v>2.0999999999999999E-3</v>
      </c>
      <c r="K36" s="98">
        <v>25.51</v>
      </c>
      <c r="L36" s="1">
        <v>0</v>
      </c>
      <c r="M36" s="98">
        <v>0</v>
      </c>
      <c r="N36" s="1">
        <v>0</v>
      </c>
      <c r="O36" s="98">
        <v>0</v>
      </c>
      <c r="P36" s="1">
        <v>4.0000000000000002E-4</v>
      </c>
      <c r="Q36" s="98">
        <v>4.3499999999999996</v>
      </c>
      <c r="R36" s="1">
        <v>0</v>
      </c>
      <c r="S36" s="98">
        <v>0</v>
      </c>
      <c r="T36" s="1">
        <v>2.4199999999999999E-2</v>
      </c>
      <c r="U36" s="98">
        <v>295.48</v>
      </c>
      <c r="V36" s="1">
        <v>8.0000000000000004E-4</v>
      </c>
      <c r="W36" s="98">
        <v>9.98</v>
      </c>
      <c r="X36" s="1">
        <v>0.8861</v>
      </c>
      <c r="Y36" s="98">
        <v>10804.81</v>
      </c>
      <c r="Z36" s="99">
        <v>22998.17</v>
      </c>
    </row>
    <row r="37" spans="2:26" ht="24.75" customHeight="1">
      <c r="B37" s="95" t="s">
        <v>198</v>
      </c>
      <c r="C37" s="96" t="s">
        <v>33</v>
      </c>
      <c r="D37" s="97" t="s">
        <v>166</v>
      </c>
      <c r="E37" s="98">
        <v>14759.24</v>
      </c>
      <c r="F37" s="1">
        <v>0.79820000000000002</v>
      </c>
      <c r="G37" s="98">
        <v>11780.83</v>
      </c>
      <c r="H37" s="1">
        <v>4.99E-2</v>
      </c>
      <c r="I37" s="98">
        <v>736.74</v>
      </c>
      <c r="J37" s="1">
        <v>1.6999999999999999E-3</v>
      </c>
      <c r="K37" s="98">
        <v>25.51</v>
      </c>
      <c r="L37" s="1">
        <v>0</v>
      </c>
      <c r="M37" s="98">
        <v>0</v>
      </c>
      <c r="N37" s="1">
        <v>0</v>
      </c>
      <c r="O37" s="98">
        <v>0</v>
      </c>
      <c r="P37" s="1">
        <v>2.9999999999999997E-4</v>
      </c>
      <c r="Q37" s="98">
        <v>4.3499999999999996</v>
      </c>
      <c r="R37" s="1">
        <v>0</v>
      </c>
      <c r="S37" s="98">
        <v>0</v>
      </c>
      <c r="T37" s="1">
        <v>0.02</v>
      </c>
      <c r="U37" s="98">
        <v>295.48</v>
      </c>
      <c r="V37" s="1">
        <v>6.9999999999999999E-4</v>
      </c>
      <c r="W37" s="98">
        <v>9.98</v>
      </c>
      <c r="X37" s="1">
        <v>0.87080000000000002</v>
      </c>
      <c r="Y37" s="98">
        <v>12852.9</v>
      </c>
      <c r="Z37" s="99">
        <v>27612.14</v>
      </c>
    </row>
    <row r="38" spans="2:26" ht="24.75" customHeight="1">
      <c r="B38" s="95" t="s">
        <v>199</v>
      </c>
      <c r="C38" s="96" t="s">
        <v>34</v>
      </c>
      <c r="D38" s="97" t="s">
        <v>166</v>
      </c>
      <c r="E38" s="98">
        <v>21827.91</v>
      </c>
      <c r="F38" s="1">
        <v>0.79759999999999998</v>
      </c>
      <c r="G38" s="98">
        <v>17409.939999999999</v>
      </c>
      <c r="H38" s="1">
        <v>3.3799999999999997E-2</v>
      </c>
      <c r="I38" s="98">
        <v>736.74</v>
      </c>
      <c r="J38" s="1">
        <v>1.1000000000000001E-3</v>
      </c>
      <c r="K38" s="98">
        <v>23.3</v>
      </c>
      <c r="L38" s="1">
        <v>0</v>
      </c>
      <c r="M38" s="98">
        <v>0</v>
      </c>
      <c r="N38" s="1">
        <v>0</v>
      </c>
      <c r="O38" s="98">
        <v>0</v>
      </c>
      <c r="P38" s="1">
        <v>2.0000000000000001E-4</v>
      </c>
      <c r="Q38" s="98">
        <v>3.99</v>
      </c>
      <c r="R38" s="1">
        <v>0</v>
      </c>
      <c r="S38" s="98">
        <v>0</v>
      </c>
      <c r="T38" s="1">
        <v>1.35E-2</v>
      </c>
      <c r="U38" s="98">
        <v>295.48</v>
      </c>
      <c r="V38" s="1">
        <v>5.0000000000000001E-4</v>
      </c>
      <c r="W38" s="98">
        <v>9.98</v>
      </c>
      <c r="X38" s="1">
        <v>0.84660000000000002</v>
      </c>
      <c r="Y38" s="98">
        <v>18479.439999999999</v>
      </c>
      <c r="Z38" s="99">
        <v>40307.360000000001</v>
      </c>
    </row>
    <row r="39" spans="2:26" ht="24.75" customHeight="1">
      <c r="B39" s="95" t="s">
        <v>200</v>
      </c>
      <c r="C39" s="96" t="s">
        <v>35</v>
      </c>
      <c r="D39" s="97" t="s">
        <v>166</v>
      </c>
      <c r="E39" s="98">
        <v>18189.93</v>
      </c>
      <c r="F39" s="1">
        <v>0.79759999999999998</v>
      </c>
      <c r="G39" s="98">
        <v>14508.29</v>
      </c>
      <c r="H39" s="1">
        <v>4.0500000000000001E-2</v>
      </c>
      <c r="I39" s="98">
        <v>736.74</v>
      </c>
      <c r="J39" s="1">
        <v>1.2999999999999999E-3</v>
      </c>
      <c r="K39" s="98">
        <v>23.3</v>
      </c>
      <c r="L39" s="1">
        <v>0</v>
      </c>
      <c r="M39" s="98">
        <v>0</v>
      </c>
      <c r="N39" s="1">
        <v>0</v>
      </c>
      <c r="O39" s="98">
        <v>0</v>
      </c>
      <c r="P39" s="1">
        <v>2.0000000000000001E-4</v>
      </c>
      <c r="Q39" s="98">
        <v>3.99</v>
      </c>
      <c r="R39" s="1">
        <v>0</v>
      </c>
      <c r="S39" s="98">
        <v>0</v>
      </c>
      <c r="T39" s="1">
        <v>1.6199999999999999E-2</v>
      </c>
      <c r="U39" s="98">
        <v>295.48</v>
      </c>
      <c r="V39" s="1">
        <v>5.0000000000000001E-4</v>
      </c>
      <c r="W39" s="98">
        <v>9.98</v>
      </c>
      <c r="X39" s="1">
        <v>0.85640000000000005</v>
      </c>
      <c r="Y39" s="98">
        <v>15577.78</v>
      </c>
      <c r="Z39" s="99">
        <v>33767.71</v>
      </c>
    </row>
    <row r="40" spans="2:26" ht="24.75" customHeight="1">
      <c r="B40" s="95" t="s">
        <v>201</v>
      </c>
      <c r="C40" s="96" t="s">
        <v>36</v>
      </c>
      <c r="D40" s="97" t="s">
        <v>166</v>
      </c>
      <c r="E40" s="98">
        <v>12002</v>
      </c>
      <c r="F40" s="1">
        <v>0.80130000000000001</v>
      </c>
      <c r="G40" s="98">
        <v>9617.2000000000007</v>
      </c>
      <c r="H40" s="1">
        <v>6.1400000000000003E-2</v>
      </c>
      <c r="I40" s="98">
        <v>736.74</v>
      </c>
      <c r="J40" s="1">
        <v>2.0999999999999999E-3</v>
      </c>
      <c r="K40" s="98">
        <v>25.51</v>
      </c>
      <c r="L40" s="1">
        <v>0</v>
      </c>
      <c r="M40" s="98">
        <v>0</v>
      </c>
      <c r="N40" s="1">
        <v>0</v>
      </c>
      <c r="O40" s="98">
        <v>0</v>
      </c>
      <c r="P40" s="1">
        <v>4.0000000000000002E-4</v>
      </c>
      <c r="Q40" s="98">
        <v>4.74</v>
      </c>
      <c r="R40" s="1">
        <v>0</v>
      </c>
      <c r="S40" s="98">
        <v>0</v>
      </c>
      <c r="T40" s="1">
        <v>2.46E-2</v>
      </c>
      <c r="U40" s="98">
        <v>295.48</v>
      </c>
      <c r="V40" s="1">
        <v>8.0000000000000004E-4</v>
      </c>
      <c r="W40" s="98">
        <v>9.98</v>
      </c>
      <c r="X40" s="1">
        <v>0.89070000000000005</v>
      </c>
      <c r="Y40" s="98">
        <v>10689.66</v>
      </c>
      <c r="Z40" s="99">
        <v>22691.66</v>
      </c>
    </row>
    <row r="41" spans="2:26" ht="24.75" customHeight="1">
      <c r="B41" s="95" t="s">
        <v>202</v>
      </c>
      <c r="C41" s="96" t="s">
        <v>37</v>
      </c>
      <c r="D41" s="97" t="s">
        <v>166</v>
      </c>
      <c r="E41" s="98">
        <v>12714.67</v>
      </c>
      <c r="F41" s="1">
        <v>0.80130000000000001</v>
      </c>
      <c r="G41" s="98">
        <v>10188.27</v>
      </c>
      <c r="H41" s="1">
        <v>5.79E-2</v>
      </c>
      <c r="I41" s="98">
        <v>736.74</v>
      </c>
      <c r="J41" s="1">
        <v>2E-3</v>
      </c>
      <c r="K41" s="98">
        <v>25.51</v>
      </c>
      <c r="L41" s="1">
        <v>0</v>
      </c>
      <c r="M41" s="98">
        <v>0</v>
      </c>
      <c r="N41" s="1">
        <v>0</v>
      </c>
      <c r="O41" s="98">
        <v>0</v>
      </c>
      <c r="P41" s="1">
        <v>4.0000000000000002E-4</v>
      </c>
      <c r="Q41" s="98">
        <v>4.74</v>
      </c>
      <c r="R41" s="1">
        <v>0</v>
      </c>
      <c r="S41" s="98">
        <v>0</v>
      </c>
      <c r="T41" s="1">
        <v>2.3199999999999998E-2</v>
      </c>
      <c r="U41" s="98">
        <v>295.48</v>
      </c>
      <c r="V41" s="1">
        <v>8.0000000000000004E-4</v>
      </c>
      <c r="W41" s="98">
        <v>9.98</v>
      </c>
      <c r="X41" s="1">
        <v>0.88560000000000005</v>
      </c>
      <c r="Y41" s="98">
        <v>11260.73</v>
      </c>
      <c r="Z41" s="99">
        <v>23975.4</v>
      </c>
    </row>
    <row r="42" spans="2:26" ht="24.75" customHeight="1">
      <c r="B42" s="95" t="s">
        <v>203</v>
      </c>
      <c r="C42" s="96" t="s">
        <v>38</v>
      </c>
      <c r="D42" s="97" t="s">
        <v>166</v>
      </c>
      <c r="E42" s="98">
        <v>16261.81</v>
      </c>
      <c r="F42" s="1">
        <v>0.80130000000000001</v>
      </c>
      <c r="G42" s="98">
        <v>13030.59</v>
      </c>
      <c r="H42" s="1">
        <v>4.53E-2</v>
      </c>
      <c r="I42" s="98">
        <v>736.74</v>
      </c>
      <c r="J42" s="1">
        <v>1.6000000000000001E-3</v>
      </c>
      <c r="K42" s="98">
        <v>25.51</v>
      </c>
      <c r="L42" s="1">
        <v>0</v>
      </c>
      <c r="M42" s="98">
        <v>0</v>
      </c>
      <c r="N42" s="1">
        <v>0</v>
      </c>
      <c r="O42" s="98">
        <v>0</v>
      </c>
      <c r="P42" s="1">
        <v>2.9999999999999997E-4</v>
      </c>
      <c r="Q42" s="98">
        <v>4.74</v>
      </c>
      <c r="R42" s="1">
        <v>0</v>
      </c>
      <c r="S42" s="98">
        <v>0</v>
      </c>
      <c r="T42" s="1">
        <v>1.8200000000000001E-2</v>
      </c>
      <c r="U42" s="98">
        <v>295.48</v>
      </c>
      <c r="V42" s="1">
        <v>5.9999999999999995E-4</v>
      </c>
      <c r="W42" s="98">
        <v>9.98</v>
      </c>
      <c r="X42" s="1">
        <v>0.86729999999999996</v>
      </c>
      <c r="Y42" s="98">
        <v>14103.05</v>
      </c>
      <c r="Z42" s="99">
        <v>30364.86</v>
      </c>
    </row>
    <row r="43" spans="2:26" ht="24.75" customHeight="1">
      <c r="B43" s="95" t="s">
        <v>204</v>
      </c>
      <c r="C43" s="96" t="s">
        <v>39</v>
      </c>
      <c r="D43" s="97" t="s">
        <v>166</v>
      </c>
      <c r="E43" s="98">
        <v>12002</v>
      </c>
      <c r="F43" s="1">
        <v>0.79759999999999998</v>
      </c>
      <c r="G43" s="98">
        <v>9572.7999999999993</v>
      </c>
      <c r="H43" s="1">
        <v>6.1400000000000003E-2</v>
      </c>
      <c r="I43" s="98">
        <v>736.74</v>
      </c>
      <c r="J43" s="1">
        <v>2.0999999999999999E-3</v>
      </c>
      <c r="K43" s="98">
        <v>25.51</v>
      </c>
      <c r="L43" s="1">
        <v>0</v>
      </c>
      <c r="M43" s="98">
        <v>0</v>
      </c>
      <c r="N43" s="1">
        <v>0</v>
      </c>
      <c r="O43" s="98">
        <v>0</v>
      </c>
      <c r="P43" s="1">
        <v>2.9999999999999997E-4</v>
      </c>
      <c r="Q43" s="98">
        <v>3.99</v>
      </c>
      <c r="R43" s="1">
        <v>0</v>
      </c>
      <c r="S43" s="98">
        <v>0</v>
      </c>
      <c r="T43" s="1">
        <v>2.46E-2</v>
      </c>
      <c r="U43" s="98">
        <v>295.48</v>
      </c>
      <c r="V43" s="1">
        <v>8.0000000000000004E-4</v>
      </c>
      <c r="W43" s="98">
        <v>9.98</v>
      </c>
      <c r="X43" s="1">
        <v>0.88690000000000002</v>
      </c>
      <c r="Y43" s="98">
        <v>10644.5</v>
      </c>
      <c r="Z43" s="99">
        <v>22646.5</v>
      </c>
    </row>
    <row r="44" spans="2:26" ht="24.75" customHeight="1">
      <c r="B44" s="95" t="s">
        <v>205</v>
      </c>
      <c r="C44" s="96" t="s">
        <v>40</v>
      </c>
      <c r="D44" s="97" t="s">
        <v>166</v>
      </c>
      <c r="E44" s="98">
        <v>12629.6</v>
      </c>
      <c r="F44" s="1">
        <v>0.79759999999999998</v>
      </c>
      <c r="G44" s="98">
        <v>10073.370000000001</v>
      </c>
      <c r="H44" s="1">
        <v>5.8299999999999998E-2</v>
      </c>
      <c r="I44" s="98">
        <v>736.74</v>
      </c>
      <c r="J44" s="1">
        <v>2E-3</v>
      </c>
      <c r="K44" s="98">
        <v>25.51</v>
      </c>
      <c r="L44" s="1">
        <v>0</v>
      </c>
      <c r="M44" s="98">
        <v>0</v>
      </c>
      <c r="N44" s="1">
        <v>0</v>
      </c>
      <c r="O44" s="98">
        <v>0</v>
      </c>
      <c r="P44" s="1">
        <v>2.9999999999999997E-4</v>
      </c>
      <c r="Q44" s="98">
        <v>3.99</v>
      </c>
      <c r="R44" s="1">
        <v>0</v>
      </c>
      <c r="S44" s="98">
        <v>0</v>
      </c>
      <c r="T44" s="1">
        <v>2.3400000000000001E-2</v>
      </c>
      <c r="U44" s="98">
        <v>295.48</v>
      </c>
      <c r="V44" s="1">
        <v>8.0000000000000004E-4</v>
      </c>
      <c r="W44" s="98">
        <v>9.98</v>
      </c>
      <c r="X44" s="1">
        <v>0.88249999999999995</v>
      </c>
      <c r="Y44" s="98">
        <v>11145.08</v>
      </c>
      <c r="Z44" s="99">
        <v>23774.68</v>
      </c>
    </row>
    <row r="45" spans="2:26" ht="24.75" customHeight="1">
      <c r="B45" s="95" t="s">
        <v>206</v>
      </c>
      <c r="C45" s="96" t="s">
        <v>41</v>
      </c>
      <c r="D45" s="97" t="s">
        <v>166</v>
      </c>
      <c r="E45" s="98">
        <v>15877.29</v>
      </c>
      <c r="F45" s="1">
        <v>0.79759999999999998</v>
      </c>
      <c r="G45" s="98">
        <v>12663.73</v>
      </c>
      <c r="H45" s="1">
        <v>4.6399999999999997E-2</v>
      </c>
      <c r="I45" s="98">
        <v>736.74</v>
      </c>
      <c r="J45" s="1">
        <v>1.6000000000000001E-3</v>
      </c>
      <c r="K45" s="98">
        <v>25.51</v>
      </c>
      <c r="L45" s="1">
        <v>0</v>
      </c>
      <c r="M45" s="98">
        <v>0</v>
      </c>
      <c r="N45" s="1">
        <v>0</v>
      </c>
      <c r="O45" s="98">
        <v>0</v>
      </c>
      <c r="P45" s="1">
        <v>2.9999999999999997E-4</v>
      </c>
      <c r="Q45" s="98">
        <v>3.99</v>
      </c>
      <c r="R45" s="1">
        <v>0</v>
      </c>
      <c r="S45" s="98">
        <v>0</v>
      </c>
      <c r="T45" s="1">
        <v>1.8599999999999998E-2</v>
      </c>
      <c r="U45" s="98">
        <v>295.48</v>
      </c>
      <c r="V45" s="1">
        <v>5.9999999999999995E-4</v>
      </c>
      <c r="W45" s="98">
        <v>9.98</v>
      </c>
      <c r="X45" s="1">
        <v>0.86509999999999998</v>
      </c>
      <c r="Y45" s="98">
        <v>13735.44</v>
      </c>
      <c r="Z45" s="99">
        <v>29612.73</v>
      </c>
    </row>
    <row r="46" spans="2:26" ht="24.75" customHeight="1">
      <c r="B46" s="95" t="s">
        <v>207</v>
      </c>
      <c r="C46" s="96" t="s">
        <v>42</v>
      </c>
      <c r="D46" s="97" t="s">
        <v>166</v>
      </c>
      <c r="E46" s="98">
        <v>12002</v>
      </c>
      <c r="F46" s="1">
        <v>0.80130000000000001</v>
      </c>
      <c r="G46" s="98">
        <v>9617.2000000000007</v>
      </c>
      <c r="H46" s="1">
        <v>6.1400000000000003E-2</v>
      </c>
      <c r="I46" s="98">
        <v>736.74</v>
      </c>
      <c r="J46" s="1">
        <v>2.0999999999999999E-3</v>
      </c>
      <c r="K46" s="98">
        <v>25.51</v>
      </c>
      <c r="L46" s="1">
        <v>0</v>
      </c>
      <c r="M46" s="98">
        <v>0</v>
      </c>
      <c r="N46" s="1">
        <v>0</v>
      </c>
      <c r="O46" s="98">
        <v>0</v>
      </c>
      <c r="P46" s="1">
        <v>4.0000000000000002E-4</v>
      </c>
      <c r="Q46" s="98">
        <v>4.74</v>
      </c>
      <c r="R46" s="1">
        <v>0</v>
      </c>
      <c r="S46" s="98">
        <v>0</v>
      </c>
      <c r="T46" s="1">
        <v>2.46E-2</v>
      </c>
      <c r="U46" s="98">
        <v>295.48</v>
      </c>
      <c r="V46" s="1">
        <v>8.0000000000000004E-4</v>
      </c>
      <c r="W46" s="98">
        <v>9.98</v>
      </c>
      <c r="X46" s="1">
        <v>0.89070000000000005</v>
      </c>
      <c r="Y46" s="98">
        <v>10689.66</v>
      </c>
      <c r="Z46" s="99">
        <v>22691.66</v>
      </c>
    </row>
    <row r="47" spans="2:26" ht="24.75" customHeight="1">
      <c r="B47" s="95" t="s">
        <v>208</v>
      </c>
      <c r="C47" s="96" t="s">
        <v>43</v>
      </c>
      <c r="D47" s="97" t="s">
        <v>166</v>
      </c>
      <c r="E47" s="98">
        <v>12714.67</v>
      </c>
      <c r="F47" s="1">
        <v>0.80130000000000001</v>
      </c>
      <c r="G47" s="98">
        <v>10188.27</v>
      </c>
      <c r="H47" s="1">
        <v>5.79E-2</v>
      </c>
      <c r="I47" s="98">
        <v>736.74</v>
      </c>
      <c r="J47" s="1">
        <v>2E-3</v>
      </c>
      <c r="K47" s="98">
        <v>25.51</v>
      </c>
      <c r="L47" s="1">
        <v>0</v>
      </c>
      <c r="M47" s="98">
        <v>0</v>
      </c>
      <c r="N47" s="1">
        <v>0</v>
      </c>
      <c r="O47" s="98">
        <v>0</v>
      </c>
      <c r="P47" s="1">
        <v>4.0000000000000002E-4</v>
      </c>
      <c r="Q47" s="98">
        <v>4.74</v>
      </c>
      <c r="R47" s="1">
        <v>0</v>
      </c>
      <c r="S47" s="98">
        <v>0</v>
      </c>
      <c r="T47" s="1">
        <v>2.3199999999999998E-2</v>
      </c>
      <c r="U47" s="98">
        <v>295.48</v>
      </c>
      <c r="V47" s="1">
        <v>8.0000000000000004E-4</v>
      </c>
      <c r="W47" s="98">
        <v>9.98</v>
      </c>
      <c r="X47" s="1">
        <v>0.88560000000000005</v>
      </c>
      <c r="Y47" s="98">
        <v>11260.73</v>
      </c>
      <c r="Z47" s="99">
        <v>23975.4</v>
      </c>
    </row>
    <row r="48" spans="2:26" ht="24.75" customHeight="1">
      <c r="B48" s="95" t="s">
        <v>209</v>
      </c>
      <c r="C48" s="96" t="s">
        <v>44</v>
      </c>
      <c r="D48" s="97" t="s">
        <v>166</v>
      </c>
      <c r="E48" s="98">
        <v>16261.81</v>
      </c>
      <c r="F48" s="1">
        <v>0.80130000000000001</v>
      </c>
      <c r="G48" s="98">
        <v>13030.59</v>
      </c>
      <c r="H48" s="1">
        <v>4.53E-2</v>
      </c>
      <c r="I48" s="98">
        <v>736.74</v>
      </c>
      <c r="J48" s="1">
        <v>1.6000000000000001E-3</v>
      </c>
      <c r="K48" s="98">
        <v>25.51</v>
      </c>
      <c r="L48" s="1">
        <v>0</v>
      </c>
      <c r="M48" s="98">
        <v>0</v>
      </c>
      <c r="N48" s="1">
        <v>0</v>
      </c>
      <c r="O48" s="98">
        <v>0</v>
      </c>
      <c r="P48" s="1">
        <v>2.9999999999999997E-4</v>
      </c>
      <c r="Q48" s="98">
        <v>4.74</v>
      </c>
      <c r="R48" s="1">
        <v>0</v>
      </c>
      <c r="S48" s="98">
        <v>0</v>
      </c>
      <c r="T48" s="1">
        <v>1.8200000000000001E-2</v>
      </c>
      <c r="U48" s="98">
        <v>295.48</v>
      </c>
      <c r="V48" s="1">
        <v>5.9999999999999995E-4</v>
      </c>
      <c r="W48" s="98">
        <v>9.98</v>
      </c>
      <c r="X48" s="1">
        <v>0.86729999999999996</v>
      </c>
      <c r="Y48" s="98">
        <v>14103.05</v>
      </c>
      <c r="Z48" s="99">
        <v>30364.86</v>
      </c>
    </row>
    <row r="49" spans="2:26" ht="24.75" customHeight="1">
      <c r="B49" s="95" t="s">
        <v>210</v>
      </c>
      <c r="C49" s="96" t="s">
        <v>45</v>
      </c>
      <c r="D49" s="97" t="s">
        <v>166</v>
      </c>
      <c r="E49" s="98">
        <v>10004.5</v>
      </c>
      <c r="F49" s="1">
        <v>0.80079999999999996</v>
      </c>
      <c r="G49" s="98">
        <v>8011.6</v>
      </c>
      <c r="H49" s="1">
        <v>6.7699999999999996E-2</v>
      </c>
      <c r="I49" s="98">
        <v>677.01</v>
      </c>
      <c r="J49" s="1">
        <v>2.5999999999999999E-3</v>
      </c>
      <c r="K49" s="98">
        <v>25.51</v>
      </c>
      <c r="L49" s="1">
        <v>0</v>
      </c>
      <c r="M49" s="98">
        <v>0</v>
      </c>
      <c r="N49" s="1">
        <v>0</v>
      </c>
      <c r="O49" s="98">
        <v>0</v>
      </c>
      <c r="P49" s="1">
        <v>2.9999999999999997E-4</v>
      </c>
      <c r="Q49" s="98">
        <v>3.42</v>
      </c>
      <c r="R49" s="1">
        <v>0</v>
      </c>
      <c r="S49" s="98">
        <v>0</v>
      </c>
      <c r="T49" s="1">
        <v>2.9499999999999998E-2</v>
      </c>
      <c r="U49" s="98">
        <v>295.48</v>
      </c>
      <c r="V49" s="1">
        <v>1E-3</v>
      </c>
      <c r="W49" s="98">
        <v>9.98</v>
      </c>
      <c r="X49" s="1">
        <v>0.90190000000000003</v>
      </c>
      <c r="Y49" s="98">
        <v>9023.01</v>
      </c>
      <c r="Z49" s="99">
        <v>19027.509999999998</v>
      </c>
    </row>
    <row r="50" spans="2:26" ht="24.75" customHeight="1">
      <c r="B50" s="95" t="s">
        <v>211</v>
      </c>
      <c r="C50" s="96" t="s">
        <v>46</v>
      </c>
      <c r="D50" s="97" t="s">
        <v>166</v>
      </c>
      <c r="E50" s="98">
        <v>11911.59</v>
      </c>
      <c r="F50" s="1">
        <v>0.80079999999999996</v>
      </c>
      <c r="G50" s="98">
        <v>9538.7999999999993</v>
      </c>
      <c r="H50" s="1">
        <v>5.6800000000000003E-2</v>
      </c>
      <c r="I50" s="98">
        <v>677.01</v>
      </c>
      <c r="J50" s="1">
        <v>2.0999999999999999E-3</v>
      </c>
      <c r="K50" s="98">
        <v>25.51</v>
      </c>
      <c r="L50" s="1">
        <v>0</v>
      </c>
      <c r="M50" s="98">
        <v>0</v>
      </c>
      <c r="N50" s="1">
        <v>0</v>
      </c>
      <c r="O50" s="98">
        <v>0</v>
      </c>
      <c r="P50" s="1">
        <v>2.9999999999999997E-4</v>
      </c>
      <c r="Q50" s="98">
        <v>3.42</v>
      </c>
      <c r="R50" s="1">
        <v>0</v>
      </c>
      <c r="S50" s="98">
        <v>0</v>
      </c>
      <c r="T50" s="1">
        <v>2.4799999999999999E-2</v>
      </c>
      <c r="U50" s="98">
        <v>295.48</v>
      </c>
      <c r="V50" s="1">
        <v>8.0000000000000004E-4</v>
      </c>
      <c r="W50" s="98">
        <v>9.98</v>
      </c>
      <c r="X50" s="1">
        <v>0.88570000000000004</v>
      </c>
      <c r="Y50" s="98">
        <v>10550.2</v>
      </c>
      <c r="Z50" s="99">
        <v>22461.79</v>
      </c>
    </row>
    <row r="51" spans="2:26" ht="24.75" customHeight="1">
      <c r="B51" s="95" t="s">
        <v>212</v>
      </c>
      <c r="C51" s="96" t="s">
        <v>47</v>
      </c>
      <c r="D51" s="97" t="s">
        <v>166</v>
      </c>
      <c r="E51" s="98">
        <v>13818.68</v>
      </c>
      <c r="F51" s="1">
        <v>0.80079999999999996</v>
      </c>
      <c r="G51" s="98">
        <v>11066</v>
      </c>
      <c r="H51" s="1">
        <v>4.9000000000000002E-2</v>
      </c>
      <c r="I51" s="98">
        <v>677.01</v>
      </c>
      <c r="J51" s="1">
        <v>1.8E-3</v>
      </c>
      <c r="K51" s="98">
        <v>25.51</v>
      </c>
      <c r="L51" s="1">
        <v>0</v>
      </c>
      <c r="M51" s="98">
        <v>0</v>
      </c>
      <c r="N51" s="1">
        <v>0</v>
      </c>
      <c r="O51" s="98">
        <v>0</v>
      </c>
      <c r="P51" s="1">
        <v>2.0000000000000001E-4</v>
      </c>
      <c r="Q51" s="98">
        <v>3.42</v>
      </c>
      <c r="R51" s="1">
        <v>0</v>
      </c>
      <c r="S51" s="98">
        <v>0</v>
      </c>
      <c r="T51" s="1">
        <v>2.1399999999999999E-2</v>
      </c>
      <c r="U51" s="98">
        <v>295.48</v>
      </c>
      <c r="V51" s="1">
        <v>6.9999999999999999E-4</v>
      </c>
      <c r="W51" s="98">
        <v>9.98</v>
      </c>
      <c r="X51" s="1">
        <v>0.874</v>
      </c>
      <c r="Y51" s="98">
        <v>12077.4</v>
      </c>
      <c r="Z51" s="99">
        <v>25896.07</v>
      </c>
    </row>
    <row r="52" spans="2:26" ht="24.75" customHeight="1">
      <c r="B52" s="95" t="s">
        <v>213</v>
      </c>
      <c r="C52" s="96" t="s">
        <v>48</v>
      </c>
      <c r="D52" s="97" t="s">
        <v>166</v>
      </c>
      <c r="E52" s="98">
        <v>3073.16</v>
      </c>
      <c r="F52" s="1">
        <v>0.79549999999999998</v>
      </c>
      <c r="G52" s="98">
        <v>2444.6999999999998</v>
      </c>
      <c r="H52" s="1">
        <v>0.2397</v>
      </c>
      <c r="I52" s="98">
        <v>736.74</v>
      </c>
      <c r="J52" s="1">
        <v>8.3000000000000001E-3</v>
      </c>
      <c r="K52" s="98">
        <v>25.51</v>
      </c>
      <c r="L52" s="1">
        <v>0</v>
      </c>
      <c r="M52" s="98">
        <v>0</v>
      </c>
      <c r="N52" s="1">
        <v>1.1299999999999999E-2</v>
      </c>
      <c r="O52" s="98">
        <v>34.64</v>
      </c>
      <c r="P52" s="1">
        <v>8.9999999999999998E-4</v>
      </c>
      <c r="Q52" s="98">
        <v>2.68</v>
      </c>
      <c r="R52" s="1">
        <v>0</v>
      </c>
      <c r="S52" s="98">
        <v>0</v>
      </c>
      <c r="T52" s="1">
        <v>9.6100000000000005E-2</v>
      </c>
      <c r="U52" s="98">
        <v>295.48</v>
      </c>
      <c r="V52" s="1">
        <v>3.2000000000000002E-3</v>
      </c>
      <c r="W52" s="98">
        <v>9.98</v>
      </c>
      <c r="X52" s="1">
        <v>1.1551</v>
      </c>
      <c r="Y52" s="98">
        <v>3549.74</v>
      </c>
      <c r="Z52" s="99">
        <v>6622.9</v>
      </c>
    </row>
    <row r="53" spans="2:26" ht="24.75" customHeight="1">
      <c r="B53" s="95" t="s">
        <v>214</v>
      </c>
      <c r="C53" s="96" t="s">
        <v>49</v>
      </c>
      <c r="D53" s="97" t="s">
        <v>166</v>
      </c>
      <c r="E53" s="98">
        <v>4097.55</v>
      </c>
      <c r="F53" s="1">
        <v>0.79549999999999998</v>
      </c>
      <c r="G53" s="98">
        <v>3259.6</v>
      </c>
      <c r="H53" s="1">
        <v>0.17979999999999999</v>
      </c>
      <c r="I53" s="98">
        <v>736.74</v>
      </c>
      <c r="J53" s="1">
        <v>6.1999999999999998E-3</v>
      </c>
      <c r="K53" s="98">
        <v>25.51</v>
      </c>
      <c r="L53" s="1">
        <v>0</v>
      </c>
      <c r="M53" s="98">
        <v>0</v>
      </c>
      <c r="N53" s="1">
        <v>0</v>
      </c>
      <c r="O53" s="98">
        <v>0</v>
      </c>
      <c r="P53" s="1">
        <v>6.9999999999999999E-4</v>
      </c>
      <c r="Q53" s="98">
        <v>2.68</v>
      </c>
      <c r="R53" s="1">
        <v>0</v>
      </c>
      <c r="S53" s="98">
        <v>0</v>
      </c>
      <c r="T53" s="1">
        <v>7.2099999999999997E-2</v>
      </c>
      <c r="U53" s="98">
        <v>295.48</v>
      </c>
      <c r="V53" s="1">
        <v>2.3999999999999998E-3</v>
      </c>
      <c r="W53" s="98">
        <v>9.98</v>
      </c>
      <c r="X53" s="1">
        <v>1.0567</v>
      </c>
      <c r="Y53" s="98">
        <v>4330</v>
      </c>
      <c r="Z53" s="99">
        <v>8427.5499999999993</v>
      </c>
    </row>
    <row r="54" spans="2:26" ht="24.75" customHeight="1">
      <c r="B54" s="95" t="s">
        <v>215</v>
      </c>
      <c r="C54" s="96" t="s">
        <v>50</v>
      </c>
      <c r="D54" s="97" t="s">
        <v>166</v>
      </c>
      <c r="E54" s="98">
        <v>7891.46</v>
      </c>
      <c r="F54" s="1">
        <v>0.79549999999999998</v>
      </c>
      <c r="G54" s="98">
        <v>6277.65</v>
      </c>
      <c r="H54" s="1">
        <v>9.3399999999999997E-2</v>
      </c>
      <c r="I54" s="98">
        <v>736.74</v>
      </c>
      <c r="J54" s="1">
        <v>3.2000000000000002E-3</v>
      </c>
      <c r="K54" s="98">
        <v>25.51</v>
      </c>
      <c r="L54" s="1">
        <v>0</v>
      </c>
      <c r="M54" s="98">
        <v>0</v>
      </c>
      <c r="N54" s="1">
        <v>0</v>
      </c>
      <c r="O54" s="98">
        <v>0</v>
      </c>
      <c r="P54" s="1">
        <v>2.9999999999999997E-4</v>
      </c>
      <c r="Q54" s="98">
        <v>2.68</v>
      </c>
      <c r="R54" s="1">
        <v>0</v>
      </c>
      <c r="S54" s="98">
        <v>0</v>
      </c>
      <c r="T54" s="1">
        <v>3.7400000000000003E-2</v>
      </c>
      <c r="U54" s="98">
        <v>295.48</v>
      </c>
      <c r="V54" s="1">
        <v>1.2999999999999999E-3</v>
      </c>
      <c r="W54" s="98">
        <v>9.98</v>
      </c>
      <c r="X54" s="1">
        <v>0.93110000000000004</v>
      </c>
      <c r="Y54" s="98">
        <v>7348.05</v>
      </c>
      <c r="Z54" s="99">
        <v>15239.51</v>
      </c>
    </row>
    <row r="55" spans="2:26" ht="24.75" customHeight="1">
      <c r="B55" s="95" t="s">
        <v>216</v>
      </c>
      <c r="C55" s="96" t="s">
        <v>51</v>
      </c>
      <c r="D55" s="97" t="s">
        <v>166</v>
      </c>
      <c r="E55" s="98">
        <v>2337.79</v>
      </c>
      <c r="F55" s="1">
        <v>0.80359999999999998</v>
      </c>
      <c r="G55" s="98">
        <v>1878.65</v>
      </c>
      <c r="H55" s="1">
        <v>0.31509999999999999</v>
      </c>
      <c r="I55" s="98">
        <v>736.74</v>
      </c>
      <c r="J55" s="1">
        <v>1.2200000000000001E-2</v>
      </c>
      <c r="K55" s="98">
        <v>28.6</v>
      </c>
      <c r="L55" s="1">
        <v>0</v>
      </c>
      <c r="M55" s="98">
        <v>0</v>
      </c>
      <c r="N55" s="1">
        <v>3.3700000000000001E-2</v>
      </c>
      <c r="O55" s="98">
        <v>78.760000000000005</v>
      </c>
      <c r="P55" s="1">
        <v>1.6999999999999999E-3</v>
      </c>
      <c r="Q55" s="98">
        <v>4.0199999999999996</v>
      </c>
      <c r="R55" s="1">
        <v>0</v>
      </c>
      <c r="S55" s="98">
        <v>0</v>
      </c>
      <c r="T55" s="1">
        <v>0.12640000000000001</v>
      </c>
      <c r="U55" s="98">
        <v>295.48</v>
      </c>
      <c r="V55" s="1">
        <v>4.3E-3</v>
      </c>
      <c r="W55" s="98">
        <v>9.98</v>
      </c>
      <c r="X55" s="1">
        <v>1.2970999999999999</v>
      </c>
      <c r="Y55" s="98">
        <v>3032.24</v>
      </c>
      <c r="Z55" s="99">
        <v>5370.03</v>
      </c>
    </row>
    <row r="56" spans="2:26" ht="24.75" customHeight="1">
      <c r="B56" s="95" t="s">
        <v>217</v>
      </c>
      <c r="C56" s="96" t="s">
        <v>52</v>
      </c>
      <c r="D56" s="97" t="s">
        <v>166</v>
      </c>
      <c r="E56" s="98">
        <v>12002</v>
      </c>
      <c r="F56" s="1">
        <v>0.79079999999999995</v>
      </c>
      <c r="G56" s="98">
        <v>9491.18</v>
      </c>
      <c r="H56" s="1">
        <v>6.1400000000000003E-2</v>
      </c>
      <c r="I56" s="98">
        <v>736.74</v>
      </c>
      <c r="J56" s="1">
        <v>2.0999999999999999E-3</v>
      </c>
      <c r="K56" s="98">
        <v>25.51</v>
      </c>
      <c r="L56" s="1">
        <v>0</v>
      </c>
      <c r="M56" s="98">
        <v>0</v>
      </c>
      <c r="N56" s="1">
        <v>0</v>
      </c>
      <c r="O56" s="98">
        <v>0</v>
      </c>
      <c r="P56" s="1">
        <v>2.0000000000000001E-4</v>
      </c>
      <c r="Q56" s="98">
        <v>2.2599999999999998</v>
      </c>
      <c r="R56" s="1">
        <v>0</v>
      </c>
      <c r="S56" s="98">
        <v>0</v>
      </c>
      <c r="T56" s="1">
        <v>2.46E-2</v>
      </c>
      <c r="U56" s="98">
        <v>295.48</v>
      </c>
      <c r="V56" s="1">
        <v>8.0000000000000004E-4</v>
      </c>
      <c r="W56" s="98">
        <v>9.98</v>
      </c>
      <c r="X56" s="1">
        <v>0.88</v>
      </c>
      <c r="Y56" s="98">
        <v>10561.16</v>
      </c>
      <c r="Z56" s="99">
        <v>22563.16</v>
      </c>
    </row>
    <row r="57" spans="2:26" ht="24.75" customHeight="1">
      <c r="B57" s="95" t="s">
        <v>218</v>
      </c>
      <c r="C57" s="96" t="s">
        <v>53</v>
      </c>
      <c r="D57" s="97" t="s">
        <v>166</v>
      </c>
      <c r="E57" s="98">
        <v>5253.81</v>
      </c>
      <c r="F57" s="1">
        <v>0.79330000000000001</v>
      </c>
      <c r="G57" s="98">
        <v>4167.84</v>
      </c>
      <c r="H57" s="1">
        <v>0.14019999999999999</v>
      </c>
      <c r="I57" s="98">
        <v>736.74</v>
      </c>
      <c r="J57" s="1">
        <v>4.8999999999999998E-3</v>
      </c>
      <c r="K57" s="98">
        <v>25.51</v>
      </c>
      <c r="L57" s="1">
        <v>0</v>
      </c>
      <c r="M57" s="98">
        <v>0</v>
      </c>
      <c r="N57" s="1">
        <v>0</v>
      </c>
      <c r="O57" s="98">
        <v>0</v>
      </c>
      <c r="P57" s="1">
        <v>5.0000000000000001E-4</v>
      </c>
      <c r="Q57" s="98">
        <v>2.63</v>
      </c>
      <c r="R57" s="1">
        <v>0</v>
      </c>
      <c r="S57" s="98">
        <v>0</v>
      </c>
      <c r="T57" s="1">
        <v>5.62E-2</v>
      </c>
      <c r="U57" s="98">
        <v>295.48</v>
      </c>
      <c r="V57" s="1">
        <v>1.9E-3</v>
      </c>
      <c r="W57" s="98">
        <v>9.98</v>
      </c>
      <c r="X57" s="1">
        <v>0.997</v>
      </c>
      <c r="Y57" s="98">
        <v>5238.1899999999996</v>
      </c>
      <c r="Z57" s="99">
        <v>10491.99</v>
      </c>
    </row>
    <row r="58" spans="2:26" ht="24.75" customHeight="1">
      <c r="B58" s="95" t="s">
        <v>219</v>
      </c>
      <c r="C58" s="96" t="s">
        <v>54</v>
      </c>
      <c r="D58" s="97" t="s">
        <v>166</v>
      </c>
      <c r="E58" s="98">
        <v>7005.07</v>
      </c>
      <c r="F58" s="1">
        <v>0.79330000000000001</v>
      </c>
      <c r="G58" s="98">
        <v>5557.12</v>
      </c>
      <c r="H58" s="1">
        <v>0.1052</v>
      </c>
      <c r="I58" s="98">
        <v>736.74</v>
      </c>
      <c r="J58" s="1">
        <v>3.5999999999999999E-3</v>
      </c>
      <c r="K58" s="98">
        <v>25.51</v>
      </c>
      <c r="L58" s="1">
        <v>0</v>
      </c>
      <c r="M58" s="98">
        <v>0</v>
      </c>
      <c r="N58" s="1">
        <v>0</v>
      </c>
      <c r="O58" s="98">
        <v>0</v>
      </c>
      <c r="P58" s="1">
        <v>4.0000000000000002E-4</v>
      </c>
      <c r="Q58" s="98">
        <v>2.63</v>
      </c>
      <c r="R58" s="1">
        <v>0</v>
      </c>
      <c r="S58" s="98">
        <v>0</v>
      </c>
      <c r="T58" s="1">
        <v>4.2200000000000001E-2</v>
      </c>
      <c r="U58" s="98">
        <v>295.48</v>
      </c>
      <c r="V58" s="1">
        <v>1.4E-3</v>
      </c>
      <c r="W58" s="98">
        <v>9.98</v>
      </c>
      <c r="X58" s="1">
        <v>0.94610000000000005</v>
      </c>
      <c r="Y58" s="98">
        <v>6627.47</v>
      </c>
      <c r="Z58" s="99">
        <v>13632.54</v>
      </c>
    </row>
    <row r="59" spans="2:26" ht="24.75" customHeight="1">
      <c r="B59" s="95" t="s">
        <v>220</v>
      </c>
      <c r="C59" s="96" t="s">
        <v>55</v>
      </c>
      <c r="D59" s="97" t="s">
        <v>166</v>
      </c>
      <c r="E59" s="98">
        <v>11774.37</v>
      </c>
      <c r="F59" s="1">
        <v>0.79330000000000001</v>
      </c>
      <c r="G59" s="98">
        <v>9340.61</v>
      </c>
      <c r="H59" s="1">
        <v>6.2600000000000003E-2</v>
      </c>
      <c r="I59" s="98">
        <v>736.74</v>
      </c>
      <c r="J59" s="1">
        <v>2.2000000000000001E-3</v>
      </c>
      <c r="K59" s="98">
        <v>25.51</v>
      </c>
      <c r="L59" s="1">
        <v>0</v>
      </c>
      <c r="M59" s="98">
        <v>0</v>
      </c>
      <c r="N59" s="1">
        <v>0</v>
      </c>
      <c r="O59" s="98">
        <v>0</v>
      </c>
      <c r="P59" s="1">
        <v>2.0000000000000001E-4</v>
      </c>
      <c r="Q59" s="98">
        <v>2.63</v>
      </c>
      <c r="R59" s="1">
        <v>0</v>
      </c>
      <c r="S59" s="98">
        <v>0</v>
      </c>
      <c r="T59" s="1">
        <v>2.5100000000000001E-2</v>
      </c>
      <c r="U59" s="98">
        <v>295.48</v>
      </c>
      <c r="V59" s="1">
        <v>8.0000000000000004E-4</v>
      </c>
      <c r="W59" s="98">
        <v>9.98</v>
      </c>
      <c r="X59" s="1">
        <v>0.88419999999999999</v>
      </c>
      <c r="Y59" s="98">
        <v>10410.950000000001</v>
      </c>
      <c r="Z59" s="99">
        <v>22185.32</v>
      </c>
    </row>
    <row r="60" spans="2:26" ht="24.75" customHeight="1">
      <c r="B60" s="95" t="s">
        <v>221</v>
      </c>
      <c r="C60" s="96" t="s">
        <v>56</v>
      </c>
      <c r="D60" s="97" t="s">
        <v>166</v>
      </c>
      <c r="E60" s="98">
        <v>2332.4</v>
      </c>
      <c r="F60" s="1">
        <v>0.80569999999999997</v>
      </c>
      <c r="G60" s="98">
        <v>1879.21</v>
      </c>
      <c r="H60" s="1">
        <v>0.3014</v>
      </c>
      <c r="I60" s="98">
        <v>702.89</v>
      </c>
      <c r="J60" s="1">
        <v>1.3299999999999999E-2</v>
      </c>
      <c r="K60" s="98">
        <v>31.06</v>
      </c>
      <c r="L60" s="1">
        <v>0</v>
      </c>
      <c r="M60" s="98">
        <v>0</v>
      </c>
      <c r="N60" s="1">
        <v>3.39E-2</v>
      </c>
      <c r="O60" s="98">
        <v>79.09</v>
      </c>
      <c r="P60" s="1">
        <v>1.8E-3</v>
      </c>
      <c r="Q60" s="98">
        <v>4.24</v>
      </c>
      <c r="R60" s="1">
        <v>0</v>
      </c>
      <c r="S60" s="98">
        <v>0</v>
      </c>
      <c r="T60" s="1">
        <v>0.12670000000000001</v>
      </c>
      <c r="U60" s="98">
        <v>295.48</v>
      </c>
      <c r="V60" s="1">
        <v>4.3E-3</v>
      </c>
      <c r="W60" s="98">
        <v>9.98</v>
      </c>
      <c r="X60" s="1">
        <v>1.2870999999999999</v>
      </c>
      <c r="Y60" s="98">
        <v>3001.96</v>
      </c>
      <c r="Z60" s="99">
        <v>5334.36</v>
      </c>
    </row>
    <row r="61" spans="2:26" ht="24.75" customHeight="1">
      <c r="B61" s="95" t="s">
        <v>222</v>
      </c>
      <c r="C61" s="96" t="s">
        <v>57</v>
      </c>
      <c r="D61" s="97" t="s">
        <v>166</v>
      </c>
      <c r="E61" s="98">
        <v>2065.77</v>
      </c>
      <c r="F61" s="1">
        <v>0.80130000000000001</v>
      </c>
      <c r="G61" s="98">
        <v>1655.3</v>
      </c>
      <c r="H61" s="1">
        <v>0.34029999999999999</v>
      </c>
      <c r="I61" s="98">
        <v>702.89</v>
      </c>
      <c r="J61" s="1">
        <v>1.4999999999999999E-2</v>
      </c>
      <c r="K61" s="98">
        <v>31.06</v>
      </c>
      <c r="L61" s="1">
        <v>0</v>
      </c>
      <c r="M61" s="98">
        <v>0</v>
      </c>
      <c r="N61" s="1">
        <v>4.5999999999999999E-2</v>
      </c>
      <c r="O61" s="98">
        <v>95.09</v>
      </c>
      <c r="P61" s="1">
        <v>1.9E-3</v>
      </c>
      <c r="Q61" s="98">
        <v>3.85</v>
      </c>
      <c r="R61" s="1">
        <v>0</v>
      </c>
      <c r="S61" s="98">
        <v>0</v>
      </c>
      <c r="T61" s="1">
        <v>0.14299999999999999</v>
      </c>
      <c r="U61" s="98">
        <v>295.48</v>
      </c>
      <c r="V61" s="1">
        <v>4.7999999999999996E-3</v>
      </c>
      <c r="W61" s="98">
        <v>9.98</v>
      </c>
      <c r="X61" s="1">
        <v>1.3524</v>
      </c>
      <c r="Y61" s="98">
        <v>2793.65</v>
      </c>
      <c r="Z61" s="99">
        <v>4859.42</v>
      </c>
    </row>
    <row r="62" spans="2:26" ht="24.75" customHeight="1">
      <c r="B62" s="95" t="s">
        <v>223</v>
      </c>
      <c r="C62" s="96" t="s">
        <v>58</v>
      </c>
      <c r="D62" s="97" t="s">
        <v>166</v>
      </c>
      <c r="E62" s="98">
        <v>4510.24</v>
      </c>
      <c r="F62" s="1">
        <v>0.80300000000000005</v>
      </c>
      <c r="G62" s="98">
        <v>3621.72</v>
      </c>
      <c r="H62" s="1">
        <v>0.1633</v>
      </c>
      <c r="I62" s="98">
        <v>736.74</v>
      </c>
      <c r="J62" s="1">
        <v>5.7000000000000002E-3</v>
      </c>
      <c r="K62" s="98">
        <v>25.51</v>
      </c>
      <c r="L62" s="1">
        <v>0</v>
      </c>
      <c r="M62" s="98">
        <v>0</v>
      </c>
      <c r="N62" s="1">
        <v>0</v>
      </c>
      <c r="O62" s="98">
        <v>0</v>
      </c>
      <c r="P62" s="1">
        <v>8.0000000000000004E-4</v>
      </c>
      <c r="Q62" s="98">
        <v>3.57</v>
      </c>
      <c r="R62" s="1">
        <v>0</v>
      </c>
      <c r="S62" s="98">
        <v>0</v>
      </c>
      <c r="T62" s="1">
        <v>6.5500000000000003E-2</v>
      </c>
      <c r="U62" s="98">
        <v>295.48</v>
      </c>
      <c r="V62" s="1">
        <v>2.2000000000000001E-3</v>
      </c>
      <c r="W62" s="98">
        <v>9.98</v>
      </c>
      <c r="X62" s="1">
        <v>1.0405</v>
      </c>
      <c r="Y62" s="98">
        <v>4693.01</v>
      </c>
      <c r="Z62" s="99">
        <v>9203.25</v>
      </c>
    </row>
    <row r="63" spans="2:26" ht="24.75" customHeight="1">
      <c r="B63" s="95" t="s">
        <v>224</v>
      </c>
      <c r="C63" s="96" t="s">
        <v>59</v>
      </c>
      <c r="D63" s="97" t="s">
        <v>166</v>
      </c>
      <c r="E63" s="98">
        <v>6013.65</v>
      </c>
      <c r="F63" s="1">
        <v>0.80300000000000005</v>
      </c>
      <c r="G63" s="98">
        <v>4828.96</v>
      </c>
      <c r="H63" s="1">
        <v>0.1225</v>
      </c>
      <c r="I63" s="98">
        <v>736.74</v>
      </c>
      <c r="J63" s="1">
        <v>4.1999999999999997E-3</v>
      </c>
      <c r="K63" s="98">
        <v>25.51</v>
      </c>
      <c r="L63" s="1">
        <v>0</v>
      </c>
      <c r="M63" s="98">
        <v>0</v>
      </c>
      <c r="N63" s="1">
        <v>0</v>
      </c>
      <c r="O63" s="98">
        <v>0</v>
      </c>
      <c r="P63" s="1">
        <v>5.9999999999999995E-4</v>
      </c>
      <c r="Q63" s="98">
        <v>3.57</v>
      </c>
      <c r="R63" s="1">
        <v>0</v>
      </c>
      <c r="S63" s="98">
        <v>0</v>
      </c>
      <c r="T63" s="1">
        <v>4.9099999999999998E-2</v>
      </c>
      <c r="U63" s="98">
        <v>295.48</v>
      </c>
      <c r="V63" s="1">
        <v>1.6999999999999999E-3</v>
      </c>
      <c r="W63" s="98">
        <v>9.98</v>
      </c>
      <c r="X63" s="1">
        <v>0.98109999999999997</v>
      </c>
      <c r="Y63" s="98">
        <v>5900.25</v>
      </c>
      <c r="Z63" s="99">
        <v>11913.9</v>
      </c>
    </row>
    <row r="64" spans="2:26" ht="24.75" customHeight="1">
      <c r="B64" s="95" t="s">
        <v>225</v>
      </c>
      <c r="C64" s="96" t="s">
        <v>60</v>
      </c>
      <c r="D64" s="97" t="s">
        <v>166</v>
      </c>
      <c r="E64" s="98">
        <v>10872.11</v>
      </c>
      <c r="F64" s="1">
        <v>0.80300000000000005</v>
      </c>
      <c r="G64" s="98">
        <v>8730.2999999999993</v>
      </c>
      <c r="H64" s="1">
        <v>6.7799999999999999E-2</v>
      </c>
      <c r="I64" s="98">
        <v>736.74</v>
      </c>
      <c r="J64" s="1">
        <v>2.3E-3</v>
      </c>
      <c r="K64" s="98">
        <v>25.51</v>
      </c>
      <c r="L64" s="1">
        <v>0</v>
      </c>
      <c r="M64" s="98">
        <v>0</v>
      </c>
      <c r="N64" s="1">
        <v>0</v>
      </c>
      <c r="O64" s="98">
        <v>0</v>
      </c>
      <c r="P64" s="1">
        <v>2.9999999999999997E-4</v>
      </c>
      <c r="Q64" s="98">
        <v>3.57</v>
      </c>
      <c r="R64" s="1">
        <v>0</v>
      </c>
      <c r="S64" s="98">
        <v>0</v>
      </c>
      <c r="T64" s="1">
        <v>2.7199999999999998E-2</v>
      </c>
      <c r="U64" s="98">
        <v>295.48</v>
      </c>
      <c r="V64" s="1">
        <v>8.9999999999999998E-4</v>
      </c>
      <c r="W64" s="98">
        <v>9.98</v>
      </c>
      <c r="X64" s="1">
        <v>0.90149999999999997</v>
      </c>
      <c r="Y64" s="98">
        <v>9801.59</v>
      </c>
      <c r="Z64" s="99">
        <v>20673.689999999999</v>
      </c>
    </row>
    <row r="65" spans="2:26" ht="24.75" customHeight="1">
      <c r="B65" s="95" t="s">
        <v>226</v>
      </c>
      <c r="C65" s="96" t="s">
        <v>61</v>
      </c>
      <c r="D65" s="97" t="s">
        <v>166</v>
      </c>
      <c r="E65" s="98">
        <v>2507.29</v>
      </c>
      <c r="F65" s="1">
        <v>0.92379999999999995</v>
      </c>
      <c r="G65" s="98">
        <v>2316.2399999999998</v>
      </c>
      <c r="H65" s="1">
        <v>0.29380000000000001</v>
      </c>
      <c r="I65" s="98">
        <v>736.74</v>
      </c>
      <c r="J65" s="1">
        <v>1.0200000000000001E-2</v>
      </c>
      <c r="K65" s="98">
        <v>25.51</v>
      </c>
      <c r="L65" s="1">
        <v>0</v>
      </c>
      <c r="M65" s="98">
        <v>0</v>
      </c>
      <c r="N65" s="1">
        <v>2.7400000000000001E-2</v>
      </c>
      <c r="O65" s="98">
        <v>68.59</v>
      </c>
      <c r="P65" s="1">
        <v>1.04E-2</v>
      </c>
      <c r="Q65" s="98">
        <v>26</v>
      </c>
      <c r="R65" s="1">
        <v>0</v>
      </c>
      <c r="S65" s="98">
        <v>0</v>
      </c>
      <c r="T65" s="1">
        <v>0.1178</v>
      </c>
      <c r="U65" s="98">
        <v>295.48</v>
      </c>
      <c r="V65" s="1">
        <v>4.0000000000000001E-3</v>
      </c>
      <c r="W65" s="98">
        <v>9.98</v>
      </c>
      <c r="X65" s="1">
        <v>1.3874</v>
      </c>
      <c r="Y65" s="98">
        <v>3478.55</v>
      </c>
      <c r="Z65" s="99">
        <v>5985.84</v>
      </c>
    </row>
    <row r="66" spans="2:26" ht="24.75" customHeight="1">
      <c r="B66" s="95" t="s">
        <v>227</v>
      </c>
      <c r="C66" s="96" t="s">
        <v>62</v>
      </c>
      <c r="D66" s="97" t="s">
        <v>166</v>
      </c>
      <c r="E66" s="98">
        <v>3343.06</v>
      </c>
      <c r="F66" s="1">
        <v>0.92379999999999995</v>
      </c>
      <c r="G66" s="98">
        <v>3088.31</v>
      </c>
      <c r="H66" s="1">
        <v>0.22040000000000001</v>
      </c>
      <c r="I66" s="98">
        <v>736.74</v>
      </c>
      <c r="J66" s="1">
        <v>7.6E-3</v>
      </c>
      <c r="K66" s="98">
        <v>25.51</v>
      </c>
      <c r="L66" s="1">
        <v>0</v>
      </c>
      <c r="M66" s="98">
        <v>0</v>
      </c>
      <c r="N66" s="1">
        <v>5.4999999999999997E-3</v>
      </c>
      <c r="O66" s="98">
        <v>18.45</v>
      </c>
      <c r="P66" s="1">
        <v>7.7999999999999996E-3</v>
      </c>
      <c r="Q66" s="98">
        <v>26</v>
      </c>
      <c r="R66" s="1">
        <v>0</v>
      </c>
      <c r="S66" s="98">
        <v>0</v>
      </c>
      <c r="T66" s="1">
        <v>8.8400000000000006E-2</v>
      </c>
      <c r="U66" s="98">
        <v>295.48</v>
      </c>
      <c r="V66" s="1">
        <v>3.0000000000000001E-3</v>
      </c>
      <c r="W66" s="98">
        <v>9.98</v>
      </c>
      <c r="X66" s="1">
        <v>1.2565</v>
      </c>
      <c r="Y66" s="98">
        <v>4200.4799999999996</v>
      </c>
      <c r="Z66" s="99">
        <v>7543.53</v>
      </c>
    </row>
    <row r="67" spans="2:26" ht="24.75" customHeight="1">
      <c r="B67" s="95" t="s">
        <v>228</v>
      </c>
      <c r="C67" s="96" t="s">
        <v>63</v>
      </c>
      <c r="D67" s="97" t="s">
        <v>166</v>
      </c>
      <c r="E67" s="98">
        <v>4715.72</v>
      </c>
      <c r="F67" s="1">
        <v>0.92379999999999995</v>
      </c>
      <c r="G67" s="98">
        <v>4356.38</v>
      </c>
      <c r="H67" s="1">
        <v>0.15620000000000001</v>
      </c>
      <c r="I67" s="98">
        <v>736.74</v>
      </c>
      <c r="J67" s="1">
        <v>5.4000000000000003E-3</v>
      </c>
      <c r="K67" s="98">
        <v>25.51</v>
      </c>
      <c r="L67" s="1">
        <v>0</v>
      </c>
      <c r="M67" s="98">
        <v>0</v>
      </c>
      <c r="N67" s="1">
        <v>0</v>
      </c>
      <c r="O67" s="98">
        <v>0</v>
      </c>
      <c r="P67" s="1">
        <v>5.4999999999999997E-3</v>
      </c>
      <c r="Q67" s="98">
        <v>26</v>
      </c>
      <c r="R67" s="1">
        <v>0</v>
      </c>
      <c r="S67" s="98">
        <v>0</v>
      </c>
      <c r="T67" s="1">
        <v>6.2700000000000006E-2</v>
      </c>
      <c r="U67" s="98">
        <v>295.48</v>
      </c>
      <c r="V67" s="1">
        <v>2.0999999999999999E-3</v>
      </c>
      <c r="W67" s="98">
        <v>9.98</v>
      </c>
      <c r="X67" s="1">
        <v>1.1556999999999999</v>
      </c>
      <c r="Y67" s="98">
        <v>5450.1</v>
      </c>
      <c r="Z67" s="99">
        <v>10165.82</v>
      </c>
    </row>
    <row r="68" spans="2:26" ht="24.75" customHeight="1">
      <c r="B68" s="95" t="s">
        <v>229</v>
      </c>
      <c r="C68" s="96" t="s">
        <v>64</v>
      </c>
      <c r="D68" s="97" t="s">
        <v>166</v>
      </c>
      <c r="E68" s="98">
        <v>2697.38</v>
      </c>
      <c r="F68" s="1">
        <v>0.7984</v>
      </c>
      <c r="G68" s="98">
        <v>2153.59</v>
      </c>
      <c r="H68" s="1">
        <v>0.27310000000000001</v>
      </c>
      <c r="I68" s="98">
        <v>736.74</v>
      </c>
      <c r="J68" s="1">
        <v>0</v>
      </c>
      <c r="K68" s="98">
        <v>0</v>
      </c>
      <c r="L68" s="1">
        <v>0</v>
      </c>
      <c r="M68" s="98">
        <v>0</v>
      </c>
      <c r="N68" s="1">
        <v>2.12E-2</v>
      </c>
      <c r="O68" s="98">
        <v>57.19</v>
      </c>
      <c r="P68" s="1">
        <v>1.4E-3</v>
      </c>
      <c r="Q68" s="98">
        <v>3.87</v>
      </c>
      <c r="R68" s="1">
        <v>0</v>
      </c>
      <c r="S68" s="98">
        <v>0</v>
      </c>
      <c r="T68" s="1">
        <v>0.1095</v>
      </c>
      <c r="U68" s="98">
        <v>295.48</v>
      </c>
      <c r="V68" s="1">
        <v>3.7000000000000002E-3</v>
      </c>
      <c r="W68" s="98">
        <v>9.98</v>
      </c>
      <c r="X68" s="1">
        <v>1.2074</v>
      </c>
      <c r="Y68" s="98">
        <v>3256.85</v>
      </c>
      <c r="Z68" s="99">
        <v>5954.23</v>
      </c>
    </row>
    <row r="69" spans="2:26" ht="24.75" customHeight="1">
      <c r="B69" s="95" t="s">
        <v>230</v>
      </c>
      <c r="C69" s="96" t="s">
        <v>65</v>
      </c>
      <c r="D69" s="97" t="s">
        <v>166</v>
      </c>
      <c r="E69" s="98">
        <v>2017.39</v>
      </c>
      <c r="F69" s="1">
        <v>0.8004</v>
      </c>
      <c r="G69" s="98">
        <v>1614.72</v>
      </c>
      <c r="H69" s="1">
        <v>0.36520000000000002</v>
      </c>
      <c r="I69" s="98">
        <v>736.74</v>
      </c>
      <c r="J69" s="1">
        <v>1.4200000000000001E-2</v>
      </c>
      <c r="K69" s="98">
        <v>28.6</v>
      </c>
      <c r="L69" s="1">
        <v>0</v>
      </c>
      <c r="M69" s="98">
        <v>0</v>
      </c>
      <c r="N69" s="1">
        <v>4.8599999999999997E-2</v>
      </c>
      <c r="O69" s="98">
        <v>97.99</v>
      </c>
      <c r="P69" s="1">
        <v>2.2000000000000001E-3</v>
      </c>
      <c r="Q69" s="98">
        <v>4.51</v>
      </c>
      <c r="R69" s="1">
        <v>0</v>
      </c>
      <c r="S69" s="98">
        <v>0</v>
      </c>
      <c r="T69" s="1">
        <v>0.14649999999999999</v>
      </c>
      <c r="U69" s="98">
        <v>295.48</v>
      </c>
      <c r="V69" s="1">
        <v>4.8999999999999998E-3</v>
      </c>
      <c r="W69" s="98">
        <v>9.98</v>
      </c>
      <c r="X69" s="1">
        <v>1.3819999999999999</v>
      </c>
      <c r="Y69" s="98">
        <v>2788.02</v>
      </c>
      <c r="Z69" s="99">
        <v>4805.42</v>
      </c>
    </row>
    <row r="70" spans="2:26" ht="24.75" customHeight="1">
      <c r="B70" s="95" t="s">
        <v>231</v>
      </c>
      <c r="C70" s="96" t="s">
        <v>66</v>
      </c>
      <c r="D70" s="97" t="s">
        <v>166</v>
      </c>
      <c r="E70" s="98">
        <v>2911.08</v>
      </c>
      <c r="F70" s="1">
        <v>0.80640000000000001</v>
      </c>
      <c r="G70" s="98">
        <v>2347.4899999999998</v>
      </c>
      <c r="H70" s="1">
        <v>0.25309999999999999</v>
      </c>
      <c r="I70" s="98">
        <v>736.74</v>
      </c>
      <c r="J70" s="1">
        <v>9.7999999999999997E-3</v>
      </c>
      <c r="K70" s="98">
        <v>28.6</v>
      </c>
      <c r="L70" s="1">
        <v>0</v>
      </c>
      <c r="M70" s="98">
        <v>0</v>
      </c>
      <c r="N70" s="1">
        <v>1.52E-2</v>
      </c>
      <c r="O70" s="98">
        <v>44.37</v>
      </c>
      <c r="P70" s="1">
        <v>1.4E-3</v>
      </c>
      <c r="Q70" s="98">
        <v>4.05</v>
      </c>
      <c r="R70" s="1">
        <v>0</v>
      </c>
      <c r="S70" s="98">
        <v>0</v>
      </c>
      <c r="T70" s="1">
        <v>0.10150000000000001</v>
      </c>
      <c r="U70" s="98">
        <v>295.48</v>
      </c>
      <c r="V70" s="1">
        <v>3.3999999999999998E-3</v>
      </c>
      <c r="W70" s="98">
        <v>9.98</v>
      </c>
      <c r="X70" s="1">
        <v>1.1909000000000001</v>
      </c>
      <c r="Y70" s="98">
        <v>3466.71</v>
      </c>
      <c r="Z70" s="99">
        <v>6377.79</v>
      </c>
    </row>
    <row r="71" spans="2:26" ht="24.75" customHeight="1">
      <c r="B71" s="95" t="s">
        <v>232</v>
      </c>
      <c r="C71" s="96" t="s">
        <v>67</v>
      </c>
      <c r="D71" s="97" t="s">
        <v>166</v>
      </c>
      <c r="E71" s="98">
        <v>3184.9</v>
      </c>
      <c r="F71" s="1">
        <v>0.80210000000000004</v>
      </c>
      <c r="G71" s="98">
        <v>2554.61</v>
      </c>
      <c r="H71" s="1">
        <v>0.23130000000000001</v>
      </c>
      <c r="I71" s="98">
        <v>736.74</v>
      </c>
      <c r="J71" s="1">
        <v>8.9999999999999993E-3</v>
      </c>
      <c r="K71" s="98">
        <v>28.6</v>
      </c>
      <c r="L71" s="1">
        <v>0</v>
      </c>
      <c r="M71" s="98">
        <v>0</v>
      </c>
      <c r="N71" s="1">
        <v>8.8000000000000005E-3</v>
      </c>
      <c r="O71" s="98">
        <v>27.94</v>
      </c>
      <c r="P71" s="1">
        <v>1.1999999999999999E-3</v>
      </c>
      <c r="Q71" s="98">
        <v>3.8</v>
      </c>
      <c r="R71" s="1">
        <v>0</v>
      </c>
      <c r="S71" s="98">
        <v>0</v>
      </c>
      <c r="T71" s="1">
        <v>9.2799999999999994E-2</v>
      </c>
      <c r="U71" s="98">
        <v>295.48</v>
      </c>
      <c r="V71" s="1">
        <v>3.0999999999999999E-3</v>
      </c>
      <c r="W71" s="98">
        <v>9.98</v>
      </c>
      <c r="X71" s="1">
        <v>1.1483000000000001</v>
      </c>
      <c r="Y71" s="98">
        <v>3657.15</v>
      </c>
      <c r="Z71" s="99">
        <v>6842.04</v>
      </c>
    </row>
    <row r="72" spans="2:26" ht="24.75" customHeight="1">
      <c r="B72" s="95" t="s">
        <v>233</v>
      </c>
      <c r="C72" s="96" t="s">
        <v>68</v>
      </c>
      <c r="D72" s="97" t="s">
        <v>166</v>
      </c>
      <c r="E72" s="98">
        <v>4601.83</v>
      </c>
      <c r="F72" s="1">
        <v>0.80920000000000003</v>
      </c>
      <c r="G72" s="98">
        <v>3723.8</v>
      </c>
      <c r="H72" s="1">
        <v>0.16009999999999999</v>
      </c>
      <c r="I72" s="98">
        <v>736.74</v>
      </c>
      <c r="J72" s="1">
        <v>6.1999999999999998E-3</v>
      </c>
      <c r="K72" s="98">
        <v>28.6</v>
      </c>
      <c r="L72" s="1">
        <v>0</v>
      </c>
      <c r="M72" s="98">
        <v>0</v>
      </c>
      <c r="N72" s="1">
        <v>0</v>
      </c>
      <c r="O72" s="98">
        <v>0</v>
      </c>
      <c r="P72" s="1">
        <v>1E-3</v>
      </c>
      <c r="Q72" s="98">
        <v>4.67</v>
      </c>
      <c r="R72" s="1">
        <v>0</v>
      </c>
      <c r="S72" s="98">
        <v>0</v>
      </c>
      <c r="T72" s="1">
        <v>6.4199999999999993E-2</v>
      </c>
      <c r="U72" s="98">
        <v>295.48</v>
      </c>
      <c r="V72" s="1">
        <v>2.2000000000000001E-3</v>
      </c>
      <c r="W72" s="98">
        <v>9.98</v>
      </c>
      <c r="X72" s="1">
        <v>1.0428999999999999</v>
      </c>
      <c r="Y72" s="98">
        <v>4799.28</v>
      </c>
      <c r="Z72" s="99">
        <v>9401.11</v>
      </c>
    </row>
    <row r="73" spans="2:26" ht="24.75" customHeight="1">
      <c r="B73" s="95" t="s">
        <v>234</v>
      </c>
      <c r="C73" s="96" t="s">
        <v>69</v>
      </c>
      <c r="D73" s="97" t="s">
        <v>166</v>
      </c>
      <c r="E73" s="98">
        <v>2879.59</v>
      </c>
      <c r="F73" s="1">
        <v>0.79610000000000003</v>
      </c>
      <c r="G73" s="98">
        <v>2292.44</v>
      </c>
      <c r="H73" s="1">
        <v>0.25580000000000003</v>
      </c>
      <c r="I73" s="98">
        <v>736.74</v>
      </c>
      <c r="J73" s="1">
        <v>9.9000000000000008E-3</v>
      </c>
      <c r="K73" s="98">
        <v>28.6</v>
      </c>
      <c r="L73" s="1">
        <v>0</v>
      </c>
      <c r="M73" s="98">
        <v>0</v>
      </c>
      <c r="N73" s="1">
        <v>1.61E-2</v>
      </c>
      <c r="O73" s="98">
        <v>46.26</v>
      </c>
      <c r="P73" s="1">
        <v>1.1999999999999999E-3</v>
      </c>
      <c r="Q73" s="98">
        <v>3.53</v>
      </c>
      <c r="R73" s="1">
        <v>0</v>
      </c>
      <c r="S73" s="98">
        <v>0</v>
      </c>
      <c r="T73" s="1">
        <v>0.1026</v>
      </c>
      <c r="U73" s="98">
        <v>295.48</v>
      </c>
      <c r="V73" s="1">
        <v>3.5000000000000001E-3</v>
      </c>
      <c r="W73" s="98">
        <v>9.98</v>
      </c>
      <c r="X73" s="1">
        <v>1.1853</v>
      </c>
      <c r="Y73" s="98">
        <v>3413.04</v>
      </c>
      <c r="Z73" s="99">
        <v>6292.64</v>
      </c>
    </row>
    <row r="74" spans="2:26" ht="24.75" customHeight="1">
      <c r="B74" s="95" t="s">
        <v>235</v>
      </c>
      <c r="C74" s="96" t="s">
        <v>70</v>
      </c>
      <c r="D74" s="97" t="s">
        <v>166</v>
      </c>
      <c r="E74" s="98">
        <v>4690.87</v>
      </c>
      <c r="F74" s="1">
        <v>0.80079999999999996</v>
      </c>
      <c r="G74" s="98">
        <v>3756.45</v>
      </c>
      <c r="H74" s="1">
        <v>0.15709999999999999</v>
      </c>
      <c r="I74" s="98">
        <v>736.74</v>
      </c>
      <c r="J74" s="1">
        <v>0</v>
      </c>
      <c r="K74" s="98">
        <v>0</v>
      </c>
      <c r="L74" s="1">
        <v>0</v>
      </c>
      <c r="M74" s="98">
        <v>0</v>
      </c>
      <c r="N74" s="1">
        <v>0</v>
      </c>
      <c r="O74" s="98">
        <v>0</v>
      </c>
      <c r="P74" s="1">
        <v>6.9999999999999999E-4</v>
      </c>
      <c r="Q74" s="98">
        <v>3.45</v>
      </c>
      <c r="R74" s="1">
        <v>0</v>
      </c>
      <c r="S74" s="98">
        <v>0</v>
      </c>
      <c r="T74" s="1">
        <v>6.3E-2</v>
      </c>
      <c r="U74" s="98">
        <v>295.48</v>
      </c>
      <c r="V74" s="1">
        <v>2.0999999999999999E-3</v>
      </c>
      <c r="W74" s="98">
        <v>9.98</v>
      </c>
      <c r="X74" s="1">
        <v>1.0237000000000001</v>
      </c>
      <c r="Y74" s="98">
        <v>4802.1000000000004</v>
      </c>
      <c r="Z74" s="99">
        <v>9492.98</v>
      </c>
    </row>
    <row r="75" spans="2:26" ht="24.75" customHeight="1">
      <c r="B75" s="95" t="s">
        <v>236</v>
      </c>
      <c r="C75" s="96" t="s">
        <v>71</v>
      </c>
      <c r="D75" s="97" t="s">
        <v>166</v>
      </c>
      <c r="E75" s="98">
        <v>2428.5700000000002</v>
      </c>
      <c r="F75" s="1">
        <v>0.80620000000000003</v>
      </c>
      <c r="G75" s="98">
        <v>1957.92</v>
      </c>
      <c r="H75" s="1">
        <v>0.3034</v>
      </c>
      <c r="I75" s="98">
        <v>736.74</v>
      </c>
      <c r="J75" s="1">
        <v>1.18E-2</v>
      </c>
      <c r="K75" s="98">
        <v>28.6</v>
      </c>
      <c r="L75" s="1">
        <v>0</v>
      </c>
      <c r="M75" s="98">
        <v>0</v>
      </c>
      <c r="N75" s="1">
        <v>3.0200000000000001E-2</v>
      </c>
      <c r="O75" s="98">
        <v>73.319999999999993</v>
      </c>
      <c r="P75" s="1">
        <v>1.8E-3</v>
      </c>
      <c r="Q75" s="98">
        <v>4.3899999999999997</v>
      </c>
      <c r="R75" s="1">
        <v>0</v>
      </c>
      <c r="S75" s="98">
        <v>0</v>
      </c>
      <c r="T75" s="1">
        <v>0.1217</v>
      </c>
      <c r="U75" s="98">
        <v>295.48</v>
      </c>
      <c r="V75" s="1">
        <v>4.1000000000000003E-3</v>
      </c>
      <c r="W75" s="98">
        <v>9.98</v>
      </c>
      <c r="X75" s="1">
        <v>1.2790999999999999</v>
      </c>
      <c r="Y75" s="98">
        <v>3106.43</v>
      </c>
      <c r="Z75" s="99">
        <v>5535</v>
      </c>
    </row>
    <row r="76" spans="2:26" ht="24.75" customHeight="1">
      <c r="B76" s="95" t="s">
        <v>237</v>
      </c>
      <c r="C76" s="96" t="s">
        <v>72</v>
      </c>
      <c r="D76" s="97" t="s">
        <v>166</v>
      </c>
      <c r="E76" s="98">
        <v>2411.9299999999998</v>
      </c>
      <c r="F76" s="1">
        <v>0.79959999999999998</v>
      </c>
      <c r="G76" s="98">
        <v>1928.58</v>
      </c>
      <c r="H76" s="1">
        <v>0.30549999999999999</v>
      </c>
      <c r="I76" s="98">
        <v>736.74</v>
      </c>
      <c r="J76" s="1">
        <v>0</v>
      </c>
      <c r="K76" s="98">
        <v>0</v>
      </c>
      <c r="L76" s="1">
        <v>0</v>
      </c>
      <c r="M76" s="98">
        <v>0</v>
      </c>
      <c r="N76" s="1">
        <v>3.0800000000000001E-2</v>
      </c>
      <c r="O76" s="98">
        <v>74.319999999999993</v>
      </c>
      <c r="P76" s="1">
        <v>1.2999999999999999E-3</v>
      </c>
      <c r="Q76" s="98">
        <v>3.15</v>
      </c>
      <c r="R76" s="1">
        <v>0</v>
      </c>
      <c r="S76" s="98">
        <v>0</v>
      </c>
      <c r="T76" s="1">
        <v>0.1225</v>
      </c>
      <c r="U76" s="98">
        <v>295.48</v>
      </c>
      <c r="V76" s="1">
        <v>4.1000000000000003E-3</v>
      </c>
      <c r="W76" s="98">
        <v>9.98</v>
      </c>
      <c r="X76" s="1">
        <v>1.2638</v>
      </c>
      <c r="Y76" s="98">
        <v>3048.25</v>
      </c>
      <c r="Z76" s="99">
        <v>5460.17</v>
      </c>
    </row>
    <row r="77" spans="2:26" ht="24.75" customHeight="1">
      <c r="B77" s="95" t="s">
        <v>238</v>
      </c>
      <c r="C77" s="96" t="s">
        <v>73</v>
      </c>
      <c r="D77" s="97" t="s">
        <v>166</v>
      </c>
      <c r="E77" s="98">
        <v>3215.9</v>
      </c>
      <c r="F77" s="1">
        <v>0.79959999999999998</v>
      </c>
      <c r="G77" s="98">
        <v>2571.4299999999998</v>
      </c>
      <c r="H77" s="1">
        <v>0.2291</v>
      </c>
      <c r="I77" s="98">
        <v>736.74</v>
      </c>
      <c r="J77" s="1">
        <v>0</v>
      </c>
      <c r="K77" s="98">
        <v>0</v>
      </c>
      <c r="L77" s="1">
        <v>0</v>
      </c>
      <c r="M77" s="98">
        <v>0</v>
      </c>
      <c r="N77" s="1">
        <v>8.0999999999999996E-3</v>
      </c>
      <c r="O77" s="98">
        <v>26.08</v>
      </c>
      <c r="P77" s="1">
        <v>1E-3</v>
      </c>
      <c r="Q77" s="98">
        <v>3.15</v>
      </c>
      <c r="R77" s="1">
        <v>0</v>
      </c>
      <c r="S77" s="98">
        <v>0</v>
      </c>
      <c r="T77" s="1">
        <v>9.1899999999999996E-2</v>
      </c>
      <c r="U77" s="98">
        <v>295.48</v>
      </c>
      <c r="V77" s="1">
        <v>3.0999999999999999E-3</v>
      </c>
      <c r="W77" s="98">
        <v>9.98</v>
      </c>
      <c r="X77" s="1">
        <v>1.1328</v>
      </c>
      <c r="Y77" s="98">
        <v>3642.87</v>
      </c>
      <c r="Z77" s="99">
        <v>6858.77</v>
      </c>
    </row>
    <row r="78" spans="2:26" ht="24.75" customHeight="1">
      <c r="B78" s="95" t="s">
        <v>239</v>
      </c>
      <c r="C78" s="96" t="s">
        <v>74</v>
      </c>
      <c r="D78" s="97" t="s">
        <v>166</v>
      </c>
      <c r="E78" s="98">
        <v>5113.29</v>
      </c>
      <c r="F78" s="1">
        <v>0.79959999999999998</v>
      </c>
      <c r="G78" s="98">
        <v>4088.59</v>
      </c>
      <c r="H78" s="1">
        <v>0.14410000000000001</v>
      </c>
      <c r="I78" s="98">
        <v>736.74</v>
      </c>
      <c r="J78" s="1">
        <v>0</v>
      </c>
      <c r="K78" s="98">
        <v>0</v>
      </c>
      <c r="L78" s="1">
        <v>0</v>
      </c>
      <c r="M78" s="98">
        <v>0</v>
      </c>
      <c r="N78" s="1">
        <v>0</v>
      </c>
      <c r="O78" s="98">
        <v>0</v>
      </c>
      <c r="P78" s="1">
        <v>5.9999999999999995E-4</v>
      </c>
      <c r="Q78" s="98">
        <v>3.15</v>
      </c>
      <c r="R78" s="1">
        <v>0</v>
      </c>
      <c r="S78" s="98">
        <v>0</v>
      </c>
      <c r="T78" s="1">
        <v>5.7799999999999997E-2</v>
      </c>
      <c r="U78" s="98">
        <v>295.48</v>
      </c>
      <c r="V78" s="1">
        <v>2E-3</v>
      </c>
      <c r="W78" s="98">
        <v>9.98</v>
      </c>
      <c r="X78" s="1">
        <v>1.004</v>
      </c>
      <c r="Y78" s="98">
        <v>5133.95</v>
      </c>
      <c r="Z78" s="99">
        <v>10247.24</v>
      </c>
    </row>
    <row r="79" spans="2:26" ht="24.75" customHeight="1">
      <c r="B79" s="95" t="s">
        <v>240</v>
      </c>
      <c r="C79" s="96" t="s">
        <v>75</v>
      </c>
      <c r="D79" s="97" t="s">
        <v>166</v>
      </c>
      <c r="E79" s="98">
        <v>3341.1</v>
      </c>
      <c r="F79" s="1">
        <v>0.7974</v>
      </c>
      <c r="G79" s="98">
        <v>2664.19</v>
      </c>
      <c r="H79" s="1">
        <v>0.2205</v>
      </c>
      <c r="I79" s="98">
        <v>736.74</v>
      </c>
      <c r="J79" s="1">
        <v>0</v>
      </c>
      <c r="K79" s="98">
        <v>0</v>
      </c>
      <c r="L79" s="1">
        <v>0</v>
      </c>
      <c r="M79" s="98">
        <v>0</v>
      </c>
      <c r="N79" s="1">
        <v>5.5999999999999999E-3</v>
      </c>
      <c r="O79" s="98">
        <v>18.57</v>
      </c>
      <c r="P79" s="1">
        <v>1.1000000000000001E-3</v>
      </c>
      <c r="Q79" s="98">
        <v>3.58</v>
      </c>
      <c r="R79" s="1">
        <v>0</v>
      </c>
      <c r="S79" s="98">
        <v>0</v>
      </c>
      <c r="T79" s="1">
        <v>8.8400000000000006E-2</v>
      </c>
      <c r="U79" s="98">
        <v>295.48</v>
      </c>
      <c r="V79" s="1">
        <v>3.0000000000000001E-3</v>
      </c>
      <c r="W79" s="98">
        <v>9.98</v>
      </c>
      <c r="X79" s="1">
        <v>1.1160000000000001</v>
      </c>
      <c r="Y79" s="98">
        <v>3728.54</v>
      </c>
      <c r="Z79" s="99">
        <v>7069.64</v>
      </c>
    </row>
    <row r="80" spans="2:26" ht="24.75" customHeight="1">
      <c r="B80" s="95" t="s">
        <v>241</v>
      </c>
      <c r="C80" s="96" t="s">
        <v>76</v>
      </c>
      <c r="D80" s="97" t="s">
        <v>166</v>
      </c>
      <c r="E80" s="98">
        <v>4454.8</v>
      </c>
      <c r="F80" s="1">
        <v>0.7974</v>
      </c>
      <c r="G80" s="98">
        <v>3552.26</v>
      </c>
      <c r="H80" s="1">
        <v>0.16539999999999999</v>
      </c>
      <c r="I80" s="98">
        <v>736.74</v>
      </c>
      <c r="J80" s="1">
        <v>0</v>
      </c>
      <c r="K80" s="98">
        <v>0</v>
      </c>
      <c r="L80" s="1">
        <v>0</v>
      </c>
      <c r="M80" s="98">
        <v>0</v>
      </c>
      <c r="N80" s="1">
        <v>0</v>
      </c>
      <c r="O80" s="98">
        <v>0</v>
      </c>
      <c r="P80" s="1">
        <v>8.0000000000000004E-4</v>
      </c>
      <c r="Q80" s="98">
        <v>3.58</v>
      </c>
      <c r="R80" s="1">
        <v>0</v>
      </c>
      <c r="S80" s="98">
        <v>0</v>
      </c>
      <c r="T80" s="1">
        <v>6.6299999999999998E-2</v>
      </c>
      <c r="U80" s="98">
        <v>295.48</v>
      </c>
      <c r="V80" s="1">
        <v>2.2000000000000001E-3</v>
      </c>
      <c r="W80" s="98">
        <v>9.98</v>
      </c>
      <c r="X80" s="1">
        <v>1.0322</v>
      </c>
      <c r="Y80" s="98">
        <v>4598.04</v>
      </c>
      <c r="Z80" s="99">
        <v>9052.84</v>
      </c>
    </row>
    <row r="81" spans="2:26" ht="24.75" customHeight="1">
      <c r="B81" s="95" t="s">
        <v>242</v>
      </c>
      <c r="C81" s="96" t="s">
        <v>77</v>
      </c>
      <c r="D81" s="97" t="s">
        <v>166</v>
      </c>
      <c r="E81" s="98">
        <v>7993.16</v>
      </c>
      <c r="F81" s="1">
        <v>0.7974</v>
      </c>
      <c r="G81" s="98">
        <v>6373.75</v>
      </c>
      <c r="H81" s="1">
        <v>9.2200000000000004E-2</v>
      </c>
      <c r="I81" s="98">
        <v>736.74</v>
      </c>
      <c r="J81" s="1">
        <v>0</v>
      </c>
      <c r="K81" s="98">
        <v>0</v>
      </c>
      <c r="L81" s="1">
        <v>0</v>
      </c>
      <c r="M81" s="98">
        <v>0</v>
      </c>
      <c r="N81" s="1">
        <v>0</v>
      </c>
      <c r="O81" s="98">
        <v>0</v>
      </c>
      <c r="P81" s="1">
        <v>4.0000000000000002E-4</v>
      </c>
      <c r="Q81" s="98">
        <v>3.58</v>
      </c>
      <c r="R81" s="1">
        <v>0</v>
      </c>
      <c r="S81" s="98">
        <v>0</v>
      </c>
      <c r="T81" s="1">
        <v>3.6999999999999998E-2</v>
      </c>
      <c r="U81" s="98">
        <v>295.48</v>
      </c>
      <c r="V81" s="1">
        <v>1.1999999999999999E-3</v>
      </c>
      <c r="W81" s="98">
        <v>9.98</v>
      </c>
      <c r="X81" s="1">
        <v>0.92820000000000003</v>
      </c>
      <c r="Y81" s="98">
        <v>7419.53</v>
      </c>
      <c r="Z81" s="99">
        <v>15412.69</v>
      </c>
    </row>
    <row r="82" spans="2:26" ht="24.75" customHeight="1">
      <c r="B82" s="95" t="s">
        <v>243</v>
      </c>
      <c r="C82" s="96" t="s">
        <v>78</v>
      </c>
      <c r="D82" s="97" t="s">
        <v>166</v>
      </c>
      <c r="E82" s="98">
        <v>12002</v>
      </c>
      <c r="F82" s="1">
        <v>0.7984</v>
      </c>
      <c r="G82" s="98">
        <v>9582.4</v>
      </c>
      <c r="H82" s="1">
        <v>6.1400000000000003E-2</v>
      </c>
      <c r="I82" s="98">
        <v>736.74</v>
      </c>
      <c r="J82" s="1">
        <v>2.0999999999999999E-3</v>
      </c>
      <c r="K82" s="98">
        <v>25.51</v>
      </c>
      <c r="L82" s="1">
        <v>0</v>
      </c>
      <c r="M82" s="98">
        <v>0</v>
      </c>
      <c r="N82" s="1">
        <v>0</v>
      </c>
      <c r="O82" s="98">
        <v>0</v>
      </c>
      <c r="P82" s="1">
        <v>4.0000000000000002E-4</v>
      </c>
      <c r="Q82" s="98">
        <v>4.3899999999999997</v>
      </c>
      <c r="R82" s="1">
        <v>0</v>
      </c>
      <c r="S82" s="98">
        <v>0</v>
      </c>
      <c r="T82" s="1">
        <v>2.46E-2</v>
      </c>
      <c r="U82" s="98">
        <v>295.48</v>
      </c>
      <c r="V82" s="1">
        <v>8.0000000000000004E-4</v>
      </c>
      <c r="W82" s="98">
        <v>9.98</v>
      </c>
      <c r="X82" s="1">
        <v>0.88770000000000004</v>
      </c>
      <c r="Y82" s="98">
        <v>10654.5</v>
      </c>
      <c r="Z82" s="99">
        <v>22656.5</v>
      </c>
    </row>
    <row r="83" spans="2:26" ht="24.75" customHeight="1">
      <c r="B83" s="95" t="s">
        <v>244</v>
      </c>
      <c r="C83" s="96" t="s">
        <v>79</v>
      </c>
      <c r="D83" s="97" t="s">
        <v>166</v>
      </c>
      <c r="E83" s="98">
        <v>12338.1</v>
      </c>
      <c r="F83" s="1">
        <v>0.7984</v>
      </c>
      <c r="G83" s="98">
        <v>9850.74</v>
      </c>
      <c r="H83" s="1">
        <v>5.9700000000000003E-2</v>
      </c>
      <c r="I83" s="98">
        <v>736.74</v>
      </c>
      <c r="J83" s="1">
        <v>2.0999999999999999E-3</v>
      </c>
      <c r="K83" s="98">
        <v>25.51</v>
      </c>
      <c r="L83" s="1">
        <v>0</v>
      </c>
      <c r="M83" s="98">
        <v>0</v>
      </c>
      <c r="N83" s="1">
        <v>0</v>
      </c>
      <c r="O83" s="98">
        <v>0</v>
      </c>
      <c r="P83" s="1">
        <v>4.0000000000000002E-4</v>
      </c>
      <c r="Q83" s="98">
        <v>4.3899999999999997</v>
      </c>
      <c r="R83" s="1">
        <v>0</v>
      </c>
      <c r="S83" s="98">
        <v>0</v>
      </c>
      <c r="T83" s="1">
        <v>2.3900000000000001E-2</v>
      </c>
      <c r="U83" s="98">
        <v>295.48</v>
      </c>
      <c r="V83" s="1">
        <v>8.0000000000000004E-4</v>
      </c>
      <c r="W83" s="98">
        <v>9.98</v>
      </c>
      <c r="X83" s="1">
        <v>0.88529999999999998</v>
      </c>
      <c r="Y83" s="98">
        <v>10922.84</v>
      </c>
      <c r="Z83" s="99">
        <v>23260.94</v>
      </c>
    </row>
    <row r="84" spans="2:26" ht="24.75" customHeight="1">
      <c r="B84" s="95" t="s">
        <v>245</v>
      </c>
      <c r="C84" s="96" t="s">
        <v>80</v>
      </c>
      <c r="D84" s="97" t="s">
        <v>166</v>
      </c>
      <c r="E84" s="98">
        <v>14173.3</v>
      </c>
      <c r="F84" s="1">
        <v>0.7984</v>
      </c>
      <c r="G84" s="98">
        <v>11315.96</v>
      </c>
      <c r="H84" s="1">
        <v>5.1999999999999998E-2</v>
      </c>
      <c r="I84" s="98">
        <v>736.74</v>
      </c>
      <c r="J84" s="1">
        <v>1.8E-3</v>
      </c>
      <c r="K84" s="98">
        <v>25.51</v>
      </c>
      <c r="L84" s="1">
        <v>0</v>
      </c>
      <c r="M84" s="98">
        <v>0</v>
      </c>
      <c r="N84" s="1">
        <v>0</v>
      </c>
      <c r="O84" s="98">
        <v>0</v>
      </c>
      <c r="P84" s="1">
        <v>2.9999999999999997E-4</v>
      </c>
      <c r="Q84" s="98">
        <v>4.3899999999999997</v>
      </c>
      <c r="R84" s="1">
        <v>0</v>
      </c>
      <c r="S84" s="98">
        <v>0</v>
      </c>
      <c r="T84" s="1">
        <v>2.0799999999999999E-2</v>
      </c>
      <c r="U84" s="98">
        <v>295.48</v>
      </c>
      <c r="V84" s="1">
        <v>6.9999999999999999E-4</v>
      </c>
      <c r="W84" s="98">
        <v>9.98</v>
      </c>
      <c r="X84" s="1">
        <v>0.874</v>
      </c>
      <c r="Y84" s="98">
        <v>12388.07</v>
      </c>
      <c r="Z84" s="99">
        <v>26561.37</v>
      </c>
    </row>
    <row r="85" spans="2:26" ht="24.75" customHeight="1">
      <c r="B85" s="95" t="s">
        <v>246</v>
      </c>
      <c r="C85" s="96" t="s">
        <v>81</v>
      </c>
      <c r="D85" s="97" t="s">
        <v>166</v>
      </c>
      <c r="E85" s="98">
        <v>3904.44</v>
      </c>
      <c r="F85" s="1">
        <v>0.79620000000000002</v>
      </c>
      <c r="G85" s="98">
        <v>3108.72</v>
      </c>
      <c r="H85" s="1">
        <v>0.18870000000000001</v>
      </c>
      <c r="I85" s="98">
        <v>736.74</v>
      </c>
      <c r="J85" s="1">
        <v>6.4999999999999997E-3</v>
      </c>
      <c r="K85" s="98">
        <v>25.51</v>
      </c>
      <c r="L85" s="1">
        <v>0</v>
      </c>
      <c r="M85" s="98">
        <v>0</v>
      </c>
      <c r="N85" s="1">
        <v>0</v>
      </c>
      <c r="O85" s="98">
        <v>0</v>
      </c>
      <c r="P85" s="1">
        <v>8.0000000000000004E-4</v>
      </c>
      <c r="Q85" s="98">
        <v>3.29</v>
      </c>
      <c r="R85" s="1">
        <v>0</v>
      </c>
      <c r="S85" s="98">
        <v>0</v>
      </c>
      <c r="T85" s="1">
        <v>7.5700000000000003E-2</v>
      </c>
      <c r="U85" s="98">
        <v>295.48</v>
      </c>
      <c r="V85" s="1">
        <v>2.5999999999999999E-3</v>
      </c>
      <c r="W85" s="98">
        <v>9.98</v>
      </c>
      <c r="X85" s="1">
        <v>1.0705</v>
      </c>
      <c r="Y85" s="98">
        <v>4179.72</v>
      </c>
      <c r="Z85" s="99">
        <v>8084.16</v>
      </c>
    </row>
    <row r="86" spans="2:26" ht="24.75" customHeight="1">
      <c r="B86" s="95" t="s">
        <v>247</v>
      </c>
      <c r="C86" s="96" t="s">
        <v>82</v>
      </c>
      <c r="D86" s="97" t="s">
        <v>166</v>
      </c>
      <c r="E86" s="98">
        <v>5205.92</v>
      </c>
      <c r="F86" s="1">
        <v>0.79620000000000002</v>
      </c>
      <c r="G86" s="98">
        <v>4144.96</v>
      </c>
      <c r="H86" s="1">
        <v>0.14149999999999999</v>
      </c>
      <c r="I86" s="98">
        <v>736.74</v>
      </c>
      <c r="J86" s="1">
        <v>4.8999999999999998E-3</v>
      </c>
      <c r="K86" s="98">
        <v>25.51</v>
      </c>
      <c r="L86" s="1">
        <v>0</v>
      </c>
      <c r="M86" s="98">
        <v>0</v>
      </c>
      <c r="N86" s="1">
        <v>0</v>
      </c>
      <c r="O86" s="98">
        <v>0</v>
      </c>
      <c r="P86" s="1">
        <v>5.9999999999999995E-4</v>
      </c>
      <c r="Q86" s="98">
        <v>3.29</v>
      </c>
      <c r="R86" s="1">
        <v>0</v>
      </c>
      <c r="S86" s="98">
        <v>0</v>
      </c>
      <c r="T86" s="1">
        <v>5.6800000000000003E-2</v>
      </c>
      <c r="U86" s="98">
        <v>295.48</v>
      </c>
      <c r="V86" s="1">
        <v>1.9E-3</v>
      </c>
      <c r="W86" s="98">
        <v>9.98</v>
      </c>
      <c r="X86" s="1">
        <v>1.0019</v>
      </c>
      <c r="Y86" s="98">
        <v>5215.96</v>
      </c>
      <c r="Z86" s="99">
        <v>10421.879999999999</v>
      </c>
    </row>
    <row r="87" spans="2:26" ht="24.75" customHeight="1">
      <c r="B87" s="95" t="s">
        <v>248</v>
      </c>
      <c r="C87" s="96" t="s">
        <v>83</v>
      </c>
      <c r="D87" s="97" t="s">
        <v>166</v>
      </c>
      <c r="E87" s="98">
        <v>10039.58</v>
      </c>
      <c r="F87" s="1">
        <v>0.79620000000000002</v>
      </c>
      <c r="G87" s="98">
        <v>7993.51</v>
      </c>
      <c r="H87" s="1">
        <v>7.3400000000000007E-2</v>
      </c>
      <c r="I87" s="98">
        <v>736.74</v>
      </c>
      <c r="J87" s="1">
        <v>2.5000000000000001E-3</v>
      </c>
      <c r="K87" s="98">
        <v>25.51</v>
      </c>
      <c r="L87" s="1">
        <v>0</v>
      </c>
      <c r="M87" s="98">
        <v>0</v>
      </c>
      <c r="N87" s="1">
        <v>0</v>
      </c>
      <c r="O87" s="98">
        <v>0</v>
      </c>
      <c r="P87" s="1">
        <v>2.9999999999999997E-4</v>
      </c>
      <c r="Q87" s="98">
        <v>3.29</v>
      </c>
      <c r="R87" s="1">
        <v>0</v>
      </c>
      <c r="S87" s="98">
        <v>0</v>
      </c>
      <c r="T87" s="1">
        <v>2.9399999999999999E-2</v>
      </c>
      <c r="U87" s="98">
        <v>295.48</v>
      </c>
      <c r="V87" s="1">
        <v>1E-3</v>
      </c>
      <c r="W87" s="98">
        <v>9.98</v>
      </c>
      <c r="X87" s="1">
        <v>0.90290000000000004</v>
      </c>
      <c r="Y87" s="98">
        <v>9064.52</v>
      </c>
      <c r="Z87" s="99">
        <v>19104.099999999999</v>
      </c>
    </row>
    <row r="88" spans="2:26" ht="24.75" customHeight="1">
      <c r="B88" s="95" t="s">
        <v>249</v>
      </c>
      <c r="C88" s="96" t="s">
        <v>84</v>
      </c>
      <c r="D88" s="97" t="s">
        <v>166</v>
      </c>
      <c r="E88" s="98">
        <v>3075.8</v>
      </c>
      <c r="F88" s="1">
        <v>0.82050000000000001</v>
      </c>
      <c r="G88" s="98">
        <v>2523.6999999999998</v>
      </c>
      <c r="H88" s="1">
        <v>0.23949999999999999</v>
      </c>
      <c r="I88" s="98">
        <v>736.74</v>
      </c>
      <c r="J88" s="1">
        <v>8.3000000000000001E-3</v>
      </c>
      <c r="K88" s="98">
        <v>25.51</v>
      </c>
      <c r="L88" s="1">
        <v>0</v>
      </c>
      <c r="M88" s="98">
        <v>0</v>
      </c>
      <c r="N88" s="1">
        <v>1.12E-2</v>
      </c>
      <c r="O88" s="98">
        <v>34.479999999999997</v>
      </c>
      <c r="P88" s="1">
        <v>2E-3</v>
      </c>
      <c r="Q88" s="98">
        <v>6.14</v>
      </c>
      <c r="R88" s="1">
        <v>0</v>
      </c>
      <c r="S88" s="98">
        <v>0</v>
      </c>
      <c r="T88" s="1">
        <v>9.6100000000000005E-2</v>
      </c>
      <c r="U88" s="98">
        <v>295.48</v>
      </c>
      <c r="V88" s="1">
        <v>3.2000000000000002E-3</v>
      </c>
      <c r="W88" s="98">
        <v>9.98</v>
      </c>
      <c r="X88" s="1">
        <v>1.1808000000000001</v>
      </c>
      <c r="Y88" s="98">
        <v>3632.03</v>
      </c>
      <c r="Z88" s="99">
        <v>6707.84</v>
      </c>
    </row>
    <row r="89" spans="2:26" ht="24.75" customHeight="1">
      <c r="B89" s="95" t="s">
        <v>250</v>
      </c>
      <c r="C89" s="96" t="s">
        <v>85</v>
      </c>
      <c r="D89" s="97" t="s">
        <v>166</v>
      </c>
      <c r="E89" s="98">
        <v>4101.07</v>
      </c>
      <c r="F89" s="1">
        <v>0.82050000000000001</v>
      </c>
      <c r="G89" s="98">
        <v>3364.93</v>
      </c>
      <c r="H89" s="1">
        <v>0.17960000000000001</v>
      </c>
      <c r="I89" s="98">
        <v>736.74</v>
      </c>
      <c r="J89" s="1">
        <v>6.1999999999999998E-3</v>
      </c>
      <c r="K89" s="98">
        <v>25.51</v>
      </c>
      <c r="L89" s="1">
        <v>0</v>
      </c>
      <c r="M89" s="98">
        <v>0</v>
      </c>
      <c r="N89" s="1">
        <v>0</v>
      </c>
      <c r="O89" s="98">
        <v>0</v>
      </c>
      <c r="P89" s="1">
        <v>1.5E-3</v>
      </c>
      <c r="Q89" s="98">
        <v>6.14</v>
      </c>
      <c r="R89" s="1">
        <v>0</v>
      </c>
      <c r="S89" s="98">
        <v>0</v>
      </c>
      <c r="T89" s="1">
        <v>7.1999999999999995E-2</v>
      </c>
      <c r="U89" s="98">
        <v>295.48</v>
      </c>
      <c r="V89" s="1">
        <v>2.3999999999999998E-3</v>
      </c>
      <c r="W89" s="98">
        <v>9.98</v>
      </c>
      <c r="X89" s="1">
        <v>1.0823</v>
      </c>
      <c r="Y89" s="98">
        <v>4438.78</v>
      </c>
      <c r="Z89" s="99">
        <v>8539.85</v>
      </c>
    </row>
    <row r="90" spans="2:26" ht="24.75" customHeight="1">
      <c r="B90" s="95" t="s">
        <v>251</v>
      </c>
      <c r="C90" s="96" t="s">
        <v>86</v>
      </c>
      <c r="D90" s="97" t="s">
        <v>166</v>
      </c>
      <c r="E90" s="98">
        <v>6246.53</v>
      </c>
      <c r="F90" s="1">
        <v>0.82050000000000001</v>
      </c>
      <c r="G90" s="98">
        <v>5125.28</v>
      </c>
      <c r="H90" s="1">
        <v>0.1179</v>
      </c>
      <c r="I90" s="98">
        <v>736.74</v>
      </c>
      <c r="J90" s="1">
        <v>4.1000000000000003E-3</v>
      </c>
      <c r="K90" s="98">
        <v>25.51</v>
      </c>
      <c r="L90" s="1">
        <v>0</v>
      </c>
      <c r="M90" s="98">
        <v>0</v>
      </c>
      <c r="N90" s="1">
        <v>0</v>
      </c>
      <c r="O90" s="98">
        <v>0</v>
      </c>
      <c r="P90" s="1">
        <v>1E-3</v>
      </c>
      <c r="Q90" s="98">
        <v>6.14</v>
      </c>
      <c r="R90" s="1">
        <v>0</v>
      </c>
      <c r="S90" s="98">
        <v>0</v>
      </c>
      <c r="T90" s="1">
        <v>4.7300000000000002E-2</v>
      </c>
      <c r="U90" s="98">
        <v>295.48</v>
      </c>
      <c r="V90" s="1">
        <v>1.6000000000000001E-3</v>
      </c>
      <c r="W90" s="98">
        <v>9.98</v>
      </c>
      <c r="X90" s="1">
        <v>0.99239999999999995</v>
      </c>
      <c r="Y90" s="98">
        <v>6199.13</v>
      </c>
      <c r="Z90" s="99">
        <v>12445.66</v>
      </c>
    </row>
    <row r="91" spans="2:26" ht="24.75" customHeight="1">
      <c r="B91" s="95" t="s">
        <v>252</v>
      </c>
      <c r="C91" s="96" t="s">
        <v>87</v>
      </c>
      <c r="D91" s="97" t="s">
        <v>166</v>
      </c>
      <c r="E91" s="98">
        <v>2815.27</v>
      </c>
      <c r="F91" s="1">
        <v>0.80889999999999995</v>
      </c>
      <c r="G91" s="98">
        <v>2277.27</v>
      </c>
      <c r="H91" s="1">
        <v>0.26169999999999999</v>
      </c>
      <c r="I91" s="98">
        <v>736.74</v>
      </c>
      <c r="J91" s="1">
        <v>9.1000000000000004E-3</v>
      </c>
      <c r="K91" s="98">
        <v>25.51</v>
      </c>
      <c r="L91" s="1">
        <v>0</v>
      </c>
      <c r="M91" s="98">
        <v>0</v>
      </c>
      <c r="N91" s="1">
        <v>1.78E-2</v>
      </c>
      <c r="O91" s="98">
        <v>50.12</v>
      </c>
      <c r="P91" s="1">
        <v>1.9E-3</v>
      </c>
      <c r="Q91" s="98">
        <v>5.28</v>
      </c>
      <c r="R91" s="1">
        <v>0</v>
      </c>
      <c r="S91" s="98">
        <v>0</v>
      </c>
      <c r="T91" s="1">
        <v>0.105</v>
      </c>
      <c r="U91" s="98">
        <v>295.48</v>
      </c>
      <c r="V91" s="1">
        <v>3.5000000000000001E-3</v>
      </c>
      <c r="W91" s="98">
        <v>9.98</v>
      </c>
      <c r="X91" s="1">
        <v>1.2078</v>
      </c>
      <c r="Y91" s="98">
        <v>3400.38</v>
      </c>
      <c r="Z91" s="99">
        <v>6215.65</v>
      </c>
    </row>
    <row r="92" spans="2:26" ht="24.75" customHeight="1">
      <c r="B92" s="95" t="s">
        <v>253</v>
      </c>
      <c r="C92" s="96" t="s">
        <v>88</v>
      </c>
      <c r="D92" s="97" t="s">
        <v>166</v>
      </c>
      <c r="E92" s="98">
        <v>3753.69</v>
      </c>
      <c r="F92" s="1">
        <v>0.80889999999999995</v>
      </c>
      <c r="G92" s="98">
        <v>3036.36</v>
      </c>
      <c r="H92" s="1">
        <v>0.1963</v>
      </c>
      <c r="I92" s="98">
        <v>736.74</v>
      </c>
      <c r="J92" s="1">
        <v>6.7999999999999996E-3</v>
      </c>
      <c r="K92" s="98">
        <v>25.51</v>
      </c>
      <c r="L92" s="1">
        <v>0</v>
      </c>
      <c r="M92" s="98">
        <v>0</v>
      </c>
      <c r="N92" s="1">
        <v>0</v>
      </c>
      <c r="O92" s="98">
        <v>0</v>
      </c>
      <c r="P92" s="1">
        <v>1.4E-3</v>
      </c>
      <c r="Q92" s="98">
        <v>5.28</v>
      </c>
      <c r="R92" s="1">
        <v>0</v>
      </c>
      <c r="S92" s="98">
        <v>0</v>
      </c>
      <c r="T92" s="1">
        <v>7.8700000000000006E-2</v>
      </c>
      <c r="U92" s="98">
        <v>295.48</v>
      </c>
      <c r="V92" s="1">
        <v>2.7000000000000001E-3</v>
      </c>
      <c r="W92" s="98">
        <v>9.98</v>
      </c>
      <c r="X92" s="1">
        <v>1.0948</v>
      </c>
      <c r="Y92" s="98">
        <v>4109.3599999999997</v>
      </c>
      <c r="Z92" s="99">
        <v>7863.04</v>
      </c>
    </row>
    <row r="93" spans="2:26" ht="24.75" customHeight="1">
      <c r="B93" s="95" t="s">
        <v>254</v>
      </c>
      <c r="C93" s="96" t="s">
        <v>89</v>
      </c>
      <c r="D93" s="97" t="s">
        <v>166</v>
      </c>
      <c r="E93" s="98">
        <v>5706.15</v>
      </c>
      <c r="F93" s="1">
        <v>0.80889999999999995</v>
      </c>
      <c r="G93" s="98">
        <v>4615.71</v>
      </c>
      <c r="H93" s="1">
        <v>0.12909999999999999</v>
      </c>
      <c r="I93" s="98">
        <v>736.74</v>
      </c>
      <c r="J93" s="1">
        <v>4.4999999999999997E-3</v>
      </c>
      <c r="K93" s="98">
        <v>25.51</v>
      </c>
      <c r="L93" s="1">
        <v>0</v>
      </c>
      <c r="M93" s="98">
        <v>0</v>
      </c>
      <c r="N93" s="1">
        <v>0</v>
      </c>
      <c r="O93" s="98">
        <v>0</v>
      </c>
      <c r="P93" s="1">
        <v>8.9999999999999998E-4</v>
      </c>
      <c r="Q93" s="98">
        <v>5.28</v>
      </c>
      <c r="R93" s="1">
        <v>0</v>
      </c>
      <c r="S93" s="98">
        <v>0</v>
      </c>
      <c r="T93" s="1">
        <v>5.1799999999999999E-2</v>
      </c>
      <c r="U93" s="98">
        <v>295.48</v>
      </c>
      <c r="V93" s="1">
        <v>1.6999999999999999E-3</v>
      </c>
      <c r="W93" s="98">
        <v>9.98</v>
      </c>
      <c r="X93" s="1">
        <v>0.99690000000000001</v>
      </c>
      <c r="Y93" s="98">
        <v>5688.71</v>
      </c>
      <c r="Z93" s="99">
        <v>11394.86</v>
      </c>
    </row>
    <row r="94" spans="2:26" ht="24.75" customHeight="1">
      <c r="B94" s="95" t="s">
        <v>255</v>
      </c>
      <c r="C94" s="96" t="s">
        <v>90</v>
      </c>
      <c r="D94" s="97" t="s">
        <v>166</v>
      </c>
      <c r="E94" s="98">
        <v>3885.3</v>
      </c>
      <c r="F94" s="1">
        <v>0.8367</v>
      </c>
      <c r="G94" s="98">
        <v>3250.83</v>
      </c>
      <c r="H94" s="1">
        <v>0.18959999999999999</v>
      </c>
      <c r="I94" s="98">
        <v>736.74</v>
      </c>
      <c r="J94" s="1">
        <v>6.6E-3</v>
      </c>
      <c r="K94" s="98">
        <v>25.51</v>
      </c>
      <c r="L94" s="1">
        <v>0</v>
      </c>
      <c r="M94" s="98">
        <v>0</v>
      </c>
      <c r="N94" s="1">
        <v>0</v>
      </c>
      <c r="O94" s="98">
        <v>0</v>
      </c>
      <c r="P94" s="1">
        <v>1.8E-3</v>
      </c>
      <c r="Q94" s="98">
        <v>6.99</v>
      </c>
      <c r="R94" s="1">
        <v>0</v>
      </c>
      <c r="S94" s="98">
        <v>0</v>
      </c>
      <c r="T94" s="1">
        <v>7.6100000000000001E-2</v>
      </c>
      <c r="U94" s="98">
        <v>295.48</v>
      </c>
      <c r="V94" s="1">
        <v>2.5999999999999999E-3</v>
      </c>
      <c r="W94" s="98">
        <v>9.98</v>
      </c>
      <c r="X94" s="1">
        <v>1.1133</v>
      </c>
      <c r="Y94" s="98">
        <v>4325.53</v>
      </c>
      <c r="Z94" s="99">
        <v>8210.84</v>
      </c>
    </row>
    <row r="95" spans="2:26" ht="24.75" customHeight="1">
      <c r="B95" s="95" t="s">
        <v>256</v>
      </c>
      <c r="C95" s="96" t="s">
        <v>91</v>
      </c>
      <c r="D95" s="97" t="s">
        <v>166</v>
      </c>
      <c r="E95" s="98">
        <v>5180.3999999999996</v>
      </c>
      <c r="F95" s="1">
        <v>0.8367</v>
      </c>
      <c r="G95" s="98">
        <v>4334.4399999999996</v>
      </c>
      <c r="H95" s="1">
        <v>0.14219999999999999</v>
      </c>
      <c r="I95" s="98">
        <v>736.74</v>
      </c>
      <c r="J95" s="1">
        <v>4.8999999999999998E-3</v>
      </c>
      <c r="K95" s="98">
        <v>25.51</v>
      </c>
      <c r="L95" s="1">
        <v>0</v>
      </c>
      <c r="M95" s="98">
        <v>0</v>
      </c>
      <c r="N95" s="1">
        <v>0</v>
      </c>
      <c r="O95" s="98">
        <v>0</v>
      </c>
      <c r="P95" s="1">
        <v>1.2999999999999999E-3</v>
      </c>
      <c r="Q95" s="98">
        <v>6.99</v>
      </c>
      <c r="R95" s="1">
        <v>0</v>
      </c>
      <c r="S95" s="98">
        <v>0</v>
      </c>
      <c r="T95" s="1">
        <v>5.7000000000000002E-2</v>
      </c>
      <c r="U95" s="98">
        <v>295.48</v>
      </c>
      <c r="V95" s="1">
        <v>1.9E-3</v>
      </c>
      <c r="W95" s="98">
        <v>9.98</v>
      </c>
      <c r="X95" s="1">
        <v>1.0442</v>
      </c>
      <c r="Y95" s="98">
        <v>5409.15</v>
      </c>
      <c r="Z95" s="99">
        <v>10589.55</v>
      </c>
    </row>
    <row r="96" spans="2:26" ht="24.75" customHeight="1">
      <c r="B96" s="95" t="s">
        <v>257</v>
      </c>
      <c r="C96" s="96" t="s">
        <v>92</v>
      </c>
      <c r="D96" s="97" t="s">
        <v>166</v>
      </c>
      <c r="E96" s="98">
        <v>8013.69</v>
      </c>
      <c r="F96" s="1">
        <v>0.8367</v>
      </c>
      <c r="G96" s="98">
        <v>6705.05</v>
      </c>
      <c r="H96" s="1">
        <v>9.1899999999999996E-2</v>
      </c>
      <c r="I96" s="98">
        <v>736.74</v>
      </c>
      <c r="J96" s="1">
        <v>3.2000000000000002E-3</v>
      </c>
      <c r="K96" s="98">
        <v>25.51</v>
      </c>
      <c r="L96" s="1">
        <v>0</v>
      </c>
      <c r="M96" s="98">
        <v>0</v>
      </c>
      <c r="N96" s="1">
        <v>0</v>
      </c>
      <c r="O96" s="98">
        <v>0</v>
      </c>
      <c r="P96" s="1">
        <v>8.9999999999999998E-4</v>
      </c>
      <c r="Q96" s="98">
        <v>6.99</v>
      </c>
      <c r="R96" s="1">
        <v>0</v>
      </c>
      <c r="S96" s="98">
        <v>0</v>
      </c>
      <c r="T96" s="1">
        <v>3.6900000000000002E-2</v>
      </c>
      <c r="U96" s="98">
        <v>295.48</v>
      </c>
      <c r="V96" s="1">
        <v>1.1999999999999999E-3</v>
      </c>
      <c r="W96" s="98">
        <v>9.98</v>
      </c>
      <c r="X96" s="1">
        <v>0.9708</v>
      </c>
      <c r="Y96" s="98">
        <v>7779.76</v>
      </c>
      <c r="Z96" s="99">
        <v>15793.45</v>
      </c>
    </row>
    <row r="97" spans="2:26" ht="24.75" customHeight="1">
      <c r="B97" s="95" t="s">
        <v>258</v>
      </c>
      <c r="C97" s="96" t="s">
        <v>93</v>
      </c>
      <c r="D97" s="97" t="s">
        <v>166</v>
      </c>
      <c r="E97" s="98">
        <v>3075.8</v>
      </c>
      <c r="F97" s="1">
        <v>0.82050000000000001</v>
      </c>
      <c r="G97" s="98">
        <v>2523.6999999999998</v>
      </c>
      <c r="H97" s="1">
        <v>0.23949999999999999</v>
      </c>
      <c r="I97" s="98">
        <v>736.74</v>
      </c>
      <c r="J97" s="1">
        <v>8.3000000000000001E-3</v>
      </c>
      <c r="K97" s="98">
        <v>25.51</v>
      </c>
      <c r="L97" s="1">
        <v>0</v>
      </c>
      <c r="M97" s="98">
        <v>0</v>
      </c>
      <c r="N97" s="1">
        <v>1.12E-2</v>
      </c>
      <c r="O97" s="98">
        <v>34.479999999999997</v>
      </c>
      <c r="P97" s="1">
        <v>2E-3</v>
      </c>
      <c r="Q97" s="98">
        <v>6.14</v>
      </c>
      <c r="R97" s="1">
        <v>0</v>
      </c>
      <c r="S97" s="98">
        <v>0</v>
      </c>
      <c r="T97" s="1">
        <v>9.6100000000000005E-2</v>
      </c>
      <c r="U97" s="98">
        <v>295.48</v>
      </c>
      <c r="V97" s="1">
        <v>3.2000000000000002E-3</v>
      </c>
      <c r="W97" s="98">
        <v>9.98</v>
      </c>
      <c r="X97" s="1">
        <v>1.1808000000000001</v>
      </c>
      <c r="Y97" s="98">
        <v>3632.03</v>
      </c>
      <c r="Z97" s="99">
        <v>6707.84</v>
      </c>
    </row>
    <row r="98" spans="2:26" ht="24.75" customHeight="1">
      <c r="B98" s="95" t="s">
        <v>259</v>
      </c>
      <c r="C98" s="96" t="s">
        <v>94</v>
      </c>
      <c r="D98" s="97" t="s">
        <v>166</v>
      </c>
      <c r="E98" s="98">
        <v>4101.07</v>
      </c>
      <c r="F98" s="1">
        <v>0.82050000000000001</v>
      </c>
      <c r="G98" s="98">
        <v>3364.93</v>
      </c>
      <c r="H98" s="1">
        <v>0.17960000000000001</v>
      </c>
      <c r="I98" s="98">
        <v>736.74</v>
      </c>
      <c r="J98" s="1">
        <v>6.1999999999999998E-3</v>
      </c>
      <c r="K98" s="98">
        <v>25.51</v>
      </c>
      <c r="L98" s="1">
        <v>0</v>
      </c>
      <c r="M98" s="98">
        <v>0</v>
      </c>
      <c r="N98" s="1">
        <v>0</v>
      </c>
      <c r="O98" s="98">
        <v>0</v>
      </c>
      <c r="P98" s="1">
        <v>1.5E-3</v>
      </c>
      <c r="Q98" s="98">
        <v>6.14</v>
      </c>
      <c r="R98" s="1">
        <v>0</v>
      </c>
      <c r="S98" s="98">
        <v>0</v>
      </c>
      <c r="T98" s="1">
        <v>7.1999999999999995E-2</v>
      </c>
      <c r="U98" s="98">
        <v>295.48</v>
      </c>
      <c r="V98" s="1">
        <v>2.3999999999999998E-3</v>
      </c>
      <c r="W98" s="98">
        <v>9.98</v>
      </c>
      <c r="X98" s="1">
        <v>1.0823</v>
      </c>
      <c r="Y98" s="98">
        <v>4438.78</v>
      </c>
      <c r="Z98" s="99">
        <v>8539.85</v>
      </c>
    </row>
    <row r="99" spans="2:26" ht="24.75" customHeight="1">
      <c r="B99" s="95" t="s">
        <v>260</v>
      </c>
      <c r="C99" s="96" t="s">
        <v>95</v>
      </c>
      <c r="D99" s="97" t="s">
        <v>166</v>
      </c>
      <c r="E99" s="98">
        <v>6246.53</v>
      </c>
      <c r="F99" s="1">
        <v>0.82050000000000001</v>
      </c>
      <c r="G99" s="98">
        <v>5125.28</v>
      </c>
      <c r="H99" s="1">
        <v>0.1179</v>
      </c>
      <c r="I99" s="98">
        <v>736.74</v>
      </c>
      <c r="J99" s="1">
        <v>4.1000000000000003E-3</v>
      </c>
      <c r="K99" s="98">
        <v>25.51</v>
      </c>
      <c r="L99" s="1">
        <v>0</v>
      </c>
      <c r="M99" s="98">
        <v>0</v>
      </c>
      <c r="N99" s="1">
        <v>0</v>
      </c>
      <c r="O99" s="98">
        <v>0</v>
      </c>
      <c r="P99" s="1">
        <v>1E-3</v>
      </c>
      <c r="Q99" s="98">
        <v>6.14</v>
      </c>
      <c r="R99" s="1">
        <v>0</v>
      </c>
      <c r="S99" s="98">
        <v>0</v>
      </c>
      <c r="T99" s="1">
        <v>4.7300000000000002E-2</v>
      </c>
      <c r="U99" s="98">
        <v>295.48</v>
      </c>
      <c r="V99" s="1">
        <v>1.6000000000000001E-3</v>
      </c>
      <c r="W99" s="98">
        <v>9.98</v>
      </c>
      <c r="X99" s="1">
        <v>0.99239999999999995</v>
      </c>
      <c r="Y99" s="98">
        <v>6199.13</v>
      </c>
      <c r="Z99" s="99">
        <v>12445.66</v>
      </c>
    </row>
    <row r="100" spans="2:26" ht="24.75" customHeight="1">
      <c r="B100" s="95" t="s">
        <v>261</v>
      </c>
      <c r="C100" s="96" t="s">
        <v>96</v>
      </c>
      <c r="D100" s="97" t="s">
        <v>166</v>
      </c>
      <c r="E100" s="98">
        <v>4027.98</v>
      </c>
      <c r="F100" s="1">
        <v>0.83889999999999998</v>
      </c>
      <c r="G100" s="98">
        <v>3379.07</v>
      </c>
      <c r="H100" s="1">
        <v>0.18290000000000001</v>
      </c>
      <c r="I100" s="98">
        <v>736.74</v>
      </c>
      <c r="J100" s="1">
        <v>6.3E-3</v>
      </c>
      <c r="K100" s="98">
        <v>25.51</v>
      </c>
      <c r="L100" s="1">
        <v>0</v>
      </c>
      <c r="M100" s="98">
        <v>0</v>
      </c>
      <c r="N100" s="1">
        <v>0</v>
      </c>
      <c r="O100" s="98">
        <v>0</v>
      </c>
      <c r="P100" s="1">
        <v>1.8E-3</v>
      </c>
      <c r="Q100" s="98">
        <v>7.17</v>
      </c>
      <c r="R100" s="1">
        <v>0</v>
      </c>
      <c r="S100" s="98">
        <v>0</v>
      </c>
      <c r="T100" s="1">
        <v>7.3400000000000007E-2</v>
      </c>
      <c r="U100" s="98">
        <v>295.48</v>
      </c>
      <c r="V100" s="1">
        <v>2.5000000000000001E-3</v>
      </c>
      <c r="W100" s="98">
        <v>9.98</v>
      </c>
      <c r="X100" s="1">
        <v>1.1057999999999999</v>
      </c>
      <c r="Y100" s="98">
        <v>4453.96</v>
      </c>
      <c r="Z100" s="99">
        <v>8481.94</v>
      </c>
    </row>
    <row r="101" spans="2:26" ht="24.75" customHeight="1">
      <c r="B101" s="95" t="s">
        <v>262</v>
      </c>
      <c r="C101" s="96" t="s">
        <v>97</v>
      </c>
      <c r="D101" s="97" t="s">
        <v>166</v>
      </c>
      <c r="E101" s="98">
        <v>5370.64</v>
      </c>
      <c r="F101" s="1">
        <v>0.83889999999999998</v>
      </c>
      <c r="G101" s="98">
        <v>4505.43</v>
      </c>
      <c r="H101" s="1">
        <v>0.13719999999999999</v>
      </c>
      <c r="I101" s="98">
        <v>736.74</v>
      </c>
      <c r="J101" s="1">
        <v>4.7999999999999996E-3</v>
      </c>
      <c r="K101" s="98">
        <v>25.51</v>
      </c>
      <c r="L101" s="1">
        <v>0</v>
      </c>
      <c r="M101" s="98">
        <v>0</v>
      </c>
      <c r="N101" s="1">
        <v>0</v>
      </c>
      <c r="O101" s="98">
        <v>0</v>
      </c>
      <c r="P101" s="1">
        <v>1.2999999999999999E-3</v>
      </c>
      <c r="Q101" s="98">
        <v>7.17</v>
      </c>
      <c r="R101" s="1">
        <v>0</v>
      </c>
      <c r="S101" s="98">
        <v>0</v>
      </c>
      <c r="T101" s="1">
        <v>5.5E-2</v>
      </c>
      <c r="U101" s="98">
        <v>295.48</v>
      </c>
      <c r="V101" s="1">
        <v>1.9E-3</v>
      </c>
      <c r="W101" s="98">
        <v>9.98</v>
      </c>
      <c r="X101" s="1">
        <v>1.0389999999999999</v>
      </c>
      <c r="Y101" s="98">
        <v>5580.31</v>
      </c>
      <c r="Z101" s="99">
        <v>10950.95</v>
      </c>
    </row>
    <row r="102" spans="2:26" ht="24.75" customHeight="1">
      <c r="B102" s="95" t="s">
        <v>263</v>
      </c>
      <c r="C102" s="96" t="s">
        <v>98</v>
      </c>
      <c r="D102" s="97" t="s">
        <v>166</v>
      </c>
      <c r="E102" s="98">
        <v>8040.47</v>
      </c>
      <c r="F102" s="1">
        <v>0.83889999999999998</v>
      </c>
      <c r="G102" s="98">
        <v>6745.15</v>
      </c>
      <c r="H102" s="1">
        <v>9.1600000000000001E-2</v>
      </c>
      <c r="I102" s="98">
        <v>736.74</v>
      </c>
      <c r="J102" s="1">
        <v>3.2000000000000002E-3</v>
      </c>
      <c r="K102" s="98">
        <v>25.51</v>
      </c>
      <c r="L102" s="1">
        <v>0</v>
      </c>
      <c r="M102" s="98">
        <v>0</v>
      </c>
      <c r="N102" s="1">
        <v>0</v>
      </c>
      <c r="O102" s="98">
        <v>0</v>
      </c>
      <c r="P102" s="1">
        <v>8.9999999999999998E-4</v>
      </c>
      <c r="Q102" s="98">
        <v>7.17</v>
      </c>
      <c r="R102" s="1">
        <v>0</v>
      </c>
      <c r="S102" s="98">
        <v>0</v>
      </c>
      <c r="T102" s="1">
        <v>3.6700000000000003E-2</v>
      </c>
      <c r="U102" s="98">
        <v>295.48</v>
      </c>
      <c r="V102" s="1">
        <v>1.1999999999999999E-3</v>
      </c>
      <c r="W102" s="98">
        <v>9.98</v>
      </c>
      <c r="X102" s="1">
        <v>0.97260000000000002</v>
      </c>
      <c r="Y102" s="98">
        <v>7820.04</v>
      </c>
      <c r="Z102" s="99">
        <v>15860.51</v>
      </c>
    </row>
    <row r="103" spans="2:26" ht="24.75" customHeight="1">
      <c r="B103" s="495" t="s">
        <v>684</v>
      </c>
      <c r="C103" s="496"/>
      <c r="D103" s="496"/>
      <c r="E103" s="496"/>
      <c r="F103" s="496"/>
      <c r="G103" s="496"/>
      <c r="H103" s="496"/>
      <c r="I103" s="496"/>
      <c r="J103" s="496"/>
      <c r="K103" s="496"/>
      <c r="L103" s="496"/>
      <c r="M103" s="496"/>
      <c r="N103" s="496"/>
      <c r="O103" s="496"/>
      <c r="P103" s="496"/>
      <c r="Q103" s="496"/>
      <c r="R103" s="496"/>
      <c r="S103" s="496"/>
      <c r="T103" s="496"/>
      <c r="U103" s="496"/>
      <c r="V103" s="496"/>
      <c r="W103" s="496"/>
      <c r="X103" s="496"/>
      <c r="Y103" s="496"/>
      <c r="Z103" s="496"/>
    </row>
    <row r="104" spans="2:26" ht="24.75" customHeight="1">
      <c r="B104" s="95" t="s">
        <v>696</v>
      </c>
      <c r="C104" s="96" t="s">
        <v>697</v>
      </c>
      <c r="D104" s="97" t="s">
        <v>299</v>
      </c>
      <c r="E104" s="98">
        <v>9.39</v>
      </c>
      <c r="F104" s="1">
        <v>1.1315999999999999</v>
      </c>
      <c r="G104" s="98">
        <v>10.63</v>
      </c>
      <c r="H104" s="1">
        <v>0.41020000000000001</v>
      </c>
      <c r="I104" s="98">
        <v>3.85</v>
      </c>
      <c r="J104" s="1">
        <v>1.8100000000000002E-2</v>
      </c>
      <c r="K104" s="98">
        <v>0.17</v>
      </c>
      <c r="L104" s="1">
        <v>0</v>
      </c>
      <c r="M104" s="98">
        <v>0</v>
      </c>
      <c r="N104" s="1">
        <v>5.5500000000000001E-2</v>
      </c>
      <c r="O104" s="98">
        <v>0.52</v>
      </c>
      <c r="P104" s="1">
        <v>2.2000000000000001E-3</v>
      </c>
      <c r="Q104" s="98">
        <v>0.02</v>
      </c>
      <c r="R104" s="1">
        <v>0</v>
      </c>
      <c r="S104" s="98">
        <v>0</v>
      </c>
      <c r="T104" s="1">
        <v>0.1724</v>
      </c>
      <c r="U104" s="98">
        <v>1.62</v>
      </c>
      <c r="V104" s="1">
        <v>5.7999999999999996E-3</v>
      </c>
      <c r="W104" s="98">
        <v>0.05</v>
      </c>
      <c r="X104" s="1">
        <v>1.7959000000000001</v>
      </c>
      <c r="Y104" s="98">
        <v>16.86</v>
      </c>
      <c r="Z104" s="99">
        <v>26.25</v>
      </c>
    </row>
    <row r="105" spans="2:26" ht="24.75" customHeight="1">
      <c r="B105" s="95" t="s">
        <v>264</v>
      </c>
      <c r="C105" s="96"/>
      <c r="D105" s="97"/>
      <c r="E105" s="98"/>
      <c r="F105" s="1"/>
      <c r="G105" s="98"/>
      <c r="H105" s="1"/>
      <c r="I105" s="98"/>
      <c r="J105" s="1"/>
      <c r="K105" s="98"/>
      <c r="L105" s="1"/>
      <c r="M105" s="98"/>
      <c r="N105" s="1"/>
      <c r="O105" s="98"/>
      <c r="P105" s="1"/>
      <c r="Q105" s="98"/>
      <c r="R105" s="1"/>
      <c r="S105" s="98"/>
      <c r="T105" s="1"/>
      <c r="U105" s="98"/>
      <c r="V105" s="1"/>
      <c r="W105" s="98"/>
      <c r="X105" s="1"/>
      <c r="Y105" s="98"/>
      <c r="Z105" s="99"/>
    </row>
    <row r="106" spans="2:26" ht="24.75" customHeight="1">
      <c r="B106" s="95"/>
      <c r="C106" s="96"/>
      <c r="D106" s="97"/>
      <c r="E106" s="98"/>
      <c r="F106" s="1"/>
      <c r="G106" s="98"/>
      <c r="H106" s="1"/>
      <c r="I106" s="98"/>
      <c r="J106" s="1"/>
      <c r="K106" s="98"/>
      <c r="L106" s="1"/>
      <c r="M106" s="98"/>
      <c r="N106" s="1"/>
      <c r="O106" s="98"/>
      <c r="P106" s="1"/>
      <c r="Q106" s="98"/>
      <c r="R106" s="1"/>
      <c r="S106" s="98"/>
      <c r="T106" s="1"/>
      <c r="U106" s="98"/>
      <c r="V106" s="1"/>
      <c r="W106" s="98"/>
      <c r="X106" s="1"/>
      <c r="Y106" s="98"/>
      <c r="Z106" s="99"/>
    </row>
    <row r="107" spans="2:26" ht="24.75" customHeight="1">
      <c r="B107" s="95"/>
      <c r="C107" s="96"/>
      <c r="D107" s="97"/>
      <c r="E107" s="98"/>
      <c r="F107" s="1"/>
      <c r="G107" s="98"/>
      <c r="H107" s="1"/>
      <c r="I107" s="98"/>
      <c r="J107" s="1"/>
      <c r="K107" s="98"/>
      <c r="L107" s="1"/>
      <c r="M107" s="98"/>
      <c r="N107" s="1"/>
      <c r="O107" s="98"/>
      <c r="P107" s="1"/>
      <c r="Q107" s="98"/>
      <c r="R107" s="1"/>
      <c r="S107" s="98"/>
      <c r="T107" s="1"/>
      <c r="U107" s="98"/>
      <c r="V107" s="1"/>
      <c r="W107" s="98"/>
      <c r="X107" s="1"/>
      <c r="Y107" s="98"/>
      <c r="Z107" s="99"/>
    </row>
    <row r="108" spans="2:26" ht="24.75" customHeight="1">
      <c r="B108" s="95"/>
      <c r="C108" s="96"/>
      <c r="D108" s="97"/>
      <c r="E108" s="98"/>
      <c r="F108" s="1"/>
      <c r="G108" s="98"/>
      <c r="H108" s="1"/>
      <c r="I108" s="98"/>
      <c r="J108" s="1"/>
      <c r="K108" s="98"/>
      <c r="L108" s="1"/>
      <c r="M108" s="98"/>
      <c r="N108" s="1"/>
      <c r="O108" s="98"/>
      <c r="P108" s="1"/>
      <c r="Q108" s="98"/>
      <c r="R108" s="1"/>
      <c r="S108" s="98"/>
      <c r="T108" s="1"/>
      <c r="U108" s="98"/>
      <c r="V108" s="1"/>
      <c r="W108" s="98"/>
      <c r="X108" s="1"/>
      <c r="Y108" s="98"/>
      <c r="Z108" s="99"/>
    </row>
    <row r="109" spans="2:26" ht="24.75" customHeight="1">
      <c r="B109" s="95"/>
      <c r="C109" s="96"/>
      <c r="D109" s="97"/>
      <c r="E109" s="98"/>
      <c r="F109" s="1"/>
      <c r="G109" s="98"/>
      <c r="H109" s="1"/>
      <c r="I109" s="98"/>
      <c r="J109" s="1"/>
      <c r="K109" s="98"/>
      <c r="L109" s="1"/>
      <c r="M109" s="98"/>
      <c r="N109" s="1"/>
      <c r="O109" s="98"/>
      <c r="P109" s="1"/>
      <c r="Q109" s="98"/>
      <c r="R109" s="1"/>
      <c r="S109" s="98"/>
      <c r="T109" s="1"/>
      <c r="U109" s="98"/>
      <c r="V109" s="1"/>
      <c r="W109" s="98"/>
      <c r="X109" s="1"/>
      <c r="Y109" s="98"/>
      <c r="Z109" s="99"/>
    </row>
    <row r="110" spans="2:26" ht="24.75" customHeight="1">
      <c r="B110" s="95"/>
      <c r="C110" s="96"/>
      <c r="D110" s="97"/>
      <c r="E110" s="98"/>
      <c r="F110" s="1"/>
      <c r="G110" s="98"/>
      <c r="H110" s="1"/>
      <c r="I110" s="98"/>
      <c r="J110" s="1"/>
      <c r="K110" s="98"/>
      <c r="L110" s="1"/>
      <c r="M110" s="98"/>
      <c r="N110" s="1"/>
      <c r="O110" s="98"/>
      <c r="P110" s="1"/>
      <c r="Q110" s="98"/>
      <c r="R110" s="1"/>
      <c r="S110" s="98"/>
      <c r="T110" s="1"/>
      <c r="U110" s="98"/>
      <c r="V110" s="1"/>
      <c r="W110" s="98"/>
      <c r="X110" s="1"/>
      <c r="Y110" s="98"/>
      <c r="Z110" s="99"/>
    </row>
    <row r="111" spans="2:26" ht="24.75" customHeight="1">
      <c r="B111" s="95"/>
      <c r="C111" s="96"/>
      <c r="D111" s="97"/>
      <c r="E111" s="98"/>
      <c r="F111" s="1"/>
      <c r="G111" s="98"/>
      <c r="H111" s="1"/>
      <c r="I111" s="98"/>
      <c r="J111" s="1"/>
      <c r="K111" s="98"/>
      <c r="L111" s="1"/>
      <c r="M111" s="98"/>
      <c r="N111" s="1"/>
      <c r="O111" s="98"/>
      <c r="P111" s="1"/>
      <c r="Q111" s="98"/>
      <c r="R111" s="1"/>
      <c r="S111" s="98"/>
      <c r="T111" s="1"/>
      <c r="U111" s="98"/>
      <c r="V111" s="1"/>
      <c r="W111" s="98"/>
      <c r="X111" s="1"/>
      <c r="Y111" s="98"/>
      <c r="Z111" s="99"/>
    </row>
    <row r="112" spans="2:26" ht="24.75" customHeight="1">
      <c r="B112" s="95"/>
      <c r="C112" s="96"/>
      <c r="D112" s="97"/>
      <c r="E112" s="98"/>
      <c r="F112" s="1"/>
      <c r="G112" s="98"/>
      <c r="H112" s="1"/>
      <c r="I112" s="98"/>
      <c r="J112" s="1"/>
      <c r="K112" s="98"/>
      <c r="L112" s="1"/>
      <c r="M112" s="98"/>
      <c r="N112" s="1"/>
      <c r="O112" s="98"/>
      <c r="P112" s="1"/>
      <c r="Q112" s="98"/>
      <c r="R112" s="1"/>
      <c r="S112" s="98"/>
      <c r="T112" s="1"/>
      <c r="U112" s="98"/>
      <c r="V112" s="1"/>
      <c r="W112" s="98"/>
      <c r="X112" s="1"/>
      <c r="Y112" s="98"/>
      <c r="Z112" s="99"/>
    </row>
    <row r="113" spans="2:2">
      <c r="B113" s="497"/>
    </row>
  </sheetData>
  <autoFilter ref="B1:Z102" xr:uid="{651DE2A1-518C-4567-B433-A8622D7B5E6C}">
    <filterColumn colId="4"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2" showButton="0"/>
  </autoFilter>
  <mergeCells count="17">
    <mergeCell ref="V2:W2"/>
    <mergeCell ref="R1:W1"/>
    <mergeCell ref="X1:Y2"/>
    <mergeCell ref="Z1:Z2"/>
    <mergeCell ref="H2:I2"/>
    <mergeCell ref="J2:K2"/>
    <mergeCell ref="L2:M2"/>
    <mergeCell ref="N2:O2"/>
    <mergeCell ref="P2:Q2"/>
    <mergeCell ref="R2:S2"/>
    <mergeCell ref="T2:U2"/>
    <mergeCell ref="H1:Q1"/>
    <mergeCell ref="B1:B3"/>
    <mergeCell ref="C1:C3"/>
    <mergeCell ref="D1:D3"/>
    <mergeCell ref="E1:E2"/>
    <mergeCell ref="F1:G2"/>
  </mergeCells>
  <printOptions horizontalCentered="1"/>
  <pageMargins left="0.19685039370078741" right="0.19685039370078741" top="1.32" bottom="0.70866141732283472" header="0.19685039370078741" footer="0.19685039370078741"/>
  <pageSetup paperSize="9" scale="50" fitToWidth="0" fitToHeight="0" orientation="landscape" horizontalDpi="4000" verticalDpi="4000" r:id="rId1"/>
  <headerFooter differentFirst="1">
    <oddHeader>&amp;C&amp;"Arial,Negrito"&amp;12&amp;G
&amp;22RELATÓRIO DE CONSOLIDAÇÃO DOS CUSTOS DE MÃO DE OBRA 
&amp;20Tabela 1 - Consolidação dos custos de mão de obra - Tabela de Preços de Consultoria - mês de referência:  janeiro de 2023 (&amp;P/&amp;N)</oddHeader>
    <oddFooter>&amp;C&amp;"Arial,Negrito"&amp;14
&amp;P&amp;11
&amp;G</oddFooter>
    <firstHeader>&amp;C&amp;"Arial,Negrito"&amp;G
&amp;22RELATÓRIO DE CONSOLIDAÇÃO DOS CUSTOS DE MÃO DE OBRA 
&amp;20Tabela 1 - Consolidação dos custos de mão de obra - Tabela de Preços de Consultoria - mês de referência: janeiro de 2023</firstHeader>
    <firstFooter>&amp;C
&amp;14
&amp;"Arial,Negrito"&amp;P&amp;"Arial,Normal"&amp;11
&amp;G</firstFooter>
  </headerFooter>
  <rowBreaks count="3" manualBreakCount="3">
    <brk id="30" max="26" man="1"/>
    <brk id="58" max="26" man="1"/>
    <brk id="86" max="26"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09F49-B320-4BD8-9937-489DC7BAEC7F}">
  <sheetPr>
    <tabColor rgb="FF00B050"/>
    <pageSetUpPr fitToPage="1"/>
  </sheetPr>
  <dimension ref="A1:H27"/>
  <sheetViews>
    <sheetView workbookViewId="0"/>
  </sheetViews>
  <sheetFormatPr defaultColWidth="3.85546875" defaultRowHeight="15"/>
  <cols>
    <col min="1" max="1" width="6.85546875" style="472" customWidth="1"/>
    <col min="2" max="2" width="16.85546875" style="472" customWidth="1"/>
    <col min="3" max="3" width="13.5703125" style="472" customWidth="1"/>
    <col min="4" max="4" width="57.42578125" style="472" customWidth="1"/>
    <col min="5" max="5" width="13.28515625" style="472" customWidth="1"/>
    <col min="6" max="7" width="20" style="472" customWidth="1"/>
    <col min="8" max="8" width="6.85546875" style="472" customWidth="1"/>
    <col min="9" max="11" width="3.85546875" style="168"/>
    <col min="12" max="12" width="11" style="168" customWidth="1"/>
    <col min="13" max="16384" width="3.85546875" style="168"/>
  </cols>
  <sheetData>
    <row r="1" spans="1:8">
      <c r="B1" s="473">
        <v>45474</v>
      </c>
    </row>
    <row r="2" spans="1:8" s="169" customFormat="1" ht="20.25" customHeight="1">
      <c r="A2" s="474"/>
      <c r="B2" s="475" t="s">
        <v>490</v>
      </c>
      <c r="C2" s="476"/>
      <c r="D2" s="477"/>
      <c r="E2" s="476"/>
      <c r="F2" s="476"/>
      <c r="G2" s="476"/>
      <c r="H2" s="474"/>
    </row>
    <row r="3" spans="1:8" s="169" customFormat="1" ht="24" customHeight="1">
      <c r="A3" s="474"/>
      <c r="B3" s="478" t="str">
        <f>"Tabela de Preços de Consultoria - mês de referência: "&amp;TEXT(B1,"MMMM")&amp;" de "&amp;TEXT(B1,"AAAA")</f>
        <v>Tabela de Preços de Consultoria - mês de referência: julho de 2024</v>
      </c>
      <c r="C3" s="479"/>
      <c r="D3" s="479"/>
      <c r="E3" s="479"/>
      <c r="F3" s="479"/>
      <c r="G3" s="479"/>
      <c r="H3" s="474"/>
    </row>
    <row r="4" spans="1:8" ht="27" customHeight="1">
      <c r="B4" s="1046" t="s">
        <v>313</v>
      </c>
      <c r="C4" s="1044" t="s">
        <v>146</v>
      </c>
      <c r="D4" s="1044" t="s">
        <v>268</v>
      </c>
      <c r="E4" s="1044" t="s">
        <v>334</v>
      </c>
      <c r="F4" s="1044" t="s">
        <v>491</v>
      </c>
      <c r="G4" s="1045"/>
      <c r="H4" s="483" t="s">
        <v>492</v>
      </c>
    </row>
    <row r="5" spans="1:8" ht="28.5" customHeight="1">
      <c r="B5" s="1046"/>
      <c r="C5" s="1044"/>
      <c r="D5" s="1044"/>
      <c r="E5" s="1044"/>
      <c r="F5" s="481" t="s">
        <v>297</v>
      </c>
      <c r="G5" s="482" t="s">
        <v>269</v>
      </c>
    </row>
    <row r="6" spans="1:8" ht="27" customHeight="1">
      <c r="B6" s="1038" t="s">
        <v>266</v>
      </c>
      <c r="C6" s="484" t="s">
        <v>270</v>
      </c>
      <c r="D6" s="485" t="s">
        <v>493</v>
      </c>
      <c r="E6" s="484" t="s">
        <v>271</v>
      </c>
      <c r="F6" s="486">
        <v>33.93</v>
      </c>
      <c r="G6" s="487">
        <v>6.07</v>
      </c>
    </row>
    <row r="7" spans="1:8" ht="27" customHeight="1">
      <c r="B7" s="1038"/>
      <c r="C7" s="484" t="s">
        <v>673</v>
      </c>
      <c r="D7" s="485" t="s">
        <v>674</v>
      </c>
      <c r="E7" s="484" t="s">
        <v>271</v>
      </c>
      <c r="F7" s="486">
        <v>60.18</v>
      </c>
      <c r="G7" s="487">
        <v>32.32</v>
      </c>
    </row>
    <row r="8" spans="1:8" ht="30">
      <c r="B8" s="1038"/>
      <c r="C8" s="484" t="s">
        <v>272</v>
      </c>
      <c r="D8" s="485" t="s">
        <v>675</v>
      </c>
      <c r="E8" s="484" t="s">
        <v>271</v>
      </c>
      <c r="F8" s="486">
        <v>80.680000000000007</v>
      </c>
      <c r="G8" s="487">
        <v>24.66</v>
      </c>
    </row>
    <row r="9" spans="1:8" ht="30">
      <c r="B9" s="1038"/>
      <c r="C9" s="484" t="s">
        <v>676</v>
      </c>
      <c r="D9" s="485" t="s">
        <v>677</v>
      </c>
      <c r="E9" s="484" t="s">
        <v>271</v>
      </c>
      <c r="F9" s="486">
        <v>54.69</v>
      </c>
      <c r="G9" s="487">
        <v>17</v>
      </c>
    </row>
    <row r="10" spans="1:8" ht="35.1" customHeight="1">
      <c r="B10" s="1038"/>
      <c r="C10" s="484" t="s">
        <v>273</v>
      </c>
      <c r="D10" s="485" t="s">
        <v>678</v>
      </c>
      <c r="E10" s="484" t="s">
        <v>271</v>
      </c>
      <c r="F10" s="486">
        <v>80.94</v>
      </c>
      <c r="G10" s="487">
        <v>43.25</v>
      </c>
    </row>
    <row r="11" spans="1:8" s="169" customFormat="1" ht="20.25" customHeight="1">
      <c r="A11" s="472"/>
      <c r="B11" s="488" t="s">
        <v>264</v>
      </c>
      <c r="C11" s="489"/>
      <c r="D11" s="490"/>
      <c r="E11" s="489"/>
      <c r="F11" s="491"/>
      <c r="G11" s="491"/>
      <c r="H11" s="472"/>
    </row>
    <row r="12" spans="1:8" s="169" customFormat="1" ht="24" customHeight="1">
      <c r="A12" s="472"/>
      <c r="B12" s="472"/>
      <c r="C12" s="472"/>
      <c r="D12" s="472"/>
      <c r="E12" s="472"/>
      <c r="F12" s="472"/>
      <c r="G12" s="472"/>
      <c r="H12" s="472"/>
    </row>
    <row r="13" spans="1:8" ht="18">
      <c r="A13" s="474"/>
      <c r="B13" s="475" t="s">
        <v>494</v>
      </c>
      <c r="C13" s="476"/>
      <c r="D13" s="477"/>
      <c r="E13" s="476"/>
      <c r="F13" s="476"/>
      <c r="G13" s="476"/>
      <c r="H13" s="474"/>
    </row>
    <row r="14" spans="1:8" ht="27" customHeight="1">
      <c r="A14" s="474"/>
      <c r="B14" s="478" t="str">
        <f>"Tabela de Preços de Consultoria - mês de referência: "&amp;TEXT(B1,"MMMM")&amp;" de "&amp;TEXT(B1,"AAAA")</f>
        <v>Tabela de Preços de Consultoria - mês de referência: julho de 2024</v>
      </c>
      <c r="C14" s="479"/>
      <c r="D14" s="479"/>
      <c r="E14" s="479"/>
      <c r="F14" s="479"/>
      <c r="G14" s="479"/>
      <c r="H14" s="474"/>
    </row>
    <row r="15" spans="1:8" ht="27" customHeight="1">
      <c r="B15" s="480" t="s">
        <v>313</v>
      </c>
      <c r="C15" s="481" t="s">
        <v>146</v>
      </c>
      <c r="D15" s="1044" t="s">
        <v>268</v>
      </c>
      <c r="E15" s="1044"/>
      <c r="F15" s="481" t="s">
        <v>334</v>
      </c>
      <c r="G15" s="482" t="s">
        <v>495</v>
      </c>
    </row>
    <row r="16" spans="1:8" ht="27" customHeight="1">
      <c r="B16" s="1038" t="s">
        <v>274</v>
      </c>
      <c r="C16" s="484" t="s">
        <v>275</v>
      </c>
      <c r="D16" s="1042" t="s">
        <v>679</v>
      </c>
      <c r="E16" s="1043"/>
      <c r="F16" s="484" t="s">
        <v>496</v>
      </c>
      <c r="G16" s="494">
        <v>47.7</v>
      </c>
    </row>
    <row r="17" spans="2:7" ht="27" customHeight="1">
      <c r="B17" s="1038"/>
      <c r="C17" s="484" t="s">
        <v>276</v>
      </c>
      <c r="D17" s="1042" t="s">
        <v>680</v>
      </c>
      <c r="E17" s="1043"/>
      <c r="F17" s="484" t="s">
        <v>496</v>
      </c>
      <c r="G17" s="494">
        <v>45.83</v>
      </c>
    </row>
    <row r="18" spans="2:7" ht="27" customHeight="1">
      <c r="B18" s="1038" t="s">
        <v>277</v>
      </c>
      <c r="C18" s="484" t="s">
        <v>278</v>
      </c>
      <c r="D18" s="1042" t="s">
        <v>279</v>
      </c>
      <c r="E18" s="1043"/>
      <c r="F18" s="484" t="s">
        <v>497</v>
      </c>
      <c r="G18" s="494">
        <v>463.24</v>
      </c>
    </row>
    <row r="19" spans="2:7" ht="27" customHeight="1">
      <c r="B19" s="1038"/>
      <c r="C19" s="484" t="s">
        <v>280</v>
      </c>
      <c r="D19" s="1042" t="s">
        <v>281</v>
      </c>
      <c r="E19" s="1043"/>
      <c r="F19" s="484" t="s">
        <v>497</v>
      </c>
      <c r="G19" s="494">
        <v>42.41</v>
      </c>
    </row>
    <row r="20" spans="2:7" ht="27" customHeight="1">
      <c r="B20" s="1039" t="s">
        <v>498</v>
      </c>
      <c r="C20" s="484" t="s">
        <v>282</v>
      </c>
      <c r="D20" s="1042" t="s">
        <v>283</v>
      </c>
      <c r="E20" s="1043"/>
      <c r="F20" s="484" t="s">
        <v>166</v>
      </c>
      <c r="G20" s="494">
        <v>5366.11</v>
      </c>
    </row>
    <row r="21" spans="2:7" ht="27" customHeight="1">
      <c r="B21" s="1040"/>
      <c r="C21" s="484" t="s">
        <v>284</v>
      </c>
      <c r="D21" s="1042" t="s">
        <v>285</v>
      </c>
      <c r="E21" s="1043"/>
      <c r="F21" s="484" t="s">
        <v>166</v>
      </c>
      <c r="G21" s="494">
        <v>4482.07</v>
      </c>
    </row>
    <row r="22" spans="2:7" ht="27" customHeight="1">
      <c r="B22" s="1040"/>
      <c r="C22" s="484" t="s">
        <v>286</v>
      </c>
      <c r="D22" s="1042" t="s">
        <v>287</v>
      </c>
      <c r="E22" s="1043"/>
      <c r="F22" s="484" t="s">
        <v>166</v>
      </c>
      <c r="G22" s="494">
        <v>3554.26</v>
      </c>
    </row>
    <row r="23" spans="2:7" ht="27" customHeight="1">
      <c r="B23" s="1040"/>
      <c r="C23" s="484" t="s">
        <v>288</v>
      </c>
      <c r="D23" s="1042" t="s">
        <v>289</v>
      </c>
      <c r="E23" s="1043"/>
      <c r="F23" s="484" t="s">
        <v>166</v>
      </c>
      <c r="G23" s="494">
        <v>3998.31</v>
      </c>
    </row>
    <row r="24" spans="2:7" ht="21.75" customHeight="1">
      <c r="B24" s="1041"/>
      <c r="C24" s="484" t="s">
        <v>681</v>
      </c>
      <c r="D24" s="492" t="s">
        <v>682</v>
      </c>
      <c r="E24" s="493"/>
      <c r="F24" s="484" t="s">
        <v>166</v>
      </c>
      <c r="G24" s="494">
        <v>871.33</v>
      </c>
    </row>
    <row r="25" spans="2:7" ht="24" customHeight="1">
      <c r="B25" s="1038" t="s">
        <v>499</v>
      </c>
      <c r="C25" s="484" t="s">
        <v>290</v>
      </c>
      <c r="D25" s="1042" t="s">
        <v>279</v>
      </c>
      <c r="E25" s="1043"/>
      <c r="F25" s="484" t="s">
        <v>497</v>
      </c>
      <c r="G25" s="494">
        <v>134.5</v>
      </c>
    </row>
    <row r="26" spans="2:7" ht="24" customHeight="1">
      <c r="B26" s="1038"/>
      <c r="C26" s="484" t="s">
        <v>291</v>
      </c>
      <c r="D26" s="1042" t="s">
        <v>281</v>
      </c>
      <c r="E26" s="1043"/>
      <c r="F26" s="484" t="s">
        <v>497</v>
      </c>
      <c r="G26" s="494">
        <v>201.75</v>
      </c>
    </row>
    <row r="27" spans="2:7">
      <c r="B27" s="488" t="s">
        <v>264</v>
      </c>
    </row>
  </sheetData>
  <mergeCells count="21">
    <mergeCell ref="F4:G4"/>
    <mergeCell ref="D22:E22"/>
    <mergeCell ref="D23:E23"/>
    <mergeCell ref="D15:E15"/>
    <mergeCell ref="B16:B17"/>
    <mergeCell ref="D16:E16"/>
    <mergeCell ref="D17:E17"/>
    <mergeCell ref="D18:E18"/>
    <mergeCell ref="D19:E19"/>
    <mergeCell ref="D20:E20"/>
    <mergeCell ref="D21:E21"/>
    <mergeCell ref="B4:B5"/>
    <mergeCell ref="C4:C5"/>
    <mergeCell ref="D4:D5"/>
    <mergeCell ref="E4:E5"/>
    <mergeCell ref="B6:B10"/>
    <mergeCell ref="B18:B19"/>
    <mergeCell ref="B20:B24"/>
    <mergeCell ref="B25:B26"/>
    <mergeCell ref="D25:E25"/>
    <mergeCell ref="D26:E26"/>
  </mergeCells>
  <pageMargins left="0.19685039370078741" right="0.19685039370078741" top="1.2" bottom="0.6692913385826772" header="0.25" footer="0.19685039370078741"/>
  <pageSetup paperSize="9" scale="65" fitToHeight="0" orientation="portrait" horizontalDpi="1200" verticalDpi="1200" r:id="rId1"/>
  <headerFooter>
    <oddHeader>&amp;C&amp;"Arial,Negrito"&amp;12&amp;G
&amp;16RELATÓRIO DE CUSTOS GERAIS</oddHeader>
    <oddFooter>&amp;C&amp;"Arial,Negrito"&amp;10
&amp;12&amp;P&amp;11
&amp;G</oddFooter>
    <firstHeader>&amp;C&amp;"Arial,Negrito"&amp;G
RELATÓRIO DE CUSTOS GERAIS E BENEFÍCIOS E DESPESAS INDIRETAS - BDI</firstHeader>
    <firstFooter>&amp;C
&amp;"Arial,Negrito"&amp;8&amp;P&amp;"Arial,Normal"&amp;11
&amp;G</firstFooter>
  </headerFooter>
  <rowBreaks count="3" manualBreakCount="3">
    <brk id="25" min="1" max="13" man="1"/>
    <brk id="51" max="16383" man="1"/>
    <brk id="75" min="1" max="1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63D-9B48-4E72-917F-C4FC26007B4D}">
  <sheetPr>
    <tabColor rgb="FF00B050"/>
  </sheetPr>
  <dimension ref="A1:B122"/>
  <sheetViews>
    <sheetView workbookViewId="0">
      <selection sqref="A1:A3"/>
    </sheetView>
  </sheetViews>
  <sheetFormatPr defaultColWidth="8.85546875" defaultRowHeight="15"/>
  <cols>
    <col min="1" max="1" width="46.140625" style="77" customWidth="1"/>
    <col min="2" max="2" width="21.7109375" style="78" customWidth="1"/>
  </cols>
  <sheetData>
    <row r="1" spans="1:2" ht="15" customHeight="1">
      <c r="A1" s="1047" t="s">
        <v>147</v>
      </c>
      <c r="B1" s="1047" t="s">
        <v>146</v>
      </c>
    </row>
    <row r="2" spans="1:2">
      <c r="A2" s="1047"/>
      <c r="B2" s="1047"/>
    </row>
    <row r="3" spans="1:2">
      <c r="A3" s="1047"/>
      <c r="B3" s="1047"/>
    </row>
    <row r="4" spans="1:2" ht="25.5">
      <c r="A4" s="80"/>
      <c r="B4" s="79" t="str">
        <f>'TC 07-2024'!B4</f>
        <v>Profissionais mensalistas</v>
      </c>
    </row>
    <row r="5" spans="1:2">
      <c r="A5" s="80" t="str">
        <f>'TC 07-2024'!C5</f>
        <v>Advogado júnior</v>
      </c>
      <c r="B5" s="79" t="str">
        <f>'TC 07-2024'!B5</f>
        <v>P8001</v>
      </c>
    </row>
    <row r="6" spans="1:2">
      <c r="A6" s="80" t="str">
        <f>'TC 07-2024'!C6</f>
        <v>Advogado pleno</v>
      </c>
      <c r="B6" s="79" t="str">
        <f>'TC 07-2024'!B6</f>
        <v>P8002</v>
      </c>
    </row>
    <row r="7" spans="1:2">
      <c r="A7" s="80" t="str">
        <f>'TC 07-2024'!C7</f>
        <v>Advogado sênior</v>
      </c>
      <c r="B7" s="79" t="str">
        <f>'TC 07-2024'!B7</f>
        <v>P8003</v>
      </c>
    </row>
    <row r="8" spans="1:2">
      <c r="A8" s="80" t="str">
        <f>'TC 07-2024'!C8</f>
        <v>Analista de desenvolvimento de sistemas júnior</v>
      </c>
      <c r="B8" s="79" t="str">
        <f>'TC 07-2024'!B8</f>
        <v>P8007</v>
      </c>
    </row>
    <row r="9" spans="1:2">
      <c r="A9" s="80" t="str">
        <f>'TC 07-2024'!C9</f>
        <v>Analista de desenvolvimento de sistemas pleno</v>
      </c>
      <c r="B9" s="79" t="str">
        <f>'TC 07-2024'!B9</f>
        <v>P8008</v>
      </c>
    </row>
    <row r="10" spans="1:2">
      <c r="A10" s="80" t="str">
        <f>'TC 07-2024'!C10</f>
        <v>Analista de desenvolvimento de sistemas sênior</v>
      </c>
      <c r="B10" s="79" t="str">
        <f>'TC 07-2024'!B10</f>
        <v>P8009</v>
      </c>
    </row>
    <row r="11" spans="1:2">
      <c r="A11" s="80" t="str">
        <f>'TC 07-2024'!C11</f>
        <v>Arquiteto júnior</v>
      </c>
      <c r="B11" s="79" t="str">
        <f>'TC 07-2024'!B11</f>
        <v>P8013</v>
      </c>
    </row>
    <row r="12" spans="1:2">
      <c r="A12" s="80" t="str">
        <f>'TC 07-2024'!C12</f>
        <v>Arquiteto pleno</v>
      </c>
      <c r="B12" s="79" t="str">
        <f>'TC 07-2024'!B12</f>
        <v>P8014</v>
      </c>
    </row>
    <row r="13" spans="1:2">
      <c r="A13" s="80" t="str">
        <f>'TC 07-2024'!C13</f>
        <v>Arquiteto sênior</v>
      </c>
      <c r="B13" s="79" t="str">
        <f>'TC 07-2024'!B13</f>
        <v>P8015</v>
      </c>
    </row>
    <row r="14" spans="1:2">
      <c r="A14" s="80" t="str">
        <f>'TC 07-2024'!C14</f>
        <v>Assistente social júnior</v>
      </c>
      <c r="B14" s="79" t="str">
        <f>'TC 07-2024'!B14</f>
        <v>P8019</v>
      </c>
    </row>
    <row r="15" spans="1:2">
      <c r="A15" s="80" t="str">
        <f>'TC 07-2024'!C15</f>
        <v>Assistente social pleno</v>
      </c>
      <c r="B15" s="79" t="str">
        <f>'TC 07-2024'!B15</f>
        <v>P8020</v>
      </c>
    </row>
    <row r="16" spans="1:2">
      <c r="A16" s="80" t="str">
        <f>'TC 07-2024'!C16</f>
        <v>Assistente social sênior</v>
      </c>
      <c r="B16" s="79" t="str">
        <f>'TC 07-2024'!B16</f>
        <v>P8021</v>
      </c>
    </row>
    <row r="17" spans="1:2">
      <c r="A17" s="80" t="str">
        <f>'TC 07-2024'!C17</f>
        <v>Auxiliar</v>
      </c>
      <c r="B17" s="79" t="str">
        <f>'TC 07-2024'!B17</f>
        <v>P8025</v>
      </c>
    </row>
    <row r="18" spans="1:2">
      <c r="A18" s="80" t="str">
        <f>'TC 07-2024'!C18</f>
        <v>Auxiliar administrativo</v>
      </c>
      <c r="B18" s="79" t="str">
        <f>'TC 07-2024'!B18</f>
        <v>P8026</v>
      </c>
    </row>
    <row r="19" spans="1:2">
      <c r="A19" s="80" t="str">
        <f>'TC 07-2024'!C19</f>
        <v>Auxiliar de laboratório</v>
      </c>
      <c r="B19" s="79" t="str">
        <f>'TC 07-2024'!B19</f>
        <v>P8027</v>
      </c>
    </row>
    <row r="20" spans="1:2">
      <c r="A20" s="80" t="str">
        <f>'TC 07-2024'!C20</f>
        <v>Auxiliar de topografia</v>
      </c>
      <c r="B20" s="79" t="str">
        <f>'TC 07-2024'!B20</f>
        <v>P8028</v>
      </c>
    </row>
    <row r="21" spans="1:2">
      <c r="A21" s="80" t="str">
        <f>'TC 07-2024'!C21</f>
        <v>Biólogo júnior</v>
      </c>
      <c r="B21" s="79" t="str">
        <f>'TC 07-2024'!B21</f>
        <v>P8032</v>
      </c>
    </row>
    <row r="22" spans="1:2">
      <c r="A22" s="80" t="str">
        <f>'TC 07-2024'!C22</f>
        <v>Biólogo pleno</v>
      </c>
      <c r="B22" s="79" t="str">
        <f>'TC 07-2024'!B22</f>
        <v>P8033</v>
      </c>
    </row>
    <row r="23" spans="1:2">
      <c r="A23" s="80" t="str">
        <f>'TC 07-2024'!C23</f>
        <v>Biólogo sênior</v>
      </c>
      <c r="B23" s="79" t="str">
        <f>'TC 07-2024'!B23</f>
        <v>P8034</v>
      </c>
    </row>
    <row r="24" spans="1:2">
      <c r="A24" s="80" t="str">
        <f>'TC 07-2024'!C24</f>
        <v>Chefe de escritório</v>
      </c>
      <c r="B24" s="79" t="str">
        <f>'TC 07-2024'!B24</f>
        <v>P8038</v>
      </c>
    </row>
    <row r="25" spans="1:2">
      <c r="A25" s="80" t="str">
        <f>'TC 07-2024'!C25</f>
        <v>Contador júnior</v>
      </c>
      <c r="B25" s="79" t="str">
        <f>'TC 07-2024'!B25</f>
        <v>P8040</v>
      </c>
    </row>
    <row r="26" spans="1:2">
      <c r="A26" s="80" t="str">
        <f>'TC 07-2024'!C26</f>
        <v>Contador pleno</v>
      </c>
      <c r="B26" s="79" t="str">
        <f>'TC 07-2024'!B26</f>
        <v>P8041</v>
      </c>
    </row>
    <row r="27" spans="1:2">
      <c r="A27" s="80" t="str">
        <f>'TC 07-2024'!C27</f>
        <v>Contador sênior</v>
      </c>
      <c r="B27" s="79" t="str">
        <f>'TC 07-2024'!B27</f>
        <v>P8042</v>
      </c>
    </row>
    <row r="28" spans="1:2">
      <c r="A28" s="80" t="str">
        <f>'TC 07-2024'!C28</f>
        <v xml:space="preserve">Coordenador ambiental </v>
      </c>
      <c r="B28" s="79" t="str">
        <f>'TC 07-2024'!B28</f>
        <v>P8044</v>
      </c>
    </row>
    <row r="29" spans="1:2">
      <c r="A29" s="80" t="str">
        <f>'TC 07-2024'!C29</f>
        <v>Economista júnior</v>
      </c>
      <c r="B29" s="79" t="str">
        <f>'TC 07-2024'!B29</f>
        <v>P8045</v>
      </c>
    </row>
    <row r="30" spans="1:2">
      <c r="A30" s="80" t="str">
        <f>'TC 07-2024'!C30</f>
        <v>Economista pleno</v>
      </c>
      <c r="B30" s="79" t="str">
        <f>'TC 07-2024'!B30</f>
        <v>P8046</v>
      </c>
    </row>
    <row r="31" spans="1:2">
      <c r="A31" s="80" t="str">
        <f>'TC 07-2024'!C31</f>
        <v>Economista sênior</v>
      </c>
      <c r="B31" s="79" t="str">
        <f>'TC 07-2024'!B31</f>
        <v>P8047</v>
      </c>
    </row>
    <row r="32" spans="1:2">
      <c r="A32" s="80" t="str">
        <f>'TC 07-2024'!C32</f>
        <v>Engenheiro agrônomo júnior</v>
      </c>
      <c r="B32" s="79" t="str">
        <f>'TC 07-2024'!B32</f>
        <v>P8054</v>
      </c>
    </row>
    <row r="33" spans="1:2">
      <c r="A33" s="80" t="str">
        <f>'TC 07-2024'!C33</f>
        <v>Engenheiro agrônomo pleno</v>
      </c>
      <c r="B33" s="79" t="str">
        <f>'TC 07-2024'!B33</f>
        <v>P8055</v>
      </c>
    </row>
    <row r="34" spans="1:2">
      <c r="A34" s="80" t="str">
        <f>'TC 07-2024'!C34</f>
        <v>Engenheiro agrônomo sênior</v>
      </c>
      <c r="B34" s="79" t="str">
        <f>'TC 07-2024'!B34</f>
        <v>P8056</v>
      </c>
    </row>
    <row r="35" spans="1:2">
      <c r="A35" s="80" t="str">
        <f>'TC 07-2024'!C35</f>
        <v>Engenheiro ambiental júnior</v>
      </c>
      <c r="B35" s="79" t="str">
        <f>'TC 07-2024'!B35</f>
        <v>P8057</v>
      </c>
    </row>
    <row r="36" spans="1:2">
      <c r="A36" s="80" t="str">
        <f>'TC 07-2024'!C36</f>
        <v>Engenheiro ambiental pleno</v>
      </c>
      <c r="B36" s="79" t="str">
        <f>'TC 07-2024'!B36</f>
        <v>P8058</v>
      </c>
    </row>
    <row r="37" spans="1:2">
      <c r="A37" s="80" t="str">
        <f>'TC 07-2024'!C37</f>
        <v>Engenheiro ambiental sênior</v>
      </c>
      <c r="B37" s="79" t="str">
        <f>'TC 07-2024'!B37</f>
        <v>P8059</v>
      </c>
    </row>
    <row r="38" spans="1:2">
      <c r="A38" s="80" t="str">
        <f>'TC 07-2024'!C38</f>
        <v>Engenheiro consultor especial</v>
      </c>
      <c r="B38" s="79" t="str">
        <f>'TC 07-2024'!B38</f>
        <v>P8060</v>
      </c>
    </row>
    <row r="39" spans="1:2">
      <c r="A39" s="80" t="str">
        <f>'TC 07-2024'!C39</f>
        <v>Engenheiro coordenador</v>
      </c>
      <c r="B39" s="79" t="str">
        <f>'TC 07-2024'!B39</f>
        <v>P8061</v>
      </c>
    </row>
    <row r="40" spans="1:2">
      <c r="A40" s="80" t="str">
        <f>'TC 07-2024'!C40</f>
        <v>Engenheiro de pesca júnior</v>
      </c>
      <c r="B40" s="79" t="str">
        <f>'TC 07-2024'!B40</f>
        <v>P8062</v>
      </c>
    </row>
    <row r="41" spans="1:2">
      <c r="A41" s="80" t="str">
        <f>'TC 07-2024'!C41</f>
        <v>Engenheiro de pesca pleno</v>
      </c>
      <c r="B41" s="79" t="str">
        <f>'TC 07-2024'!B41</f>
        <v>P8063</v>
      </c>
    </row>
    <row r="42" spans="1:2">
      <c r="A42" s="80" t="str">
        <f>'TC 07-2024'!C42</f>
        <v>Engenheiro de pesca sênior</v>
      </c>
      <c r="B42" s="79" t="str">
        <f>'TC 07-2024'!B42</f>
        <v>P8064</v>
      </c>
    </row>
    <row r="43" spans="1:2">
      <c r="A43" s="80" t="str">
        <f>'TC 07-2024'!C43</f>
        <v>Engenheiro de projetos júnior</v>
      </c>
      <c r="B43" s="79" t="str">
        <f>'TC 07-2024'!B43</f>
        <v>P8065</v>
      </c>
    </row>
    <row r="44" spans="1:2">
      <c r="A44" s="80" t="str">
        <f>'TC 07-2024'!C44</f>
        <v>Engenheiro de projetos pleno</v>
      </c>
      <c r="B44" s="79" t="str">
        <f>'TC 07-2024'!B44</f>
        <v>P8066</v>
      </c>
    </row>
    <row r="45" spans="1:2">
      <c r="A45" s="80" t="str">
        <f>'TC 07-2024'!C45</f>
        <v>Engenheiro de projetos sênior</v>
      </c>
      <c r="B45" s="79" t="str">
        <f>'TC 07-2024'!B45</f>
        <v>P8067</v>
      </c>
    </row>
    <row r="46" spans="1:2">
      <c r="A46" s="80" t="str">
        <f>'TC 07-2024'!C46</f>
        <v>Engenheiro florestal júnior</v>
      </c>
      <c r="B46" s="79" t="str">
        <f>'TC 07-2024'!B46</f>
        <v>P8068</v>
      </c>
    </row>
    <row r="47" spans="1:2">
      <c r="A47" s="80" t="str">
        <f>'TC 07-2024'!C47</f>
        <v>Engenheiro florestal pleno</v>
      </c>
      <c r="B47" s="79" t="str">
        <f>'TC 07-2024'!B47</f>
        <v>P8069</v>
      </c>
    </row>
    <row r="48" spans="1:2">
      <c r="A48" s="80" t="str">
        <f>'TC 07-2024'!C48</f>
        <v>Engenheiro florestal sênior</v>
      </c>
      <c r="B48" s="79" t="str">
        <f>'TC 07-2024'!B48</f>
        <v>P8070</v>
      </c>
    </row>
    <row r="49" spans="1:2">
      <c r="A49" s="80" t="str">
        <f>'TC 07-2024'!C49</f>
        <v>Geólogo júnior</v>
      </c>
      <c r="B49" s="79" t="str">
        <f>'TC 07-2024'!B49</f>
        <v>P8080</v>
      </c>
    </row>
    <row r="50" spans="1:2">
      <c r="A50" s="80" t="str">
        <f>'TC 07-2024'!C50</f>
        <v>Geólogo pleno</v>
      </c>
      <c r="B50" s="79" t="str">
        <f>'TC 07-2024'!B50</f>
        <v>P8081</v>
      </c>
    </row>
    <row r="51" spans="1:2">
      <c r="A51" s="80" t="str">
        <f>'TC 07-2024'!C51</f>
        <v>Geólogo sênior</v>
      </c>
      <c r="B51" s="79" t="str">
        <f>'TC 07-2024'!B51</f>
        <v>P8082</v>
      </c>
    </row>
    <row r="52" spans="1:2">
      <c r="A52" s="80" t="str">
        <f>'TC 07-2024'!C52</f>
        <v>Jornalista júnior</v>
      </c>
      <c r="B52" s="79" t="str">
        <f>'TC 07-2024'!B52</f>
        <v>P8092</v>
      </c>
    </row>
    <row r="53" spans="1:2">
      <c r="A53" s="80" t="str">
        <f>'TC 07-2024'!C53</f>
        <v>Jornalista pleno</v>
      </c>
      <c r="B53" s="79" t="str">
        <f>'TC 07-2024'!B53</f>
        <v>P8093</v>
      </c>
    </row>
    <row r="54" spans="1:2">
      <c r="A54" s="80" t="str">
        <f>'TC 07-2024'!C54</f>
        <v>Jornalista sênior</v>
      </c>
      <c r="B54" s="79" t="str">
        <f>'TC 07-2024'!B54</f>
        <v>P8094</v>
      </c>
    </row>
    <row r="55" spans="1:2">
      <c r="A55" s="80" t="str">
        <f>'TC 07-2024'!C55</f>
        <v>Laboratorista</v>
      </c>
      <c r="B55" s="79" t="str">
        <f>'TC 07-2024'!B55</f>
        <v>P8098</v>
      </c>
    </row>
    <row r="56" spans="1:2">
      <c r="A56" s="80" t="str">
        <f>'TC 07-2024'!C56</f>
        <v>Médico veterinário</v>
      </c>
      <c r="B56" s="79" t="str">
        <f>'TC 07-2024'!B56</f>
        <v>P8102</v>
      </c>
    </row>
    <row r="57" spans="1:2">
      <c r="A57" s="80" t="str">
        <f>'TC 07-2024'!C57</f>
        <v>Meteorologista júnior</v>
      </c>
      <c r="B57" s="79" t="str">
        <f>'TC 07-2024'!B57</f>
        <v>P8106</v>
      </c>
    </row>
    <row r="58" spans="1:2">
      <c r="A58" s="80" t="str">
        <f>'TC 07-2024'!C58</f>
        <v>Meteorologista pleno</v>
      </c>
      <c r="B58" s="79" t="str">
        <f>'TC 07-2024'!B58</f>
        <v>P8107</v>
      </c>
    </row>
    <row r="59" spans="1:2">
      <c r="A59" s="80" t="str">
        <f>'TC 07-2024'!C59</f>
        <v>Meteorologista sênior</v>
      </c>
      <c r="B59" s="79" t="str">
        <f>'TC 07-2024'!B59</f>
        <v>P8108</v>
      </c>
    </row>
    <row r="60" spans="1:2">
      <c r="A60" s="80" t="str">
        <f>'TC 07-2024'!C60</f>
        <v>Motorista de caminhão</v>
      </c>
      <c r="B60" s="79" t="str">
        <f>'TC 07-2024'!B60</f>
        <v>P8112</v>
      </c>
    </row>
    <row r="61" spans="1:2">
      <c r="A61" s="80" t="str">
        <f>'TC 07-2024'!C61</f>
        <v>Motorista de veículo leve</v>
      </c>
      <c r="B61" s="79" t="str">
        <f>'TC 07-2024'!B61</f>
        <v>P8113</v>
      </c>
    </row>
    <row r="62" spans="1:2">
      <c r="A62" s="80" t="str">
        <f>'TC 07-2024'!C62</f>
        <v>Oceanógrafo júnior</v>
      </c>
      <c r="B62" s="79" t="str">
        <f>'TC 07-2024'!B62</f>
        <v>P8117</v>
      </c>
    </row>
    <row r="63" spans="1:2">
      <c r="A63" s="80" t="str">
        <f>'TC 07-2024'!C63</f>
        <v>Oceanógrafo pleno</v>
      </c>
      <c r="B63" s="79" t="str">
        <f>'TC 07-2024'!B63</f>
        <v>P8118</v>
      </c>
    </row>
    <row r="64" spans="1:2">
      <c r="A64" s="80" t="str">
        <f>'TC 07-2024'!C64</f>
        <v>Oceanógrafo sênior</v>
      </c>
      <c r="B64" s="79" t="str">
        <f>'TC 07-2024'!B64</f>
        <v>P8119</v>
      </c>
    </row>
    <row r="65" spans="1:2">
      <c r="A65" s="80" t="str">
        <f>'TC 07-2024'!C65</f>
        <v>Pedagogo júnior</v>
      </c>
      <c r="B65" s="79" t="str">
        <f>'TC 07-2024'!B65</f>
        <v>P8129</v>
      </c>
    </row>
    <row r="66" spans="1:2">
      <c r="A66" s="80" t="str">
        <f>'TC 07-2024'!C66</f>
        <v>Pedagogo pleno</v>
      </c>
      <c r="B66" s="79" t="str">
        <f>'TC 07-2024'!B66</f>
        <v>P8130</v>
      </c>
    </row>
    <row r="67" spans="1:2">
      <c r="A67" s="80" t="str">
        <f>'TC 07-2024'!C67</f>
        <v>Pedagogo sênior</v>
      </c>
      <c r="B67" s="79" t="str">
        <f>'TC 07-2024'!B67</f>
        <v>P8131</v>
      </c>
    </row>
    <row r="68" spans="1:2">
      <c r="A68" s="80" t="str">
        <f>'TC 07-2024'!C68</f>
        <v>Secretária</v>
      </c>
      <c r="B68" s="79" t="str">
        <f>'TC 07-2024'!B68</f>
        <v>P8135</v>
      </c>
    </row>
    <row r="69" spans="1:2">
      <c r="A69" s="80" t="str">
        <f>'TC 07-2024'!C69</f>
        <v>Sondador</v>
      </c>
      <c r="B69" s="79" t="str">
        <f>'TC 07-2024'!B69</f>
        <v>P8139</v>
      </c>
    </row>
    <row r="70" spans="1:2">
      <c r="A70" s="80" t="str">
        <f>'TC 07-2024'!C70</f>
        <v>Técnico ambiental</v>
      </c>
      <c r="B70" s="79" t="str">
        <f>'TC 07-2024'!B70</f>
        <v>P8143</v>
      </c>
    </row>
    <row r="71" spans="1:2">
      <c r="A71" s="80" t="str">
        <f>'TC 07-2024'!C71</f>
        <v>Técnico de obras</v>
      </c>
      <c r="B71" s="79" t="str">
        <f>'TC 07-2024'!B71</f>
        <v>P8147</v>
      </c>
    </row>
    <row r="72" spans="1:2">
      <c r="A72" s="80" t="str">
        <f>'TC 07-2024'!C72</f>
        <v>Técnico de segurança do trabalho</v>
      </c>
      <c r="B72" s="79" t="str">
        <f>'TC 07-2024'!B72</f>
        <v>P8151</v>
      </c>
    </row>
    <row r="73" spans="1:2">
      <c r="A73" s="80" t="str">
        <f>'TC 07-2024'!C73</f>
        <v>Técnico em geoprocessamento</v>
      </c>
      <c r="B73" s="79" t="str">
        <f>'TC 07-2024'!B73</f>
        <v>P8155</v>
      </c>
    </row>
    <row r="74" spans="1:2">
      <c r="A74" s="80" t="str">
        <f>'TC 07-2024'!C74</f>
        <v>Técnico em informática - programador</v>
      </c>
      <c r="B74" s="79" t="str">
        <f>'TC 07-2024'!B74</f>
        <v>P8159</v>
      </c>
    </row>
    <row r="75" spans="1:2">
      <c r="A75" s="80" t="str">
        <f>'TC 07-2024'!C75</f>
        <v>Topógrafo</v>
      </c>
      <c r="B75" s="79" t="str">
        <f>'TC 07-2024'!B75</f>
        <v>P8163</v>
      </c>
    </row>
    <row r="76" spans="1:2">
      <c r="A76" s="80" t="str">
        <f>'TC 07-2024'!C76</f>
        <v>Arquivista júnior</v>
      </c>
      <c r="B76" s="79" t="str">
        <f>'TC 07-2024'!B76</f>
        <v>P8167</v>
      </c>
    </row>
    <row r="77" spans="1:2">
      <c r="A77" s="80" t="str">
        <f>'TC 07-2024'!C77</f>
        <v>Arquivista pleno</v>
      </c>
      <c r="B77" s="79" t="str">
        <f>'TC 07-2024'!B77</f>
        <v>P8168</v>
      </c>
    </row>
    <row r="78" spans="1:2">
      <c r="A78" s="80" t="str">
        <f>'TC 07-2024'!C78</f>
        <v>Arquivista sênior</v>
      </c>
      <c r="B78" s="79" t="str">
        <f>'TC 07-2024'!B78</f>
        <v>P8169</v>
      </c>
    </row>
    <row r="79" spans="1:2">
      <c r="A79" s="80" t="str">
        <f>'TC 07-2024'!C79</f>
        <v>Administrador júnior</v>
      </c>
      <c r="B79" s="79" t="str">
        <f>'TC 07-2024'!B79</f>
        <v>P8173</v>
      </c>
    </row>
    <row r="80" spans="1:2">
      <c r="A80" s="80" t="str">
        <f>'TC 07-2024'!C80</f>
        <v>Administrador pleno</v>
      </c>
      <c r="B80" s="79" t="str">
        <f>'TC 07-2024'!B80</f>
        <v>P8174</v>
      </c>
    </row>
    <row r="81" spans="1:2">
      <c r="A81" s="80" t="str">
        <f>'TC 07-2024'!C81</f>
        <v>Administrador sênior</v>
      </c>
      <c r="B81" s="79" t="str">
        <f>'TC 07-2024'!B81</f>
        <v>P8175</v>
      </c>
    </row>
    <row r="82" spans="1:2">
      <c r="A82" s="80" t="str">
        <f>'TC 07-2024'!C82</f>
        <v>Engenheiro agrimensor júnior</v>
      </c>
      <c r="B82" s="79" t="str">
        <f>'TC 07-2024'!B82</f>
        <v>P8180</v>
      </c>
    </row>
    <row r="83" spans="1:2">
      <c r="A83" s="80" t="str">
        <f>'TC 07-2024'!C83</f>
        <v>Engenheiro agrimensor pleno</v>
      </c>
      <c r="B83" s="79" t="str">
        <f>'TC 07-2024'!B83</f>
        <v>P8181</v>
      </c>
    </row>
    <row r="84" spans="1:2">
      <c r="A84" s="80" t="str">
        <f>'TC 07-2024'!C84</f>
        <v>Engenheiro agrimensor sênior</v>
      </c>
      <c r="B84" s="79" t="str">
        <f>'TC 07-2024'!B84</f>
        <v>P8182</v>
      </c>
    </row>
    <row r="85" spans="1:2">
      <c r="A85" s="80" t="str">
        <f>'TC 07-2024'!C85</f>
        <v>Geógrafo júnior</v>
      </c>
      <c r="B85" s="79" t="str">
        <f>'TC 07-2024'!B85</f>
        <v>P8183</v>
      </c>
    </row>
    <row r="86" spans="1:2">
      <c r="A86" s="80" t="str">
        <f>'TC 07-2024'!C86</f>
        <v>Geógrafo pleno</v>
      </c>
      <c r="B86" s="79" t="str">
        <f>'TC 07-2024'!B86</f>
        <v>P8184</v>
      </c>
    </row>
    <row r="87" spans="1:2">
      <c r="A87" s="80" t="str">
        <f>'TC 07-2024'!C87</f>
        <v>Geógrafo sênior</v>
      </c>
      <c r="B87" s="79" t="str">
        <f>'TC 07-2024'!B87</f>
        <v>P8185</v>
      </c>
    </row>
    <row r="88" spans="1:2">
      <c r="A88" s="80" t="str">
        <f>'TC 07-2024'!C88</f>
        <v>Antropólogo júnior</v>
      </c>
      <c r="B88" s="79" t="str">
        <f>'TC 07-2024'!B88</f>
        <v>P8186</v>
      </c>
    </row>
    <row r="89" spans="1:2">
      <c r="A89" s="80" t="str">
        <f>'TC 07-2024'!C89</f>
        <v>Antropólogo pleno</v>
      </c>
      <c r="B89" s="79" t="str">
        <f>'TC 07-2024'!B89</f>
        <v>P8187</v>
      </c>
    </row>
    <row r="90" spans="1:2">
      <c r="A90" s="80" t="str">
        <f>'TC 07-2024'!C90</f>
        <v>Antropólogo sênior</v>
      </c>
      <c r="B90" s="79" t="str">
        <f>'TC 07-2024'!B90</f>
        <v>P8188</v>
      </c>
    </row>
    <row r="91" spans="1:2">
      <c r="A91" s="80" t="str">
        <f>'TC 07-2024'!C91</f>
        <v>Arqueólogo júnior</v>
      </c>
      <c r="B91" s="79" t="str">
        <f>'TC 07-2024'!B91</f>
        <v>P8189</v>
      </c>
    </row>
    <row r="92" spans="1:2">
      <c r="A92" s="80" t="str">
        <f>'TC 07-2024'!C92</f>
        <v>Arqueólogo pleno</v>
      </c>
      <c r="B92" s="79" t="str">
        <f>'TC 07-2024'!B92</f>
        <v>P8190</v>
      </c>
    </row>
    <row r="93" spans="1:2">
      <c r="A93" s="80" t="str">
        <f>'TC 07-2024'!C93</f>
        <v>Arqueólogo sênior</v>
      </c>
      <c r="B93" s="79" t="str">
        <f>'TC 07-2024'!B93</f>
        <v>P8191</v>
      </c>
    </row>
    <row r="94" spans="1:2">
      <c r="A94" s="80" t="str">
        <f>'TC 07-2024'!C94</f>
        <v>Historiador júnior</v>
      </c>
      <c r="B94" s="79" t="str">
        <f>'TC 07-2024'!B94</f>
        <v>P8192</v>
      </c>
    </row>
    <row r="95" spans="1:2">
      <c r="A95" s="80" t="str">
        <f>'TC 07-2024'!C95</f>
        <v>Historiador pleno</v>
      </c>
      <c r="B95" s="79" t="str">
        <f>'TC 07-2024'!B95</f>
        <v>P8193</v>
      </c>
    </row>
    <row r="96" spans="1:2">
      <c r="A96" s="80" t="str">
        <f>'TC 07-2024'!C96</f>
        <v>Historiador sênior</v>
      </c>
      <c r="B96" s="79" t="str">
        <f>'TC 07-2024'!B96</f>
        <v>P8194</v>
      </c>
    </row>
    <row r="97" spans="1:2">
      <c r="A97" s="80" t="str">
        <f>'TC 07-2024'!C97</f>
        <v>Paleontólogo júnior</v>
      </c>
      <c r="B97" s="79" t="str">
        <f>'TC 07-2024'!B97</f>
        <v>P8195</v>
      </c>
    </row>
    <row r="98" spans="1:2">
      <c r="A98" s="80" t="str">
        <f>'TC 07-2024'!C98</f>
        <v>Paleontólogo pleno</v>
      </c>
      <c r="B98" s="79" t="str">
        <f>'TC 07-2024'!B98</f>
        <v>P8196</v>
      </c>
    </row>
    <row r="99" spans="1:2">
      <c r="A99" s="80" t="str">
        <f>'TC 07-2024'!C99</f>
        <v>Paleontólogo sênior</v>
      </c>
      <c r="B99" s="79" t="str">
        <f>'TC 07-2024'!B99</f>
        <v>P8197</v>
      </c>
    </row>
    <row r="100" spans="1:2">
      <c r="A100" s="80" t="str">
        <f>'TC 07-2024'!C100</f>
        <v>Sociólogo júnior</v>
      </c>
      <c r="B100" s="79" t="str">
        <f>'TC 07-2024'!B100</f>
        <v>P8198</v>
      </c>
    </row>
    <row r="101" spans="1:2">
      <c r="A101" s="80" t="str">
        <f>'TC 07-2024'!C101</f>
        <v>Sociólogo pleno</v>
      </c>
      <c r="B101" s="79" t="str">
        <f>'TC 07-2024'!B101</f>
        <v>P8199</v>
      </c>
    </row>
    <row r="102" spans="1:2">
      <c r="A102" s="80" t="str">
        <f>'TC 07-2024'!C102</f>
        <v>Sociólogo sênior</v>
      </c>
      <c r="B102" s="79" t="str">
        <f>'TC 07-2024'!B102</f>
        <v>P8200</v>
      </c>
    </row>
    <row r="103" spans="1:2">
      <c r="A103" s="80">
        <f>'TC 07-2024'!C103</f>
        <v>0</v>
      </c>
      <c r="B103" s="79" t="str">
        <f>'TC 07-2024'!B103</f>
        <v>Profissionais horistas</v>
      </c>
    </row>
    <row r="104" spans="1:2">
      <c r="A104" s="80" t="str">
        <f>'TC 07-2024'!C104</f>
        <v>Motorista de veículo leve - horista</v>
      </c>
      <c r="B104" s="79" t="str">
        <f>'TC 07-2024'!B104</f>
        <v>P8264</v>
      </c>
    </row>
    <row r="105" spans="1:2">
      <c r="A105" s="80">
        <f>'TC 07-2024'!C105</f>
        <v>0</v>
      </c>
      <c r="B105" s="79" t="str">
        <f>'TC 07-2024'!B105</f>
        <v>Fonte: FGV IBRE</v>
      </c>
    </row>
    <row r="106" spans="1:2">
      <c r="A106" s="80">
        <f>'TC 07-2024'!C106</f>
        <v>0</v>
      </c>
      <c r="B106" s="79">
        <f>'TC 07-2024'!B106</f>
        <v>0</v>
      </c>
    </row>
    <row r="107" spans="1:2">
      <c r="A107" s="80">
        <f>'TC 07-2024'!C107</f>
        <v>0</v>
      </c>
      <c r="B107" s="79">
        <f>'TC 07-2024'!B107</f>
        <v>0</v>
      </c>
    </row>
    <row r="108" spans="1:2">
      <c r="A108" s="80">
        <f>'TC 07-2024'!C108</f>
        <v>0</v>
      </c>
      <c r="B108" s="79">
        <f>'TC 07-2024'!B108</f>
        <v>0</v>
      </c>
    </row>
    <row r="109" spans="1:2">
      <c r="A109" s="80">
        <f>'TC 07-2024'!C109</f>
        <v>0</v>
      </c>
      <c r="B109" s="79">
        <f>'TC 07-2024'!B109</f>
        <v>0</v>
      </c>
    </row>
    <row r="110" spans="1:2">
      <c r="A110" s="80">
        <f>'TC 07-2024'!C110</f>
        <v>0</v>
      </c>
      <c r="B110" s="79">
        <f>'TC 07-2024'!B110</f>
        <v>0</v>
      </c>
    </row>
    <row r="111" spans="1:2">
      <c r="A111" s="80">
        <f>'TC 07-2024'!C111</f>
        <v>0</v>
      </c>
      <c r="B111" s="79">
        <f>'TC 07-2024'!B111</f>
        <v>0</v>
      </c>
    </row>
    <row r="112" spans="1:2">
      <c r="A112" s="80">
        <f>'TC 07-2024'!C112</f>
        <v>0</v>
      </c>
      <c r="B112" s="79">
        <f>'TC 07-2024'!B112</f>
        <v>0</v>
      </c>
    </row>
    <row r="113" spans="1:2">
      <c r="A113" s="80">
        <f>'TC 07-2024'!C113</f>
        <v>0</v>
      </c>
      <c r="B113" s="79">
        <f>'TC 07-2024'!B113</f>
        <v>0</v>
      </c>
    </row>
    <row r="115" spans="1:2" ht="15.75" thickBot="1">
      <c r="A115" s="81" t="s">
        <v>266</v>
      </c>
      <c r="B115"/>
    </row>
    <row r="116" spans="1:2">
      <c r="A116" s="1048" t="s">
        <v>268</v>
      </c>
      <c r="B116" s="1050" t="s">
        <v>267</v>
      </c>
    </row>
    <row r="117" spans="1:2" ht="15.75" thickBot="1">
      <c r="A117" s="1049"/>
      <c r="B117" s="1051"/>
    </row>
    <row r="118" spans="1:2">
      <c r="A118" s="82" t="str">
        <f>'TC-CustosGerais'!D6</f>
        <v>Veículo leve - 53 kW (sem motorista)</v>
      </c>
      <c r="B118" s="499" t="str">
        <f>'TC-CustosGerais'!C6</f>
        <v>E8889</v>
      </c>
    </row>
    <row r="119" spans="1:2">
      <c r="A119" s="82" t="str">
        <f>'TC-CustosGerais'!D7</f>
        <v>Veículo leve - 53 kW (com motorista)</v>
      </c>
      <c r="B119" s="499" t="str">
        <f>'TC-CustosGerais'!C7</f>
        <v>E8890</v>
      </c>
    </row>
    <row r="120" spans="1:2" ht="25.5">
      <c r="A120" s="82" t="str">
        <f>'TC-CustosGerais'!D8</f>
        <v>Veículo leve picape 4 x 4 com capacidade de 1,10 t - 147 kW (sem motorista)</v>
      </c>
      <c r="B120" s="499" t="str">
        <f>'TC-CustosGerais'!C8</f>
        <v>E8891</v>
      </c>
    </row>
    <row r="121" spans="1:2" ht="25.5">
      <c r="A121" s="82" t="str">
        <f>'TC-CustosGerais'!D9</f>
        <v>Veículo tipo van furgão com capacidade de 1,38 t - 100 kW (sem motorista)</v>
      </c>
      <c r="B121" s="499" t="str">
        <f>'TC-CustosGerais'!C9</f>
        <v>E8888</v>
      </c>
    </row>
    <row r="122" spans="1:2" ht="25.5">
      <c r="A122" s="82" t="str">
        <f>'TC-CustosGerais'!D10</f>
        <v>Veículo tipo van furgão com capacidade de 1,38 t - 100 kW (com motorista)</v>
      </c>
      <c r="B122" s="499" t="str">
        <f>'TC-CustosGerais'!C10</f>
        <v>E8887</v>
      </c>
    </row>
  </sheetData>
  <mergeCells count="4">
    <mergeCell ref="A1:A3"/>
    <mergeCell ref="B1:B3"/>
    <mergeCell ref="A116:A117"/>
    <mergeCell ref="B116:B117"/>
  </mergeCells>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855C-19FB-420B-8CE7-3B374F56867D}">
  <sheetPr>
    <tabColor rgb="FF00B050"/>
  </sheetPr>
  <dimension ref="A1:I6"/>
  <sheetViews>
    <sheetView workbookViewId="0">
      <selection activeCell="B10" sqref="B10"/>
    </sheetView>
  </sheetViews>
  <sheetFormatPr defaultColWidth="9.140625" defaultRowHeight="15"/>
  <cols>
    <col min="1" max="1" width="9.140625" style="105"/>
    <col min="2" max="2" width="63.85546875" style="105" customWidth="1"/>
    <col min="3" max="3" width="11.42578125" style="105" customWidth="1"/>
    <col min="4" max="7" width="12.42578125" style="105" customWidth="1"/>
    <col min="8" max="9" width="13" style="105" customWidth="1"/>
    <col min="10" max="16384" width="9.140625" style="105"/>
  </cols>
  <sheetData>
    <row r="1" spans="1:9" ht="41.25" customHeight="1">
      <c r="A1" s="1003" t="s">
        <v>146</v>
      </c>
      <c r="B1" s="1003" t="s">
        <v>292</v>
      </c>
      <c r="C1" s="1004" t="s">
        <v>334</v>
      </c>
      <c r="D1" s="1003" t="s">
        <v>293</v>
      </c>
      <c r="E1" s="1003" t="s">
        <v>294</v>
      </c>
      <c r="F1" s="1003" t="s">
        <v>295</v>
      </c>
      <c r="G1" s="1003" t="s">
        <v>296</v>
      </c>
      <c r="H1" s="1003" t="s">
        <v>56267</v>
      </c>
      <c r="I1" s="1003"/>
    </row>
    <row r="2" spans="1:9" ht="16.5" customHeight="1">
      <c r="A2" s="1003"/>
      <c r="B2" s="1003"/>
      <c r="C2" s="1005"/>
      <c r="D2" s="1003"/>
      <c r="E2" s="1003"/>
      <c r="F2" s="1003"/>
      <c r="G2" s="1003"/>
      <c r="H2" s="104" t="s">
        <v>297</v>
      </c>
      <c r="I2" s="104" t="s">
        <v>269</v>
      </c>
    </row>
    <row r="3" spans="1:9" ht="33.75" customHeight="1">
      <c r="A3" s="106" t="s">
        <v>658</v>
      </c>
      <c r="B3" s="107" t="s">
        <v>657</v>
      </c>
      <c r="C3" s="109" t="s">
        <v>299</v>
      </c>
      <c r="D3" s="108">
        <v>1263.3207</v>
      </c>
      <c r="E3" s="109">
        <v>0.1011</v>
      </c>
      <c r="F3" s="109">
        <v>2.2700000000000001E-2</v>
      </c>
      <c r="G3" s="109">
        <v>6.3200000000000006E-2</v>
      </c>
      <c r="H3" s="106">
        <v>0.187</v>
      </c>
      <c r="I3" s="106">
        <v>0.12379999999999999</v>
      </c>
    </row>
    <row r="4" spans="1:9" ht="33.75" customHeight="1">
      <c r="A4" s="106" t="s">
        <v>656</v>
      </c>
      <c r="B4" s="107" t="s">
        <v>659</v>
      </c>
      <c r="C4" s="109" t="s">
        <v>299</v>
      </c>
      <c r="D4" s="108">
        <v>3124.3604</v>
      </c>
      <c r="E4" s="109">
        <v>0.24990000000000001</v>
      </c>
      <c r="F4" s="109">
        <v>5.62E-2</v>
      </c>
      <c r="G4" s="109">
        <v>0.15620000000000001</v>
      </c>
      <c r="H4" s="106">
        <v>0.46229999999999999</v>
      </c>
      <c r="I4" s="106">
        <v>0.30609999999999998</v>
      </c>
    </row>
    <row r="5" spans="1:9" ht="15.75">
      <c r="B5" s="111"/>
      <c r="C5" s="111"/>
    </row>
    <row r="6" spans="1:9">
      <c r="B6" s="112"/>
      <c r="C6" s="112"/>
    </row>
  </sheetData>
  <mergeCells count="8">
    <mergeCell ref="H1:I1"/>
    <mergeCell ref="A1:A2"/>
    <mergeCell ref="B1:B2"/>
    <mergeCell ref="D1:D2"/>
    <mergeCell ref="E1:E2"/>
    <mergeCell ref="F1:F2"/>
    <mergeCell ref="G1:G2"/>
    <mergeCell ref="C1:C2"/>
  </mergeCells>
  <pageMargins left="0.511811024" right="0.511811024" top="0.78740157499999996" bottom="0.78740157499999996" header="0.31496062000000002" footer="0.31496062000000002"/>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C673-3C77-481C-802A-FA7CC29131B8}">
  <sheetPr>
    <tabColor rgb="FF00B050"/>
  </sheetPr>
  <dimension ref="A1:H11"/>
  <sheetViews>
    <sheetView workbookViewId="0">
      <selection activeCell="F19" sqref="F19"/>
    </sheetView>
  </sheetViews>
  <sheetFormatPr defaultColWidth="9.140625" defaultRowHeight="15"/>
  <cols>
    <col min="1" max="1" width="13.42578125" style="105" customWidth="1"/>
    <col min="2" max="2" width="38" style="105" customWidth="1"/>
    <col min="3" max="3" width="35.42578125" style="105" customWidth="1"/>
    <col min="4" max="5" width="13" style="105" customWidth="1"/>
    <col min="6" max="6" width="11.85546875" style="105" customWidth="1"/>
    <col min="7" max="7" width="12.42578125" style="105" customWidth="1"/>
    <col min="8" max="8" width="18.140625" style="105" customWidth="1"/>
    <col min="9" max="9" width="9.140625" style="105"/>
    <col min="10" max="10" width="11.5703125" style="105" bestFit="1" customWidth="1"/>
    <col min="11" max="16384" width="9.140625" style="105"/>
  </cols>
  <sheetData>
    <row r="1" spans="1:8" ht="54.75" customHeight="1">
      <c r="A1" s="104" t="s">
        <v>146</v>
      </c>
      <c r="B1" s="104" t="s">
        <v>298</v>
      </c>
      <c r="C1" s="104" t="s">
        <v>660</v>
      </c>
      <c r="D1" s="1052" t="s">
        <v>661</v>
      </c>
      <c r="E1" s="1053"/>
      <c r="F1" s="104" t="s">
        <v>326</v>
      </c>
      <c r="G1" s="104" t="s">
        <v>334</v>
      </c>
      <c r="H1" s="104" t="str">
        <f>"Custo Horário (R$/h)
Data base: "&amp;TEXT(Dados!$C$16,"mmm/aa")</f>
        <v>Custo Horário (R$/h)
Data base: jul/24</v>
      </c>
    </row>
    <row r="2" spans="1:8" ht="33.75" customHeight="1">
      <c r="A2" s="106" t="s">
        <v>662</v>
      </c>
      <c r="B2" s="107" t="s">
        <v>663</v>
      </c>
      <c r="C2" s="466" t="s">
        <v>664</v>
      </c>
      <c r="D2" s="680">
        <v>48.61</v>
      </c>
      <c r="E2" s="681" t="s">
        <v>665</v>
      </c>
      <c r="F2" s="467">
        <v>1</v>
      </c>
      <c r="G2" s="109" t="s">
        <v>299</v>
      </c>
      <c r="H2" s="836">
        <f>D2/Dados!$C$18*F2</f>
        <v>0.26637076004164612</v>
      </c>
    </row>
    <row r="3" spans="1:8" ht="33.75" customHeight="1">
      <c r="A3" s="106" t="s">
        <v>666</v>
      </c>
      <c r="B3" s="107" t="s">
        <v>300</v>
      </c>
      <c r="C3" s="468" t="s">
        <v>667</v>
      </c>
      <c r="D3" s="680">
        <v>14317.06</v>
      </c>
      <c r="E3" s="681" t="s">
        <v>668</v>
      </c>
      <c r="F3" s="467">
        <v>0.5</v>
      </c>
      <c r="G3" s="109" t="s">
        <v>299</v>
      </c>
      <c r="H3" s="836">
        <f>D3/12/Dados!$C$18*F3</f>
        <v>3.2689142784079492</v>
      </c>
    </row>
    <row r="4" spans="1:8" ht="33.75" customHeight="1">
      <c r="A4" s="106" t="s">
        <v>669</v>
      </c>
      <c r="B4" s="107" t="s">
        <v>301</v>
      </c>
      <c r="C4" s="468" t="s">
        <v>670</v>
      </c>
      <c r="D4" s="680">
        <v>10562.05</v>
      </c>
      <c r="E4" s="681" t="s">
        <v>668</v>
      </c>
      <c r="F4" s="467">
        <v>0.5</v>
      </c>
      <c r="G4" s="109" t="s">
        <v>299</v>
      </c>
      <c r="H4" s="836">
        <f>D4/12/Dados!$C$18*F4</f>
        <v>2.4115590808628777</v>
      </c>
    </row>
    <row r="5" spans="1:8" ht="33.75" customHeight="1">
      <c r="A5" s="106" t="s">
        <v>56230</v>
      </c>
      <c r="B5" s="107" t="s">
        <v>56204</v>
      </c>
      <c r="C5" s="468" t="s">
        <v>56205</v>
      </c>
      <c r="D5" s="680">
        <v>82.66</v>
      </c>
      <c r="E5" s="681" t="s">
        <v>665</v>
      </c>
      <c r="F5" s="467">
        <v>0.5</v>
      </c>
      <c r="G5" s="109" t="s">
        <v>299</v>
      </c>
      <c r="H5" s="836">
        <f>D5/Dados!$C$18*F5</f>
        <v>0.22647816318702393</v>
      </c>
    </row>
    <row r="6" spans="1:8" ht="33.75" customHeight="1">
      <c r="B6" s="110"/>
      <c r="C6" s="110"/>
      <c r="D6" s="469"/>
      <c r="E6" s="469"/>
      <c r="F6" s="469"/>
      <c r="G6" s="110"/>
    </row>
    <row r="7" spans="1:8">
      <c r="A7" s="470" t="s">
        <v>671</v>
      </c>
      <c r="B7" s="110"/>
      <c r="C7" s="110"/>
      <c r="D7" s="469"/>
      <c r="E7" s="469"/>
      <c r="F7" s="469"/>
      <c r="G7" s="110"/>
    </row>
    <row r="8" spans="1:8" ht="15.75">
      <c r="A8" s="463" t="str">
        <f>"1) Considerou-se a utilização do "&amp;B2&amp;" em "&amp;F2*100&amp;"%, haja vista a utilização deste software em todo o desenvolvimento dos trabalhos."</f>
        <v>1) Considerou-se a utilização do Pacote Microsoft 365 Business Basic em 100%, haja vista a utilização deste software em todo o desenvolvimento dos trabalhos.</v>
      </c>
      <c r="B8" s="111"/>
      <c r="C8" s="111"/>
      <c r="D8" s="471"/>
      <c r="E8" s="471"/>
      <c r="F8" s="471"/>
      <c r="G8" s="111"/>
    </row>
    <row r="9" spans="1:8">
      <c r="A9" s="463" t="str">
        <f>"2) Considerou-se a utilização do "&amp;B3&amp;" em "&amp;F3*100&amp;"%, haja vista a utilização na produção de parte do serviço no desenvolvimento dos trabalhos."</f>
        <v>2) Considerou-se a utilização do Software CAD para MAC/Windows 64bits em 50%, haja vista a utilização na produção de parte do serviço no desenvolvimento dos trabalhos.</v>
      </c>
      <c r="B9" s="112"/>
      <c r="C9" s="112"/>
      <c r="D9" s="112"/>
      <c r="E9" s="112"/>
      <c r="F9" s="112"/>
      <c r="G9" s="112"/>
    </row>
    <row r="10" spans="1:8">
      <c r="A10" s="463" t="str">
        <f>"3) Considerou-se a utilização do "&amp;B4&amp;" em "&amp;F4*100&amp;"%, haja vista a utilização na produção de parte do serviço no desenvolvimento dos trabalhos."</f>
        <v>3) Considerou-se a utilização do Software SIG para MAC/Windows 64bits em 50%, haja vista a utilização na produção de parte do serviço no desenvolvimento dos trabalhos.</v>
      </c>
    </row>
    <row r="11" spans="1:8">
      <c r="A11" s="463" t="str">
        <f>"3) Considerou-se a utilização do "&amp;B5&amp;" em "&amp;F5*100&amp;"%, haja vista a utilização na produção de parte do serviço no desenvolvimento dos trabalhos."</f>
        <v>3) Considerou-se a utilização do Compor 90 (Software de Orçamento) em 50%, haja vista a utilização na produção de parte do serviço no desenvolvimento dos trabalhos.</v>
      </c>
    </row>
  </sheetData>
  <mergeCells count="1">
    <mergeCell ref="D1:E1"/>
  </mergeCells>
  <hyperlinks>
    <hyperlink ref="C3" r:id="rId1" xr:uid="{EFFFA1D4-8DDC-401D-A055-A3BEBC077E6E}"/>
    <hyperlink ref="C4" r:id="rId2" xr:uid="{4FB0FCD3-DEA5-43B8-BC03-A48FAB68AF8C}"/>
    <hyperlink ref="C5" r:id="rId3" xr:uid="{39D70549-1A72-4A8B-BB4F-C4E9063C23BD}"/>
  </hyperlinks>
  <pageMargins left="0.511811024" right="0.511811024" top="0.78740157499999996" bottom="0.78740157499999996" header="0.31496062000000002" footer="0.31496062000000002"/>
  <pageSetup paperSize="9" orientation="portrait" horizontalDpi="4294967295" verticalDpi="4294967295"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ACE16-6CDD-4582-A2AB-E2C96067B290}">
  <sheetPr>
    <tabColor rgb="FF00B050"/>
    <pageSetUpPr fitToPage="1"/>
  </sheetPr>
  <dimension ref="A1:M1535"/>
  <sheetViews>
    <sheetView workbookViewId="0"/>
  </sheetViews>
  <sheetFormatPr defaultColWidth="3.85546875" defaultRowHeight="15"/>
  <cols>
    <col min="1" max="1" width="9" style="645" customWidth="1"/>
    <col min="2" max="2" width="3.85546875" style="645"/>
    <col min="3" max="3" width="10.140625" style="651" customWidth="1"/>
    <col min="4" max="4" width="62.42578125" style="651" customWidth="1"/>
    <col min="5" max="5" width="14.42578125" style="651" customWidth="1"/>
    <col min="6" max="6" width="13.42578125" style="651" customWidth="1"/>
    <col min="7" max="7" width="13.85546875" style="651" customWidth="1"/>
    <col min="8" max="9" width="16.42578125" style="651" customWidth="1"/>
    <col min="10" max="10" width="10.42578125" style="651" customWidth="1"/>
    <col min="11" max="11" width="19.85546875" style="651" customWidth="1"/>
    <col min="12" max="12" width="3.85546875" style="645"/>
    <col min="13" max="13" width="33.140625" style="751" customWidth="1"/>
    <col min="14" max="16384" width="3.85546875" style="645"/>
  </cols>
  <sheetData>
    <row r="1" spans="1:13" ht="23.25" thickBot="1">
      <c r="C1" s="646"/>
      <c r="D1" s="647"/>
      <c r="E1" s="647"/>
      <c r="F1" s="647"/>
      <c r="G1" s="647"/>
      <c r="H1" s="647"/>
      <c r="I1" s="647"/>
      <c r="J1" s="647"/>
      <c r="K1" s="648"/>
    </row>
    <row r="2" spans="1:13" s="649" customFormat="1" ht="18.75" thickTop="1">
      <c r="C2" s="650" t="s">
        <v>829</v>
      </c>
      <c r="D2" s="651"/>
      <c r="E2" s="651"/>
      <c r="F2" s="650"/>
      <c r="G2" s="651"/>
      <c r="H2" s="651"/>
      <c r="I2" s="651"/>
      <c r="J2" s="651"/>
      <c r="K2" s="651"/>
      <c r="M2" s="751" t="str">
        <f>IF(C2="TABELA DE PREÇOS DE CONSULTORIA",C4,M1)</f>
        <v>C0001</v>
      </c>
    </row>
    <row r="3" spans="1:13" s="649" customFormat="1" ht="18">
      <c r="C3" s="652" t="s">
        <v>322</v>
      </c>
      <c r="D3" s="651"/>
      <c r="E3" s="651"/>
      <c r="F3" s="652" t="s">
        <v>830</v>
      </c>
      <c r="G3" s="651"/>
      <c r="H3" s="651"/>
      <c r="I3" s="653" t="s">
        <v>831</v>
      </c>
      <c r="J3" s="654">
        <v>1.2450000000000001</v>
      </c>
      <c r="K3" s="652" t="s">
        <v>791</v>
      </c>
      <c r="M3" s="751" t="str">
        <f t="shared" ref="M3:M66" si="0">IF(C3="TABELA DE PREÇOS DE CONSULTORIA",C5,M2)</f>
        <v>C0001</v>
      </c>
    </row>
    <row r="4" spans="1:13" ht="16.5" thickBot="1">
      <c r="A4" s="645" t="str">
        <f>IF(G4="Custo unitário direto total",M4,"")</f>
        <v/>
      </c>
      <c r="C4" s="655" t="s">
        <v>832</v>
      </c>
      <c r="D4" s="1059" t="s">
        <v>833</v>
      </c>
      <c r="E4" s="1059"/>
      <c r="F4" s="1059"/>
      <c r="G4" s="1059"/>
      <c r="H4" s="1059"/>
      <c r="I4" s="1059"/>
      <c r="J4" s="1060" t="s">
        <v>323</v>
      </c>
      <c r="K4" s="1060"/>
      <c r="M4" s="751" t="str">
        <f t="shared" si="0"/>
        <v>C0001</v>
      </c>
    </row>
    <row r="5" spans="1:13" ht="15.75" thickBot="1">
      <c r="A5" s="645" t="str">
        <f t="shared" ref="A5:A68" si="1">IF(G5="Custo unitário direto total",M5,"")</f>
        <v/>
      </c>
      <c r="C5" s="1057" t="s">
        <v>324</v>
      </c>
      <c r="D5" s="1057"/>
      <c r="E5" s="1058" t="s">
        <v>325</v>
      </c>
      <c r="F5" s="1058" t="s">
        <v>326</v>
      </c>
      <c r="G5" s="1058"/>
      <c r="H5" s="1058" t="s">
        <v>327</v>
      </c>
      <c r="I5" s="1058"/>
      <c r="K5" s="658" t="s">
        <v>328</v>
      </c>
      <c r="M5" s="751" t="str">
        <f t="shared" si="0"/>
        <v>C0001</v>
      </c>
    </row>
    <row r="6" spans="1:13" ht="15.75" thickBot="1">
      <c r="A6" s="645" t="str">
        <f t="shared" si="1"/>
        <v/>
      </c>
      <c r="C6" s="1057"/>
      <c r="D6" s="1057"/>
      <c r="E6" s="1058"/>
      <c r="F6" s="657" t="s">
        <v>834</v>
      </c>
      <c r="G6" s="657" t="s">
        <v>330</v>
      </c>
      <c r="H6" s="657" t="s">
        <v>297</v>
      </c>
      <c r="I6" s="657" t="s">
        <v>269</v>
      </c>
      <c r="J6" s="659"/>
      <c r="K6" s="657" t="s">
        <v>331</v>
      </c>
      <c r="M6" s="751" t="str">
        <f t="shared" si="0"/>
        <v>C0001</v>
      </c>
    </row>
    <row r="7" spans="1:13">
      <c r="A7" s="645" t="str">
        <f t="shared" si="1"/>
        <v/>
      </c>
      <c r="C7" s="660" t="s">
        <v>835</v>
      </c>
      <c r="D7" s="661" t="s">
        <v>836</v>
      </c>
      <c r="E7" s="662">
        <v>1</v>
      </c>
      <c r="F7" s="663">
        <v>0.38</v>
      </c>
      <c r="G7" s="663">
        <v>0.62</v>
      </c>
      <c r="H7" s="664">
        <v>1.84E-2</v>
      </c>
      <c r="I7" s="664">
        <v>1.34E-2</v>
      </c>
      <c r="K7" s="664">
        <v>1.5299999999999999E-2</v>
      </c>
      <c r="M7" s="751" t="str">
        <f t="shared" si="0"/>
        <v>C0001</v>
      </c>
    </row>
    <row r="8" spans="1:13">
      <c r="A8" s="645" t="str">
        <f t="shared" si="1"/>
        <v/>
      </c>
      <c r="C8" s="660" t="s">
        <v>837</v>
      </c>
      <c r="D8" s="661" t="s">
        <v>838</v>
      </c>
      <c r="E8" s="662">
        <v>1</v>
      </c>
      <c r="F8" s="663">
        <v>0.38</v>
      </c>
      <c r="G8" s="663">
        <v>0.62</v>
      </c>
      <c r="H8" s="664">
        <v>93.290400000000005</v>
      </c>
      <c r="I8" s="664">
        <v>48.752899999999997</v>
      </c>
      <c r="K8" s="664">
        <v>65.677199999999999</v>
      </c>
      <c r="M8" s="751" t="str">
        <f t="shared" si="0"/>
        <v>C0001</v>
      </c>
    </row>
    <row r="9" spans="1:13" ht="15.75" thickBot="1">
      <c r="A9" s="645" t="str">
        <f t="shared" si="1"/>
        <v/>
      </c>
      <c r="C9" s="659"/>
      <c r="D9" s="659"/>
      <c r="E9" s="659"/>
      <c r="F9" s="659"/>
      <c r="G9" s="659"/>
      <c r="H9" s="659"/>
      <c r="I9" s="665" t="s">
        <v>332</v>
      </c>
      <c r="J9" s="659"/>
      <c r="K9" s="666">
        <v>65.692499999999995</v>
      </c>
      <c r="M9" s="751" t="str">
        <f t="shared" si="0"/>
        <v>C0001</v>
      </c>
    </row>
    <row r="10" spans="1:13" ht="15.75" thickBot="1">
      <c r="A10" s="645" t="str">
        <f t="shared" si="1"/>
        <v/>
      </c>
      <c r="C10" s="656" t="s">
        <v>333</v>
      </c>
      <c r="D10" s="659"/>
      <c r="E10" s="657" t="s">
        <v>325</v>
      </c>
      <c r="F10" s="657" t="s">
        <v>334</v>
      </c>
      <c r="G10" s="659"/>
      <c r="H10" s="657" t="s">
        <v>327</v>
      </c>
      <c r="I10" s="1056" t="s">
        <v>335</v>
      </c>
      <c r="J10" s="1056"/>
      <c r="K10" s="1056"/>
      <c r="M10" s="751" t="str">
        <f t="shared" si="0"/>
        <v>C0001</v>
      </c>
    </row>
    <row r="11" spans="1:13" s="649" customFormat="1" ht="18">
      <c r="A11" s="645" t="str">
        <f t="shared" si="1"/>
        <v/>
      </c>
      <c r="C11" s="660" t="s">
        <v>685</v>
      </c>
      <c r="D11" s="661" t="s">
        <v>686</v>
      </c>
      <c r="E11" s="662">
        <v>1</v>
      </c>
      <c r="F11" s="660" t="s">
        <v>299</v>
      </c>
      <c r="G11" s="651"/>
      <c r="H11" s="664">
        <v>21.4556</v>
      </c>
      <c r="I11" s="651"/>
      <c r="J11" s="651"/>
      <c r="K11" s="664">
        <v>21.4556</v>
      </c>
      <c r="M11" s="751" t="str">
        <f t="shared" si="0"/>
        <v>C0001</v>
      </c>
    </row>
    <row r="12" spans="1:13" s="649" customFormat="1" ht="18">
      <c r="A12" s="645" t="str">
        <f t="shared" si="1"/>
        <v/>
      </c>
      <c r="C12" s="660" t="s">
        <v>687</v>
      </c>
      <c r="D12" s="661" t="s">
        <v>688</v>
      </c>
      <c r="E12" s="662">
        <v>1</v>
      </c>
      <c r="F12" s="660" t="s">
        <v>299</v>
      </c>
      <c r="G12" s="651"/>
      <c r="H12" s="664">
        <v>23.0107</v>
      </c>
      <c r="I12" s="651"/>
      <c r="J12" s="651"/>
      <c r="K12" s="664">
        <v>23.0107</v>
      </c>
      <c r="M12" s="751" t="str">
        <f t="shared" si="0"/>
        <v>C0001</v>
      </c>
    </row>
    <row r="13" spans="1:13">
      <c r="A13" s="645" t="str">
        <f t="shared" si="1"/>
        <v/>
      </c>
      <c r="E13" s="1054" t="s">
        <v>336</v>
      </c>
      <c r="F13" s="1054"/>
      <c r="G13" s="1054"/>
      <c r="H13" s="1054"/>
      <c r="I13" s="1054"/>
      <c r="K13" s="664">
        <v>44.466299999999997</v>
      </c>
      <c r="M13" s="751" t="str">
        <f t="shared" si="0"/>
        <v>C0001</v>
      </c>
    </row>
    <row r="14" spans="1:13" ht="15.75" thickBot="1">
      <c r="A14" s="645" t="str">
        <f t="shared" si="1"/>
        <v/>
      </c>
      <c r="C14" s="659"/>
      <c r="D14" s="659"/>
      <c r="E14" s="1056" t="s">
        <v>337</v>
      </c>
      <c r="F14" s="1056"/>
      <c r="G14" s="1056"/>
      <c r="H14" s="1056"/>
      <c r="I14" s="1056"/>
      <c r="J14" s="659"/>
      <c r="K14" s="668">
        <v>110.1588</v>
      </c>
      <c r="M14" s="751" t="str">
        <f t="shared" si="0"/>
        <v>C0001</v>
      </c>
    </row>
    <row r="15" spans="1:13">
      <c r="A15" s="645" t="str">
        <f t="shared" si="1"/>
        <v/>
      </c>
      <c r="E15" s="1054" t="s">
        <v>338</v>
      </c>
      <c r="F15" s="1054"/>
      <c r="G15" s="1054"/>
      <c r="H15" s="1054"/>
      <c r="I15" s="1054"/>
      <c r="K15" s="669">
        <v>88.480999999999995</v>
      </c>
      <c r="M15" s="751" t="str">
        <f t="shared" si="0"/>
        <v>C0001</v>
      </c>
    </row>
    <row r="16" spans="1:13">
      <c r="A16" s="645" t="str">
        <f t="shared" si="1"/>
        <v/>
      </c>
      <c r="I16" s="667" t="s">
        <v>339</v>
      </c>
      <c r="K16" s="670" t="s">
        <v>265</v>
      </c>
      <c r="M16" s="751" t="str">
        <f t="shared" si="0"/>
        <v>C0001</v>
      </c>
    </row>
    <row r="17" spans="1:13" ht="15.75" thickBot="1">
      <c r="A17" s="645" t="str">
        <f t="shared" si="1"/>
        <v/>
      </c>
      <c r="C17" s="659"/>
      <c r="D17" s="659"/>
      <c r="E17" s="659"/>
      <c r="F17" s="659"/>
      <c r="G17" s="659"/>
      <c r="H17" s="659"/>
      <c r="I17" s="665" t="s">
        <v>340</v>
      </c>
      <c r="J17" s="659"/>
      <c r="K17" s="668" t="s">
        <v>265</v>
      </c>
      <c r="M17" s="751" t="str">
        <f t="shared" si="0"/>
        <v>C0001</v>
      </c>
    </row>
    <row r="18" spans="1:13" ht="15.75" thickBot="1">
      <c r="A18" s="645" t="str">
        <f t="shared" si="1"/>
        <v/>
      </c>
      <c r="C18" s="656" t="s">
        <v>341</v>
      </c>
      <c r="D18" s="659"/>
      <c r="E18" s="657" t="s">
        <v>325</v>
      </c>
      <c r="F18" s="657" t="s">
        <v>334</v>
      </c>
      <c r="G18" s="659"/>
      <c r="H18" s="657" t="s">
        <v>342</v>
      </c>
      <c r="I18" s="1056" t="s">
        <v>343</v>
      </c>
      <c r="J18" s="1056"/>
      <c r="K18" s="1056"/>
      <c r="M18" s="751" t="str">
        <f t="shared" si="0"/>
        <v>C0001</v>
      </c>
    </row>
    <row r="19" spans="1:13" ht="28.5">
      <c r="A19" s="645" t="str">
        <f t="shared" si="1"/>
        <v/>
      </c>
      <c r="C19" s="660" t="s">
        <v>839</v>
      </c>
      <c r="D19" s="661" t="s">
        <v>840</v>
      </c>
      <c r="E19" s="662">
        <v>5.6999999999999998E-4</v>
      </c>
      <c r="F19" s="660" t="s">
        <v>791</v>
      </c>
      <c r="H19" s="664">
        <v>1500</v>
      </c>
      <c r="K19" s="664">
        <v>0.85499999999999998</v>
      </c>
      <c r="M19" s="751" t="str">
        <f t="shared" si="0"/>
        <v>C0001</v>
      </c>
    </row>
    <row r="20" spans="1:13" ht="28.5">
      <c r="A20" s="645" t="str">
        <f t="shared" si="1"/>
        <v/>
      </c>
      <c r="C20" s="660" t="s">
        <v>841</v>
      </c>
      <c r="D20" s="661" t="s">
        <v>842</v>
      </c>
      <c r="E20" s="662">
        <v>5.6999999999999998E-4</v>
      </c>
      <c r="F20" s="660" t="s">
        <v>791</v>
      </c>
      <c r="H20" s="664">
        <v>1500</v>
      </c>
      <c r="K20" s="664">
        <v>0.85499999999999998</v>
      </c>
      <c r="M20" s="751" t="str">
        <f t="shared" si="0"/>
        <v>C0001</v>
      </c>
    </row>
    <row r="21" spans="1:13">
      <c r="A21" s="645" t="str">
        <f t="shared" si="1"/>
        <v/>
      </c>
      <c r="C21" s="660" t="s">
        <v>843</v>
      </c>
      <c r="D21" s="661" t="s">
        <v>844</v>
      </c>
      <c r="E21" s="662">
        <v>0.15969</v>
      </c>
      <c r="F21" s="660" t="s">
        <v>791</v>
      </c>
      <c r="H21" s="664">
        <v>16.5</v>
      </c>
      <c r="K21" s="664">
        <v>2.6349</v>
      </c>
      <c r="M21" s="751" t="str">
        <f t="shared" si="0"/>
        <v>C0001</v>
      </c>
    </row>
    <row r="22" spans="1:13">
      <c r="A22" s="645" t="str">
        <f t="shared" si="1"/>
        <v/>
      </c>
      <c r="C22" s="660" t="s">
        <v>845</v>
      </c>
      <c r="D22" s="661" t="s">
        <v>846</v>
      </c>
      <c r="E22" s="662">
        <v>4.0000000000000003E-5</v>
      </c>
      <c r="F22" s="660" t="s">
        <v>791</v>
      </c>
      <c r="H22" s="664">
        <v>14.5</v>
      </c>
      <c r="K22" s="664">
        <v>5.9999999999999995E-4</v>
      </c>
      <c r="M22" s="751" t="str">
        <f t="shared" si="0"/>
        <v>C0001</v>
      </c>
    </row>
    <row r="23" spans="1:13">
      <c r="A23" s="645" t="str">
        <f t="shared" si="1"/>
        <v/>
      </c>
      <c r="C23" s="660" t="s">
        <v>847</v>
      </c>
      <c r="D23" s="661" t="s">
        <v>848</v>
      </c>
      <c r="E23" s="662">
        <v>0.33333000000000002</v>
      </c>
      <c r="F23" s="660" t="s">
        <v>849</v>
      </c>
      <c r="H23" s="664">
        <v>26.574999999999999</v>
      </c>
      <c r="K23" s="664">
        <v>8.8582000000000001</v>
      </c>
      <c r="M23" s="751" t="str">
        <f t="shared" si="0"/>
        <v>C0001</v>
      </c>
    </row>
    <row r="24" spans="1:13" ht="15.75" thickBot="1">
      <c r="A24" s="645" t="str">
        <f t="shared" si="1"/>
        <v/>
      </c>
      <c r="C24" s="659"/>
      <c r="D24" s="659"/>
      <c r="E24" s="1056" t="s">
        <v>344</v>
      </c>
      <c r="F24" s="1056"/>
      <c r="G24" s="1056"/>
      <c r="H24" s="1056"/>
      <c r="I24" s="1056"/>
      <c r="J24" s="659"/>
      <c r="K24" s="666">
        <v>13.2037</v>
      </c>
      <c r="M24" s="751" t="str">
        <f t="shared" si="0"/>
        <v>C0001</v>
      </c>
    </row>
    <row r="25" spans="1:13" ht="15.75" thickBot="1">
      <c r="A25" s="645" t="str">
        <f t="shared" si="1"/>
        <v/>
      </c>
      <c r="C25" s="656" t="s">
        <v>345</v>
      </c>
      <c r="D25" s="659"/>
      <c r="E25" s="657" t="s">
        <v>325</v>
      </c>
      <c r="F25" s="657" t="s">
        <v>334</v>
      </c>
      <c r="G25" s="659"/>
      <c r="H25" s="657" t="s">
        <v>343</v>
      </c>
      <c r="I25" s="1056" t="s">
        <v>343</v>
      </c>
      <c r="J25" s="1056"/>
      <c r="K25" s="1056"/>
      <c r="M25" s="751" t="str">
        <f t="shared" si="0"/>
        <v>C0001</v>
      </c>
    </row>
    <row r="26" spans="1:13" ht="15.75" thickBot="1">
      <c r="A26" s="645" t="str">
        <f t="shared" si="1"/>
        <v/>
      </c>
      <c r="C26" s="659"/>
      <c r="D26" s="659"/>
      <c r="E26" s="1056" t="s">
        <v>346</v>
      </c>
      <c r="F26" s="1056"/>
      <c r="G26" s="1056"/>
      <c r="H26" s="1056"/>
      <c r="I26" s="1056"/>
      <c r="J26" s="659"/>
      <c r="K26" s="666"/>
      <c r="M26" s="751" t="str">
        <f t="shared" si="0"/>
        <v>C0001</v>
      </c>
    </row>
    <row r="27" spans="1:13" ht="15.75" thickBot="1">
      <c r="A27" s="645" t="str">
        <f t="shared" si="1"/>
        <v/>
      </c>
      <c r="C27" s="659"/>
      <c r="D27" s="659"/>
      <c r="E27" s="659"/>
      <c r="F27" s="659"/>
      <c r="G27" s="659"/>
      <c r="H27" s="659"/>
      <c r="I27" s="665" t="s">
        <v>850</v>
      </c>
      <c r="J27" s="659"/>
      <c r="K27" s="668">
        <v>101.68470000000001</v>
      </c>
      <c r="M27" s="751" t="str">
        <f t="shared" si="0"/>
        <v>C0001</v>
      </c>
    </row>
    <row r="28" spans="1:13" ht="15.75" thickBot="1">
      <c r="A28" s="645" t="str">
        <f t="shared" si="1"/>
        <v/>
      </c>
      <c r="C28" s="656" t="s">
        <v>347</v>
      </c>
      <c r="D28" s="659"/>
      <c r="E28" s="657" t="s">
        <v>146</v>
      </c>
      <c r="F28" s="657" t="s">
        <v>325</v>
      </c>
      <c r="G28" s="657" t="s">
        <v>334</v>
      </c>
      <c r="H28" s="659"/>
      <c r="I28" s="657" t="s">
        <v>343</v>
      </c>
      <c r="J28" s="1056" t="s">
        <v>343</v>
      </c>
      <c r="K28" s="1056"/>
      <c r="M28" s="751" t="str">
        <f t="shared" si="0"/>
        <v>C0001</v>
      </c>
    </row>
    <row r="29" spans="1:13" ht="15.75" thickBot="1">
      <c r="A29" s="645" t="str">
        <f t="shared" si="1"/>
        <v/>
      </c>
      <c r="C29" s="659"/>
      <c r="D29" s="659"/>
      <c r="E29" s="1056" t="s">
        <v>348</v>
      </c>
      <c r="F29" s="1056"/>
      <c r="G29" s="1056"/>
      <c r="H29" s="1056"/>
      <c r="I29" s="1056"/>
      <c r="J29" s="659"/>
      <c r="K29" s="668"/>
      <c r="M29" s="751" t="str">
        <f t="shared" si="0"/>
        <v>C0001</v>
      </c>
    </row>
    <row r="30" spans="1:13" ht="15.75" thickBot="1">
      <c r="A30" s="645" t="str">
        <f t="shared" si="1"/>
        <v/>
      </c>
      <c r="C30" s="1057" t="s">
        <v>349</v>
      </c>
      <c r="D30" s="1057"/>
      <c r="E30" s="1058" t="s">
        <v>325</v>
      </c>
      <c r="F30" s="1058" t="s">
        <v>334</v>
      </c>
      <c r="G30" s="1058" t="s">
        <v>350</v>
      </c>
      <c r="H30" s="1058"/>
      <c r="I30" s="1058"/>
      <c r="K30" s="1056" t="s">
        <v>343</v>
      </c>
      <c r="M30" s="751" t="str">
        <f t="shared" si="0"/>
        <v>C0001</v>
      </c>
    </row>
    <row r="31" spans="1:13" ht="15.75" thickBot="1">
      <c r="A31" s="645" t="str">
        <f t="shared" si="1"/>
        <v/>
      </c>
      <c r="C31" s="1057"/>
      <c r="D31" s="1057"/>
      <c r="E31" s="1058"/>
      <c r="F31" s="1058"/>
      <c r="G31" s="657" t="s">
        <v>139</v>
      </c>
      <c r="H31" s="657" t="s">
        <v>140</v>
      </c>
      <c r="I31" s="657" t="s">
        <v>141</v>
      </c>
      <c r="J31" s="659"/>
      <c r="K31" s="1056"/>
      <c r="M31" s="751" t="str">
        <f t="shared" si="0"/>
        <v>C0001</v>
      </c>
    </row>
    <row r="32" spans="1:13">
      <c r="A32" s="645" t="str">
        <f t="shared" si="1"/>
        <v/>
      </c>
      <c r="E32" s="1054" t="s">
        <v>351</v>
      </c>
      <c r="F32" s="1054"/>
      <c r="G32" s="1054"/>
      <c r="H32" s="1054"/>
      <c r="I32" s="1054"/>
      <c r="M32" s="751" t="str">
        <f t="shared" si="0"/>
        <v>C0001</v>
      </c>
    </row>
    <row r="33" spans="1:13" ht="15.75" thickBot="1">
      <c r="A33" s="645" t="str">
        <f t="shared" si="1"/>
        <v>C0001</v>
      </c>
      <c r="C33" s="647"/>
      <c r="D33" s="647"/>
      <c r="E33" s="647"/>
      <c r="F33" s="647"/>
      <c r="G33" s="1055" t="s">
        <v>352</v>
      </c>
      <c r="H33" s="1055"/>
      <c r="I33" s="1055"/>
      <c r="J33" s="647"/>
      <c r="K33" s="671">
        <v>101.68</v>
      </c>
      <c r="M33" s="751" t="str">
        <f t="shared" si="0"/>
        <v>C0001</v>
      </c>
    </row>
    <row r="34" spans="1:13" ht="15.75" thickTop="1">
      <c r="A34" s="645" t="str">
        <f t="shared" si="1"/>
        <v/>
      </c>
      <c r="C34" s="672" t="s">
        <v>851</v>
      </c>
      <c r="M34" s="751" t="str">
        <f t="shared" si="0"/>
        <v>C0001</v>
      </c>
    </row>
    <row r="35" spans="1:13">
      <c r="A35" s="645" t="str">
        <f t="shared" si="1"/>
        <v/>
      </c>
      <c r="M35" s="751" t="str">
        <f t="shared" si="0"/>
        <v>C0001</v>
      </c>
    </row>
    <row r="36" spans="1:13" ht="23.25" thickBot="1">
      <c r="A36" s="645" t="str">
        <f t="shared" si="1"/>
        <v/>
      </c>
      <c r="C36" s="646"/>
      <c r="D36" s="647"/>
      <c r="E36" s="647"/>
      <c r="F36" s="647"/>
      <c r="G36" s="647"/>
      <c r="H36" s="647"/>
      <c r="I36" s="647"/>
      <c r="J36" s="647"/>
      <c r="K36" s="648"/>
      <c r="M36" s="751" t="str">
        <f t="shared" si="0"/>
        <v>C0001</v>
      </c>
    </row>
    <row r="37" spans="1:13" ht="18.75" thickTop="1">
      <c r="A37" s="645" t="str">
        <f t="shared" si="1"/>
        <v/>
      </c>
      <c r="C37" s="650" t="s">
        <v>829</v>
      </c>
      <c r="F37" s="650"/>
      <c r="M37" s="751" t="str">
        <f t="shared" si="0"/>
        <v>C0002</v>
      </c>
    </row>
    <row r="38" spans="1:13" ht="15.75">
      <c r="A38" s="645" t="str">
        <f t="shared" si="1"/>
        <v/>
      </c>
      <c r="C38" s="652" t="s">
        <v>322</v>
      </c>
      <c r="F38" s="652" t="s">
        <v>830</v>
      </c>
      <c r="I38" s="653" t="s">
        <v>831</v>
      </c>
      <c r="J38" s="654">
        <v>0.996</v>
      </c>
      <c r="K38" s="652" t="s">
        <v>791</v>
      </c>
      <c r="M38" s="751" t="str">
        <f t="shared" si="0"/>
        <v>C0002</v>
      </c>
    </row>
    <row r="39" spans="1:13" ht="16.5" thickBot="1">
      <c r="A39" s="645" t="str">
        <f t="shared" si="1"/>
        <v/>
      </c>
      <c r="C39" s="655" t="s">
        <v>852</v>
      </c>
      <c r="D39" s="1059" t="s">
        <v>853</v>
      </c>
      <c r="E39" s="1059"/>
      <c r="F39" s="1059"/>
      <c r="G39" s="1059"/>
      <c r="H39" s="1059"/>
      <c r="I39" s="1059"/>
      <c r="J39" s="1060" t="s">
        <v>323</v>
      </c>
      <c r="K39" s="1060"/>
      <c r="M39" s="751" t="str">
        <f t="shared" si="0"/>
        <v>C0002</v>
      </c>
    </row>
    <row r="40" spans="1:13" ht="15.75" thickBot="1">
      <c r="A40" s="645" t="str">
        <f t="shared" si="1"/>
        <v/>
      </c>
      <c r="C40" s="1057" t="s">
        <v>324</v>
      </c>
      <c r="D40" s="1057"/>
      <c r="E40" s="1058" t="s">
        <v>325</v>
      </c>
      <c r="F40" s="1058" t="s">
        <v>326</v>
      </c>
      <c r="G40" s="1058"/>
      <c r="H40" s="1058" t="s">
        <v>327</v>
      </c>
      <c r="I40" s="1058"/>
      <c r="K40" s="658" t="s">
        <v>328</v>
      </c>
      <c r="M40" s="751" t="str">
        <f t="shared" si="0"/>
        <v>C0002</v>
      </c>
    </row>
    <row r="41" spans="1:13" ht="15.75" thickBot="1">
      <c r="A41" s="645" t="str">
        <f t="shared" si="1"/>
        <v/>
      </c>
      <c r="C41" s="1057"/>
      <c r="D41" s="1057"/>
      <c r="E41" s="1058"/>
      <c r="F41" s="657" t="s">
        <v>834</v>
      </c>
      <c r="G41" s="657" t="s">
        <v>330</v>
      </c>
      <c r="H41" s="657" t="s">
        <v>297</v>
      </c>
      <c r="I41" s="657" t="s">
        <v>269</v>
      </c>
      <c r="J41" s="659"/>
      <c r="K41" s="657" t="s">
        <v>331</v>
      </c>
      <c r="M41" s="751" t="str">
        <f t="shared" si="0"/>
        <v>C0002</v>
      </c>
    </row>
    <row r="42" spans="1:13" ht="28.5">
      <c r="A42" s="645" t="str">
        <f t="shared" si="1"/>
        <v/>
      </c>
      <c r="C42" s="660" t="s">
        <v>854</v>
      </c>
      <c r="D42" s="661" t="s">
        <v>855</v>
      </c>
      <c r="E42" s="662">
        <v>1</v>
      </c>
      <c r="F42" s="663">
        <v>0.9</v>
      </c>
      <c r="G42" s="663">
        <v>0.1</v>
      </c>
      <c r="H42" s="664">
        <v>0.90059999999999996</v>
      </c>
      <c r="I42" s="664">
        <v>0.74860000000000004</v>
      </c>
      <c r="K42" s="664">
        <v>0.88539999999999996</v>
      </c>
      <c r="M42" s="751" t="str">
        <f t="shared" si="0"/>
        <v>C0002</v>
      </c>
    </row>
    <row r="43" spans="1:13" ht="28.5">
      <c r="A43" s="645" t="str">
        <f t="shared" si="1"/>
        <v/>
      </c>
      <c r="C43" s="660" t="s">
        <v>856</v>
      </c>
      <c r="D43" s="661" t="s">
        <v>857</v>
      </c>
      <c r="E43" s="662">
        <v>1</v>
      </c>
      <c r="F43" s="663">
        <v>0.1</v>
      </c>
      <c r="G43" s="663">
        <v>0.9</v>
      </c>
      <c r="H43" s="664">
        <v>0.35970000000000002</v>
      </c>
      <c r="I43" s="664">
        <v>0.253</v>
      </c>
      <c r="K43" s="664">
        <v>0.26369999999999999</v>
      </c>
      <c r="M43" s="751" t="str">
        <f t="shared" si="0"/>
        <v>C0002</v>
      </c>
    </row>
    <row r="44" spans="1:13" ht="15.75" thickBot="1">
      <c r="A44" s="645" t="str">
        <f t="shared" si="1"/>
        <v/>
      </c>
      <c r="C44" s="659"/>
      <c r="D44" s="659"/>
      <c r="E44" s="659"/>
      <c r="F44" s="659"/>
      <c r="G44" s="659"/>
      <c r="H44" s="659"/>
      <c r="I44" s="665" t="s">
        <v>332</v>
      </c>
      <c r="J44" s="659"/>
      <c r="K44" s="666">
        <v>1.1491</v>
      </c>
      <c r="M44" s="751" t="str">
        <f t="shared" si="0"/>
        <v>C0002</v>
      </c>
    </row>
    <row r="45" spans="1:13" ht="15.75" thickBot="1">
      <c r="A45" s="645" t="str">
        <f t="shared" si="1"/>
        <v/>
      </c>
      <c r="C45" s="656" t="s">
        <v>333</v>
      </c>
      <c r="D45" s="659"/>
      <c r="E45" s="657" t="s">
        <v>325</v>
      </c>
      <c r="F45" s="657" t="s">
        <v>334</v>
      </c>
      <c r="G45" s="659"/>
      <c r="H45" s="657" t="s">
        <v>327</v>
      </c>
      <c r="I45" s="1056" t="s">
        <v>335</v>
      </c>
      <c r="J45" s="1056"/>
      <c r="K45" s="1056"/>
      <c r="M45" s="751" t="str">
        <f t="shared" si="0"/>
        <v>C0002</v>
      </c>
    </row>
    <row r="46" spans="1:13">
      <c r="A46" s="645" t="str">
        <f t="shared" si="1"/>
        <v/>
      </c>
      <c r="C46" s="660" t="s">
        <v>687</v>
      </c>
      <c r="D46" s="661" t="s">
        <v>688</v>
      </c>
      <c r="E46" s="662">
        <v>1</v>
      </c>
      <c r="F46" s="660" t="s">
        <v>299</v>
      </c>
      <c r="H46" s="664">
        <v>23.0107</v>
      </c>
      <c r="K46" s="664">
        <v>23.0107</v>
      </c>
      <c r="M46" s="751" t="str">
        <f t="shared" si="0"/>
        <v>C0002</v>
      </c>
    </row>
    <row r="47" spans="1:13">
      <c r="A47" s="645" t="str">
        <f t="shared" si="1"/>
        <v/>
      </c>
      <c r="E47" s="1054" t="s">
        <v>336</v>
      </c>
      <c r="F47" s="1054"/>
      <c r="G47" s="1054"/>
      <c r="H47" s="1054"/>
      <c r="I47" s="1054"/>
      <c r="K47" s="664">
        <v>23.0107</v>
      </c>
      <c r="M47" s="751" t="str">
        <f t="shared" si="0"/>
        <v>C0002</v>
      </c>
    </row>
    <row r="48" spans="1:13" ht="15.75" thickBot="1">
      <c r="A48" s="645" t="str">
        <f t="shared" si="1"/>
        <v/>
      </c>
      <c r="C48" s="659"/>
      <c r="D48" s="659"/>
      <c r="E48" s="1056" t="s">
        <v>337</v>
      </c>
      <c r="F48" s="1056"/>
      <c r="G48" s="1056"/>
      <c r="H48" s="1056"/>
      <c r="I48" s="1056"/>
      <c r="J48" s="659"/>
      <c r="K48" s="668">
        <v>24.159800000000001</v>
      </c>
      <c r="M48" s="751" t="str">
        <f t="shared" si="0"/>
        <v>C0002</v>
      </c>
    </row>
    <row r="49" spans="1:13">
      <c r="A49" s="645" t="str">
        <f t="shared" si="1"/>
        <v/>
      </c>
      <c r="E49" s="1054" t="s">
        <v>338</v>
      </c>
      <c r="F49" s="1054"/>
      <c r="G49" s="1054"/>
      <c r="H49" s="1054"/>
      <c r="I49" s="1054"/>
      <c r="K49" s="669">
        <v>24.256799999999998</v>
      </c>
      <c r="M49" s="751" t="str">
        <f t="shared" si="0"/>
        <v>C0002</v>
      </c>
    </row>
    <row r="50" spans="1:13">
      <c r="A50" s="645" t="str">
        <f t="shared" si="1"/>
        <v/>
      </c>
      <c r="I50" s="667" t="s">
        <v>339</v>
      </c>
      <c r="K50" s="670" t="s">
        <v>265</v>
      </c>
      <c r="M50" s="751" t="str">
        <f t="shared" si="0"/>
        <v>C0002</v>
      </c>
    </row>
    <row r="51" spans="1:13" ht="15.75" thickBot="1">
      <c r="A51" s="645" t="str">
        <f t="shared" si="1"/>
        <v/>
      </c>
      <c r="C51" s="659"/>
      <c r="D51" s="659"/>
      <c r="E51" s="659"/>
      <c r="F51" s="659"/>
      <c r="G51" s="659"/>
      <c r="H51" s="659"/>
      <c r="I51" s="665" t="s">
        <v>340</v>
      </c>
      <c r="J51" s="659"/>
      <c r="K51" s="668" t="s">
        <v>265</v>
      </c>
      <c r="M51" s="751" t="str">
        <f t="shared" si="0"/>
        <v>C0002</v>
      </c>
    </row>
    <row r="52" spans="1:13" ht="15.75" thickBot="1">
      <c r="A52" s="645" t="str">
        <f t="shared" si="1"/>
        <v/>
      </c>
      <c r="C52" s="656" t="s">
        <v>341</v>
      </c>
      <c r="D52" s="659"/>
      <c r="E52" s="657" t="s">
        <v>325</v>
      </c>
      <c r="F52" s="657" t="s">
        <v>334</v>
      </c>
      <c r="G52" s="659"/>
      <c r="H52" s="657" t="s">
        <v>342</v>
      </c>
      <c r="I52" s="1056" t="s">
        <v>343</v>
      </c>
      <c r="J52" s="1056"/>
      <c r="K52" s="1056"/>
      <c r="M52" s="751" t="str">
        <f t="shared" si="0"/>
        <v>C0002</v>
      </c>
    </row>
    <row r="53" spans="1:13" ht="28.5">
      <c r="A53" s="645" t="str">
        <f t="shared" si="1"/>
        <v/>
      </c>
      <c r="C53" s="660" t="s">
        <v>858</v>
      </c>
      <c r="D53" s="661" t="s">
        <v>859</v>
      </c>
      <c r="E53" s="662">
        <v>6.9999999999999994E-5</v>
      </c>
      <c r="F53" s="660" t="s">
        <v>791</v>
      </c>
      <c r="H53" s="664">
        <v>484.16500000000002</v>
      </c>
      <c r="K53" s="664">
        <v>3.39E-2</v>
      </c>
      <c r="M53" s="751" t="str">
        <f t="shared" si="0"/>
        <v>C0002</v>
      </c>
    </row>
    <row r="54" spans="1:13" ht="28.5">
      <c r="A54" s="645" t="str">
        <f t="shared" si="1"/>
        <v/>
      </c>
      <c r="C54" s="660" t="s">
        <v>860</v>
      </c>
      <c r="D54" s="661" t="s">
        <v>861</v>
      </c>
      <c r="E54" s="662">
        <v>8.0000000000000007E-5</v>
      </c>
      <c r="F54" s="660" t="s">
        <v>791</v>
      </c>
      <c r="H54" s="664">
        <v>142.97499999999999</v>
      </c>
      <c r="K54" s="664">
        <v>1.14E-2</v>
      </c>
      <c r="M54" s="751" t="str">
        <f t="shared" si="0"/>
        <v>C0002</v>
      </c>
    </row>
    <row r="55" spans="1:13">
      <c r="A55" s="645" t="str">
        <f t="shared" si="1"/>
        <v/>
      </c>
      <c r="C55" s="660" t="s">
        <v>862</v>
      </c>
      <c r="D55" s="661" t="s">
        <v>863</v>
      </c>
      <c r="E55" s="662">
        <v>8.0000000000000007E-5</v>
      </c>
      <c r="F55" s="660" t="s">
        <v>791</v>
      </c>
      <c r="H55" s="664">
        <v>64.875</v>
      </c>
      <c r="K55" s="664">
        <v>5.1999999999999998E-3</v>
      </c>
      <c r="M55" s="751" t="str">
        <f t="shared" si="0"/>
        <v>C0002</v>
      </c>
    </row>
    <row r="56" spans="1:13" ht="42.75">
      <c r="A56" s="645" t="str">
        <f t="shared" si="1"/>
        <v/>
      </c>
      <c r="C56" s="660" t="s">
        <v>864</v>
      </c>
      <c r="D56" s="661" t="s">
        <v>865</v>
      </c>
      <c r="E56" s="662">
        <v>1.3999999999999999E-4</v>
      </c>
      <c r="F56" s="660" t="s">
        <v>791</v>
      </c>
      <c r="H56" s="664">
        <v>19450</v>
      </c>
      <c r="K56" s="664">
        <v>2.7229999999999999</v>
      </c>
      <c r="M56" s="751" t="str">
        <f t="shared" si="0"/>
        <v>C0002</v>
      </c>
    </row>
    <row r="57" spans="1:13" ht="28.5">
      <c r="A57" s="645" t="str">
        <f t="shared" si="1"/>
        <v/>
      </c>
      <c r="C57" s="660" t="s">
        <v>866</v>
      </c>
      <c r="D57" s="661" t="s">
        <v>867</v>
      </c>
      <c r="E57" s="662">
        <v>8.0000000000000007E-5</v>
      </c>
      <c r="F57" s="660" t="s">
        <v>791</v>
      </c>
      <c r="H57" s="664">
        <v>519.98</v>
      </c>
      <c r="K57" s="664">
        <v>4.1599999999999998E-2</v>
      </c>
      <c r="M57" s="751" t="str">
        <f t="shared" si="0"/>
        <v>C0002</v>
      </c>
    </row>
    <row r="58" spans="1:13" ht="42.75">
      <c r="A58" s="645" t="str">
        <f t="shared" si="1"/>
        <v/>
      </c>
      <c r="C58" s="660" t="s">
        <v>868</v>
      </c>
      <c r="D58" s="661" t="s">
        <v>869</v>
      </c>
      <c r="E58" s="662">
        <v>8.0000000000000007E-5</v>
      </c>
      <c r="F58" s="660" t="s">
        <v>791</v>
      </c>
      <c r="H58" s="664">
        <v>478.87279999999998</v>
      </c>
      <c r="K58" s="664">
        <v>3.8300000000000001E-2</v>
      </c>
      <c r="M58" s="751" t="str">
        <f t="shared" si="0"/>
        <v>C0002</v>
      </c>
    </row>
    <row r="59" spans="1:13" ht="28.5">
      <c r="A59" s="645" t="str">
        <f t="shared" si="1"/>
        <v/>
      </c>
      <c r="C59" s="660" t="s">
        <v>870</v>
      </c>
      <c r="D59" s="661" t="s">
        <v>871</v>
      </c>
      <c r="E59" s="662">
        <v>0.01</v>
      </c>
      <c r="F59" s="660" t="s">
        <v>791</v>
      </c>
      <c r="H59" s="664">
        <v>12</v>
      </c>
      <c r="K59" s="664">
        <v>0.12</v>
      </c>
      <c r="M59" s="751" t="str">
        <f t="shared" si="0"/>
        <v>C0002</v>
      </c>
    </row>
    <row r="60" spans="1:13">
      <c r="A60" s="645" t="str">
        <f t="shared" si="1"/>
        <v/>
      </c>
      <c r="C60" s="660" t="s">
        <v>872</v>
      </c>
      <c r="D60" s="661" t="s">
        <v>873</v>
      </c>
      <c r="E60" s="662">
        <v>2.1000000000000001E-4</v>
      </c>
      <c r="F60" s="660" t="s">
        <v>791</v>
      </c>
      <c r="H60" s="664">
        <v>99.313299999999998</v>
      </c>
      <c r="K60" s="664">
        <v>2.0899999999999998E-2</v>
      </c>
      <c r="M60" s="751" t="str">
        <f t="shared" si="0"/>
        <v>C0002</v>
      </c>
    </row>
    <row r="61" spans="1:13">
      <c r="A61" s="645" t="str">
        <f t="shared" si="1"/>
        <v/>
      </c>
      <c r="C61" s="660" t="s">
        <v>874</v>
      </c>
      <c r="D61" s="661" t="s">
        <v>875</v>
      </c>
      <c r="E61" s="662">
        <v>8.0000000000000007E-5</v>
      </c>
      <c r="F61" s="660" t="s">
        <v>791</v>
      </c>
      <c r="H61" s="664">
        <v>82.243300000000005</v>
      </c>
      <c r="K61" s="664">
        <v>6.6E-3</v>
      </c>
      <c r="M61" s="751" t="str">
        <f t="shared" si="0"/>
        <v>C0002</v>
      </c>
    </row>
    <row r="62" spans="1:13" ht="28.5">
      <c r="A62" s="645" t="str">
        <f t="shared" si="1"/>
        <v/>
      </c>
      <c r="C62" s="660" t="s">
        <v>876</v>
      </c>
      <c r="D62" s="661" t="s">
        <v>877</v>
      </c>
      <c r="E62" s="662">
        <v>6.9999999999999994E-5</v>
      </c>
      <c r="F62" s="660" t="s">
        <v>791</v>
      </c>
      <c r="H62" s="664">
        <v>1512.5733</v>
      </c>
      <c r="K62" s="664">
        <v>0.10589999999999999</v>
      </c>
      <c r="M62" s="751" t="str">
        <f t="shared" si="0"/>
        <v>C0002</v>
      </c>
    </row>
    <row r="63" spans="1:13" ht="28.5">
      <c r="A63" s="645" t="str">
        <f t="shared" si="1"/>
        <v/>
      </c>
      <c r="C63" s="660" t="s">
        <v>878</v>
      </c>
      <c r="D63" s="661" t="s">
        <v>879</v>
      </c>
      <c r="E63" s="662">
        <v>6.0000000000000002E-5</v>
      </c>
      <c r="F63" s="660" t="s">
        <v>791</v>
      </c>
      <c r="H63" s="664">
        <v>429.99329999999998</v>
      </c>
      <c r="K63" s="664">
        <v>2.58E-2</v>
      </c>
      <c r="M63" s="751" t="str">
        <f t="shared" si="0"/>
        <v>C0002</v>
      </c>
    </row>
    <row r="64" spans="1:13" ht="15.75" thickBot="1">
      <c r="A64" s="645" t="str">
        <f t="shared" si="1"/>
        <v/>
      </c>
      <c r="C64" s="659"/>
      <c r="D64" s="659"/>
      <c r="E64" s="1056" t="s">
        <v>344</v>
      </c>
      <c r="F64" s="1056"/>
      <c r="G64" s="1056"/>
      <c r="H64" s="1056"/>
      <c r="I64" s="1056"/>
      <c r="J64" s="659"/>
      <c r="K64" s="666">
        <v>3.1326000000000001</v>
      </c>
      <c r="M64" s="751" t="str">
        <f t="shared" si="0"/>
        <v>C0002</v>
      </c>
    </row>
    <row r="65" spans="1:13" ht="15.75" thickBot="1">
      <c r="A65" s="645" t="str">
        <f t="shared" si="1"/>
        <v/>
      </c>
      <c r="C65" s="656" t="s">
        <v>345</v>
      </c>
      <c r="D65" s="659"/>
      <c r="E65" s="657" t="s">
        <v>325</v>
      </c>
      <c r="F65" s="657" t="s">
        <v>334</v>
      </c>
      <c r="G65" s="659"/>
      <c r="H65" s="657" t="s">
        <v>343</v>
      </c>
      <c r="I65" s="1056" t="s">
        <v>343</v>
      </c>
      <c r="J65" s="1056"/>
      <c r="K65" s="1056"/>
      <c r="M65" s="751" t="str">
        <f t="shared" si="0"/>
        <v>C0002</v>
      </c>
    </row>
    <row r="66" spans="1:13" ht="15.75" thickBot="1">
      <c r="A66" s="645" t="str">
        <f t="shared" si="1"/>
        <v/>
      </c>
      <c r="C66" s="659"/>
      <c r="D66" s="659"/>
      <c r="E66" s="1056" t="s">
        <v>346</v>
      </c>
      <c r="F66" s="1056"/>
      <c r="G66" s="1056"/>
      <c r="H66" s="1056"/>
      <c r="I66" s="1056"/>
      <c r="J66" s="659"/>
      <c r="K66" s="666"/>
      <c r="M66" s="751" t="str">
        <f t="shared" si="0"/>
        <v>C0002</v>
      </c>
    </row>
    <row r="67" spans="1:13" ht="15.75" thickBot="1">
      <c r="A67" s="645" t="str">
        <f t="shared" si="1"/>
        <v/>
      </c>
      <c r="C67" s="659"/>
      <c r="D67" s="659"/>
      <c r="E67" s="659"/>
      <c r="F67" s="659"/>
      <c r="G67" s="659"/>
      <c r="H67" s="659"/>
      <c r="I67" s="665" t="s">
        <v>850</v>
      </c>
      <c r="J67" s="659"/>
      <c r="K67" s="668">
        <v>27.389399999999998</v>
      </c>
      <c r="M67" s="751" t="str">
        <f t="shared" ref="M67:M130" si="2">IF(C67="TABELA DE PREÇOS DE CONSULTORIA",C69,M66)</f>
        <v>C0002</v>
      </c>
    </row>
    <row r="68" spans="1:13" ht="15.75" thickBot="1">
      <c r="A68" s="645" t="str">
        <f t="shared" si="1"/>
        <v/>
      </c>
      <c r="C68" s="656" t="s">
        <v>347</v>
      </c>
      <c r="D68" s="659"/>
      <c r="E68" s="657" t="s">
        <v>146</v>
      </c>
      <c r="F68" s="657" t="s">
        <v>325</v>
      </c>
      <c r="G68" s="657" t="s">
        <v>334</v>
      </c>
      <c r="H68" s="659"/>
      <c r="I68" s="657" t="s">
        <v>343</v>
      </c>
      <c r="J68" s="1056" t="s">
        <v>343</v>
      </c>
      <c r="K68" s="1056"/>
      <c r="M68" s="751" t="str">
        <f t="shared" si="2"/>
        <v>C0002</v>
      </c>
    </row>
    <row r="69" spans="1:13" ht="15.75" thickBot="1">
      <c r="A69" s="645" t="str">
        <f t="shared" ref="A69:A132" si="3">IF(G69="Custo unitário direto total",M69,"")</f>
        <v/>
      </c>
      <c r="C69" s="659"/>
      <c r="D69" s="659"/>
      <c r="E69" s="1056" t="s">
        <v>348</v>
      </c>
      <c r="F69" s="1056"/>
      <c r="G69" s="1056"/>
      <c r="H69" s="1056"/>
      <c r="I69" s="1056"/>
      <c r="J69" s="659"/>
      <c r="K69" s="668"/>
      <c r="M69" s="751" t="str">
        <f t="shared" si="2"/>
        <v>C0002</v>
      </c>
    </row>
    <row r="70" spans="1:13" ht="15.75" thickBot="1">
      <c r="A70" s="645" t="str">
        <f t="shared" si="3"/>
        <v/>
      </c>
      <c r="C70" s="1057" t="s">
        <v>349</v>
      </c>
      <c r="D70" s="1057"/>
      <c r="E70" s="1058" t="s">
        <v>325</v>
      </c>
      <c r="F70" s="1058" t="s">
        <v>334</v>
      </c>
      <c r="G70" s="1058" t="s">
        <v>350</v>
      </c>
      <c r="H70" s="1058"/>
      <c r="I70" s="1058"/>
      <c r="K70" s="1056" t="s">
        <v>343</v>
      </c>
      <c r="M70" s="751" t="str">
        <f t="shared" si="2"/>
        <v>C0002</v>
      </c>
    </row>
    <row r="71" spans="1:13" ht="15.75" thickBot="1">
      <c r="A71" s="645" t="str">
        <f t="shared" si="3"/>
        <v/>
      </c>
      <c r="C71" s="1057"/>
      <c r="D71" s="1057"/>
      <c r="E71" s="1058"/>
      <c r="F71" s="1058"/>
      <c r="G71" s="657" t="s">
        <v>139</v>
      </c>
      <c r="H71" s="657" t="s">
        <v>140</v>
      </c>
      <c r="I71" s="657" t="s">
        <v>141</v>
      </c>
      <c r="J71" s="659"/>
      <c r="K71" s="1056"/>
      <c r="M71" s="751" t="str">
        <f t="shared" si="2"/>
        <v>C0002</v>
      </c>
    </row>
    <row r="72" spans="1:13">
      <c r="A72" s="645" t="str">
        <f t="shared" si="3"/>
        <v/>
      </c>
      <c r="E72" s="1054" t="s">
        <v>351</v>
      </c>
      <c r="F72" s="1054"/>
      <c r="G72" s="1054"/>
      <c r="H72" s="1054"/>
      <c r="I72" s="1054"/>
      <c r="M72" s="751" t="str">
        <f t="shared" si="2"/>
        <v>C0002</v>
      </c>
    </row>
    <row r="73" spans="1:13" ht="15.75" thickBot="1">
      <c r="A73" s="645" t="str">
        <f t="shared" si="3"/>
        <v>C0002</v>
      </c>
      <c r="C73" s="647"/>
      <c r="D73" s="647"/>
      <c r="E73" s="647"/>
      <c r="F73" s="647"/>
      <c r="G73" s="1055" t="s">
        <v>352</v>
      </c>
      <c r="H73" s="1055"/>
      <c r="I73" s="1055"/>
      <c r="J73" s="647"/>
      <c r="K73" s="671">
        <v>27.39</v>
      </c>
      <c r="M73" s="751" t="str">
        <f t="shared" si="2"/>
        <v>C0002</v>
      </c>
    </row>
    <row r="74" spans="1:13" ht="15.75" thickTop="1">
      <c r="A74" s="645" t="str">
        <f t="shared" si="3"/>
        <v/>
      </c>
      <c r="C74" s="672" t="s">
        <v>851</v>
      </c>
      <c r="M74" s="751" t="str">
        <f t="shared" si="2"/>
        <v>C0002</v>
      </c>
    </row>
    <row r="75" spans="1:13">
      <c r="A75" s="645" t="str">
        <f t="shared" si="3"/>
        <v/>
      </c>
      <c r="M75" s="751" t="str">
        <f t="shared" si="2"/>
        <v>C0002</v>
      </c>
    </row>
    <row r="76" spans="1:13" ht="23.25" thickBot="1">
      <c r="A76" s="645" t="str">
        <f t="shared" si="3"/>
        <v/>
      </c>
      <c r="C76" s="646"/>
      <c r="D76" s="647"/>
      <c r="E76" s="647"/>
      <c r="F76" s="647"/>
      <c r="G76" s="647"/>
      <c r="H76" s="647"/>
      <c r="I76" s="647"/>
      <c r="J76" s="647"/>
      <c r="K76" s="648"/>
      <c r="M76" s="751" t="str">
        <f t="shared" si="2"/>
        <v>C0002</v>
      </c>
    </row>
    <row r="77" spans="1:13" ht="18.75" thickTop="1">
      <c r="A77" s="645" t="str">
        <f t="shared" si="3"/>
        <v/>
      </c>
      <c r="C77" s="650" t="s">
        <v>829</v>
      </c>
      <c r="F77" s="650"/>
      <c r="M77" s="751" t="str">
        <f t="shared" si="2"/>
        <v>C0007</v>
      </c>
    </row>
    <row r="78" spans="1:13" ht="15.75">
      <c r="A78" s="645" t="str">
        <f t="shared" si="3"/>
        <v/>
      </c>
      <c r="C78" s="652" t="s">
        <v>322</v>
      </c>
      <c r="F78" s="652" t="s">
        <v>830</v>
      </c>
      <c r="I78" s="653" t="s">
        <v>831</v>
      </c>
      <c r="J78" s="673">
        <v>10.63</v>
      </c>
      <c r="K78" s="652" t="s">
        <v>785</v>
      </c>
      <c r="M78" s="751" t="str">
        <f t="shared" si="2"/>
        <v>C0007</v>
      </c>
    </row>
    <row r="79" spans="1:13" ht="16.5" thickBot="1">
      <c r="A79" s="645" t="str">
        <f t="shared" si="3"/>
        <v/>
      </c>
      <c r="C79" s="655" t="s">
        <v>880</v>
      </c>
      <c r="D79" s="1059" t="s">
        <v>881</v>
      </c>
      <c r="E79" s="1059"/>
      <c r="F79" s="1059"/>
      <c r="G79" s="1059"/>
      <c r="H79" s="1059"/>
      <c r="I79" s="1059"/>
      <c r="J79" s="1060" t="s">
        <v>323</v>
      </c>
      <c r="K79" s="1060"/>
      <c r="M79" s="751" t="str">
        <f t="shared" si="2"/>
        <v>C0007</v>
      </c>
    </row>
    <row r="80" spans="1:13" ht="15.75" thickBot="1">
      <c r="A80" s="645" t="str">
        <f t="shared" si="3"/>
        <v/>
      </c>
      <c r="C80" s="1057" t="s">
        <v>324</v>
      </c>
      <c r="D80" s="1057"/>
      <c r="E80" s="1058" t="s">
        <v>325</v>
      </c>
      <c r="F80" s="1058" t="s">
        <v>326</v>
      </c>
      <c r="G80" s="1058"/>
      <c r="H80" s="1058" t="s">
        <v>327</v>
      </c>
      <c r="I80" s="1058"/>
      <c r="K80" s="658" t="s">
        <v>328</v>
      </c>
      <c r="M80" s="751" t="str">
        <f t="shared" si="2"/>
        <v>C0007</v>
      </c>
    </row>
    <row r="81" spans="1:13" ht="15.75" thickBot="1">
      <c r="A81" s="645" t="str">
        <f t="shared" si="3"/>
        <v/>
      </c>
      <c r="C81" s="1057"/>
      <c r="D81" s="1057"/>
      <c r="E81" s="1058"/>
      <c r="F81" s="657" t="s">
        <v>834</v>
      </c>
      <c r="G81" s="657" t="s">
        <v>330</v>
      </c>
      <c r="H81" s="657" t="s">
        <v>297</v>
      </c>
      <c r="I81" s="657" t="s">
        <v>269</v>
      </c>
      <c r="J81" s="659"/>
      <c r="K81" s="657" t="s">
        <v>331</v>
      </c>
      <c r="M81" s="751" t="str">
        <f t="shared" si="2"/>
        <v>C0007</v>
      </c>
    </row>
    <row r="82" spans="1:13">
      <c r="A82" s="645" t="str">
        <f t="shared" si="3"/>
        <v/>
      </c>
      <c r="C82" s="660" t="s">
        <v>882</v>
      </c>
      <c r="D82" s="661" t="s">
        <v>883</v>
      </c>
      <c r="E82" s="662">
        <v>1</v>
      </c>
      <c r="F82" s="663">
        <v>1</v>
      </c>
      <c r="G82" s="663">
        <v>0</v>
      </c>
      <c r="H82" s="664">
        <v>22.909600000000001</v>
      </c>
      <c r="I82" s="664">
        <v>15.953799999999999</v>
      </c>
      <c r="K82" s="664">
        <v>22.909600000000001</v>
      </c>
      <c r="M82" s="751" t="str">
        <f t="shared" si="2"/>
        <v>C0007</v>
      </c>
    </row>
    <row r="83" spans="1:13">
      <c r="A83" s="645" t="str">
        <f t="shared" si="3"/>
        <v/>
      </c>
      <c r="C83" s="660" t="s">
        <v>837</v>
      </c>
      <c r="D83" s="661" t="s">
        <v>838</v>
      </c>
      <c r="E83" s="662">
        <v>1</v>
      </c>
      <c r="F83" s="663">
        <v>1</v>
      </c>
      <c r="G83" s="663">
        <v>0</v>
      </c>
      <c r="H83" s="664">
        <v>93.290400000000005</v>
      </c>
      <c r="I83" s="664">
        <v>48.752899999999997</v>
      </c>
      <c r="K83" s="664">
        <v>93.290400000000005</v>
      </c>
      <c r="M83" s="751" t="str">
        <f t="shared" si="2"/>
        <v>C0007</v>
      </c>
    </row>
    <row r="84" spans="1:13" ht="15.75" thickBot="1">
      <c r="A84" s="645" t="str">
        <f t="shared" si="3"/>
        <v/>
      </c>
      <c r="C84" s="659"/>
      <c r="D84" s="659"/>
      <c r="E84" s="659"/>
      <c r="F84" s="659"/>
      <c r="G84" s="659"/>
      <c r="H84" s="659"/>
      <c r="I84" s="665" t="s">
        <v>332</v>
      </c>
      <c r="J84" s="659"/>
      <c r="K84" s="666">
        <v>116.2</v>
      </c>
      <c r="M84" s="751" t="str">
        <f t="shared" si="2"/>
        <v>C0007</v>
      </c>
    </row>
    <row r="85" spans="1:13" ht="15.75" thickBot="1">
      <c r="A85" s="645" t="str">
        <f t="shared" si="3"/>
        <v/>
      </c>
      <c r="C85" s="656" t="s">
        <v>333</v>
      </c>
      <c r="D85" s="659"/>
      <c r="E85" s="657" t="s">
        <v>325</v>
      </c>
      <c r="F85" s="657" t="s">
        <v>334</v>
      </c>
      <c r="G85" s="659"/>
      <c r="H85" s="657" t="s">
        <v>327</v>
      </c>
      <c r="I85" s="1056" t="s">
        <v>335</v>
      </c>
      <c r="J85" s="1056"/>
      <c r="K85" s="1056"/>
      <c r="M85" s="751" t="str">
        <f t="shared" si="2"/>
        <v>C0007</v>
      </c>
    </row>
    <row r="86" spans="1:13">
      <c r="A86" s="645" t="str">
        <f t="shared" si="3"/>
        <v/>
      </c>
      <c r="C86" s="660" t="s">
        <v>685</v>
      </c>
      <c r="D86" s="661" t="s">
        <v>686</v>
      </c>
      <c r="E86" s="662">
        <v>1</v>
      </c>
      <c r="F86" s="660" t="s">
        <v>299</v>
      </c>
      <c r="H86" s="664">
        <v>21.4556</v>
      </c>
      <c r="K86" s="664">
        <v>21.4556</v>
      </c>
      <c r="M86" s="751" t="str">
        <f t="shared" si="2"/>
        <v>C0007</v>
      </c>
    </row>
    <row r="87" spans="1:13">
      <c r="A87" s="645" t="str">
        <f t="shared" si="3"/>
        <v/>
      </c>
      <c r="C87" s="660" t="s">
        <v>687</v>
      </c>
      <c r="D87" s="661" t="s">
        <v>688</v>
      </c>
      <c r="E87" s="662">
        <v>1</v>
      </c>
      <c r="F87" s="660" t="s">
        <v>299</v>
      </c>
      <c r="H87" s="664">
        <v>23.0107</v>
      </c>
      <c r="K87" s="664">
        <v>23.0107</v>
      </c>
      <c r="M87" s="751" t="str">
        <f t="shared" si="2"/>
        <v>C0007</v>
      </c>
    </row>
    <row r="88" spans="1:13">
      <c r="A88" s="645" t="str">
        <f t="shared" si="3"/>
        <v/>
      </c>
      <c r="E88" s="1054" t="s">
        <v>336</v>
      </c>
      <c r="F88" s="1054"/>
      <c r="G88" s="1054"/>
      <c r="H88" s="1054"/>
      <c r="I88" s="1054"/>
      <c r="K88" s="664">
        <v>44.466299999999997</v>
      </c>
      <c r="M88" s="751" t="str">
        <f t="shared" si="2"/>
        <v>C0007</v>
      </c>
    </row>
    <row r="89" spans="1:13" ht="15.75" thickBot="1">
      <c r="A89" s="645" t="str">
        <f t="shared" si="3"/>
        <v/>
      </c>
      <c r="C89" s="659"/>
      <c r="D89" s="659"/>
      <c r="E89" s="1056" t="s">
        <v>337</v>
      </c>
      <c r="F89" s="1056"/>
      <c r="G89" s="1056"/>
      <c r="H89" s="1056"/>
      <c r="I89" s="1056"/>
      <c r="J89" s="659"/>
      <c r="K89" s="668">
        <v>160.66630000000001</v>
      </c>
      <c r="M89" s="751" t="str">
        <f t="shared" si="2"/>
        <v>C0007</v>
      </c>
    </row>
    <row r="90" spans="1:13">
      <c r="A90" s="645" t="str">
        <f t="shared" si="3"/>
        <v/>
      </c>
      <c r="E90" s="1054" t="s">
        <v>338</v>
      </c>
      <c r="F90" s="1054"/>
      <c r="G90" s="1054"/>
      <c r="H90" s="1054"/>
      <c r="I90" s="1054"/>
      <c r="K90" s="669">
        <v>15.1144</v>
      </c>
      <c r="M90" s="751" t="str">
        <f t="shared" si="2"/>
        <v>C0007</v>
      </c>
    </row>
    <row r="91" spans="1:13">
      <c r="A91" s="645" t="str">
        <f t="shared" si="3"/>
        <v/>
      </c>
      <c r="I91" s="667" t="s">
        <v>339</v>
      </c>
      <c r="K91" s="670" t="s">
        <v>265</v>
      </c>
      <c r="M91" s="751" t="str">
        <f t="shared" si="2"/>
        <v>C0007</v>
      </c>
    </row>
    <row r="92" spans="1:13" ht="15.75" thickBot="1">
      <c r="A92" s="645" t="str">
        <f t="shared" si="3"/>
        <v/>
      </c>
      <c r="C92" s="659"/>
      <c r="D92" s="659"/>
      <c r="E92" s="659"/>
      <c r="F92" s="659"/>
      <c r="G92" s="659"/>
      <c r="H92" s="659"/>
      <c r="I92" s="665" t="s">
        <v>340</v>
      </c>
      <c r="J92" s="659"/>
      <c r="K92" s="668" t="s">
        <v>265</v>
      </c>
      <c r="M92" s="751" t="str">
        <f t="shared" si="2"/>
        <v>C0007</v>
      </c>
    </row>
    <row r="93" spans="1:13" ht="15.75" thickBot="1">
      <c r="A93" s="645" t="str">
        <f t="shared" si="3"/>
        <v/>
      </c>
      <c r="C93" s="656" t="s">
        <v>341</v>
      </c>
      <c r="D93" s="659"/>
      <c r="E93" s="657" t="s">
        <v>325</v>
      </c>
      <c r="F93" s="657" t="s">
        <v>334</v>
      </c>
      <c r="G93" s="659"/>
      <c r="H93" s="657" t="s">
        <v>342</v>
      </c>
      <c r="I93" s="1056" t="s">
        <v>343</v>
      </c>
      <c r="J93" s="1056"/>
      <c r="K93" s="1056"/>
      <c r="M93" s="751" t="str">
        <f t="shared" si="2"/>
        <v>C0007</v>
      </c>
    </row>
    <row r="94" spans="1:13">
      <c r="A94" s="645" t="str">
        <f t="shared" si="3"/>
        <v/>
      </c>
      <c r="C94" s="660" t="s">
        <v>884</v>
      </c>
      <c r="D94" s="661" t="s">
        <v>885</v>
      </c>
      <c r="E94" s="662">
        <v>1.0000000000000001E-5</v>
      </c>
      <c r="F94" s="660" t="s">
        <v>791</v>
      </c>
      <c r="H94" s="664">
        <v>1496.6</v>
      </c>
      <c r="K94" s="664">
        <v>1.4999999999999999E-2</v>
      </c>
      <c r="M94" s="751" t="str">
        <f t="shared" si="2"/>
        <v>C0007</v>
      </c>
    </row>
    <row r="95" spans="1:13">
      <c r="A95" s="645" t="str">
        <f t="shared" si="3"/>
        <v/>
      </c>
      <c r="C95" s="660" t="s">
        <v>886</v>
      </c>
      <c r="D95" s="661" t="s">
        <v>887</v>
      </c>
      <c r="E95" s="662">
        <v>1.176E-2</v>
      </c>
      <c r="F95" s="660" t="s">
        <v>888</v>
      </c>
      <c r="H95" s="664">
        <v>24.014199999999999</v>
      </c>
      <c r="K95" s="664">
        <v>0.28239999999999998</v>
      </c>
      <c r="M95" s="751" t="str">
        <f t="shared" si="2"/>
        <v>C0007</v>
      </c>
    </row>
    <row r="96" spans="1:13">
      <c r="A96" s="645" t="str">
        <f t="shared" si="3"/>
        <v/>
      </c>
      <c r="C96" s="660" t="s">
        <v>889</v>
      </c>
      <c r="D96" s="661" t="s">
        <v>890</v>
      </c>
      <c r="E96" s="662">
        <v>2.0000000000000001E-4</v>
      </c>
      <c r="F96" s="660" t="s">
        <v>791</v>
      </c>
      <c r="H96" s="664">
        <v>355.6875</v>
      </c>
      <c r="K96" s="664">
        <v>7.1099999999999997E-2</v>
      </c>
      <c r="M96" s="751" t="str">
        <f t="shared" si="2"/>
        <v>C0007</v>
      </c>
    </row>
    <row r="97" spans="1:13">
      <c r="A97" s="645" t="str">
        <f t="shared" si="3"/>
        <v/>
      </c>
      <c r="C97" s="660" t="s">
        <v>891</v>
      </c>
      <c r="D97" s="661" t="s">
        <v>892</v>
      </c>
      <c r="E97" s="662">
        <v>1.0000000000000001E-5</v>
      </c>
      <c r="F97" s="660" t="s">
        <v>791</v>
      </c>
      <c r="H97" s="664">
        <v>1500</v>
      </c>
      <c r="K97" s="664">
        <v>1.4999999999999999E-2</v>
      </c>
      <c r="M97" s="751" t="str">
        <f t="shared" si="2"/>
        <v>C0007</v>
      </c>
    </row>
    <row r="98" spans="1:13" ht="15.75" thickBot="1">
      <c r="A98" s="645" t="str">
        <f t="shared" si="3"/>
        <v/>
      </c>
      <c r="C98" s="659"/>
      <c r="D98" s="659"/>
      <c r="E98" s="1056" t="s">
        <v>344</v>
      </c>
      <c r="F98" s="1056"/>
      <c r="G98" s="1056"/>
      <c r="H98" s="1056"/>
      <c r="I98" s="1056"/>
      <c r="J98" s="659"/>
      <c r="K98" s="666">
        <v>0.38350000000000001</v>
      </c>
      <c r="M98" s="751" t="str">
        <f t="shared" si="2"/>
        <v>C0007</v>
      </c>
    </row>
    <row r="99" spans="1:13" ht="15.75" thickBot="1">
      <c r="A99" s="645" t="str">
        <f t="shared" si="3"/>
        <v/>
      </c>
      <c r="C99" s="656" t="s">
        <v>345</v>
      </c>
      <c r="D99" s="659"/>
      <c r="E99" s="657" t="s">
        <v>325</v>
      </c>
      <c r="F99" s="657" t="s">
        <v>334</v>
      </c>
      <c r="G99" s="659"/>
      <c r="H99" s="657" t="s">
        <v>343</v>
      </c>
      <c r="I99" s="1056" t="s">
        <v>343</v>
      </c>
      <c r="J99" s="1056"/>
      <c r="K99" s="1056"/>
      <c r="M99" s="751" t="str">
        <f t="shared" si="2"/>
        <v>C0007</v>
      </c>
    </row>
    <row r="100" spans="1:13" ht="15.75" thickBot="1">
      <c r="A100" s="645" t="str">
        <f t="shared" si="3"/>
        <v/>
      </c>
      <c r="C100" s="659"/>
      <c r="D100" s="659"/>
      <c r="E100" s="1056" t="s">
        <v>346</v>
      </c>
      <c r="F100" s="1056"/>
      <c r="G100" s="1056"/>
      <c r="H100" s="1056"/>
      <c r="I100" s="1056"/>
      <c r="J100" s="659"/>
      <c r="K100" s="666"/>
      <c r="M100" s="751" t="str">
        <f t="shared" si="2"/>
        <v>C0007</v>
      </c>
    </row>
    <row r="101" spans="1:13" ht="15.75" thickBot="1">
      <c r="A101" s="645" t="str">
        <f t="shared" si="3"/>
        <v/>
      </c>
      <c r="C101" s="659"/>
      <c r="D101" s="659"/>
      <c r="E101" s="659"/>
      <c r="F101" s="659"/>
      <c r="G101" s="659"/>
      <c r="H101" s="659"/>
      <c r="I101" s="665" t="s">
        <v>850</v>
      </c>
      <c r="J101" s="659"/>
      <c r="K101" s="668">
        <v>15.4979</v>
      </c>
      <c r="M101" s="751" t="str">
        <f t="shared" si="2"/>
        <v>C0007</v>
      </c>
    </row>
    <row r="102" spans="1:13" ht="15.75" thickBot="1">
      <c r="A102" s="645" t="str">
        <f t="shared" si="3"/>
        <v/>
      </c>
      <c r="C102" s="656" t="s">
        <v>347</v>
      </c>
      <c r="D102" s="659"/>
      <c r="E102" s="657" t="s">
        <v>146</v>
      </c>
      <c r="F102" s="657" t="s">
        <v>325</v>
      </c>
      <c r="G102" s="657" t="s">
        <v>334</v>
      </c>
      <c r="H102" s="659"/>
      <c r="I102" s="657" t="s">
        <v>343</v>
      </c>
      <c r="J102" s="1056" t="s">
        <v>343</v>
      </c>
      <c r="K102" s="1056"/>
      <c r="M102" s="751" t="str">
        <f t="shared" si="2"/>
        <v>C0007</v>
      </c>
    </row>
    <row r="103" spans="1:13" ht="15.75" thickBot="1">
      <c r="A103" s="645" t="str">
        <f t="shared" si="3"/>
        <v/>
      </c>
      <c r="C103" s="659"/>
      <c r="D103" s="659"/>
      <c r="E103" s="1056" t="s">
        <v>348</v>
      </c>
      <c r="F103" s="1056"/>
      <c r="G103" s="1056"/>
      <c r="H103" s="1056"/>
      <c r="I103" s="1056"/>
      <c r="J103" s="659"/>
      <c r="K103" s="668"/>
      <c r="M103" s="751" t="str">
        <f t="shared" si="2"/>
        <v>C0007</v>
      </c>
    </row>
    <row r="104" spans="1:13" ht="15.75" thickBot="1">
      <c r="A104" s="645" t="str">
        <f t="shared" si="3"/>
        <v/>
      </c>
      <c r="C104" s="1057" t="s">
        <v>349</v>
      </c>
      <c r="D104" s="1057"/>
      <c r="E104" s="1058" t="s">
        <v>325</v>
      </c>
      <c r="F104" s="1058" t="s">
        <v>334</v>
      </c>
      <c r="G104" s="1058" t="s">
        <v>350</v>
      </c>
      <c r="H104" s="1058"/>
      <c r="I104" s="1058"/>
      <c r="K104" s="1056" t="s">
        <v>343</v>
      </c>
      <c r="M104" s="751" t="str">
        <f t="shared" si="2"/>
        <v>C0007</v>
      </c>
    </row>
    <row r="105" spans="1:13" ht="15.75" thickBot="1">
      <c r="A105" s="645" t="str">
        <f t="shared" si="3"/>
        <v/>
      </c>
      <c r="C105" s="1057"/>
      <c r="D105" s="1057"/>
      <c r="E105" s="1058"/>
      <c r="F105" s="1058"/>
      <c r="G105" s="657" t="s">
        <v>139</v>
      </c>
      <c r="H105" s="657" t="s">
        <v>140</v>
      </c>
      <c r="I105" s="657" t="s">
        <v>141</v>
      </c>
      <c r="J105" s="659"/>
      <c r="K105" s="1056"/>
      <c r="M105" s="751" t="str">
        <f t="shared" si="2"/>
        <v>C0007</v>
      </c>
    </row>
    <row r="106" spans="1:13">
      <c r="A106" s="645" t="str">
        <f t="shared" si="3"/>
        <v/>
      </c>
      <c r="E106" s="1054" t="s">
        <v>351</v>
      </c>
      <c r="F106" s="1054"/>
      <c r="G106" s="1054"/>
      <c r="H106" s="1054"/>
      <c r="I106" s="1054"/>
      <c r="M106" s="751" t="str">
        <f t="shared" si="2"/>
        <v>C0007</v>
      </c>
    </row>
    <row r="107" spans="1:13" ht="15.75" thickBot="1">
      <c r="A107" s="645" t="str">
        <f t="shared" si="3"/>
        <v>C0007</v>
      </c>
      <c r="C107" s="647"/>
      <c r="D107" s="647"/>
      <c r="E107" s="647"/>
      <c r="F107" s="647"/>
      <c r="G107" s="1055" t="s">
        <v>352</v>
      </c>
      <c r="H107" s="1055"/>
      <c r="I107" s="1055"/>
      <c r="J107" s="647"/>
      <c r="K107" s="671">
        <v>15.5</v>
      </c>
      <c r="M107" s="751" t="str">
        <f t="shared" si="2"/>
        <v>C0007</v>
      </c>
    </row>
    <row r="108" spans="1:13" ht="15.75" thickTop="1">
      <c r="A108" s="645" t="str">
        <f t="shared" si="3"/>
        <v/>
      </c>
      <c r="C108" s="672" t="s">
        <v>851</v>
      </c>
      <c r="M108" s="751" t="str">
        <f t="shared" si="2"/>
        <v>C0007</v>
      </c>
    </row>
    <row r="109" spans="1:13">
      <c r="A109" s="645" t="str">
        <f t="shared" si="3"/>
        <v/>
      </c>
      <c r="M109" s="751" t="str">
        <f t="shared" si="2"/>
        <v>C0007</v>
      </c>
    </row>
    <row r="110" spans="1:13" ht="23.25" thickBot="1">
      <c r="A110" s="645" t="str">
        <f t="shared" si="3"/>
        <v/>
      </c>
      <c r="C110" s="646"/>
      <c r="D110" s="647"/>
      <c r="E110" s="647"/>
      <c r="F110" s="647"/>
      <c r="G110" s="647"/>
      <c r="H110" s="647"/>
      <c r="I110" s="647"/>
      <c r="J110" s="647"/>
      <c r="K110" s="648"/>
      <c r="M110" s="751" t="str">
        <f t="shared" si="2"/>
        <v>C0007</v>
      </c>
    </row>
    <row r="111" spans="1:13" ht="18.75" thickTop="1">
      <c r="A111" s="645" t="str">
        <f t="shared" si="3"/>
        <v/>
      </c>
      <c r="C111" s="650" t="s">
        <v>829</v>
      </c>
      <c r="F111" s="650"/>
      <c r="M111" s="751" t="str">
        <f t="shared" si="2"/>
        <v>C0008</v>
      </c>
    </row>
    <row r="112" spans="1:13" ht="15.75">
      <c r="A112" s="645" t="str">
        <f t="shared" si="3"/>
        <v/>
      </c>
      <c r="C112" s="652" t="s">
        <v>322</v>
      </c>
      <c r="F112" s="652" t="s">
        <v>830</v>
      </c>
      <c r="I112" s="653" t="s">
        <v>831</v>
      </c>
      <c r="J112" s="654">
        <v>5.7000000000000002E-3</v>
      </c>
      <c r="K112" s="652" t="s">
        <v>791</v>
      </c>
      <c r="M112" s="751" t="str">
        <f t="shared" si="2"/>
        <v>C0008</v>
      </c>
    </row>
    <row r="113" spans="1:13" ht="16.5" thickBot="1">
      <c r="A113" s="645" t="str">
        <f t="shared" si="3"/>
        <v/>
      </c>
      <c r="C113" s="655" t="s">
        <v>893</v>
      </c>
      <c r="D113" s="1059" t="s">
        <v>894</v>
      </c>
      <c r="E113" s="1059"/>
      <c r="F113" s="1059"/>
      <c r="G113" s="1059"/>
      <c r="H113" s="1059"/>
      <c r="I113" s="1059"/>
      <c r="J113" s="1060" t="s">
        <v>323</v>
      </c>
      <c r="K113" s="1060"/>
      <c r="M113" s="751" t="str">
        <f t="shared" si="2"/>
        <v>C0008</v>
      </c>
    </row>
    <row r="114" spans="1:13" ht="15.75" thickBot="1">
      <c r="A114" s="645" t="str">
        <f t="shared" si="3"/>
        <v/>
      </c>
      <c r="C114" s="1057" t="s">
        <v>324</v>
      </c>
      <c r="D114" s="1057"/>
      <c r="E114" s="1058" t="s">
        <v>325</v>
      </c>
      <c r="F114" s="1058" t="s">
        <v>326</v>
      </c>
      <c r="G114" s="1058"/>
      <c r="H114" s="1058" t="s">
        <v>327</v>
      </c>
      <c r="I114" s="1058"/>
      <c r="K114" s="658" t="s">
        <v>328</v>
      </c>
      <c r="M114" s="751" t="str">
        <f t="shared" si="2"/>
        <v>C0008</v>
      </c>
    </row>
    <row r="115" spans="1:13" ht="15.75" thickBot="1">
      <c r="A115" s="645" t="str">
        <f t="shared" si="3"/>
        <v/>
      </c>
      <c r="C115" s="1057"/>
      <c r="D115" s="1057"/>
      <c r="E115" s="1058"/>
      <c r="F115" s="657" t="s">
        <v>834</v>
      </c>
      <c r="G115" s="657" t="s">
        <v>330</v>
      </c>
      <c r="H115" s="657" t="s">
        <v>297</v>
      </c>
      <c r="I115" s="657" t="s">
        <v>269</v>
      </c>
      <c r="J115" s="659"/>
      <c r="K115" s="657" t="s">
        <v>331</v>
      </c>
      <c r="M115" s="751" t="str">
        <f t="shared" si="2"/>
        <v>C0008</v>
      </c>
    </row>
    <row r="116" spans="1:13" ht="28.5">
      <c r="A116" s="645" t="str">
        <f t="shared" si="3"/>
        <v/>
      </c>
      <c r="C116" s="660" t="s">
        <v>895</v>
      </c>
      <c r="D116" s="661" t="s">
        <v>896</v>
      </c>
      <c r="E116" s="662">
        <v>3.4299999999999999E-3</v>
      </c>
      <c r="F116" s="663">
        <v>1</v>
      </c>
      <c r="G116" s="663">
        <v>0</v>
      </c>
      <c r="H116" s="664">
        <v>0.39910000000000001</v>
      </c>
      <c r="I116" s="664">
        <v>0.33169999999999999</v>
      </c>
      <c r="K116" s="664">
        <v>1.4E-3</v>
      </c>
      <c r="M116" s="751" t="str">
        <f t="shared" si="2"/>
        <v>C0008</v>
      </c>
    </row>
    <row r="117" spans="1:13" ht="42.75">
      <c r="A117" s="645" t="str">
        <f t="shared" si="3"/>
        <v/>
      </c>
      <c r="C117" s="660" t="s">
        <v>897</v>
      </c>
      <c r="D117" s="661" t="s">
        <v>898</v>
      </c>
      <c r="E117" s="662">
        <v>1</v>
      </c>
      <c r="F117" s="663">
        <v>1</v>
      </c>
      <c r="G117" s="663">
        <v>0</v>
      </c>
      <c r="H117" s="664">
        <v>1.5547</v>
      </c>
      <c r="I117" s="664">
        <v>1.0805</v>
      </c>
      <c r="K117" s="664">
        <v>1.5547</v>
      </c>
      <c r="M117" s="751" t="str">
        <f t="shared" si="2"/>
        <v>C0008</v>
      </c>
    </row>
    <row r="118" spans="1:13" ht="15.75" thickBot="1">
      <c r="A118" s="645" t="str">
        <f t="shared" si="3"/>
        <v/>
      </c>
      <c r="C118" s="659"/>
      <c r="D118" s="659"/>
      <c r="E118" s="659"/>
      <c r="F118" s="659"/>
      <c r="G118" s="659"/>
      <c r="H118" s="659"/>
      <c r="I118" s="665" t="s">
        <v>332</v>
      </c>
      <c r="J118" s="659"/>
      <c r="K118" s="666">
        <v>1.5561</v>
      </c>
      <c r="M118" s="751" t="str">
        <f t="shared" si="2"/>
        <v>C0008</v>
      </c>
    </row>
    <row r="119" spans="1:13" ht="15.75" thickBot="1">
      <c r="A119" s="645" t="str">
        <f t="shared" si="3"/>
        <v/>
      </c>
      <c r="C119" s="656" t="s">
        <v>333</v>
      </c>
      <c r="D119" s="659"/>
      <c r="E119" s="657" t="s">
        <v>325</v>
      </c>
      <c r="F119" s="657" t="s">
        <v>334</v>
      </c>
      <c r="G119" s="659"/>
      <c r="H119" s="657" t="s">
        <v>327</v>
      </c>
      <c r="I119" s="1056" t="s">
        <v>335</v>
      </c>
      <c r="J119" s="1056"/>
      <c r="K119" s="1056"/>
      <c r="M119" s="751" t="str">
        <f t="shared" si="2"/>
        <v>C0008</v>
      </c>
    </row>
    <row r="120" spans="1:13">
      <c r="A120" s="645" t="str">
        <f t="shared" si="3"/>
        <v/>
      </c>
      <c r="C120" s="660" t="s">
        <v>693</v>
      </c>
      <c r="D120" s="661" t="s">
        <v>694</v>
      </c>
      <c r="E120" s="662">
        <v>1.7160000000000002E-2</v>
      </c>
      <c r="F120" s="660" t="s">
        <v>299</v>
      </c>
      <c r="H120" s="664">
        <v>28.3505</v>
      </c>
      <c r="K120" s="664">
        <v>0.48649999999999999</v>
      </c>
      <c r="M120" s="751" t="str">
        <f t="shared" si="2"/>
        <v>C0008</v>
      </c>
    </row>
    <row r="121" spans="1:13">
      <c r="A121" s="645" t="str">
        <f t="shared" si="3"/>
        <v/>
      </c>
      <c r="E121" s="1054" t="s">
        <v>336</v>
      </c>
      <c r="F121" s="1054"/>
      <c r="G121" s="1054"/>
      <c r="H121" s="1054"/>
      <c r="I121" s="1054"/>
      <c r="K121" s="664">
        <v>0.48649999999999999</v>
      </c>
      <c r="M121" s="751" t="str">
        <f t="shared" si="2"/>
        <v>C0008</v>
      </c>
    </row>
    <row r="122" spans="1:13" ht="15.75" thickBot="1">
      <c r="A122" s="645" t="str">
        <f t="shared" si="3"/>
        <v/>
      </c>
      <c r="C122" s="659"/>
      <c r="D122" s="659"/>
      <c r="E122" s="1056" t="s">
        <v>337</v>
      </c>
      <c r="F122" s="1056"/>
      <c r="G122" s="1056"/>
      <c r="H122" s="1056"/>
      <c r="I122" s="1056"/>
      <c r="J122" s="659"/>
      <c r="K122" s="668">
        <v>2.0426000000000002</v>
      </c>
      <c r="M122" s="751" t="str">
        <f t="shared" si="2"/>
        <v>C0008</v>
      </c>
    </row>
    <row r="123" spans="1:13">
      <c r="A123" s="645" t="str">
        <f t="shared" si="3"/>
        <v/>
      </c>
      <c r="E123" s="1054" t="s">
        <v>338</v>
      </c>
      <c r="F123" s="1054"/>
      <c r="G123" s="1054"/>
      <c r="H123" s="1054"/>
      <c r="I123" s="1054"/>
      <c r="K123" s="669">
        <v>358.35090000000002</v>
      </c>
      <c r="M123" s="751" t="str">
        <f t="shared" si="2"/>
        <v>C0008</v>
      </c>
    </row>
    <row r="124" spans="1:13">
      <c r="A124" s="645" t="str">
        <f t="shared" si="3"/>
        <v/>
      </c>
      <c r="I124" s="667" t="s">
        <v>339</v>
      </c>
      <c r="K124" s="670" t="s">
        <v>265</v>
      </c>
      <c r="M124" s="751" t="str">
        <f t="shared" si="2"/>
        <v>C0008</v>
      </c>
    </row>
    <row r="125" spans="1:13" ht="15.75" thickBot="1">
      <c r="A125" s="645" t="str">
        <f t="shared" si="3"/>
        <v/>
      </c>
      <c r="C125" s="659"/>
      <c r="D125" s="659"/>
      <c r="E125" s="659"/>
      <c r="F125" s="659"/>
      <c r="G125" s="659"/>
      <c r="H125" s="659"/>
      <c r="I125" s="665" t="s">
        <v>340</v>
      </c>
      <c r="J125" s="659"/>
      <c r="K125" s="668" t="s">
        <v>265</v>
      </c>
      <c r="M125" s="751" t="str">
        <f t="shared" si="2"/>
        <v>C0008</v>
      </c>
    </row>
    <row r="126" spans="1:13" ht="15.75" thickBot="1">
      <c r="A126" s="645" t="str">
        <f t="shared" si="3"/>
        <v/>
      </c>
      <c r="C126" s="656" t="s">
        <v>341</v>
      </c>
      <c r="D126" s="659"/>
      <c r="E126" s="657" t="s">
        <v>325</v>
      </c>
      <c r="F126" s="657" t="s">
        <v>334</v>
      </c>
      <c r="G126" s="659"/>
      <c r="H126" s="657" t="s">
        <v>342</v>
      </c>
      <c r="I126" s="1056" t="s">
        <v>343</v>
      </c>
      <c r="J126" s="1056"/>
      <c r="K126" s="1056"/>
      <c r="M126" s="751" t="str">
        <f t="shared" si="2"/>
        <v>C0008</v>
      </c>
    </row>
    <row r="127" spans="1:13" ht="28.5">
      <c r="A127" s="645" t="str">
        <f t="shared" si="3"/>
        <v/>
      </c>
      <c r="C127" s="660" t="s">
        <v>899</v>
      </c>
      <c r="D127" s="661" t="s">
        <v>900</v>
      </c>
      <c r="E127" s="662">
        <v>5.0000000000000002E-5</v>
      </c>
      <c r="F127" s="660" t="s">
        <v>791</v>
      </c>
      <c r="H127" s="664">
        <v>43.700099999999999</v>
      </c>
      <c r="K127" s="664">
        <v>2.2000000000000001E-3</v>
      </c>
      <c r="M127" s="751" t="str">
        <f t="shared" si="2"/>
        <v>C0008</v>
      </c>
    </row>
    <row r="128" spans="1:13" ht="28.5">
      <c r="A128" s="645" t="str">
        <f t="shared" si="3"/>
        <v/>
      </c>
      <c r="C128" s="660" t="s">
        <v>901</v>
      </c>
      <c r="D128" s="661" t="s">
        <v>902</v>
      </c>
      <c r="E128" s="662">
        <v>0.02</v>
      </c>
      <c r="F128" s="660" t="s">
        <v>791</v>
      </c>
      <c r="H128" s="664">
        <v>7</v>
      </c>
      <c r="K128" s="664">
        <v>0.14000000000000001</v>
      </c>
      <c r="M128" s="751" t="str">
        <f t="shared" si="2"/>
        <v>C0008</v>
      </c>
    </row>
    <row r="129" spans="1:13" ht="28.5">
      <c r="A129" s="645" t="str">
        <f t="shared" si="3"/>
        <v/>
      </c>
      <c r="C129" s="660" t="s">
        <v>903</v>
      </c>
      <c r="D129" s="661" t="s">
        <v>904</v>
      </c>
      <c r="E129" s="662">
        <v>3.0000000000000001E-5</v>
      </c>
      <c r="F129" s="660" t="s">
        <v>791</v>
      </c>
      <c r="H129" s="664">
        <v>235.83</v>
      </c>
      <c r="K129" s="664">
        <v>7.1000000000000004E-3</v>
      </c>
      <c r="M129" s="751" t="str">
        <f t="shared" si="2"/>
        <v>C0008</v>
      </c>
    </row>
    <row r="130" spans="1:13" ht="28.5">
      <c r="A130" s="645" t="str">
        <f t="shared" si="3"/>
        <v/>
      </c>
      <c r="C130" s="660" t="s">
        <v>905</v>
      </c>
      <c r="D130" s="661" t="s">
        <v>906</v>
      </c>
      <c r="E130" s="662">
        <v>0.14648</v>
      </c>
      <c r="F130" s="660" t="s">
        <v>791</v>
      </c>
      <c r="H130" s="664">
        <v>595</v>
      </c>
      <c r="K130" s="664">
        <v>87.155600000000007</v>
      </c>
      <c r="M130" s="751" t="str">
        <f t="shared" si="2"/>
        <v>C0008</v>
      </c>
    </row>
    <row r="131" spans="1:13" ht="15.75" thickBot="1">
      <c r="A131" s="645" t="str">
        <f t="shared" si="3"/>
        <v/>
      </c>
      <c r="C131" s="659"/>
      <c r="D131" s="659"/>
      <c r="E131" s="1056" t="s">
        <v>344</v>
      </c>
      <c r="F131" s="1056"/>
      <c r="G131" s="1056"/>
      <c r="H131" s="1056"/>
      <c r="I131" s="1056"/>
      <c r="J131" s="659"/>
      <c r="K131" s="666">
        <v>87.304900000000004</v>
      </c>
      <c r="M131" s="751" t="str">
        <f t="shared" ref="M131:M194" si="4">IF(C131="TABELA DE PREÇOS DE CONSULTORIA",C133,M130)</f>
        <v>C0008</v>
      </c>
    </row>
    <row r="132" spans="1:13" ht="15.75" thickBot="1">
      <c r="A132" s="645" t="str">
        <f t="shared" si="3"/>
        <v/>
      </c>
      <c r="C132" s="656" t="s">
        <v>345</v>
      </c>
      <c r="D132" s="659"/>
      <c r="E132" s="657" t="s">
        <v>325</v>
      </c>
      <c r="F132" s="657" t="s">
        <v>334</v>
      </c>
      <c r="G132" s="659"/>
      <c r="H132" s="657" t="s">
        <v>343</v>
      </c>
      <c r="I132" s="1056" t="s">
        <v>343</v>
      </c>
      <c r="J132" s="1056"/>
      <c r="K132" s="1056"/>
      <c r="M132" s="751" t="str">
        <f t="shared" si="4"/>
        <v>C0008</v>
      </c>
    </row>
    <row r="133" spans="1:13" ht="15.75" thickBot="1">
      <c r="A133" s="645" t="str">
        <f t="shared" ref="A133:A196" si="5">IF(G133="Custo unitário direto total",M133,"")</f>
        <v/>
      </c>
      <c r="C133" s="659"/>
      <c r="D133" s="659"/>
      <c r="E133" s="1056" t="s">
        <v>346</v>
      </c>
      <c r="F133" s="1056"/>
      <c r="G133" s="1056"/>
      <c r="H133" s="1056"/>
      <c r="I133" s="1056"/>
      <c r="J133" s="659"/>
      <c r="K133" s="666"/>
      <c r="M133" s="751" t="str">
        <f t="shared" si="4"/>
        <v>C0008</v>
      </c>
    </row>
    <row r="134" spans="1:13" ht="15.75" thickBot="1">
      <c r="A134" s="645" t="str">
        <f t="shared" si="5"/>
        <v/>
      </c>
      <c r="C134" s="659"/>
      <c r="D134" s="659"/>
      <c r="E134" s="659"/>
      <c r="F134" s="659"/>
      <c r="G134" s="659"/>
      <c r="H134" s="659"/>
      <c r="I134" s="665" t="s">
        <v>850</v>
      </c>
      <c r="J134" s="659"/>
      <c r="K134" s="668">
        <v>445.6558</v>
      </c>
      <c r="M134" s="751" t="str">
        <f t="shared" si="4"/>
        <v>C0008</v>
      </c>
    </row>
    <row r="135" spans="1:13" ht="15.75" thickBot="1">
      <c r="A135" s="645" t="str">
        <f t="shared" si="5"/>
        <v/>
      </c>
      <c r="C135" s="656" t="s">
        <v>347</v>
      </c>
      <c r="D135" s="659"/>
      <c r="E135" s="657" t="s">
        <v>146</v>
      </c>
      <c r="F135" s="657" t="s">
        <v>325</v>
      </c>
      <c r="G135" s="657" t="s">
        <v>334</v>
      </c>
      <c r="H135" s="659"/>
      <c r="I135" s="657" t="s">
        <v>343</v>
      </c>
      <c r="J135" s="1056" t="s">
        <v>343</v>
      </c>
      <c r="K135" s="1056"/>
      <c r="M135" s="751" t="str">
        <f t="shared" si="4"/>
        <v>C0008</v>
      </c>
    </row>
    <row r="136" spans="1:13" ht="15.75" thickBot="1">
      <c r="A136" s="645" t="str">
        <f t="shared" si="5"/>
        <v/>
      </c>
      <c r="C136" s="659"/>
      <c r="D136" s="659"/>
      <c r="E136" s="1056" t="s">
        <v>348</v>
      </c>
      <c r="F136" s="1056"/>
      <c r="G136" s="1056"/>
      <c r="H136" s="1056"/>
      <c r="I136" s="1056"/>
      <c r="J136" s="659"/>
      <c r="K136" s="668"/>
      <c r="M136" s="751" t="str">
        <f t="shared" si="4"/>
        <v>C0008</v>
      </c>
    </row>
    <row r="137" spans="1:13" ht="15.75" thickBot="1">
      <c r="A137" s="645" t="str">
        <f t="shared" si="5"/>
        <v/>
      </c>
      <c r="C137" s="1057" t="s">
        <v>349</v>
      </c>
      <c r="D137" s="1057"/>
      <c r="E137" s="1058" t="s">
        <v>325</v>
      </c>
      <c r="F137" s="1058" t="s">
        <v>334</v>
      </c>
      <c r="G137" s="1058" t="s">
        <v>350</v>
      </c>
      <c r="H137" s="1058"/>
      <c r="I137" s="1058"/>
      <c r="K137" s="1056" t="s">
        <v>343</v>
      </c>
      <c r="M137" s="751" t="str">
        <f t="shared" si="4"/>
        <v>C0008</v>
      </c>
    </row>
    <row r="138" spans="1:13" ht="15.75" thickBot="1">
      <c r="A138" s="645" t="str">
        <f t="shared" si="5"/>
        <v/>
      </c>
      <c r="C138" s="1057"/>
      <c r="D138" s="1057"/>
      <c r="E138" s="1058"/>
      <c r="F138" s="1058"/>
      <c r="G138" s="657" t="s">
        <v>139</v>
      </c>
      <c r="H138" s="657" t="s">
        <v>140</v>
      </c>
      <c r="I138" s="657" t="s">
        <v>141</v>
      </c>
      <c r="J138" s="659"/>
      <c r="K138" s="1056"/>
      <c r="M138" s="751" t="str">
        <f t="shared" si="4"/>
        <v>C0008</v>
      </c>
    </row>
    <row r="139" spans="1:13">
      <c r="A139" s="645" t="str">
        <f t="shared" si="5"/>
        <v/>
      </c>
      <c r="E139" s="1054" t="s">
        <v>351</v>
      </c>
      <c r="F139" s="1054"/>
      <c r="G139" s="1054"/>
      <c r="H139" s="1054"/>
      <c r="I139" s="1054"/>
      <c r="M139" s="751" t="str">
        <f t="shared" si="4"/>
        <v>C0008</v>
      </c>
    </row>
    <row r="140" spans="1:13" ht="15.75" thickBot="1">
      <c r="A140" s="645" t="str">
        <f t="shared" si="5"/>
        <v>C0008</v>
      </c>
      <c r="C140" s="647"/>
      <c r="D140" s="647"/>
      <c r="E140" s="647"/>
      <c r="F140" s="647"/>
      <c r="G140" s="1055" t="s">
        <v>352</v>
      </c>
      <c r="H140" s="1055"/>
      <c r="I140" s="1055"/>
      <c r="J140" s="647"/>
      <c r="K140" s="671">
        <v>445.66</v>
      </c>
      <c r="M140" s="751" t="str">
        <f t="shared" si="4"/>
        <v>C0008</v>
      </c>
    </row>
    <row r="141" spans="1:13" ht="15.75" thickTop="1">
      <c r="A141" s="645" t="str">
        <f t="shared" si="5"/>
        <v/>
      </c>
      <c r="C141" s="672" t="s">
        <v>851</v>
      </c>
      <c r="M141" s="751" t="str">
        <f t="shared" si="4"/>
        <v>C0008</v>
      </c>
    </row>
    <row r="142" spans="1:13">
      <c r="A142" s="645" t="str">
        <f t="shared" si="5"/>
        <v/>
      </c>
      <c r="M142" s="751" t="str">
        <f t="shared" si="4"/>
        <v>C0008</v>
      </c>
    </row>
    <row r="143" spans="1:13" ht="23.25" thickBot="1">
      <c r="A143" s="645" t="str">
        <f t="shared" si="5"/>
        <v/>
      </c>
      <c r="C143" s="646"/>
      <c r="D143" s="647"/>
      <c r="E143" s="647"/>
      <c r="F143" s="647"/>
      <c r="G143" s="647"/>
      <c r="H143" s="647"/>
      <c r="I143" s="647"/>
      <c r="J143" s="647"/>
      <c r="K143" s="648"/>
      <c r="M143" s="751" t="str">
        <f t="shared" si="4"/>
        <v>C0008</v>
      </c>
    </row>
    <row r="144" spans="1:13" ht="18.75" thickTop="1">
      <c r="A144" s="645" t="str">
        <f t="shared" si="5"/>
        <v/>
      </c>
      <c r="C144" s="650" t="s">
        <v>829</v>
      </c>
      <c r="F144" s="650"/>
      <c r="M144" s="751" t="str">
        <f t="shared" si="4"/>
        <v>C0009</v>
      </c>
    </row>
    <row r="145" spans="1:13" ht="15.75">
      <c r="A145" s="645" t="str">
        <f t="shared" si="5"/>
        <v/>
      </c>
      <c r="C145" s="652" t="s">
        <v>322</v>
      </c>
      <c r="F145" s="652" t="s">
        <v>830</v>
      </c>
      <c r="I145" s="653" t="s">
        <v>831</v>
      </c>
      <c r="J145" s="654">
        <v>0.14229</v>
      </c>
      <c r="K145" s="652" t="s">
        <v>791</v>
      </c>
      <c r="M145" s="751" t="str">
        <f t="shared" si="4"/>
        <v>C0009</v>
      </c>
    </row>
    <row r="146" spans="1:13" ht="16.5" thickBot="1">
      <c r="A146" s="645" t="str">
        <f t="shared" si="5"/>
        <v/>
      </c>
      <c r="C146" s="655" t="s">
        <v>907</v>
      </c>
      <c r="D146" s="1059" t="s">
        <v>908</v>
      </c>
      <c r="E146" s="1059"/>
      <c r="F146" s="1059"/>
      <c r="G146" s="1059"/>
      <c r="H146" s="1059"/>
      <c r="I146" s="1059"/>
      <c r="J146" s="1060" t="s">
        <v>323</v>
      </c>
      <c r="K146" s="1060"/>
      <c r="M146" s="751" t="str">
        <f t="shared" si="4"/>
        <v>C0009</v>
      </c>
    </row>
    <row r="147" spans="1:13" ht="15.75" thickBot="1">
      <c r="A147" s="645" t="str">
        <f t="shared" si="5"/>
        <v/>
      </c>
      <c r="C147" s="1057" t="s">
        <v>324</v>
      </c>
      <c r="D147" s="1057"/>
      <c r="E147" s="1058" t="s">
        <v>325</v>
      </c>
      <c r="F147" s="1058" t="s">
        <v>326</v>
      </c>
      <c r="G147" s="1058"/>
      <c r="H147" s="1058" t="s">
        <v>327</v>
      </c>
      <c r="I147" s="1058"/>
      <c r="K147" s="658" t="s">
        <v>328</v>
      </c>
      <c r="M147" s="751" t="str">
        <f t="shared" si="4"/>
        <v>C0009</v>
      </c>
    </row>
    <row r="148" spans="1:13" ht="15.75" thickBot="1">
      <c r="A148" s="645" t="str">
        <f t="shared" si="5"/>
        <v/>
      </c>
      <c r="C148" s="1057"/>
      <c r="D148" s="1057"/>
      <c r="E148" s="1058"/>
      <c r="F148" s="657" t="s">
        <v>834</v>
      </c>
      <c r="G148" s="657" t="s">
        <v>330</v>
      </c>
      <c r="H148" s="657" t="s">
        <v>297</v>
      </c>
      <c r="I148" s="657" t="s">
        <v>269</v>
      </c>
      <c r="J148" s="659"/>
      <c r="K148" s="657" t="s">
        <v>331</v>
      </c>
      <c r="M148" s="751" t="str">
        <f t="shared" si="4"/>
        <v>C0009</v>
      </c>
    </row>
    <row r="149" spans="1:13">
      <c r="A149" s="645" t="str">
        <f t="shared" si="5"/>
        <v/>
      </c>
      <c r="C149" s="660" t="s">
        <v>909</v>
      </c>
      <c r="D149" s="661" t="s">
        <v>910</v>
      </c>
      <c r="E149" s="662">
        <v>1</v>
      </c>
      <c r="F149" s="663">
        <v>0.86</v>
      </c>
      <c r="G149" s="663">
        <v>0.14000000000000001</v>
      </c>
      <c r="H149" s="664">
        <v>8.5778999999999996</v>
      </c>
      <c r="I149" s="664">
        <v>5.9615999999999998</v>
      </c>
      <c r="K149" s="664">
        <v>8.2116000000000007</v>
      </c>
      <c r="M149" s="751" t="str">
        <f t="shared" si="4"/>
        <v>C0009</v>
      </c>
    </row>
    <row r="150" spans="1:13">
      <c r="A150" s="645" t="str">
        <f t="shared" si="5"/>
        <v/>
      </c>
      <c r="C150" s="660" t="s">
        <v>911</v>
      </c>
      <c r="D150" s="661" t="s">
        <v>912</v>
      </c>
      <c r="E150" s="662">
        <v>0.11429</v>
      </c>
      <c r="F150" s="663">
        <v>1</v>
      </c>
      <c r="G150" s="663">
        <v>0</v>
      </c>
      <c r="H150" s="664">
        <v>0.7056</v>
      </c>
      <c r="I150" s="664">
        <v>0.58650000000000002</v>
      </c>
      <c r="K150" s="664">
        <v>8.0600000000000005E-2</v>
      </c>
      <c r="M150" s="751" t="str">
        <f t="shared" si="4"/>
        <v>C0009</v>
      </c>
    </row>
    <row r="151" spans="1:13" ht="15.75" thickBot="1">
      <c r="A151" s="645" t="str">
        <f t="shared" si="5"/>
        <v/>
      </c>
      <c r="C151" s="659"/>
      <c r="D151" s="659"/>
      <c r="E151" s="659"/>
      <c r="F151" s="659"/>
      <c r="G151" s="659"/>
      <c r="H151" s="659"/>
      <c r="I151" s="665" t="s">
        <v>332</v>
      </c>
      <c r="J151" s="659"/>
      <c r="K151" s="666">
        <v>8.2921999999999993</v>
      </c>
      <c r="M151" s="751" t="str">
        <f t="shared" si="4"/>
        <v>C0009</v>
      </c>
    </row>
    <row r="152" spans="1:13" ht="15.75" thickBot="1">
      <c r="A152" s="645" t="str">
        <f t="shared" si="5"/>
        <v/>
      </c>
      <c r="C152" s="656" t="s">
        <v>333</v>
      </c>
      <c r="D152" s="659"/>
      <c r="E152" s="657" t="s">
        <v>325</v>
      </c>
      <c r="F152" s="657" t="s">
        <v>334</v>
      </c>
      <c r="G152" s="659"/>
      <c r="H152" s="657" t="s">
        <v>327</v>
      </c>
      <c r="I152" s="1056" t="s">
        <v>335</v>
      </c>
      <c r="J152" s="1056"/>
      <c r="K152" s="1056"/>
      <c r="M152" s="751" t="str">
        <f t="shared" si="4"/>
        <v>C0009</v>
      </c>
    </row>
    <row r="153" spans="1:13">
      <c r="A153" s="645" t="str">
        <f t="shared" si="5"/>
        <v/>
      </c>
      <c r="C153" s="660" t="s">
        <v>687</v>
      </c>
      <c r="D153" s="661" t="s">
        <v>688</v>
      </c>
      <c r="E153" s="662">
        <v>0.14285999999999999</v>
      </c>
      <c r="F153" s="660" t="s">
        <v>299</v>
      </c>
      <c r="H153" s="664">
        <v>23.0107</v>
      </c>
      <c r="K153" s="664">
        <v>3.2873000000000001</v>
      </c>
      <c r="M153" s="751" t="str">
        <f t="shared" si="4"/>
        <v>C0009</v>
      </c>
    </row>
    <row r="154" spans="1:13">
      <c r="A154" s="645" t="str">
        <f t="shared" si="5"/>
        <v/>
      </c>
      <c r="C154" s="660" t="s">
        <v>693</v>
      </c>
      <c r="D154" s="661" t="s">
        <v>694</v>
      </c>
      <c r="E154" s="662">
        <v>0.14285999999999999</v>
      </c>
      <c r="F154" s="660" t="s">
        <v>299</v>
      </c>
      <c r="H154" s="664">
        <v>28.3505</v>
      </c>
      <c r="K154" s="664">
        <v>4.0502000000000002</v>
      </c>
      <c r="M154" s="751" t="str">
        <f t="shared" si="4"/>
        <v>C0009</v>
      </c>
    </row>
    <row r="155" spans="1:13">
      <c r="A155" s="645" t="str">
        <f t="shared" si="5"/>
        <v/>
      </c>
      <c r="E155" s="1054" t="s">
        <v>336</v>
      </c>
      <c r="F155" s="1054"/>
      <c r="G155" s="1054"/>
      <c r="H155" s="1054"/>
      <c r="I155" s="1054"/>
      <c r="K155" s="664">
        <v>7.3375000000000004</v>
      </c>
      <c r="M155" s="751" t="str">
        <f t="shared" si="4"/>
        <v>C0009</v>
      </c>
    </row>
    <row r="156" spans="1:13" ht="15.75" thickBot="1">
      <c r="A156" s="645" t="str">
        <f t="shared" si="5"/>
        <v/>
      </c>
      <c r="C156" s="659"/>
      <c r="D156" s="659"/>
      <c r="E156" s="1056" t="s">
        <v>337</v>
      </c>
      <c r="F156" s="1056"/>
      <c r="G156" s="1056"/>
      <c r="H156" s="1056"/>
      <c r="I156" s="1056"/>
      <c r="J156" s="659"/>
      <c r="K156" s="668">
        <v>15.6297</v>
      </c>
      <c r="M156" s="751" t="str">
        <f t="shared" si="4"/>
        <v>C0009</v>
      </c>
    </row>
    <row r="157" spans="1:13">
      <c r="A157" s="645" t="str">
        <f t="shared" si="5"/>
        <v/>
      </c>
      <c r="E157" s="1054" t="s">
        <v>338</v>
      </c>
      <c r="F157" s="1054"/>
      <c r="G157" s="1054"/>
      <c r="H157" s="1054"/>
      <c r="I157" s="1054"/>
      <c r="K157" s="669">
        <v>109.84399999999999</v>
      </c>
      <c r="M157" s="751" t="str">
        <f t="shared" si="4"/>
        <v>C0009</v>
      </c>
    </row>
    <row r="158" spans="1:13">
      <c r="A158" s="645" t="str">
        <f t="shared" si="5"/>
        <v/>
      </c>
      <c r="I158" s="667" t="s">
        <v>339</v>
      </c>
      <c r="K158" s="670" t="s">
        <v>265</v>
      </c>
      <c r="M158" s="751" t="str">
        <f t="shared" si="4"/>
        <v>C0009</v>
      </c>
    </row>
    <row r="159" spans="1:13" ht="15.75" thickBot="1">
      <c r="A159" s="645" t="str">
        <f t="shared" si="5"/>
        <v/>
      </c>
      <c r="C159" s="659"/>
      <c r="D159" s="659"/>
      <c r="E159" s="659"/>
      <c r="F159" s="659"/>
      <c r="G159" s="659"/>
      <c r="H159" s="659"/>
      <c r="I159" s="665" t="s">
        <v>340</v>
      </c>
      <c r="J159" s="659"/>
      <c r="K159" s="668" t="s">
        <v>265</v>
      </c>
      <c r="M159" s="751" t="str">
        <f t="shared" si="4"/>
        <v>C0009</v>
      </c>
    </row>
    <row r="160" spans="1:13" ht="15.75" thickBot="1">
      <c r="A160" s="645" t="str">
        <f t="shared" si="5"/>
        <v/>
      </c>
      <c r="C160" s="656" t="s">
        <v>341</v>
      </c>
      <c r="D160" s="659"/>
      <c r="E160" s="657" t="s">
        <v>325</v>
      </c>
      <c r="F160" s="657" t="s">
        <v>334</v>
      </c>
      <c r="G160" s="659"/>
      <c r="H160" s="657" t="s">
        <v>342</v>
      </c>
      <c r="I160" s="1056" t="s">
        <v>343</v>
      </c>
      <c r="J160" s="1056"/>
      <c r="K160" s="1056"/>
      <c r="M160" s="751" t="str">
        <f t="shared" si="4"/>
        <v>C0009</v>
      </c>
    </row>
    <row r="161" spans="1:13" ht="28.5">
      <c r="A161" s="645" t="str">
        <f t="shared" si="5"/>
        <v/>
      </c>
      <c r="C161" s="660" t="s">
        <v>899</v>
      </c>
      <c r="D161" s="661" t="s">
        <v>900</v>
      </c>
      <c r="E161" s="662">
        <v>6.9999999999999994E-5</v>
      </c>
      <c r="F161" s="660" t="s">
        <v>791</v>
      </c>
      <c r="H161" s="664">
        <v>43.700099999999999</v>
      </c>
      <c r="K161" s="664">
        <v>3.0999999999999999E-3</v>
      </c>
      <c r="M161" s="751" t="str">
        <f t="shared" si="4"/>
        <v>C0009</v>
      </c>
    </row>
    <row r="162" spans="1:13" ht="28.5">
      <c r="A162" s="645" t="str">
        <f t="shared" si="5"/>
        <v/>
      </c>
      <c r="C162" s="660" t="s">
        <v>903</v>
      </c>
      <c r="D162" s="661" t="s">
        <v>904</v>
      </c>
      <c r="E162" s="662">
        <v>3.0000000000000001E-5</v>
      </c>
      <c r="F162" s="660" t="s">
        <v>791</v>
      </c>
      <c r="H162" s="664">
        <v>235.83</v>
      </c>
      <c r="K162" s="664">
        <v>7.1000000000000004E-3</v>
      </c>
      <c r="M162" s="751" t="str">
        <f t="shared" si="4"/>
        <v>C0009</v>
      </c>
    </row>
    <row r="163" spans="1:13" ht="28.5">
      <c r="A163" s="645" t="str">
        <f t="shared" si="5"/>
        <v/>
      </c>
      <c r="C163" s="660" t="s">
        <v>913</v>
      </c>
      <c r="D163" s="661" t="s">
        <v>914</v>
      </c>
      <c r="E163" s="662">
        <v>6.7000000000000002E-4</v>
      </c>
      <c r="F163" s="660" t="s">
        <v>791</v>
      </c>
      <c r="H163" s="664">
        <v>345</v>
      </c>
      <c r="K163" s="664">
        <v>0.23119999999999999</v>
      </c>
      <c r="M163" s="751" t="str">
        <f t="shared" si="4"/>
        <v>C0009</v>
      </c>
    </row>
    <row r="164" spans="1:13" ht="15.75" thickBot="1">
      <c r="A164" s="645" t="str">
        <f t="shared" si="5"/>
        <v/>
      </c>
      <c r="C164" s="659"/>
      <c r="D164" s="659"/>
      <c r="E164" s="1056" t="s">
        <v>344</v>
      </c>
      <c r="F164" s="1056"/>
      <c r="G164" s="1056"/>
      <c r="H164" s="1056"/>
      <c r="I164" s="1056"/>
      <c r="J164" s="659"/>
      <c r="K164" s="666">
        <v>0.2414</v>
      </c>
      <c r="M164" s="751" t="str">
        <f t="shared" si="4"/>
        <v>C0009</v>
      </c>
    </row>
    <row r="165" spans="1:13" ht="15.75" thickBot="1">
      <c r="A165" s="645" t="str">
        <f t="shared" si="5"/>
        <v/>
      </c>
      <c r="C165" s="656" t="s">
        <v>345</v>
      </c>
      <c r="D165" s="659"/>
      <c r="E165" s="657" t="s">
        <v>325</v>
      </c>
      <c r="F165" s="657" t="s">
        <v>334</v>
      </c>
      <c r="G165" s="659"/>
      <c r="H165" s="657" t="s">
        <v>343</v>
      </c>
      <c r="I165" s="1056" t="s">
        <v>343</v>
      </c>
      <c r="J165" s="1056"/>
      <c r="K165" s="1056"/>
      <c r="M165" s="751" t="str">
        <f t="shared" si="4"/>
        <v>C0009</v>
      </c>
    </row>
    <row r="166" spans="1:13" ht="15.75" thickBot="1">
      <c r="A166" s="645" t="str">
        <f t="shared" si="5"/>
        <v/>
      </c>
      <c r="C166" s="659"/>
      <c r="D166" s="659"/>
      <c r="E166" s="1056" t="s">
        <v>346</v>
      </c>
      <c r="F166" s="1056"/>
      <c r="G166" s="1056"/>
      <c r="H166" s="1056"/>
      <c r="I166" s="1056"/>
      <c r="J166" s="659"/>
      <c r="K166" s="666"/>
      <c r="M166" s="751" t="str">
        <f t="shared" si="4"/>
        <v>C0009</v>
      </c>
    </row>
    <row r="167" spans="1:13" ht="15.75" thickBot="1">
      <c r="A167" s="645" t="str">
        <f t="shared" si="5"/>
        <v/>
      </c>
      <c r="C167" s="659"/>
      <c r="D167" s="659"/>
      <c r="E167" s="659"/>
      <c r="F167" s="659"/>
      <c r="G167" s="659"/>
      <c r="H167" s="659"/>
      <c r="I167" s="665" t="s">
        <v>850</v>
      </c>
      <c r="J167" s="659"/>
      <c r="K167" s="668">
        <v>110.08540000000001</v>
      </c>
      <c r="M167" s="751" t="str">
        <f t="shared" si="4"/>
        <v>C0009</v>
      </c>
    </row>
    <row r="168" spans="1:13" ht="15.75" thickBot="1">
      <c r="A168" s="645" t="str">
        <f t="shared" si="5"/>
        <v/>
      </c>
      <c r="C168" s="656" t="s">
        <v>347</v>
      </c>
      <c r="D168" s="659"/>
      <c r="E168" s="657" t="s">
        <v>146</v>
      </c>
      <c r="F168" s="657" t="s">
        <v>325</v>
      </c>
      <c r="G168" s="657" t="s">
        <v>334</v>
      </c>
      <c r="H168" s="659"/>
      <c r="I168" s="657" t="s">
        <v>343</v>
      </c>
      <c r="J168" s="1056" t="s">
        <v>343</v>
      </c>
      <c r="K168" s="1056"/>
      <c r="M168" s="751" t="str">
        <f t="shared" si="4"/>
        <v>C0009</v>
      </c>
    </row>
    <row r="169" spans="1:13" ht="15.75" thickBot="1">
      <c r="A169" s="645" t="str">
        <f t="shared" si="5"/>
        <v/>
      </c>
      <c r="C169" s="659"/>
      <c r="D169" s="659"/>
      <c r="E169" s="1056" t="s">
        <v>348</v>
      </c>
      <c r="F169" s="1056"/>
      <c r="G169" s="1056"/>
      <c r="H169" s="1056"/>
      <c r="I169" s="1056"/>
      <c r="J169" s="659"/>
      <c r="K169" s="668"/>
      <c r="M169" s="751" t="str">
        <f t="shared" si="4"/>
        <v>C0009</v>
      </c>
    </row>
    <row r="170" spans="1:13" ht="15.75" thickBot="1">
      <c r="A170" s="645" t="str">
        <f t="shared" si="5"/>
        <v/>
      </c>
      <c r="C170" s="1057" t="s">
        <v>349</v>
      </c>
      <c r="D170" s="1057"/>
      <c r="E170" s="1058" t="s">
        <v>325</v>
      </c>
      <c r="F170" s="1058" t="s">
        <v>334</v>
      </c>
      <c r="G170" s="1058" t="s">
        <v>350</v>
      </c>
      <c r="H170" s="1058"/>
      <c r="I170" s="1058"/>
      <c r="K170" s="1056" t="s">
        <v>343</v>
      </c>
      <c r="M170" s="751" t="str">
        <f t="shared" si="4"/>
        <v>C0009</v>
      </c>
    </row>
    <row r="171" spans="1:13" ht="15.75" thickBot="1">
      <c r="A171" s="645" t="str">
        <f t="shared" si="5"/>
        <v/>
      </c>
      <c r="C171" s="1057"/>
      <c r="D171" s="1057"/>
      <c r="E171" s="1058"/>
      <c r="F171" s="1058"/>
      <c r="G171" s="657" t="s">
        <v>139</v>
      </c>
      <c r="H171" s="657" t="s">
        <v>140</v>
      </c>
      <c r="I171" s="657" t="s">
        <v>141</v>
      </c>
      <c r="J171" s="659"/>
      <c r="K171" s="1056"/>
      <c r="M171" s="751" t="str">
        <f t="shared" si="4"/>
        <v>C0009</v>
      </c>
    </row>
    <row r="172" spans="1:13">
      <c r="A172" s="645" t="str">
        <f t="shared" si="5"/>
        <v/>
      </c>
      <c r="E172" s="1054" t="s">
        <v>351</v>
      </c>
      <c r="F172" s="1054"/>
      <c r="G172" s="1054"/>
      <c r="H172" s="1054"/>
      <c r="I172" s="1054"/>
      <c r="M172" s="751" t="str">
        <f t="shared" si="4"/>
        <v>C0009</v>
      </c>
    </row>
    <row r="173" spans="1:13" ht="15.75" thickBot="1">
      <c r="A173" s="645" t="str">
        <f t="shared" si="5"/>
        <v>C0009</v>
      </c>
      <c r="C173" s="647"/>
      <c r="D173" s="647"/>
      <c r="E173" s="647"/>
      <c r="F173" s="647"/>
      <c r="G173" s="1055" t="s">
        <v>352</v>
      </c>
      <c r="H173" s="1055"/>
      <c r="I173" s="1055"/>
      <c r="J173" s="647"/>
      <c r="K173" s="671">
        <v>110.09</v>
      </c>
      <c r="M173" s="751" t="str">
        <f t="shared" si="4"/>
        <v>C0009</v>
      </c>
    </row>
    <row r="174" spans="1:13" ht="15.75" thickTop="1">
      <c r="A174" s="645" t="str">
        <f t="shared" si="5"/>
        <v/>
      </c>
      <c r="C174" s="672" t="s">
        <v>851</v>
      </c>
      <c r="M174" s="751" t="str">
        <f t="shared" si="4"/>
        <v>C0009</v>
      </c>
    </row>
    <row r="175" spans="1:13">
      <c r="A175" s="645" t="str">
        <f t="shared" si="5"/>
        <v/>
      </c>
      <c r="M175" s="751" t="str">
        <f t="shared" si="4"/>
        <v>C0009</v>
      </c>
    </row>
    <row r="176" spans="1:13" ht="23.25" thickBot="1">
      <c r="A176" s="645" t="str">
        <f t="shared" si="5"/>
        <v/>
      </c>
      <c r="C176" s="646"/>
      <c r="D176" s="647"/>
      <c r="E176" s="647"/>
      <c r="F176" s="647"/>
      <c r="G176" s="647"/>
      <c r="H176" s="647"/>
      <c r="I176" s="647"/>
      <c r="J176" s="647"/>
      <c r="K176" s="648"/>
      <c r="M176" s="751" t="str">
        <f t="shared" si="4"/>
        <v>C0009</v>
      </c>
    </row>
    <row r="177" spans="1:13" ht="18.75" thickTop="1">
      <c r="A177" s="645" t="str">
        <f t="shared" si="5"/>
        <v/>
      </c>
      <c r="C177" s="650" t="s">
        <v>829</v>
      </c>
      <c r="F177" s="650"/>
      <c r="M177" s="751" t="str">
        <f t="shared" si="4"/>
        <v>C0010</v>
      </c>
    </row>
    <row r="178" spans="1:13" ht="15.75">
      <c r="A178" s="645" t="str">
        <f t="shared" si="5"/>
        <v/>
      </c>
      <c r="C178" s="652" t="s">
        <v>322</v>
      </c>
      <c r="F178" s="652" t="s">
        <v>830</v>
      </c>
      <c r="I178" s="653" t="s">
        <v>831</v>
      </c>
      <c r="J178" s="654">
        <v>0.21651999999999999</v>
      </c>
      <c r="K178" s="652" t="s">
        <v>791</v>
      </c>
      <c r="M178" s="751" t="str">
        <f t="shared" si="4"/>
        <v>C0010</v>
      </c>
    </row>
    <row r="179" spans="1:13" ht="16.5" thickBot="1">
      <c r="A179" s="645" t="str">
        <f t="shared" si="5"/>
        <v/>
      </c>
      <c r="C179" s="655" t="s">
        <v>915</v>
      </c>
      <c r="D179" s="1059" t="s">
        <v>916</v>
      </c>
      <c r="E179" s="1059"/>
      <c r="F179" s="1059"/>
      <c r="G179" s="1059"/>
      <c r="H179" s="1059"/>
      <c r="I179" s="1059"/>
      <c r="J179" s="1060" t="s">
        <v>323</v>
      </c>
      <c r="K179" s="1060"/>
      <c r="M179" s="751" t="str">
        <f t="shared" si="4"/>
        <v>C0010</v>
      </c>
    </row>
    <row r="180" spans="1:13" ht="15.75" thickBot="1">
      <c r="A180" s="645" t="str">
        <f t="shared" si="5"/>
        <v/>
      </c>
      <c r="C180" s="1057" t="s">
        <v>324</v>
      </c>
      <c r="D180" s="1057"/>
      <c r="E180" s="1058" t="s">
        <v>325</v>
      </c>
      <c r="F180" s="1058" t="s">
        <v>326</v>
      </c>
      <c r="G180" s="1058"/>
      <c r="H180" s="1058" t="s">
        <v>327</v>
      </c>
      <c r="I180" s="1058"/>
      <c r="K180" s="658" t="s">
        <v>328</v>
      </c>
      <c r="M180" s="751" t="str">
        <f t="shared" si="4"/>
        <v>C0010</v>
      </c>
    </row>
    <row r="181" spans="1:13" ht="15.75" thickBot="1">
      <c r="A181" s="645" t="str">
        <f t="shared" si="5"/>
        <v/>
      </c>
      <c r="C181" s="1057"/>
      <c r="D181" s="1057"/>
      <c r="E181" s="1058"/>
      <c r="F181" s="657" t="s">
        <v>834</v>
      </c>
      <c r="G181" s="657" t="s">
        <v>330</v>
      </c>
      <c r="H181" s="657" t="s">
        <v>297</v>
      </c>
      <c r="I181" s="657" t="s">
        <v>269</v>
      </c>
      <c r="J181" s="659"/>
      <c r="K181" s="657" t="s">
        <v>331</v>
      </c>
      <c r="M181" s="751" t="str">
        <f t="shared" si="4"/>
        <v>C0010</v>
      </c>
    </row>
    <row r="182" spans="1:13">
      <c r="A182" s="645" t="str">
        <f t="shared" si="5"/>
        <v/>
      </c>
      <c r="C182" s="660" t="s">
        <v>909</v>
      </c>
      <c r="D182" s="661" t="s">
        <v>910</v>
      </c>
      <c r="E182" s="662">
        <v>1</v>
      </c>
      <c r="F182" s="663">
        <v>0.78</v>
      </c>
      <c r="G182" s="663">
        <v>0.22</v>
      </c>
      <c r="H182" s="664">
        <v>8.5778999999999996</v>
      </c>
      <c r="I182" s="664">
        <v>5.9615999999999998</v>
      </c>
      <c r="K182" s="664">
        <v>8.0023</v>
      </c>
      <c r="M182" s="751" t="str">
        <f t="shared" si="4"/>
        <v>C0010</v>
      </c>
    </row>
    <row r="183" spans="1:13">
      <c r="A183" s="645" t="str">
        <f t="shared" si="5"/>
        <v/>
      </c>
      <c r="C183" s="660" t="s">
        <v>911</v>
      </c>
      <c r="D183" s="661" t="s">
        <v>912</v>
      </c>
      <c r="E183" s="662">
        <v>0.17391000000000001</v>
      </c>
      <c r="F183" s="663">
        <v>1</v>
      </c>
      <c r="G183" s="663">
        <v>0</v>
      </c>
      <c r="H183" s="664">
        <v>0.7056</v>
      </c>
      <c r="I183" s="664">
        <v>0.58650000000000002</v>
      </c>
      <c r="K183" s="664">
        <v>0.1227</v>
      </c>
      <c r="M183" s="751" t="str">
        <f t="shared" si="4"/>
        <v>C0010</v>
      </c>
    </row>
    <row r="184" spans="1:13" ht="15.75" thickBot="1">
      <c r="A184" s="645" t="str">
        <f t="shared" si="5"/>
        <v/>
      </c>
      <c r="C184" s="659"/>
      <c r="D184" s="659"/>
      <c r="E184" s="659"/>
      <c r="F184" s="659"/>
      <c r="G184" s="659"/>
      <c r="H184" s="659"/>
      <c r="I184" s="665" t="s">
        <v>332</v>
      </c>
      <c r="J184" s="659"/>
      <c r="K184" s="666">
        <v>8.125</v>
      </c>
      <c r="M184" s="751" t="str">
        <f t="shared" si="4"/>
        <v>C0010</v>
      </c>
    </row>
    <row r="185" spans="1:13" ht="15.75" thickBot="1">
      <c r="A185" s="645" t="str">
        <f t="shared" si="5"/>
        <v/>
      </c>
      <c r="C185" s="656" t="s">
        <v>333</v>
      </c>
      <c r="D185" s="659"/>
      <c r="E185" s="657" t="s">
        <v>325</v>
      </c>
      <c r="F185" s="657" t="s">
        <v>334</v>
      </c>
      <c r="G185" s="659"/>
      <c r="H185" s="657" t="s">
        <v>327</v>
      </c>
      <c r="I185" s="1056" t="s">
        <v>335</v>
      </c>
      <c r="J185" s="1056"/>
      <c r="K185" s="1056"/>
      <c r="M185" s="751" t="str">
        <f t="shared" si="4"/>
        <v>C0010</v>
      </c>
    </row>
    <row r="186" spans="1:13">
      <c r="A186" s="645" t="str">
        <f t="shared" si="5"/>
        <v/>
      </c>
      <c r="C186" s="660" t="s">
        <v>687</v>
      </c>
      <c r="D186" s="661" t="s">
        <v>688</v>
      </c>
      <c r="E186" s="662">
        <v>0.21739</v>
      </c>
      <c r="F186" s="660" t="s">
        <v>299</v>
      </c>
      <c r="H186" s="664">
        <v>23.0107</v>
      </c>
      <c r="K186" s="664">
        <v>5.0023</v>
      </c>
      <c r="M186" s="751" t="str">
        <f t="shared" si="4"/>
        <v>C0010</v>
      </c>
    </row>
    <row r="187" spans="1:13">
      <c r="A187" s="645" t="str">
        <f t="shared" si="5"/>
        <v/>
      </c>
      <c r="C187" s="660" t="s">
        <v>693</v>
      </c>
      <c r="D187" s="661" t="s">
        <v>694</v>
      </c>
      <c r="E187" s="662">
        <v>0.21739</v>
      </c>
      <c r="F187" s="660" t="s">
        <v>299</v>
      </c>
      <c r="H187" s="664">
        <v>28.3505</v>
      </c>
      <c r="K187" s="664">
        <v>6.1631</v>
      </c>
      <c r="M187" s="751" t="str">
        <f t="shared" si="4"/>
        <v>C0010</v>
      </c>
    </row>
    <row r="188" spans="1:13">
      <c r="A188" s="645" t="str">
        <f t="shared" si="5"/>
        <v/>
      </c>
      <c r="E188" s="1054" t="s">
        <v>336</v>
      </c>
      <c r="F188" s="1054"/>
      <c r="G188" s="1054"/>
      <c r="H188" s="1054"/>
      <c r="I188" s="1054"/>
      <c r="K188" s="664">
        <v>11.1654</v>
      </c>
      <c r="M188" s="751" t="str">
        <f t="shared" si="4"/>
        <v>C0010</v>
      </c>
    </row>
    <row r="189" spans="1:13" ht="15.75" thickBot="1">
      <c r="A189" s="645" t="str">
        <f t="shared" si="5"/>
        <v/>
      </c>
      <c r="C189" s="659"/>
      <c r="D189" s="659"/>
      <c r="E189" s="1056" t="s">
        <v>337</v>
      </c>
      <c r="F189" s="1056"/>
      <c r="G189" s="1056"/>
      <c r="H189" s="1056"/>
      <c r="I189" s="1056"/>
      <c r="J189" s="659"/>
      <c r="K189" s="668">
        <v>19.290400000000002</v>
      </c>
      <c r="M189" s="751" t="str">
        <f t="shared" si="4"/>
        <v>C0010</v>
      </c>
    </row>
    <row r="190" spans="1:13">
      <c r="A190" s="645" t="str">
        <f t="shared" si="5"/>
        <v/>
      </c>
      <c r="E190" s="1054" t="s">
        <v>338</v>
      </c>
      <c r="F190" s="1054"/>
      <c r="G190" s="1054"/>
      <c r="H190" s="1054"/>
      <c r="I190" s="1054"/>
      <c r="K190" s="669">
        <v>89.0929</v>
      </c>
      <c r="M190" s="751" t="str">
        <f t="shared" si="4"/>
        <v>C0010</v>
      </c>
    </row>
    <row r="191" spans="1:13">
      <c r="A191" s="645" t="str">
        <f t="shared" si="5"/>
        <v/>
      </c>
      <c r="I191" s="667" t="s">
        <v>339</v>
      </c>
      <c r="K191" s="670" t="s">
        <v>265</v>
      </c>
      <c r="M191" s="751" t="str">
        <f t="shared" si="4"/>
        <v>C0010</v>
      </c>
    </row>
    <row r="192" spans="1:13" ht="15.75" thickBot="1">
      <c r="A192" s="645" t="str">
        <f t="shared" si="5"/>
        <v/>
      </c>
      <c r="C192" s="659"/>
      <c r="D192" s="659"/>
      <c r="E192" s="659"/>
      <c r="F192" s="659"/>
      <c r="G192" s="659"/>
      <c r="H192" s="659"/>
      <c r="I192" s="665" t="s">
        <v>340</v>
      </c>
      <c r="J192" s="659"/>
      <c r="K192" s="668" t="s">
        <v>265</v>
      </c>
      <c r="M192" s="751" t="str">
        <f t="shared" si="4"/>
        <v>C0010</v>
      </c>
    </row>
    <row r="193" spans="1:13" ht="15.75" thickBot="1">
      <c r="A193" s="645" t="str">
        <f t="shared" si="5"/>
        <v/>
      </c>
      <c r="C193" s="656" t="s">
        <v>341</v>
      </c>
      <c r="D193" s="659"/>
      <c r="E193" s="657" t="s">
        <v>325</v>
      </c>
      <c r="F193" s="657" t="s">
        <v>334</v>
      </c>
      <c r="G193" s="659"/>
      <c r="H193" s="657" t="s">
        <v>342</v>
      </c>
      <c r="I193" s="1056" t="s">
        <v>343</v>
      </c>
      <c r="J193" s="1056"/>
      <c r="K193" s="1056"/>
      <c r="M193" s="751" t="str">
        <f t="shared" si="4"/>
        <v>C0010</v>
      </c>
    </row>
    <row r="194" spans="1:13" ht="28.5">
      <c r="A194" s="645" t="str">
        <f t="shared" si="5"/>
        <v/>
      </c>
      <c r="C194" s="660" t="s">
        <v>899</v>
      </c>
      <c r="D194" s="661" t="s">
        <v>900</v>
      </c>
      <c r="E194" s="662">
        <v>6.9999999999999994E-5</v>
      </c>
      <c r="F194" s="660" t="s">
        <v>791</v>
      </c>
      <c r="H194" s="664">
        <v>43.700099999999999</v>
      </c>
      <c r="K194" s="664">
        <v>3.0999999999999999E-3</v>
      </c>
      <c r="M194" s="751" t="str">
        <f t="shared" si="4"/>
        <v>C0010</v>
      </c>
    </row>
    <row r="195" spans="1:13" ht="28.5">
      <c r="A195" s="645" t="str">
        <f t="shared" si="5"/>
        <v/>
      </c>
      <c r="C195" s="660" t="s">
        <v>903</v>
      </c>
      <c r="D195" s="661" t="s">
        <v>904</v>
      </c>
      <c r="E195" s="662">
        <v>3.0000000000000001E-5</v>
      </c>
      <c r="F195" s="660" t="s">
        <v>791</v>
      </c>
      <c r="H195" s="664">
        <v>235.83</v>
      </c>
      <c r="K195" s="664">
        <v>7.1000000000000004E-3</v>
      </c>
      <c r="M195" s="751" t="str">
        <f t="shared" ref="M195:M258" si="6">IF(C195="TABELA DE PREÇOS DE CONSULTORIA",C197,M194)</f>
        <v>C0010</v>
      </c>
    </row>
    <row r="196" spans="1:13" ht="28.5">
      <c r="A196" s="645" t="str">
        <f t="shared" si="5"/>
        <v/>
      </c>
      <c r="C196" s="660" t="s">
        <v>913</v>
      </c>
      <c r="D196" s="661" t="s">
        <v>914</v>
      </c>
      <c r="E196" s="662">
        <v>6.7000000000000002E-4</v>
      </c>
      <c r="F196" s="660" t="s">
        <v>791</v>
      </c>
      <c r="H196" s="664">
        <v>345</v>
      </c>
      <c r="K196" s="664">
        <v>0.23119999999999999</v>
      </c>
      <c r="M196" s="751" t="str">
        <f t="shared" si="6"/>
        <v>C0010</v>
      </c>
    </row>
    <row r="197" spans="1:13" ht="15.75" thickBot="1">
      <c r="A197" s="645" t="str">
        <f t="shared" ref="A197:A260" si="7">IF(G197="Custo unitário direto total",M197,"")</f>
        <v/>
      </c>
      <c r="C197" s="659"/>
      <c r="D197" s="659"/>
      <c r="E197" s="1056" t="s">
        <v>344</v>
      </c>
      <c r="F197" s="1056"/>
      <c r="G197" s="1056"/>
      <c r="H197" s="1056"/>
      <c r="I197" s="1056"/>
      <c r="J197" s="659"/>
      <c r="K197" s="666">
        <v>0.2414</v>
      </c>
      <c r="M197" s="751" t="str">
        <f t="shared" si="6"/>
        <v>C0010</v>
      </c>
    </row>
    <row r="198" spans="1:13" ht="15.75" thickBot="1">
      <c r="A198" s="645" t="str">
        <f t="shared" si="7"/>
        <v/>
      </c>
      <c r="C198" s="656" t="s">
        <v>345</v>
      </c>
      <c r="D198" s="659"/>
      <c r="E198" s="657" t="s">
        <v>325</v>
      </c>
      <c r="F198" s="657" t="s">
        <v>334</v>
      </c>
      <c r="G198" s="659"/>
      <c r="H198" s="657" t="s">
        <v>343</v>
      </c>
      <c r="I198" s="1056" t="s">
        <v>343</v>
      </c>
      <c r="J198" s="1056"/>
      <c r="K198" s="1056"/>
      <c r="M198" s="751" t="str">
        <f t="shared" si="6"/>
        <v>C0010</v>
      </c>
    </row>
    <row r="199" spans="1:13" ht="15.75" thickBot="1">
      <c r="A199" s="645" t="str">
        <f t="shared" si="7"/>
        <v/>
      </c>
      <c r="C199" s="659"/>
      <c r="D199" s="659"/>
      <c r="E199" s="1056" t="s">
        <v>346</v>
      </c>
      <c r="F199" s="1056"/>
      <c r="G199" s="1056"/>
      <c r="H199" s="1056"/>
      <c r="I199" s="1056"/>
      <c r="J199" s="659"/>
      <c r="K199" s="666"/>
      <c r="M199" s="751" t="str">
        <f t="shared" si="6"/>
        <v>C0010</v>
      </c>
    </row>
    <row r="200" spans="1:13" ht="15.75" thickBot="1">
      <c r="A200" s="645" t="str">
        <f t="shared" si="7"/>
        <v/>
      </c>
      <c r="C200" s="659"/>
      <c r="D200" s="659"/>
      <c r="E200" s="659"/>
      <c r="F200" s="659"/>
      <c r="G200" s="659"/>
      <c r="H200" s="659"/>
      <c r="I200" s="665" t="s">
        <v>850</v>
      </c>
      <c r="J200" s="659"/>
      <c r="K200" s="668">
        <v>89.334299999999999</v>
      </c>
      <c r="M200" s="751" t="str">
        <f t="shared" si="6"/>
        <v>C0010</v>
      </c>
    </row>
    <row r="201" spans="1:13" ht="15.75" thickBot="1">
      <c r="A201" s="645" t="str">
        <f t="shared" si="7"/>
        <v/>
      </c>
      <c r="C201" s="656" t="s">
        <v>347</v>
      </c>
      <c r="D201" s="659"/>
      <c r="E201" s="657" t="s">
        <v>146</v>
      </c>
      <c r="F201" s="657" t="s">
        <v>325</v>
      </c>
      <c r="G201" s="657" t="s">
        <v>334</v>
      </c>
      <c r="H201" s="659"/>
      <c r="I201" s="657" t="s">
        <v>343</v>
      </c>
      <c r="J201" s="1056" t="s">
        <v>343</v>
      </c>
      <c r="K201" s="1056"/>
      <c r="M201" s="751" t="str">
        <f t="shared" si="6"/>
        <v>C0010</v>
      </c>
    </row>
    <row r="202" spans="1:13" ht="15.75" thickBot="1">
      <c r="A202" s="645" t="str">
        <f t="shared" si="7"/>
        <v/>
      </c>
      <c r="C202" s="659"/>
      <c r="D202" s="659"/>
      <c r="E202" s="1056" t="s">
        <v>348</v>
      </c>
      <c r="F202" s="1056"/>
      <c r="G202" s="1056"/>
      <c r="H202" s="1056"/>
      <c r="I202" s="1056"/>
      <c r="J202" s="659"/>
      <c r="K202" s="668"/>
      <c r="M202" s="751" t="str">
        <f t="shared" si="6"/>
        <v>C0010</v>
      </c>
    </row>
    <row r="203" spans="1:13" ht="15.75" thickBot="1">
      <c r="A203" s="645" t="str">
        <f t="shared" si="7"/>
        <v/>
      </c>
      <c r="C203" s="1057" t="s">
        <v>349</v>
      </c>
      <c r="D203" s="1057"/>
      <c r="E203" s="1058" t="s">
        <v>325</v>
      </c>
      <c r="F203" s="1058" t="s">
        <v>334</v>
      </c>
      <c r="G203" s="1058" t="s">
        <v>350</v>
      </c>
      <c r="H203" s="1058"/>
      <c r="I203" s="1058"/>
      <c r="K203" s="1056" t="s">
        <v>343</v>
      </c>
      <c r="M203" s="751" t="str">
        <f t="shared" si="6"/>
        <v>C0010</v>
      </c>
    </row>
    <row r="204" spans="1:13" ht="15.75" thickBot="1">
      <c r="A204" s="645" t="str">
        <f t="shared" si="7"/>
        <v/>
      </c>
      <c r="C204" s="1057"/>
      <c r="D204" s="1057"/>
      <c r="E204" s="1058"/>
      <c r="F204" s="1058"/>
      <c r="G204" s="657" t="s">
        <v>139</v>
      </c>
      <c r="H204" s="657" t="s">
        <v>140</v>
      </c>
      <c r="I204" s="657" t="s">
        <v>141</v>
      </c>
      <c r="J204" s="659"/>
      <c r="K204" s="1056"/>
      <c r="M204" s="751" t="str">
        <f t="shared" si="6"/>
        <v>C0010</v>
      </c>
    </row>
    <row r="205" spans="1:13">
      <c r="A205" s="645" t="str">
        <f t="shared" si="7"/>
        <v/>
      </c>
      <c r="E205" s="1054" t="s">
        <v>351</v>
      </c>
      <c r="F205" s="1054"/>
      <c r="G205" s="1054"/>
      <c r="H205" s="1054"/>
      <c r="I205" s="1054"/>
      <c r="M205" s="751" t="str">
        <f t="shared" si="6"/>
        <v>C0010</v>
      </c>
    </row>
    <row r="206" spans="1:13" ht="15.75" thickBot="1">
      <c r="A206" s="645" t="str">
        <f t="shared" si="7"/>
        <v>C0010</v>
      </c>
      <c r="C206" s="647"/>
      <c r="D206" s="647"/>
      <c r="E206" s="647"/>
      <c r="F206" s="647"/>
      <c r="G206" s="1055" t="s">
        <v>352</v>
      </c>
      <c r="H206" s="1055"/>
      <c r="I206" s="1055"/>
      <c r="J206" s="647"/>
      <c r="K206" s="671">
        <v>89.33</v>
      </c>
      <c r="M206" s="751" t="str">
        <f t="shared" si="6"/>
        <v>C0010</v>
      </c>
    </row>
    <row r="207" spans="1:13" ht="15.75" thickTop="1">
      <c r="A207" s="645" t="str">
        <f t="shared" si="7"/>
        <v/>
      </c>
      <c r="C207" s="672" t="s">
        <v>851</v>
      </c>
      <c r="M207" s="751" t="str">
        <f t="shared" si="6"/>
        <v>C0010</v>
      </c>
    </row>
    <row r="208" spans="1:13">
      <c r="A208" s="645" t="str">
        <f t="shared" si="7"/>
        <v/>
      </c>
      <c r="M208" s="751" t="str">
        <f t="shared" si="6"/>
        <v>C0010</v>
      </c>
    </row>
    <row r="209" spans="1:13" ht="23.25" thickBot="1">
      <c r="A209" s="645" t="str">
        <f t="shared" si="7"/>
        <v/>
      </c>
      <c r="C209" s="646"/>
      <c r="D209" s="647"/>
      <c r="E209" s="647"/>
      <c r="F209" s="647"/>
      <c r="G209" s="647"/>
      <c r="H209" s="647"/>
      <c r="I209" s="647"/>
      <c r="J209" s="647"/>
      <c r="K209" s="648"/>
      <c r="M209" s="751" t="str">
        <f t="shared" si="6"/>
        <v>C0010</v>
      </c>
    </row>
    <row r="210" spans="1:13" ht="18.75" thickTop="1">
      <c r="A210" s="645" t="str">
        <f t="shared" si="7"/>
        <v/>
      </c>
      <c r="C210" s="650" t="s">
        <v>829</v>
      </c>
      <c r="F210" s="650"/>
      <c r="M210" s="751" t="str">
        <f t="shared" si="6"/>
        <v>C0013</v>
      </c>
    </row>
    <row r="211" spans="1:13" ht="15.75">
      <c r="A211" s="645" t="str">
        <f t="shared" si="7"/>
        <v/>
      </c>
      <c r="C211" s="652" t="s">
        <v>322</v>
      </c>
      <c r="F211" s="652" t="s">
        <v>830</v>
      </c>
      <c r="I211" s="653" t="s">
        <v>831</v>
      </c>
      <c r="J211" s="654">
        <v>2.5</v>
      </c>
      <c r="K211" s="652" t="s">
        <v>785</v>
      </c>
      <c r="M211" s="751" t="str">
        <f t="shared" si="6"/>
        <v>C0013</v>
      </c>
    </row>
    <row r="212" spans="1:13" ht="16.5" thickBot="1">
      <c r="A212" s="645" t="str">
        <f t="shared" si="7"/>
        <v/>
      </c>
      <c r="C212" s="655" t="s">
        <v>917</v>
      </c>
      <c r="D212" s="1059" t="s">
        <v>918</v>
      </c>
      <c r="E212" s="1059"/>
      <c r="F212" s="1059"/>
      <c r="G212" s="1059"/>
      <c r="H212" s="1059"/>
      <c r="I212" s="1059"/>
      <c r="J212" s="1060" t="s">
        <v>323</v>
      </c>
      <c r="K212" s="1060"/>
      <c r="M212" s="751" t="str">
        <f t="shared" si="6"/>
        <v>C0013</v>
      </c>
    </row>
    <row r="213" spans="1:13" ht="15.75" thickBot="1">
      <c r="A213" s="645" t="str">
        <f t="shared" si="7"/>
        <v/>
      </c>
      <c r="C213" s="1057" t="s">
        <v>324</v>
      </c>
      <c r="D213" s="1057"/>
      <c r="E213" s="1058" t="s">
        <v>325</v>
      </c>
      <c r="F213" s="1058" t="s">
        <v>326</v>
      </c>
      <c r="G213" s="1058"/>
      <c r="H213" s="1058" t="s">
        <v>327</v>
      </c>
      <c r="I213" s="1058"/>
      <c r="K213" s="658" t="s">
        <v>328</v>
      </c>
      <c r="M213" s="751" t="str">
        <f t="shared" si="6"/>
        <v>C0013</v>
      </c>
    </row>
    <row r="214" spans="1:13" ht="15.75" thickBot="1">
      <c r="A214" s="645" t="str">
        <f t="shared" si="7"/>
        <v/>
      </c>
      <c r="C214" s="1057"/>
      <c r="D214" s="1057"/>
      <c r="E214" s="1058"/>
      <c r="F214" s="657" t="s">
        <v>834</v>
      </c>
      <c r="G214" s="657" t="s">
        <v>330</v>
      </c>
      <c r="H214" s="657" t="s">
        <v>297</v>
      </c>
      <c r="I214" s="657" t="s">
        <v>269</v>
      </c>
      <c r="J214" s="659"/>
      <c r="K214" s="657" t="s">
        <v>331</v>
      </c>
      <c r="M214" s="751" t="str">
        <f t="shared" si="6"/>
        <v>C0013</v>
      </c>
    </row>
    <row r="215" spans="1:13" ht="28.5">
      <c r="A215" s="645" t="str">
        <f t="shared" si="7"/>
        <v/>
      </c>
      <c r="C215" s="660" t="s">
        <v>919</v>
      </c>
      <c r="D215" s="661" t="s">
        <v>920</v>
      </c>
      <c r="E215" s="662">
        <v>1</v>
      </c>
      <c r="F215" s="663">
        <v>1</v>
      </c>
      <c r="G215" s="663">
        <v>0</v>
      </c>
      <c r="H215" s="664">
        <v>0.36409999999999998</v>
      </c>
      <c r="I215" s="664">
        <v>0.2651</v>
      </c>
      <c r="K215" s="664">
        <v>0.36409999999999998</v>
      </c>
      <c r="M215" s="751" t="str">
        <f t="shared" si="6"/>
        <v>C0013</v>
      </c>
    </row>
    <row r="216" spans="1:13" ht="15.75" thickBot="1">
      <c r="A216" s="645" t="str">
        <f t="shared" si="7"/>
        <v/>
      </c>
      <c r="C216" s="659"/>
      <c r="D216" s="659"/>
      <c r="E216" s="659"/>
      <c r="F216" s="659"/>
      <c r="G216" s="659"/>
      <c r="H216" s="659"/>
      <c r="I216" s="665" t="s">
        <v>332</v>
      </c>
      <c r="J216" s="659"/>
      <c r="K216" s="666">
        <v>0.36409999999999998</v>
      </c>
      <c r="M216" s="751" t="str">
        <f t="shared" si="6"/>
        <v>C0013</v>
      </c>
    </row>
    <row r="217" spans="1:13" ht="15.75" thickBot="1">
      <c r="A217" s="645" t="str">
        <f t="shared" si="7"/>
        <v/>
      </c>
      <c r="C217" s="656" t="s">
        <v>333</v>
      </c>
      <c r="D217" s="659"/>
      <c r="E217" s="657" t="s">
        <v>325</v>
      </c>
      <c r="F217" s="657" t="s">
        <v>334</v>
      </c>
      <c r="G217" s="659"/>
      <c r="H217" s="657" t="s">
        <v>327</v>
      </c>
      <c r="I217" s="1056" t="s">
        <v>335</v>
      </c>
      <c r="J217" s="1056"/>
      <c r="K217" s="1056"/>
      <c r="M217" s="751" t="str">
        <f t="shared" si="6"/>
        <v>C0013</v>
      </c>
    </row>
    <row r="218" spans="1:13">
      <c r="A218" s="645" t="str">
        <f t="shared" si="7"/>
        <v/>
      </c>
      <c r="C218" s="660" t="s">
        <v>685</v>
      </c>
      <c r="D218" s="661" t="s">
        <v>686</v>
      </c>
      <c r="E218" s="662">
        <v>1</v>
      </c>
      <c r="F218" s="660" t="s">
        <v>299</v>
      </c>
      <c r="H218" s="664">
        <v>21.4556</v>
      </c>
      <c r="K218" s="664">
        <v>21.4556</v>
      </c>
      <c r="M218" s="751" t="str">
        <f t="shared" si="6"/>
        <v>C0013</v>
      </c>
    </row>
    <row r="219" spans="1:13">
      <c r="A219" s="645" t="str">
        <f t="shared" si="7"/>
        <v/>
      </c>
      <c r="C219" s="660" t="s">
        <v>687</v>
      </c>
      <c r="D219" s="661" t="s">
        <v>688</v>
      </c>
      <c r="E219" s="662">
        <v>1</v>
      </c>
      <c r="F219" s="660" t="s">
        <v>299</v>
      </c>
      <c r="H219" s="664">
        <v>23.0107</v>
      </c>
      <c r="K219" s="664">
        <v>23.0107</v>
      </c>
      <c r="M219" s="751" t="str">
        <f t="shared" si="6"/>
        <v>C0013</v>
      </c>
    </row>
    <row r="220" spans="1:13">
      <c r="A220" s="645" t="str">
        <f t="shared" si="7"/>
        <v/>
      </c>
      <c r="E220" s="1054" t="s">
        <v>336</v>
      </c>
      <c r="F220" s="1054"/>
      <c r="G220" s="1054"/>
      <c r="H220" s="1054"/>
      <c r="I220" s="1054"/>
      <c r="K220" s="664">
        <v>44.466299999999997</v>
      </c>
      <c r="M220" s="751" t="str">
        <f t="shared" si="6"/>
        <v>C0013</v>
      </c>
    </row>
    <row r="221" spans="1:13" ht="15.75" thickBot="1">
      <c r="A221" s="645" t="str">
        <f t="shared" si="7"/>
        <v/>
      </c>
      <c r="C221" s="659"/>
      <c r="D221" s="659"/>
      <c r="E221" s="1056" t="s">
        <v>337</v>
      </c>
      <c r="F221" s="1056"/>
      <c r="G221" s="1056"/>
      <c r="H221" s="1056"/>
      <c r="I221" s="1056"/>
      <c r="J221" s="659"/>
      <c r="K221" s="668">
        <v>44.830399999999997</v>
      </c>
      <c r="M221" s="751" t="str">
        <f t="shared" si="6"/>
        <v>C0013</v>
      </c>
    </row>
    <row r="222" spans="1:13">
      <c r="A222" s="645" t="str">
        <f t="shared" si="7"/>
        <v/>
      </c>
      <c r="E222" s="1054" t="s">
        <v>338</v>
      </c>
      <c r="F222" s="1054"/>
      <c r="G222" s="1054"/>
      <c r="H222" s="1054"/>
      <c r="I222" s="1054"/>
      <c r="K222" s="669">
        <v>17.932200000000002</v>
      </c>
      <c r="M222" s="751" t="str">
        <f t="shared" si="6"/>
        <v>C0013</v>
      </c>
    </row>
    <row r="223" spans="1:13">
      <c r="A223" s="645" t="str">
        <f t="shared" si="7"/>
        <v/>
      </c>
      <c r="I223" s="667" t="s">
        <v>339</v>
      </c>
      <c r="K223" s="670" t="s">
        <v>265</v>
      </c>
      <c r="M223" s="751" t="str">
        <f t="shared" si="6"/>
        <v>C0013</v>
      </c>
    </row>
    <row r="224" spans="1:13" ht="15.75" thickBot="1">
      <c r="A224" s="645" t="str">
        <f t="shared" si="7"/>
        <v/>
      </c>
      <c r="C224" s="659"/>
      <c r="D224" s="659"/>
      <c r="E224" s="659"/>
      <c r="F224" s="659"/>
      <c r="G224" s="659"/>
      <c r="H224" s="659"/>
      <c r="I224" s="665" t="s">
        <v>340</v>
      </c>
      <c r="J224" s="659"/>
      <c r="K224" s="668" t="s">
        <v>265</v>
      </c>
      <c r="M224" s="751" t="str">
        <f t="shared" si="6"/>
        <v>C0013</v>
      </c>
    </row>
    <row r="225" spans="1:13" ht="15.75" thickBot="1">
      <c r="A225" s="645" t="str">
        <f t="shared" si="7"/>
        <v/>
      </c>
      <c r="C225" s="656" t="s">
        <v>341</v>
      </c>
      <c r="D225" s="659"/>
      <c r="E225" s="657" t="s">
        <v>325</v>
      </c>
      <c r="F225" s="657" t="s">
        <v>334</v>
      </c>
      <c r="G225" s="659"/>
      <c r="H225" s="657" t="s">
        <v>342</v>
      </c>
      <c r="I225" s="1056" t="s">
        <v>343</v>
      </c>
      <c r="J225" s="1056"/>
      <c r="K225" s="1056"/>
      <c r="M225" s="751" t="str">
        <f t="shared" si="6"/>
        <v>C0013</v>
      </c>
    </row>
    <row r="226" spans="1:13">
      <c r="A226" s="645" t="str">
        <f t="shared" si="7"/>
        <v/>
      </c>
      <c r="C226" s="660" t="s">
        <v>921</v>
      </c>
      <c r="D226" s="661" t="s">
        <v>922</v>
      </c>
      <c r="E226" s="662">
        <v>2E-3</v>
      </c>
      <c r="F226" s="660" t="s">
        <v>791</v>
      </c>
      <c r="H226" s="664">
        <v>154.5</v>
      </c>
      <c r="K226" s="664">
        <v>0.309</v>
      </c>
      <c r="M226" s="751" t="str">
        <f t="shared" si="6"/>
        <v>C0013</v>
      </c>
    </row>
    <row r="227" spans="1:13" ht="15.75" thickBot="1">
      <c r="A227" s="645" t="str">
        <f t="shared" si="7"/>
        <v/>
      </c>
      <c r="C227" s="659"/>
      <c r="D227" s="659"/>
      <c r="E227" s="1056" t="s">
        <v>344</v>
      </c>
      <c r="F227" s="1056"/>
      <c r="G227" s="1056"/>
      <c r="H227" s="1056"/>
      <c r="I227" s="1056"/>
      <c r="J227" s="659"/>
      <c r="K227" s="666">
        <v>0.309</v>
      </c>
      <c r="M227" s="751" t="str">
        <f t="shared" si="6"/>
        <v>C0013</v>
      </c>
    </row>
    <row r="228" spans="1:13" ht="15.75" thickBot="1">
      <c r="A228" s="645" t="str">
        <f t="shared" si="7"/>
        <v/>
      </c>
      <c r="C228" s="656" t="s">
        <v>345</v>
      </c>
      <c r="D228" s="659"/>
      <c r="E228" s="657" t="s">
        <v>325</v>
      </c>
      <c r="F228" s="657" t="s">
        <v>334</v>
      </c>
      <c r="G228" s="659"/>
      <c r="H228" s="657" t="s">
        <v>343</v>
      </c>
      <c r="I228" s="1056" t="s">
        <v>343</v>
      </c>
      <c r="J228" s="1056"/>
      <c r="K228" s="1056"/>
      <c r="M228" s="751" t="str">
        <f t="shared" si="6"/>
        <v>C0013</v>
      </c>
    </row>
    <row r="229" spans="1:13" ht="15.75" thickBot="1">
      <c r="A229" s="645" t="str">
        <f t="shared" si="7"/>
        <v/>
      </c>
      <c r="C229" s="659"/>
      <c r="D229" s="659"/>
      <c r="E229" s="1056" t="s">
        <v>346</v>
      </c>
      <c r="F229" s="1056"/>
      <c r="G229" s="1056"/>
      <c r="H229" s="1056"/>
      <c r="I229" s="1056"/>
      <c r="J229" s="659"/>
      <c r="K229" s="666"/>
      <c r="M229" s="751" t="str">
        <f t="shared" si="6"/>
        <v>C0013</v>
      </c>
    </row>
    <row r="230" spans="1:13" ht="15.75" thickBot="1">
      <c r="A230" s="645" t="str">
        <f t="shared" si="7"/>
        <v/>
      </c>
      <c r="C230" s="659"/>
      <c r="D230" s="659"/>
      <c r="E230" s="659"/>
      <c r="F230" s="659"/>
      <c r="G230" s="659"/>
      <c r="H230" s="659"/>
      <c r="I230" s="665" t="s">
        <v>850</v>
      </c>
      <c r="J230" s="659"/>
      <c r="K230" s="668">
        <v>18.241199999999999</v>
      </c>
      <c r="M230" s="751" t="str">
        <f t="shared" si="6"/>
        <v>C0013</v>
      </c>
    </row>
    <row r="231" spans="1:13" ht="15.75" thickBot="1">
      <c r="A231" s="645" t="str">
        <f t="shared" si="7"/>
        <v/>
      </c>
      <c r="C231" s="656" t="s">
        <v>347</v>
      </c>
      <c r="D231" s="659"/>
      <c r="E231" s="657" t="s">
        <v>146</v>
      </c>
      <c r="F231" s="657" t="s">
        <v>325</v>
      </c>
      <c r="G231" s="657" t="s">
        <v>334</v>
      </c>
      <c r="H231" s="659"/>
      <c r="I231" s="657" t="s">
        <v>343</v>
      </c>
      <c r="J231" s="1056" t="s">
        <v>343</v>
      </c>
      <c r="K231" s="1056"/>
      <c r="M231" s="751" t="str">
        <f t="shared" si="6"/>
        <v>C0013</v>
      </c>
    </row>
    <row r="232" spans="1:13" ht="15.75" thickBot="1">
      <c r="A232" s="645" t="str">
        <f t="shared" si="7"/>
        <v/>
      </c>
      <c r="C232" s="659"/>
      <c r="D232" s="659"/>
      <c r="E232" s="1056" t="s">
        <v>348</v>
      </c>
      <c r="F232" s="1056"/>
      <c r="G232" s="1056"/>
      <c r="H232" s="1056"/>
      <c r="I232" s="1056"/>
      <c r="J232" s="659"/>
      <c r="K232" s="668"/>
      <c r="M232" s="751" t="str">
        <f t="shared" si="6"/>
        <v>C0013</v>
      </c>
    </row>
    <row r="233" spans="1:13" ht="15.75" thickBot="1">
      <c r="A233" s="645" t="str">
        <f t="shared" si="7"/>
        <v/>
      </c>
      <c r="C233" s="1057" t="s">
        <v>349</v>
      </c>
      <c r="D233" s="1057"/>
      <c r="E233" s="1058" t="s">
        <v>325</v>
      </c>
      <c r="F233" s="1058" t="s">
        <v>334</v>
      </c>
      <c r="G233" s="1058" t="s">
        <v>350</v>
      </c>
      <c r="H233" s="1058"/>
      <c r="I233" s="1058"/>
      <c r="K233" s="1056" t="s">
        <v>343</v>
      </c>
      <c r="M233" s="751" t="str">
        <f t="shared" si="6"/>
        <v>C0013</v>
      </c>
    </row>
    <row r="234" spans="1:13" ht="15.75" thickBot="1">
      <c r="A234" s="645" t="str">
        <f t="shared" si="7"/>
        <v/>
      </c>
      <c r="C234" s="1057"/>
      <c r="D234" s="1057"/>
      <c r="E234" s="1058"/>
      <c r="F234" s="1058"/>
      <c r="G234" s="657" t="s">
        <v>139</v>
      </c>
      <c r="H234" s="657" t="s">
        <v>140</v>
      </c>
      <c r="I234" s="657" t="s">
        <v>141</v>
      </c>
      <c r="J234" s="659"/>
      <c r="K234" s="1056"/>
      <c r="M234" s="751" t="str">
        <f t="shared" si="6"/>
        <v>C0013</v>
      </c>
    </row>
    <row r="235" spans="1:13">
      <c r="A235" s="645" t="str">
        <f t="shared" si="7"/>
        <v/>
      </c>
      <c r="E235" s="1054" t="s">
        <v>351</v>
      </c>
      <c r="F235" s="1054"/>
      <c r="G235" s="1054"/>
      <c r="H235" s="1054"/>
      <c r="I235" s="1054"/>
      <c r="M235" s="751" t="str">
        <f t="shared" si="6"/>
        <v>C0013</v>
      </c>
    </row>
    <row r="236" spans="1:13" ht="15.75" thickBot="1">
      <c r="A236" s="645" t="str">
        <f t="shared" si="7"/>
        <v>C0013</v>
      </c>
      <c r="C236" s="647"/>
      <c r="D236" s="647"/>
      <c r="E236" s="647"/>
      <c r="F236" s="647"/>
      <c r="G236" s="1055" t="s">
        <v>352</v>
      </c>
      <c r="H236" s="1055"/>
      <c r="I236" s="1055"/>
      <c r="J236" s="647"/>
      <c r="K236" s="671">
        <v>18.239999999999998</v>
      </c>
      <c r="M236" s="751" t="str">
        <f t="shared" si="6"/>
        <v>C0013</v>
      </c>
    </row>
    <row r="237" spans="1:13" ht="15.75" thickTop="1">
      <c r="A237" s="645" t="str">
        <f t="shared" si="7"/>
        <v/>
      </c>
      <c r="C237" s="672" t="s">
        <v>851</v>
      </c>
      <c r="M237" s="751" t="str">
        <f t="shared" si="6"/>
        <v>C0013</v>
      </c>
    </row>
    <row r="238" spans="1:13">
      <c r="A238" s="645" t="str">
        <f t="shared" si="7"/>
        <v/>
      </c>
      <c r="M238" s="751" t="str">
        <f t="shared" si="6"/>
        <v>C0013</v>
      </c>
    </row>
    <row r="239" spans="1:13" ht="23.25" thickBot="1">
      <c r="A239" s="645" t="str">
        <f t="shared" si="7"/>
        <v/>
      </c>
      <c r="C239" s="646"/>
      <c r="D239" s="647"/>
      <c r="E239" s="647"/>
      <c r="F239" s="647"/>
      <c r="G239" s="647"/>
      <c r="H239" s="647"/>
      <c r="I239" s="647"/>
      <c r="J239" s="647"/>
      <c r="K239" s="648"/>
      <c r="M239" s="751" t="str">
        <f t="shared" si="6"/>
        <v>C0013</v>
      </c>
    </row>
    <row r="240" spans="1:13" ht="18.75" thickTop="1">
      <c r="A240" s="645" t="str">
        <f t="shared" si="7"/>
        <v/>
      </c>
      <c r="C240" s="650" t="s">
        <v>829</v>
      </c>
      <c r="F240" s="650"/>
      <c r="M240" s="751" t="str">
        <f t="shared" si="6"/>
        <v>C0014</v>
      </c>
    </row>
    <row r="241" spans="1:13" ht="15.75">
      <c r="A241" s="645" t="str">
        <f t="shared" si="7"/>
        <v/>
      </c>
      <c r="C241" s="652" t="s">
        <v>322</v>
      </c>
      <c r="F241" s="652" t="s">
        <v>830</v>
      </c>
      <c r="I241" s="653" t="s">
        <v>831</v>
      </c>
      <c r="J241" s="654">
        <v>2.1652200000000001</v>
      </c>
      <c r="K241" s="652" t="s">
        <v>791</v>
      </c>
      <c r="M241" s="751" t="str">
        <f t="shared" si="6"/>
        <v>C0014</v>
      </c>
    </row>
    <row r="242" spans="1:13" ht="16.5" thickBot="1">
      <c r="A242" s="645" t="str">
        <f t="shared" si="7"/>
        <v/>
      </c>
      <c r="C242" s="655" t="s">
        <v>789</v>
      </c>
      <c r="D242" s="1059" t="s">
        <v>790</v>
      </c>
      <c r="E242" s="1059"/>
      <c r="F242" s="1059"/>
      <c r="G242" s="1059"/>
      <c r="H242" s="1059"/>
      <c r="I242" s="1059"/>
      <c r="J242" s="1060" t="s">
        <v>323</v>
      </c>
      <c r="K242" s="1060"/>
      <c r="M242" s="751" t="str">
        <f t="shared" si="6"/>
        <v>C0014</v>
      </c>
    </row>
    <row r="243" spans="1:13" ht="15.75" thickBot="1">
      <c r="A243" s="645" t="str">
        <f t="shared" si="7"/>
        <v/>
      </c>
      <c r="C243" s="1057" t="s">
        <v>324</v>
      </c>
      <c r="D243" s="1057"/>
      <c r="E243" s="1058" t="s">
        <v>325</v>
      </c>
      <c r="F243" s="1058" t="s">
        <v>326</v>
      </c>
      <c r="G243" s="1058"/>
      <c r="H243" s="1058" t="s">
        <v>327</v>
      </c>
      <c r="I243" s="1058"/>
      <c r="K243" s="658" t="s">
        <v>328</v>
      </c>
      <c r="M243" s="751" t="str">
        <f t="shared" si="6"/>
        <v>C0014</v>
      </c>
    </row>
    <row r="244" spans="1:13" ht="15.75" thickBot="1">
      <c r="A244" s="645" t="str">
        <f t="shared" si="7"/>
        <v/>
      </c>
      <c r="C244" s="1057"/>
      <c r="D244" s="1057"/>
      <c r="E244" s="1058"/>
      <c r="F244" s="657" t="s">
        <v>834</v>
      </c>
      <c r="G244" s="657" t="s">
        <v>330</v>
      </c>
      <c r="H244" s="657" t="s">
        <v>297</v>
      </c>
      <c r="I244" s="657" t="s">
        <v>269</v>
      </c>
      <c r="J244" s="659"/>
      <c r="K244" s="657" t="s">
        <v>331</v>
      </c>
      <c r="M244" s="751" t="str">
        <f t="shared" si="6"/>
        <v>C0014</v>
      </c>
    </row>
    <row r="245" spans="1:13">
      <c r="A245" s="645" t="str">
        <f t="shared" si="7"/>
        <v/>
      </c>
      <c r="C245" s="660" t="s">
        <v>923</v>
      </c>
      <c r="D245" s="661" t="s">
        <v>924</v>
      </c>
      <c r="E245" s="662">
        <v>1</v>
      </c>
      <c r="F245" s="663">
        <v>1</v>
      </c>
      <c r="G245" s="663">
        <v>0</v>
      </c>
      <c r="H245" s="664">
        <v>15.835100000000001</v>
      </c>
      <c r="I245" s="664">
        <v>10.8401</v>
      </c>
      <c r="K245" s="664">
        <v>15.835100000000001</v>
      </c>
      <c r="M245" s="751" t="str">
        <f t="shared" si="6"/>
        <v>C0014</v>
      </c>
    </row>
    <row r="246" spans="1:13">
      <c r="A246" s="645" t="str">
        <f t="shared" si="7"/>
        <v/>
      </c>
      <c r="C246" s="660" t="s">
        <v>925</v>
      </c>
      <c r="D246" s="661" t="s">
        <v>926</v>
      </c>
      <c r="E246" s="662">
        <v>1</v>
      </c>
      <c r="F246" s="663">
        <v>1</v>
      </c>
      <c r="G246" s="663">
        <v>0</v>
      </c>
      <c r="H246" s="664">
        <v>9.8526000000000007</v>
      </c>
      <c r="I246" s="664">
        <v>0.47060000000000002</v>
      </c>
      <c r="K246" s="664">
        <v>9.8526000000000007</v>
      </c>
      <c r="M246" s="751" t="str">
        <f t="shared" si="6"/>
        <v>C0014</v>
      </c>
    </row>
    <row r="247" spans="1:13" ht="15.75" thickBot="1">
      <c r="A247" s="645" t="str">
        <f t="shared" si="7"/>
        <v/>
      </c>
      <c r="C247" s="659"/>
      <c r="D247" s="659"/>
      <c r="E247" s="659"/>
      <c r="F247" s="659"/>
      <c r="G247" s="659"/>
      <c r="H247" s="659"/>
      <c r="I247" s="665" t="s">
        <v>332</v>
      </c>
      <c r="J247" s="659"/>
      <c r="K247" s="666">
        <v>25.6877</v>
      </c>
      <c r="M247" s="751" t="str">
        <f t="shared" si="6"/>
        <v>C0014</v>
      </c>
    </row>
    <row r="248" spans="1:13" ht="15.75" thickBot="1">
      <c r="A248" s="645" t="str">
        <f t="shared" si="7"/>
        <v/>
      </c>
      <c r="C248" s="656" t="s">
        <v>333</v>
      </c>
      <c r="D248" s="659"/>
      <c r="E248" s="657" t="s">
        <v>325</v>
      </c>
      <c r="F248" s="657" t="s">
        <v>334</v>
      </c>
      <c r="G248" s="659"/>
      <c r="H248" s="657" t="s">
        <v>327</v>
      </c>
      <c r="I248" s="1056" t="s">
        <v>335</v>
      </c>
      <c r="J248" s="1056"/>
      <c r="K248" s="1056"/>
      <c r="M248" s="751" t="str">
        <f t="shared" si="6"/>
        <v>C0014</v>
      </c>
    </row>
    <row r="249" spans="1:13">
      <c r="A249" s="645" t="str">
        <f t="shared" si="7"/>
        <v/>
      </c>
      <c r="C249" s="660" t="s">
        <v>700</v>
      </c>
      <c r="D249" s="661" t="s">
        <v>701</v>
      </c>
      <c r="E249" s="662">
        <v>1</v>
      </c>
      <c r="F249" s="660" t="s">
        <v>299</v>
      </c>
      <c r="H249" s="664">
        <v>36.510800000000003</v>
      </c>
      <c r="K249" s="664">
        <v>36.510800000000003</v>
      </c>
      <c r="M249" s="751" t="str">
        <f t="shared" si="6"/>
        <v>C0014</v>
      </c>
    </row>
    <row r="250" spans="1:13">
      <c r="A250" s="645" t="str">
        <f t="shared" si="7"/>
        <v/>
      </c>
      <c r="E250" s="1054" t="s">
        <v>336</v>
      </c>
      <c r="F250" s="1054"/>
      <c r="G250" s="1054"/>
      <c r="H250" s="1054"/>
      <c r="I250" s="1054"/>
      <c r="K250" s="664">
        <v>36.510800000000003</v>
      </c>
      <c r="M250" s="751" t="str">
        <f t="shared" si="6"/>
        <v>C0014</v>
      </c>
    </row>
    <row r="251" spans="1:13" ht="15.75" thickBot="1">
      <c r="A251" s="645" t="str">
        <f t="shared" si="7"/>
        <v/>
      </c>
      <c r="C251" s="659"/>
      <c r="D251" s="659"/>
      <c r="E251" s="1056" t="s">
        <v>337</v>
      </c>
      <c r="F251" s="1056"/>
      <c r="G251" s="1056"/>
      <c r="H251" s="1056"/>
      <c r="I251" s="1056"/>
      <c r="J251" s="659"/>
      <c r="K251" s="668">
        <v>62.198500000000003</v>
      </c>
      <c r="M251" s="751" t="str">
        <f t="shared" si="6"/>
        <v>C0014</v>
      </c>
    </row>
    <row r="252" spans="1:13">
      <c r="A252" s="645" t="str">
        <f t="shared" si="7"/>
        <v/>
      </c>
      <c r="E252" s="1054" t="s">
        <v>338</v>
      </c>
      <c r="F252" s="1054"/>
      <c r="G252" s="1054"/>
      <c r="H252" s="1054"/>
      <c r="I252" s="1054"/>
      <c r="K252" s="669">
        <v>28.726199999999999</v>
      </c>
      <c r="M252" s="751" t="str">
        <f t="shared" si="6"/>
        <v>C0014</v>
      </c>
    </row>
    <row r="253" spans="1:13">
      <c r="A253" s="645" t="str">
        <f t="shared" si="7"/>
        <v/>
      </c>
      <c r="I253" s="667" t="s">
        <v>339</v>
      </c>
      <c r="K253" s="670" t="s">
        <v>265</v>
      </c>
      <c r="M253" s="751" t="str">
        <f t="shared" si="6"/>
        <v>C0014</v>
      </c>
    </row>
    <row r="254" spans="1:13" ht="15.75" thickBot="1">
      <c r="A254" s="645" t="str">
        <f t="shared" si="7"/>
        <v/>
      </c>
      <c r="C254" s="659"/>
      <c r="D254" s="659"/>
      <c r="E254" s="659"/>
      <c r="F254" s="659"/>
      <c r="G254" s="659"/>
      <c r="H254" s="659"/>
      <c r="I254" s="665" t="s">
        <v>340</v>
      </c>
      <c r="J254" s="659"/>
      <c r="K254" s="668" t="s">
        <v>265</v>
      </c>
      <c r="M254" s="751" t="str">
        <f t="shared" si="6"/>
        <v>C0014</v>
      </c>
    </row>
    <row r="255" spans="1:13" ht="15.75" thickBot="1">
      <c r="A255" s="645" t="str">
        <f t="shared" si="7"/>
        <v/>
      </c>
      <c r="C255" s="656" t="s">
        <v>341</v>
      </c>
      <c r="D255" s="659"/>
      <c r="E255" s="657" t="s">
        <v>325</v>
      </c>
      <c r="F255" s="657" t="s">
        <v>334</v>
      </c>
      <c r="G255" s="659"/>
      <c r="H255" s="657" t="s">
        <v>342</v>
      </c>
      <c r="I255" s="1056" t="s">
        <v>343</v>
      </c>
      <c r="J255" s="1056"/>
      <c r="K255" s="1056"/>
      <c r="M255" s="751" t="str">
        <f t="shared" si="6"/>
        <v>C0014</v>
      </c>
    </row>
    <row r="256" spans="1:13" ht="15.75" thickBot="1">
      <c r="A256" s="645" t="str">
        <f t="shared" si="7"/>
        <v/>
      </c>
      <c r="C256" s="659"/>
      <c r="D256" s="659"/>
      <c r="E256" s="1056" t="s">
        <v>344</v>
      </c>
      <c r="F256" s="1056"/>
      <c r="G256" s="1056"/>
      <c r="H256" s="1056"/>
      <c r="I256" s="1056"/>
      <c r="J256" s="659"/>
      <c r="K256" s="666"/>
      <c r="M256" s="751" t="str">
        <f t="shared" si="6"/>
        <v>C0014</v>
      </c>
    </row>
    <row r="257" spans="1:13" ht="15.75" thickBot="1">
      <c r="A257" s="645" t="str">
        <f t="shared" si="7"/>
        <v/>
      </c>
      <c r="C257" s="656" t="s">
        <v>345</v>
      </c>
      <c r="D257" s="659"/>
      <c r="E257" s="657" t="s">
        <v>325</v>
      </c>
      <c r="F257" s="657" t="s">
        <v>334</v>
      </c>
      <c r="G257" s="659"/>
      <c r="H257" s="657" t="s">
        <v>343</v>
      </c>
      <c r="I257" s="1056" t="s">
        <v>343</v>
      </c>
      <c r="J257" s="1056"/>
      <c r="K257" s="1056"/>
      <c r="M257" s="751" t="str">
        <f t="shared" si="6"/>
        <v>C0014</v>
      </c>
    </row>
    <row r="258" spans="1:13" ht="15.75" thickBot="1">
      <c r="A258" s="645" t="str">
        <f t="shared" si="7"/>
        <v/>
      </c>
      <c r="C258" s="659"/>
      <c r="D258" s="659"/>
      <c r="E258" s="1056" t="s">
        <v>346</v>
      </c>
      <c r="F258" s="1056"/>
      <c r="G258" s="1056"/>
      <c r="H258" s="1056"/>
      <c r="I258" s="1056"/>
      <c r="J258" s="659"/>
      <c r="K258" s="666"/>
      <c r="M258" s="751" t="str">
        <f t="shared" si="6"/>
        <v>C0014</v>
      </c>
    </row>
    <row r="259" spans="1:13" ht="15.75" thickBot="1">
      <c r="A259" s="645" t="str">
        <f t="shared" si="7"/>
        <v/>
      </c>
      <c r="C259" s="659"/>
      <c r="D259" s="659"/>
      <c r="E259" s="659"/>
      <c r="F259" s="659"/>
      <c r="G259" s="659"/>
      <c r="H259" s="659"/>
      <c r="I259" s="665" t="s">
        <v>850</v>
      </c>
      <c r="J259" s="659"/>
      <c r="K259" s="668">
        <v>28.726199999999999</v>
      </c>
      <c r="M259" s="751" t="str">
        <f t="shared" ref="M259:M322" si="8">IF(C259="TABELA DE PREÇOS DE CONSULTORIA",C261,M258)</f>
        <v>C0014</v>
      </c>
    </row>
    <row r="260" spans="1:13" ht="15.75" thickBot="1">
      <c r="A260" s="645" t="str">
        <f t="shared" si="7"/>
        <v/>
      </c>
      <c r="C260" s="656" t="s">
        <v>347</v>
      </c>
      <c r="D260" s="659"/>
      <c r="E260" s="657" t="s">
        <v>146</v>
      </c>
      <c r="F260" s="657" t="s">
        <v>325</v>
      </c>
      <c r="G260" s="657" t="s">
        <v>334</v>
      </c>
      <c r="H260" s="659"/>
      <c r="I260" s="657" t="s">
        <v>343</v>
      </c>
      <c r="J260" s="1056" t="s">
        <v>343</v>
      </c>
      <c r="K260" s="1056"/>
      <c r="M260" s="751" t="str">
        <f t="shared" si="8"/>
        <v>C0014</v>
      </c>
    </row>
    <row r="261" spans="1:13" ht="15.75" thickBot="1">
      <c r="A261" s="645" t="str">
        <f t="shared" ref="A261:A324" si="9">IF(G261="Custo unitário direto total",M261,"")</f>
        <v/>
      </c>
      <c r="C261" s="659"/>
      <c r="D261" s="659"/>
      <c r="E261" s="1056" t="s">
        <v>348</v>
      </c>
      <c r="F261" s="1056"/>
      <c r="G261" s="1056"/>
      <c r="H261" s="1056"/>
      <c r="I261" s="1056"/>
      <c r="J261" s="659"/>
      <c r="K261" s="668"/>
      <c r="M261" s="751" t="str">
        <f t="shared" si="8"/>
        <v>C0014</v>
      </c>
    </row>
    <row r="262" spans="1:13" ht="15.75" thickBot="1">
      <c r="A262" s="645" t="str">
        <f t="shared" si="9"/>
        <v/>
      </c>
      <c r="C262" s="1057" t="s">
        <v>349</v>
      </c>
      <c r="D262" s="1057"/>
      <c r="E262" s="1058" t="s">
        <v>325</v>
      </c>
      <c r="F262" s="1058" t="s">
        <v>334</v>
      </c>
      <c r="G262" s="1058" t="s">
        <v>350</v>
      </c>
      <c r="H262" s="1058"/>
      <c r="I262" s="1058"/>
      <c r="K262" s="1056" t="s">
        <v>343</v>
      </c>
      <c r="M262" s="751" t="str">
        <f t="shared" si="8"/>
        <v>C0014</v>
      </c>
    </row>
    <row r="263" spans="1:13" ht="15.75" thickBot="1">
      <c r="A263" s="645" t="str">
        <f t="shared" si="9"/>
        <v/>
      </c>
      <c r="C263" s="1057"/>
      <c r="D263" s="1057"/>
      <c r="E263" s="1058"/>
      <c r="F263" s="1058"/>
      <c r="G263" s="657" t="s">
        <v>139</v>
      </c>
      <c r="H263" s="657" t="s">
        <v>140</v>
      </c>
      <c r="I263" s="657" t="s">
        <v>141</v>
      </c>
      <c r="J263" s="659"/>
      <c r="K263" s="1056"/>
      <c r="M263" s="751" t="str">
        <f t="shared" si="8"/>
        <v>C0014</v>
      </c>
    </row>
    <row r="264" spans="1:13">
      <c r="A264" s="645" t="str">
        <f t="shared" si="9"/>
        <v/>
      </c>
      <c r="E264" s="1054" t="s">
        <v>351</v>
      </c>
      <c r="F264" s="1054"/>
      <c r="G264" s="1054"/>
      <c r="H264" s="1054"/>
      <c r="I264" s="1054"/>
      <c r="M264" s="751" t="str">
        <f t="shared" si="8"/>
        <v>C0014</v>
      </c>
    </row>
    <row r="265" spans="1:13" ht="15.75" thickBot="1">
      <c r="A265" s="645" t="str">
        <f t="shared" si="9"/>
        <v>C0014</v>
      </c>
      <c r="C265" s="647"/>
      <c r="D265" s="647"/>
      <c r="E265" s="647"/>
      <c r="F265" s="647"/>
      <c r="G265" s="1055" t="s">
        <v>352</v>
      </c>
      <c r="H265" s="1055"/>
      <c r="I265" s="1055"/>
      <c r="J265" s="647"/>
      <c r="K265" s="671">
        <v>28.73</v>
      </c>
      <c r="M265" s="751" t="str">
        <f t="shared" si="8"/>
        <v>C0014</v>
      </c>
    </row>
    <row r="266" spans="1:13" ht="15.75" thickTop="1">
      <c r="A266" s="645" t="str">
        <f t="shared" si="9"/>
        <v/>
      </c>
      <c r="C266" s="672" t="s">
        <v>851</v>
      </c>
      <c r="M266" s="751" t="str">
        <f t="shared" si="8"/>
        <v>C0014</v>
      </c>
    </row>
    <row r="267" spans="1:13">
      <c r="A267" s="645" t="str">
        <f t="shared" si="9"/>
        <v/>
      </c>
      <c r="M267" s="751" t="str">
        <f t="shared" si="8"/>
        <v>C0014</v>
      </c>
    </row>
    <row r="268" spans="1:13" ht="23.25" thickBot="1">
      <c r="A268" s="645" t="str">
        <f t="shared" si="9"/>
        <v/>
      </c>
      <c r="C268" s="646"/>
      <c r="D268" s="647"/>
      <c r="E268" s="647"/>
      <c r="F268" s="647"/>
      <c r="G268" s="647"/>
      <c r="H268" s="647"/>
      <c r="I268" s="647"/>
      <c r="J268" s="647"/>
      <c r="K268" s="648"/>
      <c r="M268" s="751" t="str">
        <f t="shared" si="8"/>
        <v>C0014</v>
      </c>
    </row>
    <row r="269" spans="1:13" ht="18.75" thickTop="1">
      <c r="A269" s="645" t="str">
        <f t="shared" si="9"/>
        <v/>
      </c>
      <c r="C269" s="650" t="s">
        <v>829</v>
      </c>
      <c r="F269" s="650"/>
      <c r="M269" s="751" t="str">
        <f t="shared" si="8"/>
        <v>C0015</v>
      </c>
    </row>
    <row r="270" spans="1:13" ht="15.75">
      <c r="A270" s="645" t="str">
        <f t="shared" si="9"/>
        <v/>
      </c>
      <c r="C270" s="652" t="s">
        <v>322</v>
      </c>
      <c r="F270" s="652" t="s">
        <v>830</v>
      </c>
      <c r="I270" s="653" t="s">
        <v>831</v>
      </c>
      <c r="J270" s="673">
        <v>10.63</v>
      </c>
      <c r="K270" s="652" t="s">
        <v>785</v>
      </c>
      <c r="M270" s="751" t="str">
        <f t="shared" si="8"/>
        <v>C0015</v>
      </c>
    </row>
    <row r="271" spans="1:13" ht="16.5" thickBot="1">
      <c r="A271" s="645" t="str">
        <f t="shared" si="9"/>
        <v/>
      </c>
      <c r="C271" s="655" t="s">
        <v>792</v>
      </c>
      <c r="D271" s="1059" t="s">
        <v>793</v>
      </c>
      <c r="E271" s="1059"/>
      <c r="F271" s="1059"/>
      <c r="G271" s="1059"/>
      <c r="H271" s="1059"/>
      <c r="I271" s="1059"/>
      <c r="J271" s="1060" t="s">
        <v>323</v>
      </c>
      <c r="K271" s="1060"/>
      <c r="M271" s="751" t="str">
        <f t="shared" si="8"/>
        <v>C0015</v>
      </c>
    </row>
    <row r="272" spans="1:13" ht="15.75" thickBot="1">
      <c r="A272" s="645" t="str">
        <f t="shared" si="9"/>
        <v/>
      </c>
      <c r="C272" s="1057" t="s">
        <v>324</v>
      </c>
      <c r="D272" s="1057"/>
      <c r="E272" s="1058" t="s">
        <v>325</v>
      </c>
      <c r="F272" s="1058" t="s">
        <v>326</v>
      </c>
      <c r="G272" s="1058"/>
      <c r="H272" s="1058" t="s">
        <v>327</v>
      </c>
      <c r="I272" s="1058"/>
      <c r="K272" s="658" t="s">
        <v>328</v>
      </c>
      <c r="M272" s="751" t="str">
        <f t="shared" si="8"/>
        <v>C0015</v>
      </c>
    </row>
    <row r="273" spans="1:13" ht="15.75" thickBot="1">
      <c r="A273" s="645" t="str">
        <f t="shared" si="9"/>
        <v/>
      </c>
      <c r="C273" s="1057"/>
      <c r="D273" s="1057"/>
      <c r="E273" s="1058"/>
      <c r="F273" s="657" t="s">
        <v>834</v>
      </c>
      <c r="G273" s="657" t="s">
        <v>330</v>
      </c>
      <c r="H273" s="657" t="s">
        <v>297</v>
      </c>
      <c r="I273" s="657" t="s">
        <v>269</v>
      </c>
      <c r="J273" s="659"/>
      <c r="K273" s="657" t="s">
        <v>331</v>
      </c>
      <c r="M273" s="751" t="str">
        <f t="shared" si="8"/>
        <v>C0015</v>
      </c>
    </row>
    <row r="274" spans="1:13" ht="28.5">
      <c r="A274" s="645" t="str">
        <f t="shared" si="9"/>
        <v/>
      </c>
      <c r="C274" s="660" t="s">
        <v>927</v>
      </c>
      <c r="D274" s="661" t="s">
        <v>928</v>
      </c>
      <c r="E274" s="662">
        <v>1</v>
      </c>
      <c r="F274" s="663">
        <v>1</v>
      </c>
      <c r="G274" s="663">
        <v>0</v>
      </c>
      <c r="H274" s="664">
        <v>61.316000000000003</v>
      </c>
      <c r="I274" s="664">
        <v>40.6723</v>
      </c>
      <c r="K274" s="664">
        <v>61.316000000000003</v>
      </c>
      <c r="M274" s="751" t="str">
        <f t="shared" si="8"/>
        <v>C0015</v>
      </c>
    </row>
    <row r="275" spans="1:13">
      <c r="A275" s="645" t="str">
        <f t="shared" si="9"/>
        <v/>
      </c>
      <c r="C275" s="660" t="s">
        <v>837</v>
      </c>
      <c r="D275" s="661" t="s">
        <v>838</v>
      </c>
      <c r="E275" s="662">
        <v>1</v>
      </c>
      <c r="F275" s="663">
        <v>1</v>
      </c>
      <c r="G275" s="663">
        <v>0</v>
      </c>
      <c r="H275" s="664">
        <v>93.290400000000005</v>
      </c>
      <c r="I275" s="664">
        <v>48.752899999999997</v>
      </c>
      <c r="K275" s="664">
        <v>93.290400000000005</v>
      </c>
      <c r="M275" s="751" t="str">
        <f t="shared" si="8"/>
        <v>C0015</v>
      </c>
    </row>
    <row r="276" spans="1:13" ht="15.75" thickBot="1">
      <c r="A276" s="645" t="str">
        <f t="shared" si="9"/>
        <v/>
      </c>
      <c r="C276" s="659"/>
      <c r="D276" s="659"/>
      <c r="E276" s="659"/>
      <c r="F276" s="659"/>
      <c r="G276" s="659"/>
      <c r="H276" s="659"/>
      <c r="I276" s="665" t="s">
        <v>332</v>
      </c>
      <c r="J276" s="659"/>
      <c r="K276" s="666">
        <v>154.60640000000001</v>
      </c>
      <c r="M276" s="751" t="str">
        <f t="shared" si="8"/>
        <v>C0015</v>
      </c>
    </row>
    <row r="277" spans="1:13" ht="15.75" thickBot="1">
      <c r="A277" s="645" t="str">
        <f t="shared" si="9"/>
        <v/>
      </c>
      <c r="C277" s="656" t="s">
        <v>333</v>
      </c>
      <c r="D277" s="659"/>
      <c r="E277" s="657" t="s">
        <v>325</v>
      </c>
      <c r="F277" s="657" t="s">
        <v>334</v>
      </c>
      <c r="G277" s="659"/>
      <c r="H277" s="657" t="s">
        <v>327</v>
      </c>
      <c r="I277" s="1056" t="s">
        <v>335</v>
      </c>
      <c r="J277" s="1056"/>
      <c r="K277" s="1056"/>
      <c r="M277" s="751" t="str">
        <f t="shared" si="8"/>
        <v>C0015</v>
      </c>
    </row>
    <row r="278" spans="1:13">
      <c r="A278" s="645" t="str">
        <f t="shared" si="9"/>
        <v/>
      </c>
      <c r="C278" s="660" t="s">
        <v>685</v>
      </c>
      <c r="D278" s="661" t="s">
        <v>686</v>
      </c>
      <c r="E278" s="662">
        <v>1</v>
      </c>
      <c r="F278" s="660" t="s">
        <v>299</v>
      </c>
      <c r="H278" s="664">
        <v>21.4556</v>
      </c>
      <c r="K278" s="664">
        <v>21.4556</v>
      </c>
      <c r="M278" s="751" t="str">
        <f t="shared" si="8"/>
        <v>C0015</v>
      </c>
    </row>
    <row r="279" spans="1:13">
      <c r="A279" s="645" t="str">
        <f t="shared" si="9"/>
        <v/>
      </c>
      <c r="C279" s="660" t="s">
        <v>687</v>
      </c>
      <c r="D279" s="661" t="s">
        <v>688</v>
      </c>
      <c r="E279" s="662">
        <v>1</v>
      </c>
      <c r="F279" s="660" t="s">
        <v>299</v>
      </c>
      <c r="H279" s="664">
        <v>23.0107</v>
      </c>
      <c r="K279" s="664">
        <v>23.0107</v>
      </c>
      <c r="M279" s="751" t="str">
        <f t="shared" si="8"/>
        <v>C0015</v>
      </c>
    </row>
    <row r="280" spans="1:13">
      <c r="A280" s="645" t="str">
        <f t="shared" si="9"/>
        <v/>
      </c>
      <c r="E280" s="1054" t="s">
        <v>336</v>
      </c>
      <c r="F280" s="1054"/>
      <c r="G280" s="1054"/>
      <c r="H280" s="1054"/>
      <c r="I280" s="1054"/>
      <c r="K280" s="664">
        <v>44.466299999999997</v>
      </c>
      <c r="M280" s="751" t="str">
        <f t="shared" si="8"/>
        <v>C0015</v>
      </c>
    </row>
    <row r="281" spans="1:13" ht="15.75" thickBot="1">
      <c r="A281" s="645" t="str">
        <f t="shared" si="9"/>
        <v/>
      </c>
      <c r="C281" s="659"/>
      <c r="D281" s="659"/>
      <c r="E281" s="1056" t="s">
        <v>337</v>
      </c>
      <c r="F281" s="1056"/>
      <c r="G281" s="1056"/>
      <c r="H281" s="1056"/>
      <c r="I281" s="1056"/>
      <c r="J281" s="659"/>
      <c r="K281" s="668">
        <v>199.0727</v>
      </c>
      <c r="M281" s="751" t="str">
        <f t="shared" si="8"/>
        <v>C0015</v>
      </c>
    </row>
    <row r="282" spans="1:13">
      <c r="A282" s="645" t="str">
        <f t="shared" si="9"/>
        <v/>
      </c>
      <c r="E282" s="1054" t="s">
        <v>338</v>
      </c>
      <c r="F282" s="1054"/>
      <c r="G282" s="1054"/>
      <c r="H282" s="1054"/>
      <c r="I282" s="1054"/>
      <c r="K282" s="669">
        <v>18.727399999999999</v>
      </c>
      <c r="M282" s="751" t="str">
        <f t="shared" si="8"/>
        <v>C0015</v>
      </c>
    </row>
    <row r="283" spans="1:13">
      <c r="A283" s="645" t="str">
        <f t="shared" si="9"/>
        <v/>
      </c>
      <c r="I283" s="667" t="s">
        <v>339</v>
      </c>
      <c r="K283" s="670" t="s">
        <v>265</v>
      </c>
      <c r="M283" s="751" t="str">
        <f t="shared" si="8"/>
        <v>C0015</v>
      </c>
    </row>
    <row r="284" spans="1:13" ht="15.75" thickBot="1">
      <c r="A284" s="645" t="str">
        <f t="shared" si="9"/>
        <v/>
      </c>
      <c r="C284" s="659"/>
      <c r="D284" s="659"/>
      <c r="E284" s="659"/>
      <c r="F284" s="659"/>
      <c r="G284" s="659"/>
      <c r="H284" s="659"/>
      <c r="I284" s="665" t="s">
        <v>340</v>
      </c>
      <c r="J284" s="659"/>
      <c r="K284" s="668" t="s">
        <v>265</v>
      </c>
      <c r="M284" s="751" t="str">
        <f t="shared" si="8"/>
        <v>C0015</v>
      </c>
    </row>
    <row r="285" spans="1:13" ht="15.75" thickBot="1">
      <c r="A285" s="645" t="str">
        <f t="shared" si="9"/>
        <v/>
      </c>
      <c r="C285" s="656" t="s">
        <v>341</v>
      </c>
      <c r="D285" s="659"/>
      <c r="E285" s="657" t="s">
        <v>325</v>
      </c>
      <c r="F285" s="657" t="s">
        <v>334</v>
      </c>
      <c r="G285" s="659"/>
      <c r="H285" s="657" t="s">
        <v>342</v>
      </c>
      <c r="I285" s="1056" t="s">
        <v>343</v>
      </c>
      <c r="J285" s="1056"/>
      <c r="K285" s="1056"/>
      <c r="M285" s="751" t="str">
        <f t="shared" si="8"/>
        <v>C0015</v>
      </c>
    </row>
    <row r="286" spans="1:13" ht="15.75" thickBot="1">
      <c r="A286" s="645" t="str">
        <f t="shared" si="9"/>
        <v/>
      </c>
      <c r="C286" s="659"/>
      <c r="D286" s="659"/>
      <c r="E286" s="1056" t="s">
        <v>344</v>
      </c>
      <c r="F286" s="1056"/>
      <c r="G286" s="1056"/>
      <c r="H286" s="1056"/>
      <c r="I286" s="1056"/>
      <c r="J286" s="659"/>
      <c r="K286" s="666"/>
      <c r="M286" s="751" t="str">
        <f t="shared" si="8"/>
        <v>C0015</v>
      </c>
    </row>
    <row r="287" spans="1:13" ht="15.75" thickBot="1">
      <c r="A287" s="645" t="str">
        <f t="shared" si="9"/>
        <v/>
      </c>
      <c r="C287" s="656" t="s">
        <v>345</v>
      </c>
      <c r="D287" s="659"/>
      <c r="E287" s="657" t="s">
        <v>325</v>
      </c>
      <c r="F287" s="657" t="s">
        <v>334</v>
      </c>
      <c r="G287" s="659"/>
      <c r="H287" s="657" t="s">
        <v>343</v>
      </c>
      <c r="I287" s="1056" t="s">
        <v>343</v>
      </c>
      <c r="J287" s="1056"/>
      <c r="K287" s="1056"/>
      <c r="M287" s="751" t="str">
        <f t="shared" si="8"/>
        <v>C0015</v>
      </c>
    </row>
    <row r="288" spans="1:13" ht="15.75" thickBot="1">
      <c r="A288" s="645" t="str">
        <f t="shared" si="9"/>
        <v/>
      </c>
      <c r="C288" s="659"/>
      <c r="D288" s="659"/>
      <c r="E288" s="1056" t="s">
        <v>346</v>
      </c>
      <c r="F288" s="1056"/>
      <c r="G288" s="1056"/>
      <c r="H288" s="1056"/>
      <c r="I288" s="1056"/>
      <c r="J288" s="659"/>
      <c r="K288" s="666"/>
      <c r="M288" s="751" t="str">
        <f t="shared" si="8"/>
        <v>C0015</v>
      </c>
    </row>
    <row r="289" spans="1:13" ht="15.75" thickBot="1">
      <c r="A289" s="645" t="str">
        <f t="shared" si="9"/>
        <v/>
      </c>
      <c r="C289" s="659"/>
      <c r="D289" s="659"/>
      <c r="E289" s="659"/>
      <c r="F289" s="659"/>
      <c r="G289" s="659"/>
      <c r="H289" s="659"/>
      <c r="I289" s="665" t="s">
        <v>850</v>
      </c>
      <c r="J289" s="659"/>
      <c r="K289" s="668">
        <v>18.727399999999999</v>
      </c>
      <c r="M289" s="751" t="str">
        <f t="shared" si="8"/>
        <v>C0015</v>
      </c>
    </row>
    <row r="290" spans="1:13" ht="15.75" thickBot="1">
      <c r="A290" s="645" t="str">
        <f t="shared" si="9"/>
        <v/>
      </c>
      <c r="C290" s="656" t="s">
        <v>347</v>
      </c>
      <c r="D290" s="659"/>
      <c r="E290" s="657" t="s">
        <v>146</v>
      </c>
      <c r="F290" s="657" t="s">
        <v>325</v>
      </c>
      <c r="G290" s="657" t="s">
        <v>334</v>
      </c>
      <c r="H290" s="659"/>
      <c r="I290" s="657" t="s">
        <v>343</v>
      </c>
      <c r="J290" s="1056" t="s">
        <v>343</v>
      </c>
      <c r="K290" s="1056"/>
      <c r="M290" s="751" t="str">
        <f t="shared" si="8"/>
        <v>C0015</v>
      </c>
    </row>
    <row r="291" spans="1:13" ht="15.75" thickBot="1">
      <c r="A291" s="645" t="str">
        <f t="shared" si="9"/>
        <v/>
      </c>
      <c r="C291" s="659"/>
      <c r="D291" s="659"/>
      <c r="E291" s="1056" t="s">
        <v>348</v>
      </c>
      <c r="F291" s="1056"/>
      <c r="G291" s="1056"/>
      <c r="H291" s="1056"/>
      <c r="I291" s="1056"/>
      <c r="J291" s="659"/>
      <c r="K291" s="668"/>
      <c r="M291" s="751" t="str">
        <f t="shared" si="8"/>
        <v>C0015</v>
      </c>
    </row>
    <row r="292" spans="1:13" ht="15.75" thickBot="1">
      <c r="A292" s="645" t="str">
        <f t="shared" si="9"/>
        <v/>
      </c>
      <c r="C292" s="1057" t="s">
        <v>349</v>
      </c>
      <c r="D292" s="1057"/>
      <c r="E292" s="1058" t="s">
        <v>325</v>
      </c>
      <c r="F292" s="1058" t="s">
        <v>334</v>
      </c>
      <c r="G292" s="1058" t="s">
        <v>350</v>
      </c>
      <c r="H292" s="1058"/>
      <c r="I292" s="1058"/>
      <c r="K292" s="1056" t="s">
        <v>343</v>
      </c>
      <c r="M292" s="751" t="str">
        <f t="shared" si="8"/>
        <v>C0015</v>
      </c>
    </row>
    <row r="293" spans="1:13" ht="15.75" thickBot="1">
      <c r="A293" s="645" t="str">
        <f t="shared" si="9"/>
        <v/>
      </c>
      <c r="C293" s="1057"/>
      <c r="D293" s="1057"/>
      <c r="E293" s="1058"/>
      <c r="F293" s="1058"/>
      <c r="G293" s="657" t="s">
        <v>139</v>
      </c>
      <c r="H293" s="657" t="s">
        <v>140</v>
      </c>
      <c r="I293" s="657" t="s">
        <v>141</v>
      </c>
      <c r="J293" s="659"/>
      <c r="K293" s="1056"/>
      <c r="M293" s="751" t="str">
        <f t="shared" si="8"/>
        <v>C0015</v>
      </c>
    </row>
    <row r="294" spans="1:13">
      <c r="A294" s="645" t="str">
        <f t="shared" si="9"/>
        <v/>
      </c>
      <c r="E294" s="1054" t="s">
        <v>351</v>
      </c>
      <c r="F294" s="1054"/>
      <c r="G294" s="1054"/>
      <c r="H294" s="1054"/>
      <c r="I294" s="1054"/>
      <c r="M294" s="751" t="str">
        <f t="shared" si="8"/>
        <v>C0015</v>
      </c>
    </row>
    <row r="295" spans="1:13" ht="15.75" thickBot="1">
      <c r="A295" s="645" t="str">
        <f t="shared" si="9"/>
        <v>C0015</v>
      </c>
      <c r="C295" s="647"/>
      <c r="D295" s="647"/>
      <c r="E295" s="647"/>
      <c r="F295" s="647"/>
      <c r="G295" s="1055" t="s">
        <v>352</v>
      </c>
      <c r="H295" s="1055"/>
      <c r="I295" s="1055"/>
      <c r="J295" s="647"/>
      <c r="K295" s="671">
        <v>18.73</v>
      </c>
      <c r="M295" s="751" t="str">
        <f t="shared" si="8"/>
        <v>C0015</v>
      </c>
    </row>
    <row r="296" spans="1:13" ht="15.75" thickTop="1">
      <c r="A296" s="645" t="str">
        <f t="shared" si="9"/>
        <v/>
      </c>
      <c r="C296" s="672" t="s">
        <v>851</v>
      </c>
      <c r="M296" s="751" t="str">
        <f t="shared" si="8"/>
        <v>C0015</v>
      </c>
    </row>
    <row r="297" spans="1:13">
      <c r="A297" s="645" t="str">
        <f t="shared" si="9"/>
        <v/>
      </c>
      <c r="M297" s="751" t="str">
        <f t="shared" si="8"/>
        <v>C0015</v>
      </c>
    </row>
    <row r="298" spans="1:13" ht="23.25" thickBot="1">
      <c r="A298" s="645" t="str">
        <f t="shared" si="9"/>
        <v/>
      </c>
      <c r="C298" s="646"/>
      <c r="D298" s="647"/>
      <c r="E298" s="647"/>
      <c r="F298" s="647"/>
      <c r="G298" s="647"/>
      <c r="H298" s="647"/>
      <c r="I298" s="647"/>
      <c r="J298" s="647"/>
      <c r="K298" s="648"/>
      <c r="M298" s="751" t="str">
        <f t="shared" si="8"/>
        <v>C0015</v>
      </c>
    </row>
    <row r="299" spans="1:13" ht="18.75" thickTop="1">
      <c r="A299" s="645" t="str">
        <f t="shared" si="9"/>
        <v/>
      </c>
      <c r="C299" s="650" t="s">
        <v>829</v>
      </c>
      <c r="F299" s="650"/>
      <c r="M299" s="751" t="str">
        <f t="shared" si="8"/>
        <v>C0016</v>
      </c>
    </row>
    <row r="300" spans="1:13" ht="15.75">
      <c r="A300" s="645" t="str">
        <f t="shared" si="9"/>
        <v/>
      </c>
      <c r="C300" s="652" t="s">
        <v>322</v>
      </c>
      <c r="F300" s="652" t="s">
        <v>830</v>
      </c>
      <c r="I300" s="653" t="s">
        <v>831</v>
      </c>
      <c r="J300" s="654">
        <v>2.8299999999999999E-2</v>
      </c>
      <c r="K300" s="652" t="s">
        <v>791</v>
      </c>
      <c r="M300" s="751" t="str">
        <f t="shared" si="8"/>
        <v>C0016</v>
      </c>
    </row>
    <row r="301" spans="1:13" ht="16.5" thickBot="1">
      <c r="A301" s="645" t="str">
        <f t="shared" si="9"/>
        <v/>
      </c>
      <c r="C301" s="655" t="s">
        <v>929</v>
      </c>
      <c r="D301" s="1059" t="s">
        <v>930</v>
      </c>
      <c r="E301" s="1059"/>
      <c r="F301" s="1059"/>
      <c r="G301" s="1059"/>
      <c r="H301" s="1059"/>
      <c r="I301" s="1059"/>
      <c r="J301" s="1060" t="s">
        <v>323</v>
      </c>
      <c r="K301" s="1060"/>
      <c r="M301" s="751" t="str">
        <f t="shared" si="8"/>
        <v>C0016</v>
      </c>
    </row>
    <row r="302" spans="1:13" ht="15.75" thickBot="1">
      <c r="A302" s="645" t="str">
        <f t="shared" si="9"/>
        <v/>
      </c>
      <c r="C302" s="1057" t="s">
        <v>324</v>
      </c>
      <c r="D302" s="1057"/>
      <c r="E302" s="1058" t="s">
        <v>325</v>
      </c>
      <c r="F302" s="1058" t="s">
        <v>326</v>
      </c>
      <c r="G302" s="1058"/>
      <c r="H302" s="1058" t="s">
        <v>327</v>
      </c>
      <c r="I302" s="1058"/>
      <c r="K302" s="658" t="s">
        <v>328</v>
      </c>
      <c r="M302" s="751" t="str">
        <f t="shared" si="8"/>
        <v>C0016</v>
      </c>
    </row>
    <row r="303" spans="1:13" ht="15.75" thickBot="1">
      <c r="A303" s="645" t="str">
        <f t="shared" si="9"/>
        <v/>
      </c>
      <c r="C303" s="1057"/>
      <c r="D303" s="1057"/>
      <c r="E303" s="1058"/>
      <c r="F303" s="657" t="s">
        <v>834</v>
      </c>
      <c r="G303" s="657" t="s">
        <v>330</v>
      </c>
      <c r="H303" s="657" t="s">
        <v>297</v>
      </c>
      <c r="I303" s="657" t="s">
        <v>269</v>
      </c>
      <c r="J303" s="659"/>
      <c r="K303" s="657" t="s">
        <v>331</v>
      </c>
      <c r="M303" s="751" t="str">
        <f t="shared" si="8"/>
        <v>C0016</v>
      </c>
    </row>
    <row r="304" spans="1:13" ht="28.5">
      <c r="A304" s="645" t="str">
        <f t="shared" si="9"/>
        <v/>
      </c>
      <c r="C304" s="660" t="s">
        <v>895</v>
      </c>
      <c r="D304" s="661" t="s">
        <v>896</v>
      </c>
      <c r="E304" s="662">
        <v>1.7049999999999999E-2</v>
      </c>
      <c r="F304" s="663">
        <v>1</v>
      </c>
      <c r="G304" s="663">
        <v>0</v>
      </c>
      <c r="H304" s="664">
        <v>0.39910000000000001</v>
      </c>
      <c r="I304" s="664">
        <v>0.33169999999999999</v>
      </c>
      <c r="K304" s="664">
        <v>6.7999999999999996E-3</v>
      </c>
      <c r="M304" s="751" t="str">
        <f t="shared" si="8"/>
        <v>C0016</v>
      </c>
    </row>
    <row r="305" spans="1:13" ht="28.5">
      <c r="A305" s="645" t="str">
        <f t="shared" si="9"/>
        <v/>
      </c>
      <c r="C305" s="660" t="s">
        <v>931</v>
      </c>
      <c r="D305" s="661" t="s">
        <v>932</v>
      </c>
      <c r="E305" s="662">
        <v>1</v>
      </c>
      <c r="F305" s="663">
        <v>0.95</v>
      </c>
      <c r="G305" s="663">
        <v>0.05</v>
      </c>
      <c r="H305" s="664">
        <v>12.2502</v>
      </c>
      <c r="I305" s="664">
        <v>7.1969000000000003</v>
      </c>
      <c r="K305" s="664">
        <v>11.9975</v>
      </c>
      <c r="M305" s="751" t="str">
        <f t="shared" si="8"/>
        <v>C0016</v>
      </c>
    </row>
    <row r="306" spans="1:13" ht="15.75" thickBot="1">
      <c r="A306" s="645" t="str">
        <f t="shared" si="9"/>
        <v/>
      </c>
      <c r="C306" s="659"/>
      <c r="D306" s="659"/>
      <c r="E306" s="659"/>
      <c r="F306" s="659"/>
      <c r="G306" s="659"/>
      <c r="H306" s="659"/>
      <c r="I306" s="665" t="s">
        <v>332</v>
      </c>
      <c r="J306" s="659"/>
      <c r="K306" s="666">
        <v>12.004300000000001</v>
      </c>
      <c r="M306" s="751" t="str">
        <f t="shared" si="8"/>
        <v>C0016</v>
      </c>
    </row>
    <row r="307" spans="1:13" ht="15.75" thickBot="1">
      <c r="A307" s="645" t="str">
        <f t="shared" si="9"/>
        <v/>
      </c>
      <c r="C307" s="656" t="s">
        <v>333</v>
      </c>
      <c r="D307" s="659"/>
      <c r="E307" s="657" t="s">
        <v>325</v>
      </c>
      <c r="F307" s="657" t="s">
        <v>334</v>
      </c>
      <c r="G307" s="659"/>
      <c r="H307" s="657" t="s">
        <v>327</v>
      </c>
      <c r="I307" s="1056" t="s">
        <v>335</v>
      </c>
      <c r="J307" s="1056"/>
      <c r="K307" s="1056"/>
      <c r="M307" s="751" t="str">
        <f t="shared" si="8"/>
        <v>C0016</v>
      </c>
    </row>
    <row r="308" spans="1:13">
      <c r="A308" s="645" t="str">
        <f t="shared" si="9"/>
        <v/>
      </c>
      <c r="C308" s="660" t="s">
        <v>693</v>
      </c>
      <c r="D308" s="661" t="s">
        <v>694</v>
      </c>
      <c r="E308" s="662">
        <v>9.6589999999999995E-2</v>
      </c>
      <c r="F308" s="660" t="s">
        <v>299</v>
      </c>
      <c r="H308" s="664">
        <v>28.3505</v>
      </c>
      <c r="K308" s="664">
        <v>2.7383999999999999</v>
      </c>
      <c r="M308" s="751" t="str">
        <f t="shared" si="8"/>
        <v>C0016</v>
      </c>
    </row>
    <row r="309" spans="1:13">
      <c r="A309" s="645" t="str">
        <f t="shared" si="9"/>
        <v/>
      </c>
      <c r="E309" s="1054" t="s">
        <v>336</v>
      </c>
      <c r="F309" s="1054"/>
      <c r="G309" s="1054"/>
      <c r="H309" s="1054"/>
      <c r="I309" s="1054"/>
      <c r="K309" s="664">
        <v>2.7383999999999999</v>
      </c>
      <c r="M309" s="751" t="str">
        <f t="shared" si="8"/>
        <v>C0016</v>
      </c>
    </row>
    <row r="310" spans="1:13" ht="15.75" thickBot="1">
      <c r="A310" s="645" t="str">
        <f t="shared" si="9"/>
        <v/>
      </c>
      <c r="C310" s="659"/>
      <c r="D310" s="659"/>
      <c r="E310" s="1056" t="s">
        <v>337</v>
      </c>
      <c r="F310" s="1056"/>
      <c r="G310" s="1056"/>
      <c r="H310" s="1056"/>
      <c r="I310" s="1056"/>
      <c r="J310" s="659"/>
      <c r="K310" s="668">
        <v>14.742699999999999</v>
      </c>
      <c r="M310" s="751" t="str">
        <f t="shared" si="8"/>
        <v>C0016</v>
      </c>
    </row>
    <row r="311" spans="1:13">
      <c r="A311" s="645" t="str">
        <f t="shared" si="9"/>
        <v/>
      </c>
      <c r="E311" s="1054" t="s">
        <v>338</v>
      </c>
      <c r="F311" s="1054"/>
      <c r="G311" s="1054"/>
      <c r="H311" s="1054"/>
      <c r="I311" s="1054"/>
      <c r="K311" s="669">
        <v>520.94349999999997</v>
      </c>
      <c r="M311" s="751" t="str">
        <f t="shared" si="8"/>
        <v>C0016</v>
      </c>
    </row>
    <row r="312" spans="1:13">
      <c r="A312" s="645" t="str">
        <f t="shared" si="9"/>
        <v/>
      </c>
      <c r="I312" s="667" t="s">
        <v>339</v>
      </c>
      <c r="K312" s="670" t="s">
        <v>265</v>
      </c>
      <c r="M312" s="751" t="str">
        <f t="shared" si="8"/>
        <v>C0016</v>
      </c>
    </row>
    <row r="313" spans="1:13" ht="15.75" thickBot="1">
      <c r="A313" s="645" t="str">
        <f t="shared" si="9"/>
        <v/>
      </c>
      <c r="C313" s="659"/>
      <c r="D313" s="659"/>
      <c r="E313" s="659"/>
      <c r="F313" s="659"/>
      <c r="G313" s="659"/>
      <c r="H313" s="659"/>
      <c r="I313" s="665" t="s">
        <v>340</v>
      </c>
      <c r="J313" s="659"/>
      <c r="K313" s="668" t="s">
        <v>265</v>
      </c>
      <c r="M313" s="751" t="str">
        <f t="shared" si="8"/>
        <v>C0016</v>
      </c>
    </row>
    <row r="314" spans="1:13" ht="15.75" thickBot="1">
      <c r="A314" s="645" t="str">
        <f t="shared" si="9"/>
        <v/>
      </c>
      <c r="C314" s="656" t="s">
        <v>341</v>
      </c>
      <c r="D314" s="659"/>
      <c r="E314" s="657" t="s">
        <v>325</v>
      </c>
      <c r="F314" s="657" t="s">
        <v>334</v>
      </c>
      <c r="G314" s="659"/>
      <c r="H314" s="657" t="s">
        <v>342</v>
      </c>
      <c r="I314" s="1056" t="s">
        <v>343</v>
      </c>
      <c r="J314" s="1056"/>
      <c r="K314" s="1056"/>
      <c r="M314" s="751" t="str">
        <f t="shared" si="8"/>
        <v>C0016</v>
      </c>
    </row>
    <row r="315" spans="1:13" ht="28.5">
      <c r="A315" s="645" t="str">
        <f t="shared" si="9"/>
        <v/>
      </c>
      <c r="C315" s="660" t="s">
        <v>899</v>
      </c>
      <c r="D315" s="661" t="s">
        <v>900</v>
      </c>
      <c r="E315" s="662">
        <v>5.0000000000000002E-5</v>
      </c>
      <c r="F315" s="660" t="s">
        <v>791</v>
      </c>
      <c r="H315" s="664">
        <v>43.700099999999999</v>
      </c>
      <c r="K315" s="664">
        <v>2.2000000000000001E-3</v>
      </c>
      <c r="M315" s="751" t="str">
        <f t="shared" si="8"/>
        <v>C0016</v>
      </c>
    </row>
    <row r="316" spans="1:13" ht="28.5">
      <c r="A316" s="645" t="str">
        <f t="shared" si="9"/>
        <v/>
      </c>
      <c r="C316" s="660" t="s">
        <v>933</v>
      </c>
      <c r="D316" s="661" t="s">
        <v>934</v>
      </c>
      <c r="E316" s="662">
        <v>0.02</v>
      </c>
      <c r="F316" s="660" t="s">
        <v>791</v>
      </c>
      <c r="H316" s="664">
        <v>5.3</v>
      </c>
      <c r="K316" s="664">
        <v>0.106</v>
      </c>
      <c r="M316" s="751" t="str">
        <f t="shared" si="8"/>
        <v>C0016</v>
      </c>
    </row>
    <row r="317" spans="1:13" ht="28.5">
      <c r="A317" s="645" t="str">
        <f t="shared" si="9"/>
        <v/>
      </c>
      <c r="C317" s="660" t="s">
        <v>903</v>
      </c>
      <c r="D317" s="661" t="s">
        <v>904</v>
      </c>
      <c r="E317" s="662">
        <v>3.0000000000000001E-5</v>
      </c>
      <c r="F317" s="660" t="s">
        <v>791</v>
      </c>
      <c r="H317" s="664">
        <v>235.83</v>
      </c>
      <c r="K317" s="664">
        <v>7.1000000000000004E-3</v>
      </c>
      <c r="M317" s="751" t="str">
        <f t="shared" si="8"/>
        <v>C0016</v>
      </c>
    </row>
    <row r="318" spans="1:13">
      <c r="A318" s="645" t="str">
        <f t="shared" si="9"/>
        <v/>
      </c>
      <c r="C318" s="660" t="s">
        <v>935</v>
      </c>
      <c r="D318" s="661" t="s">
        <v>936</v>
      </c>
      <c r="E318" s="662">
        <v>2.9499999999999998E-2</v>
      </c>
      <c r="F318" s="660" t="s">
        <v>791</v>
      </c>
      <c r="H318" s="664">
        <v>315</v>
      </c>
      <c r="K318" s="664">
        <v>9.2925000000000004</v>
      </c>
      <c r="M318" s="751" t="str">
        <f t="shared" si="8"/>
        <v>C0016</v>
      </c>
    </row>
    <row r="319" spans="1:13" ht="15.75" thickBot="1">
      <c r="A319" s="645" t="str">
        <f t="shared" si="9"/>
        <v/>
      </c>
      <c r="C319" s="659"/>
      <c r="D319" s="659"/>
      <c r="E319" s="1056" t="s">
        <v>344</v>
      </c>
      <c r="F319" s="1056"/>
      <c r="G319" s="1056"/>
      <c r="H319" s="1056"/>
      <c r="I319" s="1056"/>
      <c r="J319" s="659"/>
      <c r="K319" s="666">
        <v>9.4077999999999999</v>
      </c>
      <c r="M319" s="751" t="str">
        <f t="shared" si="8"/>
        <v>C0016</v>
      </c>
    </row>
    <row r="320" spans="1:13" ht="15.75" thickBot="1">
      <c r="A320" s="645" t="str">
        <f t="shared" si="9"/>
        <v/>
      </c>
      <c r="C320" s="656" t="s">
        <v>345</v>
      </c>
      <c r="D320" s="659"/>
      <c r="E320" s="657" t="s">
        <v>325</v>
      </c>
      <c r="F320" s="657" t="s">
        <v>334</v>
      </c>
      <c r="G320" s="659"/>
      <c r="H320" s="657" t="s">
        <v>343</v>
      </c>
      <c r="I320" s="1056" t="s">
        <v>343</v>
      </c>
      <c r="J320" s="1056"/>
      <c r="K320" s="1056"/>
      <c r="M320" s="751" t="str">
        <f t="shared" si="8"/>
        <v>C0016</v>
      </c>
    </row>
    <row r="321" spans="1:13" ht="15.75" thickBot="1">
      <c r="A321" s="645" t="str">
        <f t="shared" si="9"/>
        <v/>
      </c>
      <c r="C321" s="659"/>
      <c r="D321" s="659"/>
      <c r="E321" s="1056" t="s">
        <v>346</v>
      </c>
      <c r="F321" s="1056"/>
      <c r="G321" s="1056"/>
      <c r="H321" s="1056"/>
      <c r="I321" s="1056"/>
      <c r="J321" s="659"/>
      <c r="K321" s="666"/>
      <c r="M321" s="751" t="str">
        <f t="shared" si="8"/>
        <v>C0016</v>
      </c>
    </row>
    <row r="322" spans="1:13" ht="15.75" thickBot="1">
      <c r="A322" s="645" t="str">
        <f t="shared" si="9"/>
        <v/>
      </c>
      <c r="C322" s="659"/>
      <c r="D322" s="659"/>
      <c r="E322" s="659"/>
      <c r="F322" s="659"/>
      <c r="G322" s="659"/>
      <c r="H322" s="659"/>
      <c r="I322" s="665" t="s">
        <v>850</v>
      </c>
      <c r="J322" s="659"/>
      <c r="K322" s="668">
        <v>530.35130000000004</v>
      </c>
      <c r="M322" s="751" t="str">
        <f t="shared" si="8"/>
        <v>C0016</v>
      </c>
    </row>
    <row r="323" spans="1:13" ht="15.75" thickBot="1">
      <c r="A323" s="645" t="str">
        <f t="shared" si="9"/>
        <v/>
      </c>
      <c r="C323" s="656" t="s">
        <v>347</v>
      </c>
      <c r="D323" s="659"/>
      <c r="E323" s="657" t="s">
        <v>146</v>
      </c>
      <c r="F323" s="657" t="s">
        <v>325</v>
      </c>
      <c r="G323" s="657" t="s">
        <v>334</v>
      </c>
      <c r="H323" s="659"/>
      <c r="I323" s="657" t="s">
        <v>343</v>
      </c>
      <c r="J323" s="1056" t="s">
        <v>343</v>
      </c>
      <c r="K323" s="1056"/>
      <c r="M323" s="751" t="str">
        <f t="shared" ref="M323:M386" si="10">IF(C323="TABELA DE PREÇOS DE CONSULTORIA",C325,M322)</f>
        <v>C0016</v>
      </c>
    </row>
    <row r="324" spans="1:13" ht="15.75" thickBot="1">
      <c r="A324" s="645" t="str">
        <f t="shared" si="9"/>
        <v/>
      </c>
      <c r="C324" s="659"/>
      <c r="D324" s="659"/>
      <c r="E324" s="1056" t="s">
        <v>348</v>
      </c>
      <c r="F324" s="1056"/>
      <c r="G324" s="1056"/>
      <c r="H324" s="1056"/>
      <c r="I324" s="1056"/>
      <c r="J324" s="659"/>
      <c r="K324" s="668"/>
      <c r="M324" s="751" t="str">
        <f t="shared" si="10"/>
        <v>C0016</v>
      </c>
    </row>
    <row r="325" spans="1:13" ht="15.75" thickBot="1">
      <c r="A325" s="645" t="str">
        <f t="shared" ref="A325:A388" si="11">IF(G325="Custo unitário direto total",M325,"")</f>
        <v/>
      </c>
      <c r="C325" s="1057" t="s">
        <v>349</v>
      </c>
      <c r="D325" s="1057"/>
      <c r="E325" s="1058" t="s">
        <v>325</v>
      </c>
      <c r="F325" s="1058" t="s">
        <v>334</v>
      </c>
      <c r="G325" s="1058" t="s">
        <v>350</v>
      </c>
      <c r="H325" s="1058"/>
      <c r="I325" s="1058"/>
      <c r="K325" s="1056" t="s">
        <v>343</v>
      </c>
      <c r="M325" s="751" t="str">
        <f t="shared" si="10"/>
        <v>C0016</v>
      </c>
    </row>
    <row r="326" spans="1:13" ht="15.75" thickBot="1">
      <c r="A326" s="645" t="str">
        <f t="shared" si="11"/>
        <v/>
      </c>
      <c r="C326" s="1057"/>
      <c r="D326" s="1057"/>
      <c r="E326" s="1058"/>
      <c r="F326" s="1058"/>
      <c r="G326" s="657" t="s">
        <v>139</v>
      </c>
      <c r="H326" s="657" t="s">
        <v>140</v>
      </c>
      <c r="I326" s="657" t="s">
        <v>141</v>
      </c>
      <c r="J326" s="659"/>
      <c r="K326" s="1056"/>
      <c r="M326" s="751" t="str">
        <f t="shared" si="10"/>
        <v>C0016</v>
      </c>
    </row>
    <row r="327" spans="1:13">
      <c r="A327" s="645" t="str">
        <f t="shared" si="11"/>
        <v/>
      </c>
      <c r="E327" s="1054" t="s">
        <v>351</v>
      </c>
      <c r="F327" s="1054"/>
      <c r="G327" s="1054"/>
      <c r="H327" s="1054"/>
      <c r="I327" s="1054"/>
      <c r="M327" s="751" t="str">
        <f t="shared" si="10"/>
        <v>C0016</v>
      </c>
    </row>
    <row r="328" spans="1:13" ht="15.75" thickBot="1">
      <c r="A328" s="645" t="str">
        <f t="shared" si="11"/>
        <v>C0016</v>
      </c>
      <c r="C328" s="647"/>
      <c r="D328" s="647"/>
      <c r="E328" s="647"/>
      <c r="F328" s="647"/>
      <c r="G328" s="1055" t="s">
        <v>352</v>
      </c>
      <c r="H328" s="1055"/>
      <c r="I328" s="1055"/>
      <c r="J328" s="647"/>
      <c r="K328" s="671">
        <v>530.35</v>
      </c>
      <c r="M328" s="751" t="str">
        <f t="shared" si="10"/>
        <v>C0016</v>
      </c>
    </row>
    <row r="329" spans="1:13" ht="15.75" thickTop="1">
      <c r="A329" s="645" t="str">
        <f t="shared" si="11"/>
        <v/>
      </c>
      <c r="C329" s="672" t="s">
        <v>851</v>
      </c>
      <c r="M329" s="751" t="str">
        <f t="shared" si="10"/>
        <v>C0016</v>
      </c>
    </row>
    <row r="330" spans="1:13">
      <c r="A330" s="645" t="str">
        <f t="shared" si="11"/>
        <v/>
      </c>
      <c r="M330" s="751" t="str">
        <f t="shared" si="10"/>
        <v>C0016</v>
      </c>
    </row>
    <row r="331" spans="1:13" ht="23.25" thickBot="1">
      <c r="A331" s="645" t="str">
        <f t="shared" si="11"/>
        <v/>
      </c>
      <c r="C331" s="646"/>
      <c r="D331" s="647"/>
      <c r="E331" s="647"/>
      <c r="F331" s="647"/>
      <c r="G331" s="647"/>
      <c r="H331" s="647"/>
      <c r="I331" s="647"/>
      <c r="J331" s="647"/>
      <c r="K331" s="648"/>
      <c r="M331" s="751" t="str">
        <f t="shared" si="10"/>
        <v>C0016</v>
      </c>
    </row>
    <row r="332" spans="1:13" ht="18.75" thickTop="1">
      <c r="A332" s="645" t="str">
        <f t="shared" si="11"/>
        <v/>
      </c>
      <c r="C332" s="650" t="s">
        <v>829</v>
      </c>
      <c r="F332" s="650"/>
      <c r="M332" s="751" t="str">
        <f t="shared" si="10"/>
        <v>C0017</v>
      </c>
    </row>
    <row r="333" spans="1:13" ht="15.75">
      <c r="A333" s="645" t="str">
        <f t="shared" si="11"/>
        <v/>
      </c>
      <c r="C333" s="652" t="s">
        <v>322</v>
      </c>
      <c r="F333" s="652" t="s">
        <v>830</v>
      </c>
      <c r="I333" s="653" t="s">
        <v>831</v>
      </c>
      <c r="J333" s="654">
        <v>1</v>
      </c>
      <c r="K333" s="652" t="s">
        <v>299</v>
      </c>
      <c r="M333" s="751" t="str">
        <f t="shared" si="10"/>
        <v>C0017</v>
      </c>
    </row>
    <row r="334" spans="1:13" ht="16.5" thickBot="1">
      <c r="A334" s="645" t="str">
        <f t="shared" si="11"/>
        <v/>
      </c>
      <c r="C334" s="655" t="s">
        <v>937</v>
      </c>
      <c r="D334" s="1059" t="s">
        <v>938</v>
      </c>
      <c r="E334" s="1059"/>
      <c r="F334" s="1059"/>
      <c r="G334" s="1059"/>
      <c r="H334" s="1059"/>
      <c r="I334" s="1059"/>
      <c r="J334" s="1060" t="s">
        <v>323</v>
      </c>
      <c r="K334" s="1060"/>
      <c r="M334" s="751" t="str">
        <f t="shared" si="10"/>
        <v>C0017</v>
      </c>
    </row>
    <row r="335" spans="1:13" ht="15.75" thickBot="1">
      <c r="A335" s="645" t="str">
        <f t="shared" si="11"/>
        <v/>
      </c>
      <c r="C335" s="1057" t="s">
        <v>324</v>
      </c>
      <c r="D335" s="1057"/>
      <c r="E335" s="1058" t="s">
        <v>325</v>
      </c>
      <c r="F335" s="1058" t="s">
        <v>326</v>
      </c>
      <c r="G335" s="1058"/>
      <c r="H335" s="1058" t="s">
        <v>327</v>
      </c>
      <c r="I335" s="1058"/>
      <c r="K335" s="658" t="s">
        <v>328</v>
      </c>
      <c r="M335" s="751" t="str">
        <f t="shared" si="10"/>
        <v>C0017</v>
      </c>
    </row>
    <row r="336" spans="1:13" ht="15.75" thickBot="1">
      <c r="A336" s="645" t="str">
        <f t="shared" si="11"/>
        <v/>
      </c>
      <c r="C336" s="1057"/>
      <c r="D336" s="1057"/>
      <c r="E336" s="1058"/>
      <c r="F336" s="657" t="s">
        <v>834</v>
      </c>
      <c r="G336" s="657" t="s">
        <v>330</v>
      </c>
      <c r="H336" s="657" t="s">
        <v>297</v>
      </c>
      <c r="I336" s="657" t="s">
        <v>269</v>
      </c>
      <c r="J336" s="659"/>
      <c r="K336" s="657" t="s">
        <v>331</v>
      </c>
      <c r="M336" s="751" t="str">
        <f t="shared" si="10"/>
        <v>C0017</v>
      </c>
    </row>
    <row r="337" spans="1:13" ht="28.5">
      <c r="A337" s="645" t="str">
        <f t="shared" si="11"/>
        <v/>
      </c>
      <c r="C337" s="660" t="s">
        <v>931</v>
      </c>
      <c r="D337" s="661" t="s">
        <v>932</v>
      </c>
      <c r="E337" s="662">
        <v>1</v>
      </c>
      <c r="F337" s="663">
        <v>1</v>
      </c>
      <c r="G337" s="663">
        <v>0</v>
      </c>
      <c r="H337" s="664">
        <v>12.2502</v>
      </c>
      <c r="I337" s="664">
        <v>7.1969000000000003</v>
      </c>
      <c r="K337" s="664">
        <v>12.2502</v>
      </c>
      <c r="M337" s="751" t="str">
        <f t="shared" si="10"/>
        <v>C0017</v>
      </c>
    </row>
    <row r="338" spans="1:13" ht="15.75" thickBot="1">
      <c r="A338" s="645" t="str">
        <f t="shared" si="11"/>
        <v/>
      </c>
      <c r="C338" s="659"/>
      <c r="D338" s="659"/>
      <c r="E338" s="659"/>
      <c r="F338" s="659"/>
      <c r="G338" s="659"/>
      <c r="H338" s="659"/>
      <c r="I338" s="665" t="s">
        <v>332</v>
      </c>
      <c r="J338" s="659"/>
      <c r="K338" s="666">
        <v>12.2502</v>
      </c>
      <c r="M338" s="751" t="str">
        <f t="shared" si="10"/>
        <v>C0017</v>
      </c>
    </row>
    <row r="339" spans="1:13" ht="15.75" thickBot="1">
      <c r="A339" s="645" t="str">
        <f t="shared" si="11"/>
        <v/>
      </c>
      <c r="C339" s="656" t="s">
        <v>333</v>
      </c>
      <c r="D339" s="659"/>
      <c r="E339" s="657" t="s">
        <v>325</v>
      </c>
      <c r="F339" s="657" t="s">
        <v>334</v>
      </c>
      <c r="G339" s="659"/>
      <c r="H339" s="657" t="s">
        <v>327</v>
      </c>
      <c r="I339" s="1056" t="s">
        <v>335</v>
      </c>
      <c r="J339" s="1056"/>
      <c r="K339" s="1056"/>
      <c r="M339" s="751" t="str">
        <f t="shared" si="10"/>
        <v>C0017</v>
      </c>
    </row>
    <row r="340" spans="1:13">
      <c r="A340" s="645" t="str">
        <f t="shared" si="11"/>
        <v/>
      </c>
      <c r="E340" s="1054" t="s">
        <v>336</v>
      </c>
      <c r="F340" s="1054"/>
      <c r="G340" s="1054"/>
      <c r="H340" s="1054"/>
      <c r="I340" s="1054"/>
      <c r="K340" s="664"/>
      <c r="M340" s="751" t="str">
        <f t="shared" si="10"/>
        <v>C0017</v>
      </c>
    </row>
    <row r="341" spans="1:13" ht="15.75" thickBot="1">
      <c r="A341" s="645" t="str">
        <f t="shared" si="11"/>
        <v/>
      </c>
      <c r="C341" s="659"/>
      <c r="D341" s="659"/>
      <c r="E341" s="1056" t="s">
        <v>337</v>
      </c>
      <c r="F341" s="1056"/>
      <c r="G341" s="1056"/>
      <c r="H341" s="1056"/>
      <c r="I341" s="1056"/>
      <c r="J341" s="659"/>
      <c r="K341" s="668">
        <v>12.2502</v>
      </c>
      <c r="M341" s="751" t="str">
        <f t="shared" si="10"/>
        <v>C0017</v>
      </c>
    </row>
    <row r="342" spans="1:13">
      <c r="A342" s="645" t="str">
        <f t="shared" si="11"/>
        <v/>
      </c>
      <c r="E342" s="1054" t="s">
        <v>338</v>
      </c>
      <c r="F342" s="1054"/>
      <c r="G342" s="1054"/>
      <c r="H342" s="1054"/>
      <c r="I342" s="1054"/>
      <c r="K342" s="669">
        <v>12.2502</v>
      </c>
      <c r="M342" s="751" t="str">
        <f t="shared" si="10"/>
        <v>C0017</v>
      </c>
    </row>
    <row r="343" spans="1:13">
      <c r="A343" s="645" t="str">
        <f t="shared" si="11"/>
        <v/>
      </c>
      <c r="I343" s="667" t="s">
        <v>339</v>
      </c>
      <c r="K343" s="670" t="s">
        <v>265</v>
      </c>
      <c r="M343" s="751" t="str">
        <f t="shared" si="10"/>
        <v>C0017</v>
      </c>
    </row>
    <row r="344" spans="1:13" ht="15.75" thickBot="1">
      <c r="A344" s="645" t="str">
        <f t="shared" si="11"/>
        <v/>
      </c>
      <c r="C344" s="659"/>
      <c r="D344" s="659"/>
      <c r="E344" s="659"/>
      <c r="F344" s="659"/>
      <c r="G344" s="659"/>
      <c r="H344" s="659"/>
      <c r="I344" s="665" t="s">
        <v>340</v>
      </c>
      <c r="J344" s="659"/>
      <c r="K344" s="668" t="s">
        <v>265</v>
      </c>
      <c r="M344" s="751" t="str">
        <f t="shared" si="10"/>
        <v>C0017</v>
      </c>
    </row>
    <row r="345" spans="1:13" ht="15.75" thickBot="1">
      <c r="A345" s="645" t="str">
        <f t="shared" si="11"/>
        <v/>
      </c>
      <c r="C345" s="656" t="s">
        <v>341</v>
      </c>
      <c r="D345" s="659"/>
      <c r="E345" s="657" t="s">
        <v>325</v>
      </c>
      <c r="F345" s="657" t="s">
        <v>334</v>
      </c>
      <c r="G345" s="659"/>
      <c r="H345" s="657" t="s">
        <v>342</v>
      </c>
      <c r="I345" s="1056" t="s">
        <v>343</v>
      </c>
      <c r="J345" s="1056"/>
      <c r="K345" s="1056"/>
      <c r="M345" s="751" t="str">
        <f t="shared" si="10"/>
        <v>C0017</v>
      </c>
    </row>
    <row r="346" spans="1:13">
      <c r="A346" s="645" t="str">
        <f t="shared" si="11"/>
        <v/>
      </c>
      <c r="C346" s="660" t="s">
        <v>935</v>
      </c>
      <c r="D346" s="661" t="s">
        <v>936</v>
      </c>
      <c r="E346" s="662">
        <v>1.01E-3</v>
      </c>
      <c r="F346" s="660" t="s">
        <v>791</v>
      </c>
      <c r="H346" s="664">
        <v>315</v>
      </c>
      <c r="K346" s="664">
        <v>0.31819999999999998</v>
      </c>
      <c r="M346" s="751" t="str">
        <f t="shared" si="10"/>
        <v>C0017</v>
      </c>
    </row>
    <row r="347" spans="1:13" ht="15.75" thickBot="1">
      <c r="A347" s="645" t="str">
        <f t="shared" si="11"/>
        <v/>
      </c>
      <c r="C347" s="659"/>
      <c r="D347" s="659"/>
      <c r="E347" s="1056" t="s">
        <v>344</v>
      </c>
      <c r="F347" s="1056"/>
      <c r="G347" s="1056"/>
      <c r="H347" s="1056"/>
      <c r="I347" s="1056"/>
      <c r="J347" s="659"/>
      <c r="K347" s="666">
        <v>0.31819999999999998</v>
      </c>
      <c r="M347" s="751" t="str">
        <f t="shared" si="10"/>
        <v>C0017</v>
      </c>
    </row>
    <row r="348" spans="1:13" ht="15.75" thickBot="1">
      <c r="A348" s="645" t="str">
        <f t="shared" si="11"/>
        <v/>
      </c>
      <c r="C348" s="656" t="s">
        <v>345</v>
      </c>
      <c r="D348" s="659"/>
      <c r="E348" s="657" t="s">
        <v>325</v>
      </c>
      <c r="F348" s="657" t="s">
        <v>334</v>
      </c>
      <c r="G348" s="659"/>
      <c r="H348" s="657" t="s">
        <v>343</v>
      </c>
      <c r="I348" s="1056" t="s">
        <v>343</v>
      </c>
      <c r="J348" s="1056"/>
      <c r="K348" s="1056"/>
      <c r="M348" s="751" t="str">
        <f t="shared" si="10"/>
        <v>C0017</v>
      </c>
    </row>
    <row r="349" spans="1:13" ht="15.75" thickBot="1">
      <c r="A349" s="645" t="str">
        <f t="shared" si="11"/>
        <v/>
      </c>
      <c r="C349" s="659"/>
      <c r="D349" s="659"/>
      <c r="E349" s="1056" t="s">
        <v>346</v>
      </c>
      <c r="F349" s="1056"/>
      <c r="G349" s="1056"/>
      <c r="H349" s="1056"/>
      <c r="I349" s="1056"/>
      <c r="J349" s="659"/>
      <c r="K349" s="666"/>
      <c r="M349" s="751" t="str">
        <f t="shared" si="10"/>
        <v>C0017</v>
      </c>
    </row>
    <row r="350" spans="1:13" ht="15.75" thickBot="1">
      <c r="A350" s="645" t="str">
        <f t="shared" si="11"/>
        <v/>
      </c>
      <c r="C350" s="659"/>
      <c r="D350" s="659"/>
      <c r="E350" s="659"/>
      <c r="F350" s="659"/>
      <c r="G350" s="659"/>
      <c r="H350" s="659"/>
      <c r="I350" s="665" t="s">
        <v>850</v>
      </c>
      <c r="J350" s="659"/>
      <c r="K350" s="668">
        <v>12.5684</v>
      </c>
      <c r="M350" s="751" t="str">
        <f t="shared" si="10"/>
        <v>C0017</v>
      </c>
    </row>
    <row r="351" spans="1:13" ht="15.75" thickBot="1">
      <c r="A351" s="645" t="str">
        <f t="shared" si="11"/>
        <v/>
      </c>
      <c r="C351" s="656" t="s">
        <v>347</v>
      </c>
      <c r="D351" s="659"/>
      <c r="E351" s="657" t="s">
        <v>146</v>
      </c>
      <c r="F351" s="657" t="s">
        <v>325</v>
      </c>
      <c r="G351" s="657" t="s">
        <v>334</v>
      </c>
      <c r="H351" s="659"/>
      <c r="I351" s="657" t="s">
        <v>343</v>
      </c>
      <c r="J351" s="1056" t="s">
        <v>343</v>
      </c>
      <c r="K351" s="1056"/>
      <c r="M351" s="751" t="str">
        <f t="shared" si="10"/>
        <v>C0017</v>
      </c>
    </row>
    <row r="352" spans="1:13" ht="15.75" thickBot="1">
      <c r="A352" s="645" t="str">
        <f t="shared" si="11"/>
        <v/>
      </c>
      <c r="C352" s="659"/>
      <c r="D352" s="659"/>
      <c r="E352" s="1056" t="s">
        <v>348</v>
      </c>
      <c r="F352" s="1056"/>
      <c r="G352" s="1056"/>
      <c r="H352" s="1056"/>
      <c r="I352" s="1056"/>
      <c r="J352" s="659"/>
      <c r="K352" s="668"/>
      <c r="M352" s="751" t="str">
        <f t="shared" si="10"/>
        <v>C0017</v>
      </c>
    </row>
    <row r="353" spans="1:13" ht="15.75" thickBot="1">
      <c r="A353" s="645" t="str">
        <f t="shared" si="11"/>
        <v/>
      </c>
      <c r="C353" s="1057" t="s">
        <v>349</v>
      </c>
      <c r="D353" s="1057"/>
      <c r="E353" s="1058" t="s">
        <v>325</v>
      </c>
      <c r="F353" s="1058" t="s">
        <v>334</v>
      </c>
      <c r="G353" s="1058" t="s">
        <v>350</v>
      </c>
      <c r="H353" s="1058"/>
      <c r="I353" s="1058"/>
      <c r="K353" s="1056" t="s">
        <v>343</v>
      </c>
      <c r="M353" s="751" t="str">
        <f t="shared" si="10"/>
        <v>C0017</v>
      </c>
    </row>
    <row r="354" spans="1:13" ht="15.75" thickBot="1">
      <c r="A354" s="645" t="str">
        <f t="shared" si="11"/>
        <v/>
      </c>
      <c r="C354" s="1057"/>
      <c r="D354" s="1057"/>
      <c r="E354" s="1058"/>
      <c r="F354" s="1058"/>
      <c r="G354" s="657" t="s">
        <v>139</v>
      </c>
      <c r="H354" s="657" t="s">
        <v>140</v>
      </c>
      <c r="I354" s="657" t="s">
        <v>141</v>
      </c>
      <c r="J354" s="659"/>
      <c r="K354" s="1056"/>
      <c r="M354" s="751" t="str">
        <f t="shared" si="10"/>
        <v>C0017</v>
      </c>
    </row>
    <row r="355" spans="1:13">
      <c r="A355" s="645" t="str">
        <f t="shared" si="11"/>
        <v/>
      </c>
      <c r="E355" s="1054" t="s">
        <v>351</v>
      </c>
      <c r="F355" s="1054"/>
      <c r="G355" s="1054"/>
      <c r="H355" s="1054"/>
      <c r="I355" s="1054"/>
      <c r="M355" s="751" t="str">
        <f t="shared" si="10"/>
        <v>C0017</v>
      </c>
    </row>
    <row r="356" spans="1:13" ht="15.75" thickBot="1">
      <c r="A356" s="645" t="str">
        <f t="shared" si="11"/>
        <v>C0017</v>
      </c>
      <c r="C356" s="647"/>
      <c r="D356" s="647"/>
      <c r="E356" s="647"/>
      <c r="F356" s="647"/>
      <c r="G356" s="1055" t="s">
        <v>352</v>
      </c>
      <c r="H356" s="1055"/>
      <c r="I356" s="1055"/>
      <c r="J356" s="647"/>
      <c r="K356" s="671">
        <v>12.57</v>
      </c>
      <c r="M356" s="751" t="str">
        <f t="shared" si="10"/>
        <v>C0017</v>
      </c>
    </row>
    <row r="357" spans="1:13" ht="15.75" thickTop="1">
      <c r="A357" s="645" t="str">
        <f t="shared" si="11"/>
        <v/>
      </c>
      <c r="C357" s="672" t="s">
        <v>851</v>
      </c>
      <c r="M357" s="751" t="str">
        <f t="shared" si="10"/>
        <v>C0017</v>
      </c>
    </row>
    <row r="358" spans="1:13">
      <c r="A358" s="645" t="str">
        <f t="shared" si="11"/>
        <v/>
      </c>
      <c r="M358" s="751" t="str">
        <f t="shared" si="10"/>
        <v>C0017</v>
      </c>
    </row>
    <row r="359" spans="1:13" ht="23.25" thickBot="1">
      <c r="A359" s="645" t="str">
        <f t="shared" si="11"/>
        <v/>
      </c>
      <c r="C359" s="646"/>
      <c r="D359" s="647"/>
      <c r="E359" s="647"/>
      <c r="F359" s="647"/>
      <c r="G359" s="647"/>
      <c r="H359" s="647"/>
      <c r="I359" s="647"/>
      <c r="J359" s="647"/>
      <c r="K359" s="648"/>
      <c r="M359" s="751" t="str">
        <f t="shared" si="10"/>
        <v>C0017</v>
      </c>
    </row>
    <row r="360" spans="1:13" ht="18.75" thickTop="1">
      <c r="A360" s="645" t="str">
        <f t="shared" si="11"/>
        <v/>
      </c>
      <c r="C360" s="650" t="s">
        <v>829</v>
      </c>
      <c r="F360" s="650"/>
      <c r="M360" s="751" t="str">
        <f t="shared" si="10"/>
        <v>C0018</v>
      </c>
    </row>
    <row r="361" spans="1:13" ht="15.75">
      <c r="A361" s="645" t="str">
        <f t="shared" si="11"/>
        <v/>
      </c>
      <c r="C361" s="652" t="s">
        <v>322</v>
      </c>
      <c r="F361" s="652" t="s">
        <v>830</v>
      </c>
      <c r="I361" s="653" t="s">
        <v>831</v>
      </c>
      <c r="J361" s="654">
        <v>1</v>
      </c>
      <c r="K361" s="652" t="s">
        <v>299</v>
      </c>
      <c r="M361" s="751" t="str">
        <f t="shared" si="10"/>
        <v>C0018</v>
      </c>
    </row>
    <row r="362" spans="1:13" ht="16.5" thickBot="1">
      <c r="A362" s="645" t="str">
        <f t="shared" si="11"/>
        <v/>
      </c>
      <c r="C362" s="655" t="s">
        <v>939</v>
      </c>
      <c r="D362" s="1059" t="s">
        <v>940</v>
      </c>
      <c r="E362" s="1059"/>
      <c r="F362" s="1059"/>
      <c r="G362" s="1059"/>
      <c r="H362" s="1059"/>
      <c r="I362" s="1059"/>
      <c r="J362" s="1060" t="s">
        <v>323</v>
      </c>
      <c r="K362" s="1060"/>
      <c r="M362" s="751" t="str">
        <f t="shared" si="10"/>
        <v>C0018</v>
      </c>
    </row>
    <row r="363" spans="1:13" ht="15.75" thickBot="1">
      <c r="A363" s="645" t="str">
        <f t="shared" si="11"/>
        <v/>
      </c>
      <c r="C363" s="1057" t="s">
        <v>324</v>
      </c>
      <c r="D363" s="1057"/>
      <c r="E363" s="1058" t="s">
        <v>325</v>
      </c>
      <c r="F363" s="1058" t="s">
        <v>326</v>
      </c>
      <c r="G363" s="1058"/>
      <c r="H363" s="1058" t="s">
        <v>327</v>
      </c>
      <c r="I363" s="1058"/>
      <c r="K363" s="658" t="s">
        <v>328</v>
      </c>
      <c r="M363" s="751" t="str">
        <f t="shared" si="10"/>
        <v>C0018</v>
      </c>
    </row>
    <row r="364" spans="1:13" ht="15.75" thickBot="1">
      <c r="A364" s="645" t="str">
        <f t="shared" si="11"/>
        <v/>
      </c>
      <c r="C364" s="1057"/>
      <c r="D364" s="1057"/>
      <c r="E364" s="1058"/>
      <c r="F364" s="657" t="s">
        <v>834</v>
      </c>
      <c r="G364" s="657" t="s">
        <v>330</v>
      </c>
      <c r="H364" s="657" t="s">
        <v>297</v>
      </c>
      <c r="I364" s="657" t="s">
        <v>269</v>
      </c>
      <c r="J364" s="659"/>
      <c r="K364" s="657" t="s">
        <v>331</v>
      </c>
      <c r="M364" s="751" t="str">
        <f t="shared" si="10"/>
        <v>C0018</v>
      </c>
    </row>
    <row r="365" spans="1:13">
      <c r="A365" s="645" t="str">
        <f t="shared" si="11"/>
        <v/>
      </c>
      <c r="C365" s="660" t="s">
        <v>909</v>
      </c>
      <c r="D365" s="661" t="s">
        <v>910</v>
      </c>
      <c r="E365" s="662">
        <v>1</v>
      </c>
      <c r="F365" s="663">
        <v>1</v>
      </c>
      <c r="G365" s="663">
        <v>0</v>
      </c>
      <c r="H365" s="664">
        <v>8.5778999999999996</v>
      </c>
      <c r="I365" s="664">
        <v>5.9615999999999998</v>
      </c>
      <c r="K365" s="664">
        <v>8.5778999999999996</v>
      </c>
      <c r="M365" s="751" t="str">
        <f t="shared" si="10"/>
        <v>C0018</v>
      </c>
    </row>
    <row r="366" spans="1:13" ht="15.75" thickBot="1">
      <c r="A366" s="645" t="str">
        <f t="shared" si="11"/>
        <v/>
      </c>
      <c r="C366" s="659"/>
      <c r="D366" s="659"/>
      <c r="E366" s="659"/>
      <c r="F366" s="659"/>
      <c r="G366" s="659"/>
      <c r="H366" s="659"/>
      <c r="I366" s="665" t="s">
        <v>332</v>
      </c>
      <c r="J366" s="659"/>
      <c r="K366" s="666">
        <v>8.5778999999999996</v>
      </c>
      <c r="M366" s="751" t="str">
        <f t="shared" si="10"/>
        <v>C0018</v>
      </c>
    </row>
    <row r="367" spans="1:13" ht="15.75" thickBot="1">
      <c r="A367" s="645" t="str">
        <f t="shared" si="11"/>
        <v/>
      </c>
      <c r="C367" s="656" t="s">
        <v>333</v>
      </c>
      <c r="D367" s="659"/>
      <c r="E367" s="657" t="s">
        <v>325</v>
      </c>
      <c r="F367" s="657" t="s">
        <v>334</v>
      </c>
      <c r="G367" s="659"/>
      <c r="H367" s="657" t="s">
        <v>327</v>
      </c>
      <c r="I367" s="1056" t="s">
        <v>335</v>
      </c>
      <c r="J367" s="1056"/>
      <c r="K367" s="1056"/>
      <c r="M367" s="751" t="str">
        <f t="shared" si="10"/>
        <v>C0018</v>
      </c>
    </row>
    <row r="368" spans="1:13">
      <c r="A368" s="645" t="str">
        <f t="shared" si="11"/>
        <v/>
      </c>
      <c r="E368" s="1054" t="s">
        <v>336</v>
      </c>
      <c r="F368" s="1054"/>
      <c r="G368" s="1054"/>
      <c r="H368" s="1054"/>
      <c r="I368" s="1054"/>
      <c r="K368" s="664"/>
      <c r="M368" s="751" t="str">
        <f t="shared" si="10"/>
        <v>C0018</v>
      </c>
    </row>
    <row r="369" spans="1:13" ht="15.75" thickBot="1">
      <c r="A369" s="645" t="str">
        <f t="shared" si="11"/>
        <v/>
      </c>
      <c r="C369" s="659"/>
      <c r="D369" s="659"/>
      <c r="E369" s="1056" t="s">
        <v>337</v>
      </c>
      <c r="F369" s="1056"/>
      <c r="G369" s="1056"/>
      <c r="H369" s="1056"/>
      <c r="I369" s="1056"/>
      <c r="J369" s="659"/>
      <c r="K369" s="668">
        <v>8.5778999999999996</v>
      </c>
      <c r="M369" s="751" t="str">
        <f t="shared" si="10"/>
        <v>C0018</v>
      </c>
    </row>
    <row r="370" spans="1:13">
      <c r="A370" s="645" t="str">
        <f t="shared" si="11"/>
        <v/>
      </c>
      <c r="E370" s="1054" t="s">
        <v>338</v>
      </c>
      <c r="F370" s="1054"/>
      <c r="G370" s="1054"/>
      <c r="H370" s="1054"/>
      <c r="I370" s="1054"/>
      <c r="K370" s="669">
        <v>8.5778999999999996</v>
      </c>
      <c r="M370" s="751" t="str">
        <f t="shared" si="10"/>
        <v>C0018</v>
      </c>
    </row>
    <row r="371" spans="1:13">
      <c r="A371" s="645" t="str">
        <f t="shared" si="11"/>
        <v/>
      </c>
      <c r="I371" s="667" t="s">
        <v>339</v>
      </c>
      <c r="K371" s="670" t="s">
        <v>265</v>
      </c>
      <c r="M371" s="751" t="str">
        <f t="shared" si="10"/>
        <v>C0018</v>
      </c>
    </row>
    <row r="372" spans="1:13" ht="15.75" thickBot="1">
      <c r="A372" s="645" t="str">
        <f t="shared" si="11"/>
        <v/>
      </c>
      <c r="C372" s="659"/>
      <c r="D372" s="659"/>
      <c r="E372" s="659"/>
      <c r="F372" s="659"/>
      <c r="G372" s="659"/>
      <c r="H372" s="659"/>
      <c r="I372" s="665" t="s">
        <v>340</v>
      </c>
      <c r="J372" s="659"/>
      <c r="K372" s="668" t="s">
        <v>265</v>
      </c>
      <c r="M372" s="751" t="str">
        <f t="shared" si="10"/>
        <v>C0018</v>
      </c>
    </row>
    <row r="373" spans="1:13" ht="15.75" thickBot="1">
      <c r="A373" s="645" t="str">
        <f t="shared" si="11"/>
        <v/>
      </c>
      <c r="C373" s="656" t="s">
        <v>341</v>
      </c>
      <c r="D373" s="659"/>
      <c r="E373" s="657" t="s">
        <v>325</v>
      </c>
      <c r="F373" s="657" t="s">
        <v>334</v>
      </c>
      <c r="G373" s="659"/>
      <c r="H373" s="657" t="s">
        <v>342</v>
      </c>
      <c r="I373" s="1056" t="s">
        <v>343</v>
      </c>
      <c r="J373" s="1056"/>
      <c r="K373" s="1056"/>
      <c r="M373" s="751" t="str">
        <f t="shared" si="10"/>
        <v>C0018</v>
      </c>
    </row>
    <row r="374" spans="1:13" ht="28.5">
      <c r="A374" s="645" t="str">
        <f t="shared" si="11"/>
        <v/>
      </c>
      <c r="C374" s="660" t="s">
        <v>913</v>
      </c>
      <c r="D374" s="661" t="s">
        <v>914</v>
      </c>
      <c r="E374" s="662">
        <v>1.01E-3</v>
      </c>
      <c r="F374" s="660" t="s">
        <v>791</v>
      </c>
      <c r="H374" s="664">
        <v>345</v>
      </c>
      <c r="K374" s="664">
        <v>0.34849999999999998</v>
      </c>
      <c r="M374" s="751" t="str">
        <f t="shared" si="10"/>
        <v>C0018</v>
      </c>
    </row>
    <row r="375" spans="1:13" ht="15.75" thickBot="1">
      <c r="A375" s="645" t="str">
        <f t="shared" si="11"/>
        <v/>
      </c>
      <c r="C375" s="659"/>
      <c r="D375" s="659"/>
      <c r="E375" s="1056" t="s">
        <v>344</v>
      </c>
      <c r="F375" s="1056"/>
      <c r="G375" s="1056"/>
      <c r="H375" s="1056"/>
      <c r="I375" s="1056"/>
      <c r="J375" s="659"/>
      <c r="K375" s="666">
        <v>0.34849999999999998</v>
      </c>
      <c r="M375" s="751" t="str">
        <f t="shared" si="10"/>
        <v>C0018</v>
      </c>
    </row>
    <row r="376" spans="1:13" ht="15.75" thickBot="1">
      <c r="A376" s="645" t="str">
        <f t="shared" si="11"/>
        <v/>
      </c>
      <c r="C376" s="656" t="s">
        <v>345</v>
      </c>
      <c r="D376" s="659"/>
      <c r="E376" s="657" t="s">
        <v>325</v>
      </c>
      <c r="F376" s="657" t="s">
        <v>334</v>
      </c>
      <c r="G376" s="659"/>
      <c r="H376" s="657" t="s">
        <v>343</v>
      </c>
      <c r="I376" s="1056" t="s">
        <v>343</v>
      </c>
      <c r="J376" s="1056"/>
      <c r="K376" s="1056"/>
      <c r="M376" s="751" t="str">
        <f t="shared" si="10"/>
        <v>C0018</v>
      </c>
    </row>
    <row r="377" spans="1:13" ht="15.75" thickBot="1">
      <c r="A377" s="645" t="str">
        <f t="shared" si="11"/>
        <v/>
      </c>
      <c r="C377" s="659"/>
      <c r="D377" s="659"/>
      <c r="E377" s="1056" t="s">
        <v>346</v>
      </c>
      <c r="F377" s="1056"/>
      <c r="G377" s="1056"/>
      <c r="H377" s="1056"/>
      <c r="I377" s="1056"/>
      <c r="J377" s="659"/>
      <c r="K377" s="666"/>
      <c r="M377" s="751" t="str">
        <f t="shared" si="10"/>
        <v>C0018</v>
      </c>
    </row>
    <row r="378" spans="1:13" ht="15.75" thickBot="1">
      <c r="A378" s="645" t="str">
        <f t="shared" si="11"/>
        <v/>
      </c>
      <c r="C378" s="659"/>
      <c r="D378" s="659"/>
      <c r="E378" s="659"/>
      <c r="F378" s="659"/>
      <c r="G378" s="659"/>
      <c r="H378" s="659"/>
      <c r="I378" s="665" t="s">
        <v>850</v>
      </c>
      <c r="J378" s="659"/>
      <c r="K378" s="668">
        <v>8.9263999999999992</v>
      </c>
      <c r="M378" s="751" t="str">
        <f t="shared" si="10"/>
        <v>C0018</v>
      </c>
    </row>
    <row r="379" spans="1:13" ht="15.75" thickBot="1">
      <c r="A379" s="645" t="str">
        <f t="shared" si="11"/>
        <v/>
      </c>
      <c r="C379" s="656" t="s">
        <v>347</v>
      </c>
      <c r="D379" s="659"/>
      <c r="E379" s="657" t="s">
        <v>146</v>
      </c>
      <c r="F379" s="657" t="s">
        <v>325</v>
      </c>
      <c r="G379" s="657" t="s">
        <v>334</v>
      </c>
      <c r="H379" s="659"/>
      <c r="I379" s="657" t="s">
        <v>343</v>
      </c>
      <c r="J379" s="1056" t="s">
        <v>343</v>
      </c>
      <c r="K379" s="1056"/>
      <c r="M379" s="751" t="str">
        <f t="shared" si="10"/>
        <v>C0018</v>
      </c>
    </row>
    <row r="380" spans="1:13" ht="15.75" thickBot="1">
      <c r="A380" s="645" t="str">
        <f t="shared" si="11"/>
        <v/>
      </c>
      <c r="C380" s="659"/>
      <c r="D380" s="659"/>
      <c r="E380" s="1056" t="s">
        <v>348</v>
      </c>
      <c r="F380" s="1056"/>
      <c r="G380" s="1056"/>
      <c r="H380" s="1056"/>
      <c r="I380" s="1056"/>
      <c r="J380" s="659"/>
      <c r="K380" s="668"/>
      <c r="M380" s="751" t="str">
        <f t="shared" si="10"/>
        <v>C0018</v>
      </c>
    </row>
    <row r="381" spans="1:13" ht="15.75" thickBot="1">
      <c r="A381" s="645" t="str">
        <f t="shared" si="11"/>
        <v/>
      </c>
      <c r="C381" s="1057" t="s">
        <v>349</v>
      </c>
      <c r="D381" s="1057"/>
      <c r="E381" s="1058" t="s">
        <v>325</v>
      </c>
      <c r="F381" s="1058" t="s">
        <v>334</v>
      </c>
      <c r="G381" s="1058" t="s">
        <v>350</v>
      </c>
      <c r="H381" s="1058"/>
      <c r="I381" s="1058"/>
      <c r="K381" s="1056" t="s">
        <v>343</v>
      </c>
      <c r="M381" s="751" t="str">
        <f t="shared" si="10"/>
        <v>C0018</v>
      </c>
    </row>
    <row r="382" spans="1:13" ht="15.75" thickBot="1">
      <c r="A382" s="645" t="str">
        <f t="shared" si="11"/>
        <v/>
      </c>
      <c r="C382" s="1057"/>
      <c r="D382" s="1057"/>
      <c r="E382" s="1058"/>
      <c r="F382" s="1058"/>
      <c r="G382" s="657" t="s">
        <v>139</v>
      </c>
      <c r="H382" s="657" t="s">
        <v>140</v>
      </c>
      <c r="I382" s="657" t="s">
        <v>141</v>
      </c>
      <c r="J382" s="659"/>
      <c r="K382" s="1056"/>
      <c r="M382" s="751" t="str">
        <f t="shared" si="10"/>
        <v>C0018</v>
      </c>
    </row>
    <row r="383" spans="1:13">
      <c r="A383" s="645" t="str">
        <f t="shared" si="11"/>
        <v/>
      </c>
      <c r="E383" s="1054" t="s">
        <v>351</v>
      </c>
      <c r="F383" s="1054"/>
      <c r="G383" s="1054"/>
      <c r="H383" s="1054"/>
      <c r="I383" s="1054"/>
      <c r="M383" s="751" t="str">
        <f t="shared" si="10"/>
        <v>C0018</v>
      </c>
    </row>
    <row r="384" spans="1:13" ht="15.75" thickBot="1">
      <c r="A384" s="645" t="str">
        <f t="shared" si="11"/>
        <v>C0018</v>
      </c>
      <c r="C384" s="647"/>
      <c r="D384" s="647"/>
      <c r="E384" s="647"/>
      <c r="F384" s="647"/>
      <c r="G384" s="1055" t="s">
        <v>352</v>
      </c>
      <c r="H384" s="1055"/>
      <c r="I384" s="1055"/>
      <c r="J384" s="647"/>
      <c r="K384" s="671">
        <v>8.93</v>
      </c>
      <c r="M384" s="751" t="str">
        <f t="shared" si="10"/>
        <v>C0018</v>
      </c>
    </row>
    <row r="385" spans="1:13" ht="15.75" thickTop="1">
      <c r="A385" s="645" t="str">
        <f t="shared" si="11"/>
        <v/>
      </c>
      <c r="C385" s="672" t="s">
        <v>851</v>
      </c>
      <c r="M385" s="751" t="str">
        <f t="shared" si="10"/>
        <v>C0018</v>
      </c>
    </row>
    <row r="386" spans="1:13">
      <c r="A386" s="645" t="str">
        <f t="shared" si="11"/>
        <v/>
      </c>
      <c r="M386" s="751" t="str">
        <f t="shared" si="10"/>
        <v>C0018</v>
      </c>
    </row>
    <row r="387" spans="1:13" ht="23.25" thickBot="1">
      <c r="A387" s="645" t="str">
        <f t="shared" si="11"/>
        <v/>
      </c>
      <c r="C387" s="646"/>
      <c r="D387" s="647"/>
      <c r="E387" s="647"/>
      <c r="F387" s="647"/>
      <c r="G387" s="647"/>
      <c r="H387" s="647"/>
      <c r="I387" s="647"/>
      <c r="J387" s="647"/>
      <c r="K387" s="648"/>
      <c r="M387" s="751" t="str">
        <f t="shared" ref="M387:M450" si="12">IF(C387="TABELA DE PREÇOS DE CONSULTORIA",C389,M386)</f>
        <v>C0018</v>
      </c>
    </row>
    <row r="388" spans="1:13" ht="18.75" thickTop="1">
      <c r="A388" s="645" t="str">
        <f t="shared" si="11"/>
        <v/>
      </c>
      <c r="C388" s="650" t="s">
        <v>829</v>
      </c>
      <c r="F388" s="650"/>
      <c r="M388" s="751" t="str">
        <f t="shared" si="12"/>
        <v>C0025</v>
      </c>
    </row>
    <row r="389" spans="1:13" ht="15.75">
      <c r="A389" s="645" t="str">
        <f t="shared" ref="A389:A452" si="13">IF(G389="Custo unitário direto total",M389,"")</f>
        <v/>
      </c>
      <c r="C389" s="652" t="s">
        <v>322</v>
      </c>
      <c r="F389" s="652" t="s">
        <v>830</v>
      </c>
      <c r="I389" s="653" t="s">
        <v>831</v>
      </c>
      <c r="J389" s="654">
        <v>1.66</v>
      </c>
      <c r="K389" s="652" t="s">
        <v>785</v>
      </c>
      <c r="M389" s="751" t="str">
        <f t="shared" si="12"/>
        <v>C0025</v>
      </c>
    </row>
    <row r="390" spans="1:13" ht="16.5" thickBot="1">
      <c r="A390" s="645" t="str">
        <f t="shared" si="13"/>
        <v/>
      </c>
      <c r="C390" s="655" t="s">
        <v>788</v>
      </c>
      <c r="D390" s="1059" t="s">
        <v>941</v>
      </c>
      <c r="E390" s="1059"/>
      <c r="F390" s="1059"/>
      <c r="G390" s="1059"/>
      <c r="H390" s="1059"/>
      <c r="I390" s="1059"/>
      <c r="J390" s="1060" t="s">
        <v>323</v>
      </c>
      <c r="K390" s="1060"/>
      <c r="M390" s="751" t="str">
        <f t="shared" si="12"/>
        <v>C0025</v>
      </c>
    </row>
    <row r="391" spans="1:13" ht="15.75" thickBot="1">
      <c r="A391" s="645" t="str">
        <f t="shared" si="13"/>
        <v/>
      </c>
      <c r="C391" s="1057" t="s">
        <v>324</v>
      </c>
      <c r="D391" s="1057"/>
      <c r="E391" s="1058" t="s">
        <v>325</v>
      </c>
      <c r="F391" s="1058" t="s">
        <v>326</v>
      </c>
      <c r="G391" s="1058"/>
      <c r="H391" s="1058" t="s">
        <v>327</v>
      </c>
      <c r="I391" s="1058"/>
      <c r="K391" s="658" t="s">
        <v>328</v>
      </c>
      <c r="M391" s="751" t="str">
        <f t="shared" si="12"/>
        <v>C0025</v>
      </c>
    </row>
    <row r="392" spans="1:13" ht="15.75" thickBot="1">
      <c r="A392" s="645" t="str">
        <f t="shared" si="13"/>
        <v/>
      </c>
      <c r="C392" s="1057"/>
      <c r="D392" s="1057"/>
      <c r="E392" s="1058"/>
      <c r="F392" s="657" t="s">
        <v>834</v>
      </c>
      <c r="G392" s="657" t="s">
        <v>330</v>
      </c>
      <c r="H392" s="657" t="s">
        <v>297</v>
      </c>
      <c r="I392" s="657" t="s">
        <v>269</v>
      </c>
      <c r="J392" s="659"/>
      <c r="K392" s="657" t="s">
        <v>331</v>
      </c>
      <c r="M392" s="751" t="str">
        <f t="shared" si="12"/>
        <v>C0025</v>
      </c>
    </row>
    <row r="393" spans="1:13">
      <c r="A393" s="645" t="str">
        <f t="shared" si="13"/>
        <v/>
      </c>
      <c r="C393" s="660" t="s">
        <v>942</v>
      </c>
      <c r="D393" s="661" t="s">
        <v>943</v>
      </c>
      <c r="E393" s="662">
        <v>1</v>
      </c>
      <c r="F393" s="663">
        <v>1</v>
      </c>
      <c r="G393" s="663">
        <v>0</v>
      </c>
      <c r="H393" s="664">
        <v>0.92159999999999997</v>
      </c>
      <c r="I393" s="664">
        <v>0.62139999999999995</v>
      </c>
      <c r="K393" s="664">
        <v>0.92159999999999997</v>
      </c>
      <c r="M393" s="751" t="str">
        <f t="shared" si="12"/>
        <v>C0025</v>
      </c>
    </row>
    <row r="394" spans="1:13" ht="15.75" thickBot="1">
      <c r="A394" s="645" t="str">
        <f t="shared" si="13"/>
        <v/>
      </c>
      <c r="C394" s="659"/>
      <c r="D394" s="659"/>
      <c r="E394" s="659"/>
      <c r="F394" s="659"/>
      <c r="G394" s="659"/>
      <c r="H394" s="659"/>
      <c r="I394" s="665" t="s">
        <v>332</v>
      </c>
      <c r="J394" s="659"/>
      <c r="K394" s="666">
        <v>0.92159999999999997</v>
      </c>
      <c r="M394" s="751" t="str">
        <f t="shared" si="12"/>
        <v>C0025</v>
      </c>
    </row>
    <row r="395" spans="1:13" ht="15.75" thickBot="1">
      <c r="A395" s="645" t="str">
        <f t="shared" si="13"/>
        <v/>
      </c>
      <c r="C395" s="656" t="s">
        <v>333</v>
      </c>
      <c r="D395" s="659"/>
      <c r="E395" s="657" t="s">
        <v>325</v>
      </c>
      <c r="F395" s="657" t="s">
        <v>334</v>
      </c>
      <c r="G395" s="659"/>
      <c r="H395" s="657" t="s">
        <v>327</v>
      </c>
      <c r="I395" s="1056" t="s">
        <v>335</v>
      </c>
      <c r="J395" s="1056"/>
      <c r="K395" s="1056"/>
      <c r="M395" s="751" t="str">
        <f t="shared" si="12"/>
        <v>C0025</v>
      </c>
    </row>
    <row r="396" spans="1:13">
      <c r="A396" s="645" t="str">
        <f t="shared" si="13"/>
        <v/>
      </c>
      <c r="C396" s="660" t="s">
        <v>687</v>
      </c>
      <c r="D396" s="661" t="s">
        <v>688</v>
      </c>
      <c r="E396" s="662">
        <v>1</v>
      </c>
      <c r="F396" s="660" t="s">
        <v>299</v>
      </c>
      <c r="H396" s="664">
        <v>23.0107</v>
      </c>
      <c r="K396" s="664">
        <v>23.0107</v>
      </c>
      <c r="M396" s="751" t="str">
        <f t="shared" si="12"/>
        <v>C0025</v>
      </c>
    </row>
    <row r="397" spans="1:13">
      <c r="A397" s="645" t="str">
        <f t="shared" si="13"/>
        <v/>
      </c>
      <c r="C397" s="660" t="s">
        <v>698</v>
      </c>
      <c r="D397" s="661" t="s">
        <v>699</v>
      </c>
      <c r="E397" s="662">
        <v>1</v>
      </c>
      <c r="F397" s="660" t="s">
        <v>299</v>
      </c>
      <c r="H397" s="664">
        <v>25.494900000000001</v>
      </c>
      <c r="K397" s="664">
        <v>25.494900000000001</v>
      </c>
      <c r="M397" s="751" t="str">
        <f t="shared" si="12"/>
        <v>C0025</v>
      </c>
    </row>
    <row r="398" spans="1:13">
      <c r="A398" s="645" t="str">
        <f t="shared" si="13"/>
        <v/>
      </c>
      <c r="E398" s="1054" t="s">
        <v>336</v>
      </c>
      <c r="F398" s="1054"/>
      <c r="G398" s="1054"/>
      <c r="H398" s="1054"/>
      <c r="I398" s="1054"/>
      <c r="K398" s="664">
        <v>48.505600000000001</v>
      </c>
      <c r="M398" s="751" t="str">
        <f t="shared" si="12"/>
        <v>C0025</v>
      </c>
    </row>
    <row r="399" spans="1:13" ht="15.75" thickBot="1">
      <c r="A399" s="645" t="str">
        <f t="shared" si="13"/>
        <v/>
      </c>
      <c r="C399" s="659"/>
      <c r="D399" s="659"/>
      <c r="E399" s="1056" t="s">
        <v>337</v>
      </c>
      <c r="F399" s="1056"/>
      <c r="G399" s="1056"/>
      <c r="H399" s="1056"/>
      <c r="I399" s="1056"/>
      <c r="J399" s="659"/>
      <c r="K399" s="668">
        <v>49.427199999999999</v>
      </c>
      <c r="M399" s="751" t="str">
        <f t="shared" si="12"/>
        <v>C0025</v>
      </c>
    </row>
    <row r="400" spans="1:13">
      <c r="A400" s="645" t="str">
        <f t="shared" si="13"/>
        <v/>
      </c>
      <c r="E400" s="1054" t="s">
        <v>338</v>
      </c>
      <c r="F400" s="1054"/>
      <c r="G400" s="1054"/>
      <c r="H400" s="1054"/>
      <c r="I400" s="1054"/>
      <c r="K400" s="669">
        <v>29.775400000000001</v>
      </c>
      <c r="M400" s="751" t="str">
        <f t="shared" si="12"/>
        <v>C0025</v>
      </c>
    </row>
    <row r="401" spans="1:13">
      <c r="A401" s="645" t="str">
        <f t="shared" si="13"/>
        <v/>
      </c>
      <c r="I401" s="667" t="s">
        <v>339</v>
      </c>
      <c r="K401" s="670" t="s">
        <v>265</v>
      </c>
      <c r="M401" s="751" t="str">
        <f t="shared" si="12"/>
        <v>C0025</v>
      </c>
    </row>
    <row r="402" spans="1:13" ht="15.75" thickBot="1">
      <c r="A402" s="645" t="str">
        <f t="shared" si="13"/>
        <v/>
      </c>
      <c r="C402" s="659"/>
      <c r="D402" s="659"/>
      <c r="E402" s="659"/>
      <c r="F402" s="659"/>
      <c r="G402" s="659"/>
      <c r="H402" s="659"/>
      <c r="I402" s="665" t="s">
        <v>340</v>
      </c>
      <c r="J402" s="659"/>
      <c r="K402" s="668" t="s">
        <v>265</v>
      </c>
      <c r="M402" s="751" t="str">
        <f t="shared" si="12"/>
        <v>C0025</v>
      </c>
    </row>
    <row r="403" spans="1:13" ht="15.75" thickBot="1">
      <c r="A403" s="645" t="str">
        <f t="shared" si="13"/>
        <v/>
      </c>
      <c r="C403" s="656" t="s">
        <v>341</v>
      </c>
      <c r="D403" s="659"/>
      <c r="E403" s="657" t="s">
        <v>325</v>
      </c>
      <c r="F403" s="657" t="s">
        <v>334</v>
      </c>
      <c r="G403" s="659"/>
      <c r="H403" s="657" t="s">
        <v>342</v>
      </c>
      <c r="I403" s="1056" t="s">
        <v>343</v>
      </c>
      <c r="J403" s="1056"/>
      <c r="K403" s="1056"/>
      <c r="M403" s="751" t="str">
        <f t="shared" si="12"/>
        <v>C0025</v>
      </c>
    </row>
    <row r="404" spans="1:13" ht="28.5">
      <c r="A404" s="645" t="str">
        <f t="shared" si="13"/>
        <v/>
      </c>
      <c r="C404" s="660" t="s">
        <v>944</v>
      </c>
      <c r="D404" s="661" t="s">
        <v>945</v>
      </c>
      <c r="E404" s="662">
        <v>1</v>
      </c>
      <c r="F404" s="660" t="s">
        <v>791</v>
      </c>
      <c r="H404" s="664">
        <v>1.7601</v>
      </c>
      <c r="K404" s="664">
        <v>1.7601</v>
      </c>
      <c r="M404" s="751" t="str">
        <f t="shared" si="12"/>
        <v>C0025</v>
      </c>
    </row>
    <row r="405" spans="1:13" ht="15.75" thickBot="1">
      <c r="A405" s="645" t="str">
        <f t="shared" si="13"/>
        <v/>
      </c>
      <c r="C405" s="659"/>
      <c r="D405" s="659"/>
      <c r="E405" s="1056" t="s">
        <v>344</v>
      </c>
      <c r="F405" s="1056"/>
      <c r="G405" s="1056"/>
      <c r="H405" s="1056"/>
      <c r="I405" s="1056"/>
      <c r="J405" s="659"/>
      <c r="K405" s="666">
        <v>1.7601</v>
      </c>
      <c r="M405" s="751" t="str">
        <f t="shared" si="12"/>
        <v>C0025</v>
      </c>
    </row>
    <row r="406" spans="1:13" ht="15.75" thickBot="1">
      <c r="A406" s="645" t="str">
        <f t="shared" si="13"/>
        <v/>
      </c>
      <c r="C406" s="656" t="s">
        <v>345</v>
      </c>
      <c r="D406" s="659"/>
      <c r="E406" s="657" t="s">
        <v>325</v>
      </c>
      <c r="F406" s="657" t="s">
        <v>334</v>
      </c>
      <c r="G406" s="659"/>
      <c r="H406" s="657" t="s">
        <v>343</v>
      </c>
      <c r="I406" s="1056" t="s">
        <v>343</v>
      </c>
      <c r="J406" s="1056"/>
      <c r="K406" s="1056"/>
      <c r="M406" s="751" t="str">
        <f t="shared" si="12"/>
        <v>C0025</v>
      </c>
    </row>
    <row r="407" spans="1:13" ht="15.75" thickBot="1">
      <c r="A407" s="645" t="str">
        <f t="shared" si="13"/>
        <v/>
      </c>
      <c r="C407" s="659"/>
      <c r="D407" s="659"/>
      <c r="E407" s="1056" t="s">
        <v>346</v>
      </c>
      <c r="F407" s="1056"/>
      <c r="G407" s="1056"/>
      <c r="H407" s="1056"/>
      <c r="I407" s="1056"/>
      <c r="J407" s="659"/>
      <c r="K407" s="666"/>
      <c r="M407" s="751" t="str">
        <f t="shared" si="12"/>
        <v>C0025</v>
      </c>
    </row>
    <row r="408" spans="1:13" ht="15.75" thickBot="1">
      <c r="A408" s="645" t="str">
        <f t="shared" si="13"/>
        <v/>
      </c>
      <c r="C408" s="659"/>
      <c r="D408" s="659"/>
      <c r="E408" s="659"/>
      <c r="F408" s="659"/>
      <c r="G408" s="659"/>
      <c r="H408" s="659"/>
      <c r="I408" s="665" t="s">
        <v>850</v>
      </c>
      <c r="J408" s="659"/>
      <c r="K408" s="668">
        <v>31.535499999999999</v>
      </c>
      <c r="M408" s="751" t="str">
        <f t="shared" si="12"/>
        <v>C0025</v>
      </c>
    </row>
    <row r="409" spans="1:13" ht="15.75" thickBot="1">
      <c r="A409" s="645" t="str">
        <f t="shared" si="13"/>
        <v/>
      </c>
      <c r="C409" s="656" t="s">
        <v>347</v>
      </c>
      <c r="D409" s="659"/>
      <c r="E409" s="657" t="s">
        <v>146</v>
      </c>
      <c r="F409" s="657" t="s">
        <v>325</v>
      </c>
      <c r="G409" s="657" t="s">
        <v>334</v>
      </c>
      <c r="H409" s="659"/>
      <c r="I409" s="657" t="s">
        <v>343</v>
      </c>
      <c r="J409" s="1056" t="s">
        <v>343</v>
      </c>
      <c r="K409" s="1056"/>
      <c r="M409" s="751" t="str">
        <f t="shared" si="12"/>
        <v>C0025</v>
      </c>
    </row>
    <row r="410" spans="1:13" ht="15.75" thickBot="1">
      <c r="A410" s="645" t="str">
        <f t="shared" si="13"/>
        <v/>
      </c>
      <c r="C410" s="659"/>
      <c r="D410" s="659"/>
      <c r="E410" s="1056" t="s">
        <v>348</v>
      </c>
      <c r="F410" s="1056"/>
      <c r="G410" s="1056"/>
      <c r="H410" s="1056"/>
      <c r="I410" s="1056"/>
      <c r="J410" s="659"/>
      <c r="K410" s="668"/>
      <c r="M410" s="751" t="str">
        <f t="shared" si="12"/>
        <v>C0025</v>
      </c>
    </row>
    <row r="411" spans="1:13" ht="15.75" thickBot="1">
      <c r="A411" s="645" t="str">
        <f t="shared" si="13"/>
        <v/>
      </c>
      <c r="C411" s="1057" t="s">
        <v>349</v>
      </c>
      <c r="D411" s="1057"/>
      <c r="E411" s="1058" t="s">
        <v>325</v>
      </c>
      <c r="F411" s="1058" t="s">
        <v>334</v>
      </c>
      <c r="G411" s="1058" t="s">
        <v>350</v>
      </c>
      <c r="H411" s="1058"/>
      <c r="I411" s="1058"/>
      <c r="K411" s="1056" t="s">
        <v>343</v>
      </c>
      <c r="M411" s="751" t="str">
        <f t="shared" si="12"/>
        <v>C0025</v>
      </c>
    </row>
    <row r="412" spans="1:13" ht="15.75" thickBot="1">
      <c r="A412" s="645" t="str">
        <f t="shared" si="13"/>
        <v/>
      </c>
      <c r="C412" s="1057"/>
      <c r="D412" s="1057"/>
      <c r="E412" s="1058"/>
      <c r="F412" s="1058"/>
      <c r="G412" s="657" t="s">
        <v>139</v>
      </c>
      <c r="H412" s="657" t="s">
        <v>140</v>
      </c>
      <c r="I412" s="657" t="s">
        <v>141</v>
      </c>
      <c r="J412" s="659"/>
      <c r="K412" s="1056"/>
      <c r="M412" s="751" t="str">
        <f t="shared" si="12"/>
        <v>C0025</v>
      </c>
    </row>
    <row r="413" spans="1:13">
      <c r="A413" s="645" t="str">
        <f t="shared" si="13"/>
        <v/>
      </c>
      <c r="E413" s="1054" t="s">
        <v>351</v>
      </c>
      <c r="F413" s="1054"/>
      <c r="G413" s="1054"/>
      <c r="H413" s="1054"/>
      <c r="I413" s="1054"/>
      <c r="M413" s="751" t="str">
        <f t="shared" si="12"/>
        <v>C0025</v>
      </c>
    </row>
    <row r="414" spans="1:13" ht="15.75" thickBot="1">
      <c r="A414" s="645" t="str">
        <f t="shared" si="13"/>
        <v>C0025</v>
      </c>
      <c r="C414" s="647"/>
      <c r="D414" s="647"/>
      <c r="E414" s="647"/>
      <c r="F414" s="647"/>
      <c r="G414" s="1055" t="s">
        <v>352</v>
      </c>
      <c r="H414" s="1055"/>
      <c r="I414" s="1055"/>
      <c r="J414" s="647"/>
      <c r="K414" s="671">
        <v>31.54</v>
      </c>
      <c r="M414" s="751" t="str">
        <f t="shared" si="12"/>
        <v>C0025</v>
      </c>
    </row>
    <row r="415" spans="1:13" ht="15.75" thickTop="1">
      <c r="A415" s="645" t="str">
        <f t="shared" si="13"/>
        <v/>
      </c>
      <c r="C415" s="672" t="s">
        <v>851</v>
      </c>
      <c r="M415" s="751" t="str">
        <f t="shared" si="12"/>
        <v>C0025</v>
      </c>
    </row>
    <row r="416" spans="1:13">
      <c r="A416" s="645" t="str">
        <f t="shared" si="13"/>
        <v/>
      </c>
      <c r="M416" s="751" t="str">
        <f t="shared" si="12"/>
        <v>C0025</v>
      </c>
    </row>
    <row r="417" spans="1:13" ht="23.25" thickBot="1">
      <c r="A417" s="645" t="str">
        <f t="shared" si="13"/>
        <v/>
      </c>
      <c r="C417" s="646"/>
      <c r="D417" s="647"/>
      <c r="E417" s="647"/>
      <c r="F417" s="647"/>
      <c r="G417" s="647"/>
      <c r="H417" s="647"/>
      <c r="I417" s="647"/>
      <c r="J417" s="647"/>
      <c r="K417" s="648"/>
      <c r="M417" s="751" t="str">
        <f t="shared" si="12"/>
        <v>C0025</v>
      </c>
    </row>
    <row r="418" spans="1:13" ht="18.75" thickTop="1">
      <c r="A418" s="645" t="str">
        <f t="shared" si="13"/>
        <v/>
      </c>
      <c r="C418" s="650" t="s">
        <v>829</v>
      </c>
      <c r="F418" s="650"/>
      <c r="M418" s="751" t="str">
        <f t="shared" si="12"/>
        <v>C0026</v>
      </c>
    </row>
    <row r="419" spans="1:13" ht="15.75">
      <c r="A419" s="645" t="str">
        <f t="shared" si="13"/>
        <v/>
      </c>
      <c r="C419" s="652" t="s">
        <v>322</v>
      </c>
      <c r="F419" s="652" t="s">
        <v>830</v>
      </c>
      <c r="I419" s="653" t="s">
        <v>831</v>
      </c>
      <c r="J419" s="654">
        <v>2.5</v>
      </c>
      <c r="K419" s="652" t="s">
        <v>785</v>
      </c>
      <c r="M419" s="751" t="str">
        <f t="shared" si="12"/>
        <v>C0026</v>
      </c>
    </row>
    <row r="420" spans="1:13" ht="16.5" thickBot="1">
      <c r="A420" s="645" t="str">
        <f t="shared" si="13"/>
        <v/>
      </c>
      <c r="C420" s="655" t="s">
        <v>784</v>
      </c>
      <c r="D420" s="1059" t="s">
        <v>946</v>
      </c>
      <c r="E420" s="1059"/>
      <c r="F420" s="1059"/>
      <c r="G420" s="1059"/>
      <c r="H420" s="1059"/>
      <c r="I420" s="1059"/>
      <c r="J420" s="1060" t="s">
        <v>323</v>
      </c>
      <c r="K420" s="1060"/>
      <c r="M420" s="751" t="str">
        <f t="shared" si="12"/>
        <v>C0026</v>
      </c>
    </row>
    <row r="421" spans="1:13" ht="15.75" thickBot="1">
      <c r="A421" s="645" t="str">
        <f t="shared" si="13"/>
        <v/>
      </c>
      <c r="C421" s="1057" t="s">
        <v>324</v>
      </c>
      <c r="D421" s="1057"/>
      <c r="E421" s="1058" t="s">
        <v>325</v>
      </c>
      <c r="F421" s="1058" t="s">
        <v>326</v>
      </c>
      <c r="G421" s="1058"/>
      <c r="H421" s="1058" t="s">
        <v>327</v>
      </c>
      <c r="I421" s="1058"/>
      <c r="K421" s="658" t="s">
        <v>328</v>
      </c>
      <c r="M421" s="751" t="str">
        <f t="shared" si="12"/>
        <v>C0026</v>
      </c>
    </row>
    <row r="422" spans="1:13" ht="15.75" thickBot="1">
      <c r="A422" s="645" t="str">
        <f t="shared" si="13"/>
        <v/>
      </c>
      <c r="C422" s="1057"/>
      <c r="D422" s="1057"/>
      <c r="E422" s="1058"/>
      <c r="F422" s="657" t="s">
        <v>834</v>
      </c>
      <c r="G422" s="657" t="s">
        <v>330</v>
      </c>
      <c r="H422" s="657" t="s">
        <v>297</v>
      </c>
      <c r="I422" s="657" t="s">
        <v>269</v>
      </c>
      <c r="J422" s="659"/>
      <c r="K422" s="657" t="s">
        <v>331</v>
      </c>
      <c r="M422" s="751" t="str">
        <f t="shared" si="12"/>
        <v>C0026</v>
      </c>
    </row>
    <row r="423" spans="1:13" ht="28.5">
      <c r="A423" s="645" t="str">
        <f t="shared" si="13"/>
        <v/>
      </c>
      <c r="C423" s="660" t="s">
        <v>947</v>
      </c>
      <c r="D423" s="661" t="s">
        <v>948</v>
      </c>
      <c r="E423" s="662">
        <v>1</v>
      </c>
      <c r="F423" s="663">
        <v>1</v>
      </c>
      <c r="G423" s="663">
        <v>0</v>
      </c>
      <c r="H423" s="664">
        <v>13.0907</v>
      </c>
      <c r="I423" s="664">
        <v>6.6889000000000003</v>
      </c>
      <c r="K423" s="664">
        <v>13.0907</v>
      </c>
      <c r="M423" s="751" t="str">
        <f t="shared" si="12"/>
        <v>C0026</v>
      </c>
    </row>
    <row r="424" spans="1:13" ht="15.75" thickBot="1">
      <c r="A424" s="645" t="str">
        <f t="shared" si="13"/>
        <v/>
      </c>
      <c r="C424" s="659"/>
      <c r="D424" s="659"/>
      <c r="E424" s="659"/>
      <c r="F424" s="659"/>
      <c r="G424" s="659"/>
      <c r="H424" s="659"/>
      <c r="I424" s="665" t="s">
        <v>332</v>
      </c>
      <c r="J424" s="659"/>
      <c r="K424" s="666">
        <v>13.0907</v>
      </c>
      <c r="M424" s="751" t="str">
        <f t="shared" si="12"/>
        <v>C0026</v>
      </c>
    </row>
    <row r="425" spans="1:13" ht="15.75" thickBot="1">
      <c r="A425" s="645" t="str">
        <f t="shared" si="13"/>
        <v/>
      </c>
      <c r="C425" s="656" t="s">
        <v>333</v>
      </c>
      <c r="D425" s="659"/>
      <c r="E425" s="657" t="s">
        <v>325</v>
      </c>
      <c r="F425" s="657" t="s">
        <v>334</v>
      </c>
      <c r="G425" s="659"/>
      <c r="H425" s="657" t="s">
        <v>327</v>
      </c>
      <c r="I425" s="1056" t="s">
        <v>335</v>
      </c>
      <c r="J425" s="1056"/>
      <c r="K425" s="1056"/>
      <c r="M425" s="751" t="str">
        <f t="shared" si="12"/>
        <v>C0026</v>
      </c>
    </row>
    <row r="426" spans="1:13">
      <c r="A426" s="645" t="str">
        <f t="shared" si="13"/>
        <v/>
      </c>
      <c r="C426" s="660" t="s">
        <v>687</v>
      </c>
      <c r="D426" s="661" t="s">
        <v>688</v>
      </c>
      <c r="E426" s="662">
        <v>3</v>
      </c>
      <c r="F426" s="660" t="s">
        <v>299</v>
      </c>
      <c r="H426" s="664">
        <v>23.0107</v>
      </c>
      <c r="K426" s="664">
        <v>69.0321</v>
      </c>
      <c r="M426" s="751" t="str">
        <f t="shared" si="12"/>
        <v>C0026</v>
      </c>
    </row>
    <row r="427" spans="1:13">
      <c r="A427" s="645" t="str">
        <f t="shared" si="13"/>
        <v/>
      </c>
      <c r="C427" s="660" t="s">
        <v>698</v>
      </c>
      <c r="D427" s="661" t="s">
        <v>699</v>
      </c>
      <c r="E427" s="662">
        <v>1</v>
      </c>
      <c r="F427" s="660" t="s">
        <v>299</v>
      </c>
      <c r="H427" s="664">
        <v>25.494900000000001</v>
      </c>
      <c r="K427" s="664">
        <v>25.494900000000001</v>
      </c>
      <c r="M427" s="751" t="str">
        <f t="shared" si="12"/>
        <v>C0026</v>
      </c>
    </row>
    <row r="428" spans="1:13">
      <c r="A428" s="645" t="str">
        <f t="shared" si="13"/>
        <v/>
      </c>
      <c r="E428" s="1054" t="s">
        <v>336</v>
      </c>
      <c r="F428" s="1054"/>
      <c r="G428" s="1054"/>
      <c r="H428" s="1054"/>
      <c r="I428" s="1054"/>
      <c r="K428" s="664">
        <v>94.527000000000001</v>
      </c>
      <c r="M428" s="751" t="str">
        <f t="shared" si="12"/>
        <v>C0026</v>
      </c>
    </row>
    <row r="429" spans="1:13" ht="15.75" thickBot="1">
      <c r="A429" s="645" t="str">
        <f t="shared" si="13"/>
        <v/>
      </c>
      <c r="C429" s="659"/>
      <c r="D429" s="659"/>
      <c r="E429" s="1056" t="s">
        <v>337</v>
      </c>
      <c r="F429" s="1056"/>
      <c r="G429" s="1056"/>
      <c r="H429" s="1056"/>
      <c r="I429" s="1056"/>
      <c r="J429" s="659"/>
      <c r="K429" s="668">
        <v>107.6177</v>
      </c>
      <c r="M429" s="751" t="str">
        <f t="shared" si="12"/>
        <v>C0026</v>
      </c>
    </row>
    <row r="430" spans="1:13">
      <c r="A430" s="645" t="str">
        <f t="shared" si="13"/>
        <v/>
      </c>
      <c r="E430" s="1054" t="s">
        <v>338</v>
      </c>
      <c r="F430" s="1054"/>
      <c r="G430" s="1054"/>
      <c r="H430" s="1054"/>
      <c r="I430" s="1054"/>
      <c r="K430" s="669">
        <v>43.0471</v>
      </c>
      <c r="M430" s="751" t="str">
        <f t="shared" si="12"/>
        <v>C0026</v>
      </c>
    </row>
    <row r="431" spans="1:13">
      <c r="A431" s="645" t="str">
        <f t="shared" si="13"/>
        <v/>
      </c>
      <c r="I431" s="667" t="s">
        <v>339</v>
      </c>
      <c r="K431" s="670" t="s">
        <v>265</v>
      </c>
      <c r="M431" s="751" t="str">
        <f t="shared" si="12"/>
        <v>C0026</v>
      </c>
    </row>
    <row r="432" spans="1:13" ht="15.75" thickBot="1">
      <c r="A432" s="645" t="str">
        <f t="shared" si="13"/>
        <v/>
      </c>
      <c r="C432" s="659"/>
      <c r="D432" s="659"/>
      <c r="E432" s="659"/>
      <c r="F432" s="659"/>
      <c r="G432" s="659"/>
      <c r="H432" s="659"/>
      <c r="I432" s="665" t="s">
        <v>340</v>
      </c>
      <c r="J432" s="659"/>
      <c r="K432" s="668" t="s">
        <v>265</v>
      </c>
      <c r="M432" s="751" t="str">
        <f t="shared" si="12"/>
        <v>C0026</v>
      </c>
    </row>
    <row r="433" spans="1:13" ht="15.75" thickBot="1">
      <c r="A433" s="645" t="str">
        <f t="shared" si="13"/>
        <v/>
      </c>
      <c r="C433" s="656" t="s">
        <v>341</v>
      </c>
      <c r="D433" s="659"/>
      <c r="E433" s="657" t="s">
        <v>325</v>
      </c>
      <c r="F433" s="657" t="s">
        <v>334</v>
      </c>
      <c r="G433" s="659"/>
      <c r="H433" s="657" t="s">
        <v>342</v>
      </c>
      <c r="I433" s="1056" t="s">
        <v>343</v>
      </c>
      <c r="J433" s="1056"/>
      <c r="K433" s="1056"/>
      <c r="M433" s="751" t="str">
        <f t="shared" si="12"/>
        <v>C0026</v>
      </c>
    </row>
    <row r="434" spans="1:13" ht="28.5">
      <c r="A434" s="645" t="str">
        <f t="shared" si="13"/>
        <v/>
      </c>
      <c r="C434" s="660" t="s">
        <v>944</v>
      </c>
      <c r="D434" s="661" t="s">
        <v>945</v>
      </c>
      <c r="E434" s="662">
        <v>1</v>
      </c>
      <c r="F434" s="660" t="s">
        <v>791</v>
      </c>
      <c r="H434" s="664">
        <v>1.7601</v>
      </c>
      <c r="K434" s="664">
        <v>1.7601</v>
      </c>
      <c r="M434" s="751" t="str">
        <f t="shared" si="12"/>
        <v>C0026</v>
      </c>
    </row>
    <row r="435" spans="1:13" ht="15.75" thickBot="1">
      <c r="A435" s="645" t="str">
        <f t="shared" si="13"/>
        <v/>
      </c>
      <c r="C435" s="659"/>
      <c r="D435" s="659"/>
      <c r="E435" s="1056" t="s">
        <v>344</v>
      </c>
      <c r="F435" s="1056"/>
      <c r="G435" s="1056"/>
      <c r="H435" s="1056"/>
      <c r="I435" s="1056"/>
      <c r="J435" s="659"/>
      <c r="K435" s="666">
        <v>1.7601</v>
      </c>
      <c r="M435" s="751" t="str">
        <f t="shared" si="12"/>
        <v>C0026</v>
      </c>
    </row>
    <row r="436" spans="1:13" ht="15.75" thickBot="1">
      <c r="A436" s="645" t="str">
        <f t="shared" si="13"/>
        <v/>
      </c>
      <c r="C436" s="656" t="s">
        <v>345</v>
      </c>
      <c r="D436" s="659"/>
      <c r="E436" s="657" t="s">
        <v>325</v>
      </c>
      <c r="F436" s="657" t="s">
        <v>334</v>
      </c>
      <c r="G436" s="659"/>
      <c r="H436" s="657" t="s">
        <v>343</v>
      </c>
      <c r="I436" s="1056" t="s">
        <v>343</v>
      </c>
      <c r="J436" s="1056"/>
      <c r="K436" s="1056"/>
      <c r="M436" s="751" t="str">
        <f t="shared" si="12"/>
        <v>C0026</v>
      </c>
    </row>
    <row r="437" spans="1:13" ht="15.75" thickBot="1">
      <c r="A437" s="645" t="str">
        <f t="shared" si="13"/>
        <v/>
      </c>
      <c r="C437" s="659"/>
      <c r="D437" s="659"/>
      <c r="E437" s="1056" t="s">
        <v>346</v>
      </c>
      <c r="F437" s="1056"/>
      <c r="G437" s="1056"/>
      <c r="H437" s="1056"/>
      <c r="I437" s="1056"/>
      <c r="J437" s="659"/>
      <c r="K437" s="666"/>
      <c r="M437" s="751" t="str">
        <f t="shared" si="12"/>
        <v>C0026</v>
      </c>
    </row>
    <row r="438" spans="1:13" ht="15.75" thickBot="1">
      <c r="A438" s="645" t="str">
        <f t="shared" si="13"/>
        <v/>
      </c>
      <c r="C438" s="659"/>
      <c r="D438" s="659"/>
      <c r="E438" s="659"/>
      <c r="F438" s="659"/>
      <c r="G438" s="659"/>
      <c r="H438" s="659"/>
      <c r="I438" s="665" t="s">
        <v>850</v>
      </c>
      <c r="J438" s="659"/>
      <c r="K438" s="668">
        <v>44.807200000000002</v>
      </c>
      <c r="M438" s="751" t="str">
        <f t="shared" si="12"/>
        <v>C0026</v>
      </c>
    </row>
    <row r="439" spans="1:13" ht="15.75" thickBot="1">
      <c r="A439" s="645" t="str">
        <f t="shared" si="13"/>
        <v/>
      </c>
      <c r="C439" s="656" t="s">
        <v>347</v>
      </c>
      <c r="D439" s="659"/>
      <c r="E439" s="657" t="s">
        <v>146</v>
      </c>
      <c r="F439" s="657" t="s">
        <v>325</v>
      </c>
      <c r="G439" s="657" t="s">
        <v>334</v>
      </c>
      <c r="H439" s="659"/>
      <c r="I439" s="657" t="s">
        <v>343</v>
      </c>
      <c r="J439" s="1056" t="s">
        <v>343</v>
      </c>
      <c r="K439" s="1056"/>
      <c r="M439" s="751" t="str">
        <f t="shared" si="12"/>
        <v>C0026</v>
      </c>
    </row>
    <row r="440" spans="1:13" ht="15.75" thickBot="1">
      <c r="A440" s="645" t="str">
        <f t="shared" si="13"/>
        <v/>
      </c>
      <c r="C440" s="659"/>
      <c r="D440" s="659"/>
      <c r="E440" s="1056" t="s">
        <v>348</v>
      </c>
      <c r="F440" s="1056"/>
      <c r="G440" s="1056"/>
      <c r="H440" s="1056"/>
      <c r="I440" s="1056"/>
      <c r="J440" s="659"/>
      <c r="K440" s="668"/>
      <c r="M440" s="751" t="str">
        <f t="shared" si="12"/>
        <v>C0026</v>
      </c>
    </row>
    <row r="441" spans="1:13" ht="15.75" thickBot="1">
      <c r="A441" s="645" t="str">
        <f t="shared" si="13"/>
        <v/>
      </c>
      <c r="C441" s="1057" t="s">
        <v>349</v>
      </c>
      <c r="D441" s="1057"/>
      <c r="E441" s="1058" t="s">
        <v>325</v>
      </c>
      <c r="F441" s="1058" t="s">
        <v>334</v>
      </c>
      <c r="G441" s="1058" t="s">
        <v>350</v>
      </c>
      <c r="H441" s="1058"/>
      <c r="I441" s="1058"/>
      <c r="K441" s="1056" t="s">
        <v>343</v>
      </c>
      <c r="M441" s="751" t="str">
        <f t="shared" si="12"/>
        <v>C0026</v>
      </c>
    </row>
    <row r="442" spans="1:13" ht="15.75" thickBot="1">
      <c r="A442" s="645" t="str">
        <f t="shared" si="13"/>
        <v/>
      </c>
      <c r="C442" s="1057"/>
      <c r="D442" s="1057"/>
      <c r="E442" s="1058"/>
      <c r="F442" s="1058"/>
      <c r="G442" s="657" t="s">
        <v>139</v>
      </c>
      <c r="H442" s="657" t="s">
        <v>140</v>
      </c>
      <c r="I442" s="657" t="s">
        <v>141</v>
      </c>
      <c r="J442" s="659"/>
      <c r="K442" s="1056"/>
      <c r="M442" s="751" t="str">
        <f t="shared" si="12"/>
        <v>C0026</v>
      </c>
    </row>
    <row r="443" spans="1:13">
      <c r="A443" s="645" t="str">
        <f t="shared" si="13"/>
        <v/>
      </c>
      <c r="E443" s="1054" t="s">
        <v>351</v>
      </c>
      <c r="F443" s="1054"/>
      <c r="G443" s="1054"/>
      <c r="H443" s="1054"/>
      <c r="I443" s="1054"/>
      <c r="M443" s="751" t="str">
        <f t="shared" si="12"/>
        <v>C0026</v>
      </c>
    </row>
    <row r="444" spans="1:13" ht="15.75" thickBot="1">
      <c r="A444" s="645" t="str">
        <f t="shared" si="13"/>
        <v>C0026</v>
      </c>
      <c r="C444" s="647"/>
      <c r="D444" s="647"/>
      <c r="E444" s="647"/>
      <c r="F444" s="647"/>
      <c r="G444" s="1055" t="s">
        <v>352</v>
      </c>
      <c r="H444" s="1055"/>
      <c r="I444" s="1055"/>
      <c r="J444" s="647"/>
      <c r="K444" s="671">
        <v>44.81</v>
      </c>
      <c r="M444" s="751" t="str">
        <f t="shared" si="12"/>
        <v>C0026</v>
      </c>
    </row>
    <row r="445" spans="1:13" ht="15.75" thickTop="1">
      <c r="A445" s="645" t="str">
        <f t="shared" si="13"/>
        <v/>
      </c>
      <c r="C445" s="672" t="s">
        <v>851</v>
      </c>
      <c r="M445" s="751" t="str">
        <f t="shared" si="12"/>
        <v>C0026</v>
      </c>
    </row>
    <row r="446" spans="1:13">
      <c r="A446" s="645" t="str">
        <f t="shared" si="13"/>
        <v/>
      </c>
      <c r="M446" s="751" t="str">
        <f t="shared" si="12"/>
        <v>C0026</v>
      </c>
    </row>
    <row r="447" spans="1:13" ht="23.25" thickBot="1">
      <c r="A447" s="645" t="str">
        <f t="shared" si="13"/>
        <v/>
      </c>
      <c r="C447" s="646"/>
      <c r="D447" s="647"/>
      <c r="E447" s="647"/>
      <c r="F447" s="647"/>
      <c r="G447" s="647"/>
      <c r="H447" s="647"/>
      <c r="I447" s="647"/>
      <c r="J447" s="647"/>
      <c r="K447" s="648"/>
      <c r="M447" s="751" t="str">
        <f t="shared" si="12"/>
        <v>C0026</v>
      </c>
    </row>
    <row r="448" spans="1:13" ht="18.75" thickTop="1">
      <c r="A448" s="645" t="str">
        <f t="shared" si="13"/>
        <v/>
      </c>
      <c r="C448" s="650" t="s">
        <v>829</v>
      </c>
      <c r="F448" s="650"/>
      <c r="M448" s="751" t="str">
        <f t="shared" si="12"/>
        <v>C0027</v>
      </c>
    </row>
    <row r="449" spans="1:13" ht="15.75">
      <c r="A449" s="645" t="str">
        <f t="shared" si="13"/>
        <v/>
      </c>
      <c r="C449" s="652" t="s">
        <v>322</v>
      </c>
      <c r="F449" s="652" t="s">
        <v>830</v>
      </c>
      <c r="I449" s="653" t="s">
        <v>831</v>
      </c>
      <c r="J449" s="654">
        <v>1.875</v>
      </c>
      <c r="K449" s="652" t="s">
        <v>785</v>
      </c>
      <c r="M449" s="751" t="str">
        <f t="shared" si="12"/>
        <v>C0027</v>
      </c>
    </row>
    <row r="450" spans="1:13" ht="16.5" thickBot="1">
      <c r="A450" s="645" t="str">
        <f t="shared" si="13"/>
        <v/>
      </c>
      <c r="C450" s="655" t="s">
        <v>949</v>
      </c>
      <c r="D450" s="1059" t="s">
        <v>950</v>
      </c>
      <c r="E450" s="1059"/>
      <c r="F450" s="1059"/>
      <c r="G450" s="1059"/>
      <c r="H450" s="1059"/>
      <c r="I450" s="1059"/>
      <c r="J450" s="1060" t="s">
        <v>323</v>
      </c>
      <c r="K450" s="1060"/>
      <c r="M450" s="751" t="str">
        <f t="shared" si="12"/>
        <v>C0027</v>
      </c>
    </row>
    <row r="451" spans="1:13" ht="15.75" thickBot="1">
      <c r="A451" s="645" t="str">
        <f t="shared" si="13"/>
        <v/>
      </c>
      <c r="C451" s="1057" t="s">
        <v>324</v>
      </c>
      <c r="D451" s="1057"/>
      <c r="E451" s="1058" t="s">
        <v>325</v>
      </c>
      <c r="F451" s="1058" t="s">
        <v>326</v>
      </c>
      <c r="G451" s="1058"/>
      <c r="H451" s="1058" t="s">
        <v>327</v>
      </c>
      <c r="I451" s="1058"/>
      <c r="K451" s="658" t="s">
        <v>328</v>
      </c>
      <c r="M451" s="751" t="str">
        <f t="shared" ref="M451:M514" si="14">IF(C451="TABELA DE PREÇOS DE CONSULTORIA",C453,M450)</f>
        <v>C0027</v>
      </c>
    </row>
    <row r="452" spans="1:13" ht="15.75" thickBot="1">
      <c r="A452" s="645" t="str">
        <f t="shared" si="13"/>
        <v/>
      </c>
      <c r="C452" s="1057"/>
      <c r="D452" s="1057"/>
      <c r="E452" s="1058"/>
      <c r="F452" s="657" t="s">
        <v>834</v>
      </c>
      <c r="G452" s="657" t="s">
        <v>330</v>
      </c>
      <c r="H452" s="657" t="s">
        <v>297</v>
      </c>
      <c r="I452" s="657" t="s">
        <v>269</v>
      </c>
      <c r="J452" s="659"/>
      <c r="K452" s="657" t="s">
        <v>331</v>
      </c>
      <c r="M452" s="751" t="str">
        <f t="shared" si="14"/>
        <v>C0027</v>
      </c>
    </row>
    <row r="453" spans="1:13" ht="28.5">
      <c r="A453" s="645" t="str">
        <f t="shared" ref="A453:A516" si="15">IF(G453="Custo unitário direto total",M453,"")</f>
        <v/>
      </c>
      <c r="C453" s="660" t="s">
        <v>947</v>
      </c>
      <c r="D453" s="661" t="s">
        <v>948</v>
      </c>
      <c r="E453" s="662">
        <v>1</v>
      </c>
      <c r="F453" s="663">
        <v>1</v>
      </c>
      <c r="G453" s="663">
        <v>0</v>
      </c>
      <c r="H453" s="664">
        <v>13.0907</v>
      </c>
      <c r="I453" s="664">
        <v>6.6889000000000003</v>
      </c>
      <c r="K453" s="664">
        <v>13.0907</v>
      </c>
      <c r="M453" s="751" t="str">
        <f t="shared" si="14"/>
        <v>C0027</v>
      </c>
    </row>
    <row r="454" spans="1:13" ht="15.75" thickBot="1">
      <c r="A454" s="645" t="str">
        <f t="shared" si="15"/>
        <v/>
      </c>
      <c r="C454" s="659"/>
      <c r="D454" s="659"/>
      <c r="E454" s="659"/>
      <c r="F454" s="659"/>
      <c r="G454" s="659"/>
      <c r="H454" s="659"/>
      <c r="I454" s="665" t="s">
        <v>332</v>
      </c>
      <c r="J454" s="659"/>
      <c r="K454" s="666">
        <v>13.0907</v>
      </c>
      <c r="M454" s="751" t="str">
        <f t="shared" si="14"/>
        <v>C0027</v>
      </c>
    </row>
    <row r="455" spans="1:13" ht="15.75" thickBot="1">
      <c r="A455" s="645" t="str">
        <f t="shared" si="15"/>
        <v/>
      </c>
      <c r="C455" s="656" t="s">
        <v>333</v>
      </c>
      <c r="D455" s="659"/>
      <c r="E455" s="657" t="s">
        <v>325</v>
      </c>
      <c r="F455" s="657" t="s">
        <v>334</v>
      </c>
      <c r="G455" s="659"/>
      <c r="H455" s="657" t="s">
        <v>327</v>
      </c>
      <c r="I455" s="1056" t="s">
        <v>335</v>
      </c>
      <c r="J455" s="1056"/>
      <c r="K455" s="1056"/>
      <c r="M455" s="751" t="str">
        <f t="shared" si="14"/>
        <v>C0027</v>
      </c>
    </row>
    <row r="456" spans="1:13">
      <c r="A456" s="645" t="str">
        <f t="shared" si="15"/>
        <v/>
      </c>
      <c r="C456" s="660" t="s">
        <v>687</v>
      </c>
      <c r="D456" s="661" t="s">
        <v>688</v>
      </c>
      <c r="E456" s="662">
        <v>3</v>
      </c>
      <c r="F456" s="660" t="s">
        <v>299</v>
      </c>
      <c r="H456" s="664">
        <v>23.0107</v>
      </c>
      <c r="K456" s="664">
        <v>69.0321</v>
      </c>
      <c r="M456" s="751" t="str">
        <f t="shared" si="14"/>
        <v>C0027</v>
      </c>
    </row>
    <row r="457" spans="1:13">
      <c r="A457" s="645" t="str">
        <f t="shared" si="15"/>
        <v/>
      </c>
      <c r="C457" s="660" t="s">
        <v>698</v>
      </c>
      <c r="D457" s="661" t="s">
        <v>699</v>
      </c>
      <c r="E457" s="662">
        <v>1</v>
      </c>
      <c r="F457" s="660" t="s">
        <v>299</v>
      </c>
      <c r="H457" s="664">
        <v>25.494900000000001</v>
      </c>
      <c r="K457" s="664">
        <v>25.494900000000001</v>
      </c>
      <c r="M457" s="751" t="str">
        <f t="shared" si="14"/>
        <v>C0027</v>
      </c>
    </row>
    <row r="458" spans="1:13">
      <c r="A458" s="645" t="str">
        <f t="shared" si="15"/>
        <v/>
      </c>
      <c r="E458" s="1054" t="s">
        <v>336</v>
      </c>
      <c r="F458" s="1054"/>
      <c r="G458" s="1054"/>
      <c r="H458" s="1054"/>
      <c r="I458" s="1054"/>
      <c r="K458" s="664">
        <v>94.527000000000001</v>
      </c>
      <c r="M458" s="751" t="str">
        <f t="shared" si="14"/>
        <v>C0027</v>
      </c>
    </row>
    <row r="459" spans="1:13" ht="15.75" thickBot="1">
      <c r="A459" s="645" t="str">
        <f t="shared" si="15"/>
        <v/>
      </c>
      <c r="C459" s="659"/>
      <c r="D459" s="659"/>
      <c r="E459" s="1056" t="s">
        <v>337</v>
      </c>
      <c r="F459" s="1056"/>
      <c r="G459" s="1056"/>
      <c r="H459" s="1056"/>
      <c r="I459" s="1056"/>
      <c r="J459" s="659"/>
      <c r="K459" s="668">
        <v>107.6177</v>
      </c>
      <c r="M459" s="751" t="str">
        <f t="shared" si="14"/>
        <v>C0027</v>
      </c>
    </row>
    <row r="460" spans="1:13">
      <c r="A460" s="645" t="str">
        <f t="shared" si="15"/>
        <v/>
      </c>
      <c r="E460" s="1054" t="s">
        <v>338</v>
      </c>
      <c r="F460" s="1054"/>
      <c r="G460" s="1054"/>
      <c r="H460" s="1054"/>
      <c r="I460" s="1054"/>
      <c r="K460" s="669">
        <v>57.396099999999997</v>
      </c>
      <c r="M460" s="751" t="str">
        <f t="shared" si="14"/>
        <v>C0027</v>
      </c>
    </row>
    <row r="461" spans="1:13">
      <c r="A461" s="645" t="str">
        <f t="shared" si="15"/>
        <v/>
      </c>
      <c r="I461" s="667" t="s">
        <v>339</v>
      </c>
      <c r="K461" s="670" t="s">
        <v>265</v>
      </c>
      <c r="M461" s="751" t="str">
        <f t="shared" si="14"/>
        <v>C0027</v>
      </c>
    </row>
    <row r="462" spans="1:13" ht="15.75" thickBot="1">
      <c r="A462" s="645" t="str">
        <f t="shared" si="15"/>
        <v/>
      </c>
      <c r="C462" s="659"/>
      <c r="D462" s="659"/>
      <c r="E462" s="659"/>
      <c r="F462" s="659"/>
      <c r="G462" s="659"/>
      <c r="H462" s="659"/>
      <c r="I462" s="665" t="s">
        <v>340</v>
      </c>
      <c r="J462" s="659"/>
      <c r="K462" s="668" t="s">
        <v>265</v>
      </c>
      <c r="M462" s="751" t="str">
        <f t="shared" si="14"/>
        <v>C0027</v>
      </c>
    </row>
    <row r="463" spans="1:13" ht="15.75" thickBot="1">
      <c r="A463" s="645" t="str">
        <f t="shared" si="15"/>
        <v/>
      </c>
      <c r="C463" s="656" t="s">
        <v>341</v>
      </c>
      <c r="D463" s="659"/>
      <c r="E463" s="657" t="s">
        <v>325</v>
      </c>
      <c r="F463" s="657" t="s">
        <v>334</v>
      </c>
      <c r="G463" s="659"/>
      <c r="H463" s="657" t="s">
        <v>342</v>
      </c>
      <c r="I463" s="1056" t="s">
        <v>343</v>
      </c>
      <c r="J463" s="1056"/>
      <c r="K463" s="1056"/>
      <c r="M463" s="751" t="str">
        <f t="shared" si="14"/>
        <v>C0027</v>
      </c>
    </row>
    <row r="464" spans="1:13" ht="28.5">
      <c r="A464" s="645" t="str">
        <f t="shared" si="15"/>
        <v/>
      </c>
      <c r="C464" s="660" t="s">
        <v>944</v>
      </c>
      <c r="D464" s="661" t="s">
        <v>945</v>
      </c>
      <c r="E464" s="662">
        <v>1</v>
      </c>
      <c r="F464" s="660" t="s">
        <v>791</v>
      </c>
      <c r="H464" s="664">
        <v>1.7601</v>
      </c>
      <c r="K464" s="664">
        <v>1.7601</v>
      </c>
      <c r="M464" s="751" t="str">
        <f t="shared" si="14"/>
        <v>C0027</v>
      </c>
    </row>
    <row r="465" spans="1:13" ht="15.75" thickBot="1">
      <c r="A465" s="645" t="str">
        <f t="shared" si="15"/>
        <v/>
      </c>
      <c r="C465" s="659"/>
      <c r="D465" s="659"/>
      <c r="E465" s="1056" t="s">
        <v>344</v>
      </c>
      <c r="F465" s="1056"/>
      <c r="G465" s="1056"/>
      <c r="H465" s="1056"/>
      <c r="I465" s="1056"/>
      <c r="J465" s="659"/>
      <c r="K465" s="666">
        <v>1.7601</v>
      </c>
      <c r="M465" s="751" t="str">
        <f t="shared" si="14"/>
        <v>C0027</v>
      </c>
    </row>
    <row r="466" spans="1:13" ht="15.75" thickBot="1">
      <c r="A466" s="645" t="str">
        <f t="shared" si="15"/>
        <v/>
      </c>
      <c r="C466" s="656" t="s">
        <v>345</v>
      </c>
      <c r="D466" s="659"/>
      <c r="E466" s="657" t="s">
        <v>325</v>
      </c>
      <c r="F466" s="657" t="s">
        <v>334</v>
      </c>
      <c r="G466" s="659"/>
      <c r="H466" s="657" t="s">
        <v>343</v>
      </c>
      <c r="I466" s="1056" t="s">
        <v>343</v>
      </c>
      <c r="J466" s="1056"/>
      <c r="K466" s="1056"/>
      <c r="M466" s="751" t="str">
        <f t="shared" si="14"/>
        <v>C0027</v>
      </c>
    </row>
    <row r="467" spans="1:13" ht="15.75" thickBot="1">
      <c r="A467" s="645" t="str">
        <f t="shared" si="15"/>
        <v/>
      </c>
      <c r="C467" s="659"/>
      <c r="D467" s="659"/>
      <c r="E467" s="1056" t="s">
        <v>346</v>
      </c>
      <c r="F467" s="1056"/>
      <c r="G467" s="1056"/>
      <c r="H467" s="1056"/>
      <c r="I467" s="1056"/>
      <c r="J467" s="659"/>
      <c r="K467" s="666"/>
      <c r="M467" s="751" t="str">
        <f t="shared" si="14"/>
        <v>C0027</v>
      </c>
    </row>
    <row r="468" spans="1:13" ht="15.75" thickBot="1">
      <c r="A468" s="645" t="str">
        <f t="shared" si="15"/>
        <v/>
      </c>
      <c r="C468" s="659"/>
      <c r="D468" s="659"/>
      <c r="E468" s="659"/>
      <c r="F468" s="659"/>
      <c r="G468" s="659"/>
      <c r="H468" s="659"/>
      <c r="I468" s="665" t="s">
        <v>850</v>
      </c>
      <c r="J468" s="659"/>
      <c r="K468" s="668">
        <v>59.156199999999998</v>
      </c>
      <c r="M468" s="751" t="str">
        <f t="shared" si="14"/>
        <v>C0027</v>
      </c>
    </row>
    <row r="469" spans="1:13" ht="15.75" thickBot="1">
      <c r="A469" s="645" t="str">
        <f t="shared" si="15"/>
        <v/>
      </c>
      <c r="C469" s="656" t="s">
        <v>347</v>
      </c>
      <c r="D469" s="659"/>
      <c r="E469" s="657" t="s">
        <v>146</v>
      </c>
      <c r="F469" s="657" t="s">
        <v>325</v>
      </c>
      <c r="G469" s="657" t="s">
        <v>334</v>
      </c>
      <c r="H469" s="659"/>
      <c r="I469" s="657" t="s">
        <v>343</v>
      </c>
      <c r="J469" s="1056" t="s">
        <v>343</v>
      </c>
      <c r="K469" s="1056"/>
      <c r="M469" s="751" t="str">
        <f t="shared" si="14"/>
        <v>C0027</v>
      </c>
    </row>
    <row r="470" spans="1:13" ht="15.75" thickBot="1">
      <c r="A470" s="645" t="str">
        <f t="shared" si="15"/>
        <v/>
      </c>
      <c r="C470" s="659"/>
      <c r="D470" s="659"/>
      <c r="E470" s="1056" t="s">
        <v>348</v>
      </c>
      <c r="F470" s="1056"/>
      <c r="G470" s="1056"/>
      <c r="H470" s="1056"/>
      <c r="I470" s="1056"/>
      <c r="J470" s="659"/>
      <c r="K470" s="668"/>
      <c r="M470" s="751" t="str">
        <f t="shared" si="14"/>
        <v>C0027</v>
      </c>
    </row>
    <row r="471" spans="1:13" ht="15.75" thickBot="1">
      <c r="A471" s="645" t="str">
        <f t="shared" si="15"/>
        <v/>
      </c>
      <c r="C471" s="1057" t="s">
        <v>349</v>
      </c>
      <c r="D471" s="1057"/>
      <c r="E471" s="1058" t="s">
        <v>325</v>
      </c>
      <c r="F471" s="1058" t="s">
        <v>334</v>
      </c>
      <c r="G471" s="1058" t="s">
        <v>350</v>
      </c>
      <c r="H471" s="1058"/>
      <c r="I471" s="1058"/>
      <c r="K471" s="1056" t="s">
        <v>343</v>
      </c>
      <c r="M471" s="751" t="str">
        <f t="shared" si="14"/>
        <v>C0027</v>
      </c>
    </row>
    <row r="472" spans="1:13" ht="15.75" thickBot="1">
      <c r="A472" s="645" t="str">
        <f t="shared" si="15"/>
        <v/>
      </c>
      <c r="C472" s="1057"/>
      <c r="D472" s="1057"/>
      <c r="E472" s="1058"/>
      <c r="F472" s="1058"/>
      <c r="G472" s="657" t="s">
        <v>139</v>
      </c>
      <c r="H472" s="657" t="s">
        <v>140</v>
      </c>
      <c r="I472" s="657" t="s">
        <v>141</v>
      </c>
      <c r="J472" s="659"/>
      <c r="K472" s="1056"/>
      <c r="M472" s="751" t="str">
        <f t="shared" si="14"/>
        <v>C0027</v>
      </c>
    </row>
    <row r="473" spans="1:13">
      <c r="A473" s="645" t="str">
        <f t="shared" si="15"/>
        <v/>
      </c>
      <c r="E473" s="1054" t="s">
        <v>351</v>
      </c>
      <c r="F473" s="1054"/>
      <c r="G473" s="1054"/>
      <c r="H473" s="1054"/>
      <c r="I473" s="1054"/>
      <c r="M473" s="751" t="str">
        <f t="shared" si="14"/>
        <v>C0027</v>
      </c>
    </row>
    <row r="474" spans="1:13" ht="15.75" thickBot="1">
      <c r="A474" s="645" t="str">
        <f t="shared" si="15"/>
        <v>C0027</v>
      </c>
      <c r="C474" s="647"/>
      <c r="D474" s="647"/>
      <c r="E474" s="647"/>
      <c r="F474" s="647"/>
      <c r="G474" s="1055" t="s">
        <v>352</v>
      </c>
      <c r="H474" s="1055"/>
      <c r="I474" s="1055"/>
      <c r="J474" s="647"/>
      <c r="K474" s="671">
        <v>59.16</v>
      </c>
      <c r="M474" s="751" t="str">
        <f t="shared" si="14"/>
        <v>C0027</v>
      </c>
    </row>
    <row r="475" spans="1:13" ht="15.75" thickTop="1">
      <c r="A475" s="645" t="str">
        <f t="shared" si="15"/>
        <v/>
      </c>
      <c r="C475" s="672" t="s">
        <v>851</v>
      </c>
      <c r="M475" s="751" t="str">
        <f t="shared" si="14"/>
        <v>C0027</v>
      </c>
    </row>
    <row r="476" spans="1:13">
      <c r="A476" s="645" t="str">
        <f t="shared" si="15"/>
        <v/>
      </c>
      <c r="M476" s="751" t="str">
        <f t="shared" si="14"/>
        <v>C0027</v>
      </c>
    </row>
    <row r="477" spans="1:13" ht="23.25" thickBot="1">
      <c r="A477" s="645" t="str">
        <f t="shared" si="15"/>
        <v/>
      </c>
      <c r="C477" s="646"/>
      <c r="D477" s="647"/>
      <c r="E477" s="647"/>
      <c r="F477" s="647"/>
      <c r="G477" s="647"/>
      <c r="H477" s="647"/>
      <c r="I477" s="647"/>
      <c r="J477" s="647"/>
      <c r="K477" s="648"/>
      <c r="M477" s="751" t="str">
        <f t="shared" si="14"/>
        <v>C0027</v>
      </c>
    </row>
    <row r="478" spans="1:13" ht="18.75" thickTop="1">
      <c r="A478" s="645" t="str">
        <f t="shared" si="15"/>
        <v/>
      </c>
      <c r="C478" s="650" t="s">
        <v>829</v>
      </c>
      <c r="F478" s="650"/>
      <c r="M478" s="751" t="str">
        <f t="shared" si="14"/>
        <v>C0028</v>
      </c>
    </row>
    <row r="479" spans="1:13" ht="15.75">
      <c r="A479" s="645" t="str">
        <f t="shared" si="15"/>
        <v/>
      </c>
      <c r="C479" s="652" t="s">
        <v>322</v>
      </c>
      <c r="F479" s="652" t="s">
        <v>830</v>
      </c>
      <c r="I479" s="653" t="s">
        <v>831</v>
      </c>
      <c r="J479" s="654">
        <v>1.5416700000000001</v>
      </c>
      <c r="K479" s="652" t="s">
        <v>785</v>
      </c>
      <c r="M479" s="751" t="str">
        <f t="shared" si="14"/>
        <v>C0028</v>
      </c>
    </row>
    <row r="480" spans="1:13" ht="16.5" thickBot="1">
      <c r="A480" s="645" t="str">
        <f t="shared" si="15"/>
        <v/>
      </c>
      <c r="C480" s="655" t="s">
        <v>951</v>
      </c>
      <c r="D480" s="1059" t="s">
        <v>952</v>
      </c>
      <c r="E480" s="1059"/>
      <c r="F480" s="1059"/>
      <c r="G480" s="1059"/>
      <c r="H480" s="1059"/>
      <c r="I480" s="1059"/>
      <c r="J480" s="1060" t="s">
        <v>323</v>
      </c>
      <c r="K480" s="1060"/>
      <c r="M480" s="751" t="str">
        <f t="shared" si="14"/>
        <v>C0028</v>
      </c>
    </row>
    <row r="481" spans="1:13" ht="15.75" thickBot="1">
      <c r="A481" s="645" t="str">
        <f t="shared" si="15"/>
        <v/>
      </c>
      <c r="C481" s="1057" t="s">
        <v>324</v>
      </c>
      <c r="D481" s="1057"/>
      <c r="E481" s="1058" t="s">
        <v>325</v>
      </c>
      <c r="F481" s="1058" t="s">
        <v>326</v>
      </c>
      <c r="G481" s="1058"/>
      <c r="H481" s="1058" t="s">
        <v>327</v>
      </c>
      <c r="I481" s="1058"/>
      <c r="K481" s="658" t="s">
        <v>328</v>
      </c>
      <c r="M481" s="751" t="str">
        <f t="shared" si="14"/>
        <v>C0028</v>
      </c>
    </row>
    <row r="482" spans="1:13" ht="15.75" thickBot="1">
      <c r="A482" s="645" t="str">
        <f t="shared" si="15"/>
        <v/>
      </c>
      <c r="C482" s="1057"/>
      <c r="D482" s="1057"/>
      <c r="E482" s="1058"/>
      <c r="F482" s="657" t="s">
        <v>834</v>
      </c>
      <c r="G482" s="657" t="s">
        <v>330</v>
      </c>
      <c r="H482" s="657" t="s">
        <v>297</v>
      </c>
      <c r="I482" s="657" t="s">
        <v>269</v>
      </c>
      <c r="J482" s="659"/>
      <c r="K482" s="657" t="s">
        <v>331</v>
      </c>
      <c r="M482" s="751" t="str">
        <f t="shared" si="14"/>
        <v>C0028</v>
      </c>
    </row>
    <row r="483" spans="1:13" ht="28.5">
      <c r="A483" s="645" t="str">
        <f t="shared" si="15"/>
        <v/>
      </c>
      <c r="C483" s="660" t="s">
        <v>947</v>
      </c>
      <c r="D483" s="661" t="s">
        <v>948</v>
      </c>
      <c r="E483" s="662">
        <v>1</v>
      </c>
      <c r="F483" s="663">
        <v>1</v>
      </c>
      <c r="G483" s="663">
        <v>0</v>
      </c>
      <c r="H483" s="664">
        <v>13.0907</v>
      </c>
      <c r="I483" s="664">
        <v>6.6889000000000003</v>
      </c>
      <c r="K483" s="664">
        <v>13.0907</v>
      </c>
      <c r="M483" s="751" t="str">
        <f t="shared" si="14"/>
        <v>C0028</v>
      </c>
    </row>
    <row r="484" spans="1:13" ht="15.75" thickBot="1">
      <c r="A484" s="645" t="str">
        <f t="shared" si="15"/>
        <v/>
      </c>
      <c r="C484" s="659"/>
      <c r="D484" s="659"/>
      <c r="E484" s="659"/>
      <c r="F484" s="659"/>
      <c r="G484" s="659"/>
      <c r="H484" s="659"/>
      <c r="I484" s="665" t="s">
        <v>332</v>
      </c>
      <c r="J484" s="659"/>
      <c r="K484" s="666">
        <v>13.0907</v>
      </c>
      <c r="M484" s="751" t="str">
        <f t="shared" si="14"/>
        <v>C0028</v>
      </c>
    </row>
    <row r="485" spans="1:13" ht="15.75" thickBot="1">
      <c r="A485" s="645" t="str">
        <f t="shared" si="15"/>
        <v/>
      </c>
      <c r="C485" s="656" t="s">
        <v>333</v>
      </c>
      <c r="D485" s="659"/>
      <c r="E485" s="657" t="s">
        <v>325</v>
      </c>
      <c r="F485" s="657" t="s">
        <v>334</v>
      </c>
      <c r="G485" s="659"/>
      <c r="H485" s="657" t="s">
        <v>327</v>
      </c>
      <c r="I485" s="1056" t="s">
        <v>335</v>
      </c>
      <c r="J485" s="1056"/>
      <c r="K485" s="1056"/>
      <c r="M485" s="751" t="str">
        <f t="shared" si="14"/>
        <v>C0028</v>
      </c>
    </row>
    <row r="486" spans="1:13">
      <c r="A486" s="645" t="str">
        <f t="shared" si="15"/>
        <v/>
      </c>
      <c r="C486" s="660" t="s">
        <v>687</v>
      </c>
      <c r="D486" s="661" t="s">
        <v>688</v>
      </c>
      <c r="E486" s="662">
        <v>3</v>
      </c>
      <c r="F486" s="660" t="s">
        <v>299</v>
      </c>
      <c r="H486" s="664">
        <v>23.0107</v>
      </c>
      <c r="K486" s="664">
        <v>69.0321</v>
      </c>
      <c r="M486" s="751" t="str">
        <f t="shared" si="14"/>
        <v>C0028</v>
      </c>
    </row>
    <row r="487" spans="1:13">
      <c r="A487" s="645" t="str">
        <f t="shared" si="15"/>
        <v/>
      </c>
      <c r="C487" s="660" t="s">
        <v>698</v>
      </c>
      <c r="D487" s="661" t="s">
        <v>699</v>
      </c>
      <c r="E487" s="662">
        <v>1</v>
      </c>
      <c r="F487" s="660" t="s">
        <v>299</v>
      </c>
      <c r="H487" s="664">
        <v>25.494900000000001</v>
      </c>
      <c r="K487" s="664">
        <v>25.494900000000001</v>
      </c>
      <c r="M487" s="751" t="str">
        <f t="shared" si="14"/>
        <v>C0028</v>
      </c>
    </row>
    <row r="488" spans="1:13">
      <c r="A488" s="645" t="str">
        <f t="shared" si="15"/>
        <v/>
      </c>
      <c r="E488" s="1054" t="s">
        <v>336</v>
      </c>
      <c r="F488" s="1054"/>
      <c r="G488" s="1054"/>
      <c r="H488" s="1054"/>
      <c r="I488" s="1054"/>
      <c r="K488" s="664">
        <v>94.527000000000001</v>
      </c>
      <c r="M488" s="751" t="str">
        <f t="shared" si="14"/>
        <v>C0028</v>
      </c>
    </row>
    <row r="489" spans="1:13" ht="15.75" thickBot="1">
      <c r="A489" s="645" t="str">
        <f t="shared" si="15"/>
        <v/>
      </c>
      <c r="C489" s="659"/>
      <c r="D489" s="659"/>
      <c r="E489" s="1056" t="s">
        <v>337</v>
      </c>
      <c r="F489" s="1056"/>
      <c r="G489" s="1056"/>
      <c r="H489" s="1056"/>
      <c r="I489" s="1056"/>
      <c r="J489" s="659"/>
      <c r="K489" s="668">
        <v>107.6177</v>
      </c>
      <c r="M489" s="751" t="str">
        <f t="shared" si="14"/>
        <v>C0028</v>
      </c>
    </row>
    <row r="490" spans="1:13">
      <c r="A490" s="645" t="str">
        <f t="shared" si="15"/>
        <v/>
      </c>
      <c r="E490" s="1054" t="s">
        <v>338</v>
      </c>
      <c r="F490" s="1054"/>
      <c r="G490" s="1054"/>
      <c r="H490" s="1054"/>
      <c r="I490" s="1054"/>
      <c r="K490" s="669">
        <v>69.805899999999994</v>
      </c>
      <c r="M490" s="751" t="str">
        <f t="shared" si="14"/>
        <v>C0028</v>
      </c>
    </row>
    <row r="491" spans="1:13">
      <c r="A491" s="645" t="str">
        <f t="shared" si="15"/>
        <v/>
      </c>
      <c r="I491" s="667" t="s">
        <v>339</v>
      </c>
      <c r="K491" s="670" t="s">
        <v>265</v>
      </c>
      <c r="M491" s="751" t="str">
        <f t="shared" si="14"/>
        <v>C0028</v>
      </c>
    </row>
    <row r="492" spans="1:13" ht="15.75" thickBot="1">
      <c r="A492" s="645" t="str">
        <f t="shared" si="15"/>
        <v/>
      </c>
      <c r="C492" s="659"/>
      <c r="D492" s="659"/>
      <c r="E492" s="659"/>
      <c r="F492" s="659"/>
      <c r="G492" s="659"/>
      <c r="H492" s="659"/>
      <c r="I492" s="665" t="s">
        <v>340</v>
      </c>
      <c r="J492" s="659"/>
      <c r="K492" s="668" t="s">
        <v>265</v>
      </c>
      <c r="M492" s="751" t="str">
        <f t="shared" si="14"/>
        <v>C0028</v>
      </c>
    </row>
    <row r="493" spans="1:13" ht="15.75" thickBot="1">
      <c r="A493" s="645" t="str">
        <f t="shared" si="15"/>
        <v/>
      </c>
      <c r="C493" s="656" t="s">
        <v>341</v>
      </c>
      <c r="D493" s="659"/>
      <c r="E493" s="657" t="s">
        <v>325</v>
      </c>
      <c r="F493" s="657" t="s">
        <v>334</v>
      </c>
      <c r="G493" s="659"/>
      <c r="H493" s="657" t="s">
        <v>342</v>
      </c>
      <c r="I493" s="1056" t="s">
        <v>343</v>
      </c>
      <c r="J493" s="1056"/>
      <c r="K493" s="1056"/>
      <c r="M493" s="751" t="str">
        <f t="shared" si="14"/>
        <v>C0028</v>
      </c>
    </row>
    <row r="494" spans="1:13" ht="28.5">
      <c r="A494" s="645" t="str">
        <f t="shared" si="15"/>
        <v/>
      </c>
      <c r="C494" s="660" t="s">
        <v>944</v>
      </c>
      <c r="D494" s="661" t="s">
        <v>945</v>
      </c>
      <c r="E494" s="662">
        <v>1</v>
      </c>
      <c r="F494" s="660" t="s">
        <v>791</v>
      </c>
      <c r="H494" s="664">
        <v>1.7601</v>
      </c>
      <c r="K494" s="664">
        <v>1.7601</v>
      </c>
      <c r="M494" s="751" t="str">
        <f t="shared" si="14"/>
        <v>C0028</v>
      </c>
    </row>
    <row r="495" spans="1:13" ht="15.75" thickBot="1">
      <c r="A495" s="645" t="str">
        <f t="shared" si="15"/>
        <v/>
      </c>
      <c r="C495" s="659"/>
      <c r="D495" s="659"/>
      <c r="E495" s="1056" t="s">
        <v>344</v>
      </c>
      <c r="F495" s="1056"/>
      <c r="G495" s="1056"/>
      <c r="H495" s="1056"/>
      <c r="I495" s="1056"/>
      <c r="J495" s="659"/>
      <c r="K495" s="666">
        <v>1.7601</v>
      </c>
      <c r="M495" s="751" t="str">
        <f t="shared" si="14"/>
        <v>C0028</v>
      </c>
    </row>
    <row r="496" spans="1:13" ht="15.75" thickBot="1">
      <c r="A496" s="645" t="str">
        <f t="shared" si="15"/>
        <v/>
      </c>
      <c r="C496" s="656" t="s">
        <v>345</v>
      </c>
      <c r="D496" s="659"/>
      <c r="E496" s="657" t="s">
        <v>325</v>
      </c>
      <c r="F496" s="657" t="s">
        <v>334</v>
      </c>
      <c r="G496" s="659"/>
      <c r="H496" s="657" t="s">
        <v>343</v>
      </c>
      <c r="I496" s="1056" t="s">
        <v>343</v>
      </c>
      <c r="J496" s="1056"/>
      <c r="K496" s="1056"/>
      <c r="M496" s="751" t="str">
        <f t="shared" si="14"/>
        <v>C0028</v>
      </c>
    </row>
    <row r="497" spans="1:13" ht="15.75" thickBot="1">
      <c r="A497" s="645" t="str">
        <f t="shared" si="15"/>
        <v/>
      </c>
      <c r="C497" s="659"/>
      <c r="D497" s="659"/>
      <c r="E497" s="1056" t="s">
        <v>346</v>
      </c>
      <c r="F497" s="1056"/>
      <c r="G497" s="1056"/>
      <c r="H497" s="1056"/>
      <c r="I497" s="1056"/>
      <c r="J497" s="659"/>
      <c r="K497" s="666"/>
      <c r="M497" s="751" t="str">
        <f t="shared" si="14"/>
        <v>C0028</v>
      </c>
    </row>
    <row r="498" spans="1:13" ht="15.75" thickBot="1">
      <c r="A498" s="645" t="str">
        <f t="shared" si="15"/>
        <v/>
      </c>
      <c r="C498" s="659"/>
      <c r="D498" s="659"/>
      <c r="E498" s="659"/>
      <c r="F498" s="659"/>
      <c r="G498" s="659"/>
      <c r="H498" s="659"/>
      <c r="I498" s="665" t="s">
        <v>850</v>
      </c>
      <c r="J498" s="659"/>
      <c r="K498" s="668">
        <v>71.566000000000003</v>
      </c>
      <c r="M498" s="751" t="str">
        <f t="shared" si="14"/>
        <v>C0028</v>
      </c>
    </row>
    <row r="499" spans="1:13" ht="15.75" thickBot="1">
      <c r="A499" s="645" t="str">
        <f t="shared" si="15"/>
        <v/>
      </c>
      <c r="C499" s="656" t="s">
        <v>347</v>
      </c>
      <c r="D499" s="659"/>
      <c r="E499" s="657" t="s">
        <v>146</v>
      </c>
      <c r="F499" s="657" t="s">
        <v>325</v>
      </c>
      <c r="G499" s="657" t="s">
        <v>334</v>
      </c>
      <c r="H499" s="659"/>
      <c r="I499" s="657" t="s">
        <v>343</v>
      </c>
      <c r="J499" s="1056" t="s">
        <v>343</v>
      </c>
      <c r="K499" s="1056"/>
      <c r="M499" s="751" t="str">
        <f t="shared" si="14"/>
        <v>C0028</v>
      </c>
    </row>
    <row r="500" spans="1:13" ht="15.75" thickBot="1">
      <c r="A500" s="645" t="str">
        <f t="shared" si="15"/>
        <v/>
      </c>
      <c r="C500" s="659"/>
      <c r="D500" s="659"/>
      <c r="E500" s="1056" t="s">
        <v>348</v>
      </c>
      <c r="F500" s="1056"/>
      <c r="G500" s="1056"/>
      <c r="H500" s="1056"/>
      <c r="I500" s="1056"/>
      <c r="J500" s="659"/>
      <c r="K500" s="668"/>
      <c r="M500" s="751" t="str">
        <f t="shared" si="14"/>
        <v>C0028</v>
      </c>
    </row>
    <row r="501" spans="1:13" ht="15.75" thickBot="1">
      <c r="A501" s="645" t="str">
        <f t="shared" si="15"/>
        <v/>
      </c>
      <c r="C501" s="1057" t="s">
        <v>349</v>
      </c>
      <c r="D501" s="1057"/>
      <c r="E501" s="1058" t="s">
        <v>325</v>
      </c>
      <c r="F501" s="1058" t="s">
        <v>334</v>
      </c>
      <c r="G501" s="1058" t="s">
        <v>350</v>
      </c>
      <c r="H501" s="1058"/>
      <c r="I501" s="1058"/>
      <c r="K501" s="1056" t="s">
        <v>343</v>
      </c>
      <c r="M501" s="751" t="str">
        <f t="shared" si="14"/>
        <v>C0028</v>
      </c>
    </row>
    <row r="502" spans="1:13" ht="15.75" thickBot="1">
      <c r="A502" s="645" t="str">
        <f t="shared" si="15"/>
        <v/>
      </c>
      <c r="C502" s="1057"/>
      <c r="D502" s="1057"/>
      <c r="E502" s="1058"/>
      <c r="F502" s="1058"/>
      <c r="G502" s="657" t="s">
        <v>139</v>
      </c>
      <c r="H502" s="657" t="s">
        <v>140</v>
      </c>
      <c r="I502" s="657" t="s">
        <v>141</v>
      </c>
      <c r="J502" s="659"/>
      <c r="K502" s="1056"/>
      <c r="M502" s="751" t="str">
        <f t="shared" si="14"/>
        <v>C0028</v>
      </c>
    </row>
    <row r="503" spans="1:13">
      <c r="A503" s="645" t="str">
        <f t="shared" si="15"/>
        <v/>
      </c>
      <c r="E503" s="1054" t="s">
        <v>351</v>
      </c>
      <c r="F503" s="1054"/>
      <c r="G503" s="1054"/>
      <c r="H503" s="1054"/>
      <c r="I503" s="1054"/>
      <c r="M503" s="751" t="str">
        <f t="shared" si="14"/>
        <v>C0028</v>
      </c>
    </row>
    <row r="504" spans="1:13" ht="15.75" thickBot="1">
      <c r="A504" s="645" t="str">
        <f t="shared" si="15"/>
        <v>C0028</v>
      </c>
      <c r="C504" s="647"/>
      <c r="D504" s="647"/>
      <c r="E504" s="647"/>
      <c r="F504" s="647"/>
      <c r="G504" s="1055" t="s">
        <v>352</v>
      </c>
      <c r="H504" s="1055"/>
      <c r="I504" s="1055"/>
      <c r="J504" s="647"/>
      <c r="K504" s="671">
        <v>71.569999999999993</v>
      </c>
      <c r="M504" s="751" t="str">
        <f t="shared" si="14"/>
        <v>C0028</v>
      </c>
    </row>
    <row r="505" spans="1:13" ht="15.75" thickTop="1">
      <c r="A505" s="645" t="str">
        <f t="shared" si="15"/>
        <v/>
      </c>
      <c r="C505" s="672" t="s">
        <v>851</v>
      </c>
      <c r="M505" s="751" t="str">
        <f t="shared" si="14"/>
        <v>C0028</v>
      </c>
    </row>
    <row r="506" spans="1:13">
      <c r="A506" s="645" t="str">
        <f t="shared" si="15"/>
        <v/>
      </c>
      <c r="M506" s="751" t="str">
        <f t="shared" si="14"/>
        <v>C0028</v>
      </c>
    </row>
    <row r="507" spans="1:13" ht="23.25" thickBot="1">
      <c r="A507" s="645" t="str">
        <f t="shared" si="15"/>
        <v/>
      </c>
      <c r="C507" s="646"/>
      <c r="D507" s="647"/>
      <c r="E507" s="647"/>
      <c r="F507" s="647"/>
      <c r="G507" s="647"/>
      <c r="H507" s="647"/>
      <c r="I507" s="647"/>
      <c r="J507" s="647"/>
      <c r="K507" s="648"/>
      <c r="M507" s="751" t="str">
        <f t="shared" si="14"/>
        <v>C0028</v>
      </c>
    </row>
    <row r="508" spans="1:13" ht="18.75" thickTop="1">
      <c r="A508" s="645" t="str">
        <f t="shared" si="15"/>
        <v/>
      </c>
      <c r="C508" s="650" t="s">
        <v>829</v>
      </c>
      <c r="F508" s="650"/>
      <c r="M508" s="751" t="str">
        <f t="shared" si="14"/>
        <v>C0032</v>
      </c>
    </row>
    <row r="509" spans="1:13" ht="15.75">
      <c r="A509" s="645" t="str">
        <f t="shared" si="15"/>
        <v/>
      </c>
      <c r="C509" s="652" t="s">
        <v>322</v>
      </c>
      <c r="F509" s="652" t="s">
        <v>830</v>
      </c>
      <c r="I509" s="653" t="s">
        <v>831</v>
      </c>
      <c r="J509" s="654">
        <v>2</v>
      </c>
      <c r="K509" s="652" t="s">
        <v>785</v>
      </c>
      <c r="M509" s="751" t="str">
        <f t="shared" si="14"/>
        <v>C0032</v>
      </c>
    </row>
    <row r="510" spans="1:13" ht="16.5" thickBot="1">
      <c r="A510" s="645" t="str">
        <f t="shared" si="15"/>
        <v/>
      </c>
      <c r="C510" s="655" t="s">
        <v>953</v>
      </c>
      <c r="D510" s="1059" t="s">
        <v>954</v>
      </c>
      <c r="E510" s="1059"/>
      <c r="F510" s="1059"/>
      <c r="G510" s="1059"/>
      <c r="H510" s="1059"/>
      <c r="I510" s="1059"/>
      <c r="J510" s="1060" t="s">
        <v>323</v>
      </c>
      <c r="K510" s="1060"/>
      <c r="M510" s="751" t="str">
        <f t="shared" si="14"/>
        <v>C0032</v>
      </c>
    </row>
    <row r="511" spans="1:13" ht="15.75" thickBot="1">
      <c r="A511" s="645" t="str">
        <f t="shared" si="15"/>
        <v/>
      </c>
      <c r="C511" s="1057" t="s">
        <v>324</v>
      </c>
      <c r="D511" s="1057"/>
      <c r="E511" s="1058" t="s">
        <v>325</v>
      </c>
      <c r="F511" s="1058" t="s">
        <v>326</v>
      </c>
      <c r="G511" s="1058"/>
      <c r="H511" s="1058" t="s">
        <v>327</v>
      </c>
      <c r="I511" s="1058"/>
      <c r="K511" s="658" t="s">
        <v>328</v>
      </c>
      <c r="M511" s="751" t="str">
        <f t="shared" si="14"/>
        <v>C0032</v>
      </c>
    </row>
    <row r="512" spans="1:13" ht="15.75" thickBot="1">
      <c r="A512" s="645" t="str">
        <f t="shared" si="15"/>
        <v/>
      </c>
      <c r="C512" s="1057"/>
      <c r="D512" s="1057"/>
      <c r="E512" s="1058"/>
      <c r="F512" s="657" t="s">
        <v>834</v>
      </c>
      <c r="G512" s="657" t="s">
        <v>330</v>
      </c>
      <c r="H512" s="657" t="s">
        <v>297</v>
      </c>
      <c r="I512" s="657" t="s">
        <v>269</v>
      </c>
      <c r="J512" s="659"/>
      <c r="K512" s="657" t="s">
        <v>331</v>
      </c>
      <c r="M512" s="751" t="str">
        <f t="shared" si="14"/>
        <v>C0032</v>
      </c>
    </row>
    <row r="513" spans="1:13">
      <c r="A513" s="645" t="str">
        <f t="shared" si="15"/>
        <v/>
      </c>
      <c r="C513" s="660" t="s">
        <v>955</v>
      </c>
      <c r="D513" s="661" t="s">
        <v>956</v>
      </c>
      <c r="E513" s="662">
        <v>1</v>
      </c>
      <c r="F513" s="663">
        <v>1</v>
      </c>
      <c r="G513" s="663">
        <v>0</v>
      </c>
      <c r="H513" s="664">
        <v>87.443399999999997</v>
      </c>
      <c r="I513" s="664">
        <v>31.8748</v>
      </c>
      <c r="K513" s="664">
        <v>87.443399999999997</v>
      </c>
      <c r="M513" s="751" t="str">
        <f t="shared" si="14"/>
        <v>C0032</v>
      </c>
    </row>
    <row r="514" spans="1:13" ht="15.75" thickBot="1">
      <c r="A514" s="645" t="str">
        <f t="shared" si="15"/>
        <v/>
      </c>
      <c r="C514" s="659"/>
      <c r="D514" s="659"/>
      <c r="E514" s="659"/>
      <c r="F514" s="659"/>
      <c r="G514" s="659"/>
      <c r="H514" s="659"/>
      <c r="I514" s="665" t="s">
        <v>332</v>
      </c>
      <c r="J514" s="659"/>
      <c r="K514" s="666">
        <v>87.443399999999997</v>
      </c>
      <c r="M514" s="751" t="str">
        <f t="shared" si="14"/>
        <v>C0032</v>
      </c>
    </row>
    <row r="515" spans="1:13" ht="15.75" thickBot="1">
      <c r="A515" s="645" t="str">
        <f t="shared" si="15"/>
        <v/>
      </c>
      <c r="C515" s="656" t="s">
        <v>333</v>
      </c>
      <c r="D515" s="659"/>
      <c r="E515" s="657" t="s">
        <v>325</v>
      </c>
      <c r="F515" s="657" t="s">
        <v>334</v>
      </c>
      <c r="G515" s="659"/>
      <c r="H515" s="657" t="s">
        <v>327</v>
      </c>
      <c r="I515" s="1056" t="s">
        <v>335</v>
      </c>
      <c r="J515" s="1056"/>
      <c r="K515" s="1056"/>
      <c r="M515" s="751" t="str">
        <f t="shared" ref="M515:M578" si="16">IF(C515="TABELA DE PREÇOS DE CONSULTORIA",C517,M514)</f>
        <v>C0032</v>
      </c>
    </row>
    <row r="516" spans="1:13">
      <c r="A516" s="645" t="str">
        <f t="shared" si="15"/>
        <v/>
      </c>
      <c r="C516" s="660" t="s">
        <v>687</v>
      </c>
      <c r="D516" s="661" t="s">
        <v>688</v>
      </c>
      <c r="E516" s="662">
        <v>3</v>
      </c>
      <c r="F516" s="660" t="s">
        <v>299</v>
      </c>
      <c r="H516" s="664">
        <v>23.0107</v>
      </c>
      <c r="K516" s="664">
        <v>69.0321</v>
      </c>
      <c r="M516" s="751" t="str">
        <f t="shared" si="16"/>
        <v>C0032</v>
      </c>
    </row>
    <row r="517" spans="1:13">
      <c r="A517" s="645" t="str">
        <f t="shared" ref="A517:A580" si="17">IF(G517="Custo unitário direto total",M517,"")</f>
        <v/>
      </c>
      <c r="C517" s="660" t="s">
        <v>698</v>
      </c>
      <c r="D517" s="661" t="s">
        <v>699</v>
      </c>
      <c r="E517" s="662">
        <v>1</v>
      </c>
      <c r="F517" s="660" t="s">
        <v>299</v>
      </c>
      <c r="H517" s="664">
        <v>25.494900000000001</v>
      </c>
      <c r="K517" s="664">
        <v>25.494900000000001</v>
      </c>
      <c r="M517" s="751" t="str">
        <f t="shared" si="16"/>
        <v>C0032</v>
      </c>
    </row>
    <row r="518" spans="1:13">
      <c r="A518" s="645" t="str">
        <f t="shared" si="17"/>
        <v/>
      </c>
      <c r="E518" s="1054" t="s">
        <v>336</v>
      </c>
      <c r="F518" s="1054"/>
      <c r="G518" s="1054"/>
      <c r="H518" s="1054"/>
      <c r="I518" s="1054"/>
      <c r="K518" s="664">
        <v>94.527000000000001</v>
      </c>
      <c r="M518" s="751" t="str">
        <f t="shared" si="16"/>
        <v>C0032</v>
      </c>
    </row>
    <row r="519" spans="1:13" ht="15.75" thickBot="1">
      <c r="A519" s="645" t="str">
        <f t="shared" si="17"/>
        <v/>
      </c>
      <c r="C519" s="659"/>
      <c r="D519" s="659"/>
      <c r="E519" s="1056" t="s">
        <v>337</v>
      </c>
      <c r="F519" s="1056"/>
      <c r="G519" s="1056"/>
      <c r="H519" s="1056"/>
      <c r="I519" s="1056"/>
      <c r="J519" s="659"/>
      <c r="K519" s="668">
        <v>181.97040000000001</v>
      </c>
      <c r="M519" s="751" t="str">
        <f t="shared" si="16"/>
        <v>C0032</v>
      </c>
    </row>
    <row r="520" spans="1:13">
      <c r="A520" s="645" t="str">
        <f t="shared" si="17"/>
        <v/>
      </c>
      <c r="E520" s="1054" t="s">
        <v>338</v>
      </c>
      <c r="F520" s="1054"/>
      <c r="G520" s="1054"/>
      <c r="H520" s="1054"/>
      <c r="I520" s="1054"/>
      <c r="K520" s="669">
        <v>90.985200000000006</v>
      </c>
      <c r="M520" s="751" t="str">
        <f t="shared" si="16"/>
        <v>C0032</v>
      </c>
    </row>
    <row r="521" spans="1:13">
      <c r="A521" s="645" t="str">
        <f t="shared" si="17"/>
        <v/>
      </c>
      <c r="I521" s="667" t="s">
        <v>339</v>
      </c>
      <c r="K521" s="670" t="s">
        <v>265</v>
      </c>
      <c r="M521" s="751" t="str">
        <f t="shared" si="16"/>
        <v>C0032</v>
      </c>
    </row>
    <row r="522" spans="1:13" ht="15.75" thickBot="1">
      <c r="A522" s="645" t="str">
        <f t="shared" si="17"/>
        <v/>
      </c>
      <c r="C522" s="659"/>
      <c r="D522" s="659"/>
      <c r="E522" s="659"/>
      <c r="F522" s="659"/>
      <c r="G522" s="659"/>
      <c r="H522" s="659"/>
      <c r="I522" s="665" t="s">
        <v>340</v>
      </c>
      <c r="J522" s="659"/>
      <c r="K522" s="668" t="s">
        <v>265</v>
      </c>
      <c r="M522" s="751" t="str">
        <f t="shared" si="16"/>
        <v>C0032</v>
      </c>
    </row>
    <row r="523" spans="1:13" ht="15.75" thickBot="1">
      <c r="A523" s="645" t="str">
        <f t="shared" si="17"/>
        <v/>
      </c>
      <c r="C523" s="656" t="s">
        <v>341</v>
      </c>
      <c r="D523" s="659"/>
      <c r="E523" s="657" t="s">
        <v>325</v>
      </c>
      <c r="F523" s="657" t="s">
        <v>334</v>
      </c>
      <c r="G523" s="659"/>
      <c r="H523" s="657" t="s">
        <v>342</v>
      </c>
      <c r="I523" s="1056" t="s">
        <v>343</v>
      </c>
      <c r="J523" s="1056"/>
      <c r="K523" s="1056"/>
      <c r="M523" s="751" t="str">
        <f t="shared" si="16"/>
        <v>C0032</v>
      </c>
    </row>
    <row r="524" spans="1:13">
      <c r="A524" s="645" t="str">
        <f t="shared" si="17"/>
        <v/>
      </c>
      <c r="C524" s="660" t="s">
        <v>957</v>
      </c>
      <c r="D524" s="661" t="s">
        <v>958</v>
      </c>
      <c r="E524" s="662">
        <v>4.0000000000000001E-3</v>
      </c>
      <c r="F524" s="660" t="s">
        <v>791</v>
      </c>
      <c r="H524" s="664">
        <v>850</v>
      </c>
      <c r="K524" s="664">
        <v>3.4</v>
      </c>
      <c r="M524" s="751" t="str">
        <f t="shared" si="16"/>
        <v>C0032</v>
      </c>
    </row>
    <row r="525" spans="1:13">
      <c r="A525" s="645" t="str">
        <f t="shared" si="17"/>
        <v/>
      </c>
      <c r="C525" s="660" t="s">
        <v>959</v>
      </c>
      <c r="D525" s="661" t="s">
        <v>960</v>
      </c>
      <c r="E525" s="662">
        <v>0.02</v>
      </c>
      <c r="F525" s="660" t="s">
        <v>791</v>
      </c>
      <c r="H525" s="664">
        <v>306.30459999999999</v>
      </c>
      <c r="K525" s="664">
        <v>6.1261000000000001</v>
      </c>
      <c r="M525" s="751" t="str">
        <f t="shared" si="16"/>
        <v>C0032</v>
      </c>
    </row>
    <row r="526" spans="1:13">
      <c r="A526" s="645" t="str">
        <f t="shared" si="17"/>
        <v/>
      </c>
      <c r="C526" s="660" t="s">
        <v>961</v>
      </c>
      <c r="D526" s="661" t="s">
        <v>962</v>
      </c>
      <c r="E526" s="662">
        <v>0.02</v>
      </c>
      <c r="F526" s="660" t="s">
        <v>791</v>
      </c>
      <c r="H526" s="664">
        <v>449.51760000000002</v>
      </c>
      <c r="K526" s="664">
        <v>8.9903999999999993</v>
      </c>
      <c r="M526" s="751" t="str">
        <f t="shared" si="16"/>
        <v>C0032</v>
      </c>
    </row>
    <row r="527" spans="1:13">
      <c r="A527" s="645" t="str">
        <f t="shared" si="17"/>
        <v/>
      </c>
      <c r="C527" s="660" t="s">
        <v>963</v>
      </c>
      <c r="D527" s="661" t="s">
        <v>964</v>
      </c>
      <c r="E527" s="662">
        <v>2E-3</v>
      </c>
      <c r="F527" s="660" t="s">
        <v>785</v>
      </c>
      <c r="H527" s="664">
        <v>670</v>
      </c>
      <c r="K527" s="664">
        <v>1.34</v>
      </c>
      <c r="M527" s="751" t="str">
        <f t="shared" si="16"/>
        <v>C0032</v>
      </c>
    </row>
    <row r="528" spans="1:13">
      <c r="A528" s="645" t="str">
        <f t="shared" si="17"/>
        <v/>
      </c>
      <c r="C528" s="660" t="s">
        <v>965</v>
      </c>
      <c r="D528" s="661" t="s">
        <v>966</v>
      </c>
      <c r="E528" s="662">
        <v>1E-3</v>
      </c>
      <c r="F528" s="660" t="s">
        <v>785</v>
      </c>
      <c r="H528" s="664">
        <v>330.83120000000002</v>
      </c>
      <c r="K528" s="664">
        <v>0.33079999999999998</v>
      </c>
      <c r="M528" s="751" t="str">
        <f t="shared" si="16"/>
        <v>C0032</v>
      </c>
    </row>
    <row r="529" spans="1:13">
      <c r="A529" s="645" t="str">
        <f t="shared" si="17"/>
        <v/>
      </c>
      <c r="C529" s="660" t="s">
        <v>967</v>
      </c>
      <c r="D529" s="661" t="s">
        <v>968</v>
      </c>
      <c r="E529" s="662">
        <v>0.01</v>
      </c>
      <c r="F529" s="660" t="s">
        <v>791</v>
      </c>
      <c r="H529" s="664">
        <v>321.7269</v>
      </c>
      <c r="K529" s="664">
        <v>3.2172999999999998</v>
      </c>
      <c r="M529" s="751" t="str">
        <f t="shared" si="16"/>
        <v>C0032</v>
      </c>
    </row>
    <row r="530" spans="1:13" ht="15.75" thickBot="1">
      <c r="A530" s="645" t="str">
        <f t="shared" si="17"/>
        <v/>
      </c>
      <c r="C530" s="659"/>
      <c r="D530" s="659"/>
      <c r="E530" s="1056" t="s">
        <v>344</v>
      </c>
      <c r="F530" s="1056"/>
      <c r="G530" s="1056"/>
      <c r="H530" s="1056"/>
      <c r="I530" s="1056"/>
      <c r="J530" s="659"/>
      <c r="K530" s="666">
        <v>23.404599999999999</v>
      </c>
      <c r="M530" s="751" t="str">
        <f t="shared" si="16"/>
        <v>C0032</v>
      </c>
    </row>
    <row r="531" spans="1:13" ht="15.75" thickBot="1">
      <c r="A531" s="645" t="str">
        <f t="shared" si="17"/>
        <v/>
      </c>
      <c r="C531" s="656" t="s">
        <v>345</v>
      </c>
      <c r="D531" s="659"/>
      <c r="E531" s="657" t="s">
        <v>325</v>
      </c>
      <c r="F531" s="657" t="s">
        <v>334</v>
      </c>
      <c r="G531" s="659"/>
      <c r="H531" s="657" t="s">
        <v>343</v>
      </c>
      <c r="I531" s="1056" t="s">
        <v>343</v>
      </c>
      <c r="J531" s="1056"/>
      <c r="K531" s="1056"/>
      <c r="M531" s="751" t="str">
        <f t="shared" si="16"/>
        <v>C0032</v>
      </c>
    </row>
    <row r="532" spans="1:13" ht="15.75" thickBot="1">
      <c r="A532" s="645" t="str">
        <f t="shared" si="17"/>
        <v/>
      </c>
      <c r="C532" s="659"/>
      <c r="D532" s="659"/>
      <c r="E532" s="1056" t="s">
        <v>346</v>
      </c>
      <c r="F532" s="1056"/>
      <c r="G532" s="1056"/>
      <c r="H532" s="1056"/>
      <c r="I532" s="1056"/>
      <c r="J532" s="659"/>
      <c r="K532" s="666"/>
      <c r="M532" s="751" t="str">
        <f t="shared" si="16"/>
        <v>C0032</v>
      </c>
    </row>
    <row r="533" spans="1:13" ht="15.75" thickBot="1">
      <c r="A533" s="645" t="str">
        <f t="shared" si="17"/>
        <v/>
      </c>
      <c r="C533" s="659"/>
      <c r="D533" s="659"/>
      <c r="E533" s="659"/>
      <c r="F533" s="659"/>
      <c r="G533" s="659"/>
      <c r="H533" s="659"/>
      <c r="I533" s="665" t="s">
        <v>850</v>
      </c>
      <c r="J533" s="659"/>
      <c r="K533" s="668">
        <v>114.38979999999999</v>
      </c>
      <c r="M533" s="751" t="str">
        <f t="shared" si="16"/>
        <v>C0032</v>
      </c>
    </row>
    <row r="534" spans="1:13" ht="15.75" thickBot="1">
      <c r="A534" s="645" t="str">
        <f t="shared" si="17"/>
        <v/>
      </c>
      <c r="C534" s="656" t="s">
        <v>347</v>
      </c>
      <c r="D534" s="659"/>
      <c r="E534" s="657" t="s">
        <v>146</v>
      </c>
      <c r="F534" s="657" t="s">
        <v>325</v>
      </c>
      <c r="G534" s="657" t="s">
        <v>334</v>
      </c>
      <c r="H534" s="659"/>
      <c r="I534" s="657" t="s">
        <v>343</v>
      </c>
      <c r="J534" s="1056" t="s">
        <v>343</v>
      </c>
      <c r="K534" s="1056"/>
      <c r="M534" s="751" t="str">
        <f t="shared" si="16"/>
        <v>C0032</v>
      </c>
    </row>
    <row r="535" spans="1:13" ht="15.75" thickBot="1">
      <c r="A535" s="645" t="str">
        <f t="shared" si="17"/>
        <v/>
      </c>
      <c r="C535" s="659"/>
      <c r="D535" s="659"/>
      <c r="E535" s="1056" t="s">
        <v>348</v>
      </c>
      <c r="F535" s="1056"/>
      <c r="G535" s="1056"/>
      <c r="H535" s="1056"/>
      <c r="I535" s="1056"/>
      <c r="J535" s="659"/>
      <c r="K535" s="668"/>
      <c r="M535" s="751" t="str">
        <f t="shared" si="16"/>
        <v>C0032</v>
      </c>
    </row>
    <row r="536" spans="1:13" ht="15.75" thickBot="1">
      <c r="A536" s="645" t="str">
        <f t="shared" si="17"/>
        <v/>
      </c>
      <c r="C536" s="1057" t="s">
        <v>349</v>
      </c>
      <c r="D536" s="1057"/>
      <c r="E536" s="1058" t="s">
        <v>325</v>
      </c>
      <c r="F536" s="1058" t="s">
        <v>334</v>
      </c>
      <c r="G536" s="1058" t="s">
        <v>350</v>
      </c>
      <c r="H536" s="1058"/>
      <c r="I536" s="1058"/>
      <c r="K536" s="1056" t="s">
        <v>343</v>
      </c>
      <c r="M536" s="751" t="str">
        <f t="shared" si="16"/>
        <v>C0032</v>
      </c>
    </row>
    <row r="537" spans="1:13" ht="15.75" thickBot="1">
      <c r="A537" s="645" t="str">
        <f t="shared" si="17"/>
        <v/>
      </c>
      <c r="C537" s="1057"/>
      <c r="D537" s="1057"/>
      <c r="E537" s="1058"/>
      <c r="F537" s="1058"/>
      <c r="G537" s="657" t="s">
        <v>139</v>
      </c>
      <c r="H537" s="657" t="s">
        <v>140</v>
      </c>
      <c r="I537" s="657" t="s">
        <v>141</v>
      </c>
      <c r="J537" s="659"/>
      <c r="K537" s="1056"/>
      <c r="M537" s="751" t="str">
        <f t="shared" si="16"/>
        <v>C0032</v>
      </c>
    </row>
    <row r="538" spans="1:13">
      <c r="A538" s="645" t="str">
        <f t="shared" si="17"/>
        <v/>
      </c>
      <c r="E538" s="1054" t="s">
        <v>351</v>
      </c>
      <c r="F538" s="1054"/>
      <c r="G538" s="1054"/>
      <c r="H538" s="1054"/>
      <c r="I538" s="1054"/>
      <c r="M538" s="751" t="str">
        <f t="shared" si="16"/>
        <v>C0032</v>
      </c>
    </row>
    <row r="539" spans="1:13" ht="15.75" thickBot="1">
      <c r="A539" s="645" t="str">
        <f t="shared" si="17"/>
        <v>C0032</v>
      </c>
      <c r="C539" s="647"/>
      <c r="D539" s="647"/>
      <c r="E539" s="647"/>
      <c r="F539" s="647"/>
      <c r="G539" s="1055" t="s">
        <v>352</v>
      </c>
      <c r="H539" s="1055"/>
      <c r="I539" s="1055"/>
      <c r="J539" s="647"/>
      <c r="K539" s="671">
        <v>114.39</v>
      </c>
      <c r="M539" s="751" t="str">
        <f t="shared" si="16"/>
        <v>C0032</v>
      </c>
    </row>
    <row r="540" spans="1:13" ht="15.75" thickTop="1">
      <c r="A540" s="645" t="str">
        <f t="shared" si="17"/>
        <v/>
      </c>
      <c r="C540" s="672" t="s">
        <v>851</v>
      </c>
      <c r="M540" s="751" t="str">
        <f t="shared" si="16"/>
        <v>C0032</v>
      </c>
    </row>
    <row r="541" spans="1:13">
      <c r="A541" s="645" t="str">
        <f t="shared" si="17"/>
        <v/>
      </c>
      <c r="M541" s="751" t="str">
        <f t="shared" si="16"/>
        <v>C0032</v>
      </c>
    </row>
    <row r="542" spans="1:13" ht="23.25" thickBot="1">
      <c r="A542" s="645" t="str">
        <f t="shared" si="17"/>
        <v/>
      </c>
      <c r="C542" s="646"/>
      <c r="D542" s="647"/>
      <c r="E542" s="647"/>
      <c r="F542" s="647"/>
      <c r="G542" s="647"/>
      <c r="H542" s="647"/>
      <c r="I542" s="647"/>
      <c r="J542" s="647"/>
      <c r="K542" s="648"/>
      <c r="M542" s="751" t="str">
        <f t="shared" si="16"/>
        <v>C0032</v>
      </c>
    </row>
    <row r="543" spans="1:13" ht="18.75" thickTop="1">
      <c r="A543" s="645" t="str">
        <f t="shared" si="17"/>
        <v/>
      </c>
      <c r="C543" s="650" t="s">
        <v>829</v>
      </c>
      <c r="F543" s="650"/>
      <c r="M543" s="751" t="str">
        <f t="shared" si="16"/>
        <v>C0033</v>
      </c>
    </row>
    <row r="544" spans="1:13" ht="15.75">
      <c r="A544" s="645" t="str">
        <f t="shared" si="17"/>
        <v/>
      </c>
      <c r="C544" s="652" t="s">
        <v>322</v>
      </c>
      <c r="F544" s="652" t="s">
        <v>830</v>
      </c>
      <c r="I544" s="653" t="s">
        <v>831</v>
      </c>
      <c r="J544" s="654">
        <v>1.625</v>
      </c>
      <c r="K544" s="652" t="s">
        <v>785</v>
      </c>
      <c r="M544" s="751" t="str">
        <f t="shared" si="16"/>
        <v>C0033</v>
      </c>
    </row>
    <row r="545" spans="1:13" ht="16.5" thickBot="1">
      <c r="A545" s="645" t="str">
        <f t="shared" si="17"/>
        <v/>
      </c>
      <c r="C545" s="655" t="s">
        <v>969</v>
      </c>
      <c r="D545" s="1059" t="s">
        <v>970</v>
      </c>
      <c r="E545" s="1059"/>
      <c r="F545" s="1059"/>
      <c r="G545" s="1059"/>
      <c r="H545" s="1059"/>
      <c r="I545" s="1059"/>
      <c r="J545" s="1060" t="s">
        <v>323</v>
      </c>
      <c r="K545" s="1060"/>
      <c r="M545" s="751" t="str">
        <f t="shared" si="16"/>
        <v>C0033</v>
      </c>
    </row>
    <row r="546" spans="1:13" ht="15.75" thickBot="1">
      <c r="A546" s="645" t="str">
        <f t="shared" si="17"/>
        <v/>
      </c>
      <c r="C546" s="1057" t="s">
        <v>324</v>
      </c>
      <c r="D546" s="1057"/>
      <c r="E546" s="1058" t="s">
        <v>325</v>
      </c>
      <c r="F546" s="1058" t="s">
        <v>326</v>
      </c>
      <c r="G546" s="1058"/>
      <c r="H546" s="1058" t="s">
        <v>327</v>
      </c>
      <c r="I546" s="1058"/>
      <c r="K546" s="658" t="s">
        <v>328</v>
      </c>
      <c r="M546" s="751" t="str">
        <f t="shared" si="16"/>
        <v>C0033</v>
      </c>
    </row>
    <row r="547" spans="1:13" ht="15.75" thickBot="1">
      <c r="A547" s="645" t="str">
        <f t="shared" si="17"/>
        <v/>
      </c>
      <c r="C547" s="1057"/>
      <c r="D547" s="1057"/>
      <c r="E547" s="1058"/>
      <c r="F547" s="657" t="s">
        <v>834</v>
      </c>
      <c r="G547" s="657" t="s">
        <v>330</v>
      </c>
      <c r="H547" s="657" t="s">
        <v>297</v>
      </c>
      <c r="I547" s="657" t="s">
        <v>269</v>
      </c>
      <c r="J547" s="659"/>
      <c r="K547" s="657" t="s">
        <v>331</v>
      </c>
      <c r="M547" s="751" t="str">
        <f t="shared" si="16"/>
        <v>C0033</v>
      </c>
    </row>
    <row r="548" spans="1:13">
      <c r="A548" s="645" t="str">
        <f t="shared" si="17"/>
        <v/>
      </c>
      <c r="C548" s="660" t="s">
        <v>955</v>
      </c>
      <c r="D548" s="661" t="s">
        <v>956</v>
      </c>
      <c r="E548" s="662">
        <v>1</v>
      </c>
      <c r="F548" s="663">
        <v>1</v>
      </c>
      <c r="G548" s="663">
        <v>0</v>
      </c>
      <c r="H548" s="664">
        <v>87.443399999999997</v>
      </c>
      <c r="I548" s="664">
        <v>31.8748</v>
      </c>
      <c r="K548" s="664">
        <v>87.443399999999997</v>
      </c>
      <c r="M548" s="751" t="str">
        <f t="shared" si="16"/>
        <v>C0033</v>
      </c>
    </row>
    <row r="549" spans="1:13" ht="15.75" thickBot="1">
      <c r="A549" s="645" t="str">
        <f t="shared" si="17"/>
        <v/>
      </c>
      <c r="C549" s="659"/>
      <c r="D549" s="659"/>
      <c r="E549" s="659"/>
      <c r="F549" s="659"/>
      <c r="G549" s="659"/>
      <c r="H549" s="659"/>
      <c r="I549" s="665" t="s">
        <v>332</v>
      </c>
      <c r="J549" s="659"/>
      <c r="K549" s="666">
        <v>87.443399999999997</v>
      </c>
      <c r="M549" s="751" t="str">
        <f t="shared" si="16"/>
        <v>C0033</v>
      </c>
    </row>
    <row r="550" spans="1:13" ht="15.75" thickBot="1">
      <c r="A550" s="645" t="str">
        <f t="shared" si="17"/>
        <v/>
      </c>
      <c r="C550" s="656" t="s">
        <v>333</v>
      </c>
      <c r="D550" s="659"/>
      <c r="E550" s="657" t="s">
        <v>325</v>
      </c>
      <c r="F550" s="657" t="s">
        <v>334</v>
      </c>
      <c r="G550" s="659"/>
      <c r="H550" s="657" t="s">
        <v>327</v>
      </c>
      <c r="I550" s="1056" t="s">
        <v>335</v>
      </c>
      <c r="J550" s="1056"/>
      <c r="K550" s="1056"/>
      <c r="M550" s="751" t="str">
        <f t="shared" si="16"/>
        <v>C0033</v>
      </c>
    </row>
    <row r="551" spans="1:13">
      <c r="A551" s="645" t="str">
        <f t="shared" si="17"/>
        <v/>
      </c>
      <c r="C551" s="660" t="s">
        <v>687</v>
      </c>
      <c r="D551" s="661" t="s">
        <v>688</v>
      </c>
      <c r="E551" s="662">
        <v>3</v>
      </c>
      <c r="F551" s="660" t="s">
        <v>299</v>
      </c>
      <c r="H551" s="664">
        <v>23.0107</v>
      </c>
      <c r="K551" s="664">
        <v>69.0321</v>
      </c>
      <c r="M551" s="751" t="str">
        <f t="shared" si="16"/>
        <v>C0033</v>
      </c>
    </row>
    <row r="552" spans="1:13">
      <c r="A552" s="645" t="str">
        <f t="shared" si="17"/>
        <v/>
      </c>
      <c r="C552" s="660" t="s">
        <v>698</v>
      </c>
      <c r="D552" s="661" t="s">
        <v>699</v>
      </c>
      <c r="E552" s="662">
        <v>1</v>
      </c>
      <c r="F552" s="660" t="s">
        <v>299</v>
      </c>
      <c r="H552" s="664">
        <v>25.494900000000001</v>
      </c>
      <c r="K552" s="664">
        <v>25.494900000000001</v>
      </c>
      <c r="M552" s="751" t="str">
        <f t="shared" si="16"/>
        <v>C0033</v>
      </c>
    </row>
    <row r="553" spans="1:13">
      <c r="A553" s="645" t="str">
        <f t="shared" si="17"/>
        <v/>
      </c>
      <c r="E553" s="1054" t="s">
        <v>336</v>
      </c>
      <c r="F553" s="1054"/>
      <c r="G553" s="1054"/>
      <c r="H553" s="1054"/>
      <c r="I553" s="1054"/>
      <c r="K553" s="664">
        <v>94.527000000000001</v>
      </c>
      <c r="M553" s="751" t="str">
        <f t="shared" si="16"/>
        <v>C0033</v>
      </c>
    </row>
    <row r="554" spans="1:13" ht="15.75" thickBot="1">
      <c r="A554" s="645" t="str">
        <f t="shared" si="17"/>
        <v/>
      </c>
      <c r="C554" s="659"/>
      <c r="D554" s="659"/>
      <c r="E554" s="1056" t="s">
        <v>337</v>
      </c>
      <c r="F554" s="1056"/>
      <c r="G554" s="1056"/>
      <c r="H554" s="1056"/>
      <c r="I554" s="1056"/>
      <c r="J554" s="659"/>
      <c r="K554" s="668">
        <v>181.97040000000001</v>
      </c>
      <c r="M554" s="751" t="str">
        <f t="shared" si="16"/>
        <v>C0033</v>
      </c>
    </row>
    <row r="555" spans="1:13">
      <c r="A555" s="645" t="str">
        <f t="shared" si="17"/>
        <v/>
      </c>
      <c r="E555" s="1054" t="s">
        <v>338</v>
      </c>
      <c r="F555" s="1054"/>
      <c r="G555" s="1054"/>
      <c r="H555" s="1054"/>
      <c r="I555" s="1054"/>
      <c r="K555" s="669">
        <v>111.98180000000001</v>
      </c>
      <c r="M555" s="751" t="str">
        <f t="shared" si="16"/>
        <v>C0033</v>
      </c>
    </row>
    <row r="556" spans="1:13">
      <c r="A556" s="645" t="str">
        <f t="shared" si="17"/>
        <v/>
      </c>
      <c r="I556" s="667" t="s">
        <v>339</v>
      </c>
      <c r="K556" s="670" t="s">
        <v>265</v>
      </c>
      <c r="M556" s="751" t="str">
        <f t="shared" si="16"/>
        <v>C0033</v>
      </c>
    </row>
    <row r="557" spans="1:13" ht="15.75" thickBot="1">
      <c r="A557" s="645" t="str">
        <f t="shared" si="17"/>
        <v/>
      </c>
      <c r="C557" s="659"/>
      <c r="D557" s="659"/>
      <c r="E557" s="659"/>
      <c r="F557" s="659"/>
      <c r="G557" s="659"/>
      <c r="H557" s="659"/>
      <c r="I557" s="665" t="s">
        <v>340</v>
      </c>
      <c r="J557" s="659"/>
      <c r="K557" s="668" t="s">
        <v>265</v>
      </c>
      <c r="M557" s="751" t="str">
        <f t="shared" si="16"/>
        <v>C0033</v>
      </c>
    </row>
    <row r="558" spans="1:13" ht="15.75" thickBot="1">
      <c r="A558" s="645" t="str">
        <f t="shared" si="17"/>
        <v/>
      </c>
      <c r="C558" s="656" t="s">
        <v>341</v>
      </c>
      <c r="D558" s="659"/>
      <c r="E558" s="657" t="s">
        <v>325</v>
      </c>
      <c r="F558" s="657" t="s">
        <v>334</v>
      </c>
      <c r="G558" s="659"/>
      <c r="H558" s="657" t="s">
        <v>342</v>
      </c>
      <c r="I558" s="1056" t="s">
        <v>343</v>
      </c>
      <c r="J558" s="1056"/>
      <c r="K558" s="1056"/>
      <c r="M558" s="751" t="str">
        <f t="shared" si="16"/>
        <v>C0033</v>
      </c>
    </row>
    <row r="559" spans="1:13">
      <c r="A559" s="645" t="str">
        <f t="shared" si="17"/>
        <v/>
      </c>
      <c r="C559" s="660" t="s">
        <v>957</v>
      </c>
      <c r="D559" s="661" t="s">
        <v>958</v>
      </c>
      <c r="E559" s="662">
        <v>5.0000000000000001E-3</v>
      </c>
      <c r="F559" s="660" t="s">
        <v>791</v>
      </c>
      <c r="H559" s="664">
        <v>850</v>
      </c>
      <c r="K559" s="664">
        <v>4.25</v>
      </c>
      <c r="M559" s="751" t="str">
        <f t="shared" si="16"/>
        <v>C0033</v>
      </c>
    </row>
    <row r="560" spans="1:13">
      <c r="A560" s="645" t="str">
        <f t="shared" si="17"/>
        <v/>
      </c>
      <c r="C560" s="660" t="s">
        <v>959</v>
      </c>
      <c r="D560" s="661" t="s">
        <v>960</v>
      </c>
      <c r="E560" s="662">
        <v>2.5000000000000001E-2</v>
      </c>
      <c r="F560" s="660" t="s">
        <v>791</v>
      </c>
      <c r="H560" s="664">
        <v>306.30459999999999</v>
      </c>
      <c r="K560" s="664">
        <v>7.6576000000000004</v>
      </c>
      <c r="M560" s="751" t="str">
        <f t="shared" si="16"/>
        <v>C0033</v>
      </c>
    </row>
    <row r="561" spans="1:13">
      <c r="A561" s="645" t="str">
        <f t="shared" si="17"/>
        <v/>
      </c>
      <c r="C561" s="660" t="s">
        <v>961</v>
      </c>
      <c r="D561" s="661" t="s">
        <v>962</v>
      </c>
      <c r="E561" s="662">
        <v>2.5000000000000001E-2</v>
      </c>
      <c r="F561" s="660" t="s">
        <v>791</v>
      </c>
      <c r="H561" s="664">
        <v>449.51760000000002</v>
      </c>
      <c r="K561" s="664">
        <v>11.2379</v>
      </c>
      <c r="M561" s="751" t="str">
        <f t="shared" si="16"/>
        <v>C0033</v>
      </c>
    </row>
    <row r="562" spans="1:13">
      <c r="A562" s="645" t="str">
        <f t="shared" si="17"/>
        <v/>
      </c>
      <c r="C562" s="660" t="s">
        <v>963</v>
      </c>
      <c r="D562" s="661" t="s">
        <v>964</v>
      </c>
      <c r="E562" s="662">
        <v>2.5000000000000001E-3</v>
      </c>
      <c r="F562" s="660" t="s">
        <v>785</v>
      </c>
      <c r="H562" s="664">
        <v>670</v>
      </c>
      <c r="K562" s="664">
        <v>1.675</v>
      </c>
      <c r="M562" s="751" t="str">
        <f t="shared" si="16"/>
        <v>C0033</v>
      </c>
    </row>
    <row r="563" spans="1:13">
      <c r="A563" s="645" t="str">
        <f t="shared" si="17"/>
        <v/>
      </c>
      <c r="C563" s="660" t="s">
        <v>965</v>
      </c>
      <c r="D563" s="661" t="s">
        <v>966</v>
      </c>
      <c r="E563" s="662">
        <v>1.25E-3</v>
      </c>
      <c r="F563" s="660" t="s">
        <v>785</v>
      </c>
      <c r="H563" s="664">
        <v>330.83120000000002</v>
      </c>
      <c r="K563" s="664">
        <v>0.41349999999999998</v>
      </c>
      <c r="M563" s="751" t="str">
        <f t="shared" si="16"/>
        <v>C0033</v>
      </c>
    </row>
    <row r="564" spans="1:13">
      <c r="A564" s="645" t="str">
        <f t="shared" si="17"/>
        <v/>
      </c>
      <c r="C564" s="660" t="s">
        <v>967</v>
      </c>
      <c r="D564" s="661" t="s">
        <v>968</v>
      </c>
      <c r="E564" s="662">
        <v>1.2500000000000001E-2</v>
      </c>
      <c r="F564" s="660" t="s">
        <v>791</v>
      </c>
      <c r="H564" s="664">
        <v>321.7269</v>
      </c>
      <c r="K564" s="664">
        <v>4.0216000000000003</v>
      </c>
      <c r="M564" s="751" t="str">
        <f t="shared" si="16"/>
        <v>C0033</v>
      </c>
    </row>
    <row r="565" spans="1:13" ht="15.75" thickBot="1">
      <c r="A565" s="645" t="str">
        <f t="shared" si="17"/>
        <v/>
      </c>
      <c r="C565" s="659"/>
      <c r="D565" s="659"/>
      <c r="E565" s="1056" t="s">
        <v>344</v>
      </c>
      <c r="F565" s="1056"/>
      <c r="G565" s="1056"/>
      <c r="H565" s="1056"/>
      <c r="I565" s="1056"/>
      <c r="J565" s="659"/>
      <c r="K565" s="666">
        <v>29.255600000000001</v>
      </c>
      <c r="M565" s="751" t="str">
        <f t="shared" si="16"/>
        <v>C0033</v>
      </c>
    </row>
    <row r="566" spans="1:13" ht="15.75" thickBot="1">
      <c r="A566" s="645" t="str">
        <f t="shared" si="17"/>
        <v/>
      </c>
      <c r="C566" s="656" t="s">
        <v>345</v>
      </c>
      <c r="D566" s="659"/>
      <c r="E566" s="657" t="s">
        <v>325</v>
      </c>
      <c r="F566" s="657" t="s">
        <v>334</v>
      </c>
      <c r="G566" s="659"/>
      <c r="H566" s="657" t="s">
        <v>343</v>
      </c>
      <c r="I566" s="1056" t="s">
        <v>343</v>
      </c>
      <c r="J566" s="1056"/>
      <c r="K566" s="1056"/>
      <c r="M566" s="751" t="str">
        <f t="shared" si="16"/>
        <v>C0033</v>
      </c>
    </row>
    <row r="567" spans="1:13" ht="15.75" thickBot="1">
      <c r="A567" s="645" t="str">
        <f t="shared" si="17"/>
        <v/>
      </c>
      <c r="C567" s="659"/>
      <c r="D567" s="659"/>
      <c r="E567" s="1056" t="s">
        <v>346</v>
      </c>
      <c r="F567" s="1056"/>
      <c r="G567" s="1056"/>
      <c r="H567" s="1056"/>
      <c r="I567" s="1056"/>
      <c r="J567" s="659"/>
      <c r="K567" s="666"/>
      <c r="M567" s="751" t="str">
        <f t="shared" si="16"/>
        <v>C0033</v>
      </c>
    </row>
    <row r="568" spans="1:13" ht="15.75" thickBot="1">
      <c r="A568" s="645" t="str">
        <f t="shared" si="17"/>
        <v/>
      </c>
      <c r="C568" s="659"/>
      <c r="D568" s="659"/>
      <c r="E568" s="659"/>
      <c r="F568" s="659"/>
      <c r="G568" s="659"/>
      <c r="H568" s="659"/>
      <c r="I568" s="665" t="s">
        <v>850</v>
      </c>
      <c r="J568" s="659"/>
      <c r="K568" s="668">
        <v>141.23740000000001</v>
      </c>
      <c r="M568" s="751" t="str">
        <f t="shared" si="16"/>
        <v>C0033</v>
      </c>
    </row>
    <row r="569" spans="1:13" ht="15.75" thickBot="1">
      <c r="A569" s="645" t="str">
        <f t="shared" si="17"/>
        <v/>
      </c>
      <c r="C569" s="656" t="s">
        <v>347</v>
      </c>
      <c r="D569" s="659"/>
      <c r="E569" s="657" t="s">
        <v>146</v>
      </c>
      <c r="F569" s="657" t="s">
        <v>325</v>
      </c>
      <c r="G569" s="657" t="s">
        <v>334</v>
      </c>
      <c r="H569" s="659"/>
      <c r="I569" s="657" t="s">
        <v>343</v>
      </c>
      <c r="J569" s="1056" t="s">
        <v>343</v>
      </c>
      <c r="K569" s="1056"/>
      <c r="M569" s="751" t="str">
        <f t="shared" si="16"/>
        <v>C0033</v>
      </c>
    </row>
    <row r="570" spans="1:13" ht="15.75" thickBot="1">
      <c r="A570" s="645" t="str">
        <f t="shared" si="17"/>
        <v/>
      </c>
      <c r="C570" s="659"/>
      <c r="D570" s="659"/>
      <c r="E570" s="1056" t="s">
        <v>348</v>
      </c>
      <c r="F570" s="1056"/>
      <c r="G570" s="1056"/>
      <c r="H570" s="1056"/>
      <c r="I570" s="1056"/>
      <c r="J570" s="659"/>
      <c r="K570" s="668"/>
      <c r="M570" s="751" t="str">
        <f t="shared" si="16"/>
        <v>C0033</v>
      </c>
    </row>
    <row r="571" spans="1:13" ht="15.75" thickBot="1">
      <c r="A571" s="645" t="str">
        <f t="shared" si="17"/>
        <v/>
      </c>
      <c r="C571" s="1057" t="s">
        <v>349</v>
      </c>
      <c r="D571" s="1057"/>
      <c r="E571" s="1058" t="s">
        <v>325</v>
      </c>
      <c r="F571" s="1058" t="s">
        <v>334</v>
      </c>
      <c r="G571" s="1058" t="s">
        <v>350</v>
      </c>
      <c r="H571" s="1058"/>
      <c r="I571" s="1058"/>
      <c r="K571" s="1056" t="s">
        <v>343</v>
      </c>
      <c r="M571" s="751" t="str">
        <f t="shared" si="16"/>
        <v>C0033</v>
      </c>
    </row>
    <row r="572" spans="1:13" ht="15.75" thickBot="1">
      <c r="A572" s="645" t="str">
        <f t="shared" si="17"/>
        <v/>
      </c>
      <c r="C572" s="1057"/>
      <c r="D572" s="1057"/>
      <c r="E572" s="1058"/>
      <c r="F572" s="1058"/>
      <c r="G572" s="657" t="s">
        <v>139</v>
      </c>
      <c r="H572" s="657" t="s">
        <v>140</v>
      </c>
      <c r="I572" s="657" t="s">
        <v>141</v>
      </c>
      <c r="J572" s="659"/>
      <c r="K572" s="1056"/>
      <c r="M572" s="751" t="str">
        <f t="shared" si="16"/>
        <v>C0033</v>
      </c>
    </row>
    <row r="573" spans="1:13">
      <c r="A573" s="645" t="str">
        <f t="shared" si="17"/>
        <v/>
      </c>
      <c r="E573" s="1054" t="s">
        <v>351</v>
      </c>
      <c r="F573" s="1054"/>
      <c r="G573" s="1054"/>
      <c r="H573" s="1054"/>
      <c r="I573" s="1054"/>
      <c r="M573" s="751" t="str">
        <f t="shared" si="16"/>
        <v>C0033</v>
      </c>
    </row>
    <row r="574" spans="1:13" ht="15.75" thickBot="1">
      <c r="A574" s="645" t="str">
        <f t="shared" si="17"/>
        <v>C0033</v>
      </c>
      <c r="C574" s="647"/>
      <c r="D574" s="647"/>
      <c r="E574" s="647"/>
      <c r="F574" s="647"/>
      <c r="G574" s="1055" t="s">
        <v>352</v>
      </c>
      <c r="H574" s="1055"/>
      <c r="I574" s="1055"/>
      <c r="J574" s="647"/>
      <c r="K574" s="671">
        <v>141.24</v>
      </c>
      <c r="M574" s="751" t="str">
        <f t="shared" si="16"/>
        <v>C0033</v>
      </c>
    </row>
    <row r="575" spans="1:13" ht="15.75" thickTop="1">
      <c r="A575" s="645" t="str">
        <f t="shared" si="17"/>
        <v/>
      </c>
      <c r="C575" s="672" t="s">
        <v>851</v>
      </c>
      <c r="M575" s="751" t="str">
        <f t="shared" si="16"/>
        <v>C0033</v>
      </c>
    </row>
    <row r="576" spans="1:13">
      <c r="A576" s="645" t="str">
        <f t="shared" si="17"/>
        <v/>
      </c>
      <c r="M576" s="751" t="str">
        <f t="shared" si="16"/>
        <v>C0033</v>
      </c>
    </row>
    <row r="577" spans="1:13" ht="23.25" thickBot="1">
      <c r="A577" s="645" t="str">
        <f t="shared" si="17"/>
        <v/>
      </c>
      <c r="C577" s="646"/>
      <c r="D577" s="647"/>
      <c r="E577" s="647"/>
      <c r="F577" s="647"/>
      <c r="G577" s="647"/>
      <c r="H577" s="647"/>
      <c r="I577" s="647"/>
      <c r="J577" s="647"/>
      <c r="K577" s="648"/>
      <c r="M577" s="751" t="str">
        <f t="shared" si="16"/>
        <v>C0033</v>
      </c>
    </row>
    <row r="578" spans="1:13" ht="18.75" thickTop="1">
      <c r="A578" s="645" t="str">
        <f t="shared" si="17"/>
        <v/>
      </c>
      <c r="C578" s="650" t="s">
        <v>829</v>
      </c>
      <c r="F578" s="650"/>
      <c r="M578" s="751" t="str">
        <f t="shared" si="16"/>
        <v>C0034</v>
      </c>
    </row>
    <row r="579" spans="1:13" ht="15.75">
      <c r="A579" s="645" t="str">
        <f t="shared" si="17"/>
        <v/>
      </c>
      <c r="C579" s="652" t="s">
        <v>322</v>
      </c>
      <c r="F579" s="652" t="s">
        <v>830</v>
      </c>
      <c r="I579" s="653" t="s">
        <v>831</v>
      </c>
      <c r="J579" s="654">
        <v>0.875</v>
      </c>
      <c r="K579" s="652" t="s">
        <v>785</v>
      </c>
      <c r="M579" s="751" t="str">
        <f t="shared" ref="M579:M642" si="18">IF(C579="TABELA DE PREÇOS DE CONSULTORIA",C581,M578)</f>
        <v>C0034</v>
      </c>
    </row>
    <row r="580" spans="1:13" ht="16.5" thickBot="1">
      <c r="A580" s="645" t="str">
        <f t="shared" si="17"/>
        <v/>
      </c>
      <c r="C580" s="655" t="s">
        <v>971</v>
      </c>
      <c r="D580" s="1059" t="s">
        <v>972</v>
      </c>
      <c r="E580" s="1059"/>
      <c r="F580" s="1059"/>
      <c r="G580" s="1059"/>
      <c r="H580" s="1059"/>
      <c r="I580" s="1059"/>
      <c r="J580" s="1060" t="s">
        <v>323</v>
      </c>
      <c r="K580" s="1060"/>
      <c r="M580" s="751" t="str">
        <f t="shared" si="18"/>
        <v>C0034</v>
      </c>
    </row>
    <row r="581" spans="1:13" ht="15.75" thickBot="1">
      <c r="A581" s="645" t="str">
        <f t="shared" ref="A581:A644" si="19">IF(G581="Custo unitário direto total",M581,"")</f>
        <v/>
      </c>
      <c r="C581" s="1057" t="s">
        <v>324</v>
      </c>
      <c r="D581" s="1057"/>
      <c r="E581" s="1058" t="s">
        <v>325</v>
      </c>
      <c r="F581" s="1058" t="s">
        <v>326</v>
      </c>
      <c r="G581" s="1058"/>
      <c r="H581" s="1058" t="s">
        <v>327</v>
      </c>
      <c r="I581" s="1058"/>
      <c r="K581" s="658" t="s">
        <v>328</v>
      </c>
      <c r="M581" s="751" t="str">
        <f t="shared" si="18"/>
        <v>C0034</v>
      </c>
    </row>
    <row r="582" spans="1:13" ht="15.75" thickBot="1">
      <c r="A582" s="645" t="str">
        <f t="shared" si="19"/>
        <v/>
      </c>
      <c r="C582" s="1057"/>
      <c r="D582" s="1057"/>
      <c r="E582" s="1058"/>
      <c r="F582" s="657" t="s">
        <v>834</v>
      </c>
      <c r="G582" s="657" t="s">
        <v>330</v>
      </c>
      <c r="H582" s="657" t="s">
        <v>297</v>
      </c>
      <c r="I582" s="657" t="s">
        <v>269</v>
      </c>
      <c r="J582" s="659"/>
      <c r="K582" s="657" t="s">
        <v>331</v>
      </c>
      <c r="M582" s="751" t="str">
        <f t="shared" si="18"/>
        <v>C0034</v>
      </c>
    </row>
    <row r="583" spans="1:13">
      <c r="A583" s="645" t="str">
        <f t="shared" si="19"/>
        <v/>
      </c>
      <c r="C583" s="660" t="s">
        <v>955</v>
      </c>
      <c r="D583" s="661" t="s">
        <v>956</v>
      </c>
      <c r="E583" s="662">
        <v>1</v>
      </c>
      <c r="F583" s="663">
        <v>1</v>
      </c>
      <c r="G583" s="663">
        <v>0</v>
      </c>
      <c r="H583" s="664">
        <v>87.443399999999997</v>
      </c>
      <c r="I583" s="664">
        <v>31.8748</v>
      </c>
      <c r="K583" s="664">
        <v>87.443399999999997</v>
      </c>
      <c r="M583" s="751" t="str">
        <f t="shared" si="18"/>
        <v>C0034</v>
      </c>
    </row>
    <row r="584" spans="1:13" ht="15.75" thickBot="1">
      <c r="A584" s="645" t="str">
        <f t="shared" si="19"/>
        <v/>
      </c>
      <c r="C584" s="659"/>
      <c r="D584" s="659"/>
      <c r="E584" s="659"/>
      <c r="F584" s="659"/>
      <c r="G584" s="659"/>
      <c r="H584" s="659"/>
      <c r="I584" s="665" t="s">
        <v>332</v>
      </c>
      <c r="J584" s="659"/>
      <c r="K584" s="666">
        <v>87.443399999999997</v>
      </c>
      <c r="M584" s="751" t="str">
        <f t="shared" si="18"/>
        <v>C0034</v>
      </c>
    </row>
    <row r="585" spans="1:13" ht="15.75" thickBot="1">
      <c r="A585" s="645" t="str">
        <f t="shared" si="19"/>
        <v/>
      </c>
      <c r="C585" s="656" t="s">
        <v>333</v>
      </c>
      <c r="D585" s="659"/>
      <c r="E585" s="657" t="s">
        <v>325</v>
      </c>
      <c r="F585" s="657" t="s">
        <v>334</v>
      </c>
      <c r="G585" s="659"/>
      <c r="H585" s="657" t="s">
        <v>327</v>
      </c>
      <c r="I585" s="1056" t="s">
        <v>335</v>
      </c>
      <c r="J585" s="1056"/>
      <c r="K585" s="1056"/>
      <c r="M585" s="751" t="str">
        <f t="shared" si="18"/>
        <v>C0034</v>
      </c>
    </row>
    <row r="586" spans="1:13">
      <c r="A586" s="645" t="str">
        <f t="shared" si="19"/>
        <v/>
      </c>
      <c r="C586" s="660" t="s">
        <v>687</v>
      </c>
      <c r="D586" s="661" t="s">
        <v>688</v>
      </c>
      <c r="E586" s="662">
        <v>3</v>
      </c>
      <c r="F586" s="660" t="s">
        <v>299</v>
      </c>
      <c r="H586" s="664">
        <v>23.0107</v>
      </c>
      <c r="K586" s="664">
        <v>69.0321</v>
      </c>
      <c r="M586" s="751" t="str">
        <f t="shared" si="18"/>
        <v>C0034</v>
      </c>
    </row>
    <row r="587" spans="1:13">
      <c r="A587" s="645" t="str">
        <f t="shared" si="19"/>
        <v/>
      </c>
      <c r="C587" s="660" t="s">
        <v>698</v>
      </c>
      <c r="D587" s="661" t="s">
        <v>699</v>
      </c>
      <c r="E587" s="662">
        <v>1</v>
      </c>
      <c r="F587" s="660" t="s">
        <v>299</v>
      </c>
      <c r="H587" s="664">
        <v>25.494900000000001</v>
      </c>
      <c r="K587" s="664">
        <v>25.494900000000001</v>
      </c>
      <c r="M587" s="751" t="str">
        <f t="shared" si="18"/>
        <v>C0034</v>
      </c>
    </row>
    <row r="588" spans="1:13">
      <c r="A588" s="645" t="str">
        <f t="shared" si="19"/>
        <v/>
      </c>
      <c r="E588" s="1054" t="s">
        <v>336</v>
      </c>
      <c r="F588" s="1054"/>
      <c r="G588" s="1054"/>
      <c r="H588" s="1054"/>
      <c r="I588" s="1054"/>
      <c r="K588" s="664">
        <v>94.527000000000001</v>
      </c>
      <c r="M588" s="751" t="str">
        <f t="shared" si="18"/>
        <v>C0034</v>
      </c>
    </row>
    <row r="589" spans="1:13" ht="15.75" thickBot="1">
      <c r="A589" s="645" t="str">
        <f t="shared" si="19"/>
        <v/>
      </c>
      <c r="C589" s="659"/>
      <c r="D589" s="659"/>
      <c r="E589" s="1056" t="s">
        <v>337</v>
      </c>
      <c r="F589" s="1056"/>
      <c r="G589" s="1056"/>
      <c r="H589" s="1056"/>
      <c r="I589" s="1056"/>
      <c r="J589" s="659"/>
      <c r="K589" s="668">
        <v>181.97040000000001</v>
      </c>
      <c r="M589" s="751" t="str">
        <f t="shared" si="18"/>
        <v>C0034</v>
      </c>
    </row>
    <row r="590" spans="1:13">
      <c r="A590" s="645" t="str">
        <f t="shared" si="19"/>
        <v/>
      </c>
      <c r="E590" s="1054" t="s">
        <v>338</v>
      </c>
      <c r="F590" s="1054"/>
      <c r="G590" s="1054"/>
      <c r="H590" s="1054"/>
      <c r="I590" s="1054"/>
      <c r="K590" s="669">
        <v>207.96619999999999</v>
      </c>
      <c r="M590" s="751" t="str">
        <f t="shared" si="18"/>
        <v>C0034</v>
      </c>
    </row>
    <row r="591" spans="1:13">
      <c r="A591" s="645" t="str">
        <f t="shared" si="19"/>
        <v/>
      </c>
      <c r="I591" s="667" t="s">
        <v>339</v>
      </c>
      <c r="K591" s="670" t="s">
        <v>265</v>
      </c>
      <c r="M591" s="751" t="str">
        <f t="shared" si="18"/>
        <v>C0034</v>
      </c>
    </row>
    <row r="592" spans="1:13" ht="15.75" thickBot="1">
      <c r="A592" s="645" t="str">
        <f t="shared" si="19"/>
        <v/>
      </c>
      <c r="C592" s="659"/>
      <c r="D592" s="659"/>
      <c r="E592" s="659"/>
      <c r="F592" s="659"/>
      <c r="G592" s="659"/>
      <c r="H592" s="659"/>
      <c r="I592" s="665" t="s">
        <v>340</v>
      </c>
      <c r="J592" s="659"/>
      <c r="K592" s="668" t="s">
        <v>265</v>
      </c>
      <c r="M592" s="751" t="str">
        <f t="shared" si="18"/>
        <v>C0034</v>
      </c>
    </row>
    <row r="593" spans="1:13" ht="15.75" thickBot="1">
      <c r="A593" s="645" t="str">
        <f t="shared" si="19"/>
        <v/>
      </c>
      <c r="C593" s="656" t="s">
        <v>341</v>
      </c>
      <c r="D593" s="659"/>
      <c r="E593" s="657" t="s">
        <v>325</v>
      </c>
      <c r="F593" s="657" t="s">
        <v>334</v>
      </c>
      <c r="G593" s="659"/>
      <c r="H593" s="657" t="s">
        <v>342</v>
      </c>
      <c r="I593" s="1056" t="s">
        <v>343</v>
      </c>
      <c r="J593" s="1056"/>
      <c r="K593" s="1056"/>
      <c r="M593" s="751" t="str">
        <f t="shared" si="18"/>
        <v>C0034</v>
      </c>
    </row>
    <row r="594" spans="1:13">
      <c r="A594" s="645" t="str">
        <f t="shared" si="19"/>
        <v/>
      </c>
      <c r="C594" s="660" t="s">
        <v>957</v>
      </c>
      <c r="D594" s="661" t="s">
        <v>958</v>
      </c>
      <c r="E594" s="662">
        <v>0.05</v>
      </c>
      <c r="F594" s="660" t="s">
        <v>791</v>
      </c>
      <c r="H594" s="664">
        <v>850</v>
      </c>
      <c r="K594" s="664">
        <v>42.5</v>
      </c>
      <c r="M594" s="751" t="str">
        <f t="shared" si="18"/>
        <v>C0034</v>
      </c>
    </row>
    <row r="595" spans="1:13">
      <c r="A595" s="645" t="str">
        <f t="shared" si="19"/>
        <v/>
      </c>
      <c r="C595" s="660" t="s">
        <v>973</v>
      </c>
      <c r="D595" s="661" t="s">
        <v>974</v>
      </c>
      <c r="E595" s="662">
        <v>0.25</v>
      </c>
      <c r="F595" s="660" t="s">
        <v>791</v>
      </c>
      <c r="H595" s="664">
        <v>1107.6036999999999</v>
      </c>
      <c r="K595" s="664">
        <v>276.90089999999998</v>
      </c>
      <c r="M595" s="751" t="str">
        <f t="shared" si="18"/>
        <v>C0034</v>
      </c>
    </row>
    <row r="596" spans="1:13">
      <c r="A596" s="645" t="str">
        <f t="shared" si="19"/>
        <v/>
      </c>
      <c r="C596" s="660" t="s">
        <v>975</v>
      </c>
      <c r="D596" s="661" t="s">
        <v>976</v>
      </c>
      <c r="E596" s="662">
        <v>0.25</v>
      </c>
      <c r="F596" s="660" t="s">
        <v>791</v>
      </c>
      <c r="H596" s="664">
        <v>977.89790000000005</v>
      </c>
      <c r="K596" s="664">
        <v>244.47450000000001</v>
      </c>
      <c r="M596" s="751" t="str">
        <f t="shared" si="18"/>
        <v>C0034</v>
      </c>
    </row>
    <row r="597" spans="1:13">
      <c r="A597" s="645" t="str">
        <f t="shared" si="19"/>
        <v/>
      </c>
      <c r="C597" s="660" t="s">
        <v>963</v>
      </c>
      <c r="D597" s="661" t="s">
        <v>964</v>
      </c>
      <c r="E597" s="662">
        <v>0.01</v>
      </c>
      <c r="F597" s="660" t="s">
        <v>785</v>
      </c>
      <c r="H597" s="664">
        <v>670</v>
      </c>
      <c r="K597" s="664">
        <v>6.7</v>
      </c>
      <c r="M597" s="751" t="str">
        <f t="shared" si="18"/>
        <v>C0034</v>
      </c>
    </row>
    <row r="598" spans="1:13">
      <c r="A598" s="645" t="str">
        <f t="shared" si="19"/>
        <v/>
      </c>
      <c r="C598" s="660" t="s">
        <v>965</v>
      </c>
      <c r="D598" s="661" t="s">
        <v>966</v>
      </c>
      <c r="E598" s="662">
        <v>5.0000000000000001E-3</v>
      </c>
      <c r="F598" s="660" t="s">
        <v>785</v>
      </c>
      <c r="H598" s="664">
        <v>330.83120000000002</v>
      </c>
      <c r="K598" s="664">
        <v>1.6541999999999999</v>
      </c>
      <c r="M598" s="751" t="str">
        <f t="shared" si="18"/>
        <v>C0034</v>
      </c>
    </row>
    <row r="599" spans="1:13">
      <c r="A599" s="645" t="str">
        <f t="shared" si="19"/>
        <v/>
      </c>
      <c r="C599" s="660" t="s">
        <v>977</v>
      </c>
      <c r="D599" s="661" t="s">
        <v>978</v>
      </c>
      <c r="E599" s="662">
        <v>0.125</v>
      </c>
      <c r="F599" s="660" t="s">
        <v>791</v>
      </c>
      <c r="H599" s="664">
        <v>725</v>
      </c>
      <c r="K599" s="664">
        <v>90.625</v>
      </c>
      <c r="M599" s="751" t="str">
        <f t="shared" si="18"/>
        <v>C0034</v>
      </c>
    </row>
    <row r="600" spans="1:13" ht="15.75" thickBot="1">
      <c r="A600" s="645" t="str">
        <f t="shared" si="19"/>
        <v/>
      </c>
      <c r="C600" s="659"/>
      <c r="D600" s="659"/>
      <c r="E600" s="1056" t="s">
        <v>344</v>
      </c>
      <c r="F600" s="1056"/>
      <c r="G600" s="1056"/>
      <c r="H600" s="1056"/>
      <c r="I600" s="1056"/>
      <c r="J600" s="659"/>
      <c r="K600" s="666">
        <v>662.8546</v>
      </c>
      <c r="M600" s="751" t="str">
        <f t="shared" si="18"/>
        <v>C0034</v>
      </c>
    </row>
    <row r="601" spans="1:13" ht="15.75" thickBot="1">
      <c r="A601" s="645" t="str">
        <f t="shared" si="19"/>
        <v/>
      </c>
      <c r="C601" s="656" t="s">
        <v>345</v>
      </c>
      <c r="D601" s="659"/>
      <c r="E601" s="657" t="s">
        <v>325</v>
      </c>
      <c r="F601" s="657" t="s">
        <v>334</v>
      </c>
      <c r="G601" s="659"/>
      <c r="H601" s="657" t="s">
        <v>343</v>
      </c>
      <c r="I601" s="1056" t="s">
        <v>343</v>
      </c>
      <c r="J601" s="1056"/>
      <c r="K601" s="1056"/>
      <c r="M601" s="751" t="str">
        <f t="shared" si="18"/>
        <v>C0034</v>
      </c>
    </row>
    <row r="602" spans="1:13" ht="15.75" thickBot="1">
      <c r="A602" s="645" t="str">
        <f t="shared" si="19"/>
        <v/>
      </c>
      <c r="C602" s="659"/>
      <c r="D602" s="659"/>
      <c r="E602" s="1056" t="s">
        <v>346</v>
      </c>
      <c r="F602" s="1056"/>
      <c r="G602" s="1056"/>
      <c r="H602" s="1056"/>
      <c r="I602" s="1056"/>
      <c r="J602" s="659"/>
      <c r="K602" s="666"/>
      <c r="M602" s="751" t="str">
        <f t="shared" si="18"/>
        <v>C0034</v>
      </c>
    </row>
    <row r="603" spans="1:13" ht="15.75" thickBot="1">
      <c r="A603" s="645" t="str">
        <f t="shared" si="19"/>
        <v/>
      </c>
      <c r="C603" s="659"/>
      <c r="D603" s="659"/>
      <c r="E603" s="659"/>
      <c r="F603" s="659"/>
      <c r="G603" s="659"/>
      <c r="H603" s="659"/>
      <c r="I603" s="665" t="s">
        <v>850</v>
      </c>
      <c r="J603" s="659"/>
      <c r="K603" s="668">
        <v>870.82079999999996</v>
      </c>
      <c r="M603" s="751" t="str">
        <f t="shared" si="18"/>
        <v>C0034</v>
      </c>
    </row>
    <row r="604" spans="1:13" ht="15.75" thickBot="1">
      <c r="A604" s="645" t="str">
        <f t="shared" si="19"/>
        <v/>
      </c>
      <c r="C604" s="656" t="s">
        <v>347</v>
      </c>
      <c r="D604" s="659"/>
      <c r="E604" s="657" t="s">
        <v>146</v>
      </c>
      <c r="F604" s="657" t="s">
        <v>325</v>
      </c>
      <c r="G604" s="657" t="s">
        <v>334</v>
      </c>
      <c r="H604" s="659"/>
      <c r="I604" s="657" t="s">
        <v>343</v>
      </c>
      <c r="J604" s="1056" t="s">
        <v>343</v>
      </c>
      <c r="K604" s="1056"/>
      <c r="M604" s="751" t="str">
        <f t="shared" si="18"/>
        <v>C0034</v>
      </c>
    </row>
    <row r="605" spans="1:13" ht="15.75" thickBot="1">
      <c r="A605" s="645" t="str">
        <f t="shared" si="19"/>
        <v/>
      </c>
      <c r="C605" s="659"/>
      <c r="D605" s="659"/>
      <c r="E605" s="1056" t="s">
        <v>348</v>
      </c>
      <c r="F605" s="1056"/>
      <c r="G605" s="1056"/>
      <c r="H605" s="1056"/>
      <c r="I605" s="1056"/>
      <c r="J605" s="659"/>
      <c r="K605" s="668"/>
      <c r="M605" s="751" t="str">
        <f t="shared" si="18"/>
        <v>C0034</v>
      </c>
    </row>
    <row r="606" spans="1:13" ht="15.75" thickBot="1">
      <c r="A606" s="645" t="str">
        <f t="shared" si="19"/>
        <v/>
      </c>
      <c r="C606" s="1057" t="s">
        <v>349</v>
      </c>
      <c r="D606" s="1057"/>
      <c r="E606" s="1058" t="s">
        <v>325</v>
      </c>
      <c r="F606" s="1058" t="s">
        <v>334</v>
      </c>
      <c r="G606" s="1058" t="s">
        <v>350</v>
      </c>
      <c r="H606" s="1058"/>
      <c r="I606" s="1058"/>
      <c r="K606" s="1056" t="s">
        <v>343</v>
      </c>
      <c r="M606" s="751" t="str">
        <f t="shared" si="18"/>
        <v>C0034</v>
      </c>
    </row>
    <row r="607" spans="1:13" ht="15.75" thickBot="1">
      <c r="A607" s="645" t="str">
        <f t="shared" si="19"/>
        <v/>
      </c>
      <c r="C607" s="1057"/>
      <c r="D607" s="1057"/>
      <c r="E607" s="1058"/>
      <c r="F607" s="1058"/>
      <c r="G607" s="657" t="s">
        <v>139</v>
      </c>
      <c r="H607" s="657" t="s">
        <v>140</v>
      </c>
      <c r="I607" s="657" t="s">
        <v>141</v>
      </c>
      <c r="J607" s="659"/>
      <c r="K607" s="1056"/>
      <c r="M607" s="751" t="str">
        <f t="shared" si="18"/>
        <v>C0034</v>
      </c>
    </row>
    <row r="608" spans="1:13">
      <c r="A608" s="645" t="str">
        <f t="shared" si="19"/>
        <v/>
      </c>
      <c r="E608" s="1054" t="s">
        <v>351</v>
      </c>
      <c r="F608" s="1054"/>
      <c r="G608" s="1054"/>
      <c r="H608" s="1054"/>
      <c r="I608" s="1054"/>
      <c r="M608" s="751" t="str">
        <f t="shared" si="18"/>
        <v>C0034</v>
      </c>
    </row>
    <row r="609" spans="1:13" ht="15.75" thickBot="1">
      <c r="A609" s="645" t="str">
        <f t="shared" si="19"/>
        <v>C0034</v>
      </c>
      <c r="C609" s="647"/>
      <c r="D609" s="647"/>
      <c r="E609" s="647"/>
      <c r="F609" s="647"/>
      <c r="G609" s="1055" t="s">
        <v>352</v>
      </c>
      <c r="H609" s="1055"/>
      <c r="I609" s="1055"/>
      <c r="J609" s="647"/>
      <c r="K609" s="671">
        <v>870.82</v>
      </c>
      <c r="M609" s="751" t="str">
        <f t="shared" si="18"/>
        <v>C0034</v>
      </c>
    </row>
    <row r="610" spans="1:13" ht="15.75" thickTop="1">
      <c r="A610" s="645" t="str">
        <f t="shared" si="19"/>
        <v/>
      </c>
      <c r="C610" s="672" t="s">
        <v>851</v>
      </c>
      <c r="M610" s="751" t="str">
        <f t="shared" si="18"/>
        <v>C0034</v>
      </c>
    </row>
    <row r="611" spans="1:13">
      <c r="A611" s="645" t="str">
        <f t="shared" si="19"/>
        <v/>
      </c>
      <c r="M611" s="751" t="str">
        <f t="shared" si="18"/>
        <v>C0034</v>
      </c>
    </row>
    <row r="612" spans="1:13" ht="23.25" thickBot="1">
      <c r="A612" s="645" t="str">
        <f t="shared" si="19"/>
        <v/>
      </c>
      <c r="C612" s="646"/>
      <c r="D612" s="647"/>
      <c r="E612" s="647"/>
      <c r="F612" s="647"/>
      <c r="G612" s="647"/>
      <c r="H612" s="647"/>
      <c r="I612" s="647"/>
      <c r="J612" s="647"/>
      <c r="K612" s="648"/>
      <c r="M612" s="751" t="str">
        <f t="shared" si="18"/>
        <v>C0034</v>
      </c>
    </row>
    <row r="613" spans="1:13" ht="18.75" thickTop="1">
      <c r="A613" s="645" t="str">
        <f t="shared" si="19"/>
        <v/>
      </c>
      <c r="C613" s="650" t="s">
        <v>829</v>
      </c>
      <c r="F613" s="650"/>
      <c r="M613" s="751" t="str">
        <f t="shared" si="18"/>
        <v>C0035</v>
      </c>
    </row>
    <row r="614" spans="1:13" ht="15.75">
      <c r="A614" s="645" t="str">
        <f t="shared" si="19"/>
        <v/>
      </c>
      <c r="C614" s="652" t="s">
        <v>322</v>
      </c>
      <c r="F614" s="652" t="s">
        <v>830</v>
      </c>
      <c r="I614" s="653" t="s">
        <v>831</v>
      </c>
      <c r="J614" s="654">
        <v>1.75</v>
      </c>
      <c r="K614" s="652" t="s">
        <v>785</v>
      </c>
      <c r="M614" s="751" t="str">
        <f t="shared" si="18"/>
        <v>C0035</v>
      </c>
    </row>
    <row r="615" spans="1:13" ht="16.5" thickBot="1">
      <c r="A615" s="645" t="str">
        <f t="shared" si="19"/>
        <v/>
      </c>
      <c r="C615" s="655" t="s">
        <v>979</v>
      </c>
      <c r="D615" s="1059" t="s">
        <v>980</v>
      </c>
      <c r="E615" s="1059"/>
      <c r="F615" s="1059"/>
      <c r="G615" s="1059"/>
      <c r="H615" s="1059"/>
      <c r="I615" s="1059"/>
      <c r="J615" s="1060" t="s">
        <v>323</v>
      </c>
      <c r="K615" s="1060"/>
      <c r="M615" s="751" t="str">
        <f t="shared" si="18"/>
        <v>C0035</v>
      </c>
    </row>
    <row r="616" spans="1:13" ht="15.75" thickBot="1">
      <c r="A616" s="645" t="str">
        <f t="shared" si="19"/>
        <v/>
      </c>
      <c r="C616" s="1057" t="s">
        <v>324</v>
      </c>
      <c r="D616" s="1057"/>
      <c r="E616" s="1058" t="s">
        <v>325</v>
      </c>
      <c r="F616" s="1058" t="s">
        <v>326</v>
      </c>
      <c r="G616" s="1058"/>
      <c r="H616" s="1058" t="s">
        <v>327</v>
      </c>
      <c r="I616" s="1058"/>
      <c r="K616" s="658" t="s">
        <v>328</v>
      </c>
      <c r="M616" s="751" t="str">
        <f t="shared" si="18"/>
        <v>C0035</v>
      </c>
    </row>
    <row r="617" spans="1:13" ht="15.75" thickBot="1">
      <c r="A617" s="645" t="str">
        <f t="shared" si="19"/>
        <v/>
      </c>
      <c r="C617" s="1057"/>
      <c r="D617" s="1057"/>
      <c r="E617" s="1058"/>
      <c r="F617" s="657" t="s">
        <v>834</v>
      </c>
      <c r="G617" s="657" t="s">
        <v>330</v>
      </c>
      <c r="H617" s="657" t="s">
        <v>297</v>
      </c>
      <c r="I617" s="657" t="s">
        <v>269</v>
      </c>
      <c r="J617" s="659"/>
      <c r="K617" s="657" t="s">
        <v>331</v>
      </c>
      <c r="M617" s="751" t="str">
        <f t="shared" si="18"/>
        <v>C0035</v>
      </c>
    </row>
    <row r="618" spans="1:13">
      <c r="A618" s="645" t="str">
        <f t="shared" si="19"/>
        <v/>
      </c>
      <c r="C618" s="660" t="s">
        <v>955</v>
      </c>
      <c r="D618" s="661" t="s">
        <v>956</v>
      </c>
      <c r="E618" s="662">
        <v>1</v>
      </c>
      <c r="F618" s="663">
        <v>1</v>
      </c>
      <c r="G618" s="663">
        <v>0</v>
      </c>
      <c r="H618" s="664">
        <v>87.443399999999997</v>
      </c>
      <c r="I618" s="664">
        <v>31.8748</v>
      </c>
      <c r="K618" s="664">
        <v>87.443399999999997</v>
      </c>
      <c r="M618" s="751" t="str">
        <f t="shared" si="18"/>
        <v>C0035</v>
      </c>
    </row>
    <row r="619" spans="1:13" ht="15.75" thickBot="1">
      <c r="A619" s="645" t="str">
        <f t="shared" si="19"/>
        <v/>
      </c>
      <c r="C619" s="659"/>
      <c r="D619" s="659"/>
      <c r="E619" s="659"/>
      <c r="F619" s="659"/>
      <c r="G619" s="659"/>
      <c r="H619" s="659"/>
      <c r="I619" s="665" t="s">
        <v>332</v>
      </c>
      <c r="J619" s="659"/>
      <c r="K619" s="666">
        <v>87.443399999999997</v>
      </c>
      <c r="M619" s="751" t="str">
        <f t="shared" si="18"/>
        <v>C0035</v>
      </c>
    </row>
    <row r="620" spans="1:13" ht="15.75" thickBot="1">
      <c r="A620" s="645" t="str">
        <f t="shared" si="19"/>
        <v/>
      </c>
      <c r="C620" s="656" t="s">
        <v>333</v>
      </c>
      <c r="D620" s="659"/>
      <c r="E620" s="657" t="s">
        <v>325</v>
      </c>
      <c r="F620" s="657" t="s">
        <v>334</v>
      </c>
      <c r="G620" s="659"/>
      <c r="H620" s="657" t="s">
        <v>327</v>
      </c>
      <c r="I620" s="1056" t="s">
        <v>335</v>
      </c>
      <c r="J620" s="1056"/>
      <c r="K620" s="1056"/>
      <c r="M620" s="751" t="str">
        <f t="shared" si="18"/>
        <v>C0035</v>
      </c>
    </row>
    <row r="621" spans="1:13">
      <c r="A621" s="645" t="str">
        <f t="shared" si="19"/>
        <v/>
      </c>
      <c r="C621" s="660" t="s">
        <v>687</v>
      </c>
      <c r="D621" s="661" t="s">
        <v>688</v>
      </c>
      <c r="E621" s="662">
        <v>3</v>
      </c>
      <c r="F621" s="660" t="s">
        <v>299</v>
      </c>
      <c r="H621" s="664">
        <v>23.0107</v>
      </c>
      <c r="K621" s="664">
        <v>69.0321</v>
      </c>
      <c r="M621" s="751" t="str">
        <f t="shared" si="18"/>
        <v>C0035</v>
      </c>
    </row>
    <row r="622" spans="1:13">
      <c r="A622" s="645" t="str">
        <f t="shared" si="19"/>
        <v/>
      </c>
      <c r="C622" s="660" t="s">
        <v>698</v>
      </c>
      <c r="D622" s="661" t="s">
        <v>699</v>
      </c>
      <c r="E622" s="662">
        <v>1</v>
      </c>
      <c r="F622" s="660" t="s">
        <v>299</v>
      </c>
      <c r="H622" s="664">
        <v>25.494900000000001</v>
      </c>
      <c r="K622" s="664">
        <v>25.494900000000001</v>
      </c>
      <c r="M622" s="751" t="str">
        <f t="shared" si="18"/>
        <v>C0035</v>
      </c>
    </row>
    <row r="623" spans="1:13">
      <c r="A623" s="645" t="str">
        <f t="shared" si="19"/>
        <v/>
      </c>
      <c r="E623" s="1054" t="s">
        <v>336</v>
      </c>
      <c r="F623" s="1054"/>
      <c r="G623" s="1054"/>
      <c r="H623" s="1054"/>
      <c r="I623" s="1054"/>
      <c r="K623" s="664">
        <v>94.527000000000001</v>
      </c>
      <c r="M623" s="751" t="str">
        <f t="shared" si="18"/>
        <v>C0035</v>
      </c>
    </row>
    <row r="624" spans="1:13" ht="15.75" thickBot="1">
      <c r="A624" s="645" t="str">
        <f t="shared" si="19"/>
        <v/>
      </c>
      <c r="C624" s="659"/>
      <c r="D624" s="659"/>
      <c r="E624" s="1056" t="s">
        <v>337</v>
      </c>
      <c r="F624" s="1056"/>
      <c r="G624" s="1056"/>
      <c r="H624" s="1056"/>
      <c r="I624" s="1056"/>
      <c r="J624" s="659"/>
      <c r="K624" s="668">
        <v>181.97040000000001</v>
      </c>
      <c r="M624" s="751" t="str">
        <f t="shared" si="18"/>
        <v>C0035</v>
      </c>
    </row>
    <row r="625" spans="1:13">
      <c r="A625" s="645" t="str">
        <f t="shared" si="19"/>
        <v/>
      </c>
      <c r="E625" s="1054" t="s">
        <v>338</v>
      </c>
      <c r="F625" s="1054"/>
      <c r="G625" s="1054"/>
      <c r="H625" s="1054"/>
      <c r="I625" s="1054"/>
      <c r="K625" s="669">
        <v>103.98309999999999</v>
      </c>
      <c r="M625" s="751" t="str">
        <f t="shared" si="18"/>
        <v>C0035</v>
      </c>
    </row>
    <row r="626" spans="1:13">
      <c r="A626" s="645" t="str">
        <f t="shared" si="19"/>
        <v/>
      </c>
      <c r="I626" s="667" t="s">
        <v>339</v>
      </c>
      <c r="K626" s="670" t="s">
        <v>265</v>
      </c>
      <c r="M626" s="751" t="str">
        <f t="shared" si="18"/>
        <v>C0035</v>
      </c>
    </row>
    <row r="627" spans="1:13" ht="15.75" thickBot="1">
      <c r="A627" s="645" t="str">
        <f t="shared" si="19"/>
        <v/>
      </c>
      <c r="C627" s="659"/>
      <c r="D627" s="659"/>
      <c r="E627" s="659"/>
      <c r="F627" s="659"/>
      <c r="G627" s="659"/>
      <c r="H627" s="659"/>
      <c r="I627" s="665" t="s">
        <v>340</v>
      </c>
      <c r="J627" s="659"/>
      <c r="K627" s="668" t="s">
        <v>265</v>
      </c>
      <c r="M627" s="751" t="str">
        <f t="shared" si="18"/>
        <v>C0035</v>
      </c>
    </row>
    <row r="628" spans="1:13" ht="15.75" thickBot="1">
      <c r="A628" s="645" t="str">
        <f t="shared" si="19"/>
        <v/>
      </c>
      <c r="C628" s="656" t="s">
        <v>341</v>
      </c>
      <c r="D628" s="659"/>
      <c r="E628" s="657" t="s">
        <v>325</v>
      </c>
      <c r="F628" s="657" t="s">
        <v>334</v>
      </c>
      <c r="G628" s="659"/>
      <c r="H628" s="657" t="s">
        <v>342</v>
      </c>
      <c r="I628" s="1056" t="s">
        <v>343</v>
      </c>
      <c r="J628" s="1056"/>
      <c r="K628" s="1056"/>
      <c r="M628" s="751" t="str">
        <f t="shared" si="18"/>
        <v>C0035</v>
      </c>
    </row>
    <row r="629" spans="1:13">
      <c r="A629" s="645" t="str">
        <f t="shared" si="19"/>
        <v/>
      </c>
      <c r="C629" s="660" t="s">
        <v>981</v>
      </c>
      <c r="D629" s="661" t="s">
        <v>982</v>
      </c>
      <c r="E629" s="662">
        <v>4.0000000000000001E-3</v>
      </c>
      <c r="F629" s="660" t="s">
        <v>791</v>
      </c>
      <c r="H629" s="664">
        <v>1200</v>
      </c>
      <c r="K629" s="664">
        <v>4.8</v>
      </c>
      <c r="M629" s="751" t="str">
        <f t="shared" si="18"/>
        <v>C0035</v>
      </c>
    </row>
    <row r="630" spans="1:13">
      <c r="A630" s="645" t="str">
        <f t="shared" si="19"/>
        <v/>
      </c>
      <c r="C630" s="660" t="s">
        <v>983</v>
      </c>
      <c r="D630" s="661" t="s">
        <v>984</v>
      </c>
      <c r="E630" s="662">
        <v>0.02</v>
      </c>
      <c r="F630" s="660" t="s">
        <v>791</v>
      </c>
      <c r="H630" s="664">
        <v>407.47879999999998</v>
      </c>
      <c r="K630" s="664">
        <v>8.1495999999999995</v>
      </c>
      <c r="M630" s="751" t="str">
        <f t="shared" si="18"/>
        <v>C0035</v>
      </c>
    </row>
    <row r="631" spans="1:13">
      <c r="A631" s="645" t="str">
        <f t="shared" si="19"/>
        <v/>
      </c>
      <c r="C631" s="660" t="s">
        <v>985</v>
      </c>
      <c r="D631" s="661" t="s">
        <v>986</v>
      </c>
      <c r="E631" s="662">
        <v>0.02</v>
      </c>
      <c r="F631" s="660" t="s">
        <v>791</v>
      </c>
      <c r="H631" s="664">
        <v>599.72220000000004</v>
      </c>
      <c r="K631" s="664">
        <v>11.994400000000001</v>
      </c>
      <c r="M631" s="751" t="str">
        <f t="shared" si="18"/>
        <v>C0035</v>
      </c>
    </row>
    <row r="632" spans="1:13">
      <c r="A632" s="645" t="str">
        <f t="shared" si="19"/>
        <v/>
      </c>
      <c r="C632" s="660" t="s">
        <v>987</v>
      </c>
      <c r="D632" s="661" t="s">
        <v>988</v>
      </c>
      <c r="E632" s="662">
        <v>2E-3</v>
      </c>
      <c r="F632" s="660" t="s">
        <v>785</v>
      </c>
      <c r="H632" s="664">
        <v>957.5</v>
      </c>
      <c r="K632" s="664">
        <v>1.915</v>
      </c>
      <c r="M632" s="751" t="str">
        <f t="shared" si="18"/>
        <v>C0035</v>
      </c>
    </row>
    <row r="633" spans="1:13">
      <c r="A633" s="645" t="str">
        <f t="shared" si="19"/>
        <v/>
      </c>
      <c r="C633" s="660" t="s">
        <v>989</v>
      </c>
      <c r="D633" s="661" t="s">
        <v>990</v>
      </c>
      <c r="E633" s="662">
        <v>1E-3</v>
      </c>
      <c r="F633" s="660" t="s">
        <v>785</v>
      </c>
      <c r="H633" s="664">
        <v>414.351</v>
      </c>
      <c r="K633" s="664">
        <v>0.41439999999999999</v>
      </c>
      <c r="M633" s="751" t="str">
        <f t="shared" si="18"/>
        <v>C0035</v>
      </c>
    </row>
    <row r="634" spans="1:13">
      <c r="A634" s="645" t="str">
        <f t="shared" si="19"/>
        <v/>
      </c>
      <c r="C634" s="660" t="s">
        <v>991</v>
      </c>
      <c r="D634" s="661" t="s">
        <v>992</v>
      </c>
      <c r="E634" s="662">
        <v>0.01</v>
      </c>
      <c r="F634" s="660" t="s">
        <v>791</v>
      </c>
      <c r="H634" s="664">
        <v>427.56450000000001</v>
      </c>
      <c r="K634" s="664">
        <v>4.2755999999999998</v>
      </c>
      <c r="M634" s="751" t="str">
        <f t="shared" si="18"/>
        <v>C0035</v>
      </c>
    </row>
    <row r="635" spans="1:13" ht="15.75" thickBot="1">
      <c r="A635" s="645" t="str">
        <f t="shared" si="19"/>
        <v/>
      </c>
      <c r="C635" s="659"/>
      <c r="D635" s="659"/>
      <c r="E635" s="1056" t="s">
        <v>344</v>
      </c>
      <c r="F635" s="1056"/>
      <c r="G635" s="1056"/>
      <c r="H635" s="1056"/>
      <c r="I635" s="1056"/>
      <c r="J635" s="659"/>
      <c r="K635" s="666">
        <v>31.548999999999999</v>
      </c>
      <c r="M635" s="751" t="str">
        <f t="shared" si="18"/>
        <v>C0035</v>
      </c>
    </row>
    <row r="636" spans="1:13" ht="15.75" thickBot="1">
      <c r="A636" s="645" t="str">
        <f t="shared" si="19"/>
        <v/>
      </c>
      <c r="C636" s="656" t="s">
        <v>345</v>
      </c>
      <c r="D636" s="659"/>
      <c r="E636" s="657" t="s">
        <v>325</v>
      </c>
      <c r="F636" s="657" t="s">
        <v>334</v>
      </c>
      <c r="G636" s="659"/>
      <c r="H636" s="657" t="s">
        <v>343</v>
      </c>
      <c r="I636" s="1056" t="s">
        <v>343</v>
      </c>
      <c r="J636" s="1056"/>
      <c r="K636" s="1056"/>
      <c r="M636" s="751" t="str">
        <f t="shared" si="18"/>
        <v>C0035</v>
      </c>
    </row>
    <row r="637" spans="1:13" ht="15.75" thickBot="1">
      <c r="A637" s="645" t="str">
        <f t="shared" si="19"/>
        <v/>
      </c>
      <c r="C637" s="659"/>
      <c r="D637" s="659"/>
      <c r="E637" s="1056" t="s">
        <v>346</v>
      </c>
      <c r="F637" s="1056"/>
      <c r="G637" s="1056"/>
      <c r="H637" s="1056"/>
      <c r="I637" s="1056"/>
      <c r="J637" s="659"/>
      <c r="K637" s="666"/>
      <c r="M637" s="751" t="str">
        <f t="shared" si="18"/>
        <v>C0035</v>
      </c>
    </row>
    <row r="638" spans="1:13" ht="15.75" thickBot="1">
      <c r="A638" s="645" t="str">
        <f t="shared" si="19"/>
        <v/>
      </c>
      <c r="C638" s="659"/>
      <c r="D638" s="659"/>
      <c r="E638" s="659"/>
      <c r="F638" s="659"/>
      <c r="G638" s="659"/>
      <c r="H638" s="659"/>
      <c r="I638" s="665" t="s">
        <v>850</v>
      </c>
      <c r="J638" s="659"/>
      <c r="K638" s="668">
        <v>135.53210000000001</v>
      </c>
      <c r="M638" s="751" t="str">
        <f t="shared" si="18"/>
        <v>C0035</v>
      </c>
    </row>
    <row r="639" spans="1:13" ht="15.75" thickBot="1">
      <c r="A639" s="645" t="str">
        <f t="shared" si="19"/>
        <v/>
      </c>
      <c r="C639" s="656" t="s">
        <v>347</v>
      </c>
      <c r="D639" s="659"/>
      <c r="E639" s="657" t="s">
        <v>146</v>
      </c>
      <c r="F639" s="657" t="s">
        <v>325</v>
      </c>
      <c r="G639" s="657" t="s">
        <v>334</v>
      </c>
      <c r="H639" s="659"/>
      <c r="I639" s="657" t="s">
        <v>343</v>
      </c>
      <c r="J639" s="1056" t="s">
        <v>343</v>
      </c>
      <c r="K639" s="1056"/>
      <c r="M639" s="751" t="str">
        <f t="shared" si="18"/>
        <v>C0035</v>
      </c>
    </row>
    <row r="640" spans="1:13" ht="15.75" thickBot="1">
      <c r="A640" s="645" t="str">
        <f t="shared" si="19"/>
        <v/>
      </c>
      <c r="C640" s="659"/>
      <c r="D640" s="659"/>
      <c r="E640" s="1056" t="s">
        <v>348</v>
      </c>
      <c r="F640" s="1056"/>
      <c r="G640" s="1056"/>
      <c r="H640" s="1056"/>
      <c r="I640" s="1056"/>
      <c r="J640" s="659"/>
      <c r="K640" s="668"/>
      <c r="M640" s="751" t="str">
        <f t="shared" si="18"/>
        <v>C0035</v>
      </c>
    </row>
    <row r="641" spans="1:13" ht="15.75" thickBot="1">
      <c r="A641" s="645" t="str">
        <f t="shared" si="19"/>
        <v/>
      </c>
      <c r="C641" s="1057" t="s">
        <v>349</v>
      </c>
      <c r="D641" s="1057"/>
      <c r="E641" s="1058" t="s">
        <v>325</v>
      </c>
      <c r="F641" s="1058" t="s">
        <v>334</v>
      </c>
      <c r="G641" s="1058" t="s">
        <v>350</v>
      </c>
      <c r="H641" s="1058"/>
      <c r="I641" s="1058"/>
      <c r="K641" s="1056" t="s">
        <v>343</v>
      </c>
      <c r="M641" s="751" t="str">
        <f t="shared" si="18"/>
        <v>C0035</v>
      </c>
    </row>
    <row r="642" spans="1:13" ht="15.75" thickBot="1">
      <c r="A642" s="645" t="str">
        <f t="shared" si="19"/>
        <v/>
      </c>
      <c r="C642" s="1057"/>
      <c r="D642" s="1057"/>
      <c r="E642" s="1058"/>
      <c r="F642" s="1058"/>
      <c r="G642" s="657" t="s">
        <v>139</v>
      </c>
      <c r="H642" s="657" t="s">
        <v>140</v>
      </c>
      <c r="I642" s="657" t="s">
        <v>141</v>
      </c>
      <c r="J642" s="659"/>
      <c r="K642" s="1056"/>
      <c r="M642" s="751" t="str">
        <f t="shared" si="18"/>
        <v>C0035</v>
      </c>
    </row>
    <row r="643" spans="1:13">
      <c r="A643" s="645" t="str">
        <f t="shared" si="19"/>
        <v/>
      </c>
      <c r="E643" s="1054" t="s">
        <v>351</v>
      </c>
      <c r="F643" s="1054"/>
      <c r="G643" s="1054"/>
      <c r="H643" s="1054"/>
      <c r="I643" s="1054"/>
      <c r="M643" s="751" t="str">
        <f t="shared" ref="M643:M706" si="20">IF(C643="TABELA DE PREÇOS DE CONSULTORIA",C645,M642)</f>
        <v>C0035</v>
      </c>
    </row>
    <row r="644" spans="1:13" ht="15.75" thickBot="1">
      <c r="A644" s="645" t="str">
        <f t="shared" si="19"/>
        <v>C0035</v>
      </c>
      <c r="C644" s="647"/>
      <c r="D644" s="647"/>
      <c r="E644" s="647"/>
      <c r="F644" s="647"/>
      <c r="G644" s="1055" t="s">
        <v>352</v>
      </c>
      <c r="H644" s="1055"/>
      <c r="I644" s="1055"/>
      <c r="J644" s="647"/>
      <c r="K644" s="671">
        <v>135.53</v>
      </c>
      <c r="M644" s="751" t="str">
        <f t="shared" si="20"/>
        <v>C0035</v>
      </c>
    </row>
    <row r="645" spans="1:13" ht="15.75" thickTop="1">
      <c r="A645" s="645" t="str">
        <f t="shared" ref="A645:A708" si="21">IF(G645="Custo unitário direto total",M645,"")</f>
        <v/>
      </c>
      <c r="C645" s="672" t="s">
        <v>851</v>
      </c>
      <c r="M645" s="751" t="str">
        <f t="shared" si="20"/>
        <v>C0035</v>
      </c>
    </row>
    <row r="646" spans="1:13">
      <c r="A646" s="645" t="str">
        <f t="shared" si="21"/>
        <v/>
      </c>
      <c r="M646" s="751" t="str">
        <f t="shared" si="20"/>
        <v>C0035</v>
      </c>
    </row>
    <row r="647" spans="1:13" ht="23.25" thickBot="1">
      <c r="A647" s="645" t="str">
        <f t="shared" si="21"/>
        <v/>
      </c>
      <c r="C647" s="646"/>
      <c r="D647" s="647"/>
      <c r="E647" s="647"/>
      <c r="F647" s="647"/>
      <c r="G647" s="647"/>
      <c r="H647" s="647"/>
      <c r="I647" s="647"/>
      <c r="J647" s="647"/>
      <c r="K647" s="648"/>
      <c r="M647" s="751" t="str">
        <f t="shared" si="20"/>
        <v>C0035</v>
      </c>
    </row>
    <row r="648" spans="1:13" ht="18.75" thickTop="1">
      <c r="A648" s="645" t="str">
        <f t="shared" si="21"/>
        <v/>
      </c>
      <c r="C648" s="650" t="s">
        <v>829</v>
      </c>
      <c r="F648" s="650"/>
      <c r="M648" s="751" t="str">
        <f t="shared" si="20"/>
        <v>C0036</v>
      </c>
    </row>
    <row r="649" spans="1:13" ht="15.75">
      <c r="A649" s="645" t="str">
        <f t="shared" si="21"/>
        <v/>
      </c>
      <c r="C649" s="652" t="s">
        <v>322</v>
      </c>
      <c r="F649" s="652" t="s">
        <v>830</v>
      </c>
      <c r="I649" s="653" t="s">
        <v>831</v>
      </c>
      <c r="J649" s="654">
        <v>1.4375</v>
      </c>
      <c r="K649" s="652" t="s">
        <v>785</v>
      </c>
      <c r="M649" s="751" t="str">
        <f t="shared" si="20"/>
        <v>C0036</v>
      </c>
    </row>
    <row r="650" spans="1:13" ht="16.5" thickBot="1">
      <c r="A650" s="645" t="str">
        <f t="shared" si="21"/>
        <v/>
      </c>
      <c r="C650" s="655" t="s">
        <v>993</v>
      </c>
      <c r="D650" s="1059" t="s">
        <v>994</v>
      </c>
      <c r="E650" s="1059"/>
      <c r="F650" s="1059"/>
      <c r="G650" s="1059"/>
      <c r="H650" s="1059"/>
      <c r="I650" s="1059"/>
      <c r="J650" s="1060" t="s">
        <v>323</v>
      </c>
      <c r="K650" s="1060"/>
      <c r="M650" s="751" t="str">
        <f t="shared" si="20"/>
        <v>C0036</v>
      </c>
    </row>
    <row r="651" spans="1:13" ht="15.75" thickBot="1">
      <c r="A651" s="645" t="str">
        <f t="shared" si="21"/>
        <v/>
      </c>
      <c r="C651" s="1057" t="s">
        <v>324</v>
      </c>
      <c r="D651" s="1057"/>
      <c r="E651" s="1058" t="s">
        <v>325</v>
      </c>
      <c r="F651" s="1058" t="s">
        <v>326</v>
      </c>
      <c r="G651" s="1058"/>
      <c r="H651" s="1058" t="s">
        <v>327</v>
      </c>
      <c r="I651" s="1058"/>
      <c r="K651" s="658" t="s">
        <v>328</v>
      </c>
      <c r="M651" s="751" t="str">
        <f t="shared" si="20"/>
        <v>C0036</v>
      </c>
    </row>
    <row r="652" spans="1:13" ht="15.75" thickBot="1">
      <c r="A652" s="645" t="str">
        <f t="shared" si="21"/>
        <v/>
      </c>
      <c r="C652" s="1057"/>
      <c r="D652" s="1057"/>
      <c r="E652" s="1058"/>
      <c r="F652" s="657" t="s">
        <v>834</v>
      </c>
      <c r="G652" s="657" t="s">
        <v>330</v>
      </c>
      <c r="H652" s="657" t="s">
        <v>297</v>
      </c>
      <c r="I652" s="657" t="s">
        <v>269</v>
      </c>
      <c r="J652" s="659"/>
      <c r="K652" s="657" t="s">
        <v>331</v>
      </c>
      <c r="M652" s="751" t="str">
        <f t="shared" si="20"/>
        <v>C0036</v>
      </c>
    </row>
    <row r="653" spans="1:13">
      <c r="A653" s="645" t="str">
        <f t="shared" si="21"/>
        <v/>
      </c>
      <c r="C653" s="660" t="s">
        <v>955</v>
      </c>
      <c r="D653" s="661" t="s">
        <v>956</v>
      </c>
      <c r="E653" s="662">
        <v>1</v>
      </c>
      <c r="F653" s="663">
        <v>1</v>
      </c>
      <c r="G653" s="663">
        <v>0</v>
      </c>
      <c r="H653" s="664">
        <v>87.443399999999997</v>
      </c>
      <c r="I653" s="664">
        <v>31.8748</v>
      </c>
      <c r="K653" s="664">
        <v>87.443399999999997</v>
      </c>
      <c r="M653" s="751" t="str">
        <f t="shared" si="20"/>
        <v>C0036</v>
      </c>
    </row>
    <row r="654" spans="1:13" ht="15.75" thickBot="1">
      <c r="A654" s="645" t="str">
        <f t="shared" si="21"/>
        <v/>
      </c>
      <c r="C654" s="659"/>
      <c r="D654" s="659"/>
      <c r="E654" s="659"/>
      <c r="F654" s="659"/>
      <c r="G654" s="659"/>
      <c r="H654" s="659"/>
      <c r="I654" s="665" t="s">
        <v>332</v>
      </c>
      <c r="J654" s="659"/>
      <c r="K654" s="666">
        <v>87.443399999999997</v>
      </c>
      <c r="M654" s="751" t="str">
        <f t="shared" si="20"/>
        <v>C0036</v>
      </c>
    </row>
    <row r="655" spans="1:13" ht="15.75" thickBot="1">
      <c r="A655" s="645" t="str">
        <f t="shared" si="21"/>
        <v/>
      </c>
      <c r="C655" s="656" t="s">
        <v>333</v>
      </c>
      <c r="D655" s="659"/>
      <c r="E655" s="657" t="s">
        <v>325</v>
      </c>
      <c r="F655" s="657" t="s">
        <v>334</v>
      </c>
      <c r="G655" s="659"/>
      <c r="H655" s="657" t="s">
        <v>327</v>
      </c>
      <c r="I655" s="1056" t="s">
        <v>335</v>
      </c>
      <c r="J655" s="1056"/>
      <c r="K655" s="1056"/>
      <c r="M655" s="751" t="str">
        <f t="shared" si="20"/>
        <v>C0036</v>
      </c>
    </row>
    <row r="656" spans="1:13">
      <c r="A656" s="645" t="str">
        <f t="shared" si="21"/>
        <v/>
      </c>
      <c r="C656" s="660" t="s">
        <v>687</v>
      </c>
      <c r="D656" s="661" t="s">
        <v>688</v>
      </c>
      <c r="E656" s="662">
        <v>3</v>
      </c>
      <c r="F656" s="660" t="s">
        <v>299</v>
      </c>
      <c r="H656" s="664">
        <v>23.0107</v>
      </c>
      <c r="K656" s="664">
        <v>69.0321</v>
      </c>
      <c r="M656" s="751" t="str">
        <f t="shared" si="20"/>
        <v>C0036</v>
      </c>
    </row>
    <row r="657" spans="1:13">
      <c r="A657" s="645" t="str">
        <f t="shared" si="21"/>
        <v/>
      </c>
      <c r="C657" s="660" t="s">
        <v>698</v>
      </c>
      <c r="D657" s="661" t="s">
        <v>699</v>
      </c>
      <c r="E657" s="662">
        <v>1</v>
      </c>
      <c r="F657" s="660" t="s">
        <v>299</v>
      </c>
      <c r="H657" s="664">
        <v>25.494900000000001</v>
      </c>
      <c r="K657" s="664">
        <v>25.494900000000001</v>
      </c>
      <c r="M657" s="751" t="str">
        <f t="shared" si="20"/>
        <v>C0036</v>
      </c>
    </row>
    <row r="658" spans="1:13">
      <c r="A658" s="645" t="str">
        <f t="shared" si="21"/>
        <v/>
      </c>
      <c r="E658" s="1054" t="s">
        <v>336</v>
      </c>
      <c r="F658" s="1054"/>
      <c r="G658" s="1054"/>
      <c r="H658" s="1054"/>
      <c r="I658" s="1054"/>
      <c r="K658" s="664">
        <v>94.527000000000001</v>
      </c>
      <c r="M658" s="751" t="str">
        <f t="shared" si="20"/>
        <v>C0036</v>
      </c>
    </row>
    <row r="659" spans="1:13" ht="15.75" thickBot="1">
      <c r="A659" s="645" t="str">
        <f t="shared" si="21"/>
        <v/>
      </c>
      <c r="C659" s="659"/>
      <c r="D659" s="659"/>
      <c r="E659" s="1056" t="s">
        <v>337</v>
      </c>
      <c r="F659" s="1056"/>
      <c r="G659" s="1056"/>
      <c r="H659" s="1056"/>
      <c r="I659" s="1056"/>
      <c r="J659" s="659"/>
      <c r="K659" s="668">
        <v>181.97040000000001</v>
      </c>
      <c r="M659" s="751" t="str">
        <f t="shared" si="20"/>
        <v>C0036</v>
      </c>
    </row>
    <row r="660" spans="1:13">
      <c r="A660" s="645" t="str">
        <f t="shared" si="21"/>
        <v/>
      </c>
      <c r="E660" s="1054" t="s">
        <v>338</v>
      </c>
      <c r="F660" s="1054"/>
      <c r="G660" s="1054"/>
      <c r="H660" s="1054"/>
      <c r="I660" s="1054"/>
      <c r="K660" s="669">
        <v>126.5881</v>
      </c>
      <c r="M660" s="751" t="str">
        <f t="shared" si="20"/>
        <v>C0036</v>
      </c>
    </row>
    <row r="661" spans="1:13">
      <c r="A661" s="645" t="str">
        <f t="shared" si="21"/>
        <v/>
      </c>
      <c r="I661" s="667" t="s">
        <v>339</v>
      </c>
      <c r="K661" s="670" t="s">
        <v>265</v>
      </c>
      <c r="M661" s="751" t="str">
        <f t="shared" si="20"/>
        <v>C0036</v>
      </c>
    </row>
    <row r="662" spans="1:13" ht="15.75" thickBot="1">
      <c r="A662" s="645" t="str">
        <f t="shared" si="21"/>
        <v/>
      </c>
      <c r="C662" s="659"/>
      <c r="D662" s="659"/>
      <c r="E662" s="659"/>
      <c r="F662" s="659"/>
      <c r="G662" s="659"/>
      <c r="H662" s="659"/>
      <c r="I662" s="665" t="s">
        <v>340</v>
      </c>
      <c r="J662" s="659"/>
      <c r="K662" s="668" t="s">
        <v>265</v>
      </c>
      <c r="M662" s="751" t="str">
        <f t="shared" si="20"/>
        <v>C0036</v>
      </c>
    </row>
    <row r="663" spans="1:13" ht="15.75" thickBot="1">
      <c r="A663" s="645" t="str">
        <f t="shared" si="21"/>
        <v/>
      </c>
      <c r="C663" s="656" t="s">
        <v>341</v>
      </c>
      <c r="D663" s="659"/>
      <c r="E663" s="657" t="s">
        <v>325</v>
      </c>
      <c r="F663" s="657" t="s">
        <v>334</v>
      </c>
      <c r="G663" s="659"/>
      <c r="H663" s="657" t="s">
        <v>342</v>
      </c>
      <c r="I663" s="1056" t="s">
        <v>343</v>
      </c>
      <c r="J663" s="1056"/>
      <c r="K663" s="1056"/>
      <c r="M663" s="751" t="str">
        <f t="shared" si="20"/>
        <v>C0036</v>
      </c>
    </row>
    <row r="664" spans="1:13">
      <c r="A664" s="645" t="str">
        <f t="shared" si="21"/>
        <v/>
      </c>
      <c r="C664" s="660" t="s">
        <v>981</v>
      </c>
      <c r="D664" s="661" t="s">
        <v>982</v>
      </c>
      <c r="E664" s="662">
        <v>5.0000000000000001E-3</v>
      </c>
      <c r="F664" s="660" t="s">
        <v>791</v>
      </c>
      <c r="H664" s="664">
        <v>1200</v>
      </c>
      <c r="K664" s="664">
        <v>6</v>
      </c>
      <c r="M664" s="751" t="str">
        <f t="shared" si="20"/>
        <v>C0036</v>
      </c>
    </row>
    <row r="665" spans="1:13">
      <c r="A665" s="645" t="str">
        <f t="shared" si="21"/>
        <v/>
      </c>
      <c r="C665" s="660" t="s">
        <v>983</v>
      </c>
      <c r="D665" s="661" t="s">
        <v>984</v>
      </c>
      <c r="E665" s="662">
        <v>2.5000000000000001E-2</v>
      </c>
      <c r="F665" s="660" t="s">
        <v>791</v>
      </c>
      <c r="H665" s="664">
        <v>407.47879999999998</v>
      </c>
      <c r="K665" s="664">
        <v>10.186999999999999</v>
      </c>
      <c r="M665" s="751" t="str">
        <f t="shared" si="20"/>
        <v>C0036</v>
      </c>
    </row>
    <row r="666" spans="1:13">
      <c r="A666" s="645" t="str">
        <f t="shared" si="21"/>
        <v/>
      </c>
      <c r="C666" s="660" t="s">
        <v>985</v>
      </c>
      <c r="D666" s="661" t="s">
        <v>986</v>
      </c>
      <c r="E666" s="662">
        <v>2.5000000000000001E-2</v>
      </c>
      <c r="F666" s="660" t="s">
        <v>791</v>
      </c>
      <c r="H666" s="664">
        <v>599.72220000000004</v>
      </c>
      <c r="K666" s="664">
        <v>14.9931</v>
      </c>
      <c r="M666" s="751" t="str">
        <f t="shared" si="20"/>
        <v>C0036</v>
      </c>
    </row>
    <row r="667" spans="1:13">
      <c r="A667" s="645" t="str">
        <f t="shared" si="21"/>
        <v/>
      </c>
      <c r="C667" s="660" t="s">
        <v>987</v>
      </c>
      <c r="D667" s="661" t="s">
        <v>988</v>
      </c>
      <c r="E667" s="662">
        <v>2.5000000000000001E-3</v>
      </c>
      <c r="F667" s="660" t="s">
        <v>785</v>
      </c>
      <c r="H667" s="664">
        <v>957.5</v>
      </c>
      <c r="K667" s="664">
        <v>2.3938000000000001</v>
      </c>
      <c r="M667" s="751" t="str">
        <f t="shared" si="20"/>
        <v>C0036</v>
      </c>
    </row>
    <row r="668" spans="1:13">
      <c r="A668" s="645" t="str">
        <f t="shared" si="21"/>
        <v/>
      </c>
      <c r="C668" s="660" t="s">
        <v>989</v>
      </c>
      <c r="D668" s="661" t="s">
        <v>990</v>
      </c>
      <c r="E668" s="662">
        <v>1.25E-3</v>
      </c>
      <c r="F668" s="660" t="s">
        <v>785</v>
      </c>
      <c r="H668" s="664">
        <v>414.351</v>
      </c>
      <c r="K668" s="664">
        <v>0.51790000000000003</v>
      </c>
      <c r="M668" s="751" t="str">
        <f t="shared" si="20"/>
        <v>C0036</v>
      </c>
    </row>
    <row r="669" spans="1:13">
      <c r="A669" s="645" t="str">
        <f t="shared" si="21"/>
        <v/>
      </c>
      <c r="C669" s="660" t="s">
        <v>991</v>
      </c>
      <c r="D669" s="661" t="s">
        <v>992</v>
      </c>
      <c r="E669" s="662">
        <v>1.2500000000000001E-2</v>
      </c>
      <c r="F669" s="660" t="s">
        <v>791</v>
      </c>
      <c r="H669" s="664">
        <v>427.56450000000001</v>
      </c>
      <c r="K669" s="664">
        <v>5.3445999999999998</v>
      </c>
      <c r="M669" s="751" t="str">
        <f t="shared" si="20"/>
        <v>C0036</v>
      </c>
    </row>
    <row r="670" spans="1:13" ht="15.75" thickBot="1">
      <c r="A670" s="645" t="str">
        <f t="shared" si="21"/>
        <v/>
      </c>
      <c r="C670" s="659"/>
      <c r="D670" s="659"/>
      <c r="E670" s="1056" t="s">
        <v>344</v>
      </c>
      <c r="F670" s="1056"/>
      <c r="G670" s="1056"/>
      <c r="H670" s="1056"/>
      <c r="I670" s="1056"/>
      <c r="J670" s="659"/>
      <c r="K670" s="666">
        <v>39.436399999999999</v>
      </c>
      <c r="M670" s="751" t="str">
        <f t="shared" si="20"/>
        <v>C0036</v>
      </c>
    </row>
    <row r="671" spans="1:13" ht="15.75" thickBot="1">
      <c r="A671" s="645" t="str">
        <f t="shared" si="21"/>
        <v/>
      </c>
      <c r="C671" s="656" t="s">
        <v>345</v>
      </c>
      <c r="D671" s="659"/>
      <c r="E671" s="657" t="s">
        <v>325</v>
      </c>
      <c r="F671" s="657" t="s">
        <v>334</v>
      </c>
      <c r="G671" s="659"/>
      <c r="H671" s="657" t="s">
        <v>343</v>
      </c>
      <c r="I671" s="1056" t="s">
        <v>343</v>
      </c>
      <c r="J671" s="1056"/>
      <c r="K671" s="1056"/>
      <c r="M671" s="751" t="str">
        <f t="shared" si="20"/>
        <v>C0036</v>
      </c>
    </row>
    <row r="672" spans="1:13" ht="15.75" thickBot="1">
      <c r="A672" s="645" t="str">
        <f t="shared" si="21"/>
        <v/>
      </c>
      <c r="C672" s="659"/>
      <c r="D672" s="659"/>
      <c r="E672" s="1056" t="s">
        <v>346</v>
      </c>
      <c r="F672" s="1056"/>
      <c r="G672" s="1056"/>
      <c r="H672" s="1056"/>
      <c r="I672" s="1056"/>
      <c r="J672" s="659"/>
      <c r="K672" s="666"/>
      <c r="M672" s="751" t="str">
        <f t="shared" si="20"/>
        <v>C0036</v>
      </c>
    </row>
    <row r="673" spans="1:13" ht="15.75" thickBot="1">
      <c r="A673" s="645" t="str">
        <f t="shared" si="21"/>
        <v/>
      </c>
      <c r="C673" s="659"/>
      <c r="D673" s="659"/>
      <c r="E673" s="659"/>
      <c r="F673" s="659"/>
      <c r="G673" s="659"/>
      <c r="H673" s="659"/>
      <c r="I673" s="665" t="s">
        <v>850</v>
      </c>
      <c r="J673" s="659"/>
      <c r="K673" s="668">
        <v>166.02449999999999</v>
      </c>
      <c r="M673" s="751" t="str">
        <f t="shared" si="20"/>
        <v>C0036</v>
      </c>
    </row>
    <row r="674" spans="1:13" ht="15.75" thickBot="1">
      <c r="A674" s="645" t="str">
        <f t="shared" si="21"/>
        <v/>
      </c>
      <c r="C674" s="656" t="s">
        <v>347</v>
      </c>
      <c r="D674" s="659"/>
      <c r="E674" s="657" t="s">
        <v>146</v>
      </c>
      <c r="F674" s="657" t="s">
        <v>325</v>
      </c>
      <c r="G674" s="657" t="s">
        <v>334</v>
      </c>
      <c r="H674" s="659"/>
      <c r="I674" s="657" t="s">
        <v>343</v>
      </c>
      <c r="J674" s="1056" t="s">
        <v>343</v>
      </c>
      <c r="K674" s="1056"/>
      <c r="M674" s="751" t="str">
        <f t="shared" si="20"/>
        <v>C0036</v>
      </c>
    </row>
    <row r="675" spans="1:13" ht="15.75" thickBot="1">
      <c r="A675" s="645" t="str">
        <f t="shared" si="21"/>
        <v/>
      </c>
      <c r="C675" s="659"/>
      <c r="D675" s="659"/>
      <c r="E675" s="1056" t="s">
        <v>348</v>
      </c>
      <c r="F675" s="1056"/>
      <c r="G675" s="1056"/>
      <c r="H675" s="1056"/>
      <c r="I675" s="1056"/>
      <c r="J675" s="659"/>
      <c r="K675" s="668"/>
      <c r="M675" s="751" t="str">
        <f t="shared" si="20"/>
        <v>C0036</v>
      </c>
    </row>
    <row r="676" spans="1:13" ht="15.75" thickBot="1">
      <c r="A676" s="645" t="str">
        <f t="shared" si="21"/>
        <v/>
      </c>
      <c r="C676" s="1057" t="s">
        <v>349</v>
      </c>
      <c r="D676" s="1057"/>
      <c r="E676" s="1058" t="s">
        <v>325</v>
      </c>
      <c r="F676" s="1058" t="s">
        <v>334</v>
      </c>
      <c r="G676" s="1058" t="s">
        <v>350</v>
      </c>
      <c r="H676" s="1058"/>
      <c r="I676" s="1058"/>
      <c r="K676" s="1056" t="s">
        <v>343</v>
      </c>
      <c r="M676" s="751" t="str">
        <f t="shared" si="20"/>
        <v>C0036</v>
      </c>
    </row>
    <row r="677" spans="1:13" ht="15.75" thickBot="1">
      <c r="A677" s="645" t="str">
        <f t="shared" si="21"/>
        <v/>
      </c>
      <c r="C677" s="1057"/>
      <c r="D677" s="1057"/>
      <c r="E677" s="1058"/>
      <c r="F677" s="1058"/>
      <c r="G677" s="657" t="s">
        <v>139</v>
      </c>
      <c r="H677" s="657" t="s">
        <v>140</v>
      </c>
      <c r="I677" s="657" t="s">
        <v>141</v>
      </c>
      <c r="J677" s="659"/>
      <c r="K677" s="1056"/>
      <c r="M677" s="751" t="str">
        <f t="shared" si="20"/>
        <v>C0036</v>
      </c>
    </row>
    <row r="678" spans="1:13">
      <c r="A678" s="645" t="str">
        <f t="shared" si="21"/>
        <v/>
      </c>
      <c r="E678" s="1054" t="s">
        <v>351</v>
      </c>
      <c r="F678" s="1054"/>
      <c r="G678" s="1054"/>
      <c r="H678" s="1054"/>
      <c r="I678" s="1054"/>
      <c r="M678" s="751" t="str">
        <f t="shared" si="20"/>
        <v>C0036</v>
      </c>
    </row>
    <row r="679" spans="1:13" ht="15.75" thickBot="1">
      <c r="A679" s="645" t="str">
        <f t="shared" si="21"/>
        <v>C0036</v>
      </c>
      <c r="C679" s="647"/>
      <c r="D679" s="647"/>
      <c r="E679" s="647"/>
      <c r="F679" s="647"/>
      <c r="G679" s="1055" t="s">
        <v>352</v>
      </c>
      <c r="H679" s="1055"/>
      <c r="I679" s="1055"/>
      <c r="J679" s="647"/>
      <c r="K679" s="671">
        <v>166.02</v>
      </c>
      <c r="M679" s="751" t="str">
        <f t="shared" si="20"/>
        <v>C0036</v>
      </c>
    </row>
    <row r="680" spans="1:13" ht="15.75" thickTop="1">
      <c r="A680" s="645" t="str">
        <f t="shared" si="21"/>
        <v/>
      </c>
      <c r="C680" s="672" t="s">
        <v>851</v>
      </c>
      <c r="M680" s="751" t="str">
        <f t="shared" si="20"/>
        <v>C0036</v>
      </c>
    </row>
    <row r="681" spans="1:13">
      <c r="A681" s="645" t="str">
        <f t="shared" si="21"/>
        <v/>
      </c>
      <c r="M681" s="751" t="str">
        <f t="shared" si="20"/>
        <v>C0036</v>
      </c>
    </row>
    <row r="682" spans="1:13" ht="23.25" thickBot="1">
      <c r="A682" s="645" t="str">
        <f t="shared" si="21"/>
        <v/>
      </c>
      <c r="C682" s="646"/>
      <c r="D682" s="647"/>
      <c r="E682" s="647"/>
      <c r="F682" s="647"/>
      <c r="G682" s="647"/>
      <c r="H682" s="647"/>
      <c r="I682" s="647"/>
      <c r="J682" s="647"/>
      <c r="K682" s="648"/>
      <c r="M682" s="751" t="str">
        <f t="shared" si="20"/>
        <v>C0036</v>
      </c>
    </row>
    <row r="683" spans="1:13" ht="18.75" thickTop="1">
      <c r="A683" s="645" t="str">
        <f t="shared" si="21"/>
        <v/>
      </c>
      <c r="C683" s="650" t="s">
        <v>829</v>
      </c>
      <c r="F683" s="650"/>
      <c r="M683" s="751" t="str">
        <f t="shared" si="20"/>
        <v>C0037</v>
      </c>
    </row>
    <row r="684" spans="1:13" ht="15.75">
      <c r="A684" s="645" t="str">
        <f t="shared" si="21"/>
        <v/>
      </c>
      <c r="C684" s="652" t="s">
        <v>322</v>
      </c>
      <c r="F684" s="652" t="s">
        <v>830</v>
      </c>
      <c r="I684" s="653" t="s">
        <v>831</v>
      </c>
      <c r="J684" s="654">
        <v>0.75</v>
      </c>
      <c r="K684" s="652" t="s">
        <v>785</v>
      </c>
      <c r="M684" s="751" t="str">
        <f t="shared" si="20"/>
        <v>C0037</v>
      </c>
    </row>
    <row r="685" spans="1:13" ht="16.5" thickBot="1">
      <c r="A685" s="645" t="str">
        <f t="shared" si="21"/>
        <v/>
      </c>
      <c r="C685" s="655" t="s">
        <v>995</v>
      </c>
      <c r="D685" s="1059" t="s">
        <v>996</v>
      </c>
      <c r="E685" s="1059"/>
      <c r="F685" s="1059"/>
      <c r="G685" s="1059"/>
      <c r="H685" s="1059"/>
      <c r="I685" s="1059"/>
      <c r="J685" s="1060" t="s">
        <v>323</v>
      </c>
      <c r="K685" s="1060"/>
      <c r="M685" s="751" t="str">
        <f t="shared" si="20"/>
        <v>C0037</v>
      </c>
    </row>
    <row r="686" spans="1:13" ht="15.75" thickBot="1">
      <c r="A686" s="645" t="str">
        <f t="shared" si="21"/>
        <v/>
      </c>
      <c r="C686" s="1057" t="s">
        <v>324</v>
      </c>
      <c r="D686" s="1057"/>
      <c r="E686" s="1058" t="s">
        <v>325</v>
      </c>
      <c r="F686" s="1058" t="s">
        <v>326</v>
      </c>
      <c r="G686" s="1058"/>
      <c r="H686" s="1058" t="s">
        <v>327</v>
      </c>
      <c r="I686" s="1058"/>
      <c r="K686" s="658" t="s">
        <v>328</v>
      </c>
      <c r="M686" s="751" t="str">
        <f t="shared" si="20"/>
        <v>C0037</v>
      </c>
    </row>
    <row r="687" spans="1:13" ht="15.75" thickBot="1">
      <c r="A687" s="645" t="str">
        <f t="shared" si="21"/>
        <v/>
      </c>
      <c r="C687" s="1057"/>
      <c r="D687" s="1057"/>
      <c r="E687" s="1058"/>
      <c r="F687" s="657" t="s">
        <v>834</v>
      </c>
      <c r="G687" s="657" t="s">
        <v>330</v>
      </c>
      <c r="H687" s="657" t="s">
        <v>297</v>
      </c>
      <c r="I687" s="657" t="s">
        <v>269</v>
      </c>
      <c r="J687" s="659"/>
      <c r="K687" s="657" t="s">
        <v>331</v>
      </c>
      <c r="M687" s="751" t="str">
        <f t="shared" si="20"/>
        <v>C0037</v>
      </c>
    </row>
    <row r="688" spans="1:13">
      <c r="A688" s="645" t="str">
        <f t="shared" si="21"/>
        <v/>
      </c>
      <c r="C688" s="660" t="s">
        <v>955</v>
      </c>
      <c r="D688" s="661" t="s">
        <v>956</v>
      </c>
      <c r="E688" s="662">
        <v>1</v>
      </c>
      <c r="F688" s="663">
        <v>1</v>
      </c>
      <c r="G688" s="663">
        <v>0</v>
      </c>
      <c r="H688" s="664">
        <v>87.443399999999997</v>
      </c>
      <c r="I688" s="664">
        <v>31.8748</v>
      </c>
      <c r="K688" s="664">
        <v>87.443399999999997</v>
      </c>
      <c r="M688" s="751" t="str">
        <f t="shared" si="20"/>
        <v>C0037</v>
      </c>
    </row>
    <row r="689" spans="1:13" ht="15.75" thickBot="1">
      <c r="A689" s="645" t="str">
        <f t="shared" si="21"/>
        <v/>
      </c>
      <c r="C689" s="659"/>
      <c r="D689" s="659"/>
      <c r="E689" s="659"/>
      <c r="F689" s="659"/>
      <c r="G689" s="659"/>
      <c r="H689" s="659"/>
      <c r="I689" s="665" t="s">
        <v>332</v>
      </c>
      <c r="J689" s="659"/>
      <c r="K689" s="666">
        <v>87.443399999999997</v>
      </c>
      <c r="M689" s="751" t="str">
        <f t="shared" si="20"/>
        <v>C0037</v>
      </c>
    </row>
    <row r="690" spans="1:13" ht="15.75" thickBot="1">
      <c r="A690" s="645" t="str">
        <f t="shared" si="21"/>
        <v/>
      </c>
      <c r="C690" s="656" t="s">
        <v>333</v>
      </c>
      <c r="D690" s="659"/>
      <c r="E690" s="657" t="s">
        <v>325</v>
      </c>
      <c r="F690" s="657" t="s">
        <v>334</v>
      </c>
      <c r="G690" s="659"/>
      <c r="H690" s="657" t="s">
        <v>327</v>
      </c>
      <c r="I690" s="1056" t="s">
        <v>335</v>
      </c>
      <c r="J690" s="1056"/>
      <c r="K690" s="1056"/>
      <c r="M690" s="751" t="str">
        <f t="shared" si="20"/>
        <v>C0037</v>
      </c>
    </row>
    <row r="691" spans="1:13">
      <c r="A691" s="645" t="str">
        <f t="shared" si="21"/>
        <v/>
      </c>
      <c r="C691" s="660" t="s">
        <v>687</v>
      </c>
      <c r="D691" s="661" t="s">
        <v>688</v>
      </c>
      <c r="E691" s="662">
        <v>3</v>
      </c>
      <c r="F691" s="660" t="s">
        <v>299</v>
      </c>
      <c r="H691" s="664">
        <v>23.0107</v>
      </c>
      <c r="K691" s="664">
        <v>69.0321</v>
      </c>
      <c r="M691" s="751" t="str">
        <f t="shared" si="20"/>
        <v>C0037</v>
      </c>
    </row>
    <row r="692" spans="1:13">
      <c r="A692" s="645" t="str">
        <f t="shared" si="21"/>
        <v/>
      </c>
      <c r="C692" s="660" t="s">
        <v>698</v>
      </c>
      <c r="D692" s="661" t="s">
        <v>699</v>
      </c>
      <c r="E692" s="662">
        <v>1</v>
      </c>
      <c r="F692" s="660" t="s">
        <v>299</v>
      </c>
      <c r="H692" s="664">
        <v>25.494900000000001</v>
      </c>
      <c r="K692" s="664">
        <v>25.494900000000001</v>
      </c>
      <c r="M692" s="751" t="str">
        <f t="shared" si="20"/>
        <v>C0037</v>
      </c>
    </row>
    <row r="693" spans="1:13">
      <c r="A693" s="645" t="str">
        <f t="shared" si="21"/>
        <v/>
      </c>
      <c r="E693" s="1054" t="s">
        <v>336</v>
      </c>
      <c r="F693" s="1054"/>
      <c r="G693" s="1054"/>
      <c r="H693" s="1054"/>
      <c r="I693" s="1054"/>
      <c r="K693" s="664">
        <v>94.527000000000001</v>
      </c>
      <c r="M693" s="751" t="str">
        <f t="shared" si="20"/>
        <v>C0037</v>
      </c>
    </row>
    <row r="694" spans="1:13" ht="15.75" thickBot="1">
      <c r="A694" s="645" t="str">
        <f t="shared" si="21"/>
        <v/>
      </c>
      <c r="C694" s="659"/>
      <c r="D694" s="659"/>
      <c r="E694" s="1056" t="s">
        <v>337</v>
      </c>
      <c r="F694" s="1056"/>
      <c r="G694" s="1056"/>
      <c r="H694" s="1056"/>
      <c r="I694" s="1056"/>
      <c r="J694" s="659"/>
      <c r="K694" s="668">
        <v>181.97040000000001</v>
      </c>
      <c r="M694" s="751" t="str">
        <f t="shared" si="20"/>
        <v>C0037</v>
      </c>
    </row>
    <row r="695" spans="1:13">
      <c r="A695" s="645" t="str">
        <f t="shared" si="21"/>
        <v/>
      </c>
      <c r="E695" s="1054" t="s">
        <v>338</v>
      </c>
      <c r="F695" s="1054"/>
      <c r="G695" s="1054"/>
      <c r="H695" s="1054"/>
      <c r="I695" s="1054"/>
      <c r="K695" s="669">
        <v>242.62719999999999</v>
      </c>
      <c r="M695" s="751" t="str">
        <f t="shared" si="20"/>
        <v>C0037</v>
      </c>
    </row>
    <row r="696" spans="1:13">
      <c r="A696" s="645" t="str">
        <f t="shared" si="21"/>
        <v/>
      </c>
      <c r="I696" s="667" t="s">
        <v>339</v>
      </c>
      <c r="K696" s="670" t="s">
        <v>265</v>
      </c>
      <c r="M696" s="751" t="str">
        <f t="shared" si="20"/>
        <v>C0037</v>
      </c>
    </row>
    <row r="697" spans="1:13" ht="15.75" thickBot="1">
      <c r="A697" s="645" t="str">
        <f t="shared" si="21"/>
        <v/>
      </c>
      <c r="C697" s="659"/>
      <c r="D697" s="659"/>
      <c r="E697" s="659"/>
      <c r="F697" s="659"/>
      <c r="G697" s="659"/>
      <c r="H697" s="659"/>
      <c r="I697" s="665" t="s">
        <v>340</v>
      </c>
      <c r="J697" s="659"/>
      <c r="K697" s="668" t="s">
        <v>265</v>
      </c>
      <c r="M697" s="751" t="str">
        <f t="shared" si="20"/>
        <v>C0037</v>
      </c>
    </row>
    <row r="698" spans="1:13" ht="15.75" thickBot="1">
      <c r="A698" s="645" t="str">
        <f t="shared" si="21"/>
        <v/>
      </c>
      <c r="C698" s="656" t="s">
        <v>341</v>
      </c>
      <c r="D698" s="659"/>
      <c r="E698" s="657" t="s">
        <v>325</v>
      </c>
      <c r="F698" s="657" t="s">
        <v>334</v>
      </c>
      <c r="G698" s="659"/>
      <c r="H698" s="657" t="s">
        <v>342</v>
      </c>
      <c r="I698" s="1056" t="s">
        <v>343</v>
      </c>
      <c r="J698" s="1056"/>
      <c r="K698" s="1056"/>
      <c r="M698" s="751" t="str">
        <f t="shared" si="20"/>
        <v>C0037</v>
      </c>
    </row>
    <row r="699" spans="1:13">
      <c r="A699" s="645" t="str">
        <f t="shared" si="21"/>
        <v/>
      </c>
      <c r="C699" s="660" t="s">
        <v>981</v>
      </c>
      <c r="D699" s="661" t="s">
        <v>982</v>
      </c>
      <c r="E699" s="662">
        <v>0.05</v>
      </c>
      <c r="F699" s="660" t="s">
        <v>791</v>
      </c>
      <c r="H699" s="664">
        <v>1200</v>
      </c>
      <c r="K699" s="664">
        <v>60</v>
      </c>
      <c r="M699" s="751" t="str">
        <f t="shared" si="20"/>
        <v>C0037</v>
      </c>
    </row>
    <row r="700" spans="1:13">
      <c r="A700" s="645" t="str">
        <f t="shared" si="21"/>
        <v/>
      </c>
      <c r="C700" s="660" t="s">
        <v>997</v>
      </c>
      <c r="D700" s="661" t="s">
        <v>998</v>
      </c>
      <c r="E700" s="662">
        <v>0.25</v>
      </c>
      <c r="F700" s="660" t="s">
        <v>791</v>
      </c>
      <c r="H700" s="664">
        <v>1357.1397999999999</v>
      </c>
      <c r="K700" s="664">
        <v>339.28500000000003</v>
      </c>
      <c r="M700" s="751" t="str">
        <f t="shared" si="20"/>
        <v>C0037</v>
      </c>
    </row>
    <row r="701" spans="1:13">
      <c r="A701" s="645" t="str">
        <f t="shared" si="21"/>
        <v/>
      </c>
      <c r="C701" s="660" t="s">
        <v>999</v>
      </c>
      <c r="D701" s="661" t="s">
        <v>1000</v>
      </c>
      <c r="E701" s="662">
        <v>0.25</v>
      </c>
      <c r="F701" s="660" t="s">
        <v>791</v>
      </c>
      <c r="H701" s="664">
        <v>1233.5907999999999</v>
      </c>
      <c r="K701" s="664">
        <v>308.39769999999999</v>
      </c>
      <c r="M701" s="751" t="str">
        <f t="shared" si="20"/>
        <v>C0037</v>
      </c>
    </row>
    <row r="702" spans="1:13">
      <c r="A702" s="645" t="str">
        <f t="shared" si="21"/>
        <v/>
      </c>
      <c r="C702" s="660" t="s">
        <v>987</v>
      </c>
      <c r="D702" s="661" t="s">
        <v>988</v>
      </c>
      <c r="E702" s="662">
        <v>0.01</v>
      </c>
      <c r="F702" s="660" t="s">
        <v>785</v>
      </c>
      <c r="H702" s="664">
        <v>957.5</v>
      </c>
      <c r="K702" s="664">
        <v>9.5749999999999993</v>
      </c>
      <c r="M702" s="751" t="str">
        <f t="shared" si="20"/>
        <v>C0037</v>
      </c>
    </row>
    <row r="703" spans="1:13">
      <c r="A703" s="645" t="str">
        <f t="shared" si="21"/>
        <v/>
      </c>
      <c r="C703" s="660" t="s">
        <v>989</v>
      </c>
      <c r="D703" s="661" t="s">
        <v>990</v>
      </c>
      <c r="E703" s="662">
        <v>5.0000000000000001E-3</v>
      </c>
      <c r="F703" s="660" t="s">
        <v>785</v>
      </c>
      <c r="H703" s="664">
        <v>414.351</v>
      </c>
      <c r="K703" s="664">
        <v>2.0718000000000001</v>
      </c>
      <c r="M703" s="751" t="str">
        <f t="shared" si="20"/>
        <v>C0037</v>
      </c>
    </row>
    <row r="704" spans="1:13">
      <c r="A704" s="645" t="str">
        <f t="shared" si="21"/>
        <v/>
      </c>
      <c r="C704" s="660" t="s">
        <v>1001</v>
      </c>
      <c r="D704" s="661" t="s">
        <v>1002</v>
      </c>
      <c r="E704" s="662">
        <v>0.125</v>
      </c>
      <c r="F704" s="660" t="s">
        <v>791</v>
      </c>
      <c r="H704" s="664">
        <v>1036.0157999999999</v>
      </c>
      <c r="K704" s="664">
        <v>129.50200000000001</v>
      </c>
      <c r="M704" s="751" t="str">
        <f t="shared" si="20"/>
        <v>C0037</v>
      </c>
    </row>
    <row r="705" spans="1:13" ht="15.75" thickBot="1">
      <c r="A705" s="645" t="str">
        <f t="shared" si="21"/>
        <v/>
      </c>
      <c r="C705" s="659"/>
      <c r="D705" s="659"/>
      <c r="E705" s="1056" t="s">
        <v>344</v>
      </c>
      <c r="F705" s="1056"/>
      <c r="G705" s="1056"/>
      <c r="H705" s="1056"/>
      <c r="I705" s="1056"/>
      <c r="J705" s="659"/>
      <c r="K705" s="666">
        <v>848.83150000000001</v>
      </c>
      <c r="M705" s="751" t="str">
        <f t="shared" si="20"/>
        <v>C0037</v>
      </c>
    </row>
    <row r="706" spans="1:13" ht="15.75" thickBot="1">
      <c r="A706" s="645" t="str">
        <f t="shared" si="21"/>
        <v/>
      </c>
      <c r="C706" s="656" t="s">
        <v>345</v>
      </c>
      <c r="D706" s="659"/>
      <c r="E706" s="657" t="s">
        <v>325</v>
      </c>
      <c r="F706" s="657" t="s">
        <v>334</v>
      </c>
      <c r="G706" s="659"/>
      <c r="H706" s="657" t="s">
        <v>343</v>
      </c>
      <c r="I706" s="1056" t="s">
        <v>343</v>
      </c>
      <c r="J706" s="1056"/>
      <c r="K706" s="1056"/>
      <c r="M706" s="751" t="str">
        <f t="shared" si="20"/>
        <v>C0037</v>
      </c>
    </row>
    <row r="707" spans="1:13" ht="15.75" thickBot="1">
      <c r="A707" s="645" t="str">
        <f t="shared" si="21"/>
        <v/>
      </c>
      <c r="C707" s="659"/>
      <c r="D707" s="659"/>
      <c r="E707" s="1056" t="s">
        <v>346</v>
      </c>
      <c r="F707" s="1056"/>
      <c r="G707" s="1056"/>
      <c r="H707" s="1056"/>
      <c r="I707" s="1056"/>
      <c r="J707" s="659"/>
      <c r="K707" s="666"/>
      <c r="M707" s="751" t="str">
        <f t="shared" ref="M707:M770" si="22">IF(C707="TABELA DE PREÇOS DE CONSULTORIA",C709,M706)</f>
        <v>C0037</v>
      </c>
    </row>
    <row r="708" spans="1:13" ht="15.75" thickBot="1">
      <c r="A708" s="645" t="str">
        <f t="shared" si="21"/>
        <v/>
      </c>
      <c r="C708" s="659"/>
      <c r="D708" s="659"/>
      <c r="E708" s="659"/>
      <c r="F708" s="659"/>
      <c r="G708" s="659"/>
      <c r="H708" s="659"/>
      <c r="I708" s="665" t="s">
        <v>850</v>
      </c>
      <c r="J708" s="659"/>
      <c r="K708" s="668">
        <v>1091.4586999999999</v>
      </c>
      <c r="M708" s="751" t="str">
        <f t="shared" si="22"/>
        <v>C0037</v>
      </c>
    </row>
    <row r="709" spans="1:13" ht="15.75" thickBot="1">
      <c r="A709" s="645" t="str">
        <f t="shared" ref="A709:A772" si="23">IF(G709="Custo unitário direto total",M709,"")</f>
        <v/>
      </c>
      <c r="C709" s="656" t="s">
        <v>347</v>
      </c>
      <c r="D709" s="659"/>
      <c r="E709" s="657" t="s">
        <v>146</v>
      </c>
      <c r="F709" s="657" t="s">
        <v>325</v>
      </c>
      <c r="G709" s="657" t="s">
        <v>334</v>
      </c>
      <c r="H709" s="659"/>
      <c r="I709" s="657" t="s">
        <v>343</v>
      </c>
      <c r="J709" s="1056" t="s">
        <v>343</v>
      </c>
      <c r="K709" s="1056"/>
      <c r="M709" s="751" t="str">
        <f t="shared" si="22"/>
        <v>C0037</v>
      </c>
    </row>
    <row r="710" spans="1:13" ht="15.75" thickBot="1">
      <c r="A710" s="645" t="str">
        <f t="shared" si="23"/>
        <v/>
      </c>
      <c r="C710" s="659"/>
      <c r="D710" s="659"/>
      <c r="E710" s="1056" t="s">
        <v>348</v>
      </c>
      <c r="F710" s="1056"/>
      <c r="G710" s="1056"/>
      <c r="H710" s="1056"/>
      <c r="I710" s="1056"/>
      <c r="J710" s="659"/>
      <c r="K710" s="668"/>
      <c r="M710" s="751" t="str">
        <f t="shared" si="22"/>
        <v>C0037</v>
      </c>
    </row>
    <row r="711" spans="1:13" ht="15.75" thickBot="1">
      <c r="A711" s="645" t="str">
        <f t="shared" si="23"/>
        <v/>
      </c>
      <c r="C711" s="1057" t="s">
        <v>349</v>
      </c>
      <c r="D711" s="1057"/>
      <c r="E711" s="1058" t="s">
        <v>325</v>
      </c>
      <c r="F711" s="1058" t="s">
        <v>334</v>
      </c>
      <c r="G711" s="1058" t="s">
        <v>350</v>
      </c>
      <c r="H711" s="1058"/>
      <c r="I711" s="1058"/>
      <c r="K711" s="1056" t="s">
        <v>343</v>
      </c>
      <c r="M711" s="751" t="str">
        <f t="shared" si="22"/>
        <v>C0037</v>
      </c>
    </row>
    <row r="712" spans="1:13" ht="15.75" thickBot="1">
      <c r="A712" s="645" t="str">
        <f t="shared" si="23"/>
        <v/>
      </c>
      <c r="C712" s="1057"/>
      <c r="D712" s="1057"/>
      <c r="E712" s="1058"/>
      <c r="F712" s="1058"/>
      <c r="G712" s="657" t="s">
        <v>139</v>
      </c>
      <c r="H712" s="657" t="s">
        <v>140</v>
      </c>
      <c r="I712" s="657" t="s">
        <v>141</v>
      </c>
      <c r="J712" s="659"/>
      <c r="K712" s="1056"/>
      <c r="M712" s="751" t="str">
        <f t="shared" si="22"/>
        <v>C0037</v>
      </c>
    </row>
    <row r="713" spans="1:13">
      <c r="A713" s="645" t="str">
        <f t="shared" si="23"/>
        <v/>
      </c>
      <c r="E713" s="1054" t="s">
        <v>351</v>
      </c>
      <c r="F713" s="1054"/>
      <c r="G713" s="1054"/>
      <c r="H713" s="1054"/>
      <c r="I713" s="1054"/>
      <c r="M713" s="751" t="str">
        <f t="shared" si="22"/>
        <v>C0037</v>
      </c>
    </row>
    <row r="714" spans="1:13" ht="15.75" thickBot="1">
      <c r="A714" s="645" t="str">
        <f t="shared" si="23"/>
        <v>C0037</v>
      </c>
      <c r="C714" s="647"/>
      <c r="D714" s="647"/>
      <c r="E714" s="647"/>
      <c r="F714" s="647"/>
      <c r="G714" s="1055" t="s">
        <v>352</v>
      </c>
      <c r="H714" s="1055"/>
      <c r="I714" s="1055"/>
      <c r="J714" s="647"/>
      <c r="K714" s="671">
        <v>1091.46</v>
      </c>
      <c r="M714" s="751" t="str">
        <f t="shared" si="22"/>
        <v>C0037</v>
      </c>
    </row>
    <row r="715" spans="1:13" ht="15.75" thickTop="1">
      <c r="A715" s="645" t="str">
        <f t="shared" si="23"/>
        <v/>
      </c>
      <c r="C715" s="672" t="s">
        <v>851</v>
      </c>
      <c r="M715" s="751" t="str">
        <f t="shared" si="22"/>
        <v>C0037</v>
      </c>
    </row>
    <row r="716" spans="1:13">
      <c r="A716" s="645" t="str">
        <f t="shared" si="23"/>
        <v/>
      </c>
      <c r="M716" s="751" t="str">
        <f t="shared" si="22"/>
        <v>C0037</v>
      </c>
    </row>
    <row r="717" spans="1:13" ht="23.25" thickBot="1">
      <c r="A717" s="645" t="str">
        <f t="shared" si="23"/>
        <v/>
      </c>
      <c r="C717" s="646"/>
      <c r="D717" s="647"/>
      <c r="E717" s="647"/>
      <c r="F717" s="647"/>
      <c r="G717" s="647"/>
      <c r="H717" s="647"/>
      <c r="I717" s="647"/>
      <c r="J717" s="647"/>
      <c r="K717" s="648"/>
      <c r="M717" s="751" t="str">
        <f t="shared" si="22"/>
        <v>C0037</v>
      </c>
    </row>
    <row r="718" spans="1:13" ht="18.75" thickTop="1">
      <c r="A718" s="645" t="str">
        <f t="shared" si="23"/>
        <v/>
      </c>
      <c r="C718" s="650" t="s">
        <v>829</v>
      </c>
      <c r="F718" s="650"/>
      <c r="M718" s="751" t="str">
        <f t="shared" si="22"/>
        <v>C0038</v>
      </c>
    </row>
    <row r="719" spans="1:13" ht="15.75">
      <c r="A719" s="645" t="str">
        <f t="shared" si="23"/>
        <v/>
      </c>
      <c r="C719" s="652" t="s">
        <v>322</v>
      </c>
      <c r="F719" s="652" t="s">
        <v>830</v>
      </c>
      <c r="I719" s="653" t="s">
        <v>831</v>
      </c>
      <c r="J719" s="654">
        <v>1.5</v>
      </c>
      <c r="K719" s="652" t="s">
        <v>785</v>
      </c>
      <c r="M719" s="751" t="str">
        <f t="shared" si="22"/>
        <v>C0038</v>
      </c>
    </row>
    <row r="720" spans="1:13" ht="16.5" thickBot="1">
      <c r="A720" s="645" t="str">
        <f t="shared" si="23"/>
        <v/>
      </c>
      <c r="C720" s="655" t="s">
        <v>1003</v>
      </c>
      <c r="D720" s="1059" t="s">
        <v>1004</v>
      </c>
      <c r="E720" s="1059"/>
      <c r="F720" s="1059"/>
      <c r="G720" s="1059"/>
      <c r="H720" s="1059"/>
      <c r="I720" s="1059"/>
      <c r="J720" s="1060" t="s">
        <v>323</v>
      </c>
      <c r="K720" s="1060"/>
      <c r="M720" s="751" t="str">
        <f t="shared" si="22"/>
        <v>C0038</v>
      </c>
    </row>
    <row r="721" spans="1:13" ht="15.75" thickBot="1">
      <c r="A721" s="645" t="str">
        <f t="shared" si="23"/>
        <v/>
      </c>
      <c r="C721" s="1057" t="s">
        <v>324</v>
      </c>
      <c r="D721" s="1057"/>
      <c r="E721" s="1058" t="s">
        <v>325</v>
      </c>
      <c r="F721" s="1058" t="s">
        <v>326</v>
      </c>
      <c r="G721" s="1058"/>
      <c r="H721" s="1058" t="s">
        <v>327</v>
      </c>
      <c r="I721" s="1058"/>
      <c r="K721" s="658" t="s">
        <v>328</v>
      </c>
      <c r="M721" s="751" t="str">
        <f t="shared" si="22"/>
        <v>C0038</v>
      </c>
    </row>
    <row r="722" spans="1:13" ht="15.75" thickBot="1">
      <c r="A722" s="645" t="str">
        <f t="shared" si="23"/>
        <v/>
      </c>
      <c r="C722" s="1057"/>
      <c r="D722" s="1057"/>
      <c r="E722" s="1058"/>
      <c r="F722" s="657" t="s">
        <v>834</v>
      </c>
      <c r="G722" s="657" t="s">
        <v>330</v>
      </c>
      <c r="H722" s="657" t="s">
        <v>297</v>
      </c>
      <c r="I722" s="657" t="s">
        <v>269</v>
      </c>
      <c r="J722" s="659"/>
      <c r="K722" s="657" t="s">
        <v>331</v>
      </c>
      <c r="M722" s="751" t="str">
        <f t="shared" si="22"/>
        <v>C0038</v>
      </c>
    </row>
    <row r="723" spans="1:13">
      <c r="A723" s="645" t="str">
        <f t="shared" si="23"/>
        <v/>
      </c>
      <c r="C723" s="660" t="s">
        <v>955</v>
      </c>
      <c r="D723" s="661" t="s">
        <v>956</v>
      </c>
      <c r="E723" s="662">
        <v>1</v>
      </c>
      <c r="F723" s="663">
        <v>1</v>
      </c>
      <c r="G723" s="663">
        <v>0</v>
      </c>
      <c r="H723" s="664">
        <v>87.443399999999997</v>
      </c>
      <c r="I723" s="664">
        <v>31.8748</v>
      </c>
      <c r="K723" s="664">
        <v>87.443399999999997</v>
      </c>
      <c r="M723" s="751" t="str">
        <f t="shared" si="22"/>
        <v>C0038</v>
      </c>
    </row>
    <row r="724" spans="1:13" ht="15.75" thickBot="1">
      <c r="A724" s="645" t="str">
        <f t="shared" si="23"/>
        <v/>
      </c>
      <c r="C724" s="659"/>
      <c r="D724" s="659"/>
      <c r="E724" s="659"/>
      <c r="F724" s="659"/>
      <c r="G724" s="659"/>
      <c r="H724" s="659"/>
      <c r="I724" s="665" t="s">
        <v>332</v>
      </c>
      <c r="J724" s="659"/>
      <c r="K724" s="666">
        <v>87.443399999999997</v>
      </c>
      <c r="M724" s="751" t="str">
        <f t="shared" si="22"/>
        <v>C0038</v>
      </c>
    </row>
    <row r="725" spans="1:13" ht="15.75" thickBot="1">
      <c r="A725" s="645" t="str">
        <f t="shared" si="23"/>
        <v/>
      </c>
      <c r="C725" s="656" t="s">
        <v>333</v>
      </c>
      <c r="D725" s="659"/>
      <c r="E725" s="657" t="s">
        <v>325</v>
      </c>
      <c r="F725" s="657" t="s">
        <v>334</v>
      </c>
      <c r="G725" s="659"/>
      <c r="H725" s="657" t="s">
        <v>327</v>
      </c>
      <c r="I725" s="1056" t="s">
        <v>335</v>
      </c>
      <c r="J725" s="1056"/>
      <c r="K725" s="1056"/>
      <c r="M725" s="751" t="str">
        <f t="shared" si="22"/>
        <v>C0038</v>
      </c>
    </row>
    <row r="726" spans="1:13">
      <c r="A726" s="645" t="str">
        <f t="shared" si="23"/>
        <v/>
      </c>
      <c r="C726" s="660" t="s">
        <v>687</v>
      </c>
      <c r="D726" s="661" t="s">
        <v>688</v>
      </c>
      <c r="E726" s="662">
        <v>3</v>
      </c>
      <c r="F726" s="660" t="s">
        <v>299</v>
      </c>
      <c r="H726" s="664">
        <v>23.0107</v>
      </c>
      <c r="K726" s="664">
        <v>69.0321</v>
      </c>
      <c r="M726" s="751" t="str">
        <f t="shared" si="22"/>
        <v>C0038</v>
      </c>
    </row>
    <row r="727" spans="1:13">
      <c r="A727" s="645" t="str">
        <f t="shared" si="23"/>
        <v/>
      </c>
      <c r="C727" s="660" t="s">
        <v>698</v>
      </c>
      <c r="D727" s="661" t="s">
        <v>699</v>
      </c>
      <c r="E727" s="662">
        <v>1</v>
      </c>
      <c r="F727" s="660" t="s">
        <v>299</v>
      </c>
      <c r="H727" s="664">
        <v>25.494900000000001</v>
      </c>
      <c r="K727" s="664">
        <v>25.494900000000001</v>
      </c>
      <c r="M727" s="751" t="str">
        <f t="shared" si="22"/>
        <v>C0038</v>
      </c>
    </row>
    <row r="728" spans="1:13">
      <c r="A728" s="645" t="str">
        <f t="shared" si="23"/>
        <v/>
      </c>
      <c r="E728" s="1054" t="s">
        <v>336</v>
      </c>
      <c r="F728" s="1054"/>
      <c r="G728" s="1054"/>
      <c r="H728" s="1054"/>
      <c r="I728" s="1054"/>
      <c r="K728" s="664">
        <v>94.527000000000001</v>
      </c>
      <c r="M728" s="751" t="str">
        <f t="shared" si="22"/>
        <v>C0038</v>
      </c>
    </row>
    <row r="729" spans="1:13" ht="15.75" thickBot="1">
      <c r="A729" s="645" t="str">
        <f t="shared" si="23"/>
        <v/>
      </c>
      <c r="C729" s="659"/>
      <c r="D729" s="659"/>
      <c r="E729" s="1056" t="s">
        <v>337</v>
      </c>
      <c r="F729" s="1056"/>
      <c r="G729" s="1056"/>
      <c r="H729" s="1056"/>
      <c r="I729" s="1056"/>
      <c r="J729" s="659"/>
      <c r="K729" s="668">
        <v>181.97040000000001</v>
      </c>
      <c r="M729" s="751" t="str">
        <f t="shared" si="22"/>
        <v>C0038</v>
      </c>
    </row>
    <row r="730" spans="1:13">
      <c r="A730" s="645" t="str">
        <f t="shared" si="23"/>
        <v/>
      </c>
      <c r="E730" s="1054" t="s">
        <v>338</v>
      </c>
      <c r="F730" s="1054"/>
      <c r="G730" s="1054"/>
      <c r="H730" s="1054"/>
      <c r="I730" s="1054"/>
      <c r="K730" s="669">
        <v>121.31359999999999</v>
      </c>
      <c r="M730" s="751" t="str">
        <f t="shared" si="22"/>
        <v>C0038</v>
      </c>
    </row>
    <row r="731" spans="1:13">
      <c r="A731" s="645" t="str">
        <f t="shared" si="23"/>
        <v/>
      </c>
      <c r="I731" s="667" t="s">
        <v>339</v>
      </c>
      <c r="K731" s="670" t="s">
        <v>265</v>
      </c>
      <c r="M731" s="751" t="str">
        <f t="shared" si="22"/>
        <v>C0038</v>
      </c>
    </row>
    <row r="732" spans="1:13" ht="15.75" thickBot="1">
      <c r="A732" s="645" t="str">
        <f t="shared" si="23"/>
        <v/>
      </c>
      <c r="C732" s="659"/>
      <c r="D732" s="659"/>
      <c r="E732" s="659"/>
      <c r="F732" s="659"/>
      <c r="G732" s="659"/>
      <c r="H732" s="659"/>
      <c r="I732" s="665" t="s">
        <v>340</v>
      </c>
      <c r="J732" s="659"/>
      <c r="K732" s="668" t="s">
        <v>265</v>
      </c>
      <c r="M732" s="751" t="str">
        <f t="shared" si="22"/>
        <v>C0038</v>
      </c>
    </row>
    <row r="733" spans="1:13" ht="15.75" thickBot="1">
      <c r="A733" s="645" t="str">
        <f t="shared" si="23"/>
        <v/>
      </c>
      <c r="C733" s="656" t="s">
        <v>341</v>
      </c>
      <c r="D733" s="659"/>
      <c r="E733" s="657" t="s">
        <v>325</v>
      </c>
      <c r="F733" s="657" t="s">
        <v>334</v>
      </c>
      <c r="G733" s="659"/>
      <c r="H733" s="657" t="s">
        <v>342</v>
      </c>
      <c r="I733" s="1056" t="s">
        <v>343</v>
      </c>
      <c r="J733" s="1056"/>
      <c r="K733" s="1056"/>
      <c r="M733" s="751" t="str">
        <f t="shared" si="22"/>
        <v>C0038</v>
      </c>
    </row>
    <row r="734" spans="1:13">
      <c r="A734" s="645" t="str">
        <f t="shared" si="23"/>
        <v/>
      </c>
      <c r="C734" s="660" t="s">
        <v>1005</v>
      </c>
      <c r="D734" s="661" t="s">
        <v>1006</v>
      </c>
      <c r="E734" s="662">
        <v>4.0000000000000001E-3</v>
      </c>
      <c r="F734" s="660" t="s">
        <v>791</v>
      </c>
      <c r="H734" s="664">
        <v>1807.5873999999999</v>
      </c>
      <c r="K734" s="664">
        <v>7.2302999999999997</v>
      </c>
      <c r="M734" s="751" t="str">
        <f t="shared" si="22"/>
        <v>C0038</v>
      </c>
    </row>
    <row r="735" spans="1:13">
      <c r="A735" s="645" t="str">
        <f t="shared" si="23"/>
        <v/>
      </c>
      <c r="C735" s="660" t="s">
        <v>1007</v>
      </c>
      <c r="D735" s="661" t="s">
        <v>1008</v>
      </c>
      <c r="E735" s="662">
        <v>0.02</v>
      </c>
      <c r="F735" s="660" t="s">
        <v>791</v>
      </c>
      <c r="H735" s="664">
        <v>529.4751</v>
      </c>
      <c r="K735" s="664">
        <v>10.589499999999999</v>
      </c>
      <c r="M735" s="751" t="str">
        <f t="shared" si="22"/>
        <v>C0038</v>
      </c>
    </row>
    <row r="736" spans="1:13">
      <c r="A736" s="645" t="str">
        <f t="shared" si="23"/>
        <v/>
      </c>
      <c r="C736" s="660" t="s">
        <v>1009</v>
      </c>
      <c r="D736" s="661" t="s">
        <v>1010</v>
      </c>
      <c r="E736" s="662">
        <v>0.02</v>
      </c>
      <c r="F736" s="660" t="s">
        <v>791</v>
      </c>
      <c r="H736" s="664">
        <v>731.98469999999998</v>
      </c>
      <c r="K736" s="664">
        <v>14.639699999999999</v>
      </c>
      <c r="M736" s="751" t="str">
        <f t="shared" si="22"/>
        <v>C0038</v>
      </c>
    </row>
    <row r="737" spans="1:13">
      <c r="A737" s="645" t="str">
        <f t="shared" si="23"/>
        <v/>
      </c>
      <c r="C737" s="660" t="s">
        <v>1011</v>
      </c>
      <c r="D737" s="661" t="s">
        <v>1012</v>
      </c>
      <c r="E737" s="662">
        <v>2E-3</v>
      </c>
      <c r="F737" s="660" t="s">
        <v>785</v>
      </c>
      <c r="H737" s="664">
        <v>725.85519999999997</v>
      </c>
      <c r="K737" s="664">
        <v>1.4517</v>
      </c>
      <c r="M737" s="751" t="str">
        <f t="shared" si="22"/>
        <v>C0038</v>
      </c>
    </row>
    <row r="738" spans="1:13">
      <c r="A738" s="645" t="str">
        <f t="shared" si="23"/>
        <v/>
      </c>
      <c r="C738" s="660" t="s">
        <v>1013</v>
      </c>
      <c r="D738" s="661" t="s">
        <v>1014</v>
      </c>
      <c r="E738" s="662">
        <v>1E-3</v>
      </c>
      <c r="F738" s="660" t="s">
        <v>785</v>
      </c>
      <c r="H738" s="664">
        <v>547.17669999999998</v>
      </c>
      <c r="K738" s="664">
        <v>0.54720000000000002</v>
      </c>
      <c r="M738" s="751" t="str">
        <f t="shared" si="22"/>
        <v>C0038</v>
      </c>
    </row>
    <row r="739" spans="1:13">
      <c r="A739" s="645" t="str">
        <f t="shared" si="23"/>
        <v/>
      </c>
      <c r="C739" s="660" t="s">
        <v>1015</v>
      </c>
      <c r="D739" s="661" t="s">
        <v>1016</v>
      </c>
      <c r="E739" s="662">
        <v>0.01</v>
      </c>
      <c r="F739" s="660" t="s">
        <v>791</v>
      </c>
      <c r="H739" s="664">
        <v>619.94479999999999</v>
      </c>
      <c r="K739" s="664">
        <v>6.1993999999999998</v>
      </c>
      <c r="M739" s="751" t="str">
        <f t="shared" si="22"/>
        <v>C0038</v>
      </c>
    </row>
    <row r="740" spans="1:13" ht="15.75" thickBot="1">
      <c r="A740" s="645" t="str">
        <f t="shared" si="23"/>
        <v/>
      </c>
      <c r="C740" s="659"/>
      <c r="D740" s="659"/>
      <c r="E740" s="1056" t="s">
        <v>344</v>
      </c>
      <c r="F740" s="1056"/>
      <c r="G740" s="1056"/>
      <c r="H740" s="1056"/>
      <c r="I740" s="1056"/>
      <c r="J740" s="659"/>
      <c r="K740" s="666">
        <v>40.657800000000002</v>
      </c>
      <c r="M740" s="751" t="str">
        <f t="shared" si="22"/>
        <v>C0038</v>
      </c>
    </row>
    <row r="741" spans="1:13" ht="15.75" thickBot="1">
      <c r="A741" s="645" t="str">
        <f t="shared" si="23"/>
        <v/>
      </c>
      <c r="C741" s="656" t="s">
        <v>345</v>
      </c>
      <c r="D741" s="659"/>
      <c r="E741" s="657" t="s">
        <v>325</v>
      </c>
      <c r="F741" s="657" t="s">
        <v>334</v>
      </c>
      <c r="G741" s="659"/>
      <c r="H741" s="657" t="s">
        <v>343</v>
      </c>
      <c r="I741" s="1056" t="s">
        <v>343</v>
      </c>
      <c r="J741" s="1056"/>
      <c r="K741" s="1056"/>
      <c r="M741" s="751" t="str">
        <f t="shared" si="22"/>
        <v>C0038</v>
      </c>
    </row>
    <row r="742" spans="1:13" ht="15.75" thickBot="1">
      <c r="A742" s="645" t="str">
        <f t="shared" si="23"/>
        <v/>
      </c>
      <c r="C742" s="659"/>
      <c r="D742" s="659"/>
      <c r="E742" s="1056" t="s">
        <v>346</v>
      </c>
      <c r="F742" s="1056"/>
      <c r="G742" s="1056"/>
      <c r="H742" s="1056"/>
      <c r="I742" s="1056"/>
      <c r="J742" s="659"/>
      <c r="K742" s="666"/>
      <c r="M742" s="751" t="str">
        <f t="shared" si="22"/>
        <v>C0038</v>
      </c>
    </row>
    <row r="743" spans="1:13" ht="15.75" thickBot="1">
      <c r="A743" s="645" t="str">
        <f t="shared" si="23"/>
        <v/>
      </c>
      <c r="C743" s="659"/>
      <c r="D743" s="659"/>
      <c r="E743" s="659"/>
      <c r="F743" s="659"/>
      <c r="G743" s="659"/>
      <c r="H743" s="659"/>
      <c r="I743" s="665" t="s">
        <v>850</v>
      </c>
      <c r="J743" s="659"/>
      <c r="K743" s="668">
        <v>161.97139999999999</v>
      </c>
      <c r="M743" s="751" t="str">
        <f t="shared" si="22"/>
        <v>C0038</v>
      </c>
    </row>
    <row r="744" spans="1:13" ht="15.75" thickBot="1">
      <c r="A744" s="645" t="str">
        <f t="shared" si="23"/>
        <v/>
      </c>
      <c r="C744" s="656" t="s">
        <v>347</v>
      </c>
      <c r="D744" s="659"/>
      <c r="E744" s="657" t="s">
        <v>146</v>
      </c>
      <c r="F744" s="657" t="s">
        <v>325</v>
      </c>
      <c r="G744" s="657" t="s">
        <v>334</v>
      </c>
      <c r="H744" s="659"/>
      <c r="I744" s="657" t="s">
        <v>343</v>
      </c>
      <c r="J744" s="1056" t="s">
        <v>343</v>
      </c>
      <c r="K744" s="1056"/>
      <c r="M744" s="751" t="str">
        <f t="shared" si="22"/>
        <v>C0038</v>
      </c>
    </row>
    <row r="745" spans="1:13" ht="15.75" thickBot="1">
      <c r="A745" s="645" t="str">
        <f t="shared" si="23"/>
        <v/>
      </c>
      <c r="C745" s="659"/>
      <c r="D745" s="659"/>
      <c r="E745" s="1056" t="s">
        <v>348</v>
      </c>
      <c r="F745" s="1056"/>
      <c r="G745" s="1056"/>
      <c r="H745" s="1056"/>
      <c r="I745" s="1056"/>
      <c r="J745" s="659"/>
      <c r="K745" s="668"/>
      <c r="M745" s="751" t="str">
        <f t="shared" si="22"/>
        <v>C0038</v>
      </c>
    </row>
    <row r="746" spans="1:13" ht="15.75" thickBot="1">
      <c r="A746" s="645" t="str">
        <f t="shared" si="23"/>
        <v/>
      </c>
      <c r="C746" s="1057" t="s">
        <v>349</v>
      </c>
      <c r="D746" s="1057"/>
      <c r="E746" s="1058" t="s">
        <v>325</v>
      </c>
      <c r="F746" s="1058" t="s">
        <v>334</v>
      </c>
      <c r="G746" s="1058" t="s">
        <v>350</v>
      </c>
      <c r="H746" s="1058"/>
      <c r="I746" s="1058"/>
      <c r="K746" s="1056" t="s">
        <v>343</v>
      </c>
      <c r="M746" s="751" t="str">
        <f t="shared" si="22"/>
        <v>C0038</v>
      </c>
    </row>
    <row r="747" spans="1:13" ht="15.75" thickBot="1">
      <c r="A747" s="645" t="str">
        <f t="shared" si="23"/>
        <v/>
      </c>
      <c r="C747" s="1057"/>
      <c r="D747" s="1057"/>
      <c r="E747" s="1058"/>
      <c r="F747" s="1058"/>
      <c r="G747" s="657" t="s">
        <v>139</v>
      </c>
      <c r="H747" s="657" t="s">
        <v>140</v>
      </c>
      <c r="I747" s="657" t="s">
        <v>141</v>
      </c>
      <c r="J747" s="659"/>
      <c r="K747" s="1056"/>
      <c r="M747" s="751" t="str">
        <f t="shared" si="22"/>
        <v>C0038</v>
      </c>
    </row>
    <row r="748" spans="1:13">
      <c r="A748" s="645" t="str">
        <f t="shared" si="23"/>
        <v/>
      </c>
      <c r="E748" s="1054" t="s">
        <v>351</v>
      </c>
      <c r="F748" s="1054"/>
      <c r="G748" s="1054"/>
      <c r="H748" s="1054"/>
      <c r="I748" s="1054"/>
      <c r="M748" s="751" t="str">
        <f t="shared" si="22"/>
        <v>C0038</v>
      </c>
    </row>
    <row r="749" spans="1:13" ht="15.75" thickBot="1">
      <c r="A749" s="645" t="str">
        <f t="shared" si="23"/>
        <v>C0038</v>
      </c>
      <c r="C749" s="647"/>
      <c r="D749" s="647"/>
      <c r="E749" s="647"/>
      <c r="F749" s="647"/>
      <c r="G749" s="1055" t="s">
        <v>352</v>
      </c>
      <c r="H749" s="1055"/>
      <c r="I749" s="1055"/>
      <c r="J749" s="647"/>
      <c r="K749" s="671">
        <v>161.97</v>
      </c>
      <c r="M749" s="751" t="str">
        <f t="shared" si="22"/>
        <v>C0038</v>
      </c>
    </row>
    <row r="750" spans="1:13" ht="15.75" thickTop="1">
      <c r="A750" s="645" t="str">
        <f t="shared" si="23"/>
        <v/>
      </c>
      <c r="C750" s="672" t="s">
        <v>851</v>
      </c>
      <c r="M750" s="751" t="str">
        <f t="shared" si="22"/>
        <v>C0038</v>
      </c>
    </row>
    <row r="751" spans="1:13">
      <c r="A751" s="645" t="str">
        <f t="shared" si="23"/>
        <v/>
      </c>
      <c r="M751" s="751" t="str">
        <f t="shared" si="22"/>
        <v>C0038</v>
      </c>
    </row>
    <row r="752" spans="1:13" ht="23.25" thickBot="1">
      <c r="A752" s="645" t="str">
        <f t="shared" si="23"/>
        <v/>
      </c>
      <c r="C752" s="646"/>
      <c r="D752" s="647"/>
      <c r="E752" s="647"/>
      <c r="F752" s="647"/>
      <c r="G752" s="647"/>
      <c r="H752" s="647"/>
      <c r="I752" s="647"/>
      <c r="J752" s="647"/>
      <c r="K752" s="648"/>
      <c r="M752" s="751" t="str">
        <f t="shared" si="22"/>
        <v>C0038</v>
      </c>
    </row>
    <row r="753" spans="1:13" ht="18.75" thickTop="1">
      <c r="A753" s="645" t="str">
        <f t="shared" si="23"/>
        <v/>
      </c>
      <c r="C753" s="650" t="s">
        <v>829</v>
      </c>
      <c r="F753" s="650"/>
      <c r="M753" s="751" t="str">
        <f t="shared" si="22"/>
        <v>C0039</v>
      </c>
    </row>
    <row r="754" spans="1:13" ht="15.75">
      <c r="A754" s="645" t="str">
        <f t="shared" si="23"/>
        <v/>
      </c>
      <c r="C754" s="652" t="s">
        <v>322</v>
      </c>
      <c r="F754" s="652" t="s">
        <v>830</v>
      </c>
      <c r="I754" s="653" t="s">
        <v>831</v>
      </c>
      <c r="J754" s="654">
        <v>1.25</v>
      </c>
      <c r="K754" s="652" t="s">
        <v>785</v>
      </c>
      <c r="M754" s="751" t="str">
        <f t="shared" si="22"/>
        <v>C0039</v>
      </c>
    </row>
    <row r="755" spans="1:13" ht="16.5" thickBot="1">
      <c r="A755" s="645" t="str">
        <f t="shared" si="23"/>
        <v/>
      </c>
      <c r="C755" s="655" t="s">
        <v>787</v>
      </c>
      <c r="D755" s="1059" t="s">
        <v>1017</v>
      </c>
      <c r="E755" s="1059"/>
      <c r="F755" s="1059"/>
      <c r="G755" s="1059"/>
      <c r="H755" s="1059"/>
      <c r="I755" s="1059"/>
      <c r="J755" s="1060" t="s">
        <v>323</v>
      </c>
      <c r="K755" s="1060"/>
      <c r="M755" s="751" t="str">
        <f t="shared" si="22"/>
        <v>C0039</v>
      </c>
    </row>
    <row r="756" spans="1:13" ht="15.75" thickBot="1">
      <c r="A756" s="645" t="str">
        <f t="shared" si="23"/>
        <v/>
      </c>
      <c r="C756" s="1057" t="s">
        <v>324</v>
      </c>
      <c r="D756" s="1057"/>
      <c r="E756" s="1058" t="s">
        <v>325</v>
      </c>
      <c r="F756" s="1058" t="s">
        <v>326</v>
      </c>
      <c r="G756" s="1058"/>
      <c r="H756" s="1058" t="s">
        <v>327</v>
      </c>
      <c r="I756" s="1058"/>
      <c r="K756" s="658" t="s">
        <v>328</v>
      </c>
      <c r="M756" s="751" t="str">
        <f t="shared" si="22"/>
        <v>C0039</v>
      </c>
    </row>
    <row r="757" spans="1:13" ht="15.75" thickBot="1">
      <c r="A757" s="645" t="str">
        <f t="shared" si="23"/>
        <v/>
      </c>
      <c r="C757" s="1057"/>
      <c r="D757" s="1057"/>
      <c r="E757" s="1058"/>
      <c r="F757" s="657" t="s">
        <v>834</v>
      </c>
      <c r="G757" s="657" t="s">
        <v>330</v>
      </c>
      <c r="H757" s="657" t="s">
        <v>297</v>
      </c>
      <c r="I757" s="657" t="s">
        <v>269</v>
      </c>
      <c r="J757" s="659"/>
      <c r="K757" s="657" t="s">
        <v>331</v>
      </c>
      <c r="M757" s="751" t="str">
        <f t="shared" si="22"/>
        <v>C0039</v>
      </c>
    </row>
    <row r="758" spans="1:13">
      <c r="A758" s="645" t="str">
        <f t="shared" si="23"/>
        <v/>
      </c>
      <c r="C758" s="660" t="s">
        <v>955</v>
      </c>
      <c r="D758" s="661" t="s">
        <v>956</v>
      </c>
      <c r="E758" s="662">
        <v>1</v>
      </c>
      <c r="F758" s="663">
        <v>1</v>
      </c>
      <c r="G758" s="663">
        <v>0</v>
      </c>
      <c r="H758" s="664">
        <v>87.443399999999997</v>
      </c>
      <c r="I758" s="664">
        <v>31.8748</v>
      </c>
      <c r="K758" s="664">
        <v>87.443399999999997</v>
      </c>
      <c r="M758" s="751" t="str">
        <f t="shared" si="22"/>
        <v>C0039</v>
      </c>
    </row>
    <row r="759" spans="1:13" ht="15.75" thickBot="1">
      <c r="A759" s="645" t="str">
        <f t="shared" si="23"/>
        <v/>
      </c>
      <c r="C759" s="659"/>
      <c r="D759" s="659"/>
      <c r="E759" s="659"/>
      <c r="F759" s="659"/>
      <c r="G759" s="659"/>
      <c r="H759" s="659"/>
      <c r="I759" s="665" t="s">
        <v>332</v>
      </c>
      <c r="J759" s="659"/>
      <c r="K759" s="666">
        <v>87.443399999999997</v>
      </c>
      <c r="M759" s="751" t="str">
        <f t="shared" si="22"/>
        <v>C0039</v>
      </c>
    </row>
    <row r="760" spans="1:13" ht="15.75" thickBot="1">
      <c r="A760" s="645" t="str">
        <f t="shared" si="23"/>
        <v/>
      </c>
      <c r="C760" s="656" t="s">
        <v>333</v>
      </c>
      <c r="D760" s="659"/>
      <c r="E760" s="657" t="s">
        <v>325</v>
      </c>
      <c r="F760" s="657" t="s">
        <v>334</v>
      </c>
      <c r="G760" s="659"/>
      <c r="H760" s="657" t="s">
        <v>327</v>
      </c>
      <c r="I760" s="1056" t="s">
        <v>335</v>
      </c>
      <c r="J760" s="1056"/>
      <c r="K760" s="1056"/>
      <c r="M760" s="751" t="str">
        <f t="shared" si="22"/>
        <v>C0039</v>
      </c>
    </row>
    <row r="761" spans="1:13">
      <c r="A761" s="645" t="str">
        <f t="shared" si="23"/>
        <v/>
      </c>
      <c r="C761" s="660" t="s">
        <v>687</v>
      </c>
      <c r="D761" s="661" t="s">
        <v>688</v>
      </c>
      <c r="E761" s="662">
        <v>3</v>
      </c>
      <c r="F761" s="660" t="s">
        <v>299</v>
      </c>
      <c r="H761" s="664">
        <v>23.0107</v>
      </c>
      <c r="K761" s="664">
        <v>69.0321</v>
      </c>
      <c r="M761" s="751" t="str">
        <f t="shared" si="22"/>
        <v>C0039</v>
      </c>
    </row>
    <row r="762" spans="1:13">
      <c r="A762" s="645" t="str">
        <f t="shared" si="23"/>
        <v/>
      </c>
      <c r="C762" s="660" t="s">
        <v>698</v>
      </c>
      <c r="D762" s="661" t="s">
        <v>699</v>
      </c>
      <c r="E762" s="662">
        <v>1</v>
      </c>
      <c r="F762" s="660" t="s">
        <v>299</v>
      </c>
      <c r="H762" s="664">
        <v>25.494900000000001</v>
      </c>
      <c r="K762" s="664">
        <v>25.494900000000001</v>
      </c>
      <c r="M762" s="751" t="str">
        <f t="shared" si="22"/>
        <v>C0039</v>
      </c>
    </row>
    <row r="763" spans="1:13">
      <c r="A763" s="645" t="str">
        <f t="shared" si="23"/>
        <v/>
      </c>
      <c r="E763" s="1054" t="s">
        <v>336</v>
      </c>
      <c r="F763" s="1054"/>
      <c r="G763" s="1054"/>
      <c r="H763" s="1054"/>
      <c r="I763" s="1054"/>
      <c r="K763" s="664">
        <v>94.527000000000001</v>
      </c>
      <c r="M763" s="751" t="str">
        <f t="shared" si="22"/>
        <v>C0039</v>
      </c>
    </row>
    <row r="764" spans="1:13" ht="15.75" thickBot="1">
      <c r="A764" s="645" t="str">
        <f t="shared" si="23"/>
        <v/>
      </c>
      <c r="C764" s="659"/>
      <c r="D764" s="659"/>
      <c r="E764" s="1056" t="s">
        <v>337</v>
      </c>
      <c r="F764" s="1056"/>
      <c r="G764" s="1056"/>
      <c r="H764" s="1056"/>
      <c r="I764" s="1056"/>
      <c r="J764" s="659"/>
      <c r="K764" s="668">
        <v>181.97040000000001</v>
      </c>
      <c r="M764" s="751" t="str">
        <f t="shared" si="22"/>
        <v>C0039</v>
      </c>
    </row>
    <row r="765" spans="1:13">
      <c r="A765" s="645" t="str">
        <f t="shared" si="23"/>
        <v/>
      </c>
      <c r="E765" s="1054" t="s">
        <v>338</v>
      </c>
      <c r="F765" s="1054"/>
      <c r="G765" s="1054"/>
      <c r="H765" s="1054"/>
      <c r="I765" s="1054"/>
      <c r="K765" s="669">
        <v>145.5763</v>
      </c>
      <c r="M765" s="751" t="str">
        <f t="shared" si="22"/>
        <v>C0039</v>
      </c>
    </row>
    <row r="766" spans="1:13">
      <c r="A766" s="645" t="str">
        <f t="shared" si="23"/>
        <v/>
      </c>
      <c r="I766" s="667" t="s">
        <v>339</v>
      </c>
      <c r="K766" s="670" t="s">
        <v>265</v>
      </c>
      <c r="M766" s="751" t="str">
        <f t="shared" si="22"/>
        <v>C0039</v>
      </c>
    </row>
    <row r="767" spans="1:13" ht="15.75" thickBot="1">
      <c r="A767" s="645" t="str">
        <f t="shared" si="23"/>
        <v/>
      </c>
      <c r="C767" s="659"/>
      <c r="D767" s="659"/>
      <c r="E767" s="659"/>
      <c r="F767" s="659"/>
      <c r="G767" s="659"/>
      <c r="H767" s="659"/>
      <c r="I767" s="665" t="s">
        <v>340</v>
      </c>
      <c r="J767" s="659"/>
      <c r="K767" s="668" t="s">
        <v>265</v>
      </c>
      <c r="M767" s="751" t="str">
        <f t="shared" si="22"/>
        <v>C0039</v>
      </c>
    </row>
    <row r="768" spans="1:13" ht="15.75" thickBot="1">
      <c r="A768" s="645" t="str">
        <f t="shared" si="23"/>
        <v/>
      </c>
      <c r="C768" s="656" t="s">
        <v>341</v>
      </c>
      <c r="D768" s="659"/>
      <c r="E768" s="657" t="s">
        <v>325</v>
      </c>
      <c r="F768" s="657" t="s">
        <v>334</v>
      </c>
      <c r="G768" s="659"/>
      <c r="H768" s="657" t="s">
        <v>342</v>
      </c>
      <c r="I768" s="1056" t="s">
        <v>343</v>
      </c>
      <c r="J768" s="1056"/>
      <c r="K768" s="1056"/>
      <c r="M768" s="751" t="str">
        <f t="shared" si="22"/>
        <v>C0039</v>
      </c>
    </row>
    <row r="769" spans="1:13">
      <c r="A769" s="645" t="str">
        <f t="shared" si="23"/>
        <v/>
      </c>
      <c r="C769" s="660" t="s">
        <v>1005</v>
      </c>
      <c r="D769" s="661" t="s">
        <v>1006</v>
      </c>
      <c r="E769" s="662">
        <v>5.0000000000000001E-3</v>
      </c>
      <c r="F769" s="660" t="s">
        <v>791</v>
      </c>
      <c r="H769" s="664">
        <v>1807.5873999999999</v>
      </c>
      <c r="K769" s="664">
        <v>9.0379000000000005</v>
      </c>
      <c r="M769" s="751" t="str">
        <f t="shared" si="22"/>
        <v>C0039</v>
      </c>
    </row>
    <row r="770" spans="1:13">
      <c r="A770" s="645" t="str">
        <f t="shared" si="23"/>
        <v/>
      </c>
      <c r="C770" s="660" t="s">
        <v>1007</v>
      </c>
      <c r="D770" s="661" t="s">
        <v>1008</v>
      </c>
      <c r="E770" s="662">
        <v>2.5000000000000001E-2</v>
      </c>
      <c r="F770" s="660" t="s">
        <v>791</v>
      </c>
      <c r="H770" s="664">
        <v>529.4751</v>
      </c>
      <c r="K770" s="664">
        <v>13.2369</v>
      </c>
      <c r="M770" s="751" t="str">
        <f t="shared" si="22"/>
        <v>C0039</v>
      </c>
    </row>
    <row r="771" spans="1:13">
      <c r="A771" s="645" t="str">
        <f t="shared" si="23"/>
        <v/>
      </c>
      <c r="C771" s="660" t="s">
        <v>1009</v>
      </c>
      <c r="D771" s="661" t="s">
        <v>1010</v>
      </c>
      <c r="E771" s="662">
        <v>2.5000000000000001E-2</v>
      </c>
      <c r="F771" s="660" t="s">
        <v>791</v>
      </c>
      <c r="H771" s="664">
        <v>731.98469999999998</v>
      </c>
      <c r="K771" s="664">
        <v>18.299600000000002</v>
      </c>
      <c r="M771" s="751" t="str">
        <f t="shared" ref="M771:M834" si="24">IF(C771="TABELA DE PREÇOS DE CONSULTORIA",C773,M770)</f>
        <v>C0039</v>
      </c>
    </row>
    <row r="772" spans="1:13">
      <c r="A772" s="645" t="str">
        <f t="shared" si="23"/>
        <v/>
      </c>
      <c r="C772" s="660" t="s">
        <v>1011</v>
      </c>
      <c r="D772" s="661" t="s">
        <v>1012</v>
      </c>
      <c r="E772" s="662">
        <v>2.5000000000000001E-3</v>
      </c>
      <c r="F772" s="660" t="s">
        <v>785</v>
      </c>
      <c r="H772" s="664">
        <v>725.85519999999997</v>
      </c>
      <c r="K772" s="664">
        <v>1.8146</v>
      </c>
      <c r="M772" s="751" t="str">
        <f t="shared" si="24"/>
        <v>C0039</v>
      </c>
    </row>
    <row r="773" spans="1:13">
      <c r="A773" s="645" t="str">
        <f t="shared" ref="A773:A836" si="25">IF(G773="Custo unitário direto total",M773,"")</f>
        <v/>
      </c>
      <c r="C773" s="660" t="s">
        <v>1013</v>
      </c>
      <c r="D773" s="661" t="s">
        <v>1014</v>
      </c>
      <c r="E773" s="662">
        <v>1.25E-3</v>
      </c>
      <c r="F773" s="660" t="s">
        <v>785</v>
      </c>
      <c r="H773" s="664">
        <v>547.17669999999998</v>
      </c>
      <c r="K773" s="664">
        <v>0.68400000000000005</v>
      </c>
      <c r="M773" s="751" t="str">
        <f t="shared" si="24"/>
        <v>C0039</v>
      </c>
    </row>
    <row r="774" spans="1:13">
      <c r="A774" s="645" t="str">
        <f t="shared" si="25"/>
        <v/>
      </c>
      <c r="C774" s="660" t="s">
        <v>1015</v>
      </c>
      <c r="D774" s="661" t="s">
        <v>1016</v>
      </c>
      <c r="E774" s="662">
        <v>1.2500000000000001E-2</v>
      </c>
      <c r="F774" s="660" t="s">
        <v>791</v>
      </c>
      <c r="H774" s="664">
        <v>619.94479999999999</v>
      </c>
      <c r="K774" s="664">
        <v>7.7492999999999999</v>
      </c>
      <c r="M774" s="751" t="str">
        <f t="shared" si="24"/>
        <v>C0039</v>
      </c>
    </row>
    <row r="775" spans="1:13" ht="15.75" thickBot="1">
      <c r="A775" s="645" t="str">
        <f t="shared" si="25"/>
        <v/>
      </c>
      <c r="C775" s="659"/>
      <c r="D775" s="659"/>
      <c r="E775" s="1056" t="s">
        <v>344</v>
      </c>
      <c r="F775" s="1056"/>
      <c r="G775" s="1056"/>
      <c r="H775" s="1056"/>
      <c r="I775" s="1056"/>
      <c r="J775" s="659"/>
      <c r="K775" s="666">
        <v>50.822299999999998</v>
      </c>
      <c r="M775" s="751" t="str">
        <f t="shared" si="24"/>
        <v>C0039</v>
      </c>
    </row>
    <row r="776" spans="1:13" ht="15.75" thickBot="1">
      <c r="A776" s="645" t="str">
        <f t="shared" si="25"/>
        <v/>
      </c>
      <c r="C776" s="656" t="s">
        <v>345</v>
      </c>
      <c r="D776" s="659"/>
      <c r="E776" s="657" t="s">
        <v>325</v>
      </c>
      <c r="F776" s="657" t="s">
        <v>334</v>
      </c>
      <c r="G776" s="659"/>
      <c r="H776" s="657" t="s">
        <v>343</v>
      </c>
      <c r="I776" s="1056" t="s">
        <v>343</v>
      </c>
      <c r="J776" s="1056"/>
      <c r="K776" s="1056"/>
      <c r="M776" s="751" t="str">
        <f t="shared" si="24"/>
        <v>C0039</v>
      </c>
    </row>
    <row r="777" spans="1:13" ht="15.75" thickBot="1">
      <c r="A777" s="645" t="str">
        <f t="shared" si="25"/>
        <v/>
      </c>
      <c r="C777" s="659"/>
      <c r="D777" s="659"/>
      <c r="E777" s="1056" t="s">
        <v>346</v>
      </c>
      <c r="F777" s="1056"/>
      <c r="G777" s="1056"/>
      <c r="H777" s="1056"/>
      <c r="I777" s="1056"/>
      <c r="J777" s="659"/>
      <c r="K777" s="666"/>
      <c r="M777" s="751" t="str">
        <f t="shared" si="24"/>
        <v>C0039</v>
      </c>
    </row>
    <row r="778" spans="1:13" ht="15.75" thickBot="1">
      <c r="A778" s="645" t="str">
        <f t="shared" si="25"/>
        <v/>
      </c>
      <c r="C778" s="659"/>
      <c r="D778" s="659"/>
      <c r="E778" s="659"/>
      <c r="F778" s="659"/>
      <c r="G778" s="659"/>
      <c r="H778" s="659"/>
      <c r="I778" s="665" t="s">
        <v>850</v>
      </c>
      <c r="J778" s="659"/>
      <c r="K778" s="668">
        <v>196.39859999999999</v>
      </c>
      <c r="M778" s="751" t="str">
        <f t="shared" si="24"/>
        <v>C0039</v>
      </c>
    </row>
    <row r="779" spans="1:13" ht="15.75" thickBot="1">
      <c r="A779" s="645" t="str">
        <f t="shared" si="25"/>
        <v/>
      </c>
      <c r="C779" s="656" t="s">
        <v>347</v>
      </c>
      <c r="D779" s="659"/>
      <c r="E779" s="657" t="s">
        <v>146</v>
      </c>
      <c r="F779" s="657" t="s">
        <v>325</v>
      </c>
      <c r="G779" s="657" t="s">
        <v>334</v>
      </c>
      <c r="H779" s="659"/>
      <c r="I779" s="657" t="s">
        <v>343</v>
      </c>
      <c r="J779" s="1056" t="s">
        <v>343</v>
      </c>
      <c r="K779" s="1056"/>
      <c r="M779" s="751" t="str">
        <f t="shared" si="24"/>
        <v>C0039</v>
      </c>
    </row>
    <row r="780" spans="1:13" ht="15.75" thickBot="1">
      <c r="A780" s="645" t="str">
        <f t="shared" si="25"/>
        <v/>
      </c>
      <c r="C780" s="659"/>
      <c r="D780" s="659"/>
      <c r="E780" s="1056" t="s">
        <v>348</v>
      </c>
      <c r="F780" s="1056"/>
      <c r="G780" s="1056"/>
      <c r="H780" s="1056"/>
      <c r="I780" s="1056"/>
      <c r="J780" s="659"/>
      <c r="K780" s="668"/>
      <c r="M780" s="751" t="str">
        <f t="shared" si="24"/>
        <v>C0039</v>
      </c>
    </row>
    <row r="781" spans="1:13" ht="15.75" thickBot="1">
      <c r="A781" s="645" t="str">
        <f t="shared" si="25"/>
        <v/>
      </c>
      <c r="C781" s="1057" t="s">
        <v>349</v>
      </c>
      <c r="D781" s="1057"/>
      <c r="E781" s="1058" t="s">
        <v>325</v>
      </c>
      <c r="F781" s="1058" t="s">
        <v>334</v>
      </c>
      <c r="G781" s="1058" t="s">
        <v>350</v>
      </c>
      <c r="H781" s="1058"/>
      <c r="I781" s="1058"/>
      <c r="K781" s="1056" t="s">
        <v>343</v>
      </c>
      <c r="M781" s="751" t="str">
        <f t="shared" si="24"/>
        <v>C0039</v>
      </c>
    </row>
    <row r="782" spans="1:13" ht="15.75" thickBot="1">
      <c r="A782" s="645" t="str">
        <f t="shared" si="25"/>
        <v/>
      </c>
      <c r="C782" s="1057"/>
      <c r="D782" s="1057"/>
      <c r="E782" s="1058"/>
      <c r="F782" s="1058"/>
      <c r="G782" s="657" t="s">
        <v>139</v>
      </c>
      <c r="H782" s="657" t="s">
        <v>140</v>
      </c>
      <c r="I782" s="657" t="s">
        <v>141</v>
      </c>
      <c r="J782" s="659"/>
      <c r="K782" s="1056"/>
      <c r="M782" s="751" t="str">
        <f t="shared" si="24"/>
        <v>C0039</v>
      </c>
    </row>
    <row r="783" spans="1:13">
      <c r="A783" s="645" t="str">
        <f t="shared" si="25"/>
        <v/>
      </c>
      <c r="E783" s="1054" t="s">
        <v>351</v>
      </c>
      <c r="F783" s="1054"/>
      <c r="G783" s="1054"/>
      <c r="H783" s="1054"/>
      <c r="I783" s="1054"/>
      <c r="M783" s="751" t="str">
        <f t="shared" si="24"/>
        <v>C0039</v>
      </c>
    </row>
    <row r="784" spans="1:13" ht="15.75" thickBot="1">
      <c r="A784" s="645" t="str">
        <f t="shared" si="25"/>
        <v>C0039</v>
      </c>
      <c r="C784" s="647"/>
      <c r="D784" s="647"/>
      <c r="E784" s="647"/>
      <c r="F784" s="647"/>
      <c r="G784" s="1055" t="s">
        <v>352</v>
      </c>
      <c r="H784" s="1055"/>
      <c r="I784" s="1055"/>
      <c r="J784" s="647"/>
      <c r="K784" s="671">
        <v>196.4</v>
      </c>
      <c r="M784" s="751" t="str">
        <f t="shared" si="24"/>
        <v>C0039</v>
      </c>
    </row>
    <row r="785" spans="1:13" ht="15.75" thickTop="1">
      <c r="A785" s="645" t="str">
        <f t="shared" si="25"/>
        <v/>
      </c>
      <c r="C785" s="672" t="s">
        <v>851</v>
      </c>
      <c r="M785" s="751" t="str">
        <f t="shared" si="24"/>
        <v>C0039</v>
      </c>
    </row>
    <row r="786" spans="1:13">
      <c r="A786" s="645" t="str">
        <f t="shared" si="25"/>
        <v/>
      </c>
      <c r="M786" s="751" t="str">
        <f t="shared" si="24"/>
        <v>C0039</v>
      </c>
    </row>
    <row r="787" spans="1:13" ht="23.25" thickBot="1">
      <c r="A787" s="645" t="str">
        <f t="shared" si="25"/>
        <v/>
      </c>
      <c r="C787" s="646"/>
      <c r="D787" s="647"/>
      <c r="E787" s="647"/>
      <c r="F787" s="647"/>
      <c r="G787" s="647"/>
      <c r="H787" s="647"/>
      <c r="I787" s="647"/>
      <c r="J787" s="647"/>
      <c r="K787" s="648"/>
      <c r="M787" s="751" t="str">
        <f t="shared" si="24"/>
        <v>C0039</v>
      </c>
    </row>
    <row r="788" spans="1:13" ht="18.75" thickTop="1">
      <c r="A788" s="645" t="str">
        <f t="shared" si="25"/>
        <v/>
      </c>
      <c r="C788" s="650" t="s">
        <v>829</v>
      </c>
      <c r="F788" s="650"/>
      <c r="M788" s="751" t="str">
        <f t="shared" si="24"/>
        <v>C0040</v>
      </c>
    </row>
    <row r="789" spans="1:13" ht="15.75">
      <c r="A789" s="645" t="str">
        <f t="shared" si="25"/>
        <v/>
      </c>
      <c r="C789" s="652" t="s">
        <v>322</v>
      </c>
      <c r="F789" s="652" t="s">
        <v>830</v>
      </c>
      <c r="I789" s="653" t="s">
        <v>831</v>
      </c>
      <c r="J789" s="654">
        <v>0.625</v>
      </c>
      <c r="K789" s="652" t="s">
        <v>785</v>
      </c>
      <c r="M789" s="751" t="str">
        <f t="shared" si="24"/>
        <v>C0040</v>
      </c>
    </row>
    <row r="790" spans="1:13" ht="16.5" thickBot="1">
      <c r="A790" s="645" t="str">
        <f t="shared" si="25"/>
        <v/>
      </c>
      <c r="C790" s="655" t="s">
        <v>786</v>
      </c>
      <c r="D790" s="1059" t="s">
        <v>1018</v>
      </c>
      <c r="E790" s="1059"/>
      <c r="F790" s="1059"/>
      <c r="G790" s="1059"/>
      <c r="H790" s="1059"/>
      <c r="I790" s="1059"/>
      <c r="J790" s="1060" t="s">
        <v>323</v>
      </c>
      <c r="K790" s="1060"/>
      <c r="M790" s="751" t="str">
        <f t="shared" si="24"/>
        <v>C0040</v>
      </c>
    </row>
    <row r="791" spans="1:13" ht="15.75" thickBot="1">
      <c r="A791" s="645" t="str">
        <f t="shared" si="25"/>
        <v/>
      </c>
      <c r="C791" s="1057" t="s">
        <v>324</v>
      </c>
      <c r="D791" s="1057"/>
      <c r="E791" s="1058" t="s">
        <v>325</v>
      </c>
      <c r="F791" s="1058" t="s">
        <v>326</v>
      </c>
      <c r="G791" s="1058"/>
      <c r="H791" s="1058" t="s">
        <v>327</v>
      </c>
      <c r="I791" s="1058"/>
      <c r="K791" s="658" t="s">
        <v>328</v>
      </c>
      <c r="M791" s="751" t="str">
        <f t="shared" si="24"/>
        <v>C0040</v>
      </c>
    </row>
    <row r="792" spans="1:13" ht="15.75" thickBot="1">
      <c r="A792" s="645" t="str">
        <f t="shared" si="25"/>
        <v/>
      </c>
      <c r="C792" s="1057"/>
      <c r="D792" s="1057"/>
      <c r="E792" s="1058"/>
      <c r="F792" s="657" t="s">
        <v>834</v>
      </c>
      <c r="G792" s="657" t="s">
        <v>330</v>
      </c>
      <c r="H792" s="657" t="s">
        <v>297</v>
      </c>
      <c r="I792" s="657" t="s">
        <v>269</v>
      </c>
      <c r="J792" s="659"/>
      <c r="K792" s="657" t="s">
        <v>331</v>
      </c>
      <c r="M792" s="751" t="str">
        <f t="shared" si="24"/>
        <v>C0040</v>
      </c>
    </row>
    <row r="793" spans="1:13">
      <c r="A793" s="645" t="str">
        <f t="shared" si="25"/>
        <v/>
      </c>
      <c r="C793" s="660" t="s">
        <v>955</v>
      </c>
      <c r="D793" s="661" t="s">
        <v>956</v>
      </c>
      <c r="E793" s="662">
        <v>1</v>
      </c>
      <c r="F793" s="663">
        <v>1</v>
      </c>
      <c r="G793" s="663">
        <v>0</v>
      </c>
      <c r="H793" s="664">
        <v>87.443399999999997</v>
      </c>
      <c r="I793" s="664">
        <v>31.8748</v>
      </c>
      <c r="K793" s="664">
        <v>87.443399999999997</v>
      </c>
      <c r="M793" s="751" t="str">
        <f t="shared" si="24"/>
        <v>C0040</v>
      </c>
    </row>
    <row r="794" spans="1:13" ht="15.75" thickBot="1">
      <c r="A794" s="645" t="str">
        <f t="shared" si="25"/>
        <v/>
      </c>
      <c r="C794" s="659"/>
      <c r="D794" s="659"/>
      <c r="E794" s="659"/>
      <c r="F794" s="659"/>
      <c r="G794" s="659"/>
      <c r="H794" s="659"/>
      <c r="I794" s="665" t="s">
        <v>332</v>
      </c>
      <c r="J794" s="659"/>
      <c r="K794" s="666">
        <v>87.443399999999997</v>
      </c>
      <c r="M794" s="751" t="str">
        <f t="shared" si="24"/>
        <v>C0040</v>
      </c>
    </row>
    <row r="795" spans="1:13" ht="15.75" thickBot="1">
      <c r="A795" s="645" t="str">
        <f t="shared" si="25"/>
        <v/>
      </c>
      <c r="C795" s="656" t="s">
        <v>333</v>
      </c>
      <c r="D795" s="659"/>
      <c r="E795" s="657" t="s">
        <v>325</v>
      </c>
      <c r="F795" s="657" t="s">
        <v>334</v>
      </c>
      <c r="G795" s="659"/>
      <c r="H795" s="657" t="s">
        <v>327</v>
      </c>
      <c r="I795" s="1056" t="s">
        <v>335</v>
      </c>
      <c r="J795" s="1056"/>
      <c r="K795" s="1056"/>
      <c r="M795" s="751" t="str">
        <f t="shared" si="24"/>
        <v>C0040</v>
      </c>
    </row>
    <row r="796" spans="1:13">
      <c r="A796" s="645" t="str">
        <f t="shared" si="25"/>
        <v/>
      </c>
      <c r="C796" s="660" t="s">
        <v>687</v>
      </c>
      <c r="D796" s="661" t="s">
        <v>688</v>
      </c>
      <c r="E796" s="662">
        <v>3</v>
      </c>
      <c r="F796" s="660" t="s">
        <v>299</v>
      </c>
      <c r="H796" s="664">
        <v>23.0107</v>
      </c>
      <c r="K796" s="664">
        <v>69.0321</v>
      </c>
      <c r="M796" s="751" t="str">
        <f t="shared" si="24"/>
        <v>C0040</v>
      </c>
    </row>
    <row r="797" spans="1:13">
      <c r="A797" s="645" t="str">
        <f t="shared" si="25"/>
        <v/>
      </c>
      <c r="C797" s="660" t="s">
        <v>698</v>
      </c>
      <c r="D797" s="661" t="s">
        <v>699</v>
      </c>
      <c r="E797" s="662">
        <v>1</v>
      </c>
      <c r="F797" s="660" t="s">
        <v>299</v>
      </c>
      <c r="H797" s="664">
        <v>25.494900000000001</v>
      </c>
      <c r="K797" s="664">
        <v>25.494900000000001</v>
      </c>
      <c r="M797" s="751" t="str">
        <f t="shared" si="24"/>
        <v>C0040</v>
      </c>
    </row>
    <row r="798" spans="1:13">
      <c r="A798" s="645" t="str">
        <f t="shared" si="25"/>
        <v/>
      </c>
      <c r="E798" s="1054" t="s">
        <v>336</v>
      </c>
      <c r="F798" s="1054"/>
      <c r="G798" s="1054"/>
      <c r="H798" s="1054"/>
      <c r="I798" s="1054"/>
      <c r="K798" s="664">
        <v>94.527000000000001</v>
      </c>
      <c r="M798" s="751" t="str">
        <f t="shared" si="24"/>
        <v>C0040</v>
      </c>
    </row>
    <row r="799" spans="1:13" ht="15.75" thickBot="1">
      <c r="A799" s="645" t="str">
        <f t="shared" si="25"/>
        <v/>
      </c>
      <c r="C799" s="659"/>
      <c r="D799" s="659"/>
      <c r="E799" s="1056" t="s">
        <v>337</v>
      </c>
      <c r="F799" s="1056"/>
      <c r="G799" s="1056"/>
      <c r="H799" s="1056"/>
      <c r="I799" s="1056"/>
      <c r="J799" s="659"/>
      <c r="K799" s="668">
        <v>181.97040000000001</v>
      </c>
      <c r="M799" s="751" t="str">
        <f t="shared" si="24"/>
        <v>C0040</v>
      </c>
    </row>
    <row r="800" spans="1:13">
      <c r="A800" s="645" t="str">
        <f t="shared" si="25"/>
        <v/>
      </c>
      <c r="E800" s="1054" t="s">
        <v>338</v>
      </c>
      <c r="F800" s="1054"/>
      <c r="G800" s="1054"/>
      <c r="H800" s="1054"/>
      <c r="I800" s="1054"/>
      <c r="K800" s="669">
        <v>291.15260000000001</v>
      </c>
      <c r="M800" s="751" t="str">
        <f t="shared" si="24"/>
        <v>C0040</v>
      </c>
    </row>
    <row r="801" spans="1:13">
      <c r="A801" s="645" t="str">
        <f t="shared" si="25"/>
        <v/>
      </c>
      <c r="I801" s="667" t="s">
        <v>339</v>
      </c>
      <c r="K801" s="670" t="s">
        <v>265</v>
      </c>
      <c r="M801" s="751" t="str">
        <f t="shared" si="24"/>
        <v>C0040</v>
      </c>
    </row>
    <row r="802" spans="1:13" ht="15.75" thickBot="1">
      <c r="A802" s="645" t="str">
        <f t="shared" si="25"/>
        <v/>
      </c>
      <c r="C802" s="659"/>
      <c r="D802" s="659"/>
      <c r="E802" s="659"/>
      <c r="F802" s="659"/>
      <c r="G802" s="659"/>
      <c r="H802" s="659"/>
      <c r="I802" s="665" t="s">
        <v>340</v>
      </c>
      <c r="J802" s="659"/>
      <c r="K802" s="668" t="s">
        <v>265</v>
      </c>
      <c r="M802" s="751" t="str">
        <f t="shared" si="24"/>
        <v>C0040</v>
      </c>
    </row>
    <row r="803" spans="1:13" ht="15.75" thickBot="1">
      <c r="A803" s="645" t="str">
        <f t="shared" si="25"/>
        <v/>
      </c>
      <c r="C803" s="656" t="s">
        <v>341</v>
      </c>
      <c r="D803" s="659"/>
      <c r="E803" s="657" t="s">
        <v>325</v>
      </c>
      <c r="F803" s="657" t="s">
        <v>334</v>
      </c>
      <c r="G803" s="659"/>
      <c r="H803" s="657" t="s">
        <v>342</v>
      </c>
      <c r="I803" s="1056" t="s">
        <v>343</v>
      </c>
      <c r="J803" s="1056"/>
      <c r="K803" s="1056"/>
      <c r="M803" s="751" t="str">
        <f t="shared" si="24"/>
        <v>C0040</v>
      </c>
    </row>
    <row r="804" spans="1:13">
      <c r="A804" s="645" t="str">
        <f t="shared" si="25"/>
        <v/>
      </c>
      <c r="C804" s="660" t="s">
        <v>1005</v>
      </c>
      <c r="D804" s="661" t="s">
        <v>1006</v>
      </c>
      <c r="E804" s="662">
        <v>0.05</v>
      </c>
      <c r="F804" s="660" t="s">
        <v>791</v>
      </c>
      <c r="H804" s="664">
        <v>1807.5873999999999</v>
      </c>
      <c r="K804" s="664">
        <v>90.379400000000004</v>
      </c>
      <c r="M804" s="751" t="str">
        <f t="shared" si="24"/>
        <v>C0040</v>
      </c>
    </row>
    <row r="805" spans="1:13">
      <c r="A805" s="645" t="str">
        <f t="shared" si="25"/>
        <v/>
      </c>
      <c r="C805" s="660" t="s">
        <v>1019</v>
      </c>
      <c r="D805" s="661" t="s">
        <v>1020</v>
      </c>
      <c r="E805" s="662">
        <v>0.25</v>
      </c>
      <c r="F805" s="660" t="s">
        <v>791</v>
      </c>
      <c r="H805" s="664">
        <v>1888.2677000000001</v>
      </c>
      <c r="K805" s="664">
        <v>472.06689999999998</v>
      </c>
      <c r="M805" s="751" t="str">
        <f t="shared" si="24"/>
        <v>C0040</v>
      </c>
    </row>
    <row r="806" spans="1:13">
      <c r="A806" s="645" t="str">
        <f t="shared" si="25"/>
        <v/>
      </c>
      <c r="C806" s="660" t="s">
        <v>1021</v>
      </c>
      <c r="D806" s="661" t="s">
        <v>1022</v>
      </c>
      <c r="E806" s="662">
        <v>0.25</v>
      </c>
      <c r="F806" s="660" t="s">
        <v>791</v>
      </c>
      <c r="H806" s="664">
        <v>1569.5181</v>
      </c>
      <c r="K806" s="664">
        <v>392.37950000000001</v>
      </c>
      <c r="M806" s="751" t="str">
        <f t="shared" si="24"/>
        <v>C0040</v>
      </c>
    </row>
    <row r="807" spans="1:13">
      <c r="A807" s="645" t="str">
        <f t="shared" si="25"/>
        <v/>
      </c>
      <c r="C807" s="660" t="s">
        <v>1011</v>
      </c>
      <c r="D807" s="661" t="s">
        <v>1012</v>
      </c>
      <c r="E807" s="662">
        <v>0.01</v>
      </c>
      <c r="F807" s="660" t="s">
        <v>785</v>
      </c>
      <c r="H807" s="664">
        <v>725.85519999999997</v>
      </c>
      <c r="K807" s="664">
        <v>7.2586000000000004</v>
      </c>
      <c r="M807" s="751" t="str">
        <f t="shared" si="24"/>
        <v>C0040</v>
      </c>
    </row>
    <row r="808" spans="1:13">
      <c r="A808" s="645" t="str">
        <f t="shared" si="25"/>
        <v/>
      </c>
      <c r="C808" s="660" t="s">
        <v>1013</v>
      </c>
      <c r="D808" s="661" t="s">
        <v>1014</v>
      </c>
      <c r="E808" s="662">
        <v>5.0000000000000001E-3</v>
      </c>
      <c r="F808" s="660" t="s">
        <v>785</v>
      </c>
      <c r="H808" s="664">
        <v>547.17669999999998</v>
      </c>
      <c r="K808" s="664">
        <v>2.7359</v>
      </c>
      <c r="M808" s="751" t="str">
        <f t="shared" si="24"/>
        <v>C0040</v>
      </c>
    </row>
    <row r="809" spans="1:13">
      <c r="A809" s="645" t="str">
        <f t="shared" si="25"/>
        <v/>
      </c>
      <c r="C809" s="660" t="s">
        <v>1023</v>
      </c>
      <c r="D809" s="661" t="s">
        <v>1024</v>
      </c>
      <c r="E809" s="662">
        <v>0.125</v>
      </c>
      <c r="F809" s="660" t="s">
        <v>791</v>
      </c>
      <c r="H809" s="664">
        <v>1237.0942</v>
      </c>
      <c r="K809" s="664">
        <v>154.63679999999999</v>
      </c>
      <c r="M809" s="751" t="str">
        <f t="shared" si="24"/>
        <v>C0040</v>
      </c>
    </row>
    <row r="810" spans="1:13" ht="15.75" thickBot="1">
      <c r="A810" s="645" t="str">
        <f t="shared" si="25"/>
        <v/>
      </c>
      <c r="C810" s="659"/>
      <c r="D810" s="659"/>
      <c r="E810" s="1056" t="s">
        <v>344</v>
      </c>
      <c r="F810" s="1056"/>
      <c r="G810" s="1056"/>
      <c r="H810" s="1056"/>
      <c r="I810" s="1056"/>
      <c r="J810" s="659"/>
      <c r="K810" s="666">
        <v>1119.4571000000001</v>
      </c>
      <c r="M810" s="751" t="str">
        <f t="shared" si="24"/>
        <v>C0040</v>
      </c>
    </row>
    <row r="811" spans="1:13" ht="15.75" thickBot="1">
      <c r="A811" s="645" t="str">
        <f t="shared" si="25"/>
        <v/>
      </c>
      <c r="C811" s="656" t="s">
        <v>345</v>
      </c>
      <c r="D811" s="659"/>
      <c r="E811" s="657" t="s">
        <v>325</v>
      </c>
      <c r="F811" s="657" t="s">
        <v>334</v>
      </c>
      <c r="G811" s="659"/>
      <c r="H811" s="657" t="s">
        <v>343</v>
      </c>
      <c r="I811" s="1056" t="s">
        <v>343</v>
      </c>
      <c r="J811" s="1056"/>
      <c r="K811" s="1056"/>
      <c r="M811" s="751" t="str">
        <f t="shared" si="24"/>
        <v>C0040</v>
      </c>
    </row>
    <row r="812" spans="1:13" ht="15.75" thickBot="1">
      <c r="A812" s="645" t="str">
        <f t="shared" si="25"/>
        <v/>
      </c>
      <c r="C812" s="659"/>
      <c r="D812" s="659"/>
      <c r="E812" s="1056" t="s">
        <v>346</v>
      </c>
      <c r="F812" s="1056"/>
      <c r="G812" s="1056"/>
      <c r="H812" s="1056"/>
      <c r="I812" s="1056"/>
      <c r="J812" s="659"/>
      <c r="K812" s="666"/>
      <c r="M812" s="751" t="str">
        <f t="shared" si="24"/>
        <v>C0040</v>
      </c>
    </row>
    <row r="813" spans="1:13" ht="15.75" thickBot="1">
      <c r="A813" s="645" t="str">
        <f t="shared" si="25"/>
        <v/>
      </c>
      <c r="C813" s="659"/>
      <c r="D813" s="659"/>
      <c r="E813" s="659"/>
      <c r="F813" s="659"/>
      <c r="G813" s="659"/>
      <c r="H813" s="659"/>
      <c r="I813" s="665" t="s">
        <v>850</v>
      </c>
      <c r="J813" s="659"/>
      <c r="K813" s="668">
        <v>1410.6097</v>
      </c>
      <c r="M813" s="751" t="str">
        <f t="shared" si="24"/>
        <v>C0040</v>
      </c>
    </row>
    <row r="814" spans="1:13" ht="15.75" thickBot="1">
      <c r="A814" s="645" t="str">
        <f t="shared" si="25"/>
        <v/>
      </c>
      <c r="C814" s="656" t="s">
        <v>347</v>
      </c>
      <c r="D814" s="659"/>
      <c r="E814" s="657" t="s">
        <v>146</v>
      </c>
      <c r="F814" s="657" t="s">
        <v>325</v>
      </c>
      <c r="G814" s="657" t="s">
        <v>334</v>
      </c>
      <c r="H814" s="659"/>
      <c r="I814" s="657" t="s">
        <v>343</v>
      </c>
      <c r="J814" s="1056" t="s">
        <v>343</v>
      </c>
      <c r="K814" s="1056"/>
      <c r="M814" s="751" t="str">
        <f t="shared" si="24"/>
        <v>C0040</v>
      </c>
    </row>
    <row r="815" spans="1:13" ht="15.75" thickBot="1">
      <c r="A815" s="645" t="str">
        <f t="shared" si="25"/>
        <v/>
      </c>
      <c r="C815" s="659"/>
      <c r="D815" s="659"/>
      <c r="E815" s="1056" t="s">
        <v>348</v>
      </c>
      <c r="F815" s="1056"/>
      <c r="G815" s="1056"/>
      <c r="H815" s="1056"/>
      <c r="I815" s="1056"/>
      <c r="J815" s="659"/>
      <c r="K815" s="668"/>
      <c r="M815" s="751" t="str">
        <f t="shared" si="24"/>
        <v>C0040</v>
      </c>
    </row>
    <row r="816" spans="1:13" ht="15.75" thickBot="1">
      <c r="A816" s="645" t="str">
        <f t="shared" si="25"/>
        <v/>
      </c>
      <c r="C816" s="1057" t="s">
        <v>349</v>
      </c>
      <c r="D816" s="1057"/>
      <c r="E816" s="1058" t="s">
        <v>325</v>
      </c>
      <c r="F816" s="1058" t="s">
        <v>334</v>
      </c>
      <c r="G816" s="1058" t="s">
        <v>350</v>
      </c>
      <c r="H816" s="1058"/>
      <c r="I816" s="1058"/>
      <c r="K816" s="1056" t="s">
        <v>343</v>
      </c>
      <c r="M816" s="751" t="str">
        <f t="shared" si="24"/>
        <v>C0040</v>
      </c>
    </row>
    <row r="817" spans="1:13" ht="15.75" thickBot="1">
      <c r="A817" s="645" t="str">
        <f t="shared" si="25"/>
        <v/>
      </c>
      <c r="C817" s="1057"/>
      <c r="D817" s="1057"/>
      <c r="E817" s="1058"/>
      <c r="F817" s="1058"/>
      <c r="G817" s="657" t="s">
        <v>139</v>
      </c>
      <c r="H817" s="657" t="s">
        <v>140</v>
      </c>
      <c r="I817" s="657" t="s">
        <v>141</v>
      </c>
      <c r="J817" s="659"/>
      <c r="K817" s="1056"/>
      <c r="M817" s="751" t="str">
        <f t="shared" si="24"/>
        <v>C0040</v>
      </c>
    </row>
    <row r="818" spans="1:13">
      <c r="A818" s="645" t="str">
        <f t="shared" si="25"/>
        <v/>
      </c>
      <c r="E818" s="1054" t="s">
        <v>351</v>
      </c>
      <c r="F818" s="1054"/>
      <c r="G818" s="1054"/>
      <c r="H818" s="1054"/>
      <c r="I818" s="1054"/>
      <c r="M818" s="751" t="str">
        <f t="shared" si="24"/>
        <v>C0040</v>
      </c>
    </row>
    <row r="819" spans="1:13" ht="15.75" thickBot="1">
      <c r="A819" s="645" t="str">
        <f t="shared" si="25"/>
        <v>C0040</v>
      </c>
      <c r="C819" s="647"/>
      <c r="D819" s="647"/>
      <c r="E819" s="647"/>
      <c r="F819" s="647"/>
      <c r="G819" s="1055" t="s">
        <v>352</v>
      </c>
      <c r="H819" s="1055"/>
      <c r="I819" s="1055"/>
      <c r="J819" s="647"/>
      <c r="K819" s="671">
        <v>1410.61</v>
      </c>
      <c r="M819" s="751" t="str">
        <f t="shared" si="24"/>
        <v>C0040</v>
      </c>
    </row>
    <row r="820" spans="1:13" ht="15.75" thickTop="1">
      <c r="A820" s="645" t="str">
        <f t="shared" si="25"/>
        <v/>
      </c>
      <c r="C820" s="672" t="s">
        <v>851</v>
      </c>
      <c r="M820" s="751" t="str">
        <f t="shared" si="24"/>
        <v>C0040</v>
      </c>
    </row>
    <row r="821" spans="1:13">
      <c r="A821" s="645" t="str">
        <f t="shared" si="25"/>
        <v/>
      </c>
      <c r="M821" s="751" t="str">
        <f t="shared" si="24"/>
        <v>C0040</v>
      </c>
    </row>
    <row r="822" spans="1:13" ht="23.25" thickBot="1">
      <c r="A822" s="645" t="str">
        <f t="shared" si="25"/>
        <v/>
      </c>
      <c r="C822" s="646"/>
      <c r="D822" s="647"/>
      <c r="E822" s="647"/>
      <c r="F822" s="647"/>
      <c r="G822" s="647"/>
      <c r="H822" s="647"/>
      <c r="I822" s="647"/>
      <c r="J822" s="647"/>
      <c r="K822" s="648"/>
      <c r="M822" s="751" t="str">
        <f t="shared" si="24"/>
        <v>C0040</v>
      </c>
    </row>
    <row r="823" spans="1:13" ht="18.75" thickTop="1">
      <c r="A823" s="645" t="str">
        <f t="shared" si="25"/>
        <v/>
      </c>
      <c r="C823" s="650" t="s">
        <v>829</v>
      </c>
      <c r="F823" s="650"/>
      <c r="M823" s="751" t="str">
        <f t="shared" si="24"/>
        <v>C0041</v>
      </c>
    </row>
    <row r="824" spans="1:13" ht="15.75">
      <c r="A824" s="645" t="str">
        <f t="shared" si="25"/>
        <v/>
      </c>
      <c r="C824" s="652" t="s">
        <v>322</v>
      </c>
      <c r="F824" s="652" t="s">
        <v>830</v>
      </c>
      <c r="I824" s="653" t="s">
        <v>831</v>
      </c>
      <c r="J824" s="654">
        <v>1.25</v>
      </c>
      <c r="K824" s="652" t="s">
        <v>785</v>
      </c>
      <c r="M824" s="751" t="str">
        <f t="shared" si="24"/>
        <v>C0041</v>
      </c>
    </row>
    <row r="825" spans="1:13" ht="16.5" thickBot="1">
      <c r="A825" s="645" t="str">
        <f t="shared" si="25"/>
        <v/>
      </c>
      <c r="C825" s="655" t="s">
        <v>1025</v>
      </c>
      <c r="D825" s="1059" t="s">
        <v>1026</v>
      </c>
      <c r="E825" s="1059"/>
      <c r="F825" s="1059"/>
      <c r="G825" s="1059"/>
      <c r="H825" s="1059"/>
      <c r="I825" s="1059"/>
      <c r="J825" s="1060" t="s">
        <v>323</v>
      </c>
      <c r="K825" s="1060"/>
      <c r="M825" s="751" t="str">
        <f t="shared" si="24"/>
        <v>C0041</v>
      </c>
    </row>
    <row r="826" spans="1:13" ht="15.75" thickBot="1">
      <c r="A826" s="645" t="str">
        <f t="shared" si="25"/>
        <v/>
      </c>
      <c r="C826" s="1057" t="s">
        <v>324</v>
      </c>
      <c r="D826" s="1057"/>
      <c r="E826" s="1058" t="s">
        <v>325</v>
      </c>
      <c r="F826" s="1058" t="s">
        <v>326</v>
      </c>
      <c r="G826" s="1058"/>
      <c r="H826" s="1058" t="s">
        <v>327</v>
      </c>
      <c r="I826" s="1058"/>
      <c r="K826" s="658" t="s">
        <v>328</v>
      </c>
      <c r="M826" s="751" t="str">
        <f t="shared" si="24"/>
        <v>C0041</v>
      </c>
    </row>
    <row r="827" spans="1:13" ht="15.75" thickBot="1">
      <c r="A827" s="645" t="str">
        <f t="shared" si="25"/>
        <v/>
      </c>
      <c r="C827" s="1057"/>
      <c r="D827" s="1057"/>
      <c r="E827" s="1058"/>
      <c r="F827" s="657" t="s">
        <v>834</v>
      </c>
      <c r="G827" s="657" t="s">
        <v>330</v>
      </c>
      <c r="H827" s="657" t="s">
        <v>297</v>
      </c>
      <c r="I827" s="657" t="s">
        <v>269</v>
      </c>
      <c r="J827" s="659"/>
      <c r="K827" s="657" t="s">
        <v>331</v>
      </c>
      <c r="M827" s="751" t="str">
        <f t="shared" si="24"/>
        <v>C0041</v>
      </c>
    </row>
    <row r="828" spans="1:13">
      <c r="A828" s="645" t="str">
        <f t="shared" si="25"/>
        <v/>
      </c>
      <c r="C828" s="660" t="s">
        <v>955</v>
      </c>
      <c r="D828" s="661" t="s">
        <v>956</v>
      </c>
      <c r="E828" s="662">
        <v>1</v>
      </c>
      <c r="F828" s="663">
        <v>1</v>
      </c>
      <c r="G828" s="663">
        <v>0</v>
      </c>
      <c r="H828" s="664">
        <v>87.443399999999997</v>
      </c>
      <c r="I828" s="664">
        <v>31.8748</v>
      </c>
      <c r="K828" s="664">
        <v>87.443399999999997</v>
      </c>
      <c r="M828" s="751" t="str">
        <f t="shared" si="24"/>
        <v>C0041</v>
      </c>
    </row>
    <row r="829" spans="1:13" ht="15.75" thickBot="1">
      <c r="A829" s="645" t="str">
        <f t="shared" si="25"/>
        <v/>
      </c>
      <c r="C829" s="659"/>
      <c r="D829" s="659"/>
      <c r="E829" s="659"/>
      <c r="F829" s="659"/>
      <c r="G829" s="659"/>
      <c r="H829" s="659"/>
      <c r="I829" s="665" t="s">
        <v>332</v>
      </c>
      <c r="J829" s="659"/>
      <c r="K829" s="666">
        <v>87.443399999999997</v>
      </c>
      <c r="M829" s="751" t="str">
        <f t="shared" si="24"/>
        <v>C0041</v>
      </c>
    </row>
    <row r="830" spans="1:13" ht="15.75" thickBot="1">
      <c r="A830" s="645" t="str">
        <f t="shared" si="25"/>
        <v/>
      </c>
      <c r="C830" s="656" t="s">
        <v>333</v>
      </c>
      <c r="D830" s="659"/>
      <c r="E830" s="657" t="s">
        <v>325</v>
      </c>
      <c r="F830" s="657" t="s">
        <v>334</v>
      </c>
      <c r="G830" s="659"/>
      <c r="H830" s="657" t="s">
        <v>327</v>
      </c>
      <c r="I830" s="1056" t="s">
        <v>335</v>
      </c>
      <c r="J830" s="1056"/>
      <c r="K830" s="1056"/>
      <c r="M830" s="751" t="str">
        <f t="shared" si="24"/>
        <v>C0041</v>
      </c>
    </row>
    <row r="831" spans="1:13">
      <c r="A831" s="645" t="str">
        <f t="shared" si="25"/>
        <v/>
      </c>
      <c r="C831" s="660" t="s">
        <v>687</v>
      </c>
      <c r="D831" s="661" t="s">
        <v>688</v>
      </c>
      <c r="E831" s="662">
        <v>3</v>
      </c>
      <c r="F831" s="660" t="s">
        <v>299</v>
      </c>
      <c r="H831" s="664">
        <v>23.0107</v>
      </c>
      <c r="K831" s="664">
        <v>69.0321</v>
      </c>
      <c r="M831" s="751" t="str">
        <f t="shared" si="24"/>
        <v>C0041</v>
      </c>
    </row>
    <row r="832" spans="1:13">
      <c r="A832" s="645" t="str">
        <f t="shared" si="25"/>
        <v/>
      </c>
      <c r="C832" s="660" t="s">
        <v>698</v>
      </c>
      <c r="D832" s="661" t="s">
        <v>699</v>
      </c>
      <c r="E832" s="662">
        <v>1</v>
      </c>
      <c r="F832" s="660" t="s">
        <v>299</v>
      </c>
      <c r="H832" s="664">
        <v>25.494900000000001</v>
      </c>
      <c r="K832" s="664">
        <v>25.494900000000001</v>
      </c>
      <c r="M832" s="751" t="str">
        <f t="shared" si="24"/>
        <v>C0041</v>
      </c>
    </row>
    <row r="833" spans="1:13">
      <c r="A833" s="645" t="str">
        <f t="shared" si="25"/>
        <v/>
      </c>
      <c r="E833" s="1054" t="s">
        <v>336</v>
      </c>
      <c r="F833" s="1054"/>
      <c r="G833" s="1054"/>
      <c r="H833" s="1054"/>
      <c r="I833" s="1054"/>
      <c r="K833" s="664">
        <v>94.527000000000001</v>
      </c>
      <c r="M833" s="751" t="str">
        <f t="shared" si="24"/>
        <v>C0041</v>
      </c>
    </row>
    <row r="834" spans="1:13" ht="15.75" thickBot="1">
      <c r="A834" s="645" t="str">
        <f t="shared" si="25"/>
        <v/>
      </c>
      <c r="C834" s="659"/>
      <c r="D834" s="659"/>
      <c r="E834" s="1056" t="s">
        <v>337</v>
      </c>
      <c r="F834" s="1056"/>
      <c r="G834" s="1056"/>
      <c r="H834" s="1056"/>
      <c r="I834" s="1056"/>
      <c r="J834" s="659"/>
      <c r="K834" s="668">
        <v>181.97040000000001</v>
      </c>
      <c r="M834" s="751" t="str">
        <f t="shared" si="24"/>
        <v>C0041</v>
      </c>
    </row>
    <row r="835" spans="1:13">
      <c r="A835" s="645" t="str">
        <f t="shared" si="25"/>
        <v/>
      </c>
      <c r="E835" s="1054" t="s">
        <v>338</v>
      </c>
      <c r="F835" s="1054"/>
      <c r="G835" s="1054"/>
      <c r="H835" s="1054"/>
      <c r="I835" s="1054"/>
      <c r="K835" s="669">
        <v>145.5763</v>
      </c>
      <c r="M835" s="751" t="str">
        <f t="shared" ref="M835:M898" si="26">IF(C835="TABELA DE PREÇOS DE CONSULTORIA",C837,M834)</f>
        <v>C0041</v>
      </c>
    </row>
    <row r="836" spans="1:13">
      <c r="A836" s="645" t="str">
        <f t="shared" si="25"/>
        <v/>
      </c>
      <c r="I836" s="667" t="s">
        <v>339</v>
      </c>
      <c r="K836" s="670" t="s">
        <v>265</v>
      </c>
      <c r="M836" s="751" t="str">
        <f t="shared" si="26"/>
        <v>C0041</v>
      </c>
    </row>
    <row r="837" spans="1:13" ht="15.75" thickBot="1">
      <c r="A837" s="645" t="str">
        <f t="shared" ref="A837:A900" si="27">IF(G837="Custo unitário direto total",M837,"")</f>
        <v/>
      </c>
      <c r="C837" s="659"/>
      <c r="D837" s="659"/>
      <c r="E837" s="659"/>
      <c r="F837" s="659"/>
      <c r="G837" s="659"/>
      <c r="H837" s="659"/>
      <c r="I837" s="665" t="s">
        <v>340</v>
      </c>
      <c r="J837" s="659"/>
      <c r="K837" s="668" t="s">
        <v>265</v>
      </c>
      <c r="M837" s="751" t="str">
        <f t="shared" si="26"/>
        <v>C0041</v>
      </c>
    </row>
    <row r="838" spans="1:13" ht="15.75" thickBot="1">
      <c r="A838" s="645" t="str">
        <f t="shared" si="27"/>
        <v/>
      </c>
      <c r="C838" s="656" t="s">
        <v>341</v>
      </c>
      <c r="D838" s="659"/>
      <c r="E838" s="657" t="s">
        <v>325</v>
      </c>
      <c r="F838" s="657" t="s">
        <v>334</v>
      </c>
      <c r="G838" s="659"/>
      <c r="H838" s="657" t="s">
        <v>342</v>
      </c>
      <c r="I838" s="1056" t="s">
        <v>343</v>
      </c>
      <c r="J838" s="1056"/>
      <c r="K838" s="1056"/>
      <c r="M838" s="751" t="str">
        <f t="shared" si="26"/>
        <v>C0041</v>
      </c>
    </row>
    <row r="839" spans="1:13">
      <c r="A839" s="645" t="str">
        <f t="shared" si="27"/>
        <v/>
      </c>
      <c r="C839" s="660" t="s">
        <v>1027</v>
      </c>
      <c r="D839" s="661" t="s">
        <v>1028</v>
      </c>
      <c r="E839" s="662">
        <v>4.0000000000000001E-3</v>
      </c>
      <c r="F839" s="660" t="s">
        <v>791</v>
      </c>
      <c r="H839" s="664">
        <v>3666.0436</v>
      </c>
      <c r="K839" s="664">
        <v>14.664199999999999</v>
      </c>
      <c r="M839" s="751" t="str">
        <f t="shared" si="26"/>
        <v>C0041</v>
      </c>
    </row>
    <row r="840" spans="1:13">
      <c r="A840" s="645" t="str">
        <f t="shared" si="27"/>
        <v/>
      </c>
      <c r="C840" s="660" t="s">
        <v>1029</v>
      </c>
      <c r="D840" s="661" t="s">
        <v>1030</v>
      </c>
      <c r="E840" s="662">
        <v>0.02</v>
      </c>
      <c r="F840" s="660" t="s">
        <v>791</v>
      </c>
      <c r="H840" s="664">
        <v>637.30380000000002</v>
      </c>
      <c r="K840" s="664">
        <v>12.7461</v>
      </c>
      <c r="M840" s="751" t="str">
        <f t="shared" si="26"/>
        <v>C0041</v>
      </c>
    </row>
    <row r="841" spans="1:13">
      <c r="A841" s="645" t="str">
        <f t="shared" si="27"/>
        <v/>
      </c>
      <c r="C841" s="660" t="s">
        <v>1031</v>
      </c>
      <c r="D841" s="661" t="s">
        <v>1032</v>
      </c>
      <c r="E841" s="662">
        <v>0.02</v>
      </c>
      <c r="F841" s="660" t="s">
        <v>791</v>
      </c>
      <c r="H841" s="664">
        <v>803.91319999999996</v>
      </c>
      <c r="K841" s="664">
        <v>16.078299999999999</v>
      </c>
      <c r="M841" s="751" t="str">
        <f t="shared" si="26"/>
        <v>C0041</v>
      </c>
    </row>
    <row r="842" spans="1:13">
      <c r="A842" s="645" t="str">
        <f t="shared" si="27"/>
        <v/>
      </c>
      <c r="C842" s="660" t="s">
        <v>1033</v>
      </c>
      <c r="D842" s="661" t="s">
        <v>1034</v>
      </c>
      <c r="E842" s="662">
        <v>2E-3</v>
      </c>
      <c r="F842" s="660" t="s">
        <v>785</v>
      </c>
      <c r="H842" s="664">
        <v>1668.6541999999999</v>
      </c>
      <c r="K842" s="664">
        <v>3.3372999999999999</v>
      </c>
      <c r="M842" s="751" t="str">
        <f t="shared" si="26"/>
        <v>C0041</v>
      </c>
    </row>
    <row r="843" spans="1:13">
      <c r="A843" s="645" t="str">
        <f t="shared" si="27"/>
        <v/>
      </c>
      <c r="C843" s="660" t="s">
        <v>1035</v>
      </c>
      <c r="D843" s="661" t="s">
        <v>1036</v>
      </c>
      <c r="E843" s="662">
        <v>1E-3</v>
      </c>
      <c r="F843" s="660" t="s">
        <v>785</v>
      </c>
      <c r="H843" s="664">
        <v>650.5874</v>
      </c>
      <c r="K843" s="664">
        <v>0.65059999999999996</v>
      </c>
      <c r="M843" s="751" t="str">
        <f t="shared" si="26"/>
        <v>C0041</v>
      </c>
    </row>
    <row r="844" spans="1:13">
      <c r="A844" s="645" t="str">
        <f t="shared" si="27"/>
        <v/>
      </c>
      <c r="C844" s="660" t="s">
        <v>1037</v>
      </c>
      <c r="D844" s="661" t="s">
        <v>1038</v>
      </c>
      <c r="E844" s="662">
        <v>0.01</v>
      </c>
      <c r="F844" s="660" t="s">
        <v>791</v>
      </c>
      <c r="H844" s="664">
        <v>755.76049999999998</v>
      </c>
      <c r="K844" s="664">
        <v>7.5575999999999999</v>
      </c>
      <c r="M844" s="751" t="str">
        <f t="shared" si="26"/>
        <v>C0041</v>
      </c>
    </row>
    <row r="845" spans="1:13" ht="15.75" thickBot="1">
      <c r="A845" s="645" t="str">
        <f t="shared" si="27"/>
        <v/>
      </c>
      <c r="C845" s="659"/>
      <c r="D845" s="659"/>
      <c r="E845" s="1056" t="s">
        <v>344</v>
      </c>
      <c r="F845" s="1056"/>
      <c r="G845" s="1056"/>
      <c r="H845" s="1056"/>
      <c r="I845" s="1056"/>
      <c r="J845" s="659"/>
      <c r="K845" s="666">
        <v>55.034100000000002</v>
      </c>
      <c r="M845" s="751" t="str">
        <f t="shared" si="26"/>
        <v>C0041</v>
      </c>
    </row>
    <row r="846" spans="1:13" ht="15.75" thickBot="1">
      <c r="A846" s="645" t="str">
        <f t="shared" si="27"/>
        <v/>
      </c>
      <c r="C846" s="656" t="s">
        <v>345</v>
      </c>
      <c r="D846" s="659"/>
      <c r="E846" s="657" t="s">
        <v>325</v>
      </c>
      <c r="F846" s="657" t="s">
        <v>334</v>
      </c>
      <c r="G846" s="659"/>
      <c r="H846" s="657" t="s">
        <v>343</v>
      </c>
      <c r="I846" s="1056" t="s">
        <v>343</v>
      </c>
      <c r="J846" s="1056"/>
      <c r="K846" s="1056"/>
      <c r="M846" s="751" t="str">
        <f t="shared" si="26"/>
        <v>C0041</v>
      </c>
    </row>
    <row r="847" spans="1:13" ht="15.75" thickBot="1">
      <c r="A847" s="645" t="str">
        <f t="shared" si="27"/>
        <v/>
      </c>
      <c r="C847" s="659"/>
      <c r="D847" s="659"/>
      <c r="E847" s="1056" t="s">
        <v>346</v>
      </c>
      <c r="F847" s="1056"/>
      <c r="G847" s="1056"/>
      <c r="H847" s="1056"/>
      <c r="I847" s="1056"/>
      <c r="J847" s="659"/>
      <c r="K847" s="666"/>
      <c r="M847" s="751" t="str">
        <f t="shared" si="26"/>
        <v>C0041</v>
      </c>
    </row>
    <row r="848" spans="1:13" ht="15.75" thickBot="1">
      <c r="A848" s="645" t="str">
        <f t="shared" si="27"/>
        <v/>
      </c>
      <c r="C848" s="659"/>
      <c r="D848" s="659"/>
      <c r="E848" s="659"/>
      <c r="F848" s="659"/>
      <c r="G848" s="659"/>
      <c r="H848" s="659"/>
      <c r="I848" s="665" t="s">
        <v>850</v>
      </c>
      <c r="J848" s="659"/>
      <c r="K848" s="668">
        <v>200.6104</v>
      </c>
      <c r="M848" s="751" t="str">
        <f t="shared" si="26"/>
        <v>C0041</v>
      </c>
    </row>
    <row r="849" spans="1:13" ht="15.75" thickBot="1">
      <c r="A849" s="645" t="str">
        <f t="shared" si="27"/>
        <v/>
      </c>
      <c r="C849" s="656" t="s">
        <v>347</v>
      </c>
      <c r="D849" s="659"/>
      <c r="E849" s="657" t="s">
        <v>146</v>
      </c>
      <c r="F849" s="657" t="s">
        <v>325</v>
      </c>
      <c r="G849" s="657" t="s">
        <v>334</v>
      </c>
      <c r="H849" s="659"/>
      <c r="I849" s="657" t="s">
        <v>343</v>
      </c>
      <c r="J849" s="1056" t="s">
        <v>343</v>
      </c>
      <c r="K849" s="1056"/>
      <c r="M849" s="751" t="str">
        <f t="shared" si="26"/>
        <v>C0041</v>
      </c>
    </row>
    <row r="850" spans="1:13" ht="15.75" thickBot="1">
      <c r="A850" s="645" t="str">
        <f t="shared" si="27"/>
        <v/>
      </c>
      <c r="C850" s="659"/>
      <c r="D850" s="659"/>
      <c r="E850" s="1056" t="s">
        <v>348</v>
      </c>
      <c r="F850" s="1056"/>
      <c r="G850" s="1056"/>
      <c r="H850" s="1056"/>
      <c r="I850" s="1056"/>
      <c r="J850" s="659"/>
      <c r="K850" s="668"/>
      <c r="M850" s="751" t="str">
        <f t="shared" si="26"/>
        <v>C0041</v>
      </c>
    </row>
    <row r="851" spans="1:13" ht="15.75" thickBot="1">
      <c r="A851" s="645" t="str">
        <f t="shared" si="27"/>
        <v/>
      </c>
      <c r="C851" s="1057" t="s">
        <v>349</v>
      </c>
      <c r="D851" s="1057"/>
      <c r="E851" s="1058" t="s">
        <v>325</v>
      </c>
      <c r="F851" s="1058" t="s">
        <v>334</v>
      </c>
      <c r="G851" s="1058" t="s">
        <v>350</v>
      </c>
      <c r="H851" s="1058"/>
      <c r="I851" s="1058"/>
      <c r="K851" s="1056" t="s">
        <v>343</v>
      </c>
      <c r="M851" s="751" t="str">
        <f t="shared" si="26"/>
        <v>C0041</v>
      </c>
    </row>
    <row r="852" spans="1:13" ht="15.75" thickBot="1">
      <c r="A852" s="645" t="str">
        <f t="shared" si="27"/>
        <v/>
      </c>
      <c r="C852" s="1057"/>
      <c r="D852" s="1057"/>
      <c r="E852" s="1058"/>
      <c r="F852" s="1058"/>
      <c r="G852" s="657" t="s">
        <v>139</v>
      </c>
      <c r="H852" s="657" t="s">
        <v>140</v>
      </c>
      <c r="I852" s="657" t="s">
        <v>141</v>
      </c>
      <c r="J852" s="659"/>
      <c r="K852" s="1056"/>
      <c r="M852" s="751" t="str">
        <f t="shared" si="26"/>
        <v>C0041</v>
      </c>
    </row>
    <row r="853" spans="1:13">
      <c r="A853" s="645" t="str">
        <f t="shared" si="27"/>
        <v/>
      </c>
      <c r="E853" s="1054" t="s">
        <v>351</v>
      </c>
      <c r="F853" s="1054"/>
      <c r="G853" s="1054"/>
      <c r="H853" s="1054"/>
      <c r="I853" s="1054"/>
      <c r="M853" s="751" t="str">
        <f t="shared" si="26"/>
        <v>C0041</v>
      </c>
    </row>
    <row r="854" spans="1:13" ht="15.75" thickBot="1">
      <c r="A854" s="645" t="str">
        <f t="shared" si="27"/>
        <v>C0041</v>
      </c>
      <c r="C854" s="647"/>
      <c r="D854" s="647"/>
      <c r="E854" s="647"/>
      <c r="F854" s="647"/>
      <c r="G854" s="1055" t="s">
        <v>352</v>
      </c>
      <c r="H854" s="1055"/>
      <c r="I854" s="1055"/>
      <c r="J854" s="647"/>
      <c r="K854" s="671">
        <v>200.61</v>
      </c>
      <c r="M854" s="751" t="str">
        <f t="shared" si="26"/>
        <v>C0041</v>
      </c>
    </row>
    <row r="855" spans="1:13" ht="15.75" thickTop="1">
      <c r="A855" s="645" t="str">
        <f t="shared" si="27"/>
        <v/>
      </c>
      <c r="C855" s="672" t="s">
        <v>851</v>
      </c>
      <c r="M855" s="751" t="str">
        <f t="shared" si="26"/>
        <v>C0041</v>
      </c>
    </row>
    <row r="856" spans="1:13">
      <c r="A856" s="645" t="str">
        <f t="shared" si="27"/>
        <v/>
      </c>
      <c r="M856" s="751" t="str">
        <f t="shared" si="26"/>
        <v>C0041</v>
      </c>
    </row>
    <row r="857" spans="1:13" ht="23.25" thickBot="1">
      <c r="A857" s="645" t="str">
        <f t="shared" si="27"/>
        <v/>
      </c>
      <c r="C857" s="646"/>
      <c r="D857" s="647"/>
      <c r="E857" s="647"/>
      <c r="F857" s="647"/>
      <c r="G857" s="647"/>
      <c r="H857" s="647"/>
      <c r="I857" s="647"/>
      <c r="J857" s="647"/>
      <c r="K857" s="648"/>
      <c r="M857" s="751" t="str">
        <f t="shared" si="26"/>
        <v>C0041</v>
      </c>
    </row>
    <row r="858" spans="1:13" ht="18.75" thickTop="1">
      <c r="A858" s="645" t="str">
        <f t="shared" si="27"/>
        <v/>
      </c>
      <c r="C858" s="650" t="s">
        <v>829</v>
      </c>
      <c r="F858" s="650"/>
      <c r="M858" s="751" t="str">
        <f t="shared" si="26"/>
        <v>C0042</v>
      </c>
    </row>
    <row r="859" spans="1:13" ht="15.75">
      <c r="A859" s="645" t="str">
        <f t="shared" si="27"/>
        <v/>
      </c>
      <c r="C859" s="652" t="s">
        <v>322</v>
      </c>
      <c r="F859" s="652" t="s">
        <v>830</v>
      </c>
      <c r="I859" s="653" t="s">
        <v>831</v>
      </c>
      <c r="J859" s="654">
        <v>1</v>
      </c>
      <c r="K859" s="652" t="s">
        <v>785</v>
      </c>
      <c r="M859" s="751" t="str">
        <f t="shared" si="26"/>
        <v>C0042</v>
      </c>
    </row>
    <row r="860" spans="1:13" ht="16.5" thickBot="1">
      <c r="A860" s="645" t="str">
        <f t="shared" si="27"/>
        <v/>
      </c>
      <c r="C860" s="655" t="s">
        <v>1039</v>
      </c>
      <c r="D860" s="1059" t="s">
        <v>1040</v>
      </c>
      <c r="E860" s="1059"/>
      <c r="F860" s="1059"/>
      <c r="G860" s="1059"/>
      <c r="H860" s="1059"/>
      <c r="I860" s="1059"/>
      <c r="J860" s="1060" t="s">
        <v>323</v>
      </c>
      <c r="K860" s="1060"/>
      <c r="M860" s="751" t="str">
        <f t="shared" si="26"/>
        <v>C0042</v>
      </c>
    </row>
    <row r="861" spans="1:13" ht="15.75" thickBot="1">
      <c r="A861" s="645" t="str">
        <f t="shared" si="27"/>
        <v/>
      </c>
      <c r="C861" s="1057" t="s">
        <v>324</v>
      </c>
      <c r="D861" s="1057"/>
      <c r="E861" s="1058" t="s">
        <v>325</v>
      </c>
      <c r="F861" s="1058" t="s">
        <v>326</v>
      </c>
      <c r="G861" s="1058"/>
      <c r="H861" s="1058" t="s">
        <v>327</v>
      </c>
      <c r="I861" s="1058"/>
      <c r="K861" s="658" t="s">
        <v>328</v>
      </c>
      <c r="M861" s="751" t="str">
        <f t="shared" si="26"/>
        <v>C0042</v>
      </c>
    </row>
    <row r="862" spans="1:13" ht="15.75" thickBot="1">
      <c r="A862" s="645" t="str">
        <f t="shared" si="27"/>
        <v/>
      </c>
      <c r="C862" s="1057"/>
      <c r="D862" s="1057"/>
      <c r="E862" s="1058"/>
      <c r="F862" s="657" t="s">
        <v>834</v>
      </c>
      <c r="G862" s="657" t="s">
        <v>330</v>
      </c>
      <c r="H862" s="657" t="s">
        <v>297</v>
      </c>
      <c r="I862" s="657" t="s">
        <v>269</v>
      </c>
      <c r="J862" s="659"/>
      <c r="K862" s="657" t="s">
        <v>331</v>
      </c>
      <c r="M862" s="751" t="str">
        <f t="shared" si="26"/>
        <v>C0042</v>
      </c>
    </row>
    <row r="863" spans="1:13">
      <c r="A863" s="645" t="str">
        <f t="shared" si="27"/>
        <v/>
      </c>
      <c r="C863" s="660" t="s">
        <v>955</v>
      </c>
      <c r="D863" s="661" t="s">
        <v>956</v>
      </c>
      <c r="E863" s="662">
        <v>1</v>
      </c>
      <c r="F863" s="663">
        <v>1</v>
      </c>
      <c r="G863" s="663">
        <v>0</v>
      </c>
      <c r="H863" s="664">
        <v>87.443399999999997</v>
      </c>
      <c r="I863" s="664">
        <v>31.8748</v>
      </c>
      <c r="K863" s="664">
        <v>87.443399999999997</v>
      </c>
      <c r="M863" s="751" t="str">
        <f t="shared" si="26"/>
        <v>C0042</v>
      </c>
    </row>
    <row r="864" spans="1:13" ht="15.75" thickBot="1">
      <c r="A864" s="645" t="str">
        <f t="shared" si="27"/>
        <v/>
      </c>
      <c r="C864" s="659"/>
      <c r="D864" s="659"/>
      <c r="E864" s="659"/>
      <c r="F864" s="659"/>
      <c r="G864" s="659"/>
      <c r="H864" s="659"/>
      <c r="I864" s="665" t="s">
        <v>332</v>
      </c>
      <c r="J864" s="659"/>
      <c r="K864" s="666">
        <v>87.443399999999997</v>
      </c>
      <c r="M864" s="751" t="str">
        <f t="shared" si="26"/>
        <v>C0042</v>
      </c>
    </row>
    <row r="865" spans="1:13" ht="15.75" thickBot="1">
      <c r="A865" s="645" t="str">
        <f t="shared" si="27"/>
        <v/>
      </c>
      <c r="C865" s="656" t="s">
        <v>333</v>
      </c>
      <c r="D865" s="659"/>
      <c r="E865" s="657" t="s">
        <v>325</v>
      </c>
      <c r="F865" s="657" t="s">
        <v>334</v>
      </c>
      <c r="G865" s="659"/>
      <c r="H865" s="657" t="s">
        <v>327</v>
      </c>
      <c r="I865" s="1056" t="s">
        <v>335</v>
      </c>
      <c r="J865" s="1056"/>
      <c r="K865" s="1056"/>
      <c r="M865" s="751" t="str">
        <f t="shared" si="26"/>
        <v>C0042</v>
      </c>
    </row>
    <row r="866" spans="1:13">
      <c r="A866" s="645" t="str">
        <f t="shared" si="27"/>
        <v/>
      </c>
      <c r="C866" s="660" t="s">
        <v>687</v>
      </c>
      <c r="D866" s="661" t="s">
        <v>688</v>
      </c>
      <c r="E866" s="662">
        <v>3</v>
      </c>
      <c r="F866" s="660" t="s">
        <v>299</v>
      </c>
      <c r="H866" s="664">
        <v>23.0107</v>
      </c>
      <c r="K866" s="664">
        <v>69.0321</v>
      </c>
      <c r="M866" s="751" t="str">
        <f t="shared" si="26"/>
        <v>C0042</v>
      </c>
    </row>
    <row r="867" spans="1:13">
      <c r="A867" s="645" t="str">
        <f t="shared" si="27"/>
        <v/>
      </c>
      <c r="C867" s="660" t="s">
        <v>698</v>
      </c>
      <c r="D867" s="661" t="s">
        <v>699</v>
      </c>
      <c r="E867" s="662">
        <v>1</v>
      </c>
      <c r="F867" s="660" t="s">
        <v>299</v>
      </c>
      <c r="H867" s="664">
        <v>25.494900000000001</v>
      </c>
      <c r="K867" s="664">
        <v>25.494900000000001</v>
      </c>
      <c r="M867" s="751" t="str">
        <f t="shared" si="26"/>
        <v>C0042</v>
      </c>
    </row>
    <row r="868" spans="1:13">
      <c r="A868" s="645" t="str">
        <f t="shared" si="27"/>
        <v/>
      </c>
      <c r="E868" s="1054" t="s">
        <v>336</v>
      </c>
      <c r="F868" s="1054"/>
      <c r="G868" s="1054"/>
      <c r="H868" s="1054"/>
      <c r="I868" s="1054"/>
      <c r="K868" s="664">
        <v>94.527000000000001</v>
      </c>
      <c r="M868" s="751" t="str">
        <f t="shared" si="26"/>
        <v>C0042</v>
      </c>
    </row>
    <row r="869" spans="1:13" ht="15.75" thickBot="1">
      <c r="A869" s="645" t="str">
        <f t="shared" si="27"/>
        <v/>
      </c>
      <c r="C869" s="659"/>
      <c r="D869" s="659"/>
      <c r="E869" s="1056" t="s">
        <v>337</v>
      </c>
      <c r="F869" s="1056"/>
      <c r="G869" s="1056"/>
      <c r="H869" s="1056"/>
      <c r="I869" s="1056"/>
      <c r="J869" s="659"/>
      <c r="K869" s="668">
        <v>181.97040000000001</v>
      </c>
      <c r="M869" s="751" t="str">
        <f t="shared" si="26"/>
        <v>C0042</v>
      </c>
    </row>
    <row r="870" spans="1:13">
      <c r="A870" s="645" t="str">
        <f t="shared" si="27"/>
        <v/>
      </c>
      <c r="E870" s="1054" t="s">
        <v>338</v>
      </c>
      <c r="F870" s="1054"/>
      <c r="G870" s="1054"/>
      <c r="H870" s="1054"/>
      <c r="I870" s="1054"/>
      <c r="K870" s="669">
        <v>181.97040000000001</v>
      </c>
      <c r="M870" s="751" t="str">
        <f t="shared" si="26"/>
        <v>C0042</v>
      </c>
    </row>
    <row r="871" spans="1:13">
      <c r="A871" s="645" t="str">
        <f t="shared" si="27"/>
        <v/>
      </c>
      <c r="I871" s="667" t="s">
        <v>339</v>
      </c>
      <c r="K871" s="670" t="s">
        <v>265</v>
      </c>
      <c r="M871" s="751" t="str">
        <f t="shared" si="26"/>
        <v>C0042</v>
      </c>
    </row>
    <row r="872" spans="1:13" ht="15.75" thickBot="1">
      <c r="A872" s="645" t="str">
        <f t="shared" si="27"/>
        <v/>
      </c>
      <c r="C872" s="659"/>
      <c r="D872" s="659"/>
      <c r="E872" s="659"/>
      <c r="F872" s="659"/>
      <c r="G872" s="659"/>
      <c r="H872" s="659"/>
      <c r="I872" s="665" t="s">
        <v>340</v>
      </c>
      <c r="J872" s="659"/>
      <c r="K872" s="668" t="s">
        <v>265</v>
      </c>
      <c r="M872" s="751" t="str">
        <f t="shared" si="26"/>
        <v>C0042</v>
      </c>
    </row>
    <row r="873" spans="1:13" ht="15.75" thickBot="1">
      <c r="A873" s="645" t="str">
        <f t="shared" si="27"/>
        <v/>
      </c>
      <c r="C873" s="656" t="s">
        <v>341</v>
      </c>
      <c r="D873" s="659"/>
      <c r="E873" s="657" t="s">
        <v>325</v>
      </c>
      <c r="F873" s="657" t="s">
        <v>334</v>
      </c>
      <c r="G873" s="659"/>
      <c r="H873" s="657" t="s">
        <v>342</v>
      </c>
      <c r="I873" s="1056" t="s">
        <v>343</v>
      </c>
      <c r="J873" s="1056"/>
      <c r="K873" s="1056"/>
      <c r="M873" s="751" t="str">
        <f t="shared" si="26"/>
        <v>C0042</v>
      </c>
    </row>
    <row r="874" spans="1:13">
      <c r="A874" s="645" t="str">
        <f t="shared" si="27"/>
        <v/>
      </c>
      <c r="C874" s="660" t="s">
        <v>1027</v>
      </c>
      <c r="D874" s="661" t="s">
        <v>1028</v>
      </c>
      <c r="E874" s="662">
        <v>5.0000000000000001E-3</v>
      </c>
      <c r="F874" s="660" t="s">
        <v>791</v>
      </c>
      <c r="H874" s="664">
        <v>3666.0436</v>
      </c>
      <c r="K874" s="664">
        <v>18.330200000000001</v>
      </c>
      <c r="M874" s="751" t="str">
        <f t="shared" si="26"/>
        <v>C0042</v>
      </c>
    </row>
    <row r="875" spans="1:13">
      <c r="A875" s="645" t="str">
        <f t="shared" si="27"/>
        <v/>
      </c>
      <c r="C875" s="660" t="s">
        <v>1029</v>
      </c>
      <c r="D875" s="661" t="s">
        <v>1030</v>
      </c>
      <c r="E875" s="662">
        <v>2.5000000000000001E-2</v>
      </c>
      <c r="F875" s="660" t="s">
        <v>791</v>
      </c>
      <c r="H875" s="664">
        <v>637.30380000000002</v>
      </c>
      <c r="K875" s="664">
        <v>15.932600000000001</v>
      </c>
      <c r="M875" s="751" t="str">
        <f t="shared" si="26"/>
        <v>C0042</v>
      </c>
    </row>
    <row r="876" spans="1:13">
      <c r="A876" s="645" t="str">
        <f t="shared" si="27"/>
        <v/>
      </c>
      <c r="C876" s="660" t="s">
        <v>1031</v>
      </c>
      <c r="D876" s="661" t="s">
        <v>1032</v>
      </c>
      <c r="E876" s="662">
        <v>2.5000000000000001E-2</v>
      </c>
      <c r="F876" s="660" t="s">
        <v>791</v>
      </c>
      <c r="H876" s="664">
        <v>803.91319999999996</v>
      </c>
      <c r="K876" s="664">
        <v>20.097799999999999</v>
      </c>
      <c r="M876" s="751" t="str">
        <f t="shared" si="26"/>
        <v>C0042</v>
      </c>
    </row>
    <row r="877" spans="1:13">
      <c r="A877" s="645" t="str">
        <f t="shared" si="27"/>
        <v/>
      </c>
      <c r="C877" s="660" t="s">
        <v>1033</v>
      </c>
      <c r="D877" s="661" t="s">
        <v>1034</v>
      </c>
      <c r="E877" s="662">
        <v>2.5000000000000001E-3</v>
      </c>
      <c r="F877" s="660" t="s">
        <v>785</v>
      </c>
      <c r="H877" s="664">
        <v>1668.6541999999999</v>
      </c>
      <c r="K877" s="664">
        <v>4.1715999999999998</v>
      </c>
      <c r="M877" s="751" t="str">
        <f t="shared" si="26"/>
        <v>C0042</v>
      </c>
    </row>
    <row r="878" spans="1:13">
      <c r="A878" s="645" t="str">
        <f t="shared" si="27"/>
        <v/>
      </c>
      <c r="C878" s="660" t="s">
        <v>1035</v>
      </c>
      <c r="D878" s="661" t="s">
        <v>1036</v>
      </c>
      <c r="E878" s="662">
        <v>1.25E-3</v>
      </c>
      <c r="F878" s="660" t="s">
        <v>785</v>
      </c>
      <c r="H878" s="664">
        <v>650.5874</v>
      </c>
      <c r="K878" s="664">
        <v>0.81320000000000003</v>
      </c>
      <c r="M878" s="751" t="str">
        <f t="shared" si="26"/>
        <v>C0042</v>
      </c>
    </row>
    <row r="879" spans="1:13">
      <c r="A879" s="645" t="str">
        <f t="shared" si="27"/>
        <v/>
      </c>
      <c r="C879" s="660" t="s">
        <v>1037</v>
      </c>
      <c r="D879" s="661" t="s">
        <v>1038</v>
      </c>
      <c r="E879" s="662">
        <v>1.2500000000000001E-2</v>
      </c>
      <c r="F879" s="660" t="s">
        <v>791</v>
      </c>
      <c r="H879" s="664">
        <v>755.76049999999998</v>
      </c>
      <c r="K879" s="664">
        <v>9.4469999999999992</v>
      </c>
      <c r="M879" s="751" t="str">
        <f t="shared" si="26"/>
        <v>C0042</v>
      </c>
    </row>
    <row r="880" spans="1:13" ht="15.75" thickBot="1">
      <c r="A880" s="645" t="str">
        <f t="shared" si="27"/>
        <v/>
      </c>
      <c r="C880" s="659"/>
      <c r="D880" s="659"/>
      <c r="E880" s="1056" t="s">
        <v>344</v>
      </c>
      <c r="F880" s="1056"/>
      <c r="G880" s="1056"/>
      <c r="H880" s="1056"/>
      <c r="I880" s="1056"/>
      <c r="J880" s="659"/>
      <c r="K880" s="666">
        <v>68.792400000000001</v>
      </c>
      <c r="M880" s="751" t="str">
        <f t="shared" si="26"/>
        <v>C0042</v>
      </c>
    </row>
    <row r="881" spans="1:13" ht="15.75" thickBot="1">
      <c r="A881" s="645" t="str">
        <f t="shared" si="27"/>
        <v/>
      </c>
      <c r="C881" s="656" t="s">
        <v>345</v>
      </c>
      <c r="D881" s="659"/>
      <c r="E881" s="657" t="s">
        <v>325</v>
      </c>
      <c r="F881" s="657" t="s">
        <v>334</v>
      </c>
      <c r="G881" s="659"/>
      <c r="H881" s="657" t="s">
        <v>343</v>
      </c>
      <c r="I881" s="1056" t="s">
        <v>343</v>
      </c>
      <c r="J881" s="1056"/>
      <c r="K881" s="1056"/>
      <c r="M881" s="751" t="str">
        <f t="shared" si="26"/>
        <v>C0042</v>
      </c>
    </row>
    <row r="882" spans="1:13" ht="15.75" thickBot="1">
      <c r="A882" s="645" t="str">
        <f t="shared" si="27"/>
        <v/>
      </c>
      <c r="C882" s="659"/>
      <c r="D882" s="659"/>
      <c r="E882" s="1056" t="s">
        <v>346</v>
      </c>
      <c r="F882" s="1056"/>
      <c r="G882" s="1056"/>
      <c r="H882" s="1056"/>
      <c r="I882" s="1056"/>
      <c r="J882" s="659"/>
      <c r="K882" s="666"/>
      <c r="M882" s="751" t="str">
        <f t="shared" si="26"/>
        <v>C0042</v>
      </c>
    </row>
    <row r="883" spans="1:13" ht="15.75" thickBot="1">
      <c r="A883" s="645" t="str">
        <f t="shared" si="27"/>
        <v/>
      </c>
      <c r="C883" s="659"/>
      <c r="D883" s="659"/>
      <c r="E883" s="659"/>
      <c r="F883" s="659"/>
      <c r="G883" s="659"/>
      <c r="H883" s="659"/>
      <c r="I883" s="665" t="s">
        <v>850</v>
      </c>
      <c r="J883" s="659"/>
      <c r="K883" s="668">
        <v>250.7628</v>
      </c>
      <c r="M883" s="751" t="str">
        <f t="shared" si="26"/>
        <v>C0042</v>
      </c>
    </row>
    <row r="884" spans="1:13" ht="15.75" thickBot="1">
      <c r="A884" s="645" t="str">
        <f t="shared" si="27"/>
        <v/>
      </c>
      <c r="C884" s="656" t="s">
        <v>347</v>
      </c>
      <c r="D884" s="659"/>
      <c r="E884" s="657" t="s">
        <v>146</v>
      </c>
      <c r="F884" s="657" t="s">
        <v>325</v>
      </c>
      <c r="G884" s="657" t="s">
        <v>334</v>
      </c>
      <c r="H884" s="659"/>
      <c r="I884" s="657" t="s">
        <v>343</v>
      </c>
      <c r="J884" s="1056" t="s">
        <v>343</v>
      </c>
      <c r="K884" s="1056"/>
      <c r="M884" s="751" t="str">
        <f t="shared" si="26"/>
        <v>C0042</v>
      </c>
    </row>
    <row r="885" spans="1:13" ht="15.75" thickBot="1">
      <c r="A885" s="645" t="str">
        <f t="shared" si="27"/>
        <v/>
      </c>
      <c r="C885" s="659"/>
      <c r="D885" s="659"/>
      <c r="E885" s="1056" t="s">
        <v>348</v>
      </c>
      <c r="F885" s="1056"/>
      <c r="G885" s="1056"/>
      <c r="H885" s="1056"/>
      <c r="I885" s="1056"/>
      <c r="J885" s="659"/>
      <c r="K885" s="668"/>
      <c r="M885" s="751" t="str">
        <f t="shared" si="26"/>
        <v>C0042</v>
      </c>
    </row>
    <row r="886" spans="1:13" ht="15.75" thickBot="1">
      <c r="A886" s="645" t="str">
        <f t="shared" si="27"/>
        <v/>
      </c>
      <c r="C886" s="1057" t="s">
        <v>349</v>
      </c>
      <c r="D886" s="1057"/>
      <c r="E886" s="1058" t="s">
        <v>325</v>
      </c>
      <c r="F886" s="1058" t="s">
        <v>334</v>
      </c>
      <c r="G886" s="1058" t="s">
        <v>350</v>
      </c>
      <c r="H886" s="1058"/>
      <c r="I886" s="1058"/>
      <c r="K886" s="1056" t="s">
        <v>343</v>
      </c>
      <c r="M886" s="751" t="str">
        <f t="shared" si="26"/>
        <v>C0042</v>
      </c>
    </row>
    <row r="887" spans="1:13" ht="15.75" thickBot="1">
      <c r="A887" s="645" t="str">
        <f t="shared" si="27"/>
        <v/>
      </c>
      <c r="C887" s="1057"/>
      <c r="D887" s="1057"/>
      <c r="E887" s="1058"/>
      <c r="F887" s="1058"/>
      <c r="G887" s="657" t="s">
        <v>139</v>
      </c>
      <c r="H887" s="657" t="s">
        <v>140</v>
      </c>
      <c r="I887" s="657" t="s">
        <v>141</v>
      </c>
      <c r="J887" s="659"/>
      <c r="K887" s="1056"/>
      <c r="M887" s="751" t="str">
        <f t="shared" si="26"/>
        <v>C0042</v>
      </c>
    </row>
    <row r="888" spans="1:13">
      <c r="A888" s="645" t="str">
        <f t="shared" si="27"/>
        <v/>
      </c>
      <c r="E888" s="1054" t="s">
        <v>351</v>
      </c>
      <c r="F888" s="1054"/>
      <c r="G888" s="1054"/>
      <c r="H888" s="1054"/>
      <c r="I888" s="1054"/>
      <c r="M888" s="751" t="str">
        <f t="shared" si="26"/>
        <v>C0042</v>
      </c>
    </row>
    <row r="889" spans="1:13" ht="15.75" thickBot="1">
      <c r="A889" s="645" t="str">
        <f t="shared" si="27"/>
        <v>C0042</v>
      </c>
      <c r="C889" s="647"/>
      <c r="D889" s="647"/>
      <c r="E889" s="647"/>
      <c r="F889" s="647"/>
      <c r="G889" s="1055" t="s">
        <v>352</v>
      </c>
      <c r="H889" s="1055"/>
      <c r="I889" s="1055"/>
      <c r="J889" s="647"/>
      <c r="K889" s="671">
        <v>250.76</v>
      </c>
      <c r="M889" s="751" t="str">
        <f t="shared" si="26"/>
        <v>C0042</v>
      </c>
    </row>
    <row r="890" spans="1:13" ht="15.75" thickTop="1">
      <c r="A890" s="645" t="str">
        <f t="shared" si="27"/>
        <v/>
      </c>
      <c r="C890" s="672" t="s">
        <v>851</v>
      </c>
      <c r="M890" s="751" t="str">
        <f t="shared" si="26"/>
        <v>C0042</v>
      </c>
    </row>
    <row r="891" spans="1:13">
      <c r="A891" s="645" t="str">
        <f t="shared" si="27"/>
        <v/>
      </c>
      <c r="M891" s="751" t="str">
        <f t="shared" si="26"/>
        <v>C0042</v>
      </c>
    </row>
    <row r="892" spans="1:13" ht="23.25" thickBot="1">
      <c r="A892" s="645" t="str">
        <f t="shared" si="27"/>
        <v/>
      </c>
      <c r="C892" s="646"/>
      <c r="D892" s="647"/>
      <c r="E892" s="647"/>
      <c r="F892" s="647"/>
      <c r="G892" s="647"/>
      <c r="H892" s="647"/>
      <c r="I892" s="647"/>
      <c r="J892" s="647"/>
      <c r="K892" s="648"/>
      <c r="M892" s="751" t="str">
        <f t="shared" si="26"/>
        <v>C0042</v>
      </c>
    </row>
    <row r="893" spans="1:13" ht="18.75" thickTop="1">
      <c r="A893" s="645" t="str">
        <f t="shared" si="27"/>
        <v/>
      </c>
      <c r="C893" s="650" t="s">
        <v>829</v>
      </c>
      <c r="F893" s="650"/>
      <c r="M893" s="751" t="str">
        <f t="shared" si="26"/>
        <v>C0043</v>
      </c>
    </row>
    <row r="894" spans="1:13" ht="15.75">
      <c r="A894" s="645" t="str">
        <f t="shared" si="27"/>
        <v/>
      </c>
      <c r="C894" s="652" t="s">
        <v>322</v>
      </c>
      <c r="F894" s="652" t="s">
        <v>830</v>
      </c>
      <c r="I894" s="653" t="s">
        <v>831</v>
      </c>
      <c r="J894" s="654">
        <v>0.5</v>
      </c>
      <c r="K894" s="652" t="s">
        <v>785</v>
      </c>
      <c r="M894" s="751" t="str">
        <f t="shared" si="26"/>
        <v>C0043</v>
      </c>
    </row>
    <row r="895" spans="1:13" ht="16.5" thickBot="1">
      <c r="A895" s="645" t="str">
        <f t="shared" si="27"/>
        <v/>
      </c>
      <c r="C895" s="655" t="s">
        <v>1041</v>
      </c>
      <c r="D895" s="1059" t="s">
        <v>1042</v>
      </c>
      <c r="E895" s="1059"/>
      <c r="F895" s="1059"/>
      <c r="G895" s="1059"/>
      <c r="H895" s="1059"/>
      <c r="I895" s="1059"/>
      <c r="J895" s="1060" t="s">
        <v>323</v>
      </c>
      <c r="K895" s="1060"/>
      <c r="M895" s="751" t="str">
        <f t="shared" si="26"/>
        <v>C0043</v>
      </c>
    </row>
    <row r="896" spans="1:13" ht="15.75" thickBot="1">
      <c r="A896" s="645" t="str">
        <f t="shared" si="27"/>
        <v/>
      </c>
      <c r="C896" s="1057" t="s">
        <v>324</v>
      </c>
      <c r="D896" s="1057"/>
      <c r="E896" s="1058" t="s">
        <v>325</v>
      </c>
      <c r="F896" s="1058" t="s">
        <v>326</v>
      </c>
      <c r="G896" s="1058"/>
      <c r="H896" s="1058" t="s">
        <v>327</v>
      </c>
      <c r="I896" s="1058"/>
      <c r="K896" s="658" t="s">
        <v>328</v>
      </c>
      <c r="M896" s="751" t="str">
        <f t="shared" si="26"/>
        <v>C0043</v>
      </c>
    </row>
    <row r="897" spans="1:13" ht="15.75" thickBot="1">
      <c r="A897" s="645" t="str">
        <f t="shared" si="27"/>
        <v/>
      </c>
      <c r="C897" s="1057"/>
      <c r="D897" s="1057"/>
      <c r="E897" s="1058"/>
      <c r="F897" s="657" t="s">
        <v>834</v>
      </c>
      <c r="G897" s="657" t="s">
        <v>330</v>
      </c>
      <c r="H897" s="657" t="s">
        <v>297</v>
      </c>
      <c r="I897" s="657" t="s">
        <v>269</v>
      </c>
      <c r="J897" s="659"/>
      <c r="K897" s="657" t="s">
        <v>331</v>
      </c>
      <c r="M897" s="751" t="str">
        <f t="shared" si="26"/>
        <v>C0043</v>
      </c>
    </row>
    <row r="898" spans="1:13">
      <c r="A898" s="645" t="str">
        <f t="shared" si="27"/>
        <v/>
      </c>
      <c r="C898" s="660" t="s">
        <v>955</v>
      </c>
      <c r="D898" s="661" t="s">
        <v>956</v>
      </c>
      <c r="E898" s="662">
        <v>1</v>
      </c>
      <c r="F898" s="663">
        <v>1</v>
      </c>
      <c r="G898" s="663">
        <v>0</v>
      </c>
      <c r="H898" s="664">
        <v>87.443399999999997</v>
      </c>
      <c r="I898" s="664">
        <v>31.8748</v>
      </c>
      <c r="K898" s="664">
        <v>87.443399999999997</v>
      </c>
      <c r="M898" s="751" t="str">
        <f t="shared" si="26"/>
        <v>C0043</v>
      </c>
    </row>
    <row r="899" spans="1:13" ht="15.75" thickBot="1">
      <c r="A899" s="645" t="str">
        <f t="shared" si="27"/>
        <v/>
      </c>
      <c r="C899" s="659"/>
      <c r="D899" s="659"/>
      <c r="E899" s="659"/>
      <c r="F899" s="659"/>
      <c r="G899" s="659"/>
      <c r="H899" s="659"/>
      <c r="I899" s="665" t="s">
        <v>332</v>
      </c>
      <c r="J899" s="659"/>
      <c r="K899" s="666">
        <v>87.443399999999997</v>
      </c>
      <c r="M899" s="751" t="str">
        <f t="shared" ref="M899:M962" si="28">IF(C899="TABELA DE PREÇOS DE CONSULTORIA",C901,M898)</f>
        <v>C0043</v>
      </c>
    </row>
    <row r="900" spans="1:13" ht="15.75" thickBot="1">
      <c r="A900" s="645" t="str">
        <f t="shared" si="27"/>
        <v/>
      </c>
      <c r="C900" s="656" t="s">
        <v>333</v>
      </c>
      <c r="D900" s="659"/>
      <c r="E900" s="657" t="s">
        <v>325</v>
      </c>
      <c r="F900" s="657" t="s">
        <v>334</v>
      </c>
      <c r="G900" s="659"/>
      <c r="H900" s="657" t="s">
        <v>327</v>
      </c>
      <c r="I900" s="1056" t="s">
        <v>335</v>
      </c>
      <c r="J900" s="1056"/>
      <c r="K900" s="1056"/>
      <c r="M900" s="751" t="str">
        <f t="shared" si="28"/>
        <v>C0043</v>
      </c>
    </row>
    <row r="901" spans="1:13">
      <c r="A901" s="645" t="str">
        <f t="shared" ref="A901:A964" si="29">IF(G901="Custo unitário direto total",M901,"")</f>
        <v/>
      </c>
      <c r="C901" s="660" t="s">
        <v>687</v>
      </c>
      <c r="D901" s="661" t="s">
        <v>688</v>
      </c>
      <c r="E901" s="662">
        <v>3</v>
      </c>
      <c r="F901" s="660" t="s">
        <v>299</v>
      </c>
      <c r="H901" s="664">
        <v>23.0107</v>
      </c>
      <c r="K901" s="664">
        <v>69.0321</v>
      </c>
      <c r="M901" s="751" t="str">
        <f t="shared" si="28"/>
        <v>C0043</v>
      </c>
    </row>
    <row r="902" spans="1:13">
      <c r="A902" s="645" t="str">
        <f t="shared" si="29"/>
        <v/>
      </c>
      <c r="C902" s="660" t="s">
        <v>698</v>
      </c>
      <c r="D902" s="661" t="s">
        <v>699</v>
      </c>
      <c r="E902" s="662">
        <v>1</v>
      </c>
      <c r="F902" s="660" t="s">
        <v>299</v>
      </c>
      <c r="H902" s="664">
        <v>25.494900000000001</v>
      </c>
      <c r="K902" s="664">
        <v>25.494900000000001</v>
      </c>
      <c r="M902" s="751" t="str">
        <f t="shared" si="28"/>
        <v>C0043</v>
      </c>
    </row>
    <row r="903" spans="1:13">
      <c r="A903" s="645" t="str">
        <f t="shared" si="29"/>
        <v/>
      </c>
      <c r="E903" s="1054" t="s">
        <v>336</v>
      </c>
      <c r="F903" s="1054"/>
      <c r="G903" s="1054"/>
      <c r="H903" s="1054"/>
      <c r="I903" s="1054"/>
      <c r="K903" s="664">
        <v>94.527000000000001</v>
      </c>
      <c r="M903" s="751" t="str">
        <f t="shared" si="28"/>
        <v>C0043</v>
      </c>
    </row>
    <row r="904" spans="1:13" ht="15.75" thickBot="1">
      <c r="A904" s="645" t="str">
        <f t="shared" si="29"/>
        <v/>
      </c>
      <c r="C904" s="659"/>
      <c r="D904" s="659"/>
      <c r="E904" s="1056" t="s">
        <v>337</v>
      </c>
      <c r="F904" s="1056"/>
      <c r="G904" s="1056"/>
      <c r="H904" s="1056"/>
      <c r="I904" s="1056"/>
      <c r="J904" s="659"/>
      <c r="K904" s="668">
        <v>181.97040000000001</v>
      </c>
      <c r="M904" s="751" t="str">
        <f t="shared" si="28"/>
        <v>C0043</v>
      </c>
    </row>
    <row r="905" spans="1:13">
      <c r="A905" s="645" t="str">
        <f t="shared" si="29"/>
        <v/>
      </c>
      <c r="E905" s="1054" t="s">
        <v>338</v>
      </c>
      <c r="F905" s="1054"/>
      <c r="G905" s="1054"/>
      <c r="H905" s="1054"/>
      <c r="I905" s="1054"/>
      <c r="K905" s="669">
        <v>363.94080000000002</v>
      </c>
      <c r="M905" s="751" t="str">
        <f t="shared" si="28"/>
        <v>C0043</v>
      </c>
    </row>
    <row r="906" spans="1:13">
      <c r="A906" s="645" t="str">
        <f t="shared" si="29"/>
        <v/>
      </c>
      <c r="I906" s="667" t="s">
        <v>339</v>
      </c>
      <c r="K906" s="670" t="s">
        <v>265</v>
      </c>
      <c r="M906" s="751" t="str">
        <f t="shared" si="28"/>
        <v>C0043</v>
      </c>
    </row>
    <row r="907" spans="1:13" ht="15.75" thickBot="1">
      <c r="A907" s="645" t="str">
        <f t="shared" si="29"/>
        <v/>
      </c>
      <c r="C907" s="659"/>
      <c r="D907" s="659"/>
      <c r="E907" s="659"/>
      <c r="F907" s="659"/>
      <c r="G907" s="659"/>
      <c r="H907" s="659"/>
      <c r="I907" s="665" t="s">
        <v>340</v>
      </c>
      <c r="J907" s="659"/>
      <c r="K907" s="668" t="s">
        <v>265</v>
      </c>
      <c r="M907" s="751" t="str">
        <f t="shared" si="28"/>
        <v>C0043</v>
      </c>
    </row>
    <row r="908" spans="1:13" ht="15.75" thickBot="1">
      <c r="A908" s="645" t="str">
        <f t="shared" si="29"/>
        <v/>
      </c>
      <c r="C908" s="656" t="s">
        <v>341</v>
      </c>
      <c r="D908" s="659"/>
      <c r="E908" s="657" t="s">
        <v>325</v>
      </c>
      <c r="F908" s="657" t="s">
        <v>334</v>
      </c>
      <c r="G908" s="659"/>
      <c r="H908" s="657" t="s">
        <v>342</v>
      </c>
      <c r="I908" s="1056" t="s">
        <v>343</v>
      </c>
      <c r="J908" s="1056"/>
      <c r="K908" s="1056"/>
      <c r="M908" s="751" t="str">
        <f t="shared" si="28"/>
        <v>C0043</v>
      </c>
    </row>
    <row r="909" spans="1:13">
      <c r="A909" s="645" t="str">
        <f t="shared" si="29"/>
        <v/>
      </c>
      <c r="C909" s="660" t="s">
        <v>1027</v>
      </c>
      <c r="D909" s="661" t="s">
        <v>1028</v>
      </c>
      <c r="E909" s="662">
        <v>0.05</v>
      </c>
      <c r="F909" s="660" t="s">
        <v>791</v>
      </c>
      <c r="H909" s="664">
        <v>3666.0436</v>
      </c>
      <c r="K909" s="664">
        <v>183.3022</v>
      </c>
      <c r="M909" s="751" t="str">
        <f t="shared" si="28"/>
        <v>C0043</v>
      </c>
    </row>
    <row r="910" spans="1:13">
      <c r="A910" s="645" t="str">
        <f t="shared" si="29"/>
        <v/>
      </c>
      <c r="C910" s="660" t="s">
        <v>1043</v>
      </c>
      <c r="D910" s="661" t="s">
        <v>1044</v>
      </c>
      <c r="E910" s="662">
        <v>0.25</v>
      </c>
      <c r="F910" s="660" t="s">
        <v>791</v>
      </c>
      <c r="H910" s="664">
        <v>2362.0540999999998</v>
      </c>
      <c r="K910" s="664">
        <v>590.51350000000002</v>
      </c>
      <c r="M910" s="751" t="str">
        <f t="shared" si="28"/>
        <v>C0043</v>
      </c>
    </row>
    <row r="911" spans="1:13">
      <c r="A911" s="645" t="str">
        <f t="shared" si="29"/>
        <v/>
      </c>
      <c r="C911" s="660" t="s">
        <v>1045</v>
      </c>
      <c r="D911" s="661" t="s">
        <v>1046</v>
      </c>
      <c r="E911" s="662">
        <v>0.25</v>
      </c>
      <c r="F911" s="660" t="s">
        <v>791</v>
      </c>
      <c r="H911" s="664">
        <v>1870.8651</v>
      </c>
      <c r="K911" s="664">
        <v>467.71629999999999</v>
      </c>
      <c r="M911" s="751" t="str">
        <f t="shared" si="28"/>
        <v>C0043</v>
      </c>
    </row>
    <row r="912" spans="1:13">
      <c r="A912" s="645" t="str">
        <f t="shared" si="29"/>
        <v/>
      </c>
      <c r="C912" s="660" t="s">
        <v>1033</v>
      </c>
      <c r="D912" s="661" t="s">
        <v>1034</v>
      </c>
      <c r="E912" s="662">
        <v>0.01</v>
      </c>
      <c r="F912" s="660" t="s">
        <v>785</v>
      </c>
      <c r="H912" s="664">
        <v>1668.6541999999999</v>
      </c>
      <c r="K912" s="664">
        <v>16.686499999999999</v>
      </c>
      <c r="M912" s="751" t="str">
        <f t="shared" si="28"/>
        <v>C0043</v>
      </c>
    </row>
    <row r="913" spans="1:13">
      <c r="A913" s="645" t="str">
        <f t="shared" si="29"/>
        <v/>
      </c>
      <c r="C913" s="660" t="s">
        <v>1035</v>
      </c>
      <c r="D913" s="661" t="s">
        <v>1036</v>
      </c>
      <c r="E913" s="662">
        <v>5.0000000000000001E-3</v>
      </c>
      <c r="F913" s="660" t="s">
        <v>785</v>
      </c>
      <c r="H913" s="664">
        <v>650.5874</v>
      </c>
      <c r="K913" s="664">
        <v>3.2528999999999999</v>
      </c>
      <c r="M913" s="751" t="str">
        <f t="shared" si="28"/>
        <v>C0043</v>
      </c>
    </row>
    <row r="914" spans="1:13">
      <c r="A914" s="645" t="str">
        <f t="shared" si="29"/>
        <v/>
      </c>
      <c r="C914" s="660" t="s">
        <v>1047</v>
      </c>
      <c r="D914" s="661" t="s">
        <v>1048</v>
      </c>
      <c r="E914" s="662">
        <v>0.125</v>
      </c>
      <c r="F914" s="660" t="s">
        <v>791</v>
      </c>
      <c r="H914" s="664">
        <v>1729.6096</v>
      </c>
      <c r="K914" s="664">
        <v>216.2012</v>
      </c>
      <c r="M914" s="751" t="str">
        <f t="shared" si="28"/>
        <v>C0043</v>
      </c>
    </row>
    <row r="915" spans="1:13" ht="15.75" thickBot="1">
      <c r="A915" s="645" t="str">
        <f t="shared" si="29"/>
        <v/>
      </c>
      <c r="C915" s="659"/>
      <c r="D915" s="659"/>
      <c r="E915" s="1056" t="s">
        <v>344</v>
      </c>
      <c r="F915" s="1056"/>
      <c r="G915" s="1056"/>
      <c r="H915" s="1056"/>
      <c r="I915" s="1056"/>
      <c r="J915" s="659"/>
      <c r="K915" s="666">
        <v>1477.6726000000001</v>
      </c>
      <c r="M915" s="751" t="str">
        <f t="shared" si="28"/>
        <v>C0043</v>
      </c>
    </row>
    <row r="916" spans="1:13" ht="15.75" thickBot="1">
      <c r="A916" s="645" t="str">
        <f t="shared" si="29"/>
        <v/>
      </c>
      <c r="C916" s="656" t="s">
        <v>345</v>
      </c>
      <c r="D916" s="659"/>
      <c r="E916" s="657" t="s">
        <v>325</v>
      </c>
      <c r="F916" s="657" t="s">
        <v>334</v>
      </c>
      <c r="G916" s="659"/>
      <c r="H916" s="657" t="s">
        <v>343</v>
      </c>
      <c r="I916" s="1056" t="s">
        <v>343</v>
      </c>
      <c r="J916" s="1056"/>
      <c r="K916" s="1056"/>
      <c r="M916" s="751" t="str">
        <f t="shared" si="28"/>
        <v>C0043</v>
      </c>
    </row>
    <row r="917" spans="1:13" ht="15.75" thickBot="1">
      <c r="A917" s="645" t="str">
        <f t="shared" si="29"/>
        <v/>
      </c>
      <c r="C917" s="659"/>
      <c r="D917" s="659"/>
      <c r="E917" s="1056" t="s">
        <v>346</v>
      </c>
      <c r="F917" s="1056"/>
      <c r="G917" s="1056"/>
      <c r="H917" s="1056"/>
      <c r="I917" s="1056"/>
      <c r="J917" s="659"/>
      <c r="K917" s="666"/>
      <c r="M917" s="751" t="str">
        <f t="shared" si="28"/>
        <v>C0043</v>
      </c>
    </row>
    <row r="918" spans="1:13" ht="15.75" thickBot="1">
      <c r="A918" s="645" t="str">
        <f t="shared" si="29"/>
        <v/>
      </c>
      <c r="C918" s="659"/>
      <c r="D918" s="659"/>
      <c r="E918" s="659"/>
      <c r="F918" s="659"/>
      <c r="G918" s="659"/>
      <c r="H918" s="659"/>
      <c r="I918" s="665" t="s">
        <v>850</v>
      </c>
      <c r="J918" s="659"/>
      <c r="K918" s="668">
        <v>1841.6134</v>
      </c>
      <c r="M918" s="751" t="str">
        <f t="shared" si="28"/>
        <v>C0043</v>
      </c>
    </row>
    <row r="919" spans="1:13" ht="15.75" thickBot="1">
      <c r="A919" s="645" t="str">
        <f t="shared" si="29"/>
        <v/>
      </c>
      <c r="C919" s="656" t="s">
        <v>347</v>
      </c>
      <c r="D919" s="659"/>
      <c r="E919" s="657" t="s">
        <v>146</v>
      </c>
      <c r="F919" s="657" t="s">
        <v>325</v>
      </c>
      <c r="G919" s="657" t="s">
        <v>334</v>
      </c>
      <c r="H919" s="659"/>
      <c r="I919" s="657" t="s">
        <v>343</v>
      </c>
      <c r="J919" s="1056" t="s">
        <v>343</v>
      </c>
      <c r="K919" s="1056"/>
      <c r="M919" s="751" t="str">
        <f t="shared" si="28"/>
        <v>C0043</v>
      </c>
    </row>
    <row r="920" spans="1:13" ht="15.75" thickBot="1">
      <c r="A920" s="645" t="str">
        <f t="shared" si="29"/>
        <v/>
      </c>
      <c r="C920" s="659"/>
      <c r="D920" s="659"/>
      <c r="E920" s="1056" t="s">
        <v>348</v>
      </c>
      <c r="F920" s="1056"/>
      <c r="G920" s="1056"/>
      <c r="H920" s="1056"/>
      <c r="I920" s="1056"/>
      <c r="J920" s="659"/>
      <c r="K920" s="668"/>
      <c r="M920" s="751" t="str">
        <f t="shared" si="28"/>
        <v>C0043</v>
      </c>
    </row>
    <row r="921" spans="1:13" ht="15.75" thickBot="1">
      <c r="A921" s="645" t="str">
        <f t="shared" si="29"/>
        <v/>
      </c>
      <c r="C921" s="1057" t="s">
        <v>349</v>
      </c>
      <c r="D921" s="1057"/>
      <c r="E921" s="1058" t="s">
        <v>325</v>
      </c>
      <c r="F921" s="1058" t="s">
        <v>334</v>
      </c>
      <c r="G921" s="1058" t="s">
        <v>350</v>
      </c>
      <c r="H921" s="1058"/>
      <c r="I921" s="1058"/>
      <c r="K921" s="1056" t="s">
        <v>343</v>
      </c>
      <c r="M921" s="751" t="str">
        <f t="shared" si="28"/>
        <v>C0043</v>
      </c>
    </row>
    <row r="922" spans="1:13" ht="15.75" thickBot="1">
      <c r="A922" s="645" t="str">
        <f t="shared" si="29"/>
        <v/>
      </c>
      <c r="C922" s="1057"/>
      <c r="D922" s="1057"/>
      <c r="E922" s="1058"/>
      <c r="F922" s="1058"/>
      <c r="G922" s="657" t="s">
        <v>139</v>
      </c>
      <c r="H922" s="657" t="s">
        <v>140</v>
      </c>
      <c r="I922" s="657" t="s">
        <v>141</v>
      </c>
      <c r="J922" s="659"/>
      <c r="K922" s="1056"/>
      <c r="M922" s="751" t="str">
        <f t="shared" si="28"/>
        <v>C0043</v>
      </c>
    </row>
    <row r="923" spans="1:13">
      <c r="A923" s="645" t="str">
        <f t="shared" si="29"/>
        <v/>
      </c>
      <c r="E923" s="1054" t="s">
        <v>351</v>
      </c>
      <c r="F923" s="1054"/>
      <c r="G923" s="1054"/>
      <c r="H923" s="1054"/>
      <c r="I923" s="1054"/>
      <c r="M923" s="751" t="str">
        <f t="shared" si="28"/>
        <v>C0043</v>
      </c>
    </row>
    <row r="924" spans="1:13" ht="15.75" thickBot="1">
      <c r="A924" s="645" t="str">
        <f t="shared" si="29"/>
        <v>C0043</v>
      </c>
      <c r="C924" s="647"/>
      <c r="D924" s="647"/>
      <c r="E924" s="647"/>
      <c r="F924" s="647"/>
      <c r="G924" s="1055" t="s">
        <v>352</v>
      </c>
      <c r="H924" s="1055"/>
      <c r="I924" s="1055"/>
      <c r="J924" s="647"/>
      <c r="K924" s="671">
        <v>1841.61</v>
      </c>
      <c r="M924" s="751" t="str">
        <f t="shared" si="28"/>
        <v>C0043</v>
      </c>
    </row>
    <row r="925" spans="1:13" ht="15.75" thickTop="1">
      <c r="A925" s="645" t="str">
        <f t="shared" si="29"/>
        <v/>
      </c>
      <c r="C925" s="672" t="s">
        <v>851</v>
      </c>
      <c r="M925" s="751" t="str">
        <f t="shared" si="28"/>
        <v>C0043</v>
      </c>
    </row>
    <row r="926" spans="1:13">
      <c r="A926" s="645" t="str">
        <f t="shared" si="29"/>
        <v/>
      </c>
      <c r="M926" s="751" t="str">
        <f t="shared" si="28"/>
        <v>C0043</v>
      </c>
    </row>
    <row r="927" spans="1:13" ht="23.25" thickBot="1">
      <c r="A927" s="645" t="str">
        <f t="shared" si="29"/>
        <v/>
      </c>
      <c r="C927" s="646"/>
      <c r="D927" s="647"/>
      <c r="E927" s="647"/>
      <c r="F927" s="647"/>
      <c r="G927" s="647"/>
      <c r="H927" s="647"/>
      <c r="I927" s="647"/>
      <c r="J927" s="647"/>
      <c r="K927" s="648"/>
      <c r="M927" s="751" t="str">
        <f t="shared" si="28"/>
        <v>C0043</v>
      </c>
    </row>
    <row r="928" spans="1:13" ht="18.75" thickTop="1">
      <c r="A928" s="645" t="str">
        <f t="shared" si="29"/>
        <v/>
      </c>
      <c r="C928" s="650" t="s">
        <v>829</v>
      </c>
      <c r="F928" s="650"/>
      <c r="M928" s="751" t="str">
        <f t="shared" si="28"/>
        <v>C0050</v>
      </c>
    </row>
    <row r="929" spans="1:13" ht="15.75">
      <c r="A929" s="645" t="str">
        <f t="shared" si="29"/>
        <v/>
      </c>
      <c r="C929" s="652" t="s">
        <v>322</v>
      </c>
      <c r="F929" s="652" t="s">
        <v>830</v>
      </c>
      <c r="I929" s="653" t="s">
        <v>831</v>
      </c>
      <c r="J929" s="654">
        <v>3.125</v>
      </c>
      <c r="K929" s="652" t="s">
        <v>321</v>
      </c>
      <c r="M929" s="751" t="str">
        <f t="shared" si="28"/>
        <v>C0050</v>
      </c>
    </row>
    <row r="930" spans="1:13" ht="16.5" thickBot="1">
      <c r="A930" s="645" t="str">
        <f t="shared" si="29"/>
        <v/>
      </c>
      <c r="C930" s="655" t="s">
        <v>1049</v>
      </c>
      <c r="D930" s="1059" t="s">
        <v>1050</v>
      </c>
      <c r="E930" s="1059"/>
      <c r="F930" s="1059"/>
      <c r="G930" s="1059"/>
      <c r="H930" s="1059"/>
      <c r="I930" s="1059"/>
      <c r="J930" s="1060" t="s">
        <v>323</v>
      </c>
      <c r="K930" s="1060"/>
      <c r="M930" s="751" t="str">
        <f t="shared" si="28"/>
        <v>C0050</v>
      </c>
    </row>
    <row r="931" spans="1:13" ht="15.75" thickBot="1">
      <c r="A931" s="645" t="str">
        <f t="shared" si="29"/>
        <v/>
      </c>
      <c r="C931" s="1057" t="s">
        <v>324</v>
      </c>
      <c r="D931" s="1057"/>
      <c r="E931" s="1058" t="s">
        <v>325</v>
      </c>
      <c r="F931" s="1058" t="s">
        <v>326</v>
      </c>
      <c r="G931" s="1058"/>
      <c r="H931" s="1058" t="s">
        <v>327</v>
      </c>
      <c r="I931" s="1058"/>
      <c r="K931" s="658" t="s">
        <v>328</v>
      </c>
      <c r="M931" s="751" t="str">
        <f t="shared" si="28"/>
        <v>C0050</v>
      </c>
    </row>
    <row r="932" spans="1:13" ht="15.75" thickBot="1">
      <c r="A932" s="645" t="str">
        <f t="shared" si="29"/>
        <v/>
      </c>
      <c r="C932" s="1057"/>
      <c r="D932" s="1057"/>
      <c r="E932" s="1058"/>
      <c r="F932" s="657" t="s">
        <v>834</v>
      </c>
      <c r="G932" s="657" t="s">
        <v>330</v>
      </c>
      <c r="H932" s="657" t="s">
        <v>297</v>
      </c>
      <c r="I932" s="657" t="s">
        <v>269</v>
      </c>
      <c r="J932" s="659"/>
      <c r="K932" s="657" t="s">
        <v>331</v>
      </c>
      <c r="M932" s="751" t="str">
        <f t="shared" si="28"/>
        <v>C0050</v>
      </c>
    </row>
    <row r="933" spans="1:13">
      <c r="A933" s="645" t="str">
        <f t="shared" si="29"/>
        <v/>
      </c>
      <c r="C933" s="660" t="s">
        <v>673</v>
      </c>
      <c r="D933" s="661" t="s">
        <v>674</v>
      </c>
      <c r="E933" s="662">
        <v>1</v>
      </c>
      <c r="F933" s="663">
        <v>1</v>
      </c>
      <c r="G933" s="663">
        <v>0</v>
      </c>
      <c r="H933" s="664">
        <v>59.406999999999996</v>
      </c>
      <c r="I933" s="664">
        <v>31.901599999999998</v>
      </c>
      <c r="K933" s="664">
        <v>59.406999999999996</v>
      </c>
      <c r="M933" s="751" t="str">
        <f t="shared" si="28"/>
        <v>C0050</v>
      </c>
    </row>
    <row r="934" spans="1:13" ht="15.75" thickBot="1">
      <c r="A934" s="645" t="str">
        <f t="shared" si="29"/>
        <v/>
      </c>
      <c r="C934" s="659"/>
      <c r="D934" s="659"/>
      <c r="E934" s="659"/>
      <c r="F934" s="659"/>
      <c r="G934" s="659"/>
      <c r="H934" s="659"/>
      <c r="I934" s="665" t="s">
        <v>332</v>
      </c>
      <c r="J934" s="659"/>
      <c r="K934" s="666">
        <v>59.406999999999996</v>
      </c>
      <c r="M934" s="751" t="str">
        <f t="shared" si="28"/>
        <v>C0050</v>
      </c>
    </row>
    <row r="935" spans="1:13" ht="15.75" thickBot="1">
      <c r="A935" s="645" t="str">
        <f t="shared" si="29"/>
        <v/>
      </c>
      <c r="C935" s="656" t="s">
        <v>333</v>
      </c>
      <c r="D935" s="659"/>
      <c r="E935" s="657" t="s">
        <v>325</v>
      </c>
      <c r="F935" s="657" t="s">
        <v>334</v>
      </c>
      <c r="G935" s="659"/>
      <c r="H935" s="657" t="s">
        <v>327</v>
      </c>
      <c r="I935" s="1056" t="s">
        <v>335</v>
      </c>
      <c r="J935" s="1056"/>
      <c r="K935" s="1056"/>
      <c r="M935" s="751" t="str">
        <f t="shared" si="28"/>
        <v>C0050</v>
      </c>
    </row>
    <row r="936" spans="1:13">
      <c r="A936" s="645" t="str">
        <f t="shared" si="29"/>
        <v/>
      </c>
      <c r="C936" s="660" t="s">
        <v>689</v>
      </c>
      <c r="D936" s="661" t="s">
        <v>690</v>
      </c>
      <c r="E936" s="662">
        <v>1</v>
      </c>
      <c r="F936" s="660" t="s">
        <v>299</v>
      </c>
      <c r="H936" s="664">
        <v>121.92829999999999</v>
      </c>
      <c r="K936" s="664">
        <v>121.92829999999999</v>
      </c>
      <c r="M936" s="751" t="str">
        <f t="shared" si="28"/>
        <v>C0050</v>
      </c>
    </row>
    <row r="937" spans="1:13">
      <c r="A937" s="645" t="str">
        <f t="shared" si="29"/>
        <v/>
      </c>
      <c r="C937" s="660" t="s">
        <v>700</v>
      </c>
      <c r="D937" s="661" t="s">
        <v>701</v>
      </c>
      <c r="E937" s="662">
        <v>1</v>
      </c>
      <c r="F937" s="660" t="s">
        <v>299</v>
      </c>
      <c r="H937" s="664">
        <v>36.510800000000003</v>
      </c>
      <c r="K937" s="664">
        <v>36.510800000000003</v>
      </c>
      <c r="M937" s="751" t="str">
        <f t="shared" si="28"/>
        <v>C0050</v>
      </c>
    </row>
    <row r="938" spans="1:13">
      <c r="A938" s="645" t="str">
        <f t="shared" si="29"/>
        <v/>
      </c>
      <c r="E938" s="1054" t="s">
        <v>336</v>
      </c>
      <c r="F938" s="1054"/>
      <c r="G938" s="1054"/>
      <c r="H938" s="1054"/>
      <c r="I938" s="1054"/>
      <c r="K938" s="664">
        <v>158.4391</v>
      </c>
      <c r="M938" s="751" t="str">
        <f t="shared" si="28"/>
        <v>C0050</v>
      </c>
    </row>
    <row r="939" spans="1:13" ht="15.75" thickBot="1">
      <c r="A939" s="645" t="str">
        <f t="shared" si="29"/>
        <v/>
      </c>
      <c r="C939" s="659"/>
      <c r="D939" s="659"/>
      <c r="E939" s="1056" t="s">
        <v>337</v>
      </c>
      <c r="F939" s="1056"/>
      <c r="G939" s="1056"/>
      <c r="H939" s="1056"/>
      <c r="I939" s="1056"/>
      <c r="J939" s="659"/>
      <c r="K939" s="668">
        <v>217.84610000000001</v>
      </c>
      <c r="M939" s="751" t="str">
        <f t="shared" si="28"/>
        <v>C0050</v>
      </c>
    </row>
    <row r="940" spans="1:13">
      <c r="A940" s="645" t="str">
        <f t="shared" si="29"/>
        <v/>
      </c>
      <c r="E940" s="1054" t="s">
        <v>338</v>
      </c>
      <c r="F940" s="1054"/>
      <c r="G940" s="1054"/>
      <c r="H940" s="1054"/>
      <c r="I940" s="1054"/>
      <c r="K940" s="669">
        <v>69.710800000000006</v>
      </c>
      <c r="M940" s="751" t="str">
        <f t="shared" si="28"/>
        <v>C0050</v>
      </c>
    </row>
    <row r="941" spans="1:13">
      <c r="A941" s="645" t="str">
        <f t="shared" si="29"/>
        <v/>
      </c>
      <c r="I941" s="667" t="s">
        <v>339</v>
      </c>
      <c r="K941" s="670" t="s">
        <v>265</v>
      </c>
      <c r="M941" s="751" t="str">
        <f t="shared" si="28"/>
        <v>C0050</v>
      </c>
    </row>
    <row r="942" spans="1:13" ht="15.75" thickBot="1">
      <c r="A942" s="645" t="str">
        <f t="shared" si="29"/>
        <v/>
      </c>
      <c r="C942" s="659"/>
      <c r="D942" s="659"/>
      <c r="E942" s="659"/>
      <c r="F942" s="659"/>
      <c r="G942" s="659"/>
      <c r="H942" s="659"/>
      <c r="I942" s="665" t="s">
        <v>340</v>
      </c>
      <c r="J942" s="659"/>
      <c r="K942" s="668" t="s">
        <v>265</v>
      </c>
      <c r="M942" s="751" t="str">
        <f t="shared" si="28"/>
        <v>C0050</v>
      </c>
    </row>
    <row r="943" spans="1:13" ht="15.75" thickBot="1">
      <c r="A943" s="645" t="str">
        <f t="shared" si="29"/>
        <v/>
      </c>
      <c r="C943" s="656" t="s">
        <v>341</v>
      </c>
      <c r="D943" s="659"/>
      <c r="E943" s="657" t="s">
        <v>325</v>
      </c>
      <c r="F943" s="657" t="s">
        <v>334</v>
      </c>
      <c r="G943" s="659"/>
      <c r="H943" s="657" t="s">
        <v>342</v>
      </c>
      <c r="I943" s="1056" t="s">
        <v>343</v>
      </c>
      <c r="J943" s="1056"/>
      <c r="K943" s="1056"/>
      <c r="M943" s="751" t="str">
        <f t="shared" si="28"/>
        <v>C0050</v>
      </c>
    </row>
    <row r="944" spans="1:13" ht="28.5">
      <c r="A944" s="645" t="str">
        <f t="shared" si="29"/>
        <v/>
      </c>
      <c r="C944" s="660" t="s">
        <v>1051</v>
      </c>
      <c r="D944" s="661" t="s">
        <v>1052</v>
      </c>
      <c r="E944" s="662">
        <v>6.3000000000000003E-4</v>
      </c>
      <c r="F944" s="660" t="s">
        <v>1053</v>
      </c>
      <c r="H944" s="664">
        <v>20.1814</v>
      </c>
      <c r="K944" s="664">
        <v>1.2699999999999999E-2</v>
      </c>
      <c r="M944" s="751" t="str">
        <f t="shared" si="28"/>
        <v>C0050</v>
      </c>
    </row>
    <row r="945" spans="1:13">
      <c r="A945" s="645" t="str">
        <f t="shared" si="29"/>
        <v/>
      </c>
      <c r="C945" s="660" t="s">
        <v>1054</v>
      </c>
      <c r="D945" s="661" t="s">
        <v>1055</v>
      </c>
      <c r="E945" s="662">
        <v>3.0000000000000001E-5</v>
      </c>
      <c r="F945" s="660" t="s">
        <v>791</v>
      </c>
      <c r="H945" s="664">
        <v>1800</v>
      </c>
      <c r="K945" s="664">
        <v>5.3999999999999999E-2</v>
      </c>
      <c r="M945" s="751" t="str">
        <f t="shared" si="28"/>
        <v>C0050</v>
      </c>
    </row>
    <row r="946" spans="1:13">
      <c r="A946" s="645" t="str">
        <f t="shared" si="29"/>
        <v/>
      </c>
      <c r="C946" s="660" t="s">
        <v>1056</v>
      </c>
      <c r="D946" s="661" t="s">
        <v>1057</v>
      </c>
      <c r="E946" s="662">
        <v>3.0000000000000001E-5</v>
      </c>
      <c r="F946" s="660" t="s">
        <v>791</v>
      </c>
      <c r="H946" s="664">
        <v>219.69280000000001</v>
      </c>
      <c r="K946" s="664">
        <v>6.6E-3</v>
      </c>
      <c r="M946" s="751" t="str">
        <f t="shared" si="28"/>
        <v>C0050</v>
      </c>
    </row>
    <row r="947" spans="1:13" ht="15.75" thickBot="1">
      <c r="A947" s="645" t="str">
        <f t="shared" si="29"/>
        <v/>
      </c>
      <c r="C947" s="659"/>
      <c r="D947" s="659"/>
      <c r="E947" s="1056" t="s">
        <v>344</v>
      </c>
      <c r="F947" s="1056"/>
      <c r="G947" s="1056"/>
      <c r="H947" s="1056"/>
      <c r="I947" s="1056"/>
      <c r="J947" s="659"/>
      <c r="K947" s="666">
        <v>7.3300000000000004E-2</v>
      </c>
      <c r="M947" s="751" t="str">
        <f t="shared" si="28"/>
        <v>C0050</v>
      </c>
    </row>
    <row r="948" spans="1:13" ht="15.75" thickBot="1">
      <c r="A948" s="645" t="str">
        <f t="shared" si="29"/>
        <v/>
      </c>
      <c r="C948" s="656" t="s">
        <v>345</v>
      </c>
      <c r="D948" s="659"/>
      <c r="E948" s="657" t="s">
        <v>325</v>
      </c>
      <c r="F948" s="657" t="s">
        <v>334</v>
      </c>
      <c r="G948" s="659"/>
      <c r="H948" s="657" t="s">
        <v>343</v>
      </c>
      <c r="I948" s="1056" t="s">
        <v>343</v>
      </c>
      <c r="J948" s="1056"/>
      <c r="K948" s="1056"/>
      <c r="M948" s="751" t="str">
        <f t="shared" si="28"/>
        <v>C0050</v>
      </c>
    </row>
    <row r="949" spans="1:13" ht="15.75" thickBot="1">
      <c r="A949" s="645" t="str">
        <f t="shared" si="29"/>
        <v/>
      </c>
      <c r="C949" s="659"/>
      <c r="D949" s="659"/>
      <c r="E949" s="1056" t="s">
        <v>346</v>
      </c>
      <c r="F949" s="1056"/>
      <c r="G949" s="1056"/>
      <c r="H949" s="1056"/>
      <c r="I949" s="1056"/>
      <c r="J949" s="659"/>
      <c r="K949" s="666"/>
      <c r="M949" s="751" t="str">
        <f t="shared" si="28"/>
        <v>C0050</v>
      </c>
    </row>
    <row r="950" spans="1:13" ht="15.75" thickBot="1">
      <c r="A950" s="645" t="str">
        <f t="shared" si="29"/>
        <v/>
      </c>
      <c r="C950" s="659"/>
      <c r="D950" s="659"/>
      <c r="E950" s="659"/>
      <c r="F950" s="659"/>
      <c r="G950" s="659"/>
      <c r="H950" s="659"/>
      <c r="I950" s="665" t="s">
        <v>850</v>
      </c>
      <c r="J950" s="659"/>
      <c r="K950" s="668">
        <v>69.784099999999995</v>
      </c>
      <c r="M950" s="751" t="str">
        <f t="shared" si="28"/>
        <v>C0050</v>
      </c>
    </row>
    <row r="951" spans="1:13" ht="15.75" thickBot="1">
      <c r="A951" s="645" t="str">
        <f t="shared" si="29"/>
        <v/>
      </c>
      <c r="C951" s="656" t="s">
        <v>347</v>
      </c>
      <c r="D951" s="659"/>
      <c r="E951" s="657" t="s">
        <v>146</v>
      </c>
      <c r="F951" s="657" t="s">
        <v>325</v>
      </c>
      <c r="G951" s="657" t="s">
        <v>334</v>
      </c>
      <c r="H951" s="659"/>
      <c r="I951" s="657" t="s">
        <v>343</v>
      </c>
      <c r="J951" s="1056" t="s">
        <v>343</v>
      </c>
      <c r="K951" s="1056"/>
      <c r="M951" s="751" t="str">
        <f t="shared" si="28"/>
        <v>C0050</v>
      </c>
    </row>
    <row r="952" spans="1:13" ht="15.75" thickBot="1">
      <c r="A952" s="645" t="str">
        <f t="shared" si="29"/>
        <v/>
      </c>
      <c r="C952" s="659"/>
      <c r="D952" s="659"/>
      <c r="E952" s="1056" t="s">
        <v>348</v>
      </c>
      <c r="F952" s="1056"/>
      <c r="G952" s="1056"/>
      <c r="H952" s="1056"/>
      <c r="I952" s="1056"/>
      <c r="J952" s="659"/>
      <c r="K952" s="668"/>
      <c r="M952" s="751" t="str">
        <f t="shared" si="28"/>
        <v>C0050</v>
      </c>
    </row>
    <row r="953" spans="1:13" ht="15.75" thickBot="1">
      <c r="A953" s="645" t="str">
        <f t="shared" si="29"/>
        <v/>
      </c>
      <c r="C953" s="1057" t="s">
        <v>349</v>
      </c>
      <c r="D953" s="1057"/>
      <c r="E953" s="1058" t="s">
        <v>325</v>
      </c>
      <c r="F953" s="1058" t="s">
        <v>334</v>
      </c>
      <c r="G953" s="1058" t="s">
        <v>350</v>
      </c>
      <c r="H953" s="1058"/>
      <c r="I953" s="1058"/>
      <c r="K953" s="1056" t="s">
        <v>343</v>
      </c>
      <c r="M953" s="751" t="str">
        <f t="shared" si="28"/>
        <v>C0050</v>
      </c>
    </row>
    <row r="954" spans="1:13" ht="15.75" thickBot="1">
      <c r="A954" s="645" t="str">
        <f t="shared" si="29"/>
        <v/>
      </c>
      <c r="C954" s="1057"/>
      <c r="D954" s="1057"/>
      <c r="E954" s="1058"/>
      <c r="F954" s="1058"/>
      <c r="G954" s="657" t="s">
        <v>139</v>
      </c>
      <c r="H954" s="657" t="s">
        <v>140</v>
      </c>
      <c r="I954" s="657" t="s">
        <v>141</v>
      </c>
      <c r="J954" s="659"/>
      <c r="K954" s="1056"/>
      <c r="M954" s="751" t="str">
        <f t="shared" si="28"/>
        <v>C0050</v>
      </c>
    </row>
    <row r="955" spans="1:13">
      <c r="A955" s="645" t="str">
        <f t="shared" si="29"/>
        <v/>
      </c>
      <c r="E955" s="1054" t="s">
        <v>351</v>
      </c>
      <c r="F955" s="1054"/>
      <c r="G955" s="1054"/>
      <c r="H955" s="1054"/>
      <c r="I955" s="1054"/>
      <c r="M955" s="751" t="str">
        <f t="shared" si="28"/>
        <v>C0050</v>
      </c>
    </row>
    <row r="956" spans="1:13" ht="15.75" thickBot="1">
      <c r="A956" s="645" t="str">
        <f t="shared" si="29"/>
        <v>C0050</v>
      </c>
      <c r="C956" s="647"/>
      <c r="D956" s="647"/>
      <c r="E956" s="647"/>
      <c r="F956" s="647"/>
      <c r="G956" s="1055" t="s">
        <v>352</v>
      </c>
      <c r="H956" s="1055"/>
      <c r="I956" s="1055"/>
      <c r="J956" s="647"/>
      <c r="K956" s="671">
        <v>69.78</v>
      </c>
      <c r="M956" s="751" t="str">
        <f t="shared" si="28"/>
        <v>C0050</v>
      </c>
    </row>
    <row r="957" spans="1:13" ht="15.75" thickTop="1">
      <c r="A957" s="645" t="str">
        <f t="shared" si="29"/>
        <v/>
      </c>
      <c r="C957" s="672" t="s">
        <v>851</v>
      </c>
      <c r="M957" s="751" t="str">
        <f t="shared" si="28"/>
        <v>C0050</v>
      </c>
    </row>
    <row r="958" spans="1:13">
      <c r="A958" s="645" t="str">
        <f t="shared" si="29"/>
        <v/>
      </c>
      <c r="M958" s="751" t="str">
        <f t="shared" si="28"/>
        <v>C0050</v>
      </c>
    </row>
    <row r="959" spans="1:13" ht="23.25" thickBot="1">
      <c r="A959" s="645" t="str">
        <f t="shared" si="29"/>
        <v/>
      </c>
      <c r="C959" s="646"/>
      <c r="D959" s="647"/>
      <c r="E959" s="647"/>
      <c r="F959" s="647"/>
      <c r="G959" s="647"/>
      <c r="H959" s="647"/>
      <c r="I959" s="647"/>
      <c r="J959" s="647"/>
      <c r="K959" s="648"/>
      <c r="M959" s="751" t="str">
        <f t="shared" si="28"/>
        <v>C0050</v>
      </c>
    </row>
    <row r="960" spans="1:13" ht="18.75" thickTop="1">
      <c r="A960" s="645" t="str">
        <f t="shared" si="29"/>
        <v/>
      </c>
      <c r="C960" s="650" t="s">
        <v>829</v>
      </c>
      <c r="F960" s="650"/>
      <c r="M960" s="751" t="str">
        <f t="shared" si="28"/>
        <v>C0051</v>
      </c>
    </row>
    <row r="961" spans="1:13" ht="15.75">
      <c r="A961" s="645" t="str">
        <f t="shared" si="29"/>
        <v/>
      </c>
      <c r="C961" s="652" t="s">
        <v>322</v>
      </c>
      <c r="F961" s="652" t="s">
        <v>830</v>
      </c>
      <c r="I961" s="653" t="s">
        <v>831</v>
      </c>
      <c r="J961" s="654">
        <v>0.90463000000000005</v>
      </c>
      <c r="K961" s="652" t="s">
        <v>321</v>
      </c>
      <c r="M961" s="751" t="str">
        <f t="shared" si="28"/>
        <v>C0051</v>
      </c>
    </row>
    <row r="962" spans="1:13" ht="16.5" thickBot="1">
      <c r="A962" s="645" t="str">
        <f t="shared" si="29"/>
        <v/>
      </c>
      <c r="C962" s="655" t="s">
        <v>1058</v>
      </c>
      <c r="D962" s="1059" t="s">
        <v>1059</v>
      </c>
      <c r="E962" s="1059"/>
      <c r="F962" s="1059"/>
      <c r="G962" s="1059"/>
      <c r="H962" s="1059"/>
      <c r="I962" s="1059"/>
      <c r="J962" s="1060" t="s">
        <v>323</v>
      </c>
      <c r="K962" s="1060"/>
      <c r="M962" s="751" t="str">
        <f t="shared" si="28"/>
        <v>C0051</v>
      </c>
    </row>
    <row r="963" spans="1:13" ht="15.75" thickBot="1">
      <c r="A963" s="645" t="str">
        <f t="shared" si="29"/>
        <v/>
      </c>
      <c r="C963" s="1057" t="s">
        <v>324</v>
      </c>
      <c r="D963" s="1057"/>
      <c r="E963" s="1058" t="s">
        <v>325</v>
      </c>
      <c r="F963" s="1058" t="s">
        <v>326</v>
      </c>
      <c r="G963" s="1058"/>
      <c r="H963" s="1058" t="s">
        <v>327</v>
      </c>
      <c r="I963" s="1058"/>
      <c r="K963" s="658" t="s">
        <v>328</v>
      </c>
      <c r="M963" s="751" t="str">
        <f t="shared" ref="M963:M1026" si="30">IF(C963="TABELA DE PREÇOS DE CONSULTORIA",C965,M962)</f>
        <v>C0051</v>
      </c>
    </row>
    <row r="964" spans="1:13" ht="15.75" thickBot="1">
      <c r="A964" s="645" t="str">
        <f t="shared" si="29"/>
        <v/>
      </c>
      <c r="C964" s="1057"/>
      <c r="D964" s="1057"/>
      <c r="E964" s="1058"/>
      <c r="F964" s="657" t="s">
        <v>834</v>
      </c>
      <c r="G964" s="657" t="s">
        <v>330</v>
      </c>
      <c r="H964" s="657" t="s">
        <v>297</v>
      </c>
      <c r="I964" s="657" t="s">
        <v>269</v>
      </c>
      <c r="J964" s="659"/>
      <c r="K964" s="657" t="s">
        <v>331</v>
      </c>
      <c r="M964" s="751" t="str">
        <f t="shared" si="30"/>
        <v>C0051</v>
      </c>
    </row>
    <row r="965" spans="1:13" ht="28.5">
      <c r="A965" s="645" t="str">
        <f t="shared" ref="A965:A1028" si="31">IF(G965="Custo unitário direto total",M965,"")</f>
        <v/>
      </c>
      <c r="C965" s="660" t="s">
        <v>1060</v>
      </c>
      <c r="D965" s="661" t="s">
        <v>1061</v>
      </c>
      <c r="E965" s="662">
        <v>1</v>
      </c>
      <c r="F965" s="663">
        <v>1</v>
      </c>
      <c r="G965" s="663">
        <v>0</v>
      </c>
      <c r="H965" s="664">
        <v>186.26920000000001</v>
      </c>
      <c r="I965" s="664">
        <v>122.01439999999999</v>
      </c>
      <c r="K965" s="664">
        <v>186.26920000000001</v>
      </c>
      <c r="M965" s="751" t="str">
        <f t="shared" si="30"/>
        <v>C0051</v>
      </c>
    </row>
    <row r="966" spans="1:13" ht="28.5">
      <c r="A966" s="645" t="str">
        <f t="shared" si="31"/>
        <v/>
      </c>
      <c r="C966" s="660" t="s">
        <v>1062</v>
      </c>
      <c r="D966" s="661" t="s">
        <v>1063</v>
      </c>
      <c r="E966" s="662">
        <v>1</v>
      </c>
      <c r="F966" s="663">
        <v>0.93</v>
      </c>
      <c r="G966" s="663">
        <v>7.0000000000000007E-2</v>
      </c>
      <c r="H966" s="664">
        <v>103.7971</v>
      </c>
      <c r="I966" s="664">
        <v>49.339399999999998</v>
      </c>
      <c r="K966" s="664">
        <v>99.985100000000003</v>
      </c>
      <c r="M966" s="751" t="str">
        <f t="shared" si="30"/>
        <v>C0051</v>
      </c>
    </row>
    <row r="967" spans="1:13" ht="15.75" thickBot="1">
      <c r="A967" s="645" t="str">
        <f t="shared" si="31"/>
        <v/>
      </c>
      <c r="C967" s="659"/>
      <c r="D967" s="659"/>
      <c r="E967" s="659"/>
      <c r="F967" s="659"/>
      <c r="G967" s="659"/>
      <c r="H967" s="659"/>
      <c r="I967" s="665" t="s">
        <v>332</v>
      </c>
      <c r="J967" s="659"/>
      <c r="K967" s="666">
        <v>286.2543</v>
      </c>
      <c r="M967" s="751" t="str">
        <f t="shared" si="30"/>
        <v>C0051</v>
      </c>
    </row>
    <row r="968" spans="1:13" ht="15.75" thickBot="1">
      <c r="A968" s="645" t="str">
        <f t="shared" si="31"/>
        <v/>
      </c>
      <c r="C968" s="656" t="s">
        <v>333</v>
      </c>
      <c r="D968" s="659"/>
      <c r="E968" s="657" t="s">
        <v>325</v>
      </c>
      <c r="F968" s="657" t="s">
        <v>334</v>
      </c>
      <c r="G968" s="659"/>
      <c r="H968" s="657" t="s">
        <v>327</v>
      </c>
      <c r="I968" s="1056" t="s">
        <v>335</v>
      </c>
      <c r="J968" s="1056"/>
      <c r="K968" s="1056"/>
      <c r="M968" s="751" t="str">
        <f t="shared" si="30"/>
        <v>C0051</v>
      </c>
    </row>
    <row r="969" spans="1:13">
      <c r="A969" s="645" t="str">
        <f t="shared" si="31"/>
        <v/>
      </c>
      <c r="C969" s="660" t="s">
        <v>700</v>
      </c>
      <c r="D969" s="661" t="s">
        <v>701</v>
      </c>
      <c r="E969" s="662">
        <v>1</v>
      </c>
      <c r="F969" s="660" t="s">
        <v>299</v>
      </c>
      <c r="H969" s="664">
        <v>36.510800000000003</v>
      </c>
      <c r="K969" s="664">
        <v>36.510800000000003</v>
      </c>
      <c r="M969" s="751" t="str">
        <f t="shared" si="30"/>
        <v>C0051</v>
      </c>
    </row>
    <row r="970" spans="1:13">
      <c r="A970" s="645" t="str">
        <f t="shared" si="31"/>
        <v/>
      </c>
      <c r="E970" s="1054" t="s">
        <v>336</v>
      </c>
      <c r="F970" s="1054"/>
      <c r="G970" s="1054"/>
      <c r="H970" s="1054"/>
      <c r="I970" s="1054"/>
      <c r="K970" s="664">
        <v>36.510800000000003</v>
      </c>
      <c r="M970" s="751" t="str">
        <f t="shared" si="30"/>
        <v>C0051</v>
      </c>
    </row>
    <row r="971" spans="1:13" ht="15.75" thickBot="1">
      <c r="A971" s="645" t="str">
        <f t="shared" si="31"/>
        <v/>
      </c>
      <c r="C971" s="659"/>
      <c r="D971" s="659"/>
      <c r="E971" s="1056" t="s">
        <v>337</v>
      </c>
      <c r="F971" s="1056"/>
      <c r="G971" s="1056"/>
      <c r="H971" s="1056"/>
      <c r="I971" s="1056"/>
      <c r="J971" s="659"/>
      <c r="K971" s="668">
        <v>322.76510000000002</v>
      </c>
      <c r="M971" s="751" t="str">
        <f t="shared" si="30"/>
        <v>C0051</v>
      </c>
    </row>
    <row r="972" spans="1:13">
      <c r="A972" s="645" t="str">
        <f t="shared" si="31"/>
        <v/>
      </c>
      <c r="E972" s="1054" t="s">
        <v>338</v>
      </c>
      <c r="F972" s="1054"/>
      <c r="G972" s="1054"/>
      <c r="H972" s="1054"/>
      <c r="I972" s="1054"/>
      <c r="K972" s="669">
        <v>356.79239999999999</v>
      </c>
      <c r="M972" s="751" t="str">
        <f t="shared" si="30"/>
        <v>C0051</v>
      </c>
    </row>
    <row r="973" spans="1:13">
      <c r="A973" s="645" t="str">
        <f t="shared" si="31"/>
        <v/>
      </c>
      <c r="I973" s="667" t="s">
        <v>339</v>
      </c>
      <c r="K973" s="670" t="s">
        <v>265</v>
      </c>
      <c r="M973" s="751" t="str">
        <f t="shared" si="30"/>
        <v>C0051</v>
      </c>
    </row>
    <row r="974" spans="1:13" ht="15.75" thickBot="1">
      <c r="A974" s="645" t="str">
        <f t="shared" si="31"/>
        <v/>
      </c>
      <c r="C974" s="659"/>
      <c r="D974" s="659"/>
      <c r="E974" s="659"/>
      <c r="F974" s="659"/>
      <c r="G974" s="659"/>
      <c r="H974" s="659"/>
      <c r="I974" s="665" t="s">
        <v>340</v>
      </c>
      <c r="J974" s="659"/>
      <c r="K974" s="668" t="s">
        <v>265</v>
      </c>
      <c r="M974" s="751" t="str">
        <f t="shared" si="30"/>
        <v>C0051</v>
      </c>
    </row>
    <row r="975" spans="1:13" ht="15.75" thickBot="1">
      <c r="A975" s="645" t="str">
        <f t="shared" si="31"/>
        <v/>
      </c>
      <c r="C975" s="656" t="s">
        <v>341</v>
      </c>
      <c r="D975" s="659"/>
      <c r="E975" s="657" t="s">
        <v>325</v>
      </c>
      <c r="F975" s="657" t="s">
        <v>334</v>
      </c>
      <c r="G975" s="659"/>
      <c r="H975" s="657" t="s">
        <v>342</v>
      </c>
      <c r="I975" s="1056" t="s">
        <v>343</v>
      </c>
      <c r="J975" s="1056"/>
      <c r="K975" s="1056"/>
      <c r="M975" s="751" t="str">
        <f t="shared" si="30"/>
        <v>C0051</v>
      </c>
    </row>
    <row r="976" spans="1:13" ht="15.75" thickBot="1">
      <c r="A976" s="645" t="str">
        <f t="shared" si="31"/>
        <v/>
      </c>
      <c r="C976" s="659"/>
      <c r="D976" s="659"/>
      <c r="E976" s="1056" t="s">
        <v>344</v>
      </c>
      <c r="F976" s="1056"/>
      <c r="G976" s="1056"/>
      <c r="H976" s="1056"/>
      <c r="I976" s="1056"/>
      <c r="J976" s="659"/>
      <c r="K976" s="666"/>
      <c r="M976" s="751" t="str">
        <f t="shared" si="30"/>
        <v>C0051</v>
      </c>
    </row>
    <row r="977" spans="1:13" ht="15.75" thickBot="1">
      <c r="A977" s="645" t="str">
        <f t="shared" si="31"/>
        <v/>
      </c>
      <c r="C977" s="656" t="s">
        <v>345</v>
      </c>
      <c r="D977" s="659"/>
      <c r="E977" s="657" t="s">
        <v>325</v>
      </c>
      <c r="F977" s="657" t="s">
        <v>334</v>
      </c>
      <c r="G977" s="659"/>
      <c r="H977" s="657" t="s">
        <v>343</v>
      </c>
      <c r="I977" s="1056" t="s">
        <v>343</v>
      </c>
      <c r="J977" s="1056"/>
      <c r="K977" s="1056"/>
      <c r="M977" s="751" t="str">
        <f t="shared" si="30"/>
        <v>C0051</v>
      </c>
    </row>
    <row r="978" spans="1:13" ht="15.75" thickBot="1">
      <c r="A978" s="645" t="str">
        <f t="shared" si="31"/>
        <v/>
      </c>
      <c r="C978" s="659"/>
      <c r="D978" s="659"/>
      <c r="E978" s="1056" t="s">
        <v>346</v>
      </c>
      <c r="F978" s="1056"/>
      <c r="G978" s="1056"/>
      <c r="H978" s="1056"/>
      <c r="I978" s="1056"/>
      <c r="J978" s="659"/>
      <c r="K978" s="666"/>
      <c r="M978" s="751" t="str">
        <f t="shared" si="30"/>
        <v>C0051</v>
      </c>
    </row>
    <row r="979" spans="1:13" ht="15.75" thickBot="1">
      <c r="A979" s="645" t="str">
        <f t="shared" si="31"/>
        <v/>
      </c>
      <c r="C979" s="659"/>
      <c r="D979" s="659"/>
      <c r="E979" s="659"/>
      <c r="F979" s="659"/>
      <c r="G979" s="659"/>
      <c r="H979" s="659"/>
      <c r="I979" s="665" t="s">
        <v>850</v>
      </c>
      <c r="J979" s="659"/>
      <c r="K979" s="668">
        <v>356.79239999999999</v>
      </c>
      <c r="M979" s="751" t="str">
        <f t="shared" si="30"/>
        <v>C0051</v>
      </c>
    </row>
    <row r="980" spans="1:13" ht="15.75" thickBot="1">
      <c r="A980" s="645" t="str">
        <f t="shared" si="31"/>
        <v/>
      </c>
      <c r="C980" s="656" t="s">
        <v>347</v>
      </c>
      <c r="D980" s="659"/>
      <c r="E980" s="657" t="s">
        <v>146</v>
      </c>
      <c r="F980" s="657" t="s">
        <v>325</v>
      </c>
      <c r="G980" s="657" t="s">
        <v>334</v>
      </c>
      <c r="H980" s="659"/>
      <c r="I980" s="657" t="s">
        <v>343</v>
      </c>
      <c r="J980" s="1056" t="s">
        <v>343</v>
      </c>
      <c r="K980" s="1056"/>
      <c r="M980" s="751" t="str">
        <f t="shared" si="30"/>
        <v>C0051</v>
      </c>
    </row>
    <row r="981" spans="1:13" ht="15.75" thickBot="1">
      <c r="A981" s="645" t="str">
        <f t="shared" si="31"/>
        <v/>
      </c>
      <c r="C981" s="659"/>
      <c r="D981" s="659"/>
      <c r="E981" s="1056" t="s">
        <v>348</v>
      </c>
      <c r="F981" s="1056"/>
      <c r="G981" s="1056"/>
      <c r="H981" s="1056"/>
      <c r="I981" s="1056"/>
      <c r="J981" s="659"/>
      <c r="K981" s="668"/>
      <c r="M981" s="751" t="str">
        <f t="shared" si="30"/>
        <v>C0051</v>
      </c>
    </row>
    <row r="982" spans="1:13" ht="15.75" thickBot="1">
      <c r="A982" s="645" t="str">
        <f t="shared" si="31"/>
        <v/>
      </c>
      <c r="C982" s="1057" t="s">
        <v>349</v>
      </c>
      <c r="D982" s="1057"/>
      <c r="E982" s="1058" t="s">
        <v>325</v>
      </c>
      <c r="F982" s="1058" t="s">
        <v>334</v>
      </c>
      <c r="G982" s="1058" t="s">
        <v>350</v>
      </c>
      <c r="H982" s="1058"/>
      <c r="I982" s="1058"/>
      <c r="K982" s="1056" t="s">
        <v>343</v>
      </c>
      <c r="M982" s="751" t="str">
        <f t="shared" si="30"/>
        <v>C0051</v>
      </c>
    </row>
    <row r="983" spans="1:13" ht="15.75" thickBot="1">
      <c r="A983" s="645" t="str">
        <f t="shared" si="31"/>
        <v/>
      </c>
      <c r="C983" s="1057"/>
      <c r="D983" s="1057"/>
      <c r="E983" s="1058"/>
      <c r="F983" s="1058"/>
      <c r="G983" s="657" t="s">
        <v>139</v>
      </c>
      <c r="H983" s="657" t="s">
        <v>140</v>
      </c>
      <c r="I983" s="657" t="s">
        <v>141</v>
      </c>
      <c r="J983" s="659"/>
      <c r="K983" s="1056"/>
      <c r="M983" s="751" t="str">
        <f t="shared" si="30"/>
        <v>C0051</v>
      </c>
    </row>
    <row r="984" spans="1:13">
      <c r="A984" s="645" t="str">
        <f t="shared" si="31"/>
        <v/>
      </c>
      <c r="E984" s="1054" t="s">
        <v>351</v>
      </c>
      <c r="F984" s="1054"/>
      <c r="G984" s="1054"/>
      <c r="H984" s="1054"/>
      <c r="I984" s="1054"/>
      <c r="M984" s="751" t="str">
        <f t="shared" si="30"/>
        <v>C0051</v>
      </c>
    </row>
    <row r="985" spans="1:13" ht="15.75" thickBot="1">
      <c r="A985" s="645" t="str">
        <f t="shared" si="31"/>
        <v>C0051</v>
      </c>
      <c r="C985" s="647"/>
      <c r="D985" s="647"/>
      <c r="E985" s="647"/>
      <c r="F985" s="647"/>
      <c r="G985" s="1055" t="s">
        <v>352</v>
      </c>
      <c r="H985" s="1055"/>
      <c r="I985" s="1055"/>
      <c r="J985" s="647"/>
      <c r="K985" s="671">
        <v>356.79</v>
      </c>
      <c r="M985" s="751" t="str">
        <f t="shared" si="30"/>
        <v>C0051</v>
      </c>
    </row>
    <row r="986" spans="1:13" ht="15.75" thickTop="1">
      <c r="A986" s="645" t="str">
        <f t="shared" si="31"/>
        <v/>
      </c>
      <c r="C986" s="672" t="s">
        <v>851</v>
      </c>
      <c r="M986" s="751" t="str">
        <f t="shared" si="30"/>
        <v>C0051</v>
      </c>
    </row>
    <row r="987" spans="1:13">
      <c r="A987" s="645" t="str">
        <f t="shared" si="31"/>
        <v/>
      </c>
      <c r="M987" s="751" t="str">
        <f t="shared" si="30"/>
        <v>C0051</v>
      </c>
    </row>
    <row r="988" spans="1:13" ht="23.25" thickBot="1">
      <c r="A988" s="645" t="str">
        <f t="shared" si="31"/>
        <v/>
      </c>
      <c r="C988" s="646"/>
      <c r="D988" s="647"/>
      <c r="E988" s="647"/>
      <c r="F988" s="647"/>
      <c r="G988" s="647"/>
      <c r="H988" s="647"/>
      <c r="I988" s="647"/>
      <c r="J988" s="647"/>
      <c r="K988" s="648"/>
      <c r="M988" s="751" t="str">
        <f t="shared" si="30"/>
        <v>C0051</v>
      </c>
    </row>
    <row r="989" spans="1:13" ht="18.75" thickTop="1">
      <c r="A989" s="645" t="str">
        <f t="shared" si="31"/>
        <v/>
      </c>
      <c r="C989" s="650" t="s">
        <v>829</v>
      </c>
      <c r="F989" s="650"/>
      <c r="M989" s="751" t="str">
        <f t="shared" si="30"/>
        <v>C0052</v>
      </c>
    </row>
    <row r="990" spans="1:13" ht="15.75">
      <c r="A990" s="645" t="str">
        <f t="shared" si="31"/>
        <v/>
      </c>
      <c r="C990" s="652" t="s">
        <v>322</v>
      </c>
      <c r="F990" s="652" t="s">
        <v>830</v>
      </c>
      <c r="I990" s="653" t="s">
        <v>831</v>
      </c>
      <c r="J990" s="654">
        <v>1.6717</v>
      </c>
      <c r="K990" s="652" t="s">
        <v>321</v>
      </c>
      <c r="M990" s="751" t="str">
        <f t="shared" si="30"/>
        <v>C0052</v>
      </c>
    </row>
    <row r="991" spans="1:13" ht="16.5" thickBot="1">
      <c r="A991" s="645" t="str">
        <f t="shared" si="31"/>
        <v/>
      </c>
      <c r="C991" s="655" t="s">
        <v>1064</v>
      </c>
      <c r="D991" s="1059" t="s">
        <v>1065</v>
      </c>
      <c r="E991" s="1059"/>
      <c r="F991" s="1059"/>
      <c r="G991" s="1059"/>
      <c r="H991" s="1059"/>
      <c r="I991" s="1059"/>
      <c r="J991" s="1060" t="s">
        <v>323</v>
      </c>
      <c r="K991" s="1060"/>
      <c r="M991" s="751" t="str">
        <f t="shared" si="30"/>
        <v>C0052</v>
      </c>
    </row>
    <row r="992" spans="1:13" ht="15.75" thickBot="1">
      <c r="A992" s="645" t="str">
        <f t="shared" si="31"/>
        <v/>
      </c>
      <c r="C992" s="1057" t="s">
        <v>324</v>
      </c>
      <c r="D992" s="1057"/>
      <c r="E992" s="1058" t="s">
        <v>325</v>
      </c>
      <c r="F992" s="1058" t="s">
        <v>326</v>
      </c>
      <c r="G992" s="1058"/>
      <c r="H992" s="1058" t="s">
        <v>327</v>
      </c>
      <c r="I992" s="1058"/>
      <c r="K992" s="658" t="s">
        <v>328</v>
      </c>
      <c r="M992" s="751" t="str">
        <f t="shared" si="30"/>
        <v>C0052</v>
      </c>
    </row>
    <row r="993" spans="1:13" ht="15.75" thickBot="1">
      <c r="A993" s="645" t="str">
        <f t="shared" si="31"/>
        <v/>
      </c>
      <c r="C993" s="1057"/>
      <c r="D993" s="1057"/>
      <c r="E993" s="1058"/>
      <c r="F993" s="657" t="s">
        <v>834</v>
      </c>
      <c r="G993" s="657" t="s">
        <v>330</v>
      </c>
      <c r="H993" s="657" t="s">
        <v>297</v>
      </c>
      <c r="I993" s="657" t="s">
        <v>269</v>
      </c>
      <c r="J993" s="659"/>
      <c r="K993" s="657" t="s">
        <v>331</v>
      </c>
      <c r="M993" s="751" t="str">
        <f t="shared" si="30"/>
        <v>C0052</v>
      </c>
    </row>
    <row r="994" spans="1:13" ht="28.5">
      <c r="A994" s="645" t="str">
        <f t="shared" si="31"/>
        <v/>
      </c>
      <c r="C994" s="660" t="s">
        <v>1060</v>
      </c>
      <c r="D994" s="661" t="s">
        <v>1061</v>
      </c>
      <c r="E994" s="662">
        <v>1</v>
      </c>
      <c r="F994" s="663">
        <v>1</v>
      </c>
      <c r="G994" s="663">
        <v>0</v>
      </c>
      <c r="H994" s="664">
        <v>186.26920000000001</v>
      </c>
      <c r="I994" s="664">
        <v>122.01439999999999</v>
      </c>
      <c r="K994" s="664">
        <v>186.26920000000001</v>
      </c>
      <c r="M994" s="751" t="str">
        <f t="shared" si="30"/>
        <v>C0052</v>
      </c>
    </row>
    <row r="995" spans="1:13" ht="28.5">
      <c r="A995" s="645" t="str">
        <f t="shared" si="31"/>
        <v/>
      </c>
      <c r="C995" s="660" t="s">
        <v>1062</v>
      </c>
      <c r="D995" s="661" t="s">
        <v>1063</v>
      </c>
      <c r="E995" s="662">
        <v>1</v>
      </c>
      <c r="F995" s="663">
        <v>0.93</v>
      </c>
      <c r="G995" s="663">
        <v>7.0000000000000007E-2</v>
      </c>
      <c r="H995" s="664">
        <v>103.7971</v>
      </c>
      <c r="I995" s="664">
        <v>49.339399999999998</v>
      </c>
      <c r="K995" s="664">
        <v>99.985100000000003</v>
      </c>
      <c r="M995" s="751" t="str">
        <f t="shared" si="30"/>
        <v>C0052</v>
      </c>
    </row>
    <row r="996" spans="1:13" ht="15.75" thickBot="1">
      <c r="A996" s="645" t="str">
        <f t="shared" si="31"/>
        <v/>
      </c>
      <c r="C996" s="659"/>
      <c r="D996" s="659"/>
      <c r="E996" s="659"/>
      <c r="F996" s="659"/>
      <c r="G996" s="659"/>
      <c r="H996" s="659"/>
      <c r="I996" s="665" t="s">
        <v>332</v>
      </c>
      <c r="J996" s="659"/>
      <c r="K996" s="666">
        <v>286.2543</v>
      </c>
      <c r="M996" s="751" t="str">
        <f t="shared" si="30"/>
        <v>C0052</v>
      </c>
    </row>
    <row r="997" spans="1:13" ht="15.75" thickBot="1">
      <c r="A997" s="645" t="str">
        <f t="shared" si="31"/>
        <v/>
      </c>
      <c r="C997" s="656" t="s">
        <v>333</v>
      </c>
      <c r="D997" s="659"/>
      <c r="E997" s="657" t="s">
        <v>325</v>
      </c>
      <c r="F997" s="657" t="s">
        <v>334</v>
      </c>
      <c r="G997" s="659"/>
      <c r="H997" s="657" t="s">
        <v>327</v>
      </c>
      <c r="I997" s="1056" t="s">
        <v>335</v>
      </c>
      <c r="J997" s="1056"/>
      <c r="K997" s="1056"/>
      <c r="M997" s="751" t="str">
        <f t="shared" si="30"/>
        <v>C0052</v>
      </c>
    </row>
    <row r="998" spans="1:13">
      <c r="A998" s="645" t="str">
        <f t="shared" si="31"/>
        <v/>
      </c>
      <c r="C998" s="660" t="s">
        <v>700</v>
      </c>
      <c r="D998" s="661" t="s">
        <v>701</v>
      </c>
      <c r="E998" s="662">
        <v>1</v>
      </c>
      <c r="F998" s="660" t="s">
        <v>299</v>
      </c>
      <c r="H998" s="664">
        <v>36.510800000000003</v>
      </c>
      <c r="K998" s="664">
        <v>36.510800000000003</v>
      </c>
      <c r="M998" s="751" t="str">
        <f t="shared" si="30"/>
        <v>C0052</v>
      </c>
    </row>
    <row r="999" spans="1:13">
      <c r="A999" s="645" t="str">
        <f t="shared" si="31"/>
        <v/>
      </c>
      <c r="E999" s="1054" t="s">
        <v>336</v>
      </c>
      <c r="F999" s="1054"/>
      <c r="G999" s="1054"/>
      <c r="H999" s="1054"/>
      <c r="I999" s="1054"/>
      <c r="K999" s="664">
        <v>36.510800000000003</v>
      </c>
      <c r="M999" s="751" t="str">
        <f t="shared" si="30"/>
        <v>C0052</v>
      </c>
    </row>
    <row r="1000" spans="1:13" ht="15.75" thickBot="1">
      <c r="A1000" s="645" t="str">
        <f t="shared" si="31"/>
        <v/>
      </c>
      <c r="C1000" s="659"/>
      <c r="D1000" s="659"/>
      <c r="E1000" s="1056" t="s">
        <v>337</v>
      </c>
      <c r="F1000" s="1056"/>
      <c r="G1000" s="1056"/>
      <c r="H1000" s="1056"/>
      <c r="I1000" s="1056"/>
      <c r="J1000" s="659"/>
      <c r="K1000" s="668">
        <v>322.76510000000002</v>
      </c>
      <c r="M1000" s="751" t="str">
        <f t="shared" si="30"/>
        <v>C0052</v>
      </c>
    </row>
    <row r="1001" spans="1:13">
      <c r="A1001" s="645" t="str">
        <f t="shared" si="31"/>
        <v/>
      </c>
      <c r="E1001" s="1054" t="s">
        <v>338</v>
      </c>
      <c r="F1001" s="1054"/>
      <c r="G1001" s="1054"/>
      <c r="H1001" s="1054"/>
      <c r="I1001" s="1054"/>
      <c r="K1001" s="669">
        <v>193.07599999999999</v>
      </c>
      <c r="M1001" s="751" t="str">
        <f t="shared" si="30"/>
        <v>C0052</v>
      </c>
    </row>
    <row r="1002" spans="1:13">
      <c r="A1002" s="645" t="str">
        <f t="shared" si="31"/>
        <v/>
      </c>
      <c r="I1002" s="667" t="s">
        <v>339</v>
      </c>
      <c r="K1002" s="670" t="s">
        <v>265</v>
      </c>
      <c r="M1002" s="751" t="str">
        <f t="shared" si="30"/>
        <v>C0052</v>
      </c>
    </row>
    <row r="1003" spans="1:13" ht="15.75" thickBot="1">
      <c r="A1003" s="645" t="str">
        <f t="shared" si="31"/>
        <v/>
      </c>
      <c r="C1003" s="659"/>
      <c r="D1003" s="659"/>
      <c r="E1003" s="659"/>
      <c r="F1003" s="659"/>
      <c r="G1003" s="659"/>
      <c r="H1003" s="659"/>
      <c r="I1003" s="665" t="s">
        <v>340</v>
      </c>
      <c r="J1003" s="659"/>
      <c r="K1003" s="668" t="s">
        <v>265</v>
      </c>
      <c r="M1003" s="751" t="str">
        <f t="shared" si="30"/>
        <v>C0052</v>
      </c>
    </row>
    <row r="1004" spans="1:13" ht="15.75" thickBot="1">
      <c r="A1004" s="645" t="str">
        <f t="shared" si="31"/>
        <v/>
      </c>
      <c r="C1004" s="656" t="s">
        <v>341</v>
      </c>
      <c r="D1004" s="659"/>
      <c r="E1004" s="657" t="s">
        <v>325</v>
      </c>
      <c r="F1004" s="657" t="s">
        <v>334</v>
      </c>
      <c r="G1004" s="659"/>
      <c r="H1004" s="657" t="s">
        <v>342</v>
      </c>
      <c r="I1004" s="1056" t="s">
        <v>343</v>
      </c>
      <c r="J1004" s="1056"/>
      <c r="K1004" s="1056"/>
      <c r="M1004" s="751" t="str">
        <f t="shared" si="30"/>
        <v>C0052</v>
      </c>
    </row>
    <row r="1005" spans="1:13" ht="15.75" thickBot="1">
      <c r="A1005" s="645" t="str">
        <f t="shared" si="31"/>
        <v/>
      </c>
      <c r="C1005" s="659"/>
      <c r="D1005" s="659"/>
      <c r="E1005" s="1056" t="s">
        <v>344</v>
      </c>
      <c r="F1005" s="1056"/>
      <c r="G1005" s="1056"/>
      <c r="H1005" s="1056"/>
      <c r="I1005" s="1056"/>
      <c r="J1005" s="659"/>
      <c r="K1005" s="666"/>
      <c r="M1005" s="751" t="str">
        <f t="shared" si="30"/>
        <v>C0052</v>
      </c>
    </row>
    <row r="1006" spans="1:13" ht="15.75" thickBot="1">
      <c r="A1006" s="645" t="str">
        <f t="shared" si="31"/>
        <v/>
      </c>
      <c r="C1006" s="656" t="s">
        <v>345</v>
      </c>
      <c r="D1006" s="659"/>
      <c r="E1006" s="657" t="s">
        <v>325</v>
      </c>
      <c r="F1006" s="657" t="s">
        <v>334</v>
      </c>
      <c r="G1006" s="659"/>
      <c r="H1006" s="657" t="s">
        <v>343</v>
      </c>
      <c r="I1006" s="1056" t="s">
        <v>343</v>
      </c>
      <c r="J1006" s="1056"/>
      <c r="K1006" s="1056"/>
      <c r="M1006" s="751" t="str">
        <f t="shared" si="30"/>
        <v>C0052</v>
      </c>
    </row>
    <row r="1007" spans="1:13" ht="15.75" thickBot="1">
      <c r="A1007" s="645" t="str">
        <f t="shared" si="31"/>
        <v/>
      </c>
      <c r="C1007" s="659"/>
      <c r="D1007" s="659"/>
      <c r="E1007" s="1056" t="s">
        <v>346</v>
      </c>
      <c r="F1007" s="1056"/>
      <c r="G1007" s="1056"/>
      <c r="H1007" s="1056"/>
      <c r="I1007" s="1056"/>
      <c r="J1007" s="659"/>
      <c r="K1007" s="666"/>
      <c r="M1007" s="751" t="str">
        <f t="shared" si="30"/>
        <v>C0052</v>
      </c>
    </row>
    <row r="1008" spans="1:13" ht="15.75" thickBot="1">
      <c r="A1008" s="645" t="str">
        <f t="shared" si="31"/>
        <v/>
      </c>
      <c r="C1008" s="659"/>
      <c r="D1008" s="659"/>
      <c r="E1008" s="659"/>
      <c r="F1008" s="659"/>
      <c r="G1008" s="659"/>
      <c r="H1008" s="659"/>
      <c r="I1008" s="665" t="s">
        <v>850</v>
      </c>
      <c r="J1008" s="659"/>
      <c r="K1008" s="668">
        <v>193.07599999999999</v>
      </c>
      <c r="M1008" s="751" t="str">
        <f t="shared" si="30"/>
        <v>C0052</v>
      </c>
    </row>
    <row r="1009" spans="1:13" ht="15.75" thickBot="1">
      <c r="A1009" s="645" t="str">
        <f t="shared" si="31"/>
        <v/>
      </c>
      <c r="C1009" s="656" t="s">
        <v>347</v>
      </c>
      <c r="D1009" s="659"/>
      <c r="E1009" s="657" t="s">
        <v>146</v>
      </c>
      <c r="F1009" s="657" t="s">
        <v>325</v>
      </c>
      <c r="G1009" s="657" t="s">
        <v>334</v>
      </c>
      <c r="H1009" s="659"/>
      <c r="I1009" s="657" t="s">
        <v>343</v>
      </c>
      <c r="J1009" s="1056" t="s">
        <v>343</v>
      </c>
      <c r="K1009" s="1056"/>
      <c r="M1009" s="751" t="str">
        <f t="shared" si="30"/>
        <v>C0052</v>
      </c>
    </row>
    <row r="1010" spans="1:13" ht="15.75" thickBot="1">
      <c r="A1010" s="645" t="str">
        <f t="shared" si="31"/>
        <v/>
      </c>
      <c r="C1010" s="659"/>
      <c r="D1010" s="659"/>
      <c r="E1010" s="1056" t="s">
        <v>348</v>
      </c>
      <c r="F1010" s="1056"/>
      <c r="G1010" s="1056"/>
      <c r="H1010" s="1056"/>
      <c r="I1010" s="1056"/>
      <c r="J1010" s="659"/>
      <c r="K1010" s="668"/>
      <c r="M1010" s="751" t="str">
        <f t="shared" si="30"/>
        <v>C0052</v>
      </c>
    </row>
    <row r="1011" spans="1:13" ht="15.75" thickBot="1">
      <c r="A1011" s="645" t="str">
        <f t="shared" si="31"/>
        <v/>
      </c>
      <c r="C1011" s="1057" t="s">
        <v>349</v>
      </c>
      <c r="D1011" s="1057"/>
      <c r="E1011" s="1058" t="s">
        <v>325</v>
      </c>
      <c r="F1011" s="1058" t="s">
        <v>334</v>
      </c>
      <c r="G1011" s="1058" t="s">
        <v>350</v>
      </c>
      <c r="H1011" s="1058"/>
      <c r="I1011" s="1058"/>
      <c r="K1011" s="1056" t="s">
        <v>343</v>
      </c>
      <c r="M1011" s="751" t="str">
        <f t="shared" si="30"/>
        <v>C0052</v>
      </c>
    </row>
    <row r="1012" spans="1:13" ht="15.75" thickBot="1">
      <c r="A1012" s="645" t="str">
        <f t="shared" si="31"/>
        <v/>
      </c>
      <c r="C1012" s="1057"/>
      <c r="D1012" s="1057"/>
      <c r="E1012" s="1058"/>
      <c r="F1012" s="1058"/>
      <c r="G1012" s="657" t="s">
        <v>139</v>
      </c>
      <c r="H1012" s="657" t="s">
        <v>140</v>
      </c>
      <c r="I1012" s="657" t="s">
        <v>141</v>
      </c>
      <c r="J1012" s="659"/>
      <c r="K1012" s="1056"/>
      <c r="M1012" s="751" t="str">
        <f t="shared" si="30"/>
        <v>C0052</v>
      </c>
    </row>
    <row r="1013" spans="1:13">
      <c r="A1013" s="645" t="str">
        <f t="shared" si="31"/>
        <v/>
      </c>
      <c r="E1013" s="1054" t="s">
        <v>351</v>
      </c>
      <c r="F1013" s="1054"/>
      <c r="G1013" s="1054"/>
      <c r="H1013" s="1054"/>
      <c r="I1013" s="1054"/>
      <c r="M1013" s="751" t="str">
        <f t="shared" si="30"/>
        <v>C0052</v>
      </c>
    </row>
    <row r="1014" spans="1:13" ht="15.75" thickBot="1">
      <c r="A1014" s="645" t="str">
        <f t="shared" si="31"/>
        <v>C0052</v>
      </c>
      <c r="C1014" s="647"/>
      <c r="D1014" s="647"/>
      <c r="E1014" s="647"/>
      <c r="F1014" s="647"/>
      <c r="G1014" s="1055" t="s">
        <v>352</v>
      </c>
      <c r="H1014" s="1055"/>
      <c r="I1014" s="1055"/>
      <c r="J1014" s="647"/>
      <c r="K1014" s="671">
        <v>193.08</v>
      </c>
      <c r="M1014" s="751" t="str">
        <f t="shared" si="30"/>
        <v>C0052</v>
      </c>
    </row>
    <row r="1015" spans="1:13" ht="15.75" thickTop="1">
      <c r="A1015" s="645" t="str">
        <f t="shared" si="31"/>
        <v/>
      </c>
      <c r="C1015" s="672" t="s">
        <v>851</v>
      </c>
      <c r="M1015" s="751" t="str">
        <f t="shared" si="30"/>
        <v>C0052</v>
      </c>
    </row>
    <row r="1016" spans="1:13">
      <c r="A1016" s="645" t="str">
        <f t="shared" si="31"/>
        <v/>
      </c>
      <c r="M1016" s="751" t="str">
        <f t="shared" si="30"/>
        <v>C0052</v>
      </c>
    </row>
    <row r="1017" spans="1:13" ht="23.25" thickBot="1">
      <c r="A1017" s="645" t="str">
        <f t="shared" si="31"/>
        <v/>
      </c>
      <c r="C1017" s="646"/>
      <c r="D1017" s="647"/>
      <c r="E1017" s="647"/>
      <c r="F1017" s="647"/>
      <c r="G1017" s="647"/>
      <c r="H1017" s="647"/>
      <c r="I1017" s="647"/>
      <c r="J1017" s="647"/>
      <c r="K1017" s="648"/>
      <c r="M1017" s="751" t="str">
        <f t="shared" si="30"/>
        <v>C0052</v>
      </c>
    </row>
    <row r="1018" spans="1:13" ht="18.75" thickTop="1">
      <c r="A1018" s="645" t="str">
        <f t="shared" si="31"/>
        <v/>
      </c>
      <c r="C1018" s="650" t="s">
        <v>829</v>
      </c>
      <c r="F1018" s="650"/>
      <c r="M1018" s="751" t="str">
        <f t="shared" si="30"/>
        <v>C0053</v>
      </c>
    </row>
    <row r="1019" spans="1:13" ht="15.75">
      <c r="A1019" s="645" t="str">
        <f t="shared" si="31"/>
        <v/>
      </c>
      <c r="C1019" s="652" t="s">
        <v>322</v>
      </c>
      <c r="F1019" s="652" t="s">
        <v>830</v>
      </c>
      <c r="I1019" s="653" t="s">
        <v>831</v>
      </c>
      <c r="J1019" s="654">
        <v>2.99099</v>
      </c>
      <c r="K1019" s="652" t="s">
        <v>321</v>
      </c>
      <c r="M1019" s="751" t="str">
        <f t="shared" si="30"/>
        <v>C0053</v>
      </c>
    </row>
    <row r="1020" spans="1:13" ht="16.5" thickBot="1">
      <c r="A1020" s="645" t="str">
        <f t="shared" si="31"/>
        <v/>
      </c>
      <c r="C1020" s="655" t="s">
        <v>1066</v>
      </c>
      <c r="D1020" s="1059" t="s">
        <v>1067</v>
      </c>
      <c r="E1020" s="1059"/>
      <c r="F1020" s="1059"/>
      <c r="G1020" s="1059"/>
      <c r="H1020" s="1059"/>
      <c r="I1020" s="1059"/>
      <c r="J1020" s="1060" t="s">
        <v>323</v>
      </c>
      <c r="K1020" s="1060"/>
      <c r="M1020" s="751" t="str">
        <f t="shared" si="30"/>
        <v>C0053</v>
      </c>
    </row>
    <row r="1021" spans="1:13" ht="15.75" thickBot="1">
      <c r="A1021" s="645" t="str">
        <f t="shared" si="31"/>
        <v/>
      </c>
      <c r="C1021" s="1057" t="s">
        <v>324</v>
      </c>
      <c r="D1021" s="1057"/>
      <c r="E1021" s="1058" t="s">
        <v>325</v>
      </c>
      <c r="F1021" s="1058" t="s">
        <v>326</v>
      </c>
      <c r="G1021" s="1058"/>
      <c r="H1021" s="1058" t="s">
        <v>327</v>
      </c>
      <c r="I1021" s="1058"/>
      <c r="K1021" s="658" t="s">
        <v>328</v>
      </c>
      <c r="M1021" s="751" t="str">
        <f t="shared" si="30"/>
        <v>C0053</v>
      </c>
    </row>
    <row r="1022" spans="1:13" ht="15.75" thickBot="1">
      <c r="A1022" s="645" t="str">
        <f t="shared" si="31"/>
        <v/>
      </c>
      <c r="C1022" s="1057"/>
      <c r="D1022" s="1057"/>
      <c r="E1022" s="1058"/>
      <c r="F1022" s="657" t="s">
        <v>834</v>
      </c>
      <c r="G1022" s="657" t="s">
        <v>330</v>
      </c>
      <c r="H1022" s="657" t="s">
        <v>297</v>
      </c>
      <c r="I1022" s="657" t="s">
        <v>269</v>
      </c>
      <c r="J1022" s="659"/>
      <c r="K1022" s="657" t="s">
        <v>331</v>
      </c>
      <c r="M1022" s="751" t="str">
        <f t="shared" si="30"/>
        <v>C0053</v>
      </c>
    </row>
    <row r="1023" spans="1:13" ht="28.5">
      <c r="A1023" s="645" t="str">
        <f t="shared" si="31"/>
        <v/>
      </c>
      <c r="C1023" s="660" t="s">
        <v>1060</v>
      </c>
      <c r="D1023" s="661" t="s">
        <v>1061</v>
      </c>
      <c r="E1023" s="662">
        <v>1</v>
      </c>
      <c r="F1023" s="663">
        <v>1</v>
      </c>
      <c r="G1023" s="663">
        <v>0</v>
      </c>
      <c r="H1023" s="664">
        <v>186.26920000000001</v>
      </c>
      <c r="I1023" s="664">
        <v>122.01439999999999</v>
      </c>
      <c r="K1023" s="664">
        <v>186.26920000000001</v>
      </c>
      <c r="M1023" s="751" t="str">
        <f t="shared" si="30"/>
        <v>C0053</v>
      </c>
    </row>
    <row r="1024" spans="1:13" ht="28.5">
      <c r="A1024" s="645" t="str">
        <f t="shared" si="31"/>
        <v/>
      </c>
      <c r="C1024" s="660" t="s">
        <v>1062</v>
      </c>
      <c r="D1024" s="661" t="s">
        <v>1063</v>
      </c>
      <c r="E1024" s="662">
        <v>1</v>
      </c>
      <c r="F1024" s="663">
        <v>0.93</v>
      </c>
      <c r="G1024" s="663">
        <v>7.0000000000000007E-2</v>
      </c>
      <c r="H1024" s="664">
        <v>103.7971</v>
      </c>
      <c r="I1024" s="664">
        <v>49.339399999999998</v>
      </c>
      <c r="K1024" s="664">
        <v>99.985100000000003</v>
      </c>
      <c r="M1024" s="751" t="str">
        <f t="shared" si="30"/>
        <v>C0053</v>
      </c>
    </row>
    <row r="1025" spans="1:13" ht="15.75" thickBot="1">
      <c r="A1025" s="645" t="str">
        <f t="shared" si="31"/>
        <v/>
      </c>
      <c r="C1025" s="659"/>
      <c r="D1025" s="659"/>
      <c r="E1025" s="659"/>
      <c r="F1025" s="659"/>
      <c r="G1025" s="659"/>
      <c r="H1025" s="659"/>
      <c r="I1025" s="665" t="s">
        <v>332</v>
      </c>
      <c r="J1025" s="659"/>
      <c r="K1025" s="666">
        <v>286.2543</v>
      </c>
      <c r="M1025" s="751" t="str">
        <f t="shared" si="30"/>
        <v>C0053</v>
      </c>
    </row>
    <row r="1026" spans="1:13" ht="15.75" thickBot="1">
      <c r="A1026" s="645" t="str">
        <f t="shared" si="31"/>
        <v/>
      </c>
      <c r="C1026" s="656" t="s">
        <v>333</v>
      </c>
      <c r="D1026" s="659"/>
      <c r="E1026" s="657" t="s">
        <v>325</v>
      </c>
      <c r="F1026" s="657" t="s">
        <v>334</v>
      </c>
      <c r="G1026" s="659"/>
      <c r="H1026" s="657" t="s">
        <v>327</v>
      </c>
      <c r="I1026" s="1056" t="s">
        <v>335</v>
      </c>
      <c r="J1026" s="1056"/>
      <c r="K1026" s="1056"/>
      <c r="M1026" s="751" t="str">
        <f t="shared" si="30"/>
        <v>C0053</v>
      </c>
    </row>
    <row r="1027" spans="1:13">
      <c r="A1027" s="645" t="str">
        <f t="shared" si="31"/>
        <v/>
      </c>
      <c r="C1027" s="660" t="s">
        <v>700</v>
      </c>
      <c r="D1027" s="661" t="s">
        <v>701</v>
      </c>
      <c r="E1027" s="662">
        <v>1</v>
      </c>
      <c r="F1027" s="660" t="s">
        <v>299</v>
      </c>
      <c r="H1027" s="664">
        <v>36.510800000000003</v>
      </c>
      <c r="K1027" s="664">
        <v>36.510800000000003</v>
      </c>
      <c r="M1027" s="751" t="str">
        <f t="shared" ref="M1027:M1090" si="32">IF(C1027="TABELA DE PREÇOS DE CONSULTORIA",C1029,M1026)</f>
        <v>C0053</v>
      </c>
    </row>
    <row r="1028" spans="1:13">
      <c r="A1028" s="645" t="str">
        <f t="shared" si="31"/>
        <v/>
      </c>
      <c r="E1028" s="1054" t="s">
        <v>336</v>
      </c>
      <c r="F1028" s="1054"/>
      <c r="G1028" s="1054"/>
      <c r="H1028" s="1054"/>
      <c r="I1028" s="1054"/>
      <c r="K1028" s="664">
        <v>36.510800000000003</v>
      </c>
      <c r="M1028" s="751" t="str">
        <f t="shared" si="32"/>
        <v>C0053</v>
      </c>
    </row>
    <row r="1029" spans="1:13" ht="15.75" thickBot="1">
      <c r="A1029" s="645" t="str">
        <f t="shared" ref="A1029:A1092" si="33">IF(G1029="Custo unitário direto total",M1029,"")</f>
        <v/>
      </c>
      <c r="C1029" s="659"/>
      <c r="D1029" s="659"/>
      <c r="E1029" s="1056" t="s">
        <v>337</v>
      </c>
      <c r="F1029" s="1056"/>
      <c r="G1029" s="1056"/>
      <c r="H1029" s="1056"/>
      <c r="I1029" s="1056"/>
      <c r="J1029" s="659"/>
      <c r="K1029" s="668">
        <v>322.76510000000002</v>
      </c>
      <c r="M1029" s="751" t="str">
        <f t="shared" si="32"/>
        <v>C0053</v>
      </c>
    </row>
    <row r="1030" spans="1:13">
      <c r="A1030" s="645" t="str">
        <f t="shared" si="33"/>
        <v/>
      </c>
      <c r="E1030" s="1054" t="s">
        <v>338</v>
      </c>
      <c r="F1030" s="1054"/>
      <c r="G1030" s="1054"/>
      <c r="H1030" s="1054"/>
      <c r="I1030" s="1054"/>
      <c r="K1030" s="669">
        <v>107.91249999999999</v>
      </c>
      <c r="M1030" s="751" t="str">
        <f t="shared" si="32"/>
        <v>C0053</v>
      </c>
    </row>
    <row r="1031" spans="1:13">
      <c r="A1031" s="645" t="str">
        <f t="shared" si="33"/>
        <v/>
      </c>
      <c r="I1031" s="667" t="s">
        <v>339</v>
      </c>
      <c r="K1031" s="670" t="s">
        <v>265</v>
      </c>
      <c r="M1031" s="751" t="str">
        <f t="shared" si="32"/>
        <v>C0053</v>
      </c>
    </row>
    <row r="1032" spans="1:13" ht="15.75" thickBot="1">
      <c r="A1032" s="645" t="str">
        <f t="shared" si="33"/>
        <v/>
      </c>
      <c r="C1032" s="659"/>
      <c r="D1032" s="659"/>
      <c r="E1032" s="659"/>
      <c r="F1032" s="659"/>
      <c r="G1032" s="659"/>
      <c r="H1032" s="659"/>
      <c r="I1032" s="665" t="s">
        <v>340</v>
      </c>
      <c r="J1032" s="659"/>
      <c r="K1032" s="668" t="s">
        <v>265</v>
      </c>
      <c r="M1032" s="751" t="str">
        <f t="shared" si="32"/>
        <v>C0053</v>
      </c>
    </row>
    <row r="1033" spans="1:13" ht="15.75" thickBot="1">
      <c r="A1033" s="645" t="str">
        <f t="shared" si="33"/>
        <v/>
      </c>
      <c r="C1033" s="656" t="s">
        <v>341</v>
      </c>
      <c r="D1033" s="659"/>
      <c r="E1033" s="657" t="s">
        <v>325</v>
      </c>
      <c r="F1033" s="657" t="s">
        <v>334</v>
      </c>
      <c r="G1033" s="659"/>
      <c r="H1033" s="657" t="s">
        <v>342</v>
      </c>
      <c r="I1033" s="1056" t="s">
        <v>343</v>
      </c>
      <c r="J1033" s="1056"/>
      <c r="K1033" s="1056"/>
      <c r="M1033" s="751" t="str">
        <f t="shared" si="32"/>
        <v>C0053</v>
      </c>
    </row>
    <row r="1034" spans="1:13" ht="15.75" thickBot="1">
      <c r="A1034" s="645" t="str">
        <f t="shared" si="33"/>
        <v/>
      </c>
      <c r="C1034" s="659"/>
      <c r="D1034" s="659"/>
      <c r="E1034" s="1056" t="s">
        <v>344</v>
      </c>
      <c r="F1034" s="1056"/>
      <c r="G1034" s="1056"/>
      <c r="H1034" s="1056"/>
      <c r="I1034" s="1056"/>
      <c r="J1034" s="659"/>
      <c r="K1034" s="666"/>
      <c r="M1034" s="751" t="str">
        <f t="shared" si="32"/>
        <v>C0053</v>
      </c>
    </row>
    <row r="1035" spans="1:13" ht="15.75" thickBot="1">
      <c r="A1035" s="645" t="str">
        <f t="shared" si="33"/>
        <v/>
      </c>
      <c r="C1035" s="656" t="s">
        <v>345</v>
      </c>
      <c r="D1035" s="659"/>
      <c r="E1035" s="657" t="s">
        <v>325</v>
      </c>
      <c r="F1035" s="657" t="s">
        <v>334</v>
      </c>
      <c r="G1035" s="659"/>
      <c r="H1035" s="657" t="s">
        <v>343</v>
      </c>
      <c r="I1035" s="1056" t="s">
        <v>343</v>
      </c>
      <c r="J1035" s="1056"/>
      <c r="K1035" s="1056"/>
      <c r="M1035" s="751" t="str">
        <f t="shared" si="32"/>
        <v>C0053</v>
      </c>
    </row>
    <row r="1036" spans="1:13" ht="15.75" thickBot="1">
      <c r="A1036" s="645" t="str">
        <f t="shared" si="33"/>
        <v/>
      </c>
      <c r="C1036" s="659"/>
      <c r="D1036" s="659"/>
      <c r="E1036" s="1056" t="s">
        <v>346</v>
      </c>
      <c r="F1036" s="1056"/>
      <c r="G1036" s="1056"/>
      <c r="H1036" s="1056"/>
      <c r="I1036" s="1056"/>
      <c r="J1036" s="659"/>
      <c r="K1036" s="666"/>
      <c r="M1036" s="751" t="str">
        <f t="shared" si="32"/>
        <v>C0053</v>
      </c>
    </row>
    <row r="1037" spans="1:13" ht="15.75" thickBot="1">
      <c r="A1037" s="645" t="str">
        <f t="shared" si="33"/>
        <v/>
      </c>
      <c r="C1037" s="659"/>
      <c r="D1037" s="659"/>
      <c r="E1037" s="659"/>
      <c r="F1037" s="659"/>
      <c r="G1037" s="659"/>
      <c r="H1037" s="659"/>
      <c r="I1037" s="665" t="s">
        <v>850</v>
      </c>
      <c r="J1037" s="659"/>
      <c r="K1037" s="668">
        <v>107.91249999999999</v>
      </c>
      <c r="M1037" s="751" t="str">
        <f t="shared" si="32"/>
        <v>C0053</v>
      </c>
    </row>
    <row r="1038" spans="1:13" ht="15.75" thickBot="1">
      <c r="A1038" s="645" t="str">
        <f t="shared" si="33"/>
        <v/>
      </c>
      <c r="C1038" s="656" t="s">
        <v>347</v>
      </c>
      <c r="D1038" s="659"/>
      <c r="E1038" s="657" t="s">
        <v>146</v>
      </c>
      <c r="F1038" s="657" t="s">
        <v>325</v>
      </c>
      <c r="G1038" s="657" t="s">
        <v>334</v>
      </c>
      <c r="H1038" s="659"/>
      <c r="I1038" s="657" t="s">
        <v>343</v>
      </c>
      <c r="J1038" s="1056" t="s">
        <v>343</v>
      </c>
      <c r="K1038" s="1056"/>
      <c r="M1038" s="751" t="str">
        <f t="shared" si="32"/>
        <v>C0053</v>
      </c>
    </row>
    <row r="1039" spans="1:13" ht="15.75" thickBot="1">
      <c r="A1039" s="645" t="str">
        <f t="shared" si="33"/>
        <v/>
      </c>
      <c r="C1039" s="659"/>
      <c r="D1039" s="659"/>
      <c r="E1039" s="1056" t="s">
        <v>348</v>
      </c>
      <c r="F1039" s="1056"/>
      <c r="G1039" s="1056"/>
      <c r="H1039" s="1056"/>
      <c r="I1039" s="1056"/>
      <c r="J1039" s="659"/>
      <c r="K1039" s="668"/>
      <c r="M1039" s="751" t="str">
        <f t="shared" si="32"/>
        <v>C0053</v>
      </c>
    </row>
    <row r="1040" spans="1:13" ht="15.75" thickBot="1">
      <c r="A1040" s="645" t="str">
        <f t="shared" si="33"/>
        <v/>
      </c>
      <c r="C1040" s="1057" t="s">
        <v>349</v>
      </c>
      <c r="D1040" s="1057"/>
      <c r="E1040" s="1058" t="s">
        <v>325</v>
      </c>
      <c r="F1040" s="1058" t="s">
        <v>334</v>
      </c>
      <c r="G1040" s="1058" t="s">
        <v>350</v>
      </c>
      <c r="H1040" s="1058"/>
      <c r="I1040" s="1058"/>
      <c r="K1040" s="1056" t="s">
        <v>343</v>
      </c>
      <c r="M1040" s="751" t="str">
        <f t="shared" si="32"/>
        <v>C0053</v>
      </c>
    </row>
    <row r="1041" spans="1:13" ht="15.75" thickBot="1">
      <c r="A1041" s="645" t="str">
        <f t="shared" si="33"/>
        <v/>
      </c>
      <c r="C1041" s="1057"/>
      <c r="D1041" s="1057"/>
      <c r="E1041" s="1058"/>
      <c r="F1041" s="1058"/>
      <c r="G1041" s="657" t="s">
        <v>139</v>
      </c>
      <c r="H1041" s="657" t="s">
        <v>140</v>
      </c>
      <c r="I1041" s="657" t="s">
        <v>141</v>
      </c>
      <c r="J1041" s="659"/>
      <c r="K1041" s="1056"/>
      <c r="M1041" s="751" t="str">
        <f t="shared" si="32"/>
        <v>C0053</v>
      </c>
    </row>
    <row r="1042" spans="1:13">
      <c r="A1042" s="645" t="str">
        <f t="shared" si="33"/>
        <v/>
      </c>
      <c r="E1042" s="1054" t="s">
        <v>351</v>
      </c>
      <c r="F1042" s="1054"/>
      <c r="G1042" s="1054"/>
      <c r="H1042" s="1054"/>
      <c r="I1042" s="1054"/>
      <c r="M1042" s="751" t="str">
        <f t="shared" si="32"/>
        <v>C0053</v>
      </c>
    </row>
    <row r="1043" spans="1:13" ht="15.75" thickBot="1">
      <c r="A1043" s="645" t="str">
        <f t="shared" si="33"/>
        <v>C0053</v>
      </c>
      <c r="C1043" s="647"/>
      <c r="D1043" s="647"/>
      <c r="E1043" s="647"/>
      <c r="F1043" s="647"/>
      <c r="G1043" s="1055" t="s">
        <v>352</v>
      </c>
      <c r="H1043" s="1055"/>
      <c r="I1043" s="1055"/>
      <c r="J1043" s="647"/>
      <c r="K1043" s="671">
        <v>107.91</v>
      </c>
      <c r="M1043" s="751" t="str">
        <f t="shared" si="32"/>
        <v>C0053</v>
      </c>
    </row>
    <row r="1044" spans="1:13" ht="15.75" thickTop="1">
      <c r="A1044" s="645" t="str">
        <f t="shared" si="33"/>
        <v/>
      </c>
      <c r="C1044" s="672" t="s">
        <v>851</v>
      </c>
      <c r="M1044" s="751" t="str">
        <f t="shared" si="32"/>
        <v>C0053</v>
      </c>
    </row>
    <row r="1045" spans="1:13">
      <c r="A1045" s="645" t="str">
        <f t="shared" si="33"/>
        <v/>
      </c>
      <c r="M1045" s="751" t="str">
        <f t="shared" si="32"/>
        <v>C0053</v>
      </c>
    </row>
    <row r="1046" spans="1:13" ht="23.25" thickBot="1">
      <c r="A1046" s="645" t="str">
        <f t="shared" si="33"/>
        <v/>
      </c>
      <c r="C1046" s="646"/>
      <c r="D1046" s="647"/>
      <c r="E1046" s="647"/>
      <c r="F1046" s="647"/>
      <c r="G1046" s="647"/>
      <c r="H1046" s="647"/>
      <c r="I1046" s="647"/>
      <c r="J1046" s="647"/>
      <c r="K1046" s="648"/>
      <c r="M1046" s="751" t="str">
        <f t="shared" si="32"/>
        <v>C0053</v>
      </c>
    </row>
    <row r="1047" spans="1:13" ht="18.75" thickTop="1">
      <c r="A1047" s="645" t="str">
        <f t="shared" si="33"/>
        <v/>
      </c>
      <c r="C1047" s="650" t="s">
        <v>829</v>
      </c>
      <c r="F1047" s="650"/>
      <c r="M1047" s="751" t="str">
        <f t="shared" si="32"/>
        <v>C0054</v>
      </c>
    </row>
    <row r="1048" spans="1:13" ht="15.75">
      <c r="A1048" s="645" t="str">
        <f t="shared" si="33"/>
        <v/>
      </c>
      <c r="C1048" s="652" t="s">
        <v>322</v>
      </c>
      <c r="F1048" s="652" t="s">
        <v>830</v>
      </c>
      <c r="I1048" s="653" t="s">
        <v>831</v>
      </c>
      <c r="J1048" s="654">
        <v>5.23109</v>
      </c>
      <c r="K1048" s="652" t="s">
        <v>321</v>
      </c>
      <c r="M1048" s="751" t="str">
        <f t="shared" si="32"/>
        <v>C0054</v>
      </c>
    </row>
    <row r="1049" spans="1:13" ht="16.5" thickBot="1">
      <c r="A1049" s="645" t="str">
        <f t="shared" si="33"/>
        <v/>
      </c>
      <c r="C1049" s="655" t="s">
        <v>1068</v>
      </c>
      <c r="D1049" s="1059" t="s">
        <v>1069</v>
      </c>
      <c r="E1049" s="1059"/>
      <c r="F1049" s="1059"/>
      <c r="G1049" s="1059"/>
      <c r="H1049" s="1059"/>
      <c r="I1049" s="1059"/>
      <c r="J1049" s="1060" t="s">
        <v>323</v>
      </c>
      <c r="K1049" s="1060"/>
      <c r="M1049" s="751" t="str">
        <f t="shared" si="32"/>
        <v>C0054</v>
      </c>
    </row>
    <row r="1050" spans="1:13" ht="15.75" thickBot="1">
      <c r="A1050" s="645" t="str">
        <f t="shared" si="33"/>
        <v/>
      </c>
      <c r="C1050" s="1057" t="s">
        <v>324</v>
      </c>
      <c r="D1050" s="1057"/>
      <c r="E1050" s="1058" t="s">
        <v>325</v>
      </c>
      <c r="F1050" s="1058" t="s">
        <v>326</v>
      </c>
      <c r="G1050" s="1058"/>
      <c r="H1050" s="1058" t="s">
        <v>327</v>
      </c>
      <c r="I1050" s="1058"/>
      <c r="K1050" s="658" t="s">
        <v>328</v>
      </c>
      <c r="M1050" s="751" t="str">
        <f t="shared" si="32"/>
        <v>C0054</v>
      </c>
    </row>
    <row r="1051" spans="1:13" ht="15.75" thickBot="1">
      <c r="A1051" s="645" t="str">
        <f t="shared" si="33"/>
        <v/>
      </c>
      <c r="C1051" s="1057"/>
      <c r="D1051" s="1057"/>
      <c r="E1051" s="1058"/>
      <c r="F1051" s="657" t="s">
        <v>834</v>
      </c>
      <c r="G1051" s="657" t="s">
        <v>330</v>
      </c>
      <c r="H1051" s="657" t="s">
        <v>297</v>
      </c>
      <c r="I1051" s="657" t="s">
        <v>269</v>
      </c>
      <c r="J1051" s="659"/>
      <c r="K1051" s="657" t="s">
        <v>331</v>
      </c>
      <c r="M1051" s="751" t="str">
        <f t="shared" si="32"/>
        <v>C0054</v>
      </c>
    </row>
    <row r="1052" spans="1:13" ht="28.5">
      <c r="A1052" s="645" t="str">
        <f t="shared" si="33"/>
        <v/>
      </c>
      <c r="C1052" s="660" t="s">
        <v>1060</v>
      </c>
      <c r="D1052" s="661" t="s">
        <v>1061</v>
      </c>
      <c r="E1052" s="662">
        <v>1</v>
      </c>
      <c r="F1052" s="663">
        <v>1</v>
      </c>
      <c r="G1052" s="663">
        <v>0</v>
      </c>
      <c r="H1052" s="664">
        <v>186.26920000000001</v>
      </c>
      <c r="I1052" s="664">
        <v>122.01439999999999</v>
      </c>
      <c r="K1052" s="664">
        <v>186.26920000000001</v>
      </c>
      <c r="M1052" s="751" t="str">
        <f t="shared" si="32"/>
        <v>C0054</v>
      </c>
    </row>
    <row r="1053" spans="1:13" ht="28.5">
      <c r="A1053" s="645" t="str">
        <f t="shared" si="33"/>
        <v/>
      </c>
      <c r="C1053" s="660" t="s">
        <v>1062</v>
      </c>
      <c r="D1053" s="661" t="s">
        <v>1063</v>
      </c>
      <c r="E1053" s="662">
        <v>1</v>
      </c>
      <c r="F1053" s="663">
        <v>0.93</v>
      </c>
      <c r="G1053" s="663">
        <v>7.0000000000000007E-2</v>
      </c>
      <c r="H1053" s="664">
        <v>103.7971</v>
      </c>
      <c r="I1053" s="664">
        <v>49.339399999999998</v>
      </c>
      <c r="K1053" s="664">
        <v>99.985100000000003</v>
      </c>
      <c r="M1053" s="751" t="str">
        <f t="shared" si="32"/>
        <v>C0054</v>
      </c>
    </row>
    <row r="1054" spans="1:13" ht="15.75" thickBot="1">
      <c r="A1054" s="645" t="str">
        <f t="shared" si="33"/>
        <v/>
      </c>
      <c r="C1054" s="659"/>
      <c r="D1054" s="659"/>
      <c r="E1054" s="659"/>
      <c r="F1054" s="659"/>
      <c r="G1054" s="659"/>
      <c r="H1054" s="659"/>
      <c r="I1054" s="665" t="s">
        <v>332</v>
      </c>
      <c r="J1054" s="659"/>
      <c r="K1054" s="666">
        <v>286.2543</v>
      </c>
      <c r="M1054" s="751" t="str">
        <f t="shared" si="32"/>
        <v>C0054</v>
      </c>
    </row>
    <row r="1055" spans="1:13" ht="15.75" thickBot="1">
      <c r="A1055" s="645" t="str">
        <f t="shared" si="33"/>
        <v/>
      </c>
      <c r="C1055" s="656" t="s">
        <v>333</v>
      </c>
      <c r="D1055" s="659"/>
      <c r="E1055" s="657" t="s">
        <v>325</v>
      </c>
      <c r="F1055" s="657" t="s">
        <v>334</v>
      </c>
      <c r="G1055" s="659"/>
      <c r="H1055" s="657" t="s">
        <v>327</v>
      </c>
      <c r="I1055" s="1056" t="s">
        <v>335</v>
      </c>
      <c r="J1055" s="1056"/>
      <c r="K1055" s="1056"/>
      <c r="M1055" s="751" t="str">
        <f t="shared" si="32"/>
        <v>C0054</v>
      </c>
    </row>
    <row r="1056" spans="1:13">
      <c r="A1056" s="645" t="str">
        <f t="shared" si="33"/>
        <v/>
      </c>
      <c r="C1056" s="660" t="s">
        <v>700</v>
      </c>
      <c r="D1056" s="661" t="s">
        <v>701</v>
      </c>
      <c r="E1056" s="662">
        <v>1</v>
      </c>
      <c r="F1056" s="660" t="s">
        <v>299</v>
      </c>
      <c r="H1056" s="664">
        <v>36.510800000000003</v>
      </c>
      <c r="K1056" s="664">
        <v>36.510800000000003</v>
      </c>
      <c r="M1056" s="751" t="str">
        <f t="shared" si="32"/>
        <v>C0054</v>
      </c>
    </row>
    <row r="1057" spans="1:13">
      <c r="A1057" s="645" t="str">
        <f t="shared" si="33"/>
        <v/>
      </c>
      <c r="E1057" s="1054" t="s">
        <v>336</v>
      </c>
      <c r="F1057" s="1054"/>
      <c r="G1057" s="1054"/>
      <c r="H1057" s="1054"/>
      <c r="I1057" s="1054"/>
      <c r="K1057" s="664">
        <v>36.510800000000003</v>
      </c>
      <c r="M1057" s="751" t="str">
        <f t="shared" si="32"/>
        <v>C0054</v>
      </c>
    </row>
    <row r="1058" spans="1:13" ht="15.75" thickBot="1">
      <c r="A1058" s="645" t="str">
        <f t="shared" si="33"/>
        <v/>
      </c>
      <c r="C1058" s="659"/>
      <c r="D1058" s="659"/>
      <c r="E1058" s="1056" t="s">
        <v>337</v>
      </c>
      <c r="F1058" s="1056"/>
      <c r="G1058" s="1056"/>
      <c r="H1058" s="1056"/>
      <c r="I1058" s="1056"/>
      <c r="J1058" s="659"/>
      <c r="K1058" s="668">
        <v>322.76510000000002</v>
      </c>
      <c r="M1058" s="751" t="str">
        <f t="shared" si="32"/>
        <v>C0054</v>
      </c>
    </row>
    <row r="1059" spans="1:13">
      <c r="A1059" s="645" t="str">
        <f t="shared" si="33"/>
        <v/>
      </c>
      <c r="E1059" s="1054" t="s">
        <v>338</v>
      </c>
      <c r="F1059" s="1054"/>
      <c r="G1059" s="1054"/>
      <c r="H1059" s="1054"/>
      <c r="I1059" s="1054"/>
      <c r="K1059" s="669">
        <v>61.701300000000003</v>
      </c>
      <c r="M1059" s="751" t="str">
        <f t="shared" si="32"/>
        <v>C0054</v>
      </c>
    </row>
    <row r="1060" spans="1:13">
      <c r="A1060" s="645" t="str">
        <f t="shared" si="33"/>
        <v/>
      </c>
      <c r="I1060" s="667" t="s">
        <v>339</v>
      </c>
      <c r="K1060" s="670" t="s">
        <v>265</v>
      </c>
      <c r="M1060" s="751" t="str">
        <f t="shared" si="32"/>
        <v>C0054</v>
      </c>
    </row>
    <row r="1061" spans="1:13" ht="15.75" thickBot="1">
      <c r="A1061" s="645" t="str">
        <f t="shared" si="33"/>
        <v/>
      </c>
      <c r="C1061" s="659"/>
      <c r="D1061" s="659"/>
      <c r="E1061" s="659"/>
      <c r="F1061" s="659"/>
      <c r="G1061" s="659"/>
      <c r="H1061" s="659"/>
      <c r="I1061" s="665" t="s">
        <v>340</v>
      </c>
      <c r="J1061" s="659"/>
      <c r="K1061" s="668" t="s">
        <v>265</v>
      </c>
      <c r="M1061" s="751" t="str">
        <f t="shared" si="32"/>
        <v>C0054</v>
      </c>
    </row>
    <row r="1062" spans="1:13" ht="15.75" thickBot="1">
      <c r="A1062" s="645" t="str">
        <f t="shared" si="33"/>
        <v/>
      </c>
      <c r="C1062" s="656" t="s">
        <v>341</v>
      </c>
      <c r="D1062" s="659"/>
      <c r="E1062" s="657" t="s">
        <v>325</v>
      </c>
      <c r="F1062" s="657" t="s">
        <v>334</v>
      </c>
      <c r="G1062" s="659"/>
      <c r="H1062" s="657" t="s">
        <v>342</v>
      </c>
      <c r="I1062" s="1056" t="s">
        <v>343</v>
      </c>
      <c r="J1062" s="1056"/>
      <c r="K1062" s="1056"/>
      <c r="M1062" s="751" t="str">
        <f t="shared" si="32"/>
        <v>C0054</v>
      </c>
    </row>
    <row r="1063" spans="1:13" ht="15.75" thickBot="1">
      <c r="A1063" s="645" t="str">
        <f t="shared" si="33"/>
        <v/>
      </c>
      <c r="C1063" s="659"/>
      <c r="D1063" s="659"/>
      <c r="E1063" s="1056" t="s">
        <v>344</v>
      </c>
      <c r="F1063" s="1056"/>
      <c r="G1063" s="1056"/>
      <c r="H1063" s="1056"/>
      <c r="I1063" s="1056"/>
      <c r="J1063" s="659"/>
      <c r="K1063" s="666"/>
      <c r="M1063" s="751" t="str">
        <f t="shared" si="32"/>
        <v>C0054</v>
      </c>
    </row>
    <row r="1064" spans="1:13" ht="15.75" thickBot="1">
      <c r="A1064" s="645" t="str">
        <f t="shared" si="33"/>
        <v/>
      </c>
      <c r="C1064" s="656" t="s">
        <v>345</v>
      </c>
      <c r="D1064" s="659"/>
      <c r="E1064" s="657" t="s">
        <v>325</v>
      </c>
      <c r="F1064" s="657" t="s">
        <v>334</v>
      </c>
      <c r="G1064" s="659"/>
      <c r="H1064" s="657" t="s">
        <v>343</v>
      </c>
      <c r="I1064" s="1056" t="s">
        <v>343</v>
      </c>
      <c r="J1064" s="1056"/>
      <c r="K1064" s="1056"/>
      <c r="M1064" s="751" t="str">
        <f t="shared" si="32"/>
        <v>C0054</v>
      </c>
    </row>
    <row r="1065" spans="1:13" ht="15.75" thickBot="1">
      <c r="A1065" s="645" t="str">
        <f t="shared" si="33"/>
        <v/>
      </c>
      <c r="C1065" s="659"/>
      <c r="D1065" s="659"/>
      <c r="E1065" s="1056" t="s">
        <v>346</v>
      </c>
      <c r="F1065" s="1056"/>
      <c r="G1065" s="1056"/>
      <c r="H1065" s="1056"/>
      <c r="I1065" s="1056"/>
      <c r="J1065" s="659"/>
      <c r="K1065" s="666"/>
      <c r="M1065" s="751" t="str">
        <f t="shared" si="32"/>
        <v>C0054</v>
      </c>
    </row>
    <row r="1066" spans="1:13" ht="15.75" thickBot="1">
      <c r="A1066" s="645" t="str">
        <f t="shared" si="33"/>
        <v/>
      </c>
      <c r="C1066" s="659"/>
      <c r="D1066" s="659"/>
      <c r="E1066" s="659"/>
      <c r="F1066" s="659"/>
      <c r="G1066" s="659"/>
      <c r="H1066" s="659"/>
      <c r="I1066" s="665" t="s">
        <v>850</v>
      </c>
      <c r="J1066" s="659"/>
      <c r="K1066" s="668">
        <v>61.701300000000003</v>
      </c>
      <c r="M1066" s="751" t="str">
        <f t="shared" si="32"/>
        <v>C0054</v>
      </c>
    </row>
    <row r="1067" spans="1:13" ht="15.75" thickBot="1">
      <c r="A1067" s="645" t="str">
        <f t="shared" si="33"/>
        <v/>
      </c>
      <c r="C1067" s="656" t="s">
        <v>347</v>
      </c>
      <c r="D1067" s="659"/>
      <c r="E1067" s="657" t="s">
        <v>146</v>
      </c>
      <c r="F1067" s="657" t="s">
        <v>325</v>
      </c>
      <c r="G1067" s="657" t="s">
        <v>334</v>
      </c>
      <c r="H1067" s="659"/>
      <c r="I1067" s="657" t="s">
        <v>343</v>
      </c>
      <c r="J1067" s="1056" t="s">
        <v>343</v>
      </c>
      <c r="K1067" s="1056"/>
      <c r="M1067" s="751" t="str">
        <f t="shared" si="32"/>
        <v>C0054</v>
      </c>
    </row>
    <row r="1068" spans="1:13" ht="15.75" thickBot="1">
      <c r="A1068" s="645" t="str">
        <f t="shared" si="33"/>
        <v/>
      </c>
      <c r="C1068" s="659"/>
      <c r="D1068" s="659"/>
      <c r="E1068" s="1056" t="s">
        <v>348</v>
      </c>
      <c r="F1068" s="1056"/>
      <c r="G1068" s="1056"/>
      <c r="H1068" s="1056"/>
      <c r="I1068" s="1056"/>
      <c r="J1068" s="659"/>
      <c r="K1068" s="668"/>
      <c r="M1068" s="751" t="str">
        <f t="shared" si="32"/>
        <v>C0054</v>
      </c>
    </row>
    <row r="1069" spans="1:13" ht="15.75" thickBot="1">
      <c r="A1069" s="645" t="str">
        <f t="shared" si="33"/>
        <v/>
      </c>
      <c r="C1069" s="1057" t="s">
        <v>349</v>
      </c>
      <c r="D1069" s="1057"/>
      <c r="E1069" s="1058" t="s">
        <v>325</v>
      </c>
      <c r="F1069" s="1058" t="s">
        <v>334</v>
      </c>
      <c r="G1069" s="1058" t="s">
        <v>350</v>
      </c>
      <c r="H1069" s="1058"/>
      <c r="I1069" s="1058"/>
      <c r="K1069" s="1056" t="s">
        <v>343</v>
      </c>
      <c r="M1069" s="751" t="str">
        <f t="shared" si="32"/>
        <v>C0054</v>
      </c>
    </row>
    <row r="1070" spans="1:13" ht="15.75" thickBot="1">
      <c r="A1070" s="645" t="str">
        <f t="shared" si="33"/>
        <v/>
      </c>
      <c r="C1070" s="1057"/>
      <c r="D1070" s="1057"/>
      <c r="E1070" s="1058"/>
      <c r="F1070" s="1058"/>
      <c r="G1070" s="657" t="s">
        <v>139</v>
      </c>
      <c r="H1070" s="657" t="s">
        <v>140</v>
      </c>
      <c r="I1070" s="657" t="s">
        <v>141</v>
      </c>
      <c r="J1070" s="659"/>
      <c r="K1070" s="1056"/>
      <c r="M1070" s="751" t="str">
        <f t="shared" si="32"/>
        <v>C0054</v>
      </c>
    </row>
    <row r="1071" spans="1:13">
      <c r="A1071" s="645" t="str">
        <f t="shared" si="33"/>
        <v/>
      </c>
      <c r="E1071" s="1054" t="s">
        <v>351</v>
      </c>
      <c r="F1071" s="1054"/>
      <c r="G1071" s="1054"/>
      <c r="H1071" s="1054"/>
      <c r="I1071" s="1054"/>
      <c r="M1071" s="751" t="str">
        <f t="shared" si="32"/>
        <v>C0054</v>
      </c>
    </row>
    <row r="1072" spans="1:13" ht="15.75" thickBot="1">
      <c r="A1072" s="645" t="str">
        <f t="shared" si="33"/>
        <v>C0054</v>
      </c>
      <c r="C1072" s="647"/>
      <c r="D1072" s="647"/>
      <c r="E1072" s="647"/>
      <c r="F1072" s="647"/>
      <c r="G1072" s="1055" t="s">
        <v>352</v>
      </c>
      <c r="H1072" s="1055"/>
      <c r="I1072" s="1055"/>
      <c r="J1072" s="647"/>
      <c r="K1072" s="671">
        <v>61.7</v>
      </c>
      <c r="M1072" s="751" t="str">
        <f t="shared" si="32"/>
        <v>C0054</v>
      </c>
    </row>
    <row r="1073" spans="1:13" ht="15.75" thickTop="1">
      <c r="A1073" s="645" t="str">
        <f t="shared" si="33"/>
        <v/>
      </c>
      <c r="C1073" s="672" t="s">
        <v>851</v>
      </c>
      <c r="M1073" s="751" t="str">
        <f t="shared" si="32"/>
        <v>C0054</v>
      </c>
    </row>
    <row r="1074" spans="1:13">
      <c r="A1074" s="645" t="str">
        <f t="shared" si="33"/>
        <v/>
      </c>
      <c r="M1074" s="751" t="str">
        <f t="shared" si="32"/>
        <v>C0054</v>
      </c>
    </row>
    <row r="1075" spans="1:13" ht="23.25" thickBot="1">
      <c r="A1075" s="645" t="str">
        <f t="shared" si="33"/>
        <v/>
      </c>
      <c r="C1075" s="646"/>
      <c r="D1075" s="647"/>
      <c r="E1075" s="647"/>
      <c r="F1075" s="647"/>
      <c r="G1075" s="647"/>
      <c r="H1075" s="647"/>
      <c r="I1075" s="647"/>
      <c r="J1075" s="647"/>
      <c r="K1075" s="648"/>
      <c r="M1075" s="751" t="str">
        <f t="shared" si="32"/>
        <v>C0054</v>
      </c>
    </row>
    <row r="1076" spans="1:13" ht="18.75" thickTop="1">
      <c r="A1076" s="645" t="str">
        <f t="shared" si="33"/>
        <v/>
      </c>
      <c r="C1076" s="650" t="s">
        <v>829</v>
      </c>
      <c r="F1076" s="650"/>
      <c r="M1076" s="751" t="str">
        <f t="shared" si="32"/>
        <v>C0055</v>
      </c>
    </row>
    <row r="1077" spans="1:13" ht="15.75">
      <c r="A1077" s="645" t="str">
        <f t="shared" si="33"/>
        <v/>
      </c>
      <c r="C1077" s="652" t="s">
        <v>322</v>
      </c>
      <c r="F1077" s="652" t="s">
        <v>830</v>
      </c>
      <c r="I1077" s="653" t="s">
        <v>831</v>
      </c>
      <c r="J1077" s="654">
        <v>0.74695999999999996</v>
      </c>
      <c r="K1077" s="652" t="s">
        <v>321</v>
      </c>
      <c r="M1077" s="751" t="str">
        <f t="shared" si="32"/>
        <v>C0055</v>
      </c>
    </row>
    <row r="1078" spans="1:13" ht="16.5" thickBot="1">
      <c r="A1078" s="645" t="str">
        <f t="shared" si="33"/>
        <v/>
      </c>
      <c r="C1078" s="655" t="s">
        <v>1070</v>
      </c>
      <c r="D1078" s="1059" t="s">
        <v>1071</v>
      </c>
      <c r="E1078" s="1059"/>
      <c r="F1078" s="1059"/>
      <c r="G1078" s="1059"/>
      <c r="H1078" s="1059"/>
      <c r="I1078" s="1059"/>
      <c r="J1078" s="1060" t="s">
        <v>323</v>
      </c>
      <c r="K1078" s="1060"/>
      <c r="M1078" s="751" t="str">
        <f t="shared" si="32"/>
        <v>C0055</v>
      </c>
    </row>
    <row r="1079" spans="1:13" ht="15.75" thickBot="1">
      <c r="A1079" s="645" t="str">
        <f t="shared" si="33"/>
        <v/>
      </c>
      <c r="C1079" s="1057" t="s">
        <v>324</v>
      </c>
      <c r="D1079" s="1057"/>
      <c r="E1079" s="1058" t="s">
        <v>325</v>
      </c>
      <c r="F1079" s="1058" t="s">
        <v>326</v>
      </c>
      <c r="G1079" s="1058"/>
      <c r="H1079" s="1058" t="s">
        <v>327</v>
      </c>
      <c r="I1079" s="1058"/>
      <c r="K1079" s="658" t="s">
        <v>328</v>
      </c>
      <c r="M1079" s="751" t="str">
        <f t="shared" si="32"/>
        <v>C0055</v>
      </c>
    </row>
    <row r="1080" spans="1:13" ht="15.75" thickBot="1">
      <c r="A1080" s="645" t="str">
        <f t="shared" si="33"/>
        <v/>
      </c>
      <c r="C1080" s="1057"/>
      <c r="D1080" s="1057"/>
      <c r="E1080" s="1058"/>
      <c r="F1080" s="657" t="s">
        <v>834</v>
      </c>
      <c r="G1080" s="657" t="s">
        <v>330</v>
      </c>
      <c r="H1080" s="657" t="s">
        <v>297</v>
      </c>
      <c r="I1080" s="657" t="s">
        <v>269</v>
      </c>
      <c r="J1080" s="659"/>
      <c r="K1080" s="657" t="s">
        <v>331</v>
      </c>
      <c r="M1080" s="751" t="str">
        <f t="shared" si="32"/>
        <v>C0055</v>
      </c>
    </row>
    <row r="1081" spans="1:13">
      <c r="A1081" s="645" t="str">
        <f t="shared" si="33"/>
        <v/>
      </c>
      <c r="C1081" s="660" t="s">
        <v>1072</v>
      </c>
      <c r="D1081" s="661" t="s">
        <v>1073</v>
      </c>
      <c r="E1081" s="662">
        <v>1</v>
      </c>
      <c r="F1081" s="663">
        <v>1</v>
      </c>
      <c r="G1081" s="663">
        <v>0</v>
      </c>
      <c r="H1081" s="664">
        <v>178.1</v>
      </c>
      <c r="I1081" s="664">
        <v>69.2423</v>
      </c>
      <c r="K1081" s="664">
        <v>178.1</v>
      </c>
      <c r="M1081" s="751" t="str">
        <f t="shared" si="32"/>
        <v>C0055</v>
      </c>
    </row>
    <row r="1082" spans="1:13">
      <c r="A1082" s="645" t="str">
        <f t="shared" si="33"/>
        <v/>
      </c>
      <c r="C1082" s="660" t="s">
        <v>1074</v>
      </c>
      <c r="D1082" s="661" t="s">
        <v>1075</v>
      </c>
      <c r="E1082" s="662">
        <v>1</v>
      </c>
      <c r="F1082" s="663">
        <v>0.75</v>
      </c>
      <c r="G1082" s="663">
        <v>0.25</v>
      </c>
      <c r="H1082" s="664">
        <v>2.2160000000000002</v>
      </c>
      <c r="I1082" s="664">
        <v>1.5169999999999999</v>
      </c>
      <c r="K1082" s="664">
        <v>2.0413000000000001</v>
      </c>
      <c r="M1082" s="751" t="str">
        <f t="shared" si="32"/>
        <v>C0055</v>
      </c>
    </row>
    <row r="1083" spans="1:13" ht="15.75" thickBot="1">
      <c r="A1083" s="645" t="str">
        <f t="shared" si="33"/>
        <v/>
      </c>
      <c r="C1083" s="659"/>
      <c r="D1083" s="659"/>
      <c r="E1083" s="659"/>
      <c r="F1083" s="659"/>
      <c r="G1083" s="659"/>
      <c r="H1083" s="659"/>
      <c r="I1083" s="665" t="s">
        <v>332</v>
      </c>
      <c r="J1083" s="659"/>
      <c r="K1083" s="666">
        <v>180.1413</v>
      </c>
      <c r="M1083" s="751" t="str">
        <f t="shared" si="32"/>
        <v>C0055</v>
      </c>
    </row>
    <row r="1084" spans="1:13" ht="15.75" thickBot="1">
      <c r="A1084" s="645" t="str">
        <f t="shared" si="33"/>
        <v/>
      </c>
      <c r="C1084" s="656" t="s">
        <v>333</v>
      </c>
      <c r="D1084" s="659"/>
      <c r="E1084" s="657" t="s">
        <v>325</v>
      </c>
      <c r="F1084" s="657" t="s">
        <v>334</v>
      </c>
      <c r="G1084" s="659"/>
      <c r="H1084" s="657" t="s">
        <v>327</v>
      </c>
      <c r="I1084" s="1056" t="s">
        <v>335</v>
      </c>
      <c r="J1084" s="1056"/>
      <c r="K1084" s="1056"/>
      <c r="M1084" s="751" t="str">
        <f t="shared" si="32"/>
        <v>C0055</v>
      </c>
    </row>
    <row r="1085" spans="1:13">
      <c r="A1085" s="645" t="str">
        <f t="shared" si="33"/>
        <v/>
      </c>
      <c r="C1085" s="660" t="s">
        <v>700</v>
      </c>
      <c r="D1085" s="661" t="s">
        <v>701</v>
      </c>
      <c r="E1085" s="662">
        <v>2</v>
      </c>
      <c r="F1085" s="660" t="s">
        <v>299</v>
      </c>
      <c r="H1085" s="664">
        <v>36.510800000000003</v>
      </c>
      <c r="K1085" s="664">
        <v>73.021600000000007</v>
      </c>
      <c r="M1085" s="751" t="str">
        <f t="shared" si="32"/>
        <v>C0055</v>
      </c>
    </row>
    <row r="1086" spans="1:13">
      <c r="A1086" s="645" t="str">
        <f t="shared" si="33"/>
        <v/>
      </c>
      <c r="E1086" s="1054" t="s">
        <v>336</v>
      </c>
      <c r="F1086" s="1054"/>
      <c r="G1086" s="1054"/>
      <c r="H1086" s="1054"/>
      <c r="I1086" s="1054"/>
      <c r="K1086" s="664">
        <v>73.021600000000007</v>
      </c>
      <c r="M1086" s="751" t="str">
        <f t="shared" si="32"/>
        <v>C0055</v>
      </c>
    </row>
    <row r="1087" spans="1:13" ht="15.75" thickBot="1">
      <c r="A1087" s="645" t="str">
        <f t="shared" si="33"/>
        <v/>
      </c>
      <c r="C1087" s="659"/>
      <c r="D1087" s="659"/>
      <c r="E1087" s="1056" t="s">
        <v>337</v>
      </c>
      <c r="F1087" s="1056"/>
      <c r="G1087" s="1056"/>
      <c r="H1087" s="1056"/>
      <c r="I1087" s="1056"/>
      <c r="J1087" s="659"/>
      <c r="K1087" s="668">
        <v>253.16290000000001</v>
      </c>
      <c r="M1087" s="751" t="str">
        <f t="shared" si="32"/>
        <v>C0055</v>
      </c>
    </row>
    <row r="1088" spans="1:13">
      <c r="A1088" s="645" t="str">
        <f t="shared" si="33"/>
        <v/>
      </c>
      <c r="E1088" s="1054" t="s">
        <v>338</v>
      </c>
      <c r="F1088" s="1054"/>
      <c r="G1088" s="1054"/>
      <c r="H1088" s="1054"/>
      <c r="I1088" s="1054"/>
      <c r="K1088" s="669">
        <v>338.92430000000002</v>
      </c>
      <c r="M1088" s="751" t="str">
        <f t="shared" si="32"/>
        <v>C0055</v>
      </c>
    </row>
    <row r="1089" spans="1:13">
      <c r="A1089" s="645" t="str">
        <f t="shared" si="33"/>
        <v/>
      </c>
      <c r="I1089" s="667" t="s">
        <v>339</v>
      </c>
      <c r="K1089" s="670" t="s">
        <v>265</v>
      </c>
      <c r="M1089" s="751" t="str">
        <f t="shared" si="32"/>
        <v>C0055</v>
      </c>
    </row>
    <row r="1090" spans="1:13" ht="15.75" thickBot="1">
      <c r="A1090" s="645" t="str">
        <f t="shared" si="33"/>
        <v/>
      </c>
      <c r="C1090" s="659"/>
      <c r="D1090" s="659"/>
      <c r="E1090" s="659"/>
      <c r="F1090" s="659"/>
      <c r="G1090" s="659"/>
      <c r="H1090" s="659"/>
      <c r="I1090" s="665" t="s">
        <v>340</v>
      </c>
      <c r="J1090" s="659"/>
      <c r="K1090" s="668" t="s">
        <v>265</v>
      </c>
      <c r="M1090" s="751" t="str">
        <f t="shared" si="32"/>
        <v>C0055</v>
      </c>
    </row>
    <row r="1091" spans="1:13" ht="15.75" thickBot="1">
      <c r="A1091" s="645" t="str">
        <f t="shared" si="33"/>
        <v/>
      </c>
      <c r="C1091" s="656" t="s">
        <v>341</v>
      </c>
      <c r="D1091" s="659"/>
      <c r="E1091" s="657" t="s">
        <v>325</v>
      </c>
      <c r="F1091" s="657" t="s">
        <v>334</v>
      </c>
      <c r="G1091" s="659"/>
      <c r="H1091" s="657" t="s">
        <v>342</v>
      </c>
      <c r="I1091" s="1056" t="s">
        <v>343</v>
      </c>
      <c r="J1091" s="1056"/>
      <c r="K1091" s="1056"/>
      <c r="M1091" s="751" t="str">
        <f t="shared" ref="M1091:M1154" si="34">IF(C1091="TABELA DE PREÇOS DE CONSULTORIA",C1093,M1090)</f>
        <v>C0055</v>
      </c>
    </row>
    <row r="1092" spans="1:13" ht="15.75" thickBot="1">
      <c r="A1092" s="645" t="str">
        <f t="shared" si="33"/>
        <v/>
      </c>
      <c r="C1092" s="659"/>
      <c r="D1092" s="659"/>
      <c r="E1092" s="1056" t="s">
        <v>344</v>
      </c>
      <c r="F1092" s="1056"/>
      <c r="G1092" s="1056"/>
      <c r="H1092" s="1056"/>
      <c r="I1092" s="1056"/>
      <c r="J1092" s="659"/>
      <c r="K1092" s="666"/>
      <c r="M1092" s="751" t="str">
        <f t="shared" si="34"/>
        <v>C0055</v>
      </c>
    </row>
    <row r="1093" spans="1:13" ht="15.75" thickBot="1">
      <c r="A1093" s="645" t="str">
        <f t="shared" ref="A1093:A1156" si="35">IF(G1093="Custo unitário direto total",M1093,"")</f>
        <v/>
      </c>
      <c r="C1093" s="656" t="s">
        <v>345</v>
      </c>
      <c r="D1093" s="659"/>
      <c r="E1093" s="657" t="s">
        <v>325</v>
      </c>
      <c r="F1093" s="657" t="s">
        <v>334</v>
      </c>
      <c r="G1093" s="659"/>
      <c r="H1093" s="657" t="s">
        <v>343</v>
      </c>
      <c r="I1093" s="1056" t="s">
        <v>343</v>
      </c>
      <c r="J1093" s="1056"/>
      <c r="K1093" s="1056"/>
      <c r="M1093" s="751" t="str">
        <f t="shared" si="34"/>
        <v>C0055</v>
      </c>
    </row>
    <row r="1094" spans="1:13" ht="15.75" thickBot="1">
      <c r="A1094" s="645" t="str">
        <f t="shared" si="35"/>
        <v/>
      </c>
      <c r="C1094" s="659"/>
      <c r="D1094" s="659"/>
      <c r="E1094" s="1056" t="s">
        <v>346</v>
      </c>
      <c r="F1094" s="1056"/>
      <c r="G1094" s="1056"/>
      <c r="H1094" s="1056"/>
      <c r="I1094" s="1056"/>
      <c r="J1094" s="659"/>
      <c r="K1094" s="666"/>
      <c r="M1094" s="751" t="str">
        <f t="shared" si="34"/>
        <v>C0055</v>
      </c>
    </row>
    <row r="1095" spans="1:13" ht="15.75" thickBot="1">
      <c r="A1095" s="645" t="str">
        <f t="shared" si="35"/>
        <v/>
      </c>
      <c r="C1095" s="659"/>
      <c r="D1095" s="659"/>
      <c r="E1095" s="659"/>
      <c r="F1095" s="659"/>
      <c r="G1095" s="659"/>
      <c r="H1095" s="659"/>
      <c r="I1095" s="665" t="s">
        <v>850</v>
      </c>
      <c r="J1095" s="659"/>
      <c r="K1095" s="668">
        <v>338.92430000000002</v>
      </c>
      <c r="M1095" s="751" t="str">
        <f t="shared" si="34"/>
        <v>C0055</v>
      </c>
    </row>
    <row r="1096" spans="1:13" ht="15.75" thickBot="1">
      <c r="A1096" s="645" t="str">
        <f t="shared" si="35"/>
        <v/>
      </c>
      <c r="C1096" s="656" t="s">
        <v>347</v>
      </c>
      <c r="D1096" s="659"/>
      <c r="E1096" s="657" t="s">
        <v>146</v>
      </c>
      <c r="F1096" s="657" t="s">
        <v>325</v>
      </c>
      <c r="G1096" s="657" t="s">
        <v>334</v>
      </c>
      <c r="H1096" s="659"/>
      <c r="I1096" s="657" t="s">
        <v>343</v>
      </c>
      <c r="J1096" s="1056" t="s">
        <v>343</v>
      </c>
      <c r="K1096" s="1056"/>
      <c r="M1096" s="751" t="str">
        <f t="shared" si="34"/>
        <v>C0055</v>
      </c>
    </row>
    <row r="1097" spans="1:13" ht="15.75" thickBot="1">
      <c r="A1097" s="645" t="str">
        <f t="shared" si="35"/>
        <v/>
      </c>
      <c r="C1097" s="659"/>
      <c r="D1097" s="659"/>
      <c r="E1097" s="1056" t="s">
        <v>348</v>
      </c>
      <c r="F1097" s="1056"/>
      <c r="G1097" s="1056"/>
      <c r="H1097" s="1056"/>
      <c r="I1097" s="1056"/>
      <c r="J1097" s="659"/>
      <c r="K1097" s="668"/>
      <c r="M1097" s="751" t="str">
        <f t="shared" si="34"/>
        <v>C0055</v>
      </c>
    </row>
    <row r="1098" spans="1:13" ht="15.75" thickBot="1">
      <c r="A1098" s="645" t="str">
        <f t="shared" si="35"/>
        <v/>
      </c>
      <c r="C1098" s="1057" t="s">
        <v>349</v>
      </c>
      <c r="D1098" s="1057"/>
      <c r="E1098" s="1058" t="s">
        <v>325</v>
      </c>
      <c r="F1098" s="1058" t="s">
        <v>334</v>
      </c>
      <c r="G1098" s="1058" t="s">
        <v>350</v>
      </c>
      <c r="H1098" s="1058"/>
      <c r="I1098" s="1058"/>
      <c r="K1098" s="1056" t="s">
        <v>343</v>
      </c>
      <c r="M1098" s="751" t="str">
        <f t="shared" si="34"/>
        <v>C0055</v>
      </c>
    </row>
    <row r="1099" spans="1:13" ht="15.75" thickBot="1">
      <c r="A1099" s="645" t="str">
        <f t="shared" si="35"/>
        <v/>
      </c>
      <c r="C1099" s="1057"/>
      <c r="D1099" s="1057"/>
      <c r="E1099" s="1058"/>
      <c r="F1099" s="1058"/>
      <c r="G1099" s="657" t="s">
        <v>139</v>
      </c>
      <c r="H1099" s="657" t="s">
        <v>140</v>
      </c>
      <c r="I1099" s="657" t="s">
        <v>141</v>
      </c>
      <c r="J1099" s="659"/>
      <c r="K1099" s="1056"/>
      <c r="M1099" s="751" t="str">
        <f t="shared" si="34"/>
        <v>C0055</v>
      </c>
    </row>
    <row r="1100" spans="1:13">
      <c r="A1100" s="645" t="str">
        <f t="shared" si="35"/>
        <v/>
      </c>
      <c r="E1100" s="1054" t="s">
        <v>351</v>
      </c>
      <c r="F1100" s="1054"/>
      <c r="G1100" s="1054"/>
      <c r="H1100" s="1054"/>
      <c r="I1100" s="1054"/>
      <c r="M1100" s="751" t="str">
        <f t="shared" si="34"/>
        <v>C0055</v>
      </c>
    </row>
    <row r="1101" spans="1:13" ht="15.75" thickBot="1">
      <c r="A1101" s="645" t="str">
        <f t="shared" si="35"/>
        <v>C0055</v>
      </c>
      <c r="C1101" s="647"/>
      <c r="D1101" s="647"/>
      <c r="E1101" s="647"/>
      <c r="F1101" s="647"/>
      <c r="G1101" s="1055" t="s">
        <v>352</v>
      </c>
      <c r="H1101" s="1055"/>
      <c r="I1101" s="1055"/>
      <c r="J1101" s="647"/>
      <c r="K1101" s="671">
        <v>338.92</v>
      </c>
      <c r="M1101" s="751" t="str">
        <f t="shared" si="34"/>
        <v>C0055</v>
      </c>
    </row>
    <row r="1102" spans="1:13" ht="15.75" thickTop="1">
      <c r="A1102" s="645" t="str">
        <f t="shared" si="35"/>
        <v/>
      </c>
      <c r="C1102" s="672" t="s">
        <v>851</v>
      </c>
      <c r="M1102" s="751" t="str">
        <f t="shared" si="34"/>
        <v>C0055</v>
      </c>
    </row>
    <row r="1103" spans="1:13">
      <c r="A1103" s="645" t="str">
        <f t="shared" si="35"/>
        <v/>
      </c>
      <c r="M1103" s="751" t="str">
        <f t="shared" si="34"/>
        <v>C0055</v>
      </c>
    </row>
    <row r="1104" spans="1:13" ht="23.25" thickBot="1">
      <c r="A1104" s="645" t="str">
        <f t="shared" si="35"/>
        <v/>
      </c>
      <c r="C1104" s="646"/>
      <c r="D1104" s="647"/>
      <c r="E1104" s="647"/>
      <c r="F1104" s="647"/>
      <c r="G1104" s="647"/>
      <c r="H1104" s="647"/>
      <c r="I1104" s="647"/>
      <c r="J1104" s="647"/>
      <c r="K1104" s="648"/>
      <c r="M1104" s="751" t="str">
        <f t="shared" si="34"/>
        <v>C0055</v>
      </c>
    </row>
    <row r="1105" spans="1:13" ht="18.75" thickTop="1">
      <c r="A1105" s="645" t="str">
        <f t="shared" si="35"/>
        <v/>
      </c>
      <c r="C1105" s="650" t="s">
        <v>829</v>
      </c>
      <c r="F1105" s="650"/>
      <c r="M1105" s="751" t="str">
        <f t="shared" si="34"/>
        <v>C0056</v>
      </c>
    </row>
    <row r="1106" spans="1:13" ht="15.75">
      <c r="A1106" s="645" t="str">
        <f t="shared" si="35"/>
        <v/>
      </c>
      <c r="C1106" s="652" t="s">
        <v>322</v>
      </c>
      <c r="F1106" s="652" t="s">
        <v>830</v>
      </c>
      <c r="I1106" s="653" t="s">
        <v>831</v>
      </c>
      <c r="J1106" s="654">
        <v>1.1951000000000001</v>
      </c>
      <c r="K1106" s="652" t="s">
        <v>321</v>
      </c>
      <c r="M1106" s="751" t="str">
        <f t="shared" si="34"/>
        <v>C0056</v>
      </c>
    </row>
    <row r="1107" spans="1:13" ht="16.5" thickBot="1">
      <c r="A1107" s="645" t="str">
        <f t="shared" si="35"/>
        <v/>
      </c>
      <c r="C1107" s="655" t="s">
        <v>1076</v>
      </c>
      <c r="D1107" s="1059" t="s">
        <v>1077</v>
      </c>
      <c r="E1107" s="1059"/>
      <c r="F1107" s="1059"/>
      <c r="G1107" s="1059"/>
      <c r="H1107" s="1059"/>
      <c r="I1107" s="1059"/>
      <c r="J1107" s="1060" t="s">
        <v>323</v>
      </c>
      <c r="K1107" s="1060"/>
      <c r="M1107" s="751" t="str">
        <f t="shared" si="34"/>
        <v>C0056</v>
      </c>
    </row>
    <row r="1108" spans="1:13" ht="15.75" thickBot="1">
      <c r="A1108" s="645" t="str">
        <f t="shared" si="35"/>
        <v/>
      </c>
      <c r="C1108" s="1057" t="s">
        <v>324</v>
      </c>
      <c r="D1108" s="1057"/>
      <c r="E1108" s="1058" t="s">
        <v>325</v>
      </c>
      <c r="F1108" s="1058" t="s">
        <v>326</v>
      </c>
      <c r="G1108" s="1058"/>
      <c r="H1108" s="1058" t="s">
        <v>327</v>
      </c>
      <c r="I1108" s="1058"/>
      <c r="K1108" s="658" t="s">
        <v>328</v>
      </c>
      <c r="M1108" s="751" t="str">
        <f t="shared" si="34"/>
        <v>C0056</v>
      </c>
    </row>
    <row r="1109" spans="1:13" ht="15.75" thickBot="1">
      <c r="A1109" s="645" t="str">
        <f t="shared" si="35"/>
        <v/>
      </c>
      <c r="C1109" s="1057"/>
      <c r="D1109" s="1057"/>
      <c r="E1109" s="1058"/>
      <c r="F1109" s="657" t="s">
        <v>834</v>
      </c>
      <c r="G1109" s="657" t="s">
        <v>330</v>
      </c>
      <c r="H1109" s="657" t="s">
        <v>297</v>
      </c>
      <c r="I1109" s="657" t="s">
        <v>269</v>
      </c>
      <c r="J1109" s="659"/>
      <c r="K1109" s="657" t="s">
        <v>331</v>
      </c>
      <c r="M1109" s="751" t="str">
        <f t="shared" si="34"/>
        <v>C0056</v>
      </c>
    </row>
    <row r="1110" spans="1:13">
      <c r="A1110" s="645" t="str">
        <f t="shared" si="35"/>
        <v/>
      </c>
      <c r="C1110" s="660" t="s">
        <v>1072</v>
      </c>
      <c r="D1110" s="661" t="s">
        <v>1073</v>
      </c>
      <c r="E1110" s="662">
        <v>1</v>
      </c>
      <c r="F1110" s="663">
        <v>1</v>
      </c>
      <c r="G1110" s="663">
        <v>0</v>
      </c>
      <c r="H1110" s="664">
        <v>178.1</v>
      </c>
      <c r="I1110" s="664">
        <v>69.2423</v>
      </c>
      <c r="K1110" s="664">
        <v>178.1</v>
      </c>
      <c r="M1110" s="751" t="str">
        <f t="shared" si="34"/>
        <v>C0056</v>
      </c>
    </row>
    <row r="1111" spans="1:13">
      <c r="A1111" s="645" t="str">
        <f t="shared" si="35"/>
        <v/>
      </c>
      <c r="C1111" s="660" t="s">
        <v>1074</v>
      </c>
      <c r="D1111" s="661" t="s">
        <v>1075</v>
      </c>
      <c r="E1111" s="662">
        <v>1</v>
      </c>
      <c r="F1111" s="663">
        <v>0.6</v>
      </c>
      <c r="G1111" s="663">
        <v>0.4</v>
      </c>
      <c r="H1111" s="664">
        <v>2.2160000000000002</v>
      </c>
      <c r="I1111" s="664">
        <v>1.5169999999999999</v>
      </c>
      <c r="K1111" s="664">
        <v>1.9363999999999999</v>
      </c>
      <c r="M1111" s="751" t="str">
        <f t="shared" si="34"/>
        <v>C0056</v>
      </c>
    </row>
    <row r="1112" spans="1:13" ht="15.75" thickBot="1">
      <c r="A1112" s="645" t="str">
        <f t="shared" si="35"/>
        <v/>
      </c>
      <c r="C1112" s="659"/>
      <c r="D1112" s="659"/>
      <c r="E1112" s="659"/>
      <c r="F1112" s="659"/>
      <c r="G1112" s="659"/>
      <c r="H1112" s="659"/>
      <c r="I1112" s="665" t="s">
        <v>332</v>
      </c>
      <c r="J1112" s="659"/>
      <c r="K1112" s="666">
        <v>180.03639999999999</v>
      </c>
      <c r="M1112" s="751" t="str">
        <f t="shared" si="34"/>
        <v>C0056</v>
      </c>
    </row>
    <row r="1113" spans="1:13" ht="15.75" thickBot="1">
      <c r="A1113" s="645" t="str">
        <f t="shared" si="35"/>
        <v/>
      </c>
      <c r="C1113" s="656" t="s">
        <v>333</v>
      </c>
      <c r="D1113" s="659"/>
      <c r="E1113" s="657" t="s">
        <v>325</v>
      </c>
      <c r="F1113" s="657" t="s">
        <v>334</v>
      </c>
      <c r="G1113" s="659"/>
      <c r="H1113" s="657" t="s">
        <v>327</v>
      </c>
      <c r="I1113" s="1056" t="s">
        <v>335</v>
      </c>
      <c r="J1113" s="1056"/>
      <c r="K1113" s="1056"/>
      <c r="M1113" s="751" t="str">
        <f t="shared" si="34"/>
        <v>C0056</v>
      </c>
    </row>
    <row r="1114" spans="1:13">
      <c r="A1114" s="645" t="str">
        <f t="shared" si="35"/>
        <v/>
      </c>
      <c r="C1114" s="660" t="s">
        <v>700</v>
      </c>
      <c r="D1114" s="661" t="s">
        <v>701</v>
      </c>
      <c r="E1114" s="662">
        <v>2</v>
      </c>
      <c r="F1114" s="660" t="s">
        <v>299</v>
      </c>
      <c r="H1114" s="664">
        <v>36.510800000000003</v>
      </c>
      <c r="K1114" s="664">
        <v>73.021600000000007</v>
      </c>
      <c r="M1114" s="751" t="str">
        <f t="shared" si="34"/>
        <v>C0056</v>
      </c>
    </row>
    <row r="1115" spans="1:13">
      <c r="A1115" s="645" t="str">
        <f t="shared" si="35"/>
        <v/>
      </c>
      <c r="E1115" s="1054" t="s">
        <v>336</v>
      </c>
      <c r="F1115" s="1054"/>
      <c r="G1115" s="1054"/>
      <c r="H1115" s="1054"/>
      <c r="I1115" s="1054"/>
      <c r="K1115" s="664">
        <v>73.021600000000007</v>
      </c>
      <c r="M1115" s="751" t="str">
        <f t="shared" si="34"/>
        <v>C0056</v>
      </c>
    </row>
    <row r="1116" spans="1:13" ht="15.75" thickBot="1">
      <c r="A1116" s="645" t="str">
        <f t="shared" si="35"/>
        <v/>
      </c>
      <c r="C1116" s="659"/>
      <c r="D1116" s="659"/>
      <c r="E1116" s="1056" t="s">
        <v>337</v>
      </c>
      <c r="F1116" s="1056"/>
      <c r="G1116" s="1056"/>
      <c r="H1116" s="1056"/>
      <c r="I1116" s="1056"/>
      <c r="J1116" s="659"/>
      <c r="K1116" s="668">
        <v>253.05799999999999</v>
      </c>
      <c r="M1116" s="751" t="str">
        <f t="shared" si="34"/>
        <v>C0056</v>
      </c>
    </row>
    <row r="1117" spans="1:13">
      <c r="A1117" s="645" t="str">
        <f t="shared" si="35"/>
        <v/>
      </c>
      <c r="E1117" s="1054" t="s">
        <v>338</v>
      </c>
      <c r="F1117" s="1054"/>
      <c r="G1117" s="1054"/>
      <c r="H1117" s="1054"/>
      <c r="I1117" s="1054"/>
      <c r="K1117" s="669">
        <v>211.74629999999999</v>
      </c>
      <c r="M1117" s="751" t="str">
        <f t="shared" si="34"/>
        <v>C0056</v>
      </c>
    </row>
    <row r="1118" spans="1:13">
      <c r="A1118" s="645" t="str">
        <f t="shared" si="35"/>
        <v/>
      </c>
      <c r="I1118" s="667" t="s">
        <v>339</v>
      </c>
      <c r="K1118" s="670" t="s">
        <v>265</v>
      </c>
      <c r="M1118" s="751" t="str">
        <f t="shared" si="34"/>
        <v>C0056</v>
      </c>
    </row>
    <row r="1119" spans="1:13" ht="15.75" thickBot="1">
      <c r="A1119" s="645" t="str">
        <f t="shared" si="35"/>
        <v/>
      </c>
      <c r="C1119" s="659"/>
      <c r="D1119" s="659"/>
      <c r="E1119" s="659"/>
      <c r="F1119" s="659"/>
      <c r="G1119" s="659"/>
      <c r="H1119" s="659"/>
      <c r="I1119" s="665" t="s">
        <v>340</v>
      </c>
      <c r="J1119" s="659"/>
      <c r="K1119" s="668" t="s">
        <v>265</v>
      </c>
      <c r="M1119" s="751" t="str">
        <f t="shared" si="34"/>
        <v>C0056</v>
      </c>
    </row>
    <row r="1120" spans="1:13" ht="15.75" thickBot="1">
      <c r="A1120" s="645" t="str">
        <f t="shared" si="35"/>
        <v/>
      </c>
      <c r="C1120" s="656" t="s">
        <v>341</v>
      </c>
      <c r="D1120" s="659"/>
      <c r="E1120" s="657" t="s">
        <v>325</v>
      </c>
      <c r="F1120" s="657" t="s">
        <v>334</v>
      </c>
      <c r="G1120" s="659"/>
      <c r="H1120" s="657" t="s">
        <v>342</v>
      </c>
      <c r="I1120" s="1056" t="s">
        <v>343</v>
      </c>
      <c r="J1120" s="1056"/>
      <c r="K1120" s="1056"/>
      <c r="M1120" s="751" t="str">
        <f t="shared" si="34"/>
        <v>C0056</v>
      </c>
    </row>
    <row r="1121" spans="1:13" ht="15.75" thickBot="1">
      <c r="A1121" s="645" t="str">
        <f t="shared" si="35"/>
        <v/>
      </c>
      <c r="C1121" s="659"/>
      <c r="D1121" s="659"/>
      <c r="E1121" s="1056" t="s">
        <v>344</v>
      </c>
      <c r="F1121" s="1056"/>
      <c r="G1121" s="1056"/>
      <c r="H1121" s="1056"/>
      <c r="I1121" s="1056"/>
      <c r="J1121" s="659"/>
      <c r="K1121" s="666"/>
      <c r="M1121" s="751" t="str">
        <f t="shared" si="34"/>
        <v>C0056</v>
      </c>
    </row>
    <row r="1122" spans="1:13" ht="15.75" thickBot="1">
      <c r="A1122" s="645" t="str">
        <f t="shared" si="35"/>
        <v/>
      </c>
      <c r="C1122" s="656" t="s">
        <v>345</v>
      </c>
      <c r="D1122" s="659"/>
      <c r="E1122" s="657" t="s">
        <v>325</v>
      </c>
      <c r="F1122" s="657" t="s">
        <v>334</v>
      </c>
      <c r="G1122" s="659"/>
      <c r="H1122" s="657" t="s">
        <v>343</v>
      </c>
      <c r="I1122" s="1056" t="s">
        <v>343</v>
      </c>
      <c r="J1122" s="1056"/>
      <c r="K1122" s="1056"/>
      <c r="M1122" s="751" t="str">
        <f t="shared" si="34"/>
        <v>C0056</v>
      </c>
    </row>
    <row r="1123" spans="1:13" ht="15.75" thickBot="1">
      <c r="A1123" s="645" t="str">
        <f t="shared" si="35"/>
        <v/>
      </c>
      <c r="C1123" s="659"/>
      <c r="D1123" s="659"/>
      <c r="E1123" s="1056" t="s">
        <v>346</v>
      </c>
      <c r="F1123" s="1056"/>
      <c r="G1123" s="1056"/>
      <c r="H1123" s="1056"/>
      <c r="I1123" s="1056"/>
      <c r="J1123" s="659"/>
      <c r="K1123" s="666"/>
      <c r="M1123" s="751" t="str">
        <f t="shared" si="34"/>
        <v>C0056</v>
      </c>
    </row>
    <row r="1124" spans="1:13" ht="15.75" thickBot="1">
      <c r="A1124" s="645" t="str">
        <f t="shared" si="35"/>
        <v/>
      </c>
      <c r="C1124" s="659"/>
      <c r="D1124" s="659"/>
      <c r="E1124" s="659"/>
      <c r="F1124" s="659"/>
      <c r="G1124" s="659"/>
      <c r="H1124" s="659"/>
      <c r="I1124" s="665" t="s">
        <v>850</v>
      </c>
      <c r="J1124" s="659"/>
      <c r="K1124" s="668">
        <v>211.74629999999999</v>
      </c>
      <c r="M1124" s="751" t="str">
        <f t="shared" si="34"/>
        <v>C0056</v>
      </c>
    </row>
    <row r="1125" spans="1:13" ht="15.75" thickBot="1">
      <c r="A1125" s="645" t="str">
        <f t="shared" si="35"/>
        <v/>
      </c>
      <c r="C1125" s="656" t="s">
        <v>347</v>
      </c>
      <c r="D1125" s="659"/>
      <c r="E1125" s="657" t="s">
        <v>146</v>
      </c>
      <c r="F1125" s="657" t="s">
        <v>325</v>
      </c>
      <c r="G1125" s="657" t="s">
        <v>334</v>
      </c>
      <c r="H1125" s="659"/>
      <c r="I1125" s="657" t="s">
        <v>343</v>
      </c>
      <c r="J1125" s="1056" t="s">
        <v>343</v>
      </c>
      <c r="K1125" s="1056"/>
      <c r="M1125" s="751" t="str">
        <f t="shared" si="34"/>
        <v>C0056</v>
      </c>
    </row>
    <row r="1126" spans="1:13" ht="15.75" thickBot="1">
      <c r="A1126" s="645" t="str">
        <f t="shared" si="35"/>
        <v/>
      </c>
      <c r="C1126" s="659"/>
      <c r="D1126" s="659"/>
      <c r="E1126" s="1056" t="s">
        <v>348</v>
      </c>
      <c r="F1126" s="1056"/>
      <c r="G1126" s="1056"/>
      <c r="H1126" s="1056"/>
      <c r="I1126" s="1056"/>
      <c r="J1126" s="659"/>
      <c r="K1126" s="668"/>
      <c r="M1126" s="751" t="str">
        <f t="shared" si="34"/>
        <v>C0056</v>
      </c>
    </row>
    <row r="1127" spans="1:13" ht="15.75" thickBot="1">
      <c r="A1127" s="645" t="str">
        <f t="shared" si="35"/>
        <v/>
      </c>
      <c r="C1127" s="1057" t="s">
        <v>349</v>
      </c>
      <c r="D1127" s="1057"/>
      <c r="E1127" s="1058" t="s">
        <v>325</v>
      </c>
      <c r="F1127" s="1058" t="s">
        <v>334</v>
      </c>
      <c r="G1127" s="1058" t="s">
        <v>350</v>
      </c>
      <c r="H1127" s="1058"/>
      <c r="I1127" s="1058"/>
      <c r="K1127" s="1056" t="s">
        <v>343</v>
      </c>
      <c r="M1127" s="751" t="str">
        <f t="shared" si="34"/>
        <v>C0056</v>
      </c>
    </row>
    <row r="1128" spans="1:13" ht="15.75" thickBot="1">
      <c r="A1128" s="645" t="str">
        <f t="shared" si="35"/>
        <v/>
      </c>
      <c r="C1128" s="1057"/>
      <c r="D1128" s="1057"/>
      <c r="E1128" s="1058"/>
      <c r="F1128" s="1058"/>
      <c r="G1128" s="657" t="s">
        <v>139</v>
      </c>
      <c r="H1128" s="657" t="s">
        <v>140</v>
      </c>
      <c r="I1128" s="657" t="s">
        <v>141</v>
      </c>
      <c r="J1128" s="659"/>
      <c r="K1128" s="1056"/>
      <c r="M1128" s="751" t="str">
        <f t="shared" si="34"/>
        <v>C0056</v>
      </c>
    </row>
    <row r="1129" spans="1:13">
      <c r="A1129" s="645" t="str">
        <f t="shared" si="35"/>
        <v/>
      </c>
      <c r="E1129" s="1054" t="s">
        <v>351</v>
      </c>
      <c r="F1129" s="1054"/>
      <c r="G1129" s="1054"/>
      <c r="H1129" s="1054"/>
      <c r="I1129" s="1054"/>
      <c r="M1129" s="751" t="str">
        <f t="shared" si="34"/>
        <v>C0056</v>
      </c>
    </row>
    <row r="1130" spans="1:13" ht="15.75" thickBot="1">
      <c r="A1130" s="645" t="str">
        <f t="shared" si="35"/>
        <v>C0056</v>
      </c>
      <c r="C1130" s="647"/>
      <c r="D1130" s="647"/>
      <c r="E1130" s="647"/>
      <c r="F1130" s="647"/>
      <c r="G1130" s="1055" t="s">
        <v>352</v>
      </c>
      <c r="H1130" s="1055"/>
      <c r="I1130" s="1055"/>
      <c r="J1130" s="647"/>
      <c r="K1130" s="671">
        <v>211.75</v>
      </c>
      <c r="M1130" s="751" t="str">
        <f t="shared" si="34"/>
        <v>C0056</v>
      </c>
    </row>
    <row r="1131" spans="1:13" ht="15.75" thickTop="1">
      <c r="A1131" s="645" t="str">
        <f t="shared" si="35"/>
        <v/>
      </c>
      <c r="C1131" s="672" t="s">
        <v>851</v>
      </c>
      <c r="M1131" s="751" t="str">
        <f t="shared" si="34"/>
        <v>C0056</v>
      </c>
    </row>
    <row r="1132" spans="1:13">
      <c r="A1132" s="645" t="str">
        <f t="shared" si="35"/>
        <v/>
      </c>
      <c r="M1132" s="751" t="str">
        <f t="shared" si="34"/>
        <v>C0056</v>
      </c>
    </row>
    <row r="1133" spans="1:13" ht="23.25" thickBot="1">
      <c r="A1133" s="645" t="str">
        <f t="shared" si="35"/>
        <v/>
      </c>
      <c r="C1133" s="646"/>
      <c r="D1133" s="647"/>
      <c r="E1133" s="647"/>
      <c r="F1133" s="647"/>
      <c r="G1133" s="647"/>
      <c r="H1133" s="647"/>
      <c r="I1133" s="647"/>
      <c r="J1133" s="647"/>
      <c r="K1133" s="648"/>
      <c r="M1133" s="751" t="str">
        <f t="shared" si="34"/>
        <v>C0056</v>
      </c>
    </row>
    <row r="1134" spans="1:13" ht="18.75" thickTop="1">
      <c r="A1134" s="645" t="str">
        <f t="shared" si="35"/>
        <v/>
      </c>
      <c r="C1134" s="650" t="s">
        <v>829</v>
      </c>
      <c r="F1134" s="650"/>
      <c r="M1134" s="751" t="str">
        <f t="shared" si="34"/>
        <v>C0057</v>
      </c>
    </row>
    <row r="1135" spans="1:13" ht="15.75">
      <c r="A1135" s="645" t="str">
        <f t="shared" si="35"/>
        <v/>
      </c>
      <c r="C1135" s="652" t="s">
        <v>322</v>
      </c>
      <c r="F1135" s="652" t="s">
        <v>830</v>
      </c>
      <c r="I1135" s="653" t="s">
        <v>831</v>
      </c>
      <c r="J1135" s="654">
        <v>1.86727</v>
      </c>
      <c r="K1135" s="652" t="s">
        <v>321</v>
      </c>
      <c r="M1135" s="751" t="str">
        <f t="shared" si="34"/>
        <v>C0057</v>
      </c>
    </row>
    <row r="1136" spans="1:13" ht="16.5" thickBot="1">
      <c r="A1136" s="645" t="str">
        <f t="shared" si="35"/>
        <v/>
      </c>
      <c r="C1136" s="655" t="s">
        <v>1078</v>
      </c>
      <c r="D1136" s="1059" t="s">
        <v>1079</v>
      </c>
      <c r="E1136" s="1059"/>
      <c r="F1136" s="1059"/>
      <c r="G1136" s="1059"/>
      <c r="H1136" s="1059"/>
      <c r="I1136" s="1059"/>
      <c r="J1136" s="1060" t="s">
        <v>323</v>
      </c>
      <c r="K1136" s="1060"/>
      <c r="M1136" s="751" t="str">
        <f t="shared" si="34"/>
        <v>C0057</v>
      </c>
    </row>
    <row r="1137" spans="1:13" ht="15.75" thickBot="1">
      <c r="A1137" s="645" t="str">
        <f t="shared" si="35"/>
        <v/>
      </c>
      <c r="C1137" s="1057" t="s">
        <v>324</v>
      </c>
      <c r="D1137" s="1057"/>
      <c r="E1137" s="1058" t="s">
        <v>325</v>
      </c>
      <c r="F1137" s="1058" t="s">
        <v>326</v>
      </c>
      <c r="G1137" s="1058"/>
      <c r="H1137" s="1058" t="s">
        <v>327</v>
      </c>
      <c r="I1137" s="1058"/>
      <c r="K1137" s="658" t="s">
        <v>328</v>
      </c>
      <c r="M1137" s="751" t="str">
        <f t="shared" si="34"/>
        <v>C0057</v>
      </c>
    </row>
    <row r="1138" spans="1:13" ht="15.75" thickBot="1">
      <c r="A1138" s="645" t="str">
        <f t="shared" si="35"/>
        <v/>
      </c>
      <c r="C1138" s="1057"/>
      <c r="D1138" s="1057"/>
      <c r="E1138" s="1058"/>
      <c r="F1138" s="657" t="s">
        <v>834</v>
      </c>
      <c r="G1138" s="657" t="s">
        <v>330</v>
      </c>
      <c r="H1138" s="657" t="s">
        <v>297</v>
      </c>
      <c r="I1138" s="657" t="s">
        <v>269</v>
      </c>
      <c r="J1138" s="659"/>
      <c r="K1138" s="657" t="s">
        <v>331</v>
      </c>
      <c r="M1138" s="751" t="str">
        <f t="shared" si="34"/>
        <v>C0057</v>
      </c>
    </row>
    <row r="1139" spans="1:13">
      <c r="A1139" s="645" t="str">
        <f t="shared" si="35"/>
        <v/>
      </c>
      <c r="C1139" s="660" t="s">
        <v>1072</v>
      </c>
      <c r="D1139" s="661" t="s">
        <v>1073</v>
      </c>
      <c r="E1139" s="662">
        <v>1</v>
      </c>
      <c r="F1139" s="663">
        <v>1</v>
      </c>
      <c r="G1139" s="663">
        <v>0</v>
      </c>
      <c r="H1139" s="664">
        <v>178.1</v>
      </c>
      <c r="I1139" s="664">
        <v>69.2423</v>
      </c>
      <c r="K1139" s="664">
        <v>178.1</v>
      </c>
      <c r="M1139" s="751" t="str">
        <f t="shared" si="34"/>
        <v>C0057</v>
      </c>
    </row>
    <row r="1140" spans="1:13">
      <c r="A1140" s="645" t="str">
        <f t="shared" si="35"/>
        <v/>
      </c>
      <c r="C1140" s="660" t="s">
        <v>1074</v>
      </c>
      <c r="D1140" s="661" t="s">
        <v>1075</v>
      </c>
      <c r="E1140" s="662">
        <v>1</v>
      </c>
      <c r="F1140" s="663">
        <v>0.37</v>
      </c>
      <c r="G1140" s="663">
        <v>0.63</v>
      </c>
      <c r="H1140" s="664">
        <v>2.2160000000000002</v>
      </c>
      <c r="I1140" s="664">
        <v>1.5169999999999999</v>
      </c>
      <c r="K1140" s="664">
        <v>1.7756000000000001</v>
      </c>
      <c r="M1140" s="751" t="str">
        <f t="shared" si="34"/>
        <v>C0057</v>
      </c>
    </row>
    <row r="1141" spans="1:13" ht="15.75" thickBot="1">
      <c r="A1141" s="645" t="str">
        <f t="shared" si="35"/>
        <v/>
      </c>
      <c r="C1141" s="659"/>
      <c r="D1141" s="659"/>
      <c r="E1141" s="659"/>
      <c r="F1141" s="659"/>
      <c r="G1141" s="659"/>
      <c r="H1141" s="659"/>
      <c r="I1141" s="665" t="s">
        <v>332</v>
      </c>
      <c r="J1141" s="659"/>
      <c r="K1141" s="666">
        <v>179.87559999999999</v>
      </c>
      <c r="M1141" s="751" t="str">
        <f t="shared" si="34"/>
        <v>C0057</v>
      </c>
    </row>
    <row r="1142" spans="1:13" ht="15.75" thickBot="1">
      <c r="A1142" s="645" t="str">
        <f t="shared" si="35"/>
        <v/>
      </c>
      <c r="C1142" s="656" t="s">
        <v>333</v>
      </c>
      <c r="D1142" s="659"/>
      <c r="E1142" s="657" t="s">
        <v>325</v>
      </c>
      <c r="F1142" s="657" t="s">
        <v>334</v>
      </c>
      <c r="G1142" s="659"/>
      <c r="H1142" s="657" t="s">
        <v>327</v>
      </c>
      <c r="I1142" s="1056" t="s">
        <v>335</v>
      </c>
      <c r="J1142" s="1056"/>
      <c r="K1142" s="1056"/>
      <c r="M1142" s="751" t="str">
        <f t="shared" si="34"/>
        <v>C0057</v>
      </c>
    </row>
    <row r="1143" spans="1:13">
      <c r="A1143" s="645" t="str">
        <f t="shared" si="35"/>
        <v/>
      </c>
      <c r="C1143" s="660" t="s">
        <v>700</v>
      </c>
      <c r="D1143" s="661" t="s">
        <v>701</v>
      </c>
      <c r="E1143" s="662">
        <v>2</v>
      </c>
      <c r="F1143" s="660" t="s">
        <v>299</v>
      </c>
      <c r="H1143" s="664">
        <v>36.510800000000003</v>
      </c>
      <c r="K1143" s="664">
        <v>73.021600000000007</v>
      </c>
      <c r="M1143" s="751" t="str">
        <f t="shared" si="34"/>
        <v>C0057</v>
      </c>
    </row>
    <row r="1144" spans="1:13">
      <c r="A1144" s="645" t="str">
        <f t="shared" si="35"/>
        <v/>
      </c>
      <c r="E1144" s="1054" t="s">
        <v>336</v>
      </c>
      <c r="F1144" s="1054"/>
      <c r="G1144" s="1054"/>
      <c r="H1144" s="1054"/>
      <c r="I1144" s="1054"/>
      <c r="K1144" s="664">
        <v>73.021600000000007</v>
      </c>
      <c r="M1144" s="751" t="str">
        <f t="shared" si="34"/>
        <v>C0057</v>
      </c>
    </row>
    <row r="1145" spans="1:13" ht="15.75" thickBot="1">
      <c r="A1145" s="645" t="str">
        <f t="shared" si="35"/>
        <v/>
      </c>
      <c r="C1145" s="659"/>
      <c r="D1145" s="659"/>
      <c r="E1145" s="1056" t="s">
        <v>337</v>
      </c>
      <c r="F1145" s="1056"/>
      <c r="G1145" s="1056"/>
      <c r="H1145" s="1056"/>
      <c r="I1145" s="1056"/>
      <c r="J1145" s="659"/>
      <c r="K1145" s="668">
        <v>252.8972</v>
      </c>
      <c r="M1145" s="751" t="str">
        <f t="shared" si="34"/>
        <v>C0057</v>
      </c>
    </row>
    <row r="1146" spans="1:13">
      <c r="A1146" s="645" t="str">
        <f t="shared" si="35"/>
        <v/>
      </c>
      <c r="E1146" s="1054" t="s">
        <v>338</v>
      </c>
      <c r="F1146" s="1054"/>
      <c r="G1146" s="1054"/>
      <c r="H1146" s="1054"/>
      <c r="I1146" s="1054"/>
      <c r="K1146" s="669">
        <v>135.43690000000001</v>
      </c>
      <c r="M1146" s="751" t="str">
        <f t="shared" si="34"/>
        <v>C0057</v>
      </c>
    </row>
    <row r="1147" spans="1:13">
      <c r="A1147" s="645" t="str">
        <f t="shared" si="35"/>
        <v/>
      </c>
      <c r="I1147" s="667" t="s">
        <v>339</v>
      </c>
      <c r="K1147" s="670" t="s">
        <v>265</v>
      </c>
      <c r="M1147" s="751" t="str">
        <f t="shared" si="34"/>
        <v>C0057</v>
      </c>
    </row>
    <row r="1148" spans="1:13" ht="15.75" thickBot="1">
      <c r="A1148" s="645" t="str">
        <f t="shared" si="35"/>
        <v/>
      </c>
      <c r="C1148" s="659"/>
      <c r="D1148" s="659"/>
      <c r="E1148" s="659"/>
      <c r="F1148" s="659"/>
      <c r="G1148" s="659"/>
      <c r="H1148" s="659"/>
      <c r="I1148" s="665" t="s">
        <v>340</v>
      </c>
      <c r="J1148" s="659"/>
      <c r="K1148" s="668" t="s">
        <v>265</v>
      </c>
      <c r="M1148" s="751" t="str">
        <f t="shared" si="34"/>
        <v>C0057</v>
      </c>
    </row>
    <row r="1149" spans="1:13" ht="15.75" thickBot="1">
      <c r="A1149" s="645" t="str">
        <f t="shared" si="35"/>
        <v/>
      </c>
      <c r="C1149" s="656" t="s">
        <v>341</v>
      </c>
      <c r="D1149" s="659"/>
      <c r="E1149" s="657" t="s">
        <v>325</v>
      </c>
      <c r="F1149" s="657" t="s">
        <v>334</v>
      </c>
      <c r="G1149" s="659"/>
      <c r="H1149" s="657" t="s">
        <v>342</v>
      </c>
      <c r="I1149" s="1056" t="s">
        <v>343</v>
      </c>
      <c r="J1149" s="1056"/>
      <c r="K1149" s="1056"/>
      <c r="M1149" s="751" t="str">
        <f t="shared" si="34"/>
        <v>C0057</v>
      </c>
    </row>
    <row r="1150" spans="1:13" ht="15.75" thickBot="1">
      <c r="A1150" s="645" t="str">
        <f t="shared" si="35"/>
        <v/>
      </c>
      <c r="C1150" s="659"/>
      <c r="D1150" s="659"/>
      <c r="E1150" s="1056" t="s">
        <v>344</v>
      </c>
      <c r="F1150" s="1056"/>
      <c r="G1150" s="1056"/>
      <c r="H1150" s="1056"/>
      <c r="I1150" s="1056"/>
      <c r="J1150" s="659"/>
      <c r="K1150" s="666"/>
      <c r="M1150" s="751" t="str">
        <f t="shared" si="34"/>
        <v>C0057</v>
      </c>
    </row>
    <row r="1151" spans="1:13" ht="15.75" thickBot="1">
      <c r="A1151" s="645" t="str">
        <f t="shared" si="35"/>
        <v/>
      </c>
      <c r="C1151" s="656" t="s">
        <v>345</v>
      </c>
      <c r="D1151" s="659"/>
      <c r="E1151" s="657" t="s">
        <v>325</v>
      </c>
      <c r="F1151" s="657" t="s">
        <v>334</v>
      </c>
      <c r="G1151" s="659"/>
      <c r="H1151" s="657" t="s">
        <v>343</v>
      </c>
      <c r="I1151" s="1056" t="s">
        <v>343</v>
      </c>
      <c r="J1151" s="1056"/>
      <c r="K1151" s="1056"/>
      <c r="M1151" s="751" t="str">
        <f t="shared" si="34"/>
        <v>C0057</v>
      </c>
    </row>
    <row r="1152" spans="1:13" ht="15.75" thickBot="1">
      <c r="A1152" s="645" t="str">
        <f t="shared" si="35"/>
        <v/>
      </c>
      <c r="C1152" s="659"/>
      <c r="D1152" s="659"/>
      <c r="E1152" s="1056" t="s">
        <v>346</v>
      </c>
      <c r="F1152" s="1056"/>
      <c r="G1152" s="1056"/>
      <c r="H1152" s="1056"/>
      <c r="I1152" s="1056"/>
      <c r="J1152" s="659"/>
      <c r="K1152" s="666"/>
      <c r="M1152" s="751" t="str">
        <f t="shared" si="34"/>
        <v>C0057</v>
      </c>
    </row>
    <row r="1153" spans="1:13" ht="15.75" thickBot="1">
      <c r="A1153" s="645" t="str">
        <f t="shared" si="35"/>
        <v/>
      </c>
      <c r="C1153" s="659"/>
      <c r="D1153" s="659"/>
      <c r="E1153" s="659"/>
      <c r="F1153" s="659"/>
      <c r="G1153" s="659"/>
      <c r="H1153" s="659"/>
      <c r="I1153" s="665" t="s">
        <v>850</v>
      </c>
      <c r="J1153" s="659"/>
      <c r="K1153" s="668">
        <v>135.43690000000001</v>
      </c>
      <c r="M1153" s="751" t="str">
        <f t="shared" si="34"/>
        <v>C0057</v>
      </c>
    </row>
    <row r="1154" spans="1:13" ht="15.75" thickBot="1">
      <c r="A1154" s="645" t="str">
        <f t="shared" si="35"/>
        <v/>
      </c>
      <c r="C1154" s="656" t="s">
        <v>347</v>
      </c>
      <c r="D1154" s="659"/>
      <c r="E1154" s="657" t="s">
        <v>146</v>
      </c>
      <c r="F1154" s="657" t="s">
        <v>325</v>
      </c>
      <c r="G1154" s="657" t="s">
        <v>334</v>
      </c>
      <c r="H1154" s="659"/>
      <c r="I1154" s="657" t="s">
        <v>343</v>
      </c>
      <c r="J1154" s="1056" t="s">
        <v>343</v>
      </c>
      <c r="K1154" s="1056"/>
      <c r="M1154" s="751" t="str">
        <f t="shared" si="34"/>
        <v>C0057</v>
      </c>
    </row>
    <row r="1155" spans="1:13" ht="15.75" thickBot="1">
      <c r="A1155" s="645" t="str">
        <f t="shared" si="35"/>
        <v/>
      </c>
      <c r="C1155" s="659"/>
      <c r="D1155" s="659"/>
      <c r="E1155" s="1056" t="s">
        <v>348</v>
      </c>
      <c r="F1155" s="1056"/>
      <c r="G1155" s="1056"/>
      <c r="H1155" s="1056"/>
      <c r="I1155" s="1056"/>
      <c r="J1155" s="659"/>
      <c r="K1155" s="668"/>
      <c r="M1155" s="751" t="str">
        <f t="shared" ref="M1155:M1218" si="36">IF(C1155="TABELA DE PREÇOS DE CONSULTORIA",C1157,M1154)</f>
        <v>C0057</v>
      </c>
    </row>
    <row r="1156" spans="1:13" ht="15.75" thickBot="1">
      <c r="A1156" s="645" t="str">
        <f t="shared" si="35"/>
        <v/>
      </c>
      <c r="C1156" s="1057" t="s">
        <v>349</v>
      </c>
      <c r="D1156" s="1057"/>
      <c r="E1156" s="1058" t="s">
        <v>325</v>
      </c>
      <c r="F1156" s="1058" t="s">
        <v>334</v>
      </c>
      <c r="G1156" s="1058" t="s">
        <v>350</v>
      </c>
      <c r="H1156" s="1058"/>
      <c r="I1156" s="1058"/>
      <c r="K1156" s="1056" t="s">
        <v>343</v>
      </c>
      <c r="M1156" s="751" t="str">
        <f t="shared" si="36"/>
        <v>C0057</v>
      </c>
    </row>
    <row r="1157" spans="1:13" ht="15.75" thickBot="1">
      <c r="A1157" s="645" t="str">
        <f t="shared" ref="A1157:A1220" si="37">IF(G1157="Custo unitário direto total",M1157,"")</f>
        <v/>
      </c>
      <c r="C1157" s="1057"/>
      <c r="D1157" s="1057"/>
      <c r="E1157" s="1058"/>
      <c r="F1157" s="1058"/>
      <c r="G1157" s="657" t="s">
        <v>139</v>
      </c>
      <c r="H1157" s="657" t="s">
        <v>140</v>
      </c>
      <c r="I1157" s="657" t="s">
        <v>141</v>
      </c>
      <c r="J1157" s="659"/>
      <c r="K1157" s="1056"/>
      <c r="M1157" s="751" t="str">
        <f t="shared" si="36"/>
        <v>C0057</v>
      </c>
    </row>
    <row r="1158" spans="1:13">
      <c r="A1158" s="645" t="str">
        <f t="shared" si="37"/>
        <v/>
      </c>
      <c r="E1158" s="1054" t="s">
        <v>351</v>
      </c>
      <c r="F1158" s="1054"/>
      <c r="G1158" s="1054"/>
      <c r="H1158" s="1054"/>
      <c r="I1158" s="1054"/>
      <c r="M1158" s="751" t="str">
        <f t="shared" si="36"/>
        <v>C0057</v>
      </c>
    </row>
    <row r="1159" spans="1:13" ht="15.75" thickBot="1">
      <c r="A1159" s="645" t="str">
        <f t="shared" si="37"/>
        <v>C0057</v>
      </c>
      <c r="C1159" s="647"/>
      <c r="D1159" s="647"/>
      <c r="E1159" s="647"/>
      <c r="F1159" s="647"/>
      <c r="G1159" s="1055" t="s">
        <v>352</v>
      </c>
      <c r="H1159" s="1055"/>
      <c r="I1159" s="1055"/>
      <c r="J1159" s="647"/>
      <c r="K1159" s="671">
        <v>135.44</v>
      </c>
      <c r="M1159" s="751" t="str">
        <f t="shared" si="36"/>
        <v>C0057</v>
      </c>
    </row>
    <row r="1160" spans="1:13" ht="15.75" thickTop="1">
      <c r="A1160" s="645" t="str">
        <f t="shared" si="37"/>
        <v/>
      </c>
      <c r="C1160" s="672" t="s">
        <v>851</v>
      </c>
      <c r="M1160" s="751" t="str">
        <f t="shared" si="36"/>
        <v>C0057</v>
      </c>
    </row>
    <row r="1161" spans="1:13">
      <c r="A1161" s="645" t="str">
        <f t="shared" si="37"/>
        <v/>
      </c>
      <c r="M1161" s="751" t="str">
        <f t="shared" si="36"/>
        <v>C0057</v>
      </c>
    </row>
    <row r="1162" spans="1:13" ht="23.25" thickBot="1">
      <c r="A1162" s="645" t="str">
        <f t="shared" si="37"/>
        <v/>
      </c>
      <c r="C1162" s="646"/>
      <c r="D1162" s="647"/>
      <c r="E1162" s="647"/>
      <c r="F1162" s="647"/>
      <c r="G1162" s="647"/>
      <c r="H1162" s="647"/>
      <c r="I1162" s="647"/>
      <c r="J1162" s="647"/>
      <c r="K1162" s="648"/>
      <c r="M1162" s="751" t="str">
        <f t="shared" si="36"/>
        <v>C0057</v>
      </c>
    </row>
    <row r="1163" spans="1:13" ht="18.75" thickTop="1">
      <c r="A1163" s="645" t="str">
        <f t="shared" si="37"/>
        <v/>
      </c>
      <c r="C1163" s="650" t="s">
        <v>829</v>
      </c>
      <c r="F1163" s="650"/>
      <c r="M1163" s="751" t="str">
        <f t="shared" si="36"/>
        <v>C0058</v>
      </c>
    </row>
    <row r="1164" spans="1:13" ht="15.75">
      <c r="A1164" s="645" t="str">
        <f t="shared" si="37"/>
        <v/>
      </c>
      <c r="C1164" s="652" t="s">
        <v>322</v>
      </c>
      <c r="F1164" s="652" t="s">
        <v>830</v>
      </c>
      <c r="I1164" s="653" t="s">
        <v>831</v>
      </c>
      <c r="J1164" s="654">
        <v>2.2981099999999999</v>
      </c>
      <c r="K1164" s="652" t="s">
        <v>321</v>
      </c>
      <c r="M1164" s="751" t="str">
        <f t="shared" si="36"/>
        <v>C0058</v>
      </c>
    </row>
    <row r="1165" spans="1:13" ht="16.5" thickBot="1">
      <c r="A1165" s="645" t="str">
        <f t="shared" si="37"/>
        <v/>
      </c>
      <c r="C1165" s="655" t="s">
        <v>1080</v>
      </c>
      <c r="D1165" s="1059" t="s">
        <v>1081</v>
      </c>
      <c r="E1165" s="1059"/>
      <c r="F1165" s="1059"/>
      <c r="G1165" s="1059"/>
      <c r="H1165" s="1059"/>
      <c r="I1165" s="1059"/>
      <c r="J1165" s="1060" t="s">
        <v>323</v>
      </c>
      <c r="K1165" s="1060"/>
      <c r="M1165" s="751" t="str">
        <f t="shared" si="36"/>
        <v>C0058</v>
      </c>
    </row>
    <row r="1166" spans="1:13" ht="15.75" thickBot="1">
      <c r="A1166" s="645" t="str">
        <f t="shared" si="37"/>
        <v/>
      </c>
      <c r="C1166" s="1057" t="s">
        <v>324</v>
      </c>
      <c r="D1166" s="1057"/>
      <c r="E1166" s="1058" t="s">
        <v>325</v>
      </c>
      <c r="F1166" s="1058" t="s">
        <v>326</v>
      </c>
      <c r="G1166" s="1058"/>
      <c r="H1166" s="1058" t="s">
        <v>327</v>
      </c>
      <c r="I1166" s="1058"/>
      <c r="K1166" s="658" t="s">
        <v>328</v>
      </c>
      <c r="M1166" s="751" t="str">
        <f t="shared" si="36"/>
        <v>C0058</v>
      </c>
    </row>
    <row r="1167" spans="1:13" ht="15.75" thickBot="1">
      <c r="A1167" s="645" t="str">
        <f t="shared" si="37"/>
        <v/>
      </c>
      <c r="C1167" s="1057"/>
      <c r="D1167" s="1057"/>
      <c r="E1167" s="1058"/>
      <c r="F1167" s="657" t="s">
        <v>834</v>
      </c>
      <c r="G1167" s="657" t="s">
        <v>330</v>
      </c>
      <c r="H1167" s="657" t="s">
        <v>297</v>
      </c>
      <c r="I1167" s="657" t="s">
        <v>269</v>
      </c>
      <c r="J1167" s="659"/>
      <c r="K1167" s="657" t="s">
        <v>331</v>
      </c>
      <c r="M1167" s="751" t="str">
        <f t="shared" si="36"/>
        <v>C0058</v>
      </c>
    </row>
    <row r="1168" spans="1:13">
      <c r="A1168" s="645" t="str">
        <f t="shared" si="37"/>
        <v/>
      </c>
      <c r="C1168" s="660" t="s">
        <v>1072</v>
      </c>
      <c r="D1168" s="661" t="s">
        <v>1073</v>
      </c>
      <c r="E1168" s="662">
        <v>1</v>
      </c>
      <c r="F1168" s="663">
        <v>1</v>
      </c>
      <c r="G1168" s="663">
        <v>0</v>
      </c>
      <c r="H1168" s="664">
        <v>178.1</v>
      </c>
      <c r="I1168" s="664">
        <v>69.2423</v>
      </c>
      <c r="K1168" s="664">
        <v>178.1</v>
      </c>
      <c r="M1168" s="751" t="str">
        <f t="shared" si="36"/>
        <v>C0058</v>
      </c>
    </row>
    <row r="1169" spans="1:13">
      <c r="A1169" s="645" t="str">
        <f t="shared" si="37"/>
        <v/>
      </c>
      <c r="C1169" s="660" t="s">
        <v>1074</v>
      </c>
      <c r="D1169" s="661" t="s">
        <v>1075</v>
      </c>
      <c r="E1169" s="662">
        <v>1</v>
      </c>
      <c r="F1169" s="663">
        <v>0.23</v>
      </c>
      <c r="G1169" s="663">
        <v>0.77</v>
      </c>
      <c r="H1169" s="664">
        <v>2.2160000000000002</v>
      </c>
      <c r="I1169" s="664">
        <v>1.5169999999999999</v>
      </c>
      <c r="K1169" s="664">
        <v>1.6778</v>
      </c>
      <c r="M1169" s="751" t="str">
        <f t="shared" si="36"/>
        <v>C0058</v>
      </c>
    </row>
    <row r="1170" spans="1:13" ht="15.75" thickBot="1">
      <c r="A1170" s="645" t="str">
        <f t="shared" si="37"/>
        <v/>
      </c>
      <c r="C1170" s="659"/>
      <c r="D1170" s="659"/>
      <c r="E1170" s="659"/>
      <c r="F1170" s="659"/>
      <c r="G1170" s="659"/>
      <c r="H1170" s="659"/>
      <c r="I1170" s="665" t="s">
        <v>332</v>
      </c>
      <c r="J1170" s="659"/>
      <c r="K1170" s="666">
        <v>179.77780000000001</v>
      </c>
      <c r="M1170" s="751" t="str">
        <f t="shared" si="36"/>
        <v>C0058</v>
      </c>
    </row>
    <row r="1171" spans="1:13" ht="15.75" thickBot="1">
      <c r="A1171" s="645" t="str">
        <f t="shared" si="37"/>
        <v/>
      </c>
      <c r="C1171" s="656" t="s">
        <v>333</v>
      </c>
      <c r="D1171" s="659"/>
      <c r="E1171" s="657" t="s">
        <v>325</v>
      </c>
      <c r="F1171" s="657" t="s">
        <v>334</v>
      </c>
      <c r="G1171" s="659"/>
      <c r="H1171" s="657" t="s">
        <v>327</v>
      </c>
      <c r="I1171" s="1056" t="s">
        <v>335</v>
      </c>
      <c r="J1171" s="1056"/>
      <c r="K1171" s="1056"/>
      <c r="M1171" s="751" t="str">
        <f t="shared" si="36"/>
        <v>C0058</v>
      </c>
    </row>
    <row r="1172" spans="1:13">
      <c r="A1172" s="645" t="str">
        <f t="shared" si="37"/>
        <v/>
      </c>
      <c r="C1172" s="660" t="s">
        <v>700</v>
      </c>
      <c r="D1172" s="661" t="s">
        <v>701</v>
      </c>
      <c r="E1172" s="662">
        <v>2</v>
      </c>
      <c r="F1172" s="660" t="s">
        <v>299</v>
      </c>
      <c r="H1172" s="664">
        <v>36.510800000000003</v>
      </c>
      <c r="K1172" s="664">
        <v>73.021600000000007</v>
      </c>
      <c r="M1172" s="751" t="str">
        <f t="shared" si="36"/>
        <v>C0058</v>
      </c>
    </row>
    <row r="1173" spans="1:13">
      <c r="A1173" s="645" t="str">
        <f t="shared" si="37"/>
        <v/>
      </c>
      <c r="E1173" s="1054" t="s">
        <v>336</v>
      </c>
      <c r="F1173" s="1054"/>
      <c r="G1173" s="1054"/>
      <c r="H1173" s="1054"/>
      <c r="I1173" s="1054"/>
      <c r="K1173" s="664">
        <v>73.021600000000007</v>
      </c>
      <c r="M1173" s="751" t="str">
        <f t="shared" si="36"/>
        <v>C0058</v>
      </c>
    </row>
    <row r="1174" spans="1:13" ht="15.75" thickBot="1">
      <c r="A1174" s="645" t="str">
        <f t="shared" si="37"/>
        <v/>
      </c>
      <c r="C1174" s="659"/>
      <c r="D1174" s="659"/>
      <c r="E1174" s="1056" t="s">
        <v>337</v>
      </c>
      <c r="F1174" s="1056"/>
      <c r="G1174" s="1056"/>
      <c r="H1174" s="1056"/>
      <c r="I1174" s="1056"/>
      <c r="J1174" s="659"/>
      <c r="K1174" s="668">
        <v>252.79939999999999</v>
      </c>
      <c r="M1174" s="751" t="str">
        <f t="shared" si="36"/>
        <v>C0058</v>
      </c>
    </row>
    <row r="1175" spans="1:13">
      <c r="A1175" s="645" t="str">
        <f t="shared" si="37"/>
        <v/>
      </c>
      <c r="E1175" s="1054" t="s">
        <v>338</v>
      </c>
      <c r="F1175" s="1054"/>
      <c r="G1175" s="1054"/>
      <c r="H1175" s="1054"/>
      <c r="I1175" s="1054"/>
      <c r="K1175" s="669">
        <v>110.00320000000001</v>
      </c>
      <c r="M1175" s="751" t="str">
        <f t="shared" si="36"/>
        <v>C0058</v>
      </c>
    </row>
    <row r="1176" spans="1:13">
      <c r="A1176" s="645" t="str">
        <f t="shared" si="37"/>
        <v/>
      </c>
      <c r="I1176" s="667" t="s">
        <v>339</v>
      </c>
      <c r="K1176" s="670" t="s">
        <v>265</v>
      </c>
      <c r="M1176" s="751" t="str">
        <f t="shared" si="36"/>
        <v>C0058</v>
      </c>
    </row>
    <row r="1177" spans="1:13" ht="15.75" thickBot="1">
      <c r="A1177" s="645" t="str">
        <f t="shared" si="37"/>
        <v/>
      </c>
      <c r="C1177" s="659"/>
      <c r="D1177" s="659"/>
      <c r="E1177" s="659"/>
      <c r="F1177" s="659"/>
      <c r="G1177" s="659"/>
      <c r="H1177" s="659"/>
      <c r="I1177" s="665" t="s">
        <v>340</v>
      </c>
      <c r="J1177" s="659"/>
      <c r="K1177" s="668" t="s">
        <v>265</v>
      </c>
      <c r="M1177" s="751" t="str">
        <f t="shared" si="36"/>
        <v>C0058</v>
      </c>
    </row>
    <row r="1178" spans="1:13" ht="15.75" thickBot="1">
      <c r="A1178" s="645" t="str">
        <f t="shared" si="37"/>
        <v/>
      </c>
      <c r="C1178" s="656" t="s">
        <v>341</v>
      </c>
      <c r="D1178" s="659"/>
      <c r="E1178" s="657" t="s">
        <v>325</v>
      </c>
      <c r="F1178" s="657" t="s">
        <v>334</v>
      </c>
      <c r="G1178" s="659"/>
      <c r="H1178" s="657" t="s">
        <v>342</v>
      </c>
      <c r="I1178" s="1056" t="s">
        <v>343</v>
      </c>
      <c r="J1178" s="1056"/>
      <c r="K1178" s="1056"/>
      <c r="M1178" s="751" t="str">
        <f t="shared" si="36"/>
        <v>C0058</v>
      </c>
    </row>
    <row r="1179" spans="1:13" ht="15.75" thickBot="1">
      <c r="A1179" s="645" t="str">
        <f t="shared" si="37"/>
        <v/>
      </c>
      <c r="C1179" s="659"/>
      <c r="D1179" s="659"/>
      <c r="E1179" s="1056" t="s">
        <v>344</v>
      </c>
      <c r="F1179" s="1056"/>
      <c r="G1179" s="1056"/>
      <c r="H1179" s="1056"/>
      <c r="I1179" s="1056"/>
      <c r="J1179" s="659"/>
      <c r="K1179" s="666"/>
      <c r="M1179" s="751" t="str">
        <f t="shared" si="36"/>
        <v>C0058</v>
      </c>
    </row>
    <row r="1180" spans="1:13" ht="15.75" thickBot="1">
      <c r="A1180" s="645" t="str">
        <f t="shared" si="37"/>
        <v/>
      </c>
      <c r="C1180" s="656" t="s">
        <v>345</v>
      </c>
      <c r="D1180" s="659"/>
      <c r="E1180" s="657" t="s">
        <v>325</v>
      </c>
      <c r="F1180" s="657" t="s">
        <v>334</v>
      </c>
      <c r="G1180" s="659"/>
      <c r="H1180" s="657" t="s">
        <v>343</v>
      </c>
      <c r="I1180" s="1056" t="s">
        <v>343</v>
      </c>
      <c r="J1180" s="1056"/>
      <c r="K1180" s="1056"/>
      <c r="M1180" s="751" t="str">
        <f t="shared" si="36"/>
        <v>C0058</v>
      </c>
    </row>
    <row r="1181" spans="1:13" ht="15.75" thickBot="1">
      <c r="A1181" s="645" t="str">
        <f t="shared" si="37"/>
        <v/>
      </c>
      <c r="C1181" s="659"/>
      <c r="D1181" s="659"/>
      <c r="E1181" s="1056" t="s">
        <v>346</v>
      </c>
      <c r="F1181" s="1056"/>
      <c r="G1181" s="1056"/>
      <c r="H1181" s="1056"/>
      <c r="I1181" s="1056"/>
      <c r="J1181" s="659"/>
      <c r="K1181" s="666"/>
      <c r="M1181" s="751" t="str">
        <f t="shared" si="36"/>
        <v>C0058</v>
      </c>
    </row>
    <row r="1182" spans="1:13" ht="15.75" thickBot="1">
      <c r="A1182" s="645" t="str">
        <f t="shared" si="37"/>
        <v/>
      </c>
      <c r="C1182" s="659"/>
      <c r="D1182" s="659"/>
      <c r="E1182" s="659"/>
      <c r="F1182" s="659"/>
      <c r="G1182" s="659"/>
      <c r="H1182" s="659"/>
      <c r="I1182" s="665" t="s">
        <v>850</v>
      </c>
      <c r="J1182" s="659"/>
      <c r="K1182" s="668">
        <v>110.00320000000001</v>
      </c>
      <c r="M1182" s="751" t="str">
        <f t="shared" si="36"/>
        <v>C0058</v>
      </c>
    </row>
    <row r="1183" spans="1:13" ht="15.75" thickBot="1">
      <c r="A1183" s="645" t="str">
        <f t="shared" si="37"/>
        <v/>
      </c>
      <c r="C1183" s="656" t="s">
        <v>347</v>
      </c>
      <c r="D1183" s="659"/>
      <c r="E1183" s="657" t="s">
        <v>146</v>
      </c>
      <c r="F1183" s="657" t="s">
        <v>325</v>
      </c>
      <c r="G1183" s="657" t="s">
        <v>334</v>
      </c>
      <c r="H1183" s="659"/>
      <c r="I1183" s="657" t="s">
        <v>343</v>
      </c>
      <c r="J1183" s="1056" t="s">
        <v>343</v>
      </c>
      <c r="K1183" s="1056"/>
      <c r="M1183" s="751" t="str">
        <f t="shared" si="36"/>
        <v>C0058</v>
      </c>
    </row>
    <row r="1184" spans="1:13" ht="15.75" thickBot="1">
      <c r="A1184" s="645" t="str">
        <f t="shared" si="37"/>
        <v/>
      </c>
      <c r="C1184" s="659"/>
      <c r="D1184" s="659"/>
      <c r="E1184" s="1056" t="s">
        <v>348</v>
      </c>
      <c r="F1184" s="1056"/>
      <c r="G1184" s="1056"/>
      <c r="H1184" s="1056"/>
      <c r="I1184" s="1056"/>
      <c r="J1184" s="659"/>
      <c r="K1184" s="668"/>
      <c r="M1184" s="751" t="str">
        <f t="shared" si="36"/>
        <v>C0058</v>
      </c>
    </row>
    <row r="1185" spans="1:13" ht="15.75" thickBot="1">
      <c r="A1185" s="645" t="str">
        <f t="shared" si="37"/>
        <v/>
      </c>
      <c r="C1185" s="1057" t="s">
        <v>349</v>
      </c>
      <c r="D1185" s="1057"/>
      <c r="E1185" s="1058" t="s">
        <v>325</v>
      </c>
      <c r="F1185" s="1058" t="s">
        <v>334</v>
      </c>
      <c r="G1185" s="1058" t="s">
        <v>350</v>
      </c>
      <c r="H1185" s="1058"/>
      <c r="I1185" s="1058"/>
      <c r="K1185" s="1056" t="s">
        <v>343</v>
      </c>
      <c r="M1185" s="751" t="str">
        <f t="shared" si="36"/>
        <v>C0058</v>
      </c>
    </row>
    <row r="1186" spans="1:13" ht="15.75" thickBot="1">
      <c r="A1186" s="645" t="str">
        <f t="shared" si="37"/>
        <v/>
      </c>
      <c r="C1186" s="1057"/>
      <c r="D1186" s="1057"/>
      <c r="E1186" s="1058"/>
      <c r="F1186" s="1058"/>
      <c r="G1186" s="657" t="s">
        <v>139</v>
      </c>
      <c r="H1186" s="657" t="s">
        <v>140</v>
      </c>
      <c r="I1186" s="657" t="s">
        <v>141</v>
      </c>
      <c r="J1186" s="659"/>
      <c r="K1186" s="1056"/>
      <c r="M1186" s="751" t="str">
        <f t="shared" si="36"/>
        <v>C0058</v>
      </c>
    </row>
    <row r="1187" spans="1:13">
      <c r="A1187" s="645" t="str">
        <f t="shared" si="37"/>
        <v/>
      </c>
      <c r="E1187" s="1054" t="s">
        <v>351</v>
      </c>
      <c r="F1187" s="1054"/>
      <c r="G1187" s="1054"/>
      <c r="H1187" s="1054"/>
      <c r="I1187" s="1054"/>
      <c r="M1187" s="751" t="str">
        <f t="shared" si="36"/>
        <v>C0058</v>
      </c>
    </row>
    <row r="1188" spans="1:13" ht="15.75" thickBot="1">
      <c r="A1188" s="645" t="str">
        <f t="shared" si="37"/>
        <v>C0058</v>
      </c>
      <c r="C1188" s="647"/>
      <c r="D1188" s="647"/>
      <c r="E1188" s="647"/>
      <c r="F1188" s="647"/>
      <c r="G1188" s="1055" t="s">
        <v>352</v>
      </c>
      <c r="H1188" s="1055"/>
      <c r="I1188" s="1055"/>
      <c r="J1188" s="647"/>
      <c r="K1188" s="671">
        <v>110</v>
      </c>
      <c r="M1188" s="751" t="str">
        <f t="shared" si="36"/>
        <v>C0058</v>
      </c>
    </row>
    <row r="1189" spans="1:13" ht="15.75" thickTop="1">
      <c r="A1189" s="645" t="str">
        <f t="shared" si="37"/>
        <v/>
      </c>
      <c r="C1189" s="672" t="s">
        <v>851</v>
      </c>
      <c r="M1189" s="751" t="str">
        <f t="shared" si="36"/>
        <v>C0058</v>
      </c>
    </row>
    <row r="1190" spans="1:13">
      <c r="A1190" s="645" t="str">
        <f t="shared" si="37"/>
        <v/>
      </c>
      <c r="M1190" s="751" t="str">
        <f t="shared" si="36"/>
        <v>C0058</v>
      </c>
    </row>
    <row r="1191" spans="1:13" ht="23.25" thickBot="1">
      <c r="A1191" s="645" t="str">
        <f t="shared" si="37"/>
        <v/>
      </c>
      <c r="C1191" s="646"/>
      <c r="D1191" s="647"/>
      <c r="E1191" s="647"/>
      <c r="F1191" s="647"/>
      <c r="G1191" s="647"/>
      <c r="H1191" s="647"/>
      <c r="I1191" s="647"/>
      <c r="J1191" s="647"/>
      <c r="K1191" s="648"/>
      <c r="M1191" s="751" t="str">
        <f t="shared" si="36"/>
        <v>C0058</v>
      </c>
    </row>
    <row r="1192" spans="1:13" ht="18.75" thickTop="1">
      <c r="A1192" s="645" t="str">
        <f t="shared" si="37"/>
        <v/>
      </c>
      <c r="C1192" s="650" t="s">
        <v>829</v>
      </c>
      <c r="F1192" s="650"/>
      <c r="M1192" s="751" t="str">
        <f t="shared" si="36"/>
        <v>C0059</v>
      </c>
    </row>
    <row r="1193" spans="1:13" ht="15.75">
      <c r="A1193" s="645" t="str">
        <f t="shared" si="37"/>
        <v/>
      </c>
      <c r="C1193" s="652" t="s">
        <v>322</v>
      </c>
      <c r="F1193" s="652" t="s">
        <v>830</v>
      </c>
      <c r="I1193" s="653" t="s">
        <v>831</v>
      </c>
      <c r="J1193" s="673">
        <v>43.58</v>
      </c>
      <c r="K1193" s="652" t="s">
        <v>321</v>
      </c>
      <c r="M1193" s="751" t="str">
        <f t="shared" si="36"/>
        <v>C0059</v>
      </c>
    </row>
    <row r="1194" spans="1:13" ht="16.5" thickBot="1">
      <c r="A1194" s="645" t="str">
        <f t="shared" si="37"/>
        <v/>
      </c>
      <c r="C1194" s="655" t="s">
        <v>1082</v>
      </c>
      <c r="D1194" s="1059" t="s">
        <v>1083</v>
      </c>
      <c r="E1194" s="1059"/>
      <c r="F1194" s="1059"/>
      <c r="G1194" s="1059"/>
      <c r="H1194" s="1059"/>
      <c r="I1194" s="1059"/>
      <c r="J1194" s="1060" t="s">
        <v>323</v>
      </c>
      <c r="K1194" s="1060"/>
      <c r="M1194" s="751" t="str">
        <f t="shared" si="36"/>
        <v>C0059</v>
      </c>
    </row>
    <row r="1195" spans="1:13" ht="15.75" thickBot="1">
      <c r="A1195" s="645" t="str">
        <f t="shared" si="37"/>
        <v/>
      </c>
      <c r="C1195" s="1057" t="s">
        <v>324</v>
      </c>
      <c r="D1195" s="1057"/>
      <c r="E1195" s="1058" t="s">
        <v>325</v>
      </c>
      <c r="F1195" s="1058" t="s">
        <v>326</v>
      </c>
      <c r="G1195" s="1058"/>
      <c r="H1195" s="1058" t="s">
        <v>327</v>
      </c>
      <c r="I1195" s="1058"/>
      <c r="K1195" s="658" t="s">
        <v>328</v>
      </c>
      <c r="M1195" s="751" t="str">
        <f t="shared" si="36"/>
        <v>C0059</v>
      </c>
    </row>
    <row r="1196" spans="1:13" ht="15.75" thickBot="1">
      <c r="A1196" s="645" t="str">
        <f t="shared" si="37"/>
        <v/>
      </c>
      <c r="C1196" s="1057"/>
      <c r="D1196" s="1057"/>
      <c r="E1196" s="1058"/>
      <c r="F1196" s="657" t="s">
        <v>834</v>
      </c>
      <c r="G1196" s="657" t="s">
        <v>330</v>
      </c>
      <c r="H1196" s="657" t="s">
        <v>297</v>
      </c>
      <c r="I1196" s="657" t="s">
        <v>269</v>
      </c>
      <c r="J1196" s="659"/>
      <c r="K1196" s="657" t="s">
        <v>331</v>
      </c>
      <c r="M1196" s="751" t="str">
        <f t="shared" si="36"/>
        <v>C0059</v>
      </c>
    </row>
    <row r="1197" spans="1:13">
      <c r="A1197" s="645" t="str">
        <f t="shared" si="37"/>
        <v/>
      </c>
      <c r="C1197" s="660" t="s">
        <v>1084</v>
      </c>
      <c r="D1197" s="661" t="s">
        <v>1085</v>
      </c>
      <c r="E1197" s="662">
        <v>1</v>
      </c>
      <c r="F1197" s="663">
        <v>1</v>
      </c>
      <c r="G1197" s="663">
        <v>0</v>
      </c>
      <c r="H1197" s="664">
        <v>9.8707999999999991</v>
      </c>
      <c r="I1197" s="664">
        <v>6.4657999999999998</v>
      </c>
      <c r="K1197" s="664">
        <v>9.8707999999999991</v>
      </c>
      <c r="M1197" s="751" t="str">
        <f t="shared" si="36"/>
        <v>C0059</v>
      </c>
    </row>
    <row r="1198" spans="1:13" ht="28.5">
      <c r="A1198" s="645" t="str">
        <f t="shared" si="37"/>
        <v/>
      </c>
      <c r="C1198" s="660" t="s">
        <v>1062</v>
      </c>
      <c r="D1198" s="661" t="s">
        <v>1063</v>
      </c>
      <c r="E1198" s="662">
        <v>1</v>
      </c>
      <c r="F1198" s="663">
        <v>0.88</v>
      </c>
      <c r="G1198" s="663">
        <v>0.12</v>
      </c>
      <c r="H1198" s="664">
        <v>103.7971</v>
      </c>
      <c r="I1198" s="664">
        <v>49.339399999999998</v>
      </c>
      <c r="K1198" s="664">
        <v>97.262200000000007</v>
      </c>
      <c r="M1198" s="751" t="str">
        <f t="shared" si="36"/>
        <v>C0059</v>
      </c>
    </row>
    <row r="1199" spans="1:13" ht="15.75" thickBot="1">
      <c r="A1199" s="645" t="str">
        <f t="shared" si="37"/>
        <v/>
      </c>
      <c r="C1199" s="659"/>
      <c r="D1199" s="659"/>
      <c r="E1199" s="659"/>
      <c r="F1199" s="659"/>
      <c r="G1199" s="659"/>
      <c r="H1199" s="659"/>
      <c r="I1199" s="665" t="s">
        <v>332</v>
      </c>
      <c r="J1199" s="659"/>
      <c r="K1199" s="666">
        <v>107.133</v>
      </c>
      <c r="M1199" s="751" t="str">
        <f t="shared" si="36"/>
        <v>C0059</v>
      </c>
    </row>
    <row r="1200" spans="1:13" ht="15.75" thickBot="1">
      <c r="A1200" s="645" t="str">
        <f t="shared" si="37"/>
        <v/>
      </c>
      <c r="C1200" s="656" t="s">
        <v>333</v>
      </c>
      <c r="D1200" s="659"/>
      <c r="E1200" s="657" t="s">
        <v>325</v>
      </c>
      <c r="F1200" s="657" t="s">
        <v>334</v>
      </c>
      <c r="G1200" s="659"/>
      <c r="H1200" s="657" t="s">
        <v>327</v>
      </c>
      <c r="I1200" s="1056" t="s">
        <v>335</v>
      </c>
      <c r="J1200" s="1056"/>
      <c r="K1200" s="1056"/>
      <c r="M1200" s="751" t="str">
        <f t="shared" si="36"/>
        <v>C0059</v>
      </c>
    </row>
    <row r="1201" spans="1:13">
      <c r="A1201" s="645" t="str">
        <f t="shared" si="37"/>
        <v/>
      </c>
      <c r="C1201" s="660" t="s">
        <v>700</v>
      </c>
      <c r="D1201" s="661" t="s">
        <v>701</v>
      </c>
      <c r="E1201" s="662">
        <v>1</v>
      </c>
      <c r="F1201" s="660" t="s">
        <v>299</v>
      </c>
      <c r="H1201" s="664">
        <v>36.510800000000003</v>
      </c>
      <c r="K1201" s="664">
        <v>36.510800000000003</v>
      </c>
      <c r="M1201" s="751" t="str">
        <f t="shared" si="36"/>
        <v>C0059</v>
      </c>
    </row>
    <row r="1202" spans="1:13">
      <c r="A1202" s="645" t="str">
        <f t="shared" si="37"/>
        <v/>
      </c>
      <c r="E1202" s="1054" t="s">
        <v>336</v>
      </c>
      <c r="F1202" s="1054"/>
      <c r="G1202" s="1054"/>
      <c r="H1202" s="1054"/>
      <c r="I1202" s="1054"/>
      <c r="K1202" s="664">
        <v>36.510800000000003</v>
      </c>
      <c r="M1202" s="751" t="str">
        <f t="shared" si="36"/>
        <v>C0059</v>
      </c>
    </row>
    <row r="1203" spans="1:13" ht="15.75" thickBot="1">
      <c r="A1203" s="645" t="str">
        <f t="shared" si="37"/>
        <v/>
      </c>
      <c r="C1203" s="659"/>
      <c r="D1203" s="659"/>
      <c r="E1203" s="1056" t="s">
        <v>337</v>
      </c>
      <c r="F1203" s="1056"/>
      <c r="G1203" s="1056"/>
      <c r="H1203" s="1056"/>
      <c r="I1203" s="1056"/>
      <c r="J1203" s="659"/>
      <c r="K1203" s="668">
        <v>143.6438</v>
      </c>
      <c r="M1203" s="751" t="str">
        <f t="shared" si="36"/>
        <v>C0059</v>
      </c>
    </row>
    <row r="1204" spans="1:13">
      <c r="A1204" s="645" t="str">
        <f t="shared" si="37"/>
        <v/>
      </c>
      <c r="E1204" s="1054" t="s">
        <v>338</v>
      </c>
      <c r="F1204" s="1054"/>
      <c r="G1204" s="1054"/>
      <c r="H1204" s="1054"/>
      <c r="I1204" s="1054"/>
      <c r="K1204" s="669">
        <v>3.2961</v>
      </c>
      <c r="M1204" s="751" t="str">
        <f t="shared" si="36"/>
        <v>C0059</v>
      </c>
    </row>
    <row r="1205" spans="1:13">
      <c r="A1205" s="645" t="str">
        <f t="shared" si="37"/>
        <v/>
      </c>
      <c r="I1205" s="667" t="s">
        <v>339</v>
      </c>
      <c r="K1205" s="670" t="s">
        <v>265</v>
      </c>
      <c r="M1205" s="751" t="str">
        <f t="shared" si="36"/>
        <v>C0059</v>
      </c>
    </row>
    <row r="1206" spans="1:13" ht="15.75" thickBot="1">
      <c r="A1206" s="645" t="str">
        <f t="shared" si="37"/>
        <v/>
      </c>
      <c r="C1206" s="659"/>
      <c r="D1206" s="659"/>
      <c r="E1206" s="659"/>
      <c r="F1206" s="659"/>
      <c r="G1206" s="659"/>
      <c r="H1206" s="659"/>
      <c r="I1206" s="665" t="s">
        <v>340</v>
      </c>
      <c r="J1206" s="659"/>
      <c r="K1206" s="668" t="s">
        <v>265</v>
      </c>
      <c r="M1206" s="751" t="str">
        <f t="shared" si="36"/>
        <v>C0059</v>
      </c>
    </row>
    <row r="1207" spans="1:13" ht="15.75" thickBot="1">
      <c r="A1207" s="645" t="str">
        <f t="shared" si="37"/>
        <v/>
      </c>
      <c r="C1207" s="656" t="s">
        <v>341</v>
      </c>
      <c r="D1207" s="659"/>
      <c r="E1207" s="657" t="s">
        <v>325</v>
      </c>
      <c r="F1207" s="657" t="s">
        <v>334</v>
      </c>
      <c r="G1207" s="659"/>
      <c r="H1207" s="657" t="s">
        <v>342</v>
      </c>
      <c r="I1207" s="1056" t="s">
        <v>343</v>
      </c>
      <c r="J1207" s="1056"/>
      <c r="K1207" s="1056"/>
      <c r="M1207" s="751" t="str">
        <f t="shared" si="36"/>
        <v>C0059</v>
      </c>
    </row>
    <row r="1208" spans="1:13" ht="15.75" thickBot="1">
      <c r="A1208" s="645" t="str">
        <f t="shared" si="37"/>
        <v/>
      </c>
      <c r="C1208" s="659"/>
      <c r="D1208" s="659"/>
      <c r="E1208" s="1056" t="s">
        <v>344</v>
      </c>
      <c r="F1208" s="1056"/>
      <c r="G1208" s="1056"/>
      <c r="H1208" s="1056"/>
      <c r="I1208" s="1056"/>
      <c r="J1208" s="659"/>
      <c r="K1208" s="666"/>
      <c r="M1208" s="751" t="str">
        <f t="shared" si="36"/>
        <v>C0059</v>
      </c>
    </row>
    <row r="1209" spans="1:13" ht="15.75" thickBot="1">
      <c r="A1209" s="645" t="str">
        <f t="shared" si="37"/>
        <v/>
      </c>
      <c r="C1209" s="656" t="s">
        <v>345</v>
      </c>
      <c r="D1209" s="659"/>
      <c r="E1209" s="657" t="s">
        <v>325</v>
      </c>
      <c r="F1209" s="657" t="s">
        <v>334</v>
      </c>
      <c r="G1209" s="659"/>
      <c r="H1209" s="657" t="s">
        <v>343</v>
      </c>
      <c r="I1209" s="1056" t="s">
        <v>343</v>
      </c>
      <c r="J1209" s="1056"/>
      <c r="K1209" s="1056"/>
      <c r="M1209" s="751" t="str">
        <f t="shared" si="36"/>
        <v>C0059</v>
      </c>
    </row>
    <row r="1210" spans="1:13" ht="15.75" thickBot="1">
      <c r="A1210" s="645" t="str">
        <f t="shared" si="37"/>
        <v/>
      </c>
      <c r="C1210" s="659"/>
      <c r="D1210" s="659"/>
      <c r="E1210" s="1056" t="s">
        <v>346</v>
      </c>
      <c r="F1210" s="1056"/>
      <c r="G1210" s="1056"/>
      <c r="H1210" s="1056"/>
      <c r="I1210" s="1056"/>
      <c r="J1210" s="659"/>
      <c r="K1210" s="666"/>
      <c r="M1210" s="751" t="str">
        <f t="shared" si="36"/>
        <v>C0059</v>
      </c>
    </row>
    <row r="1211" spans="1:13" ht="15.75" thickBot="1">
      <c r="A1211" s="645" t="str">
        <f t="shared" si="37"/>
        <v/>
      </c>
      <c r="C1211" s="659"/>
      <c r="D1211" s="659"/>
      <c r="E1211" s="659"/>
      <c r="F1211" s="659"/>
      <c r="G1211" s="659"/>
      <c r="H1211" s="659"/>
      <c r="I1211" s="665" t="s">
        <v>850</v>
      </c>
      <c r="J1211" s="659"/>
      <c r="K1211" s="668">
        <v>3.2961</v>
      </c>
      <c r="M1211" s="751" t="str">
        <f t="shared" si="36"/>
        <v>C0059</v>
      </c>
    </row>
    <row r="1212" spans="1:13" ht="15.75" thickBot="1">
      <c r="A1212" s="645" t="str">
        <f t="shared" si="37"/>
        <v/>
      </c>
      <c r="C1212" s="656" t="s">
        <v>347</v>
      </c>
      <c r="D1212" s="659"/>
      <c r="E1212" s="657" t="s">
        <v>146</v>
      </c>
      <c r="F1212" s="657" t="s">
        <v>325</v>
      </c>
      <c r="G1212" s="657" t="s">
        <v>334</v>
      </c>
      <c r="H1212" s="659"/>
      <c r="I1212" s="657" t="s">
        <v>343</v>
      </c>
      <c r="J1212" s="1056" t="s">
        <v>343</v>
      </c>
      <c r="K1212" s="1056"/>
      <c r="M1212" s="751" t="str">
        <f t="shared" si="36"/>
        <v>C0059</v>
      </c>
    </row>
    <row r="1213" spans="1:13" ht="15.75" thickBot="1">
      <c r="A1213" s="645" t="str">
        <f t="shared" si="37"/>
        <v/>
      </c>
      <c r="C1213" s="659"/>
      <c r="D1213" s="659"/>
      <c r="E1213" s="1056" t="s">
        <v>348</v>
      </c>
      <c r="F1213" s="1056"/>
      <c r="G1213" s="1056"/>
      <c r="H1213" s="1056"/>
      <c r="I1213" s="1056"/>
      <c r="J1213" s="659"/>
      <c r="K1213" s="668"/>
      <c r="M1213" s="751" t="str">
        <f t="shared" si="36"/>
        <v>C0059</v>
      </c>
    </row>
    <row r="1214" spans="1:13" ht="15.75" thickBot="1">
      <c r="A1214" s="645" t="str">
        <f t="shared" si="37"/>
        <v/>
      </c>
      <c r="C1214" s="1057" t="s">
        <v>349</v>
      </c>
      <c r="D1214" s="1057"/>
      <c r="E1214" s="1058" t="s">
        <v>325</v>
      </c>
      <c r="F1214" s="1058" t="s">
        <v>334</v>
      </c>
      <c r="G1214" s="1058" t="s">
        <v>350</v>
      </c>
      <c r="H1214" s="1058"/>
      <c r="I1214" s="1058"/>
      <c r="K1214" s="1056" t="s">
        <v>343</v>
      </c>
      <c r="M1214" s="751" t="str">
        <f t="shared" si="36"/>
        <v>C0059</v>
      </c>
    </row>
    <row r="1215" spans="1:13" ht="15.75" thickBot="1">
      <c r="A1215" s="645" t="str">
        <f t="shared" si="37"/>
        <v/>
      </c>
      <c r="C1215" s="1057"/>
      <c r="D1215" s="1057"/>
      <c r="E1215" s="1058"/>
      <c r="F1215" s="1058"/>
      <c r="G1215" s="657" t="s">
        <v>139</v>
      </c>
      <c r="H1215" s="657" t="s">
        <v>140</v>
      </c>
      <c r="I1215" s="657" t="s">
        <v>141</v>
      </c>
      <c r="J1215" s="659"/>
      <c r="K1215" s="1056"/>
      <c r="M1215" s="751" t="str">
        <f t="shared" si="36"/>
        <v>C0059</v>
      </c>
    </row>
    <row r="1216" spans="1:13">
      <c r="A1216" s="645" t="str">
        <f t="shared" si="37"/>
        <v/>
      </c>
      <c r="E1216" s="1054" t="s">
        <v>351</v>
      </c>
      <c r="F1216" s="1054"/>
      <c r="G1216" s="1054"/>
      <c r="H1216" s="1054"/>
      <c r="I1216" s="1054"/>
      <c r="M1216" s="751" t="str">
        <f t="shared" si="36"/>
        <v>C0059</v>
      </c>
    </row>
    <row r="1217" spans="1:13" ht="15.75" thickBot="1">
      <c r="A1217" s="645" t="str">
        <f t="shared" si="37"/>
        <v>C0059</v>
      </c>
      <c r="C1217" s="647"/>
      <c r="D1217" s="647"/>
      <c r="E1217" s="647"/>
      <c r="F1217" s="647"/>
      <c r="G1217" s="1055" t="s">
        <v>352</v>
      </c>
      <c r="H1217" s="1055"/>
      <c r="I1217" s="1055"/>
      <c r="J1217" s="647"/>
      <c r="K1217" s="671">
        <v>3.3</v>
      </c>
      <c r="M1217" s="751" t="str">
        <f t="shared" si="36"/>
        <v>C0059</v>
      </c>
    </row>
    <row r="1218" spans="1:13" ht="15.75" thickTop="1">
      <c r="A1218" s="645" t="str">
        <f t="shared" si="37"/>
        <v/>
      </c>
      <c r="C1218" s="672" t="s">
        <v>851</v>
      </c>
      <c r="M1218" s="751" t="str">
        <f t="shared" si="36"/>
        <v>C0059</v>
      </c>
    </row>
    <row r="1219" spans="1:13">
      <c r="A1219" s="645" t="str">
        <f t="shared" si="37"/>
        <v/>
      </c>
      <c r="M1219" s="751" t="str">
        <f t="shared" ref="M1219:M1282" si="38">IF(C1219="TABELA DE PREÇOS DE CONSULTORIA",C1221,M1218)</f>
        <v>C0059</v>
      </c>
    </row>
    <row r="1220" spans="1:13" ht="23.25" thickBot="1">
      <c r="A1220" s="645" t="str">
        <f t="shared" si="37"/>
        <v/>
      </c>
      <c r="C1220" s="646"/>
      <c r="D1220" s="647"/>
      <c r="E1220" s="647"/>
      <c r="F1220" s="647"/>
      <c r="G1220" s="647"/>
      <c r="H1220" s="647"/>
      <c r="I1220" s="647"/>
      <c r="J1220" s="647"/>
      <c r="K1220" s="648"/>
      <c r="M1220" s="751" t="str">
        <f t="shared" si="38"/>
        <v>C0059</v>
      </c>
    </row>
    <row r="1221" spans="1:13" ht="18.75" thickTop="1">
      <c r="A1221" s="645" t="str">
        <f t="shared" ref="A1221:A1284" si="39">IF(G1221="Custo unitário direto total",M1221,"")</f>
        <v/>
      </c>
      <c r="C1221" s="650" t="s">
        <v>829</v>
      </c>
      <c r="F1221" s="650"/>
      <c r="M1221" s="751" t="str">
        <f t="shared" si="38"/>
        <v>C0060</v>
      </c>
    </row>
    <row r="1222" spans="1:13" ht="15.75">
      <c r="A1222" s="645" t="str">
        <f t="shared" si="39"/>
        <v/>
      </c>
      <c r="C1222" s="652" t="s">
        <v>322</v>
      </c>
      <c r="F1222" s="652" t="s">
        <v>830</v>
      </c>
      <c r="I1222" s="653" t="s">
        <v>831</v>
      </c>
      <c r="J1222" s="654">
        <v>2.6145</v>
      </c>
      <c r="K1222" s="652" t="s">
        <v>321</v>
      </c>
      <c r="M1222" s="751" t="str">
        <f t="shared" si="38"/>
        <v>C0060</v>
      </c>
    </row>
    <row r="1223" spans="1:13" ht="16.5" thickBot="1">
      <c r="A1223" s="645" t="str">
        <f t="shared" si="39"/>
        <v/>
      </c>
      <c r="C1223" s="655" t="s">
        <v>1086</v>
      </c>
      <c r="D1223" s="1059" t="s">
        <v>1087</v>
      </c>
      <c r="E1223" s="1059"/>
      <c r="F1223" s="1059"/>
      <c r="G1223" s="1059"/>
      <c r="H1223" s="1059"/>
      <c r="I1223" s="1059"/>
      <c r="J1223" s="1060" t="s">
        <v>323</v>
      </c>
      <c r="K1223" s="1060"/>
      <c r="M1223" s="751" t="str">
        <f t="shared" si="38"/>
        <v>C0060</v>
      </c>
    </row>
    <row r="1224" spans="1:13" ht="15.75" thickBot="1">
      <c r="A1224" s="645" t="str">
        <f t="shared" si="39"/>
        <v/>
      </c>
      <c r="C1224" s="1057" t="s">
        <v>324</v>
      </c>
      <c r="D1224" s="1057"/>
      <c r="E1224" s="1058" t="s">
        <v>325</v>
      </c>
      <c r="F1224" s="1058" t="s">
        <v>326</v>
      </c>
      <c r="G1224" s="1058"/>
      <c r="H1224" s="1058" t="s">
        <v>327</v>
      </c>
      <c r="I1224" s="1058"/>
      <c r="K1224" s="658" t="s">
        <v>328</v>
      </c>
      <c r="M1224" s="751" t="str">
        <f t="shared" si="38"/>
        <v>C0060</v>
      </c>
    </row>
    <row r="1225" spans="1:13" ht="15.75" thickBot="1">
      <c r="A1225" s="645" t="str">
        <f t="shared" si="39"/>
        <v/>
      </c>
      <c r="C1225" s="1057"/>
      <c r="D1225" s="1057"/>
      <c r="E1225" s="1058"/>
      <c r="F1225" s="657" t="s">
        <v>834</v>
      </c>
      <c r="G1225" s="657" t="s">
        <v>330</v>
      </c>
      <c r="H1225" s="657" t="s">
        <v>297</v>
      </c>
      <c r="I1225" s="657" t="s">
        <v>269</v>
      </c>
      <c r="J1225" s="659"/>
      <c r="K1225" s="657" t="s">
        <v>331</v>
      </c>
      <c r="M1225" s="751" t="str">
        <f t="shared" si="38"/>
        <v>C0060</v>
      </c>
    </row>
    <row r="1226" spans="1:13">
      <c r="A1226" s="645" t="str">
        <f t="shared" si="39"/>
        <v/>
      </c>
      <c r="C1226" s="660" t="s">
        <v>1088</v>
      </c>
      <c r="D1226" s="661" t="s">
        <v>1089</v>
      </c>
      <c r="E1226" s="662">
        <v>1</v>
      </c>
      <c r="F1226" s="663">
        <v>1</v>
      </c>
      <c r="G1226" s="663">
        <v>0</v>
      </c>
      <c r="H1226" s="664">
        <v>49.750900000000001</v>
      </c>
      <c r="I1226" s="664">
        <v>33.000900000000001</v>
      </c>
      <c r="K1226" s="664">
        <v>49.750900000000001</v>
      </c>
      <c r="M1226" s="751" t="str">
        <f t="shared" si="38"/>
        <v>C0060</v>
      </c>
    </row>
    <row r="1227" spans="1:13" ht="15.75" thickBot="1">
      <c r="A1227" s="645" t="str">
        <f t="shared" si="39"/>
        <v/>
      </c>
      <c r="C1227" s="659"/>
      <c r="D1227" s="659"/>
      <c r="E1227" s="659"/>
      <c r="F1227" s="659"/>
      <c r="G1227" s="659"/>
      <c r="H1227" s="659"/>
      <c r="I1227" s="665" t="s">
        <v>332</v>
      </c>
      <c r="J1227" s="659"/>
      <c r="K1227" s="666">
        <v>49.750900000000001</v>
      </c>
      <c r="M1227" s="751" t="str">
        <f t="shared" si="38"/>
        <v>C0060</v>
      </c>
    </row>
    <row r="1228" spans="1:13" ht="15.75" thickBot="1">
      <c r="A1228" s="645" t="str">
        <f t="shared" si="39"/>
        <v/>
      </c>
      <c r="C1228" s="656" t="s">
        <v>333</v>
      </c>
      <c r="D1228" s="659"/>
      <c r="E1228" s="657" t="s">
        <v>325</v>
      </c>
      <c r="F1228" s="657" t="s">
        <v>334</v>
      </c>
      <c r="G1228" s="659"/>
      <c r="H1228" s="657" t="s">
        <v>327</v>
      </c>
      <c r="I1228" s="1056" t="s">
        <v>335</v>
      </c>
      <c r="J1228" s="1056"/>
      <c r="K1228" s="1056"/>
      <c r="M1228" s="751" t="str">
        <f t="shared" si="38"/>
        <v>C0060</v>
      </c>
    </row>
    <row r="1229" spans="1:13">
      <c r="A1229" s="645" t="str">
        <f t="shared" si="39"/>
        <v/>
      </c>
      <c r="C1229" s="660" t="s">
        <v>700</v>
      </c>
      <c r="D1229" s="661" t="s">
        <v>701</v>
      </c>
      <c r="E1229" s="662">
        <v>1</v>
      </c>
      <c r="F1229" s="660" t="s">
        <v>299</v>
      </c>
      <c r="H1229" s="664">
        <v>36.510800000000003</v>
      </c>
      <c r="K1229" s="664">
        <v>36.510800000000003</v>
      </c>
      <c r="M1229" s="751" t="str">
        <f t="shared" si="38"/>
        <v>C0060</v>
      </c>
    </row>
    <row r="1230" spans="1:13">
      <c r="A1230" s="645" t="str">
        <f t="shared" si="39"/>
        <v/>
      </c>
      <c r="E1230" s="1054" t="s">
        <v>336</v>
      </c>
      <c r="F1230" s="1054"/>
      <c r="G1230" s="1054"/>
      <c r="H1230" s="1054"/>
      <c r="I1230" s="1054"/>
      <c r="K1230" s="664">
        <v>36.510800000000003</v>
      </c>
      <c r="M1230" s="751" t="str">
        <f t="shared" si="38"/>
        <v>C0060</v>
      </c>
    </row>
    <row r="1231" spans="1:13" ht="15.75" thickBot="1">
      <c r="A1231" s="645" t="str">
        <f t="shared" si="39"/>
        <v/>
      </c>
      <c r="C1231" s="659"/>
      <c r="D1231" s="659"/>
      <c r="E1231" s="1056" t="s">
        <v>337</v>
      </c>
      <c r="F1231" s="1056"/>
      <c r="G1231" s="1056"/>
      <c r="H1231" s="1056"/>
      <c r="I1231" s="1056"/>
      <c r="J1231" s="659"/>
      <c r="K1231" s="668">
        <v>86.261700000000005</v>
      </c>
      <c r="M1231" s="751" t="str">
        <f t="shared" si="38"/>
        <v>C0060</v>
      </c>
    </row>
    <row r="1232" spans="1:13">
      <c r="A1232" s="645" t="str">
        <f t="shared" si="39"/>
        <v/>
      </c>
      <c r="E1232" s="1054" t="s">
        <v>338</v>
      </c>
      <c r="F1232" s="1054"/>
      <c r="G1232" s="1054"/>
      <c r="H1232" s="1054"/>
      <c r="I1232" s="1054"/>
      <c r="K1232" s="669">
        <v>32.993600000000001</v>
      </c>
      <c r="M1232" s="751" t="str">
        <f t="shared" si="38"/>
        <v>C0060</v>
      </c>
    </row>
    <row r="1233" spans="1:13">
      <c r="A1233" s="645" t="str">
        <f t="shared" si="39"/>
        <v/>
      </c>
      <c r="I1233" s="667" t="s">
        <v>339</v>
      </c>
      <c r="K1233" s="670" t="s">
        <v>265</v>
      </c>
      <c r="M1233" s="751" t="str">
        <f t="shared" si="38"/>
        <v>C0060</v>
      </c>
    </row>
    <row r="1234" spans="1:13" ht="15.75" thickBot="1">
      <c r="A1234" s="645" t="str">
        <f t="shared" si="39"/>
        <v/>
      </c>
      <c r="C1234" s="659"/>
      <c r="D1234" s="659"/>
      <c r="E1234" s="659"/>
      <c r="F1234" s="659"/>
      <c r="G1234" s="659"/>
      <c r="H1234" s="659"/>
      <c r="I1234" s="665" t="s">
        <v>340</v>
      </c>
      <c r="J1234" s="659"/>
      <c r="K1234" s="668" t="s">
        <v>265</v>
      </c>
      <c r="M1234" s="751" t="str">
        <f t="shared" si="38"/>
        <v>C0060</v>
      </c>
    </row>
    <row r="1235" spans="1:13" ht="15.75" thickBot="1">
      <c r="A1235" s="645" t="str">
        <f t="shared" si="39"/>
        <v/>
      </c>
      <c r="C1235" s="656" t="s">
        <v>341</v>
      </c>
      <c r="D1235" s="659"/>
      <c r="E1235" s="657" t="s">
        <v>325</v>
      </c>
      <c r="F1235" s="657" t="s">
        <v>334</v>
      </c>
      <c r="G1235" s="659"/>
      <c r="H1235" s="657" t="s">
        <v>342</v>
      </c>
      <c r="I1235" s="1056" t="s">
        <v>343</v>
      </c>
      <c r="J1235" s="1056"/>
      <c r="K1235" s="1056"/>
      <c r="M1235" s="751" t="str">
        <f t="shared" si="38"/>
        <v>C0060</v>
      </c>
    </row>
    <row r="1236" spans="1:13" ht="15.75" thickBot="1">
      <c r="A1236" s="645" t="str">
        <f t="shared" si="39"/>
        <v/>
      </c>
      <c r="C1236" s="659"/>
      <c r="D1236" s="659"/>
      <c r="E1236" s="1056" t="s">
        <v>344</v>
      </c>
      <c r="F1236" s="1056"/>
      <c r="G1236" s="1056"/>
      <c r="H1236" s="1056"/>
      <c r="I1236" s="1056"/>
      <c r="J1236" s="659"/>
      <c r="K1236" s="666"/>
      <c r="M1236" s="751" t="str">
        <f t="shared" si="38"/>
        <v>C0060</v>
      </c>
    </row>
    <row r="1237" spans="1:13" ht="15.75" thickBot="1">
      <c r="A1237" s="645" t="str">
        <f t="shared" si="39"/>
        <v/>
      </c>
      <c r="C1237" s="656" t="s">
        <v>345</v>
      </c>
      <c r="D1237" s="659"/>
      <c r="E1237" s="657" t="s">
        <v>325</v>
      </c>
      <c r="F1237" s="657" t="s">
        <v>334</v>
      </c>
      <c r="G1237" s="659"/>
      <c r="H1237" s="657" t="s">
        <v>343</v>
      </c>
      <c r="I1237" s="1056" t="s">
        <v>343</v>
      </c>
      <c r="J1237" s="1056"/>
      <c r="K1237" s="1056"/>
      <c r="M1237" s="751" t="str">
        <f t="shared" si="38"/>
        <v>C0060</v>
      </c>
    </row>
    <row r="1238" spans="1:13" ht="15.75" thickBot="1">
      <c r="A1238" s="645" t="str">
        <f t="shared" si="39"/>
        <v/>
      </c>
      <c r="C1238" s="659"/>
      <c r="D1238" s="659"/>
      <c r="E1238" s="1056" t="s">
        <v>346</v>
      </c>
      <c r="F1238" s="1056"/>
      <c r="G1238" s="1056"/>
      <c r="H1238" s="1056"/>
      <c r="I1238" s="1056"/>
      <c r="J1238" s="659"/>
      <c r="K1238" s="666"/>
      <c r="M1238" s="751" t="str">
        <f t="shared" si="38"/>
        <v>C0060</v>
      </c>
    </row>
    <row r="1239" spans="1:13" ht="15.75" thickBot="1">
      <c r="A1239" s="645" t="str">
        <f t="shared" si="39"/>
        <v/>
      </c>
      <c r="C1239" s="659"/>
      <c r="D1239" s="659"/>
      <c r="E1239" s="659"/>
      <c r="F1239" s="659"/>
      <c r="G1239" s="659"/>
      <c r="H1239" s="659"/>
      <c r="I1239" s="665" t="s">
        <v>850</v>
      </c>
      <c r="J1239" s="659"/>
      <c r="K1239" s="668">
        <v>32.993600000000001</v>
      </c>
      <c r="M1239" s="751" t="str">
        <f t="shared" si="38"/>
        <v>C0060</v>
      </c>
    </row>
    <row r="1240" spans="1:13" ht="15.75" thickBot="1">
      <c r="A1240" s="645" t="str">
        <f t="shared" si="39"/>
        <v/>
      </c>
      <c r="C1240" s="656" t="s">
        <v>347</v>
      </c>
      <c r="D1240" s="659"/>
      <c r="E1240" s="657" t="s">
        <v>146</v>
      </c>
      <c r="F1240" s="657" t="s">
        <v>325</v>
      </c>
      <c r="G1240" s="657" t="s">
        <v>334</v>
      </c>
      <c r="H1240" s="659"/>
      <c r="I1240" s="657" t="s">
        <v>343</v>
      </c>
      <c r="J1240" s="1056" t="s">
        <v>343</v>
      </c>
      <c r="K1240" s="1056"/>
      <c r="M1240" s="751" t="str">
        <f t="shared" si="38"/>
        <v>C0060</v>
      </c>
    </row>
    <row r="1241" spans="1:13" ht="15.75" thickBot="1">
      <c r="A1241" s="645" t="str">
        <f t="shared" si="39"/>
        <v/>
      </c>
      <c r="C1241" s="659"/>
      <c r="D1241" s="659"/>
      <c r="E1241" s="1056" t="s">
        <v>348</v>
      </c>
      <c r="F1241" s="1056"/>
      <c r="G1241" s="1056"/>
      <c r="H1241" s="1056"/>
      <c r="I1241" s="1056"/>
      <c r="J1241" s="659"/>
      <c r="K1241" s="668"/>
      <c r="M1241" s="751" t="str">
        <f t="shared" si="38"/>
        <v>C0060</v>
      </c>
    </row>
    <row r="1242" spans="1:13" ht="15.75" thickBot="1">
      <c r="A1242" s="645" t="str">
        <f t="shared" si="39"/>
        <v/>
      </c>
      <c r="C1242" s="1057" t="s">
        <v>349</v>
      </c>
      <c r="D1242" s="1057"/>
      <c r="E1242" s="1058" t="s">
        <v>325</v>
      </c>
      <c r="F1242" s="1058" t="s">
        <v>334</v>
      </c>
      <c r="G1242" s="1058" t="s">
        <v>350</v>
      </c>
      <c r="H1242" s="1058"/>
      <c r="I1242" s="1058"/>
      <c r="K1242" s="1056" t="s">
        <v>343</v>
      </c>
      <c r="M1242" s="751" t="str">
        <f t="shared" si="38"/>
        <v>C0060</v>
      </c>
    </row>
    <row r="1243" spans="1:13" ht="15.75" thickBot="1">
      <c r="A1243" s="645" t="str">
        <f t="shared" si="39"/>
        <v/>
      </c>
      <c r="C1243" s="1057"/>
      <c r="D1243" s="1057"/>
      <c r="E1243" s="1058"/>
      <c r="F1243" s="1058"/>
      <c r="G1243" s="657" t="s">
        <v>139</v>
      </c>
      <c r="H1243" s="657" t="s">
        <v>140</v>
      </c>
      <c r="I1243" s="657" t="s">
        <v>141</v>
      </c>
      <c r="J1243" s="659"/>
      <c r="K1243" s="1056"/>
      <c r="M1243" s="751" t="str">
        <f t="shared" si="38"/>
        <v>C0060</v>
      </c>
    </row>
    <row r="1244" spans="1:13">
      <c r="A1244" s="645" t="str">
        <f t="shared" si="39"/>
        <v/>
      </c>
      <c r="E1244" s="1054" t="s">
        <v>351</v>
      </c>
      <c r="F1244" s="1054"/>
      <c r="G1244" s="1054"/>
      <c r="H1244" s="1054"/>
      <c r="I1244" s="1054"/>
      <c r="M1244" s="751" t="str">
        <f t="shared" si="38"/>
        <v>C0060</v>
      </c>
    </row>
    <row r="1245" spans="1:13" ht="15.75" thickBot="1">
      <c r="A1245" s="645" t="str">
        <f t="shared" si="39"/>
        <v>C0060</v>
      </c>
      <c r="C1245" s="647"/>
      <c r="D1245" s="647"/>
      <c r="E1245" s="647"/>
      <c r="F1245" s="647"/>
      <c r="G1245" s="1055" t="s">
        <v>352</v>
      </c>
      <c r="H1245" s="1055"/>
      <c r="I1245" s="1055"/>
      <c r="J1245" s="647"/>
      <c r="K1245" s="671">
        <v>32.99</v>
      </c>
      <c r="M1245" s="751" t="str">
        <f t="shared" si="38"/>
        <v>C0060</v>
      </c>
    </row>
    <row r="1246" spans="1:13" ht="15.75" thickTop="1">
      <c r="A1246" s="645" t="str">
        <f t="shared" si="39"/>
        <v/>
      </c>
      <c r="C1246" s="672" t="s">
        <v>851</v>
      </c>
      <c r="M1246" s="751" t="str">
        <f t="shared" si="38"/>
        <v>C0060</v>
      </c>
    </row>
    <row r="1247" spans="1:13">
      <c r="A1247" s="645" t="str">
        <f t="shared" si="39"/>
        <v/>
      </c>
      <c r="M1247" s="751" t="str">
        <f t="shared" si="38"/>
        <v>C0060</v>
      </c>
    </row>
    <row r="1248" spans="1:13" ht="23.25" thickBot="1">
      <c r="A1248" s="645" t="str">
        <f t="shared" si="39"/>
        <v/>
      </c>
      <c r="C1248" s="646"/>
      <c r="D1248" s="647"/>
      <c r="E1248" s="647"/>
      <c r="F1248" s="647"/>
      <c r="G1248" s="647"/>
      <c r="H1248" s="647"/>
      <c r="I1248" s="647"/>
      <c r="J1248" s="647"/>
      <c r="K1248" s="648"/>
      <c r="M1248" s="751" t="str">
        <f t="shared" si="38"/>
        <v>C0060</v>
      </c>
    </row>
    <row r="1249" spans="1:13" ht="18.75" thickTop="1">
      <c r="A1249" s="645" t="str">
        <f t="shared" si="39"/>
        <v/>
      </c>
      <c r="C1249" s="650" t="s">
        <v>829</v>
      </c>
      <c r="F1249" s="650"/>
      <c r="M1249" s="751" t="str">
        <f t="shared" si="38"/>
        <v>C0061</v>
      </c>
    </row>
    <row r="1250" spans="1:13" ht="15.75">
      <c r="A1250" s="645" t="str">
        <f t="shared" si="39"/>
        <v/>
      </c>
      <c r="C1250" s="652" t="s">
        <v>322</v>
      </c>
      <c r="F1250" s="652" t="s">
        <v>830</v>
      </c>
      <c r="I1250" s="653" t="s">
        <v>831</v>
      </c>
      <c r="J1250" s="673">
        <v>50</v>
      </c>
      <c r="K1250" s="652" t="s">
        <v>321</v>
      </c>
      <c r="M1250" s="751" t="str">
        <f t="shared" si="38"/>
        <v>C0061</v>
      </c>
    </row>
    <row r="1251" spans="1:13" ht="16.5" thickBot="1">
      <c r="A1251" s="645" t="str">
        <f t="shared" si="39"/>
        <v/>
      </c>
      <c r="C1251" s="655" t="s">
        <v>1090</v>
      </c>
      <c r="D1251" s="1059" t="s">
        <v>1091</v>
      </c>
      <c r="E1251" s="1059"/>
      <c r="F1251" s="1059"/>
      <c r="G1251" s="1059"/>
      <c r="H1251" s="1059"/>
      <c r="I1251" s="1059"/>
      <c r="J1251" s="1060" t="s">
        <v>323</v>
      </c>
      <c r="K1251" s="1060"/>
      <c r="M1251" s="751" t="str">
        <f t="shared" si="38"/>
        <v>C0061</v>
      </c>
    </row>
    <row r="1252" spans="1:13" ht="15.75" thickBot="1">
      <c r="A1252" s="645" t="str">
        <f t="shared" si="39"/>
        <v/>
      </c>
      <c r="C1252" s="1057" t="s">
        <v>324</v>
      </c>
      <c r="D1252" s="1057"/>
      <c r="E1252" s="1058" t="s">
        <v>325</v>
      </c>
      <c r="F1252" s="1058" t="s">
        <v>326</v>
      </c>
      <c r="G1252" s="1058"/>
      <c r="H1252" s="1058" t="s">
        <v>327</v>
      </c>
      <c r="I1252" s="1058"/>
      <c r="K1252" s="658" t="s">
        <v>328</v>
      </c>
      <c r="M1252" s="751" t="str">
        <f t="shared" si="38"/>
        <v>C0061</v>
      </c>
    </row>
    <row r="1253" spans="1:13" ht="15.75" thickBot="1">
      <c r="A1253" s="645" t="str">
        <f t="shared" si="39"/>
        <v/>
      </c>
      <c r="C1253" s="1057"/>
      <c r="D1253" s="1057"/>
      <c r="E1253" s="1058"/>
      <c r="F1253" s="657" t="s">
        <v>834</v>
      </c>
      <c r="G1253" s="657" t="s">
        <v>330</v>
      </c>
      <c r="H1253" s="657" t="s">
        <v>297</v>
      </c>
      <c r="I1253" s="657" t="s">
        <v>269</v>
      </c>
      <c r="J1253" s="659"/>
      <c r="K1253" s="657" t="s">
        <v>331</v>
      </c>
      <c r="M1253" s="751" t="str">
        <f t="shared" si="38"/>
        <v>C0061</v>
      </c>
    </row>
    <row r="1254" spans="1:13" ht="28.5">
      <c r="A1254" s="645" t="str">
        <f t="shared" si="39"/>
        <v/>
      </c>
      <c r="C1254" s="660" t="s">
        <v>1092</v>
      </c>
      <c r="D1254" s="661" t="s">
        <v>1093</v>
      </c>
      <c r="E1254" s="662">
        <v>1</v>
      </c>
      <c r="F1254" s="663">
        <v>1</v>
      </c>
      <c r="G1254" s="663">
        <v>0</v>
      </c>
      <c r="H1254" s="664">
        <v>171.13079999999999</v>
      </c>
      <c r="I1254" s="664">
        <v>112.0981</v>
      </c>
      <c r="K1254" s="664">
        <v>171.13079999999999</v>
      </c>
      <c r="M1254" s="751" t="str">
        <f t="shared" si="38"/>
        <v>C0061</v>
      </c>
    </row>
    <row r="1255" spans="1:13" ht="28.5">
      <c r="A1255" s="645" t="str">
        <f t="shared" si="39"/>
        <v/>
      </c>
      <c r="C1255" s="660" t="s">
        <v>1062</v>
      </c>
      <c r="D1255" s="661" t="s">
        <v>1063</v>
      </c>
      <c r="E1255" s="662">
        <v>1</v>
      </c>
      <c r="F1255" s="663">
        <v>1</v>
      </c>
      <c r="G1255" s="663">
        <v>0</v>
      </c>
      <c r="H1255" s="664">
        <v>103.7971</v>
      </c>
      <c r="I1255" s="664">
        <v>49.339399999999998</v>
      </c>
      <c r="K1255" s="664">
        <v>103.7971</v>
      </c>
      <c r="M1255" s="751" t="str">
        <f t="shared" si="38"/>
        <v>C0061</v>
      </c>
    </row>
    <row r="1256" spans="1:13" ht="15.75" thickBot="1">
      <c r="A1256" s="645" t="str">
        <f t="shared" si="39"/>
        <v/>
      </c>
      <c r="C1256" s="659"/>
      <c r="D1256" s="659"/>
      <c r="E1256" s="659"/>
      <c r="F1256" s="659"/>
      <c r="G1256" s="659"/>
      <c r="H1256" s="659"/>
      <c r="I1256" s="665" t="s">
        <v>332</v>
      </c>
      <c r="J1256" s="659"/>
      <c r="K1256" s="666">
        <v>274.92790000000002</v>
      </c>
      <c r="M1256" s="751" t="str">
        <f t="shared" si="38"/>
        <v>C0061</v>
      </c>
    </row>
    <row r="1257" spans="1:13" ht="15.75" thickBot="1">
      <c r="A1257" s="645" t="str">
        <f t="shared" si="39"/>
        <v/>
      </c>
      <c r="C1257" s="656" t="s">
        <v>333</v>
      </c>
      <c r="D1257" s="659"/>
      <c r="E1257" s="657" t="s">
        <v>325</v>
      </c>
      <c r="F1257" s="657" t="s">
        <v>334</v>
      </c>
      <c r="G1257" s="659"/>
      <c r="H1257" s="657" t="s">
        <v>327</v>
      </c>
      <c r="I1257" s="1056" t="s">
        <v>335</v>
      </c>
      <c r="J1257" s="1056"/>
      <c r="K1257" s="1056"/>
      <c r="M1257" s="751" t="str">
        <f t="shared" si="38"/>
        <v>C0061</v>
      </c>
    </row>
    <row r="1258" spans="1:13">
      <c r="A1258" s="645" t="str">
        <f t="shared" si="39"/>
        <v/>
      </c>
      <c r="C1258" s="660" t="s">
        <v>691</v>
      </c>
      <c r="D1258" s="661" t="s">
        <v>692</v>
      </c>
      <c r="E1258" s="662">
        <v>1</v>
      </c>
      <c r="F1258" s="660" t="s">
        <v>299</v>
      </c>
      <c r="H1258" s="664">
        <v>125.5902</v>
      </c>
      <c r="K1258" s="664">
        <v>125.5902</v>
      </c>
      <c r="M1258" s="751" t="str">
        <f t="shared" si="38"/>
        <v>C0061</v>
      </c>
    </row>
    <row r="1259" spans="1:13">
      <c r="A1259" s="645" t="str">
        <f t="shared" si="39"/>
        <v/>
      </c>
      <c r="E1259" s="1054" t="s">
        <v>336</v>
      </c>
      <c r="F1259" s="1054"/>
      <c r="G1259" s="1054"/>
      <c r="H1259" s="1054"/>
      <c r="I1259" s="1054"/>
      <c r="K1259" s="664">
        <v>125.5902</v>
      </c>
      <c r="M1259" s="751" t="str">
        <f t="shared" si="38"/>
        <v>C0061</v>
      </c>
    </row>
    <row r="1260" spans="1:13" ht="15.75" thickBot="1">
      <c r="A1260" s="645" t="str">
        <f t="shared" si="39"/>
        <v/>
      </c>
      <c r="C1260" s="659"/>
      <c r="D1260" s="659"/>
      <c r="E1260" s="1056" t="s">
        <v>337</v>
      </c>
      <c r="F1260" s="1056"/>
      <c r="G1260" s="1056"/>
      <c r="H1260" s="1056"/>
      <c r="I1260" s="1056"/>
      <c r="J1260" s="659"/>
      <c r="K1260" s="668">
        <v>400.5181</v>
      </c>
      <c r="M1260" s="751" t="str">
        <f t="shared" si="38"/>
        <v>C0061</v>
      </c>
    </row>
    <row r="1261" spans="1:13">
      <c r="A1261" s="645" t="str">
        <f t="shared" si="39"/>
        <v/>
      </c>
      <c r="E1261" s="1054" t="s">
        <v>338</v>
      </c>
      <c r="F1261" s="1054"/>
      <c r="G1261" s="1054"/>
      <c r="H1261" s="1054"/>
      <c r="I1261" s="1054"/>
      <c r="K1261" s="669">
        <v>8.0104000000000006</v>
      </c>
      <c r="M1261" s="751" t="str">
        <f t="shared" si="38"/>
        <v>C0061</v>
      </c>
    </row>
    <row r="1262" spans="1:13">
      <c r="A1262" s="645" t="str">
        <f t="shared" si="39"/>
        <v/>
      </c>
      <c r="I1262" s="667" t="s">
        <v>339</v>
      </c>
      <c r="K1262" s="670" t="s">
        <v>265</v>
      </c>
      <c r="M1262" s="751" t="str">
        <f t="shared" si="38"/>
        <v>C0061</v>
      </c>
    </row>
    <row r="1263" spans="1:13" ht="15.75" thickBot="1">
      <c r="A1263" s="645" t="str">
        <f t="shared" si="39"/>
        <v/>
      </c>
      <c r="C1263" s="659"/>
      <c r="D1263" s="659"/>
      <c r="E1263" s="659"/>
      <c r="F1263" s="659"/>
      <c r="G1263" s="659"/>
      <c r="H1263" s="659"/>
      <c r="I1263" s="665" t="s">
        <v>340</v>
      </c>
      <c r="J1263" s="659"/>
      <c r="K1263" s="668" t="s">
        <v>265</v>
      </c>
      <c r="M1263" s="751" t="str">
        <f t="shared" si="38"/>
        <v>C0061</v>
      </c>
    </row>
    <row r="1264" spans="1:13" ht="15.75" thickBot="1">
      <c r="A1264" s="645" t="str">
        <f t="shared" si="39"/>
        <v/>
      </c>
      <c r="C1264" s="656" t="s">
        <v>341</v>
      </c>
      <c r="D1264" s="659"/>
      <c r="E1264" s="657" t="s">
        <v>325</v>
      </c>
      <c r="F1264" s="657" t="s">
        <v>334</v>
      </c>
      <c r="G1264" s="659"/>
      <c r="H1264" s="657" t="s">
        <v>342</v>
      </c>
      <c r="I1264" s="1056" t="s">
        <v>343</v>
      </c>
      <c r="J1264" s="1056"/>
      <c r="K1264" s="1056"/>
      <c r="M1264" s="751" t="str">
        <f t="shared" si="38"/>
        <v>C0061</v>
      </c>
    </row>
    <row r="1265" spans="1:13" ht="15.75" thickBot="1">
      <c r="A1265" s="645" t="str">
        <f t="shared" si="39"/>
        <v/>
      </c>
      <c r="C1265" s="659"/>
      <c r="D1265" s="659"/>
      <c r="E1265" s="1056" t="s">
        <v>344</v>
      </c>
      <c r="F1265" s="1056"/>
      <c r="G1265" s="1056"/>
      <c r="H1265" s="1056"/>
      <c r="I1265" s="1056"/>
      <c r="J1265" s="659"/>
      <c r="K1265" s="666"/>
      <c r="M1265" s="751" t="str">
        <f t="shared" si="38"/>
        <v>C0061</v>
      </c>
    </row>
    <row r="1266" spans="1:13" ht="15.75" thickBot="1">
      <c r="A1266" s="645" t="str">
        <f t="shared" si="39"/>
        <v/>
      </c>
      <c r="C1266" s="656" t="s">
        <v>345</v>
      </c>
      <c r="D1266" s="659"/>
      <c r="E1266" s="657" t="s">
        <v>325</v>
      </c>
      <c r="F1266" s="657" t="s">
        <v>334</v>
      </c>
      <c r="G1266" s="659"/>
      <c r="H1266" s="657" t="s">
        <v>343</v>
      </c>
      <c r="I1266" s="1056" t="s">
        <v>343</v>
      </c>
      <c r="J1266" s="1056"/>
      <c r="K1266" s="1056"/>
      <c r="M1266" s="751" t="str">
        <f t="shared" si="38"/>
        <v>C0061</v>
      </c>
    </row>
    <row r="1267" spans="1:13" ht="15.75" thickBot="1">
      <c r="A1267" s="645" t="str">
        <f t="shared" si="39"/>
        <v/>
      </c>
      <c r="C1267" s="659"/>
      <c r="D1267" s="659"/>
      <c r="E1267" s="1056" t="s">
        <v>346</v>
      </c>
      <c r="F1267" s="1056"/>
      <c r="G1267" s="1056"/>
      <c r="H1267" s="1056"/>
      <c r="I1267" s="1056"/>
      <c r="J1267" s="659"/>
      <c r="K1267" s="666"/>
      <c r="M1267" s="751" t="str">
        <f t="shared" si="38"/>
        <v>C0061</v>
      </c>
    </row>
    <row r="1268" spans="1:13" ht="15.75" thickBot="1">
      <c r="A1268" s="645" t="str">
        <f t="shared" si="39"/>
        <v/>
      </c>
      <c r="C1268" s="659"/>
      <c r="D1268" s="659"/>
      <c r="E1268" s="659"/>
      <c r="F1268" s="659"/>
      <c r="G1268" s="659"/>
      <c r="H1268" s="659"/>
      <c r="I1268" s="665" t="s">
        <v>850</v>
      </c>
      <c r="J1268" s="659"/>
      <c r="K1268" s="668">
        <v>8.0104000000000006</v>
      </c>
      <c r="M1268" s="751" t="str">
        <f t="shared" si="38"/>
        <v>C0061</v>
      </c>
    </row>
    <row r="1269" spans="1:13" ht="15.75" thickBot="1">
      <c r="A1269" s="645" t="str">
        <f t="shared" si="39"/>
        <v/>
      </c>
      <c r="C1269" s="656" t="s">
        <v>347</v>
      </c>
      <c r="D1269" s="659"/>
      <c r="E1269" s="657" t="s">
        <v>146</v>
      </c>
      <c r="F1269" s="657" t="s">
        <v>325</v>
      </c>
      <c r="G1269" s="657" t="s">
        <v>334</v>
      </c>
      <c r="H1269" s="659"/>
      <c r="I1269" s="657" t="s">
        <v>343</v>
      </c>
      <c r="J1269" s="1056" t="s">
        <v>343</v>
      </c>
      <c r="K1269" s="1056"/>
      <c r="M1269" s="751" t="str">
        <f t="shared" si="38"/>
        <v>C0061</v>
      </c>
    </row>
    <row r="1270" spans="1:13" ht="15.75" thickBot="1">
      <c r="A1270" s="645" t="str">
        <f t="shared" si="39"/>
        <v/>
      </c>
      <c r="C1270" s="659"/>
      <c r="D1270" s="659"/>
      <c r="E1270" s="1056" t="s">
        <v>348</v>
      </c>
      <c r="F1270" s="1056"/>
      <c r="G1270" s="1056"/>
      <c r="H1270" s="1056"/>
      <c r="I1270" s="1056"/>
      <c r="J1270" s="659"/>
      <c r="K1270" s="668"/>
      <c r="M1270" s="751" t="str">
        <f t="shared" si="38"/>
        <v>C0061</v>
      </c>
    </row>
    <row r="1271" spans="1:13" ht="15.75" thickBot="1">
      <c r="A1271" s="645" t="str">
        <f t="shared" si="39"/>
        <v/>
      </c>
      <c r="C1271" s="1057" t="s">
        <v>349</v>
      </c>
      <c r="D1271" s="1057"/>
      <c r="E1271" s="1058" t="s">
        <v>325</v>
      </c>
      <c r="F1271" s="1058" t="s">
        <v>334</v>
      </c>
      <c r="G1271" s="1058" t="s">
        <v>350</v>
      </c>
      <c r="H1271" s="1058"/>
      <c r="I1271" s="1058"/>
      <c r="K1271" s="1056" t="s">
        <v>343</v>
      </c>
      <c r="M1271" s="751" t="str">
        <f t="shared" si="38"/>
        <v>C0061</v>
      </c>
    </row>
    <row r="1272" spans="1:13" ht="15.75" thickBot="1">
      <c r="A1272" s="645" t="str">
        <f t="shared" si="39"/>
        <v/>
      </c>
      <c r="C1272" s="1057"/>
      <c r="D1272" s="1057"/>
      <c r="E1272" s="1058"/>
      <c r="F1272" s="1058"/>
      <c r="G1272" s="657" t="s">
        <v>139</v>
      </c>
      <c r="H1272" s="657" t="s">
        <v>140</v>
      </c>
      <c r="I1272" s="657" t="s">
        <v>141</v>
      </c>
      <c r="J1272" s="659"/>
      <c r="K1272" s="1056"/>
      <c r="M1272" s="751" t="str">
        <f t="shared" si="38"/>
        <v>C0061</v>
      </c>
    </row>
    <row r="1273" spans="1:13">
      <c r="A1273" s="645" t="str">
        <f t="shared" si="39"/>
        <v/>
      </c>
      <c r="E1273" s="1054" t="s">
        <v>351</v>
      </c>
      <c r="F1273" s="1054"/>
      <c r="G1273" s="1054"/>
      <c r="H1273" s="1054"/>
      <c r="I1273" s="1054"/>
      <c r="M1273" s="751" t="str">
        <f t="shared" si="38"/>
        <v>C0061</v>
      </c>
    </row>
    <row r="1274" spans="1:13" ht="15.75" thickBot="1">
      <c r="A1274" s="645" t="str">
        <f t="shared" si="39"/>
        <v>C0061</v>
      </c>
      <c r="C1274" s="647"/>
      <c r="D1274" s="647"/>
      <c r="E1274" s="647"/>
      <c r="F1274" s="647"/>
      <c r="G1274" s="1055" t="s">
        <v>352</v>
      </c>
      <c r="H1274" s="1055"/>
      <c r="I1274" s="1055"/>
      <c r="J1274" s="647"/>
      <c r="K1274" s="671">
        <v>8.01</v>
      </c>
      <c r="M1274" s="751" t="str">
        <f t="shared" si="38"/>
        <v>C0061</v>
      </c>
    </row>
    <row r="1275" spans="1:13" ht="15.75" thickTop="1">
      <c r="A1275" s="645" t="str">
        <f t="shared" si="39"/>
        <v/>
      </c>
      <c r="C1275" s="672" t="s">
        <v>851</v>
      </c>
      <c r="M1275" s="751" t="str">
        <f t="shared" si="38"/>
        <v>C0061</v>
      </c>
    </row>
    <row r="1276" spans="1:13">
      <c r="A1276" s="645" t="str">
        <f t="shared" si="39"/>
        <v/>
      </c>
      <c r="M1276" s="751" t="str">
        <f t="shared" si="38"/>
        <v>C0061</v>
      </c>
    </row>
    <row r="1277" spans="1:13" ht="23.25" thickBot="1">
      <c r="A1277" s="645" t="str">
        <f t="shared" si="39"/>
        <v/>
      </c>
      <c r="C1277" s="646"/>
      <c r="D1277" s="647"/>
      <c r="E1277" s="647"/>
      <c r="F1277" s="647"/>
      <c r="G1277" s="647"/>
      <c r="H1277" s="647"/>
      <c r="I1277" s="647"/>
      <c r="J1277" s="647"/>
      <c r="K1277" s="648"/>
      <c r="M1277" s="751" t="str">
        <f t="shared" si="38"/>
        <v>C0061</v>
      </c>
    </row>
    <row r="1278" spans="1:13" ht="18.75" thickTop="1">
      <c r="A1278" s="645" t="str">
        <f t="shared" si="39"/>
        <v/>
      </c>
      <c r="C1278" s="650" t="s">
        <v>829</v>
      </c>
      <c r="F1278" s="650"/>
      <c r="M1278" s="751" t="str">
        <f t="shared" si="38"/>
        <v>C0062</v>
      </c>
    </row>
    <row r="1279" spans="1:13" ht="15.75">
      <c r="A1279" s="645" t="str">
        <f t="shared" si="39"/>
        <v/>
      </c>
      <c r="C1279" s="652" t="s">
        <v>322</v>
      </c>
      <c r="F1279" s="652" t="s">
        <v>830</v>
      </c>
      <c r="I1279" s="653" t="s">
        <v>831</v>
      </c>
      <c r="J1279" s="654">
        <v>6.25</v>
      </c>
      <c r="K1279" s="652" t="s">
        <v>321</v>
      </c>
      <c r="M1279" s="751" t="str">
        <f t="shared" si="38"/>
        <v>C0062</v>
      </c>
    </row>
    <row r="1280" spans="1:13" ht="16.5" thickBot="1">
      <c r="A1280" s="645" t="str">
        <f t="shared" si="39"/>
        <v/>
      </c>
      <c r="C1280" s="655" t="s">
        <v>1094</v>
      </c>
      <c r="D1280" s="1059" t="s">
        <v>1095</v>
      </c>
      <c r="E1280" s="1059"/>
      <c r="F1280" s="1059"/>
      <c r="G1280" s="1059"/>
      <c r="H1280" s="1059"/>
      <c r="I1280" s="1059"/>
      <c r="J1280" s="1060" t="s">
        <v>323</v>
      </c>
      <c r="K1280" s="1060"/>
      <c r="M1280" s="751" t="str">
        <f t="shared" si="38"/>
        <v>C0062</v>
      </c>
    </row>
    <row r="1281" spans="1:13" ht="15.75" thickBot="1">
      <c r="A1281" s="645" t="str">
        <f t="shared" si="39"/>
        <v/>
      </c>
      <c r="C1281" s="1057" t="s">
        <v>324</v>
      </c>
      <c r="D1281" s="1057"/>
      <c r="E1281" s="1058" t="s">
        <v>325</v>
      </c>
      <c r="F1281" s="1058" t="s">
        <v>326</v>
      </c>
      <c r="G1281" s="1058"/>
      <c r="H1281" s="1058" t="s">
        <v>327</v>
      </c>
      <c r="I1281" s="1058"/>
      <c r="K1281" s="658" t="s">
        <v>328</v>
      </c>
      <c r="M1281" s="751" t="str">
        <f t="shared" si="38"/>
        <v>C0062</v>
      </c>
    </row>
    <row r="1282" spans="1:13" ht="15.75" thickBot="1">
      <c r="A1282" s="645" t="str">
        <f t="shared" si="39"/>
        <v/>
      </c>
      <c r="C1282" s="1057"/>
      <c r="D1282" s="1057"/>
      <c r="E1282" s="1058"/>
      <c r="F1282" s="657" t="s">
        <v>834</v>
      </c>
      <c r="G1282" s="657" t="s">
        <v>330</v>
      </c>
      <c r="H1282" s="657" t="s">
        <v>297</v>
      </c>
      <c r="I1282" s="657" t="s">
        <v>269</v>
      </c>
      <c r="J1282" s="659"/>
      <c r="K1282" s="657" t="s">
        <v>331</v>
      </c>
      <c r="M1282" s="751" t="str">
        <f t="shared" si="38"/>
        <v>C0062</v>
      </c>
    </row>
    <row r="1283" spans="1:13">
      <c r="A1283" s="645" t="str">
        <f t="shared" si="39"/>
        <v/>
      </c>
      <c r="C1283" s="660" t="s">
        <v>673</v>
      </c>
      <c r="D1283" s="661" t="s">
        <v>674</v>
      </c>
      <c r="E1283" s="662">
        <v>1</v>
      </c>
      <c r="F1283" s="663">
        <v>1</v>
      </c>
      <c r="G1283" s="663">
        <v>0</v>
      </c>
      <c r="H1283" s="664">
        <v>59.406999999999996</v>
      </c>
      <c r="I1283" s="664">
        <v>31.901599999999998</v>
      </c>
      <c r="K1283" s="664">
        <v>59.406999999999996</v>
      </c>
      <c r="M1283" s="751" t="str">
        <f t="shared" ref="M1283:M1346" si="40">IF(C1283="TABELA DE PREÇOS DE CONSULTORIA",C1285,M1282)</f>
        <v>C0062</v>
      </c>
    </row>
    <row r="1284" spans="1:13" ht="15.75" thickBot="1">
      <c r="A1284" s="645" t="str">
        <f t="shared" si="39"/>
        <v/>
      </c>
      <c r="C1284" s="659"/>
      <c r="D1284" s="659"/>
      <c r="E1284" s="659"/>
      <c r="F1284" s="659"/>
      <c r="G1284" s="659"/>
      <c r="H1284" s="659"/>
      <c r="I1284" s="665" t="s">
        <v>332</v>
      </c>
      <c r="J1284" s="659"/>
      <c r="K1284" s="666">
        <v>59.406999999999996</v>
      </c>
      <c r="M1284" s="751" t="str">
        <f t="shared" si="40"/>
        <v>C0062</v>
      </c>
    </row>
    <row r="1285" spans="1:13" ht="15.75" thickBot="1">
      <c r="A1285" s="645" t="str">
        <f t="shared" ref="A1285:A1348" si="41">IF(G1285="Custo unitário direto total",M1285,"")</f>
        <v/>
      </c>
      <c r="C1285" s="656" t="s">
        <v>333</v>
      </c>
      <c r="D1285" s="659"/>
      <c r="E1285" s="657" t="s">
        <v>325</v>
      </c>
      <c r="F1285" s="657" t="s">
        <v>334</v>
      </c>
      <c r="G1285" s="659"/>
      <c r="H1285" s="657" t="s">
        <v>327</v>
      </c>
      <c r="I1285" s="1056" t="s">
        <v>335</v>
      </c>
      <c r="J1285" s="1056"/>
      <c r="K1285" s="1056"/>
      <c r="M1285" s="751" t="str">
        <f t="shared" si="40"/>
        <v>C0062</v>
      </c>
    </row>
    <row r="1286" spans="1:13">
      <c r="A1286" s="645" t="str">
        <f t="shared" si="41"/>
        <v/>
      </c>
      <c r="C1286" s="660" t="s">
        <v>689</v>
      </c>
      <c r="D1286" s="661" t="s">
        <v>690</v>
      </c>
      <c r="E1286" s="662">
        <v>1</v>
      </c>
      <c r="F1286" s="660" t="s">
        <v>299</v>
      </c>
      <c r="H1286" s="664">
        <v>121.92829999999999</v>
      </c>
      <c r="K1286" s="664">
        <v>121.92829999999999</v>
      </c>
      <c r="M1286" s="751" t="str">
        <f t="shared" si="40"/>
        <v>C0062</v>
      </c>
    </row>
    <row r="1287" spans="1:13">
      <c r="A1287" s="645" t="str">
        <f t="shared" si="41"/>
        <v/>
      </c>
      <c r="C1287" s="660" t="s">
        <v>700</v>
      </c>
      <c r="D1287" s="661" t="s">
        <v>701</v>
      </c>
      <c r="E1287" s="662">
        <v>1</v>
      </c>
      <c r="F1287" s="660" t="s">
        <v>299</v>
      </c>
      <c r="H1287" s="664">
        <v>36.510800000000003</v>
      </c>
      <c r="K1287" s="664">
        <v>36.510800000000003</v>
      </c>
      <c r="M1287" s="751" t="str">
        <f t="shared" si="40"/>
        <v>C0062</v>
      </c>
    </row>
    <row r="1288" spans="1:13">
      <c r="A1288" s="645" t="str">
        <f t="shared" si="41"/>
        <v/>
      </c>
      <c r="E1288" s="1054" t="s">
        <v>336</v>
      </c>
      <c r="F1288" s="1054"/>
      <c r="G1288" s="1054"/>
      <c r="H1288" s="1054"/>
      <c r="I1288" s="1054"/>
      <c r="K1288" s="664">
        <v>158.4391</v>
      </c>
      <c r="M1288" s="751" t="str">
        <f t="shared" si="40"/>
        <v>C0062</v>
      </c>
    </row>
    <row r="1289" spans="1:13" ht="15.75" thickBot="1">
      <c r="A1289" s="645" t="str">
        <f t="shared" si="41"/>
        <v/>
      </c>
      <c r="C1289" s="659"/>
      <c r="D1289" s="659"/>
      <c r="E1289" s="1056" t="s">
        <v>337</v>
      </c>
      <c r="F1289" s="1056"/>
      <c r="G1289" s="1056"/>
      <c r="H1289" s="1056"/>
      <c r="I1289" s="1056"/>
      <c r="J1289" s="659"/>
      <c r="K1289" s="668">
        <v>217.84610000000001</v>
      </c>
      <c r="M1289" s="751" t="str">
        <f t="shared" si="40"/>
        <v>C0062</v>
      </c>
    </row>
    <row r="1290" spans="1:13">
      <c r="A1290" s="645" t="str">
        <f t="shared" si="41"/>
        <v/>
      </c>
      <c r="E1290" s="1054" t="s">
        <v>338</v>
      </c>
      <c r="F1290" s="1054"/>
      <c r="G1290" s="1054"/>
      <c r="H1290" s="1054"/>
      <c r="I1290" s="1054"/>
      <c r="K1290" s="669">
        <v>34.855400000000003</v>
      </c>
      <c r="M1290" s="751" t="str">
        <f t="shared" si="40"/>
        <v>C0062</v>
      </c>
    </row>
    <row r="1291" spans="1:13">
      <c r="A1291" s="645" t="str">
        <f t="shared" si="41"/>
        <v/>
      </c>
      <c r="I1291" s="667" t="s">
        <v>339</v>
      </c>
      <c r="K1291" s="670" t="s">
        <v>265</v>
      </c>
      <c r="M1291" s="751" t="str">
        <f t="shared" si="40"/>
        <v>C0062</v>
      </c>
    </row>
    <row r="1292" spans="1:13" ht="15.75" thickBot="1">
      <c r="A1292" s="645" t="str">
        <f t="shared" si="41"/>
        <v/>
      </c>
      <c r="C1292" s="659"/>
      <c r="D1292" s="659"/>
      <c r="E1292" s="659"/>
      <c r="F1292" s="659"/>
      <c r="G1292" s="659"/>
      <c r="H1292" s="659"/>
      <c r="I1292" s="665" t="s">
        <v>340</v>
      </c>
      <c r="J1292" s="659"/>
      <c r="K1292" s="668" t="s">
        <v>265</v>
      </c>
      <c r="M1292" s="751" t="str">
        <f t="shared" si="40"/>
        <v>C0062</v>
      </c>
    </row>
    <row r="1293" spans="1:13" ht="15.75" thickBot="1">
      <c r="A1293" s="645" t="str">
        <f t="shared" si="41"/>
        <v/>
      </c>
      <c r="C1293" s="656" t="s">
        <v>341</v>
      </c>
      <c r="D1293" s="659"/>
      <c r="E1293" s="657" t="s">
        <v>325</v>
      </c>
      <c r="F1293" s="657" t="s">
        <v>334</v>
      </c>
      <c r="G1293" s="659"/>
      <c r="H1293" s="657" t="s">
        <v>342</v>
      </c>
      <c r="I1293" s="1056" t="s">
        <v>343</v>
      </c>
      <c r="J1293" s="1056"/>
      <c r="K1293" s="1056"/>
      <c r="M1293" s="751" t="str">
        <f t="shared" si="40"/>
        <v>C0062</v>
      </c>
    </row>
    <row r="1294" spans="1:13" ht="15.75" thickBot="1">
      <c r="A1294" s="645" t="str">
        <f t="shared" si="41"/>
        <v/>
      </c>
      <c r="C1294" s="659"/>
      <c r="D1294" s="659"/>
      <c r="E1294" s="1056" t="s">
        <v>344</v>
      </c>
      <c r="F1294" s="1056"/>
      <c r="G1294" s="1056"/>
      <c r="H1294" s="1056"/>
      <c r="I1294" s="1056"/>
      <c r="J1294" s="659"/>
      <c r="K1294" s="666"/>
      <c r="M1294" s="751" t="str">
        <f t="shared" si="40"/>
        <v>C0062</v>
      </c>
    </row>
    <row r="1295" spans="1:13" ht="15.75" thickBot="1">
      <c r="A1295" s="645" t="str">
        <f t="shared" si="41"/>
        <v/>
      </c>
      <c r="C1295" s="656" t="s">
        <v>345</v>
      </c>
      <c r="D1295" s="659"/>
      <c r="E1295" s="657" t="s">
        <v>325</v>
      </c>
      <c r="F1295" s="657" t="s">
        <v>334</v>
      </c>
      <c r="G1295" s="659"/>
      <c r="H1295" s="657" t="s">
        <v>343</v>
      </c>
      <c r="I1295" s="1056" t="s">
        <v>343</v>
      </c>
      <c r="J1295" s="1056"/>
      <c r="K1295" s="1056"/>
      <c r="M1295" s="751" t="str">
        <f t="shared" si="40"/>
        <v>C0062</v>
      </c>
    </row>
    <row r="1296" spans="1:13" ht="15.75" thickBot="1">
      <c r="A1296" s="645" t="str">
        <f t="shared" si="41"/>
        <v/>
      </c>
      <c r="C1296" s="659"/>
      <c r="D1296" s="659"/>
      <c r="E1296" s="1056" t="s">
        <v>346</v>
      </c>
      <c r="F1296" s="1056"/>
      <c r="G1296" s="1056"/>
      <c r="H1296" s="1056"/>
      <c r="I1296" s="1056"/>
      <c r="J1296" s="659"/>
      <c r="K1296" s="666"/>
      <c r="M1296" s="751" t="str">
        <f t="shared" si="40"/>
        <v>C0062</v>
      </c>
    </row>
    <row r="1297" spans="1:13" ht="15.75" thickBot="1">
      <c r="A1297" s="645" t="str">
        <f t="shared" si="41"/>
        <v/>
      </c>
      <c r="C1297" s="659"/>
      <c r="D1297" s="659"/>
      <c r="E1297" s="659"/>
      <c r="F1297" s="659"/>
      <c r="G1297" s="659"/>
      <c r="H1297" s="659"/>
      <c r="I1297" s="665" t="s">
        <v>850</v>
      </c>
      <c r="J1297" s="659"/>
      <c r="K1297" s="668">
        <v>34.855400000000003</v>
      </c>
      <c r="M1297" s="751" t="str">
        <f t="shared" si="40"/>
        <v>C0062</v>
      </c>
    </row>
    <row r="1298" spans="1:13" ht="15.75" thickBot="1">
      <c r="A1298" s="645" t="str">
        <f t="shared" si="41"/>
        <v/>
      </c>
      <c r="C1298" s="656" t="s">
        <v>347</v>
      </c>
      <c r="D1298" s="659"/>
      <c r="E1298" s="657" t="s">
        <v>146</v>
      </c>
      <c r="F1298" s="657" t="s">
        <v>325</v>
      </c>
      <c r="G1298" s="657" t="s">
        <v>334</v>
      </c>
      <c r="H1298" s="659"/>
      <c r="I1298" s="657" t="s">
        <v>343</v>
      </c>
      <c r="J1298" s="1056" t="s">
        <v>343</v>
      </c>
      <c r="K1298" s="1056"/>
      <c r="M1298" s="751" t="str">
        <f t="shared" si="40"/>
        <v>C0062</v>
      </c>
    </row>
    <row r="1299" spans="1:13" ht="15.75" thickBot="1">
      <c r="A1299" s="645" t="str">
        <f t="shared" si="41"/>
        <v/>
      </c>
      <c r="C1299" s="659"/>
      <c r="D1299" s="659"/>
      <c r="E1299" s="1056" t="s">
        <v>348</v>
      </c>
      <c r="F1299" s="1056"/>
      <c r="G1299" s="1056"/>
      <c r="H1299" s="1056"/>
      <c r="I1299" s="1056"/>
      <c r="J1299" s="659"/>
      <c r="K1299" s="668"/>
      <c r="M1299" s="751" t="str">
        <f t="shared" si="40"/>
        <v>C0062</v>
      </c>
    </row>
    <row r="1300" spans="1:13" ht="15.75" thickBot="1">
      <c r="A1300" s="645" t="str">
        <f t="shared" si="41"/>
        <v/>
      </c>
      <c r="C1300" s="1057" t="s">
        <v>349</v>
      </c>
      <c r="D1300" s="1057"/>
      <c r="E1300" s="1058" t="s">
        <v>325</v>
      </c>
      <c r="F1300" s="1058" t="s">
        <v>334</v>
      </c>
      <c r="G1300" s="1058" t="s">
        <v>350</v>
      </c>
      <c r="H1300" s="1058"/>
      <c r="I1300" s="1058"/>
      <c r="K1300" s="1056" t="s">
        <v>343</v>
      </c>
      <c r="M1300" s="751" t="str">
        <f t="shared" si="40"/>
        <v>C0062</v>
      </c>
    </row>
    <row r="1301" spans="1:13" ht="15.75" thickBot="1">
      <c r="A1301" s="645" t="str">
        <f t="shared" si="41"/>
        <v/>
      </c>
      <c r="C1301" s="1057"/>
      <c r="D1301" s="1057"/>
      <c r="E1301" s="1058"/>
      <c r="F1301" s="1058"/>
      <c r="G1301" s="657" t="s">
        <v>139</v>
      </c>
      <c r="H1301" s="657" t="s">
        <v>140</v>
      </c>
      <c r="I1301" s="657" t="s">
        <v>141</v>
      </c>
      <c r="J1301" s="659"/>
      <c r="K1301" s="1056"/>
      <c r="M1301" s="751" t="str">
        <f t="shared" si="40"/>
        <v>C0062</v>
      </c>
    </row>
    <row r="1302" spans="1:13">
      <c r="A1302" s="645" t="str">
        <f t="shared" si="41"/>
        <v/>
      </c>
      <c r="E1302" s="1054" t="s">
        <v>351</v>
      </c>
      <c r="F1302" s="1054"/>
      <c r="G1302" s="1054"/>
      <c r="H1302" s="1054"/>
      <c r="I1302" s="1054"/>
      <c r="M1302" s="751" t="str">
        <f t="shared" si="40"/>
        <v>C0062</v>
      </c>
    </row>
    <row r="1303" spans="1:13" ht="15.75" thickBot="1">
      <c r="A1303" s="645" t="str">
        <f t="shared" si="41"/>
        <v>C0062</v>
      </c>
      <c r="C1303" s="647"/>
      <c r="D1303" s="647"/>
      <c r="E1303" s="647"/>
      <c r="F1303" s="647"/>
      <c r="G1303" s="1055" t="s">
        <v>352</v>
      </c>
      <c r="H1303" s="1055"/>
      <c r="I1303" s="1055"/>
      <c r="J1303" s="647"/>
      <c r="K1303" s="671">
        <v>34.86</v>
      </c>
      <c r="M1303" s="751" t="str">
        <f t="shared" si="40"/>
        <v>C0062</v>
      </c>
    </row>
    <row r="1304" spans="1:13" ht="15.75" thickTop="1">
      <c r="A1304" s="645" t="str">
        <f t="shared" si="41"/>
        <v/>
      </c>
      <c r="C1304" s="672" t="s">
        <v>851</v>
      </c>
      <c r="M1304" s="751" t="str">
        <f t="shared" si="40"/>
        <v>C0062</v>
      </c>
    </row>
    <row r="1305" spans="1:13">
      <c r="A1305" s="645" t="str">
        <f t="shared" si="41"/>
        <v/>
      </c>
      <c r="M1305" s="751" t="str">
        <f t="shared" si="40"/>
        <v>C0062</v>
      </c>
    </row>
    <row r="1306" spans="1:13" ht="23.25" thickBot="1">
      <c r="A1306" s="645" t="str">
        <f t="shared" si="41"/>
        <v/>
      </c>
      <c r="C1306" s="646"/>
      <c r="D1306" s="647"/>
      <c r="E1306" s="647"/>
      <c r="F1306" s="647"/>
      <c r="G1306" s="647"/>
      <c r="H1306" s="647"/>
      <c r="I1306" s="647"/>
      <c r="J1306" s="647"/>
      <c r="K1306" s="648"/>
      <c r="M1306" s="751" t="str">
        <f t="shared" si="40"/>
        <v>C0062</v>
      </c>
    </row>
    <row r="1307" spans="1:13" ht="18.75" thickTop="1">
      <c r="A1307" s="645" t="str">
        <f t="shared" si="41"/>
        <v/>
      </c>
      <c r="C1307" s="650" t="s">
        <v>829</v>
      </c>
      <c r="F1307" s="650"/>
      <c r="M1307" s="751" t="str">
        <f t="shared" si="40"/>
        <v>C0063</v>
      </c>
    </row>
    <row r="1308" spans="1:13" ht="15.75">
      <c r="A1308" s="645" t="str">
        <f t="shared" si="41"/>
        <v/>
      </c>
      <c r="C1308" s="652" t="s">
        <v>322</v>
      </c>
      <c r="F1308" s="652" t="s">
        <v>830</v>
      </c>
      <c r="I1308" s="653" t="s">
        <v>831</v>
      </c>
      <c r="J1308" s="673">
        <v>41.5</v>
      </c>
      <c r="K1308" s="652" t="s">
        <v>321</v>
      </c>
      <c r="M1308" s="751" t="str">
        <f t="shared" si="40"/>
        <v>C0063</v>
      </c>
    </row>
    <row r="1309" spans="1:13" ht="16.5" thickBot="1">
      <c r="A1309" s="645" t="str">
        <f t="shared" si="41"/>
        <v/>
      </c>
      <c r="C1309" s="655" t="s">
        <v>1096</v>
      </c>
      <c r="D1309" s="1059" t="s">
        <v>1097</v>
      </c>
      <c r="E1309" s="1059"/>
      <c r="F1309" s="1059"/>
      <c r="G1309" s="1059"/>
      <c r="H1309" s="1059"/>
      <c r="I1309" s="1059"/>
      <c r="J1309" s="1060" t="s">
        <v>323</v>
      </c>
      <c r="K1309" s="1060"/>
      <c r="M1309" s="751" t="str">
        <f t="shared" si="40"/>
        <v>C0063</v>
      </c>
    </row>
    <row r="1310" spans="1:13" ht="15.75" thickBot="1">
      <c r="A1310" s="645" t="str">
        <f t="shared" si="41"/>
        <v/>
      </c>
      <c r="C1310" s="1057" t="s">
        <v>324</v>
      </c>
      <c r="D1310" s="1057"/>
      <c r="E1310" s="1058" t="s">
        <v>325</v>
      </c>
      <c r="F1310" s="1058" t="s">
        <v>326</v>
      </c>
      <c r="G1310" s="1058"/>
      <c r="H1310" s="1058" t="s">
        <v>327</v>
      </c>
      <c r="I1310" s="1058"/>
      <c r="K1310" s="658" t="s">
        <v>328</v>
      </c>
      <c r="M1310" s="751" t="str">
        <f t="shared" si="40"/>
        <v>C0063</v>
      </c>
    </row>
    <row r="1311" spans="1:13" ht="15.75" thickBot="1">
      <c r="A1311" s="645" t="str">
        <f t="shared" si="41"/>
        <v/>
      </c>
      <c r="C1311" s="1057"/>
      <c r="D1311" s="1057"/>
      <c r="E1311" s="1058"/>
      <c r="F1311" s="657" t="s">
        <v>834</v>
      </c>
      <c r="G1311" s="657" t="s">
        <v>330</v>
      </c>
      <c r="H1311" s="657" t="s">
        <v>297</v>
      </c>
      <c r="I1311" s="657" t="s">
        <v>269</v>
      </c>
      <c r="J1311" s="659"/>
      <c r="K1311" s="657" t="s">
        <v>331</v>
      </c>
      <c r="M1311" s="751" t="str">
        <f t="shared" si="40"/>
        <v>C0063</v>
      </c>
    </row>
    <row r="1312" spans="1:13" ht="28.5">
      <c r="A1312" s="645" t="str">
        <f t="shared" si="41"/>
        <v/>
      </c>
      <c r="C1312" s="660" t="s">
        <v>1098</v>
      </c>
      <c r="D1312" s="661" t="s">
        <v>1099</v>
      </c>
      <c r="E1312" s="662">
        <v>1</v>
      </c>
      <c r="F1312" s="663">
        <v>1</v>
      </c>
      <c r="G1312" s="663">
        <v>0</v>
      </c>
      <c r="H1312" s="664">
        <v>34.352200000000003</v>
      </c>
      <c r="I1312" s="664">
        <v>22.502199999999998</v>
      </c>
      <c r="K1312" s="664">
        <v>34.352200000000003</v>
      </c>
      <c r="M1312" s="751" t="str">
        <f t="shared" si="40"/>
        <v>C0063</v>
      </c>
    </row>
    <row r="1313" spans="1:13" ht="28.5">
      <c r="A1313" s="645" t="str">
        <f t="shared" si="41"/>
        <v/>
      </c>
      <c r="C1313" s="660" t="s">
        <v>1062</v>
      </c>
      <c r="D1313" s="661" t="s">
        <v>1063</v>
      </c>
      <c r="E1313" s="662">
        <v>1</v>
      </c>
      <c r="F1313" s="663">
        <v>1</v>
      </c>
      <c r="G1313" s="663">
        <v>0</v>
      </c>
      <c r="H1313" s="664">
        <v>103.7971</v>
      </c>
      <c r="I1313" s="664">
        <v>49.339399999999998</v>
      </c>
      <c r="K1313" s="664">
        <v>103.7971</v>
      </c>
      <c r="M1313" s="751" t="str">
        <f t="shared" si="40"/>
        <v>C0063</v>
      </c>
    </row>
    <row r="1314" spans="1:13" ht="15.75" thickBot="1">
      <c r="A1314" s="645" t="str">
        <f t="shared" si="41"/>
        <v/>
      </c>
      <c r="C1314" s="659"/>
      <c r="D1314" s="659"/>
      <c r="E1314" s="659"/>
      <c r="F1314" s="659"/>
      <c r="G1314" s="659"/>
      <c r="H1314" s="659"/>
      <c r="I1314" s="665" t="s">
        <v>332</v>
      </c>
      <c r="J1314" s="659"/>
      <c r="K1314" s="666">
        <v>138.14930000000001</v>
      </c>
      <c r="M1314" s="751" t="str">
        <f t="shared" si="40"/>
        <v>C0063</v>
      </c>
    </row>
    <row r="1315" spans="1:13" ht="15.75" thickBot="1">
      <c r="A1315" s="645" t="str">
        <f t="shared" si="41"/>
        <v/>
      </c>
      <c r="C1315" s="656" t="s">
        <v>333</v>
      </c>
      <c r="D1315" s="659"/>
      <c r="E1315" s="657" t="s">
        <v>325</v>
      </c>
      <c r="F1315" s="657" t="s">
        <v>334</v>
      </c>
      <c r="G1315" s="659"/>
      <c r="H1315" s="657" t="s">
        <v>327</v>
      </c>
      <c r="I1315" s="1056" t="s">
        <v>335</v>
      </c>
      <c r="J1315" s="1056"/>
      <c r="K1315" s="1056"/>
      <c r="M1315" s="751" t="str">
        <f t="shared" si="40"/>
        <v>C0063</v>
      </c>
    </row>
    <row r="1316" spans="1:13">
      <c r="A1316" s="645" t="str">
        <f t="shared" si="41"/>
        <v/>
      </c>
      <c r="C1316" s="660" t="s">
        <v>691</v>
      </c>
      <c r="D1316" s="661" t="s">
        <v>692</v>
      </c>
      <c r="E1316" s="662">
        <v>1</v>
      </c>
      <c r="F1316" s="660" t="s">
        <v>299</v>
      </c>
      <c r="H1316" s="664">
        <v>125.5902</v>
      </c>
      <c r="K1316" s="664">
        <v>125.5902</v>
      </c>
      <c r="M1316" s="751" t="str">
        <f t="shared" si="40"/>
        <v>C0063</v>
      </c>
    </row>
    <row r="1317" spans="1:13">
      <c r="A1317" s="645" t="str">
        <f t="shared" si="41"/>
        <v/>
      </c>
      <c r="E1317" s="1054" t="s">
        <v>336</v>
      </c>
      <c r="F1317" s="1054"/>
      <c r="G1317" s="1054"/>
      <c r="H1317" s="1054"/>
      <c r="I1317" s="1054"/>
      <c r="K1317" s="664">
        <v>125.5902</v>
      </c>
      <c r="M1317" s="751" t="str">
        <f t="shared" si="40"/>
        <v>C0063</v>
      </c>
    </row>
    <row r="1318" spans="1:13" ht="15.75" thickBot="1">
      <c r="A1318" s="645" t="str">
        <f t="shared" si="41"/>
        <v/>
      </c>
      <c r="C1318" s="659"/>
      <c r="D1318" s="659"/>
      <c r="E1318" s="1056" t="s">
        <v>337</v>
      </c>
      <c r="F1318" s="1056"/>
      <c r="G1318" s="1056"/>
      <c r="H1318" s="1056"/>
      <c r="I1318" s="1056"/>
      <c r="J1318" s="659"/>
      <c r="K1318" s="668">
        <v>263.73950000000002</v>
      </c>
      <c r="M1318" s="751" t="str">
        <f t="shared" si="40"/>
        <v>C0063</v>
      </c>
    </row>
    <row r="1319" spans="1:13">
      <c r="A1319" s="645" t="str">
        <f t="shared" si="41"/>
        <v/>
      </c>
      <c r="E1319" s="1054" t="s">
        <v>338</v>
      </c>
      <c r="F1319" s="1054"/>
      <c r="G1319" s="1054"/>
      <c r="H1319" s="1054"/>
      <c r="I1319" s="1054"/>
      <c r="K1319" s="669">
        <v>6.3552</v>
      </c>
      <c r="M1319" s="751" t="str">
        <f t="shared" si="40"/>
        <v>C0063</v>
      </c>
    </row>
    <row r="1320" spans="1:13">
      <c r="A1320" s="645" t="str">
        <f t="shared" si="41"/>
        <v/>
      </c>
      <c r="I1320" s="667" t="s">
        <v>339</v>
      </c>
      <c r="K1320" s="670" t="s">
        <v>265</v>
      </c>
      <c r="M1320" s="751" t="str">
        <f t="shared" si="40"/>
        <v>C0063</v>
      </c>
    </row>
    <row r="1321" spans="1:13" ht="15.75" thickBot="1">
      <c r="A1321" s="645" t="str">
        <f t="shared" si="41"/>
        <v/>
      </c>
      <c r="C1321" s="659"/>
      <c r="D1321" s="659"/>
      <c r="E1321" s="659"/>
      <c r="F1321" s="659"/>
      <c r="G1321" s="659"/>
      <c r="H1321" s="659"/>
      <c r="I1321" s="665" t="s">
        <v>340</v>
      </c>
      <c r="J1321" s="659"/>
      <c r="K1321" s="668" t="s">
        <v>265</v>
      </c>
      <c r="M1321" s="751" t="str">
        <f t="shared" si="40"/>
        <v>C0063</v>
      </c>
    </row>
    <row r="1322" spans="1:13" ht="15.75" thickBot="1">
      <c r="A1322" s="645" t="str">
        <f t="shared" si="41"/>
        <v/>
      </c>
      <c r="C1322" s="656" t="s">
        <v>341</v>
      </c>
      <c r="D1322" s="659"/>
      <c r="E1322" s="657" t="s">
        <v>325</v>
      </c>
      <c r="F1322" s="657" t="s">
        <v>334</v>
      </c>
      <c r="G1322" s="659"/>
      <c r="H1322" s="657" t="s">
        <v>342</v>
      </c>
      <c r="I1322" s="1056" t="s">
        <v>343</v>
      </c>
      <c r="J1322" s="1056"/>
      <c r="K1322" s="1056"/>
      <c r="M1322" s="751" t="str">
        <f t="shared" si="40"/>
        <v>C0063</v>
      </c>
    </row>
    <row r="1323" spans="1:13" ht="15.75" thickBot="1">
      <c r="A1323" s="645" t="str">
        <f t="shared" si="41"/>
        <v/>
      </c>
      <c r="C1323" s="659"/>
      <c r="D1323" s="659"/>
      <c r="E1323" s="1056" t="s">
        <v>344</v>
      </c>
      <c r="F1323" s="1056"/>
      <c r="G1323" s="1056"/>
      <c r="H1323" s="1056"/>
      <c r="I1323" s="1056"/>
      <c r="J1323" s="659"/>
      <c r="K1323" s="666"/>
      <c r="M1323" s="751" t="str">
        <f t="shared" si="40"/>
        <v>C0063</v>
      </c>
    </row>
    <row r="1324" spans="1:13" ht="15.75" thickBot="1">
      <c r="A1324" s="645" t="str">
        <f t="shared" si="41"/>
        <v/>
      </c>
      <c r="C1324" s="656" t="s">
        <v>345</v>
      </c>
      <c r="D1324" s="659"/>
      <c r="E1324" s="657" t="s">
        <v>325</v>
      </c>
      <c r="F1324" s="657" t="s">
        <v>334</v>
      </c>
      <c r="G1324" s="659"/>
      <c r="H1324" s="657" t="s">
        <v>343</v>
      </c>
      <c r="I1324" s="1056" t="s">
        <v>343</v>
      </c>
      <c r="J1324" s="1056"/>
      <c r="K1324" s="1056"/>
      <c r="M1324" s="751" t="str">
        <f t="shared" si="40"/>
        <v>C0063</v>
      </c>
    </row>
    <row r="1325" spans="1:13" ht="15.75" thickBot="1">
      <c r="A1325" s="645" t="str">
        <f t="shared" si="41"/>
        <v/>
      </c>
      <c r="C1325" s="659"/>
      <c r="D1325" s="659"/>
      <c r="E1325" s="1056" t="s">
        <v>346</v>
      </c>
      <c r="F1325" s="1056"/>
      <c r="G1325" s="1056"/>
      <c r="H1325" s="1056"/>
      <c r="I1325" s="1056"/>
      <c r="J1325" s="659"/>
      <c r="K1325" s="666"/>
      <c r="M1325" s="751" t="str">
        <f t="shared" si="40"/>
        <v>C0063</v>
      </c>
    </row>
    <row r="1326" spans="1:13" ht="15.75" thickBot="1">
      <c r="A1326" s="645" t="str">
        <f t="shared" si="41"/>
        <v/>
      </c>
      <c r="C1326" s="659"/>
      <c r="D1326" s="659"/>
      <c r="E1326" s="659"/>
      <c r="F1326" s="659"/>
      <c r="G1326" s="659"/>
      <c r="H1326" s="659"/>
      <c r="I1326" s="665" t="s">
        <v>850</v>
      </c>
      <c r="J1326" s="659"/>
      <c r="K1326" s="668">
        <v>6.3552</v>
      </c>
      <c r="M1326" s="751" t="str">
        <f t="shared" si="40"/>
        <v>C0063</v>
      </c>
    </row>
    <row r="1327" spans="1:13" ht="15.75" thickBot="1">
      <c r="A1327" s="645" t="str">
        <f t="shared" si="41"/>
        <v/>
      </c>
      <c r="C1327" s="656" t="s">
        <v>347</v>
      </c>
      <c r="D1327" s="659"/>
      <c r="E1327" s="657" t="s">
        <v>146</v>
      </c>
      <c r="F1327" s="657" t="s">
        <v>325</v>
      </c>
      <c r="G1327" s="657" t="s">
        <v>334</v>
      </c>
      <c r="H1327" s="659"/>
      <c r="I1327" s="657" t="s">
        <v>343</v>
      </c>
      <c r="J1327" s="1056" t="s">
        <v>343</v>
      </c>
      <c r="K1327" s="1056"/>
      <c r="M1327" s="751" t="str">
        <f t="shared" si="40"/>
        <v>C0063</v>
      </c>
    </row>
    <row r="1328" spans="1:13" ht="15.75" thickBot="1">
      <c r="A1328" s="645" t="str">
        <f t="shared" si="41"/>
        <v/>
      </c>
      <c r="C1328" s="659"/>
      <c r="D1328" s="659"/>
      <c r="E1328" s="1056" t="s">
        <v>348</v>
      </c>
      <c r="F1328" s="1056"/>
      <c r="G1328" s="1056"/>
      <c r="H1328" s="1056"/>
      <c r="I1328" s="1056"/>
      <c r="J1328" s="659"/>
      <c r="K1328" s="668"/>
      <c r="M1328" s="751" t="str">
        <f t="shared" si="40"/>
        <v>C0063</v>
      </c>
    </row>
    <row r="1329" spans="1:13" ht="15.75" thickBot="1">
      <c r="A1329" s="645" t="str">
        <f t="shared" si="41"/>
        <v/>
      </c>
      <c r="C1329" s="1057" t="s">
        <v>349</v>
      </c>
      <c r="D1329" s="1057"/>
      <c r="E1329" s="1058" t="s">
        <v>325</v>
      </c>
      <c r="F1329" s="1058" t="s">
        <v>334</v>
      </c>
      <c r="G1329" s="1058" t="s">
        <v>350</v>
      </c>
      <c r="H1329" s="1058"/>
      <c r="I1329" s="1058"/>
      <c r="K1329" s="1056" t="s">
        <v>343</v>
      </c>
      <c r="M1329" s="751" t="str">
        <f t="shared" si="40"/>
        <v>C0063</v>
      </c>
    </row>
    <row r="1330" spans="1:13" ht="15.75" thickBot="1">
      <c r="A1330" s="645" t="str">
        <f t="shared" si="41"/>
        <v/>
      </c>
      <c r="C1330" s="1057"/>
      <c r="D1330" s="1057"/>
      <c r="E1330" s="1058"/>
      <c r="F1330" s="1058"/>
      <c r="G1330" s="657" t="s">
        <v>139</v>
      </c>
      <c r="H1330" s="657" t="s">
        <v>140</v>
      </c>
      <c r="I1330" s="657" t="s">
        <v>141</v>
      </c>
      <c r="J1330" s="659"/>
      <c r="K1330" s="1056"/>
      <c r="M1330" s="751" t="str">
        <f t="shared" si="40"/>
        <v>C0063</v>
      </c>
    </row>
    <row r="1331" spans="1:13">
      <c r="A1331" s="645" t="str">
        <f t="shared" si="41"/>
        <v/>
      </c>
      <c r="E1331" s="1054" t="s">
        <v>351</v>
      </c>
      <c r="F1331" s="1054"/>
      <c r="G1331" s="1054"/>
      <c r="H1331" s="1054"/>
      <c r="I1331" s="1054"/>
      <c r="M1331" s="751" t="str">
        <f t="shared" si="40"/>
        <v>C0063</v>
      </c>
    </row>
    <row r="1332" spans="1:13" ht="15.75" thickBot="1">
      <c r="A1332" s="645" t="str">
        <f t="shared" si="41"/>
        <v>C0063</v>
      </c>
      <c r="C1332" s="647"/>
      <c r="D1332" s="647"/>
      <c r="E1332" s="647"/>
      <c r="F1332" s="647"/>
      <c r="G1332" s="1055" t="s">
        <v>352</v>
      </c>
      <c r="H1332" s="1055"/>
      <c r="I1332" s="1055"/>
      <c r="J1332" s="647"/>
      <c r="K1332" s="671">
        <v>6.36</v>
      </c>
      <c r="M1332" s="751" t="str">
        <f t="shared" si="40"/>
        <v>C0063</v>
      </c>
    </row>
    <row r="1333" spans="1:13" ht="15.75" thickTop="1">
      <c r="A1333" s="645" t="str">
        <f t="shared" si="41"/>
        <v/>
      </c>
      <c r="C1333" s="672" t="s">
        <v>851</v>
      </c>
      <c r="M1333" s="751" t="str">
        <f t="shared" si="40"/>
        <v>C0063</v>
      </c>
    </row>
    <row r="1334" spans="1:13">
      <c r="A1334" s="645" t="str">
        <f t="shared" si="41"/>
        <v/>
      </c>
      <c r="M1334" s="751" t="str">
        <f t="shared" si="40"/>
        <v>C0063</v>
      </c>
    </row>
    <row r="1335" spans="1:13" ht="23.25" thickBot="1">
      <c r="A1335" s="645" t="str">
        <f t="shared" si="41"/>
        <v/>
      </c>
      <c r="C1335" s="646"/>
      <c r="D1335" s="647"/>
      <c r="E1335" s="647"/>
      <c r="F1335" s="647"/>
      <c r="G1335" s="647"/>
      <c r="H1335" s="647"/>
      <c r="I1335" s="647"/>
      <c r="J1335" s="647"/>
      <c r="K1335" s="648"/>
      <c r="M1335" s="751" t="str">
        <f t="shared" si="40"/>
        <v>C0063</v>
      </c>
    </row>
    <row r="1336" spans="1:13" ht="18.75" thickTop="1">
      <c r="A1336" s="645" t="str">
        <f t="shared" si="41"/>
        <v/>
      </c>
      <c r="C1336" s="650" t="s">
        <v>829</v>
      </c>
      <c r="F1336" s="650"/>
      <c r="M1336" s="751" t="str">
        <f t="shared" si="40"/>
        <v>C0064</v>
      </c>
    </row>
    <row r="1337" spans="1:13" ht="15.75">
      <c r="A1337" s="645" t="str">
        <f t="shared" si="41"/>
        <v/>
      </c>
      <c r="C1337" s="652" t="s">
        <v>322</v>
      </c>
      <c r="F1337" s="652" t="s">
        <v>830</v>
      </c>
      <c r="I1337" s="653" t="s">
        <v>831</v>
      </c>
      <c r="J1337" s="673">
        <v>66.400000000000006</v>
      </c>
      <c r="K1337" s="652" t="s">
        <v>321</v>
      </c>
      <c r="M1337" s="751" t="str">
        <f t="shared" si="40"/>
        <v>C0064</v>
      </c>
    </row>
    <row r="1338" spans="1:13" ht="16.5" thickBot="1">
      <c r="A1338" s="645" t="str">
        <f t="shared" si="41"/>
        <v/>
      </c>
      <c r="C1338" s="655" t="s">
        <v>1100</v>
      </c>
      <c r="D1338" s="1059" t="s">
        <v>1101</v>
      </c>
      <c r="E1338" s="1059"/>
      <c r="F1338" s="1059"/>
      <c r="G1338" s="1059"/>
      <c r="H1338" s="1059"/>
      <c r="I1338" s="1059"/>
      <c r="J1338" s="1060" t="s">
        <v>323</v>
      </c>
      <c r="K1338" s="1060"/>
      <c r="M1338" s="751" t="str">
        <f t="shared" si="40"/>
        <v>C0064</v>
      </c>
    </row>
    <row r="1339" spans="1:13" ht="15.75" thickBot="1">
      <c r="A1339" s="645" t="str">
        <f t="shared" si="41"/>
        <v/>
      </c>
      <c r="C1339" s="1057" t="s">
        <v>324</v>
      </c>
      <c r="D1339" s="1057"/>
      <c r="E1339" s="1058" t="s">
        <v>325</v>
      </c>
      <c r="F1339" s="1058" t="s">
        <v>326</v>
      </c>
      <c r="G1339" s="1058"/>
      <c r="H1339" s="1058" t="s">
        <v>327</v>
      </c>
      <c r="I1339" s="1058"/>
      <c r="K1339" s="658" t="s">
        <v>328</v>
      </c>
      <c r="M1339" s="751" t="str">
        <f t="shared" si="40"/>
        <v>C0064</v>
      </c>
    </row>
    <row r="1340" spans="1:13" ht="15.75" thickBot="1">
      <c r="A1340" s="645" t="str">
        <f t="shared" si="41"/>
        <v/>
      </c>
      <c r="C1340" s="1057"/>
      <c r="D1340" s="1057"/>
      <c r="E1340" s="1058"/>
      <c r="F1340" s="657" t="s">
        <v>834</v>
      </c>
      <c r="G1340" s="657" t="s">
        <v>330</v>
      </c>
      <c r="H1340" s="657" t="s">
        <v>297</v>
      </c>
      <c r="I1340" s="657" t="s">
        <v>269</v>
      </c>
      <c r="J1340" s="659"/>
      <c r="K1340" s="657" t="s">
        <v>331</v>
      </c>
      <c r="M1340" s="751" t="str">
        <f t="shared" si="40"/>
        <v>C0064</v>
      </c>
    </row>
    <row r="1341" spans="1:13" ht="28.5">
      <c r="A1341" s="645" t="str">
        <f t="shared" si="41"/>
        <v/>
      </c>
      <c r="C1341" s="660" t="s">
        <v>1098</v>
      </c>
      <c r="D1341" s="661" t="s">
        <v>1099</v>
      </c>
      <c r="E1341" s="662">
        <v>1</v>
      </c>
      <c r="F1341" s="663">
        <v>1</v>
      </c>
      <c r="G1341" s="663">
        <v>0</v>
      </c>
      <c r="H1341" s="664">
        <v>34.352200000000003</v>
      </c>
      <c r="I1341" s="664">
        <v>22.502199999999998</v>
      </c>
      <c r="K1341" s="664">
        <v>34.352200000000003</v>
      </c>
      <c r="M1341" s="751" t="str">
        <f t="shared" si="40"/>
        <v>C0064</v>
      </c>
    </row>
    <row r="1342" spans="1:13" ht="28.5">
      <c r="A1342" s="645" t="str">
        <f t="shared" si="41"/>
        <v/>
      </c>
      <c r="C1342" s="660" t="s">
        <v>1062</v>
      </c>
      <c r="D1342" s="661" t="s">
        <v>1063</v>
      </c>
      <c r="E1342" s="662">
        <v>1</v>
      </c>
      <c r="F1342" s="663">
        <v>1</v>
      </c>
      <c r="G1342" s="663">
        <v>0</v>
      </c>
      <c r="H1342" s="664">
        <v>103.7971</v>
      </c>
      <c r="I1342" s="664">
        <v>49.339399999999998</v>
      </c>
      <c r="K1342" s="664">
        <v>103.7971</v>
      </c>
      <c r="M1342" s="751" t="str">
        <f t="shared" si="40"/>
        <v>C0064</v>
      </c>
    </row>
    <row r="1343" spans="1:13" ht="15.75" thickBot="1">
      <c r="A1343" s="645" t="str">
        <f t="shared" si="41"/>
        <v/>
      </c>
      <c r="C1343" s="659"/>
      <c r="D1343" s="659"/>
      <c r="E1343" s="659"/>
      <c r="F1343" s="659"/>
      <c r="G1343" s="659"/>
      <c r="H1343" s="659"/>
      <c r="I1343" s="665" t="s">
        <v>332</v>
      </c>
      <c r="J1343" s="659"/>
      <c r="K1343" s="666">
        <v>138.14930000000001</v>
      </c>
      <c r="M1343" s="751" t="str">
        <f t="shared" si="40"/>
        <v>C0064</v>
      </c>
    </row>
    <row r="1344" spans="1:13" ht="15.75" thickBot="1">
      <c r="A1344" s="645" t="str">
        <f t="shared" si="41"/>
        <v/>
      </c>
      <c r="C1344" s="656" t="s">
        <v>333</v>
      </c>
      <c r="D1344" s="659"/>
      <c r="E1344" s="657" t="s">
        <v>325</v>
      </c>
      <c r="F1344" s="657" t="s">
        <v>334</v>
      </c>
      <c r="G1344" s="659"/>
      <c r="H1344" s="657" t="s">
        <v>327</v>
      </c>
      <c r="I1344" s="1056" t="s">
        <v>335</v>
      </c>
      <c r="J1344" s="1056"/>
      <c r="K1344" s="1056"/>
      <c r="M1344" s="751" t="str">
        <f t="shared" si="40"/>
        <v>C0064</v>
      </c>
    </row>
    <row r="1345" spans="1:13">
      <c r="A1345" s="645" t="str">
        <f t="shared" si="41"/>
        <v/>
      </c>
      <c r="C1345" s="660" t="s">
        <v>691</v>
      </c>
      <c r="D1345" s="661" t="s">
        <v>692</v>
      </c>
      <c r="E1345" s="662">
        <v>1</v>
      </c>
      <c r="F1345" s="660" t="s">
        <v>299</v>
      </c>
      <c r="H1345" s="664">
        <v>125.5902</v>
      </c>
      <c r="K1345" s="664">
        <v>125.5902</v>
      </c>
      <c r="M1345" s="751" t="str">
        <f t="shared" si="40"/>
        <v>C0064</v>
      </c>
    </row>
    <row r="1346" spans="1:13">
      <c r="A1346" s="645" t="str">
        <f t="shared" si="41"/>
        <v/>
      </c>
      <c r="E1346" s="1054" t="s">
        <v>336</v>
      </c>
      <c r="F1346" s="1054"/>
      <c r="G1346" s="1054"/>
      <c r="H1346" s="1054"/>
      <c r="I1346" s="1054"/>
      <c r="K1346" s="664">
        <v>125.5902</v>
      </c>
      <c r="M1346" s="751" t="str">
        <f t="shared" si="40"/>
        <v>C0064</v>
      </c>
    </row>
    <row r="1347" spans="1:13" ht="15.75" thickBot="1">
      <c r="A1347" s="645" t="str">
        <f t="shared" si="41"/>
        <v/>
      </c>
      <c r="C1347" s="659"/>
      <c r="D1347" s="659"/>
      <c r="E1347" s="1056" t="s">
        <v>337</v>
      </c>
      <c r="F1347" s="1056"/>
      <c r="G1347" s="1056"/>
      <c r="H1347" s="1056"/>
      <c r="I1347" s="1056"/>
      <c r="J1347" s="659"/>
      <c r="K1347" s="668">
        <v>263.73950000000002</v>
      </c>
      <c r="M1347" s="751" t="str">
        <f t="shared" ref="M1347:M1410" si="42">IF(C1347="TABELA DE PREÇOS DE CONSULTORIA",C1349,M1346)</f>
        <v>C0064</v>
      </c>
    </row>
    <row r="1348" spans="1:13">
      <c r="A1348" s="645" t="str">
        <f t="shared" si="41"/>
        <v/>
      </c>
      <c r="E1348" s="1054" t="s">
        <v>338</v>
      </c>
      <c r="F1348" s="1054"/>
      <c r="G1348" s="1054"/>
      <c r="H1348" s="1054"/>
      <c r="I1348" s="1054"/>
      <c r="K1348" s="669">
        <v>3.972</v>
      </c>
      <c r="M1348" s="751" t="str">
        <f t="shared" si="42"/>
        <v>C0064</v>
      </c>
    </row>
    <row r="1349" spans="1:13">
      <c r="A1349" s="645" t="str">
        <f t="shared" ref="A1349:A1412" si="43">IF(G1349="Custo unitário direto total",M1349,"")</f>
        <v/>
      </c>
      <c r="I1349" s="667" t="s">
        <v>339</v>
      </c>
      <c r="K1349" s="670" t="s">
        <v>265</v>
      </c>
      <c r="M1349" s="751" t="str">
        <f t="shared" si="42"/>
        <v>C0064</v>
      </c>
    </row>
    <row r="1350" spans="1:13" ht="15.75" thickBot="1">
      <c r="A1350" s="645" t="str">
        <f t="shared" si="43"/>
        <v/>
      </c>
      <c r="C1350" s="659"/>
      <c r="D1350" s="659"/>
      <c r="E1350" s="659"/>
      <c r="F1350" s="659"/>
      <c r="G1350" s="659"/>
      <c r="H1350" s="659"/>
      <c r="I1350" s="665" t="s">
        <v>340</v>
      </c>
      <c r="J1350" s="659"/>
      <c r="K1350" s="668" t="s">
        <v>265</v>
      </c>
      <c r="M1350" s="751" t="str">
        <f t="shared" si="42"/>
        <v>C0064</v>
      </c>
    </row>
    <row r="1351" spans="1:13" ht="15.75" thickBot="1">
      <c r="A1351" s="645" t="str">
        <f t="shared" si="43"/>
        <v/>
      </c>
      <c r="C1351" s="656" t="s">
        <v>341</v>
      </c>
      <c r="D1351" s="659"/>
      <c r="E1351" s="657" t="s">
        <v>325</v>
      </c>
      <c r="F1351" s="657" t="s">
        <v>334</v>
      </c>
      <c r="G1351" s="659"/>
      <c r="H1351" s="657" t="s">
        <v>342</v>
      </c>
      <c r="I1351" s="1056" t="s">
        <v>343</v>
      </c>
      <c r="J1351" s="1056"/>
      <c r="K1351" s="1056"/>
      <c r="M1351" s="751" t="str">
        <f t="shared" si="42"/>
        <v>C0064</v>
      </c>
    </row>
    <row r="1352" spans="1:13" ht="15.75" thickBot="1">
      <c r="A1352" s="645" t="str">
        <f t="shared" si="43"/>
        <v/>
      </c>
      <c r="C1352" s="659"/>
      <c r="D1352" s="659"/>
      <c r="E1352" s="1056" t="s">
        <v>344</v>
      </c>
      <c r="F1352" s="1056"/>
      <c r="G1352" s="1056"/>
      <c r="H1352" s="1056"/>
      <c r="I1352" s="1056"/>
      <c r="J1352" s="659"/>
      <c r="K1352" s="666"/>
      <c r="M1352" s="751" t="str">
        <f t="shared" si="42"/>
        <v>C0064</v>
      </c>
    </row>
    <row r="1353" spans="1:13" ht="15.75" thickBot="1">
      <c r="A1353" s="645" t="str">
        <f t="shared" si="43"/>
        <v/>
      </c>
      <c r="C1353" s="656" t="s">
        <v>345</v>
      </c>
      <c r="D1353" s="659"/>
      <c r="E1353" s="657" t="s">
        <v>325</v>
      </c>
      <c r="F1353" s="657" t="s">
        <v>334</v>
      </c>
      <c r="G1353" s="659"/>
      <c r="H1353" s="657" t="s">
        <v>343</v>
      </c>
      <c r="I1353" s="1056" t="s">
        <v>343</v>
      </c>
      <c r="J1353" s="1056"/>
      <c r="K1353" s="1056"/>
      <c r="M1353" s="751" t="str">
        <f t="shared" si="42"/>
        <v>C0064</v>
      </c>
    </row>
    <row r="1354" spans="1:13" ht="15.75" thickBot="1">
      <c r="A1354" s="645" t="str">
        <f t="shared" si="43"/>
        <v/>
      </c>
      <c r="C1354" s="659"/>
      <c r="D1354" s="659"/>
      <c r="E1354" s="1056" t="s">
        <v>346</v>
      </c>
      <c r="F1354" s="1056"/>
      <c r="G1354" s="1056"/>
      <c r="H1354" s="1056"/>
      <c r="I1354" s="1056"/>
      <c r="J1354" s="659"/>
      <c r="K1354" s="666"/>
      <c r="M1354" s="751" t="str">
        <f t="shared" si="42"/>
        <v>C0064</v>
      </c>
    </row>
    <row r="1355" spans="1:13" ht="15.75" thickBot="1">
      <c r="A1355" s="645" t="str">
        <f t="shared" si="43"/>
        <v/>
      </c>
      <c r="C1355" s="659"/>
      <c r="D1355" s="659"/>
      <c r="E1355" s="659"/>
      <c r="F1355" s="659"/>
      <c r="G1355" s="659"/>
      <c r="H1355" s="659"/>
      <c r="I1355" s="665" t="s">
        <v>850</v>
      </c>
      <c r="J1355" s="659"/>
      <c r="K1355" s="668">
        <v>3.972</v>
      </c>
      <c r="M1355" s="751" t="str">
        <f t="shared" si="42"/>
        <v>C0064</v>
      </c>
    </row>
    <row r="1356" spans="1:13" ht="15.75" thickBot="1">
      <c r="A1356" s="645" t="str">
        <f t="shared" si="43"/>
        <v/>
      </c>
      <c r="C1356" s="656" t="s">
        <v>347</v>
      </c>
      <c r="D1356" s="659"/>
      <c r="E1356" s="657" t="s">
        <v>146</v>
      </c>
      <c r="F1356" s="657" t="s">
        <v>325</v>
      </c>
      <c r="G1356" s="657" t="s">
        <v>334</v>
      </c>
      <c r="H1356" s="659"/>
      <c r="I1356" s="657" t="s">
        <v>343</v>
      </c>
      <c r="J1356" s="1056" t="s">
        <v>343</v>
      </c>
      <c r="K1356" s="1056"/>
      <c r="M1356" s="751" t="str">
        <f t="shared" si="42"/>
        <v>C0064</v>
      </c>
    </row>
    <row r="1357" spans="1:13" ht="15.75" thickBot="1">
      <c r="A1357" s="645" t="str">
        <f t="shared" si="43"/>
        <v/>
      </c>
      <c r="C1357" s="659"/>
      <c r="D1357" s="659"/>
      <c r="E1357" s="1056" t="s">
        <v>348</v>
      </c>
      <c r="F1357" s="1056"/>
      <c r="G1357" s="1056"/>
      <c r="H1357" s="1056"/>
      <c r="I1357" s="1056"/>
      <c r="J1357" s="659"/>
      <c r="K1357" s="668"/>
      <c r="M1357" s="751" t="str">
        <f t="shared" si="42"/>
        <v>C0064</v>
      </c>
    </row>
    <row r="1358" spans="1:13" ht="15.75" thickBot="1">
      <c r="A1358" s="645" t="str">
        <f t="shared" si="43"/>
        <v/>
      </c>
      <c r="C1358" s="1057" t="s">
        <v>349</v>
      </c>
      <c r="D1358" s="1057"/>
      <c r="E1358" s="1058" t="s">
        <v>325</v>
      </c>
      <c r="F1358" s="1058" t="s">
        <v>334</v>
      </c>
      <c r="G1358" s="1058" t="s">
        <v>350</v>
      </c>
      <c r="H1358" s="1058"/>
      <c r="I1358" s="1058"/>
      <c r="K1358" s="1056" t="s">
        <v>343</v>
      </c>
      <c r="M1358" s="751" t="str">
        <f t="shared" si="42"/>
        <v>C0064</v>
      </c>
    </row>
    <row r="1359" spans="1:13" ht="15.75" thickBot="1">
      <c r="A1359" s="645" t="str">
        <f t="shared" si="43"/>
        <v/>
      </c>
      <c r="C1359" s="1057"/>
      <c r="D1359" s="1057"/>
      <c r="E1359" s="1058"/>
      <c r="F1359" s="1058"/>
      <c r="G1359" s="657" t="s">
        <v>139</v>
      </c>
      <c r="H1359" s="657" t="s">
        <v>140</v>
      </c>
      <c r="I1359" s="657" t="s">
        <v>141</v>
      </c>
      <c r="J1359" s="659"/>
      <c r="K1359" s="1056"/>
      <c r="M1359" s="751" t="str">
        <f t="shared" si="42"/>
        <v>C0064</v>
      </c>
    </row>
    <row r="1360" spans="1:13">
      <c r="A1360" s="645" t="str">
        <f t="shared" si="43"/>
        <v/>
      </c>
      <c r="E1360" s="1054" t="s">
        <v>351</v>
      </c>
      <c r="F1360" s="1054"/>
      <c r="G1360" s="1054"/>
      <c r="H1360" s="1054"/>
      <c r="I1360" s="1054"/>
      <c r="M1360" s="751" t="str">
        <f t="shared" si="42"/>
        <v>C0064</v>
      </c>
    </row>
    <row r="1361" spans="1:13" ht="15.75" thickBot="1">
      <c r="A1361" s="645" t="str">
        <f t="shared" si="43"/>
        <v>C0064</v>
      </c>
      <c r="C1361" s="647"/>
      <c r="D1361" s="647"/>
      <c r="E1361" s="647"/>
      <c r="F1361" s="647"/>
      <c r="G1361" s="1055" t="s">
        <v>352</v>
      </c>
      <c r="H1361" s="1055"/>
      <c r="I1361" s="1055"/>
      <c r="J1361" s="647"/>
      <c r="K1361" s="671">
        <v>3.97</v>
      </c>
      <c r="M1361" s="751" t="str">
        <f t="shared" si="42"/>
        <v>C0064</v>
      </c>
    </row>
    <row r="1362" spans="1:13" ht="15.75" thickTop="1">
      <c r="A1362" s="645" t="str">
        <f t="shared" si="43"/>
        <v/>
      </c>
      <c r="C1362" s="672" t="s">
        <v>851</v>
      </c>
      <c r="M1362" s="751" t="str">
        <f t="shared" si="42"/>
        <v>C0064</v>
      </c>
    </row>
    <row r="1363" spans="1:13">
      <c r="A1363" s="645" t="str">
        <f t="shared" si="43"/>
        <v/>
      </c>
      <c r="M1363" s="751" t="str">
        <f t="shared" si="42"/>
        <v>C0064</v>
      </c>
    </row>
    <row r="1364" spans="1:13" ht="23.25" thickBot="1">
      <c r="A1364" s="645" t="str">
        <f t="shared" si="43"/>
        <v/>
      </c>
      <c r="C1364" s="646"/>
      <c r="D1364" s="647"/>
      <c r="E1364" s="647"/>
      <c r="F1364" s="647"/>
      <c r="G1364" s="647"/>
      <c r="H1364" s="647"/>
      <c r="I1364" s="647"/>
      <c r="J1364" s="647"/>
      <c r="K1364" s="648"/>
      <c r="M1364" s="751" t="str">
        <f t="shared" si="42"/>
        <v>C0064</v>
      </c>
    </row>
    <row r="1365" spans="1:13" ht="18.75" thickTop="1">
      <c r="A1365" s="645" t="str">
        <f t="shared" si="43"/>
        <v/>
      </c>
      <c r="C1365" s="650" t="s">
        <v>829</v>
      </c>
      <c r="F1365" s="650"/>
      <c r="M1365" s="751" t="str">
        <f t="shared" si="42"/>
        <v>C0067</v>
      </c>
    </row>
    <row r="1366" spans="1:13" ht="15.75">
      <c r="A1366" s="645" t="str">
        <f t="shared" si="43"/>
        <v/>
      </c>
      <c r="C1366" s="652" t="s">
        <v>322</v>
      </c>
      <c r="F1366" s="652" t="s">
        <v>830</v>
      </c>
      <c r="I1366" s="653" t="s">
        <v>831</v>
      </c>
      <c r="J1366" s="673">
        <v>12.5</v>
      </c>
      <c r="K1366" s="652" t="s">
        <v>321</v>
      </c>
      <c r="M1366" s="751" t="str">
        <f t="shared" si="42"/>
        <v>C0067</v>
      </c>
    </row>
    <row r="1367" spans="1:13" ht="16.5" thickBot="1">
      <c r="A1367" s="645" t="str">
        <f t="shared" si="43"/>
        <v/>
      </c>
      <c r="C1367" s="655" t="s">
        <v>1102</v>
      </c>
      <c r="D1367" s="1059" t="s">
        <v>1103</v>
      </c>
      <c r="E1367" s="1059"/>
      <c r="F1367" s="1059"/>
      <c r="G1367" s="1059"/>
      <c r="H1367" s="1059"/>
      <c r="I1367" s="1059"/>
      <c r="J1367" s="1060" t="s">
        <v>323</v>
      </c>
      <c r="K1367" s="1060"/>
      <c r="M1367" s="751" t="str">
        <f t="shared" si="42"/>
        <v>C0067</v>
      </c>
    </row>
    <row r="1368" spans="1:13" ht="15.75" thickBot="1">
      <c r="A1368" s="645" t="str">
        <f t="shared" si="43"/>
        <v/>
      </c>
      <c r="C1368" s="1057" t="s">
        <v>324</v>
      </c>
      <c r="D1368" s="1057"/>
      <c r="E1368" s="1058" t="s">
        <v>325</v>
      </c>
      <c r="F1368" s="1058" t="s">
        <v>326</v>
      </c>
      <c r="G1368" s="1058"/>
      <c r="H1368" s="1058" t="s">
        <v>327</v>
      </c>
      <c r="I1368" s="1058"/>
      <c r="K1368" s="658" t="s">
        <v>328</v>
      </c>
      <c r="M1368" s="751" t="str">
        <f t="shared" si="42"/>
        <v>C0067</v>
      </c>
    </row>
    <row r="1369" spans="1:13" ht="15.75" thickBot="1">
      <c r="A1369" s="645" t="str">
        <f t="shared" si="43"/>
        <v/>
      </c>
      <c r="C1369" s="1057"/>
      <c r="D1369" s="1057"/>
      <c r="E1369" s="1058"/>
      <c r="F1369" s="657" t="s">
        <v>834</v>
      </c>
      <c r="G1369" s="657" t="s">
        <v>330</v>
      </c>
      <c r="H1369" s="657" t="s">
        <v>297</v>
      </c>
      <c r="I1369" s="657" t="s">
        <v>269</v>
      </c>
      <c r="J1369" s="659"/>
      <c r="K1369" s="657" t="s">
        <v>331</v>
      </c>
      <c r="M1369" s="751" t="str">
        <f t="shared" si="42"/>
        <v>C0067</v>
      </c>
    </row>
    <row r="1370" spans="1:13" ht="28.5">
      <c r="A1370" s="645" t="str">
        <f t="shared" si="43"/>
        <v/>
      </c>
      <c r="C1370" s="660" t="s">
        <v>1104</v>
      </c>
      <c r="D1370" s="661" t="s">
        <v>1105</v>
      </c>
      <c r="E1370" s="662">
        <v>1</v>
      </c>
      <c r="F1370" s="663">
        <v>1</v>
      </c>
      <c r="G1370" s="663">
        <v>0</v>
      </c>
      <c r="H1370" s="664">
        <v>38.058999999999997</v>
      </c>
      <c r="I1370" s="664">
        <v>24.930299999999999</v>
      </c>
      <c r="K1370" s="664">
        <v>38.058999999999997</v>
      </c>
      <c r="M1370" s="751" t="str">
        <f t="shared" si="42"/>
        <v>C0067</v>
      </c>
    </row>
    <row r="1371" spans="1:13" ht="28.5">
      <c r="A1371" s="645" t="str">
        <f t="shared" si="43"/>
        <v/>
      </c>
      <c r="C1371" s="660" t="s">
        <v>1062</v>
      </c>
      <c r="D1371" s="661" t="s">
        <v>1063</v>
      </c>
      <c r="E1371" s="662">
        <v>1</v>
      </c>
      <c r="F1371" s="663">
        <v>0.98</v>
      </c>
      <c r="G1371" s="663">
        <v>0.02</v>
      </c>
      <c r="H1371" s="664">
        <v>103.7971</v>
      </c>
      <c r="I1371" s="664">
        <v>49.339399999999998</v>
      </c>
      <c r="K1371" s="664">
        <v>102.7079</v>
      </c>
      <c r="M1371" s="751" t="str">
        <f t="shared" si="42"/>
        <v>C0067</v>
      </c>
    </row>
    <row r="1372" spans="1:13" ht="15.75" thickBot="1">
      <c r="A1372" s="645" t="str">
        <f t="shared" si="43"/>
        <v/>
      </c>
      <c r="C1372" s="659"/>
      <c r="D1372" s="659"/>
      <c r="E1372" s="659"/>
      <c r="F1372" s="659"/>
      <c r="G1372" s="659"/>
      <c r="H1372" s="659"/>
      <c r="I1372" s="665" t="s">
        <v>332</v>
      </c>
      <c r="J1372" s="659"/>
      <c r="K1372" s="666">
        <v>140.76689999999999</v>
      </c>
      <c r="M1372" s="751" t="str">
        <f t="shared" si="42"/>
        <v>C0067</v>
      </c>
    </row>
    <row r="1373" spans="1:13" ht="15.75" thickBot="1">
      <c r="A1373" s="645" t="str">
        <f t="shared" si="43"/>
        <v/>
      </c>
      <c r="C1373" s="656" t="s">
        <v>333</v>
      </c>
      <c r="D1373" s="659"/>
      <c r="E1373" s="657" t="s">
        <v>325</v>
      </c>
      <c r="F1373" s="657" t="s">
        <v>334</v>
      </c>
      <c r="G1373" s="659"/>
      <c r="H1373" s="657" t="s">
        <v>327</v>
      </c>
      <c r="I1373" s="1056" t="s">
        <v>335</v>
      </c>
      <c r="J1373" s="1056"/>
      <c r="K1373" s="1056"/>
      <c r="M1373" s="751" t="str">
        <f t="shared" si="42"/>
        <v>C0067</v>
      </c>
    </row>
    <row r="1374" spans="1:13">
      <c r="A1374" s="645" t="str">
        <f t="shared" si="43"/>
        <v/>
      </c>
      <c r="C1374" s="660" t="s">
        <v>691</v>
      </c>
      <c r="D1374" s="661" t="s">
        <v>692</v>
      </c>
      <c r="E1374" s="662">
        <v>1</v>
      </c>
      <c r="F1374" s="660" t="s">
        <v>299</v>
      </c>
      <c r="H1374" s="664">
        <v>125.5902</v>
      </c>
      <c r="K1374" s="664">
        <v>125.5902</v>
      </c>
      <c r="M1374" s="751" t="str">
        <f t="shared" si="42"/>
        <v>C0067</v>
      </c>
    </row>
    <row r="1375" spans="1:13">
      <c r="A1375" s="645" t="str">
        <f t="shared" si="43"/>
        <v/>
      </c>
      <c r="E1375" s="1054" t="s">
        <v>336</v>
      </c>
      <c r="F1375" s="1054"/>
      <c r="G1375" s="1054"/>
      <c r="H1375" s="1054"/>
      <c r="I1375" s="1054"/>
      <c r="K1375" s="664">
        <v>125.5902</v>
      </c>
      <c r="M1375" s="751" t="str">
        <f t="shared" si="42"/>
        <v>C0067</v>
      </c>
    </row>
    <row r="1376" spans="1:13" ht="15.75" thickBot="1">
      <c r="A1376" s="645" t="str">
        <f t="shared" si="43"/>
        <v/>
      </c>
      <c r="C1376" s="659"/>
      <c r="D1376" s="659"/>
      <c r="E1376" s="1056" t="s">
        <v>337</v>
      </c>
      <c r="F1376" s="1056"/>
      <c r="G1376" s="1056"/>
      <c r="H1376" s="1056"/>
      <c r="I1376" s="1056"/>
      <c r="J1376" s="659"/>
      <c r="K1376" s="668">
        <v>266.3571</v>
      </c>
      <c r="M1376" s="751" t="str">
        <f t="shared" si="42"/>
        <v>C0067</v>
      </c>
    </row>
    <row r="1377" spans="1:13">
      <c r="A1377" s="645" t="str">
        <f t="shared" si="43"/>
        <v/>
      </c>
      <c r="E1377" s="1054" t="s">
        <v>338</v>
      </c>
      <c r="F1377" s="1054"/>
      <c r="G1377" s="1054"/>
      <c r="H1377" s="1054"/>
      <c r="I1377" s="1054"/>
      <c r="K1377" s="669">
        <v>21.308599999999998</v>
      </c>
      <c r="M1377" s="751" t="str">
        <f t="shared" si="42"/>
        <v>C0067</v>
      </c>
    </row>
    <row r="1378" spans="1:13">
      <c r="A1378" s="645" t="str">
        <f t="shared" si="43"/>
        <v/>
      </c>
      <c r="I1378" s="667" t="s">
        <v>339</v>
      </c>
      <c r="K1378" s="670" t="s">
        <v>265</v>
      </c>
      <c r="M1378" s="751" t="str">
        <f t="shared" si="42"/>
        <v>C0067</v>
      </c>
    </row>
    <row r="1379" spans="1:13" ht="15.75" thickBot="1">
      <c r="A1379" s="645" t="str">
        <f t="shared" si="43"/>
        <v/>
      </c>
      <c r="C1379" s="659"/>
      <c r="D1379" s="659"/>
      <c r="E1379" s="659"/>
      <c r="F1379" s="659"/>
      <c r="G1379" s="659"/>
      <c r="H1379" s="659"/>
      <c r="I1379" s="665" t="s">
        <v>340</v>
      </c>
      <c r="J1379" s="659"/>
      <c r="K1379" s="668" t="s">
        <v>265</v>
      </c>
      <c r="M1379" s="751" t="str">
        <f t="shared" si="42"/>
        <v>C0067</v>
      </c>
    </row>
    <row r="1380" spans="1:13" ht="15.75" thickBot="1">
      <c r="A1380" s="645" t="str">
        <f t="shared" si="43"/>
        <v/>
      </c>
      <c r="C1380" s="656" t="s">
        <v>341</v>
      </c>
      <c r="D1380" s="659"/>
      <c r="E1380" s="657" t="s">
        <v>325</v>
      </c>
      <c r="F1380" s="657" t="s">
        <v>334</v>
      </c>
      <c r="G1380" s="659"/>
      <c r="H1380" s="657" t="s">
        <v>342</v>
      </c>
      <c r="I1380" s="1056" t="s">
        <v>343</v>
      </c>
      <c r="J1380" s="1056"/>
      <c r="K1380" s="1056"/>
      <c r="M1380" s="751" t="str">
        <f t="shared" si="42"/>
        <v>C0067</v>
      </c>
    </row>
    <row r="1381" spans="1:13" ht="15.75" thickBot="1">
      <c r="A1381" s="645" t="str">
        <f t="shared" si="43"/>
        <v/>
      </c>
      <c r="C1381" s="659"/>
      <c r="D1381" s="659"/>
      <c r="E1381" s="1056" t="s">
        <v>344</v>
      </c>
      <c r="F1381" s="1056"/>
      <c r="G1381" s="1056"/>
      <c r="H1381" s="1056"/>
      <c r="I1381" s="1056"/>
      <c r="J1381" s="659"/>
      <c r="K1381" s="666"/>
      <c r="M1381" s="751" t="str">
        <f t="shared" si="42"/>
        <v>C0067</v>
      </c>
    </row>
    <row r="1382" spans="1:13" ht="15.75" thickBot="1">
      <c r="A1382" s="645" t="str">
        <f t="shared" si="43"/>
        <v/>
      </c>
      <c r="C1382" s="656" t="s">
        <v>345</v>
      </c>
      <c r="D1382" s="659"/>
      <c r="E1382" s="657" t="s">
        <v>325</v>
      </c>
      <c r="F1382" s="657" t="s">
        <v>334</v>
      </c>
      <c r="G1382" s="659"/>
      <c r="H1382" s="657" t="s">
        <v>343</v>
      </c>
      <c r="I1382" s="1056" t="s">
        <v>343</v>
      </c>
      <c r="J1382" s="1056"/>
      <c r="K1382" s="1056"/>
      <c r="M1382" s="751" t="str">
        <f t="shared" si="42"/>
        <v>C0067</v>
      </c>
    </row>
    <row r="1383" spans="1:13" ht="15.75" thickBot="1">
      <c r="A1383" s="645" t="str">
        <f t="shared" si="43"/>
        <v/>
      </c>
      <c r="C1383" s="659"/>
      <c r="D1383" s="659"/>
      <c r="E1383" s="1056" t="s">
        <v>346</v>
      </c>
      <c r="F1383" s="1056"/>
      <c r="G1383" s="1056"/>
      <c r="H1383" s="1056"/>
      <c r="I1383" s="1056"/>
      <c r="J1383" s="659"/>
      <c r="K1383" s="666"/>
      <c r="M1383" s="751" t="str">
        <f t="shared" si="42"/>
        <v>C0067</v>
      </c>
    </row>
    <row r="1384" spans="1:13" ht="15.75" thickBot="1">
      <c r="A1384" s="645" t="str">
        <f t="shared" si="43"/>
        <v/>
      </c>
      <c r="C1384" s="659"/>
      <c r="D1384" s="659"/>
      <c r="E1384" s="659"/>
      <c r="F1384" s="659"/>
      <c r="G1384" s="659"/>
      <c r="H1384" s="659"/>
      <c r="I1384" s="665" t="s">
        <v>850</v>
      </c>
      <c r="J1384" s="659"/>
      <c r="K1384" s="668">
        <v>21.308599999999998</v>
      </c>
      <c r="M1384" s="751" t="str">
        <f t="shared" si="42"/>
        <v>C0067</v>
      </c>
    </row>
    <row r="1385" spans="1:13" ht="15.75" thickBot="1">
      <c r="A1385" s="645" t="str">
        <f t="shared" si="43"/>
        <v/>
      </c>
      <c r="C1385" s="656" t="s">
        <v>347</v>
      </c>
      <c r="D1385" s="659"/>
      <c r="E1385" s="657" t="s">
        <v>146</v>
      </c>
      <c r="F1385" s="657" t="s">
        <v>325</v>
      </c>
      <c r="G1385" s="657" t="s">
        <v>334</v>
      </c>
      <c r="H1385" s="659"/>
      <c r="I1385" s="657" t="s">
        <v>343</v>
      </c>
      <c r="J1385" s="1056" t="s">
        <v>343</v>
      </c>
      <c r="K1385" s="1056"/>
      <c r="M1385" s="751" t="str">
        <f t="shared" si="42"/>
        <v>C0067</v>
      </c>
    </row>
    <row r="1386" spans="1:13" ht="15.75" thickBot="1">
      <c r="A1386" s="645" t="str">
        <f t="shared" si="43"/>
        <v/>
      </c>
      <c r="C1386" s="659"/>
      <c r="D1386" s="659"/>
      <c r="E1386" s="1056" t="s">
        <v>348</v>
      </c>
      <c r="F1386" s="1056"/>
      <c r="G1386" s="1056"/>
      <c r="H1386" s="1056"/>
      <c r="I1386" s="1056"/>
      <c r="J1386" s="659"/>
      <c r="K1386" s="668"/>
      <c r="M1386" s="751" t="str">
        <f t="shared" si="42"/>
        <v>C0067</v>
      </c>
    </row>
    <row r="1387" spans="1:13" ht="15.75" thickBot="1">
      <c r="A1387" s="645" t="str">
        <f t="shared" si="43"/>
        <v/>
      </c>
      <c r="C1387" s="1057" t="s">
        <v>349</v>
      </c>
      <c r="D1387" s="1057"/>
      <c r="E1387" s="1058" t="s">
        <v>325</v>
      </c>
      <c r="F1387" s="1058" t="s">
        <v>334</v>
      </c>
      <c r="G1387" s="1058" t="s">
        <v>350</v>
      </c>
      <c r="H1387" s="1058"/>
      <c r="I1387" s="1058"/>
      <c r="K1387" s="1056" t="s">
        <v>343</v>
      </c>
      <c r="M1387" s="751" t="str">
        <f t="shared" si="42"/>
        <v>C0067</v>
      </c>
    </row>
    <row r="1388" spans="1:13" ht="15.75" thickBot="1">
      <c r="A1388" s="645" t="str">
        <f t="shared" si="43"/>
        <v/>
      </c>
      <c r="C1388" s="1057"/>
      <c r="D1388" s="1057"/>
      <c r="E1388" s="1058"/>
      <c r="F1388" s="1058"/>
      <c r="G1388" s="657" t="s">
        <v>139</v>
      </c>
      <c r="H1388" s="657" t="s">
        <v>140</v>
      </c>
      <c r="I1388" s="657" t="s">
        <v>141</v>
      </c>
      <c r="J1388" s="659"/>
      <c r="K1388" s="1056"/>
      <c r="M1388" s="751" t="str">
        <f t="shared" si="42"/>
        <v>C0067</v>
      </c>
    </row>
    <row r="1389" spans="1:13">
      <c r="A1389" s="645" t="str">
        <f t="shared" si="43"/>
        <v/>
      </c>
      <c r="E1389" s="1054" t="s">
        <v>351</v>
      </c>
      <c r="F1389" s="1054"/>
      <c r="G1389" s="1054"/>
      <c r="H1389" s="1054"/>
      <c r="I1389" s="1054"/>
      <c r="M1389" s="751" t="str">
        <f t="shared" si="42"/>
        <v>C0067</v>
      </c>
    </row>
    <row r="1390" spans="1:13" ht="15.75" thickBot="1">
      <c r="A1390" s="645" t="str">
        <f t="shared" si="43"/>
        <v>C0067</v>
      </c>
      <c r="C1390" s="647"/>
      <c r="D1390" s="647"/>
      <c r="E1390" s="647"/>
      <c r="F1390" s="647"/>
      <c r="G1390" s="1055" t="s">
        <v>352</v>
      </c>
      <c r="H1390" s="1055"/>
      <c r="I1390" s="1055"/>
      <c r="J1390" s="647"/>
      <c r="K1390" s="671">
        <v>21.31</v>
      </c>
      <c r="M1390" s="751" t="str">
        <f t="shared" si="42"/>
        <v>C0067</v>
      </c>
    </row>
    <row r="1391" spans="1:13" ht="15.75" thickTop="1">
      <c r="A1391" s="645" t="str">
        <f t="shared" si="43"/>
        <v/>
      </c>
      <c r="C1391" s="672" t="s">
        <v>851</v>
      </c>
      <c r="M1391" s="751" t="str">
        <f t="shared" si="42"/>
        <v>C0067</v>
      </c>
    </row>
    <row r="1392" spans="1:13">
      <c r="A1392" s="645" t="str">
        <f t="shared" si="43"/>
        <v/>
      </c>
      <c r="M1392" s="751" t="str">
        <f t="shared" si="42"/>
        <v>C0067</v>
      </c>
    </row>
    <row r="1393" spans="1:13" ht="23.25" thickBot="1">
      <c r="A1393" s="645" t="str">
        <f t="shared" si="43"/>
        <v/>
      </c>
      <c r="C1393" s="646"/>
      <c r="D1393" s="647"/>
      <c r="E1393" s="647"/>
      <c r="F1393" s="647"/>
      <c r="G1393" s="647"/>
      <c r="H1393" s="647"/>
      <c r="I1393" s="647"/>
      <c r="J1393" s="647"/>
      <c r="K1393" s="648"/>
      <c r="M1393" s="751" t="str">
        <f t="shared" si="42"/>
        <v>C0067</v>
      </c>
    </row>
    <row r="1394" spans="1:13" ht="18.75" thickTop="1">
      <c r="A1394" s="645" t="str">
        <f t="shared" si="43"/>
        <v/>
      </c>
      <c r="C1394" s="650" t="s">
        <v>829</v>
      </c>
      <c r="F1394" s="650"/>
      <c r="M1394" s="751" t="str">
        <f t="shared" si="42"/>
        <v>C0075</v>
      </c>
    </row>
    <row r="1395" spans="1:13" ht="15.75">
      <c r="A1395" s="645" t="str">
        <f t="shared" si="43"/>
        <v/>
      </c>
      <c r="C1395" s="652" t="s">
        <v>322</v>
      </c>
      <c r="F1395" s="652" t="s">
        <v>830</v>
      </c>
      <c r="I1395" s="653" t="s">
        <v>831</v>
      </c>
      <c r="J1395" s="654">
        <v>1.23481</v>
      </c>
      <c r="K1395" s="652" t="s">
        <v>791</v>
      </c>
      <c r="M1395" s="751" t="str">
        <f t="shared" si="42"/>
        <v>C0075</v>
      </c>
    </row>
    <row r="1396" spans="1:13" ht="16.5" thickBot="1">
      <c r="A1396" s="645" t="str">
        <f t="shared" si="43"/>
        <v/>
      </c>
      <c r="C1396" s="655" t="s">
        <v>1106</v>
      </c>
      <c r="D1396" s="1059" t="s">
        <v>1107</v>
      </c>
      <c r="E1396" s="1059"/>
      <c r="F1396" s="1059"/>
      <c r="G1396" s="1059"/>
      <c r="H1396" s="1059"/>
      <c r="I1396" s="1059"/>
      <c r="J1396" s="1060" t="s">
        <v>323</v>
      </c>
      <c r="K1396" s="1060"/>
      <c r="M1396" s="751" t="str">
        <f t="shared" si="42"/>
        <v>C0075</v>
      </c>
    </row>
    <row r="1397" spans="1:13" ht="15.75" thickBot="1">
      <c r="A1397" s="645" t="str">
        <f t="shared" si="43"/>
        <v/>
      </c>
      <c r="C1397" s="1057" t="s">
        <v>324</v>
      </c>
      <c r="D1397" s="1057"/>
      <c r="E1397" s="1058" t="s">
        <v>325</v>
      </c>
      <c r="F1397" s="1058" t="s">
        <v>326</v>
      </c>
      <c r="G1397" s="1058"/>
      <c r="H1397" s="1058" t="s">
        <v>327</v>
      </c>
      <c r="I1397" s="1058"/>
      <c r="K1397" s="658" t="s">
        <v>328</v>
      </c>
      <c r="M1397" s="751" t="str">
        <f t="shared" si="42"/>
        <v>C0075</v>
      </c>
    </row>
    <row r="1398" spans="1:13" ht="15.75" thickBot="1">
      <c r="A1398" s="645" t="str">
        <f t="shared" si="43"/>
        <v/>
      </c>
      <c r="C1398" s="1057"/>
      <c r="D1398" s="1057"/>
      <c r="E1398" s="1058"/>
      <c r="F1398" s="657" t="s">
        <v>834</v>
      </c>
      <c r="G1398" s="657" t="s">
        <v>330</v>
      </c>
      <c r="H1398" s="657" t="s">
        <v>297</v>
      </c>
      <c r="I1398" s="657" t="s">
        <v>269</v>
      </c>
      <c r="J1398" s="659"/>
      <c r="K1398" s="657" t="s">
        <v>331</v>
      </c>
      <c r="M1398" s="751" t="str">
        <f t="shared" si="42"/>
        <v>C0075</v>
      </c>
    </row>
    <row r="1399" spans="1:13" ht="28.5">
      <c r="A1399" s="645" t="str">
        <f t="shared" si="43"/>
        <v/>
      </c>
      <c r="C1399" s="660" t="s">
        <v>1108</v>
      </c>
      <c r="D1399" s="661" t="s">
        <v>1109</v>
      </c>
      <c r="E1399" s="662">
        <v>1</v>
      </c>
      <c r="F1399" s="663">
        <v>0.37</v>
      </c>
      <c r="G1399" s="663">
        <v>0.63</v>
      </c>
      <c r="H1399" s="664">
        <v>0.30180000000000001</v>
      </c>
      <c r="I1399" s="664">
        <v>0.2198</v>
      </c>
      <c r="K1399" s="664">
        <v>0.25009999999999999</v>
      </c>
      <c r="M1399" s="751" t="str">
        <f t="shared" si="42"/>
        <v>C0075</v>
      </c>
    </row>
    <row r="1400" spans="1:13">
      <c r="A1400" s="645" t="str">
        <f t="shared" si="43"/>
        <v/>
      </c>
      <c r="C1400" s="660" t="s">
        <v>1110</v>
      </c>
      <c r="D1400" s="661" t="s">
        <v>1111</v>
      </c>
      <c r="E1400" s="662">
        <v>1</v>
      </c>
      <c r="F1400" s="663">
        <v>0.25</v>
      </c>
      <c r="G1400" s="663">
        <v>0.75</v>
      </c>
      <c r="H1400" s="664">
        <v>0.74319999999999997</v>
      </c>
      <c r="I1400" s="664">
        <v>0.49299999999999999</v>
      </c>
      <c r="K1400" s="664">
        <v>0.55559999999999998</v>
      </c>
      <c r="M1400" s="751" t="str">
        <f t="shared" si="42"/>
        <v>C0075</v>
      </c>
    </row>
    <row r="1401" spans="1:13" ht="15.75" thickBot="1">
      <c r="A1401" s="645" t="str">
        <f t="shared" si="43"/>
        <v/>
      </c>
      <c r="C1401" s="659"/>
      <c r="D1401" s="659"/>
      <c r="E1401" s="659"/>
      <c r="F1401" s="659"/>
      <c r="G1401" s="659"/>
      <c r="H1401" s="659"/>
      <c r="I1401" s="665" t="s">
        <v>332</v>
      </c>
      <c r="J1401" s="659"/>
      <c r="K1401" s="666">
        <v>0.80569999999999997</v>
      </c>
      <c r="M1401" s="751" t="str">
        <f t="shared" si="42"/>
        <v>C0075</v>
      </c>
    </row>
    <row r="1402" spans="1:13" ht="15.75" thickBot="1">
      <c r="A1402" s="645" t="str">
        <f t="shared" si="43"/>
        <v/>
      </c>
      <c r="C1402" s="656" t="s">
        <v>333</v>
      </c>
      <c r="D1402" s="659"/>
      <c r="E1402" s="657" t="s">
        <v>325</v>
      </c>
      <c r="F1402" s="657" t="s">
        <v>334</v>
      </c>
      <c r="G1402" s="659"/>
      <c r="H1402" s="657" t="s">
        <v>327</v>
      </c>
      <c r="I1402" s="1056" t="s">
        <v>335</v>
      </c>
      <c r="J1402" s="1056"/>
      <c r="K1402" s="1056"/>
      <c r="M1402" s="751" t="str">
        <f t="shared" si="42"/>
        <v>C0075</v>
      </c>
    </row>
    <row r="1403" spans="1:13">
      <c r="A1403" s="645" t="str">
        <f t="shared" si="43"/>
        <v/>
      </c>
      <c r="C1403" s="660" t="s">
        <v>693</v>
      </c>
      <c r="D1403" s="661" t="s">
        <v>694</v>
      </c>
      <c r="E1403" s="662">
        <v>1</v>
      </c>
      <c r="F1403" s="660" t="s">
        <v>299</v>
      </c>
      <c r="H1403" s="664">
        <v>28.3505</v>
      </c>
      <c r="K1403" s="664">
        <v>28.3505</v>
      </c>
      <c r="M1403" s="751" t="str">
        <f t="shared" si="42"/>
        <v>C0075</v>
      </c>
    </row>
    <row r="1404" spans="1:13">
      <c r="A1404" s="645" t="str">
        <f t="shared" si="43"/>
        <v/>
      </c>
      <c r="E1404" s="1054" t="s">
        <v>336</v>
      </c>
      <c r="F1404" s="1054"/>
      <c r="G1404" s="1054"/>
      <c r="H1404" s="1054"/>
      <c r="I1404" s="1054"/>
      <c r="K1404" s="664">
        <v>28.3505</v>
      </c>
      <c r="M1404" s="751" t="str">
        <f t="shared" si="42"/>
        <v>C0075</v>
      </c>
    </row>
    <row r="1405" spans="1:13" ht="15.75" thickBot="1">
      <c r="A1405" s="645" t="str">
        <f t="shared" si="43"/>
        <v/>
      </c>
      <c r="C1405" s="659"/>
      <c r="D1405" s="659"/>
      <c r="E1405" s="1056" t="s">
        <v>337</v>
      </c>
      <c r="F1405" s="1056"/>
      <c r="G1405" s="1056"/>
      <c r="H1405" s="1056"/>
      <c r="I1405" s="1056"/>
      <c r="J1405" s="659"/>
      <c r="K1405" s="668">
        <v>29.156199999999998</v>
      </c>
      <c r="M1405" s="751" t="str">
        <f t="shared" si="42"/>
        <v>C0075</v>
      </c>
    </row>
    <row r="1406" spans="1:13">
      <c r="A1406" s="645" t="str">
        <f t="shared" si="43"/>
        <v/>
      </c>
      <c r="E1406" s="1054" t="s">
        <v>338</v>
      </c>
      <c r="F1406" s="1054"/>
      <c r="G1406" s="1054"/>
      <c r="H1406" s="1054"/>
      <c r="I1406" s="1054"/>
      <c r="K1406" s="669">
        <v>23.611899999999999</v>
      </c>
      <c r="M1406" s="751" t="str">
        <f t="shared" si="42"/>
        <v>C0075</v>
      </c>
    </row>
    <row r="1407" spans="1:13">
      <c r="A1407" s="645" t="str">
        <f t="shared" si="43"/>
        <v/>
      </c>
      <c r="I1407" s="667" t="s">
        <v>339</v>
      </c>
      <c r="K1407" s="670" t="s">
        <v>265</v>
      </c>
      <c r="M1407" s="751" t="str">
        <f t="shared" si="42"/>
        <v>C0075</v>
      </c>
    </row>
    <row r="1408" spans="1:13" ht="15.75" thickBot="1">
      <c r="A1408" s="645" t="str">
        <f t="shared" si="43"/>
        <v/>
      </c>
      <c r="C1408" s="659"/>
      <c r="D1408" s="659"/>
      <c r="E1408" s="659"/>
      <c r="F1408" s="659"/>
      <c r="G1408" s="659"/>
      <c r="H1408" s="659"/>
      <c r="I1408" s="665" t="s">
        <v>340</v>
      </c>
      <c r="J1408" s="659"/>
      <c r="K1408" s="668" t="s">
        <v>265</v>
      </c>
      <c r="M1408" s="751" t="str">
        <f t="shared" si="42"/>
        <v>C0075</v>
      </c>
    </row>
    <row r="1409" spans="1:13" ht="15.75" thickBot="1">
      <c r="A1409" s="645" t="str">
        <f t="shared" si="43"/>
        <v/>
      </c>
      <c r="C1409" s="656" t="s">
        <v>341</v>
      </c>
      <c r="D1409" s="659"/>
      <c r="E1409" s="657" t="s">
        <v>325</v>
      </c>
      <c r="F1409" s="657" t="s">
        <v>334</v>
      </c>
      <c r="G1409" s="659"/>
      <c r="H1409" s="657" t="s">
        <v>342</v>
      </c>
      <c r="I1409" s="1056" t="s">
        <v>343</v>
      </c>
      <c r="J1409" s="1056"/>
      <c r="K1409" s="1056"/>
      <c r="M1409" s="751" t="str">
        <f t="shared" si="42"/>
        <v>C0075</v>
      </c>
    </row>
    <row r="1410" spans="1:13" ht="28.5">
      <c r="A1410" s="645" t="str">
        <f t="shared" si="43"/>
        <v/>
      </c>
      <c r="C1410" s="660" t="s">
        <v>1112</v>
      </c>
      <c r="D1410" s="661" t="s">
        <v>1113</v>
      </c>
      <c r="E1410" s="662">
        <v>1.0000000000000001E-5</v>
      </c>
      <c r="F1410" s="660" t="s">
        <v>791</v>
      </c>
      <c r="H1410" s="664">
        <v>1383.2</v>
      </c>
      <c r="K1410" s="664">
        <v>1.38E-2</v>
      </c>
      <c r="M1410" s="751" t="str">
        <f t="shared" si="42"/>
        <v>C0075</v>
      </c>
    </row>
    <row r="1411" spans="1:13" ht="15.75" thickBot="1">
      <c r="A1411" s="645" t="str">
        <f t="shared" si="43"/>
        <v/>
      </c>
      <c r="C1411" s="659"/>
      <c r="D1411" s="659"/>
      <c r="E1411" s="1056" t="s">
        <v>344</v>
      </c>
      <c r="F1411" s="1056"/>
      <c r="G1411" s="1056"/>
      <c r="H1411" s="1056"/>
      <c r="I1411" s="1056"/>
      <c r="J1411" s="659"/>
      <c r="K1411" s="666">
        <v>1.38E-2</v>
      </c>
      <c r="M1411" s="751" t="str">
        <f t="shared" ref="M1411:M1474" si="44">IF(C1411="TABELA DE PREÇOS DE CONSULTORIA",C1413,M1410)</f>
        <v>C0075</v>
      </c>
    </row>
    <row r="1412" spans="1:13" ht="15.75" thickBot="1">
      <c r="A1412" s="645" t="str">
        <f t="shared" si="43"/>
        <v/>
      </c>
      <c r="C1412" s="656" t="s">
        <v>345</v>
      </c>
      <c r="D1412" s="659"/>
      <c r="E1412" s="657" t="s">
        <v>325</v>
      </c>
      <c r="F1412" s="657" t="s">
        <v>334</v>
      </c>
      <c r="G1412" s="659"/>
      <c r="H1412" s="657" t="s">
        <v>343</v>
      </c>
      <c r="I1412" s="1056" t="s">
        <v>343</v>
      </c>
      <c r="J1412" s="1056"/>
      <c r="K1412" s="1056"/>
      <c r="M1412" s="751" t="str">
        <f t="shared" si="44"/>
        <v>C0075</v>
      </c>
    </row>
    <row r="1413" spans="1:13" ht="15.75" thickBot="1">
      <c r="A1413" s="645" t="str">
        <f t="shared" ref="A1413:A1476" si="45">IF(G1413="Custo unitário direto total",M1413,"")</f>
        <v/>
      </c>
      <c r="C1413" s="659"/>
      <c r="D1413" s="659"/>
      <c r="E1413" s="1056" t="s">
        <v>346</v>
      </c>
      <c r="F1413" s="1056"/>
      <c r="G1413" s="1056"/>
      <c r="H1413" s="1056"/>
      <c r="I1413" s="1056"/>
      <c r="J1413" s="659"/>
      <c r="K1413" s="666"/>
      <c r="M1413" s="751" t="str">
        <f t="shared" si="44"/>
        <v>C0075</v>
      </c>
    </row>
    <row r="1414" spans="1:13" ht="15.75" thickBot="1">
      <c r="A1414" s="645" t="str">
        <f t="shared" si="45"/>
        <v/>
      </c>
      <c r="C1414" s="659"/>
      <c r="D1414" s="659"/>
      <c r="E1414" s="659"/>
      <c r="F1414" s="659"/>
      <c r="G1414" s="659"/>
      <c r="H1414" s="659"/>
      <c r="I1414" s="665" t="s">
        <v>850</v>
      </c>
      <c r="J1414" s="659"/>
      <c r="K1414" s="668">
        <v>23.625699999999998</v>
      </c>
      <c r="M1414" s="751" t="str">
        <f t="shared" si="44"/>
        <v>C0075</v>
      </c>
    </row>
    <row r="1415" spans="1:13" ht="15.75" thickBot="1">
      <c r="A1415" s="645" t="str">
        <f t="shared" si="45"/>
        <v/>
      </c>
      <c r="C1415" s="656" t="s">
        <v>347</v>
      </c>
      <c r="D1415" s="659"/>
      <c r="E1415" s="657" t="s">
        <v>146</v>
      </c>
      <c r="F1415" s="657" t="s">
        <v>325</v>
      </c>
      <c r="G1415" s="657" t="s">
        <v>334</v>
      </c>
      <c r="H1415" s="659"/>
      <c r="I1415" s="657" t="s">
        <v>343</v>
      </c>
      <c r="J1415" s="1056" t="s">
        <v>343</v>
      </c>
      <c r="K1415" s="1056"/>
      <c r="M1415" s="751" t="str">
        <f t="shared" si="44"/>
        <v>C0075</v>
      </c>
    </row>
    <row r="1416" spans="1:13" ht="15.75" thickBot="1">
      <c r="A1416" s="645" t="str">
        <f t="shared" si="45"/>
        <v/>
      </c>
      <c r="C1416" s="659"/>
      <c r="D1416" s="659"/>
      <c r="E1416" s="1056" t="s">
        <v>348</v>
      </c>
      <c r="F1416" s="1056"/>
      <c r="G1416" s="1056"/>
      <c r="H1416" s="1056"/>
      <c r="I1416" s="1056"/>
      <c r="J1416" s="659"/>
      <c r="K1416" s="668"/>
      <c r="M1416" s="751" t="str">
        <f t="shared" si="44"/>
        <v>C0075</v>
      </c>
    </row>
    <row r="1417" spans="1:13" ht="15.75" thickBot="1">
      <c r="A1417" s="645" t="str">
        <f t="shared" si="45"/>
        <v/>
      </c>
      <c r="C1417" s="1057" t="s">
        <v>349</v>
      </c>
      <c r="D1417" s="1057"/>
      <c r="E1417" s="1058" t="s">
        <v>325</v>
      </c>
      <c r="F1417" s="1058" t="s">
        <v>334</v>
      </c>
      <c r="G1417" s="1058" t="s">
        <v>350</v>
      </c>
      <c r="H1417" s="1058"/>
      <c r="I1417" s="1058"/>
      <c r="K1417" s="1056" t="s">
        <v>343</v>
      </c>
      <c r="M1417" s="751" t="str">
        <f t="shared" si="44"/>
        <v>C0075</v>
      </c>
    </row>
    <row r="1418" spans="1:13" ht="15.75" thickBot="1">
      <c r="A1418" s="645" t="str">
        <f t="shared" si="45"/>
        <v/>
      </c>
      <c r="C1418" s="1057"/>
      <c r="D1418" s="1057"/>
      <c r="E1418" s="1058"/>
      <c r="F1418" s="1058"/>
      <c r="G1418" s="657" t="s">
        <v>139</v>
      </c>
      <c r="H1418" s="657" t="s">
        <v>140</v>
      </c>
      <c r="I1418" s="657" t="s">
        <v>141</v>
      </c>
      <c r="J1418" s="659"/>
      <c r="K1418" s="1056"/>
      <c r="M1418" s="751" t="str">
        <f t="shared" si="44"/>
        <v>C0075</v>
      </c>
    </row>
    <row r="1419" spans="1:13">
      <c r="A1419" s="645" t="str">
        <f t="shared" si="45"/>
        <v/>
      </c>
      <c r="E1419" s="1054" t="s">
        <v>351</v>
      </c>
      <c r="F1419" s="1054"/>
      <c r="G1419" s="1054"/>
      <c r="H1419" s="1054"/>
      <c r="I1419" s="1054"/>
      <c r="M1419" s="751" t="str">
        <f t="shared" si="44"/>
        <v>C0075</v>
      </c>
    </row>
    <row r="1420" spans="1:13" ht="15.75" thickBot="1">
      <c r="A1420" s="645" t="str">
        <f t="shared" si="45"/>
        <v>C0075</v>
      </c>
      <c r="C1420" s="647"/>
      <c r="D1420" s="647"/>
      <c r="E1420" s="647"/>
      <c r="F1420" s="647"/>
      <c r="G1420" s="1055" t="s">
        <v>352</v>
      </c>
      <c r="H1420" s="1055"/>
      <c r="I1420" s="1055"/>
      <c r="J1420" s="647"/>
      <c r="K1420" s="671">
        <v>23.63</v>
      </c>
      <c r="M1420" s="751" t="str">
        <f t="shared" si="44"/>
        <v>C0075</v>
      </c>
    </row>
    <row r="1421" spans="1:13" ht="15.75" thickTop="1">
      <c r="A1421" s="645" t="str">
        <f t="shared" si="45"/>
        <v/>
      </c>
      <c r="C1421" s="672" t="s">
        <v>851</v>
      </c>
      <c r="M1421" s="751" t="str">
        <f t="shared" si="44"/>
        <v>C0075</v>
      </c>
    </row>
    <row r="1422" spans="1:13">
      <c r="A1422" s="645" t="str">
        <f t="shared" si="45"/>
        <v/>
      </c>
      <c r="M1422" s="751" t="str">
        <f t="shared" si="44"/>
        <v>C0075</v>
      </c>
    </row>
    <row r="1423" spans="1:13" ht="23.25" thickBot="1">
      <c r="A1423" s="645" t="str">
        <f t="shared" si="45"/>
        <v/>
      </c>
      <c r="C1423" s="646"/>
      <c r="D1423" s="647"/>
      <c r="E1423" s="647"/>
      <c r="F1423" s="647"/>
      <c r="G1423" s="647"/>
      <c r="H1423" s="647"/>
      <c r="I1423" s="647"/>
      <c r="J1423" s="647"/>
      <c r="K1423" s="648"/>
      <c r="M1423" s="751" t="str">
        <f t="shared" si="44"/>
        <v>C0075</v>
      </c>
    </row>
    <row r="1424" spans="1:13" ht="18.75" thickTop="1">
      <c r="A1424" s="645" t="str">
        <f t="shared" si="45"/>
        <v/>
      </c>
      <c r="C1424" s="650" t="s">
        <v>829</v>
      </c>
      <c r="F1424" s="650"/>
      <c r="M1424" s="751" t="str">
        <f t="shared" si="44"/>
        <v>C0076</v>
      </c>
    </row>
    <row r="1425" spans="1:13" ht="15.75">
      <c r="A1425" s="645" t="str">
        <f t="shared" si="45"/>
        <v/>
      </c>
      <c r="C1425" s="652" t="s">
        <v>322</v>
      </c>
      <c r="F1425" s="652" t="s">
        <v>830</v>
      </c>
      <c r="I1425" s="653" t="s">
        <v>831</v>
      </c>
      <c r="J1425" s="654">
        <v>1.23481</v>
      </c>
      <c r="K1425" s="652" t="s">
        <v>791</v>
      </c>
      <c r="M1425" s="751" t="str">
        <f t="shared" si="44"/>
        <v>C0076</v>
      </c>
    </row>
    <row r="1426" spans="1:13" ht="16.5" thickBot="1">
      <c r="A1426" s="645" t="str">
        <f t="shared" si="45"/>
        <v/>
      </c>
      <c r="C1426" s="655" t="s">
        <v>1114</v>
      </c>
      <c r="D1426" s="1059" t="s">
        <v>1115</v>
      </c>
      <c r="E1426" s="1059"/>
      <c r="F1426" s="1059"/>
      <c r="G1426" s="1059"/>
      <c r="H1426" s="1059"/>
      <c r="I1426" s="1059"/>
      <c r="J1426" s="1060" t="s">
        <v>323</v>
      </c>
      <c r="K1426" s="1060"/>
      <c r="M1426" s="751" t="str">
        <f t="shared" si="44"/>
        <v>C0076</v>
      </c>
    </row>
    <row r="1427" spans="1:13" ht="15.75" thickBot="1">
      <c r="A1427" s="645" t="str">
        <f t="shared" si="45"/>
        <v/>
      </c>
      <c r="C1427" s="1057" t="s">
        <v>324</v>
      </c>
      <c r="D1427" s="1057"/>
      <c r="E1427" s="1058" t="s">
        <v>325</v>
      </c>
      <c r="F1427" s="1058" t="s">
        <v>326</v>
      </c>
      <c r="G1427" s="1058"/>
      <c r="H1427" s="1058" t="s">
        <v>327</v>
      </c>
      <c r="I1427" s="1058"/>
      <c r="K1427" s="658" t="s">
        <v>328</v>
      </c>
      <c r="M1427" s="751" t="str">
        <f t="shared" si="44"/>
        <v>C0076</v>
      </c>
    </row>
    <row r="1428" spans="1:13" ht="15.75" thickBot="1">
      <c r="A1428" s="645" t="str">
        <f t="shared" si="45"/>
        <v/>
      </c>
      <c r="C1428" s="1057"/>
      <c r="D1428" s="1057"/>
      <c r="E1428" s="1058"/>
      <c r="F1428" s="657" t="s">
        <v>834</v>
      </c>
      <c r="G1428" s="657" t="s">
        <v>330</v>
      </c>
      <c r="H1428" s="657" t="s">
        <v>297</v>
      </c>
      <c r="I1428" s="657" t="s">
        <v>269</v>
      </c>
      <c r="J1428" s="659"/>
      <c r="K1428" s="657" t="s">
        <v>331</v>
      </c>
      <c r="M1428" s="751" t="str">
        <f t="shared" si="44"/>
        <v>C0076</v>
      </c>
    </row>
    <row r="1429" spans="1:13" ht="28.5">
      <c r="A1429" s="645" t="str">
        <f t="shared" si="45"/>
        <v/>
      </c>
      <c r="C1429" s="660" t="s">
        <v>1116</v>
      </c>
      <c r="D1429" s="661" t="s">
        <v>1117</v>
      </c>
      <c r="E1429" s="662">
        <v>1</v>
      </c>
      <c r="F1429" s="663">
        <v>0.37</v>
      </c>
      <c r="G1429" s="663">
        <v>0.63</v>
      </c>
      <c r="H1429" s="664">
        <v>0.44030000000000002</v>
      </c>
      <c r="I1429" s="664">
        <v>0.3206</v>
      </c>
      <c r="K1429" s="664">
        <v>0.3649</v>
      </c>
      <c r="M1429" s="751" t="str">
        <f t="shared" si="44"/>
        <v>C0076</v>
      </c>
    </row>
    <row r="1430" spans="1:13">
      <c r="A1430" s="645" t="str">
        <f t="shared" si="45"/>
        <v/>
      </c>
      <c r="C1430" s="660" t="s">
        <v>1110</v>
      </c>
      <c r="D1430" s="661" t="s">
        <v>1111</v>
      </c>
      <c r="E1430" s="662">
        <v>1</v>
      </c>
      <c r="F1430" s="663">
        <v>0.25</v>
      </c>
      <c r="G1430" s="663">
        <v>0.75</v>
      </c>
      <c r="H1430" s="664">
        <v>0.74319999999999997</v>
      </c>
      <c r="I1430" s="664">
        <v>0.49299999999999999</v>
      </c>
      <c r="K1430" s="664">
        <v>0.55559999999999998</v>
      </c>
      <c r="M1430" s="751" t="str">
        <f t="shared" si="44"/>
        <v>C0076</v>
      </c>
    </row>
    <row r="1431" spans="1:13" ht="15.75" thickBot="1">
      <c r="A1431" s="645" t="str">
        <f t="shared" si="45"/>
        <v/>
      </c>
      <c r="C1431" s="659"/>
      <c r="D1431" s="659"/>
      <c r="E1431" s="659"/>
      <c r="F1431" s="659"/>
      <c r="G1431" s="659"/>
      <c r="H1431" s="659"/>
      <c r="I1431" s="665" t="s">
        <v>332</v>
      </c>
      <c r="J1431" s="659"/>
      <c r="K1431" s="666">
        <v>0.92049999999999998</v>
      </c>
      <c r="M1431" s="751" t="str">
        <f t="shared" si="44"/>
        <v>C0076</v>
      </c>
    </row>
    <row r="1432" spans="1:13" ht="15.75" thickBot="1">
      <c r="A1432" s="645" t="str">
        <f t="shared" si="45"/>
        <v/>
      </c>
      <c r="C1432" s="656" t="s">
        <v>333</v>
      </c>
      <c r="D1432" s="659"/>
      <c r="E1432" s="657" t="s">
        <v>325</v>
      </c>
      <c r="F1432" s="657" t="s">
        <v>334</v>
      </c>
      <c r="G1432" s="659"/>
      <c r="H1432" s="657" t="s">
        <v>327</v>
      </c>
      <c r="I1432" s="1056" t="s">
        <v>335</v>
      </c>
      <c r="J1432" s="1056"/>
      <c r="K1432" s="1056"/>
      <c r="M1432" s="751" t="str">
        <f t="shared" si="44"/>
        <v>C0076</v>
      </c>
    </row>
    <row r="1433" spans="1:13">
      <c r="A1433" s="645" t="str">
        <f t="shared" si="45"/>
        <v/>
      </c>
      <c r="C1433" s="660" t="s">
        <v>693</v>
      </c>
      <c r="D1433" s="661" t="s">
        <v>694</v>
      </c>
      <c r="E1433" s="662">
        <v>1</v>
      </c>
      <c r="F1433" s="660" t="s">
        <v>299</v>
      </c>
      <c r="H1433" s="664">
        <v>28.3505</v>
      </c>
      <c r="K1433" s="664">
        <v>28.3505</v>
      </c>
      <c r="M1433" s="751" t="str">
        <f t="shared" si="44"/>
        <v>C0076</v>
      </c>
    </row>
    <row r="1434" spans="1:13">
      <c r="A1434" s="645" t="str">
        <f t="shared" si="45"/>
        <v/>
      </c>
      <c r="E1434" s="1054" t="s">
        <v>336</v>
      </c>
      <c r="F1434" s="1054"/>
      <c r="G1434" s="1054"/>
      <c r="H1434" s="1054"/>
      <c r="I1434" s="1054"/>
      <c r="K1434" s="664">
        <v>28.3505</v>
      </c>
      <c r="M1434" s="751" t="str">
        <f t="shared" si="44"/>
        <v>C0076</v>
      </c>
    </row>
    <row r="1435" spans="1:13" ht="15.75" thickBot="1">
      <c r="A1435" s="645" t="str">
        <f t="shared" si="45"/>
        <v/>
      </c>
      <c r="C1435" s="659"/>
      <c r="D1435" s="659"/>
      <c r="E1435" s="1056" t="s">
        <v>337</v>
      </c>
      <c r="F1435" s="1056"/>
      <c r="G1435" s="1056"/>
      <c r="H1435" s="1056"/>
      <c r="I1435" s="1056"/>
      <c r="J1435" s="659"/>
      <c r="K1435" s="668">
        <v>29.271000000000001</v>
      </c>
      <c r="M1435" s="751" t="str">
        <f t="shared" si="44"/>
        <v>C0076</v>
      </c>
    </row>
    <row r="1436" spans="1:13">
      <c r="A1436" s="645" t="str">
        <f t="shared" si="45"/>
        <v/>
      </c>
      <c r="E1436" s="1054" t="s">
        <v>338</v>
      </c>
      <c r="F1436" s="1054"/>
      <c r="G1436" s="1054"/>
      <c r="H1436" s="1054"/>
      <c r="I1436" s="1054"/>
      <c r="K1436" s="669">
        <v>23.704899999999999</v>
      </c>
      <c r="M1436" s="751" t="str">
        <f t="shared" si="44"/>
        <v>C0076</v>
      </c>
    </row>
    <row r="1437" spans="1:13">
      <c r="A1437" s="645" t="str">
        <f t="shared" si="45"/>
        <v/>
      </c>
      <c r="I1437" s="667" t="s">
        <v>339</v>
      </c>
      <c r="K1437" s="670" t="s">
        <v>265</v>
      </c>
      <c r="M1437" s="751" t="str">
        <f t="shared" si="44"/>
        <v>C0076</v>
      </c>
    </row>
    <row r="1438" spans="1:13" ht="15.75" thickBot="1">
      <c r="A1438" s="645" t="str">
        <f t="shared" si="45"/>
        <v/>
      </c>
      <c r="C1438" s="659"/>
      <c r="D1438" s="659"/>
      <c r="E1438" s="659"/>
      <c r="F1438" s="659"/>
      <c r="G1438" s="659"/>
      <c r="H1438" s="659"/>
      <c r="I1438" s="665" t="s">
        <v>340</v>
      </c>
      <c r="J1438" s="659"/>
      <c r="K1438" s="668" t="s">
        <v>265</v>
      </c>
      <c r="M1438" s="751" t="str">
        <f t="shared" si="44"/>
        <v>C0076</v>
      </c>
    </row>
    <row r="1439" spans="1:13" ht="15.75" thickBot="1">
      <c r="A1439" s="645" t="str">
        <f t="shared" si="45"/>
        <v/>
      </c>
      <c r="C1439" s="656" t="s">
        <v>341</v>
      </c>
      <c r="D1439" s="659"/>
      <c r="E1439" s="657" t="s">
        <v>325</v>
      </c>
      <c r="F1439" s="657" t="s">
        <v>334</v>
      </c>
      <c r="G1439" s="659"/>
      <c r="H1439" s="657" t="s">
        <v>342</v>
      </c>
      <c r="I1439" s="1056" t="s">
        <v>343</v>
      </c>
      <c r="J1439" s="1056"/>
      <c r="K1439" s="1056"/>
      <c r="M1439" s="751" t="str">
        <f t="shared" si="44"/>
        <v>C0076</v>
      </c>
    </row>
    <row r="1440" spans="1:13" ht="28.5">
      <c r="A1440" s="645" t="str">
        <f t="shared" si="45"/>
        <v/>
      </c>
      <c r="C1440" s="660" t="s">
        <v>1112</v>
      </c>
      <c r="D1440" s="661" t="s">
        <v>1113</v>
      </c>
      <c r="E1440" s="662">
        <v>1.0000000000000001E-5</v>
      </c>
      <c r="F1440" s="660" t="s">
        <v>791</v>
      </c>
      <c r="H1440" s="664">
        <v>1383.2</v>
      </c>
      <c r="K1440" s="664">
        <v>1.38E-2</v>
      </c>
      <c r="M1440" s="751" t="str">
        <f t="shared" si="44"/>
        <v>C0076</v>
      </c>
    </row>
    <row r="1441" spans="1:13" ht="15.75" thickBot="1">
      <c r="A1441" s="645" t="str">
        <f t="shared" si="45"/>
        <v/>
      </c>
      <c r="C1441" s="659"/>
      <c r="D1441" s="659"/>
      <c r="E1441" s="1056" t="s">
        <v>344</v>
      </c>
      <c r="F1441" s="1056"/>
      <c r="G1441" s="1056"/>
      <c r="H1441" s="1056"/>
      <c r="I1441" s="1056"/>
      <c r="J1441" s="659"/>
      <c r="K1441" s="666">
        <v>1.38E-2</v>
      </c>
      <c r="M1441" s="751" t="str">
        <f t="shared" si="44"/>
        <v>C0076</v>
      </c>
    </row>
    <row r="1442" spans="1:13" ht="15.75" thickBot="1">
      <c r="A1442" s="645" t="str">
        <f t="shared" si="45"/>
        <v/>
      </c>
      <c r="C1442" s="656" t="s">
        <v>345</v>
      </c>
      <c r="D1442" s="659"/>
      <c r="E1442" s="657" t="s">
        <v>325</v>
      </c>
      <c r="F1442" s="657" t="s">
        <v>334</v>
      </c>
      <c r="G1442" s="659"/>
      <c r="H1442" s="657" t="s">
        <v>343</v>
      </c>
      <c r="I1442" s="1056" t="s">
        <v>343</v>
      </c>
      <c r="J1442" s="1056"/>
      <c r="K1442" s="1056"/>
      <c r="M1442" s="751" t="str">
        <f t="shared" si="44"/>
        <v>C0076</v>
      </c>
    </row>
    <row r="1443" spans="1:13" ht="15.75" thickBot="1">
      <c r="A1443" s="645" t="str">
        <f t="shared" si="45"/>
        <v/>
      </c>
      <c r="C1443" s="659"/>
      <c r="D1443" s="659"/>
      <c r="E1443" s="1056" t="s">
        <v>346</v>
      </c>
      <c r="F1443" s="1056"/>
      <c r="G1443" s="1056"/>
      <c r="H1443" s="1056"/>
      <c r="I1443" s="1056"/>
      <c r="J1443" s="659"/>
      <c r="K1443" s="666"/>
      <c r="M1443" s="751" t="str">
        <f t="shared" si="44"/>
        <v>C0076</v>
      </c>
    </row>
    <row r="1444" spans="1:13" ht="15.75" thickBot="1">
      <c r="A1444" s="645" t="str">
        <f t="shared" si="45"/>
        <v/>
      </c>
      <c r="C1444" s="659"/>
      <c r="D1444" s="659"/>
      <c r="E1444" s="659"/>
      <c r="F1444" s="659"/>
      <c r="G1444" s="659"/>
      <c r="H1444" s="659"/>
      <c r="I1444" s="665" t="s">
        <v>850</v>
      </c>
      <c r="J1444" s="659"/>
      <c r="K1444" s="668">
        <v>23.718699999999998</v>
      </c>
      <c r="M1444" s="751" t="str">
        <f t="shared" si="44"/>
        <v>C0076</v>
      </c>
    </row>
    <row r="1445" spans="1:13" ht="15.75" thickBot="1">
      <c r="A1445" s="645" t="str">
        <f t="shared" si="45"/>
        <v/>
      </c>
      <c r="C1445" s="656" t="s">
        <v>347</v>
      </c>
      <c r="D1445" s="659"/>
      <c r="E1445" s="657" t="s">
        <v>146</v>
      </c>
      <c r="F1445" s="657" t="s">
        <v>325</v>
      </c>
      <c r="G1445" s="657" t="s">
        <v>334</v>
      </c>
      <c r="H1445" s="659"/>
      <c r="I1445" s="657" t="s">
        <v>343</v>
      </c>
      <c r="J1445" s="1056" t="s">
        <v>343</v>
      </c>
      <c r="K1445" s="1056"/>
      <c r="M1445" s="751" t="str">
        <f t="shared" si="44"/>
        <v>C0076</v>
      </c>
    </row>
    <row r="1446" spans="1:13" ht="15.75" thickBot="1">
      <c r="A1446" s="645" t="str">
        <f t="shared" si="45"/>
        <v/>
      </c>
      <c r="C1446" s="659"/>
      <c r="D1446" s="659"/>
      <c r="E1446" s="1056" t="s">
        <v>348</v>
      </c>
      <c r="F1446" s="1056"/>
      <c r="G1446" s="1056"/>
      <c r="H1446" s="1056"/>
      <c r="I1446" s="1056"/>
      <c r="J1446" s="659"/>
      <c r="K1446" s="668"/>
      <c r="M1446" s="751" t="str">
        <f t="shared" si="44"/>
        <v>C0076</v>
      </c>
    </row>
    <row r="1447" spans="1:13" ht="15.75" thickBot="1">
      <c r="A1447" s="645" t="str">
        <f t="shared" si="45"/>
        <v/>
      </c>
      <c r="C1447" s="1057" t="s">
        <v>349</v>
      </c>
      <c r="D1447" s="1057"/>
      <c r="E1447" s="1058" t="s">
        <v>325</v>
      </c>
      <c r="F1447" s="1058" t="s">
        <v>334</v>
      </c>
      <c r="G1447" s="1058" t="s">
        <v>350</v>
      </c>
      <c r="H1447" s="1058"/>
      <c r="I1447" s="1058"/>
      <c r="K1447" s="1056" t="s">
        <v>343</v>
      </c>
      <c r="M1447" s="751" t="str">
        <f t="shared" si="44"/>
        <v>C0076</v>
      </c>
    </row>
    <row r="1448" spans="1:13" ht="15.75" thickBot="1">
      <c r="A1448" s="645" t="str">
        <f t="shared" si="45"/>
        <v/>
      </c>
      <c r="C1448" s="1057"/>
      <c r="D1448" s="1057"/>
      <c r="E1448" s="1058"/>
      <c r="F1448" s="1058"/>
      <c r="G1448" s="657" t="s">
        <v>139</v>
      </c>
      <c r="H1448" s="657" t="s">
        <v>140</v>
      </c>
      <c r="I1448" s="657" t="s">
        <v>141</v>
      </c>
      <c r="J1448" s="659"/>
      <c r="K1448" s="1056"/>
      <c r="M1448" s="751" t="str">
        <f t="shared" si="44"/>
        <v>C0076</v>
      </c>
    </row>
    <row r="1449" spans="1:13">
      <c r="A1449" s="645" t="str">
        <f t="shared" si="45"/>
        <v/>
      </c>
      <c r="E1449" s="1054" t="s">
        <v>351</v>
      </c>
      <c r="F1449" s="1054"/>
      <c r="G1449" s="1054"/>
      <c r="H1449" s="1054"/>
      <c r="I1449" s="1054"/>
      <c r="M1449" s="751" t="str">
        <f t="shared" si="44"/>
        <v>C0076</v>
      </c>
    </row>
    <row r="1450" spans="1:13" ht="15.75" thickBot="1">
      <c r="A1450" s="645" t="str">
        <f t="shared" si="45"/>
        <v>C0076</v>
      </c>
      <c r="C1450" s="647"/>
      <c r="D1450" s="647"/>
      <c r="E1450" s="647"/>
      <c r="F1450" s="647"/>
      <c r="G1450" s="1055" t="s">
        <v>352</v>
      </c>
      <c r="H1450" s="1055"/>
      <c r="I1450" s="1055"/>
      <c r="J1450" s="647"/>
      <c r="K1450" s="671">
        <v>23.72</v>
      </c>
      <c r="M1450" s="751" t="str">
        <f t="shared" si="44"/>
        <v>C0076</v>
      </c>
    </row>
    <row r="1451" spans="1:13" ht="15.75" thickTop="1">
      <c r="A1451" s="645" t="str">
        <f t="shared" si="45"/>
        <v/>
      </c>
      <c r="C1451" s="672" t="s">
        <v>851</v>
      </c>
      <c r="M1451" s="751" t="str">
        <f t="shared" si="44"/>
        <v>C0076</v>
      </c>
    </row>
    <row r="1452" spans="1:13">
      <c r="A1452" s="645" t="str">
        <f t="shared" si="45"/>
        <v/>
      </c>
      <c r="M1452" s="751" t="str">
        <f t="shared" si="44"/>
        <v>C0076</v>
      </c>
    </row>
    <row r="1453" spans="1:13" ht="23.25" thickBot="1">
      <c r="A1453" s="645" t="str">
        <f t="shared" si="45"/>
        <v/>
      </c>
      <c r="C1453" s="646"/>
      <c r="D1453" s="647"/>
      <c r="E1453" s="647"/>
      <c r="F1453" s="647"/>
      <c r="G1453" s="647"/>
      <c r="H1453" s="647"/>
      <c r="I1453" s="647"/>
      <c r="J1453" s="647"/>
      <c r="K1453" s="648"/>
      <c r="M1453" s="751" t="str">
        <f t="shared" si="44"/>
        <v>C0076</v>
      </c>
    </row>
    <row r="1454" spans="1:13" ht="18.75" thickTop="1">
      <c r="A1454" s="645" t="str">
        <f t="shared" si="45"/>
        <v/>
      </c>
      <c r="C1454" s="650" t="s">
        <v>829</v>
      </c>
      <c r="F1454" s="650"/>
      <c r="M1454" s="751" t="str">
        <f t="shared" si="44"/>
        <v>C0080</v>
      </c>
    </row>
    <row r="1455" spans="1:13" ht="15.75">
      <c r="A1455" s="645" t="str">
        <f t="shared" si="45"/>
        <v/>
      </c>
      <c r="C1455" s="652" t="s">
        <v>322</v>
      </c>
      <c r="F1455" s="652" t="s">
        <v>830</v>
      </c>
      <c r="I1455" s="653" t="s">
        <v>831</v>
      </c>
      <c r="J1455" s="654">
        <v>1</v>
      </c>
      <c r="K1455" s="652" t="s">
        <v>299</v>
      </c>
      <c r="M1455" s="751" t="str">
        <f t="shared" si="44"/>
        <v>C0080</v>
      </c>
    </row>
    <row r="1456" spans="1:13" ht="16.5" thickBot="1">
      <c r="A1456" s="645" t="str">
        <f t="shared" si="45"/>
        <v/>
      </c>
      <c r="C1456" s="655" t="s">
        <v>1118</v>
      </c>
      <c r="D1456" s="1059" t="s">
        <v>1119</v>
      </c>
      <c r="E1456" s="1059"/>
      <c r="F1456" s="1059"/>
      <c r="G1456" s="1059"/>
      <c r="H1456" s="1059"/>
      <c r="I1456" s="1059"/>
      <c r="J1456" s="1060" t="s">
        <v>323</v>
      </c>
      <c r="K1456" s="1060"/>
      <c r="M1456" s="751" t="str">
        <f t="shared" si="44"/>
        <v>C0080</v>
      </c>
    </row>
    <row r="1457" spans="1:13" ht="15.75" thickBot="1">
      <c r="A1457" s="645" t="str">
        <f t="shared" si="45"/>
        <v/>
      </c>
      <c r="C1457" s="1057" t="s">
        <v>324</v>
      </c>
      <c r="D1457" s="1057"/>
      <c r="E1457" s="1058" t="s">
        <v>325</v>
      </c>
      <c r="F1457" s="1058" t="s">
        <v>326</v>
      </c>
      <c r="G1457" s="1058"/>
      <c r="H1457" s="1058" t="s">
        <v>327</v>
      </c>
      <c r="I1457" s="1058"/>
      <c r="K1457" s="658" t="s">
        <v>328</v>
      </c>
      <c r="M1457" s="751" t="str">
        <f t="shared" si="44"/>
        <v>C0080</v>
      </c>
    </row>
    <row r="1458" spans="1:13" ht="15.75" thickBot="1">
      <c r="A1458" s="645" t="str">
        <f t="shared" si="45"/>
        <v/>
      </c>
      <c r="C1458" s="1057"/>
      <c r="D1458" s="1057"/>
      <c r="E1458" s="1058"/>
      <c r="F1458" s="657" t="s">
        <v>834</v>
      </c>
      <c r="G1458" s="657" t="s">
        <v>330</v>
      </c>
      <c r="H1458" s="657" t="s">
        <v>297</v>
      </c>
      <c r="I1458" s="657" t="s">
        <v>269</v>
      </c>
      <c r="J1458" s="659"/>
      <c r="K1458" s="657" t="s">
        <v>331</v>
      </c>
      <c r="M1458" s="751" t="str">
        <f t="shared" si="44"/>
        <v>C0080</v>
      </c>
    </row>
    <row r="1459" spans="1:13" ht="28.5">
      <c r="A1459" s="645" t="str">
        <f t="shared" si="45"/>
        <v/>
      </c>
      <c r="C1459" s="660" t="s">
        <v>1120</v>
      </c>
      <c r="D1459" s="661" t="s">
        <v>1121</v>
      </c>
      <c r="E1459" s="662">
        <v>1</v>
      </c>
      <c r="F1459" s="663">
        <v>1</v>
      </c>
      <c r="G1459" s="663">
        <v>0</v>
      </c>
      <c r="H1459" s="664">
        <v>21.650500000000001</v>
      </c>
      <c r="I1459" s="664">
        <v>14.3613</v>
      </c>
      <c r="K1459" s="664">
        <v>21.650500000000001</v>
      </c>
      <c r="M1459" s="751" t="str">
        <f t="shared" si="44"/>
        <v>C0080</v>
      </c>
    </row>
    <row r="1460" spans="1:13" ht="15.75" thickBot="1">
      <c r="A1460" s="645" t="str">
        <f t="shared" si="45"/>
        <v/>
      </c>
      <c r="C1460" s="659"/>
      <c r="D1460" s="659"/>
      <c r="E1460" s="659"/>
      <c r="F1460" s="659"/>
      <c r="G1460" s="659"/>
      <c r="H1460" s="659"/>
      <c r="I1460" s="665" t="s">
        <v>332</v>
      </c>
      <c r="J1460" s="659"/>
      <c r="K1460" s="666">
        <v>21.650500000000001</v>
      </c>
      <c r="M1460" s="751" t="str">
        <f t="shared" si="44"/>
        <v>C0080</v>
      </c>
    </row>
    <row r="1461" spans="1:13" ht="15.75" thickBot="1">
      <c r="A1461" s="645" t="str">
        <f t="shared" si="45"/>
        <v/>
      </c>
      <c r="C1461" s="656" t="s">
        <v>333</v>
      </c>
      <c r="D1461" s="659"/>
      <c r="E1461" s="657" t="s">
        <v>325</v>
      </c>
      <c r="F1461" s="657" t="s">
        <v>334</v>
      </c>
      <c r="G1461" s="659"/>
      <c r="H1461" s="657" t="s">
        <v>327</v>
      </c>
      <c r="I1461" s="1056" t="s">
        <v>335</v>
      </c>
      <c r="J1461" s="1056"/>
      <c r="K1461" s="1056"/>
      <c r="M1461" s="751" t="str">
        <f t="shared" si="44"/>
        <v>C0080</v>
      </c>
    </row>
    <row r="1462" spans="1:13">
      <c r="A1462" s="645" t="str">
        <f t="shared" si="45"/>
        <v/>
      </c>
      <c r="C1462" s="660" t="s">
        <v>700</v>
      </c>
      <c r="D1462" s="661" t="s">
        <v>701</v>
      </c>
      <c r="E1462" s="662">
        <v>1</v>
      </c>
      <c r="F1462" s="660" t="s">
        <v>299</v>
      </c>
      <c r="H1462" s="664">
        <v>36.510800000000003</v>
      </c>
      <c r="K1462" s="664">
        <v>36.510800000000003</v>
      </c>
      <c r="M1462" s="751" t="str">
        <f t="shared" si="44"/>
        <v>C0080</v>
      </c>
    </row>
    <row r="1463" spans="1:13">
      <c r="A1463" s="645" t="str">
        <f t="shared" si="45"/>
        <v/>
      </c>
      <c r="E1463" s="1054" t="s">
        <v>336</v>
      </c>
      <c r="F1463" s="1054"/>
      <c r="G1463" s="1054"/>
      <c r="H1463" s="1054"/>
      <c r="I1463" s="1054"/>
      <c r="K1463" s="664">
        <v>36.510800000000003</v>
      </c>
      <c r="M1463" s="751" t="str">
        <f t="shared" si="44"/>
        <v>C0080</v>
      </c>
    </row>
    <row r="1464" spans="1:13" ht="15.75" thickBot="1">
      <c r="A1464" s="645" t="str">
        <f t="shared" si="45"/>
        <v/>
      </c>
      <c r="C1464" s="659"/>
      <c r="D1464" s="659"/>
      <c r="E1464" s="1056" t="s">
        <v>337</v>
      </c>
      <c r="F1464" s="1056"/>
      <c r="G1464" s="1056"/>
      <c r="H1464" s="1056"/>
      <c r="I1464" s="1056"/>
      <c r="J1464" s="659"/>
      <c r="K1464" s="668">
        <v>58.161299999999997</v>
      </c>
      <c r="M1464" s="751" t="str">
        <f t="shared" si="44"/>
        <v>C0080</v>
      </c>
    </row>
    <row r="1465" spans="1:13">
      <c r="A1465" s="645" t="str">
        <f t="shared" si="45"/>
        <v/>
      </c>
      <c r="E1465" s="1054" t="s">
        <v>338</v>
      </c>
      <c r="F1465" s="1054"/>
      <c r="G1465" s="1054"/>
      <c r="H1465" s="1054"/>
      <c r="I1465" s="1054"/>
      <c r="K1465" s="669">
        <v>58.161299999999997</v>
      </c>
      <c r="M1465" s="751" t="str">
        <f t="shared" si="44"/>
        <v>C0080</v>
      </c>
    </row>
    <row r="1466" spans="1:13">
      <c r="A1466" s="645" t="str">
        <f t="shared" si="45"/>
        <v/>
      </c>
      <c r="I1466" s="667" t="s">
        <v>339</v>
      </c>
      <c r="K1466" s="670" t="s">
        <v>265</v>
      </c>
      <c r="M1466" s="751" t="str">
        <f t="shared" si="44"/>
        <v>C0080</v>
      </c>
    </row>
    <row r="1467" spans="1:13" ht="15.75" thickBot="1">
      <c r="A1467" s="645" t="str">
        <f t="shared" si="45"/>
        <v/>
      </c>
      <c r="C1467" s="659"/>
      <c r="D1467" s="659"/>
      <c r="E1467" s="659"/>
      <c r="F1467" s="659"/>
      <c r="G1467" s="659"/>
      <c r="H1467" s="659"/>
      <c r="I1467" s="665" t="s">
        <v>340</v>
      </c>
      <c r="J1467" s="659"/>
      <c r="K1467" s="668" t="s">
        <v>265</v>
      </c>
      <c r="M1467" s="751" t="str">
        <f t="shared" si="44"/>
        <v>C0080</v>
      </c>
    </row>
    <row r="1468" spans="1:13" ht="15.75" thickBot="1">
      <c r="A1468" s="645" t="str">
        <f t="shared" si="45"/>
        <v/>
      </c>
      <c r="C1468" s="656" t="s">
        <v>341</v>
      </c>
      <c r="D1468" s="659"/>
      <c r="E1468" s="657" t="s">
        <v>325</v>
      </c>
      <c r="F1468" s="657" t="s">
        <v>334</v>
      </c>
      <c r="G1468" s="659"/>
      <c r="H1468" s="657" t="s">
        <v>342</v>
      </c>
      <c r="I1468" s="1056" t="s">
        <v>343</v>
      </c>
      <c r="J1468" s="1056"/>
      <c r="K1468" s="1056"/>
      <c r="M1468" s="751" t="str">
        <f t="shared" si="44"/>
        <v>C0080</v>
      </c>
    </row>
    <row r="1469" spans="1:13" ht="15.75" thickBot="1">
      <c r="A1469" s="645" t="str">
        <f t="shared" si="45"/>
        <v/>
      </c>
      <c r="C1469" s="659"/>
      <c r="D1469" s="659"/>
      <c r="E1469" s="1056" t="s">
        <v>344</v>
      </c>
      <c r="F1469" s="1056"/>
      <c r="G1469" s="1056"/>
      <c r="H1469" s="1056"/>
      <c r="I1469" s="1056"/>
      <c r="J1469" s="659"/>
      <c r="K1469" s="666"/>
      <c r="M1469" s="751" t="str">
        <f t="shared" si="44"/>
        <v>C0080</v>
      </c>
    </row>
    <row r="1470" spans="1:13" ht="15.75" thickBot="1">
      <c r="A1470" s="645" t="str">
        <f t="shared" si="45"/>
        <v/>
      </c>
      <c r="C1470" s="656" t="s">
        <v>345</v>
      </c>
      <c r="D1470" s="659"/>
      <c r="E1470" s="657" t="s">
        <v>325</v>
      </c>
      <c r="F1470" s="657" t="s">
        <v>334</v>
      </c>
      <c r="G1470" s="659"/>
      <c r="H1470" s="657" t="s">
        <v>343</v>
      </c>
      <c r="I1470" s="1056" t="s">
        <v>343</v>
      </c>
      <c r="J1470" s="1056"/>
      <c r="K1470" s="1056"/>
      <c r="M1470" s="751" t="str">
        <f t="shared" si="44"/>
        <v>C0080</v>
      </c>
    </row>
    <row r="1471" spans="1:13" ht="15.75" thickBot="1">
      <c r="A1471" s="645" t="str">
        <f t="shared" si="45"/>
        <v/>
      </c>
      <c r="C1471" s="659"/>
      <c r="D1471" s="659"/>
      <c r="E1471" s="1056" t="s">
        <v>346</v>
      </c>
      <c r="F1471" s="1056"/>
      <c r="G1471" s="1056"/>
      <c r="H1471" s="1056"/>
      <c r="I1471" s="1056"/>
      <c r="J1471" s="659"/>
      <c r="K1471" s="666"/>
      <c r="M1471" s="751" t="str">
        <f t="shared" si="44"/>
        <v>C0080</v>
      </c>
    </row>
    <row r="1472" spans="1:13" ht="15.75" thickBot="1">
      <c r="A1472" s="645" t="str">
        <f t="shared" si="45"/>
        <v/>
      </c>
      <c r="C1472" s="659"/>
      <c r="D1472" s="659"/>
      <c r="E1472" s="659"/>
      <c r="F1472" s="659"/>
      <c r="G1472" s="659"/>
      <c r="H1472" s="659"/>
      <c r="I1472" s="665" t="s">
        <v>850</v>
      </c>
      <c r="J1472" s="659"/>
      <c r="K1472" s="668">
        <v>58.161299999999997</v>
      </c>
      <c r="M1472" s="751" t="str">
        <f t="shared" si="44"/>
        <v>C0080</v>
      </c>
    </row>
    <row r="1473" spans="1:13" ht="15.75" thickBot="1">
      <c r="A1473" s="645" t="str">
        <f t="shared" si="45"/>
        <v/>
      </c>
      <c r="C1473" s="656" t="s">
        <v>347</v>
      </c>
      <c r="D1473" s="659"/>
      <c r="E1473" s="657" t="s">
        <v>146</v>
      </c>
      <c r="F1473" s="657" t="s">
        <v>325</v>
      </c>
      <c r="G1473" s="657" t="s">
        <v>334</v>
      </c>
      <c r="H1473" s="659"/>
      <c r="I1473" s="657" t="s">
        <v>343</v>
      </c>
      <c r="J1473" s="1056" t="s">
        <v>343</v>
      </c>
      <c r="K1473" s="1056"/>
      <c r="M1473" s="751" t="str">
        <f t="shared" si="44"/>
        <v>C0080</v>
      </c>
    </row>
    <row r="1474" spans="1:13" ht="15.75" thickBot="1">
      <c r="A1474" s="645" t="str">
        <f t="shared" si="45"/>
        <v/>
      </c>
      <c r="C1474" s="659"/>
      <c r="D1474" s="659"/>
      <c r="E1474" s="1056" t="s">
        <v>348</v>
      </c>
      <c r="F1474" s="1056"/>
      <c r="G1474" s="1056"/>
      <c r="H1474" s="1056"/>
      <c r="I1474" s="1056"/>
      <c r="J1474" s="659"/>
      <c r="K1474" s="668"/>
      <c r="M1474" s="751" t="str">
        <f t="shared" si="44"/>
        <v>C0080</v>
      </c>
    </row>
    <row r="1475" spans="1:13" ht="15.75" thickBot="1">
      <c r="A1475" s="645" t="str">
        <f t="shared" si="45"/>
        <v/>
      </c>
      <c r="C1475" s="1057" t="s">
        <v>349</v>
      </c>
      <c r="D1475" s="1057"/>
      <c r="E1475" s="1058" t="s">
        <v>325</v>
      </c>
      <c r="F1475" s="1058" t="s">
        <v>334</v>
      </c>
      <c r="G1475" s="1058" t="s">
        <v>350</v>
      </c>
      <c r="H1475" s="1058"/>
      <c r="I1475" s="1058"/>
      <c r="K1475" s="1056" t="s">
        <v>343</v>
      </c>
      <c r="M1475" s="751" t="str">
        <f t="shared" ref="M1475:M1534" si="46">IF(C1475="TABELA DE PREÇOS DE CONSULTORIA",C1477,M1474)</f>
        <v>C0080</v>
      </c>
    </row>
    <row r="1476" spans="1:13" ht="15.75" thickBot="1">
      <c r="A1476" s="645" t="str">
        <f t="shared" si="45"/>
        <v/>
      </c>
      <c r="C1476" s="1057"/>
      <c r="D1476" s="1057"/>
      <c r="E1476" s="1058"/>
      <c r="F1476" s="1058"/>
      <c r="G1476" s="657" t="s">
        <v>139</v>
      </c>
      <c r="H1476" s="657" t="s">
        <v>140</v>
      </c>
      <c r="I1476" s="657" t="s">
        <v>141</v>
      </c>
      <c r="J1476" s="659"/>
      <c r="K1476" s="1056"/>
      <c r="M1476" s="751" t="str">
        <f t="shared" si="46"/>
        <v>C0080</v>
      </c>
    </row>
    <row r="1477" spans="1:13">
      <c r="A1477" s="645" t="str">
        <f t="shared" ref="A1477:A1534" si="47">IF(G1477="Custo unitário direto total",M1477,"")</f>
        <v/>
      </c>
      <c r="E1477" s="1054" t="s">
        <v>351</v>
      </c>
      <c r="F1477" s="1054"/>
      <c r="G1477" s="1054"/>
      <c r="H1477" s="1054"/>
      <c r="I1477" s="1054"/>
      <c r="M1477" s="751" t="str">
        <f t="shared" si="46"/>
        <v>C0080</v>
      </c>
    </row>
    <row r="1478" spans="1:13" ht="15.75" thickBot="1">
      <c r="A1478" s="645" t="str">
        <f t="shared" si="47"/>
        <v>C0080</v>
      </c>
      <c r="C1478" s="647"/>
      <c r="D1478" s="647"/>
      <c r="E1478" s="647"/>
      <c r="F1478" s="647"/>
      <c r="G1478" s="1055" t="s">
        <v>352</v>
      </c>
      <c r="H1478" s="1055"/>
      <c r="I1478" s="1055"/>
      <c r="J1478" s="647"/>
      <c r="K1478" s="671">
        <v>58.16</v>
      </c>
      <c r="M1478" s="751" t="str">
        <f t="shared" si="46"/>
        <v>C0080</v>
      </c>
    </row>
    <row r="1479" spans="1:13" ht="15.75" thickTop="1">
      <c r="A1479" s="645" t="str">
        <f t="shared" si="47"/>
        <v/>
      </c>
      <c r="C1479" s="672" t="s">
        <v>851</v>
      </c>
      <c r="M1479" s="751" t="str">
        <f t="shared" si="46"/>
        <v>C0080</v>
      </c>
    </row>
    <row r="1480" spans="1:13">
      <c r="A1480" s="645" t="str">
        <f t="shared" si="47"/>
        <v/>
      </c>
      <c r="M1480" s="751" t="str">
        <f t="shared" si="46"/>
        <v>C0080</v>
      </c>
    </row>
    <row r="1481" spans="1:13" ht="23.25" thickBot="1">
      <c r="A1481" s="645" t="str">
        <f t="shared" si="47"/>
        <v/>
      </c>
      <c r="C1481" s="646"/>
      <c r="D1481" s="647"/>
      <c r="E1481" s="647"/>
      <c r="F1481" s="647"/>
      <c r="G1481" s="647"/>
      <c r="H1481" s="647"/>
      <c r="I1481" s="647"/>
      <c r="J1481" s="647"/>
      <c r="K1481" s="648"/>
      <c r="M1481" s="751" t="str">
        <f t="shared" si="46"/>
        <v>C0080</v>
      </c>
    </row>
    <row r="1482" spans="1:13" ht="18.75" thickTop="1">
      <c r="A1482" s="645" t="str">
        <f t="shared" si="47"/>
        <v/>
      </c>
      <c r="C1482" s="650" t="s">
        <v>829</v>
      </c>
      <c r="F1482" s="650"/>
      <c r="M1482" s="751" t="str">
        <f t="shared" si="46"/>
        <v>C0085</v>
      </c>
    </row>
    <row r="1483" spans="1:13" ht="15.75">
      <c r="A1483" s="645" t="str">
        <f t="shared" si="47"/>
        <v/>
      </c>
      <c r="C1483" s="652" t="s">
        <v>322</v>
      </c>
      <c r="F1483" s="652" t="s">
        <v>830</v>
      </c>
      <c r="I1483" s="653" t="s">
        <v>831</v>
      </c>
      <c r="J1483" s="654">
        <v>1</v>
      </c>
      <c r="K1483" s="652" t="s">
        <v>299</v>
      </c>
      <c r="M1483" s="751" t="str">
        <f t="shared" si="46"/>
        <v>C0085</v>
      </c>
    </row>
    <row r="1484" spans="1:13" ht="16.5" thickBot="1">
      <c r="A1484" s="645" t="str">
        <f t="shared" si="47"/>
        <v/>
      </c>
      <c r="C1484" s="655" t="s">
        <v>1122</v>
      </c>
      <c r="D1484" s="1059" t="s">
        <v>1123</v>
      </c>
      <c r="E1484" s="1059"/>
      <c r="F1484" s="1059"/>
      <c r="G1484" s="1059"/>
      <c r="H1484" s="1059"/>
      <c r="I1484" s="1059"/>
      <c r="J1484" s="1060" t="s">
        <v>323</v>
      </c>
      <c r="K1484" s="1060"/>
      <c r="M1484" s="751" t="str">
        <f t="shared" si="46"/>
        <v>C0085</v>
      </c>
    </row>
    <row r="1485" spans="1:13" ht="15.75" thickBot="1">
      <c r="A1485" s="645" t="str">
        <f t="shared" si="47"/>
        <v/>
      </c>
      <c r="C1485" s="1057" t="s">
        <v>324</v>
      </c>
      <c r="D1485" s="1057"/>
      <c r="E1485" s="1058" t="s">
        <v>325</v>
      </c>
      <c r="F1485" s="1058" t="s">
        <v>326</v>
      </c>
      <c r="G1485" s="1058"/>
      <c r="H1485" s="1058" t="s">
        <v>327</v>
      </c>
      <c r="I1485" s="1058"/>
      <c r="K1485" s="658" t="s">
        <v>328</v>
      </c>
      <c r="M1485" s="751" t="str">
        <f t="shared" si="46"/>
        <v>C0085</v>
      </c>
    </row>
    <row r="1486" spans="1:13" ht="15.75" thickBot="1">
      <c r="A1486" s="645" t="str">
        <f t="shared" si="47"/>
        <v/>
      </c>
      <c r="C1486" s="1057"/>
      <c r="D1486" s="1057"/>
      <c r="E1486" s="1058"/>
      <c r="F1486" s="657" t="s">
        <v>834</v>
      </c>
      <c r="G1486" s="657" t="s">
        <v>330</v>
      </c>
      <c r="H1486" s="657" t="s">
        <v>297</v>
      </c>
      <c r="I1486" s="657" t="s">
        <v>269</v>
      </c>
      <c r="J1486" s="659"/>
      <c r="K1486" s="657" t="s">
        <v>331</v>
      </c>
      <c r="M1486" s="751" t="str">
        <f t="shared" si="46"/>
        <v>C0085</v>
      </c>
    </row>
    <row r="1487" spans="1:13">
      <c r="A1487" s="645" t="str">
        <f t="shared" si="47"/>
        <v/>
      </c>
      <c r="C1487" s="660" t="s">
        <v>1124</v>
      </c>
      <c r="D1487" s="661" t="s">
        <v>1125</v>
      </c>
      <c r="E1487" s="662">
        <v>1</v>
      </c>
      <c r="F1487" s="663">
        <v>1</v>
      </c>
      <c r="G1487" s="663">
        <v>0</v>
      </c>
      <c r="H1487" s="664">
        <v>0.68940000000000001</v>
      </c>
      <c r="I1487" s="664">
        <v>0.45729999999999998</v>
      </c>
      <c r="K1487" s="664">
        <v>0.68940000000000001</v>
      </c>
      <c r="M1487" s="751" t="str">
        <f t="shared" si="46"/>
        <v>C0085</v>
      </c>
    </row>
    <row r="1488" spans="1:13" ht="15.75" thickBot="1">
      <c r="A1488" s="645" t="str">
        <f t="shared" si="47"/>
        <v/>
      </c>
      <c r="C1488" s="659"/>
      <c r="D1488" s="659"/>
      <c r="E1488" s="659"/>
      <c r="F1488" s="659"/>
      <c r="G1488" s="659"/>
      <c r="H1488" s="659"/>
      <c r="I1488" s="665" t="s">
        <v>332</v>
      </c>
      <c r="J1488" s="659"/>
      <c r="K1488" s="666">
        <v>0.68940000000000001</v>
      </c>
      <c r="M1488" s="751" t="str">
        <f t="shared" si="46"/>
        <v>C0085</v>
      </c>
    </row>
    <row r="1489" spans="1:13" ht="15.75" thickBot="1">
      <c r="A1489" s="645" t="str">
        <f t="shared" si="47"/>
        <v/>
      </c>
      <c r="C1489" s="656" t="s">
        <v>333</v>
      </c>
      <c r="D1489" s="659"/>
      <c r="E1489" s="657" t="s">
        <v>325</v>
      </c>
      <c r="F1489" s="657" t="s">
        <v>334</v>
      </c>
      <c r="G1489" s="659"/>
      <c r="H1489" s="657" t="s">
        <v>327</v>
      </c>
      <c r="I1489" s="1056" t="s">
        <v>335</v>
      </c>
      <c r="J1489" s="1056"/>
      <c r="K1489" s="1056"/>
      <c r="M1489" s="751" t="str">
        <f t="shared" si="46"/>
        <v>C0085</v>
      </c>
    </row>
    <row r="1490" spans="1:13">
      <c r="A1490" s="645" t="str">
        <f t="shared" si="47"/>
        <v/>
      </c>
      <c r="C1490" s="660" t="s">
        <v>693</v>
      </c>
      <c r="D1490" s="661" t="s">
        <v>694</v>
      </c>
      <c r="E1490" s="662">
        <v>1</v>
      </c>
      <c r="F1490" s="660" t="s">
        <v>299</v>
      </c>
      <c r="H1490" s="664">
        <v>28.3505</v>
      </c>
      <c r="K1490" s="664">
        <v>28.3505</v>
      </c>
      <c r="M1490" s="751" t="str">
        <f t="shared" si="46"/>
        <v>C0085</v>
      </c>
    </row>
    <row r="1491" spans="1:13">
      <c r="A1491" s="645" t="str">
        <f t="shared" si="47"/>
        <v/>
      </c>
      <c r="E1491" s="1054" t="s">
        <v>336</v>
      </c>
      <c r="F1491" s="1054"/>
      <c r="G1491" s="1054"/>
      <c r="H1491" s="1054"/>
      <c r="I1491" s="1054"/>
      <c r="K1491" s="664">
        <v>28.3505</v>
      </c>
      <c r="M1491" s="751" t="str">
        <f t="shared" si="46"/>
        <v>C0085</v>
      </c>
    </row>
    <row r="1492" spans="1:13" ht="15.75" thickBot="1">
      <c r="A1492" s="645" t="str">
        <f t="shared" si="47"/>
        <v/>
      </c>
      <c r="C1492" s="659"/>
      <c r="D1492" s="659"/>
      <c r="E1492" s="1056" t="s">
        <v>337</v>
      </c>
      <c r="F1492" s="1056"/>
      <c r="G1492" s="1056"/>
      <c r="H1492" s="1056"/>
      <c r="I1492" s="1056"/>
      <c r="J1492" s="659"/>
      <c r="K1492" s="668">
        <v>29.039899999999999</v>
      </c>
      <c r="M1492" s="751" t="str">
        <f t="shared" si="46"/>
        <v>C0085</v>
      </c>
    </row>
    <row r="1493" spans="1:13">
      <c r="A1493" s="645" t="str">
        <f t="shared" si="47"/>
        <v/>
      </c>
      <c r="E1493" s="1054" t="s">
        <v>338</v>
      </c>
      <c r="F1493" s="1054"/>
      <c r="G1493" s="1054"/>
      <c r="H1493" s="1054"/>
      <c r="I1493" s="1054"/>
      <c r="K1493" s="669">
        <v>29.039899999999999</v>
      </c>
      <c r="M1493" s="751" t="str">
        <f t="shared" si="46"/>
        <v>C0085</v>
      </c>
    </row>
    <row r="1494" spans="1:13">
      <c r="A1494" s="645" t="str">
        <f t="shared" si="47"/>
        <v/>
      </c>
      <c r="I1494" s="667" t="s">
        <v>339</v>
      </c>
      <c r="K1494" s="670" t="s">
        <v>265</v>
      </c>
      <c r="M1494" s="751" t="str">
        <f t="shared" si="46"/>
        <v>C0085</v>
      </c>
    </row>
    <row r="1495" spans="1:13" ht="15.75" thickBot="1">
      <c r="A1495" s="645" t="str">
        <f t="shared" si="47"/>
        <v/>
      </c>
      <c r="C1495" s="659"/>
      <c r="D1495" s="659"/>
      <c r="E1495" s="659"/>
      <c r="F1495" s="659"/>
      <c r="G1495" s="659"/>
      <c r="H1495" s="659"/>
      <c r="I1495" s="665" t="s">
        <v>340</v>
      </c>
      <c r="J1495" s="659"/>
      <c r="K1495" s="668" t="s">
        <v>265</v>
      </c>
      <c r="M1495" s="751" t="str">
        <f t="shared" si="46"/>
        <v>C0085</v>
      </c>
    </row>
    <row r="1496" spans="1:13" ht="15.75" thickBot="1">
      <c r="A1496" s="645" t="str">
        <f t="shared" si="47"/>
        <v/>
      </c>
      <c r="C1496" s="656" t="s">
        <v>341</v>
      </c>
      <c r="D1496" s="659"/>
      <c r="E1496" s="657" t="s">
        <v>325</v>
      </c>
      <c r="F1496" s="657" t="s">
        <v>334</v>
      </c>
      <c r="G1496" s="659"/>
      <c r="H1496" s="657" t="s">
        <v>342</v>
      </c>
      <c r="I1496" s="1056" t="s">
        <v>343</v>
      </c>
      <c r="J1496" s="1056"/>
      <c r="K1496" s="1056"/>
      <c r="M1496" s="751" t="str">
        <f t="shared" si="46"/>
        <v>C0085</v>
      </c>
    </row>
    <row r="1497" spans="1:13" ht="15.75" thickBot="1">
      <c r="A1497" s="645" t="str">
        <f t="shared" si="47"/>
        <v/>
      </c>
      <c r="C1497" s="659"/>
      <c r="D1497" s="659"/>
      <c r="E1497" s="1056" t="s">
        <v>344</v>
      </c>
      <c r="F1497" s="1056"/>
      <c r="G1497" s="1056"/>
      <c r="H1497" s="1056"/>
      <c r="I1497" s="1056"/>
      <c r="J1497" s="659"/>
      <c r="K1497" s="666"/>
      <c r="M1497" s="751" t="str">
        <f t="shared" si="46"/>
        <v>C0085</v>
      </c>
    </row>
    <row r="1498" spans="1:13" ht="15.75" thickBot="1">
      <c r="A1498" s="645" t="str">
        <f t="shared" si="47"/>
        <v/>
      </c>
      <c r="C1498" s="656" t="s">
        <v>345</v>
      </c>
      <c r="D1498" s="659"/>
      <c r="E1498" s="657" t="s">
        <v>325</v>
      </c>
      <c r="F1498" s="657" t="s">
        <v>334</v>
      </c>
      <c r="G1498" s="659"/>
      <c r="H1498" s="657" t="s">
        <v>343</v>
      </c>
      <c r="I1498" s="1056" t="s">
        <v>343</v>
      </c>
      <c r="J1498" s="1056"/>
      <c r="K1498" s="1056"/>
      <c r="M1498" s="751" t="str">
        <f t="shared" si="46"/>
        <v>C0085</v>
      </c>
    </row>
    <row r="1499" spans="1:13" ht="15.75" thickBot="1">
      <c r="A1499" s="645" t="str">
        <f t="shared" si="47"/>
        <v/>
      </c>
      <c r="C1499" s="659"/>
      <c r="D1499" s="659"/>
      <c r="E1499" s="1056" t="s">
        <v>346</v>
      </c>
      <c r="F1499" s="1056"/>
      <c r="G1499" s="1056"/>
      <c r="H1499" s="1056"/>
      <c r="I1499" s="1056"/>
      <c r="J1499" s="659"/>
      <c r="K1499" s="666"/>
      <c r="M1499" s="751" t="str">
        <f t="shared" si="46"/>
        <v>C0085</v>
      </c>
    </row>
    <row r="1500" spans="1:13" ht="15.75" thickBot="1">
      <c r="A1500" s="645" t="str">
        <f t="shared" si="47"/>
        <v/>
      </c>
      <c r="C1500" s="659"/>
      <c r="D1500" s="659"/>
      <c r="E1500" s="659"/>
      <c r="F1500" s="659"/>
      <c r="G1500" s="659"/>
      <c r="H1500" s="659"/>
      <c r="I1500" s="665" t="s">
        <v>850</v>
      </c>
      <c r="J1500" s="659"/>
      <c r="K1500" s="668">
        <v>29.039899999999999</v>
      </c>
      <c r="M1500" s="751" t="str">
        <f t="shared" si="46"/>
        <v>C0085</v>
      </c>
    </row>
    <row r="1501" spans="1:13" ht="15.75" thickBot="1">
      <c r="A1501" s="645" t="str">
        <f t="shared" si="47"/>
        <v/>
      </c>
      <c r="C1501" s="656" t="s">
        <v>347</v>
      </c>
      <c r="D1501" s="659"/>
      <c r="E1501" s="657" t="s">
        <v>146</v>
      </c>
      <c r="F1501" s="657" t="s">
        <v>325</v>
      </c>
      <c r="G1501" s="657" t="s">
        <v>334</v>
      </c>
      <c r="H1501" s="659"/>
      <c r="I1501" s="657" t="s">
        <v>343</v>
      </c>
      <c r="J1501" s="1056" t="s">
        <v>343</v>
      </c>
      <c r="K1501" s="1056"/>
      <c r="M1501" s="751" t="str">
        <f t="shared" si="46"/>
        <v>C0085</v>
      </c>
    </row>
    <row r="1502" spans="1:13" ht="15.75" thickBot="1">
      <c r="A1502" s="645" t="str">
        <f t="shared" si="47"/>
        <v/>
      </c>
      <c r="C1502" s="659"/>
      <c r="D1502" s="659"/>
      <c r="E1502" s="1056" t="s">
        <v>348</v>
      </c>
      <c r="F1502" s="1056"/>
      <c r="G1502" s="1056"/>
      <c r="H1502" s="1056"/>
      <c r="I1502" s="1056"/>
      <c r="J1502" s="659"/>
      <c r="K1502" s="668"/>
      <c r="M1502" s="751" t="str">
        <f t="shared" si="46"/>
        <v>C0085</v>
      </c>
    </row>
    <row r="1503" spans="1:13" ht="15.75" thickBot="1">
      <c r="A1503" s="645" t="str">
        <f t="shared" si="47"/>
        <v/>
      </c>
      <c r="C1503" s="1057" t="s">
        <v>349</v>
      </c>
      <c r="D1503" s="1057"/>
      <c r="E1503" s="1058" t="s">
        <v>325</v>
      </c>
      <c r="F1503" s="1058" t="s">
        <v>334</v>
      </c>
      <c r="G1503" s="1058" t="s">
        <v>350</v>
      </c>
      <c r="H1503" s="1058"/>
      <c r="I1503" s="1058"/>
      <c r="K1503" s="1056" t="s">
        <v>343</v>
      </c>
      <c r="M1503" s="751" t="str">
        <f t="shared" si="46"/>
        <v>C0085</v>
      </c>
    </row>
    <row r="1504" spans="1:13" ht="15.75" thickBot="1">
      <c r="A1504" s="645" t="str">
        <f t="shared" si="47"/>
        <v/>
      </c>
      <c r="C1504" s="1057"/>
      <c r="D1504" s="1057"/>
      <c r="E1504" s="1058"/>
      <c r="F1504" s="1058"/>
      <c r="G1504" s="657" t="s">
        <v>139</v>
      </c>
      <c r="H1504" s="657" t="s">
        <v>140</v>
      </c>
      <c r="I1504" s="657" t="s">
        <v>141</v>
      </c>
      <c r="J1504" s="659"/>
      <c r="K1504" s="1056"/>
      <c r="M1504" s="751" t="str">
        <f t="shared" si="46"/>
        <v>C0085</v>
      </c>
    </row>
    <row r="1505" spans="1:13">
      <c r="A1505" s="645" t="str">
        <f t="shared" si="47"/>
        <v/>
      </c>
      <c r="E1505" s="1054" t="s">
        <v>351</v>
      </c>
      <c r="F1505" s="1054"/>
      <c r="G1505" s="1054"/>
      <c r="H1505" s="1054"/>
      <c r="I1505" s="1054"/>
      <c r="M1505" s="751" t="str">
        <f t="shared" si="46"/>
        <v>C0085</v>
      </c>
    </row>
    <row r="1506" spans="1:13" ht="15.75" thickBot="1">
      <c r="A1506" s="645" t="str">
        <f t="shared" si="47"/>
        <v>C0085</v>
      </c>
      <c r="C1506" s="647"/>
      <c r="D1506" s="647"/>
      <c r="E1506" s="647"/>
      <c r="F1506" s="647"/>
      <c r="G1506" s="1055" t="s">
        <v>352</v>
      </c>
      <c r="H1506" s="1055"/>
      <c r="I1506" s="1055"/>
      <c r="J1506" s="647"/>
      <c r="K1506" s="671">
        <v>29.04</v>
      </c>
      <c r="M1506" s="751" t="str">
        <f t="shared" si="46"/>
        <v>C0085</v>
      </c>
    </row>
    <row r="1507" spans="1:13" ht="15.75" thickTop="1">
      <c r="A1507" s="645" t="str">
        <f t="shared" si="47"/>
        <v/>
      </c>
      <c r="C1507" s="672" t="s">
        <v>851</v>
      </c>
      <c r="M1507" s="751" t="str">
        <f t="shared" si="46"/>
        <v>C0085</v>
      </c>
    </row>
    <row r="1508" spans="1:13">
      <c r="A1508" s="645" t="str">
        <f t="shared" si="47"/>
        <v/>
      </c>
      <c r="M1508" s="751" t="str">
        <f t="shared" si="46"/>
        <v>C0085</v>
      </c>
    </row>
    <row r="1509" spans="1:13" ht="23.25" thickBot="1">
      <c r="A1509" s="645" t="str">
        <f t="shared" si="47"/>
        <v/>
      </c>
      <c r="C1509" s="646"/>
      <c r="D1509" s="647"/>
      <c r="E1509" s="647"/>
      <c r="F1509" s="647"/>
      <c r="G1509" s="647"/>
      <c r="H1509" s="647"/>
      <c r="I1509" s="647"/>
      <c r="J1509" s="647"/>
      <c r="K1509" s="648"/>
      <c r="M1509" s="751" t="str">
        <f t="shared" si="46"/>
        <v>C0085</v>
      </c>
    </row>
    <row r="1510" spans="1:13" ht="18.75" thickTop="1">
      <c r="A1510" s="645" t="str">
        <f t="shared" si="47"/>
        <v/>
      </c>
      <c r="C1510" s="650" t="s">
        <v>829</v>
      </c>
      <c r="F1510" s="650"/>
      <c r="M1510" s="751" t="str">
        <f t="shared" si="46"/>
        <v>C0086</v>
      </c>
    </row>
    <row r="1511" spans="1:13" ht="15.75">
      <c r="A1511" s="645" t="str">
        <f t="shared" si="47"/>
        <v/>
      </c>
      <c r="C1511" s="652" t="s">
        <v>322</v>
      </c>
      <c r="F1511" s="652" t="s">
        <v>830</v>
      </c>
      <c r="I1511" s="653" t="s">
        <v>831</v>
      </c>
      <c r="J1511" s="654">
        <v>1</v>
      </c>
      <c r="K1511" s="652" t="s">
        <v>299</v>
      </c>
      <c r="M1511" s="751" t="str">
        <f t="shared" si="46"/>
        <v>C0086</v>
      </c>
    </row>
    <row r="1512" spans="1:13" ht="16.5" thickBot="1">
      <c r="A1512" s="645" t="str">
        <f t="shared" si="47"/>
        <v/>
      </c>
      <c r="C1512" s="655" t="s">
        <v>1126</v>
      </c>
      <c r="D1512" s="1059" t="s">
        <v>1127</v>
      </c>
      <c r="E1512" s="1059"/>
      <c r="F1512" s="1059"/>
      <c r="G1512" s="1059"/>
      <c r="H1512" s="1059"/>
      <c r="I1512" s="1059"/>
      <c r="J1512" s="1060" t="s">
        <v>323</v>
      </c>
      <c r="K1512" s="1060"/>
      <c r="M1512" s="751" t="str">
        <f t="shared" si="46"/>
        <v>C0086</v>
      </c>
    </row>
    <row r="1513" spans="1:13" ht="15.75" thickBot="1">
      <c r="A1513" s="645" t="str">
        <f t="shared" si="47"/>
        <v/>
      </c>
      <c r="C1513" s="1057" t="s">
        <v>324</v>
      </c>
      <c r="D1513" s="1057"/>
      <c r="E1513" s="1058" t="s">
        <v>325</v>
      </c>
      <c r="F1513" s="1058" t="s">
        <v>326</v>
      </c>
      <c r="G1513" s="1058"/>
      <c r="H1513" s="1058" t="s">
        <v>327</v>
      </c>
      <c r="I1513" s="1058"/>
      <c r="K1513" s="658" t="s">
        <v>328</v>
      </c>
      <c r="M1513" s="751" t="str">
        <f t="shared" si="46"/>
        <v>C0086</v>
      </c>
    </row>
    <row r="1514" spans="1:13" ht="15.75" thickBot="1">
      <c r="A1514" s="645" t="str">
        <f t="shared" si="47"/>
        <v/>
      </c>
      <c r="C1514" s="1057"/>
      <c r="D1514" s="1057"/>
      <c r="E1514" s="1058"/>
      <c r="F1514" s="657" t="s">
        <v>834</v>
      </c>
      <c r="G1514" s="657" t="s">
        <v>330</v>
      </c>
      <c r="H1514" s="657" t="s">
        <v>297</v>
      </c>
      <c r="I1514" s="657" t="s">
        <v>269</v>
      </c>
      <c r="J1514" s="659"/>
      <c r="K1514" s="657" t="s">
        <v>331</v>
      </c>
      <c r="M1514" s="751" t="str">
        <f t="shared" si="46"/>
        <v>C0086</v>
      </c>
    </row>
    <row r="1515" spans="1:13">
      <c r="A1515" s="645" t="str">
        <f t="shared" si="47"/>
        <v/>
      </c>
      <c r="C1515" s="660" t="s">
        <v>1124</v>
      </c>
      <c r="D1515" s="661" t="s">
        <v>1125</v>
      </c>
      <c r="E1515" s="662">
        <v>1</v>
      </c>
      <c r="F1515" s="663">
        <v>1</v>
      </c>
      <c r="G1515" s="663">
        <v>0</v>
      </c>
      <c r="H1515" s="664">
        <v>0.68940000000000001</v>
      </c>
      <c r="I1515" s="664">
        <v>0.45729999999999998</v>
      </c>
      <c r="K1515" s="664">
        <v>0.68940000000000001</v>
      </c>
      <c r="M1515" s="751" t="str">
        <f t="shared" si="46"/>
        <v>C0086</v>
      </c>
    </row>
    <row r="1516" spans="1:13" ht="15.75" thickBot="1">
      <c r="A1516" s="645" t="str">
        <f t="shared" si="47"/>
        <v/>
      </c>
      <c r="C1516" s="659"/>
      <c r="D1516" s="659"/>
      <c r="E1516" s="659"/>
      <c r="F1516" s="659"/>
      <c r="G1516" s="659"/>
      <c r="H1516" s="659"/>
      <c r="I1516" s="665" t="s">
        <v>332</v>
      </c>
      <c r="J1516" s="659"/>
      <c r="K1516" s="666">
        <v>0.68940000000000001</v>
      </c>
      <c r="M1516" s="751" t="str">
        <f t="shared" si="46"/>
        <v>C0086</v>
      </c>
    </row>
    <row r="1517" spans="1:13" ht="15.75" thickBot="1">
      <c r="A1517" s="645" t="str">
        <f t="shared" si="47"/>
        <v/>
      </c>
      <c r="C1517" s="656" t="s">
        <v>333</v>
      </c>
      <c r="D1517" s="659"/>
      <c r="E1517" s="657" t="s">
        <v>325</v>
      </c>
      <c r="F1517" s="657" t="s">
        <v>334</v>
      </c>
      <c r="G1517" s="659"/>
      <c r="H1517" s="657" t="s">
        <v>327</v>
      </c>
      <c r="I1517" s="1056" t="s">
        <v>335</v>
      </c>
      <c r="J1517" s="1056"/>
      <c r="K1517" s="1056"/>
      <c r="M1517" s="751" t="str">
        <f t="shared" si="46"/>
        <v>C0086</v>
      </c>
    </row>
    <row r="1518" spans="1:13">
      <c r="A1518" s="645" t="str">
        <f t="shared" si="47"/>
        <v/>
      </c>
      <c r="C1518" s="660" t="s">
        <v>689</v>
      </c>
      <c r="D1518" s="661" t="s">
        <v>690</v>
      </c>
      <c r="E1518" s="662">
        <v>1</v>
      </c>
      <c r="F1518" s="660" t="s">
        <v>299</v>
      </c>
      <c r="H1518" s="664">
        <v>121.92829999999999</v>
      </c>
      <c r="K1518" s="664">
        <v>121.92829999999999</v>
      </c>
      <c r="M1518" s="751" t="str">
        <f t="shared" si="46"/>
        <v>C0086</v>
      </c>
    </row>
    <row r="1519" spans="1:13">
      <c r="A1519" s="645" t="str">
        <f t="shared" si="47"/>
        <v/>
      </c>
      <c r="E1519" s="1054" t="s">
        <v>336</v>
      </c>
      <c r="F1519" s="1054"/>
      <c r="G1519" s="1054"/>
      <c r="H1519" s="1054"/>
      <c r="I1519" s="1054"/>
      <c r="K1519" s="664">
        <v>121.92829999999999</v>
      </c>
      <c r="M1519" s="751" t="str">
        <f t="shared" si="46"/>
        <v>C0086</v>
      </c>
    </row>
    <row r="1520" spans="1:13" ht="15.75" thickBot="1">
      <c r="A1520" s="645" t="str">
        <f t="shared" si="47"/>
        <v/>
      </c>
      <c r="C1520" s="659"/>
      <c r="D1520" s="659"/>
      <c r="E1520" s="1056" t="s">
        <v>337</v>
      </c>
      <c r="F1520" s="1056"/>
      <c r="G1520" s="1056"/>
      <c r="H1520" s="1056"/>
      <c r="I1520" s="1056"/>
      <c r="J1520" s="659"/>
      <c r="K1520" s="668">
        <v>122.6177</v>
      </c>
      <c r="M1520" s="751" t="str">
        <f t="shared" si="46"/>
        <v>C0086</v>
      </c>
    </row>
    <row r="1521" spans="1:13">
      <c r="A1521" s="645" t="str">
        <f t="shared" si="47"/>
        <v/>
      </c>
      <c r="E1521" s="1054" t="s">
        <v>338</v>
      </c>
      <c r="F1521" s="1054"/>
      <c r="G1521" s="1054"/>
      <c r="H1521" s="1054"/>
      <c r="I1521" s="1054"/>
      <c r="K1521" s="669">
        <v>122.6177</v>
      </c>
      <c r="M1521" s="751" t="str">
        <f t="shared" si="46"/>
        <v>C0086</v>
      </c>
    </row>
    <row r="1522" spans="1:13">
      <c r="A1522" s="645" t="str">
        <f t="shared" si="47"/>
        <v/>
      </c>
      <c r="I1522" s="667" t="s">
        <v>339</v>
      </c>
      <c r="K1522" s="670" t="s">
        <v>265</v>
      </c>
      <c r="M1522" s="751" t="str">
        <f t="shared" si="46"/>
        <v>C0086</v>
      </c>
    </row>
    <row r="1523" spans="1:13" ht="15.75" thickBot="1">
      <c r="A1523" s="645" t="str">
        <f t="shared" si="47"/>
        <v/>
      </c>
      <c r="C1523" s="659"/>
      <c r="D1523" s="659"/>
      <c r="E1523" s="659"/>
      <c r="F1523" s="659"/>
      <c r="G1523" s="659"/>
      <c r="H1523" s="659"/>
      <c r="I1523" s="665" t="s">
        <v>340</v>
      </c>
      <c r="J1523" s="659"/>
      <c r="K1523" s="668" t="s">
        <v>265</v>
      </c>
      <c r="M1523" s="751" t="str">
        <f t="shared" si="46"/>
        <v>C0086</v>
      </c>
    </row>
    <row r="1524" spans="1:13" ht="15.75" thickBot="1">
      <c r="A1524" s="645" t="str">
        <f t="shared" si="47"/>
        <v/>
      </c>
      <c r="C1524" s="656" t="s">
        <v>341</v>
      </c>
      <c r="D1524" s="659"/>
      <c r="E1524" s="657" t="s">
        <v>325</v>
      </c>
      <c r="F1524" s="657" t="s">
        <v>334</v>
      </c>
      <c r="G1524" s="659"/>
      <c r="H1524" s="657" t="s">
        <v>342</v>
      </c>
      <c r="I1524" s="1056" t="s">
        <v>343</v>
      </c>
      <c r="J1524" s="1056"/>
      <c r="K1524" s="1056"/>
      <c r="M1524" s="751" t="str">
        <f t="shared" si="46"/>
        <v>C0086</v>
      </c>
    </row>
    <row r="1525" spans="1:13" ht="15.75" thickBot="1">
      <c r="A1525" s="645" t="str">
        <f t="shared" si="47"/>
        <v/>
      </c>
      <c r="C1525" s="659"/>
      <c r="D1525" s="659"/>
      <c r="E1525" s="1056" t="s">
        <v>344</v>
      </c>
      <c r="F1525" s="1056"/>
      <c r="G1525" s="1056"/>
      <c r="H1525" s="1056"/>
      <c r="I1525" s="1056"/>
      <c r="J1525" s="659"/>
      <c r="K1525" s="666"/>
      <c r="M1525" s="751" t="str">
        <f t="shared" si="46"/>
        <v>C0086</v>
      </c>
    </row>
    <row r="1526" spans="1:13" ht="15.75" thickBot="1">
      <c r="A1526" s="645" t="str">
        <f t="shared" si="47"/>
        <v/>
      </c>
      <c r="C1526" s="656" t="s">
        <v>345</v>
      </c>
      <c r="D1526" s="659"/>
      <c r="E1526" s="657" t="s">
        <v>325</v>
      </c>
      <c r="F1526" s="657" t="s">
        <v>334</v>
      </c>
      <c r="G1526" s="659"/>
      <c r="H1526" s="657" t="s">
        <v>343</v>
      </c>
      <c r="I1526" s="1056" t="s">
        <v>343</v>
      </c>
      <c r="J1526" s="1056"/>
      <c r="K1526" s="1056"/>
      <c r="M1526" s="751" t="str">
        <f t="shared" si="46"/>
        <v>C0086</v>
      </c>
    </row>
    <row r="1527" spans="1:13" ht="15.75" thickBot="1">
      <c r="A1527" s="645" t="str">
        <f t="shared" si="47"/>
        <v/>
      </c>
      <c r="C1527" s="659"/>
      <c r="D1527" s="659"/>
      <c r="E1527" s="1056" t="s">
        <v>346</v>
      </c>
      <c r="F1527" s="1056"/>
      <c r="G1527" s="1056"/>
      <c r="H1527" s="1056"/>
      <c r="I1527" s="1056"/>
      <c r="J1527" s="659"/>
      <c r="K1527" s="666"/>
      <c r="M1527" s="751" t="str">
        <f t="shared" si="46"/>
        <v>C0086</v>
      </c>
    </row>
    <row r="1528" spans="1:13" ht="15.75" thickBot="1">
      <c r="A1528" s="645" t="str">
        <f t="shared" si="47"/>
        <v/>
      </c>
      <c r="C1528" s="659"/>
      <c r="D1528" s="659"/>
      <c r="E1528" s="659"/>
      <c r="F1528" s="659"/>
      <c r="G1528" s="659"/>
      <c r="H1528" s="659"/>
      <c r="I1528" s="665" t="s">
        <v>850</v>
      </c>
      <c r="J1528" s="659"/>
      <c r="K1528" s="668">
        <v>122.6177</v>
      </c>
      <c r="M1528" s="751" t="str">
        <f t="shared" si="46"/>
        <v>C0086</v>
      </c>
    </row>
    <row r="1529" spans="1:13" ht="15.75" thickBot="1">
      <c r="A1529" s="645" t="str">
        <f t="shared" si="47"/>
        <v/>
      </c>
      <c r="C1529" s="656" t="s">
        <v>347</v>
      </c>
      <c r="D1529" s="659"/>
      <c r="E1529" s="657" t="s">
        <v>146</v>
      </c>
      <c r="F1529" s="657" t="s">
        <v>325</v>
      </c>
      <c r="G1529" s="657" t="s">
        <v>334</v>
      </c>
      <c r="H1529" s="659"/>
      <c r="I1529" s="657" t="s">
        <v>343</v>
      </c>
      <c r="J1529" s="1056" t="s">
        <v>343</v>
      </c>
      <c r="K1529" s="1056"/>
      <c r="M1529" s="751" t="str">
        <f t="shared" si="46"/>
        <v>C0086</v>
      </c>
    </row>
    <row r="1530" spans="1:13" ht="15.75" thickBot="1">
      <c r="A1530" s="645" t="str">
        <f t="shared" si="47"/>
        <v/>
      </c>
      <c r="C1530" s="659"/>
      <c r="D1530" s="659"/>
      <c r="E1530" s="1056" t="s">
        <v>348</v>
      </c>
      <c r="F1530" s="1056"/>
      <c r="G1530" s="1056"/>
      <c r="H1530" s="1056"/>
      <c r="I1530" s="1056"/>
      <c r="J1530" s="659"/>
      <c r="K1530" s="668"/>
      <c r="M1530" s="751" t="str">
        <f t="shared" si="46"/>
        <v>C0086</v>
      </c>
    </row>
    <row r="1531" spans="1:13" ht="15.75" thickBot="1">
      <c r="A1531" s="645" t="str">
        <f t="shared" si="47"/>
        <v/>
      </c>
      <c r="C1531" s="1057" t="s">
        <v>349</v>
      </c>
      <c r="D1531" s="1057"/>
      <c r="E1531" s="1058" t="s">
        <v>325</v>
      </c>
      <c r="F1531" s="1058" t="s">
        <v>334</v>
      </c>
      <c r="G1531" s="1058" t="s">
        <v>350</v>
      </c>
      <c r="H1531" s="1058"/>
      <c r="I1531" s="1058"/>
      <c r="K1531" s="1056" t="s">
        <v>343</v>
      </c>
      <c r="M1531" s="751" t="str">
        <f t="shared" si="46"/>
        <v>C0086</v>
      </c>
    </row>
    <row r="1532" spans="1:13" ht="15.75" thickBot="1">
      <c r="A1532" s="645" t="str">
        <f t="shared" si="47"/>
        <v/>
      </c>
      <c r="C1532" s="1057"/>
      <c r="D1532" s="1057"/>
      <c r="E1532" s="1058"/>
      <c r="F1532" s="1058"/>
      <c r="G1532" s="657" t="s">
        <v>139</v>
      </c>
      <c r="H1532" s="657" t="s">
        <v>140</v>
      </c>
      <c r="I1532" s="657" t="s">
        <v>141</v>
      </c>
      <c r="J1532" s="659"/>
      <c r="K1532" s="1056"/>
      <c r="M1532" s="751" t="str">
        <f t="shared" si="46"/>
        <v>C0086</v>
      </c>
    </row>
    <row r="1533" spans="1:13">
      <c r="A1533" s="645" t="str">
        <f t="shared" si="47"/>
        <v/>
      </c>
      <c r="E1533" s="1054" t="s">
        <v>351</v>
      </c>
      <c r="F1533" s="1054"/>
      <c r="G1533" s="1054"/>
      <c r="H1533" s="1054"/>
      <c r="I1533" s="1054"/>
      <c r="M1533" s="751" t="str">
        <f t="shared" si="46"/>
        <v>C0086</v>
      </c>
    </row>
    <row r="1534" spans="1:13" ht="15.75" thickBot="1">
      <c r="A1534" s="645" t="str">
        <f t="shared" si="47"/>
        <v>C0086</v>
      </c>
      <c r="C1534" s="647"/>
      <c r="D1534" s="647"/>
      <c r="E1534" s="647"/>
      <c r="F1534" s="647"/>
      <c r="G1534" s="1055" t="s">
        <v>352</v>
      </c>
      <c r="H1534" s="1055"/>
      <c r="I1534" s="1055"/>
      <c r="J1534" s="647"/>
      <c r="K1534" s="671">
        <v>122.62</v>
      </c>
      <c r="M1534" s="751" t="str">
        <f t="shared" si="46"/>
        <v>C0086</v>
      </c>
    </row>
    <row r="1535" spans="1:13" ht="15.75" thickTop="1">
      <c r="C1535" s="672" t="s">
        <v>851</v>
      </c>
    </row>
  </sheetData>
  <mergeCells count="1127">
    <mergeCell ref="I10:K10"/>
    <mergeCell ref="E13:I13"/>
    <mergeCell ref="E14:I14"/>
    <mergeCell ref="E15:I15"/>
    <mergeCell ref="I18:K18"/>
    <mergeCell ref="E24:I24"/>
    <mergeCell ref="D4:I4"/>
    <mergeCell ref="J4:K4"/>
    <mergeCell ref="C5:D6"/>
    <mergeCell ref="E5:E6"/>
    <mergeCell ref="F5:G5"/>
    <mergeCell ref="H5:I5"/>
    <mergeCell ref="I45:K45"/>
    <mergeCell ref="E47:I47"/>
    <mergeCell ref="E48:I48"/>
    <mergeCell ref="E49:I49"/>
    <mergeCell ref="I52:K52"/>
    <mergeCell ref="E64:I64"/>
    <mergeCell ref="E32:I32"/>
    <mergeCell ref="G33:I33"/>
    <mergeCell ref="D39:I39"/>
    <mergeCell ref="J39:K39"/>
    <mergeCell ref="C40:D41"/>
    <mergeCell ref="E40:E41"/>
    <mergeCell ref="F40:G40"/>
    <mergeCell ref="H40:I40"/>
    <mergeCell ref="I25:K25"/>
    <mergeCell ref="E26:I26"/>
    <mergeCell ref="J28:K28"/>
    <mergeCell ref="E29:I29"/>
    <mergeCell ref="C30:D31"/>
    <mergeCell ref="E30:E31"/>
    <mergeCell ref="F30:F31"/>
    <mergeCell ref="G30:I30"/>
    <mergeCell ref="K30:K31"/>
    <mergeCell ref="I85:K85"/>
    <mergeCell ref="E88:I88"/>
    <mergeCell ref="E89:I89"/>
    <mergeCell ref="E90:I90"/>
    <mergeCell ref="I93:K93"/>
    <mergeCell ref="E98:I98"/>
    <mergeCell ref="E72:I72"/>
    <mergeCell ref="G73:I73"/>
    <mergeCell ref="D79:I79"/>
    <mergeCell ref="J79:K79"/>
    <mergeCell ref="C80:D81"/>
    <mergeCell ref="E80:E81"/>
    <mergeCell ref="F80:G80"/>
    <mergeCell ref="H80:I80"/>
    <mergeCell ref="I65:K65"/>
    <mergeCell ref="E66:I66"/>
    <mergeCell ref="J68:K68"/>
    <mergeCell ref="E69:I69"/>
    <mergeCell ref="C70:D71"/>
    <mergeCell ref="E70:E71"/>
    <mergeCell ref="F70:F71"/>
    <mergeCell ref="G70:I70"/>
    <mergeCell ref="K70:K71"/>
    <mergeCell ref="I119:K119"/>
    <mergeCell ref="E121:I121"/>
    <mergeCell ref="E122:I122"/>
    <mergeCell ref="E123:I123"/>
    <mergeCell ref="I126:K126"/>
    <mergeCell ref="E131:I131"/>
    <mergeCell ref="E106:I106"/>
    <mergeCell ref="G107:I107"/>
    <mergeCell ref="D113:I113"/>
    <mergeCell ref="J113:K113"/>
    <mergeCell ref="C114:D115"/>
    <mergeCell ref="E114:E115"/>
    <mergeCell ref="F114:G114"/>
    <mergeCell ref="H114:I114"/>
    <mergeCell ref="I99:K99"/>
    <mergeCell ref="E100:I100"/>
    <mergeCell ref="J102:K102"/>
    <mergeCell ref="E103:I103"/>
    <mergeCell ref="C104:D105"/>
    <mergeCell ref="E104:E105"/>
    <mergeCell ref="F104:F105"/>
    <mergeCell ref="G104:I104"/>
    <mergeCell ref="K104:K105"/>
    <mergeCell ref="I152:K152"/>
    <mergeCell ref="E155:I155"/>
    <mergeCell ref="E156:I156"/>
    <mergeCell ref="E157:I157"/>
    <mergeCell ref="I160:K160"/>
    <mergeCell ref="E164:I164"/>
    <mergeCell ref="E139:I139"/>
    <mergeCell ref="G140:I140"/>
    <mergeCell ref="D146:I146"/>
    <mergeCell ref="J146:K146"/>
    <mergeCell ref="C147:D148"/>
    <mergeCell ref="E147:E148"/>
    <mergeCell ref="F147:G147"/>
    <mergeCell ref="H147:I147"/>
    <mergeCell ref="I132:K132"/>
    <mergeCell ref="E133:I133"/>
    <mergeCell ref="J135:K135"/>
    <mergeCell ref="E136:I136"/>
    <mergeCell ref="C137:D138"/>
    <mergeCell ref="E137:E138"/>
    <mergeCell ref="F137:F138"/>
    <mergeCell ref="G137:I137"/>
    <mergeCell ref="K137:K138"/>
    <mergeCell ref="I185:K185"/>
    <mergeCell ref="E188:I188"/>
    <mergeCell ref="E189:I189"/>
    <mergeCell ref="E190:I190"/>
    <mergeCell ref="I193:K193"/>
    <mergeCell ref="E197:I197"/>
    <mergeCell ref="E172:I172"/>
    <mergeCell ref="G173:I173"/>
    <mergeCell ref="D179:I179"/>
    <mergeCell ref="J179:K179"/>
    <mergeCell ref="C180:D181"/>
    <mergeCell ref="E180:E181"/>
    <mergeCell ref="F180:G180"/>
    <mergeCell ref="H180:I180"/>
    <mergeCell ref="I165:K165"/>
    <mergeCell ref="E166:I166"/>
    <mergeCell ref="J168:K168"/>
    <mergeCell ref="E169:I169"/>
    <mergeCell ref="C170:D171"/>
    <mergeCell ref="E170:E171"/>
    <mergeCell ref="F170:F171"/>
    <mergeCell ref="G170:I170"/>
    <mergeCell ref="K170:K171"/>
    <mergeCell ref="I217:K217"/>
    <mergeCell ref="E220:I220"/>
    <mergeCell ref="E221:I221"/>
    <mergeCell ref="E222:I222"/>
    <mergeCell ref="I225:K225"/>
    <mergeCell ref="E227:I227"/>
    <mergeCell ref="E205:I205"/>
    <mergeCell ref="G206:I206"/>
    <mergeCell ref="D212:I212"/>
    <mergeCell ref="J212:K212"/>
    <mergeCell ref="C213:D214"/>
    <mergeCell ref="E213:E214"/>
    <mergeCell ref="F213:G213"/>
    <mergeCell ref="H213:I213"/>
    <mergeCell ref="I198:K198"/>
    <mergeCell ref="E199:I199"/>
    <mergeCell ref="J201:K201"/>
    <mergeCell ref="E202:I202"/>
    <mergeCell ref="C203:D204"/>
    <mergeCell ref="E203:E204"/>
    <mergeCell ref="F203:F204"/>
    <mergeCell ref="G203:I203"/>
    <mergeCell ref="K203:K204"/>
    <mergeCell ref="I248:K248"/>
    <mergeCell ref="E250:I250"/>
    <mergeCell ref="E251:I251"/>
    <mergeCell ref="E252:I252"/>
    <mergeCell ref="I255:K255"/>
    <mergeCell ref="E256:I256"/>
    <mergeCell ref="E235:I235"/>
    <mergeCell ref="G236:I236"/>
    <mergeCell ref="D242:I242"/>
    <mergeCell ref="J242:K242"/>
    <mergeCell ref="C243:D244"/>
    <mergeCell ref="E243:E244"/>
    <mergeCell ref="F243:G243"/>
    <mergeCell ref="H243:I243"/>
    <mergeCell ref="I228:K228"/>
    <mergeCell ref="E229:I229"/>
    <mergeCell ref="J231:K231"/>
    <mergeCell ref="E232:I232"/>
    <mergeCell ref="C233:D234"/>
    <mergeCell ref="E233:E234"/>
    <mergeCell ref="F233:F234"/>
    <mergeCell ref="G233:I233"/>
    <mergeCell ref="K233:K234"/>
    <mergeCell ref="I277:K277"/>
    <mergeCell ref="E280:I280"/>
    <mergeCell ref="E281:I281"/>
    <mergeCell ref="E282:I282"/>
    <mergeCell ref="I285:K285"/>
    <mergeCell ref="E286:I286"/>
    <mergeCell ref="E264:I264"/>
    <mergeCell ref="G265:I265"/>
    <mergeCell ref="D271:I271"/>
    <mergeCell ref="J271:K271"/>
    <mergeCell ref="C272:D273"/>
    <mergeCell ref="E272:E273"/>
    <mergeCell ref="F272:G272"/>
    <mergeCell ref="H272:I272"/>
    <mergeCell ref="I257:K257"/>
    <mergeCell ref="E258:I258"/>
    <mergeCell ref="J260:K260"/>
    <mergeCell ref="E261:I261"/>
    <mergeCell ref="C262:D263"/>
    <mergeCell ref="E262:E263"/>
    <mergeCell ref="F262:F263"/>
    <mergeCell ref="G262:I262"/>
    <mergeCell ref="K262:K263"/>
    <mergeCell ref="I307:K307"/>
    <mergeCell ref="E309:I309"/>
    <mergeCell ref="E310:I310"/>
    <mergeCell ref="E311:I311"/>
    <mergeCell ref="I314:K314"/>
    <mergeCell ref="E319:I319"/>
    <mergeCell ref="E294:I294"/>
    <mergeCell ref="G295:I295"/>
    <mergeCell ref="D301:I301"/>
    <mergeCell ref="J301:K301"/>
    <mergeCell ref="C302:D303"/>
    <mergeCell ref="E302:E303"/>
    <mergeCell ref="F302:G302"/>
    <mergeCell ref="H302:I302"/>
    <mergeCell ref="I287:K287"/>
    <mergeCell ref="E288:I288"/>
    <mergeCell ref="J290:K290"/>
    <mergeCell ref="E291:I291"/>
    <mergeCell ref="C292:D293"/>
    <mergeCell ref="E292:E293"/>
    <mergeCell ref="F292:F293"/>
    <mergeCell ref="G292:I292"/>
    <mergeCell ref="K292:K293"/>
    <mergeCell ref="I339:K339"/>
    <mergeCell ref="E340:I340"/>
    <mergeCell ref="E341:I341"/>
    <mergeCell ref="E342:I342"/>
    <mergeCell ref="I345:K345"/>
    <mergeCell ref="E347:I347"/>
    <mergeCell ref="E327:I327"/>
    <mergeCell ref="G328:I328"/>
    <mergeCell ref="D334:I334"/>
    <mergeCell ref="J334:K334"/>
    <mergeCell ref="C335:D336"/>
    <mergeCell ref="E335:E336"/>
    <mergeCell ref="F335:G335"/>
    <mergeCell ref="H335:I335"/>
    <mergeCell ref="I320:K320"/>
    <mergeCell ref="E321:I321"/>
    <mergeCell ref="J323:K323"/>
    <mergeCell ref="E324:I324"/>
    <mergeCell ref="C325:D326"/>
    <mergeCell ref="E325:E326"/>
    <mergeCell ref="F325:F326"/>
    <mergeCell ref="G325:I325"/>
    <mergeCell ref="K325:K326"/>
    <mergeCell ref="I367:K367"/>
    <mergeCell ref="E368:I368"/>
    <mergeCell ref="E369:I369"/>
    <mergeCell ref="E370:I370"/>
    <mergeCell ref="I373:K373"/>
    <mergeCell ref="E375:I375"/>
    <mergeCell ref="E355:I355"/>
    <mergeCell ref="G356:I356"/>
    <mergeCell ref="D362:I362"/>
    <mergeCell ref="J362:K362"/>
    <mergeCell ref="C363:D364"/>
    <mergeCell ref="E363:E364"/>
    <mergeCell ref="F363:G363"/>
    <mergeCell ref="H363:I363"/>
    <mergeCell ref="I348:K348"/>
    <mergeCell ref="E349:I349"/>
    <mergeCell ref="J351:K351"/>
    <mergeCell ref="E352:I352"/>
    <mergeCell ref="C353:D354"/>
    <mergeCell ref="E353:E354"/>
    <mergeCell ref="F353:F354"/>
    <mergeCell ref="G353:I353"/>
    <mergeCell ref="K353:K354"/>
    <mergeCell ref="I395:K395"/>
    <mergeCell ref="E398:I398"/>
    <mergeCell ref="E399:I399"/>
    <mergeCell ref="E400:I400"/>
    <mergeCell ref="I403:K403"/>
    <mergeCell ref="E405:I405"/>
    <mergeCell ref="E383:I383"/>
    <mergeCell ref="G384:I384"/>
    <mergeCell ref="D390:I390"/>
    <mergeCell ref="J390:K390"/>
    <mergeCell ref="C391:D392"/>
    <mergeCell ref="E391:E392"/>
    <mergeCell ref="F391:G391"/>
    <mergeCell ref="H391:I391"/>
    <mergeCell ref="I376:K376"/>
    <mergeCell ref="E377:I377"/>
    <mergeCell ref="J379:K379"/>
    <mergeCell ref="E380:I380"/>
    <mergeCell ref="C381:D382"/>
    <mergeCell ref="E381:E382"/>
    <mergeCell ref="F381:F382"/>
    <mergeCell ref="G381:I381"/>
    <mergeCell ref="K381:K382"/>
    <mergeCell ref="I425:K425"/>
    <mergeCell ref="E428:I428"/>
    <mergeCell ref="E429:I429"/>
    <mergeCell ref="E430:I430"/>
    <mergeCell ref="I433:K433"/>
    <mergeCell ref="E435:I435"/>
    <mergeCell ref="E413:I413"/>
    <mergeCell ref="G414:I414"/>
    <mergeCell ref="D420:I420"/>
    <mergeCell ref="J420:K420"/>
    <mergeCell ref="C421:D422"/>
    <mergeCell ref="E421:E422"/>
    <mergeCell ref="F421:G421"/>
    <mergeCell ref="H421:I421"/>
    <mergeCell ref="I406:K406"/>
    <mergeCell ref="E407:I407"/>
    <mergeCell ref="J409:K409"/>
    <mergeCell ref="E410:I410"/>
    <mergeCell ref="C411:D412"/>
    <mergeCell ref="E411:E412"/>
    <mergeCell ref="F411:F412"/>
    <mergeCell ref="G411:I411"/>
    <mergeCell ref="K411:K412"/>
    <mergeCell ref="I455:K455"/>
    <mergeCell ref="E458:I458"/>
    <mergeCell ref="E459:I459"/>
    <mergeCell ref="E460:I460"/>
    <mergeCell ref="I463:K463"/>
    <mergeCell ref="E465:I465"/>
    <mergeCell ref="E443:I443"/>
    <mergeCell ref="G444:I444"/>
    <mergeCell ref="D450:I450"/>
    <mergeCell ref="J450:K450"/>
    <mergeCell ref="C451:D452"/>
    <mergeCell ref="E451:E452"/>
    <mergeCell ref="F451:G451"/>
    <mergeCell ref="H451:I451"/>
    <mergeCell ref="I436:K436"/>
    <mergeCell ref="E437:I437"/>
    <mergeCell ref="J439:K439"/>
    <mergeCell ref="E440:I440"/>
    <mergeCell ref="C441:D442"/>
    <mergeCell ref="E441:E442"/>
    <mergeCell ref="F441:F442"/>
    <mergeCell ref="G441:I441"/>
    <mergeCell ref="K441:K442"/>
    <mergeCell ref="I485:K485"/>
    <mergeCell ref="E488:I488"/>
    <mergeCell ref="E489:I489"/>
    <mergeCell ref="E490:I490"/>
    <mergeCell ref="I493:K493"/>
    <mergeCell ref="E495:I495"/>
    <mergeCell ref="E473:I473"/>
    <mergeCell ref="G474:I474"/>
    <mergeCell ref="D480:I480"/>
    <mergeCell ref="J480:K480"/>
    <mergeCell ref="C481:D482"/>
    <mergeCell ref="E481:E482"/>
    <mergeCell ref="F481:G481"/>
    <mergeCell ref="H481:I481"/>
    <mergeCell ref="I466:K466"/>
    <mergeCell ref="E467:I467"/>
    <mergeCell ref="J469:K469"/>
    <mergeCell ref="E470:I470"/>
    <mergeCell ref="C471:D472"/>
    <mergeCell ref="E471:E472"/>
    <mergeCell ref="F471:F472"/>
    <mergeCell ref="G471:I471"/>
    <mergeCell ref="K471:K472"/>
    <mergeCell ref="I515:K515"/>
    <mergeCell ref="E518:I518"/>
    <mergeCell ref="E519:I519"/>
    <mergeCell ref="E520:I520"/>
    <mergeCell ref="I523:K523"/>
    <mergeCell ref="E530:I530"/>
    <mergeCell ref="E503:I503"/>
    <mergeCell ref="G504:I504"/>
    <mergeCell ref="D510:I510"/>
    <mergeCell ref="J510:K510"/>
    <mergeCell ref="C511:D512"/>
    <mergeCell ref="E511:E512"/>
    <mergeCell ref="F511:G511"/>
    <mergeCell ref="H511:I511"/>
    <mergeCell ref="I496:K496"/>
    <mergeCell ref="E497:I497"/>
    <mergeCell ref="J499:K499"/>
    <mergeCell ref="E500:I500"/>
    <mergeCell ref="C501:D502"/>
    <mergeCell ref="E501:E502"/>
    <mergeCell ref="F501:F502"/>
    <mergeCell ref="G501:I501"/>
    <mergeCell ref="K501:K502"/>
    <mergeCell ref="I550:K550"/>
    <mergeCell ref="E553:I553"/>
    <mergeCell ref="E554:I554"/>
    <mergeCell ref="E555:I555"/>
    <mergeCell ref="I558:K558"/>
    <mergeCell ref="E565:I565"/>
    <mergeCell ref="E538:I538"/>
    <mergeCell ref="G539:I539"/>
    <mergeCell ref="D545:I545"/>
    <mergeCell ref="J545:K545"/>
    <mergeCell ref="C546:D547"/>
    <mergeCell ref="E546:E547"/>
    <mergeCell ref="F546:G546"/>
    <mergeCell ref="H546:I546"/>
    <mergeCell ref="I531:K531"/>
    <mergeCell ref="E532:I532"/>
    <mergeCell ref="J534:K534"/>
    <mergeCell ref="E535:I535"/>
    <mergeCell ref="C536:D537"/>
    <mergeCell ref="E536:E537"/>
    <mergeCell ref="F536:F537"/>
    <mergeCell ref="G536:I536"/>
    <mergeCell ref="K536:K537"/>
    <mergeCell ref="I585:K585"/>
    <mergeCell ref="E588:I588"/>
    <mergeCell ref="E589:I589"/>
    <mergeCell ref="E590:I590"/>
    <mergeCell ref="I593:K593"/>
    <mergeCell ref="E600:I600"/>
    <mergeCell ref="E573:I573"/>
    <mergeCell ref="G574:I574"/>
    <mergeCell ref="D580:I580"/>
    <mergeCell ref="J580:K580"/>
    <mergeCell ref="C581:D582"/>
    <mergeCell ref="E581:E582"/>
    <mergeCell ref="F581:G581"/>
    <mergeCell ref="H581:I581"/>
    <mergeCell ref="I566:K566"/>
    <mergeCell ref="E567:I567"/>
    <mergeCell ref="J569:K569"/>
    <mergeCell ref="E570:I570"/>
    <mergeCell ref="C571:D572"/>
    <mergeCell ref="E571:E572"/>
    <mergeCell ref="F571:F572"/>
    <mergeCell ref="G571:I571"/>
    <mergeCell ref="K571:K572"/>
    <mergeCell ref="I620:K620"/>
    <mergeCell ref="E623:I623"/>
    <mergeCell ref="E624:I624"/>
    <mergeCell ref="E625:I625"/>
    <mergeCell ref="I628:K628"/>
    <mergeCell ref="E635:I635"/>
    <mergeCell ref="E608:I608"/>
    <mergeCell ref="G609:I609"/>
    <mergeCell ref="D615:I615"/>
    <mergeCell ref="J615:K615"/>
    <mergeCell ref="C616:D617"/>
    <mergeCell ref="E616:E617"/>
    <mergeCell ref="F616:G616"/>
    <mergeCell ref="H616:I616"/>
    <mergeCell ref="I601:K601"/>
    <mergeCell ref="E602:I602"/>
    <mergeCell ref="J604:K604"/>
    <mergeCell ref="E605:I605"/>
    <mergeCell ref="C606:D607"/>
    <mergeCell ref="E606:E607"/>
    <mergeCell ref="F606:F607"/>
    <mergeCell ref="G606:I606"/>
    <mergeCell ref="K606:K607"/>
    <mergeCell ref="I655:K655"/>
    <mergeCell ref="E658:I658"/>
    <mergeCell ref="E659:I659"/>
    <mergeCell ref="E660:I660"/>
    <mergeCell ref="I663:K663"/>
    <mergeCell ref="E670:I670"/>
    <mergeCell ref="E643:I643"/>
    <mergeCell ref="G644:I644"/>
    <mergeCell ref="D650:I650"/>
    <mergeCell ref="J650:K650"/>
    <mergeCell ref="C651:D652"/>
    <mergeCell ref="E651:E652"/>
    <mergeCell ref="F651:G651"/>
    <mergeCell ref="H651:I651"/>
    <mergeCell ref="I636:K636"/>
    <mergeCell ref="E637:I637"/>
    <mergeCell ref="J639:K639"/>
    <mergeCell ref="E640:I640"/>
    <mergeCell ref="C641:D642"/>
    <mergeCell ref="E641:E642"/>
    <mergeCell ref="F641:F642"/>
    <mergeCell ref="G641:I641"/>
    <mergeCell ref="K641:K642"/>
    <mergeCell ref="I690:K690"/>
    <mergeCell ref="E693:I693"/>
    <mergeCell ref="E694:I694"/>
    <mergeCell ref="E695:I695"/>
    <mergeCell ref="I698:K698"/>
    <mergeCell ref="E705:I705"/>
    <mergeCell ref="E678:I678"/>
    <mergeCell ref="G679:I679"/>
    <mergeCell ref="D685:I685"/>
    <mergeCell ref="J685:K685"/>
    <mergeCell ref="C686:D687"/>
    <mergeCell ref="E686:E687"/>
    <mergeCell ref="F686:G686"/>
    <mergeCell ref="H686:I686"/>
    <mergeCell ref="I671:K671"/>
    <mergeCell ref="E672:I672"/>
    <mergeCell ref="J674:K674"/>
    <mergeCell ref="E675:I675"/>
    <mergeCell ref="C676:D677"/>
    <mergeCell ref="E676:E677"/>
    <mergeCell ref="F676:F677"/>
    <mergeCell ref="G676:I676"/>
    <mergeCell ref="K676:K677"/>
    <mergeCell ref="I725:K725"/>
    <mergeCell ref="E728:I728"/>
    <mergeCell ref="E729:I729"/>
    <mergeCell ref="E730:I730"/>
    <mergeCell ref="I733:K733"/>
    <mergeCell ref="E740:I740"/>
    <mergeCell ref="E713:I713"/>
    <mergeCell ref="G714:I714"/>
    <mergeCell ref="D720:I720"/>
    <mergeCell ref="J720:K720"/>
    <mergeCell ref="C721:D722"/>
    <mergeCell ref="E721:E722"/>
    <mergeCell ref="F721:G721"/>
    <mergeCell ref="H721:I721"/>
    <mergeCell ref="I706:K706"/>
    <mergeCell ref="E707:I707"/>
    <mergeCell ref="J709:K709"/>
    <mergeCell ref="E710:I710"/>
    <mergeCell ref="C711:D712"/>
    <mergeCell ref="E711:E712"/>
    <mergeCell ref="F711:F712"/>
    <mergeCell ref="G711:I711"/>
    <mergeCell ref="K711:K712"/>
    <mergeCell ref="I760:K760"/>
    <mergeCell ref="E763:I763"/>
    <mergeCell ref="E764:I764"/>
    <mergeCell ref="E765:I765"/>
    <mergeCell ref="I768:K768"/>
    <mergeCell ref="E775:I775"/>
    <mergeCell ref="E748:I748"/>
    <mergeCell ref="G749:I749"/>
    <mergeCell ref="D755:I755"/>
    <mergeCell ref="J755:K755"/>
    <mergeCell ref="C756:D757"/>
    <mergeCell ref="E756:E757"/>
    <mergeCell ref="F756:G756"/>
    <mergeCell ref="H756:I756"/>
    <mergeCell ref="I741:K741"/>
    <mergeCell ref="E742:I742"/>
    <mergeCell ref="J744:K744"/>
    <mergeCell ref="E745:I745"/>
    <mergeCell ref="C746:D747"/>
    <mergeCell ref="E746:E747"/>
    <mergeCell ref="F746:F747"/>
    <mergeCell ref="G746:I746"/>
    <mergeCell ref="K746:K747"/>
    <mergeCell ref="I795:K795"/>
    <mergeCell ref="E798:I798"/>
    <mergeCell ref="E799:I799"/>
    <mergeCell ref="E800:I800"/>
    <mergeCell ref="I803:K803"/>
    <mergeCell ref="E810:I810"/>
    <mergeCell ref="E783:I783"/>
    <mergeCell ref="G784:I784"/>
    <mergeCell ref="D790:I790"/>
    <mergeCell ref="J790:K790"/>
    <mergeCell ref="C791:D792"/>
    <mergeCell ref="E791:E792"/>
    <mergeCell ref="F791:G791"/>
    <mergeCell ref="H791:I791"/>
    <mergeCell ref="I776:K776"/>
    <mergeCell ref="E777:I777"/>
    <mergeCell ref="J779:K779"/>
    <mergeCell ref="E780:I780"/>
    <mergeCell ref="C781:D782"/>
    <mergeCell ref="E781:E782"/>
    <mergeCell ref="F781:F782"/>
    <mergeCell ref="G781:I781"/>
    <mergeCell ref="K781:K782"/>
    <mergeCell ref="I830:K830"/>
    <mergeCell ref="E833:I833"/>
    <mergeCell ref="E834:I834"/>
    <mergeCell ref="E835:I835"/>
    <mergeCell ref="I838:K838"/>
    <mergeCell ref="E845:I845"/>
    <mergeCell ref="E818:I818"/>
    <mergeCell ref="G819:I819"/>
    <mergeCell ref="D825:I825"/>
    <mergeCell ref="J825:K825"/>
    <mergeCell ref="C826:D827"/>
    <mergeCell ref="E826:E827"/>
    <mergeCell ref="F826:G826"/>
    <mergeCell ref="H826:I826"/>
    <mergeCell ref="I811:K811"/>
    <mergeCell ref="E812:I812"/>
    <mergeCell ref="J814:K814"/>
    <mergeCell ref="E815:I815"/>
    <mergeCell ref="C816:D817"/>
    <mergeCell ref="E816:E817"/>
    <mergeCell ref="F816:F817"/>
    <mergeCell ref="G816:I816"/>
    <mergeCell ref="K816:K817"/>
    <mergeCell ref="I865:K865"/>
    <mergeCell ref="E868:I868"/>
    <mergeCell ref="E869:I869"/>
    <mergeCell ref="E870:I870"/>
    <mergeCell ref="I873:K873"/>
    <mergeCell ref="E880:I880"/>
    <mergeCell ref="E853:I853"/>
    <mergeCell ref="G854:I854"/>
    <mergeCell ref="D860:I860"/>
    <mergeCell ref="J860:K860"/>
    <mergeCell ref="C861:D862"/>
    <mergeCell ref="E861:E862"/>
    <mergeCell ref="F861:G861"/>
    <mergeCell ref="H861:I861"/>
    <mergeCell ref="I846:K846"/>
    <mergeCell ref="E847:I847"/>
    <mergeCell ref="J849:K849"/>
    <mergeCell ref="E850:I850"/>
    <mergeCell ref="C851:D852"/>
    <mergeCell ref="E851:E852"/>
    <mergeCell ref="F851:F852"/>
    <mergeCell ref="G851:I851"/>
    <mergeCell ref="K851:K852"/>
    <mergeCell ref="I900:K900"/>
    <mergeCell ref="E903:I903"/>
    <mergeCell ref="E904:I904"/>
    <mergeCell ref="E905:I905"/>
    <mergeCell ref="I908:K908"/>
    <mergeCell ref="E915:I915"/>
    <mergeCell ref="E888:I888"/>
    <mergeCell ref="G889:I889"/>
    <mergeCell ref="D895:I895"/>
    <mergeCell ref="J895:K895"/>
    <mergeCell ref="C896:D897"/>
    <mergeCell ref="E896:E897"/>
    <mergeCell ref="F896:G896"/>
    <mergeCell ref="H896:I896"/>
    <mergeCell ref="I881:K881"/>
    <mergeCell ref="E882:I882"/>
    <mergeCell ref="J884:K884"/>
    <mergeCell ref="E885:I885"/>
    <mergeCell ref="C886:D887"/>
    <mergeCell ref="E886:E887"/>
    <mergeCell ref="F886:F887"/>
    <mergeCell ref="G886:I886"/>
    <mergeCell ref="K886:K887"/>
    <mergeCell ref="I935:K935"/>
    <mergeCell ref="E938:I938"/>
    <mergeCell ref="E939:I939"/>
    <mergeCell ref="E940:I940"/>
    <mergeCell ref="I943:K943"/>
    <mergeCell ref="E947:I947"/>
    <mergeCell ref="E923:I923"/>
    <mergeCell ref="G924:I924"/>
    <mergeCell ref="D930:I930"/>
    <mergeCell ref="J930:K930"/>
    <mergeCell ref="C931:D932"/>
    <mergeCell ref="E931:E932"/>
    <mergeCell ref="F931:G931"/>
    <mergeCell ref="H931:I931"/>
    <mergeCell ref="I916:K916"/>
    <mergeCell ref="E917:I917"/>
    <mergeCell ref="J919:K919"/>
    <mergeCell ref="E920:I920"/>
    <mergeCell ref="C921:D922"/>
    <mergeCell ref="E921:E922"/>
    <mergeCell ref="F921:F922"/>
    <mergeCell ref="G921:I921"/>
    <mergeCell ref="K921:K922"/>
    <mergeCell ref="I968:K968"/>
    <mergeCell ref="E970:I970"/>
    <mergeCell ref="E971:I971"/>
    <mergeCell ref="E972:I972"/>
    <mergeCell ref="I975:K975"/>
    <mergeCell ref="E976:I976"/>
    <mergeCell ref="E955:I955"/>
    <mergeCell ref="G956:I956"/>
    <mergeCell ref="D962:I962"/>
    <mergeCell ref="J962:K962"/>
    <mergeCell ref="C963:D964"/>
    <mergeCell ref="E963:E964"/>
    <mergeCell ref="F963:G963"/>
    <mergeCell ref="H963:I963"/>
    <mergeCell ref="I948:K948"/>
    <mergeCell ref="E949:I949"/>
    <mergeCell ref="J951:K951"/>
    <mergeCell ref="E952:I952"/>
    <mergeCell ref="C953:D954"/>
    <mergeCell ref="E953:E954"/>
    <mergeCell ref="F953:F954"/>
    <mergeCell ref="G953:I953"/>
    <mergeCell ref="K953:K954"/>
    <mergeCell ref="I997:K997"/>
    <mergeCell ref="E999:I999"/>
    <mergeCell ref="E1000:I1000"/>
    <mergeCell ref="E1001:I1001"/>
    <mergeCell ref="I1004:K1004"/>
    <mergeCell ref="E1005:I1005"/>
    <mergeCell ref="E984:I984"/>
    <mergeCell ref="G985:I985"/>
    <mergeCell ref="D991:I991"/>
    <mergeCell ref="J991:K991"/>
    <mergeCell ref="C992:D993"/>
    <mergeCell ref="E992:E993"/>
    <mergeCell ref="F992:G992"/>
    <mergeCell ref="H992:I992"/>
    <mergeCell ref="I977:K977"/>
    <mergeCell ref="E978:I978"/>
    <mergeCell ref="J980:K980"/>
    <mergeCell ref="E981:I981"/>
    <mergeCell ref="C982:D983"/>
    <mergeCell ref="E982:E983"/>
    <mergeCell ref="F982:F983"/>
    <mergeCell ref="G982:I982"/>
    <mergeCell ref="K982:K983"/>
    <mergeCell ref="I1026:K1026"/>
    <mergeCell ref="E1028:I1028"/>
    <mergeCell ref="E1029:I1029"/>
    <mergeCell ref="E1030:I1030"/>
    <mergeCell ref="I1033:K1033"/>
    <mergeCell ref="E1034:I1034"/>
    <mergeCell ref="E1013:I1013"/>
    <mergeCell ref="G1014:I1014"/>
    <mergeCell ref="D1020:I1020"/>
    <mergeCell ref="J1020:K1020"/>
    <mergeCell ref="C1021:D1022"/>
    <mergeCell ref="E1021:E1022"/>
    <mergeCell ref="F1021:G1021"/>
    <mergeCell ref="H1021:I1021"/>
    <mergeCell ref="I1006:K1006"/>
    <mergeCell ref="E1007:I1007"/>
    <mergeCell ref="J1009:K1009"/>
    <mergeCell ref="E1010:I1010"/>
    <mergeCell ref="C1011:D1012"/>
    <mergeCell ref="E1011:E1012"/>
    <mergeCell ref="F1011:F1012"/>
    <mergeCell ref="G1011:I1011"/>
    <mergeCell ref="K1011:K1012"/>
    <mergeCell ref="I1055:K1055"/>
    <mergeCell ref="E1057:I1057"/>
    <mergeCell ref="E1058:I1058"/>
    <mergeCell ref="E1059:I1059"/>
    <mergeCell ref="I1062:K1062"/>
    <mergeCell ref="E1063:I1063"/>
    <mergeCell ref="E1042:I1042"/>
    <mergeCell ref="G1043:I1043"/>
    <mergeCell ref="D1049:I1049"/>
    <mergeCell ref="J1049:K1049"/>
    <mergeCell ref="C1050:D1051"/>
    <mergeCell ref="E1050:E1051"/>
    <mergeCell ref="F1050:G1050"/>
    <mergeCell ref="H1050:I1050"/>
    <mergeCell ref="I1035:K1035"/>
    <mergeCell ref="E1036:I1036"/>
    <mergeCell ref="J1038:K1038"/>
    <mergeCell ref="E1039:I1039"/>
    <mergeCell ref="C1040:D1041"/>
    <mergeCell ref="E1040:E1041"/>
    <mergeCell ref="F1040:F1041"/>
    <mergeCell ref="G1040:I1040"/>
    <mergeCell ref="K1040:K1041"/>
    <mergeCell ref="I1084:K1084"/>
    <mergeCell ref="E1086:I1086"/>
    <mergeCell ref="E1087:I1087"/>
    <mergeCell ref="E1088:I1088"/>
    <mergeCell ref="I1091:K1091"/>
    <mergeCell ref="E1092:I1092"/>
    <mergeCell ref="E1071:I1071"/>
    <mergeCell ref="G1072:I1072"/>
    <mergeCell ref="D1078:I1078"/>
    <mergeCell ref="J1078:K1078"/>
    <mergeCell ref="C1079:D1080"/>
    <mergeCell ref="E1079:E1080"/>
    <mergeCell ref="F1079:G1079"/>
    <mergeCell ref="H1079:I1079"/>
    <mergeCell ref="I1064:K1064"/>
    <mergeCell ref="E1065:I1065"/>
    <mergeCell ref="J1067:K1067"/>
    <mergeCell ref="E1068:I1068"/>
    <mergeCell ref="C1069:D1070"/>
    <mergeCell ref="E1069:E1070"/>
    <mergeCell ref="F1069:F1070"/>
    <mergeCell ref="G1069:I1069"/>
    <mergeCell ref="K1069:K1070"/>
    <mergeCell ref="I1113:K1113"/>
    <mergeCell ref="E1115:I1115"/>
    <mergeCell ref="E1116:I1116"/>
    <mergeCell ref="E1117:I1117"/>
    <mergeCell ref="I1120:K1120"/>
    <mergeCell ref="E1121:I1121"/>
    <mergeCell ref="E1100:I1100"/>
    <mergeCell ref="G1101:I1101"/>
    <mergeCell ref="D1107:I1107"/>
    <mergeCell ref="J1107:K1107"/>
    <mergeCell ref="C1108:D1109"/>
    <mergeCell ref="E1108:E1109"/>
    <mergeCell ref="F1108:G1108"/>
    <mergeCell ref="H1108:I1108"/>
    <mergeCell ref="I1093:K1093"/>
    <mergeCell ref="E1094:I1094"/>
    <mergeCell ref="J1096:K1096"/>
    <mergeCell ref="E1097:I1097"/>
    <mergeCell ref="C1098:D1099"/>
    <mergeCell ref="E1098:E1099"/>
    <mergeCell ref="F1098:F1099"/>
    <mergeCell ref="G1098:I1098"/>
    <mergeCell ref="K1098:K1099"/>
    <mergeCell ref="I1142:K1142"/>
    <mergeCell ref="E1144:I1144"/>
    <mergeCell ref="E1145:I1145"/>
    <mergeCell ref="E1146:I1146"/>
    <mergeCell ref="I1149:K1149"/>
    <mergeCell ref="E1150:I1150"/>
    <mergeCell ref="E1129:I1129"/>
    <mergeCell ref="G1130:I1130"/>
    <mergeCell ref="D1136:I1136"/>
    <mergeCell ref="J1136:K1136"/>
    <mergeCell ref="C1137:D1138"/>
    <mergeCell ref="E1137:E1138"/>
    <mergeCell ref="F1137:G1137"/>
    <mergeCell ref="H1137:I1137"/>
    <mergeCell ref="I1122:K1122"/>
    <mergeCell ref="E1123:I1123"/>
    <mergeCell ref="J1125:K1125"/>
    <mergeCell ref="E1126:I1126"/>
    <mergeCell ref="C1127:D1128"/>
    <mergeCell ref="E1127:E1128"/>
    <mergeCell ref="F1127:F1128"/>
    <mergeCell ref="G1127:I1127"/>
    <mergeCell ref="K1127:K1128"/>
    <mergeCell ref="I1171:K1171"/>
    <mergeCell ref="E1173:I1173"/>
    <mergeCell ref="E1174:I1174"/>
    <mergeCell ref="E1175:I1175"/>
    <mergeCell ref="I1178:K1178"/>
    <mergeCell ref="E1179:I1179"/>
    <mergeCell ref="E1158:I1158"/>
    <mergeCell ref="G1159:I1159"/>
    <mergeCell ref="D1165:I1165"/>
    <mergeCell ref="J1165:K1165"/>
    <mergeCell ref="C1166:D1167"/>
    <mergeCell ref="E1166:E1167"/>
    <mergeCell ref="F1166:G1166"/>
    <mergeCell ref="H1166:I1166"/>
    <mergeCell ref="I1151:K1151"/>
    <mergeCell ref="E1152:I1152"/>
    <mergeCell ref="J1154:K1154"/>
    <mergeCell ref="E1155:I1155"/>
    <mergeCell ref="C1156:D1157"/>
    <mergeCell ref="E1156:E1157"/>
    <mergeCell ref="F1156:F1157"/>
    <mergeCell ref="G1156:I1156"/>
    <mergeCell ref="K1156:K1157"/>
    <mergeCell ref="I1200:K1200"/>
    <mergeCell ref="E1202:I1202"/>
    <mergeCell ref="E1203:I1203"/>
    <mergeCell ref="E1204:I1204"/>
    <mergeCell ref="I1207:K1207"/>
    <mergeCell ref="E1208:I1208"/>
    <mergeCell ref="E1187:I1187"/>
    <mergeCell ref="G1188:I1188"/>
    <mergeCell ref="D1194:I1194"/>
    <mergeCell ref="J1194:K1194"/>
    <mergeCell ref="C1195:D1196"/>
    <mergeCell ref="E1195:E1196"/>
    <mergeCell ref="F1195:G1195"/>
    <mergeCell ref="H1195:I1195"/>
    <mergeCell ref="I1180:K1180"/>
    <mergeCell ref="E1181:I1181"/>
    <mergeCell ref="J1183:K1183"/>
    <mergeCell ref="E1184:I1184"/>
    <mergeCell ref="C1185:D1186"/>
    <mergeCell ref="E1185:E1186"/>
    <mergeCell ref="F1185:F1186"/>
    <mergeCell ref="G1185:I1185"/>
    <mergeCell ref="K1185:K1186"/>
    <mergeCell ref="I1228:K1228"/>
    <mergeCell ref="E1230:I1230"/>
    <mergeCell ref="E1231:I1231"/>
    <mergeCell ref="E1232:I1232"/>
    <mergeCell ref="I1235:K1235"/>
    <mergeCell ref="E1236:I1236"/>
    <mergeCell ref="E1216:I1216"/>
    <mergeCell ref="G1217:I1217"/>
    <mergeCell ref="D1223:I1223"/>
    <mergeCell ref="J1223:K1223"/>
    <mergeCell ref="C1224:D1225"/>
    <mergeCell ref="E1224:E1225"/>
    <mergeCell ref="F1224:G1224"/>
    <mergeCell ref="H1224:I1224"/>
    <mergeCell ref="I1209:K1209"/>
    <mergeCell ref="E1210:I1210"/>
    <mergeCell ref="J1212:K1212"/>
    <mergeCell ref="E1213:I1213"/>
    <mergeCell ref="C1214:D1215"/>
    <mergeCell ref="E1214:E1215"/>
    <mergeCell ref="F1214:F1215"/>
    <mergeCell ref="G1214:I1214"/>
    <mergeCell ref="K1214:K1215"/>
    <mergeCell ref="I1257:K1257"/>
    <mergeCell ref="E1259:I1259"/>
    <mergeCell ref="E1260:I1260"/>
    <mergeCell ref="E1261:I1261"/>
    <mergeCell ref="I1264:K1264"/>
    <mergeCell ref="E1265:I1265"/>
    <mergeCell ref="E1244:I1244"/>
    <mergeCell ref="G1245:I1245"/>
    <mergeCell ref="D1251:I1251"/>
    <mergeCell ref="J1251:K1251"/>
    <mergeCell ref="C1252:D1253"/>
    <mergeCell ref="E1252:E1253"/>
    <mergeCell ref="F1252:G1252"/>
    <mergeCell ref="H1252:I1252"/>
    <mergeCell ref="I1237:K1237"/>
    <mergeCell ref="E1238:I1238"/>
    <mergeCell ref="J1240:K1240"/>
    <mergeCell ref="E1241:I1241"/>
    <mergeCell ref="C1242:D1243"/>
    <mergeCell ref="E1242:E1243"/>
    <mergeCell ref="F1242:F1243"/>
    <mergeCell ref="G1242:I1242"/>
    <mergeCell ref="K1242:K1243"/>
    <mergeCell ref="I1285:K1285"/>
    <mergeCell ref="E1288:I1288"/>
    <mergeCell ref="E1289:I1289"/>
    <mergeCell ref="E1290:I1290"/>
    <mergeCell ref="I1293:K1293"/>
    <mergeCell ref="E1294:I1294"/>
    <mergeCell ref="E1273:I1273"/>
    <mergeCell ref="G1274:I1274"/>
    <mergeCell ref="D1280:I1280"/>
    <mergeCell ref="J1280:K1280"/>
    <mergeCell ref="C1281:D1282"/>
    <mergeCell ref="E1281:E1282"/>
    <mergeCell ref="F1281:G1281"/>
    <mergeCell ref="H1281:I1281"/>
    <mergeCell ref="I1266:K1266"/>
    <mergeCell ref="E1267:I1267"/>
    <mergeCell ref="J1269:K1269"/>
    <mergeCell ref="E1270:I1270"/>
    <mergeCell ref="C1271:D1272"/>
    <mergeCell ref="E1271:E1272"/>
    <mergeCell ref="F1271:F1272"/>
    <mergeCell ref="G1271:I1271"/>
    <mergeCell ref="K1271:K1272"/>
    <mergeCell ref="I1315:K1315"/>
    <mergeCell ref="E1317:I1317"/>
    <mergeCell ref="E1318:I1318"/>
    <mergeCell ref="E1319:I1319"/>
    <mergeCell ref="I1322:K1322"/>
    <mergeCell ref="E1323:I1323"/>
    <mergeCell ref="E1302:I1302"/>
    <mergeCell ref="G1303:I1303"/>
    <mergeCell ref="D1309:I1309"/>
    <mergeCell ref="J1309:K1309"/>
    <mergeCell ref="C1310:D1311"/>
    <mergeCell ref="E1310:E1311"/>
    <mergeCell ref="F1310:G1310"/>
    <mergeCell ref="H1310:I1310"/>
    <mergeCell ref="I1295:K1295"/>
    <mergeCell ref="E1296:I1296"/>
    <mergeCell ref="J1298:K1298"/>
    <mergeCell ref="E1299:I1299"/>
    <mergeCell ref="C1300:D1301"/>
    <mergeCell ref="E1300:E1301"/>
    <mergeCell ref="F1300:F1301"/>
    <mergeCell ref="G1300:I1300"/>
    <mergeCell ref="K1300:K1301"/>
    <mergeCell ref="I1344:K1344"/>
    <mergeCell ref="E1346:I1346"/>
    <mergeCell ref="E1347:I1347"/>
    <mergeCell ref="E1348:I1348"/>
    <mergeCell ref="I1351:K1351"/>
    <mergeCell ref="E1352:I1352"/>
    <mergeCell ref="E1331:I1331"/>
    <mergeCell ref="G1332:I1332"/>
    <mergeCell ref="D1338:I1338"/>
    <mergeCell ref="J1338:K1338"/>
    <mergeCell ref="C1339:D1340"/>
    <mergeCell ref="E1339:E1340"/>
    <mergeCell ref="F1339:G1339"/>
    <mergeCell ref="H1339:I1339"/>
    <mergeCell ref="I1324:K1324"/>
    <mergeCell ref="E1325:I1325"/>
    <mergeCell ref="J1327:K1327"/>
    <mergeCell ref="E1328:I1328"/>
    <mergeCell ref="C1329:D1330"/>
    <mergeCell ref="E1329:E1330"/>
    <mergeCell ref="F1329:F1330"/>
    <mergeCell ref="G1329:I1329"/>
    <mergeCell ref="K1329:K1330"/>
    <mergeCell ref="I1373:K1373"/>
    <mergeCell ref="E1375:I1375"/>
    <mergeCell ref="E1376:I1376"/>
    <mergeCell ref="E1377:I1377"/>
    <mergeCell ref="I1380:K1380"/>
    <mergeCell ref="E1381:I1381"/>
    <mergeCell ref="E1360:I1360"/>
    <mergeCell ref="G1361:I1361"/>
    <mergeCell ref="D1367:I1367"/>
    <mergeCell ref="J1367:K1367"/>
    <mergeCell ref="C1368:D1369"/>
    <mergeCell ref="E1368:E1369"/>
    <mergeCell ref="F1368:G1368"/>
    <mergeCell ref="H1368:I1368"/>
    <mergeCell ref="I1353:K1353"/>
    <mergeCell ref="E1354:I1354"/>
    <mergeCell ref="J1356:K1356"/>
    <mergeCell ref="E1357:I1357"/>
    <mergeCell ref="C1358:D1359"/>
    <mergeCell ref="E1358:E1359"/>
    <mergeCell ref="F1358:F1359"/>
    <mergeCell ref="G1358:I1358"/>
    <mergeCell ref="K1358:K1359"/>
    <mergeCell ref="I1402:K1402"/>
    <mergeCell ref="E1404:I1404"/>
    <mergeCell ref="E1405:I1405"/>
    <mergeCell ref="E1406:I1406"/>
    <mergeCell ref="I1409:K1409"/>
    <mergeCell ref="E1411:I1411"/>
    <mergeCell ref="E1389:I1389"/>
    <mergeCell ref="G1390:I1390"/>
    <mergeCell ref="D1396:I1396"/>
    <mergeCell ref="J1396:K1396"/>
    <mergeCell ref="C1397:D1398"/>
    <mergeCell ref="E1397:E1398"/>
    <mergeCell ref="F1397:G1397"/>
    <mergeCell ref="H1397:I1397"/>
    <mergeCell ref="I1382:K1382"/>
    <mergeCell ref="E1383:I1383"/>
    <mergeCell ref="J1385:K1385"/>
    <mergeCell ref="E1386:I1386"/>
    <mergeCell ref="C1387:D1388"/>
    <mergeCell ref="E1387:E1388"/>
    <mergeCell ref="F1387:F1388"/>
    <mergeCell ref="G1387:I1387"/>
    <mergeCell ref="K1387:K1388"/>
    <mergeCell ref="I1432:K1432"/>
    <mergeCell ref="E1434:I1434"/>
    <mergeCell ref="E1435:I1435"/>
    <mergeCell ref="E1436:I1436"/>
    <mergeCell ref="I1439:K1439"/>
    <mergeCell ref="E1441:I1441"/>
    <mergeCell ref="E1419:I1419"/>
    <mergeCell ref="G1420:I1420"/>
    <mergeCell ref="D1426:I1426"/>
    <mergeCell ref="J1426:K1426"/>
    <mergeCell ref="C1427:D1428"/>
    <mergeCell ref="E1427:E1428"/>
    <mergeCell ref="F1427:G1427"/>
    <mergeCell ref="H1427:I1427"/>
    <mergeCell ref="I1412:K1412"/>
    <mergeCell ref="E1413:I1413"/>
    <mergeCell ref="J1415:K1415"/>
    <mergeCell ref="E1416:I1416"/>
    <mergeCell ref="C1417:D1418"/>
    <mergeCell ref="E1417:E1418"/>
    <mergeCell ref="F1417:F1418"/>
    <mergeCell ref="G1417:I1417"/>
    <mergeCell ref="K1417:K1418"/>
    <mergeCell ref="I1461:K1461"/>
    <mergeCell ref="E1463:I1463"/>
    <mergeCell ref="E1464:I1464"/>
    <mergeCell ref="E1465:I1465"/>
    <mergeCell ref="I1468:K1468"/>
    <mergeCell ref="E1469:I1469"/>
    <mergeCell ref="E1449:I1449"/>
    <mergeCell ref="G1450:I1450"/>
    <mergeCell ref="D1456:I1456"/>
    <mergeCell ref="J1456:K1456"/>
    <mergeCell ref="C1457:D1458"/>
    <mergeCell ref="E1457:E1458"/>
    <mergeCell ref="F1457:G1457"/>
    <mergeCell ref="H1457:I1457"/>
    <mergeCell ref="I1442:K1442"/>
    <mergeCell ref="E1443:I1443"/>
    <mergeCell ref="J1445:K1445"/>
    <mergeCell ref="E1446:I1446"/>
    <mergeCell ref="C1447:D1448"/>
    <mergeCell ref="E1447:E1448"/>
    <mergeCell ref="F1447:F1448"/>
    <mergeCell ref="G1447:I1447"/>
    <mergeCell ref="K1447:K1448"/>
    <mergeCell ref="I1489:K1489"/>
    <mergeCell ref="E1491:I1491"/>
    <mergeCell ref="E1492:I1492"/>
    <mergeCell ref="E1493:I1493"/>
    <mergeCell ref="I1496:K1496"/>
    <mergeCell ref="E1497:I1497"/>
    <mergeCell ref="E1477:I1477"/>
    <mergeCell ref="G1478:I1478"/>
    <mergeCell ref="D1484:I1484"/>
    <mergeCell ref="J1484:K1484"/>
    <mergeCell ref="C1485:D1486"/>
    <mergeCell ref="E1485:E1486"/>
    <mergeCell ref="F1485:G1485"/>
    <mergeCell ref="H1485:I1485"/>
    <mergeCell ref="I1470:K1470"/>
    <mergeCell ref="E1471:I1471"/>
    <mergeCell ref="J1473:K1473"/>
    <mergeCell ref="E1474:I1474"/>
    <mergeCell ref="C1475:D1476"/>
    <mergeCell ref="E1475:E1476"/>
    <mergeCell ref="F1475:F1476"/>
    <mergeCell ref="G1475:I1475"/>
    <mergeCell ref="K1475:K1476"/>
    <mergeCell ref="E1505:I1505"/>
    <mergeCell ref="G1506:I1506"/>
    <mergeCell ref="D1512:I1512"/>
    <mergeCell ref="J1512:K1512"/>
    <mergeCell ref="C1513:D1514"/>
    <mergeCell ref="E1513:E1514"/>
    <mergeCell ref="F1513:G1513"/>
    <mergeCell ref="H1513:I1513"/>
    <mergeCell ref="I1498:K1498"/>
    <mergeCell ref="E1499:I1499"/>
    <mergeCell ref="J1501:K1501"/>
    <mergeCell ref="E1502:I1502"/>
    <mergeCell ref="C1503:D1504"/>
    <mergeCell ref="E1503:E1504"/>
    <mergeCell ref="F1503:F1504"/>
    <mergeCell ref="G1503:I1503"/>
    <mergeCell ref="K1503:K1504"/>
    <mergeCell ref="E1533:I1533"/>
    <mergeCell ref="G1534:I1534"/>
    <mergeCell ref="I1526:K1526"/>
    <mergeCell ref="E1527:I1527"/>
    <mergeCell ref="J1529:K1529"/>
    <mergeCell ref="E1530:I1530"/>
    <mergeCell ref="C1531:D1532"/>
    <mergeCell ref="E1531:E1532"/>
    <mergeCell ref="F1531:F1532"/>
    <mergeCell ref="G1531:I1531"/>
    <mergeCell ref="K1531:K1532"/>
    <mergeCell ref="I1517:K1517"/>
    <mergeCell ref="E1519:I1519"/>
    <mergeCell ref="E1520:I1520"/>
    <mergeCell ref="E1521:I1521"/>
    <mergeCell ref="I1524:K1524"/>
    <mergeCell ref="E1525:I1525"/>
  </mergeCells>
  <pageMargins left="0.19685039370078741" right="0.19685039370078741" top="0.62992125984251968" bottom="0.6692913385826772" header="0.23622047244094491" footer="0.19685039370078741"/>
  <pageSetup paperSize="9" scale="41" fitToHeight="0" orientation="portrait" horizontalDpi="1200" verticalDpi="1200" r:id="rId1"/>
  <headerFooter>
    <oddHeader xml:space="preserve">&amp;C&amp;"Arial,Negrito"&amp;12&amp;G
</oddHeader>
    <oddFooter>&amp;C&amp;"Arial,Negrito"&amp;P
&amp;G</oddFooter>
    <firstHeader>&amp;C&amp;"Arial,Negrito"&amp;G
RELATÓRIO DE CUSTOS GERAIS E BENEFÍCIOS E DESPESAS INDIRETAS - BDI</firstHeader>
    <firstFooter>&amp;C
&amp;"Arial,Negrito"&amp;8&amp;P&amp;"Arial,Normal"&amp;11
&amp;G</firstFooter>
  </headerFooter>
  <rowBreaks count="49" manualBreakCount="49">
    <brk id="35" max="16383" man="1"/>
    <brk id="75" max="16383" man="1"/>
    <brk id="109" max="16383" man="1"/>
    <brk id="142" max="16383" man="1"/>
    <brk id="175" max="16383" man="1"/>
    <brk id="208" max="16383" man="1"/>
    <brk id="238" max="16383" man="1"/>
    <brk id="267" max="16383" man="1"/>
    <brk id="297" max="16383" man="1"/>
    <brk id="330" max="16383" man="1"/>
    <brk id="358" max="16383" man="1"/>
    <brk id="386" max="16383" man="1"/>
    <brk id="416" max="16383" man="1"/>
    <brk id="446" max="16383" man="1"/>
    <brk id="476" max="16383" man="1"/>
    <brk id="506" max="16383" man="1"/>
    <brk id="541" max="16383" man="1"/>
    <brk id="576" max="16383" man="1"/>
    <brk id="611" max="16383" man="1"/>
    <brk id="646" max="16383" man="1"/>
    <brk id="681" max="16383" man="1"/>
    <brk id="716" max="16383" man="1"/>
    <brk id="751" max="16383" man="1"/>
    <brk id="786" max="16383" man="1"/>
    <brk id="821" max="16383" man="1"/>
    <brk id="856" max="16383" man="1"/>
    <brk id="891" max="16383" man="1"/>
    <brk id="926" max="16383" man="1"/>
    <brk id="958" max="16383" man="1"/>
    <brk id="987" max="16383" man="1"/>
    <brk id="1016" max="16383" man="1"/>
    <brk id="1045" max="16383" man="1"/>
    <brk id="1074" max="16383" man="1"/>
    <brk id="1103" max="16383" man="1"/>
    <brk id="1132" max="16383" man="1"/>
    <brk id="1161" max="16383" man="1"/>
    <brk id="1190" max="16383" man="1"/>
    <brk id="1219" max="16383" man="1"/>
    <brk id="1247" max="16383" man="1"/>
    <brk id="1276" max="16383" man="1"/>
    <brk id="1305" max="16383" man="1"/>
    <brk id="1334" max="16383" man="1"/>
    <brk id="1363" max="16383" man="1"/>
    <brk id="1392" max="16383" man="1"/>
    <brk id="1422" max="16383" man="1"/>
    <brk id="1452" max="16383" man="1"/>
    <brk id="1480" max="16383" man="1"/>
    <brk id="1508" max="16383" man="1"/>
    <brk id="1535" max="1638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5ABC4-734C-4F97-81E6-31689DB42C4E}">
  <sheetPr filterMode="1">
    <tabColor rgb="FF00B050"/>
  </sheetPr>
  <dimension ref="A1:I22108"/>
  <sheetViews>
    <sheetView workbookViewId="0">
      <selection activeCell="C22114" sqref="C22114"/>
    </sheetView>
  </sheetViews>
  <sheetFormatPr defaultColWidth="9.140625" defaultRowHeight="15"/>
  <cols>
    <col min="1" max="1" width="14.140625" style="115" customWidth="1"/>
    <col min="2" max="2" width="17.28515625" style="115" bestFit="1" customWidth="1"/>
    <col min="3" max="3" width="88.28515625" style="115" customWidth="1"/>
    <col min="4" max="4" width="9.140625" style="115"/>
    <col min="5" max="5" width="13.28515625" style="115" customWidth="1"/>
    <col min="6" max="8" width="9.140625" style="115"/>
    <col min="9" max="9" width="12.85546875" style="115" customWidth="1"/>
    <col min="10" max="16384" width="9.140625" style="115"/>
  </cols>
  <sheetData>
    <row r="1" spans="1:9" ht="23.25" customHeight="1">
      <c r="A1" s="682" t="s">
        <v>1130</v>
      </c>
      <c r="B1" s="683">
        <v>45444</v>
      </c>
    </row>
    <row r="2" spans="1:9" ht="23.25" customHeight="1">
      <c r="A2" s="684"/>
      <c r="B2" s="685"/>
      <c r="F2" s="1061" t="s">
        <v>1128</v>
      </c>
      <c r="G2" s="1061"/>
      <c r="H2" s="1061"/>
    </row>
    <row r="3" spans="1:9" ht="45">
      <c r="A3" s="686" t="s">
        <v>1131</v>
      </c>
      <c r="B3" s="686" t="s">
        <v>1132</v>
      </c>
      <c r="C3" s="686" t="s">
        <v>1133</v>
      </c>
      <c r="D3" s="686" t="s">
        <v>1134</v>
      </c>
      <c r="E3" s="686" t="s">
        <v>1135</v>
      </c>
      <c r="F3" s="687">
        <v>45444</v>
      </c>
      <c r="G3" s="802">
        <v>45474</v>
      </c>
      <c r="H3" s="686" t="s">
        <v>1129</v>
      </c>
      <c r="I3" s="686" t="s">
        <v>56315</v>
      </c>
    </row>
    <row r="4" spans="1:9">
      <c r="A4" s="803" t="s">
        <v>1136</v>
      </c>
      <c r="B4" s="803" t="s">
        <v>796</v>
      </c>
      <c r="C4" s="803" t="s">
        <v>1137</v>
      </c>
      <c r="D4" s="803" t="s">
        <v>1138</v>
      </c>
      <c r="E4" s="803">
        <v>195.54409999999999</v>
      </c>
      <c r="F4" s="804">
        <v>293.83600000000001</v>
      </c>
      <c r="G4" s="804">
        <v>295.84500000000003</v>
      </c>
      <c r="H4" s="803">
        <f>G4/F4</f>
        <v>1.0068371472522089</v>
      </c>
      <c r="I4" s="803">
        <f>ROUND(H4*E4,4)</f>
        <v>196.8811</v>
      </c>
    </row>
    <row r="5" spans="1:9">
      <c r="A5" s="803" t="s">
        <v>1139</v>
      </c>
      <c r="B5" s="803" t="s">
        <v>797</v>
      </c>
      <c r="C5" s="803" t="s">
        <v>1140</v>
      </c>
      <c r="D5" s="803" t="s">
        <v>1138</v>
      </c>
      <c r="E5" s="803">
        <v>195.54409999999999</v>
      </c>
      <c r="F5" s="804">
        <v>293.83600000000001</v>
      </c>
      <c r="G5" s="804">
        <v>295.84500000000003</v>
      </c>
      <c r="H5" s="803">
        <f t="shared" ref="H5:H68" si="0">G5/F5</f>
        <v>1.0068371472522089</v>
      </c>
      <c r="I5" s="803">
        <f t="shared" ref="I5:I68" si="1">ROUND(H5*E5,4)</f>
        <v>196.8811</v>
      </c>
    </row>
    <row r="6" spans="1:9" hidden="1">
      <c r="A6" s="115" t="s">
        <v>1141</v>
      </c>
      <c r="B6" s="115" t="s">
        <v>1142</v>
      </c>
      <c r="C6" s="115" t="s">
        <v>1143</v>
      </c>
      <c r="D6" s="115" t="s">
        <v>1138</v>
      </c>
      <c r="E6" s="115">
        <v>114.1559</v>
      </c>
      <c r="F6" s="674">
        <v>293.83600000000001</v>
      </c>
      <c r="G6" s="674">
        <v>295.84500000000003</v>
      </c>
      <c r="H6" s="115">
        <f t="shared" si="0"/>
        <v>1.0068371472522089</v>
      </c>
      <c r="I6" s="115">
        <f t="shared" si="1"/>
        <v>114.93640000000001</v>
      </c>
    </row>
    <row r="7" spans="1:9">
      <c r="A7" s="803" t="s">
        <v>1144</v>
      </c>
      <c r="B7" s="803" t="s">
        <v>1145</v>
      </c>
      <c r="C7" s="803" t="s">
        <v>1146</v>
      </c>
      <c r="D7" s="803" t="s">
        <v>1138</v>
      </c>
      <c r="E7" s="803">
        <v>220.5162</v>
      </c>
      <c r="F7" s="804">
        <v>293.83600000000001</v>
      </c>
      <c r="G7" s="804">
        <v>295.84500000000003</v>
      </c>
      <c r="H7" s="803">
        <f t="shared" si="0"/>
        <v>1.0068371472522089</v>
      </c>
      <c r="I7" s="803">
        <f t="shared" si="1"/>
        <v>222.0239</v>
      </c>
    </row>
    <row r="8" spans="1:9" hidden="1">
      <c r="A8" s="115" t="s">
        <v>1147</v>
      </c>
      <c r="B8" s="115" t="s">
        <v>1148</v>
      </c>
      <c r="C8" s="115" t="s">
        <v>1149</v>
      </c>
      <c r="D8" s="115" t="s">
        <v>1138</v>
      </c>
      <c r="E8" s="115">
        <v>511.87939999999998</v>
      </c>
      <c r="F8" s="674">
        <v>293.83600000000001</v>
      </c>
      <c r="G8" s="674">
        <v>295.84500000000003</v>
      </c>
      <c r="H8" s="115">
        <f t="shared" si="0"/>
        <v>1.0068371472522089</v>
      </c>
      <c r="I8" s="115">
        <f t="shared" si="1"/>
        <v>515.37919999999997</v>
      </c>
    </row>
    <row r="9" spans="1:9">
      <c r="A9" s="803" t="s">
        <v>1150</v>
      </c>
      <c r="B9" s="803" t="s">
        <v>1151</v>
      </c>
      <c r="C9" s="803" t="s">
        <v>1152</v>
      </c>
      <c r="D9" s="803" t="s">
        <v>1138</v>
      </c>
      <c r="E9" s="803">
        <v>270.03559999999999</v>
      </c>
      <c r="F9" s="804">
        <v>293.83600000000001</v>
      </c>
      <c r="G9" s="804">
        <v>295.84500000000003</v>
      </c>
      <c r="H9" s="803">
        <f t="shared" si="0"/>
        <v>1.0068371472522089</v>
      </c>
      <c r="I9" s="803">
        <f t="shared" si="1"/>
        <v>271.88189999999997</v>
      </c>
    </row>
    <row r="10" spans="1:9">
      <c r="A10" s="803" t="s">
        <v>1153</v>
      </c>
      <c r="B10" s="803" t="s">
        <v>1154</v>
      </c>
      <c r="C10" s="803" t="s">
        <v>1155</v>
      </c>
      <c r="D10" s="803" t="s">
        <v>1138</v>
      </c>
      <c r="E10" s="803">
        <v>108.7137</v>
      </c>
      <c r="F10" s="804">
        <v>293.83600000000001</v>
      </c>
      <c r="G10" s="804">
        <v>295.84500000000003</v>
      </c>
      <c r="H10" s="803">
        <f t="shared" si="0"/>
        <v>1.0068371472522089</v>
      </c>
      <c r="I10" s="803">
        <f t="shared" si="1"/>
        <v>109.45699999999999</v>
      </c>
    </row>
    <row r="11" spans="1:9">
      <c r="A11" s="803" t="s">
        <v>1156</v>
      </c>
      <c r="B11" s="803" t="s">
        <v>799</v>
      </c>
      <c r="C11" s="803" t="s">
        <v>1157</v>
      </c>
      <c r="D11" s="803" t="s">
        <v>1138</v>
      </c>
      <c r="E11" s="803">
        <v>101.7026</v>
      </c>
      <c r="F11" s="804">
        <v>293.83600000000001</v>
      </c>
      <c r="G11" s="804">
        <v>295.84500000000003</v>
      </c>
      <c r="H11" s="803">
        <f t="shared" si="0"/>
        <v>1.0068371472522089</v>
      </c>
      <c r="I11" s="803">
        <f t="shared" si="1"/>
        <v>102.398</v>
      </c>
    </row>
    <row r="12" spans="1:9" hidden="1">
      <c r="A12" s="115" t="s">
        <v>1158</v>
      </c>
      <c r="B12" s="115" t="s">
        <v>1159</v>
      </c>
      <c r="C12" s="115" t="s">
        <v>1160</v>
      </c>
      <c r="D12" s="115" t="s">
        <v>1138</v>
      </c>
      <c r="E12" s="115">
        <v>241.97460000000001</v>
      </c>
      <c r="F12" s="674">
        <v>293.83600000000001</v>
      </c>
      <c r="G12" s="674">
        <v>295.84500000000003</v>
      </c>
      <c r="H12" s="115">
        <f t="shared" si="0"/>
        <v>1.0068371472522089</v>
      </c>
      <c r="I12" s="115">
        <f t="shared" si="1"/>
        <v>243.62899999999999</v>
      </c>
    </row>
    <row r="13" spans="1:9" hidden="1">
      <c r="A13" s="115" t="s">
        <v>1161</v>
      </c>
      <c r="B13" s="115" t="s">
        <v>1162</v>
      </c>
      <c r="C13" s="115" t="s">
        <v>1163</v>
      </c>
      <c r="D13" s="115" t="s">
        <v>1138</v>
      </c>
      <c r="E13" s="115">
        <v>68.379199999999997</v>
      </c>
      <c r="F13" s="674">
        <v>293.83600000000001</v>
      </c>
      <c r="G13" s="674">
        <v>295.84500000000003</v>
      </c>
      <c r="H13" s="115">
        <f t="shared" si="0"/>
        <v>1.0068371472522089</v>
      </c>
      <c r="I13" s="115">
        <f t="shared" si="1"/>
        <v>68.846699999999998</v>
      </c>
    </row>
    <row r="14" spans="1:9">
      <c r="A14" s="803" t="s">
        <v>1164</v>
      </c>
      <c r="B14" s="803" t="s">
        <v>1165</v>
      </c>
      <c r="C14" s="803" t="s">
        <v>1166</v>
      </c>
      <c r="D14" s="803" t="s">
        <v>1138</v>
      </c>
      <c r="E14" s="803">
        <v>426.68329999999997</v>
      </c>
      <c r="F14" s="804">
        <v>293.83600000000001</v>
      </c>
      <c r="G14" s="804">
        <v>295.84500000000003</v>
      </c>
      <c r="H14" s="803">
        <f t="shared" si="0"/>
        <v>1.0068371472522089</v>
      </c>
      <c r="I14" s="803">
        <f t="shared" si="1"/>
        <v>429.60059999999999</v>
      </c>
    </row>
    <row r="15" spans="1:9" hidden="1">
      <c r="A15" s="115" t="s">
        <v>1167</v>
      </c>
      <c r="B15" s="115" t="s">
        <v>1168</v>
      </c>
      <c r="C15" s="115" t="s">
        <v>1169</v>
      </c>
      <c r="D15" s="115" t="s">
        <v>1138</v>
      </c>
      <c r="E15" s="115">
        <v>511.87939999999998</v>
      </c>
      <c r="F15" s="674">
        <v>293.83600000000001</v>
      </c>
      <c r="G15" s="674">
        <v>295.84500000000003</v>
      </c>
      <c r="H15" s="115">
        <f t="shared" si="0"/>
        <v>1.0068371472522089</v>
      </c>
      <c r="I15" s="115">
        <f t="shared" si="1"/>
        <v>515.37919999999997</v>
      </c>
    </row>
    <row r="16" spans="1:9" hidden="1">
      <c r="A16" s="115" t="s">
        <v>1170</v>
      </c>
      <c r="B16" s="115" t="s">
        <v>1171</v>
      </c>
      <c r="C16" s="115" t="s">
        <v>1172</v>
      </c>
      <c r="D16" s="115" t="s">
        <v>1138</v>
      </c>
      <c r="E16" s="115">
        <v>823.8184</v>
      </c>
      <c r="F16" s="674">
        <v>293.83600000000001</v>
      </c>
      <c r="G16" s="674">
        <v>295.84500000000003</v>
      </c>
      <c r="H16" s="115">
        <f t="shared" si="0"/>
        <v>1.0068371472522089</v>
      </c>
      <c r="I16" s="115">
        <f t="shared" si="1"/>
        <v>829.45100000000002</v>
      </c>
    </row>
    <row r="17" spans="1:9">
      <c r="A17" s="803" t="s">
        <v>1173</v>
      </c>
      <c r="B17" s="803" t="s">
        <v>1174</v>
      </c>
      <c r="C17" s="803" t="s">
        <v>1175</v>
      </c>
      <c r="D17" s="803" t="s">
        <v>1138</v>
      </c>
      <c r="E17" s="803">
        <v>940.3931</v>
      </c>
      <c r="F17" s="804">
        <v>293.83600000000001</v>
      </c>
      <c r="G17" s="804">
        <v>295.84500000000003</v>
      </c>
      <c r="H17" s="803">
        <f t="shared" si="0"/>
        <v>1.0068371472522089</v>
      </c>
      <c r="I17" s="803">
        <f t="shared" si="1"/>
        <v>946.82270000000005</v>
      </c>
    </row>
    <row r="18" spans="1:9" hidden="1">
      <c r="A18" s="115" t="s">
        <v>1176</v>
      </c>
      <c r="B18" s="115" t="s">
        <v>1177</v>
      </c>
      <c r="C18" s="115" t="s">
        <v>1178</v>
      </c>
      <c r="D18" s="115" t="s">
        <v>1138</v>
      </c>
      <c r="E18" s="115">
        <v>1231.8217</v>
      </c>
      <c r="F18" s="674">
        <v>293.83600000000001</v>
      </c>
      <c r="G18" s="674">
        <v>295.84500000000003</v>
      </c>
      <c r="H18" s="115">
        <f t="shared" si="0"/>
        <v>1.0068371472522089</v>
      </c>
      <c r="I18" s="115">
        <f t="shared" si="1"/>
        <v>1240.2438</v>
      </c>
    </row>
    <row r="19" spans="1:9" hidden="1">
      <c r="A19" s="115" t="s">
        <v>1179</v>
      </c>
      <c r="B19" s="115" t="s">
        <v>1180</v>
      </c>
      <c r="C19" s="115" t="s">
        <v>1181</v>
      </c>
      <c r="D19" s="115" t="s">
        <v>1138</v>
      </c>
      <c r="E19" s="115">
        <v>1231.8217</v>
      </c>
      <c r="F19" s="674">
        <v>293.83600000000001</v>
      </c>
      <c r="G19" s="674">
        <v>295.84500000000003</v>
      </c>
      <c r="H19" s="115">
        <f t="shared" si="0"/>
        <v>1.0068371472522089</v>
      </c>
      <c r="I19" s="115">
        <f t="shared" si="1"/>
        <v>1240.2438</v>
      </c>
    </row>
    <row r="20" spans="1:9" hidden="1">
      <c r="A20" s="115" t="s">
        <v>1182</v>
      </c>
      <c r="B20" s="115" t="s">
        <v>1183</v>
      </c>
      <c r="C20" s="115" t="s">
        <v>1184</v>
      </c>
      <c r="D20" s="115" t="s">
        <v>1138</v>
      </c>
      <c r="E20" s="115">
        <v>1971.1631</v>
      </c>
      <c r="F20" s="674">
        <v>293.83600000000001</v>
      </c>
      <c r="G20" s="674">
        <v>295.84500000000003</v>
      </c>
      <c r="H20" s="115">
        <f t="shared" si="0"/>
        <v>1.0068371472522089</v>
      </c>
      <c r="I20" s="115">
        <f t="shared" si="1"/>
        <v>1984.6402</v>
      </c>
    </row>
    <row r="21" spans="1:9" hidden="1">
      <c r="A21" s="115" t="s">
        <v>1185</v>
      </c>
      <c r="B21" s="115" t="s">
        <v>1186</v>
      </c>
      <c r="C21" s="115" t="s">
        <v>1187</v>
      </c>
      <c r="D21" s="115" t="s">
        <v>1138</v>
      </c>
      <c r="E21" s="115">
        <v>2135.5900999999999</v>
      </c>
      <c r="F21" s="674">
        <v>293.83600000000001</v>
      </c>
      <c r="G21" s="674">
        <v>295.84500000000003</v>
      </c>
      <c r="H21" s="115">
        <f t="shared" si="0"/>
        <v>1.0068371472522089</v>
      </c>
      <c r="I21" s="115">
        <f t="shared" si="1"/>
        <v>2150.1914000000002</v>
      </c>
    </row>
    <row r="22" spans="1:9" hidden="1">
      <c r="A22" s="115" t="s">
        <v>1188</v>
      </c>
      <c r="B22" s="115" t="s">
        <v>1189</v>
      </c>
      <c r="C22" s="115" t="s">
        <v>1190</v>
      </c>
      <c r="D22" s="115" t="s">
        <v>1138</v>
      </c>
      <c r="E22" s="115">
        <v>2300.0335</v>
      </c>
      <c r="F22" s="674">
        <v>293.83600000000001</v>
      </c>
      <c r="G22" s="674">
        <v>295.84500000000003</v>
      </c>
      <c r="H22" s="115">
        <f t="shared" si="0"/>
        <v>1.0068371472522089</v>
      </c>
      <c r="I22" s="115">
        <f t="shared" si="1"/>
        <v>2315.7592</v>
      </c>
    </row>
    <row r="23" spans="1:9" hidden="1">
      <c r="A23" s="115" t="s">
        <v>1191</v>
      </c>
      <c r="B23" s="115" t="s">
        <v>1192</v>
      </c>
      <c r="C23" s="115" t="s">
        <v>1193</v>
      </c>
      <c r="D23" s="115" t="s">
        <v>1138</v>
      </c>
      <c r="E23" s="115">
        <v>3122.2503000000002</v>
      </c>
      <c r="F23" s="674">
        <v>293.83600000000001</v>
      </c>
      <c r="G23" s="674">
        <v>295.84500000000003</v>
      </c>
      <c r="H23" s="115">
        <f t="shared" si="0"/>
        <v>1.0068371472522089</v>
      </c>
      <c r="I23" s="115">
        <f t="shared" si="1"/>
        <v>3143.5976000000001</v>
      </c>
    </row>
    <row r="24" spans="1:9" hidden="1">
      <c r="A24" s="115" t="s">
        <v>1194</v>
      </c>
      <c r="B24" s="115" t="s">
        <v>1195</v>
      </c>
      <c r="C24" s="115" t="s">
        <v>1196</v>
      </c>
      <c r="D24" s="115" t="s">
        <v>1138</v>
      </c>
      <c r="E24" s="115">
        <v>3448.9960999999998</v>
      </c>
      <c r="F24" s="674">
        <v>293.83600000000001</v>
      </c>
      <c r="G24" s="674">
        <v>295.84500000000003</v>
      </c>
      <c r="H24" s="115">
        <f t="shared" si="0"/>
        <v>1.0068371472522089</v>
      </c>
      <c r="I24" s="115">
        <f t="shared" si="1"/>
        <v>3472.5774000000001</v>
      </c>
    </row>
    <row r="25" spans="1:9" hidden="1">
      <c r="A25" s="115" t="s">
        <v>1197</v>
      </c>
      <c r="B25" s="115" t="s">
        <v>1198</v>
      </c>
      <c r="C25" s="115" t="s">
        <v>1199</v>
      </c>
      <c r="D25" s="115" t="s">
        <v>1138</v>
      </c>
      <c r="E25" s="115">
        <v>3613.4395</v>
      </c>
      <c r="F25" s="674">
        <v>293.83600000000001</v>
      </c>
      <c r="G25" s="674">
        <v>295.84500000000003</v>
      </c>
      <c r="H25" s="115">
        <f t="shared" si="0"/>
        <v>1.0068371472522089</v>
      </c>
      <c r="I25" s="115">
        <f t="shared" si="1"/>
        <v>3638.1451000000002</v>
      </c>
    </row>
    <row r="26" spans="1:9" hidden="1">
      <c r="A26" s="115" t="s">
        <v>1200</v>
      </c>
      <c r="B26" s="115" t="s">
        <v>1201</v>
      </c>
      <c r="C26" s="115" t="s">
        <v>1202</v>
      </c>
      <c r="D26" s="115" t="s">
        <v>1138</v>
      </c>
      <c r="E26" s="115">
        <v>1189.3625999999999</v>
      </c>
      <c r="F26" s="674">
        <v>293.83600000000001</v>
      </c>
      <c r="G26" s="674">
        <v>295.84500000000003</v>
      </c>
      <c r="H26" s="115">
        <f t="shared" si="0"/>
        <v>1.0068371472522089</v>
      </c>
      <c r="I26" s="115">
        <f t="shared" si="1"/>
        <v>1197.4944</v>
      </c>
    </row>
    <row r="27" spans="1:9" hidden="1">
      <c r="A27" s="115" t="s">
        <v>1203</v>
      </c>
      <c r="B27" s="115" t="s">
        <v>1204</v>
      </c>
      <c r="C27" s="115" t="s">
        <v>1205</v>
      </c>
      <c r="D27" s="115" t="s">
        <v>1138</v>
      </c>
      <c r="E27" s="115">
        <v>1189.3625999999999</v>
      </c>
      <c r="F27" s="674">
        <v>293.83600000000001</v>
      </c>
      <c r="G27" s="674">
        <v>295.84500000000003</v>
      </c>
      <c r="H27" s="115">
        <f t="shared" si="0"/>
        <v>1.0068371472522089</v>
      </c>
      <c r="I27" s="115">
        <f t="shared" si="1"/>
        <v>1197.4944</v>
      </c>
    </row>
    <row r="28" spans="1:9" hidden="1">
      <c r="A28" s="115" t="s">
        <v>1206</v>
      </c>
      <c r="B28" s="115" t="s">
        <v>1207</v>
      </c>
      <c r="C28" s="115" t="s">
        <v>1208</v>
      </c>
      <c r="D28" s="115" t="s">
        <v>1138</v>
      </c>
      <c r="E28" s="115">
        <v>1151.2016000000001</v>
      </c>
      <c r="F28" s="674">
        <v>293.83600000000001</v>
      </c>
      <c r="G28" s="674">
        <v>295.84500000000003</v>
      </c>
      <c r="H28" s="115">
        <f t="shared" si="0"/>
        <v>1.0068371472522089</v>
      </c>
      <c r="I28" s="115">
        <f t="shared" si="1"/>
        <v>1159.0725</v>
      </c>
    </row>
    <row r="29" spans="1:9" hidden="1">
      <c r="A29" s="115" t="s">
        <v>1209</v>
      </c>
      <c r="B29" s="115" t="s">
        <v>1210</v>
      </c>
      <c r="C29" s="115" t="s">
        <v>1211</v>
      </c>
      <c r="D29" s="115" t="s">
        <v>1138</v>
      </c>
      <c r="E29" s="115">
        <v>767.46770000000004</v>
      </c>
      <c r="F29" s="674">
        <v>293.83600000000001</v>
      </c>
      <c r="G29" s="674">
        <v>295.84500000000003</v>
      </c>
      <c r="H29" s="115">
        <f t="shared" si="0"/>
        <v>1.0068371472522089</v>
      </c>
      <c r="I29" s="115">
        <f t="shared" si="1"/>
        <v>772.71500000000003</v>
      </c>
    </row>
    <row r="30" spans="1:9" hidden="1">
      <c r="A30" s="115" t="s">
        <v>1212</v>
      </c>
      <c r="B30" s="115" t="s">
        <v>1213</v>
      </c>
      <c r="C30" s="115" t="s">
        <v>1214</v>
      </c>
      <c r="D30" s="115" t="s">
        <v>1138</v>
      </c>
      <c r="E30" s="115">
        <v>767.46770000000004</v>
      </c>
      <c r="F30" s="674">
        <v>293.83600000000001</v>
      </c>
      <c r="G30" s="674">
        <v>295.84500000000003</v>
      </c>
      <c r="H30" s="115">
        <f t="shared" si="0"/>
        <v>1.0068371472522089</v>
      </c>
      <c r="I30" s="115">
        <f t="shared" si="1"/>
        <v>772.71500000000003</v>
      </c>
    </row>
    <row r="31" spans="1:9" hidden="1">
      <c r="A31" s="115" t="s">
        <v>1215</v>
      </c>
      <c r="B31" s="115" t="s">
        <v>1216</v>
      </c>
      <c r="C31" s="115" t="s">
        <v>1217</v>
      </c>
      <c r="D31" s="115" t="s">
        <v>1138</v>
      </c>
      <c r="E31" s="115">
        <v>2421.364</v>
      </c>
      <c r="F31" s="674">
        <v>293.83600000000001</v>
      </c>
      <c r="G31" s="674">
        <v>295.84500000000003</v>
      </c>
      <c r="H31" s="115">
        <f t="shared" si="0"/>
        <v>1.0068371472522089</v>
      </c>
      <c r="I31" s="115">
        <f t="shared" si="1"/>
        <v>2437.9191999999998</v>
      </c>
    </row>
    <row r="32" spans="1:9" hidden="1">
      <c r="A32" s="115" t="s">
        <v>1218</v>
      </c>
      <c r="B32" s="115" t="s">
        <v>1219</v>
      </c>
      <c r="C32" s="115" t="s">
        <v>1220</v>
      </c>
      <c r="D32" s="115" t="s">
        <v>1138</v>
      </c>
      <c r="E32" s="115">
        <v>2421.364</v>
      </c>
      <c r="F32" s="674">
        <v>293.83600000000001</v>
      </c>
      <c r="G32" s="674">
        <v>295.84500000000003</v>
      </c>
      <c r="H32" s="115">
        <f t="shared" si="0"/>
        <v>1.0068371472522089</v>
      </c>
      <c r="I32" s="115">
        <f t="shared" si="1"/>
        <v>2437.9191999999998</v>
      </c>
    </row>
    <row r="33" spans="1:9" hidden="1">
      <c r="A33" s="115" t="s">
        <v>1221</v>
      </c>
      <c r="B33" s="115" t="s">
        <v>1222</v>
      </c>
      <c r="C33" s="115" t="s">
        <v>1223</v>
      </c>
      <c r="D33" s="115" t="s">
        <v>1138</v>
      </c>
      <c r="E33" s="115">
        <v>2805.0979000000002</v>
      </c>
      <c r="F33" s="674">
        <v>293.83600000000001</v>
      </c>
      <c r="G33" s="674">
        <v>295.84500000000003</v>
      </c>
      <c r="H33" s="115">
        <f t="shared" si="0"/>
        <v>1.0068371472522089</v>
      </c>
      <c r="I33" s="115">
        <f t="shared" si="1"/>
        <v>2824.2768000000001</v>
      </c>
    </row>
    <row r="34" spans="1:9" hidden="1">
      <c r="A34" s="115" t="s">
        <v>1224</v>
      </c>
      <c r="B34" s="115" t="s">
        <v>1225</v>
      </c>
      <c r="C34" s="115" t="s">
        <v>1226</v>
      </c>
      <c r="D34" s="115" t="s">
        <v>1138</v>
      </c>
      <c r="E34" s="115">
        <v>532.74940000000004</v>
      </c>
      <c r="F34" s="674">
        <v>293.83600000000001</v>
      </c>
      <c r="G34" s="674">
        <v>295.84500000000003</v>
      </c>
      <c r="H34" s="115">
        <f t="shared" si="0"/>
        <v>1.0068371472522089</v>
      </c>
      <c r="I34" s="115">
        <f t="shared" si="1"/>
        <v>536.39189999999996</v>
      </c>
    </row>
    <row r="35" spans="1:9" hidden="1">
      <c r="A35" s="115" t="s">
        <v>1227</v>
      </c>
      <c r="B35" s="115" t="s">
        <v>1228</v>
      </c>
      <c r="C35" s="115" t="s">
        <v>1229</v>
      </c>
      <c r="D35" s="115" t="s">
        <v>1138</v>
      </c>
      <c r="E35" s="115">
        <v>1556.7534000000001</v>
      </c>
      <c r="F35" s="674">
        <v>293.83600000000001</v>
      </c>
      <c r="G35" s="674">
        <v>295.84500000000003</v>
      </c>
      <c r="H35" s="115">
        <f t="shared" si="0"/>
        <v>1.0068371472522089</v>
      </c>
      <c r="I35" s="115">
        <f t="shared" si="1"/>
        <v>1567.3972000000001</v>
      </c>
    </row>
    <row r="36" spans="1:9" hidden="1">
      <c r="A36" s="115" t="s">
        <v>1230</v>
      </c>
      <c r="B36" s="115" t="s">
        <v>1231</v>
      </c>
      <c r="C36" s="115" t="s">
        <v>1232</v>
      </c>
      <c r="D36" s="115" t="s">
        <v>1138</v>
      </c>
      <c r="E36" s="115">
        <v>957.83109999999999</v>
      </c>
      <c r="F36" s="674">
        <v>293.83600000000001</v>
      </c>
      <c r="G36" s="674">
        <v>295.84500000000003</v>
      </c>
      <c r="H36" s="115">
        <f t="shared" si="0"/>
        <v>1.0068371472522089</v>
      </c>
      <c r="I36" s="115">
        <f t="shared" si="1"/>
        <v>964.37990000000002</v>
      </c>
    </row>
    <row r="37" spans="1:9" hidden="1">
      <c r="A37" s="115" t="s">
        <v>1233</v>
      </c>
      <c r="B37" s="115" t="s">
        <v>1234</v>
      </c>
      <c r="C37" s="115" t="s">
        <v>1235</v>
      </c>
      <c r="D37" s="115" t="s">
        <v>1138</v>
      </c>
      <c r="E37" s="115">
        <v>1172.0553</v>
      </c>
      <c r="F37" s="674">
        <v>293.83600000000001</v>
      </c>
      <c r="G37" s="674">
        <v>295.84500000000003</v>
      </c>
      <c r="H37" s="115">
        <f t="shared" si="0"/>
        <v>1.0068371472522089</v>
      </c>
      <c r="I37" s="115">
        <f t="shared" si="1"/>
        <v>1180.0688</v>
      </c>
    </row>
    <row r="38" spans="1:9" hidden="1">
      <c r="A38" s="115" t="s">
        <v>1236</v>
      </c>
      <c r="B38" s="115" t="s">
        <v>1237</v>
      </c>
      <c r="C38" s="115" t="s">
        <v>1238</v>
      </c>
      <c r="D38" s="115" t="s">
        <v>1138</v>
      </c>
      <c r="E38" s="115">
        <v>1503.9492</v>
      </c>
      <c r="F38" s="674">
        <v>293.83600000000001</v>
      </c>
      <c r="G38" s="674">
        <v>295.84500000000003</v>
      </c>
      <c r="H38" s="115">
        <f t="shared" si="0"/>
        <v>1.0068371472522089</v>
      </c>
      <c r="I38" s="115">
        <f t="shared" si="1"/>
        <v>1514.2319</v>
      </c>
    </row>
    <row r="39" spans="1:9">
      <c r="A39" s="803" t="s">
        <v>1239</v>
      </c>
      <c r="B39" s="803" t="s">
        <v>1240</v>
      </c>
      <c r="C39" s="803" t="s">
        <v>1241</v>
      </c>
      <c r="D39" s="803" t="s">
        <v>1242</v>
      </c>
      <c r="E39" s="803">
        <v>208.8871</v>
      </c>
      <c r="F39" s="804">
        <v>293.83600000000001</v>
      </c>
      <c r="G39" s="804">
        <v>295.84500000000003</v>
      </c>
      <c r="H39" s="803">
        <f t="shared" si="0"/>
        <v>1.0068371472522089</v>
      </c>
      <c r="I39" s="803">
        <f t="shared" si="1"/>
        <v>210.31530000000001</v>
      </c>
    </row>
    <row r="40" spans="1:9" hidden="1">
      <c r="A40" s="115" t="s">
        <v>1243</v>
      </c>
      <c r="B40" s="115" t="s">
        <v>1244</v>
      </c>
      <c r="C40" s="115" t="s">
        <v>1245</v>
      </c>
      <c r="D40" s="115" t="s">
        <v>1242</v>
      </c>
      <c r="E40" s="115">
        <v>217.2054</v>
      </c>
      <c r="F40" s="674">
        <v>293.83600000000001</v>
      </c>
      <c r="G40" s="674">
        <v>295.84500000000003</v>
      </c>
      <c r="H40" s="115">
        <f t="shared" si="0"/>
        <v>1.0068371472522089</v>
      </c>
      <c r="I40" s="115">
        <f t="shared" si="1"/>
        <v>218.69049999999999</v>
      </c>
    </row>
    <row r="41" spans="1:9" hidden="1">
      <c r="A41" s="115" t="s">
        <v>1246</v>
      </c>
      <c r="B41" s="115" t="s">
        <v>1247</v>
      </c>
      <c r="C41" s="115" t="s">
        <v>1248</v>
      </c>
      <c r="D41" s="115" t="s">
        <v>1242</v>
      </c>
      <c r="E41" s="115">
        <v>106.05800000000001</v>
      </c>
      <c r="F41" s="674">
        <v>293.83600000000001</v>
      </c>
      <c r="G41" s="674">
        <v>295.84500000000003</v>
      </c>
      <c r="H41" s="115">
        <f t="shared" si="0"/>
        <v>1.0068371472522089</v>
      </c>
      <c r="I41" s="115">
        <f t="shared" si="1"/>
        <v>106.7831</v>
      </c>
    </row>
    <row r="42" spans="1:9" hidden="1">
      <c r="A42" s="115" t="s">
        <v>1249</v>
      </c>
      <c r="B42" s="115" t="s">
        <v>1250</v>
      </c>
      <c r="C42" s="115" t="s">
        <v>1251</v>
      </c>
      <c r="D42" s="115" t="s">
        <v>1242</v>
      </c>
      <c r="E42" s="115">
        <v>84.135999999999996</v>
      </c>
      <c r="F42" s="674">
        <v>293.83600000000001</v>
      </c>
      <c r="G42" s="674">
        <v>295.84500000000003</v>
      </c>
      <c r="H42" s="115">
        <f t="shared" si="0"/>
        <v>1.0068371472522089</v>
      </c>
      <c r="I42" s="115">
        <f t="shared" si="1"/>
        <v>84.711299999999994</v>
      </c>
    </row>
    <row r="43" spans="1:9" hidden="1">
      <c r="A43" s="115" t="s">
        <v>1252</v>
      </c>
      <c r="B43" s="115" t="s">
        <v>1253</v>
      </c>
      <c r="C43" s="115" t="s">
        <v>1254</v>
      </c>
      <c r="D43" s="115" t="s">
        <v>1138</v>
      </c>
      <c r="E43" s="115">
        <v>218.1816</v>
      </c>
      <c r="F43" s="674">
        <v>293.83600000000001</v>
      </c>
      <c r="G43" s="674">
        <v>295.84500000000003</v>
      </c>
      <c r="H43" s="115">
        <f t="shared" si="0"/>
        <v>1.0068371472522089</v>
      </c>
      <c r="I43" s="115">
        <f t="shared" si="1"/>
        <v>219.67330000000001</v>
      </c>
    </row>
    <row r="44" spans="1:9">
      <c r="A44" s="803" t="s">
        <v>1255</v>
      </c>
      <c r="B44" s="803" t="s">
        <v>1256</v>
      </c>
      <c r="C44" s="803" t="s">
        <v>1257</v>
      </c>
      <c r="D44" s="803" t="s">
        <v>1138</v>
      </c>
      <c r="E44" s="803">
        <v>205.322</v>
      </c>
      <c r="F44" s="804">
        <v>293.83600000000001</v>
      </c>
      <c r="G44" s="804">
        <v>295.84500000000003</v>
      </c>
      <c r="H44" s="803">
        <f t="shared" si="0"/>
        <v>1.0068371472522089</v>
      </c>
      <c r="I44" s="803">
        <f t="shared" si="1"/>
        <v>206.72579999999999</v>
      </c>
    </row>
    <row r="45" spans="1:9" hidden="1">
      <c r="A45" s="115" t="s">
        <v>1258</v>
      </c>
      <c r="B45" s="115" t="s">
        <v>1259</v>
      </c>
      <c r="C45" s="115" t="s">
        <v>1260</v>
      </c>
      <c r="D45" s="115" t="s">
        <v>1138</v>
      </c>
      <c r="E45" s="115">
        <v>138.2654</v>
      </c>
      <c r="F45" s="674">
        <v>293.83600000000001</v>
      </c>
      <c r="G45" s="674">
        <v>295.84500000000003</v>
      </c>
      <c r="H45" s="115">
        <f t="shared" si="0"/>
        <v>1.0068371472522089</v>
      </c>
      <c r="I45" s="115">
        <f t="shared" si="1"/>
        <v>139.2107</v>
      </c>
    </row>
    <row r="46" spans="1:9" hidden="1">
      <c r="A46" s="115" t="s">
        <v>1261</v>
      </c>
      <c r="B46" s="115" t="s">
        <v>1262</v>
      </c>
      <c r="C46" s="115" t="s">
        <v>1263</v>
      </c>
      <c r="D46" s="115" t="s">
        <v>1242</v>
      </c>
      <c r="E46" s="115">
        <v>382.88400000000001</v>
      </c>
      <c r="F46" s="674">
        <v>293.83600000000001</v>
      </c>
      <c r="G46" s="674">
        <v>295.84500000000003</v>
      </c>
      <c r="H46" s="115">
        <f t="shared" si="0"/>
        <v>1.0068371472522089</v>
      </c>
      <c r="I46" s="115">
        <f t="shared" si="1"/>
        <v>385.5018</v>
      </c>
    </row>
    <row r="47" spans="1:9" hidden="1">
      <c r="A47" s="115" t="s">
        <v>1264</v>
      </c>
      <c r="B47" s="115" t="s">
        <v>1265</v>
      </c>
      <c r="C47" s="115" t="s">
        <v>1266</v>
      </c>
      <c r="D47" s="115" t="s">
        <v>1242</v>
      </c>
      <c r="E47" s="115">
        <v>3569.5749000000001</v>
      </c>
      <c r="F47" s="674">
        <v>293.83600000000001</v>
      </c>
      <c r="G47" s="674">
        <v>295.84500000000003</v>
      </c>
      <c r="H47" s="115">
        <f t="shared" si="0"/>
        <v>1.0068371472522089</v>
      </c>
      <c r="I47" s="115">
        <f t="shared" si="1"/>
        <v>3593.9805999999999</v>
      </c>
    </row>
    <row r="48" spans="1:9" hidden="1">
      <c r="A48" s="115" t="s">
        <v>1267</v>
      </c>
      <c r="B48" s="115" t="s">
        <v>1268</v>
      </c>
      <c r="C48" s="115" t="s">
        <v>1269</v>
      </c>
      <c r="D48" s="115" t="s">
        <v>1138</v>
      </c>
      <c r="E48" s="115">
        <v>357.40530000000001</v>
      </c>
      <c r="F48" s="674">
        <v>293.83600000000001</v>
      </c>
      <c r="G48" s="674">
        <v>295.84500000000003</v>
      </c>
      <c r="H48" s="115">
        <f t="shared" si="0"/>
        <v>1.0068371472522089</v>
      </c>
      <c r="I48" s="115">
        <f t="shared" si="1"/>
        <v>359.84890000000001</v>
      </c>
    </row>
    <row r="49" spans="1:9" hidden="1">
      <c r="A49" s="115" t="s">
        <v>1270</v>
      </c>
      <c r="B49" s="115" t="s">
        <v>1271</v>
      </c>
      <c r="C49" s="115" t="s">
        <v>1272</v>
      </c>
      <c r="D49" s="115" t="s">
        <v>1138</v>
      </c>
      <c r="E49" s="115">
        <v>118.0581</v>
      </c>
      <c r="F49" s="674">
        <v>293.83600000000001</v>
      </c>
      <c r="G49" s="674">
        <v>295.84500000000003</v>
      </c>
      <c r="H49" s="115">
        <f t="shared" si="0"/>
        <v>1.0068371472522089</v>
      </c>
      <c r="I49" s="115">
        <f t="shared" si="1"/>
        <v>118.8653</v>
      </c>
    </row>
    <row r="50" spans="1:9" hidden="1">
      <c r="A50" s="115" t="s">
        <v>1273</v>
      </c>
      <c r="B50" s="115" t="s">
        <v>1274</v>
      </c>
      <c r="C50" s="115" t="s">
        <v>1275</v>
      </c>
      <c r="D50" s="115" t="s">
        <v>1138</v>
      </c>
      <c r="E50" s="115">
        <v>118.0581</v>
      </c>
      <c r="F50" s="674">
        <v>293.83600000000001</v>
      </c>
      <c r="G50" s="674">
        <v>295.84500000000003</v>
      </c>
      <c r="H50" s="115">
        <f t="shared" si="0"/>
        <v>1.0068371472522089</v>
      </c>
      <c r="I50" s="115">
        <f t="shared" si="1"/>
        <v>118.8653</v>
      </c>
    </row>
    <row r="51" spans="1:9" hidden="1">
      <c r="A51" s="115" t="s">
        <v>1276</v>
      </c>
      <c r="B51" s="115" t="s">
        <v>1277</v>
      </c>
      <c r="C51" s="115" t="s">
        <v>1278</v>
      </c>
      <c r="D51" s="115" t="s">
        <v>1138</v>
      </c>
      <c r="E51" s="115">
        <v>118.0581</v>
      </c>
      <c r="F51" s="674">
        <v>293.83600000000001</v>
      </c>
      <c r="G51" s="674">
        <v>295.84500000000003</v>
      </c>
      <c r="H51" s="115">
        <f t="shared" si="0"/>
        <v>1.0068371472522089</v>
      </c>
      <c r="I51" s="115">
        <f t="shared" si="1"/>
        <v>118.8653</v>
      </c>
    </row>
    <row r="52" spans="1:9" hidden="1">
      <c r="A52" s="115" t="s">
        <v>1279</v>
      </c>
      <c r="B52" s="115" t="s">
        <v>1280</v>
      </c>
      <c r="C52" s="115" t="s">
        <v>1281</v>
      </c>
      <c r="D52" s="115" t="s">
        <v>1138</v>
      </c>
      <c r="E52" s="115">
        <v>924.96529999999996</v>
      </c>
      <c r="F52" s="674">
        <v>293.83600000000001</v>
      </c>
      <c r="G52" s="674">
        <v>295.84500000000003</v>
      </c>
      <c r="H52" s="115">
        <f t="shared" si="0"/>
        <v>1.0068371472522089</v>
      </c>
      <c r="I52" s="115">
        <f t="shared" si="1"/>
        <v>931.2894</v>
      </c>
    </row>
    <row r="53" spans="1:9" hidden="1">
      <c r="A53" s="115" t="s">
        <v>1282</v>
      </c>
      <c r="B53" s="115" t="s">
        <v>1283</v>
      </c>
      <c r="C53" s="115" t="s">
        <v>1284</v>
      </c>
      <c r="D53" s="115" t="s">
        <v>1138</v>
      </c>
      <c r="E53" s="115">
        <v>118.8753</v>
      </c>
      <c r="F53" s="674">
        <v>293.83600000000001</v>
      </c>
      <c r="G53" s="674">
        <v>295.84500000000003</v>
      </c>
      <c r="H53" s="115">
        <f t="shared" si="0"/>
        <v>1.0068371472522089</v>
      </c>
      <c r="I53" s="115">
        <f t="shared" si="1"/>
        <v>119.68810000000001</v>
      </c>
    </row>
    <row r="54" spans="1:9" hidden="1">
      <c r="A54" s="115" t="s">
        <v>1285</v>
      </c>
      <c r="B54" s="115" t="s">
        <v>1286</v>
      </c>
      <c r="C54" s="115" t="s">
        <v>1287</v>
      </c>
      <c r="D54" s="115" t="s">
        <v>1138</v>
      </c>
      <c r="E54" s="115">
        <v>510.5883</v>
      </c>
      <c r="F54" s="674">
        <v>293.83600000000001</v>
      </c>
      <c r="G54" s="674">
        <v>295.84500000000003</v>
      </c>
      <c r="H54" s="115">
        <f t="shared" si="0"/>
        <v>1.0068371472522089</v>
      </c>
      <c r="I54" s="115">
        <f t="shared" si="1"/>
        <v>514.07929999999999</v>
      </c>
    </row>
    <row r="55" spans="1:9" hidden="1">
      <c r="A55" s="115" t="s">
        <v>1288</v>
      </c>
      <c r="B55" s="115" t="s">
        <v>1289</v>
      </c>
      <c r="C55" s="115" t="s">
        <v>1290</v>
      </c>
      <c r="D55" s="115" t="s">
        <v>1138</v>
      </c>
      <c r="E55" s="115">
        <v>204.2587</v>
      </c>
      <c r="F55" s="674">
        <v>293.83600000000001</v>
      </c>
      <c r="G55" s="674">
        <v>295.84500000000003</v>
      </c>
      <c r="H55" s="115">
        <f t="shared" si="0"/>
        <v>1.0068371472522089</v>
      </c>
      <c r="I55" s="115">
        <f t="shared" si="1"/>
        <v>205.65520000000001</v>
      </c>
    </row>
    <row r="56" spans="1:9" hidden="1">
      <c r="A56" s="115" t="s">
        <v>1291</v>
      </c>
      <c r="B56" s="115" t="s">
        <v>795</v>
      </c>
      <c r="C56" s="115" t="s">
        <v>1292</v>
      </c>
      <c r="D56" s="115" t="s">
        <v>1138</v>
      </c>
      <c r="E56" s="115">
        <v>590.29089999999997</v>
      </c>
      <c r="F56" s="674">
        <v>293.83600000000001</v>
      </c>
      <c r="G56" s="674">
        <v>295.84500000000003</v>
      </c>
      <c r="H56" s="115">
        <f t="shared" si="0"/>
        <v>1.0068371472522089</v>
      </c>
      <c r="I56" s="115">
        <f t="shared" si="1"/>
        <v>594.32680000000005</v>
      </c>
    </row>
    <row r="57" spans="1:9" hidden="1">
      <c r="A57" s="115" t="s">
        <v>1293</v>
      </c>
      <c r="B57" s="115" t="s">
        <v>1294</v>
      </c>
      <c r="C57" s="115" t="s">
        <v>1295</v>
      </c>
      <c r="D57" s="115" t="s">
        <v>1138</v>
      </c>
      <c r="E57" s="115">
        <v>118.8753</v>
      </c>
      <c r="F57" s="674">
        <v>293.83600000000001</v>
      </c>
      <c r="G57" s="674">
        <v>295.84500000000003</v>
      </c>
      <c r="H57" s="115">
        <f t="shared" si="0"/>
        <v>1.0068371472522089</v>
      </c>
      <c r="I57" s="115">
        <f t="shared" si="1"/>
        <v>119.68810000000001</v>
      </c>
    </row>
    <row r="58" spans="1:9" hidden="1">
      <c r="A58" s="115" t="s">
        <v>1296</v>
      </c>
      <c r="B58" s="115" t="s">
        <v>1297</v>
      </c>
      <c r="C58" s="115" t="s">
        <v>1298</v>
      </c>
      <c r="D58" s="115" t="s">
        <v>1138</v>
      </c>
      <c r="E58" s="115">
        <v>118.8753</v>
      </c>
      <c r="F58" s="674">
        <v>293.83600000000001</v>
      </c>
      <c r="G58" s="674">
        <v>295.84500000000003</v>
      </c>
      <c r="H58" s="115">
        <f t="shared" si="0"/>
        <v>1.0068371472522089</v>
      </c>
      <c r="I58" s="115">
        <f t="shared" si="1"/>
        <v>119.68810000000001</v>
      </c>
    </row>
    <row r="59" spans="1:9" hidden="1">
      <c r="A59" s="115" t="s">
        <v>1299</v>
      </c>
      <c r="B59" s="115" t="s">
        <v>1300</v>
      </c>
      <c r="C59" s="115" t="s">
        <v>1301</v>
      </c>
      <c r="D59" s="115" t="s">
        <v>1138</v>
      </c>
      <c r="E59" s="115">
        <v>118.8753</v>
      </c>
      <c r="F59" s="674">
        <v>293.83600000000001</v>
      </c>
      <c r="G59" s="674">
        <v>295.84500000000003</v>
      </c>
      <c r="H59" s="115">
        <f t="shared" si="0"/>
        <v>1.0068371472522089</v>
      </c>
      <c r="I59" s="115">
        <f t="shared" si="1"/>
        <v>119.68810000000001</v>
      </c>
    </row>
    <row r="60" spans="1:9" hidden="1">
      <c r="A60" s="115" t="s">
        <v>1302</v>
      </c>
      <c r="B60" s="115" t="s">
        <v>1303</v>
      </c>
      <c r="C60" s="115" t="s">
        <v>1304</v>
      </c>
      <c r="D60" s="115" t="s">
        <v>1138</v>
      </c>
      <c r="E60" s="115">
        <v>118.8753</v>
      </c>
      <c r="F60" s="674">
        <v>293.83600000000001</v>
      </c>
      <c r="G60" s="674">
        <v>295.84500000000003</v>
      </c>
      <c r="H60" s="115">
        <f t="shared" si="0"/>
        <v>1.0068371472522089</v>
      </c>
      <c r="I60" s="115">
        <f t="shared" si="1"/>
        <v>119.68810000000001</v>
      </c>
    </row>
    <row r="61" spans="1:9" hidden="1">
      <c r="A61" s="115" t="s">
        <v>1305</v>
      </c>
      <c r="B61" s="115" t="s">
        <v>1306</v>
      </c>
      <c r="C61" s="115" t="s">
        <v>1307</v>
      </c>
      <c r="D61" s="115" t="s">
        <v>1138</v>
      </c>
      <c r="E61" s="115">
        <v>216.86660000000001</v>
      </c>
      <c r="F61" s="674">
        <v>293.83600000000001</v>
      </c>
      <c r="G61" s="674">
        <v>295.84500000000003</v>
      </c>
      <c r="H61" s="115">
        <f t="shared" si="0"/>
        <v>1.0068371472522089</v>
      </c>
      <c r="I61" s="115">
        <f t="shared" si="1"/>
        <v>218.3493</v>
      </c>
    </row>
    <row r="62" spans="1:9" hidden="1">
      <c r="A62" s="115" t="s">
        <v>1308</v>
      </c>
      <c r="B62" s="115" t="s">
        <v>1309</v>
      </c>
      <c r="C62" s="115" t="s">
        <v>1310</v>
      </c>
      <c r="D62" s="115" t="s">
        <v>1138</v>
      </c>
      <c r="E62" s="115">
        <v>301.09589999999997</v>
      </c>
      <c r="F62" s="674">
        <v>293.83600000000001</v>
      </c>
      <c r="G62" s="674">
        <v>295.84500000000003</v>
      </c>
      <c r="H62" s="115">
        <f t="shared" si="0"/>
        <v>1.0068371472522089</v>
      </c>
      <c r="I62" s="115">
        <f t="shared" si="1"/>
        <v>303.15449999999998</v>
      </c>
    </row>
    <row r="63" spans="1:9" hidden="1">
      <c r="A63" s="115" t="s">
        <v>1311</v>
      </c>
      <c r="B63" s="115" t="s">
        <v>1312</v>
      </c>
      <c r="C63" s="115" t="s">
        <v>1313</v>
      </c>
      <c r="D63" s="115" t="s">
        <v>1242</v>
      </c>
      <c r="E63" s="115">
        <v>604.02210000000002</v>
      </c>
      <c r="F63" s="674">
        <v>293.83600000000001</v>
      </c>
      <c r="G63" s="674">
        <v>295.84500000000003</v>
      </c>
      <c r="H63" s="115">
        <f t="shared" si="0"/>
        <v>1.0068371472522089</v>
      </c>
      <c r="I63" s="115">
        <f t="shared" si="1"/>
        <v>608.15189999999996</v>
      </c>
    </row>
    <row r="64" spans="1:9" hidden="1">
      <c r="A64" s="115" t="s">
        <v>1314</v>
      </c>
      <c r="B64" s="115" t="s">
        <v>1315</v>
      </c>
      <c r="C64" s="115" t="s">
        <v>1316</v>
      </c>
      <c r="D64" s="115" t="s">
        <v>1138</v>
      </c>
      <c r="E64" s="115">
        <v>486.1456</v>
      </c>
      <c r="F64" s="674">
        <v>293.83600000000001</v>
      </c>
      <c r="G64" s="674">
        <v>295.84500000000003</v>
      </c>
      <c r="H64" s="115">
        <f t="shared" si="0"/>
        <v>1.0068371472522089</v>
      </c>
      <c r="I64" s="115">
        <f t="shared" si="1"/>
        <v>489.46940000000001</v>
      </c>
    </row>
    <row r="65" spans="1:9" hidden="1">
      <c r="A65" s="115" t="s">
        <v>1317</v>
      </c>
      <c r="B65" s="115" t="s">
        <v>1318</v>
      </c>
      <c r="C65" s="115" t="s">
        <v>1319</v>
      </c>
      <c r="D65" s="115" t="s">
        <v>1138</v>
      </c>
      <c r="E65" s="115">
        <v>629.8596</v>
      </c>
      <c r="F65" s="674">
        <v>293.83600000000001</v>
      </c>
      <c r="G65" s="674">
        <v>295.84500000000003</v>
      </c>
      <c r="H65" s="115">
        <f t="shared" si="0"/>
        <v>1.0068371472522089</v>
      </c>
      <c r="I65" s="115">
        <f t="shared" si="1"/>
        <v>634.16600000000005</v>
      </c>
    </row>
    <row r="66" spans="1:9" hidden="1">
      <c r="A66" s="115" t="s">
        <v>1320</v>
      </c>
      <c r="B66" s="115" t="s">
        <v>1321</v>
      </c>
      <c r="C66" s="115" t="s">
        <v>1322</v>
      </c>
      <c r="D66" s="115" t="s">
        <v>1138</v>
      </c>
      <c r="E66" s="115">
        <v>144.4401</v>
      </c>
      <c r="F66" s="674">
        <v>293.83600000000001</v>
      </c>
      <c r="G66" s="674">
        <v>295.84500000000003</v>
      </c>
      <c r="H66" s="115">
        <f t="shared" si="0"/>
        <v>1.0068371472522089</v>
      </c>
      <c r="I66" s="115">
        <f t="shared" si="1"/>
        <v>145.42769999999999</v>
      </c>
    </row>
    <row r="67" spans="1:9" hidden="1">
      <c r="A67" s="115" t="s">
        <v>1323</v>
      </c>
      <c r="B67" s="115" t="s">
        <v>1324</v>
      </c>
      <c r="C67" s="115" t="s">
        <v>1325</v>
      </c>
      <c r="D67" s="115" t="s">
        <v>1242</v>
      </c>
      <c r="E67" s="115">
        <v>15.5968</v>
      </c>
      <c r="F67" s="674">
        <v>293.83600000000001</v>
      </c>
      <c r="G67" s="674">
        <v>295.84500000000003</v>
      </c>
      <c r="H67" s="115">
        <f t="shared" si="0"/>
        <v>1.0068371472522089</v>
      </c>
      <c r="I67" s="115">
        <f t="shared" si="1"/>
        <v>15.7034</v>
      </c>
    </row>
    <row r="68" spans="1:9" hidden="1">
      <c r="A68" s="115" t="s">
        <v>1326</v>
      </c>
      <c r="B68" s="115" t="s">
        <v>1327</v>
      </c>
      <c r="C68" s="115" t="s">
        <v>1328</v>
      </c>
      <c r="D68" s="115" t="s">
        <v>1242</v>
      </c>
      <c r="E68" s="115">
        <v>19.7559</v>
      </c>
      <c r="F68" s="674">
        <v>293.83600000000001</v>
      </c>
      <c r="G68" s="674">
        <v>295.84500000000003</v>
      </c>
      <c r="H68" s="115">
        <f t="shared" si="0"/>
        <v>1.0068371472522089</v>
      </c>
      <c r="I68" s="115">
        <f t="shared" si="1"/>
        <v>19.890999999999998</v>
      </c>
    </row>
    <row r="69" spans="1:9" hidden="1">
      <c r="A69" s="115" t="s">
        <v>1329</v>
      </c>
      <c r="B69" s="115" t="s">
        <v>1330</v>
      </c>
      <c r="C69" s="115" t="s">
        <v>1331</v>
      </c>
      <c r="D69" s="115" t="s">
        <v>1242</v>
      </c>
      <c r="E69" s="115">
        <v>23.915099999999999</v>
      </c>
      <c r="F69" s="674">
        <v>293.83600000000001</v>
      </c>
      <c r="G69" s="674">
        <v>295.84500000000003</v>
      </c>
      <c r="H69" s="115">
        <f t="shared" ref="H69:H132" si="2">G69/F69</f>
        <v>1.0068371472522089</v>
      </c>
      <c r="I69" s="115">
        <f t="shared" ref="I69:I132" si="3">ROUND(H69*E69,4)</f>
        <v>24.078600000000002</v>
      </c>
    </row>
    <row r="70" spans="1:9">
      <c r="A70" s="803" t="s">
        <v>1332</v>
      </c>
      <c r="B70" s="803" t="s">
        <v>800</v>
      </c>
      <c r="C70" s="803" t="s">
        <v>1333</v>
      </c>
      <c r="D70" s="803" t="s">
        <v>1138</v>
      </c>
      <c r="E70" s="803">
        <v>195.49510000000001</v>
      </c>
      <c r="F70" s="804">
        <v>293.83600000000001</v>
      </c>
      <c r="G70" s="804">
        <v>295.84500000000003</v>
      </c>
      <c r="H70" s="803">
        <f t="shared" si="2"/>
        <v>1.0068371472522089</v>
      </c>
      <c r="I70" s="803">
        <f t="shared" si="3"/>
        <v>196.83170000000001</v>
      </c>
    </row>
    <row r="71" spans="1:9">
      <c r="A71" s="803" t="s">
        <v>1334</v>
      </c>
      <c r="B71" s="803" t="s">
        <v>801</v>
      </c>
      <c r="C71" s="803" t="s">
        <v>1335</v>
      </c>
      <c r="D71" s="803" t="s">
        <v>1138</v>
      </c>
      <c r="E71" s="803">
        <v>154.65389999999999</v>
      </c>
      <c r="F71" s="804">
        <v>293.83600000000001</v>
      </c>
      <c r="G71" s="804">
        <v>295.84500000000003</v>
      </c>
      <c r="H71" s="803">
        <f t="shared" si="2"/>
        <v>1.0068371472522089</v>
      </c>
      <c r="I71" s="803">
        <f t="shared" si="3"/>
        <v>155.71129999999999</v>
      </c>
    </row>
    <row r="72" spans="1:9" hidden="1">
      <c r="A72" s="115" t="s">
        <v>1336</v>
      </c>
      <c r="B72" s="115" t="s">
        <v>1337</v>
      </c>
      <c r="C72" s="115" t="s">
        <v>1338</v>
      </c>
      <c r="D72" s="115" t="s">
        <v>1138</v>
      </c>
      <c r="E72" s="115">
        <v>195.49510000000001</v>
      </c>
      <c r="F72" s="674">
        <v>293.83600000000001</v>
      </c>
      <c r="G72" s="674">
        <v>295.84500000000003</v>
      </c>
      <c r="H72" s="115">
        <f t="shared" si="2"/>
        <v>1.0068371472522089</v>
      </c>
      <c r="I72" s="115">
        <f t="shared" si="3"/>
        <v>196.83170000000001</v>
      </c>
    </row>
    <row r="73" spans="1:9" hidden="1">
      <c r="A73" s="115" t="s">
        <v>1339</v>
      </c>
      <c r="B73" s="115" t="s">
        <v>1340</v>
      </c>
      <c r="C73" s="115" t="s">
        <v>1341</v>
      </c>
      <c r="D73" s="115" t="s">
        <v>1138</v>
      </c>
      <c r="E73" s="115">
        <v>4291.6253999999999</v>
      </c>
      <c r="F73" s="674">
        <v>293.83600000000001</v>
      </c>
      <c r="G73" s="674">
        <v>295.84500000000003</v>
      </c>
      <c r="H73" s="115">
        <f t="shared" si="2"/>
        <v>1.0068371472522089</v>
      </c>
      <c r="I73" s="115">
        <f t="shared" si="3"/>
        <v>4320.9678999999996</v>
      </c>
    </row>
    <row r="74" spans="1:9" hidden="1">
      <c r="A74" s="115" t="s">
        <v>1342</v>
      </c>
      <c r="B74" s="115" t="s">
        <v>1343</v>
      </c>
      <c r="C74" s="115" t="s">
        <v>1344</v>
      </c>
      <c r="D74" s="115" t="s">
        <v>1138</v>
      </c>
      <c r="E74" s="115">
        <v>195.49510000000001</v>
      </c>
      <c r="F74" s="674">
        <v>293.83600000000001</v>
      </c>
      <c r="G74" s="674">
        <v>295.84500000000003</v>
      </c>
      <c r="H74" s="115">
        <f t="shared" si="2"/>
        <v>1.0068371472522089</v>
      </c>
      <c r="I74" s="115">
        <f t="shared" si="3"/>
        <v>196.83170000000001</v>
      </c>
    </row>
    <row r="75" spans="1:9" hidden="1">
      <c r="A75" s="115" t="s">
        <v>1345</v>
      </c>
      <c r="B75" s="115" t="s">
        <v>1346</v>
      </c>
      <c r="C75" s="115" t="s">
        <v>1347</v>
      </c>
      <c r="D75" s="115" t="s">
        <v>1138</v>
      </c>
      <c r="E75" s="115">
        <v>195.49510000000001</v>
      </c>
      <c r="F75" s="674">
        <v>293.83600000000001</v>
      </c>
      <c r="G75" s="674">
        <v>295.84500000000003</v>
      </c>
      <c r="H75" s="115">
        <f t="shared" si="2"/>
        <v>1.0068371472522089</v>
      </c>
      <c r="I75" s="115">
        <f t="shared" si="3"/>
        <v>196.83170000000001</v>
      </c>
    </row>
    <row r="76" spans="1:9" hidden="1">
      <c r="A76" s="115" t="s">
        <v>1348</v>
      </c>
      <c r="B76" s="115" t="s">
        <v>1349</v>
      </c>
      <c r="C76" s="115" t="s">
        <v>1350</v>
      </c>
      <c r="D76" s="115" t="s">
        <v>1138</v>
      </c>
      <c r="E76" s="115">
        <v>154.81729999999999</v>
      </c>
      <c r="F76" s="674">
        <v>293.83600000000001</v>
      </c>
      <c r="G76" s="674">
        <v>295.84500000000003</v>
      </c>
      <c r="H76" s="115">
        <f t="shared" si="2"/>
        <v>1.0068371472522089</v>
      </c>
      <c r="I76" s="115">
        <f t="shared" si="3"/>
        <v>155.8758</v>
      </c>
    </row>
    <row r="77" spans="1:9" hidden="1">
      <c r="A77" s="115" t="s">
        <v>1351</v>
      </c>
      <c r="B77" s="115" t="s">
        <v>1352</v>
      </c>
      <c r="C77" s="115" t="s">
        <v>1353</v>
      </c>
      <c r="D77" s="115" t="s">
        <v>1138</v>
      </c>
      <c r="E77" s="115">
        <v>211.8381</v>
      </c>
      <c r="F77" s="674">
        <v>293.83600000000001</v>
      </c>
      <c r="G77" s="674">
        <v>295.84500000000003</v>
      </c>
      <c r="H77" s="115">
        <f t="shared" si="2"/>
        <v>1.0068371472522089</v>
      </c>
      <c r="I77" s="115">
        <f t="shared" si="3"/>
        <v>213.28649999999999</v>
      </c>
    </row>
    <row r="78" spans="1:9" hidden="1">
      <c r="A78" s="115" t="s">
        <v>1354</v>
      </c>
      <c r="B78" s="115" t="s">
        <v>1355</v>
      </c>
      <c r="C78" s="115" t="s">
        <v>1356</v>
      </c>
      <c r="D78" s="115" t="s">
        <v>1138</v>
      </c>
      <c r="E78" s="115">
        <v>57.020800000000001</v>
      </c>
      <c r="F78" s="674">
        <v>293.83600000000001</v>
      </c>
      <c r="G78" s="674">
        <v>295.84500000000003</v>
      </c>
      <c r="H78" s="115">
        <f t="shared" si="2"/>
        <v>1.0068371472522089</v>
      </c>
      <c r="I78" s="115">
        <f t="shared" si="3"/>
        <v>57.410699999999999</v>
      </c>
    </row>
    <row r="79" spans="1:9" hidden="1">
      <c r="A79" s="115" t="s">
        <v>1357</v>
      </c>
      <c r="B79" s="115" t="s">
        <v>1358</v>
      </c>
      <c r="C79" s="115" t="s">
        <v>1359</v>
      </c>
      <c r="D79" s="115" t="s">
        <v>1138</v>
      </c>
      <c r="E79" s="115">
        <v>114.0742</v>
      </c>
      <c r="F79" s="674">
        <v>293.83600000000001</v>
      </c>
      <c r="G79" s="674">
        <v>295.84500000000003</v>
      </c>
      <c r="H79" s="115">
        <f t="shared" si="2"/>
        <v>1.0068371472522089</v>
      </c>
      <c r="I79" s="115">
        <f t="shared" si="3"/>
        <v>114.8541</v>
      </c>
    </row>
    <row r="80" spans="1:9" hidden="1">
      <c r="A80" s="115" t="s">
        <v>1360</v>
      </c>
      <c r="B80" s="115" t="s">
        <v>1361</v>
      </c>
      <c r="C80" s="115" t="s">
        <v>1362</v>
      </c>
      <c r="D80" s="115" t="s">
        <v>1138</v>
      </c>
      <c r="E80" s="115">
        <v>57.020800000000001</v>
      </c>
      <c r="F80" s="674">
        <v>293.83600000000001</v>
      </c>
      <c r="G80" s="674">
        <v>295.84500000000003</v>
      </c>
      <c r="H80" s="115">
        <f t="shared" si="2"/>
        <v>1.0068371472522089</v>
      </c>
      <c r="I80" s="115">
        <f t="shared" si="3"/>
        <v>57.410699999999999</v>
      </c>
    </row>
    <row r="81" spans="1:9">
      <c r="A81" s="803" t="s">
        <v>1363</v>
      </c>
      <c r="B81" s="803" t="s">
        <v>802</v>
      </c>
      <c r="C81" s="803" t="s">
        <v>1364</v>
      </c>
      <c r="D81" s="803" t="s">
        <v>1138</v>
      </c>
      <c r="E81" s="803">
        <v>114.0742</v>
      </c>
      <c r="F81" s="804">
        <v>293.83600000000001</v>
      </c>
      <c r="G81" s="804">
        <v>295.84500000000003</v>
      </c>
      <c r="H81" s="803">
        <f t="shared" si="2"/>
        <v>1.0068371472522089</v>
      </c>
      <c r="I81" s="803">
        <f t="shared" si="3"/>
        <v>114.8541</v>
      </c>
    </row>
    <row r="82" spans="1:9">
      <c r="A82" s="803" t="s">
        <v>1365</v>
      </c>
      <c r="B82" s="803" t="s">
        <v>803</v>
      </c>
      <c r="C82" s="803" t="s">
        <v>1366</v>
      </c>
      <c r="D82" s="803" t="s">
        <v>1138</v>
      </c>
      <c r="E82" s="803">
        <v>823.8184</v>
      </c>
      <c r="F82" s="804">
        <v>293.83600000000001</v>
      </c>
      <c r="G82" s="804">
        <v>295.84500000000003</v>
      </c>
      <c r="H82" s="803">
        <f t="shared" si="2"/>
        <v>1.0068371472522089</v>
      </c>
      <c r="I82" s="803">
        <f t="shared" si="3"/>
        <v>829.45100000000002</v>
      </c>
    </row>
    <row r="83" spans="1:9" hidden="1">
      <c r="A83" s="115" t="s">
        <v>1367</v>
      </c>
      <c r="B83" s="115" t="s">
        <v>1368</v>
      </c>
      <c r="C83" s="115" t="s">
        <v>1369</v>
      </c>
      <c r="D83" s="115" t="s">
        <v>1138</v>
      </c>
      <c r="E83" s="115">
        <v>751.40260000000001</v>
      </c>
      <c r="F83" s="674">
        <v>293.83600000000001</v>
      </c>
      <c r="G83" s="674">
        <v>295.84500000000003</v>
      </c>
      <c r="H83" s="115">
        <f t="shared" si="2"/>
        <v>1.0068371472522089</v>
      </c>
      <c r="I83" s="115">
        <f t="shared" si="3"/>
        <v>756.54010000000005</v>
      </c>
    </row>
    <row r="84" spans="1:9" hidden="1">
      <c r="A84" s="115" t="s">
        <v>1370</v>
      </c>
      <c r="B84" s="115" t="s">
        <v>1371</v>
      </c>
      <c r="C84" s="115" t="s">
        <v>1372</v>
      </c>
      <c r="D84" s="115" t="s">
        <v>1138</v>
      </c>
      <c r="E84" s="115">
        <v>751.40260000000001</v>
      </c>
      <c r="F84" s="674">
        <v>293.83600000000001</v>
      </c>
      <c r="G84" s="674">
        <v>295.84500000000003</v>
      </c>
      <c r="H84" s="115">
        <f t="shared" si="2"/>
        <v>1.0068371472522089</v>
      </c>
      <c r="I84" s="115">
        <f t="shared" si="3"/>
        <v>756.54010000000005</v>
      </c>
    </row>
    <row r="85" spans="1:9">
      <c r="A85" s="803" t="s">
        <v>1373</v>
      </c>
      <c r="B85" s="803" t="s">
        <v>798</v>
      </c>
      <c r="C85" s="803" t="s">
        <v>1374</v>
      </c>
      <c r="D85" s="803" t="s">
        <v>1138</v>
      </c>
      <c r="E85" s="803">
        <v>533.25609999999995</v>
      </c>
      <c r="F85" s="804">
        <v>293.83600000000001</v>
      </c>
      <c r="G85" s="804">
        <v>295.84500000000003</v>
      </c>
      <c r="H85" s="803">
        <f t="shared" si="2"/>
        <v>1.0068371472522089</v>
      </c>
      <c r="I85" s="803">
        <f t="shared" si="3"/>
        <v>536.90210000000002</v>
      </c>
    </row>
    <row r="86" spans="1:9" hidden="1">
      <c r="A86" s="115" t="s">
        <v>1375</v>
      </c>
      <c r="B86" s="115" t="s">
        <v>1376</v>
      </c>
      <c r="C86" s="115" t="s">
        <v>1377</v>
      </c>
      <c r="D86" s="115" t="s">
        <v>1138</v>
      </c>
      <c r="E86" s="115">
        <v>1231.8217</v>
      </c>
      <c r="F86" s="674">
        <v>293.83600000000001</v>
      </c>
      <c r="G86" s="674">
        <v>295.84500000000003</v>
      </c>
      <c r="H86" s="115">
        <f t="shared" si="2"/>
        <v>1.0068371472522089</v>
      </c>
      <c r="I86" s="115">
        <f t="shared" si="3"/>
        <v>1240.2438</v>
      </c>
    </row>
    <row r="87" spans="1:9" hidden="1">
      <c r="A87" s="115" t="s">
        <v>1378</v>
      </c>
      <c r="B87" s="115" t="s">
        <v>1379</v>
      </c>
      <c r="C87" s="115" t="s">
        <v>1380</v>
      </c>
      <c r="D87" s="115" t="s">
        <v>1138</v>
      </c>
      <c r="E87" s="115">
        <v>1706.1612</v>
      </c>
      <c r="F87" s="674">
        <v>293.83600000000001</v>
      </c>
      <c r="G87" s="674">
        <v>295.84500000000003</v>
      </c>
      <c r="H87" s="115">
        <f t="shared" si="2"/>
        <v>1.0068371472522089</v>
      </c>
      <c r="I87" s="115">
        <f t="shared" si="3"/>
        <v>1717.8264999999999</v>
      </c>
    </row>
    <row r="88" spans="1:9" hidden="1">
      <c r="A88" s="115" t="s">
        <v>1381</v>
      </c>
      <c r="B88" s="115" t="s">
        <v>1382</v>
      </c>
      <c r="C88" s="115" t="s">
        <v>1383</v>
      </c>
      <c r="D88" s="115" t="s">
        <v>1138</v>
      </c>
      <c r="E88" s="115">
        <v>16.212299999999999</v>
      </c>
      <c r="F88" s="674">
        <v>293.83600000000001</v>
      </c>
      <c r="G88" s="674">
        <v>295.84500000000003</v>
      </c>
      <c r="H88" s="115">
        <f t="shared" si="2"/>
        <v>1.0068371472522089</v>
      </c>
      <c r="I88" s="115">
        <f t="shared" si="3"/>
        <v>16.3231</v>
      </c>
    </row>
    <row r="89" spans="1:9" hidden="1">
      <c r="A89" s="115" t="s">
        <v>1384</v>
      </c>
      <c r="B89" s="115" t="s">
        <v>1385</v>
      </c>
      <c r="C89" s="115" t="s">
        <v>1386</v>
      </c>
      <c r="D89" s="115" t="s">
        <v>1138</v>
      </c>
      <c r="E89" s="115">
        <v>49.029000000000003</v>
      </c>
      <c r="F89" s="674">
        <v>293.83600000000001</v>
      </c>
      <c r="G89" s="674">
        <v>295.84500000000003</v>
      </c>
      <c r="H89" s="115">
        <f t="shared" si="2"/>
        <v>1.0068371472522089</v>
      </c>
      <c r="I89" s="115">
        <f t="shared" si="3"/>
        <v>49.364199999999997</v>
      </c>
    </row>
    <row r="90" spans="1:9" hidden="1">
      <c r="A90" s="115" t="s">
        <v>1387</v>
      </c>
      <c r="B90" s="115" t="s">
        <v>1388</v>
      </c>
      <c r="C90" s="115" t="s">
        <v>1389</v>
      </c>
      <c r="D90" s="115" t="s">
        <v>1138</v>
      </c>
      <c r="E90" s="115">
        <v>126.4786</v>
      </c>
      <c r="F90" s="674">
        <v>293.83600000000001</v>
      </c>
      <c r="G90" s="674">
        <v>295.84500000000003</v>
      </c>
      <c r="H90" s="115">
        <f t="shared" si="2"/>
        <v>1.0068371472522089</v>
      </c>
      <c r="I90" s="115">
        <f t="shared" si="3"/>
        <v>127.3434</v>
      </c>
    </row>
    <row r="91" spans="1:9" hidden="1">
      <c r="A91" s="115" t="s">
        <v>1390</v>
      </c>
      <c r="B91" s="115" t="s">
        <v>1391</v>
      </c>
      <c r="C91" s="115" t="s">
        <v>1392</v>
      </c>
      <c r="D91" s="115" t="s">
        <v>1138</v>
      </c>
      <c r="E91" s="115">
        <v>223.78479999999999</v>
      </c>
      <c r="F91" s="674">
        <v>293.83600000000001</v>
      </c>
      <c r="G91" s="674">
        <v>295.84500000000003</v>
      </c>
      <c r="H91" s="115">
        <f t="shared" si="2"/>
        <v>1.0068371472522089</v>
      </c>
      <c r="I91" s="115">
        <f t="shared" si="3"/>
        <v>225.31479999999999</v>
      </c>
    </row>
    <row r="92" spans="1:9" hidden="1">
      <c r="A92" s="115" t="s">
        <v>1393</v>
      </c>
      <c r="B92" s="115" t="s">
        <v>1394</v>
      </c>
      <c r="C92" s="115" t="s">
        <v>1395</v>
      </c>
      <c r="D92" s="115" t="s">
        <v>1138</v>
      </c>
      <c r="E92" s="115">
        <v>223.78479999999999</v>
      </c>
      <c r="F92" s="674">
        <v>293.83600000000001</v>
      </c>
      <c r="G92" s="674">
        <v>295.84500000000003</v>
      </c>
      <c r="H92" s="115">
        <f t="shared" si="2"/>
        <v>1.0068371472522089</v>
      </c>
      <c r="I92" s="115">
        <f t="shared" si="3"/>
        <v>225.31479999999999</v>
      </c>
    </row>
    <row r="93" spans="1:9" hidden="1">
      <c r="A93" s="115" t="s">
        <v>1396</v>
      </c>
      <c r="B93" s="115" t="s">
        <v>1397</v>
      </c>
      <c r="C93" s="115" t="s">
        <v>1398</v>
      </c>
      <c r="D93" s="115" t="s">
        <v>1138</v>
      </c>
      <c r="E93" s="115">
        <v>223.78479999999999</v>
      </c>
      <c r="F93" s="674">
        <v>293.83600000000001</v>
      </c>
      <c r="G93" s="674">
        <v>295.84500000000003</v>
      </c>
      <c r="H93" s="115">
        <f t="shared" si="2"/>
        <v>1.0068371472522089</v>
      </c>
      <c r="I93" s="115">
        <f t="shared" si="3"/>
        <v>225.31479999999999</v>
      </c>
    </row>
    <row r="94" spans="1:9" hidden="1">
      <c r="A94" s="115" t="s">
        <v>1399</v>
      </c>
      <c r="B94" s="115" t="s">
        <v>1400</v>
      </c>
      <c r="C94" s="115" t="s">
        <v>1401</v>
      </c>
      <c r="D94" s="115" t="s">
        <v>1138</v>
      </c>
      <c r="E94" s="115">
        <v>68.101299999999995</v>
      </c>
      <c r="F94" s="674">
        <v>293.83600000000001</v>
      </c>
      <c r="G94" s="674">
        <v>295.84500000000003</v>
      </c>
      <c r="H94" s="115">
        <f t="shared" si="2"/>
        <v>1.0068371472522089</v>
      </c>
      <c r="I94" s="115">
        <f t="shared" si="3"/>
        <v>68.566900000000004</v>
      </c>
    </row>
    <row r="95" spans="1:9" hidden="1">
      <c r="A95" s="115" t="s">
        <v>1402</v>
      </c>
      <c r="B95" s="115" t="s">
        <v>1403</v>
      </c>
      <c r="C95" s="115" t="s">
        <v>1404</v>
      </c>
      <c r="D95" s="115" t="s">
        <v>1138</v>
      </c>
      <c r="E95" s="115">
        <v>32.686</v>
      </c>
      <c r="F95" s="674">
        <v>293.83600000000001</v>
      </c>
      <c r="G95" s="674">
        <v>295.84500000000003</v>
      </c>
      <c r="H95" s="115">
        <f t="shared" si="2"/>
        <v>1.0068371472522089</v>
      </c>
      <c r="I95" s="115">
        <f t="shared" si="3"/>
        <v>32.909500000000001</v>
      </c>
    </row>
    <row r="96" spans="1:9" hidden="1">
      <c r="A96" s="115" t="s">
        <v>1405</v>
      </c>
      <c r="B96" s="115" t="s">
        <v>1406</v>
      </c>
      <c r="C96" s="115" t="s">
        <v>1407</v>
      </c>
      <c r="D96" s="115" t="s">
        <v>1138</v>
      </c>
      <c r="E96" s="115">
        <v>17798.829000000002</v>
      </c>
      <c r="F96" s="674">
        <v>293.83600000000001</v>
      </c>
      <c r="G96" s="674">
        <v>295.84500000000003</v>
      </c>
      <c r="H96" s="115">
        <f t="shared" si="2"/>
        <v>1.0068371472522089</v>
      </c>
      <c r="I96" s="115">
        <f t="shared" si="3"/>
        <v>17920.522199999999</v>
      </c>
    </row>
    <row r="97" spans="1:9" hidden="1">
      <c r="A97" s="115" t="s">
        <v>1408</v>
      </c>
      <c r="B97" s="115" t="s">
        <v>1409</v>
      </c>
      <c r="C97" s="115" t="s">
        <v>1410</v>
      </c>
      <c r="D97" s="115" t="s">
        <v>1138</v>
      </c>
      <c r="E97" s="115">
        <v>5932.9375</v>
      </c>
      <c r="F97" s="674">
        <v>293.83600000000001</v>
      </c>
      <c r="G97" s="674">
        <v>295.84500000000003</v>
      </c>
      <c r="H97" s="115">
        <f t="shared" si="2"/>
        <v>1.0068371472522089</v>
      </c>
      <c r="I97" s="115">
        <f t="shared" si="3"/>
        <v>5973.5019000000002</v>
      </c>
    </row>
    <row r="98" spans="1:9" hidden="1">
      <c r="A98" s="115" t="s">
        <v>1411</v>
      </c>
      <c r="B98" s="115" t="s">
        <v>1412</v>
      </c>
      <c r="C98" s="115" t="s">
        <v>1413</v>
      </c>
      <c r="D98" s="115" t="s">
        <v>1138</v>
      </c>
      <c r="E98" s="115">
        <v>5932.9375</v>
      </c>
      <c r="F98" s="674">
        <v>293.83600000000001</v>
      </c>
      <c r="G98" s="674">
        <v>295.84500000000003</v>
      </c>
      <c r="H98" s="115">
        <f t="shared" si="2"/>
        <v>1.0068371472522089</v>
      </c>
      <c r="I98" s="115">
        <f t="shared" si="3"/>
        <v>5973.5019000000002</v>
      </c>
    </row>
    <row r="99" spans="1:9" hidden="1">
      <c r="A99" s="115" t="s">
        <v>1414</v>
      </c>
      <c r="B99" s="115" t="s">
        <v>1415</v>
      </c>
      <c r="C99" s="115" t="s">
        <v>1416</v>
      </c>
      <c r="D99" s="115" t="s">
        <v>1138</v>
      </c>
      <c r="E99" s="115">
        <v>17798.829000000002</v>
      </c>
      <c r="F99" s="674">
        <v>293.83600000000001</v>
      </c>
      <c r="G99" s="674">
        <v>295.84500000000003</v>
      </c>
      <c r="H99" s="115">
        <f t="shared" si="2"/>
        <v>1.0068371472522089</v>
      </c>
      <c r="I99" s="115">
        <f t="shared" si="3"/>
        <v>17920.522199999999</v>
      </c>
    </row>
    <row r="100" spans="1:9" hidden="1">
      <c r="A100" s="115" t="s">
        <v>1417</v>
      </c>
      <c r="B100" s="115" t="s">
        <v>1418</v>
      </c>
      <c r="C100" s="115" t="s">
        <v>1419</v>
      </c>
      <c r="D100" s="115" t="s">
        <v>1138</v>
      </c>
      <c r="E100" s="115">
        <v>17798.829000000002</v>
      </c>
      <c r="F100" s="674">
        <v>293.83600000000001</v>
      </c>
      <c r="G100" s="674">
        <v>295.84500000000003</v>
      </c>
      <c r="H100" s="115">
        <f t="shared" si="2"/>
        <v>1.0068371472522089</v>
      </c>
      <c r="I100" s="115">
        <f t="shared" si="3"/>
        <v>17920.522199999999</v>
      </c>
    </row>
    <row r="101" spans="1:9" hidden="1">
      <c r="A101" s="115" t="s">
        <v>1420</v>
      </c>
      <c r="B101" s="115" t="s">
        <v>1421</v>
      </c>
      <c r="C101" s="115" t="s">
        <v>1422</v>
      </c>
      <c r="D101" s="115" t="s">
        <v>1138</v>
      </c>
      <c r="E101" s="115">
        <v>17798.829000000002</v>
      </c>
      <c r="F101" s="674">
        <v>293.83600000000001</v>
      </c>
      <c r="G101" s="674">
        <v>295.84500000000003</v>
      </c>
      <c r="H101" s="115">
        <f t="shared" si="2"/>
        <v>1.0068371472522089</v>
      </c>
      <c r="I101" s="115">
        <f t="shared" si="3"/>
        <v>17920.522199999999</v>
      </c>
    </row>
    <row r="102" spans="1:9" hidden="1">
      <c r="A102" s="115" t="s">
        <v>1423</v>
      </c>
      <c r="B102" s="115" t="s">
        <v>1424</v>
      </c>
      <c r="C102" s="115" t="s">
        <v>1425</v>
      </c>
      <c r="D102" s="115" t="s">
        <v>1138</v>
      </c>
      <c r="E102" s="115">
        <v>17798.829000000002</v>
      </c>
      <c r="F102" s="674">
        <v>293.83600000000001</v>
      </c>
      <c r="G102" s="674">
        <v>295.84500000000003</v>
      </c>
      <c r="H102" s="115">
        <f t="shared" si="2"/>
        <v>1.0068371472522089</v>
      </c>
      <c r="I102" s="115">
        <f t="shared" si="3"/>
        <v>17920.522199999999</v>
      </c>
    </row>
    <row r="103" spans="1:9" hidden="1">
      <c r="A103" s="115" t="s">
        <v>1426</v>
      </c>
      <c r="B103" s="115" t="s">
        <v>1427</v>
      </c>
      <c r="C103" s="115" t="s">
        <v>1428</v>
      </c>
      <c r="D103" s="115" t="s">
        <v>1138</v>
      </c>
      <c r="E103" s="115">
        <v>116501.45729999999</v>
      </c>
      <c r="F103" s="674">
        <v>293.83600000000001</v>
      </c>
      <c r="G103" s="674">
        <v>295.84500000000003</v>
      </c>
      <c r="H103" s="115">
        <f t="shared" si="2"/>
        <v>1.0068371472522089</v>
      </c>
      <c r="I103" s="115">
        <f t="shared" si="3"/>
        <v>117297.99490000001</v>
      </c>
    </row>
    <row r="104" spans="1:9" hidden="1">
      <c r="A104" s="115" t="s">
        <v>1429</v>
      </c>
      <c r="B104" s="115" t="s">
        <v>1430</v>
      </c>
      <c r="C104" s="115" t="s">
        <v>1431</v>
      </c>
      <c r="D104" s="115" t="s">
        <v>1138</v>
      </c>
      <c r="E104" s="115">
        <v>42670.9617</v>
      </c>
      <c r="F104" s="674">
        <v>293.83600000000001</v>
      </c>
      <c r="G104" s="674">
        <v>295.84500000000003</v>
      </c>
      <c r="H104" s="115">
        <f t="shared" si="2"/>
        <v>1.0068371472522089</v>
      </c>
      <c r="I104" s="115">
        <f t="shared" si="3"/>
        <v>42962.709300000002</v>
      </c>
    </row>
    <row r="105" spans="1:9" hidden="1">
      <c r="A105" s="115" t="s">
        <v>1432</v>
      </c>
      <c r="B105" s="115" t="s">
        <v>1433</v>
      </c>
      <c r="C105" s="115" t="s">
        <v>1434</v>
      </c>
      <c r="D105" s="115" t="s">
        <v>1138</v>
      </c>
      <c r="E105" s="115">
        <v>1987.8820000000001</v>
      </c>
      <c r="F105" s="674">
        <v>293.83600000000001</v>
      </c>
      <c r="G105" s="674">
        <v>295.84500000000003</v>
      </c>
      <c r="H105" s="115">
        <f t="shared" si="2"/>
        <v>1.0068371472522089</v>
      </c>
      <c r="I105" s="115">
        <f t="shared" si="3"/>
        <v>2001.4734000000001</v>
      </c>
    </row>
    <row r="106" spans="1:9" hidden="1">
      <c r="A106" s="115" t="s">
        <v>1435</v>
      </c>
      <c r="B106" s="115" t="s">
        <v>1436</v>
      </c>
      <c r="C106" s="115" t="s">
        <v>1437</v>
      </c>
      <c r="D106" s="115" t="s">
        <v>1138</v>
      </c>
      <c r="E106" s="115">
        <v>3332.4868000000001</v>
      </c>
      <c r="F106" s="674">
        <v>293.83600000000001</v>
      </c>
      <c r="G106" s="674">
        <v>295.84500000000003</v>
      </c>
      <c r="H106" s="115">
        <f t="shared" si="2"/>
        <v>1.0068371472522089</v>
      </c>
      <c r="I106" s="115">
        <f t="shared" si="3"/>
        <v>3355.2714999999998</v>
      </c>
    </row>
    <row r="107" spans="1:9" hidden="1">
      <c r="A107" s="115" t="s">
        <v>1438</v>
      </c>
      <c r="B107" s="115" t="s">
        <v>1439</v>
      </c>
      <c r="C107" s="115" t="s">
        <v>1440</v>
      </c>
      <c r="D107" s="115" t="s">
        <v>1138</v>
      </c>
      <c r="E107" s="115">
        <v>3332.4868000000001</v>
      </c>
      <c r="F107" s="674">
        <v>293.83600000000001</v>
      </c>
      <c r="G107" s="674">
        <v>295.84500000000003</v>
      </c>
      <c r="H107" s="115">
        <f t="shared" si="2"/>
        <v>1.0068371472522089</v>
      </c>
      <c r="I107" s="115">
        <f t="shared" si="3"/>
        <v>3355.2714999999998</v>
      </c>
    </row>
    <row r="108" spans="1:9" hidden="1">
      <c r="A108" s="115" t="s">
        <v>1441</v>
      </c>
      <c r="B108" s="115" t="s">
        <v>1442</v>
      </c>
      <c r="C108" s="115" t="s">
        <v>1443</v>
      </c>
      <c r="D108" s="115" t="s">
        <v>1138</v>
      </c>
      <c r="E108" s="115">
        <v>70.996499999999997</v>
      </c>
      <c r="F108" s="674">
        <v>293.83600000000001</v>
      </c>
      <c r="G108" s="674">
        <v>295.84500000000003</v>
      </c>
      <c r="H108" s="115">
        <f t="shared" si="2"/>
        <v>1.0068371472522089</v>
      </c>
      <c r="I108" s="115">
        <f t="shared" si="3"/>
        <v>71.481899999999996</v>
      </c>
    </row>
    <row r="109" spans="1:9" hidden="1">
      <c r="A109" s="115" t="s">
        <v>1444</v>
      </c>
      <c r="B109" s="115" t="s">
        <v>1445</v>
      </c>
      <c r="C109" s="115" t="s">
        <v>1446</v>
      </c>
      <c r="D109" s="115" t="s">
        <v>1138</v>
      </c>
      <c r="E109" s="115">
        <v>114.0669</v>
      </c>
      <c r="F109" s="674">
        <v>293.83600000000001</v>
      </c>
      <c r="G109" s="674">
        <v>295.84500000000003</v>
      </c>
      <c r="H109" s="115">
        <f t="shared" si="2"/>
        <v>1.0068371472522089</v>
      </c>
      <c r="I109" s="115">
        <f t="shared" si="3"/>
        <v>114.8468</v>
      </c>
    </row>
    <row r="110" spans="1:9" hidden="1">
      <c r="A110" s="115" t="s">
        <v>1447</v>
      </c>
      <c r="B110" s="115" t="s">
        <v>1448</v>
      </c>
      <c r="C110" s="115" t="s">
        <v>1449</v>
      </c>
      <c r="D110" s="115" t="s">
        <v>1138</v>
      </c>
      <c r="E110" s="115">
        <v>244.81630000000001</v>
      </c>
      <c r="F110" s="674">
        <v>293.83600000000001</v>
      </c>
      <c r="G110" s="674">
        <v>295.84500000000003</v>
      </c>
      <c r="H110" s="115">
        <f t="shared" si="2"/>
        <v>1.0068371472522089</v>
      </c>
      <c r="I110" s="115">
        <f t="shared" si="3"/>
        <v>246.49010000000001</v>
      </c>
    </row>
    <row r="111" spans="1:9" hidden="1">
      <c r="A111" s="115" t="s">
        <v>1450</v>
      </c>
      <c r="B111" s="115" t="s">
        <v>1451</v>
      </c>
      <c r="C111" s="115" t="s">
        <v>1452</v>
      </c>
      <c r="D111" s="115" t="s">
        <v>1453</v>
      </c>
      <c r="E111" s="115">
        <v>24.8626</v>
      </c>
      <c r="F111" s="674">
        <v>293.83600000000001</v>
      </c>
      <c r="G111" s="674">
        <v>295.84500000000003</v>
      </c>
      <c r="H111" s="115">
        <f t="shared" si="2"/>
        <v>1.0068371472522089</v>
      </c>
      <c r="I111" s="115">
        <f t="shared" si="3"/>
        <v>25.032599999999999</v>
      </c>
    </row>
    <row r="112" spans="1:9" hidden="1">
      <c r="A112" s="115" t="s">
        <v>1454</v>
      </c>
      <c r="B112" s="115" t="s">
        <v>1455</v>
      </c>
      <c r="C112" s="115" t="s">
        <v>1456</v>
      </c>
      <c r="D112" s="115" t="s">
        <v>1453</v>
      </c>
      <c r="E112" s="115">
        <v>31.665299999999998</v>
      </c>
      <c r="F112" s="674">
        <v>293.83600000000001</v>
      </c>
      <c r="G112" s="674">
        <v>295.84500000000003</v>
      </c>
      <c r="H112" s="115">
        <f t="shared" si="2"/>
        <v>1.0068371472522089</v>
      </c>
      <c r="I112" s="115">
        <f t="shared" si="3"/>
        <v>31.881799999999998</v>
      </c>
    </row>
    <row r="113" spans="1:9" hidden="1">
      <c r="A113" s="115" t="s">
        <v>1457</v>
      </c>
      <c r="B113" s="115" t="s">
        <v>1458</v>
      </c>
      <c r="C113" s="115" t="s">
        <v>1459</v>
      </c>
      <c r="D113" s="115" t="s">
        <v>1453</v>
      </c>
      <c r="E113" s="115">
        <v>47.3553</v>
      </c>
      <c r="F113" s="674">
        <v>293.83600000000001</v>
      </c>
      <c r="G113" s="674">
        <v>295.84500000000003</v>
      </c>
      <c r="H113" s="115">
        <f t="shared" si="2"/>
        <v>1.0068371472522089</v>
      </c>
      <c r="I113" s="115">
        <f t="shared" si="3"/>
        <v>47.679099999999998</v>
      </c>
    </row>
    <row r="114" spans="1:9" hidden="1">
      <c r="A114" s="115" t="s">
        <v>1460</v>
      </c>
      <c r="B114" s="115" t="s">
        <v>1461</v>
      </c>
      <c r="C114" s="115" t="s">
        <v>1462</v>
      </c>
      <c r="D114" s="115" t="s">
        <v>1138</v>
      </c>
      <c r="E114" s="115">
        <v>220.5162</v>
      </c>
      <c r="F114" s="674">
        <v>293.83600000000001</v>
      </c>
      <c r="G114" s="674">
        <v>295.84500000000003</v>
      </c>
      <c r="H114" s="115">
        <f t="shared" si="2"/>
        <v>1.0068371472522089</v>
      </c>
      <c r="I114" s="115">
        <f t="shared" si="3"/>
        <v>222.0239</v>
      </c>
    </row>
    <row r="115" spans="1:9" hidden="1">
      <c r="A115" s="115" t="s">
        <v>1463</v>
      </c>
      <c r="B115" s="115" t="s">
        <v>1464</v>
      </c>
      <c r="C115" s="115" t="s">
        <v>1465</v>
      </c>
      <c r="D115" s="115" t="s">
        <v>1138</v>
      </c>
      <c r="E115" s="115">
        <v>162.9562</v>
      </c>
      <c r="F115" s="674">
        <v>293.83600000000001</v>
      </c>
      <c r="G115" s="674">
        <v>295.84500000000003</v>
      </c>
      <c r="H115" s="115">
        <f t="shared" si="2"/>
        <v>1.0068371472522089</v>
      </c>
      <c r="I115" s="115">
        <f t="shared" si="3"/>
        <v>164.07040000000001</v>
      </c>
    </row>
    <row r="116" spans="1:9" hidden="1">
      <c r="A116" s="115" t="s">
        <v>1466</v>
      </c>
      <c r="B116" s="115" t="s">
        <v>1467</v>
      </c>
      <c r="C116" s="115" t="s">
        <v>1468</v>
      </c>
      <c r="D116" s="115" t="s">
        <v>1138</v>
      </c>
      <c r="E116" s="115">
        <v>220.5162</v>
      </c>
      <c r="F116" s="674">
        <v>293.83600000000001</v>
      </c>
      <c r="G116" s="674">
        <v>295.84500000000003</v>
      </c>
      <c r="H116" s="115">
        <f t="shared" si="2"/>
        <v>1.0068371472522089</v>
      </c>
      <c r="I116" s="115">
        <f t="shared" si="3"/>
        <v>222.0239</v>
      </c>
    </row>
    <row r="117" spans="1:9" hidden="1">
      <c r="A117" s="115" t="s">
        <v>1469</v>
      </c>
      <c r="B117" s="115" t="s">
        <v>1470</v>
      </c>
      <c r="C117" s="115" t="s">
        <v>1471</v>
      </c>
      <c r="D117" s="115" t="s">
        <v>1138</v>
      </c>
      <c r="E117" s="115">
        <v>238.9675</v>
      </c>
      <c r="F117" s="674">
        <v>293.83600000000001</v>
      </c>
      <c r="G117" s="674">
        <v>295.84500000000003</v>
      </c>
      <c r="H117" s="115">
        <f t="shared" si="2"/>
        <v>1.0068371472522089</v>
      </c>
      <c r="I117" s="115">
        <f t="shared" si="3"/>
        <v>240.60140000000001</v>
      </c>
    </row>
    <row r="118" spans="1:9" hidden="1">
      <c r="A118" s="115" t="s">
        <v>1472</v>
      </c>
      <c r="B118" s="115" t="s">
        <v>1473</v>
      </c>
      <c r="C118" s="115" t="s">
        <v>1474</v>
      </c>
      <c r="D118" s="115" t="s">
        <v>1138</v>
      </c>
      <c r="E118" s="115">
        <v>238.9675</v>
      </c>
      <c r="F118" s="674">
        <v>293.83600000000001</v>
      </c>
      <c r="G118" s="674">
        <v>295.84500000000003</v>
      </c>
      <c r="H118" s="115">
        <f t="shared" si="2"/>
        <v>1.0068371472522089</v>
      </c>
      <c r="I118" s="115">
        <f t="shared" si="3"/>
        <v>240.60140000000001</v>
      </c>
    </row>
    <row r="119" spans="1:9" hidden="1">
      <c r="A119" s="115" t="s">
        <v>1475</v>
      </c>
      <c r="B119" s="115" t="s">
        <v>1476</v>
      </c>
      <c r="C119" s="115" t="s">
        <v>1477</v>
      </c>
      <c r="D119" s="115" t="s">
        <v>1138</v>
      </c>
      <c r="E119" s="115">
        <v>469.77980000000002</v>
      </c>
      <c r="F119" s="674">
        <v>293.83600000000001</v>
      </c>
      <c r="G119" s="674">
        <v>295.84500000000003</v>
      </c>
      <c r="H119" s="115">
        <f t="shared" si="2"/>
        <v>1.0068371472522089</v>
      </c>
      <c r="I119" s="115">
        <f t="shared" si="3"/>
        <v>472.99180000000001</v>
      </c>
    </row>
    <row r="120" spans="1:9" hidden="1">
      <c r="A120" s="115" t="s">
        <v>1478</v>
      </c>
      <c r="B120" s="115" t="s">
        <v>1479</v>
      </c>
      <c r="C120" s="115" t="s">
        <v>1480</v>
      </c>
      <c r="D120" s="115" t="s">
        <v>1138</v>
      </c>
      <c r="E120" s="115">
        <v>392.15050000000002</v>
      </c>
      <c r="F120" s="674">
        <v>293.83600000000001</v>
      </c>
      <c r="G120" s="674">
        <v>295.84500000000003</v>
      </c>
      <c r="H120" s="115">
        <f t="shared" si="2"/>
        <v>1.0068371472522089</v>
      </c>
      <c r="I120" s="115">
        <f t="shared" si="3"/>
        <v>394.83170000000001</v>
      </c>
    </row>
    <row r="121" spans="1:9" hidden="1">
      <c r="A121" s="115" t="s">
        <v>1481</v>
      </c>
      <c r="B121" s="115" t="s">
        <v>1482</v>
      </c>
      <c r="C121" s="115" t="s">
        <v>1483</v>
      </c>
      <c r="D121" s="115" t="s">
        <v>1138</v>
      </c>
      <c r="E121" s="115">
        <v>330.88060000000002</v>
      </c>
      <c r="F121" s="674">
        <v>293.83600000000001</v>
      </c>
      <c r="G121" s="674">
        <v>295.84500000000003</v>
      </c>
      <c r="H121" s="115">
        <f t="shared" si="2"/>
        <v>1.0068371472522089</v>
      </c>
      <c r="I121" s="115">
        <f t="shared" si="3"/>
        <v>333.1429</v>
      </c>
    </row>
    <row r="122" spans="1:9" hidden="1">
      <c r="A122" s="115" t="s">
        <v>1484</v>
      </c>
      <c r="B122" s="115" t="s">
        <v>1485</v>
      </c>
      <c r="C122" s="115" t="s">
        <v>1486</v>
      </c>
      <c r="D122" s="115" t="s">
        <v>1138</v>
      </c>
      <c r="E122" s="115">
        <v>359.48079999999999</v>
      </c>
      <c r="F122" s="674">
        <v>293.83600000000001</v>
      </c>
      <c r="G122" s="674">
        <v>295.84500000000003</v>
      </c>
      <c r="H122" s="115">
        <f t="shared" si="2"/>
        <v>1.0068371472522089</v>
      </c>
      <c r="I122" s="115">
        <f t="shared" si="3"/>
        <v>361.93860000000001</v>
      </c>
    </row>
    <row r="123" spans="1:9" hidden="1">
      <c r="A123" s="115" t="s">
        <v>1487</v>
      </c>
      <c r="B123" s="115" t="s">
        <v>1488</v>
      </c>
      <c r="C123" s="115" t="s">
        <v>1489</v>
      </c>
      <c r="D123" s="115" t="s">
        <v>1138</v>
      </c>
      <c r="E123" s="115">
        <v>627.04859999999996</v>
      </c>
      <c r="F123" s="674">
        <v>293.83600000000001</v>
      </c>
      <c r="G123" s="674">
        <v>295.84500000000003</v>
      </c>
      <c r="H123" s="115">
        <f t="shared" si="2"/>
        <v>1.0068371472522089</v>
      </c>
      <c r="I123" s="115">
        <f t="shared" si="3"/>
        <v>631.33579999999995</v>
      </c>
    </row>
    <row r="124" spans="1:9" hidden="1">
      <c r="A124" s="115" t="s">
        <v>1490</v>
      </c>
      <c r="B124" s="115" t="s">
        <v>1491</v>
      </c>
      <c r="C124" s="115" t="s">
        <v>1492</v>
      </c>
      <c r="D124" s="115" t="s">
        <v>1138</v>
      </c>
      <c r="E124" s="115">
        <v>312.49470000000002</v>
      </c>
      <c r="F124" s="674">
        <v>293.83600000000001</v>
      </c>
      <c r="G124" s="674">
        <v>295.84500000000003</v>
      </c>
      <c r="H124" s="115">
        <f t="shared" si="2"/>
        <v>1.0068371472522089</v>
      </c>
      <c r="I124" s="115">
        <f t="shared" si="3"/>
        <v>314.63130000000001</v>
      </c>
    </row>
    <row r="125" spans="1:9" hidden="1">
      <c r="A125" s="115" t="s">
        <v>1493</v>
      </c>
      <c r="B125" s="115" t="s">
        <v>1494</v>
      </c>
      <c r="C125" s="115" t="s">
        <v>1495</v>
      </c>
      <c r="D125" s="115" t="s">
        <v>1138</v>
      </c>
      <c r="E125" s="115">
        <v>220.58160000000001</v>
      </c>
      <c r="F125" s="674">
        <v>293.83600000000001</v>
      </c>
      <c r="G125" s="674">
        <v>295.84500000000003</v>
      </c>
      <c r="H125" s="115">
        <f t="shared" si="2"/>
        <v>1.0068371472522089</v>
      </c>
      <c r="I125" s="115">
        <f t="shared" si="3"/>
        <v>222.08969999999999</v>
      </c>
    </row>
    <row r="126" spans="1:9" hidden="1">
      <c r="A126" s="115" t="s">
        <v>1496</v>
      </c>
      <c r="B126" s="115" t="s">
        <v>1497</v>
      </c>
      <c r="C126" s="115" t="s">
        <v>1498</v>
      </c>
      <c r="D126" s="115" t="s">
        <v>1138</v>
      </c>
      <c r="E126" s="115">
        <v>204.23859999999999</v>
      </c>
      <c r="F126" s="674">
        <v>293.83600000000001</v>
      </c>
      <c r="G126" s="674">
        <v>295.84500000000003</v>
      </c>
      <c r="H126" s="115">
        <f t="shared" si="2"/>
        <v>1.0068371472522089</v>
      </c>
      <c r="I126" s="115">
        <f t="shared" si="3"/>
        <v>205.63499999999999</v>
      </c>
    </row>
    <row r="127" spans="1:9" hidden="1">
      <c r="A127" s="115" t="s">
        <v>1499</v>
      </c>
      <c r="B127" s="115" t="s">
        <v>1500</v>
      </c>
      <c r="C127" s="115" t="s">
        <v>1501</v>
      </c>
      <c r="D127" s="115" t="s">
        <v>1138</v>
      </c>
      <c r="E127" s="115">
        <v>800.66039999999998</v>
      </c>
      <c r="F127" s="674">
        <v>293.83600000000001</v>
      </c>
      <c r="G127" s="674">
        <v>295.84500000000003</v>
      </c>
      <c r="H127" s="115">
        <f t="shared" si="2"/>
        <v>1.0068371472522089</v>
      </c>
      <c r="I127" s="115">
        <f t="shared" si="3"/>
        <v>806.13459999999998</v>
      </c>
    </row>
    <row r="128" spans="1:9" hidden="1">
      <c r="A128" s="115" t="s">
        <v>1502</v>
      </c>
      <c r="B128" s="115" t="s">
        <v>1503</v>
      </c>
      <c r="C128" s="115" t="s">
        <v>1504</v>
      </c>
      <c r="D128" s="115" t="s">
        <v>1138</v>
      </c>
      <c r="E128" s="115">
        <v>195.49510000000001</v>
      </c>
      <c r="F128" s="674">
        <v>293.83600000000001</v>
      </c>
      <c r="G128" s="674">
        <v>295.84500000000003</v>
      </c>
      <c r="H128" s="115">
        <f t="shared" si="2"/>
        <v>1.0068371472522089</v>
      </c>
      <c r="I128" s="115">
        <f t="shared" si="3"/>
        <v>196.83170000000001</v>
      </c>
    </row>
    <row r="129" spans="1:9" hidden="1">
      <c r="A129" s="115" t="s">
        <v>1505</v>
      </c>
      <c r="B129" s="115" t="s">
        <v>1506</v>
      </c>
      <c r="C129" s="115" t="s">
        <v>1507</v>
      </c>
      <c r="D129" s="115" t="s">
        <v>1138</v>
      </c>
      <c r="E129" s="115">
        <v>293.32429999999999</v>
      </c>
      <c r="F129" s="674">
        <v>293.83600000000001</v>
      </c>
      <c r="G129" s="674">
        <v>295.84500000000003</v>
      </c>
      <c r="H129" s="115">
        <f t="shared" si="2"/>
        <v>1.0068371472522089</v>
      </c>
      <c r="I129" s="115">
        <f t="shared" si="3"/>
        <v>295.32979999999998</v>
      </c>
    </row>
    <row r="130" spans="1:9" hidden="1">
      <c r="A130" s="115" t="s">
        <v>1508</v>
      </c>
      <c r="B130" s="115" t="s">
        <v>1509</v>
      </c>
      <c r="C130" s="115" t="s">
        <v>1510</v>
      </c>
      <c r="D130" s="115" t="s">
        <v>1138</v>
      </c>
      <c r="E130" s="115">
        <v>293.32429999999999</v>
      </c>
      <c r="F130" s="674">
        <v>293.83600000000001</v>
      </c>
      <c r="G130" s="674">
        <v>295.84500000000003</v>
      </c>
      <c r="H130" s="115">
        <f t="shared" si="2"/>
        <v>1.0068371472522089</v>
      </c>
      <c r="I130" s="115">
        <f t="shared" si="3"/>
        <v>295.32979999999998</v>
      </c>
    </row>
    <row r="131" spans="1:9" hidden="1">
      <c r="A131" s="115" t="s">
        <v>1511</v>
      </c>
      <c r="B131" s="115" t="s">
        <v>1512</v>
      </c>
      <c r="C131" s="115" t="s">
        <v>1513</v>
      </c>
      <c r="D131" s="115" t="s">
        <v>1138</v>
      </c>
      <c r="E131" s="115">
        <v>233.55799999999999</v>
      </c>
      <c r="F131" s="674">
        <v>293.83600000000001</v>
      </c>
      <c r="G131" s="674">
        <v>295.84500000000003</v>
      </c>
      <c r="H131" s="115">
        <f t="shared" si="2"/>
        <v>1.0068371472522089</v>
      </c>
      <c r="I131" s="115">
        <f t="shared" si="3"/>
        <v>235.1549</v>
      </c>
    </row>
    <row r="132" spans="1:9" hidden="1">
      <c r="A132" s="115" t="s">
        <v>1514</v>
      </c>
      <c r="B132" s="115" t="s">
        <v>1515</v>
      </c>
      <c r="C132" s="115" t="s">
        <v>1516</v>
      </c>
      <c r="D132" s="115" t="s">
        <v>1138</v>
      </c>
      <c r="E132" s="115">
        <v>254.21549999999999</v>
      </c>
      <c r="F132" s="674">
        <v>293.83600000000001</v>
      </c>
      <c r="G132" s="674">
        <v>295.84500000000003</v>
      </c>
      <c r="H132" s="115">
        <f t="shared" si="2"/>
        <v>1.0068371472522089</v>
      </c>
      <c r="I132" s="115">
        <f t="shared" si="3"/>
        <v>255.95359999999999</v>
      </c>
    </row>
    <row r="133" spans="1:9" hidden="1">
      <c r="A133" s="115" t="s">
        <v>1517</v>
      </c>
      <c r="B133" s="115" t="s">
        <v>1518</v>
      </c>
      <c r="C133" s="115" t="s">
        <v>1519</v>
      </c>
      <c r="D133" s="115" t="s">
        <v>1138</v>
      </c>
      <c r="E133" s="115">
        <v>284.62990000000002</v>
      </c>
      <c r="F133" s="674">
        <v>293.83600000000001</v>
      </c>
      <c r="G133" s="674">
        <v>295.84500000000003</v>
      </c>
      <c r="H133" s="115">
        <f t="shared" ref="H133:H196" si="4">G133/F133</f>
        <v>1.0068371472522089</v>
      </c>
      <c r="I133" s="115">
        <f t="shared" ref="I133:I196" si="5">ROUND(H133*E133,4)</f>
        <v>286.57600000000002</v>
      </c>
    </row>
    <row r="134" spans="1:9" hidden="1">
      <c r="A134" s="115" t="s">
        <v>1520</v>
      </c>
      <c r="B134" s="115" t="s">
        <v>1521</v>
      </c>
      <c r="C134" s="115" t="s">
        <v>1522</v>
      </c>
      <c r="D134" s="115" t="s">
        <v>1138</v>
      </c>
      <c r="E134" s="115">
        <v>293.32429999999999</v>
      </c>
      <c r="F134" s="674">
        <v>293.83600000000001</v>
      </c>
      <c r="G134" s="674">
        <v>295.84500000000003</v>
      </c>
      <c r="H134" s="115">
        <f t="shared" si="4"/>
        <v>1.0068371472522089</v>
      </c>
      <c r="I134" s="115">
        <f t="shared" si="5"/>
        <v>295.32979999999998</v>
      </c>
    </row>
    <row r="135" spans="1:9" hidden="1">
      <c r="A135" s="115" t="s">
        <v>1523</v>
      </c>
      <c r="B135" s="115" t="s">
        <v>1524</v>
      </c>
      <c r="C135" s="115" t="s">
        <v>1525</v>
      </c>
      <c r="D135" s="115" t="s">
        <v>1138</v>
      </c>
      <c r="E135" s="115">
        <v>293.32429999999999</v>
      </c>
      <c r="F135" s="674">
        <v>293.83600000000001</v>
      </c>
      <c r="G135" s="674">
        <v>295.84500000000003</v>
      </c>
      <c r="H135" s="115">
        <f t="shared" si="4"/>
        <v>1.0068371472522089</v>
      </c>
      <c r="I135" s="115">
        <f t="shared" si="5"/>
        <v>295.32979999999998</v>
      </c>
    </row>
    <row r="136" spans="1:9" hidden="1">
      <c r="A136" s="115" t="s">
        <v>1526</v>
      </c>
      <c r="B136" s="115" t="s">
        <v>1527</v>
      </c>
      <c r="C136" s="115" t="s">
        <v>1528</v>
      </c>
      <c r="D136" s="115" t="s">
        <v>1138</v>
      </c>
      <c r="E136" s="115">
        <v>330.88060000000002</v>
      </c>
      <c r="F136" s="674">
        <v>293.83600000000001</v>
      </c>
      <c r="G136" s="674">
        <v>295.84500000000003</v>
      </c>
      <c r="H136" s="115">
        <f t="shared" si="4"/>
        <v>1.0068371472522089</v>
      </c>
      <c r="I136" s="115">
        <f t="shared" si="5"/>
        <v>333.1429</v>
      </c>
    </row>
    <row r="137" spans="1:9" hidden="1">
      <c r="A137" s="115" t="s">
        <v>1529</v>
      </c>
      <c r="B137" s="115" t="s">
        <v>1530</v>
      </c>
      <c r="C137" s="115" t="s">
        <v>1531</v>
      </c>
      <c r="D137" s="115" t="s">
        <v>1138</v>
      </c>
      <c r="E137" s="115">
        <v>533.09259999999995</v>
      </c>
      <c r="F137" s="674">
        <v>293.83600000000001</v>
      </c>
      <c r="G137" s="674">
        <v>295.84500000000003</v>
      </c>
      <c r="H137" s="115">
        <f t="shared" si="4"/>
        <v>1.0068371472522089</v>
      </c>
      <c r="I137" s="115">
        <f t="shared" si="5"/>
        <v>536.73739999999998</v>
      </c>
    </row>
    <row r="138" spans="1:9" hidden="1">
      <c r="A138" s="115" t="s">
        <v>1532</v>
      </c>
      <c r="B138" s="115" t="s">
        <v>1533</v>
      </c>
      <c r="C138" s="115" t="s">
        <v>1534</v>
      </c>
      <c r="D138" s="115" t="s">
        <v>1138</v>
      </c>
      <c r="E138" s="115">
        <v>234.66929999999999</v>
      </c>
      <c r="F138" s="674">
        <v>293.83600000000001</v>
      </c>
      <c r="G138" s="674">
        <v>295.84500000000003</v>
      </c>
      <c r="H138" s="115">
        <f t="shared" si="4"/>
        <v>1.0068371472522089</v>
      </c>
      <c r="I138" s="115">
        <f t="shared" si="5"/>
        <v>236.27379999999999</v>
      </c>
    </row>
    <row r="139" spans="1:9" hidden="1">
      <c r="A139" s="115" t="s">
        <v>1535</v>
      </c>
      <c r="B139" s="115" t="s">
        <v>1536</v>
      </c>
      <c r="C139" s="115" t="s">
        <v>1537</v>
      </c>
      <c r="D139" s="115" t="s">
        <v>1138</v>
      </c>
      <c r="E139" s="115">
        <v>2213.3991999999998</v>
      </c>
      <c r="F139" s="674">
        <v>293.83600000000001</v>
      </c>
      <c r="G139" s="674">
        <v>295.84500000000003</v>
      </c>
      <c r="H139" s="115">
        <f t="shared" si="4"/>
        <v>1.0068371472522089</v>
      </c>
      <c r="I139" s="115">
        <f t="shared" si="5"/>
        <v>2228.5324999999998</v>
      </c>
    </row>
    <row r="140" spans="1:9" hidden="1">
      <c r="A140" s="115" t="s">
        <v>1538</v>
      </c>
      <c r="B140" s="115" t="s">
        <v>1539</v>
      </c>
      <c r="C140" s="115" t="s">
        <v>1540</v>
      </c>
      <c r="D140" s="115" t="s">
        <v>1138</v>
      </c>
      <c r="E140" s="115">
        <v>488.88479999999998</v>
      </c>
      <c r="F140" s="674">
        <v>293.83600000000001</v>
      </c>
      <c r="G140" s="674">
        <v>295.84500000000003</v>
      </c>
      <c r="H140" s="115">
        <f t="shared" si="4"/>
        <v>1.0068371472522089</v>
      </c>
      <c r="I140" s="115">
        <f t="shared" si="5"/>
        <v>492.22739999999999</v>
      </c>
    </row>
    <row r="141" spans="1:9" hidden="1">
      <c r="A141" s="115" t="s">
        <v>1541</v>
      </c>
      <c r="B141" s="115" t="s">
        <v>1542</v>
      </c>
      <c r="C141" s="115" t="s">
        <v>1543</v>
      </c>
      <c r="D141" s="115" t="s">
        <v>1138</v>
      </c>
      <c r="E141" s="115">
        <v>284.62990000000002</v>
      </c>
      <c r="F141" s="674">
        <v>293.83600000000001</v>
      </c>
      <c r="G141" s="674">
        <v>295.84500000000003</v>
      </c>
      <c r="H141" s="115">
        <f t="shared" si="4"/>
        <v>1.0068371472522089</v>
      </c>
      <c r="I141" s="115">
        <f t="shared" si="5"/>
        <v>286.57600000000002</v>
      </c>
    </row>
    <row r="142" spans="1:9" hidden="1">
      <c r="A142" s="115" t="s">
        <v>1544</v>
      </c>
      <c r="B142" s="115" t="s">
        <v>1545</v>
      </c>
      <c r="C142" s="115" t="s">
        <v>1546</v>
      </c>
      <c r="D142" s="115" t="s">
        <v>1138</v>
      </c>
      <c r="E142" s="115">
        <v>195.49510000000001</v>
      </c>
      <c r="F142" s="674">
        <v>293.83600000000001</v>
      </c>
      <c r="G142" s="674">
        <v>295.84500000000003</v>
      </c>
      <c r="H142" s="115">
        <f t="shared" si="4"/>
        <v>1.0068371472522089</v>
      </c>
      <c r="I142" s="115">
        <f t="shared" si="5"/>
        <v>196.83170000000001</v>
      </c>
    </row>
    <row r="143" spans="1:9" hidden="1">
      <c r="A143" s="115" t="s">
        <v>1547</v>
      </c>
      <c r="B143" s="115" t="s">
        <v>1548</v>
      </c>
      <c r="C143" s="115" t="s">
        <v>1549</v>
      </c>
      <c r="D143" s="115" t="s">
        <v>1138</v>
      </c>
      <c r="E143" s="115">
        <v>279.36739999999998</v>
      </c>
      <c r="F143" s="674">
        <v>293.83600000000001</v>
      </c>
      <c r="G143" s="674">
        <v>295.84500000000003</v>
      </c>
      <c r="H143" s="115">
        <f t="shared" si="4"/>
        <v>1.0068371472522089</v>
      </c>
      <c r="I143" s="115">
        <f t="shared" si="5"/>
        <v>281.27749999999997</v>
      </c>
    </row>
    <row r="144" spans="1:9" hidden="1">
      <c r="A144" s="115" t="s">
        <v>1550</v>
      </c>
      <c r="B144" s="115" t="s">
        <v>1551</v>
      </c>
      <c r="C144" s="115" t="s">
        <v>1552</v>
      </c>
      <c r="D144" s="115" t="s">
        <v>1138</v>
      </c>
      <c r="E144" s="115">
        <v>434.577</v>
      </c>
      <c r="F144" s="674">
        <v>293.83600000000001</v>
      </c>
      <c r="G144" s="674">
        <v>295.84500000000003</v>
      </c>
      <c r="H144" s="115">
        <f t="shared" si="4"/>
        <v>1.0068371472522089</v>
      </c>
      <c r="I144" s="115">
        <f t="shared" si="5"/>
        <v>437.54829999999998</v>
      </c>
    </row>
    <row r="145" spans="1:9" hidden="1">
      <c r="A145" s="115" t="s">
        <v>1553</v>
      </c>
      <c r="B145" s="115" t="s">
        <v>1554</v>
      </c>
      <c r="C145" s="115" t="s">
        <v>1555</v>
      </c>
      <c r="D145" s="115" t="s">
        <v>1138</v>
      </c>
      <c r="E145" s="115">
        <v>434.577</v>
      </c>
      <c r="F145" s="674">
        <v>293.83600000000001</v>
      </c>
      <c r="G145" s="674">
        <v>295.84500000000003</v>
      </c>
      <c r="H145" s="115">
        <f t="shared" si="4"/>
        <v>1.0068371472522089</v>
      </c>
      <c r="I145" s="115">
        <f t="shared" si="5"/>
        <v>437.54829999999998</v>
      </c>
    </row>
    <row r="146" spans="1:9" hidden="1">
      <c r="A146" s="115" t="s">
        <v>1556</v>
      </c>
      <c r="B146" s="115" t="s">
        <v>1557</v>
      </c>
      <c r="C146" s="115" t="s">
        <v>1558</v>
      </c>
      <c r="D146" s="115" t="s">
        <v>1138</v>
      </c>
      <c r="E146" s="115">
        <v>434.577</v>
      </c>
      <c r="F146" s="674">
        <v>293.83600000000001</v>
      </c>
      <c r="G146" s="674">
        <v>295.84500000000003</v>
      </c>
      <c r="H146" s="115">
        <f t="shared" si="4"/>
        <v>1.0068371472522089</v>
      </c>
      <c r="I146" s="115">
        <f t="shared" si="5"/>
        <v>437.54829999999998</v>
      </c>
    </row>
    <row r="147" spans="1:9" hidden="1">
      <c r="A147" s="115" t="s">
        <v>1559</v>
      </c>
      <c r="B147" s="115" t="s">
        <v>1560</v>
      </c>
      <c r="C147" s="115" t="s">
        <v>1561</v>
      </c>
      <c r="D147" s="115" t="s">
        <v>1138</v>
      </c>
      <c r="E147" s="115">
        <v>325.92860000000002</v>
      </c>
      <c r="F147" s="674">
        <v>293.83600000000001</v>
      </c>
      <c r="G147" s="674">
        <v>295.84500000000003</v>
      </c>
      <c r="H147" s="115">
        <f t="shared" si="4"/>
        <v>1.0068371472522089</v>
      </c>
      <c r="I147" s="115">
        <f t="shared" si="5"/>
        <v>328.15699999999998</v>
      </c>
    </row>
    <row r="148" spans="1:9" hidden="1">
      <c r="A148" s="115" t="s">
        <v>1562</v>
      </c>
      <c r="B148" s="115" t="s">
        <v>1563</v>
      </c>
      <c r="C148" s="115" t="s">
        <v>1564</v>
      </c>
      <c r="D148" s="115" t="s">
        <v>1138</v>
      </c>
      <c r="E148" s="115">
        <v>291.77179999999998</v>
      </c>
      <c r="F148" s="674">
        <v>293.83600000000001</v>
      </c>
      <c r="G148" s="674">
        <v>295.84500000000003</v>
      </c>
      <c r="H148" s="115">
        <f t="shared" si="4"/>
        <v>1.0068371472522089</v>
      </c>
      <c r="I148" s="115">
        <f t="shared" si="5"/>
        <v>293.76670000000001</v>
      </c>
    </row>
    <row r="149" spans="1:9" hidden="1">
      <c r="A149" s="115" t="s">
        <v>1565</v>
      </c>
      <c r="B149" s="115" t="s">
        <v>1566</v>
      </c>
      <c r="C149" s="115" t="s">
        <v>1567</v>
      </c>
      <c r="D149" s="115" t="s">
        <v>1138</v>
      </c>
      <c r="E149" s="115">
        <v>543.20899999999995</v>
      </c>
      <c r="F149" s="674">
        <v>293.83600000000001</v>
      </c>
      <c r="G149" s="674">
        <v>295.84500000000003</v>
      </c>
      <c r="H149" s="115">
        <f t="shared" si="4"/>
        <v>1.0068371472522089</v>
      </c>
      <c r="I149" s="115">
        <f t="shared" si="5"/>
        <v>546.923</v>
      </c>
    </row>
    <row r="150" spans="1:9" hidden="1">
      <c r="A150" s="115" t="s">
        <v>1568</v>
      </c>
      <c r="B150" s="115" t="s">
        <v>1569</v>
      </c>
      <c r="C150" s="115" t="s">
        <v>1570</v>
      </c>
      <c r="D150" s="115" t="s">
        <v>1138</v>
      </c>
      <c r="E150" s="115">
        <v>217.28030000000001</v>
      </c>
      <c r="F150" s="674">
        <v>293.83600000000001</v>
      </c>
      <c r="G150" s="674">
        <v>295.84500000000003</v>
      </c>
      <c r="H150" s="115">
        <f t="shared" si="4"/>
        <v>1.0068371472522089</v>
      </c>
      <c r="I150" s="115">
        <f t="shared" si="5"/>
        <v>218.76589999999999</v>
      </c>
    </row>
    <row r="151" spans="1:9" hidden="1">
      <c r="A151" s="115" t="s">
        <v>1571</v>
      </c>
      <c r="B151" s="115" t="s">
        <v>1572</v>
      </c>
      <c r="C151" s="115" t="s">
        <v>1573</v>
      </c>
      <c r="D151" s="115" t="s">
        <v>1138</v>
      </c>
      <c r="E151" s="115">
        <v>130.3682</v>
      </c>
      <c r="F151" s="674">
        <v>293.83600000000001</v>
      </c>
      <c r="G151" s="674">
        <v>295.84500000000003</v>
      </c>
      <c r="H151" s="115">
        <f t="shared" si="4"/>
        <v>1.0068371472522089</v>
      </c>
      <c r="I151" s="115">
        <f t="shared" si="5"/>
        <v>131.2595</v>
      </c>
    </row>
    <row r="152" spans="1:9" hidden="1">
      <c r="A152" s="115" t="s">
        <v>1574</v>
      </c>
      <c r="B152" s="115" t="s">
        <v>1575</v>
      </c>
      <c r="C152" s="115" t="s">
        <v>1576</v>
      </c>
      <c r="D152" s="115" t="s">
        <v>1138</v>
      </c>
      <c r="E152" s="115">
        <v>511.87939999999998</v>
      </c>
      <c r="F152" s="674">
        <v>293.83600000000001</v>
      </c>
      <c r="G152" s="674">
        <v>295.84500000000003</v>
      </c>
      <c r="H152" s="115">
        <f t="shared" si="4"/>
        <v>1.0068371472522089</v>
      </c>
      <c r="I152" s="115">
        <f t="shared" si="5"/>
        <v>515.37919999999997</v>
      </c>
    </row>
    <row r="153" spans="1:9" hidden="1">
      <c r="A153" s="115" t="s">
        <v>1577</v>
      </c>
      <c r="B153" s="115" t="s">
        <v>1578</v>
      </c>
      <c r="C153" s="115" t="s">
        <v>1579</v>
      </c>
      <c r="D153" s="115" t="s">
        <v>1138</v>
      </c>
      <c r="E153" s="115">
        <v>1231.8217</v>
      </c>
      <c r="F153" s="674">
        <v>293.83600000000001</v>
      </c>
      <c r="G153" s="674">
        <v>295.84500000000003</v>
      </c>
      <c r="H153" s="115">
        <f t="shared" si="4"/>
        <v>1.0068371472522089</v>
      </c>
      <c r="I153" s="115">
        <f t="shared" si="5"/>
        <v>1240.2438</v>
      </c>
    </row>
    <row r="154" spans="1:9" hidden="1">
      <c r="A154" s="115" t="s">
        <v>1580</v>
      </c>
      <c r="B154" s="115" t="s">
        <v>1581</v>
      </c>
      <c r="C154" s="115" t="s">
        <v>1582</v>
      </c>
      <c r="D154" s="115" t="s">
        <v>1138</v>
      </c>
      <c r="E154" s="115">
        <v>183.13980000000001</v>
      </c>
      <c r="F154" s="674">
        <v>293.83600000000001</v>
      </c>
      <c r="G154" s="674">
        <v>295.84500000000003</v>
      </c>
      <c r="H154" s="115">
        <f t="shared" si="4"/>
        <v>1.0068371472522089</v>
      </c>
      <c r="I154" s="115">
        <f t="shared" si="5"/>
        <v>184.392</v>
      </c>
    </row>
    <row r="155" spans="1:9" hidden="1">
      <c r="A155" s="115" t="s">
        <v>1583</v>
      </c>
      <c r="B155" s="115" t="s">
        <v>1584</v>
      </c>
      <c r="C155" s="115" t="s">
        <v>1585</v>
      </c>
      <c r="D155" s="115" t="s">
        <v>1138</v>
      </c>
      <c r="E155" s="115">
        <v>309.2097</v>
      </c>
      <c r="F155" s="674">
        <v>293.83600000000001</v>
      </c>
      <c r="G155" s="674">
        <v>295.84500000000003</v>
      </c>
      <c r="H155" s="115">
        <f t="shared" si="4"/>
        <v>1.0068371472522089</v>
      </c>
      <c r="I155" s="115">
        <f t="shared" si="5"/>
        <v>311.32380000000001</v>
      </c>
    </row>
    <row r="156" spans="1:9" hidden="1">
      <c r="A156" s="115" t="s">
        <v>1586</v>
      </c>
      <c r="B156" s="115" t="s">
        <v>1587</v>
      </c>
      <c r="C156" s="115" t="s">
        <v>1588</v>
      </c>
      <c r="D156" s="115" t="s">
        <v>1138</v>
      </c>
      <c r="E156" s="115">
        <v>2213.3991999999998</v>
      </c>
      <c r="F156" s="674">
        <v>293.83600000000001</v>
      </c>
      <c r="G156" s="674">
        <v>295.84500000000003</v>
      </c>
      <c r="H156" s="115">
        <f t="shared" si="4"/>
        <v>1.0068371472522089</v>
      </c>
      <c r="I156" s="115">
        <f t="shared" si="5"/>
        <v>2228.5324999999998</v>
      </c>
    </row>
    <row r="157" spans="1:9" hidden="1">
      <c r="A157" s="115" t="s">
        <v>1589</v>
      </c>
      <c r="B157" s="115" t="s">
        <v>1590</v>
      </c>
      <c r="C157" s="115" t="s">
        <v>1591</v>
      </c>
      <c r="D157" s="115" t="s">
        <v>1138</v>
      </c>
      <c r="E157" s="115">
        <v>388.08109999999999</v>
      </c>
      <c r="F157" s="674">
        <v>293.83600000000001</v>
      </c>
      <c r="G157" s="674">
        <v>295.84500000000003</v>
      </c>
      <c r="H157" s="115">
        <f t="shared" si="4"/>
        <v>1.0068371472522089</v>
      </c>
      <c r="I157" s="115">
        <f t="shared" si="5"/>
        <v>390.73450000000003</v>
      </c>
    </row>
    <row r="158" spans="1:9" hidden="1">
      <c r="A158" s="115" t="s">
        <v>1592</v>
      </c>
      <c r="B158" s="115" t="s">
        <v>1593</v>
      </c>
      <c r="C158" s="115" t="s">
        <v>1594</v>
      </c>
      <c r="D158" s="115" t="s">
        <v>1138</v>
      </c>
      <c r="E158" s="115">
        <v>193.73</v>
      </c>
      <c r="F158" s="674">
        <v>293.83600000000001</v>
      </c>
      <c r="G158" s="674">
        <v>295.84500000000003</v>
      </c>
      <c r="H158" s="115">
        <f t="shared" si="4"/>
        <v>1.0068371472522089</v>
      </c>
      <c r="I158" s="115">
        <f t="shared" si="5"/>
        <v>195.05459999999999</v>
      </c>
    </row>
    <row r="159" spans="1:9" hidden="1">
      <c r="A159" s="115" t="s">
        <v>1595</v>
      </c>
      <c r="B159" s="115" t="s">
        <v>1596</v>
      </c>
      <c r="C159" s="115" t="s">
        <v>1597</v>
      </c>
      <c r="D159" s="115" t="s">
        <v>1138</v>
      </c>
      <c r="E159" s="115">
        <v>55.337400000000002</v>
      </c>
      <c r="F159" s="674">
        <v>293.83600000000001</v>
      </c>
      <c r="G159" s="674">
        <v>295.84500000000003</v>
      </c>
      <c r="H159" s="115">
        <f t="shared" si="4"/>
        <v>1.0068371472522089</v>
      </c>
      <c r="I159" s="115">
        <f t="shared" si="5"/>
        <v>55.715699999999998</v>
      </c>
    </row>
    <row r="160" spans="1:9" hidden="1">
      <c r="A160" s="115" t="s">
        <v>1598</v>
      </c>
      <c r="B160" s="115" t="s">
        <v>1599</v>
      </c>
      <c r="C160" s="115" t="s">
        <v>1600</v>
      </c>
      <c r="D160" s="115" t="s">
        <v>1138</v>
      </c>
      <c r="E160" s="115">
        <v>66.418000000000006</v>
      </c>
      <c r="F160" s="674">
        <v>293.83600000000001</v>
      </c>
      <c r="G160" s="674">
        <v>295.84500000000003</v>
      </c>
      <c r="H160" s="115">
        <f t="shared" si="4"/>
        <v>1.0068371472522089</v>
      </c>
      <c r="I160" s="115">
        <f t="shared" si="5"/>
        <v>66.872100000000003</v>
      </c>
    </row>
    <row r="161" spans="1:9" hidden="1">
      <c r="A161" s="115" t="s">
        <v>1601</v>
      </c>
      <c r="B161" s="115" t="s">
        <v>1602</v>
      </c>
      <c r="C161" s="115" t="s">
        <v>1603</v>
      </c>
      <c r="D161" s="115" t="s">
        <v>1138</v>
      </c>
      <c r="E161" s="115">
        <v>193.3272</v>
      </c>
      <c r="F161" s="674">
        <v>293.83600000000001</v>
      </c>
      <c r="G161" s="674">
        <v>295.84500000000003</v>
      </c>
      <c r="H161" s="115">
        <f t="shared" si="4"/>
        <v>1.0068371472522089</v>
      </c>
      <c r="I161" s="115">
        <f t="shared" si="5"/>
        <v>194.649</v>
      </c>
    </row>
    <row r="162" spans="1:9" hidden="1">
      <c r="A162" s="115" t="s">
        <v>1604</v>
      </c>
      <c r="B162" s="115" t="s">
        <v>1605</v>
      </c>
      <c r="C162" s="115" t="s">
        <v>1606</v>
      </c>
      <c r="D162" s="115" t="s">
        <v>1138</v>
      </c>
      <c r="E162" s="115">
        <v>193.3272</v>
      </c>
      <c r="F162" s="674">
        <v>293.83600000000001</v>
      </c>
      <c r="G162" s="674">
        <v>295.84500000000003</v>
      </c>
      <c r="H162" s="115">
        <f t="shared" si="4"/>
        <v>1.0068371472522089</v>
      </c>
      <c r="I162" s="115">
        <f t="shared" si="5"/>
        <v>194.649</v>
      </c>
    </row>
    <row r="163" spans="1:9" hidden="1">
      <c r="A163" s="115" t="s">
        <v>1607</v>
      </c>
      <c r="B163" s="115" t="s">
        <v>1608</v>
      </c>
      <c r="C163" s="115" t="s">
        <v>1609</v>
      </c>
      <c r="D163" s="115" t="s">
        <v>1138</v>
      </c>
      <c r="E163" s="115">
        <v>118.0581</v>
      </c>
      <c r="F163" s="674">
        <v>293.83600000000001</v>
      </c>
      <c r="G163" s="674">
        <v>295.84500000000003</v>
      </c>
      <c r="H163" s="115">
        <f t="shared" si="4"/>
        <v>1.0068371472522089</v>
      </c>
      <c r="I163" s="115">
        <f t="shared" si="5"/>
        <v>118.8653</v>
      </c>
    </row>
    <row r="164" spans="1:9" hidden="1">
      <c r="A164" s="115" t="s">
        <v>1610</v>
      </c>
      <c r="B164" s="115" t="s">
        <v>1611</v>
      </c>
      <c r="C164" s="115" t="s">
        <v>1612</v>
      </c>
      <c r="D164" s="115" t="s">
        <v>1138</v>
      </c>
      <c r="E164" s="115">
        <v>4258.6778999999997</v>
      </c>
      <c r="F164" s="674">
        <v>293.83600000000001</v>
      </c>
      <c r="G164" s="674">
        <v>295.84500000000003</v>
      </c>
      <c r="H164" s="115">
        <f t="shared" si="4"/>
        <v>1.0068371472522089</v>
      </c>
      <c r="I164" s="115">
        <f t="shared" si="5"/>
        <v>4287.7951000000003</v>
      </c>
    </row>
    <row r="165" spans="1:9" hidden="1">
      <c r="A165" s="115" t="s">
        <v>1613</v>
      </c>
      <c r="B165" s="115" t="s">
        <v>1614</v>
      </c>
      <c r="C165" s="115" t="s">
        <v>1615</v>
      </c>
      <c r="D165" s="115" t="s">
        <v>1138</v>
      </c>
      <c r="E165" s="115">
        <v>220.5162</v>
      </c>
      <c r="F165" s="674">
        <v>293.83600000000001</v>
      </c>
      <c r="G165" s="674">
        <v>295.84500000000003</v>
      </c>
      <c r="H165" s="115">
        <f t="shared" si="4"/>
        <v>1.0068371472522089</v>
      </c>
      <c r="I165" s="115">
        <f t="shared" si="5"/>
        <v>222.0239</v>
      </c>
    </row>
    <row r="166" spans="1:9" hidden="1">
      <c r="A166" s="115" t="s">
        <v>1616</v>
      </c>
      <c r="B166" s="115" t="s">
        <v>1617</v>
      </c>
      <c r="C166" s="115" t="s">
        <v>1618</v>
      </c>
      <c r="D166" s="115" t="s">
        <v>1138</v>
      </c>
      <c r="E166" s="115">
        <v>220.5162</v>
      </c>
      <c r="F166" s="674">
        <v>293.83600000000001</v>
      </c>
      <c r="G166" s="674">
        <v>295.84500000000003</v>
      </c>
      <c r="H166" s="115">
        <f t="shared" si="4"/>
        <v>1.0068371472522089</v>
      </c>
      <c r="I166" s="115">
        <f t="shared" si="5"/>
        <v>222.0239</v>
      </c>
    </row>
    <row r="167" spans="1:9" hidden="1">
      <c r="A167" s="115" t="s">
        <v>1619</v>
      </c>
      <c r="B167" s="115" t="s">
        <v>1620</v>
      </c>
      <c r="C167" s="115" t="s">
        <v>1621</v>
      </c>
      <c r="D167" s="115" t="s">
        <v>1138</v>
      </c>
      <c r="E167" s="115">
        <v>511.87939999999998</v>
      </c>
      <c r="F167" s="674">
        <v>293.83600000000001</v>
      </c>
      <c r="G167" s="674">
        <v>295.84500000000003</v>
      </c>
      <c r="H167" s="115">
        <f t="shared" si="4"/>
        <v>1.0068371472522089</v>
      </c>
      <c r="I167" s="115">
        <f t="shared" si="5"/>
        <v>515.37919999999997</v>
      </c>
    </row>
    <row r="168" spans="1:9" hidden="1">
      <c r="A168" s="115" t="s">
        <v>1622</v>
      </c>
      <c r="B168" s="115" t="s">
        <v>1623</v>
      </c>
      <c r="C168" s="115" t="s">
        <v>1624</v>
      </c>
      <c r="D168" s="115" t="s">
        <v>1138</v>
      </c>
      <c r="E168" s="115">
        <v>195.49510000000001</v>
      </c>
      <c r="F168" s="674">
        <v>293.83600000000001</v>
      </c>
      <c r="G168" s="674">
        <v>295.84500000000003</v>
      </c>
      <c r="H168" s="115">
        <f t="shared" si="4"/>
        <v>1.0068371472522089</v>
      </c>
      <c r="I168" s="115">
        <f t="shared" si="5"/>
        <v>196.83170000000001</v>
      </c>
    </row>
    <row r="169" spans="1:9" hidden="1">
      <c r="A169" s="115" t="s">
        <v>1625</v>
      </c>
      <c r="B169" s="115" t="s">
        <v>1626</v>
      </c>
      <c r="C169" s="115" t="s">
        <v>1627</v>
      </c>
      <c r="D169" s="115" t="s">
        <v>1138</v>
      </c>
      <c r="E169" s="115">
        <v>511.87939999999998</v>
      </c>
      <c r="F169" s="674">
        <v>293.83600000000001</v>
      </c>
      <c r="G169" s="674">
        <v>295.84500000000003</v>
      </c>
      <c r="H169" s="115">
        <f t="shared" si="4"/>
        <v>1.0068371472522089</v>
      </c>
      <c r="I169" s="115">
        <f t="shared" si="5"/>
        <v>515.37919999999997</v>
      </c>
    </row>
    <row r="170" spans="1:9" hidden="1">
      <c r="A170" s="115" t="s">
        <v>1628</v>
      </c>
      <c r="B170" s="115" t="s">
        <v>1629</v>
      </c>
      <c r="C170" s="115" t="s">
        <v>1630</v>
      </c>
      <c r="D170" s="115" t="s">
        <v>1138</v>
      </c>
      <c r="E170" s="115">
        <v>1231.8217</v>
      </c>
      <c r="F170" s="674">
        <v>293.83600000000001</v>
      </c>
      <c r="G170" s="674">
        <v>295.84500000000003</v>
      </c>
      <c r="H170" s="115">
        <f t="shared" si="4"/>
        <v>1.0068371472522089</v>
      </c>
      <c r="I170" s="115">
        <f t="shared" si="5"/>
        <v>1240.2438</v>
      </c>
    </row>
    <row r="171" spans="1:9" hidden="1">
      <c r="A171" s="115" t="s">
        <v>1631</v>
      </c>
      <c r="B171" s="115" t="s">
        <v>1632</v>
      </c>
      <c r="C171" s="115" t="s">
        <v>1633</v>
      </c>
      <c r="D171" s="115" t="s">
        <v>1138</v>
      </c>
      <c r="E171" s="115">
        <v>823.8184</v>
      </c>
      <c r="F171" s="674">
        <v>293.83600000000001</v>
      </c>
      <c r="G171" s="674">
        <v>295.84500000000003</v>
      </c>
      <c r="H171" s="115">
        <f t="shared" si="4"/>
        <v>1.0068371472522089</v>
      </c>
      <c r="I171" s="115">
        <f t="shared" si="5"/>
        <v>829.45100000000002</v>
      </c>
    </row>
    <row r="172" spans="1:9" hidden="1">
      <c r="A172" s="115" t="s">
        <v>1634</v>
      </c>
      <c r="B172" s="115" t="s">
        <v>1635</v>
      </c>
      <c r="C172" s="115" t="s">
        <v>1636</v>
      </c>
      <c r="D172" s="115" t="s">
        <v>1138</v>
      </c>
      <c r="E172" s="115">
        <v>220.5162</v>
      </c>
      <c r="F172" s="674">
        <v>293.83600000000001</v>
      </c>
      <c r="G172" s="674">
        <v>295.84500000000003</v>
      </c>
      <c r="H172" s="115">
        <f t="shared" si="4"/>
        <v>1.0068371472522089</v>
      </c>
      <c r="I172" s="115">
        <f t="shared" si="5"/>
        <v>222.0239</v>
      </c>
    </row>
    <row r="173" spans="1:9" hidden="1">
      <c r="A173" s="115" t="s">
        <v>1637</v>
      </c>
      <c r="B173" s="115" t="s">
        <v>1638</v>
      </c>
      <c r="C173" s="115" t="s">
        <v>1639</v>
      </c>
      <c r="D173" s="115" t="s">
        <v>1138</v>
      </c>
      <c r="E173" s="115">
        <v>1198.8742</v>
      </c>
      <c r="F173" s="674">
        <v>293.83600000000001</v>
      </c>
      <c r="G173" s="674">
        <v>295.84500000000003</v>
      </c>
      <c r="H173" s="115">
        <f t="shared" si="4"/>
        <v>1.0068371472522089</v>
      </c>
      <c r="I173" s="115">
        <f t="shared" si="5"/>
        <v>1207.0710999999999</v>
      </c>
    </row>
    <row r="174" spans="1:9" hidden="1">
      <c r="A174" s="115" t="s">
        <v>1640</v>
      </c>
      <c r="B174" s="115" t="s">
        <v>1641</v>
      </c>
      <c r="C174" s="115" t="s">
        <v>1642</v>
      </c>
      <c r="D174" s="115" t="s">
        <v>1138</v>
      </c>
      <c r="E174" s="115">
        <v>184.62700000000001</v>
      </c>
      <c r="F174" s="674">
        <v>293.83600000000001</v>
      </c>
      <c r="G174" s="674">
        <v>295.84500000000003</v>
      </c>
      <c r="H174" s="115">
        <f t="shared" si="4"/>
        <v>1.0068371472522089</v>
      </c>
      <c r="I174" s="115">
        <f t="shared" si="5"/>
        <v>185.88929999999999</v>
      </c>
    </row>
    <row r="175" spans="1:9" hidden="1">
      <c r="A175" s="115" t="s">
        <v>1643</v>
      </c>
      <c r="B175" s="115" t="s">
        <v>1644</v>
      </c>
      <c r="C175" s="115" t="s">
        <v>1645</v>
      </c>
      <c r="D175" s="115" t="s">
        <v>1138</v>
      </c>
      <c r="E175" s="115">
        <v>184.62700000000001</v>
      </c>
      <c r="F175" s="674">
        <v>293.83600000000001</v>
      </c>
      <c r="G175" s="674">
        <v>295.84500000000003</v>
      </c>
      <c r="H175" s="115">
        <f t="shared" si="4"/>
        <v>1.0068371472522089</v>
      </c>
      <c r="I175" s="115">
        <f t="shared" si="5"/>
        <v>185.88929999999999</v>
      </c>
    </row>
    <row r="176" spans="1:9" hidden="1">
      <c r="A176" s="115" t="s">
        <v>1646</v>
      </c>
      <c r="B176" s="115" t="s">
        <v>1647</v>
      </c>
      <c r="C176" s="115" t="s">
        <v>1648</v>
      </c>
      <c r="D176" s="115" t="s">
        <v>1138</v>
      </c>
      <c r="E176" s="115">
        <v>184.62700000000001</v>
      </c>
      <c r="F176" s="674">
        <v>293.83600000000001</v>
      </c>
      <c r="G176" s="674">
        <v>295.84500000000003</v>
      </c>
      <c r="H176" s="115">
        <f t="shared" si="4"/>
        <v>1.0068371472522089</v>
      </c>
      <c r="I176" s="115">
        <f t="shared" si="5"/>
        <v>185.88929999999999</v>
      </c>
    </row>
    <row r="177" spans="1:9" hidden="1">
      <c r="A177" s="115" t="s">
        <v>1649</v>
      </c>
      <c r="B177" s="115" t="s">
        <v>1650</v>
      </c>
      <c r="C177" s="115" t="s">
        <v>1651</v>
      </c>
      <c r="D177" s="115" t="s">
        <v>1138</v>
      </c>
      <c r="E177" s="115">
        <v>184.62700000000001</v>
      </c>
      <c r="F177" s="674">
        <v>293.83600000000001</v>
      </c>
      <c r="G177" s="674">
        <v>295.84500000000003</v>
      </c>
      <c r="H177" s="115">
        <f t="shared" si="4"/>
        <v>1.0068371472522089</v>
      </c>
      <c r="I177" s="115">
        <f t="shared" si="5"/>
        <v>185.88929999999999</v>
      </c>
    </row>
    <row r="178" spans="1:9" hidden="1">
      <c r="A178" s="115" t="s">
        <v>1652</v>
      </c>
      <c r="B178" s="115" t="s">
        <v>1653</v>
      </c>
      <c r="C178" s="115" t="s">
        <v>1654</v>
      </c>
      <c r="D178" s="115" t="s">
        <v>1138</v>
      </c>
      <c r="E178" s="115">
        <v>184.62700000000001</v>
      </c>
      <c r="F178" s="674">
        <v>293.83600000000001</v>
      </c>
      <c r="G178" s="674">
        <v>295.84500000000003</v>
      </c>
      <c r="H178" s="115">
        <f t="shared" si="4"/>
        <v>1.0068371472522089</v>
      </c>
      <c r="I178" s="115">
        <f t="shared" si="5"/>
        <v>185.88929999999999</v>
      </c>
    </row>
    <row r="179" spans="1:9" hidden="1">
      <c r="A179" s="115" t="s">
        <v>1655</v>
      </c>
      <c r="B179" s="115" t="s">
        <v>1656</v>
      </c>
      <c r="C179" s="115" t="s">
        <v>1657</v>
      </c>
      <c r="D179" s="115" t="s">
        <v>1138</v>
      </c>
      <c r="E179" s="115">
        <v>184.62700000000001</v>
      </c>
      <c r="F179" s="674">
        <v>293.83600000000001</v>
      </c>
      <c r="G179" s="674">
        <v>295.84500000000003</v>
      </c>
      <c r="H179" s="115">
        <f t="shared" si="4"/>
        <v>1.0068371472522089</v>
      </c>
      <c r="I179" s="115">
        <f t="shared" si="5"/>
        <v>185.88929999999999</v>
      </c>
    </row>
    <row r="180" spans="1:9" hidden="1">
      <c r="A180" s="115" t="s">
        <v>1658</v>
      </c>
      <c r="B180" s="115" t="s">
        <v>1659</v>
      </c>
      <c r="C180" s="115" t="s">
        <v>1660</v>
      </c>
      <c r="D180" s="115" t="s">
        <v>1138</v>
      </c>
      <c r="E180" s="115">
        <v>184.62700000000001</v>
      </c>
      <c r="F180" s="674">
        <v>293.83600000000001</v>
      </c>
      <c r="G180" s="674">
        <v>295.84500000000003</v>
      </c>
      <c r="H180" s="115">
        <f t="shared" si="4"/>
        <v>1.0068371472522089</v>
      </c>
      <c r="I180" s="115">
        <f t="shared" si="5"/>
        <v>185.88929999999999</v>
      </c>
    </row>
    <row r="181" spans="1:9" hidden="1">
      <c r="A181" s="115" t="s">
        <v>1661</v>
      </c>
      <c r="B181" s="115" t="s">
        <v>1662</v>
      </c>
      <c r="C181" s="115" t="s">
        <v>1663</v>
      </c>
      <c r="D181" s="115" t="s">
        <v>1138</v>
      </c>
      <c r="E181" s="115">
        <v>184.62700000000001</v>
      </c>
      <c r="F181" s="674">
        <v>293.83600000000001</v>
      </c>
      <c r="G181" s="674">
        <v>295.84500000000003</v>
      </c>
      <c r="H181" s="115">
        <f t="shared" si="4"/>
        <v>1.0068371472522089</v>
      </c>
      <c r="I181" s="115">
        <f t="shared" si="5"/>
        <v>185.88929999999999</v>
      </c>
    </row>
    <row r="182" spans="1:9" hidden="1">
      <c r="A182" s="115" t="s">
        <v>1664</v>
      </c>
      <c r="B182" s="115" t="s">
        <v>1665</v>
      </c>
      <c r="C182" s="115" t="s">
        <v>1666</v>
      </c>
      <c r="D182" s="115" t="s">
        <v>1138</v>
      </c>
      <c r="E182" s="115">
        <v>184.62700000000001</v>
      </c>
      <c r="F182" s="674">
        <v>293.83600000000001</v>
      </c>
      <c r="G182" s="674">
        <v>295.84500000000003</v>
      </c>
      <c r="H182" s="115">
        <f t="shared" si="4"/>
        <v>1.0068371472522089</v>
      </c>
      <c r="I182" s="115">
        <f t="shared" si="5"/>
        <v>185.88929999999999</v>
      </c>
    </row>
    <row r="183" spans="1:9" hidden="1">
      <c r="A183" s="115" t="s">
        <v>1667</v>
      </c>
      <c r="B183" s="115" t="s">
        <v>1668</v>
      </c>
      <c r="C183" s="115" t="s">
        <v>1669</v>
      </c>
      <c r="D183" s="115" t="s">
        <v>1138</v>
      </c>
      <c r="E183" s="115">
        <v>184.62700000000001</v>
      </c>
      <c r="F183" s="674">
        <v>293.83600000000001</v>
      </c>
      <c r="G183" s="674">
        <v>295.84500000000003</v>
      </c>
      <c r="H183" s="115">
        <f t="shared" si="4"/>
        <v>1.0068371472522089</v>
      </c>
      <c r="I183" s="115">
        <f t="shared" si="5"/>
        <v>185.88929999999999</v>
      </c>
    </row>
    <row r="184" spans="1:9" hidden="1">
      <c r="A184" s="115" t="s">
        <v>1670</v>
      </c>
      <c r="B184" s="115" t="s">
        <v>1671</v>
      </c>
      <c r="C184" s="115" t="s">
        <v>1672</v>
      </c>
      <c r="D184" s="115" t="s">
        <v>1138</v>
      </c>
      <c r="E184" s="115">
        <v>184.62700000000001</v>
      </c>
      <c r="F184" s="674">
        <v>293.83600000000001</v>
      </c>
      <c r="G184" s="674">
        <v>295.84500000000003</v>
      </c>
      <c r="H184" s="115">
        <f t="shared" si="4"/>
        <v>1.0068371472522089</v>
      </c>
      <c r="I184" s="115">
        <f t="shared" si="5"/>
        <v>185.88929999999999</v>
      </c>
    </row>
    <row r="185" spans="1:9" hidden="1">
      <c r="A185" s="115" t="s">
        <v>1673</v>
      </c>
      <c r="B185" s="115" t="s">
        <v>1674</v>
      </c>
      <c r="C185" s="115" t="s">
        <v>1675</v>
      </c>
      <c r="D185" s="115" t="s">
        <v>1138</v>
      </c>
      <c r="E185" s="115">
        <v>184.62700000000001</v>
      </c>
      <c r="F185" s="674">
        <v>293.83600000000001</v>
      </c>
      <c r="G185" s="674">
        <v>295.84500000000003</v>
      </c>
      <c r="H185" s="115">
        <f t="shared" si="4"/>
        <v>1.0068371472522089</v>
      </c>
      <c r="I185" s="115">
        <f t="shared" si="5"/>
        <v>185.88929999999999</v>
      </c>
    </row>
    <row r="186" spans="1:9" hidden="1">
      <c r="A186" s="115" t="s">
        <v>1676</v>
      </c>
      <c r="B186" s="115" t="s">
        <v>1677</v>
      </c>
      <c r="C186" s="115" t="s">
        <v>1678</v>
      </c>
      <c r="D186" s="115" t="s">
        <v>1138</v>
      </c>
      <c r="E186" s="115">
        <v>184.62700000000001</v>
      </c>
      <c r="F186" s="674">
        <v>293.83600000000001</v>
      </c>
      <c r="G186" s="674">
        <v>295.84500000000003</v>
      </c>
      <c r="H186" s="115">
        <f t="shared" si="4"/>
        <v>1.0068371472522089</v>
      </c>
      <c r="I186" s="115">
        <f t="shared" si="5"/>
        <v>185.88929999999999</v>
      </c>
    </row>
    <row r="187" spans="1:9" hidden="1">
      <c r="A187" s="115" t="s">
        <v>1679</v>
      </c>
      <c r="B187" s="115" t="s">
        <v>1680</v>
      </c>
      <c r="C187" s="115" t="s">
        <v>1681</v>
      </c>
      <c r="D187" s="115" t="s">
        <v>1138</v>
      </c>
      <c r="E187" s="115">
        <v>184.62700000000001</v>
      </c>
      <c r="F187" s="674">
        <v>293.83600000000001</v>
      </c>
      <c r="G187" s="674">
        <v>295.84500000000003</v>
      </c>
      <c r="H187" s="115">
        <f t="shared" si="4"/>
        <v>1.0068371472522089</v>
      </c>
      <c r="I187" s="115">
        <f t="shared" si="5"/>
        <v>185.88929999999999</v>
      </c>
    </row>
    <row r="188" spans="1:9" hidden="1">
      <c r="A188" s="115" t="s">
        <v>1682</v>
      </c>
      <c r="B188" s="115" t="s">
        <v>1683</v>
      </c>
      <c r="C188" s="115" t="s">
        <v>1684</v>
      </c>
      <c r="D188" s="115" t="s">
        <v>1138</v>
      </c>
      <c r="E188" s="115">
        <v>184.62700000000001</v>
      </c>
      <c r="F188" s="674">
        <v>293.83600000000001</v>
      </c>
      <c r="G188" s="674">
        <v>295.84500000000003</v>
      </c>
      <c r="H188" s="115">
        <f t="shared" si="4"/>
        <v>1.0068371472522089</v>
      </c>
      <c r="I188" s="115">
        <f t="shared" si="5"/>
        <v>185.88929999999999</v>
      </c>
    </row>
    <row r="189" spans="1:9" hidden="1">
      <c r="A189" s="115" t="s">
        <v>1685</v>
      </c>
      <c r="B189" s="115" t="s">
        <v>1686</v>
      </c>
      <c r="C189" s="115" t="s">
        <v>1687</v>
      </c>
      <c r="D189" s="115" t="s">
        <v>1138</v>
      </c>
      <c r="E189" s="115">
        <v>184.62700000000001</v>
      </c>
      <c r="F189" s="674">
        <v>293.83600000000001</v>
      </c>
      <c r="G189" s="674">
        <v>295.84500000000003</v>
      </c>
      <c r="H189" s="115">
        <f t="shared" si="4"/>
        <v>1.0068371472522089</v>
      </c>
      <c r="I189" s="115">
        <f t="shared" si="5"/>
        <v>185.88929999999999</v>
      </c>
    </row>
    <row r="190" spans="1:9" hidden="1">
      <c r="A190" s="115" t="s">
        <v>1688</v>
      </c>
      <c r="B190" s="115" t="s">
        <v>1689</v>
      </c>
      <c r="C190" s="115" t="s">
        <v>1690</v>
      </c>
      <c r="D190" s="115" t="s">
        <v>1138</v>
      </c>
      <c r="E190" s="115">
        <v>3860.3987000000002</v>
      </c>
      <c r="F190" s="674">
        <v>293.83600000000001</v>
      </c>
      <c r="G190" s="674">
        <v>295.84500000000003</v>
      </c>
      <c r="H190" s="115">
        <f t="shared" si="4"/>
        <v>1.0068371472522089</v>
      </c>
      <c r="I190" s="115">
        <f t="shared" si="5"/>
        <v>3886.7928000000002</v>
      </c>
    </row>
    <row r="191" spans="1:9" hidden="1">
      <c r="A191" s="115" t="s">
        <v>1691</v>
      </c>
      <c r="B191" s="115" t="s">
        <v>1692</v>
      </c>
      <c r="C191" s="115" t="s">
        <v>1693</v>
      </c>
      <c r="D191" s="115" t="s">
        <v>1694</v>
      </c>
      <c r="E191" s="115">
        <v>180.69649999999999</v>
      </c>
      <c r="F191" s="674">
        <v>293.83600000000001</v>
      </c>
      <c r="G191" s="674">
        <v>295.84500000000003</v>
      </c>
      <c r="H191" s="115">
        <f t="shared" si="4"/>
        <v>1.0068371472522089</v>
      </c>
      <c r="I191" s="115">
        <f t="shared" si="5"/>
        <v>181.93190000000001</v>
      </c>
    </row>
    <row r="192" spans="1:9" hidden="1">
      <c r="A192" s="115" t="s">
        <v>1695</v>
      </c>
      <c r="B192" s="115" t="s">
        <v>1696</v>
      </c>
      <c r="C192" s="115" t="s">
        <v>1697</v>
      </c>
      <c r="D192" s="115" t="s">
        <v>1694</v>
      </c>
      <c r="E192" s="115">
        <v>187.6464</v>
      </c>
      <c r="F192" s="674">
        <v>293.83600000000001</v>
      </c>
      <c r="G192" s="674">
        <v>295.84500000000003</v>
      </c>
      <c r="H192" s="115">
        <f t="shared" si="4"/>
        <v>1.0068371472522089</v>
      </c>
      <c r="I192" s="115">
        <f t="shared" si="5"/>
        <v>188.92939999999999</v>
      </c>
    </row>
    <row r="193" spans="1:9" hidden="1">
      <c r="A193" s="115" t="s">
        <v>1698</v>
      </c>
      <c r="B193" s="115" t="s">
        <v>1699</v>
      </c>
      <c r="C193" s="115" t="s">
        <v>1700</v>
      </c>
      <c r="D193" s="115" t="s">
        <v>1694</v>
      </c>
      <c r="E193" s="115">
        <v>208.49600000000001</v>
      </c>
      <c r="F193" s="674">
        <v>293.83600000000001</v>
      </c>
      <c r="G193" s="674">
        <v>295.84500000000003</v>
      </c>
      <c r="H193" s="115">
        <f t="shared" si="4"/>
        <v>1.0068371472522089</v>
      </c>
      <c r="I193" s="115">
        <f t="shared" si="5"/>
        <v>209.92150000000001</v>
      </c>
    </row>
    <row r="194" spans="1:9" hidden="1">
      <c r="A194" s="115" t="s">
        <v>1701</v>
      </c>
      <c r="B194" s="115" t="s">
        <v>1702</v>
      </c>
      <c r="C194" s="115" t="s">
        <v>1703</v>
      </c>
      <c r="D194" s="115" t="s">
        <v>1138</v>
      </c>
      <c r="E194" s="115">
        <v>110.2826</v>
      </c>
      <c r="F194" s="674">
        <v>293.83600000000001</v>
      </c>
      <c r="G194" s="674">
        <v>295.84500000000003</v>
      </c>
      <c r="H194" s="115">
        <f t="shared" si="4"/>
        <v>1.0068371472522089</v>
      </c>
      <c r="I194" s="115">
        <f t="shared" si="5"/>
        <v>111.03660000000001</v>
      </c>
    </row>
    <row r="195" spans="1:9" hidden="1">
      <c r="A195" s="115" t="s">
        <v>1704</v>
      </c>
      <c r="B195" s="115" t="s">
        <v>1705</v>
      </c>
      <c r="C195" s="115" t="s">
        <v>1706</v>
      </c>
      <c r="D195" s="115" t="s">
        <v>1138</v>
      </c>
      <c r="E195" s="115">
        <v>126.62560000000001</v>
      </c>
      <c r="F195" s="674">
        <v>293.83600000000001</v>
      </c>
      <c r="G195" s="674">
        <v>295.84500000000003</v>
      </c>
      <c r="H195" s="115">
        <f t="shared" si="4"/>
        <v>1.0068371472522089</v>
      </c>
      <c r="I195" s="115">
        <f t="shared" si="5"/>
        <v>127.4914</v>
      </c>
    </row>
    <row r="196" spans="1:9" hidden="1">
      <c r="A196" s="115" t="s">
        <v>1707</v>
      </c>
      <c r="B196" s="115" t="s">
        <v>1708</v>
      </c>
      <c r="C196" s="115" t="s">
        <v>1709</v>
      </c>
      <c r="D196" s="115" t="s">
        <v>1138</v>
      </c>
      <c r="E196" s="115">
        <v>183.8262</v>
      </c>
      <c r="F196" s="674">
        <v>293.83600000000001</v>
      </c>
      <c r="G196" s="674">
        <v>295.84500000000003</v>
      </c>
      <c r="H196" s="115">
        <f t="shared" si="4"/>
        <v>1.0068371472522089</v>
      </c>
      <c r="I196" s="115">
        <f t="shared" si="5"/>
        <v>185.083</v>
      </c>
    </row>
    <row r="197" spans="1:9" hidden="1">
      <c r="A197" s="115" t="s">
        <v>1710</v>
      </c>
      <c r="B197" s="115" t="s">
        <v>1711</v>
      </c>
      <c r="C197" s="115" t="s">
        <v>1712</v>
      </c>
      <c r="D197" s="115" t="s">
        <v>1138</v>
      </c>
      <c r="E197" s="115">
        <v>220.58160000000001</v>
      </c>
      <c r="F197" s="674">
        <v>293.83600000000001</v>
      </c>
      <c r="G197" s="674">
        <v>295.84500000000003</v>
      </c>
      <c r="H197" s="115">
        <f t="shared" ref="H197:H260" si="6">G197/F197</f>
        <v>1.0068371472522089</v>
      </c>
      <c r="I197" s="115">
        <f t="shared" ref="I197:I260" si="7">ROUND(H197*E197,4)</f>
        <v>222.08969999999999</v>
      </c>
    </row>
    <row r="198" spans="1:9" hidden="1">
      <c r="A198" s="115" t="s">
        <v>1713</v>
      </c>
      <c r="B198" s="115" t="s">
        <v>1714</v>
      </c>
      <c r="C198" s="115" t="s">
        <v>1715</v>
      </c>
      <c r="D198" s="115" t="s">
        <v>1138</v>
      </c>
      <c r="E198" s="115">
        <v>264.70769999999999</v>
      </c>
      <c r="F198" s="674">
        <v>293.83600000000001</v>
      </c>
      <c r="G198" s="674">
        <v>295.84500000000003</v>
      </c>
      <c r="H198" s="115">
        <f t="shared" si="6"/>
        <v>1.0068371472522089</v>
      </c>
      <c r="I198" s="115">
        <f t="shared" si="7"/>
        <v>266.51749999999998</v>
      </c>
    </row>
    <row r="199" spans="1:9" hidden="1">
      <c r="A199" s="115" t="s">
        <v>1716</v>
      </c>
      <c r="B199" s="115" t="s">
        <v>1717</v>
      </c>
      <c r="C199" s="115" t="s">
        <v>1718</v>
      </c>
      <c r="D199" s="115" t="s">
        <v>1138</v>
      </c>
      <c r="E199" s="115">
        <v>317.64269999999999</v>
      </c>
      <c r="F199" s="674">
        <v>293.83600000000001</v>
      </c>
      <c r="G199" s="674">
        <v>295.84500000000003</v>
      </c>
      <c r="H199" s="115">
        <f t="shared" si="6"/>
        <v>1.0068371472522089</v>
      </c>
      <c r="I199" s="115">
        <f t="shared" si="7"/>
        <v>319.81450000000001</v>
      </c>
    </row>
    <row r="200" spans="1:9" hidden="1">
      <c r="A200" s="115" t="s">
        <v>1719</v>
      </c>
      <c r="B200" s="115" t="s">
        <v>1720</v>
      </c>
      <c r="C200" s="115" t="s">
        <v>1721</v>
      </c>
      <c r="D200" s="115" t="s">
        <v>1138</v>
      </c>
      <c r="E200" s="115">
        <v>549.452</v>
      </c>
      <c r="F200" s="674">
        <v>293.83600000000001</v>
      </c>
      <c r="G200" s="674">
        <v>295.84500000000003</v>
      </c>
      <c r="H200" s="115">
        <f t="shared" si="6"/>
        <v>1.0068371472522089</v>
      </c>
      <c r="I200" s="115">
        <f t="shared" si="7"/>
        <v>553.20870000000002</v>
      </c>
    </row>
    <row r="201" spans="1:9" hidden="1">
      <c r="A201" s="115" t="s">
        <v>1722</v>
      </c>
      <c r="B201" s="115" t="s">
        <v>1723</v>
      </c>
      <c r="C201" s="115" t="s">
        <v>1724</v>
      </c>
      <c r="D201" s="115" t="s">
        <v>1138</v>
      </c>
      <c r="E201" s="115">
        <v>120.1865</v>
      </c>
      <c r="F201" s="674">
        <v>293.83600000000001</v>
      </c>
      <c r="G201" s="674">
        <v>295.84500000000003</v>
      </c>
      <c r="H201" s="115">
        <f t="shared" si="6"/>
        <v>1.0068371472522089</v>
      </c>
      <c r="I201" s="115">
        <f t="shared" si="7"/>
        <v>121.0082</v>
      </c>
    </row>
    <row r="202" spans="1:9" hidden="1">
      <c r="A202" s="115" t="s">
        <v>1725</v>
      </c>
      <c r="B202" s="115" t="s">
        <v>1726</v>
      </c>
      <c r="C202" s="115" t="s">
        <v>1727</v>
      </c>
      <c r="D202" s="115" t="s">
        <v>1138</v>
      </c>
      <c r="E202" s="115">
        <v>360.57580000000002</v>
      </c>
      <c r="F202" s="674">
        <v>293.83600000000001</v>
      </c>
      <c r="G202" s="674">
        <v>295.84500000000003</v>
      </c>
      <c r="H202" s="115">
        <f t="shared" si="6"/>
        <v>1.0068371472522089</v>
      </c>
      <c r="I202" s="115">
        <f t="shared" si="7"/>
        <v>363.04109999999997</v>
      </c>
    </row>
    <row r="203" spans="1:9" hidden="1">
      <c r="A203" s="115" t="s">
        <v>1728</v>
      </c>
      <c r="B203" s="115" t="s">
        <v>1729</v>
      </c>
      <c r="C203" s="115" t="s">
        <v>1730</v>
      </c>
      <c r="D203" s="115" t="s">
        <v>1138</v>
      </c>
      <c r="E203" s="115">
        <v>432.68119999999999</v>
      </c>
      <c r="F203" s="674">
        <v>293.83600000000001</v>
      </c>
      <c r="G203" s="674">
        <v>295.84500000000003</v>
      </c>
      <c r="H203" s="115">
        <f t="shared" si="6"/>
        <v>1.0068371472522089</v>
      </c>
      <c r="I203" s="115">
        <f t="shared" si="7"/>
        <v>435.6395</v>
      </c>
    </row>
    <row r="204" spans="1:9" hidden="1">
      <c r="A204" s="115" t="s">
        <v>1731</v>
      </c>
      <c r="B204" s="115" t="s">
        <v>1732</v>
      </c>
      <c r="C204" s="115" t="s">
        <v>1733</v>
      </c>
      <c r="D204" s="115" t="s">
        <v>1138</v>
      </c>
      <c r="E204" s="115">
        <v>519.2174</v>
      </c>
      <c r="F204" s="674">
        <v>293.83600000000001</v>
      </c>
      <c r="G204" s="674">
        <v>295.84500000000003</v>
      </c>
      <c r="H204" s="115">
        <f t="shared" si="6"/>
        <v>1.0068371472522089</v>
      </c>
      <c r="I204" s="115">
        <f t="shared" si="7"/>
        <v>522.76739999999995</v>
      </c>
    </row>
    <row r="205" spans="1:9" hidden="1">
      <c r="A205" s="115" t="s">
        <v>1734</v>
      </c>
      <c r="B205" s="115" t="s">
        <v>1735</v>
      </c>
      <c r="C205" s="115" t="s">
        <v>1736</v>
      </c>
      <c r="D205" s="115" t="s">
        <v>1138</v>
      </c>
      <c r="E205" s="115">
        <v>220.3365</v>
      </c>
      <c r="F205" s="674">
        <v>293.83600000000001</v>
      </c>
      <c r="G205" s="674">
        <v>295.84500000000003</v>
      </c>
      <c r="H205" s="115">
        <f t="shared" si="6"/>
        <v>1.0068371472522089</v>
      </c>
      <c r="I205" s="115">
        <f t="shared" si="7"/>
        <v>221.84299999999999</v>
      </c>
    </row>
    <row r="206" spans="1:9" hidden="1">
      <c r="A206" s="115" t="s">
        <v>1737</v>
      </c>
      <c r="B206" s="115" t="s">
        <v>1738</v>
      </c>
      <c r="C206" s="115" t="s">
        <v>1739</v>
      </c>
      <c r="D206" s="115" t="s">
        <v>1138</v>
      </c>
      <c r="E206" s="115">
        <v>165.9796</v>
      </c>
      <c r="F206" s="674">
        <v>293.83600000000001</v>
      </c>
      <c r="G206" s="674">
        <v>295.84500000000003</v>
      </c>
      <c r="H206" s="115">
        <f t="shared" si="6"/>
        <v>1.0068371472522089</v>
      </c>
      <c r="I206" s="115">
        <f t="shared" si="7"/>
        <v>167.11439999999999</v>
      </c>
    </row>
    <row r="207" spans="1:9" hidden="1">
      <c r="A207" s="115" t="s">
        <v>1740</v>
      </c>
      <c r="B207" s="115" t="s">
        <v>1741</v>
      </c>
      <c r="C207" s="115" t="s">
        <v>1742</v>
      </c>
      <c r="D207" s="115" t="s">
        <v>1138</v>
      </c>
      <c r="E207" s="115">
        <v>165.9796</v>
      </c>
      <c r="F207" s="674">
        <v>293.83600000000001</v>
      </c>
      <c r="G207" s="674">
        <v>295.84500000000003</v>
      </c>
      <c r="H207" s="115">
        <f t="shared" si="6"/>
        <v>1.0068371472522089</v>
      </c>
      <c r="I207" s="115">
        <f t="shared" si="7"/>
        <v>167.11439999999999</v>
      </c>
    </row>
    <row r="208" spans="1:9" hidden="1">
      <c r="A208" s="115" t="s">
        <v>1743</v>
      </c>
      <c r="B208" s="115" t="s">
        <v>1744</v>
      </c>
      <c r="C208" s="115" t="s">
        <v>1745</v>
      </c>
      <c r="D208" s="115" t="s">
        <v>1138</v>
      </c>
      <c r="E208" s="115">
        <v>65.813299999999998</v>
      </c>
      <c r="F208" s="674">
        <v>293.83600000000001</v>
      </c>
      <c r="G208" s="674">
        <v>295.84500000000003</v>
      </c>
      <c r="H208" s="115">
        <f t="shared" si="6"/>
        <v>1.0068371472522089</v>
      </c>
      <c r="I208" s="115">
        <f t="shared" si="7"/>
        <v>66.263300000000001</v>
      </c>
    </row>
    <row r="209" spans="1:9" hidden="1">
      <c r="A209" s="115" t="s">
        <v>1746</v>
      </c>
      <c r="B209" s="115" t="s">
        <v>1747</v>
      </c>
      <c r="C209" s="115" t="s">
        <v>1748</v>
      </c>
      <c r="D209" s="115" t="s">
        <v>1138</v>
      </c>
      <c r="E209" s="115">
        <v>4620.8553000000002</v>
      </c>
      <c r="F209" s="674">
        <v>293.83600000000001</v>
      </c>
      <c r="G209" s="674">
        <v>295.84500000000003</v>
      </c>
      <c r="H209" s="115">
        <f t="shared" si="6"/>
        <v>1.0068371472522089</v>
      </c>
      <c r="I209" s="115">
        <f t="shared" si="7"/>
        <v>4652.4488000000001</v>
      </c>
    </row>
    <row r="210" spans="1:9" hidden="1">
      <c r="A210" s="115" t="s">
        <v>1749</v>
      </c>
      <c r="B210" s="115" t="s">
        <v>1750</v>
      </c>
      <c r="C210" s="115" t="s">
        <v>1751</v>
      </c>
      <c r="D210" s="115" t="s">
        <v>1138</v>
      </c>
      <c r="E210" s="115">
        <v>5776.0609999999997</v>
      </c>
      <c r="F210" s="674">
        <v>293.83600000000001</v>
      </c>
      <c r="G210" s="674">
        <v>295.84500000000003</v>
      </c>
      <c r="H210" s="115">
        <f t="shared" si="6"/>
        <v>1.0068371472522089</v>
      </c>
      <c r="I210" s="115">
        <f t="shared" si="7"/>
        <v>5815.5528000000004</v>
      </c>
    </row>
    <row r="211" spans="1:9" hidden="1">
      <c r="A211" s="115" t="s">
        <v>1752</v>
      </c>
      <c r="B211" s="115" t="s">
        <v>1753</v>
      </c>
      <c r="C211" s="115" t="s">
        <v>1754</v>
      </c>
      <c r="D211" s="115" t="s">
        <v>1138</v>
      </c>
      <c r="E211" s="115">
        <v>5776.0609999999997</v>
      </c>
      <c r="F211" s="674">
        <v>293.83600000000001</v>
      </c>
      <c r="G211" s="674">
        <v>295.84500000000003</v>
      </c>
      <c r="H211" s="115">
        <f t="shared" si="6"/>
        <v>1.0068371472522089</v>
      </c>
      <c r="I211" s="115">
        <f t="shared" si="7"/>
        <v>5815.5528000000004</v>
      </c>
    </row>
    <row r="212" spans="1:9" hidden="1">
      <c r="A212" s="115" t="s">
        <v>1755</v>
      </c>
      <c r="B212" s="115" t="s">
        <v>1756</v>
      </c>
      <c r="C212" s="115" t="s">
        <v>1757</v>
      </c>
      <c r="D212" s="115" t="s">
        <v>1138</v>
      </c>
      <c r="E212" s="115">
        <v>8664.0997000000007</v>
      </c>
      <c r="F212" s="674">
        <v>293.83600000000001</v>
      </c>
      <c r="G212" s="674">
        <v>295.84500000000003</v>
      </c>
      <c r="H212" s="115">
        <f t="shared" si="6"/>
        <v>1.0068371472522089</v>
      </c>
      <c r="I212" s="115">
        <f t="shared" si="7"/>
        <v>8723.3374000000003</v>
      </c>
    </row>
    <row r="213" spans="1:9" hidden="1">
      <c r="A213" s="115" t="s">
        <v>1758</v>
      </c>
      <c r="B213" s="115" t="s">
        <v>1759</v>
      </c>
      <c r="C213" s="115" t="s">
        <v>1760</v>
      </c>
      <c r="D213" s="115" t="s">
        <v>1138</v>
      </c>
      <c r="E213" s="115">
        <v>7155.9177</v>
      </c>
      <c r="F213" s="674">
        <v>293.83600000000001</v>
      </c>
      <c r="G213" s="674">
        <v>295.84500000000003</v>
      </c>
      <c r="H213" s="115">
        <f t="shared" si="6"/>
        <v>1.0068371472522089</v>
      </c>
      <c r="I213" s="115">
        <f t="shared" si="7"/>
        <v>7204.8437999999996</v>
      </c>
    </row>
    <row r="214" spans="1:9" hidden="1">
      <c r="A214" s="115" t="s">
        <v>1761</v>
      </c>
      <c r="B214" s="115" t="s">
        <v>1762</v>
      </c>
      <c r="C214" s="115" t="s">
        <v>1742</v>
      </c>
      <c r="D214" s="115" t="s">
        <v>1138</v>
      </c>
      <c r="E214" s="115">
        <v>2213.3991999999998</v>
      </c>
      <c r="F214" s="674">
        <v>293.83600000000001</v>
      </c>
      <c r="G214" s="674">
        <v>295.84500000000003</v>
      </c>
      <c r="H214" s="115">
        <f t="shared" si="6"/>
        <v>1.0068371472522089</v>
      </c>
      <c r="I214" s="115">
        <f t="shared" si="7"/>
        <v>2228.5324999999998</v>
      </c>
    </row>
    <row r="215" spans="1:9" hidden="1">
      <c r="A215" s="115" t="s">
        <v>1763</v>
      </c>
      <c r="B215" s="115" t="s">
        <v>1764</v>
      </c>
      <c r="C215" s="115" t="s">
        <v>1739</v>
      </c>
      <c r="D215" s="115" t="s">
        <v>1138</v>
      </c>
      <c r="E215" s="115">
        <v>2213.3991999999998</v>
      </c>
      <c r="F215" s="674">
        <v>293.83600000000001</v>
      </c>
      <c r="G215" s="674">
        <v>295.84500000000003</v>
      </c>
      <c r="H215" s="115">
        <f t="shared" si="6"/>
        <v>1.0068371472522089</v>
      </c>
      <c r="I215" s="115">
        <f t="shared" si="7"/>
        <v>2228.5324999999998</v>
      </c>
    </row>
    <row r="216" spans="1:9" hidden="1">
      <c r="A216" s="115" t="s">
        <v>1765</v>
      </c>
      <c r="B216" s="115" t="s">
        <v>1766</v>
      </c>
      <c r="C216" s="115" t="s">
        <v>1767</v>
      </c>
      <c r="D216" s="115" t="s">
        <v>1138</v>
      </c>
      <c r="E216" s="115">
        <v>195.4787</v>
      </c>
      <c r="F216" s="674">
        <v>293.83600000000001</v>
      </c>
      <c r="G216" s="674">
        <v>295.84500000000003</v>
      </c>
      <c r="H216" s="115">
        <f t="shared" si="6"/>
        <v>1.0068371472522089</v>
      </c>
      <c r="I216" s="115">
        <f t="shared" si="7"/>
        <v>196.8152</v>
      </c>
    </row>
    <row r="217" spans="1:9" hidden="1">
      <c r="A217" s="115" t="s">
        <v>1768</v>
      </c>
      <c r="B217" s="115" t="s">
        <v>1769</v>
      </c>
      <c r="C217" s="115" t="s">
        <v>1770</v>
      </c>
      <c r="D217" s="115" t="s">
        <v>1138</v>
      </c>
      <c r="E217" s="115">
        <v>195.4787</v>
      </c>
      <c r="F217" s="674">
        <v>293.83600000000001</v>
      </c>
      <c r="G217" s="674">
        <v>295.84500000000003</v>
      </c>
      <c r="H217" s="115">
        <f t="shared" si="6"/>
        <v>1.0068371472522089</v>
      </c>
      <c r="I217" s="115">
        <f t="shared" si="7"/>
        <v>196.8152</v>
      </c>
    </row>
    <row r="218" spans="1:9" hidden="1">
      <c r="A218" s="115" t="s">
        <v>1771</v>
      </c>
      <c r="B218" s="115" t="s">
        <v>1772</v>
      </c>
      <c r="C218" s="115" t="s">
        <v>1773</v>
      </c>
      <c r="D218" s="115" t="s">
        <v>1138</v>
      </c>
      <c r="E218" s="115">
        <v>330.35759999999999</v>
      </c>
      <c r="F218" s="674">
        <v>293.83600000000001</v>
      </c>
      <c r="G218" s="674">
        <v>295.84500000000003</v>
      </c>
      <c r="H218" s="115">
        <f t="shared" si="6"/>
        <v>1.0068371472522089</v>
      </c>
      <c r="I218" s="115">
        <f t="shared" si="7"/>
        <v>332.61630000000002</v>
      </c>
    </row>
    <row r="219" spans="1:9" hidden="1">
      <c r="A219" s="115" t="s">
        <v>1774</v>
      </c>
      <c r="B219" s="115" t="s">
        <v>1775</v>
      </c>
      <c r="C219" s="115" t="s">
        <v>1776</v>
      </c>
      <c r="D219" s="115" t="s">
        <v>1138</v>
      </c>
      <c r="E219" s="115">
        <v>2213.3991999999998</v>
      </c>
      <c r="F219" s="674">
        <v>293.83600000000001</v>
      </c>
      <c r="G219" s="674">
        <v>295.84500000000003</v>
      </c>
      <c r="H219" s="115">
        <f t="shared" si="6"/>
        <v>1.0068371472522089</v>
      </c>
      <c r="I219" s="115">
        <f t="shared" si="7"/>
        <v>2228.5324999999998</v>
      </c>
    </row>
    <row r="220" spans="1:9" hidden="1">
      <c r="A220" s="115" t="s">
        <v>1777</v>
      </c>
      <c r="B220" s="115" t="s">
        <v>1778</v>
      </c>
      <c r="C220" s="115" t="s">
        <v>1779</v>
      </c>
      <c r="D220" s="115" t="s">
        <v>1138</v>
      </c>
      <c r="E220" s="115">
        <v>220.5162</v>
      </c>
      <c r="F220" s="674">
        <v>293.83600000000001</v>
      </c>
      <c r="G220" s="674">
        <v>295.84500000000003</v>
      </c>
      <c r="H220" s="115">
        <f t="shared" si="6"/>
        <v>1.0068371472522089</v>
      </c>
      <c r="I220" s="115">
        <f t="shared" si="7"/>
        <v>222.0239</v>
      </c>
    </row>
    <row r="221" spans="1:9" hidden="1">
      <c r="A221" s="115" t="s">
        <v>1780</v>
      </c>
      <c r="B221" s="115" t="s">
        <v>1781</v>
      </c>
      <c r="C221" s="115" t="s">
        <v>1782</v>
      </c>
      <c r="D221" s="115" t="s">
        <v>1138</v>
      </c>
      <c r="E221" s="115">
        <v>2213.3991999999998</v>
      </c>
      <c r="F221" s="674">
        <v>293.83600000000001</v>
      </c>
      <c r="G221" s="674">
        <v>295.84500000000003</v>
      </c>
      <c r="H221" s="115">
        <f t="shared" si="6"/>
        <v>1.0068371472522089</v>
      </c>
      <c r="I221" s="115">
        <f t="shared" si="7"/>
        <v>2228.5324999999998</v>
      </c>
    </row>
    <row r="222" spans="1:9" hidden="1">
      <c r="A222" s="115" t="s">
        <v>1783</v>
      </c>
      <c r="B222" s="115" t="s">
        <v>1784</v>
      </c>
      <c r="C222" s="115" t="s">
        <v>1785</v>
      </c>
      <c r="D222" s="115" t="s">
        <v>1138</v>
      </c>
      <c r="E222" s="115">
        <v>2213.3991999999998</v>
      </c>
      <c r="F222" s="674">
        <v>293.83600000000001</v>
      </c>
      <c r="G222" s="674">
        <v>295.84500000000003</v>
      </c>
      <c r="H222" s="115">
        <f t="shared" si="6"/>
        <v>1.0068371472522089</v>
      </c>
      <c r="I222" s="115">
        <f t="shared" si="7"/>
        <v>2228.5324999999998</v>
      </c>
    </row>
    <row r="223" spans="1:9" hidden="1">
      <c r="A223" s="115" t="s">
        <v>1786</v>
      </c>
      <c r="B223" s="115" t="s">
        <v>1787</v>
      </c>
      <c r="C223" s="115" t="s">
        <v>1788</v>
      </c>
      <c r="D223" s="115" t="s">
        <v>1138</v>
      </c>
      <c r="E223" s="115">
        <v>2213.3991999999998</v>
      </c>
      <c r="F223" s="674">
        <v>293.83600000000001</v>
      </c>
      <c r="G223" s="674">
        <v>295.84500000000003</v>
      </c>
      <c r="H223" s="115">
        <f t="shared" si="6"/>
        <v>1.0068371472522089</v>
      </c>
      <c r="I223" s="115">
        <f t="shared" si="7"/>
        <v>2228.5324999999998</v>
      </c>
    </row>
    <row r="224" spans="1:9" hidden="1">
      <c r="A224" s="115" t="s">
        <v>1789</v>
      </c>
      <c r="B224" s="115" t="s">
        <v>1790</v>
      </c>
      <c r="C224" s="115" t="s">
        <v>1791</v>
      </c>
      <c r="D224" s="115" t="s">
        <v>1138</v>
      </c>
      <c r="E224" s="115">
        <v>322.83980000000003</v>
      </c>
      <c r="F224" s="674">
        <v>293.83600000000001</v>
      </c>
      <c r="G224" s="674">
        <v>295.84500000000003</v>
      </c>
      <c r="H224" s="115">
        <f t="shared" si="6"/>
        <v>1.0068371472522089</v>
      </c>
      <c r="I224" s="115">
        <f t="shared" si="7"/>
        <v>325.0471</v>
      </c>
    </row>
    <row r="225" spans="1:9" hidden="1">
      <c r="A225" s="115" t="s">
        <v>1792</v>
      </c>
      <c r="B225" s="115" t="s">
        <v>1793</v>
      </c>
      <c r="C225" s="115" t="s">
        <v>1794</v>
      </c>
      <c r="D225" s="115" t="s">
        <v>1138</v>
      </c>
      <c r="E225" s="115">
        <v>2213.3991999999998</v>
      </c>
      <c r="F225" s="674">
        <v>293.83600000000001</v>
      </c>
      <c r="G225" s="674">
        <v>295.84500000000003</v>
      </c>
      <c r="H225" s="115">
        <f t="shared" si="6"/>
        <v>1.0068371472522089</v>
      </c>
      <c r="I225" s="115">
        <f t="shared" si="7"/>
        <v>2228.5324999999998</v>
      </c>
    </row>
    <row r="226" spans="1:9" hidden="1">
      <c r="A226" s="115" t="s">
        <v>1795</v>
      </c>
      <c r="B226" s="115" t="s">
        <v>1796</v>
      </c>
      <c r="C226" s="115" t="s">
        <v>1797</v>
      </c>
      <c r="D226" s="115" t="s">
        <v>1138</v>
      </c>
      <c r="E226" s="115">
        <v>389.63369999999998</v>
      </c>
      <c r="F226" s="674">
        <v>293.83600000000001</v>
      </c>
      <c r="G226" s="674">
        <v>295.84500000000003</v>
      </c>
      <c r="H226" s="115">
        <f t="shared" si="6"/>
        <v>1.0068371472522089</v>
      </c>
      <c r="I226" s="115">
        <f t="shared" si="7"/>
        <v>392.29770000000002</v>
      </c>
    </row>
    <row r="227" spans="1:9" hidden="1">
      <c r="A227" s="115" t="s">
        <v>1798</v>
      </c>
      <c r="B227" s="115" t="s">
        <v>1799</v>
      </c>
      <c r="C227" s="115" t="s">
        <v>1800</v>
      </c>
      <c r="D227" s="115" t="s">
        <v>1138</v>
      </c>
      <c r="E227" s="115">
        <v>389.63369999999998</v>
      </c>
      <c r="F227" s="674">
        <v>293.83600000000001</v>
      </c>
      <c r="G227" s="674">
        <v>295.84500000000003</v>
      </c>
      <c r="H227" s="115">
        <f t="shared" si="6"/>
        <v>1.0068371472522089</v>
      </c>
      <c r="I227" s="115">
        <f t="shared" si="7"/>
        <v>392.29770000000002</v>
      </c>
    </row>
    <row r="228" spans="1:9" hidden="1">
      <c r="A228" s="115" t="s">
        <v>1801</v>
      </c>
      <c r="B228" s="115" t="s">
        <v>1802</v>
      </c>
      <c r="C228" s="115" t="s">
        <v>1803</v>
      </c>
      <c r="D228" s="115" t="s">
        <v>1138</v>
      </c>
      <c r="E228" s="115">
        <v>136.0556</v>
      </c>
      <c r="F228" s="674">
        <v>293.83600000000001</v>
      </c>
      <c r="G228" s="674">
        <v>295.84500000000003</v>
      </c>
      <c r="H228" s="115">
        <f t="shared" si="6"/>
        <v>1.0068371472522089</v>
      </c>
      <c r="I228" s="115">
        <f t="shared" si="7"/>
        <v>136.98580000000001</v>
      </c>
    </row>
    <row r="229" spans="1:9" hidden="1">
      <c r="A229" s="115" t="s">
        <v>1804</v>
      </c>
      <c r="B229" s="115" t="s">
        <v>1805</v>
      </c>
      <c r="C229" s="115" t="s">
        <v>1806</v>
      </c>
      <c r="D229" s="115" t="s">
        <v>1138</v>
      </c>
      <c r="E229" s="115">
        <v>136.0556</v>
      </c>
      <c r="F229" s="674">
        <v>293.83600000000001</v>
      </c>
      <c r="G229" s="674">
        <v>295.84500000000003</v>
      </c>
      <c r="H229" s="115">
        <f t="shared" si="6"/>
        <v>1.0068371472522089</v>
      </c>
      <c r="I229" s="115">
        <f t="shared" si="7"/>
        <v>136.98580000000001</v>
      </c>
    </row>
    <row r="230" spans="1:9" hidden="1">
      <c r="A230" s="115" t="s">
        <v>1807</v>
      </c>
      <c r="B230" s="115" t="s">
        <v>1808</v>
      </c>
      <c r="C230" s="115" t="s">
        <v>1809</v>
      </c>
      <c r="D230" s="115" t="s">
        <v>1138</v>
      </c>
      <c r="E230" s="115">
        <v>203.07820000000001</v>
      </c>
      <c r="F230" s="674">
        <v>293.83600000000001</v>
      </c>
      <c r="G230" s="674">
        <v>295.84500000000003</v>
      </c>
      <c r="H230" s="115">
        <f t="shared" si="6"/>
        <v>1.0068371472522089</v>
      </c>
      <c r="I230" s="115">
        <f t="shared" si="7"/>
        <v>204.4667</v>
      </c>
    </row>
    <row r="231" spans="1:9" hidden="1">
      <c r="A231" s="115" t="s">
        <v>1810</v>
      </c>
      <c r="B231" s="115" t="s">
        <v>1811</v>
      </c>
      <c r="C231" s="115" t="s">
        <v>1812</v>
      </c>
      <c r="D231" s="115" t="s">
        <v>1138</v>
      </c>
      <c r="E231" s="115">
        <v>890.596</v>
      </c>
      <c r="F231" s="674">
        <v>293.83600000000001</v>
      </c>
      <c r="G231" s="674">
        <v>295.84500000000003</v>
      </c>
      <c r="H231" s="115">
        <f t="shared" si="6"/>
        <v>1.0068371472522089</v>
      </c>
      <c r="I231" s="115">
        <f t="shared" si="7"/>
        <v>896.68510000000003</v>
      </c>
    </row>
    <row r="232" spans="1:9" hidden="1">
      <c r="A232" s="115" t="s">
        <v>1813</v>
      </c>
      <c r="B232" s="115" t="s">
        <v>1814</v>
      </c>
      <c r="C232" s="115" t="s">
        <v>1815</v>
      </c>
      <c r="D232" s="115" t="s">
        <v>1138</v>
      </c>
      <c r="E232" s="115">
        <v>935.13070000000005</v>
      </c>
      <c r="F232" s="674">
        <v>293.83600000000001</v>
      </c>
      <c r="G232" s="674">
        <v>295.84500000000003</v>
      </c>
      <c r="H232" s="115">
        <f t="shared" si="6"/>
        <v>1.0068371472522089</v>
      </c>
      <c r="I232" s="115">
        <f t="shared" si="7"/>
        <v>941.52430000000004</v>
      </c>
    </row>
    <row r="233" spans="1:9" hidden="1">
      <c r="A233" s="115" t="s">
        <v>1816</v>
      </c>
      <c r="B233" s="115" t="s">
        <v>1817</v>
      </c>
      <c r="C233" s="115" t="s">
        <v>1818</v>
      </c>
      <c r="D233" s="115" t="s">
        <v>1138</v>
      </c>
      <c r="E233" s="115">
        <v>1113.2532000000001</v>
      </c>
      <c r="F233" s="674">
        <v>293.83600000000001</v>
      </c>
      <c r="G233" s="674">
        <v>295.84500000000003</v>
      </c>
      <c r="H233" s="115">
        <f t="shared" si="6"/>
        <v>1.0068371472522089</v>
      </c>
      <c r="I233" s="115">
        <f t="shared" si="7"/>
        <v>1120.8647000000001</v>
      </c>
    </row>
    <row r="234" spans="1:9" hidden="1">
      <c r="A234" s="115" t="s">
        <v>1819</v>
      </c>
      <c r="B234" s="115" t="s">
        <v>1820</v>
      </c>
      <c r="C234" s="115" t="s">
        <v>1821</v>
      </c>
      <c r="D234" s="115" t="s">
        <v>1242</v>
      </c>
      <c r="E234" s="115">
        <v>138.34399999999999</v>
      </c>
      <c r="F234" s="674">
        <v>293.83600000000001</v>
      </c>
      <c r="G234" s="674">
        <v>295.84500000000003</v>
      </c>
      <c r="H234" s="115">
        <f t="shared" si="6"/>
        <v>1.0068371472522089</v>
      </c>
      <c r="I234" s="115">
        <f t="shared" si="7"/>
        <v>139.28989999999999</v>
      </c>
    </row>
    <row r="235" spans="1:9" hidden="1">
      <c r="A235" s="115" t="s">
        <v>1822</v>
      </c>
      <c r="B235" s="115" t="s">
        <v>1823</v>
      </c>
      <c r="C235" s="115" t="s">
        <v>1824</v>
      </c>
      <c r="D235" s="115" t="s">
        <v>1242</v>
      </c>
      <c r="E235" s="115">
        <v>181.9735</v>
      </c>
      <c r="F235" s="674">
        <v>293.83600000000001</v>
      </c>
      <c r="G235" s="674">
        <v>295.84500000000003</v>
      </c>
      <c r="H235" s="115">
        <f t="shared" si="6"/>
        <v>1.0068371472522089</v>
      </c>
      <c r="I235" s="115">
        <f t="shared" si="7"/>
        <v>183.21770000000001</v>
      </c>
    </row>
    <row r="236" spans="1:9" hidden="1">
      <c r="A236" s="115" t="s">
        <v>1825</v>
      </c>
      <c r="B236" s="115" t="s">
        <v>1826</v>
      </c>
      <c r="C236" s="115" t="s">
        <v>1827</v>
      </c>
      <c r="D236" s="115" t="s">
        <v>1242</v>
      </c>
      <c r="E236" s="115">
        <v>149.6198</v>
      </c>
      <c r="F236" s="674">
        <v>293.83600000000001</v>
      </c>
      <c r="G236" s="674">
        <v>295.84500000000003</v>
      </c>
      <c r="H236" s="115">
        <f t="shared" si="6"/>
        <v>1.0068371472522089</v>
      </c>
      <c r="I236" s="115">
        <f t="shared" si="7"/>
        <v>150.64279999999999</v>
      </c>
    </row>
    <row r="237" spans="1:9" hidden="1">
      <c r="A237" s="115" t="s">
        <v>1828</v>
      </c>
      <c r="B237" s="115" t="s">
        <v>1829</v>
      </c>
      <c r="C237" s="115" t="s">
        <v>1830</v>
      </c>
      <c r="D237" s="115" t="s">
        <v>1242</v>
      </c>
      <c r="E237" s="115">
        <v>201.9958</v>
      </c>
      <c r="F237" s="674">
        <v>293.83600000000001</v>
      </c>
      <c r="G237" s="674">
        <v>295.84500000000003</v>
      </c>
      <c r="H237" s="115">
        <f t="shared" si="6"/>
        <v>1.0068371472522089</v>
      </c>
      <c r="I237" s="115">
        <f t="shared" si="7"/>
        <v>203.37690000000001</v>
      </c>
    </row>
    <row r="238" spans="1:9" hidden="1">
      <c r="A238" s="115" t="s">
        <v>1831</v>
      </c>
      <c r="B238" s="115" t="s">
        <v>1832</v>
      </c>
      <c r="C238" s="115" t="s">
        <v>1833</v>
      </c>
      <c r="D238" s="115" t="s">
        <v>1242</v>
      </c>
      <c r="E238" s="115">
        <v>161.577</v>
      </c>
      <c r="F238" s="674">
        <v>293.83600000000001</v>
      </c>
      <c r="G238" s="674">
        <v>295.84500000000003</v>
      </c>
      <c r="H238" s="115">
        <f t="shared" si="6"/>
        <v>1.0068371472522089</v>
      </c>
      <c r="I238" s="115">
        <f t="shared" si="7"/>
        <v>162.68170000000001</v>
      </c>
    </row>
    <row r="239" spans="1:9" hidden="1">
      <c r="A239" s="115" t="s">
        <v>1834</v>
      </c>
      <c r="B239" s="115" t="s">
        <v>1835</v>
      </c>
      <c r="C239" s="115" t="s">
        <v>1836</v>
      </c>
      <c r="D239" s="115" t="s">
        <v>1242</v>
      </c>
      <c r="E239" s="115">
        <v>224.43469999999999</v>
      </c>
      <c r="F239" s="674">
        <v>293.83600000000001</v>
      </c>
      <c r="G239" s="674">
        <v>295.84500000000003</v>
      </c>
      <c r="H239" s="115">
        <f t="shared" si="6"/>
        <v>1.0068371472522089</v>
      </c>
      <c r="I239" s="115">
        <f t="shared" si="7"/>
        <v>225.9692</v>
      </c>
    </row>
    <row r="240" spans="1:9" hidden="1">
      <c r="A240" s="115" t="s">
        <v>1837</v>
      </c>
      <c r="B240" s="115" t="s">
        <v>1838</v>
      </c>
      <c r="C240" s="115" t="s">
        <v>1839</v>
      </c>
      <c r="D240" s="115" t="s">
        <v>1242</v>
      </c>
      <c r="E240" s="115">
        <v>187.00470000000001</v>
      </c>
      <c r="F240" s="674">
        <v>293.83600000000001</v>
      </c>
      <c r="G240" s="674">
        <v>295.84500000000003</v>
      </c>
      <c r="H240" s="115">
        <f t="shared" si="6"/>
        <v>1.0068371472522089</v>
      </c>
      <c r="I240" s="115">
        <f t="shared" si="7"/>
        <v>188.2833</v>
      </c>
    </row>
    <row r="241" spans="1:9" hidden="1">
      <c r="A241" s="115" t="s">
        <v>1840</v>
      </c>
      <c r="B241" s="115" t="s">
        <v>1841</v>
      </c>
      <c r="C241" s="115" t="s">
        <v>1842</v>
      </c>
      <c r="D241" s="115" t="s">
        <v>1242</v>
      </c>
      <c r="E241" s="115">
        <v>261.82130000000001</v>
      </c>
      <c r="F241" s="674">
        <v>293.83600000000001</v>
      </c>
      <c r="G241" s="674">
        <v>295.84500000000003</v>
      </c>
      <c r="H241" s="115">
        <f t="shared" si="6"/>
        <v>1.0068371472522089</v>
      </c>
      <c r="I241" s="115">
        <f t="shared" si="7"/>
        <v>263.6114</v>
      </c>
    </row>
    <row r="242" spans="1:9" hidden="1">
      <c r="A242" s="115" t="s">
        <v>1843</v>
      </c>
      <c r="B242" s="115" t="s">
        <v>1844</v>
      </c>
      <c r="C242" s="115" t="s">
        <v>1845</v>
      </c>
      <c r="D242" s="115" t="s">
        <v>1242</v>
      </c>
      <c r="E242" s="115">
        <v>186.30500000000001</v>
      </c>
      <c r="F242" s="674">
        <v>293.83600000000001</v>
      </c>
      <c r="G242" s="674">
        <v>295.84500000000003</v>
      </c>
      <c r="H242" s="115">
        <f t="shared" si="6"/>
        <v>1.0068371472522089</v>
      </c>
      <c r="I242" s="115">
        <f t="shared" si="7"/>
        <v>187.5788</v>
      </c>
    </row>
    <row r="243" spans="1:9" hidden="1">
      <c r="A243" s="115" t="s">
        <v>1846</v>
      </c>
      <c r="B243" s="115" t="s">
        <v>1847</v>
      </c>
      <c r="C243" s="115" t="s">
        <v>1848</v>
      </c>
      <c r="D243" s="115" t="s">
        <v>1242</v>
      </c>
      <c r="E243" s="115">
        <v>202.49549999999999</v>
      </c>
      <c r="F243" s="674">
        <v>293.83600000000001</v>
      </c>
      <c r="G243" s="674">
        <v>295.84500000000003</v>
      </c>
      <c r="H243" s="115">
        <f t="shared" si="6"/>
        <v>1.0068371472522089</v>
      </c>
      <c r="I243" s="115">
        <f t="shared" si="7"/>
        <v>203.88</v>
      </c>
    </row>
    <row r="244" spans="1:9" hidden="1">
      <c r="A244" s="115" t="s">
        <v>1849</v>
      </c>
      <c r="B244" s="115" t="s">
        <v>1850</v>
      </c>
      <c r="C244" s="115" t="s">
        <v>1851</v>
      </c>
      <c r="D244" s="115" t="s">
        <v>1242</v>
      </c>
      <c r="E244" s="115">
        <v>218.68610000000001</v>
      </c>
      <c r="F244" s="674">
        <v>293.83600000000001</v>
      </c>
      <c r="G244" s="674">
        <v>295.84500000000003</v>
      </c>
      <c r="H244" s="115">
        <f t="shared" si="6"/>
        <v>1.0068371472522089</v>
      </c>
      <c r="I244" s="115">
        <f t="shared" si="7"/>
        <v>220.18129999999999</v>
      </c>
    </row>
    <row r="245" spans="1:9" hidden="1">
      <c r="A245" s="115" t="s">
        <v>1852</v>
      </c>
      <c r="B245" s="115" t="s">
        <v>1853</v>
      </c>
      <c r="C245" s="115" t="s">
        <v>1854</v>
      </c>
      <c r="D245" s="115" t="s">
        <v>1242</v>
      </c>
      <c r="E245" s="115">
        <v>263.9468</v>
      </c>
      <c r="F245" s="674">
        <v>293.83600000000001</v>
      </c>
      <c r="G245" s="674">
        <v>295.84500000000003</v>
      </c>
      <c r="H245" s="115">
        <f t="shared" si="6"/>
        <v>1.0068371472522089</v>
      </c>
      <c r="I245" s="115">
        <f t="shared" si="7"/>
        <v>265.75139999999999</v>
      </c>
    </row>
    <row r="246" spans="1:9" hidden="1">
      <c r="A246" s="115" t="s">
        <v>1855</v>
      </c>
      <c r="B246" s="115" t="s">
        <v>1856</v>
      </c>
      <c r="C246" s="115" t="s">
        <v>1857</v>
      </c>
      <c r="D246" s="115" t="s">
        <v>1242</v>
      </c>
      <c r="E246" s="115">
        <v>289.17750000000001</v>
      </c>
      <c r="F246" s="674">
        <v>293.83600000000001</v>
      </c>
      <c r="G246" s="674">
        <v>295.84500000000003</v>
      </c>
      <c r="H246" s="115">
        <f t="shared" si="6"/>
        <v>1.0068371472522089</v>
      </c>
      <c r="I246" s="115">
        <f t="shared" si="7"/>
        <v>291.15460000000002</v>
      </c>
    </row>
    <row r="247" spans="1:9" hidden="1">
      <c r="A247" s="115" t="s">
        <v>1858</v>
      </c>
      <c r="B247" s="115" t="s">
        <v>1859</v>
      </c>
      <c r="C247" s="115" t="s">
        <v>1860</v>
      </c>
      <c r="D247" s="115" t="s">
        <v>1242</v>
      </c>
      <c r="E247" s="115">
        <v>321.30669999999998</v>
      </c>
      <c r="F247" s="674">
        <v>293.83600000000001</v>
      </c>
      <c r="G247" s="674">
        <v>295.84500000000003</v>
      </c>
      <c r="H247" s="115">
        <f t="shared" si="6"/>
        <v>1.0068371472522089</v>
      </c>
      <c r="I247" s="115">
        <f t="shared" si="7"/>
        <v>323.50349999999997</v>
      </c>
    </row>
    <row r="248" spans="1:9" hidden="1">
      <c r="A248" s="115" t="s">
        <v>1861</v>
      </c>
      <c r="B248" s="115" t="s">
        <v>1862</v>
      </c>
      <c r="C248" s="115" t="s">
        <v>1863</v>
      </c>
      <c r="D248" s="115" t="s">
        <v>1242</v>
      </c>
      <c r="E248" s="115">
        <v>345.40539999999999</v>
      </c>
      <c r="F248" s="674">
        <v>293.83600000000001</v>
      </c>
      <c r="G248" s="674">
        <v>295.84500000000003</v>
      </c>
      <c r="H248" s="115">
        <f t="shared" si="6"/>
        <v>1.0068371472522089</v>
      </c>
      <c r="I248" s="115">
        <f t="shared" si="7"/>
        <v>347.767</v>
      </c>
    </row>
    <row r="249" spans="1:9" hidden="1">
      <c r="A249" s="115" t="s">
        <v>1864</v>
      </c>
      <c r="B249" s="115" t="s">
        <v>1865</v>
      </c>
      <c r="C249" s="115" t="s">
        <v>1866</v>
      </c>
      <c r="D249" s="115" t="s">
        <v>1242</v>
      </c>
      <c r="E249" s="115">
        <v>481.99430000000001</v>
      </c>
      <c r="F249" s="674">
        <v>293.83600000000001</v>
      </c>
      <c r="G249" s="674">
        <v>295.84500000000003</v>
      </c>
      <c r="H249" s="115">
        <f t="shared" si="6"/>
        <v>1.0068371472522089</v>
      </c>
      <c r="I249" s="115">
        <f t="shared" si="7"/>
        <v>485.28980000000001</v>
      </c>
    </row>
    <row r="250" spans="1:9" hidden="1">
      <c r="A250" s="115" t="s">
        <v>1867</v>
      </c>
      <c r="B250" s="115" t="s">
        <v>1868</v>
      </c>
      <c r="C250" s="115" t="s">
        <v>1869</v>
      </c>
      <c r="D250" s="115" t="s">
        <v>1242</v>
      </c>
      <c r="E250" s="115">
        <v>106.3995</v>
      </c>
      <c r="F250" s="674">
        <v>293.83600000000001</v>
      </c>
      <c r="G250" s="674">
        <v>295.84500000000003</v>
      </c>
      <c r="H250" s="115">
        <f t="shared" si="6"/>
        <v>1.0068371472522089</v>
      </c>
      <c r="I250" s="115">
        <f t="shared" si="7"/>
        <v>107.127</v>
      </c>
    </row>
    <row r="251" spans="1:9" hidden="1">
      <c r="A251" s="115" t="s">
        <v>1870</v>
      </c>
      <c r="B251" s="115" t="s">
        <v>1871</v>
      </c>
      <c r="C251" s="115" t="s">
        <v>1872</v>
      </c>
      <c r="D251" s="115" t="s">
        <v>1242</v>
      </c>
      <c r="E251" s="115">
        <v>149.63310000000001</v>
      </c>
      <c r="F251" s="674">
        <v>293.83600000000001</v>
      </c>
      <c r="G251" s="674">
        <v>295.84500000000003</v>
      </c>
      <c r="H251" s="115">
        <f t="shared" si="6"/>
        <v>1.0068371472522089</v>
      </c>
      <c r="I251" s="115">
        <f t="shared" si="7"/>
        <v>150.65620000000001</v>
      </c>
    </row>
    <row r="252" spans="1:9" hidden="1">
      <c r="A252" s="115" t="s">
        <v>1873</v>
      </c>
      <c r="B252" s="115" t="s">
        <v>1874</v>
      </c>
      <c r="C252" s="115" t="s">
        <v>1875</v>
      </c>
      <c r="D252" s="115" t="s">
        <v>1242</v>
      </c>
      <c r="E252" s="115">
        <v>115.0896</v>
      </c>
      <c r="F252" s="674">
        <v>293.83600000000001</v>
      </c>
      <c r="G252" s="674">
        <v>295.84500000000003</v>
      </c>
      <c r="H252" s="115">
        <f t="shared" si="6"/>
        <v>1.0068371472522089</v>
      </c>
      <c r="I252" s="115">
        <f t="shared" si="7"/>
        <v>115.87649999999999</v>
      </c>
    </row>
    <row r="253" spans="1:9" hidden="1">
      <c r="A253" s="115" t="s">
        <v>1876</v>
      </c>
      <c r="B253" s="115" t="s">
        <v>1877</v>
      </c>
      <c r="C253" s="115" t="s">
        <v>1878</v>
      </c>
      <c r="D253" s="115" t="s">
        <v>1242</v>
      </c>
      <c r="E253" s="115">
        <v>166.10579999999999</v>
      </c>
      <c r="F253" s="674">
        <v>293.83600000000001</v>
      </c>
      <c r="G253" s="674">
        <v>295.84500000000003</v>
      </c>
      <c r="H253" s="115">
        <f t="shared" si="6"/>
        <v>1.0068371472522089</v>
      </c>
      <c r="I253" s="115">
        <f t="shared" si="7"/>
        <v>167.2415</v>
      </c>
    </row>
    <row r="254" spans="1:9" hidden="1">
      <c r="A254" s="115" t="s">
        <v>1879</v>
      </c>
      <c r="B254" s="115" t="s">
        <v>1880</v>
      </c>
      <c r="C254" s="115" t="s">
        <v>1881</v>
      </c>
      <c r="D254" s="115" t="s">
        <v>1242</v>
      </c>
      <c r="E254" s="115">
        <v>124.2937</v>
      </c>
      <c r="F254" s="674">
        <v>293.83600000000001</v>
      </c>
      <c r="G254" s="674">
        <v>295.84500000000003</v>
      </c>
      <c r="H254" s="115">
        <f t="shared" si="6"/>
        <v>1.0068371472522089</v>
      </c>
      <c r="I254" s="115">
        <f t="shared" si="7"/>
        <v>125.1435</v>
      </c>
    </row>
    <row r="255" spans="1:9" hidden="1">
      <c r="A255" s="115" t="s">
        <v>1882</v>
      </c>
      <c r="B255" s="115" t="s">
        <v>1883</v>
      </c>
      <c r="C255" s="115" t="s">
        <v>1884</v>
      </c>
      <c r="D255" s="115" t="s">
        <v>1242</v>
      </c>
      <c r="E255" s="115">
        <v>171.0153</v>
      </c>
      <c r="F255" s="674">
        <v>293.83600000000001</v>
      </c>
      <c r="G255" s="674">
        <v>295.84500000000003</v>
      </c>
      <c r="H255" s="115">
        <f t="shared" si="6"/>
        <v>1.0068371472522089</v>
      </c>
      <c r="I255" s="115">
        <f t="shared" si="7"/>
        <v>172.18459999999999</v>
      </c>
    </row>
    <row r="256" spans="1:9" hidden="1">
      <c r="A256" s="115" t="s">
        <v>1885</v>
      </c>
      <c r="B256" s="115" t="s">
        <v>1886</v>
      </c>
      <c r="C256" s="115" t="s">
        <v>1887</v>
      </c>
      <c r="D256" s="115" t="s">
        <v>1242</v>
      </c>
      <c r="E256" s="115">
        <v>143.8586</v>
      </c>
      <c r="F256" s="674">
        <v>293.83600000000001</v>
      </c>
      <c r="G256" s="674">
        <v>295.84500000000003</v>
      </c>
      <c r="H256" s="115">
        <f t="shared" si="6"/>
        <v>1.0068371472522089</v>
      </c>
      <c r="I256" s="115">
        <f t="shared" si="7"/>
        <v>144.84219999999999</v>
      </c>
    </row>
    <row r="257" spans="1:9" hidden="1">
      <c r="A257" s="115" t="s">
        <v>1888</v>
      </c>
      <c r="B257" s="115" t="s">
        <v>1889</v>
      </c>
      <c r="C257" s="115" t="s">
        <v>1890</v>
      </c>
      <c r="D257" s="115" t="s">
        <v>1242</v>
      </c>
      <c r="E257" s="115">
        <v>201.4109</v>
      </c>
      <c r="F257" s="674">
        <v>293.83600000000001</v>
      </c>
      <c r="G257" s="674">
        <v>295.84500000000003</v>
      </c>
      <c r="H257" s="115">
        <f t="shared" si="6"/>
        <v>1.0068371472522089</v>
      </c>
      <c r="I257" s="115">
        <f t="shared" si="7"/>
        <v>202.78800000000001</v>
      </c>
    </row>
    <row r="258" spans="1:9" hidden="1">
      <c r="A258" s="115" t="s">
        <v>1891</v>
      </c>
      <c r="B258" s="115" t="s">
        <v>1892</v>
      </c>
      <c r="C258" s="115" t="s">
        <v>1893</v>
      </c>
      <c r="D258" s="115" t="s">
        <v>1242</v>
      </c>
      <c r="E258" s="115">
        <v>172.64259999999999</v>
      </c>
      <c r="F258" s="674">
        <v>293.83600000000001</v>
      </c>
      <c r="G258" s="674">
        <v>295.84500000000003</v>
      </c>
      <c r="H258" s="115">
        <f t="shared" si="6"/>
        <v>1.0068371472522089</v>
      </c>
      <c r="I258" s="115">
        <f t="shared" si="7"/>
        <v>173.82300000000001</v>
      </c>
    </row>
    <row r="259" spans="1:9" hidden="1">
      <c r="A259" s="115" t="s">
        <v>1894</v>
      </c>
      <c r="B259" s="115" t="s">
        <v>1895</v>
      </c>
      <c r="C259" s="115" t="s">
        <v>1896</v>
      </c>
      <c r="D259" s="115" t="s">
        <v>1242</v>
      </c>
      <c r="E259" s="115">
        <v>195.63640000000001</v>
      </c>
      <c r="F259" s="674">
        <v>293.83600000000001</v>
      </c>
      <c r="G259" s="674">
        <v>295.84500000000003</v>
      </c>
      <c r="H259" s="115">
        <f t="shared" si="6"/>
        <v>1.0068371472522089</v>
      </c>
      <c r="I259" s="115">
        <f t="shared" si="7"/>
        <v>196.97399999999999</v>
      </c>
    </row>
    <row r="260" spans="1:9" hidden="1">
      <c r="A260" s="115" t="s">
        <v>1897</v>
      </c>
      <c r="B260" s="115" t="s">
        <v>1898</v>
      </c>
      <c r="C260" s="115" t="s">
        <v>1899</v>
      </c>
      <c r="D260" s="115" t="s">
        <v>1242</v>
      </c>
      <c r="E260" s="115">
        <v>230.16489999999999</v>
      </c>
      <c r="F260" s="674">
        <v>293.83600000000001</v>
      </c>
      <c r="G260" s="674">
        <v>295.84500000000003</v>
      </c>
      <c r="H260" s="115">
        <f t="shared" si="6"/>
        <v>1.0068371472522089</v>
      </c>
      <c r="I260" s="115">
        <f t="shared" si="7"/>
        <v>231.73859999999999</v>
      </c>
    </row>
    <row r="261" spans="1:9" hidden="1">
      <c r="A261" s="115" t="s">
        <v>1900</v>
      </c>
      <c r="B261" s="115" t="s">
        <v>1901</v>
      </c>
      <c r="C261" s="115" t="s">
        <v>1902</v>
      </c>
      <c r="D261" s="115" t="s">
        <v>1242</v>
      </c>
      <c r="E261" s="115">
        <v>287.71730000000002</v>
      </c>
      <c r="F261" s="674">
        <v>293.83600000000001</v>
      </c>
      <c r="G261" s="674">
        <v>295.84500000000003</v>
      </c>
      <c r="H261" s="115">
        <f t="shared" ref="H261:H324" si="8">G261/F261</f>
        <v>1.0068371472522089</v>
      </c>
      <c r="I261" s="115">
        <f t="shared" ref="I261:I324" si="9">ROUND(H261*E261,4)</f>
        <v>289.68450000000001</v>
      </c>
    </row>
    <row r="262" spans="1:9" hidden="1">
      <c r="A262" s="115" t="s">
        <v>1903</v>
      </c>
      <c r="B262" s="115" t="s">
        <v>1904</v>
      </c>
      <c r="C262" s="115" t="s">
        <v>1905</v>
      </c>
      <c r="D262" s="115" t="s">
        <v>1242</v>
      </c>
      <c r="E262" s="115">
        <v>143.2963</v>
      </c>
      <c r="F262" s="674">
        <v>293.83600000000001</v>
      </c>
      <c r="G262" s="674">
        <v>295.84500000000003</v>
      </c>
      <c r="H262" s="115">
        <f t="shared" si="8"/>
        <v>1.0068371472522089</v>
      </c>
      <c r="I262" s="115">
        <f t="shared" si="9"/>
        <v>144.27600000000001</v>
      </c>
    </row>
    <row r="263" spans="1:9" hidden="1">
      <c r="A263" s="115" t="s">
        <v>1906</v>
      </c>
      <c r="B263" s="115" t="s">
        <v>1907</v>
      </c>
      <c r="C263" s="115" t="s">
        <v>1908</v>
      </c>
      <c r="D263" s="115" t="s">
        <v>1242</v>
      </c>
      <c r="E263" s="115">
        <v>155.78299999999999</v>
      </c>
      <c r="F263" s="674">
        <v>293.83600000000001</v>
      </c>
      <c r="G263" s="674">
        <v>295.84500000000003</v>
      </c>
      <c r="H263" s="115">
        <f t="shared" si="8"/>
        <v>1.0068371472522089</v>
      </c>
      <c r="I263" s="115">
        <f t="shared" si="9"/>
        <v>156.84809999999999</v>
      </c>
    </row>
    <row r="264" spans="1:9" hidden="1">
      <c r="A264" s="115" t="s">
        <v>1909</v>
      </c>
      <c r="B264" s="115" t="s">
        <v>1910</v>
      </c>
      <c r="C264" s="115" t="s">
        <v>1911</v>
      </c>
      <c r="D264" s="115" t="s">
        <v>1242</v>
      </c>
      <c r="E264" s="115">
        <v>168.23990000000001</v>
      </c>
      <c r="F264" s="674">
        <v>293.83600000000001</v>
      </c>
      <c r="G264" s="674">
        <v>295.84500000000003</v>
      </c>
      <c r="H264" s="115">
        <f t="shared" si="8"/>
        <v>1.0068371472522089</v>
      </c>
      <c r="I264" s="115">
        <f t="shared" si="9"/>
        <v>169.39019999999999</v>
      </c>
    </row>
    <row r="265" spans="1:9" hidden="1">
      <c r="A265" s="115" t="s">
        <v>1912</v>
      </c>
      <c r="B265" s="115" t="s">
        <v>1913</v>
      </c>
      <c r="C265" s="115" t="s">
        <v>1914</v>
      </c>
      <c r="D265" s="115" t="s">
        <v>1242</v>
      </c>
      <c r="E265" s="115">
        <v>203.0548</v>
      </c>
      <c r="F265" s="674">
        <v>293.83600000000001</v>
      </c>
      <c r="G265" s="674">
        <v>295.84500000000003</v>
      </c>
      <c r="H265" s="115">
        <f t="shared" si="8"/>
        <v>1.0068371472522089</v>
      </c>
      <c r="I265" s="115">
        <f t="shared" si="9"/>
        <v>204.44309999999999</v>
      </c>
    </row>
    <row r="266" spans="1:9" hidden="1">
      <c r="A266" s="115" t="s">
        <v>1915</v>
      </c>
      <c r="B266" s="115" t="s">
        <v>1916</v>
      </c>
      <c r="C266" s="115" t="s">
        <v>1917</v>
      </c>
      <c r="D266" s="115" t="s">
        <v>1242</v>
      </c>
      <c r="E266" s="115">
        <v>247.6961</v>
      </c>
      <c r="F266" s="674">
        <v>293.83600000000001</v>
      </c>
      <c r="G266" s="674">
        <v>295.84500000000003</v>
      </c>
      <c r="H266" s="115">
        <f t="shared" si="8"/>
        <v>1.0068371472522089</v>
      </c>
      <c r="I266" s="115">
        <f t="shared" si="9"/>
        <v>249.3896</v>
      </c>
    </row>
    <row r="267" spans="1:9" hidden="1">
      <c r="A267" s="115" t="s">
        <v>1918</v>
      </c>
      <c r="B267" s="115" t="s">
        <v>1919</v>
      </c>
      <c r="C267" s="115" t="s">
        <v>1920</v>
      </c>
      <c r="D267" s="115" t="s">
        <v>1242</v>
      </c>
      <c r="E267" s="115">
        <v>274.10570000000001</v>
      </c>
      <c r="F267" s="674">
        <v>293.83600000000001</v>
      </c>
      <c r="G267" s="674">
        <v>295.84500000000003</v>
      </c>
      <c r="H267" s="115">
        <f t="shared" si="8"/>
        <v>1.0068371472522089</v>
      </c>
      <c r="I267" s="115">
        <f t="shared" si="9"/>
        <v>275.97980000000001</v>
      </c>
    </row>
    <row r="268" spans="1:9" hidden="1">
      <c r="A268" s="115" t="s">
        <v>1921</v>
      </c>
      <c r="B268" s="115" t="s">
        <v>1922</v>
      </c>
      <c r="C268" s="115" t="s">
        <v>1923</v>
      </c>
      <c r="D268" s="115" t="s">
        <v>1242</v>
      </c>
      <c r="E268" s="115">
        <v>335.0283</v>
      </c>
      <c r="F268" s="674">
        <v>293.83600000000001</v>
      </c>
      <c r="G268" s="674">
        <v>295.84500000000003</v>
      </c>
      <c r="H268" s="115">
        <f t="shared" si="8"/>
        <v>1.0068371472522089</v>
      </c>
      <c r="I268" s="115">
        <f t="shared" si="9"/>
        <v>337.31889999999999</v>
      </c>
    </row>
    <row r="269" spans="1:9" hidden="1">
      <c r="A269" s="115" t="s">
        <v>1924</v>
      </c>
      <c r="B269" s="115" t="s">
        <v>1925</v>
      </c>
      <c r="C269" s="115" t="s">
        <v>1926</v>
      </c>
      <c r="D269" s="115" t="s">
        <v>1242</v>
      </c>
      <c r="E269" s="115">
        <v>385.77690000000001</v>
      </c>
      <c r="F269" s="674">
        <v>293.83600000000001</v>
      </c>
      <c r="G269" s="674">
        <v>295.84500000000003</v>
      </c>
      <c r="H269" s="115">
        <f t="shared" si="8"/>
        <v>1.0068371472522089</v>
      </c>
      <c r="I269" s="115">
        <f t="shared" si="9"/>
        <v>388.41449999999998</v>
      </c>
    </row>
    <row r="270" spans="1:9" hidden="1">
      <c r="A270" s="115" t="s">
        <v>1927</v>
      </c>
      <c r="B270" s="115" t="s">
        <v>1928</v>
      </c>
      <c r="C270" s="115" t="s">
        <v>1929</v>
      </c>
      <c r="D270" s="115" t="s">
        <v>1242</v>
      </c>
      <c r="E270" s="115">
        <v>221.8886</v>
      </c>
      <c r="F270" s="674">
        <v>293.83600000000001</v>
      </c>
      <c r="G270" s="674">
        <v>295.84500000000003</v>
      </c>
      <c r="H270" s="115">
        <f t="shared" si="8"/>
        <v>1.0068371472522089</v>
      </c>
      <c r="I270" s="115">
        <f t="shared" si="9"/>
        <v>223.4057</v>
      </c>
    </row>
    <row r="271" spans="1:9" hidden="1">
      <c r="A271" s="115" t="s">
        <v>1930</v>
      </c>
      <c r="B271" s="115" t="s">
        <v>1931</v>
      </c>
      <c r="C271" s="115" t="s">
        <v>1932</v>
      </c>
      <c r="D271" s="115" t="s">
        <v>1242</v>
      </c>
      <c r="E271" s="115">
        <v>247.1414</v>
      </c>
      <c r="F271" s="674">
        <v>293.83600000000001</v>
      </c>
      <c r="G271" s="674">
        <v>295.84500000000003</v>
      </c>
      <c r="H271" s="115">
        <f t="shared" si="8"/>
        <v>1.0068371472522089</v>
      </c>
      <c r="I271" s="115">
        <f t="shared" si="9"/>
        <v>248.83109999999999</v>
      </c>
    </row>
    <row r="272" spans="1:9" hidden="1">
      <c r="A272" s="115" t="s">
        <v>1933</v>
      </c>
      <c r="B272" s="115" t="s">
        <v>1934</v>
      </c>
      <c r="C272" s="115" t="s">
        <v>1935</v>
      </c>
      <c r="D272" s="115" t="s">
        <v>1242</v>
      </c>
      <c r="E272" s="115">
        <v>265.69900000000001</v>
      </c>
      <c r="F272" s="674">
        <v>293.83600000000001</v>
      </c>
      <c r="G272" s="674">
        <v>295.84500000000003</v>
      </c>
      <c r="H272" s="115">
        <f t="shared" si="8"/>
        <v>1.0068371472522089</v>
      </c>
      <c r="I272" s="115">
        <f t="shared" si="9"/>
        <v>267.51560000000001</v>
      </c>
    </row>
    <row r="273" spans="1:9" hidden="1">
      <c r="A273" s="115" t="s">
        <v>1936</v>
      </c>
      <c r="B273" s="115" t="s">
        <v>1937</v>
      </c>
      <c r="C273" s="115" t="s">
        <v>1938</v>
      </c>
      <c r="D273" s="115" t="s">
        <v>1242</v>
      </c>
      <c r="E273" s="115">
        <v>370.74029999999999</v>
      </c>
      <c r="F273" s="674">
        <v>293.83600000000001</v>
      </c>
      <c r="G273" s="674">
        <v>295.84500000000003</v>
      </c>
      <c r="H273" s="115">
        <f t="shared" si="8"/>
        <v>1.0068371472522089</v>
      </c>
      <c r="I273" s="115">
        <f t="shared" si="9"/>
        <v>373.27510000000001</v>
      </c>
    </row>
    <row r="274" spans="1:9" hidden="1">
      <c r="A274" s="115" t="s">
        <v>1939</v>
      </c>
      <c r="B274" s="115" t="s">
        <v>1940</v>
      </c>
      <c r="C274" s="115" t="s">
        <v>1941</v>
      </c>
      <c r="D274" s="115" t="s">
        <v>1242</v>
      </c>
      <c r="E274" s="115">
        <v>144.70009999999999</v>
      </c>
      <c r="F274" s="674">
        <v>293.83600000000001</v>
      </c>
      <c r="G274" s="674">
        <v>295.84500000000003</v>
      </c>
      <c r="H274" s="115">
        <f t="shared" si="8"/>
        <v>1.0068371472522089</v>
      </c>
      <c r="I274" s="115">
        <f t="shared" si="9"/>
        <v>145.68940000000001</v>
      </c>
    </row>
    <row r="275" spans="1:9" hidden="1">
      <c r="A275" s="115" t="s">
        <v>1942</v>
      </c>
      <c r="B275" s="115" t="s">
        <v>1943</v>
      </c>
      <c r="C275" s="115" t="s">
        <v>1944</v>
      </c>
      <c r="D275" s="115" t="s">
        <v>1242</v>
      </c>
      <c r="E275" s="115">
        <v>167.49600000000001</v>
      </c>
      <c r="F275" s="674">
        <v>293.83600000000001</v>
      </c>
      <c r="G275" s="674">
        <v>295.84500000000003</v>
      </c>
      <c r="H275" s="115">
        <f t="shared" si="8"/>
        <v>1.0068371472522089</v>
      </c>
      <c r="I275" s="115">
        <f t="shared" si="9"/>
        <v>168.6412</v>
      </c>
    </row>
    <row r="276" spans="1:9" hidden="1">
      <c r="A276" s="115" t="s">
        <v>1945</v>
      </c>
      <c r="B276" s="115" t="s">
        <v>1946</v>
      </c>
      <c r="C276" s="115" t="s">
        <v>1947</v>
      </c>
      <c r="D276" s="115" t="s">
        <v>1242</v>
      </c>
      <c r="E276" s="115">
        <v>227.5155</v>
      </c>
      <c r="F276" s="674">
        <v>293.83600000000001</v>
      </c>
      <c r="G276" s="674">
        <v>295.84500000000003</v>
      </c>
      <c r="H276" s="115">
        <f t="shared" si="8"/>
        <v>1.0068371472522089</v>
      </c>
      <c r="I276" s="115">
        <f t="shared" si="9"/>
        <v>229.0711</v>
      </c>
    </row>
    <row r="277" spans="1:9" hidden="1">
      <c r="A277" s="115" t="s">
        <v>1948</v>
      </c>
      <c r="B277" s="115" t="s">
        <v>1949</v>
      </c>
      <c r="C277" s="115" t="s">
        <v>1950</v>
      </c>
      <c r="D277" s="115" t="s">
        <v>1242</v>
      </c>
      <c r="E277" s="115">
        <v>366.39909999999998</v>
      </c>
      <c r="F277" s="674">
        <v>293.83600000000001</v>
      </c>
      <c r="G277" s="674">
        <v>295.84500000000003</v>
      </c>
      <c r="H277" s="115">
        <f t="shared" si="8"/>
        <v>1.0068371472522089</v>
      </c>
      <c r="I277" s="115">
        <f t="shared" si="9"/>
        <v>368.9042</v>
      </c>
    </row>
    <row r="278" spans="1:9" hidden="1">
      <c r="A278" s="115" t="s">
        <v>1951</v>
      </c>
      <c r="B278" s="115" t="s">
        <v>1952</v>
      </c>
      <c r="C278" s="115" t="s">
        <v>1953</v>
      </c>
      <c r="D278" s="115" t="s">
        <v>1242</v>
      </c>
      <c r="E278" s="115">
        <v>111.2942</v>
      </c>
      <c r="F278" s="674">
        <v>293.83600000000001</v>
      </c>
      <c r="G278" s="674">
        <v>295.84500000000003</v>
      </c>
      <c r="H278" s="115">
        <f t="shared" si="8"/>
        <v>1.0068371472522089</v>
      </c>
      <c r="I278" s="115">
        <f t="shared" si="9"/>
        <v>112.0551</v>
      </c>
    </row>
    <row r="279" spans="1:9" hidden="1">
      <c r="A279" s="115" t="s">
        <v>1954</v>
      </c>
      <c r="B279" s="115" t="s">
        <v>1955</v>
      </c>
      <c r="C279" s="115" t="s">
        <v>1956</v>
      </c>
      <c r="D279" s="115" t="s">
        <v>1242</v>
      </c>
      <c r="E279" s="115">
        <v>128.8759</v>
      </c>
      <c r="F279" s="674">
        <v>293.83600000000001</v>
      </c>
      <c r="G279" s="674">
        <v>295.84500000000003</v>
      </c>
      <c r="H279" s="115">
        <f t="shared" si="8"/>
        <v>1.0068371472522089</v>
      </c>
      <c r="I279" s="115">
        <f t="shared" si="9"/>
        <v>129.75700000000001</v>
      </c>
    </row>
    <row r="280" spans="1:9" hidden="1">
      <c r="A280" s="115" t="s">
        <v>1957</v>
      </c>
      <c r="B280" s="115" t="s">
        <v>1958</v>
      </c>
      <c r="C280" s="115" t="s">
        <v>1959</v>
      </c>
      <c r="D280" s="115" t="s">
        <v>1242</v>
      </c>
      <c r="E280" s="115">
        <v>175.02019999999999</v>
      </c>
      <c r="F280" s="674">
        <v>293.83600000000001</v>
      </c>
      <c r="G280" s="674">
        <v>295.84500000000003</v>
      </c>
      <c r="H280" s="115">
        <f t="shared" si="8"/>
        <v>1.0068371472522089</v>
      </c>
      <c r="I280" s="115">
        <f t="shared" si="9"/>
        <v>176.21680000000001</v>
      </c>
    </row>
    <row r="281" spans="1:9" hidden="1">
      <c r="A281" s="115" t="s">
        <v>1960</v>
      </c>
      <c r="B281" s="115" t="s">
        <v>1961</v>
      </c>
      <c r="C281" s="115" t="s">
        <v>1962</v>
      </c>
      <c r="D281" s="115" t="s">
        <v>1242</v>
      </c>
      <c r="E281" s="115">
        <v>281.86559999999997</v>
      </c>
      <c r="F281" s="674">
        <v>293.83600000000001</v>
      </c>
      <c r="G281" s="674">
        <v>295.84500000000003</v>
      </c>
      <c r="H281" s="115">
        <f t="shared" si="8"/>
        <v>1.0068371472522089</v>
      </c>
      <c r="I281" s="115">
        <f t="shared" si="9"/>
        <v>283.7928</v>
      </c>
    </row>
    <row r="282" spans="1:9" hidden="1">
      <c r="A282" s="115" t="s">
        <v>1963</v>
      </c>
      <c r="B282" s="115" t="s">
        <v>1964</v>
      </c>
      <c r="C282" s="115" t="s">
        <v>1965</v>
      </c>
      <c r="D282" s="115" t="s">
        <v>1242</v>
      </c>
      <c r="E282" s="115">
        <v>205.59809999999999</v>
      </c>
      <c r="F282" s="674">
        <v>293.83600000000001</v>
      </c>
      <c r="G282" s="674">
        <v>295.84500000000003</v>
      </c>
      <c r="H282" s="115">
        <f t="shared" si="8"/>
        <v>1.0068371472522089</v>
      </c>
      <c r="I282" s="115">
        <f t="shared" si="9"/>
        <v>207.00380000000001</v>
      </c>
    </row>
    <row r="283" spans="1:9" hidden="1">
      <c r="A283" s="115" t="s">
        <v>1966</v>
      </c>
      <c r="B283" s="115" t="s">
        <v>1967</v>
      </c>
      <c r="C283" s="115" t="s">
        <v>1968</v>
      </c>
      <c r="D283" s="115" t="s">
        <v>1242</v>
      </c>
      <c r="E283" s="115">
        <v>220.02979999999999</v>
      </c>
      <c r="F283" s="674">
        <v>293.83600000000001</v>
      </c>
      <c r="G283" s="674">
        <v>295.84500000000003</v>
      </c>
      <c r="H283" s="115">
        <f t="shared" si="8"/>
        <v>1.0068371472522089</v>
      </c>
      <c r="I283" s="115">
        <f t="shared" si="9"/>
        <v>221.5342</v>
      </c>
    </row>
    <row r="284" spans="1:9" hidden="1">
      <c r="A284" s="115" t="s">
        <v>1969</v>
      </c>
      <c r="B284" s="115" t="s">
        <v>1970</v>
      </c>
      <c r="C284" s="115" t="s">
        <v>1971</v>
      </c>
      <c r="D284" s="115" t="s">
        <v>1242</v>
      </c>
      <c r="E284" s="115">
        <v>58.107500000000002</v>
      </c>
      <c r="F284" s="674">
        <v>293.83600000000001</v>
      </c>
      <c r="G284" s="674">
        <v>295.84500000000003</v>
      </c>
      <c r="H284" s="115">
        <f t="shared" si="8"/>
        <v>1.0068371472522089</v>
      </c>
      <c r="I284" s="115">
        <f t="shared" si="9"/>
        <v>58.504800000000003</v>
      </c>
    </row>
    <row r="285" spans="1:9" hidden="1">
      <c r="A285" s="115" t="s">
        <v>1972</v>
      </c>
      <c r="B285" s="115" t="s">
        <v>1973</v>
      </c>
      <c r="C285" s="115" t="s">
        <v>1974</v>
      </c>
      <c r="D285" s="115" t="s">
        <v>1242</v>
      </c>
      <c r="E285" s="115">
        <v>220.82259999999999</v>
      </c>
      <c r="F285" s="674">
        <v>293.83600000000001</v>
      </c>
      <c r="G285" s="674">
        <v>295.84500000000003</v>
      </c>
      <c r="H285" s="115">
        <f t="shared" si="8"/>
        <v>1.0068371472522089</v>
      </c>
      <c r="I285" s="115">
        <f t="shared" si="9"/>
        <v>222.33240000000001</v>
      </c>
    </row>
    <row r="286" spans="1:9" hidden="1">
      <c r="A286" s="115" t="s">
        <v>1975</v>
      </c>
      <c r="B286" s="115" t="s">
        <v>1976</v>
      </c>
      <c r="C286" s="115" t="s">
        <v>1977</v>
      </c>
      <c r="D286" s="115" t="s">
        <v>1242</v>
      </c>
      <c r="E286" s="115">
        <v>429.29849999999999</v>
      </c>
      <c r="F286" s="674">
        <v>293.83600000000001</v>
      </c>
      <c r="G286" s="674">
        <v>295.84500000000003</v>
      </c>
      <c r="H286" s="115">
        <f t="shared" si="8"/>
        <v>1.0068371472522089</v>
      </c>
      <c r="I286" s="115">
        <f t="shared" si="9"/>
        <v>432.2337</v>
      </c>
    </row>
    <row r="287" spans="1:9" hidden="1">
      <c r="A287" s="115" t="s">
        <v>1978</v>
      </c>
      <c r="B287" s="115" t="s">
        <v>1979</v>
      </c>
      <c r="C287" s="115" t="s">
        <v>1980</v>
      </c>
      <c r="D287" s="115" t="s">
        <v>1242</v>
      </c>
      <c r="E287" s="115">
        <v>468.7303</v>
      </c>
      <c r="F287" s="674">
        <v>293.83600000000001</v>
      </c>
      <c r="G287" s="674">
        <v>295.84500000000003</v>
      </c>
      <c r="H287" s="115">
        <f t="shared" si="8"/>
        <v>1.0068371472522089</v>
      </c>
      <c r="I287" s="115">
        <f t="shared" si="9"/>
        <v>471.93509999999998</v>
      </c>
    </row>
    <row r="288" spans="1:9" hidden="1">
      <c r="A288" s="115" t="s">
        <v>1981</v>
      </c>
      <c r="B288" s="115" t="s">
        <v>1982</v>
      </c>
      <c r="C288" s="115" t="s">
        <v>1983</v>
      </c>
      <c r="D288" s="115" t="s">
        <v>1242</v>
      </c>
      <c r="E288" s="115">
        <v>527.55160000000001</v>
      </c>
      <c r="F288" s="674">
        <v>293.83600000000001</v>
      </c>
      <c r="G288" s="674">
        <v>295.84500000000003</v>
      </c>
      <c r="H288" s="115">
        <f t="shared" si="8"/>
        <v>1.0068371472522089</v>
      </c>
      <c r="I288" s="115">
        <f t="shared" si="9"/>
        <v>531.1585</v>
      </c>
    </row>
    <row r="289" spans="1:9">
      <c r="A289" s="803" t="s">
        <v>1984</v>
      </c>
      <c r="B289" s="803" t="s">
        <v>1985</v>
      </c>
      <c r="C289" s="803" t="s">
        <v>1986</v>
      </c>
      <c r="D289" s="803" t="s">
        <v>1242</v>
      </c>
      <c r="E289" s="803">
        <v>586.95140000000004</v>
      </c>
      <c r="F289" s="804">
        <v>293.83600000000001</v>
      </c>
      <c r="G289" s="804">
        <v>295.84500000000003</v>
      </c>
      <c r="H289" s="803">
        <f t="shared" si="8"/>
        <v>1.0068371472522089</v>
      </c>
      <c r="I289" s="803">
        <f t="shared" si="9"/>
        <v>590.96450000000004</v>
      </c>
    </row>
    <row r="290" spans="1:9" hidden="1">
      <c r="A290" s="115" t="s">
        <v>1987</v>
      </c>
      <c r="B290" s="115" t="s">
        <v>1988</v>
      </c>
      <c r="C290" s="115" t="s">
        <v>1989</v>
      </c>
      <c r="D290" s="115" t="s">
        <v>1242</v>
      </c>
      <c r="E290" s="115">
        <v>756.68309999999997</v>
      </c>
      <c r="F290" s="674">
        <v>293.83600000000001</v>
      </c>
      <c r="G290" s="674">
        <v>295.84500000000003</v>
      </c>
      <c r="H290" s="115">
        <f t="shared" si="8"/>
        <v>1.0068371472522089</v>
      </c>
      <c r="I290" s="115">
        <f t="shared" si="9"/>
        <v>761.85670000000005</v>
      </c>
    </row>
    <row r="291" spans="1:9" hidden="1">
      <c r="A291" s="115" t="s">
        <v>1990</v>
      </c>
      <c r="B291" s="115" t="s">
        <v>1991</v>
      </c>
      <c r="C291" s="115" t="s">
        <v>1992</v>
      </c>
      <c r="D291" s="115" t="s">
        <v>1242</v>
      </c>
      <c r="E291" s="115">
        <v>685.16399999999999</v>
      </c>
      <c r="F291" s="674">
        <v>293.83600000000001</v>
      </c>
      <c r="G291" s="674">
        <v>295.84500000000003</v>
      </c>
      <c r="H291" s="115">
        <f t="shared" si="8"/>
        <v>1.0068371472522089</v>
      </c>
      <c r="I291" s="115">
        <f t="shared" si="9"/>
        <v>689.84860000000003</v>
      </c>
    </row>
    <row r="292" spans="1:9" hidden="1">
      <c r="A292" s="115" t="s">
        <v>1993</v>
      </c>
      <c r="B292" s="115" t="s">
        <v>1994</v>
      </c>
      <c r="C292" s="115" t="s">
        <v>1995</v>
      </c>
      <c r="D292" s="115" t="s">
        <v>1242</v>
      </c>
      <c r="E292" s="115">
        <v>748.78179999999998</v>
      </c>
      <c r="F292" s="674">
        <v>293.83600000000001</v>
      </c>
      <c r="G292" s="674">
        <v>295.84500000000003</v>
      </c>
      <c r="H292" s="115">
        <f t="shared" si="8"/>
        <v>1.0068371472522089</v>
      </c>
      <c r="I292" s="115">
        <f t="shared" si="9"/>
        <v>753.90129999999999</v>
      </c>
    </row>
    <row r="293" spans="1:9" hidden="1">
      <c r="A293" s="115" t="s">
        <v>1996</v>
      </c>
      <c r="B293" s="115" t="s">
        <v>1997</v>
      </c>
      <c r="C293" s="115" t="s">
        <v>1998</v>
      </c>
      <c r="D293" s="115" t="s">
        <v>1242</v>
      </c>
      <c r="E293" s="115">
        <v>882.66489999999999</v>
      </c>
      <c r="F293" s="674">
        <v>293.83600000000001</v>
      </c>
      <c r="G293" s="674">
        <v>295.84500000000003</v>
      </c>
      <c r="H293" s="115">
        <f t="shared" si="8"/>
        <v>1.0068371472522089</v>
      </c>
      <c r="I293" s="115">
        <f t="shared" si="9"/>
        <v>888.69979999999998</v>
      </c>
    </row>
    <row r="294" spans="1:9">
      <c r="A294" s="803" t="s">
        <v>1999</v>
      </c>
      <c r="B294" s="803" t="s">
        <v>2000</v>
      </c>
      <c r="C294" s="803" t="s">
        <v>2001</v>
      </c>
      <c r="D294" s="803" t="s">
        <v>1242</v>
      </c>
      <c r="E294" s="803">
        <v>983.43100000000004</v>
      </c>
      <c r="F294" s="804">
        <v>293.83600000000001</v>
      </c>
      <c r="G294" s="804">
        <v>295.84500000000003</v>
      </c>
      <c r="H294" s="803">
        <f t="shared" si="8"/>
        <v>1.0068371472522089</v>
      </c>
      <c r="I294" s="803">
        <f t="shared" si="9"/>
        <v>990.1549</v>
      </c>
    </row>
    <row r="295" spans="1:9" hidden="1">
      <c r="A295" s="115" t="s">
        <v>2002</v>
      </c>
      <c r="B295" s="115" t="s">
        <v>2003</v>
      </c>
      <c r="C295" s="115" t="s">
        <v>2004</v>
      </c>
      <c r="D295" s="115" t="s">
        <v>1242</v>
      </c>
      <c r="E295" s="115">
        <v>1394.6595</v>
      </c>
      <c r="F295" s="674">
        <v>293.83600000000001</v>
      </c>
      <c r="G295" s="674">
        <v>295.84500000000003</v>
      </c>
      <c r="H295" s="115">
        <f t="shared" si="8"/>
        <v>1.0068371472522089</v>
      </c>
      <c r="I295" s="115">
        <f t="shared" si="9"/>
        <v>1404.1949999999999</v>
      </c>
    </row>
    <row r="296" spans="1:9" hidden="1">
      <c r="A296" s="115" t="s">
        <v>2005</v>
      </c>
      <c r="B296" s="115" t="s">
        <v>2006</v>
      </c>
      <c r="C296" s="115" t="s">
        <v>2007</v>
      </c>
      <c r="D296" s="115" t="s">
        <v>1242</v>
      </c>
      <c r="E296" s="115">
        <v>322.87970000000001</v>
      </c>
      <c r="F296" s="674">
        <v>293.83600000000001</v>
      </c>
      <c r="G296" s="674">
        <v>295.84500000000003</v>
      </c>
      <c r="H296" s="115">
        <f t="shared" si="8"/>
        <v>1.0068371472522089</v>
      </c>
      <c r="I296" s="115">
        <f t="shared" si="9"/>
        <v>325.08730000000003</v>
      </c>
    </row>
    <row r="297" spans="1:9" hidden="1">
      <c r="A297" s="115" t="s">
        <v>2008</v>
      </c>
      <c r="B297" s="115" t="s">
        <v>2009</v>
      </c>
      <c r="C297" s="115" t="s">
        <v>2010</v>
      </c>
      <c r="D297" s="115" t="s">
        <v>1242</v>
      </c>
      <c r="E297" s="115">
        <v>350.38010000000003</v>
      </c>
      <c r="F297" s="674">
        <v>293.83600000000001</v>
      </c>
      <c r="G297" s="674">
        <v>295.84500000000003</v>
      </c>
      <c r="H297" s="115">
        <f t="shared" si="8"/>
        <v>1.0068371472522089</v>
      </c>
      <c r="I297" s="115">
        <f t="shared" si="9"/>
        <v>352.77569999999997</v>
      </c>
    </row>
    <row r="298" spans="1:9" hidden="1">
      <c r="A298" s="115" t="s">
        <v>2011</v>
      </c>
      <c r="B298" s="115" t="s">
        <v>2012</v>
      </c>
      <c r="C298" s="115" t="s">
        <v>2013</v>
      </c>
      <c r="D298" s="115" t="s">
        <v>1242</v>
      </c>
      <c r="E298" s="115">
        <v>393.28769999999997</v>
      </c>
      <c r="F298" s="674">
        <v>293.83600000000001</v>
      </c>
      <c r="G298" s="674">
        <v>295.84500000000003</v>
      </c>
      <c r="H298" s="115">
        <f t="shared" si="8"/>
        <v>1.0068371472522089</v>
      </c>
      <c r="I298" s="115">
        <f t="shared" si="9"/>
        <v>395.97669999999999</v>
      </c>
    </row>
    <row r="299" spans="1:9" hidden="1">
      <c r="A299" s="115" t="s">
        <v>2014</v>
      </c>
      <c r="B299" s="115" t="s">
        <v>2015</v>
      </c>
      <c r="C299" s="115" t="s">
        <v>2016</v>
      </c>
      <c r="D299" s="115" t="s">
        <v>1242</v>
      </c>
      <c r="E299" s="115">
        <v>435.81439999999998</v>
      </c>
      <c r="F299" s="674">
        <v>293.83600000000001</v>
      </c>
      <c r="G299" s="674">
        <v>295.84500000000003</v>
      </c>
      <c r="H299" s="115">
        <f t="shared" si="8"/>
        <v>1.0068371472522089</v>
      </c>
      <c r="I299" s="115">
        <f t="shared" si="9"/>
        <v>438.79410000000001</v>
      </c>
    </row>
    <row r="300" spans="1:9" hidden="1">
      <c r="A300" s="115" t="s">
        <v>2017</v>
      </c>
      <c r="B300" s="115" t="s">
        <v>2018</v>
      </c>
      <c r="C300" s="115" t="s">
        <v>2019</v>
      </c>
      <c r="D300" s="115" t="s">
        <v>1242</v>
      </c>
      <c r="E300" s="115">
        <v>570.24779999999998</v>
      </c>
      <c r="F300" s="674">
        <v>293.83600000000001</v>
      </c>
      <c r="G300" s="674">
        <v>295.84500000000003</v>
      </c>
      <c r="H300" s="115">
        <f t="shared" si="8"/>
        <v>1.0068371472522089</v>
      </c>
      <c r="I300" s="115">
        <f t="shared" si="9"/>
        <v>574.14670000000001</v>
      </c>
    </row>
    <row r="301" spans="1:9" hidden="1">
      <c r="A301" s="115" t="s">
        <v>2020</v>
      </c>
      <c r="B301" s="115" t="s">
        <v>2021</v>
      </c>
      <c r="C301" s="115" t="s">
        <v>2022</v>
      </c>
      <c r="D301" s="115" t="s">
        <v>1242</v>
      </c>
      <c r="E301" s="115">
        <v>531.78189999999995</v>
      </c>
      <c r="F301" s="674">
        <v>293.83600000000001</v>
      </c>
      <c r="G301" s="674">
        <v>295.84500000000003</v>
      </c>
      <c r="H301" s="115">
        <f t="shared" si="8"/>
        <v>1.0068371472522089</v>
      </c>
      <c r="I301" s="115">
        <f t="shared" si="9"/>
        <v>535.41780000000006</v>
      </c>
    </row>
    <row r="302" spans="1:9" hidden="1">
      <c r="A302" s="115" t="s">
        <v>2023</v>
      </c>
      <c r="B302" s="115" t="s">
        <v>2024</v>
      </c>
      <c r="C302" s="115" t="s">
        <v>2025</v>
      </c>
      <c r="D302" s="115" t="s">
        <v>1242</v>
      </c>
      <c r="E302" s="115">
        <v>581.78110000000004</v>
      </c>
      <c r="F302" s="674">
        <v>293.83600000000001</v>
      </c>
      <c r="G302" s="674">
        <v>295.84500000000003</v>
      </c>
      <c r="H302" s="115">
        <f t="shared" si="8"/>
        <v>1.0068371472522089</v>
      </c>
      <c r="I302" s="115">
        <f t="shared" si="9"/>
        <v>585.75879999999995</v>
      </c>
    </row>
    <row r="303" spans="1:9" hidden="1">
      <c r="A303" s="115" t="s">
        <v>2026</v>
      </c>
      <c r="B303" s="115" t="s">
        <v>2027</v>
      </c>
      <c r="C303" s="115" t="s">
        <v>2028</v>
      </c>
      <c r="D303" s="115" t="s">
        <v>1242</v>
      </c>
      <c r="E303" s="115">
        <v>650.81370000000004</v>
      </c>
      <c r="F303" s="674">
        <v>293.83600000000001</v>
      </c>
      <c r="G303" s="674">
        <v>295.84500000000003</v>
      </c>
      <c r="H303" s="115">
        <f t="shared" si="8"/>
        <v>1.0068371472522089</v>
      </c>
      <c r="I303" s="115">
        <f t="shared" si="9"/>
        <v>655.26340000000005</v>
      </c>
    </row>
    <row r="304" spans="1:9" hidden="1">
      <c r="A304" s="115" t="s">
        <v>2029</v>
      </c>
      <c r="B304" s="115" t="s">
        <v>2030</v>
      </c>
      <c r="C304" s="115" t="s">
        <v>2031</v>
      </c>
      <c r="D304" s="115" t="s">
        <v>1242</v>
      </c>
      <c r="E304" s="115">
        <v>733.5412</v>
      </c>
      <c r="F304" s="674">
        <v>293.83600000000001</v>
      </c>
      <c r="G304" s="674">
        <v>295.84500000000003</v>
      </c>
      <c r="H304" s="115">
        <f t="shared" si="8"/>
        <v>1.0068371472522089</v>
      </c>
      <c r="I304" s="115">
        <f t="shared" si="9"/>
        <v>738.55650000000003</v>
      </c>
    </row>
    <row r="305" spans="1:9" hidden="1">
      <c r="A305" s="115" t="s">
        <v>2032</v>
      </c>
      <c r="B305" s="115" t="s">
        <v>2033</v>
      </c>
      <c r="C305" s="115" t="s">
        <v>2034</v>
      </c>
      <c r="D305" s="115" t="s">
        <v>1242</v>
      </c>
      <c r="E305" s="115">
        <v>1056.0404000000001</v>
      </c>
      <c r="F305" s="674">
        <v>293.83600000000001</v>
      </c>
      <c r="G305" s="674">
        <v>295.84500000000003</v>
      </c>
      <c r="H305" s="115">
        <f t="shared" si="8"/>
        <v>1.0068371472522089</v>
      </c>
      <c r="I305" s="115">
        <f t="shared" si="9"/>
        <v>1063.2607</v>
      </c>
    </row>
    <row r="306" spans="1:9" hidden="1">
      <c r="A306" s="115" t="s">
        <v>2035</v>
      </c>
      <c r="B306" s="115" t="s">
        <v>2036</v>
      </c>
      <c r="C306" s="115" t="s">
        <v>2037</v>
      </c>
      <c r="D306" s="115" t="s">
        <v>2038</v>
      </c>
      <c r="E306" s="115">
        <v>10.3979</v>
      </c>
      <c r="F306" s="674">
        <v>293.83600000000001</v>
      </c>
      <c r="G306" s="674">
        <v>295.84500000000003</v>
      </c>
      <c r="H306" s="115">
        <f t="shared" si="8"/>
        <v>1.0068371472522089</v>
      </c>
      <c r="I306" s="115">
        <f t="shared" si="9"/>
        <v>10.468999999999999</v>
      </c>
    </row>
    <row r="307" spans="1:9" hidden="1">
      <c r="A307" s="115" t="s">
        <v>2039</v>
      </c>
      <c r="B307" s="115" t="s">
        <v>2040</v>
      </c>
      <c r="C307" s="115" t="s">
        <v>2041</v>
      </c>
      <c r="D307" s="115" t="s">
        <v>2038</v>
      </c>
      <c r="E307" s="115">
        <v>13.8088</v>
      </c>
      <c r="F307" s="674">
        <v>293.83600000000001</v>
      </c>
      <c r="G307" s="674">
        <v>295.84500000000003</v>
      </c>
      <c r="H307" s="115">
        <f t="shared" si="8"/>
        <v>1.0068371472522089</v>
      </c>
      <c r="I307" s="115">
        <f t="shared" si="9"/>
        <v>13.9032</v>
      </c>
    </row>
    <row r="308" spans="1:9" hidden="1">
      <c r="A308" s="115" t="s">
        <v>2042</v>
      </c>
      <c r="B308" s="115" t="s">
        <v>2043</v>
      </c>
      <c r="C308" s="115" t="s">
        <v>2044</v>
      </c>
      <c r="D308" s="115" t="s">
        <v>2038</v>
      </c>
      <c r="E308" s="115">
        <v>20.7957</v>
      </c>
      <c r="F308" s="674">
        <v>293.83600000000001</v>
      </c>
      <c r="G308" s="674">
        <v>295.84500000000003</v>
      </c>
      <c r="H308" s="115">
        <f t="shared" si="8"/>
        <v>1.0068371472522089</v>
      </c>
      <c r="I308" s="115">
        <f t="shared" si="9"/>
        <v>20.937899999999999</v>
      </c>
    </row>
    <row r="309" spans="1:9" hidden="1">
      <c r="A309" s="115" t="s">
        <v>2045</v>
      </c>
      <c r="B309" s="115" t="s">
        <v>2046</v>
      </c>
      <c r="C309" s="115" t="s">
        <v>2047</v>
      </c>
      <c r="D309" s="115" t="s">
        <v>2038</v>
      </c>
      <c r="E309" s="115">
        <v>1.2477</v>
      </c>
      <c r="F309" s="674">
        <v>293.83600000000001</v>
      </c>
      <c r="G309" s="674">
        <v>295.84500000000003</v>
      </c>
      <c r="H309" s="115">
        <f t="shared" si="8"/>
        <v>1.0068371472522089</v>
      </c>
      <c r="I309" s="115">
        <f t="shared" si="9"/>
        <v>1.2562</v>
      </c>
    </row>
    <row r="310" spans="1:9" hidden="1">
      <c r="A310" s="115" t="s">
        <v>2048</v>
      </c>
      <c r="B310" s="115" t="s">
        <v>2049</v>
      </c>
      <c r="C310" s="115" t="s">
        <v>2050</v>
      </c>
      <c r="D310" s="115" t="s">
        <v>2038</v>
      </c>
      <c r="E310" s="115">
        <v>0.35349999999999998</v>
      </c>
      <c r="F310" s="674">
        <v>293.83600000000001</v>
      </c>
      <c r="G310" s="674">
        <v>295.84500000000003</v>
      </c>
      <c r="H310" s="115">
        <f t="shared" si="8"/>
        <v>1.0068371472522089</v>
      </c>
      <c r="I310" s="115">
        <f t="shared" si="9"/>
        <v>0.35589999999999999</v>
      </c>
    </row>
    <row r="311" spans="1:9" hidden="1">
      <c r="A311" s="115" t="s">
        <v>2051</v>
      </c>
      <c r="B311" s="115" t="s">
        <v>2052</v>
      </c>
      <c r="C311" s="115" t="s">
        <v>2053</v>
      </c>
      <c r="D311" s="115" t="s">
        <v>2038</v>
      </c>
      <c r="E311" s="115">
        <v>2.4954999999999998</v>
      </c>
      <c r="F311" s="674">
        <v>293.83600000000001</v>
      </c>
      <c r="G311" s="674">
        <v>295.84500000000003</v>
      </c>
      <c r="H311" s="115">
        <f t="shared" si="8"/>
        <v>1.0068371472522089</v>
      </c>
      <c r="I311" s="115">
        <f t="shared" si="9"/>
        <v>2.5125999999999999</v>
      </c>
    </row>
    <row r="312" spans="1:9" hidden="1">
      <c r="A312" s="115" t="s">
        <v>2054</v>
      </c>
      <c r="B312" s="115" t="s">
        <v>2055</v>
      </c>
      <c r="C312" s="115" t="s">
        <v>2056</v>
      </c>
      <c r="D312" s="115" t="s">
        <v>1138</v>
      </c>
      <c r="E312" s="115">
        <v>257.86669999999998</v>
      </c>
      <c r="F312" s="674">
        <v>293.83600000000001</v>
      </c>
      <c r="G312" s="674">
        <v>295.84500000000003</v>
      </c>
      <c r="H312" s="115">
        <f t="shared" si="8"/>
        <v>1.0068371472522089</v>
      </c>
      <c r="I312" s="115">
        <f t="shared" si="9"/>
        <v>259.62979999999999</v>
      </c>
    </row>
    <row r="313" spans="1:9" hidden="1">
      <c r="A313" s="115" t="s">
        <v>2057</v>
      </c>
      <c r="B313" s="115" t="s">
        <v>2058</v>
      </c>
      <c r="C313" s="115" t="s">
        <v>2059</v>
      </c>
      <c r="D313" s="115" t="s">
        <v>1242</v>
      </c>
      <c r="E313" s="115">
        <v>2.9946000000000002</v>
      </c>
      <c r="F313" s="674">
        <v>293.83600000000001</v>
      </c>
      <c r="G313" s="674">
        <v>295.84500000000003</v>
      </c>
      <c r="H313" s="115">
        <f t="shared" si="8"/>
        <v>1.0068371472522089</v>
      </c>
      <c r="I313" s="115">
        <f t="shared" si="9"/>
        <v>3.0150999999999999</v>
      </c>
    </row>
    <row r="314" spans="1:9" hidden="1">
      <c r="A314" s="115" t="s">
        <v>2060</v>
      </c>
      <c r="B314" s="115" t="s">
        <v>2061</v>
      </c>
      <c r="C314" s="115" t="s">
        <v>2062</v>
      </c>
      <c r="D314" s="115" t="s">
        <v>1453</v>
      </c>
      <c r="E314" s="115">
        <v>53.029000000000003</v>
      </c>
      <c r="F314" s="674">
        <v>293.83600000000001</v>
      </c>
      <c r="G314" s="674">
        <v>295.84500000000003</v>
      </c>
      <c r="H314" s="115">
        <f t="shared" si="8"/>
        <v>1.0068371472522089</v>
      </c>
      <c r="I314" s="115">
        <f t="shared" si="9"/>
        <v>53.391599999999997</v>
      </c>
    </row>
    <row r="315" spans="1:9" hidden="1">
      <c r="A315" s="115" t="s">
        <v>2063</v>
      </c>
      <c r="B315" s="115" t="s">
        <v>2064</v>
      </c>
      <c r="C315" s="115" t="s">
        <v>2065</v>
      </c>
      <c r="D315" s="115" t="s">
        <v>1453</v>
      </c>
      <c r="E315" s="115">
        <v>76.944100000000006</v>
      </c>
      <c r="F315" s="674">
        <v>293.83600000000001</v>
      </c>
      <c r="G315" s="674">
        <v>295.84500000000003</v>
      </c>
      <c r="H315" s="115">
        <f t="shared" si="8"/>
        <v>1.0068371472522089</v>
      </c>
      <c r="I315" s="115">
        <f t="shared" si="9"/>
        <v>77.470200000000006</v>
      </c>
    </row>
    <row r="316" spans="1:9" hidden="1">
      <c r="A316" s="115" t="s">
        <v>2066</v>
      </c>
      <c r="B316" s="115" t="s">
        <v>2067</v>
      </c>
      <c r="C316" s="115" t="s">
        <v>2068</v>
      </c>
      <c r="D316" s="115" t="s">
        <v>1453</v>
      </c>
      <c r="E316" s="115">
        <v>103.9785</v>
      </c>
      <c r="F316" s="674">
        <v>293.83600000000001</v>
      </c>
      <c r="G316" s="674">
        <v>295.84500000000003</v>
      </c>
      <c r="H316" s="115">
        <f t="shared" si="8"/>
        <v>1.0068371472522089</v>
      </c>
      <c r="I316" s="115">
        <f t="shared" si="9"/>
        <v>104.68940000000001</v>
      </c>
    </row>
    <row r="317" spans="1:9" hidden="1">
      <c r="A317" s="115" t="s">
        <v>2069</v>
      </c>
      <c r="B317" s="115" t="s">
        <v>2070</v>
      </c>
      <c r="C317" s="115" t="s">
        <v>2071</v>
      </c>
      <c r="D317" s="115" t="s">
        <v>1138</v>
      </c>
      <c r="E317" s="115">
        <v>59.603299999999997</v>
      </c>
      <c r="F317" s="674">
        <v>293.83600000000001</v>
      </c>
      <c r="G317" s="674">
        <v>295.84500000000003</v>
      </c>
      <c r="H317" s="115">
        <f t="shared" si="8"/>
        <v>1.0068371472522089</v>
      </c>
      <c r="I317" s="115">
        <f t="shared" si="9"/>
        <v>60.010800000000003</v>
      </c>
    </row>
    <row r="318" spans="1:9" hidden="1">
      <c r="A318" s="115" t="s">
        <v>2072</v>
      </c>
      <c r="B318" s="115" t="s">
        <v>2073</v>
      </c>
      <c r="C318" s="115" t="s">
        <v>2074</v>
      </c>
      <c r="D318" s="115" t="s">
        <v>1138</v>
      </c>
      <c r="E318" s="115">
        <v>106.6178</v>
      </c>
      <c r="F318" s="674">
        <v>293.83600000000001</v>
      </c>
      <c r="G318" s="674">
        <v>295.84500000000003</v>
      </c>
      <c r="H318" s="115">
        <f t="shared" si="8"/>
        <v>1.0068371472522089</v>
      </c>
      <c r="I318" s="115">
        <f t="shared" si="9"/>
        <v>107.3468</v>
      </c>
    </row>
    <row r="319" spans="1:9" hidden="1">
      <c r="A319" s="115" t="s">
        <v>2075</v>
      </c>
      <c r="B319" s="115" t="s">
        <v>2076</v>
      </c>
      <c r="C319" s="115" t="s">
        <v>2077</v>
      </c>
      <c r="D319" s="115" t="s">
        <v>1138</v>
      </c>
      <c r="E319" s="115">
        <v>178.50239999999999</v>
      </c>
      <c r="F319" s="674">
        <v>293.83600000000001</v>
      </c>
      <c r="G319" s="674">
        <v>295.84500000000003</v>
      </c>
      <c r="H319" s="115">
        <f t="shared" si="8"/>
        <v>1.0068371472522089</v>
      </c>
      <c r="I319" s="115">
        <f t="shared" si="9"/>
        <v>179.72280000000001</v>
      </c>
    </row>
    <row r="320" spans="1:9" hidden="1">
      <c r="A320" s="115" t="s">
        <v>2078</v>
      </c>
      <c r="B320" s="115" t="s">
        <v>2079</v>
      </c>
      <c r="C320" s="115" t="s">
        <v>2080</v>
      </c>
      <c r="D320" s="115" t="s">
        <v>2038</v>
      </c>
      <c r="E320" s="115">
        <v>0.49099999999999999</v>
      </c>
      <c r="F320" s="674">
        <v>293.83600000000001</v>
      </c>
      <c r="G320" s="674">
        <v>295.84500000000003</v>
      </c>
      <c r="H320" s="115">
        <f t="shared" si="8"/>
        <v>1.0068371472522089</v>
      </c>
      <c r="I320" s="115">
        <f t="shared" si="9"/>
        <v>0.49440000000000001</v>
      </c>
    </row>
    <row r="321" spans="1:9" hidden="1">
      <c r="A321" s="115" t="s">
        <v>2081</v>
      </c>
      <c r="B321" s="115" t="s">
        <v>2082</v>
      </c>
      <c r="C321" s="115" t="s">
        <v>2083</v>
      </c>
      <c r="D321" s="115" t="s">
        <v>1138</v>
      </c>
      <c r="E321" s="115">
        <v>5886.9859999999999</v>
      </c>
      <c r="F321" s="674">
        <v>293.83600000000001</v>
      </c>
      <c r="G321" s="674">
        <v>295.84500000000003</v>
      </c>
      <c r="H321" s="115">
        <f t="shared" si="8"/>
        <v>1.0068371472522089</v>
      </c>
      <c r="I321" s="115">
        <f t="shared" si="9"/>
        <v>5927.2362000000003</v>
      </c>
    </row>
    <row r="322" spans="1:9" hidden="1">
      <c r="A322" s="115" t="s">
        <v>2084</v>
      </c>
      <c r="B322" s="115" t="s">
        <v>2085</v>
      </c>
      <c r="C322" s="115" t="s">
        <v>2086</v>
      </c>
      <c r="D322" s="115" t="s">
        <v>1138</v>
      </c>
      <c r="E322" s="115">
        <v>374.29050000000001</v>
      </c>
      <c r="F322" s="674">
        <v>293.83600000000001</v>
      </c>
      <c r="G322" s="674">
        <v>295.84500000000003</v>
      </c>
      <c r="H322" s="115">
        <f t="shared" si="8"/>
        <v>1.0068371472522089</v>
      </c>
      <c r="I322" s="115">
        <f t="shared" si="9"/>
        <v>376.84960000000001</v>
      </c>
    </row>
    <row r="323" spans="1:9" hidden="1">
      <c r="A323" s="115" t="s">
        <v>2087</v>
      </c>
      <c r="B323" s="115" t="s">
        <v>2088</v>
      </c>
      <c r="C323" s="115" t="s">
        <v>2089</v>
      </c>
      <c r="D323" s="115" t="s">
        <v>2090</v>
      </c>
      <c r="E323" s="115">
        <v>491.5881</v>
      </c>
      <c r="F323" s="674">
        <v>293.83600000000001</v>
      </c>
      <c r="G323" s="674">
        <v>295.84500000000003</v>
      </c>
      <c r="H323" s="115">
        <f t="shared" si="8"/>
        <v>1.0068371472522089</v>
      </c>
      <c r="I323" s="115">
        <f t="shared" si="9"/>
        <v>494.94920000000002</v>
      </c>
    </row>
    <row r="324" spans="1:9" hidden="1">
      <c r="A324" s="115" t="s">
        <v>2091</v>
      </c>
      <c r="B324" s="115" t="s">
        <v>2092</v>
      </c>
      <c r="C324" s="115" t="s">
        <v>2093</v>
      </c>
      <c r="D324" s="115" t="s">
        <v>2094</v>
      </c>
      <c r="E324" s="115">
        <v>9.4399999999999998E-2</v>
      </c>
      <c r="F324" s="674">
        <v>293.83600000000001</v>
      </c>
      <c r="G324" s="674">
        <v>295.84500000000003</v>
      </c>
      <c r="H324" s="115">
        <f t="shared" si="8"/>
        <v>1.0068371472522089</v>
      </c>
      <c r="I324" s="115">
        <f t="shared" si="9"/>
        <v>9.5000000000000001E-2</v>
      </c>
    </row>
    <row r="325" spans="1:9" hidden="1">
      <c r="A325" s="115" t="s">
        <v>2095</v>
      </c>
      <c r="B325" s="115" t="s">
        <v>2096</v>
      </c>
      <c r="C325" s="115" t="s">
        <v>2097</v>
      </c>
      <c r="D325" s="115" t="s">
        <v>1138</v>
      </c>
      <c r="E325" s="115">
        <v>8394.1897000000008</v>
      </c>
      <c r="F325" s="674">
        <v>293.83600000000001</v>
      </c>
      <c r="G325" s="674">
        <v>295.84500000000003</v>
      </c>
      <c r="H325" s="115">
        <f t="shared" ref="H325:H388" si="10">G325/F325</f>
        <v>1.0068371472522089</v>
      </c>
      <c r="I325" s="115">
        <f t="shared" ref="I325:I388" si="11">ROUND(H325*E325,4)</f>
        <v>8451.5820000000003</v>
      </c>
    </row>
    <row r="326" spans="1:9" hidden="1">
      <c r="A326" s="115" t="s">
        <v>2098</v>
      </c>
      <c r="B326" s="115" t="s">
        <v>2099</v>
      </c>
      <c r="C326" s="115" t="s">
        <v>2100</v>
      </c>
      <c r="D326" s="115" t="s">
        <v>1138</v>
      </c>
      <c r="E326" s="115">
        <v>8647.4251999999997</v>
      </c>
      <c r="F326" s="674">
        <v>293.83600000000001</v>
      </c>
      <c r="G326" s="674">
        <v>295.84500000000003</v>
      </c>
      <c r="H326" s="115">
        <f t="shared" si="10"/>
        <v>1.0068371472522089</v>
      </c>
      <c r="I326" s="115">
        <f t="shared" si="11"/>
        <v>8706.5488999999998</v>
      </c>
    </row>
    <row r="327" spans="1:9" hidden="1">
      <c r="A327" s="115" t="s">
        <v>2101</v>
      </c>
      <c r="B327" s="115" t="s">
        <v>2102</v>
      </c>
      <c r="C327" s="115" t="s">
        <v>2103</v>
      </c>
      <c r="D327" s="115" t="s">
        <v>1138</v>
      </c>
      <c r="E327" s="115">
        <v>9153.8961999999992</v>
      </c>
      <c r="F327" s="674">
        <v>293.83600000000001</v>
      </c>
      <c r="G327" s="674">
        <v>295.84500000000003</v>
      </c>
      <c r="H327" s="115">
        <f t="shared" si="10"/>
        <v>1.0068371472522089</v>
      </c>
      <c r="I327" s="115">
        <f t="shared" si="11"/>
        <v>9216.4827000000005</v>
      </c>
    </row>
    <row r="328" spans="1:9" hidden="1">
      <c r="A328" s="115" t="s">
        <v>2104</v>
      </c>
      <c r="B328" s="115" t="s">
        <v>2105</v>
      </c>
      <c r="C328" s="115" t="s">
        <v>2106</v>
      </c>
      <c r="D328" s="115" t="s">
        <v>1138</v>
      </c>
      <c r="E328" s="115">
        <v>13541.803</v>
      </c>
      <c r="F328" s="674">
        <v>293.83600000000001</v>
      </c>
      <c r="G328" s="674">
        <v>295.84500000000003</v>
      </c>
      <c r="H328" s="115">
        <f t="shared" si="10"/>
        <v>1.0068371472522089</v>
      </c>
      <c r="I328" s="115">
        <f t="shared" si="11"/>
        <v>13634.390299999999</v>
      </c>
    </row>
    <row r="329" spans="1:9" hidden="1">
      <c r="A329" s="115" t="s">
        <v>2107</v>
      </c>
      <c r="B329" s="115" t="s">
        <v>2108</v>
      </c>
      <c r="C329" s="115" t="s">
        <v>2109</v>
      </c>
      <c r="D329" s="115" t="s">
        <v>1138</v>
      </c>
      <c r="E329" s="115">
        <v>13795.038500000001</v>
      </c>
      <c r="F329" s="674">
        <v>293.83600000000001</v>
      </c>
      <c r="G329" s="674">
        <v>295.84500000000003</v>
      </c>
      <c r="H329" s="115">
        <f t="shared" si="10"/>
        <v>1.0068371472522089</v>
      </c>
      <c r="I329" s="115">
        <f t="shared" si="11"/>
        <v>13889.3572</v>
      </c>
    </row>
    <row r="330" spans="1:9" hidden="1">
      <c r="A330" s="115" t="s">
        <v>2110</v>
      </c>
      <c r="B330" s="115" t="s">
        <v>2111</v>
      </c>
      <c r="C330" s="115" t="s">
        <v>2112</v>
      </c>
      <c r="D330" s="115" t="s">
        <v>1138</v>
      </c>
      <c r="E330" s="115">
        <v>14301.5095</v>
      </c>
      <c r="F330" s="674">
        <v>293.83600000000001</v>
      </c>
      <c r="G330" s="674">
        <v>295.84500000000003</v>
      </c>
      <c r="H330" s="115">
        <f t="shared" si="10"/>
        <v>1.0068371472522089</v>
      </c>
      <c r="I330" s="115">
        <f t="shared" si="11"/>
        <v>14399.290999999999</v>
      </c>
    </row>
    <row r="331" spans="1:9" hidden="1">
      <c r="A331" s="115" t="s">
        <v>2113</v>
      </c>
      <c r="B331" s="115" t="s">
        <v>2114</v>
      </c>
      <c r="C331" s="115" t="s">
        <v>2115</v>
      </c>
      <c r="D331" s="115" t="s">
        <v>2116</v>
      </c>
      <c r="E331" s="115">
        <v>21291.475200000001</v>
      </c>
      <c r="F331" s="674">
        <v>293.83600000000001</v>
      </c>
      <c r="G331" s="674">
        <v>295.84500000000003</v>
      </c>
      <c r="H331" s="115">
        <f t="shared" si="10"/>
        <v>1.0068371472522089</v>
      </c>
      <c r="I331" s="115">
        <f t="shared" si="11"/>
        <v>21437.048200000001</v>
      </c>
    </row>
    <row r="332" spans="1:9" hidden="1">
      <c r="A332" s="115" t="s">
        <v>2117</v>
      </c>
      <c r="B332" s="115" t="s">
        <v>2118</v>
      </c>
      <c r="C332" s="115" t="s">
        <v>2119</v>
      </c>
      <c r="D332" s="115" t="s">
        <v>2116</v>
      </c>
      <c r="E332" s="115">
        <v>16288.5672</v>
      </c>
      <c r="F332" s="674">
        <v>293.83600000000001</v>
      </c>
      <c r="G332" s="674">
        <v>295.84500000000003</v>
      </c>
      <c r="H332" s="115">
        <f t="shared" si="10"/>
        <v>1.0068371472522089</v>
      </c>
      <c r="I332" s="115">
        <f t="shared" si="11"/>
        <v>16399.934499999999</v>
      </c>
    </row>
    <row r="333" spans="1:9" hidden="1">
      <c r="A333" s="115" t="s">
        <v>2120</v>
      </c>
      <c r="B333" s="115" t="s">
        <v>2121</v>
      </c>
      <c r="C333" s="115" t="s">
        <v>2122</v>
      </c>
      <c r="D333" s="115" t="s">
        <v>2116</v>
      </c>
      <c r="E333" s="115">
        <v>13845.2829</v>
      </c>
      <c r="F333" s="674">
        <v>293.83600000000001</v>
      </c>
      <c r="G333" s="674">
        <v>295.84500000000003</v>
      </c>
      <c r="H333" s="115">
        <f t="shared" si="10"/>
        <v>1.0068371472522089</v>
      </c>
      <c r="I333" s="115">
        <f t="shared" si="11"/>
        <v>13939.945100000001</v>
      </c>
    </row>
    <row r="334" spans="1:9" hidden="1">
      <c r="A334" s="115" t="s">
        <v>2123</v>
      </c>
      <c r="B334" s="115" t="s">
        <v>2124</v>
      </c>
      <c r="C334" s="115" t="s">
        <v>2125</v>
      </c>
      <c r="D334" s="115" t="s">
        <v>2116</v>
      </c>
      <c r="E334" s="115">
        <v>12798.159600000001</v>
      </c>
      <c r="F334" s="674">
        <v>293.83600000000001</v>
      </c>
      <c r="G334" s="674">
        <v>295.84500000000003</v>
      </c>
      <c r="H334" s="115">
        <f t="shared" si="10"/>
        <v>1.0068371472522089</v>
      </c>
      <c r="I334" s="115">
        <f t="shared" si="11"/>
        <v>12885.6625</v>
      </c>
    </row>
    <row r="335" spans="1:9" hidden="1">
      <c r="A335" s="115" t="s">
        <v>2126</v>
      </c>
      <c r="B335" s="115" t="s">
        <v>2127</v>
      </c>
      <c r="C335" s="115" t="s">
        <v>2128</v>
      </c>
      <c r="D335" s="115" t="s">
        <v>2116</v>
      </c>
      <c r="E335" s="115">
        <v>9773.1350000000002</v>
      </c>
      <c r="F335" s="674">
        <v>293.83600000000001</v>
      </c>
      <c r="G335" s="674">
        <v>295.84500000000003</v>
      </c>
      <c r="H335" s="115">
        <f t="shared" si="10"/>
        <v>1.0068371472522089</v>
      </c>
      <c r="I335" s="115">
        <f t="shared" si="11"/>
        <v>9839.9554000000007</v>
      </c>
    </row>
    <row r="336" spans="1:9" hidden="1">
      <c r="A336" s="115" t="s">
        <v>2129</v>
      </c>
      <c r="B336" s="115" t="s">
        <v>2130</v>
      </c>
      <c r="C336" s="115" t="s">
        <v>2131</v>
      </c>
      <c r="D336" s="115" t="s">
        <v>2116</v>
      </c>
      <c r="E336" s="115">
        <v>8318.8142000000007</v>
      </c>
      <c r="F336" s="674">
        <v>293.83600000000001</v>
      </c>
      <c r="G336" s="674">
        <v>295.84500000000003</v>
      </c>
      <c r="H336" s="115">
        <f t="shared" si="10"/>
        <v>1.0068371472522089</v>
      </c>
      <c r="I336" s="115">
        <f t="shared" si="11"/>
        <v>8375.6911999999993</v>
      </c>
    </row>
    <row r="337" spans="1:9" hidden="1">
      <c r="A337" s="115" t="s">
        <v>2132</v>
      </c>
      <c r="B337" s="115" t="s">
        <v>2133</v>
      </c>
      <c r="C337" s="115" t="s">
        <v>2134</v>
      </c>
      <c r="D337" s="115" t="s">
        <v>2116</v>
      </c>
      <c r="E337" s="115">
        <v>14892.406300000001</v>
      </c>
      <c r="F337" s="674">
        <v>293.83600000000001</v>
      </c>
      <c r="G337" s="674">
        <v>295.84500000000003</v>
      </c>
      <c r="H337" s="115">
        <f t="shared" si="10"/>
        <v>1.0068371472522089</v>
      </c>
      <c r="I337" s="115">
        <f t="shared" si="11"/>
        <v>14994.2279</v>
      </c>
    </row>
    <row r="338" spans="1:9" hidden="1">
      <c r="A338" s="115" t="s">
        <v>2135</v>
      </c>
      <c r="B338" s="115" t="s">
        <v>2136</v>
      </c>
      <c r="C338" s="115" t="s">
        <v>2137</v>
      </c>
      <c r="D338" s="115" t="s">
        <v>2116</v>
      </c>
      <c r="E338" s="115">
        <v>11401.999100000001</v>
      </c>
      <c r="F338" s="674">
        <v>293.83600000000001</v>
      </c>
      <c r="G338" s="674">
        <v>295.84500000000003</v>
      </c>
      <c r="H338" s="115">
        <f t="shared" si="10"/>
        <v>1.0068371472522089</v>
      </c>
      <c r="I338" s="115">
        <f t="shared" si="11"/>
        <v>11479.956200000001</v>
      </c>
    </row>
    <row r="339" spans="1:9" hidden="1">
      <c r="A339" s="115" t="s">
        <v>2138</v>
      </c>
      <c r="B339" s="115" t="s">
        <v>2139</v>
      </c>
      <c r="C339" s="115" t="s">
        <v>2140</v>
      </c>
      <c r="D339" s="115" t="s">
        <v>2116</v>
      </c>
      <c r="E339" s="115">
        <v>9714.9743999999992</v>
      </c>
      <c r="F339" s="674">
        <v>293.83600000000001</v>
      </c>
      <c r="G339" s="674">
        <v>295.84500000000003</v>
      </c>
      <c r="H339" s="115">
        <f t="shared" si="10"/>
        <v>1.0068371472522089</v>
      </c>
      <c r="I339" s="115">
        <f t="shared" si="11"/>
        <v>9781.3971000000001</v>
      </c>
    </row>
    <row r="340" spans="1:9" hidden="1">
      <c r="A340" s="115" t="s">
        <v>2141</v>
      </c>
      <c r="B340" s="115" t="s">
        <v>2142</v>
      </c>
      <c r="C340" s="115" t="s">
        <v>2143</v>
      </c>
      <c r="D340" s="115" t="s">
        <v>2116</v>
      </c>
      <c r="E340" s="115">
        <v>8958.7152999999998</v>
      </c>
      <c r="F340" s="674">
        <v>293.83600000000001</v>
      </c>
      <c r="G340" s="674">
        <v>295.84500000000003</v>
      </c>
      <c r="H340" s="115">
        <f t="shared" si="10"/>
        <v>1.0068371472522089</v>
      </c>
      <c r="I340" s="115">
        <f t="shared" si="11"/>
        <v>9019.9673999999995</v>
      </c>
    </row>
    <row r="341" spans="1:9" hidden="1">
      <c r="A341" s="115" t="s">
        <v>2144</v>
      </c>
      <c r="B341" s="115" t="s">
        <v>2145</v>
      </c>
      <c r="C341" s="115" t="s">
        <v>2146</v>
      </c>
      <c r="D341" s="115" t="s">
        <v>2116</v>
      </c>
      <c r="E341" s="115">
        <v>6864.4684999999999</v>
      </c>
      <c r="F341" s="674">
        <v>293.83600000000001</v>
      </c>
      <c r="G341" s="674">
        <v>295.84500000000003</v>
      </c>
      <c r="H341" s="115">
        <f t="shared" si="10"/>
        <v>1.0068371472522089</v>
      </c>
      <c r="I341" s="115">
        <f t="shared" si="11"/>
        <v>6911.4018999999998</v>
      </c>
    </row>
    <row r="342" spans="1:9" hidden="1">
      <c r="A342" s="115" t="s">
        <v>2147</v>
      </c>
      <c r="B342" s="115" t="s">
        <v>2148</v>
      </c>
      <c r="C342" s="115" t="s">
        <v>2149</v>
      </c>
      <c r="D342" s="115" t="s">
        <v>2116</v>
      </c>
      <c r="E342" s="115">
        <v>5817.3453</v>
      </c>
      <c r="F342" s="674">
        <v>293.83600000000001</v>
      </c>
      <c r="G342" s="674">
        <v>295.84500000000003</v>
      </c>
      <c r="H342" s="115">
        <f t="shared" si="10"/>
        <v>1.0068371472522089</v>
      </c>
      <c r="I342" s="115">
        <f t="shared" si="11"/>
        <v>5857.1193000000003</v>
      </c>
    </row>
    <row r="343" spans="1:9" hidden="1">
      <c r="A343" s="115" t="s">
        <v>2150</v>
      </c>
      <c r="B343" s="115" t="s">
        <v>2151</v>
      </c>
      <c r="C343" s="115" t="s">
        <v>2152</v>
      </c>
      <c r="D343" s="115" t="s">
        <v>1138</v>
      </c>
      <c r="E343" s="115">
        <v>492.21350000000001</v>
      </c>
      <c r="F343" s="674">
        <v>293.83600000000001</v>
      </c>
      <c r="G343" s="674">
        <v>295.84500000000003</v>
      </c>
      <c r="H343" s="115">
        <f t="shared" si="10"/>
        <v>1.0068371472522089</v>
      </c>
      <c r="I343" s="115">
        <f t="shared" si="11"/>
        <v>495.5788</v>
      </c>
    </row>
    <row r="344" spans="1:9" hidden="1">
      <c r="A344" s="115" t="s">
        <v>2153</v>
      </c>
      <c r="B344" s="115" t="s">
        <v>2154</v>
      </c>
      <c r="C344" s="115" t="s">
        <v>2155</v>
      </c>
      <c r="D344" s="115" t="s">
        <v>1138</v>
      </c>
      <c r="E344" s="115">
        <v>267.49400000000003</v>
      </c>
      <c r="F344" s="674">
        <v>293.83600000000001</v>
      </c>
      <c r="G344" s="674">
        <v>295.84500000000003</v>
      </c>
      <c r="H344" s="115">
        <f t="shared" si="10"/>
        <v>1.0068371472522089</v>
      </c>
      <c r="I344" s="115">
        <f t="shared" si="11"/>
        <v>269.3229</v>
      </c>
    </row>
    <row r="345" spans="1:9" hidden="1">
      <c r="A345" s="115" t="s">
        <v>2156</v>
      </c>
      <c r="B345" s="115" t="s">
        <v>2157</v>
      </c>
      <c r="C345" s="115" t="s">
        <v>2158</v>
      </c>
      <c r="D345" s="115" t="s">
        <v>2159</v>
      </c>
      <c r="E345" s="115">
        <v>2842.3993999999998</v>
      </c>
      <c r="F345" s="674">
        <v>293.83600000000001</v>
      </c>
      <c r="G345" s="674">
        <v>295.84500000000003</v>
      </c>
      <c r="H345" s="115">
        <f t="shared" si="10"/>
        <v>1.0068371472522089</v>
      </c>
      <c r="I345" s="115">
        <f t="shared" si="11"/>
        <v>2861.8332999999998</v>
      </c>
    </row>
    <row r="346" spans="1:9" hidden="1">
      <c r="A346" s="115" t="s">
        <v>2160</v>
      </c>
      <c r="B346" s="115" t="s">
        <v>2161</v>
      </c>
      <c r="C346" s="115" t="s">
        <v>2162</v>
      </c>
      <c r="D346" s="115" t="s">
        <v>2159</v>
      </c>
      <c r="E346" s="115">
        <v>1707.8282999999999</v>
      </c>
      <c r="F346" s="674">
        <v>293.83600000000001</v>
      </c>
      <c r="G346" s="674">
        <v>295.84500000000003</v>
      </c>
      <c r="H346" s="115">
        <f t="shared" si="10"/>
        <v>1.0068371472522089</v>
      </c>
      <c r="I346" s="115">
        <f t="shared" si="11"/>
        <v>1719.5050000000001</v>
      </c>
    </row>
    <row r="347" spans="1:9" hidden="1">
      <c r="A347" s="115" t="s">
        <v>2163</v>
      </c>
      <c r="B347" s="115" t="s">
        <v>2164</v>
      </c>
      <c r="C347" s="115" t="s">
        <v>2165</v>
      </c>
      <c r="D347" s="115" t="s">
        <v>2159</v>
      </c>
      <c r="E347" s="115">
        <v>1994.4567999999999</v>
      </c>
      <c r="F347" s="674">
        <v>293.83600000000001</v>
      </c>
      <c r="G347" s="674">
        <v>295.84500000000003</v>
      </c>
      <c r="H347" s="115">
        <f t="shared" si="10"/>
        <v>1.0068371472522089</v>
      </c>
      <c r="I347" s="115">
        <f t="shared" si="11"/>
        <v>2008.0932</v>
      </c>
    </row>
    <row r="348" spans="1:9" hidden="1">
      <c r="A348" s="115" t="s">
        <v>2166</v>
      </c>
      <c r="B348" s="115" t="s">
        <v>2167</v>
      </c>
      <c r="C348" s="115" t="s">
        <v>2168</v>
      </c>
      <c r="D348" s="115" t="s">
        <v>2159</v>
      </c>
      <c r="E348" s="115">
        <v>1194.2855</v>
      </c>
      <c r="F348" s="674">
        <v>293.83600000000001</v>
      </c>
      <c r="G348" s="674">
        <v>295.84500000000003</v>
      </c>
      <c r="H348" s="115">
        <f t="shared" si="10"/>
        <v>1.0068371472522089</v>
      </c>
      <c r="I348" s="115">
        <f t="shared" si="11"/>
        <v>1202.451</v>
      </c>
    </row>
    <row r="349" spans="1:9" hidden="1">
      <c r="A349" s="115" t="s">
        <v>2169</v>
      </c>
      <c r="B349" s="115" t="s">
        <v>2170</v>
      </c>
      <c r="C349" s="115" t="s">
        <v>2171</v>
      </c>
      <c r="D349" s="115" t="s">
        <v>2159</v>
      </c>
      <c r="E349" s="115">
        <v>2273.9231</v>
      </c>
      <c r="F349" s="674">
        <v>293.83600000000001</v>
      </c>
      <c r="G349" s="674">
        <v>295.84500000000003</v>
      </c>
      <c r="H349" s="115">
        <f t="shared" si="10"/>
        <v>1.0068371472522089</v>
      </c>
      <c r="I349" s="115">
        <f t="shared" si="11"/>
        <v>2289.4702000000002</v>
      </c>
    </row>
    <row r="350" spans="1:9" hidden="1">
      <c r="A350" s="115" t="s">
        <v>2172</v>
      </c>
      <c r="B350" s="115" t="s">
        <v>2173</v>
      </c>
      <c r="C350" s="115" t="s">
        <v>2174</v>
      </c>
      <c r="D350" s="115" t="s">
        <v>2159</v>
      </c>
      <c r="E350" s="115">
        <v>1366.2662</v>
      </c>
      <c r="F350" s="674">
        <v>293.83600000000001</v>
      </c>
      <c r="G350" s="674">
        <v>295.84500000000003</v>
      </c>
      <c r="H350" s="115">
        <f t="shared" si="10"/>
        <v>1.0068371472522089</v>
      </c>
      <c r="I350" s="115">
        <f t="shared" si="11"/>
        <v>1375.6076</v>
      </c>
    </row>
    <row r="351" spans="1:9" hidden="1">
      <c r="A351" s="115" t="s">
        <v>2175</v>
      </c>
      <c r="B351" s="115" t="s">
        <v>2176</v>
      </c>
      <c r="C351" s="115" t="s">
        <v>2177</v>
      </c>
      <c r="D351" s="115" t="s">
        <v>2159</v>
      </c>
      <c r="E351" s="115">
        <v>1595.5617999999999</v>
      </c>
      <c r="F351" s="674">
        <v>293.83600000000001</v>
      </c>
      <c r="G351" s="674">
        <v>295.84500000000003</v>
      </c>
      <c r="H351" s="115">
        <f t="shared" si="10"/>
        <v>1.0068371472522089</v>
      </c>
      <c r="I351" s="115">
        <f t="shared" si="11"/>
        <v>1606.4709</v>
      </c>
    </row>
    <row r="352" spans="1:9" hidden="1">
      <c r="A352" s="115" t="s">
        <v>2178</v>
      </c>
      <c r="B352" s="115" t="s">
        <v>2179</v>
      </c>
      <c r="C352" s="115" t="s">
        <v>2180</v>
      </c>
      <c r="D352" s="115" t="s">
        <v>2159</v>
      </c>
      <c r="E352" s="115">
        <v>955.42840000000001</v>
      </c>
      <c r="F352" s="674">
        <v>293.83600000000001</v>
      </c>
      <c r="G352" s="674">
        <v>295.84500000000003</v>
      </c>
      <c r="H352" s="115">
        <f t="shared" si="10"/>
        <v>1.0068371472522089</v>
      </c>
      <c r="I352" s="115">
        <f t="shared" si="11"/>
        <v>961.96079999999995</v>
      </c>
    </row>
    <row r="353" spans="1:9" hidden="1">
      <c r="A353" s="115" t="s">
        <v>2181</v>
      </c>
      <c r="B353" s="115" t="s">
        <v>2182</v>
      </c>
      <c r="C353" s="115" t="s">
        <v>2183</v>
      </c>
      <c r="D353" s="115" t="s">
        <v>2159</v>
      </c>
      <c r="E353" s="115">
        <v>1972.3332</v>
      </c>
      <c r="F353" s="674">
        <v>293.83600000000001</v>
      </c>
      <c r="G353" s="674">
        <v>295.84500000000003</v>
      </c>
      <c r="H353" s="115">
        <f t="shared" si="10"/>
        <v>1.0068371472522089</v>
      </c>
      <c r="I353" s="115">
        <f t="shared" si="11"/>
        <v>1985.8182999999999</v>
      </c>
    </row>
    <row r="354" spans="1:9" hidden="1">
      <c r="A354" s="115" t="s">
        <v>2184</v>
      </c>
      <c r="B354" s="115" t="s">
        <v>2185</v>
      </c>
      <c r="C354" s="115" t="s">
        <v>2186</v>
      </c>
      <c r="D354" s="115" t="s">
        <v>2159</v>
      </c>
      <c r="E354" s="115">
        <v>1380.6333</v>
      </c>
      <c r="F354" s="674">
        <v>293.83600000000001</v>
      </c>
      <c r="G354" s="674">
        <v>295.84500000000003</v>
      </c>
      <c r="H354" s="115">
        <f t="shared" si="10"/>
        <v>1.0068371472522089</v>
      </c>
      <c r="I354" s="115">
        <f t="shared" si="11"/>
        <v>1390.0728999999999</v>
      </c>
    </row>
    <row r="355" spans="1:9" hidden="1">
      <c r="A355" s="115" t="s">
        <v>2187</v>
      </c>
      <c r="B355" s="115" t="s">
        <v>2188</v>
      </c>
      <c r="C355" s="115" t="s">
        <v>2189</v>
      </c>
      <c r="D355" s="115" t="s">
        <v>2159</v>
      </c>
      <c r="E355" s="115">
        <v>986.16660000000002</v>
      </c>
      <c r="F355" s="674">
        <v>293.83600000000001</v>
      </c>
      <c r="G355" s="674">
        <v>295.84500000000003</v>
      </c>
      <c r="H355" s="115">
        <f t="shared" si="10"/>
        <v>1.0068371472522089</v>
      </c>
      <c r="I355" s="115">
        <f t="shared" si="11"/>
        <v>992.90920000000006</v>
      </c>
    </row>
    <row r="356" spans="1:9" hidden="1">
      <c r="A356" s="115" t="s">
        <v>2190</v>
      </c>
      <c r="B356" s="115" t="s">
        <v>2191</v>
      </c>
      <c r="C356" s="115" t="s">
        <v>2192</v>
      </c>
      <c r="D356" s="115" t="s">
        <v>1242</v>
      </c>
      <c r="E356" s="115">
        <v>3.5884</v>
      </c>
      <c r="F356" s="674">
        <v>293.83600000000001</v>
      </c>
      <c r="G356" s="674">
        <v>295.84500000000003</v>
      </c>
      <c r="H356" s="115">
        <f t="shared" si="10"/>
        <v>1.0068371472522089</v>
      </c>
      <c r="I356" s="115">
        <f t="shared" si="11"/>
        <v>3.6128999999999998</v>
      </c>
    </row>
    <row r="357" spans="1:9" hidden="1">
      <c r="A357" s="115" t="s">
        <v>2193</v>
      </c>
      <c r="B357" s="115" t="s">
        <v>2194</v>
      </c>
      <c r="C357" s="115" t="s">
        <v>2195</v>
      </c>
      <c r="D357" s="115" t="s">
        <v>1242</v>
      </c>
      <c r="E357" s="115">
        <v>2.5078</v>
      </c>
      <c r="F357" s="674">
        <v>293.83600000000001</v>
      </c>
      <c r="G357" s="674">
        <v>295.84500000000003</v>
      </c>
      <c r="H357" s="115">
        <f t="shared" si="10"/>
        <v>1.0068371472522089</v>
      </c>
      <c r="I357" s="115">
        <f t="shared" si="11"/>
        <v>2.5249000000000001</v>
      </c>
    </row>
    <row r="358" spans="1:9" hidden="1">
      <c r="A358" s="115" t="s">
        <v>2196</v>
      </c>
      <c r="B358" s="115" t="s">
        <v>2197</v>
      </c>
      <c r="C358" s="115" t="s">
        <v>2198</v>
      </c>
      <c r="D358" s="115" t="s">
        <v>1242</v>
      </c>
      <c r="E358" s="115">
        <v>3.1829999999999998</v>
      </c>
      <c r="F358" s="674">
        <v>293.83600000000001</v>
      </c>
      <c r="G358" s="674">
        <v>295.84500000000003</v>
      </c>
      <c r="H358" s="115">
        <f t="shared" si="10"/>
        <v>1.0068371472522089</v>
      </c>
      <c r="I358" s="115">
        <f t="shared" si="11"/>
        <v>3.2048000000000001</v>
      </c>
    </row>
    <row r="359" spans="1:9" hidden="1">
      <c r="A359" s="115" t="s">
        <v>2199</v>
      </c>
      <c r="B359" s="115" t="s">
        <v>2200</v>
      </c>
      <c r="C359" s="115" t="s">
        <v>2201</v>
      </c>
      <c r="D359" s="115" t="s">
        <v>1242</v>
      </c>
      <c r="E359" s="115">
        <v>1.9140999999999999</v>
      </c>
      <c r="F359" s="674">
        <v>293.83600000000001</v>
      </c>
      <c r="G359" s="674">
        <v>295.84500000000003</v>
      </c>
      <c r="H359" s="115">
        <f t="shared" si="10"/>
        <v>1.0068371472522089</v>
      </c>
      <c r="I359" s="115">
        <f t="shared" si="11"/>
        <v>1.9272</v>
      </c>
    </row>
    <row r="360" spans="1:9" hidden="1">
      <c r="A360" s="115" t="s">
        <v>2202</v>
      </c>
      <c r="B360" s="115" t="s">
        <v>2203</v>
      </c>
      <c r="C360" s="115" t="s">
        <v>2204</v>
      </c>
      <c r="D360" s="115" t="s">
        <v>2038</v>
      </c>
      <c r="E360" s="115">
        <v>3.9108000000000001</v>
      </c>
      <c r="F360" s="674">
        <v>293.83600000000001</v>
      </c>
      <c r="G360" s="674">
        <v>295.84500000000003</v>
      </c>
      <c r="H360" s="115">
        <f t="shared" si="10"/>
        <v>1.0068371472522089</v>
      </c>
      <c r="I360" s="115">
        <f t="shared" si="11"/>
        <v>3.9375</v>
      </c>
    </row>
    <row r="361" spans="1:9" hidden="1">
      <c r="A361" s="115" t="s">
        <v>2205</v>
      </c>
      <c r="B361" s="115" t="s">
        <v>2206</v>
      </c>
      <c r="C361" s="115" t="s">
        <v>2207</v>
      </c>
      <c r="D361" s="115" t="s">
        <v>2038</v>
      </c>
      <c r="E361" s="115">
        <v>6.2103999999999999</v>
      </c>
      <c r="F361" s="674">
        <v>293.83600000000001</v>
      </c>
      <c r="G361" s="674">
        <v>295.84500000000003</v>
      </c>
      <c r="H361" s="115">
        <f t="shared" si="10"/>
        <v>1.0068371472522089</v>
      </c>
      <c r="I361" s="115">
        <f t="shared" si="11"/>
        <v>6.2529000000000003</v>
      </c>
    </row>
    <row r="362" spans="1:9" hidden="1">
      <c r="A362" s="115" t="s">
        <v>2208</v>
      </c>
      <c r="B362" s="115" t="s">
        <v>2209</v>
      </c>
      <c r="C362" s="115" t="s">
        <v>2210</v>
      </c>
      <c r="D362" s="115" t="s">
        <v>2159</v>
      </c>
      <c r="E362" s="115">
        <v>8.2413000000000007</v>
      </c>
      <c r="F362" s="674">
        <v>293.83600000000001</v>
      </c>
      <c r="G362" s="674">
        <v>295.84500000000003</v>
      </c>
      <c r="H362" s="115">
        <f t="shared" si="10"/>
        <v>1.0068371472522089</v>
      </c>
      <c r="I362" s="115">
        <f t="shared" si="11"/>
        <v>8.2975999999999992</v>
      </c>
    </row>
    <row r="363" spans="1:9" hidden="1">
      <c r="A363" s="115" t="s">
        <v>2211</v>
      </c>
      <c r="B363" s="115" t="s">
        <v>2212</v>
      </c>
      <c r="C363" s="115" t="s">
        <v>2213</v>
      </c>
      <c r="D363" s="115" t="s">
        <v>2038</v>
      </c>
      <c r="E363" s="115">
        <v>1.9350000000000001</v>
      </c>
      <c r="F363" s="674">
        <v>293.83600000000001</v>
      </c>
      <c r="G363" s="674">
        <v>295.84500000000003</v>
      </c>
      <c r="H363" s="115">
        <f t="shared" si="10"/>
        <v>1.0068371472522089</v>
      </c>
      <c r="I363" s="115">
        <f t="shared" si="11"/>
        <v>1.9481999999999999</v>
      </c>
    </row>
    <row r="364" spans="1:9" hidden="1">
      <c r="A364" s="115" t="s">
        <v>2214</v>
      </c>
      <c r="B364" s="115" t="s">
        <v>2215</v>
      </c>
      <c r="C364" s="115" t="s">
        <v>2216</v>
      </c>
      <c r="D364" s="115" t="s">
        <v>1242</v>
      </c>
      <c r="E364" s="115">
        <v>12.0444</v>
      </c>
      <c r="F364" s="674">
        <v>293.83600000000001</v>
      </c>
      <c r="G364" s="674">
        <v>295.84500000000003</v>
      </c>
      <c r="H364" s="115">
        <f t="shared" si="10"/>
        <v>1.0068371472522089</v>
      </c>
      <c r="I364" s="115">
        <f t="shared" si="11"/>
        <v>12.1267</v>
      </c>
    </row>
    <row r="365" spans="1:9" hidden="1">
      <c r="A365" s="115" t="s">
        <v>2217</v>
      </c>
      <c r="B365" s="115" t="s">
        <v>2218</v>
      </c>
      <c r="C365" s="115" t="s">
        <v>2219</v>
      </c>
      <c r="D365" s="115" t="s">
        <v>1242</v>
      </c>
      <c r="E365" s="115">
        <v>16.360499999999998</v>
      </c>
      <c r="F365" s="674">
        <v>293.83600000000001</v>
      </c>
      <c r="G365" s="674">
        <v>295.84500000000003</v>
      </c>
      <c r="H365" s="115">
        <f t="shared" si="10"/>
        <v>1.0068371472522089</v>
      </c>
      <c r="I365" s="115">
        <f t="shared" si="11"/>
        <v>16.4724</v>
      </c>
    </row>
    <row r="366" spans="1:9" hidden="1">
      <c r="A366" s="115" t="s">
        <v>2220</v>
      </c>
      <c r="B366" s="115" t="s">
        <v>2221</v>
      </c>
      <c r="C366" s="115" t="s">
        <v>2222</v>
      </c>
      <c r="D366" s="115" t="s">
        <v>1138</v>
      </c>
      <c r="E366" s="115">
        <v>88.013499999999993</v>
      </c>
      <c r="F366" s="674">
        <v>293.83600000000001</v>
      </c>
      <c r="G366" s="674">
        <v>295.84500000000003</v>
      </c>
      <c r="H366" s="115">
        <f t="shared" si="10"/>
        <v>1.0068371472522089</v>
      </c>
      <c r="I366" s="115">
        <f t="shared" si="11"/>
        <v>88.615300000000005</v>
      </c>
    </row>
    <row r="367" spans="1:9" hidden="1">
      <c r="A367" s="115" t="s">
        <v>2223</v>
      </c>
      <c r="B367" s="115" t="s">
        <v>2224</v>
      </c>
      <c r="C367" s="115" t="s">
        <v>2225</v>
      </c>
      <c r="D367" s="115" t="s">
        <v>1242</v>
      </c>
      <c r="E367" s="115">
        <v>21.556799999999999</v>
      </c>
      <c r="F367" s="674">
        <v>293.83600000000001</v>
      </c>
      <c r="G367" s="674">
        <v>295.84500000000003</v>
      </c>
      <c r="H367" s="115">
        <f t="shared" si="10"/>
        <v>1.0068371472522089</v>
      </c>
      <c r="I367" s="115">
        <f t="shared" si="11"/>
        <v>21.7042</v>
      </c>
    </row>
    <row r="368" spans="1:9" hidden="1">
      <c r="A368" s="115" t="s">
        <v>2226</v>
      </c>
      <c r="B368" s="115" t="s">
        <v>2227</v>
      </c>
      <c r="C368" s="115" t="s">
        <v>2228</v>
      </c>
      <c r="D368" s="115" t="s">
        <v>1242</v>
      </c>
      <c r="E368" s="115">
        <v>29.099699999999999</v>
      </c>
      <c r="F368" s="674">
        <v>293.83600000000001</v>
      </c>
      <c r="G368" s="674">
        <v>295.84500000000003</v>
      </c>
      <c r="H368" s="115">
        <f t="shared" si="10"/>
        <v>1.0068371472522089</v>
      </c>
      <c r="I368" s="115">
        <f t="shared" si="11"/>
        <v>29.2987</v>
      </c>
    </row>
    <row r="369" spans="1:9" hidden="1">
      <c r="A369" s="115" t="s">
        <v>2229</v>
      </c>
      <c r="B369" s="115" t="s">
        <v>2230</v>
      </c>
      <c r="C369" s="115" t="s">
        <v>2231</v>
      </c>
      <c r="D369" s="115" t="s">
        <v>1138</v>
      </c>
      <c r="E369" s="115">
        <v>9918.5756000000001</v>
      </c>
      <c r="F369" s="674">
        <v>293.83600000000001</v>
      </c>
      <c r="G369" s="674">
        <v>295.84500000000003</v>
      </c>
      <c r="H369" s="115">
        <f t="shared" si="10"/>
        <v>1.0068371472522089</v>
      </c>
      <c r="I369" s="115">
        <f t="shared" si="11"/>
        <v>9986.3904000000002</v>
      </c>
    </row>
    <row r="370" spans="1:9" hidden="1">
      <c r="A370" s="115" t="s">
        <v>2232</v>
      </c>
      <c r="B370" s="115" t="s">
        <v>2233</v>
      </c>
      <c r="C370" s="115" t="s">
        <v>2234</v>
      </c>
      <c r="D370" s="115" t="s">
        <v>1138</v>
      </c>
      <c r="E370" s="115">
        <v>7934.8549000000003</v>
      </c>
      <c r="F370" s="674">
        <v>293.83600000000001</v>
      </c>
      <c r="G370" s="674">
        <v>295.84500000000003</v>
      </c>
      <c r="H370" s="115">
        <f t="shared" si="10"/>
        <v>1.0068371472522089</v>
      </c>
      <c r="I370" s="115">
        <f t="shared" si="11"/>
        <v>7989.1067000000003</v>
      </c>
    </row>
    <row r="371" spans="1:9" hidden="1">
      <c r="A371" s="115" t="s">
        <v>2235</v>
      </c>
      <c r="B371" s="115" t="s">
        <v>2236</v>
      </c>
      <c r="C371" s="115" t="s">
        <v>2237</v>
      </c>
      <c r="D371" s="115" t="s">
        <v>1138</v>
      </c>
      <c r="E371" s="115">
        <v>7934.8549000000003</v>
      </c>
      <c r="F371" s="674">
        <v>293.83600000000001</v>
      </c>
      <c r="G371" s="674">
        <v>295.84500000000003</v>
      </c>
      <c r="H371" s="115">
        <f t="shared" si="10"/>
        <v>1.0068371472522089</v>
      </c>
      <c r="I371" s="115">
        <f t="shared" si="11"/>
        <v>7989.1067000000003</v>
      </c>
    </row>
    <row r="372" spans="1:9" hidden="1">
      <c r="A372" s="115" t="s">
        <v>2238</v>
      </c>
      <c r="B372" s="115" t="s">
        <v>2239</v>
      </c>
      <c r="C372" s="115" t="s">
        <v>2240</v>
      </c>
      <c r="D372" s="115" t="s">
        <v>1138</v>
      </c>
      <c r="E372" s="115">
        <v>5949.9942000000001</v>
      </c>
      <c r="F372" s="674">
        <v>293.83600000000001</v>
      </c>
      <c r="G372" s="674">
        <v>295.84500000000003</v>
      </c>
      <c r="H372" s="115">
        <f t="shared" si="10"/>
        <v>1.0068371472522089</v>
      </c>
      <c r="I372" s="115">
        <f t="shared" si="11"/>
        <v>5990.6751999999997</v>
      </c>
    </row>
    <row r="373" spans="1:9" hidden="1">
      <c r="A373" s="115" t="s">
        <v>2241</v>
      </c>
      <c r="B373" s="115" t="s">
        <v>2242</v>
      </c>
      <c r="C373" s="115" t="s">
        <v>2243</v>
      </c>
      <c r="D373" s="115" t="s">
        <v>1138</v>
      </c>
      <c r="E373" s="115">
        <v>11925.5669</v>
      </c>
      <c r="F373" s="674">
        <v>293.83600000000001</v>
      </c>
      <c r="G373" s="674">
        <v>295.84500000000003</v>
      </c>
      <c r="H373" s="115">
        <f t="shared" si="10"/>
        <v>1.0068371472522089</v>
      </c>
      <c r="I373" s="115">
        <f t="shared" si="11"/>
        <v>12007.103800000001</v>
      </c>
    </row>
    <row r="374" spans="1:9" hidden="1">
      <c r="A374" s="115" t="s">
        <v>2244</v>
      </c>
      <c r="B374" s="115" t="s">
        <v>2245</v>
      </c>
      <c r="C374" s="115" t="s">
        <v>2246</v>
      </c>
      <c r="D374" s="115" t="s">
        <v>1138</v>
      </c>
      <c r="E374" s="115">
        <v>9918.5756000000001</v>
      </c>
      <c r="F374" s="674">
        <v>293.83600000000001</v>
      </c>
      <c r="G374" s="674">
        <v>295.84500000000003</v>
      </c>
      <c r="H374" s="115">
        <f t="shared" si="10"/>
        <v>1.0068371472522089</v>
      </c>
      <c r="I374" s="115">
        <f t="shared" si="11"/>
        <v>9986.3904000000002</v>
      </c>
    </row>
    <row r="375" spans="1:9" hidden="1">
      <c r="A375" s="115" t="s">
        <v>2247</v>
      </c>
      <c r="B375" s="115" t="s">
        <v>2248</v>
      </c>
      <c r="C375" s="115" t="s">
        <v>2249</v>
      </c>
      <c r="D375" s="115" t="s">
        <v>1138</v>
      </c>
      <c r="E375" s="115">
        <v>9918.5756000000001</v>
      </c>
      <c r="F375" s="674">
        <v>293.83600000000001</v>
      </c>
      <c r="G375" s="674">
        <v>295.84500000000003</v>
      </c>
      <c r="H375" s="115">
        <f t="shared" si="10"/>
        <v>1.0068371472522089</v>
      </c>
      <c r="I375" s="115">
        <f t="shared" si="11"/>
        <v>9986.3904000000002</v>
      </c>
    </row>
    <row r="376" spans="1:9" hidden="1">
      <c r="A376" s="115" t="s">
        <v>2250</v>
      </c>
      <c r="B376" s="115" t="s">
        <v>2251</v>
      </c>
      <c r="C376" s="115" t="s">
        <v>2252</v>
      </c>
      <c r="D376" s="115" t="s">
        <v>1138</v>
      </c>
      <c r="E376" s="115">
        <v>7934.8549000000003</v>
      </c>
      <c r="F376" s="674">
        <v>293.83600000000001</v>
      </c>
      <c r="G376" s="674">
        <v>295.84500000000003</v>
      </c>
      <c r="H376" s="115">
        <f t="shared" si="10"/>
        <v>1.0068371472522089</v>
      </c>
      <c r="I376" s="115">
        <f t="shared" si="11"/>
        <v>7989.1067000000003</v>
      </c>
    </row>
    <row r="377" spans="1:9" hidden="1">
      <c r="A377" s="115" t="s">
        <v>2253</v>
      </c>
      <c r="B377" s="115" t="s">
        <v>2254</v>
      </c>
      <c r="C377" s="115" t="s">
        <v>2255</v>
      </c>
      <c r="D377" s="115" t="s">
        <v>1138</v>
      </c>
      <c r="E377" s="115">
        <v>13903.455599999999</v>
      </c>
      <c r="F377" s="674">
        <v>293.83600000000001</v>
      </c>
      <c r="G377" s="674">
        <v>295.84500000000003</v>
      </c>
      <c r="H377" s="115">
        <f t="shared" si="10"/>
        <v>1.0068371472522089</v>
      </c>
      <c r="I377" s="115">
        <f t="shared" si="11"/>
        <v>13998.515600000001</v>
      </c>
    </row>
    <row r="378" spans="1:9" hidden="1">
      <c r="A378" s="115" t="s">
        <v>2256</v>
      </c>
      <c r="B378" s="115" t="s">
        <v>2257</v>
      </c>
      <c r="C378" s="115" t="s">
        <v>2258</v>
      </c>
      <c r="D378" s="115" t="s">
        <v>1138</v>
      </c>
      <c r="E378" s="115">
        <v>11925.5669</v>
      </c>
      <c r="F378" s="674">
        <v>293.83600000000001</v>
      </c>
      <c r="G378" s="674">
        <v>295.84500000000003</v>
      </c>
      <c r="H378" s="115">
        <f t="shared" si="10"/>
        <v>1.0068371472522089</v>
      </c>
      <c r="I378" s="115">
        <f t="shared" si="11"/>
        <v>12007.103800000001</v>
      </c>
    </row>
    <row r="379" spans="1:9" hidden="1">
      <c r="A379" s="115" t="s">
        <v>2259</v>
      </c>
      <c r="B379" s="115" t="s">
        <v>2260</v>
      </c>
      <c r="C379" s="115" t="s">
        <v>2261</v>
      </c>
      <c r="D379" s="115" t="s">
        <v>1138</v>
      </c>
      <c r="E379" s="115">
        <v>11925.5669</v>
      </c>
      <c r="F379" s="674">
        <v>293.83600000000001</v>
      </c>
      <c r="G379" s="674">
        <v>295.84500000000003</v>
      </c>
      <c r="H379" s="115">
        <f t="shared" si="10"/>
        <v>1.0068371472522089</v>
      </c>
      <c r="I379" s="115">
        <f t="shared" si="11"/>
        <v>12007.103800000001</v>
      </c>
    </row>
    <row r="380" spans="1:9" hidden="1">
      <c r="A380" s="115" t="s">
        <v>2262</v>
      </c>
      <c r="B380" s="115" t="s">
        <v>2263</v>
      </c>
      <c r="C380" s="115" t="s">
        <v>2264</v>
      </c>
      <c r="D380" s="115" t="s">
        <v>1138</v>
      </c>
      <c r="E380" s="115">
        <v>9918.5756000000001</v>
      </c>
      <c r="F380" s="674">
        <v>293.83600000000001</v>
      </c>
      <c r="G380" s="674">
        <v>295.84500000000003</v>
      </c>
      <c r="H380" s="115">
        <f t="shared" si="10"/>
        <v>1.0068371472522089</v>
      </c>
      <c r="I380" s="115">
        <f t="shared" si="11"/>
        <v>9986.3904000000002</v>
      </c>
    </row>
    <row r="381" spans="1:9" hidden="1">
      <c r="A381" s="115" t="s">
        <v>2265</v>
      </c>
      <c r="B381" s="115" t="s">
        <v>2266</v>
      </c>
      <c r="C381" s="115" t="s">
        <v>2267</v>
      </c>
      <c r="D381" s="115" t="s">
        <v>2159</v>
      </c>
      <c r="E381" s="115">
        <v>35483.580900000001</v>
      </c>
      <c r="F381" s="674">
        <v>293.83600000000001</v>
      </c>
      <c r="G381" s="674">
        <v>295.84500000000003</v>
      </c>
      <c r="H381" s="115">
        <f t="shared" si="10"/>
        <v>1.0068371472522089</v>
      </c>
      <c r="I381" s="115">
        <f t="shared" si="11"/>
        <v>35726.187400000003</v>
      </c>
    </row>
    <row r="382" spans="1:9" hidden="1">
      <c r="A382" s="115" t="s">
        <v>2268</v>
      </c>
      <c r="B382" s="115" t="s">
        <v>2269</v>
      </c>
      <c r="C382" s="115" t="s">
        <v>2270</v>
      </c>
      <c r="D382" s="115" t="s">
        <v>2159</v>
      </c>
      <c r="E382" s="115">
        <v>19465.129000000001</v>
      </c>
      <c r="F382" s="674">
        <v>293.83600000000001</v>
      </c>
      <c r="G382" s="674">
        <v>295.84500000000003</v>
      </c>
      <c r="H382" s="115">
        <f t="shared" si="10"/>
        <v>1.0068371472522089</v>
      </c>
      <c r="I382" s="115">
        <f t="shared" si="11"/>
        <v>19598.215</v>
      </c>
    </row>
    <row r="383" spans="1:9" hidden="1">
      <c r="A383" s="115" t="s">
        <v>2271</v>
      </c>
      <c r="B383" s="115" t="s">
        <v>2272</v>
      </c>
      <c r="C383" s="115" t="s">
        <v>2273</v>
      </c>
      <c r="D383" s="115" t="s">
        <v>2159</v>
      </c>
      <c r="E383" s="115">
        <v>24932.032800000001</v>
      </c>
      <c r="F383" s="674">
        <v>293.83600000000001</v>
      </c>
      <c r="G383" s="674">
        <v>295.84500000000003</v>
      </c>
      <c r="H383" s="115">
        <f t="shared" si="10"/>
        <v>1.0068371472522089</v>
      </c>
      <c r="I383" s="115">
        <f t="shared" si="11"/>
        <v>25102.496800000001</v>
      </c>
    </row>
    <row r="384" spans="1:9" hidden="1">
      <c r="A384" s="115" t="s">
        <v>2274</v>
      </c>
      <c r="B384" s="115" t="s">
        <v>2275</v>
      </c>
      <c r="C384" s="115" t="s">
        <v>2276</v>
      </c>
      <c r="D384" s="115" t="s">
        <v>2159</v>
      </c>
      <c r="E384" s="115">
        <v>14302.228499999999</v>
      </c>
      <c r="F384" s="674">
        <v>293.83600000000001</v>
      </c>
      <c r="G384" s="674">
        <v>295.84500000000003</v>
      </c>
      <c r="H384" s="115">
        <f t="shared" si="10"/>
        <v>1.0068371472522089</v>
      </c>
      <c r="I384" s="115">
        <f t="shared" si="11"/>
        <v>14400.0149</v>
      </c>
    </row>
    <row r="385" spans="1:9" hidden="1">
      <c r="A385" s="115" t="s">
        <v>2277</v>
      </c>
      <c r="B385" s="115" t="s">
        <v>2278</v>
      </c>
      <c r="C385" s="115" t="s">
        <v>2279</v>
      </c>
      <c r="D385" s="115" t="s">
        <v>2159</v>
      </c>
      <c r="E385" s="115">
        <v>15981.240900000001</v>
      </c>
      <c r="F385" s="674">
        <v>293.83600000000001</v>
      </c>
      <c r="G385" s="674">
        <v>295.84500000000003</v>
      </c>
      <c r="H385" s="115">
        <f t="shared" si="10"/>
        <v>1.0068371472522089</v>
      </c>
      <c r="I385" s="115">
        <f t="shared" si="11"/>
        <v>16090.507</v>
      </c>
    </row>
    <row r="386" spans="1:9" hidden="1">
      <c r="A386" s="115" t="s">
        <v>2280</v>
      </c>
      <c r="B386" s="115" t="s">
        <v>2281</v>
      </c>
      <c r="C386" s="115" t="s">
        <v>2282</v>
      </c>
      <c r="D386" s="115" t="s">
        <v>2159</v>
      </c>
      <c r="E386" s="115">
        <v>14205.5473</v>
      </c>
      <c r="F386" s="674">
        <v>293.83600000000001</v>
      </c>
      <c r="G386" s="674">
        <v>295.84500000000003</v>
      </c>
      <c r="H386" s="115">
        <f t="shared" si="10"/>
        <v>1.0068371472522089</v>
      </c>
      <c r="I386" s="115">
        <f t="shared" si="11"/>
        <v>14302.672699999999</v>
      </c>
    </row>
    <row r="387" spans="1:9" hidden="1">
      <c r="A387" s="115" t="s">
        <v>2283</v>
      </c>
      <c r="B387" s="115" t="s">
        <v>2284</v>
      </c>
      <c r="C387" s="115" t="s">
        <v>2285</v>
      </c>
      <c r="D387" s="115" t="s">
        <v>2038</v>
      </c>
      <c r="E387" s="115">
        <v>3.9169</v>
      </c>
      <c r="F387" s="674">
        <v>293.83600000000001</v>
      </c>
      <c r="G387" s="674">
        <v>295.84500000000003</v>
      </c>
      <c r="H387" s="115">
        <f t="shared" si="10"/>
        <v>1.0068371472522089</v>
      </c>
      <c r="I387" s="115">
        <f t="shared" si="11"/>
        <v>3.9437000000000002</v>
      </c>
    </row>
    <row r="388" spans="1:9" hidden="1">
      <c r="A388" s="115" t="s">
        <v>2286</v>
      </c>
      <c r="B388" s="115" t="s">
        <v>2287</v>
      </c>
      <c r="C388" s="115" t="s">
        <v>2288</v>
      </c>
      <c r="D388" s="115" t="s">
        <v>1242</v>
      </c>
      <c r="E388" s="115">
        <v>26.847200000000001</v>
      </c>
      <c r="F388" s="674">
        <v>293.83600000000001</v>
      </c>
      <c r="G388" s="674">
        <v>295.84500000000003</v>
      </c>
      <c r="H388" s="115">
        <f t="shared" si="10"/>
        <v>1.0068371472522089</v>
      </c>
      <c r="I388" s="115">
        <f t="shared" si="11"/>
        <v>27.030799999999999</v>
      </c>
    </row>
    <row r="389" spans="1:9" hidden="1">
      <c r="A389" s="115" t="s">
        <v>2289</v>
      </c>
      <c r="B389" s="115" t="s">
        <v>2290</v>
      </c>
      <c r="C389" s="115" t="s">
        <v>2291</v>
      </c>
      <c r="D389" s="115" t="s">
        <v>1242</v>
      </c>
      <c r="E389" s="115">
        <v>29.114000000000001</v>
      </c>
      <c r="F389" s="674">
        <v>293.83600000000001</v>
      </c>
      <c r="G389" s="674">
        <v>295.84500000000003</v>
      </c>
      <c r="H389" s="115">
        <f t="shared" ref="H389:H452" si="12">G389/F389</f>
        <v>1.0068371472522089</v>
      </c>
      <c r="I389" s="115">
        <f t="shared" ref="I389:I452" si="13">ROUND(H389*E389,4)</f>
        <v>29.313099999999999</v>
      </c>
    </row>
    <row r="390" spans="1:9" hidden="1">
      <c r="A390" s="115" t="s">
        <v>2292</v>
      </c>
      <c r="B390" s="115" t="s">
        <v>2293</v>
      </c>
      <c r="C390" s="115" t="s">
        <v>2294</v>
      </c>
      <c r="D390" s="115" t="s">
        <v>1138</v>
      </c>
      <c r="E390" s="115">
        <v>440.4726</v>
      </c>
      <c r="F390" s="674">
        <v>293.83600000000001</v>
      </c>
      <c r="G390" s="674">
        <v>295.84500000000003</v>
      </c>
      <c r="H390" s="115">
        <f t="shared" si="12"/>
        <v>1.0068371472522089</v>
      </c>
      <c r="I390" s="115">
        <f t="shared" si="13"/>
        <v>443.48419999999999</v>
      </c>
    </row>
    <row r="391" spans="1:9" hidden="1">
      <c r="A391" s="115" t="s">
        <v>2295</v>
      </c>
      <c r="B391" s="115" t="s">
        <v>2296</v>
      </c>
      <c r="C391" s="115" t="s">
        <v>2297</v>
      </c>
      <c r="D391" s="115" t="s">
        <v>1138</v>
      </c>
      <c r="E391" s="115">
        <v>438.82859999999999</v>
      </c>
      <c r="F391" s="674">
        <v>293.83600000000001</v>
      </c>
      <c r="G391" s="674">
        <v>295.84500000000003</v>
      </c>
      <c r="H391" s="115">
        <f t="shared" si="12"/>
        <v>1.0068371472522089</v>
      </c>
      <c r="I391" s="115">
        <f t="shared" si="13"/>
        <v>441.82889999999998</v>
      </c>
    </row>
    <row r="392" spans="1:9" hidden="1">
      <c r="A392" s="115" t="s">
        <v>2298</v>
      </c>
      <c r="B392" s="115" t="s">
        <v>2299</v>
      </c>
      <c r="C392" s="115" t="s">
        <v>2300</v>
      </c>
      <c r="D392" s="115" t="s">
        <v>1138</v>
      </c>
      <c r="E392" s="115">
        <v>438.82859999999999</v>
      </c>
      <c r="F392" s="674">
        <v>293.83600000000001</v>
      </c>
      <c r="G392" s="674">
        <v>295.84500000000003</v>
      </c>
      <c r="H392" s="115">
        <f t="shared" si="12"/>
        <v>1.0068371472522089</v>
      </c>
      <c r="I392" s="115">
        <f t="shared" si="13"/>
        <v>441.82889999999998</v>
      </c>
    </row>
    <row r="393" spans="1:9" hidden="1">
      <c r="A393" s="115" t="s">
        <v>2301</v>
      </c>
      <c r="B393" s="115" t="s">
        <v>2302</v>
      </c>
      <c r="C393" s="115" t="s">
        <v>2303</v>
      </c>
      <c r="D393" s="115" t="s">
        <v>1138</v>
      </c>
      <c r="E393" s="115">
        <v>157.10390000000001</v>
      </c>
      <c r="F393" s="674">
        <v>293.83600000000001</v>
      </c>
      <c r="G393" s="674">
        <v>295.84500000000003</v>
      </c>
      <c r="H393" s="115">
        <f t="shared" si="12"/>
        <v>1.0068371472522089</v>
      </c>
      <c r="I393" s="115">
        <f t="shared" si="13"/>
        <v>158.178</v>
      </c>
    </row>
    <row r="394" spans="1:9" hidden="1">
      <c r="A394" s="115" t="s">
        <v>2304</v>
      </c>
      <c r="B394" s="115" t="s">
        <v>2305</v>
      </c>
      <c r="C394" s="115" t="s">
        <v>2306</v>
      </c>
      <c r="D394" s="115" t="s">
        <v>1138</v>
      </c>
      <c r="E394" s="115">
        <v>13.2697</v>
      </c>
      <c r="F394" s="674">
        <v>293.83600000000001</v>
      </c>
      <c r="G394" s="674">
        <v>295.84500000000003</v>
      </c>
      <c r="H394" s="115">
        <f t="shared" si="12"/>
        <v>1.0068371472522089</v>
      </c>
      <c r="I394" s="115">
        <f t="shared" si="13"/>
        <v>13.3604</v>
      </c>
    </row>
    <row r="395" spans="1:9" hidden="1">
      <c r="A395" s="115" t="s">
        <v>2307</v>
      </c>
      <c r="B395" s="115" t="s">
        <v>2308</v>
      </c>
      <c r="C395" s="115" t="s">
        <v>2309</v>
      </c>
      <c r="D395" s="115" t="s">
        <v>1138</v>
      </c>
      <c r="E395" s="115">
        <v>32.790199999999999</v>
      </c>
      <c r="F395" s="674">
        <v>293.83600000000001</v>
      </c>
      <c r="G395" s="674">
        <v>295.84500000000003</v>
      </c>
      <c r="H395" s="115">
        <f t="shared" si="12"/>
        <v>1.0068371472522089</v>
      </c>
      <c r="I395" s="115">
        <f t="shared" si="13"/>
        <v>33.014400000000002</v>
      </c>
    </row>
    <row r="396" spans="1:9" hidden="1">
      <c r="A396" s="115" t="s">
        <v>2310</v>
      </c>
      <c r="B396" s="115" t="s">
        <v>2311</v>
      </c>
      <c r="C396" s="115" t="s">
        <v>2312</v>
      </c>
      <c r="D396" s="115" t="s">
        <v>1242</v>
      </c>
      <c r="E396" s="115">
        <v>345.26949999999999</v>
      </c>
      <c r="F396" s="674">
        <v>293.83600000000001</v>
      </c>
      <c r="G396" s="674">
        <v>295.84500000000003</v>
      </c>
      <c r="H396" s="115">
        <f t="shared" si="12"/>
        <v>1.0068371472522089</v>
      </c>
      <c r="I396" s="115">
        <f t="shared" si="13"/>
        <v>347.6302</v>
      </c>
    </row>
    <row r="397" spans="1:9" hidden="1">
      <c r="A397" s="115" t="s">
        <v>2313</v>
      </c>
      <c r="B397" s="115" t="s">
        <v>2314</v>
      </c>
      <c r="C397" s="115" t="s">
        <v>2315</v>
      </c>
      <c r="D397" s="115" t="s">
        <v>1242</v>
      </c>
      <c r="E397" s="115">
        <v>402.81880000000001</v>
      </c>
      <c r="F397" s="674">
        <v>293.83600000000001</v>
      </c>
      <c r="G397" s="674">
        <v>295.84500000000003</v>
      </c>
      <c r="H397" s="115">
        <f t="shared" si="12"/>
        <v>1.0068371472522089</v>
      </c>
      <c r="I397" s="115">
        <f t="shared" si="13"/>
        <v>405.5729</v>
      </c>
    </row>
    <row r="398" spans="1:9" hidden="1">
      <c r="A398" s="115" t="s">
        <v>2316</v>
      </c>
      <c r="B398" s="115" t="s">
        <v>2317</v>
      </c>
      <c r="C398" s="115" t="s">
        <v>2318</v>
      </c>
      <c r="D398" s="115" t="s">
        <v>1242</v>
      </c>
      <c r="E398" s="115">
        <v>460.3741</v>
      </c>
      <c r="F398" s="674">
        <v>293.83600000000001</v>
      </c>
      <c r="G398" s="674">
        <v>295.84500000000003</v>
      </c>
      <c r="H398" s="115">
        <f t="shared" si="12"/>
        <v>1.0068371472522089</v>
      </c>
      <c r="I398" s="115">
        <f t="shared" si="13"/>
        <v>463.52170000000001</v>
      </c>
    </row>
    <row r="399" spans="1:9" hidden="1">
      <c r="A399" s="115" t="s">
        <v>2319</v>
      </c>
      <c r="B399" s="115" t="s">
        <v>2320</v>
      </c>
      <c r="C399" s="115" t="s">
        <v>2321</v>
      </c>
      <c r="D399" s="115" t="s">
        <v>1242</v>
      </c>
      <c r="E399" s="115">
        <v>462.95030000000003</v>
      </c>
      <c r="F399" s="674">
        <v>293.83600000000001</v>
      </c>
      <c r="G399" s="674">
        <v>295.84500000000003</v>
      </c>
      <c r="H399" s="115">
        <f t="shared" si="12"/>
        <v>1.0068371472522089</v>
      </c>
      <c r="I399" s="115">
        <f t="shared" si="13"/>
        <v>466.11559999999997</v>
      </c>
    </row>
    <row r="400" spans="1:9" hidden="1">
      <c r="A400" s="115" t="s">
        <v>2322</v>
      </c>
      <c r="B400" s="115" t="s">
        <v>2323</v>
      </c>
      <c r="C400" s="115" t="s">
        <v>2324</v>
      </c>
      <c r="D400" s="115" t="s">
        <v>1242</v>
      </c>
      <c r="E400" s="115">
        <v>540.07849999999996</v>
      </c>
      <c r="F400" s="674">
        <v>293.83600000000001</v>
      </c>
      <c r="G400" s="674">
        <v>295.84500000000003</v>
      </c>
      <c r="H400" s="115">
        <f t="shared" si="12"/>
        <v>1.0068371472522089</v>
      </c>
      <c r="I400" s="115">
        <f t="shared" si="13"/>
        <v>543.77110000000005</v>
      </c>
    </row>
    <row r="401" spans="1:9" hidden="1">
      <c r="A401" s="115" t="s">
        <v>2325</v>
      </c>
      <c r="B401" s="115" t="s">
        <v>2326</v>
      </c>
      <c r="C401" s="115" t="s">
        <v>2327</v>
      </c>
      <c r="D401" s="115" t="s">
        <v>1242</v>
      </c>
      <c r="E401" s="115">
        <v>617.25199999999995</v>
      </c>
      <c r="F401" s="674">
        <v>293.83600000000001</v>
      </c>
      <c r="G401" s="674">
        <v>295.84500000000003</v>
      </c>
      <c r="H401" s="115">
        <f t="shared" si="12"/>
        <v>1.0068371472522089</v>
      </c>
      <c r="I401" s="115">
        <f t="shared" si="13"/>
        <v>621.47220000000004</v>
      </c>
    </row>
    <row r="402" spans="1:9" hidden="1">
      <c r="A402" s="115" t="s">
        <v>2328</v>
      </c>
      <c r="B402" s="115" t="s">
        <v>2329</v>
      </c>
      <c r="C402" s="115" t="s">
        <v>2330</v>
      </c>
      <c r="D402" s="115" t="s">
        <v>1242</v>
      </c>
      <c r="E402" s="115">
        <v>448.82859999999999</v>
      </c>
      <c r="F402" s="674">
        <v>293.83600000000001</v>
      </c>
      <c r="G402" s="674">
        <v>295.84500000000003</v>
      </c>
      <c r="H402" s="115">
        <f t="shared" si="12"/>
        <v>1.0068371472522089</v>
      </c>
      <c r="I402" s="115">
        <f t="shared" si="13"/>
        <v>451.89729999999997</v>
      </c>
    </row>
    <row r="403" spans="1:9" hidden="1">
      <c r="A403" s="115" t="s">
        <v>2331</v>
      </c>
      <c r="B403" s="115" t="s">
        <v>2332</v>
      </c>
      <c r="C403" s="115" t="s">
        <v>2333</v>
      </c>
      <c r="D403" s="115" t="s">
        <v>1242</v>
      </c>
      <c r="E403" s="115">
        <v>538.59360000000004</v>
      </c>
      <c r="F403" s="674">
        <v>293.83600000000001</v>
      </c>
      <c r="G403" s="674">
        <v>295.84500000000003</v>
      </c>
      <c r="H403" s="115">
        <f t="shared" si="12"/>
        <v>1.0068371472522089</v>
      </c>
      <c r="I403" s="115">
        <f t="shared" si="13"/>
        <v>542.27599999999995</v>
      </c>
    </row>
    <row r="404" spans="1:9" hidden="1">
      <c r="A404" s="115" t="s">
        <v>2334</v>
      </c>
      <c r="B404" s="115" t="s">
        <v>2335</v>
      </c>
      <c r="C404" s="115" t="s">
        <v>2336</v>
      </c>
      <c r="D404" s="115" t="s">
        <v>1242</v>
      </c>
      <c r="E404" s="115">
        <v>718.13869999999997</v>
      </c>
      <c r="F404" s="674">
        <v>293.83600000000001</v>
      </c>
      <c r="G404" s="674">
        <v>295.84500000000003</v>
      </c>
      <c r="H404" s="115">
        <f t="shared" si="12"/>
        <v>1.0068371472522089</v>
      </c>
      <c r="I404" s="115">
        <f t="shared" si="13"/>
        <v>723.04870000000005</v>
      </c>
    </row>
    <row r="405" spans="1:9" hidden="1">
      <c r="A405" s="115" t="s">
        <v>2337</v>
      </c>
      <c r="B405" s="115" t="s">
        <v>2338</v>
      </c>
      <c r="C405" s="115" t="s">
        <v>2339</v>
      </c>
      <c r="D405" s="115" t="s">
        <v>1242</v>
      </c>
      <c r="E405" s="115">
        <v>897.68380000000002</v>
      </c>
      <c r="F405" s="674">
        <v>293.83600000000001</v>
      </c>
      <c r="G405" s="674">
        <v>295.84500000000003</v>
      </c>
      <c r="H405" s="115">
        <f t="shared" si="12"/>
        <v>1.0068371472522089</v>
      </c>
      <c r="I405" s="115">
        <f t="shared" si="13"/>
        <v>903.82140000000004</v>
      </c>
    </row>
    <row r="406" spans="1:9" hidden="1">
      <c r="A406" s="115" t="s">
        <v>2340</v>
      </c>
      <c r="B406" s="115" t="s">
        <v>2341</v>
      </c>
      <c r="C406" s="115" t="s">
        <v>2342</v>
      </c>
      <c r="D406" s="115" t="s">
        <v>1242</v>
      </c>
      <c r="E406" s="115">
        <v>1077.2288000000001</v>
      </c>
      <c r="F406" s="674">
        <v>293.83600000000001</v>
      </c>
      <c r="G406" s="674">
        <v>295.84500000000003</v>
      </c>
      <c r="H406" s="115">
        <f t="shared" si="12"/>
        <v>1.0068371472522089</v>
      </c>
      <c r="I406" s="115">
        <f t="shared" si="13"/>
        <v>1084.5940000000001</v>
      </c>
    </row>
    <row r="407" spans="1:9" hidden="1">
      <c r="A407" s="115" t="s">
        <v>2343</v>
      </c>
      <c r="B407" s="115" t="s">
        <v>2344</v>
      </c>
      <c r="C407" s="115" t="s">
        <v>2345</v>
      </c>
      <c r="D407" s="115" t="s">
        <v>1242</v>
      </c>
      <c r="E407" s="115">
        <v>1256.7738999999999</v>
      </c>
      <c r="F407" s="674">
        <v>293.83600000000001</v>
      </c>
      <c r="G407" s="674">
        <v>295.84500000000003</v>
      </c>
      <c r="H407" s="115">
        <f t="shared" si="12"/>
        <v>1.0068371472522089</v>
      </c>
      <c r="I407" s="115">
        <f t="shared" si="13"/>
        <v>1265.3666000000001</v>
      </c>
    </row>
    <row r="408" spans="1:9" hidden="1">
      <c r="A408" s="115" t="s">
        <v>2346</v>
      </c>
      <c r="B408" s="115" t="s">
        <v>2347</v>
      </c>
      <c r="C408" s="115" t="s">
        <v>2348</v>
      </c>
      <c r="D408" s="115" t="s">
        <v>1242</v>
      </c>
      <c r="E408" s="115">
        <v>1436.319</v>
      </c>
      <c r="F408" s="674">
        <v>293.83600000000001</v>
      </c>
      <c r="G408" s="674">
        <v>295.84500000000003</v>
      </c>
      <c r="H408" s="115">
        <f t="shared" si="12"/>
        <v>1.0068371472522089</v>
      </c>
      <c r="I408" s="115">
        <f t="shared" si="13"/>
        <v>1446.1393</v>
      </c>
    </row>
    <row r="409" spans="1:9">
      <c r="A409" s="803" t="s">
        <v>2349</v>
      </c>
      <c r="B409" s="803" t="s">
        <v>2350</v>
      </c>
      <c r="C409" s="803" t="s">
        <v>2351</v>
      </c>
      <c r="D409" s="803" t="s">
        <v>1242</v>
      </c>
      <c r="E409" s="803">
        <v>303.28980000000001</v>
      </c>
      <c r="F409" s="804">
        <v>293.83600000000001</v>
      </c>
      <c r="G409" s="804">
        <v>295.84500000000003</v>
      </c>
      <c r="H409" s="803">
        <f t="shared" si="12"/>
        <v>1.0068371472522089</v>
      </c>
      <c r="I409" s="803">
        <f t="shared" si="13"/>
        <v>305.36340000000001</v>
      </c>
    </row>
    <row r="410" spans="1:9" hidden="1">
      <c r="A410" s="115" t="s">
        <v>2352</v>
      </c>
      <c r="B410" s="115" t="s">
        <v>2353</v>
      </c>
      <c r="C410" s="115" t="s">
        <v>2354</v>
      </c>
      <c r="D410" s="115" t="s">
        <v>1242</v>
      </c>
      <c r="E410" s="115">
        <v>1247.9652000000001</v>
      </c>
      <c r="F410" s="674">
        <v>293.83600000000001</v>
      </c>
      <c r="G410" s="674">
        <v>295.84500000000003</v>
      </c>
      <c r="H410" s="115">
        <f t="shared" si="12"/>
        <v>1.0068371472522089</v>
      </c>
      <c r="I410" s="115">
        <f t="shared" si="13"/>
        <v>1256.4976999999999</v>
      </c>
    </row>
    <row r="411" spans="1:9" hidden="1">
      <c r="A411" s="115" t="s">
        <v>2355</v>
      </c>
      <c r="B411" s="115" t="s">
        <v>2356</v>
      </c>
      <c r="C411" s="115" t="s">
        <v>2357</v>
      </c>
      <c r="D411" s="115" t="s">
        <v>1242</v>
      </c>
      <c r="E411" s="115">
        <v>1444.6223</v>
      </c>
      <c r="F411" s="674">
        <v>293.83600000000001</v>
      </c>
      <c r="G411" s="674">
        <v>295.84500000000003</v>
      </c>
      <c r="H411" s="115">
        <f t="shared" si="12"/>
        <v>1.0068371472522089</v>
      </c>
      <c r="I411" s="115">
        <f t="shared" si="13"/>
        <v>1454.4993999999999</v>
      </c>
    </row>
    <row r="412" spans="1:9" hidden="1">
      <c r="A412" s="115" t="s">
        <v>2358</v>
      </c>
      <c r="B412" s="115" t="s">
        <v>2359</v>
      </c>
      <c r="C412" s="115" t="s">
        <v>2360</v>
      </c>
      <c r="D412" s="115" t="s">
        <v>1242</v>
      </c>
      <c r="E412" s="115">
        <v>1962.1923999999999</v>
      </c>
      <c r="F412" s="674">
        <v>293.83600000000001</v>
      </c>
      <c r="G412" s="674">
        <v>295.84500000000003</v>
      </c>
      <c r="H412" s="115">
        <f t="shared" si="12"/>
        <v>1.0068371472522089</v>
      </c>
      <c r="I412" s="115">
        <f t="shared" si="13"/>
        <v>1975.6081999999999</v>
      </c>
    </row>
    <row r="413" spans="1:9" hidden="1">
      <c r="A413" s="115" t="s">
        <v>2361</v>
      </c>
      <c r="B413" s="115" t="s">
        <v>2362</v>
      </c>
      <c r="C413" s="115" t="s">
        <v>2363</v>
      </c>
      <c r="D413" s="115" t="s">
        <v>1242</v>
      </c>
      <c r="E413" s="115">
        <v>233.36600000000001</v>
      </c>
      <c r="F413" s="674">
        <v>293.83600000000001</v>
      </c>
      <c r="G413" s="674">
        <v>295.84500000000003</v>
      </c>
      <c r="H413" s="115">
        <f t="shared" si="12"/>
        <v>1.0068371472522089</v>
      </c>
      <c r="I413" s="115">
        <f t="shared" si="13"/>
        <v>234.9616</v>
      </c>
    </row>
    <row r="414" spans="1:9" hidden="1">
      <c r="A414" s="115" t="s">
        <v>2364</v>
      </c>
      <c r="B414" s="115" t="s">
        <v>2365</v>
      </c>
      <c r="C414" s="115" t="s">
        <v>2366</v>
      </c>
      <c r="D414" s="115" t="s">
        <v>1242</v>
      </c>
      <c r="E414" s="115">
        <v>150.25040000000001</v>
      </c>
      <c r="F414" s="674">
        <v>293.83600000000001</v>
      </c>
      <c r="G414" s="674">
        <v>295.84500000000003</v>
      </c>
      <c r="H414" s="115">
        <f t="shared" si="12"/>
        <v>1.0068371472522089</v>
      </c>
      <c r="I414" s="115">
        <f t="shared" si="13"/>
        <v>151.27770000000001</v>
      </c>
    </row>
    <row r="415" spans="1:9" hidden="1">
      <c r="A415" s="115" t="s">
        <v>2367</v>
      </c>
      <c r="B415" s="115" t="s">
        <v>2368</v>
      </c>
      <c r="C415" s="115" t="s">
        <v>2369</v>
      </c>
      <c r="D415" s="115" t="s">
        <v>1242</v>
      </c>
      <c r="E415" s="115">
        <v>173.9667</v>
      </c>
      <c r="F415" s="674">
        <v>293.83600000000001</v>
      </c>
      <c r="G415" s="674">
        <v>295.84500000000003</v>
      </c>
      <c r="H415" s="115">
        <f t="shared" si="12"/>
        <v>1.0068371472522089</v>
      </c>
      <c r="I415" s="115">
        <f t="shared" si="13"/>
        <v>175.15610000000001</v>
      </c>
    </row>
    <row r="416" spans="1:9" hidden="1">
      <c r="A416" s="115" t="s">
        <v>2370</v>
      </c>
      <c r="B416" s="115" t="s">
        <v>2371</v>
      </c>
      <c r="C416" s="115" t="s">
        <v>2372</v>
      </c>
      <c r="D416" s="115" t="s">
        <v>1242</v>
      </c>
      <c r="E416" s="115">
        <v>236.26740000000001</v>
      </c>
      <c r="F416" s="674">
        <v>293.83600000000001</v>
      </c>
      <c r="G416" s="674">
        <v>295.84500000000003</v>
      </c>
      <c r="H416" s="115">
        <f t="shared" si="12"/>
        <v>1.0068371472522089</v>
      </c>
      <c r="I416" s="115">
        <f t="shared" si="13"/>
        <v>237.8828</v>
      </c>
    </row>
    <row r="417" spans="1:9" hidden="1">
      <c r="A417" s="115" t="s">
        <v>2373</v>
      </c>
      <c r="B417" s="115" t="s">
        <v>2374</v>
      </c>
      <c r="C417" s="115" t="s">
        <v>2375</v>
      </c>
      <c r="D417" s="115" t="s">
        <v>1242</v>
      </c>
      <c r="E417" s="115">
        <v>315.02879999999999</v>
      </c>
      <c r="F417" s="674">
        <v>293.83600000000001</v>
      </c>
      <c r="G417" s="674">
        <v>295.84500000000003</v>
      </c>
      <c r="H417" s="115">
        <f t="shared" si="12"/>
        <v>1.0068371472522089</v>
      </c>
      <c r="I417" s="115">
        <f t="shared" si="13"/>
        <v>317.18270000000001</v>
      </c>
    </row>
    <row r="418" spans="1:9" hidden="1">
      <c r="A418" s="115" t="s">
        <v>2376</v>
      </c>
      <c r="B418" s="115" t="s">
        <v>2377</v>
      </c>
      <c r="C418" s="115" t="s">
        <v>2378</v>
      </c>
      <c r="D418" s="115" t="s">
        <v>1242</v>
      </c>
      <c r="E418" s="115">
        <v>380.51100000000002</v>
      </c>
      <c r="F418" s="674">
        <v>293.83600000000001</v>
      </c>
      <c r="G418" s="674">
        <v>295.84500000000003</v>
      </c>
      <c r="H418" s="115">
        <f t="shared" si="12"/>
        <v>1.0068371472522089</v>
      </c>
      <c r="I418" s="115">
        <f t="shared" si="13"/>
        <v>383.11259999999999</v>
      </c>
    </row>
    <row r="419" spans="1:9" hidden="1">
      <c r="A419" s="115" t="s">
        <v>2379</v>
      </c>
      <c r="B419" s="115" t="s">
        <v>2380</v>
      </c>
      <c r="C419" s="115" t="s">
        <v>2381</v>
      </c>
      <c r="D419" s="115" t="s">
        <v>1242</v>
      </c>
      <c r="E419" s="115">
        <v>1067.5851</v>
      </c>
      <c r="F419" s="674">
        <v>293.83600000000001</v>
      </c>
      <c r="G419" s="674">
        <v>295.84500000000003</v>
      </c>
      <c r="H419" s="115">
        <f t="shared" si="12"/>
        <v>1.0068371472522089</v>
      </c>
      <c r="I419" s="115">
        <f t="shared" si="13"/>
        <v>1074.8842999999999</v>
      </c>
    </row>
    <row r="420" spans="1:9" hidden="1">
      <c r="A420" s="115" t="s">
        <v>2382</v>
      </c>
      <c r="B420" s="115" t="s">
        <v>2383</v>
      </c>
      <c r="C420" s="115" t="s">
        <v>2384</v>
      </c>
      <c r="D420" s="115" t="s">
        <v>1242</v>
      </c>
      <c r="E420" s="115">
        <v>2044.6096</v>
      </c>
      <c r="F420" s="674">
        <v>293.83600000000001</v>
      </c>
      <c r="G420" s="674">
        <v>295.84500000000003</v>
      </c>
      <c r="H420" s="115">
        <f t="shared" si="12"/>
        <v>1.0068371472522089</v>
      </c>
      <c r="I420" s="115">
        <f t="shared" si="13"/>
        <v>2058.5889000000002</v>
      </c>
    </row>
    <row r="421" spans="1:9" hidden="1">
      <c r="A421" s="115" t="s">
        <v>2385</v>
      </c>
      <c r="B421" s="115" t="s">
        <v>2386</v>
      </c>
      <c r="C421" s="115" t="s">
        <v>2387</v>
      </c>
      <c r="D421" s="115" t="s">
        <v>1242</v>
      </c>
      <c r="E421" s="115">
        <v>832.84469999999999</v>
      </c>
      <c r="F421" s="674">
        <v>293.83600000000001</v>
      </c>
      <c r="G421" s="674">
        <v>295.84500000000003</v>
      </c>
      <c r="H421" s="115">
        <f t="shared" si="12"/>
        <v>1.0068371472522089</v>
      </c>
      <c r="I421" s="115">
        <f t="shared" si="13"/>
        <v>838.53899999999999</v>
      </c>
    </row>
    <row r="422" spans="1:9" hidden="1">
      <c r="A422" s="115" t="s">
        <v>2388</v>
      </c>
      <c r="B422" s="115" t="s">
        <v>2389</v>
      </c>
      <c r="C422" s="115" t="s">
        <v>2390</v>
      </c>
      <c r="D422" s="115" t="s">
        <v>1242</v>
      </c>
      <c r="E422" s="115">
        <v>1624.7429</v>
      </c>
      <c r="F422" s="674">
        <v>293.83600000000001</v>
      </c>
      <c r="G422" s="674">
        <v>295.84500000000003</v>
      </c>
      <c r="H422" s="115">
        <f t="shared" si="12"/>
        <v>1.0068371472522089</v>
      </c>
      <c r="I422" s="115">
        <f t="shared" si="13"/>
        <v>1635.8515</v>
      </c>
    </row>
    <row r="423" spans="1:9" hidden="1">
      <c r="A423" s="115" t="s">
        <v>2391</v>
      </c>
      <c r="B423" s="115" t="s">
        <v>2392</v>
      </c>
      <c r="C423" s="115" t="s">
        <v>2393</v>
      </c>
      <c r="D423" s="115" t="s">
        <v>1242</v>
      </c>
      <c r="E423" s="115">
        <v>437.19729999999998</v>
      </c>
      <c r="F423" s="674">
        <v>293.83600000000001</v>
      </c>
      <c r="G423" s="674">
        <v>295.84500000000003</v>
      </c>
      <c r="H423" s="115">
        <f t="shared" si="12"/>
        <v>1.0068371472522089</v>
      </c>
      <c r="I423" s="115">
        <f t="shared" si="13"/>
        <v>440.18650000000002</v>
      </c>
    </row>
    <row r="424" spans="1:9" hidden="1">
      <c r="A424" s="115" t="s">
        <v>2394</v>
      </c>
      <c r="B424" s="115" t="s">
        <v>2395</v>
      </c>
      <c r="C424" s="115" t="s">
        <v>2396</v>
      </c>
      <c r="D424" s="115" t="s">
        <v>1242</v>
      </c>
      <c r="E424" s="115">
        <v>492.07549999999998</v>
      </c>
      <c r="F424" s="674">
        <v>293.83600000000001</v>
      </c>
      <c r="G424" s="674">
        <v>295.84500000000003</v>
      </c>
      <c r="H424" s="115">
        <f t="shared" si="12"/>
        <v>1.0068371472522089</v>
      </c>
      <c r="I424" s="115">
        <f t="shared" si="13"/>
        <v>495.43990000000002</v>
      </c>
    </row>
    <row r="425" spans="1:9" hidden="1">
      <c r="A425" s="115" t="s">
        <v>2397</v>
      </c>
      <c r="B425" s="115" t="s">
        <v>2398</v>
      </c>
      <c r="C425" s="115" t="s">
        <v>2399</v>
      </c>
      <c r="D425" s="115" t="s">
        <v>1242</v>
      </c>
      <c r="E425" s="115">
        <v>749.80949999999996</v>
      </c>
      <c r="F425" s="674">
        <v>293.83600000000001</v>
      </c>
      <c r="G425" s="674">
        <v>295.84500000000003</v>
      </c>
      <c r="H425" s="115">
        <f t="shared" si="12"/>
        <v>1.0068371472522089</v>
      </c>
      <c r="I425" s="115">
        <f t="shared" si="13"/>
        <v>754.93610000000001</v>
      </c>
    </row>
    <row r="426" spans="1:9" hidden="1">
      <c r="A426" s="115" t="s">
        <v>2400</v>
      </c>
      <c r="B426" s="115" t="s">
        <v>2401</v>
      </c>
      <c r="C426" s="115" t="s">
        <v>2402</v>
      </c>
      <c r="D426" s="115" t="s">
        <v>1242</v>
      </c>
      <c r="E426" s="115">
        <v>1145.7326</v>
      </c>
      <c r="F426" s="674">
        <v>293.83600000000001</v>
      </c>
      <c r="G426" s="674">
        <v>295.84500000000003</v>
      </c>
      <c r="H426" s="115">
        <f t="shared" si="12"/>
        <v>1.0068371472522089</v>
      </c>
      <c r="I426" s="115">
        <f t="shared" si="13"/>
        <v>1153.5661</v>
      </c>
    </row>
    <row r="427" spans="1:9" hidden="1">
      <c r="A427" s="115" t="s">
        <v>2403</v>
      </c>
      <c r="B427" s="115" t="s">
        <v>2404</v>
      </c>
      <c r="C427" s="115" t="s">
        <v>2405</v>
      </c>
      <c r="D427" s="115" t="s">
        <v>1138</v>
      </c>
      <c r="E427" s="115">
        <v>1468.3885</v>
      </c>
      <c r="F427" s="674">
        <v>293.83600000000001</v>
      </c>
      <c r="G427" s="674">
        <v>295.84500000000003</v>
      </c>
      <c r="H427" s="115">
        <f t="shared" si="12"/>
        <v>1.0068371472522089</v>
      </c>
      <c r="I427" s="115">
        <f t="shared" si="13"/>
        <v>1478.4281000000001</v>
      </c>
    </row>
    <row r="428" spans="1:9" hidden="1">
      <c r="A428" s="115" t="s">
        <v>2406</v>
      </c>
      <c r="B428" s="115" t="s">
        <v>2407</v>
      </c>
      <c r="C428" s="115" t="s">
        <v>2408</v>
      </c>
      <c r="D428" s="115" t="s">
        <v>1242</v>
      </c>
      <c r="E428" s="115">
        <v>9.1272000000000002</v>
      </c>
      <c r="F428" s="674">
        <v>293.83600000000001</v>
      </c>
      <c r="G428" s="674">
        <v>295.84500000000003</v>
      </c>
      <c r="H428" s="115">
        <f t="shared" si="12"/>
        <v>1.0068371472522089</v>
      </c>
      <c r="I428" s="115">
        <f t="shared" si="13"/>
        <v>9.1896000000000004</v>
      </c>
    </row>
    <row r="429" spans="1:9" hidden="1">
      <c r="A429" s="115" t="s">
        <v>2409</v>
      </c>
      <c r="B429" s="115" t="s">
        <v>2410</v>
      </c>
      <c r="C429" s="115" t="s">
        <v>2411</v>
      </c>
      <c r="D429" s="115" t="s">
        <v>1242</v>
      </c>
      <c r="E429" s="115">
        <v>7.6220999999999997</v>
      </c>
      <c r="F429" s="674">
        <v>293.83600000000001</v>
      </c>
      <c r="G429" s="674">
        <v>295.84500000000003</v>
      </c>
      <c r="H429" s="115">
        <f t="shared" si="12"/>
        <v>1.0068371472522089</v>
      </c>
      <c r="I429" s="115">
        <f t="shared" si="13"/>
        <v>7.6741999999999999</v>
      </c>
    </row>
    <row r="430" spans="1:9" hidden="1">
      <c r="A430" s="115" t="s">
        <v>2412</v>
      </c>
      <c r="B430" s="115" t="s">
        <v>2413</v>
      </c>
      <c r="C430" s="115" t="s">
        <v>2414</v>
      </c>
      <c r="D430" s="115" t="s">
        <v>1242</v>
      </c>
      <c r="E430" s="115">
        <v>6.7256999999999998</v>
      </c>
      <c r="F430" s="674">
        <v>293.83600000000001</v>
      </c>
      <c r="G430" s="674">
        <v>295.84500000000003</v>
      </c>
      <c r="H430" s="115">
        <f t="shared" si="12"/>
        <v>1.0068371472522089</v>
      </c>
      <c r="I430" s="115">
        <f t="shared" si="13"/>
        <v>6.7717000000000001</v>
      </c>
    </row>
    <row r="431" spans="1:9" hidden="1">
      <c r="A431" s="115" t="s">
        <v>2415</v>
      </c>
      <c r="B431" s="115" t="s">
        <v>2416</v>
      </c>
      <c r="C431" s="115" t="s">
        <v>2417</v>
      </c>
      <c r="D431" s="115" t="s">
        <v>1242</v>
      </c>
      <c r="E431" s="115">
        <v>2.1778</v>
      </c>
      <c r="F431" s="674">
        <v>293.83600000000001</v>
      </c>
      <c r="G431" s="674">
        <v>295.84500000000003</v>
      </c>
      <c r="H431" s="115">
        <f t="shared" si="12"/>
        <v>1.0068371472522089</v>
      </c>
      <c r="I431" s="115">
        <f t="shared" si="13"/>
        <v>2.1926999999999999</v>
      </c>
    </row>
    <row r="432" spans="1:9" hidden="1">
      <c r="A432" s="115" t="s">
        <v>2418</v>
      </c>
      <c r="B432" s="115" t="s">
        <v>2419</v>
      </c>
      <c r="C432" s="115" t="s">
        <v>2420</v>
      </c>
      <c r="D432" s="115" t="s">
        <v>1242</v>
      </c>
      <c r="E432" s="115">
        <v>12.108499999999999</v>
      </c>
      <c r="F432" s="674">
        <v>293.83600000000001</v>
      </c>
      <c r="G432" s="674">
        <v>295.84500000000003</v>
      </c>
      <c r="H432" s="115">
        <f t="shared" si="12"/>
        <v>1.0068371472522089</v>
      </c>
      <c r="I432" s="115">
        <f t="shared" si="13"/>
        <v>12.1913</v>
      </c>
    </row>
    <row r="433" spans="1:9" hidden="1">
      <c r="A433" s="115" t="s">
        <v>2421</v>
      </c>
      <c r="B433" s="115" t="s">
        <v>2422</v>
      </c>
      <c r="C433" s="115" t="s">
        <v>2423</v>
      </c>
      <c r="D433" s="115" t="s">
        <v>1242</v>
      </c>
      <c r="E433" s="115">
        <v>8.9324999999999992</v>
      </c>
      <c r="F433" s="674">
        <v>293.83600000000001</v>
      </c>
      <c r="G433" s="674">
        <v>295.84500000000003</v>
      </c>
      <c r="H433" s="115">
        <f t="shared" si="12"/>
        <v>1.0068371472522089</v>
      </c>
      <c r="I433" s="115">
        <f t="shared" si="13"/>
        <v>8.9936000000000007</v>
      </c>
    </row>
    <row r="434" spans="1:9" hidden="1">
      <c r="A434" s="115" t="s">
        <v>2424</v>
      </c>
      <c r="B434" s="115" t="s">
        <v>2425</v>
      </c>
      <c r="C434" s="115" t="s">
        <v>2426</v>
      </c>
      <c r="D434" s="115" t="s">
        <v>1242</v>
      </c>
      <c r="E434" s="115">
        <v>10.9175</v>
      </c>
      <c r="F434" s="674">
        <v>293.83600000000001</v>
      </c>
      <c r="G434" s="674">
        <v>295.84500000000003</v>
      </c>
      <c r="H434" s="115">
        <f t="shared" si="12"/>
        <v>1.0068371472522089</v>
      </c>
      <c r="I434" s="115">
        <f t="shared" si="13"/>
        <v>10.992100000000001</v>
      </c>
    </row>
    <row r="435" spans="1:9" hidden="1">
      <c r="A435" s="115" t="s">
        <v>2427</v>
      </c>
      <c r="B435" s="115" t="s">
        <v>2428</v>
      </c>
      <c r="C435" s="115" t="s">
        <v>2429</v>
      </c>
      <c r="D435" s="115" t="s">
        <v>1242</v>
      </c>
      <c r="E435" s="115">
        <v>8.734</v>
      </c>
      <c r="F435" s="674">
        <v>293.83600000000001</v>
      </c>
      <c r="G435" s="674">
        <v>295.84500000000003</v>
      </c>
      <c r="H435" s="115">
        <f t="shared" si="12"/>
        <v>1.0068371472522089</v>
      </c>
      <c r="I435" s="115">
        <f t="shared" si="13"/>
        <v>8.7936999999999994</v>
      </c>
    </row>
    <row r="436" spans="1:9" hidden="1">
      <c r="A436" s="115" t="s">
        <v>2430</v>
      </c>
      <c r="B436" s="115" t="s">
        <v>2431</v>
      </c>
      <c r="C436" s="115" t="s">
        <v>2432</v>
      </c>
      <c r="D436" s="115" t="s">
        <v>1242</v>
      </c>
      <c r="E436" s="115">
        <v>12.9025</v>
      </c>
      <c r="F436" s="674">
        <v>293.83600000000001</v>
      </c>
      <c r="G436" s="674">
        <v>295.84500000000003</v>
      </c>
      <c r="H436" s="115">
        <f t="shared" si="12"/>
        <v>1.0068371472522089</v>
      </c>
      <c r="I436" s="115">
        <f t="shared" si="13"/>
        <v>12.9907</v>
      </c>
    </row>
    <row r="437" spans="1:9">
      <c r="A437" s="803" t="s">
        <v>2433</v>
      </c>
      <c r="B437" s="803" t="s">
        <v>804</v>
      </c>
      <c r="C437" s="803" t="s">
        <v>2434</v>
      </c>
      <c r="D437" s="803" t="s">
        <v>2159</v>
      </c>
      <c r="E437" s="803">
        <v>2703.4409999999998</v>
      </c>
      <c r="F437" s="804">
        <v>293.83600000000001</v>
      </c>
      <c r="G437" s="804">
        <v>295.84500000000003</v>
      </c>
      <c r="H437" s="803">
        <f t="shared" si="12"/>
        <v>1.0068371472522089</v>
      </c>
      <c r="I437" s="803">
        <f t="shared" si="13"/>
        <v>2721.9247999999998</v>
      </c>
    </row>
    <row r="438" spans="1:9">
      <c r="A438" s="803" t="s">
        <v>2435</v>
      </c>
      <c r="B438" s="803" t="s">
        <v>805</v>
      </c>
      <c r="C438" s="803" t="s">
        <v>2436</v>
      </c>
      <c r="D438" s="803" t="s">
        <v>2159</v>
      </c>
      <c r="E438" s="803">
        <v>2599.4625000000001</v>
      </c>
      <c r="F438" s="804">
        <v>293.83600000000001</v>
      </c>
      <c r="G438" s="804">
        <v>295.84500000000003</v>
      </c>
      <c r="H438" s="803">
        <f t="shared" si="12"/>
        <v>1.0068371472522089</v>
      </c>
      <c r="I438" s="803">
        <f t="shared" si="13"/>
        <v>2617.2354</v>
      </c>
    </row>
    <row r="439" spans="1:9" hidden="1">
      <c r="A439" s="115" t="s">
        <v>2437</v>
      </c>
      <c r="B439" s="115" t="s">
        <v>2438</v>
      </c>
      <c r="C439" s="115" t="s">
        <v>2439</v>
      </c>
      <c r="D439" s="115" t="s">
        <v>2038</v>
      </c>
      <c r="E439" s="115">
        <v>1.9349000000000001</v>
      </c>
      <c r="F439" s="674">
        <v>293.83600000000001</v>
      </c>
      <c r="G439" s="674">
        <v>295.84500000000003</v>
      </c>
      <c r="H439" s="115">
        <f t="shared" si="12"/>
        <v>1.0068371472522089</v>
      </c>
      <c r="I439" s="115">
        <f t="shared" si="13"/>
        <v>1.9480999999999999</v>
      </c>
    </row>
    <row r="440" spans="1:9" hidden="1">
      <c r="A440" s="115" t="s">
        <v>2440</v>
      </c>
      <c r="B440" s="115" t="s">
        <v>2441</v>
      </c>
      <c r="C440" s="115" t="s">
        <v>2442</v>
      </c>
      <c r="D440" s="115" t="s">
        <v>1242</v>
      </c>
      <c r="E440" s="115">
        <v>568.79999999999995</v>
      </c>
      <c r="F440" s="674">
        <v>293.83600000000001</v>
      </c>
      <c r="G440" s="674">
        <v>295.84500000000003</v>
      </c>
      <c r="H440" s="115">
        <f t="shared" si="12"/>
        <v>1.0068371472522089</v>
      </c>
      <c r="I440" s="115">
        <f t="shared" si="13"/>
        <v>572.68899999999996</v>
      </c>
    </row>
    <row r="441" spans="1:9" hidden="1">
      <c r="A441" s="115" t="s">
        <v>2443</v>
      </c>
      <c r="B441" s="115" t="s">
        <v>2444</v>
      </c>
      <c r="C441" s="115" t="s">
        <v>2445</v>
      </c>
      <c r="D441" s="115" t="s">
        <v>1242</v>
      </c>
      <c r="E441" s="115">
        <v>459.4</v>
      </c>
      <c r="F441" s="674">
        <v>293.83600000000001</v>
      </c>
      <c r="G441" s="674">
        <v>295.84500000000003</v>
      </c>
      <c r="H441" s="115">
        <f t="shared" si="12"/>
        <v>1.0068371472522089</v>
      </c>
      <c r="I441" s="115">
        <f t="shared" si="13"/>
        <v>462.541</v>
      </c>
    </row>
    <row r="442" spans="1:9" hidden="1">
      <c r="A442" s="115" t="s">
        <v>2446</v>
      </c>
      <c r="B442" s="115" t="s">
        <v>2447</v>
      </c>
      <c r="C442" s="115" t="s">
        <v>2448</v>
      </c>
      <c r="D442" s="115" t="s">
        <v>1138</v>
      </c>
      <c r="E442" s="115">
        <v>8623.2191999999995</v>
      </c>
      <c r="F442" s="674">
        <v>293.83600000000001</v>
      </c>
      <c r="G442" s="674">
        <v>295.84500000000003</v>
      </c>
      <c r="H442" s="115">
        <f t="shared" si="12"/>
        <v>1.0068371472522089</v>
      </c>
      <c r="I442" s="115">
        <f t="shared" si="13"/>
        <v>8682.1774000000005</v>
      </c>
    </row>
    <row r="443" spans="1:9" hidden="1">
      <c r="A443" s="115" t="s">
        <v>2449</v>
      </c>
      <c r="B443" s="115" t="s">
        <v>2450</v>
      </c>
      <c r="C443" s="115" t="s">
        <v>2451</v>
      </c>
      <c r="D443" s="115" t="s">
        <v>2038</v>
      </c>
      <c r="E443" s="115">
        <v>2.7885</v>
      </c>
      <c r="F443" s="674">
        <v>293.83600000000001</v>
      </c>
      <c r="G443" s="674">
        <v>295.84500000000003</v>
      </c>
      <c r="H443" s="115">
        <f t="shared" si="12"/>
        <v>1.0068371472522089</v>
      </c>
      <c r="I443" s="115">
        <f t="shared" si="13"/>
        <v>2.8075999999999999</v>
      </c>
    </row>
    <row r="444" spans="1:9" hidden="1">
      <c r="A444" s="115" t="s">
        <v>2452</v>
      </c>
      <c r="B444" s="115" t="s">
        <v>2453</v>
      </c>
      <c r="C444" s="115" t="s">
        <v>2454</v>
      </c>
      <c r="D444" s="115" t="s">
        <v>2038</v>
      </c>
      <c r="E444" s="115">
        <v>1.9288000000000001</v>
      </c>
      <c r="F444" s="674">
        <v>293.83600000000001</v>
      </c>
      <c r="G444" s="674">
        <v>295.84500000000003</v>
      </c>
      <c r="H444" s="115">
        <f t="shared" si="12"/>
        <v>1.0068371472522089</v>
      </c>
      <c r="I444" s="115">
        <f t="shared" si="13"/>
        <v>1.9419999999999999</v>
      </c>
    </row>
    <row r="445" spans="1:9" hidden="1">
      <c r="A445" s="115" t="s">
        <v>2455</v>
      </c>
      <c r="B445" s="115" t="s">
        <v>2456</v>
      </c>
      <c r="C445" s="115" t="s">
        <v>2457</v>
      </c>
      <c r="D445" s="115" t="s">
        <v>1138</v>
      </c>
      <c r="E445" s="115">
        <v>7754.0753999999997</v>
      </c>
      <c r="F445" s="674">
        <v>293.83600000000001</v>
      </c>
      <c r="G445" s="674">
        <v>295.84500000000003</v>
      </c>
      <c r="H445" s="115">
        <f t="shared" si="12"/>
        <v>1.0068371472522089</v>
      </c>
      <c r="I445" s="115">
        <f t="shared" si="13"/>
        <v>7807.0911999999998</v>
      </c>
    </row>
    <row r="446" spans="1:9" hidden="1">
      <c r="A446" s="115" t="s">
        <v>2458</v>
      </c>
      <c r="B446" s="115" t="s">
        <v>2459</v>
      </c>
      <c r="C446" s="115" t="s">
        <v>2460</v>
      </c>
      <c r="D446" s="115" t="s">
        <v>2038</v>
      </c>
      <c r="E446" s="115">
        <v>3.7989000000000002</v>
      </c>
      <c r="F446" s="674">
        <v>293.83600000000001</v>
      </c>
      <c r="G446" s="674">
        <v>295.84500000000003</v>
      </c>
      <c r="H446" s="115">
        <f t="shared" si="12"/>
        <v>1.0068371472522089</v>
      </c>
      <c r="I446" s="115">
        <f t="shared" si="13"/>
        <v>3.8249</v>
      </c>
    </row>
    <row r="447" spans="1:9" hidden="1">
      <c r="A447" s="115" t="s">
        <v>2461</v>
      </c>
      <c r="B447" s="115" t="s">
        <v>2462</v>
      </c>
      <c r="C447" s="115" t="s">
        <v>2463</v>
      </c>
      <c r="D447" s="115" t="s">
        <v>2038</v>
      </c>
      <c r="E447" s="115">
        <v>3.1015999999999999</v>
      </c>
      <c r="F447" s="674">
        <v>293.83600000000001</v>
      </c>
      <c r="G447" s="674">
        <v>295.84500000000003</v>
      </c>
      <c r="H447" s="115">
        <f t="shared" si="12"/>
        <v>1.0068371472522089</v>
      </c>
      <c r="I447" s="115">
        <f t="shared" si="13"/>
        <v>3.1227999999999998</v>
      </c>
    </row>
    <row r="448" spans="1:9" hidden="1">
      <c r="A448" s="115" t="s">
        <v>2464</v>
      </c>
      <c r="B448" s="115" t="s">
        <v>2465</v>
      </c>
      <c r="C448" s="115" t="s">
        <v>2466</v>
      </c>
      <c r="D448" s="115" t="s">
        <v>2116</v>
      </c>
      <c r="E448" s="115">
        <v>8623.2191999999995</v>
      </c>
      <c r="F448" s="674">
        <v>293.83600000000001</v>
      </c>
      <c r="G448" s="674">
        <v>295.84500000000003</v>
      </c>
      <c r="H448" s="115">
        <f t="shared" si="12"/>
        <v>1.0068371472522089</v>
      </c>
      <c r="I448" s="115">
        <f t="shared" si="13"/>
        <v>8682.1774000000005</v>
      </c>
    </row>
    <row r="449" spans="1:9" hidden="1">
      <c r="A449" s="115" t="s">
        <v>2467</v>
      </c>
      <c r="B449" s="115" t="s">
        <v>2468</v>
      </c>
      <c r="C449" s="115" t="s">
        <v>2469</v>
      </c>
      <c r="D449" s="115" t="s">
        <v>2116</v>
      </c>
      <c r="E449" s="115">
        <v>7182.4251999999997</v>
      </c>
      <c r="F449" s="674">
        <v>293.83600000000001</v>
      </c>
      <c r="G449" s="674">
        <v>295.84500000000003</v>
      </c>
      <c r="H449" s="115">
        <f t="shared" si="12"/>
        <v>1.0068371472522089</v>
      </c>
      <c r="I449" s="115">
        <f t="shared" si="13"/>
        <v>7231.5325000000003</v>
      </c>
    </row>
    <row r="450" spans="1:9" hidden="1">
      <c r="A450" s="115" t="s">
        <v>2470</v>
      </c>
      <c r="B450" s="115" t="s">
        <v>2471</v>
      </c>
      <c r="C450" s="115" t="s">
        <v>2472</v>
      </c>
      <c r="D450" s="115" t="s">
        <v>2116</v>
      </c>
      <c r="E450" s="115">
        <v>5224.6968999999999</v>
      </c>
      <c r="F450" s="674">
        <v>293.83600000000001</v>
      </c>
      <c r="G450" s="674">
        <v>295.84500000000003</v>
      </c>
      <c r="H450" s="115">
        <f t="shared" si="12"/>
        <v>1.0068371472522089</v>
      </c>
      <c r="I450" s="115">
        <f t="shared" si="13"/>
        <v>5260.4188999999997</v>
      </c>
    </row>
    <row r="451" spans="1:9" hidden="1">
      <c r="A451" s="115" t="s">
        <v>2473</v>
      </c>
      <c r="B451" s="115" t="s">
        <v>2474</v>
      </c>
      <c r="C451" s="115" t="s">
        <v>2475</v>
      </c>
      <c r="D451" s="115" t="s">
        <v>1138</v>
      </c>
      <c r="E451" s="115">
        <v>2.1907999999999999</v>
      </c>
      <c r="F451" s="674">
        <v>293.83600000000001</v>
      </c>
      <c r="G451" s="674">
        <v>295.84500000000003</v>
      </c>
      <c r="H451" s="115">
        <f t="shared" si="12"/>
        <v>1.0068371472522089</v>
      </c>
      <c r="I451" s="115">
        <f t="shared" si="13"/>
        <v>2.2058</v>
      </c>
    </row>
    <row r="452" spans="1:9" hidden="1">
      <c r="A452" s="115" t="s">
        <v>2476</v>
      </c>
      <c r="B452" s="115" t="s">
        <v>2477</v>
      </c>
      <c r="C452" s="115" t="s">
        <v>2478</v>
      </c>
      <c r="D452" s="115" t="s">
        <v>2038</v>
      </c>
      <c r="E452" s="115">
        <v>0.33119999999999999</v>
      </c>
      <c r="F452" s="674">
        <v>293.83600000000001</v>
      </c>
      <c r="G452" s="674">
        <v>295.84500000000003</v>
      </c>
      <c r="H452" s="115">
        <f t="shared" si="12"/>
        <v>1.0068371472522089</v>
      </c>
      <c r="I452" s="115">
        <f t="shared" si="13"/>
        <v>0.33350000000000002</v>
      </c>
    </row>
    <row r="453" spans="1:9" hidden="1">
      <c r="A453" s="115" t="s">
        <v>2479</v>
      </c>
      <c r="B453" s="115" t="s">
        <v>2480</v>
      </c>
      <c r="C453" s="115" t="s">
        <v>2481</v>
      </c>
      <c r="D453" s="115" t="s">
        <v>1138</v>
      </c>
      <c r="E453" s="115">
        <v>7.7652000000000001</v>
      </c>
      <c r="F453" s="674">
        <v>293.83600000000001</v>
      </c>
      <c r="G453" s="674">
        <v>295.84500000000003</v>
      </c>
      <c r="H453" s="115">
        <f t="shared" ref="H453:H516" si="14">G453/F453</f>
        <v>1.0068371472522089</v>
      </c>
      <c r="I453" s="115">
        <f t="shared" ref="I453:I516" si="15">ROUND(H453*E453,4)</f>
        <v>7.8182999999999998</v>
      </c>
    </row>
    <row r="454" spans="1:9" hidden="1">
      <c r="A454" s="115" t="s">
        <v>2482</v>
      </c>
      <c r="B454" s="115" t="s">
        <v>2483</v>
      </c>
      <c r="C454" s="115" t="s">
        <v>2484</v>
      </c>
      <c r="D454" s="115" t="s">
        <v>1138</v>
      </c>
      <c r="E454" s="115">
        <v>91.022599999999997</v>
      </c>
      <c r="F454" s="674">
        <v>293.83600000000001</v>
      </c>
      <c r="G454" s="674">
        <v>295.84500000000003</v>
      </c>
      <c r="H454" s="115">
        <f t="shared" si="14"/>
        <v>1.0068371472522089</v>
      </c>
      <c r="I454" s="115">
        <f t="shared" si="15"/>
        <v>91.644900000000007</v>
      </c>
    </row>
    <row r="455" spans="1:9" hidden="1">
      <c r="A455" s="115" t="s">
        <v>2485</v>
      </c>
      <c r="B455" s="115" t="s">
        <v>2486</v>
      </c>
      <c r="C455" s="115" t="s">
        <v>2487</v>
      </c>
      <c r="D455" s="115" t="s">
        <v>1138</v>
      </c>
      <c r="E455" s="115">
        <v>79.535700000000006</v>
      </c>
      <c r="F455" s="674">
        <v>293.83600000000001</v>
      </c>
      <c r="G455" s="674">
        <v>295.84500000000003</v>
      </c>
      <c r="H455" s="115">
        <f t="shared" si="14"/>
        <v>1.0068371472522089</v>
      </c>
      <c r="I455" s="115">
        <f t="shared" si="15"/>
        <v>80.079499999999996</v>
      </c>
    </row>
    <row r="456" spans="1:9" hidden="1">
      <c r="A456" s="115" t="s">
        <v>2488</v>
      </c>
      <c r="B456" s="115" t="s">
        <v>2489</v>
      </c>
      <c r="C456" s="115" t="s">
        <v>2490</v>
      </c>
      <c r="D456" s="115" t="s">
        <v>1138</v>
      </c>
      <c r="E456" s="115">
        <v>183.98410000000001</v>
      </c>
      <c r="F456" s="674">
        <v>293.83600000000001</v>
      </c>
      <c r="G456" s="674">
        <v>295.84500000000003</v>
      </c>
      <c r="H456" s="115">
        <f t="shared" si="14"/>
        <v>1.0068371472522089</v>
      </c>
      <c r="I456" s="115">
        <f t="shared" si="15"/>
        <v>185.24199999999999</v>
      </c>
    </row>
    <row r="457" spans="1:9" hidden="1">
      <c r="A457" s="115" t="s">
        <v>2491</v>
      </c>
      <c r="B457" s="115" t="s">
        <v>2492</v>
      </c>
      <c r="C457" s="115" t="s">
        <v>2493</v>
      </c>
      <c r="D457" s="115" t="s">
        <v>1138</v>
      </c>
      <c r="E457" s="115">
        <v>267.24149999999997</v>
      </c>
      <c r="F457" s="674">
        <v>293.83600000000001</v>
      </c>
      <c r="G457" s="674">
        <v>295.84500000000003</v>
      </c>
      <c r="H457" s="115">
        <f t="shared" si="14"/>
        <v>1.0068371472522089</v>
      </c>
      <c r="I457" s="115">
        <f t="shared" si="15"/>
        <v>269.06869999999998</v>
      </c>
    </row>
    <row r="458" spans="1:9" hidden="1">
      <c r="A458" s="115" t="s">
        <v>2494</v>
      </c>
      <c r="B458" s="115" t="s">
        <v>2495</v>
      </c>
      <c r="C458" s="115" t="s">
        <v>2496</v>
      </c>
      <c r="D458" s="115" t="s">
        <v>1138</v>
      </c>
      <c r="E458" s="115">
        <v>255.75460000000001</v>
      </c>
      <c r="F458" s="674">
        <v>293.83600000000001</v>
      </c>
      <c r="G458" s="674">
        <v>295.84500000000003</v>
      </c>
      <c r="H458" s="115">
        <f t="shared" si="14"/>
        <v>1.0068371472522089</v>
      </c>
      <c r="I458" s="115">
        <f t="shared" si="15"/>
        <v>257.50319999999999</v>
      </c>
    </row>
    <row r="459" spans="1:9" hidden="1">
      <c r="A459" s="115" t="s">
        <v>2497</v>
      </c>
      <c r="B459" s="115" t="s">
        <v>2498</v>
      </c>
      <c r="C459" s="115" t="s">
        <v>2499</v>
      </c>
      <c r="D459" s="115" t="s">
        <v>1138</v>
      </c>
      <c r="E459" s="115">
        <v>204.31360000000001</v>
      </c>
      <c r="F459" s="674">
        <v>293.83600000000001</v>
      </c>
      <c r="G459" s="674">
        <v>295.84500000000003</v>
      </c>
      <c r="H459" s="115">
        <f t="shared" si="14"/>
        <v>1.0068371472522089</v>
      </c>
      <c r="I459" s="115">
        <f t="shared" si="15"/>
        <v>205.7105</v>
      </c>
    </row>
    <row r="460" spans="1:9" hidden="1">
      <c r="A460" s="115" t="s">
        <v>2500</v>
      </c>
      <c r="B460" s="115" t="s">
        <v>2501</v>
      </c>
      <c r="C460" s="115" t="s">
        <v>2502</v>
      </c>
      <c r="D460" s="115" t="s">
        <v>1138</v>
      </c>
      <c r="E460" s="115">
        <v>287.57100000000003</v>
      </c>
      <c r="F460" s="674">
        <v>293.83600000000001</v>
      </c>
      <c r="G460" s="674">
        <v>295.84500000000003</v>
      </c>
      <c r="H460" s="115">
        <f t="shared" si="14"/>
        <v>1.0068371472522089</v>
      </c>
      <c r="I460" s="115">
        <f t="shared" si="15"/>
        <v>289.53719999999998</v>
      </c>
    </row>
    <row r="461" spans="1:9" hidden="1">
      <c r="A461" s="115" t="s">
        <v>2503</v>
      </c>
      <c r="B461" s="115" t="s">
        <v>2504</v>
      </c>
      <c r="C461" s="115" t="s">
        <v>2505</v>
      </c>
      <c r="D461" s="115" t="s">
        <v>1138</v>
      </c>
      <c r="E461" s="115">
        <v>276.08409999999998</v>
      </c>
      <c r="F461" s="674">
        <v>293.83600000000001</v>
      </c>
      <c r="G461" s="674">
        <v>295.84500000000003</v>
      </c>
      <c r="H461" s="115">
        <f t="shared" si="14"/>
        <v>1.0068371472522089</v>
      </c>
      <c r="I461" s="115">
        <f t="shared" si="15"/>
        <v>277.9717</v>
      </c>
    </row>
    <row r="462" spans="1:9" hidden="1">
      <c r="A462" s="115" t="s">
        <v>2506</v>
      </c>
      <c r="B462" s="115" t="s">
        <v>2507</v>
      </c>
      <c r="C462" s="115" t="s">
        <v>2508</v>
      </c>
      <c r="D462" s="115" t="s">
        <v>2038</v>
      </c>
      <c r="E462" s="115">
        <v>94.149199999999993</v>
      </c>
      <c r="F462" s="674">
        <v>293.83600000000001</v>
      </c>
      <c r="G462" s="674">
        <v>295.84500000000003</v>
      </c>
      <c r="H462" s="115">
        <f t="shared" si="14"/>
        <v>1.0068371472522089</v>
      </c>
      <c r="I462" s="115">
        <f t="shared" si="15"/>
        <v>94.792900000000003</v>
      </c>
    </row>
    <row r="463" spans="1:9" hidden="1">
      <c r="A463" s="115" t="s">
        <v>2509</v>
      </c>
      <c r="B463" s="115" t="s">
        <v>2510</v>
      </c>
      <c r="C463" s="115" t="s">
        <v>2511</v>
      </c>
      <c r="D463" s="115" t="s">
        <v>2038</v>
      </c>
      <c r="E463" s="115">
        <v>85.989199999999997</v>
      </c>
      <c r="F463" s="674">
        <v>293.83600000000001</v>
      </c>
      <c r="G463" s="674">
        <v>295.84500000000003</v>
      </c>
      <c r="H463" s="115">
        <f t="shared" si="14"/>
        <v>1.0068371472522089</v>
      </c>
      <c r="I463" s="115">
        <f t="shared" si="15"/>
        <v>86.577100000000002</v>
      </c>
    </row>
    <row r="464" spans="1:9" hidden="1">
      <c r="A464" s="115" t="s">
        <v>2512</v>
      </c>
      <c r="B464" s="115" t="s">
        <v>2513</v>
      </c>
      <c r="C464" s="115" t="s">
        <v>2514</v>
      </c>
      <c r="D464" s="115" t="s">
        <v>2038</v>
      </c>
      <c r="E464" s="115">
        <v>81.136499999999998</v>
      </c>
      <c r="F464" s="674">
        <v>293.83600000000001</v>
      </c>
      <c r="G464" s="674">
        <v>295.84500000000003</v>
      </c>
      <c r="H464" s="115">
        <f t="shared" si="14"/>
        <v>1.0068371472522089</v>
      </c>
      <c r="I464" s="115">
        <f t="shared" si="15"/>
        <v>81.691199999999995</v>
      </c>
    </row>
    <row r="465" spans="1:9" hidden="1">
      <c r="A465" s="115" t="s">
        <v>2515</v>
      </c>
      <c r="B465" s="115" t="s">
        <v>2516</v>
      </c>
      <c r="C465" s="115" t="s">
        <v>2517</v>
      </c>
      <c r="D465" s="115" t="s">
        <v>2038</v>
      </c>
      <c r="E465" s="115">
        <v>102.64919999999999</v>
      </c>
      <c r="F465" s="674">
        <v>293.83600000000001</v>
      </c>
      <c r="G465" s="674">
        <v>295.84500000000003</v>
      </c>
      <c r="H465" s="115">
        <f t="shared" si="14"/>
        <v>1.0068371472522089</v>
      </c>
      <c r="I465" s="115">
        <f t="shared" si="15"/>
        <v>103.351</v>
      </c>
    </row>
    <row r="466" spans="1:9" hidden="1">
      <c r="A466" s="115" t="s">
        <v>2518</v>
      </c>
      <c r="B466" s="115" t="s">
        <v>2519</v>
      </c>
      <c r="C466" s="115" t="s">
        <v>2520</v>
      </c>
      <c r="D466" s="115" t="s">
        <v>2038</v>
      </c>
      <c r="E466" s="115">
        <v>90.131</v>
      </c>
      <c r="F466" s="674">
        <v>293.83600000000001</v>
      </c>
      <c r="G466" s="674">
        <v>295.84500000000003</v>
      </c>
      <c r="H466" s="115">
        <f t="shared" si="14"/>
        <v>1.0068371472522089</v>
      </c>
      <c r="I466" s="115">
        <f t="shared" si="15"/>
        <v>90.747200000000007</v>
      </c>
    </row>
    <row r="467" spans="1:9" hidden="1">
      <c r="A467" s="115" t="s">
        <v>2521</v>
      </c>
      <c r="B467" s="115" t="s">
        <v>2522</v>
      </c>
      <c r="C467" s="115" t="s">
        <v>2523</v>
      </c>
      <c r="D467" s="115" t="s">
        <v>2038</v>
      </c>
      <c r="E467" s="115">
        <v>77.520099999999999</v>
      </c>
      <c r="F467" s="674">
        <v>293.83600000000001</v>
      </c>
      <c r="G467" s="674">
        <v>295.84500000000003</v>
      </c>
      <c r="H467" s="115">
        <f t="shared" si="14"/>
        <v>1.0068371472522089</v>
      </c>
      <c r="I467" s="115">
        <f t="shared" si="15"/>
        <v>78.0501</v>
      </c>
    </row>
    <row r="468" spans="1:9" hidden="1">
      <c r="A468" s="115" t="s">
        <v>2524</v>
      </c>
      <c r="B468" s="115" t="s">
        <v>2525</v>
      </c>
      <c r="C468" s="115" t="s">
        <v>2526</v>
      </c>
      <c r="D468" s="115" t="s">
        <v>2038</v>
      </c>
      <c r="E468" s="115">
        <v>235.4658</v>
      </c>
      <c r="F468" s="674">
        <v>293.83600000000001</v>
      </c>
      <c r="G468" s="674">
        <v>295.84500000000003</v>
      </c>
      <c r="H468" s="115">
        <f t="shared" si="14"/>
        <v>1.0068371472522089</v>
      </c>
      <c r="I468" s="115">
        <f t="shared" si="15"/>
        <v>237.07570000000001</v>
      </c>
    </row>
    <row r="469" spans="1:9" hidden="1">
      <c r="A469" s="115" t="s">
        <v>2527</v>
      </c>
      <c r="B469" s="115" t="s">
        <v>2528</v>
      </c>
      <c r="C469" s="115" t="s">
        <v>2529</v>
      </c>
      <c r="D469" s="115" t="s">
        <v>2038</v>
      </c>
      <c r="E469" s="115">
        <v>215.1275</v>
      </c>
      <c r="F469" s="674">
        <v>293.83600000000001</v>
      </c>
      <c r="G469" s="674">
        <v>295.84500000000003</v>
      </c>
      <c r="H469" s="115">
        <f t="shared" si="14"/>
        <v>1.0068371472522089</v>
      </c>
      <c r="I469" s="115">
        <f t="shared" si="15"/>
        <v>216.5984</v>
      </c>
    </row>
    <row r="470" spans="1:9" hidden="1">
      <c r="A470" s="115" t="s">
        <v>2530</v>
      </c>
      <c r="B470" s="115" t="s">
        <v>2531</v>
      </c>
      <c r="C470" s="115" t="s">
        <v>2532</v>
      </c>
      <c r="D470" s="115" t="s">
        <v>2038</v>
      </c>
      <c r="E470" s="115">
        <v>202.85659999999999</v>
      </c>
      <c r="F470" s="674">
        <v>293.83600000000001</v>
      </c>
      <c r="G470" s="674">
        <v>295.84500000000003</v>
      </c>
      <c r="H470" s="115">
        <f t="shared" si="14"/>
        <v>1.0068371472522089</v>
      </c>
      <c r="I470" s="115">
        <f t="shared" si="15"/>
        <v>204.24359999999999</v>
      </c>
    </row>
    <row r="471" spans="1:9" hidden="1">
      <c r="A471" s="115" t="s">
        <v>2533</v>
      </c>
      <c r="B471" s="115" t="s">
        <v>2534</v>
      </c>
      <c r="C471" s="115" t="s">
        <v>2535</v>
      </c>
      <c r="D471" s="115" t="s">
        <v>2038</v>
      </c>
      <c r="E471" s="115">
        <v>74.181899999999999</v>
      </c>
      <c r="F471" s="674">
        <v>293.83600000000001</v>
      </c>
      <c r="G471" s="674">
        <v>295.84500000000003</v>
      </c>
      <c r="H471" s="115">
        <f t="shared" si="14"/>
        <v>1.0068371472522089</v>
      </c>
      <c r="I471" s="115">
        <f t="shared" si="15"/>
        <v>74.689099999999996</v>
      </c>
    </row>
    <row r="472" spans="1:9" hidden="1">
      <c r="A472" s="115" t="s">
        <v>2536</v>
      </c>
      <c r="B472" s="115" t="s">
        <v>2537</v>
      </c>
      <c r="C472" s="115" t="s">
        <v>2538</v>
      </c>
      <c r="D472" s="115" t="s">
        <v>2038</v>
      </c>
      <c r="E472" s="115">
        <v>65.991</v>
      </c>
      <c r="F472" s="674">
        <v>293.83600000000001</v>
      </c>
      <c r="G472" s="674">
        <v>295.84500000000003</v>
      </c>
      <c r="H472" s="115">
        <f t="shared" si="14"/>
        <v>1.0068371472522089</v>
      </c>
      <c r="I472" s="115">
        <f t="shared" si="15"/>
        <v>66.4422</v>
      </c>
    </row>
    <row r="473" spans="1:9" hidden="1">
      <c r="A473" s="115" t="s">
        <v>2539</v>
      </c>
      <c r="B473" s="115" t="s">
        <v>2540</v>
      </c>
      <c r="C473" s="115" t="s">
        <v>2541</v>
      </c>
      <c r="D473" s="115" t="s">
        <v>2038</v>
      </c>
      <c r="E473" s="115">
        <v>52.236400000000003</v>
      </c>
      <c r="F473" s="674">
        <v>293.83600000000001</v>
      </c>
      <c r="G473" s="674">
        <v>295.84500000000003</v>
      </c>
      <c r="H473" s="115">
        <f t="shared" si="14"/>
        <v>1.0068371472522089</v>
      </c>
      <c r="I473" s="115">
        <f t="shared" si="15"/>
        <v>52.593499999999999</v>
      </c>
    </row>
    <row r="474" spans="1:9" hidden="1">
      <c r="A474" s="115" t="s">
        <v>2542</v>
      </c>
      <c r="B474" s="115" t="s">
        <v>2543</v>
      </c>
      <c r="C474" s="115" t="s">
        <v>2544</v>
      </c>
      <c r="D474" s="115" t="s">
        <v>2038</v>
      </c>
      <c r="E474" s="115">
        <v>185.51660000000001</v>
      </c>
      <c r="F474" s="674">
        <v>293.83600000000001</v>
      </c>
      <c r="G474" s="674">
        <v>295.84500000000003</v>
      </c>
      <c r="H474" s="115">
        <f t="shared" si="14"/>
        <v>1.0068371472522089</v>
      </c>
      <c r="I474" s="115">
        <f t="shared" si="15"/>
        <v>186.785</v>
      </c>
    </row>
    <row r="475" spans="1:9" hidden="1">
      <c r="A475" s="115" t="s">
        <v>2545</v>
      </c>
      <c r="B475" s="115" t="s">
        <v>2546</v>
      </c>
      <c r="C475" s="115" t="s">
        <v>2547</v>
      </c>
      <c r="D475" s="115" t="s">
        <v>2038</v>
      </c>
      <c r="E475" s="115">
        <v>165.02379999999999</v>
      </c>
      <c r="F475" s="674">
        <v>293.83600000000001</v>
      </c>
      <c r="G475" s="674">
        <v>295.84500000000003</v>
      </c>
      <c r="H475" s="115">
        <f t="shared" si="14"/>
        <v>1.0068371472522089</v>
      </c>
      <c r="I475" s="115">
        <f t="shared" si="15"/>
        <v>166.15209999999999</v>
      </c>
    </row>
    <row r="476" spans="1:9" hidden="1">
      <c r="A476" s="115" t="s">
        <v>2548</v>
      </c>
      <c r="B476" s="115" t="s">
        <v>2549</v>
      </c>
      <c r="C476" s="115" t="s">
        <v>2550</v>
      </c>
      <c r="D476" s="115" t="s">
        <v>2038</v>
      </c>
      <c r="E476" s="115">
        <v>130.68379999999999</v>
      </c>
      <c r="F476" s="674">
        <v>293.83600000000001</v>
      </c>
      <c r="G476" s="674">
        <v>295.84500000000003</v>
      </c>
      <c r="H476" s="115">
        <f t="shared" si="14"/>
        <v>1.0068371472522089</v>
      </c>
      <c r="I476" s="115">
        <f t="shared" si="15"/>
        <v>131.57730000000001</v>
      </c>
    </row>
    <row r="477" spans="1:9" hidden="1">
      <c r="A477" s="115" t="s">
        <v>2551</v>
      </c>
      <c r="B477" s="115" t="s">
        <v>2552</v>
      </c>
      <c r="C477" s="115" t="s">
        <v>2553</v>
      </c>
      <c r="D477" s="115" t="s">
        <v>2038</v>
      </c>
      <c r="E477" s="115">
        <v>102.6801</v>
      </c>
      <c r="F477" s="674">
        <v>293.83600000000001</v>
      </c>
      <c r="G477" s="674">
        <v>295.84500000000003</v>
      </c>
      <c r="H477" s="115">
        <f t="shared" si="14"/>
        <v>1.0068371472522089</v>
      </c>
      <c r="I477" s="115">
        <f t="shared" si="15"/>
        <v>103.38209999999999</v>
      </c>
    </row>
    <row r="478" spans="1:9" hidden="1">
      <c r="A478" s="115" t="s">
        <v>2554</v>
      </c>
      <c r="B478" s="115" t="s">
        <v>2555</v>
      </c>
      <c r="C478" s="115" t="s">
        <v>2556</v>
      </c>
      <c r="D478" s="115" t="s">
        <v>2038</v>
      </c>
      <c r="E478" s="115">
        <v>90.161900000000003</v>
      </c>
      <c r="F478" s="674">
        <v>293.83600000000001</v>
      </c>
      <c r="G478" s="674">
        <v>295.84500000000003</v>
      </c>
      <c r="H478" s="115">
        <f t="shared" si="14"/>
        <v>1.0068371472522089</v>
      </c>
      <c r="I478" s="115">
        <f t="shared" si="15"/>
        <v>90.778400000000005</v>
      </c>
    </row>
    <row r="479" spans="1:9" hidden="1">
      <c r="A479" s="115" t="s">
        <v>2557</v>
      </c>
      <c r="B479" s="115" t="s">
        <v>2558</v>
      </c>
      <c r="C479" s="115" t="s">
        <v>2559</v>
      </c>
      <c r="D479" s="115" t="s">
        <v>2038</v>
      </c>
      <c r="E479" s="115">
        <v>80.889200000000002</v>
      </c>
      <c r="F479" s="674">
        <v>293.83600000000001</v>
      </c>
      <c r="G479" s="674">
        <v>295.84500000000003</v>
      </c>
      <c r="H479" s="115">
        <f t="shared" si="14"/>
        <v>1.0068371472522089</v>
      </c>
      <c r="I479" s="115">
        <f t="shared" si="15"/>
        <v>81.442300000000003</v>
      </c>
    </row>
    <row r="480" spans="1:9" hidden="1">
      <c r="A480" s="115" t="s">
        <v>2560</v>
      </c>
      <c r="B480" s="115" t="s">
        <v>2561</v>
      </c>
      <c r="C480" s="115" t="s">
        <v>2562</v>
      </c>
      <c r="D480" s="115" t="s">
        <v>2038</v>
      </c>
      <c r="E480" s="115">
        <v>53.5655</v>
      </c>
      <c r="F480" s="674">
        <v>293.83600000000001</v>
      </c>
      <c r="G480" s="674">
        <v>295.84500000000003</v>
      </c>
      <c r="H480" s="115">
        <f t="shared" si="14"/>
        <v>1.0068371472522089</v>
      </c>
      <c r="I480" s="115">
        <f t="shared" si="15"/>
        <v>53.931699999999999</v>
      </c>
    </row>
    <row r="481" spans="1:9" hidden="1">
      <c r="A481" s="115" t="s">
        <v>2563</v>
      </c>
      <c r="B481" s="115" t="s">
        <v>2564</v>
      </c>
      <c r="C481" s="115" t="s">
        <v>2565</v>
      </c>
      <c r="D481" s="115" t="s">
        <v>2038</v>
      </c>
      <c r="E481" s="115">
        <v>38.883699999999997</v>
      </c>
      <c r="F481" s="674">
        <v>293.83600000000001</v>
      </c>
      <c r="G481" s="674">
        <v>295.84500000000003</v>
      </c>
      <c r="H481" s="115">
        <f t="shared" si="14"/>
        <v>1.0068371472522089</v>
      </c>
      <c r="I481" s="115">
        <f t="shared" si="15"/>
        <v>39.1496</v>
      </c>
    </row>
    <row r="482" spans="1:9" hidden="1">
      <c r="A482" s="115" t="s">
        <v>2566</v>
      </c>
      <c r="B482" s="115" t="s">
        <v>2567</v>
      </c>
      <c r="C482" s="115" t="s">
        <v>2568</v>
      </c>
      <c r="D482" s="115" t="s">
        <v>2038</v>
      </c>
      <c r="E482" s="115">
        <v>31.2182</v>
      </c>
      <c r="F482" s="674">
        <v>293.83600000000001</v>
      </c>
      <c r="G482" s="674">
        <v>295.84500000000003</v>
      </c>
      <c r="H482" s="115">
        <f t="shared" si="14"/>
        <v>1.0068371472522089</v>
      </c>
      <c r="I482" s="115">
        <f t="shared" si="15"/>
        <v>31.4316</v>
      </c>
    </row>
    <row r="483" spans="1:9" hidden="1">
      <c r="A483" s="115" t="s">
        <v>2569</v>
      </c>
      <c r="B483" s="115" t="s">
        <v>2570</v>
      </c>
      <c r="C483" s="115" t="s">
        <v>2571</v>
      </c>
      <c r="D483" s="115" t="s">
        <v>2038</v>
      </c>
      <c r="E483" s="115">
        <v>133.92930000000001</v>
      </c>
      <c r="F483" s="674">
        <v>293.83600000000001</v>
      </c>
      <c r="G483" s="674">
        <v>295.84500000000003</v>
      </c>
      <c r="H483" s="115">
        <f t="shared" si="14"/>
        <v>1.0068371472522089</v>
      </c>
      <c r="I483" s="115">
        <f t="shared" si="15"/>
        <v>134.845</v>
      </c>
    </row>
    <row r="484" spans="1:9" hidden="1">
      <c r="A484" s="115" t="s">
        <v>2572</v>
      </c>
      <c r="B484" s="115" t="s">
        <v>2573</v>
      </c>
      <c r="C484" s="115" t="s">
        <v>2574</v>
      </c>
      <c r="D484" s="115" t="s">
        <v>2038</v>
      </c>
      <c r="E484" s="115">
        <v>97.240099999999998</v>
      </c>
      <c r="F484" s="674">
        <v>293.83600000000001</v>
      </c>
      <c r="G484" s="674">
        <v>295.84500000000003</v>
      </c>
      <c r="H484" s="115">
        <f t="shared" si="14"/>
        <v>1.0068371472522089</v>
      </c>
      <c r="I484" s="115">
        <f t="shared" si="15"/>
        <v>97.904899999999998</v>
      </c>
    </row>
    <row r="485" spans="1:9" hidden="1">
      <c r="A485" s="115" t="s">
        <v>2575</v>
      </c>
      <c r="B485" s="115" t="s">
        <v>2576</v>
      </c>
      <c r="C485" s="115" t="s">
        <v>2577</v>
      </c>
      <c r="D485" s="115" t="s">
        <v>2038</v>
      </c>
      <c r="E485" s="115">
        <v>78.138300000000001</v>
      </c>
      <c r="F485" s="674">
        <v>293.83600000000001</v>
      </c>
      <c r="G485" s="674">
        <v>295.84500000000003</v>
      </c>
      <c r="H485" s="115">
        <f t="shared" si="14"/>
        <v>1.0068371472522089</v>
      </c>
      <c r="I485" s="115">
        <f t="shared" si="15"/>
        <v>78.672499999999999</v>
      </c>
    </row>
    <row r="486" spans="1:9" hidden="1">
      <c r="A486" s="115" t="s">
        <v>2578</v>
      </c>
      <c r="B486" s="115" t="s">
        <v>2579</v>
      </c>
      <c r="C486" s="115" t="s">
        <v>2580</v>
      </c>
      <c r="D486" s="115" t="s">
        <v>2038</v>
      </c>
      <c r="E486" s="115">
        <v>89.883799999999994</v>
      </c>
      <c r="F486" s="674">
        <v>293.83600000000001</v>
      </c>
      <c r="G486" s="674">
        <v>295.84500000000003</v>
      </c>
      <c r="H486" s="115">
        <f t="shared" si="14"/>
        <v>1.0068371472522089</v>
      </c>
      <c r="I486" s="115">
        <f t="shared" si="15"/>
        <v>90.4983</v>
      </c>
    </row>
    <row r="487" spans="1:9" hidden="1">
      <c r="A487" s="115" t="s">
        <v>2581</v>
      </c>
      <c r="B487" s="115" t="s">
        <v>2582</v>
      </c>
      <c r="C487" s="115" t="s">
        <v>2583</v>
      </c>
      <c r="D487" s="115" t="s">
        <v>2038</v>
      </c>
      <c r="E487" s="115">
        <v>79.529200000000003</v>
      </c>
      <c r="F487" s="674">
        <v>293.83600000000001</v>
      </c>
      <c r="G487" s="674">
        <v>295.84500000000003</v>
      </c>
      <c r="H487" s="115">
        <f t="shared" si="14"/>
        <v>1.0068371472522089</v>
      </c>
      <c r="I487" s="115">
        <f t="shared" si="15"/>
        <v>80.072999999999993</v>
      </c>
    </row>
    <row r="488" spans="1:9" hidden="1">
      <c r="A488" s="115" t="s">
        <v>2584</v>
      </c>
      <c r="B488" s="115" t="s">
        <v>2585</v>
      </c>
      <c r="C488" s="115" t="s">
        <v>2586</v>
      </c>
      <c r="D488" s="115" t="s">
        <v>2038</v>
      </c>
      <c r="E488" s="115">
        <v>66.918300000000002</v>
      </c>
      <c r="F488" s="674">
        <v>293.83600000000001</v>
      </c>
      <c r="G488" s="674">
        <v>295.84500000000003</v>
      </c>
      <c r="H488" s="115">
        <f t="shared" si="14"/>
        <v>1.0068371472522089</v>
      </c>
      <c r="I488" s="115">
        <f t="shared" si="15"/>
        <v>67.375799999999998</v>
      </c>
    </row>
    <row r="489" spans="1:9" hidden="1">
      <c r="A489" s="115" t="s">
        <v>2587</v>
      </c>
      <c r="B489" s="115" t="s">
        <v>2588</v>
      </c>
      <c r="C489" s="115" t="s">
        <v>2589</v>
      </c>
      <c r="D489" s="115" t="s">
        <v>2038</v>
      </c>
      <c r="E489" s="115">
        <v>14.7746</v>
      </c>
      <c r="F489" s="674">
        <v>293.83600000000001</v>
      </c>
      <c r="G489" s="674">
        <v>295.84500000000003</v>
      </c>
      <c r="H489" s="115">
        <f t="shared" si="14"/>
        <v>1.0068371472522089</v>
      </c>
      <c r="I489" s="115">
        <f t="shared" si="15"/>
        <v>14.8756</v>
      </c>
    </row>
    <row r="490" spans="1:9" hidden="1">
      <c r="A490" s="115" t="s">
        <v>2590</v>
      </c>
      <c r="B490" s="115" t="s">
        <v>2591</v>
      </c>
      <c r="C490" s="115" t="s">
        <v>2592</v>
      </c>
      <c r="D490" s="115" t="s">
        <v>2038</v>
      </c>
      <c r="E490" s="115">
        <v>10.199999999999999</v>
      </c>
      <c r="F490" s="674">
        <v>293.83600000000001</v>
      </c>
      <c r="G490" s="674">
        <v>295.84500000000003</v>
      </c>
      <c r="H490" s="115">
        <f t="shared" si="14"/>
        <v>1.0068371472522089</v>
      </c>
      <c r="I490" s="115">
        <f t="shared" si="15"/>
        <v>10.2697</v>
      </c>
    </row>
    <row r="491" spans="1:9" hidden="1">
      <c r="A491" s="115" t="s">
        <v>2593</v>
      </c>
      <c r="B491" s="115" t="s">
        <v>2594</v>
      </c>
      <c r="C491" s="115" t="s">
        <v>2595</v>
      </c>
      <c r="D491" s="115" t="s">
        <v>2038</v>
      </c>
      <c r="E491" s="115">
        <v>10.2309</v>
      </c>
      <c r="F491" s="674">
        <v>293.83600000000001</v>
      </c>
      <c r="G491" s="674">
        <v>295.84500000000003</v>
      </c>
      <c r="H491" s="115">
        <f t="shared" si="14"/>
        <v>1.0068371472522089</v>
      </c>
      <c r="I491" s="115">
        <f t="shared" si="15"/>
        <v>10.3009</v>
      </c>
    </row>
    <row r="492" spans="1:9" hidden="1">
      <c r="A492" s="115" t="s">
        <v>2596</v>
      </c>
      <c r="B492" s="115" t="s">
        <v>2597</v>
      </c>
      <c r="C492" s="115" t="s">
        <v>2598</v>
      </c>
      <c r="D492" s="115" t="s">
        <v>2038</v>
      </c>
      <c r="E492" s="115">
        <v>36.998199999999997</v>
      </c>
      <c r="F492" s="674">
        <v>293.83600000000001</v>
      </c>
      <c r="G492" s="674">
        <v>295.84500000000003</v>
      </c>
      <c r="H492" s="115">
        <f t="shared" si="14"/>
        <v>1.0068371472522089</v>
      </c>
      <c r="I492" s="115">
        <f t="shared" si="15"/>
        <v>37.251199999999997</v>
      </c>
    </row>
    <row r="493" spans="1:9" hidden="1">
      <c r="A493" s="115" t="s">
        <v>2599</v>
      </c>
      <c r="B493" s="115" t="s">
        <v>2600</v>
      </c>
      <c r="C493" s="115" t="s">
        <v>2601</v>
      </c>
      <c r="D493" s="115" t="s">
        <v>2038</v>
      </c>
      <c r="E493" s="115">
        <v>25.5928</v>
      </c>
      <c r="F493" s="674">
        <v>293.83600000000001</v>
      </c>
      <c r="G493" s="674">
        <v>295.84500000000003</v>
      </c>
      <c r="H493" s="115">
        <f t="shared" si="14"/>
        <v>1.0068371472522089</v>
      </c>
      <c r="I493" s="115">
        <f t="shared" si="15"/>
        <v>25.767800000000001</v>
      </c>
    </row>
    <row r="494" spans="1:9" hidden="1">
      <c r="A494" s="115" t="s">
        <v>2602</v>
      </c>
      <c r="B494" s="115" t="s">
        <v>2603</v>
      </c>
      <c r="C494" s="115" t="s">
        <v>2604</v>
      </c>
      <c r="D494" s="115" t="s">
        <v>2038</v>
      </c>
      <c r="E494" s="115">
        <v>25.5928</v>
      </c>
      <c r="F494" s="674">
        <v>293.83600000000001</v>
      </c>
      <c r="G494" s="674">
        <v>295.84500000000003</v>
      </c>
      <c r="H494" s="115">
        <f t="shared" si="14"/>
        <v>1.0068371472522089</v>
      </c>
      <c r="I494" s="115">
        <f t="shared" si="15"/>
        <v>25.767800000000001</v>
      </c>
    </row>
    <row r="495" spans="1:9" hidden="1">
      <c r="A495" s="115" t="s">
        <v>2605</v>
      </c>
      <c r="B495" s="115" t="s">
        <v>2606</v>
      </c>
      <c r="C495" s="115" t="s">
        <v>2607</v>
      </c>
      <c r="D495" s="115" t="s">
        <v>2038</v>
      </c>
      <c r="E495" s="115">
        <v>50.165500000000002</v>
      </c>
      <c r="F495" s="674">
        <v>293.83600000000001</v>
      </c>
      <c r="G495" s="674">
        <v>295.84500000000003</v>
      </c>
      <c r="H495" s="115">
        <f t="shared" si="14"/>
        <v>1.0068371472522089</v>
      </c>
      <c r="I495" s="115">
        <f t="shared" si="15"/>
        <v>50.508499999999998</v>
      </c>
    </row>
    <row r="496" spans="1:9" hidden="1">
      <c r="A496" s="115" t="s">
        <v>2608</v>
      </c>
      <c r="B496" s="115" t="s">
        <v>2609</v>
      </c>
      <c r="C496" s="115" t="s">
        <v>2610</v>
      </c>
      <c r="D496" s="115" t="s">
        <v>2038</v>
      </c>
      <c r="E496" s="115">
        <v>34.772799999999997</v>
      </c>
      <c r="F496" s="674">
        <v>293.83600000000001</v>
      </c>
      <c r="G496" s="674">
        <v>295.84500000000003</v>
      </c>
      <c r="H496" s="115">
        <f t="shared" si="14"/>
        <v>1.0068371472522089</v>
      </c>
      <c r="I496" s="115">
        <f t="shared" si="15"/>
        <v>35.0105</v>
      </c>
    </row>
    <row r="497" spans="1:9" hidden="1">
      <c r="A497" s="115" t="s">
        <v>2611</v>
      </c>
      <c r="B497" s="115" t="s">
        <v>2612</v>
      </c>
      <c r="C497" s="115" t="s">
        <v>2613</v>
      </c>
      <c r="D497" s="115" t="s">
        <v>2038</v>
      </c>
      <c r="E497" s="115">
        <v>27.818200000000001</v>
      </c>
      <c r="F497" s="674">
        <v>293.83600000000001</v>
      </c>
      <c r="G497" s="674">
        <v>295.84500000000003</v>
      </c>
      <c r="H497" s="115">
        <f t="shared" si="14"/>
        <v>1.0068371472522089</v>
      </c>
      <c r="I497" s="115">
        <f t="shared" si="15"/>
        <v>28.008400000000002</v>
      </c>
    </row>
    <row r="498" spans="1:9" hidden="1">
      <c r="A498" s="115" t="s">
        <v>2614</v>
      </c>
      <c r="B498" s="115" t="s">
        <v>2615</v>
      </c>
      <c r="C498" s="115" t="s">
        <v>2616</v>
      </c>
      <c r="D498" s="115" t="s">
        <v>2038</v>
      </c>
      <c r="E498" s="115">
        <v>125.52200000000001</v>
      </c>
      <c r="F498" s="674">
        <v>293.83600000000001</v>
      </c>
      <c r="G498" s="674">
        <v>295.84500000000003</v>
      </c>
      <c r="H498" s="115">
        <f t="shared" si="14"/>
        <v>1.0068371472522089</v>
      </c>
      <c r="I498" s="115">
        <f t="shared" si="15"/>
        <v>126.3802</v>
      </c>
    </row>
    <row r="499" spans="1:9" hidden="1">
      <c r="A499" s="115" t="s">
        <v>2617</v>
      </c>
      <c r="B499" s="115" t="s">
        <v>2618</v>
      </c>
      <c r="C499" s="115" t="s">
        <v>2619</v>
      </c>
      <c r="D499" s="115" t="s">
        <v>2038</v>
      </c>
      <c r="E499" s="115">
        <v>86.978300000000004</v>
      </c>
      <c r="F499" s="674">
        <v>293.83600000000001</v>
      </c>
      <c r="G499" s="674">
        <v>295.84500000000003</v>
      </c>
      <c r="H499" s="115">
        <f t="shared" si="14"/>
        <v>1.0068371472522089</v>
      </c>
      <c r="I499" s="115">
        <f t="shared" si="15"/>
        <v>87.572999999999993</v>
      </c>
    </row>
    <row r="500" spans="1:9" hidden="1">
      <c r="A500" s="115" t="s">
        <v>2620</v>
      </c>
      <c r="B500" s="115" t="s">
        <v>2621</v>
      </c>
      <c r="C500" s="115" t="s">
        <v>2622</v>
      </c>
      <c r="D500" s="115" t="s">
        <v>2038</v>
      </c>
      <c r="E500" s="115">
        <v>69.576499999999996</v>
      </c>
      <c r="F500" s="674">
        <v>293.83600000000001</v>
      </c>
      <c r="G500" s="674">
        <v>295.84500000000003</v>
      </c>
      <c r="H500" s="115">
        <f t="shared" si="14"/>
        <v>1.0068371472522089</v>
      </c>
      <c r="I500" s="115">
        <f t="shared" si="15"/>
        <v>70.052199999999999</v>
      </c>
    </row>
    <row r="501" spans="1:9" hidden="1">
      <c r="A501" s="115" t="s">
        <v>2623</v>
      </c>
      <c r="B501" s="115" t="s">
        <v>2624</v>
      </c>
      <c r="C501" s="115" t="s">
        <v>2625</v>
      </c>
      <c r="D501" s="115" t="s">
        <v>2038</v>
      </c>
      <c r="E501" s="115">
        <v>9.7363999999999997</v>
      </c>
      <c r="F501" s="674">
        <v>293.83600000000001</v>
      </c>
      <c r="G501" s="674">
        <v>295.84500000000003</v>
      </c>
      <c r="H501" s="115">
        <f t="shared" si="14"/>
        <v>1.0068371472522089</v>
      </c>
      <c r="I501" s="115">
        <f t="shared" si="15"/>
        <v>9.8030000000000008</v>
      </c>
    </row>
    <row r="502" spans="1:9" hidden="1">
      <c r="A502" s="115" t="s">
        <v>2626</v>
      </c>
      <c r="B502" s="115" t="s">
        <v>2627</v>
      </c>
      <c r="C502" s="115" t="s">
        <v>2628</v>
      </c>
      <c r="D502" s="115" t="s">
        <v>2038</v>
      </c>
      <c r="E502" s="115">
        <v>5.3472999999999997</v>
      </c>
      <c r="F502" s="674">
        <v>293.83600000000001</v>
      </c>
      <c r="G502" s="674">
        <v>295.84500000000003</v>
      </c>
      <c r="H502" s="115">
        <f t="shared" si="14"/>
        <v>1.0068371472522089</v>
      </c>
      <c r="I502" s="115">
        <f t="shared" si="15"/>
        <v>5.3838999999999997</v>
      </c>
    </row>
    <row r="503" spans="1:9" hidden="1">
      <c r="A503" s="115" t="s">
        <v>2629</v>
      </c>
      <c r="B503" s="115" t="s">
        <v>2630</v>
      </c>
      <c r="C503" s="115" t="s">
        <v>2631</v>
      </c>
      <c r="D503" s="115" t="s">
        <v>2038</v>
      </c>
      <c r="E503" s="115">
        <v>2.6890999999999998</v>
      </c>
      <c r="F503" s="674">
        <v>293.83600000000001</v>
      </c>
      <c r="G503" s="674">
        <v>295.84500000000003</v>
      </c>
      <c r="H503" s="115">
        <f t="shared" si="14"/>
        <v>1.0068371472522089</v>
      </c>
      <c r="I503" s="115">
        <f t="shared" si="15"/>
        <v>2.7075</v>
      </c>
    </row>
    <row r="504" spans="1:9" hidden="1">
      <c r="A504" s="115" t="s">
        <v>2632</v>
      </c>
      <c r="B504" s="115" t="s">
        <v>2633</v>
      </c>
      <c r="C504" s="115" t="s">
        <v>2634</v>
      </c>
      <c r="D504" s="115" t="s">
        <v>2038</v>
      </c>
      <c r="E504" s="115">
        <v>24.418199999999999</v>
      </c>
      <c r="F504" s="674">
        <v>293.83600000000001</v>
      </c>
      <c r="G504" s="674">
        <v>295.84500000000003</v>
      </c>
      <c r="H504" s="115">
        <f t="shared" si="14"/>
        <v>1.0068371472522089</v>
      </c>
      <c r="I504" s="115">
        <f t="shared" si="15"/>
        <v>24.5852</v>
      </c>
    </row>
    <row r="505" spans="1:9" hidden="1">
      <c r="A505" s="115" t="s">
        <v>2635</v>
      </c>
      <c r="B505" s="115" t="s">
        <v>2636</v>
      </c>
      <c r="C505" s="115" t="s">
        <v>2637</v>
      </c>
      <c r="D505" s="115" t="s">
        <v>2038</v>
      </c>
      <c r="E505" s="115">
        <v>16.32</v>
      </c>
      <c r="F505" s="674">
        <v>293.83600000000001</v>
      </c>
      <c r="G505" s="674">
        <v>295.84500000000003</v>
      </c>
      <c r="H505" s="115">
        <f t="shared" si="14"/>
        <v>1.0068371472522089</v>
      </c>
      <c r="I505" s="115">
        <f t="shared" si="15"/>
        <v>16.4316</v>
      </c>
    </row>
    <row r="506" spans="1:9" hidden="1">
      <c r="A506" s="115" t="s">
        <v>2638</v>
      </c>
      <c r="B506" s="115" t="s">
        <v>2639</v>
      </c>
      <c r="C506" s="115" t="s">
        <v>2640</v>
      </c>
      <c r="D506" s="115" t="s">
        <v>2038</v>
      </c>
      <c r="E506" s="115">
        <v>19.534600000000001</v>
      </c>
      <c r="F506" s="674">
        <v>293.83600000000001</v>
      </c>
      <c r="G506" s="674">
        <v>295.84500000000003</v>
      </c>
      <c r="H506" s="115">
        <f t="shared" si="14"/>
        <v>1.0068371472522089</v>
      </c>
      <c r="I506" s="115">
        <f t="shared" si="15"/>
        <v>19.668199999999999</v>
      </c>
    </row>
    <row r="507" spans="1:9" hidden="1">
      <c r="A507" s="115" t="s">
        <v>2641</v>
      </c>
      <c r="B507" s="115" t="s">
        <v>2642</v>
      </c>
      <c r="C507" s="115" t="s">
        <v>2643</v>
      </c>
      <c r="D507" s="115" t="s">
        <v>2038</v>
      </c>
      <c r="E507" s="115">
        <v>11.9618</v>
      </c>
      <c r="F507" s="674">
        <v>293.83600000000001</v>
      </c>
      <c r="G507" s="674">
        <v>295.84500000000003</v>
      </c>
      <c r="H507" s="115">
        <f t="shared" si="14"/>
        <v>1.0068371472522089</v>
      </c>
      <c r="I507" s="115">
        <f t="shared" si="15"/>
        <v>12.0436</v>
      </c>
    </row>
    <row r="508" spans="1:9" hidden="1">
      <c r="A508" s="115" t="s">
        <v>2644</v>
      </c>
      <c r="B508" s="115" t="s">
        <v>2645</v>
      </c>
      <c r="C508" s="115" t="s">
        <v>2646</v>
      </c>
      <c r="D508" s="115" t="s">
        <v>2038</v>
      </c>
      <c r="E508" s="115">
        <v>5.7182000000000004</v>
      </c>
      <c r="F508" s="674">
        <v>293.83600000000001</v>
      </c>
      <c r="G508" s="674">
        <v>295.84500000000003</v>
      </c>
      <c r="H508" s="115">
        <f t="shared" si="14"/>
        <v>1.0068371472522089</v>
      </c>
      <c r="I508" s="115">
        <f t="shared" si="15"/>
        <v>5.7572999999999999</v>
      </c>
    </row>
    <row r="509" spans="1:9" hidden="1">
      <c r="A509" s="115" t="s">
        <v>2647</v>
      </c>
      <c r="B509" s="115" t="s">
        <v>2648</v>
      </c>
      <c r="C509" s="115" t="s">
        <v>2649</v>
      </c>
      <c r="D509" s="115" t="s">
        <v>2038</v>
      </c>
      <c r="E509" s="115">
        <v>2.9672999999999998</v>
      </c>
      <c r="F509" s="674">
        <v>293.83600000000001</v>
      </c>
      <c r="G509" s="674">
        <v>295.84500000000003</v>
      </c>
      <c r="H509" s="115">
        <f t="shared" si="14"/>
        <v>1.0068371472522089</v>
      </c>
      <c r="I509" s="115">
        <f t="shared" si="15"/>
        <v>2.9876</v>
      </c>
    </row>
    <row r="510" spans="1:9" hidden="1">
      <c r="A510" s="115" t="s">
        <v>2650</v>
      </c>
      <c r="B510" s="115" t="s">
        <v>2651</v>
      </c>
      <c r="C510" s="115" t="s">
        <v>2652</v>
      </c>
      <c r="D510" s="115" t="s">
        <v>2038</v>
      </c>
      <c r="E510" s="115">
        <v>3.1836000000000002</v>
      </c>
      <c r="F510" s="674">
        <v>293.83600000000001</v>
      </c>
      <c r="G510" s="674">
        <v>295.84500000000003</v>
      </c>
      <c r="H510" s="115">
        <f t="shared" si="14"/>
        <v>1.0068371472522089</v>
      </c>
      <c r="I510" s="115">
        <f t="shared" si="15"/>
        <v>3.2054</v>
      </c>
    </row>
    <row r="511" spans="1:9" hidden="1">
      <c r="A511" s="115" t="s">
        <v>2653</v>
      </c>
      <c r="B511" s="115" t="s">
        <v>2654</v>
      </c>
      <c r="C511" s="115" t="s">
        <v>2655</v>
      </c>
      <c r="D511" s="115" t="s">
        <v>2038</v>
      </c>
      <c r="E511" s="115">
        <v>1.5764</v>
      </c>
      <c r="F511" s="674">
        <v>293.83600000000001</v>
      </c>
      <c r="G511" s="674">
        <v>295.84500000000003</v>
      </c>
      <c r="H511" s="115">
        <f t="shared" si="14"/>
        <v>1.0068371472522089</v>
      </c>
      <c r="I511" s="115">
        <f t="shared" si="15"/>
        <v>1.5871999999999999</v>
      </c>
    </row>
    <row r="512" spans="1:9" hidden="1">
      <c r="A512" s="115" t="s">
        <v>2656</v>
      </c>
      <c r="B512" s="115" t="s">
        <v>2657</v>
      </c>
      <c r="C512" s="115" t="s">
        <v>2658</v>
      </c>
      <c r="D512" s="115" t="s">
        <v>2038</v>
      </c>
      <c r="E512" s="115">
        <v>5.3472999999999997</v>
      </c>
      <c r="F512" s="674">
        <v>293.83600000000001</v>
      </c>
      <c r="G512" s="674">
        <v>295.84500000000003</v>
      </c>
      <c r="H512" s="115">
        <f t="shared" si="14"/>
        <v>1.0068371472522089</v>
      </c>
      <c r="I512" s="115">
        <f t="shared" si="15"/>
        <v>5.3838999999999997</v>
      </c>
    </row>
    <row r="513" spans="1:9" hidden="1">
      <c r="A513" s="115" t="s">
        <v>2659</v>
      </c>
      <c r="B513" s="115" t="s">
        <v>2660</v>
      </c>
      <c r="C513" s="115" t="s">
        <v>2661</v>
      </c>
      <c r="D513" s="115" t="s">
        <v>2038</v>
      </c>
      <c r="E513" s="115">
        <v>2.6890999999999998</v>
      </c>
      <c r="F513" s="674">
        <v>293.83600000000001</v>
      </c>
      <c r="G513" s="674">
        <v>295.84500000000003</v>
      </c>
      <c r="H513" s="115">
        <f t="shared" si="14"/>
        <v>1.0068371472522089</v>
      </c>
      <c r="I513" s="115">
        <f t="shared" si="15"/>
        <v>2.7075</v>
      </c>
    </row>
    <row r="514" spans="1:9" hidden="1">
      <c r="A514" s="115" t="s">
        <v>2662</v>
      </c>
      <c r="B514" s="115" t="s">
        <v>2663</v>
      </c>
      <c r="C514" s="115" t="s">
        <v>2664</v>
      </c>
      <c r="D514" s="115" t="s">
        <v>2038</v>
      </c>
      <c r="E514" s="115">
        <v>9.0254999999999992</v>
      </c>
      <c r="F514" s="674">
        <v>293.83600000000001</v>
      </c>
      <c r="G514" s="674">
        <v>295.84500000000003</v>
      </c>
      <c r="H514" s="115">
        <f t="shared" si="14"/>
        <v>1.0068371472522089</v>
      </c>
      <c r="I514" s="115">
        <f t="shared" si="15"/>
        <v>9.0871999999999993</v>
      </c>
    </row>
    <row r="515" spans="1:9" hidden="1">
      <c r="A515" s="115" t="s">
        <v>2665</v>
      </c>
      <c r="B515" s="115" t="s">
        <v>2666</v>
      </c>
      <c r="C515" s="115" t="s">
        <v>2667</v>
      </c>
      <c r="D515" s="115" t="s">
        <v>2038</v>
      </c>
      <c r="E515" s="115">
        <v>10.5709</v>
      </c>
      <c r="F515" s="674">
        <v>293.83600000000001</v>
      </c>
      <c r="G515" s="674">
        <v>295.84500000000003</v>
      </c>
      <c r="H515" s="115">
        <f t="shared" si="14"/>
        <v>1.0068371472522089</v>
      </c>
      <c r="I515" s="115">
        <f t="shared" si="15"/>
        <v>10.6432</v>
      </c>
    </row>
    <row r="516" spans="1:9" hidden="1">
      <c r="A516" s="115" t="s">
        <v>2668</v>
      </c>
      <c r="B516" s="115" t="s">
        <v>2669</v>
      </c>
      <c r="C516" s="115" t="s">
        <v>2670</v>
      </c>
      <c r="D516" s="115" t="s">
        <v>2038</v>
      </c>
      <c r="E516" s="115">
        <v>5.2545999999999999</v>
      </c>
      <c r="F516" s="674">
        <v>293.83600000000001</v>
      </c>
      <c r="G516" s="674">
        <v>295.84500000000003</v>
      </c>
      <c r="H516" s="115">
        <f t="shared" si="14"/>
        <v>1.0068371472522089</v>
      </c>
      <c r="I516" s="115">
        <f t="shared" si="15"/>
        <v>5.2904999999999998</v>
      </c>
    </row>
    <row r="517" spans="1:9" hidden="1">
      <c r="A517" s="115" t="s">
        <v>2671</v>
      </c>
      <c r="B517" s="115" t="s">
        <v>2672</v>
      </c>
      <c r="C517" s="115" t="s">
        <v>2673</v>
      </c>
      <c r="D517" s="115" t="s">
        <v>2038</v>
      </c>
      <c r="E517" s="115">
        <v>5.7182000000000004</v>
      </c>
      <c r="F517" s="674">
        <v>293.83600000000001</v>
      </c>
      <c r="G517" s="674">
        <v>295.84500000000003</v>
      </c>
      <c r="H517" s="115">
        <f t="shared" ref="H517:H580" si="16">G517/F517</f>
        <v>1.0068371472522089</v>
      </c>
      <c r="I517" s="115">
        <f t="shared" ref="I517:I580" si="17">ROUND(H517*E517,4)</f>
        <v>5.7572999999999999</v>
      </c>
    </row>
    <row r="518" spans="1:9" hidden="1">
      <c r="A518" s="115" t="s">
        <v>2674</v>
      </c>
      <c r="B518" s="115" t="s">
        <v>2675</v>
      </c>
      <c r="C518" s="115" t="s">
        <v>2676</v>
      </c>
      <c r="D518" s="115" t="s">
        <v>2038</v>
      </c>
      <c r="E518" s="115">
        <v>2.9672999999999998</v>
      </c>
      <c r="F518" s="674">
        <v>293.83600000000001</v>
      </c>
      <c r="G518" s="674">
        <v>295.84500000000003</v>
      </c>
      <c r="H518" s="115">
        <f t="shared" si="16"/>
        <v>1.0068371472522089</v>
      </c>
      <c r="I518" s="115">
        <f t="shared" si="17"/>
        <v>2.9876</v>
      </c>
    </row>
    <row r="519" spans="1:9" hidden="1">
      <c r="A519" s="115" t="s">
        <v>2677</v>
      </c>
      <c r="B519" s="115" t="s">
        <v>2678</v>
      </c>
      <c r="C519" s="115" t="s">
        <v>2679</v>
      </c>
      <c r="D519" s="115" t="s">
        <v>2038</v>
      </c>
      <c r="E519" s="115">
        <v>3.1836000000000002</v>
      </c>
      <c r="F519" s="674">
        <v>293.83600000000001</v>
      </c>
      <c r="G519" s="674">
        <v>295.84500000000003</v>
      </c>
      <c r="H519" s="115">
        <f t="shared" si="16"/>
        <v>1.0068371472522089</v>
      </c>
      <c r="I519" s="115">
        <f t="shared" si="17"/>
        <v>3.2054</v>
      </c>
    </row>
    <row r="520" spans="1:9" hidden="1">
      <c r="A520" s="115" t="s">
        <v>2680</v>
      </c>
      <c r="B520" s="115" t="s">
        <v>2681</v>
      </c>
      <c r="C520" s="115" t="s">
        <v>2682</v>
      </c>
      <c r="D520" s="115" t="s">
        <v>2038</v>
      </c>
      <c r="E520" s="115">
        <v>1.5764</v>
      </c>
      <c r="F520" s="674">
        <v>293.83600000000001</v>
      </c>
      <c r="G520" s="674">
        <v>295.84500000000003</v>
      </c>
      <c r="H520" s="115">
        <f t="shared" si="16"/>
        <v>1.0068371472522089</v>
      </c>
      <c r="I520" s="115">
        <f t="shared" si="17"/>
        <v>1.5871999999999999</v>
      </c>
    </row>
    <row r="521" spans="1:9" hidden="1">
      <c r="A521" s="115" t="s">
        <v>2683</v>
      </c>
      <c r="B521" s="115" t="s">
        <v>2684</v>
      </c>
      <c r="C521" s="115" t="s">
        <v>2685</v>
      </c>
      <c r="D521" s="115" t="s">
        <v>2038</v>
      </c>
      <c r="E521" s="115">
        <v>5.3472999999999997</v>
      </c>
      <c r="F521" s="674">
        <v>293.83600000000001</v>
      </c>
      <c r="G521" s="674">
        <v>295.84500000000003</v>
      </c>
      <c r="H521" s="115">
        <f t="shared" si="16"/>
        <v>1.0068371472522089</v>
      </c>
      <c r="I521" s="115">
        <f t="shared" si="17"/>
        <v>5.3838999999999997</v>
      </c>
    </row>
    <row r="522" spans="1:9" hidden="1">
      <c r="A522" s="115" t="s">
        <v>2686</v>
      </c>
      <c r="B522" s="115" t="s">
        <v>2687</v>
      </c>
      <c r="C522" s="115" t="s">
        <v>2688</v>
      </c>
      <c r="D522" s="115" t="s">
        <v>2038</v>
      </c>
      <c r="E522" s="115">
        <v>4.8217999999999996</v>
      </c>
      <c r="F522" s="674">
        <v>293.83600000000001</v>
      </c>
      <c r="G522" s="674">
        <v>295.84500000000003</v>
      </c>
      <c r="H522" s="115">
        <f t="shared" si="16"/>
        <v>1.0068371472522089</v>
      </c>
      <c r="I522" s="115">
        <f t="shared" si="17"/>
        <v>4.8548</v>
      </c>
    </row>
    <row r="523" spans="1:9" hidden="1">
      <c r="A523" s="115" t="s">
        <v>2689</v>
      </c>
      <c r="B523" s="115" t="s">
        <v>2690</v>
      </c>
      <c r="C523" s="115" t="s">
        <v>2691</v>
      </c>
      <c r="D523" s="115" t="s">
        <v>2038</v>
      </c>
      <c r="E523" s="115">
        <v>13.661799999999999</v>
      </c>
      <c r="F523" s="674">
        <v>293.83600000000001</v>
      </c>
      <c r="G523" s="674">
        <v>295.84500000000003</v>
      </c>
      <c r="H523" s="115">
        <f t="shared" si="16"/>
        <v>1.0068371472522089</v>
      </c>
      <c r="I523" s="115">
        <f t="shared" si="17"/>
        <v>13.7552</v>
      </c>
    </row>
    <row r="524" spans="1:9" hidden="1">
      <c r="A524" s="115" t="s">
        <v>2692</v>
      </c>
      <c r="B524" s="115" t="s">
        <v>2693</v>
      </c>
      <c r="C524" s="115" t="s">
        <v>2694</v>
      </c>
      <c r="D524" s="115" t="s">
        <v>2038</v>
      </c>
      <c r="E524" s="115">
        <v>12.270899999999999</v>
      </c>
      <c r="F524" s="674">
        <v>293.83600000000001</v>
      </c>
      <c r="G524" s="674">
        <v>295.84500000000003</v>
      </c>
      <c r="H524" s="115">
        <f t="shared" si="16"/>
        <v>1.0068371472522089</v>
      </c>
      <c r="I524" s="115">
        <f t="shared" si="17"/>
        <v>12.354799999999999</v>
      </c>
    </row>
    <row r="525" spans="1:9" hidden="1">
      <c r="A525" s="115" t="s">
        <v>2695</v>
      </c>
      <c r="B525" s="115" t="s">
        <v>2696</v>
      </c>
      <c r="C525" s="115" t="s">
        <v>2697</v>
      </c>
      <c r="D525" s="115" t="s">
        <v>2038</v>
      </c>
      <c r="E525" s="115">
        <v>13.661799999999999</v>
      </c>
      <c r="F525" s="674">
        <v>293.83600000000001</v>
      </c>
      <c r="G525" s="674">
        <v>295.84500000000003</v>
      </c>
      <c r="H525" s="115">
        <f t="shared" si="16"/>
        <v>1.0068371472522089</v>
      </c>
      <c r="I525" s="115">
        <f t="shared" si="17"/>
        <v>13.7552</v>
      </c>
    </row>
    <row r="526" spans="1:9" hidden="1">
      <c r="A526" s="115" t="s">
        <v>2698</v>
      </c>
      <c r="B526" s="115" t="s">
        <v>2699</v>
      </c>
      <c r="C526" s="115" t="s">
        <v>2700</v>
      </c>
      <c r="D526" s="115" t="s">
        <v>2038</v>
      </c>
      <c r="E526" s="115">
        <v>5.6872999999999996</v>
      </c>
      <c r="F526" s="674">
        <v>293.83600000000001</v>
      </c>
      <c r="G526" s="674">
        <v>295.84500000000003</v>
      </c>
      <c r="H526" s="115">
        <f t="shared" si="16"/>
        <v>1.0068371472522089</v>
      </c>
      <c r="I526" s="115">
        <f t="shared" si="17"/>
        <v>5.7262000000000004</v>
      </c>
    </row>
    <row r="527" spans="1:9" hidden="1">
      <c r="A527" s="115" t="s">
        <v>2701</v>
      </c>
      <c r="B527" s="115" t="s">
        <v>2702</v>
      </c>
      <c r="C527" s="115" t="s">
        <v>2703</v>
      </c>
      <c r="D527" s="115" t="s">
        <v>2038</v>
      </c>
      <c r="E527" s="115">
        <v>5.1618000000000004</v>
      </c>
      <c r="F527" s="674">
        <v>293.83600000000001</v>
      </c>
      <c r="G527" s="674">
        <v>295.84500000000003</v>
      </c>
      <c r="H527" s="115">
        <f t="shared" si="16"/>
        <v>1.0068371472522089</v>
      </c>
      <c r="I527" s="115">
        <f t="shared" si="17"/>
        <v>5.1970999999999998</v>
      </c>
    </row>
    <row r="528" spans="1:9" hidden="1">
      <c r="A528" s="115" t="s">
        <v>2704</v>
      </c>
      <c r="B528" s="115" t="s">
        <v>2705</v>
      </c>
      <c r="C528" s="115" t="s">
        <v>2706</v>
      </c>
      <c r="D528" s="115" t="s">
        <v>2038</v>
      </c>
      <c r="E528" s="115">
        <v>3.1836000000000002</v>
      </c>
      <c r="F528" s="674">
        <v>293.83600000000001</v>
      </c>
      <c r="G528" s="674">
        <v>295.84500000000003</v>
      </c>
      <c r="H528" s="115">
        <f t="shared" si="16"/>
        <v>1.0068371472522089</v>
      </c>
      <c r="I528" s="115">
        <f t="shared" si="17"/>
        <v>3.2054</v>
      </c>
    </row>
    <row r="529" spans="1:9" hidden="1">
      <c r="A529" s="115" t="s">
        <v>2707</v>
      </c>
      <c r="B529" s="115" t="s">
        <v>2708</v>
      </c>
      <c r="C529" s="115" t="s">
        <v>2709</v>
      </c>
      <c r="D529" s="115" t="s">
        <v>2038</v>
      </c>
      <c r="E529" s="115">
        <v>1.5764</v>
      </c>
      <c r="F529" s="674">
        <v>293.83600000000001</v>
      </c>
      <c r="G529" s="674">
        <v>295.84500000000003</v>
      </c>
      <c r="H529" s="115">
        <f t="shared" si="16"/>
        <v>1.0068371472522089</v>
      </c>
      <c r="I529" s="115">
        <f t="shared" si="17"/>
        <v>1.5871999999999999</v>
      </c>
    </row>
    <row r="530" spans="1:9" hidden="1">
      <c r="A530" s="115" t="s">
        <v>2710</v>
      </c>
      <c r="B530" s="115" t="s">
        <v>2711</v>
      </c>
      <c r="C530" s="115" t="s">
        <v>2712</v>
      </c>
      <c r="D530" s="115" t="s">
        <v>2038</v>
      </c>
      <c r="E530" s="115">
        <v>9.7363999999999997</v>
      </c>
      <c r="F530" s="674">
        <v>293.83600000000001</v>
      </c>
      <c r="G530" s="674">
        <v>295.84500000000003</v>
      </c>
      <c r="H530" s="115">
        <f t="shared" si="16"/>
        <v>1.0068371472522089</v>
      </c>
      <c r="I530" s="115">
        <f t="shared" si="17"/>
        <v>9.8030000000000008</v>
      </c>
    </row>
    <row r="531" spans="1:9" hidden="1">
      <c r="A531" s="115" t="s">
        <v>2713</v>
      </c>
      <c r="B531" s="115" t="s">
        <v>2714</v>
      </c>
      <c r="C531" s="115" t="s">
        <v>2715</v>
      </c>
      <c r="D531" s="115" t="s">
        <v>2038</v>
      </c>
      <c r="E531" s="115">
        <v>9.0254999999999992</v>
      </c>
      <c r="F531" s="674">
        <v>293.83600000000001</v>
      </c>
      <c r="G531" s="674">
        <v>295.84500000000003</v>
      </c>
      <c r="H531" s="115">
        <f t="shared" si="16"/>
        <v>1.0068371472522089</v>
      </c>
      <c r="I531" s="115">
        <f t="shared" si="17"/>
        <v>9.0871999999999993</v>
      </c>
    </row>
    <row r="532" spans="1:9" hidden="1">
      <c r="A532" s="115" t="s">
        <v>2716</v>
      </c>
      <c r="B532" s="115" t="s">
        <v>2717</v>
      </c>
      <c r="C532" s="115" t="s">
        <v>2718</v>
      </c>
      <c r="D532" s="115" t="s">
        <v>2038</v>
      </c>
      <c r="E532" s="115">
        <v>5.3472999999999997</v>
      </c>
      <c r="F532" s="674">
        <v>293.83600000000001</v>
      </c>
      <c r="G532" s="674">
        <v>295.84500000000003</v>
      </c>
      <c r="H532" s="115">
        <f t="shared" si="16"/>
        <v>1.0068371472522089</v>
      </c>
      <c r="I532" s="115">
        <f t="shared" si="17"/>
        <v>5.3838999999999997</v>
      </c>
    </row>
    <row r="533" spans="1:9" hidden="1">
      <c r="A533" s="115" t="s">
        <v>2719</v>
      </c>
      <c r="B533" s="115" t="s">
        <v>2720</v>
      </c>
      <c r="C533" s="115" t="s">
        <v>2721</v>
      </c>
      <c r="D533" s="115" t="s">
        <v>2038</v>
      </c>
      <c r="E533" s="115">
        <v>9.0254999999999992</v>
      </c>
      <c r="F533" s="674">
        <v>293.83600000000001</v>
      </c>
      <c r="G533" s="674">
        <v>295.84500000000003</v>
      </c>
      <c r="H533" s="115">
        <f t="shared" si="16"/>
        <v>1.0068371472522089</v>
      </c>
      <c r="I533" s="115">
        <f t="shared" si="17"/>
        <v>9.0871999999999993</v>
      </c>
    </row>
    <row r="534" spans="1:9" hidden="1">
      <c r="A534" s="115" t="s">
        <v>2722</v>
      </c>
      <c r="B534" s="115" t="s">
        <v>2723</v>
      </c>
      <c r="C534" s="115" t="s">
        <v>2724</v>
      </c>
      <c r="D534" s="115" t="s">
        <v>2038</v>
      </c>
      <c r="E534" s="115">
        <v>29.24</v>
      </c>
      <c r="F534" s="674">
        <v>293.83600000000001</v>
      </c>
      <c r="G534" s="674">
        <v>295.84500000000003</v>
      </c>
      <c r="H534" s="115">
        <f t="shared" si="16"/>
        <v>1.0068371472522089</v>
      </c>
      <c r="I534" s="115">
        <f t="shared" si="17"/>
        <v>29.439900000000002</v>
      </c>
    </row>
    <row r="535" spans="1:9" hidden="1">
      <c r="A535" s="115" t="s">
        <v>2725</v>
      </c>
      <c r="B535" s="115" t="s">
        <v>2726</v>
      </c>
      <c r="C535" s="115" t="s">
        <v>2727</v>
      </c>
      <c r="D535" s="115" t="s">
        <v>2038</v>
      </c>
      <c r="E535" s="115">
        <v>24.418199999999999</v>
      </c>
      <c r="F535" s="674">
        <v>293.83600000000001</v>
      </c>
      <c r="G535" s="674">
        <v>295.84500000000003</v>
      </c>
      <c r="H535" s="115">
        <f t="shared" si="16"/>
        <v>1.0068371472522089</v>
      </c>
      <c r="I535" s="115">
        <f t="shared" si="17"/>
        <v>24.5852</v>
      </c>
    </row>
    <row r="536" spans="1:9" hidden="1">
      <c r="A536" s="115" t="s">
        <v>2728</v>
      </c>
      <c r="B536" s="115" t="s">
        <v>2729</v>
      </c>
      <c r="C536" s="115" t="s">
        <v>2730</v>
      </c>
      <c r="D536" s="115" t="s">
        <v>2038</v>
      </c>
      <c r="E536" s="115">
        <v>1.6073</v>
      </c>
      <c r="F536" s="674">
        <v>293.83600000000001</v>
      </c>
      <c r="G536" s="674">
        <v>295.84500000000003</v>
      </c>
      <c r="H536" s="115">
        <f t="shared" si="16"/>
        <v>1.0068371472522089</v>
      </c>
      <c r="I536" s="115">
        <f t="shared" si="17"/>
        <v>1.6183000000000001</v>
      </c>
    </row>
    <row r="537" spans="1:9" hidden="1">
      <c r="A537" s="115" t="s">
        <v>2731</v>
      </c>
      <c r="B537" s="115" t="s">
        <v>2732</v>
      </c>
      <c r="C537" s="115" t="s">
        <v>2733</v>
      </c>
      <c r="D537" s="115" t="s">
        <v>2038</v>
      </c>
      <c r="E537" s="115">
        <v>1.02</v>
      </c>
      <c r="F537" s="674">
        <v>293.83600000000001</v>
      </c>
      <c r="G537" s="674">
        <v>295.84500000000003</v>
      </c>
      <c r="H537" s="115">
        <f t="shared" si="16"/>
        <v>1.0068371472522089</v>
      </c>
      <c r="I537" s="115">
        <f t="shared" si="17"/>
        <v>1.0269999999999999</v>
      </c>
    </row>
    <row r="538" spans="1:9" hidden="1">
      <c r="A538" s="115" t="s">
        <v>2734</v>
      </c>
      <c r="B538" s="115" t="s">
        <v>2735</v>
      </c>
      <c r="C538" s="115" t="s">
        <v>2736</v>
      </c>
      <c r="D538" s="115" t="s">
        <v>2038</v>
      </c>
      <c r="E538" s="115">
        <v>8.8709000000000007</v>
      </c>
      <c r="F538" s="674">
        <v>293.83600000000001</v>
      </c>
      <c r="G538" s="674">
        <v>295.84500000000003</v>
      </c>
      <c r="H538" s="115">
        <f t="shared" si="16"/>
        <v>1.0068371472522089</v>
      </c>
      <c r="I538" s="115">
        <f t="shared" si="17"/>
        <v>8.9315999999999995</v>
      </c>
    </row>
    <row r="539" spans="1:9" hidden="1">
      <c r="A539" s="115" t="s">
        <v>2737</v>
      </c>
      <c r="B539" s="115" t="s">
        <v>2738</v>
      </c>
      <c r="C539" s="115" t="s">
        <v>2739</v>
      </c>
      <c r="D539" s="115" t="s">
        <v>2038</v>
      </c>
      <c r="E539" s="115">
        <v>6.4291</v>
      </c>
      <c r="F539" s="674">
        <v>293.83600000000001</v>
      </c>
      <c r="G539" s="674">
        <v>295.84500000000003</v>
      </c>
      <c r="H539" s="115">
        <f t="shared" si="16"/>
        <v>1.0068371472522089</v>
      </c>
      <c r="I539" s="115">
        <f t="shared" si="17"/>
        <v>6.4730999999999996</v>
      </c>
    </row>
    <row r="540" spans="1:9" hidden="1">
      <c r="A540" s="115" t="s">
        <v>2740</v>
      </c>
      <c r="B540" s="115" t="s">
        <v>2741</v>
      </c>
      <c r="C540" s="115" t="s">
        <v>2742</v>
      </c>
      <c r="D540" s="115" t="s">
        <v>2038</v>
      </c>
      <c r="E540" s="115">
        <v>3.1836000000000002</v>
      </c>
      <c r="F540" s="674">
        <v>293.83600000000001</v>
      </c>
      <c r="G540" s="674">
        <v>295.84500000000003</v>
      </c>
      <c r="H540" s="115">
        <f t="shared" si="16"/>
        <v>1.0068371472522089</v>
      </c>
      <c r="I540" s="115">
        <f t="shared" si="17"/>
        <v>3.2054</v>
      </c>
    </row>
    <row r="541" spans="1:9" hidden="1">
      <c r="A541" s="115" t="s">
        <v>2743</v>
      </c>
      <c r="B541" s="115" t="s">
        <v>2744</v>
      </c>
      <c r="C541" s="115" t="s">
        <v>2745</v>
      </c>
      <c r="D541" s="115" t="s">
        <v>2038</v>
      </c>
      <c r="E541" s="115">
        <v>16.32</v>
      </c>
      <c r="F541" s="674">
        <v>293.83600000000001</v>
      </c>
      <c r="G541" s="674">
        <v>295.84500000000003</v>
      </c>
      <c r="H541" s="115">
        <f t="shared" si="16"/>
        <v>1.0068371472522089</v>
      </c>
      <c r="I541" s="115">
        <f t="shared" si="17"/>
        <v>16.4316</v>
      </c>
    </row>
    <row r="542" spans="1:9" hidden="1">
      <c r="A542" s="115" t="s">
        <v>2746</v>
      </c>
      <c r="B542" s="115" t="s">
        <v>2747</v>
      </c>
      <c r="C542" s="115" t="s">
        <v>2748</v>
      </c>
      <c r="D542" s="115" t="s">
        <v>2038</v>
      </c>
      <c r="E542" s="115">
        <v>9.7363999999999997</v>
      </c>
      <c r="F542" s="674">
        <v>293.83600000000001</v>
      </c>
      <c r="G542" s="674">
        <v>295.84500000000003</v>
      </c>
      <c r="H542" s="115">
        <f t="shared" si="16"/>
        <v>1.0068371472522089</v>
      </c>
      <c r="I542" s="115">
        <f t="shared" si="17"/>
        <v>9.8030000000000008</v>
      </c>
    </row>
    <row r="543" spans="1:9" hidden="1">
      <c r="A543" s="115" t="s">
        <v>2749</v>
      </c>
      <c r="B543" s="115" t="s">
        <v>2750</v>
      </c>
      <c r="C543" s="115" t="s">
        <v>2751</v>
      </c>
      <c r="D543" s="115" t="s">
        <v>2038</v>
      </c>
      <c r="E543" s="115">
        <v>9.0254999999999992</v>
      </c>
      <c r="F543" s="674">
        <v>293.83600000000001</v>
      </c>
      <c r="G543" s="674">
        <v>295.84500000000003</v>
      </c>
      <c r="H543" s="115">
        <f t="shared" si="16"/>
        <v>1.0068371472522089</v>
      </c>
      <c r="I543" s="115">
        <f t="shared" si="17"/>
        <v>9.0871999999999993</v>
      </c>
    </row>
    <row r="544" spans="1:9" hidden="1">
      <c r="A544" s="115" t="s">
        <v>2752</v>
      </c>
      <c r="B544" s="115" t="s">
        <v>2753</v>
      </c>
      <c r="C544" s="115" t="s">
        <v>2754</v>
      </c>
      <c r="D544" s="115" t="s">
        <v>2038</v>
      </c>
      <c r="E544" s="115">
        <v>16.32</v>
      </c>
      <c r="F544" s="674">
        <v>293.83600000000001</v>
      </c>
      <c r="G544" s="674">
        <v>295.84500000000003</v>
      </c>
      <c r="H544" s="115">
        <f t="shared" si="16"/>
        <v>1.0068371472522089</v>
      </c>
      <c r="I544" s="115">
        <f t="shared" si="17"/>
        <v>16.4316</v>
      </c>
    </row>
    <row r="545" spans="1:9" hidden="1">
      <c r="A545" s="115" t="s">
        <v>2755</v>
      </c>
      <c r="B545" s="115" t="s">
        <v>2756</v>
      </c>
      <c r="C545" s="115" t="s">
        <v>2757</v>
      </c>
      <c r="D545" s="115" t="s">
        <v>2038</v>
      </c>
      <c r="E545" s="115">
        <v>29.24</v>
      </c>
      <c r="F545" s="674">
        <v>293.83600000000001</v>
      </c>
      <c r="G545" s="674">
        <v>295.84500000000003</v>
      </c>
      <c r="H545" s="115">
        <f t="shared" si="16"/>
        <v>1.0068371472522089</v>
      </c>
      <c r="I545" s="115">
        <f t="shared" si="17"/>
        <v>29.439900000000002</v>
      </c>
    </row>
    <row r="546" spans="1:9" hidden="1">
      <c r="A546" s="115" t="s">
        <v>2758</v>
      </c>
      <c r="B546" s="115" t="s">
        <v>2759</v>
      </c>
      <c r="C546" s="115" t="s">
        <v>2760</v>
      </c>
      <c r="D546" s="115" t="s">
        <v>2038</v>
      </c>
      <c r="E546" s="115">
        <v>24.418199999999999</v>
      </c>
      <c r="F546" s="674">
        <v>293.83600000000001</v>
      </c>
      <c r="G546" s="674">
        <v>295.84500000000003</v>
      </c>
      <c r="H546" s="115">
        <f t="shared" si="16"/>
        <v>1.0068371472522089</v>
      </c>
      <c r="I546" s="115">
        <f t="shared" si="17"/>
        <v>24.5852</v>
      </c>
    </row>
    <row r="547" spans="1:9" hidden="1">
      <c r="A547" s="115" t="s">
        <v>2761</v>
      </c>
      <c r="B547" s="115" t="s">
        <v>2762</v>
      </c>
      <c r="C547" s="115" t="s">
        <v>2763</v>
      </c>
      <c r="D547" s="115" t="s">
        <v>2038</v>
      </c>
      <c r="E547" s="115">
        <v>17.803699999999999</v>
      </c>
      <c r="F547" s="674">
        <v>293.83600000000001</v>
      </c>
      <c r="G547" s="674">
        <v>295.84500000000003</v>
      </c>
      <c r="H547" s="115">
        <f t="shared" si="16"/>
        <v>1.0068371472522089</v>
      </c>
      <c r="I547" s="115">
        <f t="shared" si="17"/>
        <v>17.9254</v>
      </c>
    </row>
    <row r="548" spans="1:9" hidden="1">
      <c r="A548" s="115" t="s">
        <v>2764</v>
      </c>
      <c r="B548" s="115" t="s">
        <v>2765</v>
      </c>
      <c r="C548" s="115" t="s">
        <v>2766</v>
      </c>
      <c r="D548" s="115" t="s">
        <v>2038</v>
      </c>
      <c r="E548" s="115">
        <v>11.9618</v>
      </c>
      <c r="F548" s="674">
        <v>293.83600000000001</v>
      </c>
      <c r="G548" s="674">
        <v>295.84500000000003</v>
      </c>
      <c r="H548" s="115">
        <f t="shared" si="16"/>
        <v>1.0068371472522089</v>
      </c>
      <c r="I548" s="115">
        <f t="shared" si="17"/>
        <v>12.0436</v>
      </c>
    </row>
    <row r="549" spans="1:9" hidden="1">
      <c r="A549" s="115" t="s">
        <v>2767</v>
      </c>
      <c r="B549" s="115" t="s">
        <v>2768</v>
      </c>
      <c r="C549" s="115" t="s">
        <v>2769</v>
      </c>
      <c r="D549" s="115" t="s">
        <v>2038</v>
      </c>
      <c r="E549" s="115">
        <v>9.0254999999999992</v>
      </c>
      <c r="F549" s="674">
        <v>293.83600000000001</v>
      </c>
      <c r="G549" s="674">
        <v>295.84500000000003</v>
      </c>
      <c r="H549" s="115">
        <f t="shared" si="16"/>
        <v>1.0068371472522089</v>
      </c>
      <c r="I549" s="115">
        <f t="shared" si="17"/>
        <v>9.0871999999999993</v>
      </c>
    </row>
    <row r="550" spans="1:9" hidden="1">
      <c r="A550" s="115" t="s">
        <v>2770</v>
      </c>
      <c r="B550" s="115" t="s">
        <v>2771</v>
      </c>
      <c r="C550" s="115" t="s">
        <v>2772</v>
      </c>
      <c r="D550" s="115" t="s">
        <v>2038</v>
      </c>
      <c r="E550" s="115">
        <v>1.5764</v>
      </c>
      <c r="F550" s="674">
        <v>293.83600000000001</v>
      </c>
      <c r="G550" s="674">
        <v>295.84500000000003</v>
      </c>
      <c r="H550" s="115">
        <f t="shared" si="16"/>
        <v>1.0068371472522089</v>
      </c>
      <c r="I550" s="115">
        <f t="shared" si="17"/>
        <v>1.5871999999999999</v>
      </c>
    </row>
    <row r="551" spans="1:9" hidden="1">
      <c r="A551" s="115" t="s">
        <v>2773</v>
      </c>
      <c r="B551" s="115" t="s">
        <v>2774</v>
      </c>
      <c r="C551" s="115" t="s">
        <v>2775</v>
      </c>
      <c r="D551" s="115" t="s">
        <v>2038</v>
      </c>
      <c r="E551" s="115">
        <v>1.02</v>
      </c>
      <c r="F551" s="674">
        <v>293.83600000000001</v>
      </c>
      <c r="G551" s="674">
        <v>295.84500000000003</v>
      </c>
      <c r="H551" s="115">
        <f t="shared" si="16"/>
        <v>1.0068371472522089</v>
      </c>
      <c r="I551" s="115">
        <f t="shared" si="17"/>
        <v>1.0269999999999999</v>
      </c>
    </row>
    <row r="552" spans="1:9" hidden="1">
      <c r="A552" s="115" t="s">
        <v>2776</v>
      </c>
      <c r="B552" s="115" t="s">
        <v>2777</v>
      </c>
      <c r="C552" s="115" t="s">
        <v>2778</v>
      </c>
      <c r="D552" s="115" t="s">
        <v>2038</v>
      </c>
      <c r="E552" s="115">
        <v>9.7363999999999997</v>
      </c>
      <c r="F552" s="674">
        <v>293.83600000000001</v>
      </c>
      <c r="G552" s="674">
        <v>295.84500000000003</v>
      </c>
      <c r="H552" s="115">
        <f t="shared" si="16"/>
        <v>1.0068371472522089</v>
      </c>
      <c r="I552" s="115">
        <f t="shared" si="17"/>
        <v>9.8030000000000008</v>
      </c>
    </row>
    <row r="553" spans="1:9" hidden="1">
      <c r="A553" s="115" t="s">
        <v>2779</v>
      </c>
      <c r="B553" s="115" t="s">
        <v>2780</v>
      </c>
      <c r="C553" s="115" t="s">
        <v>2781</v>
      </c>
      <c r="D553" s="115" t="s">
        <v>2038</v>
      </c>
      <c r="E553" s="115">
        <v>6.4291</v>
      </c>
      <c r="F553" s="674">
        <v>293.83600000000001</v>
      </c>
      <c r="G553" s="674">
        <v>295.84500000000003</v>
      </c>
      <c r="H553" s="115">
        <f t="shared" si="16"/>
        <v>1.0068371472522089</v>
      </c>
      <c r="I553" s="115">
        <f t="shared" si="17"/>
        <v>6.4730999999999996</v>
      </c>
    </row>
    <row r="554" spans="1:9" hidden="1">
      <c r="A554" s="115" t="s">
        <v>2782</v>
      </c>
      <c r="B554" s="115" t="s">
        <v>2783</v>
      </c>
      <c r="C554" s="115" t="s">
        <v>2784</v>
      </c>
      <c r="D554" s="115" t="s">
        <v>2038</v>
      </c>
      <c r="E554" s="115">
        <v>4.8836000000000004</v>
      </c>
      <c r="F554" s="674">
        <v>293.83600000000001</v>
      </c>
      <c r="G554" s="674">
        <v>295.84500000000003</v>
      </c>
      <c r="H554" s="115">
        <f t="shared" si="16"/>
        <v>1.0068371472522089</v>
      </c>
      <c r="I554" s="115">
        <f t="shared" si="17"/>
        <v>4.9169999999999998</v>
      </c>
    </row>
    <row r="555" spans="1:9" hidden="1">
      <c r="A555" s="115" t="s">
        <v>2785</v>
      </c>
      <c r="B555" s="115" t="s">
        <v>2786</v>
      </c>
      <c r="C555" s="115" t="s">
        <v>2787</v>
      </c>
      <c r="D555" s="115" t="s">
        <v>1138</v>
      </c>
      <c r="E555" s="115">
        <v>1792.7603999999999</v>
      </c>
      <c r="F555" s="674">
        <v>293.83600000000001</v>
      </c>
      <c r="G555" s="674">
        <v>295.84500000000003</v>
      </c>
      <c r="H555" s="115">
        <f t="shared" si="16"/>
        <v>1.0068371472522089</v>
      </c>
      <c r="I555" s="115">
        <f t="shared" si="17"/>
        <v>1805.0178000000001</v>
      </c>
    </row>
    <row r="556" spans="1:9" hidden="1">
      <c r="A556" s="115" t="s">
        <v>2788</v>
      </c>
      <c r="B556" s="115" t="s">
        <v>2789</v>
      </c>
      <c r="C556" s="115" t="s">
        <v>2790</v>
      </c>
      <c r="D556" s="115" t="s">
        <v>2038</v>
      </c>
      <c r="E556" s="115">
        <v>19.534600000000001</v>
      </c>
      <c r="F556" s="674">
        <v>293.83600000000001</v>
      </c>
      <c r="G556" s="674">
        <v>295.84500000000003</v>
      </c>
      <c r="H556" s="115">
        <f t="shared" si="16"/>
        <v>1.0068371472522089</v>
      </c>
      <c r="I556" s="115">
        <f t="shared" si="17"/>
        <v>19.668199999999999</v>
      </c>
    </row>
    <row r="557" spans="1:9" hidden="1">
      <c r="A557" s="115" t="s">
        <v>2791</v>
      </c>
      <c r="B557" s="115" t="s">
        <v>2792</v>
      </c>
      <c r="C557" s="115" t="s">
        <v>2793</v>
      </c>
      <c r="D557" s="115" t="s">
        <v>2038</v>
      </c>
      <c r="E557" s="115">
        <v>16.32</v>
      </c>
      <c r="F557" s="674">
        <v>293.83600000000001</v>
      </c>
      <c r="G557" s="674">
        <v>295.84500000000003</v>
      </c>
      <c r="H557" s="115">
        <f t="shared" si="16"/>
        <v>1.0068371472522089</v>
      </c>
      <c r="I557" s="115">
        <f t="shared" si="17"/>
        <v>16.4316</v>
      </c>
    </row>
    <row r="558" spans="1:9" hidden="1">
      <c r="A558" s="115" t="s">
        <v>2794</v>
      </c>
      <c r="B558" s="115" t="s">
        <v>2795</v>
      </c>
      <c r="C558" s="115" t="s">
        <v>2796</v>
      </c>
      <c r="D558" s="115" t="s">
        <v>2038</v>
      </c>
      <c r="E558" s="115">
        <v>9.7363999999999997</v>
      </c>
      <c r="F558" s="674">
        <v>293.83600000000001</v>
      </c>
      <c r="G558" s="674">
        <v>295.84500000000003</v>
      </c>
      <c r="H558" s="115">
        <f t="shared" si="16"/>
        <v>1.0068371472522089</v>
      </c>
      <c r="I558" s="115">
        <f t="shared" si="17"/>
        <v>9.8030000000000008</v>
      </c>
    </row>
    <row r="559" spans="1:9" hidden="1">
      <c r="A559" s="115" t="s">
        <v>2797</v>
      </c>
      <c r="B559" s="115" t="s">
        <v>2798</v>
      </c>
      <c r="C559" s="115" t="s">
        <v>2799</v>
      </c>
      <c r="D559" s="115" t="s">
        <v>2038</v>
      </c>
      <c r="E559" s="115">
        <v>32.670999999999999</v>
      </c>
      <c r="F559" s="674">
        <v>293.83600000000001</v>
      </c>
      <c r="G559" s="674">
        <v>295.84500000000003</v>
      </c>
      <c r="H559" s="115">
        <f t="shared" si="16"/>
        <v>1.0068371472522089</v>
      </c>
      <c r="I559" s="115">
        <f t="shared" si="17"/>
        <v>32.894399999999997</v>
      </c>
    </row>
    <row r="560" spans="1:9" hidden="1">
      <c r="A560" s="115" t="s">
        <v>2800</v>
      </c>
      <c r="B560" s="115" t="s">
        <v>2801</v>
      </c>
      <c r="C560" s="115" t="s">
        <v>2802</v>
      </c>
      <c r="D560" s="115" t="s">
        <v>2038</v>
      </c>
      <c r="E560" s="115">
        <v>24.418199999999999</v>
      </c>
      <c r="F560" s="674">
        <v>293.83600000000001</v>
      </c>
      <c r="G560" s="674">
        <v>295.84500000000003</v>
      </c>
      <c r="H560" s="115">
        <f t="shared" si="16"/>
        <v>1.0068371472522089</v>
      </c>
      <c r="I560" s="115">
        <f t="shared" si="17"/>
        <v>24.5852</v>
      </c>
    </row>
    <row r="561" spans="1:9" hidden="1">
      <c r="A561" s="115" t="s">
        <v>2803</v>
      </c>
      <c r="B561" s="115" t="s">
        <v>2804</v>
      </c>
      <c r="C561" s="115" t="s">
        <v>2805</v>
      </c>
      <c r="D561" s="115" t="s">
        <v>2038</v>
      </c>
      <c r="E561" s="115">
        <v>39.069099999999999</v>
      </c>
      <c r="F561" s="674">
        <v>293.83600000000001</v>
      </c>
      <c r="G561" s="674">
        <v>295.84500000000003</v>
      </c>
      <c r="H561" s="115">
        <f t="shared" si="16"/>
        <v>1.0068371472522089</v>
      </c>
      <c r="I561" s="115">
        <f t="shared" si="17"/>
        <v>39.336199999999998</v>
      </c>
    </row>
    <row r="562" spans="1:9" hidden="1">
      <c r="A562" s="115" t="s">
        <v>2806</v>
      </c>
      <c r="B562" s="115" t="s">
        <v>2807</v>
      </c>
      <c r="C562" s="115" t="s">
        <v>2808</v>
      </c>
      <c r="D562" s="115" t="s">
        <v>2038</v>
      </c>
      <c r="E562" s="115">
        <v>23.8</v>
      </c>
      <c r="F562" s="674">
        <v>293.83600000000001</v>
      </c>
      <c r="G562" s="674">
        <v>295.84500000000003</v>
      </c>
      <c r="H562" s="115">
        <f t="shared" si="16"/>
        <v>1.0068371472522089</v>
      </c>
      <c r="I562" s="115">
        <f t="shared" si="17"/>
        <v>23.962700000000002</v>
      </c>
    </row>
    <row r="563" spans="1:9" hidden="1">
      <c r="A563" s="115" t="s">
        <v>2809</v>
      </c>
      <c r="B563" s="115" t="s">
        <v>2810</v>
      </c>
      <c r="C563" s="115" t="s">
        <v>2811</v>
      </c>
      <c r="D563" s="115" t="s">
        <v>2038</v>
      </c>
      <c r="E563" s="115">
        <v>17.803699999999999</v>
      </c>
      <c r="F563" s="674">
        <v>293.83600000000001</v>
      </c>
      <c r="G563" s="674">
        <v>295.84500000000003</v>
      </c>
      <c r="H563" s="115">
        <f t="shared" si="16"/>
        <v>1.0068371472522089</v>
      </c>
      <c r="I563" s="115">
        <f t="shared" si="17"/>
        <v>17.9254</v>
      </c>
    </row>
    <row r="564" spans="1:9" hidden="1">
      <c r="A564" s="115" t="s">
        <v>2812</v>
      </c>
      <c r="B564" s="115" t="s">
        <v>2813</v>
      </c>
      <c r="C564" s="115" t="s">
        <v>2814</v>
      </c>
      <c r="D564" s="115" t="s">
        <v>2038</v>
      </c>
      <c r="E564" s="115">
        <v>11.9618</v>
      </c>
      <c r="F564" s="674">
        <v>293.83600000000001</v>
      </c>
      <c r="G564" s="674">
        <v>295.84500000000003</v>
      </c>
      <c r="H564" s="115">
        <f t="shared" si="16"/>
        <v>1.0068371472522089</v>
      </c>
      <c r="I564" s="115">
        <f t="shared" si="17"/>
        <v>12.0436</v>
      </c>
    </row>
    <row r="565" spans="1:9" hidden="1">
      <c r="A565" s="115" t="s">
        <v>2815</v>
      </c>
      <c r="B565" s="115" t="s">
        <v>2816</v>
      </c>
      <c r="C565" s="115" t="s">
        <v>2817</v>
      </c>
      <c r="D565" s="115" t="s">
        <v>2038</v>
      </c>
      <c r="E565" s="115">
        <v>2.1326999999999998</v>
      </c>
      <c r="F565" s="674">
        <v>293.83600000000001</v>
      </c>
      <c r="G565" s="674">
        <v>295.84500000000003</v>
      </c>
      <c r="H565" s="115">
        <f t="shared" si="16"/>
        <v>1.0068371472522089</v>
      </c>
      <c r="I565" s="115">
        <f t="shared" si="17"/>
        <v>2.1473</v>
      </c>
    </row>
    <row r="566" spans="1:9" hidden="1">
      <c r="A566" s="115" t="s">
        <v>2818</v>
      </c>
      <c r="B566" s="115" t="s">
        <v>2819</v>
      </c>
      <c r="C566" s="115" t="s">
        <v>2820</v>
      </c>
      <c r="D566" s="115" t="s">
        <v>2038</v>
      </c>
      <c r="E566" s="115">
        <v>1.5764</v>
      </c>
      <c r="F566" s="674">
        <v>293.83600000000001</v>
      </c>
      <c r="G566" s="674">
        <v>295.84500000000003</v>
      </c>
      <c r="H566" s="115">
        <f t="shared" si="16"/>
        <v>1.0068371472522089</v>
      </c>
      <c r="I566" s="115">
        <f t="shared" si="17"/>
        <v>1.5871999999999999</v>
      </c>
    </row>
    <row r="567" spans="1:9" hidden="1">
      <c r="A567" s="115" t="s">
        <v>2821</v>
      </c>
      <c r="B567" s="115" t="s">
        <v>2822</v>
      </c>
      <c r="C567" s="115" t="s">
        <v>2823</v>
      </c>
      <c r="D567" s="115" t="s">
        <v>2038</v>
      </c>
      <c r="E567" s="115">
        <v>9.7363999999999997</v>
      </c>
      <c r="F567" s="674">
        <v>293.83600000000001</v>
      </c>
      <c r="G567" s="674">
        <v>295.84500000000003</v>
      </c>
      <c r="H567" s="115">
        <f t="shared" si="16"/>
        <v>1.0068371472522089</v>
      </c>
      <c r="I567" s="115">
        <f t="shared" si="17"/>
        <v>9.8030000000000008</v>
      </c>
    </row>
    <row r="568" spans="1:9" hidden="1">
      <c r="A568" s="115" t="s">
        <v>2824</v>
      </c>
      <c r="B568" s="115" t="s">
        <v>2825</v>
      </c>
      <c r="C568" s="115" t="s">
        <v>2826</v>
      </c>
      <c r="D568" s="115" t="s">
        <v>2038</v>
      </c>
      <c r="E568" s="115">
        <v>6.4291</v>
      </c>
      <c r="F568" s="674">
        <v>293.83600000000001</v>
      </c>
      <c r="G568" s="674">
        <v>295.84500000000003</v>
      </c>
      <c r="H568" s="115">
        <f t="shared" si="16"/>
        <v>1.0068371472522089</v>
      </c>
      <c r="I568" s="115">
        <f t="shared" si="17"/>
        <v>6.4730999999999996</v>
      </c>
    </row>
    <row r="569" spans="1:9" hidden="1">
      <c r="A569" s="115" t="s">
        <v>2827</v>
      </c>
      <c r="B569" s="115" t="s">
        <v>2828</v>
      </c>
      <c r="C569" s="115" t="s">
        <v>2829</v>
      </c>
      <c r="D569" s="115" t="s">
        <v>2038</v>
      </c>
      <c r="E569" s="115">
        <v>4.8836000000000004</v>
      </c>
      <c r="F569" s="674">
        <v>293.83600000000001</v>
      </c>
      <c r="G569" s="674">
        <v>295.84500000000003</v>
      </c>
      <c r="H569" s="115">
        <f t="shared" si="16"/>
        <v>1.0068371472522089</v>
      </c>
      <c r="I569" s="115">
        <f t="shared" si="17"/>
        <v>4.9169999999999998</v>
      </c>
    </row>
    <row r="570" spans="1:9" hidden="1">
      <c r="A570" s="115" t="s">
        <v>2830</v>
      </c>
      <c r="B570" s="115" t="s">
        <v>2831</v>
      </c>
      <c r="C570" s="115" t="s">
        <v>2832</v>
      </c>
      <c r="D570" s="115" t="s">
        <v>1138</v>
      </c>
      <c r="E570" s="115">
        <v>1792.7294999999999</v>
      </c>
      <c r="F570" s="674">
        <v>293.83600000000001</v>
      </c>
      <c r="G570" s="674">
        <v>295.84500000000003</v>
      </c>
      <c r="H570" s="115">
        <f t="shared" si="16"/>
        <v>1.0068371472522089</v>
      </c>
      <c r="I570" s="115">
        <f t="shared" si="17"/>
        <v>1804.9866999999999</v>
      </c>
    </row>
    <row r="571" spans="1:9" hidden="1">
      <c r="A571" s="115" t="s">
        <v>2833</v>
      </c>
      <c r="B571" s="115" t="s">
        <v>2834</v>
      </c>
      <c r="C571" s="115" t="s">
        <v>2835</v>
      </c>
      <c r="D571" s="115" t="s">
        <v>2038</v>
      </c>
      <c r="E571" s="115">
        <v>14.96</v>
      </c>
      <c r="F571" s="674">
        <v>293.83600000000001</v>
      </c>
      <c r="G571" s="674">
        <v>295.84500000000003</v>
      </c>
      <c r="H571" s="115">
        <f t="shared" si="16"/>
        <v>1.0068371472522089</v>
      </c>
      <c r="I571" s="115">
        <f t="shared" si="17"/>
        <v>15.0623</v>
      </c>
    </row>
    <row r="572" spans="1:9" hidden="1">
      <c r="A572" s="115" t="s">
        <v>2836</v>
      </c>
      <c r="B572" s="115" t="s">
        <v>2837</v>
      </c>
      <c r="C572" s="115" t="s">
        <v>2838</v>
      </c>
      <c r="D572" s="115" t="s">
        <v>2038</v>
      </c>
      <c r="E572" s="115">
        <v>12.4564</v>
      </c>
      <c r="F572" s="674">
        <v>293.83600000000001</v>
      </c>
      <c r="G572" s="674">
        <v>295.84500000000003</v>
      </c>
      <c r="H572" s="115">
        <f t="shared" si="16"/>
        <v>1.0068371472522089</v>
      </c>
      <c r="I572" s="115">
        <f t="shared" si="17"/>
        <v>12.541600000000001</v>
      </c>
    </row>
    <row r="573" spans="1:9" hidden="1">
      <c r="A573" s="115" t="s">
        <v>2839</v>
      </c>
      <c r="B573" s="115" t="s">
        <v>2840</v>
      </c>
      <c r="C573" s="115" t="s">
        <v>2841</v>
      </c>
      <c r="D573" s="115" t="s">
        <v>2038</v>
      </c>
      <c r="E573" s="115">
        <v>7.48</v>
      </c>
      <c r="F573" s="674">
        <v>293.83600000000001</v>
      </c>
      <c r="G573" s="674">
        <v>295.84500000000003</v>
      </c>
      <c r="H573" s="115">
        <f t="shared" si="16"/>
        <v>1.0068371472522089</v>
      </c>
      <c r="I573" s="115">
        <f t="shared" si="17"/>
        <v>7.5311000000000003</v>
      </c>
    </row>
    <row r="574" spans="1:9" hidden="1">
      <c r="A574" s="115" t="s">
        <v>2842</v>
      </c>
      <c r="B574" s="115" t="s">
        <v>2843</v>
      </c>
      <c r="C574" s="115" t="s">
        <v>2844</v>
      </c>
      <c r="D574" s="115" t="s">
        <v>2038</v>
      </c>
      <c r="E574" s="115">
        <v>59.809199999999997</v>
      </c>
      <c r="F574" s="674">
        <v>293.83600000000001</v>
      </c>
      <c r="G574" s="674">
        <v>295.84500000000003</v>
      </c>
      <c r="H574" s="115">
        <f t="shared" si="16"/>
        <v>1.0068371472522089</v>
      </c>
      <c r="I574" s="115">
        <f t="shared" si="17"/>
        <v>60.2181</v>
      </c>
    </row>
    <row r="575" spans="1:9" hidden="1">
      <c r="A575" s="115" t="s">
        <v>2845</v>
      </c>
      <c r="B575" s="115" t="s">
        <v>2846</v>
      </c>
      <c r="C575" s="115" t="s">
        <v>2847</v>
      </c>
      <c r="D575" s="115" t="s">
        <v>1138</v>
      </c>
      <c r="E575" s="115">
        <v>12765.4089</v>
      </c>
      <c r="F575" s="674">
        <v>293.83600000000001</v>
      </c>
      <c r="G575" s="674">
        <v>295.84500000000003</v>
      </c>
      <c r="H575" s="115">
        <f t="shared" si="16"/>
        <v>1.0068371472522089</v>
      </c>
      <c r="I575" s="115">
        <f t="shared" si="17"/>
        <v>12852.687900000001</v>
      </c>
    </row>
    <row r="576" spans="1:9" hidden="1">
      <c r="A576" s="115" t="s">
        <v>2848</v>
      </c>
      <c r="B576" s="115" t="s">
        <v>2849</v>
      </c>
      <c r="C576" s="115" t="s">
        <v>2850</v>
      </c>
      <c r="D576" s="115" t="s">
        <v>1138</v>
      </c>
      <c r="E576" s="115">
        <v>1730.92</v>
      </c>
      <c r="F576" s="674">
        <v>293.83600000000001</v>
      </c>
      <c r="G576" s="674">
        <v>295.84500000000003</v>
      </c>
      <c r="H576" s="115">
        <f t="shared" si="16"/>
        <v>1.0068371472522089</v>
      </c>
      <c r="I576" s="115">
        <f t="shared" si="17"/>
        <v>1742.7546</v>
      </c>
    </row>
    <row r="577" spans="1:9" hidden="1">
      <c r="A577" s="115" t="s">
        <v>2851</v>
      </c>
      <c r="B577" s="115" t="s">
        <v>2852</v>
      </c>
      <c r="C577" s="115" t="s">
        <v>2853</v>
      </c>
      <c r="D577" s="115" t="s">
        <v>2038</v>
      </c>
      <c r="E577" s="115">
        <v>3.7709000000000001</v>
      </c>
      <c r="F577" s="674">
        <v>293.83600000000001</v>
      </c>
      <c r="G577" s="674">
        <v>295.84500000000003</v>
      </c>
      <c r="H577" s="115">
        <f t="shared" si="16"/>
        <v>1.0068371472522089</v>
      </c>
      <c r="I577" s="115">
        <f t="shared" si="17"/>
        <v>3.7967</v>
      </c>
    </row>
    <row r="578" spans="1:9" hidden="1">
      <c r="A578" s="115" t="s">
        <v>2854</v>
      </c>
      <c r="B578" s="115" t="s">
        <v>2855</v>
      </c>
      <c r="C578" s="115" t="s">
        <v>2856</v>
      </c>
      <c r="D578" s="115" t="s">
        <v>1138</v>
      </c>
      <c r="E578" s="115">
        <v>896.36479999999995</v>
      </c>
      <c r="F578" s="674">
        <v>293.83600000000001</v>
      </c>
      <c r="G578" s="674">
        <v>295.84500000000003</v>
      </c>
      <c r="H578" s="115">
        <f t="shared" si="16"/>
        <v>1.0068371472522089</v>
      </c>
      <c r="I578" s="115">
        <f t="shared" si="17"/>
        <v>902.49339999999995</v>
      </c>
    </row>
    <row r="579" spans="1:9" hidden="1">
      <c r="A579" s="115" t="s">
        <v>2857</v>
      </c>
      <c r="B579" s="115" t="s">
        <v>2858</v>
      </c>
      <c r="C579" s="115" t="s">
        <v>2859</v>
      </c>
      <c r="D579" s="115" t="s">
        <v>1138</v>
      </c>
      <c r="E579" s="115">
        <v>896.36479999999995</v>
      </c>
      <c r="F579" s="674">
        <v>293.83600000000001</v>
      </c>
      <c r="G579" s="674">
        <v>295.84500000000003</v>
      </c>
      <c r="H579" s="115">
        <f t="shared" si="16"/>
        <v>1.0068371472522089</v>
      </c>
      <c r="I579" s="115">
        <f t="shared" si="17"/>
        <v>902.49339999999995</v>
      </c>
    </row>
    <row r="580" spans="1:9" hidden="1">
      <c r="A580" s="115" t="s">
        <v>2860</v>
      </c>
      <c r="B580" s="115" t="s">
        <v>2861</v>
      </c>
      <c r="C580" s="115" t="s">
        <v>2862</v>
      </c>
      <c r="D580" s="115" t="s">
        <v>2038</v>
      </c>
      <c r="E580" s="115">
        <v>2.1636000000000002</v>
      </c>
      <c r="F580" s="674">
        <v>293.83600000000001</v>
      </c>
      <c r="G580" s="674">
        <v>295.84500000000003</v>
      </c>
      <c r="H580" s="115">
        <f t="shared" si="16"/>
        <v>1.0068371472522089</v>
      </c>
      <c r="I580" s="115">
        <f t="shared" si="17"/>
        <v>2.1783999999999999</v>
      </c>
    </row>
    <row r="581" spans="1:9" hidden="1">
      <c r="A581" s="115" t="s">
        <v>2863</v>
      </c>
      <c r="B581" s="115" t="s">
        <v>2864</v>
      </c>
      <c r="C581" s="115" t="s">
        <v>2865</v>
      </c>
      <c r="D581" s="115" t="s">
        <v>2159</v>
      </c>
      <c r="E581" s="115">
        <v>26233.457200000001</v>
      </c>
      <c r="F581" s="674">
        <v>293.83600000000001</v>
      </c>
      <c r="G581" s="674">
        <v>295.84500000000003</v>
      </c>
      <c r="H581" s="115">
        <f t="shared" ref="H581:H644" si="18">G581/F581</f>
        <v>1.0068371472522089</v>
      </c>
      <c r="I581" s="115">
        <f t="shared" ref="I581:I644" si="19">ROUND(H581*E581,4)</f>
        <v>26412.819200000002</v>
      </c>
    </row>
    <row r="582" spans="1:9" hidden="1">
      <c r="A582" s="115" t="s">
        <v>2866</v>
      </c>
      <c r="B582" s="115" t="s">
        <v>2867</v>
      </c>
      <c r="C582" s="115" t="s">
        <v>2868</v>
      </c>
      <c r="D582" s="115" t="s">
        <v>2159</v>
      </c>
      <c r="E582" s="115">
        <v>35324.631200000003</v>
      </c>
      <c r="F582" s="674">
        <v>293.83600000000001</v>
      </c>
      <c r="G582" s="674">
        <v>295.84500000000003</v>
      </c>
      <c r="H582" s="115">
        <f t="shared" si="18"/>
        <v>1.0068371472522089</v>
      </c>
      <c r="I582" s="115">
        <f t="shared" si="19"/>
        <v>35566.150900000001</v>
      </c>
    </row>
    <row r="583" spans="1:9" hidden="1">
      <c r="A583" s="115" t="s">
        <v>2869</v>
      </c>
      <c r="B583" s="115" t="s">
        <v>2870</v>
      </c>
      <c r="C583" s="115" t="s">
        <v>2871</v>
      </c>
      <c r="D583" s="115" t="s">
        <v>2038</v>
      </c>
      <c r="E583" s="115">
        <v>1.35</v>
      </c>
      <c r="F583" s="674">
        <v>293.83600000000001</v>
      </c>
      <c r="G583" s="674">
        <v>295.84500000000003</v>
      </c>
      <c r="H583" s="115">
        <f t="shared" si="18"/>
        <v>1.0068371472522089</v>
      </c>
      <c r="I583" s="115">
        <f t="shared" si="19"/>
        <v>1.3592</v>
      </c>
    </row>
    <row r="584" spans="1:9" hidden="1">
      <c r="A584" s="115" t="s">
        <v>2872</v>
      </c>
      <c r="B584" s="115" t="s">
        <v>2873</v>
      </c>
      <c r="C584" s="115" t="s">
        <v>2874</v>
      </c>
      <c r="D584" s="115" t="s">
        <v>2038</v>
      </c>
      <c r="E584" s="115">
        <v>0.92910000000000004</v>
      </c>
      <c r="F584" s="674">
        <v>293.83600000000001</v>
      </c>
      <c r="G584" s="674">
        <v>295.84500000000003</v>
      </c>
      <c r="H584" s="115">
        <f t="shared" si="18"/>
        <v>1.0068371472522089</v>
      </c>
      <c r="I584" s="115">
        <f t="shared" si="19"/>
        <v>0.9355</v>
      </c>
    </row>
    <row r="585" spans="1:9" hidden="1">
      <c r="A585" s="115" t="s">
        <v>2875</v>
      </c>
      <c r="B585" s="115" t="s">
        <v>2876</v>
      </c>
      <c r="C585" s="115" t="s">
        <v>2877</v>
      </c>
      <c r="D585" s="115" t="s">
        <v>2116</v>
      </c>
      <c r="E585" s="115">
        <v>90066.772500000006</v>
      </c>
      <c r="F585" s="674">
        <v>293.83600000000001</v>
      </c>
      <c r="G585" s="674">
        <v>295.84500000000003</v>
      </c>
      <c r="H585" s="115">
        <f t="shared" si="18"/>
        <v>1.0068371472522089</v>
      </c>
      <c r="I585" s="115">
        <f t="shared" si="19"/>
        <v>90682.5723</v>
      </c>
    </row>
    <row r="586" spans="1:9" hidden="1">
      <c r="A586" s="115" t="s">
        <v>2878</v>
      </c>
      <c r="B586" s="115" t="s">
        <v>2879</v>
      </c>
      <c r="C586" s="115" t="s">
        <v>2880</v>
      </c>
      <c r="D586" s="115" t="s">
        <v>2116</v>
      </c>
      <c r="E586" s="115">
        <v>145099.41519999999</v>
      </c>
      <c r="F586" s="674">
        <v>293.83600000000001</v>
      </c>
      <c r="G586" s="674">
        <v>295.84500000000003</v>
      </c>
      <c r="H586" s="115">
        <f t="shared" si="18"/>
        <v>1.0068371472522089</v>
      </c>
      <c r="I586" s="115">
        <f t="shared" si="19"/>
        <v>146091.48130000001</v>
      </c>
    </row>
    <row r="587" spans="1:9" hidden="1">
      <c r="A587" s="115" t="s">
        <v>2881</v>
      </c>
      <c r="B587" s="115" t="s">
        <v>2882</v>
      </c>
      <c r="C587" s="115" t="s">
        <v>2883</v>
      </c>
      <c r="D587" s="115" t="s">
        <v>2116</v>
      </c>
      <c r="E587" s="115">
        <v>69266.763399999996</v>
      </c>
      <c r="F587" s="674">
        <v>293.83600000000001</v>
      </c>
      <c r="G587" s="674">
        <v>295.84500000000003</v>
      </c>
      <c r="H587" s="115">
        <f t="shared" si="18"/>
        <v>1.0068371472522089</v>
      </c>
      <c r="I587" s="115">
        <f t="shared" si="19"/>
        <v>69740.3505</v>
      </c>
    </row>
    <row r="588" spans="1:9" hidden="1">
      <c r="A588" s="115" t="s">
        <v>2884</v>
      </c>
      <c r="B588" s="115" t="s">
        <v>2885</v>
      </c>
      <c r="C588" s="115" t="s">
        <v>2886</v>
      </c>
      <c r="D588" s="115" t="s">
        <v>2159</v>
      </c>
      <c r="E588" s="115">
        <v>10767.4372</v>
      </c>
      <c r="F588" s="674">
        <v>293.83600000000001</v>
      </c>
      <c r="G588" s="674">
        <v>295.84500000000003</v>
      </c>
      <c r="H588" s="115">
        <f t="shared" si="18"/>
        <v>1.0068371472522089</v>
      </c>
      <c r="I588" s="115">
        <f t="shared" si="19"/>
        <v>10841.0558</v>
      </c>
    </row>
    <row r="589" spans="1:9" hidden="1">
      <c r="A589" s="115" t="s">
        <v>2887</v>
      </c>
      <c r="B589" s="115" t="s">
        <v>2888</v>
      </c>
      <c r="C589" s="115" t="s">
        <v>2889</v>
      </c>
      <c r="D589" s="115" t="s">
        <v>2038</v>
      </c>
      <c r="E589" s="115">
        <v>178.541</v>
      </c>
      <c r="F589" s="674">
        <v>293.83600000000001</v>
      </c>
      <c r="G589" s="674">
        <v>295.84500000000003</v>
      </c>
      <c r="H589" s="115">
        <f t="shared" si="18"/>
        <v>1.0068371472522089</v>
      </c>
      <c r="I589" s="115">
        <f t="shared" si="19"/>
        <v>179.76169999999999</v>
      </c>
    </row>
    <row r="590" spans="1:9" hidden="1">
      <c r="A590" s="115" t="s">
        <v>2890</v>
      </c>
      <c r="B590" s="115" t="s">
        <v>2891</v>
      </c>
      <c r="C590" s="115" t="s">
        <v>2892</v>
      </c>
      <c r="D590" s="115" t="s">
        <v>2116</v>
      </c>
      <c r="E590" s="115">
        <v>32537.223699999999</v>
      </c>
      <c r="F590" s="674">
        <v>293.83600000000001</v>
      </c>
      <c r="G590" s="674">
        <v>295.84500000000003</v>
      </c>
      <c r="H590" s="115">
        <f t="shared" si="18"/>
        <v>1.0068371472522089</v>
      </c>
      <c r="I590" s="115">
        <f t="shared" si="19"/>
        <v>32759.6855</v>
      </c>
    </row>
    <row r="591" spans="1:9" hidden="1">
      <c r="A591" s="115" t="s">
        <v>2893</v>
      </c>
      <c r="B591" s="115" t="s">
        <v>2894</v>
      </c>
      <c r="C591" s="115" t="s">
        <v>2895</v>
      </c>
      <c r="D591" s="115" t="s">
        <v>2116</v>
      </c>
      <c r="E591" s="115">
        <v>6564.723</v>
      </c>
      <c r="F591" s="674">
        <v>293.83600000000001</v>
      </c>
      <c r="G591" s="674">
        <v>295.84500000000003</v>
      </c>
      <c r="H591" s="115">
        <f t="shared" si="18"/>
        <v>1.0068371472522089</v>
      </c>
      <c r="I591" s="115">
        <f t="shared" si="19"/>
        <v>6609.607</v>
      </c>
    </row>
    <row r="592" spans="1:9" hidden="1">
      <c r="A592" s="115" t="s">
        <v>2896</v>
      </c>
      <c r="B592" s="115" t="s">
        <v>2897</v>
      </c>
      <c r="C592" s="115" t="s">
        <v>2898</v>
      </c>
      <c r="D592" s="115" t="s">
        <v>2116</v>
      </c>
      <c r="E592" s="115">
        <v>12882.554099999999</v>
      </c>
      <c r="F592" s="674">
        <v>293.83600000000001</v>
      </c>
      <c r="G592" s="674">
        <v>295.84500000000003</v>
      </c>
      <c r="H592" s="115">
        <f t="shared" si="18"/>
        <v>1.0068371472522089</v>
      </c>
      <c r="I592" s="115">
        <f t="shared" si="19"/>
        <v>12970.634</v>
      </c>
    </row>
    <row r="593" spans="1:9" hidden="1">
      <c r="A593" s="115" t="s">
        <v>2899</v>
      </c>
      <c r="B593" s="115" t="s">
        <v>2900</v>
      </c>
      <c r="C593" s="115" t="s">
        <v>2901</v>
      </c>
      <c r="D593" s="115" t="s">
        <v>2116</v>
      </c>
      <c r="E593" s="115">
        <v>11923.5928</v>
      </c>
      <c r="F593" s="674">
        <v>293.83600000000001</v>
      </c>
      <c r="G593" s="674">
        <v>295.84500000000003</v>
      </c>
      <c r="H593" s="115">
        <f t="shared" si="18"/>
        <v>1.0068371472522089</v>
      </c>
      <c r="I593" s="115">
        <f t="shared" si="19"/>
        <v>12005.1162</v>
      </c>
    </row>
    <row r="594" spans="1:9" hidden="1">
      <c r="A594" s="115" t="s">
        <v>2902</v>
      </c>
      <c r="B594" s="115" t="s">
        <v>2903</v>
      </c>
      <c r="C594" s="115" t="s">
        <v>2904</v>
      </c>
      <c r="D594" s="115" t="s">
        <v>2116</v>
      </c>
      <c r="E594" s="115">
        <v>10942.054099999999</v>
      </c>
      <c r="F594" s="674">
        <v>293.83600000000001</v>
      </c>
      <c r="G594" s="674">
        <v>295.84500000000003</v>
      </c>
      <c r="H594" s="115">
        <f t="shared" si="18"/>
        <v>1.0068371472522089</v>
      </c>
      <c r="I594" s="115">
        <f t="shared" si="19"/>
        <v>11016.8665</v>
      </c>
    </row>
    <row r="595" spans="1:9" hidden="1">
      <c r="A595" s="115" t="s">
        <v>2905</v>
      </c>
      <c r="B595" s="115" t="s">
        <v>2906</v>
      </c>
      <c r="C595" s="115" t="s">
        <v>2907</v>
      </c>
      <c r="D595" s="115" t="s">
        <v>2116</v>
      </c>
      <c r="E595" s="115">
        <v>12403.934499999999</v>
      </c>
      <c r="F595" s="674">
        <v>293.83600000000001</v>
      </c>
      <c r="G595" s="674">
        <v>295.84500000000003</v>
      </c>
      <c r="H595" s="115">
        <f t="shared" si="18"/>
        <v>1.0068371472522089</v>
      </c>
      <c r="I595" s="115">
        <f t="shared" si="19"/>
        <v>12488.742</v>
      </c>
    </row>
    <row r="596" spans="1:9" hidden="1">
      <c r="A596" s="115" t="s">
        <v>2908</v>
      </c>
      <c r="B596" s="115" t="s">
        <v>2909</v>
      </c>
      <c r="C596" s="115" t="s">
        <v>2910</v>
      </c>
      <c r="D596" s="115" t="s">
        <v>2116</v>
      </c>
      <c r="E596" s="115">
        <v>7745.9056</v>
      </c>
      <c r="F596" s="674">
        <v>293.83600000000001</v>
      </c>
      <c r="G596" s="674">
        <v>295.84500000000003</v>
      </c>
      <c r="H596" s="115">
        <f t="shared" si="18"/>
        <v>1.0068371472522089</v>
      </c>
      <c r="I596" s="115">
        <f t="shared" si="19"/>
        <v>7798.8654999999999</v>
      </c>
    </row>
    <row r="597" spans="1:9" hidden="1">
      <c r="A597" s="115" t="s">
        <v>2911</v>
      </c>
      <c r="B597" s="115" t="s">
        <v>2912</v>
      </c>
      <c r="C597" s="115" t="s">
        <v>2913</v>
      </c>
      <c r="D597" s="115" t="s">
        <v>2116</v>
      </c>
      <c r="E597" s="115">
        <v>12313.8143</v>
      </c>
      <c r="F597" s="674">
        <v>293.83600000000001</v>
      </c>
      <c r="G597" s="674">
        <v>295.84500000000003</v>
      </c>
      <c r="H597" s="115">
        <f t="shared" si="18"/>
        <v>1.0068371472522089</v>
      </c>
      <c r="I597" s="115">
        <f t="shared" si="19"/>
        <v>12398.0057</v>
      </c>
    </row>
    <row r="598" spans="1:9" hidden="1">
      <c r="A598" s="115" t="s">
        <v>2914</v>
      </c>
      <c r="B598" s="115" t="s">
        <v>2915</v>
      </c>
      <c r="C598" s="115" t="s">
        <v>2916</v>
      </c>
      <c r="D598" s="115" t="s">
        <v>2116</v>
      </c>
      <c r="E598" s="115">
        <v>10762.3933</v>
      </c>
      <c r="F598" s="674">
        <v>293.83600000000001</v>
      </c>
      <c r="G598" s="674">
        <v>295.84500000000003</v>
      </c>
      <c r="H598" s="115">
        <f t="shared" si="18"/>
        <v>1.0068371472522089</v>
      </c>
      <c r="I598" s="115">
        <f t="shared" si="19"/>
        <v>10835.9774</v>
      </c>
    </row>
    <row r="599" spans="1:9" hidden="1">
      <c r="A599" s="115" t="s">
        <v>2917</v>
      </c>
      <c r="B599" s="115" t="s">
        <v>2918</v>
      </c>
      <c r="C599" s="115" t="s">
        <v>2919</v>
      </c>
      <c r="D599" s="115" t="s">
        <v>2116</v>
      </c>
      <c r="E599" s="115">
        <v>16074.9789</v>
      </c>
      <c r="F599" s="674">
        <v>293.83600000000001</v>
      </c>
      <c r="G599" s="674">
        <v>295.84500000000003</v>
      </c>
      <c r="H599" s="115">
        <f t="shared" si="18"/>
        <v>1.0068371472522089</v>
      </c>
      <c r="I599" s="115">
        <f t="shared" si="19"/>
        <v>16184.885899999999</v>
      </c>
    </row>
    <row r="600" spans="1:9" hidden="1">
      <c r="A600" s="115" t="s">
        <v>2920</v>
      </c>
      <c r="B600" s="115" t="s">
        <v>2921</v>
      </c>
      <c r="C600" s="115" t="s">
        <v>2922</v>
      </c>
      <c r="D600" s="115" t="s">
        <v>2038</v>
      </c>
      <c r="E600" s="115">
        <v>175.1951</v>
      </c>
      <c r="F600" s="674">
        <v>293.83600000000001</v>
      </c>
      <c r="G600" s="674">
        <v>295.84500000000003</v>
      </c>
      <c r="H600" s="115">
        <f t="shared" si="18"/>
        <v>1.0068371472522089</v>
      </c>
      <c r="I600" s="115">
        <f t="shared" si="19"/>
        <v>176.3929</v>
      </c>
    </row>
    <row r="601" spans="1:9" hidden="1">
      <c r="A601" s="115" t="s">
        <v>2923</v>
      </c>
      <c r="B601" s="115" t="s">
        <v>2924</v>
      </c>
      <c r="C601" s="115" t="s">
        <v>2925</v>
      </c>
      <c r="D601" s="115" t="s">
        <v>2038</v>
      </c>
      <c r="E601" s="115">
        <v>160.4203</v>
      </c>
      <c r="F601" s="674">
        <v>293.83600000000001</v>
      </c>
      <c r="G601" s="674">
        <v>295.84500000000003</v>
      </c>
      <c r="H601" s="115">
        <f t="shared" si="18"/>
        <v>1.0068371472522089</v>
      </c>
      <c r="I601" s="115">
        <f t="shared" si="19"/>
        <v>161.5171</v>
      </c>
    </row>
    <row r="602" spans="1:9" hidden="1">
      <c r="A602" s="115" t="s">
        <v>2926</v>
      </c>
      <c r="B602" s="115" t="s">
        <v>2927</v>
      </c>
      <c r="C602" s="115" t="s">
        <v>2928</v>
      </c>
      <c r="D602" s="115" t="s">
        <v>2038</v>
      </c>
      <c r="E602" s="115">
        <v>153.27189999999999</v>
      </c>
      <c r="F602" s="674">
        <v>293.83600000000001</v>
      </c>
      <c r="G602" s="674">
        <v>295.84500000000003</v>
      </c>
      <c r="H602" s="115">
        <f t="shared" si="18"/>
        <v>1.0068371472522089</v>
      </c>
      <c r="I602" s="115">
        <f t="shared" si="19"/>
        <v>154.31979999999999</v>
      </c>
    </row>
    <row r="603" spans="1:9" hidden="1">
      <c r="A603" s="115" t="s">
        <v>2929</v>
      </c>
      <c r="B603" s="115" t="s">
        <v>2930</v>
      </c>
      <c r="C603" s="115" t="s">
        <v>2931</v>
      </c>
      <c r="D603" s="115" t="s">
        <v>2038</v>
      </c>
      <c r="E603" s="115">
        <v>9.7673000000000005</v>
      </c>
      <c r="F603" s="674">
        <v>293.83600000000001</v>
      </c>
      <c r="G603" s="674">
        <v>295.84500000000003</v>
      </c>
      <c r="H603" s="115">
        <f t="shared" si="18"/>
        <v>1.0068371472522089</v>
      </c>
      <c r="I603" s="115">
        <f t="shared" si="19"/>
        <v>9.8340999999999994</v>
      </c>
    </row>
    <row r="604" spans="1:9" hidden="1">
      <c r="A604" s="115" t="s">
        <v>2932</v>
      </c>
      <c r="B604" s="115" t="s">
        <v>2933</v>
      </c>
      <c r="C604" s="115" t="s">
        <v>2934</v>
      </c>
      <c r="D604" s="115" t="s">
        <v>2038</v>
      </c>
      <c r="E604" s="115">
        <v>8.16</v>
      </c>
      <c r="F604" s="674">
        <v>293.83600000000001</v>
      </c>
      <c r="G604" s="674">
        <v>295.84500000000003</v>
      </c>
      <c r="H604" s="115">
        <f t="shared" si="18"/>
        <v>1.0068371472522089</v>
      </c>
      <c r="I604" s="115">
        <f t="shared" si="19"/>
        <v>8.2157999999999998</v>
      </c>
    </row>
    <row r="605" spans="1:9" hidden="1">
      <c r="A605" s="115" t="s">
        <v>2935</v>
      </c>
      <c r="B605" s="115" t="s">
        <v>2936</v>
      </c>
      <c r="C605" s="115" t="s">
        <v>2937</v>
      </c>
      <c r="D605" s="115" t="s">
        <v>1138</v>
      </c>
      <c r="E605" s="115">
        <v>1950.28</v>
      </c>
      <c r="F605" s="674">
        <v>293.83600000000001</v>
      </c>
      <c r="G605" s="674">
        <v>295.84500000000003</v>
      </c>
      <c r="H605" s="115">
        <f t="shared" si="18"/>
        <v>1.0068371472522089</v>
      </c>
      <c r="I605" s="115">
        <f t="shared" si="19"/>
        <v>1963.6143999999999</v>
      </c>
    </row>
    <row r="606" spans="1:9" hidden="1">
      <c r="A606" s="115" t="s">
        <v>2938</v>
      </c>
      <c r="B606" s="115" t="s">
        <v>2939</v>
      </c>
      <c r="C606" s="115" t="s">
        <v>2940</v>
      </c>
      <c r="D606" s="115" t="s">
        <v>2038</v>
      </c>
      <c r="E606" s="115">
        <v>26.3156</v>
      </c>
      <c r="F606" s="674">
        <v>293.83600000000001</v>
      </c>
      <c r="G606" s="674">
        <v>295.84500000000003</v>
      </c>
      <c r="H606" s="115">
        <f t="shared" si="18"/>
        <v>1.0068371472522089</v>
      </c>
      <c r="I606" s="115">
        <f t="shared" si="19"/>
        <v>26.4955</v>
      </c>
    </row>
    <row r="607" spans="1:9" hidden="1">
      <c r="A607" s="115" t="s">
        <v>2941</v>
      </c>
      <c r="B607" s="115" t="s">
        <v>2942</v>
      </c>
      <c r="C607" s="115" t="s">
        <v>2943</v>
      </c>
      <c r="D607" s="115" t="s">
        <v>2038</v>
      </c>
      <c r="E607" s="115">
        <v>17.512599999999999</v>
      </c>
      <c r="F607" s="674">
        <v>293.83600000000001</v>
      </c>
      <c r="G607" s="674">
        <v>295.84500000000003</v>
      </c>
      <c r="H607" s="115">
        <f t="shared" si="18"/>
        <v>1.0068371472522089</v>
      </c>
      <c r="I607" s="115">
        <f t="shared" si="19"/>
        <v>17.632300000000001</v>
      </c>
    </row>
    <row r="608" spans="1:9" hidden="1">
      <c r="A608" s="115" t="s">
        <v>2944</v>
      </c>
      <c r="B608" s="115" t="s">
        <v>2945</v>
      </c>
      <c r="C608" s="115" t="s">
        <v>2946</v>
      </c>
      <c r="D608" s="115" t="s">
        <v>2038</v>
      </c>
      <c r="E608" s="115">
        <v>13.811999999999999</v>
      </c>
      <c r="F608" s="674">
        <v>293.83600000000001</v>
      </c>
      <c r="G608" s="674">
        <v>295.84500000000003</v>
      </c>
      <c r="H608" s="115">
        <f t="shared" si="18"/>
        <v>1.0068371472522089</v>
      </c>
      <c r="I608" s="115">
        <f t="shared" si="19"/>
        <v>13.9064</v>
      </c>
    </row>
    <row r="609" spans="1:9" hidden="1">
      <c r="A609" s="115" t="s">
        <v>2947</v>
      </c>
      <c r="B609" s="115" t="s">
        <v>2948</v>
      </c>
      <c r="C609" s="115" t="s">
        <v>2949</v>
      </c>
      <c r="D609" s="115" t="s">
        <v>2038</v>
      </c>
      <c r="E609" s="115">
        <v>11.7874</v>
      </c>
      <c r="F609" s="674">
        <v>293.83600000000001</v>
      </c>
      <c r="G609" s="674">
        <v>295.84500000000003</v>
      </c>
      <c r="H609" s="115">
        <f t="shared" si="18"/>
        <v>1.0068371472522089</v>
      </c>
      <c r="I609" s="115">
        <f t="shared" si="19"/>
        <v>11.868</v>
      </c>
    </row>
    <row r="610" spans="1:9" hidden="1">
      <c r="A610" s="115" t="s">
        <v>2950</v>
      </c>
      <c r="B610" s="115" t="s">
        <v>2951</v>
      </c>
      <c r="C610" s="115" t="s">
        <v>2952</v>
      </c>
      <c r="D610" s="115" t="s">
        <v>2038</v>
      </c>
      <c r="E610" s="115">
        <v>11.047499999999999</v>
      </c>
      <c r="F610" s="674">
        <v>293.83600000000001</v>
      </c>
      <c r="G610" s="674">
        <v>295.84500000000003</v>
      </c>
      <c r="H610" s="115">
        <f t="shared" si="18"/>
        <v>1.0068371472522089</v>
      </c>
      <c r="I610" s="115">
        <f t="shared" si="19"/>
        <v>11.122999999999999</v>
      </c>
    </row>
    <row r="611" spans="1:9" hidden="1">
      <c r="A611" s="115" t="s">
        <v>2953</v>
      </c>
      <c r="B611" s="115" t="s">
        <v>2954</v>
      </c>
      <c r="C611" s="115" t="s">
        <v>2955</v>
      </c>
      <c r="D611" s="115" t="s">
        <v>2038</v>
      </c>
      <c r="E611" s="115">
        <v>7.2843</v>
      </c>
      <c r="F611" s="674">
        <v>293.83600000000001</v>
      </c>
      <c r="G611" s="674">
        <v>295.84500000000003</v>
      </c>
      <c r="H611" s="115">
        <f t="shared" si="18"/>
        <v>1.0068371472522089</v>
      </c>
      <c r="I611" s="115">
        <f t="shared" si="19"/>
        <v>7.3341000000000003</v>
      </c>
    </row>
    <row r="612" spans="1:9" hidden="1">
      <c r="A612" s="115" t="s">
        <v>2956</v>
      </c>
      <c r="B612" s="115" t="s">
        <v>2957</v>
      </c>
      <c r="C612" s="115" t="s">
        <v>2958</v>
      </c>
      <c r="D612" s="115" t="s">
        <v>2038</v>
      </c>
      <c r="E612" s="115">
        <v>5.7782999999999998</v>
      </c>
      <c r="F612" s="674">
        <v>293.83600000000001</v>
      </c>
      <c r="G612" s="674">
        <v>295.84500000000003</v>
      </c>
      <c r="H612" s="115">
        <f t="shared" si="18"/>
        <v>1.0068371472522089</v>
      </c>
      <c r="I612" s="115">
        <f t="shared" si="19"/>
        <v>5.8178000000000001</v>
      </c>
    </row>
    <row r="613" spans="1:9" hidden="1">
      <c r="A613" s="115" t="s">
        <v>2959</v>
      </c>
      <c r="B613" s="115" t="s">
        <v>2960</v>
      </c>
      <c r="C613" s="115" t="s">
        <v>2961</v>
      </c>
      <c r="D613" s="115" t="s">
        <v>2038</v>
      </c>
      <c r="E613" s="115">
        <v>4.5381999999999998</v>
      </c>
      <c r="F613" s="674">
        <v>293.83600000000001</v>
      </c>
      <c r="G613" s="674">
        <v>295.84500000000003</v>
      </c>
      <c r="H613" s="115">
        <f t="shared" si="18"/>
        <v>1.0068371472522089</v>
      </c>
      <c r="I613" s="115">
        <f t="shared" si="19"/>
        <v>4.5692000000000004</v>
      </c>
    </row>
    <row r="614" spans="1:9" hidden="1">
      <c r="A614" s="115" t="s">
        <v>2962</v>
      </c>
      <c r="B614" s="115" t="s">
        <v>2963</v>
      </c>
      <c r="C614" s="115" t="s">
        <v>2964</v>
      </c>
      <c r="D614" s="115" t="s">
        <v>2965</v>
      </c>
      <c r="E614" s="115">
        <v>16595.04</v>
      </c>
      <c r="F614" s="674">
        <v>293.83600000000001</v>
      </c>
      <c r="G614" s="674">
        <v>295.84500000000003</v>
      </c>
      <c r="H614" s="115">
        <f t="shared" si="18"/>
        <v>1.0068371472522089</v>
      </c>
      <c r="I614" s="115">
        <f t="shared" si="19"/>
        <v>16708.502700000001</v>
      </c>
    </row>
    <row r="615" spans="1:9" hidden="1">
      <c r="A615" s="115" t="s">
        <v>2966</v>
      </c>
      <c r="B615" s="115" t="s">
        <v>2967</v>
      </c>
      <c r="C615" s="115" t="s">
        <v>2968</v>
      </c>
      <c r="D615" s="115" t="s">
        <v>2965</v>
      </c>
      <c r="E615" s="115">
        <v>24455.200000000001</v>
      </c>
      <c r="F615" s="674">
        <v>293.83600000000001</v>
      </c>
      <c r="G615" s="674">
        <v>295.84500000000003</v>
      </c>
      <c r="H615" s="115">
        <f t="shared" si="18"/>
        <v>1.0068371472522089</v>
      </c>
      <c r="I615" s="115">
        <f t="shared" si="19"/>
        <v>24622.4038</v>
      </c>
    </row>
    <row r="616" spans="1:9" hidden="1">
      <c r="A616" s="115" t="s">
        <v>2969</v>
      </c>
      <c r="B616" s="115" t="s">
        <v>2970</v>
      </c>
      <c r="C616" s="115" t="s">
        <v>2971</v>
      </c>
      <c r="D616" s="115" t="s">
        <v>2965</v>
      </c>
      <c r="E616" s="115">
        <v>34936</v>
      </c>
      <c r="F616" s="674">
        <v>293.83600000000001</v>
      </c>
      <c r="G616" s="674">
        <v>295.84500000000003</v>
      </c>
      <c r="H616" s="115">
        <f t="shared" si="18"/>
        <v>1.0068371472522089</v>
      </c>
      <c r="I616" s="115">
        <f t="shared" si="19"/>
        <v>35174.8626</v>
      </c>
    </row>
    <row r="617" spans="1:9" hidden="1">
      <c r="A617" s="115" t="s">
        <v>2972</v>
      </c>
      <c r="B617" s="115" t="s">
        <v>2973</v>
      </c>
      <c r="C617" s="115" t="s">
        <v>2974</v>
      </c>
      <c r="D617" s="115" t="s">
        <v>2965</v>
      </c>
      <c r="E617" s="115">
        <v>23705.439999999999</v>
      </c>
      <c r="F617" s="674">
        <v>293.83600000000001</v>
      </c>
      <c r="G617" s="674">
        <v>295.84500000000003</v>
      </c>
      <c r="H617" s="115">
        <f t="shared" si="18"/>
        <v>1.0068371472522089</v>
      </c>
      <c r="I617" s="115">
        <f t="shared" si="19"/>
        <v>23867.517599999999</v>
      </c>
    </row>
    <row r="618" spans="1:9" hidden="1">
      <c r="A618" s="115" t="s">
        <v>2975</v>
      </c>
      <c r="B618" s="115" t="s">
        <v>2976</v>
      </c>
      <c r="C618" s="115" t="s">
        <v>2977</v>
      </c>
      <c r="D618" s="115" t="s">
        <v>2965</v>
      </c>
      <c r="E618" s="115">
        <v>34936</v>
      </c>
      <c r="F618" s="674">
        <v>293.83600000000001</v>
      </c>
      <c r="G618" s="674">
        <v>295.84500000000003</v>
      </c>
      <c r="H618" s="115">
        <f t="shared" si="18"/>
        <v>1.0068371472522089</v>
      </c>
      <c r="I618" s="115">
        <f t="shared" si="19"/>
        <v>35174.8626</v>
      </c>
    </row>
    <row r="619" spans="1:9" hidden="1">
      <c r="A619" s="115" t="s">
        <v>2978</v>
      </c>
      <c r="B619" s="115" t="s">
        <v>2979</v>
      </c>
      <c r="C619" s="115" t="s">
        <v>2980</v>
      </c>
      <c r="D619" s="115" t="s">
        <v>2965</v>
      </c>
      <c r="E619" s="115">
        <v>49908.32</v>
      </c>
      <c r="F619" s="674">
        <v>293.83600000000001</v>
      </c>
      <c r="G619" s="674">
        <v>295.84500000000003</v>
      </c>
      <c r="H619" s="115">
        <f t="shared" si="18"/>
        <v>1.0068371472522089</v>
      </c>
      <c r="I619" s="115">
        <f t="shared" si="19"/>
        <v>50249.550499999998</v>
      </c>
    </row>
    <row r="620" spans="1:9" hidden="1">
      <c r="A620" s="115" t="s">
        <v>2981</v>
      </c>
      <c r="B620" s="115" t="s">
        <v>2982</v>
      </c>
      <c r="C620" s="115" t="s">
        <v>2983</v>
      </c>
      <c r="D620" s="115" t="s">
        <v>2965</v>
      </c>
      <c r="E620" s="115">
        <v>16595.04</v>
      </c>
      <c r="F620" s="674">
        <v>293.83600000000001</v>
      </c>
      <c r="G620" s="674">
        <v>295.84500000000003</v>
      </c>
      <c r="H620" s="115">
        <f t="shared" si="18"/>
        <v>1.0068371472522089</v>
      </c>
      <c r="I620" s="115">
        <f t="shared" si="19"/>
        <v>16708.502700000001</v>
      </c>
    </row>
    <row r="621" spans="1:9" hidden="1">
      <c r="A621" s="115" t="s">
        <v>2984</v>
      </c>
      <c r="B621" s="115" t="s">
        <v>2985</v>
      </c>
      <c r="C621" s="115" t="s">
        <v>2986</v>
      </c>
      <c r="D621" s="115" t="s">
        <v>2965</v>
      </c>
      <c r="E621" s="115">
        <v>24455.200000000001</v>
      </c>
      <c r="F621" s="674">
        <v>293.83600000000001</v>
      </c>
      <c r="G621" s="674">
        <v>295.84500000000003</v>
      </c>
      <c r="H621" s="115">
        <f t="shared" si="18"/>
        <v>1.0068371472522089</v>
      </c>
      <c r="I621" s="115">
        <f t="shared" si="19"/>
        <v>24622.4038</v>
      </c>
    </row>
    <row r="622" spans="1:9" hidden="1">
      <c r="A622" s="115" t="s">
        <v>2987</v>
      </c>
      <c r="B622" s="115" t="s">
        <v>2988</v>
      </c>
      <c r="C622" s="115" t="s">
        <v>2989</v>
      </c>
      <c r="D622" s="115" t="s">
        <v>2965</v>
      </c>
      <c r="E622" s="115">
        <v>34936</v>
      </c>
      <c r="F622" s="674">
        <v>293.83600000000001</v>
      </c>
      <c r="G622" s="674">
        <v>295.84500000000003</v>
      </c>
      <c r="H622" s="115">
        <f t="shared" si="18"/>
        <v>1.0068371472522089</v>
      </c>
      <c r="I622" s="115">
        <f t="shared" si="19"/>
        <v>35174.8626</v>
      </c>
    </row>
    <row r="623" spans="1:9" hidden="1">
      <c r="A623" s="115" t="s">
        <v>2990</v>
      </c>
      <c r="B623" s="115" t="s">
        <v>2991</v>
      </c>
      <c r="C623" s="115" t="s">
        <v>2992</v>
      </c>
      <c r="D623" s="115" t="s">
        <v>2965</v>
      </c>
      <c r="E623" s="115">
        <v>11142.56</v>
      </c>
      <c r="F623" s="674">
        <v>293.83600000000001</v>
      </c>
      <c r="G623" s="674">
        <v>295.84500000000003</v>
      </c>
      <c r="H623" s="115">
        <f t="shared" si="18"/>
        <v>1.0068371472522089</v>
      </c>
      <c r="I623" s="115">
        <f t="shared" si="19"/>
        <v>11218.7433</v>
      </c>
    </row>
    <row r="624" spans="1:9" hidden="1">
      <c r="A624" s="115" t="s">
        <v>2993</v>
      </c>
      <c r="B624" s="115" t="s">
        <v>2994</v>
      </c>
      <c r="C624" s="115" t="s">
        <v>2995</v>
      </c>
      <c r="D624" s="115" t="s">
        <v>2965</v>
      </c>
      <c r="E624" s="115">
        <v>5214.88</v>
      </c>
      <c r="F624" s="674">
        <v>293.83600000000001</v>
      </c>
      <c r="G624" s="674">
        <v>295.84500000000003</v>
      </c>
      <c r="H624" s="115">
        <f t="shared" si="18"/>
        <v>1.0068371472522089</v>
      </c>
      <c r="I624" s="115">
        <f t="shared" si="19"/>
        <v>5250.5348999999997</v>
      </c>
    </row>
    <row r="625" spans="1:9" hidden="1">
      <c r="A625" s="115" t="s">
        <v>2996</v>
      </c>
      <c r="B625" s="115" t="s">
        <v>2997</v>
      </c>
      <c r="C625" s="115" t="s">
        <v>2998</v>
      </c>
      <c r="D625" s="115" t="s">
        <v>2965</v>
      </c>
      <c r="E625" s="115">
        <v>8060.8</v>
      </c>
      <c r="F625" s="674">
        <v>293.83600000000001</v>
      </c>
      <c r="G625" s="674">
        <v>295.84500000000003</v>
      </c>
      <c r="H625" s="115">
        <f t="shared" si="18"/>
        <v>1.0068371472522089</v>
      </c>
      <c r="I625" s="115">
        <f t="shared" si="19"/>
        <v>8115.9129000000003</v>
      </c>
    </row>
    <row r="626" spans="1:9" hidden="1">
      <c r="A626" s="115" t="s">
        <v>2999</v>
      </c>
      <c r="B626" s="115" t="s">
        <v>3000</v>
      </c>
      <c r="C626" s="115" t="s">
        <v>3001</v>
      </c>
      <c r="D626" s="115" t="s">
        <v>2965</v>
      </c>
      <c r="E626" s="115">
        <v>57393.599999999999</v>
      </c>
      <c r="F626" s="674">
        <v>293.83600000000001</v>
      </c>
      <c r="G626" s="674">
        <v>295.84500000000003</v>
      </c>
      <c r="H626" s="115">
        <f t="shared" si="18"/>
        <v>1.0068371472522089</v>
      </c>
      <c r="I626" s="115">
        <f t="shared" si="19"/>
        <v>57786.008500000004</v>
      </c>
    </row>
    <row r="627" spans="1:9" hidden="1">
      <c r="A627" s="115" t="s">
        <v>3002</v>
      </c>
      <c r="B627" s="115" t="s">
        <v>3003</v>
      </c>
      <c r="C627" s="115" t="s">
        <v>3004</v>
      </c>
      <c r="D627" s="115" t="s">
        <v>2965</v>
      </c>
      <c r="E627" s="115">
        <v>23705.439999999999</v>
      </c>
      <c r="F627" s="674">
        <v>293.83600000000001</v>
      </c>
      <c r="G627" s="674">
        <v>295.84500000000003</v>
      </c>
      <c r="H627" s="115">
        <f t="shared" si="18"/>
        <v>1.0068371472522089</v>
      </c>
      <c r="I627" s="115">
        <f t="shared" si="19"/>
        <v>23867.517599999999</v>
      </c>
    </row>
    <row r="628" spans="1:9" hidden="1">
      <c r="A628" s="115" t="s">
        <v>3005</v>
      </c>
      <c r="B628" s="115" t="s">
        <v>3006</v>
      </c>
      <c r="C628" s="115" t="s">
        <v>3007</v>
      </c>
      <c r="D628" s="115" t="s">
        <v>2965</v>
      </c>
      <c r="E628" s="115">
        <v>34936</v>
      </c>
      <c r="F628" s="674">
        <v>293.83600000000001</v>
      </c>
      <c r="G628" s="674">
        <v>295.84500000000003</v>
      </c>
      <c r="H628" s="115">
        <f t="shared" si="18"/>
        <v>1.0068371472522089</v>
      </c>
      <c r="I628" s="115">
        <f t="shared" si="19"/>
        <v>35174.8626</v>
      </c>
    </row>
    <row r="629" spans="1:9" hidden="1">
      <c r="A629" s="115" t="s">
        <v>3008</v>
      </c>
      <c r="B629" s="115" t="s">
        <v>3009</v>
      </c>
      <c r="C629" s="115" t="s">
        <v>3010</v>
      </c>
      <c r="D629" s="115" t="s">
        <v>2965</v>
      </c>
      <c r="E629" s="115">
        <v>49908.32</v>
      </c>
      <c r="F629" s="674">
        <v>293.83600000000001</v>
      </c>
      <c r="G629" s="674">
        <v>295.84500000000003</v>
      </c>
      <c r="H629" s="115">
        <f t="shared" si="18"/>
        <v>1.0068371472522089</v>
      </c>
      <c r="I629" s="115">
        <f t="shared" si="19"/>
        <v>50249.550499999998</v>
      </c>
    </row>
    <row r="630" spans="1:9" hidden="1">
      <c r="A630" s="115" t="s">
        <v>3011</v>
      </c>
      <c r="B630" s="115" t="s">
        <v>3012</v>
      </c>
      <c r="C630" s="115" t="s">
        <v>3013</v>
      </c>
      <c r="D630" s="115" t="s">
        <v>2965</v>
      </c>
      <c r="E630" s="115">
        <v>6471.52</v>
      </c>
      <c r="F630" s="674">
        <v>293.83600000000001</v>
      </c>
      <c r="G630" s="674">
        <v>295.84500000000003</v>
      </c>
      <c r="H630" s="115">
        <f t="shared" si="18"/>
        <v>1.0068371472522089</v>
      </c>
      <c r="I630" s="115">
        <f t="shared" si="19"/>
        <v>6515.7667000000001</v>
      </c>
    </row>
    <row r="631" spans="1:9" hidden="1">
      <c r="A631" s="115" t="s">
        <v>3014</v>
      </c>
      <c r="B631" s="115" t="s">
        <v>3015</v>
      </c>
      <c r="C631" s="115" t="s">
        <v>3016</v>
      </c>
      <c r="D631" s="115" t="s">
        <v>2965</v>
      </c>
      <c r="E631" s="115">
        <v>7395.52</v>
      </c>
      <c r="F631" s="674">
        <v>293.83600000000001</v>
      </c>
      <c r="G631" s="674">
        <v>295.84500000000003</v>
      </c>
      <c r="H631" s="115">
        <f t="shared" si="18"/>
        <v>1.0068371472522089</v>
      </c>
      <c r="I631" s="115">
        <f t="shared" si="19"/>
        <v>7446.0843000000004</v>
      </c>
    </row>
    <row r="632" spans="1:9" hidden="1">
      <c r="A632" s="115" t="s">
        <v>3017</v>
      </c>
      <c r="B632" s="115" t="s">
        <v>3018</v>
      </c>
      <c r="C632" s="115" t="s">
        <v>3019</v>
      </c>
      <c r="D632" s="115" t="s">
        <v>2965</v>
      </c>
      <c r="E632" s="115">
        <v>9245.2800000000007</v>
      </c>
      <c r="F632" s="674">
        <v>293.83600000000001</v>
      </c>
      <c r="G632" s="674">
        <v>295.84500000000003</v>
      </c>
      <c r="H632" s="115">
        <f t="shared" si="18"/>
        <v>1.0068371472522089</v>
      </c>
      <c r="I632" s="115">
        <f t="shared" si="19"/>
        <v>9308.4912999999997</v>
      </c>
    </row>
    <row r="633" spans="1:9" hidden="1">
      <c r="A633" s="115" t="s">
        <v>3020</v>
      </c>
      <c r="B633" s="115" t="s">
        <v>3021</v>
      </c>
      <c r="C633" s="115" t="s">
        <v>3022</v>
      </c>
      <c r="D633" s="115" t="s">
        <v>2965</v>
      </c>
      <c r="E633" s="115">
        <v>10787.04</v>
      </c>
      <c r="F633" s="674">
        <v>293.83600000000001</v>
      </c>
      <c r="G633" s="674">
        <v>295.84500000000003</v>
      </c>
      <c r="H633" s="115">
        <f t="shared" si="18"/>
        <v>1.0068371472522089</v>
      </c>
      <c r="I633" s="115">
        <f t="shared" si="19"/>
        <v>10860.792600000001</v>
      </c>
    </row>
    <row r="634" spans="1:9" hidden="1">
      <c r="A634" s="115" t="s">
        <v>3023</v>
      </c>
      <c r="B634" s="115" t="s">
        <v>3024</v>
      </c>
      <c r="C634" s="115" t="s">
        <v>3025</v>
      </c>
      <c r="D634" s="115" t="s">
        <v>2965</v>
      </c>
      <c r="E634" s="115">
        <v>12327.04</v>
      </c>
      <c r="F634" s="674">
        <v>293.83600000000001</v>
      </c>
      <c r="G634" s="674">
        <v>295.84500000000003</v>
      </c>
      <c r="H634" s="115">
        <f t="shared" si="18"/>
        <v>1.0068371472522089</v>
      </c>
      <c r="I634" s="115">
        <f t="shared" si="19"/>
        <v>12411.3218</v>
      </c>
    </row>
    <row r="635" spans="1:9" hidden="1">
      <c r="A635" s="115" t="s">
        <v>3026</v>
      </c>
      <c r="B635" s="115" t="s">
        <v>3027</v>
      </c>
      <c r="C635" s="115" t="s">
        <v>3028</v>
      </c>
      <c r="D635" s="115" t="s">
        <v>2965</v>
      </c>
      <c r="E635" s="115">
        <v>15408.8</v>
      </c>
      <c r="F635" s="674">
        <v>293.83600000000001</v>
      </c>
      <c r="G635" s="674">
        <v>295.84500000000003</v>
      </c>
      <c r="H635" s="115">
        <f t="shared" si="18"/>
        <v>1.0068371472522089</v>
      </c>
      <c r="I635" s="115">
        <f t="shared" si="19"/>
        <v>15514.1522</v>
      </c>
    </row>
    <row r="636" spans="1:9" hidden="1">
      <c r="A636" s="115" t="s">
        <v>3029</v>
      </c>
      <c r="B636" s="115" t="s">
        <v>3030</v>
      </c>
      <c r="C636" s="115" t="s">
        <v>3031</v>
      </c>
      <c r="D636" s="115" t="s">
        <v>2965</v>
      </c>
      <c r="E636" s="115">
        <v>38123.800000000003</v>
      </c>
      <c r="F636" s="674">
        <v>293.83600000000001</v>
      </c>
      <c r="G636" s="674">
        <v>295.84500000000003</v>
      </c>
      <c r="H636" s="115">
        <f t="shared" si="18"/>
        <v>1.0068371472522089</v>
      </c>
      <c r="I636" s="115">
        <f t="shared" si="19"/>
        <v>38384.457999999999</v>
      </c>
    </row>
    <row r="637" spans="1:9" hidden="1">
      <c r="A637" s="115" t="s">
        <v>3032</v>
      </c>
      <c r="B637" s="115" t="s">
        <v>3033</v>
      </c>
      <c r="C637" s="115" t="s">
        <v>3034</v>
      </c>
      <c r="D637" s="115" t="s">
        <v>2965</v>
      </c>
      <c r="E637" s="115">
        <v>67376.320000000007</v>
      </c>
      <c r="F637" s="674">
        <v>293.83600000000001</v>
      </c>
      <c r="G637" s="674">
        <v>295.84500000000003</v>
      </c>
      <c r="H637" s="115">
        <f t="shared" si="18"/>
        <v>1.0068371472522089</v>
      </c>
      <c r="I637" s="115">
        <f t="shared" si="19"/>
        <v>67836.981799999994</v>
      </c>
    </row>
    <row r="638" spans="1:9" hidden="1">
      <c r="A638" s="115" t="s">
        <v>3035</v>
      </c>
      <c r="B638" s="115" t="s">
        <v>3036</v>
      </c>
      <c r="C638" s="115" t="s">
        <v>3037</v>
      </c>
      <c r="D638" s="115" t="s">
        <v>2965</v>
      </c>
      <c r="E638" s="115">
        <v>9718.7199999999993</v>
      </c>
      <c r="F638" s="674">
        <v>293.83600000000001</v>
      </c>
      <c r="G638" s="674">
        <v>295.84500000000003</v>
      </c>
      <c r="H638" s="115">
        <f t="shared" si="18"/>
        <v>1.0068371472522089</v>
      </c>
      <c r="I638" s="115">
        <f t="shared" si="19"/>
        <v>9785.1682999999994</v>
      </c>
    </row>
    <row r="639" spans="1:9" hidden="1">
      <c r="A639" s="115" t="s">
        <v>3038</v>
      </c>
      <c r="B639" s="115" t="s">
        <v>3039</v>
      </c>
      <c r="C639" s="115" t="s">
        <v>3040</v>
      </c>
      <c r="D639" s="115" t="s">
        <v>2965</v>
      </c>
      <c r="E639" s="115">
        <v>11142.56</v>
      </c>
      <c r="F639" s="674">
        <v>293.83600000000001</v>
      </c>
      <c r="G639" s="674">
        <v>295.84500000000003</v>
      </c>
      <c r="H639" s="115">
        <f t="shared" si="18"/>
        <v>1.0068371472522089</v>
      </c>
      <c r="I639" s="115">
        <f t="shared" si="19"/>
        <v>11218.7433</v>
      </c>
    </row>
    <row r="640" spans="1:9" hidden="1">
      <c r="A640" s="115" t="s">
        <v>3041</v>
      </c>
      <c r="B640" s="115" t="s">
        <v>3042</v>
      </c>
      <c r="C640" s="115" t="s">
        <v>3043</v>
      </c>
      <c r="D640" s="115" t="s">
        <v>2965</v>
      </c>
      <c r="E640" s="115">
        <v>13986.72</v>
      </c>
      <c r="F640" s="674">
        <v>293.83600000000001</v>
      </c>
      <c r="G640" s="674">
        <v>295.84500000000003</v>
      </c>
      <c r="H640" s="115">
        <f t="shared" si="18"/>
        <v>1.0068371472522089</v>
      </c>
      <c r="I640" s="115">
        <f t="shared" si="19"/>
        <v>14082.3493</v>
      </c>
    </row>
    <row r="641" spans="1:9" hidden="1">
      <c r="A641" s="115" t="s">
        <v>3044</v>
      </c>
      <c r="B641" s="115" t="s">
        <v>3045</v>
      </c>
      <c r="C641" s="115" t="s">
        <v>3046</v>
      </c>
      <c r="D641" s="115" t="s">
        <v>2965</v>
      </c>
      <c r="E641" s="115">
        <v>13275.68</v>
      </c>
      <c r="F641" s="674">
        <v>293.83600000000001</v>
      </c>
      <c r="G641" s="674">
        <v>295.84500000000003</v>
      </c>
      <c r="H641" s="115">
        <f t="shared" si="18"/>
        <v>1.0068371472522089</v>
      </c>
      <c r="I641" s="115">
        <f t="shared" si="19"/>
        <v>13366.4478</v>
      </c>
    </row>
    <row r="642" spans="1:9" hidden="1">
      <c r="A642" s="115" t="s">
        <v>3047</v>
      </c>
      <c r="B642" s="115" t="s">
        <v>3048</v>
      </c>
      <c r="C642" s="115" t="s">
        <v>3049</v>
      </c>
      <c r="D642" s="115" t="s">
        <v>2965</v>
      </c>
      <c r="E642" s="115">
        <v>15171.2</v>
      </c>
      <c r="F642" s="674">
        <v>293.83600000000001</v>
      </c>
      <c r="G642" s="674">
        <v>295.84500000000003</v>
      </c>
      <c r="H642" s="115">
        <f t="shared" si="18"/>
        <v>1.0068371472522089</v>
      </c>
      <c r="I642" s="115">
        <f t="shared" si="19"/>
        <v>15274.9277</v>
      </c>
    </row>
    <row r="643" spans="1:9" hidden="1">
      <c r="A643" s="115" t="s">
        <v>3050</v>
      </c>
      <c r="B643" s="115" t="s">
        <v>3051</v>
      </c>
      <c r="C643" s="115" t="s">
        <v>3052</v>
      </c>
      <c r="D643" s="115" t="s">
        <v>2965</v>
      </c>
      <c r="E643" s="115">
        <v>18965.759999999998</v>
      </c>
      <c r="F643" s="674">
        <v>293.83600000000001</v>
      </c>
      <c r="G643" s="674">
        <v>295.84500000000003</v>
      </c>
      <c r="H643" s="115">
        <f t="shared" si="18"/>
        <v>1.0068371472522089</v>
      </c>
      <c r="I643" s="115">
        <f t="shared" si="19"/>
        <v>19095.431700000001</v>
      </c>
    </row>
    <row r="644" spans="1:9" hidden="1">
      <c r="A644" s="115" t="s">
        <v>3053</v>
      </c>
      <c r="B644" s="115" t="s">
        <v>3054</v>
      </c>
      <c r="C644" s="115" t="s">
        <v>3055</v>
      </c>
      <c r="D644" s="115" t="s">
        <v>2965</v>
      </c>
      <c r="E644" s="115">
        <v>4502.08</v>
      </c>
      <c r="F644" s="674">
        <v>293.83600000000001</v>
      </c>
      <c r="G644" s="674">
        <v>295.84500000000003</v>
      </c>
      <c r="H644" s="115">
        <f t="shared" si="18"/>
        <v>1.0068371472522089</v>
      </c>
      <c r="I644" s="115">
        <f t="shared" si="19"/>
        <v>4532.8613999999998</v>
      </c>
    </row>
    <row r="645" spans="1:9" hidden="1">
      <c r="A645" s="115" t="s">
        <v>3056</v>
      </c>
      <c r="B645" s="115" t="s">
        <v>3057</v>
      </c>
      <c r="C645" s="115" t="s">
        <v>3058</v>
      </c>
      <c r="D645" s="115" t="s">
        <v>2965</v>
      </c>
      <c r="E645" s="115">
        <v>11402.6</v>
      </c>
      <c r="F645" s="674">
        <v>293.83600000000001</v>
      </c>
      <c r="G645" s="674">
        <v>295.84500000000003</v>
      </c>
      <c r="H645" s="115">
        <f t="shared" ref="H645:H708" si="20">G645/F645</f>
        <v>1.0068371472522089</v>
      </c>
      <c r="I645" s="115">
        <f t="shared" ref="I645:I708" si="21">ROUND(H645*E645,4)</f>
        <v>11480.561299999999</v>
      </c>
    </row>
    <row r="646" spans="1:9" hidden="1">
      <c r="A646" s="115" t="s">
        <v>3059</v>
      </c>
      <c r="B646" s="115" t="s">
        <v>3060</v>
      </c>
      <c r="C646" s="115" t="s">
        <v>3061</v>
      </c>
      <c r="D646" s="115" t="s">
        <v>2965</v>
      </c>
      <c r="E646" s="115">
        <v>20150.240000000002</v>
      </c>
      <c r="F646" s="674">
        <v>293.83600000000001</v>
      </c>
      <c r="G646" s="674">
        <v>295.84500000000003</v>
      </c>
      <c r="H646" s="115">
        <f t="shared" si="20"/>
        <v>1.0068371472522089</v>
      </c>
      <c r="I646" s="115">
        <f t="shared" si="21"/>
        <v>20288.010200000001</v>
      </c>
    </row>
    <row r="647" spans="1:9" hidden="1">
      <c r="A647" s="115" t="s">
        <v>3062</v>
      </c>
      <c r="B647" s="115" t="s">
        <v>3063</v>
      </c>
      <c r="C647" s="115" t="s">
        <v>3064</v>
      </c>
      <c r="D647" s="115" t="s">
        <v>2965</v>
      </c>
      <c r="E647" s="115">
        <v>19767</v>
      </c>
      <c r="F647" s="674">
        <v>293.83600000000001</v>
      </c>
      <c r="G647" s="674">
        <v>295.84500000000003</v>
      </c>
      <c r="H647" s="115">
        <f t="shared" si="20"/>
        <v>1.0068371472522089</v>
      </c>
      <c r="I647" s="115">
        <f t="shared" si="21"/>
        <v>19902.1499</v>
      </c>
    </row>
    <row r="648" spans="1:9" hidden="1">
      <c r="A648" s="115" t="s">
        <v>3065</v>
      </c>
      <c r="B648" s="115" t="s">
        <v>3066</v>
      </c>
      <c r="C648" s="115" t="s">
        <v>3067</v>
      </c>
      <c r="D648" s="115" t="s">
        <v>2965</v>
      </c>
      <c r="E648" s="115">
        <v>34936</v>
      </c>
      <c r="F648" s="674">
        <v>293.83600000000001</v>
      </c>
      <c r="G648" s="674">
        <v>295.84500000000003</v>
      </c>
      <c r="H648" s="115">
        <f t="shared" si="20"/>
        <v>1.0068371472522089</v>
      </c>
      <c r="I648" s="115">
        <f t="shared" si="21"/>
        <v>35174.8626</v>
      </c>
    </row>
    <row r="649" spans="1:9" hidden="1">
      <c r="A649" s="115" t="s">
        <v>3068</v>
      </c>
      <c r="B649" s="115" t="s">
        <v>3069</v>
      </c>
      <c r="C649" s="115" t="s">
        <v>3070</v>
      </c>
      <c r="D649" s="115" t="s">
        <v>2965</v>
      </c>
      <c r="E649" s="115">
        <v>12073.6</v>
      </c>
      <c r="F649" s="674">
        <v>293.83600000000001</v>
      </c>
      <c r="G649" s="674">
        <v>295.84500000000003</v>
      </c>
      <c r="H649" s="115">
        <f t="shared" si="20"/>
        <v>1.0068371472522089</v>
      </c>
      <c r="I649" s="115">
        <f t="shared" si="21"/>
        <v>12156.148999999999</v>
      </c>
    </row>
    <row r="650" spans="1:9" hidden="1">
      <c r="A650" s="115" t="s">
        <v>3071</v>
      </c>
      <c r="B650" s="115" t="s">
        <v>3072</v>
      </c>
      <c r="C650" s="115" t="s">
        <v>3073</v>
      </c>
      <c r="D650" s="115" t="s">
        <v>2965</v>
      </c>
      <c r="E650" s="115">
        <v>21336.48</v>
      </c>
      <c r="F650" s="674">
        <v>293.83600000000001</v>
      </c>
      <c r="G650" s="674">
        <v>295.84500000000003</v>
      </c>
      <c r="H650" s="115">
        <f t="shared" si="20"/>
        <v>1.0068371472522089</v>
      </c>
      <c r="I650" s="115">
        <f t="shared" si="21"/>
        <v>21482.360700000001</v>
      </c>
    </row>
    <row r="651" spans="1:9" hidden="1">
      <c r="A651" s="115" t="s">
        <v>3074</v>
      </c>
      <c r="B651" s="115" t="s">
        <v>3075</v>
      </c>
      <c r="C651" s="115" t="s">
        <v>3076</v>
      </c>
      <c r="D651" s="115" t="s">
        <v>2038</v>
      </c>
      <c r="E651" s="115">
        <v>7.0324</v>
      </c>
      <c r="F651" s="674">
        <v>293.83600000000001</v>
      </c>
      <c r="G651" s="674">
        <v>295.84500000000003</v>
      </c>
      <c r="H651" s="115">
        <f t="shared" si="20"/>
        <v>1.0068371472522089</v>
      </c>
      <c r="I651" s="115">
        <f t="shared" si="21"/>
        <v>7.0804999999999998</v>
      </c>
    </row>
    <row r="652" spans="1:9" hidden="1">
      <c r="A652" s="115" t="s">
        <v>3077</v>
      </c>
      <c r="B652" s="115" t="s">
        <v>3078</v>
      </c>
      <c r="C652" s="115" t="s">
        <v>3079</v>
      </c>
      <c r="D652" s="115" t="s">
        <v>2038</v>
      </c>
      <c r="E652" s="115">
        <v>2.2524999999999999</v>
      </c>
      <c r="F652" s="674">
        <v>293.83600000000001</v>
      </c>
      <c r="G652" s="674">
        <v>295.84500000000003</v>
      </c>
      <c r="H652" s="115">
        <f t="shared" si="20"/>
        <v>1.0068371472522089</v>
      </c>
      <c r="I652" s="115">
        <f t="shared" si="21"/>
        <v>2.2679</v>
      </c>
    </row>
    <row r="653" spans="1:9" hidden="1">
      <c r="A653" s="115" t="s">
        <v>3080</v>
      </c>
      <c r="B653" s="115" t="s">
        <v>3081</v>
      </c>
      <c r="C653" s="115" t="s">
        <v>3082</v>
      </c>
      <c r="D653" s="115" t="s">
        <v>2038</v>
      </c>
      <c r="E653" s="115">
        <v>0.92379999999999995</v>
      </c>
      <c r="F653" s="674">
        <v>293.83600000000001</v>
      </c>
      <c r="G653" s="674">
        <v>295.84500000000003</v>
      </c>
      <c r="H653" s="115">
        <f t="shared" si="20"/>
        <v>1.0068371472522089</v>
      </c>
      <c r="I653" s="115">
        <f t="shared" si="21"/>
        <v>0.93010000000000004</v>
      </c>
    </row>
    <row r="654" spans="1:9" hidden="1">
      <c r="A654" s="115" t="s">
        <v>3083</v>
      </c>
      <c r="B654" s="115" t="s">
        <v>3084</v>
      </c>
      <c r="C654" s="115" t="s">
        <v>3085</v>
      </c>
      <c r="D654" s="115" t="s">
        <v>2038</v>
      </c>
      <c r="E654" s="115">
        <v>141.25470000000001</v>
      </c>
      <c r="F654" s="674">
        <v>293.83600000000001</v>
      </c>
      <c r="G654" s="674">
        <v>295.84500000000003</v>
      </c>
      <c r="H654" s="115">
        <f t="shared" si="20"/>
        <v>1.0068371472522089</v>
      </c>
      <c r="I654" s="115">
        <f t="shared" si="21"/>
        <v>142.22049999999999</v>
      </c>
    </row>
    <row r="655" spans="1:9" hidden="1">
      <c r="A655" s="115" t="s">
        <v>3086</v>
      </c>
      <c r="B655" s="115" t="s">
        <v>3087</v>
      </c>
      <c r="C655" s="115" t="s">
        <v>3088</v>
      </c>
      <c r="D655" s="115" t="s">
        <v>2038</v>
      </c>
      <c r="E655" s="115">
        <v>129.04560000000001</v>
      </c>
      <c r="F655" s="674">
        <v>293.83600000000001</v>
      </c>
      <c r="G655" s="674">
        <v>295.84500000000003</v>
      </c>
      <c r="H655" s="115">
        <f t="shared" si="20"/>
        <v>1.0068371472522089</v>
      </c>
      <c r="I655" s="115">
        <f t="shared" si="21"/>
        <v>129.92789999999999</v>
      </c>
    </row>
    <row r="656" spans="1:9" hidden="1">
      <c r="A656" s="115" t="s">
        <v>3089</v>
      </c>
      <c r="B656" s="115" t="s">
        <v>3090</v>
      </c>
      <c r="C656" s="115" t="s">
        <v>3091</v>
      </c>
      <c r="D656" s="115" t="s">
        <v>2038</v>
      </c>
      <c r="E656" s="115">
        <v>121.6892</v>
      </c>
      <c r="F656" s="674">
        <v>293.83600000000001</v>
      </c>
      <c r="G656" s="674">
        <v>295.84500000000003</v>
      </c>
      <c r="H656" s="115">
        <f t="shared" si="20"/>
        <v>1.0068371472522089</v>
      </c>
      <c r="I656" s="115">
        <f t="shared" si="21"/>
        <v>122.52119999999999</v>
      </c>
    </row>
    <row r="657" spans="1:9" hidden="1">
      <c r="A657" s="115" t="s">
        <v>3092</v>
      </c>
      <c r="B657" s="115" t="s">
        <v>3093</v>
      </c>
      <c r="C657" s="115" t="s">
        <v>3094</v>
      </c>
      <c r="D657" s="115" t="s">
        <v>2038</v>
      </c>
      <c r="E657" s="115">
        <v>111.27290000000001</v>
      </c>
      <c r="F657" s="674">
        <v>293.83600000000001</v>
      </c>
      <c r="G657" s="674">
        <v>295.84500000000003</v>
      </c>
      <c r="H657" s="115">
        <f t="shared" si="20"/>
        <v>1.0068371472522089</v>
      </c>
      <c r="I657" s="115">
        <f t="shared" si="21"/>
        <v>112.0337</v>
      </c>
    </row>
    <row r="658" spans="1:9" hidden="1">
      <c r="A658" s="115" t="s">
        <v>3095</v>
      </c>
      <c r="B658" s="115" t="s">
        <v>3096</v>
      </c>
      <c r="C658" s="115" t="s">
        <v>3097</v>
      </c>
      <c r="D658" s="115" t="s">
        <v>2038</v>
      </c>
      <c r="E658" s="115">
        <v>99.001900000000006</v>
      </c>
      <c r="F658" s="674">
        <v>293.83600000000001</v>
      </c>
      <c r="G658" s="674">
        <v>295.84500000000003</v>
      </c>
      <c r="H658" s="115">
        <f t="shared" si="20"/>
        <v>1.0068371472522089</v>
      </c>
      <c r="I658" s="115">
        <f t="shared" si="21"/>
        <v>99.678799999999995</v>
      </c>
    </row>
    <row r="659" spans="1:9" hidden="1">
      <c r="A659" s="115" t="s">
        <v>3098</v>
      </c>
      <c r="B659" s="115" t="s">
        <v>3099</v>
      </c>
      <c r="C659" s="115" t="s">
        <v>3100</v>
      </c>
      <c r="D659" s="115" t="s">
        <v>2038</v>
      </c>
      <c r="E659" s="115">
        <v>78.385599999999997</v>
      </c>
      <c r="F659" s="674">
        <v>293.83600000000001</v>
      </c>
      <c r="G659" s="674">
        <v>295.84500000000003</v>
      </c>
      <c r="H659" s="115">
        <f t="shared" si="20"/>
        <v>1.0068371472522089</v>
      </c>
      <c r="I659" s="115">
        <f t="shared" si="21"/>
        <v>78.921499999999995</v>
      </c>
    </row>
    <row r="660" spans="1:9" hidden="1">
      <c r="A660" s="115" t="s">
        <v>3101</v>
      </c>
      <c r="B660" s="115" t="s">
        <v>3102</v>
      </c>
      <c r="C660" s="115" t="s">
        <v>3103</v>
      </c>
      <c r="D660" s="115" t="s">
        <v>2038</v>
      </c>
      <c r="E660" s="115">
        <v>80.363699999999994</v>
      </c>
      <c r="F660" s="674">
        <v>293.83600000000001</v>
      </c>
      <c r="G660" s="674">
        <v>295.84500000000003</v>
      </c>
      <c r="H660" s="115">
        <f t="shared" si="20"/>
        <v>1.0068371472522089</v>
      </c>
      <c r="I660" s="115">
        <f t="shared" si="21"/>
        <v>80.913200000000003</v>
      </c>
    </row>
    <row r="661" spans="1:9" hidden="1">
      <c r="A661" s="115" t="s">
        <v>3104</v>
      </c>
      <c r="B661" s="115" t="s">
        <v>3105</v>
      </c>
      <c r="C661" s="115" t="s">
        <v>3106</v>
      </c>
      <c r="D661" s="115" t="s">
        <v>2038</v>
      </c>
      <c r="E661" s="115">
        <v>58.356400000000001</v>
      </c>
      <c r="F661" s="674">
        <v>293.83600000000001</v>
      </c>
      <c r="G661" s="674">
        <v>295.84500000000003</v>
      </c>
      <c r="H661" s="115">
        <f t="shared" si="20"/>
        <v>1.0068371472522089</v>
      </c>
      <c r="I661" s="115">
        <f t="shared" si="21"/>
        <v>58.755400000000002</v>
      </c>
    </row>
    <row r="662" spans="1:9" hidden="1">
      <c r="A662" s="115" t="s">
        <v>3107</v>
      </c>
      <c r="B662" s="115" t="s">
        <v>3108</v>
      </c>
      <c r="C662" s="115" t="s">
        <v>3109</v>
      </c>
      <c r="D662" s="115" t="s">
        <v>2038</v>
      </c>
      <c r="E662" s="115">
        <v>46.889200000000002</v>
      </c>
      <c r="F662" s="674">
        <v>293.83600000000001</v>
      </c>
      <c r="G662" s="674">
        <v>295.84500000000003</v>
      </c>
      <c r="H662" s="115">
        <f t="shared" si="20"/>
        <v>1.0068371472522089</v>
      </c>
      <c r="I662" s="115">
        <f t="shared" si="21"/>
        <v>47.209800000000001</v>
      </c>
    </row>
    <row r="663" spans="1:9" hidden="1">
      <c r="A663" s="115" t="s">
        <v>3110</v>
      </c>
      <c r="B663" s="115" t="s">
        <v>3111</v>
      </c>
      <c r="C663" s="115" t="s">
        <v>3112</v>
      </c>
      <c r="D663" s="115" t="s">
        <v>2038</v>
      </c>
      <c r="E663" s="115">
        <v>22.192799999999998</v>
      </c>
      <c r="F663" s="674">
        <v>293.83600000000001</v>
      </c>
      <c r="G663" s="674">
        <v>295.84500000000003</v>
      </c>
      <c r="H663" s="115">
        <f t="shared" si="20"/>
        <v>1.0068371472522089</v>
      </c>
      <c r="I663" s="115">
        <f t="shared" si="21"/>
        <v>22.3445</v>
      </c>
    </row>
    <row r="664" spans="1:9" hidden="1">
      <c r="A664" s="115" t="s">
        <v>3113</v>
      </c>
      <c r="B664" s="115" t="s">
        <v>3114</v>
      </c>
      <c r="C664" s="115" t="s">
        <v>3115</v>
      </c>
      <c r="D664" s="115" t="s">
        <v>2038</v>
      </c>
      <c r="E664" s="115">
        <v>15.3309</v>
      </c>
      <c r="F664" s="674">
        <v>293.83600000000001</v>
      </c>
      <c r="G664" s="674">
        <v>295.84500000000003</v>
      </c>
      <c r="H664" s="115">
        <f t="shared" si="20"/>
        <v>1.0068371472522089</v>
      </c>
      <c r="I664" s="115">
        <f t="shared" si="21"/>
        <v>15.435700000000001</v>
      </c>
    </row>
    <row r="665" spans="1:9" hidden="1">
      <c r="A665" s="115" t="s">
        <v>3116</v>
      </c>
      <c r="B665" s="115" t="s">
        <v>3117</v>
      </c>
      <c r="C665" s="115" t="s">
        <v>3118</v>
      </c>
      <c r="D665" s="115" t="s">
        <v>2038</v>
      </c>
      <c r="E665" s="115">
        <v>15.3309</v>
      </c>
      <c r="F665" s="674">
        <v>293.83600000000001</v>
      </c>
      <c r="G665" s="674">
        <v>295.84500000000003</v>
      </c>
      <c r="H665" s="115">
        <f t="shared" si="20"/>
        <v>1.0068371472522089</v>
      </c>
      <c r="I665" s="115">
        <f t="shared" si="21"/>
        <v>15.435700000000001</v>
      </c>
    </row>
    <row r="666" spans="1:9" hidden="1">
      <c r="A666" s="115" t="s">
        <v>3119</v>
      </c>
      <c r="B666" s="115" t="s">
        <v>3120</v>
      </c>
      <c r="C666" s="115" t="s">
        <v>3121</v>
      </c>
      <c r="D666" s="115" t="s">
        <v>2038</v>
      </c>
      <c r="E666" s="115">
        <v>75.2637</v>
      </c>
      <c r="F666" s="674">
        <v>293.83600000000001</v>
      </c>
      <c r="G666" s="674">
        <v>295.84500000000003</v>
      </c>
      <c r="H666" s="115">
        <f t="shared" si="20"/>
        <v>1.0068371472522089</v>
      </c>
      <c r="I666" s="115">
        <f t="shared" si="21"/>
        <v>75.778300000000002</v>
      </c>
    </row>
    <row r="667" spans="1:9" hidden="1">
      <c r="A667" s="115" t="s">
        <v>3122</v>
      </c>
      <c r="B667" s="115" t="s">
        <v>3123</v>
      </c>
      <c r="C667" s="115" t="s">
        <v>3124</v>
      </c>
      <c r="D667" s="115" t="s">
        <v>2038</v>
      </c>
      <c r="E667" s="115">
        <v>52.174599999999998</v>
      </c>
      <c r="F667" s="674">
        <v>293.83600000000001</v>
      </c>
      <c r="G667" s="674">
        <v>295.84500000000003</v>
      </c>
      <c r="H667" s="115">
        <f t="shared" si="20"/>
        <v>1.0068371472522089</v>
      </c>
      <c r="I667" s="115">
        <f t="shared" si="21"/>
        <v>52.531300000000002</v>
      </c>
    </row>
    <row r="668" spans="1:9" hidden="1">
      <c r="A668" s="115" t="s">
        <v>3125</v>
      </c>
      <c r="B668" s="115" t="s">
        <v>3126</v>
      </c>
      <c r="C668" s="115" t="s">
        <v>3127</v>
      </c>
      <c r="D668" s="115" t="s">
        <v>2038</v>
      </c>
      <c r="E668" s="115">
        <v>41.696399999999997</v>
      </c>
      <c r="F668" s="674">
        <v>293.83600000000001</v>
      </c>
      <c r="G668" s="674">
        <v>295.84500000000003</v>
      </c>
      <c r="H668" s="115">
        <f t="shared" si="20"/>
        <v>1.0068371472522089</v>
      </c>
      <c r="I668" s="115">
        <f t="shared" si="21"/>
        <v>41.981499999999997</v>
      </c>
    </row>
    <row r="669" spans="1:9" hidden="1">
      <c r="A669" s="115" t="s">
        <v>3128</v>
      </c>
      <c r="B669" s="115" t="s">
        <v>3129</v>
      </c>
      <c r="C669" s="115" t="s">
        <v>3130</v>
      </c>
      <c r="D669" s="115" t="s">
        <v>2038</v>
      </c>
      <c r="E669" s="115">
        <v>4.8836000000000004</v>
      </c>
      <c r="F669" s="674">
        <v>293.83600000000001</v>
      </c>
      <c r="G669" s="674">
        <v>295.84500000000003</v>
      </c>
      <c r="H669" s="115">
        <f t="shared" si="20"/>
        <v>1.0068371472522089</v>
      </c>
      <c r="I669" s="115">
        <f t="shared" si="21"/>
        <v>4.9169999999999998</v>
      </c>
    </row>
    <row r="670" spans="1:9" hidden="1">
      <c r="A670" s="115" t="s">
        <v>3131</v>
      </c>
      <c r="B670" s="115" t="s">
        <v>3132</v>
      </c>
      <c r="C670" s="115" t="s">
        <v>3133</v>
      </c>
      <c r="D670" s="115" t="s">
        <v>2038</v>
      </c>
      <c r="E670" s="115">
        <v>2.6890999999999998</v>
      </c>
      <c r="F670" s="674">
        <v>293.83600000000001</v>
      </c>
      <c r="G670" s="674">
        <v>295.84500000000003</v>
      </c>
      <c r="H670" s="115">
        <f t="shared" si="20"/>
        <v>1.0068371472522089</v>
      </c>
      <c r="I670" s="115">
        <f t="shared" si="21"/>
        <v>2.7075</v>
      </c>
    </row>
    <row r="671" spans="1:9" hidden="1">
      <c r="A671" s="115" t="s">
        <v>3134</v>
      </c>
      <c r="B671" s="115" t="s">
        <v>3135</v>
      </c>
      <c r="C671" s="115" t="s">
        <v>3136</v>
      </c>
      <c r="D671" s="115" t="s">
        <v>2038</v>
      </c>
      <c r="E671" s="115">
        <v>1.3290999999999999</v>
      </c>
      <c r="F671" s="674">
        <v>293.83600000000001</v>
      </c>
      <c r="G671" s="674">
        <v>295.84500000000003</v>
      </c>
      <c r="H671" s="115">
        <f t="shared" si="20"/>
        <v>1.0068371472522089</v>
      </c>
      <c r="I671" s="115">
        <f t="shared" si="21"/>
        <v>1.3382000000000001</v>
      </c>
    </row>
    <row r="672" spans="1:9" hidden="1">
      <c r="A672" s="115" t="s">
        <v>3137</v>
      </c>
      <c r="B672" s="115" t="s">
        <v>3138</v>
      </c>
      <c r="C672" s="115" t="s">
        <v>3139</v>
      </c>
      <c r="D672" s="115" t="s">
        <v>2038</v>
      </c>
      <c r="E672" s="115">
        <v>12.24</v>
      </c>
      <c r="F672" s="674">
        <v>293.83600000000001</v>
      </c>
      <c r="G672" s="674">
        <v>295.84500000000003</v>
      </c>
      <c r="H672" s="115">
        <f t="shared" si="20"/>
        <v>1.0068371472522089</v>
      </c>
      <c r="I672" s="115">
        <f t="shared" si="21"/>
        <v>12.323700000000001</v>
      </c>
    </row>
    <row r="673" spans="1:9" hidden="1">
      <c r="A673" s="115" t="s">
        <v>3140</v>
      </c>
      <c r="B673" s="115" t="s">
        <v>3141</v>
      </c>
      <c r="C673" s="115" t="s">
        <v>3142</v>
      </c>
      <c r="D673" s="115" t="s">
        <v>2038</v>
      </c>
      <c r="E673" s="115">
        <v>8.1908999999999992</v>
      </c>
      <c r="F673" s="674">
        <v>293.83600000000001</v>
      </c>
      <c r="G673" s="674">
        <v>295.84500000000003</v>
      </c>
      <c r="H673" s="115">
        <f t="shared" si="20"/>
        <v>1.0068371472522089</v>
      </c>
      <c r="I673" s="115">
        <f t="shared" si="21"/>
        <v>8.2469000000000001</v>
      </c>
    </row>
    <row r="674" spans="1:9" hidden="1">
      <c r="A674" s="115" t="s">
        <v>3143</v>
      </c>
      <c r="B674" s="115" t="s">
        <v>3144</v>
      </c>
      <c r="C674" s="115" t="s">
        <v>3145</v>
      </c>
      <c r="D674" s="115" t="s">
        <v>2038</v>
      </c>
      <c r="E674" s="115">
        <v>9.7673000000000005</v>
      </c>
      <c r="F674" s="674">
        <v>293.83600000000001</v>
      </c>
      <c r="G674" s="674">
        <v>295.84500000000003</v>
      </c>
      <c r="H674" s="115">
        <f t="shared" si="20"/>
        <v>1.0068371472522089</v>
      </c>
      <c r="I674" s="115">
        <f t="shared" si="21"/>
        <v>9.8340999999999994</v>
      </c>
    </row>
    <row r="675" spans="1:9" hidden="1">
      <c r="A675" s="115" t="s">
        <v>3146</v>
      </c>
      <c r="B675" s="115" t="s">
        <v>3147</v>
      </c>
      <c r="C675" s="115" t="s">
        <v>3148</v>
      </c>
      <c r="D675" s="115" t="s">
        <v>2038</v>
      </c>
      <c r="E675" s="115">
        <v>5.9964000000000004</v>
      </c>
      <c r="F675" s="674">
        <v>293.83600000000001</v>
      </c>
      <c r="G675" s="674">
        <v>295.84500000000003</v>
      </c>
      <c r="H675" s="115">
        <f t="shared" si="20"/>
        <v>1.0068371472522089</v>
      </c>
      <c r="I675" s="115">
        <f t="shared" si="21"/>
        <v>6.0373999999999999</v>
      </c>
    </row>
    <row r="676" spans="1:9" hidden="1">
      <c r="A676" s="115" t="s">
        <v>3149</v>
      </c>
      <c r="B676" s="115" t="s">
        <v>3150</v>
      </c>
      <c r="C676" s="115" t="s">
        <v>3151</v>
      </c>
      <c r="D676" s="115" t="s">
        <v>2038</v>
      </c>
      <c r="E676" s="115">
        <v>2.8435999999999999</v>
      </c>
      <c r="F676" s="674">
        <v>293.83600000000001</v>
      </c>
      <c r="G676" s="674">
        <v>295.84500000000003</v>
      </c>
      <c r="H676" s="115">
        <f t="shared" si="20"/>
        <v>1.0068371472522089</v>
      </c>
      <c r="I676" s="115">
        <f t="shared" si="21"/>
        <v>2.863</v>
      </c>
    </row>
    <row r="677" spans="1:9" hidden="1">
      <c r="A677" s="115" t="s">
        <v>3152</v>
      </c>
      <c r="B677" s="115" t="s">
        <v>3153</v>
      </c>
      <c r="C677" s="115" t="s">
        <v>3154</v>
      </c>
      <c r="D677" s="115" t="s">
        <v>2038</v>
      </c>
      <c r="E677" s="115">
        <v>1.4836</v>
      </c>
      <c r="F677" s="674">
        <v>293.83600000000001</v>
      </c>
      <c r="G677" s="674">
        <v>295.84500000000003</v>
      </c>
      <c r="H677" s="115">
        <f t="shared" si="20"/>
        <v>1.0068371472522089</v>
      </c>
      <c r="I677" s="115">
        <f t="shared" si="21"/>
        <v>1.4937</v>
      </c>
    </row>
    <row r="678" spans="1:9" hidden="1">
      <c r="A678" s="115" t="s">
        <v>3155</v>
      </c>
      <c r="B678" s="115" t="s">
        <v>3156</v>
      </c>
      <c r="C678" s="115" t="s">
        <v>3157</v>
      </c>
      <c r="D678" s="115" t="s">
        <v>2038</v>
      </c>
      <c r="E678" s="115">
        <v>1.6073</v>
      </c>
      <c r="F678" s="674">
        <v>293.83600000000001</v>
      </c>
      <c r="G678" s="674">
        <v>295.84500000000003</v>
      </c>
      <c r="H678" s="115">
        <f t="shared" si="20"/>
        <v>1.0068371472522089</v>
      </c>
      <c r="I678" s="115">
        <f t="shared" si="21"/>
        <v>1.6183000000000001</v>
      </c>
    </row>
    <row r="679" spans="1:9" hidden="1">
      <c r="A679" s="115" t="s">
        <v>3158</v>
      </c>
      <c r="B679" s="115" t="s">
        <v>3159</v>
      </c>
      <c r="C679" s="115" t="s">
        <v>3160</v>
      </c>
      <c r="D679" s="115" t="s">
        <v>2038</v>
      </c>
      <c r="E679" s="115">
        <v>0.80359999999999998</v>
      </c>
      <c r="F679" s="674">
        <v>293.83600000000001</v>
      </c>
      <c r="G679" s="674">
        <v>295.84500000000003</v>
      </c>
      <c r="H679" s="115">
        <f t="shared" si="20"/>
        <v>1.0068371472522089</v>
      </c>
      <c r="I679" s="115">
        <f t="shared" si="21"/>
        <v>0.80910000000000004</v>
      </c>
    </row>
    <row r="680" spans="1:9" hidden="1">
      <c r="A680" s="115" t="s">
        <v>3161</v>
      </c>
      <c r="B680" s="115" t="s">
        <v>3162</v>
      </c>
      <c r="C680" s="115" t="s">
        <v>3163</v>
      </c>
      <c r="D680" s="115" t="s">
        <v>2038</v>
      </c>
      <c r="E680" s="115">
        <v>4.8836000000000004</v>
      </c>
      <c r="F680" s="674">
        <v>293.83600000000001</v>
      </c>
      <c r="G680" s="674">
        <v>295.84500000000003</v>
      </c>
      <c r="H680" s="115">
        <f t="shared" si="20"/>
        <v>1.0068371472522089</v>
      </c>
      <c r="I680" s="115">
        <f t="shared" si="21"/>
        <v>4.9169999999999998</v>
      </c>
    </row>
    <row r="681" spans="1:9" hidden="1">
      <c r="A681" s="115" t="s">
        <v>3164</v>
      </c>
      <c r="B681" s="115" t="s">
        <v>3165</v>
      </c>
      <c r="C681" s="115" t="s">
        <v>3166</v>
      </c>
      <c r="D681" s="115" t="s">
        <v>2038</v>
      </c>
      <c r="E681" s="115">
        <v>2.6890999999999998</v>
      </c>
      <c r="F681" s="674">
        <v>293.83600000000001</v>
      </c>
      <c r="G681" s="674">
        <v>295.84500000000003</v>
      </c>
      <c r="H681" s="115">
        <f t="shared" si="20"/>
        <v>1.0068371472522089</v>
      </c>
      <c r="I681" s="115">
        <f t="shared" si="21"/>
        <v>2.7075</v>
      </c>
    </row>
    <row r="682" spans="1:9" hidden="1">
      <c r="A682" s="115" t="s">
        <v>3167</v>
      </c>
      <c r="B682" s="115" t="s">
        <v>3168</v>
      </c>
      <c r="C682" s="115" t="s">
        <v>3169</v>
      </c>
      <c r="D682" s="115" t="s">
        <v>2038</v>
      </c>
      <c r="E682" s="115">
        <v>1.3290999999999999</v>
      </c>
      <c r="F682" s="674">
        <v>293.83600000000001</v>
      </c>
      <c r="G682" s="674">
        <v>295.84500000000003</v>
      </c>
      <c r="H682" s="115">
        <f t="shared" si="20"/>
        <v>1.0068371472522089</v>
      </c>
      <c r="I682" s="115">
        <f t="shared" si="21"/>
        <v>1.3382000000000001</v>
      </c>
    </row>
    <row r="683" spans="1:9" hidden="1">
      <c r="A683" s="115" t="s">
        <v>3170</v>
      </c>
      <c r="B683" s="115" t="s">
        <v>3171</v>
      </c>
      <c r="C683" s="115" t="s">
        <v>3172</v>
      </c>
      <c r="D683" s="115" t="s">
        <v>2038</v>
      </c>
      <c r="E683" s="115">
        <v>12.24</v>
      </c>
      <c r="F683" s="674">
        <v>293.83600000000001</v>
      </c>
      <c r="G683" s="674">
        <v>295.84500000000003</v>
      </c>
      <c r="H683" s="115">
        <f t="shared" si="20"/>
        <v>1.0068371472522089</v>
      </c>
      <c r="I683" s="115">
        <f t="shared" si="21"/>
        <v>12.323700000000001</v>
      </c>
    </row>
    <row r="684" spans="1:9" hidden="1">
      <c r="A684" s="115" t="s">
        <v>3173</v>
      </c>
      <c r="B684" s="115" t="s">
        <v>3174</v>
      </c>
      <c r="C684" s="115" t="s">
        <v>3175</v>
      </c>
      <c r="D684" s="115" t="s">
        <v>2038</v>
      </c>
      <c r="E684" s="115">
        <v>8.1908999999999992</v>
      </c>
      <c r="F684" s="674">
        <v>293.83600000000001</v>
      </c>
      <c r="G684" s="674">
        <v>295.84500000000003</v>
      </c>
      <c r="H684" s="115">
        <f t="shared" si="20"/>
        <v>1.0068371472522089</v>
      </c>
      <c r="I684" s="115">
        <f t="shared" si="21"/>
        <v>8.2469000000000001</v>
      </c>
    </row>
    <row r="685" spans="1:9" hidden="1">
      <c r="A685" s="115" t="s">
        <v>3176</v>
      </c>
      <c r="B685" s="115" t="s">
        <v>3177</v>
      </c>
      <c r="C685" s="115" t="s">
        <v>3178</v>
      </c>
      <c r="D685" s="115" t="s">
        <v>2038</v>
      </c>
      <c r="E685" s="115">
        <v>9.7673000000000005</v>
      </c>
      <c r="F685" s="674">
        <v>293.83600000000001</v>
      </c>
      <c r="G685" s="674">
        <v>295.84500000000003</v>
      </c>
      <c r="H685" s="115">
        <f t="shared" si="20"/>
        <v>1.0068371472522089</v>
      </c>
      <c r="I685" s="115">
        <f t="shared" si="21"/>
        <v>9.8340999999999994</v>
      </c>
    </row>
    <row r="686" spans="1:9" hidden="1">
      <c r="A686" s="115" t="s">
        <v>3179</v>
      </c>
      <c r="B686" s="115" t="s">
        <v>3180</v>
      </c>
      <c r="C686" s="115" t="s">
        <v>3181</v>
      </c>
      <c r="D686" s="115" t="s">
        <v>2038</v>
      </c>
      <c r="E686" s="115">
        <v>5.9964000000000004</v>
      </c>
      <c r="F686" s="674">
        <v>293.83600000000001</v>
      </c>
      <c r="G686" s="674">
        <v>295.84500000000003</v>
      </c>
      <c r="H686" s="115">
        <f t="shared" si="20"/>
        <v>1.0068371472522089</v>
      </c>
      <c r="I686" s="115">
        <f t="shared" si="21"/>
        <v>6.0373999999999999</v>
      </c>
    </row>
    <row r="687" spans="1:9" hidden="1">
      <c r="A687" s="115" t="s">
        <v>3182</v>
      </c>
      <c r="B687" s="115" t="s">
        <v>3183</v>
      </c>
      <c r="C687" s="115" t="s">
        <v>3184</v>
      </c>
      <c r="D687" s="115" t="s">
        <v>2038</v>
      </c>
      <c r="E687" s="115">
        <v>2.8435999999999999</v>
      </c>
      <c r="F687" s="674">
        <v>293.83600000000001</v>
      </c>
      <c r="G687" s="674">
        <v>295.84500000000003</v>
      </c>
      <c r="H687" s="115">
        <f t="shared" si="20"/>
        <v>1.0068371472522089</v>
      </c>
      <c r="I687" s="115">
        <f t="shared" si="21"/>
        <v>2.863</v>
      </c>
    </row>
    <row r="688" spans="1:9" hidden="1">
      <c r="A688" s="115" t="s">
        <v>3185</v>
      </c>
      <c r="B688" s="115" t="s">
        <v>3186</v>
      </c>
      <c r="C688" s="115" t="s">
        <v>3187</v>
      </c>
      <c r="D688" s="115" t="s">
        <v>2038</v>
      </c>
      <c r="E688" s="115">
        <v>1.4836</v>
      </c>
      <c r="F688" s="674">
        <v>293.83600000000001</v>
      </c>
      <c r="G688" s="674">
        <v>295.84500000000003</v>
      </c>
      <c r="H688" s="115">
        <f t="shared" si="20"/>
        <v>1.0068371472522089</v>
      </c>
      <c r="I688" s="115">
        <f t="shared" si="21"/>
        <v>1.4937</v>
      </c>
    </row>
    <row r="689" spans="1:9" hidden="1">
      <c r="A689" s="115" t="s">
        <v>3188</v>
      </c>
      <c r="B689" s="115" t="s">
        <v>3189</v>
      </c>
      <c r="C689" s="115" t="s">
        <v>3190</v>
      </c>
      <c r="D689" s="115" t="s">
        <v>2038</v>
      </c>
      <c r="E689" s="115">
        <v>1.6073</v>
      </c>
      <c r="F689" s="674">
        <v>293.83600000000001</v>
      </c>
      <c r="G689" s="674">
        <v>295.84500000000003</v>
      </c>
      <c r="H689" s="115">
        <f t="shared" si="20"/>
        <v>1.0068371472522089</v>
      </c>
      <c r="I689" s="115">
        <f t="shared" si="21"/>
        <v>1.6183000000000001</v>
      </c>
    </row>
    <row r="690" spans="1:9" hidden="1">
      <c r="A690" s="115" t="s">
        <v>3191</v>
      </c>
      <c r="B690" s="115" t="s">
        <v>3192</v>
      </c>
      <c r="C690" s="115" t="s">
        <v>3193</v>
      </c>
      <c r="D690" s="115" t="s">
        <v>2038</v>
      </c>
      <c r="E690" s="115">
        <v>0.80359999999999998</v>
      </c>
      <c r="F690" s="674">
        <v>293.83600000000001</v>
      </c>
      <c r="G690" s="674">
        <v>295.84500000000003</v>
      </c>
      <c r="H690" s="115">
        <f t="shared" si="20"/>
        <v>1.0068371472522089</v>
      </c>
      <c r="I690" s="115">
        <f t="shared" si="21"/>
        <v>0.80910000000000004</v>
      </c>
    </row>
    <row r="691" spans="1:9" hidden="1">
      <c r="A691" s="115" t="s">
        <v>3194</v>
      </c>
      <c r="B691" s="115" t="s">
        <v>3195</v>
      </c>
      <c r="C691" s="115" t="s">
        <v>3196</v>
      </c>
      <c r="D691" s="115" t="s">
        <v>2038</v>
      </c>
      <c r="E691" s="115">
        <v>2.6890999999999998</v>
      </c>
      <c r="F691" s="674">
        <v>293.83600000000001</v>
      </c>
      <c r="G691" s="674">
        <v>295.84500000000003</v>
      </c>
      <c r="H691" s="115">
        <f t="shared" si="20"/>
        <v>1.0068371472522089</v>
      </c>
      <c r="I691" s="115">
        <f t="shared" si="21"/>
        <v>2.7075</v>
      </c>
    </row>
    <row r="692" spans="1:9" hidden="1">
      <c r="A692" s="115" t="s">
        <v>3197</v>
      </c>
      <c r="B692" s="115" t="s">
        <v>3198</v>
      </c>
      <c r="C692" s="115" t="s">
        <v>3199</v>
      </c>
      <c r="D692" s="115" t="s">
        <v>2038</v>
      </c>
      <c r="E692" s="115">
        <v>1.3290999999999999</v>
      </c>
      <c r="F692" s="674">
        <v>293.83600000000001</v>
      </c>
      <c r="G692" s="674">
        <v>295.84500000000003</v>
      </c>
      <c r="H692" s="115">
        <f t="shared" si="20"/>
        <v>1.0068371472522089</v>
      </c>
      <c r="I692" s="115">
        <f t="shared" si="21"/>
        <v>1.3382000000000001</v>
      </c>
    </row>
    <row r="693" spans="1:9" hidden="1">
      <c r="A693" s="115" t="s">
        <v>3200</v>
      </c>
      <c r="B693" s="115" t="s">
        <v>3201</v>
      </c>
      <c r="C693" s="115" t="s">
        <v>3202</v>
      </c>
      <c r="D693" s="115" t="s">
        <v>2038</v>
      </c>
      <c r="E693" s="115">
        <v>4.5126999999999997</v>
      </c>
      <c r="F693" s="674">
        <v>293.83600000000001</v>
      </c>
      <c r="G693" s="674">
        <v>295.84500000000003</v>
      </c>
      <c r="H693" s="115">
        <f t="shared" si="20"/>
        <v>1.0068371472522089</v>
      </c>
      <c r="I693" s="115">
        <f t="shared" si="21"/>
        <v>4.5435999999999996</v>
      </c>
    </row>
    <row r="694" spans="1:9" hidden="1">
      <c r="A694" s="115" t="s">
        <v>3203</v>
      </c>
      <c r="B694" s="115" t="s">
        <v>3204</v>
      </c>
      <c r="C694" s="115" t="s">
        <v>3205</v>
      </c>
      <c r="D694" s="115" t="s">
        <v>2038</v>
      </c>
      <c r="E694" s="115">
        <v>9.7673000000000005</v>
      </c>
      <c r="F694" s="674">
        <v>293.83600000000001</v>
      </c>
      <c r="G694" s="674">
        <v>295.84500000000003</v>
      </c>
      <c r="H694" s="115">
        <f t="shared" si="20"/>
        <v>1.0068371472522089</v>
      </c>
      <c r="I694" s="115">
        <f t="shared" si="21"/>
        <v>9.8340999999999994</v>
      </c>
    </row>
    <row r="695" spans="1:9" hidden="1">
      <c r="A695" s="115" t="s">
        <v>3206</v>
      </c>
      <c r="B695" s="115" t="s">
        <v>3207</v>
      </c>
      <c r="C695" s="115" t="s">
        <v>3208</v>
      </c>
      <c r="D695" s="115" t="s">
        <v>2038</v>
      </c>
      <c r="E695" s="115">
        <v>4.8836000000000004</v>
      </c>
      <c r="F695" s="674">
        <v>293.83600000000001</v>
      </c>
      <c r="G695" s="674">
        <v>295.84500000000003</v>
      </c>
      <c r="H695" s="115">
        <f t="shared" si="20"/>
        <v>1.0068371472522089</v>
      </c>
      <c r="I695" s="115">
        <f t="shared" si="21"/>
        <v>4.9169999999999998</v>
      </c>
    </row>
    <row r="696" spans="1:9" hidden="1">
      <c r="A696" s="115" t="s">
        <v>3209</v>
      </c>
      <c r="B696" s="115" t="s">
        <v>3210</v>
      </c>
      <c r="C696" s="115" t="s">
        <v>3211</v>
      </c>
      <c r="D696" s="115" t="s">
        <v>2038</v>
      </c>
      <c r="E696" s="115">
        <v>2.8435999999999999</v>
      </c>
      <c r="F696" s="674">
        <v>293.83600000000001</v>
      </c>
      <c r="G696" s="674">
        <v>295.84500000000003</v>
      </c>
      <c r="H696" s="115">
        <f t="shared" si="20"/>
        <v>1.0068371472522089</v>
      </c>
      <c r="I696" s="115">
        <f t="shared" si="21"/>
        <v>2.863</v>
      </c>
    </row>
    <row r="697" spans="1:9" hidden="1">
      <c r="A697" s="115" t="s">
        <v>3212</v>
      </c>
      <c r="B697" s="115" t="s">
        <v>3213</v>
      </c>
      <c r="C697" s="115" t="s">
        <v>3214</v>
      </c>
      <c r="D697" s="115" t="s">
        <v>2038</v>
      </c>
      <c r="E697" s="115">
        <v>1.4836</v>
      </c>
      <c r="F697" s="674">
        <v>293.83600000000001</v>
      </c>
      <c r="G697" s="674">
        <v>295.84500000000003</v>
      </c>
      <c r="H697" s="115">
        <f t="shared" si="20"/>
        <v>1.0068371472522089</v>
      </c>
      <c r="I697" s="115">
        <f t="shared" si="21"/>
        <v>1.4937</v>
      </c>
    </row>
    <row r="698" spans="1:9" hidden="1">
      <c r="A698" s="115" t="s">
        <v>3215</v>
      </c>
      <c r="B698" s="115" t="s">
        <v>3216</v>
      </c>
      <c r="C698" s="115" t="s">
        <v>3217</v>
      </c>
      <c r="D698" s="115" t="s">
        <v>2038</v>
      </c>
      <c r="E698" s="115">
        <v>1.6073</v>
      </c>
      <c r="F698" s="674">
        <v>293.83600000000001</v>
      </c>
      <c r="G698" s="674">
        <v>295.84500000000003</v>
      </c>
      <c r="H698" s="115">
        <f t="shared" si="20"/>
        <v>1.0068371472522089</v>
      </c>
      <c r="I698" s="115">
        <f t="shared" si="21"/>
        <v>1.6183000000000001</v>
      </c>
    </row>
    <row r="699" spans="1:9" hidden="1">
      <c r="A699" s="115" t="s">
        <v>3218</v>
      </c>
      <c r="B699" s="115" t="s">
        <v>3219</v>
      </c>
      <c r="C699" s="115" t="s">
        <v>3217</v>
      </c>
      <c r="D699" s="115" t="s">
        <v>2038</v>
      </c>
      <c r="E699" s="115">
        <v>0.80359999999999998</v>
      </c>
      <c r="F699" s="674">
        <v>293.83600000000001</v>
      </c>
      <c r="G699" s="674">
        <v>295.84500000000003</v>
      </c>
      <c r="H699" s="115">
        <f t="shared" si="20"/>
        <v>1.0068371472522089</v>
      </c>
      <c r="I699" s="115">
        <f t="shared" si="21"/>
        <v>0.80910000000000004</v>
      </c>
    </row>
    <row r="700" spans="1:9" hidden="1">
      <c r="A700" s="115" t="s">
        <v>3220</v>
      </c>
      <c r="B700" s="115" t="s">
        <v>3221</v>
      </c>
      <c r="C700" s="115" t="s">
        <v>3222</v>
      </c>
      <c r="D700" s="115" t="s">
        <v>2038</v>
      </c>
      <c r="E700" s="115">
        <v>2.6890999999999998</v>
      </c>
      <c r="F700" s="674">
        <v>293.83600000000001</v>
      </c>
      <c r="G700" s="674">
        <v>295.84500000000003</v>
      </c>
      <c r="H700" s="115">
        <f t="shared" si="20"/>
        <v>1.0068371472522089</v>
      </c>
      <c r="I700" s="115">
        <f t="shared" si="21"/>
        <v>2.7075</v>
      </c>
    </row>
    <row r="701" spans="1:9" hidden="1">
      <c r="A701" s="115" t="s">
        <v>3223</v>
      </c>
      <c r="B701" s="115" t="s">
        <v>3224</v>
      </c>
      <c r="C701" s="115" t="s">
        <v>3225</v>
      </c>
      <c r="D701" s="115" t="s">
        <v>2038</v>
      </c>
      <c r="E701" s="115">
        <v>1.3290999999999999</v>
      </c>
      <c r="F701" s="674">
        <v>293.83600000000001</v>
      </c>
      <c r="G701" s="674">
        <v>295.84500000000003</v>
      </c>
      <c r="H701" s="115">
        <f t="shared" si="20"/>
        <v>1.0068371472522089</v>
      </c>
      <c r="I701" s="115">
        <f t="shared" si="21"/>
        <v>1.3382000000000001</v>
      </c>
    </row>
    <row r="702" spans="1:9" hidden="1">
      <c r="A702" s="115" t="s">
        <v>3226</v>
      </c>
      <c r="B702" s="115" t="s">
        <v>3227</v>
      </c>
      <c r="C702" s="115" t="s">
        <v>3228</v>
      </c>
      <c r="D702" s="115" t="s">
        <v>2038</v>
      </c>
      <c r="E702" s="115">
        <v>4.5126999999999997</v>
      </c>
      <c r="F702" s="674">
        <v>293.83600000000001</v>
      </c>
      <c r="G702" s="674">
        <v>295.84500000000003</v>
      </c>
      <c r="H702" s="115">
        <f t="shared" si="20"/>
        <v>1.0068371472522089</v>
      </c>
      <c r="I702" s="115">
        <f t="shared" si="21"/>
        <v>4.5435999999999996</v>
      </c>
    </row>
    <row r="703" spans="1:9" hidden="1">
      <c r="A703" s="115" t="s">
        <v>3229</v>
      </c>
      <c r="B703" s="115" t="s">
        <v>3230</v>
      </c>
      <c r="C703" s="115" t="s">
        <v>3231</v>
      </c>
      <c r="D703" s="115" t="s">
        <v>2038</v>
      </c>
      <c r="E703" s="115">
        <v>9.7673000000000005</v>
      </c>
      <c r="F703" s="674">
        <v>293.83600000000001</v>
      </c>
      <c r="G703" s="674">
        <v>295.84500000000003</v>
      </c>
      <c r="H703" s="115">
        <f t="shared" si="20"/>
        <v>1.0068371472522089</v>
      </c>
      <c r="I703" s="115">
        <f t="shared" si="21"/>
        <v>9.8340999999999994</v>
      </c>
    </row>
    <row r="704" spans="1:9" hidden="1">
      <c r="A704" s="115" t="s">
        <v>3232</v>
      </c>
      <c r="B704" s="115" t="s">
        <v>3233</v>
      </c>
      <c r="C704" s="115" t="s">
        <v>3234</v>
      </c>
      <c r="D704" s="115" t="s">
        <v>2038</v>
      </c>
      <c r="E704" s="115">
        <v>4.8836000000000004</v>
      </c>
      <c r="F704" s="674">
        <v>293.83600000000001</v>
      </c>
      <c r="G704" s="674">
        <v>295.84500000000003</v>
      </c>
      <c r="H704" s="115">
        <f t="shared" si="20"/>
        <v>1.0068371472522089</v>
      </c>
      <c r="I704" s="115">
        <f t="shared" si="21"/>
        <v>4.9169999999999998</v>
      </c>
    </row>
    <row r="705" spans="1:9" hidden="1">
      <c r="A705" s="115" t="s">
        <v>3235</v>
      </c>
      <c r="B705" s="115" t="s">
        <v>3236</v>
      </c>
      <c r="C705" s="115" t="s">
        <v>3237</v>
      </c>
      <c r="D705" s="115" t="s">
        <v>2038</v>
      </c>
      <c r="E705" s="115">
        <v>2.8435999999999999</v>
      </c>
      <c r="F705" s="674">
        <v>293.83600000000001</v>
      </c>
      <c r="G705" s="674">
        <v>295.84500000000003</v>
      </c>
      <c r="H705" s="115">
        <f t="shared" si="20"/>
        <v>1.0068371472522089</v>
      </c>
      <c r="I705" s="115">
        <f t="shared" si="21"/>
        <v>2.863</v>
      </c>
    </row>
    <row r="706" spans="1:9" hidden="1">
      <c r="A706" s="115" t="s">
        <v>3238</v>
      </c>
      <c r="B706" s="115" t="s">
        <v>3239</v>
      </c>
      <c r="C706" s="115" t="s">
        <v>3240</v>
      </c>
      <c r="D706" s="115" t="s">
        <v>2038</v>
      </c>
      <c r="E706" s="115">
        <v>1.4836</v>
      </c>
      <c r="F706" s="674">
        <v>293.83600000000001</v>
      </c>
      <c r="G706" s="674">
        <v>295.84500000000003</v>
      </c>
      <c r="H706" s="115">
        <f t="shared" si="20"/>
        <v>1.0068371472522089</v>
      </c>
      <c r="I706" s="115">
        <f t="shared" si="21"/>
        <v>1.4937</v>
      </c>
    </row>
    <row r="707" spans="1:9" hidden="1">
      <c r="A707" s="115" t="s">
        <v>3241</v>
      </c>
      <c r="B707" s="115" t="s">
        <v>3242</v>
      </c>
      <c r="C707" s="115" t="s">
        <v>3243</v>
      </c>
      <c r="D707" s="115" t="s">
        <v>2038</v>
      </c>
      <c r="E707" s="115">
        <v>1.6073</v>
      </c>
      <c r="F707" s="674">
        <v>293.83600000000001</v>
      </c>
      <c r="G707" s="674">
        <v>295.84500000000003</v>
      </c>
      <c r="H707" s="115">
        <f t="shared" si="20"/>
        <v>1.0068371472522089</v>
      </c>
      <c r="I707" s="115">
        <f t="shared" si="21"/>
        <v>1.6183000000000001</v>
      </c>
    </row>
    <row r="708" spans="1:9" hidden="1">
      <c r="A708" s="115" t="s">
        <v>3244</v>
      </c>
      <c r="B708" s="115" t="s">
        <v>3245</v>
      </c>
      <c r="C708" s="115" t="s">
        <v>3246</v>
      </c>
      <c r="D708" s="115" t="s">
        <v>2038</v>
      </c>
      <c r="E708" s="115">
        <v>0.80359999999999998</v>
      </c>
      <c r="F708" s="674">
        <v>293.83600000000001</v>
      </c>
      <c r="G708" s="674">
        <v>295.84500000000003</v>
      </c>
      <c r="H708" s="115">
        <f t="shared" si="20"/>
        <v>1.0068371472522089</v>
      </c>
      <c r="I708" s="115">
        <f t="shared" si="21"/>
        <v>0.80910000000000004</v>
      </c>
    </row>
    <row r="709" spans="1:9" hidden="1">
      <c r="A709" s="115" t="s">
        <v>3247</v>
      </c>
      <c r="B709" s="115" t="s">
        <v>3248</v>
      </c>
      <c r="C709" s="115" t="s">
        <v>3249</v>
      </c>
      <c r="D709" s="115" t="s">
        <v>2038</v>
      </c>
      <c r="E709" s="115">
        <v>2.6890999999999998</v>
      </c>
      <c r="F709" s="674">
        <v>293.83600000000001</v>
      </c>
      <c r="G709" s="674">
        <v>295.84500000000003</v>
      </c>
      <c r="H709" s="115">
        <f t="shared" ref="H709:H772" si="22">G709/F709</f>
        <v>1.0068371472522089</v>
      </c>
      <c r="I709" s="115">
        <f t="shared" ref="I709:I772" si="23">ROUND(H709*E709,4)</f>
        <v>2.7075</v>
      </c>
    </row>
    <row r="710" spans="1:9" hidden="1">
      <c r="A710" s="115" t="s">
        <v>3250</v>
      </c>
      <c r="B710" s="115" t="s">
        <v>3251</v>
      </c>
      <c r="C710" s="115" t="s">
        <v>3252</v>
      </c>
      <c r="D710" s="115" t="s">
        <v>2038</v>
      </c>
      <c r="E710" s="115">
        <v>2.4108999999999998</v>
      </c>
      <c r="F710" s="674">
        <v>293.83600000000001</v>
      </c>
      <c r="G710" s="674">
        <v>295.84500000000003</v>
      </c>
      <c r="H710" s="115">
        <f t="shared" si="22"/>
        <v>1.0068371472522089</v>
      </c>
      <c r="I710" s="115">
        <f t="shared" si="23"/>
        <v>2.4274</v>
      </c>
    </row>
    <row r="711" spans="1:9" hidden="1">
      <c r="A711" s="115" t="s">
        <v>3253</v>
      </c>
      <c r="B711" s="115" t="s">
        <v>3254</v>
      </c>
      <c r="C711" s="115" t="s">
        <v>3255</v>
      </c>
      <c r="D711" s="115" t="s">
        <v>2038</v>
      </c>
      <c r="E711" s="115">
        <v>6.8308999999999997</v>
      </c>
      <c r="F711" s="674">
        <v>293.83600000000001</v>
      </c>
      <c r="G711" s="674">
        <v>295.84500000000003</v>
      </c>
      <c r="H711" s="115">
        <f t="shared" si="22"/>
        <v>1.0068371472522089</v>
      </c>
      <c r="I711" s="115">
        <f t="shared" si="23"/>
        <v>6.8776000000000002</v>
      </c>
    </row>
    <row r="712" spans="1:9" hidden="1">
      <c r="A712" s="115" t="s">
        <v>3256</v>
      </c>
      <c r="B712" s="115" t="s">
        <v>3257</v>
      </c>
      <c r="C712" s="115" t="s">
        <v>3258</v>
      </c>
      <c r="D712" s="115" t="s">
        <v>2038</v>
      </c>
      <c r="E712" s="115">
        <v>6.1509</v>
      </c>
      <c r="F712" s="674">
        <v>293.83600000000001</v>
      </c>
      <c r="G712" s="674">
        <v>295.84500000000003</v>
      </c>
      <c r="H712" s="115">
        <f t="shared" si="22"/>
        <v>1.0068371472522089</v>
      </c>
      <c r="I712" s="115">
        <f t="shared" si="23"/>
        <v>6.1929999999999996</v>
      </c>
    </row>
    <row r="713" spans="1:9" hidden="1">
      <c r="A713" s="115" t="s">
        <v>3259</v>
      </c>
      <c r="B713" s="115" t="s">
        <v>3260</v>
      </c>
      <c r="C713" s="115" t="s">
        <v>3261</v>
      </c>
      <c r="D713" s="115" t="s">
        <v>2038</v>
      </c>
      <c r="E713" s="115">
        <v>6.8308999999999997</v>
      </c>
      <c r="F713" s="674">
        <v>293.83600000000001</v>
      </c>
      <c r="G713" s="674">
        <v>295.84500000000003</v>
      </c>
      <c r="H713" s="115">
        <f t="shared" si="22"/>
        <v>1.0068371472522089</v>
      </c>
      <c r="I713" s="115">
        <f t="shared" si="23"/>
        <v>6.8776000000000002</v>
      </c>
    </row>
    <row r="714" spans="1:9" hidden="1">
      <c r="A714" s="115" t="s">
        <v>3262</v>
      </c>
      <c r="B714" s="115" t="s">
        <v>3263</v>
      </c>
      <c r="C714" s="115" t="s">
        <v>3264</v>
      </c>
      <c r="D714" s="115" t="s">
        <v>2038</v>
      </c>
      <c r="E714" s="115">
        <v>2.8435999999999999</v>
      </c>
      <c r="F714" s="674">
        <v>293.83600000000001</v>
      </c>
      <c r="G714" s="674">
        <v>295.84500000000003</v>
      </c>
      <c r="H714" s="115">
        <f t="shared" si="22"/>
        <v>1.0068371472522089</v>
      </c>
      <c r="I714" s="115">
        <f t="shared" si="23"/>
        <v>2.863</v>
      </c>
    </row>
    <row r="715" spans="1:9" hidden="1">
      <c r="A715" s="115" t="s">
        <v>3265</v>
      </c>
      <c r="B715" s="115" t="s">
        <v>3266</v>
      </c>
      <c r="C715" s="115" t="s">
        <v>3267</v>
      </c>
      <c r="D715" s="115" t="s">
        <v>2038</v>
      </c>
      <c r="E715" s="115">
        <v>2.5655000000000001</v>
      </c>
      <c r="F715" s="674">
        <v>293.83600000000001</v>
      </c>
      <c r="G715" s="674">
        <v>295.84500000000003</v>
      </c>
      <c r="H715" s="115">
        <f t="shared" si="22"/>
        <v>1.0068371472522089</v>
      </c>
      <c r="I715" s="115">
        <f t="shared" si="23"/>
        <v>2.5830000000000002</v>
      </c>
    </row>
    <row r="716" spans="1:9" hidden="1">
      <c r="A716" s="115" t="s">
        <v>3268</v>
      </c>
      <c r="B716" s="115" t="s">
        <v>3269</v>
      </c>
      <c r="C716" s="115" t="s">
        <v>3270</v>
      </c>
      <c r="D716" s="115" t="s">
        <v>2038</v>
      </c>
      <c r="E716" s="115">
        <v>1.6073</v>
      </c>
      <c r="F716" s="674">
        <v>293.83600000000001</v>
      </c>
      <c r="G716" s="674">
        <v>295.84500000000003</v>
      </c>
      <c r="H716" s="115">
        <f t="shared" si="22"/>
        <v>1.0068371472522089</v>
      </c>
      <c r="I716" s="115">
        <f t="shared" si="23"/>
        <v>1.6183000000000001</v>
      </c>
    </row>
    <row r="717" spans="1:9" hidden="1">
      <c r="A717" s="115" t="s">
        <v>3271</v>
      </c>
      <c r="B717" s="115" t="s">
        <v>3272</v>
      </c>
      <c r="C717" s="115" t="s">
        <v>3273</v>
      </c>
      <c r="D717" s="115" t="s">
        <v>2038</v>
      </c>
      <c r="E717" s="115">
        <v>0.80359999999999998</v>
      </c>
      <c r="F717" s="674">
        <v>293.83600000000001</v>
      </c>
      <c r="G717" s="674">
        <v>295.84500000000003</v>
      </c>
      <c r="H717" s="115">
        <f t="shared" si="22"/>
        <v>1.0068371472522089</v>
      </c>
      <c r="I717" s="115">
        <f t="shared" si="23"/>
        <v>0.80910000000000004</v>
      </c>
    </row>
    <row r="718" spans="1:9" hidden="1">
      <c r="A718" s="115" t="s">
        <v>3274</v>
      </c>
      <c r="B718" s="115" t="s">
        <v>3275</v>
      </c>
      <c r="C718" s="115" t="s">
        <v>3276</v>
      </c>
      <c r="D718" s="115" t="s">
        <v>2038</v>
      </c>
      <c r="E718" s="115">
        <v>2.6890999999999998</v>
      </c>
      <c r="F718" s="674">
        <v>293.83600000000001</v>
      </c>
      <c r="G718" s="674">
        <v>295.84500000000003</v>
      </c>
      <c r="H718" s="115">
        <f t="shared" si="22"/>
        <v>1.0068371472522089</v>
      </c>
      <c r="I718" s="115">
        <f t="shared" si="23"/>
        <v>2.7075</v>
      </c>
    </row>
    <row r="719" spans="1:9" hidden="1">
      <c r="A719" s="115" t="s">
        <v>3277</v>
      </c>
      <c r="B719" s="115" t="s">
        <v>3278</v>
      </c>
      <c r="C719" s="115" t="s">
        <v>3279</v>
      </c>
      <c r="D719" s="115" t="s">
        <v>2038</v>
      </c>
      <c r="E719" s="115">
        <v>2.4108999999999998</v>
      </c>
      <c r="F719" s="674">
        <v>293.83600000000001</v>
      </c>
      <c r="G719" s="674">
        <v>295.84500000000003</v>
      </c>
      <c r="H719" s="115">
        <f t="shared" si="22"/>
        <v>1.0068371472522089</v>
      </c>
      <c r="I719" s="115">
        <f t="shared" si="23"/>
        <v>2.4274</v>
      </c>
    </row>
    <row r="720" spans="1:9" hidden="1">
      <c r="A720" s="115" t="s">
        <v>3280</v>
      </c>
      <c r="B720" s="115" t="s">
        <v>3281</v>
      </c>
      <c r="C720" s="115" t="s">
        <v>3282</v>
      </c>
      <c r="D720" s="115" t="s">
        <v>2038</v>
      </c>
      <c r="E720" s="115">
        <v>6.8308999999999997</v>
      </c>
      <c r="F720" s="674">
        <v>293.83600000000001</v>
      </c>
      <c r="G720" s="674">
        <v>295.84500000000003</v>
      </c>
      <c r="H720" s="115">
        <f t="shared" si="22"/>
        <v>1.0068371472522089</v>
      </c>
      <c r="I720" s="115">
        <f t="shared" si="23"/>
        <v>6.8776000000000002</v>
      </c>
    </row>
    <row r="721" spans="1:9" hidden="1">
      <c r="A721" s="115" t="s">
        <v>3283</v>
      </c>
      <c r="B721" s="115" t="s">
        <v>3284</v>
      </c>
      <c r="C721" s="115" t="s">
        <v>3285</v>
      </c>
      <c r="D721" s="115" t="s">
        <v>2038</v>
      </c>
      <c r="E721" s="115">
        <v>6.1509</v>
      </c>
      <c r="F721" s="674">
        <v>293.83600000000001</v>
      </c>
      <c r="G721" s="674">
        <v>295.84500000000003</v>
      </c>
      <c r="H721" s="115">
        <f t="shared" si="22"/>
        <v>1.0068371472522089</v>
      </c>
      <c r="I721" s="115">
        <f t="shared" si="23"/>
        <v>6.1929999999999996</v>
      </c>
    </row>
    <row r="722" spans="1:9" hidden="1">
      <c r="A722" s="115" t="s">
        <v>3286</v>
      </c>
      <c r="B722" s="115" t="s">
        <v>3287</v>
      </c>
      <c r="C722" s="115" t="s">
        <v>3288</v>
      </c>
      <c r="D722" s="115" t="s">
        <v>2038</v>
      </c>
      <c r="E722" s="115">
        <v>6.8308999999999997</v>
      </c>
      <c r="F722" s="674">
        <v>293.83600000000001</v>
      </c>
      <c r="G722" s="674">
        <v>295.84500000000003</v>
      </c>
      <c r="H722" s="115">
        <f t="shared" si="22"/>
        <v>1.0068371472522089</v>
      </c>
      <c r="I722" s="115">
        <f t="shared" si="23"/>
        <v>6.8776000000000002</v>
      </c>
    </row>
    <row r="723" spans="1:9" hidden="1">
      <c r="A723" s="115" t="s">
        <v>3289</v>
      </c>
      <c r="B723" s="115" t="s">
        <v>3290</v>
      </c>
      <c r="C723" s="115" t="s">
        <v>3291</v>
      </c>
      <c r="D723" s="115" t="s">
        <v>2038</v>
      </c>
      <c r="E723" s="115">
        <v>2.8435999999999999</v>
      </c>
      <c r="F723" s="674">
        <v>293.83600000000001</v>
      </c>
      <c r="G723" s="674">
        <v>295.84500000000003</v>
      </c>
      <c r="H723" s="115">
        <f t="shared" si="22"/>
        <v>1.0068371472522089</v>
      </c>
      <c r="I723" s="115">
        <f t="shared" si="23"/>
        <v>2.863</v>
      </c>
    </row>
    <row r="724" spans="1:9" hidden="1">
      <c r="A724" s="115" t="s">
        <v>3292</v>
      </c>
      <c r="B724" s="115" t="s">
        <v>3293</v>
      </c>
      <c r="C724" s="115" t="s">
        <v>3294</v>
      </c>
      <c r="D724" s="115" t="s">
        <v>2038</v>
      </c>
      <c r="E724" s="115">
        <v>2.5655000000000001</v>
      </c>
      <c r="F724" s="674">
        <v>293.83600000000001</v>
      </c>
      <c r="G724" s="674">
        <v>295.84500000000003</v>
      </c>
      <c r="H724" s="115">
        <f t="shared" si="22"/>
        <v>1.0068371472522089</v>
      </c>
      <c r="I724" s="115">
        <f t="shared" si="23"/>
        <v>2.5830000000000002</v>
      </c>
    </row>
    <row r="725" spans="1:9" hidden="1">
      <c r="A725" s="115" t="s">
        <v>3295</v>
      </c>
      <c r="B725" s="115" t="s">
        <v>3296</v>
      </c>
      <c r="C725" s="115" t="s">
        <v>3297</v>
      </c>
      <c r="D725" s="115" t="s">
        <v>2038</v>
      </c>
      <c r="E725" s="115">
        <v>1.6073</v>
      </c>
      <c r="F725" s="674">
        <v>293.83600000000001</v>
      </c>
      <c r="G725" s="674">
        <v>295.84500000000003</v>
      </c>
      <c r="H725" s="115">
        <f t="shared" si="22"/>
        <v>1.0068371472522089</v>
      </c>
      <c r="I725" s="115">
        <f t="shared" si="23"/>
        <v>1.6183000000000001</v>
      </c>
    </row>
    <row r="726" spans="1:9" hidden="1">
      <c r="A726" s="115" t="s">
        <v>3298</v>
      </c>
      <c r="B726" s="115" t="s">
        <v>3299</v>
      </c>
      <c r="C726" s="115" t="s">
        <v>3300</v>
      </c>
      <c r="D726" s="115" t="s">
        <v>2038</v>
      </c>
      <c r="E726" s="115">
        <v>0.80359999999999998</v>
      </c>
      <c r="F726" s="674">
        <v>293.83600000000001</v>
      </c>
      <c r="G726" s="674">
        <v>295.84500000000003</v>
      </c>
      <c r="H726" s="115">
        <f t="shared" si="22"/>
        <v>1.0068371472522089</v>
      </c>
      <c r="I726" s="115">
        <f t="shared" si="23"/>
        <v>0.80910000000000004</v>
      </c>
    </row>
    <row r="727" spans="1:9" hidden="1">
      <c r="A727" s="115" t="s">
        <v>3301</v>
      </c>
      <c r="B727" s="115" t="s">
        <v>3302</v>
      </c>
      <c r="C727" s="115" t="s">
        <v>3303</v>
      </c>
      <c r="D727" s="115" t="s">
        <v>2038</v>
      </c>
      <c r="E727" s="115">
        <v>4.8836000000000004</v>
      </c>
      <c r="F727" s="674">
        <v>293.83600000000001</v>
      </c>
      <c r="G727" s="674">
        <v>295.84500000000003</v>
      </c>
      <c r="H727" s="115">
        <f t="shared" si="22"/>
        <v>1.0068371472522089</v>
      </c>
      <c r="I727" s="115">
        <f t="shared" si="23"/>
        <v>4.9169999999999998</v>
      </c>
    </row>
    <row r="728" spans="1:9" hidden="1">
      <c r="A728" s="115" t="s">
        <v>3304</v>
      </c>
      <c r="B728" s="115" t="s">
        <v>3305</v>
      </c>
      <c r="C728" s="115" t="s">
        <v>3306</v>
      </c>
      <c r="D728" s="115" t="s">
        <v>2038</v>
      </c>
      <c r="E728" s="115">
        <v>4.5126999999999997</v>
      </c>
      <c r="F728" s="674">
        <v>293.83600000000001</v>
      </c>
      <c r="G728" s="674">
        <v>295.84500000000003</v>
      </c>
      <c r="H728" s="115">
        <f t="shared" si="22"/>
        <v>1.0068371472522089</v>
      </c>
      <c r="I728" s="115">
        <f t="shared" si="23"/>
        <v>4.5435999999999996</v>
      </c>
    </row>
    <row r="729" spans="1:9" hidden="1">
      <c r="A729" s="115" t="s">
        <v>3307</v>
      </c>
      <c r="B729" s="115" t="s">
        <v>3308</v>
      </c>
      <c r="C729" s="115" t="s">
        <v>3309</v>
      </c>
      <c r="D729" s="115" t="s">
        <v>2038</v>
      </c>
      <c r="E729" s="115">
        <v>2.6890999999999998</v>
      </c>
      <c r="F729" s="674">
        <v>293.83600000000001</v>
      </c>
      <c r="G729" s="674">
        <v>295.84500000000003</v>
      </c>
      <c r="H729" s="115">
        <f t="shared" si="22"/>
        <v>1.0068371472522089</v>
      </c>
      <c r="I729" s="115">
        <f t="shared" si="23"/>
        <v>2.7075</v>
      </c>
    </row>
    <row r="730" spans="1:9" hidden="1">
      <c r="A730" s="115" t="s">
        <v>3310</v>
      </c>
      <c r="B730" s="115" t="s">
        <v>3311</v>
      </c>
      <c r="C730" s="115" t="s">
        <v>3312</v>
      </c>
      <c r="D730" s="115" t="s">
        <v>2038</v>
      </c>
      <c r="E730" s="115">
        <v>4.5126999999999997</v>
      </c>
      <c r="F730" s="674">
        <v>293.83600000000001</v>
      </c>
      <c r="G730" s="674">
        <v>295.84500000000003</v>
      </c>
      <c r="H730" s="115">
        <f t="shared" si="22"/>
        <v>1.0068371472522089</v>
      </c>
      <c r="I730" s="115">
        <f t="shared" si="23"/>
        <v>4.5435999999999996</v>
      </c>
    </row>
    <row r="731" spans="1:9" hidden="1">
      <c r="A731" s="115" t="s">
        <v>3313</v>
      </c>
      <c r="B731" s="115" t="s">
        <v>3314</v>
      </c>
      <c r="C731" s="115" t="s">
        <v>3315</v>
      </c>
      <c r="D731" s="115" t="s">
        <v>2038</v>
      </c>
      <c r="E731" s="115">
        <v>14.6509</v>
      </c>
      <c r="F731" s="674">
        <v>293.83600000000001</v>
      </c>
      <c r="G731" s="674">
        <v>295.84500000000003</v>
      </c>
      <c r="H731" s="115">
        <f t="shared" si="22"/>
        <v>1.0068371472522089</v>
      </c>
      <c r="I731" s="115">
        <f t="shared" si="23"/>
        <v>14.751099999999999</v>
      </c>
    </row>
    <row r="732" spans="1:9" hidden="1">
      <c r="A732" s="115" t="s">
        <v>3316</v>
      </c>
      <c r="B732" s="115" t="s">
        <v>3317</v>
      </c>
      <c r="C732" s="115" t="s">
        <v>3318</v>
      </c>
      <c r="D732" s="115" t="s">
        <v>2038</v>
      </c>
      <c r="E732" s="115">
        <v>12.209099999999999</v>
      </c>
      <c r="F732" s="674">
        <v>293.83600000000001</v>
      </c>
      <c r="G732" s="674">
        <v>295.84500000000003</v>
      </c>
      <c r="H732" s="115">
        <f t="shared" si="22"/>
        <v>1.0068371472522089</v>
      </c>
      <c r="I732" s="115">
        <f t="shared" si="23"/>
        <v>12.2926</v>
      </c>
    </row>
    <row r="733" spans="1:9" hidden="1">
      <c r="A733" s="115" t="s">
        <v>3319</v>
      </c>
      <c r="B733" s="115" t="s">
        <v>3320</v>
      </c>
      <c r="C733" s="115" t="s">
        <v>3321</v>
      </c>
      <c r="D733" s="115" t="s">
        <v>2038</v>
      </c>
      <c r="E733" s="115">
        <v>0.80359999999999998</v>
      </c>
      <c r="F733" s="674">
        <v>293.83600000000001</v>
      </c>
      <c r="G733" s="674">
        <v>295.84500000000003</v>
      </c>
      <c r="H733" s="115">
        <f t="shared" si="22"/>
        <v>1.0068371472522089</v>
      </c>
      <c r="I733" s="115">
        <f t="shared" si="23"/>
        <v>0.80910000000000004</v>
      </c>
    </row>
    <row r="734" spans="1:9" hidden="1">
      <c r="A734" s="115" t="s">
        <v>3322</v>
      </c>
      <c r="B734" s="115" t="s">
        <v>3323</v>
      </c>
      <c r="C734" s="115" t="s">
        <v>3324</v>
      </c>
      <c r="D734" s="115" t="s">
        <v>2038</v>
      </c>
      <c r="E734" s="115">
        <v>0.52549999999999997</v>
      </c>
      <c r="F734" s="674">
        <v>293.83600000000001</v>
      </c>
      <c r="G734" s="674">
        <v>295.84500000000003</v>
      </c>
      <c r="H734" s="115">
        <f t="shared" si="22"/>
        <v>1.0068371472522089</v>
      </c>
      <c r="I734" s="115">
        <f t="shared" si="23"/>
        <v>0.52910000000000001</v>
      </c>
    </row>
    <row r="735" spans="1:9" hidden="1">
      <c r="A735" s="115" t="s">
        <v>3325</v>
      </c>
      <c r="B735" s="115" t="s">
        <v>3326</v>
      </c>
      <c r="C735" s="115" t="s">
        <v>3327</v>
      </c>
      <c r="D735" s="115" t="s">
        <v>2038</v>
      </c>
      <c r="E735" s="115">
        <v>4.4508999999999999</v>
      </c>
      <c r="F735" s="674">
        <v>293.83600000000001</v>
      </c>
      <c r="G735" s="674">
        <v>295.84500000000003</v>
      </c>
      <c r="H735" s="115">
        <f t="shared" si="22"/>
        <v>1.0068371472522089</v>
      </c>
      <c r="I735" s="115">
        <f t="shared" si="23"/>
        <v>4.4813000000000001</v>
      </c>
    </row>
    <row r="736" spans="1:9" hidden="1">
      <c r="A736" s="115" t="s">
        <v>3328</v>
      </c>
      <c r="B736" s="115" t="s">
        <v>3329</v>
      </c>
      <c r="C736" s="115" t="s">
        <v>3330</v>
      </c>
      <c r="D736" s="115" t="s">
        <v>2038</v>
      </c>
      <c r="E736" s="115">
        <v>3.2145000000000001</v>
      </c>
      <c r="F736" s="674">
        <v>293.83600000000001</v>
      </c>
      <c r="G736" s="674">
        <v>295.84500000000003</v>
      </c>
      <c r="H736" s="115">
        <f t="shared" si="22"/>
        <v>1.0068371472522089</v>
      </c>
      <c r="I736" s="115">
        <f t="shared" si="23"/>
        <v>3.2364999999999999</v>
      </c>
    </row>
    <row r="737" spans="1:9" hidden="1">
      <c r="A737" s="115" t="s">
        <v>3331</v>
      </c>
      <c r="B737" s="115" t="s">
        <v>3332</v>
      </c>
      <c r="C737" s="115" t="s">
        <v>3333</v>
      </c>
      <c r="D737" s="115" t="s">
        <v>2038</v>
      </c>
      <c r="E737" s="115">
        <v>1.6073</v>
      </c>
      <c r="F737" s="674">
        <v>293.83600000000001</v>
      </c>
      <c r="G737" s="674">
        <v>295.84500000000003</v>
      </c>
      <c r="H737" s="115">
        <f t="shared" si="22"/>
        <v>1.0068371472522089</v>
      </c>
      <c r="I737" s="115">
        <f t="shared" si="23"/>
        <v>1.6183000000000001</v>
      </c>
    </row>
    <row r="738" spans="1:9" hidden="1">
      <c r="A738" s="115" t="s">
        <v>3334</v>
      </c>
      <c r="B738" s="115" t="s">
        <v>3335</v>
      </c>
      <c r="C738" s="115" t="s">
        <v>3336</v>
      </c>
      <c r="D738" s="115" t="s">
        <v>2038</v>
      </c>
      <c r="E738" s="115">
        <v>4.8836000000000004</v>
      </c>
      <c r="F738" s="674">
        <v>293.83600000000001</v>
      </c>
      <c r="G738" s="674">
        <v>295.84500000000003</v>
      </c>
      <c r="H738" s="115">
        <f t="shared" si="22"/>
        <v>1.0068371472522089</v>
      </c>
      <c r="I738" s="115">
        <f t="shared" si="23"/>
        <v>4.9169999999999998</v>
      </c>
    </row>
    <row r="739" spans="1:9" hidden="1">
      <c r="A739" s="115" t="s">
        <v>3337</v>
      </c>
      <c r="B739" s="115" t="s">
        <v>3338</v>
      </c>
      <c r="C739" s="115" t="s">
        <v>3339</v>
      </c>
      <c r="D739" s="115" t="s">
        <v>2038</v>
      </c>
      <c r="E739" s="115">
        <v>4.5126999999999997</v>
      </c>
      <c r="F739" s="674">
        <v>293.83600000000001</v>
      </c>
      <c r="G739" s="674">
        <v>295.84500000000003</v>
      </c>
      <c r="H739" s="115">
        <f t="shared" si="22"/>
        <v>1.0068371472522089</v>
      </c>
      <c r="I739" s="115">
        <f t="shared" si="23"/>
        <v>4.5435999999999996</v>
      </c>
    </row>
    <row r="740" spans="1:9" hidden="1">
      <c r="A740" s="115" t="s">
        <v>3340</v>
      </c>
      <c r="B740" s="115" t="s">
        <v>3341</v>
      </c>
      <c r="C740" s="115" t="s">
        <v>3342</v>
      </c>
      <c r="D740" s="115" t="s">
        <v>2038</v>
      </c>
      <c r="E740" s="115">
        <v>2.6890999999999998</v>
      </c>
      <c r="F740" s="674">
        <v>293.83600000000001</v>
      </c>
      <c r="G740" s="674">
        <v>295.84500000000003</v>
      </c>
      <c r="H740" s="115">
        <f t="shared" si="22"/>
        <v>1.0068371472522089</v>
      </c>
      <c r="I740" s="115">
        <f t="shared" si="23"/>
        <v>2.7075</v>
      </c>
    </row>
    <row r="741" spans="1:9" hidden="1">
      <c r="A741" s="115" t="s">
        <v>3343</v>
      </c>
      <c r="B741" s="115" t="s">
        <v>3344</v>
      </c>
      <c r="C741" s="115" t="s">
        <v>3345</v>
      </c>
      <c r="D741" s="115" t="s">
        <v>2038</v>
      </c>
      <c r="E741" s="115">
        <v>4.5126999999999997</v>
      </c>
      <c r="F741" s="674">
        <v>293.83600000000001</v>
      </c>
      <c r="G741" s="674">
        <v>295.84500000000003</v>
      </c>
      <c r="H741" s="115">
        <f t="shared" si="22"/>
        <v>1.0068371472522089</v>
      </c>
      <c r="I741" s="115">
        <f t="shared" si="23"/>
        <v>4.5435999999999996</v>
      </c>
    </row>
    <row r="742" spans="1:9" hidden="1">
      <c r="A742" s="115" t="s">
        <v>3346</v>
      </c>
      <c r="B742" s="115" t="s">
        <v>3347</v>
      </c>
      <c r="C742" s="115" t="s">
        <v>3348</v>
      </c>
      <c r="D742" s="115" t="s">
        <v>2038</v>
      </c>
      <c r="E742" s="115">
        <v>14.6509</v>
      </c>
      <c r="F742" s="674">
        <v>293.83600000000001</v>
      </c>
      <c r="G742" s="674">
        <v>295.84500000000003</v>
      </c>
      <c r="H742" s="115">
        <f t="shared" si="22"/>
        <v>1.0068371472522089</v>
      </c>
      <c r="I742" s="115">
        <f t="shared" si="23"/>
        <v>14.751099999999999</v>
      </c>
    </row>
    <row r="743" spans="1:9" hidden="1">
      <c r="A743" s="115" t="s">
        <v>3349</v>
      </c>
      <c r="B743" s="115" t="s">
        <v>3350</v>
      </c>
      <c r="C743" s="115" t="s">
        <v>3351</v>
      </c>
      <c r="D743" s="115" t="s">
        <v>2038</v>
      </c>
      <c r="E743" s="115">
        <v>12.209099999999999</v>
      </c>
      <c r="F743" s="674">
        <v>293.83600000000001</v>
      </c>
      <c r="G743" s="674">
        <v>295.84500000000003</v>
      </c>
      <c r="H743" s="115">
        <f t="shared" si="22"/>
        <v>1.0068371472522089</v>
      </c>
      <c r="I743" s="115">
        <f t="shared" si="23"/>
        <v>12.2926</v>
      </c>
    </row>
    <row r="744" spans="1:9" hidden="1">
      <c r="A744" s="115" t="s">
        <v>3352</v>
      </c>
      <c r="B744" s="115" t="s">
        <v>3353</v>
      </c>
      <c r="C744" s="115" t="s">
        <v>3354</v>
      </c>
      <c r="D744" s="115" t="s">
        <v>2038</v>
      </c>
      <c r="E744" s="115">
        <v>0.80359999999999998</v>
      </c>
      <c r="F744" s="674">
        <v>293.83600000000001</v>
      </c>
      <c r="G744" s="674">
        <v>295.84500000000003</v>
      </c>
      <c r="H744" s="115">
        <f t="shared" si="22"/>
        <v>1.0068371472522089</v>
      </c>
      <c r="I744" s="115">
        <f t="shared" si="23"/>
        <v>0.80910000000000004</v>
      </c>
    </row>
    <row r="745" spans="1:9" hidden="1">
      <c r="A745" s="115" t="s">
        <v>3355</v>
      </c>
      <c r="B745" s="115" t="s">
        <v>3356</v>
      </c>
      <c r="C745" s="115" t="s">
        <v>3357</v>
      </c>
      <c r="D745" s="115" t="s">
        <v>2038</v>
      </c>
      <c r="E745" s="115">
        <v>0.52549999999999997</v>
      </c>
      <c r="F745" s="674">
        <v>293.83600000000001</v>
      </c>
      <c r="G745" s="674">
        <v>295.84500000000003</v>
      </c>
      <c r="H745" s="115">
        <f t="shared" si="22"/>
        <v>1.0068371472522089</v>
      </c>
      <c r="I745" s="115">
        <f t="shared" si="23"/>
        <v>0.52910000000000001</v>
      </c>
    </row>
    <row r="746" spans="1:9" hidden="1">
      <c r="A746" s="115" t="s">
        <v>3358</v>
      </c>
      <c r="B746" s="115" t="s">
        <v>3359</v>
      </c>
      <c r="C746" s="115" t="s">
        <v>3360</v>
      </c>
      <c r="D746" s="115" t="s">
        <v>2038</v>
      </c>
      <c r="E746" s="115">
        <v>4.4508999999999999</v>
      </c>
      <c r="F746" s="674">
        <v>293.83600000000001</v>
      </c>
      <c r="G746" s="674">
        <v>295.84500000000003</v>
      </c>
      <c r="H746" s="115">
        <f t="shared" si="22"/>
        <v>1.0068371472522089</v>
      </c>
      <c r="I746" s="115">
        <f t="shared" si="23"/>
        <v>4.4813000000000001</v>
      </c>
    </row>
    <row r="747" spans="1:9" hidden="1">
      <c r="A747" s="115" t="s">
        <v>3361</v>
      </c>
      <c r="B747" s="115" t="s">
        <v>3362</v>
      </c>
      <c r="C747" s="115" t="s">
        <v>3363</v>
      </c>
      <c r="D747" s="115" t="s">
        <v>2038</v>
      </c>
      <c r="E747" s="115">
        <v>3.2145000000000001</v>
      </c>
      <c r="F747" s="674">
        <v>293.83600000000001</v>
      </c>
      <c r="G747" s="674">
        <v>295.84500000000003</v>
      </c>
      <c r="H747" s="115">
        <f t="shared" si="22"/>
        <v>1.0068371472522089</v>
      </c>
      <c r="I747" s="115">
        <f t="shared" si="23"/>
        <v>3.2364999999999999</v>
      </c>
    </row>
    <row r="748" spans="1:9" hidden="1">
      <c r="A748" s="115" t="s">
        <v>3364</v>
      </c>
      <c r="B748" s="115" t="s">
        <v>3365</v>
      </c>
      <c r="C748" s="115" t="s">
        <v>3366</v>
      </c>
      <c r="D748" s="115" t="s">
        <v>2038</v>
      </c>
      <c r="E748" s="115">
        <v>1.6073</v>
      </c>
      <c r="F748" s="674">
        <v>293.83600000000001</v>
      </c>
      <c r="G748" s="674">
        <v>295.84500000000003</v>
      </c>
      <c r="H748" s="115">
        <f t="shared" si="22"/>
        <v>1.0068371472522089</v>
      </c>
      <c r="I748" s="115">
        <f t="shared" si="23"/>
        <v>1.6183000000000001</v>
      </c>
    </row>
    <row r="749" spans="1:9" hidden="1">
      <c r="A749" s="115" t="s">
        <v>3367</v>
      </c>
      <c r="B749" s="115" t="s">
        <v>3368</v>
      </c>
      <c r="C749" s="115" t="s">
        <v>3369</v>
      </c>
      <c r="D749" s="115" t="s">
        <v>2038</v>
      </c>
      <c r="E749" s="115">
        <v>8.1908999999999992</v>
      </c>
      <c r="F749" s="674">
        <v>293.83600000000001</v>
      </c>
      <c r="G749" s="674">
        <v>295.84500000000003</v>
      </c>
      <c r="H749" s="115">
        <f t="shared" si="22"/>
        <v>1.0068371472522089</v>
      </c>
      <c r="I749" s="115">
        <f t="shared" si="23"/>
        <v>8.2469000000000001</v>
      </c>
    </row>
    <row r="750" spans="1:9" hidden="1">
      <c r="A750" s="115" t="s">
        <v>3370</v>
      </c>
      <c r="B750" s="115" t="s">
        <v>3371</v>
      </c>
      <c r="C750" s="115" t="s">
        <v>3372</v>
      </c>
      <c r="D750" s="115" t="s">
        <v>2038</v>
      </c>
      <c r="E750" s="115">
        <v>4.8836000000000004</v>
      </c>
      <c r="F750" s="674">
        <v>293.83600000000001</v>
      </c>
      <c r="G750" s="674">
        <v>295.84500000000003</v>
      </c>
      <c r="H750" s="115">
        <f t="shared" si="22"/>
        <v>1.0068371472522089</v>
      </c>
      <c r="I750" s="115">
        <f t="shared" si="23"/>
        <v>4.9169999999999998</v>
      </c>
    </row>
    <row r="751" spans="1:9" hidden="1">
      <c r="A751" s="115" t="s">
        <v>3373</v>
      </c>
      <c r="B751" s="115" t="s">
        <v>3374</v>
      </c>
      <c r="C751" s="115" t="s">
        <v>3375</v>
      </c>
      <c r="D751" s="115" t="s">
        <v>2038</v>
      </c>
      <c r="E751" s="115">
        <v>4.5126999999999997</v>
      </c>
      <c r="F751" s="674">
        <v>293.83600000000001</v>
      </c>
      <c r="G751" s="674">
        <v>295.84500000000003</v>
      </c>
      <c r="H751" s="115">
        <f t="shared" si="22"/>
        <v>1.0068371472522089</v>
      </c>
      <c r="I751" s="115">
        <f t="shared" si="23"/>
        <v>4.5435999999999996</v>
      </c>
    </row>
    <row r="752" spans="1:9" hidden="1">
      <c r="A752" s="115" t="s">
        <v>3376</v>
      </c>
      <c r="B752" s="115" t="s">
        <v>3377</v>
      </c>
      <c r="C752" s="115" t="s">
        <v>3378</v>
      </c>
      <c r="D752" s="115" t="s">
        <v>2038</v>
      </c>
      <c r="E752" s="115">
        <v>8.1908999999999992</v>
      </c>
      <c r="F752" s="674">
        <v>293.83600000000001</v>
      </c>
      <c r="G752" s="674">
        <v>295.84500000000003</v>
      </c>
      <c r="H752" s="115">
        <f t="shared" si="22"/>
        <v>1.0068371472522089</v>
      </c>
      <c r="I752" s="115">
        <f t="shared" si="23"/>
        <v>8.2469000000000001</v>
      </c>
    </row>
    <row r="753" spans="1:9" hidden="1">
      <c r="A753" s="115" t="s">
        <v>3379</v>
      </c>
      <c r="B753" s="115" t="s">
        <v>3380</v>
      </c>
      <c r="C753" s="115" t="s">
        <v>3381</v>
      </c>
      <c r="D753" s="115" t="s">
        <v>2038</v>
      </c>
      <c r="E753" s="115">
        <v>14.6509</v>
      </c>
      <c r="F753" s="674">
        <v>293.83600000000001</v>
      </c>
      <c r="G753" s="674">
        <v>295.84500000000003</v>
      </c>
      <c r="H753" s="115">
        <f t="shared" si="22"/>
        <v>1.0068371472522089</v>
      </c>
      <c r="I753" s="115">
        <f t="shared" si="23"/>
        <v>14.751099999999999</v>
      </c>
    </row>
    <row r="754" spans="1:9" hidden="1">
      <c r="A754" s="115" t="s">
        <v>3382</v>
      </c>
      <c r="B754" s="115" t="s">
        <v>3383</v>
      </c>
      <c r="C754" s="115" t="s">
        <v>3384</v>
      </c>
      <c r="D754" s="115" t="s">
        <v>2038</v>
      </c>
      <c r="E754" s="115">
        <v>12.209099999999999</v>
      </c>
      <c r="F754" s="674">
        <v>293.83600000000001</v>
      </c>
      <c r="G754" s="674">
        <v>295.84500000000003</v>
      </c>
      <c r="H754" s="115">
        <f t="shared" si="22"/>
        <v>1.0068371472522089</v>
      </c>
      <c r="I754" s="115">
        <f t="shared" si="23"/>
        <v>12.2926</v>
      </c>
    </row>
    <row r="755" spans="1:9" hidden="1">
      <c r="A755" s="115" t="s">
        <v>3385</v>
      </c>
      <c r="B755" s="115" t="s">
        <v>3386</v>
      </c>
      <c r="C755" s="115" t="s">
        <v>3387</v>
      </c>
      <c r="D755" s="115" t="s">
        <v>2038</v>
      </c>
      <c r="E755" s="115">
        <v>8.9327000000000005</v>
      </c>
      <c r="F755" s="674">
        <v>293.83600000000001</v>
      </c>
      <c r="G755" s="674">
        <v>295.84500000000003</v>
      </c>
      <c r="H755" s="115">
        <f t="shared" si="22"/>
        <v>1.0068371472522089</v>
      </c>
      <c r="I755" s="115">
        <f t="shared" si="23"/>
        <v>8.9938000000000002</v>
      </c>
    </row>
    <row r="756" spans="1:9" hidden="1">
      <c r="A756" s="115" t="s">
        <v>3388</v>
      </c>
      <c r="B756" s="115" t="s">
        <v>3389</v>
      </c>
      <c r="C756" s="115" t="s">
        <v>3390</v>
      </c>
      <c r="D756" s="115" t="s">
        <v>2038</v>
      </c>
      <c r="E756" s="115">
        <v>5.9964000000000004</v>
      </c>
      <c r="F756" s="674">
        <v>293.83600000000001</v>
      </c>
      <c r="G756" s="674">
        <v>295.84500000000003</v>
      </c>
      <c r="H756" s="115">
        <f t="shared" si="22"/>
        <v>1.0068371472522089</v>
      </c>
      <c r="I756" s="115">
        <f t="shared" si="23"/>
        <v>6.0373999999999999</v>
      </c>
    </row>
    <row r="757" spans="1:9" hidden="1">
      <c r="A757" s="115" t="s">
        <v>3391</v>
      </c>
      <c r="B757" s="115" t="s">
        <v>3392</v>
      </c>
      <c r="C757" s="115" t="s">
        <v>3393</v>
      </c>
      <c r="D757" s="115" t="s">
        <v>2038</v>
      </c>
      <c r="E757" s="115">
        <v>4.5435999999999996</v>
      </c>
      <c r="F757" s="674">
        <v>293.83600000000001</v>
      </c>
      <c r="G757" s="674">
        <v>295.84500000000003</v>
      </c>
      <c r="H757" s="115">
        <f t="shared" si="22"/>
        <v>1.0068371472522089</v>
      </c>
      <c r="I757" s="115">
        <f t="shared" si="23"/>
        <v>4.5747</v>
      </c>
    </row>
    <row r="758" spans="1:9" hidden="1">
      <c r="A758" s="115" t="s">
        <v>3394</v>
      </c>
      <c r="B758" s="115" t="s">
        <v>3395</v>
      </c>
      <c r="C758" s="115" t="s">
        <v>3396</v>
      </c>
      <c r="D758" s="115" t="s">
        <v>2038</v>
      </c>
      <c r="E758" s="115">
        <v>0.80359999999999998</v>
      </c>
      <c r="F758" s="674">
        <v>293.83600000000001</v>
      </c>
      <c r="G758" s="674">
        <v>295.84500000000003</v>
      </c>
      <c r="H758" s="115">
        <f t="shared" si="22"/>
        <v>1.0068371472522089</v>
      </c>
      <c r="I758" s="115">
        <f t="shared" si="23"/>
        <v>0.80910000000000004</v>
      </c>
    </row>
    <row r="759" spans="1:9" hidden="1">
      <c r="A759" s="115" t="s">
        <v>3397</v>
      </c>
      <c r="B759" s="115" t="s">
        <v>3398</v>
      </c>
      <c r="C759" s="115" t="s">
        <v>3399</v>
      </c>
      <c r="D759" s="115" t="s">
        <v>2038</v>
      </c>
      <c r="E759" s="115">
        <v>0.52549999999999997</v>
      </c>
      <c r="F759" s="674">
        <v>293.83600000000001</v>
      </c>
      <c r="G759" s="674">
        <v>295.84500000000003</v>
      </c>
      <c r="H759" s="115">
        <f t="shared" si="22"/>
        <v>1.0068371472522089</v>
      </c>
      <c r="I759" s="115">
        <f t="shared" si="23"/>
        <v>0.52910000000000001</v>
      </c>
    </row>
    <row r="760" spans="1:9" hidden="1">
      <c r="A760" s="115" t="s">
        <v>3400</v>
      </c>
      <c r="B760" s="115" t="s">
        <v>3401</v>
      </c>
      <c r="C760" s="115" t="s">
        <v>3402</v>
      </c>
      <c r="D760" s="115" t="s">
        <v>2038</v>
      </c>
      <c r="E760" s="115">
        <v>4.8836000000000004</v>
      </c>
      <c r="F760" s="674">
        <v>293.83600000000001</v>
      </c>
      <c r="G760" s="674">
        <v>295.84500000000003</v>
      </c>
      <c r="H760" s="115">
        <f t="shared" si="22"/>
        <v>1.0068371472522089</v>
      </c>
      <c r="I760" s="115">
        <f t="shared" si="23"/>
        <v>4.9169999999999998</v>
      </c>
    </row>
    <row r="761" spans="1:9" hidden="1">
      <c r="A761" s="115" t="s">
        <v>3403</v>
      </c>
      <c r="B761" s="115" t="s">
        <v>3404</v>
      </c>
      <c r="C761" s="115" t="s">
        <v>3405</v>
      </c>
      <c r="D761" s="115" t="s">
        <v>2038</v>
      </c>
      <c r="E761" s="115">
        <v>3.2145000000000001</v>
      </c>
      <c r="F761" s="674">
        <v>293.83600000000001</v>
      </c>
      <c r="G761" s="674">
        <v>295.84500000000003</v>
      </c>
      <c r="H761" s="115">
        <f t="shared" si="22"/>
        <v>1.0068371472522089</v>
      </c>
      <c r="I761" s="115">
        <f t="shared" si="23"/>
        <v>3.2364999999999999</v>
      </c>
    </row>
    <row r="762" spans="1:9" hidden="1">
      <c r="A762" s="115" t="s">
        <v>3406</v>
      </c>
      <c r="B762" s="115" t="s">
        <v>3407</v>
      </c>
      <c r="C762" s="115" t="s">
        <v>3408</v>
      </c>
      <c r="D762" s="115" t="s">
        <v>2038</v>
      </c>
      <c r="E762" s="115">
        <v>2.4418000000000002</v>
      </c>
      <c r="F762" s="674">
        <v>293.83600000000001</v>
      </c>
      <c r="G762" s="674">
        <v>295.84500000000003</v>
      </c>
      <c r="H762" s="115">
        <f t="shared" si="22"/>
        <v>1.0068371472522089</v>
      </c>
      <c r="I762" s="115">
        <f t="shared" si="23"/>
        <v>2.4584999999999999</v>
      </c>
    </row>
    <row r="763" spans="1:9" hidden="1">
      <c r="A763" s="115" t="s">
        <v>3409</v>
      </c>
      <c r="B763" s="115" t="s">
        <v>3410</v>
      </c>
      <c r="C763" s="115" t="s">
        <v>3411</v>
      </c>
      <c r="D763" s="115" t="s">
        <v>2038</v>
      </c>
      <c r="E763" s="115">
        <v>8.1908999999999992</v>
      </c>
      <c r="F763" s="674">
        <v>293.83600000000001</v>
      </c>
      <c r="G763" s="674">
        <v>295.84500000000003</v>
      </c>
      <c r="H763" s="115">
        <f t="shared" si="22"/>
        <v>1.0068371472522089</v>
      </c>
      <c r="I763" s="115">
        <f t="shared" si="23"/>
        <v>8.2469000000000001</v>
      </c>
    </row>
    <row r="764" spans="1:9" hidden="1">
      <c r="A764" s="115" t="s">
        <v>3412</v>
      </c>
      <c r="B764" s="115" t="s">
        <v>3413</v>
      </c>
      <c r="C764" s="115" t="s">
        <v>3414</v>
      </c>
      <c r="D764" s="115" t="s">
        <v>2038</v>
      </c>
      <c r="E764" s="115">
        <v>4.8836000000000004</v>
      </c>
      <c r="F764" s="674">
        <v>293.83600000000001</v>
      </c>
      <c r="G764" s="674">
        <v>295.84500000000003</v>
      </c>
      <c r="H764" s="115">
        <f t="shared" si="22"/>
        <v>1.0068371472522089</v>
      </c>
      <c r="I764" s="115">
        <f t="shared" si="23"/>
        <v>4.9169999999999998</v>
      </c>
    </row>
    <row r="765" spans="1:9" hidden="1">
      <c r="A765" s="115" t="s">
        <v>3415</v>
      </c>
      <c r="B765" s="115" t="s">
        <v>3416</v>
      </c>
      <c r="C765" s="115" t="s">
        <v>3417</v>
      </c>
      <c r="D765" s="115" t="s">
        <v>2038</v>
      </c>
      <c r="E765" s="115">
        <v>4.5126999999999997</v>
      </c>
      <c r="F765" s="674">
        <v>293.83600000000001</v>
      </c>
      <c r="G765" s="674">
        <v>295.84500000000003</v>
      </c>
      <c r="H765" s="115">
        <f t="shared" si="22"/>
        <v>1.0068371472522089</v>
      </c>
      <c r="I765" s="115">
        <f t="shared" si="23"/>
        <v>4.5435999999999996</v>
      </c>
    </row>
    <row r="766" spans="1:9" hidden="1">
      <c r="A766" s="115" t="s">
        <v>3418</v>
      </c>
      <c r="B766" s="115" t="s">
        <v>3419</v>
      </c>
      <c r="C766" s="115" t="s">
        <v>3420</v>
      </c>
      <c r="D766" s="115" t="s">
        <v>2038</v>
      </c>
      <c r="E766" s="115">
        <v>8.1908999999999992</v>
      </c>
      <c r="F766" s="674">
        <v>293.83600000000001</v>
      </c>
      <c r="G766" s="674">
        <v>295.84500000000003</v>
      </c>
      <c r="H766" s="115">
        <f t="shared" si="22"/>
        <v>1.0068371472522089</v>
      </c>
      <c r="I766" s="115">
        <f t="shared" si="23"/>
        <v>8.2469000000000001</v>
      </c>
    </row>
    <row r="767" spans="1:9" hidden="1">
      <c r="A767" s="115" t="s">
        <v>3421</v>
      </c>
      <c r="B767" s="115" t="s">
        <v>3422</v>
      </c>
      <c r="C767" s="115" t="s">
        <v>3423</v>
      </c>
      <c r="D767" s="115" t="s">
        <v>2038</v>
      </c>
      <c r="E767" s="115">
        <v>14.6509</v>
      </c>
      <c r="F767" s="674">
        <v>293.83600000000001</v>
      </c>
      <c r="G767" s="674">
        <v>295.84500000000003</v>
      </c>
      <c r="H767" s="115">
        <f t="shared" si="22"/>
        <v>1.0068371472522089</v>
      </c>
      <c r="I767" s="115">
        <f t="shared" si="23"/>
        <v>14.751099999999999</v>
      </c>
    </row>
    <row r="768" spans="1:9" hidden="1">
      <c r="A768" s="115" t="s">
        <v>3424</v>
      </c>
      <c r="B768" s="115" t="s">
        <v>3425</v>
      </c>
      <c r="C768" s="115" t="s">
        <v>3426</v>
      </c>
      <c r="D768" s="115" t="s">
        <v>2038</v>
      </c>
      <c r="E768" s="115">
        <v>12.209099999999999</v>
      </c>
      <c r="F768" s="674">
        <v>293.83600000000001</v>
      </c>
      <c r="G768" s="674">
        <v>295.84500000000003</v>
      </c>
      <c r="H768" s="115">
        <f t="shared" si="22"/>
        <v>1.0068371472522089</v>
      </c>
      <c r="I768" s="115">
        <f t="shared" si="23"/>
        <v>12.2926</v>
      </c>
    </row>
    <row r="769" spans="1:9" hidden="1">
      <c r="A769" s="115" t="s">
        <v>3427</v>
      </c>
      <c r="B769" s="115" t="s">
        <v>3428</v>
      </c>
      <c r="C769" s="115" t="s">
        <v>3429</v>
      </c>
      <c r="D769" s="115" t="s">
        <v>2038</v>
      </c>
      <c r="E769" s="115">
        <v>8.9327000000000005</v>
      </c>
      <c r="F769" s="674">
        <v>293.83600000000001</v>
      </c>
      <c r="G769" s="674">
        <v>295.84500000000003</v>
      </c>
      <c r="H769" s="115">
        <f t="shared" si="22"/>
        <v>1.0068371472522089</v>
      </c>
      <c r="I769" s="115">
        <f t="shared" si="23"/>
        <v>8.9938000000000002</v>
      </c>
    </row>
    <row r="770" spans="1:9" hidden="1">
      <c r="A770" s="115" t="s">
        <v>3430</v>
      </c>
      <c r="B770" s="115" t="s">
        <v>3431</v>
      </c>
      <c r="C770" s="115" t="s">
        <v>3432</v>
      </c>
      <c r="D770" s="115" t="s">
        <v>2038</v>
      </c>
      <c r="E770" s="115">
        <v>5.9964000000000004</v>
      </c>
      <c r="F770" s="674">
        <v>293.83600000000001</v>
      </c>
      <c r="G770" s="674">
        <v>295.84500000000003</v>
      </c>
      <c r="H770" s="115">
        <f t="shared" si="22"/>
        <v>1.0068371472522089</v>
      </c>
      <c r="I770" s="115">
        <f t="shared" si="23"/>
        <v>6.0373999999999999</v>
      </c>
    </row>
    <row r="771" spans="1:9" hidden="1">
      <c r="A771" s="115" t="s">
        <v>3433</v>
      </c>
      <c r="B771" s="115" t="s">
        <v>3434</v>
      </c>
      <c r="C771" s="115" t="s">
        <v>3435</v>
      </c>
      <c r="D771" s="115" t="s">
        <v>2038</v>
      </c>
      <c r="E771" s="115">
        <v>4.5435999999999996</v>
      </c>
      <c r="F771" s="674">
        <v>293.83600000000001</v>
      </c>
      <c r="G771" s="674">
        <v>295.84500000000003</v>
      </c>
      <c r="H771" s="115">
        <f t="shared" si="22"/>
        <v>1.0068371472522089</v>
      </c>
      <c r="I771" s="115">
        <f t="shared" si="23"/>
        <v>4.5747</v>
      </c>
    </row>
    <row r="772" spans="1:9" hidden="1">
      <c r="A772" s="115" t="s">
        <v>3436</v>
      </c>
      <c r="B772" s="115" t="s">
        <v>3437</v>
      </c>
      <c r="C772" s="115" t="s">
        <v>3438</v>
      </c>
      <c r="D772" s="115" t="s">
        <v>2038</v>
      </c>
      <c r="E772" s="115">
        <v>0.80359999999999998</v>
      </c>
      <c r="F772" s="674">
        <v>293.83600000000001</v>
      </c>
      <c r="G772" s="674">
        <v>295.84500000000003</v>
      </c>
      <c r="H772" s="115">
        <f t="shared" si="22"/>
        <v>1.0068371472522089</v>
      </c>
      <c r="I772" s="115">
        <f t="shared" si="23"/>
        <v>0.80910000000000004</v>
      </c>
    </row>
    <row r="773" spans="1:9" hidden="1">
      <c r="A773" s="115" t="s">
        <v>3439</v>
      </c>
      <c r="B773" s="115" t="s">
        <v>3440</v>
      </c>
      <c r="C773" s="115" t="s">
        <v>3441</v>
      </c>
      <c r="D773" s="115" t="s">
        <v>2038</v>
      </c>
      <c r="E773" s="115">
        <v>0.52549999999999997</v>
      </c>
      <c r="F773" s="674">
        <v>293.83600000000001</v>
      </c>
      <c r="G773" s="674">
        <v>295.84500000000003</v>
      </c>
      <c r="H773" s="115">
        <f t="shared" ref="H773:H836" si="24">G773/F773</f>
        <v>1.0068371472522089</v>
      </c>
      <c r="I773" s="115">
        <f t="shared" ref="I773:I836" si="25">ROUND(H773*E773,4)</f>
        <v>0.52910000000000001</v>
      </c>
    </row>
    <row r="774" spans="1:9" hidden="1">
      <c r="A774" s="115" t="s">
        <v>3442</v>
      </c>
      <c r="B774" s="115" t="s">
        <v>3443</v>
      </c>
      <c r="C774" s="115" t="s">
        <v>3444</v>
      </c>
      <c r="D774" s="115" t="s">
        <v>2038</v>
      </c>
      <c r="E774" s="115">
        <v>4.8836000000000004</v>
      </c>
      <c r="F774" s="674">
        <v>293.83600000000001</v>
      </c>
      <c r="G774" s="674">
        <v>295.84500000000003</v>
      </c>
      <c r="H774" s="115">
        <f t="shared" si="24"/>
        <v>1.0068371472522089</v>
      </c>
      <c r="I774" s="115">
        <f t="shared" si="25"/>
        <v>4.9169999999999998</v>
      </c>
    </row>
    <row r="775" spans="1:9" hidden="1">
      <c r="A775" s="115" t="s">
        <v>3445</v>
      </c>
      <c r="B775" s="115" t="s">
        <v>3446</v>
      </c>
      <c r="C775" s="115" t="s">
        <v>3447</v>
      </c>
      <c r="D775" s="115" t="s">
        <v>2038</v>
      </c>
      <c r="E775" s="115">
        <v>3.2145000000000001</v>
      </c>
      <c r="F775" s="674">
        <v>293.83600000000001</v>
      </c>
      <c r="G775" s="674">
        <v>295.84500000000003</v>
      </c>
      <c r="H775" s="115">
        <f t="shared" si="24"/>
        <v>1.0068371472522089</v>
      </c>
      <c r="I775" s="115">
        <f t="shared" si="25"/>
        <v>3.2364999999999999</v>
      </c>
    </row>
    <row r="776" spans="1:9" hidden="1">
      <c r="A776" s="115" t="s">
        <v>3448</v>
      </c>
      <c r="B776" s="115" t="s">
        <v>3449</v>
      </c>
      <c r="C776" s="115" t="s">
        <v>3450</v>
      </c>
      <c r="D776" s="115" t="s">
        <v>2038</v>
      </c>
      <c r="E776" s="115">
        <v>2.4418000000000002</v>
      </c>
      <c r="F776" s="674">
        <v>293.83600000000001</v>
      </c>
      <c r="G776" s="674">
        <v>295.84500000000003</v>
      </c>
      <c r="H776" s="115">
        <f t="shared" si="24"/>
        <v>1.0068371472522089</v>
      </c>
      <c r="I776" s="115">
        <f t="shared" si="25"/>
        <v>2.4584999999999999</v>
      </c>
    </row>
    <row r="777" spans="1:9" hidden="1">
      <c r="A777" s="115" t="s">
        <v>3451</v>
      </c>
      <c r="B777" s="115" t="s">
        <v>3452</v>
      </c>
      <c r="C777" s="115" t="s">
        <v>3453</v>
      </c>
      <c r="D777" s="115" t="s">
        <v>2038</v>
      </c>
      <c r="E777" s="115">
        <v>9.7673000000000005</v>
      </c>
      <c r="F777" s="674">
        <v>293.83600000000001</v>
      </c>
      <c r="G777" s="674">
        <v>295.84500000000003</v>
      </c>
      <c r="H777" s="115">
        <f t="shared" si="24"/>
        <v>1.0068371472522089</v>
      </c>
      <c r="I777" s="115">
        <f t="shared" si="25"/>
        <v>9.8340999999999994</v>
      </c>
    </row>
    <row r="778" spans="1:9" hidden="1">
      <c r="A778" s="115" t="s">
        <v>3454</v>
      </c>
      <c r="B778" s="115" t="s">
        <v>3455</v>
      </c>
      <c r="C778" s="115" t="s">
        <v>3456</v>
      </c>
      <c r="D778" s="115" t="s">
        <v>2038</v>
      </c>
      <c r="E778" s="115">
        <v>8.1908999999999992</v>
      </c>
      <c r="F778" s="674">
        <v>293.83600000000001</v>
      </c>
      <c r="G778" s="674">
        <v>295.84500000000003</v>
      </c>
      <c r="H778" s="115">
        <f t="shared" si="24"/>
        <v>1.0068371472522089</v>
      </c>
      <c r="I778" s="115">
        <f t="shared" si="25"/>
        <v>8.2469000000000001</v>
      </c>
    </row>
    <row r="779" spans="1:9" hidden="1">
      <c r="A779" s="115" t="s">
        <v>3457</v>
      </c>
      <c r="B779" s="115" t="s">
        <v>3458</v>
      </c>
      <c r="C779" s="115" t="s">
        <v>3459</v>
      </c>
      <c r="D779" s="115" t="s">
        <v>2038</v>
      </c>
      <c r="E779" s="115">
        <v>4.8836000000000004</v>
      </c>
      <c r="F779" s="674">
        <v>293.83600000000001</v>
      </c>
      <c r="G779" s="674">
        <v>295.84500000000003</v>
      </c>
      <c r="H779" s="115">
        <f t="shared" si="24"/>
        <v>1.0068371472522089</v>
      </c>
      <c r="I779" s="115">
        <f t="shared" si="25"/>
        <v>4.9169999999999998</v>
      </c>
    </row>
    <row r="780" spans="1:9" hidden="1">
      <c r="A780" s="115" t="s">
        <v>3460</v>
      </c>
      <c r="B780" s="115" t="s">
        <v>3461</v>
      </c>
      <c r="C780" s="115" t="s">
        <v>3462</v>
      </c>
      <c r="D780" s="115" t="s">
        <v>2038</v>
      </c>
      <c r="E780" s="115">
        <v>16.32</v>
      </c>
      <c r="F780" s="674">
        <v>293.83600000000001</v>
      </c>
      <c r="G780" s="674">
        <v>295.84500000000003</v>
      </c>
      <c r="H780" s="115">
        <f t="shared" si="24"/>
        <v>1.0068371472522089</v>
      </c>
      <c r="I780" s="115">
        <f t="shared" si="25"/>
        <v>16.4316</v>
      </c>
    </row>
    <row r="781" spans="1:9" hidden="1">
      <c r="A781" s="115" t="s">
        <v>3463</v>
      </c>
      <c r="B781" s="115" t="s">
        <v>3464</v>
      </c>
      <c r="C781" s="115" t="s">
        <v>3465</v>
      </c>
      <c r="D781" s="115" t="s">
        <v>2038</v>
      </c>
      <c r="E781" s="115">
        <v>12.209099999999999</v>
      </c>
      <c r="F781" s="674">
        <v>293.83600000000001</v>
      </c>
      <c r="G781" s="674">
        <v>295.84500000000003</v>
      </c>
      <c r="H781" s="115">
        <f t="shared" si="24"/>
        <v>1.0068371472522089</v>
      </c>
      <c r="I781" s="115">
        <f t="shared" si="25"/>
        <v>12.2926</v>
      </c>
    </row>
    <row r="782" spans="1:9" hidden="1">
      <c r="A782" s="115" t="s">
        <v>3466</v>
      </c>
      <c r="B782" s="115" t="s">
        <v>3467</v>
      </c>
      <c r="C782" s="115" t="s">
        <v>3468</v>
      </c>
      <c r="D782" s="115" t="s">
        <v>2038</v>
      </c>
      <c r="E782" s="115">
        <v>19.534600000000001</v>
      </c>
      <c r="F782" s="674">
        <v>293.83600000000001</v>
      </c>
      <c r="G782" s="674">
        <v>295.84500000000003</v>
      </c>
      <c r="H782" s="115">
        <f t="shared" si="24"/>
        <v>1.0068371472522089</v>
      </c>
      <c r="I782" s="115">
        <f t="shared" si="25"/>
        <v>19.668199999999999</v>
      </c>
    </row>
    <row r="783" spans="1:9" hidden="1">
      <c r="A783" s="115" t="s">
        <v>3469</v>
      </c>
      <c r="B783" s="115" t="s">
        <v>3470</v>
      </c>
      <c r="C783" s="115" t="s">
        <v>3471</v>
      </c>
      <c r="D783" s="115" t="s">
        <v>2038</v>
      </c>
      <c r="E783" s="115">
        <v>11.9</v>
      </c>
      <c r="F783" s="674">
        <v>293.83600000000001</v>
      </c>
      <c r="G783" s="674">
        <v>295.84500000000003</v>
      </c>
      <c r="H783" s="115">
        <f t="shared" si="24"/>
        <v>1.0068371472522089</v>
      </c>
      <c r="I783" s="115">
        <f t="shared" si="25"/>
        <v>11.981400000000001</v>
      </c>
    </row>
    <row r="784" spans="1:9" hidden="1">
      <c r="A784" s="115" t="s">
        <v>3472</v>
      </c>
      <c r="B784" s="115" t="s">
        <v>3473</v>
      </c>
      <c r="C784" s="115" t="s">
        <v>3474</v>
      </c>
      <c r="D784" s="115" t="s">
        <v>2038</v>
      </c>
      <c r="E784" s="115">
        <v>8.9327000000000005</v>
      </c>
      <c r="F784" s="674">
        <v>293.83600000000001</v>
      </c>
      <c r="G784" s="674">
        <v>295.84500000000003</v>
      </c>
      <c r="H784" s="115">
        <f t="shared" si="24"/>
        <v>1.0068371472522089</v>
      </c>
      <c r="I784" s="115">
        <f t="shared" si="25"/>
        <v>8.9938000000000002</v>
      </c>
    </row>
    <row r="785" spans="1:9" hidden="1">
      <c r="A785" s="115" t="s">
        <v>3475</v>
      </c>
      <c r="B785" s="115" t="s">
        <v>3476</v>
      </c>
      <c r="C785" s="115" t="s">
        <v>3477</v>
      </c>
      <c r="D785" s="115" t="s">
        <v>2038</v>
      </c>
      <c r="E785" s="115">
        <v>5.9964000000000004</v>
      </c>
      <c r="F785" s="674">
        <v>293.83600000000001</v>
      </c>
      <c r="G785" s="674">
        <v>295.84500000000003</v>
      </c>
      <c r="H785" s="115">
        <f t="shared" si="24"/>
        <v>1.0068371472522089</v>
      </c>
      <c r="I785" s="115">
        <f t="shared" si="25"/>
        <v>6.0373999999999999</v>
      </c>
    </row>
    <row r="786" spans="1:9" hidden="1">
      <c r="A786" s="115" t="s">
        <v>3478</v>
      </c>
      <c r="B786" s="115" t="s">
        <v>3479</v>
      </c>
      <c r="C786" s="115" t="s">
        <v>3480</v>
      </c>
      <c r="D786" s="115" t="s">
        <v>2038</v>
      </c>
      <c r="E786" s="115">
        <v>1.0818000000000001</v>
      </c>
      <c r="F786" s="674">
        <v>293.83600000000001</v>
      </c>
      <c r="G786" s="674">
        <v>295.84500000000003</v>
      </c>
      <c r="H786" s="115">
        <f t="shared" si="24"/>
        <v>1.0068371472522089</v>
      </c>
      <c r="I786" s="115">
        <f t="shared" si="25"/>
        <v>1.0891999999999999</v>
      </c>
    </row>
    <row r="787" spans="1:9" hidden="1">
      <c r="A787" s="115" t="s">
        <v>3481</v>
      </c>
      <c r="B787" s="115" t="s">
        <v>3482</v>
      </c>
      <c r="C787" s="115" t="s">
        <v>3483</v>
      </c>
      <c r="D787" s="115" t="s">
        <v>2038</v>
      </c>
      <c r="E787" s="115">
        <v>0.80359999999999998</v>
      </c>
      <c r="F787" s="674">
        <v>293.83600000000001</v>
      </c>
      <c r="G787" s="674">
        <v>295.84500000000003</v>
      </c>
      <c r="H787" s="115">
        <f t="shared" si="24"/>
        <v>1.0068371472522089</v>
      </c>
      <c r="I787" s="115">
        <f t="shared" si="25"/>
        <v>0.80910000000000004</v>
      </c>
    </row>
    <row r="788" spans="1:9" hidden="1">
      <c r="A788" s="115" t="s">
        <v>3484</v>
      </c>
      <c r="B788" s="115" t="s">
        <v>3485</v>
      </c>
      <c r="C788" s="115" t="s">
        <v>3486</v>
      </c>
      <c r="D788" s="115" t="s">
        <v>2038</v>
      </c>
      <c r="E788" s="115">
        <v>4.8836000000000004</v>
      </c>
      <c r="F788" s="674">
        <v>293.83600000000001</v>
      </c>
      <c r="G788" s="674">
        <v>295.84500000000003</v>
      </c>
      <c r="H788" s="115">
        <f t="shared" si="24"/>
        <v>1.0068371472522089</v>
      </c>
      <c r="I788" s="115">
        <f t="shared" si="25"/>
        <v>4.9169999999999998</v>
      </c>
    </row>
    <row r="789" spans="1:9" hidden="1">
      <c r="A789" s="115" t="s">
        <v>3487</v>
      </c>
      <c r="B789" s="115" t="s">
        <v>3488</v>
      </c>
      <c r="C789" s="115" t="s">
        <v>3489</v>
      </c>
      <c r="D789" s="115" t="s">
        <v>2038</v>
      </c>
      <c r="E789" s="115">
        <v>3.2145000000000001</v>
      </c>
      <c r="F789" s="674">
        <v>293.83600000000001</v>
      </c>
      <c r="G789" s="674">
        <v>295.84500000000003</v>
      </c>
      <c r="H789" s="115">
        <f t="shared" si="24"/>
        <v>1.0068371472522089</v>
      </c>
      <c r="I789" s="115">
        <f t="shared" si="25"/>
        <v>3.2364999999999999</v>
      </c>
    </row>
    <row r="790" spans="1:9" hidden="1">
      <c r="A790" s="115" t="s">
        <v>3490</v>
      </c>
      <c r="B790" s="115" t="s">
        <v>3491</v>
      </c>
      <c r="C790" s="115" t="s">
        <v>3492</v>
      </c>
      <c r="D790" s="115" t="s">
        <v>2038</v>
      </c>
      <c r="E790" s="115">
        <v>2.4418000000000002</v>
      </c>
      <c r="F790" s="674">
        <v>293.83600000000001</v>
      </c>
      <c r="G790" s="674">
        <v>295.84500000000003</v>
      </c>
      <c r="H790" s="115">
        <f t="shared" si="24"/>
        <v>1.0068371472522089</v>
      </c>
      <c r="I790" s="115">
        <f t="shared" si="25"/>
        <v>2.4584999999999999</v>
      </c>
    </row>
    <row r="791" spans="1:9" hidden="1">
      <c r="A791" s="115" t="s">
        <v>3493</v>
      </c>
      <c r="B791" s="115" t="s">
        <v>3494</v>
      </c>
      <c r="C791" s="115" t="s">
        <v>3495</v>
      </c>
      <c r="D791" s="115" t="s">
        <v>2038</v>
      </c>
      <c r="E791" s="115">
        <v>7.48</v>
      </c>
      <c r="F791" s="674">
        <v>293.83600000000001</v>
      </c>
      <c r="G791" s="674">
        <v>295.84500000000003</v>
      </c>
      <c r="H791" s="115">
        <f t="shared" si="24"/>
        <v>1.0068371472522089</v>
      </c>
      <c r="I791" s="115">
        <f t="shared" si="25"/>
        <v>7.5311000000000003</v>
      </c>
    </row>
    <row r="792" spans="1:9" hidden="1">
      <c r="A792" s="115" t="s">
        <v>3496</v>
      </c>
      <c r="B792" s="115" t="s">
        <v>3497</v>
      </c>
      <c r="C792" s="115" t="s">
        <v>3498</v>
      </c>
      <c r="D792" s="115" t="s">
        <v>2038</v>
      </c>
      <c r="E792" s="115">
        <v>6.2126999999999999</v>
      </c>
      <c r="F792" s="674">
        <v>293.83600000000001</v>
      </c>
      <c r="G792" s="674">
        <v>295.84500000000003</v>
      </c>
      <c r="H792" s="115">
        <f t="shared" si="24"/>
        <v>1.0068371472522089</v>
      </c>
      <c r="I792" s="115">
        <f t="shared" si="25"/>
        <v>6.2552000000000003</v>
      </c>
    </row>
    <row r="793" spans="1:9" hidden="1">
      <c r="A793" s="115" t="s">
        <v>3499</v>
      </c>
      <c r="B793" s="115" t="s">
        <v>3500</v>
      </c>
      <c r="C793" s="115" t="s">
        <v>3501</v>
      </c>
      <c r="D793" s="115" t="s">
        <v>2038</v>
      </c>
      <c r="E793" s="115">
        <v>3.7709000000000001</v>
      </c>
      <c r="F793" s="674">
        <v>293.83600000000001</v>
      </c>
      <c r="G793" s="674">
        <v>295.84500000000003</v>
      </c>
      <c r="H793" s="115">
        <f t="shared" si="24"/>
        <v>1.0068371472522089</v>
      </c>
      <c r="I793" s="115">
        <f t="shared" si="25"/>
        <v>3.7967</v>
      </c>
    </row>
    <row r="794" spans="1:9" hidden="1">
      <c r="A794" s="115" t="s">
        <v>3502</v>
      </c>
      <c r="B794" s="115" t="s">
        <v>3503</v>
      </c>
      <c r="C794" s="115" t="s">
        <v>3504</v>
      </c>
      <c r="D794" s="115" t="s">
        <v>2038</v>
      </c>
      <c r="E794" s="115">
        <v>9.7673000000000005</v>
      </c>
      <c r="F794" s="674">
        <v>293.83600000000001</v>
      </c>
      <c r="G794" s="674">
        <v>295.84500000000003</v>
      </c>
      <c r="H794" s="115">
        <f t="shared" si="24"/>
        <v>1.0068371472522089</v>
      </c>
      <c r="I794" s="115">
        <f t="shared" si="25"/>
        <v>9.8340999999999994</v>
      </c>
    </row>
    <row r="795" spans="1:9" hidden="1">
      <c r="A795" s="115" t="s">
        <v>3505</v>
      </c>
      <c r="B795" s="115" t="s">
        <v>3506</v>
      </c>
      <c r="C795" s="115" t="s">
        <v>3507</v>
      </c>
      <c r="D795" s="115" t="s">
        <v>2038</v>
      </c>
      <c r="E795" s="115">
        <v>8.1908999999999992</v>
      </c>
      <c r="F795" s="674">
        <v>293.83600000000001</v>
      </c>
      <c r="G795" s="674">
        <v>295.84500000000003</v>
      </c>
      <c r="H795" s="115">
        <f t="shared" si="24"/>
        <v>1.0068371472522089</v>
      </c>
      <c r="I795" s="115">
        <f t="shared" si="25"/>
        <v>8.2469000000000001</v>
      </c>
    </row>
    <row r="796" spans="1:9" hidden="1">
      <c r="A796" s="115" t="s">
        <v>3508</v>
      </c>
      <c r="B796" s="115" t="s">
        <v>3509</v>
      </c>
      <c r="C796" s="115" t="s">
        <v>3510</v>
      </c>
      <c r="D796" s="115" t="s">
        <v>2038</v>
      </c>
      <c r="E796" s="115">
        <v>4.8836000000000004</v>
      </c>
      <c r="F796" s="674">
        <v>293.83600000000001</v>
      </c>
      <c r="G796" s="674">
        <v>295.84500000000003</v>
      </c>
      <c r="H796" s="115">
        <f t="shared" si="24"/>
        <v>1.0068371472522089</v>
      </c>
      <c r="I796" s="115">
        <f t="shared" si="25"/>
        <v>4.9169999999999998</v>
      </c>
    </row>
    <row r="797" spans="1:9" hidden="1">
      <c r="A797" s="115" t="s">
        <v>3511</v>
      </c>
      <c r="B797" s="115" t="s">
        <v>3512</v>
      </c>
      <c r="C797" s="115" t="s">
        <v>3513</v>
      </c>
      <c r="D797" s="115" t="s">
        <v>2038</v>
      </c>
      <c r="E797" s="115">
        <v>16.32</v>
      </c>
      <c r="F797" s="674">
        <v>293.83600000000001</v>
      </c>
      <c r="G797" s="674">
        <v>295.84500000000003</v>
      </c>
      <c r="H797" s="115">
        <f t="shared" si="24"/>
        <v>1.0068371472522089</v>
      </c>
      <c r="I797" s="115">
        <f t="shared" si="25"/>
        <v>16.4316</v>
      </c>
    </row>
    <row r="798" spans="1:9" hidden="1">
      <c r="A798" s="115" t="s">
        <v>3514</v>
      </c>
      <c r="B798" s="115" t="s">
        <v>3515</v>
      </c>
      <c r="C798" s="115" t="s">
        <v>3516</v>
      </c>
      <c r="D798" s="115" t="s">
        <v>2038</v>
      </c>
      <c r="E798" s="115">
        <v>12.209099999999999</v>
      </c>
      <c r="F798" s="674">
        <v>293.83600000000001</v>
      </c>
      <c r="G798" s="674">
        <v>295.84500000000003</v>
      </c>
      <c r="H798" s="115">
        <f t="shared" si="24"/>
        <v>1.0068371472522089</v>
      </c>
      <c r="I798" s="115">
        <f t="shared" si="25"/>
        <v>12.2926</v>
      </c>
    </row>
    <row r="799" spans="1:9" hidden="1">
      <c r="A799" s="115" t="s">
        <v>3517</v>
      </c>
      <c r="B799" s="115" t="s">
        <v>3518</v>
      </c>
      <c r="C799" s="115" t="s">
        <v>3519</v>
      </c>
      <c r="D799" s="115" t="s">
        <v>2038</v>
      </c>
      <c r="E799" s="115">
        <v>19.534600000000001</v>
      </c>
      <c r="F799" s="674">
        <v>293.83600000000001</v>
      </c>
      <c r="G799" s="674">
        <v>295.84500000000003</v>
      </c>
      <c r="H799" s="115">
        <f t="shared" si="24"/>
        <v>1.0068371472522089</v>
      </c>
      <c r="I799" s="115">
        <f t="shared" si="25"/>
        <v>19.668199999999999</v>
      </c>
    </row>
    <row r="800" spans="1:9" hidden="1">
      <c r="A800" s="115" t="s">
        <v>3520</v>
      </c>
      <c r="B800" s="115" t="s">
        <v>3521</v>
      </c>
      <c r="C800" s="115" t="s">
        <v>3522</v>
      </c>
      <c r="D800" s="115" t="s">
        <v>2038</v>
      </c>
      <c r="E800" s="115">
        <v>11.9</v>
      </c>
      <c r="F800" s="674">
        <v>293.83600000000001</v>
      </c>
      <c r="G800" s="674">
        <v>295.84500000000003</v>
      </c>
      <c r="H800" s="115">
        <f t="shared" si="24"/>
        <v>1.0068371472522089</v>
      </c>
      <c r="I800" s="115">
        <f t="shared" si="25"/>
        <v>11.981400000000001</v>
      </c>
    </row>
    <row r="801" spans="1:9" hidden="1">
      <c r="A801" s="115" t="s">
        <v>3523</v>
      </c>
      <c r="B801" s="115" t="s">
        <v>3524</v>
      </c>
      <c r="C801" s="115" t="s">
        <v>3525</v>
      </c>
      <c r="D801" s="115" t="s">
        <v>2038</v>
      </c>
      <c r="E801" s="115">
        <v>8.9327000000000005</v>
      </c>
      <c r="F801" s="674">
        <v>293.83600000000001</v>
      </c>
      <c r="G801" s="674">
        <v>295.84500000000003</v>
      </c>
      <c r="H801" s="115">
        <f t="shared" si="24"/>
        <v>1.0068371472522089</v>
      </c>
      <c r="I801" s="115">
        <f t="shared" si="25"/>
        <v>8.9938000000000002</v>
      </c>
    </row>
    <row r="802" spans="1:9" hidden="1">
      <c r="A802" s="115" t="s">
        <v>3526</v>
      </c>
      <c r="B802" s="115" t="s">
        <v>3527</v>
      </c>
      <c r="C802" s="115" t="s">
        <v>3528</v>
      </c>
      <c r="D802" s="115" t="s">
        <v>2038</v>
      </c>
      <c r="E802" s="115">
        <v>5.9964000000000004</v>
      </c>
      <c r="F802" s="674">
        <v>293.83600000000001</v>
      </c>
      <c r="G802" s="674">
        <v>295.84500000000003</v>
      </c>
      <c r="H802" s="115">
        <f t="shared" si="24"/>
        <v>1.0068371472522089</v>
      </c>
      <c r="I802" s="115">
        <f t="shared" si="25"/>
        <v>6.0373999999999999</v>
      </c>
    </row>
    <row r="803" spans="1:9" hidden="1">
      <c r="A803" s="115" t="s">
        <v>3529</v>
      </c>
      <c r="B803" s="115" t="s">
        <v>3530</v>
      </c>
      <c r="C803" s="115" t="s">
        <v>3531</v>
      </c>
      <c r="D803" s="115" t="s">
        <v>2038</v>
      </c>
      <c r="E803" s="115">
        <v>1.0818000000000001</v>
      </c>
      <c r="F803" s="674">
        <v>293.83600000000001</v>
      </c>
      <c r="G803" s="674">
        <v>295.84500000000003</v>
      </c>
      <c r="H803" s="115">
        <f t="shared" si="24"/>
        <v>1.0068371472522089</v>
      </c>
      <c r="I803" s="115">
        <f t="shared" si="25"/>
        <v>1.0891999999999999</v>
      </c>
    </row>
    <row r="804" spans="1:9" hidden="1">
      <c r="A804" s="115" t="s">
        <v>3532</v>
      </c>
      <c r="B804" s="115" t="s">
        <v>3533</v>
      </c>
      <c r="C804" s="115" t="s">
        <v>3534</v>
      </c>
      <c r="D804" s="115" t="s">
        <v>2038</v>
      </c>
      <c r="E804" s="115">
        <v>0.80359999999999998</v>
      </c>
      <c r="F804" s="674">
        <v>293.83600000000001</v>
      </c>
      <c r="G804" s="674">
        <v>295.84500000000003</v>
      </c>
      <c r="H804" s="115">
        <f t="shared" si="24"/>
        <v>1.0068371472522089</v>
      </c>
      <c r="I804" s="115">
        <f t="shared" si="25"/>
        <v>0.80910000000000004</v>
      </c>
    </row>
    <row r="805" spans="1:9" hidden="1">
      <c r="A805" s="115" t="s">
        <v>3535</v>
      </c>
      <c r="B805" s="115" t="s">
        <v>3536</v>
      </c>
      <c r="C805" s="115" t="s">
        <v>3537</v>
      </c>
      <c r="D805" s="115" t="s">
        <v>2038</v>
      </c>
      <c r="E805" s="115">
        <v>4.8836000000000004</v>
      </c>
      <c r="F805" s="674">
        <v>293.83600000000001</v>
      </c>
      <c r="G805" s="674">
        <v>295.84500000000003</v>
      </c>
      <c r="H805" s="115">
        <f t="shared" si="24"/>
        <v>1.0068371472522089</v>
      </c>
      <c r="I805" s="115">
        <f t="shared" si="25"/>
        <v>4.9169999999999998</v>
      </c>
    </row>
    <row r="806" spans="1:9" hidden="1">
      <c r="A806" s="115" t="s">
        <v>3538</v>
      </c>
      <c r="B806" s="115" t="s">
        <v>3539</v>
      </c>
      <c r="C806" s="115" t="s">
        <v>3540</v>
      </c>
      <c r="D806" s="115" t="s">
        <v>2038</v>
      </c>
      <c r="E806" s="115">
        <v>3.2145000000000001</v>
      </c>
      <c r="F806" s="674">
        <v>293.83600000000001</v>
      </c>
      <c r="G806" s="674">
        <v>295.84500000000003</v>
      </c>
      <c r="H806" s="115">
        <f t="shared" si="24"/>
        <v>1.0068371472522089</v>
      </c>
      <c r="I806" s="115">
        <f t="shared" si="25"/>
        <v>3.2364999999999999</v>
      </c>
    </row>
    <row r="807" spans="1:9" hidden="1">
      <c r="A807" s="115" t="s">
        <v>3541</v>
      </c>
      <c r="B807" s="115" t="s">
        <v>3542</v>
      </c>
      <c r="C807" s="115" t="s">
        <v>3543</v>
      </c>
      <c r="D807" s="115" t="s">
        <v>2038</v>
      </c>
      <c r="E807" s="115">
        <v>2.4418000000000002</v>
      </c>
      <c r="F807" s="674">
        <v>293.83600000000001</v>
      </c>
      <c r="G807" s="674">
        <v>295.84500000000003</v>
      </c>
      <c r="H807" s="115">
        <f t="shared" si="24"/>
        <v>1.0068371472522089</v>
      </c>
      <c r="I807" s="115">
        <f t="shared" si="25"/>
        <v>2.4584999999999999</v>
      </c>
    </row>
    <row r="808" spans="1:9" hidden="1">
      <c r="A808" s="115" t="s">
        <v>3544</v>
      </c>
      <c r="B808" s="115" t="s">
        <v>3545</v>
      </c>
      <c r="C808" s="115" t="s">
        <v>3546</v>
      </c>
      <c r="D808" s="115" t="s">
        <v>2038</v>
      </c>
      <c r="E808" s="115">
        <v>7.48</v>
      </c>
      <c r="F808" s="674">
        <v>293.83600000000001</v>
      </c>
      <c r="G808" s="674">
        <v>295.84500000000003</v>
      </c>
      <c r="H808" s="115">
        <f t="shared" si="24"/>
        <v>1.0068371472522089</v>
      </c>
      <c r="I808" s="115">
        <f t="shared" si="25"/>
        <v>7.5311000000000003</v>
      </c>
    </row>
    <row r="809" spans="1:9" hidden="1">
      <c r="A809" s="115" t="s">
        <v>3547</v>
      </c>
      <c r="B809" s="115" t="s">
        <v>3548</v>
      </c>
      <c r="C809" s="115" t="s">
        <v>3549</v>
      </c>
      <c r="D809" s="115" t="s">
        <v>2038</v>
      </c>
      <c r="E809" s="115">
        <v>6.2126999999999999</v>
      </c>
      <c r="F809" s="674">
        <v>293.83600000000001</v>
      </c>
      <c r="G809" s="674">
        <v>295.84500000000003</v>
      </c>
      <c r="H809" s="115">
        <f t="shared" si="24"/>
        <v>1.0068371472522089</v>
      </c>
      <c r="I809" s="115">
        <f t="shared" si="25"/>
        <v>6.2552000000000003</v>
      </c>
    </row>
    <row r="810" spans="1:9" hidden="1">
      <c r="A810" s="115" t="s">
        <v>3550</v>
      </c>
      <c r="B810" s="115" t="s">
        <v>3551</v>
      </c>
      <c r="C810" s="115" t="s">
        <v>3552</v>
      </c>
      <c r="D810" s="115" t="s">
        <v>2038</v>
      </c>
      <c r="E810" s="115">
        <v>3.7709000000000001</v>
      </c>
      <c r="F810" s="674">
        <v>293.83600000000001</v>
      </c>
      <c r="G810" s="674">
        <v>295.84500000000003</v>
      </c>
      <c r="H810" s="115">
        <f t="shared" si="24"/>
        <v>1.0068371472522089</v>
      </c>
      <c r="I810" s="115">
        <f t="shared" si="25"/>
        <v>3.7967</v>
      </c>
    </row>
    <row r="811" spans="1:9" hidden="1">
      <c r="A811" s="115" t="s">
        <v>3553</v>
      </c>
      <c r="B811" s="115" t="s">
        <v>3554</v>
      </c>
      <c r="C811" s="115" t="s">
        <v>3555</v>
      </c>
      <c r="D811" s="115" t="s">
        <v>2038</v>
      </c>
      <c r="E811" s="115">
        <v>51.3401</v>
      </c>
      <c r="F811" s="674">
        <v>293.83600000000001</v>
      </c>
      <c r="G811" s="674">
        <v>295.84500000000003</v>
      </c>
      <c r="H811" s="115">
        <f t="shared" si="24"/>
        <v>1.0068371472522089</v>
      </c>
      <c r="I811" s="115">
        <f t="shared" si="25"/>
        <v>51.691099999999999</v>
      </c>
    </row>
    <row r="812" spans="1:9" hidden="1">
      <c r="A812" s="115" t="s">
        <v>3556</v>
      </c>
      <c r="B812" s="115" t="s">
        <v>3557</v>
      </c>
      <c r="C812" s="115" t="s">
        <v>3558</v>
      </c>
      <c r="D812" s="115" t="s">
        <v>2038</v>
      </c>
      <c r="E812" s="115">
        <v>45.0655</v>
      </c>
      <c r="F812" s="674">
        <v>293.83600000000001</v>
      </c>
      <c r="G812" s="674">
        <v>295.84500000000003</v>
      </c>
      <c r="H812" s="115">
        <f t="shared" si="24"/>
        <v>1.0068371472522089</v>
      </c>
      <c r="I812" s="115">
        <f t="shared" si="25"/>
        <v>45.373600000000003</v>
      </c>
    </row>
    <row r="813" spans="1:9" hidden="1">
      <c r="A813" s="115" t="s">
        <v>3559</v>
      </c>
      <c r="B813" s="115" t="s">
        <v>3560</v>
      </c>
      <c r="C813" s="115" t="s">
        <v>3561</v>
      </c>
      <c r="D813" s="115" t="s">
        <v>2038</v>
      </c>
      <c r="E813" s="115">
        <v>38.790999999999997</v>
      </c>
      <c r="F813" s="674">
        <v>293.83600000000001</v>
      </c>
      <c r="G813" s="674">
        <v>295.84500000000003</v>
      </c>
      <c r="H813" s="115">
        <f t="shared" si="24"/>
        <v>1.0068371472522089</v>
      </c>
      <c r="I813" s="115">
        <f t="shared" si="25"/>
        <v>39.056199999999997</v>
      </c>
    </row>
    <row r="814" spans="1:9" hidden="1">
      <c r="A814" s="115" t="s">
        <v>3562</v>
      </c>
      <c r="B814" s="115" t="s">
        <v>3563</v>
      </c>
      <c r="C814" s="115" t="s">
        <v>3564</v>
      </c>
      <c r="D814" s="115" t="s">
        <v>2038</v>
      </c>
      <c r="E814" s="115">
        <v>51.3401</v>
      </c>
      <c r="F814" s="674">
        <v>293.83600000000001</v>
      </c>
      <c r="G814" s="674">
        <v>295.84500000000003</v>
      </c>
      <c r="H814" s="115">
        <f t="shared" si="24"/>
        <v>1.0068371472522089</v>
      </c>
      <c r="I814" s="115">
        <f t="shared" si="25"/>
        <v>51.691099999999999</v>
      </c>
    </row>
    <row r="815" spans="1:9" hidden="1">
      <c r="A815" s="115" t="s">
        <v>3565</v>
      </c>
      <c r="B815" s="115" t="s">
        <v>3566</v>
      </c>
      <c r="C815" s="115" t="s">
        <v>3567</v>
      </c>
      <c r="D815" s="115" t="s">
        <v>2038</v>
      </c>
      <c r="E815" s="115">
        <v>45.0655</v>
      </c>
      <c r="F815" s="674">
        <v>293.83600000000001</v>
      </c>
      <c r="G815" s="674">
        <v>295.84500000000003</v>
      </c>
      <c r="H815" s="115">
        <f t="shared" si="24"/>
        <v>1.0068371472522089</v>
      </c>
      <c r="I815" s="115">
        <f t="shared" si="25"/>
        <v>45.373600000000003</v>
      </c>
    </row>
    <row r="816" spans="1:9" hidden="1">
      <c r="A816" s="115" t="s">
        <v>3568</v>
      </c>
      <c r="B816" s="115" t="s">
        <v>3569</v>
      </c>
      <c r="C816" s="115" t="s">
        <v>3570</v>
      </c>
      <c r="D816" s="115" t="s">
        <v>2038</v>
      </c>
      <c r="E816" s="115">
        <v>38.790999999999997</v>
      </c>
      <c r="F816" s="674">
        <v>293.83600000000001</v>
      </c>
      <c r="G816" s="674">
        <v>295.84500000000003</v>
      </c>
      <c r="H816" s="115">
        <f t="shared" si="24"/>
        <v>1.0068371472522089</v>
      </c>
      <c r="I816" s="115">
        <f t="shared" si="25"/>
        <v>39.056199999999997</v>
      </c>
    </row>
    <row r="817" spans="1:9" hidden="1">
      <c r="A817" s="115" t="s">
        <v>3571</v>
      </c>
      <c r="B817" s="115" t="s">
        <v>3572</v>
      </c>
      <c r="C817" s="115" t="s">
        <v>3573</v>
      </c>
      <c r="D817" s="115" t="s">
        <v>2038</v>
      </c>
      <c r="E817" s="115">
        <v>51.3401</v>
      </c>
      <c r="F817" s="674">
        <v>293.83600000000001</v>
      </c>
      <c r="G817" s="674">
        <v>295.84500000000003</v>
      </c>
      <c r="H817" s="115">
        <f t="shared" si="24"/>
        <v>1.0068371472522089</v>
      </c>
      <c r="I817" s="115">
        <f t="shared" si="25"/>
        <v>51.691099999999999</v>
      </c>
    </row>
    <row r="818" spans="1:9" hidden="1">
      <c r="A818" s="115" t="s">
        <v>3574</v>
      </c>
      <c r="B818" s="115" t="s">
        <v>3575</v>
      </c>
      <c r="C818" s="115" t="s">
        <v>3576</v>
      </c>
      <c r="D818" s="115" t="s">
        <v>2038</v>
      </c>
      <c r="E818" s="115">
        <v>45.096400000000003</v>
      </c>
      <c r="F818" s="674">
        <v>293.83600000000001</v>
      </c>
      <c r="G818" s="674">
        <v>295.84500000000003</v>
      </c>
      <c r="H818" s="115">
        <f t="shared" si="24"/>
        <v>1.0068371472522089</v>
      </c>
      <c r="I818" s="115">
        <f t="shared" si="25"/>
        <v>45.404699999999998</v>
      </c>
    </row>
    <row r="819" spans="1:9" hidden="1">
      <c r="A819" s="115" t="s">
        <v>3577</v>
      </c>
      <c r="B819" s="115" t="s">
        <v>3578</v>
      </c>
      <c r="C819" s="115" t="s">
        <v>3579</v>
      </c>
      <c r="D819" s="115" t="s">
        <v>2038</v>
      </c>
      <c r="E819" s="115">
        <v>40.460099999999997</v>
      </c>
      <c r="F819" s="674">
        <v>293.83600000000001</v>
      </c>
      <c r="G819" s="674">
        <v>295.84500000000003</v>
      </c>
      <c r="H819" s="115">
        <f t="shared" si="24"/>
        <v>1.0068371472522089</v>
      </c>
      <c r="I819" s="115">
        <f t="shared" si="25"/>
        <v>40.736699999999999</v>
      </c>
    </row>
    <row r="820" spans="1:9" hidden="1">
      <c r="A820" s="115" t="s">
        <v>3580</v>
      </c>
      <c r="B820" s="115" t="s">
        <v>3581</v>
      </c>
      <c r="C820" s="115" t="s">
        <v>3582</v>
      </c>
      <c r="D820" s="115" t="s">
        <v>2038</v>
      </c>
      <c r="E820" s="115">
        <v>76.994600000000005</v>
      </c>
      <c r="F820" s="674">
        <v>293.83600000000001</v>
      </c>
      <c r="G820" s="674">
        <v>295.84500000000003</v>
      </c>
      <c r="H820" s="115">
        <f t="shared" si="24"/>
        <v>1.0068371472522089</v>
      </c>
      <c r="I820" s="115">
        <f t="shared" si="25"/>
        <v>77.521000000000001</v>
      </c>
    </row>
    <row r="821" spans="1:9" hidden="1">
      <c r="A821" s="115" t="s">
        <v>3583</v>
      </c>
      <c r="B821" s="115" t="s">
        <v>3584</v>
      </c>
      <c r="C821" s="115" t="s">
        <v>3585</v>
      </c>
      <c r="D821" s="115" t="s">
        <v>2038</v>
      </c>
      <c r="E821" s="115">
        <v>45.096400000000003</v>
      </c>
      <c r="F821" s="674">
        <v>293.83600000000001</v>
      </c>
      <c r="G821" s="674">
        <v>295.84500000000003</v>
      </c>
      <c r="H821" s="115">
        <f t="shared" si="24"/>
        <v>1.0068371472522089</v>
      </c>
      <c r="I821" s="115">
        <f t="shared" si="25"/>
        <v>45.404699999999998</v>
      </c>
    </row>
    <row r="822" spans="1:9" hidden="1">
      <c r="A822" s="115" t="s">
        <v>3586</v>
      </c>
      <c r="B822" s="115" t="s">
        <v>3587</v>
      </c>
      <c r="C822" s="115" t="s">
        <v>3588</v>
      </c>
      <c r="D822" s="115" t="s">
        <v>2038</v>
      </c>
      <c r="E822" s="115">
        <v>40.460099999999997</v>
      </c>
      <c r="F822" s="674">
        <v>293.83600000000001</v>
      </c>
      <c r="G822" s="674">
        <v>295.84500000000003</v>
      </c>
      <c r="H822" s="115">
        <f t="shared" si="24"/>
        <v>1.0068371472522089</v>
      </c>
      <c r="I822" s="115">
        <f t="shared" si="25"/>
        <v>40.736699999999999</v>
      </c>
    </row>
    <row r="823" spans="1:9" hidden="1">
      <c r="A823" s="115" t="s">
        <v>3589</v>
      </c>
      <c r="B823" s="115" t="s">
        <v>3590</v>
      </c>
      <c r="C823" s="115" t="s">
        <v>3591</v>
      </c>
      <c r="D823" s="115" t="s">
        <v>2038</v>
      </c>
      <c r="E823" s="115">
        <v>44.972799999999999</v>
      </c>
      <c r="F823" s="674">
        <v>293.83600000000001</v>
      </c>
      <c r="G823" s="674">
        <v>295.84500000000003</v>
      </c>
      <c r="H823" s="115">
        <f t="shared" si="24"/>
        <v>1.0068371472522089</v>
      </c>
      <c r="I823" s="115">
        <f t="shared" si="25"/>
        <v>45.280299999999997</v>
      </c>
    </row>
    <row r="824" spans="1:9" hidden="1">
      <c r="A824" s="115" t="s">
        <v>3592</v>
      </c>
      <c r="B824" s="115" t="s">
        <v>3593</v>
      </c>
      <c r="C824" s="115" t="s">
        <v>3594</v>
      </c>
      <c r="D824" s="115" t="s">
        <v>2038</v>
      </c>
      <c r="E824" s="115">
        <v>39.780099999999997</v>
      </c>
      <c r="F824" s="674">
        <v>293.83600000000001</v>
      </c>
      <c r="G824" s="674">
        <v>295.84500000000003</v>
      </c>
      <c r="H824" s="115">
        <f t="shared" si="24"/>
        <v>1.0068371472522089</v>
      </c>
      <c r="I824" s="115">
        <f t="shared" si="25"/>
        <v>40.052100000000003</v>
      </c>
    </row>
    <row r="825" spans="1:9" hidden="1">
      <c r="A825" s="115" t="s">
        <v>3595</v>
      </c>
      <c r="B825" s="115" t="s">
        <v>3596</v>
      </c>
      <c r="C825" s="115" t="s">
        <v>3597</v>
      </c>
      <c r="D825" s="115" t="s">
        <v>2038</v>
      </c>
      <c r="E825" s="115">
        <v>33.474600000000002</v>
      </c>
      <c r="F825" s="674">
        <v>293.83600000000001</v>
      </c>
      <c r="G825" s="674">
        <v>295.84500000000003</v>
      </c>
      <c r="H825" s="115">
        <f t="shared" si="24"/>
        <v>1.0068371472522089</v>
      </c>
      <c r="I825" s="115">
        <f t="shared" si="25"/>
        <v>33.703499999999998</v>
      </c>
    </row>
    <row r="826" spans="1:9" hidden="1">
      <c r="A826" s="115" t="s">
        <v>3598</v>
      </c>
      <c r="B826" s="115" t="s">
        <v>3599</v>
      </c>
      <c r="C826" s="115" t="s">
        <v>3600</v>
      </c>
      <c r="D826" s="115" t="s">
        <v>2038</v>
      </c>
      <c r="E826" s="115">
        <v>44.972799999999999</v>
      </c>
      <c r="F826" s="674">
        <v>293.83600000000001</v>
      </c>
      <c r="G826" s="674">
        <v>295.84500000000003</v>
      </c>
      <c r="H826" s="115">
        <f t="shared" si="24"/>
        <v>1.0068371472522089</v>
      </c>
      <c r="I826" s="115">
        <f t="shared" si="25"/>
        <v>45.280299999999997</v>
      </c>
    </row>
    <row r="827" spans="1:9" hidden="1">
      <c r="A827" s="115" t="s">
        <v>3601</v>
      </c>
      <c r="B827" s="115" t="s">
        <v>3602</v>
      </c>
      <c r="C827" s="115" t="s">
        <v>3603</v>
      </c>
      <c r="D827" s="115" t="s">
        <v>2038</v>
      </c>
      <c r="E827" s="115">
        <v>39.780099999999997</v>
      </c>
      <c r="F827" s="674">
        <v>293.83600000000001</v>
      </c>
      <c r="G827" s="674">
        <v>295.84500000000003</v>
      </c>
      <c r="H827" s="115">
        <f t="shared" si="24"/>
        <v>1.0068371472522089</v>
      </c>
      <c r="I827" s="115">
        <f t="shared" si="25"/>
        <v>40.052100000000003</v>
      </c>
    </row>
    <row r="828" spans="1:9" hidden="1">
      <c r="A828" s="115" t="s">
        <v>3604</v>
      </c>
      <c r="B828" s="115" t="s">
        <v>3605</v>
      </c>
      <c r="C828" s="115" t="s">
        <v>3606</v>
      </c>
      <c r="D828" s="115" t="s">
        <v>2038</v>
      </c>
      <c r="E828" s="115">
        <v>33.474600000000002</v>
      </c>
      <c r="F828" s="674">
        <v>293.83600000000001</v>
      </c>
      <c r="G828" s="674">
        <v>295.84500000000003</v>
      </c>
      <c r="H828" s="115">
        <f t="shared" si="24"/>
        <v>1.0068371472522089</v>
      </c>
      <c r="I828" s="115">
        <f t="shared" si="25"/>
        <v>33.703499999999998</v>
      </c>
    </row>
    <row r="829" spans="1:9" hidden="1">
      <c r="A829" s="115" t="s">
        <v>3607</v>
      </c>
      <c r="B829" s="115" t="s">
        <v>3608</v>
      </c>
      <c r="C829" s="115" t="s">
        <v>3609</v>
      </c>
      <c r="D829" s="115" t="s">
        <v>2038</v>
      </c>
      <c r="E829" s="115">
        <v>6.5217999999999998</v>
      </c>
      <c r="F829" s="674">
        <v>293.83600000000001</v>
      </c>
      <c r="G829" s="674">
        <v>295.84500000000003</v>
      </c>
      <c r="H829" s="115">
        <f t="shared" si="24"/>
        <v>1.0068371472522089</v>
      </c>
      <c r="I829" s="115">
        <f t="shared" si="25"/>
        <v>6.5663999999999998</v>
      </c>
    </row>
    <row r="830" spans="1:9" hidden="1">
      <c r="A830" s="115" t="s">
        <v>3610</v>
      </c>
      <c r="B830" s="115" t="s">
        <v>3611</v>
      </c>
      <c r="C830" s="115" t="s">
        <v>3612</v>
      </c>
      <c r="D830" s="115" t="s">
        <v>2038</v>
      </c>
      <c r="E830" s="115">
        <v>4.4817999999999998</v>
      </c>
      <c r="F830" s="674">
        <v>293.83600000000001</v>
      </c>
      <c r="G830" s="674">
        <v>295.84500000000003</v>
      </c>
      <c r="H830" s="115">
        <f t="shared" si="24"/>
        <v>1.0068371472522089</v>
      </c>
      <c r="I830" s="115">
        <f t="shared" si="25"/>
        <v>4.5124000000000004</v>
      </c>
    </row>
    <row r="831" spans="1:9" hidden="1">
      <c r="A831" s="115" t="s">
        <v>3613</v>
      </c>
      <c r="B831" s="115" t="s">
        <v>3614</v>
      </c>
      <c r="C831" s="115" t="s">
        <v>3615</v>
      </c>
      <c r="D831" s="115" t="s">
        <v>2038</v>
      </c>
      <c r="E831" s="115">
        <v>2.6890999999999998</v>
      </c>
      <c r="F831" s="674">
        <v>293.83600000000001</v>
      </c>
      <c r="G831" s="674">
        <v>295.84500000000003</v>
      </c>
      <c r="H831" s="115">
        <f t="shared" si="24"/>
        <v>1.0068371472522089</v>
      </c>
      <c r="I831" s="115">
        <f t="shared" si="25"/>
        <v>2.7075</v>
      </c>
    </row>
    <row r="832" spans="1:9" hidden="1">
      <c r="A832" s="115" t="s">
        <v>3616</v>
      </c>
      <c r="B832" s="115" t="s">
        <v>3617</v>
      </c>
      <c r="C832" s="115" t="s">
        <v>3618</v>
      </c>
      <c r="D832" s="115" t="s">
        <v>2038</v>
      </c>
      <c r="E832" s="115">
        <v>3.2454999999999998</v>
      </c>
      <c r="F832" s="674">
        <v>293.83600000000001</v>
      </c>
      <c r="G832" s="674">
        <v>295.84500000000003</v>
      </c>
      <c r="H832" s="115">
        <f t="shared" si="24"/>
        <v>1.0068371472522089</v>
      </c>
      <c r="I832" s="115">
        <f t="shared" si="25"/>
        <v>3.2677</v>
      </c>
    </row>
    <row r="833" spans="1:9" hidden="1">
      <c r="A833" s="115" t="s">
        <v>3619</v>
      </c>
      <c r="B833" s="115" t="s">
        <v>3620</v>
      </c>
      <c r="C833" s="115" t="s">
        <v>3621</v>
      </c>
      <c r="D833" s="115" t="s">
        <v>2038</v>
      </c>
      <c r="E833" s="115">
        <v>2.2564000000000002</v>
      </c>
      <c r="F833" s="674">
        <v>293.83600000000001</v>
      </c>
      <c r="G833" s="674">
        <v>295.84500000000003</v>
      </c>
      <c r="H833" s="115">
        <f t="shared" si="24"/>
        <v>1.0068371472522089</v>
      </c>
      <c r="I833" s="115">
        <f t="shared" si="25"/>
        <v>2.2717999999999998</v>
      </c>
    </row>
    <row r="834" spans="1:9" hidden="1">
      <c r="A834" s="115" t="s">
        <v>3622</v>
      </c>
      <c r="B834" s="115" t="s">
        <v>3623</v>
      </c>
      <c r="C834" s="115" t="s">
        <v>3624</v>
      </c>
      <c r="D834" s="115" t="s">
        <v>2038</v>
      </c>
      <c r="E834" s="115">
        <v>1.3290999999999999</v>
      </c>
      <c r="F834" s="674">
        <v>293.83600000000001</v>
      </c>
      <c r="G834" s="674">
        <v>295.84500000000003</v>
      </c>
      <c r="H834" s="115">
        <f t="shared" si="24"/>
        <v>1.0068371472522089</v>
      </c>
      <c r="I834" s="115">
        <f t="shared" si="25"/>
        <v>1.3382000000000001</v>
      </c>
    </row>
    <row r="835" spans="1:9" hidden="1">
      <c r="A835" s="115" t="s">
        <v>3625</v>
      </c>
      <c r="B835" s="115" t="s">
        <v>3626</v>
      </c>
      <c r="C835" s="115" t="s">
        <v>3627</v>
      </c>
      <c r="D835" s="115" t="s">
        <v>2038</v>
      </c>
      <c r="E835" s="115">
        <v>3.2454999999999998</v>
      </c>
      <c r="F835" s="674">
        <v>293.83600000000001</v>
      </c>
      <c r="G835" s="674">
        <v>295.84500000000003</v>
      </c>
      <c r="H835" s="115">
        <f t="shared" si="24"/>
        <v>1.0068371472522089</v>
      </c>
      <c r="I835" s="115">
        <f t="shared" si="25"/>
        <v>3.2677</v>
      </c>
    </row>
    <row r="836" spans="1:9" hidden="1">
      <c r="A836" s="115" t="s">
        <v>3628</v>
      </c>
      <c r="B836" s="115" t="s">
        <v>3629</v>
      </c>
      <c r="C836" s="115" t="s">
        <v>3630</v>
      </c>
      <c r="D836" s="115" t="s">
        <v>2038</v>
      </c>
      <c r="E836" s="115">
        <v>2.2564000000000002</v>
      </c>
      <c r="F836" s="674">
        <v>293.83600000000001</v>
      </c>
      <c r="G836" s="674">
        <v>295.84500000000003</v>
      </c>
      <c r="H836" s="115">
        <f t="shared" si="24"/>
        <v>1.0068371472522089</v>
      </c>
      <c r="I836" s="115">
        <f t="shared" si="25"/>
        <v>2.2717999999999998</v>
      </c>
    </row>
    <row r="837" spans="1:9" hidden="1">
      <c r="A837" s="115" t="s">
        <v>3631</v>
      </c>
      <c r="B837" s="115" t="s">
        <v>3632</v>
      </c>
      <c r="C837" s="115" t="s">
        <v>3633</v>
      </c>
      <c r="D837" s="115" t="s">
        <v>2038</v>
      </c>
      <c r="E837" s="115">
        <v>1.3290999999999999</v>
      </c>
      <c r="F837" s="674">
        <v>293.83600000000001</v>
      </c>
      <c r="G837" s="674">
        <v>295.84500000000003</v>
      </c>
      <c r="H837" s="115">
        <f t="shared" ref="H837:H900" si="26">G837/F837</f>
        <v>1.0068371472522089</v>
      </c>
      <c r="I837" s="115">
        <f t="shared" ref="I837:I900" si="27">ROUND(H837*E837,4)</f>
        <v>1.3382000000000001</v>
      </c>
    </row>
    <row r="838" spans="1:9" hidden="1">
      <c r="A838" s="115" t="s">
        <v>3634</v>
      </c>
      <c r="B838" s="115" t="s">
        <v>3635</v>
      </c>
      <c r="C838" s="115" t="s">
        <v>3636</v>
      </c>
      <c r="D838" s="115" t="s">
        <v>1138</v>
      </c>
      <c r="E838" s="115">
        <v>1914.1378999999999</v>
      </c>
      <c r="F838" s="674">
        <v>293.83600000000001</v>
      </c>
      <c r="G838" s="674">
        <v>295.84500000000003</v>
      </c>
      <c r="H838" s="115">
        <f t="shared" si="26"/>
        <v>1.0068371472522089</v>
      </c>
      <c r="I838" s="115">
        <f t="shared" si="27"/>
        <v>1927.2251000000001</v>
      </c>
    </row>
    <row r="839" spans="1:9" hidden="1">
      <c r="A839" s="115" t="s">
        <v>3637</v>
      </c>
      <c r="B839" s="115" t="s">
        <v>3638</v>
      </c>
      <c r="C839" s="115" t="s">
        <v>3639</v>
      </c>
      <c r="D839" s="115" t="s">
        <v>1138</v>
      </c>
      <c r="E839" s="115">
        <v>2392.6723999999999</v>
      </c>
      <c r="F839" s="674">
        <v>293.83600000000001</v>
      </c>
      <c r="G839" s="674">
        <v>295.84500000000003</v>
      </c>
      <c r="H839" s="115">
        <f t="shared" si="26"/>
        <v>1.0068371472522089</v>
      </c>
      <c r="I839" s="115">
        <f t="shared" si="27"/>
        <v>2409.0315000000001</v>
      </c>
    </row>
    <row r="840" spans="1:9" hidden="1">
      <c r="A840" s="115" t="s">
        <v>3640</v>
      </c>
      <c r="B840" s="115" t="s">
        <v>3641</v>
      </c>
      <c r="C840" s="115" t="s">
        <v>3642</v>
      </c>
      <c r="D840" s="115" t="s">
        <v>1138</v>
      </c>
      <c r="E840" s="115">
        <v>3588.9976999999999</v>
      </c>
      <c r="F840" s="674">
        <v>293.83600000000001</v>
      </c>
      <c r="G840" s="674">
        <v>295.84500000000003</v>
      </c>
      <c r="H840" s="115">
        <f t="shared" si="26"/>
        <v>1.0068371472522089</v>
      </c>
      <c r="I840" s="115">
        <f t="shared" si="27"/>
        <v>3613.5362</v>
      </c>
    </row>
    <row r="841" spans="1:9" hidden="1">
      <c r="A841" s="115" t="s">
        <v>3643</v>
      </c>
      <c r="B841" s="115" t="s">
        <v>3644</v>
      </c>
      <c r="C841" s="115" t="s">
        <v>3645</v>
      </c>
      <c r="D841" s="115" t="s">
        <v>1138</v>
      </c>
      <c r="E841" s="115">
        <v>1435.6034</v>
      </c>
      <c r="F841" s="674">
        <v>293.83600000000001</v>
      </c>
      <c r="G841" s="674">
        <v>295.84500000000003</v>
      </c>
      <c r="H841" s="115">
        <f t="shared" si="26"/>
        <v>1.0068371472522089</v>
      </c>
      <c r="I841" s="115">
        <f t="shared" si="27"/>
        <v>1445.4187999999999</v>
      </c>
    </row>
    <row r="842" spans="1:9" hidden="1">
      <c r="A842" s="115" t="s">
        <v>3646</v>
      </c>
      <c r="B842" s="115" t="s">
        <v>3647</v>
      </c>
      <c r="C842" s="115" t="s">
        <v>3648</v>
      </c>
      <c r="D842" s="115" t="s">
        <v>1138</v>
      </c>
      <c r="E842" s="115">
        <v>1914.1378999999999</v>
      </c>
      <c r="F842" s="674">
        <v>293.83600000000001</v>
      </c>
      <c r="G842" s="674">
        <v>295.84500000000003</v>
      </c>
      <c r="H842" s="115">
        <f t="shared" si="26"/>
        <v>1.0068371472522089</v>
      </c>
      <c r="I842" s="115">
        <f t="shared" si="27"/>
        <v>1927.2251000000001</v>
      </c>
    </row>
    <row r="843" spans="1:9" hidden="1">
      <c r="A843" s="115" t="s">
        <v>3649</v>
      </c>
      <c r="B843" s="115" t="s">
        <v>3650</v>
      </c>
      <c r="C843" s="115" t="s">
        <v>3651</v>
      </c>
      <c r="D843" s="115" t="s">
        <v>1138</v>
      </c>
      <c r="E843" s="115">
        <v>2392.6723999999999</v>
      </c>
      <c r="F843" s="674">
        <v>293.83600000000001</v>
      </c>
      <c r="G843" s="674">
        <v>295.84500000000003</v>
      </c>
      <c r="H843" s="115">
        <f t="shared" si="26"/>
        <v>1.0068371472522089</v>
      </c>
      <c r="I843" s="115">
        <f t="shared" si="27"/>
        <v>2409.0315000000001</v>
      </c>
    </row>
    <row r="844" spans="1:9" hidden="1">
      <c r="A844" s="115" t="s">
        <v>3652</v>
      </c>
      <c r="B844" s="115" t="s">
        <v>3653</v>
      </c>
      <c r="C844" s="115" t="s">
        <v>3654</v>
      </c>
      <c r="D844" s="115" t="s">
        <v>1138</v>
      </c>
      <c r="E844" s="115">
        <v>1435.6034</v>
      </c>
      <c r="F844" s="674">
        <v>293.83600000000001</v>
      </c>
      <c r="G844" s="674">
        <v>295.84500000000003</v>
      </c>
      <c r="H844" s="115">
        <f t="shared" si="26"/>
        <v>1.0068371472522089</v>
      </c>
      <c r="I844" s="115">
        <f t="shared" si="27"/>
        <v>1445.4187999999999</v>
      </c>
    </row>
    <row r="845" spans="1:9" hidden="1">
      <c r="A845" s="115" t="s">
        <v>3655</v>
      </c>
      <c r="B845" s="115" t="s">
        <v>3656</v>
      </c>
      <c r="C845" s="115" t="s">
        <v>3657</v>
      </c>
      <c r="D845" s="115" t="s">
        <v>1138</v>
      </c>
      <c r="E845" s="115">
        <v>1914.1378999999999</v>
      </c>
      <c r="F845" s="674">
        <v>293.83600000000001</v>
      </c>
      <c r="G845" s="674">
        <v>295.84500000000003</v>
      </c>
      <c r="H845" s="115">
        <f t="shared" si="26"/>
        <v>1.0068371472522089</v>
      </c>
      <c r="I845" s="115">
        <f t="shared" si="27"/>
        <v>1927.2251000000001</v>
      </c>
    </row>
    <row r="846" spans="1:9" hidden="1">
      <c r="A846" s="115" t="s">
        <v>3658</v>
      </c>
      <c r="B846" s="115" t="s">
        <v>3659</v>
      </c>
      <c r="C846" s="115" t="s">
        <v>3660</v>
      </c>
      <c r="D846" s="115" t="s">
        <v>1138</v>
      </c>
      <c r="E846" s="115">
        <v>2392.6723999999999</v>
      </c>
      <c r="F846" s="674">
        <v>293.83600000000001</v>
      </c>
      <c r="G846" s="674">
        <v>295.84500000000003</v>
      </c>
      <c r="H846" s="115">
        <f t="shared" si="26"/>
        <v>1.0068371472522089</v>
      </c>
      <c r="I846" s="115">
        <f t="shared" si="27"/>
        <v>2409.0315000000001</v>
      </c>
    </row>
    <row r="847" spans="1:9" hidden="1">
      <c r="A847" s="115" t="s">
        <v>3661</v>
      </c>
      <c r="B847" s="115" t="s">
        <v>3662</v>
      </c>
      <c r="C847" s="115" t="s">
        <v>3663</v>
      </c>
      <c r="D847" s="115" t="s">
        <v>1138</v>
      </c>
      <c r="E847" s="115">
        <v>10751.2456</v>
      </c>
      <c r="F847" s="674">
        <v>293.83600000000001</v>
      </c>
      <c r="G847" s="674">
        <v>295.84500000000003</v>
      </c>
      <c r="H847" s="115">
        <f t="shared" si="26"/>
        <v>1.0068371472522089</v>
      </c>
      <c r="I847" s="115">
        <f t="shared" si="27"/>
        <v>10824.7534</v>
      </c>
    </row>
    <row r="848" spans="1:9" hidden="1">
      <c r="A848" s="115" t="s">
        <v>3664</v>
      </c>
      <c r="B848" s="115" t="s">
        <v>3665</v>
      </c>
      <c r="C848" s="115" t="s">
        <v>3666</v>
      </c>
      <c r="D848" s="115" t="s">
        <v>1138</v>
      </c>
      <c r="E848" s="115">
        <v>11925.5669</v>
      </c>
      <c r="F848" s="674">
        <v>293.83600000000001</v>
      </c>
      <c r="G848" s="674">
        <v>295.84500000000003</v>
      </c>
      <c r="H848" s="115">
        <f t="shared" si="26"/>
        <v>1.0068371472522089</v>
      </c>
      <c r="I848" s="115">
        <f t="shared" si="27"/>
        <v>12007.103800000001</v>
      </c>
    </row>
    <row r="849" spans="1:9" hidden="1">
      <c r="A849" s="115" t="s">
        <v>3667</v>
      </c>
      <c r="B849" s="115" t="s">
        <v>3668</v>
      </c>
      <c r="C849" s="115" t="s">
        <v>3669</v>
      </c>
      <c r="D849" s="115" t="s">
        <v>1138</v>
      </c>
      <c r="E849" s="115">
        <v>8601.3613999999998</v>
      </c>
      <c r="F849" s="674">
        <v>293.83600000000001</v>
      </c>
      <c r="G849" s="674">
        <v>295.84500000000003</v>
      </c>
      <c r="H849" s="115">
        <f t="shared" si="26"/>
        <v>1.0068371472522089</v>
      </c>
      <c r="I849" s="115">
        <f t="shared" si="27"/>
        <v>8660.1702000000005</v>
      </c>
    </row>
    <row r="850" spans="1:9" hidden="1">
      <c r="A850" s="115" t="s">
        <v>3670</v>
      </c>
      <c r="B850" s="115" t="s">
        <v>3671</v>
      </c>
      <c r="C850" s="115" t="s">
        <v>3672</v>
      </c>
      <c r="D850" s="115" t="s">
        <v>1138</v>
      </c>
      <c r="E850" s="115">
        <v>9918.5756000000001</v>
      </c>
      <c r="F850" s="674">
        <v>293.83600000000001</v>
      </c>
      <c r="G850" s="674">
        <v>295.84500000000003</v>
      </c>
      <c r="H850" s="115">
        <f t="shared" si="26"/>
        <v>1.0068371472522089</v>
      </c>
      <c r="I850" s="115">
        <f t="shared" si="27"/>
        <v>9986.3904000000002</v>
      </c>
    </row>
    <row r="851" spans="1:9" hidden="1">
      <c r="A851" s="115" t="s">
        <v>3673</v>
      </c>
      <c r="B851" s="115" t="s">
        <v>3674</v>
      </c>
      <c r="C851" s="115" t="s">
        <v>3675</v>
      </c>
      <c r="D851" s="115" t="s">
        <v>1138</v>
      </c>
      <c r="E851" s="115">
        <v>8601.3613999999998</v>
      </c>
      <c r="F851" s="674">
        <v>293.83600000000001</v>
      </c>
      <c r="G851" s="674">
        <v>295.84500000000003</v>
      </c>
      <c r="H851" s="115">
        <f t="shared" si="26"/>
        <v>1.0068371472522089</v>
      </c>
      <c r="I851" s="115">
        <f t="shared" si="27"/>
        <v>8660.1702000000005</v>
      </c>
    </row>
    <row r="852" spans="1:9" hidden="1">
      <c r="A852" s="115" t="s">
        <v>3676</v>
      </c>
      <c r="B852" s="115" t="s">
        <v>3677</v>
      </c>
      <c r="C852" s="115" t="s">
        <v>3678</v>
      </c>
      <c r="D852" s="115" t="s">
        <v>1138</v>
      </c>
      <c r="E852" s="115">
        <v>9918.5756000000001</v>
      </c>
      <c r="F852" s="674">
        <v>293.83600000000001</v>
      </c>
      <c r="G852" s="674">
        <v>295.84500000000003</v>
      </c>
      <c r="H852" s="115">
        <f t="shared" si="26"/>
        <v>1.0068371472522089</v>
      </c>
      <c r="I852" s="115">
        <f t="shared" si="27"/>
        <v>9986.3904000000002</v>
      </c>
    </row>
    <row r="853" spans="1:9" hidden="1">
      <c r="A853" s="115" t="s">
        <v>3679</v>
      </c>
      <c r="B853" s="115" t="s">
        <v>3680</v>
      </c>
      <c r="C853" s="115" t="s">
        <v>3681</v>
      </c>
      <c r="D853" s="115" t="s">
        <v>1138</v>
      </c>
      <c r="E853" s="115">
        <v>6449.7731000000003</v>
      </c>
      <c r="F853" s="674">
        <v>293.83600000000001</v>
      </c>
      <c r="G853" s="674">
        <v>295.84500000000003</v>
      </c>
      <c r="H853" s="115">
        <f t="shared" si="26"/>
        <v>1.0068371472522089</v>
      </c>
      <c r="I853" s="115">
        <f t="shared" si="27"/>
        <v>6493.8711000000003</v>
      </c>
    </row>
    <row r="854" spans="1:9" hidden="1">
      <c r="A854" s="115" t="s">
        <v>3682</v>
      </c>
      <c r="B854" s="115" t="s">
        <v>3683</v>
      </c>
      <c r="C854" s="115" t="s">
        <v>3684</v>
      </c>
      <c r="D854" s="115" t="s">
        <v>1138</v>
      </c>
      <c r="E854" s="115">
        <v>7934.8549000000003</v>
      </c>
      <c r="F854" s="674">
        <v>293.83600000000001</v>
      </c>
      <c r="G854" s="674">
        <v>295.84500000000003</v>
      </c>
      <c r="H854" s="115">
        <f t="shared" si="26"/>
        <v>1.0068371472522089</v>
      </c>
      <c r="I854" s="115">
        <f t="shared" si="27"/>
        <v>7989.1067000000003</v>
      </c>
    </row>
    <row r="855" spans="1:9" hidden="1">
      <c r="A855" s="115" t="s">
        <v>3685</v>
      </c>
      <c r="B855" s="115" t="s">
        <v>3686</v>
      </c>
      <c r="C855" s="115" t="s">
        <v>3687</v>
      </c>
      <c r="D855" s="115" t="s">
        <v>1138</v>
      </c>
      <c r="E855" s="115">
        <v>12879.599899999999</v>
      </c>
      <c r="F855" s="674">
        <v>293.83600000000001</v>
      </c>
      <c r="G855" s="674">
        <v>295.84500000000003</v>
      </c>
      <c r="H855" s="115">
        <f t="shared" si="26"/>
        <v>1.0068371472522089</v>
      </c>
      <c r="I855" s="115">
        <f t="shared" si="27"/>
        <v>12967.659600000001</v>
      </c>
    </row>
    <row r="856" spans="1:9" hidden="1">
      <c r="A856" s="115" t="s">
        <v>3688</v>
      </c>
      <c r="B856" s="115" t="s">
        <v>3689</v>
      </c>
      <c r="C856" s="115" t="s">
        <v>3690</v>
      </c>
      <c r="D856" s="115" t="s">
        <v>1138</v>
      </c>
      <c r="E856" s="115">
        <v>13903.455599999999</v>
      </c>
      <c r="F856" s="674">
        <v>293.83600000000001</v>
      </c>
      <c r="G856" s="674">
        <v>295.84500000000003</v>
      </c>
      <c r="H856" s="115">
        <f t="shared" si="26"/>
        <v>1.0068371472522089</v>
      </c>
      <c r="I856" s="115">
        <f t="shared" si="27"/>
        <v>13998.515600000001</v>
      </c>
    </row>
    <row r="857" spans="1:9" hidden="1">
      <c r="A857" s="115" t="s">
        <v>3691</v>
      </c>
      <c r="B857" s="115" t="s">
        <v>3692</v>
      </c>
      <c r="C857" s="115" t="s">
        <v>3693</v>
      </c>
      <c r="D857" s="115" t="s">
        <v>1138</v>
      </c>
      <c r="E857" s="115">
        <v>10751.2456</v>
      </c>
      <c r="F857" s="674">
        <v>293.83600000000001</v>
      </c>
      <c r="G857" s="674">
        <v>295.84500000000003</v>
      </c>
      <c r="H857" s="115">
        <f t="shared" si="26"/>
        <v>1.0068371472522089</v>
      </c>
      <c r="I857" s="115">
        <f t="shared" si="27"/>
        <v>10824.7534</v>
      </c>
    </row>
    <row r="858" spans="1:9" hidden="1">
      <c r="A858" s="115" t="s">
        <v>3694</v>
      </c>
      <c r="B858" s="115" t="s">
        <v>3695</v>
      </c>
      <c r="C858" s="115" t="s">
        <v>3696</v>
      </c>
      <c r="D858" s="115" t="s">
        <v>1138</v>
      </c>
      <c r="E858" s="115">
        <v>11925.5669</v>
      </c>
      <c r="F858" s="674">
        <v>293.83600000000001</v>
      </c>
      <c r="G858" s="674">
        <v>295.84500000000003</v>
      </c>
      <c r="H858" s="115">
        <f t="shared" si="26"/>
        <v>1.0068371472522089</v>
      </c>
      <c r="I858" s="115">
        <f t="shared" si="27"/>
        <v>12007.103800000001</v>
      </c>
    </row>
    <row r="859" spans="1:9" hidden="1">
      <c r="A859" s="115" t="s">
        <v>3697</v>
      </c>
      <c r="B859" s="115" t="s">
        <v>3698</v>
      </c>
      <c r="C859" s="115" t="s">
        <v>3699</v>
      </c>
      <c r="D859" s="115" t="s">
        <v>1138</v>
      </c>
      <c r="E859" s="115">
        <v>10751.2456</v>
      </c>
      <c r="F859" s="674">
        <v>293.83600000000001</v>
      </c>
      <c r="G859" s="674">
        <v>295.84500000000003</v>
      </c>
      <c r="H859" s="115">
        <f t="shared" si="26"/>
        <v>1.0068371472522089</v>
      </c>
      <c r="I859" s="115">
        <f t="shared" si="27"/>
        <v>10824.7534</v>
      </c>
    </row>
    <row r="860" spans="1:9" hidden="1">
      <c r="A860" s="115" t="s">
        <v>3700</v>
      </c>
      <c r="B860" s="115" t="s">
        <v>3701</v>
      </c>
      <c r="C860" s="115" t="s">
        <v>3702</v>
      </c>
      <c r="D860" s="115" t="s">
        <v>1138</v>
      </c>
      <c r="E860" s="115">
        <v>11925.5669</v>
      </c>
      <c r="F860" s="674">
        <v>293.83600000000001</v>
      </c>
      <c r="G860" s="674">
        <v>295.84500000000003</v>
      </c>
      <c r="H860" s="115">
        <f t="shared" si="26"/>
        <v>1.0068371472522089</v>
      </c>
      <c r="I860" s="115">
        <f t="shared" si="27"/>
        <v>12007.103800000001</v>
      </c>
    </row>
    <row r="861" spans="1:9" hidden="1">
      <c r="A861" s="115" t="s">
        <v>3703</v>
      </c>
      <c r="B861" s="115" t="s">
        <v>3704</v>
      </c>
      <c r="C861" s="115" t="s">
        <v>3705</v>
      </c>
      <c r="D861" s="115" t="s">
        <v>1138</v>
      </c>
      <c r="E861" s="115">
        <v>8601.3613999999998</v>
      </c>
      <c r="F861" s="674">
        <v>293.83600000000001</v>
      </c>
      <c r="G861" s="674">
        <v>295.84500000000003</v>
      </c>
      <c r="H861" s="115">
        <f t="shared" si="26"/>
        <v>1.0068371472522089</v>
      </c>
      <c r="I861" s="115">
        <f t="shared" si="27"/>
        <v>8660.1702000000005</v>
      </c>
    </row>
    <row r="862" spans="1:9" hidden="1">
      <c r="A862" s="115" t="s">
        <v>3706</v>
      </c>
      <c r="B862" s="115" t="s">
        <v>3707</v>
      </c>
      <c r="C862" s="115" t="s">
        <v>3708</v>
      </c>
      <c r="D862" s="115" t="s">
        <v>1138</v>
      </c>
      <c r="E862" s="115">
        <v>9918.5756000000001</v>
      </c>
      <c r="F862" s="674">
        <v>293.83600000000001</v>
      </c>
      <c r="G862" s="674">
        <v>295.84500000000003</v>
      </c>
      <c r="H862" s="115">
        <f t="shared" si="26"/>
        <v>1.0068371472522089</v>
      </c>
      <c r="I862" s="115">
        <f t="shared" si="27"/>
        <v>9986.3904000000002</v>
      </c>
    </row>
    <row r="863" spans="1:9" hidden="1">
      <c r="A863" s="115" t="s">
        <v>3709</v>
      </c>
      <c r="B863" s="115" t="s">
        <v>3710</v>
      </c>
      <c r="C863" s="115" t="s">
        <v>3711</v>
      </c>
      <c r="D863" s="115" t="s">
        <v>1138</v>
      </c>
      <c r="E863" s="115">
        <v>15015.7114</v>
      </c>
      <c r="F863" s="674">
        <v>293.83600000000001</v>
      </c>
      <c r="G863" s="674">
        <v>295.84500000000003</v>
      </c>
      <c r="H863" s="115">
        <f t="shared" si="26"/>
        <v>1.0068371472522089</v>
      </c>
      <c r="I863" s="115">
        <f t="shared" si="27"/>
        <v>15118.376</v>
      </c>
    </row>
    <row r="864" spans="1:9" hidden="1">
      <c r="A864" s="115" t="s">
        <v>3712</v>
      </c>
      <c r="B864" s="115" t="s">
        <v>3713</v>
      </c>
      <c r="C864" s="115" t="s">
        <v>3714</v>
      </c>
      <c r="D864" s="115" t="s">
        <v>1138</v>
      </c>
      <c r="E864" s="115">
        <v>16216.9375</v>
      </c>
      <c r="F864" s="674">
        <v>293.83600000000001</v>
      </c>
      <c r="G864" s="674">
        <v>295.84500000000003</v>
      </c>
      <c r="H864" s="115">
        <f t="shared" si="26"/>
        <v>1.0068371472522089</v>
      </c>
      <c r="I864" s="115">
        <f t="shared" si="27"/>
        <v>16327.8151</v>
      </c>
    </row>
    <row r="865" spans="1:9" hidden="1">
      <c r="A865" s="115" t="s">
        <v>3715</v>
      </c>
      <c r="B865" s="115" t="s">
        <v>3716</v>
      </c>
      <c r="C865" s="115" t="s">
        <v>3717</v>
      </c>
      <c r="D865" s="115" t="s">
        <v>1138</v>
      </c>
      <c r="E865" s="115">
        <v>12879.599899999999</v>
      </c>
      <c r="F865" s="674">
        <v>293.83600000000001</v>
      </c>
      <c r="G865" s="674">
        <v>295.84500000000003</v>
      </c>
      <c r="H865" s="115">
        <f t="shared" si="26"/>
        <v>1.0068371472522089</v>
      </c>
      <c r="I865" s="115">
        <f t="shared" si="27"/>
        <v>12967.659600000001</v>
      </c>
    </row>
    <row r="866" spans="1:9" hidden="1">
      <c r="A866" s="115" t="s">
        <v>3718</v>
      </c>
      <c r="B866" s="115" t="s">
        <v>3719</v>
      </c>
      <c r="C866" s="115" t="s">
        <v>3720</v>
      </c>
      <c r="D866" s="115" t="s">
        <v>1138</v>
      </c>
      <c r="E866" s="115">
        <v>13903.455599999999</v>
      </c>
      <c r="F866" s="674">
        <v>293.83600000000001</v>
      </c>
      <c r="G866" s="674">
        <v>295.84500000000003</v>
      </c>
      <c r="H866" s="115">
        <f t="shared" si="26"/>
        <v>1.0068371472522089</v>
      </c>
      <c r="I866" s="115">
        <f t="shared" si="27"/>
        <v>13998.515600000001</v>
      </c>
    </row>
    <row r="867" spans="1:9" hidden="1">
      <c r="A867" s="115" t="s">
        <v>3721</v>
      </c>
      <c r="B867" s="115" t="s">
        <v>3722</v>
      </c>
      <c r="C867" s="115" t="s">
        <v>3723</v>
      </c>
      <c r="D867" s="115" t="s">
        <v>1138</v>
      </c>
      <c r="E867" s="115">
        <v>12879.599899999999</v>
      </c>
      <c r="F867" s="674">
        <v>293.83600000000001</v>
      </c>
      <c r="G867" s="674">
        <v>295.84500000000003</v>
      </c>
      <c r="H867" s="115">
        <f t="shared" si="26"/>
        <v>1.0068371472522089</v>
      </c>
      <c r="I867" s="115">
        <f t="shared" si="27"/>
        <v>12967.659600000001</v>
      </c>
    </row>
    <row r="868" spans="1:9" hidden="1">
      <c r="A868" s="115" t="s">
        <v>3724</v>
      </c>
      <c r="B868" s="115" t="s">
        <v>3725</v>
      </c>
      <c r="C868" s="115" t="s">
        <v>3726</v>
      </c>
      <c r="D868" s="115" t="s">
        <v>1138</v>
      </c>
      <c r="E868" s="115">
        <v>13903.455599999999</v>
      </c>
      <c r="F868" s="674">
        <v>293.83600000000001</v>
      </c>
      <c r="G868" s="674">
        <v>295.84500000000003</v>
      </c>
      <c r="H868" s="115">
        <f t="shared" si="26"/>
        <v>1.0068371472522089</v>
      </c>
      <c r="I868" s="115">
        <f t="shared" si="27"/>
        <v>13998.515600000001</v>
      </c>
    </row>
    <row r="869" spans="1:9" hidden="1">
      <c r="A869" s="115" t="s">
        <v>3727</v>
      </c>
      <c r="B869" s="115" t="s">
        <v>3728</v>
      </c>
      <c r="C869" s="115" t="s">
        <v>3729</v>
      </c>
      <c r="D869" s="115" t="s">
        <v>1138</v>
      </c>
      <c r="E869" s="115">
        <v>10751.2456</v>
      </c>
      <c r="F869" s="674">
        <v>293.83600000000001</v>
      </c>
      <c r="G869" s="674">
        <v>295.84500000000003</v>
      </c>
      <c r="H869" s="115">
        <f t="shared" si="26"/>
        <v>1.0068371472522089</v>
      </c>
      <c r="I869" s="115">
        <f t="shared" si="27"/>
        <v>10824.7534</v>
      </c>
    </row>
    <row r="870" spans="1:9" hidden="1">
      <c r="A870" s="115" t="s">
        <v>3730</v>
      </c>
      <c r="B870" s="115" t="s">
        <v>3731</v>
      </c>
      <c r="C870" s="115" t="s">
        <v>3732</v>
      </c>
      <c r="D870" s="115" t="s">
        <v>1138</v>
      </c>
      <c r="E870" s="115">
        <v>11925.5669</v>
      </c>
      <c r="F870" s="674">
        <v>293.83600000000001</v>
      </c>
      <c r="G870" s="674">
        <v>295.84500000000003</v>
      </c>
      <c r="H870" s="115">
        <f t="shared" si="26"/>
        <v>1.0068371472522089</v>
      </c>
      <c r="I870" s="115">
        <f t="shared" si="27"/>
        <v>12007.103800000001</v>
      </c>
    </row>
    <row r="871" spans="1:9" hidden="1">
      <c r="A871" s="115" t="s">
        <v>3733</v>
      </c>
      <c r="B871" s="115" t="s">
        <v>3734</v>
      </c>
      <c r="C871" s="115" t="s">
        <v>3735</v>
      </c>
      <c r="D871" s="115" t="s">
        <v>2038</v>
      </c>
      <c r="E871" s="115">
        <v>1.1435999999999999</v>
      </c>
      <c r="F871" s="674">
        <v>293.83600000000001</v>
      </c>
      <c r="G871" s="674">
        <v>295.84500000000003</v>
      </c>
      <c r="H871" s="115">
        <f t="shared" si="26"/>
        <v>1.0068371472522089</v>
      </c>
      <c r="I871" s="115">
        <f t="shared" si="27"/>
        <v>1.1514</v>
      </c>
    </row>
    <row r="872" spans="1:9" hidden="1">
      <c r="A872" s="115" t="s">
        <v>3736</v>
      </c>
      <c r="B872" s="115" t="s">
        <v>3737</v>
      </c>
      <c r="C872" s="115" t="s">
        <v>3738</v>
      </c>
      <c r="D872" s="115" t="s">
        <v>2038</v>
      </c>
      <c r="E872" s="115">
        <v>0.86550000000000005</v>
      </c>
      <c r="F872" s="674">
        <v>293.83600000000001</v>
      </c>
      <c r="G872" s="674">
        <v>295.84500000000003</v>
      </c>
      <c r="H872" s="115">
        <f t="shared" si="26"/>
        <v>1.0068371472522089</v>
      </c>
      <c r="I872" s="115">
        <f t="shared" si="27"/>
        <v>0.87139999999999995</v>
      </c>
    </row>
    <row r="873" spans="1:9" hidden="1">
      <c r="A873" s="115" t="s">
        <v>3739</v>
      </c>
      <c r="B873" s="115" t="s">
        <v>3740</v>
      </c>
      <c r="C873" s="115" t="s">
        <v>3741</v>
      </c>
      <c r="D873" s="115" t="s">
        <v>2038</v>
      </c>
      <c r="E873" s="115">
        <v>0.55640000000000001</v>
      </c>
      <c r="F873" s="674">
        <v>293.83600000000001</v>
      </c>
      <c r="G873" s="674">
        <v>295.84500000000003</v>
      </c>
      <c r="H873" s="115">
        <f t="shared" si="26"/>
        <v>1.0068371472522089</v>
      </c>
      <c r="I873" s="115">
        <f t="shared" si="27"/>
        <v>0.56020000000000003</v>
      </c>
    </row>
    <row r="874" spans="1:9" hidden="1">
      <c r="A874" s="115" t="s">
        <v>3742</v>
      </c>
      <c r="B874" s="115" t="s">
        <v>3743</v>
      </c>
      <c r="C874" s="115" t="s">
        <v>3744</v>
      </c>
      <c r="D874" s="115" t="s">
        <v>2038</v>
      </c>
      <c r="E874" s="115">
        <v>1.0508999999999999</v>
      </c>
      <c r="F874" s="674">
        <v>293.83600000000001</v>
      </c>
      <c r="G874" s="674">
        <v>295.84500000000003</v>
      </c>
      <c r="H874" s="115">
        <f t="shared" si="26"/>
        <v>1.0068371472522089</v>
      </c>
      <c r="I874" s="115">
        <f t="shared" si="27"/>
        <v>1.0581</v>
      </c>
    </row>
    <row r="875" spans="1:9" hidden="1">
      <c r="A875" s="115" t="s">
        <v>3745</v>
      </c>
      <c r="B875" s="115" t="s">
        <v>3746</v>
      </c>
      <c r="C875" s="115" t="s">
        <v>3747</v>
      </c>
      <c r="D875" s="115" t="s">
        <v>2038</v>
      </c>
      <c r="E875" s="115">
        <v>0.77270000000000005</v>
      </c>
      <c r="F875" s="674">
        <v>293.83600000000001</v>
      </c>
      <c r="G875" s="674">
        <v>295.84500000000003</v>
      </c>
      <c r="H875" s="115">
        <f t="shared" si="26"/>
        <v>1.0068371472522089</v>
      </c>
      <c r="I875" s="115">
        <f t="shared" si="27"/>
        <v>0.77800000000000002</v>
      </c>
    </row>
    <row r="876" spans="1:9" hidden="1">
      <c r="A876" s="115" t="s">
        <v>3748</v>
      </c>
      <c r="B876" s="115" t="s">
        <v>3749</v>
      </c>
      <c r="C876" s="115" t="s">
        <v>3750</v>
      </c>
      <c r="D876" s="115" t="s">
        <v>2038</v>
      </c>
      <c r="E876" s="115">
        <v>0.4945</v>
      </c>
      <c r="F876" s="674">
        <v>293.83600000000001</v>
      </c>
      <c r="G876" s="674">
        <v>295.84500000000003</v>
      </c>
      <c r="H876" s="115">
        <f t="shared" si="26"/>
        <v>1.0068371472522089</v>
      </c>
      <c r="I876" s="115">
        <f t="shared" si="27"/>
        <v>0.49790000000000001</v>
      </c>
    </row>
    <row r="877" spans="1:9" hidden="1">
      <c r="A877" s="115" t="s">
        <v>3751</v>
      </c>
      <c r="B877" s="115" t="s">
        <v>3752</v>
      </c>
      <c r="C877" s="115" t="s">
        <v>3753</v>
      </c>
      <c r="D877" s="115" t="s">
        <v>2038</v>
      </c>
      <c r="E877" s="115">
        <v>1.0508999999999999</v>
      </c>
      <c r="F877" s="674">
        <v>293.83600000000001</v>
      </c>
      <c r="G877" s="674">
        <v>295.84500000000003</v>
      </c>
      <c r="H877" s="115">
        <f t="shared" si="26"/>
        <v>1.0068371472522089</v>
      </c>
      <c r="I877" s="115">
        <f t="shared" si="27"/>
        <v>1.0581</v>
      </c>
    </row>
    <row r="878" spans="1:9" hidden="1">
      <c r="A878" s="115" t="s">
        <v>3754</v>
      </c>
      <c r="B878" s="115" t="s">
        <v>3755</v>
      </c>
      <c r="C878" s="115" t="s">
        <v>3756</v>
      </c>
      <c r="D878" s="115" t="s">
        <v>2038</v>
      </c>
      <c r="E878" s="115">
        <v>0.77270000000000005</v>
      </c>
      <c r="F878" s="674">
        <v>293.83600000000001</v>
      </c>
      <c r="G878" s="674">
        <v>295.84500000000003</v>
      </c>
      <c r="H878" s="115">
        <f t="shared" si="26"/>
        <v>1.0068371472522089</v>
      </c>
      <c r="I878" s="115">
        <f t="shared" si="27"/>
        <v>0.77800000000000002</v>
      </c>
    </row>
    <row r="879" spans="1:9" hidden="1">
      <c r="A879" s="115" t="s">
        <v>3757</v>
      </c>
      <c r="B879" s="115" t="s">
        <v>3758</v>
      </c>
      <c r="C879" s="115" t="s">
        <v>3759</v>
      </c>
      <c r="D879" s="115" t="s">
        <v>2038</v>
      </c>
      <c r="E879" s="115">
        <v>0.4945</v>
      </c>
      <c r="F879" s="674">
        <v>293.83600000000001</v>
      </c>
      <c r="G879" s="674">
        <v>295.84500000000003</v>
      </c>
      <c r="H879" s="115">
        <f t="shared" si="26"/>
        <v>1.0068371472522089</v>
      </c>
      <c r="I879" s="115">
        <f t="shared" si="27"/>
        <v>0.49790000000000001</v>
      </c>
    </row>
    <row r="880" spans="1:9" hidden="1">
      <c r="A880" s="115" t="s">
        <v>3760</v>
      </c>
      <c r="B880" s="115" t="s">
        <v>3761</v>
      </c>
      <c r="C880" s="115" t="s">
        <v>3762</v>
      </c>
      <c r="D880" s="115" t="s">
        <v>1242</v>
      </c>
      <c r="E880" s="115">
        <v>361.6275</v>
      </c>
      <c r="F880" s="674">
        <v>293.83600000000001</v>
      </c>
      <c r="G880" s="674">
        <v>295.84500000000003</v>
      </c>
      <c r="H880" s="115">
        <f t="shared" si="26"/>
        <v>1.0068371472522089</v>
      </c>
      <c r="I880" s="115">
        <f t="shared" si="27"/>
        <v>364.1</v>
      </c>
    </row>
    <row r="881" spans="1:9" hidden="1">
      <c r="A881" s="115" t="s">
        <v>3763</v>
      </c>
      <c r="B881" s="115" t="s">
        <v>3764</v>
      </c>
      <c r="C881" s="115" t="s">
        <v>3765</v>
      </c>
      <c r="D881" s="115" t="s">
        <v>1138</v>
      </c>
      <c r="E881" s="115">
        <v>42.148299999999999</v>
      </c>
      <c r="F881" s="674">
        <v>293.83600000000001</v>
      </c>
      <c r="G881" s="674">
        <v>295.84500000000003</v>
      </c>
      <c r="H881" s="115">
        <f t="shared" si="26"/>
        <v>1.0068371472522089</v>
      </c>
      <c r="I881" s="115">
        <f t="shared" si="27"/>
        <v>42.436500000000002</v>
      </c>
    </row>
    <row r="882" spans="1:9" hidden="1">
      <c r="A882" s="115" t="s">
        <v>3766</v>
      </c>
      <c r="B882" s="115" t="s">
        <v>3767</v>
      </c>
      <c r="C882" s="115" t="s">
        <v>3768</v>
      </c>
      <c r="D882" s="115" t="s">
        <v>2038</v>
      </c>
      <c r="E882" s="115">
        <v>23.5487</v>
      </c>
      <c r="F882" s="674">
        <v>293.83600000000001</v>
      </c>
      <c r="G882" s="674">
        <v>295.84500000000003</v>
      </c>
      <c r="H882" s="115">
        <f t="shared" si="26"/>
        <v>1.0068371472522089</v>
      </c>
      <c r="I882" s="115">
        <f t="shared" si="27"/>
        <v>23.709700000000002</v>
      </c>
    </row>
    <row r="883" spans="1:9" hidden="1">
      <c r="A883" s="115" t="s">
        <v>3769</v>
      </c>
      <c r="B883" s="115" t="s">
        <v>3770</v>
      </c>
      <c r="C883" s="115" t="s">
        <v>3771</v>
      </c>
      <c r="D883" s="115" t="s">
        <v>2038</v>
      </c>
      <c r="E883" s="115">
        <v>21.507999999999999</v>
      </c>
      <c r="F883" s="674">
        <v>293.83600000000001</v>
      </c>
      <c r="G883" s="674">
        <v>295.84500000000003</v>
      </c>
      <c r="H883" s="115">
        <f t="shared" si="26"/>
        <v>1.0068371472522089</v>
      </c>
      <c r="I883" s="115">
        <f t="shared" si="27"/>
        <v>21.655100000000001</v>
      </c>
    </row>
    <row r="884" spans="1:9" hidden="1">
      <c r="A884" s="115" t="s">
        <v>3772</v>
      </c>
      <c r="B884" s="115" t="s">
        <v>3773</v>
      </c>
      <c r="C884" s="115" t="s">
        <v>3774</v>
      </c>
      <c r="D884" s="115" t="s">
        <v>2038</v>
      </c>
      <c r="E884" s="115">
        <v>20.289400000000001</v>
      </c>
      <c r="F884" s="674">
        <v>293.83600000000001</v>
      </c>
      <c r="G884" s="674">
        <v>295.84500000000003</v>
      </c>
      <c r="H884" s="115">
        <f t="shared" si="26"/>
        <v>1.0068371472522089</v>
      </c>
      <c r="I884" s="115">
        <f t="shared" si="27"/>
        <v>20.428100000000001</v>
      </c>
    </row>
    <row r="885" spans="1:9" hidden="1">
      <c r="A885" s="115" t="s">
        <v>3775</v>
      </c>
      <c r="B885" s="115" t="s">
        <v>3776</v>
      </c>
      <c r="C885" s="115" t="s">
        <v>3777</v>
      </c>
      <c r="D885" s="115" t="s">
        <v>2038</v>
      </c>
      <c r="E885" s="115">
        <v>18.556999999999999</v>
      </c>
      <c r="F885" s="674">
        <v>293.83600000000001</v>
      </c>
      <c r="G885" s="674">
        <v>295.84500000000003</v>
      </c>
      <c r="H885" s="115">
        <f t="shared" si="26"/>
        <v>1.0068371472522089</v>
      </c>
      <c r="I885" s="115">
        <f t="shared" si="27"/>
        <v>18.683900000000001</v>
      </c>
    </row>
    <row r="886" spans="1:9" hidden="1">
      <c r="A886" s="115" t="s">
        <v>3778</v>
      </c>
      <c r="B886" s="115" t="s">
        <v>3779</v>
      </c>
      <c r="C886" s="115" t="s">
        <v>3780</v>
      </c>
      <c r="D886" s="115" t="s">
        <v>2038</v>
      </c>
      <c r="E886" s="115">
        <v>16.5017</v>
      </c>
      <c r="F886" s="674">
        <v>293.83600000000001</v>
      </c>
      <c r="G886" s="674">
        <v>295.84500000000003</v>
      </c>
      <c r="H886" s="115">
        <f t="shared" si="26"/>
        <v>1.0068371472522089</v>
      </c>
      <c r="I886" s="115">
        <f t="shared" si="27"/>
        <v>16.6145</v>
      </c>
    </row>
    <row r="887" spans="1:9" hidden="1">
      <c r="A887" s="115" t="s">
        <v>3781</v>
      </c>
      <c r="B887" s="115" t="s">
        <v>3782</v>
      </c>
      <c r="C887" s="115" t="s">
        <v>3783</v>
      </c>
      <c r="D887" s="115" t="s">
        <v>2038</v>
      </c>
      <c r="E887" s="115">
        <v>13.0663</v>
      </c>
      <c r="F887" s="674">
        <v>293.83600000000001</v>
      </c>
      <c r="G887" s="674">
        <v>295.84500000000003</v>
      </c>
      <c r="H887" s="115">
        <f t="shared" si="26"/>
        <v>1.0068371472522089</v>
      </c>
      <c r="I887" s="115">
        <f t="shared" si="27"/>
        <v>13.1556</v>
      </c>
    </row>
    <row r="888" spans="1:9" hidden="1">
      <c r="A888" s="115" t="s">
        <v>3784</v>
      </c>
      <c r="B888" s="115" t="s">
        <v>3785</v>
      </c>
      <c r="C888" s="115" t="s">
        <v>3786</v>
      </c>
      <c r="D888" s="115" t="s">
        <v>2038</v>
      </c>
      <c r="E888" s="115">
        <v>13.3893</v>
      </c>
      <c r="F888" s="674">
        <v>293.83600000000001</v>
      </c>
      <c r="G888" s="674">
        <v>295.84500000000003</v>
      </c>
      <c r="H888" s="115">
        <f t="shared" si="26"/>
        <v>1.0068371472522089</v>
      </c>
      <c r="I888" s="115">
        <f t="shared" si="27"/>
        <v>13.4808</v>
      </c>
    </row>
    <row r="889" spans="1:9" hidden="1">
      <c r="A889" s="115" t="s">
        <v>3787</v>
      </c>
      <c r="B889" s="115" t="s">
        <v>3788</v>
      </c>
      <c r="C889" s="115" t="s">
        <v>3789</v>
      </c>
      <c r="D889" s="115" t="s">
        <v>2038</v>
      </c>
      <c r="E889" s="115">
        <v>9.7189999999999994</v>
      </c>
      <c r="F889" s="674">
        <v>293.83600000000001</v>
      </c>
      <c r="G889" s="674">
        <v>295.84500000000003</v>
      </c>
      <c r="H889" s="115">
        <f t="shared" si="26"/>
        <v>1.0068371472522089</v>
      </c>
      <c r="I889" s="115">
        <f t="shared" si="27"/>
        <v>9.7855000000000008</v>
      </c>
    </row>
    <row r="890" spans="1:9" hidden="1">
      <c r="A890" s="115" t="s">
        <v>3790</v>
      </c>
      <c r="B890" s="115" t="s">
        <v>3791</v>
      </c>
      <c r="C890" s="115" t="s">
        <v>3792</v>
      </c>
      <c r="D890" s="115" t="s">
        <v>2038</v>
      </c>
      <c r="E890" s="115">
        <v>7.8103999999999996</v>
      </c>
      <c r="F890" s="674">
        <v>293.83600000000001</v>
      </c>
      <c r="G890" s="674">
        <v>295.84500000000003</v>
      </c>
      <c r="H890" s="115">
        <f t="shared" si="26"/>
        <v>1.0068371472522089</v>
      </c>
      <c r="I890" s="115">
        <f t="shared" si="27"/>
        <v>7.8638000000000003</v>
      </c>
    </row>
    <row r="891" spans="1:9" hidden="1">
      <c r="A891" s="115" t="s">
        <v>3793</v>
      </c>
      <c r="B891" s="115" t="s">
        <v>3794</v>
      </c>
      <c r="C891" s="115" t="s">
        <v>3795</v>
      </c>
      <c r="D891" s="115" t="s">
        <v>2038</v>
      </c>
      <c r="E891" s="115">
        <v>3.6997</v>
      </c>
      <c r="F891" s="674">
        <v>293.83600000000001</v>
      </c>
      <c r="G891" s="674">
        <v>295.84500000000003</v>
      </c>
      <c r="H891" s="115">
        <f t="shared" si="26"/>
        <v>1.0068371472522089</v>
      </c>
      <c r="I891" s="115">
        <f t="shared" si="27"/>
        <v>3.7250000000000001</v>
      </c>
    </row>
    <row r="892" spans="1:9" hidden="1">
      <c r="A892" s="115" t="s">
        <v>3796</v>
      </c>
      <c r="B892" s="115" t="s">
        <v>3797</v>
      </c>
      <c r="C892" s="115" t="s">
        <v>3798</v>
      </c>
      <c r="D892" s="115" t="s">
        <v>2038</v>
      </c>
      <c r="E892" s="115">
        <v>2.5545</v>
      </c>
      <c r="F892" s="674">
        <v>293.83600000000001</v>
      </c>
      <c r="G892" s="674">
        <v>295.84500000000003</v>
      </c>
      <c r="H892" s="115">
        <f t="shared" si="26"/>
        <v>1.0068371472522089</v>
      </c>
      <c r="I892" s="115">
        <f t="shared" si="27"/>
        <v>2.5720000000000001</v>
      </c>
    </row>
    <row r="893" spans="1:9" hidden="1">
      <c r="A893" s="115" t="s">
        <v>3799</v>
      </c>
      <c r="B893" s="115" t="s">
        <v>3800</v>
      </c>
      <c r="C893" s="115" t="s">
        <v>3801</v>
      </c>
      <c r="D893" s="115" t="s">
        <v>2038</v>
      </c>
      <c r="E893" s="115">
        <v>2.5545</v>
      </c>
      <c r="F893" s="674">
        <v>293.83600000000001</v>
      </c>
      <c r="G893" s="674">
        <v>295.84500000000003</v>
      </c>
      <c r="H893" s="115">
        <f t="shared" si="26"/>
        <v>1.0068371472522089</v>
      </c>
      <c r="I893" s="115">
        <f t="shared" si="27"/>
        <v>2.5720000000000001</v>
      </c>
    </row>
    <row r="894" spans="1:9" hidden="1">
      <c r="A894" s="115" t="s">
        <v>3802</v>
      </c>
      <c r="B894" s="115" t="s">
        <v>3803</v>
      </c>
      <c r="C894" s="115" t="s">
        <v>3804</v>
      </c>
      <c r="D894" s="115" t="s">
        <v>2038</v>
      </c>
      <c r="E894" s="115">
        <v>12.5524</v>
      </c>
      <c r="F894" s="674">
        <v>293.83600000000001</v>
      </c>
      <c r="G894" s="674">
        <v>295.84500000000003</v>
      </c>
      <c r="H894" s="115">
        <f t="shared" si="26"/>
        <v>1.0068371472522089</v>
      </c>
      <c r="I894" s="115">
        <f t="shared" si="27"/>
        <v>12.638199999999999</v>
      </c>
    </row>
    <row r="895" spans="1:9" hidden="1">
      <c r="A895" s="115" t="s">
        <v>3805</v>
      </c>
      <c r="B895" s="115" t="s">
        <v>3806</v>
      </c>
      <c r="C895" s="115" t="s">
        <v>3807</v>
      </c>
      <c r="D895" s="115" t="s">
        <v>2038</v>
      </c>
      <c r="E895" s="115">
        <v>8.6913</v>
      </c>
      <c r="F895" s="674">
        <v>293.83600000000001</v>
      </c>
      <c r="G895" s="674">
        <v>295.84500000000003</v>
      </c>
      <c r="H895" s="115">
        <f t="shared" si="26"/>
        <v>1.0068371472522089</v>
      </c>
      <c r="I895" s="115">
        <f t="shared" si="27"/>
        <v>8.7507000000000001</v>
      </c>
    </row>
    <row r="896" spans="1:9" hidden="1">
      <c r="A896" s="115" t="s">
        <v>3808</v>
      </c>
      <c r="B896" s="115" t="s">
        <v>3809</v>
      </c>
      <c r="C896" s="115" t="s">
        <v>3810</v>
      </c>
      <c r="D896" s="115" t="s">
        <v>2038</v>
      </c>
      <c r="E896" s="115">
        <v>6.9588999999999999</v>
      </c>
      <c r="F896" s="674">
        <v>293.83600000000001</v>
      </c>
      <c r="G896" s="674">
        <v>295.84500000000003</v>
      </c>
      <c r="H896" s="115">
        <f t="shared" si="26"/>
        <v>1.0068371472522089</v>
      </c>
      <c r="I896" s="115">
        <f t="shared" si="27"/>
        <v>7.0065</v>
      </c>
    </row>
    <row r="897" spans="1:9" hidden="1">
      <c r="A897" s="115" t="s">
        <v>3811</v>
      </c>
      <c r="B897" s="115" t="s">
        <v>3812</v>
      </c>
      <c r="C897" s="115" t="s">
        <v>3813</v>
      </c>
      <c r="D897" s="115" t="s">
        <v>2038</v>
      </c>
      <c r="E897" s="115">
        <v>10.2622</v>
      </c>
      <c r="F897" s="674">
        <v>293.83600000000001</v>
      </c>
      <c r="G897" s="674">
        <v>295.84500000000003</v>
      </c>
      <c r="H897" s="115">
        <f t="shared" si="26"/>
        <v>1.0068371472522089</v>
      </c>
      <c r="I897" s="115">
        <f t="shared" si="27"/>
        <v>10.3324</v>
      </c>
    </row>
    <row r="898" spans="1:9" hidden="1">
      <c r="A898" s="115" t="s">
        <v>3814</v>
      </c>
      <c r="B898" s="115" t="s">
        <v>3815</v>
      </c>
      <c r="C898" s="115" t="s">
        <v>3816</v>
      </c>
      <c r="D898" s="115" t="s">
        <v>2038</v>
      </c>
      <c r="E898" s="115">
        <v>9.0143000000000004</v>
      </c>
      <c r="F898" s="674">
        <v>293.83600000000001</v>
      </c>
      <c r="G898" s="674">
        <v>295.84500000000003</v>
      </c>
      <c r="H898" s="115">
        <f t="shared" si="26"/>
        <v>1.0068371472522089</v>
      </c>
      <c r="I898" s="115">
        <f t="shared" si="27"/>
        <v>9.0759000000000007</v>
      </c>
    </row>
    <row r="899" spans="1:9" hidden="1">
      <c r="A899" s="115" t="s">
        <v>3817</v>
      </c>
      <c r="B899" s="115" t="s">
        <v>3818</v>
      </c>
      <c r="C899" s="115" t="s">
        <v>3819</v>
      </c>
      <c r="D899" s="115" t="s">
        <v>2038</v>
      </c>
      <c r="E899" s="115">
        <v>7.7516999999999996</v>
      </c>
      <c r="F899" s="674">
        <v>293.83600000000001</v>
      </c>
      <c r="G899" s="674">
        <v>295.84500000000003</v>
      </c>
      <c r="H899" s="115">
        <f t="shared" si="26"/>
        <v>1.0068371472522089</v>
      </c>
      <c r="I899" s="115">
        <f t="shared" si="27"/>
        <v>7.8047000000000004</v>
      </c>
    </row>
    <row r="900" spans="1:9" hidden="1">
      <c r="A900" s="115" t="s">
        <v>3820</v>
      </c>
      <c r="B900" s="115" t="s">
        <v>3821</v>
      </c>
      <c r="C900" s="115" t="s">
        <v>3822</v>
      </c>
      <c r="D900" s="115" t="s">
        <v>2038</v>
      </c>
      <c r="E900" s="115">
        <v>10.2622</v>
      </c>
      <c r="F900" s="674">
        <v>293.83600000000001</v>
      </c>
      <c r="G900" s="674">
        <v>295.84500000000003</v>
      </c>
      <c r="H900" s="115">
        <f t="shared" si="26"/>
        <v>1.0068371472522089</v>
      </c>
      <c r="I900" s="115">
        <f t="shared" si="27"/>
        <v>10.3324</v>
      </c>
    </row>
    <row r="901" spans="1:9" hidden="1">
      <c r="A901" s="115" t="s">
        <v>3823</v>
      </c>
      <c r="B901" s="115" t="s">
        <v>3824</v>
      </c>
      <c r="C901" s="115" t="s">
        <v>3825</v>
      </c>
      <c r="D901" s="115" t="s">
        <v>2038</v>
      </c>
      <c r="E901" s="115">
        <v>9.0143000000000004</v>
      </c>
      <c r="F901" s="674">
        <v>293.83600000000001</v>
      </c>
      <c r="G901" s="674">
        <v>295.84500000000003</v>
      </c>
      <c r="H901" s="115">
        <f t="shared" ref="H901:H964" si="28">G901/F901</f>
        <v>1.0068371472522089</v>
      </c>
      <c r="I901" s="115">
        <f t="shared" ref="I901:I964" si="29">ROUND(H901*E901,4)</f>
        <v>9.0759000000000007</v>
      </c>
    </row>
    <row r="902" spans="1:9" hidden="1">
      <c r="A902" s="115" t="s">
        <v>3826</v>
      </c>
      <c r="B902" s="115" t="s">
        <v>3827</v>
      </c>
      <c r="C902" s="115" t="s">
        <v>3828</v>
      </c>
      <c r="D902" s="115" t="s">
        <v>2038</v>
      </c>
      <c r="E902" s="115">
        <v>8.0892999999999997</v>
      </c>
      <c r="F902" s="674">
        <v>293.83600000000001</v>
      </c>
      <c r="G902" s="674">
        <v>295.84500000000003</v>
      </c>
      <c r="H902" s="115">
        <f t="shared" si="28"/>
        <v>1.0068371472522089</v>
      </c>
      <c r="I902" s="115">
        <f t="shared" si="29"/>
        <v>8.1446000000000005</v>
      </c>
    </row>
    <row r="903" spans="1:9" hidden="1">
      <c r="A903" s="115" t="s">
        <v>3829</v>
      </c>
      <c r="B903" s="115" t="s">
        <v>3830</v>
      </c>
      <c r="C903" s="115" t="s">
        <v>3831</v>
      </c>
      <c r="D903" s="115" t="s">
        <v>2038</v>
      </c>
      <c r="E903" s="115">
        <v>8.9848999999999997</v>
      </c>
      <c r="F903" s="674">
        <v>293.83600000000001</v>
      </c>
      <c r="G903" s="674">
        <v>295.84500000000003</v>
      </c>
      <c r="H903" s="115">
        <f t="shared" si="28"/>
        <v>1.0068371472522089</v>
      </c>
      <c r="I903" s="115">
        <f t="shared" si="29"/>
        <v>9.0463000000000005</v>
      </c>
    </row>
    <row r="904" spans="1:9" hidden="1">
      <c r="A904" s="115" t="s">
        <v>3832</v>
      </c>
      <c r="B904" s="115" t="s">
        <v>3833</v>
      </c>
      <c r="C904" s="115" t="s">
        <v>3834</v>
      </c>
      <c r="D904" s="115" t="s">
        <v>2038</v>
      </c>
      <c r="E904" s="115">
        <v>7.9572000000000003</v>
      </c>
      <c r="F904" s="674">
        <v>293.83600000000001</v>
      </c>
      <c r="G904" s="674">
        <v>295.84500000000003</v>
      </c>
      <c r="H904" s="115">
        <f t="shared" si="28"/>
        <v>1.0068371472522089</v>
      </c>
      <c r="I904" s="115">
        <f t="shared" si="29"/>
        <v>8.0115999999999996</v>
      </c>
    </row>
    <row r="905" spans="1:9" hidden="1">
      <c r="A905" s="115" t="s">
        <v>3835</v>
      </c>
      <c r="B905" s="115" t="s">
        <v>3836</v>
      </c>
      <c r="C905" s="115" t="s">
        <v>3837</v>
      </c>
      <c r="D905" s="115" t="s">
        <v>2038</v>
      </c>
      <c r="E905" s="115">
        <v>6.6946000000000003</v>
      </c>
      <c r="F905" s="674">
        <v>293.83600000000001</v>
      </c>
      <c r="G905" s="674">
        <v>295.84500000000003</v>
      </c>
      <c r="H905" s="115">
        <f t="shared" si="28"/>
        <v>1.0068371472522089</v>
      </c>
      <c r="I905" s="115">
        <f t="shared" si="29"/>
        <v>6.7404000000000002</v>
      </c>
    </row>
    <row r="906" spans="1:9" hidden="1">
      <c r="A906" s="115" t="s">
        <v>3838</v>
      </c>
      <c r="B906" s="115" t="s">
        <v>3839</v>
      </c>
      <c r="C906" s="115" t="s">
        <v>3840</v>
      </c>
      <c r="D906" s="115" t="s">
        <v>2038</v>
      </c>
      <c r="E906" s="115">
        <v>0.96899999999999997</v>
      </c>
      <c r="F906" s="674">
        <v>293.83600000000001</v>
      </c>
      <c r="G906" s="674">
        <v>295.84500000000003</v>
      </c>
      <c r="H906" s="115">
        <f t="shared" si="28"/>
        <v>1.0068371472522089</v>
      </c>
      <c r="I906" s="115">
        <f t="shared" si="29"/>
        <v>0.97560000000000002</v>
      </c>
    </row>
    <row r="907" spans="1:9" hidden="1">
      <c r="A907" s="115" t="s">
        <v>3841</v>
      </c>
      <c r="B907" s="115" t="s">
        <v>3842</v>
      </c>
      <c r="C907" s="115" t="s">
        <v>3843</v>
      </c>
      <c r="D907" s="115" t="s">
        <v>2038</v>
      </c>
      <c r="E907" s="115">
        <v>0.52849999999999997</v>
      </c>
      <c r="F907" s="674">
        <v>293.83600000000001</v>
      </c>
      <c r="G907" s="674">
        <v>295.84500000000003</v>
      </c>
      <c r="H907" s="115">
        <f t="shared" si="28"/>
        <v>1.0068371472522089</v>
      </c>
      <c r="I907" s="115">
        <f t="shared" si="29"/>
        <v>0.53210000000000002</v>
      </c>
    </row>
    <row r="908" spans="1:9" hidden="1">
      <c r="A908" s="115" t="s">
        <v>3844</v>
      </c>
      <c r="B908" s="115" t="s">
        <v>3845</v>
      </c>
      <c r="C908" s="115" t="s">
        <v>3846</v>
      </c>
      <c r="D908" s="115" t="s">
        <v>2038</v>
      </c>
      <c r="E908" s="115">
        <v>0.26429999999999998</v>
      </c>
      <c r="F908" s="674">
        <v>293.83600000000001</v>
      </c>
      <c r="G908" s="674">
        <v>295.84500000000003</v>
      </c>
      <c r="H908" s="115">
        <f t="shared" si="28"/>
        <v>1.0068371472522089</v>
      </c>
      <c r="I908" s="115">
        <f t="shared" si="29"/>
        <v>0.2661</v>
      </c>
    </row>
    <row r="909" spans="1:9" hidden="1">
      <c r="A909" s="115" t="s">
        <v>3847</v>
      </c>
      <c r="B909" s="115" t="s">
        <v>3848</v>
      </c>
      <c r="C909" s="115" t="s">
        <v>3849</v>
      </c>
      <c r="D909" s="115" t="s">
        <v>2038</v>
      </c>
      <c r="E909" s="115">
        <v>2.4371</v>
      </c>
      <c r="F909" s="674">
        <v>293.83600000000001</v>
      </c>
      <c r="G909" s="674">
        <v>295.84500000000003</v>
      </c>
      <c r="H909" s="115">
        <f t="shared" si="28"/>
        <v>1.0068371472522089</v>
      </c>
      <c r="I909" s="115">
        <f t="shared" si="29"/>
        <v>2.4538000000000002</v>
      </c>
    </row>
    <row r="910" spans="1:9" hidden="1">
      <c r="A910" s="115" t="s">
        <v>3850</v>
      </c>
      <c r="B910" s="115" t="s">
        <v>3851</v>
      </c>
      <c r="C910" s="115" t="s">
        <v>3852</v>
      </c>
      <c r="D910" s="115" t="s">
        <v>2038</v>
      </c>
      <c r="E910" s="115">
        <v>1.6295999999999999</v>
      </c>
      <c r="F910" s="674">
        <v>293.83600000000001</v>
      </c>
      <c r="G910" s="674">
        <v>295.84500000000003</v>
      </c>
      <c r="H910" s="115">
        <f t="shared" si="28"/>
        <v>1.0068371472522089</v>
      </c>
      <c r="I910" s="115">
        <f t="shared" si="29"/>
        <v>1.6407</v>
      </c>
    </row>
    <row r="911" spans="1:9" hidden="1">
      <c r="A911" s="115" t="s">
        <v>3853</v>
      </c>
      <c r="B911" s="115" t="s">
        <v>3854</v>
      </c>
      <c r="C911" s="115" t="s">
        <v>3855</v>
      </c>
      <c r="D911" s="115" t="s">
        <v>2038</v>
      </c>
      <c r="E911" s="115">
        <v>1.9525999999999999</v>
      </c>
      <c r="F911" s="674">
        <v>293.83600000000001</v>
      </c>
      <c r="G911" s="674">
        <v>295.84500000000003</v>
      </c>
      <c r="H911" s="115">
        <f t="shared" si="28"/>
        <v>1.0068371472522089</v>
      </c>
      <c r="I911" s="115">
        <f t="shared" si="29"/>
        <v>1.966</v>
      </c>
    </row>
    <row r="912" spans="1:9" hidden="1">
      <c r="A912" s="115" t="s">
        <v>3856</v>
      </c>
      <c r="B912" s="115" t="s">
        <v>3857</v>
      </c>
      <c r="C912" s="115" t="s">
        <v>3858</v>
      </c>
      <c r="D912" s="115" t="s">
        <v>2038</v>
      </c>
      <c r="E912" s="115">
        <v>1.1892</v>
      </c>
      <c r="F912" s="674">
        <v>293.83600000000001</v>
      </c>
      <c r="G912" s="674">
        <v>295.84500000000003</v>
      </c>
      <c r="H912" s="115">
        <f t="shared" si="28"/>
        <v>1.0068371472522089</v>
      </c>
      <c r="I912" s="115">
        <f t="shared" si="29"/>
        <v>1.1973</v>
      </c>
    </row>
    <row r="913" spans="1:9" hidden="1">
      <c r="A913" s="115" t="s">
        <v>3859</v>
      </c>
      <c r="B913" s="115" t="s">
        <v>3860</v>
      </c>
      <c r="C913" s="115" t="s">
        <v>3861</v>
      </c>
      <c r="D913" s="115" t="s">
        <v>2038</v>
      </c>
      <c r="E913" s="115">
        <v>0.5726</v>
      </c>
      <c r="F913" s="674">
        <v>293.83600000000001</v>
      </c>
      <c r="G913" s="674">
        <v>295.84500000000003</v>
      </c>
      <c r="H913" s="115">
        <f t="shared" si="28"/>
        <v>1.0068371472522089</v>
      </c>
      <c r="I913" s="115">
        <f t="shared" si="29"/>
        <v>0.57650000000000001</v>
      </c>
    </row>
    <row r="914" spans="1:9" hidden="1">
      <c r="A914" s="115" t="s">
        <v>3862</v>
      </c>
      <c r="B914" s="115" t="s">
        <v>3863</v>
      </c>
      <c r="C914" s="115" t="s">
        <v>3864</v>
      </c>
      <c r="D914" s="115" t="s">
        <v>2038</v>
      </c>
      <c r="E914" s="115">
        <v>0.29360000000000003</v>
      </c>
      <c r="F914" s="674">
        <v>293.83600000000001</v>
      </c>
      <c r="G914" s="674">
        <v>295.84500000000003</v>
      </c>
      <c r="H914" s="115">
        <f t="shared" si="28"/>
        <v>1.0068371472522089</v>
      </c>
      <c r="I914" s="115">
        <f t="shared" si="29"/>
        <v>0.29559999999999997</v>
      </c>
    </row>
    <row r="915" spans="1:9" hidden="1">
      <c r="A915" s="115" t="s">
        <v>3865</v>
      </c>
      <c r="B915" s="115" t="s">
        <v>3866</v>
      </c>
      <c r="C915" s="115" t="s">
        <v>3867</v>
      </c>
      <c r="D915" s="115" t="s">
        <v>2038</v>
      </c>
      <c r="E915" s="115">
        <v>0.32300000000000001</v>
      </c>
      <c r="F915" s="674">
        <v>293.83600000000001</v>
      </c>
      <c r="G915" s="674">
        <v>295.84500000000003</v>
      </c>
      <c r="H915" s="115">
        <f t="shared" si="28"/>
        <v>1.0068371472522089</v>
      </c>
      <c r="I915" s="115">
        <f t="shared" si="29"/>
        <v>0.32519999999999999</v>
      </c>
    </row>
    <row r="916" spans="1:9" hidden="1">
      <c r="A916" s="115" t="s">
        <v>3868</v>
      </c>
      <c r="B916" s="115" t="s">
        <v>3869</v>
      </c>
      <c r="C916" s="115" t="s">
        <v>3870</v>
      </c>
      <c r="D916" s="115" t="s">
        <v>2038</v>
      </c>
      <c r="E916" s="115">
        <v>0.1615</v>
      </c>
      <c r="F916" s="674">
        <v>293.83600000000001</v>
      </c>
      <c r="G916" s="674">
        <v>295.84500000000003</v>
      </c>
      <c r="H916" s="115">
        <f t="shared" si="28"/>
        <v>1.0068371472522089</v>
      </c>
      <c r="I916" s="115">
        <f t="shared" si="29"/>
        <v>0.16259999999999999</v>
      </c>
    </row>
    <row r="917" spans="1:9" hidden="1">
      <c r="A917" s="115" t="s">
        <v>3871</v>
      </c>
      <c r="B917" s="115" t="s">
        <v>3872</v>
      </c>
      <c r="C917" s="115" t="s">
        <v>3873</v>
      </c>
      <c r="D917" s="115" t="s">
        <v>2038</v>
      </c>
      <c r="E917" s="115">
        <v>0.52849999999999997</v>
      </c>
      <c r="F917" s="674">
        <v>293.83600000000001</v>
      </c>
      <c r="G917" s="674">
        <v>295.84500000000003</v>
      </c>
      <c r="H917" s="115">
        <f t="shared" si="28"/>
        <v>1.0068371472522089</v>
      </c>
      <c r="I917" s="115">
        <f t="shared" si="29"/>
        <v>0.53210000000000002</v>
      </c>
    </row>
    <row r="918" spans="1:9" hidden="1">
      <c r="A918" s="115" t="s">
        <v>3874</v>
      </c>
      <c r="B918" s="115" t="s">
        <v>3875</v>
      </c>
      <c r="C918" s="115" t="s">
        <v>3876</v>
      </c>
      <c r="D918" s="115" t="s">
        <v>2038</v>
      </c>
      <c r="E918" s="115">
        <v>0.26429999999999998</v>
      </c>
      <c r="F918" s="674">
        <v>293.83600000000001</v>
      </c>
      <c r="G918" s="674">
        <v>295.84500000000003</v>
      </c>
      <c r="H918" s="115">
        <f t="shared" si="28"/>
        <v>1.0068371472522089</v>
      </c>
      <c r="I918" s="115">
        <f t="shared" si="29"/>
        <v>0.2661</v>
      </c>
    </row>
    <row r="919" spans="1:9" hidden="1">
      <c r="A919" s="115" t="s">
        <v>3877</v>
      </c>
      <c r="B919" s="115" t="s">
        <v>3878</v>
      </c>
      <c r="C919" s="115" t="s">
        <v>3879</v>
      </c>
      <c r="D919" s="115" t="s">
        <v>2038</v>
      </c>
      <c r="E919" s="115">
        <v>0.89559999999999995</v>
      </c>
      <c r="F919" s="674">
        <v>293.83600000000001</v>
      </c>
      <c r="G919" s="674">
        <v>295.84500000000003</v>
      </c>
      <c r="H919" s="115">
        <f t="shared" si="28"/>
        <v>1.0068371472522089</v>
      </c>
      <c r="I919" s="115">
        <f t="shared" si="29"/>
        <v>0.90169999999999995</v>
      </c>
    </row>
    <row r="920" spans="1:9" hidden="1">
      <c r="A920" s="115" t="s">
        <v>3880</v>
      </c>
      <c r="B920" s="115" t="s">
        <v>3881</v>
      </c>
      <c r="C920" s="115" t="s">
        <v>3882</v>
      </c>
      <c r="D920" s="115" t="s">
        <v>2038</v>
      </c>
      <c r="E920" s="115">
        <v>1.0569999999999999</v>
      </c>
      <c r="F920" s="674">
        <v>293.83600000000001</v>
      </c>
      <c r="G920" s="674">
        <v>295.84500000000003</v>
      </c>
      <c r="H920" s="115">
        <f t="shared" si="28"/>
        <v>1.0068371472522089</v>
      </c>
      <c r="I920" s="115">
        <f t="shared" si="29"/>
        <v>1.0642</v>
      </c>
    </row>
    <row r="921" spans="1:9" hidden="1">
      <c r="A921" s="115" t="s">
        <v>3883</v>
      </c>
      <c r="B921" s="115" t="s">
        <v>3884</v>
      </c>
      <c r="C921" s="115" t="s">
        <v>3885</v>
      </c>
      <c r="D921" s="115" t="s">
        <v>2038</v>
      </c>
      <c r="E921" s="115">
        <v>0.52849999999999997</v>
      </c>
      <c r="F921" s="674">
        <v>293.83600000000001</v>
      </c>
      <c r="G921" s="674">
        <v>295.84500000000003</v>
      </c>
      <c r="H921" s="115">
        <f t="shared" si="28"/>
        <v>1.0068371472522089</v>
      </c>
      <c r="I921" s="115">
        <f t="shared" si="29"/>
        <v>0.53210000000000002</v>
      </c>
    </row>
    <row r="922" spans="1:9" hidden="1">
      <c r="A922" s="115" t="s">
        <v>3886</v>
      </c>
      <c r="B922" s="115" t="s">
        <v>3887</v>
      </c>
      <c r="C922" s="115" t="s">
        <v>3888</v>
      </c>
      <c r="D922" s="115" t="s">
        <v>2038</v>
      </c>
      <c r="E922" s="115">
        <v>0.5726</v>
      </c>
      <c r="F922" s="674">
        <v>293.83600000000001</v>
      </c>
      <c r="G922" s="674">
        <v>295.84500000000003</v>
      </c>
      <c r="H922" s="115">
        <f t="shared" si="28"/>
        <v>1.0068371472522089</v>
      </c>
      <c r="I922" s="115">
        <f t="shared" si="29"/>
        <v>0.57650000000000001</v>
      </c>
    </row>
    <row r="923" spans="1:9" hidden="1">
      <c r="A923" s="115" t="s">
        <v>3889</v>
      </c>
      <c r="B923" s="115" t="s">
        <v>3890</v>
      </c>
      <c r="C923" s="115" t="s">
        <v>3891</v>
      </c>
      <c r="D923" s="115" t="s">
        <v>2038</v>
      </c>
      <c r="E923" s="115">
        <v>0.29360000000000003</v>
      </c>
      <c r="F923" s="674">
        <v>293.83600000000001</v>
      </c>
      <c r="G923" s="674">
        <v>295.84500000000003</v>
      </c>
      <c r="H923" s="115">
        <f t="shared" si="28"/>
        <v>1.0068371472522089</v>
      </c>
      <c r="I923" s="115">
        <f t="shared" si="29"/>
        <v>0.29559999999999997</v>
      </c>
    </row>
    <row r="924" spans="1:9" hidden="1">
      <c r="A924" s="115" t="s">
        <v>3892</v>
      </c>
      <c r="B924" s="115" t="s">
        <v>3893</v>
      </c>
      <c r="C924" s="115" t="s">
        <v>3894</v>
      </c>
      <c r="D924" s="115" t="s">
        <v>2038</v>
      </c>
      <c r="E924" s="115">
        <v>0.32300000000000001</v>
      </c>
      <c r="F924" s="674">
        <v>293.83600000000001</v>
      </c>
      <c r="G924" s="674">
        <v>295.84500000000003</v>
      </c>
      <c r="H924" s="115">
        <f t="shared" si="28"/>
        <v>1.0068371472522089</v>
      </c>
      <c r="I924" s="115">
        <f t="shared" si="29"/>
        <v>0.32519999999999999</v>
      </c>
    </row>
    <row r="925" spans="1:9" hidden="1">
      <c r="A925" s="115" t="s">
        <v>3895</v>
      </c>
      <c r="B925" s="115" t="s">
        <v>3896</v>
      </c>
      <c r="C925" s="115" t="s">
        <v>3897</v>
      </c>
      <c r="D925" s="115" t="s">
        <v>2038</v>
      </c>
      <c r="E925" s="115">
        <v>0.1615</v>
      </c>
      <c r="F925" s="674">
        <v>293.83600000000001</v>
      </c>
      <c r="G925" s="674">
        <v>295.84500000000003</v>
      </c>
      <c r="H925" s="115">
        <f t="shared" si="28"/>
        <v>1.0068371472522089</v>
      </c>
      <c r="I925" s="115">
        <f t="shared" si="29"/>
        <v>0.16259999999999999</v>
      </c>
    </row>
    <row r="926" spans="1:9" hidden="1">
      <c r="A926" s="115" t="s">
        <v>3898</v>
      </c>
      <c r="B926" s="115" t="s">
        <v>3899</v>
      </c>
      <c r="C926" s="115" t="s">
        <v>3900</v>
      </c>
      <c r="D926" s="115" t="s">
        <v>2038</v>
      </c>
      <c r="E926" s="115">
        <v>0.52849999999999997</v>
      </c>
      <c r="F926" s="674">
        <v>293.83600000000001</v>
      </c>
      <c r="G926" s="674">
        <v>295.84500000000003</v>
      </c>
      <c r="H926" s="115">
        <f t="shared" si="28"/>
        <v>1.0068371472522089</v>
      </c>
      <c r="I926" s="115">
        <f t="shared" si="29"/>
        <v>0.53210000000000002</v>
      </c>
    </row>
    <row r="927" spans="1:9" hidden="1">
      <c r="A927" s="115" t="s">
        <v>3901</v>
      </c>
      <c r="B927" s="115" t="s">
        <v>3902</v>
      </c>
      <c r="C927" s="115" t="s">
        <v>3903</v>
      </c>
      <c r="D927" s="115" t="s">
        <v>2038</v>
      </c>
      <c r="E927" s="115">
        <v>0.48449999999999999</v>
      </c>
      <c r="F927" s="674">
        <v>293.83600000000001</v>
      </c>
      <c r="G927" s="674">
        <v>295.84500000000003</v>
      </c>
      <c r="H927" s="115">
        <f t="shared" si="28"/>
        <v>1.0068371472522089</v>
      </c>
      <c r="I927" s="115">
        <f t="shared" si="29"/>
        <v>0.48780000000000001</v>
      </c>
    </row>
    <row r="928" spans="1:9" hidden="1">
      <c r="A928" s="115" t="s">
        <v>3904</v>
      </c>
      <c r="B928" s="115" t="s">
        <v>3905</v>
      </c>
      <c r="C928" s="115" t="s">
        <v>3906</v>
      </c>
      <c r="D928" s="115" t="s">
        <v>2038</v>
      </c>
      <c r="E928" s="115">
        <v>1.3653999999999999</v>
      </c>
      <c r="F928" s="674">
        <v>293.83600000000001</v>
      </c>
      <c r="G928" s="674">
        <v>295.84500000000003</v>
      </c>
      <c r="H928" s="115">
        <f t="shared" si="28"/>
        <v>1.0068371472522089</v>
      </c>
      <c r="I928" s="115">
        <f t="shared" si="29"/>
        <v>1.3747</v>
      </c>
    </row>
    <row r="929" spans="1:9" hidden="1">
      <c r="A929" s="115" t="s">
        <v>3907</v>
      </c>
      <c r="B929" s="115" t="s">
        <v>3908</v>
      </c>
      <c r="C929" s="115" t="s">
        <v>3909</v>
      </c>
      <c r="D929" s="115" t="s">
        <v>2038</v>
      </c>
      <c r="E929" s="115">
        <v>1.2332000000000001</v>
      </c>
      <c r="F929" s="674">
        <v>293.83600000000001</v>
      </c>
      <c r="G929" s="674">
        <v>295.84500000000003</v>
      </c>
      <c r="H929" s="115">
        <f t="shared" si="28"/>
        <v>1.0068371472522089</v>
      </c>
      <c r="I929" s="115">
        <f t="shared" si="29"/>
        <v>1.2416</v>
      </c>
    </row>
    <row r="930" spans="1:9" hidden="1">
      <c r="A930" s="115" t="s">
        <v>3910</v>
      </c>
      <c r="B930" s="115" t="s">
        <v>3911</v>
      </c>
      <c r="C930" s="115" t="s">
        <v>3912</v>
      </c>
      <c r="D930" s="115" t="s">
        <v>2038</v>
      </c>
      <c r="E930" s="115">
        <v>1.3653999999999999</v>
      </c>
      <c r="F930" s="674">
        <v>293.83600000000001</v>
      </c>
      <c r="G930" s="674">
        <v>295.84500000000003</v>
      </c>
      <c r="H930" s="115">
        <f t="shared" si="28"/>
        <v>1.0068371472522089</v>
      </c>
      <c r="I930" s="115">
        <f t="shared" si="29"/>
        <v>1.3747</v>
      </c>
    </row>
    <row r="931" spans="1:9" hidden="1">
      <c r="A931" s="115" t="s">
        <v>3913</v>
      </c>
      <c r="B931" s="115" t="s">
        <v>3914</v>
      </c>
      <c r="C931" s="115" t="s">
        <v>3915</v>
      </c>
      <c r="D931" s="115" t="s">
        <v>2038</v>
      </c>
      <c r="E931" s="115">
        <v>0.5726</v>
      </c>
      <c r="F931" s="674">
        <v>293.83600000000001</v>
      </c>
      <c r="G931" s="674">
        <v>295.84500000000003</v>
      </c>
      <c r="H931" s="115">
        <f t="shared" si="28"/>
        <v>1.0068371472522089</v>
      </c>
      <c r="I931" s="115">
        <f t="shared" si="29"/>
        <v>0.57650000000000001</v>
      </c>
    </row>
    <row r="932" spans="1:9" hidden="1">
      <c r="A932" s="115" t="s">
        <v>3916</v>
      </c>
      <c r="B932" s="115" t="s">
        <v>3917</v>
      </c>
      <c r="C932" s="115" t="s">
        <v>3918</v>
      </c>
      <c r="D932" s="115" t="s">
        <v>2038</v>
      </c>
      <c r="E932" s="115">
        <v>0.51380000000000003</v>
      </c>
      <c r="F932" s="674">
        <v>293.83600000000001</v>
      </c>
      <c r="G932" s="674">
        <v>295.84500000000003</v>
      </c>
      <c r="H932" s="115">
        <f t="shared" si="28"/>
        <v>1.0068371472522089</v>
      </c>
      <c r="I932" s="115">
        <f t="shared" si="29"/>
        <v>0.51729999999999998</v>
      </c>
    </row>
    <row r="933" spans="1:9" hidden="1">
      <c r="A933" s="115" t="s">
        <v>3919</v>
      </c>
      <c r="B933" s="115" t="s">
        <v>3920</v>
      </c>
      <c r="C933" s="115" t="s">
        <v>3921</v>
      </c>
      <c r="D933" s="115" t="s">
        <v>2038</v>
      </c>
      <c r="E933" s="115">
        <v>0.32300000000000001</v>
      </c>
      <c r="F933" s="674">
        <v>293.83600000000001</v>
      </c>
      <c r="G933" s="674">
        <v>295.84500000000003</v>
      </c>
      <c r="H933" s="115">
        <f t="shared" si="28"/>
        <v>1.0068371472522089</v>
      </c>
      <c r="I933" s="115">
        <f t="shared" si="29"/>
        <v>0.32519999999999999</v>
      </c>
    </row>
    <row r="934" spans="1:9" hidden="1">
      <c r="A934" s="115" t="s">
        <v>3922</v>
      </c>
      <c r="B934" s="115" t="s">
        <v>3923</v>
      </c>
      <c r="C934" s="115" t="s">
        <v>3924</v>
      </c>
      <c r="D934" s="115" t="s">
        <v>2038</v>
      </c>
      <c r="E934" s="115">
        <v>0.1615</v>
      </c>
      <c r="F934" s="674">
        <v>293.83600000000001</v>
      </c>
      <c r="G934" s="674">
        <v>295.84500000000003</v>
      </c>
      <c r="H934" s="115">
        <f t="shared" si="28"/>
        <v>1.0068371472522089</v>
      </c>
      <c r="I934" s="115">
        <f t="shared" si="29"/>
        <v>0.16259999999999999</v>
      </c>
    </row>
    <row r="935" spans="1:9" hidden="1">
      <c r="A935" s="115" t="s">
        <v>3925</v>
      </c>
      <c r="B935" s="115" t="s">
        <v>3926</v>
      </c>
      <c r="C935" s="115" t="s">
        <v>3927</v>
      </c>
      <c r="D935" s="115" t="s">
        <v>2038</v>
      </c>
      <c r="E935" s="115">
        <v>0.96899999999999997</v>
      </c>
      <c r="F935" s="674">
        <v>293.83600000000001</v>
      </c>
      <c r="G935" s="674">
        <v>295.84500000000003</v>
      </c>
      <c r="H935" s="115">
        <f t="shared" si="28"/>
        <v>1.0068371472522089</v>
      </c>
      <c r="I935" s="115">
        <f t="shared" si="29"/>
        <v>0.97560000000000002</v>
      </c>
    </row>
    <row r="936" spans="1:9" hidden="1">
      <c r="A936" s="115" t="s">
        <v>3928</v>
      </c>
      <c r="B936" s="115" t="s">
        <v>3929</v>
      </c>
      <c r="C936" s="115" t="s">
        <v>3930</v>
      </c>
      <c r="D936" s="115" t="s">
        <v>2038</v>
      </c>
      <c r="E936" s="115">
        <v>0.89559999999999995</v>
      </c>
      <c r="F936" s="674">
        <v>293.83600000000001</v>
      </c>
      <c r="G936" s="674">
        <v>295.84500000000003</v>
      </c>
      <c r="H936" s="115">
        <f t="shared" si="28"/>
        <v>1.0068371472522089</v>
      </c>
      <c r="I936" s="115">
        <f t="shared" si="29"/>
        <v>0.90169999999999995</v>
      </c>
    </row>
    <row r="937" spans="1:9" hidden="1">
      <c r="A937" s="115" t="s">
        <v>3931</v>
      </c>
      <c r="B937" s="115" t="s">
        <v>3932</v>
      </c>
      <c r="C937" s="115" t="s">
        <v>3933</v>
      </c>
      <c r="D937" s="115" t="s">
        <v>2038</v>
      </c>
      <c r="E937" s="115">
        <v>0.52849999999999997</v>
      </c>
      <c r="F937" s="674">
        <v>293.83600000000001</v>
      </c>
      <c r="G937" s="674">
        <v>295.84500000000003</v>
      </c>
      <c r="H937" s="115">
        <f t="shared" si="28"/>
        <v>1.0068371472522089</v>
      </c>
      <c r="I937" s="115">
        <f t="shared" si="29"/>
        <v>0.53210000000000002</v>
      </c>
    </row>
    <row r="938" spans="1:9" hidden="1">
      <c r="A938" s="115" t="s">
        <v>3934</v>
      </c>
      <c r="B938" s="115" t="s">
        <v>3935</v>
      </c>
      <c r="C938" s="115" t="s">
        <v>3936</v>
      </c>
      <c r="D938" s="115" t="s">
        <v>2038</v>
      </c>
      <c r="E938" s="115">
        <v>0.89559999999999995</v>
      </c>
      <c r="F938" s="674">
        <v>293.83600000000001</v>
      </c>
      <c r="G938" s="674">
        <v>295.84500000000003</v>
      </c>
      <c r="H938" s="115">
        <f t="shared" si="28"/>
        <v>1.0068371472522089</v>
      </c>
      <c r="I938" s="115">
        <f t="shared" si="29"/>
        <v>0.90169999999999995</v>
      </c>
    </row>
    <row r="939" spans="1:9" hidden="1">
      <c r="A939" s="115" t="s">
        <v>3937</v>
      </c>
      <c r="B939" s="115" t="s">
        <v>3938</v>
      </c>
      <c r="C939" s="115" t="s">
        <v>3939</v>
      </c>
      <c r="D939" s="115" t="s">
        <v>2038</v>
      </c>
      <c r="E939" s="115">
        <v>2.9216000000000002</v>
      </c>
      <c r="F939" s="674">
        <v>293.83600000000001</v>
      </c>
      <c r="G939" s="674">
        <v>295.84500000000003</v>
      </c>
      <c r="H939" s="115">
        <f t="shared" si="28"/>
        <v>1.0068371472522089</v>
      </c>
      <c r="I939" s="115">
        <f t="shared" si="29"/>
        <v>2.9416000000000002</v>
      </c>
    </row>
    <row r="940" spans="1:9" hidden="1">
      <c r="A940" s="115" t="s">
        <v>3940</v>
      </c>
      <c r="B940" s="115" t="s">
        <v>3941</v>
      </c>
      <c r="C940" s="115" t="s">
        <v>3942</v>
      </c>
      <c r="D940" s="115" t="s">
        <v>2038</v>
      </c>
      <c r="E940" s="115">
        <v>2.4371</v>
      </c>
      <c r="F940" s="674">
        <v>293.83600000000001</v>
      </c>
      <c r="G940" s="674">
        <v>295.84500000000003</v>
      </c>
      <c r="H940" s="115">
        <f t="shared" si="28"/>
        <v>1.0068371472522089</v>
      </c>
      <c r="I940" s="115">
        <f t="shared" si="29"/>
        <v>2.4538000000000002</v>
      </c>
    </row>
    <row r="941" spans="1:9" hidden="1">
      <c r="A941" s="115" t="s">
        <v>3943</v>
      </c>
      <c r="B941" s="115" t="s">
        <v>3944</v>
      </c>
      <c r="C941" s="115" t="s">
        <v>3945</v>
      </c>
      <c r="D941" s="115" t="s">
        <v>2038</v>
      </c>
      <c r="E941" s="115">
        <v>0.88090000000000002</v>
      </c>
      <c r="F941" s="674">
        <v>293.83600000000001</v>
      </c>
      <c r="G941" s="674">
        <v>295.84500000000003</v>
      </c>
      <c r="H941" s="115">
        <f t="shared" si="28"/>
        <v>1.0068371472522089</v>
      </c>
      <c r="I941" s="115">
        <f t="shared" si="29"/>
        <v>0.88690000000000002</v>
      </c>
    </row>
    <row r="942" spans="1:9" hidden="1">
      <c r="A942" s="115" t="s">
        <v>3946</v>
      </c>
      <c r="B942" s="115" t="s">
        <v>3947</v>
      </c>
      <c r="C942" s="115" t="s">
        <v>3948</v>
      </c>
      <c r="D942" s="115" t="s">
        <v>2038</v>
      </c>
      <c r="E942" s="115">
        <v>0.64600000000000002</v>
      </c>
      <c r="F942" s="674">
        <v>293.83600000000001</v>
      </c>
      <c r="G942" s="674">
        <v>295.84500000000003</v>
      </c>
      <c r="H942" s="115">
        <f t="shared" si="28"/>
        <v>1.0068371472522089</v>
      </c>
      <c r="I942" s="115">
        <f t="shared" si="29"/>
        <v>0.65039999999999998</v>
      </c>
    </row>
    <row r="943" spans="1:9" hidden="1">
      <c r="A943" s="115" t="s">
        <v>3949</v>
      </c>
      <c r="B943" s="115" t="s">
        <v>3950</v>
      </c>
      <c r="C943" s="115" t="s">
        <v>3951</v>
      </c>
      <c r="D943" s="115" t="s">
        <v>2038</v>
      </c>
      <c r="E943" s="115">
        <v>0.32300000000000001</v>
      </c>
      <c r="F943" s="674">
        <v>293.83600000000001</v>
      </c>
      <c r="G943" s="674">
        <v>295.84500000000003</v>
      </c>
      <c r="H943" s="115">
        <f t="shared" si="28"/>
        <v>1.0068371472522089</v>
      </c>
      <c r="I943" s="115">
        <f t="shared" si="29"/>
        <v>0.32519999999999999</v>
      </c>
    </row>
    <row r="944" spans="1:9" hidden="1">
      <c r="A944" s="115" t="s">
        <v>3952</v>
      </c>
      <c r="B944" s="115" t="s">
        <v>3953</v>
      </c>
      <c r="C944" s="115" t="s">
        <v>3954</v>
      </c>
      <c r="D944" s="115" t="s">
        <v>2038</v>
      </c>
      <c r="E944" s="115">
        <v>1.6295999999999999</v>
      </c>
      <c r="F944" s="674">
        <v>293.83600000000001</v>
      </c>
      <c r="G944" s="674">
        <v>295.84500000000003</v>
      </c>
      <c r="H944" s="115">
        <f t="shared" si="28"/>
        <v>1.0068371472522089</v>
      </c>
      <c r="I944" s="115">
        <f t="shared" si="29"/>
        <v>1.6407</v>
      </c>
    </row>
    <row r="945" spans="1:9" hidden="1">
      <c r="A945" s="115" t="s">
        <v>3955</v>
      </c>
      <c r="B945" s="115" t="s">
        <v>3956</v>
      </c>
      <c r="C945" s="115" t="s">
        <v>3957</v>
      </c>
      <c r="D945" s="115" t="s">
        <v>2038</v>
      </c>
      <c r="E945" s="115">
        <v>0.96899999999999997</v>
      </c>
      <c r="F945" s="674">
        <v>293.83600000000001</v>
      </c>
      <c r="G945" s="674">
        <v>295.84500000000003</v>
      </c>
      <c r="H945" s="115">
        <f t="shared" si="28"/>
        <v>1.0068371472522089</v>
      </c>
      <c r="I945" s="115">
        <f t="shared" si="29"/>
        <v>0.97560000000000002</v>
      </c>
    </row>
    <row r="946" spans="1:9" hidden="1">
      <c r="A946" s="115" t="s">
        <v>3958</v>
      </c>
      <c r="B946" s="115" t="s">
        <v>3959</v>
      </c>
      <c r="C946" s="115" t="s">
        <v>3960</v>
      </c>
      <c r="D946" s="115" t="s">
        <v>2038</v>
      </c>
      <c r="E946" s="115">
        <v>0.89559999999999995</v>
      </c>
      <c r="F946" s="674">
        <v>293.83600000000001</v>
      </c>
      <c r="G946" s="674">
        <v>295.84500000000003</v>
      </c>
      <c r="H946" s="115">
        <f t="shared" si="28"/>
        <v>1.0068371472522089</v>
      </c>
      <c r="I946" s="115">
        <f t="shared" si="29"/>
        <v>0.90169999999999995</v>
      </c>
    </row>
    <row r="947" spans="1:9" hidden="1">
      <c r="A947" s="115" t="s">
        <v>3961</v>
      </c>
      <c r="B947" s="115" t="s">
        <v>3962</v>
      </c>
      <c r="C947" s="115" t="s">
        <v>3963</v>
      </c>
      <c r="D947" s="115" t="s">
        <v>2038</v>
      </c>
      <c r="E947" s="115">
        <v>1.6295999999999999</v>
      </c>
      <c r="F947" s="674">
        <v>293.83600000000001</v>
      </c>
      <c r="G947" s="674">
        <v>295.84500000000003</v>
      </c>
      <c r="H947" s="115">
        <f t="shared" si="28"/>
        <v>1.0068371472522089</v>
      </c>
      <c r="I947" s="115">
        <f t="shared" si="29"/>
        <v>1.6407</v>
      </c>
    </row>
    <row r="948" spans="1:9" hidden="1">
      <c r="A948" s="115" t="s">
        <v>3964</v>
      </c>
      <c r="B948" s="115" t="s">
        <v>3965</v>
      </c>
      <c r="C948" s="115" t="s">
        <v>3966</v>
      </c>
      <c r="D948" s="115" t="s">
        <v>2038</v>
      </c>
      <c r="E948" s="115">
        <v>2.9216000000000002</v>
      </c>
      <c r="F948" s="674">
        <v>293.83600000000001</v>
      </c>
      <c r="G948" s="674">
        <v>295.84500000000003</v>
      </c>
      <c r="H948" s="115">
        <f t="shared" si="28"/>
        <v>1.0068371472522089</v>
      </c>
      <c r="I948" s="115">
        <f t="shared" si="29"/>
        <v>2.9416000000000002</v>
      </c>
    </row>
    <row r="949" spans="1:9" hidden="1">
      <c r="A949" s="115" t="s">
        <v>3967</v>
      </c>
      <c r="B949" s="115" t="s">
        <v>3968</v>
      </c>
      <c r="C949" s="115" t="s">
        <v>3969</v>
      </c>
      <c r="D949" s="115" t="s">
        <v>2038</v>
      </c>
      <c r="E949" s="115">
        <v>2.4371</v>
      </c>
      <c r="F949" s="674">
        <v>293.83600000000001</v>
      </c>
      <c r="G949" s="674">
        <v>295.84500000000003</v>
      </c>
      <c r="H949" s="115">
        <f t="shared" si="28"/>
        <v>1.0068371472522089</v>
      </c>
      <c r="I949" s="115">
        <f t="shared" si="29"/>
        <v>2.4538000000000002</v>
      </c>
    </row>
    <row r="950" spans="1:9" hidden="1">
      <c r="A950" s="115" t="s">
        <v>3970</v>
      </c>
      <c r="B950" s="115" t="s">
        <v>3971</v>
      </c>
      <c r="C950" s="115" t="s">
        <v>3972</v>
      </c>
      <c r="D950" s="115" t="s">
        <v>2038</v>
      </c>
      <c r="E950" s="115">
        <v>1.7764</v>
      </c>
      <c r="F950" s="674">
        <v>293.83600000000001</v>
      </c>
      <c r="G950" s="674">
        <v>295.84500000000003</v>
      </c>
      <c r="H950" s="115">
        <f t="shared" si="28"/>
        <v>1.0068371472522089</v>
      </c>
      <c r="I950" s="115">
        <f t="shared" si="29"/>
        <v>1.7885</v>
      </c>
    </row>
    <row r="951" spans="1:9" hidden="1">
      <c r="A951" s="115" t="s">
        <v>3973</v>
      </c>
      <c r="B951" s="115" t="s">
        <v>3974</v>
      </c>
      <c r="C951" s="115" t="s">
        <v>3975</v>
      </c>
      <c r="D951" s="115" t="s">
        <v>2038</v>
      </c>
      <c r="E951" s="115">
        <v>1.1892</v>
      </c>
      <c r="F951" s="674">
        <v>293.83600000000001</v>
      </c>
      <c r="G951" s="674">
        <v>295.84500000000003</v>
      </c>
      <c r="H951" s="115">
        <f t="shared" si="28"/>
        <v>1.0068371472522089</v>
      </c>
      <c r="I951" s="115">
        <f t="shared" si="29"/>
        <v>1.1973</v>
      </c>
    </row>
    <row r="952" spans="1:9" hidden="1">
      <c r="A952" s="115" t="s">
        <v>3976</v>
      </c>
      <c r="B952" s="115" t="s">
        <v>3977</v>
      </c>
      <c r="C952" s="115" t="s">
        <v>3978</v>
      </c>
      <c r="D952" s="115" t="s">
        <v>2038</v>
      </c>
      <c r="E952" s="115">
        <v>0.89559999999999995</v>
      </c>
      <c r="F952" s="674">
        <v>293.83600000000001</v>
      </c>
      <c r="G952" s="674">
        <v>295.84500000000003</v>
      </c>
      <c r="H952" s="115">
        <f t="shared" si="28"/>
        <v>1.0068371472522089</v>
      </c>
      <c r="I952" s="115">
        <f t="shared" si="29"/>
        <v>0.90169999999999995</v>
      </c>
    </row>
    <row r="953" spans="1:9" hidden="1">
      <c r="A953" s="115" t="s">
        <v>3979</v>
      </c>
      <c r="B953" s="115" t="s">
        <v>3980</v>
      </c>
      <c r="C953" s="115" t="s">
        <v>3981</v>
      </c>
      <c r="D953" s="115" t="s">
        <v>2038</v>
      </c>
      <c r="E953" s="115">
        <v>0.96899999999999997</v>
      </c>
      <c r="F953" s="674">
        <v>293.83600000000001</v>
      </c>
      <c r="G953" s="674">
        <v>295.84500000000003</v>
      </c>
      <c r="H953" s="115">
        <f t="shared" si="28"/>
        <v>1.0068371472522089</v>
      </c>
      <c r="I953" s="115">
        <f t="shared" si="29"/>
        <v>0.97560000000000002</v>
      </c>
    </row>
    <row r="954" spans="1:9" hidden="1">
      <c r="A954" s="115" t="s">
        <v>3982</v>
      </c>
      <c r="B954" s="115" t="s">
        <v>3983</v>
      </c>
      <c r="C954" s="115" t="s">
        <v>3984</v>
      </c>
      <c r="D954" s="115" t="s">
        <v>2038</v>
      </c>
      <c r="E954" s="115">
        <v>0.64600000000000002</v>
      </c>
      <c r="F954" s="674">
        <v>293.83600000000001</v>
      </c>
      <c r="G954" s="674">
        <v>295.84500000000003</v>
      </c>
      <c r="H954" s="115">
        <f t="shared" si="28"/>
        <v>1.0068371472522089</v>
      </c>
      <c r="I954" s="115">
        <f t="shared" si="29"/>
        <v>0.65039999999999998</v>
      </c>
    </row>
    <row r="955" spans="1:9" hidden="1">
      <c r="A955" s="115" t="s">
        <v>3985</v>
      </c>
      <c r="B955" s="115" t="s">
        <v>3986</v>
      </c>
      <c r="C955" s="115" t="s">
        <v>3987</v>
      </c>
      <c r="D955" s="115" t="s">
        <v>2038</v>
      </c>
      <c r="E955" s="115">
        <v>0.48449999999999999</v>
      </c>
      <c r="F955" s="674">
        <v>293.83600000000001</v>
      </c>
      <c r="G955" s="674">
        <v>295.84500000000003</v>
      </c>
      <c r="H955" s="115">
        <f t="shared" si="28"/>
        <v>1.0068371472522089</v>
      </c>
      <c r="I955" s="115">
        <f t="shared" si="29"/>
        <v>0.48780000000000001</v>
      </c>
    </row>
    <row r="956" spans="1:9" hidden="1">
      <c r="A956" s="115" t="s">
        <v>3988</v>
      </c>
      <c r="B956" s="115" t="s">
        <v>3989</v>
      </c>
      <c r="C956" s="115" t="s">
        <v>3990</v>
      </c>
      <c r="D956" s="115" t="s">
        <v>2038</v>
      </c>
      <c r="E956" s="115">
        <v>1.9525999999999999</v>
      </c>
      <c r="F956" s="674">
        <v>293.83600000000001</v>
      </c>
      <c r="G956" s="674">
        <v>295.84500000000003</v>
      </c>
      <c r="H956" s="115">
        <f t="shared" si="28"/>
        <v>1.0068371472522089</v>
      </c>
      <c r="I956" s="115">
        <f t="shared" si="29"/>
        <v>1.966</v>
      </c>
    </row>
    <row r="957" spans="1:9" hidden="1">
      <c r="A957" s="115" t="s">
        <v>3991</v>
      </c>
      <c r="B957" s="115" t="s">
        <v>3992</v>
      </c>
      <c r="C957" s="115" t="s">
        <v>3993</v>
      </c>
      <c r="D957" s="115" t="s">
        <v>2038</v>
      </c>
      <c r="E957" s="115">
        <v>1.6295999999999999</v>
      </c>
      <c r="F957" s="674">
        <v>293.83600000000001</v>
      </c>
      <c r="G957" s="674">
        <v>295.84500000000003</v>
      </c>
      <c r="H957" s="115">
        <f t="shared" si="28"/>
        <v>1.0068371472522089</v>
      </c>
      <c r="I957" s="115">
        <f t="shared" si="29"/>
        <v>1.6407</v>
      </c>
    </row>
    <row r="958" spans="1:9" hidden="1">
      <c r="A958" s="115" t="s">
        <v>3994</v>
      </c>
      <c r="B958" s="115" t="s">
        <v>3995</v>
      </c>
      <c r="C958" s="115" t="s">
        <v>3996</v>
      </c>
      <c r="D958" s="115" t="s">
        <v>2038</v>
      </c>
      <c r="E958" s="115">
        <v>0.96899999999999997</v>
      </c>
      <c r="F958" s="674">
        <v>293.83600000000001</v>
      </c>
      <c r="G958" s="674">
        <v>295.84500000000003</v>
      </c>
      <c r="H958" s="115">
        <f t="shared" si="28"/>
        <v>1.0068371472522089</v>
      </c>
      <c r="I958" s="115">
        <f t="shared" si="29"/>
        <v>0.97560000000000002</v>
      </c>
    </row>
    <row r="959" spans="1:9" hidden="1">
      <c r="A959" s="115" t="s">
        <v>3997</v>
      </c>
      <c r="B959" s="115" t="s">
        <v>3998</v>
      </c>
      <c r="C959" s="115" t="s">
        <v>3999</v>
      </c>
      <c r="D959" s="115" t="s">
        <v>2038</v>
      </c>
      <c r="E959" s="115">
        <v>3.2738999999999998</v>
      </c>
      <c r="F959" s="674">
        <v>293.83600000000001</v>
      </c>
      <c r="G959" s="674">
        <v>295.84500000000003</v>
      </c>
      <c r="H959" s="115">
        <f t="shared" si="28"/>
        <v>1.0068371472522089</v>
      </c>
      <c r="I959" s="115">
        <f t="shared" si="29"/>
        <v>3.2963</v>
      </c>
    </row>
    <row r="960" spans="1:9" hidden="1">
      <c r="A960" s="115" t="s">
        <v>4000</v>
      </c>
      <c r="B960" s="115" t="s">
        <v>4001</v>
      </c>
      <c r="C960" s="115" t="s">
        <v>4002</v>
      </c>
      <c r="D960" s="115" t="s">
        <v>2038</v>
      </c>
      <c r="E960" s="115">
        <v>2.4371</v>
      </c>
      <c r="F960" s="674">
        <v>293.83600000000001</v>
      </c>
      <c r="G960" s="674">
        <v>295.84500000000003</v>
      </c>
      <c r="H960" s="115">
        <f t="shared" si="28"/>
        <v>1.0068371472522089</v>
      </c>
      <c r="I960" s="115">
        <f t="shared" si="29"/>
        <v>2.4538000000000002</v>
      </c>
    </row>
    <row r="961" spans="1:9" hidden="1">
      <c r="A961" s="115" t="s">
        <v>4003</v>
      </c>
      <c r="B961" s="115" t="s">
        <v>4004</v>
      </c>
      <c r="C961" s="115" t="s">
        <v>4005</v>
      </c>
      <c r="D961" s="115" t="s">
        <v>2038</v>
      </c>
      <c r="E961" s="115">
        <v>3.9051999999999998</v>
      </c>
      <c r="F961" s="674">
        <v>293.83600000000001</v>
      </c>
      <c r="G961" s="674">
        <v>295.84500000000003</v>
      </c>
      <c r="H961" s="115">
        <f t="shared" si="28"/>
        <v>1.0068371472522089</v>
      </c>
      <c r="I961" s="115">
        <f t="shared" si="29"/>
        <v>3.9319000000000002</v>
      </c>
    </row>
    <row r="962" spans="1:9" hidden="1">
      <c r="A962" s="115" t="s">
        <v>4006</v>
      </c>
      <c r="B962" s="115" t="s">
        <v>4007</v>
      </c>
      <c r="C962" s="115" t="s">
        <v>4008</v>
      </c>
      <c r="D962" s="115" t="s">
        <v>2038</v>
      </c>
      <c r="E962" s="115">
        <v>2.3784000000000001</v>
      </c>
      <c r="F962" s="674">
        <v>293.83600000000001</v>
      </c>
      <c r="G962" s="674">
        <v>295.84500000000003</v>
      </c>
      <c r="H962" s="115">
        <f t="shared" si="28"/>
        <v>1.0068371472522089</v>
      </c>
      <c r="I962" s="115">
        <f t="shared" si="29"/>
        <v>2.3946999999999998</v>
      </c>
    </row>
    <row r="963" spans="1:9" hidden="1">
      <c r="A963" s="115" t="s">
        <v>4009</v>
      </c>
      <c r="B963" s="115" t="s">
        <v>4010</v>
      </c>
      <c r="C963" s="115" t="s">
        <v>4011</v>
      </c>
      <c r="D963" s="115" t="s">
        <v>2038</v>
      </c>
      <c r="E963" s="115">
        <v>1.7764</v>
      </c>
      <c r="F963" s="674">
        <v>293.83600000000001</v>
      </c>
      <c r="G963" s="674">
        <v>295.84500000000003</v>
      </c>
      <c r="H963" s="115">
        <f t="shared" si="28"/>
        <v>1.0068371472522089</v>
      </c>
      <c r="I963" s="115">
        <f t="shared" si="29"/>
        <v>1.7885</v>
      </c>
    </row>
    <row r="964" spans="1:9" hidden="1">
      <c r="A964" s="115" t="s">
        <v>4012</v>
      </c>
      <c r="B964" s="115" t="s">
        <v>4013</v>
      </c>
      <c r="C964" s="115" t="s">
        <v>4014</v>
      </c>
      <c r="D964" s="115" t="s">
        <v>2038</v>
      </c>
      <c r="E964" s="115">
        <v>1.1892</v>
      </c>
      <c r="F964" s="674">
        <v>293.83600000000001</v>
      </c>
      <c r="G964" s="674">
        <v>295.84500000000003</v>
      </c>
      <c r="H964" s="115">
        <f t="shared" si="28"/>
        <v>1.0068371472522089</v>
      </c>
      <c r="I964" s="115">
        <f t="shared" si="29"/>
        <v>1.1973</v>
      </c>
    </row>
    <row r="965" spans="1:9" hidden="1">
      <c r="A965" s="115" t="s">
        <v>4015</v>
      </c>
      <c r="B965" s="115" t="s">
        <v>4016</v>
      </c>
      <c r="C965" s="115" t="s">
        <v>4017</v>
      </c>
      <c r="D965" s="115" t="s">
        <v>2038</v>
      </c>
      <c r="E965" s="115">
        <v>0.96899999999999997</v>
      </c>
      <c r="F965" s="674">
        <v>293.83600000000001</v>
      </c>
      <c r="G965" s="674">
        <v>295.84500000000003</v>
      </c>
      <c r="H965" s="115">
        <f t="shared" ref="H965:H1028" si="30">G965/F965</f>
        <v>1.0068371472522089</v>
      </c>
      <c r="I965" s="115">
        <f t="shared" ref="I965:I1028" si="31">ROUND(H965*E965,4)</f>
        <v>0.97560000000000002</v>
      </c>
    </row>
    <row r="966" spans="1:9" hidden="1">
      <c r="A966" s="115" t="s">
        <v>4018</v>
      </c>
      <c r="B966" s="115" t="s">
        <v>4019</v>
      </c>
      <c r="C966" s="115" t="s">
        <v>4020</v>
      </c>
      <c r="D966" s="115" t="s">
        <v>2038</v>
      </c>
      <c r="E966" s="115">
        <v>0.64600000000000002</v>
      </c>
      <c r="F966" s="674">
        <v>293.83600000000001</v>
      </c>
      <c r="G966" s="674">
        <v>295.84500000000003</v>
      </c>
      <c r="H966" s="115">
        <f t="shared" si="30"/>
        <v>1.0068371472522089</v>
      </c>
      <c r="I966" s="115">
        <f t="shared" si="31"/>
        <v>0.65039999999999998</v>
      </c>
    </row>
    <row r="967" spans="1:9" hidden="1">
      <c r="A967" s="115" t="s">
        <v>4021</v>
      </c>
      <c r="B967" s="115" t="s">
        <v>4022</v>
      </c>
      <c r="C967" s="115" t="s">
        <v>4023</v>
      </c>
      <c r="D967" s="115" t="s">
        <v>2038</v>
      </c>
      <c r="E967" s="115">
        <v>0.48449999999999999</v>
      </c>
      <c r="F967" s="674">
        <v>293.83600000000001</v>
      </c>
      <c r="G967" s="674">
        <v>295.84500000000003</v>
      </c>
      <c r="H967" s="115">
        <f t="shared" si="30"/>
        <v>1.0068371472522089</v>
      </c>
      <c r="I967" s="115">
        <f t="shared" si="31"/>
        <v>0.48780000000000001</v>
      </c>
    </row>
    <row r="968" spans="1:9" hidden="1">
      <c r="A968" s="115" t="s">
        <v>4024</v>
      </c>
      <c r="B968" s="115" t="s">
        <v>4025</v>
      </c>
      <c r="C968" s="115" t="s">
        <v>4026</v>
      </c>
      <c r="D968" s="115" t="s">
        <v>2038</v>
      </c>
      <c r="E968" s="115">
        <v>1.4975000000000001</v>
      </c>
      <c r="F968" s="674">
        <v>293.83600000000001</v>
      </c>
      <c r="G968" s="674">
        <v>295.84500000000003</v>
      </c>
      <c r="H968" s="115">
        <f t="shared" si="30"/>
        <v>1.0068371472522089</v>
      </c>
      <c r="I968" s="115">
        <f t="shared" si="31"/>
        <v>1.5077</v>
      </c>
    </row>
    <row r="969" spans="1:9" hidden="1">
      <c r="A969" s="115" t="s">
        <v>4027</v>
      </c>
      <c r="B969" s="115" t="s">
        <v>4028</v>
      </c>
      <c r="C969" s="115" t="s">
        <v>4029</v>
      </c>
      <c r="D969" s="115" t="s">
        <v>2038</v>
      </c>
      <c r="E969" s="115">
        <v>1.2479</v>
      </c>
      <c r="F969" s="674">
        <v>293.83600000000001</v>
      </c>
      <c r="G969" s="674">
        <v>295.84500000000003</v>
      </c>
      <c r="H969" s="115">
        <f t="shared" si="30"/>
        <v>1.0068371472522089</v>
      </c>
      <c r="I969" s="115">
        <f t="shared" si="31"/>
        <v>1.2564</v>
      </c>
    </row>
    <row r="970" spans="1:9" hidden="1">
      <c r="A970" s="115" t="s">
        <v>4030</v>
      </c>
      <c r="B970" s="115" t="s">
        <v>4031</v>
      </c>
      <c r="C970" s="115" t="s">
        <v>4032</v>
      </c>
      <c r="D970" s="115" t="s">
        <v>2038</v>
      </c>
      <c r="E970" s="115">
        <v>0.74870000000000003</v>
      </c>
      <c r="F970" s="674">
        <v>293.83600000000001</v>
      </c>
      <c r="G970" s="674">
        <v>295.84500000000003</v>
      </c>
      <c r="H970" s="115">
        <f t="shared" si="30"/>
        <v>1.0068371472522089</v>
      </c>
      <c r="I970" s="115">
        <f t="shared" si="31"/>
        <v>0.75380000000000003</v>
      </c>
    </row>
    <row r="971" spans="1:9" hidden="1">
      <c r="A971" s="115" t="s">
        <v>4033</v>
      </c>
      <c r="B971" s="115" t="s">
        <v>4034</v>
      </c>
      <c r="C971" s="115" t="s">
        <v>4035</v>
      </c>
      <c r="D971" s="115" t="s">
        <v>2038</v>
      </c>
      <c r="E971" s="115">
        <v>0.64600000000000002</v>
      </c>
      <c r="F971" s="674">
        <v>293.83600000000001</v>
      </c>
      <c r="G971" s="674">
        <v>295.84500000000003</v>
      </c>
      <c r="H971" s="115">
        <f t="shared" si="30"/>
        <v>1.0068371472522089</v>
      </c>
      <c r="I971" s="115">
        <f t="shared" si="31"/>
        <v>0.65039999999999998</v>
      </c>
    </row>
    <row r="972" spans="1:9" hidden="1">
      <c r="A972" s="115" t="s">
        <v>4036</v>
      </c>
      <c r="B972" s="115" t="s">
        <v>4037</v>
      </c>
      <c r="C972" s="115" t="s">
        <v>4038</v>
      </c>
      <c r="D972" s="115" t="s">
        <v>2038</v>
      </c>
      <c r="E972" s="115">
        <v>0.4551</v>
      </c>
      <c r="F972" s="674">
        <v>293.83600000000001</v>
      </c>
      <c r="G972" s="674">
        <v>295.84500000000003</v>
      </c>
      <c r="H972" s="115">
        <f t="shared" si="30"/>
        <v>1.0068371472522089</v>
      </c>
      <c r="I972" s="115">
        <f t="shared" si="31"/>
        <v>0.4582</v>
      </c>
    </row>
    <row r="973" spans="1:9" hidden="1">
      <c r="A973" s="115" t="s">
        <v>4039</v>
      </c>
      <c r="B973" s="115" t="s">
        <v>4040</v>
      </c>
      <c r="C973" s="115" t="s">
        <v>4041</v>
      </c>
      <c r="D973" s="115" t="s">
        <v>2038</v>
      </c>
      <c r="E973" s="115">
        <v>0.26429999999999998</v>
      </c>
      <c r="F973" s="674">
        <v>293.83600000000001</v>
      </c>
      <c r="G973" s="674">
        <v>295.84500000000003</v>
      </c>
      <c r="H973" s="115">
        <f t="shared" si="30"/>
        <v>1.0068371472522089</v>
      </c>
      <c r="I973" s="115">
        <f t="shared" si="31"/>
        <v>0.2661</v>
      </c>
    </row>
    <row r="974" spans="1:9" hidden="1">
      <c r="A974" s="115" t="s">
        <v>4042</v>
      </c>
      <c r="B974" s="115" t="s">
        <v>4043</v>
      </c>
      <c r="C974" s="115" t="s">
        <v>4044</v>
      </c>
      <c r="D974" s="115" t="s">
        <v>2038</v>
      </c>
      <c r="E974" s="115">
        <v>0.1174</v>
      </c>
      <c r="F974" s="674">
        <v>293.83600000000001</v>
      </c>
      <c r="G974" s="674">
        <v>295.84500000000003</v>
      </c>
      <c r="H974" s="115">
        <f t="shared" si="30"/>
        <v>1.0068371472522089</v>
      </c>
      <c r="I974" s="115">
        <f t="shared" si="31"/>
        <v>0.1182</v>
      </c>
    </row>
    <row r="975" spans="1:9" hidden="1">
      <c r="A975" s="115" t="s">
        <v>4045</v>
      </c>
      <c r="B975" s="115" t="s">
        <v>4046</v>
      </c>
      <c r="C975" s="115" t="s">
        <v>4047</v>
      </c>
      <c r="D975" s="115" t="s">
        <v>2038</v>
      </c>
      <c r="E975" s="115">
        <v>8.8099999999999998E-2</v>
      </c>
      <c r="F975" s="674">
        <v>293.83600000000001</v>
      </c>
      <c r="G975" s="674">
        <v>295.84500000000003</v>
      </c>
      <c r="H975" s="115">
        <f t="shared" si="30"/>
        <v>1.0068371472522089</v>
      </c>
      <c r="I975" s="115">
        <f t="shared" si="31"/>
        <v>8.8700000000000001E-2</v>
      </c>
    </row>
    <row r="976" spans="1:9" hidden="1">
      <c r="A976" s="115" t="s">
        <v>4048</v>
      </c>
      <c r="B976" s="115" t="s">
        <v>4049</v>
      </c>
      <c r="C976" s="115" t="s">
        <v>4050</v>
      </c>
      <c r="D976" s="115" t="s">
        <v>2038</v>
      </c>
      <c r="E976" s="115">
        <v>5.8700000000000002E-2</v>
      </c>
      <c r="F976" s="674">
        <v>293.83600000000001</v>
      </c>
      <c r="G976" s="674">
        <v>295.84500000000003</v>
      </c>
      <c r="H976" s="115">
        <f t="shared" si="30"/>
        <v>1.0068371472522089</v>
      </c>
      <c r="I976" s="115">
        <f t="shared" si="31"/>
        <v>5.91E-2</v>
      </c>
    </row>
    <row r="977" spans="1:9" hidden="1">
      <c r="A977" s="115" t="s">
        <v>4051</v>
      </c>
      <c r="B977" s="115" t="s">
        <v>4052</v>
      </c>
      <c r="C977" s="115" t="s">
        <v>4053</v>
      </c>
      <c r="D977" s="115" t="s">
        <v>1138</v>
      </c>
      <c r="E977" s="115">
        <v>191.4136</v>
      </c>
      <c r="F977" s="674">
        <v>293.83600000000001</v>
      </c>
      <c r="G977" s="674">
        <v>295.84500000000003</v>
      </c>
      <c r="H977" s="115">
        <f t="shared" si="30"/>
        <v>1.0068371472522089</v>
      </c>
      <c r="I977" s="115">
        <f t="shared" si="31"/>
        <v>192.72229999999999</v>
      </c>
    </row>
    <row r="978" spans="1:9" hidden="1">
      <c r="A978" s="115" t="s">
        <v>4054</v>
      </c>
      <c r="B978" s="115" t="s">
        <v>4055</v>
      </c>
      <c r="C978" s="115" t="s">
        <v>4056</v>
      </c>
      <c r="D978" s="115" t="s">
        <v>1138</v>
      </c>
      <c r="E978" s="115">
        <v>239.25970000000001</v>
      </c>
      <c r="F978" s="674">
        <v>293.83600000000001</v>
      </c>
      <c r="G978" s="674">
        <v>295.84500000000003</v>
      </c>
      <c r="H978" s="115">
        <f t="shared" si="30"/>
        <v>1.0068371472522089</v>
      </c>
      <c r="I978" s="115">
        <f t="shared" si="31"/>
        <v>240.8956</v>
      </c>
    </row>
    <row r="979" spans="1:9" hidden="1">
      <c r="A979" s="115" t="s">
        <v>4057</v>
      </c>
      <c r="B979" s="115" t="s">
        <v>4058</v>
      </c>
      <c r="C979" s="115" t="s">
        <v>4059</v>
      </c>
      <c r="D979" s="115" t="s">
        <v>1138</v>
      </c>
      <c r="E979" s="115">
        <v>358.89690000000002</v>
      </c>
      <c r="F979" s="674">
        <v>293.83600000000001</v>
      </c>
      <c r="G979" s="674">
        <v>295.84500000000003</v>
      </c>
      <c r="H979" s="115">
        <f t="shared" si="30"/>
        <v>1.0068371472522089</v>
      </c>
      <c r="I979" s="115">
        <f t="shared" si="31"/>
        <v>361.35070000000002</v>
      </c>
    </row>
    <row r="980" spans="1:9" hidden="1">
      <c r="A980" s="115" t="s">
        <v>4060</v>
      </c>
      <c r="B980" s="115" t="s">
        <v>4061</v>
      </c>
      <c r="C980" s="115" t="s">
        <v>1137</v>
      </c>
      <c r="D980" s="115" t="s">
        <v>1138</v>
      </c>
      <c r="E980" s="115">
        <v>178.69980000000001</v>
      </c>
      <c r="F980" s="674">
        <v>293.83600000000001</v>
      </c>
      <c r="G980" s="674">
        <v>295.84500000000003</v>
      </c>
      <c r="H980" s="115">
        <f t="shared" si="30"/>
        <v>1.0068371472522089</v>
      </c>
      <c r="I980" s="115">
        <f t="shared" si="31"/>
        <v>179.92160000000001</v>
      </c>
    </row>
    <row r="981" spans="1:9" hidden="1">
      <c r="A981" s="115" t="s">
        <v>4062</v>
      </c>
      <c r="B981" s="115" t="s">
        <v>4063</v>
      </c>
      <c r="C981" s="115" t="s">
        <v>1140</v>
      </c>
      <c r="D981" s="115" t="s">
        <v>1138</v>
      </c>
      <c r="E981" s="115">
        <v>178.69980000000001</v>
      </c>
      <c r="F981" s="674">
        <v>293.83600000000001</v>
      </c>
      <c r="G981" s="674">
        <v>295.84500000000003</v>
      </c>
      <c r="H981" s="115">
        <f t="shared" si="30"/>
        <v>1.0068371472522089</v>
      </c>
      <c r="I981" s="115">
        <f t="shared" si="31"/>
        <v>179.92160000000001</v>
      </c>
    </row>
    <row r="982" spans="1:9" hidden="1">
      <c r="A982" s="115" t="s">
        <v>4064</v>
      </c>
      <c r="B982" s="115" t="s">
        <v>4065</v>
      </c>
      <c r="C982" s="115" t="s">
        <v>1143</v>
      </c>
      <c r="D982" s="115" t="s">
        <v>1138</v>
      </c>
      <c r="E982" s="115">
        <v>104.3224</v>
      </c>
      <c r="F982" s="674">
        <v>293.83600000000001</v>
      </c>
      <c r="G982" s="674">
        <v>295.84500000000003</v>
      </c>
      <c r="H982" s="115">
        <f t="shared" si="30"/>
        <v>1.0068371472522089</v>
      </c>
      <c r="I982" s="115">
        <f t="shared" si="31"/>
        <v>105.03570000000001</v>
      </c>
    </row>
    <row r="983" spans="1:9" hidden="1">
      <c r="A983" s="115" t="s">
        <v>4066</v>
      </c>
      <c r="B983" s="115" t="s">
        <v>4067</v>
      </c>
      <c r="C983" s="115" t="s">
        <v>1146</v>
      </c>
      <c r="D983" s="115" t="s">
        <v>1138</v>
      </c>
      <c r="E983" s="115">
        <v>201.52080000000001</v>
      </c>
      <c r="F983" s="674">
        <v>293.83600000000001</v>
      </c>
      <c r="G983" s="674">
        <v>295.84500000000003</v>
      </c>
      <c r="H983" s="115">
        <f t="shared" si="30"/>
        <v>1.0068371472522089</v>
      </c>
      <c r="I983" s="115">
        <f t="shared" si="31"/>
        <v>202.89859999999999</v>
      </c>
    </row>
    <row r="984" spans="1:9" hidden="1">
      <c r="A984" s="115" t="s">
        <v>4068</v>
      </c>
      <c r="B984" s="115" t="s">
        <v>4069</v>
      </c>
      <c r="C984" s="115" t="s">
        <v>1149</v>
      </c>
      <c r="D984" s="115" t="s">
        <v>1138</v>
      </c>
      <c r="E984" s="115">
        <v>467.78570000000002</v>
      </c>
      <c r="F984" s="674">
        <v>293.83600000000001</v>
      </c>
      <c r="G984" s="674">
        <v>295.84500000000003</v>
      </c>
      <c r="H984" s="115">
        <f t="shared" si="30"/>
        <v>1.0068371472522089</v>
      </c>
      <c r="I984" s="115">
        <f t="shared" si="31"/>
        <v>470.98399999999998</v>
      </c>
    </row>
    <row r="985" spans="1:9" hidden="1">
      <c r="A985" s="115" t="s">
        <v>4070</v>
      </c>
      <c r="B985" s="115" t="s">
        <v>4071</v>
      </c>
      <c r="C985" s="115" t="s">
        <v>1152</v>
      </c>
      <c r="D985" s="115" t="s">
        <v>1138</v>
      </c>
      <c r="E985" s="115">
        <v>246.77449999999999</v>
      </c>
      <c r="F985" s="674">
        <v>293.83600000000001</v>
      </c>
      <c r="G985" s="674">
        <v>295.84500000000003</v>
      </c>
      <c r="H985" s="115">
        <f t="shared" si="30"/>
        <v>1.0068371472522089</v>
      </c>
      <c r="I985" s="115">
        <f t="shared" si="31"/>
        <v>248.46170000000001</v>
      </c>
    </row>
    <row r="986" spans="1:9" hidden="1">
      <c r="A986" s="115" t="s">
        <v>4072</v>
      </c>
      <c r="B986" s="115" t="s">
        <v>4073</v>
      </c>
      <c r="C986" s="115" t="s">
        <v>1155</v>
      </c>
      <c r="D986" s="115" t="s">
        <v>1138</v>
      </c>
      <c r="E986" s="115">
        <v>99.349000000000004</v>
      </c>
      <c r="F986" s="674">
        <v>293.83600000000001</v>
      </c>
      <c r="G986" s="674">
        <v>295.84500000000003</v>
      </c>
      <c r="H986" s="115">
        <f t="shared" si="30"/>
        <v>1.0068371472522089</v>
      </c>
      <c r="I986" s="115">
        <f t="shared" si="31"/>
        <v>100.0283</v>
      </c>
    </row>
    <row r="987" spans="1:9" hidden="1">
      <c r="A987" s="115" t="s">
        <v>4074</v>
      </c>
      <c r="B987" s="115" t="s">
        <v>4075</v>
      </c>
      <c r="C987" s="115" t="s">
        <v>1157</v>
      </c>
      <c r="D987" s="115" t="s">
        <v>1138</v>
      </c>
      <c r="E987" s="115">
        <v>92.941800000000001</v>
      </c>
      <c r="F987" s="674">
        <v>293.83600000000001</v>
      </c>
      <c r="G987" s="674">
        <v>295.84500000000003</v>
      </c>
      <c r="H987" s="115">
        <f t="shared" si="30"/>
        <v>1.0068371472522089</v>
      </c>
      <c r="I987" s="115">
        <f t="shared" si="31"/>
        <v>93.577299999999994</v>
      </c>
    </row>
    <row r="988" spans="1:9" hidden="1">
      <c r="A988" s="115" t="s">
        <v>4076</v>
      </c>
      <c r="B988" s="115" t="s">
        <v>4077</v>
      </c>
      <c r="C988" s="115" t="s">
        <v>1160</v>
      </c>
      <c r="D988" s="115" t="s">
        <v>1138</v>
      </c>
      <c r="E988" s="115">
        <v>221.13069999999999</v>
      </c>
      <c r="F988" s="674">
        <v>293.83600000000001</v>
      </c>
      <c r="G988" s="674">
        <v>295.84500000000003</v>
      </c>
      <c r="H988" s="115">
        <f t="shared" si="30"/>
        <v>1.0068371472522089</v>
      </c>
      <c r="I988" s="115">
        <f t="shared" si="31"/>
        <v>222.64259999999999</v>
      </c>
    </row>
    <row r="989" spans="1:9" hidden="1">
      <c r="A989" s="115" t="s">
        <v>4078</v>
      </c>
      <c r="B989" s="115" t="s">
        <v>4079</v>
      </c>
      <c r="C989" s="115" t="s">
        <v>1163</v>
      </c>
      <c r="D989" s="115" t="s">
        <v>1138</v>
      </c>
      <c r="E989" s="115">
        <v>62.488900000000001</v>
      </c>
      <c r="F989" s="674">
        <v>293.83600000000001</v>
      </c>
      <c r="G989" s="674">
        <v>295.84500000000003</v>
      </c>
      <c r="H989" s="115">
        <f t="shared" si="30"/>
        <v>1.0068371472522089</v>
      </c>
      <c r="I989" s="115">
        <f t="shared" si="31"/>
        <v>62.9161</v>
      </c>
    </row>
    <row r="990" spans="1:9" hidden="1">
      <c r="A990" s="115" t="s">
        <v>4080</v>
      </c>
      <c r="B990" s="115" t="s">
        <v>4081</v>
      </c>
      <c r="C990" s="115" t="s">
        <v>1166</v>
      </c>
      <c r="D990" s="115" t="s">
        <v>1138</v>
      </c>
      <c r="E990" s="115">
        <v>389.92849999999999</v>
      </c>
      <c r="F990" s="674">
        <v>293.83600000000001</v>
      </c>
      <c r="G990" s="674">
        <v>295.84500000000003</v>
      </c>
      <c r="H990" s="115">
        <f t="shared" si="30"/>
        <v>1.0068371472522089</v>
      </c>
      <c r="I990" s="115">
        <f t="shared" si="31"/>
        <v>392.59449999999998</v>
      </c>
    </row>
    <row r="991" spans="1:9" hidden="1">
      <c r="A991" s="115" t="s">
        <v>4082</v>
      </c>
      <c r="B991" s="115" t="s">
        <v>4083</v>
      </c>
      <c r="C991" s="115" t="s">
        <v>1169</v>
      </c>
      <c r="D991" s="115" t="s">
        <v>1138</v>
      </c>
      <c r="E991" s="115">
        <v>467.78570000000002</v>
      </c>
      <c r="F991" s="674">
        <v>293.83600000000001</v>
      </c>
      <c r="G991" s="674">
        <v>295.84500000000003</v>
      </c>
      <c r="H991" s="115">
        <f t="shared" si="30"/>
        <v>1.0068371472522089</v>
      </c>
      <c r="I991" s="115">
        <f t="shared" si="31"/>
        <v>470.98399999999998</v>
      </c>
    </row>
    <row r="992" spans="1:9" hidden="1">
      <c r="A992" s="115" t="s">
        <v>4084</v>
      </c>
      <c r="B992" s="115" t="s">
        <v>4085</v>
      </c>
      <c r="C992" s="115" t="s">
        <v>1172</v>
      </c>
      <c r="D992" s="115" t="s">
        <v>1138</v>
      </c>
      <c r="E992" s="115">
        <v>752.85410000000002</v>
      </c>
      <c r="F992" s="674">
        <v>293.83600000000001</v>
      </c>
      <c r="G992" s="674">
        <v>295.84500000000003</v>
      </c>
      <c r="H992" s="115">
        <f t="shared" si="30"/>
        <v>1.0068371472522089</v>
      </c>
      <c r="I992" s="115">
        <f t="shared" si="31"/>
        <v>758.00149999999996</v>
      </c>
    </row>
    <row r="993" spans="1:9" hidden="1">
      <c r="A993" s="115" t="s">
        <v>4086</v>
      </c>
      <c r="B993" s="115" t="s">
        <v>4087</v>
      </c>
      <c r="C993" s="115" t="s">
        <v>1175</v>
      </c>
      <c r="D993" s="115" t="s">
        <v>1138</v>
      </c>
      <c r="E993" s="115">
        <v>859.38689999999997</v>
      </c>
      <c r="F993" s="674">
        <v>293.83600000000001</v>
      </c>
      <c r="G993" s="674">
        <v>295.84500000000003</v>
      </c>
      <c r="H993" s="115">
        <f t="shared" si="30"/>
        <v>1.0068371472522089</v>
      </c>
      <c r="I993" s="115">
        <f t="shared" si="31"/>
        <v>865.2627</v>
      </c>
    </row>
    <row r="994" spans="1:9" hidden="1">
      <c r="A994" s="115" t="s">
        <v>4088</v>
      </c>
      <c r="B994" s="115" t="s">
        <v>4089</v>
      </c>
      <c r="C994" s="115" t="s">
        <v>1178</v>
      </c>
      <c r="D994" s="115" t="s">
        <v>1138</v>
      </c>
      <c r="E994" s="115">
        <v>1125.7116000000001</v>
      </c>
      <c r="F994" s="674">
        <v>293.83600000000001</v>
      </c>
      <c r="G994" s="674">
        <v>295.84500000000003</v>
      </c>
      <c r="H994" s="115">
        <f t="shared" si="30"/>
        <v>1.0068371472522089</v>
      </c>
      <c r="I994" s="115">
        <f t="shared" si="31"/>
        <v>1133.4083000000001</v>
      </c>
    </row>
    <row r="995" spans="1:9" hidden="1">
      <c r="A995" s="115" t="s">
        <v>4090</v>
      </c>
      <c r="B995" s="115" t="s">
        <v>4091</v>
      </c>
      <c r="C995" s="115" t="s">
        <v>1181</v>
      </c>
      <c r="D995" s="115" t="s">
        <v>1138</v>
      </c>
      <c r="E995" s="115">
        <v>1125.7116000000001</v>
      </c>
      <c r="F995" s="674">
        <v>293.83600000000001</v>
      </c>
      <c r="G995" s="674">
        <v>295.84500000000003</v>
      </c>
      <c r="H995" s="115">
        <f t="shared" si="30"/>
        <v>1.0068371472522089</v>
      </c>
      <c r="I995" s="115">
        <f t="shared" si="31"/>
        <v>1133.4083000000001</v>
      </c>
    </row>
    <row r="996" spans="1:9" hidden="1">
      <c r="A996" s="115" t="s">
        <v>4092</v>
      </c>
      <c r="B996" s="115" t="s">
        <v>4093</v>
      </c>
      <c r="C996" s="115" t="s">
        <v>1184</v>
      </c>
      <c r="D996" s="115" t="s">
        <v>1138</v>
      </c>
      <c r="E996" s="115">
        <v>1801.3655000000001</v>
      </c>
      <c r="F996" s="674">
        <v>293.83600000000001</v>
      </c>
      <c r="G996" s="674">
        <v>295.84500000000003</v>
      </c>
      <c r="H996" s="115">
        <f t="shared" si="30"/>
        <v>1.0068371472522089</v>
      </c>
      <c r="I996" s="115">
        <f t="shared" si="31"/>
        <v>1813.6817000000001</v>
      </c>
    </row>
    <row r="997" spans="1:9" hidden="1">
      <c r="A997" s="115" t="s">
        <v>4094</v>
      </c>
      <c r="B997" s="115" t="s">
        <v>4095</v>
      </c>
      <c r="C997" s="115" t="s">
        <v>1187</v>
      </c>
      <c r="D997" s="115" t="s">
        <v>1138</v>
      </c>
      <c r="E997" s="115">
        <v>1951.6287</v>
      </c>
      <c r="F997" s="674">
        <v>293.83600000000001</v>
      </c>
      <c r="G997" s="674">
        <v>295.84500000000003</v>
      </c>
      <c r="H997" s="115">
        <f t="shared" si="30"/>
        <v>1.0068371472522089</v>
      </c>
      <c r="I997" s="115">
        <f t="shared" si="31"/>
        <v>1964.9722999999999</v>
      </c>
    </row>
    <row r="998" spans="1:9" hidden="1">
      <c r="A998" s="115" t="s">
        <v>4096</v>
      </c>
      <c r="B998" s="115" t="s">
        <v>4097</v>
      </c>
      <c r="C998" s="115" t="s">
        <v>1190</v>
      </c>
      <c r="D998" s="115" t="s">
        <v>1138</v>
      </c>
      <c r="E998" s="115">
        <v>2101.9068000000002</v>
      </c>
      <c r="F998" s="674">
        <v>293.83600000000001</v>
      </c>
      <c r="G998" s="674">
        <v>295.84500000000003</v>
      </c>
      <c r="H998" s="115">
        <f t="shared" si="30"/>
        <v>1.0068371472522089</v>
      </c>
      <c r="I998" s="115">
        <f t="shared" si="31"/>
        <v>2116.2777999999998</v>
      </c>
    </row>
    <row r="999" spans="1:9" hidden="1">
      <c r="A999" s="115" t="s">
        <v>4098</v>
      </c>
      <c r="B999" s="115" t="s">
        <v>4099</v>
      </c>
      <c r="C999" s="115" t="s">
        <v>1193</v>
      </c>
      <c r="D999" s="115" t="s">
        <v>1138</v>
      </c>
      <c r="E999" s="115">
        <v>2853.2972</v>
      </c>
      <c r="F999" s="674">
        <v>293.83600000000001</v>
      </c>
      <c r="G999" s="674">
        <v>295.84500000000003</v>
      </c>
      <c r="H999" s="115">
        <f t="shared" si="30"/>
        <v>1.0068371472522089</v>
      </c>
      <c r="I999" s="115">
        <f t="shared" si="31"/>
        <v>2872.8056000000001</v>
      </c>
    </row>
    <row r="1000" spans="1:9" hidden="1">
      <c r="A1000" s="115" t="s">
        <v>4100</v>
      </c>
      <c r="B1000" s="115" t="s">
        <v>4101</v>
      </c>
      <c r="C1000" s="115" t="s">
        <v>1196</v>
      </c>
      <c r="D1000" s="115" t="s">
        <v>1138</v>
      </c>
      <c r="E1000" s="115">
        <v>3151.8968</v>
      </c>
      <c r="F1000" s="674">
        <v>293.83600000000001</v>
      </c>
      <c r="G1000" s="674">
        <v>295.84500000000003</v>
      </c>
      <c r="H1000" s="115">
        <f t="shared" si="30"/>
        <v>1.0068371472522089</v>
      </c>
      <c r="I1000" s="115">
        <f t="shared" si="31"/>
        <v>3173.4468000000002</v>
      </c>
    </row>
    <row r="1001" spans="1:9" hidden="1">
      <c r="A1001" s="115" t="s">
        <v>4102</v>
      </c>
      <c r="B1001" s="115" t="s">
        <v>4103</v>
      </c>
      <c r="C1001" s="115" t="s">
        <v>1199</v>
      </c>
      <c r="D1001" s="115" t="s">
        <v>1138</v>
      </c>
      <c r="E1001" s="115">
        <v>3302.1749</v>
      </c>
      <c r="F1001" s="674">
        <v>293.83600000000001</v>
      </c>
      <c r="G1001" s="674">
        <v>295.84500000000003</v>
      </c>
      <c r="H1001" s="115">
        <f t="shared" si="30"/>
        <v>1.0068371472522089</v>
      </c>
      <c r="I1001" s="115">
        <f t="shared" si="31"/>
        <v>3324.7523999999999</v>
      </c>
    </row>
    <row r="1002" spans="1:9" hidden="1">
      <c r="A1002" s="115" t="s">
        <v>4104</v>
      </c>
      <c r="B1002" s="115" t="s">
        <v>4105</v>
      </c>
      <c r="C1002" s="115" t="s">
        <v>1202</v>
      </c>
      <c r="D1002" s="115" t="s">
        <v>1138</v>
      </c>
      <c r="E1002" s="115">
        <v>1086.9099000000001</v>
      </c>
      <c r="F1002" s="674">
        <v>293.83600000000001</v>
      </c>
      <c r="G1002" s="674">
        <v>295.84500000000003</v>
      </c>
      <c r="H1002" s="115">
        <f t="shared" si="30"/>
        <v>1.0068371472522089</v>
      </c>
      <c r="I1002" s="115">
        <f t="shared" si="31"/>
        <v>1094.3413</v>
      </c>
    </row>
    <row r="1003" spans="1:9" hidden="1">
      <c r="A1003" s="115" t="s">
        <v>4106</v>
      </c>
      <c r="B1003" s="115" t="s">
        <v>4107</v>
      </c>
      <c r="C1003" s="115" t="s">
        <v>1205</v>
      </c>
      <c r="D1003" s="115" t="s">
        <v>1138</v>
      </c>
      <c r="E1003" s="115">
        <v>1086.9099000000001</v>
      </c>
      <c r="F1003" s="674">
        <v>293.83600000000001</v>
      </c>
      <c r="G1003" s="674">
        <v>295.84500000000003</v>
      </c>
      <c r="H1003" s="115">
        <f t="shared" si="30"/>
        <v>1.0068371472522089</v>
      </c>
      <c r="I1003" s="115">
        <f t="shared" si="31"/>
        <v>1094.3413</v>
      </c>
    </row>
    <row r="1004" spans="1:9" hidden="1">
      <c r="A1004" s="115" t="s">
        <v>4108</v>
      </c>
      <c r="B1004" s="115" t="s">
        <v>4109</v>
      </c>
      <c r="C1004" s="115" t="s">
        <v>1208</v>
      </c>
      <c r="D1004" s="115" t="s">
        <v>1138</v>
      </c>
      <c r="E1004" s="115">
        <v>1052.0362</v>
      </c>
      <c r="F1004" s="674">
        <v>293.83600000000001</v>
      </c>
      <c r="G1004" s="674">
        <v>295.84500000000003</v>
      </c>
      <c r="H1004" s="115">
        <f t="shared" si="30"/>
        <v>1.0068371472522089</v>
      </c>
      <c r="I1004" s="115">
        <f t="shared" si="31"/>
        <v>1059.2291</v>
      </c>
    </row>
    <row r="1005" spans="1:9" hidden="1">
      <c r="A1005" s="115" t="s">
        <v>4110</v>
      </c>
      <c r="B1005" s="115" t="s">
        <v>4111</v>
      </c>
      <c r="C1005" s="115" t="s">
        <v>1211</v>
      </c>
      <c r="D1005" s="115" t="s">
        <v>1138</v>
      </c>
      <c r="E1005" s="115">
        <v>701.35749999999996</v>
      </c>
      <c r="F1005" s="674">
        <v>293.83600000000001</v>
      </c>
      <c r="G1005" s="674">
        <v>295.84500000000003</v>
      </c>
      <c r="H1005" s="115">
        <f t="shared" si="30"/>
        <v>1.0068371472522089</v>
      </c>
      <c r="I1005" s="115">
        <f t="shared" si="31"/>
        <v>706.15279999999996</v>
      </c>
    </row>
    <row r="1006" spans="1:9" hidden="1">
      <c r="A1006" s="115" t="s">
        <v>4112</v>
      </c>
      <c r="B1006" s="115" t="s">
        <v>4113</v>
      </c>
      <c r="C1006" s="115" t="s">
        <v>1214</v>
      </c>
      <c r="D1006" s="115" t="s">
        <v>1138</v>
      </c>
      <c r="E1006" s="115">
        <v>701.35749999999996</v>
      </c>
      <c r="F1006" s="674">
        <v>293.83600000000001</v>
      </c>
      <c r="G1006" s="674">
        <v>295.84500000000003</v>
      </c>
      <c r="H1006" s="115">
        <f t="shared" si="30"/>
        <v>1.0068371472522089</v>
      </c>
      <c r="I1006" s="115">
        <f t="shared" si="31"/>
        <v>706.15279999999996</v>
      </c>
    </row>
    <row r="1007" spans="1:9" hidden="1">
      <c r="A1007" s="115" t="s">
        <v>4114</v>
      </c>
      <c r="B1007" s="115" t="s">
        <v>4115</v>
      </c>
      <c r="C1007" s="115" t="s">
        <v>1217</v>
      </c>
      <c r="D1007" s="115" t="s">
        <v>1138</v>
      </c>
      <c r="E1007" s="115">
        <v>2212.7858000000001</v>
      </c>
      <c r="F1007" s="674">
        <v>293.83600000000001</v>
      </c>
      <c r="G1007" s="674">
        <v>295.84500000000003</v>
      </c>
      <c r="H1007" s="115">
        <f t="shared" si="30"/>
        <v>1.0068371472522089</v>
      </c>
      <c r="I1007" s="115">
        <f t="shared" si="31"/>
        <v>2227.9149000000002</v>
      </c>
    </row>
    <row r="1008" spans="1:9" hidden="1">
      <c r="A1008" s="115" t="s">
        <v>4116</v>
      </c>
      <c r="B1008" s="115" t="s">
        <v>4117</v>
      </c>
      <c r="C1008" s="115" t="s">
        <v>1220</v>
      </c>
      <c r="D1008" s="115" t="s">
        <v>1138</v>
      </c>
      <c r="E1008" s="115">
        <v>2212.7858000000001</v>
      </c>
      <c r="F1008" s="674">
        <v>293.83600000000001</v>
      </c>
      <c r="G1008" s="674">
        <v>295.84500000000003</v>
      </c>
      <c r="H1008" s="115">
        <f t="shared" si="30"/>
        <v>1.0068371472522089</v>
      </c>
      <c r="I1008" s="115">
        <f t="shared" si="31"/>
        <v>2227.9149000000002</v>
      </c>
    </row>
    <row r="1009" spans="1:9" hidden="1">
      <c r="A1009" s="115" t="s">
        <v>4118</v>
      </c>
      <c r="B1009" s="115" t="s">
        <v>4119</v>
      </c>
      <c r="C1009" s="115" t="s">
        <v>1223</v>
      </c>
      <c r="D1009" s="115" t="s">
        <v>1138</v>
      </c>
      <c r="E1009" s="115">
        <v>2563.4645</v>
      </c>
      <c r="F1009" s="674">
        <v>293.83600000000001</v>
      </c>
      <c r="G1009" s="674">
        <v>295.84500000000003</v>
      </c>
      <c r="H1009" s="115">
        <f t="shared" si="30"/>
        <v>1.0068371472522089</v>
      </c>
      <c r="I1009" s="115">
        <f t="shared" si="31"/>
        <v>2580.9913000000001</v>
      </c>
    </row>
    <row r="1010" spans="1:9" hidden="1">
      <c r="A1010" s="115" t="s">
        <v>4120</v>
      </c>
      <c r="B1010" s="115" t="s">
        <v>4121</v>
      </c>
      <c r="C1010" s="115" t="s">
        <v>1226</v>
      </c>
      <c r="D1010" s="115" t="s">
        <v>1138</v>
      </c>
      <c r="E1010" s="115">
        <v>486.858</v>
      </c>
      <c r="F1010" s="674">
        <v>293.83600000000001</v>
      </c>
      <c r="G1010" s="674">
        <v>295.84500000000003</v>
      </c>
      <c r="H1010" s="115">
        <f t="shared" si="30"/>
        <v>1.0068371472522089</v>
      </c>
      <c r="I1010" s="115">
        <f t="shared" si="31"/>
        <v>490.18669999999997</v>
      </c>
    </row>
    <row r="1011" spans="1:9" hidden="1">
      <c r="A1011" s="115" t="s">
        <v>4122</v>
      </c>
      <c r="B1011" s="115" t="s">
        <v>4123</v>
      </c>
      <c r="C1011" s="115" t="s">
        <v>1229</v>
      </c>
      <c r="D1011" s="115" t="s">
        <v>1138</v>
      </c>
      <c r="E1011" s="115">
        <v>1422.6533999999999</v>
      </c>
      <c r="F1011" s="674">
        <v>293.83600000000001</v>
      </c>
      <c r="G1011" s="674">
        <v>295.84500000000003</v>
      </c>
      <c r="H1011" s="115">
        <f t="shared" si="30"/>
        <v>1.0068371472522089</v>
      </c>
      <c r="I1011" s="115">
        <f t="shared" si="31"/>
        <v>1432.3803</v>
      </c>
    </row>
    <row r="1012" spans="1:9" hidden="1">
      <c r="A1012" s="115" t="s">
        <v>4124</v>
      </c>
      <c r="B1012" s="115" t="s">
        <v>4125</v>
      </c>
      <c r="C1012" s="115" t="s">
        <v>1232</v>
      </c>
      <c r="D1012" s="115" t="s">
        <v>1138</v>
      </c>
      <c r="E1012" s="115">
        <v>875.32280000000003</v>
      </c>
      <c r="F1012" s="674">
        <v>293.83600000000001</v>
      </c>
      <c r="G1012" s="674">
        <v>295.84500000000003</v>
      </c>
      <c r="H1012" s="115">
        <f t="shared" si="30"/>
        <v>1.0068371472522089</v>
      </c>
      <c r="I1012" s="115">
        <f t="shared" si="31"/>
        <v>881.3075</v>
      </c>
    </row>
    <row r="1013" spans="1:9" hidden="1">
      <c r="A1013" s="115" t="s">
        <v>4126</v>
      </c>
      <c r="B1013" s="115" t="s">
        <v>4127</v>
      </c>
      <c r="C1013" s="115" t="s">
        <v>1235</v>
      </c>
      <c r="D1013" s="115" t="s">
        <v>1138</v>
      </c>
      <c r="E1013" s="115">
        <v>1071.0934999999999</v>
      </c>
      <c r="F1013" s="674">
        <v>293.83600000000001</v>
      </c>
      <c r="G1013" s="674">
        <v>295.84500000000003</v>
      </c>
      <c r="H1013" s="115">
        <f t="shared" si="30"/>
        <v>1.0068371472522089</v>
      </c>
      <c r="I1013" s="115">
        <f t="shared" si="31"/>
        <v>1078.4167</v>
      </c>
    </row>
    <row r="1014" spans="1:9" hidden="1">
      <c r="A1014" s="115" t="s">
        <v>4128</v>
      </c>
      <c r="B1014" s="115" t="s">
        <v>4129</v>
      </c>
      <c r="C1014" s="115" t="s">
        <v>1238</v>
      </c>
      <c r="D1014" s="115" t="s">
        <v>1138</v>
      </c>
      <c r="E1014" s="115">
        <v>1374.3978</v>
      </c>
      <c r="F1014" s="674">
        <v>293.83600000000001</v>
      </c>
      <c r="G1014" s="674">
        <v>295.84500000000003</v>
      </c>
      <c r="H1014" s="115">
        <f t="shared" si="30"/>
        <v>1.0068371472522089</v>
      </c>
      <c r="I1014" s="115">
        <f t="shared" si="31"/>
        <v>1383.7947999999999</v>
      </c>
    </row>
    <row r="1015" spans="1:9" hidden="1">
      <c r="A1015" s="115" t="s">
        <v>4130</v>
      </c>
      <c r="B1015" s="115" t="s">
        <v>4131</v>
      </c>
      <c r="C1015" s="115" t="s">
        <v>1241</v>
      </c>
      <c r="D1015" s="115" t="s">
        <v>1242</v>
      </c>
      <c r="E1015" s="115">
        <v>189.5223</v>
      </c>
      <c r="F1015" s="674">
        <v>293.83600000000001</v>
      </c>
      <c r="G1015" s="674">
        <v>295.84500000000003</v>
      </c>
      <c r="H1015" s="115">
        <f t="shared" si="30"/>
        <v>1.0068371472522089</v>
      </c>
      <c r="I1015" s="115">
        <f t="shared" si="31"/>
        <v>190.81809999999999</v>
      </c>
    </row>
    <row r="1016" spans="1:9" hidden="1">
      <c r="A1016" s="115" t="s">
        <v>4132</v>
      </c>
      <c r="B1016" s="115" t="s">
        <v>4133</v>
      </c>
      <c r="C1016" s="115" t="s">
        <v>1245</v>
      </c>
      <c r="D1016" s="115" t="s">
        <v>1242</v>
      </c>
      <c r="E1016" s="115">
        <v>196.73230000000001</v>
      </c>
      <c r="F1016" s="674">
        <v>293.83600000000001</v>
      </c>
      <c r="G1016" s="674">
        <v>295.84500000000003</v>
      </c>
      <c r="H1016" s="115">
        <f t="shared" si="30"/>
        <v>1.0068371472522089</v>
      </c>
      <c r="I1016" s="115">
        <f t="shared" si="31"/>
        <v>198.07740000000001</v>
      </c>
    </row>
    <row r="1017" spans="1:9" hidden="1">
      <c r="A1017" s="115" t="s">
        <v>4134</v>
      </c>
      <c r="B1017" s="115" t="s">
        <v>4135</v>
      </c>
      <c r="C1017" s="115" t="s">
        <v>1248</v>
      </c>
      <c r="D1017" s="115" t="s">
        <v>1242</v>
      </c>
      <c r="E1017" s="115">
        <v>91.927599999999998</v>
      </c>
      <c r="F1017" s="674">
        <v>293.83600000000001</v>
      </c>
      <c r="G1017" s="674">
        <v>295.84500000000003</v>
      </c>
      <c r="H1017" s="115">
        <f t="shared" si="30"/>
        <v>1.0068371472522089</v>
      </c>
      <c r="I1017" s="115">
        <f t="shared" si="31"/>
        <v>92.556100000000001</v>
      </c>
    </row>
    <row r="1018" spans="1:9" hidden="1">
      <c r="A1018" s="115" t="s">
        <v>4136</v>
      </c>
      <c r="B1018" s="115" t="s">
        <v>4137</v>
      </c>
      <c r="C1018" s="115" t="s">
        <v>1251</v>
      </c>
      <c r="D1018" s="115" t="s">
        <v>1242</v>
      </c>
      <c r="E1018" s="115">
        <v>72.9221</v>
      </c>
      <c r="F1018" s="674">
        <v>293.83600000000001</v>
      </c>
      <c r="G1018" s="674">
        <v>295.84500000000003</v>
      </c>
      <c r="H1018" s="115">
        <f t="shared" si="30"/>
        <v>1.0068371472522089</v>
      </c>
      <c r="I1018" s="115">
        <f t="shared" si="31"/>
        <v>73.420699999999997</v>
      </c>
    </row>
    <row r="1019" spans="1:9" hidden="1">
      <c r="A1019" s="115" t="s">
        <v>4138</v>
      </c>
      <c r="B1019" s="115" t="s">
        <v>4139</v>
      </c>
      <c r="C1019" s="115" t="s">
        <v>1254</v>
      </c>
      <c r="D1019" s="115" t="s">
        <v>1138</v>
      </c>
      <c r="E1019" s="115">
        <v>199.38730000000001</v>
      </c>
      <c r="F1019" s="674">
        <v>293.83600000000001</v>
      </c>
      <c r="G1019" s="674">
        <v>295.84500000000003</v>
      </c>
      <c r="H1019" s="115">
        <f t="shared" si="30"/>
        <v>1.0068371472522089</v>
      </c>
      <c r="I1019" s="115">
        <f t="shared" si="31"/>
        <v>200.75049999999999</v>
      </c>
    </row>
    <row r="1020" spans="1:9" hidden="1">
      <c r="A1020" s="115" t="s">
        <v>4140</v>
      </c>
      <c r="B1020" s="115" t="s">
        <v>4141</v>
      </c>
      <c r="C1020" s="115" t="s">
        <v>1257</v>
      </c>
      <c r="D1020" s="115" t="s">
        <v>1138</v>
      </c>
      <c r="E1020" s="115">
        <v>177.94399999999999</v>
      </c>
      <c r="F1020" s="674">
        <v>293.83600000000001</v>
      </c>
      <c r="G1020" s="674">
        <v>295.84500000000003</v>
      </c>
      <c r="H1020" s="115">
        <f t="shared" si="30"/>
        <v>1.0068371472522089</v>
      </c>
      <c r="I1020" s="115">
        <f t="shared" si="31"/>
        <v>179.16059999999999</v>
      </c>
    </row>
    <row r="1021" spans="1:9" hidden="1">
      <c r="A1021" s="115" t="s">
        <v>4142</v>
      </c>
      <c r="B1021" s="115" t="s">
        <v>4143</v>
      </c>
      <c r="C1021" s="115" t="s">
        <v>1260</v>
      </c>
      <c r="D1021" s="115" t="s">
        <v>1138</v>
      </c>
      <c r="E1021" s="115">
        <v>119.81959999999999</v>
      </c>
      <c r="F1021" s="674">
        <v>293.83600000000001</v>
      </c>
      <c r="G1021" s="674">
        <v>295.84500000000003</v>
      </c>
      <c r="H1021" s="115">
        <f t="shared" si="30"/>
        <v>1.0068371472522089</v>
      </c>
      <c r="I1021" s="115">
        <f t="shared" si="31"/>
        <v>120.6388</v>
      </c>
    </row>
    <row r="1022" spans="1:9" hidden="1">
      <c r="A1022" s="115" t="s">
        <v>4144</v>
      </c>
      <c r="B1022" s="115" t="s">
        <v>4145</v>
      </c>
      <c r="C1022" s="115" t="s">
        <v>1263</v>
      </c>
      <c r="D1022" s="115" t="s">
        <v>1242</v>
      </c>
      <c r="E1022" s="115">
        <v>349.90210000000002</v>
      </c>
      <c r="F1022" s="674">
        <v>293.83600000000001</v>
      </c>
      <c r="G1022" s="674">
        <v>295.84500000000003</v>
      </c>
      <c r="H1022" s="115">
        <f t="shared" si="30"/>
        <v>1.0068371472522089</v>
      </c>
      <c r="I1022" s="115">
        <f t="shared" si="31"/>
        <v>352.2944</v>
      </c>
    </row>
    <row r="1023" spans="1:9" hidden="1">
      <c r="A1023" s="115" t="s">
        <v>4146</v>
      </c>
      <c r="B1023" s="115" t="s">
        <v>4147</v>
      </c>
      <c r="C1023" s="115" t="s">
        <v>1266</v>
      </c>
      <c r="D1023" s="115" t="s">
        <v>1242</v>
      </c>
      <c r="E1023" s="115">
        <v>3262.0888</v>
      </c>
      <c r="F1023" s="674">
        <v>293.83600000000001</v>
      </c>
      <c r="G1023" s="674">
        <v>295.84500000000003</v>
      </c>
      <c r="H1023" s="115">
        <f t="shared" si="30"/>
        <v>1.0068371472522089</v>
      </c>
      <c r="I1023" s="115">
        <f t="shared" si="31"/>
        <v>3284.3921999999998</v>
      </c>
    </row>
    <row r="1024" spans="1:9" hidden="1">
      <c r="A1024" s="115" t="s">
        <v>4148</v>
      </c>
      <c r="B1024" s="115" t="s">
        <v>4149</v>
      </c>
      <c r="C1024" s="115" t="s">
        <v>1269</v>
      </c>
      <c r="D1024" s="115" t="s">
        <v>1138</v>
      </c>
      <c r="E1024" s="115">
        <v>326.61810000000003</v>
      </c>
      <c r="F1024" s="674">
        <v>293.83600000000001</v>
      </c>
      <c r="G1024" s="674">
        <v>295.84500000000003</v>
      </c>
      <c r="H1024" s="115">
        <f t="shared" si="30"/>
        <v>1.0068371472522089</v>
      </c>
      <c r="I1024" s="115">
        <f t="shared" si="31"/>
        <v>328.85120000000001</v>
      </c>
    </row>
    <row r="1025" spans="1:9" hidden="1">
      <c r="A1025" s="115" t="s">
        <v>4150</v>
      </c>
      <c r="B1025" s="115" t="s">
        <v>4151</v>
      </c>
      <c r="C1025" s="115" t="s">
        <v>1272</v>
      </c>
      <c r="D1025" s="115" t="s">
        <v>1138</v>
      </c>
      <c r="E1025" s="115">
        <v>107.88849999999999</v>
      </c>
      <c r="F1025" s="674">
        <v>293.83600000000001</v>
      </c>
      <c r="G1025" s="674">
        <v>295.84500000000003</v>
      </c>
      <c r="H1025" s="115">
        <f t="shared" si="30"/>
        <v>1.0068371472522089</v>
      </c>
      <c r="I1025" s="115">
        <f t="shared" si="31"/>
        <v>108.62609999999999</v>
      </c>
    </row>
    <row r="1026" spans="1:9" hidden="1">
      <c r="A1026" s="115" t="s">
        <v>4152</v>
      </c>
      <c r="B1026" s="115" t="s">
        <v>4153</v>
      </c>
      <c r="C1026" s="115" t="s">
        <v>1275</v>
      </c>
      <c r="D1026" s="115" t="s">
        <v>1138</v>
      </c>
      <c r="E1026" s="115">
        <v>107.88849999999999</v>
      </c>
      <c r="F1026" s="674">
        <v>293.83600000000001</v>
      </c>
      <c r="G1026" s="674">
        <v>295.84500000000003</v>
      </c>
      <c r="H1026" s="115">
        <f t="shared" si="30"/>
        <v>1.0068371472522089</v>
      </c>
      <c r="I1026" s="115">
        <f t="shared" si="31"/>
        <v>108.62609999999999</v>
      </c>
    </row>
    <row r="1027" spans="1:9" hidden="1">
      <c r="A1027" s="115" t="s">
        <v>4154</v>
      </c>
      <c r="B1027" s="115" t="s">
        <v>4155</v>
      </c>
      <c r="C1027" s="115" t="s">
        <v>1278</v>
      </c>
      <c r="D1027" s="115" t="s">
        <v>1138</v>
      </c>
      <c r="E1027" s="115">
        <v>107.88849999999999</v>
      </c>
      <c r="F1027" s="674">
        <v>293.83600000000001</v>
      </c>
      <c r="G1027" s="674">
        <v>295.84500000000003</v>
      </c>
      <c r="H1027" s="115">
        <f t="shared" si="30"/>
        <v>1.0068371472522089</v>
      </c>
      <c r="I1027" s="115">
        <f t="shared" si="31"/>
        <v>108.62609999999999</v>
      </c>
    </row>
    <row r="1028" spans="1:9" hidden="1">
      <c r="A1028" s="115" t="s">
        <v>4156</v>
      </c>
      <c r="B1028" s="115" t="s">
        <v>4157</v>
      </c>
      <c r="C1028" s="115" t="s">
        <v>1281</v>
      </c>
      <c r="D1028" s="115" t="s">
        <v>1138</v>
      </c>
      <c r="E1028" s="115">
        <v>845.28809999999999</v>
      </c>
      <c r="F1028" s="674">
        <v>293.83600000000001</v>
      </c>
      <c r="G1028" s="674">
        <v>295.84500000000003</v>
      </c>
      <c r="H1028" s="115">
        <f t="shared" si="30"/>
        <v>1.0068371472522089</v>
      </c>
      <c r="I1028" s="115">
        <f t="shared" si="31"/>
        <v>851.0675</v>
      </c>
    </row>
    <row r="1029" spans="1:9" hidden="1">
      <c r="A1029" s="115" t="s">
        <v>4158</v>
      </c>
      <c r="B1029" s="115" t="s">
        <v>4159</v>
      </c>
      <c r="C1029" s="115" t="s">
        <v>1284</v>
      </c>
      <c r="D1029" s="115" t="s">
        <v>1138</v>
      </c>
      <c r="E1029" s="115">
        <v>108.6353</v>
      </c>
      <c r="F1029" s="674">
        <v>293.83600000000001</v>
      </c>
      <c r="G1029" s="674">
        <v>295.84500000000003</v>
      </c>
      <c r="H1029" s="115">
        <f t="shared" ref="H1029:H1092" si="32">G1029/F1029</f>
        <v>1.0068371472522089</v>
      </c>
      <c r="I1029" s="115">
        <f t="shared" ref="I1029:I1092" si="33">ROUND(H1029*E1029,4)</f>
        <v>109.3781</v>
      </c>
    </row>
    <row r="1030" spans="1:9" hidden="1">
      <c r="A1030" s="115" t="s">
        <v>4160</v>
      </c>
      <c r="B1030" s="115" t="s">
        <v>4161</v>
      </c>
      <c r="C1030" s="115" t="s">
        <v>1287</v>
      </c>
      <c r="D1030" s="115" t="s">
        <v>1138</v>
      </c>
      <c r="E1030" s="115">
        <v>466.60579999999999</v>
      </c>
      <c r="F1030" s="674">
        <v>293.83600000000001</v>
      </c>
      <c r="G1030" s="674">
        <v>295.84500000000003</v>
      </c>
      <c r="H1030" s="115">
        <f t="shared" si="32"/>
        <v>1.0068371472522089</v>
      </c>
      <c r="I1030" s="115">
        <f t="shared" si="33"/>
        <v>469.79610000000002</v>
      </c>
    </row>
    <row r="1031" spans="1:9" hidden="1">
      <c r="A1031" s="115" t="s">
        <v>4162</v>
      </c>
      <c r="B1031" s="115" t="s">
        <v>4163</v>
      </c>
      <c r="C1031" s="115" t="s">
        <v>1290</v>
      </c>
      <c r="D1031" s="115" t="s">
        <v>1138</v>
      </c>
      <c r="E1031" s="115">
        <v>185.32679999999999</v>
      </c>
      <c r="F1031" s="674">
        <v>293.83600000000001</v>
      </c>
      <c r="G1031" s="674">
        <v>295.84500000000003</v>
      </c>
      <c r="H1031" s="115">
        <f t="shared" si="32"/>
        <v>1.0068371472522089</v>
      </c>
      <c r="I1031" s="115">
        <f t="shared" si="33"/>
        <v>186.59389999999999</v>
      </c>
    </row>
    <row r="1032" spans="1:9" hidden="1">
      <c r="A1032" s="115" t="s">
        <v>4164</v>
      </c>
      <c r="B1032" s="115" t="s">
        <v>4165</v>
      </c>
      <c r="C1032" s="115" t="s">
        <v>1292</v>
      </c>
      <c r="D1032" s="115" t="s">
        <v>1138</v>
      </c>
      <c r="E1032" s="115">
        <v>539.44280000000003</v>
      </c>
      <c r="F1032" s="674">
        <v>293.83600000000001</v>
      </c>
      <c r="G1032" s="674">
        <v>295.84500000000003</v>
      </c>
      <c r="H1032" s="115">
        <f t="shared" si="32"/>
        <v>1.0068371472522089</v>
      </c>
      <c r="I1032" s="115">
        <f t="shared" si="33"/>
        <v>543.13099999999997</v>
      </c>
    </row>
    <row r="1033" spans="1:9" hidden="1">
      <c r="A1033" s="115" t="s">
        <v>4166</v>
      </c>
      <c r="B1033" s="115" t="s">
        <v>4167</v>
      </c>
      <c r="C1033" s="115" t="s">
        <v>1295</v>
      </c>
      <c r="D1033" s="115" t="s">
        <v>1138</v>
      </c>
      <c r="E1033" s="115">
        <v>108.6353</v>
      </c>
      <c r="F1033" s="674">
        <v>293.83600000000001</v>
      </c>
      <c r="G1033" s="674">
        <v>295.84500000000003</v>
      </c>
      <c r="H1033" s="115">
        <f t="shared" si="32"/>
        <v>1.0068371472522089</v>
      </c>
      <c r="I1033" s="115">
        <f t="shared" si="33"/>
        <v>109.3781</v>
      </c>
    </row>
    <row r="1034" spans="1:9" hidden="1">
      <c r="A1034" s="115" t="s">
        <v>4168</v>
      </c>
      <c r="B1034" s="115" t="s">
        <v>4169</v>
      </c>
      <c r="C1034" s="115" t="s">
        <v>1298</v>
      </c>
      <c r="D1034" s="115" t="s">
        <v>1138</v>
      </c>
      <c r="E1034" s="115">
        <v>108.6353</v>
      </c>
      <c r="F1034" s="674">
        <v>293.83600000000001</v>
      </c>
      <c r="G1034" s="674">
        <v>295.84500000000003</v>
      </c>
      <c r="H1034" s="115">
        <f t="shared" si="32"/>
        <v>1.0068371472522089</v>
      </c>
      <c r="I1034" s="115">
        <f t="shared" si="33"/>
        <v>109.3781</v>
      </c>
    </row>
    <row r="1035" spans="1:9" hidden="1">
      <c r="A1035" s="115" t="s">
        <v>4170</v>
      </c>
      <c r="B1035" s="115" t="s">
        <v>4171</v>
      </c>
      <c r="C1035" s="115" t="s">
        <v>1301</v>
      </c>
      <c r="D1035" s="115" t="s">
        <v>1138</v>
      </c>
      <c r="E1035" s="115">
        <v>108.6353</v>
      </c>
      <c r="F1035" s="674">
        <v>293.83600000000001</v>
      </c>
      <c r="G1035" s="674">
        <v>295.84500000000003</v>
      </c>
      <c r="H1035" s="115">
        <f t="shared" si="32"/>
        <v>1.0068371472522089</v>
      </c>
      <c r="I1035" s="115">
        <f t="shared" si="33"/>
        <v>109.3781</v>
      </c>
    </row>
    <row r="1036" spans="1:9" hidden="1">
      <c r="A1036" s="115" t="s">
        <v>4172</v>
      </c>
      <c r="B1036" s="115" t="s">
        <v>4173</v>
      </c>
      <c r="C1036" s="115" t="s">
        <v>1304</v>
      </c>
      <c r="D1036" s="115" t="s">
        <v>1138</v>
      </c>
      <c r="E1036" s="115">
        <v>108.6353</v>
      </c>
      <c r="F1036" s="674">
        <v>293.83600000000001</v>
      </c>
      <c r="G1036" s="674">
        <v>295.84500000000003</v>
      </c>
      <c r="H1036" s="115">
        <f t="shared" si="32"/>
        <v>1.0068371472522089</v>
      </c>
      <c r="I1036" s="115">
        <f t="shared" si="33"/>
        <v>109.3781</v>
      </c>
    </row>
    <row r="1037" spans="1:9" hidden="1">
      <c r="A1037" s="115" t="s">
        <v>4174</v>
      </c>
      <c r="B1037" s="115" t="s">
        <v>4175</v>
      </c>
      <c r="C1037" s="115" t="s">
        <v>1307</v>
      </c>
      <c r="D1037" s="115" t="s">
        <v>1138</v>
      </c>
      <c r="E1037" s="115">
        <v>187.91030000000001</v>
      </c>
      <c r="F1037" s="674">
        <v>293.83600000000001</v>
      </c>
      <c r="G1037" s="674">
        <v>295.84500000000003</v>
      </c>
      <c r="H1037" s="115">
        <f t="shared" si="32"/>
        <v>1.0068371472522089</v>
      </c>
      <c r="I1037" s="115">
        <f t="shared" si="33"/>
        <v>189.1951</v>
      </c>
    </row>
    <row r="1038" spans="1:9" hidden="1">
      <c r="A1038" s="115" t="s">
        <v>4176</v>
      </c>
      <c r="B1038" s="115" t="s">
        <v>4177</v>
      </c>
      <c r="C1038" s="115" t="s">
        <v>1310</v>
      </c>
      <c r="D1038" s="115" t="s">
        <v>1138</v>
      </c>
      <c r="E1038" s="115">
        <v>260.89319999999998</v>
      </c>
      <c r="F1038" s="674">
        <v>293.83600000000001</v>
      </c>
      <c r="G1038" s="674">
        <v>295.84500000000003</v>
      </c>
      <c r="H1038" s="115">
        <f t="shared" si="32"/>
        <v>1.0068371472522089</v>
      </c>
      <c r="I1038" s="115">
        <f t="shared" si="33"/>
        <v>262.67700000000002</v>
      </c>
    </row>
    <row r="1039" spans="1:9" hidden="1">
      <c r="A1039" s="115" t="s">
        <v>4178</v>
      </c>
      <c r="B1039" s="115" t="s">
        <v>4179</v>
      </c>
      <c r="C1039" s="115" t="s">
        <v>1313</v>
      </c>
      <c r="D1039" s="115" t="s">
        <v>1242</v>
      </c>
      <c r="E1039" s="115">
        <v>548.03769999999997</v>
      </c>
      <c r="F1039" s="674">
        <v>293.83600000000001</v>
      </c>
      <c r="G1039" s="674">
        <v>295.84500000000003</v>
      </c>
      <c r="H1039" s="115">
        <f t="shared" si="32"/>
        <v>1.0068371472522089</v>
      </c>
      <c r="I1039" s="115">
        <f t="shared" si="33"/>
        <v>551.78470000000004</v>
      </c>
    </row>
    <row r="1040" spans="1:9" hidden="1">
      <c r="A1040" s="115" t="s">
        <v>4180</v>
      </c>
      <c r="B1040" s="115" t="s">
        <v>4181</v>
      </c>
      <c r="C1040" s="115" t="s">
        <v>1316</v>
      </c>
      <c r="D1040" s="115" t="s">
        <v>1138</v>
      </c>
      <c r="E1040" s="115">
        <v>442.87259999999998</v>
      </c>
      <c r="F1040" s="674">
        <v>293.83600000000001</v>
      </c>
      <c r="G1040" s="674">
        <v>295.84500000000003</v>
      </c>
      <c r="H1040" s="115">
        <f t="shared" si="32"/>
        <v>1.0068371472522089</v>
      </c>
      <c r="I1040" s="115">
        <f t="shared" si="33"/>
        <v>445.9006</v>
      </c>
    </row>
    <row r="1041" spans="1:9" hidden="1">
      <c r="A1041" s="115" t="s">
        <v>4182</v>
      </c>
      <c r="B1041" s="115" t="s">
        <v>4183</v>
      </c>
      <c r="C1041" s="115" t="s">
        <v>1319</v>
      </c>
      <c r="D1041" s="115" t="s">
        <v>1138</v>
      </c>
      <c r="E1041" s="115">
        <v>575.60299999999995</v>
      </c>
      <c r="F1041" s="674">
        <v>293.83600000000001</v>
      </c>
      <c r="G1041" s="674">
        <v>295.84500000000003</v>
      </c>
      <c r="H1041" s="115">
        <f t="shared" si="32"/>
        <v>1.0068371472522089</v>
      </c>
      <c r="I1041" s="115">
        <f t="shared" si="33"/>
        <v>579.5385</v>
      </c>
    </row>
    <row r="1042" spans="1:9" hidden="1">
      <c r="A1042" s="115" t="s">
        <v>4184</v>
      </c>
      <c r="B1042" s="115" t="s">
        <v>4185</v>
      </c>
      <c r="C1042" s="115" t="s">
        <v>1322</v>
      </c>
      <c r="D1042" s="115" t="s">
        <v>1138</v>
      </c>
      <c r="E1042" s="115">
        <v>131.05250000000001</v>
      </c>
      <c r="F1042" s="674">
        <v>293.83600000000001</v>
      </c>
      <c r="G1042" s="674">
        <v>295.84500000000003</v>
      </c>
      <c r="H1042" s="115">
        <f t="shared" si="32"/>
        <v>1.0068371472522089</v>
      </c>
      <c r="I1042" s="115">
        <f t="shared" si="33"/>
        <v>131.9485</v>
      </c>
    </row>
    <row r="1043" spans="1:9" hidden="1">
      <c r="A1043" s="115" t="s">
        <v>4186</v>
      </c>
      <c r="B1043" s="115" t="s">
        <v>4187</v>
      </c>
      <c r="C1043" s="115" t="s">
        <v>1325</v>
      </c>
      <c r="D1043" s="115" t="s">
        <v>1242</v>
      </c>
      <c r="E1043" s="115">
        <v>13.518800000000001</v>
      </c>
      <c r="F1043" s="674">
        <v>293.83600000000001</v>
      </c>
      <c r="G1043" s="674">
        <v>295.84500000000003</v>
      </c>
      <c r="H1043" s="115">
        <f t="shared" si="32"/>
        <v>1.0068371472522089</v>
      </c>
      <c r="I1043" s="115">
        <f t="shared" si="33"/>
        <v>13.6112</v>
      </c>
    </row>
    <row r="1044" spans="1:9" hidden="1">
      <c r="A1044" s="115" t="s">
        <v>4188</v>
      </c>
      <c r="B1044" s="115" t="s">
        <v>4189</v>
      </c>
      <c r="C1044" s="115" t="s">
        <v>1328</v>
      </c>
      <c r="D1044" s="115" t="s">
        <v>1242</v>
      </c>
      <c r="E1044" s="115">
        <v>17.123799999999999</v>
      </c>
      <c r="F1044" s="674">
        <v>293.83600000000001</v>
      </c>
      <c r="G1044" s="674">
        <v>295.84500000000003</v>
      </c>
      <c r="H1044" s="115">
        <f t="shared" si="32"/>
        <v>1.0068371472522089</v>
      </c>
      <c r="I1044" s="115">
        <f t="shared" si="33"/>
        <v>17.2409</v>
      </c>
    </row>
    <row r="1045" spans="1:9" hidden="1">
      <c r="A1045" s="115" t="s">
        <v>4190</v>
      </c>
      <c r="B1045" s="115" t="s">
        <v>4191</v>
      </c>
      <c r="C1045" s="115" t="s">
        <v>1331</v>
      </c>
      <c r="D1045" s="115" t="s">
        <v>1242</v>
      </c>
      <c r="E1045" s="115">
        <v>20.7288</v>
      </c>
      <c r="F1045" s="674">
        <v>293.83600000000001</v>
      </c>
      <c r="G1045" s="674">
        <v>295.84500000000003</v>
      </c>
      <c r="H1045" s="115">
        <f t="shared" si="32"/>
        <v>1.0068371472522089</v>
      </c>
      <c r="I1045" s="115">
        <f t="shared" si="33"/>
        <v>20.8705</v>
      </c>
    </row>
    <row r="1046" spans="1:9" hidden="1">
      <c r="A1046" s="115" t="s">
        <v>4192</v>
      </c>
      <c r="B1046" s="115" t="s">
        <v>4193</v>
      </c>
      <c r="C1046" s="115" t="s">
        <v>1333</v>
      </c>
      <c r="D1046" s="115" t="s">
        <v>1138</v>
      </c>
      <c r="E1046" s="115">
        <v>178.655</v>
      </c>
      <c r="F1046" s="674">
        <v>293.83600000000001</v>
      </c>
      <c r="G1046" s="674">
        <v>295.84500000000003</v>
      </c>
      <c r="H1046" s="115">
        <f t="shared" si="32"/>
        <v>1.0068371472522089</v>
      </c>
      <c r="I1046" s="115">
        <f t="shared" si="33"/>
        <v>179.87649999999999</v>
      </c>
    </row>
    <row r="1047" spans="1:9" hidden="1">
      <c r="A1047" s="115" t="s">
        <v>4194</v>
      </c>
      <c r="B1047" s="115" t="s">
        <v>4195</v>
      </c>
      <c r="C1047" s="115" t="s">
        <v>1335</v>
      </c>
      <c r="D1047" s="115" t="s">
        <v>1138</v>
      </c>
      <c r="E1047" s="115">
        <v>141.33189999999999</v>
      </c>
      <c r="F1047" s="674">
        <v>293.83600000000001</v>
      </c>
      <c r="G1047" s="674">
        <v>295.84500000000003</v>
      </c>
      <c r="H1047" s="115">
        <f t="shared" si="32"/>
        <v>1.0068371472522089</v>
      </c>
      <c r="I1047" s="115">
        <f t="shared" si="33"/>
        <v>142.29820000000001</v>
      </c>
    </row>
    <row r="1048" spans="1:9" hidden="1">
      <c r="A1048" s="115" t="s">
        <v>4196</v>
      </c>
      <c r="B1048" s="115" t="s">
        <v>4197</v>
      </c>
      <c r="C1048" s="115" t="s">
        <v>1338</v>
      </c>
      <c r="D1048" s="115" t="s">
        <v>1138</v>
      </c>
      <c r="E1048" s="115">
        <v>178.655</v>
      </c>
      <c r="F1048" s="674">
        <v>293.83600000000001</v>
      </c>
      <c r="G1048" s="674">
        <v>295.84500000000003</v>
      </c>
      <c r="H1048" s="115">
        <f t="shared" si="32"/>
        <v>1.0068371472522089</v>
      </c>
      <c r="I1048" s="115">
        <f t="shared" si="33"/>
        <v>179.87649999999999</v>
      </c>
    </row>
    <row r="1049" spans="1:9" hidden="1">
      <c r="A1049" s="115" t="s">
        <v>4198</v>
      </c>
      <c r="B1049" s="115" t="s">
        <v>4199</v>
      </c>
      <c r="C1049" s="115" t="s">
        <v>1341</v>
      </c>
      <c r="D1049" s="115" t="s">
        <v>1138</v>
      </c>
      <c r="E1049" s="115">
        <v>3921.9413</v>
      </c>
      <c r="F1049" s="674">
        <v>293.83600000000001</v>
      </c>
      <c r="G1049" s="674">
        <v>295.84500000000003</v>
      </c>
      <c r="H1049" s="115">
        <f t="shared" si="32"/>
        <v>1.0068371472522089</v>
      </c>
      <c r="I1049" s="115">
        <f t="shared" si="33"/>
        <v>3948.7561999999998</v>
      </c>
    </row>
    <row r="1050" spans="1:9" hidden="1">
      <c r="A1050" s="115" t="s">
        <v>4200</v>
      </c>
      <c r="B1050" s="115" t="s">
        <v>4201</v>
      </c>
      <c r="C1050" s="115" t="s">
        <v>1344</v>
      </c>
      <c r="D1050" s="115" t="s">
        <v>1138</v>
      </c>
      <c r="E1050" s="115">
        <v>178.655</v>
      </c>
      <c r="F1050" s="674">
        <v>293.83600000000001</v>
      </c>
      <c r="G1050" s="674">
        <v>295.84500000000003</v>
      </c>
      <c r="H1050" s="115">
        <f t="shared" si="32"/>
        <v>1.0068371472522089</v>
      </c>
      <c r="I1050" s="115">
        <f t="shared" si="33"/>
        <v>179.87649999999999</v>
      </c>
    </row>
    <row r="1051" spans="1:9" hidden="1">
      <c r="A1051" s="115" t="s">
        <v>4202</v>
      </c>
      <c r="B1051" s="115" t="s">
        <v>4203</v>
      </c>
      <c r="C1051" s="115" t="s">
        <v>1347</v>
      </c>
      <c r="D1051" s="115" t="s">
        <v>1138</v>
      </c>
      <c r="E1051" s="115">
        <v>178.655</v>
      </c>
      <c r="F1051" s="674">
        <v>293.83600000000001</v>
      </c>
      <c r="G1051" s="674">
        <v>295.84500000000003</v>
      </c>
      <c r="H1051" s="115">
        <f t="shared" si="32"/>
        <v>1.0068371472522089</v>
      </c>
      <c r="I1051" s="115">
        <f t="shared" si="33"/>
        <v>179.87649999999999</v>
      </c>
    </row>
    <row r="1052" spans="1:9" hidden="1">
      <c r="A1052" s="115" t="s">
        <v>4204</v>
      </c>
      <c r="B1052" s="115" t="s">
        <v>4205</v>
      </c>
      <c r="C1052" s="115" t="s">
        <v>1350</v>
      </c>
      <c r="D1052" s="115" t="s">
        <v>1138</v>
      </c>
      <c r="E1052" s="115">
        <v>141.4812</v>
      </c>
      <c r="F1052" s="674">
        <v>293.83600000000001</v>
      </c>
      <c r="G1052" s="674">
        <v>295.84500000000003</v>
      </c>
      <c r="H1052" s="115">
        <f t="shared" si="32"/>
        <v>1.0068371472522089</v>
      </c>
      <c r="I1052" s="115">
        <f t="shared" si="33"/>
        <v>142.4485</v>
      </c>
    </row>
    <row r="1053" spans="1:9" hidden="1">
      <c r="A1053" s="115" t="s">
        <v>4206</v>
      </c>
      <c r="B1053" s="115" t="s">
        <v>4207</v>
      </c>
      <c r="C1053" s="115" t="s">
        <v>1353</v>
      </c>
      <c r="D1053" s="115" t="s">
        <v>1138</v>
      </c>
      <c r="E1053" s="115">
        <v>193.59020000000001</v>
      </c>
      <c r="F1053" s="674">
        <v>293.83600000000001</v>
      </c>
      <c r="G1053" s="674">
        <v>295.84500000000003</v>
      </c>
      <c r="H1053" s="115">
        <f t="shared" si="32"/>
        <v>1.0068371472522089</v>
      </c>
      <c r="I1053" s="115">
        <f t="shared" si="33"/>
        <v>194.91380000000001</v>
      </c>
    </row>
    <row r="1054" spans="1:9" hidden="1">
      <c r="A1054" s="115" t="s">
        <v>4208</v>
      </c>
      <c r="B1054" s="115" t="s">
        <v>4209</v>
      </c>
      <c r="C1054" s="115" t="s">
        <v>1356</v>
      </c>
      <c r="D1054" s="115" t="s">
        <v>1138</v>
      </c>
      <c r="E1054" s="115">
        <v>52.108899999999998</v>
      </c>
      <c r="F1054" s="674">
        <v>293.83600000000001</v>
      </c>
      <c r="G1054" s="674">
        <v>295.84500000000003</v>
      </c>
      <c r="H1054" s="115">
        <f t="shared" si="32"/>
        <v>1.0068371472522089</v>
      </c>
      <c r="I1054" s="115">
        <f t="shared" si="33"/>
        <v>52.465200000000003</v>
      </c>
    </row>
    <row r="1055" spans="1:9" hidden="1">
      <c r="A1055" s="115" t="s">
        <v>4210</v>
      </c>
      <c r="B1055" s="115" t="s">
        <v>4211</v>
      </c>
      <c r="C1055" s="115" t="s">
        <v>1359</v>
      </c>
      <c r="D1055" s="115" t="s">
        <v>1138</v>
      </c>
      <c r="E1055" s="115">
        <v>104.2478</v>
      </c>
      <c r="F1055" s="674">
        <v>293.83600000000001</v>
      </c>
      <c r="G1055" s="674">
        <v>295.84500000000003</v>
      </c>
      <c r="H1055" s="115">
        <f t="shared" si="32"/>
        <v>1.0068371472522089</v>
      </c>
      <c r="I1055" s="115">
        <f t="shared" si="33"/>
        <v>104.9606</v>
      </c>
    </row>
    <row r="1056" spans="1:9" hidden="1">
      <c r="A1056" s="115" t="s">
        <v>4212</v>
      </c>
      <c r="B1056" s="115" t="s">
        <v>4213</v>
      </c>
      <c r="C1056" s="115" t="s">
        <v>1362</v>
      </c>
      <c r="D1056" s="115" t="s">
        <v>1138</v>
      </c>
      <c r="E1056" s="115">
        <v>52.108899999999998</v>
      </c>
      <c r="F1056" s="674">
        <v>293.83600000000001</v>
      </c>
      <c r="G1056" s="674">
        <v>295.84500000000003</v>
      </c>
      <c r="H1056" s="115">
        <f t="shared" si="32"/>
        <v>1.0068371472522089</v>
      </c>
      <c r="I1056" s="115">
        <f t="shared" si="33"/>
        <v>52.465200000000003</v>
      </c>
    </row>
    <row r="1057" spans="1:9" hidden="1">
      <c r="A1057" s="115" t="s">
        <v>4214</v>
      </c>
      <c r="B1057" s="115" t="s">
        <v>4215</v>
      </c>
      <c r="C1057" s="115" t="s">
        <v>1364</v>
      </c>
      <c r="D1057" s="115" t="s">
        <v>1138</v>
      </c>
      <c r="E1057" s="115">
        <v>104.2478</v>
      </c>
      <c r="F1057" s="674">
        <v>293.83600000000001</v>
      </c>
      <c r="G1057" s="674">
        <v>295.84500000000003</v>
      </c>
      <c r="H1057" s="115">
        <f t="shared" si="32"/>
        <v>1.0068371472522089</v>
      </c>
      <c r="I1057" s="115">
        <f t="shared" si="33"/>
        <v>104.9606</v>
      </c>
    </row>
    <row r="1058" spans="1:9" hidden="1">
      <c r="A1058" s="115" t="s">
        <v>4216</v>
      </c>
      <c r="B1058" s="115" t="s">
        <v>4217</v>
      </c>
      <c r="C1058" s="115" t="s">
        <v>1366</v>
      </c>
      <c r="D1058" s="115" t="s">
        <v>1138</v>
      </c>
      <c r="E1058" s="115">
        <v>752.85410000000002</v>
      </c>
      <c r="F1058" s="674">
        <v>293.83600000000001</v>
      </c>
      <c r="G1058" s="674">
        <v>295.84500000000003</v>
      </c>
      <c r="H1058" s="115">
        <f t="shared" si="32"/>
        <v>1.0068371472522089</v>
      </c>
      <c r="I1058" s="115">
        <f t="shared" si="33"/>
        <v>758.00149999999996</v>
      </c>
    </row>
    <row r="1059" spans="1:9" hidden="1">
      <c r="A1059" s="115" t="s">
        <v>4218</v>
      </c>
      <c r="B1059" s="115" t="s">
        <v>4219</v>
      </c>
      <c r="C1059" s="115" t="s">
        <v>1369</v>
      </c>
      <c r="D1059" s="115" t="s">
        <v>1138</v>
      </c>
      <c r="E1059" s="115">
        <v>686.67619999999999</v>
      </c>
      <c r="F1059" s="674">
        <v>293.83600000000001</v>
      </c>
      <c r="G1059" s="674">
        <v>295.84500000000003</v>
      </c>
      <c r="H1059" s="115">
        <f t="shared" si="32"/>
        <v>1.0068371472522089</v>
      </c>
      <c r="I1059" s="115">
        <f t="shared" si="33"/>
        <v>691.37109999999996</v>
      </c>
    </row>
    <row r="1060" spans="1:9" hidden="1">
      <c r="A1060" s="115" t="s">
        <v>4220</v>
      </c>
      <c r="B1060" s="115" t="s">
        <v>4221</v>
      </c>
      <c r="C1060" s="115" t="s">
        <v>1372</v>
      </c>
      <c r="D1060" s="115" t="s">
        <v>1138</v>
      </c>
      <c r="E1060" s="115">
        <v>686.67619999999999</v>
      </c>
      <c r="F1060" s="674">
        <v>293.83600000000001</v>
      </c>
      <c r="G1060" s="674">
        <v>295.84500000000003</v>
      </c>
      <c r="H1060" s="115">
        <f t="shared" si="32"/>
        <v>1.0068371472522089</v>
      </c>
      <c r="I1060" s="115">
        <f t="shared" si="33"/>
        <v>691.37109999999996</v>
      </c>
    </row>
    <row r="1061" spans="1:9" hidden="1">
      <c r="A1061" s="115" t="s">
        <v>4222</v>
      </c>
      <c r="B1061" s="115" t="s">
        <v>4223</v>
      </c>
      <c r="C1061" s="115" t="s">
        <v>1374</v>
      </c>
      <c r="D1061" s="115" t="s">
        <v>1138</v>
      </c>
      <c r="E1061" s="115">
        <v>487.32100000000003</v>
      </c>
      <c r="F1061" s="674">
        <v>293.83600000000001</v>
      </c>
      <c r="G1061" s="674">
        <v>295.84500000000003</v>
      </c>
      <c r="H1061" s="115">
        <f t="shared" si="32"/>
        <v>1.0068371472522089</v>
      </c>
      <c r="I1061" s="115">
        <f t="shared" si="33"/>
        <v>490.65289999999999</v>
      </c>
    </row>
    <row r="1062" spans="1:9" hidden="1">
      <c r="A1062" s="115" t="s">
        <v>4224</v>
      </c>
      <c r="B1062" s="115" t="s">
        <v>4225</v>
      </c>
      <c r="C1062" s="115" t="s">
        <v>1377</v>
      </c>
      <c r="D1062" s="115" t="s">
        <v>1138</v>
      </c>
      <c r="E1062" s="115">
        <v>1125.7116000000001</v>
      </c>
      <c r="F1062" s="674">
        <v>293.83600000000001</v>
      </c>
      <c r="G1062" s="674">
        <v>295.84500000000003</v>
      </c>
      <c r="H1062" s="115">
        <f t="shared" si="32"/>
        <v>1.0068371472522089</v>
      </c>
      <c r="I1062" s="115">
        <f t="shared" si="33"/>
        <v>1133.4083000000001</v>
      </c>
    </row>
    <row r="1063" spans="1:9" hidden="1">
      <c r="A1063" s="115" t="s">
        <v>4226</v>
      </c>
      <c r="B1063" s="115" t="s">
        <v>4227</v>
      </c>
      <c r="C1063" s="115" t="s">
        <v>1380</v>
      </c>
      <c r="D1063" s="115" t="s">
        <v>1138</v>
      </c>
      <c r="E1063" s="115">
        <v>1559.1911</v>
      </c>
      <c r="F1063" s="674">
        <v>293.83600000000001</v>
      </c>
      <c r="G1063" s="674">
        <v>295.84500000000003</v>
      </c>
      <c r="H1063" s="115">
        <f t="shared" si="32"/>
        <v>1.0068371472522089</v>
      </c>
      <c r="I1063" s="115">
        <f t="shared" si="33"/>
        <v>1569.8515</v>
      </c>
    </row>
    <row r="1064" spans="1:9" hidden="1">
      <c r="A1064" s="115" t="s">
        <v>4228</v>
      </c>
      <c r="B1064" s="115" t="s">
        <v>4229</v>
      </c>
      <c r="C1064" s="115" t="s">
        <v>1383</v>
      </c>
      <c r="D1064" s="115" t="s">
        <v>1138</v>
      </c>
      <c r="E1064" s="115">
        <v>14.8157</v>
      </c>
      <c r="F1064" s="674">
        <v>293.83600000000001</v>
      </c>
      <c r="G1064" s="674">
        <v>295.84500000000003</v>
      </c>
      <c r="H1064" s="115">
        <f t="shared" si="32"/>
        <v>1.0068371472522089</v>
      </c>
      <c r="I1064" s="115">
        <f t="shared" si="33"/>
        <v>14.917</v>
      </c>
    </row>
    <row r="1065" spans="1:9" hidden="1">
      <c r="A1065" s="115" t="s">
        <v>4230</v>
      </c>
      <c r="B1065" s="115" t="s">
        <v>4231</v>
      </c>
      <c r="C1065" s="115" t="s">
        <v>1386</v>
      </c>
      <c r="D1065" s="115" t="s">
        <v>1138</v>
      </c>
      <c r="E1065" s="115">
        <v>44.805599999999998</v>
      </c>
      <c r="F1065" s="674">
        <v>293.83600000000001</v>
      </c>
      <c r="G1065" s="674">
        <v>295.84500000000003</v>
      </c>
      <c r="H1065" s="115">
        <f t="shared" si="32"/>
        <v>1.0068371472522089</v>
      </c>
      <c r="I1065" s="115">
        <f t="shared" si="33"/>
        <v>45.111899999999999</v>
      </c>
    </row>
    <row r="1066" spans="1:9" hidden="1">
      <c r="A1066" s="115" t="s">
        <v>4232</v>
      </c>
      <c r="B1066" s="115" t="s">
        <v>4233</v>
      </c>
      <c r="C1066" s="115" t="s">
        <v>1389</v>
      </c>
      <c r="D1066" s="115" t="s">
        <v>1138</v>
      </c>
      <c r="E1066" s="115">
        <v>115.5836</v>
      </c>
      <c r="F1066" s="674">
        <v>293.83600000000001</v>
      </c>
      <c r="G1066" s="674">
        <v>295.84500000000003</v>
      </c>
      <c r="H1066" s="115">
        <f t="shared" si="32"/>
        <v>1.0068371472522089</v>
      </c>
      <c r="I1066" s="115">
        <f t="shared" si="33"/>
        <v>116.37390000000001</v>
      </c>
    </row>
    <row r="1067" spans="1:9" hidden="1">
      <c r="A1067" s="115" t="s">
        <v>4234</v>
      </c>
      <c r="B1067" s="115" t="s">
        <v>4235</v>
      </c>
      <c r="C1067" s="115" t="s">
        <v>1392</v>
      </c>
      <c r="D1067" s="115" t="s">
        <v>1138</v>
      </c>
      <c r="E1067" s="115">
        <v>204.5078</v>
      </c>
      <c r="F1067" s="674">
        <v>293.83600000000001</v>
      </c>
      <c r="G1067" s="674">
        <v>295.84500000000003</v>
      </c>
      <c r="H1067" s="115">
        <f t="shared" si="32"/>
        <v>1.0068371472522089</v>
      </c>
      <c r="I1067" s="115">
        <f t="shared" si="33"/>
        <v>205.90600000000001</v>
      </c>
    </row>
    <row r="1068" spans="1:9" hidden="1">
      <c r="A1068" s="115" t="s">
        <v>4236</v>
      </c>
      <c r="B1068" s="115" t="s">
        <v>4237</v>
      </c>
      <c r="C1068" s="115" t="s">
        <v>1395</v>
      </c>
      <c r="D1068" s="115" t="s">
        <v>1138</v>
      </c>
      <c r="E1068" s="115">
        <v>204.5078</v>
      </c>
      <c r="F1068" s="674">
        <v>293.83600000000001</v>
      </c>
      <c r="G1068" s="674">
        <v>295.84500000000003</v>
      </c>
      <c r="H1068" s="115">
        <f t="shared" si="32"/>
        <v>1.0068371472522089</v>
      </c>
      <c r="I1068" s="115">
        <f t="shared" si="33"/>
        <v>205.90600000000001</v>
      </c>
    </row>
    <row r="1069" spans="1:9" hidden="1">
      <c r="A1069" s="115" t="s">
        <v>4238</v>
      </c>
      <c r="B1069" s="115" t="s">
        <v>4239</v>
      </c>
      <c r="C1069" s="115" t="s">
        <v>1398</v>
      </c>
      <c r="D1069" s="115" t="s">
        <v>1138</v>
      </c>
      <c r="E1069" s="115">
        <v>204.5078</v>
      </c>
      <c r="F1069" s="674">
        <v>293.83600000000001</v>
      </c>
      <c r="G1069" s="674">
        <v>295.84500000000003</v>
      </c>
      <c r="H1069" s="115">
        <f t="shared" si="32"/>
        <v>1.0068371472522089</v>
      </c>
      <c r="I1069" s="115">
        <f t="shared" si="33"/>
        <v>205.90600000000001</v>
      </c>
    </row>
    <row r="1070" spans="1:9" hidden="1">
      <c r="A1070" s="115" t="s">
        <v>4240</v>
      </c>
      <c r="B1070" s="115" t="s">
        <v>4241</v>
      </c>
      <c r="C1070" s="115" t="s">
        <v>1401</v>
      </c>
      <c r="D1070" s="115" t="s">
        <v>1138</v>
      </c>
      <c r="E1070" s="115">
        <v>62.234999999999999</v>
      </c>
      <c r="F1070" s="674">
        <v>293.83600000000001</v>
      </c>
      <c r="G1070" s="674">
        <v>295.84500000000003</v>
      </c>
      <c r="H1070" s="115">
        <f t="shared" si="32"/>
        <v>1.0068371472522089</v>
      </c>
      <c r="I1070" s="115">
        <f t="shared" si="33"/>
        <v>62.660499999999999</v>
      </c>
    </row>
    <row r="1071" spans="1:9" hidden="1">
      <c r="A1071" s="115" t="s">
        <v>4242</v>
      </c>
      <c r="B1071" s="115" t="s">
        <v>4243</v>
      </c>
      <c r="C1071" s="115" t="s">
        <v>1404</v>
      </c>
      <c r="D1071" s="115" t="s">
        <v>1138</v>
      </c>
      <c r="E1071" s="115">
        <v>29.8704</v>
      </c>
      <c r="F1071" s="674">
        <v>293.83600000000001</v>
      </c>
      <c r="G1071" s="674">
        <v>295.84500000000003</v>
      </c>
      <c r="H1071" s="115">
        <f t="shared" si="32"/>
        <v>1.0068371472522089</v>
      </c>
      <c r="I1071" s="115">
        <f t="shared" si="33"/>
        <v>30.0746</v>
      </c>
    </row>
    <row r="1072" spans="1:9" hidden="1">
      <c r="A1072" s="115" t="s">
        <v>4244</v>
      </c>
      <c r="B1072" s="115" t="s">
        <v>4245</v>
      </c>
      <c r="C1072" s="115" t="s">
        <v>1407</v>
      </c>
      <c r="D1072" s="115" t="s">
        <v>1138</v>
      </c>
      <c r="E1072" s="115">
        <v>16265.623600000001</v>
      </c>
      <c r="F1072" s="674">
        <v>293.83600000000001</v>
      </c>
      <c r="G1072" s="674">
        <v>295.84500000000003</v>
      </c>
      <c r="H1072" s="115">
        <f t="shared" si="32"/>
        <v>1.0068371472522089</v>
      </c>
      <c r="I1072" s="115">
        <f t="shared" si="33"/>
        <v>16376.8341</v>
      </c>
    </row>
    <row r="1073" spans="1:9" hidden="1">
      <c r="A1073" s="115" t="s">
        <v>4246</v>
      </c>
      <c r="B1073" s="115" t="s">
        <v>4247</v>
      </c>
      <c r="C1073" s="115" t="s">
        <v>1410</v>
      </c>
      <c r="D1073" s="115" t="s">
        <v>1138</v>
      </c>
      <c r="E1073" s="115">
        <v>5421.8694999999998</v>
      </c>
      <c r="F1073" s="674">
        <v>293.83600000000001</v>
      </c>
      <c r="G1073" s="674">
        <v>295.84500000000003</v>
      </c>
      <c r="H1073" s="115">
        <f t="shared" si="32"/>
        <v>1.0068371472522089</v>
      </c>
      <c r="I1073" s="115">
        <f t="shared" si="33"/>
        <v>5458.9395999999997</v>
      </c>
    </row>
    <row r="1074" spans="1:9" hidden="1">
      <c r="A1074" s="115" t="s">
        <v>4248</v>
      </c>
      <c r="B1074" s="115" t="s">
        <v>4249</v>
      </c>
      <c r="C1074" s="115" t="s">
        <v>1413</v>
      </c>
      <c r="D1074" s="115" t="s">
        <v>1138</v>
      </c>
      <c r="E1074" s="115">
        <v>5421.8694999999998</v>
      </c>
      <c r="F1074" s="674">
        <v>293.83600000000001</v>
      </c>
      <c r="G1074" s="674">
        <v>295.84500000000003</v>
      </c>
      <c r="H1074" s="115">
        <f t="shared" si="32"/>
        <v>1.0068371472522089</v>
      </c>
      <c r="I1074" s="115">
        <f t="shared" si="33"/>
        <v>5458.9395999999997</v>
      </c>
    </row>
    <row r="1075" spans="1:9" hidden="1">
      <c r="A1075" s="115" t="s">
        <v>4250</v>
      </c>
      <c r="B1075" s="115" t="s">
        <v>4251</v>
      </c>
      <c r="C1075" s="115" t="s">
        <v>1416</v>
      </c>
      <c r="D1075" s="115" t="s">
        <v>1138</v>
      </c>
      <c r="E1075" s="115">
        <v>16265.623600000001</v>
      </c>
      <c r="F1075" s="674">
        <v>293.83600000000001</v>
      </c>
      <c r="G1075" s="674">
        <v>295.84500000000003</v>
      </c>
      <c r="H1075" s="115">
        <f t="shared" si="32"/>
        <v>1.0068371472522089</v>
      </c>
      <c r="I1075" s="115">
        <f t="shared" si="33"/>
        <v>16376.8341</v>
      </c>
    </row>
    <row r="1076" spans="1:9" hidden="1">
      <c r="A1076" s="115" t="s">
        <v>4252</v>
      </c>
      <c r="B1076" s="115" t="s">
        <v>4253</v>
      </c>
      <c r="C1076" s="115" t="s">
        <v>1419</v>
      </c>
      <c r="D1076" s="115" t="s">
        <v>1138</v>
      </c>
      <c r="E1076" s="115">
        <v>16265.623600000001</v>
      </c>
      <c r="F1076" s="674">
        <v>293.83600000000001</v>
      </c>
      <c r="G1076" s="674">
        <v>295.84500000000003</v>
      </c>
      <c r="H1076" s="115">
        <f t="shared" si="32"/>
        <v>1.0068371472522089</v>
      </c>
      <c r="I1076" s="115">
        <f t="shared" si="33"/>
        <v>16376.8341</v>
      </c>
    </row>
    <row r="1077" spans="1:9" hidden="1">
      <c r="A1077" s="115" t="s">
        <v>4254</v>
      </c>
      <c r="B1077" s="115" t="s">
        <v>4255</v>
      </c>
      <c r="C1077" s="115" t="s">
        <v>1422</v>
      </c>
      <c r="D1077" s="115" t="s">
        <v>1138</v>
      </c>
      <c r="E1077" s="115">
        <v>16265.623600000001</v>
      </c>
      <c r="F1077" s="674">
        <v>293.83600000000001</v>
      </c>
      <c r="G1077" s="674">
        <v>295.84500000000003</v>
      </c>
      <c r="H1077" s="115">
        <f t="shared" si="32"/>
        <v>1.0068371472522089</v>
      </c>
      <c r="I1077" s="115">
        <f t="shared" si="33"/>
        <v>16376.8341</v>
      </c>
    </row>
    <row r="1078" spans="1:9" hidden="1">
      <c r="A1078" s="115" t="s">
        <v>4256</v>
      </c>
      <c r="B1078" s="115" t="s">
        <v>4257</v>
      </c>
      <c r="C1078" s="115" t="s">
        <v>1425</v>
      </c>
      <c r="D1078" s="115" t="s">
        <v>1138</v>
      </c>
      <c r="E1078" s="115">
        <v>16265.623600000001</v>
      </c>
      <c r="F1078" s="674">
        <v>293.83600000000001</v>
      </c>
      <c r="G1078" s="674">
        <v>295.84500000000003</v>
      </c>
      <c r="H1078" s="115">
        <f t="shared" si="32"/>
        <v>1.0068371472522089</v>
      </c>
      <c r="I1078" s="115">
        <f t="shared" si="33"/>
        <v>16376.8341</v>
      </c>
    </row>
    <row r="1079" spans="1:9" hidden="1">
      <c r="A1079" s="115" t="s">
        <v>4258</v>
      </c>
      <c r="B1079" s="115" t="s">
        <v>4259</v>
      </c>
      <c r="C1079" s="115" t="s">
        <v>1428</v>
      </c>
      <c r="D1079" s="115" t="s">
        <v>1138</v>
      </c>
      <c r="E1079" s="115">
        <v>106465.9283</v>
      </c>
      <c r="F1079" s="674">
        <v>293.83600000000001</v>
      </c>
      <c r="G1079" s="674">
        <v>295.84500000000003</v>
      </c>
      <c r="H1079" s="115">
        <f t="shared" si="32"/>
        <v>1.0068371472522089</v>
      </c>
      <c r="I1079" s="115">
        <f t="shared" si="33"/>
        <v>107193.8515</v>
      </c>
    </row>
    <row r="1080" spans="1:9" hidden="1">
      <c r="A1080" s="115" t="s">
        <v>4260</v>
      </c>
      <c r="B1080" s="115" t="s">
        <v>4261</v>
      </c>
      <c r="C1080" s="115" t="s">
        <v>1431</v>
      </c>
      <c r="D1080" s="115" t="s">
        <v>1138</v>
      </c>
      <c r="E1080" s="115">
        <v>38995.250800000002</v>
      </c>
      <c r="F1080" s="674">
        <v>293.83600000000001</v>
      </c>
      <c r="G1080" s="674">
        <v>295.84500000000003</v>
      </c>
      <c r="H1080" s="115">
        <f t="shared" si="32"/>
        <v>1.0068371472522089</v>
      </c>
      <c r="I1080" s="115">
        <f t="shared" si="33"/>
        <v>39261.867100000003</v>
      </c>
    </row>
    <row r="1081" spans="1:9" hidden="1">
      <c r="A1081" s="115" t="s">
        <v>4262</v>
      </c>
      <c r="B1081" s="115" t="s">
        <v>4263</v>
      </c>
      <c r="C1081" s="115" t="s">
        <v>1434</v>
      </c>
      <c r="D1081" s="115" t="s">
        <v>1138</v>
      </c>
      <c r="E1081" s="115">
        <v>1816.6442999999999</v>
      </c>
      <c r="F1081" s="674">
        <v>293.83600000000001</v>
      </c>
      <c r="G1081" s="674">
        <v>295.84500000000003</v>
      </c>
      <c r="H1081" s="115">
        <f t="shared" si="32"/>
        <v>1.0068371472522089</v>
      </c>
      <c r="I1081" s="115">
        <f t="shared" si="33"/>
        <v>1829.0650000000001</v>
      </c>
    </row>
    <row r="1082" spans="1:9" hidden="1">
      <c r="A1082" s="115" t="s">
        <v>4264</v>
      </c>
      <c r="B1082" s="115" t="s">
        <v>4265</v>
      </c>
      <c r="C1082" s="115" t="s">
        <v>1437</v>
      </c>
      <c r="D1082" s="115" t="s">
        <v>1138</v>
      </c>
      <c r="E1082" s="115">
        <v>3045.4236999999998</v>
      </c>
      <c r="F1082" s="674">
        <v>293.83600000000001</v>
      </c>
      <c r="G1082" s="674">
        <v>295.84500000000003</v>
      </c>
      <c r="H1082" s="115">
        <f t="shared" si="32"/>
        <v>1.0068371472522089</v>
      </c>
      <c r="I1082" s="115">
        <f t="shared" si="33"/>
        <v>3066.2456999999999</v>
      </c>
    </row>
    <row r="1083" spans="1:9" hidden="1">
      <c r="A1083" s="115" t="s">
        <v>4266</v>
      </c>
      <c r="B1083" s="115" t="s">
        <v>4267</v>
      </c>
      <c r="C1083" s="115" t="s">
        <v>1440</v>
      </c>
      <c r="D1083" s="115" t="s">
        <v>1138</v>
      </c>
      <c r="E1083" s="115">
        <v>3045.4236999999998</v>
      </c>
      <c r="F1083" s="674">
        <v>293.83600000000001</v>
      </c>
      <c r="G1083" s="674">
        <v>295.84500000000003</v>
      </c>
      <c r="H1083" s="115">
        <f t="shared" si="32"/>
        <v>1.0068371472522089</v>
      </c>
      <c r="I1083" s="115">
        <f t="shared" si="33"/>
        <v>3066.2456999999999</v>
      </c>
    </row>
    <row r="1084" spans="1:9" hidden="1">
      <c r="A1084" s="115" t="s">
        <v>4268</v>
      </c>
      <c r="B1084" s="115" t="s">
        <v>4269</v>
      </c>
      <c r="C1084" s="115" t="s">
        <v>1443</v>
      </c>
      <c r="D1084" s="115" t="s">
        <v>1138</v>
      </c>
      <c r="E1084" s="115">
        <v>66.625500000000002</v>
      </c>
      <c r="F1084" s="674">
        <v>293.83600000000001</v>
      </c>
      <c r="G1084" s="674">
        <v>295.84500000000003</v>
      </c>
      <c r="H1084" s="115">
        <f t="shared" si="32"/>
        <v>1.0068371472522089</v>
      </c>
      <c r="I1084" s="115">
        <f t="shared" si="33"/>
        <v>67.081000000000003</v>
      </c>
    </row>
    <row r="1085" spans="1:9" hidden="1">
      <c r="A1085" s="115" t="s">
        <v>4270</v>
      </c>
      <c r="B1085" s="115" t="s">
        <v>4271</v>
      </c>
      <c r="C1085" s="115" t="s">
        <v>1446</v>
      </c>
      <c r="D1085" s="115" t="s">
        <v>1138</v>
      </c>
      <c r="E1085" s="115">
        <v>108.3939</v>
      </c>
      <c r="F1085" s="674">
        <v>293.83600000000001</v>
      </c>
      <c r="G1085" s="674">
        <v>295.84500000000003</v>
      </c>
      <c r="H1085" s="115">
        <f t="shared" si="32"/>
        <v>1.0068371472522089</v>
      </c>
      <c r="I1085" s="115">
        <f t="shared" si="33"/>
        <v>109.13500000000001</v>
      </c>
    </row>
    <row r="1086" spans="1:9" hidden="1">
      <c r="A1086" s="115" t="s">
        <v>4272</v>
      </c>
      <c r="B1086" s="115" t="s">
        <v>4273</v>
      </c>
      <c r="C1086" s="115" t="s">
        <v>1449</v>
      </c>
      <c r="D1086" s="115" t="s">
        <v>1138</v>
      </c>
      <c r="E1086" s="115">
        <v>235.1908</v>
      </c>
      <c r="F1086" s="674">
        <v>293.83600000000001</v>
      </c>
      <c r="G1086" s="674">
        <v>295.84500000000003</v>
      </c>
      <c r="H1086" s="115">
        <f t="shared" si="32"/>
        <v>1.0068371472522089</v>
      </c>
      <c r="I1086" s="115">
        <f t="shared" si="33"/>
        <v>236.7988</v>
      </c>
    </row>
    <row r="1087" spans="1:9" hidden="1">
      <c r="A1087" s="115" t="s">
        <v>4274</v>
      </c>
      <c r="B1087" s="115" t="s">
        <v>4275</v>
      </c>
      <c r="C1087" s="115" t="s">
        <v>1452</v>
      </c>
      <c r="D1087" s="115" t="s">
        <v>1453</v>
      </c>
      <c r="E1087" s="115">
        <v>22.930299999999999</v>
      </c>
      <c r="F1087" s="674">
        <v>293.83600000000001</v>
      </c>
      <c r="G1087" s="674">
        <v>295.84500000000003</v>
      </c>
      <c r="H1087" s="115">
        <f t="shared" si="32"/>
        <v>1.0068371472522089</v>
      </c>
      <c r="I1087" s="115">
        <f t="shared" si="33"/>
        <v>23.0871</v>
      </c>
    </row>
    <row r="1088" spans="1:9" hidden="1">
      <c r="A1088" s="115" t="s">
        <v>4276</v>
      </c>
      <c r="B1088" s="115" t="s">
        <v>4277</v>
      </c>
      <c r="C1088" s="115" t="s">
        <v>1456</v>
      </c>
      <c r="D1088" s="115" t="s">
        <v>1453</v>
      </c>
      <c r="E1088" s="115">
        <v>29.436</v>
      </c>
      <c r="F1088" s="674">
        <v>293.83600000000001</v>
      </c>
      <c r="G1088" s="674">
        <v>295.84500000000003</v>
      </c>
      <c r="H1088" s="115">
        <f t="shared" si="32"/>
        <v>1.0068371472522089</v>
      </c>
      <c r="I1088" s="115">
        <f t="shared" si="33"/>
        <v>29.6373</v>
      </c>
    </row>
    <row r="1089" spans="1:9" hidden="1">
      <c r="A1089" s="115" t="s">
        <v>4278</v>
      </c>
      <c r="B1089" s="115" t="s">
        <v>4279</v>
      </c>
      <c r="C1089" s="115" t="s">
        <v>1459</v>
      </c>
      <c r="D1089" s="115" t="s">
        <v>1453</v>
      </c>
      <c r="E1089" s="115">
        <v>44.651600000000002</v>
      </c>
      <c r="F1089" s="674">
        <v>293.83600000000001</v>
      </c>
      <c r="G1089" s="674">
        <v>295.84500000000003</v>
      </c>
      <c r="H1089" s="115">
        <f t="shared" si="32"/>
        <v>1.0068371472522089</v>
      </c>
      <c r="I1089" s="115">
        <f t="shared" si="33"/>
        <v>44.956899999999997</v>
      </c>
    </row>
    <row r="1090" spans="1:9" hidden="1">
      <c r="A1090" s="115" t="s">
        <v>4280</v>
      </c>
      <c r="B1090" s="115" t="s">
        <v>4281</v>
      </c>
      <c r="C1090" s="115" t="s">
        <v>1462</v>
      </c>
      <c r="D1090" s="115" t="s">
        <v>1138</v>
      </c>
      <c r="E1090" s="115">
        <v>201.52080000000001</v>
      </c>
      <c r="F1090" s="674">
        <v>293.83600000000001</v>
      </c>
      <c r="G1090" s="674">
        <v>295.84500000000003</v>
      </c>
      <c r="H1090" s="115">
        <f t="shared" si="32"/>
        <v>1.0068371472522089</v>
      </c>
      <c r="I1090" s="115">
        <f t="shared" si="33"/>
        <v>202.89859999999999</v>
      </c>
    </row>
    <row r="1091" spans="1:9" hidden="1">
      <c r="A1091" s="115" t="s">
        <v>4282</v>
      </c>
      <c r="B1091" s="115" t="s">
        <v>4283</v>
      </c>
      <c r="C1091" s="115" t="s">
        <v>1465</v>
      </c>
      <c r="D1091" s="115" t="s">
        <v>1138</v>
      </c>
      <c r="E1091" s="115">
        <v>148.91900000000001</v>
      </c>
      <c r="F1091" s="674">
        <v>293.83600000000001</v>
      </c>
      <c r="G1091" s="674">
        <v>295.84500000000003</v>
      </c>
      <c r="H1091" s="115">
        <f t="shared" si="32"/>
        <v>1.0068371472522089</v>
      </c>
      <c r="I1091" s="115">
        <f t="shared" si="33"/>
        <v>149.93719999999999</v>
      </c>
    </row>
    <row r="1092" spans="1:9" hidden="1">
      <c r="A1092" s="115" t="s">
        <v>4284</v>
      </c>
      <c r="B1092" s="115" t="s">
        <v>4285</v>
      </c>
      <c r="C1092" s="115" t="s">
        <v>1468</v>
      </c>
      <c r="D1092" s="115" t="s">
        <v>1138</v>
      </c>
      <c r="E1092" s="115">
        <v>201.52080000000001</v>
      </c>
      <c r="F1092" s="674">
        <v>293.83600000000001</v>
      </c>
      <c r="G1092" s="674">
        <v>295.84500000000003</v>
      </c>
      <c r="H1092" s="115">
        <f t="shared" si="32"/>
        <v>1.0068371472522089</v>
      </c>
      <c r="I1092" s="115">
        <f t="shared" si="33"/>
        <v>202.89859999999999</v>
      </c>
    </row>
    <row r="1093" spans="1:9" hidden="1">
      <c r="A1093" s="115" t="s">
        <v>4286</v>
      </c>
      <c r="B1093" s="115" t="s">
        <v>4287</v>
      </c>
      <c r="C1093" s="115" t="s">
        <v>1471</v>
      </c>
      <c r="D1093" s="115" t="s">
        <v>1138</v>
      </c>
      <c r="E1093" s="115">
        <v>218.3826</v>
      </c>
      <c r="F1093" s="674">
        <v>293.83600000000001</v>
      </c>
      <c r="G1093" s="674">
        <v>295.84500000000003</v>
      </c>
      <c r="H1093" s="115">
        <f t="shared" ref="H1093:H1156" si="34">G1093/F1093</f>
        <v>1.0068371472522089</v>
      </c>
      <c r="I1093" s="115">
        <f t="shared" ref="I1093:I1156" si="35">ROUND(H1093*E1093,4)</f>
        <v>219.87569999999999</v>
      </c>
    </row>
    <row r="1094" spans="1:9" hidden="1">
      <c r="A1094" s="115" t="s">
        <v>4288</v>
      </c>
      <c r="B1094" s="115" t="s">
        <v>4289</v>
      </c>
      <c r="C1094" s="115" t="s">
        <v>1474</v>
      </c>
      <c r="D1094" s="115" t="s">
        <v>1138</v>
      </c>
      <c r="E1094" s="115">
        <v>218.3826</v>
      </c>
      <c r="F1094" s="674">
        <v>293.83600000000001</v>
      </c>
      <c r="G1094" s="674">
        <v>295.84500000000003</v>
      </c>
      <c r="H1094" s="115">
        <f t="shared" si="34"/>
        <v>1.0068371472522089</v>
      </c>
      <c r="I1094" s="115">
        <f t="shared" si="35"/>
        <v>219.87569999999999</v>
      </c>
    </row>
    <row r="1095" spans="1:9" hidden="1">
      <c r="A1095" s="115" t="s">
        <v>4290</v>
      </c>
      <c r="B1095" s="115" t="s">
        <v>4291</v>
      </c>
      <c r="C1095" s="115" t="s">
        <v>1477</v>
      </c>
      <c r="D1095" s="115" t="s">
        <v>1138</v>
      </c>
      <c r="E1095" s="115">
        <v>429.31259999999997</v>
      </c>
      <c r="F1095" s="674">
        <v>293.83600000000001</v>
      </c>
      <c r="G1095" s="674">
        <v>295.84500000000003</v>
      </c>
      <c r="H1095" s="115">
        <f t="shared" si="34"/>
        <v>1.0068371472522089</v>
      </c>
      <c r="I1095" s="115">
        <f t="shared" si="35"/>
        <v>432.24790000000002</v>
      </c>
    </row>
    <row r="1096" spans="1:9" hidden="1">
      <c r="A1096" s="115" t="s">
        <v>4292</v>
      </c>
      <c r="B1096" s="115" t="s">
        <v>4293</v>
      </c>
      <c r="C1096" s="115" t="s">
        <v>1480</v>
      </c>
      <c r="D1096" s="115" t="s">
        <v>1138</v>
      </c>
      <c r="E1096" s="115">
        <v>358.37040000000002</v>
      </c>
      <c r="F1096" s="674">
        <v>293.83600000000001</v>
      </c>
      <c r="G1096" s="674">
        <v>295.84500000000003</v>
      </c>
      <c r="H1096" s="115">
        <f t="shared" si="34"/>
        <v>1.0068371472522089</v>
      </c>
      <c r="I1096" s="115">
        <f t="shared" si="35"/>
        <v>360.82060000000001</v>
      </c>
    </row>
    <row r="1097" spans="1:9" hidden="1">
      <c r="A1097" s="115" t="s">
        <v>4294</v>
      </c>
      <c r="B1097" s="115" t="s">
        <v>4295</v>
      </c>
      <c r="C1097" s="115" t="s">
        <v>1483</v>
      </c>
      <c r="D1097" s="115" t="s">
        <v>1138</v>
      </c>
      <c r="E1097" s="115">
        <v>302.37830000000002</v>
      </c>
      <c r="F1097" s="674">
        <v>293.83600000000001</v>
      </c>
      <c r="G1097" s="674">
        <v>295.84500000000003</v>
      </c>
      <c r="H1097" s="115">
        <f t="shared" si="34"/>
        <v>1.0068371472522089</v>
      </c>
      <c r="I1097" s="115">
        <f t="shared" si="35"/>
        <v>304.44569999999999</v>
      </c>
    </row>
    <row r="1098" spans="1:9" hidden="1">
      <c r="A1098" s="115" t="s">
        <v>4296</v>
      </c>
      <c r="B1098" s="115" t="s">
        <v>4297</v>
      </c>
      <c r="C1098" s="115" t="s">
        <v>1486</v>
      </c>
      <c r="D1098" s="115" t="s">
        <v>1138</v>
      </c>
      <c r="E1098" s="115">
        <v>328.51490000000001</v>
      </c>
      <c r="F1098" s="674">
        <v>293.83600000000001</v>
      </c>
      <c r="G1098" s="674">
        <v>295.84500000000003</v>
      </c>
      <c r="H1098" s="115">
        <f t="shared" si="34"/>
        <v>1.0068371472522089</v>
      </c>
      <c r="I1098" s="115">
        <f t="shared" si="35"/>
        <v>330.76100000000002</v>
      </c>
    </row>
    <row r="1099" spans="1:9" hidden="1">
      <c r="A1099" s="115" t="s">
        <v>4298</v>
      </c>
      <c r="B1099" s="115" t="s">
        <v>4299</v>
      </c>
      <c r="C1099" s="115" t="s">
        <v>1489</v>
      </c>
      <c r="D1099" s="115" t="s">
        <v>1138</v>
      </c>
      <c r="E1099" s="115">
        <v>573.03409999999997</v>
      </c>
      <c r="F1099" s="674">
        <v>293.83600000000001</v>
      </c>
      <c r="G1099" s="674">
        <v>295.84500000000003</v>
      </c>
      <c r="H1099" s="115">
        <f t="shared" si="34"/>
        <v>1.0068371472522089</v>
      </c>
      <c r="I1099" s="115">
        <f t="shared" si="35"/>
        <v>576.952</v>
      </c>
    </row>
    <row r="1100" spans="1:9" hidden="1">
      <c r="A1100" s="115" t="s">
        <v>4300</v>
      </c>
      <c r="B1100" s="115" t="s">
        <v>4301</v>
      </c>
      <c r="C1100" s="115" t="s">
        <v>1492</v>
      </c>
      <c r="D1100" s="115" t="s">
        <v>1138</v>
      </c>
      <c r="E1100" s="115">
        <v>285.57619999999997</v>
      </c>
      <c r="F1100" s="674">
        <v>293.83600000000001</v>
      </c>
      <c r="G1100" s="674">
        <v>295.84500000000003</v>
      </c>
      <c r="H1100" s="115">
        <f t="shared" si="34"/>
        <v>1.0068371472522089</v>
      </c>
      <c r="I1100" s="115">
        <f t="shared" si="35"/>
        <v>287.52870000000001</v>
      </c>
    </row>
    <row r="1101" spans="1:9" hidden="1">
      <c r="A1101" s="115" t="s">
        <v>4302</v>
      </c>
      <c r="B1101" s="115" t="s">
        <v>4303</v>
      </c>
      <c r="C1101" s="115" t="s">
        <v>1495</v>
      </c>
      <c r="D1101" s="115" t="s">
        <v>1138</v>
      </c>
      <c r="E1101" s="115">
        <v>201.5805</v>
      </c>
      <c r="F1101" s="674">
        <v>293.83600000000001</v>
      </c>
      <c r="G1101" s="674">
        <v>295.84500000000003</v>
      </c>
      <c r="H1101" s="115">
        <f t="shared" si="34"/>
        <v>1.0068371472522089</v>
      </c>
      <c r="I1101" s="115">
        <f t="shared" si="35"/>
        <v>202.95869999999999</v>
      </c>
    </row>
    <row r="1102" spans="1:9" hidden="1">
      <c r="A1102" s="115" t="s">
        <v>4304</v>
      </c>
      <c r="B1102" s="115" t="s">
        <v>4305</v>
      </c>
      <c r="C1102" s="115" t="s">
        <v>1498</v>
      </c>
      <c r="D1102" s="115" t="s">
        <v>1138</v>
      </c>
      <c r="E1102" s="115">
        <v>186.64529999999999</v>
      </c>
      <c r="F1102" s="674">
        <v>293.83600000000001</v>
      </c>
      <c r="G1102" s="674">
        <v>295.84500000000003</v>
      </c>
      <c r="H1102" s="115">
        <f t="shared" si="34"/>
        <v>1.0068371472522089</v>
      </c>
      <c r="I1102" s="115">
        <f t="shared" si="35"/>
        <v>187.92140000000001</v>
      </c>
    </row>
    <row r="1103" spans="1:9" hidden="1">
      <c r="A1103" s="115" t="s">
        <v>4306</v>
      </c>
      <c r="B1103" s="115" t="s">
        <v>4307</v>
      </c>
      <c r="C1103" s="115" t="s">
        <v>1501</v>
      </c>
      <c r="D1103" s="115" t="s">
        <v>1138</v>
      </c>
      <c r="E1103" s="115">
        <v>731.69090000000006</v>
      </c>
      <c r="F1103" s="674">
        <v>293.83600000000001</v>
      </c>
      <c r="G1103" s="674">
        <v>295.84500000000003</v>
      </c>
      <c r="H1103" s="115">
        <f t="shared" si="34"/>
        <v>1.0068371472522089</v>
      </c>
      <c r="I1103" s="115">
        <f t="shared" si="35"/>
        <v>736.69359999999995</v>
      </c>
    </row>
    <row r="1104" spans="1:9" hidden="1">
      <c r="A1104" s="115" t="s">
        <v>4308</v>
      </c>
      <c r="B1104" s="115" t="s">
        <v>4309</v>
      </c>
      <c r="C1104" s="115" t="s">
        <v>1504</v>
      </c>
      <c r="D1104" s="115" t="s">
        <v>1138</v>
      </c>
      <c r="E1104" s="115">
        <v>178.655</v>
      </c>
      <c r="F1104" s="674">
        <v>293.83600000000001</v>
      </c>
      <c r="G1104" s="674">
        <v>295.84500000000003</v>
      </c>
      <c r="H1104" s="115">
        <f t="shared" si="34"/>
        <v>1.0068371472522089</v>
      </c>
      <c r="I1104" s="115">
        <f t="shared" si="35"/>
        <v>179.87649999999999</v>
      </c>
    </row>
    <row r="1105" spans="1:9" hidden="1">
      <c r="A1105" s="115" t="s">
        <v>4310</v>
      </c>
      <c r="B1105" s="115" t="s">
        <v>4311</v>
      </c>
      <c r="C1105" s="115" t="s">
        <v>1507</v>
      </c>
      <c r="D1105" s="115" t="s">
        <v>1138</v>
      </c>
      <c r="E1105" s="115">
        <v>268.05709999999999</v>
      </c>
      <c r="F1105" s="674">
        <v>293.83600000000001</v>
      </c>
      <c r="G1105" s="674">
        <v>295.84500000000003</v>
      </c>
      <c r="H1105" s="115">
        <f t="shared" si="34"/>
        <v>1.0068371472522089</v>
      </c>
      <c r="I1105" s="115">
        <f t="shared" si="35"/>
        <v>269.88979999999998</v>
      </c>
    </row>
    <row r="1106" spans="1:9" hidden="1">
      <c r="A1106" s="115" t="s">
        <v>4312</v>
      </c>
      <c r="B1106" s="115" t="s">
        <v>4313</v>
      </c>
      <c r="C1106" s="115" t="s">
        <v>1510</v>
      </c>
      <c r="D1106" s="115" t="s">
        <v>1138</v>
      </c>
      <c r="E1106" s="115">
        <v>268.05709999999999</v>
      </c>
      <c r="F1106" s="674">
        <v>293.83600000000001</v>
      </c>
      <c r="G1106" s="674">
        <v>295.84500000000003</v>
      </c>
      <c r="H1106" s="115">
        <f t="shared" si="34"/>
        <v>1.0068371472522089</v>
      </c>
      <c r="I1106" s="115">
        <f t="shared" si="35"/>
        <v>269.88979999999998</v>
      </c>
    </row>
    <row r="1107" spans="1:9" hidden="1">
      <c r="A1107" s="115" t="s">
        <v>4314</v>
      </c>
      <c r="B1107" s="115" t="s">
        <v>4315</v>
      </c>
      <c r="C1107" s="115" t="s">
        <v>1513</v>
      </c>
      <c r="D1107" s="115" t="s">
        <v>1138</v>
      </c>
      <c r="E1107" s="115">
        <v>213.4391</v>
      </c>
      <c r="F1107" s="674">
        <v>293.83600000000001</v>
      </c>
      <c r="G1107" s="674">
        <v>295.84500000000003</v>
      </c>
      <c r="H1107" s="115">
        <f t="shared" si="34"/>
        <v>1.0068371472522089</v>
      </c>
      <c r="I1107" s="115">
        <f t="shared" si="35"/>
        <v>214.89840000000001</v>
      </c>
    </row>
    <row r="1108" spans="1:9" hidden="1">
      <c r="A1108" s="115" t="s">
        <v>4316</v>
      </c>
      <c r="B1108" s="115" t="s">
        <v>4317</v>
      </c>
      <c r="C1108" s="115" t="s">
        <v>1516</v>
      </c>
      <c r="D1108" s="115" t="s">
        <v>1138</v>
      </c>
      <c r="E1108" s="115">
        <v>232.31720000000001</v>
      </c>
      <c r="F1108" s="674">
        <v>293.83600000000001</v>
      </c>
      <c r="G1108" s="674">
        <v>295.84500000000003</v>
      </c>
      <c r="H1108" s="115">
        <f t="shared" si="34"/>
        <v>1.0068371472522089</v>
      </c>
      <c r="I1108" s="115">
        <f t="shared" si="35"/>
        <v>233.90559999999999</v>
      </c>
    </row>
    <row r="1109" spans="1:9" hidden="1">
      <c r="A1109" s="115" t="s">
        <v>4318</v>
      </c>
      <c r="B1109" s="115" t="s">
        <v>4319</v>
      </c>
      <c r="C1109" s="115" t="s">
        <v>1519</v>
      </c>
      <c r="D1109" s="115" t="s">
        <v>1138</v>
      </c>
      <c r="E1109" s="115">
        <v>260.11160000000001</v>
      </c>
      <c r="F1109" s="674">
        <v>293.83600000000001</v>
      </c>
      <c r="G1109" s="674">
        <v>295.84500000000003</v>
      </c>
      <c r="H1109" s="115">
        <f t="shared" si="34"/>
        <v>1.0068371472522089</v>
      </c>
      <c r="I1109" s="115">
        <f t="shared" si="35"/>
        <v>261.89</v>
      </c>
    </row>
    <row r="1110" spans="1:9" hidden="1">
      <c r="A1110" s="115" t="s">
        <v>4320</v>
      </c>
      <c r="B1110" s="115" t="s">
        <v>4321</v>
      </c>
      <c r="C1110" s="115" t="s">
        <v>1522</v>
      </c>
      <c r="D1110" s="115" t="s">
        <v>1138</v>
      </c>
      <c r="E1110" s="115">
        <v>268.05709999999999</v>
      </c>
      <c r="F1110" s="674">
        <v>293.83600000000001</v>
      </c>
      <c r="G1110" s="674">
        <v>295.84500000000003</v>
      </c>
      <c r="H1110" s="115">
        <f t="shared" si="34"/>
        <v>1.0068371472522089</v>
      </c>
      <c r="I1110" s="115">
        <f t="shared" si="35"/>
        <v>269.88979999999998</v>
      </c>
    </row>
    <row r="1111" spans="1:9" hidden="1">
      <c r="A1111" s="115" t="s">
        <v>4322</v>
      </c>
      <c r="B1111" s="115" t="s">
        <v>4323</v>
      </c>
      <c r="C1111" s="115" t="s">
        <v>1525</v>
      </c>
      <c r="D1111" s="115" t="s">
        <v>1138</v>
      </c>
      <c r="E1111" s="115">
        <v>268.05709999999999</v>
      </c>
      <c r="F1111" s="674">
        <v>293.83600000000001</v>
      </c>
      <c r="G1111" s="674">
        <v>295.84500000000003</v>
      </c>
      <c r="H1111" s="115">
        <f t="shared" si="34"/>
        <v>1.0068371472522089</v>
      </c>
      <c r="I1111" s="115">
        <f t="shared" si="35"/>
        <v>269.88979999999998</v>
      </c>
    </row>
    <row r="1112" spans="1:9" hidden="1">
      <c r="A1112" s="115" t="s">
        <v>4324</v>
      </c>
      <c r="B1112" s="115" t="s">
        <v>4325</v>
      </c>
      <c r="C1112" s="115" t="s">
        <v>1528</v>
      </c>
      <c r="D1112" s="115" t="s">
        <v>1138</v>
      </c>
      <c r="E1112" s="115">
        <v>302.37830000000002</v>
      </c>
      <c r="F1112" s="674">
        <v>293.83600000000001</v>
      </c>
      <c r="G1112" s="674">
        <v>295.84500000000003</v>
      </c>
      <c r="H1112" s="115">
        <f t="shared" si="34"/>
        <v>1.0068371472522089</v>
      </c>
      <c r="I1112" s="115">
        <f t="shared" si="35"/>
        <v>304.44569999999999</v>
      </c>
    </row>
    <row r="1113" spans="1:9" hidden="1">
      <c r="A1113" s="115" t="s">
        <v>4326</v>
      </c>
      <c r="B1113" s="115" t="s">
        <v>4327</v>
      </c>
      <c r="C1113" s="115" t="s">
        <v>1531</v>
      </c>
      <c r="D1113" s="115" t="s">
        <v>1138</v>
      </c>
      <c r="E1113" s="115">
        <v>487.17160000000001</v>
      </c>
      <c r="F1113" s="674">
        <v>293.83600000000001</v>
      </c>
      <c r="G1113" s="674">
        <v>295.84500000000003</v>
      </c>
      <c r="H1113" s="115">
        <f t="shared" si="34"/>
        <v>1.0068371472522089</v>
      </c>
      <c r="I1113" s="115">
        <f t="shared" si="35"/>
        <v>490.5025</v>
      </c>
    </row>
    <row r="1114" spans="1:9" hidden="1">
      <c r="A1114" s="115" t="s">
        <v>4328</v>
      </c>
      <c r="B1114" s="115" t="s">
        <v>4329</v>
      </c>
      <c r="C1114" s="115" t="s">
        <v>1534</v>
      </c>
      <c r="D1114" s="115" t="s">
        <v>1138</v>
      </c>
      <c r="E1114" s="115">
        <v>214.4547</v>
      </c>
      <c r="F1114" s="674">
        <v>293.83600000000001</v>
      </c>
      <c r="G1114" s="674">
        <v>295.84500000000003</v>
      </c>
      <c r="H1114" s="115">
        <f t="shared" si="34"/>
        <v>1.0068371472522089</v>
      </c>
      <c r="I1114" s="115">
        <f t="shared" si="35"/>
        <v>215.92099999999999</v>
      </c>
    </row>
    <row r="1115" spans="1:9" hidden="1">
      <c r="A1115" s="115" t="s">
        <v>4330</v>
      </c>
      <c r="B1115" s="115" t="s">
        <v>4331</v>
      </c>
      <c r="C1115" s="115" t="s">
        <v>1537</v>
      </c>
      <c r="D1115" s="115" t="s">
        <v>1138</v>
      </c>
      <c r="E1115" s="115">
        <v>2022.7352000000001</v>
      </c>
      <c r="F1115" s="674">
        <v>293.83600000000001</v>
      </c>
      <c r="G1115" s="674">
        <v>295.84500000000003</v>
      </c>
      <c r="H1115" s="115">
        <f t="shared" si="34"/>
        <v>1.0068371472522089</v>
      </c>
      <c r="I1115" s="115">
        <f t="shared" si="35"/>
        <v>2036.5649000000001</v>
      </c>
    </row>
    <row r="1116" spans="1:9" hidden="1">
      <c r="A1116" s="115" t="s">
        <v>4332</v>
      </c>
      <c r="B1116" s="115" t="s">
        <v>4333</v>
      </c>
      <c r="C1116" s="115" t="s">
        <v>1540</v>
      </c>
      <c r="D1116" s="115" t="s">
        <v>1138</v>
      </c>
      <c r="E1116" s="115">
        <v>446.77190000000002</v>
      </c>
      <c r="F1116" s="674">
        <v>293.83600000000001</v>
      </c>
      <c r="G1116" s="674">
        <v>295.84500000000003</v>
      </c>
      <c r="H1116" s="115">
        <f t="shared" si="34"/>
        <v>1.0068371472522089</v>
      </c>
      <c r="I1116" s="115">
        <f t="shared" si="35"/>
        <v>449.82650000000001</v>
      </c>
    </row>
    <row r="1117" spans="1:9" hidden="1">
      <c r="A1117" s="115" t="s">
        <v>4334</v>
      </c>
      <c r="B1117" s="115" t="s">
        <v>4335</v>
      </c>
      <c r="C1117" s="115" t="s">
        <v>1543</v>
      </c>
      <c r="D1117" s="115" t="s">
        <v>1138</v>
      </c>
      <c r="E1117" s="115">
        <v>260.11160000000001</v>
      </c>
      <c r="F1117" s="674">
        <v>293.83600000000001</v>
      </c>
      <c r="G1117" s="674">
        <v>295.84500000000003</v>
      </c>
      <c r="H1117" s="115">
        <f t="shared" si="34"/>
        <v>1.0068371472522089</v>
      </c>
      <c r="I1117" s="115">
        <f t="shared" si="35"/>
        <v>261.89</v>
      </c>
    </row>
    <row r="1118" spans="1:9" hidden="1">
      <c r="A1118" s="115" t="s">
        <v>4336</v>
      </c>
      <c r="B1118" s="115" t="s">
        <v>4337</v>
      </c>
      <c r="C1118" s="115" t="s">
        <v>1546</v>
      </c>
      <c r="D1118" s="115" t="s">
        <v>1138</v>
      </c>
      <c r="E1118" s="115">
        <v>178.655</v>
      </c>
      <c r="F1118" s="674">
        <v>293.83600000000001</v>
      </c>
      <c r="G1118" s="674">
        <v>295.84500000000003</v>
      </c>
      <c r="H1118" s="115">
        <f t="shared" si="34"/>
        <v>1.0068371472522089</v>
      </c>
      <c r="I1118" s="115">
        <f t="shared" si="35"/>
        <v>179.87649999999999</v>
      </c>
    </row>
    <row r="1119" spans="1:9" hidden="1">
      <c r="A1119" s="115" t="s">
        <v>4338</v>
      </c>
      <c r="B1119" s="115" t="s">
        <v>4339</v>
      </c>
      <c r="C1119" s="115" t="s">
        <v>1549</v>
      </c>
      <c r="D1119" s="115" t="s">
        <v>1138</v>
      </c>
      <c r="E1119" s="115">
        <v>255.30250000000001</v>
      </c>
      <c r="F1119" s="674">
        <v>293.83600000000001</v>
      </c>
      <c r="G1119" s="674">
        <v>295.84500000000003</v>
      </c>
      <c r="H1119" s="115">
        <f t="shared" si="34"/>
        <v>1.0068371472522089</v>
      </c>
      <c r="I1119" s="115">
        <f t="shared" si="35"/>
        <v>257.048</v>
      </c>
    </row>
    <row r="1120" spans="1:9" hidden="1">
      <c r="A1120" s="115" t="s">
        <v>4340</v>
      </c>
      <c r="B1120" s="115" t="s">
        <v>4341</v>
      </c>
      <c r="C1120" s="115" t="s">
        <v>1552</v>
      </c>
      <c r="D1120" s="115" t="s">
        <v>1138</v>
      </c>
      <c r="E1120" s="115">
        <v>397.1422</v>
      </c>
      <c r="F1120" s="674">
        <v>293.83600000000001</v>
      </c>
      <c r="G1120" s="674">
        <v>295.84500000000003</v>
      </c>
      <c r="H1120" s="115">
        <f t="shared" si="34"/>
        <v>1.0068371472522089</v>
      </c>
      <c r="I1120" s="115">
        <f t="shared" si="35"/>
        <v>399.85750000000002</v>
      </c>
    </row>
    <row r="1121" spans="1:9" hidden="1">
      <c r="A1121" s="115" t="s">
        <v>4342</v>
      </c>
      <c r="B1121" s="115" t="s">
        <v>4343</v>
      </c>
      <c r="C1121" s="115" t="s">
        <v>1555</v>
      </c>
      <c r="D1121" s="115" t="s">
        <v>1138</v>
      </c>
      <c r="E1121" s="115">
        <v>397.1422</v>
      </c>
      <c r="F1121" s="674">
        <v>293.83600000000001</v>
      </c>
      <c r="G1121" s="674">
        <v>295.84500000000003</v>
      </c>
      <c r="H1121" s="115">
        <f t="shared" si="34"/>
        <v>1.0068371472522089</v>
      </c>
      <c r="I1121" s="115">
        <f t="shared" si="35"/>
        <v>399.85750000000002</v>
      </c>
    </row>
    <row r="1122" spans="1:9" hidden="1">
      <c r="A1122" s="115" t="s">
        <v>4344</v>
      </c>
      <c r="B1122" s="115" t="s">
        <v>4345</v>
      </c>
      <c r="C1122" s="115" t="s">
        <v>1558</v>
      </c>
      <c r="D1122" s="115" t="s">
        <v>1138</v>
      </c>
      <c r="E1122" s="115">
        <v>397.1422</v>
      </c>
      <c r="F1122" s="674">
        <v>293.83600000000001</v>
      </c>
      <c r="G1122" s="674">
        <v>295.84500000000003</v>
      </c>
      <c r="H1122" s="115">
        <f t="shared" si="34"/>
        <v>1.0068371472522089</v>
      </c>
      <c r="I1122" s="115">
        <f t="shared" si="35"/>
        <v>399.85750000000002</v>
      </c>
    </row>
    <row r="1123" spans="1:9" hidden="1">
      <c r="A1123" s="115" t="s">
        <v>4346</v>
      </c>
      <c r="B1123" s="115" t="s">
        <v>4347</v>
      </c>
      <c r="C1123" s="115" t="s">
        <v>1561</v>
      </c>
      <c r="D1123" s="115" t="s">
        <v>1138</v>
      </c>
      <c r="E1123" s="115">
        <v>297.85289999999998</v>
      </c>
      <c r="F1123" s="674">
        <v>293.83600000000001</v>
      </c>
      <c r="G1123" s="674">
        <v>295.84500000000003</v>
      </c>
      <c r="H1123" s="115">
        <f t="shared" si="34"/>
        <v>1.0068371472522089</v>
      </c>
      <c r="I1123" s="115">
        <f t="shared" si="35"/>
        <v>299.88940000000002</v>
      </c>
    </row>
    <row r="1124" spans="1:9" hidden="1">
      <c r="A1124" s="115" t="s">
        <v>4348</v>
      </c>
      <c r="B1124" s="115" t="s">
        <v>4349</v>
      </c>
      <c r="C1124" s="115" t="s">
        <v>1564</v>
      </c>
      <c r="D1124" s="115" t="s">
        <v>1138</v>
      </c>
      <c r="E1124" s="115">
        <v>266.63830000000002</v>
      </c>
      <c r="F1124" s="674">
        <v>293.83600000000001</v>
      </c>
      <c r="G1124" s="674">
        <v>295.84500000000003</v>
      </c>
      <c r="H1124" s="115">
        <f t="shared" si="34"/>
        <v>1.0068371472522089</v>
      </c>
      <c r="I1124" s="115">
        <f t="shared" si="35"/>
        <v>268.46129999999999</v>
      </c>
    </row>
    <row r="1125" spans="1:9" hidden="1">
      <c r="A1125" s="115" t="s">
        <v>4350</v>
      </c>
      <c r="B1125" s="115" t="s">
        <v>4351</v>
      </c>
      <c r="C1125" s="115" t="s">
        <v>1567</v>
      </c>
      <c r="D1125" s="115" t="s">
        <v>1138</v>
      </c>
      <c r="E1125" s="115">
        <v>496.41649999999998</v>
      </c>
      <c r="F1125" s="674">
        <v>293.83600000000001</v>
      </c>
      <c r="G1125" s="674">
        <v>295.84500000000003</v>
      </c>
      <c r="H1125" s="115">
        <f t="shared" si="34"/>
        <v>1.0068371472522089</v>
      </c>
      <c r="I1125" s="115">
        <f t="shared" si="35"/>
        <v>499.81060000000002</v>
      </c>
    </row>
    <row r="1126" spans="1:9" hidden="1">
      <c r="A1126" s="115" t="s">
        <v>4352</v>
      </c>
      <c r="B1126" s="115" t="s">
        <v>4353</v>
      </c>
      <c r="C1126" s="115" t="s">
        <v>1570</v>
      </c>
      <c r="D1126" s="115" t="s">
        <v>1138</v>
      </c>
      <c r="E1126" s="115">
        <v>198.56360000000001</v>
      </c>
      <c r="F1126" s="674">
        <v>293.83600000000001</v>
      </c>
      <c r="G1126" s="674">
        <v>295.84500000000003</v>
      </c>
      <c r="H1126" s="115">
        <f t="shared" si="34"/>
        <v>1.0068371472522089</v>
      </c>
      <c r="I1126" s="115">
        <f t="shared" si="35"/>
        <v>199.9212</v>
      </c>
    </row>
    <row r="1127" spans="1:9" hidden="1">
      <c r="A1127" s="115" t="s">
        <v>4354</v>
      </c>
      <c r="B1127" s="115" t="s">
        <v>4355</v>
      </c>
      <c r="C1127" s="115" t="s">
        <v>1573</v>
      </c>
      <c r="D1127" s="115" t="s">
        <v>1138</v>
      </c>
      <c r="E1127" s="115">
        <v>119.1382</v>
      </c>
      <c r="F1127" s="674">
        <v>293.83600000000001</v>
      </c>
      <c r="G1127" s="674">
        <v>295.84500000000003</v>
      </c>
      <c r="H1127" s="115">
        <f t="shared" si="34"/>
        <v>1.0068371472522089</v>
      </c>
      <c r="I1127" s="115">
        <f t="shared" si="35"/>
        <v>119.9528</v>
      </c>
    </row>
    <row r="1128" spans="1:9" hidden="1">
      <c r="A1128" s="115" t="s">
        <v>4356</v>
      </c>
      <c r="B1128" s="115" t="s">
        <v>4357</v>
      </c>
      <c r="C1128" s="115" t="s">
        <v>1576</v>
      </c>
      <c r="D1128" s="115" t="s">
        <v>1138</v>
      </c>
      <c r="E1128" s="115">
        <v>467.78570000000002</v>
      </c>
      <c r="F1128" s="674">
        <v>293.83600000000001</v>
      </c>
      <c r="G1128" s="674">
        <v>295.84500000000003</v>
      </c>
      <c r="H1128" s="115">
        <f t="shared" si="34"/>
        <v>1.0068371472522089</v>
      </c>
      <c r="I1128" s="115">
        <f t="shared" si="35"/>
        <v>470.98399999999998</v>
      </c>
    </row>
    <row r="1129" spans="1:9" hidden="1">
      <c r="A1129" s="115" t="s">
        <v>4358</v>
      </c>
      <c r="B1129" s="115" t="s">
        <v>4359</v>
      </c>
      <c r="C1129" s="115" t="s">
        <v>1579</v>
      </c>
      <c r="D1129" s="115" t="s">
        <v>1138</v>
      </c>
      <c r="E1129" s="115">
        <v>1125.7116000000001</v>
      </c>
      <c r="F1129" s="674">
        <v>293.83600000000001</v>
      </c>
      <c r="G1129" s="674">
        <v>295.84500000000003</v>
      </c>
      <c r="H1129" s="115">
        <f t="shared" si="34"/>
        <v>1.0068371472522089</v>
      </c>
      <c r="I1129" s="115">
        <f t="shared" si="35"/>
        <v>1133.4083000000001</v>
      </c>
    </row>
    <row r="1130" spans="1:9" hidden="1">
      <c r="A1130" s="115" t="s">
        <v>4360</v>
      </c>
      <c r="B1130" s="115" t="s">
        <v>4361</v>
      </c>
      <c r="C1130" s="115" t="s">
        <v>1582</v>
      </c>
      <c r="D1130" s="115" t="s">
        <v>1138</v>
      </c>
      <c r="E1130" s="115">
        <v>167.364</v>
      </c>
      <c r="F1130" s="674">
        <v>293.83600000000001</v>
      </c>
      <c r="G1130" s="674">
        <v>295.84500000000003</v>
      </c>
      <c r="H1130" s="115">
        <f t="shared" si="34"/>
        <v>1.0068371472522089</v>
      </c>
      <c r="I1130" s="115">
        <f t="shared" si="35"/>
        <v>168.50829999999999</v>
      </c>
    </row>
    <row r="1131" spans="1:9" hidden="1">
      <c r="A1131" s="115" t="s">
        <v>4362</v>
      </c>
      <c r="B1131" s="115" t="s">
        <v>4363</v>
      </c>
      <c r="C1131" s="115" t="s">
        <v>1585</v>
      </c>
      <c r="D1131" s="115" t="s">
        <v>1138</v>
      </c>
      <c r="E1131" s="115">
        <v>282.57420000000002</v>
      </c>
      <c r="F1131" s="674">
        <v>293.83600000000001</v>
      </c>
      <c r="G1131" s="674">
        <v>295.84500000000003</v>
      </c>
      <c r="H1131" s="115">
        <f t="shared" si="34"/>
        <v>1.0068371472522089</v>
      </c>
      <c r="I1131" s="115">
        <f t="shared" si="35"/>
        <v>284.50619999999998</v>
      </c>
    </row>
    <row r="1132" spans="1:9" hidden="1">
      <c r="A1132" s="115" t="s">
        <v>4364</v>
      </c>
      <c r="B1132" s="115" t="s">
        <v>4365</v>
      </c>
      <c r="C1132" s="115" t="s">
        <v>1588</v>
      </c>
      <c r="D1132" s="115" t="s">
        <v>1138</v>
      </c>
      <c r="E1132" s="115">
        <v>2022.7352000000001</v>
      </c>
      <c r="F1132" s="674">
        <v>293.83600000000001</v>
      </c>
      <c r="G1132" s="674">
        <v>295.84500000000003</v>
      </c>
      <c r="H1132" s="115">
        <f t="shared" si="34"/>
        <v>1.0068371472522089</v>
      </c>
      <c r="I1132" s="115">
        <f t="shared" si="35"/>
        <v>2036.5649000000001</v>
      </c>
    </row>
    <row r="1133" spans="1:9" hidden="1">
      <c r="A1133" s="115" t="s">
        <v>4366</v>
      </c>
      <c r="B1133" s="115" t="s">
        <v>4367</v>
      </c>
      <c r="C1133" s="115" t="s">
        <v>1591</v>
      </c>
      <c r="D1133" s="115" t="s">
        <v>1138</v>
      </c>
      <c r="E1133" s="115">
        <v>354.6515</v>
      </c>
      <c r="F1133" s="674">
        <v>293.83600000000001</v>
      </c>
      <c r="G1133" s="674">
        <v>295.84500000000003</v>
      </c>
      <c r="H1133" s="115">
        <f t="shared" si="34"/>
        <v>1.0068371472522089</v>
      </c>
      <c r="I1133" s="115">
        <f t="shared" si="35"/>
        <v>357.0763</v>
      </c>
    </row>
    <row r="1134" spans="1:9" hidden="1">
      <c r="A1134" s="115" t="s">
        <v>4368</v>
      </c>
      <c r="B1134" s="115" t="s">
        <v>4369</v>
      </c>
      <c r="C1134" s="115" t="s">
        <v>1594</v>
      </c>
      <c r="D1134" s="115" t="s">
        <v>1138</v>
      </c>
      <c r="E1134" s="115">
        <v>177.042</v>
      </c>
      <c r="F1134" s="674">
        <v>293.83600000000001</v>
      </c>
      <c r="G1134" s="674">
        <v>295.84500000000003</v>
      </c>
      <c r="H1134" s="115">
        <f t="shared" si="34"/>
        <v>1.0068371472522089</v>
      </c>
      <c r="I1134" s="115">
        <f t="shared" si="35"/>
        <v>178.2525</v>
      </c>
    </row>
    <row r="1135" spans="1:9" hidden="1">
      <c r="A1135" s="115" t="s">
        <v>4370</v>
      </c>
      <c r="B1135" s="115" t="s">
        <v>4371</v>
      </c>
      <c r="C1135" s="115" t="s">
        <v>1597</v>
      </c>
      <c r="D1135" s="115" t="s">
        <v>1138</v>
      </c>
      <c r="E1135" s="115">
        <v>50.570599999999999</v>
      </c>
      <c r="F1135" s="674">
        <v>293.83600000000001</v>
      </c>
      <c r="G1135" s="674">
        <v>295.84500000000003</v>
      </c>
      <c r="H1135" s="115">
        <f t="shared" si="34"/>
        <v>1.0068371472522089</v>
      </c>
      <c r="I1135" s="115">
        <f t="shared" si="35"/>
        <v>50.916400000000003</v>
      </c>
    </row>
    <row r="1136" spans="1:9" hidden="1">
      <c r="A1136" s="115" t="s">
        <v>4372</v>
      </c>
      <c r="B1136" s="115" t="s">
        <v>4373</v>
      </c>
      <c r="C1136" s="115" t="s">
        <v>1600</v>
      </c>
      <c r="D1136" s="115" t="s">
        <v>1138</v>
      </c>
      <c r="E1136" s="115">
        <v>60.6967</v>
      </c>
      <c r="F1136" s="674">
        <v>293.83600000000001</v>
      </c>
      <c r="G1136" s="674">
        <v>295.84500000000003</v>
      </c>
      <c r="H1136" s="115">
        <f t="shared" si="34"/>
        <v>1.0068371472522089</v>
      </c>
      <c r="I1136" s="115">
        <f t="shared" si="35"/>
        <v>61.111699999999999</v>
      </c>
    </row>
    <row r="1137" spans="1:9" hidden="1">
      <c r="A1137" s="115" t="s">
        <v>4374</v>
      </c>
      <c r="B1137" s="115" t="s">
        <v>4375</v>
      </c>
      <c r="C1137" s="115" t="s">
        <v>1603</v>
      </c>
      <c r="D1137" s="115" t="s">
        <v>1138</v>
      </c>
      <c r="E1137" s="115">
        <v>176.6738</v>
      </c>
      <c r="F1137" s="674">
        <v>293.83600000000001</v>
      </c>
      <c r="G1137" s="674">
        <v>295.84500000000003</v>
      </c>
      <c r="H1137" s="115">
        <f t="shared" si="34"/>
        <v>1.0068371472522089</v>
      </c>
      <c r="I1137" s="115">
        <f t="shared" si="35"/>
        <v>177.8817</v>
      </c>
    </row>
    <row r="1138" spans="1:9" hidden="1">
      <c r="A1138" s="115" t="s">
        <v>4376</v>
      </c>
      <c r="B1138" s="115" t="s">
        <v>4377</v>
      </c>
      <c r="C1138" s="115" t="s">
        <v>1606</v>
      </c>
      <c r="D1138" s="115" t="s">
        <v>1138</v>
      </c>
      <c r="E1138" s="115">
        <v>176.6738</v>
      </c>
      <c r="F1138" s="674">
        <v>293.83600000000001</v>
      </c>
      <c r="G1138" s="674">
        <v>295.84500000000003</v>
      </c>
      <c r="H1138" s="115">
        <f t="shared" si="34"/>
        <v>1.0068371472522089</v>
      </c>
      <c r="I1138" s="115">
        <f t="shared" si="35"/>
        <v>177.8817</v>
      </c>
    </row>
    <row r="1139" spans="1:9" hidden="1">
      <c r="A1139" s="115" t="s">
        <v>4378</v>
      </c>
      <c r="B1139" s="115" t="s">
        <v>4379</v>
      </c>
      <c r="C1139" s="115" t="s">
        <v>1609</v>
      </c>
      <c r="D1139" s="115" t="s">
        <v>1138</v>
      </c>
      <c r="E1139" s="115">
        <v>107.88849999999999</v>
      </c>
      <c r="F1139" s="674">
        <v>293.83600000000001</v>
      </c>
      <c r="G1139" s="674">
        <v>295.84500000000003</v>
      </c>
      <c r="H1139" s="115">
        <f t="shared" si="34"/>
        <v>1.0068371472522089</v>
      </c>
      <c r="I1139" s="115">
        <f t="shared" si="35"/>
        <v>108.62609999999999</v>
      </c>
    </row>
    <row r="1140" spans="1:9" hidden="1">
      <c r="A1140" s="115" t="s">
        <v>4380</v>
      </c>
      <c r="B1140" s="115" t="s">
        <v>4381</v>
      </c>
      <c r="C1140" s="115" t="s">
        <v>1612</v>
      </c>
      <c r="D1140" s="115" t="s">
        <v>1138</v>
      </c>
      <c r="E1140" s="115">
        <v>3891.8319999999999</v>
      </c>
      <c r="F1140" s="674">
        <v>293.83600000000001</v>
      </c>
      <c r="G1140" s="674">
        <v>295.84500000000003</v>
      </c>
      <c r="H1140" s="115">
        <f t="shared" si="34"/>
        <v>1.0068371472522089</v>
      </c>
      <c r="I1140" s="115">
        <f t="shared" si="35"/>
        <v>3918.4409999999998</v>
      </c>
    </row>
    <row r="1141" spans="1:9" hidden="1">
      <c r="A1141" s="115" t="s">
        <v>4382</v>
      </c>
      <c r="B1141" s="115" t="s">
        <v>4383</v>
      </c>
      <c r="C1141" s="115" t="s">
        <v>1615</v>
      </c>
      <c r="D1141" s="115" t="s">
        <v>1138</v>
      </c>
      <c r="E1141" s="115">
        <v>201.52080000000001</v>
      </c>
      <c r="F1141" s="674">
        <v>293.83600000000001</v>
      </c>
      <c r="G1141" s="674">
        <v>295.84500000000003</v>
      </c>
      <c r="H1141" s="115">
        <f t="shared" si="34"/>
        <v>1.0068371472522089</v>
      </c>
      <c r="I1141" s="115">
        <f t="shared" si="35"/>
        <v>202.89859999999999</v>
      </c>
    </row>
    <row r="1142" spans="1:9" hidden="1">
      <c r="A1142" s="115" t="s">
        <v>4384</v>
      </c>
      <c r="B1142" s="115" t="s">
        <v>4385</v>
      </c>
      <c r="C1142" s="115" t="s">
        <v>1618</v>
      </c>
      <c r="D1142" s="115" t="s">
        <v>1138</v>
      </c>
      <c r="E1142" s="115">
        <v>201.52080000000001</v>
      </c>
      <c r="F1142" s="674">
        <v>293.83600000000001</v>
      </c>
      <c r="G1142" s="674">
        <v>295.84500000000003</v>
      </c>
      <c r="H1142" s="115">
        <f t="shared" si="34"/>
        <v>1.0068371472522089</v>
      </c>
      <c r="I1142" s="115">
        <f t="shared" si="35"/>
        <v>202.89859999999999</v>
      </c>
    </row>
    <row r="1143" spans="1:9" hidden="1">
      <c r="A1143" s="115" t="s">
        <v>4386</v>
      </c>
      <c r="B1143" s="115" t="s">
        <v>4387</v>
      </c>
      <c r="C1143" s="115" t="s">
        <v>1621</v>
      </c>
      <c r="D1143" s="115" t="s">
        <v>1138</v>
      </c>
      <c r="E1143" s="115">
        <v>467.78570000000002</v>
      </c>
      <c r="F1143" s="674">
        <v>293.83600000000001</v>
      </c>
      <c r="G1143" s="674">
        <v>295.84500000000003</v>
      </c>
      <c r="H1143" s="115">
        <f t="shared" si="34"/>
        <v>1.0068371472522089</v>
      </c>
      <c r="I1143" s="115">
        <f t="shared" si="35"/>
        <v>470.98399999999998</v>
      </c>
    </row>
    <row r="1144" spans="1:9" hidden="1">
      <c r="A1144" s="115" t="s">
        <v>4388</v>
      </c>
      <c r="B1144" s="115" t="s">
        <v>4389</v>
      </c>
      <c r="C1144" s="115" t="s">
        <v>1624</v>
      </c>
      <c r="D1144" s="115" t="s">
        <v>1138</v>
      </c>
      <c r="E1144" s="115">
        <v>178.655</v>
      </c>
      <c r="F1144" s="674">
        <v>293.83600000000001</v>
      </c>
      <c r="G1144" s="674">
        <v>295.84500000000003</v>
      </c>
      <c r="H1144" s="115">
        <f t="shared" si="34"/>
        <v>1.0068371472522089</v>
      </c>
      <c r="I1144" s="115">
        <f t="shared" si="35"/>
        <v>179.87649999999999</v>
      </c>
    </row>
    <row r="1145" spans="1:9" hidden="1">
      <c r="A1145" s="115" t="s">
        <v>4390</v>
      </c>
      <c r="B1145" s="115" t="s">
        <v>4391</v>
      </c>
      <c r="C1145" s="115" t="s">
        <v>1627</v>
      </c>
      <c r="D1145" s="115" t="s">
        <v>1138</v>
      </c>
      <c r="E1145" s="115">
        <v>467.78570000000002</v>
      </c>
      <c r="F1145" s="674">
        <v>293.83600000000001</v>
      </c>
      <c r="G1145" s="674">
        <v>295.84500000000003</v>
      </c>
      <c r="H1145" s="115">
        <f t="shared" si="34"/>
        <v>1.0068371472522089</v>
      </c>
      <c r="I1145" s="115">
        <f t="shared" si="35"/>
        <v>470.98399999999998</v>
      </c>
    </row>
    <row r="1146" spans="1:9" hidden="1">
      <c r="A1146" s="115" t="s">
        <v>4392</v>
      </c>
      <c r="B1146" s="115" t="s">
        <v>4393</v>
      </c>
      <c r="C1146" s="115" t="s">
        <v>1630</v>
      </c>
      <c r="D1146" s="115" t="s">
        <v>1138</v>
      </c>
      <c r="E1146" s="115">
        <v>1125.7116000000001</v>
      </c>
      <c r="F1146" s="674">
        <v>293.83600000000001</v>
      </c>
      <c r="G1146" s="674">
        <v>295.84500000000003</v>
      </c>
      <c r="H1146" s="115">
        <f t="shared" si="34"/>
        <v>1.0068371472522089</v>
      </c>
      <c r="I1146" s="115">
        <f t="shared" si="35"/>
        <v>1133.4083000000001</v>
      </c>
    </row>
    <row r="1147" spans="1:9" hidden="1">
      <c r="A1147" s="115" t="s">
        <v>4394</v>
      </c>
      <c r="B1147" s="115" t="s">
        <v>4395</v>
      </c>
      <c r="C1147" s="115" t="s">
        <v>1633</v>
      </c>
      <c r="D1147" s="115" t="s">
        <v>1138</v>
      </c>
      <c r="E1147" s="115">
        <v>752.85410000000002</v>
      </c>
      <c r="F1147" s="674">
        <v>293.83600000000001</v>
      </c>
      <c r="G1147" s="674">
        <v>295.84500000000003</v>
      </c>
      <c r="H1147" s="115">
        <f t="shared" si="34"/>
        <v>1.0068371472522089</v>
      </c>
      <c r="I1147" s="115">
        <f t="shared" si="35"/>
        <v>758.00149999999996</v>
      </c>
    </row>
    <row r="1148" spans="1:9" hidden="1">
      <c r="A1148" s="115" t="s">
        <v>4396</v>
      </c>
      <c r="B1148" s="115" t="s">
        <v>4397</v>
      </c>
      <c r="C1148" s="115" t="s">
        <v>1636</v>
      </c>
      <c r="D1148" s="115" t="s">
        <v>1138</v>
      </c>
      <c r="E1148" s="115">
        <v>201.52080000000001</v>
      </c>
      <c r="F1148" s="674">
        <v>293.83600000000001</v>
      </c>
      <c r="G1148" s="674">
        <v>295.84500000000003</v>
      </c>
      <c r="H1148" s="115">
        <f t="shared" si="34"/>
        <v>1.0068371472522089</v>
      </c>
      <c r="I1148" s="115">
        <f t="shared" si="35"/>
        <v>202.89859999999999</v>
      </c>
    </row>
    <row r="1149" spans="1:9" hidden="1">
      <c r="A1149" s="115" t="s">
        <v>4398</v>
      </c>
      <c r="B1149" s="115" t="s">
        <v>4399</v>
      </c>
      <c r="C1149" s="115" t="s">
        <v>1639</v>
      </c>
      <c r="D1149" s="115" t="s">
        <v>1138</v>
      </c>
      <c r="E1149" s="115">
        <v>1095.6022</v>
      </c>
      <c r="F1149" s="674">
        <v>293.83600000000001</v>
      </c>
      <c r="G1149" s="674">
        <v>295.84500000000003</v>
      </c>
      <c r="H1149" s="115">
        <f t="shared" si="34"/>
        <v>1.0068371472522089</v>
      </c>
      <c r="I1149" s="115">
        <f t="shared" si="35"/>
        <v>1103.0930000000001</v>
      </c>
    </row>
    <row r="1150" spans="1:9" hidden="1">
      <c r="A1150" s="115" t="s">
        <v>4400</v>
      </c>
      <c r="B1150" s="115" t="s">
        <v>4401</v>
      </c>
      <c r="C1150" s="115" t="s">
        <v>1642</v>
      </c>
      <c r="D1150" s="115" t="s">
        <v>1138</v>
      </c>
      <c r="E1150" s="115">
        <v>168.72309999999999</v>
      </c>
      <c r="F1150" s="674">
        <v>293.83600000000001</v>
      </c>
      <c r="G1150" s="674">
        <v>295.84500000000003</v>
      </c>
      <c r="H1150" s="115">
        <f t="shared" si="34"/>
        <v>1.0068371472522089</v>
      </c>
      <c r="I1150" s="115">
        <f t="shared" si="35"/>
        <v>169.8767</v>
      </c>
    </row>
    <row r="1151" spans="1:9" hidden="1">
      <c r="A1151" s="115" t="s">
        <v>4402</v>
      </c>
      <c r="B1151" s="115" t="s">
        <v>4403</v>
      </c>
      <c r="C1151" s="115" t="s">
        <v>1645</v>
      </c>
      <c r="D1151" s="115" t="s">
        <v>1138</v>
      </c>
      <c r="E1151" s="115">
        <v>168.72309999999999</v>
      </c>
      <c r="F1151" s="674">
        <v>293.83600000000001</v>
      </c>
      <c r="G1151" s="674">
        <v>295.84500000000003</v>
      </c>
      <c r="H1151" s="115">
        <f t="shared" si="34"/>
        <v>1.0068371472522089</v>
      </c>
      <c r="I1151" s="115">
        <f t="shared" si="35"/>
        <v>169.8767</v>
      </c>
    </row>
    <row r="1152" spans="1:9" hidden="1">
      <c r="A1152" s="115" t="s">
        <v>4404</v>
      </c>
      <c r="B1152" s="115" t="s">
        <v>4405</v>
      </c>
      <c r="C1152" s="115" t="s">
        <v>1648</v>
      </c>
      <c r="D1152" s="115" t="s">
        <v>1138</v>
      </c>
      <c r="E1152" s="115">
        <v>168.72309999999999</v>
      </c>
      <c r="F1152" s="674">
        <v>293.83600000000001</v>
      </c>
      <c r="G1152" s="674">
        <v>295.84500000000003</v>
      </c>
      <c r="H1152" s="115">
        <f t="shared" si="34"/>
        <v>1.0068371472522089</v>
      </c>
      <c r="I1152" s="115">
        <f t="shared" si="35"/>
        <v>169.8767</v>
      </c>
    </row>
    <row r="1153" spans="1:9" hidden="1">
      <c r="A1153" s="115" t="s">
        <v>4406</v>
      </c>
      <c r="B1153" s="115" t="s">
        <v>4407</v>
      </c>
      <c r="C1153" s="115" t="s">
        <v>1651</v>
      </c>
      <c r="D1153" s="115" t="s">
        <v>1138</v>
      </c>
      <c r="E1153" s="115">
        <v>168.72309999999999</v>
      </c>
      <c r="F1153" s="674">
        <v>293.83600000000001</v>
      </c>
      <c r="G1153" s="674">
        <v>295.84500000000003</v>
      </c>
      <c r="H1153" s="115">
        <f t="shared" si="34"/>
        <v>1.0068371472522089</v>
      </c>
      <c r="I1153" s="115">
        <f t="shared" si="35"/>
        <v>169.8767</v>
      </c>
    </row>
    <row r="1154" spans="1:9" hidden="1">
      <c r="A1154" s="115" t="s">
        <v>4408</v>
      </c>
      <c r="B1154" s="115" t="s">
        <v>4409</v>
      </c>
      <c r="C1154" s="115" t="s">
        <v>1654</v>
      </c>
      <c r="D1154" s="115" t="s">
        <v>1138</v>
      </c>
      <c r="E1154" s="115">
        <v>168.72309999999999</v>
      </c>
      <c r="F1154" s="674">
        <v>293.83600000000001</v>
      </c>
      <c r="G1154" s="674">
        <v>295.84500000000003</v>
      </c>
      <c r="H1154" s="115">
        <f t="shared" si="34"/>
        <v>1.0068371472522089</v>
      </c>
      <c r="I1154" s="115">
        <f t="shared" si="35"/>
        <v>169.8767</v>
      </c>
    </row>
    <row r="1155" spans="1:9" hidden="1">
      <c r="A1155" s="115" t="s">
        <v>4410</v>
      </c>
      <c r="B1155" s="115" t="s">
        <v>4411</v>
      </c>
      <c r="C1155" s="115" t="s">
        <v>1657</v>
      </c>
      <c r="D1155" s="115" t="s">
        <v>1138</v>
      </c>
      <c r="E1155" s="115">
        <v>168.72309999999999</v>
      </c>
      <c r="F1155" s="674">
        <v>293.83600000000001</v>
      </c>
      <c r="G1155" s="674">
        <v>295.84500000000003</v>
      </c>
      <c r="H1155" s="115">
        <f t="shared" si="34"/>
        <v>1.0068371472522089</v>
      </c>
      <c r="I1155" s="115">
        <f t="shared" si="35"/>
        <v>169.8767</v>
      </c>
    </row>
    <row r="1156" spans="1:9" hidden="1">
      <c r="A1156" s="115" t="s">
        <v>4412</v>
      </c>
      <c r="B1156" s="115" t="s">
        <v>4413</v>
      </c>
      <c r="C1156" s="115" t="s">
        <v>1660</v>
      </c>
      <c r="D1156" s="115" t="s">
        <v>1138</v>
      </c>
      <c r="E1156" s="115">
        <v>168.72309999999999</v>
      </c>
      <c r="F1156" s="674">
        <v>293.83600000000001</v>
      </c>
      <c r="G1156" s="674">
        <v>295.84500000000003</v>
      </c>
      <c r="H1156" s="115">
        <f t="shared" si="34"/>
        <v>1.0068371472522089</v>
      </c>
      <c r="I1156" s="115">
        <f t="shared" si="35"/>
        <v>169.8767</v>
      </c>
    </row>
    <row r="1157" spans="1:9" hidden="1">
      <c r="A1157" s="115" t="s">
        <v>4414</v>
      </c>
      <c r="B1157" s="115" t="s">
        <v>4415</v>
      </c>
      <c r="C1157" s="115" t="s">
        <v>1663</v>
      </c>
      <c r="D1157" s="115" t="s">
        <v>1138</v>
      </c>
      <c r="E1157" s="115">
        <v>168.72309999999999</v>
      </c>
      <c r="F1157" s="674">
        <v>293.83600000000001</v>
      </c>
      <c r="G1157" s="674">
        <v>295.84500000000003</v>
      </c>
      <c r="H1157" s="115">
        <f t="shared" ref="H1157:H1220" si="36">G1157/F1157</f>
        <v>1.0068371472522089</v>
      </c>
      <c r="I1157" s="115">
        <f t="shared" ref="I1157:I1220" si="37">ROUND(H1157*E1157,4)</f>
        <v>169.8767</v>
      </c>
    </row>
    <row r="1158" spans="1:9" hidden="1">
      <c r="A1158" s="115" t="s">
        <v>4416</v>
      </c>
      <c r="B1158" s="115" t="s">
        <v>4417</v>
      </c>
      <c r="C1158" s="115" t="s">
        <v>1666</v>
      </c>
      <c r="D1158" s="115" t="s">
        <v>1138</v>
      </c>
      <c r="E1158" s="115">
        <v>168.72309999999999</v>
      </c>
      <c r="F1158" s="674">
        <v>293.83600000000001</v>
      </c>
      <c r="G1158" s="674">
        <v>295.84500000000003</v>
      </c>
      <c r="H1158" s="115">
        <f t="shared" si="36"/>
        <v>1.0068371472522089</v>
      </c>
      <c r="I1158" s="115">
        <f t="shared" si="37"/>
        <v>169.8767</v>
      </c>
    </row>
    <row r="1159" spans="1:9" hidden="1">
      <c r="A1159" s="115" t="s">
        <v>4418</v>
      </c>
      <c r="B1159" s="115" t="s">
        <v>4419</v>
      </c>
      <c r="C1159" s="115" t="s">
        <v>1669</v>
      </c>
      <c r="D1159" s="115" t="s">
        <v>1138</v>
      </c>
      <c r="E1159" s="115">
        <v>168.72309999999999</v>
      </c>
      <c r="F1159" s="674">
        <v>293.83600000000001</v>
      </c>
      <c r="G1159" s="674">
        <v>295.84500000000003</v>
      </c>
      <c r="H1159" s="115">
        <f t="shared" si="36"/>
        <v>1.0068371472522089</v>
      </c>
      <c r="I1159" s="115">
        <f t="shared" si="37"/>
        <v>169.8767</v>
      </c>
    </row>
    <row r="1160" spans="1:9" hidden="1">
      <c r="A1160" s="115" t="s">
        <v>4420</v>
      </c>
      <c r="B1160" s="115" t="s">
        <v>4421</v>
      </c>
      <c r="C1160" s="115" t="s">
        <v>1672</v>
      </c>
      <c r="D1160" s="115" t="s">
        <v>1138</v>
      </c>
      <c r="E1160" s="115">
        <v>168.72309999999999</v>
      </c>
      <c r="F1160" s="674">
        <v>293.83600000000001</v>
      </c>
      <c r="G1160" s="674">
        <v>295.84500000000003</v>
      </c>
      <c r="H1160" s="115">
        <f t="shared" si="36"/>
        <v>1.0068371472522089</v>
      </c>
      <c r="I1160" s="115">
        <f t="shared" si="37"/>
        <v>169.8767</v>
      </c>
    </row>
    <row r="1161" spans="1:9" hidden="1">
      <c r="A1161" s="115" t="s">
        <v>4422</v>
      </c>
      <c r="B1161" s="115" t="s">
        <v>4423</v>
      </c>
      <c r="C1161" s="115" t="s">
        <v>1675</v>
      </c>
      <c r="D1161" s="115" t="s">
        <v>1138</v>
      </c>
      <c r="E1161" s="115">
        <v>168.72309999999999</v>
      </c>
      <c r="F1161" s="674">
        <v>293.83600000000001</v>
      </c>
      <c r="G1161" s="674">
        <v>295.84500000000003</v>
      </c>
      <c r="H1161" s="115">
        <f t="shared" si="36"/>
        <v>1.0068371472522089</v>
      </c>
      <c r="I1161" s="115">
        <f t="shared" si="37"/>
        <v>169.8767</v>
      </c>
    </row>
    <row r="1162" spans="1:9" hidden="1">
      <c r="A1162" s="115" t="s">
        <v>4424</v>
      </c>
      <c r="B1162" s="115" t="s">
        <v>4425</v>
      </c>
      <c r="C1162" s="115" t="s">
        <v>1678</v>
      </c>
      <c r="D1162" s="115" t="s">
        <v>1138</v>
      </c>
      <c r="E1162" s="115">
        <v>168.72309999999999</v>
      </c>
      <c r="F1162" s="674">
        <v>293.83600000000001</v>
      </c>
      <c r="G1162" s="674">
        <v>295.84500000000003</v>
      </c>
      <c r="H1162" s="115">
        <f t="shared" si="36"/>
        <v>1.0068371472522089</v>
      </c>
      <c r="I1162" s="115">
        <f t="shared" si="37"/>
        <v>169.8767</v>
      </c>
    </row>
    <row r="1163" spans="1:9" hidden="1">
      <c r="A1163" s="115" t="s">
        <v>4426</v>
      </c>
      <c r="B1163" s="115" t="s">
        <v>4427</v>
      </c>
      <c r="C1163" s="115" t="s">
        <v>1681</v>
      </c>
      <c r="D1163" s="115" t="s">
        <v>1138</v>
      </c>
      <c r="E1163" s="115">
        <v>168.72309999999999</v>
      </c>
      <c r="F1163" s="674">
        <v>293.83600000000001</v>
      </c>
      <c r="G1163" s="674">
        <v>295.84500000000003</v>
      </c>
      <c r="H1163" s="115">
        <f t="shared" si="36"/>
        <v>1.0068371472522089</v>
      </c>
      <c r="I1163" s="115">
        <f t="shared" si="37"/>
        <v>169.8767</v>
      </c>
    </row>
    <row r="1164" spans="1:9" hidden="1">
      <c r="A1164" s="115" t="s">
        <v>4428</v>
      </c>
      <c r="B1164" s="115" t="s">
        <v>4429</v>
      </c>
      <c r="C1164" s="115" t="s">
        <v>1684</v>
      </c>
      <c r="D1164" s="115" t="s">
        <v>1138</v>
      </c>
      <c r="E1164" s="115">
        <v>168.72309999999999</v>
      </c>
      <c r="F1164" s="674">
        <v>293.83600000000001</v>
      </c>
      <c r="G1164" s="674">
        <v>295.84500000000003</v>
      </c>
      <c r="H1164" s="115">
        <f t="shared" si="36"/>
        <v>1.0068371472522089</v>
      </c>
      <c r="I1164" s="115">
        <f t="shared" si="37"/>
        <v>169.8767</v>
      </c>
    </row>
    <row r="1165" spans="1:9" hidden="1">
      <c r="A1165" s="115" t="s">
        <v>4430</v>
      </c>
      <c r="B1165" s="115" t="s">
        <v>4431</v>
      </c>
      <c r="C1165" s="115" t="s">
        <v>1687</v>
      </c>
      <c r="D1165" s="115" t="s">
        <v>1138</v>
      </c>
      <c r="E1165" s="115">
        <v>168.72309999999999</v>
      </c>
      <c r="F1165" s="674">
        <v>293.83600000000001</v>
      </c>
      <c r="G1165" s="674">
        <v>295.84500000000003</v>
      </c>
      <c r="H1165" s="115">
        <f t="shared" si="36"/>
        <v>1.0068371472522089</v>
      </c>
      <c r="I1165" s="115">
        <f t="shared" si="37"/>
        <v>169.8767</v>
      </c>
    </row>
    <row r="1166" spans="1:9" hidden="1">
      <c r="A1166" s="115" t="s">
        <v>4432</v>
      </c>
      <c r="B1166" s="115" t="s">
        <v>4433</v>
      </c>
      <c r="C1166" s="115" t="s">
        <v>1690</v>
      </c>
      <c r="D1166" s="115" t="s">
        <v>1138</v>
      </c>
      <c r="E1166" s="115">
        <v>3527.8609000000001</v>
      </c>
      <c r="F1166" s="674">
        <v>293.83600000000001</v>
      </c>
      <c r="G1166" s="674">
        <v>295.84500000000003</v>
      </c>
      <c r="H1166" s="115">
        <f t="shared" si="36"/>
        <v>1.0068371472522089</v>
      </c>
      <c r="I1166" s="115">
        <f t="shared" si="37"/>
        <v>3551.9814000000001</v>
      </c>
    </row>
    <row r="1167" spans="1:9" hidden="1">
      <c r="A1167" s="115" t="s">
        <v>4434</v>
      </c>
      <c r="B1167" s="115" t="s">
        <v>4435</v>
      </c>
      <c r="C1167" s="115" t="s">
        <v>1693</v>
      </c>
      <c r="D1167" s="115" t="s">
        <v>1694</v>
      </c>
      <c r="E1167" s="115">
        <v>165.1311</v>
      </c>
      <c r="F1167" s="674">
        <v>293.83600000000001</v>
      </c>
      <c r="G1167" s="674">
        <v>295.84500000000003</v>
      </c>
      <c r="H1167" s="115">
        <f t="shared" si="36"/>
        <v>1.0068371472522089</v>
      </c>
      <c r="I1167" s="115">
        <f t="shared" si="37"/>
        <v>166.26009999999999</v>
      </c>
    </row>
    <row r="1168" spans="1:9" hidden="1">
      <c r="A1168" s="115" t="s">
        <v>4436</v>
      </c>
      <c r="B1168" s="115" t="s">
        <v>4437</v>
      </c>
      <c r="C1168" s="115" t="s">
        <v>1697</v>
      </c>
      <c r="D1168" s="115" t="s">
        <v>1694</v>
      </c>
      <c r="E1168" s="115">
        <v>171.48230000000001</v>
      </c>
      <c r="F1168" s="674">
        <v>293.83600000000001</v>
      </c>
      <c r="G1168" s="674">
        <v>295.84500000000003</v>
      </c>
      <c r="H1168" s="115">
        <f t="shared" si="36"/>
        <v>1.0068371472522089</v>
      </c>
      <c r="I1168" s="115">
        <f t="shared" si="37"/>
        <v>172.65469999999999</v>
      </c>
    </row>
    <row r="1169" spans="1:9" hidden="1">
      <c r="A1169" s="115" t="s">
        <v>4438</v>
      </c>
      <c r="B1169" s="115" t="s">
        <v>4439</v>
      </c>
      <c r="C1169" s="115" t="s">
        <v>1700</v>
      </c>
      <c r="D1169" s="115" t="s">
        <v>1694</v>
      </c>
      <c r="E1169" s="115">
        <v>190.5359</v>
      </c>
      <c r="F1169" s="674">
        <v>293.83600000000001</v>
      </c>
      <c r="G1169" s="674">
        <v>295.84500000000003</v>
      </c>
      <c r="H1169" s="115">
        <f t="shared" si="36"/>
        <v>1.0068371472522089</v>
      </c>
      <c r="I1169" s="115">
        <f t="shared" si="37"/>
        <v>191.83860000000001</v>
      </c>
    </row>
    <row r="1170" spans="1:9" hidden="1">
      <c r="A1170" s="115" t="s">
        <v>4440</v>
      </c>
      <c r="B1170" s="115" t="s">
        <v>4441</v>
      </c>
      <c r="C1170" s="115" t="s">
        <v>1703</v>
      </c>
      <c r="D1170" s="115" t="s">
        <v>1138</v>
      </c>
      <c r="E1170" s="115">
        <v>100.78279999999999</v>
      </c>
      <c r="F1170" s="674">
        <v>293.83600000000001</v>
      </c>
      <c r="G1170" s="674">
        <v>295.84500000000003</v>
      </c>
      <c r="H1170" s="115">
        <f t="shared" si="36"/>
        <v>1.0068371472522089</v>
      </c>
      <c r="I1170" s="115">
        <f t="shared" si="37"/>
        <v>101.47190000000001</v>
      </c>
    </row>
    <row r="1171" spans="1:9" hidden="1">
      <c r="A1171" s="115" t="s">
        <v>4442</v>
      </c>
      <c r="B1171" s="115" t="s">
        <v>4443</v>
      </c>
      <c r="C1171" s="115" t="s">
        <v>1706</v>
      </c>
      <c r="D1171" s="115" t="s">
        <v>1138</v>
      </c>
      <c r="E1171" s="115">
        <v>115.718</v>
      </c>
      <c r="F1171" s="674">
        <v>293.83600000000001</v>
      </c>
      <c r="G1171" s="674">
        <v>295.84500000000003</v>
      </c>
      <c r="H1171" s="115">
        <f t="shared" si="36"/>
        <v>1.0068371472522089</v>
      </c>
      <c r="I1171" s="115">
        <f t="shared" si="37"/>
        <v>116.50920000000001</v>
      </c>
    </row>
    <row r="1172" spans="1:9" hidden="1">
      <c r="A1172" s="115" t="s">
        <v>4444</v>
      </c>
      <c r="B1172" s="115" t="s">
        <v>4445</v>
      </c>
      <c r="C1172" s="115" t="s">
        <v>1709</v>
      </c>
      <c r="D1172" s="115" t="s">
        <v>1138</v>
      </c>
      <c r="E1172" s="115">
        <v>167.99119999999999</v>
      </c>
      <c r="F1172" s="674">
        <v>293.83600000000001</v>
      </c>
      <c r="G1172" s="674">
        <v>295.84500000000003</v>
      </c>
      <c r="H1172" s="115">
        <f t="shared" si="36"/>
        <v>1.0068371472522089</v>
      </c>
      <c r="I1172" s="115">
        <f t="shared" si="37"/>
        <v>169.13980000000001</v>
      </c>
    </row>
    <row r="1173" spans="1:9" hidden="1">
      <c r="A1173" s="115" t="s">
        <v>4446</v>
      </c>
      <c r="B1173" s="115" t="s">
        <v>4447</v>
      </c>
      <c r="C1173" s="115" t="s">
        <v>1712</v>
      </c>
      <c r="D1173" s="115" t="s">
        <v>1138</v>
      </c>
      <c r="E1173" s="115">
        <v>201.5805</v>
      </c>
      <c r="F1173" s="674">
        <v>293.83600000000001</v>
      </c>
      <c r="G1173" s="674">
        <v>295.84500000000003</v>
      </c>
      <c r="H1173" s="115">
        <f t="shared" si="36"/>
        <v>1.0068371472522089</v>
      </c>
      <c r="I1173" s="115">
        <f t="shared" si="37"/>
        <v>202.95869999999999</v>
      </c>
    </row>
    <row r="1174" spans="1:9" hidden="1">
      <c r="A1174" s="115" t="s">
        <v>4448</v>
      </c>
      <c r="B1174" s="115" t="s">
        <v>4449</v>
      </c>
      <c r="C1174" s="115" t="s">
        <v>1715</v>
      </c>
      <c r="D1174" s="115" t="s">
        <v>1138</v>
      </c>
      <c r="E1174" s="115">
        <v>241.90559999999999</v>
      </c>
      <c r="F1174" s="674">
        <v>293.83600000000001</v>
      </c>
      <c r="G1174" s="674">
        <v>295.84500000000003</v>
      </c>
      <c r="H1174" s="115">
        <f t="shared" si="36"/>
        <v>1.0068371472522089</v>
      </c>
      <c r="I1174" s="115">
        <f t="shared" si="37"/>
        <v>243.55950000000001</v>
      </c>
    </row>
    <row r="1175" spans="1:9" hidden="1">
      <c r="A1175" s="115" t="s">
        <v>4450</v>
      </c>
      <c r="B1175" s="115" t="s">
        <v>4451</v>
      </c>
      <c r="C1175" s="115" t="s">
        <v>1718</v>
      </c>
      <c r="D1175" s="115" t="s">
        <v>1138</v>
      </c>
      <c r="E1175" s="115">
        <v>290.28070000000002</v>
      </c>
      <c r="F1175" s="674">
        <v>293.83600000000001</v>
      </c>
      <c r="G1175" s="674">
        <v>295.84500000000003</v>
      </c>
      <c r="H1175" s="115">
        <f t="shared" si="36"/>
        <v>1.0068371472522089</v>
      </c>
      <c r="I1175" s="115">
        <f t="shared" si="37"/>
        <v>292.2654</v>
      </c>
    </row>
    <row r="1176" spans="1:9" hidden="1">
      <c r="A1176" s="115" t="s">
        <v>4452</v>
      </c>
      <c r="B1176" s="115" t="s">
        <v>4453</v>
      </c>
      <c r="C1176" s="115" t="s">
        <v>1721</v>
      </c>
      <c r="D1176" s="115" t="s">
        <v>1138</v>
      </c>
      <c r="E1176" s="115">
        <v>502.12180000000001</v>
      </c>
      <c r="F1176" s="674">
        <v>293.83600000000001</v>
      </c>
      <c r="G1176" s="674">
        <v>295.84500000000003</v>
      </c>
      <c r="H1176" s="115">
        <f t="shared" si="36"/>
        <v>1.0068371472522089</v>
      </c>
      <c r="I1176" s="115">
        <f t="shared" si="37"/>
        <v>505.55489999999998</v>
      </c>
    </row>
    <row r="1177" spans="1:9" hidden="1">
      <c r="A1177" s="115" t="s">
        <v>4454</v>
      </c>
      <c r="B1177" s="115" t="s">
        <v>4455</v>
      </c>
      <c r="C1177" s="115" t="s">
        <v>1724</v>
      </c>
      <c r="D1177" s="115" t="s">
        <v>1138</v>
      </c>
      <c r="E1177" s="115">
        <v>109.8335</v>
      </c>
      <c r="F1177" s="674">
        <v>293.83600000000001</v>
      </c>
      <c r="G1177" s="674">
        <v>295.84500000000003</v>
      </c>
      <c r="H1177" s="115">
        <f t="shared" si="36"/>
        <v>1.0068371472522089</v>
      </c>
      <c r="I1177" s="115">
        <f t="shared" si="37"/>
        <v>110.5844</v>
      </c>
    </row>
    <row r="1178" spans="1:9" hidden="1">
      <c r="A1178" s="115" t="s">
        <v>4456</v>
      </c>
      <c r="B1178" s="115" t="s">
        <v>4457</v>
      </c>
      <c r="C1178" s="115" t="s">
        <v>1727</v>
      </c>
      <c r="D1178" s="115" t="s">
        <v>1138</v>
      </c>
      <c r="E1178" s="115">
        <v>329.51549999999997</v>
      </c>
      <c r="F1178" s="674">
        <v>293.83600000000001</v>
      </c>
      <c r="G1178" s="674">
        <v>295.84500000000003</v>
      </c>
      <c r="H1178" s="115">
        <f t="shared" si="36"/>
        <v>1.0068371472522089</v>
      </c>
      <c r="I1178" s="115">
        <f t="shared" si="37"/>
        <v>331.76839999999999</v>
      </c>
    </row>
    <row r="1179" spans="1:9" hidden="1">
      <c r="A1179" s="115" t="s">
        <v>4458</v>
      </c>
      <c r="B1179" s="115" t="s">
        <v>4459</v>
      </c>
      <c r="C1179" s="115" t="s">
        <v>1730</v>
      </c>
      <c r="D1179" s="115" t="s">
        <v>1138</v>
      </c>
      <c r="E1179" s="115">
        <v>395.40969999999999</v>
      </c>
      <c r="F1179" s="674">
        <v>293.83600000000001</v>
      </c>
      <c r="G1179" s="674">
        <v>295.84500000000003</v>
      </c>
      <c r="H1179" s="115">
        <f t="shared" si="36"/>
        <v>1.0068371472522089</v>
      </c>
      <c r="I1179" s="115">
        <f t="shared" si="37"/>
        <v>398.11320000000001</v>
      </c>
    </row>
    <row r="1180" spans="1:9" hidden="1">
      <c r="A1180" s="115" t="s">
        <v>4460</v>
      </c>
      <c r="B1180" s="115" t="s">
        <v>4461</v>
      </c>
      <c r="C1180" s="115" t="s">
        <v>1733</v>
      </c>
      <c r="D1180" s="115" t="s">
        <v>1138</v>
      </c>
      <c r="E1180" s="115">
        <v>474.49160000000001</v>
      </c>
      <c r="F1180" s="674">
        <v>293.83600000000001</v>
      </c>
      <c r="G1180" s="674">
        <v>295.84500000000003</v>
      </c>
      <c r="H1180" s="115">
        <f t="shared" si="36"/>
        <v>1.0068371472522089</v>
      </c>
      <c r="I1180" s="115">
        <f t="shared" si="37"/>
        <v>477.73579999999998</v>
      </c>
    </row>
    <row r="1181" spans="1:9" hidden="1">
      <c r="A1181" s="115" t="s">
        <v>4462</v>
      </c>
      <c r="B1181" s="115" t="s">
        <v>4463</v>
      </c>
      <c r="C1181" s="115" t="s">
        <v>1736</v>
      </c>
      <c r="D1181" s="115" t="s">
        <v>1138</v>
      </c>
      <c r="E1181" s="115">
        <v>201.35650000000001</v>
      </c>
      <c r="F1181" s="674">
        <v>293.83600000000001</v>
      </c>
      <c r="G1181" s="674">
        <v>295.84500000000003</v>
      </c>
      <c r="H1181" s="115">
        <f t="shared" si="36"/>
        <v>1.0068371472522089</v>
      </c>
      <c r="I1181" s="115">
        <f t="shared" si="37"/>
        <v>202.73320000000001</v>
      </c>
    </row>
    <row r="1182" spans="1:9" hidden="1">
      <c r="A1182" s="115" t="s">
        <v>4464</v>
      </c>
      <c r="B1182" s="115" t="s">
        <v>4465</v>
      </c>
      <c r="C1182" s="115" t="s">
        <v>1739</v>
      </c>
      <c r="D1182" s="115" t="s">
        <v>1138</v>
      </c>
      <c r="E1182" s="115">
        <v>151.68199999999999</v>
      </c>
      <c r="F1182" s="674">
        <v>293.83600000000001</v>
      </c>
      <c r="G1182" s="674">
        <v>295.84500000000003</v>
      </c>
      <c r="H1182" s="115">
        <f t="shared" si="36"/>
        <v>1.0068371472522089</v>
      </c>
      <c r="I1182" s="115">
        <f t="shared" si="37"/>
        <v>152.7191</v>
      </c>
    </row>
    <row r="1183" spans="1:9" hidden="1">
      <c r="A1183" s="115" t="s">
        <v>4466</v>
      </c>
      <c r="B1183" s="115" t="s">
        <v>4467</v>
      </c>
      <c r="C1183" s="115" t="s">
        <v>1742</v>
      </c>
      <c r="D1183" s="115" t="s">
        <v>1138</v>
      </c>
      <c r="E1183" s="115">
        <v>151.68199999999999</v>
      </c>
      <c r="F1183" s="674">
        <v>293.83600000000001</v>
      </c>
      <c r="G1183" s="674">
        <v>295.84500000000003</v>
      </c>
      <c r="H1183" s="115">
        <f t="shared" si="36"/>
        <v>1.0068371472522089</v>
      </c>
      <c r="I1183" s="115">
        <f t="shared" si="37"/>
        <v>152.7191</v>
      </c>
    </row>
    <row r="1184" spans="1:9" hidden="1">
      <c r="A1184" s="115" t="s">
        <v>4468</v>
      </c>
      <c r="B1184" s="115" t="s">
        <v>4469</v>
      </c>
      <c r="C1184" s="115" t="s">
        <v>1745</v>
      </c>
      <c r="D1184" s="115" t="s">
        <v>1138</v>
      </c>
      <c r="E1184" s="115">
        <v>60.144100000000002</v>
      </c>
      <c r="F1184" s="674">
        <v>293.83600000000001</v>
      </c>
      <c r="G1184" s="674">
        <v>295.84500000000003</v>
      </c>
      <c r="H1184" s="115">
        <f t="shared" si="36"/>
        <v>1.0068371472522089</v>
      </c>
      <c r="I1184" s="115">
        <f t="shared" si="37"/>
        <v>60.555300000000003</v>
      </c>
    </row>
    <row r="1185" spans="1:9" hidden="1">
      <c r="A1185" s="115" t="s">
        <v>4470</v>
      </c>
      <c r="B1185" s="115" t="s">
        <v>4471</v>
      </c>
      <c r="C1185" s="115" t="s">
        <v>1748</v>
      </c>
      <c r="D1185" s="115" t="s">
        <v>1138</v>
      </c>
      <c r="E1185" s="115">
        <v>4222.8110999999999</v>
      </c>
      <c r="F1185" s="674">
        <v>293.83600000000001</v>
      </c>
      <c r="G1185" s="674">
        <v>295.84500000000003</v>
      </c>
      <c r="H1185" s="115">
        <f t="shared" si="36"/>
        <v>1.0068371472522089</v>
      </c>
      <c r="I1185" s="115">
        <f t="shared" si="37"/>
        <v>4251.6831000000002</v>
      </c>
    </row>
    <row r="1186" spans="1:9" hidden="1">
      <c r="A1186" s="115" t="s">
        <v>4472</v>
      </c>
      <c r="B1186" s="115" t="s">
        <v>4473</v>
      </c>
      <c r="C1186" s="115" t="s">
        <v>1751</v>
      </c>
      <c r="D1186" s="115" t="s">
        <v>1138</v>
      </c>
      <c r="E1186" s="115">
        <v>5278.5065000000004</v>
      </c>
      <c r="F1186" s="674">
        <v>293.83600000000001</v>
      </c>
      <c r="G1186" s="674">
        <v>295.84500000000003</v>
      </c>
      <c r="H1186" s="115">
        <f t="shared" si="36"/>
        <v>1.0068371472522089</v>
      </c>
      <c r="I1186" s="115">
        <f t="shared" si="37"/>
        <v>5314.5964000000004</v>
      </c>
    </row>
    <row r="1187" spans="1:9" hidden="1">
      <c r="A1187" s="115" t="s">
        <v>4474</v>
      </c>
      <c r="B1187" s="115" t="s">
        <v>4475</v>
      </c>
      <c r="C1187" s="115" t="s">
        <v>1754</v>
      </c>
      <c r="D1187" s="115" t="s">
        <v>1138</v>
      </c>
      <c r="E1187" s="115">
        <v>5278.5065000000004</v>
      </c>
      <c r="F1187" s="674">
        <v>293.83600000000001</v>
      </c>
      <c r="G1187" s="674">
        <v>295.84500000000003</v>
      </c>
      <c r="H1187" s="115">
        <f t="shared" si="36"/>
        <v>1.0068371472522089</v>
      </c>
      <c r="I1187" s="115">
        <f t="shared" si="37"/>
        <v>5314.5964000000004</v>
      </c>
    </row>
    <row r="1188" spans="1:9" hidden="1">
      <c r="A1188" s="115" t="s">
        <v>4476</v>
      </c>
      <c r="B1188" s="115" t="s">
        <v>4477</v>
      </c>
      <c r="C1188" s="115" t="s">
        <v>1757</v>
      </c>
      <c r="D1188" s="115" t="s">
        <v>1138</v>
      </c>
      <c r="E1188" s="115">
        <v>7917.7672000000002</v>
      </c>
      <c r="F1188" s="674">
        <v>293.83600000000001</v>
      </c>
      <c r="G1188" s="674">
        <v>295.84500000000003</v>
      </c>
      <c r="H1188" s="115">
        <f t="shared" si="36"/>
        <v>1.0068371472522089</v>
      </c>
      <c r="I1188" s="115">
        <f t="shared" si="37"/>
        <v>7971.9021000000002</v>
      </c>
    </row>
    <row r="1189" spans="1:9" hidden="1">
      <c r="A1189" s="115" t="s">
        <v>4478</v>
      </c>
      <c r="B1189" s="115" t="s">
        <v>4479</v>
      </c>
      <c r="C1189" s="115" t="s">
        <v>1760</v>
      </c>
      <c r="D1189" s="115" t="s">
        <v>1138</v>
      </c>
      <c r="E1189" s="115">
        <v>6539.5011999999997</v>
      </c>
      <c r="F1189" s="674">
        <v>293.83600000000001</v>
      </c>
      <c r="G1189" s="674">
        <v>295.84500000000003</v>
      </c>
      <c r="H1189" s="115">
        <f t="shared" si="36"/>
        <v>1.0068371472522089</v>
      </c>
      <c r="I1189" s="115">
        <f t="shared" si="37"/>
        <v>6584.2127</v>
      </c>
    </row>
    <row r="1190" spans="1:9" hidden="1">
      <c r="A1190" s="115" t="s">
        <v>4480</v>
      </c>
      <c r="B1190" s="115" t="s">
        <v>4481</v>
      </c>
      <c r="C1190" s="115" t="s">
        <v>1742</v>
      </c>
      <c r="D1190" s="115" t="s">
        <v>1138</v>
      </c>
      <c r="E1190" s="115">
        <v>2022.7352000000001</v>
      </c>
      <c r="F1190" s="674">
        <v>293.83600000000001</v>
      </c>
      <c r="G1190" s="674">
        <v>295.84500000000003</v>
      </c>
      <c r="H1190" s="115">
        <f t="shared" si="36"/>
        <v>1.0068371472522089</v>
      </c>
      <c r="I1190" s="115">
        <f t="shared" si="37"/>
        <v>2036.5649000000001</v>
      </c>
    </row>
    <row r="1191" spans="1:9" hidden="1">
      <c r="A1191" s="115" t="s">
        <v>4482</v>
      </c>
      <c r="B1191" s="115" t="s">
        <v>4483</v>
      </c>
      <c r="C1191" s="115" t="s">
        <v>1739</v>
      </c>
      <c r="D1191" s="115" t="s">
        <v>1138</v>
      </c>
      <c r="E1191" s="115">
        <v>2022.7352000000001</v>
      </c>
      <c r="F1191" s="674">
        <v>293.83600000000001</v>
      </c>
      <c r="G1191" s="674">
        <v>295.84500000000003</v>
      </c>
      <c r="H1191" s="115">
        <f t="shared" si="36"/>
        <v>1.0068371472522089</v>
      </c>
      <c r="I1191" s="115">
        <f t="shared" si="37"/>
        <v>2036.5649000000001</v>
      </c>
    </row>
    <row r="1192" spans="1:9" hidden="1">
      <c r="A1192" s="115" t="s">
        <v>4484</v>
      </c>
      <c r="B1192" s="115" t="s">
        <v>4485</v>
      </c>
      <c r="C1192" s="115" t="s">
        <v>1767</v>
      </c>
      <c r="D1192" s="115" t="s">
        <v>1138</v>
      </c>
      <c r="E1192" s="115">
        <v>178.64</v>
      </c>
      <c r="F1192" s="674">
        <v>293.83600000000001</v>
      </c>
      <c r="G1192" s="674">
        <v>295.84500000000003</v>
      </c>
      <c r="H1192" s="115">
        <f t="shared" si="36"/>
        <v>1.0068371472522089</v>
      </c>
      <c r="I1192" s="115">
        <f t="shared" si="37"/>
        <v>179.8614</v>
      </c>
    </row>
    <row r="1193" spans="1:9" hidden="1">
      <c r="A1193" s="115" t="s">
        <v>4486</v>
      </c>
      <c r="B1193" s="115" t="s">
        <v>4487</v>
      </c>
      <c r="C1193" s="115" t="s">
        <v>1770</v>
      </c>
      <c r="D1193" s="115" t="s">
        <v>1138</v>
      </c>
      <c r="E1193" s="115">
        <v>178.64</v>
      </c>
      <c r="F1193" s="674">
        <v>293.83600000000001</v>
      </c>
      <c r="G1193" s="674">
        <v>295.84500000000003</v>
      </c>
      <c r="H1193" s="115">
        <f t="shared" si="36"/>
        <v>1.0068371472522089</v>
      </c>
      <c r="I1193" s="115">
        <f t="shared" si="37"/>
        <v>179.8614</v>
      </c>
    </row>
    <row r="1194" spans="1:9" hidden="1">
      <c r="A1194" s="115" t="s">
        <v>4488</v>
      </c>
      <c r="B1194" s="115" t="s">
        <v>4489</v>
      </c>
      <c r="C1194" s="115" t="s">
        <v>1773</v>
      </c>
      <c r="D1194" s="115" t="s">
        <v>1138</v>
      </c>
      <c r="E1194" s="115">
        <v>301.90030000000002</v>
      </c>
      <c r="F1194" s="674">
        <v>293.83600000000001</v>
      </c>
      <c r="G1194" s="674">
        <v>295.84500000000003</v>
      </c>
      <c r="H1194" s="115">
        <f t="shared" si="36"/>
        <v>1.0068371472522089</v>
      </c>
      <c r="I1194" s="115">
        <f t="shared" si="37"/>
        <v>303.96440000000001</v>
      </c>
    </row>
    <row r="1195" spans="1:9" hidden="1">
      <c r="A1195" s="115" t="s">
        <v>4490</v>
      </c>
      <c r="B1195" s="115" t="s">
        <v>4491</v>
      </c>
      <c r="C1195" s="115" t="s">
        <v>1776</v>
      </c>
      <c r="D1195" s="115" t="s">
        <v>1138</v>
      </c>
      <c r="E1195" s="115">
        <v>2022.7352000000001</v>
      </c>
      <c r="F1195" s="674">
        <v>293.83600000000001</v>
      </c>
      <c r="G1195" s="674">
        <v>295.84500000000003</v>
      </c>
      <c r="H1195" s="115">
        <f t="shared" si="36"/>
        <v>1.0068371472522089</v>
      </c>
      <c r="I1195" s="115">
        <f t="shared" si="37"/>
        <v>2036.5649000000001</v>
      </c>
    </row>
    <row r="1196" spans="1:9" hidden="1">
      <c r="A1196" s="115" t="s">
        <v>4492</v>
      </c>
      <c r="B1196" s="115" t="s">
        <v>4493</v>
      </c>
      <c r="C1196" s="115" t="s">
        <v>1779</v>
      </c>
      <c r="D1196" s="115" t="s">
        <v>1138</v>
      </c>
      <c r="E1196" s="115">
        <v>201.52080000000001</v>
      </c>
      <c r="F1196" s="674">
        <v>293.83600000000001</v>
      </c>
      <c r="G1196" s="674">
        <v>295.84500000000003</v>
      </c>
      <c r="H1196" s="115">
        <f t="shared" si="36"/>
        <v>1.0068371472522089</v>
      </c>
      <c r="I1196" s="115">
        <f t="shared" si="37"/>
        <v>202.89859999999999</v>
      </c>
    </row>
    <row r="1197" spans="1:9" hidden="1">
      <c r="A1197" s="115" t="s">
        <v>4494</v>
      </c>
      <c r="B1197" s="115" t="s">
        <v>4495</v>
      </c>
      <c r="C1197" s="115" t="s">
        <v>1782</v>
      </c>
      <c r="D1197" s="115" t="s">
        <v>1138</v>
      </c>
      <c r="E1197" s="115">
        <v>2022.7352000000001</v>
      </c>
      <c r="F1197" s="674">
        <v>293.83600000000001</v>
      </c>
      <c r="G1197" s="674">
        <v>295.84500000000003</v>
      </c>
      <c r="H1197" s="115">
        <f t="shared" si="36"/>
        <v>1.0068371472522089</v>
      </c>
      <c r="I1197" s="115">
        <f t="shared" si="37"/>
        <v>2036.5649000000001</v>
      </c>
    </row>
    <row r="1198" spans="1:9" hidden="1">
      <c r="A1198" s="115" t="s">
        <v>4496</v>
      </c>
      <c r="B1198" s="115" t="s">
        <v>4497</v>
      </c>
      <c r="C1198" s="115" t="s">
        <v>1785</v>
      </c>
      <c r="D1198" s="115" t="s">
        <v>1138</v>
      </c>
      <c r="E1198" s="115">
        <v>2022.7352000000001</v>
      </c>
      <c r="F1198" s="674">
        <v>293.83600000000001</v>
      </c>
      <c r="G1198" s="674">
        <v>295.84500000000003</v>
      </c>
      <c r="H1198" s="115">
        <f t="shared" si="36"/>
        <v>1.0068371472522089</v>
      </c>
      <c r="I1198" s="115">
        <f t="shared" si="37"/>
        <v>2036.5649000000001</v>
      </c>
    </row>
    <row r="1199" spans="1:9" hidden="1">
      <c r="A1199" s="115" t="s">
        <v>4498</v>
      </c>
      <c r="B1199" s="115" t="s">
        <v>4499</v>
      </c>
      <c r="C1199" s="115" t="s">
        <v>1788</v>
      </c>
      <c r="D1199" s="115" t="s">
        <v>1138</v>
      </c>
      <c r="E1199" s="115">
        <v>2022.7352000000001</v>
      </c>
      <c r="F1199" s="674">
        <v>293.83600000000001</v>
      </c>
      <c r="G1199" s="674">
        <v>295.84500000000003</v>
      </c>
      <c r="H1199" s="115">
        <f t="shared" si="36"/>
        <v>1.0068371472522089</v>
      </c>
      <c r="I1199" s="115">
        <f t="shared" si="37"/>
        <v>2036.5649000000001</v>
      </c>
    </row>
    <row r="1200" spans="1:9" hidden="1">
      <c r="A1200" s="115" t="s">
        <v>4500</v>
      </c>
      <c r="B1200" s="115" t="s">
        <v>4501</v>
      </c>
      <c r="C1200" s="115" t="s">
        <v>1791</v>
      </c>
      <c r="D1200" s="115" t="s">
        <v>1138</v>
      </c>
      <c r="E1200" s="115">
        <v>295.0301</v>
      </c>
      <c r="F1200" s="674">
        <v>293.83600000000001</v>
      </c>
      <c r="G1200" s="674">
        <v>295.84500000000003</v>
      </c>
      <c r="H1200" s="115">
        <f t="shared" si="36"/>
        <v>1.0068371472522089</v>
      </c>
      <c r="I1200" s="115">
        <f t="shared" si="37"/>
        <v>297.04730000000001</v>
      </c>
    </row>
    <row r="1201" spans="1:9" hidden="1">
      <c r="A1201" s="115" t="s">
        <v>4502</v>
      </c>
      <c r="B1201" s="115" t="s">
        <v>4503</v>
      </c>
      <c r="C1201" s="115" t="s">
        <v>1794</v>
      </c>
      <c r="D1201" s="115" t="s">
        <v>1138</v>
      </c>
      <c r="E1201" s="115">
        <v>2022.7352000000001</v>
      </c>
      <c r="F1201" s="674">
        <v>293.83600000000001</v>
      </c>
      <c r="G1201" s="674">
        <v>295.84500000000003</v>
      </c>
      <c r="H1201" s="115">
        <f t="shared" si="36"/>
        <v>1.0068371472522089</v>
      </c>
      <c r="I1201" s="115">
        <f t="shared" si="37"/>
        <v>2036.5649000000001</v>
      </c>
    </row>
    <row r="1202" spans="1:9" hidden="1">
      <c r="A1202" s="115" t="s">
        <v>4504</v>
      </c>
      <c r="B1202" s="115" t="s">
        <v>4505</v>
      </c>
      <c r="C1202" s="115" t="s">
        <v>1797</v>
      </c>
      <c r="D1202" s="115" t="s">
        <v>1138</v>
      </c>
      <c r="E1202" s="115">
        <v>356.07029999999997</v>
      </c>
      <c r="F1202" s="674">
        <v>293.83600000000001</v>
      </c>
      <c r="G1202" s="674">
        <v>295.84500000000003</v>
      </c>
      <c r="H1202" s="115">
        <f t="shared" si="36"/>
        <v>1.0068371472522089</v>
      </c>
      <c r="I1202" s="115">
        <f t="shared" si="37"/>
        <v>358.50479999999999</v>
      </c>
    </row>
    <row r="1203" spans="1:9" hidden="1">
      <c r="A1203" s="115" t="s">
        <v>4506</v>
      </c>
      <c r="B1203" s="115" t="s">
        <v>4507</v>
      </c>
      <c r="C1203" s="115" t="s">
        <v>1800</v>
      </c>
      <c r="D1203" s="115" t="s">
        <v>1138</v>
      </c>
      <c r="E1203" s="115">
        <v>356.07029999999997</v>
      </c>
      <c r="F1203" s="674">
        <v>293.83600000000001</v>
      </c>
      <c r="G1203" s="674">
        <v>295.84500000000003</v>
      </c>
      <c r="H1203" s="115">
        <f t="shared" si="36"/>
        <v>1.0068371472522089</v>
      </c>
      <c r="I1203" s="115">
        <f t="shared" si="37"/>
        <v>358.50479999999999</v>
      </c>
    </row>
    <row r="1204" spans="1:9" hidden="1">
      <c r="A1204" s="115" t="s">
        <v>4508</v>
      </c>
      <c r="B1204" s="115" t="s">
        <v>4509</v>
      </c>
      <c r="C1204" s="115" t="s">
        <v>1803</v>
      </c>
      <c r="D1204" s="115" t="s">
        <v>1138</v>
      </c>
      <c r="E1204" s="115">
        <v>124.3356</v>
      </c>
      <c r="F1204" s="674">
        <v>293.83600000000001</v>
      </c>
      <c r="G1204" s="674">
        <v>295.84500000000003</v>
      </c>
      <c r="H1204" s="115">
        <f t="shared" si="36"/>
        <v>1.0068371472522089</v>
      </c>
      <c r="I1204" s="115">
        <f t="shared" si="37"/>
        <v>125.1857</v>
      </c>
    </row>
    <row r="1205" spans="1:9" hidden="1">
      <c r="A1205" s="115" t="s">
        <v>4510</v>
      </c>
      <c r="B1205" s="115" t="s">
        <v>4511</v>
      </c>
      <c r="C1205" s="115" t="s">
        <v>1806</v>
      </c>
      <c r="D1205" s="115" t="s">
        <v>1138</v>
      </c>
      <c r="E1205" s="115">
        <v>124.3356</v>
      </c>
      <c r="F1205" s="674">
        <v>293.83600000000001</v>
      </c>
      <c r="G1205" s="674">
        <v>295.84500000000003</v>
      </c>
      <c r="H1205" s="115">
        <f t="shared" si="36"/>
        <v>1.0068371472522089</v>
      </c>
      <c r="I1205" s="115">
        <f t="shared" si="37"/>
        <v>125.1857</v>
      </c>
    </row>
    <row r="1206" spans="1:9" hidden="1">
      <c r="A1206" s="115" t="s">
        <v>4512</v>
      </c>
      <c r="B1206" s="115" t="s">
        <v>4513</v>
      </c>
      <c r="C1206" s="115" t="s">
        <v>1809</v>
      </c>
      <c r="D1206" s="115" t="s">
        <v>1138</v>
      </c>
      <c r="E1206" s="115">
        <v>185.5849</v>
      </c>
      <c r="F1206" s="674">
        <v>293.83600000000001</v>
      </c>
      <c r="G1206" s="674">
        <v>295.84500000000003</v>
      </c>
      <c r="H1206" s="115">
        <f t="shared" si="36"/>
        <v>1.0068371472522089</v>
      </c>
      <c r="I1206" s="115">
        <f t="shared" si="37"/>
        <v>186.85380000000001</v>
      </c>
    </row>
    <row r="1207" spans="1:9" hidden="1">
      <c r="A1207" s="115" t="s">
        <v>4514</v>
      </c>
      <c r="B1207" s="115" t="s">
        <v>4515</v>
      </c>
      <c r="C1207" s="115" t="s">
        <v>1812</v>
      </c>
      <c r="D1207" s="115" t="s">
        <v>1138</v>
      </c>
      <c r="E1207" s="115">
        <v>813.87929999999994</v>
      </c>
      <c r="F1207" s="674">
        <v>293.83600000000001</v>
      </c>
      <c r="G1207" s="674">
        <v>295.84500000000003</v>
      </c>
      <c r="H1207" s="115">
        <f t="shared" si="36"/>
        <v>1.0068371472522089</v>
      </c>
      <c r="I1207" s="115">
        <f t="shared" si="37"/>
        <v>819.44389999999999</v>
      </c>
    </row>
    <row r="1208" spans="1:9" hidden="1">
      <c r="A1208" s="115" t="s">
        <v>4516</v>
      </c>
      <c r="B1208" s="115" t="s">
        <v>4517</v>
      </c>
      <c r="C1208" s="115" t="s">
        <v>1815</v>
      </c>
      <c r="D1208" s="115" t="s">
        <v>1138</v>
      </c>
      <c r="E1208" s="115">
        <v>854.57780000000002</v>
      </c>
      <c r="F1208" s="674">
        <v>293.83600000000001</v>
      </c>
      <c r="G1208" s="674">
        <v>295.84500000000003</v>
      </c>
      <c r="H1208" s="115">
        <f t="shared" si="36"/>
        <v>1.0068371472522089</v>
      </c>
      <c r="I1208" s="115">
        <f t="shared" si="37"/>
        <v>860.42070000000001</v>
      </c>
    </row>
    <row r="1209" spans="1:9" hidden="1">
      <c r="A1209" s="115" t="s">
        <v>4518</v>
      </c>
      <c r="B1209" s="115" t="s">
        <v>4519</v>
      </c>
      <c r="C1209" s="115" t="s">
        <v>1818</v>
      </c>
      <c r="D1209" s="115" t="s">
        <v>1138</v>
      </c>
      <c r="E1209" s="115">
        <v>1017.3566</v>
      </c>
      <c r="F1209" s="674">
        <v>293.83600000000001</v>
      </c>
      <c r="G1209" s="674">
        <v>295.84500000000003</v>
      </c>
      <c r="H1209" s="115">
        <f t="shared" si="36"/>
        <v>1.0068371472522089</v>
      </c>
      <c r="I1209" s="115">
        <f t="shared" si="37"/>
        <v>1024.3124</v>
      </c>
    </row>
    <row r="1210" spans="1:9" hidden="1">
      <c r="A1210" s="115" t="s">
        <v>4520</v>
      </c>
      <c r="B1210" s="115" t="s">
        <v>4521</v>
      </c>
      <c r="C1210" s="115" t="s">
        <v>1821</v>
      </c>
      <c r="D1210" s="115" t="s">
        <v>1242</v>
      </c>
      <c r="E1210" s="115">
        <v>124.7089</v>
      </c>
      <c r="F1210" s="674">
        <v>293.83600000000001</v>
      </c>
      <c r="G1210" s="674">
        <v>295.84500000000003</v>
      </c>
      <c r="H1210" s="115">
        <f t="shared" si="36"/>
        <v>1.0068371472522089</v>
      </c>
      <c r="I1210" s="115">
        <f t="shared" si="37"/>
        <v>125.5616</v>
      </c>
    </row>
    <row r="1211" spans="1:9" hidden="1">
      <c r="A1211" s="115" t="s">
        <v>4522</v>
      </c>
      <c r="B1211" s="115" t="s">
        <v>4523</v>
      </c>
      <c r="C1211" s="115" t="s">
        <v>1824</v>
      </c>
      <c r="D1211" s="115" t="s">
        <v>1242</v>
      </c>
      <c r="E1211" s="115">
        <v>164.0384</v>
      </c>
      <c r="F1211" s="674">
        <v>293.83600000000001</v>
      </c>
      <c r="G1211" s="674">
        <v>295.84500000000003</v>
      </c>
      <c r="H1211" s="115">
        <f t="shared" si="36"/>
        <v>1.0068371472522089</v>
      </c>
      <c r="I1211" s="115">
        <f t="shared" si="37"/>
        <v>165.16</v>
      </c>
    </row>
    <row r="1212" spans="1:9" hidden="1">
      <c r="A1212" s="115" t="s">
        <v>4524</v>
      </c>
      <c r="B1212" s="115" t="s">
        <v>4525</v>
      </c>
      <c r="C1212" s="115" t="s">
        <v>1827</v>
      </c>
      <c r="D1212" s="115" t="s">
        <v>1242</v>
      </c>
      <c r="E1212" s="115">
        <v>134.87370000000001</v>
      </c>
      <c r="F1212" s="674">
        <v>293.83600000000001</v>
      </c>
      <c r="G1212" s="674">
        <v>295.84500000000003</v>
      </c>
      <c r="H1212" s="115">
        <f t="shared" si="36"/>
        <v>1.0068371472522089</v>
      </c>
      <c r="I1212" s="115">
        <f t="shared" si="37"/>
        <v>135.79589999999999</v>
      </c>
    </row>
    <row r="1213" spans="1:9" hidden="1">
      <c r="A1213" s="115" t="s">
        <v>4526</v>
      </c>
      <c r="B1213" s="115" t="s">
        <v>4527</v>
      </c>
      <c r="C1213" s="115" t="s">
        <v>1830</v>
      </c>
      <c r="D1213" s="115" t="s">
        <v>1242</v>
      </c>
      <c r="E1213" s="115">
        <v>182.08750000000001</v>
      </c>
      <c r="F1213" s="674">
        <v>293.83600000000001</v>
      </c>
      <c r="G1213" s="674">
        <v>295.84500000000003</v>
      </c>
      <c r="H1213" s="115">
        <f t="shared" si="36"/>
        <v>1.0068371472522089</v>
      </c>
      <c r="I1213" s="115">
        <f t="shared" si="37"/>
        <v>183.33250000000001</v>
      </c>
    </row>
    <row r="1214" spans="1:9" hidden="1">
      <c r="A1214" s="115" t="s">
        <v>4528</v>
      </c>
      <c r="B1214" s="115" t="s">
        <v>4529</v>
      </c>
      <c r="C1214" s="115" t="s">
        <v>1833</v>
      </c>
      <c r="D1214" s="115" t="s">
        <v>1242</v>
      </c>
      <c r="E1214" s="115">
        <v>145.65260000000001</v>
      </c>
      <c r="F1214" s="674">
        <v>293.83600000000001</v>
      </c>
      <c r="G1214" s="674">
        <v>295.84500000000003</v>
      </c>
      <c r="H1214" s="115">
        <f t="shared" si="36"/>
        <v>1.0068371472522089</v>
      </c>
      <c r="I1214" s="115">
        <f t="shared" si="37"/>
        <v>146.64840000000001</v>
      </c>
    </row>
    <row r="1215" spans="1:9" hidden="1">
      <c r="A1215" s="115" t="s">
        <v>4530</v>
      </c>
      <c r="B1215" s="115" t="s">
        <v>4531</v>
      </c>
      <c r="C1215" s="115" t="s">
        <v>1836</v>
      </c>
      <c r="D1215" s="115" t="s">
        <v>1242</v>
      </c>
      <c r="E1215" s="115">
        <v>202.3151</v>
      </c>
      <c r="F1215" s="674">
        <v>293.83600000000001</v>
      </c>
      <c r="G1215" s="674">
        <v>295.84500000000003</v>
      </c>
      <c r="H1215" s="115">
        <f t="shared" si="36"/>
        <v>1.0068371472522089</v>
      </c>
      <c r="I1215" s="115">
        <f t="shared" si="37"/>
        <v>203.69839999999999</v>
      </c>
    </row>
    <row r="1216" spans="1:9" hidden="1">
      <c r="A1216" s="115" t="s">
        <v>4532</v>
      </c>
      <c r="B1216" s="115" t="s">
        <v>4533</v>
      </c>
      <c r="C1216" s="115" t="s">
        <v>1839</v>
      </c>
      <c r="D1216" s="115" t="s">
        <v>1242</v>
      </c>
      <c r="E1216" s="115">
        <v>168.57380000000001</v>
      </c>
      <c r="F1216" s="674">
        <v>293.83600000000001</v>
      </c>
      <c r="G1216" s="674">
        <v>295.84500000000003</v>
      </c>
      <c r="H1216" s="115">
        <f t="shared" si="36"/>
        <v>1.0068371472522089</v>
      </c>
      <c r="I1216" s="115">
        <f t="shared" si="37"/>
        <v>169.72640000000001</v>
      </c>
    </row>
    <row r="1217" spans="1:9" hidden="1">
      <c r="A1217" s="115" t="s">
        <v>4534</v>
      </c>
      <c r="B1217" s="115" t="s">
        <v>4535</v>
      </c>
      <c r="C1217" s="115" t="s">
        <v>1842</v>
      </c>
      <c r="D1217" s="115" t="s">
        <v>1242</v>
      </c>
      <c r="E1217" s="115">
        <v>236.01650000000001</v>
      </c>
      <c r="F1217" s="674">
        <v>293.83600000000001</v>
      </c>
      <c r="G1217" s="674">
        <v>295.84500000000003</v>
      </c>
      <c r="H1217" s="115">
        <f t="shared" si="36"/>
        <v>1.0068371472522089</v>
      </c>
      <c r="I1217" s="115">
        <f t="shared" si="37"/>
        <v>237.6302</v>
      </c>
    </row>
    <row r="1218" spans="1:9" hidden="1">
      <c r="A1218" s="115" t="s">
        <v>4536</v>
      </c>
      <c r="B1218" s="115" t="s">
        <v>4537</v>
      </c>
      <c r="C1218" s="115" t="s">
        <v>1845</v>
      </c>
      <c r="D1218" s="115" t="s">
        <v>1242</v>
      </c>
      <c r="E1218" s="115">
        <v>167.90940000000001</v>
      </c>
      <c r="F1218" s="674">
        <v>293.83600000000001</v>
      </c>
      <c r="G1218" s="674">
        <v>295.84500000000003</v>
      </c>
      <c r="H1218" s="115">
        <f t="shared" si="36"/>
        <v>1.0068371472522089</v>
      </c>
      <c r="I1218" s="115">
        <f t="shared" si="37"/>
        <v>169.0574</v>
      </c>
    </row>
    <row r="1219" spans="1:9" hidden="1">
      <c r="A1219" s="115" t="s">
        <v>4538</v>
      </c>
      <c r="B1219" s="115" t="s">
        <v>4539</v>
      </c>
      <c r="C1219" s="115" t="s">
        <v>1848</v>
      </c>
      <c r="D1219" s="115" t="s">
        <v>1242</v>
      </c>
      <c r="E1219" s="115">
        <v>182.50129999999999</v>
      </c>
      <c r="F1219" s="674">
        <v>293.83600000000001</v>
      </c>
      <c r="G1219" s="674">
        <v>295.84500000000003</v>
      </c>
      <c r="H1219" s="115">
        <f t="shared" si="36"/>
        <v>1.0068371472522089</v>
      </c>
      <c r="I1219" s="115">
        <f t="shared" si="37"/>
        <v>183.7491</v>
      </c>
    </row>
    <row r="1220" spans="1:9" hidden="1">
      <c r="A1220" s="115" t="s">
        <v>4540</v>
      </c>
      <c r="B1220" s="115" t="s">
        <v>4541</v>
      </c>
      <c r="C1220" s="115" t="s">
        <v>1851</v>
      </c>
      <c r="D1220" s="115" t="s">
        <v>1242</v>
      </c>
      <c r="E1220" s="115">
        <v>197.0932</v>
      </c>
      <c r="F1220" s="674">
        <v>293.83600000000001</v>
      </c>
      <c r="G1220" s="674">
        <v>295.84500000000003</v>
      </c>
      <c r="H1220" s="115">
        <f t="shared" si="36"/>
        <v>1.0068371472522089</v>
      </c>
      <c r="I1220" s="115">
        <f t="shared" si="37"/>
        <v>198.4408</v>
      </c>
    </row>
    <row r="1221" spans="1:9" hidden="1">
      <c r="A1221" s="115" t="s">
        <v>4542</v>
      </c>
      <c r="B1221" s="115" t="s">
        <v>4543</v>
      </c>
      <c r="C1221" s="115" t="s">
        <v>1854</v>
      </c>
      <c r="D1221" s="115" t="s">
        <v>1242</v>
      </c>
      <c r="E1221" s="115">
        <v>237.88409999999999</v>
      </c>
      <c r="F1221" s="674">
        <v>293.83600000000001</v>
      </c>
      <c r="G1221" s="674">
        <v>295.84500000000003</v>
      </c>
      <c r="H1221" s="115">
        <f t="shared" ref="H1221:H1284" si="38">G1221/F1221</f>
        <v>1.0068371472522089</v>
      </c>
      <c r="I1221" s="115">
        <f t="shared" ref="I1221:I1284" si="39">ROUND(H1221*E1221,4)</f>
        <v>239.51050000000001</v>
      </c>
    </row>
    <row r="1222" spans="1:9" hidden="1">
      <c r="A1222" s="115" t="s">
        <v>4544</v>
      </c>
      <c r="B1222" s="115" t="s">
        <v>4545</v>
      </c>
      <c r="C1222" s="115" t="s">
        <v>1857</v>
      </c>
      <c r="D1222" s="115" t="s">
        <v>1242</v>
      </c>
      <c r="E1222" s="115">
        <v>262.5942</v>
      </c>
      <c r="F1222" s="674">
        <v>293.83600000000001</v>
      </c>
      <c r="G1222" s="674">
        <v>295.84500000000003</v>
      </c>
      <c r="H1222" s="115">
        <f t="shared" si="38"/>
        <v>1.0068371472522089</v>
      </c>
      <c r="I1222" s="115">
        <f t="shared" si="39"/>
        <v>264.38959999999997</v>
      </c>
    </row>
    <row r="1223" spans="1:9" hidden="1">
      <c r="A1223" s="115" t="s">
        <v>4546</v>
      </c>
      <c r="B1223" s="115" t="s">
        <v>4547</v>
      </c>
      <c r="C1223" s="115" t="s">
        <v>1860</v>
      </c>
      <c r="D1223" s="115" t="s">
        <v>1242</v>
      </c>
      <c r="E1223" s="115">
        <v>291.76990000000001</v>
      </c>
      <c r="F1223" s="674">
        <v>293.83600000000001</v>
      </c>
      <c r="G1223" s="674">
        <v>295.84500000000003</v>
      </c>
      <c r="H1223" s="115">
        <f t="shared" si="38"/>
        <v>1.0068371472522089</v>
      </c>
      <c r="I1223" s="115">
        <f t="shared" si="39"/>
        <v>293.76479999999998</v>
      </c>
    </row>
    <row r="1224" spans="1:9" hidden="1">
      <c r="A1224" s="115" t="s">
        <v>4548</v>
      </c>
      <c r="B1224" s="115" t="s">
        <v>4549</v>
      </c>
      <c r="C1224" s="115" t="s">
        <v>1863</v>
      </c>
      <c r="D1224" s="115" t="s">
        <v>1242</v>
      </c>
      <c r="E1224" s="115">
        <v>313.6551</v>
      </c>
      <c r="F1224" s="674">
        <v>293.83600000000001</v>
      </c>
      <c r="G1224" s="674">
        <v>295.84500000000003</v>
      </c>
      <c r="H1224" s="115">
        <f t="shared" si="38"/>
        <v>1.0068371472522089</v>
      </c>
      <c r="I1224" s="115">
        <f t="shared" si="39"/>
        <v>315.7996</v>
      </c>
    </row>
    <row r="1225" spans="1:9" hidden="1">
      <c r="A1225" s="115" t="s">
        <v>4550</v>
      </c>
      <c r="B1225" s="115" t="s">
        <v>4551</v>
      </c>
      <c r="C1225" s="115" t="s">
        <v>1866</v>
      </c>
      <c r="D1225" s="115" t="s">
        <v>1242</v>
      </c>
      <c r="E1225" s="115">
        <v>437.68579999999997</v>
      </c>
      <c r="F1225" s="674">
        <v>293.83600000000001</v>
      </c>
      <c r="G1225" s="674">
        <v>295.84500000000003</v>
      </c>
      <c r="H1225" s="115">
        <f t="shared" si="38"/>
        <v>1.0068371472522089</v>
      </c>
      <c r="I1225" s="115">
        <f t="shared" si="39"/>
        <v>440.67829999999998</v>
      </c>
    </row>
    <row r="1226" spans="1:9" hidden="1">
      <c r="A1226" s="115" t="s">
        <v>4552</v>
      </c>
      <c r="B1226" s="115" t="s">
        <v>4553</v>
      </c>
      <c r="C1226" s="115" t="s">
        <v>1869</v>
      </c>
      <c r="D1226" s="115" t="s">
        <v>1242</v>
      </c>
      <c r="E1226" s="115">
        <v>95.912499999999994</v>
      </c>
      <c r="F1226" s="674">
        <v>293.83600000000001</v>
      </c>
      <c r="G1226" s="674">
        <v>295.84500000000003</v>
      </c>
      <c r="H1226" s="115">
        <f t="shared" si="38"/>
        <v>1.0068371472522089</v>
      </c>
      <c r="I1226" s="115">
        <f t="shared" si="39"/>
        <v>96.568299999999994</v>
      </c>
    </row>
    <row r="1227" spans="1:9" hidden="1">
      <c r="A1227" s="115" t="s">
        <v>4554</v>
      </c>
      <c r="B1227" s="115" t="s">
        <v>4555</v>
      </c>
      <c r="C1227" s="115" t="s">
        <v>1872</v>
      </c>
      <c r="D1227" s="115" t="s">
        <v>1242</v>
      </c>
      <c r="E1227" s="115">
        <v>134.88550000000001</v>
      </c>
      <c r="F1227" s="674">
        <v>293.83600000000001</v>
      </c>
      <c r="G1227" s="674">
        <v>295.84500000000003</v>
      </c>
      <c r="H1227" s="115">
        <f t="shared" si="38"/>
        <v>1.0068371472522089</v>
      </c>
      <c r="I1227" s="115">
        <f t="shared" si="39"/>
        <v>135.80770000000001</v>
      </c>
    </row>
    <row r="1228" spans="1:9" hidden="1">
      <c r="A1228" s="115" t="s">
        <v>4556</v>
      </c>
      <c r="B1228" s="115" t="s">
        <v>4557</v>
      </c>
      <c r="C1228" s="115" t="s">
        <v>1875</v>
      </c>
      <c r="D1228" s="115" t="s">
        <v>1242</v>
      </c>
      <c r="E1228" s="115">
        <v>103.747</v>
      </c>
      <c r="F1228" s="674">
        <v>293.83600000000001</v>
      </c>
      <c r="G1228" s="674">
        <v>295.84500000000003</v>
      </c>
      <c r="H1228" s="115">
        <f t="shared" si="38"/>
        <v>1.0068371472522089</v>
      </c>
      <c r="I1228" s="115">
        <f t="shared" si="39"/>
        <v>104.4563</v>
      </c>
    </row>
    <row r="1229" spans="1:9" hidden="1">
      <c r="A1229" s="115" t="s">
        <v>4558</v>
      </c>
      <c r="B1229" s="115" t="s">
        <v>4559</v>
      </c>
      <c r="C1229" s="115" t="s">
        <v>1878</v>
      </c>
      <c r="D1229" s="115" t="s">
        <v>1242</v>
      </c>
      <c r="E1229" s="115">
        <v>149.73480000000001</v>
      </c>
      <c r="F1229" s="674">
        <v>293.83600000000001</v>
      </c>
      <c r="G1229" s="674">
        <v>295.84500000000003</v>
      </c>
      <c r="H1229" s="115">
        <f t="shared" si="38"/>
        <v>1.0068371472522089</v>
      </c>
      <c r="I1229" s="115">
        <f t="shared" si="39"/>
        <v>150.7586</v>
      </c>
    </row>
    <row r="1230" spans="1:9" hidden="1">
      <c r="A1230" s="115" t="s">
        <v>4560</v>
      </c>
      <c r="B1230" s="115" t="s">
        <v>4561</v>
      </c>
      <c r="C1230" s="115" t="s">
        <v>1881</v>
      </c>
      <c r="D1230" s="115" t="s">
        <v>1242</v>
      </c>
      <c r="E1230" s="115">
        <v>112.04340000000001</v>
      </c>
      <c r="F1230" s="674">
        <v>293.83600000000001</v>
      </c>
      <c r="G1230" s="674">
        <v>295.84500000000003</v>
      </c>
      <c r="H1230" s="115">
        <f t="shared" si="38"/>
        <v>1.0068371472522089</v>
      </c>
      <c r="I1230" s="115">
        <f t="shared" si="39"/>
        <v>112.8095</v>
      </c>
    </row>
    <row r="1231" spans="1:9" hidden="1">
      <c r="A1231" s="115" t="s">
        <v>4562</v>
      </c>
      <c r="B1231" s="115" t="s">
        <v>4563</v>
      </c>
      <c r="C1231" s="115" t="s">
        <v>1884</v>
      </c>
      <c r="D1231" s="115" t="s">
        <v>1242</v>
      </c>
      <c r="E1231" s="115">
        <v>154.16059999999999</v>
      </c>
      <c r="F1231" s="674">
        <v>293.83600000000001</v>
      </c>
      <c r="G1231" s="674">
        <v>295.84500000000003</v>
      </c>
      <c r="H1231" s="115">
        <f t="shared" si="38"/>
        <v>1.0068371472522089</v>
      </c>
      <c r="I1231" s="115">
        <f t="shared" si="39"/>
        <v>155.21459999999999</v>
      </c>
    </row>
    <row r="1232" spans="1:9" hidden="1">
      <c r="A1232" s="115" t="s">
        <v>4564</v>
      </c>
      <c r="B1232" s="115" t="s">
        <v>4565</v>
      </c>
      <c r="C1232" s="115" t="s">
        <v>1887</v>
      </c>
      <c r="D1232" s="115" t="s">
        <v>1242</v>
      </c>
      <c r="E1232" s="115">
        <v>129.68039999999999</v>
      </c>
      <c r="F1232" s="674">
        <v>293.83600000000001</v>
      </c>
      <c r="G1232" s="674">
        <v>295.84500000000003</v>
      </c>
      <c r="H1232" s="115">
        <f t="shared" si="38"/>
        <v>1.0068371472522089</v>
      </c>
      <c r="I1232" s="115">
        <f t="shared" si="39"/>
        <v>130.56700000000001</v>
      </c>
    </row>
    <row r="1233" spans="1:9" hidden="1">
      <c r="A1233" s="115" t="s">
        <v>4566</v>
      </c>
      <c r="B1233" s="115" t="s">
        <v>4567</v>
      </c>
      <c r="C1233" s="115" t="s">
        <v>1890</v>
      </c>
      <c r="D1233" s="115" t="s">
        <v>1242</v>
      </c>
      <c r="E1233" s="115">
        <v>181.56030000000001</v>
      </c>
      <c r="F1233" s="674">
        <v>293.83600000000001</v>
      </c>
      <c r="G1233" s="674">
        <v>295.84500000000003</v>
      </c>
      <c r="H1233" s="115">
        <f t="shared" si="38"/>
        <v>1.0068371472522089</v>
      </c>
      <c r="I1233" s="115">
        <f t="shared" si="39"/>
        <v>182.80170000000001</v>
      </c>
    </row>
    <row r="1234" spans="1:9" hidden="1">
      <c r="A1234" s="115" t="s">
        <v>4568</v>
      </c>
      <c r="B1234" s="115" t="s">
        <v>4569</v>
      </c>
      <c r="C1234" s="115" t="s">
        <v>1893</v>
      </c>
      <c r="D1234" s="115" t="s">
        <v>1242</v>
      </c>
      <c r="E1234" s="115">
        <v>155.6268</v>
      </c>
      <c r="F1234" s="674">
        <v>293.83600000000001</v>
      </c>
      <c r="G1234" s="674">
        <v>295.84500000000003</v>
      </c>
      <c r="H1234" s="115">
        <f t="shared" si="38"/>
        <v>1.0068371472522089</v>
      </c>
      <c r="I1234" s="115">
        <f t="shared" si="39"/>
        <v>156.6908</v>
      </c>
    </row>
    <row r="1235" spans="1:9" hidden="1">
      <c r="A1235" s="115" t="s">
        <v>4570</v>
      </c>
      <c r="B1235" s="115" t="s">
        <v>4571</v>
      </c>
      <c r="C1235" s="115" t="s">
        <v>1896</v>
      </c>
      <c r="D1235" s="115" t="s">
        <v>1242</v>
      </c>
      <c r="E1235" s="115">
        <v>176.3552</v>
      </c>
      <c r="F1235" s="674">
        <v>293.83600000000001</v>
      </c>
      <c r="G1235" s="674">
        <v>295.84500000000003</v>
      </c>
      <c r="H1235" s="115">
        <f t="shared" si="38"/>
        <v>1.0068371472522089</v>
      </c>
      <c r="I1235" s="115">
        <f t="shared" si="39"/>
        <v>177.56100000000001</v>
      </c>
    </row>
    <row r="1236" spans="1:9" hidden="1">
      <c r="A1236" s="115" t="s">
        <v>4572</v>
      </c>
      <c r="B1236" s="115" t="s">
        <v>4573</v>
      </c>
      <c r="C1236" s="115" t="s">
        <v>1899</v>
      </c>
      <c r="D1236" s="115" t="s">
        <v>1242</v>
      </c>
      <c r="E1236" s="115">
        <v>207.48060000000001</v>
      </c>
      <c r="F1236" s="674">
        <v>293.83600000000001</v>
      </c>
      <c r="G1236" s="674">
        <v>295.84500000000003</v>
      </c>
      <c r="H1236" s="115">
        <f t="shared" si="38"/>
        <v>1.0068371472522089</v>
      </c>
      <c r="I1236" s="115">
        <f t="shared" si="39"/>
        <v>208.89920000000001</v>
      </c>
    </row>
    <row r="1237" spans="1:9" hidden="1">
      <c r="A1237" s="115" t="s">
        <v>4574</v>
      </c>
      <c r="B1237" s="115" t="s">
        <v>4575</v>
      </c>
      <c r="C1237" s="115" t="s">
        <v>1902</v>
      </c>
      <c r="D1237" s="115" t="s">
        <v>1242</v>
      </c>
      <c r="E1237" s="115">
        <v>259.36070000000001</v>
      </c>
      <c r="F1237" s="674">
        <v>293.83600000000001</v>
      </c>
      <c r="G1237" s="674">
        <v>295.84500000000003</v>
      </c>
      <c r="H1237" s="115">
        <f t="shared" si="38"/>
        <v>1.0068371472522089</v>
      </c>
      <c r="I1237" s="115">
        <f t="shared" si="39"/>
        <v>261.13400000000001</v>
      </c>
    </row>
    <row r="1238" spans="1:9" hidden="1">
      <c r="A1238" s="115" t="s">
        <v>4576</v>
      </c>
      <c r="B1238" s="115" t="s">
        <v>4577</v>
      </c>
      <c r="C1238" s="115" t="s">
        <v>1905</v>
      </c>
      <c r="D1238" s="115" t="s">
        <v>1242</v>
      </c>
      <c r="E1238" s="115">
        <v>129.14689999999999</v>
      </c>
      <c r="F1238" s="674">
        <v>293.83600000000001</v>
      </c>
      <c r="G1238" s="674">
        <v>295.84500000000003</v>
      </c>
      <c r="H1238" s="115">
        <f t="shared" si="38"/>
        <v>1.0068371472522089</v>
      </c>
      <c r="I1238" s="115">
        <f t="shared" si="39"/>
        <v>130.0299</v>
      </c>
    </row>
    <row r="1239" spans="1:9" hidden="1">
      <c r="A1239" s="115" t="s">
        <v>4578</v>
      </c>
      <c r="B1239" s="115" t="s">
        <v>4579</v>
      </c>
      <c r="C1239" s="115" t="s">
        <v>1908</v>
      </c>
      <c r="D1239" s="115" t="s">
        <v>1242</v>
      </c>
      <c r="E1239" s="115">
        <v>140.4007</v>
      </c>
      <c r="F1239" s="674">
        <v>293.83600000000001</v>
      </c>
      <c r="G1239" s="674">
        <v>295.84500000000003</v>
      </c>
      <c r="H1239" s="115">
        <f t="shared" si="38"/>
        <v>1.0068371472522089</v>
      </c>
      <c r="I1239" s="115">
        <f t="shared" si="39"/>
        <v>141.36060000000001</v>
      </c>
    </row>
    <row r="1240" spans="1:9" hidden="1">
      <c r="A1240" s="115" t="s">
        <v>4580</v>
      </c>
      <c r="B1240" s="115" t="s">
        <v>4581</v>
      </c>
      <c r="C1240" s="115" t="s">
        <v>1911</v>
      </c>
      <c r="D1240" s="115" t="s">
        <v>1242</v>
      </c>
      <c r="E1240" s="115">
        <v>151.62819999999999</v>
      </c>
      <c r="F1240" s="674">
        <v>293.83600000000001</v>
      </c>
      <c r="G1240" s="674">
        <v>295.84500000000003</v>
      </c>
      <c r="H1240" s="115">
        <f t="shared" si="38"/>
        <v>1.0068371472522089</v>
      </c>
      <c r="I1240" s="115">
        <f t="shared" si="39"/>
        <v>152.66489999999999</v>
      </c>
    </row>
    <row r="1241" spans="1:9" hidden="1">
      <c r="A1241" s="115" t="s">
        <v>4582</v>
      </c>
      <c r="B1241" s="115" t="s">
        <v>4583</v>
      </c>
      <c r="C1241" s="115" t="s">
        <v>1914</v>
      </c>
      <c r="D1241" s="115" t="s">
        <v>1242</v>
      </c>
      <c r="E1241" s="115">
        <v>183.0051</v>
      </c>
      <c r="F1241" s="674">
        <v>293.83600000000001</v>
      </c>
      <c r="G1241" s="674">
        <v>295.84500000000003</v>
      </c>
      <c r="H1241" s="115">
        <f t="shared" si="38"/>
        <v>1.0068371472522089</v>
      </c>
      <c r="I1241" s="115">
        <f t="shared" si="39"/>
        <v>184.25630000000001</v>
      </c>
    </row>
    <row r="1242" spans="1:9" hidden="1">
      <c r="A1242" s="115" t="s">
        <v>4584</v>
      </c>
      <c r="B1242" s="115" t="s">
        <v>4585</v>
      </c>
      <c r="C1242" s="115" t="s">
        <v>1917</v>
      </c>
      <c r="D1242" s="115" t="s">
        <v>1242</v>
      </c>
      <c r="E1242" s="115">
        <v>223.23849999999999</v>
      </c>
      <c r="F1242" s="674">
        <v>293.83600000000001</v>
      </c>
      <c r="G1242" s="674">
        <v>295.84500000000003</v>
      </c>
      <c r="H1242" s="115">
        <f t="shared" si="38"/>
        <v>1.0068371472522089</v>
      </c>
      <c r="I1242" s="115">
        <f t="shared" si="39"/>
        <v>224.76480000000001</v>
      </c>
    </row>
    <row r="1243" spans="1:9" hidden="1">
      <c r="A1243" s="115" t="s">
        <v>4586</v>
      </c>
      <c r="B1243" s="115" t="s">
        <v>4587</v>
      </c>
      <c r="C1243" s="115" t="s">
        <v>1920</v>
      </c>
      <c r="D1243" s="115" t="s">
        <v>1242</v>
      </c>
      <c r="E1243" s="115">
        <v>247.0402</v>
      </c>
      <c r="F1243" s="674">
        <v>293.83600000000001</v>
      </c>
      <c r="G1243" s="674">
        <v>295.84500000000003</v>
      </c>
      <c r="H1243" s="115">
        <f t="shared" si="38"/>
        <v>1.0068371472522089</v>
      </c>
      <c r="I1243" s="115">
        <f t="shared" si="39"/>
        <v>248.72929999999999</v>
      </c>
    </row>
    <row r="1244" spans="1:9" hidden="1">
      <c r="A1244" s="115" t="s">
        <v>4588</v>
      </c>
      <c r="B1244" s="115" t="s">
        <v>4589</v>
      </c>
      <c r="C1244" s="115" t="s">
        <v>1923</v>
      </c>
      <c r="D1244" s="115" t="s">
        <v>1242</v>
      </c>
      <c r="E1244" s="115">
        <v>301.94779999999997</v>
      </c>
      <c r="F1244" s="674">
        <v>293.83600000000001</v>
      </c>
      <c r="G1244" s="674">
        <v>295.84500000000003</v>
      </c>
      <c r="H1244" s="115">
        <f t="shared" si="38"/>
        <v>1.0068371472522089</v>
      </c>
      <c r="I1244" s="115">
        <f t="shared" si="39"/>
        <v>304.01229999999998</v>
      </c>
    </row>
    <row r="1245" spans="1:9" hidden="1">
      <c r="A1245" s="115" t="s">
        <v>4590</v>
      </c>
      <c r="B1245" s="115" t="s">
        <v>4591</v>
      </c>
      <c r="C1245" s="115" t="s">
        <v>1926</v>
      </c>
      <c r="D1245" s="115" t="s">
        <v>1242</v>
      </c>
      <c r="E1245" s="115">
        <v>347.68509999999998</v>
      </c>
      <c r="F1245" s="674">
        <v>293.83600000000001</v>
      </c>
      <c r="G1245" s="674">
        <v>295.84500000000003</v>
      </c>
      <c r="H1245" s="115">
        <f t="shared" si="38"/>
        <v>1.0068371472522089</v>
      </c>
      <c r="I1245" s="115">
        <f t="shared" si="39"/>
        <v>350.06229999999999</v>
      </c>
    </row>
    <row r="1246" spans="1:9" hidden="1">
      <c r="A1246" s="115" t="s">
        <v>4592</v>
      </c>
      <c r="B1246" s="115" t="s">
        <v>4593</v>
      </c>
      <c r="C1246" s="115" t="s">
        <v>1929</v>
      </c>
      <c r="D1246" s="115" t="s">
        <v>1242</v>
      </c>
      <c r="E1246" s="115">
        <v>201.61510000000001</v>
      </c>
      <c r="F1246" s="674">
        <v>293.83600000000001</v>
      </c>
      <c r="G1246" s="674">
        <v>295.84500000000003</v>
      </c>
      <c r="H1246" s="115">
        <f t="shared" si="38"/>
        <v>1.0068371472522089</v>
      </c>
      <c r="I1246" s="115">
        <f t="shared" si="39"/>
        <v>202.99359999999999</v>
      </c>
    </row>
    <row r="1247" spans="1:9" hidden="1">
      <c r="A1247" s="115" t="s">
        <v>4594</v>
      </c>
      <c r="B1247" s="115" t="s">
        <v>4595</v>
      </c>
      <c r="C1247" s="115" t="s">
        <v>1932</v>
      </c>
      <c r="D1247" s="115" t="s">
        <v>1242</v>
      </c>
      <c r="E1247" s="115">
        <v>224.42269999999999</v>
      </c>
      <c r="F1247" s="674">
        <v>293.83600000000001</v>
      </c>
      <c r="G1247" s="674">
        <v>295.84500000000003</v>
      </c>
      <c r="H1247" s="115">
        <f t="shared" si="38"/>
        <v>1.0068371472522089</v>
      </c>
      <c r="I1247" s="115">
        <f t="shared" si="39"/>
        <v>225.9571</v>
      </c>
    </row>
    <row r="1248" spans="1:9" hidden="1">
      <c r="A1248" s="115" t="s">
        <v>4596</v>
      </c>
      <c r="B1248" s="115" t="s">
        <v>4597</v>
      </c>
      <c r="C1248" s="115" t="s">
        <v>1935</v>
      </c>
      <c r="D1248" s="115" t="s">
        <v>1242</v>
      </c>
      <c r="E1248" s="115">
        <v>241.27449999999999</v>
      </c>
      <c r="F1248" s="674">
        <v>293.83600000000001</v>
      </c>
      <c r="G1248" s="674">
        <v>295.84500000000003</v>
      </c>
      <c r="H1248" s="115">
        <f t="shared" si="38"/>
        <v>1.0068371472522089</v>
      </c>
      <c r="I1248" s="115">
        <f t="shared" si="39"/>
        <v>242.92410000000001</v>
      </c>
    </row>
    <row r="1249" spans="1:9" hidden="1">
      <c r="A1249" s="115" t="s">
        <v>4598</v>
      </c>
      <c r="B1249" s="115" t="s">
        <v>4599</v>
      </c>
      <c r="C1249" s="115" t="s">
        <v>1938</v>
      </c>
      <c r="D1249" s="115" t="s">
        <v>1242</v>
      </c>
      <c r="E1249" s="115">
        <v>336.65929999999997</v>
      </c>
      <c r="F1249" s="674">
        <v>293.83600000000001</v>
      </c>
      <c r="G1249" s="674">
        <v>295.84500000000003</v>
      </c>
      <c r="H1249" s="115">
        <f t="shared" si="38"/>
        <v>1.0068371472522089</v>
      </c>
      <c r="I1249" s="115">
        <f t="shared" si="39"/>
        <v>338.96109999999999</v>
      </c>
    </row>
    <row r="1250" spans="1:9" hidden="1">
      <c r="A1250" s="115" t="s">
        <v>4600</v>
      </c>
      <c r="B1250" s="115" t="s">
        <v>4601</v>
      </c>
      <c r="C1250" s="115" t="s">
        <v>1941</v>
      </c>
      <c r="D1250" s="115" t="s">
        <v>1242</v>
      </c>
      <c r="E1250" s="115">
        <v>126.1292</v>
      </c>
      <c r="F1250" s="674">
        <v>293.83600000000001</v>
      </c>
      <c r="G1250" s="674">
        <v>295.84500000000003</v>
      </c>
      <c r="H1250" s="115">
        <f t="shared" si="38"/>
        <v>1.0068371472522089</v>
      </c>
      <c r="I1250" s="115">
        <f t="shared" si="39"/>
        <v>126.99160000000001</v>
      </c>
    </row>
    <row r="1251" spans="1:9" hidden="1">
      <c r="A1251" s="115" t="s">
        <v>4602</v>
      </c>
      <c r="B1251" s="115" t="s">
        <v>4603</v>
      </c>
      <c r="C1251" s="115" t="s">
        <v>1944</v>
      </c>
      <c r="D1251" s="115" t="s">
        <v>1242</v>
      </c>
      <c r="E1251" s="115">
        <v>145.99930000000001</v>
      </c>
      <c r="F1251" s="674">
        <v>293.83600000000001</v>
      </c>
      <c r="G1251" s="674">
        <v>295.84500000000003</v>
      </c>
      <c r="H1251" s="115">
        <f t="shared" si="38"/>
        <v>1.0068371472522089</v>
      </c>
      <c r="I1251" s="115">
        <f t="shared" si="39"/>
        <v>146.9975</v>
      </c>
    </row>
    <row r="1252" spans="1:9" hidden="1">
      <c r="A1252" s="115" t="s">
        <v>4604</v>
      </c>
      <c r="B1252" s="115" t="s">
        <v>4605</v>
      </c>
      <c r="C1252" s="115" t="s">
        <v>1947</v>
      </c>
      <c r="D1252" s="115" t="s">
        <v>1242</v>
      </c>
      <c r="E1252" s="115">
        <v>198.3159</v>
      </c>
      <c r="F1252" s="674">
        <v>293.83600000000001</v>
      </c>
      <c r="G1252" s="674">
        <v>295.84500000000003</v>
      </c>
      <c r="H1252" s="115">
        <f t="shared" si="38"/>
        <v>1.0068371472522089</v>
      </c>
      <c r="I1252" s="115">
        <f t="shared" si="39"/>
        <v>199.67179999999999</v>
      </c>
    </row>
    <row r="1253" spans="1:9" hidden="1">
      <c r="A1253" s="115" t="s">
        <v>4606</v>
      </c>
      <c r="B1253" s="115" t="s">
        <v>4607</v>
      </c>
      <c r="C1253" s="115" t="s">
        <v>1950</v>
      </c>
      <c r="D1253" s="115" t="s">
        <v>1242</v>
      </c>
      <c r="E1253" s="115">
        <v>319.37509999999997</v>
      </c>
      <c r="F1253" s="674">
        <v>293.83600000000001</v>
      </c>
      <c r="G1253" s="674">
        <v>295.84500000000003</v>
      </c>
      <c r="H1253" s="115">
        <f t="shared" si="38"/>
        <v>1.0068371472522089</v>
      </c>
      <c r="I1253" s="115">
        <f t="shared" si="39"/>
        <v>321.55869999999999</v>
      </c>
    </row>
    <row r="1254" spans="1:9" hidden="1">
      <c r="A1254" s="115" t="s">
        <v>4608</v>
      </c>
      <c r="B1254" s="115" t="s">
        <v>4609</v>
      </c>
      <c r="C1254" s="115" t="s">
        <v>1953</v>
      </c>
      <c r="D1254" s="115" t="s">
        <v>1242</v>
      </c>
      <c r="E1254" s="115">
        <v>97.0107</v>
      </c>
      <c r="F1254" s="674">
        <v>293.83600000000001</v>
      </c>
      <c r="G1254" s="674">
        <v>295.84500000000003</v>
      </c>
      <c r="H1254" s="115">
        <f t="shared" si="38"/>
        <v>1.0068371472522089</v>
      </c>
      <c r="I1254" s="115">
        <f t="shared" si="39"/>
        <v>97.674000000000007</v>
      </c>
    </row>
    <row r="1255" spans="1:9" hidden="1">
      <c r="A1255" s="115" t="s">
        <v>4610</v>
      </c>
      <c r="B1255" s="115" t="s">
        <v>4611</v>
      </c>
      <c r="C1255" s="115" t="s">
        <v>1956</v>
      </c>
      <c r="D1255" s="115" t="s">
        <v>1242</v>
      </c>
      <c r="E1255" s="115">
        <v>112.3349</v>
      </c>
      <c r="F1255" s="674">
        <v>293.83600000000001</v>
      </c>
      <c r="G1255" s="674">
        <v>295.84500000000003</v>
      </c>
      <c r="H1255" s="115">
        <f t="shared" si="38"/>
        <v>1.0068371472522089</v>
      </c>
      <c r="I1255" s="115">
        <f t="shared" si="39"/>
        <v>113.10299999999999</v>
      </c>
    </row>
    <row r="1256" spans="1:9" hidden="1">
      <c r="A1256" s="115" t="s">
        <v>4612</v>
      </c>
      <c r="B1256" s="115" t="s">
        <v>4613</v>
      </c>
      <c r="C1256" s="115" t="s">
        <v>1959</v>
      </c>
      <c r="D1256" s="115" t="s">
        <v>1242</v>
      </c>
      <c r="E1256" s="115">
        <v>152.5581</v>
      </c>
      <c r="F1256" s="674">
        <v>293.83600000000001</v>
      </c>
      <c r="G1256" s="674">
        <v>295.84500000000003</v>
      </c>
      <c r="H1256" s="115">
        <f t="shared" si="38"/>
        <v>1.0068371472522089</v>
      </c>
      <c r="I1256" s="115">
        <f t="shared" si="39"/>
        <v>153.60120000000001</v>
      </c>
    </row>
    <row r="1257" spans="1:9" hidden="1">
      <c r="A1257" s="115" t="s">
        <v>4614</v>
      </c>
      <c r="B1257" s="115" t="s">
        <v>4615</v>
      </c>
      <c r="C1257" s="115" t="s">
        <v>1962</v>
      </c>
      <c r="D1257" s="115" t="s">
        <v>1242</v>
      </c>
      <c r="E1257" s="115">
        <v>245.69059999999999</v>
      </c>
      <c r="F1257" s="674">
        <v>293.83600000000001</v>
      </c>
      <c r="G1257" s="674">
        <v>295.84500000000003</v>
      </c>
      <c r="H1257" s="115">
        <f t="shared" si="38"/>
        <v>1.0068371472522089</v>
      </c>
      <c r="I1257" s="115">
        <f t="shared" si="39"/>
        <v>247.37039999999999</v>
      </c>
    </row>
    <row r="1258" spans="1:9" hidden="1">
      <c r="A1258" s="115" t="s">
        <v>4616</v>
      </c>
      <c r="B1258" s="115" t="s">
        <v>4617</v>
      </c>
      <c r="C1258" s="115" t="s">
        <v>1965</v>
      </c>
      <c r="D1258" s="115" t="s">
        <v>1242</v>
      </c>
      <c r="E1258" s="115">
        <v>192.2526</v>
      </c>
      <c r="F1258" s="674">
        <v>293.83600000000001</v>
      </c>
      <c r="G1258" s="674">
        <v>295.84500000000003</v>
      </c>
      <c r="H1258" s="115">
        <f t="shared" si="38"/>
        <v>1.0068371472522089</v>
      </c>
      <c r="I1258" s="115">
        <f t="shared" si="39"/>
        <v>193.56710000000001</v>
      </c>
    </row>
    <row r="1259" spans="1:9" hidden="1">
      <c r="A1259" s="115" t="s">
        <v>4618</v>
      </c>
      <c r="B1259" s="115" t="s">
        <v>4619</v>
      </c>
      <c r="C1259" s="115" t="s">
        <v>1968</v>
      </c>
      <c r="D1259" s="115" t="s">
        <v>1242</v>
      </c>
      <c r="E1259" s="115">
        <v>211.72130000000001</v>
      </c>
      <c r="F1259" s="674">
        <v>293.83600000000001</v>
      </c>
      <c r="G1259" s="674">
        <v>295.84500000000003</v>
      </c>
      <c r="H1259" s="115">
        <f t="shared" si="38"/>
        <v>1.0068371472522089</v>
      </c>
      <c r="I1259" s="115">
        <f t="shared" si="39"/>
        <v>213.16890000000001</v>
      </c>
    </row>
    <row r="1260" spans="1:9" hidden="1">
      <c r="A1260" s="115" t="s">
        <v>4620</v>
      </c>
      <c r="B1260" s="115" t="s">
        <v>4621</v>
      </c>
      <c r="C1260" s="115" t="s">
        <v>1971</v>
      </c>
      <c r="D1260" s="115" t="s">
        <v>1242</v>
      </c>
      <c r="E1260" s="115">
        <v>56.191699999999997</v>
      </c>
      <c r="F1260" s="674">
        <v>293.83600000000001</v>
      </c>
      <c r="G1260" s="674">
        <v>295.84500000000003</v>
      </c>
      <c r="H1260" s="115">
        <f t="shared" si="38"/>
        <v>1.0068371472522089</v>
      </c>
      <c r="I1260" s="115">
        <f t="shared" si="39"/>
        <v>56.575899999999997</v>
      </c>
    </row>
    <row r="1261" spans="1:9" hidden="1">
      <c r="A1261" s="115" t="s">
        <v>4622</v>
      </c>
      <c r="B1261" s="115" t="s">
        <v>4623</v>
      </c>
      <c r="C1261" s="115" t="s">
        <v>1974</v>
      </c>
      <c r="D1261" s="115" t="s">
        <v>1242</v>
      </c>
      <c r="E1261" s="115">
        <v>213.15940000000001</v>
      </c>
      <c r="F1261" s="674">
        <v>293.83600000000001</v>
      </c>
      <c r="G1261" s="674">
        <v>295.84500000000003</v>
      </c>
      <c r="H1261" s="115">
        <f t="shared" si="38"/>
        <v>1.0068371472522089</v>
      </c>
      <c r="I1261" s="115">
        <f t="shared" si="39"/>
        <v>214.61680000000001</v>
      </c>
    </row>
    <row r="1262" spans="1:9" hidden="1">
      <c r="A1262" s="115" t="s">
        <v>4624</v>
      </c>
      <c r="B1262" s="115" t="s">
        <v>4625</v>
      </c>
      <c r="C1262" s="115" t="s">
        <v>1977</v>
      </c>
      <c r="D1262" s="115" t="s">
        <v>1242</v>
      </c>
      <c r="E1262" s="115">
        <v>386.4239</v>
      </c>
      <c r="F1262" s="674">
        <v>293.83600000000001</v>
      </c>
      <c r="G1262" s="674">
        <v>295.84500000000003</v>
      </c>
      <c r="H1262" s="115">
        <f t="shared" si="38"/>
        <v>1.0068371472522089</v>
      </c>
      <c r="I1262" s="115">
        <f t="shared" si="39"/>
        <v>389.0659</v>
      </c>
    </row>
    <row r="1263" spans="1:9" hidden="1">
      <c r="A1263" s="115" t="s">
        <v>4626</v>
      </c>
      <c r="B1263" s="115" t="s">
        <v>4627</v>
      </c>
      <c r="C1263" s="115" t="s">
        <v>1980</v>
      </c>
      <c r="D1263" s="115" t="s">
        <v>1242</v>
      </c>
      <c r="E1263" s="115">
        <v>421.92939999999999</v>
      </c>
      <c r="F1263" s="674">
        <v>293.83600000000001</v>
      </c>
      <c r="G1263" s="674">
        <v>295.84500000000003</v>
      </c>
      <c r="H1263" s="115">
        <f t="shared" si="38"/>
        <v>1.0068371472522089</v>
      </c>
      <c r="I1263" s="115">
        <f t="shared" si="39"/>
        <v>424.81420000000003</v>
      </c>
    </row>
    <row r="1264" spans="1:9" hidden="1">
      <c r="A1264" s="115" t="s">
        <v>4628</v>
      </c>
      <c r="B1264" s="115" t="s">
        <v>4629</v>
      </c>
      <c r="C1264" s="115" t="s">
        <v>1983</v>
      </c>
      <c r="D1264" s="115" t="s">
        <v>1242</v>
      </c>
      <c r="E1264" s="115">
        <v>475.76249999999999</v>
      </c>
      <c r="F1264" s="674">
        <v>293.83600000000001</v>
      </c>
      <c r="G1264" s="674">
        <v>295.84500000000003</v>
      </c>
      <c r="H1264" s="115">
        <f t="shared" si="38"/>
        <v>1.0068371472522089</v>
      </c>
      <c r="I1264" s="115">
        <f t="shared" si="39"/>
        <v>479.0154</v>
      </c>
    </row>
    <row r="1265" spans="1:9" hidden="1">
      <c r="A1265" s="115" t="s">
        <v>4630</v>
      </c>
      <c r="B1265" s="115" t="s">
        <v>4631</v>
      </c>
      <c r="C1265" s="115" t="s">
        <v>1986</v>
      </c>
      <c r="D1265" s="115" t="s">
        <v>1242</v>
      </c>
      <c r="E1265" s="115">
        <v>530.52980000000002</v>
      </c>
      <c r="F1265" s="674">
        <v>293.83600000000001</v>
      </c>
      <c r="G1265" s="674">
        <v>295.84500000000003</v>
      </c>
      <c r="H1265" s="115">
        <f t="shared" si="38"/>
        <v>1.0068371472522089</v>
      </c>
      <c r="I1265" s="115">
        <f t="shared" si="39"/>
        <v>534.15710000000001</v>
      </c>
    </row>
    <row r="1266" spans="1:9" hidden="1">
      <c r="A1266" s="115" t="s">
        <v>4632</v>
      </c>
      <c r="B1266" s="115" t="s">
        <v>4633</v>
      </c>
      <c r="C1266" s="115" t="s">
        <v>1989</v>
      </c>
      <c r="D1266" s="115" t="s">
        <v>1242</v>
      </c>
      <c r="E1266" s="115">
        <v>689.67970000000003</v>
      </c>
      <c r="F1266" s="674">
        <v>293.83600000000001</v>
      </c>
      <c r="G1266" s="674">
        <v>295.84500000000003</v>
      </c>
      <c r="H1266" s="115">
        <f t="shared" si="38"/>
        <v>1.0068371472522089</v>
      </c>
      <c r="I1266" s="115">
        <f t="shared" si="39"/>
        <v>694.39509999999996</v>
      </c>
    </row>
    <row r="1267" spans="1:9" hidden="1">
      <c r="A1267" s="115" t="s">
        <v>4634</v>
      </c>
      <c r="B1267" s="115" t="s">
        <v>4635</v>
      </c>
      <c r="C1267" s="115" t="s">
        <v>1992</v>
      </c>
      <c r="D1267" s="115" t="s">
        <v>1242</v>
      </c>
      <c r="E1267" s="115">
        <v>615.80820000000006</v>
      </c>
      <c r="F1267" s="674">
        <v>293.83600000000001</v>
      </c>
      <c r="G1267" s="674">
        <v>295.84500000000003</v>
      </c>
      <c r="H1267" s="115">
        <f t="shared" si="38"/>
        <v>1.0068371472522089</v>
      </c>
      <c r="I1267" s="115">
        <f t="shared" si="39"/>
        <v>620.01859999999999</v>
      </c>
    </row>
    <row r="1268" spans="1:9" hidden="1">
      <c r="A1268" s="115" t="s">
        <v>4636</v>
      </c>
      <c r="B1268" s="115" t="s">
        <v>4637</v>
      </c>
      <c r="C1268" s="115" t="s">
        <v>1995</v>
      </c>
      <c r="D1268" s="115" t="s">
        <v>1242</v>
      </c>
      <c r="E1268" s="115">
        <v>672.91</v>
      </c>
      <c r="F1268" s="674">
        <v>293.83600000000001</v>
      </c>
      <c r="G1268" s="674">
        <v>295.84500000000003</v>
      </c>
      <c r="H1268" s="115">
        <f t="shared" si="38"/>
        <v>1.0068371472522089</v>
      </c>
      <c r="I1268" s="115">
        <f t="shared" si="39"/>
        <v>677.51080000000002</v>
      </c>
    </row>
    <row r="1269" spans="1:9" hidden="1">
      <c r="A1269" s="115" t="s">
        <v>4638</v>
      </c>
      <c r="B1269" s="115" t="s">
        <v>4639</v>
      </c>
      <c r="C1269" s="115" t="s">
        <v>1998</v>
      </c>
      <c r="D1269" s="115" t="s">
        <v>1242</v>
      </c>
      <c r="E1269" s="115">
        <v>794.37890000000004</v>
      </c>
      <c r="F1269" s="674">
        <v>293.83600000000001</v>
      </c>
      <c r="G1269" s="674">
        <v>295.84500000000003</v>
      </c>
      <c r="H1269" s="115">
        <f t="shared" si="38"/>
        <v>1.0068371472522089</v>
      </c>
      <c r="I1269" s="115">
        <f t="shared" si="39"/>
        <v>799.81020000000001</v>
      </c>
    </row>
    <row r="1270" spans="1:9" hidden="1">
      <c r="A1270" s="115" t="s">
        <v>4640</v>
      </c>
      <c r="B1270" s="115" t="s">
        <v>4641</v>
      </c>
      <c r="C1270" s="115" t="s">
        <v>2001</v>
      </c>
      <c r="D1270" s="115" t="s">
        <v>1242</v>
      </c>
      <c r="E1270" s="115">
        <v>886.45820000000003</v>
      </c>
      <c r="F1270" s="674">
        <v>293.83600000000001</v>
      </c>
      <c r="G1270" s="674">
        <v>295.84500000000003</v>
      </c>
      <c r="H1270" s="115">
        <f t="shared" si="38"/>
        <v>1.0068371472522089</v>
      </c>
      <c r="I1270" s="115">
        <f t="shared" si="39"/>
        <v>892.51900000000001</v>
      </c>
    </row>
    <row r="1271" spans="1:9" hidden="1">
      <c r="A1271" s="115" t="s">
        <v>4642</v>
      </c>
      <c r="B1271" s="115" t="s">
        <v>4643</v>
      </c>
      <c r="C1271" s="115" t="s">
        <v>2004</v>
      </c>
      <c r="D1271" s="115" t="s">
        <v>1242</v>
      </c>
      <c r="E1271" s="115">
        <v>1264.2499</v>
      </c>
      <c r="F1271" s="674">
        <v>293.83600000000001</v>
      </c>
      <c r="G1271" s="674">
        <v>295.84500000000003</v>
      </c>
      <c r="H1271" s="115">
        <f t="shared" si="38"/>
        <v>1.0068371472522089</v>
      </c>
      <c r="I1271" s="115">
        <f t="shared" si="39"/>
        <v>1272.8938000000001</v>
      </c>
    </row>
    <row r="1272" spans="1:9" hidden="1">
      <c r="A1272" s="115" t="s">
        <v>4644</v>
      </c>
      <c r="B1272" s="115" t="s">
        <v>4645</v>
      </c>
      <c r="C1272" s="115" t="s">
        <v>2007</v>
      </c>
      <c r="D1272" s="115" t="s">
        <v>1242</v>
      </c>
      <c r="E1272" s="115">
        <v>291.4563</v>
      </c>
      <c r="F1272" s="674">
        <v>293.83600000000001</v>
      </c>
      <c r="G1272" s="674">
        <v>295.84500000000003</v>
      </c>
      <c r="H1272" s="115">
        <f t="shared" si="38"/>
        <v>1.0068371472522089</v>
      </c>
      <c r="I1272" s="115">
        <f t="shared" si="39"/>
        <v>293.44900000000001</v>
      </c>
    </row>
    <row r="1273" spans="1:9" hidden="1">
      <c r="A1273" s="115" t="s">
        <v>4646</v>
      </c>
      <c r="B1273" s="115" t="s">
        <v>4647</v>
      </c>
      <c r="C1273" s="115" t="s">
        <v>2010</v>
      </c>
      <c r="D1273" s="115" t="s">
        <v>1242</v>
      </c>
      <c r="E1273" s="115">
        <v>316.28489999999999</v>
      </c>
      <c r="F1273" s="674">
        <v>293.83600000000001</v>
      </c>
      <c r="G1273" s="674">
        <v>295.84500000000003</v>
      </c>
      <c r="H1273" s="115">
        <f t="shared" si="38"/>
        <v>1.0068371472522089</v>
      </c>
      <c r="I1273" s="115">
        <f t="shared" si="39"/>
        <v>318.44740000000002</v>
      </c>
    </row>
    <row r="1274" spans="1:9" hidden="1">
      <c r="A1274" s="115" t="s">
        <v>4648</v>
      </c>
      <c r="B1274" s="115" t="s">
        <v>4649</v>
      </c>
      <c r="C1274" s="115" t="s">
        <v>2013</v>
      </c>
      <c r="D1274" s="115" t="s">
        <v>1242</v>
      </c>
      <c r="E1274" s="115">
        <v>355.77179999999998</v>
      </c>
      <c r="F1274" s="674">
        <v>293.83600000000001</v>
      </c>
      <c r="G1274" s="674">
        <v>295.84500000000003</v>
      </c>
      <c r="H1274" s="115">
        <f t="shared" si="38"/>
        <v>1.0068371472522089</v>
      </c>
      <c r="I1274" s="115">
        <f t="shared" si="39"/>
        <v>358.20429999999999</v>
      </c>
    </row>
    <row r="1275" spans="1:9" hidden="1">
      <c r="A1275" s="115" t="s">
        <v>4650</v>
      </c>
      <c r="B1275" s="115" t="s">
        <v>4651</v>
      </c>
      <c r="C1275" s="115" t="s">
        <v>2016</v>
      </c>
      <c r="D1275" s="115" t="s">
        <v>1242</v>
      </c>
      <c r="E1275" s="115">
        <v>395.24189999999999</v>
      </c>
      <c r="F1275" s="674">
        <v>293.83600000000001</v>
      </c>
      <c r="G1275" s="674">
        <v>295.84500000000003</v>
      </c>
      <c r="H1275" s="115">
        <f t="shared" si="38"/>
        <v>1.0068371472522089</v>
      </c>
      <c r="I1275" s="115">
        <f t="shared" si="39"/>
        <v>397.94420000000002</v>
      </c>
    </row>
    <row r="1276" spans="1:9" hidden="1">
      <c r="A1276" s="115" t="s">
        <v>4652</v>
      </c>
      <c r="B1276" s="115" t="s">
        <v>4653</v>
      </c>
      <c r="C1276" s="115" t="s">
        <v>2019</v>
      </c>
      <c r="D1276" s="115" t="s">
        <v>1242</v>
      </c>
      <c r="E1276" s="115">
        <v>521.94979999999998</v>
      </c>
      <c r="F1276" s="674">
        <v>293.83600000000001</v>
      </c>
      <c r="G1276" s="674">
        <v>295.84500000000003</v>
      </c>
      <c r="H1276" s="115">
        <f t="shared" si="38"/>
        <v>1.0068371472522089</v>
      </c>
      <c r="I1276" s="115">
        <f t="shared" si="39"/>
        <v>525.51840000000004</v>
      </c>
    </row>
    <row r="1277" spans="1:9" hidden="1">
      <c r="A1277" s="115" t="s">
        <v>4654</v>
      </c>
      <c r="B1277" s="115" t="s">
        <v>4655</v>
      </c>
      <c r="C1277" s="115" t="s">
        <v>2022</v>
      </c>
      <c r="D1277" s="115" t="s">
        <v>1242</v>
      </c>
      <c r="E1277" s="115">
        <v>478.89210000000003</v>
      </c>
      <c r="F1277" s="674">
        <v>293.83600000000001</v>
      </c>
      <c r="G1277" s="674">
        <v>295.84500000000003</v>
      </c>
      <c r="H1277" s="115">
        <f t="shared" si="38"/>
        <v>1.0068371472522089</v>
      </c>
      <c r="I1277" s="115">
        <f t="shared" si="39"/>
        <v>482.16640000000001</v>
      </c>
    </row>
    <row r="1278" spans="1:9" hidden="1">
      <c r="A1278" s="115" t="s">
        <v>4656</v>
      </c>
      <c r="B1278" s="115" t="s">
        <v>4657</v>
      </c>
      <c r="C1278" s="115" t="s">
        <v>2025</v>
      </c>
      <c r="D1278" s="115" t="s">
        <v>1242</v>
      </c>
      <c r="E1278" s="115">
        <v>523.85640000000001</v>
      </c>
      <c r="F1278" s="674">
        <v>293.83600000000001</v>
      </c>
      <c r="G1278" s="674">
        <v>295.84500000000003</v>
      </c>
      <c r="H1278" s="115">
        <f t="shared" si="38"/>
        <v>1.0068371472522089</v>
      </c>
      <c r="I1278" s="115">
        <f t="shared" si="39"/>
        <v>527.43809999999996</v>
      </c>
    </row>
    <row r="1279" spans="1:9" hidden="1">
      <c r="A1279" s="115" t="s">
        <v>4658</v>
      </c>
      <c r="B1279" s="115" t="s">
        <v>4659</v>
      </c>
      <c r="C1279" s="115" t="s">
        <v>2028</v>
      </c>
      <c r="D1279" s="115" t="s">
        <v>1242</v>
      </c>
      <c r="E1279" s="115">
        <v>586.95389999999998</v>
      </c>
      <c r="F1279" s="674">
        <v>293.83600000000001</v>
      </c>
      <c r="G1279" s="674">
        <v>295.84500000000003</v>
      </c>
      <c r="H1279" s="115">
        <f t="shared" si="38"/>
        <v>1.0068371472522089</v>
      </c>
      <c r="I1279" s="115">
        <f t="shared" si="39"/>
        <v>590.96699999999998</v>
      </c>
    </row>
    <row r="1280" spans="1:9" hidden="1">
      <c r="A1280" s="115" t="s">
        <v>4660</v>
      </c>
      <c r="B1280" s="115" t="s">
        <v>4661</v>
      </c>
      <c r="C1280" s="115" t="s">
        <v>2031</v>
      </c>
      <c r="D1280" s="115" t="s">
        <v>1242</v>
      </c>
      <c r="E1280" s="115">
        <v>662.78359999999998</v>
      </c>
      <c r="F1280" s="674">
        <v>293.83600000000001</v>
      </c>
      <c r="G1280" s="674">
        <v>295.84500000000003</v>
      </c>
      <c r="H1280" s="115">
        <f t="shared" si="38"/>
        <v>1.0068371472522089</v>
      </c>
      <c r="I1280" s="115">
        <f t="shared" si="39"/>
        <v>667.31510000000003</v>
      </c>
    </row>
    <row r="1281" spans="1:9" hidden="1">
      <c r="A1281" s="115" t="s">
        <v>4662</v>
      </c>
      <c r="B1281" s="115" t="s">
        <v>4663</v>
      </c>
      <c r="C1281" s="115" t="s">
        <v>2034</v>
      </c>
      <c r="D1281" s="115" t="s">
        <v>1242</v>
      </c>
      <c r="E1281" s="115">
        <v>959.99080000000004</v>
      </c>
      <c r="F1281" s="674">
        <v>293.83600000000001</v>
      </c>
      <c r="G1281" s="674">
        <v>295.84500000000003</v>
      </c>
      <c r="H1281" s="115">
        <f t="shared" si="38"/>
        <v>1.0068371472522089</v>
      </c>
      <c r="I1281" s="115">
        <f t="shared" si="39"/>
        <v>966.55439999999999</v>
      </c>
    </row>
    <row r="1282" spans="1:9" hidden="1">
      <c r="A1282" s="115" t="s">
        <v>4664</v>
      </c>
      <c r="B1282" s="115" t="s">
        <v>4665</v>
      </c>
      <c r="C1282" s="115" t="s">
        <v>2037</v>
      </c>
      <c r="D1282" s="115" t="s">
        <v>2038</v>
      </c>
      <c r="E1282" s="115">
        <v>9.0124999999999993</v>
      </c>
      <c r="F1282" s="674">
        <v>293.83600000000001</v>
      </c>
      <c r="G1282" s="674">
        <v>295.84500000000003</v>
      </c>
      <c r="H1282" s="115">
        <f t="shared" si="38"/>
        <v>1.0068371472522089</v>
      </c>
      <c r="I1282" s="115">
        <f t="shared" si="39"/>
        <v>9.0740999999999996</v>
      </c>
    </row>
    <row r="1283" spans="1:9" hidden="1">
      <c r="A1283" s="115" t="s">
        <v>4666</v>
      </c>
      <c r="B1283" s="115" t="s">
        <v>4667</v>
      </c>
      <c r="C1283" s="115" t="s">
        <v>2041</v>
      </c>
      <c r="D1283" s="115" t="s">
        <v>2038</v>
      </c>
      <c r="E1283" s="115">
        <v>12.339499999999999</v>
      </c>
      <c r="F1283" s="674">
        <v>293.83600000000001</v>
      </c>
      <c r="G1283" s="674">
        <v>295.84500000000003</v>
      </c>
      <c r="H1283" s="115">
        <f t="shared" si="38"/>
        <v>1.0068371472522089</v>
      </c>
      <c r="I1283" s="115">
        <f t="shared" si="39"/>
        <v>12.4239</v>
      </c>
    </row>
    <row r="1284" spans="1:9" hidden="1">
      <c r="A1284" s="115" t="s">
        <v>4668</v>
      </c>
      <c r="B1284" s="115" t="s">
        <v>4669</v>
      </c>
      <c r="C1284" s="115" t="s">
        <v>2044</v>
      </c>
      <c r="D1284" s="115" t="s">
        <v>2038</v>
      </c>
      <c r="E1284" s="115">
        <v>18.024999999999999</v>
      </c>
      <c r="F1284" s="674">
        <v>293.83600000000001</v>
      </c>
      <c r="G1284" s="674">
        <v>295.84500000000003</v>
      </c>
      <c r="H1284" s="115">
        <f t="shared" si="38"/>
        <v>1.0068371472522089</v>
      </c>
      <c r="I1284" s="115">
        <f t="shared" si="39"/>
        <v>18.148199999999999</v>
      </c>
    </row>
    <row r="1285" spans="1:9" hidden="1">
      <c r="A1285" s="115" t="s">
        <v>4670</v>
      </c>
      <c r="B1285" s="115" t="s">
        <v>4671</v>
      </c>
      <c r="C1285" s="115" t="s">
        <v>2047</v>
      </c>
      <c r="D1285" s="115" t="s">
        <v>2038</v>
      </c>
      <c r="E1285" s="115">
        <v>1.0814999999999999</v>
      </c>
      <c r="F1285" s="674">
        <v>293.83600000000001</v>
      </c>
      <c r="G1285" s="674">
        <v>295.84500000000003</v>
      </c>
      <c r="H1285" s="115">
        <f t="shared" ref="H1285:H1348" si="40">G1285/F1285</f>
        <v>1.0068371472522089</v>
      </c>
      <c r="I1285" s="115">
        <f t="shared" ref="I1285:I1348" si="41">ROUND(H1285*E1285,4)</f>
        <v>1.0889</v>
      </c>
    </row>
    <row r="1286" spans="1:9" hidden="1">
      <c r="A1286" s="115" t="s">
        <v>4672</v>
      </c>
      <c r="B1286" s="115" t="s">
        <v>4673</v>
      </c>
      <c r="C1286" s="115" t="s">
        <v>2050</v>
      </c>
      <c r="D1286" s="115" t="s">
        <v>2038</v>
      </c>
      <c r="E1286" s="115">
        <v>0.30640000000000001</v>
      </c>
      <c r="F1286" s="674">
        <v>293.83600000000001</v>
      </c>
      <c r="G1286" s="674">
        <v>295.84500000000003</v>
      </c>
      <c r="H1286" s="115">
        <f t="shared" si="40"/>
        <v>1.0068371472522089</v>
      </c>
      <c r="I1286" s="115">
        <f t="shared" si="41"/>
        <v>0.3085</v>
      </c>
    </row>
    <row r="1287" spans="1:9" hidden="1">
      <c r="A1287" s="115" t="s">
        <v>4674</v>
      </c>
      <c r="B1287" s="115" t="s">
        <v>4675</v>
      </c>
      <c r="C1287" s="115" t="s">
        <v>2053</v>
      </c>
      <c r="D1287" s="115" t="s">
        <v>2038</v>
      </c>
      <c r="E1287" s="115">
        <v>2.1629999999999998</v>
      </c>
      <c r="F1287" s="674">
        <v>293.83600000000001</v>
      </c>
      <c r="G1287" s="674">
        <v>295.84500000000003</v>
      </c>
      <c r="H1287" s="115">
        <f t="shared" si="40"/>
        <v>1.0068371472522089</v>
      </c>
      <c r="I1287" s="115">
        <f t="shared" si="41"/>
        <v>2.1778</v>
      </c>
    </row>
    <row r="1288" spans="1:9" hidden="1">
      <c r="A1288" s="115" t="s">
        <v>4676</v>
      </c>
      <c r="B1288" s="115" t="s">
        <v>4677</v>
      </c>
      <c r="C1288" s="115" t="s">
        <v>2056</v>
      </c>
      <c r="D1288" s="115" t="s">
        <v>1138</v>
      </c>
      <c r="E1288" s="115">
        <v>223.51</v>
      </c>
      <c r="F1288" s="674">
        <v>293.83600000000001</v>
      </c>
      <c r="G1288" s="674">
        <v>295.84500000000003</v>
      </c>
      <c r="H1288" s="115">
        <f t="shared" si="40"/>
        <v>1.0068371472522089</v>
      </c>
      <c r="I1288" s="115">
        <f t="shared" si="41"/>
        <v>225.03819999999999</v>
      </c>
    </row>
    <row r="1289" spans="1:9" hidden="1">
      <c r="A1289" s="115" t="s">
        <v>4678</v>
      </c>
      <c r="B1289" s="115" t="s">
        <v>4679</v>
      </c>
      <c r="C1289" s="115" t="s">
        <v>2059</v>
      </c>
      <c r="D1289" s="115" t="s">
        <v>1242</v>
      </c>
      <c r="E1289" s="115">
        <v>2.5956000000000001</v>
      </c>
      <c r="F1289" s="674">
        <v>293.83600000000001</v>
      </c>
      <c r="G1289" s="674">
        <v>295.84500000000003</v>
      </c>
      <c r="H1289" s="115">
        <f t="shared" si="40"/>
        <v>1.0068371472522089</v>
      </c>
      <c r="I1289" s="115">
        <f t="shared" si="41"/>
        <v>2.6133000000000002</v>
      </c>
    </row>
    <row r="1290" spans="1:9" hidden="1">
      <c r="A1290" s="115" t="s">
        <v>4680</v>
      </c>
      <c r="B1290" s="115" t="s">
        <v>4681</v>
      </c>
      <c r="C1290" s="115" t="s">
        <v>2062</v>
      </c>
      <c r="D1290" s="115" t="s">
        <v>1453</v>
      </c>
      <c r="E1290" s="115">
        <v>45.963799999999999</v>
      </c>
      <c r="F1290" s="674">
        <v>293.83600000000001</v>
      </c>
      <c r="G1290" s="674">
        <v>295.84500000000003</v>
      </c>
      <c r="H1290" s="115">
        <f t="shared" si="40"/>
        <v>1.0068371472522089</v>
      </c>
      <c r="I1290" s="115">
        <f t="shared" si="41"/>
        <v>46.278100000000002</v>
      </c>
    </row>
    <row r="1291" spans="1:9" hidden="1">
      <c r="A1291" s="115" t="s">
        <v>4682</v>
      </c>
      <c r="B1291" s="115" t="s">
        <v>4683</v>
      </c>
      <c r="C1291" s="115" t="s">
        <v>2065</v>
      </c>
      <c r="D1291" s="115" t="s">
        <v>1453</v>
      </c>
      <c r="E1291" s="115">
        <v>66.692499999999995</v>
      </c>
      <c r="F1291" s="674">
        <v>293.83600000000001</v>
      </c>
      <c r="G1291" s="674">
        <v>295.84500000000003</v>
      </c>
      <c r="H1291" s="115">
        <f t="shared" si="40"/>
        <v>1.0068371472522089</v>
      </c>
      <c r="I1291" s="115">
        <f t="shared" si="41"/>
        <v>67.148499999999999</v>
      </c>
    </row>
    <row r="1292" spans="1:9" hidden="1">
      <c r="A1292" s="115" t="s">
        <v>4684</v>
      </c>
      <c r="B1292" s="115" t="s">
        <v>4685</v>
      </c>
      <c r="C1292" s="115" t="s">
        <v>2068</v>
      </c>
      <c r="D1292" s="115" t="s">
        <v>1453</v>
      </c>
      <c r="E1292" s="115">
        <v>90.125</v>
      </c>
      <c r="F1292" s="674">
        <v>293.83600000000001</v>
      </c>
      <c r="G1292" s="674">
        <v>295.84500000000003</v>
      </c>
      <c r="H1292" s="115">
        <f t="shared" si="40"/>
        <v>1.0068371472522089</v>
      </c>
      <c r="I1292" s="115">
        <f t="shared" si="41"/>
        <v>90.741200000000006</v>
      </c>
    </row>
    <row r="1293" spans="1:9" hidden="1">
      <c r="A1293" s="115" t="s">
        <v>4686</v>
      </c>
      <c r="B1293" s="115" t="s">
        <v>4687</v>
      </c>
      <c r="C1293" s="115" t="s">
        <v>2071</v>
      </c>
      <c r="D1293" s="115" t="s">
        <v>1138</v>
      </c>
      <c r="E1293" s="115">
        <v>59.061999999999998</v>
      </c>
      <c r="F1293" s="674">
        <v>293.83600000000001</v>
      </c>
      <c r="G1293" s="674">
        <v>295.84500000000003</v>
      </c>
      <c r="H1293" s="115">
        <f t="shared" si="40"/>
        <v>1.0068371472522089</v>
      </c>
      <c r="I1293" s="115">
        <f t="shared" si="41"/>
        <v>59.465800000000002</v>
      </c>
    </row>
    <row r="1294" spans="1:9" hidden="1">
      <c r="A1294" s="115" t="s">
        <v>4688</v>
      </c>
      <c r="B1294" s="115" t="s">
        <v>4689</v>
      </c>
      <c r="C1294" s="115" t="s">
        <v>2074</v>
      </c>
      <c r="D1294" s="115" t="s">
        <v>1138</v>
      </c>
      <c r="E1294" s="115">
        <v>105.6447</v>
      </c>
      <c r="F1294" s="674">
        <v>293.83600000000001</v>
      </c>
      <c r="G1294" s="674">
        <v>295.84500000000003</v>
      </c>
      <c r="H1294" s="115">
        <f t="shared" si="40"/>
        <v>1.0068371472522089</v>
      </c>
      <c r="I1294" s="115">
        <f t="shared" si="41"/>
        <v>106.367</v>
      </c>
    </row>
    <row r="1295" spans="1:9" hidden="1">
      <c r="A1295" s="115" t="s">
        <v>4690</v>
      </c>
      <c r="B1295" s="115" t="s">
        <v>4691</v>
      </c>
      <c r="C1295" s="115" t="s">
        <v>2077</v>
      </c>
      <c r="D1295" s="115" t="s">
        <v>1138</v>
      </c>
      <c r="E1295" s="115">
        <v>176.8784</v>
      </c>
      <c r="F1295" s="674">
        <v>293.83600000000001</v>
      </c>
      <c r="G1295" s="674">
        <v>295.84500000000003</v>
      </c>
      <c r="H1295" s="115">
        <f t="shared" si="40"/>
        <v>1.0068371472522089</v>
      </c>
      <c r="I1295" s="115">
        <f t="shared" si="41"/>
        <v>178.08770000000001</v>
      </c>
    </row>
    <row r="1296" spans="1:9" hidden="1">
      <c r="A1296" s="115" t="s">
        <v>4692</v>
      </c>
      <c r="B1296" s="115" t="s">
        <v>4693</v>
      </c>
      <c r="C1296" s="115" t="s">
        <v>2080</v>
      </c>
      <c r="D1296" s="115" t="s">
        <v>2038</v>
      </c>
      <c r="E1296" s="115">
        <v>0.47860000000000003</v>
      </c>
      <c r="F1296" s="674">
        <v>293.83600000000001</v>
      </c>
      <c r="G1296" s="674">
        <v>295.84500000000003</v>
      </c>
      <c r="H1296" s="115">
        <f t="shared" si="40"/>
        <v>1.0068371472522089</v>
      </c>
      <c r="I1296" s="115">
        <f t="shared" si="41"/>
        <v>0.4819</v>
      </c>
    </row>
    <row r="1297" spans="1:9" hidden="1">
      <c r="A1297" s="115" t="s">
        <v>4694</v>
      </c>
      <c r="B1297" s="115" t="s">
        <v>4695</v>
      </c>
      <c r="C1297" s="115" t="s">
        <v>2083</v>
      </c>
      <c r="D1297" s="115" t="s">
        <v>1138</v>
      </c>
      <c r="E1297" s="115">
        <v>5564.4144999999999</v>
      </c>
      <c r="F1297" s="674">
        <v>293.83600000000001</v>
      </c>
      <c r="G1297" s="674">
        <v>295.84500000000003</v>
      </c>
      <c r="H1297" s="115">
        <f t="shared" si="40"/>
        <v>1.0068371472522089</v>
      </c>
      <c r="I1297" s="115">
        <f t="shared" si="41"/>
        <v>5602.4592000000002</v>
      </c>
    </row>
    <row r="1298" spans="1:9" hidden="1">
      <c r="A1298" s="115" t="s">
        <v>4696</v>
      </c>
      <c r="B1298" s="115" t="s">
        <v>4697</v>
      </c>
      <c r="C1298" s="115" t="s">
        <v>2086</v>
      </c>
      <c r="D1298" s="115" t="s">
        <v>1138</v>
      </c>
      <c r="E1298" s="115">
        <v>324.36329999999998</v>
      </c>
      <c r="F1298" s="674">
        <v>293.83600000000001</v>
      </c>
      <c r="G1298" s="674">
        <v>295.84500000000003</v>
      </c>
      <c r="H1298" s="115">
        <f t="shared" si="40"/>
        <v>1.0068371472522089</v>
      </c>
      <c r="I1298" s="115">
        <f t="shared" si="41"/>
        <v>326.58100000000002</v>
      </c>
    </row>
    <row r="1299" spans="1:9" hidden="1">
      <c r="A1299" s="115" t="s">
        <v>4698</v>
      </c>
      <c r="B1299" s="115" t="s">
        <v>4699</v>
      </c>
      <c r="C1299" s="115" t="s">
        <v>2089</v>
      </c>
      <c r="D1299" s="115" t="s">
        <v>2090</v>
      </c>
      <c r="E1299" s="115">
        <v>426.01319999999998</v>
      </c>
      <c r="F1299" s="674">
        <v>293.83600000000001</v>
      </c>
      <c r="G1299" s="674">
        <v>295.84500000000003</v>
      </c>
      <c r="H1299" s="115">
        <f t="shared" si="40"/>
        <v>1.0068371472522089</v>
      </c>
      <c r="I1299" s="115">
        <f t="shared" si="41"/>
        <v>428.92590000000001</v>
      </c>
    </row>
    <row r="1300" spans="1:9" hidden="1">
      <c r="A1300" s="115" t="s">
        <v>4700</v>
      </c>
      <c r="B1300" s="115" t="s">
        <v>4701</v>
      </c>
      <c r="C1300" s="115" t="s">
        <v>2093</v>
      </c>
      <c r="D1300" s="115" t="s">
        <v>2094</v>
      </c>
      <c r="E1300" s="115">
        <v>9.4399999999999998E-2</v>
      </c>
      <c r="F1300" s="674">
        <v>293.83600000000001</v>
      </c>
      <c r="G1300" s="674">
        <v>295.84500000000003</v>
      </c>
      <c r="H1300" s="115">
        <f t="shared" si="40"/>
        <v>1.0068371472522089</v>
      </c>
      <c r="I1300" s="115">
        <f t="shared" si="41"/>
        <v>9.5000000000000001E-2</v>
      </c>
    </row>
    <row r="1301" spans="1:9" hidden="1">
      <c r="A1301" s="115" t="s">
        <v>4702</v>
      </c>
      <c r="B1301" s="115" t="s">
        <v>4703</v>
      </c>
      <c r="C1301" s="115" t="s">
        <v>2097</v>
      </c>
      <c r="D1301" s="115" t="s">
        <v>1138</v>
      </c>
      <c r="E1301" s="115">
        <v>7498.3872000000001</v>
      </c>
      <c r="F1301" s="674">
        <v>293.83600000000001</v>
      </c>
      <c r="G1301" s="674">
        <v>295.84500000000003</v>
      </c>
      <c r="H1301" s="115">
        <f t="shared" si="40"/>
        <v>1.0068371472522089</v>
      </c>
      <c r="I1301" s="115">
        <f t="shared" si="41"/>
        <v>7549.6548000000003</v>
      </c>
    </row>
    <row r="1302" spans="1:9" hidden="1">
      <c r="A1302" s="115" t="s">
        <v>4704</v>
      </c>
      <c r="B1302" s="115" t="s">
        <v>4705</v>
      </c>
      <c r="C1302" s="115" t="s">
        <v>2100</v>
      </c>
      <c r="D1302" s="115" t="s">
        <v>1138</v>
      </c>
      <c r="E1302" s="115">
        <v>7746.9727000000003</v>
      </c>
      <c r="F1302" s="674">
        <v>293.83600000000001</v>
      </c>
      <c r="G1302" s="674">
        <v>295.84500000000003</v>
      </c>
      <c r="H1302" s="115">
        <f t="shared" si="40"/>
        <v>1.0068371472522089</v>
      </c>
      <c r="I1302" s="115">
        <f t="shared" si="41"/>
        <v>7799.9399000000003</v>
      </c>
    </row>
    <row r="1303" spans="1:9" hidden="1">
      <c r="A1303" s="115" t="s">
        <v>4706</v>
      </c>
      <c r="B1303" s="115" t="s">
        <v>4707</v>
      </c>
      <c r="C1303" s="115" t="s">
        <v>2103</v>
      </c>
      <c r="D1303" s="115" t="s">
        <v>1138</v>
      </c>
      <c r="E1303" s="115">
        <v>8244.1437000000005</v>
      </c>
      <c r="F1303" s="674">
        <v>293.83600000000001</v>
      </c>
      <c r="G1303" s="674">
        <v>295.84500000000003</v>
      </c>
      <c r="H1303" s="115">
        <f t="shared" si="40"/>
        <v>1.0068371472522089</v>
      </c>
      <c r="I1303" s="115">
        <f t="shared" si="41"/>
        <v>8300.5100999999995</v>
      </c>
    </row>
    <row r="1304" spans="1:9" hidden="1">
      <c r="A1304" s="115" t="s">
        <v>4708</v>
      </c>
      <c r="B1304" s="115" t="s">
        <v>4709</v>
      </c>
      <c r="C1304" s="115" t="s">
        <v>2106</v>
      </c>
      <c r="D1304" s="115" t="s">
        <v>1138</v>
      </c>
      <c r="E1304" s="115">
        <v>12030.933000000001</v>
      </c>
      <c r="F1304" s="674">
        <v>293.83600000000001</v>
      </c>
      <c r="G1304" s="674">
        <v>295.84500000000003</v>
      </c>
      <c r="H1304" s="115">
        <f t="shared" si="40"/>
        <v>1.0068371472522089</v>
      </c>
      <c r="I1304" s="115">
        <f t="shared" si="41"/>
        <v>12113.1903</v>
      </c>
    </row>
    <row r="1305" spans="1:9" hidden="1">
      <c r="A1305" s="115" t="s">
        <v>4710</v>
      </c>
      <c r="B1305" s="115" t="s">
        <v>4711</v>
      </c>
      <c r="C1305" s="115" t="s">
        <v>2109</v>
      </c>
      <c r="D1305" s="115" t="s">
        <v>1138</v>
      </c>
      <c r="E1305" s="115">
        <v>12279.5185</v>
      </c>
      <c r="F1305" s="674">
        <v>293.83600000000001</v>
      </c>
      <c r="G1305" s="674">
        <v>295.84500000000003</v>
      </c>
      <c r="H1305" s="115">
        <f t="shared" si="40"/>
        <v>1.0068371472522089</v>
      </c>
      <c r="I1305" s="115">
        <f t="shared" si="41"/>
        <v>12363.475399999999</v>
      </c>
    </row>
    <row r="1306" spans="1:9" hidden="1">
      <c r="A1306" s="115" t="s">
        <v>4712</v>
      </c>
      <c r="B1306" s="115" t="s">
        <v>4713</v>
      </c>
      <c r="C1306" s="115" t="s">
        <v>2112</v>
      </c>
      <c r="D1306" s="115" t="s">
        <v>1138</v>
      </c>
      <c r="E1306" s="115">
        <v>12776.6895</v>
      </c>
      <c r="F1306" s="674">
        <v>293.83600000000001</v>
      </c>
      <c r="G1306" s="674">
        <v>295.84500000000003</v>
      </c>
      <c r="H1306" s="115">
        <f t="shared" si="40"/>
        <v>1.0068371472522089</v>
      </c>
      <c r="I1306" s="115">
        <f t="shared" si="41"/>
        <v>12864.045599999999</v>
      </c>
    </row>
    <row r="1307" spans="1:9" hidden="1">
      <c r="A1307" s="115" t="s">
        <v>4714</v>
      </c>
      <c r="B1307" s="115" t="s">
        <v>4715</v>
      </c>
      <c r="C1307" s="115" t="s">
        <v>2115</v>
      </c>
      <c r="D1307" s="115" t="s">
        <v>2116</v>
      </c>
      <c r="E1307" s="115">
        <v>19014.493699999999</v>
      </c>
      <c r="F1307" s="674">
        <v>293.83600000000001</v>
      </c>
      <c r="G1307" s="674">
        <v>295.84500000000003</v>
      </c>
      <c r="H1307" s="115">
        <f t="shared" si="40"/>
        <v>1.0068371472522089</v>
      </c>
      <c r="I1307" s="115">
        <f t="shared" si="41"/>
        <v>19144.498599999999</v>
      </c>
    </row>
    <row r="1308" spans="1:9" hidden="1">
      <c r="A1308" s="115" t="s">
        <v>4716</v>
      </c>
      <c r="B1308" s="115" t="s">
        <v>4717</v>
      </c>
      <c r="C1308" s="115" t="s">
        <v>2119</v>
      </c>
      <c r="D1308" s="115" t="s">
        <v>2116</v>
      </c>
      <c r="E1308" s="115">
        <v>14546.6137</v>
      </c>
      <c r="F1308" s="674">
        <v>293.83600000000001</v>
      </c>
      <c r="G1308" s="674">
        <v>295.84500000000003</v>
      </c>
      <c r="H1308" s="115">
        <f t="shared" si="40"/>
        <v>1.0068371472522089</v>
      </c>
      <c r="I1308" s="115">
        <f t="shared" si="41"/>
        <v>14646.071</v>
      </c>
    </row>
    <row r="1309" spans="1:9" hidden="1">
      <c r="A1309" s="115" t="s">
        <v>4718</v>
      </c>
      <c r="B1309" s="115" t="s">
        <v>4719</v>
      </c>
      <c r="C1309" s="115" t="s">
        <v>2122</v>
      </c>
      <c r="D1309" s="115" t="s">
        <v>2116</v>
      </c>
      <c r="E1309" s="115">
        <v>12364.6222</v>
      </c>
      <c r="F1309" s="674">
        <v>293.83600000000001</v>
      </c>
      <c r="G1309" s="674">
        <v>295.84500000000003</v>
      </c>
      <c r="H1309" s="115">
        <f t="shared" si="40"/>
        <v>1.0068371472522089</v>
      </c>
      <c r="I1309" s="115">
        <f t="shared" si="41"/>
        <v>12449.160900000001</v>
      </c>
    </row>
    <row r="1310" spans="1:9" hidden="1">
      <c r="A1310" s="115" t="s">
        <v>4720</v>
      </c>
      <c r="B1310" s="115" t="s">
        <v>4721</v>
      </c>
      <c r="C1310" s="115" t="s">
        <v>2125</v>
      </c>
      <c r="D1310" s="115" t="s">
        <v>2116</v>
      </c>
      <c r="E1310" s="115">
        <v>11429.481599999999</v>
      </c>
      <c r="F1310" s="674">
        <v>293.83600000000001</v>
      </c>
      <c r="G1310" s="674">
        <v>295.84500000000003</v>
      </c>
      <c r="H1310" s="115">
        <f t="shared" si="40"/>
        <v>1.0068371472522089</v>
      </c>
      <c r="I1310" s="115">
        <f t="shared" si="41"/>
        <v>11507.6266</v>
      </c>
    </row>
    <row r="1311" spans="1:9" hidden="1">
      <c r="A1311" s="115" t="s">
        <v>4722</v>
      </c>
      <c r="B1311" s="115" t="s">
        <v>4723</v>
      </c>
      <c r="C1311" s="115" t="s">
        <v>2128</v>
      </c>
      <c r="D1311" s="115" t="s">
        <v>2116</v>
      </c>
      <c r="E1311" s="115">
        <v>8727.9629999999997</v>
      </c>
      <c r="F1311" s="674">
        <v>293.83600000000001</v>
      </c>
      <c r="G1311" s="674">
        <v>295.84500000000003</v>
      </c>
      <c r="H1311" s="115">
        <f t="shared" si="40"/>
        <v>1.0068371472522089</v>
      </c>
      <c r="I1311" s="115">
        <f t="shared" si="41"/>
        <v>8787.6373999999996</v>
      </c>
    </row>
    <row r="1312" spans="1:9" hidden="1">
      <c r="A1312" s="115" t="s">
        <v>4724</v>
      </c>
      <c r="B1312" s="115" t="s">
        <v>4725</v>
      </c>
      <c r="C1312" s="115" t="s">
        <v>2131</v>
      </c>
      <c r="D1312" s="115" t="s">
        <v>2116</v>
      </c>
      <c r="E1312" s="115">
        <v>7429.1727000000001</v>
      </c>
      <c r="F1312" s="674">
        <v>293.83600000000001</v>
      </c>
      <c r="G1312" s="674">
        <v>295.84500000000003</v>
      </c>
      <c r="H1312" s="115">
        <f t="shared" si="40"/>
        <v>1.0068371472522089</v>
      </c>
      <c r="I1312" s="115">
        <f t="shared" si="41"/>
        <v>7479.9669999999996</v>
      </c>
    </row>
    <row r="1313" spans="1:9" hidden="1">
      <c r="A1313" s="115" t="s">
        <v>4726</v>
      </c>
      <c r="B1313" s="115" t="s">
        <v>4727</v>
      </c>
      <c r="C1313" s="115" t="s">
        <v>2134</v>
      </c>
      <c r="D1313" s="115" t="s">
        <v>2116</v>
      </c>
      <c r="E1313" s="115">
        <v>13299.7629</v>
      </c>
      <c r="F1313" s="674">
        <v>293.83600000000001</v>
      </c>
      <c r="G1313" s="674">
        <v>295.84500000000003</v>
      </c>
      <c r="H1313" s="115">
        <f t="shared" si="40"/>
        <v>1.0068371472522089</v>
      </c>
      <c r="I1313" s="115">
        <f t="shared" si="41"/>
        <v>13390.695299999999</v>
      </c>
    </row>
    <row r="1314" spans="1:9" hidden="1">
      <c r="A1314" s="115" t="s">
        <v>4728</v>
      </c>
      <c r="B1314" s="115" t="s">
        <v>4729</v>
      </c>
      <c r="C1314" s="115" t="s">
        <v>2137</v>
      </c>
      <c r="D1314" s="115" t="s">
        <v>2116</v>
      </c>
      <c r="E1314" s="115">
        <v>10182.6315</v>
      </c>
      <c r="F1314" s="674">
        <v>293.83600000000001</v>
      </c>
      <c r="G1314" s="674">
        <v>295.84500000000003</v>
      </c>
      <c r="H1314" s="115">
        <f t="shared" si="40"/>
        <v>1.0068371472522089</v>
      </c>
      <c r="I1314" s="115">
        <f t="shared" si="41"/>
        <v>10252.251700000001</v>
      </c>
    </row>
    <row r="1315" spans="1:9" hidden="1">
      <c r="A1315" s="115" t="s">
        <v>4730</v>
      </c>
      <c r="B1315" s="115" t="s">
        <v>4731</v>
      </c>
      <c r="C1315" s="115" t="s">
        <v>2140</v>
      </c>
      <c r="D1315" s="115" t="s">
        <v>2116</v>
      </c>
      <c r="E1315" s="115">
        <v>8676.0228000000006</v>
      </c>
      <c r="F1315" s="674">
        <v>293.83600000000001</v>
      </c>
      <c r="G1315" s="674">
        <v>295.84500000000003</v>
      </c>
      <c r="H1315" s="115">
        <f t="shared" si="40"/>
        <v>1.0068371472522089</v>
      </c>
      <c r="I1315" s="115">
        <f t="shared" si="41"/>
        <v>8735.3420000000006</v>
      </c>
    </row>
    <row r="1316" spans="1:9" hidden="1">
      <c r="A1316" s="115" t="s">
        <v>4732</v>
      </c>
      <c r="B1316" s="115" t="s">
        <v>4733</v>
      </c>
      <c r="C1316" s="115" t="s">
        <v>2143</v>
      </c>
      <c r="D1316" s="115" t="s">
        <v>2116</v>
      </c>
      <c r="E1316" s="115">
        <v>8000.6406999999999</v>
      </c>
      <c r="F1316" s="674">
        <v>293.83600000000001</v>
      </c>
      <c r="G1316" s="674">
        <v>295.84500000000003</v>
      </c>
      <c r="H1316" s="115">
        <f t="shared" si="40"/>
        <v>1.0068371472522089</v>
      </c>
      <c r="I1316" s="115">
        <f t="shared" si="41"/>
        <v>8055.3423000000003</v>
      </c>
    </row>
    <row r="1317" spans="1:9" hidden="1">
      <c r="A1317" s="115" t="s">
        <v>4734</v>
      </c>
      <c r="B1317" s="115" t="s">
        <v>4735</v>
      </c>
      <c r="C1317" s="115" t="s">
        <v>2146</v>
      </c>
      <c r="D1317" s="115" t="s">
        <v>2116</v>
      </c>
      <c r="E1317" s="115">
        <v>6130.3594999999996</v>
      </c>
      <c r="F1317" s="674">
        <v>293.83600000000001</v>
      </c>
      <c r="G1317" s="674">
        <v>295.84500000000003</v>
      </c>
      <c r="H1317" s="115">
        <f t="shared" si="40"/>
        <v>1.0068371472522089</v>
      </c>
      <c r="I1317" s="115">
        <f t="shared" si="41"/>
        <v>6172.2736999999997</v>
      </c>
    </row>
    <row r="1318" spans="1:9" hidden="1">
      <c r="A1318" s="115" t="s">
        <v>4736</v>
      </c>
      <c r="B1318" s="115" t="s">
        <v>4737</v>
      </c>
      <c r="C1318" s="115" t="s">
        <v>2149</v>
      </c>
      <c r="D1318" s="115" t="s">
        <v>2116</v>
      </c>
      <c r="E1318" s="115">
        <v>5195.2190000000001</v>
      </c>
      <c r="F1318" s="674">
        <v>293.83600000000001</v>
      </c>
      <c r="G1318" s="674">
        <v>295.84500000000003</v>
      </c>
      <c r="H1318" s="115">
        <f t="shared" si="40"/>
        <v>1.0068371472522089</v>
      </c>
      <c r="I1318" s="115">
        <f t="shared" si="41"/>
        <v>5230.7394999999997</v>
      </c>
    </row>
    <row r="1319" spans="1:9" hidden="1">
      <c r="A1319" s="115" t="s">
        <v>4738</v>
      </c>
      <c r="B1319" s="115" t="s">
        <v>4739</v>
      </c>
      <c r="C1319" s="115" t="s">
        <v>2152</v>
      </c>
      <c r="D1319" s="115" t="s">
        <v>1138</v>
      </c>
      <c r="E1319" s="115">
        <v>427.16849999999999</v>
      </c>
      <c r="F1319" s="674">
        <v>293.83600000000001</v>
      </c>
      <c r="G1319" s="674">
        <v>295.84500000000003</v>
      </c>
      <c r="H1319" s="115">
        <f t="shared" si="40"/>
        <v>1.0068371472522089</v>
      </c>
      <c r="I1319" s="115">
        <f t="shared" si="41"/>
        <v>430.08909999999997</v>
      </c>
    </row>
    <row r="1320" spans="1:9" hidden="1">
      <c r="A1320" s="115" t="s">
        <v>4740</v>
      </c>
      <c r="B1320" s="115" t="s">
        <v>4741</v>
      </c>
      <c r="C1320" s="115" t="s">
        <v>2155</v>
      </c>
      <c r="D1320" s="115" t="s">
        <v>1138</v>
      </c>
      <c r="E1320" s="115">
        <v>233.9742</v>
      </c>
      <c r="F1320" s="674">
        <v>293.83600000000001</v>
      </c>
      <c r="G1320" s="674">
        <v>295.84500000000003</v>
      </c>
      <c r="H1320" s="115">
        <f t="shared" si="40"/>
        <v>1.0068371472522089</v>
      </c>
      <c r="I1320" s="115">
        <f t="shared" si="41"/>
        <v>235.57390000000001</v>
      </c>
    </row>
    <row r="1321" spans="1:9" hidden="1">
      <c r="A1321" s="115" t="s">
        <v>4742</v>
      </c>
      <c r="B1321" s="115" t="s">
        <v>4743</v>
      </c>
      <c r="C1321" s="115" t="s">
        <v>2158</v>
      </c>
      <c r="D1321" s="115" t="s">
        <v>2159</v>
      </c>
      <c r="E1321" s="115">
        <v>2477.3676999999998</v>
      </c>
      <c r="F1321" s="674">
        <v>293.83600000000001</v>
      </c>
      <c r="G1321" s="674">
        <v>295.84500000000003</v>
      </c>
      <c r="H1321" s="115">
        <f t="shared" si="40"/>
        <v>1.0068371472522089</v>
      </c>
      <c r="I1321" s="115">
        <f t="shared" si="41"/>
        <v>2494.3058000000001</v>
      </c>
    </row>
    <row r="1322" spans="1:9" hidden="1">
      <c r="A1322" s="115" t="s">
        <v>4744</v>
      </c>
      <c r="B1322" s="115" t="s">
        <v>4745</v>
      </c>
      <c r="C1322" s="115" t="s">
        <v>2162</v>
      </c>
      <c r="D1322" s="115" t="s">
        <v>2159</v>
      </c>
      <c r="E1322" s="115">
        <v>1488.5024000000001</v>
      </c>
      <c r="F1322" s="674">
        <v>293.83600000000001</v>
      </c>
      <c r="G1322" s="674">
        <v>295.84500000000003</v>
      </c>
      <c r="H1322" s="115">
        <f t="shared" si="40"/>
        <v>1.0068371472522089</v>
      </c>
      <c r="I1322" s="115">
        <f t="shared" si="41"/>
        <v>1498.6795</v>
      </c>
    </row>
    <row r="1323" spans="1:9" hidden="1">
      <c r="A1323" s="115" t="s">
        <v>4746</v>
      </c>
      <c r="B1323" s="115" t="s">
        <v>4747</v>
      </c>
      <c r="C1323" s="115" t="s">
        <v>2165</v>
      </c>
      <c r="D1323" s="115" t="s">
        <v>2159</v>
      </c>
      <c r="E1323" s="115">
        <v>1738.3209999999999</v>
      </c>
      <c r="F1323" s="674">
        <v>293.83600000000001</v>
      </c>
      <c r="G1323" s="674">
        <v>295.84500000000003</v>
      </c>
      <c r="H1323" s="115">
        <f t="shared" si="40"/>
        <v>1.0068371472522089</v>
      </c>
      <c r="I1323" s="115">
        <f t="shared" si="41"/>
        <v>1750.2062000000001</v>
      </c>
    </row>
    <row r="1324" spans="1:9" hidden="1">
      <c r="A1324" s="115" t="s">
        <v>4748</v>
      </c>
      <c r="B1324" s="115" t="s">
        <v>4749</v>
      </c>
      <c r="C1324" s="115" t="s">
        <v>2168</v>
      </c>
      <c r="D1324" s="115" t="s">
        <v>2159</v>
      </c>
      <c r="E1324" s="115">
        <v>1040.9108000000001</v>
      </c>
      <c r="F1324" s="674">
        <v>293.83600000000001</v>
      </c>
      <c r="G1324" s="674">
        <v>295.84500000000003</v>
      </c>
      <c r="H1324" s="115">
        <f t="shared" si="40"/>
        <v>1.0068371472522089</v>
      </c>
      <c r="I1324" s="115">
        <f t="shared" si="41"/>
        <v>1048.0277000000001</v>
      </c>
    </row>
    <row r="1325" spans="1:9" hidden="1">
      <c r="A1325" s="115" t="s">
        <v>4750</v>
      </c>
      <c r="B1325" s="115" t="s">
        <v>4751</v>
      </c>
      <c r="C1325" s="115" t="s">
        <v>2171</v>
      </c>
      <c r="D1325" s="115" t="s">
        <v>2159</v>
      </c>
      <c r="E1325" s="115">
        <v>1981.8975</v>
      </c>
      <c r="F1325" s="674">
        <v>293.83600000000001</v>
      </c>
      <c r="G1325" s="674">
        <v>295.84500000000003</v>
      </c>
      <c r="H1325" s="115">
        <f t="shared" si="40"/>
        <v>1.0068371472522089</v>
      </c>
      <c r="I1325" s="115">
        <f t="shared" si="41"/>
        <v>1995.4480000000001</v>
      </c>
    </row>
    <row r="1326" spans="1:9" hidden="1">
      <c r="A1326" s="115" t="s">
        <v>4752</v>
      </c>
      <c r="B1326" s="115" t="s">
        <v>4753</v>
      </c>
      <c r="C1326" s="115" t="s">
        <v>2174</v>
      </c>
      <c r="D1326" s="115" t="s">
        <v>2159</v>
      </c>
      <c r="E1326" s="115">
        <v>1190.8053</v>
      </c>
      <c r="F1326" s="674">
        <v>293.83600000000001</v>
      </c>
      <c r="G1326" s="674">
        <v>295.84500000000003</v>
      </c>
      <c r="H1326" s="115">
        <f t="shared" si="40"/>
        <v>1.0068371472522089</v>
      </c>
      <c r="I1326" s="115">
        <f t="shared" si="41"/>
        <v>1198.9469999999999</v>
      </c>
    </row>
    <row r="1327" spans="1:9" hidden="1">
      <c r="A1327" s="115" t="s">
        <v>4754</v>
      </c>
      <c r="B1327" s="115" t="s">
        <v>4755</v>
      </c>
      <c r="C1327" s="115" t="s">
        <v>2177</v>
      </c>
      <c r="D1327" s="115" t="s">
        <v>2159</v>
      </c>
      <c r="E1327" s="115">
        <v>1390.6534999999999</v>
      </c>
      <c r="F1327" s="674">
        <v>293.83600000000001</v>
      </c>
      <c r="G1327" s="674">
        <v>295.84500000000003</v>
      </c>
      <c r="H1327" s="115">
        <f t="shared" si="40"/>
        <v>1.0068371472522089</v>
      </c>
      <c r="I1327" s="115">
        <f t="shared" si="41"/>
        <v>1400.1615999999999</v>
      </c>
    </row>
    <row r="1328" spans="1:9" hidden="1">
      <c r="A1328" s="115" t="s">
        <v>4756</v>
      </c>
      <c r="B1328" s="115" t="s">
        <v>4757</v>
      </c>
      <c r="C1328" s="115" t="s">
        <v>2180</v>
      </c>
      <c r="D1328" s="115" t="s">
        <v>2159</v>
      </c>
      <c r="E1328" s="115">
        <v>832.72860000000003</v>
      </c>
      <c r="F1328" s="674">
        <v>293.83600000000001</v>
      </c>
      <c r="G1328" s="674">
        <v>295.84500000000003</v>
      </c>
      <c r="H1328" s="115">
        <f t="shared" si="40"/>
        <v>1.0068371472522089</v>
      </c>
      <c r="I1328" s="115">
        <f t="shared" si="41"/>
        <v>838.4221</v>
      </c>
    </row>
    <row r="1329" spans="1:9" hidden="1">
      <c r="A1329" s="115" t="s">
        <v>4758</v>
      </c>
      <c r="B1329" s="115" t="s">
        <v>4759</v>
      </c>
      <c r="C1329" s="115" t="s">
        <v>2183</v>
      </c>
      <c r="D1329" s="115" t="s">
        <v>2159</v>
      </c>
      <c r="E1329" s="115">
        <v>1709.6175000000001</v>
      </c>
      <c r="F1329" s="674">
        <v>293.83600000000001</v>
      </c>
      <c r="G1329" s="674">
        <v>295.84500000000003</v>
      </c>
      <c r="H1329" s="115">
        <f t="shared" si="40"/>
        <v>1.0068371472522089</v>
      </c>
      <c r="I1329" s="115">
        <f t="shared" si="41"/>
        <v>1721.3063999999999</v>
      </c>
    </row>
    <row r="1330" spans="1:9" hidden="1">
      <c r="A1330" s="115" t="s">
        <v>4760</v>
      </c>
      <c r="B1330" s="115" t="s">
        <v>4761</v>
      </c>
      <c r="C1330" s="115" t="s">
        <v>2186</v>
      </c>
      <c r="D1330" s="115" t="s">
        <v>2159</v>
      </c>
      <c r="E1330" s="115">
        <v>1196.7321999999999</v>
      </c>
      <c r="F1330" s="674">
        <v>293.83600000000001</v>
      </c>
      <c r="G1330" s="674">
        <v>295.84500000000003</v>
      </c>
      <c r="H1330" s="115">
        <f t="shared" si="40"/>
        <v>1.0068371472522089</v>
      </c>
      <c r="I1330" s="115">
        <f t="shared" si="41"/>
        <v>1204.9143999999999</v>
      </c>
    </row>
    <row r="1331" spans="1:9" hidden="1">
      <c r="A1331" s="115" t="s">
        <v>4762</v>
      </c>
      <c r="B1331" s="115" t="s">
        <v>4763</v>
      </c>
      <c r="C1331" s="115" t="s">
        <v>2189</v>
      </c>
      <c r="D1331" s="115" t="s">
        <v>2159</v>
      </c>
      <c r="E1331" s="115">
        <v>854.80870000000004</v>
      </c>
      <c r="F1331" s="674">
        <v>293.83600000000001</v>
      </c>
      <c r="G1331" s="674">
        <v>295.84500000000003</v>
      </c>
      <c r="H1331" s="115">
        <f t="shared" si="40"/>
        <v>1.0068371472522089</v>
      </c>
      <c r="I1331" s="115">
        <f t="shared" si="41"/>
        <v>860.65319999999997</v>
      </c>
    </row>
    <row r="1332" spans="1:9" hidden="1">
      <c r="A1332" s="115" t="s">
        <v>4764</v>
      </c>
      <c r="B1332" s="115" t="s">
        <v>4765</v>
      </c>
      <c r="C1332" s="115" t="s">
        <v>2192</v>
      </c>
      <c r="D1332" s="115" t="s">
        <v>1242</v>
      </c>
      <c r="E1332" s="115">
        <v>3.1124999999999998</v>
      </c>
      <c r="F1332" s="674">
        <v>293.83600000000001</v>
      </c>
      <c r="G1332" s="674">
        <v>295.84500000000003</v>
      </c>
      <c r="H1332" s="115">
        <f t="shared" si="40"/>
        <v>1.0068371472522089</v>
      </c>
      <c r="I1332" s="115">
        <f t="shared" si="41"/>
        <v>3.1337999999999999</v>
      </c>
    </row>
    <row r="1333" spans="1:9" hidden="1">
      <c r="A1333" s="115" t="s">
        <v>4766</v>
      </c>
      <c r="B1333" s="115" t="s">
        <v>4767</v>
      </c>
      <c r="C1333" s="115" t="s">
        <v>2195</v>
      </c>
      <c r="D1333" s="115" t="s">
        <v>1242</v>
      </c>
      <c r="E1333" s="115">
        <v>2.1753</v>
      </c>
      <c r="F1333" s="674">
        <v>293.83600000000001</v>
      </c>
      <c r="G1333" s="674">
        <v>295.84500000000003</v>
      </c>
      <c r="H1333" s="115">
        <f t="shared" si="40"/>
        <v>1.0068371472522089</v>
      </c>
      <c r="I1333" s="115">
        <f t="shared" si="41"/>
        <v>2.1901999999999999</v>
      </c>
    </row>
    <row r="1334" spans="1:9" hidden="1">
      <c r="A1334" s="115" t="s">
        <v>4768</v>
      </c>
      <c r="B1334" s="115" t="s">
        <v>4769</v>
      </c>
      <c r="C1334" s="115" t="s">
        <v>2198</v>
      </c>
      <c r="D1334" s="115" t="s">
        <v>1242</v>
      </c>
      <c r="E1334" s="115">
        <v>2.7595000000000001</v>
      </c>
      <c r="F1334" s="674">
        <v>293.83600000000001</v>
      </c>
      <c r="G1334" s="674">
        <v>295.84500000000003</v>
      </c>
      <c r="H1334" s="115">
        <f t="shared" si="40"/>
        <v>1.0068371472522089</v>
      </c>
      <c r="I1334" s="115">
        <f t="shared" si="41"/>
        <v>2.7784</v>
      </c>
    </row>
    <row r="1335" spans="1:9" hidden="1">
      <c r="A1335" s="115" t="s">
        <v>4770</v>
      </c>
      <c r="B1335" s="115" t="s">
        <v>4771</v>
      </c>
      <c r="C1335" s="115" t="s">
        <v>2201</v>
      </c>
      <c r="D1335" s="115" t="s">
        <v>1242</v>
      </c>
      <c r="E1335" s="115">
        <v>1.6595</v>
      </c>
      <c r="F1335" s="674">
        <v>293.83600000000001</v>
      </c>
      <c r="G1335" s="674">
        <v>295.84500000000003</v>
      </c>
      <c r="H1335" s="115">
        <f t="shared" si="40"/>
        <v>1.0068371472522089</v>
      </c>
      <c r="I1335" s="115">
        <f t="shared" si="41"/>
        <v>1.6708000000000001</v>
      </c>
    </row>
    <row r="1336" spans="1:9" hidden="1">
      <c r="A1336" s="115" t="s">
        <v>4772</v>
      </c>
      <c r="B1336" s="115" t="s">
        <v>4773</v>
      </c>
      <c r="C1336" s="115" t="s">
        <v>2204</v>
      </c>
      <c r="D1336" s="115" t="s">
        <v>2038</v>
      </c>
      <c r="E1336" s="115">
        <v>3.4767000000000001</v>
      </c>
      <c r="F1336" s="674">
        <v>293.83600000000001</v>
      </c>
      <c r="G1336" s="674">
        <v>295.84500000000003</v>
      </c>
      <c r="H1336" s="115">
        <f t="shared" si="40"/>
        <v>1.0068371472522089</v>
      </c>
      <c r="I1336" s="115">
        <f t="shared" si="41"/>
        <v>3.5005000000000002</v>
      </c>
    </row>
    <row r="1337" spans="1:9" hidden="1">
      <c r="A1337" s="115" t="s">
        <v>4774</v>
      </c>
      <c r="B1337" s="115" t="s">
        <v>4775</v>
      </c>
      <c r="C1337" s="115" t="s">
        <v>2207</v>
      </c>
      <c r="D1337" s="115" t="s">
        <v>2038</v>
      </c>
      <c r="E1337" s="115">
        <v>5.5175000000000001</v>
      </c>
      <c r="F1337" s="674">
        <v>293.83600000000001</v>
      </c>
      <c r="G1337" s="674">
        <v>295.84500000000003</v>
      </c>
      <c r="H1337" s="115">
        <f t="shared" si="40"/>
        <v>1.0068371472522089</v>
      </c>
      <c r="I1337" s="115">
        <f t="shared" si="41"/>
        <v>5.5552000000000001</v>
      </c>
    </row>
    <row r="1338" spans="1:9" hidden="1">
      <c r="A1338" s="115" t="s">
        <v>4776</v>
      </c>
      <c r="B1338" s="115" t="s">
        <v>4777</v>
      </c>
      <c r="C1338" s="115" t="s">
        <v>2210</v>
      </c>
      <c r="D1338" s="115" t="s">
        <v>2159</v>
      </c>
      <c r="E1338" s="115">
        <v>7.4211999999999998</v>
      </c>
      <c r="F1338" s="674">
        <v>293.83600000000001</v>
      </c>
      <c r="G1338" s="674">
        <v>295.84500000000003</v>
      </c>
      <c r="H1338" s="115">
        <f t="shared" si="40"/>
        <v>1.0068371472522089</v>
      </c>
      <c r="I1338" s="115">
        <f t="shared" si="41"/>
        <v>7.4718999999999998</v>
      </c>
    </row>
    <row r="1339" spans="1:9" hidden="1">
      <c r="A1339" s="115" t="s">
        <v>4778</v>
      </c>
      <c r="B1339" s="115" t="s">
        <v>4779</v>
      </c>
      <c r="C1339" s="115" t="s">
        <v>2213</v>
      </c>
      <c r="D1339" s="115" t="s">
        <v>2038</v>
      </c>
      <c r="E1339" s="115">
        <v>1.7394000000000001</v>
      </c>
      <c r="F1339" s="674">
        <v>293.83600000000001</v>
      </c>
      <c r="G1339" s="674">
        <v>295.84500000000003</v>
      </c>
      <c r="H1339" s="115">
        <f t="shared" si="40"/>
        <v>1.0068371472522089</v>
      </c>
      <c r="I1339" s="115">
        <f t="shared" si="41"/>
        <v>1.7513000000000001</v>
      </c>
    </row>
    <row r="1340" spans="1:9" hidden="1">
      <c r="A1340" s="115" t="s">
        <v>4780</v>
      </c>
      <c r="B1340" s="115" t="s">
        <v>4781</v>
      </c>
      <c r="C1340" s="115" t="s">
        <v>2216</v>
      </c>
      <c r="D1340" s="115" t="s">
        <v>1242</v>
      </c>
      <c r="E1340" s="115">
        <v>10.6732</v>
      </c>
      <c r="F1340" s="674">
        <v>293.83600000000001</v>
      </c>
      <c r="G1340" s="674">
        <v>295.84500000000003</v>
      </c>
      <c r="H1340" s="115">
        <f t="shared" si="40"/>
        <v>1.0068371472522089</v>
      </c>
      <c r="I1340" s="115">
        <f t="shared" si="41"/>
        <v>10.7462</v>
      </c>
    </row>
    <row r="1341" spans="1:9" hidden="1">
      <c r="A1341" s="115" t="s">
        <v>4782</v>
      </c>
      <c r="B1341" s="115" t="s">
        <v>4783</v>
      </c>
      <c r="C1341" s="115" t="s">
        <v>2219</v>
      </c>
      <c r="D1341" s="115" t="s">
        <v>1242</v>
      </c>
      <c r="E1341" s="115">
        <v>14.5108</v>
      </c>
      <c r="F1341" s="674">
        <v>293.83600000000001</v>
      </c>
      <c r="G1341" s="674">
        <v>295.84500000000003</v>
      </c>
      <c r="H1341" s="115">
        <f t="shared" si="40"/>
        <v>1.0068371472522089</v>
      </c>
      <c r="I1341" s="115">
        <f t="shared" si="41"/>
        <v>14.61</v>
      </c>
    </row>
    <row r="1342" spans="1:9" hidden="1">
      <c r="A1342" s="115" t="s">
        <v>4784</v>
      </c>
      <c r="B1342" s="115" t="s">
        <v>4785</v>
      </c>
      <c r="C1342" s="115" t="s">
        <v>2222</v>
      </c>
      <c r="D1342" s="115" t="s">
        <v>1138</v>
      </c>
      <c r="E1342" s="115">
        <v>78.331500000000005</v>
      </c>
      <c r="F1342" s="674">
        <v>293.83600000000001</v>
      </c>
      <c r="G1342" s="674">
        <v>295.84500000000003</v>
      </c>
      <c r="H1342" s="115">
        <f t="shared" si="40"/>
        <v>1.0068371472522089</v>
      </c>
      <c r="I1342" s="115">
        <f t="shared" si="41"/>
        <v>78.867099999999994</v>
      </c>
    </row>
    <row r="1343" spans="1:9" hidden="1">
      <c r="A1343" s="115" t="s">
        <v>4786</v>
      </c>
      <c r="B1343" s="115" t="s">
        <v>4787</v>
      </c>
      <c r="C1343" s="115" t="s">
        <v>2225</v>
      </c>
      <c r="D1343" s="115" t="s">
        <v>1242</v>
      </c>
      <c r="E1343" s="115">
        <v>19.1892</v>
      </c>
      <c r="F1343" s="674">
        <v>293.83600000000001</v>
      </c>
      <c r="G1343" s="674">
        <v>295.84500000000003</v>
      </c>
      <c r="H1343" s="115">
        <f t="shared" si="40"/>
        <v>1.0068371472522089</v>
      </c>
      <c r="I1343" s="115">
        <f t="shared" si="41"/>
        <v>19.320399999999999</v>
      </c>
    </row>
    <row r="1344" spans="1:9" hidden="1">
      <c r="A1344" s="115" t="s">
        <v>4788</v>
      </c>
      <c r="B1344" s="115" t="s">
        <v>4789</v>
      </c>
      <c r="C1344" s="115" t="s">
        <v>2228</v>
      </c>
      <c r="D1344" s="115" t="s">
        <v>1242</v>
      </c>
      <c r="E1344" s="115">
        <v>25.903300000000002</v>
      </c>
      <c r="F1344" s="674">
        <v>293.83600000000001</v>
      </c>
      <c r="G1344" s="674">
        <v>295.84500000000003</v>
      </c>
      <c r="H1344" s="115">
        <f t="shared" si="40"/>
        <v>1.0068371472522089</v>
      </c>
      <c r="I1344" s="115">
        <f t="shared" si="41"/>
        <v>26.080400000000001</v>
      </c>
    </row>
    <row r="1345" spans="1:9" hidden="1">
      <c r="A1345" s="115" t="s">
        <v>4790</v>
      </c>
      <c r="B1345" s="115" t="s">
        <v>4791</v>
      </c>
      <c r="C1345" s="115" t="s">
        <v>2231</v>
      </c>
      <c r="D1345" s="115" t="s">
        <v>1138</v>
      </c>
      <c r="E1345" s="115">
        <v>8857.8503999999994</v>
      </c>
      <c r="F1345" s="674">
        <v>293.83600000000001</v>
      </c>
      <c r="G1345" s="674">
        <v>295.84500000000003</v>
      </c>
      <c r="H1345" s="115">
        <f t="shared" si="40"/>
        <v>1.0068371472522089</v>
      </c>
      <c r="I1345" s="115">
        <f t="shared" si="41"/>
        <v>8918.4128000000001</v>
      </c>
    </row>
    <row r="1346" spans="1:9" hidden="1">
      <c r="A1346" s="115" t="s">
        <v>4792</v>
      </c>
      <c r="B1346" s="115" t="s">
        <v>4793</v>
      </c>
      <c r="C1346" s="115" t="s">
        <v>2234</v>
      </c>
      <c r="D1346" s="115" t="s">
        <v>1138</v>
      </c>
      <c r="E1346" s="115">
        <v>7086.2748000000001</v>
      </c>
      <c r="F1346" s="674">
        <v>293.83600000000001</v>
      </c>
      <c r="G1346" s="674">
        <v>295.84500000000003</v>
      </c>
      <c r="H1346" s="115">
        <f t="shared" si="40"/>
        <v>1.0068371472522089</v>
      </c>
      <c r="I1346" s="115">
        <f t="shared" si="41"/>
        <v>7134.7246999999998</v>
      </c>
    </row>
    <row r="1347" spans="1:9" hidden="1">
      <c r="A1347" s="115" t="s">
        <v>4794</v>
      </c>
      <c r="B1347" s="115" t="s">
        <v>4795</v>
      </c>
      <c r="C1347" s="115" t="s">
        <v>2237</v>
      </c>
      <c r="D1347" s="115" t="s">
        <v>1138</v>
      </c>
      <c r="E1347" s="115">
        <v>7086.2748000000001</v>
      </c>
      <c r="F1347" s="674">
        <v>293.83600000000001</v>
      </c>
      <c r="G1347" s="674">
        <v>295.84500000000003</v>
      </c>
      <c r="H1347" s="115">
        <f t="shared" si="40"/>
        <v>1.0068371472522089</v>
      </c>
      <c r="I1347" s="115">
        <f t="shared" si="41"/>
        <v>7134.7246999999998</v>
      </c>
    </row>
    <row r="1348" spans="1:9" hidden="1">
      <c r="A1348" s="115" t="s">
        <v>4796</v>
      </c>
      <c r="B1348" s="115" t="s">
        <v>4797</v>
      </c>
      <c r="C1348" s="115" t="s">
        <v>2240</v>
      </c>
      <c r="D1348" s="115" t="s">
        <v>1138</v>
      </c>
      <c r="E1348" s="115">
        <v>5313.6821</v>
      </c>
      <c r="F1348" s="674">
        <v>293.83600000000001</v>
      </c>
      <c r="G1348" s="674">
        <v>295.84500000000003</v>
      </c>
      <c r="H1348" s="115">
        <f t="shared" si="40"/>
        <v>1.0068371472522089</v>
      </c>
      <c r="I1348" s="115">
        <f t="shared" si="41"/>
        <v>5350.0124999999998</v>
      </c>
    </row>
    <row r="1349" spans="1:9" hidden="1">
      <c r="A1349" s="115" t="s">
        <v>4798</v>
      </c>
      <c r="B1349" s="115" t="s">
        <v>4799</v>
      </c>
      <c r="C1349" s="115" t="s">
        <v>2243</v>
      </c>
      <c r="D1349" s="115" t="s">
        <v>1138</v>
      </c>
      <c r="E1349" s="115">
        <v>10650.2073</v>
      </c>
      <c r="F1349" s="674">
        <v>293.83600000000001</v>
      </c>
      <c r="G1349" s="674">
        <v>295.84500000000003</v>
      </c>
      <c r="H1349" s="115">
        <f t="shared" ref="H1349:H1412" si="42">G1349/F1349</f>
        <v>1.0068371472522089</v>
      </c>
      <c r="I1349" s="115">
        <f t="shared" ref="I1349:I1412" si="43">ROUND(H1349*E1349,4)</f>
        <v>10723.024299999999</v>
      </c>
    </row>
    <row r="1350" spans="1:9" hidden="1">
      <c r="A1350" s="115" t="s">
        <v>4800</v>
      </c>
      <c r="B1350" s="115" t="s">
        <v>4801</v>
      </c>
      <c r="C1350" s="115" t="s">
        <v>2246</v>
      </c>
      <c r="D1350" s="115" t="s">
        <v>1138</v>
      </c>
      <c r="E1350" s="115">
        <v>8857.8503999999994</v>
      </c>
      <c r="F1350" s="674">
        <v>293.83600000000001</v>
      </c>
      <c r="G1350" s="674">
        <v>295.84500000000003</v>
      </c>
      <c r="H1350" s="115">
        <f t="shared" si="42"/>
        <v>1.0068371472522089</v>
      </c>
      <c r="I1350" s="115">
        <f t="shared" si="43"/>
        <v>8918.4128000000001</v>
      </c>
    </row>
    <row r="1351" spans="1:9" hidden="1">
      <c r="A1351" s="115" t="s">
        <v>4802</v>
      </c>
      <c r="B1351" s="115" t="s">
        <v>4803</v>
      </c>
      <c r="C1351" s="115" t="s">
        <v>2249</v>
      </c>
      <c r="D1351" s="115" t="s">
        <v>1138</v>
      </c>
      <c r="E1351" s="115">
        <v>8857.8503999999994</v>
      </c>
      <c r="F1351" s="674">
        <v>293.83600000000001</v>
      </c>
      <c r="G1351" s="674">
        <v>295.84500000000003</v>
      </c>
      <c r="H1351" s="115">
        <f t="shared" si="42"/>
        <v>1.0068371472522089</v>
      </c>
      <c r="I1351" s="115">
        <f t="shared" si="43"/>
        <v>8918.4128000000001</v>
      </c>
    </row>
    <row r="1352" spans="1:9" hidden="1">
      <c r="A1352" s="115" t="s">
        <v>4804</v>
      </c>
      <c r="B1352" s="115" t="s">
        <v>4805</v>
      </c>
      <c r="C1352" s="115" t="s">
        <v>2252</v>
      </c>
      <c r="D1352" s="115" t="s">
        <v>1138</v>
      </c>
      <c r="E1352" s="115">
        <v>7086.2748000000001</v>
      </c>
      <c r="F1352" s="674">
        <v>293.83600000000001</v>
      </c>
      <c r="G1352" s="674">
        <v>295.84500000000003</v>
      </c>
      <c r="H1352" s="115">
        <f t="shared" si="42"/>
        <v>1.0068371472522089</v>
      </c>
      <c r="I1352" s="115">
        <f t="shared" si="43"/>
        <v>7134.7246999999998</v>
      </c>
    </row>
    <row r="1353" spans="1:9" hidden="1">
      <c r="A1353" s="115" t="s">
        <v>4806</v>
      </c>
      <c r="B1353" s="115" t="s">
        <v>4807</v>
      </c>
      <c r="C1353" s="115" t="s">
        <v>2255</v>
      </c>
      <c r="D1353" s="115" t="s">
        <v>1138</v>
      </c>
      <c r="E1353" s="115">
        <v>12416.5733</v>
      </c>
      <c r="F1353" s="674">
        <v>293.83600000000001</v>
      </c>
      <c r="G1353" s="674">
        <v>295.84500000000003</v>
      </c>
      <c r="H1353" s="115">
        <f t="shared" si="42"/>
        <v>1.0068371472522089</v>
      </c>
      <c r="I1353" s="115">
        <f t="shared" si="43"/>
        <v>12501.467199999999</v>
      </c>
    </row>
    <row r="1354" spans="1:9" hidden="1">
      <c r="A1354" s="115" t="s">
        <v>4808</v>
      </c>
      <c r="B1354" s="115" t="s">
        <v>4809</v>
      </c>
      <c r="C1354" s="115" t="s">
        <v>2258</v>
      </c>
      <c r="D1354" s="115" t="s">
        <v>1138</v>
      </c>
      <c r="E1354" s="115">
        <v>10650.2073</v>
      </c>
      <c r="F1354" s="674">
        <v>293.83600000000001</v>
      </c>
      <c r="G1354" s="674">
        <v>295.84500000000003</v>
      </c>
      <c r="H1354" s="115">
        <f t="shared" si="42"/>
        <v>1.0068371472522089</v>
      </c>
      <c r="I1354" s="115">
        <f t="shared" si="43"/>
        <v>10723.024299999999</v>
      </c>
    </row>
    <row r="1355" spans="1:9" hidden="1">
      <c r="A1355" s="115" t="s">
        <v>4810</v>
      </c>
      <c r="B1355" s="115" t="s">
        <v>4811</v>
      </c>
      <c r="C1355" s="115" t="s">
        <v>2261</v>
      </c>
      <c r="D1355" s="115" t="s">
        <v>1138</v>
      </c>
      <c r="E1355" s="115">
        <v>10650.2073</v>
      </c>
      <c r="F1355" s="674">
        <v>293.83600000000001</v>
      </c>
      <c r="G1355" s="674">
        <v>295.84500000000003</v>
      </c>
      <c r="H1355" s="115">
        <f t="shared" si="42"/>
        <v>1.0068371472522089</v>
      </c>
      <c r="I1355" s="115">
        <f t="shared" si="43"/>
        <v>10723.024299999999</v>
      </c>
    </row>
    <row r="1356" spans="1:9" hidden="1">
      <c r="A1356" s="115" t="s">
        <v>4812</v>
      </c>
      <c r="B1356" s="115" t="s">
        <v>4813</v>
      </c>
      <c r="C1356" s="115" t="s">
        <v>2264</v>
      </c>
      <c r="D1356" s="115" t="s">
        <v>1138</v>
      </c>
      <c r="E1356" s="115">
        <v>8857.8503999999994</v>
      </c>
      <c r="F1356" s="674">
        <v>293.83600000000001</v>
      </c>
      <c r="G1356" s="674">
        <v>295.84500000000003</v>
      </c>
      <c r="H1356" s="115">
        <f t="shared" si="42"/>
        <v>1.0068371472522089</v>
      </c>
      <c r="I1356" s="115">
        <f t="shared" si="43"/>
        <v>8918.4128000000001</v>
      </c>
    </row>
    <row r="1357" spans="1:9" hidden="1">
      <c r="A1357" s="115" t="s">
        <v>4814</v>
      </c>
      <c r="B1357" s="115" t="s">
        <v>4815</v>
      </c>
      <c r="C1357" s="115" t="s">
        <v>2267</v>
      </c>
      <c r="D1357" s="115" t="s">
        <v>2159</v>
      </c>
      <c r="E1357" s="115">
        <v>31641.1764</v>
      </c>
      <c r="F1357" s="674">
        <v>293.83600000000001</v>
      </c>
      <c r="G1357" s="674">
        <v>295.84500000000003</v>
      </c>
      <c r="H1357" s="115">
        <f t="shared" si="42"/>
        <v>1.0068371472522089</v>
      </c>
      <c r="I1357" s="115">
        <f t="shared" si="43"/>
        <v>31857.5118</v>
      </c>
    </row>
    <row r="1358" spans="1:9" hidden="1">
      <c r="A1358" s="115" t="s">
        <v>4816</v>
      </c>
      <c r="B1358" s="115" t="s">
        <v>4817</v>
      </c>
      <c r="C1358" s="115" t="s">
        <v>2270</v>
      </c>
      <c r="D1358" s="115" t="s">
        <v>2159</v>
      </c>
      <c r="E1358" s="115">
        <v>17401.992900000001</v>
      </c>
      <c r="F1358" s="674">
        <v>293.83600000000001</v>
      </c>
      <c r="G1358" s="674">
        <v>295.84500000000003</v>
      </c>
      <c r="H1358" s="115">
        <f t="shared" si="42"/>
        <v>1.0068371472522089</v>
      </c>
      <c r="I1358" s="115">
        <f t="shared" si="43"/>
        <v>17520.972900000001</v>
      </c>
    </row>
    <row r="1359" spans="1:9" hidden="1">
      <c r="A1359" s="115" t="s">
        <v>4818</v>
      </c>
      <c r="B1359" s="115" t="s">
        <v>4819</v>
      </c>
      <c r="C1359" s="115" t="s">
        <v>2273</v>
      </c>
      <c r="D1359" s="115" t="s">
        <v>2159</v>
      </c>
      <c r="E1359" s="115">
        <v>22272.9251</v>
      </c>
      <c r="F1359" s="674">
        <v>293.83600000000001</v>
      </c>
      <c r="G1359" s="674">
        <v>295.84500000000003</v>
      </c>
      <c r="H1359" s="115">
        <f t="shared" si="42"/>
        <v>1.0068371472522089</v>
      </c>
      <c r="I1359" s="115">
        <f t="shared" si="43"/>
        <v>22425.2084</v>
      </c>
    </row>
    <row r="1360" spans="1:9" hidden="1">
      <c r="A1360" s="115" t="s">
        <v>4820</v>
      </c>
      <c r="B1360" s="115" t="s">
        <v>4821</v>
      </c>
      <c r="C1360" s="115" t="s">
        <v>2276</v>
      </c>
      <c r="D1360" s="115" t="s">
        <v>2159</v>
      </c>
      <c r="E1360" s="115">
        <v>12837.8565</v>
      </c>
      <c r="F1360" s="674">
        <v>293.83600000000001</v>
      </c>
      <c r="G1360" s="674">
        <v>295.84500000000003</v>
      </c>
      <c r="H1360" s="115">
        <f t="shared" si="42"/>
        <v>1.0068371472522089</v>
      </c>
      <c r="I1360" s="115">
        <f t="shared" si="43"/>
        <v>12925.630800000001</v>
      </c>
    </row>
    <row r="1361" spans="1:9" hidden="1">
      <c r="A1361" s="115" t="s">
        <v>4822</v>
      </c>
      <c r="B1361" s="115" t="s">
        <v>4823</v>
      </c>
      <c r="C1361" s="115" t="s">
        <v>2279</v>
      </c>
      <c r="D1361" s="115" t="s">
        <v>2159</v>
      </c>
      <c r="E1361" s="115">
        <v>14443.569299999999</v>
      </c>
      <c r="F1361" s="674">
        <v>293.83600000000001</v>
      </c>
      <c r="G1361" s="674">
        <v>295.84500000000003</v>
      </c>
      <c r="H1361" s="115">
        <f t="shared" si="42"/>
        <v>1.0068371472522089</v>
      </c>
      <c r="I1361" s="115">
        <f t="shared" si="43"/>
        <v>14542.322099999999</v>
      </c>
    </row>
    <row r="1362" spans="1:9" hidden="1">
      <c r="A1362" s="115" t="s">
        <v>4824</v>
      </c>
      <c r="B1362" s="115" t="s">
        <v>4825</v>
      </c>
      <c r="C1362" s="115" t="s">
        <v>2282</v>
      </c>
      <c r="D1362" s="115" t="s">
        <v>2159</v>
      </c>
      <c r="E1362" s="115">
        <v>12838.7281</v>
      </c>
      <c r="F1362" s="674">
        <v>293.83600000000001</v>
      </c>
      <c r="G1362" s="674">
        <v>295.84500000000003</v>
      </c>
      <c r="H1362" s="115">
        <f t="shared" si="42"/>
        <v>1.0068371472522089</v>
      </c>
      <c r="I1362" s="115">
        <f t="shared" si="43"/>
        <v>12926.508400000001</v>
      </c>
    </row>
    <row r="1363" spans="1:9" hidden="1">
      <c r="A1363" s="115" t="s">
        <v>4826</v>
      </c>
      <c r="B1363" s="115" t="s">
        <v>4827</v>
      </c>
      <c r="C1363" s="115" t="s">
        <v>2285</v>
      </c>
      <c r="D1363" s="115" t="s">
        <v>2038</v>
      </c>
      <c r="E1363" s="115">
        <v>3.5697000000000001</v>
      </c>
      <c r="F1363" s="674">
        <v>293.83600000000001</v>
      </c>
      <c r="G1363" s="674">
        <v>295.84500000000003</v>
      </c>
      <c r="H1363" s="115">
        <f t="shared" si="42"/>
        <v>1.0068371472522089</v>
      </c>
      <c r="I1363" s="115">
        <f t="shared" si="43"/>
        <v>3.5941000000000001</v>
      </c>
    </row>
    <row r="1364" spans="1:9" hidden="1">
      <c r="A1364" s="115" t="s">
        <v>4828</v>
      </c>
      <c r="B1364" s="115" t="s">
        <v>4829</v>
      </c>
      <c r="C1364" s="115" t="s">
        <v>2288</v>
      </c>
      <c r="D1364" s="115" t="s">
        <v>1242</v>
      </c>
      <c r="E1364" s="115">
        <v>24.5398</v>
      </c>
      <c r="F1364" s="674">
        <v>293.83600000000001</v>
      </c>
      <c r="G1364" s="674">
        <v>295.84500000000003</v>
      </c>
      <c r="H1364" s="115">
        <f t="shared" si="42"/>
        <v>1.0068371472522089</v>
      </c>
      <c r="I1364" s="115">
        <f t="shared" si="43"/>
        <v>24.707599999999999</v>
      </c>
    </row>
    <row r="1365" spans="1:9" hidden="1">
      <c r="A1365" s="115" t="s">
        <v>4830</v>
      </c>
      <c r="B1365" s="115" t="s">
        <v>4831</v>
      </c>
      <c r="C1365" s="115" t="s">
        <v>2291</v>
      </c>
      <c r="D1365" s="115" t="s">
        <v>1242</v>
      </c>
      <c r="E1365" s="115">
        <v>25.234999999999999</v>
      </c>
      <c r="F1365" s="674">
        <v>293.83600000000001</v>
      </c>
      <c r="G1365" s="674">
        <v>295.84500000000003</v>
      </c>
      <c r="H1365" s="115">
        <f t="shared" si="42"/>
        <v>1.0068371472522089</v>
      </c>
      <c r="I1365" s="115">
        <f t="shared" si="43"/>
        <v>25.407499999999999</v>
      </c>
    </row>
    <row r="1366" spans="1:9" hidden="1">
      <c r="A1366" s="115" t="s">
        <v>4832</v>
      </c>
      <c r="B1366" s="115" t="s">
        <v>4833</v>
      </c>
      <c r="C1366" s="115" t="s">
        <v>2294</v>
      </c>
      <c r="D1366" s="115" t="s">
        <v>1138</v>
      </c>
      <c r="E1366" s="115">
        <v>392.0641</v>
      </c>
      <c r="F1366" s="674">
        <v>293.83600000000001</v>
      </c>
      <c r="G1366" s="674">
        <v>295.84500000000003</v>
      </c>
      <c r="H1366" s="115">
        <f t="shared" si="42"/>
        <v>1.0068371472522089</v>
      </c>
      <c r="I1366" s="115">
        <f t="shared" si="43"/>
        <v>394.74470000000002</v>
      </c>
    </row>
    <row r="1367" spans="1:9" hidden="1">
      <c r="A1367" s="115" t="s">
        <v>4834</v>
      </c>
      <c r="B1367" s="115" t="s">
        <v>4835</v>
      </c>
      <c r="C1367" s="115" t="s">
        <v>2297</v>
      </c>
      <c r="D1367" s="115" t="s">
        <v>1138</v>
      </c>
      <c r="E1367" s="115">
        <v>387.60449999999997</v>
      </c>
      <c r="F1367" s="674">
        <v>293.83600000000001</v>
      </c>
      <c r="G1367" s="674">
        <v>295.84500000000003</v>
      </c>
      <c r="H1367" s="115">
        <f t="shared" si="42"/>
        <v>1.0068371472522089</v>
      </c>
      <c r="I1367" s="115">
        <f t="shared" si="43"/>
        <v>390.25459999999998</v>
      </c>
    </row>
    <row r="1368" spans="1:9" hidden="1">
      <c r="A1368" s="115" t="s">
        <v>4836</v>
      </c>
      <c r="B1368" s="115" t="s">
        <v>4837</v>
      </c>
      <c r="C1368" s="115" t="s">
        <v>2300</v>
      </c>
      <c r="D1368" s="115" t="s">
        <v>1138</v>
      </c>
      <c r="E1368" s="115">
        <v>387.60449999999997</v>
      </c>
      <c r="F1368" s="674">
        <v>293.83600000000001</v>
      </c>
      <c r="G1368" s="674">
        <v>295.84500000000003</v>
      </c>
      <c r="H1368" s="115">
        <f t="shared" si="42"/>
        <v>1.0068371472522089</v>
      </c>
      <c r="I1368" s="115">
        <f t="shared" si="43"/>
        <v>390.25459999999998</v>
      </c>
    </row>
    <row r="1369" spans="1:9" hidden="1">
      <c r="A1369" s="115" t="s">
        <v>4838</v>
      </c>
      <c r="B1369" s="115" t="s">
        <v>4839</v>
      </c>
      <c r="C1369" s="115" t="s">
        <v>2303</v>
      </c>
      <c r="D1369" s="115" t="s">
        <v>1138</v>
      </c>
      <c r="E1369" s="115">
        <v>152.73050000000001</v>
      </c>
      <c r="F1369" s="674">
        <v>293.83600000000001</v>
      </c>
      <c r="G1369" s="674">
        <v>295.84500000000003</v>
      </c>
      <c r="H1369" s="115">
        <f t="shared" si="42"/>
        <v>1.0068371472522089</v>
      </c>
      <c r="I1369" s="115">
        <f t="shared" si="43"/>
        <v>153.7747</v>
      </c>
    </row>
    <row r="1370" spans="1:9" hidden="1">
      <c r="A1370" s="115" t="s">
        <v>4840</v>
      </c>
      <c r="B1370" s="115" t="s">
        <v>4841</v>
      </c>
      <c r="C1370" s="115" t="s">
        <v>2306</v>
      </c>
      <c r="D1370" s="115" t="s">
        <v>1138</v>
      </c>
      <c r="E1370" s="115">
        <v>11.5817</v>
      </c>
      <c r="F1370" s="674">
        <v>293.83600000000001</v>
      </c>
      <c r="G1370" s="674">
        <v>295.84500000000003</v>
      </c>
      <c r="H1370" s="115">
        <f t="shared" si="42"/>
        <v>1.0068371472522089</v>
      </c>
      <c r="I1370" s="115">
        <f t="shared" si="43"/>
        <v>11.6609</v>
      </c>
    </row>
    <row r="1371" spans="1:9" hidden="1">
      <c r="A1371" s="115" t="s">
        <v>4842</v>
      </c>
      <c r="B1371" s="115" t="s">
        <v>4843</v>
      </c>
      <c r="C1371" s="115" t="s">
        <v>2309</v>
      </c>
      <c r="D1371" s="115" t="s">
        <v>1138</v>
      </c>
      <c r="E1371" s="115">
        <v>28.416799999999999</v>
      </c>
      <c r="F1371" s="674">
        <v>293.83600000000001</v>
      </c>
      <c r="G1371" s="674">
        <v>295.84500000000003</v>
      </c>
      <c r="H1371" s="115">
        <f t="shared" si="42"/>
        <v>1.0068371472522089</v>
      </c>
      <c r="I1371" s="115">
        <f t="shared" si="43"/>
        <v>28.6111</v>
      </c>
    </row>
    <row r="1372" spans="1:9" hidden="1">
      <c r="A1372" s="115" t="s">
        <v>4844</v>
      </c>
      <c r="B1372" s="115" t="s">
        <v>4845</v>
      </c>
      <c r="C1372" s="115" t="s">
        <v>2312</v>
      </c>
      <c r="D1372" s="115" t="s">
        <v>1242</v>
      </c>
      <c r="E1372" s="115">
        <v>311.2407</v>
      </c>
      <c r="F1372" s="674">
        <v>293.83600000000001</v>
      </c>
      <c r="G1372" s="674">
        <v>295.84500000000003</v>
      </c>
      <c r="H1372" s="115">
        <f t="shared" si="42"/>
        <v>1.0068371472522089</v>
      </c>
      <c r="I1372" s="115">
        <f t="shared" si="43"/>
        <v>313.36869999999999</v>
      </c>
    </row>
    <row r="1373" spans="1:9" hidden="1">
      <c r="A1373" s="115" t="s">
        <v>4846</v>
      </c>
      <c r="B1373" s="115" t="s">
        <v>4847</v>
      </c>
      <c r="C1373" s="115" t="s">
        <v>2315</v>
      </c>
      <c r="D1373" s="115" t="s">
        <v>1242</v>
      </c>
      <c r="E1373" s="115">
        <v>363.1182</v>
      </c>
      <c r="F1373" s="674">
        <v>293.83600000000001</v>
      </c>
      <c r="G1373" s="674">
        <v>295.84500000000003</v>
      </c>
      <c r="H1373" s="115">
        <f t="shared" si="42"/>
        <v>1.0068371472522089</v>
      </c>
      <c r="I1373" s="115">
        <f t="shared" si="43"/>
        <v>365.60090000000002</v>
      </c>
    </row>
    <row r="1374" spans="1:9" hidden="1">
      <c r="A1374" s="115" t="s">
        <v>4848</v>
      </c>
      <c r="B1374" s="115" t="s">
        <v>4849</v>
      </c>
      <c r="C1374" s="115" t="s">
        <v>2318</v>
      </c>
      <c r="D1374" s="115" t="s">
        <v>1242</v>
      </c>
      <c r="E1374" s="115">
        <v>415.0009</v>
      </c>
      <c r="F1374" s="674">
        <v>293.83600000000001</v>
      </c>
      <c r="G1374" s="674">
        <v>295.84500000000003</v>
      </c>
      <c r="H1374" s="115">
        <f t="shared" si="42"/>
        <v>1.0068371472522089</v>
      </c>
      <c r="I1374" s="115">
        <f t="shared" si="43"/>
        <v>417.8383</v>
      </c>
    </row>
    <row r="1375" spans="1:9" hidden="1">
      <c r="A1375" s="115" t="s">
        <v>4850</v>
      </c>
      <c r="B1375" s="115" t="s">
        <v>4851</v>
      </c>
      <c r="C1375" s="115" t="s">
        <v>2321</v>
      </c>
      <c r="D1375" s="115" t="s">
        <v>1242</v>
      </c>
      <c r="E1375" s="115">
        <v>417.23829999999998</v>
      </c>
      <c r="F1375" s="674">
        <v>293.83600000000001</v>
      </c>
      <c r="G1375" s="674">
        <v>295.84500000000003</v>
      </c>
      <c r="H1375" s="115">
        <f t="shared" si="42"/>
        <v>1.0068371472522089</v>
      </c>
      <c r="I1375" s="115">
        <f t="shared" si="43"/>
        <v>420.09100000000001</v>
      </c>
    </row>
    <row r="1376" spans="1:9" hidden="1">
      <c r="A1376" s="115" t="s">
        <v>4852</v>
      </c>
      <c r="B1376" s="115" t="s">
        <v>4853</v>
      </c>
      <c r="C1376" s="115" t="s">
        <v>2324</v>
      </c>
      <c r="D1376" s="115" t="s">
        <v>1242</v>
      </c>
      <c r="E1376" s="115">
        <v>486.75099999999998</v>
      </c>
      <c r="F1376" s="674">
        <v>293.83600000000001</v>
      </c>
      <c r="G1376" s="674">
        <v>295.84500000000003</v>
      </c>
      <c r="H1376" s="115">
        <f t="shared" si="42"/>
        <v>1.0068371472522089</v>
      </c>
      <c r="I1376" s="115">
        <f t="shared" si="43"/>
        <v>490.07900000000001</v>
      </c>
    </row>
    <row r="1377" spans="1:9" hidden="1">
      <c r="A1377" s="115" t="s">
        <v>4854</v>
      </c>
      <c r="B1377" s="115" t="s">
        <v>4855</v>
      </c>
      <c r="C1377" s="115" t="s">
        <v>2327</v>
      </c>
      <c r="D1377" s="115" t="s">
        <v>1242</v>
      </c>
      <c r="E1377" s="115">
        <v>556.30420000000004</v>
      </c>
      <c r="F1377" s="674">
        <v>293.83600000000001</v>
      </c>
      <c r="G1377" s="674">
        <v>295.84500000000003</v>
      </c>
      <c r="H1377" s="115">
        <f t="shared" si="42"/>
        <v>1.0068371472522089</v>
      </c>
      <c r="I1377" s="115">
        <f t="shared" si="43"/>
        <v>560.10770000000002</v>
      </c>
    </row>
    <row r="1378" spans="1:9" hidden="1">
      <c r="A1378" s="115" t="s">
        <v>4856</v>
      </c>
      <c r="B1378" s="115" t="s">
        <v>4857</v>
      </c>
      <c r="C1378" s="115" t="s">
        <v>2330</v>
      </c>
      <c r="D1378" s="115" t="s">
        <v>1242</v>
      </c>
      <c r="E1378" s="115">
        <v>407.56920000000002</v>
      </c>
      <c r="F1378" s="674">
        <v>293.83600000000001</v>
      </c>
      <c r="G1378" s="674">
        <v>295.84500000000003</v>
      </c>
      <c r="H1378" s="115">
        <f t="shared" si="42"/>
        <v>1.0068371472522089</v>
      </c>
      <c r="I1378" s="115">
        <f t="shared" si="43"/>
        <v>410.35579999999999</v>
      </c>
    </row>
    <row r="1379" spans="1:9" hidden="1">
      <c r="A1379" s="115" t="s">
        <v>4858</v>
      </c>
      <c r="B1379" s="115" t="s">
        <v>4859</v>
      </c>
      <c r="C1379" s="115" t="s">
        <v>2333</v>
      </c>
      <c r="D1379" s="115" t="s">
        <v>1242</v>
      </c>
      <c r="E1379" s="115">
        <v>489.08269999999999</v>
      </c>
      <c r="F1379" s="674">
        <v>293.83600000000001</v>
      </c>
      <c r="G1379" s="674">
        <v>295.84500000000003</v>
      </c>
      <c r="H1379" s="115">
        <f t="shared" si="42"/>
        <v>1.0068371472522089</v>
      </c>
      <c r="I1379" s="115">
        <f t="shared" si="43"/>
        <v>492.42660000000001</v>
      </c>
    </row>
    <row r="1380" spans="1:9" hidden="1">
      <c r="A1380" s="115" t="s">
        <v>4860</v>
      </c>
      <c r="B1380" s="115" t="s">
        <v>4861</v>
      </c>
      <c r="C1380" s="115" t="s">
        <v>2336</v>
      </c>
      <c r="D1380" s="115" t="s">
        <v>1242</v>
      </c>
      <c r="E1380" s="115">
        <v>652.12279999999998</v>
      </c>
      <c r="F1380" s="674">
        <v>293.83600000000001</v>
      </c>
      <c r="G1380" s="674">
        <v>295.84500000000003</v>
      </c>
      <c r="H1380" s="115">
        <f t="shared" si="42"/>
        <v>1.0068371472522089</v>
      </c>
      <c r="I1380" s="115">
        <f t="shared" si="43"/>
        <v>656.58150000000001</v>
      </c>
    </row>
    <row r="1381" spans="1:9" hidden="1">
      <c r="A1381" s="115" t="s">
        <v>4862</v>
      </c>
      <c r="B1381" s="115" t="s">
        <v>4863</v>
      </c>
      <c r="C1381" s="115" t="s">
        <v>2339</v>
      </c>
      <c r="D1381" s="115" t="s">
        <v>1242</v>
      </c>
      <c r="E1381" s="115">
        <v>815.16279999999995</v>
      </c>
      <c r="F1381" s="674">
        <v>293.83600000000001</v>
      </c>
      <c r="G1381" s="674">
        <v>295.84500000000003</v>
      </c>
      <c r="H1381" s="115">
        <f t="shared" si="42"/>
        <v>1.0068371472522089</v>
      </c>
      <c r="I1381" s="115">
        <f t="shared" si="43"/>
        <v>820.73620000000005</v>
      </c>
    </row>
    <row r="1382" spans="1:9" hidden="1">
      <c r="A1382" s="115" t="s">
        <v>4864</v>
      </c>
      <c r="B1382" s="115" t="s">
        <v>4865</v>
      </c>
      <c r="C1382" s="115" t="s">
        <v>2342</v>
      </c>
      <c r="D1382" s="115" t="s">
        <v>1242</v>
      </c>
      <c r="E1382" s="115">
        <v>978.2029</v>
      </c>
      <c r="F1382" s="674">
        <v>293.83600000000001</v>
      </c>
      <c r="G1382" s="674">
        <v>295.84500000000003</v>
      </c>
      <c r="H1382" s="115">
        <f t="shared" si="42"/>
        <v>1.0068371472522089</v>
      </c>
      <c r="I1382" s="115">
        <f t="shared" si="43"/>
        <v>984.89099999999996</v>
      </c>
    </row>
    <row r="1383" spans="1:9" hidden="1">
      <c r="A1383" s="115" t="s">
        <v>4866</v>
      </c>
      <c r="B1383" s="115" t="s">
        <v>4867</v>
      </c>
      <c r="C1383" s="115" t="s">
        <v>2345</v>
      </c>
      <c r="D1383" s="115" t="s">
        <v>1242</v>
      </c>
      <c r="E1383" s="115">
        <v>1141.2429999999999</v>
      </c>
      <c r="F1383" s="674">
        <v>293.83600000000001</v>
      </c>
      <c r="G1383" s="674">
        <v>295.84500000000003</v>
      </c>
      <c r="H1383" s="115">
        <f t="shared" si="42"/>
        <v>1.0068371472522089</v>
      </c>
      <c r="I1383" s="115">
        <f t="shared" si="43"/>
        <v>1149.0458000000001</v>
      </c>
    </row>
    <row r="1384" spans="1:9" hidden="1">
      <c r="A1384" s="115" t="s">
        <v>4868</v>
      </c>
      <c r="B1384" s="115" t="s">
        <v>4869</v>
      </c>
      <c r="C1384" s="115" t="s">
        <v>2348</v>
      </c>
      <c r="D1384" s="115" t="s">
        <v>1242</v>
      </c>
      <c r="E1384" s="115">
        <v>1304.2832000000001</v>
      </c>
      <c r="F1384" s="674">
        <v>293.83600000000001</v>
      </c>
      <c r="G1384" s="674">
        <v>295.84500000000003</v>
      </c>
      <c r="H1384" s="115">
        <f t="shared" si="42"/>
        <v>1.0068371472522089</v>
      </c>
      <c r="I1384" s="115">
        <f t="shared" si="43"/>
        <v>1313.2008000000001</v>
      </c>
    </row>
    <row r="1385" spans="1:9" hidden="1">
      <c r="A1385" s="115" t="s">
        <v>4870</v>
      </c>
      <c r="B1385" s="115" t="s">
        <v>4871</v>
      </c>
      <c r="C1385" s="115" t="s">
        <v>2351</v>
      </c>
      <c r="D1385" s="115" t="s">
        <v>1242</v>
      </c>
      <c r="E1385" s="115">
        <v>264.3655</v>
      </c>
      <c r="F1385" s="674">
        <v>293.83600000000001</v>
      </c>
      <c r="G1385" s="674">
        <v>295.84500000000003</v>
      </c>
      <c r="H1385" s="115">
        <f t="shared" si="42"/>
        <v>1.0068371472522089</v>
      </c>
      <c r="I1385" s="115">
        <f t="shared" si="43"/>
        <v>266.173</v>
      </c>
    </row>
    <row r="1386" spans="1:9" hidden="1">
      <c r="A1386" s="115" t="s">
        <v>4872</v>
      </c>
      <c r="B1386" s="115" t="s">
        <v>4873</v>
      </c>
      <c r="C1386" s="115" t="s">
        <v>2354</v>
      </c>
      <c r="D1386" s="115" t="s">
        <v>1242</v>
      </c>
      <c r="E1386" s="115">
        <v>1219.1802</v>
      </c>
      <c r="F1386" s="674">
        <v>293.83600000000001</v>
      </c>
      <c r="G1386" s="674">
        <v>295.84500000000003</v>
      </c>
      <c r="H1386" s="115">
        <f t="shared" si="42"/>
        <v>1.0068371472522089</v>
      </c>
      <c r="I1386" s="115">
        <f t="shared" si="43"/>
        <v>1227.5159000000001</v>
      </c>
    </row>
    <row r="1387" spans="1:9" hidden="1">
      <c r="A1387" s="115" t="s">
        <v>4874</v>
      </c>
      <c r="B1387" s="115" t="s">
        <v>4875</v>
      </c>
      <c r="C1387" s="115" t="s">
        <v>2357</v>
      </c>
      <c r="D1387" s="115" t="s">
        <v>1242</v>
      </c>
      <c r="E1387" s="115">
        <v>1411.3021000000001</v>
      </c>
      <c r="F1387" s="674">
        <v>293.83600000000001</v>
      </c>
      <c r="G1387" s="674">
        <v>295.84500000000003</v>
      </c>
      <c r="H1387" s="115">
        <f t="shared" si="42"/>
        <v>1.0068371472522089</v>
      </c>
      <c r="I1387" s="115">
        <f t="shared" si="43"/>
        <v>1420.9513999999999</v>
      </c>
    </row>
    <row r="1388" spans="1:9" hidden="1">
      <c r="A1388" s="115" t="s">
        <v>4876</v>
      </c>
      <c r="B1388" s="115" t="s">
        <v>4877</v>
      </c>
      <c r="C1388" s="115" t="s">
        <v>2360</v>
      </c>
      <c r="D1388" s="115" t="s">
        <v>1242</v>
      </c>
      <c r="E1388" s="115">
        <v>1916.9331</v>
      </c>
      <c r="F1388" s="674">
        <v>293.83600000000001</v>
      </c>
      <c r="G1388" s="674">
        <v>295.84500000000003</v>
      </c>
      <c r="H1388" s="115">
        <f t="shared" si="42"/>
        <v>1.0068371472522089</v>
      </c>
      <c r="I1388" s="115">
        <f t="shared" si="43"/>
        <v>1930.0395000000001</v>
      </c>
    </row>
    <row r="1389" spans="1:9" hidden="1">
      <c r="A1389" s="115" t="s">
        <v>4878</v>
      </c>
      <c r="B1389" s="115" t="s">
        <v>4879</v>
      </c>
      <c r="C1389" s="115" t="s">
        <v>2363</v>
      </c>
      <c r="D1389" s="115" t="s">
        <v>1242</v>
      </c>
      <c r="E1389" s="115">
        <v>203.41560000000001</v>
      </c>
      <c r="F1389" s="674">
        <v>293.83600000000001</v>
      </c>
      <c r="G1389" s="674">
        <v>295.84500000000003</v>
      </c>
      <c r="H1389" s="115">
        <f t="shared" si="42"/>
        <v>1.0068371472522089</v>
      </c>
      <c r="I1389" s="115">
        <f t="shared" si="43"/>
        <v>204.8064</v>
      </c>
    </row>
    <row r="1390" spans="1:9" hidden="1">
      <c r="A1390" s="115" t="s">
        <v>4880</v>
      </c>
      <c r="B1390" s="115" t="s">
        <v>4881</v>
      </c>
      <c r="C1390" s="115" t="s">
        <v>2366</v>
      </c>
      <c r="D1390" s="115" t="s">
        <v>1242</v>
      </c>
      <c r="E1390" s="115">
        <v>130.96729999999999</v>
      </c>
      <c r="F1390" s="674">
        <v>293.83600000000001</v>
      </c>
      <c r="G1390" s="674">
        <v>295.84500000000003</v>
      </c>
      <c r="H1390" s="115">
        <f t="shared" si="42"/>
        <v>1.0068371472522089</v>
      </c>
      <c r="I1390" s="115">
        <f t="shared" si="43"/>
        <v>131.86269999999999</v>
      </c>
    </row>
    <row r="1391" spans="1:9" hidden="1">
      <c r="A1391" s="115" t="s">
        <v>4882</v>
      </c>
      <c r="B1391" s="115" t="s">
        <v>4883</v>
      </c>
      <c r="C1391" s="115" t="s">
        <v>2369</v>
      </c>
      <c r="D1391" s="115" t="s">
        <v>1242</v>
      </c>
      <c r="E1391" s="115">
        <v>151.63829999999999</v>
      </c>
      <c r="F1391" s="674">
        <v>293.83600000000001</v>
      </c>
      <c r="G1391" s="674">
        <v>295.84500000000003</v>
      </c>
      <c r="H1391" s="115">
        <f t="shared" si="42"/>
        <v>1.0068371472522089</v>
      </c>
      <c r="I1391" s="115">
        <f t="shared" si="43"/>
        <v>152.67509999999999</v>
      </c>
    </row>
    <row r="1392" spans="1:9" hidden="1">
      <c r="A1392" s="115" t="s">
        <v>4884</v>
      </c>
      <c r="B1392" s="115" t="s">
        <v>4885</v>
      </c>
      <c r="C1392" s="115" t="s">
        <v>2372</v>
      </c>
      <c r="D1392" s="115" t="s">
        <v>1242</v>
      </c>
      <c r="E1392" s="115">
        <v>205.94470000000001</v>
      </c>
      <c r="F1392" s="674">
        <v>293.83600000000001</v>
      </c>
      <c r="G1392" s="674">
        <v>295.84500000000003</v>
      </c>
      <c r="H1392" s="115">
        <f t="shared" si="42"/>
        <v>1.0068371472522089</v>
      </c>
      <c r="I1392" s="115">
        <f t="shared" si="43"/>
        <v>207.3528</v>
      </c>
    </row>
    <row r="1393" spans="1:9" hidden="1">
      <c r="A1393" s="115" t="s">
        <v>4886</v>
      </c>
      <c r="B1393" s="115" t="s">
        <v>4887</v>
      </c>
      <c r="C1393" s="115" t="s">
        <v>2375</v>
      </c>
      <c r="D1393" s="115" t="s">
        <v>1242</v>
      </c>
      <c r="E1393" s="115">
        <v>274.59789999999998</v>
      </c>
      <c r="F1393" s="674">
        <v>293.83600000000001</v>
      </c>
      <c r="G1393" s="674">
        <v>295.84500000000003</v>
      </c>
      <c r="H1393" s="115">
        <f t="shared" si="42"/>
        <v>1.0068371472522089</v>
      </c>
      <c r="I1393" s="115">
        <f t="shared" si="43"/>
        <v>276.47539999999998</v>
      </c>
    </row>
    <row r="1394" spans="1:9" hidden="1">
      <c r="A1394" s="115" t="s">
        <v>4888</v>
      </c>
      <c r="B1394" s="115" t="s">
        <v>4889</v>
      </c>
      <c r="C1394" s="115" t="s">
        <v>2378</v>
      </c>
      <c r="D1394" s="115" t="s">
        <v>1242</v>
      </c>
      <c r="E1394" s="115">
        <v>331.67579999999998</v>
      </c>
      <c r="F1394" s="674">
        <v>293.83600000000001</v>
      </c>
      <c r="G1394" s="674">
        <v>295.84500000000003</v>
      </c>
      <c r="H1394" s="115">
        <f t="shared" si="42"/>
        <v>1.0068371472522089</v>
      </c>
      <c r="I1394" s="115">
        <f t="shared" si="43"/>
        <v>333.94349999999997</v>
      </c>
    </row>
    <row r="1395" spans="1:9" hidden="1">
      <c r="A1395" s="115" t="s">
        <v>4890</v>
      </c>
      <c r="B1395" s="115" t="s">
        <v>4891</v>
      </c>
      <c r="C1395" s="115" t="s">
        <v>2381</v>
      </c>
      <c r="D1395" s="115" t="s">
        <v>1242</v>
      </c>
      <c r="E1395" s="115">
        <v>988.67269999999996</v>
      </c>
      <c r="F1395" s="674">
        <v>293.83600000000001</v>
      </c>
      <c r="G1395" s="674">
        <v>295.84500000000003</v>
      </c>
      <c r="H1395" s="115">
        <f t="shared" si="42"/>
        <v>1.0068371472522089</v>
      </c>
      <c r="I1395" s="115">
        <f t="shared" si="43"/>
        <v>995.43240000000003</v>
      </c>
    </row>
    <row r="1396" spans="1:9" hidden="1">
      <c r="A1396" s="115" t="s">
        <v>4892</v>
      </c>
      <c r="B1396" s="115" t="s">
        <v>4893</v>
      </c>
      <c r="C1396" s="115" t="s">
        <v>2384</v>
      </c>
      <c r="D1396" s="115" t="s">
        <v>1242</v>
      </c>
      <c r="E1396" s="115">
        <v>1873.8248000000001</v>
      </c>
      <c r="F1396" s="674">
        <v>293.83600000000001</v>
      </c>
      <c r="G1396" s="674">
        <v>295.84500000000003</v>
      </c>
      <c r="H1396" s="115">
        <f t="shared" si="42"/>
        <v>1.0068371472522089</v>
      </c>
      <c r="I1396" s="115">
        <f t="shared" si="43"/>
        <v>1886.6364000000001</v>
      </c>
    </row>
    <row r="1397" spans="1:9" hidden="1">
      <c r="A1397" s="115" t="s">
        <v>4894</v>
      </c>
      <c r="B1397" s="115" t="s">
        <v>4895</v>
      </c>
      <c r="C1397" s="115" t="s">
        <v>2387</v>
      </c>
      <c r="D1397" s="115" t="s">
        <v>1242</v>
      </c>
      <c r="E1397" s="115">
        <v>775.3546</v>
      </c>
      <c r="F1397" s="674">
        <v>293.83600000000001</v>
      </c>
      <c r="G1397" s="674">
        <v>295.84500000000003</v>
      </c>
      <c r="H1397" s="115">
        <f t="shared" si="42"/>
        <v>1.0068371472522089</v>
      </c>
      <c r="I1397" s="115">
        <f t="shared" si="43"/>
        <v>780.6558</v>
      </c>
    </row>
    <row r="1398" spans="1:9" hidden="1">
      <c r="A1398" s="115" t="s">
        <v>4896</v>
      </c>
      <c r="B1398" s="115" t="s">
        <v>4897</v>
      </c>
      <c r="C1398" s="115" t="s">
        <v>2390</v>
      </c>
      <c r="D1398" s="115" t="s">
        <v>1242</v>
      </c>
      <c r="E1398" s="115">
        <v>1494.3589999999999</v>
      </c>
      <c r="F1398" s="674">
        <v>293.83600000000001</v>
      </c>
      <c r="G1398" s="674">
        <v>295.84500000000003</v>
      </c>
      <c r="H1398" s="115">
        <f t="shared" si="42"/>
        <v>1.0068371472522089</v>
      </c>
      <c r="I1398" s="115">
        <f t="shared" si="43"/>
        <v>1504.5762</v>
      </c>
    </row>
    <row r="1399" spans="1:9" hidden="1">
      <c r="A1399" s="115" t="s">
        <v>4898</v>
      </c>
      <c r="B1399" s="115" t="s">
        <v>4899</v>
      </c>
      <c r="C1399" s="115" t="s">
        <v>2393</v>
      </c>
      <c r="D1399" s="115" t="s">
        <v>1242</v>
      </c>
      <c r="E1399" s="115">
        <v>389.30369999999999</v>
      </c>
      <c r="F1399" s="674">
        <v>293.83600000000001</v>
      </c>
      <c r="G1399" s="674">
        <v>295.84500000000003</v>
      </c>
      <c r="H1399" s="115">
        <f t="shared" si="42"/>
        <v>1.0068371472522089</v>
      </c>
      <c r="I1399" s="115">
        <f t="shared" si="43"/>
        <v>391.96539999999999</v>
      </c>
    </row>
    <row r="1400" spans="1:9" hidden="1">
      <c r="A1400" s="115" t="s">
        <v>4900</v>
      </c>
      <c r="B1400" s="115" t="s">
        <v>4901</v>
      </c>
      <c r="C1400" s="115" t="s">
        <v>2396</v>
      </c>
      <c r="D1400" s="115" t="s">
        <v>1242</v>
      </c>
      <c r="E1400" s="115">
        <v>439.00569999999999</v>
      </c>
      <c r="F1400" s="674">
        <v>293.83600000000001</v>
      </c>
      <c r="G1400" s="674">
        <v>295.84500000000003</v>
      </c>
      <c r="H1400" s="115">
        <f t="shared" si="42"/>
        <v>1.0068371472522089</v>
      </c>
      <c r="I1400" s="115">
        <f t="shared" si="43"/>
        <v>442.00720000000001</v>
      </c>
    </row>
    <row r="1401" spans="1:9" hidden="1">
      <c r="A1401" s="115" t="s">
        <v>4902</v>
      </c>
      <c r="B1401" s="115" t="s">
        <v>4903</v>
      </c>
      <c r="C1401" s="115" t="s">
        <v>2399</v>
      </c>
      <c r="D1401" s="115" t="s">
        <v>1242</v>
      </c>
      <c r="E1401" s="115">
        <v>668.17280000000005</v>
      </c>
      <c r="F1401" s="674">
        <v>293.83600000000001</v>
      </c>
      <c r="G1401" s="674">
        <v>295.84500000000003</v>
      </c>
      <c r="H1401" s="115">
        <f t="shared" si="42"/>
        <v>1.0068371472522089</v>
      </c>
      <c r="I1401" s="115">
        <f t="shared" si="43"/>
        <v>672.74120000000005</v>
      </c>
    </row>
    <row r="1402" spans="1:9" hidden="1">
      <c r="A1402" s="115" t="s">
        <v>4904</v>
      </c>
      <c r="B1402" s="115" t="s">
        <v>4905</v>
      </c>
      <c r="C1402" s="115" t="s">
        <v>2402</v>
      </c>
      <c r="D1402" s="115" t="s">
        <v>1242</v>
      </c>
      <c r="E1402" s="115">
        <v>1020.8329</v>
      </c>
      <c r="F1402" s="674">
        <v>293.83600000000001</v>
      </c>
      <c r="G1402" s="674">
        <v>295.84500000000003</v>
      </c>
      <c r="H1402" s="115">
        <f t="shared" si="42"/>
        <v>1.0068371472522089</v>
      </c>
      <c r="I1402" s="115">
        <f t="shared" si="43"/>
        <v>1027.8125</v>
      </c>
    </row>
    <row r="1403" spans="1:9" hidden="1">
      <c r="A1403" s="115" t="s">
        <v>4906</v>
      </c>
      <c r="B1403" s="115" t="s">
        <v>4907</v>
      </c>
      <c r="C1403" s="115" t="s">
        <v>2405</v>
      </c>
      <c r="D1403" s="115" t="s">
        <v>1138</v>
      </c>
      <c r="E1403" s="115">
        <v>1282.8340000000001</v>
      </c>
      <c r="F1403" s="674">
        <v>293.83600000000001</v>
      </c>
      <c r="G1403" s="674">
        <v>295.84500000000003</v>
      </c>
      <c r="H1403" s="115">
        <f t="shared" si="42"/>
        <v>1.0068371472522089</v>
      </c>
      <c r="I1403" s="115">
        <f t="shared" si="43"/>
        <v>1291.6049</v>
      </c>
    </row>
    <row r="1404" spans="1:9" hidden="1">
      <c r="A1404" s="115" t="s">
        <v>4908</v>
      </c>
      <c r="B1404" s="115" t="s">
        <v>4909</v>
      </c>
      <c r="C1404" s="115" t="s">
        <v>2408</v>
      </c>
      <c r="D1404" s="115" t="s">
        <v>1242</v>
      </c>
      <c r="E1404" s="115">
        <v>7.9649000000000001</v>
      </c>
      <c r="F1404" s="674">
        <v>293.83600000000001</v>
      </c>
      <c r="G1404" s="674">
        <v>295.84500000000003</v>
      </c>
      <c r="H1404" s="115">
        <f t="shared" si="42"/>
        <v>1.0068371472522089</v>
      </c>
      <c r="I1404" s="115">
        <f t="shared" si="43"/>
        <v>8.0193999999999992</v>
      </c>
    </row>
    <row r="1405" spans="1:9" hidden="1">
      <c r="A1405" s="115" t="s">
        <v>4910</v>
      </c>
      <c r="B1405" s="115" t="s">
        <v>4911</v>
      </c>
      <c r="C1405" s="115" t="s">
        <v>2411</v>
      </c>
      <c r="D1405" s="115" t="s">
        <v>1242</v>
      </c>
      <c r="E1405" s="115">
        <v>6.9044999999999996</v>
      </c>
      <c r="F1405" s="674">
        <v>293.83600000000001</v>
      </c>
      <c r="G1405" s="674">
        <v>295.84500000000003</v>
      </c>
      <c r="H1405" s="115">
        <f t="shared" si="42"/>
        <v>1.0068371472522089</v>
      </c>
      <c r="I1405" s="115">
        <f t="shared" si="43"/>
        <v>6.9516999999999998</v>
      </c>
    </row>
    <row r="1406" spans="1:9" hidden="1">
      <c r="A1406" s="115" t="s">
        <v>4912</v>
      </c>
      <c r="B1406" s="115" t="s">
        <v>4913</v>
      </c>
      <c r="C1406" s="115" t="s">
        <v>2414</v>
      </c>
      <c r="D1406" s="115" t="s">
        <v>1242</v>
      </c>
      <c r="E1406" s="115">
        <v>6.1276000000000002</v>
      </c>
      <c r="F1406" s="674">
        <v>293.83600000000001</v>
      </c>
      <c r="G1406" s="674">
        <v>295.84500000000003</v>
      </c>
      <c r="H1406" s="115">
        <f t="shared" si="42"/>
        <v>1.0068371472522089</v>
      </c>
      <c r="I1406" s="115">
        <f t="shared" si="43"/>
        <v>6.1695000000000002</v>
      </c>
    </row>
    <row r="1407" spans="1:9" hidden="1">
      <c r="A1407" s="115" t="s">
        <v>4914</v>
      </c>
      <c r="B1407" s="115" t="s">
        <v>4915</v>
      </c>
      <c r="C1407" s="115" t="s">
        <v>2417</v>
      </c>
      <c r="D1407" s="115" t="s">
        <v>1242</v>
      </c>
      <c r="E1407" s="115">
        <v>2.0051000000000001</v>
      </c>
      <c r="F1407" s="674">
        <v>293.83600000000001</v>
      </c>
      <c r="G1407" s="674">
        <v>295.84500000000003</v>
      </c>
      <c r="H1407" s="115">
        <f t="shared" si="42"/>
        <v>1.0068371472522089</v>
      </c>
      <c r="I1407" s="115">
        <f t="shared" si="43"/>
        <v>2.0188000000000001</v>
      </c>
    </row>
    <row r="1408" spans="1:9" hidden="1">
      <c r="A1408" s="115" t="s">
        <v>4916</v>
      </c>
      <c r="B1408" s="115" t="s">
        <v>4917</v>
      </c>
      <c r="C1408" s="115" t="s">
        <v>2420</v>
      </c>
      <c r="D1408" s="115" t="s">
        <v>1242</v>
      </c>
      <c r="E1408" s="115">
        <v>10.492000000000001</v>
      </c>
      <c r="F1408" s="674">
        <v>293.83600000000001</v>
      </c>
      <c r="G1408" s="674">
        <v>295.84500000000003</v>
      </c>
      <c r="H1408" s="115">
        <f t="shared" si="42"/>
        <v>1.0068371472522089</v>
      </c>
      <c r="I1408" s="115">
        <f t="shared" si="43"/>
        <v>10.563700000000001</v>
      </c>
    </row>
    <row r="1409" spans="1:9" hidden="1">
      <c r="A1409" s="115" t="s">
        <v>4918</v>
      </c>
      <c r="B1409" s="115" t="s">
        <v>4919</v>
      </c>
      <c r="C1409" s="115" t="s">
        <v>2423</v>
      </c>
      <c r="D1409" s="115" t="s">
        <v>1242</v>
      </c>
      <c r="E1409" s="115">
        <v>7.74</v>
      </c>
      <c r="F1409" s="674">
        <v>293.83600000000001</v>
      </c>
      <c r="G1409" s="674">
        <v>295.84500000000003</v>
      </c>
      <c r="H1409" s="115">
        <f t="shared" si="42"/>
        <v>1.0068371472522089</v>
      </c>
      <c r="I1409" s="115">
        <f t="shared" si="43"/>
        <v>7.7929000000000004</v>
      </c>
    </row>
    <row r="1410" spans="1:9" hidden="1">
      <c r="A1410" s="115" t="s">
        <v>4920</v>
      </c>
      <c r="B1410" s="115" t="s">
        <v>4921</v>
      </c>
      <c r="C1410" s="115" t="s">
        <v>2426</v>
      </c>
      <c r="D1410" s="115" t="s">
        <v>1242</v>
      </c>
      <c r="E1410" s="115">
        <v>9.4600000000000009</v>
      </c>
      <c r="F1410" s="674">
        <v>293.83600000000001</v>
      </c>
      <c r="G1410" s="674">
        <v>295.84500000000003</v>
      </c>
      <c r="H1410" s="115">
        <f t="shared" si="42"/>
        <v>1.0068371472522089</v>
      </c>
      <c r="I1410" s="115">
        <f t="shared" si="43"/>
        <v>9.5246999999999993</v>
      </c>
    </row>
    <row r="1411" spans="1:9" hidden="1">
      <c r="A1411" s="115" t="s">
        <v>4922</v>
      </c>
      <c r="B1411" s="115" t="s">
        <v>4923</v>
      </c>
      <c r="C1411" s="115" t="s">
        <v>2429</v>
      </c>
      <c r="D1411" s="115" t="s">
        <v>1242</v>
      </c>
      <c r="E1411" s="115">
        <v>7.5679999999999996</v>
      </c>
      <c r="F1411" s="674">
        <v>293.83600000000001</v>
      </c>
      <c r="G1411" s="674">
        <v>295.84500000000003</v>
      </c>
      <c r="H1411" s="115">
        <f t="shared" si="42"/>
        <v>1.0068371472522089</v>
      </c>
      <c r="I1411" s="115">
        <f t="shared" si="43"/>
        <v>7.6196999999999999</v>
      </c>
    </row>
    <row r="1412" spans="1:9" hidden="1">
      <c r="A1412" s="115" t="s">
        <v>4924</v>
      </c>
      <c r="B1412" s="115" t="s">
        <v>4925</v>
      </c>
      <c r="C1412" s="115" t="s">
        <v>2432</v>
      </c>
      <c r="D1412" s="115" t="s">
        <v>1242</v>
      </c>
      <c r="E1412" s="115">
        <v>11.18</v>
      </c>
      <c r="F1412" s="674">
        <v>293.83600000000001</v>
      </c>
      <c r="G1412" s="674">
        <v>295.84500000000003</v>
      </c>
      <c r="H1412" s="115">
        <f t="shared" si="42"/>
        <v>1.0068371472522089</v>
      </c>
      <c r="I1412" s="115">
        <f t="shared" si="43"/>
        <v>11.256399999999999</v>
      </c>
    </row>
    <row r="1413" spans="1:9" hidden="1">
      <c r="A1413" s="115" t="s">
        <v>4926</v>
      </c>
      <c r="B1413" s="115" t="s">
        <v>4927</v>
      </c>
      <c r="C1413" s="115" t="s">
        <v>2434</v>
      </c>
      <c r="D1413" s="115" t="s">
        <v>2159</v>
      </c>
      <c r="E1413" s="115">
        <v>2343.25</v>
      </c>
      <c r="F1413" s="674">
        <v>293.83600000000001</v>
      </c>
      <c r="G1413" s="674">
        <v>295.84500000000003</v>
      </c>
      <c r="H1413" s="115">
        <f t="shared" ref="H1413:H1476" si="44">G1413/F1413</f>
        <v>1.0068371472522089</v>
      </c>
      <c r="I1413" s="115">
        <f t="shared" ref="I1413:I1476" si="45">ROUND(H1413*E1413,4)</f>
        <v>2359.2710999999999</v>
      </c>
    </row>
    <row r="1414" spans="1:9" hidden="1">
      <c r="A1414" s="115" t="s">
        <v>4928</v>
      </c>
      <c r="B1414" s="115" t="s">
        <v>4929</v>
      </c>
      <c r="C1414" s="115" t="s">
        <v>2436</v>
      </c>
      <c r="D1414" s="115" t="s">
        <v>2159</v>
      </c>
      <c r="E1414" s="115">
        <v>2253.125</v>
      </c>
      <c r="F1414" s="674">
        <v>293.83600000000001</v>
      </c>
      <c r="G1414" s="674">
        <v>295.84500000000003</v>
      </c>
      <c r="H1414" s="115">
        <f t="shared" si="44"/>
        <v>1.0068371472522089</v>
      </c>
      <c r="I1414" s="115">
        <f t="shared" si="45"/>
        <v>2268.5299</v>
      </c>
    </row>
    <row r="1415" spans="1:9" hidden="1">
      <c r="A1415" s="115" t="s">
        <v>4930</v>
      </c>
      <c r="B1415" s="115" t="s">
        <v>4931</v>
      </c>
      <c r="C1415" s="115" t="s">
        <v>2439</v>
      </c>
      <c r="D1415" s="115" t="s">
        <v>2038</v>
      </c>
      <c r="E1415" s="115">
        <v>1.8931</v>
      </c>
      <c r="F1415" s="674">
        <v>293.83600000000001</v>
      </c>
      <c r="G1415" s="674">
        <v>295.84500000000003</v>
      </c>
      <c r="H1415" s="115">
        <f t="shared" si="44"/>
        <v>1.0068371472522089</v>
      </c>
      <c r="I1415" s="115">
        <f t="shared" si="45"/>
        <v>1.9059999999999999</v>
      </c>
    </row>
    <row r="1416" spans="1:9" hidden="1">
      <c r="A1416" s="115" t="s">
        <v>4932</v>
      </c>
      <c r="B1416" s="115" t="s">
        <v>4933</v>
      </c>
      <c r="C1416" s="115" t="s">
        <v>2442</v>
      </c>
      <c r="D1416" s="115" t="s">
        <v>1242</v>
      </c>
      <c r="E1416" s="115">
        <v>568.79999999999995</v>
      </c>
      <c r="F1416" s="674">
        <v>293.83600000000001</v>
      </c>
      <c r="G1416" s="674">
        <v>295.84500000000003</v>
      </c>
      <c r="H1416" s="115">
        <f t="shared" si="44"/>
        <v>1.0068371472522089</v>
      </c>
      <c r="I1416" s="115">
        <f t="shared" si="45"/>
        <v>572.68899999999996</v>
      </c>
    </row>
    <row r="1417" spans="1:9" hidden="1">
      <c r="A1417" s="115" t="s">
        <v>4934</v>
      </c>
      <c r="B1417" s="115" t="s">
        <v>4935</v>
      </c>
      <c r="C1417" s="115" t="s">
        <v>2445</v>
      </c>
      <c r="D1417" s="115" t="s">
        <v>1242</v>
      </c>
      <c r="E1417" s="115">
        <v>459.4</v>
      </c>
      <c r="F1417" s="674">
        <v>293.83600000000001</v>
      </c>
      <c r="G1417" s="674">
        <v>295.84500000000003</v>
      </c>
      <c r="H1417" s="115">
        <f t="shared" si="44"/>
        <v>1.0068371472522089</v>
      </c>
      <c r="I1417" s="115">
        <f t="shared" si="45"/>
        <v>462.541</v>
      </c>
    </row>
    <row r="1418" spans="1:9" hidden="1">
      <c r="A1418" s="115" t="s">
        <v>4936</v>
      </c>
      <c r="B1418" s="115" t="s">
        <v>4937</v>
      </c>
      <c r="C1418" s="115" t="s">
        <v>2448</v>
      </c>
      <c r="D1418" s="115" t="s">
        <v>1138</v>
      </c>
      <c r="E1418" s="115">
        <v>7698.6491999999998</v>
      </c>
      <c r="F1418" s="674">
        <v>293.83600000000001</v>
      </c>
      <c r="G1418" s="674">
        <v>295.84500000000003</v>
      </c>
      <c r="H1418" s="115">
        <f t="shared" si="44"/>
        <v>1.0068371472522089</v>
      </c>
      <c r="I1418" s="115">
        <f t="shared" si="45"/>
        <v>7751.2860000000001</v>
      </c>
    </row>
    <row r="1419" spans="1:9" hidden="1">
      <c r="A1419" s="115" t="s">
        <v>4938</v>
      </c>
      <c r="B1419" s="115" t="s">
        <v>4939</v>
      </c>
      <c r="C1419" s="115" t="s">
        <v>2451</v>
      </c>
      <c r="D1419" s="115" t="s">
        <v>2038</v>
      </c>
      <c r="E1419" s="115">
        <v>2.4893000000000001</v>
      </c>
      <c r="F1419" s="674">
        <v>293.83600000000001</v>
      </c>
      <c r="G1419" s="674">
        <v>295.84500000000003</v>
      </c>
      <c r="H1419" s="115">
        <f t="shared" si="44"/>
        <v>1.0068371472522089</v>
      </c>
      <c r="I1419" s="115">
        <f t="shared" si="45"/>
        <v>2.5063</v>
      </c>
    </row>
    <row r="1420" spans="1:9" hidden="1">
      <c r="A1420" s="115" t="s">
        <v>4940</v>
      </c>
      <c r="B1420" s="115" t="s">
        <v>4941</v>
      </c>
      <c r="C1420" s="115" t="s">
        <v>2454</v>
      </c>
      <c r="D1420" s="115" t="s">
        <v>2038</v>
      </c>
      <c r="E1420" s="115">
        <v>1.7221</v>
      </c>
      <c r="F1420" s="674">
        <v>293.83600000000001</v>
      </c>
      <c r="G1420" s="674">
        <v>295.84500000000003</v>
      </c>
      <c r="H1420" s="115">
        <f t="shared" si="44"/>
        <v>1.0068371472522089</v>
      </c>
      <c r="I1420" s="115">
        <f t="shared" si="45"/>
        <v>1.7339</v>
      </c>
    </row>
    <row r="1421" spans="1:9" hidden="1">
      <c r="A1421" s="115" t="s">
        <v>4942</v>
      </c>
      <c r="B1421" s="115" t="s">
        <v>4943</v>
      </c>
      <c r="C1421" s="115" t="s">
        <v>2457</v>
      </c>
      <c r="D1421" s="115" t="s">
        <v>1138</v>
      </c>
      <c r="E1421" s="115">
        <v>6923.6113999999998</v>
      </c>
      <c r="F1421" s="674">
        <v>293.83600000000001</v>
      </c>
      <c r="G1421" s="674">
        <v>295.84500000000003</v>
      </c>
      <c r="H1421" s="115">
        <f t="shared" si="44"/>
        <v>1.0068371472522089</v>
      </c>
      <c r="I1421" s="115">
        <f t="shared" si="45"/>
        <v>6970.9492</v>
      </c>
    </row>
    <row r="1422" spans="1:9" hidden="1">
      <c r="A1422" s="115" t="s">
        <v>4944</v>
      </c>
      <c r="B1422" s="115" t="s">
        <v>4945</v>
      </c>
      <c r="C1422" s="115" t="s">
        <v>2460</v>
      </c>
      <c r="D1422" s="115" t="s">
        <v>2038</v>
      </c>
      <c r="E1422" s="115">
        <v>3.3919999999999999</v>
      </c>
      <c r="F1422" s="674">
        <v>293.83600000000001</v>
      </c>
      <c r="G1422" s="674">
        <v>295.84500000000003</v>
      </c>
      <c r="H1422" s="115">
        <f t="shared" si="44"/>
        <v>1.0068371472522089</v>
      </c>
      <c r="I1422" s="115">
        <f t="shared" si="45"/>
        <v>3.4152</v>
      </c>
    </row>
    <row r="1423" spans="1:9" hidden="1">
      <c r="A1423" s="115" t="s">
        <v>4946</v>
      </c>
      <c r="B1423" s="115" t="s">
        <v>4947</v>
      </c>
      <c r="C1423" s="115" t="s">
        <v>2463</v>
      </c>
      <c r="D1423" s="115" t="s">
        <v>2038</v>
      </c>
      <c r="E1423" s="115">
        <v>2.7692999999999999</v>
      </c>
      <c r="F1423" s="674">
        <v>293.83600000000001</v>
      </c>
      <c r="G1423" s="674">
        <v>295.84500000000003</v>
      </c>
      <c r="H1423" s="115">
        <f t="shared" si="44"/>
        <v>1.0068371472522089</v>
      </c>
      <c r="I1423" s="115">
        <f t="shared" si="45"/>
        <v>2.7881999999999998</v>
      </c>
    </row>
    <row r="1424" spans="1:9" hidden="1">
      <c r="A1424" s="115" t="s">
        <v>4948</v>
      </c>
      <c r="B1424" s="115" t="s">
        <v>4949</v>
      </c>
      <c r="C1424" s="115" t="s">
        <v>2466</v>
      </c>
      <c r="D1424" s="115" t="s">
        <v>2116</v>
      </c>
      <c r="E1424" s="115">
        <v>7698.6491999999998</v>
      </c>
      <c r="F1424" s="674">
        <v>293.83600000000001</v>
      </c>
      <c r="G1424" s="674">
        <v>295.84500000000003</v>
      </c>
      <c r="H1424" s="115">
        <f t="shared" si="44"/>
        <v>1.0068371472522089</v>
      </c>
      <c r="I1424" s="115">
        <f t="shared" si="45"/>
        <v>7751.2860000000001</v>
      </c>
    </row>
    <row r="1425" spans="1:9" hidden="1">
      <c r="A1425" s="115" t="s">
        <v>4950</v>
      </c>
      <c r="B1425" s="115" t="s">
        <v>4951</v>
      </c>
      <c r="C1425" s="115" t="s">
        <v>2469</v>
      </c>
      <c r="D1425" s="115" t="s">
        <v>2116</v>
      </c>
      <c r="E1425" s="115">
        <v>6412.3317999999999</v>
      </c>
      <c r="F1425" s="674">
        <v>293.83600000000001</v>
      </c>
      <c r="G1425" s="674">
        <v>295.84500000000003</v>
      </c>
      <c r="H1425" s="115">
        <f t="shared" si="44"/>
        <v>1.0068371472522089</v>
      </c>
      <c r="I1425" s="115">
        <f t="shared" si="45"/>
        <v>6456.1738999999998</v>
      </c>
    </row>
    <row r="1426" spans="1:9" hidden="1">
      <c r="A1426" s="115" t="s">
        <v>4952</v>
      </c>
      <c r="B1426" s="115" t="s">
        <v>4953</v>
      </c>
      <c r="C1426" s="115" t="s">
        <v>2472</v>
      </c>
      <c r="D1426" s="115" t="s">
        <v>2116</v>
      </c>
      <c r="E1426" s="115">
        <v>4739.9207999999999</v>
      </c>
      <c r="F1426" s="674">
        <v>293.83600000000001</v>
      </c>
      <c r="G1426" s="674">
        <v>295.84500000000003</v>
      </c>
      <c r="H1426" s="115">
        <f t="shared" si="44"/>
        <v>1.0068371472522089</v>
      </c>
      <c r="I1426" s="115">
        <f t="shared" si="45"/>
        <v>4772.3283000000001</v>
      </c>
    </row>
    <row r="1427" spans="1:9" hidden="1">
      <c r="A1427" s="115" t="s">
        <v>4954</v>
      </c>
      <c r="B1427" s="115" t="s">
        <v>4955</v>
      </c>
      <c r="C1427" s="115" t="s">
        <v>2475</v>
      </c>
      <c r="D1427" s="115" t="s">
        <v>1138</v>
      </c>
      <c r="E1427" s="115">
        <v>1.8983000000000001</v>
      </c>
      <c r="F1427" s="674">
        <v>293.83600000000001</v>
      </c>
      <c r="G1427" s="674">
        <v>295.84500000000003</v>
      </c>
      <c r="H1427" s="115">
        <f t="shared" si="44"/>
        <v>1.0068371472522089</v>
      </c>
      <c r="I1427" s="115">
        <f t="shared" si="45"/>
        <v>1.9113</v>
      </c>
    </row>
    <row r="1428" spans="1:9" hidden="1">
      <c r="A1428" s="115" t="s">
        <v>4956</v>
      </c>
      <c r="B1428" s="115" t="s">
        <v>4957</v>
      </c>
      <c r="C1428" s="115" t="s">
        <v>2478</v>
      </c>
      <c r="D1428" s="115" t="s">
        <v>2038</v>
      </c>
      <c r="E1428" s="115">
        <v>0.3</v>
      </c>
      <c r="F1428" s="674">
        <v>293.83600000000001</v>
      </c>
      <c r="G1428" s="674">
        <v>295.84500000000003</v>
      </c>
      <c r="H1428" s="115">
        <f t="shared" si="44"/>
        <v>1.0068371472522089</v>
      </c>
      <c r="I1428" s="115">
        <f t="shared" si="45"/>
        <v>0.30209999999999998</v>
      </c>
    </row>
    <row r="1429" spans="1:9" hidden="1">
      <c r="A1429" s="115" t="s">
        <v>4958</v>
      </c>
      <c r="B1429" s="115" t="s">
        <v>4959</v>
      </c>
      <c r="C1429" s="115" t="s">
        <v>2481</v>
      </c>
      <c r="D1429" s="115" t="s">
        <v>1138</v>
      </c>
      <c r="E1429" s="115">
        <v>6.7285000000000004</v>
      </c>
      <c r="F1429" s="674">
        <v>293.83600000000001</v>
      </c>
      <c r="G1429" s="674">
        <v>295.84500000000003</v>
      </c>
      <c r="H1429" s="115">
        <f t="shared" si="44"/>
        <v>1.0068371472522089</v>
      </c>
      <c r="I1429" s="115">
        <f t="shared" si="45"/>
        <v>6.7744999999999997</v>
      </c>
    </row>
    <row r="1430" spans="1:9" hidden="1">
      <c r="A1430" s="115" t="s">
        <v>4960</v>
      </c>
      <c r="B1430" s="115" t="s">
        <v>4961</v>
      </c>
      <c r="C1430" s="115" t="s">
        <v>2484</v>
      </c>
      <c r="D1430" s="115" t="s">
        <v>1138</v>
      </c>
      <c r="E1430" s="115">
        <v>87.590100000000007</v>
      </c>
      <c r="F1430" s="674">
        <v>293.83600000000001</v>
      </c>
      <c r="G1430" s="674">
        <v>295.84500000000003</v>
      </c>
      <c r="H1430" s="115">
        <f t="shared" si="44"/>
        <v>1.0068371472522089</v>
      </c>
      <c r="I1430" s="115">
        <f t="shared" si="45"/>
        <v>88.188999999999993</v>
      </c>
    </row>
    <row r="1431" spans="1:9" hidden="1">
      <c r="A1431" s="115" t="s">
        <v>4962</v>
      </c>
      <c r="B1431" s="115" t="s">
        <v>4963</v>
      </c>
      <c r="C1431" s="115" t="s">
        <v>2487</v>
      </c>
      <c r="D1431" s="115" t="s">
        <v>1138</v>
      </c>
      <c r="E1431" s="115">
        <v>76.103200000000001</v>
      </c>
      <c r="F1431" s="674">
        <v>293.83600000000001</v>
      </c>
      <c r="G1431" s="674">
        <v>295.84500000000003</v>
      </c>
      <c r="H1431" s="115">
        <f t="shared" si="44"/>
        <v>1.0068371472522089</v>
      </c>
      <c r="I1431" s="115">
        <f t="shared" si="45"/>
        <v>76.623500000000007</v>
      </c>
    </row>
    <row r="1432" spans="1:9" hidden="1">
      <c r="A1432" s="115" t="s">
        <v>4964</v>
      </c>
      <c r="B1432" s="115" t="s">
        <v>4965</v>
      </c>
      <c r="C1432" s="115" t="s">
        <v>2490</v>
      </c>
      <c r="D1432" s="115" t="s">
        <v>1138</v>
      </c>
      <c r="E1432" s="115">
        <v>174.15539999999999</v>
      </c>
      <c r="F1432" s="674">
        <v>293.83600000000001</v>
      </c>
      <c r="G1432" s="674">
        <v>295.84500000000003</v>
      </c>
      <c r="H1432" s="115">
        <f t="shared" si="44"/>
        <v>1.0068371472522089</v>
      </c>
      <c r="I1432" s="115">
        <f t="shared" si="45"/>
        <v>175.34610000000001</v>
      </c>
    </row>
    <row r="1433" spans="1:9" hidden="1">
      <c r="A1433" s="115" t="s">
        <v>4966</v>
      </c>
      <c r="B1433" s="115" t="s">
        <v>4967</v>
      </c>
      <c r="C1433" s="115" t="s">
        <v>2493</v>
      </c>
      <c r="D1433" s="115" t="s">
        <v>1138</v>
      </c>
      <c r="E1433" s="115">
        <v>255.017</v>
      </c>
      <c r="F1433" s="674">
        <v>293.83600000000001</v>
      </c>
      <c r="G1433" s="674">
        <v>295.84500000000003</v>
      </c>
      <c r="H1433" s="115">
        <f t="shared" si="44"/>
        <v>1.0068371472522089</v>
      </c>
      <c r="I1433" s="115">
        <f t="shared" si="45"/>
        <v>256.76060000000001</v>
      </c>
    </row>
    <row r="1434" spans="1:9" hidden="1">
      <c r="A1434" s="115" t="s">
        <v>4968</v>
      </c>
      <c r="B1434" s="115" t="s">
        <v>4969</v>
      </c>
      <c r="C1434" s="115" t="s">
        <v>2496</v>
      </c>
      <c r="D1434" s="115" t="s">
        <v>1138</v>
      </c>
      <c r="E1434" s="115">
        <v>243.5301</v>
      </c>
      <c r="F1434" s="674">
        <v>293.83600000000001</v>
      </c>
      <c r="G1434" s="674">
        <v>295.84500000000003</v>
      </c>
      <c r="H1434" s="115">
        <f t="shared" si="44"/>
        <v>1.0068371472522089</v>
      </c>
      <c r="I1434" s="115">
        <f t="shared" si="45"/>
        <v>245.1952</v>
      </c>
    </row>
    <row r="1435" spans="1:9" hidden="1">
      <c r="A1435" s="115" t="s">
        <v>4970</v>
      </c>
      <c r="B1435" s="115" t="s">
        <v>4971</v>
      </c>
      <c r="C1435" s="115" t="s">
        <v>2499</v>
      </c>
      <c r="D1435" s="115" t="s">
        <v>1138</v>
      </c>
      <c r="E1435" s="115">
        <v>193.3355</v>
      </c>
      <c r="F1435" s="674">
        <v>293.83600000000001</v>
      </c>
      <c r="G1435" s="674">
        <v>295.84500000000003</v>
      </c>
      <c r="H1435" s="115">
        <f t="shared" si="44"/>
        <v>1.0068371472522089</v>
      </c>
      <c r="I1435" s="115">
        <f t="shared" si="45"/>
        <v>194.6574</v>
      </c>
    </row>
    <row r="1436" spans="1:9" hidden="1">
      <c r="A1436" s="115" t="s">
        <v>4972</v>
      </c>
      <c r="B1436" s="115" t="s">
        <v>4973</v>
      </c>
      <c r="C1436" s="115" t="s">
        <v>2502</v>
      </c>
      <c r="D1436" s="115" t="s">
        <v>1138</v>
      </c>
      <c r="E1436" s="115">
        <v>274.19709999999998</v>
      </c>
      <c r="F1436" s="674">
        <v>293.83600000000001</v>
      </c>
      <c r="G1436" s="674">
        <v>295.84500000000003</v>
      </c>
      <c r="H1436" s="115">
        <f t="shared" si="44"/>
        <v>1.0068371472522089</v>
      </c>
      <c r="I1436" s="115">
        <f t="shared" si="45"/>
        <v>276.0718</v>
      </c>
    </row>
    <row r="1437" spans="1:9" hidden="1">
      <c r="A1437" s="115" t="s">
        <v>4974</v>
      </c>
      <c r="B1437" s="115" t="s">
        <v>4975</v>
      </c>
      <c r="C1437" s="115" t="s">
        <v>2505</v>
      </c>
      <c r="D1437" s="115" t="s">
        <v>1138</v>
      </c>
      <c r="E1437" s="115">
        <v>262.71019999999999</v>
      </c>
      <c r="F1437" s="674">
        <v>293.83600000000001</v>
      </c>
      <c r="G1437" s="674">
        <v>295.84500000000003</v>
      </c>
      <c r="H1437" s="115">
        <f t="shared" si="44"/>
        <v>1.0068371472522089</v>
      </c>
      <c r="I1437" s="115">
        <f t="shared" si="45"/>
        <v>264.50639999999999</v>
      </c>
    </row>
    <row r="1438" spans="1:9" hidden="1">
      <c r="A1438" s="115" t="s">
        <v>4976</v>
      </c>
      <c r="B1438" s="115" t="s">
        <v>4977</v>
      </c>
      <c r="C1438" s="115" t="s">
        <v>2508</v>
      </c>
      <c r="D1438" s="115" t="s">
        <v>2038</v>
      </c>
      <c r="E1438" s="115">
        <v>81.5792</v>
      </c>
      <c r="F1438" s="674">
        <v>293.83600000000001</v>
      </c>
      <c r="G1438" s="674">
        <v>295.84500000000003</v>
      </c>
      <c r="H1438" s="115">
        <f t="shared" si="44"/>
        <v>1.0068371472522089</v>
      </c>
      <c r="I1438" s="115">
        <f t="shared" si="45"/>
        <v>82.137</v>
      </c>
    </row>
    <row r="1439" spans="1:9" hidden="1">
      <c r="A1439" s="115" t="s">
        <v>4978</v>
      </c>
      <c r="B1439" s="115" t="s">
        <v>4979</v>
      </c>
      <c r="C1439" s="115" t="s">
        <v>2511</v>
      </c>
      <c r="D1439" s="115" t="s">
        <v>2038</v>
      </c>
      <c r="E1439" s="115">
        <v>74.508600000000001</v>
      </c>
      <c r="F1439" s="674">
        <v>293.83600000000001</v>
      </c>
      <c r="G1439" s="674">
        <v>295.84500000000003</v>
      </c>
      <c r="H1439" s="115">
        <f t="shared" si="44"/>
        <v>1.0068371472522089</v>
      </c>
      <c r="I1439" s="115">
        <f t="shared" si="45"/>
        <v>75.018000000000001</v>
      </c>
    </row>
    <row r="1440" spans="1:9" hidden="1">
      <c r="A1440" s="115" t="s">
        <v>4980</v>
      </c>
      <c r="B1440" s="115" t="s">
        <v>4981</v>
      </c>
      <c r="C1440" s="115" t="s">
        <v>2514</v>
      </c>
      <c r="D1440" s="115" t="s">
        <v>2038</v>
      </c>
      <c r="E1440" s="115">
        <v>70.303799999999995</v>
      </c>
      <c r="F1440" s="674">
        <v>293.83600000000001</v>
      </c>
      <c r="G1440" s="674">
        <v>295.84500000000003</v>
      </c>
      <c r="H1440" s="115">
        <f t="shared" si="44"/>
        <v>1.0068371472522089</v>
      </c>
      <c r="I1440" s="115">
        <f t="shared" si="45"/>
        <v>70.784499999999994</v>
      </c>
    </row>
    <row r="1441" spans="1:9" hidden="1">
      <c r="A1441" s="115" t="s">
        <v>4982</v>
      </c>
      <c r="B1441" s="115" t="s">
        <v>4983</v>
      </c>
      <c r="C1441" s="115" t="s">
        <v>2517</v>
      </c>
      <c r="D1441" s="115" t="s">
        <v>2038</v>
      </c>
      <c r="E1441" s="115">
        <v>88.944299999999998</v>
      </c>
      <c r="F1441" s="674">
        <v>293.83600000000001</v>
      </c>
      <c r="G1441" s="674">
        <v>295.84500000000003</v>
      </c>
      <c r="H1441" s="115">
        <f t="shared" si="44"/>
        <v>1.0068371472522089</v>
      </c>
      <c r="I1441" s="115">
        <f t="shared" si="45"/>
        <v>89.552400000000006</v>
      </c>
    </row>
    <row r="1442" spans="1:9" hidden="1">
      <c r="A1442" s="115" t="s">
        <v>4984</v>
      </c>
      <c r="B1442" s="115" t="s">
        <v>4985</v>
      </c>
      <c r="C1442" s="115" t="s">
        <v>2520</v>
      </c>
      <c r="D1442" s="115" t="s">
        <v>2038</v>
      </c>
      <c r="E1442" s="115">
        <v>78.097399999999993</v>
      </c>
      <c r="F1442" s="674">
        <v>293.83600000000001</v>
      </c>
      <c r="G1442" s="674">
        <v>295.84500000000003</v>
      </c>
      <c r="H1442" s="115">
        <f t="shared" si="44"/>
        <v>1.0068371472522089</v>
      </c>
      <c r="I1442" s="115">
        <f t="shared" si="45"/>
        <v>78.631399999999999</v>
      </c>
    </row>
    <row r="1443" spans="1:9" hidden="1">
      <c r="A1443" s="115" t="s">
        <v>4986</v>
      </c>
      <c r="B1443" s="115" t="s">
        <v>4987</v>
      </c>
      <c r="C1443" s="115" t="s">
        <v>2523</v>
      </c>
      <c r="D1443" s="115" t="s">
        <v>2038</v>
      </c>
      <c r="E1443" s="115">
        <v>67.170199999999994</v>
      </c>
      <c r="F1443" s="674">
        <v>293.83600000000001</v>
      </c>
      <c r="G1443" s="674">
        <v>295.84500000000003</v>
      </c>
      <c r="H1443" s="115">
        <f t="shared" si="44"/>
        <v>1.0068371472522089</v>
      </c>
      <c r="I1443" s="115">
        <f t="shared" si="45"/>
        <v>67.629499999999993</v>
      </c>
    </row>
    <row r="1444" spans="1:9" hidden="1">
      <c r="A1444" s="115" t="s">
        <v>4988</v>
      </c>
      <c r="B1444" s="115" t="s">
        <v>4989</v>
      </c>
      <c r="C1444" s="115" t="s">
        <v>2526</v>
      </c>
      <c r="D1444" s="115" t="s">
        <v>2038</v>
      </c>
      <c r="E1444" s="115">
        <v>204.0282</v>
      </c>
      <c r="F1444" s="674">
        <v>293.83600000000001</v>
      </c>
      <c r="G1444" s="674">
        <v>295.84500000000003</v>
      </c>
      <c r="H1444" s="115">
        <f t="shared" si="44"/>
        <v>1.0068371472522089</v>
      </c>
      <c r="I1444" s="115">
        <f t="shared" si="45"/>
        <v>205.42320000000001</v>
      </c>
    </row>
    <row r="1445" spans="1:9" hidden="1">
      <c r="A1445" s="115" t="s">
        <v>4990</v>
      </c>
      <c r="B1445" s="115" t="s">
        <v>4991</v>
      </c>
      <c r="C1445" s="115" t="s">
        <v>2529</v>
      </c>
      <c r="D1445" s="115" t="s">
        <v>2038</v>
      </c>
      <c r="E1445" s="115">
        <v>186.40539999999999</v>
      </c>
      <c r="F1445" s="674">
        <v>293.83600000000001</v>
      </c>
      <c r="G1445" s="674">
        <v>295.84500000000003</v>
      </c>
      <c r="H1445" s="115">
        <f t="shared" si="44"/>
        <v>1.0068371472522089</v>
      </c>
      <c r="I1445" s="115">
        <f t="shared" si="45"/>
        <v>187.6799</v>
      </c>
    </row>
    <row r="1446" spans="1:9" hidden="1">
      <c r="A1446" s="115" t="s">
        <v>4992</v>
      </c>
      <c r="B1446" s="115" t="s">
        <v>4993</v>
      </c>
      <c r="C1446" s="115" t="s">
        <v>2532</v>
      </c>
      <c r="D1446" s="115" t="s">
        <v>2038</v>
      </c>
      <c r="E1446" s="115">
        <v>175.77279999999999</v>
      </c>
      <c r="F1446" s="674">
        <v>293.83600000000001</v>
      </c>
      <c r="G1446" s="674">
        <v>295.84500000000003</v>
      </c>
      <c r="H1446" s="115">
        <f t="shared" si="44"/>
        <v>1.0068371472522089</v>
      </c>
      <c r="I1446" s="115">
        <f t="shared" si="45"/>
        <v>176.97460000000001</v>
      </c>
    </row>
    <row r="1447" spans="1:9" hidden="1">
      <c r="A1447" s="115" t="s">
        <v>4994</v>
      </c>
      <c r="B1447" s="115" t="s">
        <v>4995</v>
      </c>
      <c r="C1447" s="115" t="s">
        <v>2535</v>
      </c>
      <c r="D1447" s="115" t="s">
        <v>2038</v>
      </c>
      <c r="E1447" s="115">
        <v>64.277699999999996</v>
      </c>
      <c r="F1447" s="674">
        <v>293.83600000000001</v>
      </c>
      <c r="G1447" s="674">
        <v>295.84500000000003</v>
      </c>
      <c r="H1447" s="115">
        <f t="shared" si="44"/>
        <v>1.0068371472522089</v>
      </c>
      <c r="I1447" s="115">
        <f t="shared" si="45"/>
        <v>64.717200000000005</v>
      </c>
    </row>
    <row r="1448" spans="1:9" hidden="1">
      <c r="A1448" s="115" t="s">
        <v>4996</v>
      </c>
      <c r="B1448" s="115" t="s">
        <v>4997</v>
      </c>
      <c r="C1448" s="115" t="s">
        <v>2538</v>
      </c>
      <c r="D1448" s="115" t="s">
        <v>2038</v>
      </c>
      <c r="E1448" s="115">
        <v>57.180399999999999</v>
      </c>
      <c r="F1448" s="674">
        <v>293.83600000000001</v>
      </c>
      <c r="G1448" s="674">
        <v>295.84500000000003</v>
      </c>
      <c r="H1448" s="115">
        <f t="shared" si="44"/>
        <v>1.0068371472522089</v>
      </c>
      <c r="I1448" s="115">
        <f t="shared" si="45"/>
        <v>57.571399999999997</v>
      </c>
    </row>
    <row r="1449" spans="1:9" hidden="1">
      <c r="A1449" s="115" t="s">
        <v>4998</v>
      </c>
      <c r="B1449" s="115" t="s">
        <v>4999</v>
      </c>
      <c r="C1449" s="115" t="s">
        <v>2541</v>
      </c>
      <c r="D1449" s="115" t="s">
        <v>2038</v>
      </c>
      <c r="E1449" s="115">
        <v>45.2622</v>
      </c>
      <c r="F1449" s="674">
        <v>293.83600000000001</v>
      </c>
      <c r="G1449" s="674">
        <v>295.84500000000003</v>
      </c>
      <c r="H1449" s="115">
        <f t="shared" si="44"/>
        <v>1.0068371472522089</v>
      </c>
      <c r="I1449" s="115">
        <f t="shared" si="45"/>
        <v>45.5717</v>
      </c>
    </row>
    <row r="1450" spans="1:9" hidden="1">
      <c r="A1450" s="115" t="s">
        <v>5000</v>
      </c>
      <c r="B1450" s="115" t="s">
        <v>5001</v>
      </c>
      <c r="C1450" s="115" t="s">
        <v>2544</v>
      </c>
      <c r="D1450" s="115" t="s">
        <v>2038</v>
      </c>
      <c r="E1450" s="115">
        <v>160.74789999999999</v>
      </c>
      <c r="F1450" s="674">
        <v>293.83600000000001</v>
      </c>
      <c r="G1450" s="674">
        <v>295.84500000000003</v>
      </c>
      <c r="H1450" s="115">
        <f t="shared" si="44"/>
        <v>1.0068371472522089</v>
      </c>
      <c r="I1450" s="115">
        <f t="shared" si="45"/>
        <v>161.84700000000001</v>
      </c>
    </row>
    <row r="1451" spans="1:9" hidden="1">
      <c r="A1451" s="115" t="s">
        <v>5002</v>
      </c>
      <c r="B1451" s="115" t="s">
        <v>5003</v>
      </c>
      <c r="C1451" s="115" t="s">
        <v>2547</v>
      </c>
      <c r="D1451" s="115" t="s">
        <v>2038</v>
      </c>
      <c r="E1451" s="115">
        <v>142.99119999999999</v>
      </c>
      <c r="F1451" s="674">
        <v>293.83600000000001</v>
      </c>
      <c r="G1451" s="674">
        <v>295.84500000000003</v>
      </c>
      <c r="H1451" s="115">
        <f t="shared" si="44"/>
        <v>1.0068371472522089</v>
      </c>
      <c r="I1451" s="115">
        <f t="shared" si="45"/>
        <v>143.96889999999999</v>
      </c>
    </row>
    <row r="1452" spans="1:9" hidden="1">
      <c r="A1452" s="115" t="s">
        <v>5004</v>
      </c>
      <c r="B1452" s="115" t="s">
        <v>5005</v>
      </c>
      <c r="C1452" s="115" t="s">
        <v>2550</v>
      </c>
      <c r="D1452" s="115" t="s">
        <v>2038</v>
      </c>
      <c r="E1452" s="115">
        <v>113.2359</v>
      </c>
      <c r="F1452" s="674">
        <v>293.83600000000001</v>
      </c>
      <c r="G1452" s="674">
        <v>295.84500000000003</v>
      </c>
      <c r="H1452" s="115">
        <f t="shared" si="44"/>
        <v>1.0068371472522089</v>
      </c>
      <c r="I1452" s="115">
        <f t="shared" si="45"/>
        <v>114.01009999999999</v>
      </c>
    </row>
    <row r="1453" spans="1:9" hidden="1">
      <c r="A1453" s="115" t="s">
        <v>5006</v>
      </c>
      <c r="B1453" s="115" t="s">
        <v>5007</v>
      </c>
      <c r="C1453" s="115" t="s">
        <v>2553</v>
      </c>
      <c r="D1453" s="115" t="s">
        <v>2038</v>
      </c>
      <c r="E1453" s="115">
        <v>88.971100000000007</v>
      </c>
      <c r="F1453" s="674">
        <v>293.83600000000001</v>
      </c>
      <c r="G1453" s="674">
        <v>295.84500000000003</v>
      </c>
      <c r="H1453" s="115">
        <f t="shared" si="44"/>
        <v>1.0068371472522089</v>
      </c>
      <c r="I1453" s="115">
        <f t="shared" si="45"/>
        <v>89.579400000000007</v>
      </c>
    </row>
    <row r="1454" spans="1:9" hidden="1">
      <c r="A1454" s="115" t="s">
        <v>5008</v>
      </c>
      <c r="B1454" s="115" t="s">
        <v>5009</v>
      </c>
      <c r="C1454" s="115" t="s">
        <v>2556</v>
      </c>
      <c r="D1454" s="115" t="s">
        <v>2038</v>
      </c>
      <c r="E1454" s="115">
        <v>78.124200000000002</v>
      </c>
      <c r="F1454" s="674">
        <v>293.83600000000001</v>
      </c>
      <c r="G1454" s="674">
        <v>295.84500000000003</v>
      </c>
      <c r="H1454" s="115">
        <f t="shared" si="44"/>
        <v>1.0068371472522089</v>
      </c>
      <c r="I1454" s="115">
        <f t="shared" si="45"/>
        <v>78.658299999999997</v>
      </c>
    </row>
    <row r="1455" spans="1:9" hidden="1">
      <c r="A1455" s="115" t="s">
        <v>5010</v>
      </c>
      <c r="B1455" s="115" t="s">
        <v>5011</v>
      </c>
      <c r="C1455" s="115" t="s">
        <v>2559</v>
      </c>
      <c r="D1455" s="115" t="s">
        <v>2038</v>
      </c>
      <c r="E1455" s="115">
        <v>70.089500000000001</v>
      </c>
      <c r="F1455" s="674">
        <v>293.83600000000001</v>
      </c>
      <c r="G1455" s="674">
        <v>295.84500000000003</v>
      </c>
      <c r="H1455" s="115">
        <f t="shared" si="44"/>
        <v>1.0068371472522089</v>
      </c>
      <c r="I1455" s="115">
        <f t="shared" si="45"/>
        <v>70.568700000000007</v>
      </c>
    </row>
    <row r="1456" spans="1:9" hidden="1">
      <c r="A1456" s="115" t="s">
        <v>5012</v>
      </c>
      <c r="B1456" s="115" t="s">
        <v>5013</v>
      </c>
      <c r="C1456" s="115" t="s">
        <v>2562</v>
      </c>
      <c r="D1456" s="115" t="s">
        <v>2038</v>
      </c>
      <c r="E1456" s="115">
        <v>46.413899999999998</v>
      </c>
      <c r="F1456" s="674">
        <v>293.83600000000001</v>
      </c>
      <c r="G1456" s="674">
        <v>295.84500000000003</v>
      </c>
      <c r="H1456" s="115">
        <f t="shared" si="44"/>
        <v>1.0068371472522089</v>
      </c>
      <c r="I1456" s="115">
        <f t="shared" si="45"/>
        <v>46.731200000000001</v>
      </c>
    </row>
    <row r="1457" spans="1:9" hidden="1">
      <c r="A1457" s="115" t="s">
        <v>5014</v>
      </c>
      <c r="B1457" s="115" t="s">
        <v>5015</v>
      </c>
      <c r="C1457" s="115" t="s">
        <v>2565</v>
      </c>
      <c r="D1457" s="115" t="s">
        <v>2038</v>
      </c>
      <c r="E1457" s="115">
        <v>33.6922</v>
      </c>
      <c r="F1457" s="674">
        <v>293.83600000000001</v>
      </c>
      <c r="G1457" s="674">
        <v>295.84500000000003</v>
      </c>
      <c r="H1457" s="115">
        <f t="shared" si="44"/>
        <v>1.0068371472522089</v>
      </c>
      <c r="I1457" s="115">
        <f t="shared" si="45"/>
        <v>33.922600000000003</v>
      </c>
    </row>
    <row r="1458" spans="1:9" hidden="1">
      <c r="A1458" s="115" t="s">
        <v>5016</v>
      </c>
      <c r="B1458" s="115" t="s">
        <v>5017</v>
      </c>
      <c r="C1458" s="115" t="s">
        <v>2568</v>
      </c>
      <c r="D1458" s="115" t="s">
        <v>2038</v>
      </c>
      <c r="E1458" s="115">
        <v>27.0502</v>
      </c>
      <c r="F1458" s="674">
        <v>293.83600000000001</v>
      </c>
      <c r="G1458" s="674">
        <v>295.84500000000003</v>
      </c>
      <c r="H1458" s="115">
        <f t="shared" si="44"/>
        <v>1.0068371472522089</v>
      </c>
      <c r="I1458" s="115">
        <f t="shared" si="45"/>
        <v>27.235099999999999</v>
      </c>
    </row>
    <row r="1459" spans="1:9" hidden="1">
      <c r="A1459" s="115" t="s">
        <v>5018</v>
      </c>
      <c r="B1459" s="115" t="s">
        <v>5019</v>
      </c>
      <c r="C1459" s="115" t="s">
        <v>2571</v>
      </c>
      <c r="D1459" s="115" t="s">
        <v>2038</v>
      </c>
      <c r="E1459" s="115">
        <v>116.04810000000001</v>
      </c>
      <c r="F1459" s="674">
        <v>293.83600000000001</v>
      </c>
      <c r="G1459" s="674">
        <v>295.84500000000003</v>
      </c>
      <c r="H1459" s="115">
        <f t="shared" si="44"/>
        <v>1.0068371472522089</v>
      </c>
      <c r="I1459" s="115">
        <f t="shared" si="45"/>
        <v>116.8415</v>
      </c>
    </row>
    <row r="1460" spans="1:9" hidden="1">
      <c r="A1460" s="115" t="s">
        <v>5020</v>
      </c>
      <c r="B1460" s="115" t="s">
        <v>5021</v>
      </c>
      <c r="C1460" s="115" t="s">
        <v>2574</v>
      </c>
      <c r="D1460" s="115" t="s">
        <v>2038</v>
      </c>
      <c r="E1460" s="115">
        <v>84.257400000000004</v>
      </c>
      <c r="F1460" s="674">
        <v>293.83600000000001</v>
      </c>
      <c r="G1460" s="674">
        <v>295.84500000000003</v>
      </c>
      <c r="H1460" s="115">
        <f t="shared" si="44"/>
        <v>1.0068371472522089</v>
      </c>
      <c r="I1460" s="115">
        <f t="shared" si="45"/>
        <v>84.833500000000001</v>
      </c>
    </row>
    <row r="1461" spans="1:9" hidden="1">
      <c r="A1461" s="115" t="s">
        <v>5022</v>
      </c>
      <c r="B1461" s="115" t="s">
        <v>5023</v>
      </c>
      <c r="C1461" s="115" t="s">
        <v>2577</v>
      </c>
      <c r="D1461" s="115" t="s">
        <v>2038</v>
      </c>
      <c r="E1461" s="115">
        <v>67.7059</v>
      </c>
      <c r="F1461" s="674">
        <v>293.83600000000001</v>
      </c>
      <c r="G1461" s="674">
        <v>295.84500000000003</v>
      </c>
      <c r="H1461" s="115">
        <f t="shared" si="44"/>
        <v>1.0068371472522089</v>
      </c>
      <c r="I1461" s="115">
        <f t="shared" si="45"/>
        <v>68.168800000000005</v>
      </c>
    </row>
    <row r="1462" spans="1:9" hidden="1">
      <c r="A1462" s="115" t="s">
        <v>5024</v>
      </c>
      <c r="B1462" s="115" t="s">
        <v>5025</v>
      </c>
      <c r="C1462" s="115" t="s">
        <v>2580</v>
      </c>
      <c r="D1462" s="115" t="s">
        <v>2038</v>
      </c>
      <c r="E1462" s="115">
        <v>77.883200000000002</v>
      </c>
      <c r="F1462" s="674">
        <v>293.83600000000001</v>
      </c>
      <c r="G1462" s="674">
        <v>295.84500000000003</v>
      </c>
      <c r="H1462" s="115">
        <f t="shared" si="44"/>
        <v>1.0068371472522089</v>
      </c>
      <c r="I1462" s="115">
        <f t="shared" si="45"/>
        <v>78.415700000000001</v>
      </c>
    </row>
    <row r="1463" spans="1:9" hidden="1">
      <c r="A1463" s="115" t="s">
        <v>5026</v>
      </c>
      <c r="B1463" s="115" t="s">
        <v>5027</v>
      </c>
      <c r="C1463" s="115" t="s">
        <v>2583</v>
      </c>
      <c r="D1463" s="115" t="s">
        <v>2038</v>
      </c>
      <c r="E1463" s="115">
        <v>68.911100000000005</v>
      </c>
      <c r="F1463" s="674">
        <v>293.83600000000001</v>
      </c>
      <c r="G1463" s="674">
        <v>295.84500000000003</v>
      </c>
      <c r="H1463" s="115">
        <f t="shared" si="44"/>
        <v>1.0068371472522089</v>
      </c>
      <c r="I1463" s="115">
        <f t="shared" si="45"/>
        <v>69.382300000000001</v>
      </c>
    </row>
    <row r="1464" spans="1:9" hidden="1">
      <c r="A1464" s="115" t="s">
        <v>5028</v>
      </c>
      <c r="B1464" s="115" t="s">
        <v>5029</v>
      </c>
      <c r="C1464" s="115" t="s">
        <v>2586</v>
      </c>
      <c r="D1464" s="115" t="s">
        <v>2038</v>
      </c>
      <c r="E1464" s="115">
        <v>57.983899999999998</v>
      </c>
      <c r="F1464" s="674">
        <v>293.83600000000001</v>
      </c>
      <c r="G1464" s="674">
        <v>295.84500000000003</v>
      </c>
      <c r="H1464" s="115">
        <f t="shared" si="44"/>
        <v>1.0068371472522089</v>
      </c>
      <c r="I1464" s="115">
        <f t="shared" si="45"/>
        <v>58.380299999999998</v>
      </c>
    </row>
    <row r="1465" spans="1:9" hidden="1">
      <c r="A1465" s="115" t="s">
        <v>5030</v>
      </c>
      <c r="B1465" s="115" t="s">
        <v>5031</v>
      </c>
      <c r="C1465" s="115" t="s">
        <v>2589</v>
      </c>
      <c r="D1465" s="115" t="s">
        <v>2038</v>
      </c>
      <c r="E1465" s="115">
        <v>12.802</v>
      </c>
      <c r="F1465" s="674">
        <v>293.83600000000001</v>
      </c>
      <c r="G1465" s="674">
        <v>295.84500000000003</v>
      </c>
      <c r="H1465" s="115">
        <f t="shared" si="44"/>
        <v>1.0068371472522089</v>
      </c>
      <c r="I1465" s="115">
        <f t="shared" si="45"/>
        <v>12.8895</v>
      </c>
    </row>
    <row r="1466" spans="1:9" hidden="1">
      <c r="A1466" s="115" t="s">
        <v>5032</v>
      </c>
      <c r="B1466" s="115" t="s">
        <v>5033</v>
      </c>
      <c r="C1466" s="115" t="s">
        <v>2592</v>
      </c>
      <c r="D1466" s="115" t="s">
        <v>2038</v>
      </c>
      <c r="E1466" s="115">
        <v>8.8382000000000005</v>
      </c>
      <c r="F1466" s="674">
        <v>293.83600000000001</v>
      </c>
      <c r="G1466" s="674">
        <v>295.84500000000003</v>
      </c>
      <c r="H1466" s="115">
        <f t="shared" si="44"/>
        <v>1.0068371472522089</v>
      </c>
      <c r="I1466" s="115">
        <f t="shared" si="45"/>
        <v>8.8986000000000001</v>
      </c>
    </row>
    <row r="1467" spans="1:9" hidden="1">
      <c r="A1467" s="115" t="s">
        <v>5034</v>
      </c>
      <c r="B1467" s="115" t="s">
        <v>5035</v>
      </c>
      <c r="C1467" s="115" t="s">
        <v>2595</v>
      </c>
      <c r="D1467" s="115" t="s">
        <v>2038</v>
      </c>
      <c r="E1467" s="115">
        <v>8.8650000000000002</v>
      </c>
      <c r="F1467" s="674">
        <v>293.83600000000001</v>
      </c>
      <c r="G1467" s="674">
        <v>295.84500000000003</v>
      </c>
      <c r="H1467" s="115">
        <f t="shared" si="44"/>
        <v>1.0068371472522089</v>
      </c>
      <c r="I1467" s="115">
        <f t="shared" si="45"/>
        <v>8.9255999999999993</v>
      </c>
    </row>
    <row r="1468" spans="1:9" hidden="1">
      <c r="A1468" s="115" t="s">
        <v>5036</v>
      </c>
      <c r="B1468" s="115" t="s">
        <v>5037</v>
      </c>
      <c r="C1468" s="115" t="s">
        <v>2598</v>
      </c>
      <c r="D1468" s="115" t="s">
        <v>2038</v>
      </c>
      <c r="E1468" s="115">
        <v>32.058500000000002</v>
      </c>
      <c r="F1468" s="674">
        <v>293.83600000000001</v>
      </c>
      <c r="G1468" s="674">
        <v>295.84500000000003</v>
      </c>
      <c r="H1468" s="115">
        <f t="shared" si="44"/>
        <v>1.0068371472522089</v>
      </c>
      <c r="I1468" s="115">
        <f t="shared" si="45"/>
        <v>32.277700000000003</v>
      </c>
    </row>
    <row r="1469" spans="1:9" hidden="1">
      <c r="A1469" s="115" t="s">
        <v>5038</v>
      </c>
      <c r="B1469" s="115" t="s">
        <v>5039</v>
      </c>
      <c r="C1469" s="115" t="s">
        <v>2601</v>
      </c>
      <c r="D1469" s="115" t="s">
        <v>2038</v>
      </c>
      <c r="E1469" s="115">
        <v>22.175799999999999</v>
      </c>
      <c r="F1469" s="674">
        <v>293.83600000000001</v>
      </c>
      <c r="G1469" s="674">
        <v>295.84500000000003</v>
      </c>
      <c r="H1469" s="115">
        <f t="shared" si="44"/>
        <v>1.0068371472522089</v>
      </c>
      <c r="I1469" s="115">
        <f t="shared" si="45"/>
        <v>22.327400000000001</v>
      </c>
    </row>
    <row r="1470" spans="1:9" hidden="1">
      <c r="A1470" s="115" t="s">
        <v>5040</v>
      </c>
      <c r="B1470" s="115" t="s">
        <v>5041</v>
      </c>
      <c r="C1470" s="115" t="s">
        <v>2604</v>
      </c>
      <c r="D1470" s="115" t="s">
        <v>2038</v>
      </c>
      <c r="E1470" s="115">
        <v>22.175799999999999</v>
      </c>
      <c r="F1470" s="674">
        <v>293.83600000000001</v>
      </c>
      <c r="G1470" s="674">
        <v>295.84500000000003</v>
      </c>
      <c r="H1470" s="115">
        <f t="shared" si="44"/>
        <v>1.0068371472522089</v>
      </c>
      <c r="I1470" s="115">
        <f t="shared" si="45"/>
        <v>22.327400000000001</v>
      </c>
    </row>
    <row r="1471" spans="1:9" hidden="1">
      <c r="A1471" s="115" t="s">
        <v>5042</v>
      </c>
      <c r="B1471" s="115" t="s">
        <v>5043</v>
      </c>
      <c r="C1471" s="115" t="s">
        <v>2607</v>
      </c>
      <c r="D1471" s="115" t="s">
        <v>2038</v>
      </c>
      <c r="E1471" s="115">
        <v>43.467799999999997</v>
      </c>
      <c r="F1471" s="674">
        <v>293.83600000000001</v>
      </c>
      <c r="G1471" s="674">
        <v>295.84500000000003</v>
      </c>
      <c r="H1471" s="115">
        <f t="shared" si="44"/>
        <v>1.0068371472522089</v>
      </c>
      <c r="I1471" s="115">
        <f t="shared" si="45"/>
        <v>43.765000000000001</v>
      </c>
    </row>
    <row r="1472" spans="1:9" hidden="1">
      <c r="A1472" s="115" t="s">
        <v>5044</v>
      </c>
      <c r="B1472" s="115" t="s">
        <v>5045</v>
      </c>
      <c r="C1472" s="115" t="s">
        <v>2610</v>
      </c>
      <c r="D1472" s="115" t="s">
        <v>2038</v>
      </c>
      <c r="E1472" s="115">
        <v>30.130199999999999</v>
      </c>
      <c r="F1472" s="674">
        <v>293.83600000000001</v>
      </c>
      <c r="G1472" s="674">
        <v>295.84500000000003</v>
      </c>
      <c r="H1472" s="115">
        <f t="shared" si="44"/>
        <v>1.0068371472522089</v>
      </c>
      <c r="I1472" s="115">
        <f t="shared" si="45"/>
        <v>30.336200000000002</v>
      </c>
    </row>
    <row r="1473" spans="1:9" hidden="1">
      <c r="A1473" s="115" t="s">
        <v>5046</v>
      </c>
      <c r="B1473" s="115" t="s">
        <v>5047</v>
      </c>
      <c r="C1473" s="115" t="s">
        <v>2613</v>
      </c>
      <c r="D1473" s="115" t="s">
        <v>2038</v>
      </c>
      <c r="E1473" s="115">
        <v>24.104199999999999</v>
      </c>
      <c r="F1473" s="674">
        <v>293.83600000000001</v>
      </c>
      <c r="G1473" s="674">
        <v>295.84500000000003</v>
      </c>
      <c r="H1473" s="115">
        <f t="shared" si="44"/>
        <v>1.0068371472522089</v>
      </c>
      <c r="I1473" s="115">
        <f t="shared" si="45"/>
        <v>24.268999999999998</v>
      </c>
    </row>
    <row r="1474" spans="1:9" hidden="1">
      <c r="A1474" s="115" t="s">
        <v>5048</v>
      </c>
      <c r="B1474" s="115" t="s">
        <v>5049</v>
      </c>
      <c r="C1474" s="115" t="s">
        <v>2616</v>
      </c>
      <c r="D1474" s="115" t="s">
        <v>2038</v>
      </c>
      <c r="E1474" s="115">
        <v>108.7633</v>
      </c>
      <c r="F1474" s="674">
        <v>293.83600000000001</v>
      </c>
      <c r="G1474" s="674">
        <v>295.84500000000003</v>
      </c>
      <c r="H1474" s="115">
        <f t="shared" si="44"/>
        <v>1.0068371472522089</v>
      </c>
      <c r="I1474" s="115">
        <f t="shared" si="45"/>
        <v>109.5069</v>
      </c>
    </row>
    <row r="1475" spans="1:9" hidden="1">
      <c r="A1475" s="115" t="s">
        <v>5050</v>
      </c>
      <c r="B1475" s="115" t="s">
        <v>5051</v>
      </c>
      <c r="C1475" s="115" t="s">
        <v>2619</v>
      </c>
      <c r="D1475" s="115" t="s">
        <v>2038</v>
      </c>
      <c r="E1475" s="115">
        <v>75.365600000000001</v>
      </c>
      <c r="F1475" s="674">
        <v>293.83600000000001</v>
      </c>
      <c r="G1475" s="674">
        <v>295.84500000000003</v>
      </c>
      <c r="H1475" s="115">
        <f t="shared" si="44"/>
        <v>1.0068371472522089</v>
      </c>
      <c r="I1475" s="115">
        <f t="shared" si="45"/>
        <v>75.880899999999997</v>
      </c>
    </row>
    <row r="1476" spans="1:9" hidden="1">
      <c r="A1476" s="115" t="s">
        <v>5052</v>
      </c>
      <c r="B1476" s="115" t="s">
        <v>5053</v>
      </c>
      <c r="C1476" s="115" t="s">
        <v>2622</v>
      </c>
      <c r="D1476" s="115" t="s">
        <v>2038</v>
      </c>
      <c r="E1476" s="115">
        <v>60.287199999999999</v>
      </c>
      <c r="F1476" s="674">
        <v>293.83600000000001</v>
      </c>
      <c r="G1476" s="674">
        <v>295.84500000000003</v>
      </c>
      <c r="H1476" s="115">
        <f t="shared" si="44"/>
        <v>1.0068371472522089</v>
      </c>
      <c r="I1476" s="115">
        <f t="shared" si="45"/>
        <v>60.699399999999997</v>
      </c>
    </row>
    <row r="1477" spans="1:9" hidden="1">
      <c r="A1477" s="115" t="s">
        <v>5054</v>
      </c>
      <c r="B1477" s="115" t="s">
        <v>5055</v>
      </c>
      <c r="C1477" s="115" t="s">
        <v>2625</v>
      </c>
      <c r="D1477" s="115" t="s">
        <v>2038</v>
      </c>
      <c r="E1477" s="115">
        <v>8.4365000000000006</v>
      </c>
      <c r="F1477" s="674">
        <v>293.83600000000001</v>
      </c>
      <c r="G1477" s="674">
        <v>295.84500000000003</v>
      </c>
      <c r="H1477" s="115">
        <f t="shared" ref="H1477:H1540" si="46">G1477/F1477</f>
        <v>1.0068371472522089</v>
      </c>
      <c r="I1477" s="115">
        <f t="shared" ref="I1477:I1540" si="47">ROUND(H1477*E1477,4)</f>
        <v>8.4941999999999993</v>
      </c>
    </row>
    <row r="1478" spans="1:9" hidden="1">
      <c r="A1478" s="115" t="s">
        <v>5056</v>
      </c>
      <c r="B1478" s="115" t="s">
        <v>5057</v>
      </c>
      <c r="C1478" s="115" t="s">
        <v>2628</v>
      </c>
      <c r="D1478" s="115" t="s">
        <v>2038</v>
      </c>
      <c r="E1478" s="115">
        <v>4.6334</v>
      </c>
      <c r="F1478" s="674">
        <v>293.83600000000001</v>
      </c>
      <c r="G1478" s="674">
        <v>295.84500000000003</v>
      </c>
      <c r="H1478" s="115">
        <f t="shared" si="46"/>
        <v>1.0068371472522089</v>
      </c>
      <c r="I1478" s="115">
        <f t="shared" si="47"/>
        <v>4.6650999999999998</v>
      </c>
    </row>
    <row r="1479" spans="1:9" hidden="1">
      <c r="A1479" s="115" t="s">
        <v>5058</v>
      </c>
      <c r="B1479" s="115" t="s">
        <v>5059</v>
      </c>
      <c r="C1479" s="115" t="s">
        <v>2631</v>
      </c>
      <c r="D1479" s="115" t="s">
        <v>2038</v>
      </c>
      <c r="E1479" s="115">
        <v>2.3300999999999998</v>
      </c>
      <c r="F1479" s="674">
        <v>293.83600000000001</v>
      </c>
      <c r="G1479" s="674">
        <v>295.84500000000003</v>
      </c>
      <c r="H1479" s="115">
        <f t="shared" si="46"/>
        <v>1.0068371472522089</v>
      </c>
      <c r="I1479" s="115">
        <f t="shared" si="47"/>
        <v>2.3460000000000001</v>
      </c>
    </row>
    <row r="1480" spans="1:9" hidden="1">
      <c r="A1480" s="115" t="s">
        <v>5060</v>
      </c>
      <c r="B1480" s="115" t="s">
        <v>5061</v>
      </c>
      <c r="C1480" s="115" t="s">
        <v>2634</v>
      </c>
      <c r="D1480" s="115" t="s">
        <v>2038</v>
      </c>
      <c r="E1480" s="115">
        <v>21.158100000000001</v>
      </c>
      <c r="F1480" s="674">
        <v>293.83600000000001</v>
      </c>
      <c r="G1480" s="674">
        <v>295.84500000000003</v>
      </c>
      <c r="H1480" s="115">
        <f t="shared" si="46"/>
        <v>1.0068371472522089</v>
      </c>
      <c r="I1480" s="115">
        <f t="shared" si="47"/>
        <v>21.302800000000001</v>
      </c>
    </row>
    <row r="1481" spans="1:9" hidden="1">
      <c r="A1481" s="115" t="s">
        <v>5062</v>
      </c>
      <c r="B1481" s="115" t="s">
        <v>5063</v>
      </c>
      <c r="C1481" s="115" t="s">
        <v>2637</v>
      </c>
      <c r="D1481" s="115" t="s">
        <v>2038</v>
      </c>
      <c r="E1481" s="115">
        <v>14.1411</v>
      </c>
      <c r="F1481" s="674">
        <v>293.83600000000001</v>
      </c>
      <c r="G1481" s="674">
        <v>295.84500000000003</v>
      </c>
      <c r="H1481" s="115">
        <f t="shared" si="46"/>
        <v>1.0068371472522089</v>
      </c>
      <c r="I1481" s="115">
        <f t="shared" si="47"/>
        <v>14.2378</v>
      </c>
    </row>
    <row r="1482" spans="1:9" hidden="1">
      <c r="A1482" s="115" t="s">
        <v>5064</v>
      </c>
      <c r="B1482" s="115" t="s">
        <v>5065</v>
      </c>
      <c r="C1482" s="115" t="s">
        <v>2640</v>
      </c>
      <c r="D1482" s="115" t="s">
        <v>2038</v>
      </c>
      <c r="E1482" s="115">
        <v>16.926500000000001</v>
      </c>
      <c r="F1482" s="674">
        <v>293.83600000000001</v>
      </c>
      <c r="G1482" s="674">
        <v>295.84500000000003</v>
      </c>
      <c r="H1482" s="115">
        <f t="shared" si="46"/>
        <v>1.0068371472522089</v>
      </c>
      <c r="I1482" s="115">
        <f t="shared" si="47"/>
        <v>17.042200000000001</v>
      </c>
    </row>
    <row r="1483" spans="1:9" hidden="1">
      <c r="A1483" s="115" t="s">
        <v>5066</v>
      </c>
      <c r="B1483" s="115" t="s">
        <v>5067</v>
      </c>
      <c r="C1483" s="115" t="s">
        <v>2643</v>
      </c>
      <c r="D1483" s="115" t="s">
        <v>2038</v>
      </c>
      <c r="E1483" s="115">
        <v>10.364800000000001</v>
      </c>
      <c r="F1483" s="674">
        <v>293.83600000000001</v>
      </c>
      <c r="G1483" s="674">
        <v>295.84500000000003</v>
      </c>
      <c r="H1483" s="115">
        <f t="shared" si="46"/>
        <v>1.0068371472522089</v>
      </c>
      <c r="I1483" s="115">
        <f t="shared" si="47"/>
        <v>10.435700000000001</v>
      </c>
    </row>
    <row r="1484" spans="1:9" hidden="1">
      <c r="A1484" s="115" t="s">
        <v>5068</v>
      </c>
      <c r="B1484" s="115" t="s">
        <v>5069</v>
      </c>
      <c r="C1484" s="115" t="s">
        <v>2646</v>
      </c>
      <c r="D1484" s="115" t="s">
        <v>2038</v>
      </c>
      <c r="E1484" s="115">
        <v>4.9546999999999999</v>
      </c>
      <c r="F1484" s="674">
        <v>293.83600000000001</v>
      </c>
      <c r="G1484" s="674">
        <v>295.84500000000003</v>
      </c>
      <c r="H1484" s="115">
        <f t="shared" si="46"/>
        <v>1.0068371472522089</v>
      </c>
      <c r="I1484" s="115">
        <f t="shared" si="47"/>
        <v>4.9885999999999999</v>
      </c>
    </row>
    <row r="1485" spans="1:9" hidden="1">
      <c r="A1485" s="115" t="s">
        <v>5070</v>
      </c>
      <c r="B1485" s="115" t="s">
        <v>5071</v>
      </c>
      <c r="C1485" s="115" t="s">
        <v>2649</v>
      </c>
      <c r="D1485" s="115" t="s">
        <v>2038</v>
      </c>
      <c r="E1485" s="115">
        <v>2.5710999999999999</v>
      </c>
      <c r="F1485" s="674">
        <v>293.83600000000001</v>
      </c>
      <c r="G1485" s="674">
        <v>295.84500000000003</v>
      </c>
      <c r="H1485" s="115">
        <f t="shared" si="46"/>
        <v>1.0068371472522089</v>
      </c>
      <c r="I1485" s="115">
        <f t="shared" si="47"/>
        <v>2.5886999999999998</v>
      </c>
    </row>
    <row r="1486" spans="1:9" hidden="1">
      <c r="A1486" s="115" t="s">
        <v>5072</v>
      </c>
      <c r="B1486" s="115" t="s">
        <v>5073</v>
      </c>
      <c r="C1486" s="115" t="s">
        <v>2652</v>
      </c>
      <c r="D1486" s="115" t="s">
        <v>2038</v>
      </c>
      <c r="E1486" s="115">
        <v>2.7585999999999999</v>
      </c>
      <c r="F1486" s="674">
        <v>293.83600000000001</v>
      </c>
      <c r="G1486" s="674">
        <v>295.84500000000003</v>
      </c>
      <c r="H1486" s="115">
        <f t="shared" si="46"/>
        <v>1.0068371472522089</v>
      </c>
      <c r="I1486" s="115">
        <f t="shared" si="47"/>
        <v>2.7774999999999999</v>
      </c>
    </row>
    <row r="1487" spans="1:9" hidden="1">
      <c r="A1487" s="115" t="s">
        <v>5074</v>
      </c>
      <c r="B1487" s="115" t="s">
        <v>5075</v>
      </c>
      <c r="C1487" s="115" t="s">
        <v>2655</v>
      </c>
      <c r="D1487" s="115" t="s">
        <v>2038</v>
      </c>
      <c r="E1487" s="115">
        <v>1.3658999999999999</v>
      </c>
      <c r="F1487" s="674">
        <v>293.83600000000001</v>
      </c>
      <c r="G1487" s="674">
        <v>295.84500000000003</v>
      </c>
      <c r="H1487" s="115">
        <f t="shared" si="46"/>
        <v>1.0068371472522089</v>
      </c>
      <c r="I1487" s="115">
        <f t="shared" si="47"/>
        <v>1.3752</v>
      </c>
    </row>
    <row r="1488" spans="1:9" hidden="1">
      <c r="A1488" s="115" t="s">
        <v>5076</v>
      </c>
      <c r="B1488" s="115" t="s">
        <v>5077</v>
      </c>
      <c r="C1488" s="115" t="s">
        <v>2658</v>
      </c>
      <c r="D1488" s="115" t="s">
        <v>2038</v>
      </c>
      <c r="E1488" s="115">
        <v>4.6334</v>
      </c>
      <c r="F1488" s="674">
        <v>293.83600000000001</v>
      </c>
      <c r="G1488" s="674">
        <v>295.84500000000003</v>
      </c>
      <c r="H1488" s="115">
        <f t="shared" si="46"/>
        <v>1.0068371472522089</v>
      </c>
      <c r="I1488" s="115">
        <f t="shared" si="47"/>
        <v>4.6650999999999998</v>
      </c>
    </row>
    <row r="1489" spans="1:9" hidden="1">
      <c r="A1489" s="115" t="s">
        <v>5078</v>
      </c>
      <c r="B1489" s="115" t="s">
        <v>5079</v>
      </c>
      <c r="C1489" s="115" t="s">
        <v>2661</v>
      </c>
      <c r="D1489" s="115" t="s">
        <v>2038</v>
      </c>
      <c r="E1489" s="115">
        <v>2.3300999999999998</v>
      </c>
      <c r="F1489" s="674">
        <v>293.83600000000001</v>
      </c>
      <c r="G1489" s="674">
        <v>295.84500000000003</v>
      </c>
      <c r="H1489" s="115">
        <f t="shared" si="46"/>
        <v>1.0068371472522089</v>
      </c>
      <c r="I1489" s="115">
        <f t="shared" si="47"/>
        <v>2.3460000000000001</v>
      </c>
    </row>
    <row r="1490" spans="1:9" hidden="1">
      <c r="A1490" s="115" t="s">
        <v>5080</v>
      </c>
      <c r="B1490" s="115" t="s">
        <v>5081</v>
      </c>
      <c r="C1490" s="115" t="s">
        <v>2664</v>
      </c>
      <c r="D1490" s="115" t="s">
        <v>2038</v>
      </c>
      <c r="E1490" s="115">
        <v>7.8205</v>
      </c>
      <c r="F1490" s="674">
        <v>293.83600000000001</v>
      </c>
      <c r="G1490" s="674">
        <v>295.84500000000003</v>
      </c>
      <c r="H1490" s="115">
        <f t="shared" si="46"/>
        <v>1.0068371472522089</v>
      </c>
      <c r="I1490" s="115">
        <f t="shared" si="47"/>
        <v>7.8739999999999997</v>
      </c>
    </row>
    <row r="1491" spans="1:9" hidden="1">
      <c r="A1491" s="115" t="s">
        <v>5082</v>
      </c>
      <c r="B1491" s="115" t="s">
        <v>5083</v>
      </c>
      <c r="C1491" s="115" t="s">
        <v>2667</v>
      </c>
      <c r="D1491" s="115" t="s">
        <v>2038</v>
      </c>
      <c r="E1491" s="115">
        <v>9.1595999999999993</v>
      </c>
      <c r="F1491" s="674">
        <v>293.83600000000001</v>
      </c>
      <c r="G1491" s="674">
        <v>295.84500000000003</v>
      </c>
      <c r="H1491" s="115">
        <f t="shared" si="46"/>
        <v>1.0068371472522089</v>
      </c>
      <c r="I1491" s="115">
        <f t="shared" si="47"/>
        <v>9.2222000000000008</v>
      </c>
    </row>
    <row r="1492" spans="1:9" hidden="1">
      <c r="A1492" s="115" t="s">
        <v>5084</v>
      </c>
      <c r="B1492" s="115" t="s">
        <v>5085</v>
      </c>
      <c r="C1492" s="115" t="s">
        <v>2670</v>
      </c>
      <c r="D1492" s="115" t="s">
        <v>2038</v>
      </c>
      <c r="E1492" s="115">
        <v>4.5529999999999999</v>
      </c>
      <c r="F1492" s="674">
        <v>293.83600000000001</v>
      </c>
      <c r="G1492" s="674">
        <v>295.84500000000003</v>
      </c>
      <c r="H1492" s="115">
        <f t="shared" si="46"/>
        <v>1.0068371472522089</v>
      </c>
      <c r="I1492" s="115">
        <f t="shared" si="47"/>
        <v>4.5841000000000003</v>
      </c>
    </row>
    <row r="1493" spans="1:9" hidden="1">
      <c r="A1493" s="115" t="s">
        <v>5086</v>
      </c>
      <c r="B1493" s="115" t="s">
        <v>5087</v>
      </c>
      <c r="C1493" s="115" t="s">
        <v>2673</v>
      </c>
      <c r="D1493" s="115" t="s">
        <v>2038</v>
      </c>
      <c r="E1493" s="115">
        <v>4.9546999999999999</v>
      </c>
      <c r="F1493" s="674">
        <v>293.83600000000001</v>
      </c>
      <c r="G1493" s="674">
        <v>295.84500000000003</v>
      </c>
      <c r="H1493" s="115">
        <f t="shared" si="46"/>
        <v>1.0068371472522089</v>
      </c>
      <c r="I1493" s="115">
        <f t="shared" si="47"/>
        <v>4.9885999999999999</v>
      </c>
    </row>
    <row r="1494" spans="1:9" hidden="1">
      <c r="A1494" s="115" t="s">
        <v>5088</v>
      </c>
      <c r="B1494" s="115" t="s">
        <v>5089</v>
      </c>
      <c r="C1494" s="115" t="s">
        <v>2676</v>
      </c>
      <c r="D1494" s="115" t="s">
        <v>2038</v>
      </c>
      <c r="E1494" s="115">
        <v>2.5710999999999999</v>
      </c>
      <c r="F1494" s="674">
        <v>293.83600000000001</v>
      </c>
      <c r="G1494" s="674">
        <v>295.84500000000003</v>
      </c>
      <c r="H1494" s="115">
        <f t="shared" si="46"/>
        <v>1.0068371472522089</v>
      </c>
      <c r="I1494" s="115">
        <f t="shared" si="47"/>
        <v>2.5886999999999998</v>
      </c>
    </row>
    <row r="1495" spans="1:9" hidden="1">
      <c r="A1495" s="115" t="s">
        <v>5090</v>
      </c>
      <c r="B1495" s="115" t="s">
        <v>5091</v>
      </c>
      <c r="C1495" s="115" t="s">
        <v>2679</v>
      </c>
      <c r="D1495" s="115" t="s">
        <v>2038</v>
      </c>
      <c r="E1495" s="115">
        <v>2.7585999999999999</v>
      </c>
      <c r="F1495" s="674">
        <v>293.83600000000001</v>
      </c>
      <c r="G1495" s="674">
        <v>295.84500000000003</v>
      </c>
      <c r="H1495" s="115">
        <f t="shared" si="46"/>
        <v>1.0068371472522089</v>
      </c>
      <c r="I1495" s="115">
        <f t="shared" si="47"/>
        <v>2.7774999999999999</v>
      </c>
    </row>
    <row r="1496" spans="1:9" hidden="1">
      <c r="A1496" s="115" t="s">
        <v>5092</v>
      </c>
      <c r="B1496" s="115" t="s">
        <v>5093</v>
      </c>
      <c r="C1496" s="115" t="s">
        <v>2682</v>
      </c>
      <c r="D1496" s="115" t="s">
        <v>2038</v>
      </c>
      <c r="E1496" s="115">
        <v>1.3658999999999999</v>
      </c>
      <c r="F1496" s="674">
        <v>293.83600000000001</v>
      </c>
      <c r="G1496" s="674">
        <v>295.84500000000003</v>
      </c>
      <c r="H1496" s="115">
        <f t="shared" si="46"/>
        <v>1.0068371472522089</v>
      </c>
      <c r="I1496" s="115">
        <f t="shared" si="47"/>
        <v>1.3752</v>
      </c>
    </row>
    <row r="1497" spans="1:9" hidden="1">
      <c r="A1497" s="115" t="s">
        <v>5094</v>
      </c>
      <c r="B1497" s="115" t="s">
        <v>5095</v>
      </c>
      <c r="C1497" s="115" t="s">
        <v>2685</v>
      </c>
      <c r="D1497" s="115" t="s">
        <v>2038</v>
      </c>
      <c r="E1497" s="115">
        <v>4.6334</v>
      </c>
      <c r="F1497" s="674">
        <v>293.83600000000001</v>
      </c>
      <c r="G1497" s="674">
        <v>295.84500000000003</v>
      </c>
      <c r="H1497" s="115">
        <f t="shared" si="46"/>
        <v>1.0068371472522089</v>
      </c>
      <c r="I1497" s="115">
        <f t="shared" si="47"/>
        <v>4.6650999999999998</v>
      </c>
    </row>
    <row r="1498" spans="1:9" hidden="1">
      <c r="A1498" s="115" t="s">
        <v>5096</v>
      </c>
      <c r="B1498" s="115" t="s">
        <v>5097</v>
      </c>
      <c r="C1498" s="115" t="s">
        <v>2688</v>
      </c>
      <c r="D1498" s="115" t="s">
        <v>2038</v>
      </c>
      <c r="E1498" s="115">
        <v>4.1780999999999997</v>
      </c>
      <c r="F1498" s="674">
        <v>293.83600000000001</v>
      </c>
      <c r="G1498" s="674">
        <v>295.84500000000003</v>
      </c>
      <c r="H1498" s="115">
        <f t="shared" si="46"/>
        <v>1.0068371472522089</v>
      </c>
      <c r="I1498" s="115">
        <f t="shared" si="47"/>
        <v>4.2066999999999997</v>
      </c>
    </row>
    <row r="1499" spans="1:9" hidden="1">
      <c r="A1499" s="115" t="s">
        <v>5098</v>
      </c>
      <c r="B1499" s="115" t="s">
        <v>5099</v>
      </c>
      <c r="C1499" s="115" t="s">
        <v>2691</v>
      </c>
      <c r="D1499" s="115" t="s">
        <v>2038</v>
      </c>
      <c r="E1499" s="115">
        <v>11.8378</v>
      </c>
      <c r="F1499" s="674">
        <v>293.83600000000001</v>
      </c>
      <c r="G1499" s="674">
        <v>295.84500000000003</v>
      </c>
      <c r="H1499" s="115">
        <f t="shared" si="46"/>
        <v>1.0068371472522089</v>
      </c>
      <c r="I1499" s="115">
        <f t="shared" si="47"/>
        <v>11.918699999999999</v>
      </c>
    </row>
    <row r="1500" spans="1:9" hidden="1">
      <c r="A1500" s="115" t="s">
        <v>5100</v>
      </c>
      <c r="B1500" s="115" t="s">
        <v>5101</v>
      </c>
      <c r="C1500" s="115" t="s">
        <v>2694</v>
      </c>
      <c r="D1500" s="115" t="s">
        <v>2038</v>
      </c>
      <c r="E1500" s="115">
        <v>10.6326</v>
      </c>
      <c r="F1500" s="674">
        <v>293.83600000000001</v>
      </c>
      <c r="G1500" s="674">
        <v>295.84500000000003</v>
      </c>
      <c r="H1500" s="115">
        <f t="shared" si="46"/>
        <v>1.0068371472522089</v>
      </c>
      <c r="I1500" s="115">
        <f t="shared" si="47"/>
        <v>10.705299999999999</v>
      </c>
    </row>
    <row r="1501" spans="1:9" hidden="1">
      <c r="A1501" s="115" t="s">
        <v>5102</v>
      </c>
      <c r="B1501" s="115" t="s">
        <v>5103</v>
      </c>
      <c r="C1501" s="115" t="s">
        <v>2697</v>
      </c>
      <c r="D1501" s="115" t="s">
        <v>2038</v>
      </c>
      <c r="E1501" s="115">
        <v>11.8378</v>
      </c>
      <c r="F1501" s="674">
        <v>293.83600000000001</v>
      </c>
      <c r="G1501" s="674">
        <v>295.84500000000003</v>
      </c>
      <c r="H1501" s="115">
        <f t="shared" si="46"/>
        <v>1.0068371472522089</v>
      </c>
      <c r="I1501" s="115">
        <f t="shared" si="47"/>
        <v>11.918699999999999</v>
      </c>
    </row>
    <row r="1502" spans="1:9" hidden="1">
      <c r="A1502" s="115" t="s">
        <v>5104</v>
      </c>
      <c r="B1502" s="115" t="s">
        <v>5105</v>
      </c>
      <c r="C1502" s="115" t="s">
        <v>2700</v>
      </c>
      <c r="D1502" s="115" t="s">
        <v>2038</v>
      </c>
      <c r="E1502" s="115">
        <v>4.9279999999999999</v>
      </c>
      <c r="F1502" s="674">
        <v>293.83600000000001</v>
      </c>
      <c r="G1502" s="674">
        <v>295.84500000000003</v>
      </c>
      <c r="H1502" s="115">
        <f t="shared" si="46"/>
        <v>1.0068371472522089</v>
      </c>
      <c r="I1502" s="115">
        <f t="shared" si="47"/>
        <v>4.9617000000000004</v>
      </c>
    </row>
    <row r="1503" spans="1:9" hidden="1">
      <c r="A1503" s="115" t="s">
        <v>5106</v>
      </c>
      <c r="B1503" s="115" t="s">
        <v>5107</v>
      </c>
      <c r="C1503" s="115" t="s">
        <v>2703</v>
      </c>
      <c r="D1503" s="115" t="s">
        <v>2038</v>
      </c>
      <c r="E1503" s="115">
        <v>4.4726999999999997</v>
      </c>
      <c r="F1503" s="674">
        <v>293.83600000000001</v>
      </c>
      <c r="G1503" s="674">
        <v>295.84500000000003</v>
      </c>
      <c r="H1503" s="115">
        <f t="shared" si="46"/>
        <v>1.0068371472522089</v>
      </c>
      <c r="I1503" s="115">
        <f t="shared" si="47"/>
        <v>4.5033000000000003</v>
      </c>
    </row>
    <row r="1504" spans="1:9" hidden="1">
      <c r="A1504" s="115" t="s">
        <v>5108</v>
      </c>
      <c r="B1504" s="115" t="s">
        <v>5109</v>
      </c>
      <c r="C1504" s="115" t="s">
        <v>2706</v>
      </c>
      <c r="D1504" s="115" t="s">
        <v>2038</v>
      </c>
      <c r="E1504" s="115">
        <v>2.7585999999999999</v>
      </c>
      <c r="F1504" s="674">
        <v>293.83600000000001</v>
      </c>
      <c r="G1504" s="674">
        <v>295.84500000000003</v>
      </c>
      <c r="H1504" s="115">
        <f t="shared" si="46"/>
        <v>1.0068371472522089</v>
      </c>
      <c r="I1504" s="115">
        <f t="shared" si="47"/>
        <v>2.7774999999999999</v>
      </c>
    </row>
    <row r="1505" spans="1:9" hidden="1">
      <c r="A1505" s="115" t="s">
        <v>5110</v>
      </c>
      <c r="B1505" s="115" t="s">
        <v>5111</v>
      </c>
      <c r="C1505" s="115" t="s">
        <v>2709</v>
      </c>
      <c r="D1505" s="115" t="s">
        <v>2038</v>
      </c>
      <c r="E1505" s="115">
        <v>1.3658999999999999</v>
      </c>
      <c r="F1505" s="674">
        <v>293.83600000000001</v>
      </c>
      <c r="G1505" s="674">
        <v>295.84500000000003</v>
      </c>
      <c r="H1505" s="115">
        <f t="shared" si="46"/>
        <v>1.0068371472522089</v>
      </c>
      <c r="I1505" s="115">
        <f t="shared" si="47"/>
        <v>1.3752</v>
      </c>
    </row>
    <row r="1506" spans="1:9" hidden="1">
      <c r="A1506" s="115" t="s">
        <v>5112</v>
      </c>
      <c r="B1506" s="115" t="s">
        <v>5113</v>
      </c>
      <c r="C1506" s="115" t="s">
        <v>2712</v>
      </c>
      <c r="D1506" s="115" t="s">
        <v>2038</v>
      </c>
      <c r="E1506" s="115">
        <v>8.4365000000000006</v>
      </c>
      <c r="F1506" s="674">
        <v>293.83600000000001</v>
      </c>
      <c r="G1506" s="674">
        <v>295.84500000000003</v>
      </c>
      <c r="H1506" s="115">
        <f t="shared" si="46"/>
        <v>1.0068371472522089</v>
      </c>
      <c r="I1506" s="115">
        <f t="shared" si="47"/>
        <v>8.4941999999999993</v>
      </c>
    </row>
    <row r="1507" spans="1:9" hidden="1">
      <c r="A1507" s="115" t="s">
        <v>5114</v>
      </c>
      <c r="B1507" s="115" t="s">
        <v>5115</v>
      </c>
      <c r="C1507" s="115" t="s">
        <v>2715</v>
      </c>
      <c r="D1507" s="115" t="s">
        <v>2038</v>
      </c>
      <c r="E1507" s="115">
        <v>7.8205</v>
      </c>
      <c r="F1507" s="674">
        <v>293.83600000000001</v>
      </c>
      <c r="G1507" s="674">
        <v>295.84500000000003</v>
      </c>
      <c r="H1507" s="115">
        <f t="shared" si="46"/>
        <v>1.0068371472522089</v>
      </c>
      <c r="I1507" s="115">
        <f t="shared" si="47"/>
        <v>7.8739999999999997</v>
      </c>
    </row>
    <row r="1508" spans="1:9" hidden="1">
      <c r="A1508" s="115" t="s">
        <v>5116</v>
      </c>
      <c r="B1508" s="115" t="s">
        <v>5117</v>
      </c>
      <c r="C1508" s="115" t="s">
        <v>2718</v>
      </c>
      <c r="D1508" s="115" t="s">
        <v>2038</v>
      </c>
      <c r="E1508" s="115">
        <v>4.6334</v>
      </c>
      <c r="F1508" s="674">
        <v>293.83600000000001</v>
      </c>
      <c r="G1508" s="674">
        <v>295.84500000000003</v>
      </c>
      <c r="H1508" s="115">
        <f t="shared" si="46"/>
        <v>1.0068371472522089</v>
      </c>
      <c r="I1508" s="115">
        <f t="shared" si="47"/>
        <v>4.6650999999999998</v>
      </c>
    </row>
    <row r="1509" spans="1:9" hidden="1">
      <c r="A1509" s="115" t="s">
        <v>5118</v>
      </c>
      <c r="B1509" s="115" t="s">
        <v>5119</v>
      </c>
      <c r="C1509" s="115" t="s">
        <v>2721</v>
      </c>
      <c r="D1509" s="115" t="s">
        <v>2038</v>
      </c>
      <c r="E1509" s="115">
        <v>7.8205</v>
      </c>
      <c r="F1509" s="674">
        <v>293.83600000000001</v>
      </c>
      <c r="G1509" s="674">
        <v>295.84500000000003</v>
      </c>
      <c r="H1509" s="115">
        <f t="shared" si="46"/>
        <v>1.0068371472522089</v>
      </c>
      <c r="I1509" s="115">
        <f t="shared" si="47"/>
        <v>7.8739999999999997</v>
      </c>
    </row>
    <row r="1510" spans="1:9" hidden="1">
      <c r="A1510" s="115" t="s">
        <v>5120</v>
      </c>
      <c r="B1510" s="115" t="s">
        <v>5121</v>
      </c>
      <c r="C1510" s="115" t="s">
        <v>2724</v>
      </c>
      <c r="D1510" s="115" t="s">
        <v>2038</v>
      </c>
      <c r="E1510" s="115">
        <v>25.336099999999998</v>
      </c>
      <c r="F1510" s="674">
        <v>293.83600000000001</v>
      </c>
      <c r="G1510" s="674">
        <v>295.84500000000003</v>
      </c>
      <c r="H1510" s="115">
        <f t="shared" si="46"/>
        <v>1.0068371472522089</v>
      </c>
      <c r="I1510" s="115">
        <f t="shared" si="47"/>
        <v>25.5093</v>
      </c>
    </row>
    <row r="1511" spans="1:9" hidden="1">
      <c r="A1511" s="115" t="s">
        <v>5122</v>
      </c>
      <c r="B1511" s="115" t="s">
        <v>5123</v>
      </c>
      <c r="C1511" s="115" t="s">
        <v>2727</v>
      </c>
      <c r="D1511" s="115" t="s">
        <v>2038</v>
      </c>
      <c r="E1511" s="115">
        <v>21.158100000000001</v>
      </c>
      <c r="F1511" s="674">
        <v>293.83600000000001</v>
      </c>
      <c r="G1511" s="674">
        <v>295.84500000000003</v>
      </c>
      <c r="H1511" s="115">
        <f t="shared" si="46"/>
        <v>1.0068371472522089</v>
      </c>
      <c r="I1511" s="115">
        <f t="shared" si="47"/>
        <v>21.302800000000001</v>
      </c>
    </row>
    <row r="1512" spans="1:9" hidden="1">
      <c r="A1512" s="115" t="s">
        <v>5124</v>
      </c>
      <c r="B1512" s="115" t="s">
        <v>5125</v>
      </c>
      <c r="C1512" s="115" t="s">
        <v>2730</v>
      </c>
      <c r="D1512" s="115" t="s">
        <v>2038</v>
      </c>
      <c r="E1512" s="115">
        <v>1.3927</v>
      </c>
      <c r="F1512" s="674">
        <v>293.83600000000001</v>
      </c>
      <c r="G1512" s="674">
        <v>295.84500000000003</v>
      </c>
      <c r="H1512" s="115">
        <f t="shared" si="46"/>
        <v>1.0068371472522089</v>
      </c>
      <c r="I1512" s="115">
        <f t="shared" si="47"/>
        <v>1.4021999999999999</v>
      </c>
    </row>
    <row r="1513" spans="1:9" hidden="1">
      <c r="A1513" s="115" t="s">
        <v>5126</v>
      </c>
      <c r="B1513" s="115" t="s">
        <v>5127</v>
      </c>
      <c r="C1513" s="115" t="s">
        <v>2733</v>
      </c>
      <c r="D1513" s="115" t="s">
        <v>2038</v>
      </c>
      <c r="E1513" s="115">
        <v>0.88380000000000003</v>
      </c>
      <c r="F1513" s="674">
        <v>293.83600000000001</v>
      </c>
      <c r="G1513" s="674">
        <v>295.84500000000003</v>
      </c>
      <c r="H1513" s="115">
        <f t="shared" si="46"/>
        <v>1.0068371472522089</v>
      </c>
      <c r="I1513" s="115">
        <f t="shared" si="47"/>
        <v>0.88980000000000004</v>
      </c>
    </row>
    <row r="1514" spans="1:9" hidden="1">
      <c r="A1514" s="115" t="s">
        <v>5128</v>
      </c>
      <c r="B1514" s="115" t="s">
        <v>5129</v>
      </c>
      <c r="C1514" s="115" t="s">
        <v>2736</v>
      </c>
      <c r="D1514" s="115" t="s">
        <v>2038</v>
      </c>
      <c r="E1514" s="115">
        <v>7.6864999999999997</v>
      </c>
      <c r="F1514" s="674">
        <v>293.83600000000001</v>
      </c>
      <c r="G1514" s="674">
        <v>295.84500000000003</v>
      </c>
      <c r="H1514" s="115">
        <f t="shared" si="46"/>
        <v>1.0068371472522089</v>
      </c>
      <c r="I1514" s="115">
        <f t="shared" si="47"/>
        <v>7.7390999999999996</v>
      </c>
    </row>
    <row r="1515" spans="1:9" hidden="1">
      <c r="A1515" s="115" t="s">
        <v>5130</v>
      </c>
      <c r="B1515" s="115" t="s">
        <v>5131</v>
      </c>
      <c r="C1515" s="115" t="s">
        <v>2739</v>
      </c>
      <c r="D1515" s="115" t="s">
        <v>2038</v>
      </c>
      <c r="E1515" s="115">
        <v>5.5707000000000004</v>
      </c>
      <c r="F1515" s="674">
        <v>293.83600000000001</v>
      </c>
      <c r="G1515" s="674">
        <v>295.84500000000003</v>
      </c>
      <c r="H1515" s="115">
        <f t="shared" si="46"/>
        <v>1.0068371472522089</v>
      </c>
      <c r="I1515" s="115">
        <f t="shared" si="47"/>
        <v>5.6087999999999996</v>
      </c>
    </row>
    <row r="1516" spans="1:9" hidden="1">
      <c r="A1516" s="115" t="s">
        <v>5132</v>
      </c>
      <c r="B1516" s="115" t="s">
        <v>5133</v>
      </c>
      <c r="C1516" s="115" t="s">
        <v>2742</v>
      </c>
      <c r="D1516" s="115" t="s">
        <v>2038</v>
      </c>
      <c r="E1516" s="115">
        <v>2.7585999999999999</v>
      </c>
      <c r="F1516" s="674">
        <v>293.83600000000001</v>
      </c>
      <c r="G1516" s="674">
        <v>295.84500000000003</v>
      </c>
      <c r="H1516" s="115">
        <f t="shared" si="46"/>
        <v>1.0068371472522089</v>
      </c>
      <c r="I1516" s="115">
        <f t="shared" si="47"/>
        <v>2.7774999999999999</v>
      </c>
    </row>
    <row r="1517" spans="1:9" hidden="1">
      <c r="A1517" s="115" t="s">
        <v>5134</v>
      </c>
      <c r="B1517" s="115" t="s">
        <v>5135</v>
      </c>
      <c r="C1517" s="115" t="s">
        <v>2745</v>
      </c>
      <c r="D1517" s="115" t="s">
        <v>2038</v>
      </c>
      <c r="E1517" s="115">
        <v>14.1411</v>
      </c>
      <c r="F1517" s="674">
        <v>293.83600000000001</v>
      </c>
      <c r="G1517" s="674">
        <v>295.84500000000003</v>
      </c>
      <c r="H1517" s="115">
        <f t="shared" si="46"/>
        <v>1.0068371472522089</v>
      </c>
      <c r="I1517" s="115">
        <f t="shared" si="47"/>
        <v>14.2378</v>
      </c>
    </row>
    <row r="1518" spans="1:9" hidden="1">
      <c r="A1518" s="115" t="s">
        <v>5136</v>
      </c>
      <c r="B1518" s="115" t="s">
        <v>5137</v>
      </c>
      <c r="C1518" s="115" t="s">
        <v>2748</v>
      </c>
      <c r="D1518" s="115" t="s">
        <v>2038</v>
      </c>
      <c r="E1518" s="115">
        <v>8.4365000000000006</v>
      </c>
      <c r="F1518" s="674">
        <v>293.83600000000001</v>
      </c>
      <c r="G1518" s="674">
        <v>295.84500000000003</v>
      </c>
      <c r="H1518" s="115">
        <f t="shared" si="46"/>
        <v>1.0068371472522089</v>
      </c>
      <c r="I1518" s="115">
        <f t="shared" si="47"/>
        <v>8.4941999999999993</v>
      </c>
    </row>
    <row r="1519" spans="1:9" hidden="1">
      <c r="A1519" s="115" t="s">
        <v>5138</v>
      </c>
      <c r="B1519" s="115" t="s">
        <v>5139</v>
      </c>
      <c r="C1519" s="115" t="s">
        <v>2751</v>
      </c>
      <c r="D1519" s="115" t="s">
        <v>2038</v>
      </c>
      <c r="E1519" s="115">
        <v>7.8205</v>
      </c>
      <c r="F1519" s="674">
        <v>293.83600000000001</v>
      </c>
      <c r="G1519" s="674">
        <v>295.84500000000003</v>
      </c>
      <c r="H1519" s="115">
        <f t="shared" si="46"/>
        <v>1.0068371472522089</v>
      </c>
      <c r="I1519" s="115">
        <f t="shared" si="47"/>
        <v>7.8739999999999997</v>
      </c>
    </row>
    <row r="1520" spans="1:9" hidden="1">
      <c r="A1520" s="115" t="s">
        <v>5140</v>
      </c>
      <c r="B1520" s="115" t="s">
        <v>5141</v>
      </c>
      <c r="C1520" s="115" t="s">
        <v>2754</v>
      </c>
      <c r="D1520" s="115" t="s">
        <v>2038</v>
      </c>
      <c r="E1520" s="115">
        <v>14.1411</v>
      </c>
      <c r="F1520" s="674">
        <v>293.83600000000001</v>
      </c>
      <c r="G1520" s="674">
        <v>295.84500000000003</v>
      </c>
      <c r="H1520" s="115">
        <f t="shared" si="46"/>
        <v>1.0068371472522089</v>
      </c>
      <c r="I1520" s="115">
        <f t="shared" si="47"/>
        <v>14.2378</v>
      </c>
    </row>
    <row r="1521" spans="1:9" hidden="1">
      <c r="A1521" s="115" t="s">
        <v>5142</v>
      </c>
      <c r="B1521" s="115" t="s">
        <v>5143</v>
      </c>
      <c r="C1521" s="115" t="s">
        <v>2757</v>
      </c>
      <c r="D1521" s="115" t="s">
        <v>2038</v>
      </c>
      <c r="E1521" s="115">
        <v>25.336099999999998</v>
      </c>
      <c r="F1521" s="674">
        <v>293.83600000000001</v>
      </c>
      <c r="G1521" s="674">
        <v>295.84500000000003</v>
      </c>
      <c r="H1521" s="115">
        <f t="shared" si="46"/>
        <v>1.0068371472522089</v>
      </c>
      <c r="I1521" s="115">
        <f t="shared" si="47"/>
        <v>25.5093</v>
      </c>
    </row>
    <row r="1522" spans="1:9" hidden="1">
      <c r="A1522" s="115" t="s">
        <v>5144</v>
      </c>
      <c r="B1522" s="115" t="s">
        <v>5145</v>
      </c>
      <c r="C1522" s="115" t="s">
        <v>2760</v>
      </c>
      <c r="D1522" s="115" t="s">
        <v>2038</v>
      </c>
      <c r="E1522" s="115">
        <v>21.158100000000001</v>
      </c>
      <c r="F1522" s="674">
        <v>293.83600000000001</v>
      </c>
      <c r="G1522" s="674">
        <v>295.84500000000003</v>
      </c>
      <c r="H1522" s="115">
        <f t="shared" si="46"/>
        <v>1.0068371472522089</v>
      </c>
      <c r="I1522" s="115">
        <f t="shared" si="47"/>
        <v>21.302800000000001</v>
      </c>
    </row>
    <row r="1523" spans="1:9" hidden="1">
      <c r="A1523" s="115" t="s">
        <v>5146</v>
      </c>
      <c r="B1523" s="115" t="s">
        <v>5147</v>
      </c>
      <c r="C1523" s="115" t="s">
        <v>2763</v>
      </c>
      <c r="D1523" s="115" t="s">
        <v>2038</v>
      </c>
      <c r="E1523" s="115">
        <v>15.4267</v>
      </c>
      <c r="F1523" s="674">
        <v>293.83600000000001</v>
      </c>
      <c r="G1523" s="674">
        <v>295.84500000000003</v>
      </c>
      <c r="H1523" s="115">
        <f t="shared" si="46"/>
        <v>1.0068371472522089</v>
      </c>
      <c r="I1523" s="115">
        <f t="shared" si="47"/>
        <v>15.5322</v>
      </c>
    </row>
    <row r="1524" spans="1:9" hidden="1">
      <c r="A1524" s="115" t="s">
        <v>5148</v>
      </c>
      <c r="B1524" s="115" t="s">
        <v>5149</v>
      </c>
      <c r="C1524" s="115" t="s">
        <v>2766</v>
      </c>
      <c r="D1524" s="115" t="s">
        <v>2038</v>
      </c>
      <c r="E1524" s="115">
        <v>10.364800000000001</v>
      </c>
      <c r="F1524" s="674">
        <v>293.83600000000001</v>
      </c>
      <c r="G1524" s="674">
        <v>295.84500000000003</v>
      </c>
      <c r="H1524" s="115">
        <f t="shared" si="46"/>
        <v>1.0068371472522089</v>
      </c>
      <c r="I1524" s="115">
        <f t="shared" si="47"/>
        <v>10.435700000000001</v>
      </c>
    </row>
    <row r="1525" spans="1:9" hidden="1">
      <c r="A1525" s="115" t="s">
        <v>5150</v>
      </c>
      <c r="B1525" s="115" t="s">
        <v>5151</v>
      </c>
      <c r="C1525" s="115" t="s">
        <v>2769</v>
      </c>
      <c r="D1525" s="115" t="s">
        <v>2038</v>
      </c>
      <c r="E1525" s="115">
        <v>7.8205</v>
      </c>
      <c r="F1525" s="674">
        <v>293.83600000000001</v>
      </c>
      <c r="G1525" s="674">
        <v>295.84500000000003</v>
      </c>
      <c r="H1525" s="115">
        <f t="shared" si="46"/>
        <v>1.0068371472522089</v>
      </c>
      <c r="I1525" s="115">
        <f t="shared" si="47"/>
        <v>7.8739999999999997</v>
      </c>
    </row>
    <row r="1526" spans="1:9" hidden="1">
      <c r="A1526" s="115" t="s">
        <v>5152</v>
      </c>
      <c r="B1526" s="115" t="s">
        <v>5153</v>
      </c>
      <c r="C1526" s="115" t="s">
        <v>2772</v>
      </c>
      <c r="D1526" s="115" t="s">
        <v>2038</v>
      </c>
      <c r="E1526" s="115">
        <v>1.3658999999999999</v>
      </c>
      <c r="F1526" s="674">
        <v>293.83600000000001</v>
      </c>
      <c r="G1526" s="674">
        <v>295.84500000000003</v>
      </c>
      <c r="H1526" s="115">
        <f t="shared" si="46"/>
        <v>1.0068371472522089</v>
      </c>
      <c r="I1526" s="115">
        <f t="shared" si="47"/>
        <v>1.3752</v>
      </c>
    </row>
    <row r="1527" spans="1:9" hidden="1">
      <c r="A1527" s="115" t="s">
        <v>5154</v>
      </c>
      <c r="B1527" s="115" t="s">
        <v>5155</v>
      </c>
      <c r="C1527" s="115" t="s">
        <v>2775</v>
      </c>
      <c r="D1527" s="115" t="s">
        <v>2038</v>
      </c>
      <c r="E1527" s="115">
        <v>0.88380000000000003</v>
      </c>
      <c r="F1527" s="674">
        <v>293.83600000000001</v>
      </c>
      <c r="G1527" s="674">
        <v>295.84500000000003</v>
      </c>
      <c r="H1527" s="115">
        <f t="shared" si="46"/>
        <v>1.0068371472522089</v>
      </c>
      <c r="I1527" s="115">
        <f t="shared" si="47"/>
        <v>0.88980000000000004</v>
      </c>
    </row>
    <row r="1528" spans="1:9" hidden="1">
      <c r="A1528" s="115" t="s">
        <v>5156</v>
      </c>
      <c r="B1528" s="115" t="s">
        <v>5157</v>
      </c>
      <c r="C1528" s="115" t="s">
        <v>2778</v>
      </c>
      <c r="D1528" s="115" t="s">
        <v>2038</v>
      </c>
      <c r="E1528" s="115">
        <v>8.4365000000000006</v>
      </c>
      <c r="F1528" s="674">
        <v>293.83600000000001</v>
      </c>
      <c r="G1528" s="674">
        <v>295.84500000000003</v>
      </c>
      <c r="H1528" s="115">
        <f t="shared" si="46"/>
        <v>1.0068371472522089</v>
      </c>
      <c r="I1528" s="115">
        <f t="shared" si="47"/>
        <v>8.4941999999999993</v>
      </c>
    </row>
    <row r="1529" spans="1:9" hidden="1">
      <c r="A1529" s="115" t="s">
        <v>5158</v>
      </c>
      <c r="B1529" s="115" t="s">
        <v>5159</v>
      </c>
      <c r="C1529" s="115" t="s">
        <v>2781</v>
      </c>
      <c r="D1529" s="115" t="s">
        <v>2038</v>
      </c>
      <c r="E1529" s="115">
        <v>5.5707000000000004</v>
      </c>
      <c r="F1529" s="674">
        <v>293.83600000000001</v>
      </c>
      <c r="G1529" s="674">
        <v>295.84500000000003</v>
      </c>
      <c r="H1529" s="115">
        <f t="shared" si="46"/>
        <v>1.0068371472522089</v>
      </c>
      <c r="I1529" s="115">
        <f t="shared" si="47"/>
        <v>5.6087999999999996</v>
      </c>
    </row>
    <row r="1530" spans="1:9" hidden="1">
      <c r="A1530" s="115" t="s">
        <v>5160</v>
      </c>
      <c r="B1530" s="115" t="s">
        <v>5161</v>
      </c>
      <c r="C1530" s="115" t="s">
        <v>2784</v>
      </c>
      <c r="D1530" s="115" t="s">
        <v>2038</v>
      </c>
      <c r="E1530" s="115">
        <v>4.2316000000000003</v>
      </c>
      <c r="F1530" s="674">
        <v>293.83600000000001</v>
      </c>
      <c r="G1530" s="674">
        <v>295.84500000000003</v>
      </c>
      <c r="H1530" s="115">
        <f t="shared" si="46"/>
        <v>1.0068371472522089</v>
      </c>
      <c r="I1530" s="115">
        <f t="shared" si="47"/>
        <v>4.2605000000000004</v>
      </c>
    </row>
    <row r="1531" spans="1:9" hidden="1">
      <c r="A1531" s="115" t="s">
        <v>5162</v>
      </c>
      <c r="B1531" s="115" t="s">
        <v>5163</v>
      </c>
      <c r="C1531" s="115" t="s">
        <v>2787</v>
      </c>
      <c r="D1531" s="115" t="s">
        <v>1138</v>
      </c>
      <c r="E1531" s="115">
        <v>1553.4054000000001</v>
      </c>
      <c r="F1531" s="674">
        <v>293.83600000000001</v>
      </c>
      <c r="G1531" s="674">
        <v>295.84500000000003</v>
      </c>
      <c r="H1531" s="115">
        <f t="shared" si="46"/>
        <v>1.0068371472522089</v>
      </c>
      <c r="I1531" s="115">
        <f t="shared" si="47"/>
        <v>1564.0263</v>
      </c>
    </row>
    <row r="1532" spans="1:9" hidden="1">
      <c r="A1532" s="115" t="s">
        <v>5164</v>
      </c>
      <c r="B1532" s="115" t="s">
        <v>5165</v>
      </c>
      <c r="C1532" s="115" t="s">
        <v>2790</v>
      </c>
      <c r="D1532" s="115" t="s">
        <v>2038</v>
      </c>
      <c r="E1532" s="115">
        <v>16.926500000000001</v>
      </c>
      <c r="F1532" s="674">
        <v>293.83600000000001</v>
      </c>
      <c r="G1532" s="674">
        <v>295.84500000000003</v>
      </c>
      <c r="H1532" s="115">
        <f t="shared" si="46"/>
        <v>1.0068371472522089</v>
      </c>
      <c r="I1532" s="115">
        <f t="shared" si="47"/>
        <v>17.042200000000001</v>
      </c>
    </row>
    <row r="1533" spans="1:9" hidden="1">
      <c r="A1533" s="115" t="s">
        <v>5166</v>
      </c>
      <c r="B1533" s="115" t="s">
        <v>5167</v>
      </c>
      <c r="C1533" s="115" t="s">
        <v>2793</v>
      </c>
      <c r="D1533" s="115" t="s">
        <v>2038</v>
      </c>
      <c r="E1533" s="115">
        <v>14.1411</v>
      </c>
      <c r="F1533" s="674">
        <v>293.83600000000001</v>
      </c>
      <c r="G1533" s="674">
        <v>295.84500000000003</v>
      </c>
      <c r="H1533" s="115">
        <f t="shared" si="46"/>
        <v>1.0068371472522089</v>
      </c>
      <c r="I1533" s="115">
        <f t="shared" si="47"/>
        <v>14.2378</v>
      </c>
    </row>
    <row r="1534" spans="1:9" hidden="1">
      <c r="A1534" s="115" t="s">
        <v>5168</v>
      </c>
      <c r="B1534" s="115" t="s">
        <v>5169</v>
      </c>
      <c r="C1534" s="115" t="s">
        <v>2796</v>
      </c>
      <c r="D1534" s="115" t="s">
        <v>2038</v>
      </c>
      <c r="E1534" s="115">
        <v>8.4365000000000006</v>
      </c>
      <c r="F1534" s="674">
        <v>293.83600000000001</v>
      </c>
      <c r="G1534" s="674">
        <v>295.84500000000003</v>
      </c>
      <c r="H1534" s="115">
        <f t="shared" si="46"/>
        <v>1.0068371472522089</v>
      </c>
      <c r="I1534" s="115">
        <f t="shared" si="47"/>
        <v>8.4941999999999993</v>
      </c>
    </row>
    <row r="1535" spans="1:9" hidden="1">
      <c r="A1535" s="115" t="s">
        <v>5170</v>
      </c>
      <c r="B1535" s="115" t="s">
        <v>5171</v>
      </c>
      <c r="C1535" s="115" t="s">
        <v>2799</v>
      </c>
      <c r="D1535" s="115" t="s">
        <v>2038</v>
      </c>
      <c r="E1535" s="115">
        <v>28.309000000000001</v>
      </c>
      <c r="F1535" s="674">
        <v>293.83600000000001</v>
      </c>
      <c r="G1535" s="674">
        <v>295.84500000000003</v>
      </c>
      <c r="H1535" s="115">
        <f t="shared" si="46"/>
        <v>1.0068371472522089</v>
      </c>
      <c r="I1535" s="115">
        <f t="shared" si="47"/>
        <v>28.502600000000001</v>
      </c>
    </row>
    <row r="1536" spans="1:9" hidden="1">
      <c r="A1536" s="115" t="s">
        <v>5172</v>
      </c>
      <c r="B1536" s="115" t="s">
        <v>5173</v>
      </c>
      <c r="C1536" s="115" t="s">
        <v>2802</v>
      </c>
      <c r="D1536" s="115" t="s">
        <v>2038</v>
      </c>
      <c r="E1536" s="115">
        <v>21.158100000000001</v>
      </c>
      <c r="F1536" s="674">
        <v>293.83600000000001</v>
      </c>
      <c r="G1536" s="674">
        <v>295.84500000000003</v>
      </c>
      <c r="H1536" s="115">
        <f t="shared" si="46"/>
        <v>1.0068371472522089</v>
      </c>
      <c r="I1536" s="115">
        <f t="shared" si="47"/>
        <v>21.302800000000001</v>
      </c>
    </row>
    <row r="1537" spans="1:9" hidden="1">
      <c r="A1537" s="115" t="s">
        <v>5174</v>
      </c>
      <c r="B1537" s="115" t="s">
        <v>5175</v>
      </c>
      <c r="C1537" s="115" t="s">
        <v>2805</v>
      </c>
      <c r="D1537" s="115" t="s">
        <v>2038</v>
      </c>
      <c r="E1537" s="115">
        <v>33.852899999999998</v>
      </c>
      <c r="F1537" s="674">
        <v>293.83600000000001</v>
      </c>
      <c r="G1537" s="674">
        <v>295.84500000000003</v>
      </c>
      <c r="H1537" s="115">
        <f t="shared" si="46"/>
        <v>1.0068371472522089</v>
      </c>
      <c r="I1537" s="115">
        <f t="shared" si="47"/>
        <v>34.084400000000002</v>
      </c>
    </row>
    <row r="1538" spans="1:9" hidden="1">
      <c r="A1538" s="115" t="s">
        <v>5176</v>
      </c>
      <c r="B1538" s="115" t="s">
        <v>5177</v>
      </c>
      <c r="C1538" s="115" t="s">
        <v>2808</v>
      </c>
      <c r="D1538" s="115" t="s">
        <v>2038</v>
      </c>
      <c r="E1538" s="115">
        <v>20.622399999999999</v>
      </c>
      <c r="F1538" s="674">
        <v>293.83600000000001</v>
      </c>
      <c r="G1538" s="674">
        <v>295.84500000000003</v>
      </c>
      <c r="H1538" s="115">
        <f t="shared" si="46"/>
        <v>1.0068371472522089</v>
      </c>
      <c r="I1538" s="115">
        <f t="shared" si="47"/>
        <v>20.763400000000001</v>
      </c>
    </row>
    <row r="1539" spans="1:9" hidden="1">
      <c r="A1539" s="115" t="s">
        <v>5178</v>
      </c>
      <c r="B1539" s="115" t="s">
        <v>5179</v>
      </c>
      <c r="C1539" s="115" t="s">
        <v>2811</v>
      </c>
      <c r="D1539" s="115" t="s">
        <v>2038</v>
      </c>
      <c r="E1539" s="115">
        <v>15.4267</v>
      </c>
      <c r="F1539" s="674">
        <v>293.83600000000001</v>
      </c>
      <c r="G1539" s="674">
        <v>295.84500000000003</v>
      </c>
      <c r="H1539" s="115">
        <f t="shared" si="46"/>
        <v>1.0068371472522089</v>
      </c>
      <c r="I1539" s="115">
        <f t="shared" si="47"/>
        <v>15.5322</v>
      </c>
    </row>
    <row r="1540" spans="1:9" hidden="1">
      <c r="A1540" s="115" t="s">
        <v>5180</v>
      </c>
      <c r="B1540" s="115" t="s">
        <v>5181</v>
      </c>
      <c r="C1540" s="115" t="s">
        <v>2814</v>
      </c>
      <c r="D1540" s="115" t="s">
        <v>2038</v>
      </c>
      <c r="E1540" s="115">
        <v>10.364800000000001</v>
      </c>
      <c r="F1540" s="674">
        <v>293.83600000000001</v>
      </c>
      <c r="G1540" s="674">
        <v>295.84500000000003</v>
      </c>
      <c r="H1540" s="115">
        <f t="shared" si="46"/>
        <v>1.0068371472522089</v>
      </c>
      <c r="I1540" s="115">
        <f t="shared" si="47"/>
        <v>10.435700000000001</v>
      </c>
    </row>
    <row r="1541" spans="1:9" hidden="1">
      <c r="A1541" s="115" t="s">
        <v>5182</v>
      </c>
      <c r="B1541" s="115" t="s">
        <v>5183</v>
      </c>
      <c r="C1541" s="115" t="s">
        <v>2817</v>
      </c>
      <c r="D1541" s="115" t="s">
        <v>2038</v>
      </c>
      <c r="E1541" s="115">
        <v>1.8480000000000001</v>
      </c>
      <c r="F1541" s="674">
        <v>293.83600000000001</v>
      </c>
      <c r="G1541" s="674">
        <v>295.84500000000003</v>
      </c>
      <c r="H1541" s="115">
        <f t="shared" ref="H1541:H1604" si="48">G1541/F1541</f>
        <v>1.0068371472522089</v>
      </c>
      <c r="I1541" s="115">
        <f t="shared" ref="I1541:I1604" si="49">ROUND(H1541*E1541,4)</f>
        <v>1.8606</v>
      </c>
    </row>
    <row r="1542" spans="1:9" hidden="1">
      <c r="A1542" s="115" t="s">
        <v>5184</v>
      </c>
      <c r="B1542" s="115" t="s">
        <v>5185</v>
      </c>
      <c r="C1542" s="115" t="s">
        <v>2820</v>
      </c>
      <c r="D1542" s="115" t="s">
        <v>2038</v>
      </c>
      <c r="E1542" s="115">
        <v>1.3658999999999999</v>
      </c>
      <c r="F1542" s="674">
        <v>293.83600000000001</v>
      </c>
      <c r="G1542" s="674">
        <v>295.84500000000003</v>
      </c>
      <c r="H1542" s="115">
        <f t="shared" si="48"/>
        <v>1.0068371472522089</v>
      </c>
      <c r="I1542" s="115">
        <f t="shared" si="49"/>
        <v>1.3752</v>
      </c>
    </row>
    <row r="1543" spans="1:9" hidden="1">
      <c r="A1543" s="115" t="s">
        <v>5186</v>
      </c>
      <c r="B1543" s="115" t="s">
        <v>5187</v>
      </c>
      <c r="C1543" s="115" t="s">
        <v>2823</v>
      </c>
      <c r="D1543" s="115" t="s">
        <v>2038</v>
      </c>
      <c r="E1543" s="115">
        <v>8.4365000000000006</v>
      </c>
      <c r="F1543" s="674">
        <v>293.83600000000001</v>
      </c>
      <c r="G1543" s="674">
        <v>295.84500000000003</v>
      </c>
      <c r="H1543" s="115">
        <f t="shared" si="48"/>
        <v>1.0068371472522089</v>
      </c>
      <c r="I1543" s="115">
        <f t="shared" si="49"/>
        <v>8.4941999999999993</v>
      </c>
    </row>
    <row r="1544" spans="1:9" hidden="1">
      <c r="A1544" s="115" t="s">
        <v>5188</v>
      </c>
      <c r="B1544" s="115" t="s">
        <v>5189</v>
      </c>
      <c r="C1544" s="115" t="s">
        <v>2826</v>
      </c>
      <c r="D1544" s="115" t="s">
        <v>2038</v>
      </c>
      <c r="E1544" s="115">
        <v>5.5707000000000004</v>
      </c>
      <c r="F1544" s="674">
        <v>293.83600000000001</v>
      </c>
      <c r="G1544" s="674">
        <v>295.84500000000003</v>
      </c>
      <c r="H1544" s="115">
        <f t="shared" si="48"/>
        <v>1.0068371472522089</v>
      </c>
      <c r="I1544" s="115">
        <f t="shared" si="49"/>
        <v>5.6087999999999996</v>
      </c>
    </row>
    <row r="1545" spans="1:9" hidden="1">
      <c r="A1545" s="115" t="s">
        <v>5190</v>
      </c>
      <c r="B1545" s="115" t="s">
        <v>5191</v>
      </c>
      <c r="C1545" s="115" t="s">
        <v>2829</v>
      </c>
      <c r="D1545" s="115" t="s">
        <v>2038</v>
      </c>
      <c r="E1545" s="115">
        <v>4.2316000000000003</v>
      </c>
      <c r="F1545" s="674">
        <v>293.83600000000001</v>
      </c>
      <c r="G1545" s="674">
        <v>295.84500000000003</v>
      </c>
      <c r="H1545" s="115">
        <f t="shared" si="48"/>
        <v>1.0068371472522089</v>
      </c>
      <c r="I1545" s="115">
        <f t="shared" si="49"/>
        <v>4.2605000000000004</v>
      </c>
    </row>
    <row r="1546" spans="1:9" hidden="1">
      <c r="A1546" s="115" t="s">
        <v>5192</v>
      </c>
      <c r="B1546" s="115" t="s">
        <v>5193</v>
      </c>
      <c r="C1546" s="115" t="s">
        <v>2832</v>
      </c>
      <c r="D1546" s="115" t="s">
        <v>1138</v>
      </c>
      <c r="E1546" s="115">
        <v>1553.3786</v>
      </c>
      <c r="F1546" s="674">
        <v>293.83600000000001</v>
      </c>
      <c r="G1546" s="674">
        <v>295.84500000000003</v>
      </c>
      <c r="H1546" s="115">
        <f t="shared" si="48"/>
        <v>1.0068371472522089</v>
      </c>
      <c r="I1546" s="115">
        <f t="shared" si="49"/>
        <v>1563.9992999999999</v>
      </c>
    </row>
    <row r="1547" spans="1:9" hidden="1">
      <c r="A1547" s="115" t="s">
        <v>5194</v>
      </c>
      <c r="B1547" s="115" t="s">
        <v>5195</v>
      </c>
      <c r="C1547" s="115" t="s">
        <v>2835</v>
      </c>
      <c r="D1547" s="115" t="s">
        <v>2038</v>
      </c>
      <c r="E1547" s="115">
        <v>12.9627</v>
      </c>
      <c r="F1547" s="674">
        <v>293.83600000000001</v>
      </c>
      <c r="G1547" s="674">
        <v>295.84500000000003</v>
      </c>
      <c r="H1547" s="115">
        <f t="shared" si="48"/>
        <v>1.0068371472522089</v>
      </c>
      <c r="I1547" s="115">
        <f t="shared" si="49"/>
        <v>13.051299999999999</v>
      </c>
    </row>
    <row r="1548" spans="1:9" hidden="1">
      <c r="A1548" s="115" t="s">
        <v>5196</v>
      </c>
      <c r="B1548" s="115" t="s">
        <v>5197</v>
      </c>
      <c r="C1548" s="115" t="s">
        <v>2838</v>
      </c>
      <c r="D1548" s="115" t="s">
        <v>2038</v>
      </c>
      <c r="E1548" s="115">
        <v>10.7933</v>
      </c>
      <c r="F1548" s="674">
        <v>293.83600000000001</v>
      </c>
      <c r="G1548" s="674">
        <v>295.84500000000003</v>
      </c>
      <c r="H1548" s="115">
        <f t="shared" si="48"/>
        <v>1.0068371472522089</v>
      </c>
      <c r="I1548" s="115">
        <f t="shared" si="49"/>
        <v>10.867100000000001</v>
      </c>
    </row>
    <row r="1549" spans="1:9" hidden="1">
      <c r="A1549" s="115" t="s">
        <v>5198</v>
      </c>
      <c r="B1549" s="115" t="s">
        <v>5199</v>
      </c>
      <c r="C1549" s="115" t="s">
        <v>2841</v>
      </c>
      <c r="D1549" s="115" t="s">
        <v>2038</v>
      </c>
      <c r="E1549" s="115">
        <v>6.4813000000000001</v>
      </c>
      <c r="F1549" s="674">
        <v>293.83600000000001</v>
      </c>
      <c r="G1549" s="674">
        <v>295.84500000000003</v>
      </c>
      <c r="H1549" s="115">
        <f t="shared" si="48"/>
        <v>1.0068371472522089</v>
      </c>
      <c r="I1549" s="115">
        <f t="shared" si="49"/>
        <v>6.5255999999999998</v>
      </c>
    </row>
    <row r="1550" spans="1:9" hidden="1">
      <c r="A1550" s="115" t="s">
        <v>5200</v>
      </c>
      <c r="B1550" s="115" t="s">
        <v>5201</v>
      </c>
      <c r="C1550" s="115" t="s">
        <v>2844</v>
      </c>
      <c r="D1550" s="115" t="s">
        <v>2038</v>
      </c>
      <c r="E1550" s="115">
        <v>51.823900000000002</v>
      </c>
      <c r="F1550" s="674">
        <v>293.83600000000001</v>
      </c>
      <c r="G1550" s="674">
        <v>295.84500000000003</v>
      </c>
      <c r="H1550" s="115">
        <f t="shared" si="48"/>
        <v>1.0068371472522089</v>
      </c>
      <c r="I1550" s="115">
        <f t="shared" si="49"/>
        <v>52.178199999999997</v>
      </c>
    </row>
    <row r="1551" spans="1:9" hidden="1">
      <c r="A1551" s="115" t="s">
        <v>5202</v>
      </c>
      <c r="B1551" s="115" t="s">
        <v>5203</v>
      </c>
      <c r="C1551" s="115" t="s">
        <v>2847</v>
      </c>
      <c r="D1551" s="115" t="s">
        <v>1138</v>
      </c>
      <c r="E1551" s="115">
        <v>11061.0735</v>
      </c>
      <c r="F1551" s="674">
        <v>293.83600000000001</v>
      </c>
      <c r="G1551" s="674">
        <v>295.84500000000003</v>
      </c>
      <c r="H1551" s="115">
        <f t="shared" si="48"/>
        <v>1.0068371472522089</v>
      </c>
      <c r="I1551" s="115">
        <f t="shared" si="49"/>
        <v>11136.699699999999</v>
      </c>
    </row>
    <row r="1552" spans="1:9" hidden="1">
      <c r="A1552" s="115" t="s">
        <v>5204</v>
      </c>
      <c r="B1552" s="115" t="s">
        <v>5205</v>
      </c>
      <c r="C1552" s="115" t="s">
        <v>2850</v>
      </c>
      <c r="D1552" s="115" t="s">
        <v>1138</v>
      </c>
      <c r="E1552" s="115">
        <v>1499.84</v>
      </c>
      <c r="F1552" s="674">
        <v>293.83600000000001</v>
      </c>
      <c r="G1552" s="674">
        <v>295.84500000000003</v>
      </c>
      <c r="H1552" s="115">
        <f t="shared" si="48"/>
        <v>1.0068371472522089</v>
      </c>
      <c r="I1552" s="115">
        <f t="shared" si="49"/>
        <v>1510.0945999999999</v>
      </c>
    </row>
    <row r="1553" spans="1:9" hidden="1">
      <c r="A1553" s="115" t="s">
        <v>5206</v>
      </c>
      <c r="B1553" s="115" t="s">
        <v>5207</v>
      </c>
      <c r="C1553" s="115" t="s">
        <v>2853</v>
      </c>
      <c r="D1553" s="115" t="s">
        <v>2038</v>
      </c>
      <c r="E1553" s="115">
        <v>3.2675000000000001</v>
      </c>
      <c r="F1553" s="674">
        <v>293.83600000000001</v>
      </c>
      <c r="G1553" s="674">
        <v>295.84500000000003</v>
      </c>
      <c r="H1553" s="115">
        <f t="shared" si="48"/>
        <v>1.0068371472522089</v>
      </c>
      <c r="I1553" s="115">
        <f t="shared" si="49"/>
        <v>3.2898000000000001</v>
      </c>
    </row>
    <row r="1554" spans="1:9" hidden="1">
      <c r="A1554" s="115" t="s">
        <v>5208</v>
      </c>
      <c r="B1554" s="115" t="s">
        <v>5209</v>
      </c>
      <c r="C1554" s="115" t="s">
        <v>2856</v>
      </c>
      <c r="D1554" s="115" t="s">
        <v>1138</v>
      </c>
      <c r="E1554" s="115">
        <v>776.6893</v>
      </c>
      <c r="F1554" s="674">
        <v>293.83600000000001</v>
      </c>
      <c r="G1554" s="674">
        <v>295.84500000000003</v>
      </c>
      <c r="H1554" s="115">
        <f t="shared" si="48"/>
        <v>1.0068371472522089</v>
      </c>
      <c r="I1554" s="115">
        <f t="shared" si="49"/>
        <v>781.99959999999999</v>
      </c>
    </row>
    <row r="1555" spans="1:9" hidden="1">
      <c r="A1555" s="115" t="s">
        <v>5210</v>
      </c>
      <c r="B1555" s="115" t="s">
        <v>5211</v>
      </c>
      <c r="C1555" s="115" t="s">
        <v>2859</v>
      </c>
      <c r="D1555" s="115" t="s">
        <v>1138</v>
      </c>
      <c r="E1555" s="115">
        <v>776.6893</v>
      </c>
      <c r="F1555" s="674">
        <v>293.83600000000001</v>
      </c>
      <c r="G1555" s="674">
        <v>295.84500000000003</v>
      </c>
      <c r="H1555" s="115">
        <f t="shared" si="48"/>
        <v>1.0068371472522089</v>
      </c>
      <c r="I1555" s="115">
        <f t="shared" si="49"/>
        <v>781.99959999999999</v>
      </c>
    </row>
    <row r="1556" spans="1:9" hidden="1">
      <c r="A1556" s="115" t="s">
        <v>5212</v>
      </c>
      <c r="B1556" s="115" t="s">
        <v>5213</v>
      </c>
      <c r="C1556" s="115" t="s">
        <v>2862</v>
      </c>
      <c r="D1556" s="115" t="s">
        <v>2038</v>
      </c>
      <c r="E1556" s="115">
        <v>1.8748</v>
      </c>
      <c r="F1556" s="674">
        <v>293.83600000000001</v>
      </c>
      <c r="G1556" s="674">
        <v>295.84500000000003</v>
      </c>
      <c r="H1556" s="115">
        <f t="shared" si="48"/>
        <v>1.0068371472522089</v>
      </c>
      <c r="I1556" s="115">
        <f t="shared" si="49"/>
        <v>1.8875999999999999</v>
      </c>
    </row>
    <row r="1557" spans="1:9" hidden="1">
      <c r="A1557" s="115" t="s">
        <v>5214</v>
      </c>
      <c r="B1557" s="115" t="s">
        <v>5215</v>
      </c>
      <c r="C1557" s="115" t="s">
        <v>2865</v>
      </c>
      <c r="D1557" s="115" t="s">
        <v>2159</v>
      </c>
      <c r="E1557" s="115">
        <v>22731.807199999999</v>
      </c>
      <c r="F1557" s="674">
        <v>293.83600000000001</v>
      </c>
      <c r="G1557" s="674">
        <v>295.84500000000003</v>
      </c>
      <c r="H1557" s="115">
        <f t="shared" si="48"/>
        <v>1.0068371472522089</v>
      </c>
      <c r="I1557" s="115">
        <f t="shared" si="49"/>
        <v>22887.227900000002</v>
      </c>
    </row>
    <row r="1558" spans="1:9" hidden="1">
      <c r="A1558" s="115" t="s">
        <v>5216</v>
      </c>
      <c r="B1558" s="115" t="s">
        <v>5217</v>
      </c>
      <c r="C1558" s="115" t="s">
        <v>2868</v>
      </c>
      <c r="D1558" s="115" t="s">
        <v>2159</v>
      </c>
      <c r="E1558" s="115">
        <v>30609.522799999999</v>
      </c>
      <c r="F1558" s="674">
        <v>293.83600000000001</v>
      </c>
      <c r="G1558" s="674">
        <v>295.84500000000003</v>
      </c>
      <c r="H1558" s="115">
        <f t="shared" si="48"/>
        <v>1.0068371472522089</v>
      </c>
      <c r="I1558" s="115">
        <f t="shared" si="49"/>
        <v>30818.804599999999</v>
      </c>
    </row>
    <row r="1559" spans="1:9" hidden="1">
      <c r="A1559" s="115" t="s">
        <v>5218</v>
      </c>
      <c r="B1559" s="115" t="s">
        <v>5219</v>
      </c>
      <c r="C1559" s="115" t="s">
        <v>2871</v>
      </c>
      <c r="D1559" s="115" t="s">
        <v>2038</v>
      </c>
      <c r="E1559" s="115">
        <v>1.1698</v>
      </c>
      <c r="F1559" s="674">
        <v>293.83600000000001</v>
      </c>
      <c r="G1559" s="674">
        <v>295.84500000000003</v>
      </c>
      <c r="H1559" s="115">
        <f t="shared" si="48"/>
        <v>1.0068371472522089</v>
      </c>
      <c r="I1559" s="115">
        <f t="shared" si="49"/>
        <v>1.1778</v>
      </c>
    </row>
    <row r="1560" spans="1:9" hidden="1">
      <c r="A1560" s="115" t="s">
        <v>5220</v>
      </c>
      <c r="B1560" s="115" t="s">
        <v>5221</v>
      </c>
      <c r="C1560" s="115" t="s">
        <v>2874</v>
      </c>
      <c r="D1560" s="115" t="s">
        <v>2038</v>
      </c>
      <c r="E1560" s="115">
        <v>0.80510000000000004</v>
      </c>
      <c r="F1560" s="674">
        <v>293.83600000000001</v>
      </c>
      <c r="G1560" s="674">
        <v>295.84500000000003</v>
      </c>
      <c r="H1560" s="115">
        <f t="shared" si="48"/>
        <v>1.0068371472522089</v>
      </c>
      <c r="I1560" s="115">
        <f t="shared" si="49"/>
        <v>0.81059999999999999</v>
      </c>
    </row>
    <row r="1561" spans="1:9" hidden="1">
      <c r="A1561" s="115" t="s">
        <v>5222</v>
      </c>
      <c r="B1561" s="115" t="s">
        <v>5223</v>
      </c>
      <c r="C1561" s="115" t="s">
        <v>2877</v>
      </c>
      <c r="D1561" s="115" t="s">
        <v>2116</v>
      </c>
      <c r="E1561" s="115">
        <v>78039.684899999993</v>
      </c>
      <c r="F1561" s="674">
        <v>293.83600000000001</v>
      </c>
      <c r="G1561" s="674">
        <v>295.84500000000003</v>
      </c>
      <c r="H1561" s="115">
        <f t="shared" si="48"/>
        <v>1.0068371472522089</v>
      </c>
      <c r="I1561" s="115">
        <f t="shared" si="49"/>
        <v>78573.253700000001</v>
      </c>
    </row>
    <row r="1562" spans="1:9" hidden="1">
      <c r="A1562" s="115" t="s">
        <v>5224</v>
      </c>
      <c r="B1562" s="115" t="s">
        <v>5225</v>
      </c>
      <c r="C1562" s="115" t="s">
        <v>2880</v>
      </c>
      <c r="D1562" s="115" t="s">
        <v>2116</v>
      </c>
      <c r="E1562" s="115">
        <v>125723.52710000001</v>
      </c>
      <c r="F1562" s="674">
        <v>293.83600000000001</v>
      </c>
      <c r="G1562" s="674">
        <v>295.84500000000003</v>
      </c>
      <c r="H1562" s="115">
        <f t="shared" si="48"/>
        <v>1.0068371472522089</v>
      </c>
      <c r="I1562" s="115">
        <f t="shared" si="49"/>
        <v>126583.1174</v>
      </c>
    </row>
    <row r="1563" spans="1:9" hidden="1">
      <c r="A1563" s="115" t="s">
        <v>5226</v>
      </c>
      <c r="B1563" s="115" t="s">
        <v>5227</v>
      </c>
      <c r="C1563" s="115" t="s">
        <v>2883</v>
      </c>
      <c r="D1563" s="115" t="s">
        <v>2116</v>
      </c>
      <c r="E1563" s="115">
        <v>60016.647199999999</v>
      </c>
      <c r="F1563" s="674">
        <v>293.83600000000001</v>
      </c>
      <c r="G1563" s="674">
        <v>295.84500000000003</v>
      </c>
      <c r="H1563" s="115">
        <f t="shared" si="48"/>
        <v>1.0068371472522089</v>
      </c>
      <c r="I1563" s="115">
        <f t="shared" si="49"/>
        <v>60426.9899</v>
      </c>
    </row>
    <row r="1564" spans="1:9" hidden="1">
      <c r="A1564" s="115" t="s">
        <v>5228</v>
      </c>
      <c r="B1564" s="115" t="s">
        <v>5229</v>
      </c>
      <c r="C1564" s="115" t="s">
        <v>2886</v>
      </c>
      <c r="D1564" s="115" t="s">
        <v>2159</v>
      </c>
      <c r="E1564" s="115">
        <v>9329.3992999999991</v>
      </c>
      <c r="F1564" s="674">
        <v>293.83600000000001</v>
      </c>
      <c r="G1564" s="674">
        <v>295.84500000000003</v>
      </c>
      <c r="H1564" s="115">
        <f t="shared" si="48"/>
        <v>1.0068371472522089</v>
      </c>
      <c r="I1564" s="115">
        <f t="shared" si="49"/>
        <v>9393.1857999999993</v>
      </c>
    </row>
    <row r="1565" spans="1:9" hidden="1">
      <c r="A1565" s="115" t="s">
        <v>5230</v>
      </c>
      <c r="B1565" s="115" t="s">
        <v>5231</v>
      </c>
      <c r="C1565" s="115" t="s">
        <v>2889</v>
      </c>
      <c r="D1565" s="115" t="s">
        <v>2038</v>
      </c>
      <c r="E1565" s="115">
        <v>154.69659999999999</v>
      </c>
      <c r="F1565" s="674">
        <v>293.83600000000001</v>
      </c>
      <c r="G1565" s="674">
        <v>295.84500000000003</v>
      </c>
      <c r="H1565" s="115">
        <f t="shared" si="48"/>
        <v>1.0068371472522089</v>
      </c>
      <c r="I1565" s="115">
        <f t="shared" si="49"/>
        <v>155.7543</v>
      </c>
    </row>
    <row r="1566" spans="1:9" hidden="1">
      <c r="A1566" s="115" t="s">
        <v>5232</v>
      </c>
      <c r="B1566" s="115" t="s">
        <v>5233</v>
      </c>
      <c r="C1566" s="115" t="s">
        <v>2892</v>
      </c>
      <c r="D1566" s="115" t="s">
        <v>2116</v>
      </c>
      <c r="E1566" s="115">
        <v>28192.139899999998</v>
      </c>
      <c r="F1566" s="674">
        <v>293.83600000000001</v>
      </c>
      <c r="G1566" s="674">
        <v>295.84500000000003</v>
      </c>
      <c r="H1566" s="115">
        <f t="shared" si="48"/>
        <v>1.0068371472522089</v>
      </c>
      <c r="I1566" s="115">
        <f t="shared" si="49"/>
        <v>28384.893700000001</v>
      </c>
    </row>
    <row r="1567" spans="1:9" hidden="1">
      <c r="A1567" s="115" t="s">
        <v>5234</v>
      </c>
      <c r="B1567" s="115" t="s">
        <v>5235</v>
      </c>
      <c r="C1567" s="115" t="s">
        <v>2895</v>
      </c>
      <c r="D1567" s="115" t="s">
        <v>2116</v>
      </c>
      <c r="E1567" s="115">
        <v>5688.1324999999997</v>
      </c>
      <c r="F1567" s="674">
        <v>293.83600000000001</v>
      </c>
      <c r="G1567" s="674">
        <v>295.84500000000003</v>
      </c>
      <c r="H1567" s="115">
        <f t="shared" si="48"/>
        <v>1.0068371472522089</v>
      </c>
      <c r="I1567" s="115">
        <f t="shared" si="49"/>
        <v>5727.0231000000003</v>
      </c>
    </row>
    <row r="1568" spans="1:9" hidden="1">
      <c r="A1568" s="115" t="s">
        <v>5236</v>
      </c>
      <c r="B1568" s="115" t="s">
        <v>5237</v>
      </c>
      <c r="C1568" s="115" t="s">
        <v>2898</v>
      </c>
      <c r="D1568" s="115" t="s">
        <v>2116</v>
      </c>
      <c r="E1568" s="115">
        <v>11162.175999999999</v>
      </c>
      <c r="F1568" s="674">
        <v>293.83600000000001</v>
      </c>
      <c r="G1568" s="674">
        <v>295.84500000000003</v>
      </c>
      <c r="H1568" s="115">
        <f t="shared" si="48"/>
        <v>1.0068371472522089</v>
      </c>
      <c r="I1568" s="115">
        <f t="shared" si="49"/>
        <v>11238.493399999999</v>
      </c>
    </row>
    <row r="1569" spans="1:9" hidden="1">
      <c r="A1569" s="115" t="s">
        <v>5238</v>
      </c>
      <c r="B1569" s="115" t="s">
        <v>5239</v>
      </c>
      <c r="C1569" s="115" t="s">
        <v>2901</v>
      </c>
      <c r="D1569" s="115" t="s">
        <v>2116</v>
      </c>
      <c r="E1569" s="115">
        <v>10331.276</v>
      </c>
      <c r="F1569" s="674">
        <v>293.83600000000001</v>
      </c>
      <c r="G1569" s="674">
        <v>295.84500000000003</v>
      </c>
      <c r="H1569" s="115">
        <f t="shared" si="48"/>
        <v>1.0068371472522089</v>
      </c>
      <c r="I1569" s="115">
        <f t="shared" si="49"/>
        <v>10401.9125</v>
      </c>
    </row>
    <row r="1570" spans="1:9" hidden="1">
      <c r="A1570" s="115" t="s">
        <v>5240</v>
      </c>
      <c r="B1570" s="115" t="s">
        <v>5241</v>
      </c>
      <c r="C1570" s="115" t="s">
        <v>2904</v>
      </c>
      <c r="D1570" s="115" t="s">
        <v>2116</v>
      </c>
      <c r="E1570" s="115">
        <v>9480.8104999999996</v>
      </c>
      <c r="F1570" s="674">
        <v>293.83600000000001</v>
      </c>
      <c r="G1570" s="674">
        <v>295.84500000000003</v>
      </c>
      <c r="H1570" s="115">
        <f t="shared" si="48"/>
        <v>1.0068371472522089</v>
      </c>
      <c r="I1570" s="115">
        <f t="shared" si="49"/>
        <v>9545.6322</v>
      </c>
    </row>
    <row r="1571" spans="1:9" hidden="1">
      <c r="A1571" s="115" t="s">
        <v>5242</v>
      </c>
      <c r="B1571" s="115" t="s">
        <v>5243</v>
      </c>
      <c r="C1571" s="115" t="s">
        <v>2907</v>
      </c>
      <c r="D1571" s="115" t="s">
        <v>2116</v>
      </c>
      <c r="E1571" s="115">
        <v>10747.6093</v>
      </c>
      <c r="F1571" s="674">
        <v>293.83600000000001</v>
      </c>
      <c r="G1571" s="674">
        <v>295.84500000000003</v>
      </c>
      <c r="H1571" s="115">
        <f t="shared" si="48"/>
        <v>1.0068371472522089</v>
      </c>
      <c r="I1571" s="115">
        <f t="shared" si="49"/>
        <v>10821.0923</v>
      </c>
    </row>
    <row r="1572" spans="1:9" hidden="1">
      <c r="A1572" s="115" t="s">
        <v>5244</v>
      </c>
      <c r="B1572" s="115" t="s">
        <v>5245</v>
      </c>
      <c r="C1572" s="115" t="s">
        <v>2910</v>
      </c>
      <c r="D1572" s="115" t="s">
        <v>2116</v>
      </c>
      <c r="E1572" s="115">
        <v>6711.49</v>
      </c>
      <c r="F1572" s="674">
        <v>293.83600000000001</v>
      </c>
      <c r="G1572" s="674">
        <v>295.84500000000003</v>
      </c>
      <c r="H1572" s="115">
        <f t="shared" si="48"/>
        <v>1.0068371472522089</v>
      </c>
      <c r="I1572" s="115">
        <f t="shared" si="49"/>
        <v>6757.3774000000003</v>
      </c>
    </row>
    <row r="1573" spans="1:9" hidden="1">
      <c r="A1573" s="115" t="s">
        <v>5246</v>
      </c>
      <c r="B1573" s="115" t="s">
        <v>5247</v>
      </c>
      <c r="C1573" s="115" t="s">
        <v>2913</v>
      </c>
      <c r="D1573" s="115" t="s">
        <v>2116</v>
      </c>
      <c r="E1573" s="115">
        <v>10669.377899999999</v>
      </c>
      <c r="F1573" s="674">
        <v>293.83600000000001</v>
      </c>
      <c r="G1573" s="674">
        <v>295.84500000000003</v>
      </c>
      <c r="H1573" s="115">
        <f t="shared" si="48"/>
        <v>1.0068371472522089</v>
      </c>
      <c r="I1573" s="115">
        <f t="shared" si="49"/>
        <v>10742.325999999999</v>
      </c>
    </row>
    <row r="1574" spans="1:9" hidden="1">
      <c r="A1574" s="115" t="s">
        <v>5248</v>
      </c>
      <c r="B1574" s="115" t="s">
        <v>5249</v>
      </c>
      <c r="C1574" s="115" t="s">
        <v>2916</v>
      </c>
      <c r="D1574" s="115" t="s">
        <v>2116</v>
      </c>
      <c r="E1574" s="115">
        <v>9325.3232000000007</v>
      </c>
      <c r="F1574" s="674">
        <v>293.83600000000001</v>
      </c>
      <c r="G1574" s="674">
        <v>295.84500000000003</v>
      </c>
      <c r="H1574" s="115">
        <f t="shared" si="48"/>
        <v>1.0068371472522089</v>
      </c>
      <c r="I1574" s="115">
        <f t="shared" si="49"/>
        <v>9389.0817999999999</v>
      </c>
    </row>
    <row r="1575" spans="1:9" hidden="1">
      <c r="A1575" s="115" t="s">
        <v>5250</v>
      </c>
      <c r="B1575" s="115" t="s">
        <v>5251</v>
      </c>
      <c r="C1575" s="115" t="s">
        <v>2919</v>
      </c>
      <c r="D1575" s="115" t="s">
        <v>2116</v>
      </c>
      <c r="E1575" s="115">
        <v>13928.519899999999</v>
      </c>
      <c r="F1575" s="674">
        <v>293.83600000000001</v>
      </c>
      <c r="G1575" s="674">
        <v>295.84500000000003</v>
      </c>
      <c r="H1575" s="115">
        <f t="shared" si="48"/>
        <v>1.0068371472522089</v>
      </c>
      <c r="I1575" s="115">
        <f t="shared" si="49"/>
        <v>14023.751200000001</v>
      </c>
    </row>
    <row r="1576" spans="1:9" hidden="1">
      <c r="A1576" s="115" t="s">
        <v>5252</v>
      </c>
      <c r="B1576" s="115" t="s">
        <v>5253</v>
      </c>
      <c r="C1576" s="115" t="s">
        <v>2922</v>
      </c>
      <c r="D1576" s="115" t="s">
        <v>2038</v>
      </c>
      <c r="E1576" s="115">
        <v>151.80350000000001</v>
      </c>
      <c r="F1576" s="674">
        <v>293.83600000000001</v>
      </c>
      <c r="G1576" s="674">
        <v>295.84500000000003</v>
      </c>
      <c r="H1576" s="115">
        <f t="shared" si="48"/>
        <v>1.0068371472522089</v>
      </c>
      <c r="I1576" s="115">
        <f t="shared" si="49"/>
        <v>152.84139999999999</v>
      </c>
    </row>
    <row r="1577" spans="1:9" hidden="1">
      <c r="A1577" s="115" t="s">
        <v>5254</v>
      </c>
      <c r="B1577" s="115" t="s">
        <v>5255</v>
      </c>
      <c r="C1577" s="115" t="s">
        <v>2925</v>
      </c>
      <c r="D1577" s="115" t="s">
        <v>2038</v>
      </c>
      <c r="E1577" s="115">
        <v>139.0016</v>
      </c>
      <c r="F1577" s="674">
        <v>293.83600000000001</v>
      </c>
      <c r="G1577" s="674">
        <v>295.84500000000003</v>
      </c>
      <c r="H1577" s="115">
        <f t="shared" si="48"/>
        <v>1.0068371472522089</v>
      </c>
      <c r="I1577" s="115">
        <f t="shared" si="49"/>
        <v>139.952</v>
      </c>
    </row>
    <row r="1578" spans="1:9" hidden="1">
      <c r="A1578" s="115" t="s">
        <v>5256</v>
      </c>
      <c r="B1578" s="115" t="s">
        <v>5257</v>
      </c>
      <c r="C1578" s="115" t="s">
        <v>2928</v>
      </c>
      <c r="D1578" s="115" t="s">
        <v>2038</v>
      </c>
      <c r="E1578" s="115">
        <v>132.80770000000001</v>
      </c>
      <c r="F1578" s="674">
        <v>293.83600000000001</v>
      </c>
      <c r="G1578" s="674">
        <v>295.84500000000003</v>
      </c>
      <c r="H1578" s="115">
        <f t="shared" si="48"/>
        <v>1.0068371472522089</v>
      </c>
      <c r="I1578" s="115">
        <f t="shared" si="49"/>
        <v>133.7157</v>
      </c>
    </row>
    <row r="1579" spans="1:9" hidden="1">
      <c r="A1579" s="115" t="s">
        <v>5258</v>
      </c>
      <c r="B1579" s="115" t="s">
        <v>5259</v>
      </c>
      <c r="C1579" s="115" t="s">
        <v>2931</v>
      </c>
      <c r="D1579" s="115" t="s">
        <v>2038</v>
      </c>
      <c r="E1579" s="115">
        <v>8.4632000000000005</v>
      </c>
      <c r="F1579" s="674">
        <v>293.83600000000001</v>
      </c>
      <c r="G1579" s="674">
        <v>295.84500000000003</v>
      </c>
      <c r="H1579" s="115">
        <f t="shared" si="48"/>
        <v>1.0068371472522089</v>
      </c>
      <c r="I1579" s="115">
        <f t="shared" si="49"/>
        <v>8.5211000000000006</v>
      </c>
    </row>
    <row r="1580" spans="1:9" hidden="1">
      <c r="A1580" s="115" t="s">
        <v>5260</v>
      </c>
      <c r="B1580" s="115" t="s">
        <v>5261</v>
      </c>
      <c r="C1580" s="115" t="s">
        <v>2934</v>
      </c>
      <c r="D1580" s="115" t="s">
        <v>2038</v>
      </c>
      <c r="E1580" s="115">
        <v>7.0705999999999998</v>
      </c>
      <c r="F1580" s="674">
        <v>293.83600000000001</v>
      </c>
      <c r="G1580" s="674">
        <v>295.84500000000003</v>
      </c>
      <c r="H1580" s="115">
        <f t="shared" si="48"/>
        <v>1.0068371472522089</v>
      </c>
      <c r="I1580" s="115">
        <f t="shared" si="49"/>
        <v>7.1189</v>
      </c>
    </row>
    <row r="1581" spans="1:9" hidden="1">
      <c r="A1581" s="115" t="s">
        <v>5262</v>
      </c>
      <c r="B1581" s="115" t="s">
        <v>5263</v>
      </c>
      <c r="C1581" s="115" t="s">
        <v>2937</v>
      </c>
      <c r="D1581" s="115" t="s">
        <v>1138</v>
      </c>
      <c r="E1581" s="115">
        <v>1689.8264999999999</v>
      </c>
      <c r="F1581" s="674">
        <v>293.83600000000001</v>
      </c>
      <c r="G1581" s="674">
        <v>295.84500000000003</v>
      </c>
      <c r="H1581" s="115">
        <f t="shared" si="48"/>
        <v>1.0068371472522089</v>
      </c>
      <c r="I1581" s="115">
        <f t="shared" si="49"/>
        <v>1701.3801000000001</v>
      </c>
    </row>
    <row r="1582" spans="1:9" hidden="1">
      <c r="A1582" s="115" t="s">
        <v>5264</v>
      </c>
      <c r="B1582" s="115" t="s">
        <v>5265</v>
      </c>
      <c r="C1582" s="115" t="s">
        <v>2940</v>
      </c>
      <c r="D1582" s="115" t="s">
        <v>2038</v>
      </c>
      <c r="E1582" s="115">
        <v>22.978999999999999</v>
      </c>
      <c r="F1582" s="674">
        <v>293.83600000000001</v>
      </c>
      <c r="G1582" s="674">
        <v>295.84500000000003</v>
      </c>
      <c r="H1582" s="115">
        <f t="shared" si="48"/>
        <v>1.0068371472522089</v>
      </c>
      <c r="I1582" s="115">
        <f t="shared" si="49"/>
        <v>23.136099999999999</v>
      </c>
    </row>
    <row r="1583" spans="1:9" hidden="1">
      <c r="A1583" s="115" t="s">
        <v>5266</v>
      </c>
      <c r="B1583" s="115" t="s">
        <v>5267</v>
      </c>
      <c r="C1583" s="115" t="s">
        <v>2943</v>
      </c>
      <c r="D1583" s="115" t="s">
        <v>2038</v>
      </c>
      <c r="E1583" s="115">
        <v>15.263</v>
      </c>
      <c r="F1583" s="674">
        <v>293.83600000000001</v>
      </c>
      <c r="G1583" s="674">
        <v>295.84500000000003</v>
      </c>
      <c r="H1583" s="115">
        <f t="shared" si="48"/>
        <v>1.0068371472522089</v>
      </c>
      <c r="I1583" s="115">
        <f t="shared" si="49"/>
        <v>15.3674</v>
      </c>
    </row>
    <row r="1584" spans="1:9" hidden="1">
      <c r="A1584" s="115" t="s">
        <v>5268</v>
      </c>
      <c r="B1584" s="115" t="s">
        <v>5269</v>
      </c>
      <c r="C1584" s="115" t="s">
        <v>2946</v>
      </c>
      <c r="D1584" s="115" t="s">
        <v>2038</v>
      </c>
      <c r="E1584" s="115">
        <v>12.0562</v>
      </c>
      <c r="F1584" s="674">
        <v>293.83600000000001</v>
      </c>
      <c r="G1584" s="674">
        <v>295.84500000000003</v>
      </c>
      <c r="H1584" s="115">
        <f t="shared" si="48"/>
        <v>1.0068371472522089</v>
      </c>
      <c r="I1584" s="115">
        <f t="shared" si="49"/>
        <v>12.1386</v>
      </c>
    </row>
    <row r="1585" spans="1:9" hidden="1">
      <c r="A1585" s="115" t="s">
        <v>5270</v>
      </c>
      <c r="B1585" s="115" t="s">
        <v>5271</v>
      </c>
      <c r="C1585" s="115" t="s">
        <v>2949</v>
      </c>
      <c r="D1585" s="115" t="s">
        <v>2038</v>
      </c>
      <c r="E1585" s="115">
        <v>10.2845</v>
      </c>
      <c r="F1585" s="674">
        <v>293.83600000000001</v>
      </c>
      <c r="G1585" s="674">
        <v>295.84500000000003</v>
      </c>
      <c r="H1585" s="115">
        <f t="shared" si="48"/>
        <v>1.0068371472522089</v>
      </c>
      <c r="I1585" s="115">
        <f t="shared" si="49"/>
        <v>10.354799999999999</v>
      </c>
    </row>
    <row r="1586" spans="1:9" hidden="1">
      <c r="A1586" s="115" t="s">
        <v>5272</v>
      </c>
      <c r="B1586" s="115" t="s">
        <v>5273</v>
      </c>
      <c r="C1586" s="115" t="s">
        <v>2952</v>
      </c>
      <c r="D1586" s="115" t="s">
        <v>2038</v>
      </c>
      <c r="E1586" s="115">
        <v>9.7486999999999995</v>
      </c>
      <c r="F1586" s="674">
        <v>293.83600000000001</v>
      </c>
      <c r="G1586" s="674">
        <v>295.84500000000003</v>
      </c>
      <c r="H1586" s="115">
        <f t="shared" si="48"/>
        <v>1.0068371472522089</v>
      </c>
      <c r="I1586" s="115">
        <f t="shared" si="49"/>
        <v>9.8154000000000003</v>
      </c>
    </row>
    <row r="1587" spans="1:9" hidden="1">
      <c r="A1587" s="115" t="s">
        <v>5274</v>
      </c>
      <c r="B1587" s="115" t="s">
        <v>5275</v>
      </c>
      <c r="C1587" s="115" t="s">
        <v>2955</v>
      </c>
      <c r="D1587" s="115" t="s">
        <v>2038</v>
      </c>
      <c r="E1587" s="115">
        <v>6.3997999999999999</v>
      </c>
      <c r="F1587" s="674">
        <v>293.83600000000001</v>
      </c>
      <c r="G1587" s="674">
        <v>295.84500000000003</v>
      </c>
      <c r="H1587" s="115">
        <f t="shared" si="48"/>
        <v>1.0068371472522089</v>
      </c>
      <c r="I1587" s="115">
        <f t="shared" si="49"/>
        <v>6.4436</v>
      </c>
    </row>
    <row r="1588" spans="1:9" hidden="1">
      <c r="A1588" s="115" t="s">
        <v>5276</v>
      </c>
      <c r="B1588" s="115" t="s">
        <v>5277</v>
      </c>
      <c r="C1588" s="115" t="s">
        <v>2958</v>
      </c>
      <c r="D1588" s="115" t="s">
        <v>2038</v>
      </c>
      <c r="E1588" s="115">
        <v>5.0948000000000002</v>
      </c>
      <c r="F1588" s="674">
        <v>293.83600000000001</v>
      </c>
      <c r="G1588" s="674">
        <v>295.84500000000003</v>
      </c>
      <c r="H1588" s="115">
        <f t="shared" si="48"/>
        <v>1.0068371472522089</v>
      </c>
      <c r="I1588" s="115">
        <f t="shared" si="49"/>
        <v>5.1295999999999999</v>
      </c>
    </row>
    <row r="1589" spans="1:9" hidden="1">
      <c r="A1589" s="115" t="s">
        <v>5278</v>
      </c>
      <c r="B1589" s="115" t="s">
        <v>5279</v>
      </c>
      <c r="C1589" s="115" t="s">
        <v>2961</v>
      </c>
      <c r="D1589" s="115" t="s">
        <v>2038</v>
      </c>
      <c r="E1589" s="115">
        <v>4.0027999999999997</v>
      </c>
      <c r="F1589" s="674">
        <v>293.83600000000001</v>
      </c>
      <c r="G1589" s="674">
        <v>295.84500000000003</v>
      </c>
      <c r="H1589" s="115">
        <f t="shared" si="48"/>
        <v>1.0068371472522089</v>
      </c>
      <c r="I1589" s="115">
        <f t="shared" si="49"/>
        <v>4.0301999999999998</v>
      </c>
    </row>
    <row r="1590" spans="1:9" hidden="1">
      <c r="A1590" s="115" t="s">
        <v>5280</v>
      </c>
      <c r="B1590" s="115" t="s">
        <v>5281</v>
      </c>
      <c r="C1590" s="115" t="s">
        <v>2964</v>
      </c>
      <c r="D1590" s="115" t="s">
        <v>2965</v>
      </c>
      <c r="E1590" s="115">
        <v>14379.2</v>
      </c>
      <c r="F1590" s="674">
        <v>293.83600000000001</v>
      </c>
      <c r="G1590" s="674">
        <v>295.84500000000003</v>
      </c>
      <c r="H1590" s="115">
        <f t="shared" si="48"/>
        <v>1.0068371472522089</v>
      </c>
      <c r="I1590" s="115">
        <f t="shared" si="49"/>
        <v>14477.512699999999</v>
      </c>
    </row>
    <row r="1591" spans="1:9" hidden="1">
      <c r="A1591" s="115" t="s">
        <v>5282</v>
      </c>
      <c r="B1591" s="115" t="s">
        <v>5283</v>
      </c>
      <c r="C1591" s="115" t="s">
        <v>2968</v>
      </c>
      <c r="D1591" s="115" t="s">
        <v>2965</v>
      </c>
      <c r="E1591" s="115">
        <v>21190.400000000001</v>
      </c>
      <c r="F1591" s="674">
        <v>293.83600000000001</v>
      </c>
      <c r="G1591" s="674">
        <v>295.84500000000003</v>
      </c>
      <c r="H1591" s="115">
        <f t="shared" si="48"/>
        <v>1.0068371472522089</v>
      </c>
      <c r="I1591" s="115">
        <f t="shared" si="49"/>
        <v>21335.281900000002</v>
      </c>
    </row>
    <row r="1592" spans="1:9" hidden="1">
      <c r="A1592" s="115" t="s">
        <v>5284</v>
      </c>
      <c r="B1592" s="115" t="s">
        <v>5285</v>
      </c>
      <c r="C1592" s="115" t="s">
        <v>2971</v>
      </c>
      <c r="D1592" s="115" t="s">
        <v>2965</v>
      </c>
      <c r="E1592" s="115">
        <v>30272</v>
      </c>
      <c r="F1592" s="674">
        <v>293.83600000000001</v>
      </c>
      <c r="G1592" s="674">
        <v>295.84500000000003</v>
      </c>
      <c r="H1592" s="115">
        <f t="shared" si="48"/>
        <v>1.0068371472522089</v>
      </c>
      <c r="I1592" s="115">
        <f t="shared" si="49"/>
        <v>30478.974099999999</v>
      </c>
    </row>
    <row r="1593" spans="1:9" hidden="1">
      <c r="A1593" s="115" t="s">
        <v>5286</v>
      </c>
      <c r="B1593" s="115" t="s">
        <v>5287</v>
      </c>
      <c r="C1593" s="115" t="s">
        <v>2974</v>
      </c>
      <c r="D1593" s="115" t="s">
        <v>2965</v>
      </c>
      <c r="E1593" s="115">
        <v>20540.96</v>
      </c>
      <c r="F1593" s="674">
        <v>293.83600000000001</v>
      </c>
      <c r="G1593" s="674">
        <v>295.84500000000003</v>
      </c>
      <c r="H1593" s="115">
        <f t="shared" si="48"/>
        <v>1.0068371472522089</v>
      </c>
      <c r="I1593" s="115">
        <f t="shared" si="49"/>
        <v>20681.401600000001</v>
      </c>
    </row>
    <row r="1594" spans="1:9" hidden="1">
      <c r="A1594" s="115" t="s">
        <v>5288</v>
      </c>
      <c r="B1594" s="115" t="s">
        <v>5289</v>
      </c>
      <c r="C1594" s="115" t="s">
        <v>2977</v>
      </c>
      <c r="D1594" s="115" t="s">
        <v>2965</v>
      </c>
      <c r="E1594" s="115">
        <v>30272</v>
      </c>
      <c r="F1594" s="674">
        <v>293.83600000000001</v>
      </c>
      <c r="G1594" s="674">
        <v>295.84500000000003</v>
      </c>
      <c r="H1594" s="115">
        <f t="shared" si="48"/>
        <v>1.0068371472522089</v>
      </c>
      <c r="I1594" s="115">
        <f t="shared" si="49"/>
        <v>30478.974099999999</v>
      </c>
    </row>
    <row r="1595" spans="1:9" hidden="1">
      <c r="A1595" s="115" t="s">
        <v>5290</v>
      </c>
      <c r="B1595" s="115" t="s">
        <v>5291</v>
      </c>
      <c r="C1595" s="115" t="s">
        <v>2980</v>
      </c>
      <c r="D1595" s="115" t="s">
        <v>2965</v>
      </c>
      <c r="E1595" s="115">
        <v>43244.959999999999</v>
      </c>
      <c r="F1595" s="674">
        <v>293.83600000000001</v>
      </c>
      <c r="G1595" s="674">
        <v>295.84500000000003</v>
      </c>
      <c r="H1595" s="115">
        <f t="shared" si="48"/>
        <v>1.0068371472522089</v>
      </c>
      <c r="I1595" s="115">
        <f t="shared" si="49"/>
        <v>43540.6322</v>
      </c>
    </row>
    <row r="1596" spans="1:9" hidden="1">
      <c r="A1596" s="115" t="s">
        <v>5292</v>
      </c>
      <c r="B1596" s="115" t="s">
        <v>5293</v>
      </c>
      <c r="C1596" s="115" t="s">
        <v>2983</v>
      </c>
      <c r="D1596" s="115" t="s">
        <v>2965</v>
      </c>
      <c r="E1596" s="115">
        <v>14379.2</v>
      </c>
      <c r="F1596" s="674">
        <v>293.83600000000001</v>
      </c>
      <c r="G1596" s="674">
        <v>295.84500000000003</v>
      </c>
      <c r="H1596" s="115">
        <f t="shared" si="48"/>
        <v>1.0068371472522089</v>
      </c>
      <c r="I1596" s="115">
        <f t="shared" si="49"/>
        <v>14477.512699999999</v>
      </c>
    </row>
    <row r="1597" spans="1:9" hidden="1">
      <c r="A1597" s="115" t="s">
        <v>5294</v>
      </c>
      <c r="B1597" s="115" t="s">
        <v>5295</v>
      </c>
      <c r="C1597" s="115" t="s">
        <v>2986</v>
      </c>
      <c r="D1597" s="115" t="s">
        <v>2965</v>
      </c>
      <c r="E1597" s="115">
        <v>21190.400000000001</v>
      </c>
      <c r="F1597" s="674">
        <v>293.83600000000001</v>
      </c>
      <c r="G1597" s="674">
        <v>295.84500000000003</v>
      </c>
      <c r="H1597" s="115">
        <f t="shared" si="48"/>
        <v>1.0068371472522089</v>
      </c>
      <c r="I1597" s="115">
        <f t="shared" si="49"/>
        <v>21335.281900000002</v>
      </c>
    </row>
    <row r="1598" spans="1:9" hidden="1">
      <c r="A1598" s="115" t="s">
        <v>5296</v>
      </c>
      <c r="B1598" s="115" t="s">
        <v>5297</v>
      </c>
      <c r="C1598" s="115" t="s">
        <v>2989</v>
      </c>
      <c r="D1598" s="115" t="s">
        <v>2965</v>
      </c>
      <c r="E1598" s="115">
        <v>30272</v>
      </c>
      <c r="F1598" s="674">
        <v>293.83600000000001</v>
      </c>
      <c r="G1598" s="674">
        <v>295.84500000000003</v>
      </c>
      <c r="H1598" s="115">
        <f t="shared" si="48"/>
        <v>1.0068371472522089</v>
      </c>
      <c r="I1598" s="115">
        <f t="shared" si="49"/>
        <v>30478.974099999999</v>
      </c>
    </row>
    <row r="1599" spans="1:9" hidden="1">
      <c r="A1599" s="115" t="s">
        <v>5298</v>
      </c>
      <c r="B1599" s="115" t="s">
        <v>5299</v>
      </c>
      <c r="C1599" s="115" t="s">
        <v>2992</v>
      </c>
      <c r="D1599" s="115" t="s">
        <v>2965</v>
      </c>
      <c r="E1599" s="115">
        <v>9655.36</v>
      </c>
      <c r="F1599" s="674">
        <v>293.83600000000001</v>
      </c>
      <c r="G1599" s="674">
        <v>295.84500000000003</v>
      </c>
      <c r="H1599" s="115">
        <f t="shared" si="48"/>
        <v>1.0068371472522089</v>
      </c>
      <c r="I1599" s="115">
        <f t="shared" si="49"/>
        <v>9721.3750999999993</v>
      </c>
    </row>
    <row r="1600" spans="1:9" hidden="1">
      <c r="A1600" s="115" t="s">
        <v>5300</v>
      </c>
      <c r="B1600" s="115" t="s">
        <v>5301</v>
      </c>
      <c r="C1600" s="115" t="s">
        <v>2995</v>
      </c>
      <c r="D1600" s="115" t="s">
        <v>2965</v>
      </c>
      <c r="E1600" s="115">
        <v>4519.68</v>
      </c>
      <c r="F1600" s="674">
        <v>293.83600000000001</v>
      </c>
      <c r="G1600" s="674">
        <v>295.84500000000003</v>
      </c>
      <c r="H1600" s="115">
        <f t="shared" si="48"/>
        <v>1.0068371472522089</v>
      </c>
      <c r="I1600" s="115">
        <f t="shared" si="49"/>
        <v>4550.5816999999997</v>
      </c>
    </row>
    <row r="1601" spans="1:9" hidden="1">
      <c r="A1601" s="115" t="s">
        <v>5302</v>
      </c>
      <c r="B1601" s="115" t="s">
        <v>5303</v>
      </c>
      <c r="C1601" s="115" t="s">
        <v>2998</v>
      </c>
      <c r="D1601" s="115" t="s">
        <v>2965</v>
      </c>
      <c r="E1601" s="115">
        <v>6983.68</v>
      </c>
      <c r="F1601" s="674">
        <v>293.83600000000001</v>
      </c>
      <c r="G1601" s="674">
        <v>295.84500000000003</v>
      </c>
      <c r="H1601" s="115">
        <f t="shared" si="48"/>
        <v>1.0068371472522089</v>
      </c>
      <c r="I1601" s="115">
        <f t="shared" si="49"/>
        <v>7031.4283999999998</v>
      </c>
    </row>
    <row r="1602" spans="1:9" hidden="1">
      <c r="A1602" s="115" t="s">
        <v>5304</v>
      </c>
      <c r="B1602" s="115" t="s">
        <v>5305</v>
      </c>
      <c r="C1602" s="115" t="s">
        <v>3001</v>
      </c>
      <c r="D1602" s="115" t="s">
        <v>2965</v>
      </c>
      <c r="E1602" s="115">
        <v>49732.32</v>
      </c>
      <c r="F1602" s="674">
        <v>293.83600000000001</v>
      </c>
      <c r="G1602" s="674">
        <v>295.84500000000003</v>
      </c>
      <c r="H1602" s="115">
        <f t="shared" si="48"/>
        <v>1.0068371472522089</v>
      </c>
      <c r="I1602" s="115">
        <f t="shared" si="49"/>
        <v>50072.347199999997</v>
      </c>
    </row>
    <row r="1603" spans="1:9" hidden="1">
      <c r="A1603" s="115" t="s">
        <v>5306</v>
      </c>
      <c r="B1603" s="115" t="s">
        <v>5307</v>
      </c>
      <c r="C1603" s="115" t="s">
        <v>3004</v>
      </c>
      <c r="D1603" s="115" t="s">
        <v>2965</v>
      </c>
      <c r="E1603" s="115">
        <v>20540.96</v>
      </c>
      <c r="F1603" s="674">
        <v>293.83600000000001</v>
      </c>
      <c r="G1603" s="674">
        <v>295.84500000000003</v>
      </c>
      <c r="H1603" s="115">
        <f t="shared" si="48"/>
        <v>1.0068371472522089</v>
      </c>
      <c r="I1603" s="115">
        <f t="shared" si="49"/>
        <v>20681.401600000001</v>
      </c>
    </row>
    <row r="1604" spans="1:9" hidden="1">
      <c r="A1604" s="115" t="s">
        <v>5308</v>
      </c>
      <c r="B1604" s="115" t="s">
        <v>5309</v>
      </c>
      <c r="C1604" s="115" t="s">
        <v>3007</v>
      </c>
      <c r="D1604" s="115" t="s">
        <v>2965</v>
      </c>
      <c r="E1604" s="115">
        <v>30272</v>
      </c>
      <c r="F1604" s="674">
        <v>293.83600000000001</v>
      </c>
      <c r="G1604" s="674">
        <v>295.84500000000003</v>
      </c>
      <c r="H1604" s="115">
        <f t="shared" si="48"/>
        <v>1.0068371472522089</v>
      </c>
      <c r="I1604" s="115">
        <f t="shared" si="49"/>
        <v>30478.974099999999</v>
      </c>
    </row>
    <row r="1605" spans="1:9" hidden="1">
      <c r="A1605" s="115" t="s">
        <v>5310</v>
      </c>
      <c r="B1605" s="115" t="s">
        <v>5311</v>
      </c>
      <c r="C1605" s="115" t="s">
        <v>3010</v>
      </c>
      <c r="D1605" s="115" t="s">
        <v>2965</v>
      </c>
      <c r="E1605" s="115">
        <v>43244.959999999999</v>
      </c>
      <c r="F1605" s="674">
        <v>293.83600000000001</v>
      </c>
      <c r="G1605" s="674">
        <v>295.84500000000003</v>
      </c>
      <c r="H1605" s="115">
        <f t="shared" ref="H1605:H1668" si="50">G1605/F1605</f>
        <v>1.0068371472522089</v>
      </c>
      <c r="I1605" s="115">
        <f t="shared" ref="I1605:I1668" si="51">ROUND(H1605*E1605,4)</f>
        <v>43540.6322</v>
      </c>
    </row>
    <row r="1606" spans="1:9" hidden="1">
      <c r="A1606" s="115" t="s">
        <v>5312</v>
      </c>
      <c r="B1606" s="115" t="s">
        <v>5313</v>
      </c>
      <c r="C1606" s="115" t="s">
        <v>3013</v>
      </c>
      <c r="D1606" s="115" t="s">
        <v>2965</v>
      </c>
      <c r="E1606" s="115">
        <v>5607.36</v>
      </c>
      <c r="F1606" s="674">
        <v>293.83600000000001</v>
      </c>
      <c r="G1606" s="674">
        <v>295.84500000000003</v>
      </c>
      <c r="H1606" s="115">
        <f t="shared" si="50"/>
        <v>1.0068371472522089</v>
      </c>
      <c r="I1606" s="115">
        <f t="shared" si="51"/>
        <v>5645.6983</v>
      </c>
    </row>
    <row r="1607" spans="1:9" hidden="1">
      <c r="A1607" s="115" t="s">
        <v>5314</v>
      </c>
      <c r="B1607" s="115" t="s">
        <v>5315</v>
      </c>
      <c r="C1607" s="115" t="s">
        <v>3016</v>
      </c>
      <c r="D1607" s="115" t="s">
        <v>2965</v>
      </c>
      <c r="E1607" s="115">
        <v>6408.16</v>
      </c>
      <c r="F1607" s="674">
        <v>293.83600000000001</v>
      </c>
      <c r="G1607" s="674">
        <v>295.84500000000003</v>
      </c>
      <c r="H1607" s="115">
        <f t="shared" si="50"/>
        <v>1.0068371472522089</v>
      </c>
      <c r="I1607" s="115">
        <f t="shared" si="51"/>
        <v>6451.9735000000001</v>
      </c>
    </row>
    <row r="1608" spans="1:9" hidden="1">
      <c r="A1608" s="115" t="s">
        <v>5316</v>
      </c>
      <c r="B1608" s="115" t="s">
        <v>5317</v>
      </c>
      <c r="C1608" s="115" t="s">
        <v>3019</v>
      </c>
      <c r="D1608" s="115" t="s">
        <v>2965</v>
      </c>
      <c r="E1608" s="115">
        <v>8011.52</v>
      </c>
      <c r="F1608" s="674">
        <v>293.83600000000001</v>
      </c>
      <c r="G1608" s="674">
        <v>295.84500000000003</v>
      </c>
      <c r="H1608" s="115">
        <f t="shared" si="50"/>
        <v>1.0068371472522089</v>
      </c>
      <c r="I1608" s="115">
        <f t="shared" si="51"/>
        <v>8066.2959000000001</v>
      </c>
    </row>
    <row r="1609" spans="1:9" hidden="1">
      <c r="A1609" s="115" t="s">
        <v>5318</v>
      </c>
      <c r="B1609" s="115" t="s">
        <v>5319</v>
      </c>
      <c r="C1609" s="115" t="s">
        <v>3022</v>
      </c>
      <c r="D1609" s="115" t="s">
        <v>2965</v>
      </c>
      <c r="E1609" s="115">
        <v>9345.6</v>
      </c>
      <c r="F1609" s="674">
        <v>293.83600000000001</v>
      </c>
      <c r="G1609" s="674">
        <v>295.84500000000003</v>
      </c>
      <c r="H1609" s="115">
        <f t="shared" si="50"/>
        <v>1.0068371472522089</v>
      </c>
      <c r="I1609" s="115">
        <f t="shared" si="51"/>
        <v>9409.4971999999998</v>
      </c>
    </row>
    <row r="1610" spans="1:9" hidden="1">
      <c r="A1610" s="115" t="s">
        <v>5320</v>
      </c>
      <c r="B1610" s="115" t="s">
        <v>5321</v>
      </c>
      <c r="C1610" s="115" t="s">
        <v>3025</v>
      </c>
      <c r="D1610" s="115" t="s">
        <v>2965</v>
      </c>
      <c r="E1610" s="115">
        <v>10681.44</v>
      </c>
      <c r="F1610" s="674">
        <v>293.83600000000001</v>
      </c>
      <c r="G1610" s="674">
        <v>295.84500000000003</v>
      </c>
      <c r="H1610" s="115">
        <f t="shared" si="50"/>
        <v>1.0068371472522089</v>
      </c>
      <c r="I1610" s="115">
        <f t="shared" si="51"/>
        <v>10754.470600000001</v>
      </c>
    </row>
    <row r="1611" spans="1:9" hidden="1">
      <c r="A1611" s="115" t="s">
        <v>5322</v>
      </c>
      <c r="B1611" s="115" t="s">
        <v>5323</v>
      </c>
      <c r="C1611" s="115" t="s">
        <v>3028</v>
      </c>
      <c r="D1611" s="115" t="s">
        <v>2965</v>
      </c>
      <c r="E1611" s="115">
        <v>13351.36</v>
      </c>
      <c r="F1611" s="674">
        <v>293.83600000000001</v>
      </c>
      <c r="G1611" s="674">
        <v>295.84500000000003</v>
      </c>
      <c r="H1611" s="115">
        <f t="shared" si="50"/>
        <v>1.0068371472522089</v>
      </c>
      <c r="I1611" s="115">
        <f t="shared" si="51"/>
        <v>13442.645200000001</v>
      </c>
    </row>
    <row r="1612" spans="1:9" hidden="1">
      <c r="A1612" s="115" t="s">
        <v>5324</v>
      </c>
      <c r="B1612" s="115" t="s">
        <v>5325</v>
      </c>
      <c r="C1612" s="115" t="s">
        <v>3031</v>
      </c>
      <c r="D1612" s="115" t="s">
        <v>2965</v>
      </c>
      <c r="E1612" s="115">
        <v>38123.800000000003</v>
      </c>
      <c r="F1612" s="674">
        <v>293.83600000000001</v>
      </c>
      <c r="G1612" s="674">
        <v>295.84500000000003</v>
      </c>
      <c r="H1612" s="115">
        <f t="shared" si="50"/>
        <v>1.0068371472522089</v>
      </c>
      <c r="I1612" s="115">
        <f t="shared" si="51"/>
        <v>38384.457999999999</v>
      </c>
    </row>
    <row r="1613" spans="1:9" hidden="1">
      <c r="A1613" s="115" t="s">
        <v>5326</v>
      </c>
      <c r="B1613" s="115" t="s">
        <v>5327</v>
      </c>
      <c r="C1613" s="115" t="s">
        <v>3034</v>
      </c>
      <c r="D1613" s="115" t="s">
        <v>2965</v>
      </c>
      <c r="E1613" s="115">
        <v>58380.959999999999</v>
      </c>
      <c r="F1613" s="674">
        <v>293.83600000000001</v>
      </c>
      <c r="G1613" s="674">
        <v>295.84500000000003</v>
      </c>
      <c r="H1613" s="115">
        <f t="shared" si="50"/>
        <v>1.0068371472522089</v>
      </c>
      <c r="I1613" s="115">
        <f t="shared" si="51"/>
        <v>58780.119200000001</v>
      </c>
    </row>
    <row r="1614" spans="1:9" hidden="1">
      <c r="A1614" s="115" t="s">
        <v>5328</v>
      </c>
      <c r="B1614" s="115" t="s">
        <v>5329</v>
      </c>
      <c r="C1614" s="115" t="s">
        <v>3037</v>
      </c>
      <c r="D1614" s="115" t="s">
        <v>2965</v>
      </c>
      <c r="E1614" s="115">
        <v>8421.6</v>
      </c>
      <c r="F1614" s="674">
        <v>293.83600000000001</v>
      </c>
      <c r="G1614" s="674">
        <v>295.84500000000003</v>
      </c>
      <c r="H1614" s="115">
        <f t="shared" si="50"/>
        <v>1.0068371472522089</v>
      </c>
      <c r="I1614" s="115">
        <f t="shared" si="51"/>
        <v>8479.1797000000006</v>
      </c>
    </row>
    <row r="1615" spans="1:9" hidden="1">
      <c r="A1615" s="115" t="s">
        <v>5330</v>
      </c>
      <c r="B1615" s="115" t="s">
        <v>5331</v>
      </c>
      <c r="C1615" s="115" t="s">
        <v>3040</v>
      </c>
      <c r="D1615" s="115" t="s">
        <v>2965</v>
      </c>
      <c r="E1615" s="115">
        <v>9655.36</v>
      </c>
      <c r="F1615" s="674">
        <v>293.83600000000001</v>
      </c>
      <c r="G1615" s="674">
        <v>295.84500000000003</v>
      </c>
      <c r="H1615" s="115">
        <f t="shared" si="50"/>
        <v>1.0068371472522089</v>
      </c>
      <c r="I1615" s="115">
        <f t="shared" si="51"/>
        <v>9721.3750999999993</v>
      </c>
    </row>
    <row r="1616" spans="1:9" hidden="1">
      <c r="A1616" s="115" t="s">
        <v>5332</v>
      </c>
      <c r="B1616" s="115" t="s">
        <v>5333</v>
      </c>
      <c r="C1616" s="115" t="s">
        <v>3043</v>
      </c>
      <c r="D1616" s="115" t="s">
        <v>2965</v>
      </c>
      <c r="E1616" s="115">
        <v>12119.36</v>
      </c>
      <c r="F1616" s="674">
        <v>293.83600000000001</v>
      </c>
      <c r="G1616" s="674">
        <v>295.84500000000003</v>
      </c>
      <c r="H1616" s="115">
        <f t="shared" si="50"/>
        <v>1.0068371472522089</v>
      </c>
      <c r="I1616" s="115">
        <f t="shared" si="51"/>
        <v>12202.221799999999</v>
      </c>
    </row>
    <row r="1617" spans="1:9" hidden="1">
      <c r="A1617" s="115" t="s">
        <v>5334</v>
      </c>
      <c r="B1617" s="115" t="s">
        <v>5335</v>
      </c>
      <c r="C1617" s="115" t="s">
        <v>3046</v>
      </c>
      <c r="D1617" s="115" t="s">
        <v>2965</v>
      </c>
      <c r="E1617" s="115">
        <v>11503.36</v>
      </c>
      <c r="F1617" s="674">
        <v>293.83600000000001</v>
      </c>
      <c r="G1617" s="674">
        <v>295.84500000000003</v>
      </c>
      <c r="H1617" s="115">
        <f t="shared" si="50"/>
        <v>1.0068371472522089</v>
      </c>
      <c r="I1617" s="115">
        <f t="shared" si="51"/>
        <v>11582.010200000001</v>
      </c>
    </row>
    <row r="1618" spans="1:9" hidden="1">
      <c r="A1618" s="115" t="s">
        <v>5336</v>
      </c>
      <c r="B1618" s="115" t="s">
        <v>5337</v>
      </c>
      <c r="C1618" s="115" t="s">
        <v>3049</v>
      </c>
      <c r="D1618" s="115" t="s">
        <v>2965</v>
      </c>
      <c r="E1618" s="115">
        <v>13147.2</v>
      </c>
      <c r="F1618" s="674">
        <v>293.83600000000001</v>
      </c>
      <c r="G1618" s="674">
        <v>295.84500000000003</v>
      </c>
      <c r="H1618" s="115">
        <f t="shared" si="50"/>
        <v>1.0068371472522089</v>
      </c>
      <c r="I1618" s="115">
        <f t="shared" si="51"/>
        <v>13237.0893</v>
      </c>
    </row>
    <row r="1619" spans="1:9" hidden="1">
      <c r="A1619" s="115" t="s">
        <v>5338</v>
      </c>
      <c r="B1619" s="115" t="s">
        <v>5339</v>
      </c>
      <c r="C1619" s="115" t="s">
        <v>3052</v>
      </c>
      <c r="D1619" s="115" t="s">
        <v>2965</v>
      </c>
      <c r="E1619" s="115">
        <v>16433.12</v>
      </c>
      <c r="F1619" s="674">
        <v>293.83600000000001</v>
      </c>
      <c r="G1619" s="674">
        <v>295.84500000000003</v>
      </c>
      <c r="H1619" s="115">
        <f t="shared" si="50"/>
        <v>1.0068371472522089</v>
      </c>
      <c r="I1619" s="115">
        <f t="shared" si="51"/>
        <v>16545.475699999999</v>
      </c>
    </row>
    <row r="1620" spans="1:9" hidden="1">
      <c r="A1620" s="115" t="s">
        <v>5340</v>
      </c>
      <c r="B1620" s="115" t="s">
        <v>5341</v>
      </c>
      <c r="C1620" s="115" t="s">
        <v>3055</v>
      </c>
      <c r="D1620" s="115" t="s">
        <v>2965</v>
      </c>
      <c r="E1620" s="115">
        <v>3900.16</v>
      </c>
      <c r="F1620" s="674">
        <v>293.83600000000001</v>
      </c>
      <c r="G1620" s="674">
        <v>295.84500000000003</v>
      </c>
      <c r="H1620" s="115">
        <f t="shared" si="50"/>
        <v>1.0068371472522089</v>
      </c>
      <c r="I1620" s="115">
        <f t="shared" si="51"/>
        <v>3926.826</v>
      </c>
    </row>
    <row r="1621" spans="1:9" hidden="1">
      <c r="A1621" s="115" t="s">
        <v>5342</v>
      </c>
      <c r="B1621" s="115" t="s">
        <v>5343</v>
      </c>
      <c r="C1621" s="115" t="s">
        <v>3058</v>
      </c>
      <c r="D1621" s="115" t="s">
        <v>2965</v>
      </c>
      <c r="E1621" s="115">
        <v>11402.6</v>
      </c>
      <c r="F1621" s="674">
        <v>293.83600000000001</v>
      </c>
      <c r="G1621" s="674">
        <v>295.84500000000003</v>
      </c>
      <c r="H1621" s="115">
        <f t="shared" si="50"/>
        <v>1.0068371472522089</v>
      </c>
      <c r="I1621" s="115">
        <f t="shared" si="51"/>
        <v>11480.561299999999</v>
      </c>
    </row>
    <row r="1622" spans="1:9" hidden="1">
      <c r="A1622" s="115" t="s">
        <v>5344</v>
      </c>
      <c r="B1622" s="115" t="s">
        <v>5345</v>
      </c>
      <c r="C1622" s="115" t="s">
        <v>3061</v>
      </c>
      <c r="D1622" s="115" t="s">
        <v>2965</v>
      </c>
      <c r="E1622" s="115">
        <v>17460.96</v>
      </c>
      <c r="F1622" s="674">
        <v>293.83600000000001</v>
      </c>
      <c r="G1622" s="674">
        <v>295.84500000000003</v>
      </c>
      <c r="H1622" s="115">
        <f t="shared" si="50"/>
        <v>1.0068371472522089</v>
      </c>
      <c r="I1622" s="115">
        <f t="shared" si="51"/>
        <v>17580.343199999999</v>
      </c>
    </row>
    <row r="1623" spans="1:9" hidden="1">
      <c r="A1623" s="115" t="s">
        <v>5346</v>
      </c>
      <c r="B1623" s="115" t="s">
        <v>5347</v>
      </c>
      <c r="C1623" s="115" t="s">
        <v>3064</v>
      </c>
      <c r="D1623" s="115" t="s">
        <v>2965</v>
      </c>
      <c r="E1623" s="115">
        <v>19767</v>
      </c>
      <c r="F1623" s="674">
        <v>293.83600000000001</v>
      </c>
      <c r="G1623" s="674">
        <v>295.84500000000003</v>
      </c>
      <c r="H1623" s="115">
        <f t="shared" si="50"/>
        <v>1.0068371472522089</v>
      </c>
      <c r="I1623" s="115">
        <f t="shared" si="51"/>
        <v>19902.1499</v>
      </c>
    </row>
    <row r="1624" spans="1:9" hidden="1">
      <c r="A1624" s="115" t="s">
        <v>5348</v>
      </c>
      <c r="B1624" s="115" t="s">
        <v>5349</v>
      </c>
      <c r="C1624" s="115" t="s">
        <v>3067</v>
      </c>
      <c r="D1624" s="115" t="s">
        <v>2965</v>
      </c>
      <c r="E1624" s="115">
        <v>30272</v>
      </c>
      <c r="F1624" s="674">
        <v>293.83600000000001</v>
      </c>
      <c r="G1624" s="674">
        <v>295.84500000000003</v>
      </c>
      <c r="H1624" s="115">
        <f t="shared" si="50"/>
        <v>1.0068371472522089</v>
      </c>
      <c r="I1624" s="115">
        <f t="shared" si="51"/>
        <v>30478.974099999999</v>
      </c>
    </row>
    <row r="1625" spans="1:9" hidden="1">
      <c r="A1625" s="115" t="s">
        <v>5350</v>
      </c>
      <c r="B1625" s="115" t="s">
        <v>5351</v>
      </c>
      <c r="C1625" s="115" t="s">
        <v>3070</v>
      </c>
      <c r="D1625" s="115" t="s">
        <v>2965</v>
      </c>
      <c r="E1625" s="115">
        <v>12073.6</v>
      </c>
      <c r="F1625" s="674">
        <v>293.83600000000001</v>
      </c>
      <c r="G1625" s="674">
        <v>295.84500000000003</v>
      </c>
      <c r="H1625" s="115">
        <f t="shared" si="50"/>
        <v>1.0068371472522089</v>
      </c>
      <c r="I1625" s="115">
        <f t="shared" si="51"/>
        <v>12156.148999999999</v>
      </c>
    </row>
    <row r="1626" spans="1:9" hidden="1">
      <c r="A1626" s="115" t="s">
        <v>5352</v>
      </c>
      <c r="B1626" s="115" t="s">
        <v>5353</v>
      </c>
      <c r="C1626" s="115" t="s">
        <v>3073</v>
      </c>
      <c r="D1626" s="115" t="s">
        <v>2965</v>
      </c>
      <c r="E1626" s="115">
        <v>18487.04</v>
      </c>
      <c r="F1626" s="674">
        <v>293.83600000000001</v>
      </c>
      <c r="G1626" s="674">
        <v>295.84500000000003</v>
      </c>
      <c r="H1626" s="115">
        <f t="shared" si="50"/>
        <v>1.0068371472522089</v>
      </c>
      <c r="I1626" s="115">
        <f t="shared" si="51"/>
        <v>18613.438600000001</v>
      </c>
    </row>
    <row r="1627" spans="1:9" hidden="1">
      <c r="A1627" s="115" t="s">
        <v>5354</v>
      </c>
      <c r="B1627" s="115" t="s">
        <v>5355</v>
      </c>
      <c r="C1627" s="115" t="s">
        <v>3076</v>
      </c>
      <c r="D1627" s="115" t="s">
        <v>2038</v>
      </c>
      <c r="E1627" s="115">
        <v>6.1471999999999998</v>
      </c>
      <c r="F1627" s="674">
        <v>293.83600000000001</v>
      </c>
      <c r="G1627" s="674">
        <v>295.84500000000003</v>
      </c>
      <c r="H1627" s="115">
        <f t="shared" si="50"/>
        <v>1.0068371472522089</v>
      </c>
      <c r="I1627" s="115">
        <f t="shared" si="51"/>
        <v>6.1891999999999996</v>
      </c>
    </row>
    <row r="1628" spans="1:9" hidden="1">
      <c r="A1628" s="115" t="s">
        <v>5356</v>
      </c>
      <c r="B1628" s="115" t="s">
        <v>5357</v>
      </c>
      <c r="C1628" s="115" t="s">
        <v>3079</v>
      </c>
      <c r="D1628" s="115" t="s">
        <v>2038</v>
      </c>
      <c r="E1628" s="115">
        <v>1.9790000000000001</v>
      </c>
      <c r="F1628" s="674">
        <v>293.83600000000001</v>
      </c>
      <c r="G1628" s="674">
        <v>295.84500000000003</v>
      </c>
      <c r="H1628" s="115">
        <f t="shared" si="50"/>
        <v>1.0068371472522089</v>
      </c>
      <c r="I1628" s="115">
        <f t="shared" si="51"/>
        <v>1.9924999999999999</v>
      </c>
    </row>
    <row r="1629" spans="1:9" hidden="1">
      <c r="A1629" s="115" t="s">
        <v>5358</v>
      </c>
      <c r="B1629" s="115" t="s">
        <v>5359</v>
      </c>
      <c r="C1629" s="115" t="s">
        <v>3082</v>
      </c>
      <c r="D1629" s="115" t="s">
        <v>2038</v>
      </c>
      <c r="E1629" s="115">
        <v>0.8105</v>
      </c>
      <c r="F1629" s="674">
        <v>293.83600000000001</v>
      </c>
      <c r="G1629" s="674">
        <v>295.84500000000003</v>
      </c>
      <c r="H1629" s="115">
        <f t="shared" si="50"/>
        <v>1.0068371472522089</v>
      </c>
      <c r="I1629" s="115">
        <f t="shared" si="51"/>
        <v>0.81599999999999995</v>
      </c>
    </row>
    <row r="1630" spans="1:9" hidden="1">
      <c r="A1630" s="115" t="s">
        <v>5360</v>
      </c>
      <c r="B1630" s="115" t="s">
        <v>5361</v>
      </c>
      <c r="C1630" s="115" t="s">
        <v>3085</v>
      </c>
      <c r="D1630" s="115" t="s">
        <v>2038</v>
      </c>
      <c r="E1630" s="115">
        <v>122.3955</v>
      </c>
      <c r="F1630" s="674">
        <v>293.83600000000001</v>
      </c>
      <c r="G1630" s="674">
        <v>295.84500000000003</v>
      </c>
      <c r="H1630" s="115">
        <f t="shared" si="50"/>
        <v>1.0068371472522089</v>
      </c>
      <c r="I1630" s="115">
        <f t="shared" si="51"/>
        <v>123.2323</v>
      </c>
    </row>
    <row r="1631" spans="1:9" hidden="1">
      <c r="A1631" s="115" t="s">
        <v>5362</v>
      </c>
      <c r="B1631" s="115" t="s">
        <v>5363</v>
      </c>
      <c r="C1631" s="115" t="s">
        <v>3088</v>
      </c>
      <c r="D1631" s="115" t="s">
        <v>2038</v>
      </c>
      <c r="E1631" s="115">
        <v>111.8165</v>
      </c>
      <c r="F1631" s="674">
        <v>293.83600000000001</v>
      </c>
      <c r="G1631" s="674">
        <v>295.84500000000003</v>
      </c>
      <c r="H1631" s="115">
        <f t="shared" si="50"/>
        <v>1.0068371472522089</v>
      </c>
      <c r="I1631" s="115">
        <f t="shared" si="51"/>
        <v>112.581</v>
      </c>
    </row>
    <row r="1632" spans="1:9" hidden="1">
      <c r="A1632" s="115" t="s">
        <v>5364</v>
      </c>
      <c r="B1632" s="115" t="s">
        <v>5365</v>
      </c>
      <c r="C1632" s="115" t="s">
        <v>3091</v>
      </c>
      <c r="D1632" s="115" t="s">
        <v>2038</v>
      </c>
      <c r="E1632" s="115">
        <v>105.4423</v>
      </c>
      <c r="F1632" s="674">
        <v>293.83600000000001</v>
      </c>
      <c r="G1632" s="674">
        <v>295.84500000000003</v>
      </c>
      <c r="H1632" s="115">
        <f t="shared" si="50"/>
        <v>1.0068371472522089</v>
      </c>
      <c r="I1632" s="115">
        <f t="shared" si="51"/>
        <v>106.1632</v>
      </c>
    </row>
    <row r="1633" spans="1:9" hidden="1">
      <c r="A1633" s="115" t="s">
        <v>5366</v>
      </c>
      <c r="B1633" s="115" t="s">
        <v>5367</v>
      </c>
      <c r="C1633" s="115" t="s">
        <v>3094</v>
      </c>
      <c r="D1633" s="115" t="s">
        <v>2038</v>
      </c>
      <c r="E1633" s="115">
        <v>96.416600000000003</v>
      </c>
      <c r="F1633" s="674">
        <v>293.83600000000001</v>
      </c>
      <c r="G1633" s="674">
        <v>295.84500000000003</v>
      </c>
      <c r="H1633" s="115">
        <f t="shared" si="50"/>
        <v>1.0068371472522089</v>
      </c>
      <c r="I1633" s="115">
        <f t="shared" si="51"/>
        <v>97.075800000000001</v>
      </c>
    </row>
    <row r="1634" spans="1:9" hidden="1">
      <c r="A1634" s="115" t="s">
        <v>5368</v>
      </c>
      <c r="B1634" s="115" t="s">
        <v>5369</v>
      </c>
      <c r="C1634" s="115" t="s">
        <v>3097</v>
      </c>
      <c r="D1634" s="115" t="s">
        <v>2038</v>
      </c>
      <c r="E1634" s="115">
        <v>85.784000000000006</v>
      </c>
      <c r="F1634" s="674">
        <v>293.83600000000001</v>
      </c>
      <c r="G1634" s="674">
        <v>295.84500000000003</v>
      </c>
      <c r="H1634" s="115">
        <f t="shared" si="50"/>
        <v>1.0068371472522089</v>
      </c>
      <c r="I1634" s="115">
        <f t="shared" si="51"/>
        <v>86.370500000000007</v>
      </c>
    </row>
    <row r="1635" spans="1:9" hidden="1">
      <c r="A1635" s="115" t="s">
        <v>5370</v>
      </c>
      <c r="B1635" s="115" t="s">
        <v>5371</v>
      </c>
      <c r="C1635" s="115" t="s">
        <v>3100</v>
      </c>
      <c r="D1635" s="115" t="s">
        <v>2038</v>
      </c>
      <c r="E1635" s="115">
        <v>67.920100000000005</v>
      </c>
      <c r="F1635" s="674">
        <v>293.83600000000001</v>
      </c>
      <c r="G1635" s="674">
        <v>295.84500000000003</v>
      </c>
      <c r="H1635" s="115">
        <f t="shared" si="50"/>
        <v>1.0068371472522089</v>
      </c>
      <c r="I1635" s="115">
        <f t="shared" si="51"/>
        <v>68.384500000000003</v>
      </c>
    </row>
    <row r="1636" spans="1:9" hidden="1">
      <c r="A1636" s="115" t="s">
        <v>5372</v>
      </c>
      <c r="B1636" s="115" t="s">
        <v>5373</v>
      </c>
      <c r="C1636" s="115" t="s">
        <v>3103</v>
      </c>
      <c r="D1636" s="115" t="s">
        <v>2038</v>
      </c>
      <c r="E1636" s="115">
        <v>69.634200000000007</v>
      </c>
      <c r="F1636" s="674">
        <v>293.83600000000001</v>
      </c>
      <c r="G1636" s="674">
        <v>295.84500000000003</v>
      </c>
      <c r="H1636" s="115">
        <f t="shared" si="50"/>
        <v>1.0068371472522089</v>
      </c>
      <c r="I1636" s="115">
        <f t="shared" si="51"/>
        <v>70.110299999999995</v>
      </c>
    </row>
    <row r="1637" spans="1:9" hidden="1">
      <c r="A1637" s="115" t="s">
        <v>5374</v>
      </c>
      <c r="B1637" s="115" t="s">
        <v>5375</v>
      </c>
      <c r="C1637" s="115" t="s">
        <v>3106</v>
      </c>
      <c r="D1637" s="115" t="s">
        <v>2038</v>
      </c>
      <c r="E1637" s="115">
        <v>50.565199999999997</v>
      </c>
      <c r="F1637" s="674">
        <v>293.83600000000001</v>
      </c>
      <c r="G1637" s="674">
        <v>295.84500000000003</v>
      </c>
      <c r="H1637" s="115">
        <f t="shared" si="50"/>
        <v>1.0068371472522089</v>
      </c>
      <c r="I1637" s="115">
        <f t="shared" si="51"/>
        <v>50.910899999999998</v>
      </c>
    </row>
    <row r="1638" spans="1:9" hidden="1">
      <c r="A1638" s="115" t="s">
        <v>5376</v>
      </c>
      <c r="B1638" s="115" t="s">
        <v>5377</v>
      </c>
      <c r="C1638" s="115" t="s">
        <v>3109</v>
      </c>
      <c r="D1638" s="115" t="s">
        <v>2038</v>
      </c>
      <c r="E1638" s="115">
        <v>40.628900000000002</v>
      </c>
      <c r="F1638" s="674">
        <v>293.83600000000001</v>
      </c>
      <c r="G1638" s="674">
        <v>295.84500000000003</v>
      </c>
      <c r="H1638" s="115">
        <f t="shared" si="50"/>
        <v>1.0068371472522089</v>
      </c>
      <c r="I1638" s="115">
        <f t="shared" si="51"/>
        <v>40.906700000000001</v>
      </c>
    </row>
    <row r="1639" spans="1:9" hidden="1">
      <c r="A1639" s="115" t="s">
        <v>5378</v>
      </c>
      <c r="B1639" s="115" t="s">
        <v>5379</v>
      </c>
      <c r="C1639" s="115" t="s">
        <v>3112</v>
      </c>
      <c r="D1639" s="115" t="s">
        <v>2038</v>
      </c>
      <c r="E1639" s="115">
        <v>19.229800000000001</v>
      </c>
      <c r="F1639" s="674">
        <v>293.83600000000001</v>
      </c>
      <c r="G1639" s="674">
        <v>295.84500000000003</v>
      </c>
      <c r="H1639" s="115">
        <f t="shared" si="50"/>
        <v>1.0068371472522089</v>
      </c>
      <c r="I1639" s="115">
        <f t="shared" si="51"/>
        <v>19.3613</v>
      </c>
    </row>
    <row r="1640" spans="1:9" hidden="1">
      <c r="A1640" s="115" t="s">
        <v>5380</v>
      </c>
      <c r="B1640" s="115" t="s">
        <v>5381</v>
      </c>
      <c r="C1640" s="115" t="s">
        <v>3115</v>
      </c>
      <c r="D1640" s="115" t="s">
        <v>2038</v>
      </c>
      <c r="E1640" s="115">
        <v>13.2841</v>
      </c>
      <c r="F1640" s="674">
        <v>293.83600000000001</v>
      </c>
      <c r="G1640" s="674">
        <v>295.84500000000003</v>
      </c>
      <c r="H1640" s="115">
        <f t="shared" si="50"/>
        <v>1.0068371472522089</v>
      </c>
      <c r="I1640" s="115">
        <f t="shared" si="51"/>
        <v>13.3749</v>
      </c>
    </row>
    <row r="1641" spans="1:9" hidden="1">
      <c r="A1641" s="115" t="s">
        <v>5382</v>
      </c>
      <c r="B1641" s="115" t="s">
        <v>5383</v>
      </c>
      <c r="C1641" s="115" t="s">
        <v>3118</v>
      </c>
      <c r="D1641" s="115" t="s">
        <v>2038</v>
      </c>
      <c r="E1641" s="115">
        <v>13.2841</v>
      </c>
      <c r="F1641" s="674">
        <v>293.83600000000001</v>
      </c>
      <c r="G1641" s="674">
        <v>295.84500000000003</v>
      </c>
      <c r="H1641" s="115">
        <f t="shared" si="50"/>
        <v>1.0068371472522089</v>
      </c>
      <c r="I1641" s="115">
        <f t="shared" si="51"/>
        <v>13.3749</v>
      </c>
    </row>
    <row r="1642" spans="1:9" hidden="1">
      <c r="A1642" s="115" t="s">
        <v>5384</v>
      </c>
      <c r="B1642" s="115" t="s">
        <v>5385</v>
      </c>
      <c r="C1642" s="115" t="s">
        <v>3121</v>
      </c>
      <c r="D1642" s="115" t="s">
        <v>2038</v>
      </c>
      <c r="E1642" s="115">
        <v>65.215100000000007</v>
      </c>
      <c r="F1642" s="674">
        <v>293.83600000000001</v>
      </c>
      <c r="G1642" s="674">
        <v>295.84500000000003</v>
      </c>
      <c r="H1642" s="115">
        <f t="shared" si="50"/>
        <v>1.0068371472522089</v>
      </c>
      <c r="I1642" s="115">
        <f t="shared" si="51"/>
        <v>65.661000000000001</v>
      </c>
    </row>
    <row r="1643" spans="1:9" hidden="1">
      <c r="A1643" s="115" t="s">
        <v>5386</v>
      </c>
      <c r="B1643" s="115" t="s">
        <v>5387</v>
      </c>
      <c r="C1643" s="115" t="s">
        <v>3124</v>
      </c>
      <c r="D1643" s="115" t="s">
        <v>2038</v>
      </c>
      <c r="E1643" s="115">
        <v>45.2087</v>
      </c>
      <c r="F1643" s="674">
        <v>293.83600000000001</v>
      </c>
      <c r="G1643" s="674">
        <v>295.84500000000003</v>
      </c>
      <c r="H1643" s="115">
        <f t="shared" si="50"/>
        <v>1.0068371472522089</v>
      </c>
      <c r="I1643" s="115">
        <f t="shared" si="51"/>
        <v>45.517800000000001</v>
      </c>
    </row>
    <row r="1644" spans="1:9" hidden="1">
      <c r="A1644" s="115" t="s">
        <v>5388</v>
      </c>
      <c r="B1644" s="115" t="s">
        <v>5389</v>
      </c>
      <c r="C1644" s="115" t="s">
        <v>3127</v>
      </c>
      <c r="D1644" s="115" t="s">
        <v>2038</v>
      </c>
      <c r="E1644" s="115">
        <v>36.129399999999997</v>
      </c>
      <c r="F1644" s="674">
        <v>293.83600000000001</v>
      </c>
      <c r="G1644" s="674">
        <v>295.84500000000003</v>
      </c>
      <c r="H1644" s="115">
        <f t="shared" si="50"/>
        <v>1.0068371472522089</v>
      </c>
      <c r="I1644" s="115">
        <f t="shared" si="51"/>
        <v>36.376399999999997</v>
      </c>
    </row>
    <row r="1645" spans="1:9" hidden="1">
      <c r="A1645" s="115" t="s">
        <v>5390</v>
      </c>
      <c r="B1645" s="115" t="s">
        <v>5391</v>
      </c>
      <c r="C1645" s="115" t="s">
        <v>3130</v>
      </c>
      <c r="D1645" s="115" t="s">
        <v>2038</v>
      </c>
      <c r="E1645" s="115">
        <v>4.2316000000000003</v>
      </c>
      <c r="F1645" s="674">
        <v>293.83600000000001</v>
      </c>
      <c r="G1645" s="674">
        <v>295.84500000000003</v>
      </c>
      <c r="H1645" s="115">
        <f t="shared" si="50"/>
        <v>1.0068371472522089</v>
      </c>
      <c r="I1645" s="115">
        <f t="shared" si="51"/>
        <v>4.2605000000000004</v>
      </c>
    </row>
    <row r="1646" spans="1:9" hidden="1">
      <c r="A1646" s="115" t="s">
        <v>5392</v>
      </c>
      <c r="B1646" s="115" t="s">
        <v>5393</v>
      </c>
      <c r="C1646" s="115" t="s">
        <v>3133</v>
      </c>
      <c r="D1646" s="115" t="s">
        <v>2038</v>
      </c>
      <c r="E1646" s="115">
        <v>2.3300999999999998</v>
      </c>
      <c r="F1646" s="674">
        <v>293.83600000000001</v>
      </c>
      <c r="G1646" s="674">
        <v>295.84500000000003</v>
      </c>
      <c r="H1646" s="115">
        <f t="shared" si="50"/>
        <v>1.0068371472522089</v>
      </c>
      <c r="I1646" s="115">
        <f t="shared" si="51"/>
        <v>2.3460000000000001</v>
      </c>
    </row>
    <row r="1647" spans="1:9" hidden="1">
      <c r="A1647" s="115" t="s">
        <v>5394</v>
      </c>
      <c r="B1647" s="115" t="s">
        <v>5395</v>
      </c>
      <c r="C1647" s="115" t="s">
        <v>3136</v>
      </c>
      <c r="D1647" s="115" t="s">
        <v>2038</v>
      </c>
      <c r="E1647" s="115">
        <v>1.1516</v>
      </c>
      <c r="F1647" s="674">
        <v>293.83600000000001</v>
      </c>
      <c r="G1647" s="674">
        <v>295.84500000000003</v>
      </c>
      <c r="H1647" s="115">
        <f t="shared" si="50"/>
        <v>1.0068371472522089</v>
      </c>
      <c r="I1647" s="115">
        <f t="shared" si="51"/>
        <v>1.1595</v>
      </c>
    </row>
    <row r="1648" spans="1:9" hidden="1">
      <c r="A1648" s="115" t="s">
        <v>5396</v>
      </c>
      <c r="B1648" s="115" t="s">
        <v>5397</v>
      </c>
      <c r="C1648" s="115" t="s">
        <v>3139</v>
      </c>
      <c r="D1648" s="115" t="s">
        <v>2038</v>
      </c>
      <c r="E1648" s="115">
        <v>10.6058</v>
      </c>
      <c r="F1648" s="674">
        <v>293.83600000000001</v>
      </c>
      <c r="G1648" s="674">
        <v>295.84500000000003</v>
      </c>
      <c r="H1648" s="115">
        <f t="shared" si="50"/>
        <v>1.0068371472522089</v>
      </c>
      <c r="I1648" s="115">
        <f t="shared" si="51"/>
        <v>10.6783</v>
      </c>
    </row>
    <row r="1649" spans="1:9" hidden="1">
      <c r="A1649" s="115" t="s">
        <v>5398</v>
      </c>
      <c r="B1649" s="115" t="s">
        <v>5399</v>
      </c>
      <c r="C1649" s="115" t="s">
        <v>3142</v>
      </c>
      <c r="D1649" s="115" t="s">
        <v>2038</v>
      </c>
      <c r="E1649" s="115">
        <v>7.0972999999999997</v>
      </c>
      <c r="F1649" s="674">
        <v>293.83600000000001</v>
      </c>
      <c r="G1649" s="674">
        <v>295.84500000000003</v>
      </c>
      <c r="H1649" s="115">
        <f t="shared" si="50"/>
        <v>1.0068371472522089</v>
      </c>
      <c r="I1649" s="115">
        <f t="shared" si="51"/>
        <v>7.1458000000000004</v>
      </c>
    </row>
    <row r="1650" spans="1:9" hidden="1">
      <c r="A1650" s="115" t="s">
        <v>5400</v>
      </c>
      <c r="B1650" s="115" t="s">
        <v>5401</v>
      </c>
      <c r="C1650" s="115" t="s">
        <v>3145</v>
      </c>
      <c r="D1650" s="115" t="s">
        <v>2038</v>
      </c>
      <c r="E1650" s="115">
        <v>8.4632000000000005</v>
      </c>
      <c r="F1650" s="674">
        <v>293.83600000000001</v>
      </c>
      <c r="G1650" s="674">
        <v>295.84500000000003</v>
      </c>
      <c r="H1650" s="115">
        <f t="shared" si="50"/>
        <v>1.0068371472522089</v>
      </c>
      <c r="I1650" s="115">
        <f t="shared" si="51"/>
        <v>8.5211000000000006</v>
      </c>
    </row>
    <row r="1651" spans="1:9" hidden="1">
      <c r="A1651" s="115" t="s">
        <v>5402</v>
      </c>
      <c r="B1651" s="115" t="s">
        <v>5403</v>
      </c>
      <c r="C1651" s="115" t="s">
        <v>3148</v>
      </c>
      <c r="D1651" s="115" t="s">
        <v>2038</v>
      </c>
      <c r="E1651" s="115">
        <v>5.1958000000000002</v>
      </c>
      <c r="F1651" s="674">
        <v>293.83600000000001</v>
      </c>
      <c r="G1651" s="674">
        <v>295.84500000000003</v>
      </c>
      <c r="H1651" s="115">
        <f t="shared" si="50"/>
        <v>1.0068371472522089</v>
      </c>
      <c r="I1651" s="115">
        <f t="shared" si="51"/>
        <v>5.2313000000000001</v>
      </c>
    </row>
    <row r="1652" spans="1:9" hidden="1">
      <c r="A1652" s="115" t="s">
        <v>5404</v>
      </c>
      <c r="B1652" s="115" t="s">
        <v>5405</v>
      </c>
      <c r="C1652" s="115" t="s">
        <v>3151</v>
      </c>
      <c r="D1652" s="115" t="s">
        <v>2038</v>
      </c>
      <c r="E1652" s="115">
        <v>2.464</v>
      </c>
      <c r="F1652" s="674">
        <v>293.83600000000001</v>
      </c>
      <c r="G1652" s="674">
        <v>295.84500000000003</v>
      </c>
      <c r="H1652" s="115">
        <f t="shared" si="50"/>
        <v>1.0068371472522089</v>
      </c>
      <c r="I1652" s="115">
        <f t="shared" si="51"/>
        <v>2.4807999999999999</v>
      </c>
    </row>
    <row r="1653" spans="1:9" hidden="1">
      <c r="A1653" s="115" t="s">
        <v>5406</v>
      </c>
      <c r="B1653" s="115" t="s">
        <v>5407</v>
      </c>
      <c r="C1653" s="115" t="s">
        <v>3154</v>
      </c>
      <c r="D1653" s="115" t="s">
        <v>2038</v>
      </c>
      <c r="E1653" s="115">
        <v>1.2856000000000001</v>
      </c>
      <c r="F1653" s="674">
        <v>293.83600000000001</v>
      </c>
      <c r="G1653" s="674">
        <v>295.84500000000003</v>
      </c>
      <c r="H1653" s="115">
        <f t="shared" si="50"/>
        <v>1.0068371472522089</v>
      </c>
      <c r="I1653" s="115">
        <f t="shared" si="51"/>
        <v>1.2944</v>
      </c>
    </row>
    <row r="1654" spans="1:9" hidden="1">
      <c r="A1654" s="115" t="s">
        <v>5408</v>
      </c>
      <c r="B1654" s="115" t="s">
        <v>5409</v>
      </c>
      <c r="C1654" s="115" t="s">
        <v>3157</v>
      </c>
      <c r="D1654" s="115" t="s">
        <v>2038</v>
      </c>
      <c r="E1654" s="115">
        <v>1.3927</v>
      </c>
      <c r="F1654" s="674">
        <v>293.83600000000001</v>
      </c>
      <c r="G1654" s="674">
        <v>295.84500000000003</v>
      </c>
      <c r="H1654" s="115">
        <f t="shared" si="50"/>
        <v>1.0068371472522089</v>
      </c>
      <c r="I1654" s="115">
        <f t="shared" si="51"/>
        <v>1.4021999999999999</v>
      </c>
    </row>
    <row r="1655" spans="1:9" hidden="1">
      <c r="A1655" s="115" t="s">
        <v>5410</v>
      </c>
      <c r="B1655" s="115" t="s">
        <v>5411</v>
      </c>
      <c r="C1655" s="115" t="s">
        <v>3160</v>
      </c>
      <c r="D1655" s="115" t="s">
        <v>2038</v>
      </c>
      <c r="E1655" s="115">
        <v>0.69630000000000003</v>
      </c>
      <c r="F1655" s="674">
        <v>293.83600000000001</v>
      </c>
      <c r="G1655" s="674">
        <v>295.84500000000003</v>
      </c>
      <c r="H1655" s="115">
        <f t="shared" si="50"/>
        <v>1.0068371472522089</v>
      </c>
      <c r="I1655" s="115">
        <f t="shared" si="51"/>
        <v>0.70109999999999995</v>
      </c>
    </row>
    <row r="1656" spans="1:9" hidden="1">
      <c r="A1656" s="115" t="s">
        <v>5412</v>
      </c>
      <c r="B1656" s="115" t="s">
        <v>5413</v>
      </c>
      <c r="C1656" s="115" t="s">
        <v>3163</v>
      </c>
      <c r="D1656" s="115" t="s">
        <v>2038</v>
      </c>
      <c r="E1656" s="115">
        <v>4.2316000000000003</v>
      </c>
      <c r="F1656" s="674">
        <v>293.83600000000001</v>
      </c>
      <c r="G1656" s="674">
        <v>295.84500000000003</v>
      </c>
      <c r="H1656" s="115">
        <f t="shared" si="50"/>
        <v>1.0068371472522089</v>
      </c>
      <c r="I1656" s="115">
        <f t="shared" si="51"/>
        <v>4.2605000000000004</v>
      </c>
    </row>
    <row r="1657" spans="1:9" hidden="1">
      <c r="A1657" s="115" t="s">
        <v>5414</v>
      </c>
      <c r="B1657" s="115" t="s">
        <v>5415</v>
      </c>
      <c r="C1657" s="115" t="s">
        <v>3166</v>
      </c>
      <c r="D1657" s="115" t="s">
        <v>2038</v>
      </c>
      <c r="E1657" s="115">
        <v>2.3300999999999998</v>
      </c>
      <c r="F1657" s="674">
        <v>293.83600000000001</v>
      </c>
      <c r="G1657" s="674">
        <v>295.84500000000003</v>
      </c>
      <c r="H1657" s="115">
        <f t="shared" si="50"/>
        <v>1.0068371472522089</v>
      </c>
      <c r="I1657" s="115">
        <f t="shared" si="51"/>
        <v>2.3460000000000001</v>
      </c>
    </row>
    <row r="1658" spans="1:9" hidden="1">
      <c r="A1658" s="115" t="s">
        <v>5416</v>
      </c>
      <c r="B1658" s="115" t="s">
        <v>5417</v>
      </c>
      <c r="C1658" s="115" t="s">
        <v>3169</v>
      </c>
      <c r="D1658" s="115" t="s">
        <v>2038</v>
      </c>
      <c r="E1658" s="115">
        <v>1.1516</v>
      </c>
      <c r="F1658" s="674">
        <v>293.83600000000001</v>
      </c>
      <c r="G1658" s="674">
        <v>295.84500000000003</v>
      </c>
      <c r="H1658" s="115">
        <f t="shared" si="50"/>
        <v>1.0068371472522089</v>
      </c>
      <c r="I1658" s="115">
        <f t="shared" si="51"/>
        <v>1.1595</v>
      </c>
    </row>
    <row r="1659" spans="1:9" hidden="1">
      <c r="A1659" s="115" t="s">
        <v>5418</v>
      </c>
      <c r="B1659" s="115" t="s">
        <v>5419</v>
      </c>
      <c r="C1659" s="115" t="s">
        <v>3172</v>
      </c>
      <c r="D1659" s="115" t="s">
        <v>2038</v>
      </c>
      <c r="E1659" s="115">
        <v>10.6058</v>
      </c>
      <c r="F1659" s="674">
        <v>293.83600000000001</v>
      </c>
      <c r="G1659" s="674">
        <v>295.84500000000003</v>
      </c>
      <c r="H1659" s="115">
        <f t="shared" si="50"/>
        <v>1.0068371472522089</v>
      </c>
      <c r="I1659" s="115">
        <f t="shared" si="51"/>
        <v>10.6783</v>
      </c>
    </row>
    <row r="1660" spans="1:9" hidden="1">
      <c r="A1660" s="115" t="s">
        <v>5420</v>
      </c>
      <c r="B1660" s="115" t="s">
        <v>5421</v>
      </c>
      <c r="C1660" s="115" t="s">
        <v>3175</v>
      </c>
      <c r="D1660" s="115" t="s">
        <v>2038</v>
      </c>
      <c r="E1660" s="115">
        <v>7.0972999999999997</v>
      </c>
      <c r="F1660" s="674">
        <v>293.83600000000001</v>
      </c>
      <c r="G1660" s="674">
        <v>295.84500000000003</v>
      </c>
      <c r="H1660" s="115">
        <f t="shared" si="50"/>
        <v>1.0068371472522089</v>
      </c>
      <c r="I1660" s="115">
        <f t="shared" si="51"/>
        <v>7.1458000000000004</v>
      </c>
    </row>
    <row r="1661" spans="1:9" hidden="1">
      <c r="A1661" s="115" t="s">
        <v>5422</v>
      </c>
      <c r="B1661" s="115" t="s">
        <v>5423</v>
      </c>
      <c r="C1661" s="115" t="s">
        <v>3178</v>
      </c>
      <c r="D1661" s="115" t="s">
        <v>2038</v>
      </c>
      <c r="E1661" s="115">
        <v>8.4632000000000005</v>
      </c>
      <c r="F1661" s="674">
        <v>293.83600000000001</v>
      </c>
      <c r="G1661" s="674">
        <v>295.84500000000003</v>
      </c>
      <c r="H1661" s="115">
        <f t="shared" si="50"/>
        <v>1.0068371472522089</v>
      </c>
      <c r="I1661" s="115">
        <f t="shared" si="51"/>
        <v>8.5211000000000006</v>
      </c>
    </row>
    <row r="1662" spans="1:9" hidden="1">
      <c r="A1662" s="115" t="s">
        <v>5424</v>
      </c>
      <c r="B1662" s="115" t="s">
        <v>5425</v>
      </c>
      <c r="C1662" s="115" t="s">
        <v>3181</v>
      </c>
      <c r="D1662" s="115" t="s">
        <v>2038</v>
      </c>
      <c r="E1662" s="115">
        <v>5.1958000000000002</v>
      </c>
      <c r="F1662" s="674">
        <v>293.83600000000001</v>
      </c>
      <c r="G1662" s="674">
        <v>295.84500000000003</v>
      </c>
      <c r="H1662" s="115">
        <f t="shared" si="50"/>
        <v>1.0068371472522089</v>
      </c>
      <c r="I1662" s="115">
        <f t="shared" si="51"/>
        <v>5.2313000000000001</v>
      </c>
    </row>
    <row r="1663" spans="1:9" hidden="1">
      <c r="A1663" s="115" t="s">
        <v>5426</v>
      </c>
      <c r="B1663" s="115" t="s">
        <v>5427</v>
      </c>
      <c r="C1663" s="115" t="s">
        <v>3184</v>
      </c>
      <c r="D1663" s="115" t="s">
        <v>2038</v>
      </c>
      <c r="E1663" s="115">
        <v>2.464</v>
      </c>
      <c r="F1663" s="674">
        <v>293.83600000000001</v>
      </c>
      <c r="G1663" s="674">
        <v>295.84500000000003</v>
      </c>
      <c r="H1663" s="115">
        <f t="shared" si="50"/>
        <v>1.0068371472522089</v>
      </c>
      <c r="I1663" s="115">
        <f t="shared" si="51"/>
        <v>2.4807999999999999</v>
      </c>
    </row>
    <row r="1664" spans="1:9" hidden="1">
      <c r="A1664" s="115" t="s">
        <v>5428</v>
      </c>
      <c r="B1664" s="115" t="s">
        <v>5429</v>
      </c>
      <c r="C1664" s="115" t="s">
        <v>3187</v>
      </c>
      <c r="D1664" s="115" t="s">
        <v>2038</v>
      </c>
      <c r="E1664" s="115">
        <v>1.2856000000000001</v>
      </c>
      <c r="F1664" s="674">
        <v>293.83600000000001</v>
      </c>
      <c r="G1664" s="674">
        <v>295.84500000000003</v>
      </c>
      <c r="H1664" s="115">
        <f t="shared" si="50"/>
        <v>1.0068371472522089</v>
      </c>
      <c r="I1664" s="115">
        <f t="shared" si="51"/>
        <v>1.2944</v>
      </c>
    </row>
    <row r="1665" spans="1:9" hidden="1">
      <c r="A1665" s="115" t="s">
        <v>5430</v>
      </c>
      <c r="B1665" s="115" t="s">
        <v>5431</v>
      </c>
      <c r="C1665" s="115" t="s">
        <v>3190</v>
      </c>
      <c r="D1665" s="115" t="s">
        <v>2038</v>
      </c>
      <c r="E1665" s="115">
        <v>1.3927</v>
      </c>
      <c r="F1665" s="674">
        <v>293.83600000000001</v>
      </c>
      <c r="G1665" s="674">
        <v>295.84500000000003</v>
      </c>
      <c r="H1665" s="115">
        <f t="shared" si="50"/>
        <v>1.0068371472522089</v>
      </c>
      <c r="I1665" s="115">
        <f t="shared" si="51"/>
        <v>1.4021999999999999</v>
      </c>
    </row>
    <row r="1666" spans="1:9" hidden="1">
      <c r="A1666" s="115" t="s">
        <v>5432</v>
      </c>
      <c r="B1666" s="115" t="s">
        <v>5433</v>
      </c>
      <c r="C1666" s="115" t="s">
        <v>3193</v>
      </c>
      <c r="D1666" s="115" t="s">
        <v>2038</v>
      </c>
      <c r="E1666" s="115">
        <v>0.69630000000000003</v>
      </c>
      <c r="F1666" s="674">
        <v>293.83600000000001</v>
      </c>
      <c r="G1666" s="674">
        <v>295.84500000000003</v>
      </c>
      <c r="H1666" s="115">
        <f t="shared" si="50"/>
        <v>1.0068371472522089</v>
      </c>
      <c r="I1666" s="115">
        <f t="shared" si="51"/>
        <v>0.70109999999999995</v>
      </c>
    </row>
    <row r="1667" spans="1:9" hidden="1">
      <c r="A1667" s="115" t="s">
        <v>5434</v>
      </c>
      <c r="B1667" s="115" t="s">
        <v>5435</v>
      </c>
      <c r="C1667" s="115" t="s">
        <v>3196</v>
      </c>
      <c r="D1667" s="115" t="s">
        <v>2038</v>
      </c>
      <c r="E1667" s="115">
        <v>2.3300999999999998</v>
      </c>
      <c r="F1667" s="674">
        <v>293.83600000000001</v>
      </c>
      <c r="G1667" s="674">
        <v>295.84500000000003</v>
      </c>
      <c r="H1667" s="115">
        <f t="shared" si="50"/>
        <v>1.0068371472522089</v>
      </c>
      <c r="I1667" s="115">
        <f t="shared" si="51"/>
        <v>2.3460000000000001</v>
      </c>
    </row>
    <row r="1668" spans="1:9" hidden="1">
      <c r="A1668" s="115" t="s">
        <v>5436</v>
      </c>
      <c r="B1668" s="115" t="s">
        <v>5437</v>
      </c>
      <c r="C1668" s="115" t="s">
        <v>3199</v>
      </c>
      <c r="D1668" s="115" t="s">
        <v>2038</v>
      </c>
      <c r="E1668" s="115">
        <v>1.1516</v>
      </c>
      <c r="F1668" s="674">
        <v>293.83600000000001</v>
      </c>
      <c r="G1668" s="674">
        <v>295.84500000000003</v>
      </c>
      <c r="H1668" s="115">
        <f t="shared" si="50"/>
        <v>1.0068371472522089</v>
      </c>
      <c r="I1668" s="115">
        <f t="shared" si="51"/>
        <v>1.1595</v>
      </c>
    </row>
    <row r="1669" spans="1:9" hidden="1">
      <c r="A1669" s="115" t="s">
        <v>5438</v>
      </c>
      <c r="B1669" s="115" t="s">
        <v>5439</v>
      </c>
      <c r="C1669" s="115" t="s">
        <v>3202</v>
      </c>
      <c r="D1669" s="115" t="s">
        <v>2038</v>
      </c>
      <c r="E1669" s="115">
        <v>3.9102000000000001</v>
      </c>
      <c r="F1669" s="674">
        <v>293.83600000000001</v>
      </c>
      <c r="G1669" s="674">
        <v>295.84500000000003</v>
      </c>
      <c r="H1669" s="115">
        <f t="shared" ref="H1669:H1732" si="52">G1669/F1669</f>
        <v>1.0068371472522089</v>
      </c>
      <c r="I1669" s="115">
        <f t="shared" ref="I1669:I1732" si="53">ROUND(H1669*E1669,4)</f>
        <v>3.9369000000000001</v>
      </c>
    </row>
    <row r="1670" spans="1:9" hidden="1">
      <c r="A1670" s="115" t="s">
        <v>5440</v>
      </c>
      <c r="B1670" s="115" t="s">
        <v>5441</v>
      </c>
      <c r="C1670" s="115" t="s">
        <v>3205</v>
      </c>
      <c r="D1670" s="115" t="s">
        <v>2038</v>
      </c>
      <c r="E1670" s="115">
        <v>8.4632000000000005</v>
      </c>
      <c r="F1670" s="674">
        <v>293.83600000000001</v>
      </c>
      <c r="G1670" s="674">
        <v>295.84500000000003</v>
      </c>
      <c r="H1670" s="115">
        <f t="shared" si="52"/>
        <v>1.0068371472522089</v>
      </c>
      <c r="I1670" s="115">
        <f t="shared" si="53"/>
        <v>8.5211000000000006</v>
      </c>
    </row>
    <row r="1671" spans="1:9" hidden="1">
      <c r="A1671" s="115" t="s">
        <v>5442</v>
      </c>
      <c r="B1671" s="115" t="s">
        <v>5443</v>
      </c>
      <c r="C1671" s="115" t="s">
        <v>3208</v>
      </c>
      <c r="D1671" s="115" t="s">
        <v>2038</v>
      </c>
      <c r="E1671" s="115">
        <v>4.2316000000000003</v>
      </c>
      <c r="F1671" s="674">
        <v>293.83600000000001</v>
      </c>
      <c r="G1671" s="674">
        <v>295.84500000000003</v>
      </c>
      <c r="H1671" s="115">
        <f t="shared" si="52"/>
        <v>1.0068371472522089</v>
      </c>
      <c r="I1671" s="115">
        <f t="shared" si="53"/>
        <v>4.2605000000000004</v>
      </c>
    </row>
    <row r="1672" spans="1:9" hidden="1">
      <c r="A1672" s="115" t="s">
        <v>5444</v>
      </c>
      <c r="B1672" s="115" t="s">
        <v>5445</v>
      </c>
      <c r="C1672" s="115" t="s">
        <v>3211</v>
      </c>
      <c r="D1672" s="115" t="s">
        <v>2038</v>
      </c>
      <c r="E1672" s="115">
        <v>2.464</v>
      </c>
      <c r="F1672" s="674">
        <v>293.83600000000001</v>
      </c>
      <c r="G1672" s="674">
        <v>295.84500000000003</v>
      </c>
      <c r="H1672" s="115">
        <f t="shared" si="52"/>
        <v>1.0068371472522089</v>
      </c>
      <c r="I1672" s="115">
        <f t="shared" si="53"/>
        <v>2.4807999999999999</v>
      </c>
    </row>
    <row r="1673" spans="1:9" hidden="1">
      <c r="A1673" s="115" t="s">
        <v>5446</v>
      </c>
      <c r="B1673" s="115" t="s">
        <v>5447</v>
      </c>
      <c r="C1673" s="115" t="s">
        <v>3214</v>
      </c>
      <c r="D1673" s="115" t="s">
        <v>2038</v>
      </c>
      <c r="E1673" s="115">
        <v>1.2856000000000001</v>
      </c>
      <c r="F1673" s="674">
        <v>293.83600000000001</v>
      </c>
      <c r="G1673" s="674">
        <v>295.84500000000003</v>
      </c>
      <c r="H1673" s="115">
        <f t="shared" si="52"/>
        <v>1.0068371472522089</v>
      </c>
      <c r="I1673" s="115">
        <f t="shared" si="53"/>
        <v>1.2944</v>
      </c>
    </row>
    <row r="1674" spans="1:9" hidden="1">
      <c r="A1674" s="115" t="s">
        <v>5448</v>
      </c>
      <c r="B1674" s="115" t="s">
        <v>5449</v>
      </c>
      <c r="C1674" s="115" t="s">
        <v>3217</v>
      </c>
      <c r="D1674" s="115" t="s">
        <v>2038</v>
      </c>
      <c r="E1674" s="115">
        <v>1.3927</v>
      </c>
      <c r="F1674" s="674">
        <v>293.83600000000001</v>
      </c>
      <c r="G1674" s="674">
        <v>295.84500000000003</v>
      </c>
      <c r="H1674" s="115">
        <f t="shared" si="52"/>
        <v>1.0068371472522089</v>
      </c>
      <c r="I1674" s="115">
        <f t="shared" si="53"/>
        <v>1.4021999999999999</v>
      </c>
    </row>
    <row r="1675" spans="1:9" hidden="1">
      <c r="A1675" s="115" t="s">
        <v>5450</v>
      </c>
      <c r="B1675" s="115" t="s">
        <v>5451</v>
      </c>
      <c r="C1675" s="115" t="s">
        <v>3217</v>
      </c>
      <c r="D1675" s="115" t="s">
        <v>2038</v>
      </c>
      <c r="E1675" s="115">
        <v>0.69630000000000003</v>
      </c>
      <c r="F1675" s="674">
        <v>293.83600000000001</v>
      </c>
      <c r="G1675" s="674">
        <v>295.84500000000003</v>
      </c>
      <c r="H1675" s="115">
        <f t="shared" si="52"/>
        <v>1.0068371472522089</v>
      </c>
      <c r="I1675" s="115">
        <f t="shared" si="53"/>
        <v>0.70109999999999995</v>
      </c>
    </row>
    <row r="1676" spans="1:9" hidden="1">
      <c r="A1676" s="115" t="s">
        <v>5452</v>
      </c>
      <c r="B1676" s="115" t="s">
        <v>5453</v>
      </c>
      <c r="C1676" s="115" t="s">
        <v>3222</v>
      </c>
      <c r="D1676" s="115" t="s">
        <v>2038</v>
      </c>
      <c r="E1676" s="115">
        <v>2.3300999999999998</v>
      </c>
      <c r="F1676" s="674">
        <v>293.83600000000001</v>
      </c>
      <c r="G1676" s="674">
        <v>295.84500000000003</v>
      </c>
      <c r="H1676" s="115">
        <f t="shared" si="52"/>
        <v>1.0068371472522089</v>
      </c>
      <c r="I1676" s="115">
        <f t="shared" si="53"/>
        <v>2.3460000000000001</v>
      </c>
    </row>
    <row r="1677" spans="1:9" hidden="1">
      <c r="A1677" s="115" t="s">
        <v>5454</v>
      </c>
      <c r="B1677" s="115" t="s">
        <v>5455</v>
      </c>
      <c r="C1677" s="115" t="s">
        <v>3225</v>
      </c>
      <c r="D1677" s="115" t="s">
        <v>2038</v>
      </c>
      <c r="E1677" s="115">
        <v>1.1516</v>
      </c>
      <c r="F1677" s="674">
        <v>293.83600000000001</v>
      </c>
      <c r="G1677" s="674">
        <v>295.84500000000003</v>
      </c>
      <c r="H1677" s="115">
        <f t="shared" si="52"/>
        <v>1.0068371472522089</v>
      </c>
      <c r="I1677" s="115">
        <f t="shared" si="53"/>
        <v>1.1595</v>
      </c>
    </row>
    <row r="1678" spans="1:9" hidden="1">
      <c r="A1678" s="115" t="s">
        <v>5456</v>
      </c>
      <c r="B1678" s="115" t="s">
        <v>5457</v>
      </c>
      <c r="C1678" s="115" t="s">
        <v>3228</v>
      </c>
      <c r="D1678" s="115" t="s">
        <v>2038</v>
      </c>
      <c r="E1678" s="115">
        <v>3.9102000000000001</v>
      </c>
      <c r="F1678" s="674">
        <v>293.83600000000001</v>
      </c>
      <c r="G1678" s="674">
        <v>295.84500000000003</v>
      </c>
      <c r="H1678" s="115">
        <f t="shared" si="52"/>
        <v>1.0068371472522089</v>
      </c>
      <c r="I1678" s="115">
        <f t="shared" si="53"/>
        <v>3.9369000000000001</v>
      </c>
    </row>
    <row r="1679" spans="1:9" hidden="1">
      <c r="A1679" s="115" t="s">
        <v>5458</v>
      </c>
      <c r="B1679" s="115" t="s">
        <v>5459</v>
      </c>
      <c r="C1679" s="115" t="s">
        <v>3231</v>
      </c>
      <c r="D1679" s="115" t="s">
        <v>2038</v>
      </c>
      <c r="E1679" s="115">
        <v>8.4632000000000005</v>
      </c>
      <c r="F1679" s="674">
        <v>293.83600000000001</v>
      </c>
      <c r="G1679" s="674">
        <v>295.84500000000003</v>
      </c>
      <c r="H1679" s="115">
        <f t="shared" si="52"/>
        <v>1.0068371472522089</v>
      </c>
      <c r="I1679" s="115">
        <f t="shared" si="53"/>
        <v>8.5211000000000006</v>
      </c>
    </row>
    <row r="1680" spans="1:9" hidden="1">
      <c r="A1680" s="115" t="s">
        <v>5460</v>
      </c>
      <c r="B1680" s="115" t="s">
        <v>5461</v>
      </c>
      <c r="C1680" s="115" t="s">
        <v>3234</v>
      </c>
      <c r="D1680" s="115" t="s">
        <v>2038</v>
      </c>
      <c r="E1680" s="115">
        <v>4.2316000000000003</v>
      </c>
      <c r="F1680" s="674">
        <v>293.83600000000001</v>
      </c>
      <c r="G1680" s="674">
        <v>295.84500000000003</v>
      </c>
      <c r="H1680" s="115">
        <f t="shared" si="52"/>
        <v>1.0068371472522089</v>
      </c>
      <c r="I1680" s="115">
        <f t="shared" si="53"/>
        <v>4.2605000000000004</v>
      </c>
    </row>
    <row r="1681" spans="1:9" hidden="1">
      <c r="A1681" s="115" t="s">
        <v>5462</v>
      </c>
      <c r="B1681" s="115" t="s">
        <v>5463</v>
      </c>
      <c r="C1681" s="115" t="s">
        <v>3237</v>
      </c>
      <c r="D1681" s="115" t="s">
        <v>2038</v>
      </c>
      <c r="E1681" s="115">
        <v>2.464</v>
      </c>
      <c r="F1681" s="674">
        <v>293.83600000000001</v>
      </c>
      <c r="G1681" s="674">
        <v>295.84500000000003</v>
      </c>
      <c r="H1681" s="115">
        <f t="shared" si="52"/>
        <v>1.0068371472522089</v>
      </c>
      <c r="I1681" s="115">
        <f t="shared" si="53"/>
        <v>2.4807999999999999</v>
      </c>
    </row>
    <row r="1682" spans="1:9" hidden="1">
      <c r="A1682" s="115" t="s">
        <v>5464</v>
      </c>
      <c r="B1682" s="115" t="s">
        <v>5465</v>
      </c>
      <c r="C1682" s="115" t="s">
        <v>3240</v>
      </c>
      <c r="D1682" s="115" t="s">
        <v>2038</v>
      </c>
      <c r="E1682" s="115">
        <v>1.2856000000000001</v>
      </c>
      <c r="F1682" s="674">
        <v>293.83600000000001</v>
      </c>
      <c r="G1682" s="674">
        <v>295.84500000000003</v>
      </c>
      <c r="H1682" s="115">
        <f t="shared" si="52"/>
        <v>1.0068371472522089</v>
      </c>
      <c r="I1682" s="115">
        <f t="shared" si="53"/>
        <v>1.2944</v>
      </c>
    </row>
    <row r="1683" spans="1:9" hidden="1">
      <c r="A1683" s="115" t="s">
        <v>5466</v>
      </c>
      <c r="B1683" s="115" t="s">
        <v>5467</v>
      </c>
      <c r="C1683" s="115" t="s">
        <v>3243</v>
      </c>
      <c r="D1683" s="115" t="s">
        <v>2038</v>
      </c>
      <c r="E1683" s="115">
        <v>1.3927</v>
      </c>
      <c r="F1683" s="674">
        <v>293.83600000000001</v>
      </c>
      <c r="G1683" s="674">
        <v>295.84500000000003</v>
      </c>
      <c r="H1683" s="115">
        <f t="shared" si="52"/>
        <v>1.0068371472522089</v>
      </c>
      <c r="I1683" s="115">
        <f t="shared" si="53"/>
        <v>1.4021999999999999</v>
      </c>
    </row>
    <row r="1684" spans="1:9" hidden="1">
      <c r="A1684" s="115" t="s">
        <v>5468</v>
      </c>
      <c r="B1684" s="115" t="s">
        <v>5469</v>
      </c>
      <c r="C1684" s="115" t="s">
        <v>3246</v>
      </c>
      <c r="D1684" s="115" t="s">
        <v>2038</v>
      </c>
      <c r="E1684" s="115">
        <v>0.69630000000000003</v>
      </c>
      <c r="F1684" s="674">
        <v>293.83600000000001</v>
      </c>
      <c r="G1684" s="674">
        <v>295.84500000000003</v>
      </c>
      <c r="H1684" s="115">
        <f t="shared" si="52"/>
        <v>1.0068371472522089</v>
      </c>
      <c r="I1684" s="115">
        <f t="shared" si="53"/>
        <v>0.70109999999999995</v>
      </c>
    </row>
    <row r="1685" spans="1:9" hidden="1">
      <c r="A1685" s="115" t="s">
        <v>5470</v>
      </c>
      <c r="B1685" s="115" t="s">
        <v>5471</v>
      </c>
      <c r="C1685" s="115" t="s">
        <v>3249</v>
      </c>
      <c r="D1685" s="115" t="s">
        <v>2038</v>
      </c>
      <c r="E1685" s="115">
        <v>2.3300999999999998</v>
      </c>
      <c r="F1685" s="674">
        <v>293.83600000000001</v>
      </c>
      <c r="G1685" s="674">
        <v>295.84500000000003</v>
      </c>
      <c r="H1685" s="115">
        <f t="shared" si="52"/>
        <v>1.0068371472522089</v>
      </c>
      <c r="I1685" s="115">
        <f t="shared" si="53"/>
        <v>2.3460000000000001</v>
      </c>
    </row>
    <row r="1686" spans="1:9" hidden="1">
      <c r="A1686" s="115" t="s">
        <v>5472</v>
      </c>
      <c r="B1686" s="115" t="s">
        <v>5473</v>
      </c>
      <c r="C1686" s="115" t="s">
        <v>3252</v>
      </c>
      <c r="D1686" s="115" t="s">
        <v>2038</v>
      </c>
      <c r="E1686" s="115">
        <v>2.089</v>
      </c>
      <c r="F1686" s="674">
        <v>293.83600000000001</v>
      </c>
      <c r="G1686" s="674">
        <v>295.84500000000003</v>
      </c>
      <c r="H1686" s="115">
        <f t="shared" si="52"/>
        <v>1.0068371472522089</v>
      </c>
      <c r="I1686" s="115">
        <f t="shared" si="53"/>
        <v>2.1032999999999999</v>
      </c>
    </row>
    <row r="1687" spans="1:9" hidden="1">
      <c r="A1687" s="115" t="s">
        <v>5474</v>
      </c>
      <c r="B1687" s="115" t="s">
        <v>5475</v>
      </c>
      <c r="C1687" s="115" t="s">
        <v>3255</v>
      </c>
      <c r="D1687" s="115" t="s">
        <v>2038</v>
      </c>
      <c r="E1687" s="115">
        <v>5.9188999999999998</v>
      </c>
      <c r="F1687" s="674">
        <v>293.83600000000001</v>
      </c>
      <c r="G1687" s="674">
        <v>295.84500000000003</v>
      </c>
      <c r="H1687" s="115">
        <f t="shared" si="52"/>
        <v>1.0068371472522089</v>
      </c>
      <c r="I1687" s="115">
        <f t="shared" si="53"/>
        <v>5.9593999999999996</v>
      </c>
    </row>
    <row r="1688" spans="1:9" hidden="1">
      <c r="A1688" s="115" t="s">
        <v>5476</v>
      </c>
      <c r="B1688" s="115" t="s">
        <v>5477</v>
      </c>
      <c r="C1688" s="115" t="s">
        <v>3258</v>
      </c>
      <c r="D1688" s="115" t="s">
        <v>2038</v>
      </c>
      <c r="E1688" s="115">
        <v>5.3296999999999999</v>
      </c>
      <c r="F1688" s="674">
        <v>293.83600000000001</v>
      </c>
      <c r="G1688" s="674">
        <v>295.84500000000003</v>
      </c>
      <c r="H1688" s="115">
        <f t="shared" si="52"/>
        <v>1.0068371472522089</v>
      </c>
      <c r="I1688" s="115">
        <f t="shared" si="53"/>
        <v>5.3661000000000003</v>
      </c>
    </row>
    <row r="1689" spans="1:9" hidden="1">
      <c r="A1689" s="115" t="s">
        <v>5478</v>
      </c>
      <c r="B1689" s="115" t="s">
        <v>5479</v>
      </c>
      <c r="C1689" s="115" t="s">
        <v>3261</v>
      </c>
      <c r="D1689" s="115" t="s">
        <v>2038</v>
      </c>
      <c r="E1689" s="115">
        <v>5.9188999999999998</v>
      </c>
      <c r="F1689" s="674">
        <v>293.83600000000001</v>
      </c>
      <c r="G1689" s="674">
        <v>295.84500000000003</v>
      </c>
      <c r="H1689" s="115">
        <f t="shared" si="52"/>
        <v>1.0068371472522089</v>
      </c>
      <c r="I1689" s="115">
        <f t="shared" si="53"/>
        <v>5.9593999999999996</v>
      </c>
    </row>
    <row r="1690" spans="1:9" hidden="1">
      <c r="A1690" s="115" t="s">
        <v>5480</v>
      </c>
      <c r="B1690" s="115" t="s">
        <v>5481</v>
      </c>
      <c r="C1690" s="115" t="s">
        <v>3264</v>
      </c>
      <c r="D1690" s="115" t="s">
        <v>2038</v>
      </c>
      <c r="E1690" s="115">
        <v>2.464</v>
      </c>
      <c r="F1690" s="674">
        <v>293.83600000000001</v>
      </c>
      <c r="G1690" s="674">
        <v>295.84500000000003</v>
      </c>
      <c r="H1690" s="115">
        <f t="shared" si="52"/>
        <v>1.0068371472522089</v>
      </c>
      <c r="I1690" s="115">
        <f t="shared" si="53"/>
        <v>2.4807999999999999</v>
      </c>
    </row>
    <row r="1691" spans="1:9" hidden="1">
      <c r="A1691" s="115" t="s">
        <v>5482</v>
      </c>
      <c r="B1691" s="115" t="s">
        <v>5483</v>
      </c>
      <c r="C1691" s="115" t="s">
        <v>3267</v>
      </c>
      <c r="D1691" s="115" t="s">
        <v>2038</v>
      </c>
      <c r="E1691" s="115">
        <v>2.2229000000000001</v>
      </c>
      <c r="F1691" s="674">
        <v>293.83600000000001</v>
      </c>
      <c r="G1691" s="674">
        <v>295.84500000000003</v>
      </c>
      <c r="H1691" s="115">
        <f t="shared" si="52"/>
        <v>1.0068371472522089</v>
      </c>
      <c r="I1691" s="115">
        <f t="shared" si="53"/>
        <v>2.2381000000000002</v>
      </c>
    </row>
    <row r="1692" spans="1:9" hidden="1">
      <c r="A1692" s="115" t="s">
        <v>5484</v>
      </c>
      <c r="B1692" s="115" t="s">
        <v>5485</v>
      </c>
      <c r="C1692" s="115" t="s">
        <v>3270</v>
      </c>
      <c r="D1692" s="115" t="s">
        <v>2038</v>
      </c>
      <c r="E1692" s="115">
        <v>1.3927</v>
      </c>
      <c r="F1692" s="674">
        <v>293.83600000000001</v>
      </c>
      <c r="G1692" s="674">
        <v>295.84500000000003</v>
      </c>
      <c r="H1692" s="115">
        <f t="shared" si="52"/>
        <v>1.0068371472522089</v>
      </c>
      <c r="I1692" s="115">
        <f t="shared" si="53"/>
        <v>1.4021999999999999</v>
      </c>
    </row>
    <row r="1693" spans="1:9" hidden="1">
      <c r="A1693" s="115" t="s">
        <v>5486</v>
      </c>
      <c r="B1693" s="115" t="s">
        <v>5487</v>
      </c>
      <c r="C1693" s="115" t="s">
        <v>3273</v>
      </c>
      <c r="D1693" s="115" t="s">
        <v>2038</v>
      </c>
      <c r="E1693" s="115">
        <v>0.69630000000000003</v>
      </c>
      <c r="F1693" s="674">
        <v>293.83600000000001</v>
      </c>
      <c r="G1693" s="674">
        <v>295.84500000000003</v>
      </c>
      <c r="H1693" s="115">
        <f t="shared" si="52"/>
        <v>1.0068371472522089</v>
      </c>
      <c r="I1693" s="115">
        <f t="shared" si="53"/>
        <v>0.70109999999999995</v>
      </c>
    </row>
    <row r="1694" spans="1:9" hidden="1">
      <c r="A1694" s="115" t="s">
        <v>5488</v>
      </c>
      <c r="B1694" s="115" t="s">
        <v>5489</v>
      </c>
      <c r="C1694" s="115" t="s">
        <v>3276</v>
      </c>
      <c r="D1694" s="115" t="s">
        <v>2038</v>
      </c>
      <c r="E1694" s="115">
        <v>2.3300999999999998</v>
      </c>
      <c r="F1694" s="674">
        <v>293.83600000000001</v>
      </c>
      <c r="G1694" s="674">
        <v>295.84500000000003</v>
      </c>
      <c r="H1694" s="115">
        <f t="shared" si="52"/>
        <v>1.0068371472522089</v>
      </c>
      <c r="I1694" s="115">
        <f t="shared" si="53"/>
        <v>2.3460000000000001</v>
      </c>
    </row>
    <row r="1695" spans="1:9" hidden="1">
      <c r="A1695" s="115" t="s">
        <v>5490</v>
      </c>
      <c r="B1695" s="115" t="s">
        <v>5491</v>
      </c>
      <c r="C1695" s="115" t="s">
        <v>3279</v>
      </c>
      <c r="D1695" s="115" t="s">
        <v>2038</v>
      </c>
      <c r="E1695" s="115">
        <v>2.089</v>
      </c>
      <c r="F1695" s="674">
        <v>293.83600000000001</v>
      </c>
      <c r="G1695" s="674">
        <v>295.84500000000003</v>
      </c>
      <c r="H1695" s="115">
        <f t="shared" si="52"/>
        <v>1.0068371472522089</v>
      </c>
      <c r="I1695" s="115">
        <f t="shared" si="53"/>
        <v>2.1032999999999999</v>
      </c>
    </row>
    <row r="1696" spans="1:9" hidden="1">
      <c r="A1696" s="115" t="s">
        <v>5492</v>
      </c>
      <c r="B1696" s="115" t="s">
        <v>5493</v>
      </c>
      <c r="C1696" s="115" t="s">
        <v>3282</v>
      </c>
      <c r="D1696" s="115" t="s">
        <v>2038</v>
      </c>
      <c r="E1696" s="115">
        <v>5.9188999999999998</v>
      </c>
      <c r="F1696" s="674">
        <v>293.83600000000001</v>
      </c>
      <c r="G1696" s="674">
        <v>295.84500000000003</v>
      </c>
      <c r="H1696" s="115">
        <f t="shared" si="52"/>
        <v>1.0068371472522089</v>
      </c>
      <c r="I1696" s="115">
        <f t="shared" si="53"/>
        <v>5.9593999999999996</v>
      </c>
    </row>
    <row r="1697" spans="1:9" hidden="1">
      <c r="A1697" s="115" t="s">
        <v>5494</v>
      </c>
      <c r="B1697" s="115" t="s">
        <v>5495</v>
      </c>
      <c r="C1697" s="115" t="s">
        <v>3285</v>
      </c>
      <c r="D1697" s="115" t="s">
        <v>2038</v>
      </c>
      <c r="E1697" s="115">
        <v>5.3296999999999999</v>
      </c>
      <c r="F1697" s="674">
        <v>293.83600000000001</v>
      </c>
      <c r="G1697" s="674">
        <v>295.84500000000003</v>
      </c>
      <c r="H1697" s="115">
        <f t="shared" si="52"/>
        <v>1.0068371472522089</v>
      </c>
      <c r="I1697" s="115">
        <f t="shared" si="53"/>
        <v>5.3661000000000003</v>
      </c>
    </row>
    <row r="1698" spans="1:9" hidden="1">
      <c r="A1698" s="115" t="s">
        <v>5496</v>
      </c>
      <c r="B1698" s="115" t="s">
        <v>5497</v>
      </c>
      <c r="C1698" s="115" t="s">
        <v>3288</v>
      </c>
      <c r="D1698" s="115" t="s">
        <v>2038</v>
      </c>
      <c r="E1698" s="115">
        <v>5.9188999999999998</v>
      </c>
      <c r="F1698" s="674">
        <v>293.83600000000001</v>
      </c>
      <c r="G1698" s="674">
        <v>295.84500000000003</v>
      </c>
      <c r="H1698" s="115">
        <f t="shared" si="52"/>
        <v>1.0068371472522089</v>
      </c>
      <c r="I1698" s="115">
        <f t="shared" si="53"/>
        <v>5.9593999999999996</v>
      </c>
    </row>
    <row r="1699" spans="1:9" hidden="1">
      <c r="A1699" s="115" t="s">
        <v>5498</v>
      </c>
      <c r="B1699" s="115" t="s">
        <v>5499</v>
      </c>
      <c r="C1699" s="115" t="s">
        <v>3291</v>
      </c>
      <c r="D1699" s="115" t="s">
        <v>2038</v>
      </c>
      <c r="E1699" s="115">
        <v>2.464</v>
      </c>
      <c r="F1699" s="674">
        <v>293.83600000000001</v>
      </c>
      <c r="G1699" s="674">
        <v>295.84500000000003</v>
      </c>
      <c r="H1699" s="115">
        <f t="shared" si="52"/>
        <v>1.0068371472522089</v>
      </c>
      <c r="I1699" s="115">
        <f t="shared" si="53"/>
        <v>2.4807999999999999</v>
      </c>
    </row>
    <row r="1700" spans="1:9" hidden="1">
      <c r="A1700" s="115" t="s">
        <v>5500</v>
      </c>
      <c r="B1700" s="115" t="s">
        <v>5501</v>
      </c>
      <c r="C1700" s="115" t="s">
        <v>3294</v>
      </c>
      <c r="D1700" s="115" t="s">
        <v>2038</v>
      </c>
      <c r="E1700" s="115">
        <v>2.2229000000000001</v>
      </c>
      <c r="F1700" s="674">
        <v>293.83600000000001</v>
      </c>
      <c r="G1700" s="674">
        <v>295.84500000000003</v>
      </c>
      <c r="H1700" s="115">
        <f t="shared" si="52"/>
        <v>1.0068371472522089</v>
      </c>
      <c r="I1700" s="115">
        <f t="shared" si="53"/>
        <v>2.2381000000000002</v>
      </c>
    </row>
    <row r="1701" spans="1:9" hidden="1">
      <c r="A1701" s="115" t="s">
        <v>5502</v>
      </c>
      <c r="B1701" s="115" t="s">
        <v>5503</v>
      </c>
      <c r="C1701" s="115" t="s">
        <v>3297</v>
      </c>
      <c r="D1701" s="115" t="s">
        <v>2038</v>
      </c>
      <c r="E1701" s="115">
        <v>1.3927</v>
      </c>
      <c r="F1701" s="674">
        <v>293.83600000000001</v>
      </c>
      <c r="G1701" s="674">
        <v>295.84500000000003</v>
      </c>
      <c r="H1701" s="115">
        <f t="shared" si="52"/>
        <v>1.0068371472522089</v>
      </c>
      <c r="I1701" s="115">
        <f t="shared" si="53"/>
        <v>1.4021999999999999</v>
      </c>
    </row>
    <row r="1702" spans="1:9" hidden="1">
      <c r="A1702" s="115" t="s">
        <v>5504</v>
      </c>
      <c r="B1702" s="115" t="s">
        <v>5505</v>
      </c>
      <c r="C1702" s="115" t="s">
        <v>3300</v>
      </c>
      <c r="D1702" s="115" t="s">
        <v>2038</v>
      </c>
      <c r="E1702" s="115">
        <v>0.69630000000000003</v>
      </c>
      <c r="F1702" s="674">
        <v>293.83600000000001</v>
      </c>
      <c r="G1702" s="674">
        <v>295.84500000000003</v>
      </c>
      <c r="H1702" s="115">
        <f t="shared" si="52"/>
        <v>1.0068371472522089</v>
      </c>
      <c r="I1702" s="115">
        <f t="shared" si="53"/>
        <v>0.70109999999999995</v>
      </c>
    </row>
    <row r="1703" spans="1:9" hidden="1">
      <c r="A1703" s="115" t="s">
        <v>5506</v>
      </c>
      <c r="B1703" s="115" t="s">
        <v>5507</v>
      </c>
      <c r="C1703" s="115" t="s">
        <v>3303</v>
      </c>
      <c r="D1703" s="115" t="s">
        <v>2038</v>
      </c>
      <c r="E1703" s="115">
        <v>4.2316000000000003</v>
      </c>
      <c r="F1703" s="674">
        <v>293.83600000000001</v>
      </c>
      <c r="G1703" s="674">
        <v>295.84500000000003</v>
      </c>
      <c r="H1703" s="115">
        <f t="shared" si="52"/>
        <v>1.0068371472522089</v>
      </c>
      <c r="I1703" s="115">
        <f t="shared" si="53"/>
        <v>4.2605000000000004</v>
      </c>
    </row>
    <row r="1704" spans="1:9" hidden="1">
      <c r="A1704" s="115" t="s">
        <v>5508</v>
      </c>
      <c r="B1704" s="115" t="s">
        <v>5509</v>
      </c>
      <c r="C1704" s="115" t="s">
        <v>3306</v>
      </c>
      <c r="D1704" s="115" t="s">
        <v>2038</v>
      </c>
      <c r="E1704" s="115">
        <v>3.9102000000000001</v>
      </c>
      <c r="F1704" s="674">
        <v>293.83600000000001</v>
      </c>
      <c r="G1704" s="674">
        <v>295.84500000000003</v>
      </c>
      <c r="H1704" s="115">
        <f t="shared" si="52"/>
        <v>1.0068371472522089</v>
      </c>
      <c r="I1704" s="115">
        <f t="shared" si="53"/>
        <v>3.9369000000000001</v>
      </c>
    </row>
    <row r="1705" spans="1:9" hidden="1">
      <c r="A1705" s="115" t="s">
        <v>5510</v>
      </c>
      <c r="B1705" s="115" t="s">
        <v>5511</v>
      </c>
      <c r="C1705" s="115" t="s">
        <v>3309</v>
      </c>
      <c r="D1705" s="115" t="s">
        <v>2038</v>
      </c>
      <c r="E1705" s="115">
        <v>2.3300999999999998</v>
      </c>
      <c r="F1705" s="674">
        <v>293.83600000000001</v>
      </c>
      <c r="G1705" s="674">
        <v>295.84500000000003</v>
      </c>
      <c r="H1705" s="115">
        <f t="shared" si="52"/>
        <v>1.0068371472522089</v>
      </c>
      <c r="I1705" s="115">
        <f t="shared" si="53"/>
        <v>2.3460000000000001</v>
      </c>
    </row>
    <row r="1706" spans="1:9" hidden="1">
      <c r="A1706" s="115" t="s">
        <v>5512</v>
      </c>
      <c r="B1706" s="115" t="s">
        <v>5513</v>
      </c>
      <c r="C1706" s="115" t="s">
        <v>3312</v>
      </c>
      <c r="D1706" s="115" t="s">
        <v>2038</v>
      </c>
      <c r="E1706" s="115">
        <v>3.9102000000000001</v>
      </c>
      <c r="F1706" s="674">
        <v>293.83600000000001</v>
      </c>
      <c r="G1706" s="674">
        <v>295.84500000000003</v>
      </c>
      <c r="H1706" s="115">
        <f t="shared" si="52"/>
        <v>1.0068371472522089</v>
      </c>
      <c r="I1706" s="115">
        <f t="shared" si="53"/>
        <v>3.9369000000000001</v>
      </c>
    </row>
    <row r="1707" spans="1:9" hidden="1">
      <c r="A1707" s="115" t="s">
        <v>5514</v>
      </c>
      <c r="B1707" s="115" t="s">
        <v>5515</v>
      </c>
      <c r="C1707" s="115" t="s">
        <v>3315</v>
      </c>
      <c r="D1707" s="115" t="s">
        <v>2038</v>
      </c>
      <c r="E1707" s="115">
        <v>12.694900000000001</v>
      </c>
      <c r="F1707" s="674">
        <v>293.83600000000001</v>
      </c>
      <c r="G1707" s="674">
        <v>295.84500000000003</v>
      </c>
      <c r="H1707" s="115">
        <f t="shared" si="52"/>
        <v>1.0068371472522089</v>
      </c>
      <c r="I1707" s="115">
        <f t="shared" si="53"/>
        <v>12.781700000000001</v>
      </c>
    </row>
    <row r="1708" spans="1:9" hidden="1">
      <c r="A1708" s="115" t="s">
        <v>5516</v>
      </c>
      <c r="B1708" s="115" t="s">
        <v>5517</v>
      </c>
      <c r="C1708" s="115" t="s">
        <v>3318</v>
      </c>
      <c r="D1708" s="115" t="s">
        <v>2038</v>
      </c>
      <c r="E1708" s="115">
        <v>10.579000000000001</v>
      </c>
      <c r="F1708" s="674">
        <v>293.83600000000001</v>
      </c>
      <c r="G1708" s="674">
        <v>295.84500000000003</v>
      </c>
      <c r="H1708" s="115">
        <f t="shared" si="52"/>
        <v>1.0068371472522089</v>
      </c>
      <c r="I1708" s="115">
        <f t="shared" si="53"/>
        <v>10.651300000000001</v>
      </c>
    </row>
    <row r="1709" spans="1:9" hidden="1">
      <c r="A1709" s="115" t="s">
        <v>5518</v>
      </c>
      <c r="B1709" s="115" t="s">
        <v>5519</v>
      </c>
      <c r="C1709" s="115" t="s">
        <v>3321</v>
      </c>
      <c r="D1709" s="115" t="s">
        <v>2038</v>
      </c>
      <c r="E1709" s="115">
        <v>0.69630000000000003</v>
      </c>
      <c r="F1709" s="674">
        <v>293.83600000000001</v>
      </c>
      <c r="G1709" s="674">
        <v>295.84500000000003</v>
      </c>
      <c r="H1709" s="115">
        <f t="shared" si="52"/>
        <v>1.0068371472522089</v>
      </c>
      <c r="I1709" s="115">
        <f t="shared" si="53"/>
        <v>0.70109999999999995</v>
      </c>
    </row>
    <row r="1710" spans="1:9" hidden="1">
      <c r="A1710" s="115" t="s">
        <v>5520</v>
      </c>
      <c r="B1710" s="115" t="s">
        <v>5521</v>
      </c>
      <c r="C1710" s="115" t="s">
        <v>3324</v>
      </c>
      <c r="D1710" s="115" t="s">
        <v>2038</v>
      </c>
      <c r="E1710" s="115">
        <v>0.45529999999999998</v>
      </c>
      <c r="F1710" s="674">
        <v>293.83600000000001</v>
      </c>
      <c r="G1710" s="674">
        <v>295.84500000000003</v>
      </c>
      <c r="H1710" s="115">
        <f t="shared" si="52"/>
        <v>1.0068371472522089</v>
      </c>
      <c r="I1710" s="115">
        <f t="shared" si="53"/>
        <v>0.45839999999999997</v>
      </c>
    </row>
    <row r="1711" spans="1:9" hidden="1">
      <c r="A1711" s="115" t="s">
        <v>5522</v>
      </c>
      <c r="B1711" s="115" t="s">
        <v>5523</v>
      </c>
      <c r="C1711" s="115" t="s">
        <v>3327</v>
      </c>
      <c r="D1711" s="115" t="s">
        <v>2038</v>
      </c>
      <c r="E1711" s="115">
        <v>3.8567</v>
      </c>
      <c r="F1711" s="674">
        <v>293.83600000000001</v>
      </c>
      <c r="G1711" s="674">
        <v>295.84500000000003</v>
      </c>
      <c r="H1711" s="115">
        <f t="shared" si="52"/>
        <v>1.0068371472522089</v>
      </c>
      <c r="I1711" s="115">
        <f t="shared" si="53"/>
        <v>3.8831000000000002</v>
      </c>
    </row>
    <row r="1712" spans="1:9" hidden="1">
      <c r="A1712" s="115" t="s">
        <v>5524</v>
      </c>
      <c r="B1712" s="115" t="s">
        <v>5525</v>
      </c>
      <c r="C1712" s="115" t="s">
        <v>3330</v>
      </c>
      <c r="D1712" s="115" t="s">
        <v>2038</v>
      </c>
      <c r="E1712" s="115">
        <v>2.7854000000000001</v>
      </c>
      <c r="F1712" s="674">
        <v>293.83600000000001</v>
      </c>
      <c r="G1712" s="674">
        <v>295.84500000000003</v>
      </c>
      <c r="H1712" s="115">
        <f t="shared" si="52"/>
        <v>1.0068371472522089</v>
      </c>
      <c r="I1712" s="115">
        <f t="shared" si="53"/>
        <v>2.8043999999999998</v>
      </c>
    </row>
    <row r="1713" spans="1:9" hidden="1">
      <c r="A1713" s="115" t="s">
        <v>5526</v>
      </c>
      <c r="B1713" s="115" t="s">
        <v>5527</v>
      </c>
      <c r="C1713" s="115" t="s">
        <v>3333</v>
      </c>
      <c r="D1713" s="115" t="s">
        <v>2038</v>
      </c>
      <c r="E1713" s="115">
        <v>1.3927</v>
      </c>
      <c r="F1713" s="674">
        <v>293.83600000000001</v>
      </c>
      <c r="G1713" s="674">
        <v>295.84500000000003</v>
      </c>
      <c r="H1713" s="115">
        <f t="shared" si="52"/>
        <v>1.0068371472522089</v>
      </c>
      <c r="I1713" s="115">
        <f t="shared" si="53"/>
        <v>1.4021999999999999</v>
      </c>
    </row>
    <row r="1714" spans="1:9" hidden="1">
      <c r="A1714" s="115" t="s">
        <v>5528</v>
      </c>
      <c r="B1714" s="115" t="s">
        <v>5529</v>
      </c>
      <c r="C1714" s="115" t="s">
        <v>3336</v>
      </c>
      <c r="D1714" s="115" t="s">
        <v>2038</v>
      </c>
      <c r="E1714" s="115">
        <v>4.2316000000000003</v>
      </c>
      <c r="F1714" s="674">
        <v>293.83600000000001</v>
      </c>
      <c r="G1714" s="674">
        <v>295.84500000000003</v>
      </c>
      <c r="H1714" s="115">
        <f t="shared" si="52"/>
        <v>1.0068371472522089</v>
      </c>
      <c r="I1714" s="115">
        <f t="shared" si="53"/>
        <v>4.2605000000000004</v>
      </c>
    </row>
    <row r="1715" spans="1:9" hidden="1">
      <c r="A1715" s="115" t="s">
        <v>5530</v>
      </c>
      <c r="B1715" s="115" t="s">
        <v>5531</v>
      </c>
      <c r="C1715" s="115" t="s">
        <v>3339</v>
      </c>
      <c r="D1715" s="115" t="s">
        <v>2038</v>
      </c>
      <c r="E1715" s="115">
        <v>3.9102000000000001</v>
      </c>
      <c r="F1715" s="674">
        <v>293.83600000000001</v>
      </c>
      <c r="G1715" s="674">
        <v>295.84500000000003</v>
      </c>
      <c r="H1715" s="115">
        <f t="shared" si="52"/>
        <v>1.0068371472522089</v>
      </c>
      <c r="I1715" s="115">
        <f t="shared" si="53"/>
        <v>3.9369000000000001</v>
      </c>
    </row>
    <row r="1716" spans="1:9" hidden="1">
      <c r="A1716" s="115" t="s">
        <v>5532</v>
      </c>
      <c r="B1716" s="115" t="s">
        <v>5533</v>
      </c>
      <c r="C1716" s="115" t="s">
        <v>3342</v>
      </c>
      <c r="D1716" s="115" t="s">
        <v>2038</v>
      </c>
      <c r="E1716" s="115">
        <v>2.3300999999999998</v>
      </c>
      <c r="F1716" s="674">
        <v>293.83600000000001</v>
      </c>
      <c r="G1716" s="674">
        <v>295.84500000000003</v>
      </c>
      <c r="H1716" s="115">
        <f t="shared" si="52"/>
        <v>1.0068371472522089</v>
      </c>
      <c r="I1716" s="115">
        <f t="shared" si="53"/>
        <v>2.3460000000000001</v>
      </c>
    </row>
    <row r="1717" spans="1:9" hidden="1">
      <c r="A1717" s="115" t="s">
        <v>5534</v>
      </c>
      <c r="B1717" s="115" t="s">
        <v>5535</v>
      </c>
      <c r="C1717" s="115" t="s">
        <v>3345</v>
      </c>
      <c r="D1717" s="115" t="s">
        <v>2038</v>
      </c>
      <c r="E1717" s="115">
        <v>3.9102000000000001</v>
      </c>
      <c r="F1717" s="674">
        <v>293.83600000000001</v>
      </c>
      <c r="G1717" s="674">
        <v>295.84500000000003</v>
      </c>
      <c r="H1717" s="115">
        <f t="shared" si="52"/>
        <v>1.0068371472522089</v>
      </c>
      <c r="I1717" s="115">
        <f t="shared" si="53"/>
        <v>3.9369000000000001</v>
      </c>
    </row>
    <row r="1718" spans="1:9" hidden="1">
      <c r="A1718" s="115" t="s">
        <v>5536</v>
      </c>
      <c r="B1718" s="115" t="s">
        <v>5537</v>
      </c>
      <c r="C1718" s="115" t="s">
        <v>3348</v>
      </c>
      <c r="D1718" s="115" t="s">
        <v>2038</v>
      </c>
      <c r="E1718" s="115">
        <v>12.694900000000001</v>
      </c>
      <c r="F1718" s="674">
        <v>293.83600000000001</v>
      </c>
      <c r="G1718" s="674">
        <v>295.84500000000003</v>
      </c>
      <c r="H1718" s="115">
        <f t="shared" si="52"/>
        <v>1.0068371472522089</v>
      </c>
      <c r="I1718" s="115">
        <f t="shared" si="53"/>
        <v>12.781700000000001</v>
      </c>
    </row>
    <row r="1719" spans="1:9" hidden="1">
      <c r="A1719" s="115" t="s">
        <v>5538</v>
      </c>
      <c r="B1719" s="115" t="s">
        <v>5539</v>
      </c>
      <c r="C1719" s="115" t="s">
        <v>3351</v>
      </c>
      <c r="D1719" s="115" t="s">
        <v>2038</v>
      </c>
      <c r="E1719" s="115">
        <v>10.579000000000001</v>
      </c>
      <c r="F1719" s="674">
        <v>293.83600000000001</v>
      </c>
      <c r="G1719" s="674">
        <v>295.84500000000003</v>
      </c>
      <c r="H1719" s="115">
        <f t="shared" si="52"/>
        <v>1.0068371472522089</v>
      </c>
      <c r="I1719" s="115">
        <f t="shared" si="53"/>
        <v>10.651300000000001</v>
      </c>
    </row>
    <row r="1720" spans="1:9" hidden="1">
      <c r="A1720" s="115" t="s">
        <v>5540</v>
      </c>
      <c r="B1720" s="115" t="s">
        <v>5541</v>
      </c>
      <c r="C1720" s="115" t="s">
        <v>3354</v>
      </c>
      <c r="D1720" s="115" t="s">
        <v>2038</v>
      </c>
      <c r="E1720" s="115">
        <v>0.69630000000000003</v>
      </c>
      <c r="F1720" s="674">
        <v>293.83600000000001</v>
      </c>
      <c r="G1720" s="674">
        <v>295.84500000000003</v>
      </c>
      <c r="H1720" s="115">
        <f t="shared" si="52"/>
        <v>1.0068371472522089</v>
      </c>
      <c r="I1720" s="115">
        <f t="shared" si="53"/>
        <v>0.70109999999999995</v>
      </c>
    </row>
    <row r="1721" spans="1:9" hidden="1">
      <c r="A1721" s="115" t="s">
        <v>5542</v>
      </c>
      <c r="B1721" s="115" t="s">
        <v>5543</v>
      </c>
      <c r="C1721" s="115" t="s">
        <v>3357</v>
      </c>
      <c r="D1721" s="115" t="s">
        <v>2038</v>
      </c>
      <c r="E1721" s="115">
        <v>0.45529999999999998</v>
      </c>
      <c r="F1721" s="674">
        <v>293.83600000000001</v>
      </c>
      <c r="G1721" s="674">
        <v>295.84500000000003</v>
      </c>
      <c r="H1721" s="115">
        <f t="shared" si="52"/>
        <v>1.0068371472522089</v>
      </c>
      <c r="I1721" s="115">
        <f t="shared" si="53"/>
        <v>0.45839999999999997</v>
      </c>
    </row>
    <row r="1722" spans="1:9" hidden="1">
      <c r="A1722" s="115" t="s">
        <v>5544</v>
      </c>
      <c r="B1722" s="115" t="s">
        <v>5545</v>
      </c>
      <c r="C1722" s="115" t="s">
        <v>3360</v>
      </c>
      <c r="D1722" s="115" t="s">
        <v>2038</v>
      </c>
      <c r="E1722" s="115">
        <v>3.8567</v>
      </c>
      <c r="F1722" s="674">
        <v>293.83600000000001</v>
      </c>
      <c r="G1722" s="674">
        <v>295.84500000000003</v>
      </c>
      <c r="H1722" s="115">
        <f t="shared" si="52"/>
        <v>1.0068371472522089</v>
      </c>
      <c r="I1722" s="115">
        <f t="shared" si="53"/>
        <v>3.8831000000000002</v>
      </c>
    </row>
    <row r="1723" spans="1:9" hidden="1">
      <c r="A1723" s="115" t="s">
        <v>5546</v>
      </c>
      <c r="B1723" s="115" t="s">
        <v>5547</v>
      </c>
      <c r="C1723" s="115" t="s">
        <v>3363</v>
      </c>
      <c r="D1723" s="115" t="s">
        <v>2038</v>
      </c>
      <c r="E1723" s="115">
        <v>2.7854000000000001</v>
      </c>
      <c r="F1723" s="674">
        <v>293.83600000000001</v>
      </c>
      <c r="G1723" s="674">
        <v>295.84500000000003</v>
      </c>
      <c r="H1723" s="115">
        <f t="shared" si="52"/>
        <v>1.0068371472522089</v>
      </c>
      <c r="I1723" s="115">
        <f t="shared" si="53"/>
        <v>2.8043999999999998</v>
      </c>
    </row>
    <row r="1724" spans="1:9" hidden="1">
      <c r="A1724" s="115" t="s">
        <v>5548</v>
      </c>
      <c r="B1724" s="115" t="s">
        <v>5549</v>
      </c>
      <c r="C1724" s="115" t="s">
        <v>3366</v>
      </c>
      <c r="D1724" s="115" t="s">
        <v>2038</v>
      </c>
      <c r="E1724" s="115">
        <v>1.3927</v>
      </c>
      <c r="F1724" s="674">
        <v>293.83600000000001</v>
      </c>
      <c r="G1724" s="674">
        <v>295.84500000000003</v>
      </c>
      <c r="H1724" s="115">
        <f t="shared" si="52"/>
        <v>1.0068371472522089</v>
      </c>
      <c r="I1724" s="115">
        <f t="shared" si="53"/>
        <v>1.4021999999999999</v>
      </c>
    </row>
    <row r="1725" spans="1:9" hidden="1">
      <c r="A1725" s="115" t="s">
        <v>5550</v>
      </c>
      <c r="B1725" s="115" t="s">
        <v>5551</v>
      </c>
      <c r="C1725" s="115" t="s">
        <v>3369</v>
      </c>
      <c r="D1725" s="115" t="s">
        <v>2038</v>
      </c>
      <c r="E1725" s="115">
        <v>7.0972999999999997</v>
      </c>
      <c r="F1725" s="674">
        <v>293.83600000000001</v>
      </c>
      <c r="G1725" s="674">
        <v>295.84500000000003</v>
      </c>
      <c r="H1725" s="115">
        <f t="shared" si="52"/>
        <v>1.0068371472522089</v>
      </c>
      <c r="I1725" s="115">
        <f t="shared" si="53"/>
        <v>7.1458000000000004</v>
      </c>
    </row>
    <row r="1726" spans="1:9" hidden="1">
      <c r="A1726" s="115" t="s">
        <v>5552</v>
      </c>
      <c r="B1726" s="115" t="s">
        <v>5553</v>
      </c>
      <c r="C1726" s="115" t="s">
        <v>3372</v>
      </c>
      <c r="D1726" s="115" t="s">
        <v>2038</v>
      </c>
      <c r="E1726" s="115">
        <v>4.2316000000000003</v>
      </c>
      <c r="F1726" s="674">
        <v>293.83600000000001</v>
      </c>
      <c r="G1726" s="674">
        <v>295.84500000000003</v>
      </c>
      <c r="H1726" s="115">
        <f t="shared" si="52"/>
        <v>1.0068371472522089</v>
      </c>
      <c r="I1726" s="115">
        <f t="shared" si="53"/>
        <v>4.2605000000000004</v>
      </c>
    </row>
    <row r="1727" spans="1:9" hidden="1">
      <c r="A1727" s="115" t="s">
        <v>5554</v>
      </c>
      <c r="B1727" s="115" t="s">
        <v>5555</v>
      </c>
      <c r="C1727" s="115" t="s">
        <v>3375</v>
      </c>
      <c r="D1727" s="115" t="s">
        <v>2038</v>
      </c>
      <c r="E1727" s="115">
        <v>3.9102000000000001</v>
      </c>
      <c r="F1727" s="674">
        <v>293.83600000000001</v>
      </c>
      <c r="G1727" s="674">
        <v>295.84500000000003</v>
      </c>
      <c r="H1727" s="115">
        <f t="shared" si="52"/>
        <v>1.0068371472522089</v>
      </c>
      <c r="I1727" s="115">
        <f t="shared" si="53"/>
        <v>3.9369000000000001</v>
      </c>
    </row>
    <row r="1728" spans="1:9" hidden="1">
      <c r="A1728" s="115" t="s">
        <v>5556</v>
      </c>
      <c r="B1728" s="115" t="s">
        <v>5557</v>
      </c>
      <c r="C1728" s="115" t="s">
        <v>3378</v>
      </c>
      <c r="D1728" s="115" t="s">
        <v>2038</v>
      </c>
      <c r="E1728" s="115">
        <v>7.0972999999999997</v>
      </c>
      <c r="F1728" s="674">
        <v>293.83600000000001</v>
      </c>
      <c r="G1728" s="674">
        <v>295.84500000000003</v>
      </c>
      <c r="H1728" s="115">
        <f t="shared" si="52"/>
        <v>1.0068371472522089</v>
      </c>
      <c r="I1728" s="115">
        <f t="shared" si="53"/>
        <v>7.1458000000000004</v>
      </c>
    </row>
    <row r="1729" spans="1:9" hidden="1">
      <c r="A1729" s="115" t="s">
        <v>5558</v>
      </c>
      <c r="B1729" s="115" t="s">
        <v>5559</v>
      </c>
      <c r="C1729" s="115" t="s">
        <v>3381</v>
      </c>
      <c r="D1729" s="115" t="s">
        <v>2038</v>
      </c>
      <c r="E1729" s="115">
        <v>12.694900000000001</v>
      </c>
      <c r="F1729" s="674">
        <v>293.83600000000001</v>
      </c>
      <c r="G1729" s="674">
        <v>295.84500000000003</v>
      </c>
      <c r="H1729" s="115">
        <f t="shared" si="52"/>
        <v>1.0068371472522089</v>
      </c>
      <c r="I1729" s="115">
        <f t="shared" si="53"/>
        <v>12.781700000000001</v>
      </c>
    </row>
    <row r="1730" spans="1:9" hidden="1">
      <c r="A1730" s="115" t="s">
        <v>5560</v>
      </c>
      <c r="B1730" s="115" t="s">
        <v>5561</v>
      </c>
      <c r="C1730" s="115" t="s">
        <v>3384</v>
      </c>
      <c r="D1730" s="115" t="s">
        <v>2038</v>
      </c>
      <c r="E1730" s="115">
        <v>10.579000000000001</v>
      </c>
      <c r="F1730" s="674">
        <v>293.83600000000001</v>
      </c>
      <c r="G1730" s="674">
        <v>295.84500000000003</v>
      </c>
      <c r="H1730" s="115">
        <f t="shared" si="52"/>
        <v>1.0068371472522089</v>
      </c>
      <c r="I1730" s="115">
        <f t="shared" si="53"/>
        <v>10.651300000000001</v>
      </c>
    </row>
    <row r="1731" spans="1:9" hidden="1">
      <c r="A1731" s="115" t="s">
        <v>5562</v>
      </c>
      <c r="B1731" s="115" t="s">
        <v>5563</v>
      </c>
      <c r="C1731" s="115" t="s">
        <v>3387</v>
      </c>
      <c r="D1731" s="115" t="s">
        <v>2038</v>
      </c>
      <c r="E1731" s="115">
        <v>7.7401</v>
      </c>
      <c r="F1731" s="674">
        <v>293.83600000000001</v>
      </c>
      <c r="G1731" s="674">
        <v>295.84500000000003</v>
      </c>
      <c r="H1731" s="115">
        <f t="shared" si="52"/>
        <v>1.0068371472522089</v>
      </c>
      <c r="I1731" s="115">
        <f t="shared" si="53"/>
        <v>7.7930000000000001</v>
      </c>
    </row>
    <row r="1732" spans="1:9" hidden="1">
      <c r="A1732" s="115" t="s">
        <v>5564</v>
      </c>
      <c r="B1732" s="115" t="s">
        <v>5565</v>
      </c>
      <c r="C1732" s="115" t="s">
        <v>3390</v>
      </c>
      <c r="D1732" s="115" t="s">
        <v>2038</v>
      </c>
      <c r="E1732" s="115">
        <v>5.1958000000000002</v>
      </c>
      <c r="F1732" s="674">
        <v>293.83600000000001</v>
      </c>
      <c r="G1732" s="674">
        <v>295.84500000000003</v>
      </c>
      <c r="H1732" s="115">
        <f t="shared" si="52"/>
        <v>1.0068371472522089</v>
      </c>
      <c r="I1732" s="115">
        <f t="shared" si="53"/>
        <v>5.2313000000000001</v>
      </c>
    </row>
    <row r="1733" spans="1:9" hidden="1">
      <c r="A1733" s="115" t="s">
        <v>5566</v>
      </c>
      <c r="B1733" s="115" t="s">
        <v>5567</v>
      </c>
      <c r="C1733" s="115" t="s">
        <v>3393</v>
      </c>
      <c r="D1733" s="115" t="s">
        <v>2038</v>
      </c>
      <c r="E1733" s="115">
        <v>3.9369999999999998</v>
      </c>
      <c r="F1733" s="674">
        <v>293.83600000000001</v>
      </c>
      <c r="G1733" s="674">
        <v>295.84500000000003</v>
      </c>
      <c r="H1733" s="115">
        <f t="shared" ref="H1733:H1796" si="54">G1733/F1733</f>
        <v>1.0068371472522089</v>
      </c>
      <c r="I1733" s="115">
        <f t="shared" ref="I1733:I1796" si="55">ROUND(H1733*E1733,4)</f>
        <v>3.9639000000000002</v>
      </c>
    </row>
    <row r="1734" spans="1:9" hidden="1">
      <c r="A1734" s="115" t="s">
        <v>5568</v>
      </c>
      <c r="B1734" s="115" t="s">
        <v>5569</v>
      </c>
      <c r="C1734" s="115" t="s">
        <v>3396</v>
      </c>
      <c r="D1734" s="115" t="s">
        <v>2038</v>
      </c>
      <c r="E1734" s="115">
        <v>0.69630000000000003</v>
      </c>
      <c r="F1734" s="674">
        <v>293.83600000000001</v>
      </c>
      <c r="G1734" s="674">
        <v>295.84500000000003</v>
      </c>
      <c r="H1734" s="115">
        <f t="shared" si="54"/>
        <v>1.0068371472522089</v>
      </c>
      <c r="I1734" s="115">
        <f t="shared" si="55"/>
        <v>0.70109999999999995</v>
      </c>
    </row>
    <row r="1735" spans="1:9" hidden="1">
      <c r="A1735" s="115" t="s">
        <v>5570</v>
      </c>
      <c r="B1735" s="115" t="s">
        <v>5571</v>
      </c>
      <c r="C1735" s="115" t="s">
        <v>3399</v>
      </c>
      <c r="D1735" s="115" t="s">
        <v>2038</v>
      </c>
      <c r="E1735" s="115">
        <v>0.45529999999999998</v>
      </c>
      <c r="F1735" s="674">
        <v>293.83600000000001</v>
      </c>
      <c r="G1735" s="674">
        <v>295.84500000000003</v>
      </c>
      <c r="H1735" s="115">
        <f t="shared" si="54"/>
        <v>1.0068371472522089</v>
      </c>
      <c r="I1735" s="115">
        <f t="shared" si="55"/>
        <v>0.45839999999999997</v>
      </c>
    </row>
    <row r="1736" spans="1:9" hidden="1">
      <c r="A1736" s="115" t="s">
        <v>5572</v>
      </c>
      <c r="B1736" s="115" t="s">
        <v>5573</v>
      </c>
      <c r="C1736" s="115" t="s">
        <v>3402</v>
      </c>
      <c r="D1736" s="115" t="s">
        <v>2038</v>
      </c>
      <c r="E1736" s="115">
        <v>4.2316000000000003</v>
      </c>
      <c r="F1736" s="674">
        <v>293.83600000000001</v>
      </c>
      <c r="G1736" s="674">
        <v>295.84500000000003</v>
      </c>
      <c r="H1736" s="115">
        <f t="shared" si="54"/>
        <v>1.0068371472522089</v>
      </c>
      <c r="I1736" s="115">
        <f t="shared" si="55"/>
        <v>4.2605000000000004</v>
      </c>
    </row>
    <row r="1737" spans="1:9" hidden="1">
      <c r="A1737" s="115" t="s">
        <v>5574</v>
      </c>
      <c r="B1737" s="115" t="s">
        <v>5575</v>
      </c>
      <c r="C1737" s="115" t="s">
        <v>3405</v>
      </c>
      <c r="D1737" s="115" t="s">
        <v>2038</v>
      </c>
      <c r="E1737" s="115">
        <v>2.7854000000000001</v>
      </c>
      <c r="F1737" s="674">
        <v>293.83600000000001</v>
      </c>
      <c r="G1737" s="674">
        <v>295.84500000000003</v>
      </c>
      <c r="H1737" s="115">
        <f t="shared" si="54"/>
        <v>1.0068371472522089</v>
      </c>
      <c r="I1737" s="115">
        <f t="shared" si="55"/>
        <v>2.8043999999999998</v>
      </c>
    </row>
    <row r="1738" spans="1:9" hidden="1">
      <c r="A1738" s="115" t="s">
        <v>5576</v>
      </c>
      <c r="B1738" s="115" t="s">
        <v>5577</v>
      </c>
      <c r="C1738" s="115" t="s">
        <v>3408</v>
      </c>
      <c r="D1738" s="115" t="s">
        <v>2038</v>
      </c>
      <c r="E1738" s="115">
        <v>2.1158000000000001</v>
      </c>
      <c r="F1738" s="674">
        <v>293.83600000000001</v>
      </c>
      <c r="G1738" s="674">
        <v>295.84500000000003</v>
      </c>
      <c r="H1738" s="115">
        <f t="shared" si="54"/>
        <v>1.0068371472522089</v>
      </c>
      <c r="I1738" s="115">
        <f t="shared" si="55"/>
        <v>2.1303000000000001</v>
      </c>
    </row>
    <row r="1739" spans="1:9" hidden="1">
      <c r="A1739" s="115" t="s">
        <v>5578</v>
      </c>
      <c r="B1739" s="115" t="s">
        <v>5579</v>
      </c>
      <c r="C1739" s="115" t="s">
        <v>3411</v>
      </c>
      <c r="D1739" s="115" t="s">
        <v>2038</v>
      </c>
      <c r="E1739" s="115">
        <v>7.0972999999999997</v>
      </c>
      <c r="F1739" s="674">
        <v>293.83600000000001</v>
      </c>
      <c r="G1739" s="674">
        <v>295.84500000000003</v>
      </c>
      <c r="H1739" s="115">
        <f t="shared" si="54"/>
        <v>1.0068371472522089</v>
      </c>
      <c r="I1739" s="115">
        <f t="shared" si="55"/>
        <v>7.1458000000000004</v>
      </c>
    </row>
    <row r="1740" spans="1:9" hidden="1">
      <c r="A1740" s="115" t="s">
        <v>5580</v>
      </c>
      <c r="B1740" s="115" t="s">
        <v>5581</v>
      </c>
      <c r="C1740" s="115" t="s">
        <v>3414</v>
      </c>
      <c r="D1740" s="115" t="s">
        <v>2038</v>
      </c>
      <c r="E1740" s="115">
        <v>4.2316000000000003</v>
      </c>
      <c r="F1740" s="674">
        <v>293.83600000000001</v>
      </c>
      <c r="G1740" s="674">
        <v>295.84500000000003</v>
      </c>
      <c r="H1740" s="115">
        <f t="shared" si="54"/>
        <v>1.0068371472522089</v>
      </c>
      <c r="I1740" s="115">
        <f t="shared" si="55"/>
        <v>4.2605000000000004</v>
      </c>
    </row>
    <row r="1741" spans="1:9" hidden="1">
      <c r="A1741" s="115" t="s">
        <v>5582</v>
      </c>
      <c r="B1741" s="115" t="s">
        <v>5583</v>
      </c>
      <c r="C1741" s="115" t="s">
        <v>3417</v>
      </c>
      <c r="D1741" s="115" t="s">
        <v>2038</v>
      </c>
      <c r="E1741" s="115">
        <v>3.9102000000000001</v>
      </c>
      <c r="F1741" s="674">
        <v>293.83600000000001</v>
      </c>
      <c r="G1741" s="674">
        <v>295.84500000000003</v>
      </c>
      <c r="H1741" s="115">
        <f t="shared" si="54"/>
        <v>1.0068371472522089</v>
      </c>
      <c r="I1741" s="115">
        <f t="shared" si="55"/>
        <v>3.9369000000000001</v>
      </c>
    </row>
    <row r="1742" spans="1:9" hidden="1">
      <c r="A1742" s="115" t="s">
        <v>5584</v>
      </c>
      <c r="B1742" s="115" t="s">
        <v>5585</v>
      </c>
      <c r="C1742" s="115" t="s">
        <v>3420</v>
      </c>
      <c r="D1742" s="115" t="s">
        <v>2038</v>
      </c>
      <c r="E1742" s="115">
        <v>7.0972999999999997</v>
      </c>
      <c r="F1742" s="674">
        <v>293.83600000000001</v>
      </c>
      <c r="G1742" s="674">
        <v>295.84500000000003</v>
      </c>
      <c r="H1742" s="115">
        <f t="shared" si="54"/>
        <v>1.0068371472522089</v>
      </c>
      <c r="I1742" s="115">
        <f t="shared" si="55"/>
        <v>7.1458000000000004</v>
      </c>
    </row>
    <row r="1743" spans="1:9" hidden="1">
      <c r="A1743" s="115" t="s">
        <v>5586</v>
      </c>
      <c r="B1743" s="115" t="s">
        <v>5587</v>
      </c>
      <c r="C1743" s="115" t="s">
        <v>3423</v>
      </c>
      <c r="D1743" s="115" t="s">
        <v>2038</v>
      </c>
      <c r="E1743" s="115">
        <v>12.694900000000001</v>
      </c>
      <c r="F1743" s="674">
        <v>293.83600000000001</v>
      </c>
      <c r="G1743" s="674">
        <v>295.84500000000003</v>
      </c>
      <c r="H1743" s="115">
        <f t="shared" si="54"/>
        <v>1.0068371472522089</v>
      </c>
      <c r="I1743" s="115">
        <f t="shared" si="55"/>
        <v>12.781700000000001</v>
      </c>
    </row>
    <row r="1744" spans="1:9" hidden="1">
      <c r="A1744" s="115" t="s">
        <v>5588</v>
      </c>
      <c r="B1744" s="115" t="s">
        <v>5589</v>
      </c>
      <c r="C1744" s="115" t="s">
        <v>3426</v>
      </c>
      <c r="D1744" s="115" t="s">
        <v>2038</v>
      </c>
      <c r="E1744" s="115">
        <v>10.579000000000001</v>
      </c>
      <c r="F1744" s="674">
        <v>293.83600000000001</v>
      </c>
      <c r="G1744" s="674">
        <v>295.84500000000003</v>
      </c>
      <c r="H1744" s="115">
        <f t="shared" si="54"/>
        <v>1.0068371472522089</v>
      </c>
      <c r="I1744" s="115">
        <f t="shared" si="55"/>
        <v>10.651300000000001</v>
      </c>
    </row>
    <row r="1745" spans="1:9" hidden="1">
      <c r="A1745" s="115" t="s">
        <v>5590</v>
      </c>
      <c r="B1745" s="115" t="s">
        <v>5591</v>
      </c>
      <c r="C1745" s="115" t="s">
        <v>3429</v>
      </c>
      <c r="D1745" s="115" t="s">
        <v>2038</v>
      </c>
      <c r="E1745" s="115">
        <v>7.7401</v>
      </c>
      <c r="F1745" s="674">
        <v>293.83600000000001</v>
      </c>
      <c r="G1745" s="674">
        <v>295.84500000000003</v>
      </c>
      <c r="H1745" s="115">
        <f t="shared" si="54"/>
        <v>1.0068371472522089</v>
      </c>
      <c r="I1745" s="115">
        <f t="shared" si="55"/>
        <v>7.7930000000000001</v>
      </c>
    </row>
    <row r="1746" spans="1:9" hidden="1">
      <c r="A1746" s="115" t="s">
        <v>5592</v>
      </c>
      <c r="B1746" s="115" t="s">
        <v>5593</v>
      </c>
      <c r="C1746" s="115" t="s">
        <v>3432</v>
      </c>
      <c r="D1746" s="115" t="s">
        <v>2038</v>
      </c>
      <c r="E1746" s="115">
        <v>5.1958000000000002</v>
      </c>
      <c r="F1746" s="674">
        <v>293.83600000000001</v>
      </c>
      <c r="G1746" s="674">
        <v>295.84500000000003</v>
      </c>
      <c r="H1746" s="115">
        <f t="shared" si="54"/>
        <v>1.0068371472522089</v>
      </c>
      <c r="I1746" s="115">
        <f t="shared" si="55"/>
        <v>5.2313000000000001</v>
      </c>
    </row>
    <row r="1747" spans="1:9" hidden="1">
      <c r="A1747" s="115" t="s">
        <v>5594</v>
      </c>
      <c r="B1747" s="115" t="s">
        <v>5595</v>
      </c>
      <c r="C1747" s="115" t="s">
        <v>3435</v>
      </c>
      <c r="D1747" s="115" t="s">
        <v>2038</v>
      </c>
      <c r="E1747" s="115">
        <v>3.9369999999999998</v>
      </c>
      <c r="F1747" s="674">
        <v>293.83600000000001</v>
      </c>
      <c r="G1747" s="674">
        <v>295.84500000000003</v>
      </c>
      <c r="H1747" s="115">
        <f t="shared" si="54"/>
        <v>1.0068371472522089</v>
      </c>
      <c r="I1747" s="115">
        <f t="shared" si="55"/>
        <v>3.9639000000000002</v>
      </c>
    </row>
    <row r="1748" spans="1:9" hidden="1">
      <c r="A1748" s="115" t="s">
        <v>5596</v>
      </c>
      <c r="B1748" s="115" t="s">
        <v>5597</v>
      </c>
      <c r="C1748" s="115" t="s">
        <v>3438</v>
      </c>
      <c r="D1748" s="115" t="s">
        <v>2038</v>
      </c>
      <c r="E1748" s="115">
        <v>0.69630000000000003</v>
      </c>
      <c r="F1748" s="674">
        <v>293.83600000000001</v>
      </c>
      <c r="G1748" s="674">
        <v>295.84500000000003</v>
      </c>
      <c r="H1748" s="115">
        <f t="shared" si="54"/>
        <v>1.0068371472522089</v>
      </c>
      <c r="I1748" s="115">
        <f t="shared" si="55"/>
        <v>0.70109999999999995</v>
      </c>
    </row>
    <row r="1749" spans="1:9" hidden="1">
      <c r="A1749" s="115" t="s">
        <v>5598</v>
      </c>
      <c r="B1749" s="115" t="s">
        <v>5599</v>
      </c>
      <c r="C1749" s="115" t="s">
        <v>3441</v>
      </c>
      <c r="D1749" s="115" t="s">
        <v>2038</v>
      </c>
      <c r="E1749" s="115">
        <v>0.45529999999999998</v>
      </c>
      <c r="F1749" s="674">
        <v>293.83600000000001</v>
      </c>
      <c r="G1749" s="674">
        <v>295.84500000000003</v>
      </c>
      <c r="H1749" s="115">
        <f t="shared" si="54"/>
        <v>1.0068371472522089</v>
      </c>
      <c r="I1749" s="115">
        <f t="shared" si="55"/>
        <v>0.45839999999999997</v>
      </c>
    </row>
    <row r="1750" spans="1:9" hidden="1">
      <c r="A1750" s="115" t="s">
        <v>5600</v>
      </c>
      <c r="B1750" s="115" t="s">
        <v>5601</v>
      </c>
      <c r="C1750" s="115" t="s">
        <v>3444</v>
      </c>
      <c r="D1750" s="115" t="s">
        <v>2038</v>
      </c>
      <c r="E1750" s="115">
        <v>4.2316000000000003</v>
      </c>
      <c r="F1750" s="674">
        <v>293.83600000000001</v>
      </c>
      <c r="G1750" s="674">
        <v>295.84500000000003</v>
      </c>
      <c r="H1750" s="115">
        <f t="shared" si="54"/>
        <v>1.0068371472522089</v>
      </c>
      <c r="I1750" s="115">
        <f t="shared" si="55"/>
        <v>4.2605000000000004</v>
      </c>
    </row>
    <row r="1751" spans="1:9" hidden="1">
      <c r="A1751" s="115" t="s">
        <v>5602</v>
      </c>
      <c r="B1751" s="115" t="s">
        <v>5603</v>
      </c>
      <c r="C1751" s="115" t="s">
        <v>3447</v>
      </c>
      <c r="D1751" s="115" t="s">
        <v>2038</v>
      </c>
      <c r="E1751" s="115">
        <v>2.7854000000000001</v>
      </c>
      <c r="F1751" s="674">
        <v>293.83600000000001</v>
      </c>
      <c r="G1751" s="674">
        <v>295.84500000000003</v>
      </c>
      <c r="H1751" s="115">
        <f t="shared" si="54"/>
        <v>1.0068371472522089</v>
      </c>
      <c r="I1751" s="115">
        <f t="shared" si="55"/>
        <v>2.8043999999999998</v>
      </c>
    </row>
    <row r="1752" spans="1:9" hidden="1">
      <c r="A1752" s="115" t="s">
        <v>5604</v>
      </c>
      <c r="B1752" s="115" t="s">
        <v>5605</v>
      </c>
      <c r="C1752" s="115" t="s">
        <v>3450</v>
      </c>
      <c r="D1752" s="115" t="s">
        <v>2038</v>
      </c>
      <c r="E1752" s="115">
        <v>2.1158000000000001</v>
      </c>
      <c r="F1752" s="674">
        <v>293.83600000000001</v>
      </c>
      <c r="G1752" s="674">
        <v>295.84500000000003</v>
      </c>
      <c r="H1752" s="115">
        <f t="shared" si="54"/>
        <v>1.0068371472522089</v>
      </c>
      <c r="I1752" s="115">
        <f t="shared" si="55"/>
        <v>2.1303000000000001</v>
      </c>
    </row>
    <row r="1753" spans="1:9" hidden="1">
      <c r="A1753" s="115" t="s">
        <v>5606</v>
      </c>
      <c r="B1753" s="115" t="s">
        <v>5607</v>
      </c>
      <c r="C1753" s="115" t="s">
        <v>3453</v>
      </c>
      <c r="D1753" s="115" t="s">
        <v>2038</v>
      </c>
      <c r="E1753" s="115">
        <v>8.4632000000000005</v>
      </c>
      <c r="F1753" s="674">
        <v>293.83600000000001</v>
      </c>
      <c r="G1753" s="674">
        <v>295.84500000000003</v>
      </c>
      <c r="H1753" s="115">
        <f t="shared" si="54"/>
        <v>1.0068371472522089</v>
      </c>
      <c r="I1753" s="115">
        <f t="shared" si="55"/>
        <v>8.5211000000000006</v>
      </c>
    </row>
    <row r="1754" spans="1:9" hidden="1">
      <c r="A1754" s="115" t="s">
        <v>5608</v>
      </c>
      <c r="B1754" s="115" t="s">
        <v>5609</v>
      </c>
      <c r="C1754" s="115" t="s">
        <v>3456</v>
      </c>
      <c r="D1754" s="115" t="s">
        <v>2038</v>
      </c>
      <c r="E1754" s="115">
        <v>7.0972999999999997</v>
      </c>
      <c r="F1754" s="674">
        <v>293.83600000000001</v>
      </c>
      <c r="G1754" s="674">
        <v>295.84500000000003</v>
      </c>
      <c r="H1754" s="115">
        <f t="shared" si="54"/>
        <v>1.0068371472522089</v>
      </c>
      <c r="I1754" s="115">
        <f t="shared" si="55"/>
        <v>7.1458000000000004</v>
      </c>
    </row>
    <row r="1755" spans="1:9" hidden="1">
      <c r="A1755" s="115" t="s">
        <v>5610</v>
      </c>
      <c r="B1755" s="115" t="s">
        <v>5611</v>
      </c>
      <c r="C1755" s="115" t="s">
        <v>3459</v>
      </c>
      <c r="D1755" s="115" t="s">
        <v>2038</v>
      </c>
      <c r="E1755" s="115">
        <v>4.2316000000000003</v>
      </c>
      <c r="F1755" s="674">
        <v>293.83600000000001</v>
      </c>
      <c r="G1755" s="674">
        <v>295.84500000000003</v>
      </c>
      <c r="H1755" s="115">
        <f t="shared" si="54"/>
        <v>1.0068371472522089</v>
      </c>
      <c r="I1755" s="115">
        <f t="shared" si="55"/>
        <v>4.2605000000000004</v>
      </c>
    </row>
    <row r="1756" spans="1:9" hidden="1">
      <c r="A1756" s="115" t="s">
        <v>5612</v>
      </c>
      <c r="B1756" s="115" t="s">
        <v>5613</v>
      </c>
      <c r="C1756" s="115" t="s">
        <v>3462</v>
      </c>
      <c r="D1756" s="115" t="s">
        <v>2038</v>
      </c>
      <c r="E1756" s="115">
        <v>14.1411</v>
      </c>
      <c r="F1756" s="674">
        <v>293.83600000000001</v>
      </c>
      <c r="G1756" s="674">
        <v>295.84500000000003</v>
      </c>
      <c r="H1756" s="115">
        <f t="shared" si="54"/>
        <v>1.0068371472522089</v>
      </c>
      <c r="I1756" s="115">
        <f t="shared" si="55"/>
        <v>14.2378</v>
      </c>
    </row>
    <row r="1757" spans="1:9" hidden="1">
      <c r="A1757" s="115" t="s">
        <v>5614</v>
      </c>
      <c r="B1757" s="115" t="s">
        <v>5615</v>
      </c>
      <c r="C1757" s="115" t="s">
        <v>3465</v>
      </c>
      <c r="D1757" s="115" t="s">
        <v>2038</v>
      </c>
      <c r="E1757" s="115">
        <v>10.579000000000001</v>
      </c>
      <c r="F1757" s="674">
        <v>293.83600000000001</v>
      </c>
      <c r="G1757" s="674">
        <v>295.84500000000003</v>
      </c>
      <c r="H1757" s="115">
        <f t="shared" si="54"/>
        <v>1.0068371472522089</v>
      </c>
      <c r="I1757" s="115">
        <f t="shared" si="55"/>
        <v>10.651300000000001</v>
      </c>
    </row>
    <row r="1758" spans="1:9" hidden="1">
      <c r="A1758" s="115" t="s">
        <v>5616</v>
      </c>
      <c r="B1758" s="115" t="s">
        <v>5617</v>
      </c>
      <c r="C1758" s="115" t="s">
        <v>3468</v>
      </c>
      <c r="D1758" s="115" t="s">
        <v>2038</v>
      </c>
      <c r="E1758" s="115">
        <v>16.926500000000001</v>
      </c>
      <c r="F1758" s="674">
        <v>293.83600000000001</v>
      </c>
      <c r="G1758" s="674">
        <v>295.84500000000003</v>
      </c>
      <c r="H1758" s="115">
        <f t="shared" si="54"/>
        <v>1.0068371472522089</v>
      </c>
      <c r="I1758" s="115">
        <f t="shared" si="55"/>
        <v>17.042200000000001</v>
      </c>
    </row>
    <row r="1759" spans="1:9" hidden="1">
      <c r="A1759" s="115" t="s">
        <v>5618</v>
      </c>
      <c r="B1759" s="115" t="s">
        <v>5619</v>
      </c>
      <c r="C1759" s="115" t="s">
        <v>3471</v>
      </c>
      <c r="D1759" s="115" t="s">
        <v>2038</v>
      </c>
      <c r="E1759" s="115">
        <v>10.311199999999999</v>
      </c>
      <c r="F1759" s="674">
        <v>293.83600000000001</v>
      </c>
      <c r="G1759" s="674">
        <v>295.84500000000003</v>
      </c>
      <c r="H1759" s="115">
        <f t="shared" si="54"/>
        <v>1.0068371472522089</v>
      </c>
      <c r="I1759" s="115">
        <f t="shared" si="55"/>
        <v>10.3817</v>
      </c>
    </row>
    <row r="1760" spans="1:9" hidden="1">
      <c r="A1760" s="115" t="s">
        <v>5620</v>
      </c>
      <c r="B1760" s="115" t="s">
        <v>5621</v>
      </c>
      <c r="C1760" s="115" t="s">
        <v>3474</v>
      </c>
      <c r="D1760" s="115" t="s">
        <v>2038</v>
      </c>
      <c r="E1760" s="115">
        <v>7.7401</v>
      </c>
      <c r="F1760" s="674">
        <v>293.83600000000001</v>
      </c>
      <c r="G1760" s="674">
        <v>295.84500000000003</v>
      </c>
      <c r="H1760" s="115">
        <f t="shared" si="54"/>
        <v>1.0068371472522089</v>
      </c>
      <c r="I1760" s="115">
        <f t="shared" si="55"/>
        <v>7.7930000000000001</v>
      </c>
    </row>
    <row r="1761" spans="1:9" hidden="1">
      <c r="A1761" s="115" t="s">
        <v>5622</v>
      </c>
      <c r="B1761" s="115" t="s">
        <v>5623</v>
      </c>
      <c r="C1761" s="115" t="s">
        <v>3477</v>
      </c>
      <c r="D1761" s="115" t="s">
        <v>2038</v>
      </c>
      <c r="E1761" s="115">
        <v>5.1958000000000002</v>
      </c>
      <c r="F1761" s="674">
        <v>293.83600000000001</v>
      </c>
      <c r="G1761" s="674">
        <v>295.84500000000003</v>
      </c>
      <c r="H1761" s="115">
        <f t="shared" si="54"/>
        <v>1.0068371472522089</v>
      </c>
      <c r="I1761" s="115">
        <f t="shared" si="55"/>
        <v>5.2313000000000001</v>
      </c>
    </row>
    <row r="1762" spans="1:9" hidden="1">
      <c r="A1762" s="115" t="s">
        <v>5624</v>
      </c>
      <c r="B1762" s="115" t="s">
        <v>5625</v>
      </c>
      <c r="C1762" s="115" t="s">
        <v>3480</v>
      </c>
      <c r="D1762" s="115" t="s">
        <v>2038</v>
      </c>
      <c r="E1762" s="115">
        <v>0.93740000000000001</v>
      </c>
      <c r="F1762" s="674">
        <v>293.83600000000001</v>
      </c>
      <c r="G1762" s="674">
        <v>295.84500000000003</v>
      </c>
      <c r="H1762" s="115">
        <f t="shared" si="54"/>
        <v>1.0068371472522089</v>
      </c>
      <c r="I1762" s="115">
        <f t="shared" si="55"/>
        <v>0.94379999999999997</v>
      </c>
    </row>
    <row r="1763" spans="1:9" hidden="1">
      <c r="A1763" s="115" t="s">
        <v>5626</v>
      </c>
      <c r="B1763" s="115" t="s">
        <v>5627</v>
      </c>
      <c r="C1763" s="115" t="s">
        <v>3483</v>
      </c>
      <c r="D1763" s="115" t="s">
        <v>2038</v>
      </c>
      <c r="E1763" s="115">
        <v>0.69630000000000003</v>
      </c>
      <c r="F1763" s="674">
        <v>293.83600000000001</v>
      </c>
      <c r="G1763" s="674">
        <v>295.84500000000003</v>
      </c>
      <c r="H1763" s="115">
        <f t="shared" si="54"/>
        <v>1.0068371472522089</v>
      </c>
      <c r="I1763" s="115">
        <f t="shared" si="55"/>
        <v>0.70109999999999995</v>
      </c>
    </row>
    <row r="1764" spans="1:9" hidden="1">
      <c r="A1764" s="115" t="s">
        <v>5628</v>
      </c>
      <c r="B1764" s="115" t="s">
        <v>5629</v>
      </c>
      <c r="C1764" s="115" t="s">
        <v>3486</v>
      </c>
      <c r="D1764" s="115" t="s">
        <v>2038</v>
      </c>
      <c r="E1764" s="115">
        <v>4.2316000000000003</v>
      </c>
      <c r="F1764" s="674">
        <v>293.83600000000001</v>
      </c>
      <c r="G1764" s="674">
        <v>295.84500000000003</v>
      </c>
      <c r="H1764" s="115">
        <f t="shared" si="54"/>
        <v>1.0068371472522089</v>
      </c>
      <c r="I1764" s="115">
        <f t="shared" si="55"/>
        <v>4.2605000000000004</v>
      </c>
    </row>
    <row r="1765" spans="1:9" hidden="1">
      <c r="A1765" s="115" t="s">
        <v>5630</v>
      </c>
      <c r="B1765" s="115" t="s">
        <v>5631</v>
      </c>
      <c r="C1765" s="115" t="s">
        <v>3489</v>
      </c>
      <c r="D1765" s="115" t="s">
        <v>2038</v>
      </c>
      <c r="E1765" s="115">
        <v>2.7854000000000001</v>
      </c>
      <c r="F1765" s="674">
        <v>293.83600000000001</v>
      </c>
      <c r="G1765" s="674">
        <v>295.84500000000003</v>
      </c>
      <c r="H1765" s="115">
        <f t="shared" si="54"/>
        <v>1.0068371472522089</v>
      </c>
      <c r="I1765" s="115">
        <f t="shared" si="55"/>
        <v>2.8043999999999998</v>
      </c>
    </row>
    <row r="1766" spans="1:9" hidden="1">
      <c r="A1766" s="115" t="s">
        <v>5632</v>
      </c>
      <c r="B1766" s="115" t="s">
        <v>5633</v>
      </c>
      <c r="C1766" s="115" t="s">
        <v>3492</v>
      </c>
      <c r="D1766" s="115" t="s">
        <v>2038</v>
      </c>
      <c r="E1766" s="115">
        <v>2.1158000000000001</v>
      </c>
      <c r="F1766" s="674">
        <v>293.83600000000001</v>
      </c>
      <c r="G1766" s="674">
        <v>295.84500000000003</v>
      </c>
      <c r="H1766" s="115">
        <f t="shared" si="54"/>
        <v>1.0068371472522089</v>
      </c>
      <c r="I1766" s="115">
        <f t="shared" si="55"/>
        <v>2.1303000000000001</v>
      </c>
    </row>
    <row r="1767" spans="1:9" hidden="1">
      <c r="A1767" s="115" t="s">
        <v>5634</v>
      </c>
      <c r="B1767" s="115" t="s">
        <v>5635</v>
      </c>
      <c r="C1767" s="115" t="s">
        <v>3495</v>
      </c>
      <c r="D1767" s="115" t="s">
        <v>2038</v>
      </c>
      <c r="E1767" s="115">
        <v>6.4813000000000001</v>
      </c>
      <c r="F1767" s="674">
        <v>293.83600000000001</v>
      </c>
      <c r="G1767" s="674">
        <v>295.84500000000003</v>
      </c>
      <c r="H1767" s="115">
        <f t="shared" si="54"/>
        <v>1.0068371472522089</v>
      </c>
      <c r="I1767" s="115">
        <f t="shared" si="55"/>
        <v>6.5255999999999998</v>
      </c>
    </row>
    <row r="1768" spans="1:9" hidden="1">
      <c r="A1768" s="115" t="s">
        <v>5636</v>
      </c>
      <c r="B1768" s="115" t="s">
        <v>5637</v>
      </c>
      <c r="C1768" s="115" t="s">
        <v>3498</v>
      </c>
      <c r="D1768" s="115" t="s">
        <v>2038</v>
      </c>
      <c r="E1768" s="115">
        <v>5.3833000000000002</v>
      </c>
      <c r="F1768" s="674">
        <v>293.83600000000001</v>
      </c>
      <c r="G1768" s="674">
        <v>295.84500000000003</v>
      </c>
      <c r="H1768" s="115">
        <f t="shared" si="54"/>
        <v>1.0068371472522089</v>
      </c>
      <c r="I1768" s="115">
        <f t="shared" si="55"/>
        <v>5.4200999999999997</v>
      </c>
    </row>
    <row r="1769" spans="1:9" hidden="1">
      <c r="A1769" s="115" t="s">
        <v>5638</v>
      </c>
      <c r="B1769" s="115" t="s">
        <v>5639</v>
      </c>
      <c r="C1769" s="115" t="s">
        <v>3501</v>
      </c>
      <c r="D1769" s="115" t="s">
        <v>2038</v>
      </c>
      <c r="E1769" s="115">
        <v>3.2675000000000001</v>
      </c>
      <c r="F1769" s="674">
        <v>293.83600000000001</v>
      </c>
      <c r="G1769" s="674">
        <v>295.84500000000003</v>
      </c>
      <c r="H1769" s="115">
        <f t="shared" si="54"/>
        <v>1.0068371472522089</v>
      </c>
      <c r="I1769" s="115">
        <f t="shared" si="55"/>
        <v>3.2898000000000001</v>
      </c>
    </row>
    <row r="1770" spans="1:9" hidden="1">
      <c r="A1770" s="115" t="s">
        <v>5640</v>
      </c>
      <c r="B1770" s="115" t="s">
        <v>5641</v>
      </c>
      <c r="C1770" s="115" t="s">
        <v>3504</v>
      </c>
      <c r="D1770" s="115" t="s">
        <v>2038</v>
      </c>
      <c r="E1770" s="115">
        <v>8.4632000000000005</v>
      </c>
      <c r="F1770" s="674">
        <v>293.83600000000001</v>
      </c>
      <c r="G1770" s="674">
        <v>295.84500000000003</v>
      </c>
      <c r="H1770" s="115">
        <f t="shared" si="54"/>
        <v>1.0068371472522089</v>
      </c>
      <c r="I1770" s="115">
        <f t="shared" si="55"/>
        <v>8.5211000000000006</v>
      </c>
    </row>
    <row r="1771" spans="1:9" hidden="1">
      <c r="A1771" s="115" t="s">
        <v>5642</v>
      </c>
      <c r="B1771" s="115" t="s">
        <v>5643</v>
      </c>
      <c r="C1771" s="115" t="s">
        <v>3507</v>
      </c>
      <c r="D1771" s="115" t="s">
        <v>2038</v>
      </c>
      <c r="E1771" s="115">
        <v>7.0972999999999997</v>
      </c>
      <c r="F1771" s="674">
        <v>293.83600000000001</v>
      </c>
      <c r="G1771" s="674">
        <v>295.84500000000003</v>
      </c>
      <c r="H1771" s="115">
        <f t="shared" si="54"/>
        <v>1.0068371472522089</v>
      </c>
      <c r="I1771" s="115">
        <f t="shared" si="55"/>
        <v>7.1458000000000004</v>
      </c>
    </row>
    <row r="1772" spans="1:9" hidden="1">
      <c r="A1772" s="115" t="s">
        <v>5644</v>
      </c>
      <c r="B1772" s="115" t="s">
        <v>5645</v>
      </c>
      <c r="C1772" s="115" t="s">
        <v>3510</v>
      </c>
      <c r="D1772" s="115" t="s">
        <v>2038</v>
      </c>
      <c r="E1772" s="115">
        <v>4.2316000000000003</v>
      </c>
      <c r="F1772" s="674">
        <v>293.83600000000001</v>
      </c>
      <c r="G1772" s="674">
        <v>295.84500000000003</v>
      </c>
      <c r="H1772" s="115">
        <f t="shared" si="54"/>
        <v>1.0068371472522089</v>
      </c>
      <c r="I1772" s="115">
        <f t="shared" si="55"/>
        <v>4.2605000000000004</v>
      </c>
    </row>
    <row r="1773" spans="1:9" hidden="1">
      <c r="A1773" s="115" t="s">
        <v>5646</v>
      </c>
      <c r="B1773" s="115" t="s">
        <v>5647</v>
      </c>
      <c r="C1773" s="115" t="s">
        <v>3513</v>
      </c>
      <c r="D1773" s="115" t="s">
        <v>2038</v>
      </c>
      <c r="E1773" s="115">
        <v>14.1411</v>
      </c>
      <c r="F1773" s="674">
        <v>293.83600000000001</v>
      </c>
      <c r="G1773" s="674">
        <v>295.84500000000003</v>
      </c>
      <c r="H1773" s="115">
        <f t="shared" si="54"/>
        <v>1.0068371472522089</v>
      </c>
      <c r="I1773" s="115">
        <f t="shared" si="55"/>
        <v>14.2378</v>
      </c>
    </row>
    <row r="1774" spans="1:9" hidden="1">
      <c r="A1774" s="115" t="s">
        <v>5648</v>
      </c>
      <c r="B1774" s="115" t="s">
        <v>5649</v>
      </c>
      <c r="C1774" s="115" t="s">
        <v>3516</v>
      </c>
      <c r="D1774" s="115" t="s">
        <v>2038</v>
      </c>
      <c r="E1774" s="115">
        <v>10.579000000000001</v>
      </c>
      <c r="F1774" s="674">
        <v>293.83600000000001</v>
      </c>
      <c r="G1774" s="674">
        <v>295.84500000000003</v>
      </c>
      <c r="H1774" s="115">
        <f t="shared" si="54"/>
        <v>1.0068371472522089</v>
      </c>
      <c r="I1774" s="115">
        <f t="shared" si="55"/>
        <v>10.651300000000001</v>
      </c>
    </row>
    <row r="1775" spans="1:9" hidden="1">
      <c r="A1775" s="115" t="s">
        <v>5650</v>
      </c>
      <c r="B1775" s="115" t="s">
        <v>5651</v>
      </c>
      <c r="C1775" s="115" t="s">
        <v>3519</v>
      </c>
      <c r="D1775" s="115" t="s">
        <v>2038</v>
      </c>
      <c r="E1775" s="115">
        <v>16.926500000000001</v>
      </c>
      <c r="F1775" s="674">
        <v>293.83600000000001</v>
      </c>
      <c r="G1775" s="674">
        <v>295.84500000000003</v>
      </c>
      <c r="H1775" s="115">
        <f t="shared" si="54"/>
        <v>1.0068371472522089</v>
      </c>
      <c r="I1775" s="115">
        <f t="shared" si="55"/>
        <v>17.042200000000001</v>
      </c>
    </row>
    <row r="1776" spans="1:9" hidden="1">
      <c r="A1776" s="115" t="s">
        <v>5652</v>
      </c>
      <c r="B1776" s="115" t="s">
        <v>5653</v>
      </c>
      <c r="C1776" s="115" t="s">
        <v>3522</v>
      </c>
      <c r="D1776" s="115" t="s">
        <v>2038</v>
      </c>
      <c r="E1776" s="115">
        <v>10.311199999999999</v>
      </c>
      <c r="F1776" s="674">
        <v>293.83600000000001</v>
      </c>
      <c r="G1776" s="674">
        <v>295.84500000000003</v>
      </c>
      <c r="H1776" s="115">
        <f t="shared" si="54"/>
        <v>1.0068371472522089</v>
      </c>
      <c r="I1776" s="115">
        <f t="shared" si="55"/>
        <v>10.3817</v>
      </c>
    </row>
    <row r="1777" spans="1:9" hidden="1">
      <c r="A1777" s="115" t="s">
        <v>5654</v>
      </c>
      <c r="B1777" s="115" t="s">
        <v>5655</v>
      </c>
      <c r="C1777" s="115" t="s">
        <v>3525</v>
      </c>
      <c r="D1777" s="115" t="s">
        <v>2038</v>
      </c>
      <c r="E1777" s="115">
        <v>7.7401</v>
      </c>
      <c r="F1777" s="674">
        <v>293.83600000000001</v>
      </c>
      <c r="G1777" s="674">
        <v>295.84500000000003</v>
      </c>
      <c r="H1777" s="115">
        <f t="shared" si="54"/>
        <v>1.0068371472522089</v>
      </c>
      <c r="I1777" s="115">
        <f t="shared" si="55"/>
        <v>7.7930000000000001</v>
      </c>
    </row>
    <row r="1778" spans="1:9" hidden="1">
      <c r="A1778" s="115" t="s">
        <v>5656</v>
      </c>
      <c r="B1778" s="115" t="s">
        <v>5657</v>
      </c>
      <c r="C1778" s="115" t="s">
        <v>3528</v>
      </c>
      <c r="D1778" s="115" t="s">
        <v>2038</v>
      </c>
      <c r="E1778" s="115">
        <v>5.1958000000000002</v>
      </c>
      <c r="F1778" s="674">
        <v>293.83600000000001</v>
      </c>
      <c r="G1778" s="674">
        <v>295.84500000000003</v>
      </c>
      <c r="H1778" s="115">
        <f t="shared" si="54"/>
        <v>1.0068371472522089</v>
      </c>
      <c r="I1778" s="115">
        <f t="shared" si="55"/>
        <v>5.2313000000000001</v>
      </c>
    </row>
    <row r="1779" spans="1:9" hidden="1">
      <c r="A1779" s="115" t="s">
        <v>5658</v>
      </c>
      <c r="B1779" s="115" t="s">
        <v>5659</v>
      </c>
      <c r="C1779" s="115" t="s">
        <v>3531</v>
      </c>
      <c r="D1779" s="115" t="s">
        <v>2038</v>
      </c>
      <c r="E1779" s="115">
        <v>0.93740000000000001</v>
      </c>
      <c r="F1779" s="674">
        <v>293.83600000000001</v>
      </c>
      <c r="G1779" s="674">
        <v>295.84500000000003</v>
      </c>
      <c r="H1779" s="115">
        <f t="shared" si="54"/>
        <v>1.0068371472522089</v>
      </c>
      <c r="I1779" s="115">
        <f t="shared" si="55"/>
        <v>0.94379999999999997</v>
      </c>
    </row>
    <row r="1780" spans="1:9" hidden="1">
      <c r="A1780" s="115" t="s">
        <v>5660</v>
      </c>
      <c r="B1780" s="115" t="s">
        <v>5661</v>
      </c>
      <c r="C1780" s="115" t="s">
        <v>3534</v>
      </c>
      <c r="D1780" s="115" t="s">
        <v>2038</v>
      </c>
      <c r="E1780" s="115">
        <v>0.69630000000000003</v>
      </c>
      <c r="F1780" s="674">
        <v>293.83600000000001</v>
      </c>
      <c r="G1780" s="674">
        <v>295.84500000000003</v>
      </c>
      <c r="H1780" s="115">
        <f t="shared" si="54"/>
        <v>1.0068371472522089</v>
      </c>
      <c r="I1780" s="115">
        <f t="shared" si="55"/>
        <v>0.70109999999999995</v>
      </c>
    </row>
    <row r="1781" spans="1:9" hidden="1">
      <c r="A1781" s="115" t="s">
        <v>5662</v>
      </c>
      <c r="B1781" s="115" t="s">
        <v>5663</v>
      </c>
      <c r="C1781" s="115" t="s">
        <v>3537</v>
      </c>
      <c r="D1781" s="115" t="s">
        <v>2038</v>
      </c>
      <c r="E1781" s="115">
        <v>4.2316000000000003</v>
      </c>
      <c r="F1781" s="674">
        <v>293.83600000000001</v>
      </c>
      <c r="G1781" s="674">
        <v>295.84500000000003</v>
      </c>
      <c r="H1781" s="115">
        <f t="shared" si="54"/>
        <v>1.0068371472522089</v>
      </c>
      <c r="I1781" s="115">
        <f t="shared" si="55"/>
        <v>4.2605000000000004</v>
      </c>
    </row>
    <row r="1782" spans="1:9" hidden="1">
      <c r="A1782" s="115" t="s">
        <v>5664</v>
      </c>
      <c r="B1782" s="115" t="s">
        <v>5665</v>
      </c>
      <c r="C1782" s="115" t="s">
        <v>3540</v>
      </c>
      <c r="D1782" s="115" t="s">
        <v>2038</v>
      </c>
      <c r="E1782" s="115">
        <v>2.7854000000000001</v>
      </c>
      <c r="F1782" s="674">
        <v>293.83600000000001</v>
      </c>
      <c r="G1782" s="674">
        <v>295.84500000000003</v>
      </c>
      <c r="H1782" s="115">
        <f t="shared" si="54"/>
        <v>1.0068371472522089</v>
      </c>
      <c r="I1782" s="115">
        <f t="shared" si="55"/>
        <v>2.8043999999999998</v>
      </c>
    </row>
    <row r="1783" spans="1:9" hidden="1">
      <c r="A1783" s="115" t="s">
        <v>5666</v>
      </c>
      <c r="B1783" s="115" t="s">
        <v>5667</v>
      </c>
      <c r="C1783" s="115" t="s">
        <v>3543</v>
      </c>
      <c r="D1783" s="115" t="s">
        <v>2038</v>
      </c>
      <c r="E1783" s="115">
        <v>2.1158000000000001</v>
      </c>
      <c r="F1783" s="674">
        <v>293.83600000000001</v>
      </c>
      <c r="G1783" s="674">
        <v>295.84500000000003</v>
      </c>
      <c r="H1783" s="115">
        <f t="shared" si="54"/>
        <v>1.0068371472522089</v>
      </c>
      <c r="I1783" s="115">
        <f t="shared" si="55"/>
        <v>2.1303000000000001</v>
      </c>
    </row>
    <row r="1784" spans="1:9" hidden="1">
      <c r="A1784" s="115" t="s">
        <v>5668</v>
      </c>
      <c r="B1784" s="115" t="s">
        <v>5669</v>
      </c>
      <c r="C1784" s="115" t="s">
        <v>3546</v>
      </c>
      <c r="D1784" s="115" t="s">
        <v>2038</v>
      </c>
      <c r="E1784" s="115">
        <v>6.4813000000000001</v>
      </c>
      <c r="F1784" s="674">
        <v>293.83600000000001</v>
      </c>
      <c r="G1784" s="674">
        <v>295.84500000000003</v>
      </c>
      <c r="H1784" s="115">
        <f t="shared" si="54"/>
        <v>1.0068371472522089</v>
      </c>
      <c r="I1784" s="115">
        <f t="shared" si="55"/>
        <v>6.5255999999999998</v>
      </c>
    </row>
    <row r="1785" spans="1:9" hidden="1">
      <c r="A1785" s="115" t="s">
        <v>5670</v>
      </c>
      <c r="B1785" s="115" t="s">
        <v>5671</v>
      </c>
      <c r="C1785" s="115" t="s">
        <v>3549</v>
      </c>
      <c r="D1785" s="115" t="s">
        <v>2038</v>
      </c>
      <c r="E1785" s="115">
        <v>5.3833000000000002</v>
      </c>
      <c r="F1785" s="674">
        <v>293.83600000000001</v>
      </c>
      <c r="G1785" s="674">
        <v>295.84500000000003</v>
      </c>
      <c r="H1785" s="115">
        <f t="shared" si="54"/>
        <v>1.0068371472522089</v>
      </c>
      <c r="I1785" s="115">
        <f t="shared" si="55"/>
        <v>5.4200999999999997</v>
      </c>
    </row>
    <row r="1786" spans="1:9" hidden="1">
      <c r="A1786" s="115" t="s">
        <v>5672</v>
      </c>
      <c r="B1786" s="115" t="s">
        <v>5673</v>
      </c>
      <c r="C1786" s="115" t="s">
        <v>3552</v>
      </c>
      <c r="D1786" s="115" t="s">
        <v>2038</v>
      </c>
      <c r="E1786" s="115">
        <v>3.2675000000000001</v>
      </c>
      <c r="F1786" s="674">
        <v>293.83600000000001</v>
      </c>
      <c r="G1786" s="674">
        <v>295.84500000000003</v>
      </c>
      <c r="H1786" s="115">
        <f t="shared" si="54"/>
        <v>1.0068371472522089</v>
      </c>
      <c r="I1786" s="115">
        <f t="shared" si="55"/>
        <v>3.2898000000000001</v>
      </c>
    </row>
    <row r="1787" spans="1:9" hidden="1">
      <c r="A1787" s="115" t="s">
        <v>5674</v>
      </c>
      <c r="B1787" s="115" t="s">
        <v>5675</v>
      </c>
      <c r="C1787" s="115" t="s">
        <v>3555</v>
      </c>
      <c r="D1787" s="115" t="s">
        <v>2038</v>
      </c>
      <c r="E1787" s="115">
        <v>44.485500000000002</v>
      </c>
      <c r="F1787" s="674">
        <v>293.83600000000001</v>
      </c>
      <c r="G1787" s="674">
        <v>295.84500000000003</v>
      </c>
      <c r="H1787" s="115">
        <f t="shared" si="54"/>
        <v>1.0068371472522089</v>
      </c>
      <c r="I1787" s="115">
        <f t="shared" si="55"/>
        <v>44.789700000000003</v>
      </c>
    </row>
    <row r="1788" spans="1:9" hidden="1">
      <c r="A1788" s="115" t="s">
        <v>5676</v>
      </c>
      <c r="B1788" s="115" t="s">
        <v>5677</v>
      </c>
      <c r="C1788" s="115" t="s">
        <v>3558</v>
      </c>
      <c r="D1788" s="115" t="s">
        <v>2038</v>
      </c>
      <c r="E1788" s="115">
        <v>39.048699999999997</v>
      </c>
      <c r="F1788" s="674">
        <v>293.83600000000001</v>
      </c>
      <c r="G1788" s="674">
        <v>295.84500000000003</v>
      </c>
      <c r="H1788" s="115">
        <f t="shared" si="54"/>
        <v>1.0068371472522089</v>
      </c>
      <c r="I1788" s="115">
        <f t="shared" si="55"/>
        <v>39.3157</v>
      </c>
    </row>
    <row r="1789" spans="1:9" hidden="1">
      <c r="A1789" s="115" t="s">
        <v>5678</v>
      </c>
      <c r="B1789" s="115" t="s">
        <v>5679</v>
      </c>
      <c r="C1789" s="115" t="s">
        <v>3561</v>
      </c>
      <c r="D1789" s="115" t="s">
        <v>2038</v>
      </c>
      <c r="E1789" s="115">
        <v>33.611899999999999</v>
      </c>
      <c r="F1789" s="674">
        <v>293.83600000000001</v>
      </c>
      <c r="G1789" s="674">
        <v>295.84500000000003</v>
      </c>
      <c r="H1789" s="115">
        <f t="shared" si="54"/>
        <v>1.0068371472522089</v>
      </c>
      <c r="I1789" s="115">
        <f t="shared" si="55"/>
        <v>33.841700000000003</v>
      </c>
    </row>
    <row r="1790" spans="1:9" hidden="1">
      <c r="A1790" s="115" t="s">
        <v>5680</v>
      </c>
      <c r="B1790" s="115" t="s">
        <v>5681</v>
      </c>
      <c r="C1790" s="115" t="s">
        <v>3564</v>
      </c>
      <c r="D1790" s="115" t="s">
        <v>2038</v>
      </c>
      <c r="E1790" s="115">
        <v>44.485500000000002</v>
      </c>
      <c r="F1790" s="674">
        <v>293.83600000000001</v>
      </c>
      <c r="G1790" s="674">
        <v>295.84500000000003</v>
      </c>
      <c r="H1790" s="115">
        <f t="shared" si="54"/>
        <v>1.0068371472522089</v>
      </c>
      <c r="I1790" s="115">
        <f t="shared" si="55"/>
        <v>44.789700000000003</v>
      </c>
    </row>
    <row r="1791" spans="1:9" hidden="1">
      <c r="A1791" s="115" t="s">
        <v>5682</v>
      </c>
      <c r="B1791" s="115" t="s">
        <v>5683</v>
      </c>
      <c r="C1791" s="115" t="s">
        <v>3567</v>
      </c>
      <c r="D1791" s="115" t="s">
        <v>2038</v>
      </c>
      <c r="E1791" s="115">
        <v>39.048699999999997</v>
      </c>
      <c r="F1791" s="674">
        <v>293.83600000000001</v>
      </c>
      <c r="G1791" s="674">
        <v>295.84500000000003</v>
      </c>
      <c r="H1791" s="115">
        <f t="shared" si="54"/>
        <v>1.0068371472522089</v>
      </c>
      <c r="I1791" s="115">
        <f t="shared" si="55"/>
        <v>39.3157</v>
      </c>
    </row>
    <row r="1792" spans="1:9" hidden="1">
      <c r="A1792" s="115" t="s">
        <v>5684</v>
      </c>
      <c r="B1792" s="115" t="s">
        <v>5685</v>
      </c>
      <c r="C1792" s="115" t="s">
        <v>3570</v>
      </c>
      <c r="D1792" s="115" t="s">
        <v>2038</v>
      </c>
      <c r="E1792" s="115">
        <v>33.611899999999999</v>
      </c>
      <c r="F1792" s="674">
        <v>293.83600000000001</v>
      </c>
      <c r="G1792" s="674">
        <v>295.84500000000003</v>
      </c>
      <c r="H1792" s="115">
        <f t="shared" si="54"/>
        <v>1.0068371472522089</v>
      </c>
      <c r="I1792" s="115">
        <f t="shared" si="55"/>
        <v>33.841700000000003</v>
      </c>
    </row>
    <row r="1793" spans="1:9" hidden="1">
      <c r="A1793" s="115" t="s">
        <v>5686</v>
      </c>
      <c r="B1793" s="115" t="s">
        <v>5687</v>
      </c>
      <c r="C1793" s="115" t="s">
        <v>3573</v>
      </c>
      <c r="D1793" s="115" t="s">
        <v>2038</v>
      </c>
      <c r="E1793" s="115">
        <v>44.485500000000002</v>
      </c>
      <c r="F1793" s="674">
        <v>293.83600000000001</v>
      </c>
      <c r="G1793" s="674">
        <v>295.84500000000003</v>
      </c>
      <c r="H1793" s="115">
        <f t="shared" si="54"/>
        <v>1.0068371472522089</v>
      </c>
      <c r="I1793" s="115">
        <f t="shared" si="55"/>
        <v>44.789700000000003</v>
      </c>
    </row>
    <row r="1794" spans="1:9" hidden="1">
      <c r="A1794" s="115" t="s">
        <v>5688</v>
      </c>
      <c r="B1794" s="115" t="s">
        <v>5689</v>
      </c>
      <c r="C1794" s="115" t="s">
        <v>3576</v>
      </c>
      <c r="D1794" s="115" t="s">
        <v>2038</v>
      </c>
      <c r="E1794" s="115">
        <v>39.075499999999998</v>
      </c>
      <c r="F1794" s="674">
        <v>293.83600000000001</v>
      </c>
      <c r="G1794" s="674">
        <v>295.84500000000003</v>
      </c>
      <c r="H1794" s="115">
        <f t="shared" si="54"/>
        <v>1.0068371472522089</v>
      </c>
      <c r="I1794" s="115">
        <f t="shared" si="55"/>
        <v>39.342700000000001</v>
      </c>
    </row>
    <row r="1795" spans="1:9" hidden="1">
      <c r="A1795" s="115" t="s">
        <v>5690</v>
      </c>
      <c r="B1795" s="115" t="s">
        <v>5691</v>
      </c>
      <c r="C1795" s="115" t="s">
        <v>3579</v>
      </c>
      <c r="D1795" s="115" t="s">
        <v>2038</v>
      </c>
      <c r="E1795" s="115">
        <v>35.058100000000003</v>
      </c>
      <c r="F1795" s="674">
        <v>293.83600000000001</v>
      </c>
      <c r="G1795" s="674">
        <v>295.84500000000003</v>
      </c>
      <c r="H1795" s="115">
        <f t="shared" si="54"/>
        <v>1.0068371472522089</v>
      </c>
      <c r="I1795" s="115">
        <f t="shared" si="55"/>
        <v>35.297800000000002</v>
      </c>
    </row>
    <row r="1796" spans="1:9" hidden="1">
      <c r="A1796" s="115" t="s">
        <v>5692</v>
      </c>
      <c r="B1796" s="115" t="s">
        <v>5693</v>
      </c>
      <c r="C1796" s="115" t="s">
        <v>3582</v>
      </c>
      <c r="D1796" s="115" t="s">
        <v>2038</v>
      </c>
      <c r="E1796" s="115">
        <v>66.7149</v>
      </c>
      <c r="F1796" s="674">
        <v>293.83600000000001</v>
      </c>
      <c r="G1796" s="674">
        <v>295.84500000000003</v>
      </c>
      <c r="H1796" s="115">
        <f t="shared" si="54"/>
        <v>1.0068371472522089</v>
      </c>
      <c r="I1796" s="115">
        <f t="shared" si="55"/>
        <v>67.171000000000006</v>
      </c>
    </row>
    <row r="1797" spans="1:9" hidden="1">
      <c r="A1797" s="115" t="s">
        <v>5694</v>
      </c>
      <c r="B1797" s="115" t="s">
        <v>5695</v>
      </c>
      <c r="C1797" s="115" t="s">
        <v>3585</v>
      </c>
      <c r="D1797" s="115" t="s">
        <v>2038</v>
      </c>
      <c r="E1797" s="115">
        <v>39.075499999999998</v>
      </c>
      <c r="F1797" s="674">
        <v>293.83600000000001</v>
      </c>
      <c r="G1797" s="674">
        <v>295.84500000000003</v>
      </c>
      <c r="H1797" s="115">
        <f t="shared" ref="H1797:H1860" si="56">G1797/F1797</f>
        <v>1.0068371472522089</v>
      </c>
      <c r="I1797" s="115">
        <f t="shared" ref="I1797:I1860" si="57">ROUND(H1797*E1797,4)</f>
        <v>39.342700000000001</v>
      </c>
    </row>
    <row r="1798" spans="1:9" hidden="1">
      <c r="A1798" s="115" t="s">
        <v>5696</v>
      </c>
      <c r="B1798" s="115" t="s">
        <v>5697</v>
      </c>
      <c r="C1798" s="115" t="s">
        <v>3588</v>
      </c>
      <c r="D1798" s="115" t="s">
        <v>2038</v>
      </c>
      <c r="E1798" s="115">
        <v>35.058100000000003</v>
      </c>
      <c r="F1798" s="674">
        <v>293.83600000000001</v>
      </c>
      <c r="G1798" s="674">
        <v>295.84500000000003</v>
      </c>
      <c r="H1798" s="115">
        <f t="shared" si="56"/>
        <v>1.0068371472522089</v>
      </c>
      <c r="I1798" s="115">
        <f t="shared" si="57"/>
        <v>35.297800000000002</v>
      </c>
    </row>
    <row r="1799" spans="1:9" hidden="1">
      <c r="A1799" s="115" t="s">
        <v>5698</v>
      </c>
      <c r="B1799" s="115" t="s">
        <v>5699</v>
      </c>
      <c r="C1799" s="115" t="s">
        <v>3591</v>
      </c>
      <c r="D1799" s="115" t="s">
        <v>2038</v>
      </c>
      <c r="E1799" s="115">
        <v>38.968400000000003</v>
      </c>
      <c r="F1799" s="674">
        <v>293.83600000000001</v>
      </c>
      <c r="G1799" s="674">
        <v>295.84500000000003</v>
      </c>
      <c r="H1799" s="115">
        <f t="shared" si="56"/>
        <v>1.0068371472522089</v>
      </c>
      <c r="I1799" s="115">
        <f t="shared" si="57"/>
        <v>39.2348</v>
      </c>
    </row>
    <row r="1800" spans="1:9" hidden="1">
      <c r="A1800" s="115" t="s">
        <v>5700</v>
      </c>
      <c r="B1800" s="115" t="s">
        <v>5701</v>
      </c>
      <c r="C1800" s="115" t="s">
        <v>3594</v>
      </c>
      <c r="D1800" s="115" t="s">
        <v>2038</v>
      </c>
      <c r="E1800" s="115">
        <v>34.468899999999998</v>
      </c>
      <c r="F1800" s="674">
        <v>293.83600000000001</v>
      </c>
      <c r="G1800" s="674">
        <v>295.84500000000003</v>
      </c>
      <c r="H1800" s="115">
        <f t="shared" si="56"/>
        <v>1.0068371472522089</v>
      </c>
      <c r="I1800" s="115">
        <f t="shared" si="57"/>
        <v>34.704599999999999</v>
      </c>
    </row>
    <row r="1801" spans="1:9" hidden="1">
      <c r="A1801" s="115" t="s">
        <v>5702</v>
      </c>
      <c r="B1801" s="115" t="s">
        <v>5703</v>
      </c>
      <c r="C1801" s="115" t="s">
        <v>3597</v>
      </c>
      <c r="D1801" s="115" t="s">
        <v>2038</v>
      </c>
      <c r="E1801" s="115">
        <v>29.005299999999998</v>
      </c>
      <c r="F1801" s="674">
        <v>293.83600000000001</v>
      </c>
      <c r="G1801" s="674">
        <v>295.84500000000003</v>
      </c>
      <c r="H1801" s="115">
        <f t="shared" si="56"/>
        <v>1.0068371472522089</v>
      </c>
      <c r="I1801" s="115">
        <f t="shared" si="57"/>
        <v>29.203600000000002</v>
      </c>
    </row>
    <row r="1802" spans="1:9" hidden="1">
      <c r="A1802" s="115" t="s">
        <v>5704</v>
      </c>
      <c r="B1802" s="115" t="s">
        <v>5705</v>
      </c>
      <c r="C1802" s="115" t="s">
        <v>3600</v>
      </c>
      <c r="D1802" s="115" t="s">
        <v>2038</v>
      </c>
      <c r="E1802" s="115">
        <v>38.968400000000003</v>
      </c>
      <c r="F1802" s="674">
        <v>293.83600000000001</v>
      </c>
      <c r="G1802" s="674">
        <v>295.84500000000003</v>
      </c>
      <c r="H1802" s="115">
        <f t="shared" si="56"/>
        <v>1.0068371472522089</v>
      </c>
      <c r="I1802" s="115">
        <f t="shared" si="57"/>
        <v>39.2348</v>
      </c>
    </row>
    <row r="1803" spans="1:9" hidden="1">
      <c r="A1803" s="115" t="s">
        <v>5706</v>
      </c>
      <c r="B1803" s="115" t="s">
        <v>5707</v>
      </c>
      <c r="C1803" s="115" t="s">
        <v>3603</v>
      </c>
      <c r="D1803" s="115" t="s">
        <v>2038</v>
      </c>
      <c r="E1803" s="115">
        <v>34.468899999999998</v>
      </c>
      <c r="F1803" s="674">
        <v>293.83600000000001</v>
      </c>
      <c r="G1803" s="674">
        <v>295.84500000000003</v>
      </c>
      <c r="H1803" s="115">
        <f t="shared" si="56"/>
        <v>1.0068371472522089</v>
      </c>
      <c r="I1803" s="115">
        <f t="shared" si="57"/>
        <v>34.704599999999999</v>
      </c>
    </row>
    <row r="1804" spans="1:9" hidden="1">
      <c r="A1804" s="115" t="s">
        <v>5708</v>
      </c>
      <c r="B1804" s="115" t="s">
        <v>5709</v>
      </c>
      <c r="C1804" s="115" t="s">
        <v>3606</v>
      </c>
      <c r="D1804" s="115" t="s">
        <v>2038</v>
      </c>
      <c r="E1804" s="115">
        <v>29.005299999999998</v>
      </c>
      <c r="F1804" s="674">
        <v>293.83600000000001</v>
      </c>
      <c r="G1804" s="674">
        <v>295.84500000000003</v>
      </c>
      <c r="H1804" s="115">
        <f t="shared" si="56"/>
        <v>1.0068371472522089</v>
      </c>
      <c r="I1804" s="115">
        <f t="shared" si="57"/>
        <v>29.203600000000002</v>
      </c>
    </row>
    <row r="1805" spans="1:9" hidden="1">
      <c r="A1805" s="115" t="s">
        <v>5710</v>
      </c>
      <c r="B1805" s="115" t="s">
        <v>5711</v>
      </c>
      <c r="C1805" s="115" t="s">
        <v>3609</v>
      </c>
      <c r="D1805" s="115" t="s">
        <v>2038</v>
      </c>
      <c r="E1805" s="115">
        <v>5.6510999999999996</v>
      </c>
      <c r="F1805" s="674">
        <v>293.83600000000001</v>
      </c>
      <c r="G1805" s="674">
        <v>295.84500000000003</v>
      </c>
      <c r="H1805" s="115">
        <f t="shared" si="56"/>
        <v>1.0068371472522089</v>
      </c>
      <c r="I1805" s="115">
        <f t="shared" si="57"/>
        <v>5.6897000000000002</v>
      </c>
    </row>
    <row r="1806" spans="1:9" hidden="1">
      <c r="A1806" s="115" t="s">
        <v>5712</v>
      </c>
      <c r="B1806" s="115" t="s">
        <v>5713</v>
      </c>
      <c r="C1806" s="115" t="s">
        <v>3612</v>
      </c>
      <c r="D1806" s="115" t="s">
        <v>2038</v>
      </c>
      <c r="E1806" s="115">
        <v>3.8834</v>
      </c>
      <c r="F1806" s="674">
        <v>293.83600000000001</v>
      </c>
      <c r="G1806" s="674">
        <v>295.84500000000003</v>
      </c>
      <c r="H1806" s="115">
        <f t="shared" si="56"/>
        <v>1.0068371472522089</v>
      </c>
      <c r="I1806" s="115">
        <f t="shared" si="57"/>
        <v>3.91</v>
      </c>
    </row>
    <row r="1807" spans="1:9" hidden="1">
      <c r="A1807" s="115" t="s">
        <v>5714</v>
      </c>
      <c r="B1807" s="115" t="s">
        <v>5715</v>
      </c>
      <c r="C1807" s="115" t="s">
        <v>3615</v>
      </c>
      <c r="D1807" s="115" t="s">
        <v>2038</v>
      </c>
      <c r="E1807" s="115">
        <v>2.3300999999999998</v>
      </c>
      <c r="F1807" s="674">
        <v>293.83600000000001</v>
      </c>
      <c r="G1807" s="674">
        <v>295.84500000000003</v>
      </c>
      <c r="H1807" s="115">
        <f t="shared" si="56"/>
        <v>1.0068371472522089</v>
      </c>
      <c r="I1807" s="115">
        <f t="shared" si="57"/>
        <v>2.3460000000000001</v>
      </c>
    </row>
    <row r="1808" spans="1:9" hidden="1">
      <c r="A1808" s="115" t="s">
        <v>5716</v>
      </c>
      <c r="B1808" s="115" t="s">
        <v>5717</v>
      </c>
      <c r="C1808" s="115" t="s">
        <v>3618</v>
      </c>
      <c r="D1808" s="115" t="s">
        <v>2038</v>
      </c>
      <c r="E1808" s="115">
        <v>2.8121999999999998</v>
      </c>
      <c r="F1808" s="674">
        <v>293.83600000000001</v>
      </c>
      <c r="G1808" s="674">
        <v>295.84500000000003</v>
      </c>
      <c r="H1808" s="115">
        <f t="shared" si="56"/>
        <v>1.0068371472522089</v>
      </c>
      <c r="I1808" s="115">
        <f t="shared" si="57"/>
        <v>2.8313999999999999</v>
      </c>
    </row>
    <row r="1809" spans="1:9" hidden="1">
      <c r="A1809" s="115" t="s">
        <v>5718</v>
      </c>
      <c r="B1809" s="115" t="s">
        <v>5719</v>
      </c>
      <c r="C1809" s="115" t="s">
        <v>3621</v>
      </c>
      <c r="D1809" s="115" t="s">
        <v>2038</v>
      </c>
      <c r="E1809" s="115">
        <v>1.9551000000000001</v>
      </c>
      <c r="F1809" s="674">
        <v>293.83600000000001</v>
      </c>
      <c r="G1809" s="674">
        <v>295.84500000000003</v>
      </c>
      <c r="H1809" s="115">
        <f t="shared" si="56"/>
        <v>1.0068371472522089</v>
      </c>
      <c r="I1809" s="115">
        <f t="shared" si="57"/>
        <v>1.9684999999999999</v>
      </c>
    </row>
    <row r="1810" spans="1:9" hidden="1">
      <c r="A1810" s="115" t="s">
        <v>5720</v>
      </c>
      <c r="B1810" s="115" t="s">
        <v>5721</v>
      </c>
      <c r="C1810" s="115" t="s">
        <v>3624</v>
      </c>
      <c r="D1810" s="115" t="s">
        <v>2038</v>
      </c>
      <c r="E1810" s="115">
        <v>1.1516</v>
      </c>
      <c r="F1810" s="674">
        <v>293.83600000000001</v>
      </c>
      <c r="G1810" s="674">
        <v>295.84500000000003</v>
      </c>
      <c r="H1810" s="115">
        <f t="shared" si="56"/>
        <v>1.0068371472522089</v>
      </c>
      <c r="I1810" s="115">
        <f t="shared" si="57"/>
        <v>1.1595</v>
      </c>
    </row>
    <row r="1811" spans="1:9" hidden="1">
      <c r="A1811" s="115" t="s">
        <v>5722</v>
      </c>
      <c r="B1811" s="115" t="s">
        <v>5723</v>
      </c>
      <c r="C1811" s="115" t="s">
        <v>3627</v>
      </c>
      <c r="D1811" s="115" t="s">
        <v>2038</v>
      </c>
      <c r="E1811" s="115">
        <v>2.8121999999999998</v>
      </c>
      <c r="F1811" s="674">
        <v>293.83600000000001</v>
      </c>
      <c r="G1811" s="674">
        <v>295.84500000000003</v>
      </c>
      <c r="H1811" s="115">
        <f t="shared" si="56"/>
        <v>1.0068371472522089</v>
      </c>
      <c r="I1811" s="115">
        <f t="shared" si="57"/>
        <v>2.8313999999999999</v>
      </c>
    </row>
    <row r="1812" spans="1:9" hidden="1">
      <c r="A1812" s="115" t="s">
        <v>5724</v>
      </c>
      <c r="B1812" s="115" t="s">
        <v>5725</v>
      </c>
      <c r="C1812" s="115" t="s">
        <v>3630</v>
      </c>
      <c r="D1812" s="115" t="s">
        <v>2038</v>
      </c>
      <c r="E1812" s="115">
        <v>1.9551000000000001</v>
      </c>
      <c r="F1812" s="674">
        <v>293.83600000000001</v>
      </c>
      <c r="G1812" s="674">
        <v>295.84500000000003</v>
      </c>
      <c r="H1812" s="115">
        <f t="shared" si="56"/>
        <v>1.0068371472522089</v>
      </c>
      <c r="I1812" s="115">
        <f t="shared" si="57"/>
        <v>1.9684999999999999</v>
      </c>
    </row>
    <row r="1813" spans="1:9" hidden="1">
      <c r="A1813" s="115" t="s">
        <v>5726</v>
      </c>
      <c r="B1813" s="115" t="s">
        <v>5727</v>
      </c>
      <c r="C1813" s="115" t="s">
        <v>3633</v>
      </c>
      <c r="D1813" s="115" t="s">
        <v>2038</v>
      </c>
      <c r="E1813" s="115">
        <v>1.1516</v>
      </c>
      <c r="F1813" s="674">
        <v>293.83600000000001</v>
      </c>
      <c r="G1813" s="674">
        <v>295.84500000000003</v>
      </c>
      <c r="H1813" s="115">
        <f t="shared" si="56"/>
        <v>1.0068371472522089</v>
      </c>
      <c r="I1813" s="115">
        <f t="shared" si="57"/>
        <v>1.1595</v>
      </c>
    </row>
    <row r="1814" spans="1:9" hidden="1">
      <c r="A1814" s="115" t="s">
        <v>5728</v>
      </c>
      <c r="B1814" s="115" t="s">
        <v>5729</v>
      </c>
      <c r="C1814" s="115" t="s">
        <v>3636</v>
      </c>
      <c r="D1814" s="115" t="s">
        <v>1138</v>
      </c>
      <c r="E1814" s="115">
        <v>1658.5980999999999</v>
      </c>
      <c r="F1814" s="674">
        <v>293.83600000000001</v>
      </c>
      <c r="G1814" s="674">
        <v>295.84500000000003</v>
      </c>
      <c r="H1814" s="115">
        <f t="shared" si="56"/>
        <v>1.0068371472522089</v>
      </c>
      <c r="I1814" s="115">
        <f t="shared" si="57"/>
        <v>1669.9382000000001</v>
      </c>
    </row>
    <row r="1815" spans="1:9" hidden="1">
      <c r="A1815" s="115" t="s">
        <v>5730</v>
      </c>
      <c r="B1815" s="115" t="s">
        <v>5731</v>
      </c>
      <c r="C1815" s="115" t="s">
        <v>3639</v>
      </c>
      <c r="D1815" s="115" t="s">
        <v>1138</v>
      </c>
      <c r="E1815" s="115">
        <v>2073.2476000000001</v>
      </c>
      <c r="F1815" s="674">
        <v>293.83600000000001</v>
      </c>
      <c r="G1815" s="674">
        <v>295.84500000000003</v>
      </c>
      <c r="H1815" s="115">
        <f t="shared" si="56"/>
        <v>1.0068371472522089</v>
      </c>
      <c r="I1815" s="115">
        <f t="shared" si="57"/>
        <v>2087.4227000000001</v>
      </c>
    </row>
    <row r="1816" spans="1:9" hidden="1">
      <c r="A1816" s="115" t="s">
        <v>5732</v>
      </c>
      <c r="B1816" s="115" t="s">
        <v>5733</v>
      </c>
      <c r="C1816" s="115" t="s">
        <v>3642</v>
      </c>
      <c r="D1816" s="115" t="s">
        <v>1138</v>
      </c>
      <c r="E1816" s="115">
        <v>3109.8620000000001</v>
      </c>
      <c r="F1816" s="674">
        <v>293.83600000000001</v>
      </c>
      <c r="G1816" s="674">
        <v>295.84500000000003</v>
      </c>
      <c r="H1816" s="115">
        <f t="shared" si="56"/>
        <v>1.0068371472522089</v>
      </c>
      <c r="I1816" s="115">
        <f t="shared" si="57"/>
        <v>3131.1246000000001</v>
      </c>
    </row>
    <row r="1817" spans="1:9" hidden="1">
      <c r="A1817" s="115" t="s">
        <v>5734</v>
      </c>
      <c r="B1817" s="115" t="s">
        <v>5735</v>
      </c>
      <c r="C1817" s="115" t="s">
        <v>3645</v>
      </c>
      <c r="D1817" s="115" t="s">
        <v>1138</v>
      </c>
      <c r="E1817" s="115">
        <v>1243.9485</v>
      </c>
      <c r="F1817" s="674">
        <v>293.83600000000001</v>
      </c>
      <c r="G1817" s="674">
        <v>295.84500000000003</v>
      </c>
      <c r="H1817" s="115">
        <f t="shared" si="56"/>
        <v>1.0068371472522089</v>
      </c>
      <c r="I1817" s="115">
        <f t="shared" si="57"/>
        <v>1252.4536000000001</v>
      </c>
    </row>
    <row r="1818" spans="1:9" hidden="1">
      <c r="A1818" s="115" t="s">
        <v>5736</v>
      </c>
      <c r="B1818" s="115" t="s">
        <v>5737</v>
      </c>
      <c r="C1818" s="115" t="s">
        <v>3648</v>
      </c>
      <c r="D1818" s="115" t="s">
        <v>1138</v>
      </c>
      <c r="E1818" s="115">
        <v>1658.5980999999999</v>
      </c>
      <c r="F1818" s="674">
        <v>293.83600000000001</v>
      </c>
      <c r="G1818" s="674">
        <v>295.84500000000003</v>
      </c>
      <c r="H1818" s="115">
        <f t="shared" si="56"/>
        <v>1.0068371472522089</v>
      </c>
      <c r="I1818" s="115">
        <f t="shared" si="57"/>
        <v>1669.9382000000001</v>
      </c>
    </row>
    <row r="1819" spans="1:9" hidden="1">
      <c r="A1819" s="115" t="s">
        <v>5738</v>
      </c>
      <c r="B1819" s="115" t="s">
        <v>5739</v>
      </c>
      <c r="C1819" s="115" t="s">
        <v>3651</v>
      </c>
      <c r="D1819" s="115" t="s">
        <v>1138</v>
      </c>
      <c r="E1819" s="115">
        <v>2073.2476000000001</v>
      </c>
      <c r="F1819" s="674">
        <v>293.83600000000001</v>
      </c>
      <c r="G1819" s="674">
        <v>295.84500000000003</v>
      </c>
      <c r="H1819" s="115">
        <f t="shared" si="56"/>
        <v>1.0068371472522089</v>
      </c>
      <c r="I1819" s="115">
        <f t="shared" si="57"/>
        <v>2087.4227000000001</v>
      </c>
    </row>
    <row r="1820" spans="1:9" hidden="1">
      <c r="A1820" s="115" t="s">
        <v>5740</v>
      </c>
      <c r="B1820" s="115" t="s">
        <v>5741</v>
      </c>
      <c r="C1820" s="115" t="s">
        <v>3654</v>
      </c>
      <c r="D1820" s="115" t="s">
        <v>1138</v>
      </c>
      <c r="E1820" s="115">
        <v>1243.9485</v>
      </c>
      <c r="F1820" s="674">
        <v>293.83600000000001</v>
      </c>
      <c r="G1820" s="674">
        <v>295.84500000000003</v>
      </c>
      <c r="H1820" s="115">
        <f t="shared" si="56"/>
        <v>1.0068371472522089</v>
      </c>
      <c r="I1820" s="115">
        <f t="shared" si="57"/>
        <v>1252.4536000000001</v>
      </c>
    </row>
    <row r="1821" spans="1:9" hidden="1">
      <c r="A1821" s="115" t="s">
        <v>5742</v>
      </c>
      <c r="B1821" s="115" t="s">
        <v>5743</v>
      </c>
      <c r="C1821" s="115" t="s">
        <v>3657</v>
      </c>
      <c r="D1821" s="115" t="s">
        <v>1138</v>
      </c>
      <c r="E1821" s="115">
        <v>1658.5980999999999</v>
      </c>
      <c r="F1821" s="674">
        <v>293.83600000000001</v>
      </c>
      <c r="G1821" s="674">
        <v>295.84500000000003</v>
      </c>
      <c r="H1821" s="115">
        <f t="shared" si="56"/>
        <v>1.0068371472522089</v>
      </c>
      <c r="I1821" s="115">
        <f t="shared" si="57"/>
        <v>1669.9382000000001</v>
      </c>
    </row>
    <row r="1822" spans="1:9" hidden="1">
      <c r="A1822" s="115" t="s">
        <v>5744</v>
      </c>
      <c r="B1822" s="115" t="s">
        <v>5745</v>
      </c>
      <c r="C1822" s="115" t="s">
        <v>3660</v>
      </c>
      <c r="D1822" s="115" t="s">
        <v>1138</v>
      </c>
      <c r="E1822" s="115">
        <v>2073.2476000000001</v>
      </c>
      <c r="F1822" s="674">
        <v>293.83600000000001</v>
      </c>
      <c r="G1822" s="674">
        <v>295.84500000000003</v>
      </c>
      <c r="H1822" s="115">
        <f t="shared" si="56"/>
        <v>1.0068371472522089</v>
      </c>
      <c r="I1822" s="115">
        <f t="shared" si="57"/>
        <v>2087.4227000000001</v>
      </c>
    </row>
    <row r="1823" spans="1:9" hidden="1">
      <c r="A1823" s="115" t="s">
        <v>5746</v>
      </c>
      <c r="B1823" s="115" t="s">
        <v>5747</v>
      </c>
      <c r="C1823" s="115" t="s">
        <v>3663</v>
      </c>
      <c r="D1823" s="115" t="s">
        <v>1138</v>
      </c>
      <c r="E1823" s="115">
        <v>9601.4444999999996</v>
      </c>
      <c r="F1823" s="674">
        <v>293.83600000000001</v>
      </c>
      <c r="G1823" s="674">
        <v>295.84500000000003</v>
      </c>
      <c r="H1823" s="115">
        <f t="shared" si="56"/>
        <v>1.0068371472522089</v>
      </c>
      <c r="I1823" s="115">
        <f t="shared" si="57"/>
        <v>9667.0910000000003</v>
      </c>
    </row>
    <row r="1824" spans="1:9" hidden="1">
      <c r="A1824" s="115" t="s">
        <v>5748</v>
      </c>
      <c r="B1824" s="115" t="s">
        <v>5749</v>
      </c>
      <c r="C1824" s="115" t="s">
        <v>3666</v>
      </c>
      <c r="D1824" s="115" t="s">
        <v>1138</v>
      </c>
      <c r="E1824" s="115">
        <v>10650.2073</v>
      </c>
      <c r="F1824" s="674">
        <v>293.83600000000001</v>
      </c>
      <c r="G1824" s="674">
        <v>295.84500000000003</v>
      </c>
      <c r="H1824" s="115">
        <f t="shared" si="56"/>
        <v>1.0068371472522089</v>
      </c>
      <c r="I1824" s="115">
        <f t="shared" si="57"/>
        <v>10723.024299999999</v>
      </c>
    </row>
    <row r="1825" spans="1:9" hidden="1">
      <c r="A1825" s="115" t="s">
        <v>5750</v>
      </c>
      <c r="B1825" s="115" t="s">
        <v>5751</v>
      </c>
      <c r="C1825" s="115" t="s">
        <v>3669</v>
      </c>
      <c r="D1825" s="115" t="s">
        <v>1138</v>
      </c>
      <c r="E1825" s="115">
        <v>7681.5024000000003</v>
      </c>
      <c r="F1825" s="674">
        <v>293.83600000000001</v>
      </c>
      <c r="G1825" s="674">
        <v>295.84500000000003</v>
      </c>
      <c r="H1825" s="115">
        <f t="shared" si="56"/>
        <v>1.0068371472522089</v>
      </c>
      <c r="I1825" s="115">
        <f t="shared" si="57"/>
        <v>7734.0219999999999</v>
      </c>
    </row>
    <row r="1826" spans="1:9" hidden="1">
      <c r="A1826" s="115" t="s">
        <v>5752</v>
      </c>
      <c r="B1826" s="115" t="s">
        <v>5753</v>
      </c>
      <c r="C1826" s="115" t="s">
        <v>3672</v>
      </c>
      <c r="D1826" s="115" t="s">
        <v>1138</v>
      </c>
      <c r="E1826" s="115">
        <v>8857.8503999999994</v>
      </c>
      <c r="F1826" s="674">
        <v>293.83600000000001</v>
      </c>
      <c r="G1826" s="674">
        <v>295.84500000000003</v>
      </c>
      <c r="H1826" s="115">
        <f t="shared" si="56"/>
        <v>1.0068371472522089</v>
      </c>
      <c r="I1826" s="115">
        <f t="shared" si="57"/>
        <v>8918.4128000000001</v>
      </c>
    </row>
    <row r="1827" spans="1:9" hidden="1">
      <c r="A1827" s="115" t="s">
        <v>5754</v>
      </c>
      <c r="B1827" s="115" t="s">
        <v>5755</v>
      </c>
      <c r="C1827" s="115" t="s">
        <v>3675</v>
      </c>
      <c r="D1827" s="115" t="s">
        <v>1138</v>
      </c>
      <c r="E1827" s="115">
        <v>7681.5024000000003</v>
      </c>
      <c r="F1827" s="674">
        <v>293.83600000000001</v>
      </c>
      <c r="G1827" s="674">
        <v>295.84500000000003</v>
      </c>
      <c r="H1827" s="115">
        <f t="shared" si="56"/>
        <v>1.0068371472522089</v>
      </c>
      <c r="I1827" s="115">
        <f t="shared" si="57"/>
        <v>7734.0219999999999</v>
      </c>
    </row>
    <row r="1828" spans="1:9" hidden="1">
      <c r="A1828" s="115" t="s">
        <v>5756</v>
      </c>
      <c r="B1828" s="115" t="s">
        <v>5757</v>
      </c>
      <c r="C1828" s="115" t="s">
        <v>3678</v>
      </c>
      <c r="D1828" s="115" t="s">
        <v>1138</v>
      </c>
      <c r="E1828" s="115">
        <v>8857.8503999999994</v>
      </c>
      <c r="F1828" s="674">
        <v>293.83600000000001</v>
      </c>
      <c r="G1828" s="674">
        <v>295.84500000000003</v>
      </c>
      <c r="H1828" s="115">
        <f t="shared" si="56"/>
        <v>1.0068371472522089</v>
      </c>
      <c r="I1828" s="115">
        <f t="shared" si="57"/>
        <v>8918.4128000000001</v>
      </c>
    </row>
    <row r="1829" spans="1:9" hidden="1">
      <c r="A1829" s="115" t="s">
        <v>5758</v>
      </c>
      <c r="B1829" s="115" t="s">
        <v>5759</v>
      </c>
      <c r="C1829" s="115" t="s">
        <v>3681</v>
      </c>
      <c r="D1829" s="115" t="s">
        <v>1138</v>
      </c>
      <c r="E1829" s="115">
        <v>5760.0128000000004</v>
      </c>
      <c r="F1829" s="674">
        <v>293.83600000000001</v>
      </c>
      <c r="G1829" s="674">
        <v>295.84500000000003</v>
      </c>
      <c r="H1829" s="115">
        <f t="shared" si="56"/>
        <v>1.0068371472522089</v>
      </c>
      <c r="I1829" s="115">
        <f t="shared" si="57"/>
        <v>5799.3949000000002</v>
      </c>
    </row>
    <row r="1830" spans="1:9" hidden="1">
      <c r="A1830" s="115" t="s">
        <v>5760</v>
      </c>
      <c r="B1830" s="115" t="s">
        <v>5761</v>
      </c>
      <c r="C1830" s="115" t="s">
        <v>3684</v>
      </c>
      <c r="D1830" s="115" t="s">
        <v>1138</v>
      </c>
      <c r="E1830" s="115">
        <v>7086.2748000000001</v>
      </c>
      <c r="F1830" s="674">
        <v>293.83600000000001</v>
      </c>
      <c r="G1830" s="674">
        <v>295.84500000000003</v>
      </c>
      <c r="H1830" s="115">
        <f t="shared" si="56"/>
        <v>1.0068371472522089</v>
      </c>
      <c r="I1830" s="115">
        <f t="shared" si="57"/>
        <v>7134.7246999999998</v>
      </c>
    </row>
    <row r="1831" spans="1:9" hidden="1">
      <c r="A1831" s="115" t="s">
        <v>5762</v>
      </c>
      <c r="B1831" s="115" t="s">
        <v>5763</v>
      </c>
      <c r="C1831" s="115" t="s">
        <v>3687</v>
      </c>
      <c r="D1831" s="115" t="s">
        <v>1138</v>
      </c>
      <c r="E1831" s="115">
        <v>11502.212299999999</v>
      </c>
      <c r="F1831" s="674">
        <v>293.83600000000001</v>
      </c>
      <c r="G1831" s="674">
        <v>295.84500000000003</v>
      </c>
      <c r="H1831" s="115">
        <f t="shared" si="56"/>
        <v>1.0068371472522089</v>
      </c>
      <c r="I1831" s="115">
        <f t="shared" si="57"/>
        <v>11580.854600000001</v>
      </c>
    </row>
    <row r="1832" spans="1:9" hidden="1">
      <c r="A1832" s="115" t="s">
        <v>5764</v>
      </c>
      <c r="B1832" s="115" t="s">
        <v>5765</v>
      </c>
      <c r="C1832" s="115" t="s">
        <v>3690</v>
      </c>
      <c r="D1832" s="115" t="s">
        <v>1138</v>
      </c>
      <c r="E1832" s="115">
        <v>12416.5733</v>
      </c>
      <c r="F1832" s="674">
        <v>293.83600000000001</v>
      </c>
      <c r="G1832" s="674">
        <v>295.84500000000003</v>
      </c>
      <c r="H1832" s="115">
        <f t="shared" si="56"/>
        <v>1.0068371472522089</v>
      </c>
      <c r="I1832" s="115">
        <f t="shared" si="57"/>
        <v>12501.467199999999</v>
      </c>
    </row>
    <row r="1833" spans="1:9" hidden="1">
      <c r="A1833" s="115" t="s">
        <v>5766</v>
      </c>
      <c r="B1833" s="115" t="s">
        <v>5767</v>
      </c>
      <c r="C1833" s="115" t="s">
        <v>3693</v>
      </c>
      <c r="D1833" s="115" t="s">
        <v>1138</v>
      </c>
      <c r="E1833" s="115">
        <v>9601.4444999999996</v>
      </c>
      <c r="F1833" s="674">
        <v>293.83600000000001</v>
      </c>
      <c r="G1833" s="674">
        <v>295.84500000000003</v>
      </c>
      <c r="H1833" s="115">
        <f t="shared" si="56"/>
        <v>1.0068371472522089</v>
      </c>
      <c r="I1833" s="115">
        <f t="shared" si="57"/>
        <v>9667.0910000000003</v>
      </c>
    </row>
    <row r="1834" spans="1:9" hidden="1">
      <c r="A1834" s="115" t="s">
        <v>5768</v>
      </c>
      <c r="B1834" s="115" t="s">
        <v>5769</v>
      </c>
      <c r="C1834" s="115" t="s">
        <v>3696</v>
      </c>
      <c r="D1834" s="115" t="s">
        <v>1138</v>
      </c>
      <c r="E1834" s="115">
        <v>10650.2073</v>
      </c>
      <c r="F1834" s="674">
        <v>293.83600000000001</v>
      </c>
      <c r="G1834" s="674">
        <v>295.84500000000003</v>
      </c>
      <c r="H1834" s="115">
        <f t="shared" si="56"/>
        <v>1.0068371472522089</v>
      </c>
      <c r="I1834" s="115">
        <f t="shared" si="57"/>
        <v>10723.024299999999</v>
      </c>
    </row>
    <row r="1835" spans="1:9" hidden="1">
      <c r="A1835" s="115" t="s">
        <v>5770</v>
      </c>
      <c r="B1835" s="115" t="s">
        <v>5771</v>
      </c>
      <c r="C1835" s="115" t="s">
        <v>3699</v>
      </c>
      <c r="D1835" s="115" t="s">
        <v>1138</v>
      </c>
      <c r="E1835" s="115">
        <v>9601.4444999999996</v>
      </c>
      <c r="F1835" s="674">
        <v>293.83600000000001</v>
      </c>
      <c r="G1835" s="674">
        <v>295.84500000000003</v>
      </c>
      <c r="H1835" s="115">
        <f t="shared" si="56"/>
        <v>1.0068371472522089</v>
      </c>
      <c r="I1835" s="115">
        <f t="shared" si="57"/>
        <v>9667.0910000000003</v>
      </c>
    </row>
    <row r="1836" spans="1:9" hidden="1">
      <c r="A1836" s="115" t="s">
        <v>5772</v>
      </c>
      <c r="B1836" s="115" t="s">
        <v>5773</v>
      </c>
      <c r="C1836" s="115" t="s">
        <v>3702</v>
      </c>
      <c r="D1836" s="115" t="s">
        <v>1138</v>
      </c>
      <c r="E1836" s="115">
        <v>10650.2073</v>
      </c>
      <c r="F1836" s="674">
        <v>293.83600000000001</v>
      </c>
      <c r="G1836" s="674">
        <v>295.84500000000003</v>
      </c>
      <c r="H1836" s="115">
        <f t="shared" si="56"/>
        <v>1.0068371472522089</v>
      </c>
      <c r="I1836" s="115">
        <f t="shared" si="57"/>
        <v>10723.024299999999</v>
      </c>
    </row>
    <row r="1837" spans="1:9" hidden="1">
      <c r="A1837" s="115" t="s">
        <v>5774</v>
      </c>
      <c r="B1837" s="115" t="s">
        <v>5775</v>
      </c>
      <c r="C1837" s="115" t="s">
        <v>3705</v>
      </c>
      <c r="D1837" s="115" t="s">
        <v>1138</v>
      </c>
      <c r="E1837" s="115">
        <v>7681.5024000000003</v>
      </c>
      <c r="F1837" s="674">
        <v>293.83600000000001</v>
      </c>
      <c r="G1837" s="674">
        <v>295.84500000000003</v>
      </c>
      <c r="H1837" s="115">
        <f t="shared" si="56"/>
        <v>1.0068371472522089</v>
      </c>
      <c r="I1837" s="115">
        <f t="shared" si="57"/>
        <v>7734.0219999999999</v>
      </c>
    </row>
    <row r="1838" spans="1:9" hidden="1">
      <c r="A1838" s="115" t="s">
        <v>5776</v>
      </c>
      <c r="B1838" s="115" t="s">
        <v>5777</v>
      </c>
      <c r="C1838" s="115" t="s">
        <v>3708</v>
      </c>
      <c r="D1838" s="115" t="s">
        <v>1138</v>
      </c>
      <c r="E1838" s="115">
        <v>8857.8503999999994</v>
      </c>
      <c r="F1838" s="674">
        <v>293.83600000000001</v>
      </c>
      <c r="G1838" s="674">
        <v>295.84500000000003</v>
      </c>
      <c r="H1838" s="115">
        <f t="shared" si="56"/>
        <v>1.0068371472522089</v>
      </c>
      <c r="I1838" s="115">
        <f t="shared" si="57"/>
        <v>8918.4128000000001</v>
      </c>
    </row>
    <row r="1839" spans="1:9" hidden="1">
      <c r="A1839" s="115" t="s">
        <v>5778</v>
      </c>
      <c r="B1839" s="115" t="s">
        <v>5779</v>
      </c>
      <c r="C1839" s="115" t="s">
        <v>3711</v>
      </c>
      <c r="D1839" s="115" t="s">
        <v>1138</v>
      </c>
      <c r="E1839" s="115">
        <v>13409.8807</v>
      </c>
      <c r="F1839" s="674">
        <v>293.83600000000001</v>
      </c>
      <c r="G1839" s="674">
        <v>295.84500000000003</v>
      </c>
      <c r="H1839" s="115">
        <f t="shared" si="56"/>
        <v>1.0068371472522089</v>
      </c>
      <c r="I1839" s="115">
        <f t="shared" si="57"/>
        <v>13501.566000000001</v>
      </c>
    </row>
    <row r="1840" spans="1:9" hidden="1">
      <c r="A1840" s="115" t="s">
        <v>5780</v>
      </c>
      <c r="B1840" s="115" t="s">
        <v>5781</v>
      </c>
      <c r="C1840" s="115" t="s">
        <v>3714</v>
      </c>
      <c r="D1840" s="115" t="s">
        <v>1138</v>
      </c>
      <c r="E1840" s="115">
        <v>14482.6438</v>
      </c>
      <c r="F1840" s="674">
        <v>293.83600000000001</v>
      </c>
      <c r="G1840" s="674">
        <v>295.84500000000003</v>
      </c>
      <c r="H1840" s="115">
        <f t="shared" si="56"/>
        <v>1.0068371472522089</v>
      </c>
      <c r="I1840" s="115">
        <f t="shared" si="57"/>
        <v>14581.6638</v>
      </c>
    </row>
    <row r="1841" spans="1:9" hidden="1">
      <c r="A1841" s="115" t="s">
        <v>5782</v>
      </c>
      <c r="B1841" s="115" t="s">
        <v>5783</v>
      </c>
      <c r="C1841" s="115" t="s">
        <v>3717</v>
      </c>
      <c r="D1841" s="115" t="s">
        <v>1138</v>
      </c>
      <c r="E1841" s="115">
        <v>11502.212299999999</v>
      </c>
      <c r="F1841" s="674">
        <v>293.83600000000001</v>
      </c>
      <c r="G1841" s="674">
        <v>295.84500000000003</v>
      </c>
      <c r="H1841" s="115">
        <f t="shared" si="56"/>
        <v>1.0068371472522089</v>
      </c>
      <c r="I1841" s="115">
        <f t="shared" si="57"/>
        <v>11580.854600000001</v>
      </c>
    </row>
    <row r="1842" spans="1:9" hidden="1">
      <c r="A1842" s="115" t="s">
        <v>5784</v>
      </c>
      <c r="B1842" s="115" t="s">
        <v>5785</v>
      </c>
      <c r="C1842" s="115" t="s">
        <v>3720</v>
      </c>
      <c r="D1842" s="115" t="s">
        <v>1138</v>
      </c>
      <c r="E1842" s="115">
        <v>12416.5733</v>
      </c>
      <c r="F1842" s="674">
        <v>293.83600000000001</v>
      </c>
      <c r="G1842" s="674">
        <v>295.84500000000003</v>
      </c>
      <c r="H1842" s="115">
        <f t="shared" si="56"/>
        <v>1.0068371472522089</v>
      </c>
      <c r="I1842" s="115">
        <f t="shared" si="57"/>
        <v>12501.467199999999</v>
      </c>
    </row>
    <row r="1843" spans="1:9" hidden="1">
      <c r="A1843" s="115" t="s">
        <v>5786</v>
      </c>
      <c r="B1843" s="115" t="s">
        <v>5787</v>
      </c>
      <c r="C1843" s="115" t="s">
        <v>3723</v>
      </c>
      <c r="D1843" s="115" t="s">
        <v>1138</v>
      </c>
      <c r="E1843" s="115">
        <v>11502.212299999999</v>
      </c>
      <c r="F1843" s="674">
        <v>293.83600000000001</v>
      </c>
      <c r="G1843" s="674">
        <v>295.84500000000003</v>
      </c>
      <c r="H1843" s="115">
        <f t="shared" si="56"/>
        <v>1.0068371472522089</v>
      </c>
      <c r="I1843" s="115">
        <f t="shared" si="57"/>
        <v>11580.854600000001</v>
      </c>
    </row>
    <row r="1844" spans="1:9" hidden="1">
      <c r="A1844" s="115" t="s">
        <v>5788</v>
      </c>
      <c r="B1844" s="115" t="s">
        <v>5789</v>
      </c>
      <c r="C1844" s="115" t="s">
        <v>3726</v>
      </c>
      <c r="D1844" s="115" t="s">
        <v>1138</v>
      </c>
      <c r="E1844" s="115">
        <v>12416.5733</v>
      </c>
      <c r="F1844" s="674">
        <v>293.83600000000001</v>
      </c>
      <c r="G1844" s="674">
        <v>295.84500000000003</v>
      </c>
      <c r="H1844" s="115">
        <f t="shared" si="56"/>
        <v>1.0068371472522089</v>
      </c>
      <c r="I1844" s="115">
        <f t="shared" si="57"/>
        <v>12501.467199999999</v>
      </c>
    </row>
    <row r="1845" spans="1:9" hidden="1">
      <c r="A1845" s="115" t="s">
        <v>5790</v>
      </c>
      <c r="B1845" s="115" t="s">
        <v>5791</v>
      </c>
      <c r="C1845" s="115" t="s">
        <v>3729</v>
      </c>
      <c r="D1845" s="115" t="s">
        <v>1138</v>
      </c>
      <c r="E1845" s="115">
        <v>9601.4444999999996</v>
      </c>
      <c r="F1845" s="674">
        <v>293.83600000000001</v>
      </c>
      <c r="G1845" s="674">
        <v>295.84500000000003</v>
      </c>
      <c r="H1845" s="115">
        <f t="shared" si="56"/>
        <v>1.0068371472522089</v>
      </c>
      <c r="I1845" s="115">
        <f t="shared" si="57"/>
        <v>9667.0910000000003</v>
      </c>
    </row>
    <row r="1846" spans="1:9" hidden="1">
      <c r="A1846" s="115" t="s">
        <v>5792</v>
      </c>
      <c r="B1846" s="115" t="s">
        <v>5793</v>
      </c>
      <c r="C1846" s="115" t="s">
        <v>3732</v>
      </c>
      <c r="D1846" s="115" t="s">
        <v>1138</v>
      </c>
      <c r="E1846" s="115">
        <v>10650.2073</v>
      </c>
      <c r="F1846" s="674">
        <v>293.83600000000001</v>
      </c>
      <c r="G1846" s="674">
        <v>295.84500000000003</v>
      </c>
      <c r="H1846" s="115">
        <f t="shared" si="56"/>
        <v>1.0068371472522089</v>
      </c>
      <c r="I1846" s="115">
        <f t="shared" si="57"/>
        <v>10723.024299999999</v>
      </c>
    </row>
    <row r="1847" spans="1:9" hidden="1">
      <c r="A1847" s="115" t="s">
        <v>5794</v>
      </c>
      <c r="B1847" s="115" t="s">
        <v>5795</v>
      </c>
      <c r="C1847" s="115" t="s">
        <v>3735</v>
      </c>
      <c r="D1847" s="115" t="s">
        <v>2038</v>
      </c>
      <c r="E1847" s="115">
        <v>0.9909</v>
      </c>
      <c r="F1847" s="674">
        <v>293.83600000000001</v>
      </c>
      <c r="G1847" s="674">
        <v>295.84500000000003</v>
      </c>
      <c r="H1847" s="115">
        <f t="shared" si="56"/>
        <v>1.0068371472522089</v>
      </c>
      <c r="I1847" s="115">
        <f t="shared" si="57"/>
        <v>0.99770000000000003</v>
      </c>
    </row>
    <row r="1848" spans="1:9" hidden="1">
      <c r="A1848" s="115" t="s">
        <v>5796</v>
      </c>
      <c r="B1848" s="115" t="s">
        <v>5797</v>
      </c>
      <c r="C1848" s="115" t="s">
        <v>3738</v>
      </c>
      <c r="D1848" s="115" t="s">
        <v>2038</v>
      </c>
      <c r="E1848" s="115">
        <v>0.74990000000000001</v>
      </c>
      <c r="F1848" s="674">
        <v>293.83600000000001</v>
      </c>
      <c r="G1848" s="674">
        <v>295.84500000000003</v>
      </c>
      <c r="H1848" s="115">
        <f t="shared" si="56"/>
        <v>1.0068371472522089</v>
      </c>
      <c r="I1848" s="115">
        <f t="shared" si="57"/>
        <v>0.755</v>
      </c>
    </row>
    <row r="1849" spans="1:9" hidden="1">
      <c r="A1849" s="115" t="s">
        <v>5798</v>
      </c>
      <c r="B1849" s="115" t="s">
        <v>5799</v>
      </c>
      <c r="C1849" s="115" t="s">
        <v>3741</v>
      </c>
      <c r="D1849" s="115" t="s">
        <v>2038</v>
      </c>
      <c r="E1849" s="115">
        <v>0.48209999999999997</v>
      </c>
      <c r="F1849" s="674">
        <v>293.83600000000001</v>
      </c>
      <c r="G1849" s="674">
        <v>295.84500000000003</v>
      </c>
      <c r="H1849" s="115">
        <f t="shared" si="56"/>
        <v>1.0068371472522089</v>
      </c>
      <c r="I1849" s="115">
        <f t="shared" si="57"/>
        <v>0.4854</v>
      </c>
    </row>
    <row r="1850" spans="1:9" hidden="1">
      <c r="A1850" s="115" t="s">
        <v>5800</v>
      </c>
      <c r="B1850" s="115" t="s">
        <v>5801</v>
      </c>
      <c r="C1850" s="115" t="s">
        <v>3744</v>
      </c>
      <c r="D1850" s="115" t="s">
        <v>2038</v>
      </c>
      <c r="E1850" s="115">
        <v>0.91059999999999997</v>
      </c>
      <c r="F1850" s="674">
        <v>293.83600000000001</v>
      </c>
      <c r="G1850" s="674">
        <v>295.84500000000003</v>
      </c>
      <c r="H1850" s="115">
        <f t="shared" si="56"/>
        <v>1.0068371472522089</v>
      </c>
      <c r="I1850" s="115">
        <f t="shared" si="57"/>
        <v>0.91679999999999995</v>
      </c>
    </row>
    <row r="1851" spans="1:9" hidden="1">
      <c r="A1851" s="115" t="s">
        <v>5802</v>
      </c>
      <c r="B1851" s="115" t="s">
        <v>5803</v>
      </c>
      <c r="C1851" s="115" t="s">
        <v>3747</v>
      </c>
      <c r="D1851" s="115" t="s">
        <v>2038</v>
      </c>
      <c r="E1851" s="115">
        <v>0.66959999999999997</v>
      </c>
      <c r="F1851" s="674">
        <v>293.83600000000001</v>
      </c>
      <c r="G1851" s="674">
        <v>295.84500000000003</v>
      </c>
      <c r="H1851" s="115">
        <f t="shared" si="56"/>
        <v>1.0068371472522089</v>
      </c>
      <c r="I1851" s="115">
        <f t="shared" si="57"/>
        <v>0.67420000000000002</v>
      </c>
    </row>
    <row r="1852" spans="1:9" hidden="1">
      <c r="A1852" s="115" t="s">
        <v>5804</v>
      </c>
      <c r="B1852" s="115" t="s">
        <v>5805</v>
      </c>
      <c r="C1852" s="115" t="s">
        <v>3750</v>
      </c>
      <c r="D1852" s="115" t="s">
        <v>2038</v>
      </c>
      <c r="E1852" s="115">
        <v>0.42849999999999999</v>
      </c>
      <c r="F1852" s="674">
        <v>293.83600000000001</v>
      </c>
      <c r="G1852" s="674">
        <v>295.84500000000003</v>
      </c>
      <c r="H1852" s="115">
        <f t="shared" si="56"/>
        <v>1.0068371472522089</v>
      </c>
      <c r="I1852" s="115">
        <f t="shared" si="57"/>
        <v>0.43140000000000001</v>
      </c>
    </row>
    <row r="1853" spans="1:9" hidden="1">
      <c r="A1853" s="115" t="s">
        <v>5806</v>
      </c>
      <c r="B1853" s="115" t="s">
        <v>5807</v>
      </c>
      <c r="C1853" s="115" t="s">
        <v>3753</v>
      </c>
      <c r="D1853" s="115" t="s">
        <v>2038</v>
      </c>
      <c r="E1853" s="115">
        <v>0.91059999999999997</v>
      </c>
      <c r="F1853" s="674">
        <v>293.83600000000001</v>
      </c>
      <c r="G1853" s="674">
        <v>295.84500000000003</v>
      </c>
      <c r="H1853" s="115">
        <f t="shared" si="56"/>
        <v>1.0068371472522089</v>
      </c>
      <c r="I1853" s="115">
        <f t="shared" si="57"/>
        <v>0.91679999999999995</v>
      </c>
    </row>
    <row r="1854" spans="1:9" hidden="1">
      <c r="A1854" s="115" t="s">
        <v>5808</v>
      </c>
      <c r="B1854" s="115" t="s">
        <v>5809</v>
      </c>
      <c r="C1854" s="115" t="s">
        <v>3756</v>
      </c>
      <c r="D1854" s="115" t="s">
        <v>2038</v>
      </c>
      <c r="E1854" s="115">
        <v>0.66959999999999997</v>
      </c>
      <c r="F1854" s="674">
        <v>293.83600000000001</v>
      </c>
      <c r="G1854" s="674">
        <v>295.84500000000003</v>
      </c>
      <c r="H1854" s="115">
        <f t="shared" si="56"/>
        <v>1.0068371472522089</v>
      </c>
      <c r="I1854" s="115">
        <f t="shared" si="57"/>
        <v>0.67420000000000002</v>
      </c>
    </row>
    <row r="1855" spans="1:9" hidden="1">
      <c r="A1855" s="115" t="s">
        <v>5810</v>
      </c>
      <c r="B1855" s="115" t="s">
        <v>5811</v>
      </c>
      <c r="C1855" s="115" t="s">
        <v>3759</v>
      </c>
      <c r="D1855" s="115" t="s">
        <v>2038</v>
      </c>
      <c r="E1855" s="115">
        <v>0.42849999999999999</v>
      </c>
      <c r="F1855" s="674">
        <v>293.83600000000001</v>
      </c>
      <c r="G1855" s="674">
        <v>295.84500000000003</v>
      </c>
      <c r="H1855" s="115">
        <f t="shared" si="56"/>
        <v>1.0068371472522089</v>
      </c>
      <c r="I1855" s="115">
        <f t="shared" si="57"/>
        <v>0.43140000000000001</v>
      </c>
    </row>
    <row r="1856" spans="1:9" hidden="1">
      <c r="A1856" s="115" t="s">
        <v>5812</v>
      </c>
      <c r="B1856" s="115" t="s">
        <v>5813</v>
      </c>
      <c r="C1856" s="115" t="s">
        <v>3762</v>
      </c>
      <c r="D1856" s="115" t="s">
        <v>1242</v>
      </c>
      <c r="E1856" s="115">
        <v>342.5213</v>
      </c>
      <c r="F1856" s="674">
        <v>293.83600000000001</v>
      </c>
      <c r="G1856" s="674">
        <v>295.84500000000003</v>
      </c>
      <c r="H1856" s="115">
        <f t="shared" si="56"/>
        <v>1.0068371472522089</v>
      </c>
      <c r="I1856" s="115">
        <f t="shared" si="57"/>
        <v>344.86320000000001</v>
      </c>
    </row>
    <row r="1857" spans="1:9" hidden="1">
      <c r="A1857" s="115" t="s">
        <v>5814</v>
      </c>
      <c r="B1857" s="115" t="s">
        <v>5815</v>
      </c>
      <c r="C1857" s="115" t="s">
        <v>3765</v>
      </c>
      <c r="D1857" s="115" t="s">
        <v>1138</v>
      </c>
      <c r="E1857" s="115">
        <v>40.067999999999998</v>
      </c>
      <c r="F1857" s="674">
        <v>293.83600000000001</v>
      </c>
      <c r="G1857" s="674">
        <v>295.84500000000003</v>
      </c>
      <c r="H1857" s="115">
        <f t="shared" si="56"/>
        <v>1.0068371472522089</v>
      </c>
      <c r="I1857" s="115">
        <f t="shared" si="57"/>
        <v>40.341999999999999</v>
      </c>
    </row>
    <row r="1858" spans="1:9" hidden="1">
      <c r="A1858" s="115" t="s">
        <v>5816</v>
      </c>
      <c r="B1858" s="115" t="s">
        <v>5817</v>
      </c>
      <c r="C1858" s="115" t="s">
        <v>3768</v>
      </c>
      <c r="D1858" s="115" t="s">
        <v>2038</v>
      </c>
      <c r="E1858" s="115">
        <v>20.405100000000001</v>
      </c>
      <c r="F1858" s="674">
        <v>293.83600000000001</v>
      </c>
      <c r="G1858" s="674">
        <v>295.84500000000003</v>
      </c>
      <c r="H1858" s="115">
        <f t="shared" si="56"/>
        <v>1.0068371472522089</v>
      </c>
      <c r="I1858" s="115">
        <f t="shared" si="57"/>
        <v>20.544599999999999</v>
      </c>
    </row>
    <row r="1859" spans="1:9" hidden="1">
      <c r="A1859" s="115" t="s">
        <v>5818</v>
      </c>
      <c r="B1859" s="115" t="s">
        <v>5819</v>
      </c>
      <c r="C1859" s="115" t="s">
        <v>3771</v>
      </c>
      <c r="D1859" s="115" t="s">
        <v>2038</v>
      </c>
      <c r="E1859" s="115">
        <v>18.636800000000001</v>
      </c>
      <c r="F1859" s="674">
        <v>293.83600000000001</v>
      </c>
      <c r="G1859" s="674">
        <v>295.84500000000003</v>
      </c>
      <c r="H1859" s="115">
        <f t="shared" si="56"/>
        <v>1.0068371472522089</v>
      </c>
      <c r="I1859" s="115">
        <f t="shared" si="57"/>
        <v>18.764199999999999</v>
      </c>
    </row>
    <row r="1860" spans="1:9" hidden="1">
      <c r="A1860" s="115" t="s">
        <v>5820</v>
      </c>
      <c r="B1860" s="115" t="s">
        <v>5821</v>
      </c>
      <c r="C1860" s="115" t="s">
        <v>3774</v>
      </c>
      <c r="D1860" s="115" t="s">
        <v>2038</v>
      </c>
      <c r="E1860" s="115">
        <v>17.581</v>
      </c>
      <c r="F1860" s="674">
        <v>293.83600000000001</v>
      </c>
      <c r="G1860" s="674">
        <v>295.84500000000003</v>
      </c>
      <c r="H1860" s="115">
        <f t="shared" si="56"/>
        <v>1.0068371472522089</v>
      </c>
      <c r="I1860" s="115">
        <f t="shared" si="57"/>
        <v>17.7012</v>
      </c>
    </row>
    <row r="1861" spans="1:9" hidden="1">
      <c r="A1861" s="115" t="s">
        <v>5822</v>
      </c>
      <c r="B1861" s="115" t="s">
        <v>5823</v>
      </c>
      <c r="C1861" s="115" t="s">
        <v>3777</v>
      </c>
      <c r="D1861" s="115" t="s">
        <v>2038</v>
      </c>
      <c r="E1861" s="115">
        <v>16.079799999999999</v>
      </c>
      <c r="F1861" s="674">
        <v>293.83600000000001</v>
      </c>
      <c r="G1861" s="674">
        <v>295.84500000000003</v>
      </c>
      <c r="H1861" s="115">
        <f t="shared" ref="H1861:H1924" si="58">G1861/F1861</f>
        <v>1.0068371472522089</v>
      </c>
      <c r="I1861" s="115">
        <f t="shared" ref="I1861:I1924" si="59">ROUND(H1861*E1861,4)</f>
        <v>16.189699999999998</v>
      </c>
    </row>
    <row r="1862" spans="1:9" hidden="1">
      <c r="A1862" s="115" t="s">
        <v>5824</v>
      </c>
      <c r="B1862" s="115" t="s">
        <v>5825</v>
      </c>
      <c r="C1862" s="115" t="s">
        <v>3780</v>
      </c>
      <c r="D1862" s="115" t="s">
        <v>2038</v>
      </c>
      <c r="E1862" s="115">
        <v>14.2988</v>
      </c>
      <c r="F1862" s="674">
        <v>293.83600000000001</v>
      </c>
      <c r="G1862" s="674">
        <v>295.84500000000003</v>
      </c>
      <c r="H1862" s="115">
        <f t="shared" si="58"/>
        <v>1.0068371472522089</v>
      </c>
      <c r="I1862" s="115">
        <f t="shared" si="59"/>
        <v>14.396599999999999</v>
      </c>
    </row>
    <row r="1863" spans="1:9" hidden="1">
      <c r="A1863" s="115" t="s">
        <v>5826</v>
      </c>
      <c r="B1863" s="115" t="s">
        <v>5827</v>
      </c>
      <c r="C1863" s="115" t="s">
        <v>3783</v>
      </c>
      <c r="D1863" s="115" t="s">
        <v>2038</v>
      </c>
      <c r="E1863" s="115">
        <v>11.321999999999999</v>
      </c>
      <c r="F1863" s="674">
        <v>293.83600000000001</v>
      </c>
      <c r="G1863" s="674">
        <v>295.84500000000003</v>
      </c>
      <c r="H1863" s="115">
        <f t="shared" si="58"/>
        <v>1.0068371472522089</v>
      </c>
      <c r="I1863" s="115">
        <f t="shared" si="59"/>
        <v>11.3994</v>
      </c>
    </row>
    <row r="1864" spans="1:9" hidden="1">
      <c r="A1864" s="115" t="s">
        <v>5828</v>
      </c>
      <c r="B1864" s="115" t="s">
        <v>5829</v>
      </c>
      <c r="C1864" s="115" t="s">
        <v>3786</v>
      </c>
      <c r="D1864" s="115" t="s">
        <v>2038</v>
      </c>
      <c r="E1864" s="115">
        <v>11.601900000000001</v>
      </c>
      <c r="F1864" s="674">
        <v>293.83600000000001</v>
      </c>
      <c r="G1864" s="674">
        <v>295.84500000000003</v>
      </c>
      <c r="H1864" s="115">
        <f t="shared" si="58"/>
        <v>1.0068371472522089</v>
      </c>
      <c r="I1864" s="115">
        <f t="shared" si="59"/>
        <v>11.6812</v>
      </c>
    </row>
    <row r="1865" spans="1:9" hidden="1">
      <c r="A1865" s="115" t="s">
        <v>5830</v>
      </c>
      <c r="B1865" s="115" t="s">
        <v>5831</v>
      </c>
      <c r="C1865" s="115" t="s">
        <v>3789</v>
      </c>
      <c r="D1865" s="115" t="s">
        <v>2038</v>
      </c>
      <c r="E1865" s="115">
        <v>8.4215999999999998</v>
      </c>
      <c r="F1865" s="674">
        <v>293.83600000000001</v>
      </c>
      <c r="G1865" s="674">
        <v>295.84500000000003</v>
      </c>
      <c r="H1865" s="115">
        <f t="shared" si="58"/>
        <v>1.0068371472522089</v>
      </c>
      <c r="I1865" s="115">
        <f t="shared" si="59"/>
        <v>8.4792000000000005</v>
      </c>
    </row>
    <row r="1866" spans="1:9" hidden="1">
      <c r="A1866" s="115" t="s">
        <v>5832</v>
      </c>
      <c r="B1866" s="115" t="s">
        <v>5833</v>
      </c>
      <c r="C1866" s="115" t="s">
        <v>3792</v>
      </c>
      <c r="D1866" s="115" t="s">
        <v>2038</v>
      </c>
      <c r="E1866" s="115">
        <v>6.7678000000000003</v>
      </c>
      <c r="F1866" s="674">
        <v>293.83600000000001</v>
      </c>
      <c r="G1866" s="674">
        <v>295.84500000000003</v>
      </c>
      <c r="H1866" s="115">
        <f t="shared" si="58"/>
        <v>1.0068371472522089</v>
      </c>
      <c r="I1866" s="115">
        <f t="shared" si="59"/>
        <v>6.8140999999999998</v>
      </c>
    </row>
    <row r="1867" spans="1:9" hidden="1">
      <c r="A1867" s="115" t="s">
        <v>5834</v>
      </c>
      <c r="B1867" s="115" t="s">
        <v>5835</v>
      </c>
      <c r="C1867" s="115" t="s">
        <v>3795</v>
      </c>
      <c r="D1867" s="115" t="s">
        <v>2038</v>
      </c>
      <c r="E1867" s="115">
        <v>3.2058</v>
      </c>
      <c r="F1867" s="674">
        <v>293.83600000000001</v>
      </c>
      <c r="G1867" s="674">
        <v>295.84500000000003</v>
      </c>
      <c r="H1867" s="115">
        <f t="shared" si="58"/>
        <v>1.0068371472522089</v>
      </c>
      <c r="I1867" s="115">
        <f t="shared" si="59"/>
        <v>3.2277</v>
      </c>
    </row>
    <row r="1868" spans="1:9" hidden="1">
      <c r="A1868" s="115" t="s">
        <v>5836</v>
      </c>
      <c r="B1868" s="115" t="s">
        <v>5837</v>
      </c>
      <c r="C1868" s="115" t="s">
        <v>3798</v>
      </c>
      <c r="D1868" s="115" t="s">
        <v>2038</v>
      </c>
      <c r="E1868" s="115">
        <v>2.2134999999999998</v>
      </c>
      <c r="F1868" s="674">
        <v>293.83600000000001</v>
      </c>
      <c r="G1868" s="674">
        <v>295.84500000000003</v>
      </c>
      <c r="H1868" s="115">
        <f t="shared" si="58"/>
        <v>1.0068371472522089</v>
      </c>
      <c r="I1868" s="115">
        <f t="shared" si="59"/>
        <v>2.2286000000000001</v>
      </c>
    </row>
    <row r="1869" spans="1:9" hidden="1">
      <c r="A1869" s="115" t="s">
        <v>5838</v>
      </c>
      <c r="B1869" s="115" t="s">
        <v>5839</v>
      </c>
      <c r="C1869" s="115" t="s">
        <v>3801</v>
      </c>
      <c r="D1869" s="115" t="s">
        <v>2038</v>
      </c>
      <c r="E1869" s="115">
        <v>2.2134999999999998</v>
      </c>
      <c r="F1869" s="674">
        <v>293.83600000000001</v>
      </c>
      <c r="G1869" s="674">
        <v>295.84500000000003</v>
      </c>
      <c r="H1869" s="115">
        <f t="shared" si="58"/>
        <v>1.0068371472522089</v>
      </c>
      <c r="I1869" s="115">
        <f t="shared" si="59"/>
        <v>2.2286000000000001</v>
      </c>
    </row>
    <row r="1870" spans="1:9" hidden="1">
      <c r="A1870" s="115" t="s">
        <v>5840</v>
      </c>
      <c r="B1870" s="115" t="s">
        <v>5841</v>
      </c>
      <c r="C1870" s="115" t="s">
        <v>3804</v>
      </c>
      <c r="D1870" s="115" t="s">
        <v>2038</v>
      </c>
      <c r="E1870" s="115">
        <v>10.876799999999999</v>
      </c>
      <c r="F1870" s="674">
        <v>293.83600000000001</v>
      </c>
      <c r="G1870" s="674">
        <v>295.84500000000003</v>
      </c>
      <c r="H1870" s="115">
        <f t="shared" si="58"/>
        <v>1.0068371472522089</v>
      </c>
      <c r="I1870" s="115">
        <f t="shared" si="59"/>
        <v>10.9512</v>
      </c>
    </row>
    <row r="1871" spans="1:9" hidden="1">
      <c r="A1871" s="115" t="s">
        <v>5842</v>
      </c>
      <c r="B1871" s="115" t="s">
        <v>5843</v>
      </c>
      <c r="C1871" s="115" t="s">
        <v>3807</v>
      </c>
      <c r="D1871" s="115" t="s">
        <v>2038</v>
      </c>
      <c r="E1871" s="115">
        <v>7.5311000000000003</v>
      </c>
      <c r="F1871" s="674">
        <v>293.83600000000001</v>
      </c>
      <c r="G1871" s="674">
        <v>295.84500000000003</v>
      </c>
      <c r="H1871" s="115">
        <f t="shared" si="58"/>
        <v>1.0068371472522089</v>
      </c>
      <c r="I1871" s="115">
        <f t="shared" si="59"/>
        <v>7.5826000000000002</v>
      </c>
    </row>
    <row r="1872" spans="1:9" hidden="1">
      <c r="A1872" s="115" t="s">
        <v>5844</v>
      </c>
      <c r="B1872" s="115" t="s">
        <v>5845</v>
      </c>
      <c r="C1872" s="115" t="s">
        <v>3810</v>
      </c>
      <c r="D1872" s="115" t="s">
        <v>2038</v>
      </c>
      <c r="E1872" s="115">
        <v>6.0298999999999996</v>
      </c>
      <c r="F1872" s="674">
        <v>293.83600000000001</v>
      </c>
      <c r="G1872" s="674">
        <v>295.84500000000003</v>
      </c>
      <c r="H1872" s="115">
        <f t="shared" si="58"/>
        <v>1.0068371472522089</v>
      </c>
      <c r="I1872" s="115">
        <f t="shared" si="59"/>
        <v>6.0711000000000004</v>
      </c>
    </row>
    <row r="1873" spans="1:9" hidden="1">
      <c r="A1873" s="115" t="s">
        <v>5846</v>
      </c>
      <c r="B1873" s="115" t="s">
        <v>5847</v>
      </c>
      <c r="C1873" s="115" t="s">
        <v>3813</v>
      </c>
      <c r="D1873" s="115" t="s">
        <v>2038</v>
      </c>
      <c r="E1873" s="115">
        <v>8.8923000000000005</v>
      </c>
      <c r="F1873" s="674">
        <v>293.83600000000001</v>
      </c>
      <c r="G1873" s="674">
        <v>295.84500000000003</v>
      </c>
      <c r="H1873" s="115">
        <f t="shared" si="58"/>
        <v>1.0068371472522089</v>
      </c>
      <c r="I1873" s="115">
        <f t="shared" si="59"/>
        <v>8.9530999999999992</v>
      </c>
    </row>
    <row r="1874" spans="1:9" hidden="1">
      <c r="A1874" s="115" t="s">
        <v>5848</v>
      </c>
      <c r="B1874" s="115" t="s">
        <v>5849</v>
      </c>
      <c r="C1874" s="115" t="s">
        <v>3816</v>
      </c>
      <c r="D1874" s="115" t="s">
        <v>2038</v>
      </c>
      <c r="E1874" s="115">
        <v>7.8109000000000002</v>
      </c>
      <c r="F1874" s="674">
        <v>293.83600000000001</v>
      </c>
      <c r="G1874" s="674">
        <v>295.84500000000003</v>
      </c>
      <c r="H1874" s="115">
        <f t="shared" si="58"/>
        <v>1.0068371472522089</v>
      </c>
      <c r="I1874" s="115">
        <f t="shared" si="59"/>
        <v>7.8643000000000001</v>
      </c>
    </row>
    <row r="1875" spans="1:9" hidden="1">
      <c r="A1875" s="115" t="s">
        <v>5850</v>
      </c>
      <c r="B1875" s="115" t="s">
        <v>5851</v>
      </c>
      <c r="C1875" s="115" t="s">
        <v>3819</v>
      </c>
      <c r="D1875" s="115" t="s">
        <v>2038</v>
      </c>
      <c r="E1875" s="115">
        <v>6.7168999999999999</v>
      </c>
      <c r="F1875" s="674">
        <v>293.83600000000001</v>
      </c>
      <c r="G1875" s="674">
        <v>295.84500000000003</v>
      </c>
      <c r="H1875" s="115">
        <f t="shared" si="58"/>
        <v>1.0068371472522089</v>
      </c>
      <c r="I1875" s="115">
        <f t="shared" si="59"/>
        <v>6.7628000000000004</v>
      </c>
    </row>
    <row r="1876" spans="1:9" hidden="1">
      <c r="A1876" s="115" t="s">
        <v>5852</v>
      </c>
      <c r="B1876" s="115" t="s">
        <v>5853</v>
      </c>
      <c r="C1876" s="115" t="s">
        <v>3822</v>
      </c>
      <c r="D1876" s="115" t="s">
        <v>2038</v>
      </c>
      <c r="E1876" s="115">
        <v>8.8923000000000005</v>
      </c>
      <c r="F1876" s="674">
        <v>293.83600000000001</v>
      </c>
      <c r="G1876" s="674">
        <v>295.84500000000003</v>
      </c>
      <c r="H1876" s="115">
        <f t="shared" si="58"/>
        <v>1.0068371472522089</v>
      </c>
      <c r="I1876" s="115">
        <f t="shared" si="59"/>
        <v>8.9530999999999992</v>
      </c>
    </row>
    <row r="1877" spans="1:9" hidden="1">
      <c r="A1877" s="115" t="s">
        <v>5854</v>
      </c>
      <c r="B1877" s="115" t="s">
        <v>5855</v>
      </c>
      <c r="C1877" s="115" t="s">
        <v>3825</v>
      </c>
      <c r="D1877" s="115" t="s">
        <v>2038</v>
      </c>
      <c r="E1877" s="115">
        <v>7.8109000000000002</v>
      </c>
      <c r="F1877" s="674">
        <v>293.83600000000001</v>
      </c>
      <c r="G1877" s="674">
        <v>295.84500000000003</v>
      </c>
      <c r="H1877" s="115">
        <f t="shared" si="58"/>
        <v>1.0068371472522089</v>
      </c>
      <c r="I1877" s="115">
        <f t="shared" si="59"/>
        <v>7.8643000000000001</v>
      </c>
    </row>
    <row r="1878" spans="1:9" hidden="1">
      <c r="A1878" s="115" t="s">
        <v>5856</v>
      </c>
      <c r="B1878" s="115" t="s">
        <v>5857</v>
      </c>
      <c r="C1878" s="115" t="s">
        <v>3828</v>
      </c>
      <c r="D1878" s="115" t="s">
        <v>2038</v>
      </c>
      <c r="E1878" s="115">
        <v>7.0095000000000001</v>
      </c>
      <c r="F1878" s="674">
        <v>293.83600000000001</v>
      </c>
      <c r="G1878" s="674">
        <v>295.84500000000003</v>
      </c>
      <c r="H1878" s="115">
        <f t="shared" si="58"/>
        <v>1.0068371472522089</v>
      </c>
      <c r="I1878" s="115">
        <f t="shared" si="59"/>
        <v>7.0574000000000003</v>
      </c>
    </row>
    <row r="1879" spans="1:9" hidden="1">
      <c r="A1879" s="115" t="s">
        <v>5858</v>
      </c>
      <c r="B1879" s="115" t="s">
        <v>5859</v>
      </c>
      <c r="C1879" s="115" t="s">
        <v>3831</v>
      </c>
      <c r="D1879" s="115" t="s">
        <v>2038</v>
      </c>
      <c r="E1879" s="115">
        <v>7.7854999999999999</v>
      </c>
      <c r="F1879" s="674">
        <v>293.83600000000001</v>
      </c>
      <c r="G1879" s="674">
        <v>295.84500000000003</v>
      </c>
      <c r="H1879" s="115">
        <f t="shared" si="58"/>
        <v>1.0068371472522089</v>
      </c>
      <c r="I1879" s="115">
        <f t="shared" si="59"/>
        <v>7.8387000000000002</v>
      </c>
    </row>
    <row r="1880" spans="1:9" hidden="1">
      <c r="A1880" s="115" t="s">
        <v>5860</v>
      </c>
      <c r="B1880" s="115" t="s">
        <v>5861</v>
      </c>
      <c r="C1880" s="115" t="s">
        <v>3834</v>
      </c>
      <c r="D1880" s="115" t="s">
        <v>2038</v>
      </c>
      <c r="E1880" s="115">
        <v>6.8949999999999996</v>
      </c>
      <c r="F1880" s="674">
        <v>293.83600000000001</v>
      </c>
      <c r="G1880" s="674">
        <v>295.84500000000003</v>
      </c>
      <c r="H1880" s="115">
        <f t="shared" si="58"/>
        <v>1.0068371472522089</v>
      </c>
      <c r="I1880" s="115">
        <f t="shared" si="59"/>
        <v>6.9420999999999999</v>
      </c>
    </row>
    <row r="1881" spans="1:9" hidden="1">
      <c r="A1881" s="115" t="s">
        <v>5862</v>
      </c>
      <c r="B1881" s="115" t="s">
        <v>5863</v>
      </c>
      <c r="C1881" s="115" t="s">
        <v>3837</v>
      </c>
      <c r="D1881" s="115" t="s">
        <v>2038</v>
      </c>
      <c r="E1881" s="115">
        <v>5.8010000000000002</v>
      </c>
      <c r="F1881" s="674">
        <v>293.83600000000001</v>
      </c>
      <c r="G1881" s="674">
        <v>295.84500000000003</v>
      </c>
      <c r="H1881" s="115">
        <f t="shared" si="58"/>
        <v>1.0068371472522089</v>
      </c>
      <c r="I1881" s="115">
        <f t="shared" si="59"/>
        <v>5.8407</v>
      </c>
    </row>
    <row r="1882" spans="1:9" hidden="1">
      <c r="A1882" s="115" t="s">
        <v>5864</v>
      </c>
      <c r="B1882" s="115" t="s">
        <v>5865</v>
      </c>
      <c r="C1882" s="115" t="s">
        <v>3840</v>
      </c>
      <c r="D1882" s="115" t="s">
        <v>2038</v>
      </c>
      <c r="E1882" s="115">
        <v>0.83960000000000001</v>
      </c>
      <c r="F1882" s="674">
        <v>293.83600000000001</v>
      </c>
      <c r="G1882" s="674">
        <v>295.84500000000003</v>
      </c>
      <c r="H1882" s="115">
        <f t="shared" si="58"/>
        <v>1.0068371472522089</v>
      </c>
      <c r="I1882" s="115">
        <f t="shared" si="59"/>
        <v>0.84530000000000005</v>
      </c>
    </row>
    <row r="1883" spans="1:9" hidden="1">
      <c r="A1883" s="115" t="s">
        <v>5866</v>
      </c>
      <c r="B1883" s="115" t="s">
        <v>5867</v>
      </c>
      <c r="C1883" s="115" t="s">
        <v>3843</v>
      </c>
      <c r="D1883" s="115" t="s">
        <v>2038</v>
      </c>
      <c r="E1883" s="115">
        <v>0.45800000000000002</v>
      </c>
      <c r="F1883" s="674">
        <v>293.83600000000001</v>
      </c>
      <c r="G1883" s="674">
        <v>295.84500000000003</v>
      </c>
      <c r="H1883" s="115">
        <f t="shared" si="58"/>
        <v>1.0068371472522089</v>
      </c>
      <c r="I1883" s="115">
        <f t="shared" si="59"/>
        <v>0.46110000000000001</v>
      </c>
    </row>
    <row r="1884" spans="1:9" hidden="1">
      <c r="A1884" s="115" t="s">
        <v>5868</v>
      </c>
      <c r="B1884" s="115" t="s">
        <v>5869</v>
      </c>
      <c r="C1884" s="115" t="s">
        <v>3846</v>
      </c>
      <c r="D1884" s="115" t="s">
        <v>2038</v>
      </c>
      <c r="E1884" s="115">
        <v>0.22900000000000001</v>
      </c>
      <c r="F1884" s="674">
        <v>293.83600000000001</v>
      </c>
      <c r="G1884" s="674">
        <v>295.84500000000003</v>
      </c>
      <c r="H1884" s="115">
        <f t="shared" si="58"/>
        <v>1.0068371472522089</v>
      </c>
      <c r="I1884" s="115">
        <f t="shared" si="59"/>
        <v>0.2306</v>
      </c>
    </row>
    <row r="1885" spans="1:9" hidden="1">
      <c r="A1885" s="115" t="s">
        <v>5870</v>
      </c>
      <c r="B1885" s="115" t="s">
        <v>5871</v>
      </c>
      <c r="C1885" s="115" t="s">
        <v>3849</v>
      </c>
      <c r="D1885" s="115" t="s">
        <v>2038</v>
      </c>
      <c r="E1885" s="115">
        <v>2.1118000000000001</v>
      </c>
      <c r="F1885" s="674">
        <v>293.83600000000001</v>
      </c>
      <c r="G1885" s="674">
        <v>295.84500000000003</v>
      </c>
      <c r="H1885" s="115">
        <f t="shared" si="58"/>
        <v>1.0068371472522089</v>
      </c>
      <c r="I1885" s="115">
        <f t="shared" si="59"/>
        <v>2.1261999999999999</v>
      </c>
    </row>
    <row r="1886" spans="1:9" hidden="1">
      <c r="A1886" s="115" t="s">
        <v>5872</v>
      </c>
      <c r="B1886" s="115" t="s">
        <v>5873</v>
      </c>
      <c r="C1886" s="115" t="s">
        <v>3852</v>
      </c>
      <c r="D1886" s="115" t="s">
        <v>2038</v>
      </c>
      <c r="E1886" s="115">
        <v>1.4120999999999999</v>
      </c>
      <c r="F1886" s="674">
        <v>293.83600000000001</v>
      </c>
      <c r="G1886" s="674">
        <v>295.84500000000003</v>
      </c>
      <c r="H1886" s="115">
        <f t="shared" si="58"/>
        <v>1.0068371472522089</v>
      </c>
      <c r="I1886" s="115">
        <f t="shared" si="59"/>
        <v>1.4218</v>
      </c>
    </row>
    <row r="1887" spans="1:9" hidden="1">
      <c r="A1887" s="115" t="s">
        <v>5874</v>
      </c>
      <c r="B1887" s="115" t="s">
        <v>5875</v>
      </c>
      <c r="C1887" s="115" t="s">
        <v>3855</v>
      </c>
      <c r="D1887" s="115" t="s">
        <v>2038</v>
      </c>
      <c r="E1887" s="115">
        <v>1.6919</v>
      </c>
      <c r="F1887" s="674">
        <v>293.83600000000001</v>
      </c>
      <c r="G1887" s="674">
        <v>295.84500000000003</v>
      </c>
      <c r="H1887" s="115">
        <f t="shared" si="58"/>
        <v>1.0068371472522089</v>
      </c>
      <c r="I1887" s="115">
        <f t="shared" si="59"/>
        <v>1.7035</v>
      </c>
    </row>
    <row r="1888" spans="1:9" hidden="1">
      <c r="A1888" s="115" t="s">
        <v>5876</v>
      </c>
      <c r="B1888" s="115" t="s">
        <v>5877</v>
      </c>
      <c r="C1888" s="115" t="s">
        <v>3858</v>
      </c>
      <c r="D1888" s="115" t="s">
        <v>2038</v>
      </c>
      <c r="E1888" s="115">
        <v>1.0304</v>
      </c>
      <c r="F1888" s="674">
        <v>293.83600000000001</v>
      </c>
      <c r="G1888" s="674">
        <v>295.84500000000003</v>
      </c>
      <c r="H1888" s="115">
        <f t="shared" si="58"/>
        <v>1.0068371472522089</v>
      </c>
      <c r="I1888" s="115">
        <f t="shared" si="59"/>
        <v>1.0374000000000001</v>
      </c>
    </row>
    <row r="1889" spans="1:9" hidden="1">
      <c r="A1889" s="115" t="s">
        <v>5878</v>
      </c>
      <c r="B1889" s="115" t="s">
        <v>5879</v>
      </c>
      <c r="C1889" s="115" t="s">
        <v>3861</v>
      </c>
      <c r="D1889" s="115" t="s">
        <v>2038</v>
      </c>
      <c r="E1889" s="115">
        <v>0.49609999999999999</v>
      </c>
      <c r="F1889" s="674">
        <v>293.83600000000001</v>
      </c>
      <c r="G1889" s="674">
        <v>295.84500000000003</v>
      </c>
      <c r="H1889" s="115">
        <f t="shared" si="58"/>
        <v>1.0068371472522089</v>
      </c>
      <c r="I1889" s="115">
        <f t="shared" si="59"/>
        <v>0.4995</v>
      </c>
    </row>
    <row r="1890" spans="1:9" hidden="1">
      <c r="A1890" s="115" t="s">
        <v>5880</v>
      </c>
      <c r="B1890" s="115" t="s">
        <v>5881</v>
      </c>
      <c r="C1890" s="115" t="s">
        <v>3864</v>
      </c>
      <c r="D1890" s="115" t="s">
        <v>2038</v>
      </c>
      <c r="E1890" s="115">
        <v>0.25440000000000002</v>
      </c>
      <c r="F1890" s="674">
        <v>293.83600000000001</v>
      </c>
      <c r="G1890" s="674">
        <v>295.84500000000003</v>
      </c>
      <c r="H1890" s="115">
        <f t="shared" si="58"/>
        <v>1.0068371472522089</v>
      </c>
      <c r="I1890" s="115">
        <f t="shared" si="59"/>
        <v>0.25609999999999999</v>
      </c>
    </row>
    <row r="1891" spans="1:9" hidden="1">
      <c r="A1891" s="115" t="s">
        <v>5882</v>
      </c>
      <c r="B1891" s="115" t="s">
        <v>5883</v>
      </c>
      <c r="C1891" s="115" t="s">
        <v>3867</v>
      </c>
      <c r="D1891" s="115" t="s">
        <v>2038</v>
      </c>
      <c r="E1891" s="115">
        <v>0.27989999999999998</v>
      </c>
      <c r="F1891" s="674">
        <v>293.83600000000001</v>
      </c>
      <c r="G1891" s="674">
        <v>295.84500000000003</v>
      </c>
      <c r="H1891" s="115">
        <f t="shared" si="58"/>
        <v>1.0068371472522089</v>
      </c>
      <c r="I1891" s="115">
        <f t="shared" si="59"/>
        <v>0.28179999999999999</v>
      </c>
    </row>
    <row r="1892" spans="1:9" hidden="1">
      <c r="A1892" s="115" t="s">
        <v>5884</v>
      </c>
      <c r="B1892" s="115" t="s">
        <v>5885</v>
      </c>
      <c r="C1892" s="115" t="s">
        <v>3870</v>
      </c>
      <c r="D1892" s="115" t="s">
        <v>2038</v>
      </c>
      <c r="E1892" s="115">
        <v>0.1399</v>
      </c>
      <c r="F1892" s="674">
        <v>293.83600000000001</v>
      </c>
      <c r="G1892" s="674">
        <v>295.84500000000003</v>
      </c>
      <c r="H1892" s="115">
        <f t="shared" si="58"/>
        <v>1.0068371472522089</v>
      </c>
      <c r="I1892" s="115">
        <f t="shared" si="59"/>
        <v>0.1409</v>
      </c>
    </row>
    <row r="1893" spans="1:9" hidden="1">
      <c r="A1893" s="115" t="s">
        <v>5886</v>
      </c>
      <c r="B1893" s="115" t="s">
        <v>5887</v>
      </c>
      <c r="C1893" s="115" t="s">
        <v>3873</v>
      </c>
      <c r="D1893" s="115" t="s">
        <v>2038</v>
      </c>
      <c r="E1893" s="115">
        <v>0.45800000000000002</v>
      </c>
      <c r="F1893" s="674">
        <v>293.83600000000001</v>
      </c>
      <c r="G1893" s="674">
        <v>295.84500000000003</v>
      </c>
      <c r="H1893" s="115">
        <f t="shared" si="58"/>
        <v>1.0068371472522089</v>
      </c>
      <c r="I1893" s="115">
        <f t="shared" si="59"/>
        <v>0.46110000000000001</v>
      </c>
    </row>
    <row r="1894" spans="1:9" hidden="1">
      <c r="A1894" s="115" t="s">
        <v>5888</v>
      </c>
      <c r="B1894" s="115" t="s">
        <v>5889</v>
      </c>
      <c r="C1894" s="115" t="s">
        <v>3876</v>
      </c>
      <c r="D1894" s="115" t="s">
        <v>2038</v>
      </c>
      <c r="E1894" s="115">
        <v>0.22900000000000001</v>
      </c>
      <c r="F1894" s="674">
        <v>293.83600000000001</v>
      </c>
      <c r="G1894" s="674">
        <v>295.84500000000003</v>
      </c>
      <c r="H1894" s="115">
        <f t="shared" si="58"/>
        <v>1.0068371472522089</v>
      </c>
      <c r="I1894" s="115">
        <f t="shared" si="59"/>
        <v>0.2306</v>
      </c>
    </row>
    <row r="1895" spans="1:9" hidden="1">
      <c r="A1895" s="115" t="s">
        <v>5890</v>
      </c>
      <c r="B1895" s="115" t="s">
        <v>5891</v>
      </c>
      <c r="C1895" s="115" t="s">
        <v>3879</v>
      </c>
      <c r="D1895" s="115" t="s">
        <v>2038</v>
      </c>
      <c r="E1895" s="115">
        <v>0.77600000000000002</v>
      </c>
      <c r="F1895" s="674">
        <v>293.83600000000001</v>
      </c>
      <c r="G1895" s="674">
        <v>295.84500000000003</v>
      </c>
      <c r="H1895" s="115">
        <f t="shared" si="58"/>
        <v>1.0068371472522089</v>
      </c>
      <c r="I1895" s="115">
        <f t="shared" si="59"/>
        <v>0.78129999999999999</v>
      </c>
    </row>
    <row r="1896" spans="1:9" hidden="1">
      <c r="A1896" s="115" t="s">
        <v>5892</v>
      </c>
      <c r="B1896" s="115" t="s">
        <v>5893</v>
      </c>
      <c r="C1896" s="115" t="s">
        <v>3882</v>
      </c>
      <c r="D1896" s="115" t="s">
        <v>2038</v>
      </c>
      <c r="E1896" s="115">
        <v>0.91590000000000005</v>
      </c>
      <c r="F1896" s="674">
        <v>293.83600000000001</v>
      </c>
      <c r="G1896" s="674">
        <v>295.84500000000003</v>
      </c>
      <c r="H1896" s="115">
        <f t="shared" si="58"/>
        <v>1.0068371472522089</v>
      </c>
      <c r="I1896" s="115">
        <f t="shared" si="59"/>
        <v>0.92220000000000002</v>
      </c>
    </row>
    <row r="1897" spans="1:9" hidden="1">
      <c r="A1897" s="115" t="s">
        <v>5894</v>
      </c>
      <c r="B1897" s="115" t="s">
        <v>5895</v>
      </c>
      <c r="C1897" s="115" t="s">
        <v>3885</v>
      </c>
      <c r="D1897" s="115" t="s">
        <v>2038</v>
      </c>
      <c r="E1897" s="115">
        <v>0.45800000000000002</v>
      </c>
      <c r="F1897" s="674">
        <v>293.83600000000001</v>
      </c>
      <c r="G1897" s="674">
        <v>295.84500000000003</v>
      </c>
      <c r="H1897" s="115">
        <f t="shared" si="58"/>
        <v>1.0068371472522089</v>
      </c>
      <c r="I1897" s="115">
        <f t="shared" si="59"/>
        <v>0.46110000000000001</v>
      </c>
    </row>
    <row r="1898" spans="1:9" hidden="1">
      <c r="A1898" s="115" t="s">
        <v>5896</v>
      </c>
      <c r="B1898" s="115" t="s">
        <v>5897</v>
      </c>
      <c r="C1898" s="115" t="s">
        <v>3888</v>
      </c>
      <c r="D1898" s="115" t="s">
        <v>2038</v>
      </c>
      <c r="E1898" s="115">
        <v>0.49609999999999999</v>
      </c>
      <c r="F1898" s="674">
        <v>293.83600000000001</v>
      </c>
      <c r="G1898" s="674">
        <v>295.84500000000003</v>
      </c>
      <c r="H1898" s="115">
        <f t="shared" si="58"/>
        <v>1.0068371472522089</v>
      </c>
      <c r="I1898" s="115">
        <f t="shared" si="59"/>
        <v>0.4995</v>
      </c>
    </row>
    <row r="1899" spans="1:9" hidden="1">
      <c r="A1899" s="115" t="s">
        <v>5898</v>
      </c>
      <c r="B1899" s="115" t="s">
        <v>5899</v>
      </c>
      <c r="C1899" s="115" t="s">
        <v>3891</v>
      </c>
      <c r="D1899" s="115" t="s">
        <v>2038</v>
      </c>
      <c r="E1899" s="115">
        <v>0.25440000000000002</v>
      </c>
      <c r="F1899" s="674">
        <v>293.83600000000001</v>
      </c>
      <c r="G1899" s="674">
        <v>295.84500000000003</v>
      </c>
      <c r="H1899" s="115">
        <f t="shared" si="58"/>
        <v>1.0068371472522089</v>
      </c>
      <c r="I1899" s="115">
        <f t="shared" si="59"/>
        <v>0.25609999999999999</v>
      </c>
    </row>
    <row r="1900" spans="1:9" hidden="1">
      <c r="A1900" s="115" t="s">
        <v>5900</v>
      </c>
      <c r="B1900" s="115" t="s">
        <v>5901</v>
      </c>
      <c r="C1900" s="115" t="s">
        <v>3894</v>
      </c>
      <c r="D1900" s="115" t="s">
        <v>2038</v>
      </c>
      <c r="E1900" s="115">
        <v>0.27989999999999998</v>
      </c>
      <c r="F1900" s="674">
        <v>293.83600000000001</v>
      </c>
      <c r="G1900" s="674">
        <v>295.84500000000003</v>
      </c>
      <c r="H1900" s="115">
        <f t="shared" si="58"/>
        <v>1.0068371472522089</v>
      </c>
      <c r="I1900" s="115">
        <f t="shared" si="59"/>
        <v>0.28179999999999999</v>
      </c>
    </row>
    <row r="1901" spans="1:9" hidden="1">
      <c r="A1901" s="115" t="s">
        <v>5902</v>
      </c>
      <c r="B1901" s="115" t="s">
        <v>5903</v>
      </c>
      <c r="C1901" s="115" t="s">
        <v>3897</v>
      </c>
      <c r="D1901" s="115" t="s">
        <v>2038</v>
      </c>
      <c r="E1901" s="115">
        <v>0.1399</v>
      </c>
      <c r="F1901" s="674">
        <v>293.83600000000001</v>
      </c>
      <c r="G1901" s="674">
        <v>295.84500000000003</v>
      </c>
      <c r="H1901" s="115">
        <f t="shared" si="58"/>
        <v>1.0068371472522089</v>
      </c>
      <c r="I1901" s="115">
        <f t="shared" si="59"/>
        <v>0.1409</v>
      </c>
    </row>
    <row r="1902" spans="1:9" hidden="1">
      <c r="A1902" s="115" t="s">
        <v>5904</v>
      </c>
      <c r="B1902" s="115" t="s">
        <v>5905</v>
      </c>
      <c r="C1902" s="115" t="s">
        <v>3900</v>
      </c>
      <c r="D1902" s="115" t="s">
        <v>2038</v>
      </c>
      <c r="E1902" s="115">
        <v>0.45800000000000002</v>
      </c>
      <c r="F1902" s="674">
        <v>293.83600000000001</v>
      </c>
      <c r="G1902" s="674">
        <v>295.84500000000003</v>
      </c>
      <c r="H1902" s="115">
        <f t="shared" si="58"/>
        <v>1.0068371472522089</v>
      </c>
      <c r="I1902" s="115">
        <f t="shared" si="59"/>
        <v>0.46110000000000001</v>
      </c>
    </row>
    <row r="1903" spans="1:9" hidden="1">
      <c r="A1903" s="115" t="s">
        <v>5906</v>
      </c>
      <c r="B1903" s="115" t="s">
        <v>5907</v>
      </c>
      <c r="C1903" s="115" t="s">
        <v>3903</v>
      </c>
      <c r="D1903" s="115" t="s">
        <v>2038</v>
      </c>
      <c r="E1903" s="115">
        <v>0.41980000000000001</v>
      </c>
      <c r="F1903" s="674">
        <v>293.83600000000001</v>
      </c>
      <c r="G1903" s="674">
        <v>295.84500000000003</v>
      </c>
      <c r="H1903" s="115">
        <f t="shared" si="58"/>
        <v>1.0068371472522089</v>
      </c>
      <c r="I1903" s="115">
        <f t="shared" si="59"/>
        <v>0.42270000000000002</v>
      </c>
    </row>
    <row r="1904" spans="1:9" hidden="1">
      <c r="A1904" s="115" t="s">
        <v>5908</v>
      </c>
      <c r="B1904" s="115" t="s">
        <v>5909</v>
      </c>
      <c r="C1904" s="115" t="s">
        <v>3906</v>
      </c>
      <c r="D1904" s="115" t="s">
        <v>2038</v>
      </c>
      <c r="E1904" s="115">
        <v>1.1831</v>
      </c>
      <c r="F1904" s="674">
        <v>293.83600000000001</v>
      </c>
      <c r="G1904" s="674">
        <v>295.84500000000003</v>
      </c>
      <c r="H1904" s="115">
        <f t="shared" si="58"/>
        <v>1.0068371472522089</v>
      </c>
      <c r="I1904" s="115">
        <f t="shared" si="59"/>
        <v>1.1912</v>
      </c>
    </row>
    <row r="1905" spans="1:9" hidden="1">
      <c r="A1905" s="115" t="s">
        <v>5910</v>
      </c>
      <c r="B1905" s="115" t="s">
        <v>5911</v>
      </c>
      <c r="C1905" s="115" t="s">
        <v>3909</v>
      </c>
      <c r="D1905" s="115" t="s">
        <v>2038</v>
      </c>
      <c r="E1905" s="115">
        <v>1.0686</v>
      </c>
      <c r="F1905" s="674">
        <v>293.83600000000001</v>
      </c>
      <c r="G1905" s="674">
        <v>295.84500000000003</v>
      </c>
      <c r="H1905" s="115">
        <f t="shared" si="58"/>
        <v>1.0068371472522089</v>
      </c>
      <c r="I1905" s="115">
        <f t="shared" si="59"/>
        <v>1.0759000000000001</v>
      </c>
    </row>
    <row r="1906" spans="1:9" hidden="1">
      <c r="A1906" s="115" t="s">
        <v>5912</v>
      </c>
      <c r="B1906" s="115" t="s">
        <v>5913</v>
      </c>
      <c r="C1906" s="115" t="s">
        <v>3912</v>
      </c>
      <c r="D1906" s="115" t="s">
        <v>2038</v>
      </c>
      <c r="E1906" s="115">
        <v>1.1831</v>
      </c>
      <c r="F1906" s="674">
        <v>293.83600000000001</v>
      </c>
      <c r="G1906" s="674">
        <v>295.84500000000003</v>
      </c>
      <c r="H1906" s="115">
        <f t="shared" si="58"/>
        <v>1.0068371472522089</v>
      </c>
      <c r="I1906" s="115">
        <f t="shared" si="59"/>
        <v>1.1912</v>
      </c>
    </row>
    <row r="1907" spans="1:9" hidden="1">
      <c r="A1907" s="115" t="s">
        <v>5914</v>
      </c>
      <c r="B1907" s="115" t="s">
        <v>5915</v>
      </c>
      <c r="C1907" s="115" t="s">
        <v>3915</v>
      </c>
      <c r="D1907" s="115" t="s">
        <v>2038</v>
      </c>
      <c r="E1907" s="115">
        <v>0.49609999999999999</v>
      </c>
      <c r="F1907" s="674">
        <v>293.83600000000001</v>
      </c>
      <c r="G1907" s="674">
        <v>295.84500000000003</v>
      </c>
      <c r="H1907" s="115">
        <f t="shared" si="58"/>
        <v>1.0068371472522089</v>
      </c>
      <c r="I1907" s="115">
        <f t="shared" si="59"/>
        <v>0.4995</v>
      </c>
    </row>
    <row r="1908" spans="1:9" hidden="1">
      <c r="A1908" s="115" t="s">
        <v>5916</v>
      </c>
      <c r="B1908" s="115" t="s">
        <v>5917</v>
      </c>
      <c r="C1908" s="115" t="s">
        <v>3918</v>
      </c>
      <c r="D1908" s="115" t="s">
        <v>2038</v>
      </c>
      <c r="E1908" s="115">
        <v>0.44519999999999998</v>
      </c>
      <c r="F1908" s="674">
        <v>293.83600000000001</v>
      </c>
      <c r="G1908" s="674">
        <v>295.84500000000003</v>
      </c>
      <c r="H1908" s="115">
        <f t="shared" si="58"/>
        <v>1.0068371472522089</v>
      </c>
      <c r="I1908" s="115">
        <f t="shared" si="59"/>
        <v>0.44819999999999999</v>
      </c>
    </row>
    <row r="1909" spans="1:9" hidden="1">
      <c r="A1909" s="115" t="s">
        <v>5918</v>
      </c>
      <c r="B1909" s="115" t="s">
        <v>5919</v>
      </c>
      <c r="C1909" s="115" t="s">
        <v>3921</v>
      </c>
      <c r="D1909" s="115" t="s">
        <v>2038</v>
      </c>
      <c r="E1909" s="115">
        <v>0.27989999999999998</v>
      </c>
      <c r="F1909" s="674">
        <v>293.83600000000001</v>
      </c>
      <c r="G1909" s="674">
        <v>295.84500000000003</v>
      </c>
      <c r="H1909" s="115">
        <f t="shared" si="58"/>
        <v>1.0068371472522089</v>
      </c>
      <c r="I1909" s="115">
        <f t="shared" si="59"/>
        <v>0.28179999999999999</v>
      </c>
    </row>
    <row r="1910" spans="1:9" hidden="1">
      <c r="A1910" s="115" t="s">
        <v>5920</v>
      </c>
      <c r="B1910" s="115" t="s">
        <v>5921</v>
      </c>
      <c r="C1910" s="115" t="s">
        <v>3924</v>
      </c>
      <c r="D1910" s="115" t="s">
        <v>2038</v>
      </c>
      <c r="E1910" s="115">
        <v>0.1399</v>
      </c>
      <c r="F1910" s="674">
        <v>293.83600000000001</v>
      </c>
      <c r="G1910" s="674">
        <v>295.84500000000003</v>
      </c>
      <c r="H1910" s="115">
        <f t="shared" si="58"/>
        <v>1.0068371472522089</v>
      </c>
      <c r="I1910" s="115">
        <f t="shared" si="59"/>
        <v>0.1409</v>
      </c>
    </row>
    <row r="1911" spans="1:9" hidden="1">
      <c r="A1911" s="115" t="s">
        <v>5922</v>
      </c>
      <c r="B1911" s="115" t="s">
        <v>5923</v>
      </c>
      <c r="C1911" s="115" t="s">
        <v>3927</v>
      </c>
      <c r="D1911" s="115" t="s">
        <v>2038</v>
      </c>
      <c r="E1911" s="115">
        <v>0.83960000000000001</v>
      </c>
      <c r="F1911" s="674">
        <v>293.83600000000001</v>
      </c>
      <c r="G1911" s="674">
        <v>295.84500000000003</v>
      </c>
      <c r="H1911" s="115">
        <f t="shared" si="58"/>
        <v>1.0068371472522089</v>
      </c>
      <c r="I1911" s="115">
        <f t="shared" si="59"/>
        <v>0.84530000000000005</v>
      </c>
    </row>
    <row r="1912" spans="1:9" hidden="1">
      <c r="A1912" s="115" t="s">
        <v>5924</v>
      </c>
      <c r="B1912" s="115" t="s">
        <v>5925</v>
      </c>
      <c r="C1912" s="115" t="s">
        <v>3930</v>
      </c>
      <c r="D1912" s="115" t="s">
        <v>2038</v>
      </c>
      <c r="E1912" s="115">
        <v>0.77600000000000002</v>
      </c>
      <c r="F1912" s="674">
        <v>293.83600000000001</v>
      </c>
      <c r="G1912" s="674">
        <v>295.84500000000003</v>
      </c>
      <c r="H1912" s="115">
        <f t="shared" si="58"/>
        <v>1.0068371472522089</v>
      </c>
      <c r="I1912" s="115">
        <f t="shared" si="59"/>
        <v>0.78129999999999999</v>
      </c>
    </row>
    <row r="1913" spans="1:9" hidden="1">
      <c r="A1913" s="115" t="s">
        <v>5926</v>
      </c>
      <c r="B1913" s="115" t="s">
        <v>5927</v>
      </c>
      <c r="C1913" s="115" t="s">
        <v>3933</v>
      </c>
      <c r="D1913" s="115" t="s">
        <v>2038</v>
      </c>
      <c r="E1913" s="115">
        <v>0.45800000000000002</v>
      </c>
      <c r="F1913" s="674">
        <v>293.83600000000001</v>
      </c>
      <c r="G1913" s="674">
        <v>295.84500000000003</v>
      </c>
      <c r="H1913" s="115">
        <f t="shared" si="58"/>
        <v>1.0068371472522089</v>
      </c>
      <c r="I1913" s="115">
        <f t="shared" si="59"/>
        <v>0.46110000000000001</v>
      </c>
    </row>
    <row r="1914" spans="1:9" hidden="1">
      <c r="A1914" s="115" t="s">
        <v>5928</v>
      </c>
      <c r="B1914" s="115" t="s">
        <v>5929</v>
      </c>
      <c r="C1914" s="115" t="s">
        <v>3936</v>
      </c>
      <c r="D1914" s="115" t="s">
        <v>2038</v>
      </c>
      <c r="E1914" s="115">
        <v>0.77600000000000002</v>
      </c>
      <c r="F1914" s="674">
        <v>293.83600000000001</v>
      </c>
      <c r="G1914" s="674">
        <v>295.84500000000003</v>
      </c>
      <c r="H1914" s="115">
        <f t="shared" si="58"/>
        <v>1.0068371472522089</v>
      </c>
      <c r="I1914" s="115">
        <f t="shared" si="59"/>
        <v>0.78129999999999999</v>
      </c>
    </row>
    <row r="1915" spans="1:9" hidden="1">
      <c r="A1915" s="115" t="s">
        <v>5930</v>
      </c>
      <c r="B1915" s="115" t="s">
        <v>5931</v>
      </c>
      <c r="C1915" s="115" t="s">
        <v>3939</v>
      </c>
      <c r="D1915" s="115" t="s">
        <v>2038</v>
      </c>
      <c r="E1915" s="115">
        <v>2.5316000000000001</v>
      </c>
      <c r="F1915" s="674">
        <v>293.83600000000001</v>
      </c>
      <c r="G1915" s="674">
        <v>295.84500000000003</v>
      </c>
      <c r="H1915" s="115">
        <f t="shared" si="58"/>
        <v>1.0068371472522089</v>
      </c>
      <c r="I1915" s="115">
        <f t="shared" si="59"/>
        <v>2.5489000000000002</v>
      </c>
    </row>
    <row r="1916" spans="1:9" hidden="1">
      <c r="A1916" s="115" t="s">
        <v>5932</v>
      </c>
      <c r="B1916" s="115" t="s">
        <v>5933</v>
      </c>
      <c r="C1916" s="115" t="s">
        <v>3942</v>
      </c>
      <c r="D1916" s="115" t="s">
        <v>2038</v>
      </c>
      <c r="E1916" s="115">
        <v>2.1118000000000001</v>
      </c>
      <c r="F1916" s="674">
        <v>293.83600000000001</v>
      </c>
      <c r="G1916" s="674">
        <v>295.84500000000003</v>
      </c>
      <c r="H1916" s="115">
        <f t="shared" si="58"/>
        <v>1.0068371472522089</v>
      </c>
      <c r="I1916" s="115">
        <f t="shared" si="59"/>
        <v>2.1261999999999999</v>
      </c>
    </row>
    <row r="1917" spans="1:9" hidden="1">
      <c r="A1917" s="115" t="s">
        <v>5934</v>
      </c>
      <c r="B1917" s="115" t="s">
        <v>5935</v>
      </c>
      <c r="C1917" s="115" t="s">
        <v>3945</v>
      </c>
      <c r="D1917" s="115" t="s">
        <v>2038</v>
      </c>
      <c r="E1917" s="115">
        <v>0.76329999999999998</v>
      </c>
      <c r="F1917" s="674">
        <v>293.83600000000001</v>
      </c>
      <c r="G1917" s="674">
        <v>295.84500000000003</v>
      </c>
      <c r="H1917" s="115">
        <f t="shared" si="58"/>
        <v>1.0068371472522089</v>
      </c>
      <c r="I1917" s="115">
        <f t="shared" si="59"/>
        <v>0.76849999999999996</v>
      </c>
    </row>
    <row r="1918" spans="1:9" hidden="1">
      <c r="A1918" s="115" t="s">
        <v>5936</v>
      </c>
      <c r="B1918" s="115" t="s">
        <v>5937</v>
      </c>
      <c r="C1918" s="115" t="s">
        <v>3948</v>
      </c>
      <c r="D1918" s="115" t="s">
        <v>2038</v>
      </c>
      <c r="E1918" s="115">
        <v>0.55969999999999998</v>
      </c>
      <c r="F1918" s="674">
        <v>293.83600000000001</v>
      </c>
      <c r="G1918" s="674">
        <v>295.84500000000003</v>
      </c>
      <c r="H1918" s="115">
        <f t="shared" si="58"/>
        <v>1.0068371472522089</v>
      </c>
      <c r="I1918" s="115">
        <f t="shared" si="59"/>
        <v>0.5635</v>
      </c>
    </row>
    <row r="1919" spans="1:9" hidden="1">
      <c r="A1919" s="115" t="s">
        <v>5938</v>
      </c>
      <c r="B1919" s="115" t="s">
        <v>5939</v>
      </c>
      <c r="C1919" s="115" t="s">
        <v>3951</v>
      </c>
      <c r="D1919" s="115" t="s">
        <v>2038</v>
      </c>
      <c r="E1919" s="115">
        <v>0.27989999999999998</v>
      </c>
      <c r="F1919" s="674">
        <v>293.83600000000001</v>
      </c>
      <c r="G1919" s="674">
        <v>295.84500000000003</v>
      </c>
      <c r="H1919" s="115">
        <f t="shared" si="58"/>
        <v>1.0068371472522089</v>
      </c>
      <c r="I1919" s="115">
        <f t="shared" si="59"/>
        <v>0.28179999999999999</v>
      </c>
    </row>
    <row r="1920" spans="1:9" hidden="1">
      <c r="A1920" s="115" t="s">
        <v>5940</v>
      </c>
      <c r="B1920" s="115" t="s">
        <v>5941</v>
      </c>
      <c r="C1920" s="115" t="s">
        <v>3954</v>
      </c>
      <c r="D1920" s="115" t="s">
        <v>2038</v>
      </c>
      <c r="E1920" s="115">
        <v>1.4120999999999999</v>
      </c>
      <c r="F1920" s="674">
        <v>293.83600000000001</v>
      </c>
      <c r="G1920" s="674">
        <v>295.84500000000003</v>
      </c>
      <c r="H1920" s="115">
        <f t="shared" si="58"/>
        <v>1.0068371472522089</v>
      </c>
      <c r="I1920" s="115">
        <f t="shared" si="59"/>
        <v>1.4218</v>
      </c>
    </row>
    <row r="1921" spans="1:9" hidden="1">
      <c r="A1921" s="115" t="s">
        <v>5942</v>
      </c>
      <c r="B1921" s="115" t="s">
        <v>5943</v>
      </c>
      <c r="C1921" s="115" t="s">
        <v>3957</v>
      </c>
      <c r="D1921" s="115" t="s">
        <v>2038</v>
      </c>
      <c r="E1921" s="115">
        <v>0.83960000000000001</v>
      </c>
      <c r="F1921" s="674">
        <v>293.83600000000001</v>
      </c>
      <c r="G1921" s="674">
        <v>295.84500000000003</v>
      </c>
      <c r="H1921" s="115">
        <f t="shared" si="58"/>
        <v>1.0068371472522089</v>
      </c>
      <c r="I1921" s="115">
        <f t="shared" si="59"/>
        <v>0.84530000000000005</v>
      </c>
    </row>
    <row r="1922" spans="1:9" hidden="1">
      <c r="A1922" s="115" t="s">
        <v>5944</v>
      </c>
      <c r="B1922" s="115" t="s">
        <v>5945</v>
      </c>
      <c r="C1922" s="115" t="s">
        <v>3960</v>
      </c>
      <c r="D1922" s="115" t="s">
        <v>2038</v>
      </c>
      <c r="E1922" s="115">
        <v>0.77600000000000002</v>
      </c>
      <c r="F1922" s="674">
        <v>293.83600000000001</v>
      </c>
      <c r="G1922" s="674">
        <v>295.84500000000003</v>
      </c>
      <c r="H1922" s="115">
        <f t="shared" si="58"/>
        <v>1.0068371472522089</v>
      </c>
      <c r="I1922" s="115">
        <f t="shared" si="59"/>
        <v>0.78129999999999999</v>
      </c>
    </row>
    <row r="1923" spans="1:9" hidden="1">
      <c r="A1923" s="115" t="s">
        <v>5946</v>
      </c>
      <c r="B1923" s="115" t="s">
        <v>5947</v>
      </c>
      <c r="C1923" s="115" t="s">
        <v>3963</v>
      </c>
      <c r="D1923" s="115" t="s">
        <v>2038</v>
      </c>
      <c r="E1923" s="115">
        <v>1.4120999999999999</v>
      </c>
      <c r="F1923" s="674">
        <v>293.83600000000001</v>
      </c>
      <c r="G1923" s="674">
        <v>295.84500000000003</v>
      </c>
      <c r="H1923" s="115">
        <f t="shared" si="58"/>
        <v>1.0068371472522089</v>
      </c>
      <c r="I1923" s="115">
        <f t="shared" si="59"/>
        <v>1.4218</v>
      </c>
    </row>
    <row r="1924" spans="1:9" hidden="1">
      <c r="A1924" s="115" t="s">
        <v>5948</v>
      </c>
      <c r="B1924" s="115" t="s">
        <v>5949</v>
      </c>
      <c r="C1924" s="115" t="s">
        <v>3966</v>
      </c>
      <c r="D1924" s="115" t="s">
        <v>2038</v>
      </c>
      <c r="E1924" s="115">
        <v>2.5316000000000001</v>
      </c>
      <c r="F1924" s="674">
        <v>293.83600000000001</v>
      </c>
      <c r="G1924" s="674">
        <v>295.84500000000003</v>
      </c>
      <c r="H1924" s="115">
        <f t="shared" si="58"/>
        <v>1.0068371472522089</v>
      </c>
      <c r="I1924" s="115">
        <f t="shared" si="59"/>
        <v>2.5489000000000002</v>
      </c>
    </row>
    <row r="1925" spans="1:9" hidden="1">
      <c r="A1925" s="115" t="s">
        <v>5950</v>
      </c>
      <c r="B1925" s="115" t="s">
        <v>5951</v>
      </c>
      <c r="C1925" s="115" t="s">
        <v>3969</v>
      </c>
      <c r="D1925" s="115" t="s">
        <v>2038</v>
      </c>
      <c r="E1925" s="115">
        <v>2.1118000000000001</v>
      </c>
      <c r="F1925" s="674">
        <v>293.83600000000001</v>
      </c>
      <c r="G1925" s="674">
        <v>295.84500000000003</v>
      </c>
      <c r="H1925" s="115">
        <f t="shared" ref="H1925:H1988" si="60">G1925/F1925</f>
        <v>1.0068371472522089</v>
      </c>
      <c r="I1925" s="115">
        <f t="shared" ref="I1925:I1988" si="61">ROUND(H1925*E1925,4)</f>
        <v>2.1261999999999999</v>
      </c>
    </row>
    <row r="1926" spans="1:9" hidden="1">
      <c r="A1926" s="115" t="s">
        <v>5952</v>
      </c>
      <c r="B1926" s="115" t="s">
        <v>5953</v>
      </c>
      <c r="C1926" s="115" t="s">
        <v>3972</v>
      </c>
      <c r="D1926" s="115" t="s">
        <v>2038</v>
      </c>
      <c r="E1926" s="115">
        <v>1.5392999999999999</v>
      </c>
      <c r="F1926" s="674">
        <v>293.83600000000001</v>
      </c>
      <c r="G1926" s="674">
        <v>295.84500000000003</v>
      </c>
      <c r="H1926" s="115">
        <f t="shared" si="60"/>
        <v>1.0068371472522089</v>
      </c>
      <c r="I1926" s="115">
        <f t="shared" si="61"/>
        <v>1.5498000000000001</v>
      </c>
    </row>
    <row r="1927" spans="1:9" hidden="1">
      <c r="A1927" s="115" t="s">
        <v>5954</v>
      </c>
      <c r="B1927" s="115" t="s">
        <v>5955</v>
      </c>
      <c r="C1927" s="115" t="s">
        <v>3975</v>
      </c>
      <c r="D1927" s="115" t="s">
        <v>2038</v>
      </c>
      <c r="E1927" s="115">
        <v>1.0304</v>
      </c>
      <c r="F1927" s="674">
        <v>293.83600000000001</v>
      </c>
      <c r="G1927" s="674">
        <v>295.84500000000003</v>
      </c>
      <c r="H1927" s="115">
        <f t="shared" si="60"/>
        <v>1.0068371472522089</v>
      </c>
      <c r="I1927" s="115">
        <f t="shared" si="61"/>
        <v>1.0374000000000001</v>
      </c>
    </row>
    <row r="1928" spans="1:9" hidden="1">
      <c r="A1928" s="115" t="s">
        <v>5956</v>
      </c>
      <c r="B1928" s="115" t="s">
        <v>5957</v>
      </c>
      <c r="C1928" s="115" t="s">
        <v>3978</v>
      </c>
      <c r="D1928" s="115" t="s">
        <v>2038</v>
      </c>
      <c r="E1928" s="115">
        <v>0.77600000000000002</v>
      </c>
      <c r="F1928" s="674">
        <v>293.83600000000001</v>
      </c>
      <c r="G1928" s="674">
        <v>295.84500000000003</v>
      </c>
      <c r="H1928" s="115">
        <f t="shared" si="60"/>
        <v>1.0068371472522089</v>
      </c>
      <c r="I1928" s="115">
        <f t="shared" si="61"/>
        <v>0.78129999999999999</v>
      </c>
    </row>
    <row r="1929" spans="1:9" hidden="1">
      <c r="A1929" s="115" t="s">
        <v>5958</v>
      </c>
      <c r="B1929" s="115" t="s">
        <v>5959</v>
      </c>
      <c r="C1929" s="115" t="s">
        <v>3981</v>
      </c>
      <c r="D1929" s="115" t="s">
        <v>2038</v>
      </c>
      <c r="E1929" s="115">
        <v>0.83960000000000001</v>
      </c>
      <c r="F1929" s="674">
        <v>293.83600000000001</v>
      </c>
      <c r="G1929" s="674">
        <v>295.84500000000003</v>
      </c>
      <c r="H1929" s="115">
        <f t="shared" si="60"/>
        <v>1.0068371472522089</v>
      </c>
      <c r="I1929" s="115">
        <f t="shared" si="61"/>
        <v>0.84530000000000005</v>
      </c>
    </row>
    <row r="1930" spans="1:9" hidden="1">
      <c r="A1930" s="115" t="s">
        <v>5960</v>
      </c>
      <c r="B1930" s="115" t="s">
        <v>5961</v>
      </c>
      <c r="C1930" s="115" t="s">
        <v>3984</v>
      </c>
      <c r="D1930" s="115" t="s">
        <v>2038</v>
      </c>
      <c r="E1930" s="115">
        <v>0.55969999999999998</v>
      </c>
      <c r="F1930" s="674">
        <v>293.83600000000001</v>
      </c>
      <c r="G1930" s="674">
        <v>295.84500000000003</v>
      </c>
      <c r="H1930" s="115">
        <f t="shared" si="60"/>
        <v>1.0068371472522089</v>
      </c>
      <c r="I1930" s="115">
        <f t="shared" si="61"/>
        <v>0.5635</v>
      </c>
    </row>
    <row r="1931" spans="1:9" hidden="1">
      <c r="A1931" s="115" t="s">
        <v>5962</v>
      </c>
      <c r="B1931" s="115" t="s">
        <v>5963</v>
      </c>
      <c r="C1931" s="115" t="s">
        <v>3987</v>
      </c>
      <c r="D1931" s="115" t="s">
        <v>2038</v>
      </c>
      <c r="E1931" s="115">
        <v>0.41980000000000001</v>
      </c>
      <c r="F1931" s="674">
        <v>293.83600000000001</v>
      </c>
      <c r="G1931" s="674">
        <v>295.84500000000003</v>
      </c>
      <c r="H1931" s="115">
        <f t="shared" si="60"/>
        <v>1.0068371472522089</v>
      </c>
      <c r="I1931" s="115">
        <f t="shared" si="61"/>
        <v>0.42270000000000002</v>
      </c>
    </row>
    <row r="1932" spans="1:9" hidden="1">
      <c r="A1932" s="115" t="s">
        <v>5964</v>
      </c>
      <c r="B1932" s="115" t="s">
        <v>5965</v>
      </c>
      <c r="C1932" s="115" t="s">
        <v>3990</v>
      </c>
      <c r="D1932" s="115" t="s">
        <v>2038</v>
      </c>
      <c r="E1932" s="115">
        <v>1.6919</v>
      </c>
      <c r="F1932" s="674">
        <v>293.83600000000001</v>
      </c>
      <c r="G1932" s="674">
        <v>295.84500000000003</v>
      </c>
      <c r="H1932" s="115">
        <f t="shared" si="60"/>
        <v>1.0068371472522089</v>
      </c>
      <c r="I1932" s="115">
        <f t="shared" si="61"/>
        <v>1.7035</v>
      </c>
    </row>
    <row r="1933" spans="1:9" hidden="1">
      <c r="A1933" s="115" t="s">
        <v>5966</v>
      </c>
      <c r="B1933" s="115" t="s">
        <v>5967</v>
      </c>
      <c r="C1933" s="115" t="s">
        <v>3993</v>
      </c>
      <c r="D1933" s="115" t="s">
        <v>2038</v>
      </c>
      <c r="E1933" s="115">
        <v>1.4120999999999999</v>
      </c>
      <c r="F1933" s="674">
        <v>293.83600000000001</v>
      </c>
      <c r="G1933" s="674">
        <v>295.84500000000003</v>
      </c>
      <c r="H1933" s="115">
        <f t="shared" si="60"/>
        <v>1.0068371472522089</v>
      </c>
      <c r="I1933" s="115">
        <f t="shared" si="61"/>
        <v>1.4218</v>
      </c>
    </row>
    <row r="1934" spans="1:9" hidden="1">
      <c r="A1934" s="115" t="s">
        <v>5968</v>
      </c>
      <c r="B1934" s="115" t="s">
        <v>5969</v>
      </c>
      <c r="C1934" s="115" t="s">
        <v>3996</v>
      </c>
      <c r="D1934" s="115" t="s">
        <v>2038</v>
      </c>
      <c r="E1934" s="115">
        <v>0.83960000000000001</v>
      </c>
      <c r="F1934" s="674">
        <v>293.83600000000001</v>
      </c>
      <c r="G1934" s="674">
        <v>295.84500000000003</v>
      </c>
      <c r="H1934" s="115">
        <f t="shared" si="60"/>
        <v>1.0068371472522089</v>
      </c>
      <c r="I1934" s="115">
        <f t="shared" si="61"/>
        <v>0.84530000000000005</v>
      </c>
    </row>
    <row r="1935" spans="1:9" hidden="1">
      <c r="A1935" s="115" t="s">
        <v>5970</v>
      </c>
      <c r="B1935" s="115" t="s">
        <v>5971</v>
      </c>
      <c r="C1935" s="115" t="s">
        <v>3999</v>
      </c>
      <c r="D1935" s="115" t="s">
        <v>2038</v>
      </c>
      <c r="E1935" s="115">
        <v>2.8369</v>
      </c>
      <c r="F1935" s="674">
        <v>293.83600000000001</v>
      </c>
      <c r="G1935" s="674">
        <v>295.84500000000003</v>
      </c>
      <c r="H1935" s="115">
        <f t="shared" si="60"/>
        <v>1.0068371472522089</v>
      </c>
      <c r="I1935" s="115">
        <f t="shared" si="61"/>
        <v>2.8563000000000001</v>
      </c>
    </row>
    <row r="1936" spans="1:9" hidden="1">
      <c r="A1936" s="115" t="s">
        <v>5972</v>
      </c>
      <c r="B1936" s="115" t="s">
        <v>5973</v>
      </c>
      <c r="C1936" s="115" t="s">
        <v>4002</v>
      </c>
      <c r="D1936" s="115" t="s">
        <v>2038</v>
      </c>
      <c r="E1936" s="115">
        <v>2.1118000000000001</v>
      </c>
      <c r="F1936" s="674">
        <v>293.83600000000001</v>
      </c>
      <c r="G1936" s="674">
        <v>295.84500000000003</v>
      </c>
      <c r="H1936" s="115">
        <f t="shared" si="60"/>
        <v>1.0068371472522089</v>
      </c>
      <c r="I1936" s="115">
        <f t="shared" si="61"/>
        <v>2.1261999999999999</v>
      </c>
    </row>
    <row r="1937" spans="1:9" hidden="1">
      <c r="A1937" s="115" t="s">
        <v>5974</v>
      </c>
      <c r="B1937" s="115" t="s">
        <v>5975</v>
      </c>
      <c r="C1937" s="115" t="s">
        <v>4005</v>
      </c>
      <c r="D1937" s="115" t="s">
        <v>2038</v>
      </c>
      <c r="E1937" s="115">
        <v>3.3839000000000001</v>
      </c>
      <c r="F1937" s="674">
        <v>293.83600000000001</v>
      </c>
      <c r="G1937" s="674">
        <v>295.84500000000003</v>
      </c>
      <c r="H1937" s="115">
        <f t="shared" si="60"/>
        <v>1.0068371472522089</v>
      </c>
      <c r="I1937" s="115">
        <f t="shared" si="61"/>
        <v>3.407</v>
      </c>
    </row>
    <row r="1938" spans="1:9" hidden="1">
      <c r="A1938" s="115" t="s">
        <v>5976</v>
      </c>
      <c r="B1938" s="115" t="s">
        <v>5977</v>
      </c>
      <c r="C1938" s="115" t="s">
        <v>4008</v>
      </c>
      <c r="D1938" s="115" t="s">
        <v>2038</v>
      </c>
      <c r="E1938" s="115">
        <v>2.0609000000000002</v>
      </c>
      <c r="F1938" s="674">
        <v>293.83600000000001</v>
      </c>
      <c r="G1938" s="674">
        <v>295.84500000000003</v>
      </c>
      <c r="H1938" s="115">
        <f t="shared" si="60"/>
        <v>1.0068371472522089</v>
      </c>
      <c r="I1938" s="115">
        <f t="shared" si="61"/>
        <v>2.0750000000000002</v>
      </c>
    </row>
    <row r="1939" spans="1:9" hidden="1">
      <c r="A1939" s="115" t="s">
        <v>5978</v>
      </c>
      <c r="B1939" s="115" t="s">
        <v>5979</v>
      </c>
      <c r="C1939" s="115" t="s">
        <v>4011</v>
      </c>
      <c r="D1939" s="115" t="s">
        <v>2038</v>
      </c>
      <c r="E1939" s="115">
        <v>1.5392999999999999</v>
      </c>
      <c r="F1939" s="674">
        <v>293.83600000000001</v>
      </c>
      <c r="G1939" s="674">
        <v>295.84500000000003</v>
      </c>
      <c r="H1939" s="115">
        <f t="shared" si="60"/>
        <v>1.0068371472522089</v>
      </c>
      <c r="I1939" s="115">
        <f t="shared" si="61"/>
        <v>1.5498000000000001</v>
      </c>
    </row>
    <row r="1940" spans="1:9" hidden="1">
      <c r="A1940" s="115" t="s">
        <v>5980</v>
      </c>
      <c r="B1940" s="115" t="s">
        <v>5981</v>
      </c>
      <c r="C1940" s="115" t="s">
        <v>4014</v>
      </c>
      <c r="D1940" s="115" t="s">
        <v>2038</v>
      </c>
      <c r="E1940" s="115">
        <v>1.0304</v>
      </c>
      <c r="F1940" s="674">
        <v>293.83600000000001</v>
      </c>
      <c r="G1940" s="674">
        <v>295.84500000000003</v>
      </c>
      <c r="H1940" s="115">
        <f t="shared" si="60"/>
        <v>1.0068371472522089</v>
      </c>
      <c r="I1940" s="115">
        <f t="shared" si="61"/>
        <v>1.0374000000000001</v>
      </c>
    </row>
    <row r="1941" spans="1:9" hidden="1">
      <c r="A1941" s="115" t="s">
        <v>5982</v>
      </c>
      <c r="B1941" s="115" t="s">
        <v>5983</v>
      </c>
      <c r="C1941" s="115" t="s">
        <v>4017</v>
      </c>
      <c r="D1941" s="115" t="s">
        <v>2038</v>
      </c>
      <c r="E1941" s="115">
        <v>0.83960000000000001</v>
      </c>
      <c r="F1941" s="674">
        <v>293.83600000000001</v>
      </c>
      <c r="G1941" s="674">
        <v>295.84500000000003</v>
      </c>
      <c r="H1941" s="115">
        <f t="shared" si="60"/>
        <v>1.0068371472522089</v>
      </c>
      <c r="I1941" s="115">
        <f t="shared" si="61"/>
        <v>0.84530000000000005</v>
      </c>
    </row>
    <row r="1942" spans="1:9" hidden="1">
      <c r="A1942" s="115" t="s">
        <v>5984</v>
      </c>
      <c r="B1942" s="115" t="s">
        <v>5985</v>
      </c>
      <c r="C1942" s="115" t="s">
        <v>4020</v>
      </c>
      <c r="D1942" s="115" t="s">
        <v>2038</v>
      </c>
      <c r="E1942" s="115">
        <v>0.55969999999999998</v>
      </c>
      <c r="F1942" s="674">
        <v>293.83600000000001</v>
      </c>
      <c r="G1942" s="674">
        <v>295.84500000000003</v>
      </c>
      <c r="H1942" s="115">
        <f t="shared" si="60"/>
        <v>1.0068371472522089</v>
      </c>
      <c r="I1942" s="115">
        <f t="shared" si="61"/>
        <v>0.5635</v>
      </c>
    </row>
    <row r="1943" spans="1:9" hidden="1">
      <c r="A1943" s="115" t="s">
        <v>5986</v>
      </c>
      <c r="B1943" s="115" t="s">
        <v>5987</v>
      </c>
      <c r="C1943" s="115" t="s">
        <v>4023</v>
      </c>
      <c r="D1943" s="115" t="s">
        <v>2038</v>
      </c>
      <c r="E1943" s="115">
        <v>0.41980000000000001</v>
      </c>
      <c r="F1943" s="674">
        <v>293.83600000000001</v>
      </c>
      <c r="G1943" s="674">
        <v>295.84500000000003</v>
      </c>
      <c r="H1943" s="115">
        <f t="shared" si="60"/>
        <v>1.0068371472522089</v>
      </c>
      <c r="I1943" s="115">
        <f t="shared" si="61"/>
        <v>0.42270000000000002</v>
      </c>
    </row>
    <row r="1944" spans="1:9" hidden="1">
      <c r="A1944" s="115" t="s">
        <v>5988</v>
      </c>
      <c r="B1944" s="115" t="s">
        <v>5989</v>
      </c>
      <c r="C1944" s="115" t="s">
        <v>4026</v>
      </c>
      <c r="D1944" s="115" t="s">
        <v>2038</v>
      </c>
      <c r="E1944" s="115">
        <v>1.2976000000000001</v>
      </c>
      <c r="F1944" s="674">
        <v>293.83600000000001</v>
      </c>
      <c r="G1944" s="674">
        <v>295.84500000000003</v>
      </c>
      <c r="H1944" s="115">
        <f t="shared" si="60"/>
        <v>1.0068371472522089</v>
      </c>
      <c r="I1944" s="115">
        <f t="shared" si="61"/>
        <v>1.3065</v>
      </c>
    </row>
    <row r="1945" spans="1:9" hidden="1">
      <c r="A1945" s="115" t="s">
        <v>5990</v>
      </c>
      <c r="B1945" s="115" t="s">
        <v>5991</v>
      </c>
      <c r="C1945" s="115" t="s">
        <v>4029</v>
      </c>
      <c r="D1945" s="115" t="s">
        <v>2038</v>
      </c>
      <c r="E1945" s="115">
        <v>1.0812999999999999</v>
      </c>
      <c r="F1945" s="674">
        <v>293.83600000000001</v>
      </c>
      <c r="G1945" s="674">
        <v>295.84500000000003</v>
      </c>
      <c r="H1945" s="115">
        <f t="shared" si="60"/>
        <v>1.0068371472522089</v>
      </c>
      <c r="I1945" s="115">
        <f t="shared" si="61"/>
        <v>1.0887</v>
      </c>
    </row>
    <row r="1946" spans="1:9" hidden="1">
      <c r="A1946" s="115" t="s">
        <v>5992</v>
      </c>
      <c r="B1946" s="115" t="s">
        <v>5993</v>
      </c>
      <c r="C1946" s="115" t="s">
        <v>4032</v>
      </c>
      <c r="D1946" s="115" t="s">
        <v>2038</v>
      </c>
      <c r="E1946" s="115">
        <v>0.64880000000000004</v>
      </c>
      <c r="F1946" s="674">
        <v>293.83600000000001</v>
      </c>
      <c r="G1946" s="674">
        <v>295.84500000000003</v>
      </c>
      <c r="H1946" s="115">
        <f t="shared" si="60"/>
        <v>1.0068371472522089</v>
      </c>
      <c r="I1946" s="115">
        <f t="shared" si="61"/>
        <v>0.6532</v>
      </c>
    </row>
    <row r="1947" spans="1:9" hidden="1">
      <c r="A1947" s="115" t="s">
        <v>5994</v>
      </c>
      <c r="B1947" s="115" t="s">
        <v>5995</v>
      </c>
      <c r="C1947" s="115" t="s">
        <v>4035</v>
      </c>
      <c r="D1947" s="115" t="s">
        <v>2038</v>
      </c>
      <c r="E1947" s="115">
        <v>0.55969999999999998</v>
      </c>
      <c r="F1947" s="674">
        <v>293.83600000000001</v>
      </c>
      <c r="G1947" s="674">
        <v>295.84500000000003</v>
      </c>
      <c r="H1947" s="115">
        <f t="shared" si="60"/>
        <v>1.0068371472522089</v>
      </c>
      <c r="I1947" s="115">
        <f t="shared" si="61"/>
        <v>0.5635</v>
      </c>
    </row>
    <row r="1948" spans="1:9" hidden="1">
      <c r="A1948" s="115" t="s">
        <v>5996</v>
      </c>
      <c r="B1948" s="115" t="s">
        <v>5997</v>
      </c>
      <c r="C1948" s="115" t="s">
        <v>4038</v>
      </c>
      <c r="D1948" s="115" t="s">
        <v>2038</v>
      </c>
      <c r="E1948" s="115">
        <v>0.39439999999999997</v>
      </c>
      <c r="F1948" s="674">
        <v>293.83600000000001</v>
      </c>
      <c r="G1948" s="674">
        <v>295.84500000000003</v>
      </c>
      <c r="H1948" s="115">
        <f t="shared" si="60"/>
        <v>1.0068371472522089</v>
      </c>
      <c r="I1948" s="115">
        <f t="shared" si="61"/>
        <v>0.39710000000000001</v>
      </c>
    </row>
    <row r="1949" spans="1:9" hidden="1">
      <c r="A1949" s="115" t="s">
        <v>5998</v>
      </c>
      <c r="B1949" s="115" t="s">
        <v>5999</v>
      </c>
      <c r="C1949" s="115" t="s">
        <v>4041</v>
      </c>
      <c r="D1949" s="115" t="s">
        <v>2038</v>
      </c>
      <c r="E1949" s="115">
        <v>0.22900000000000001</v>
      </c>
      <c r="F1949" s="674">
        <v>293.83600000000001</v>
      </c>
      <c r="G1949" s="674">
        <v>295.84500000000003</v>
      </c>
      <c r="H1949" s="115">
        <f t="shared" si="60"/>
        <v>1.0068371472522089</v>
      </c>
      <c r="I1949" s="115">
        <f t="shared" si="61"/>
        <v>0.2306</v>
      </c>
    </row>
    <row r="1950" spans="1:9" hidden="1">
      <c r="A1950" s="115" t="s">
        <v>6000</v>
      </c>
      <c r="B1950" s="115" t="s">
        <v>6001</v>
      </c>
      <c r="C1950" s="115" t="s">
        <v>4044</v>
      </c>
      <c r="D1950" s="115" t="s">
        <v>2038</v>
      </c>
      <c r="E1950" s="115">
        <v>0.1018</v>
      </c>
      <c r="F1950" s="674">
        <v>293.83600000000001</v>
      </c>
      <c r="G1950" s="674">
        <v>295.84500000000003</v>
      </c>
      <c r="H1950" s="115">
        <f t="shared" si="60"/>
        <v>1.0068371472522089</v>
      </c>
      <c r="I1950" s="115">
        <f t="shared" si="61"/>
        <v>0.10249999999999999</v>
      </c>
    </row>
    <row r="1951" spans="1:9" hidden="1">
      <c r="A1951" s="115" t="s">
        <v>6002</v>
      </c>
      <c r="B1951" s="115" t="s">
        <v>6003</v>
      </c>
      <c r="C1951" s="115" t="s">
        <v>4047</v>
      </c>
      <c r="D1951" s="115" t="s">
        <v>2038</v>
      </c>
      <c r="E1951" s="115">
        <v>7.6300000000000007E-2</v>
      </c>
      <c r="F1951" s="674">
        <v>293.83600000000001</v>
      </c>
      <c r="G1951" s="674">
        <v>295.84500000000003</v>
      </c>
      <c r="H1951" s="115">
        <f t="shared" si="60"/>
        <v>1.0068371472522089</v>
      </c>
      <c r="I1951" s="115">
        <f t="shared" si="61"/>
        <v>7.6799999999999993E-2</v>
      </c>
    </row>
    <row r="1952" spans="1:9" hidden="1">
      <c r="A1952" s="115" t="s">
        <v>6004</v>
      </c>
      <c r="B1952" s="115" t="s">
        <v>6005</v>
      </c>
      <c r="C1952" s="115" t="s">
        <v>4050</v>
      </c>
      <c r="D1952" s="115" t="s">
        <v>2038</v>
      </c>
      <c r="E1952" s="115">
        <v>5.0900000000000001E-2</v>
      </c>
      <c r="F1952" s="674">
        <v>293.83600000000001</v>
      </c>
      <c r="G1952" s="674">
        <v>295.84500000000003</v>
      </c>
      <c r="H1952" s="115">
        <f t="shared" si="60"/>
        <v>1.0068371472522089</v>
      </c>
      <c r="I1952" s="115">
        <f t="shared" si="61"/>
        <v>5.1200000000000002E-2</v>
      </c>
    </row>
    <row r="1953" spans="1:9" hidden="1">
      <c r="A1953" s="115" t="s">
        <v>6006</v>
      </c>
      <c r="B1953" s="115" t="s">
        <v>6007</v>
      </c>
      <c r="C1953" s="115" t="s">
        <v>4053</v>
      </c>
      <c r="D1953" s="115" t="s">
        <v>1138</v>
      </c>
      <c r="E1953" s="115">
        <v>165.86150000000001</v>
      </c>
      <c r="F1953" s="674">
        <v>293.83600000000001</v>
      </c>
      <c r="G1953" s="674">
        <v>295.84500000000003</v>
      </c>
      <c r="H1953" s="115">
        <f t="shared" si="60"/>
        <v>1.0068371472522089</v>
      </c>
      <c r="I1953" s="115">
        <f t="shared" si="61"/>
        <v>166.99549999999999</v>
      </c>
    </row>
    <row r="1954" spans="1:9" hidden="1">
      <c r="A1954" s="115" t="s">
        <v>6008</v>
      </c>
      <c r="B1954" s="115" t="s">
        <v>6009</v>
      </c>
      <c r="C1954" s="115" t="s">
        <v>4056</v>
      </c>
      <c r="D1954" s="115" t="s">
        <v>1138</v>
      </c>
      <c r="E1954" s="115">
        <v>207.32050000000001</v>
      </c>
      <c r="F1954" s="674">
        <v>293.83600000000001</v>
      </c>
      <c r="G1954" s="674">
        <v>295.84500000000003</v>
      </c>
      <c r="H1954" s="115">
        <f t="shared" si="60"/>
        <v>1.0068371472522089</v>
      </c>
      <c r="I1954" s="115">
        <f t="shared" si="61"/>
        <v>208.738</v>
      </c>
    </row>
    <row r="1955" spans="1:9" hidden="1">
      <c r="A1955" s="115" t="s">
        <v>6010</v>
      </c>
      <c r="B1955" s="115" t="s">
        <v>6011</v>
      </c>
      <c r="C1955" s="115" t="s">
        <v>4059</v>
      </c>
      <c r="D1955" s="115" t="s">
        <v>1138</v>
      </c>
      <c r="E1955" s="115">
        <v>310.9871</v>
      </c>
      <c r="F1955" s="674">
        <v>293.83600000000001</v>
      </c>
      <c r="G1955" s="674">
        <v>295.84500000000003</v>
      </c>
      <c r="H1955" s="115">
        <f t="shared" si="60"/>
        <v>1.0068371472522089</v>
      </c>
      <c r="I1955" s="115">
        <f t="shared" si="61"/>
        <v>313.11340000000001</v>
      </c>
    </row>
    <row r="1956" spans="1:9" hidden="1">
      <c r="A1956" s="115" t="s">
        <v>6012</v>
      </c>
      <c r="B1956" s="115" t="s">
        <v>6013</v>
      </c>
      <c r="C1956" s="115" t="s">
        <v>6014</v>
      </c>
      <c r="D1956" s="115" t="s">
        <v>2038</v>
      </c>
      <c r="E1956" s="115">
        <v>77.418800000000005</v>
      </c>
      <c r="F1956" s="674">
        <v>293.83600000000001</v>
      </c>
      <c r="G1956" s="674">
        <v>295.84500000000003</v>
      </c>
      <c r="H1956" s="115">
        <f t="shared" si="60"/>
        <v>1.0068371472522089</v>
      </c>
      <c r="I1956" s="115">
        <f t="shared" si="61"/>
        <v>77.948099999999997</v>
      </c>
    </row>
    <row r="1957" spans="1:9" hidden="1">
      <c r="A1957" s="115" t="s">
        <v>6015</v>
      </c>
      <c r="B1957" s="115" t="s">
        <v>6016</v>
      </c>
      <c r="C1957" s="115" t="s">
        <v>6017</v>
      </c>
      <c r="D1957" s="115" t="s">
        <v>2038</v>
      </c>
      <c r="E1957" s="115">
        <v>59.342599999999997</v>
      </c>
      <c r="F1957" s="674">
        <v>293.83600000000001</v>
      </c>
      <c r="G1957" s="674">
        <v>295.84500000000003</v>
      </c>
      <c r="H1957" s="115">
        <f t="shared" si="60"/>
        <v>1.0068371472522089</v>
      </c>
      <c r="I1957" s="115">
        <f t="shared" si="61"/>
        <v>59.7483</v>
      </c>
    </row>
    <row r="1958" spans="1:9" hidden="1">
      <c r="A1958" s="115" t="s">
        <v>6018</v>
      </c>
      <c r="B1958" s="115" t="s">
        <v>6019</v>
      </c>
      <c r="C1958" s="115" t="s">
        <v>6020</v>
      </c>
      <c r="D1958" s="115" t="s">
        <v>2038</v>
      </c>
      <c r="E1958" s="115">
        <v>46.513500000000001</v>
      </c>
      <c r="F1958" s="674">
        <v>293.83600000000001</v>
      </c>
      <c r="G1958" s="674">
        <v>295.84500000000003</v>
      </c>
      <c r="H1958" s="115">
        <f t="shared" si="60"/>
        <v>1.0068371472522089</v>
      </c>
      <c r="I1958" s="115">
        <f t="shared" si="61"/>
        <v>46.831499999999998</v>
      </c>
    </row>
    <row r="1959" spans="1:9" hidden="1">
      <c r="A1959" s="115" t="s">
        <v>6021</v>
      </c>
      <c r="B1959" s="115" t="s">
        <v>6022</v>
      </c>
      <c r="C1959" s="115" t="s">
        <v>6023</v>
      </c>
      <c r="D1959" s="115" t="s">
        <v>2038</v>
      </c>
      <c r="E1959" s="115">
        <v>121.3052</v>
      </c>
      <c r="F1959" s="674">
        <v>293.83600000000001</v>
      </c>
      <c r="G1959" s="674">
        <v>295.84500000000003</v>
      </c>
      <c r="H1959" s="115">
        <f t="shared" si="60"/>
        <v>1.0068371472522089</v>
      </c>
      <c r="I1959" s="115">
        <f t="shared" si="61"/>
        <v>122.13460000000001</v>
      </c>
    </row>
    <row r="1960" spans="1:9" hidden="1">
      <c r="A1960" s="115" t="s">
        <v>6024</v>
      </c>
      <c r="B1960" s="115" t="s">
        <v>6025</v>
      </c>
      <c r="C1960" s="115" t="s">
        <v>6026</v>
      </c>
      <c r="D1960" s="115" t="s">
        <v>2038</v>
      </c>
      <c r="E1960" s="115">
        <v>543.13980000000004</v>
      </c>
      <c r="F1960" s="674">
        <v>293.83600000000001</v>
      </c>
      <c r="G1960" s="674">
        <v>295.84500000000003</v>
      </c>
      <c r="H1960" s="115">
        <f t="shared" si="60"/>
        <v>1.0068371472522089</v>
      </c>
      <c r="I1960" s="115">
        <f t="shared" si="61"/>
        <v>546.85329999999999</v>
      </c>
    </row>
    <row r="1961" spans="1:9" hidden="1">
      <c r="A1961" s="115" t="s">
        <v>6027</v>
      </c>
      <c r="B1961" s="115" t="s">
        <v>6028</v>
      </c>
      <c r="C1961" s="115" t="s">
        <v>6029</v>
      </c>
      <c r="D1961" s="115" t="s">
        <v>2038</v>
      </c>
      <c r="E1961" s="115">
        <v>582.41250000000002</v>
      </c>
      <c r="F1961" s="674">
        <v>293.83600000000001</v>
      </c>
      <c r="G1961" s="674">
        <v>295.84500000000003</v>
      </c>
      <c r="H1961" s="115">
        <f t="shared" si="60"/>
        <v>1.0068371472522089</v>
      </c>
      <c r="I1961" s="115">
        <f t="shared" si="61"/>
        <v>586.39449999999999</v>
      </c>
    </row>
    <row r="1962" spans="1:9" hidden="1">
      <c r="A1962" s="115" t="s">
        <v>6030</v>
      </c>
      <c r="B1962" s="115" t="s">
        <v>6031</v>
      </c>
      <c r="C1962" s="115" t="s">
        <v>6032</v>
      </c>
      <c r="D1962" s="115" t="s">
        <v>2038</v>
      </c>
      <c r="E1962" s="115">
        <v>547.38940000000002</v>
      </c>
      <c r="F1962" s="674">
        <v>293.83600000000001</v>
      </c>
      <c r="G1962" s="674">
        <v>295.84500000000003</v>
      </c>
      <c r="H1962" s="115">
        <f t="shared" si="60"/>
        <v>1.0068371472522089</v>
      </c>
      <c r="I1962" s="115">
        <f t="shared" si="61"/>
        <v>551.13199999999995</v>
      </c>
    </row>
    <row r="1963" spans="1:9" hidden="1">
      <c r="A1963" s="115" t="s">
        <v>6033</v>
      </c>
      <c r="B1963" s="115" t="s">
        <v>6034</v>
      </c>
      <c r="C1963" s="115" t="s">
        <v>6035</v>
      </c>
      <c r="D1963" s="115" t="s">
        <v>2038</v>
      </c>
      <c r="E1963" s="115">
        <v>475.2636</v>
      </c>
      <c r="F1963" s="674">
        <v>293.83600000000001</v>
      </c>
      <c r="G1963" s="674">
        <v>295.84500000000003</v>
      </c>
      <c r="H1963" s="115">
        <f t="shared" si="60"/>
        <v>1.0068371472522089</v>
      </c>
      <c r="I1963" s="115">
        <f t="shared" si="61"/>
        <v>478.51299999999998</v>
      </c>
    </row>
    <row r="1964" spans="1:9" hidden="1">
      <c r="A1964" s="115" t="s">
        <v>6036</v>
      </c>
      <c r="B1964" s="115" t="s">
        <v>6037</v>
      </c>
      <c r="C1964" s="115" t="s">
        <v>6038</v>
      </c>
      <c r="D1964" s="115" t="s">
        <v>2038</v>
      </c>
      <c r="E1964" s="115">
        <v>549.71799999999996</v>
      </c>
      <c r="F1964" s="674">
        <v>293.83600000000001</v>
      </c>
      <c r="G1964" s="674">
        <v>295.84500000000003</v>
      </c>
      <c r="H1964" s="115">
        <f t="shared" si="60"/>
        <v>1.0068371472522089</v>
      </c>
      <c r="I1964" s="115">
        <f t="shared" si="61"/>
        <v>553.47649999999999</v>
      </c>
    </row>
    <row r="1965" spans="1:9" hidden="1">
      <c r="A1965" s="115" t="s">
        <v>6039</v>
      </c>
      <c r="B1965" s="115" t="s">
        <v>6040</v>
      </c>
      <c r="C1965" s="115" t="s">
        <v>6041</v>
      </c>
      <c r="D1965" s="115" t="s">
        <v>2038</v>
      </c>
      <c r="E1965" s="115">
        <v>453.73090000000002</v>
      </c>
      <c r="F1965" s="674">
        <v>293.83600000000001</v>
      </c>
      <c r="G1965" s="674">
        <v>295.84500000000003</v>
      </c>
      <c r="H1965" s="115">
        <f t="shared" si="60"/>
        <v>1.0068371472522089</v>
      </c>
      <c r="I1965" s="115">
        <f t="shared" si="61"/>
        <v>456.8331</v>
      </c>
    </row>
    <row r="1966" spans="1:9" hidden="1">
      <c r="A1966" s="115" t="s">
        <v>6042</v>
      </c>
      <c r="B1966" s="115" t="s">
        <v>6043</v>
      </c>
      <c r="C1966" s="115" t="s">
        <v>6044</v>
      </c>
      <c r="D1966" s="115" t="s">
        <v>2038</v>
      </c>
      <c r="E1966" s="115">
        <v>589.77049999999997</v>
      </c>
      <c r="F1966" s="674">
        <v>293.83600000000001</v>
      </c>
      <c r="G1966" s="674">
        <v>295.84500000000003</v>
      </c>
      <c r="H1966" s="115">
        <f t="shared" si="60"/>
        <v>1.0068371472522089</v>
      </c>
      <c r="I1966" s="115">
        <f t="shared" si="61"/>
        <v>593.80280000000005</v>
      </c>
    </row>
    <row r="1967" spans="1:9" hidden="1">
      <c r="A1967" s="115" t="s">
        <v>6045</v>
      </c>
      <c r="B1967" s="115" t="s">
        <v>6046</v>
      </c>
      <c r="C1967" s="115" t="s">
        <v>6047</v>
      </c>
      <c r="D1967" s="115" t="s">
        <v>1138</v>
      </c>
      <c r="E1967" s="115">
        <v>2967.2644</v>
      </c>
      <c r="F1967" s="674">
        <v>293.83600000000001</v>
      </c>
      <c r="G1967" s="674">
        <v>295.84500000000003</v>
      </c>
      <c r="H1967" s="115">
        <f t="shared" si="60"/>
        <v>1.0068371472522089</v>
      </c>
      <c r="I1967" s="115">
        <f t="shared" si="61"/>
        <v>2987.5520000000001</v>
      </c>
    </row>
    <row r="1968" spans="1:9" hidden="1">
      <c r="A1968" s="115" t="s">
        <v>6048</v>
      </c>
      <c r="B1968" s="115" t="s">
        <v>6049</v>
      </c>
      <c r="C1968" s="115" t="s">
        <v>6050</v>
      </c>
      <c r="D1968" s="115" t="s">
        <v>1138</v>
      </c>
      <c r="E1968" s="115">
        <v>5186.0627999999997</v>
      </c>
      <c r="F1968" s="674">
        <v>293.83600000000001</v>
      </c>
      <c r="G1968" s="674">
        <v>295.84500000000003</v>
      </c>
      <c r="H1968" s="115">
        <f t="shared" si="60"/>
        <v>1.0068371472522089</v>
      </c>
      <c r="I1968" s="115">
        <f t="shared" si="61"/>
        <v>5221.5207</v>
      </c>
    </row>
    <row r="1969" spans="1:9" hidden="1">
      <c r="A1969" s="115" t="s">
        <v>6051</v>
      </c>
      <c r="B1969" s="115" t="s">
        <v>6052</v>
      </c>
      <c r="C1969" s="115" t="s">
        <v>6053</v>
      </c>
      <c r="D1969" s="115" t="s">
        <v>6054</v>
      </c>
      <c r="E1969" s="115">
        <v>930</v>
      </c>
      <c r="F1969" s="674">
        <v>293.83600000000001</v>
      </c>
      <c r="G1969" s="674">
        <v>295.84500000000003</v>
      </c>
      <c r="H1969" s="115">
        <f t="shared" si="60"/>
        <v>1.0068371472522089</v>
      </c>
      <c r="I1969" s="115">
        <f t="shared" si="61"/>
        <v>936.35850000000005</v>
      </c>
    </row>
    <row r="1970" spans="1:9" hidden="1">
      <c r="A1970" s="115" t="s">
        <v>6055</v>
      </c>
      <c r="B1970" s="115" t="s">
        <v>6056</v>
      </c>
      <c r="C1970" s="115" t="s">
        <v>6057</v>
      </c>
      <c r="D1970" s="115" t="s">
        <v>6054</v>
      </c>
      <c r="E1970" s="115">
        <v>1250</v>
      </c>
      <c r="F1970" s="674">
        <v>293.83600000000001</v>
      </c>
      <c r="G1970" s="674">
        <v>295.84500000000003</v>
      </c>
      <c r="H1970" s="115">
        <f t="shared" si="60"/>
        <v>1.0068371472522089</v>
      </c>
      <c r="I1970" s="115">
        <f t="shared" si="61"/>
        <v>1258.5463999999999</v>
      </c>
    </row>
    <row r="1971" spans="1:9" hidden="1">
      <c r="A1971" s="115" t="s">
        <v>6058</v>
      </c>
      <c r="B1971" s="115" t="s">
        <v>6059</v>
      </c>
      <c r="C1971" s="115" t="s">
        <v>6060</v>
      </c>
      <c r="D1971" s="115" t="s">
        <v>6054</v>
      </c>
      <c r="E1971" s="115">
        <v>1790</v>
      </c>
      <c r="F1971" s="674">
        <v>293.83600000000001</v>
      </c>
      <c r="G1971" s="674">
        <v>295.84500000000003</v>
      </c>
      <c r="H1971" s="115">
        <f t="shared" si="60"/>
        <v>1.0068371472522089</v>
      </c>
      <c r="I1971" s="115">
        <f t="shared" si="61"/>
        <v>1802.2384999999999</v>
      </c>
    </row>
    <row r="1972" spans="1:9" hidden="1">
      <c r="A1972" s="115" t="s">
        <v>6061</v>
      </c>
      <c r="B1972" s="115" t="s">
        <v>6062</v>
      </c>
      <c r="C1972" s="115" t="s">
        <v>6063</v>
      </c>
      <c r="D1972" s="115" t="s">
        <v>2038</v>
      </c>
      <c r="E1972" s="115">
        <v>361.2296</v>
      </c>
      <c r="F1972" s="674">
        <v>293.83600000000001</v>
      </c>
      <c r="G1972" s="674">
        <v>295.84500000000003</v>
      </c>
      <c r="H1972" s="115">
        <f t="shared" si="60"/>
        <v>1.0068371472522089</v>
      </c>
      <c r="I1972" s="115">
        <f t="shared" si="61"/>
        <v>363.69940000000003</v>
      </c>
    </row>
    <row r="1973" spans="1:9" hidden="1">
      <c r="A1973" s="115" t="s">
        <v>6064</v>
      </c>
      <c r="B1973" s="115" t="s">
        <v>6065</v>
      </c>
      <c r="C1973" s="115" t="s">
        <v>6066</v>
      </c>
      <c r="D1973" s="115" t="s">
        <v>2038</v>
      </c>
      <c r="E1973" s="115">
        <v>312.30259999999998</v>
      </c>
      <c r="F1973" s="674">
        <v>293.83600000000001</v>
      </c>
      <c r="G1973" s="674">
        <v>295.84500000000003</v>
      </c>
      <c r="H1973" s="115">
        <f t="shared" si="60"/>
        <v>1.0068371472522089</v>
      </c>
      <c r="I1973" s="115">
        <f t="shared" si="61"/>
        <v>314.43790000000001</v>
      </c>
    </row>
    <row r="1974" spans="1:9" hidden="1">
      <c r="A1974" s="115" t="s">
        <v>6067</v>
      </c>
      <c r="B1974" s="115" t="s">
        <v>6068</v>
      </c>
      <c r="C1974" s="115" t="s">
        <v>6069</v>
      </c>
      <c r="D1974" s="115" t="s">
        <v>1242</v>
      </c>
      <c r="E1974" s="115">
        <v>40.270000000000003</v>
      </c>
      <c r="F1974" s="674">
        <v>293.83600000000001</v>
      </c>
      <c r="G1974" s="674">
        <v>295.84500000000003</v>
      </c>
      <c r="H1974" s="115">
        <f t="shared" si="60"/>
        <v>1.0068371472522089</v>
      </c>
      <c r="I1974" s="115">
        <f t="shared" si="61"/>
        <v>40.545299999999997</v>
      </c>
    </row>
    <row r="1975" spans="1:9" hidden="1">
      <c r="A1975" s="115" t="s">
        <v>6070</v>
      </c>
      <c r="B1975" s="115" t="s">
        <v>6071</v>
      </c>
      <c r="C1975" s="115" t="s">
        <v>6072</v>
      </c>
      <c r="D1975" s="115" t="s">
        <v>1242</v>
      </c>
      <c r="E1975" s="115">
        <v>20.6797</v>
      </c>
      <c r="F1975" s="674">
        <v>293.83600000000001</v>
      </c>
      <c r="G1975" s="674">
        <v>295.84500000000003</v>
      </c>
      <c r="H1975" s="115">
        <f t="shared" si="60"/>
        <v>1.0068371472522089</v>
      </c>
      <c r="I1975" s="115">
        <f t="shared" si="61"/>
        <v>20.821100000000001</v>
      </c>
    </row>
    <row r="1976" spans="1:9" hidden="1">
      <c r="A1976" s="115" t="s">
        <v>6073</v>
      </c>
      <c r="B1976" s="115" t="s">
        <v>6074</v>
      </c>
      <c r="C1976" s="115" t="s">
        <v>6075</v>
      </c>
      <c r="D1976" s="115" t="s">
        <v>1242</v>
      </c>
      <c r="E1976" s="115">
        <v>16.4817</v>
      </c>
      <c r="F1976" s="674">
        <v>293.83600000000001</v>
      </c>
      <c r="G1976" s="674">
        <v>295.84500000000003</v>
      </c>
      <c r="H1976" s="115">
        <f t="shared" si="60"/>
        <v>1.0068371472522089</v>
      </c>
      <c r="I1976" s="115">
        <f t="shared" si="61"/>
        <v>16.5944</v>
      </c>
    </row>
    <row r="1977" spans="1:9" hidden="1">
      <c r="A1977" s="115" t="s">
        <v>6076</v>
      </c>
      <c r="B1977" s="115" t="s">
        <v>6077</v>
      </c>
      <c r="C1977" s="115" t="s">
        <v>6078</v>
      </c>
      <c r="D1977" s="115" t="s">
        <v>2038</v>
      </c>
      <c r="E1977" s="115">
        <v>0.877</v>
      </c>
      <c r="F1977" s="674">
        <v>293.83600000000001</v>
      </c>
      <c r="G1977" s="674">
        <v>295.84500000000003</v>
      </c>
      <c r="H1977" s="115">
        <f t="shared" si="60"/>
        <v>1.0068371472522089</v>
      </c>
      <c r="I1977" s="115">
        <f t="shared" si="61"/>
        <v>0.88300000000000001</v>
      </c>
    </row>
    <row r="1978" spans="1:9" hidden="1">
      <c r="A1978" s="115" t="s">
        <v>6079</v>
      </c>
      <c r="B1978" s="115" t="s">
        <v>6080</v>
      </c>
      <c r="C1978" s="115" t="s">
        <v>6081</v>
      </c>
      <c r="D1978" s="115" t="s">
        <v>1138</v>
      </c>
      <c r="E1978" s="115">
        <v>4754.5469000000003</v>
      </c>
      <c r="F1978" s="674">
        <v>293.83600000000001</v>
      </c>
      <c r="G1978" s="674">
        <v>295.84500000000003</v>
      </c>
      <c r="H1978" s="115">
        <f t="shared" si="60"/>
        <v>1.0068371472522089</v>
      </c>
      <c r="I1978" s="115">
        <f t="shared" si="61"/>
        <v>4787.0544</v>
      </c>
    </row>
    <row r="1979" spans="1:9" hidden="1">
      <c r="A1979" s="115" t="s">
        <v>6082</v>
      </c>
      <c r="B1979" s="115" t="s">
        <v>6083</v>
      </c>
      <c r="C1979" s="115" t="s">
        <v>6084</v>
      </c>
      <c r="D1979" s="115" t="s">
        <v>1138</v>
      </c>
      <c r="E1979" s="115">
        <v>2320.4263999999998</v>
      </c>
      <c r="F1979" s="674">
        <v>293.83600000000001</v>
      </c>
      <c r="G1979" s="674">
        <v>295.84500000000003</v>
      </c>
      <c r="H1979" s="115">
        <f t="shared" si="60"/>
        <v>1.0068371472522089</v>
      </c>
      <c r="I1979" s="115">
        <f t="shared" si="61"/>
        <v>2336.2914999999998</v>
      </c>
    </row>
    <row r="1980" spans="1:9" hidden="1">
      <c r="A1980" s="115" t="s">
        <v>6085</v>
      </c>
      <c r="B1980" s="115" t="s">
        <v>6086</v>
      </c>
      <c r="C1980" s="115" t="s">
        <v>6087</v>
      </c>
      <c r="D1980" s="115" t="s">
        <v>1138</v>
      </c>
      <c r="E1980" s="115">
        <v>14492.198</v>
      </c>
      <c r="F1980" s="674">
        <v>293.83600000000001</v>
      </c>
      <c r="G1980" s="674">
        <v>295.84500000000003</v>
      </c>
      <c r="H1980" s="115">
        <f t="shared" si="60"/>
        <v>1.0068371472522089</v>
      </c>
      <c r="I1980" s="115">
        <f t="shared" si="61"/>
        <v>14591.283299999999</v>
      </c>
    </row>
    <row r="1981" spans="1:9" hidden="1">
      <c r="A1981" s="115" t="s">
        <v>6088</v>
      </c>
      <c r="B1981" s="115" t="s">
        <v>6089</v>
      </c>
      <c r="C1981" s="115" t="s">
        <v>6090</v>
      </c>
      <c r="D1981" s="115" t="s">
        <v>1138</v>
      </c>
      <c r="E1981" s="115">
        <v>17392.115000000002</v>
      </c>
      <c r="F1981" s="674">
        <v>293.83600000000001</v>
      </c>
      <c r="G1981" s="674">
        <v>295.84500000000003</v>
      </c>
      <c r="H1981" s="115">
        <f t="shared" si="60"/>
        <v>1.0068371472522089</v>
      </c>
      <c r="I1981" s="115">
        <f t="shared" si="61"/>
        <v>17511.0275</v>
      </c>
    </row>
    <row r="1982" spans="1:9" hidden="1">
      <c r="A1982" s="115" t="s">
        <v>6091</v>
      </c>
      <c r="B1982" s="115" t="s">
        <v>6092</v>
      </c>
      <c r="C1982" s="115" t="s">
        <v>6093</v>
      </c>
      <c r="D1982" s="115" t="s">
        <v>1138</v>
      </c>
      <c r="E1982" s="115">
        <v>19505.895</v>
      </c>
      <c r="F1982" s="674">
        <v>293.83600000000001</v>
      </c>
      <c r="G1982" s="674">
        <v>295.84500000000003</v>
      </c>
      <c r="H1982" s="115">
        <f t="shared" si="60"/>
        <v>1.0068371472522089</v>
      </c>
      <c r="I1982" s="115">
        <f t="shared" si="61"/>
        <v>19639.259699999999</v>
      </c>
    </row>
    <row r="1983" spans="1:9" hidden="1">
      <c r="A1983" s="115" t="s">
        <v>6094</v>
      </c>
      <c r="B1983" s="115" t="s">
        <v>6095</v>
      </c>
      <c r="C1983" s="115" t="s">
        <v>6096</v>
      </c>
      <c r="D1983" s="115" t="s">
        <v>1138</v>
      </c>
      <c r="E1983" s="115">
        <v>20577.5841</v>
      </c>
      <c r="F1983" s="674">
        <v>293.83600000000001</v>
      </c>
      <c r="G1983" s="674">
        <v>295.84500000000003</v>
      </c>
      <c r="H1983" s="115">
        <f t="shared" si="60"/>
        <v>1.0068371472522089</v>
      </c>
      <c r="I1983" s="115">
        <f t="shared" si="61"/>
        <v>20718.276099999999</v>
      </c>
    </row>
    <row r="1984" spans="1:9" hidden="1">
      <c r="A1984" s="115" t="s">
        <v>6097</v>
      </c>
      <c r="B1984" s="115" t="s">
        <v>6098</v>
      </c>
      <c r="C1984" s="115" t="s">
        <v>6099</v>
      </c>
      <c r="D1984" s="115" t="s">
        <v>1138</v>
      </c>
      <c r="E1984" s="115">
        <v>21618.773700000002</v>
      </c>
      <c r="F1984" s="674">
        <v>293.83600000000001</v>
      </c>
      <c r="G1984" s="674">
        <v>295.84500000000003</v>
      </c>
      <c r="H1984" s="115">
        <f t="shared" si="60"/>
        <v>1.0068371472522089</v>
      </c>
      <c r="I1984" s="115">
        <f t="shared" si="61"/>
        <v>21766.5844</v>
      </c>
    </row>
    <row r="1985" spans="1:9" hidden="1">
      <c r="A1985" s="115" t="s">
        <v>6100</v>
      </c>
      <c r="B1985" s="115" t="s">
        <v>6101</v>
      </c>
      <c r="C1985" s="115" t="s">
        <v>6102</v>
      </c>
      <c r="D1985" s="115" t="s">
        <v>2038</v>
      </c>
      <c r="E1985" s="115">
        <v>547.44299999999998</v>
      </c>
      <c r="F1985" s="674">
        <v>293.83600000000001</v>
      </c>
      <c r="G1985" s="674">
        <v>295.84500000000003</v>
      </c>
      <c r="H1985" s="115">
        <f t="shared" si="60"/>
        <v>1.0068371472522089</v>
      </c>
      <c r="I1985" s="115">
        <f t="shared" si="61"/>
        <v>551.18589999999995</v>
      </c>
    </row>
    <row r="1986" spans="1:9" hidden="1">
      <c r="A1986" s="115" t="s">
        <v>6103</v>
      </c>
      <c r="B1986" s="115" t="s">
        <v>6104</v>
      </c>
      <c r="C1986" s="115" t="s">
        <v>6105</v>
      </c>
      <c r="D1986" s="115" t="s">
        <v>1242</v>
      </c>
      <c r="E1986" s="115">
        <v>4.1288999999999998</v>
      </c>
      <c r="F1986" s="674">
        <v>293.83600000000001</v>
      </c>
      <c r="G1986" s="674">
        <v>295.84500000000003</v>
      </c>
      <c r="H1986" s="115">
        <f t="shared" si="60"/>
        <v>1.0068371472522089</v>
      </c>
      <c r="I1986" s="115">
        <f t="shared" si="61"/>
        <v>4.1570999999999998</v>
      </c>
    </row>
    <row r="1987" spans="1:9" hidden="1">
      <c r="A1987" s="115" t="s">
        <v>6106</v>
      </c>
      <c r="B1987" s="115" t="s">
        <v>6107</v>
      </c>
      <c r="C1987" s="115" t="s">
        <v>6108</v>
      </c>
      <c r="D1987" s="115" t="s">
        <v>1138</v>
      </c>
      <c r="E1987" s="115">
        <v>125.76309999999999</v>
      </c>
      <c r="F1987" s="674">
        <v>293.83600000000001</v>
      </c>
      <c r="G1987" s="674">
        <v>295.84500000000003</v>
      </c>
      <c r="H1987" s="115">
        <f t="shared" si="60"/>
        <v>1.0068371472522089</v>
      </c>
      <c r="I1987" s="115">
        <f t="shared" si="61"/>
        <v>126.623</v>
      </c>
    </row>
    <row r="1988" spans="1:9" hidden="1">
      <c r="A1988" s="115" t="s">
        <v>6109</v>
      </c>
      <c r="B1988" s="115" t="s">
        <v>6110</v>
      </c>
      <c r="C1988" s="115" t="s">
        <v>6111</v>
      </c>
      <c r="D1988" s="115" t="s">
        <v>1138</v>
      </c>
      <c r="E1988" s="115">
        <v>109.1511</v>
      </c>
      <c r="F1988" s="674">
        <v>293.83600000000001</v>
      </c>
      <c r="G1988" s="674">
        <v>295.84500000000003</v>
      </c>
      <c r="H1988" s="115">
        <f t="shared" si="60"/>
        <v>1.0068371472522089</v>
      </c>
      <c r="I1988" s="115">
        <f t="shared" si="61"/>
        <v>109.8974</v>
      </c>
    </row>
    <row r="1989" spans="1:9" hidden="1">
      <c r="A1989" s="115" t="s">
        <v>6112</v>
      </c>
      <c r="B1989" s="115" t="s">
        <v>6113</v>
      </c>
      <c r="C1989" s="115" t="s">
        <v>6114</v>
      </c>
      <c r="D1989" s="115" t="s">
        <v>2038</v>
      </c>
      <c r="E1989" s="115">
        <v>11.583399999999999</v>
      </c>
      <c r="F1989" s="674">
        <v>293.83600000000001</v>
      </c>
      <c r="G1989" s="674">
        <v>295.84500000000003</v>
      </c>
      <c r="H1989" s="115">
        <f t="shared" ref="H1989:H2052" si="62">G1989/F1989</f>
        <v>1.0068371472522089</v>
      </c>
      <c r="I1989" s="115">
        <f t="shared" ref="I1989:I2052" si="63">ROUND(H1989*E1989,4)</f>
        <v>11.662599999999999</v>
      </c>
    </row>
    <row r="1990" spans="1:9" hidden="1">
      <c r="A1990" s="115" t="s">
        <v>6115</v>
      </c>
      <c r="B1990" s="115" t="s">
        <v>6116</v>
      </c>
      <c r="C1990" s="115" t="s">
        <v>6117</v>
      </c>
      <c r="D1990" s="115" t="s">
        <v>1138</v>
      </c>
      <c r="E1990" s="115">
        <v>26826.974600000001</v>
      </c>
      <c r="F1990" s="674">
        <v>293.83600000000001</v>
      </c>
      <c r="G1990" s="674">
        <v>295.84500000000003</v>
      </c>
      <c r="H1990" s="115">
        <f t="shared" si="62"/>
        <v>1.0068371472522089</v>
      </c>
      <c r="I1990" s="115">
        <f t="shared" si="63"/>
        <v>27010.3946</v>
      </c>
    </row>
    <row r="1991" spans="1:9" hidden="1">
      <c r="A1991" s="115" t="s">
        <v>6118</v>
      </c>
      <c r="B1991" s="115" t="s">
        <v>6119</v>
      </c>
      <c r="C1991" s="115" t="s">
        <v>6120</v>
      </c>
      <c r="D1991" s="115" t="s">
        <v>1138</v>
      </c>
      <c r="E1991" s="115">
        <v>23500.4097</v>
      </c>
      <c r="F1991" s="674">
        <v>293.83600000000001</v>
      </c>
      <c r="G1991" s="674">
        <v>295.84500000000003</v>
      </c>
      <c r="H1991" s="115">
        <f t="shared" si="62"/>
        <v>1.0068371472522089</v>
      </c>
      <c r="I1991" s="115">
        <f t="shared" si="63"/>
        <v>23661.085500000001</v>
      </c>
    </row>
    <row r="1992" spans="1:9" hidden="1">
      <c r="A1992" s="115" t="s">
        <v>6121</v>
      </c>
      <c r="B1992" s="115" t="s">
        <v>6122</v>
      </c>
      <c r="C1992" s="115" t="s">
        <v>6123</v>
      </c>
      <c r="D1992" s="115" t="s">
        <v>1138</v>
      </c>
      <c r="E1992" s="115">
        <v>14389.015600000001</v>
      </c>
      <c r="F1992" s="674">
        <v>293.83600000000001</v>
      </c>
      <c r="G1992" s="674">
        <v>295.84500000000003</v>
      </c>
      <c r="H1992" s="115">
        <f t="shared" si="62"/>
        <v>1.0068371472522089</v>
      </c>
      <c r="I1992" s="115">
        <f t="shared" si="63"/>
        <v>14487.395399999999</v>
      </c>
    </row>
    <row r="1993" spans="1:9" hidden="1">
      <c r="A1993" s="115" t="s">
        <v>6124</v>
      </c>
      <c r="B1993" s="115" t="s">
        <v>6125</v>
      </c>
      <c r="C1993" s="115" t="s">
        <v>6126</v>
      </c>
      <c r="D1993" s="115" t="s">
        <v>1138</v>
      </c>
      <c r="E1993" s="115">
        <v>52403.063300000002</v>
      </c>
      <c r="F1993" s="674">
        <v>293.83600000000001</v>
      </c>
      <c r="G1993" s="674">
        <v>295.84500000000003</v>
      </c>
      <c r="H1993" s="115">
        <f t="shared" si="62"/>
        <v>1.0068371472522089</v>
      </c>
      <c r="I1993" s="115">
        <f t="shared" si="63"/>
        <v>52761.3508</v>
      </c>
    </row>
    <row r="1994" spans="1:9" hidden="1">
      <c r="A1994" s="115" t="s">
        <v>6127</v>
      </c>
      <c r="B1994" s="115" t="s">
        <v>6128</v>
      </c>
      <c r="C1994" s="115" t="s">
        <v>6129</v>
      </c>
      <c r="D1994" s="115" t="s">
        <v>1138</v>
      </c>
      <c r="E1994" s="115">
        <v>38744.8485</v>
      </c>
      <c r="F1994" s="674">
        <v>293.83600000000001</v>
      </c>
      <c r="G1994" s="674">
        <v>295.84500000000003</v>
      </c>
      <c r="H1994" s="115">
        <f t="shared" si="62"/>
        <v>1.0068371472522089</v>
      </c>
      <c r="I1994" s="115">
        <f t="shared" si="63"/>
        <v>39009.752699999997</v>
      </c>
    </row>
    <row r="1995" spans="1:9" hidden="1">
      <c r="A1995" s="115" t="s">
        <v>6130</v>
      </c>
      <c r="B1995" s="115" t="s">
        <v>6131</v>
      </c>
      <c r="C1995" s="115" t="s">
        <v>6132</v>
      </c>
      <c r="D1995" s="115" t="s">
        <v>1138</v>
      </c>
      <c r="E1995" s="115">
        <v>31893.144700000001</v>
      </c>
      <c r="F1995" s="674">
        <v>293.83600000000001</v>
      </c>
      <c r="G1995" s="674">
        <v>295.84500000000003</v>
      </c>
      <c r="H1995" s="115">
        <f t="shared" si="62"/>
        <v>1.0068371472522089</v>
      </c>
      <c r="I1995" s="115">
        <f t="shared" si="63"/>
        <v>32111.202799999999</v>
      </c>
    </row>
    <row r="1996" spans="1:9" hidden="1">
      <c r="A1996" s="115" t="s">
        <v>6133</v>
      </c>
      <c r="B1996" s="115" t="s">
        <v>6134</v>
      </c>
      <c r="C1996" s="115" t="s">
        <v>6135</v>
      </c>
      <c r="D1996" s="115" t="s">
        <v>2038</v>
      </c>
      <c r="E1996" s="115">
        <v>37.8703</v>
      </c>
      <c r="F1996" s="674">
        <v>293.83600000000001</v>
      </c>
      <c r="G1996" s="674">
        <v>295.84500000000003</v>
      </c>
      <c r="H1996" s="115">
        <f t="shared" si="62"/>
        <v>1.0068371472522089</v>
      </c>
      <c r="I1996" s="115">
        <f t="shared" si="63"/>
        <v>38.129199999999997</v>
      </c>
    </row>
    <row r="1997" spans="1:9" hidden="1">
      <c r="A1997" s="115" t="s">
        <v>6136</v>
      </c>
      <c r="B1997" s="115" t="s">
        <v>6137</v>
      </c>
      <c r="C1997" s="115" t="s">
        <v>6138</v>
      </c>
      <c r="D1997" s="115" t="s">
        <v>2038</v>
      </c>
      <c r="E1997" s="115">
        <v>49.952800000000003</v>
      </c>
      <c r="F1997" s="674">
        <v>293.83600000000001</v>
      </c>
      <c r="G1997" s="674">
        <v>295.84500000000003</v>
      </c>
      <c r="H1997" s="115">
        <f t="shared" si="62"/>
        <v>1.0068371472522089</v>
      </c>
      <c r="I1997" s="115">
        <f t="shared" si="63"/>
        <v>50.2943</v>
      </c>
    </row>
    <row r="1998" spans="1:9" hidden="1">
      <c r="A1998" s="115" t="s">
        <v>6139</v>
      </c>
      <c r="B1998" s="115" t="s">
        <v>6140</v>
      </c>
      <c r="C1998" s="115" t="s">
        <v>6141</v>
      </c>
      <c r="D1998" s="115" t="s">
        <v>2038</v>
      </c>
      <c r="E1998" s="115">
        <v>25.787800000000001</v>
      </c>
      <c r="F1998" s="674">
        <v>293.83600000000001</v>
      </c>
      <c r="G1998" s="674">
        <v>295.84500000000003</v>
      </c>
      <c r="H1998" s="115">
        <f t="shared" si="62"/>
        <v>1.0068371472522089</v>
      </c>
      <c r="I1998" s="115">
        <f t="shared" si="63"/>
        <v>25.964099999999998</v>
      </c>
    </row>
    <row r="1999" spans="1:9" hidden="1">
      <c r="A1999" s="115" t="s">
        <v>6142</v>
      </c>
      <c r="B1999" s="115" t="s">
        <v>6143</v>
      </c>
      <c r="C1999" s="115" t="s">
        <v>6144</v>
      </c>
      <c r="D1999" s="115" t="s">
        <v>2038</v>
      </c>
      <c r="E1999" s="115">
        <v>46.685000000000002</v>
      </c>
      <c r="F1999" s="674">
        <v>293.83600000000001</v>
      </c>
      <c r="G1999" s="674">
        <v>295.84500000000003</v>
      </c>
      <c r="H1999" s="115">
        <f t="shared" si="62"/>
        <v>1.0068371472522089</v>
      </c>
      <c r="I1999" s="115">
        <f t="shared" si="63"/>
        <v>47.004199999999997</v>
      </c>
    </row>
    <row r="2000" spans="1:9" hidden="1">
      <c r="A2000" s="115" t="s">
        <v>6145</v>
      </c>
      <c r="B2000" s="115" t="s">
        <v>6146</v>
      </c>
      <c r="C2000" s="115" t="s">
        <v>6147</v>
      </c>
      <c r="D2000" s="115" t="s">
        <v>2038</v>
      </c>
      <c r="E2000" s="115">
        <v>58.767499999999998</v>
      </c>
      <c r="F2000" s="674">
        <v>293.83600000000001</v>
      </c>
      <c r="G2000" s="674">
        <v>295.84500000000003</v>
      </c>
      <c r="H2000" s="115">
        <f t="shared" si="62"/>
        <v>1.0068371472522089</v>
      </c>
      <c r="I2000" s="115">
        <f t="shared" si="63"/>
        <v>59.1693</v>
      </c>
    </row>
    <row r="2001" spans="1:9" hidden="1">
      <c r="A2001" s="115" t="s">
        <v>6148</v>
      </c>
      <c r="B2001" s="115" t="s">
        <v>6149</v>
      </c>
      <c r="C2001" s="115" t="s">
        <v>6150</v>
      </c>
      <c r="D2001" s="115" t="s">
        <v>2038</v>
      </c>
      <c r="E2001" s="115">
        <v>34.602499999999999</v>
      </c>
      <c r="F2001" s="674">
        <v>293.83600000000001</v>
      </c>
      <c r="G2001" s="674">
        <v>295.84500000000003</v>
      </c>
      <c r="H2001" s="115">
        <f t="shared" si="62"/>
        <v>1.0068371472522089</v>
      </c>
      <c r="I2001" s="115">
        <f t="shared" si="63"/>
        <v>34.839100000000002</v>
      </c>
    </row>
    <row r="2002" spans="1:9" hidden="1">
      <c r="A2002" s="115" t="s">
        <v>6151</v>
      </c>
      <c r="B2002" s="115" t="s">
        <v>6152</v>
      </c>
      <c r="C2002" s="115" t="s">
        <v>6153</v>
      </c>
      <c r="D2002" s="115" t="s">
        <v>2038</v>
      </c>
      <c r="E2002" s="115">
        <v>567.89880000000005</v>
      </c>
      <c r="F2002" s="674">
        <v>293.83600000000001</v>
      </c>
      <c r="G2002" s="674">
        <v>295.84500000000003</v>
      </c>
      <c r="H2002" s="115">
        <f t="shared" si="62"/>
        <v>1.0068371472522089</v>
      </c>
      <c r="I2002" s="115">
        <f t="shared" si="63"/>
        <v>571.78160000000003</v>
      </c>
    </row>
    <row r="2003" spans="1:9" hidden="1">
      <c r="A2003" s="115" t="s">
        <v>6154</v>
      </c>
      <c r="B2003" s="115" t="s">
        <v>6155</v>
      </c>
      <c r="C2003" s="115" t="s">
        <v>6156</v>
      </c>
      <c r="D2003" s="115" t="s">
        <v>6054</v>
      </c>
      <c r="E2003" s="115">
        <v>1300</v>
      </c>
      <c r="F2003" s="674">
        <v>293.83600000000001</v>
      </c>
      <c r="G2003" s="674">
        <v>295.84500000000003</v>
      </c>
      <c r="H2003" s="115">
        <f t="shared" si="62"/>
        <v>1.0068371472522089</v>
      </c>
      <c r="I2003" s="115">
        <f t="shared" si="63"/>
        <v>1308.8883000000001</v>
      </c>
    </row>
    <row r="2004" spans="1:9" hidden="1">
      <c r="A2004" s="115" t="s">
        <v>6157</v>
      </c>
      <c r="B2004" s="115" t="s">
        <v>6158</v>
      </c>
      <c r="C2004" s="115" t="s">
        <v>6159</v>
      </c>
      <c r="D2004" s="115" t="s">
        <v>2038</v>
      </c>
      <c r="E2004" s="115">
        <v>1.7539</v>
      </c>
      <c r="F2004" s="674">
        <v>293.83600000000001</v>
      </c>
      <c r="G2004" s="674">
        <v>295.84500000000003</v>
      </c>
      <c r="H2004" s="115">
        <f t="shared" si="62"/>
        <v>1.0068371472522089</v>
      </c>
      <c r="I2004" s="115">
        <f t="shared" si="63"/>
        <v>1.7659</v>
      </c>
    </row>
    <row r="2005" spans="1:9" hidden="1">
      <c r="A2005" s="115" t="s">
        <v>6160</v>
      </c>
      <c r="B2005" s="115" t="s">
        <v>6161</v>
      </c>
      <c r="C2005" s="115" t="s">
        <v>6162</v>
      </c>
      <c r="D2005" s="115" t="s">
        <v>2038</v>
      </c>
      <c r="E2005" s="115">
        <v>254.0926</v>
      </c>
      <c r="F2005" s="674">
        <v>293.83600000000001</v>
      </c>
      <c r="G2005" s="674">
        <v>295.84500000000003</v>
      </c>
      <c r="H2005" s="115">
        <f t="shared" si="62"/>
        <v>1.0068371472522089</v>
      </c>
      <c r="I2005" s="115">
        <f t="shared" si="63"/>
        <v>255.82990000000001</v>
      </c>
    </row>
    <row r="2006" spans="1:9" hidden="1">
      <c r="A2006" s="115" t="s">
        <v>6163</v>
      </c>
      <c r="B2006" s="115" t="s">
        <v>6164</v>
      </c>
      <c r="C2006" s="115" t="s">
        <v>6165</v>
      </c>
      <c r="D2006" s="115" t="s">
        <v>2038</v>
      </c>
      <c r="E2006" s="115">
        <v>120.09139999999999</v>
      </c>
      <c r="F2006" s="674">
        <v>293.83600000000001</v>
      </c>
      <c r="G2006" s="674">
        <v>295.84500000000003</v>
      </c>
      <c r="H2006" s="115">
        <f t="shared" si="62"/>
        <v>1.0068371472522089</v>
      </c>
      <c r="I2006" s="115">
        <f t="shared" si="63"/>
        <v>120.91249999999999</v>
      </c>
    </row>
    <row r="2007" spans="1:9" hidden="1">
      <c r="A2007" s="115" t="s">
        <v>6166</v>
      </c>
      <c r="B2007" s="115" t="s">
        <v>6167</v>
      </c>
      <c r="C2007" s="115" t="s">
        <v>6168</v>
      </c>
      <c r="D2007" s="115" t="s">
        <v>6054</v>
      </c>
      <c r="E2007" s="115">
        <v>57.854199999999999</v>
      </c>
      <c r="F2007" s="674">
        <v>293.83600000000001</v>
      </c>
      <c r="G2007" s="674">
        <v>295.84500000000003</v>
      </c>
      <c r="H2007" s="115">
        <f t="shared" si="62"/>
        <v>1.0068371472522089</v>
      </c>
      <c r="I2007" s="115">
        <f t="shared" si="63"/>
        <v>58.2498</v>
      </c>
    </row>
    <row r="2008" spans="1:9" hidden="1">
      <c r="A2008" s="115" t="s">
        <v>6169</v>
      </c>
      <c r="B2008" s="115" t="s">
        <v>6170</v>
      </c>
      <c r="C2008" s="115" t="s">
        <v>6171</v>
      </c>
      <c r="D2008" s="115" t="s">
        <v>6054</v>
      </c>
      <c r="E2008" s="115">
        <v>26.324000000000002</v>
      </c>
      <c r="F2008" s="674">
        <v>293.83600000000001</v>
      </c>
      <c r="G2008" s="674">
        <v>295.84500000000003</v>
      </c>
      <c r="H2008" s="115">
        <f t="shared" si="62"/>
        <v>1.0068371472522089</v>
      </c>
      <c r="I2008" s="115">
        <f t="shared" si="63"/>
        <v>26.504000000000001</v>
      </c>
    </row>
    <row r="2009" spans="1:9" hidden="1">
      <c r="A2009" s="115" t="s">
        <v>6172</v>
      </c>
      <c r="B2009" s="115" t="s">
        <v>6173</v>
      </c>
      <c r="C2009" s="115" t="s">
        <v>6174</v>
      </c>
      <c r="D2009" s="115" t="s">
        <v>6054</v>
      </c>
      <c r="E2009" s="115">
        <v>124.7942</v>
      </c>
      <c r="F2009" s="674">
        <v>293.83600000000001</v>
      </c>
      <c r="G2009" s="674">
        <v>295.84500000000003</v>
      </c>
      <c r="H2009" s="115">
        <f t="shared" si="62"/>
        <v>1.0068371472522089</v>
      </c>
      <c r="I2009" s="115">
        <f t="shared" si="63"/>
        <v>125.6474</v>
      </c>
    </row>
    <row r="2010" spans="1:9" hidden="1">
      <c r="A2010" s="115" t="s">
        <v>6175</v>
      </c>
      <c r="B2010" s="115" t="s">
        <v>6176</v>
      </c>
      <c r="C2010" s="115" t="s">
        <v>6177</v>
      </c>
      <c r="D2010" s="115" t="s">
        <v>6054</v>
      </c>
      <c r="E2010" s="115">
        <v>36.006399999999999</v>
      </c>
      <c r="F2010" s="674">
        <v>293.83600000000001</v>
      </c>
      <c r="G2010" s="674">
        <v>295.84500000000003</v>
      </c>
      <c r="H2010" s="115">
        <f t="shared" si="62"/>
        <v>1.0068371472522089</v>
      </c>
      <c r="I2010" s="115">
        <f t="shared" si="63"/>
        <v>36.252600000000001</v>
      </c>
    </row>
    <row r="2011" spans="1:9" hidden="1">
      <c r="A2011" s="115" t="s">
        <v>6178</v>
      </c>
      <c r="B2011" s="115" t="s">
        <v>6179</v>
      </c>
      <c r="C2011" s="115" t="s">
        <v>6180</v>
      </c>
      <c r="D2011" s="115" t="s">
        <v>6181</v>
      </c>
      <c r="E2011" s="115">
        <v>14.202</v>
      </c>
      <c r="F2011" s="674">
        <v>293.83600000000001</v>
      </c>
      <c r="G2011" s="674">
        <v>295.84500000000003</v>
      </c>
      <c r="H2011" s="115">
        <f t="shared" si="62"/>
        <v>1.0068371472522089</v>
      </c>
      <c r="I2011" s="115">
        <f t="shared" si="63"/>
        <v>14.299099999999999</v>
      </c>
    </row>
    <row r="2012" spans="1:9" hidden="1">
      <c r="A2012" s="115" t="s">
        <v>6182</v>
      </c>
      <c r="B2012" s="115" t="s">
        <v>6183</v>
      </c>
      <c r="C2012" s="115" t="s">
        <v>6184</v>
      </c>
      <c r="D2012" s="115" t="s">
        <v>2038</v>
      </c>
      <c r="E2012" s="115">
        <v>110.81619999999999</v>
      </c>
      <c r="F2012" s="674">
        <v>293.83600000000001</v>
      </c>
      <c r="G2012" s="674">
        <v>295.84500000000003</v>
      </c>
      <c r="H2012" s="115">
        <f t="shared" si="62"/>
        <v>1.0068371472522089</v>
      </c>
      <c r="I2012" s="115">
        <f t="shared" si="63"/>
        <v>111.57389999999999</v>
      </c>
    </row>
    <row r="2013" spans="1:9" hidden="1">
      <c r="A2013" s="115" t="s">
        <v>6185</v>
      </c>
      <c r="B2013" s="115" t="s">
        <v>6186</v>
      </c>
      <c r="C2013" s="115" t="s">
        <v>6187</v>
      </c>
      <c r="D2013" s="115" t="s">
        <v>6054</v>
      </c>
      <c r="E2013" s="115">
        <v>1837</v>
      </c>
      <c r="F2013" s="674">
        <v>293.83600000000001</v>
      </c>
      <c r="G2013" s="674">
        <v>295.84500000000003</v>
      </c>
      <c r="H2013" s="115">
        <f t="shared" si="62"/>
        <v>1.0068371472522089</v>
      </c>
      <c r="I2013" s="115">
        <f t="shared" si="63"/>
        <v>1849.5598</v>
      </c>
    </row>
    <row r="2014" spans="1:9" hidden="1">
      <c r="A2014" s="115" t="s">
        <v>6188</v>
      </c>
      <c r="B2014" s="115" t="s">
        <v>6189</v>
      </c>
      <c r="C2014" s="115" t="s">
        <v>6014</v>
      </c>
      <c r="D2014" s="115" t="s">
        <v>2038</v>
      </c>
      <c r="E2014" s="115">
        <v>71.889700000000005</v>
      </c>
      <c r="F2014" s="674">
        <v>293.83600000000001</v>
      </c>
      <c r="G2014" s="674">
        <v>295.84500000000003</v>
      </c>
      <c r="H2014" s="115">
        <f t="shared" si="62"/>
        <v>1.0068371472522089</v>
      </c>
      <c r="I2014" s="115">
        <f t="shared" si="63"/>
        <v>72.381200000000007</v>
      </c>
    </row>
    <row r="2015" spans="1:9" hidden="1">
      <c r="A2015" s="115" t="s">
        <v>6190</v>
      </c>
      <c r="B2015" s="115" t="s">
        <v>6191</v>
      </c>
      <c r="C2015" s="115" t="s">
        <v>6017</v>
      </c>
      <c r="D2015" s="115" t="s">
        <v>2038</v>
      </c>
      <c r="E2015" s="115">
        <v>53.813499999999998</v>
      </c>
      <c r="F2015" s="674">
        <v>293.83600000000001</v>
      </c>
      <c r="G2015" s="674">
        <v>295.84500000000003</v>
      </c>
      <c r="H2015" s="115">
        <f t="shared" si="62"/>
        <v>1.0068371472522089</v>
      </c>
      <c r="I2015" s="115">
        <f t="shared" si="63"/>
        <v>54.181399999999996</v>
      </c>
    </row>
    <row r="2016" spans="1:9" hidden="1">
      <c r="A2016" s="115" t="s">
        <v>6192</v>
      </c>
      <c r="B2016" s="115" t="s">
        <v>6193</v>
      </c>
      <c r="C2016" s="115" t="s">
        <v>6020</v>
      </c>
      <c r="D2016" s="115" t="s">
        <v>2038</v>
      </c>
      <c r="E2016" s="115">
        <v>40.984400000000001</v>
      </c>
      <c r="F2016" s="674">
        <v>293.83600000000001</v>
      </c>
      <c r="G2016" s="674">
        <v>295.84500000000003</v>
      </c>
      <c r="H2016" s="115">
        <f t="shared" si="62"/>
        <v>1.0068371472522089</v>
      </c>
      <c r="I2016" s="115">
        <f t="shared" si="63"/>
        <v>41.264600000000002</v>
      </c>
    </row>
    <row r="2017" spans="1:9" hidden="1">
      <c r="A2017" s="115" t="s">
        <v>6194</v>
      </c>
      <c r="B2017" s="115" t="s">
        <v>6195</v>
      </c>
      <c r="C2017" s="115" t="s">
        <v>6023</v>
      </c>
      <c r="D2017" s="115" t="s">
        <v>2038</v>
      </c>
      <c r="E2017" s="115">
        <v>113.7028</v>
      </c>
      <c r="F2017" s="674">
        <v>293.83600000000001</v>
      </c>
      <c r="G2017" s="674">
        <v>295.84500000000003</v>
      </c>
      <c r="H2017" s="115">
        <f t="shared" si="62"/>
        <v>1.0068371472522089</v>
      </c>
      <c r="I2017" s="115">
        <f t="shared" si="63"/>
        <v>114.4802</v>
      </c>
    </row>
    <row r="2018" spans="1:9" hidden="1">
      <c r="A2018" s="115" t="s">
        <v>6196</v>
      </c>
      <c r="B2018" s="115" t="s">
        <v>6197</v>
      </c>
      <c r="C2018" s="115" t="s">
        <v>6026</v>
      </c>
      <c r="D2018" s="115" t="s">
        <v>2038</v>
      </c>
      <c r="E2018" s="115">
        <v>485.8997</v>
      </c>
      <c r="F2018" s="674">
        <v>293.83600000000001</v>
      </c>
      <c r="G2018" s="674">
        <v>295.84500000000003</v>
      </c>
      <c r="H2018" s="115">
        <f t="shared" si="62"/>
        <v>1.0068371472522089</v>
      </c>
      <c r="I2018" s="115">
        <f t="shared" si="63"/>
        <v>489.22190000000001</v>
      </c>
    </row>
    <row r="2019" spans="1:9" hidden="1">
      <c r="A2019" s="115" t="s">
        <v>6198</v>
      </c>
      <c r="B2019" s="115" t="s">
        <v>6199</v>
      </c>
      <c r="C2019" s="115" t="s">
        <v>6029</v>
      </c>
      <c r="D2019" s="115" t="s">
        <v>2038</v>
      </c>
      <c r="E2019" s="115">
        <v>525.34690000000001</v>
      </c>
      <c r="F2019" s="674">
        <v>293.83600000000001</v>
      </c>
      <c r="G2019" s="674">
        <v>295.84500000000003</v>
      </c>
      <c r="H2019" s="115">
        <f t="shared" si="62"/>
        <v>1.0068371472522089</v>
      </c>
      <c r="I2019" s="115">
        <f t="shared" si="63"/>
        <v>528.93880000000001</v>
      </c>
    </row>
    <row r="2020" spans="1:9" hidden="1">
      <c r="A2020" s="115" t="s">
        <v>6200</v>
      </c>
      <c r="B2020" s="115" t="s">
        <v>6201</v>
      </c>
      <c r="C2020" s="115" t="s">
        <v>6032</v>
      </c>
      <c r="D2020" s="115" t="s">
        <v>2038</v>
      </c>
      <c r="E2020" s="115">
        <v>490.2174</v>
      </c>
      <c r="F2020" s="674">
        <v>293.83600000000001</v>
      </c>
      <c r="G2020" s="674">
        <v>295.84500000000003</v>
      </c>
      <c r="H2020" s="115">
        <f t="shared" si="62"/>
        <v>1.0068371472522089</v>
      </c>
      <c r="I2020" s="115">
        <f t="shared" si="63"/>
        <v>493.56909999999999</v>
      </c>
    </row>
    <row r="2021" spans="1:9" hidden="1">
      <c r="A2021" s="115" t="s">
        <v>6202</v>
      </c>
      <c r="B2021" s="115" t="s">
        <v>6203</v>
      </c>
      <c r="C2021" s="115" t="s">
        <v>6035</v>
      </c>
      <c r="D2021" s="115" t="s">
        <v>2038</v>
      </c>
      <c r="E2021" s="115">
        <v>427.8775</v>
      </c>
      <c r="F2021" s="674">
        <v>293.83600000000001</v>
      </c>
      <c r="G2021" s="674">
        <v>295.84500000000003</v>
      </c>
      <c r="H2021" s="115">
        <f t="shared" si="62"/>
        <v>1.0068371472522089</v>
      </c>
      <c r="I2021" s="115">
        <f t="shared" si="63"/>
        <v>430.803</v>
      </c>
    </row>
    <row r="2022" spans="1:9" hidden="1">
      <c r="A2022" s="115" t="s">
        <v>6204</v>
      </c>
      <c r="B2022" s="115" t="s">
        <v>6205</v>
      </c>
      <c r="C2022" s="115" t="s">
        <v>6038</v>
      </c>
      <c r="D2022" s="115" t="s">
        <v>2038</v>
      </c>
      <c r="E2022" s="115">
        <v>503.09089999999998</v>
      </c>
      <c r="F2022" s="674">
        <v>293.83600000000001</v>
      </c>
      <c r="G2022" s="674">
        <v>295.84500000000003</v>
      </c>
      <c r="H2022" s="115">
        <f t="shared" si="62"/>
        <v>1.0068371472522089</v>
      </c>
      <c r="I2022" s="115">
        <f t="shared" si="63"/>
        <v>506.53059999999999</v>
      </c>
    </row>
    <row r="2023" spans="1:9" hidden="1">
      <c r="A2023" s="115" t="s">
        <v>6206</v>
      </c>
      <c r="B2023" s="115" t="s">
        <v>6207</v>
      </c>
      <c r="C2023" s="115" t="s">
        <v>6041</v>
      </c>
      <c r="D2023" s="115" t="s">
        <v>2038</v>
      </c>
      <c r="E2023" s="115">
        <v>406.21870000000001</v>
      </c>
      <c r="F2023" s="674">
        <v>293.83600000000001</v>
      </c>
      <c r="G2023" s="674">
        <v>295.84500000000003</v>
      </c>
      <c r="H2023" s="115">
        <f t="shared" si="62"/>
        <v>1.0068371472522089</v>
      </c>
      <c r="I2023" s="115">
        <f t="shared" si="63"/>
        <v>408.99610000000001</v>
      </c>
    </row>
    <row r="2024" spans="1:9" hidden="1">
      <c r="A2024" s="115" t="s">
        <v>6208</v>
      </c>
      <c r="B2024" s="115" t="s">
        <v>6209</v>
      </c>
      <c r="C2024" s="115" t="s">
        <v>6044</v>
      </c>
      <c r="D2024" s="115" t="s">
        <v>2038</v>
      </c>
      <c r="E2024" s="115">
        <v>528.68330000000003</v>
      </c>
      <c r="F2024" s="674">
        <v>293.83600000000001</v>
      </c>
      <c r="G2024" s="674">
        <v>295.84500000000003</v>
      </c>
      <c r="H2024" s="115">
        <f t="shared" si="62"/>
        <v>1.0068371472522089</v>
      </c>
      <c r="I2024" s="115">
        <f t="shared" si="63"/>
        <v>532.298</v>
      </c>
    </row>
    <row r="2025" spans="1:9" hidden="1">
      <c r="A2025" s="115" t="s">
        <v>6210</v>
      </c>
      <c r="B2025" s="115" t="s">
        <v>6211</v>
      </c>
      <c r="C2025" s="115" t="s">
        <v>6047</v>
      </c>
      <c r="D2025" s="115" t="s">
        <v>1138</v>
      </c>
      <c r="E2025" s="115">
        <v>2776.2797</v>
      </c>
      <c r="F2025" s="674">
        <v>293.83600000000001</v>
      </c>
      <c r="G2025" s="674">
        <v>295.84500000000003</v>
      </c>
      <c r="H2025" s="115">
        <f t="shared" si="62"/>
        <v>1.0068371472522089</v>
      </c>
      <c r="I2025" s="115">
        <f t="shared" si="63"/>
        <v>2795.2615000000001</v>
      </c>
    </row>
    <row r="2026" spans="1:9" hidden="1">
      <c r="A2026" s="115" t="s">
        <v>6212</v>
      </c>
      <c r="B2026" s="115" t="s">
        <v>6213</v>
      </c>
      <c r="C2026" s="115" t="s">
        <v>6050</v>
      </c>
      <c r="D2026" s="115" t="s">
        <v>1138</v>
      </c>
      <c r="E2026" s="115">
        <v>4834.4216999999999</v>
      </c>
      <c r="F2026" s="674">
        <v>293.83600000000001</v>
      </c>
      <c r="G2026" s="674">
        <v>295.84500000000003</v>
      </c>
      <c r="H2026" s="115">
        <f t="shared" si="62"/>
        <v>1.0068371472522089</v>
      </c>
      <c r="I2026" s="115">
        <f t="shared" si="63"/>
        <v>4867.4754000000003</v>
      </c>
    </row>
    <row r="2027" spans="1:9" hidden="1">
      <c r="A2027" s="115" t="s">
        <v>6214</v>
      </c>
      <c r="B2027" s="115" t="s">
        <v>6215</v>
      </c>
      <c r="C2027" s="115" t="s">
        <v>6053</v>
      </c>
      <c r="D2027" s="115" t="s">
        <v>6054</v>
      </c>
      <c r="E2027" s="115">
        <v>930</v>
      </c>
      <c r="F2027" s="674">
        <v>293.83600000000001</v>
      </c>
      <c r="G2027" s="674">
        <v>295.84500000000003</v>
      </c>
      <c r="H2027" s="115">
        <f t="shared" si="62"/>
        <v>1.0068371472522089</v>
      </c>
      <c r="I2027" s="115">
        <f t="shared" si="63"/>
        <v>936.35850000000005</v>
      </c>
    </row>
    <row r="2028" spans="1:9" hidden="1">
      <c r="A2028" s="115" t="s">
        <v>6216</v>
      </c>
      <c r="B2028" s="115" t="s">
        <v>6217</v>
      </c>
      <c r="C2028" s="115" t="s">
        <v>6057</v>
      </c>
      <c r="D2028" s="115" t="s">
        <v>6054</v>
      </c>
      <c r="E2028" s="115">
        <v>1250</v>
      </c>
      <c r="F2028" s="674">
        <v>293.83600000000001</v>
      </c>
      <c r="G2028" s="674">
        <v>295.84500000000003</v>
      </c>
      <c r="H2028" s="115">
        <f t="shared" si="62"/>
        <v>1.0068371472522089</v>
      </c>
      <c r="I2028" s="115">
        <f t="shared" si="63"/>
        <v>1258.5463999999999</v>
      </c>
    </row>
    <row r="2029" spans="1:9" hidden="1">
      <c r="A2029" s="115" t="s">
        <v>6218</v>
      </c>
      <c r="B2029" s="115" t="s">
        <v>6219</v>
      </c>
      <c r="C2029" s="115" t="s">
        <v>6060</v>
      </c>
      <c r="D2029" s="115" t="s">
        <v>6054</v>
      </c>
      <c r="E2029" s="115">
        <v>1790</v>
      </c>
      <c r="F2029" s="674">
        <v>293.83600000000001</v>
      </c>
      <c r="G2029" s="674">
        <v>295.84500000000003</v>
      </c>
      <c r="H2029" s="115">
        <f t="shared" si="62"/>
        <v>1.0068371472522089</v>
      </c>
      <c r="I2029" s="115">
        <f t="shared" si="63"/>
        <v>1802.2384999999999</v>
      </c>
    </row>
    <row r="2030" spans="1:9" hidden="1">
      <c r="A2030" s="115" t="s">
        <v>6220</v>
      </c>
      <c r="B2030" s="115" t="s">
        <v>6221</v>
      </c>
      <c r="C2030" s="115" t="s">
        <v>6063</v>
      </c>
      <c r="D2030" s="115" t="s">
        <v>2038</v>
      </c>
      <c r="E2030" s="115">
        <v>323.8159</v>
      </c>
      <c r="F2030" s="674">
        <v>293.83600000000001</v>
      </c>
      <c r="G2030" s="674">
        <v>295.84500000000003</v>
      </c>
      <c r="H2030" s="115">
        <f t="shared" si="62"/>
        <v>1.0068371472522089</v>
      </c>
      <c r="I2030" s="115">
        <f t="shared" si="63"/>
        <v>326.0299</v>
      </c>
    </row>
    <row r="2031" spans="1:9" hidden="1">
      <c r="A2031" s="115" t="s">
        <v>6222</v>
      </c>
      <c r="B2031" s="115" t="s">
        <v>6223</v>
      </c>
      <c r="C2031" s="115" t="s">
        <v>6066</v>
      </c>
      <c r="D2031" s="115" t="s">
        <v>2038</v>
      </c>
      <c r="E2031" s="115">
        <v>274.88889999999998</v>
      </c>
      <c r="F2031" s="674">
        <v>293.83600000000001</v>
      </c>
      <c r="G2031" s="674">
        <v>295.84500000000003</v>
      </c>
      <c r="H2031" s="115">
        <f t="shared" si="62"/>
        <v>1.0068371472522089</v>
      </c>
      <c r="I2031" s="115">
        <f t="shared" si="63"/>
        <v>276.76839999999999</v>
      </c>
    </row>
    <row r="2032" spans="1:9" hidden="1">
      <c r="A2032" s="115" t="s">
        <v>6224</v>
      </c>
      <c r="B2032" s="115" t="s">
        <v>6225</v>
      </c>
      <c r="C2032" s="115" t="s">
        <v>6069</v>
      </c>
      <c r="D2032" s="115" t="s">
        <v>1242</v>
      </c>
      <c r="E2032" s="115">
        <v>38.817700000000002</v>
      </c>
      <c r="F2032" s="674">
        <v>293.83600000000001</v>
      </c>
      <c r="G2032" s="674">
        <v>295.84500000000003</v>
      </c>
      <c r="H2032" s="115">
        <f t="shared" si="62"/>
        <v>1.0068371472522089</v>
      </c>
      <c r="I2032" s="115">
        <f t="shared" si="63"/>
        <v>39.083100000000002</v>
      </c>
    </row>
    <row r="2033" spans="1:9" hidden="1">
      <c r="A2033" s="115" t="s">
        <v>6226</v>
      </c>
      <c r="B2033" s="115" t="s">
        <v>6227</v>
      </c>
      <c r="C2033" s="115" t="s">
        <v>6072</v>
      </c>
      <c r="D2033" s="115" t="s">
        <v>1242</v>
      </c>
      <c r="E2033" s="115">
        <v>19.227399999999999</v>
      </c>
      <c r="F2033" s="674">
        <v>293.83600000000001</v>
      </c>
      <c r="G2033" s="674">
        <v>295.84500000000003</v>
      </c>
      <c r="H2033" s="115">
        <f t="shared" si="62"/>
        <v>1.0068371472522089</v>
      </c>
      <c r="I2033" s="115">
        <f t="shared" si="63"/>
        <v>19.358899999999998</v>
      </c>
    </row>
    <row r="2034" spans="1:9" hidden="1">
      <c r="A2034" s="115" t="s">
        <v>6228</v>
      </c>
      <c r="B2034" s="115" t="s">
        <v>6229</v>
      </c>
      <c r="C2034" s="115" t="s">
        <v>6075</v>
      </c>
      <c r="D2034" s="115" t="s">
        <v>1242</v>
      </c>
      <c r="E2034" s="115">
        <v>14.282500000000001</v>
      </c>
      <c r="F2034" s="674">
        <v>293.83600000000001</v>
      </c>
      <c r="G2034" s="674">
        <v>295.84500000000003</v>
      </c>
      <c r="H2034" s="115">
        <f t="shared" si="62"/>
        <v>1.0068371472522089</v>
      </c>
      <c r="I2034" s="115">
        <f t="shared" si="63"/>
        <v>14.3802</v>
      </c>
    </row>
    <row r="2035" spans="1:9" hidden="1">
      <c r="A2035" s="115" t="s">
        <v>6230</v>
      </c>
      <c r="B2035" s="115" t="s">
        <v>6231</v>
      </c>
      <c r="C2035" s="115" t="s">
        <v>6078</v>
      </c>
      <c r="D2035" s="115" t="s">
        <v>2038</v>
      </c>
      <c r="E2035" s="115">
        <v>0.877</v>
      </c>
      <c r="F2035" s="674">
        <v>293.83600000000001</v>
      </c>
      <c r="G2035" s="674">
        <v>295.84500000000003</v>
      </c>
      <c r="H2035" s="115">
        <f t="shared" si="62"/>
        <v>1.0068371472522089</v>
      </c>
      <c r="I2035" s="115">
        <f t="shared" si="63"/>
        <v>0.88300000000000001</v>
      </c>
    </row>
    <row r="2036" spans="1:9" hidden="1">
      <c r="A2036" s="115" t="s">
        <v>6232</v>
      </c>
      <c r="B2036" s="115" t="s">
        <v>6233</v>
      </c>
      <c r="C2036" s="115" t="s">
        <v>6081</v>
      </c>
      <c r="D2036" s="115" t="s">
        <v>1138</v>
      </c>
      <c r="E2036" s="115">
        <v>4589.5673999999999</v>
      </c>
      <c r="F2036" s="674">
        <v>293.83600000000001</v>
      </c>
      <c r="G2036" s="674">
        <v>295.84500000000003</v>
      </c>
      <c r="H2036" s="115">
        <f t="shared" si="62"/>
        <v>1.0068371472522089</v>
      </c>
      <c r="I2036" s="115">
        <f t="shared" si="63"/>
        <v>4620.9468999999999</v>
      </c>
    </row>
    <row r="2037" spans="1:9" hidden="1">
      <c r="A2037" s="115" t="s">
        <v>6234</v>
      </c>
      <c r="B2037" s="115" t="s">
        <v>6235</v>
      </c>
      <c r="C2037" s="115" t="s">
        <v>6084</v>
      </c>
      <c r="D2037" s="115" t="s">
        <v>1138</v>
      </c>
      <c r="E2037" s="115">
        <v>2161.9712</v>
      </c>
      <c r="F2037" s="674">
        <v>293.83600000000001</v>
      </c>
      <c r="G2037" s="674">
        <v>295.84500000000003</v>
      </c>
      <c r="H2037" s="115">
        <f t="shared" si="62"/>
        <v>1.0068371472522089</v>
      </c>
      <c r="I2037" s="115">
        <f t="shared" si="63"/>
        <v>2176.7529</v>
      </c>
    </row>
    <row r="2038" spans="1:9" hidden="1">
      <c r="A2038" s="115" t="s">
        <v>6236</v>
      </c>
      <c r="B2038" s="115" t="s">
        <v>6237</v>
      </c>
      <c r="C2038" s="115" t="s">
        <v>6087</v>
      </c>
      <c r="D2038" s="115" t="s">
        <v>1138</v>
      </c>
      <c r="E2038" s="115">
        <v>13813.2853</v>
      </c>
      <c r="F2038" s="674">
        <v>293.83600000000001</v>
      </c>
      <c r="G2038" s="674">
        <v>295.84500000000003</v>
      </c>
      <c r="H2038" s="115">
        <f t="shared" si="62"/>
        <v>1.0068371472522089</v>
      </c>
      <c r="I2038" s="115">
        <f t="shared" si="63"/>
        <v>13907.728800000001</v>
      </c>
    </row>
    <row r="2039" spans="1:9" hidden="1">
      <c r="A2039" s="115" t="s">
        <v>6238</v>
      </c>
      <c r="B2039" s="115" t="s">
        <v>6239</v>
      </c>
      <c r="C2039" s="115" t="s">
        <v>6090</v>
      </c>
      <c r="D2039" s="115" t="s">
        <v>1138</v>
      </c>
      <c r="E2039" s="115">
        <v>16713.202300000001</v>
      </c>
      <c r="F2039" s="674">
        <v>293.83600000000001</v>
      </c>
      <c r="G2039" s="674">
        <v>295.84500000000003</v>
      </c>
      <c r="H2039" s="115">
        <f t="shared" si="62"/>
        <v>1.0068371472522089</v>
      </c>
      <c r="I2039" s="115">
        <f t="shared" si="63"/>
        <v>16827.472900000001</v>
      </c>
    </row>
    <row r="2040" spans="1:9" hidden="1">
      <c r="A2040" s="115" t="s">
        <v>6240</v>
      </c>
      <c r="B2040" s="115" t="s">
        <v>6241</v>
      </c>
      <c r="C2040" s="115" t="s">
        <v>6093</v>
      </c>
      <c r="D2040" s="115" t="s">
        <v>1138</v>
      </c>
      <c r="E2040" s="115">
        <v>18826.9823</v>
      </c>
      <c r="F2040" s="674">
        <v>293.83600000000001</v>
      </c>
      <c r="G2040" s="674">
        <v>295.84500000000003</v>
      </c>
      <c r="H2040" s="115">
        <f t="shared" si="62"/>
        <v>1.0068371472522089</v>
      </c>
      <c r="I2040" s="115">
        <f t="shared" si="63"/>
        <v>18955.7052</v>
      </c>
    </row>
    <row r="2041" spans="1:9" hidden="1">
      <c r="A2041" s="115" t="s">
        <v>6242</v>
      </c>
      <c r="B2041" s="115" t="s">
        <v>6243</v>
      </c>
      <c r="C2041" s="115" t="s">
        <v>6096</v>
      </c>
      <c r="D2041" s="115" t="s">
        <v>1138</v>
      </c>
      <c r="E2041" s="115">
        <v>19891.713800000001</v>
      </c>
      <c r="F2041" s="674">
        <v>293.83600000000001</v>
      </c>
      <c r="G2041" s="674">
        <v>295.84500000000003</v>
      </c>
      <c r="H2041" s="115">
        <f t="shared" si="62"/>
        <v>1.0068371472522089</v>
      </c>
      <c r="I2041" s="115">
        <f t="shared" si="63"/>
        <v>20027.716400000001</v>
      </c>
    </row>
    <row r="2042" spans="1:9" hidden="1">
      <c r="A2042" s="115" t="s">
        <v>6244</v>
      </c>
      <c r="B2042" s="115" t="s">
        <v>6245</v>
      </c>
      <c r="C2042" s="115" t="s">
        <v>6099</v>
      </c>
      <c r="D2042" s="115" t="s">
        <v>1138</v>
      </c>
      <c r="E2042" s="115">
        <v>20932.903399999999</v>
      </c>
      <c r="F2042" s="674">
        <v>293.83600000000001</v>
      </c>
      <c r="G2042" s="674">
        <v>295.84500000000003</v>
      </c>
      <c r="H2042" s="115">
        <f t="shared" si="62"/>
        <v>1.0068371472522089</v>
      </c>
      <c r="I2042" s="115">
        <f t="shared" si="63"/>
        <v>21076.024700000002</v>
      </c>
    </row>
    <row r="2043" spans="1:9" hidden="1">
      <c r="A2043" s="115" t="s">
        <v>6246</v>
      </c>
      <c r="B2043" s="115" t="s">
        <v>6247</v>
      </c>
      <c r="C2043" s="115" t="s">
        <v>6102</v>
      </c>
      <c r="D2043" s="115" t="s">
        <v>2038</v>
      </c>
      <c r="E2043" s="115">
        <v>514.57399999999996</v>
      </c>
      <c r="F2043" s="674">
        <v>293.83600000000001</v>
      </c>
      <c r="G2043" s="674">
        <v>295.84500000000003</v>
      </c>
      <c r="H2043" s="115">
        <f t="shared" si="62"/>
        <v>1.0068371472522089</v>
      </c>
      <c r="I2043" s="115">
        <f t="shared" si="63"/>
        <v>518.09220000000005</v>
      </c>
    </row>
    <row r="2044" spans="1:9" hidden="1">
      <c r="A2044" s="115" t="s">
        <v>6248</v>
      </c>
      <c r="B2044" s="115" t="s">
        <v>6249</v>
      </c>
      <c r="C2044" s="115" t="s">
        <v>6105</v>
      </c>
      <c r="D2044" s="115" t="s">
        <v>1242</v>
      </c>
      <c r="E2044" s="115">
        <v>3.7538</v>
      </c>
      <c r="F2044" s="674">
        <v>293.83600000000001</v>
      </c>
      <c r="G2044" s="674">
        <v>295.84500000000003</v>
      </c>
      <c r="H2044" s="115">
        <f t="shared" si="62"/>
        <v>1.0068371472522089</v>
      </c>
      <c r="I2044" s="115">
        <f t="shared" si="63"/>
        <v>3.7795000000000001</v>
      </c>
    </row>
    <row r="2045" spans="1:9" hidden="1">
      <c r="A2045" s="115" t="s">
        <v>6250</v>
      </c>
      <c r="B2045" s="115" t="s">
        <v>6251</v>
      </c>
      <c r="C2045" s="115" t="s">
        <v>6108</v>
      </c>
      <c r="D2045" s="115" t="s">
        <v>1138</v>
      </c>
      <c r="E2045" s="115">
        <v>117.4819</v>
      </c>
      <c r="F2045" s="674">
        <v>293.83600000000001</v>
      </c>
      <c r="G2045" s="674">
        <v>295.84500000000003</v>
      </c>
      <c r="H2045" s="115">
        <f t="shared" si="62"/>
        <v>1.0068371472522089</v>
      </c>
      <c r="I2045" s="115">
        <f t="shared" si="63"/>
        <v>118.2851</v>
      </c>
    </row>
    <row r="2046" spans="1:9" hidden="1">
      <c r="A2046" s="115" t="s">
        <v>6252</v>
      </c>
      <c r="B2046" s="115" t="s">
        <v>6253</v>
      </c>
      <c r="C2046" s="115" t="s">
        <v>6111</v>
      </c>
      <c r="D2046" s="115" t="s">
        <v>1138</v>
      </c>
      <c r="E2046" s="115">
        <v>99.8416</v>
      </c>
      <c r="F2046" s="674">
        <v>293.83600000000001</v>
      </c>
      <c r="G2046" s="674">
        <v>295.84500000000003</v>
      </c>
      <c r="H2046" s="115">
        <f t="shared" si="62"/>
        <v>1.0068371472522089</v>
      </c>
      <c r="I2046" s="115">
        <f t="shared" si="63"/>
        <v>100.52419999999999</v>
      </c>
    </row>
    <row r="2047" spans="1:9" hidden="1">
      <c r="A2047" s="115" t="s">
        <v>6254</v>
      </c>
      <c r="B2047" s="115" t="s">
        <v>6255</v>
      </c>
      <c r="C2047" s="115" t="s">
        <v>6114</v>
      </c>
      <c r="D2047" s="115" t="s">
        <v>2038</v>
      </c>
      <c r="E2047" s="115">
        <v>10.263</v>
      </c>
      <c r="F2047" s="674">
        <v>293.83600000000001</v>
      </c>
      <c r="G2047" s="674">
        <v>295.84500000000003</v>
      </c>
      <c r="H2047" s="115">
        <f t="shared" si="62"/>
        <v>1.0068371472522089</v>
      </c>
      <c r="I2047" s="115">
        <f t="shared" si="63"/>
        <v>10.3332</v>
      </c>
    </row>
    <row r="2048" spans="1:9" hidden="1">
      <c r="A2048" s="115" t="s">
        <v>6256</v>
      </c>
      <c r="B2048" s="115" t="s">
        <v>6257</v>
      </c>
      <c r="C2048" s="115" t="s">
        <v>6117</v>
      </c>
      <c r="D2048" s="115" t="s">
        <v>1138</v>
      </c>
      <c r="E2048" s="115">
        <v>24191.104500000001</v>
      </c>
      <c r="F2048" s="674">
        <v>293.83600000000001</v>
      </c>
      <c r="G2048" s="674">
        <v>295.84500000000003</v>
      </c>
      <c r="H2048" s="115">
        <f t="shared" si="62"/>
        <v>1.0068371472522089</v>
      </c>
      <c r="I2048" s="115">
        <f t="shared" si="63"/>
        <v>24356.5026</v>
      </c>
    </row>
    <row r="2049" spans="1:9" hidden="1">
      <c r="A2049" s="115" t="s">
        <v>6258</v>
      </c>
      <c r="B2049" s="115" t="s">
        <v>6259</v>
      </c>
      <c r="C2049" s="115" t="s">
        <v>6120</v>
      </c>
      <c r="D2049" s="115" t="s">
        <v>1138</v>
      </c>
      <c r="E2049" s="115">
        <v>20864.5396</v>
      </c>
      <c r="F2049" s="674">
        <v>293.83600000000001</v>
      </c>
      <c r="G2049" s="674">
        <v>295.84500000000003</v>
      </c>
      <c r="H2049" s="115">
        <f t="shared" si="62"/>
        <v>1.0068371472522089</v>
      </c>
      <c r="I2049" s="115">
        <f t="shared" si="63"/>
        <v>21007.193500000001</v>
      </c>
    </row>
    <row r="2050" spans="1:9" hidden="1">
      <c r="A2050" s="115" t="s">
        <v>6260</v>
      </c>
      <c r="B2050" s="115" t="s">
        <v>6261</v>
      </c>
      <c r="C2050" s="115" t="s">
        <v>6123</v>
      </c>
      <c r="D2050" s="115" t="s">
        <v>1138</v>
      </c>
      <c r="E2050" s="115">
        <v>12749.3532</v>
      </c>
      <c r="F2050" s="674">
        <v>293.83600000000001</v>
      </c>
      <c r="G2050" s="674">
        <v>295.84500000000003</v>
      </c>
      <c r="H2050" s="115">
        <f t="shared" si="62"/>
        <v>1.0068371472522089</v>
      </c>
      <c r="I2050" s="115">
        <f t="shared" si="63"/>
        <v>12836.5224</v>
      </c>
    </row>
    <row r="2051" spans="1:9" hidden="1">
      <c r="A2051" s="115" t="s">
        <v>6262</v>
      </c>
      <c r="B2051" s="115" t="s">
        <v>6263</v>
      </c>
      <c r="C2051" s="115" t="s">
        <v>6126</v>
      </c>
      <c r="D2051" s="115" t="s">
        <v>1138</v>
      </c>
      <c r="E2051" s="115">
        <v>46977.896999999997</v>
      </c>
      <c r="F2051" s="674">
        <v>293.83600000000001</v>
      </c>
      <c r="G2051" s="674">
        <v>295.84500000000003</v>
      </c>
      <c r="H2051" s="115">
        <f t="shared" si="62"/>
        <v>1.0068371472522089</v>
      </c>
      <c r="I2051" s="115">
        <f t="shared" si="63"/>
        <v>47299.091800000002</v>
      </c>
    </row>
    <row r="2052" spans="1:9" hidden="1">
      <c r="A2052" s="115" t="s">
        <v>6264</v>
      </c>
      <c r="B2052" s="115" t="s">
        <v>6265</v>
      </c>
      <c r="C2052" s="115" t="s">
        <v>6129</v>
      </c>
      <c r="D2052" s="115" t="s">
        <v>1138</v>
      </c>
      <c r="E2052" s="115">
        <v>34402.842499999999</v>
      </c>
      <c r="F2052" s="674">
        <v>293.83600000000001</v>
      </c>
      <c r="G2052" s="674">
        <v>295.84500000000003</v>
      </c>
      <c r="H2052" s="115">
        <f t="shared" si="62"/>
        <v>1.0068371472522089</v>
      </c>
      <c r="I2052" s="115">
        <f t="shared" si="63"/>
        <v>34638.059800000003</v>
      </c>
    </row>
    <row r="2053" spans="1:9" hidden="1">
      <c r="A2053" s="115" t="s">
        <v>6266</v>
      </c>
      <c r="B2053" s="115" t="s">
        <v>6267</v>
      </c>
      <c r="C2053" s="115" t="s">
        <v>6132</v>
      </c>
      <c r="D2053" s="115" t="s">
        <v>1138</v>
      </c>
      <c r="E2053" s="115">
        <v>28095.808799999999</v>
      </c>
      <c r="F2053" s="674">
        <v>293.83600000000001</v>
      </c>
      <c r="G2053" s="674">
        <v>295.84500000000003</v>
      </c>
      <c r="H2053" s="115">
        <f t="shared" ref="H2053:H2116" si="64">G2053/F2053</f>
        <v>1.0068371472522089</v>
      </c>
      <c r="I2053" s="115">
        <f t="shared" ref="I2053:I2116" si="65">ROUND(H2053*E2053,4)</f>
        <v>28287.903999999999</v>
      </c>
    </row>
    <row r="2054" spans="1:9" hidden="1">
      <c r="A2054" s="115" t="s">
        <v>6268</v>
      </c>
      <c r="B2054" s="115" t="s">
        <v>6269</v>
      </c>
      <c r="C2054" s="115" t="s">
        <v>6135</v>
      </c>
      <c r="D2054" s="115" t="s">
        <v>2038</v>
      </c>
      <c r="E2054" s="115">
        <v>35.721800000000002</v>
      </c>
      <c r="F2054" s="674">
        <v>293.83600000000001</v>
      </c>
      <c r="G2054" s="674">
        <v>295.84500000000003</v>
      </c>
      <c r="H2054" s="115">
        <f t="shared" si="64"/>
        <v>1.0068371472522089</v>
      </c>
      <c r="I2054" s="115">
        <f t="shared" si="65"/>
        <v>35.966000000000001</v>
      </c>
    </row>
    <row r="2055" spans="1:9" hidden="1">
      <c r="A2055" s="115" t="s">
        <v>6270</v>
      </c>
      <c r="B2055" s="115" t="s">
        <v>6271</v>
      </c>
      <c r="C2055" s="115" t="s">
        <v>6138</v>
      </c>
      <c r="D2055" s="115" t="s">
        <v>2038</v>
      </c>
      <c r="E2055" s="115">
        <v>47.037999999999997</v>
      </c>
      <c r="F2055" s="674">
        <v>293.83600000000001</v>
      </c>
      <c r="G2055" s="674">
        <v>295.84500000000003</v>
      </c>
      <c r="H2055" s="115">
        <f t="shared" si="64"/>
        <v>1.0068371472522089</v>
      </c>
      <c r="I2055" s="115">
        <f t="shared" si="65"/>
        <v>47.3596</v>
      </c>
    </row>
    <row r="2056" spans="1:9" hidden="1">
      <c r="A2056" s="115" t="s">
        <v>6272</v>
      </c>
      <c r="B2056" s="115" t="s">
        <v>6273</v>
      </c>
      <c r="C2056" s="115" t="s">
        <v>6141</v>
      </c>
      <c r="D2056" s="115" t="s">
        <v>2038</v>
      </c>
      <c r="E2056" s="115">
        <v>24.4056</v>
      </c>
      <c r="F2056" s="674">
        <v>293.83600000000001</v>
      </c>
      <c r="G2056" s="674">
        <v>295.84500000000003</v>
      </c>
      <c r="H2056" s="115">
        <f t="shared" si="64"/>
        <v>1.0068371472522089</v>
      </c>
      <c r="I2056" s="115">
        <f t="shared" si="65"/>
        <v>24.572500000000002</v>
      </c>
    </row>
    <row r="2057" spans="1:9" hidden="1">
      <c r="A2057" s="115" t="s">
        <v>6274</v>
      </c>
      <c r="B2057" s="115" t="s">
        <v>6275</v>
      </c>
      <c r="C2057" s="115" t="s">
        <v>6144</v>
      </c>
      <c r="D2057" s="115" t="s">
        <v>2038</v>
      </c>
      <c r="E2057" s="115">
        <v>44.536499999999997</v>
      </c>
      <c r="F2057" s="674">
        <v>293.83600000000001</v>
      </c>
      <c r="G2057" s="674">
        <v>295.84500000000003</v>
      </c>
      <c r="H2057" s="115">
        <f t="shared" si="64"/>
        <v>1.0068371472522089</v>
      </c>
      <c r="I2057" s="115">
        <f t="shared" si="65"/>
        <v>44.841000000000001</v>
      </c>
    </row>
    <row r="2058" spans="1:9" hidden="1">
      <c r="A2058" s="115" t="s">
        <v>6276</v>
      </c>
      <c r="B2058" s="115" t="s">
        <v>6277</v>
      </c>
      <c r="C2058" s="115" t="s">
        <v>6147</v>
      </c>
      <c r="D2058" s="115" t="s">
        <v>2038</v>
      </c>
      <c r="E2058" s="115">
        <v>55.852699999999999</v>
      </c>
      <c r="F2058" s="674">
        <v>293.83600000000001</v>
      </c>
      <c r="G2058" s="674">
        <v>295.84500000000003</v>
      </c>
      <c r="H2058" s="115">
        <f t="shared" si="64"/>
        <v>1.0068371472522089</v>
      </c>
      <c r="I2058" s="115">
        <f t="shared" si="65"/>
        <v>56.2346</v>
      </c>
    </row>
    <row r="2059" spans="1:9" hidden="1">
      <c r="A2059" s="115" t="s">
        <v>6278</v>
      </c>
      <c r="B2059" s="115" t="s">
        <v>6279</v>
      </c>
      <c r="C2059" s="115" t="s">
        <v>6150</v>
      </c>
      <c r="D2059" s="115" t="s">
        <v>2038</v>
      </c>
      <c r="E2059" s="115">
        <v>33.220300000000002</v>
      </c>
      <c r="F2059" s="674">
        <v>293.83600000000001</v>
      </c>
      <c r="G2059" s="674">
        <v>295.84500000000003</v>
      </c>
      <c r="H2059" s="115">
        <f t="shared" si="64"/>
        <v>1.0068371472522089</v>
      </c>
      <c r="I2059" s="115">
        <f t="shared" si="65"/>
        <v>33.447400000000002</v>
      </c>
    </row>
    <row r="2060" spans="1:9" hidden="1">
      <c r="A2060" s="115" t="s">
        <v>6280</v>
      </c>
      <c r="B2060" s="115" t="s">
        <v>6281</v>
      </c>
      <c r="C2060" s="115" t="s">
        <v>6153</v>
      </c>
      <c r="D2060" s="115" t="s">
        <v>2038</v>
      </c>
      <c r="E2060" s="115">
        <v>501.33319999999998</v>
      </c>
      <c r="F2060" s="674">
        <v>293.83600000000001</v>
      </c>
      <c r="G2060" s="674">
        <v>295.84500000000003</v>
      </c>
      <c r="H2060" s="115">
        <f t="shared" si="64"/>
        <v>1.0068371472522089</v>
      </c>
      <c r="I2060" s="115">
        <f t="shared" si="65"/>
        <v>504.76089999999999</v>
      </c>
    </row>
    <row r="2061" spans="1:9" hidden="1">
      <c r="A2061" s="115" t="s">
        <v>6282</v>
      </c>
      <c r="B2061" s="115" t="s">
        <v>6283</v>
      </c>
      <c r="C2061" s="115" t="s">
        <v>6156</v>
      </c>
      <c r="D2061" s="115" t="s">
        <v>6054</v>
      </c>
      <c r="E2061" s="115">
        <v>1300</v>
      </c>
      <c r="F2061" s="674">
        <v>293.83600000000001</v>
      </c>
      <c r="G2061" s="674">
        <v>295.84500000000003</v>
      </c>
      <c r="H2061" s="115">
        <f t="shared" si="64"/>
        <v>1.0068371472522089</v>
      </c>
      <c r="I2061" s="115">
        <f t="shared" si="65"/>
        <v>1308.8883000000001</v>
      </c>
    </row>
    <row r="2062" spans="1:9" hidden="1">
      <c r="A2062" s="115" t="s">
        <v>6284</v>
      </c>
      <c r="B2062" s="115" t="s">
        <v>6285</v>
      </c>
      <c r="C2062" s="115" t="s">
        <v>6159</v>
      </c>
      <c r="D2062" s="115" t="s">
        <v>2038</v>
      </c>
      <c r="E2062" s="115">
        <v>1.7539</v>
      </c>
      <c r="F2062" s="674">
        <v>293.83600000000001</v>
      </c>
      <c r="G2062" s="674">
        <v>295.84500000000003</v>
      </c>
      <c r="H2062" s="115">
        <f t="shared" si="64"/>
        <v>1.0068371472522089</v>
      </c>
      <c r="I2062" s="115">
        <f t="shared" si="65"/>
        <v>1.7659</v>
      </c>
    </row>
    <row r="2063" spans="1:9" hidden="1">
      <c r="A2063" s="115" t="s">
        <v>6286</v>
      </c>
      <c r="B2063" s="115" t="s">
        <v>6287</v>
      </c>
      <c r="C2063" s="115" t="s">
        <v>6162</v>
      </c>
      <c r="D2063" s="115" t="s">
        <v>2038</v>
      </c>
      <c r="E2063" s="115">
        <v>240.27</v>
      </c>
      <c r="F2063" s="674">
        <v>293.83600000000001</v>
      </c>
      <c r="G2063" s="674">
        <v>295.84500000000003</v>
      </c>
      <c r="H2063" s="115">
        <f t="shared" si="64"/>
        <v>1.0068371472522089</v>
      </c>
      <c r="I2063" s="115">
        <f t="shared" si="65"/>
        <v>241.9128</v>
      </c>
    </row>
    <row r="2064" spans="1:9" hidden="1">
      <c r="A2064" s="115" t="s">
        <v>6288</v>
      </c>
      <c r="B2064" s="115" t="s">
        <v>6289</v>
      </c>
      <c r="C2064" s="115" t="s">
        <v>6165</v>
      </c>
      <c r="D2064" s="115" t="s">
        <v>2038</v>
      </c>
      <c r="E2064" s="115">
        <v>114.55</v>
      </c>
      <c r="F2064" s="674">
        <v>293.83600000000001</v>
      </c>
      <c r="G2064" s="674">
        <v>295.84500000000003</v>
      </c>
      <c r="H2064" s="115">
        <f t="shared" si="64"/>
        <v>1.0068371472522089</v>
      </c>
      <c r="I2064" s="115">
        <f t="shared" si="65"/>
        <v>115.33320000000001</v>
      </c>
    </row>
    <row r="2065" spans="1:9" hidden="1">
      <c r="A2065" s="115" t="s">
        <v>6290</v>
      </c>
      <c r="B2065" s="115" t="s">
        <v>6291</v>
      </c>
      <c r="C2065" s="115" t="s">
        <v>6168</v>
      </c>
      <c r="D2065" s="115" t="s">
        <v>6054</v>
      </c>
      <c r="E2065" s="115">
        <v>57.854199999999999</v>
      </c>
      <c r="F2065" s="674">
        <v>293.83600000000001</v>
      </c>
      <c r="G2065" s="674">
        <v>295.84500000000003</v>
      </c>
      <c r="H2065" s="115">
        <f t="shared" si="64"/>
        <v>1.0068371472522089</v>
      </c>
      <c r="I2065" s="115">
        <f t="shared" si="65"/>
        <v>58.2498</v>
      </c>
    </row>
    <row r="2066" spans="1:9" hidden="1">
      <c r="A2066" s="115" t="s">
        <v>6292</v>
      </c>
      <c r="B2066" s="115" t="s">
        <v>6293</v>
      </c>
      <c r="C2066" s="115" t="s">
        <v>6171</v>
      </c>
      <c r="D2066" s="115" t="s">
        <v>6054</v>
      </c>
      <c r="E2066" s="115">
        <v>26.324000000000002</v>
      </c>
      <c r="F2066" s="674">
        <v>293.83600000000001</v>
      </c>
      <c r="G2066" s="674">
        <v>295.84500000000003</v>
      </c>
      <c r="H2066" s="115">
        <f t="shared" si="64"/>
        <v>1.0068371472522089</v>
      </c>
      <c r="I2066" s="115">
        <f t="shared" si="65"/>
        <v>26.504000000000001</v>
      </c>
    </row>
    <row r="2067" spans="1:9" hidden="1">
      <c r="A2067" s="115" t="s">
        <v>6294</v>
      </c>
      <c r="B2067" s="115" t="s">
        <v>6295</v>
      </c>
      <c r="C2067" s="115" t="s">
        <v>6174</v>
      </c>
      <c r="D2067" s="115" t="s">
        <v>6054</v>
      </c>
      <c r="E2067" s="115">
        <v>124.7942</v>
      </c>
      <c r="F2067" s="674">
        <v>293.83600000000001</v>
      </c>
      <c r="G2067" s="674">
        <v>295.84500000000003</v>
      </c>
      <c r="H2067" s="115">
        <f t="shared" si="64"/>
        <v>1.0068371472522089</v>
      </c>
      <c r="I2067" s="115">
        <f t="shared" si="65"/>
        <v>125.6474</v>
      </c>
    </row>
    <row r="2068" spans="1:9" hidden="1">
      <c r="A2068" s="115" t="s">
        <v>6296</v>
      </c>
      <c r="B2068" s="115" t="s">
        <v>6297</v>
      </c>
      <c r="C2068" s="115" t="s">
        <v>6177</v>
      </c>
      <c r="D2068" s="115" t="s">
        <v>6054</v>
      </c>
      <c r="E2068" s="115">
        <v>36.006399999999999</v>
      </c>
      <c r="F2068" s="674">
        <v>293.83600000000001</v>
      </c>
      <c r="G2068" s="674">
        <v>295.84500000000003</v>
      </c>
      <c r="H2068" s="115">
        <f t="shared" si="64"/>
        <v>1.0068371472522089</v>
      </c>
      <c r="I2068" s="115">
        <f t="shared" si="65"/>
        <v>36.252600000000001</v>
      </c>
    </row>
    <row r="2069" spans="1:9" hidden="1">
      <c r="A2069" s="115" t="s">
        <v>6298</v>
      </c>
      <c r="B2069" s="115" t="s">
        <v>6299</v>
      </c>
      <c r="C2069" s="115" t="s">
        <v>6180</v>
      </c>
      <c r="D2069" s="115" t="s">
        <v>6181</v>
      </c>
      <c r="E2069" s="115">
        <v>14.202</v>
      </c>
      <c r="F2069" s="674">
        <v>293.83600000000001</v>
      </c>
      <c r="G2069" s="674">
        <v>295.84500000000003</v>
      </c>
      <c r="H2069" s="115">
        <f t="shared" si="64"/>
        <v>1.0068371472522089</v>
      </c>
      <c r="I2069" s="115">
        <f t="shared" si="65"/>
        <v>14.299099999999999</v>
      </c>
    </row>
    <row r="2070" spans="1:9" hidden="1">
      <c r="A2070" s="115" t="s">
        <v>6300</v>
      </c>
      <c r="B2070" s="115" t="s">
        <v>6301</v>
      </c>
      <c r="C2070" s="115" t="s">
        <v>6184</v>
      </c>
      <c r="D2070" s="115" t="s">
        <v>2038</v>
      </c>
      <c r="E2070" s="115">
        <v>97.611599999999996</v>
      </c>
      <c r="F2070" s="674">
        <v>293.83600000000001</v>
      </c>
      <c r="G2070" s="674">
        <v>295.84500000000003</v>
      </c>
      <c r="H2070" s="115">
        <f t="shared" si="64"/>
        <v>1.0068371472522089</v>
      </c>
      <c r="I2070" s="115">
        <f t="shared" si="65"/>
        <v>98.278999999999996</v>
      </c>
    </row>
    <row r="2071" spans="1:9" hidden="1">
      <c r="A2071" s="115" t="s">
        <v>6302</v>
      </c>
      <c r="B2071" s="115" t="s">
        <v>6303</v>
      </c>
      <c r="C2071" s="115" t="s">
        <v>6187</v>
      </c>
      <c r="D2071" s="115" t="s">
        <v>6054</v>
      </c>
      <c r="E2071" s="115">
        <v>1837</v>
      </c>
      <c r="F2071" s="674">
        <v>293.83600000000001</v>
      </c>
      <c r="G2071" s="674">
        <v>295.84500000000003</v>
      </c>
      <c r="H2071" s="115">
        <f t="shared" si="64"/>
        <v>1.0068371472522089</v>
      </c>
      <c r="I2071" s="115">
        <f t="shared" si="65"/>
        <v>1849.5598</v>
      </c>
    </row>
    <row r="2072" spans="1:9" hidden="1">
      <c r="A2072" s="115" t="s">
        <v>6304</v>
      </c>
      <c r="B2072" s="115" t="s">
        <v>6305</v>
      </c>
      <c r="C2072" s="115" t="s">
        <v>6306</v>
      </c>
      <c r="D2072" s="115" t="s">
        <v>1453</v>
      </c>
      <c r="E2072" s="115">
        <v>70.705399999999997</v>
      </c>
      <c r="F2072" s="674">
        <v>293.83600000000001</v>
      </c>
      <c r="G2072" s="674">
        <v>295.84500000000003</v>
      </c>
      <c r="H2072" s="115">
        <f t="shared" si="64"/>
        <v>1.0068371472522089</v>
      </c>
      <c r="I2072" s="115">
        <f t="shared" si="65"/>
        <v>71.188800000000001</v>
      </c>
    </row>
    <row r="2073" spans="1:9" hidden="1">
      <c r="A2073" s="115" t="s">
        <v>6307</v>
      </c>
      <c r="B2073" s="115" t="s">
        <v>6308</v>
      </c>
      <c r="C2073" s="115" t="s">
        <v>6309</v>
      </c>
      <c r="D2073" s="115" t="s">
        <v>1453</v>
      </c>
      <c r="E2073" s="115">
        <v>89.421499999999995</v>
      </c>
      <c r="F2073" s="674">
        <v>293.83600000000001</v>
      </c>
      <c r="G2073" s="674">
        <v>295.84500000000003</v>
      </c>
      <c r="H2073" s="115">
        <f t="shared" si="64"/>
        <v>1.0068371472522089</v>
      </c>
      <c r="I2073" s="115">
        <f t="shared" si="65"/>
        <v>90.032899999999998</v>
      </c>
    </row>
    <row r="2074" spans="1:9" hidden="1">
      <c r="A2074" s="115" t="s">
        <v>6310</v>
      </c>
      <c r="B2074" s="115" t="s">
        <v>6311</v>
      </c>
      <c r="C2074" s="115" t="s">
        <v>6312</v>
      </c>
      <c r="D2074" s="115" t="s">
        <v>1453</v>
      </c>
      <c r="E2074" s="115">
        <v>120.6151</v>
      </c>
      <c r="F2074" s="674">
        <v>293.83600000000001</v>
      </c>
      <c r="G2074" s="674">
        <v>295.84500000000003</v>
      </c>
      <c r="H2074" s="115">
        <f t="shared" si="64"/>
        <v>1.0068371472522089</v>
      </c>
      <c r="I2074" s="115">
        <f t="shared" si="65"/>
        <v>121.43980000000001</v>
      </c>
    </row>
    <row r="2075" spans="1:9" hidden="1">
      <c r="A2075" s="115" t="s">
        <v>6313</v>
      </c>
      <c r="B2075" s="115" t="s">
        <v>6314</v>
      </c>
      <c r="C2075" s="115" t="s">
        <v>6315</v>
      </c>
      <c r="D2075" s="115" t="s">
        <v>1453</v>
      </c>
      <c r="E2075" s="115">
        <v>162.20650000000001</v>
      </c>
      <c r="F2075" s="674">
        <v>293.83600000000001</v>
      </c>
      <c r="G2075" s="674">
        <v>295.84500000000003</v>
      </c>
      <c r="H2075" s="115">
        <f t="shared" si="64"/>
        <v>1.0068371472522089</v>
      </c>
      <c r="I2075" s="115">
        <f t="shared" si="65"/>
        <v>163.31549999999999</v>
      </c>
    </row>
    <row r="2076" spans="1:9" hidden="1">
      <c r="A2076" s="115" t="s">
        <v>6316</v>
      </c>
      <c r="B2076" s="115" t="s">
        <v>6317</v>
      </c>
      <c r="C2076" s="115" t="s">
        <v>6318</v>
      </c>
      <c r="D2076" s="115" t="s">
        <v>1453</v>
      </c>
      <c r="E2076" s="115">
        <v>201.7183</v>
      </c>
      <c r="F2076" s="674">
        <v>293.83600000000001</v>
      </c>
      <c r="G2076" s="674">
        <v>295.84500000000003</v>
      </c>
      <c r="H2076" s="115">
        <f t="shared" si="64"/>
        <v>1.0068371472522089</v>
      </c>
      <c r="I2076" s="115">
        <f t="shared" si="65"/>
        <v>203.0975</v>
      </c>
    </row>
    <row r="2077" spans="1:9" hidden="1">
      <c r="A2077" s="115" t="s">
        <v>6319</v>
      </c>
      <c r="B2077" s="115" t="s">
        <v>6320</v>
      </c>
      <c r="C2077" s="115" t="s">
        <v>6321</v>
      </c>
      <c r="D2077" s="115" t="s">
        <v>1453</v>
      </c>
      <c r="E2077" s="115">
        <v>155.96780000000001</v>
      </c>
      <c r="F2077" s="674">
        <v>293.83600000000001</v>
      </c>
      <c r="G2077" s="674">
        <v>295.84500000000003</v>
      </c>
      <c r="H2077" s="115">
        <f t="shared" si="64"/>
        <v>1.0068371472522089</v>
      </c>
      <c r="I2077" s="115">
        <f t="shared" si="65"/>
        <v>157.0342</v>
      </c>
    </row>
    <row r="2078" spans="1:9" hidden="1">
      <c r="A2078" s="115" t="s">
        <v>6322</v>
      </c>
      <c r="B2078" s="115" t="s">
        <v>6323</v>
      </c>
      <c r="C2078" s="115" t="s">
        <v>6324</v>
      </c>
      <c r="D2078" s="115" t="s">
        <v>1453</v>
      </c>
      <c r="E2078" s="115">
        <v>197.5592</v>
      </c>
      <c r="F2078" s="674">
        <v>293.83600000000001</v>
      </c>
      <c r="G2078" s="674">
        <v>295.84500000000003</v>
      </c>
      <c r="H2078" s="115">
        <f t="shared" si="64"/>
        <v>1.0068371472522089</v>
      </c>
      <c r="I2078" s="115">
        <f t="shared" si="65"/>
        <v>198.90989999999999</v>
      </c>
    </row>
    <row r="2079" spans="1:9" hidden="1">
      <c r="A2079" s="115" t="s">
        <v>6325</v>
      </c>
      <c r="B2079" s="115" t="s">
        <v>6326</v>
      </c>
      <c r="C2079" s="115" t="s">
        <v>6327</v>
      </c>
      <c r="D2079" s="115" t="s">
        <v>1453</v>
      </c>
      <c r="E2079" s="115">
        <v>228.7527</v>
      </c>
      <c r="F2079" s="674">
        <v>293.83600000000001</v>
      </c>
      <c r="G2079" s="674">
        <v>295.84500000000003</v>
      </c>
      <c r="H2079" s="115">
        <f t="shared" si="64"/>
        <v>1.0068371472522089</v>
      </c>
      <c r="I2079" s="115">
        <f t="shared" si="65"/>
        <v>230.3167</v>
      </c>
    </row>
    <row r="2080" spans="1:9" hidden="1">
      <c r="A2080" s="115" t="s">
        <v>6328</v>
      </c>
      <c r="B2080" s="115" t="s">
        <v>6329</v>
      </c>
      <c r="C2080" s="115" t="s">
        <v>6330</v>
      </c>
      <c r="D2080" s="115" t="s">
        <v>1453</v>
      </c>
      <c r="E2080" s="115">
        <v>270.34410000000003</v>
      </c>
      <c r="F2080" s="674">
        <v>293.83600000000001</v>
      </c>
      <c r="G2080" s="674">
        <v>295.84500000000003</v>
      </c>
      <c r="H2080" s="115">
        <f t="shared" si="64"/>
        <v>1.0068371472522089</v>
      </c>
      <c r="I2080" s="115">
        <f t="shared" si="65"/>
        <v>272.1925</v>
      </c>
    </row>
    <row r="2081" spans="1:9" hidden="1">
      <c r="A2081" s="115" t="s">
        <v>6331</v>
      </c>
      <c r="B2081" s="115" t="s">
        <v>6332</v>
      </c>
      <c r="C2081" s="115" t="s">
        <v>6333</v>
      </c>
      <c r="D2081" s="115" t="s">
        <v>1453</v>
      </c>
      <c r="E2081" s="115">
        <v>311.93549999999999</v>
      </c>
      <c r="F2081" s="674">
        <v>293.83600000000001</v>
      </c>
      <c r="G2081" s="674">
        <v>295.84500000000003</v>
      </c>
      <c r="H2081" s="115">
        <f t="shared" si="64"/>
        <v>1.0068371472522089</v>
      </c>
      <c r="I2081" s="115">
        <f t="shared" si="65"/>
        <v>314.06819999999999</v>
      </c>
    </row>
    <row r="2082" spans="1:9" hidden="1">
      <c r="A2082" s="115" t="s">
        <v>6334</v>
      </c>
      <c r="B2082" s="115" t="s">
        <v>6335</v>
      </c>
      <c r="C2082" s="115" t="s">
        <v>6336</v>
      </c>
      <c r="D2082" s="115" t="s">
        <v>1453</v>
      </c>
      <c r="E2082" s="115">
        <v>99.819400000000002</v>
      </c>
      <c r="F2082" s="674">
        <v>293.83600000000001</v>
      </c>
      <c r="G2082" s="674">
        <v>295.84500000000003</v>
      </c>
      <c r="H2082" s="115">
        <f t="shared" si="64"/>
        <v>1.0068371472522089</v>
      </c>
      <c r="I2082" s="115">
        <f t="shared" si="65"/>
        <v>100.50190000000001</v>
      </c>
    </row>
    <row r="2083" spans="1:9" hidden="1">
      <c r="A2083" s="115" t="s">
        <v>6337</v>
      </c>
      <c r="B2083" s="115" t="s">
        <v>6338</v>
      </c>
      <c r="C2083" s="115" t="s">
        <v>6339</v>
      </c>
      <c r="D2083" s="115" t="s">
        <v>1453</v>
      </c>
      <c r="E2083" s="115">
        <v>116.4559</v>
      </c>
      <c r="F2083" s="674">
        <v>293.83600000000001</v>
      </c>
      <c r="G2083" s="674">
        <v>295.84500000000003</v>
      </c>
      <c r="H2083" s="115">
        <f t="shared" si="64"/>
        <v>1.0068371472522089</v>
      </c>
      <c r="I2083" s="115">
        <f t="shared" si="65"/>
        <v>117.2521</v>
      </c>
    </row>
    <row r="2084" spans="1:9" hidden="1">
      <c r="A2084" s="115" t="s">
        <v>6340</v>
      </c>
      <c r="B2084" s="115" t="s">
        <v>6341</v>
      </c>
      <c r="C2084" s="115" t="s">
        <v>6342</v>
      </c>
      <c r="D2084" s="115" t="s">
        <v>1453</v>
      </c>
      <c r="E2084" s="115">
        <v>187.16130000000001</v>
      </c>
      <c r="F2084" s="674">
        <v>293.83600000000001</v>
      </c>
      <c r="G2084" s="674">
        <v>295.84500000000003</v>
      </c>
      <c r="H2084" s="115">
        <f t="shared" si="64"/>
        <v>1.0068371472522089</v>
      </c>
      <c r="I2084" s="115">
        <f t="shared" si="65"/>
        <v>188.4409</v>
      </c>
    </row>
    <row r="2085" spans="1:9" hidden="1">
      <c r="A2085" s="115" t="s">
        <v>6343</v>
      </c>
      <c r="B2085" s="115" t="s">
        <v>6344</v>
      </c>
      <c r="C2085" s="115" t="s">
        <v>6345</v>
      </c>
      <c r="D2085" s="115" t="s">
        <v>1453</v>
      </c>
      <c r="E2085" s="115">
        <v>228.7527</v>
      </c>
      <c r="F2085" s="674">
        <v>293.83600000000001</v>
      </c>
      <c r="G2085" s="674">
        <v>295.84500000000003</v>
      </c>
      <c r="H2085" s="115">
        <f t="shared" si="64"/>
        <v>1.0068371472522089</v>
      </c>
      <c r="I2085" s="115">
        <f t="shared" si="65"/>
        <v>230.3167</v>
      </c>
    </row>
    <row r="2086" spans="1:9" hidden="1">
      <c r="A2086" s="115" t="s">
        <v>6346</v>
      </c>
      <c r="B2086" s="115" t="s">
        <v>6347</v>
      </c>
      <c r="C2086" s="115" t="s">
        <v>6348</v>
      </c>
      <c r="D2086" s="115" t="s">
        <v>1453</v>
      </c>
      <c r="E2086" s="115">
        <v>270.34410000000003</v>
      </c>
      <c r="F2086" s="674">
        <v>293.83600000000001</v>
      </c>
      <c r="G2086" s="674">
        <v>295.84500000000003</v>
      </c>
      <c r="H2086" s="115">
        <f t="shared" si="64"/>
        <v>1.0068371472522089</v>
      </c>
      <c r="I2086" s="115">
        <f t="shared" si="65"/>
        <v>272.1925</v>
      </c>
    </row>
    <row r="2087" spans="1:9" hidden="1">
      <c r="A2087" s="115" t="s">
        <v>6349</v>
      </c>
      <c r="B2087" s="115" t="s">
        <v>6350</v>
      </c>
      <c r="C2087" s="115" t="s">
        <v>6351</v>
      </c>
      <c r="D2087" s="115" t="s">
        <v>1453</v>
      </c>
      <c r="E2087" s="115">
        <v>114.3764</v>
      </c>
      <c r="F2087" s="674">
        <v>293.83600000000001</v>
      </c>
      <c r="G2087" s="674">
        <v>295.84500000000003</v>
      </c>
      <c r="H2087" s="115">
        <f t="shared" si="64"/>
        <v>1.0068371472522089</v>
      </c>
      <c r="I2087" s="115">
        <f t="shared" si="65"/>
        <v>115.1584</v>
      </c>
    </row>
    <row r="2088" spans="1:9" hidden="1">
      <c r="A2088" s="115" t="s">
        <v>6352</v>
      </c>
      <c r="B2088" s="115" t="s">
        <v>6353</v>
      </c>
      <c r="C2088" s="115" t="s">
        <v>6354</v>
      </c>
      <c r="D2088" s="115" t="s">
        <v>1453</v>
      </c>
      <c r="E2088" s="115">
        <v>207.95699999999999</v>
      </c>
      <c r="F2088" s="674">
        <v>293.83600000000001</v>
      </c>
      <c r="G2088" s="674">
        <v>295.84500000000003</v>
      </c>
      <c r="H2088" s="115">
        <f t="shared" si="64"/>
        <v>1.0068371472522089</v>
      </c>
      <c r="I2088" s="115">
        <f t="shared" si="65"/>
        <v>209.37880000000001</v>
      </c>
    </row>
    <row r="2089" spans="1:9" hidden="1">
      <c r="A2089" s="115" t="s">
        <v>6355</v>
      </c>
      <c r="B2089" s="115" t="s">
        <v>6356</v>
      </c>
      <c r="C2089" s="115" t="s">
        <v>6357</v>
      </c>
      <c r="D2089" s="115" t="s">
        <v>1453</v>
      </c>
      <c r="E2089" s="115">
        <v>311.93549999999999</v>
      </c>
      <c r="F2089" s="674">
        <v>293.83600000000001</v>
      </c>
      <c r="G2089" s="674">
        <v>295.84500000000003</v>
      </c>
      <c r="H2089" s="115">
        <f t="shared" si="64"/>
        <v>1.0068371472522089</v>
      </c>
      <c r="I2089" s="115">
        <f t="shared" si="65"/>
        <v>314.06819999999999</v>
      </c>
    </row>
    <row r="2090" spans="1:9" hidden="1">
      <c r="A2090" s="115" t="s">
        <v>6358</v>
      </c>
      <c r="B2090" s="115" t="s">
        <v>6359</v>
      </c>
      <c r="C2090" s="115" t="s">
        <v>6360</v>
      </c>
      <c r="D2090" s="115" t="s">
        <v>1453</v>
      </c>
      <c r="E2090" s="115">
        <v>374.32260000000002</v>
      </c>
      <c r="F2090" s="674">
        <v>293.83600000000001</v>
      </c>
      <c r="G2090" s="674">
        <v>295.84500000000003</v>
      </c>
      <c r="H2090" s="115">
        <f t="shared" si="64"/>
        <v>1.0068371472522089</v>
      </c>
      <c r="I2090" s="115">
        <f t="shared" si="65"/>
        <v>376.88189999999997</v>
      </c>
    </row>
    <row r="2091" spans="1:9" hidden="1">
      <c r="A2091" s="115" t="s">
        <v>6361</v>
      </c>
      <c r="B2091" s="115" t="s">
        <v>6362</v>
      </c>
      <c r="C2091" s="115" t="s">
        <v>6363</v>
      </c>
      <c r="D2091" s="115" t="s">
        <v>1453</v>
      </c>
      <c r="E2091" s="115">
        <v>436.7097</v>
      </c>
      <c r="F2091" s="674">
        <v>293.83600000000001</v>
      </c>
      <c r="G2091" s="674">
        <v>295.84500000000003</v>
      </c>
      <c r="H2091" s="115">
        <f t="shared" si="64"/>
        <v>1.0068371472522089</v>
      </c>
      <c r="I2091" s="115">
        <f t="shared" si="65"/>
        <v>439.69549999999998</v>
      </c>
    </row>
    <row r="2092" spans="1:9" hidden="1">
      <c r="A2092" s="115" t="s">
        <v>6364</v>
      </c>
      <c r="B2092" s="115" t="s">
        <v>6365</v>
      </c>
      <c r="C2092" s="115" t="s">
        <v>6366</v>
      </c>
      <c r="D2092" s="115" t="s">
        <v>1453</v>
      </c>
      <c r="E2092" s="115">
        <v>56.279200000000003</v>
      </c>
      <c r="F2092" s="674">
        <v>293.83600000000001</v>
      </c>
      <c r="G2092" s="674">
        <v>295.84500000000003</v>
      </c>
      <c r="H2092" s="115">
        <f t="shared" si="64"/>
        <v>1.0068371472522089</v>
      </c>
      <c r="I2092" s="115">
        <f t="shared" si="65"/>
        <v>56.664000000000001</v>
      </c>
    </row>
    <row r="2093" spans="1:9" hidden="1">
      <c r="A2093" s="115" t="s">
        <v>6367</v>
      </c>
      <c r="B2093" s="115" t="s">
        <v>6368</v>
      </c>
      <c r="C2093" s="115" t="s">
        <v>6369</v>
      </c>
      <c r="D2093" s="115" t="s">
        <v>1453</v>
      </c>
      <c r="E2093" s="115">
        <v>149.98500000000001</v>
      </c>
      <c r="F2093" s="674">
        <v>293.83600000000001</v>
      </c>
      <c r="G2093" s="674">
        <v>295.84500000000003</v>
      </c>
      <c r="H2093" s="115">
        <f t="shared" si="64"/>
        <v>1.0068371472522089</v>
      </c>
      <c r="I2093" s="115">
        <f t="shared" si="65"/>
        <v>151.01050000000001</v>
      </c>
    </row>
    <row r="2094" spans="1:9" hidden="1">
      <c r="A2094" s="115" t="s">
        <v>6370</v>
      </c>
      <c r="B2094" s="115" t="s">
        <v>6371</v>
      </c>
      <c r="C2094" s="115" t="s">
        <v>6372</v>
      </c>
      <c r="D2094" s="115" t="s">
        <v>1453</v>
      </c>
      <c r="E2094" s="115">
        <v>134.9864</v>
      </c>
      <c r="F2094" s="674">
        <v>293.83600000000001</v>
      </c>
      <c r="G2094" s="674">
        <v>295.84500000000003</v>
      </c>
      <c r="H2094" s="115">
        <f t="shared" si="64"/>
        <v>1.0068371472522089</v>
      </c>
      <c r="I2094" s="115">
        <f t="shared" si="65"/>
        <v>135.9093</v>
      </c>
    </row>
    <row r="2095" spans="1:9" hidden="1">
      <c r="A2095" s="115" t="s">
        <v>6373</v>
      </c>
      <c r="B2095" s="115" t="s">
        <v>6374</v>
      </c>
      <c r="C2095" s="115" t="s">
        <v>6375</v>
      </c>
      <c r="D2095" s="115" t="s">
        <v>1453</v>
      </c>
      <c r="E2095" s="115">
        <v>50.651299999999999</v>
      </c>
      <c r="F2095" s="674">
        <v>293.83600000000001</v>
      </c>
      <c r="G2095" s="674">
        <v>295.84500000000003</v>
      </c>
      <c r="H2095" s="115">
        <f t="shared" si="64"/>
        <v>1.0068371472522089</v>
      </c>
      <c r="I2095" s="115">
        <f t="shared" si="65"/>
        <v>50.997599999999998</v>
      </c>
    </row>
    <row r="2096" spans="1:9" hidden="1">
      <c r="A2096" s="115" t="s">
        <v>6376</v>
      </c>
      <c r="B2096" s="115" t="s">
        <v>6377</v>
      </c>
      <c r="C2096" s="115" t="s">
        <v>6378</v>
      </c>
      <c r="D2096" s="115" t="s">
        <v>1453</v>
      </c>
      <c r="E2096" s="115">
        <v>49.909700000000001</v>
      </c>
      <c r="F2096" s="674">
        <v>293.83600000000001</v>
      </c>
      <c r="G2096" s="674">
        <v>295.84500000000003</v>
      </c>
      <c r="H2096" s="115">
        <f t="shared" si="64"/>
        <v>1.0068371472522089</v>
      </c>
      <c r="I2096" s="115">
        <f t="shared" si="65"/>
        <v>50.250900000000001</v>
      </c>
    </row>
    <row r="2097" spans="1:9" hidden="1">
      <c r="A2097" s="115" t="s">
        <v>6379</v>
      </c>
      <c r="B2097" s="115" t="s">
        <v>6380</v>
      </c>
      <c r="C2097" s="115" t="s">
        <v>6381</v>
      </c>
      <c r="D2097" s="115" t="s">
        <v>1453</v>
      </c>
      <c r="E2097" s="115">
        <v>67.585999999999999</v>
      </c>
      <c r="F2097" s="674">
        <v>293.83600000000001</v>
      </c>
      <c r="G2097" s="674">
        <v>295.84500000000003</v>
      </c>
      <c r="H2097" s="115">
        <f t="shared" si="64"/>
        <v>1.0068371472522089</v>
      </c>
      <c r="I2097" s="115">
        <f t="shared" si="65"/>
        <v>68.048100000000005</v>
      </c>
    </row>
    <row r="2098" spans="1:9" hidden="1">
      <c r="A2098" s="115" t="s">
        <v>6382</v>
      </c>
      <c r="B2098" s="115" t="s">
        <v>6383</v>
      </c>
      <c r="C2098" s="115" t="s">
        <v>6384</v>
      </c>
      <c r="D2098" s="115" t="s">
        <v>1453</v>
      </c>
      <c r="E2098" s="115">
        <v>217.26779999999999</v>
      </c>
      <c r="F2098" s="674">
        <v>293.83600000000001</v>
      </c>
      <c r="G2098" s="674">
        <v>295.84500000000003</v>
      </c>
      <c r="H2098" s="115">
        <f t="shared" si="64"/>
        <v>1.0068371472522089</v>
      </c>
      <c r="I2098" s="115">
        <f t="shared" si="65"/>
        <v>218.7533</v>
      </c>
    </row>
    <row r="2099" spans="1:9" hidden="1">
      <c r="A2099" s="115" t="s">
        <v>6385</v>
      </c>
      <c r="B2099" s="115" t="s">
        <v>6386</v>
      </c>
      <c r="C2099" s="115" t="s">
        <v>6387</v>
      </c>
      <c r="D2099" s="115" t="s">
        <v>1242</v>
      </c>
      <c r="E2099" s="115">
        <v>51.157400000000003</v>
      </c>
      <c r="F2099" s="674">
        <v>293.83600000000001</v>
      </c>
      <c r="G2099" s="674">
        <v>295.84500000000003</v>
      </c>
      <c r="H2099" s="115">
        <f t="shared" si="64"/>
        <v>1.0068371472522089</v>
      </c>
      <c r="I2099" s="115">
        <f t="shared" si="65"/>
        <v>51.507199999999997</v>
      </c>
    </row>
    <row r="2100" spans="1:9" hidden="1">
      <c r="A2100" s="115" t="s">
        <v>6388</v>
      </c>
      <c r="B2100" s="115" t="s">
        <v>6389</v>
      </c>
      <c r="C2100" s="115" t="s">
        <v>6390</v>
      </c>
      <c r="D2100" s="115" t="s">
        <v>1242</v>
      </c>
      <c r="E2100" s="115">
        <v>10.3979</v>
      </c>
      <c r="F2100" s="674">
        <v>293.83600000000001</v>
      </c>
      <c r="G2100" s="674">
        <v>295.84500000000003</v>
      </c>
      <c r="H2100" s="115">
        <f t="shared" si="64"/>
        <v>1.0068371472522089</v>
      </c>
      <c r="I2100" s="115">
        <f t="shared" si="65"/>
        <v>10.468999999999999</v>
      </c>
    </row>
    <row r="2101" spans="1:9" hidden="1">
      <c r="A2101" s="115" t="s">
        <v>6391</v>
      </c>
      <c r="B2101" s="115" t="s">
        <v>6392</v>
      </c>
      <c r="C2101" s="115" t="s">
        <v>6393</v>
      </c>
      <c r="D2101" s="115" t="s">
        <v>1453</v>
      </c>
      <c r="E2101" s="115">
        <v>87.341899999999995</v>
      </c>
      <c r="F2101" s="674">
        <v>293.83600000000001</v>
      </c>
      <c r="G2101" s="674">
        <v>295.84500000000003</v>
      </c>
      <c r="H2101" s="115">
        <f t="shared" si="64"/>
        <v>1.0068371472522089</v>
      </c>
      <c r="I2101" s="115">
        <f t="shared" si="65"/>
        <v>87.939099999999996</v>
      </c>
    </row>
    <row r="2102" spans="1:9" hidden="1">
      <c r="A2102" s="115" t="s">
        <v>6394</v>
      </c>
      <c r="B2102" s="115" t="s">
        <v>6395</v>
      </c>
      <c r="C2102" s="115" t="s">
        <v>6396</v>
      </c>
      <c r="D2102" s="115" t="s">
        <v>1453</v>
      </c>
      <c r="E2102" s="115">
        <v>112.2968</v>
      </c>
      <c r="F2102" s="674">
        <v>293.83600000000001</v>
      </c>
      <c r="G2102" s="674">
        <v>295.84500000000003</v>
      </c>
      <c r="H2102" s="115">
        <f t="shared" si="64"/>
        <v>1.0068371472522089</v>
      </c>
      <c r="I2102" s="115">
        <f t="shared" si="65"/>
        <v>113.0646</v>
      </c>
    </row>
    <row r="2103" spans="1:9" hidden="1">
      <c r="A2103" s="115" t="s">
        <v>6397</v>
      </c>
      <c r="B2103" s="115" t="s">
        <v>6398</v>
      </c>
      <c r="C2103" s="115" t="s">
        <v>6399</v>
      </c>
      <c r="D2103" s="115" t="s">
        <v>1453</v>
      </c>
      <c r="E2103" s="115">
        <v>149.72900000000001</v>
      </c>
      <c r="F2103" s="674">
        <v>293.83600000000001</v>
      </c>
      <c r="G2103" s="674">
        <v>295.84500000000003</v>
      </c>
      <c r="H2103" s="115">
        <f t="shared" si="64"/>
        <v>1.0068371472522089</v>
      </c>
      <c r="I2103" s="115">
        <f t="shared" si="65"/>
        <v>150.7527</v>
      </c>
    </row>
    <row r="2104" spans="1:9" hidden="1">
      <c r="A2104" s="115" t="s">
        <v>6400</v>
      </c>
      <c r="B2104" s="115" t="s">
        <v>6401</v>
      </c>
      <c r="C2104" s="115" t="s">
        <v>6402</v>
      </c>
      <c r="D2104" s="115" t="s">
        <v>1453</v>
      </c>
      <c r="E2104" s="115">
        <v>131.63679999999999</v>
      </c>
      <c r="F2104" s="674">
        <v>293.83600000000001</v>
      </c>
      <c r="G2104" s="674">
        <v>295.84500000000003</v>
      </c>
      <c r="H2104" s="115">
        <f t="shared" si="64"/>
        <v>1.0068371472522089</v>
      </c>
      <c r="I2104" s="115">
        <f t="shared" si="65"/>
        <v>132.5368</v>
      </c>
    </row>
    <row r="2105" spans="1:9" hidden="1">
      <c r="A2105" s="115" t="s">
        <v>6403</v>
      </c>
      <c r="B2105" s="115" t="s">
        <v>6404</v>
      </c>
      <c r="C2105" s="115" t="s">
        <v>6405</v>
      </c>
      <c r="D2105" s="115" t="s">
        <v>1453</v>
      </c>
      <c r="E2105" s="115">
        <v>239.1506</v>
      </c>
      <c r="F2105" s="674">
        <v>293.83600000000001</v>
      </c>
      <c r="G2105" s="674">
        <v>295.84500000000003</v>
      </c>
      <c r="H2105" s="115">
        <f t="shared" si="64"/>
        <v>1.0068371472522089</v>
      </c>
      <c r="I2105" s="115">
        <f t="shared" si="65"/>
        <v>240.78569999999999</v>
      </c>
    </row>
    <row r="2106" spans="1:9" hidden="1">
      <c r="A2106" s="115" t="s">
        <v>6406</v>
      </c>
      <c r="B2106" s="115" t="s">
        <v>6407</v>
      </c>
      <c r="C2106" s="115" t="s">
        <v>6408</v>
      </c>
      <c r="D2106" s="115" t="s">
        <v>1453</v>
      </c>
      <c r="E2106" s="115">
        <v>265.57010000000002</v>
      </c>
      <c r="F2106" s="674">
        <v>293.83600000000001</v>
      </c>
      <c r="G2106" s="674">
        <v>295.84500000000003</v>
      </c>
      <c r="H2106" s="115">
        <f t="shared" si="64"/>
        <v>1.0068371472522089</v>
      </c>
      <c r="I2106" s="115">
        <f t="shared" si="65"/>
        <v>267.38580000000002</v>
      </c>
    </row>
    <row r="2107" spans="1:9" hidden="1">
      <c r="A2107" s="115" t="s">
        <v>6409</v>
      </c>
      <c r="B2107" s="115" t="s">
        <v>6410</v>
      </c>
      <c r="C2107" s="115" t="s">
        <v>6411</v>
      </c>
      <c r="D2107" s="115" t="s">
        <v>1453</v>
      </c>
      <c r="E2107" s="115">
        <v>254.95179999999999</v>
      </c>
      <c r="F2107" s="674">
        <v>293.83600000000001</v>
      </c>
      <c r="G2107" s="674">
        <v>295.84500000000003</v>
      </c>
      <c r="H2107" s="115">
        <f t="shared" si="64"/>
        <v>1.0068371472522089</v>
      </c>
      <c r="I2107" s="115">
        <f t="shared" si="65"/>
        <v>256.69490000000002</v>
      </c>
    </row>
    <row r="2108" spans="1:9" hidden="1">
      <c r="A2108" s="115" t="s">
        <v>6412</v>
      </c>
      <c r="B2108" s="115" t="s">
        <v>6413</v>
      </c>
      <c r="C2108" s="115" t="s">
        <v>6414</v>
      </c>
      <c r="D2108" s="115" t="s">
        <v>1453</v>
      </c>
      <c r="E2108" s="115">
        <v>262.75639999999999</v>
      </c>
      <c r="F2108" s="674">
        <v>293.83600000000001</v>
      </c>
      <c r="G2108" s="674">
        <v>295.84500000000003</v>
      </c>
      <c r="H2108" s="115">
        <f t="shared" si="64"/>
        <v>1.0068371472522089</v>
      </c>
      <c r="I2108" s="115">
        <f t="shared" si="65"/>
        <v>264.55290000000002</v>
      </c>
    </row>
    <row r="2109" spans="1:9" hidden="1">
      <c r="A2109" s="115" t="s">
        <v>6415</v>
      </c>
      <c r="B2109" s="115" t="s">
        <v>6416</v>
      </c>
      <c r="C2109" s="115" t="s">
        <v>6417</v>
      </c>
      <c r="D2109" s="115" t="s">
        <v>1453</v>
      </c>
      <c r="E2109" s="115">
        <v>272.6422</v>
      </c>
      <c r="F2109" s="674">
        <v>293.83600000000001</v>
      </c>
      <c r="G2109" s="674">
        <v>295.84500000000003</v>
      </c>
      <c r="H2109" s="115">
        <f t="shared" si="64"/>
        <v>1.0068371472522089</v>
      </c>
      <c r="I2109" s="115">
        <f t="shared" si="65"/>
        <v>274.50630000000001</v>
      </c>
    </row>
    <row r="2110" spans="1:9" hidden="1">
      <c r="A2110" s="115" t="s">
        <v>6418</v>
      </c>
      <c r="B2110" s="115" t="s">
        <v>6419</v>
      </c>
      <c r="C2110" s="115" t="s">
        <v>6420</v>
      </c>
      <c r="D2110" s="115" t="s">
        <v>1453</v>
      </c>
      <c r="E2110" s="115">
        <v>280.44690000000003</v>
      </c>
      <c r="F2110" s="674">
        <v>293.83600000000001</v>
      </c>
      <c r="G2110" s="674">
        <v>295.84500000000003</v>
      </c>
      <c r="H2110" s="115">
        <f t="shared" si="64"/>
        <v>1.0068371472522089</v>
      </c>
      <c r="I2110" s="115">
        <f t="shared" si="65"/>
        <v>282.36439999999999</v>
      </c>
    </row>
    <row r="2111" spans="1:9" hidden="1">
      <c r="A2111" s="115" t="s">
        <v>6421</v>
      </c>
      <c r="B2111" s="115" t="s">
        <v>6422</v>
      </c>
      <c r="C2111" s="115" t="s">
        <v>6423</v>
      </c>
      <c r="D2111" s="115" t="s">
        <v>1453</v>
      </c>
      <c r="E2111" s="115">
        <v>293.45460000000003</v>
      </c>
      <c r="F2111" s="674">
        <v>293.83600000000001</v>
      </c>
      <c r="G2111" s="674">
        <v>295.84500000000003</v>
      </c>
      <c r="H2111" s="115">
        <f t="shared" si="64"/>
        <v>1.0068371472522089</v>
      </c>
      <c r="I2111" s="115">
        <f t="shared" si="65"/>
        <v>295.46100000000001</v>
      </c>
    </row>
    <row r="2112" spans="1:9" hidden="1">
      <c r="A2112" s="115" t="s">
        <v>6424</v>
      </c>
      <c r="B2112" s="115" t="s">
        <v>6425</v>
      </c>
      <c r="C2112" s="115" t="s">
        <v>6426</v>
      </c>
      <c r="D2112" s="115" t="s">
        <v>1453</v>
      </c>
      <c r="E2112" s="115">
        <v>442.26319999999998</v>
      </c>
      <c r="F2112" s="674">
        <v>293.83600000000001</v>
      </c>
      <c r="G2112" s="674">
        <v>295.84500000000003</v>
      </c>
      <c r="H2112" s="115">
        <f t="shared" si="64"/>
        <v>1.0068371472522089</v>
      </c>
      <c r="I2112" s="115">
        <f t="shared" si="65"/>
        <v>445.28699999999998</v>
      </c>
    </row>
    <row r="2113" spans="1:9" hidden="1">
      <c r="A2113" s="115" t="s">
        <v>6427</v>
      </c>
      <c r="B2113" s="115" t="s">
        <v>6428</v>
      </c>
      <c r="C2113" s="115" t="s">
        <v>6429</v>
      </c>
      <c r="D2113" s="115" t="s">
        <v>1453</v>
      </c>
      <c r="E2113" s="115">
        <v>455.7912</v>
      </c>
      <c r="F2113" s="674">
        <v>293.83600000000001</v>
      </c>
      <c r="G2113" s="674">
        <v>295.84500000000003</v>
      </c>
      <c r="H2113" s="115">
        <f t="shared" si="64"/>
        <v>1.0068371472522089</v>
      </c>
      <c r="I2113" s="115">
        <f t="shared" si="65"/>
        <v>458.90750000000003</v>
      </c>
    </row>
    <row r="2114" spans="1:9" hidden="1">
      <c r="A2114" s="115" t="s">
        <v>6430</v>
      </c>
      <c r="B2114" s="115" t="s">
        <v>6431</v>
      </c>
      <c r="C2114" s="115" t="s">
        <v>6432</v>
      </c>
      <c r="D2114" s="115" t="s">
        <v>1453</v>
      </c>
      <c r="E2114" s="115">
        <v>473.48180000000002</v>
      </c>
      <c r="F2114" s="674">
        <v>293.83600000000001</v>
      </c>
      <c r="G2114" s="674">
        <v>295.84500000000003</v>
      </c>
      <c r="H2114" s="115">
        <f t="shared" si="64"/>
        <v>1.0068371472522089</v>
      </c>
      <c r="I2114" s="115">
        <f t="shared" si="65"/>
        <v>476.71910000000003</v>
      </c>
    </row>
    <row r="2115" spans="1:9" hidden="1">
      <c r="A2115" s="115" t="s">
        <v>6433</v>
      </c>
      <c r="B2115" s="115" t="s">
        <v>6434</v>
      </c>
      <c r="C2115" s="115" t="s">
        <v>6435</v>
      </c>
      <c r="D2115" s="115" t="s">
        <v>1453</v>
      </c>
      <c r="E2115" s="115">
        <v>486.48950000000002</v>
      </c>
      <c r="F2115" s="674">
        <v>293.83600000000001</v>
      </c>
      <c r="G2115" s="674">
        <v>295.84500000000003</v>
      </c>
      <c r="H2115" s="115">
        <f t="shared" si="64"/>
        <v>1.0068371472522089</v>
      </c>
      <c r="I2115" s="115">
        <f t="shared" si="65"/>
        <v>489.81569999999999</v>
      </c>
    </row>
    <row r="2116" spans="1:9" hidden="1">
      <c r="A2116" s="115" t="s">
        <v>6436</v>
      </c>
      <c r="B2116" s="115" t="s">
        <v>6437</v>
      </c>
      <c r="C2116" s="115" t="s">
        <v>6438</v>
      </c>
      <c r="D2116" s="115" t="s">
        <v>1453</v>
      </c>
      <c r="E2116" s="115">
        <v>508.86279999999999</v>
      </c>
      <c r="F2116" s="674">
        <v>293.83600000000001</v>
      </c>
      <c r="G2116" s="674">
        <v>295.84500000000003</v>
      </c>
      <c r="H2116" s="115">
        <f t="shared" si="64"/>
        <v>1.0068371472522089</v>
      </c>
      <c r="I2116" s="115">
        <f t="shared" si="65"/>
        <v>512.34199999999998</v>
      </c>
    </row>
    <row r="2117" spans="1:9" hidden="1">
      <c r="A2117" s="115" t="s">
        <v>6439</v>
      </c>
      <c r="B2117" s="115" t="s">
        <v>6440</v>
      </c>
      <c r="C2117" s="115" t="s">
        <v>6441</v>
      </c>
      <c r="D2117" s="115" t="s">
        <v>1453</v>
      </c>
      <c r="E2117" s="115">
        <v>145.6867</v>
      </c>
      <c r="F2117" s="674">
        <v>293.83600000000001</v>
      </c>
      <c r="G2117" s="674">
        <v>295.84500000000003</v>
      </c>
      <c r="H2117" s="115">
        <f t="shared" ref="H2117:H2180" si="66">G2117/F2117</f>
        <v>1.0068371472522089</v>
      </c>
      <c r="I2117" s="115">
        <f t="shared" ref="I2117:I2180" si="67">ROUND(H2117*E2117,4)</f>
        <v>146.68279999999999</v>
      </c>
    </row>
    <row r="2118" spans="1:9" hidden="1">
      <c r="A2118" s="115" t="s">
        <v>6442</v>
      </c>
      <c r="B2118" s="115" t="s">
        <v>6443</v>
      </c>
      <c r="C2118" s="115" t="s">
        <v>6444</v>
      </c>
      <c r="D2118" s="115" t="s">
        <v>1453</v>
      </c>
      <c r="E2118" s="115">
        <v>309.58420000000001</v>
      </c>
      <c r="F2118" s="674">
        <v>293.83600000000001</v>
      </c>
      <c r="G2118" s="674">
        <v>295.84500000000003</v>
      </c>
      <c r="H2118" s="115">
        <f t="shared" si="66"/>
        <v>1.0068371472522089</v>
      </c>
      <c r="I2118" s="115">
        <f t="shared" si="67"/>
        <v>311.70089999999999</v>
      </c>
    </row>
    <row r="2119" spans="1:9" hidden="1">
      <c r="A2119" s="115" t="s">
        <v>6445</v>
      </c>
      <c r="B2119" s="115" t="s">
        <v>6446</v>
      </c>
      <c r="C2119" s="115" t="s">
        <v>6447</v>
      </c>
      <c r="D2119" s="115" t="s">
        <v>1453</v>
      </c>
      <c r="E2119" s="115">
        <v>333.10899999999998</v>
      </c>
      <c r="F2119" s="674">
        <v>293.83600000000001</v>
      </c>
      <c r="G2119" s="674">
        <v>295.84500000000003</v>
      </c>
      <c r="H2119" s="115">
        <f t="shared" si="66"/>
        <v>1.0068371472522089</v>
      </c>
      <c r="I2119" s="115">
        <f t="shared" si="67"/>
        <v>335.38650000000001</v>
      </c>
    </row>
    <row r="2120" spans="1:9" hidden="1">
      <c r="A2120" s="115" t="s">
        <v>6448</v>
      </c>
      <c r="B2120" s="115" t="s">
        <v>6449</v>
      </c>
      <c r="C2120" s="115" t="s">
        <v>6450</v>
      </c>
      <c r="D2120" s="115" t="s">
        <v>1453</v>
      </c>
      <c r="E2120" s="115">
        <v>287.56990000000002</v>
      </c>
      <c r="F2120" s="674">
        <v>293.83600000000001</v>
      </c>
      <c r="G2120" s="674">
        <v>295.84500000000003</v>
      </c>
      <c r="H2120" s="115">
        <f t="shared" si="66"/>
        <v>1.0068371472522089</v>
      </c>
      <c r="I2120" s="115">
        <f t="shared" si="67"/>
        <v>289.53609999999998</v>
      </c>
    </row>
    <row r="2121" spans="1:9" hidden="1">
      <c r="A2121" s="115" t="s">
        <v>6451</v>
      </c>
      <c r="B2121" s="115" t="s">
        <v>6452</v>
      </c>
      <c r="C2121" s="115" t="s">
        <v>6453</v>
      </c>
      <c r="D2121" s="115" t="s">
        <v>1453</v>
      </c>
      <c r="E2121" s="115">
        <v>230.48269999999999</v>
      </c>
      <c r="F2121" s="674">
        <v>293.83600000000001</v>
      </c>
      <c r="G2121" s="674">
        <v>295.84500000000003</v>
      </c>
      <c r="H2121" s="115">
        <f t="shared" si="66"/>
        <v>1.0068371472522089</v>
      </c>
      <c r="I2121" s="115">
        <f t="shared" si="67"/>
        <v>232.05850000000001</v>
      </c>
    </row>
    <row r="2122" spans="1:9" hidden="1">
      <c r="A2122" s="115" t="s">
        <v>6454</v>
      </c>
      <c r="B2122" s="115" t="s">
        <v>6455</v>
      </c>
      <c r="C2122" s="115" t="s">
        <v>6456</v>
      </c>
      <c r="D2122" s="115" t="s">
        <v>1453</v>
      </c>
      <c r="E2122" s="115">
        <v>263.19150000000002</v>
      </c>
      <c r="F2122" s="674">
        <v>293.83600000000001</v>
      </c>
      <c r="G2122" s="674">
        <v>295.84500000000003</v>
      </c>
      <c r="H2122" s="115">
        <f t="shared" si="66"/>
        <v>1.0068371472522089</v>
      </c>
      <c r="I2122" s="115">
        <f t="shared" si="67"/>
        <v>264.99099999999999</v>
      </c>
    </row>
    <row r="2123" spans="1:9" hidden="1">
      <c r="A2123" s="115" t="s">
        <v>6457</v>
      </c>
      <c r="B2123" s="115" t="s">
        <v>6458</v>
      </c>
      <c r="C2123" s="115" t="s">
        <v>6459</v>
      </c>
      <c r="D2123" s="115" t="s">
        <v>1453</v>
      </c>
      <c r="E2123" s="115">
        <v>153.25</v>
      </c>
      <c r="F2123" s="674">
        <v>293.83600000000001</v>
      </c>
      <c r="G2123" s="674">
        <v>295.84500000000003</v>
      </c>
      <c r="H2123" s="115">
        <f t="shared" si="66"/>
        <v>1.0068371472522089</v>
      </c>
      <c r="I2123" s="115">
        <f t="shared" si="67"/>
        <v>154.2978</v>
      </c>
    </row>
    <row r="2124" spans="1:9" hidden="1">
      <c r="A2124" s="115" t="s">
        <v>6460</v>
      </c>
      <c r="B2124" s="115" t="s">
        <v>6461</v>
      </c>
      <c r="C2124" s="115" t="s">
        <v>6462</v>
      </c>
      <c r="D2124" s="115" t="s">
        <v>1453</v>
      </c>
      <c r="E2124" s="115">
        <v>157.89490000000001</v>
      </c>
      <c r="F2124" s="674">
        <v>293.83600000000001</v>
      </c>
      <c r="G2124" s="674">
        <v>295.84500000000003</v>
      </c>
      <c r="H2124" s="115">
        <f t="shared" si="66"/>
        <v>1.0068371472522089</v>
      </c>
      <c r="I2124" s="115">
        <f t="shared" si="67"/>
        <v>158.97450000000001</v>
      </c>
    </row>
    <row r="2125" spans="1:9" hidden="1">
      <c r="A2125" s="115" t="s">
        <v>6463</v>
      </c>
      <c r="B2125" s="115" t="s">
        <v>6464</v>
      </c>
      <c r="C2125" s="115" t="s">
        <v>6465</v>
      </c>
      <c r="D2125" s="115" t="s">
        <v>1453</v>
      </c>
      <c r="E2125" s="115">
        <v>163.92269999999999</v>
      </c>
      <c r="F2125" s="674">
        <v>293.83600000000001</v>
      </c>
      <c r="G2125" s="674">
        <v>295.84500000000003</v>
      </c>
      <c r="H2125" s="115">
        <f t="shared" si="66"/>
        <v>1.0068371472522089</v>
      </c>
      <c r="I2125" s="115">
        <f t="shared" si="67"/>
        <v>165.04349999999999</v>
      </c>
    </row>
    <row r="2126" spans="1:9" hidden="1">
      <c r="A2126" s="115" t="s">
        <v>6466</v>
      </c>
      <c r="B2126" s="115" t="s">
        <v>6467</v>
      </c>
      <c r="C2126" s="115" t="s">
        <v>6468</v>
      </c>
      <c r="D2126" s="115" t="s">
        <v>1453</v>
      </c>
      <c r="E2126" s="115">
        <v>168.53579999999999</v>
      </c>
      <c r="F2126" s="674">
        <v>293.83600000000001</v>
      </c>
      <c r="G2126" s="674">
        <v>295.84500000000003</v>
      </c>
      <c r="H2126" s="115">
        <f t="shared" si="66"/>
        <v>1.0068371472522089</v>
      </c>
      <c r="I2126" s="115">
        <f t="shared" si="67"/>
        <v>169.68809999999999</v>
      </c>
    </row>
    <row r="2127" spans="1:9" hidden="1">
      <c r="A2127" s="115" t="s">
        <v>6469</v>
      </c>
      <c r="B2127" s="115" t="s">
        <v>6470</v>
      </c>
      <c r="C2127" s="115" t="s">
        <v>6471</v>
      </c>
      <c r="D2127" s="115" t="s">
        <v>1453</v>
      </c>
      <c r="E2127" s="115">
        <v>176.27719999999999</v>
      </c>
      <c r="F2127" s="674">
        <v>293.83600000000001</v>
      </c>
      <c r="G2127" s="674">
        <v>295.84500000000003</v>
      </c>
      <c r="H2127" s="115">
        <f t="shared" si="66"/>
        <v>1.0068371472522089</v>
      </c>
      <c r="I2127" s="115">
        <f t="shared" si="67"/>
        <v>177.48240000000001</v>
      </c>
    </row>
    <row r="2128" spans="1:9" hidden="1">
      <c r="A2128" s="115" t="s">
        <v>6472</v>
      </c>
      <c r="B2128" s="115" t="s">
        <v>6473</v>
      </c>
      <c r="C2128" s="115" t="s">
        <v>6474</v>
      </c>
      <c r="D2128" s="115" t="s">
        <v>1453</v>
      </c>
      <c r="E2128" s="115">
        <v>101.4358</v>
      </c>
      <c r="F2128" s="674">
        <v>293.83600000000001</v>
      </c>
      <c r="G2128" s="674">
        <v>295.84500000000003</v>
      </c>
      <c r="H2128" s="115">
        <f t="shared" si="66"/>
        <v>1.0068371472522089</v>
      </c>
      <c r="I2128" s="115">
        <f t="shared" si="67"/>
        <v>102.1293</v>
      </c>
    </row>
    <row r="2129" spans="1:9" hidden="1">
      <c r="A2129" s="115" t="s">
        <v>6475</v>
      </c>
      <c r="B2129" s="115" t="s">
        <v>6476</v>
      </c>
      <c r="C2129" s="115" t="s">
        <v>6477</v>
      </c>
      <c r="D2129" s="115" t="s">
        <v>1453</v>
      </c>
      <c r="E2129" s="115">
        <v>142.1199</v>
      </c>
      <c r="F2129" s="674">
        <v>293.83600000000001</v>
      </c>
      <c r="G2129" s="674">
        <v>295.84500000000003</v>
      </c>
      <c r="H2129" s="115">
        <f t="shared" si="66"/>
        <v>1.0068371472522089</v>
      </c>
      <c r="I2129" s="115">
        <f t="shared" si="67"/>
        <v>143.0916</v>
      </c>
    </row>
    <row r="2130" spans="1:9" hidden="1">
      <c r="A2130" s="115" t="s">
        <v>6478</v>
      </c>
      <c r="B2130" s="115" t="s">
        <v>6479</v>
      </c>
      <c r="C2130" s="115" t="s">
        <v>6480</v>
      </c>
      <c r="D2130" s="115" t="s">
        <v>1453</v>
      </c>
      <c r="E2130" s="115">
        <v>178.0966</v>
      </c>
      <c r="F2130" s="674">
        <v>293.83600000000001</v>
      </c>
      <c r="G2130" s="674">
        <v>295.84500000000003</v>
      </c>
      <c r="H2130" s="115">
        <f t="shared" si="66"/>
        <v>1.0068371472522089</v>
      </c>
      <c r="I2130" s="115">
        <f t="shared" si="67"/>
        <v>179.3143</v>
      </c>
    </row>
    <row r="2131" spans="1:9" hidden="1">
      <c r="A2131" s="115" t="s">
        <v>6481</v>
      </c>
      <c r="B2131" s="115" t="s">
        <v>6482</v>
      </c>
      <c r="C2131" s="115" t="s">
        <v>6483</v>
      </c>
      <c r="D2131" s="115" t="s">
        <v>1453</v>
      </c>
      <c r="E2131" s="115">
        <v>183.47399999999999</v>
      </c>
      <c r="F2131" s="674">
        <v>293.83600000000001</v>
      </c>
      <c r="G2131" s="674">
        <v>295.84500000000003</v>
      </c>
      <c r="H2131" s="115">
        <f t="shared" si="66"/>
        <v>1.0068371472522089</v>
      </c>
      <c r="I2131" s="115">
        <f t="shared" si="67"/>
        <v>184.72839999999999</v>
      </c>
    </row>
    <row r="2132" spans="1:9" hidden="1">
      <c r="A2132" s="115" t="s">
        <v>6484</v>
      </c>
      <c r="B2132" s="115" t="s">
        <v>6485</v>
      </c>
      <c r="C2132" s="115" t="s">
        <v>6486</v>
      </c>
      <c r="D2132" s="115" t="s">
        <v>1453</v>
      </c>
      <c r="E2132" s="115">
        <v>190.59809999999999</v>
      </c>
      <c r="F2132" s="674">
        <v>293.83600000000001</v>
      </c>
      <c r="G2132" s="674">
        <v>295.84500000000003</v>
      </c>
      <c r="H2132" s="115">
        <f t="shared" si="66"/>
        <v>1.0068371472522089</v>
      </c>
      <c r="I2132" s="115">
        <f t="shared" si="67"/>
        <v>191.90119999999999</v>
      </c>
    </row>
    <row r="2133" spans="1:9" hidden="1">
      <c r="A2133" s="115" t="s">
        <v>6487</v>
      </c>
      <c r="B2133" s="115" t="s">
        <v>6488</v>
      </c>
      <c r="C2133" s="115" t="s">
        <v>6489</v>
      </c>
      <c r="D2133" s="115" t="s">
        <v>1453</v>
      </c>
      <c r="E2133" s="115">
        <v>195.97550000000001</v>
      </c>
      <c r="F2133" s="674">
        <v>293.83600000000001</v>
      </c>
      <c r="G2133" s="674">
        <v>295.84500000000003</v>
      </c>
      <c r="H2133" s="115">
        <f t="shared" si="66"/>
        <v>1.0068371472522089</v>
      </c>
      <c r="I2133" s="115">
        <f t="shared" si="67"/>
        <v>197.31540000000001</v>
      </c>
    </row>
    <row r="2134" spans="1:9" hidden="1">
      <c r="A2134" s="115" t="s">
        <v>6490</v>
      </c>
      <c r="B2134" s="115" t="s">
        <v>6491</v>
      </c>
      <c r="C2134" s="115" t="s">
        <v>6492</v>
      </c>
      <c r="D2134" s="115" t="s">
        <v>1453</v>
      </c>
      <c r="E2134" s="115">
        <v>204.84559999999999</v>
      </c>
      <c r="F2134" s="674">
        <v>293.83600000000001</v>
      </c>
      <c r="G2134" s="674">
        <v>295.84500000000003</v>
      </c>
      <c r="H2134" s="115">
        <f t="shared" si="66"/>
        <v>1.0068371472522089</v>
      </c>
      <c r="I2134" s="115">
        <f t="shared" si="67"/>
        <v>206.24619999999999</v>
      </c>
    </row>
    <row r="2135" spans="1:9" hidden="1">
      <c r="A2135" s="115" t="s">
        <v>6493</v>
      </c>
      <c r="B2135" s="115" t="s">
        <v>6494</v>
      </c>
      <c r="C2135" s="115" t="s">
        <v>6495</v>
      </c>
      <c r="D2135" s="115" t="s">
        <v>1453</v>
      </c>
      <c r="E2135" s="115">
        <v>100.7801</v>
      </c>
      <c r="F2135" s="674">
        <v>293.83600000000001</v>
      </c>
      <c r="G2135" s="674">
        <v>295.84500000000003</v>
      </c>
      <c r="H2135" s="115">
        <f t="shared" si="66"/>
        <v>1.0068371472522089</v>
      </c>
      <c r="I2135" s="115">
        <f t="shared" si="67"/>
        <v>101.4691</v>
      </c>
    </row>
    <row r="2136" spans="1:9" hidden="1">
      <c r="A2136" s="115" t="s">
        <v>6496</v>
      </c>
      <c r="B2136" s="115" t="s">
        <v>6497</v>
      </c>
      <c r="C2136" s="115" t="s">
        <v>6498</v>
      </c>
      <c r="D2136" s="115" t="s">
        <v>1453</v>
      </c>
      <c r="E2136" s="115">
        <v>73.9435</v>
      </c>
      <c r="F2136" s="674">
        <v>293.83600000000001</v>
      </c>
      <c r="G2136" s="674">
        <v>295.84500000000003</v>
      </c>
      <c r="H2136" s="115">
        <f t="shared" si="66"/>
        <v>1.0068371472522089</v>
      </c>
      <c r="I2136" s="115">
        <f t="shared" si="67"/>
        <v>74.449100000000001</v>
      </c>
    </row>
    <row r="2137" spans="1:9" hidden="1">
      <c r="A2137" s="115" t="s">
        <v>6499</v>
      </c>
      <c r="B2137" s="115" t="s">
        <v>6500</v>
      </c>
      <c r="C2137" s="115" t="s">
        <v>6501</v>
      </c>
      <c r="D2137" s="115" t="s">
        <v>1453</v>
      </c>
      <c r="E2137" s="115">
        <v>142.417</v>
      </c>
      <c r="F2137" s="674">
        <v>293.83600000000001</v>
      </c>
      <c r="G2137" s="674">
        <v>295.84500000000003</v>
      </c>
      <c r="H2137" s="115">
        <f t="shared" si="66"/>
        <v>1.0068371472522089</v>
      </c>
      <c r="I2137" s="115">
        <f t="shared" si="67"/>
        <v>143.39070000000001</v>
      </c>
    </row>
    <row r="2138" spans="1:9" hidden="1">
      <c r="A2138" s="115" t="s">
        <v>6502</v>
      </c>
      <c r="B2138" s="115" t="s">
        <v>6503</v>
      </c>
      <c r="C2138" s="115" t="s">
        <v>6504</v>
      </c>
      <c r="D2138" s="115" t="s">
        <v>1453</v>
      </c>
      <c r="E2138" s="115">
        <v>112.6643</v>
      </c>
      <c r="F2138" s="674">
        <v>293.83600000000001</v>
      </c>
      <c r="G2138" s="674">
        <v>295.84500000000003</v>
      </c>
      <c r="H2138" s="115">
        <f t="shared" si="66"/>
        <v>1.0068371472522089</v>
      </c>
      <c r="I2138" s="115">
        <f t="shared" si="67"/>
        <v>113.4346</v>
      </c>
    </row>
    <row r="2139" spans="1:9" hidden="1">
      <c r="A2139" s="115" t="s">
        <v>6505</v>
      </c>
      <c r="B2139" s="115" t="s">
        <v>6506</v>
      </c>
      <c r="C2139" s="115" t="s">
        <v>6507</v>
      </c>
      <c r="D2139" s="115" t="s">
        <v>1453</v>
      </c>
      <c r="E2139" s="115">
        <v>174.52799999999999</v>
      </c>
      <c r="F2139" s="674">
        <v>293.83600000000001</v>
      </c>
      <c r="G2139" s="674">
        <v>295.84500000000003</v>
      </c>
      <c r="H2139" s="115">
        <f t="shared" si="66"/>
        <v>1.0068371472522089</v>
      </c>
      <c r="I2139" s="115">
        <f t="shared" si="67"/>
        <v>175.72130000000001</v>
      </c>
    </row>
    <row r="2140" spans="1:9" hidden="1">
      <c r="A2140" s="115" t="s">
        <v>6508</v>
      </c>
      <c r="B2140" s="115" t="s">
        <v>6509</v>
      </c>
      <c r="C2140" s="115" t="s">
        <v>6510</v>
      </c>
      <c r="D2140" s="115" t="s">
        <v>1453</v>
      </c>
      <c r="E2140" s="115">
        <v>348.4692</v>
      </c>
      <c r="F2140" s="674">
        <v>293.83600000000001</v>
      </c>
      <c r="G2140" s="674">
        <v>295.84500000000003</v>
      </c>
      <c r="H2140" s="115">
        <f t="shared" si="66"/>
        <v>1.0068371472522089</v>
      </c>
      <c r="I2140" s="115">
        <f t="shared" si="67"/>
        <v>350.85169999999999</v>
      </c>
    </row>
    <row r="2141" spans="1:9" hidden="1">
      <c r="A2141" s="115" t="s">
        <v>6511</v>
      </c>
      <c r="B2141" s="115" t="s">
        <v>6512</v>
      </c>
      <c r="C2141" s="115" t="s">
        <v>6513</v>
      </c>
      <c r="D2141" s="115" t="s">
        <v>1453</v>
      </c>
      <c r="E2141" s="115">
        <v>217.10820000000001</v>
      </c>
      <c r="F2141" s="674">
        <v>293.83600000000001</v>
      </c>
      <c r="G2141" s="674">
        <v>295.84500000000003</v>
      </c>
      <c r="H2141" s="115">
        <f t="shared" si="66"/>
        <v>1.0068371472522089</v>
      </c>
      <c r="I2141" s="115">
        <f t="shared" si="67"/>
        <v>218.5926</v>
      </c>
    </row>
    <row r="2142" spans="1:9" hidden="1">
      <c r="A2142" s="115" t="s">
        <v>6514</v>
      </c>
      <c r="B2142" s="115" t="s">
        <v>6515</v>
      </c>
      <c r="C2142" s="115" t="s">
        <v>6516</v>
      </c>
      <c r="D2142" s="115" t="s">
        <v>1453</v>
      </c>
      <c r="E2142" s="115">
        <v>223.58869999999999</v>
      </c>
      <c r="F2142" s="674">
        <v>293.83600000000001</v>
      </c>
      <c r="G2142" s="674">
        <v>295.84500000000003</v>
      </c>
      <c r="H2142" s="115">
        <f t="shared" si="66"/>
        <v>1.0068371472522089</v>
      </c>
      <c r="I2142" s="115">
        <f t="shared" si="67"/>
        <v>225.1174</v>
      </c>
    </row>
    <row r="2143" spans="1:9" hidden="1">
      <c r="A2143" s="115" t="s">
        <v>6517</v>
      </c>
      <c r="B2143" s="115" t="s">
        <v>6518</v>
      </c>
      <c r="C2143" s="115" t="s">
        <v>6519</v>
      </c>
      <c r="D2143" s="115" t="s">
        <v>1453</v>
      </c>
      <c r="E2143" s="115">
        <v>232.9752</v>
      </c>
      <c r="F2143" s="674">
        <v>293.83600000000001</v>
      </c>
      <c r="G2143" s="674">
        <v>295.84500000000003</v>
      </c>
      <c r="H2143" s="115">
        <f t="shared" si="66"/>
        <v>1.0068371472522089</v>
      </c>
      <c r="I2143" s="115">
        <f t="shared" si="67"/>
        <v>234.56809999999999</v>
      </c>
    </row>
    <row r="2144" spans="1:9" hidden="1">
      <c r="A2144" s="115" t="s">
        <v>6520</v>
      </c>
      <c r="B2144" s="115" t="s">
        <v>6521</v>
      </c>
      <c r="C2144" s="115" t="s">
        <v>6522</v>
      </c>
      <c r="D2144" s="115" t="s">
        <v>1453</v>
      </c>
      <c r="E2144" s="115">
        <v>239.02180000000001</v>
      </c>
      <c r="F2144" s="674">
        <v>293.83600000000001</v>
      </c>
      <c r="G2144" s="674">
        <v>295.84500000000003</v>
      </c>
      <c r="H2144" s="115">
        <f t="shared" si="66"/>
        <v>1.0068371472522089</v>
      </c>
      <c r="I2144" s="115">
        <f t="shared" si="67"/>
        <v>240.65600000000001</v>
      </c>
    </row>
    <row r="2145" spans="1:9" hidden="1">
      <c r="A2145" s="115" t="s">
        <v>6523</v>
      </c>
      <c r="B2145" s="115" t="s">
        <v>6524</v>
      </c>
      <c r="C2145" s="115" t="s">
        <v>6525</v>
      </c>
      <c r="D2145" s="115" t="s">
        <v>1453</v>
      </c>
      <c r="E2145" s="115">
        <v>249.3553</v>
      </c>
      <c r="F2145" s="674">
        <v>293.83600000000001</v>
      </c>
      <c r="G2145" s="674">
        <v>295.84500000000003</v>
      </c>
      <c r="H2145" s="115">
        <f t="shared" si="66"/>
        <v>1.0068371472522089</v>
      </c>
      <c r="I2145" s="115">
        <f t="shared" si="67"/>
        <v>251.06020000000001</v>
      </c>
    </row>
    <row r="2146" spans="1:9" hidden="1">
      <c r="A2146" s="115" t="s">
        <v>6526</v>
      </c>
      <c r="B2146" s="115" t="s">
        <v>6527</v>
      </c>
      <c r="C2146" s="115" t="s">
        <v>6528</v>
      </c>
      <c r="D2146" s="115" t="s">
        <v>1453</v>
      </c>
      <c r="E2146" s="115">
        <v>659.86149999999998</v>
      </c>
      <c r="F2146" s="674">
        <v>293.83600000000001</v>
      </c>
      <c r="G2146" s="674">
        <v>295.84500000000003</v>
      </c>
      <c r="H2146" s="115">
        <f t="shared" si="66"/>
        <v>1.0068371472522089</v>
      </c>
      <c r="I2146" s="115">
        <f t="shared" si="67"/>
        <v>664.37310000000002</v>
      </c>
    </row>
    <row r="2147" spans="1:9" hidden="1">
      <c r="A2147" s="115" t="s">
        <v>6529</v>
      </c>
      <c r="B2147" s="115" t="s">
        <v>6530</v>
      </c>
      <c r="C2147" s="115" t="s">
        <v>6531</v>
      </c>
      <c r="D2147" s="115" t="s">
        <v>1453</v>
      </c>
      <c r="E2147" s="115">
        <v>679.90369999999996</v>
      </c>
      <c r="F2147" s="674">
        <v>293.83600000000001</v>
      </c>
      <c r="G2147" s="674">
        <v>295.84500000000003</v>
      </c>
      <c r="H2147" s="115">
        <f t="shared" si="66"/>
        <v>1.0068371472522089</v>
      </c>
      <c r="I2147" s="115">
        <f t="shared" si="67"/>
        <v>684.55229999999995</v>
      </c>
    </row>
    <row r="2148" spans="1:9" hidden="1">
      <c r="A2148" s="115" t="s">
        <v>6532</v>
      </c>
      <c r="B2148" s="115" t="s">
        <v>6533</v>
      </c>
      <c r="C2148" s="115" t="s">
        <v>6534</v>
      </c>
      <c r="D2148" s="115" t="s">
        <v>1453</v>
      </c>
      <c r="E2148" s="115">
        <v>706.29809999999998</v>
      </c>
      <c r="F2148" s="674">
        <v>293.83600000000001</v>
      </c>
      <c r="G2148" s="674">
        <v>295.84500000000003</v>
      </c>
      <c r="H2148" s="115">
        <f t="shared" si="66"/>
        <v>1.0068371472522089</v>
      </c>
      <c r="I2148" s="115">
        <f t="shared" si="67"/>
        <v>711.12720000000002</v>
      </c>
    </row>
    <row r="2149" spans="1:9" hidden="1">
      <c r="A2149" s="115" t="s">
        <v>6535</v>
      </c>
      <c r="B2149" s="115" t="s">
        <v>6536</v>
      </c>
      <c r="C2149" s="115" t="s">
        <v>6537</v>
      </c>
      <c r="D2149" s="115" t="s">
        <v>1453</v>
      </c>
      <c r="E2149" s="115">
        <v>726.77419999999995</v>
      </c>
      <c r="F2149" s="674">
        <v>293.83600000000001</v>
      </c>
      <c r="G2149" s="674">
        <v>295.84500000000003</v>
      </c>
      <c r="H2149" s="115">
        <f t="shared" si="66"/>
        <v>1.0068371472522089</v>
      </c>
      <c r="I2149" s="115">
        <f t="shared" si="67"/>
        <v>731.74329999999998</v>
      </c>
    </row>
    <row r="2150" spans="1:9" hidden="1">
      <c r="A2150" s="115" t="s">
        <v>6538</v>
      </c>
      <c r="B2150" s="115" t="s">
        <v>6539</v>
      </c>
      <c r="C2150" s="115" t="s">
        <v>6540</v>
      </c>
      <c r="D2150" s="115" t="s">
        <v>1453</v>
      </c>
      <c r="E2150" s="115">
        <v>759.08690000000001</v>
      </c>
      <c r="F2150" s="674">
        <v>293.83600000000001</v>
      </c>
      <c r="G2150" s="674">
        <v>295.84500000000003</v>
      </c>
      <c r="H2150" s="115">
        <f t="shared" si="66"/>
        <v>1.0068371472522089</v>
      </c>
      <c r="I2150" s="115">
        <f t="shared" si="67"/>
        <v>764.27689999999996</v>
      </c>
    </row>
    <row r="2151" spans="1:9" hidden="1">
      <c r="A2151" s="115" t="s">
        <v>6541</v>
      </c>
      <c r="B2151" s="115" t="s">
        <v>6542</v>
      </c>
      <c r="C2151" s="115" t="s">
        <v>6543</v>
      </c>
      <c r="D2151" s="115" t="s">
        <v>1453</v>
      </c>
      <c r="E2151" s="115">
        <v>775.24540000000002</v>
      </c>
      <c r="F2151" s="674">
        <v>293.83600000000001</v>
      </c>
      <c r="G2151" s="674">
        <v>295.84500000000003</v>
      </c>
      <c r="H2151" s="115">
        <f t="shared" si="66"/>
        <v>1.0068371472522089</v>
      </c>
      <c r="I2151" s="115">
        <f t="shared" si="67"/>
        <v>780.54589999999996</v>
      </c>
    </row>
    <row r="2152" spans="1:9" hidden="1">
      <c r="A2152" s="115" t="s">
        <v>6544</v>
      </c>
      <c r="B2152" s="115" t="s">
        <v>6545</v>
      </c>
      <c r="C2152" s="115" t="s">
        <v>6546</v>
      </c>
      <c r="D2152" s="115" t="s">
        <v>1453</v>
      </c>
      <c r="E2152" s="115">
        <v>799.28599999999994</v>
      </c>
      <c r="F2152" s="674">
        <v>293.83600000000001</v>
      </c>
      <c r="G2152" s="674">
        <v>295.84500000000003</v>
      </c>
      <c r="H2152" s="115">
        <f t="shared" si="66"/>
        <v>1.0068371472522089</v>
      </c>
      <c r="I2152" s="115">
        <f t="shared" si="67"/>
        <v>804.75080000000003</v>
      </c>
    </row>
    <row r="2153" spans="1:9" hidden="1">
      <c r="A2153" s="115" t="s">
        <v>6547</v>
      </c>
      <c r="B2153" s="115" t="s">
        <v>6548</v>
      </c>
      <c r="C2153" s="115" t="s">
        <v>6549</v>
      </c>
      <c r="D2153" s="115" t="s">
        <v>1453</v>
      </c>
      <c r="E2153" s="115">
        <v>829.00170000000003</v>
      </c>
      <c r="F2153" s="674">
        <v>293.83600000000001</v>
      </c>
      <c r="G2153" s="674">
        <v>295.84500000000003</v>
      </c>
      <c r="H2153" s="115">
        <f t="shared" si="66"/>
        <v>1.0068371472522089</v>
      </c>
      <c r="I2153" s="115">
        <f t="shared" si="67"/>
        <v>834.66970000000003</v>
      </c>
    </row>
    <row r="2154" spans="1:9" hidden="1">
      <c r="A2154" s="115" t="s">
        <v>6550</v>
      </c>
      <c r="B2154" s="115" t="s">
        <v>6551</v>
      </c>
      <c r="C2154" s="115" t="s">
        <v>6552</v>
      </c>
      <c r="D2154" s="115" t="s">
        <v>1453</v>
      </c>
      <c r="E2154" s="115">
        <v>853.04240000000004</v>
      </c>
      <c r="F2154" s="674">
        <v>293.83600000000001</v>
      </c>
      <c r="G2154" s="674">
        <v>295.84500000000003</v>
      </c>
      <c r="H2154" s="115">
        <f t="shared" si="66"/>
        <v>1.0068371472522089</v>
      </c>
      <c r="I2154" s="115">
        <f t="shared" si="67"/>
        <v>858.87480000000005</v>
      </c>
    </row>
    <row r="2155" spans="1:9" hidden="1">
      <c r="A2155" s="115" t="s">
        <v>6553</v>
      </c>
      <c r="B2155" s="115" t="s">
        <v>6554</v>
      </c>
      <c r="C2155" s="115" t="s">
        <v>6555</v>
      </c>
      <c r="D2155" s="115" t="s">
        <v>1453</v>
      </c>
      <c r="E2155" s="115">
        <v>892.06</v>
      </c>
      <c r="F2155" s="674">
        <v>293.83600000000001</v>
      </c>
      <c r="G2155" s="674">
        <v>295.84500000000003</v>
      </c>
      <c r="H2155" s="115">
        <f t="shared" si="66"/>
        <v>1.0068371472522089</v>
      </c>
      <c r="I2155" s="115">
        <f t="shared" si="67"/>
        <v>898.15909999999997</v>
      </c>
    </row>
    <row r="2156" spans="1:9" hidden="1">
      <c r="A2156" s="115" t="s">
        <v>6556</v>
      </c>
      <c r="B2156" s="115" t="s">
        <v>6557</v>
      </c>
      <c r="C2156" s="115" t="s">
        <v>6558</v>
      </c>
      <c r="D2156" s="115" t="s">
        <v>1453</v>
      </c>
      <c r="E2156" s="115">
        <v>1732.8012000000001</v>
      </c>
      <c r="F2156" s="674">
        <v>293.83600000000001</v>
      </c>
      <c r="G2156" s="674">
        <v>295.84500000000003</v>
      </c>
      <c r="H2156" s="115">
        <f t="shared" si="66"/>
        <v>1.0068371472522089</v>
      </c>
      <c r="I2156" s="115">
        <f t="shared" si="67"/>
        <v>1744.6486</v>
      </c>
    </row>
    <row r="2157" spans="1:9" hidden="1">
      <c r="A2157" s="115" t="s">
        <v>6559</v>
      </c>
      <c r="B2157" s="115" t="s">
        <v>6560</v>
      </c>
      <c r="C2157" s="115" t="s">
        <v>6561</v>
      </c>
      <c r="D2157" s="115" t="s">
        <v>1453</v>
      </c>
      <c r="E2157" s="115">
        <v>1830.0742</v>
      </c>
      <c r="F2157" s="674">
        <v>293.83600000000001</v>
      </c>
      <c r="G2157" s="674">
        <v>295.84500000000003</v>
      </c>
      <c r="H2157" s="115">
        <f t="shared" si="66"/>
        <v>1.0068371472522089</v>
      </c>
      <c r="I2157" s="115">
        <f t="shared" si="67"/>
        <v>1842.5867000000001</v>
      </c>
    </row>
    <row r="2158" spans="1:9" hidden="1">
      <c r="A2158" s="115" t="s">
        <v>6562</v>
      </c>
      <c r="B2158" s="115" t="s">
        <v>6563</v>
      </c>
      <c r="C2158" s="115" t="s">
        <v>6564</v>
      </c>
      <c r="D2158" s="115" t="s">
        <v>1453</v>
      </c>
      <c r="E2158" s="115">
        <v>1903.2863</v>
      </c>
      <c r="F2158" s="674">
        <v>293.83600000000001</v>
      </c>
      <c r="G2158" s="674">
        <v>295.84500000000003</v>
      </c>
      <c r="H2158" s="115">
        <f t="shared" si="66"/>
        <v>1.0068371472522089</v>
      </c>
      <c r="I2158" s="115">
        <f t="shared" si="67"/>
        <v>1916.2992999999999</v>
      </c>
    </row>
    <row r="2159" spans="1:9" hidden="1">
      <c r="A2159" s="115" t="s">
        <v>6565</v>
      </c>
      <c r="B2159" s="115" t="s">
        <v>6566</v>
      </c>
      <c r="C2159" s="115" t="s">
        <v>6567</v>
      </c>
      <c r="D2159" s="115" t="s">
        <v>1453</v>
      </c>
      <c r="E2159" s="115">
        <v>1959.7064</v>
      </c>
      <c r="F2159" s="674">
        <v>293.83600000000001</v>
      </c>
      <c r="G2159" s="674">
        <v>295.84500000000003</v>
      </c>
      <c r="H2159" s="115">
        <f t="shared" si="66"/>
        <v>1.0068371472522089</v>
      </c>
      <c r="I2159" s="115">
        <f t="shared" si="67"/>
        <v>1973.1052</v>
      </c>
    </row>
    <row r="2160" spans="1:9" hidden="1">
      <c r="A2160" s="115" t="s">
        <v>6568</v>
      </c>
      <c r="B2160" s="115" t="s">
        <v>6569</v>
      </c>
      <c r="C2160" s="115" t="s">
        <v>6570</v>
      </c>
      <c r="D2160" s="115" t="s">
        <v>1453</v>
      </c>
      <c r="E2160" s="115">
        <v>2049.7105000000001</v>
      </c>
      <c r="F2160" s="674">
        <v>293.83600000000001</v>
      </c>
      <c r="G2160" s="674">
        <v>295.84500000000003</v>
      </c>
      <c r="H2160" s="115">
        <f t="shared" si="66"/>
        <v>1.0068371472522089</v>
      </c>
      <c r="I2160" s="115">
        <f t="shared" si="67"/>
        <v>2063.7247000000002</v>
      </c>
    </row>
    <row r="2161" spans="1:9" hidden="1">
      <c r="A2161" s="115" t="s">
        <v>6571</v>
      </c>
      <c r="B2161" s="115" t="s">
        <v>6572</v>
      </c>
      <c r="C2161" s="115" t="s">
        <v>6573</v>
      </c>
      <c r="D2161" s="115" t="s">
        <v>1453</v>
      </c>
      <c r="E2161" s="115">
        <v>465.1472</v>
      </c>
      <c r="F2161" s="674">
        <v>293.83600000000001</v>
      </c>
      <c r="G2161" s="674">
        <v>295.84500000000003</v>
      </c>
      <c r="H2161" s="115">
        <f t="shared" si="66"/>
        <v>1.0068371472522089</v>
      </c>
      <c r="I2161" s="115">
        <f t="shared" si="67"/>
        <v>468.32749999999999</v>
      </c>
    </row>
    <row r="2162" spans="1:9" hidden="1">
      <c r="A2162" s="115" t="s">
        <v>6574</v>
      </c>
      <c r="B2162" s="115" t="s">
        <v>6575</v>
      </c>
      <c r="C2162" s="115" t="s">
        <v>6576</v>
      </c>
      <c r="D2162" s="115" t="s">
        <v>1453</v>
      </c>
      <c r="E2162" s="115">
        <v>1281.2107000000001</v>
      </c>
      <c r="F2162" s="674">
        <v>293.83600000000001</v>
      </c>
      <c r="G2162" s="674">
        <v>295.84500000000003</v>
      </c>
      <c r="H2162" s="115">
        <f t="shared" si="66"/>
        <v>1.0068371472522089</v>
      </c>
      <c r="I2162" s="115">
        <f t="shared" si="67"/>
        <v>1289.9704999999999</v>
      </c>
    </row>
    <row r="2163" spans="1:9" hidden="1">
      <c r="A2163" s="115" t="s">
        <v>6577</v>
      </c>
      <c r="B2163" s="115" t="s">
        <v>6578</v>
      </c>
      <c r="C2163" s="115" t="s">
        <v>6579</v>
      </c>
      <c r="D2163" s="115" t="s">
        <v>1453</v>
      </c>
      <c r="E2163" s="115">
        <v>130.4383</v>
      </c>
      <c r="F2163" s="674">
        <v>293.83600000000001</v>
      </c>
      <c r="G2163" s="674">
        <v>295.84500000000003</v>
      </c>
      <c r="H2163" s="115">
        <f t="shared" si="66"/>
        <v>1.0068371472522089</v>
      </c>
      <c r="I2163" s="115">
        <f t="shared" si="67"/>
        <v>131.33009999999999</v>
      </c>
    </row>
    <row r="2164" spans="1:9" hidden="1">
      <c r="A2164" s="115" t="s">
        <v>6580</v>
      </c>
      <c r="B2164" s="115" t="s">
        <v>6581</v>
      </c>
      <c r="C2164" s="115" t="s">
        <v>6582</v>
      </c>
      <c r="D2164" s="115" t="s">
        <v>1453</v>
      </c>
      <c r="E2164" s="115">
        <v>428.72269999999997</v>
      </c>
      <c r="F2164" s="674">
        <v>293.83600000000001</v>
      </c>
      <c r="G2164" s="674">
        <v>295.84500000000003</v>
      </c>
      <c r="H2164" s="115">
        <f t="shared" si="66"/>
        <v>1.0068371472522089</v>
      </c>
      <c r="I2164" s="115">
        <f t="shared" si="67"/>
        <v>431.65390000000002</v>
      </c>
    </row>
    <row r="2165" spans="1:9" hidden="1">
      <c r="A2165" s="115" t="s">
        <v>6583</v>
      </c>
      <c r="B2165" s="115" t="s">
        <v>6584</v>
      </c>
      <c r="C2165" s="115" t="s">
        <v>6585</v>
      </c>
      <c r="D2165" s="115" t="s">
        <v>1453</v>
      </c>
      <c r="E2165" s="115">
        <v>584.13869999999997</v>
      </c>
      <c r="F2165" s="674">
        <v>293.83600000000001</v>
      </c>
      <c r="G2165" s="674">
        <v>295.84500000000003</v>
      </c>
      <c r="H2165" s="115">
        <f t="shared" si="66"/>
        <v>1.0068371472522089</v>
      </c>
      <c r="I2165" s="115">
        <f t="shared" si="67"/>
        <v>588.13250000000005</v>
      </c>
    </row>
    <row r="2166" spans="1:9" hidden="1">
      <c r="A2166" s="115" t="s">
        <v>6586</v>
      </c>
      <c r="B2166" s="115" t="s">
        <v>6587</v>
      </c>
      <c r="C2166" s="115" t="s">
        <v>6588</v>
      </c>
      <c r="D2166" s="115" t="s">
        <v>1453</v>
      </c>
      <c r="E2166" s="115">
        <v>193.67349999999999</v>
      </c>
      <c r="F2166" s="674">
        <v>293.83600000000001</v>
      </c>
      <c r="G2166" s="674">
        <v>295.84500000000003</v>
      </c>
      <c r="H2166" s="115">
        <f t="shared" si="66"/>
        <v>1.0068371472522089</v>
      </c>
      <c r="I2166" s="115">
        <f t="shared" si="67"/>
        <v>194.99770000000001</v>
      </c>
    </row>
    <row r="2167" spans="1:9" hidden="1">
      <c r="A2167" s="115" t="s">
        <v>6589</v>
      </c>
      <c r="B2167" s="115" t="s">
        <v>6590</v>
      </c>
      <c r="C2167" s="115" t="s">
        <v>6591</v>
      </c>
      <c r="D2167" s="115" t="s">
        <v>2038</v>
      </c>
      <c r="E2167" s="115">
        <v>809.66420000000005</v>
      </c>
      <c r="F2167" s="674">
        <v>293.83600000000001</v>
      </c>
      <c r="G2167" s="674">
        <v>295.84500000000003</v>
      </c>
      <c r="H2167" s="115">
        <f t="shared" si="66"/>
        <v>1.0068371472522089</v>
      </c>
      <c r="I2167" s="115">
        <f t="shared" si="67"/>
        <v>815.2</v>
      </c>
    </row>
    <row r="2168" spans="1:9" hidden="1">
      <c r="A2168" s="115" t="s">
        <v>6592</v>
      </c>
      <c r="B2168" s="115" t="s">
        <v>6593</v>
      </c>
      <c r="C2168" s="115" t="s">
        <v>6594</v>
      </c>
      <c r="D2168" s="115" t="s">
        <v>1453</v>
      </c>
      <c r="E2168" s="115">
        <v>58.228000000000002</v>
      </c>
      <c r="F2168" s="674">
        <v>293.83600000000001</v>
      </c>
      <c r="G2168" s="674">
        <v>295.84500000000003</v>
      </c>
      <c r="H2168" s="115">
        <f t="shared" si="66"/>
        <v>1.0068371472522089</v>
      </c>
      <c r="I2168" s="115">
        <f t="shared" si="67"/>
        <v>58.626100000000001</v>
      </c>
    </row>
    <row r="2169" spans="1:9" hidden="1">
      <c r="A2169" s="115" t="s">
        <v>6595</v>
      </c>
      <c r="B2169" s="115" t="s">
        <v>6596</v>
      </c>
      <c r="C2169" s="115" t="s">
        <v>6597</v>
      </c>
      <c r="D2169" s="115" t="s">
        <v>1453</v>
      </c>
      <c r="E2169" s="115">
        <v>51.9893</v>
      </c>
      <c r="F2169" s="674">
        <v>293.83600000000001</v>
      </c>
      <c r="G2169" s="674">
        <v>295.84500000000003</v>
      </c>
      <c r="H2169" s="115">
        <f t="shared" si="66"/>
        <v>1.0068371472522089</v>
      </c>
      <c r="I2169" s="115">
        <f t="shared" si="67"/>
        <v>52.344799999999999</v>
      </c>
    </row>
    <row r="2170" spans="1:9" hidden="1">
      <c r="A2170" s="115" t="s">
        <v>6598</v>
      </c>
      <c r="B2170" s="115" t="s">
        <v>6599</v>
      </c>
      <c r="C2170" s="115" t="s">
        <v>6600</v>
      </c>
      <c r="D2170" s="115" t="s">
        <v>1453</v>
      </c>
      <c r="E2170" s="115">
        <v>93.580699999999993</v>
      </c>
      <c r="F2170" s="674">
        <v>293.83600000000001</v>
      </c>
      <c r="G2170" s="674">
        <v>295.84500000000003</v>
      </c>
      <c r="H2170" s="115">
        <f t="shared" si="66"/>
        <v>1.0068371472522089</v>
      </c>
      <c r="I2170" s="115">
        <f t="shared" si="67"/>
        <v>94.220500000000001</v>
      </c>
    </row>
    <row r="2171" spans="1:9" hidden="1">
      <c r="A2171" s="115" t="s">
        <v>6601</v>
      </c>
      <c r="B2171" s="115" t="s">
        <v>6602</v>
      </c>
      <c r="C2171" s="115" t="s">
        <v>6603</v>
      </c>
      <c r="D2171" s="115" t="s">
        <v>1453</v>
      </c>
      <c r="E2171" s="115">
        <v>172.2089</v>
      </c>
      <c r="F2171" s="674">
        <v>293.83600000000001</v>
      </c>
      <c r="G2171" s="674">
        <v>295.84500000000003</v>
      </c>
      <c r="H2171" s="115">
        <f t="shared" si="66"/>
        <v>1.0068371472522089</v>
      </c>
      <c r="I2171" s="115">
        <f t="shared" si="67"/>
        <v>173.38630000000001</v>
      </c>
    </row>
    <row r="2172" spans="1:9" hidden="1">
      <c r="A2172" s="115" t="s">
        <v>6604</v>
      </c>
      <c r="B2172" s="115" t="s">
        <v>6605</v>
      </c>
      <c r="C2172" s="115" t="s">
        <v>6606</v>
      </c>
      <c r="D2172" s="115" t="s">
        <v>1453</v>
      </c>
      <c r="E2172" s="115">
        <v>177.45529999999999</v>
      </c>
      <c r="F2172" s="674">
        <v>293.83600000000001</v>
      </c>
      <c r="G2172" s="674">
        <v>295.84500000000003</v>
      </c>
      <c r="H2172" s="115">
        <f t="shared" si="66"/>
        <v>1.0068371472522089</v>
      </c>
      <c r="I2172" s="115">
        <f t="shared" si="67"/>
        <v>178.6686</v>
      </c>
    </row>
    <row r="2173" spans="1:9" hidden="1">
      <c r="A2173" s="115" t="s">
        <v>6607</v>
      </c>
      <c r="B2173" s="115" t="s">
        <v>6608</v>
      </c>
      <c r="C2173" s="115" t="s">
        <v>6609</v>
      </c>
      <c r="D2173" s="115" t="s">
        <v>1453</v>
      </c>
      <c r="E2173" s="115">
        <v>182.50399999999999</v>
      </c>
      <c r="F2173" s="674">
        <v>293.83600000000001</v>
      </c>
      <c r="G2173" s="674">
        <v>295.84500000000003</v>
      </c>
      <c r="H2173" s="115">
        <f t="shared" si="66"/>
        <v>1.0068371472522089</v>
      </c>
      <c r="I2173" s="115">
        <f t="shared" si="67"/>
        <v>183.7518</v>
      </c>
    </row>
    <row r="2174" spans="1:9" hidden="1">
      <c r="A2174" s="115" t="s">
        <v>6610</v>
      </c>
      <c r="B2174" s="115" t="s">
        <v>6611</v>
      </c>
      <c r="C2174" s="115" t="s">
        <v>6612</v>
      </c>
      <c r="D2174" s="115" t="s">
        <v>1453</v>
      </c>
      <c r="E2174" s="115">
        <v>187.82419999999999</v>
      </c>
      <c r="F2174" s="674">
        <v>293.83600000000001</v>
      </c>
      <c r="G2174" s="674">
        <v>295.84500000000003</v>
      </c>
      <c r="H2174" s="115">
        <f t="shared" si="66"/>
        <v>1.0068371472522089</v>
      </c>
      <c r="I2174" s="115">
        <f t="shared" si="67"/>
        <v>189.10839999999999</v>
      </c>
    </row>
    <row r="2175" spans="1:9" hidden="1">
      <c r="A2175" s="115" t="s">
        <v>6613</v>
      </c>
      <c r="B2175" s="115" t="s">
        <v>6614</v>
      </c>
      <c r="C2175" s="115" t="s">
        <v>6615</v>
      </c>
      <c r="D2175" s="115" t="s">
        <v>1453</v>
      </c>
      <c r="E2175" s="115">
        <v>191.14080000000001</v>
      </c>
      <c r="F2175" s="674">
        <v>293.83600000000001</v>
      </c>
      <c r="G2175" s="674">
        <v>295.84500000000003</v>
      </c>
      <c r="H2175" s="115">
        <f t="shared" si="66"/>
        <v>1.0068371472522089</v>
      </c>
      <c r="I2175" s="115">
        <f t="shared" si="67"/>
        <v>192.4477</v>
      </c>
    </row>
    <row r="2176" spans="1:9" hidden="1">
      <c r="A2176" s="115" t="s">
        <v>6616</v>
      </c>
      <c r="B2176" s="115" t="s">
        <v>6617</v>
      </c>
      <c r="C2176" s="115" t="s">
        <v>6618</v>
      </c>
      <c r="D2176" s="115" t="s">
        <v>1453</v>
      </c>
      <c r="E2176" s="115">
        <v>55.002299999999998</v>
      </c>
      <c r="F2176" s="674">
        <v>293.83600000000001</v>
      </c>
      <c r="G2176" s="674">
        <v>295.84500000000003</v>
      </c>
      <c r="H2176" s="115">
        <f t="shared" si="66"/>
        <v>1.0068371472522089</v>
      </c>
      <c r="I2176" s="115">
        <f t="shared" si="67"/>
        <v>55.378399999999999</v>
      </c>
    </row>
    <row r="2177" spans="1:9" hidden="1">
      <c r="A2177" s="115" t="s">
        <v>6619</v>
      </c>
      <c r="B2177" s="115" t="s">
        <v>6620</v>
      </c>
      <c r="C2177" s="115" t="s">
        <v>6621</v>
      </c>
      <c r="D2177" s="115" t="s">
        <v>1453</v>
      </c>
      <c r="E2177" s="115">
        <v>12.285399999999999</v>
      </c>
      <c r="F2177" s="674">
        <v>293.83600000000001</v>
      </c>
      <c r="G2177" s="674">
        <v>295.84500000000003</v>
      </c>
      <c r="H2177" s="115">
        <f t="shared" si="66"/>
        <v>1.0068371472522089</v>
      </c>
      <c r="I2177" s="115">
        <f t="shared" si="67"/>
        <v>12.369400000000001</v>
      </c>
    </row>
    <row r="2178" spans="1:9" hidden="1">
      <c r="A2178" s="115" t="s">
        <v>6622</v>
      </c>
      <c r="B2178" s="115" t="s">
        <v>6623</v>
      </c>
      <c r="C2178" s="115" t="s">
        <v>6624</v>
      </c>
      <c r="D2178" s="115" t="s">
        <v>1453</v>
      </c>
      <c r="E2178" s="115">
        <v>20.287500000000001</v>
      </c>
      <c r="F2178" s="674">
        <v>293.83600000000001</v>
      </c>
      <c r="G2178" s="674">
        <v>295.84500000000003</v>
      </c>
      <c r="H2178" s="115">
        <f t="shared" si="66"/>
        <v>1.0068371472522089</v>
      </c>
      <c r="I2178" s="115">
        <f t="shared" si="67"/>
        <v>20.426200000000001</v>
      </c>
    </row>
    <row r="2179" spans="1:9" hidden="1">
      <c r="A2179" s="115" t="s">
        <v>6625</v>
      </c>
      <c r="B2179" s="115" t="s">
        <v>6626</v>
      </c>
      <c r="C2179" s="115" t="s">
        <v>6627</v>
      </c>
      <c r="D2179" s="115" t="s">
        <v>1453</v>
      </c>
      <c r="E2179" s="115">
        <v>22.7852</v>
      </c>
      <c r="F2179" s="674">
        <v>293.83600000000001</v>
      </c>
      <c r="G2179" s="674">
        <v>295.84500000000003</v>
      </c>
      <c r="H2179" s="115">
        <f t="shared" si="66"/>
        <v>1.0068371472522089</v>
      </c>
      <c r="I2179" s="115">
        <f t="shared" si="67"/>
        <v>22.940999999999999</v>
      </c>
    </row>
    <row r="2180" spans="1:9" hidden="1">
      <c r="A2180" s="115" t="s">
        <v>6628</v>
      </c>
      <c r="B2180" s="115" t="s">
        <v>6629</v>
      </c>
      <c r="C2180" s="115" t="s">
        <v>6630</v>
      </c>
      <c r="D2180" s="115" t="s">
        <v>1453</v>
      </c>
      <c r="E2180" s="115">
        <v>24.450299999999999</v>
      </c>
      <c r="F2180" s="674">
        <v>293.83600000000001</v>
      </c>
      <c r="G2180" s="674">
        <v>295.84500000000003</v>
      </c>
      <c r="H2180" s="115">
        <f t="shared" si="66"/>
        <v>1.0068371472522089</v>
      </c>
      <c r="I2180" s="115">
        <f t="shared" si="67"/>
        <v>24.6175</v>
      </c>
    </row>
    <row r="2181" spans="1:9" hidden="1">
      <c r="A2181" s="115" t="s">
        <v>6631</v>
      </c>
      <c r="B2181" s="115" t="s">
        <v>6632</v>
      </c>
      <c r="C2181" s="115" t="s">
        <v>6633</v>
      </c>
      <c r="D2181" s="115" t="s">
        <v>1453</v>
      </c>
      <c r="E2181" s="115">
        <v>27.7805</v>
      </c>
      <c r="F2181" s="674">
        <v>293.83600000000001</v>
      </c>
      <c r="G2181" s="674">
        <v>295.84500000000003</v>
      </c>
      <c r="H2181" s="115">
        <f t="shared" ref="H2181:H2244" si="68">G2181/F2181</f>
        <v>1.0068371472522089</v>
      </c>
      <c r="I2181" s="115">
        <f t="shared" ref="I2181:I2244" si="69">ROUND(H2181*E2181,4)</f>
        <v>27.970400000000001</v>
      </c>
    </row>
    <row r="2182" spans="1:9" hidden="1">
      <c r="A2182" s="115" t="s">
        <v>6634</v>
      </c>
      <c r="B2182" s="115" t="s">
        <v>6635</v>
      </c>
      <c r="C2182" s="115" t="s">
        <v>6636</v>
      </c>
      <c r="D2182" s="115" t="s">
        <v>1453</v>
      </c>
      <c r="E2182" s="115">
        <v>31.388200000000001</v>
      </c>
      <c r="F2182" s="674">
        <v>293.83600000000001</v>
      </c>
      <c r="G2182" s="674">
        <v>295.84500000000003</v>
      </c>
      <c r="H2182" s="115">
        <f t="shared" si="68"/>
        <v>1.0068371472522089</v>
      </c>
      <c r="I2182" s="115">
        <f t="shared" si="69"/>
        <v>31.602799999999998</v>
      </c>
    </row>
    <row r="2183" spans="1:9" hidden="1">
      <c r="A2183" s="115" t="s">
        <v>6637</v>
      </c>
      <c r="B2183" s="115" t="s">
        <v>6638</v>
      </c>
      <c r="C2183" s="115" t="s">
        <v>6639</v>
      </c>
      <c r="D2183" s="115" t="s">
        <v>1453</v>
      </c>
      <c r="E2183" s="115">
        <v>42.488900000000001</v>
      </c>
      <c r="F2183" s="674">
        <v>293.83600000000001</v>
      </c>
      <c r="G2183" s="674">
        <v>295.84500000000003</v>
      </c>
      <c r="H2183" s="115">
        <f t="shared" si="68"/>
        <v>1.0068371472522089</v>
      </c>
      <c r="I2183" s="115">
        <f t="shared" si="69"/>
        <v>42.779400000000003</v>
      </c>
    </row>
    <row r="2184" spans="1:9" hidden="1">
      <c r="A2184" s="115" t="s">
        <v>6640</v>
      </c>
      <c r="B2184" s="115" t="s">
        <v>6641</v>
      </c>
      <c r="C2184" s="115" t="s">
        <v>6642</v>
      </c>
      <c r="D2184" s="115" t="s">
        <v>1453</v>
      </c>
      <c r="E2184" s="115">
        <v>36.513399999999997</v>
      </c>
      <c r="F2184" s="674">
        <v>293.83600000000001</v>
      </c>
      <c r="G2184" s="674">
        <v>295.84500000000003</v>
      </c>
      <c r="H2184" s="115">
        <f t="shared" si="68"/>
        <v>1.0068371472522089</v>
      </c>
      <c r="I2184" s="115">
        <f t="shared" si="69"/>
        <v>36.762999999999998</v>
      </c>
    </row>
    <row r="2185" spans="1:9" hidden="1">
      <c r="A2185" s="115" t="s">
        <v>6643</v>
      </c>
      <c r="B2185" s="115" t="s">
        <v>6644</v>
      </c>
      <c r="C2185" s="115" t="s">
        <v>6645</v>
      </c>
      <c r="D2185" s="115" t="s">
        <v>1453</v>
      </c>
      <c r="E2185" s="115">
        <v>46.679699999999997</v>
      </c>
      <c r="F2185" s="674">
        <v>293.83600000000001</v>
      </c>
      <c r="G2185" s="674">
        <v>295.84500000000003</v>
      </c>
      <c r="H2185" s="115">
        <f t="shared" si="68"/>
        <v>1.0068371472522089</v>
      </c>
      <c r="I2185" s="115">
        <f t="shared" si="69"/>
        <v>46.998899999999999</v>
      </c>
    </row>
    <row r="2186" spans="1:9" hidden="1">
      <c r="A2186" s="115" t="s">
        <v>6646</v>
      </c>
      <c r="B2186" s="115" t="s">
        <v>6647</v>
      </c>
      <c r="C2186" s="115" t="s">
        <v>6648</v>
      </c>
      <c r="D2186" s="115" t="s">
        <v>1453</v>
      </c>
      <c r="E2186" s="115">
        <v>27.0915</v>
      </c>
      <c r="F2186" s="674">
        <v>293.83600000000001</v>
      </c>
      <c r="G2186" s="674">
        <v>295.84500000000003</v>
      </c>
      <c r="H2186" s="115">
        <f t="shared" si="68"/>
        <v>1.0068371472522089</v>
      </c>
      <c r="I2186" s="115">
        <f t="shared" si="69"/>
        <v>27.276700000000002</v>
      </c>
    </row>
    <row r="2187" spans="1:9" hidden="1">
      <c r="A2187" s="115" t="s">
        <v>6649</v>
      </c>
      <c r="B2187" s="115" t="s">
        <v>6650</v>
      </c>
      <c r="C2187" s="115" t="s">
        <v>6651</v>
      </c>
      <c r="D2187" s="115" t="s">
        <v>1453</v>
      </c>
      <c r="E2187" s="115">
        <v>33.496000000000002</v>
      </c>
      <c r="F2187" s="674">
        <v>293.83600000000001</v>
      </c>
      <c r="G2187" s="674">
        <v>295.84500000000003</v>
      </c>
      <c r="H2187" s="115">
        <f t="shared" si="68"/>
        <v>1.0068371472522089</v>
      </c>
      <c r="I2187" s="115">
        <f t="shared" si="69"/>
        <v>33.725000000000001</v>
      </c>
    </row>
    <row r="2188" spans="1:9" hidden="1">
      <c r="A2188" s="115" t="s">
        <v>6652</v>
      </c>
      <c r="B2188" s="115" t="s">
        <v>6653</v>
      </c>
      <c r="C2188" s="115" t="s">
        <v>6654</v>
      </c>
      <c r="D2188" s="115" t="s">
        <v>1453</v>
      </c>
      <c r="E2188" s="115">
        <v>27.432200000000002</v>
      </c>
      <c r="F2188" s="674">
        <v>293.83600000000001</v>
      </c>
      <c r="G2188" s="674">
        <v>295.84500000000003</v>
      </c>
      <c r="H2188" s="115">
        <f t="shared" si="68"/>
        <v>1.0068371472522089</v>
      </c>
      <c r="I2188" s="115">
        <f t="shared" si="69"/>
        <v>27.619800000000001</v>
      </c>
    </row>
    <row r="2189" spans="1:9" hidden="1">
      <c r="A2189" s="115" t="s">
        <v>6655</v>
      </c>
      <c r="B2189" s="115" t="s">
        <v>6656</v>
      </c>
      <c r="C2189" s="115" t="s">
        <v>6657</v>
      </c>
      <c r="D2189" s="115" t="s">
        <v>1453</v>
      </c>
      <c r="E2189" s="115">
        <v>3.9693000000000001</v>
      </c>
      <c r="F2189" s="674">
        <v>293.83600000000001</v>
      </c>
      <c r="G2189" s="674">
        <v>295.84500000000003</v>
      </c>
      <c r="H2189" s="115">
        <f t="shared" si="68"/>
        <v>1.0068371472522089</v>
      </c>
      <c r="I2189" s="115">
        <f t="shared" si="69"/>
        <v>3.9964</v>
      </c>
    </row>
    <row r="2190" spans="1:9" hidden="1">
      <c r="A2190" s="115" t="s">
        <v>6658</v>
      </c>
      <c r="B2190" s="115" t="s">
        <v>6659</v>
      </c>
      <c r="C2190" s="115" t="s">
        <v>6660</v>
      </c>
      <c r="D2190" s="115" t="s">
        <v>1453</v>
      </c>
      <c r="E2190" s="115">
        <v>43.670999999999999</v>
      </c>
      <c r="F2190" s="674">
        <v>293.83600000000001</v>
      </c>
      <c r="G2190" s="674">
        <v>295.84500000000003</v>
      </c>
      <c r="H2190" s="115">
        <f t="shared" si="68"/>
        <v>1.0068371472522089</v>
      </c>
      <c r="I2190" s="115">
        <f t="shared" si="69"/>
        <v>43.9696</v>
      </c>
    </row>
    <row r="2191" spans="1:9" hidden="1">
      <c r="A2191" s="115" t="s">
        <v>6661</v>
      </c>
      <c r="B2191" s="115" t="s">
        <v>6662</v>
      </c>
      <c r="C2191" s="115" t="s">
        <v>6663</v>
      </c>
      <c r="D2191" s="115" t="s">
        <v>1453</v>
      </c>
      <c r="E2191" s="115">
        <v>62.387099999999997</v>
      </c>
      <c r="F2191" s="674">
        <v>293.83600000000001</v>
      </c>
      <c r="G2191" s="674">
        <v>295.84500000000003</v>
      </c>
      <c r="H2191" s="115">
        <f t="shared" si="68"/>
        <v>1.0068371472522089</v>
      </c>
      <c r="I2191" s="115">
        <f t="shared" si="69"/>
        <v>62.813600000000001</v>
      </c>
    </row>
    <row r="2192" spans="1:9" hidden="1">
      <c r="A2192" s="115" t="s">
        <v>6664</v>
      </c>
      <c r="B2192" s="115" t="s">
        <v>6665</v>
      </c>
      <c r="C2192" s="115" t="s">
        <v>6666</v>
      </c>
      <c r="D2192" s="115" t="s">
        <v>1453</v>
      </c>
      <c r="E2192" s="115">
        <v>52.405200000000001</v>
      </c>
      <c r="F2192" s="674">
        <v>293.83600000000001</v>
      </c>
      <c r="G2192" s="674">
        <v>295.84500000000003</v>
      </c>
      <c r="H2192" s="115">
        <f t="shared" si="68"/>
        <v>1.0068371472522089</v>
      </c>
      <c r="I2192" s="115">
        <f t="shared" si="69"/>
        <v>52.763500000000001</v>
      </c>
    </row>
    <row r="2193" spans="1:9" hidden="1">
      <c r="A2193" s="115" t="s">
        <v>6667</v>
      </c>
      <c r="B2193" s="115" t="s">
        <v>6668</v>
      </c>
      <c r="C2193" s="115" t="s">
        <v>6669</v>
      </c>
      <c r="D2193" s="115" t="s">
        <v>1453</v>
      </c>
      <c r="E2193" s="115">
        <v>15.579000000000001</v>
      </c>
      <c r="F2193" s="674">
        <v>293.83600000000001</v>
      </c>
      <c r="G2193" s="674">
        <v>295.84500000000003</v>
      </c>
      <c r="H2193" s="115">
        <f t="shared" si="68"/>
        <v>1.0068371472522089</v>
      </c>
      <c r="I2193" s="115">
        <f t="shared" si="69"/>
        <v>15.685499999999999</v>
      </c>
    </row>
    <row r="2194" spans="1:9" hidden="1">
      <c r="A2194" s="115" t="s">
        <v>6670</v>
      </c>
      <c r="B2194" s="115" t="s">
        <v>6671</v>
      </c>
      <c r="C2194" s="115" t="s">
        <v>6672</v>
      </c>
      <c r="D2194" s="115" t="s">
        <v>1453</v>
      </c>
      <c r="E2194" s="115">
        <v>215.7269</v>
      </c>
      <c r="F2194" s="674">
        <v>293.83600000000001</v>
      </c>
      <c r="G2194" s="674">
        <v>295.84500000000003</v>
      </c>
      <c r="H2194" s="115">
        <f t="shared" si="68"/>
        <v>1.0068371472522089</v>
      </c>
      <c r="I2194" s="115">
        <f t="shared" si="69"/>
        <v>217.20189999999999</v>
      </c>
    </row>
    <row r="2195" spans="1:9" hidden="1">
      <c r="A2195" s="115" t="s">
        <v>6673</v>
      </c>
      <c r="B2195" s="115" t="s">
        <v>6674</v>
      </c>
      <c r="C2195" s="115" t="s">
        <v>6675</v>
      </c>
      <c r="D2195" s="115" t="s">
        <v>1453</v>
      </c>
      <c r="E2195" s="115">
        <v>228.62020000000001</v>
      </c>
      <c r="F2195" s="674">
        <v>293.83600000000001</v>
      </c>
      <c r="G2195" s="674">
        <v>295.84500000000003</v>
      </c>
      <c r="H2195" s="115">
        <f t="shared" si="68"/>
        <v>1.0068371472522089</v>
      </c>
      <c r="I2195" s="115">
        <f t="shared" si="69"/>
        <v>230.1833</v>
      </c>
    </row>
    <row r="2196" spans="1:9" hidden="1">
      <c r="A2196" s="115" t="s">
        <v>6676</v>
      </c>
      <c r="B2196" s="115" t="s">
        <v>6677</v>
      </c>
      <c r="C2196" s="115" t="s">
        <v>6678</v>
      </c>
      <c r="D2196" s="115" t="s">
        <v>1453</v>
      </c>
      <c r="E2196" s="115">
        <v>27.5441</v>
      </c>
      <c r="F2196" s="674">
        <v>293.83600000000001</v>
      </c>
      <c r="G2196" s="674">
        <v>295.84500000000003</v>
      </c>
      <c r="H2196" s="115">
        <f t="shared" si="68"/>
        <v>1.0068371472522089</v>
      </c>
      <c r="I2196" s="115">
        <f t="shared" si="69"/>
        <v>27.732399999999998</v>
      </c>
    </row>
    <row r="2197" spans="1:9" hidden="1">
      <c r="A2197" s="115" t="s">
        <v>6679</v>
      </c>
      <c r="B2197" s="115" t="s">
        <v>6680</v>
      </c>
      <c r="C2197" s="115" t="s">
        <v>6681</v>
      </c>
      <c r="D2197" s="115" t="s">
        <v>1453</v>
      </c>
      <c r="E2197" s="115">
        <v>33.511600000000001</v>
      </c>
      <c r="F2197" s="674">
        <v>293.83600000000001</v>
      </c>
      <c r="G2197" s="674">
        <v>295.84500000000003</v>
      </c>
      <c r="H2197" s="115">
        <f t="shared" si="68"/>
        <v>1.0068371472522089</v>
      </c>
      <c r="I2197" s="115">
        <f t="shared" si="69"/>
        <v>33.740699999999997</v>
      </c>
    </row>
    <row r="2198" spans="1:9" hidden="1">
      <c r="A2198" s="115" t="s">
        <v>6682</v>
      </c>
      <c r="B2198" s="115" t="s">
        <v>6683</v>
      </c>
      <c r="C2198" s="115" t="s">
        <v>6684</v>
      </c>
      <c r="D2198" s="115" t="s">
        <v>1453</v>
      </c>
      <c r="E2198" s="115">
        <v>10.8878</v>
      </c>
      <c r="F2198" s="674">
        <v>293.83600000000001</v>
      </c>
      <c r="G2198" s="674">
        <v>295.84500000000003</v>
      </c>
      <c r="H2198" s="115">
        <f t="shared" si="68"/>
        <v>1.0068371472522089</v>
      </c>
      <c r="I2198" s="115">
        <f t="shared" si="69"/>
        <v>10.962199999999999</v>
      </c>
    </row>
    <row r="2199" spans="1:9" hidden="1">
      <c r="A2199" s="115" t="s">
        <v>6685</v>
      </c>
      <c r="B2199" s="115" t="s">
        <v>6686</v>
      </c>
      <c r="C2199" s="115" t="s">
        <v>6687</v>
      </c>
      <c r="D2199" s="115" t="s">
        <v>1453</v>
      </c>
      <c r="E2199" s="115">
        <v>13.1883</v>
      </c>
      <c r="F2199" s="674">
        <v>293.83600000000001</v>
      </c>
      <c r="G2199" s="674">
        <v>295.84500000000003</v>
      </c>
      <c r="H2199" s="115">
        <f t="shared" si="68"/>
        <v>1.0068371472522089</v>
      </c>
      <c r="I2199" s="115">
        <f t="shared" si="69"/>
        <v>13.278499999999999</v>
      </c>
    </row>
    <row r="2200" spans="1:9" hidden="1">
      <c r="A2200" s="115" t="s">
        <v>6688</v>
      </c>
      <c r="B2200" s="115" t="s">
        <v>6689</v>
      </c>
      <c r="C2200" s="115" t="s">
        <v>6690</v>
      </c>
      <c r="D2200" s="115" t="s">
        <v>1453</v>
      </c>
      <c r="E2200" s="115">
        <v>33.772500000000001</v>
      </c>
      <c r="F2200" s="674">
        <v>293.83600000000001</v>
      </c>
      <c r="G2200" s="674">
        <v>295.84500000000003</v>
      </c>
      <c r="H2200" s="115">
        <f t="shared" si="68"/>
        <v>1.0068371472522089</v>
      </c>
      <c r="I2200" s="115">
        <f t="shared" si="69"/>
        <v>34.003399999999999</v>
      </c>
    </row>
    <row r="2201" spans="1:9" hidden="1">
      <c r="A2201" s="115" t="s">
        <v>6691</v>
      </c>
      <c r="B2201" s="115" t="s">
        <v>6692</v>
      </c>
      <c r="C2201" s="115" t="s">
        <v>6693</v>
      </c>
      <c r="D2201" s="115" t="s">
        <v>1453</v>
      </c>
      <c r="E2201" s="115">
        <v>43.283499999999997</v>
      </c>
      <c r="F2201" s="674">
        <v>293.83600000000001</v>
      </c>
      <c r="G2201" s="674">
        <v>295.84500000000003</v>
      </c>
      <c r="H2201" s="115">
        <f t="shared" si="68"/>
        <v>1.0068371472522089</v>
      </c>
      <c r="I2201" s="115">
        <f t="shared" si="69"/>
        <v>43.5794</v>
      </c>
    </row>
    <row r="2202" spans="1:9" hidden="1">
      <c r="A2202" s="115" t="s">
        <v>6694</v>
      </c>
      <c r="B2202" s="115" t="s">
        <v>6695</v>
      </c>
      <c r="C2202" s="115" t="s">
        <v>6696</v>
      </c>
      <c r="D2202" s="115" t="s">
        <v>1453</v>
      </c>
      <c r="E2202" s="115">
        <v>12.6867</v>
      </c>
      <c r="F2202" s="674">
        <v>293.83600000000001</v>
      </c>
      <c r="G2202" s="674">
        <v>295.84500000000003</v>
      </c>
      <c r="H2202" s="115">
        <f t="shared" si="68"/>
        <v>1.0068371472522089</v>
      </c>
      <c r="I2202" s="115">
        <f t="shared" si="69"/>
        <v>12.773400000000001</v>
      </c>
    </row>
    <row r="2203" spans="1:9" hidden="1">
      <c r="A2203" s="115" t="s">
        <v>6697</v>
      </c>
      <c r="B2203" s="115" t="s">
        <v>6698</v>
      </c>
      <c r="C2203" s="115" t="s">
        <v>6699</v>
      </c>
      <c r="D2203" s="115" t="s">
        <v>1453</v>
      </c>
      <c r="E2203" s="115">
        <v>16.1721</v>
      </c>
      <c r="F2203" s="674">
        <v>293.83600000000001</v>
      </c>
      <c r="G2203" s="674">
        <v>295.84500000000003</v>
      </c>
      <c r="H2203" s="115">
        <f t="shared" si="68"/>
        <v>1.0068371472522089</v>
      </c>
      <c r="I2203" s="115">
        <f t="shared" si="69"/>
        <v>16.282699999999998</v>
      </c>
    </row>
    <row r="2204" spans="1:9" hidden="1">
      <c r="A2204" s="115" t="s">
        <v>6700</v>
      </c>
      <c r="B2204" s="115" t="s">
        <v>6701</v>
      </c>
      <c r="C2204" s="115" t="s">
        <v>6702</v>
      </c>
      <c r="D2204" s="115" t="s">
        <v>1453</v>
      </c>
      <c r="E2204" s="115">
        <v>20.396699999999999</v>
      </c>
      <c r="F2204" s="674">
        <v>293.83600000000001</v>
      </c>
      <c r="G2204" s="674">
        <v>295.84500000000003</v>
      </c>
      <c r="H2204" s="115">
        <f t="shared" si="68"/>
        <v>1.0068371472522089</v>
      </c>
      <c r="I2204" s="115">
        <f t="shared" si="69"/>
        <v>20.536200000000001</v>
      </c>
    </row>
    <row r="2205" spans="1:9" hidden="1">
      <c r="A2205" s="115" t="s">
        <v>6703</v>
      </c>
      <c r="B2205" s="115" t="s">
        <v>6704</v>
      </c>
      <c r="C2205" s="115" t="s">
        <v>6705</v>
      </c>
      <c r="D2205" s="115" t="s">
        <v>1453</v>
      </c>
      <c r="E2205" s="115">
        <v>23.421900000000001</v>
      </c>
      <c r="F2205" s="674">
        <v>293.83600000000001</v>
      </c>
      <c r="G2205" s="674">
        <v>295.84500000000003</v>
      </c>
      <c r="H2205" s="115">
        <f t="shared" si="68"/>
        <v>1.0068371472522089</v>
      </c>
      <c r="I2205" s="115">
        <f t="shared" si="69"/>
        <v>23.582000000000001</v>
      </c>
    </row>
    <row r="2206" spans="1:9" hidden="1">
      <c r="A2206" s="115" t="s">
        <v>6706</v>
      </c>
      <c r="B2206" s="115" t="s">
        <v>6707</v>
      </c>
      <c r="C2206" s="115" t="s">
        <v>6708</v>
      </c>
      <c r="D2206" s="115" t="s">
        <v>1453</v>
      </c>
      <c r="E2206" s="115">
        <v>26.742599999999999</v>
      </c>
      <c r="F2206" s="674">
        <v>293.83600000000001</v>
      </c>
      <c r="G2206" s="674">
        <v>295.84500000000003</v>
      </c>
      <c r="H2206" s="115">
        <f t="shared" si="68"/>
        <v>1.0068371472522089</v>
      </c>
      <c r="I2206" s="115">
        <f t="shared" si="69"/>
        <v>26.9254</v>
      </c>
    </row>
    <row r="2207" spans="1:9" hidden="1">
      <c r="A2207" s="115" t="s">
        <v>6709</v>
      </c>
      <c r="B2207" s="115" t="s">
        <v>6710</v>
      </c>
      <c r="C2207" s="115" t="s">
        <v>6711</v>
      </c>
      <c r="D2207" s="115" t="s">
        <v>1453</v>
      </c>
      <c r="E2207" s="115">
        <v>33.369199999999999</v>
      </c>
      <c r="F2207" s="674">
        <v>293.83600000000001</v>
      </c>
      <c r="G2207" s="674">
        <v>295.84500000000003</v>
      </c>
      <c r="H2207" s="115">
        <f t="shared" si="68"/>
        <v>1.0068371472522089</v>
      </c>
      <c r="I2207" s="115">
        <f t="shared" si="69"/>
        <v>33.5974</v>
      </c>
    </row>
    <row r="2208" spans="1:9" hidden="1">
      <c r="A2208" s="115" t="s">
        <v>6712</v>
      </c>
      <c r="B2208" s="115" t="s">
        <v>6713</v>
      </c>
      <c r="C2208" s="115" t="s">
        <v>6714</v>
      </c>
      <c r="D2208" s="115" t="s">
        <v>1453</v>
      </c>
      <c r="E2208" s="115">
        <v>7.9199000000000002</v>
      </c>
      <c r="F2208" s="674">
        <v>293.83600000000001</v>
      </c>
      <c r="G2208" s="674">
        <v>295.84500000000003</v>
      </c>
      <c r="H2208" s="115">
        <f t="shared" si="68"/>
        <v>1.0068371472522089</v>
      </c>
      <c r="I2208" s="115">
        <f t="shared" si="69"/>
        <v>7.9740000000000002</v>
      </c>
    </row>
    <row r="2209" spans="1:9" hidden="1">
      <c r="A2209" s="115" t="s">
        <v>6715</v>
      </c>
      <c r="B2209" s="115" t="s">
        <v>6716</v>
      </c>
      <c r="C2209" s="115" t="s">
        <v>6717</v>
      </c>
      <c r="D2209" s="115" t="s">
        <v>1453</v>
      </c>
      <c r="E2209" s="115">
        <v>8.9756999999999998</v>
      </c>
      <c r="F2209" s="674">
        <v>293.83600000000001</v>
      </c>
      <c r="G2209" s="674">
        <v>295.84500000000003</v>
      </c>
      <c r="H2209" s="115">
        <f t="shared" si="68"/>
        <v>1.0068371472522089</v>
      </c>
      <c r="I2209" s="115">
        <f t="shared" si="69"/>
        <v>9.0371000000000006</v>
      </c>
    </row>
    <row r="2210" spans="1:9" hidden="1">
      <c r="A2210" s="115" t="s">
        <v>6718</v>
      </c>
      <c r="B2210" s="115" t="s">
        <v>6719</v>
      </c>
      <c r="C2210" s="115" t="s">
        <v>6720</v>
      </c>
      <c r="D2210" s="115" t="s">
        <v>1453</v>
      </c>
      <c r="E2210" s="115">
        <v>11.2637</v>
      </c>
      <c r="F2210" s="674">
        <v>293.83600000000001</v>
      </c>
      <c r="G2210" s="674">
        <v>295.84500000000003</v>
      </c>
      <c r="H2210" s="115">
        <f t="shared" si="68"/>
        <v>1.0068371472522089</v>
      </c>
      <c r="I2210" s="115">
        <f t="shared" si="69"/>
        <v>11.3407</v>
      </c>
    </row>
    <row r="2211" spans="1:9" hidden="1">
      <c r="A2211" s="115" t="s">
        <v>6721</v>
      </c>
      <c r="B2211" s="115" t="s">
        <v>6722</v>
      </c>
      <c r="C2211" s="115" t="s">
        <v>6723</v>
      </c>
      <c r="D2211" s="115" t="s">
        <v>1453</v>
      </c>
      <c r="E2211" s="115">
        <v>13.770099999999999</v>
      </c>
      <c r="F2211" s="674">
        <v>293.83600000000001</v>
      </c>
      <c r="G2211" s="674">
        <v>295.84500000000003</v>
      </c>
      <c r="H2211" s="115">
        <f t="shared" si="68"/>
        <v>1.0068371472522089</v>
      </c>
      <c r="I2211" s="115">
        <f t="shared" si="69"/>
        <v>13.8642</v>
      </c>
    </row>
    <row r="2212" spans="1:9" hidden="1">
      <c r="A2212" s="115" t="s">
        <v>6724</v>
      </c>
      <c r="B2212" s="115" t="s">
        <v>6725</v>
      </c>
      <c r="C2212" s="115" t="s">
        <v>6726</v>
      </c>
      <c r="D2212" s="115" t="s">
        <v>1453</v>
      </c>
      <c r="E2212" s="115">
        <v>25.640699999999999</v>
      </c>
      <c r="F2212" s="674">
        <v>293.83600000000001</v>
      </c>
      <c r="G2212" s="674">
        <v>295.84500000000003</v>
      </c>
      <c r="H2212" s="115">
        <f t="shared" si="68"/>
        <v>1.0068371472522089</v>
      </c>
      <c r="I2212" s="115">
        <f t="shared" si="69"/>
        <v>25.815999999999999</v>
      </c>
    </row>
    <row r="2213" spans="1:9" hidden="1">
      <c r="A2213" s="115" t="s">
        <v>6727</v>
      </c>
      <c r="B2213" s="115" t="s">
        <v>6728</v>
      </c>
      <c r="C2213" s="115" t="s">
        <v>6729</v>
      </c>
      <c r="D2213" s="115" t="s">
        <v>1453</v>
      </c>
      <c r="E2213" s="115">
        <v>29.478400000000001</v>
      </c>
      <c r="F2213" s="674">
        <v>293.83600000000001</v>
      </c>
      <c r="G2213" s="674">
        <v>295.84500000000003</v>
      </c>
      <c r="H2213" s="115">
        <f t="shared" si="68"/>
        <v>1.0068371472522089</v>
      </c>
      <c r="I2213" s="115">
        <f t="shared" si="69"/>
        <v>29.6799</v>
      </c>
    </row>
    <row r="2214" spans="1:9" hidden="1">
      <c r="A2214" s="115" t="s">
        <v>6730</v>
      </c>
      <c r="B2214" s="115" t="s">
        <v>6731</v>
      </c>
      <c r="C2214" s="115" t="s">
        <v>6732</v>
      </c>
      <c r="D2214" s="115" t="s">
        <v>1453</v>
      </c>
      <c r="E2214" s="115">
        <v>40.587800000000001</v>
      </c>
      <c r="F2214" s="674">
        <v>293.83600000000001</v>
      </c>
      <c r="G2214" s="674">
        <v>295.84500000000003</v>
      </c>
      <c r="H2214" s="115">
        <f t="shared" si="68"/>
        <v>1.0068371472522089</v>
      </c>
      <c r="I2214" s="115">
        <f t="shared" si="69"/>
        <v>40.865299999999998</v>
      </c>
    </row>
    <row r="2215" spans="1:9" hidden="1">
      <c r="A2215" s="115" t="s">
        <v>6733</v>
      </c>
      <c r="B2215" s="115" t="s">
        <v>6734</v>
      </c>
      <c r="C2215" s="115" t="s">
        <v>6735</v>
      </c>
      <c r="D2215" s="115" t="s">
        <v>1453</v>
      </c>
      <c r="E2215" s="115">
        <v>62.592700000000001</v>
      </c>
      <c r="F2215" s="674">
        <v>293.83600000000001</v>
      </c>
      <c r="G2215" s="674">
        <v>295.84500000000003</v>
      </c>
      <c r="H2215" s="115">
        <f t="shared" si="68"/>
        <v>1.0068371472522089</v>
      </c>
      <c r="I2215" s="115">
        <f t="shared" si="69"/>
        <v>63.020699999999998</v>
      </c>
    </row>
    <row r="2216" spans="1:9" hidden="1">
      <c r="A2216" s="115" t="s">
        <v>6736</v>
      </c>
      <c r="B2216" s="115" t="s">
        <v>6737</v>
      </c>
      <c r="C2216" s="115" t="s">
        <v>6738</v>
      </c>
      <c r="D2216" s="115" t="s">
        <v>1453</v>
      </c>
      <c r="E2216" s="115">
        <v>9.7584999999999997</v>
      </c>
      <c r="F2216" s="674">
        <v>293.83600000000001</v>
      </c>
      <c r="G2216" s="674">
        <v>295.84500000000003</v>
      </c>
      <c r="H2216" s="115">
        <f t="shared" si="68"/>
        <v>1.0068371472522089</v>
      </c>
      <c r="I2216" s="115">
        <f t="shared" si="69"/>
        <v>9.8252000000000006</v>
      </c>
    </row>
    <row r="2217" spans="1:9" hidden="1">
      <c r="A2217" s="115" t="s">
        <v>6739</v>
      </c>
      <c r="B2217" s="115" t="s">
        <v>6740</v>
      </c>
      <c r="C2217" s="115" t="s">
        <v>6741</v>
      </c>
      <c r="D2217" s="115" t="s">
        <v>1453</v>
      </c>
      <c r="E2217" s="115">
        <v>11.156000000000001</v>
      </c>
      <c r="F2217" s="674">
        <v>293.83600000000001</v>
      </c>
      <c r="G2217" s="674">
        <v>295.84500000000003</v>
      </c>
      <c r="H2217" s="115">
        <f t="shared" si="68"/>
        <v>1.0068371472522089</v>
      </c>
      <c r="I2217" s="115">
        <f t="shared" si="69"/>
        <v>11.2323</v>
      </c>
    </row>
    <row r="2218" spans="1:9" hidden="1">
      <c r="A2218" s="115" t="s">
        <v>6742</v>
      </c>
      <c r="B2218" s="115" t="s">
        <v>6743</v>
      </c>
      <c r="C2218" s="115" t="s">
        <v>6744</v>
      </c>
      <c r="D2218" s="115" t="s">
        <v>1453</v>
      </c>
      <c r="E2218" s="115">
        <v>16.4559</v>
      </c>
      <c r="F2218" s="674">
        <v>293.83600000000001</v>
      </c>
      <c r="G2218" s="674">
        <v>295.84500000000003</v>
      </c>
      <c r="H2218" s="115">
        <f t="shared" si="68"/>
        <v>1.0068371472522089</v>
      </c>
      <c r="I2218" s="115">
        <f t="shared" si="69"/>
        <v>16.5684</v>
      </c>
    </row>
    <row r="2219" spans="1:9" hidden="1">
      <c r="A2219" s="115" t="s">
        <v>6745</v>
      </c>
      <c r="B2219" s="115" t="s">
        <v>6746</v>
      </c>
      <c r="C2219" s="115" t="s">
        <v>6747</v>
      </c>
      <c r="D2219" s="115" t="s">
        <v>1453</v>
      </c>
      <c r="E2219" s="115">
        <v>24.0105</v>
      </c>
      <c r="F2219" s="674">
        <v>293.83600000000001</v>
      </c>
      <c r="G2219" s="674">
        <v>295.84500000000003</v>
      </c>
      <c r="H2219" s="115">
        <f t="shared" si="68"/>
        <v>1.0068371472522089</v>
      </c>
      <c r="I2219" s="115">
        <f t="shared" si="69"/>
        <v>24.174700000000001</v>
      </c>
    </row>
    <row r="2220" spans="1:9" hidden="1">
      <c r="A2220" s="115" t="s">
        <v>6748</v>
      </c>
      <c r="B2220" s="115" t="s">
        <v>6749</v>
      </c>
      <c r="C2220" s="115" t="s">
        <v>6750</v>
      </c>
      <c r="D2220" s="115" t="s">
        <v>1453</v>
      </c>
      <c r="E2220" s="115">
        <v>7.6855000000000002</v>
      </c>
      <c r="F2220" s="674">
        <v>293.83600000000001</v>
      </c>
      <c r="G2220" s="674">
        <v>295.84500000000003</v>
      </c>
      <c r="H2220" s="115">
        <f t="shared" si="68"/>
        <v>1.0068371472522089</v>
      </c>
      <c r="I2220" s="115">
        <f t="shared" si="69"/>
        <v>7.7380000000000004</v>
      </c>
    </row>
    <row r="2221" spans="1:9" hidden="1">
      <c r="A2221" s="115" t="s">
        <v>6751</v>
      </c>
      <c r="B2221" s="115" t="s">
        <v>6752</v>
      </c>
      <c r="C2221" s="115" t="s">
        <v>6753</v>
      </c>
      <c r="D2221" s="115" t="s">
        <v>1453</v>
      </c>
      <c r="E2221" s="115">
        <v>5.0518000000000001</v>
      </c>
      <c r="F2221" s="674">
        <v>293.83600000000001</v>
      </c>
      <c r="G2221" s="674">
        <v>295.84500000000003</v>
      </c>
      <c r="H2221" s="115">
        <f t="shared" si="68"/>
        <v>1.0068371472522089</v>
      </c>
      <c r="I2221" s="115">
        <f t="shared" si="69"/>
        <v>5.0862999999999996</v>
      </c>
    </row>
    <row r="2222" spans="1:9" hidden="1">
      <c r="A2222" s="115" t="s">
        <v>6754</v>
      </c>
      <c r="B2222" s="115" t="s">
        <v>6755</v>
      </c>
      <c r="C2222" s="115" t="s">
        <v>6756</v>
      </c>
      <c r="D2222" s="115" t="s">
        <v>1453</v>
      </c>
      <c r="E2222" s="115">
        <v>6.4680999999999997</v>
      </c>
      <c r="F2222" s="674">
        <v>293.83600000000001</v>
      </c>
      <c r="G2222" s="674">
        <v>295.84500000000003</v>
      </c>
      <c r="H2222" s="115">
        <f t="shared" si="68"/>
        <v>1.0068371472522089</v>
      </c>
      <c r="I2222" s="115">
        <f t="shared" si="69"/>
        <v>6.5122999999999998</v>
      </c>
    </row>
    <row r="2223" spans="1:9" hidden="1">
      <c r="A2223" s="115" t="s">
        <v>6757</v>
      </c>
      <c r="B2223" s="115" t="s">
        <v>6758</v>
      </c>
      <c r="C2223" s="115" t="s">
        <v>6759</v>
      </c>
      <c r="D2223" s="115" t="s">
        <v>1453</v>
      </c>
      <c r="E2223" s="115">
        <v>10.8842</v>
      </c>
      <c r="F2223" s="674">
        <v>293.83600000000001</v>
      </c>
      <c r="G2223" s="674">
        <v>295.84500000000003</v>
      </c>
      <c r="H2223" s="115">
        <f t="shared" si="68"/>
        <v>1.0068371472522089</v>
      </c>
      <c r="I2223" s="115">
        <f t="shared" si="69"/>
        <v>10.958600000000001</v>
      </c>
    </row>
    <row r="2224" spans="1:9" hidden="1">
      <c r="A2224" s="115" t="s">
        <v>6760</v>
      </c>
      <c r="B2224" s="115" t="s">
        <v>6761</v>
      </c>
      <c r="C2224" s="115" t="s">
        <v>6762</v>
      </c>
      <c r="D2224" s="115" t="s">
        <v>1453</v>
      </c>
      <c r="E2224" s="115">
        <v>9.5206999999999997</v>
      </c>
      <c r="F2224" s="674">
        <v>293.83600000000001</v>
      </c>
      <c r="G2224" s="674">
        <v>295.84500000000003</v>
      </c>
      <c r="H2224" s="115">
        <f t="shared" si="68"/>
        <v>1.0068371472522089</v>
      </c>
      <c r="I2224" s="115">
        <f t="shared" si="69"/>
        <v>9.5858000000000008</v>
      </c>
    </row>
    <row r="2225" spans="1:9" hidden="1">
      <c r="A2225" s="115" t="s">
        <v>6763</v>
      </c>
      <c r="B2225" s="115" t="s">
        <v>6764</v>
      </c>
      <c r="C2225" s="115" t="s">
        <v>6765</v>
      </c>
      <c r="D2225" s="115" t="s">
        <v>1453</v>
      </c>
      <c r="E2225" s="115">
        <v>3.4653</v>
      </c>
      <c r="F2225" s="674">
        <v>293.83600000000001</v>
      </c>
      <c r="G2225" s="674">
        <v>295.84500000000003</v>
      </c>
      <c r="H2225" s="115">
        <f t="shared" si="68"/>
        <v>1.0068371472522089</v>
      </c>
      <c r="I2225" s="115">
        <f t="shared" si="69"/>
        <v>3.4889999999999999</v>
      </c>
    </row>
    <row r="2226" spans="1:9" hidden="1">
      <c r="A2226" s="115" t="s">
        <v>6766</v>
      </c>
      <c r="B2226" s="115" t="s">
        <v>6767</v>
      </c>
      <c r="C2226" s="115" t="s">
        <v>6768</v>
      </c>
      <c r="D2226" s="115" t="s">
        <v>1453</v>
      </c>
      <c r="E2226" s="115">
        <v>6.4375</v>
      </c>
      <c r="F2226" s="674">
        <v>293.83600000000001</v>
      </c>
      <c r="G2226" s="674">
        <v>295.84500000000003</v>
      </c>
      <c r="H2226" s="115">
        <f t="shared" si="68"/>
        <v>1.0068371472522089</v>
      </c>
      <c r="I2226" s="115">
        <f t="shared" si="69"/>
        <v>6.4814999999999996</v>
      </c>
    </row>
    <row r="2227" spans="1:9" hidden="1">
      <c r="A2227" s="115" t="s">
        <v>6769</v>
      </c>
      <c r="B2227" s="115" t="s">
        <v>6770</v>
      </c>
      <c r="C2227" s="115" t="s">
        <v>6771</v>
      </c>
      <c r="D2227" s="115" t="s">
        <v>1453</v>
      </c>
      <c r="E2227" s="115">
        <v>8.6765000000000008</v>
      </c>
      <c r="F2227" s="674">
        <v>293.83600000000001</v>
      </c>
      <c r="G2227" s="674">
        <v>295.84500000000003</v>
      </c>
      <c r="H2227" s="115">
        <f t="shared" si="68"/>
        <v>1.0068371472522089</v>
      </c>
      <c r="I2227" s="115">
        <f t="shared" si="69"/>
        <v>8.7357999999999993</v>
      </c>
    </row>
    <row r="2228" spans="1:9" hidden="1">
      <c r="A2228" s="115" t="s">
        <v>6772</v>
      </c>
      <c r="B2228" s="115" t="s">
        <v>6773</v>
      </c>
      <c r="C2228" s="115" t="s">
        <v>6774</v>
      </c>
      <c r="D2228" s="115" t="s">
        <v>1453</v>
      </c>
      <c r="E2228" s="115">
        <v>12.911</v>
      </c>
      <c r="F2228" s="674">
        <v>293.83600000000001</v>
      </c>
      <c r="G2228" s="674">
        <v>295.84500000000003</v>
      </c>
      <c r="H2228" s="115">
        <f t="shared" si="68"/>
        <v>1.0068371472522089</v>
      </c>
      <c r="I2228" s="115">
        <f t="shared" si="69"/>
        <v>12.9993</v>
      </c>
    </row>
    <row r="2229" spans="1:9" hidden="1">
      <c r="A2229" s="115" t="s">
        <v>6775</v>
      </c>
      <c r="B2229" s="115" t="s">
        <v>6776</v>
      </c>
      <c r="C2229" s="115" t="s">
        <v>6777</v>
      </c>
      <c r="D2229" s="115" t="s">
        <v>1453</v>
      </c>
      <c r="E2229" s="115">
        <v>15.2172</v>
      </c>
      <c r="F2229" s="674">
        <v>293.83600000000001</v>
      </c>
      <c r="G2229" s="674">
        <v>295.84500000000003</v>
      </c>
      <c r="H2229" s="115">
        <f t="shared" si="68"/>
        <v>1.0068371472522089</v>
      </c>
      <c r="I2229" s="115">
        <f t="shared" si="69"/>
        <v>15.321199999999999</v>
      </c>
    </row>
    <row r="2230" spans="1:9" hidden="1">
      <c r="A2230" s="115" t="s">
        <v>6778</v>
      </c>
      <c r="B2230" s="115" t="s">
        <v>6779</v>
      </c>
      <c r="C2230" s="115" t="s">
        <v>6780</v>
      </c>
      <c r="D2230" s="115" t="s">
        <v>1453</v>
      </c>
      <c r="E2230" s="115">
        <v>17.224299999999999</v>
      </c>
      <c r="F2230" s="674">
        <v>293.83600000000001</v>
      </c>
      <c r="G2230" s="674">
        <v>295.84500000000003</v>
      </c>
      <c r="H2230" s="115">
        <f t="shared" si="68"/>
        <v>1.0068371472522089</v>
      </c>
      <c r="I2230" s="115">
        <f t="shared" si="69"/>
        <v>17.342099999999999</v>
      </c>
    </row>
    <row r="2231" spans="1:9" hidden="1">
      <c r="A2231" s="115" t="s">
        <v>6781</v>
      </c>
      <c r="B2231" s="115" t="s">
        <v>6782</v>
      </c>
      <c r="C2231" s="115" t="s">
        <v>6783</v>
      </c>
      <c r="D2231" s="115" t="s">
        <v>1453</v>
      </c>
      <c r="E2231" s="115">
        <v>5.5293000000000001</v>
      </c>
      <c r="F2231" s="674">
        <v>293.83600000000001</v>
      </c>
      <c r="G2231" s="674">
        <v>295.84500000000003</v>
      </c>
      <c r="H2231" s="115">
        <f t="shared" si="68"/>
        <v>1.0068371472522089</v>
      </c>
      <c r="I2231" s="115">
        <f t="shared" si="69"/>
        <v>5.5670999999999999</v>
      </c>
    </row>
    <row r="2232" spans="1:9" hidden="1">
      <c r="A2232" s="115" t="s">
        <v>6784</v>
      </c>
      <c r="B2232" s="115" t="s">
        <v>6785</v>
      </c>
      <c r="C2232" s="115" t="s">
        <v>6786</v>
      </c>
      <c r="D2232" s="115" t="s">
        <v>1453</v>
      </c>
      <c r="E2232" s="115">
        <v>8.5298999999999996</v>
      </c>
      <c r="F2232" s="674">
        <v>293.83600000000001</v>
      </c>
      <c r="G2232" s="674">
        <v>295.84500000000003</v>
      </c>
      <c r="H2232" s="115">
        <f t="shared" si="68"/>
        <v>1.0068371472522089</v>
      </c>
      <c r="I2232" s="115">
        <f t="shared" si="69"/>
        <v>8.5882000000000005</v>
      </c>
    </row>
    <row r="2233" spans="1:9" hidden="1">
      <c r="A2233" s="115" t="s">
        <v>6787</v>
      </c>
      <c r="B2233" s="115" t="s">
        <v>6788</v>
      </c>
      <c r="C2233" s="115" t="s">
        <v>6789</v>
      </c>
      <c r="D2233" s="115" t="s">
        <v>1453</v>
      </c>
      <c r="E2233" s="115">
        <v>8.1790000000000003</v>
      </c>
      <c r="F2233" s="674">
        <v>293.83600000000001</v>
      </c>
      <c r="G2233" s="674">
        <v>295.84500000000003</v>
      </c>
      <c r="H2233" s="115">
        <f t="shared" si="68"/>
        <v>1.0068371472522089</v>
      </c>
      <c r="I2233" s="115">
        <f t="shared" si="69"/>
        <v>8.2348999999999997</v>
      </c>
    </row>
    <row r="2234" spans="1:9" hidden="1">
      <c r="A2234" s="115" t="s">
        <v>6790</v>
      </c>
      <c r="B2234" s="115" t="s">
        <v>6791</v>
      </c>
      <c r="C2234" s="115" t="s">
        <v>6792</v>
      </c>
      <c r="D2234" s="115" t="s">
        <v>1453</v>
      </c>
      <c r="E2234" s="115">
        <v>16.308499999999999</v>
      </c>
      <c r="F2234" s="674">
        <v>293.83600000000001</v>
      </c>
      <c r="G2234" s="674">
        <v>295.84500000000003</v>
      </c>
      <c r="H2234" s="115">
        <f t="shared" si="68"/>
        <v>1.0068371472522089</v>
      </c>
      <c r="I2234" s="115">
        <f t="shared" si="69"/>
        <v>16.420000000000002</v>
      </c>
    </row>
    <row r="2235" spans="1:9" hidden="1">
      <c r="A2235" s="115" t="s">
        <v>6793</v>
      </c>
      <c r="B2235" s="115" t="s">
        <v>6794</v>
      </c>
      <c r="C2235" s="115" t="s">
        <v>6795</v>
      </c>
      <c r="D2235" s="115" t="s">
        <v>1453</v>
      </c>
      <c r="E2235" s="115">
        <v>5.1593999999999998</v>
      </c>
      <c r="F2235" s="674">
        <v>293.83600000000001</v>
      </c>
      <c r="G2235" s="674">
        <v>295.84500000000003</v>
      </c>
      <c r="H2235" s="115">
        <f t="shared" si="68"/>
        <v>1.0068371472522089</v>
      </c>
      <c r="I2235" s="115">
        <f t="shared" si="69"/>
        <v>5.1947000000000001</v>
      </c>
    </row>
    <row r="2236" spans="1:9" hidden="1">
      <c r="A2236" s="115" t="s">
        <v>6796</v>
      </c>
      <c r="B2236" s="115" t="s">
        <v>6797</v>
      </c>
      <c r="C2236" s="115" t="s">
        <v>6798</v>
      </c>
      <c r="D2236" s="115" t="s">
        <v>1453</v>
      </c>
      <c r="E2236" s="115">
        <v>4.7592999999999996</v>
      </c>
      <c r="F2236" s="674">
        <v>293.83600000000001</v>
      </c>
      <c r="G2236" s="674">
        <v>295.84500000000003</v>
      </c>
      <c r="H2236" s="115">
        <f t="shared" si="68"/>
        <v>1.0068371472522089</v>
      </c>
      <c r="I2236" s="115">
        <f t="shared" si="69"/>
        <v>4.7918000000000003</v>
      </c>
    </row>
    <row r="2237" spans="1:9" hidden="1">
      <c r="A2237" s="115" t="s">
        <v>6799</v>
      </c>
      <c r="B2237" s="115" t="s">
        <v>6800</v>
      </c>
      <c r="C2237" s="115" t="s">
        <v>6801</v>
      </c>
      <c r="D2237" s="115" t="s">
        <v>1453</v>
      </c>
      <c r="E2237" s="115">
        <v>3.2461000000000002</v>
      </c>
      <c r="F2237" s="674">
        <v>293.83600000000001</v>
      </c>
      <c r="G2237" s="674">
        <v>295.84500000000003</v>
      </c>
      <c r="H2237" s="115">
        <f t="shared" si="68"/>
        <v>1.0068371472522089</v>
      </c>
      <c r="I2237" s="115">
        <f t="shared" si="69"/>
        <v>3.2683</v>
      </c>
    </row>
    <row r="2238" spans="1:9" hidden="1">
      <c r="A2238" s="115" t="s">
        <v>6802</v>
      </c>
      <c r="B2238" s="115" t="s">
        <v>6803</v>
      </c>
      <c r="C2238" s="115" t="s">
        <v>6804</v>
      </c>
      <c r="D2238" s="115" t="s">
        <v>1453</v>
      </c>
      <c r="E2238" s="115">
        <v>11.5342</v>
      </c>
      <c r="F2238" s="674">
        <v>293.83600000000001</v>
      </c>
      <c r="G2238" s="674">
        <v>295.84500000000003</v>
      </c>
      <c r="H2238" s="115">
        <f t="shared" si="68"/>
        <v>1.0068371472522089</v>
      </c>
      <c r="I2238" s="115">
        <f t="shared" si="69"/>
        <v>11.613099999999999</v>
      </c>
    </row>
    <row r="2239" spans="1:9" hidden="1">
      <c r="A2239" s="115" t="s">
        <v>6805</v>
      </c>
      <c r="B2239" s="115" t="s">
        <v>6806</v>
      </c>
      <c r="C2239" s="115" t="s">
        <v>6807</v>
      </c>
      <c r="D2239" s="115" t="s">
        <v>1453</v>
      </c>
      <c r="E2239" s="115">
        <v>16.453800000000001</v>
      </c>
      <c r="F2239" s="674">
        <v>293.83600000000001</v>
      </c>
      <c r="G2239" s="674">
        <v>295.84500000000003</v>
      </c>
      <c r="H2239" s="115">
        <f t="shared" si="68"/>
        <v>1.0068371472522089</v>
      </c>
      <c r="I2239" s="115">
        <f t="shared" si="69"/>
        <v>16.566299999999998</v>
      </c>
    </row>
    <row r="2240" spans="1:9" hidden="1">
      <c r="A2240" s="115" t="s">
        <v>6808</v>
      </c>
      <c r="B2240" s="115" t="s">
        <v>6809</v>
      </c>
      <c r="C2240" s="115" t="s">
        <v>6810</v>
      </c>
      <c r="D2240" s="115" t="s">
        <v>1453</v>
      </c>
      <c r="E2240" s="115">
        <v>17.0578</v>
      </c>
      <c r="F2240" s="674">
        <v>293.83600000000001</v>
      </c>
      <c r="G2240" s="674">
        <v>295.84500000000003</v>
      </c>
      <c r="H2240" s="115">
        <f t="shared" si="68"/>
        <v>1.0068371472522089</v>
      </c>
      <c r="I2240" s="115">
        <f t="shared" si="69"/>
        <v>17.174399999999999</v>
      </c>
    </row>
    <row r="2241" spans="1:9" hidden="1">
      <c r="A2241" s="115" t="s">
        <v>6811</v>
      </c>
      <c r="B2241" s="115" t="s">
        <v>6812</v>
      </c>
      <c r="C2241" s="115" t="s">
        <v>6813</v>
      </c>
      <c r="D2241" s="115" t="s">
        <v>1453</v>
      </c>
      <c r="E2241" s="115">
        <v>23.773599999999998</v>
      </c>
      <c r="F2241" s="674">
        <v>293.83600000000001</v>
      </c>
      <c r="G2241" s="674">
        <v>295.84500000000003</v>
      </c>
      <c r="H2241" s="115">
        <f t="shared" si="68"/>
        <v>1.0068371472522089</v>
      </c>
      <c r="I2241" s="115">
        <f t="shared" si="69"/>
        <v>23.9361</v>
      </c>
    </row>
    <row r="2242" spans="1:9" hidden="1">
      <c r="A2242" s="115" t="s">
        <v>6814</v>
      </c>
      <c r="B2242" s="115" t="s">
        <v>6815</v>
      </c>
      <c r="C2242" s="115" t="s">
        <v>6816</v>
      </c>
      <c r="D2242" s="115" t="s">
        <v>1453</v>
      </c>
      <c r="E2242" s="115">
        <v>7.2298999999999998</v>
      </c>
      <c r="F2242" s="674">
        <v>293.83600000000001</v>
      </c>
      <c r="G2242" s="674">
        <v>295.84500000000003</v>
      </c>
      <c r="H2242" s="115">
        <f t="shared" si="68"/>
        <v>1.0068371472522089</v>
      </c>
      <c r="I2242" s="115">
        <f t="shared" si="69"/>
        <v>7.2793000000000001</v>
      </c>
    </row>
    <row r="2243" spans="1:9" hidden="1">
      <c r="A2243" s="115" t="s">
        <v>6817</v>
      </c>
      <c r="B2243" s="115" t="s">
        <v>6818</v>
      </c>
      <c r="C2243" s="115" t="s">
        <v>6819</v>
      </c>
      <c r="D2243" s="115" t="s">
        <v>1453</v>
      </c>
      <c r="E2243" s="115">
        <v>8.4404000000000003</v>
      </c>
      <c r="F2243" s="674">
        <v>293.83600000000001</v>
      </c>
      <c r="G2243" s="674">
        <v>295.84500000000003</v>
      </c>
      <c r="H2243" s="115">
        <f t="shared" si="68"/>
        <v>1.0068371472522089</v>
      </c>
      <c r="I2243" s="115">
        <f t="shared" si="69"/>
        <v>8.4981000000000009</v>
      </c>
    </row>
    <row r="2244" spans="1:9" hidden="1">
      <c r="A2244" s="115" t="s">
        <v>6820</v>
      </c>
      <c r="B2244" s="115" t="s">
        <v>6821</v>
      </c>
      <c r="C2244" s="115" t="s">
        <v>6822</v>
      </c>
      <c r="D2244" s="115" t="s">
        <v>1453</v>
      </c>
      <c r="E2244" s="115">
        <v>9.6518999999999995</v>
      </c>
      <c r="F2244" s="674">
        <v>293.83600000000001</v>
      </c>
      <c r="G2244" s="674">
        <v>295.84500000000003</v>
      </c>
      <c r="H2244" s="115">
        <f t="shared" si="68"/>
        <v>1.0068371472522089</v>
      </c>
      <c r="I2244" s="115">
        <f t="shared" si="69"/>
        <v>9.7179000000000002</v>
      </c>
    </row>
    <row r="2245" spans="1:9" hidden="1">
      <c r="A2245" s="115" t="s">
        <v>6823</v>
      </c>
      <c r="B2245" s="115" t="s">
        <v>6824</v>
      </c>
      <c r="C2245" s="115" t="s">
        <v>6825</v>
      </c>
      <c r="D2245" s="115" t="s">
        <v>1453</v>
      </c>
      <c r="E2245" s="115">
        <v>10.845599999999999</v>
      </c>
      <c r="F2245" s="674">
        <v>293.83600000000001</v>
      </c>
      <c r="G2245" s="674">
        <v>295.84500000000003</v>
      </c>
      <c r="H2245" s="115">
        <f t="shared" ref="H2245:H2308" si="70">G2245/F2245</f>
        <v>1.0068371472522089</v>
      </c>
      <c r="I2245" s="115">
        <f t="shared" ref="I2245:I2308" si="71">ROUND(H2245*E2245,4)</f>
        <v>10.9198</v>
      </c>
    </row>
    <row r="2246" spans="1:9" hidden="1">
      <c r="A2246" s="115" t="s">
        <v>6826</v>
      </c>
      <c r="B2246" s="115" t="s">
        <v>6827</v>
      </c>
      <c r="C2246" s="115" t="s">
        <v>6828</v>
      </c>
      <c r="D2246" s="115" t="s">
        <v>1453</v>
      </c>
      <c r="E2246" s="115">
        <v>12.0791</v>
      </c>
      <c r="F2246" s="674">
        <v>293.83600000000001</v>
      </c>
      <c r="G2246" s="674">
        <v>295.84500000000003</v>
      </c>
      <c r="H2246" s="115">
        <f t="shared" si="70"/>
        <v>1.0068371472522089</v>
      </c>
      <c r="I2246" s="115">
        <f t="shared" si="71"/>
        <v>12.1617</v>
      </c>
    </row>
    <row r="2247" spans="1:9" hidden="1">
      <c r="A2247" s="115" t="s">
        <v>6829</v>
      </c>
      <c r="B2247" s="115" t="s">
        <v>6830</v>
      </c>
      <c r="C2247" s="115" t="s">
        <v>6831</v>
      </c>
      <c r="D2247" s="115" t="s">
        <v>1453</v>
      </c>
      <c r="E2247" s="115">
        <v>13.2714</v>
      </c>
      <c r="F2247" s="674">
        <v>293.83600000000001</v>
      </c>
      <c r="G2247" s="674">
        <v>295.84500000000003</v>
      </c>
      <c r="H2247" s="115">
        <f t="shared" si="70"/>
        <v>1.0068371472522089</v>
      </c>
      <c r="I2247" s="115">
        <f t="shared" si="71"/>
        <v>13.3621</v>
      </c>
    </row>
    <row r="2248" spans="1:9" hidden="1">
      <c r="A2248" s="115" t="s">
        <v>6832</v>
      </c>
      <c r="B2248" s="115" t="s">
        <v>6833</v>
      </c>
      <c r="C2248" s="115" t="s">
        <v>6834</v>
      </c>
      <c r="D2248" s="115" t="s">
        <v>1453</v>
      </c>
      <c r="E2248" s="115">
        <v>14.5123</v>
      </c>
      <c r="F2248" s="674">
        <v>293.83600000000001</v>
      </c>
      <c r="G2248" s="674">
        <v>295.84500000000003</v>
      </c>
      <c r="H2248" s="115">
        <f t="shared" si="70"/>
        <v>1.0068371472522089</v>
      </c>
      <c r="I2248" s="115">
        <f t="shared" si="71"/>
        <v>14.611499999999999</v>
      </c>
    </row>
    <row r="2249" spans="1:9" hidden="1">
      <c r="A2249" s="115" t="s">
        <v>6835</v>
      </c>
      <c r="B2249" s="115" t="s">
        <v>6836</v>
      </c>
      <c r="C2249" s="115" t="s">
        <v>6837</v>
      </c>
      <c r="D2249" s="115" t="s">
        <v>1453</v>
      </c>
      <c r="E2249" s="115">
        <v>15.6374</v>
      </c>
      <c r="F2249" s="674">
        <v>293.83600000000001</v>
      </c>
      <c r="G2249" s="674">
        <v>295.84500000000003</v>
      </c>
      <c r="H2249" s="115">
        <f t="shared" si="70"/>
        <v>1.0068371472522089</v>
      </c>
      <c r="I2249" s="115">
        <f t="shared" si="71"/>
        <v>15.744300000000001</v>
      </c>
    </row>
    <row r="2250" spans="1:9" hidden="1">
      <c r="A2250" s="115" t="s">
        <v>6838</v>
      </c>
      <c r="B2250" s="115" t="s">
        <v>6839</v>
      </c>
      <c r="C2250" s="115" t="s">
        <v>6840</v>
      </c>
      <c r="D2250" s="115" t="s">
        <v>1453</v>
      </c>
      <c r="E2250" s="115">
        <v>16.9513</v>
      </c>
      <c r="F2250" s="674">
        <v>293.83600000000001</v>
      </c>
      <c r="G2250" s="674">
        <v>295.84500000000003</v>
      </c>
      <c r="H2250" s="115">
        <f t="shared" si="70"/>
        <v>1.0068371472522089</v>
      </c>
      <c r="I2250" s="115">
        <f t="shared" si="71"/>
        <v>17.0672</v>
      </c>
    </row>
    <row r="2251" spans="1:9" hidden="1">
      <c r="A2251" s="115" t="s">
        <v>6841</v>
      </c>
      <c r="B2251" s="115" t="s">
        <v>6842</v>
      </c>
      <c r="C2251" s="115" t="s">
        <v>6843</v>
      </c>
      <c r="D2251" s="115" t="s">
        <v>1453</v>
      </c>
      <c r="E2251" s="115">
        <v>18.173200000000001</v>
      </c>
      <c r="F2251" s="674">
        <v>293.83600000000001</v>
      </c>
      <c r="G2251" s="674">
        <v>295.84500000000003</v>
      </c>
      <c r="H2251" s="115">
        <f t="shared" si="70"/>
        <v>1.0068371472522089</v>
      </c>
      <c r="I2251" s="115">
        <f t="shared" si="71"/>
        <v>18.297499999999999</v>
      </c>
    </row>
    <row r="2252" spans="1:9" hidden="1">
      <c r="A2252" s="115" t="s">
        <v>6844</v>
      </c>
      <c r="B2252" s="115" t="s">
        <v>6845</v>
      </c>
      <c r="C2252" s="115" t="s">
        <v>6846</v>
      </c>
      <c r="D2252" s="115" t="s">
        <v>1453</v>
      </c>
      <c r="E2252" s="115">
        <v>19.395499999999998</v>
      </c>
      <c r="F2252" s="674">
        <v>293.83600000000001</v>
      </c>
      <c r="G2252" s="674">
        <v>295.84500000000003</v>
      </c>
      <c r="H2252" s="115">
        <f t="shared" si="70"/>
        <v>1.0068371472522089</v>
      </c>
      <c r="I2252" s="115">
        <f t="shared" si="71"/>
        <v>19.528099999999998</v>
      </c>
    </row>
    <row r="2253" spans="1:9" hidden="1">
      <c r="A2253" s="115" t="s">
        <v>6847</v>
      </c>
      <c r="B2253" s="115" t="s">
        <v>6848</v>
      </c>
      <c r="C2253" s="115" t="s">
        <v>6849</v>
      </c>
      <c r="D2253" s="115" t="s">
        <v>1453</v>
      </c>
      <c r="E2253" s="115">
        <v>20.583600000000001</v>
      </c>
      <c r="F2253" s="674">
        <v>293.83600000000001</v>
      </c>
      <c r="G2253" s="674">
        <v>295.84500000000003</v>
      </c>
      <c r="H2253" s="115">
        <f t="shared" si="70"/>
        <v>1.0068371472522089</v>
      </c>
      <c r="I2253" s="115">
        <f t="shared" si="71"/>
        <v>20.724299999999999</v>
      </c>
    </row>
    <row r="2254" spans="1:9" hidden="1">
      <c r="A2254" s="115" t="s">
        <v>6850</v>
      </c>
      <c r="B2254" s="115" t="s">
        <v>6851</v>
      </c>
      <c r="C2254" s="115" t="s">
        <v>6852</v>
      </c>
      <c r="D2254" s="115" t="s">
        <v>1453</v>
      </c>
      <c r="E2254" s="115">
        <v>21.685099999999998</v>
      </c>
      <c r="F2254" s="674">
        <v>293.83600000000001</v>
      </c>
      <c r="G2254" s="674">
        <v>295.84500000000003</v>
      </c>
      <c r="H2254" s="115">
        <f t="shared" si="70"/>
        <v>1.0068371472522089</v>
      </c>
      <c r="I2254" s="115">
        <f t="shared" si="71"/>
        <v>21.833400000000001</v>
      </c>
    </row>
    <row r="2255" spans="1:9" hidden="1">
      <c r="A2255" s="115" t="s">
        <v>6853</v>
      </c>
      <c r="B2255" s="115" t="s">
        <v>6854</v>
      </c>
      <c r="C2255" s="115" t="s">
        <v>6855</v>
      </c>
      <c r="D2255" s="115" t="s">
        <v>1453</v>
      </c>
      <c r="E2255" s="115">
        <v>22.915800000000001</v>
      </c>
      <c r="F2255" s="674">
        <v>293.83600000000001</v>
      </c>
      <c r="G2255" s="674">
        <v>295.84500000000003</v>
      </c>
      <c r="H2255" s="115">
        <f t="shared" si="70"/>
        <v>1.0068371472522089</v>
      </c>
      <c r="I2255" s="115">
        <f t="shared" si="71"/>
        <v>23.072500000000002</v>
      </c>
    </row>
    <row r="2256" spans="1:9" hidden="1">
      <c r="A2256" s="115" t="s">
        <v>6856</v>
      </c>
      <c r="B2256" s="115" t="s">
        <v>6857</v>
      </c>
      <c r="C2256" s="115" t="s">
        <v>6858</v>
      </c>
      <c r="D2256" s="115" t="s">
        <v>1453</v>
      </c>
      <c r="E2256" s="115">
        <v>24.307600000000001</v>
      </c>
      <c r="F2256" s="674">
        <v>293.83600000000001</v>
      </c>
      <c r="G2256" s="674">
        <v>295.84500000000003</v>
      </c>
      <c r="H2256" s="115">
        <f t="shared" si="70"/>
        <v>1.0068371472522089</v>
      </c>
      <c r="I2256" s="115">
        <f t="shared" si="71"/>
        <v>24.473800000000001</v>
      </c>
    </row>
    <row r="2257" spans="1:9" hidden="1">
      <c r="A2257" s="115" t="s">
        <v>6859</v>
      </c>
      <c r="B2257" s="115" t="s">
        <v>6860</v>
      </c>
      <c r="C2257" s="115" t="s">
        <v>6861</v>
      </c>
      <c r="D2257" s="115" t="s">
        <v>1453</v>
      </c>
      <c r="E2257" s="115">
        <v>25.534600000000001</v>
      </c>
      <c r="F2257" s="674">
        <v>293.83600000000001</v>
      </c>
      <c r="G2257" s="674">
        <v>295.84500000000003</v>
      </c>
      <c r="H2257" s="115">
        <f t="shared" si="70"/>
        <v>1.0068371472522089</v>
      </c>
      <c r="I2257" s="115">
        <f t="shared" si="71"/>
        <v>25.709199999999999</v>
      </c>
    </row>
    <row r="2258" spans="1:9" hidden="1">
      <c r="A2258" s="115" t="s">
        <v>6862</v>
      </c>
      <c r="B2258" s="115" t="s">
        <v>6863</v>
      </c>
      <c r="C2258" s="115" t="s">
        <v>6864</v>
      </c>
      <c r="D2258" s="115" t="s">
        <v>1453</v>
      </c>
      <c r="E2258" s="115">
        <v>26.543199999999999</v>
      </c>
      <c r="F2258" s="674">
        <v>293.83600000000001</v>
      </c>
      <c r="G2258" s="674">
        <v>295.84500000000003</v>
      </c>
      <c r="H2258" s="115">
        <f t="shared" si="70"/>
        <v>1.0068371472522089</v>
      </c>
      <c r="I2258" s="115">
        <f t="shared" si="71"/>
        <v>26.724699999999999</v>
      </c>
    </row>
    <row r="2259" spans="1:9" hidden="1">
      <c r="A2259" s="115" t="s">
        <v>6865</v>
      </c>
      <c r="B2259" s="115" t="s">
        <v>6866</v>
      </c>
      <c r="C2259" s="115" t="s">
        <v>6867</v>
      </c>
      <c r="D2259" s="115" t="s">
        <v>1453</v>
      </c>
      <c r="E2259" s="115">
        <v>27.6341</v>
      </c>
      <c r="F2259" s="674">
        <v>293.83600000000001</v>
      </c>
      <c r="G2259" s="674">
        <v>295.84500000000003</v>
      </c>
      <c r="H2259" s="115">
        <f t="shared" si="70"/>
        <v>1.0068371472522089</v>
      </c>
      <c r="I2259" s="115">
        <f t="shared" si="71"/>
        <v>27.823</v>
      </c>
    </row>
    <row r="2260" spans="1:9" hidden="1">
      <c r="A2260" s="115" t="s">
        <v>6868</v>
      </c>
      <c r="B2260" s="115" t="s">
        <v>6869</v>
      </c>
      <c r="C2260" s="115" t="s">
        <v>6870</v>
      </c>
      <c r="D2260" s="115" t="s">
        <v>1453</v>
      </c>
      <c r="E2260" s="115">
        <v>29.2362</v>
      </c>
      <c r="F2260" s="674">
        <v>293.83600000000001</v>
      </c>
      <c r="G2260" s="674">
        <v>295.84500000000003</v>
      </c>
      <c r="H2260" s="115">
        <f t="shared" si="70"/>
        <v>1.0068371472522089</v>
      </c>
      <c r="I2260" s="115">
        <f t="shared" si="71"/>
        <v>29.4361</v>
      </c>
    </row>
    <row r="2261" spans="1:9" hidden="1">
      <c r="A2261" s="115" t="s">
        <v>6871</v>
      </c>
      <c r="B2261" s="115" t="s">
        <v>6872</v>
      </c>
      <c r="C2261" s="115" t="s">
        <v>6873</v>
      </c>
      <c r="D2261" s="115" t="s">
        <v>1453</v>
      </c>
      <c r="E2261" s="115">
        <v>30.107700000000001</v>
      </c>
      <c r="F2261" s="674">
        <v>293.83600000000001</v>
      </c>
      <c r="G2261" s="674">
        <v>295.84500000000003</v>
      </c>
      <c r="H2261" s="115">
        <f t="shared" si="70"/>
        <v>1.0068371472522089</v>
      </c>
      <c r="I2261" s="115">
        <f t="shared" si="71"/>
        <v>30.313600000000001</v>
      </c>
    </row>
    <row r="2262" spans="1:9" hidden="1">
      <c r="A2262" s="115" t="s">
        <v>6874</v>
      </c>
      <c r="B2262" s="115" t="s">
        <v>6875</v>
      </c>
      <c r="C2262" s="115" t="s">
        <v>6876</v>
      </c>
      <c r="D2262" s="115" t="s">
        <v>1453</v>
      </c>
      <c r="E2262" s="115">
        <v>31.5197</v>
      </c>
      <c r="F2262" s="674">
        <v>293.83600000000001</v>
      </c>
      <c r="G2262" s="674">
        <v>295.84500000000003</v>
      </c>
      <c r="H2262" s="115">
        <f t="shared" si="70"/>
        <v>1.0068371472522089</v>
      </c>
      <c r="I2262" s="115">
        <f t="shared" si="71"/>
        <v>31.735199999999999</v>
      </c>
    </row>
    <row r="2263" spans="1:9" hidden="1">
      <c r="A2263" s="115" t="s">
        <v>6877</v>
      </c>
      <c r="B2263" s="115" t="s">
        <v>6878</v>
      </c>
      <c r="C2263" s="115" t="s">
        <v>6879</v>
      </c>
      <c r="D2263" s="115" t="s">
        <v>1453</v>
      </c>
      <c r="E2263" s="115">
        <v>32.5381</v>
      </c>
      <c r="F2263" s="674">
        <v>293.83600000000001</v>
      </c>
      <c r="G2263" s="674">
        <v>295.84500000000003</v>
      </c>
      <c r="H2263" s="115">
        <f t="shared" si="70"/>
        <v>1.0068371472522089</v>
      </c>
      <c r="I2263" s="115">
        <f t="shared" si="71"/>
        <v>32.760599999999997</v>
      </c>
    </row>
    <row r="2264" spans="1:9" hidden="1">
      <c r="A2264" s="115" t="s">
        <v>6880</v>
      </c>
      <c r="B2264" s="115" t="s">
        <v>6881</v>
      </c>
      <c r="C2264" s="115" t="s">
        <v>6882</v>
      </c>
      <c r="D2264" s="115" t="s">
        <v>1453</v>
      </c>
      <c r="E2264" s="115">
        <v>34.190100000000001</v>
      </c>
      <c r="F2264" s="674">
        <v>293.83600000000001</v>
      </c>
      <c r="G2264" s="674">
        <v>295.84500000000003</v>
      </c>
      <c r="H2264" s="115">
        <f t="shared" si="70"/>
        <v>1.0068371472522089</v>
      </c>
      <c r="I2264" s="115">
        <f t="shared" si="71"/>
        <v>34.423900000000003</v>
      </c>
    </row>
    <row r="2265" spans="1:9" hidden="1">
      <c r="A2265" s="115" t="s">
        <v>6883</v>
      </c>
      <c r="B2265" s="115" t="s">
        <v>6884</v>
      </c>
      <c r="C2265" s="115" t="s">
        <v>6885</v>
      </c>
      <c r="D2265" s="115" t="s">
        <v>1453</v>
      </c>
      <c r="E2265" s="115">
        <v>15.170999999999999</v>
      </c>
      <c r="F2265" s="674">
        <v>293.83600000000001</v>
      </c>
      <c r="G2265" s="674">
        <v>295.84500000000003</v>
      </c>
      <c r="H2265" s="115">
        <f t="shared" si="70"/>
        <v>1.0068371472522089</v>
      </c>
      <c r="I2265" s="115">
        <f t="shared" si="71"/>
        <v>15.274699999999999</v>
      </c>
    </row>
    <row r="2266" spans="1:9" hidden="1">
      <c r="A2266" s="115" t="s">
        <v>6886</v>
      </c>
      <c r="B2266" s="115" t="s">
        <v>6887</v>
      </c>
      <c r="C2266" s="115" t="s">
        <v>6888</v>
      </c>
      <c r="D2266" s="115" t="s">
        <v>1453</v>
      </c>
      <c r="E2266" s="115">
        <v>17.499300000000002</v>
      </c>
      <c r="F2266" s="674">
        <v>293.83600000000001</v>
      </c>
      <c r="G2266" s="674">
        <v>295.84500000000003</v>
      </c>
      <c r="H2266" s="115">
        <f t="shared" si="70"/>
        <v>1.0068371472522089</v>
      </c>
      <c r="I2266" s="115">
        <f t="shared" si="71"/>
        <v>17.6189</v>
      </c>
    </row>
    <row r="2267" spans="1:9" hidden="1">
      <c r="A2267" s="115" t="s">
        <v>6889</v>
      </c>
      <c r="B2267" s="115" t="s">
        <v>6890</v>
      </c>
      <c r="C2267" s="115" t="s">
        <v>6891</v>
      </c>
      <c r="D2267" s="115" t="s">
        <v>1453</v>
      </c>
      <c r="E2267" s="115">
        <v>19.9237</v>
      </c>
      <c r="F2267" s="674">
        <v>293.83600000000001</v>
      </c>
      <c r="G2267" s="674">
        <v>295.84500000000003</v>
      </c>
      <c r="H2267" s="115">
        <f t="shared" si="70"/>
        <v>1.0068371472522089</v>
      </c>
      <c r="I2267" s="115">
        <f t="shared" si="71"/>
        <v>20.059899999999999</v>
      </c>
    </row>
    <row r="2268" spans="1:9" hidden="1">
      <c r="A2268" s="115" t="s">
        <v>6892</v>
      </c>
      <c r="B2268" s="115" t="s">
        <v>6893</v>
      </c>
      <c r="C2268" s="115" t="s">
        <v>6894</v>
      </c>
      <c r="D2268" s="115" t="s">
        <v>1453</v>
      </c>
      <c r="E2268" s="115">
        <v>22.197199999999999</v>
      </c>
      <c r="F2268" s="674">
        <v>293.83600000000001</v>
      </c>
      <c r="G2268" s="674">
        <v>295.84500000000003</v>
      </c>
      <c r="H2268" s="115">
        <f t="shared" si="70"/>
        <v>1.0068371472522089</v>
      </c>
      <c r="I2268" s="115">
        <f t="shared" si="71"/>
        <v>22.349</v>
      </c>
    </row>
    <row r="2269" spans="1:9" hidden="1">
      <c r="A2269" s="115" t="s">
        <v>6895</v>
      </c>
      <c r="B2269" s="115" t="s">
        <v>6896</v>
      </c>
      <c r="C2269" s="115" t="s">
        <v>6897</v>
      </c>
      <c r="D2269" s="115" t="s">
        <v>1453</v>
      </c>
      <c r="E2269" s="115">
        <v>24.681699999999999</v>
      </c>
      <c r="F2269" s="674">
        <v>293.83600000000001</v>
      </c>
      <c r="G2269" s="674">
        <v>295.84500000000003</v>
      </c>
      <c r="H2269" s="115">
        <f t="shared" si="70"/>
        <v>1.0068371472522089</v>
      </c>
      <c r="I2269" s="115">
        <f t="shared" si="71"/>
        <v>24.8505</v>
      </c>
    </row>
    <row r="2270" spans="1:9" hidden="1">
      <c r="A2270" s="115" t="s">
        <v>6898</v>
      </c>
      <c r="B2270" s="115" t="s">
        <v>6899</v>
      </c>
      <c r="C2270" s="115" t="s">
        <v>6900</v>
      </c>
      <c r="D2270" s="115" t="s">
        <v>1453</v>
      </c>
      <c r="E2270" s="115">
        <v>26.8889</v>
      </c>
      <c r="F2270" s="674">
        <v>293.83600000000001</v>
      </c>
      <c r="G2270" s="674">
        <v>295.84500000000003</v>
      </c>
      <c r="H2270" s="115">
        <f t="shared" si="70"/>
        <v>1.0068371472522089</v>
      </c>
      <c r="I2270" s="115">
        <f t="shared" si="71"/>
        <v>27.072700000000001</v>
      </c>
    </row>
    <row r="2271" spans="1:9" hidden="1">
      <c r="A2271" s="115" t="s">
        <v>6901</v>
      </c>
      <c r="B2271" s="115" t="s">
        <v>6902</v>
      </c>
      <c r="C2271" s="115" t="s">
        <v>6903</v>
      </c>
      <c r="D2271" s="115" t="s">
        <v>1453</v>
      </c>
      <c r="E2271" s="115">
        <v>29.2667</v>
      </c>
      <c r="F2271" s="674">
        <v>293.83600000000001</v>
      </c>
      <c r="G2271" s="674">
        <v>295.84500000000003</v>
      </c>
      <c r="H2271" s="115">
        <f t="shared" si="70"/>
        <v>1.0068371472522089</v>
      </c>
      <c r="I2271" s="115">
        <f t="shared" si="71"/>
        <v>29.466799999999999</v>
      </c>
    </row>
    <row r="2272" spans="1:9" hidden="1">
      <c r="A2272" s="115" t="s">
        <v>6904</v>
      </c>
      <c r="B2272" s="115" t="s">
        <v>6905</v>
      </c>
      <c r="C2272" s="115" t="s">
        <v>6906</v>
      </c>
      <c r="D2272" s="115" t="s">
        <v>1453</v>
      </c>
      <c r="E2272" s="115">
        <v>31.799199999999999</v>
      </c>
      <c r="F2272" s="674">
        <v>293.83600000000001</v>
      </c>
      <c r="G2272" s="674">
        <v>295.84500000000003</v>
      </c>
      <c r="H2272" s="115">
        <f t="shared" si="70"/>
        <v>1.0068371472522089</v>
      </c>
      <c r="I2272" s="115">
        <f t="shared" si="71"/>
        <v>32.016599999999997</v>
      </c>
    </row>
    <row r="2273" spans="1:9" hidden="1">
      <c r="A2273" s="115" t="s">
        <v>6907</v>
      </c>
      <c r="B2273" s="115" t="s">
        <v>6908</v>
      </c>
      <c r="C2273" s="115" t="s">
        <v>6909</v>
      </c>
      <c r="D2273" s="115" t="s">
        <v>1453</v>
      </c>
      <c r="E2273" s="115">
        <v>34.094900000000003</v>
      </c>
      <c r="F2273" s="674">
        <v>293.83600000000001</v>
      </c>
      <c r="G2273" s="674">
        <v>295.84500000000003</v>
      </c>
      <c r="H2273" s="115">
        <f t="shared" si="70"/>
        <v>1.0068371472522089</v>
      </c>
      <c r="I2273" s="115">
        <f t="shared" si="71"/>
        <v>34.328000000000003</v>
      </c>
    </row>
    <row r="2274" spans="1:9" hidden="1">
      <c r="A2274" s="115" t="s">
        <v>6910</v>
      </c>
      <c r="B2274" s="115" t="s">
        <v>6911</v>
      </c>
      <c r="C2274" s="115" t="s">
        <v>6912</v>
      </c>
      <c r="D2274" s="115" t="s">
        <v>1453</v>
      </c>
      <c r="E2274" s="115">
        <v>36.347799999999999</v>
      </c>
      <c r="F2274" s="674">
        <v>293.83600000000001</v>
      </c>
      <c r="G2274" s="674">
        <v>295.84500000000003</v>
      </c>
      <c r="H2274" s="115">
        <f t="shared" si="70"/>
        <v>1.0068371472522089</v>
      </c>
      <c r="I2274" s="115">
        <f t="shared" si="71"/>
        <v>36.596299999999999</v>
      </c>
    </row>
    <row r="2275" spans="1:9" hidden="1">
      <c r="A2275" s="115" t="s">
        <v>6913</v>
      </c>
      <c r="B2275" s="115" t="s">
        <v>6914</v>
      </c>
      <c r="C2275" s="115" t="s">
        <v>6915</v>
      </c>
      <c r="D2275" s="115" t="s">
        <v>1453</v>
      </c>
      <c r="E2275" s="115">
        <v>38.907800000000002</v>
      </c>
      <c r="F2275" s="674">
        <v>293.83600000000001</v>
      </c>
      <c r="G2275" s="674">
        <v>295.84500000000003</v>
      </c>
      <c r="H2275" s="115">
        <f t="shared" si="70"/>
        <v>1.0068371472522089</v>
      </c>
      <c r="I2275" s="115">
        <f t="shared" si="71"/>
        <v>39.1738</v>
      </c>
    </row>
    <row r="2276" spans="1:9" hidden="1">
      <c r="A2276" s="115" t="s">
        <v>6916</v>
      </c>
      <c r="B2276" s="115" t="s">
        <v>6917</v>
      </c>
      <c r="C2276" s="115" t="s">
        <v>6918</v>
      </c>
      <c r="D2276" s="115" t="s">
        <v>1453</v>
      </c>
      <c r="E2276" s="115">
        <v>41.341700000000003</v>
      </c>
      <c r="F2276" s="674">
        <v>293.83600000000001</v>
      </c>
      <c r="G2276" s="674">
        <v>295.84500000000003</v>
      </c>
      <c r="H2276" s="115">
        <f t="shared" si="70"/>
        <v>1.0068371472522089</v>
      </c>
      <c r="I2276" s="115">
        <f t="shared" si="71"/>
        <v>41.624400000000001</v>
      </c>
    </row>
    <row r="2277" spans="1:9" hidden="1">
      <c r="A2277" s="115" t="s">
        <v>6919</v>
      </c>
      <c r="B2277" s="115" t="s">
        <v>6920</v>
      </c>
      <c r="C2277" s="115" t="s">
        <v>6921</v>
      </c>
      <c r="D2277" s="115" t="s">
        <v>1453</v>
      </c>
      <c r="E2277" s="115">
        <v>43.515300000000003</v>
      </c>
      <c r="F2277" s="674">
        <v>293.83600000000001</v>
      </c>
      <c r="G2277" s="674">
        <v>295.84500000000003</v>
      </c>
      <c r="H2277" s="115">
        <f t="shared" si="70"/>
        <v>1.0068371472522089</v>
      </c>
      <c r="I2277" s="115">
        <f t="shared" si="71"/>
        <v>43.812800000000003</v>
      </c>
    </row>
    <row r="2278" spans="1:9" hidden="1">
      <c r="A2278" s="115" t="s">
        <v>6922</v>
      </c>
      <c r="B2278" s="115" t="s">
        <v>6923</v>
      </c>
      <c r="C2278" s="115" t="s">
        <v>6924</v>
      </c>
      <c r="D2278" s="115" t="s">
        <v>1453</v>
      </c>
      <c r="E2278" s="115">
        <v>45.932400000000001</v>
      </c>
      <c r="F2278" s="674">
        <v>293.83600000000001</v>
      </c>
      <c r="G2278" s="674">
        <v>295.84500000000003</v>
      </c>
      <c r="H2278" s="115">
        <f t="shared" si="70"/>
        <v>1.0068371472522089</v>
      </c>
      <c r="I2278" s="115">
        <f t="shared" si="71"/>
        <v>46.246400000000001</v>
      </c>
    </row>
    <row r="2279" spans="1:9" hidden="1">
      <c r="A2279" s="115" t="s">
        <v>6925</v>
      </c>
      <c r="B2279" s="115" t="s">
        <v>6926</v>
      </c>
      <c r="C2279" s="115" t="s">
        <v>6927</v>
      </c>
      <c r="D2279" s="115" t="s">
        <v>1453</v>
      </c>
      <c r="E2279" s="115">
        <v>48.6374</v>
      </c>
      <c r="F2279" s="674">
        <v>293.83600000000001</v>
      </c>
      <c r="G2279" s="674">
        <v>295.84500000000003</v>
      </c>
      <c r="H2279" s="115">
        <f t="shared" si="70"/>
        <v>1.0068371472522089</v>
      </c>
      <c r="I2279" s="115">
        <f t="shared" si="71"/>
        <v>48.969900000000003</v>
      </c>
    </row>
    <row r="2280" spans="1:9" hidden="1">
      <c r="A2280" s="115" t="s">
        <v>6928</v>
      </c>
      <c r="B2280" s="115" t="s">
        <v>6929</v>
      </c>
      <c r="C2280" s="115" t="s">
        <v>6930</v>
      </c>
      <c r="D2280" s="115" t="s">
        <v>1453</v>
      </c>
      <c r="E2280" s="115">
        <v>50.882100000000001</v>
      </c>
      <c r="F2280" s="674">
        <v>293.83600000000001</v>
      </c>
      <c r="G2280" s="674">
        <v>295.84500000000003</v>
      </c>
      <c r="H2280" s="115">
        <f t="shared" si="70"/>
        <v>1.0068371472522089</v>
      </c>
      <c r="I2280" s="115">
        <f t="shared" si="71"/>
        <v>51.23</v>
      </c>
    </row>
    <row r="2281" spans="1:9" hidden="1">
      <c r="A2281" s="115" t="s">
        <v>6931</v>
      </c>
      <c r="B2281" s="115" t="s">
        <v>6932</v>
      </c>
      <c r="C2281" s="115" t="s">
        <v>6933</v>
      </c>
      <c r="D2281" s="115" t="s">
        <v>1453</v>
      </c>
      <c r="E2281" s="115">
        <v>53.347700000000003</v>
      </c>
      <c r="F2281" s="674">
        <v>293.83600000000001</v>
      </c>
      <c r="G2281" s="674">
        <v>295.84500000000003</v>
      </c>
      <c r="H2281" s="115">
        <f t="shared" si="70"/>
        <v>1.0068371472522089</v>
      </c>
      <c r="I2281" s="115">
        <f t="shared" si="71"/>
        <v>53.712400000000002</v>
      </c>
    </row>
    <row r="2282" spans="1:9" hidden="1">
      <c r="A2282" s="115" t="s">
        <v>6934</v>
      </c>
      <c r="B2282" s="115" t="s">
        <v>6935</v>
      </c>
      <c r="C2282" s="115" t="s">
        <v>6936</v>
      </c>
      <c r="D2282" s="115" t="s">
        <v>1453</v>
      </c>
      <c r="E2282" s="115">
        <v>55.133200000000002</v>
      </c>
      <c r="F2282" s="674">
        <v>293.83600000000001</v>
      </c>
      <c r="G2282" s="674">
        <v>295.84500000000003</v>
      </c>
      <c r="H2282" s="115">
        <f t="shared" si="70"/>
        <v>1.0068371472522089</v>
      </c>
      <c r="I2282" s="115">
        <f t="shared" si="71"/>
        <v>55.510199999999998</v>
      </c>
    </row>
    <row r="2283" spans="1:9" hidden="1">
      <c r="A2283" s="115" t="s">
        <v>6937</v>
      </c>
      <c r="B2283" s="115" t="s">
        <v>6938</v>
      </c>
      <c r="C2283" s="115" t="s">
        <v>6939</v>
      </c>
      <c r="D2283" s="115" t="s">
        <v>1453</v>
      </c>
      <c r="E2283" s="115">
        <v>58.020800000000001</v>
      </c>
      <c r="F2283" s="674">
        <v>293.83600000000001</v>
      </c>
      <c r="G2283" s="674">
        <v>295.84500000000003</v>
      </c>
      <c r="H2283" s="115">
        <f t="shared" si="70"/>
        <v>1.0068371472522089</v>
      </c>
      <c r="I2283" s="115">
        <f t="shared" si="71"/>
        <v>58.417499999999997</v>
      </c>
    </row>
    <row r="2284" spans="1:9" hidden="1">
      <c r="A2284" s="115" t="s">
        <v>6940</v>
      </c>
      <c r="B2284" s="115" t="s">
        <v>6941</v>
      </c>
      <c r="C2284" s="115" t="s">
        <v>6942</v>
      </c>
      <c r="D2284" s="115" t="s">
        <v>1453</v>
      </c>
      <c r="E2284" s="115">
        <v>60.133299999999998</v>
      </c>
      <c r="F2284" s="674">
        <v>293.83600000000001</v>
      </c>
      <c r="G2284" s="674">
        <v>295.84500000000003</v>
      </c>
      <c r="H2284" s="115">
        <f t="shared" si="70"/>
        <v>1.0068371472522089</v>
      </c>
      <c r="I2284" s="115">
        <f t="shared" si="71"/>
        <v>60.544400000000003</v>
      </c>
    </row>
    <row r="2285" spans="1:9" hidden="1">
      <c r="A2285" s="115" t="s">
        <v>6943</v>
      </c>
      <c r="B2285" s="115" t="s">
        <v>6944</v>
      </c>
      <c r="C2285" s="115" t="s">
        <v>6945</v>
      </c>
      <c r="D2285" s="115" t="s">
        <v>1453</v>
      </c>
      <c r="E2285" s="115">
        <v>62.402900000000002</v>
      </c>
      <c r="F2285" s="674">
        <v>293.83600000000001</v>
      </c>
      <c r="G2285" s="674">
        <v>295.84500000000003</v>
      </c>
      <c r="H2285" s="115">
        <f t="shared" si="70"/>
        <v>1.0068371472522089</v>
      </c>
      <c r="I2285" s="115">
        <f t="shared" si="71"/>
        <v>62.829599999999999</v>
      </c>
    </row>
    <row r="2286" spans="1:9" hidden="1">
      <c r="A2286" s="115" t="s">
        <v>6946</v>
      </c>
      <c r="B2286" s="115" t="s">
        <v>6947</v>
      </c>
      <c r="C2286" s="115" t="s">
        <v>6948</v>
      </c>
      <c r="D2286" s="115" t="s">
        <v>1453</v>
      </c>
      <c r="E2286" s="115">
        <v>64.849999999999994</v>
      </c>
      <c r="F2286" s="674">
        <v>293.83600000000001</v>
      </c>
      <c r="G2286" s="674">
        <v>295.84500000000003</v>
      </c>
      <c r="H2286" s="115">
        <f t="shared" si="70"/>
        <v>1.0068371472522089</v>
      </c>
      <c r="I2286" s="115">
        <f t="shared" si="71"/>
        <v>65.293400000000005</v>
      </c>
    </row>
    <row r="2287" spans="1:9" hidden="1">
      <c r="A2287" s="115" t="s">
        <v>6949</v>
      </c>
      <c r="B2287" s="115" t="s">
        <v>6950</v>
      </c>
      <c r="C2287" s="115" t="s">
        <v>6951</v>
      </c>
      <c r="D2287" s="115" t="s">
        <v>1453</v>
      </c>
      <c r="E2287" s="115">
        <v>67.502099999999999</v>
      </c>
      <c r="F2287" s="674">
        <v>293.83600000000001</v>
      </c>
      <c r="G2287" s="674">
        <v>295.84500000000003</v>
      </c>
      <c r="H2287" s="115">
        <f t="shared" si="70"/>
        <v>1.0068371472522089</v>
      </c>
      <c r="I2287" s="115">
        <f t="shared" si="71"/>
        <v>67.9636</v>
      </c>
    </row>
    <row r="2288" spans="1:9" hidden="1">
      <c r="A2288" s="115" t="s">
        <v>6952</v>
      </c>
      <c r="B2288" s="115" t="s">
        <v>6953</v>
      </c>
      <c r="C2288" s="115" t="s">
        <v>6954</v>
      </c>
      <c r="D2288" s="115" t="s">
        <v>1453</v>
      </c>
      <c r="E2288" s="115">
        <v>2.9243999999999999</v>
      </c>
      <c r="F2288" s="674">
        <v>293.83600000000001</v>
      </c>
      <c r="G2288" s="674">
        <v>295.84500000000003</v>
      </c>
      <c r="H2288" s="115">
        <f t="shared" si="70"/>
        <v>1.0068371472522089</v>
      </c>
      <c r="I2288" s="115">
        <f t="shared" si="71"/>
        <v>2.9443999999999999</v>
      </c>
    </row>
    <row r="2289" spans="1:9" hidden="1">
      <c r="A2289" s="115" t="s">
        <v>6955</v>
      </c>
      <c r="B2289" s="115" t="s">
        <v>6956</v>
      </c>
      <c r="C2289" s="115" t="s">
        <v>6957</v>
      </c>
      <c r="D2289" s="115" t="s">
        <v>1453</v>
      </c>
      <c r="E2289" s="115">
        <v>4.1859000000000002</v>
      </c>
      <c r="F2289" s="674">
        <v>293.83600000000001</v>
      </c>
      <c r="G2289" s="674">
        <v>295.84500000000003</v>
      </c>
      <c r="H2289" s="115">
        <f t="shared" si="70"/>
        <v>1.0068371472522089</v>
      </c>
      <c r="I2289" s="115">
        <f t="shared" si="71"/>
        <v>4.2145000000000001</v>
      </c>
    </row>
    <row r="2290" spans="1:9" hidden="1">
      <c r="A2290" s="115" t="s">
        <v>6958</v>
      </c>
      <c r="B2290" s="115" t="s">
        <v>6959</v>
      </c>
      <c r="C2290" s="115" t="s">
        <v>6960</v>
      </c>
      <c r="D2290" s="115" t="s">
        <v>1453</v>
      </c>
      <c r="E2290" s="115">
        <v>6.2893999999999997</v>
      </c>
      <c r="F2290" s="674">
        <v>293.83600000000001</v>
      </c>
      <c r="G2290" s="674">
        <v>295.84500000000003</v>
      </c>
      <c r="H2290" s="115">
        <f t="shared" si="70"/>
        <v>1.0068371472522089</v>
      </c>
      <c r="I2290" s="115">
        <f t="shared" si="71"/>
        <v>6.3323999999999998</v>
      </c>
    </row>
    <row r="2291" spans="1:9" hidden="1">
      <c r="A2291" s="115" t="s">
        <v>6961</v>
      </c>
      <c r="B2291" s="115" t="s">
        <v>6962</v>
      </c>
      <c r="C2291" s="115" t="s">
        <v>6963</v>
      </c>
      <c r="D2291" s="115" t="s">
        <v>1242</v>
      </c>
      <c r="E2291" s="115">
        <v>109.17740000000001</v>
      </c>
      <c r="F2291" s="674">
        <v>293.83600000000001</v>
      </c>
      <c r="G2291" s="674">
        <v>295.84500000000003</v>
      </c>
      <c r="H2291" s="115">
        <f t="shared" si="70"/>
        <v>1.0068371472522089</v>
      </c>
      <c r="I2291" s="115">
        <f t="shared" si="71"/>
        <v>109.9239</v>
      </c>
    </row>
    <row r="2292" spans="1:9" hidden="1">
      <c r="A2292" s="115" t="s">
        <v>6964</v>
      </c>
      <c r="B2292" s="115" t="s">
        <v>6965</v>
      </c>
      <c r="C2292" s="115" t="s">
        <v>6966</v>
      </c>
      <c r="D2292" s="115" t="s">
        <v>1242</v>
      </c>
      <c r="E2292" s="115">
        <v>21.8355</v>
      </c>
      <c r="F2292" s="674">
        <v>293.83600000000001</v>
      </c>
      <c r="G2292" s="674">
        <v>295.84500000000003</v>
      </c>
      <c r="H2292" s="115">
        <f t="shared" si="70"/>
        <v>1.0068371472522089</v>
      </c>
      <c r="I2292" s="115">
        <f t="shared" si="71"/>
        <v>21.9848</v>
      </c>
    </row>
    <row r="2293" spans="1:9" hidden="1">
      <c r="A2293" s="115" t="s">
        <v>6967</v>
      </c>
      <c r="B2293" s="115" t="s">
        <v>6968</v>
      </c>
      <c r="C2293" s="115" t="s">
        <v>6969</v>
      </c>
      <c r="D2293" s="115" t="s">
        <v>1453</v>
      </c>
      <c r="E2293" s="115">
        <v>211.22659999999999</v>
      </c>
      <c r="F2293" s="674">
        <v>293.83600000000001</v>
      </c>
      <c r="G2293" s="674">
        <v>295.84500000000003</v>
      </c>
      <c r="H2293" s="115">
        <f t="shared" si="70"/>
        <v>1.0068371472522089</v>
      </c>
      <c r="I2293" s="115">
        <f t="shared" si="71"/>
        <v>212.67080000000001</v>
      </c>
    </row>
    <row r="2294" spans="1:9" hidden="1">
      <c r="A2294" s="115" t="s">
        <v>6970</v>
      </c>
      <c r="B2294" s="115" t="s">
        <v>6971</v>
      </c>
      <c r="C2294" s="115" t="s">
        <v>6972</v>
      </c>
      <c r="D2294" s="115" t="s">
        <v>1453</v>
      </c>
      <c r="E2294" s="115">
        <v>225.517</v>
      </c>
      <c r="F2294" s="674">
        <v>293.83600000000001</v>
      </c>
      <c r="G2294" s="674">
        <v>295.84500000000003</v>
      </c>
      <c r="H2294" s="115">
        <f t="shared" si="70"/>
        <v>1.0068371472522089</v>
      </c>
      <c r="I2294" s="115">
        <f t="shared" si="71"/>
        <v>227.05889999999999</v>
      </c>
    </row>
    <row r="2295" spans="1:9" hidden="1">
      <c r="A2295" s="115" t="s">
        <v>6973</v>
      </c>
      <c r="B2295" s="115" t="s">
        <v>6974</v>
      </c>
      <c r="C2295" s="115" t="s">
        <v>6975</v>
      </c>
      <c r="D2295" s="115" t="s">
        <v>1453</v>
      </c>
      <c r="E2295" s="115">
        <v>238.71879999999999</v>
      </c>
      <c r="F2295" s="674">
        <v>293.83600000000001</v>
      </c>
      <c r="G2295" s="674">
        <v>295.84500000000003</v>
      </c>
      <c r="H2295" s="115">
        <f t="shared" si="70"/>
        <v>1.0068371472522089</v>
      </c>
      <c r="I2295" s="115">
        <f t="shared" si="71"/>
        <v>240.351</v>
      </c>
    </row>
    <row r="2296" spans="1:9" hidden="1">
      <c r="A2296" s="115" t="s">
        <v>6976</v>
      </c>
      <c r="B2296" s="115" t="s">
        <v>6977</v>
      </c>
      <c r="C2296" s="115" t="s">
        <v>6978</v>
      </c>
      <c r="D2296" s="115" t="s">
        <v>1453</v>
      </c>
      <c r="E2296" s="115">
        <v>251.43459999999999</v>
      </c>
      <c r="F2296" s="674">
        <v>293.83600000000001</v>
      </c>
      <c r="G2296" s="674">
        <v>295.84500000000003</v>
      </c>
      <c r="H2296" s="115">
        <f t="shared" si="70"/>
        <v>1.0068371472522089</v>
      </c>
      <c r="I2296" s="115">
        <f t="shared" si="71"/>
        <v>253.15369999999999</v>
      </c>
    </row>
    <row r="2297" spans="1:9" hidden="1">
      <c r="A2297" s="115" t="s">
        <v>6979</v>
      </c>
      <c r="B2297" s="115" t="s">
        <v>6980</v>
      </c>
      <c r="C2297" s="115" t="s">
        <v>6981</v>
      </c>
      <c r="D2297" s="115" t="s">
        <v>1453</v>
      </c>
      <c r="E2297" s="115">
        <v>270.9701</v>
      </c>
      <c r="F2297" s="674">
        <v>293.83600000000001</v>
      </c>
      <c r="G2297" s="674">
        <v>295.84500000000003</v>
      </c>
      <c r="H2297" s="115">
        <f t="shared" si="70"/>
        <v>1.0068371472522089</v>
      </c>
      <c r="I2297" s="115">
        <f t="shared" si="71"/>
        <v>272.82279999999997</v>
      </c>
    </row>
    <row r="2298" spans="1:9" hidden="1">
      <c r="A2298" s="115" t="s">
        <v>6982</v>
      </c>
      <c r="B2298" s="115" t="s">
        <v>6983</v>
      </c>
      <c r="C2298" s="115" t="s">
        <v>6984</v>
      </c>
      <c r="D2298" s="115" t="s">
        <v>1453</v>
      </c>
      <c r="E2298" s="115">
        <v>5.7362000000000002</v>
      </c>
      <c r="F2298" s="674">
        <v>293.83600000000001</v>
      </c>
      <c r="G2298" s="674">
        <v>295.84500000000003</v>
      </c>
      <c r="H2298" s="115">
        <f t="shared" si="70"/>
        <v>1.0068371472522089</v>
      </c>
      <c r="I2298" s="115">
        <f t="shared" si="71"/>
        <v>5.7754000000000003</v>
      </c>
    </row>
    <row r="2299" spans="1:9" hidden="1">
      <c r="A2299" s="115" t="s">
        <v>6985</v>
      </c>
      <c r="B2299" s="115" t="s">
        <v>6986</v>
      </c>
      <c r="C2299" s="115" t="s">
        <v>6987</v>
      </c>
      <c r="D2299" s="115" t="s">
        <v>1453</v>
      </c>
      <c r="E2299" s="115">
        <v>4.3170000000000002</v>
      </c>
      <c r="F2299" s="674">
        <v>293.83600000000001</v>
      </c>
      <c r="G2299" s="674">
        <v>295.84500000000003</v>
      </c>
      <c r="H2299" s="115">
        <f t="shared" si="70"/>
        <v>1.0068371472522089</v>
      </c>
      <c r="I2299" s="115">
        <f t="shared" si="71"/>
        <v>4.3464999999999998</v>
      </c>
    </row>
    <row r="2300" spans="1:9" hidden="1">
      <c r="A2300" s="115" t="s">
        <v>6988</v>
      </c>
      <c r="B2300" s="115" t="s">
        <v>6989</v>
      </c>
      <c r="C2300" s="115" t="s">
        <v>6990</v>
      </c>
      <c r="D2300" s="115" t="s">
        <v>1453</v>
      </c>
      <c r="E2300" s="115">
        <v>9.3651999999999997</v>
      </c>
      <c r="F2300" s="674">
        <v>293.83600000000001</v>
      </c>
      <c r="G2300" s="674">
        <v>295.84500000000003</v>
      </c>
      <c r="H2300" s="115">
        <f t="shared" si="70"/>
        <v>1.0068371472522089</v>
      </c>
      <c r="I2300" s="115">
        <f t="shared" si="71"/>
        <v>9.4291999999999998</v>
      </c>
    </row>
    <row r="2301" spans="1:9" hidden="1">
      <c r="A2301" s="115" t="s">
        <v>6991</v>
      </c>
      <c r="B2301" s="115" t="s">
        <v>6992</v>
      </c>
      <c r="C2301" s="115" t="s">
        <v>6993</v>
      </c>
      <c r="D2301" s="115" t="s">
        <v>1453</v>
      </c>
      <c r="E2301" s="115">
        <v>8.5828000000000007</v>
      </c>
      <c r="F2301" s="674">
        <v>293.83600000000001</v>
      </c>
      <c r="G2301" s="674">
        <v>295.84500000000003</v>
      </c>
      <c r="H2301" s="115">
        <f t="shared" si="70"/>
        <v>1.0068371472522089</v>
      </c>
      <c r="I2301" s="115">
        <f t="shared" si="71"/>
        <v>8.6415000000000006</v>
      </c>
    </row>
    <row r="2302" spans="1:9" hidden="1">
      <c r="A2302" s="115" t="s">
        <v>6994</v>
      </c>
      <c r="B2302" s="115" t="s">
        <v>6995</v>
      </c>
      <c r="C2302" s="115" t="s">
        <v>6996</v>
      </c>
      <c r="D2302" s="115" t="s">
        <v>1453</v>
      </c>
      <c r="E2302" s="115">
        <v>56.364699999999999</v>
      </c>
      <c r="F2302" s="674">
        <v>293.83600000000001</v>
      </c>
      <c r="G2302" s="674">
        <v>295.84500000000003</v>
      </c>
      <c r="H2302" s="115">
        <f t="shared" si="70"/>
        <v>1.0068371472522089</v>
      </c>
      <c r="I2302" s="115">
        <f t="shared" si="71"/>
        <v>56.750100000000003</v>
      </c>
    </row>
    <row r="2303" spans="1:9" hidden="1">
      <c r="A2303" s="115" t="s">
        <v>6997</v>
      </c>
      <c r="B2303" s="115" t="s">
        <v>6998</v>
      </c>
      <c r="C2303" s="115" t="s">
        <v>6999</v>
      </c>
      <c r="D2303" s="115" t="s">
        <v>1453</v>
      </c>
      <c r="E2303" s="115">
        <v>70.240499999999997</v>
      </c>
      <c r="F2303" s="674">
        <v>293.83600000000001</v>
      </c>
      <c r="G2303" s="674">
        <v>295.84500000000003</v>
      </c>
      <c r="H2303" s="115">
        <f t="shared" si="70"/>
        <v>1.0068371472522089</v>
      </c>
      <c r="I2303" s="115">
        <f t="shared" si="71"/>
        <v>70.720699999999994</v>
      </c>
    </row>
    <row r="2304" spans="1:9" hidden="1">
      <c r="A2304" s="115" t="s">
        <v>7000</v>
      </c>
      <c r="B2304" s="115" t="s">
        <v>7001</v>
      </c>
      <c r="C2304" s="115" t="s">
        <v>7002</v>
      </c>
      <c r="D2304" s="115" t="s">
        <v>1453</v>
      </c>
      <c r="E2304" s="115">
        <v>84.116399999999999</v>
      </c>
      <c r="F2304" s="674">
        <v>293.83600000000001</v>
      </c>
      <c r="G2304" s="674">
        <v>295.84500000000003</v>
      </c>
      <c r="H2304" s="115">
        <f t="shared" si="70"/>
        <v>1.0068371472522089</v>
      </c>
      <c r="I2304" s="115">
        <f t="shared" si="71"/>
        <v>84.691500000000005</v>
      </c>
    </row>
    <row r="2305" spans="1:9" hidden="1">
      <c r="A2305" s="115" t="s">
        <v>7003</v>
      </c>
      <c r="B2305" s="115" t="s">
        <v>7004</v>
      </c>
      <c r="C2305" s="115" t="s">
        <v>7005</v>
      </c>
      <c r="D2305" s="115" t="s">
        <v>1453</v>
      </c>
      <c r="E2305" s="115">
        <v>97.992199999999997</v>
      </c>
      <c r="F2305" s="674">
        <v>293.83600000000001</v>
      </c>
      <c r="G2305" s="674">
        <v>295.84500000000003</v>
      </c>
      <c r="H2305" s="115">
        <f t="shared" si="70"/>
        <v>1.0068371472522089</v>
      </c>
      <c r="I2305" s="115">
        <f t="shared" si="71"/>
        <v>98.662199999999999</v>
      </c>
    </row>
    <row r="2306" spans="1:9" hidden="1">
      <c r="A2306" s="115" t="s">
        <v>7006</v>
      </c>
      <c r="B2306" s="115" t="s">
        <v>7007</v>
      </c>
      <c r="C2306" s="115" t="s">
        <v>7008</v>
      </c>
      <c r="D2306" s="115" t="s">
        <v>1453</v>
      </c>
      <c r="E2306" s="115">
        <v>51.9893</v>
      </c>
      <c r="F2306" s="674">
        <v>293.83600000000001</v>
      </c>
      <c r="G2306" s="674">
        <v>295.84500000000003</v>
      </c>
      <c r="H2306" s="115">
        <f t="shared" si="70"/>
        <v>1.0068371472522089</v>
      </c>
      <c r="I2306" s="115">
        <f t="shared" si="71"/>
        <v>52.344799999999999</v>
      </c>
    </row>
    <row r="2307" spans="1:9" hidden="1">
      <c r="A2307" s="115" t="s">
        <v>7009</v>
      </c>
      <c r="B2307" s="115" t="s">
        <v>7010</v>
      </c>
      <c r="C2307" s="115" t="s">
        <v>7011</v>
      </c>
      <c r="D2307" s="115" t="s">
        <v>1453</v>
      </c>
      <c r="E2307" s="115">
        <v>15.1053</v>
      </c>
      <c r="F2307" s="674">
        <v>293.83600000000001</v>
      </c>
      <c r="G2307" s="674">
        <v>295.84500000000003</v>
      </c>
      <c r="H2307" s="115">
        <f t="shared" si="70"/>
        <v>1.0068371472522089</v>
      </c>
      <c r="I2307" s="115">
        <f t="shared" si="71"/>
        <v>15.208600000000001</v>
      </c>
    </row>
    <row r="2308" spans="1:9" hidden="1">
      <c r="A2308" s="115" t="s">
        <v>7012</v>
      </c>
      <c r="B2308" s="115" t="s">
        <v>7013</v>
      </c>
      <c r="C2308" s="115" t="s">
        <v>7014</v>
      </c>
      <c r="D2308" s="115" t="s">
        <v>1453</v>
      </c>
      <c r="E2308" s="115">
        <v>203.66929999999999</v>
      </c>
      <c r="F2308" s="674">
        <v>293.83600000000001</v>
      </c>
      <c r="G2308" s="674">
        <v>295.84500000000003</v>
      </c>
      <c r="H2308" s="115">
        <f t="shared" si="70"/>
        <v>1.0068371472522089</v>
      </c>
      <c r="I2308" s="115">
        <f t="shared" si="71"/>
        <v>205.06180000000001</v>
      </c>
    </row>
    <row r="2309" spans="1:9" hidden="1">
      <c r="A2309" s="115" t="s">
        <v>7015</v>
      </c>
      <c r="B2309" s="115" t="s">
        <v>7016</v>
      </c>
      <c r="C2309" s="115" t="s">
        <v>7017</v>
      </c>
      <c r="D2309" s="115" t="s">
        <v>1453</v>
      </c>
      <c r="E2309" s="115">
        <v>211.98750000000001</v>
      </c>
      <c r="F2309" s="674">
        <v>293.83600000000001</v>
      </c>
      <c r="G2309" s="674">
        <v>295.84500000000003</v>
      </c>
      <c r="H2309" s="115">
        <f t="shared" ref="H2309:H2372" si="72">G2309/F2309</f>
        <v>1.0068371472522089</v>
      </c>
      <c r="I2309" s="115">
        <f t="shared" ref="I2309:I2372" si="73">ROUND(H2309*E2309,4)</f>
        <v>213.43690000000001</v>
      </c>
    </row>
    <row r="2310" spans="1:9" hidden="1">
      <c r="A2310" s="115" t="s">
        <v>7018</v>
      </c>
      <c r="B2310" s="115" t="s">
        <v>7019</v>
      </c>
      <c r="C2310" s="115" t="s">
        <v>7020</v>
      </c>
      <c r="D2310" s="115" t="s">
        <v>1453</v>
      </c>
      <c r="E2310" s="115">
        <v>212.0693</v>
      </c>
      <c r="F2310" s="674">
        <v>293.83600000000001</v>
      </c>
      <c r="G2310" s="674">
        <v>295.84500000000003</v>
      </c>
      <c r="H2310" s="115">
        <f t="shared" si="72"/>
        <v>1.0068371472522089</v>
      </c>
      <c r="I2310" s="115">
        <f t="shared" si="73"/>
        <v>213.51920000000001</v>
      </c>
    </row>
    <row r="2311" spans="1:9" hidden="1">
      <c r="A2311" s="115" t="s">
        <v>7021</v>
      </c>
      <c r="B2311" s="115" t="s">
        <v>7022</v>
      </c>
      <c r="C2311" s="115" t="s">
        <v>7023</v>
      </c>
      <c r="D2311" s="115" t="s">
        <v>1453</v>
      </c>
      <c r="E2311" s="115">
        <v>220.38749999999999</v>
      </c>
      <c r="F2311" s="674">
        <v>293.83600000000001</v>
      </c>
      <c r="G2311" s="674">
        <v>295.84500000000003</v>
      </c>
      <c r="H2311" s="115">
        <f t="shared" si="72"/>
        <v>1.0068371472522089</v>
      </c>
      <c r="I2311" s="115">
        <f t="shared" si="73"/>
        <v>221.89429999999999</v>
      </c>
    </row>
    <row r="2312" spans="1:9" hidden="1">
      <c r="A2312" s="115" t="s">
        <v>7024</v>
      </c>
      <c r="B2312" s="115" t="s">
        <v>7025</v>
      </c>
      <c r="C2312" s="115" t="s">
        <v>7026</v>
      </c>
      <c r="D2312" s="115" t="s">
        <v>1453</v>
      </c>
      <c r="E2312" s="115">
        <v>267.76240000000001</v>
      </c>
      <c r="F2312" s="674">
        <v>293.83600000000001</v>
      </c>
      <c r="G2312" s="674">
        <v>295.84500000000003</v>
      </c>
      <c r="H2312" s="115">
        <f t="shared" si="72"/>
        <v>1.0068371472522089</v>
      </c>
      <c r="I2312" s="115">
        <f t="shared" si="73"/>
        <v>269.59309999999999</v>
      </c>
    </row>
    <row r="2313" spans="1:9" hidden="1">
      <c r="A2313" s="115" t="s">
        <v>7027</v>
      </c>
      <c r="B2313" s="115" t="s">
        <v>7028</v>
      </c>
      <c r="C2313" s="115" t="s">
        <v>7029</v>
      </c>
      <c r="D2313" s="115" t="s">
        <v>1453</v>
      </c>
      <c r="E2313" s="115">
        <v>2.3837999999999999</v>
      </c>
      <c r="F2313" s="674">
        <v>293.83600000000001</v>
      </c>
      <c r="G2313" s="674">
        <v>295.84500000000003</v>
      </c>
      <c r="H2313" s="115">
        <f t="shared" si="72"/>
        <v>1.0068371472522089</v>
      </c>
      <c r="I2313" s="115">
        <f t="shared" si="73"/>
        <v>2.4001000000000001</v>
      </c>
    </row>
    <row r="2314" spans="1:9" hidden="1">
      <c r="A2314" s="115" t="s">
        <v>7030</v>
      </c>
      <c r="B2314" s="115" t="s">
        <v>7031</v>
      </c>
      <c r="C2314" s="115" t="s">
        <v>7032</v>
      </c>
      <c r="D2314" s="115" t="s">
        <v>1453</v>
      </c>
      <c r="E2314" s="115">
        <v>3.4235000000000002</v>
      </c>
      <c r="F2314" s="674">
        <v>293.83600000000001</v>
      </c>
      <c r="G2314" s="674">
        <v>295.84500000000003</v>
      </c>
      <c r="H2314" s="115">
        <f t="shared" si="72"/>
        <v>1.0068371472522089</v>
      </c>
      <c r="I2314" s="115">
        <f t="shared" si="73"/>
        <v>3.4468999999999999</v>
      </c>
    </row>
    <row r="2315" spans="1:9" hidden="1">
      <c r="A2315" s="115" t="s">
        <v>7033</v>
      </c>
      <c r="B2315" s="115" t="s">
        <v>7034</v>
      </c>
      <c r="C2315" s="115" t="s">
        <v>7035</v>
      </c>
      <c r="D2315" s="115" t="s">
        <v>1453</v>
      </c>
      <c r="E2315" s="115">
        <v>3.1398999999999999</v>
      </c>
      <c r="F2315" s="674">
        <v>293.83600000000001</v>
      </c>
      <c r="G2315" s="674">
        <v>295.84500000000003</v>
      </c>
      <c r="H2315" s="115">
        <f t="shared" si="72"/>
        <v>1.0068371472522089</v>
      </c>
      <c r="I2315" s="115">
        <f t="shared" si="73"/>
        <v>3.1614</v>
      </c>
    </row>
    <row r="2316" spans="1:9" hidden="1">
      <c r="A2316" s="115" t="s">
        <v>7036</v>
      </c>
      <c r="B2316" s="115" t="s">
        <v>7037</v>
      </c>
      <c r="C2316" s="115" t="s">
        <v>6306</v>
      </c>
      <c r="D2316" s="115" t="s">
        <v>1453</v>
      </c>
      <c r="E2316" s="115">
        <v>61.284999999999997</v>
      </c>
      <c r="F2316" s="674">
        <v>293.83600000000001</v>
      </c>
      <c r="G2316" s="674">
        <v>295.84500000000003</v>
      </c>
      <c r="H2316" s="115">
        <f t="shared" si="72"/>
        <v>1.0068371472522089</v>
      </c>
      <c r="I2316" s="115">
        <f t="shared" si="73"/>
        <v>61.704000000000001</v>
      </c>
    </row>
    <row r="2317" spans="1:9" hidden="1">
      <c r="A2317" s="115" t="s">
        <v>7038</v>
      </c>
      <c r="B2317" s="115" t="s">
        <v>7039</v>
      </c>
      <c r="C2317" s="115" t="s">
        <v>6309</v>
      </c>
      <c r="D2317" s="115" t="s">
        <v>1453</v>
      </c>
      <c r="E2317" s="115">
        <v>77.507499999999993</v>
      </c>
      <c r="F2317" s="674">
        <v>293.83600000000001</v>
      </c>
      <c r="G2317" s="674">
        <v>295.84500000000003</v>
      </c>
      <c r="H2317" s="115">
        <f t="shared" si="72"/>
        <v>1.0068371472522089</v>
      </c>
      <c r="I2317" s="115">
        <f t="shared" si="73"/>
        <v>78.037400000000005</v>
      </c>
    </row>
    <row r="2318" spans="1:9" hidden="1">
      <c r="A2318" s="115" t="s">
        <v>7040</v>
      </c>
      <c r="B2318" s="115" t="s">
        <v>7041</v>
      </c>
      <c r="C2318" s="115" t="s">
        <v>6312</v>
      </c>
      <c r="D2318" s="115" t="s">
        <v>1453</v>
      </c>
      <c r="E2318" s="115">
        <v>104.545</v>
      </c>
      <c r="F2318" s="674">
        <v>293.83600000000001</v>
      </c>
      <c r="G2318" s="674">
        <v>295.84500000000003</v>
      </c>
      <c r="H2318" s="115">
        <f t="shared" si="72"/>
        <v>1.0068371472522089</v>
      </c>
      <c r="I2318" s="115">
        <f t="shared" si="73"/>
        <v>105.2598</v>
      </c>
    </row>
    <row r="2319" spans="1:9" hidden="1">
      <c r="A2319" s="115" t="s">
        <v>7042</v>
      </c>
      <c r="B2319" s="115" t="s">
        <v>7043</v>
      </c>
      <c r="C2319" s="115" t="s">
        <v>6315</v>
      </c>
      <c r="D2319" s="115" t="s">
        <v>1453</v>
      </c>
      <c r="E2319" s="115">
        <v>140.595</v>
      </c>
      <c r="F2319" s="674">
        <v>293.83600000000001</v>
      </c>
      <c r="G2319" s="674">
        <v>295.84500000000003</v>
      </c>
      <c r="H2319" s="115">
        <f t="shared" si="72"/>
        <v>1.0068371472522089</v>
      </c>
      <c r="I2319" s="115">
        <f t="shared" si="73"/>
        <v>141.55629999999999</v>
      </c>
    </row>
    <row r="2320" spans="1:9" hidden="1">
      <c r="A2320" s="115" t="s">
        <v>7044</v>
      </c>
      <c r="B2320" s="115" t="s">
        <v>7045</v>
      </c>
      <c r="C2320" s="115" t="s">
        <v>6318</v>
      </c>
      <c r="D2320" s="115" t="s">
        <v>1453</v>
      </c>
      <c r="E2320" s="115">
        <v>174.8425</v>
      </c>
      <c r="F2320" s="674">
        <v>293.83600000000001</v>
      </c>
      <c r="G2320" s="674">
        <v>295.84500000000003</v>
      </c>
      <c r="H2320" s="115">
        <f t="shared" si="72"/>
        <v>1.0068371472522089</v>
      </c>
      <c r="I2320" s="115">
        <f t="shared" si="73"/>
        <v>176.03790000000001</v>
      </c>
    </row>
    <row r="2321" spans="1:9" hidden="1">
      <c r="A2321" s="115" t="s">
        <v>7046</v>
      </c>
      <c r="B2321" s="115" t="s">
        <v>7047</v>
      </c>
      <c r="C2321" s="115" t="s">
        <v>6321</v>
      </c>
      <c r="D2321" s="115" t="s">
        <v>1453</v>
      </c>
      <c r="E2321" s="115">
        <v>135.1875</v>
      </c>
      <c r="F2321" s="674">
        <v>293.83600000000001</v>
      </c>
      <c r="G2321" s="674">
        <v>295.84500000000003</v>
      </c>
      <c r="H2321" s="115">
        <f t="shared" si="72"/>
        <v>1.0068371472522089</v>
      </c>
      <c r="I2321" s="115">
        <f t="shared" si="73"/>
        <v>136.11179999999999</v>
      </c>
    </row>
    <row r="2322" spans="1:9" hidden="1">
      <c r="A2322" s="115" t="s">
        <v>7048</v>
      </c>
      <c r="B2322" s="115" t="s">
        <v>7049</v>
      </c>
      <c r="C2322" s="115" t="s">
        <v>6324</v>
      </c>
      <c r="D2322" s="115" t="s">
        <v>1453</v>
      </c>
      <c r="E2322" s="115">
        <v>171.23750000000001</v>
      </c>
      <c r="F2322" s="674">
        <v>293.83600000000001</v>
      </c>
      <c r="G2322" s="674">
        <v>295.84500000000003</v>
      </c>
      <c r="H2322" s="115">
        <f t="shared" si="72"/>
        <v>1.0068371472522089</v>
      </c>
      <c r="I2322" s="115">
        <f t="shared" si="73"/>
        <v>172.4083</v>
      </c>
    </row>
    <row r="2323" spans="1:9" hidden="1">
      <c r="A2323" s="115" t="s">
        <v>7050</v>
      </c>
      <c r="B2323" s="115" t="s">
        <v>7051</v>
      </c>
      <c r="C2323" s="115" t="s">
        <v>6327</v>
      </c>
      <c r="D2323" s="115" t="s">
        <v>1453</v>
      </c>
      <c r="E2323" s="115">
        <v>198.27500000000001</v>
      </c>
      <c r="F2323" s="674">
        <v>293.83600000000001</v>
      </c>
      <c r="G2323" s="674">
        <v>295.84500000000003</v>
      </c>
      <c r="H2323" s="115">
        <f t="shared" si="72"/>
        <v>1.0068371472522089</v>
      </c>
      <c r="I2323" s="115">
        <f t="shared" si="73"/>
        <v>199.63059999999999</v>
      </c>
    </row>
    <row r="2324" spans="1:9" hidden="1">
      <c r="A2324" s="115" t="s">
        <v>7052</v>
      </c>
      <c r="B2324" s="115" t="s">
        <v>7053</v>
      </c>
      <c r="C2324" s="115" t="s">
        <v>6330</v>
      </c>
      <c r="D2324" s="115" t="s">
        <v>1453</v>
      </c>
      <c r="E2324" s="115">
        <v>234.32499999999999</v>
      </c>
      <c r="F2324" s="674">
        <v>293.83600000000001</v>
      </c>
      <c r="G2324" s="674">
        <v>295.84500000000003</v>
      </c>
      <c r="H2324" s="115">
        <f t="shared" si="72"/>
        <v>1.0068371472522089</v>
      </c>
      <c r="I2324" s="115">
        <f t="shared" si="73"/>
        <v>235.9271</v>
      </c>
    </row>
    <row r="2325" spans="1:9" hidden="1">
      <c r="A2325" s="115" t="s">
        <v>7054</v>
      </c>
      <c r="B2325" s="115" t="s">
        <v>7055</v>
      </c>
      <c r="C2325" s="115" t="s">
        <v>6333</v>
      </c>
      <c r="D2325" s="115" t="s">
        <v>1453</v>
      </c>
      <c r="E2325" s="115">
        <v>270.375</v>
      </c>
      <c r="F2325" s="674">
        <v>293.83600000000001</v>
      </c>
      <c r="G2325" s="674">
        <v>295.84500000000003</v>
      </c>
      <c r="H2325" s="115">
        <f t="shared" si="72"/>
        <v>1.0068371472522089</v>
      </c>
      <c r="I2325" s="115">
        <f t="shared" si="73"/>
        <v>272.22359999999998</v>
      </c>
    </row>
    <row r="2326" spans="1:9" hidden="1">
      <c r="A2326" s="115" t="s">
        <v>7056</v>
      </c>
      <c r="B2326" s="115" t="s">
        <v>7057</v>
      </c>
      <c r="C2326" s="115" t="s">
        <v>6336</v>
      </c>
      <c r="D2326" s="115" t="s">
        <v>1453</v>
      </c>
      <c r="E2326" s="115">
        <v>86.52</v>
      </c>
      <c r="F2326" s="674">
        <v>293.83600000000001</v>
      </c>
      <c r="G2326" s="674">
        <v>295.84500000000003</v>
      </c>
      <c r="H2326" s="115">
        <f t="shared" si="72"/>
        <v>1.0068371472522089</v>
      </c>
      <c r="I2326" s="115">
        <f t="shared" si="73"/>
        <v>87.111500000000007</v>
      </c>
    </row>
    <row r="2327" spans="1:9" hidden="1">
      <c r="A2327" s="115" t="s">
        <v>7058</v>
      </c>
      <c r="B2327" s="115" t="s">
        <v>7059</v>
      </c>
      <c r="C2327" s="115" t="s">
        <v>6339</v>
      </c>
      <c r="D2327" s="115" t="s">
        <v>1453</v>
      </c>
      <c r="E2327" s="115">
        <v>100.94</v>
      </c>
      <c r="F2327" s="674">
        <v>293.83600000000001</v>
      </c>
      <c r="G2327" s="674">
        <v>295.84500000000003</v>
      </c>
      <c r="H2327" s="115">
        <f t="shared" si="72"/>
        <v>1.0068371472522089</v>
      </c>
      <c r="I2327" s="115">
        <f t="shared" si="73"/>
        <v>101.6301</v>
      </c>
    </row>
    <row r="2328" spans="1:9" hidden="1">
      <c r="A2328" s="115" t="s">
        <v>7060</v>
      </c>
      <c r="B2328" s="115" t="s">
        <v>7061</v>
      </c>
      <c r="C2328" s="115" t="s">
        <v>6342</v>
      </c>
      <c r="D2328" s="115" t="s">
        <v>1453</v>
      </c>
      <c r="E2328" s="115">
        <v>162.22499999999999</v>
      </c>
      <c r="F2328" s="674">
        <v>293.83600000000001</v>
      </c>
      <c r="G2328" s="674">
        <v>295.84500000000003</v>
      </c>
      <c r="H2328" s="115">
        <f t="shared" si="72"/>
        <v>1.0068371472522089</v>
      </c>
      <c r="I2328" s="115">
        <f t="shared" si="73"/>
        <v>163.33420000000001</v>
      </c>
    </row>
    <row r="2329" spans="1:9" hidden="1">
      <c r="A2329" s="115" t="s">
        <v>7062</v>
      </c>
      <c r="B2329" s="115" t="s">
        <v>7063</v>
      </c>
      <c r="C2329" s="115" t="s">
        <v>6345</v>
      </c>
      <c r="D2329" s="115" t="s">
        <v>1453</v>
      </c>
      <c r="E2329" s="115">
        <v>198.27500000000001</v>
      </c>
      <c r="F2329" s="674">
        <v>293.83600000000001</v>
      </c>
      <c r="G2329" s="674">
        <v>295.84500000000003</v>
      </c>
      <c r="H2329" s="115">
        <f t="shared" si="72"/>
        <v>1.0068371472522089</v>
      </c>
      <c r="I2329" s="115">
        <f t="shared" si="73"/>
        <v>199.63059999999999</v>
      </c>
    </row>
    <row r="2330" spans="1:9" hidden="1">
      <c r="A2330" s="115" t="s">
        <v>7064</v>
      </c>
      <c r="B2330" s="115" t="s">
        <v>7065</v>
      </c>
      <c r="C2330" s="115" t="s">
        <v>6348</v>
      </c>
      <c r="D2330" s="115" t="s">
        <v>1453</v>
      </c>
      <c r="E2330" s="115">
        <v>234.32499999999999</v>
      </c>
      <c r="F2330" s="674">
        <v>293.83600000000001</v>
      </c>
      <c r="G2330" s="674">
        <v>295.84500000000003</v>
      </c>
      <c r="H2330" s="115">
        <f t="shared" si="72"/>
        <v>1.0068371472522089</v>
      </c>
      <c r="I2330" s="115">
        <f t="shared" si="73"/>
        <v>235.9271</v>
      </c>
    </row>
    <row r="2331" spans="1:9" hidden="1">
      <c r="A2331" s="115" t="s">
        <v>7066</v>
      </c>
      <c r="B2331" s="115" t="s">
        <v>7067</v>
      </c>
      <c r="C2331" s="115" t="s">
        <v>6351</v>
      </c>
      <c r="D2331" s="115" t="s">
        <v>1453</v>
      </c>
      <c r="E2331" s="115">
        <v>99.137500000000003</v>
      </c>
      <c r="F2331" s="674">
        <v>293.83600000000001</v>
      </c>
      <c r="G2331" s="674">
        <v>295.84500000000003</v>
      </c>
      <c r="H2331" s="115">
        <f t="shared" si="72"/>
        <v>1.0068371472522089</v>
      </c>
      <c r="I2331" s="115">
        <f t="shared" si="73"/>
        <v>99.815299999999993</v>
      </c>
    </row>
    <row r="2332" spans="1:9" hidden="1">
      <c r="A2332" s="115" t="s">
        <v>7068</v>
      </c>
      <c r="B2332" s="115" t="s">
        <v>7069</v>
      </c>
      <c r="C2332" s="115" t="s">
        <v>6354</v>
      </c>
      <c r="D2332" s="115" t="s">
        <v>1453</v>
      </c>
      <c r="E2332" s="115">
        <v>180.25</v>
      </c>
      <c r="F2332" s="674">
        <v>293.83600000000001</v>
      </c>
      <c r="G2332" s="674">
        <v>295.84500000000003</v>
      </c>
      <c r="H2332" s="115">
        <f t="shared" si="72"/>
        <v>1.0068371472522089</v>
      </c>
      <c r="I2332" s="115">
        <f t="shared" si="73"/>
        <v>181.48240000000001</v>
      </c>
    </row>
    <row r="2333" spans="1:9" hidden="1">
      <c r="A2333" s="115" t="s">
        <v>7070</v>
      </c>
      <c r="B2333" s="115" t="s">
        <v>7071</v>
      </c>
      <c r="C2333" s="115" t="s">
        <v>6357</v>
      </c>
      <c r="D2333" s="115" t="s">
        <v>1453</v>
      </c>
      <c r="E2333" s="115">
        <v>270.375</v>
      </c>
      <c r="F2333" s="674">
        <v>293.83600000000001</v>
      </c>
      <c r="G2333" s="674">
        <v>295.84500000000003</v>
      </c>
      <c r="H2333" s="115">
        <f t="shared" si="72"/>
        <v>1.0068371472522089</v>
      </c>
      <c r="I2333" s="115">
        <f t="shared" si="73"/>
        <v>272.22359999999998</v>
      </c>
    </row>
    <row r="2334" spans="1:9" hidden="1">
      <c r="A2334" s="115" t="s">
        <v>7072</v>
      </c>
      <c r="B2334" s="115" t="s">
        <v>7073</v>
      </c>
      <c r="C2334" s="115" t="s">
        <v>6360</v>
      </c>
      <c r="D2334" s="115" t="s">
        <v>1453</v>
      </c>
      <c r="E2334" s="115">
        <v>324.45</v>
      </c>
      <c r="F2334" s="674">
        <v>293.83600000000001</v>
      </c>
      <c r="G2334" s="674">
        <v>295.84500000000003</v>
      </c>
      <c r="H2334" s="115">
        <f t="shared" si="72"/>
        <v>1.0068371472522089</v>
      </c>
      <c r="I2334" s="115">
        <f t="shared" si="73"/>
        <v>326.66829999999999</v>
      </c>
    </row>
    <row r="2335" spans="1:9" hidden="1">
      <c r="A2335" s="115" t="s">
        <v>7074</v>
      </c>
      <c r="B2335" s="115" t="s">
        <v>7075</v>
      </c>
      <c r="C2335" s="115" t="s">
        <v>6363</v>
      </c>
      <c r="D2335" s="115" t="s">
        <v>1453</v>
      </c>
      <c r="E2335" s="115">
        <v>378.52499999999998</v>
      </c>
      <c r="F2335" s="674">
        <v>293.83600000000001</v>
      </c>
      <c r="G2335" s="674">
        <v>295.84500000000003</v>
      </c>
      <c r="H2335" s="115">
        <f t="shared" si="72"/>
        <v>1.0068371472522089</v>
      </c>
      <c r="I2335" s="115">
        <f t="shared" si="73"/>
        <v>381.113</v>
      </c>
    </row>
    <row r="2336" spans="1:9" hidden="1">
      <c r="A2336" s="115" t="s">
        <v>7076</v>
      </c>
      <c r="B2336" s="115" t="s">
        <v>7077</v>
      </c>
      <c r="C2336" s="115" t="s">
        <v>6366</v>
      </c>
      <c r="D2336" s="115" t="s">
        <v>1453</v>
      </c>
      <c r="E2336" s="115">
        <v>48.780799999999999</v>
      </c>
      <c r="F2336" s="674">
        <v>293.83600000000001</v>
      </c>
      <c r="G2336" s="674">
        <v>295.84500000000003</v>
      </c>
      <c r="H2336" s="115">
        <f t="shared" si="72"/>
        <v>1.0068371472522089</v>
      </c>
      <c r="I2336" s="115">
        <f t="shared" si="73"/>
        <v>49.1143</v>
      </c>
    </row>
    <row r="2337" spans="1:9" hidden="1">
      <c r="A2337" s="115" t="s">
        <v>7078</v>
      </c>
      <c r="B2337" s="115" t="s">
        <v>7079</v>
      </c>
      <c r="C2337" s="115" t="s">
        <v>6369</v>
      </c>
      <c r="D2337" s="115" t="s">
        <v>1453</v>
      </c>
      <c r="E2337" s="115">
        <v>130.00149999999999</v>
      </c>
      <c r="F2337" s="674">
        <v>293.83600000000001</v>
      </c>
      <c r="G2337" s="674">
        <v>295.84500000000003</v>
      </c>
      <c r="H2337" s="115">
        <f t="shared" si="72"/>
        <v>1.0068371472522089</v>
      </c>
      <c r="I2337" s="115">
        <f t="shared" si="73"/>
        <v>130.8903</v>
      </c>
    </row>
    <row r="2338" spans="1:9" hidden="1">
      <c r="A2338" s="115" t="s">
        <v>7080</v>
      </c>
      <c r="B2338" s="115" t="s">
        <v>7081</v>
      </c>
      <c r="C2338" s="115" t="s">
        <v>6372</v>
      </c>
      <c r="D2338" s="115" t="s">
        <v>1453</v>
      </c>
      <c r="E2338" s="115">
        <v>117.0013</v>
      </c>
      <c r="F2338" s="674">
        <v>293.83600000000001</v>
      </c>
      <c r="G2338" s="674">
        <v>295.84500000000003</v>
      </c>
      <c r="H2338" s="115">
        <f t="shared" si="72"/>
        <v>1.0068371472522089</v>
      </c>
      <c r="I2338" s="115">
        <f t="shared" si="73"/>
        <v>117.8013</v>
      </c>
    </row>
    <row r="2339" spans="1:9" hidden="1">
      <c r="A2339" s="115" t="s">
        <v>7082</v>
      </c>
      <c r="B2339" s="115" t="s">
        <v>7083</v>
      </c>
      <c r="C2339" s="115" t="s">
        <v>6375</v>
      </c>
      <c r="D2339" s="115" t="s">
        <v>1453</v>
      </c>
      <c r="E2339" s="115">
        <v>43.902700000000003</v>
      </c>
      <c r="F2339" s="674">
        <v>293.83600000000001</v>
      </c>
      <c r="G2339" s="674">
        <v>295.84500000000003</v>
      </c>
      <c r="H2339" s="115">
        <f t="shared" si="72"/>
        <v>1.0068371472522089</v>
      </c>
      <c r="I2339" s="115">
        <f t="shared" si="73"/>
        <v>44.2029</v>
      </c>
    </row>
    <row r="2340" spans="1:9" hidden="1">
      <c r="A2340" s="115" t="s">
        <v>7084</v>
      </c>
      <c r="B2340" s="115" t="s">
        <v>7085</v>
      </c>
      <c r="C2340" s="115" t="s">
        <v>6378</v>
      </c>
      <c r="D2340" s="115" t="s">
        <v>1453</v>
      </c>
      <c r="E2340" s="115">
        <v>43.26</v>
      </c>
      <c r="F2340" s="674">
        <v>293.83600000000001</v>
      </c>
      <c r="G2340" s="674">
        <v>295.84500000000003</v>
      </c>
      <c r="H2340" s="115">
        <f t="shared" si="72"/>
        <v>1.0068371472522089</v>
      </c>
      <c r="I2340" s="115">
        <f t="shared" si="73"/>
        <v>43.555799999999998</v>
      </c>
    </row>
    <row r="2341" spans="1:9" hidden="1">
      <c r="A2341" s="115" t="s">
        <v>7086</v>
      </c>
      <c r="B2341" s="115" t="s">
        <v>7087</v>
      </c>
      <c r="C2341" s="115" t="s">
        <v>6381</v>
      </c>
      <c r="D2341" s="115" t="s">
        <v>1453</v>
      </c>
      <c r="E2341" s="115">
        <v>58.581299999999999</v>
      </c>
      <c r="F2341" s="674">
        <v>293.83600000000001</v>
      </c>
      <c r="G2341" s="674">
        <v>295.84500000000003</v>
      </c>
      <c r="H2341" s="115">
        <f t="shared" si="72"/>
        <v>1.0068371472522089</v>
      </c>
      <c r="I2341" s="115">
        <f t="shared" si="73"/>
        <v>58.9818</v>
      </c>
    </row>
    <row r="2342" spans="1:9" hidden="1">
      <c r="A2342" s="115" t="s">
        <v>7088</v>
      </c>
      <c r="B2342" s="115" t="s">
        <v>7089</v>
      </c>
      <c r="C2342" s="115" t="s">
        <v>6384</v>
      </c>
      <c r="D2342" s="115" t="s">
        <v>1453</v>
      </c>
      <c r="E2342" s="115">
        <v>189.06229999999999</v>
      </c>
      <c r="F2342" s="674">
        <v>293.83600000000001</v>
      </c>
      <c r="G2342" s="674">
        <v>295.84500000000003</v>
      </c>
      <c r="H2342" s="115">
        <f t="shared" si="72"/>
        <v>1.0068371472522089</v>
      </c>
      <c r="I2342" s="115">
        <f t="shared" si="73"/>
        <v>190.35489999999999</v>
      </c>
    </row>
    <row r="2343" spans="1:9" hidden="1">
      <c r="A2343" s="115" t="s">
        <v>7090</v>
      </c>
      <c r="B2343" s="115" t="s">
        <v>7091</v>
      </c>
      <c r="C2343" s="115" t="s">
        <v>6387</v>
      </c>
      <c r="D2343" s="115" t="s">
        <v>1242</v>
      </c>
      <c r="E2343" s="115">
        <v>44.341500000000003</v>
      </c>
      <c r="F2343" s="674">
        <v>293.83600000000001</v>
      </c>
      <c r="G2343" s="674">
        <v>295.84500000000003</v>
      </c>
      <c r="H2343" s="115">
        <f t="shared" si="72"/>
        <v>1.0068371472522089</v>
      </c>
      <c r="I2343" s="115">
        <f t="shared" si="73"/>
        <v>44.6447</v>
      </c>
    </row>
    <row r="2344" spans="1:9" hidden="1">
      <c r="A2344" s="115" t="s">
        <v>7092</v>
      </c>
      <c r="B2344" s="115" t="s">
        <v>7093</v>
      </c>
      <c r="C2344" s="115" t="s">
        <v>6390</v>
      </c>
      <c r="D2344" s="115" t="s">
        <v>1242</v>
      </c>
      <c r="E2344" s="115">
        <v>9.0124999999999993</v>
      </c>
      <c r="F2344" s="674">
        <v>293.83600000000001</v>
      </c>
      <c r="G2344" s="674">
        <v>295.84500000000003</v>
      </c>
      <c r="H2344" s="115">
        <f t="shared" si="72"/>
        <v>1.0068371472522089</v>
      </c>
      <c r="I2344" s="115">
        <f t="shared" si="73"/>
        <v>9.0740999999999996</v>
      </c>
    </row>
    <row r="2345" spans="1:9" hidden="1">
      <c r="A2345" s="115" t="s">
        <v>7094</v>
      </c>
      <c r="B2345" s="115" t="s">
        <v>7095</v>
      </c>
      <c r="C2345" s="115" t="s">
        <v>6393</v>
      </c>
      <c r="D2345" s="115" t="s">
        <v>1453</v>
      </c>
      <c r="E2345" s="115">
        <v>75.704999999999998</v>
      </c>
      <c r="F2345" s="674">
        <v>293.83600000000001</v>
      </c>
      <c r="G2345" s="674">
        <v>295.84500000000003</v>
      </c>
      <c r="H2345" s="115">
        <f t="shared" si="72"/>
        <v>1.0068371472522089</v>
      </c>
      <c r="I2345" s="115">
        <f t="shared" si="73"/>
        <v>76.2226</v>
      </c>
    </row>
    <row r="2346" spans="1:9" hidden="1">
      <c r="A2346" s="115" t="s">
        <v>7096</v>
      </c>
      <c r="B2346" s="115" t="s">
        <v>7097</v>
      </c>
      <c r="C2346" s="115" t="s">
        <v>6396</v>
      </c>
      <c r="D2346" s="115" t="s">
        <v>1453</v>
      </c>
      <c r="E2346" s="115">
        <v>97.334999999999994</v>
      </c>
      <c r="F2346" s="674">
        <v>293.83600000000001</v>
      </c>
      <c r="G2346" s="674">
        <v>295.84500000000003</v>
      </c>
      <c r="H2346" s="115">
        <f t="shared" si="72"/>
        <v>1.0068371472522089</v>
      </c>
      <c r="I2346" s="115">
        <f t="shared" si="73"/>
        <v>98.000500000000002</v>
      </c>
    </row>
    <row r="2347" spans="1:9" hidden="1">
      <c r="A2347" s="115" t="s">
        <v>7098</v>
      </c>
      <c r="B2347" s="115" t="s">
        <v>7099</v>
      </c>
      <c r="C2347" s="115" t="s">
        <v>6399</v>
      </c>
      <c r="D2347" s="115" t="s">
        <v>1453</v>
      </c>
      <c r="E2347" s="115">
        <v>129.78</v>
      </c>
      <c r="F2347" s="674">
        <v>293.83600000000001</v>
      </c>
      <c r="G2347" s="674">
        <v>295.84500000000003</v>
      </c>
      <c r="H2347" s="115">
        <f t="shared" si="72"/>
        <v>1.0068371472522089</v>
      </c>
      <c r="I2347" s="115">
        <f t="shared" si="73"/>
        <v>130.66730000000001</v>
      </c>
    </row>
    <row r="2348" spans="1:9" hidden="1">
      <c r="A2348" s="115" t="s">
        <v>7100</v>
      </c>
      <c r="B2348" s="115" t="s">
        <v>7101</v>
      </c>
      <c r="C2348" s="115" t="s">
        <v>6402</v>
      </c>
      <c r="D2348" s="115" t="s">
        <v>1453</v>
      </c>
      <c r="E2348" s="115">
        <v>114.09829999999999</v>
      </c>
      <c r="F2348" s="674">
        <v>293.83600000000001</v>
      </c>
      <c r="G2348" s="674">
        <v>295.84500000000003</v>
      </c>
      <c r="H2348" s="115">
        <f t="shared" si="72"/>
        <v>1.0068371472522089</v>
      </c>
      <c r="I2348" s="115">
        <f t="shared" si="73"/>
        <v>114.8784</v>
      </c>
    </row>
    <row r="2349" spans="1:9" hidden="1">
      <c r="A2349" s="115" t="s">
        <v>7102</v>
      </c>
      <c r="B2349" s="115" t="s">
        <v>7103</v>
      </c>
      <c r="C2349" s="115" t="s">
        <v>6405</v>
      </c>
      <c r="D2349" s="115" t="s">
        <v>1453</v>
      </c>
      <c r="E2349" s="115">
        <v>207.28749999999999</v>
      </c>
      <c r="F2349" s="674">
        <v>293.83600000000001</v>
      </c>
      <c r="G2349" s="674">
        <v>295.84500000000003</v>
      </c>
      <c r="H2349" s="115">
        <f t="shared" si="72"/>
        <v>1.0068371472522089</v>
      </c>
      <c r="I2349" s="115">
        <f t="shared" si="73"/>
        <v>208.70480000000001</v>
      </c>
    </row>
    <row r="2350" spans="1:9" hidden="1">
      <c r="A2350" s="115" t="s">
        <v>7104</v>
      </c>
      <c r="B2350" s="115" t="s">
        <v>7105</v>
      </c>
      <c r="C2350" s="115" t="s">
        <v>6408</v>
      </c>
      <c r="D2350" s="115" t="s">
        <v>1453</v>
      </c>
      <c r="E2350" s="115">
        <v>247.56049999999999</v>
      </c>
      <c r="F2350" s="674">
        <v>293.83600000000001</v>
      </c>
      <c r="G2350" s="674">
        <v>295.84500000000003</v>
      </c>
      <c r="H2350" s="115">
        <f t="shared" si="72"/>
        <v>1.0068371472522089</v>
      </c>
      <c r="I2350" s="115">
        <f t="shared" si="73"/>
        <v>249.25309999999999</v>
      </c>
    </row>
    <row r="2351" spans="1:9" hidden="1">
      <c r="A2351" s="115" t="s">
        <v>7106</v>
      </c>
      <c r="B2351" s="115" t="s">
        <v>7107</v>
      </c>
      <c r="C2351" s="115" t="s">
        <v>6411</v>
      </c>
      <c r="D2351" s="115" t="s">
        <v>1453</v>
      </c>
      <c r="E2351" s="115">
        <v>220.9829</v>
      </c>
      <c r="F2351" s="674">
        <v>293.83600000000001</v>
      </c>
      <c r="G2351" s="674">
        <v>295.84500000000003</v>
      </c>
      <c r="H2351" s="115">
        <f t="shared" si="72"/>
        <v>1.0068371472522089</v>
      </c>
      <c r="I2351" s="115">
        <f t="shared" si="73"/>
        <v>222.49379999999999</v>
      </c>
    </row>
    <row r="2352" spans="1:9" hidden="1">
      <c r="A2352" s="115" t="s">
        <v>7108</v>
      </c>
      <c r="B2352" s="115" t="s">
        <v>7109</v>
      </c>
      <c r="C2352" s="115" t="s">
        <v>6414</v>
      </c>
      <c r="D2352" s="115" t="s">
        <v>1453</v>
      </c>
      <c r="E2352" s="115">
        <v>227.74770000000001</v>
      </c>
      <c r="F2352" s="674">
        <v>293.83600000000001</v>
      </c>
      <c r="G2352" s="674">
        <v>295.84500000000003</v>
      </c>
      <c r="H2352" s="115">
        <f t="shared" si="72"/>
        <v>1.0068371472522089</v>
      </c>
      <c r="I2352" s="115">
        <f t="shared" si="73"/>
        <v>229.3048</v>
      </c>
    </row>
    <row r="2353" spans="1:9" hidden="1">
      <c r="A2353" s="115" t="s">
        <v>7110</v>
      </c>
      <c r="B2353" s="115" t="s">
        <v>7111</v>
      </c>
      <c r="C2353" s="115" t="s">
        <v>6417</v>
      </c>
      <c r="D2353" s="115" t="s">
        <v>1453</v>
      </c>
      <c r="E2353" s="115">
        <v>236.31639999999999</v>
      </c>
      <c r="F2353" s="674">
        <v>293.83600000000001</v>
      </c>
      <c r="G2353" s="674">
        <v>295.84500000000003</v>
      </c>
      <c r="H2353" s="115">
        <f t="shared" si="72"/>
        <v>1.0068371472522089</v>
      </c>
      <c r="I2353" s="115">
        <f t="shared" si="73"/>
        <v>237.93209999999999</v>
      </c>
    </row>
    <row r="2354" spans="1:9" hidden="1">
      <c r="A2354" s="115" t="s">
        <v>7112</v>
      </c>
      <c r="B2354" s="115" t="s">
        <v>7113</v>
      </c>
      <c r="C2354" s="115" t="s">
        <v>6420</v>
      </c>
      <c r="D2354" s="115" t="s">
        <v>1453</v>
      </c>
      <c r="E2354" s="115">
        <v>243.0812</v>
      </c>
      <c r="F2354" s="674">
        <v>293.83600000000001</v>
      </c>
      <c r="G2354" s="674">
        <v>295.84500000000003</v>
      </c>
      <c r="H2354" s="115">
        <f t="shared" si="72"/>
        <v>1.0068371472522089</v>
      </c>
      <c r="I2354" s="115">
        <f t="shared" si="73"/>
        <v>244.7432</v>
      </c>
    </row>
    <row r="2355" spans="1:9" hidden="1">
      <c r="A2355" s="115" t="s">
        <v>7114</v>
      </c>
      <c r="B2355" s="115" t="s">
        <v>7115</v>
      </c>
      <c r="C2355" s="115" t="s">
        <v>6423</v>
      </c>
      <c r="D2355" s="115" t="s">
        <v>1453</v>
      </c>
      <c r="E2355" s="115">
        <v>254.35589999999999</v>
      </c>
      <c r="F2355" s="674">
        <v>293.83600000000001</v>
      </c>
      <c r="G2355" s="674">
        <v>295.84500000000003</v>
      </c>
      <c r="H2355" s="115">
        <f t="shared" si="72"/>
        <v>1.0068371472522089</v>
      </c>
      <c r="I2355" s="115">
        <f t="shared" si="73"/>
        <v>256.09500000000003</v>
      </c>
    </row>
    <row r="2356" spans="1:9" hidden="1">
      <c r="A2356" s="115" t="s">
        <v>7116</v>
      </c>
      <c r="B2356" s="115" t="s">
        <v>7117</v>
      </c>
      <c r="C2356" s="115" t="s">
        <v>6426</v>
      </c>
      <c r="D2356" s="115" t="s">
        <v>1453</v>
      </c>
      <c r="E2356" s="115">
        <v>383.33769999999998</v>
      </c>
      <c r="F2356" s="674">
        <v>293.83600000000001</v>
      </c>
      <c r="G2356" s="674">
        <v>295.84500000000003</v>
      </c>
      <c r="H2356" s="115">
        <f t="shared" si="72"/>
        <v>1.0068371472522089</v>
      </c>
      <c r="I2356" s="115">
        <f t="shared" si="73"/>
        <v>385.95859999999999</v>
      </c>
    </row>
    <row r="2357" spans="1:9" hidden="1">
      <c r="A2357" s="115" t="s">
        <v>7118</v>
      </c>
      <c r="B2357" s="115" t="s">
        <v>7119</v>
      </c>
      <c r="C2357" s="115" t="s">
        <v>6429</v>
      </c>
      <c r="D2357" s="115" t="s">
        <v>1453</v>
      </c>
      <c r="E2357" s="115">
        <v>395.06330000000003</v>
      </c>
      <c r="F2357" s="674">
        <v>293.83600000000001</v>
      </c>
      <c r="G2357" s="674">
        <v>295.84500000000003</v>
      </c>
      <c r="H2357" s="115">
        <f t="shared" si="72"/>
        <v>1.0068371472522089</v>
      </c>
      <c r="I2357" s="115">
        <f t="shared" si="73"/>
        <v>397.76440000000002</v>
      </c>
    </row>
    <row r="2358" spans="1:9" hidden="1">
      <c r="A2358" s="115" t="s">
        <v>7120</v>
      </c>
      <c r="B2358" s="115" t="s">
        <v>7121</v>
      </c>
      <c r="C2358" s="115" t="s">
        <v>6432</v>
      </c>
      <c r="D2358" s="115" t="s">
        <v>1453</v>
      </c>
      <c r="E2358" s="115">
        <v>410.39679999999998</v>
      </c>
      <c r="F2358" s="674">
        <v>293.83600000000001</v>
      </c>
      <c r="G2358" s="674">
        <v>295.84500000000003</v>
      </c>
      <c r="H2358" s="115">
        <f t="shared" si="72"/>
        <v>1.0068371472522089</v>
      </c>
      <c r="I2358" s="115">
        <f t="shared" si="73"/>
        <v>413.20269999999999</v>
      </c>
    </row>
    <row r="2359" spans="1:9" hidden="1">
      <c r="A2359" s="115" t="s">
        <v>7122</v>
      </c>
      <c r="B2359" s="115" t="s">
        <v>7123</v>
      </c>
      <c r="C2359" s="115" t="s">
        <v>6435</v>
      </c>
      <c r="D2359" s="115" t="s">
        <v>1453</v>
      </c>
      <c r="E2359" s="115">
        <v>421.67140000000001</v>
      </c>
      <c r="F2359" s="674">
        <v>293.83600000000001</v>
      </c>
      <c r="G2359" s="674">
        <v>295.84500000000003</v>
      </c>
      <c r="H2359" s="115">
        <f t="shared" si="72"/>
        <v>1.0068371472522089</v>
      </c>
      <c r="I2359" s="115">
        <f t="shared" si="73"/>
        <v>424.55439999999999</v>
      </c>
    </row>
    <row r="2360" spans="1:9" hidden="1">
      <c r="A2360" s="115" t="s">
        <v>7124</v>
      </c>
      <c r="B2360" s="115" t="s">
        <v>7125</v>
      </c>
      <c r="C2360" s="115" t="s">
        <v>6438</v>
      </c>
      <c r="D2360" s="115" t="s">
        <v>1453</v>
      </c>
      <c r="E2360" s="115">
        <v>441.06380000000001</v>
      </c>
      <c r="F2360" s="674">
        <v>293.83600000000001</v>
      </c>
      <c r="G2360" s="674">
        <v>295.84500000000003</v>
      </c>
      <c r="H2360" s="115">
        <f t="shared" si="72"/>
        <v>1.0068371472522089</v>
      </c>
      <c r="I2360" s="115">
        <f t="shared" si="73"/>
        <v>444.07940000000002</v>
      </c>
    </row>
    <row r="2361" spans="1:9" hidden="1">
      <c r="A2361" s="115" t="s">
        <v>7126</v>
      </c>
      <c r="B2361" s="115" t="s">
        <v>7127</v>
      </c>
      <c r="C2361" s="115" t="s">
        <v>6441</v>
      </c>
      <c r="D2361" s="115" t="s">
        <v>1453</v>
      </c>
      <c r="E2361" s="115">
        <v>126.27589999999999</v>
      </c>
      <c r="F2361" s="674">
        <v>293.83600000000001</v>
      </c>
      <c r="G2361" s="674">
        <v>295.84500000000003</v>
      </c>
      <c r="H2361" s="115">
        <f t="shared" si="72"/>
        <v>1.0068371472522089</v>
      </c>
      <c r="I2361" s="115">
        <f t="shared" si="73"/>
        <v>127.13930000000001</v>
      </c>
    </row>
    <row r="2362" spans="1:9" hidden="1">
      <c r="A2362" s="115" t="s">
        <v>7128</v>
      </c>
      <c r="B2362" s="115" t="s">
        <v>7129</v>
      </c>
      <c r="C2362" s="115" t="s">
        <v>6444</v>
      </c>
      <c r="D2362" s="115" t="s">
        <v>1453</v>
      </c>
      <c r="E2362" s="115">
        <v>268.33640000000003</v>
      </c>
      <c r="F2362" s="674">
        <v>293.83600000000001</v>
      </c>
      <c r="G2362" s="674">
        <v>295.84500000000003</v>
      </c>
      <c r="H2362" s="115">
        <f t="shared" si="72"/>
        <v>1.0068371472522089</v>
      </c>
      <c r="I2362" s="115">
        <f t="shared" si="73"/>
        <v>270.17110000000002</v>
      </c>
    </row>
    <row r="2363" spans="1:9" hidden="1">
      <c r="A2363" s="115" t="s">
        <v>7130</v>
      </c>
      <c r="B2363" s="115" t="s">
        <v>7131</v>
      </c>
      <c r="C2363" s="115" t="s">
        <v>6447</v>
      </c>
      <c r="D2363" s="115" t="s">
        <v>1453</v>
      </c>
      <c r="E2363" s="115">
        <v>288.71300000000002</v>
      </c>
      <c r="F2363" s="674">
        <v>293.83600000000001</v>
      </c>
      <c r="G2363" s="674">
        <v>295.84500000000003</v>
      </c>
      <c r="H2363" s="115">
        <f t="shared" si="72"/>
        <v>1.0068371472522089</v>
      </c>
      <c r="I2363" s="115">
        <f t="shared" si="73"/>
        <v>290.68700000000001</v>
      </c>
    </row>
    <row r="2364" spans="1:9" hidden="1">
      <c r="A2364" s="115" t="s">
        <v>7132</v>
      </c>
      <c r="B2364" s="115" t="s">
        <v>7133</v>
      </c>
      <c r="C2364" s="115" t="s">
        <v>6450</v>
      </c>
      <c r="D2364" s="115" t="s">
        <v>1453</v>
      </c>
      <c r="E2364" s="115">
        <v>249.24180000000001</v>
      </c>
      <c r="F2364" s="674">
        <v>293.83600000000001</v>
      </c>
      <c r="G2364" s="674">
        <v>295.84500000000003</v>
      </c>
      <c r="H2364" s="115">
        <f t="shared" si="72"/>
        <v>1.0068371472522089</v>
      </c>
      <c r="I2364" s="115">
        <f t="shared" si="73"/>
        <v>250.94589999999999</v>
      </c>
    </row>
    <row r="2365" spans="1:9" hidden="1">
      <c r="A2365" s="115" t="s">
        <v>7134</v>
      </c>
      <c r="B2365" s="115" t="s">
        <v>7135</v>
      </c>
      <c r="C2365" s="115" t="s">
        <v>6453</v>
      </c>
      <c r="D2365" s="115" t="s">
        <v>1453</v>
      </c>
      <c r="E2365" s="115">
        <v>212.00749999999999</v>
      </c>
      <c r="F2365" s="674">
        <v>293.83600000000001</v>
      </c>
      <c r="G2365" s="674">
        <v>295.84500000000003</v>
      </c>
      <c r="H2365" s="115">
        <f t="shared" si="72"/>
        <v>1.0068371472522089</v>
      </c>
      <c r="I2365" s="115">
        <f t="shared" si="73"/>
        <v>213.45699999999999</v>
      </c>
    </row>
    <row r="2366" spans="1:9" hidden="1">
      <c r="A2366" s="115" t="s">
        <v>7136</v>
      </c>
      <c r="B2366" s="115" t="s">
        <v>7137</v>
      </c>
      <c r="C2366" s="115" t="s">
        <v>6456</v>
      </c>
      <c r="D2366" s="115" t="s">
        <v>1453</v>
      </c>
      <c r="E2366" s="115">
        <v>244.2764</v>
      </c>
      <c r="F2366" s="674">
        <v>293.83600000000001</v>
      </c>
      <c r="G2366" s="674">
        <v>295.84500000000003</v>
      </c>
      <c r="H2366" s="115">
        <f t="shared" si="72"/>
        <v>1.0068371472522089</v>
      </c>
      <c r="I2366" s="115">
        <f t="shared" si="73"/>
        <v>245.94659999999999</v>
      </c>
    </row>
    <row r="2367" spans="1:9" hidden="1">
      <c r="A2367" s="115" t="s">
        <v>7138</v>
      </c>
      <c r="B2367" s="115" t="s">
        <v>7139</v>
      </c>
      <c r="C2367" s="115" t="s">
        <v>6459</v>
      </c>
      <c r="D2367" s="115" t="s">
        <v>1453</v>
      </c>
      <c r="E2367" s="115">
        <v>140.7901</v>
      </c>
      <c r="F2367" s="674">
        <v>293.83600000000001</v>
      </c>
      <c r="G2367" s="674">
        <v>295.84500000000003</v>
      </c>
      <c r="H2367" s="115">
        <f t="shared" si="72"/>
        <v>1.0068371472522089</v>
      </c>
      <c r="I2367" s="115">
        <f t="shared" si="73"/>
        <v>141.7527</v>
      </c>
    </row>
    <row r="2368" spans="1:9" hidden="1">
      <c r="A2368" s="115" t="s">
        <v>7140</v>
      </c>
      <c r="B2368" s="115" t="s">
        <v>7141</v>
      </c>
      <c r="C2368" s="115" t="s">
        <v>6462</v>
      </c>
      <c r="D2368" s="115" t="s">
        <v>1453</v>
      </c>
      <c r="E2368" s="115">
        <v>145.06110000000001</v>
      </c>
      <c r="F2368" s="674">
        <v>293.83600000000001</v>
      </c>
      <c r="G2368" s="674">
        <v>295.84500000000003</v>
      </c>
      <c r="H2368" s="115">
        <f t="shared" si="72"/>
        <v>1.0068371472522089</v>
      </c>
      <c r="I2368" s="115">
        <f t="shared" si="73"/>
        <v>146.05289999999999</v>
      </c>
    </row>
    <row r="2369" spans="1:9" hidden="1">
      <c r="A2369" s="115" t="s">
        <v>7142</v>
      </c>
      <c r="B2369" s="115" t="s">
        <v>7143</v>
      </c>
      <c r="C2369" s="115" t="s">
        <v>6465</v>
      </c>
      <c r="D2369" s="115" t="s">
        <v>1453</v>
      </c>
      <c r="E2369" s="115">
        <v>150.59039999999999</v>
      </c>
      <c r="F2369" s="674">
        <v>293.83600000000001</v>
      </c>
      <c r="G2369" s="674">
        <v>295.84500000000003</v>
      </c>
      <c r="H2369" s="115">
        <f t="shared" si="72"/>
        <v>1.0068371472522089</v>
      </c>
      <c r="I2369" s="115">
        <f t="shared" si="73"/>
        <v>151.62</v>
      </c>
    </row>
    <row r="2370" spans="1:9" hidden="1">
      <c r="A2370" s="115" t="s">
        <v>7144</v>
      </c>
      <c r="B2370" s="115" t="s">
        <v>7145</v>
      </c>
      <c r="C2370" s="115" t="s">
        <v>6468</v>
      </c>
      <c r="D2370" s="115" t="s">
        <v>1453</v>
      </c>
      <c r="E2370" s="115">
        <v>154.82980000000001</v>
      </c>
      <c r="F2370" s="674">
        <v>293.83600000000001</v>
      </c>
      <c r="G2370" s="674">
        <v>295.84500000000003</v>
      </c>
      <c r="H2370" s="115">
        <f t="shared" si="72"/>
        <v>1.0068371472522089</v>
      </c>
      <c r="I2370" s="115">
        <f t="shared" si="73"/>
        <v>155.88839999999999</v>
      </c>
    </row>
    <row r="2371" spans="1:9" hidden="1">
      <c r="A2371" s="115" t="s">
        <v>7146</v>
      </c>
      <c r="B2371" s="115" t="s">
        <v>7147</v>
      </c>
      <c r="C2371" s="115" t="s">
        <v>6471</v>
      </c>
      <c r="D2371" s="115" t="s">
        <v>1453</v>
      </c>
      <c r="E2371" s="115">
        <v>161.94820000000001</v>
      </c>
      <c r="F2371" s="674">
        <v>293.83600000000001</v>
      </c>
      <c r="G2371" s="674">
        <v>295.84500000000003</v>
      </c>
      <c r="H2371" s="115">
        <f t="shared" si="72"/>
        <v>1.0068371472522089</v>
      </c>
      <c r="I2371" s="115">
        <f t="shared" si="73"/>
        <v>163.05549999999999</v>
      </c>
    </row>
    <row r="2372" spans="1:9" hidden="1">
      <c r="A2372" s="115" t="s">
        <v>7148</v>
      </c>
      <c r="B2372" s="115" t="s">
        <v>7149</v>
      </c>
      <c r="C2372" s="115" t="s">
        <v>6474</v>
      </c>
      <c r="D2372" s="115" t="s">
        <v>1453</v>
      </c>
      <c r="E2372" s="115">
        <v>98.938999999999993</v>
      </c>
      <c r="F2372" s="674">
        <v>293.83600000000001</v>
      </c>
      <c r="G2372" s="674">
        <v>295.84500000000003</v>
      </c>
      <c r="H2372" s="115">
        <f t="shared" si="72"/>
        <v>1.0068371472522089</v>
      </c>
      <c r="I2372" s="115">
        <f t="shared" si="73"/>
        <v>99.615499999999997</v>
      </c>
    </row>
    <row r="2373" spans="1:9" hidden="1">
      <c r="A2373" s="115" t="s">
        <v>7150</v>
      </c>
      <c r="B2373" s="115" t="s">
        <v>7151</v>
      </c>
      <c r="C2373" s="115" t="s">
        <v>6477</v>
      </c>
      <c r="D2373" s="115" t="s">
        <v>1453</v>
      </c>
      <c r="E2373" s="115">
        <v>139.4554</v>
      </c>
      <c r="F2373" s="674">
        <v>293.83600000000001</v>
      </c>
      <c r="G2373" s="674">
        <v>295.84500000000003</v>
      </c>
      <c r="H2373" s="115">
        <f t="shared" ref="H2373:H2436" si="74">G2373/F2373</f>
        <v>1.0068371472522089</v>
      </c>
      <c r="I2373" s="115">
        <f t="shared" ref="I2373:I2436" si="75">ROUND(H2373*E2373,4)</f>
        <v>140.40889999999999</v>
      </c>
    </row>
    <row r="2374" spans="1:9" hidden="1">
      <c r="A2374" s="115" t="s">
        <v>7152</v>
      </c>
      <c r="B2374" s="115" t="s">
        <v>7153</v>
      </c>
      <c r="C2374" s="115" t="s">
        <v>6480</v>
      </c>
      <c r="D2374" s="115" t="s">
        <v>1453</v>
      </c>
      <c r="E2374" s="115">
        <v>164.09289999999999</v>
      </c>
      <c r="F2374" s="674">
        <v>293.83600000000001</v>
      </c>
      <c r="G2374" s="674">
        <v>295.84500000000003</v>
      </c>
      <c r="H2374" s="115">
        <f t="shared" si="74"/>
        <v>1.0068371472522089</v>
      </c>
      <c r="I2374" s="115">
        <f t="shared" si="75"/>
        <v>165.2148</v>
      </c>
    </row>
    <row r="2375" spans="1:9" hidden="1">
      <c r="A2375" s="115" t="s">
        <v>7154</v>
      </c>
      <c r="B2375" s="115" t="s">
        <v>7155</v>
      </c>
      <c r="C2375" s="115" t="s">
        <v>6483</v>
      </c>
      <c r="D2375" s="115" t="s">
        <v>1453</v>
      </c>
      <c r="E2375" s="115">
        <v>169.0504</v>
      </c>
      <c r="F2375" s="674">
        <v>293.83600000000001</v>
      </c>
      <c r="G2375" s="674">
        <v>295.84500000000003</v>
      </c>
      <c r="H2375" s="115">
        <f t="shared" si="74"/>
        <v>1.0068371472522089</v>
      </c>
      <c r="I2375" s="115">
        <f t="shared" si="75"/>
        <v>170.2062</v>
      </c>
    </row>
    <row r="2376" spans="1:9" hidden="1">
      <c r="A2376" s="115" t="s">
        <v>7156</v>
      </c>
      <c r="B2376" s="115" t="s">
        <v>7157</v>
      </c>
      <c r="C2376" s="115" t="s">
        <v>6486</v>
      </c>
      <c r="D2376" s="115" t="s">
        <v>1453</v>
      </c>
      <c r="E2376" s="115">
        <v>175.61410000000001</v>
      </c>
      <c r="F2376" s="674">
        <v>293.83600000000001</v>
      </c>
      <c r="G2376" s="674">
        <v>295.84500000000003</v>
      </c>
      <c r="H2376" s="115">
        <f t="shared" si="74"/>
        <v>1.0068371472522089</v>
      </c>
      <c r="I2376" s="115">
        <f t="shared" si="75"/>
        <v>176.81479999999999</v>
      </c>
    </row>
    <row r="2377" spans="1:9" hidden="1">
      <c r="A2377" s="115" t="s">
        <v>7158</v>
      </c>
      <c r="B2377" s="115" t="s">
        <v>7159</v>
      </c>
      <c r="C2377" s="115" t="s">
        <v>6489</v>
      </c>
      <c r="D2377" s="115" t="s">
        <v>1453</v>
      </c>
      <c r="E2377" s="115">
        <v>180.57149999999999</v>
      </c>
      <c r="F2377" s="674">
        <v>293.83600000000001</v>
      </c>
      <c r="G2377" s="674">
        <v>295.84500000000003</v>
      </c>
      <c r="H2377" s="115">
        <f t="shared" si="74"/>
        <v>1.0068371472522089</v>
      </c>
      <c r="I2377" s="115">
        <f t="shared" si="75"/>
        <v>181.80609999999999</v>
      </c>
    </row>
    <row r="2378" spans="1:9" hidden="1">
      <c r="A2378" s="115" t="s">
        <v>7160</v>
      </c>
      <c r="B2378" s="115" t="s">
        <v>7161</v>
      </c>
      <c r="C2378" s="115" t="s">
        <v>6492</v>
      </c>
      <c r="D2378" s="115" t="s">
        <v>1453</v>
      </c>
      <c r="E2378" s="115">
        <v>188.7415</v>
      </c>
      <c r="F2378" s="674">
        <v>293.83600000000001</v>
      </c>
      <c r="G2378" s="674">
        <v>295.84500000000003</v>
      </c>
      <c r="H2378" s="115">
        <f t="shared" si="74"/>
        <v>1.0068371472522089</v>
      </c>
      <c r="I2378" s="115">
        <f t="shared" si="75"/>
        <v>190.03200000000001</v>
      </c>
    </row>
    <row r="2379" spans="1:9" hidden="1">
      <c r="A2379" s="115" t="s">
        <v>7162</v>
      </c>
      <c r="B2379" s="115" t="s">
        <v>7163</v>
      </c>
      <c r="C2379" s="115" t="s">
        <v>6495</v>
      </c>
      <c r="D2379" s="115" t="s">
        <v>1453</v>
      </c>
      <c r="E2379" s="115">
        <v>98.117400000000004</v>
      </c>
      <c r="F2379" s="674">
        <v>293.83600000000001</v>
      </c>
      <c r="G2379" s="674">
        <v>295.84500000000003</v>
      </c>
      <c r="H2379" s="115">
        <f t="shared" si="74"/>
        <v>1.0068371472522089</v>
      </c>
      <c r="I2379" s="115">
        <f t="shared" si="75"/>
        <v>98.788200000000003</v>
      </c>
    </row>
    <row r="2380" spans="1:9" hidden="1">
      <c r="A2380" s="115" t="s">
        <v>7164</v>
      </c>
      <c r="B2380" s="115" t="s">
        <v>7165</v>
      </c>
      <c r="C2380" s="115" t="s">
        <v>6498</v>
      </c>
      <c r="D2380" s="115" t="s">
        <v>1453</v>
      </c>
      <c r="E2380" s="115">
        <v>71.564800000000005</v>
      </c>
      <c r="F2380" s="674">
        <v>293.83600000000001</v>
      </c>
      <c r="G2380" s="674">
        <v>295.84500000000003</v>
      </c>
      <c r="H2380" s="115">
        <f t="shared" si="74"/>
        <v>1.0068371472522089</v>
      </c>
      <c r="I2380" s="115">
        <f t="shared" si="75"/>
        <v>72.054100000000005</v>
      </c>
    </row>
    <row r="2381" spans="1:9" hidden="1">
      <c r="A2381" s="115" t="s">
        <v>7166</v>
      </c>
      <c r="B2381" s="115" t="s">
        <v>7167</v>
      </c>
      <c r="C2381" s="115" t="s">
        <v>6501</v>
      </c>
      <c r="D2381" s="115" t="s">
        <v>1453</v>
      </c>
      <c r="E2381" s="115">
        <v>125.0578</v>
      </c>
      <c r="F2381" s="674">
        <v>293.83600000000001</v>
      </c>
      <c r="G2381" s="674">
        <v>295.84500000000003</v>
      </c>
      <c r="H2381" s="115">
        <f t="shared" si="74"/>
        <v>1.0068371472522089</v>
      </c>
      <c r="I2381" s="115">
        <f t="shared" si="75"/>
        <v>125.9128</v>
      </c>
    </row>
    <row r="2382" spans="1:9" hidden="1">
      <c r="A2382" s="115" t="s">
        <v>7168</v>
      </c>
      <c r="B2382" s="115" t="s">
        <v>7169</v>
      </c>
      <c r="C2382" s="115" t="s">
        <v>6504</v>
      </c>
      <c r="D2382" s="115" t="s">
        <v>1453</v>
      </c>
      <c r="E2382" s="115">
        <v>99.831500000000005</v>
      </c>
      <c r="F2382" s="674">
        <v>293.83600000000001</v>
      </c>
      <c r="G2382" s="674">
        <v>295.84500000000003</v>
      </c>
      <c r="H2382" s="115">
        <f t="shared" si="74"/>
        <v>1.0068371472522089</v>
      </c>
      <c r="I2382" s="115">
        <f t="shared" si="75"/>
        <v>100.5141</v>
      </c>
    </row>
    <row r="2383" spans="1:9" hidden="1">
      <c r="A2383" s="115" t="s">
        <v>7170</v>
      </c>
      <c r="B2383" s="115" t="s">
        <v>7171</v>
      </c>
      <c r="C2383" s="115" t="s">
        <v>6507</v>
      </c>
      <c r="D2383" s="115" t="s">
        <v>1453</v>
      </c>
      <c r="E2383" s="115">
        <v>158.39840000000001</v>
      </c>
      <c r="F2383" s="674">
        <v>293.83600000000001</v>
      </c>
      <c r="G2383" s="674">
        <v>295.84500000000003</v>
      </c>
      <c r="H2383" s="115">
        <f t="shared" si="74"/>
        <v>1.0068371472522089</v>
      </c>
      <c r="I2383" s="115">
        <f t="shared" si="75"/>
        <v>159.48140000000001</v>
      </c>
    </row>
    <row r="2384" spans="1:9" hidden="1">
      <c r="A2384" s="115" t="s">
        <v>7172</v>
      </c>
      <c r="B2384" s="115" t="s">
        <v>7173</v>
      </c>
      <c r="C2384" s="115" t="s">
        <v>6510</v>
      </c>
      <c r="D2384" s="115" t="s">
        <v>1453</v>
      </c>
      <c r="E2384" s="115">
        <v>322.71859999999998</v>
      </c>
      <c r="F2384" s="674">
        <v>293.83600000000001</v>
      </c>
      <c r="G2384" s="674">
        <v>295.84500000000003</v>
      </c>
      <c r="H2384" s="115">
        <f t="shared" si="74"/>
        <v>1.0068371472522089</v>
      </c>
      <c r="I2384" s="115">
        <f t="shared" si="75"/>
        <v>324.92509999999999</v>
      </c>
    </row>
    <row r="2385" spans="1:9" hidden="1">
      <c r="A2385" s="115" t="s">
        <v>7174</v>
      </c>
      <c r="B2385" s="115" t="s">
        <v>7175</v>
      </c>
      <c r="C2385" s="115" t="s">
        <v>6513</v>
      </c>
      <c r="D2385" s="115" t="s">
        <v>1453</v>
      </c>
      <c r="E2385" s="115">
        <v>199.28200000000001</v>
      </c>
      <c r="F2385" s="674">
        <v>293.83600000000001</v>
      </c>
      <c r="G2385" s="674">
        <v>295.84500000000003</v>
      </c>
      <c r="H2385" s="115">
        <f t="shared" si="74"/>
        <v>1.0068371472522089</v>
      </c>
      <c r="I2385" s="115">
        <f t="shared" si="75"/>
        <v>200.64449999999999</v>
      </c>
    </row>
    <row r="2386" spans="1:9" hidden="1">
      <c r="A2386" s="115" t="s">
        <v>7176</v>
      </c>
      <c r="B2386" s="115" t="s">
        <v>7177</v>
      </c>
      <c r="C2386" s="115" t="s">
        <v>6516</v>
      </c>
      <c r="D2386" s="115" t="s">
        <v>1453</v>
      </c>
      <c r="E2386" s="115">
        <v>205.23429999999999</v>
      </c>
      <c r="F2386" s="674">
        <v>293.83600000000001</v>
      </c>
      <c r="G2386" s="674">
        <v>295.84500000000003</v>
      </c>
      <c r="H2386" s="115">
        <f t="shared" si="74"/>
        <v>1.0068371472522089</v>
      </c>
      <c r="I2386" s="115">
        <f t="shared" si="75"/>
        <v>206.63749999999999</v>
      </c>
    </row>
    <row r="2387" spans="1:9" hidden="1">
      <c r="A2387" s="115" t="s">
        <v>7178</v>
      </c>
      <c r="B2387" s="115" t="s">
        <v>7179</v>
      </c>
      <c r="C2387" s="115" t="s">
        <v>6519</v>
      </c>
      <c r="D2387" s="115" t="s">
        <v>1453</v>
      </c>
      <c r="E2387" s="115">
        <v>213.8562</v>
      </c>
      <c r="F2387" s="674">
        <v>293.83600000000001</v>
      </c>
      <c r="G2387" s="674">
        <v>295.84500000000003</v>
      </c>
      <c r="H2387" s="115">
        <f t="shared" si="74"/>
        <v>1.0068371472522089</v>
      </c>
      <c r="I2387" s="115">
        <f t="shared" si="75"/>
        <v>215.3184</v>
      </c>
    </row>
    <row r="2388" spans="1:9" hidden="1">
      <c r="A2388" s="115" t="s">
        <v>7180</v>
      </c>
      <c r="B2388" s="115" t="s">
        <v>7181</v>
      </c>
      <c r="C2388" s="115" t="s">
        <v>6522</v>
      </c>
      <c r="D2388" s="115" t="s">
        <v>1453</v>
      </c>
      <c r="E2388" s="115">
        <v>219.41309999999999</v>
      </c>
      <c r="F2388" s="674">
        <v>293.83600000000001</v>
      </c>
      <c r="G2388" s="674">
        <v>295.84500000000003</v>
      </c>
      <c r="H2388" s="115">
        <f t="shared" si="74"/>
        <v>1.0068371472522089</v>
      </c>
      <c r="I2388" s="115">
        <f t="shared" si="75"/>
        <v>220.91329999999999</v>
      </c>
    </row>
    <row r="2389" spans="1:9" hidden="1">
      <c r="A2389" s="115" t="s">
        <v>7182</v>
      </c>
      <c r="B2389" s="115" t="s">
        <v>7183</v>
      </c>
      <c r="C2389" s="115" t="s">
        <v>6525</v>
      </c>
      <c r="D2389" s="115" t="s">
        <v>1453</v>
      </c>
      <c r="E2389" s="115">
        <v>228.86060000000001</v>
      </c>
      <c r="F2389" s="674">
        <v>293.83600000000001</v>
      </c>
      <c r="G2389" s="674">
        <v>295.84500000000003</v>
      </c>
      <c r="H2389" s="115">
        <f t="shared" si="74"/>
        <v>1.0068371472522089</v>
      </c>
      <c r="I2389" s="115">
        <f t="shared" si="75"/>
        <v>230.4254</v>
      </c>
    </row>
    <row r="2390" spans="1:9" hidden="1">
      <c r="A2390" s="115" t="s">
        <v>7184</v>
      </c>
      <c r="B2390" s="115" t="s">
        <v>7185</v>
      </c>
      <c r="C2390" s="115" t="s">
        <v>6528</v>
      </c>
      <c r="D2390" s="115" t="s">
        <v>1453</v>
      </c>
      <c r="E2390" s="115">
        <v>608.75289999999995</v>
      </c>
      <c r="F2390" s="674">
        <v>293.83600000000001</v>
      </c>
      <c r="G2390" s="674">
        <v>295.84500000000003</v>
      </c>
      <c r="H2390" s="115">
        <f t="shared" si="74"/>
        <v>1.0068371472522089</v>
      </c>
      <c r="I2390" s="115">
        <f t="shared" si="75"/>
        <v>612.91499999999996</v>
      </c>
    </row>
    <row r="2391" spans="1:9" hidden="1">
      <c r="A2391" s="115" t="s">
        <v>7186</v>
      </c>
      <c r="B2391" s="115" t="s">
        <v>7187</v>
      </c>
      <c r="C2391" s="115" t="s">
        <v>6531</v>
      </c>
      <c r="D2391" s="115" t="s">
        <v>1453</v>
      </c>
      <c r="E2391" s="115">
        <v>627.26179999999999</v>
      </c>
      <c r="F2391" s="674">
        <v>293.83600000000001</v>
      </c>
      <c r="G2391" s="674">
        <v>295.84500000000003</v>
      </c>
      <c r="H2391" s="115">
        <f t="shared" si="74"/>
        <v>1.0068371472522089</v>
      </c>
      <c r="I2391" s="115">
        <f t="shared" si="75"/>
        <v>631.55050000000006</v>
      </c>
    </row>
    <row r="2392" spans="1:9" hidden="1">
      <c r="A2392" s="115" t="s">
        <v>7188</v>
      </c>
      <c r="B2392" s="115" t="s">
        <v>7189</v>
      </c>
      <c r="C2392" s="115" t="s">
        <v>6534</v>
      </c>
      <c r="D2392" s="115" t="s">
        <v>1453</v>
      </c>
      <c r="E2392" s="115">
        <v>651.61189999999999</v>
      </c>
      <c r="F2392" s="674">
        <v>293.83600000000001</v>
      </c>
      <c r="G2392" s="674">
        <v>295.84500000000003</v>
      </c>
      <c r="H2392" s="115">
        <f t="shared" si="74"/>
        <v>1.0068371472522089</v>
      </c>
      <c r="I2392" s="115">
        <f t="shared" si="75"/>
        <v>656.06709999999998</v>
      </c>
    </row>
    <row r="2393" spans="1:9" hidden="1">
      <c r="A2393" s="115" t="s">
        <v>7190</v>
      </c>
      <c r="B2393" s="115" t="s">
        <v>7191</v>
      </c>
      <c r="C2393" s="115" t="s">
        <v>6537</v>
      </c>
      <c r="D2393" s="115" t="s">
        <v>1453</v>
      </c>
      <c r="E2393" s="115">
        <v>670.51639999999998</v>
      </c>
      <c r="F2393" s="674">
        <v>293.83600000000001</v>
      </c>
      <c r="G2393" s="674">
        <v>295.84500000000003</v>
      </c>
      <c r="H2393" s="115">
        <f t="shared" si="74"/>
        <v>1.0068371472522089</v>
      </c>
      <c r="I2393" s="115">
        <f t="shared" si="75"/>
        <v>675.10080000000005</v>
      </c>
    </row>
    <row r="2394" spans="1:9" hidden="1">
      <c r="A2394" s="115" t="s">
        <v>7192</v>
      </c>
      <c r="B2394" s="115" t="s">
        <v>7193</v>
      </c>
      <c r="C2394" s="115" t="s">
        <v>6540</v>
      </c>
      <c r="D2394" s="115" t="s">
        <v>1453</v>
      </c>
      <c r="E2394" s="115">
        <v>700.31209999999999</v>
      </c>
      <c r="F2394" s="674">
        <v>293.83600000000001</v>
      </c>
      <c r="G2394" s="674">
        <v>295.84500000000003</v>
      </c>
      <c r="H2394" s="115">
        <f t="shared" si="74"/>
        <v>1.0068371472522089</v>
      </c>
      <c r="I2394" s="115">
        <f t="shared" si="75"/>
        <v>705.10019999999997</v>
      </c>
    </row>
    <row r="2395" spans="1:9" hidden="1">
      <c r="A2395" s="115" t="s">
        <v>7194</v>
      </c>
      <c r="B2395" s="115" t="s">
        <v>7195</v>
      </c>
      <c r="C2395" s="115" t="s">
        <v>6543</v>
      </c>
      <c r="D2395" s="115" t="s">
        <v>1453</v>
      </c>
      <c r="E2395" s="115">
        <v>714.73199999999997</v>
      </c>
      <c r="F2395" s="674">
        <v>293.83600000000001</v>
      </c>
      <c r="G2395" s="674">
        <v>295.84500000000003</v>
      </c>
      <c r="H2395" s="115">
        <f t="shared" si="74"/>
        <v>1.0068371472522089</v>
      </c>
      <c r="I2395" s="115">
        <f t="shared" si="75"/>
        <v>719.61869999999999</v>
      </c>
    </row>
    <row r="2396" spans="1:9" hidden="1">
      <c r="A2396" s="115" t="s">
        <v>7196</v>
      </c>
      <c r="B2396" s="115" t="s">
        <v>7197</v>
      </c>
      <c r="C2396" s="115" t="s">
        <v>6546</v>
      </c>
      <c r="D2396" s="115" t="s">
        <v>1453</v>
      </c>
      <c r="E2396" s="115">
        <v>736.90089999999998</v>
      </c>
      <c r="F2396" s="674">
        <v>293.83600000000001</v>
      </c>
      <c r="G2396" s="674">
        <v>295.84500000000003</v>
      </c>
      <c r="H2396" s="115">
        <f t="shared" si="74"/>
        <v>1.0068371472522089</v>
      </c>
      <c r="I2396" s="115">
        <f t="shared" si="75"/>
        <v>741.93920000000003</v>
      </c>
    </row>
    <row r="2397" spans="1:9" hidden="1">
      <c r="A2397" s="115" t="s">
        <v>7198</v>
      </c>
      <c r="B2397" s="115" t="s">
        <v>7199</v>
      </c>
      <c r="C2397" s="115" t="s">
        <v>6549</v>
      </c>
      <c r="D2397" s="115" t="s">
        <v>1453</v>
      </c>
      <c r="E2397" s="115">
        <v>764.28920000000005</v>
      </c>
      <c r="F2397" s="674">
        <v>293.83600000000001</v>
      </c>
      <c r="G2397" s="674">
        <v>295.84500000000003</v>
      </c>
      <c r="H2397" s="115">
        <f t="shared" si="74"/>
        <v>1.0068371472522089</v>
      </c>
      <c r="I2397" s="115">
        <f t="shared" si="75"/>
        <v>769.51480000000004</v>
      </c>
    </row>
    <row r="2398" spans="1:9" hidden="1">
      <c r="A2398" s="115" t="s">
        <v>7200</v>
      </c>
      <c r="B2398" s="115" t="s">
        <v>7201</v>
      </c>
      <c r="C2398" s="115" t="s">
        <v>6552</v>
      </c>
      <c r="D2398" s="115" t="s">
        <v>1453</v>
      </c>
      <c r="E2398" s="115">
        <v>786.45830000000001</v>
      </c>
      <c r="F2398" s="674">
        <v>293.83600000000001</v>
      </c>
      <c r="G2398" s="674">
        <v>295.84500000000003</v>
      </c>
      <c r="H2398" s="115">
        <f t="shared" si="74"/>
        <v>1.0068371472522089</v>
      </c>
      <c r="I2398" s="115">
        <f t="shared" si="75"/>
        <v>791.83540000000005</v>
      </c>
    </row>
    <row r="2399" spans="1:9" hidden="1">
      <c r="A2399" s="115" t="s">
        <v>7202</v>
      </c>
      <c r="B2399" s="115" t="s">
        <v>7203</v>
      </c>
      <c r="C2399" s="115" t="s">
        <v>6555</v>
      </c>
      <c r="D2399" s="115" t="s">
        <v>1453</v>
      </c>
      <c r="E2399" s="115">
        <v>822.4076</v>
      </c>
      <c r="F2399" s="674">
        <v>293.83600000000001</v>
      </c>
      <c r="G2399" s="674">
        <v>295.84500000000003</v>
      </c>
      <c r="H2399" s="115">
        <f t="shared" si="74"/>
        <v>1.0068371472522089</v>
      </c>
      <c r="I2399" s="115">
        <f t="shared" si="75"/>
        <v>828.03049999999996</v>
      </c>
    </row>
    <row r="2400" spans="1:9" hidden="1">
      <c r="A2400" s="115" t="s">
        <v>7204</v>
      </c>
      <c r="B2400" s="115" t="s">
        <v>7205</v>
      </c>
      <c r="C2400" s="115" t="s">
        <v>6558</v>
      </c>
      <c r="D2400" s="115" t="s">
        <v>1453</v>
      </c>
      <c r="E2400" s="115">
        <v>1601.229</v>
      </c>
      <c r="F2400" s="674">
        <v>293.83600000000001</v>
      </c>
      <c r="G2400" s="674">
        <v>295.84500000000003</v>
      </c>
      <c r="H2400" s="115">
        <f t="shared" si="74"/>
        <v>1.0068371472522089</v>
      </c>
      <c r="I2400" s="115">
        <f t="shared" si="75"/>
        <v>1612.1768</v>
      </c>
    </row>
    <row r="2401" spans="1:9" hidden="1">
      <c r="A2401" s="115" t="s">
        <v>7206</v>
      </c>
      <c r="B2401" s="115" t="s">
        <v>7207</v>
      </c>
      <c r="C2401" s="115" t="s">
        <v>6561</v>
      </c>
      <c r="D2401" s="115" t="s">
        <v>1453</v>
      </c>
      <c r="E2401" s="115">
        <v>1694.5166999999999</v>
      </c>
      <c r="F2401" s="674">
        <v>293.83600000000001</v>
      </c>
      <c r="G2401" s="674">
        <v>295.84500000000003</v>
      </c>
      <c r="H2401" s="115">
        <f t="shared" si="74"/>
        <v>1.0068371472522089</v>
      </c>
      <c r="I2401" s="115">
        <f t="shared" si="75"/>
        <v>1706.1024</v>
      </c>
    </row>
    <row r="2402" spans="1:9" hidden="1">
      <c r="A2402" s="115" t="s">
        <v>7208</v>
      </c>
      <c r="B2402" s="115" t="s">
        <v>7209</v>
      </c>
      <c r="C2402" s="115" t="s">
        <v>6564</v>
      </c>
      <c r="D2402" s="115" t="s">
        <v>1453</v>
      </c>
      <c r="E2402" s="115">
        <v>1762.4656</v>
      </c>
      <c r="F2402" s="674">
        <v>293.83600000000001</v>
      </c>
      <c r="G2402" s="674">
        <v>295.84500000000003</v>
      </c>
      <c r="H2402" s="115">
        <f t="shared" si="74"/>
        <v>1.0068371472522089</v>
      </c>
      <c r="I2402" s="115">
        <f t="shared" si="75"/>
        <v>1774.5157999999999</v>
      </c>
    </row>
    <row r="2403" spans="1:9" hidden="1">
      <c r="A2403" s="115" t="s">
        <v>7210</v>
      </c>
      <c r="B2403" s="115" t="s">
        <v>7211</v>
      </c>
      <c r="C2403" s="115" t="s">
        <v>6567</v>
      </c>
      <c r="D2403" s="115" t="s">
        <v>1453</v>
      </c>
      <c r="E2403" s="115">
        <v>1814.9770000000001</v>
      </c>
      <c r="F2403" s="674">
        <v>293.83600000000001</v>
      </c>
      <c r="G2403" s="674">
        <v>295.84500000000003</v>
      </c>
      <c r="H2403" s="115">
        <f t="shared" si="74"/>
        <v>1.0068371472522089</v>
      </c>
      <c r="I2403" s="115">
        <f t="shared" si="75"/>
        <v>1827.3862999999999</v>
      </c>
    </row>
    <row r="2404" spans="1:9" hidden="1">
      <c r="A2404" s="115" t="s">
        <v>7212</v>
      </c>
      <c r="B2404" s="115" t="s">
        <v>7213</v>
      </c>
      <c r="C2404" s="115" t="s">
        <v>6570</v>
      </c>
      <c r="D2404" s="115" t="s">
        <v>1453</v>
      </c>
      <c r="E2404" s="115">
        <v>1898.3642</v>
      </c>
      <c r="F2404" s="674">
        <v>293.83600000000001</v>
      </c>
      <c r="G2404" s="674">
        <v>295.84500000000003</v>
      </c>
      <c r="H2404" s="115">
        <f t="shared" si="74"/>
        <v>1.0068371472522089</v>
      </c>
      <c r="I2404" s="115">
        <f t="shared" si="75"/>
        <v>1911.3435999999999</v>
      </c>
    </row>
    <row r="2405" spans="1:9" hidden="1">
      <c r="A2405" s="115" t="s">
        <v>7214</v>
      </c>
      <c r="B2405" s="115" t="s">
        <v>7215</v>
      </c>
      <c r="C2405" s="115" t="s">
        <v>6573</v>
      </c>
      <c r="D2405" s="115" t="s">
        <v>1453</v>
      </c>
      <c r="E2405" s="115">
        <v>428.839</v>
      </c>
      <c r="F2405" s="674">
        <v>293.83600000000001</v>
      </c>
      <c r="G2405" s="674">
        <v>295.84500000000003</v>
      </c>
      <c r="H2405" s="115">
        <f t="shared" si="74"/>
        <v>1.0068371472522089</v>
      </c>
      <c r="I2405" s="115">
        <f t="shared" si="75"/>
        <v>431.77100000000002</v>
      </c>
    </row>
    <row r="2406" spans="1:9" hidden="1">
      <c r="A2406" s="115" t="s">
        <v>7216</v>
      </c>
      <c r="B2406" s="115" t="s">
        <v>7217</v>
      </c>
      <c r="C2406" s="115" t="s">
        <v>6576</v>
      </c>
      <c r="D2406" s="115" t="s">
        <v>1453</v>
      </c>
      <c r="E2406" s="115">
        <v>1189.1103000000001</v>
      </c>
      <c r="F2406" s="674">
        <v>293.83600000000001</v>
      </c>
      <c r="G2406" s="674">
        <v>295.84500000000003</v>
      </c>
      <c r="H2406" s="115">
        <f t="shared" si="74"/>
        <v>1.0068371472522089</v>
      </c>
      <c r="I2406" s="115">
        <f t="shared" si="75"/>
        <v>1197.2403999999999</v>
      </c>
    </row>
    <row r="2407" spans="1:9" hidden="1">
      <c r="A2407" s="115" t="s">
        <v>7218</v>
      </c>
      <c r="B2407" s="115" t="s">
        <v>7219</v>
      </c>
      <c r="C2407" s="115" t="s">
        <v>6579</v>
      </c>
      <c r="D2407" s="115" t="s">
        <v>1453</v>
      </c>
      <c r="E2407" s="115">
        <v>119.7426</v>
      </c>
      <c r="F2407" s="674">
        <v>293.83600000000001</v>
      </c>
      <c r="G2407" s="674">
        <v>295.84500000000003</v>
      </c>
      <c r="H2407" s="115">
        <f t="shared" si="74"/>
        <v>1.0068371472522089</v>
      </c>
      <c r="I2407" s="115">
        <f t="shared" si="75"/>
        <v>120.5613</v>
      </c>
    </row>
    <row r="2408" spans="1:9" hidden="1">
      <c r="A2408" s="115" t="s">
        <v>7220</v>
      </c>
      <c r="B2408" s="115" t="s">
        <v>7221</v>
      </c>
      <c r="C2408" s="115" t="s">
        <v>6582</v>
      </c>
      <c r="D2408" s="115" t="s">
        <v>1453</v>
      </c>
      <c r="E2408" s="115">
        <v>395.50220000000002</v>
      </c>
      <c r="F2408" s="674">
        <v>293.83600000000001</v>
      </c>
      <c r="G2408" s="674">
        <v>295.84500000000003</v>
      </c>
      <c r="H2408" s="115">
        <f t="shared" si="74"/>
        <v>1.0068371472522089</v>
      </c>
      <c r="I2408" s="115">
        <f t="shared" si="75"/>
        <v>398.2063</v>
      </c>
    </row>
    <row r="2409" spans="1:9" hidden="1">
      <c r="A2409" s="115" t="s">
        <v>7222</v>
      </c>
      <c r="B2409" s="115" t="s">
        <v>7223</v>
      </c>
      <c r="C2409" s="115" t="s">
        <v>6585</v>
      </c>
      <c r="D2409" s="115" t="s">
        <v>1453</v>
      </c>
      <c r="E2409" s="115">
        <v>541.54819999999995</v>
      </c>
      <c r="F2409" s="674">
        <v>293.83600000000001</v>
      </c>
      <c r="G2409" s="674">
        <v>295.84500000000003</v>
      </c>
      <c r="H2409" s="115">
        <f t="shared" si="74"/>
        <v>1.0068371472522089</v>
      </c>
      <c r="I2409" s="115">
        <f t="shared" si="75"/>
        <v>545.25080000000003</v>
      </c>
    </row>
    <row r="2410" spans="1:9" hidden="1">
      <c r="A2410" s="115" t="s">
        <v>7224</v>
      </c>
      <c r="B2410" s="115" t="s">
        <v>7225</v>
      </c>
      <c r="C2410" s="115" t="s">
        <v>6588</v>
      </c>
      <c r="D2410" s="115" t="s">
        <v>1453</v>
      </c>
      <c r="E2410" s="115">
        <v>175.36279999999999</v>
      </c>
      <c r="F2410" s="674">
        <v>293.83600000000001</v>
      </c>
      <c r="G2410" s="674">
        <v>295.84500000000003</v>
      </c>
      <c r="H2410" s="115">
        <f t="shared" si="74"/>
        <v>1.0068371472522089</v>
      </c>
      <c r="I2410" s="115">
        <f t="shared" si="75"/>
        <v>176.56180000000001</v>
      </c>
    </row>
    <row r="2411" spans="1:9" hidden="1">
      <c r="A2411" s="115" t="s">
        <v>7226</v>
      </c>
      <c r="B2411" s="115" t="s">
        <v>7227</v>
      </c>
      <c r="C2411" s="115" t="s">
        <v>6591</v>
      </c>
      <c r="D2411" s="115" t="s">
        <v>2038</v>
      </c>
      <c r="E2411" s="115">
        <v>752.67610000000002</v>
      </c>
      <c r="F2411" s="674">
        <v>293.83600000000001</v>
      </c>
      <c r="G2411" s="674">
        <v>295.84500000000003</v>
      </c>
      <c r="H2411" s="115">
        <f t="shared" si="74"/>
        <v>1.0068371472522089</v>
      </c>
      <c r="I2411" s="115">
        <f t="shared" si="75"/>
        <v>757.82230000000004</v>
      </c>
    </row>
    <row r="2412" spans="1:9" hidden="1">
      <c r="A2412" s="115" t="s">
        <v>7228</v>
      </c>
      <c r="B2412" s="115" t="s">
        <v>7229</v>
      </c>
      <c r="C2412" s="115" t="s">
        <v>6594</v>
      </c>
      <c r="D2412" s="115" t="s">
        <v>1453</v>
      </c>
      <c r="E2412" s="115">
        <v>50.47</v>
      </c>
      <c r="F2412" s="674">
        <v>293.83600000000001</v>
      </c>
      <c r="G2412" s="674">
        <v>295.84500000000003</v>
      </c>
      <c r="H2412" s="115">
        <f t="shared" si="74"/>
        <v>1.0068371472522089</v>
      </c>
      <c r="I2412" s="115">
        <f t="shared" si="75"/>
        <v>50.815100000000001</v>
      </c>
    </row>
    <row r="2413" spans="1:9" hidden="1">
      <c r="A2413" s="115" t="s">
        <v>7230</v>
      </c>
      <c r="B2413" s="115" t="s">
        <v>7231</v>
      </c>
      <c r="C2413" s="115" t="s">
        <v>6597</v>
      </c>
      <c r="D2413" s="115" t="s">
        <v>1453</v>
      </c>
      <c r="E2413" s="115">
        <v>45.0625</v>
      </c>
      <c r="F2413" s="674">
        <v>293.83600000000001</v>
      </c>
      <c r="G2413" s="674">
        <v>295.84500000000003</v>
      </c>
      <c r="H2413" s="115">
        <f t="shared" si="74"/>
        <v>1.0068371472522089</v>
      </c>
      <c r="I2413" s="115">
        <f t="shared" si="75"/>
        <v>45.370600000000003</v>
      </c>
    </row>
    <row r="2414" spans="1:9" hidden="1">
      <c r="A2414" s="115" t="s">
        <v>7232</v>
      </c>
      <c r="B2414" s="115" t="s">
        <v>7233</v>
      </c>
      <c r="C2414" s="115" t="s">
        <v>6600</v>
      </c>
      <c r="D2414" s="115" t="s">
        <v>1453</v>
      </c>
      <c r="E2414" s="115">
        <v>81.112499999999997</v>
      </c>
      <c r="F2414" s="674">
        <v>293.83600000000001</v>
      </c>
      <c r="G2414" s="674">
        <v>295.84500000000003</v>
      </c>
      <c r="H2414" s="115">
        <f t="shared" si="74"/>
        <v>1.0068371472522089</v>
      </c>
      <c r="I2414" s="115">
        <f t="shared" si="75"/>
        <v>81.667100000000005</v>
      </c>
    </row>
    <row r="2415" spans="1:9" hidden="1">
      <c r="A2415" s="115" t="s">
        <v>7234</v>
      </c>
      <c r="B2415" s="115" t="s">
        <v>7235</v>
      </c>
      <c r="C2415" s="115" t="s">
        <v>6603</v>
      </c>
      <c r="D2415" s="115" t="s">
        <v>1453</v>
      </c>
      <c r="E2415" s="115">
        <v>152.24789999999999</v>
      </c>
      <c r="F2415" s="674">
        <v>293.83600000000001</v>
      </c>
      <c r="G2415" s="674">
        <v>295.84500000000003</v>
      </c>
      <c r="H2415" s="115">
        <f t="shared" si="74"/>
        <v>1.0068371472522089</v>
      </c>
      <c r="I2415" s="115">
        <f t="shared" si="75"/>
        <v>153.28880000000001</v>
      </c>
    </row>
    <row r="2416" spans="1:9" hidden="1">
      <c r="A2416" s="115" t="s">
        <v>7236</v>
      </c>
      <c r="B2416" s="115" t="s">
        <v>7237</v>
      </c>
      <c r="C2416" s="115" t="s">
        <v>6606</v>
      </c>
      <c r="D2416" s="115" t="s">
        <v>1453</v>
      </c>
      <c r="E2416" s="115">
        <v>156.8947</v>
      </c>
      <c r="F2416" s="674">
        <v>293.83600000000001</v>
      </c>
      <c r="G2416" s="674">
        <v>295.84500000000003</v>
      </c>
      <c r="H2416" s="115">
        <f t="shared" si="74"/>
        <v>1.0068371472522089</v>
      </c>
      <c r="I2416" s="115">
        <f t="shared" si="75"/>
        <v>157.9674</v>
      </c>
    </row>
    <row r="2417" spans="1:9" hidden="1">
      <c r="A2417" s="115" t="s">
        <v>7238</v>
      </c>
      <c r="B2417" s="115" t="s">
        <v>7239</v>
      </c>
      <c r="C2417" s="115" t="s">
        <v>6609</v>
      </c>
      <c r="D2417" s="115" t="s">
        <v>1453</v>
      </c>
      <c r="E2417" s="115">
        <v>161.34710000000001</v>
      </c>
      <c r="F2417" s="674">
        <v>293.83600000000001</v>
      </c>
      <c r="G2417" s="674">
        <v>295.84500000000003</v>
      </c>
      <c r="H2417" s="115">
        <f t="shared" si="74"/>
        <v>1.0068371472522089</v>
      </c>
      <c r="I2417" s="115">
        <f t="shared" si="75"/>
        <v>162.4503</v>
      </c>
    </row>
    <row r="2418" spans="1:9" hidden="1">
      <c r="A2418" s="115" t="s">
        <v>7240</v>
      </c>
      <c r="B2418" s="115" t="s">
        <v>7241</v>
      </c>
      <c r="C2418" s="115" t="s">
        <v>6612</v>
      </c>
      <c r="D2418" s="115" t="s">
        <v>1453</v>
      </c>
      <c r="E2418" s="115">
        <v>166.06389999999999</v>
      </c>
      <c r="F2418" s="674">
        <v>293.83600000000001</v>
      </c>
      <c r="G2418" s="674">
        <v>295.84500000000003</v>
      </c>
      <c r="H2418" s="115">
        <f t="shared" si="74"/>
        <v>1.0068371472522089</v>
      </c>
      <c r="I2418" s="115">
        <f t="shared" si="75"/>
        <v>167.19929999999999</v>
      </c>
    </row>
    <row r="2419" spans="1:9" hidden="1">
      <c r="A2419" s="115" t="s">
        <v>7242</v>
      </c>
      <c r="B2419" s="115" t="s">
        <v>7243</v>
      </c>
      <c r="C2419" s="115" t="s">
        <v>6615</v>
      </c>
      <c r="D2419" s="115" t="s">
        <v>1453</v>
      </c>
      <c r="E2419" s="115">
        <v>168.9853</v>
      </c>
      <c r="F2419" s="674">
        <v>293.83600000000001</v>
      </c>
      <c r="G2419" s="674">
        <v>295.84500000000003</v>
      </c>
      <c r="H2419" s="115">
        <f t="shared" si="74"/>
        <v>1.0068371472522089</v>
      </c>
      <c r="I2419" s="115">
        <f t="shared" si="75"/>
        <v>170.14070000000001</v>
      </c>
    </row>
    <row r="2420" spans="1:9" hidden="1">
      <c r="A2420" s="115" t="s">
        <v>7244</v>
      </c>
      <c r="B2420" s="115" t="s">
        <v>7245</v>
      </c>
      <c r="C2420" s="115" t="s">
        <v>6618</v>
      </c>
      <c r="D2420" s="115" t="s">
        <v>1453</v>
      </c>
      <c r="E2420" s="115">
        <v>48.024500000000003</v>
      </c>
      <c r="F2420" s="674">
        <v>293.83600000000001</v>
      </c>
      <c r="G2420" s="674">
        <v>295.84500000000003</v>
      </c>
      <c r="H2420" s="115">
        <f t="shared" si="74"/>
        <v>1.0068371472522089</v>
      </c>
      <c r="I2420" s="115">
        <f t="shared" si="75"/>
        <v>48.352899999999998</v>
      </c>
    </row>
    <row r="2421" spans="1:9" hidden="1">
      <c r="A2421" s="115" t="s">
        <v>7246</v>
      </c>
      <c r="B2421" s="115" t="s">
        <v>7247</v>
      </c>
      <c r="C2421" s="115" t="s">
        <v>6621</v>
      </c>
      <c r="D2421" s="115" t="s">
        <v>1453</v>
      </c>
      <c r="E2421" s="115">
        <v>11.932600000000001</v>
      </c>
      <c r="F2421" s="674">
        <v>293.83600000000001</v>
      </c>
      <c r="G2421" s="674">
        <v>295.84500000000003</v>
      </c>
      <c r="H2421" s="115">
        <f t="shared" si="74"/>
        <v>1.0068371472522089</v>
      </c>
      <c r="I2421" s="115">
        <f t="shared" si="75"/>
        <v>12.014200000000001</v>
      </c>
    </row>
    <row r="2422" spans="1:9" hidden="1">
      <c r="A2422" s="115" t="s">
        <v>7248</v>
      </c>
      <c r="B2422" s="115" t="s">
        <v>7249</v>
      </c>
      <c r="C2422" s="115" t="s">
        <v>6624</v>
      </c>
      <c r="D2422" s="115" t="s">
        <v>1453</v>
      </c>
      <c r="E2422" s="115">
        <v>19.934799999999999</v>
      </c>
      <c r="F2422" s="674">
        <v>293.83600000000001</v>
      </c>
      <c r="G2422" s="674">
        <v>295.84500000000003</v>
      </c>
      <c r="H2422" s="115">
        <f t="shared" si="74"/>
        <v>1.0068371472522089</v>
      </c>
      <c r="I2422" s="115">
        <f t="shared" si="75"/>
        <v>20.071100000000001</v>
      </c>
    </row>
    <row r="2423" spans="1:9" hidden="1">
      <c r="A2423" s="115" t="s">
        <v>7250</v>
      </c>
      <c r="B2423" s="115" t="s">
        <v>7251</v>
      </c>
      <c r="C2423" s="115" t="s">
        <v>6627</v>
      </c>
      <c r="D2423" s="115" t="s">
        <v>1453</v>
      </c>
      <c r="E2423" s="115">
        <v>22.399000000000001</v>
      </c>
      <c r="F2423" s="674">
        <v>293.83600000000001</v>
      </c>
      <c r="G2423" s="674">
        <v>295.84500000000003</v>
      </c>
      <c r="H2423" s="115">
        <f t="shared" si="74"/>
        <v>1.0068371472522089</v>
      </c>
      <c r="I2423" s="115">
        <f t="shared" si="75"/>
        <v>22.552099999999999</v>
      </c>
    </row>
    <row r="2424" spans="1:9" hidden="1">
      <c r="A2424" s="115" t="s">
        <v>7252</v>
      </c>
      <c r="B2424" s="115" t="s">
        <v>7253</v>
      </c>
      <c r="C2424" s="115" t="s">
        <v>6630</v>
      </c>
      <c r="D2424" s="115" t="s">
        <v>1453</v>
      </c>
      <c r="E2424" s="115">
        <v>24.041799999999999</v>
      </c>
      <c r="F2424" s="674">
        <v>293.83600000000001</v>
      </c>
      <c r="G2424" s="674">
        <v>295.84500000000003</v>
      </c>
      <c r="H2424" s="115">
        <f t="shared" si="74"/>
        <v>1.0068371472522089</v>
      </c>
      <c r="I2424" s="115">
        <f t="shared" si="75"/>
        <v>24.206199999999999</v>
      </c>
    </row>
    <row r="2425" spans="1:9" hidden="1">
      <c r="A2425" s="115" t="s">
        <v>7254</v>
      </c>
      <c r="B2425" s="115" t="s">
        <v>7255</v>
      </c>
      <c r="C2425" s="115" t="s">
        <v>6633</v>
      </c>
      <c r="D2425" s="115" t="s">
        <v>1453</v>
      </c>
      <c r="E2425" s="115">
        <v>27.327300000000001</v>
      </c>
      <c r="F2425" s="674">
        <v>293.83600000000001</v>
      </c>
      <c r="G2425" s="674">
        <v>295.84500000000003</v>
      </c>
      <c r="H2425" s="115">
        <f t="shared" si="74"/>
        <v>1.0068371472522089</v>
      </c>
      <c r="I2425" s="115">
        <f t="shared" si="75"/>
        <v>27.514099999999999</v>
      </c>
    </row>
    <row r="2426" spans="1:9" hidden="1">
      <c r="A2426" s="115" t="s">
        <v>7256</v>
      </c>
      <c r="B2426" s="115" t="s">
        <v>7257</v>
      </c>
      <c r="C2426" s="115" t="s">
        <v>6636</v>
      </c>
      <c r="D2426" s="115" t="s">
        <v>1453</v>
      </c>
      <c r="E2426" s="115">
        <v>30.886700000000001</v>
      </c>
      <c r="F2426" s="674">
        <v>293.83600000000001</v>
      </c>
      <c r="G2426" s="674">
        <v>295.84500000000003</v>
      </c>
      <c r="H2426" s="115">
        <f t="shared" si="74"/>
        <v>1.0068371472522089</v>
      </c>
      <c r="I2426" s="115">
        <f t="shared" si="75"/>
        <v>31.097899999999999</v>
      </c>
    </row>
    <row r="2427" spans="1:9" hidden="1">
      <c r="A2427" s="115" t="s">
        <v>7258</v>
      </c>
      <c r="B2427" s="115" t="s">
        <v>7259</v>
      </c>
      <c r="C2427" s="115" t="s">
        <v>6639</v>
      </c>
      <c r="D2427" s="115" t="s">
        <v>1453</v>
      </c>
      <c r="E2427" s="115">
        <v>41.8386</v>
      </c>
      <c r="F2427" s="674">
        <v>293.83600000000001</v>
      </c>
      <c r="G2427" s="674">
        <v>295.84500000000003</v>
      </c>
      <c r="H2427" s="115">
        <f t="shared" si="74"/>
        <v>1.0068371472522089</v>
      </c>
      <c r="I2427" s="115">
        <f t="shared" si="75"/>
        <v>42.124699999999997</v>
      </c>
    </row>
    <row r="2428" spans="1:9" hidden="1">
      <c r="A2428" s="115" t="s">
        <v>7260</v>
      </c>
      <c r="B2428" s="115" t="s">
        <v>7261</v>
      </c>
      <c r="C2428" s="115" t="s">
        <v>6642</v>
      </c>
      <c r="D2428" s="115" t="s">
        <v>1453</v>
      </c>
      <c r="E2428" s="115">
        <v>34.355499999999999</v>
      </c>
      <c r="F2428" s="674">
        <v>293.83600000000001</v>
      </c>
      <c r="G2428" s="674">
        <v>295.84500000000003</v>
      </c>
      <c r="H2428" s="115">
        <f t="shared" si="74"/>
        <v>1.0068371472522089</v>
      </c>
      <c r="I2428" s="115">
        <f t="shared" si="75"/>
        <v>34.590400000000002</v>
      </c>
    </row>
    <row r="2429" spans="1:9" hidden="1">
      <c r="A2429" s="115" t="s">
        <v>7262</v>
      </c>
      <c r="B2429" s="115" t="s">
        <v>7263</v>
      </c>
      <c r="C2429" s="115" t="s">
        <v>6645</v>
      </c>
      <c r="D2429" s="115" t="s">
        <v>1453</v>
      </c>
      <c r="E2429" s="115">
        <v>43.874499999999998</v>
      </c>
      <c r="F2429" s="674">
        <v>293.83600000000001</v>
      </c>
      <c r="G2429" s="674">
        <v>295.84500000000003</v>
      </c>
      <c r="H2429" s="115">
        <f t="shared" si="74"/>
        <v>1.0068371472522089</v>
      </c>
      <c r="I2429" s="115">
        <f t="shared" si="75"/>
        <v>44.174500000000002</v>
      </c>
    </row>
    <row r="2430" spans="1:9" hidden="1">
      <c r="A2430" s="115" t="s">
        <v>7264</v>
      </c>
      <c r="B2430" s="115" t="s">
        <v>7265</v>
      </c>
      <c r="C2430" s="115" t="s">
        <v>6648</v>
      </c>
      <c r="D2430" s="115" t="s">
        <v>1453</v>
      </c>
      <c r="E2430" s="115">
        <v>26.3963</v>
      </c>
      <c r="F2430" s="674">
        <v>293.83600000000001</v>
      </c>
      <c r="G2430" s="674">
        <v>295.84500000000003</v>
      </c>
      <c r="H2430" s="115">
        <f t="shared" si="74"/>
        <v>1.0068371472522089</v>
      </c>
      <c r="I2430" s="115">
        <f t="shared" si="75"/>
        <v>26.576799999999999</v>
      </c>
    </row>
    <row r="2431" spans="1:9" hidden="1">
      <c r="A2431" s="115" t="s">
        <v>7266</v>
      </c>
      <c r="B2431" s="115" t="s">
        <v>7267</v>
      </c>
      <c r="C2431" s="115" t="s">
        <v>6651</v>
      </c>
      <c r="D2431" s="115" t="s">
        <v>1453</v>
      </c>
      <c r="E2431" s="115">
        <v>32.428800000000003</v>
      </c>
      <c r="F2431" s="674">
        <v>293.83600000000001</v>
      </c>
      <c r="G2431" s="674">
        <v>295.84500000000003</v>
      </c>
      <c r="H2431" s="115">
        <f t="shared" si="74"/>
        <v>1.0068371472522089</v>
      </c>
      <c r="I2431" s="115">
        <f t="shared" si="75"/>
        <v>32.650500000000001</v>
      </c>
    </row>
    <row r="2432" spans="1:9" hidden="1">
      <c r="A2432" s="115" t="s">
        <v>7268</v>
      </c>
      <c r="B2432" s="115" t="s">
        <v>7269</v>
      </c>
      <c r="C2432" s="115" t="s">
        <v>6654</v>
      </c>
      <c r="D2432" s="115" t="s">
        <v>1453</v>
      </c>
      <c r="E2432" s="115">
        <v>23.901900000000001</v>
      </c>
      <c r="F2432" s="674">
        <v>293.83600000000001</v>
      </c>
      <c r="G2432" s="674">
        <v>295.84500000000003</v>
      </c>
      <c r="H2432" s="115">
        <f t="shared" si="74"/>
        <v>1.0068371472522089</v>
      </c>
      <c r="I2432" s="115">
        <f t="shared" si="75"/>
        <v>24.065300000000001</v>
      </c>
    </row>
    <row r="2433" spans="1:9" hidden="1">
      <c r="A2433" s="115" t="s">
        <v>7270</v>
      </c>
      <c r="B2433" s="115" t="s">
        <v>7271</v>
      </c>
      <c r="C2433" s="115" t="s">
        <v>6657</v>
      </c>
      <c r="D2433" s="115" t="s">
        <v>1453</v>
      </c>
      <c r="E2433" s="115">
        <v>3.9195000000000002</v>
      </c>
      <c r="F2433" s="674">
        <v>293.83600000000001</v>
      </c>
      <c r="G2433" s="674">
        <v>295.84500000000003</v>
      </c>
      <c r="H2433" s="115">
        <f t="shared" si="74"/>
        <v>1.0068371472522089</v>
      </c>
      <c r="I2433" s="115">
        <f t="shared" si="75"/>
        <v>3.9462999999999999</v>
      </c>
    </row>
    <row r="2434" spans="1:9" hidden="1">
      <c r="A2434" s="115" t="s">
        <v>7272</v>
      </c>
      <c r="B2434" s="115" t="s">
        <v>7273</v>
      </c>
      <c r="C2434" s="115" t="s">
        <v>6660</v>
      </c>
      <c r="D2434" s="115" t="s">
        <v>1453</v>
      </c>
      <c r="E2434" s="115">
        <v>37.852499999999999</v>
      </c>
      <c r="F2434" s="674">
        <v>293.83600000000001</v>
      </c>
      <c r="G2434" s="674">
        <v>295.84500000000003</v>
      </c>
      <c r="H2434" s="115">
        <f t="shared" si="74"/>
        <v>1.0068371472522089</v>
      </c>
      <c r="I2434" s="115">
        <f t="shared" si="75"/>
        <v>38.1113</v>
      </c>
    </row>
    <row r="2435" spans="1:9" hidden="1">
      <c r="A2435" s="115" t="s">
        <v>7274</v>
      </c>
      <c r="B2435" s="115" t="s">
        <v>7275</v>
      </c>
      <c r="C2435" s="115" t="s">
        <v>6663</v>
      </c>
      <c r="D2435" s="115" t="s">
        <v>1453</v>
      </c>
      <c r="E2435" s="115">
        <v>54.075000000000003</v>
      </c>
      <c r="F2435" s="674">
        <v>293.83600000000001</v>
      </c>
      <c r="G2435" s="674">
        <v>295.84500000000003</v>
      </c>
      <c r="H2435" s="115">
        <f t="shared" si="74"/>
        <v>1.0068371472522089</v>
      </c>
      <c r="I2435" s="115">
        <f t="shared" si="75"/>
        <v>54.444699999999997</v>
      </c>
    </row>
    <row r="2436" spans="1:9" hidden="1">
      <c r="A2436" s="115" t="s">
        <v>7276</v>
      </c>
      <c r="B2436" s="115" t="s">
        <v>7277</v>
      </c>
      <c r="C2436" s="115" t="s">
        <v>6666</v>
      </c>
      <c r="D2436" s="115" t="s">
        <v>1453</v>
      </c>
      <c r="E2436" s="115">
        <v>45.423000000000002</v>
      </c>
      <c r="F2436" s="674">
        <v>293.83600000000001</v>
      </c>
      <c r="G2436" s="674">
        <v>295.84500000000003</v>
      </c>
      <c r="H2436" s="115">
        <f t="shared" si="74"/>
        <v>1.0068371472522089</v>
      </c>
      <c r="I2436" s="115">
        <f t="shared" si="75"/>
        <v>45.733600000000003</v>
      </c>
    </row>
    <row r="2437" spans="1:9" hidden="1">
      <c r="A2437" s="115" t="s">
        <v>7278</v>
      </c>
      <c r="B2437" s="115" t="s">
        <v>7279</v>
      </c>
      <c r="C2437" s="115" t="s">
        <v>6669</v>
      </c>
      <c r="D2437" s="115" t="s">
        <v>1453</v>
      </c>
      <c r="E2437" s="115">
        <v>13.8629</v>
      </c>
      <c r="F2437" s="674">
        <v>293.83600000000001</v>
      </c>
      <c r="G2437" s="674">
        <v>295.84500000000003</v>
      </c>
      <c r="H2437" s="115">
        <f t="shared" ref="H2437:H2500" si="76">G2437/F2437</f>
        <v>1.0068371472522089</v>
      </c>
      <c r="I2437" s="115">
        <f t="shared" ref="I2437:I2500" si="77">ROUND(H2437*E2437,4)</f>
        <v>13.957700000000001</v>
      </c>
    </row>
    <row r="2438" spans="1:9" hidden="1">
      <c r="A2438" s="115" t="s">
        <v>7280</v>
      </c>
      <c r="B2438" s="115" t="s">
        <v>7281</v>
      </c>
      <c r="C2438" s="115" t="s">
        <v>6672</v>
      </c>
      <c r="D2438" s="115" t="s">
        <v>1453</v>
      </c>
      <c r="E2438" s="115">
        <v>208.80009999999999</v>
      </c>
      <c r="F2438" s="674">
        <v>293.83600000000001</v>
      </c>
      <c r="G2438" s="674">
        <v>295.84500000000003</v>
      </c>
      <c r="H2438" s="115">
        <f t="shared" si="76"/>
        <v>1.0068371472522089</v>
      </c>
      <c r="I2438" s="115">
        <f t="shared" si="77"/>
        <v>210.2277</v>
      </c>
    </row>
    <row r="2439" spans="1:9" hidden="1">
      <c r="A2439" s="115" t="s">
        <v>7282</v>
      </c>
      <c r="B2439" s="115" t="s">
        <v>7283</v>
      </c>
      <c r="C2439" s="115" t="s">
        <v>6675</v>
      </c>
      <c r="D2439" s="115" t="s">
        <v>1453</v>
      </c>
      <c r="E2439" s="115">
        <v>219.97559999999999</v>
      </c>
      <c r="F2439" s="674">
        <v>293.83600000000001</v>
      </c>
      <c r="G2439" s="674">
        <v>295.84500000000003</v>
      </c>
      <c r="H2439" s="115">
        <f t="shared" si="76"/>
        <v>1.0068371472522089</v>
      </c>
      <c r="I2439" s="115">
        <f t="shared" si="77"/>
        <v>221.4796</v>
      </c>
    </row>
    <row r="2440" spans="1:9" hidden="1">
      <c r="A2440" s="115" t="s">
        <v>7284</v>
      </c>
      <c r="B2440" s="115" t="s">
        <v>7285</v>
      </c>
      <c r="C2440" s="115" t="s">
        <v>6678</v>
      </c>
      <c r="D2440" s="115" t="s">
        <v>1453</v>
      </c>
      <c r="E2440" s="115">
        <v>26.5808</v>
      </c>
      <c r="F2440" s="674">
        <v>293.83600000000001</v>
      </c>
      <c r="G2440" s="674">
        <v>295.84500000000003</v>
      </c>
      <c r="H2440" s="115">
        <f t="shared" si="76"/>
        <v>1.0068371472522089</v>
      </c>
      <c r="I2440" s="115">
        <f t="shared" si="77"/>
        <v>26.762499999999999</v>
      </c>
    </row>
    <row r="2441" spans="1:9" hidden="1">
      <c r="A2441" s="115" t="s">
        <v>7286</v>
      </c>
      <c r="B2441" s="115" t="s">
        <v>7287</v>
      </c>
      <c r="C2441" s="115" t="s">
        <v>6681</v>
      </c>
      <c r="D2441" s="115" t="s">
        <v>1453</v>
      </c>
      <c r="E2441" s="115">
        <v>32.341900000000003</v>
      </c>
      <c r="F2441" s="674">
        <v>293.83600000000001</v>
      </c>
      <c r="G2441" s="674">
        <v>295.84500000000003</v>
      </c>
      <c r="H2441" s="115">
        <f t="shared" si="76"/>
        <v>1.0068371472522089</v>
      </c>
      <c r="I2441" s="115">
        <f t="shared" si="77"/>
        <v>32.563000000000002</v>
      </c>
    </row>
    <row r="2442" spans="1:9" hidden="1">
      <c r="A2442" s="115" t="s">
        <v>7288</v>
      </c>
      <c r="B2442" s="115" t="s">
        <v>7289</v>
      </c>
      <c r="C2442" s="115" t="s">
        <v>6684</v>
      </c>
      <c r="D2442" s="115" t="s">
        <v>1453</v>
      </c>
      <c r="E2442" s="115">
        <v>10.5067</v>
      </c>
      <c r="F2442" s="674">
        <v>293.83600000000001</v>
      </c>
      <c r="G2442" s="674">
        <v>295.84500000000003</v>
      </c>
      <c r="H2442" s="115">
        <f t="shared" si="76"/>
        <v>1.0068371472522089</v>
      </c>
      <c r="I2442" s="115">
        <f t="shared" si="77"/>
        <v>10.5785</v>
      </c>
    </row>
    <row r="2443" spans="1:9" hidden="1">
      <c r="A2443" s="115" t="s">
        <v>7290</v>
      </c>
      <c r="B2443" s="115" t="s">
        <v>7291</v>
      </c>
      <c r="C2443" s="115" t="s">
        <v>6687</v>
      </c>
      <c r="D2443" s="115" t="s">
        <v>1453</v>
      </c>
      <c r="E2443" s="115">
        <v>12.7273</v>
      </c>
      <c r="F2443" s="674">
        <v>293.83600000000001</v>
      </c>
      <c r="G2443" s="674">
        <v>295.84500000000003</v>
      </c>
      <c r="H2443" s="115">
        <f t="shared" si="76"/>
        <v>1.0068371472522089</v>
      </c>
      <c r="I2443" s="115">
        <f t="shared" si="77"/>
        <v>12.814299999999999</v>
      </c>
    </row>
    <row r="2444" spans="1:9" hidden="1">
      <c r="A2444" s="115" t="s">
        <v>7292</v>
      </c>
      <c r="B2444" s="115" t="s">
        <v>7293</v>
      </c>
      <c r="C2444" s="115" t="s">
        <v>6690</v>
      </c>
      <c r="D2444" s="115" t="s">
        <v>1453</v>
      </c>
      <c r="E2444" s="115">
        <v>32.602899999999998</v>
      </c>
      <c r="F2444" s="674">
        <v>293.83600000000001</v>
      </c>
      <c r="G2444" s="674">
        <v>295.84500000000003</v>
      </c>
      <c r="H2444" s="115">
        <f t="shared" si="76"/>
        <v>1.0068371472522089</v>
      </c>
      <c r="I2444" s="115">
        <f t="shared" si="77"/>
        <v>32.825800000000001</v>
      </c>
    </row>
    <row r="2445" spans="1:9" hidden="1">
      <c r="A2445" s="115" t="s">
        <v>7294</v>
      </c>
      <c r="B2445" s="115" t="s">
        <v>7295</v>
      </c>
      <c r="C2445" s="115" t="s">
        <v>6693</v>
      </c>
      <c r="D2445" s="115" t="s">
        <v>1453</v>
      </c>
      <c r="E2445" s="115">
        <v>41.7699</v>
      </c>
      <c r="F2445" s="674">
        <v>293.83600000000001</v>
      </c>
      <c r="G2445" s="674">
        <v>295.84500000000003</v>
      </c>
      <c r="H2445" s="115">
        <f t="shared" si="76"/>
        <v>1.0068371472522089</v>
      </c>
      <c r="I2445" s="115">
        <f t="shared" si="77"/>
        <v>42.055500000000002</v>
      </c>
    </row>
    <row r="2446" spans="1:9" hidden="1">
      <c r="A2446" s="115" t="s">
        <v>7296</v>
      </c>
      <c r="B2446" s="115" t="s">
        <v>7297</v>
      </c>
      <c r="C2446" s="115" t="s">
        <v>6696</v>
      </c>
      <c r="D2446" s="115" t="s">
        <v>1453</v>
      </c>
      <c r="E2446" s="115">
        <v>12.243</v>
      </c>
      <c r="F2446" s="674">
        <v>293.83600000000001</v>
      </c>
      <c r="G2446" s="674">
        <v>295.84500000000003</v>
      </c>
      <c r="H2446" s="115">
        <f t="shared" si="76"/>
        <v>1.0068371472522089</v>
      </c>
      <c r="I2446" s="115">
        <f t="shared" si="77"/>
        <v>12.326700000000001</v>
      </c>
    </row>
    <row r="2447" spans="1:9" hidden="1">
      <c r="A2447" s="115" t="s">
        <v>7298</v>
      </c>
      <c r="B2447" s="115" t="s">
        <v>7299</v>
      </c>
      <c r="C2447" s="115" t="s">
        <v>6699</v>
      </c>
      <c r="D2447" s="115" t="s">
        <v>1453</v>
      </c>
      <c r="E2447" s="115">
        <v>15.607900000000001</v>
      </c>
      <c r="F2447" s="674">
        <v>293.83600000000001</v>
      </c>
      <c r="G2447" s="674">
        <v>295.84500000000003</v>
      </c>
      <c r="H2447" s="115">
        <f t="shared" si="76"/>
        <v>1.0068371472522089</v>
      </c>
      <c r="I2447" s="115">
        <f t="shared" si="77"/>
        <v>15.714600000000001</v>
      </c>
    </row>
    <row r="2448" spans="1:9" hidden="1">
      <c r="A2448" s="115" t="s">
        <v>7300</v>
      </c>
      <c r="B2448" s="115" t="s">
        <v>7301</v>
      </c>
      <c r="C2448" s="115" t="s">
        <v>6702</v>
      </c>
      <c r="D2448" s="115" t="s">
        <v>1453</v>
      </c>
      <c r="E2448" s="115">
        <v>19.915099999999999</v>
      </c>
      <c r="F2448" s="674">
        <v>293.83600000000001</v>
      </c>
      <c r="G2448" s="674">
        <v>295.84500000000003</v>
      </c>
      <c r="H2448" s="115">
        <f t="shared" si="76"/>
        <v>1.0068371472522089</v>
      </c>
      <c r="I2448" s="115">
        <f t="shared" si="77"/>
        <v>20.051300000000001</v>
      </c>
    </row>
    <row r="2449" spans="1:9" hidden="1">
      <c r="A2449" s="115" t="s">
        <v>7302</v>
      </c>
      <c r="B2449" s="115" t="s">
        <v>7303</v>
      </c>
      <c r="C2449" s="115" t="s">
        <v>6705</v>
      </c>
      <c r="D2449" s="115" t="s">
        <v>1453</v>
      </c>
      <c r="E2449" s="115">
        <v>22.871500000000001</v>
      </c>
      <c r="F2449" s="674">
        <v>293.83600000000001</v>
      </c>
      <c r="G2449" s="674">
        <v>295.84500000000003</v>
      </c>
      <c r="H2449" s="115">
        <f t="shared" si="76"/>
        <v>1.0068371472522089</v>
      </c>
      <c r="I2449" s="115">
        <f t="shared" si="77"/>
        <v>23.027899999999999</v>
      </c>
    </row>
    <row r="2450" spans="1:9" hidden="1">
      <c r="A2450" s="115" t="s">
        <v>7304</v>
      </c>
      <c r="B2450" s="115" t="s">
        <v>7305</v>
      </c>
      <c r="C2450" s="115" t="s">
        <v>6708</v>
      </c>
      <c r="D2450" s="115" t="s">
        <v>1453</v>
      </c>
      <c r="E2450" s="115">
        <v>26.054600000000001</v>
      </c>
      <c r="F2450" s="674">
        <v>293.83600000000001</v>
      </c>
      <c r="G2450" s="674">
        <v>295.84500000000003</v>
      </c>
      <c r="H2450" s="115">
        <f t="shared" si="76"/>
        <v>1.0068371472522089</v>
      </c>
      <c r="I2450" s="115">
        <f t="shared" si="77"/>
        <v>26.232700000000001</v>
      </c>
    </row>
    <row r="2451" spans="1:9" hidden="1">
      <c r="A2451" s="115" t="s">
        <v>7306</v>
      </c>
      <c r="B2451" s="115" t="s">
        <v>7307</v>
      </c>
      <c r="C2451" s="115" t="s">
        <v>6711</v>
      </c>
      <c r="D2451" s="115" t="s">
        <v>1453</v>
      </c>
      <c r="E2451" s="115">
        <v>32.5229</v>
      </c>
      <c r="F2451" s="674">
        <v>293.83600000000001</v>
      </c>
      <c r="G2451" s="674">
        <v>295.84500000000003</v>
      </c>
      <c r="H2451" s="115">
        <f t="shared" si="76"/>
        <v>1.0068371472522089</v>
      </c>
      <c r="I2451" s="115">
        <f t="shared" si="77"/>
        <v>32.7453</v>
      </c>
    </row>
    <row r="2452" spans="1:9" hidden="1">
      <c r="A2452" s="115" t="s">
        <v>7308</v>
      </c>
      <c r="B2452" s="115" t="s">
        <v>7309</v>
      </c>
      <c r="C2452" s="115" t="s">
        <v>6714</v>
      </c>
      <c r="D2452" s="115" t="s">
        <v>1453</v>
      </c>
      <c r="E2452" s="115">
        <v>7.734</v>
      </c>
      <c r="F2452" s="674">
        <v>293.83600000000001</v>
      </c>
      <c r="G2452" s="674">
        <v>295.84500000000003</v>
      </c>
      <c r="H2452" s="115">
        <f t="shared" si="76"/>
        <v>1.0068371472522089</v>
      </c>
      <c r="I2452" s="115">
        <f t="shared" si="77"/>
        <v>7.7869000000000002</v>
      </c>
    </row>
    <row r="2453" spans="1:9" hidden="1">
      <c r="A2453" s="115" t="s">
        <v>7310</v>
      </c>
      <c r="B2453" s="115" t="s">
        <v>7311</v>
      </c>
      <c r="C2453" s="115" t="s">
        <v>6717</v>
      </c>
      <c r="D2453" s="115" t="s">
        <v>1453</v>
      </c>
      <c r="E2453" s="115">
        <v>8.7637</v>
      </c>
      <c r="F2453" s="674">
        <v>293.83600000000001</v>
      </c>
      <c r="G2453" s="674">
        <v>295.84500000000003</v>
      </c>
      <c r="H2453" s="115">
        <f t="shared" si="76"/>
        <v>1.0068371472522089</v>
      </c>
      <c r="I2453" s="115">
        <f t="shared" si="77"/>
        <v>8.8236000000000008</v>
      </c>
    </row>
    <row r="2454" spans="1:9" hidden="1">
      <c r="A2454" s="115" t="s">
        <v>7312</v>
      </c>
      <c r="B2454" s="115" t="s">
        <v>7313</v>
      </c>
      <c r="C2454" s="115" t="s">
        <v>6720</v>
      </c>
      <c r="D2454" s="115" t="s">
        <v>1453</v>
      </c>
      <c r="E2454" s="115">
        <v>10.998900000000001</v>
      </c>
      <c r="F2454" s="674">
        <v>293.83600000000001</v>
      </c>
      <c r="G2454" s="674">
        <v>295.84500000000003</v>
      </c>
      <c r="H2454" s="115">
        <f t="shared" si="76"/>
        <v>1.0068371472522089</v>
      </c>
      <c r="I2454" s="115">
        <f t="shared" si="77"/>
        <v>11.0741</v>
      </c>
    </row>
    <row r="2455" spans="1:9" hidden="1">
      <c r="A2455" s="115" t="s">
        <v>7314</v>
      </c>
      <c r="B2455" s="115" t="s">
        <v>7315</v>
      </c>
      <c r="C2455" s="115" t="s">
        <v>6723</v>
      </c>
      <c r="D2455" s="115" t="s">
        <v>1453</v>
      </c>
      <c r="E2455" s="115">
        <v>13.4467</v>
      </c>
      <c r="F2455" s="674">
        <v>293.83600000000001</v>
      </c>
      <c r="G2455" s="674">
        <v>295.84500000000003</v>
      </c>
      <c r="H2455" s="115">
        <f t="shared" si="76"/>
        <v>1.0068371472522089</v>
      </c>
      <c r="I2455" s="115">
        <f t="shared" si="77"/>
        <v>13.538600000000001</v>
      </c>
    </row>
    <row r="2456" spans="1:9" hidden="1">
      <c r="A2456" s="115" t="s">
        <v>7316</v>
      </c>
      <c r="B2456" s="115" t="s">
        <v>7317</v>
      </c>
      <c r="C2456" s="115" t="s">
        <v>6726</v>
      </c>
      <c r="D2456" s="115" t="s">
        <v>1453</v>
      </c>
      <c r="E2456" s="115">
        <v>24.866700000000002</v>
      </c>
      <c r="F2456" s="674">
        <v>293.83600000000001</v>
      </c>
      <c r="G2456" s="674">
        <v>295.84500000000003</v>
      </c>
      <c r="H2456" s="115">
        <f t="shared" si="76"/>
        <v>1.0068371472522089</v>
      </c>
      <c r="I2456" s="115">
        <f t="shared" si="77"/>
        <v>25.0367</v>
      </c>
    </row>
    <row r="2457" spans="1:9" hidden="1">
      <c r="A2457" s="115" t="s">
        <v>7318</v>
      </c>
      <c r="B2457" s="115" t="s">
        <v>7319</v>
      </c>
      <c r="C2457" s="115" t="s">
        <v>6729</v>
      </c>
      <c r="D2457" s="115" t="s">
        <v>1453</v>
      </c>
      <c r="E2457" s="115">
        <v>28.573399999999999</v>
      </c>
      <c r="F2457" s="674">
        <v>293.83600000000001</v>
      </c>
      <c r="G2457" s="674">
        <v>295.84500000000003</v>
      </c>
      <c r="H2457" s="115">
        <f t="shared" si="76"/>
        <v>1.0068371472522089</v>
      </c>
      <c r="I2457" s="115">
        <f t="shared" si="77"/>
        <v>28.768799999999999</v>
      </c>
    </row>
    <row r="2458" spans="1:9" hidden="1">
      <c r="A2458" s="115" t="s">
        <v>7320</v>
      </c>
      <c r="B2458" s="115" t="s">
        <v>7321</v>
      </c>
      <c r="C2458" s="115" t="s">
        <v>6732</v>
      </c>
      <c r="D2458" s="115" t="s">
        <v>1453</v>
      </c>
      <c r="E2458" s="115">
        <v>39.343699999999998</v>
      </c>
      <c r="F2458" s="674">
        <v>293.83600000000001</v>
      </c>
      <c r="G2458" s="674">
        <v>295.84500000000003</v>
      </c>
      <c r="H2458" s="115">
        <f t="shared" si="76"/>
        <v>1.0068371472522089</v>
      </c>
      <c r="I2458" s="115">
        <f t="shared" si="77"/>
        <v>39.612699999999997</v>
      </c>
    </row>
    <row r="2459" spans="1:9" hidden="1">
      <c r="A2459" s="115" t="s">
        <v>7322</v>
      </c>
      <c r="B2459" s="115" t="s">
        <v>7323</v>
      </c>
      <c r="C2459" s="115" t="s">
        <v>6735</v>
      </c>
      <c r="D2459" s="115" t="s">
        <v>1453</v>
      </c>
      <c r="E2459" s="115">
        <v>60.678699999999999</v>
      </c>
      <c r="F2459" s="674">
        <v>293.83600000000001</v>
      </c>
      <c r="G2459" s="674">
        <v>295.84500000000003</v>
      </c>
      <c r="H2459" s="115">
        <f t="shared" si="76"/>
        <v>1.0068371472522089</v>
      </c>
      <c r="I2459" s="115">
        <f t="shared" si="77"/>
        <v>61.093600000000002</v>
      </c>
    </row>
    <row r="2460" spans="1:9" hidden="1">
      <c r="A2460" s="115" t="s">
        <v>7324</v>
      </c>
      <c r="B2460" s="115" t="s">
        <v>7325</v>
      </c>
      <c r="C2460" s="115" t="s">
        <v>6738</v>
      </c>
      <c r="D2460" s="115" t="s">
        <v>1453</v>
      </c>
      <c r="E2460" s="115">
        <v>9.4598999999999993</v>
      </c>
      <c r="F2460" s="674">
        <v>293.83600000000001</v>
      </c>
      <c r="G2460" s="674">
        <v>295.84500000000003</v>
      </c>
      <c r="H2460" s="115">
        <f t="shared" si="76"/>
        <v>1.0068371472522089</v>
      </c>
      <c r="I2460" s="115">
        <f t="shared" si="77"/>
        <v>9.5245999999999995</v>
      </c>
    </row>
    <row r="2461" spans="1:9" hidden="1">
      <c r="A2461" s="115" t="s">
        <v>7326</v>
      </c>
      <c r="B2461" s="115" t="s">
        <v>7327</v>
      </c>
      <c r="C2461" s="115" t="s">
        <v>6741</v>
      </c>
      <c r="D2461" s="115" t="s">
        <v>1453</v>
      </c>
      <c r="E2461" s="115">
        <v>10.8154</v>
      </c>
      <c r="F2461" s="674">
        <v>293.83600000000001</v>
      </c>
      <c r="G2461" s="674">
        <v>295.84500000000003</v>
      </c>
      <c r="H2461" s="115">
        <f t="shared" si="76"/>
        <v>1.0068371472522089</v>
      </c>
      <c r="I2461" s="115">
        <f t="shared" si="77"/>
        <v>10.8893</v>
      </c>
    </row>
    <row r="2462" spans="1:9" hidden="1">
      <c r="A2462" s="115" t="s">
        <v>7328</v>
      </c>
      <c r="B2462" s="115" t="s">
        <v>7329</v>
      </c>
      <c r="C2462" s="115" t="s">
        <v>6744</v>
      </c>
      <c r="D2462" s="115" t="s">
        <v>1453</v>
      </c>
      <c r="E2462" s="115">
        <v>15.952999999999999</v>
      </c>
      <c r="F2462" s="674">
        <v>293.83600000000001</v>
      </c>
      <c r="G2462" s="674">
        <v>295.84500000000003</v>
      </c>
      <c r="H2462" s="115">
        <f t="shared" si="76"/>
        <v>1.0068371472522089</v>
      </c>
      <c r="I2462" s="115">
        <f t="shared" si="77"/>
        <v>16.062100000000001</v>
      </c>
    </row>
    <row r="2463" spans="1:9" hidden="1">
      <c r="A2463" s="115" t="s">
        <v>7330</v>
      </c>
      <c r="B2463" s="115" t="s">
        <v>7331</v>
      </c>
      <c r="C2463" s="115" t="s">
        <v>6747</v>
      </c>
      <c r="D2463" s="115" t="s">
        <v>1453</v>
      </c>
      <c r="E2463" s="115">
        <v>23.273499999999999</v>
      </c>
      <c r="F2463" s="674">
        <v>293.83600000000001</v>
      </c>
      <c r="G2463" s="674">
        <v>295.84500000000003</v>
      </c>
      <c r="H2463" s="115">
        <f t="shared" si="76"/>
        <v>1.0068371472522089</v>
      </c>
      <c r="I2463" s="115">
        <f t="shared" si="77"/>
        <v>23.432600000000001</v>
      </c>
    </row>
    <row r="2464" spans="1:9" hidden="1">
      <c r="A2464" s="115" t="s">
        <v>7332</v>
      </c>
      <c r="B2464" s="115" t="s">
        <v>7333</v>
      </c>
      <c r="C2464" s="115" t="s">
        <v>6750</v>
      </c>
      <c r="D2464" s="115" t="s">
        <v>1453</v>
      </c>
      <c r="E2464" s="115">
        <v>7.3939000000000004</v>
      </c>
      <c r="F2464" s="674">
        <v>293.83600000000001</v>
      </c>
      <c r="G2464" s="674">
        <v>295.84500000000003</v>
      </c>
      <c r="H2464" s="115">
        <f t="shared" si="76"/>
        <v>1.0068371472522089</v>
      </c>
      <c r="I2464" s="115">
        <f t="shared" si="77"/>
        <v>7.4444999999999997</v>
      </c>
    </row>
    <row r="2465" spans="1:9" hidden="1">
      <c r="A2465" s="115" t="s">
        <v>7334</v>
      </c>
      <c r="B2465" s="115" t="s">
        <v>7335</v>
      </c>
      <c r="C2465" s="115" t="s">
        <v>6753</v>
      </c>
      <c r="D2465" s="115" t="s">
        <v>1453</v>
      </c>
      <c r="E2465" s="115">
        <v>4.9198000000000004</v>
      </c>
      <c r="F2465" s="674">
        <v>293.83600000000001</v>
      </c>
      <c r="G2465" s="674">
        <v>295.84500000000003</v>
      </c>
      <c r="H2465" s="115">
        <f t="shared" si="76"/>
        <v>1.0068371472522089</v>
      </c>
      <c r="I2465" s="115">
        <f t="shared" si="77"/>
        <v>4.9534000000000002</v>
      </c>
    </row>
    <row r="2466" spans="1:9" hidden="1">
      <c r="A2466" s="115" t="s">
        <v>7336</v>
      </c>
      <c r="B2466" s="115" t="s">
        <v>7337</v>
      </c>
      <c r="C2466" s="115" t="s">
        <v>6756</v>
      </c>
      <c r="D2466" s="115" t="s">
        <v>1453</v>
      </c>
      <c r="E2466" s="115">
        <v>6.2228000000000003</v>
      </c>
      <c r="F2466" s="674">
        <v>293.83600000000001</v>
      </c>
      <c r="G2466" s="674">
        <v>295.84500000000003</v>
      </c>
      <c r="H2466" s="115">
        <f t="shared" si="76"/>
        <v>1.0068371472522089</v>
      </c>
      <c r="I2466" s="115">
        <f t="shared" si="77"/>
        <v>6.2652999999999999</v>
      </c>
    </row>
    <row r="2467" spans="1:9" hidden="1">
      <c r="A2467" s="115" t="s">
        <v>7338</v>
      </c>
      <c r="B2467" s="115" t="s">
        <v>7339</v>
      </c>
      <c r="C2467" s="115" t="s">
        <v>6759</v>
      </c>
      <c r="D2467" s="115" t="s">
        <v>1453</v>
      </c>
      <c r="E2467" s="115">
        <v>10.6439</v>
      </c>
      <c r="F2467" s="674">
        <v>293.83600000000001</v>
      </c>
      <c r="G2467" s="674">
        <v>295.84500000000003</v>
      </c>
      <c r="H2467" s="115">
        <f t="shared" si="76"/>
        <v>1.0068371472522089</v>
      </c>
      <c r="I2467" s="115">
        <f t="shared" si="77"/>
        <v>10.716699999999999</v>
      </c>
    </row>
    <row r="2468" spans="1:9" hidden="1">
      <c r="A2468" s="115" t="s">
        <v>7340</v>
      </c>
      <c r="B2468" s="115" t="s">
        <v>7341</v>
      </c>
      <c r="C2468" s="115" t="s">
        <v>6762</v>
      </c>
      <c r="D2468" s="115" t="s">
        <v>1453</v>
      </c>
      <c r="E2468" s="115">
        <v>9.4024000000000001</v>
      </c>
      <c r="F2468" s="674">
        <v>293.83600000000001</v>
      </c>
      <c r="G2468" s="674">
        <v>295.84500000000003</v>
      </c>
      <c r="H2468" s="115">
        <f t="shared" si="76"/>
        <v>1.0068371472522089</v>
      </c>
      <c r="I2468" s="115">
        <f t="shared" si="77"/>
        <v>9.4666999999999994</v>
      </c>
    </row>
    <row r="2469" spans="1:9" hidden="1">
      <c r="A2469" s="115" t="s">
        <v>7342</v>
      </c>
      <c r="B2469" s="115" t="s">
        <v>7343</v>
      </c>
      <c r="C2469" s="115" t="s">
        <v>6765</v>
      </c>
      <c r="D2469" s="115" t="s">
        <v>1453</v>
      </c>
      <c r="E2469" s="115">
        <v>3.4190999999999998</v>
      </c>
      <c r="F2469" s="674">
        <v>293.83600000000001</v>
      </c>
      <c r="G2469" s="674">
        <v>295.84500000000003</v>
      </c>
      <c r="H2469" s="115">
        <f t="shared" si="76"/>
        <v>1.0068371472522089</v>
      </c>
      <c r="I2469" s="115">
        <f t="shared" si="77"/>
        <v>3.4424999999999999</v>
      </c>
    </row>
    <row r="2470" spans="1:9" hidden="1">
      <c r="A2470" s="115" t="s">
        <v>7344</v>
      </c>
      <c r="B2470" s="115" t="s">
        <v>7345</v>
      </c>
      <c r="C2470" s="115" t="s">
        <v>6768</v>
      </c>
      <c r="D2470" s="115" t="s">
        <v>1453</v>
      </c>
      <c r="E2470" s="115">
        <v>6.2998000000000003</v>
      </c>
      <c r="F2470" s="674">
        <v>293.83600000000001</v>
      </c>
      <c r="G2470" s="674">
        <v>295.84500000000003</v>
      </c>
      <c r="H2470" s="115">
        <f t="shared" si="76"/>
        <v>1.0068371472522089</v>
      </c>
      <c r="I2470" s="115">
        <f t="shared" si="77"/>
        <v>6.3429000000000002</v>
      </c>
    </row>
    <row r="2471" spans="1:9" hidden="1">
      <c r="A2471" s="115" t="s">
        <v>7346</v>
      </c>
      <c r="B2471" s="115" t="s">
        <v>7347</v>
      </c>
      <c r="C2471" s="115" t="s">
        <v>6771</v>
      </c>
      <c r="D2471" s="115" t="s">
        <v>1453</v>
      </c>
      <c r="E2471" s="115">
        <v>8.4849999999999994</v>
      </c>
      <c r="F2471" s="674">
        <v>293.83600000000001</v>
      </c>
      <c r="G2471" s="674">
        <v>295.84500000000003</v>
      </c>
      <c r="H2471" s="115">
        <f t="shared" si="76"/>
        <v>1.0068371472522089</v>
      </c>
      <c r="I2471" s="115">
        <f t="shared" si="77"/>
        <v>8.5429999999999993</v>
      </c>
    </row>
    <row r="2472" spans="1:9" hidden="1">
      <c r="A2472" s="115" t="s">
        <v>7348</v>
      </c>
      <c r="B2472" s="115" t="s">
        <v>7349</v>
      </c>
      <c r="C2472" s="115" t="s">
        <v>6774</v>
      </c>
      <c r="D2472" s="115" t="s">
        <v>1453</v>
      </c>
      <c r="E2472" s="115">
        <v>12.6259</v>
      </c>
      <c r="F2472" s="674">
        <v>293.83600000000001</v>
      </c>
      <c r="G2472" s="674">
        <v>295.84500000000003</v>
      </c>
      <c r="H2472" s="115">
        <f t="shared" si="76"/>
        <v>1.0068371472522089</v>
      </c>
      <c r="I2472" s="115">
        <f t="shared" si="77"/>
        <v>12.712199999999999</v>
      </c>
    </row>
    <row r="2473" spans="1:9" hidden="1">
      <c r="A2473" s="115" t="s">
        <v>7350</v>
      </c>
      <c r="B2473" s="115" t="s">
        <v>7351</v>
      </c>
      <c r="C2473" s="115" t="s">
        <v>6777</v>
      </c>
      <c r="D2473" s="115" t="s">
        <v>1453</v>
      </c>
      <c r="E2473" s="115">
        <v>15.017799999999999</v>
      </c>
      <c r="F2473" s="674">
        <v>293.83600000000001</v>
      </c>
      <c r="G2473" s="674">
        <v>295.84500000000003</v>
      </c>
      <c r="H2473" s="115">
        <f t="shared" si="76"/>
        <v>1.0068371472522089</v>
      </c>
      <c r="I2473" s="115">
        <f t="shared" si="77"/>
        <v>15.1205</v>
      </c>
    </row>
    <row r="2474" spans="1:9" hidden="1">
      <c r="A2474" s="115" t="s">
        <v>7352</v>
      </c>
      <c r="B2474" s="115" t="s">
        <v>7353</v>
      </c>
      <c r="C2474" s="115" t="s">
        <v>6780</v>
      </c>
      <c r="D2474" s="115" t="s">
        <v>1453</v>
      </c>
      <c r="E2474" s="115">
        <v>16.865400000000001</v>
      </c>
      <c r="F2474" s="674">
        <v>293.83600000000001</v>
      </c>
      <c r="G2474" s="674">
        <v>295.84500000000003</v>
      </c>
      <c r="H2474" s="115">
        <f t="shared" si="76"/>
        <v>1.0068371472522089</v>
      </c>
      <c r="I2474" s="115">
        <f t="shared" si="77"/>
        <v>16.980699999999999</v>
      </c>
    </row>
    <row r="2475" spans="1:9" hidden="1">
      <c r="A2475" s="115" t="s">
        <v>7354</v>
      </c>
      <c r="B2475" s="115" t="s">
        <v>7355</v>
      </c>
      <c r="C2475" s="115" t="s">
        <v>6783</v>
      </c>
      <c r="D2475" s="115" t="s">
        <v>1453</v>
      </c>
      <c r="E2475" s="115">
        <v>5.3517999999999999</v>
      </c>
      <c r="F2475" s="674">
        <v>293.83600000000001</v>
      </c>
      <c r="G2475" s="674">
        <v>295.84500000000003</v>
      </c>
      <c r="H2475" s="115">
        <f t="shared" si="76"/>
        <v>1.0068371472522089</v>
      </c>
      <c r="I2475" s="115">
        <f t="shared" si="77"/>
        <v>5.3883999999999999</v>
      </c>
    </row>
    <row r="2476" spans="1:9" hidden="1">
      <c r="A2476" s="115" t="s">
        <v>7356</v>
      </c>
      <c r="B2476" s="115" t="s">
        <v>7357</v>
      </c>
      <c r="C2476" s="115" t="s">
        <v>6786</v>
      </c>
      <c r="D2476" s="115" t="s">
        <v>1453</v>
      </c>
      <c r="E2476" s="115">
        <v>8.4442000000000004</v>
      </c>
      <c r="F2476" s="674">
        <v>293.83600000000001</v>
      </c>
      <c r="G2476" s="674">
        <v>295.84500000000003</v>
      </c>
      <c r="H2476" s="115">
        <f t="shared" si="76"/>
        <v>1.0068371472522089</v>
      </c>
      <c r="I2476" s="115">
        <f t="shared" si="77"/>
        <v>8.5018999999999991</v>
      </c>
    </row>
    <row r="2477" spans="1:9" hidden="1">
      <c r="A2477" s="115" t="s">
        <v>7358</v>
      </c>
      <c r="B2477" s="115" t="s">
        <v>7359</v>
      </c>
      <c r="C2477" s="115" t="s">
        <v>6789</v>
      </c>
      <c r="D2477" s="115" t="s">
        <v>1453</v>
      </c>
      <c r="E2477" s="115">
        <v>8.0494000000000003</v>
      </c>
      <c r="F2477" s="674">
        <v>293.83600000000001</v>
      </c>
      <c r="G2477" s="674">
        <v>295.84500000000003</v>
      </c>
      <c r="H2477" s="115">
        <f t="shared" si="76"/>
        <v>1.0068371472522089</v>
      </c>
      <c r="I2477" s="115">
        <f t="shared" si="77"/>
        <v>8.1044</v>
      </c>
    </row>
    <row r="2478" spans="1:9" hidden="1">
      <c r="A2478" s="115" t="s">
        <v>7360</v>
      </c>
      <c r="B2478" s="115" t="s">
        <v>7361</v>
      </c>
      <c r="C2478" s="115" t="s">
        <v>6792</v>
      </c>
      <c r="D2478" s="115" t="s">
        <v>1453</v>
      </c>
      <c r="E2478" s="115">
        <v>16.147600000000001</v>
      </c>
      <c r="F2478" s="674">
        <v>293.83600000000001</v>
      </c>
      <c r="G2478" s="674">
        <v>295.84500000000003</v>
      </c>
      <c r="H2478" s="115">
        <f t="shared" si="76"/>
        <v>1.0068371472522089</v>
      </c>
      <c r="I2478" s="115">
        <f t="shared" si="77"/>
        <v>16.257999999999999</v>
      </c>
    </row>
    <row r="2479" spans="1:9" hidden="1">
      <c r="A2479" s="115" t="s">
        <v>7362</v>
      </c>
      <c r="B2479" s="115" t="s">
        <v>7363</v>
      </c>
      <c r="C2479" s="115" t="s">
        <v>6795</v>
      </c>
      <c r="D2479" s="115" t="s">
        <v>1453</v>
      </c>
      <c r="E2479" s="115">
        <v>4.9592999999999998</v>
      </c>
      <c r="F2479" s="674">
        <v>293.83600000000001</v>
      </c>
      <c r="G2479" s="674">
        <v>295.84500000000003</v>
      </c>
      <c r="H2479" s="115">
        <f t="shared" si="76"/>
        <v>1.0068371472522089</v>
      </c>
      <c r="I2479" s="115">
        <f t="shared" si="77"/>
        <v>4.9931999999999999</v>
      </c>
    </row>
    <row r="2480" spans="1:9" hidden="1">
      <c r="A2480" s="115" t="s">
        <v>7364</v>
      </c>
      <c r="B2480" s="115" t="s">
        <v>7365</v>
      </c>
      <c r="C2480" s="115" t="s">
        <v>6798</v>
      </c>
      <c r="D2480" s="115" t="s">
        <v>1453</v>
      </c>
      <c r="E2480" s="115">
        <v>4.6215000000000002</v>
      </c>
      <c r="F2480" s="674">
        <v>293.83600000000001</v>
      </c>
      <c r="G2480" s="674">
        <v>295.84500000000003</v>
      </c>
      <c r="H2480" s="115">
        <f t="shared" si="76"/>
        <v>1.0068371472522089</v>
      </c>
      <c r="I2480" s="115">
        <f t="shared" si="77"/>
        <v>4.6531000000000002</v>
      </c>
    </row>
    <row r="2481" spans="1:9" hidden="1">
      <c r="A2481" s="115" t="s">
        <v>7366</v>
      </c>
      <c r="B2481" s="115" t="s">
        <v>7367</v>
      </c>
      <c r="C2481" s="115" t="s">
        <v>6801</v>
      </c>
      <c r="D2481" s="115" t="s">
        <v>1453</v>
      </c>
      <c r="E2481" s="115">
        <v>3.1484999999999999</v>
      </c>
      <c r="F2481" s="674">
        <v>293.83600000000001</v>
      </c>
      <c r="G2481" s="674">
        <v>295.84500000000003</v>
      </c>
      <c r="H2481" s="115">
        <f t="shared" si="76"/>
        <v>1.0068371472522089</v>
      </c>
      <c r="I2481" s="115">
        <f t="shared" si="77"/>
        <v>3.17</v>
      </c>
    </row>
    <row r="2482" spans="1:9" hidden="1">
      <c r="A2482" s="115" t="s">
        <v>7368</v>
      </c>
      <c r="B2482" s="115" t="s">
        <v>7369</v>
      </c>
      <c r="C2482" s="115" t="s">
        <v>6804</v>
      </c>
      <c r="D2482" s="115" t="s">
        <v>1453</v>
      </c>
      <c r="E2482" s="115">
        <v>11.113</v>
      </c>
      <c r="F2482" s="674">
        <v>293.83600000000001</v>
      </c>
      <c r="G2482" s="674">
        <v>295.84500000000003</v>
      </c>
      <c r="H2482" s="115">
        <f t="shared" si="76"/>
        <v>1.0068371472522089</v>
      </c>
      <c r="I2482" s="115">
        <f t="shared" si="77"/>
        <v>11.189</v>
      </c>
    </row>
    <row r="2483" spans="1:9" hidden="1">
      <c r="A2483" s="115" t="s">
        <v>7370</v>
      </c>
      <c r="B2483" s="115" t="s">
        <v>7371</v>
      </c>
      <c r="C2483" s="115" t="s">
        <v>6807</v>
      </c>
      <c r="D2483" s="115" t="s">
        <v>1453</v>
      </c>
      <c r="E2483" s="115">
        <v>15.850899999999999</v>
      </c>
      <c r="F2483" s="674">
        <v>293.83600000000001</v>
      </c>
      <c r="G2483" s="674">
        <v>295.84500000000003</v>
      </c>
      <c r="H2483" s="115">
        <f t="shared" si="76"/>
        <v>1.0068371472522089</v>
      </c>
      <c r="I2483" s="115">
        <f t="shared" si="77"/>
        <v>15.959300000000001</v>
      </c>
    </row>
    <row r="2484" spans="1:9" hidden="1">
      <c r="A2484" s="115" t="s">
        <v>7372</v>
      </c>
      <c r="B2484" s="115" t="s">
        <v>7373</v>
      </c>
      <c r="C2484" s="115" t="s">
        <v>6810</v>
      </c>
      <c r="D2484" s="115" t="s">
        <v>1453</v>
      </c>
      <c r="E2484" s="115">
        <v>16.432300000000001</v>
      </c>
      <c r="F2484" s="674">
        <v>293.83600000000001</v>
      </c>
      <c r="G2484" s="674">
        <v>295.84500000000003</v>
      </c>
      <c r="H2484" s="115">
        <f t="shared" si="76"/>
        <v>1.0068371472522089</v>
      </c>
      <c r="I2484" s="115">
        <f t="shared" si="77"/>
        <v>16.544699999999999</v>
      </c>
    </row>
    <row r="2485" spans="1:9" hidden="1">
      <c r="A2485" s="115" t="s">
        <v>7374</v>
      </c>
      <c r="B2485" s="115" t="s">
        <v>7375</v>
      </c>
      <c r="C2485" s="115" t="s">
        <v>6813</v>
      </c>
      <c r="D2485" s="115" t="s">
        <v>1453</v>
      </c>
      <c r="E2485" s="115">
        <v>22.902799999999999</v>
      </c>
      <c r="F2485" s="674">
        <v>293.83600000000001</v>
      </c>
      <c r="G2485" s="674">
        <v>295.84500000000003</v>
      </c>
      <c r="H2485" s="115">
        <f t="shared" si="76"/>
        <v>1.0068371472522089</v>
      </c>
      <c r="I2485" s="115">
        <f t="shared" si="77"/>
        <v>23.0594</v>
      </c>
    </row>
    <row r="2486" spans="1:9" hidden="1">
      <c r="A2486" s="115" t="s">
        <v>7376</v>
      </c>
      <c r="B2486" s="115" t="s">
        <v>7377</v>
      </c>
      <c r="C2486" s="115" t="s">
        <v>6816</v>
      </c>
      <c r="D2486" s="115" t="s">
        <v>1453</v>
      </c>
      <c r="E2486" s="115">
        <v>7.1558999999999999</v>
      </c>
      <c r="F2486" s="674">
        <v>293.83600000000001</v>
      </c>
      <c r="G2486" s="674">
        <v>295.84500000000003</v>
      </c>
      <c r="H2486" s="115">
        <f t="shared" si="76"/>
        <v>1.0068371472522089</v>
      </c>
      <c r="I2486" s="115">
        <f t="shared" si="77"/>
        <v>7.2047999999999996</v>
      </c>
    </row>
    <row r="2487" spans="1:9" hidden="1">
      <c r="A2487" s="115" t="s">
        <v>7378</v>
      </c>
      <c r="B2487" s="115" t="s">
        <v>7379</v>
      </c>
      <c r="C2487" s="115" t="s">
        <v>6819</v>
      </c>
      <c r="D2487" s="115" t="s">
        <v>1453</v>
      </c>
      <c r="E2487" s="115">
        <v>8.3541000000000007</v>
      </c>
      <c r="F2487" s="674">
        <v>293.83600000000001</v>
      </c>
      <c r="G2487" s="674">
        <v>295.84500000000003</v>
      </c>
      <c r="H2487" s="115">
        <f t="shared" si="76"/>
        <v>1.0068371472522089</v>
      </c>
      <c r="I2487" s="115">
        <f t="shared" si="77"/>
        <v>8.4111999999999991</v>
      </c>
    </row>
    <row r="2488" spans="1:9" hidden="1">
      <c r="A2488" s="115" t="s">
        <v>7380</v>
      </c>
      <c r="B2488" s="115" t="s">
        <v>7381</v>
      </c>
      <c r="C2488" s="115" t="s">
        <v>6822</v>
      </c>
      <c r="D2488" s="115" t="s">
        <v>1453</v>
      </c>
      <c r="E2488" s="115">
        <v>9.5530000000000008</v>
      </c>
      <c r="F2488" s="674">
        <v>293.83600000000001</v>
      </c>
      <c r="G2488" s="674">
        <v>295.84500000000003</v>
      </c>
      <c r="H2488" s="115">
        <f t="shared" si="76"/>
        <v>1.0068371472522089</v>
      </c>
      <c r="I2488" s="115">
        <f t="shared" si="77"/>
        <v>9.6182999999999996</v>
      </c>
    </row>
    <row r="2489" spans="1:9" hidden="1">
      <c r="A2489" s="115" t="s">
        <v>7382</v>
      </c>
      <c r="B2489" s="115" t="s">
        <v>7383</v>
      </c>
      <c r="C2489" s="115" t="s">
        <v>6825</v>
      </c>
      <c r="D2489" s="115" t="s">
        <v>1453</v>
      </c>
      <c r="E2489" s="115">
        <v>10.734400000000001</v>
      </c>
      <c r="F2489" s="674">
        <v>293.83600000000001</v>
      </c>
      <c r="G2489" s="674">
        <v>295.84500000000003</v>
      </c>
      <c r="H2489" s="115">
        <f t="shared" si="76"/>
        <v>1.0068371472522089</v>
      </c>
      <c r="I2489" s="115">
        <f t="shared" si="77"/>
        <v>10.8078</v>
      </c>
    </row>
    <row r="2490" spans="1:9" hidden="1">
      <c r="A2490" s="115" t="s">
        <v>7384</v>
      </c>
      <c r="B2490" s="115" t="s">
        <v>7385</v>
      </c>
      <c r="C2490" s="115" t="s">
        <v>6828</v>
      </c>
      <c r="D2490" s="115" t="s">
        <v>1453</v>
      </c>
      <c r="E2490" s="115">
        <v>11.955500000000001</v>
      </c>
      <c r="F2490" s="674">
        <v>293.83600000000001</v>
      </c>
      <c r="G2490" s="674">
        <v>295.84500000000003</v>
      </c>
      <c r="H2490" s="115">
        <f t="shared" si="76"/>
        <v>1.0068371472522089</v>
      </c>
      <c r="I2490" s="115">
        <f t="shared" si="77"/>
        <v>12.0372</v>
      </c>
    </row>
    <row r="2491" spans="1:9" hidden="1">
      <c r="A2491" s="115" t="s">
        <v>7386</v>
      </c>
      <c r="B2491" s="115" t="s">
        <v>7387</v>
      </c>
      <c r="C2491" s="115" t="s">
        <v>6831</v>
      </c>
      <c r="D2491" s="115" t="s">
        <v>1453</v>
      </c>
      <c r="E2491" s="115">
        <v>13.1357</v>
      </c>
      <c r="F2491" s="674">
        <v>293.83600000000001</v>
      </c>
      <c r="G2491" s="674">
        <v>295.84500000000003</v>
      </c>
      <c r="H2491" s="115">
        <f t="shared" si="76"/>
        <v>1.0068371472522089</v>
      </c>
      <c r="I2491" s="115">
        <f t="shared" si="77"/>
        <v>13.2255</v>
      </c>
    </row>
    <row r="2492" spans="1:9" hidden="1">
      <c r="A2492" s="115" t="s">
        <v>7388</v>
      </c>
      <c r="B2492" s="115" t="s">
        <v>7389</v>
      </c>
      <c r="C2492" s="115" t="s">
        <v>6834</v>
      </c>
      <c r="D2492" s="115" t="s">
        <v>1453</v>
      </c>
      <c r="E2492" s="115">
        <v>14.363899999999999</v>
      </c>
      <c r="F2492" s="674">
        <v>293.83600000000001</v>
      </c>
      <c r="G2492" s="674">
        <v>295.84500000000003</v>
      </c>
      <c r="H2492" s="115">
        <f t="shared" si="76"/>
        <v>1.0068371472522089</v>
      </c>
      <c r="I2492" s="115">
        <f t="shared" si="77"/>
        <v>14.4621</v>
      </c>
    </row>
    <row r="2493" spans="1:9" hidden="1">
      <c r="A2493" s="115" t="s">
        <v>7390</v>
      </c>
      <c r="B2493" s="115" t="s">
        <v>7391</v>
      </c>
      <c r="C2493" s="115" t="s">
        <v>6837</v>
      </c>
      <c r="D2493" s="115" t="s">
        <v>1453</v>
      </c>
      <c r="E2493" s="115">
        <v>15.477499999999999</v>
      </c>
      <c r="F2493" s="674">
        <v>293.83600000000001</v>
      </c>
      <c r="G2493" s="674">
        <v>295.84500000000003</v>
      </c>
      <c r="H2493" s="115">
        <f t="shared" si="76"/>
        <v>1.0068371472522089</v>
      </c>
      <c r="I2493" s="115">
        <f t="shared" si="77"/>
        <v>15.583299999999999</v>
      </c>
    </row>
    <row r="2494" spans="1:9" hidden="1">
      <c r="A2494" s="115" t="s">
        <v>7392</v>
      </c>
      <c r="B2494" s="115" t="s">
        <v>7393</v>
      </c>
      <c r="C2494" s="115" t="s">
        <v>6840</v>
      </c>
      <c r="D2494" s="115" t="s">
        <v>1453</v>
      </c>
      <c r="E2494" s="115">
        <v>16.777899999999999</v>
      </c>
      <c r="F2494" s="674">
        <v>293.83600000000001</v>
      </c>
      <c r="G2494" s="674">
        <v>295.84500000000003</v>
      </c>
      <c r="H2494" s="115">
        <f t="shared" si="76"/>
        <v>1.0068371472522089</v>
      </c>
      <c r="I2494" s="115">
        <f t="shared" si="77"/>
        <v>16.892600000000002</v>
      </c>
    </row>
    <row r="2495" spans="1:9" hidden="1">
      <c r="A2495" s="115" t="s">
        <v>7394</v>
      </c>
      <c r="B2495" s="115" t="s">
        <v>7395</v>
      </c>
      <c r="C2495" s="115" t="s">
        <v>6843</v>
      </c>
      <c r="D2495" s="115" t="s">
        <v>1453</v>
      </c>
      <c r="E2495" s="115">
        <v>17.987300000000001</v>
      </c>
      <c r="F2495" s="674">
        <v>293.83600000000001</v>
      </c>
      <c r="G2495" s="674">
        <v>295.84500000000003</v>
      </c>
      <c r="H2495" s="115">
        <f t="shared" si="76"/>
        <v>1.0068371472522089</v>
      </c>
      <c r="I2495" s="115">
        <f t="shared" si="77"/>
        <v>18.110299999999999</v>
      </c>
    </row>
    <row r="2496" spans="1:9" hidden="1">
      <c r="A2496" s="115" t="s">
        <v>7396</v>
      </c>
      <c r="B2496" s="115" t="s">
        <v>7397</v>
      </c>
      <c r="C2496" s="115" t="s">
        <v>6846</v>
      </c>
      <c r="D2496" s="115" t="s">
        <v>1453</v>
      </c>
      <c r="E2496" s="115">
        <v>19.196999999999999</v>
      </c>
      <c r="F2496" s="674">
        <v>293.83600000000001</v>
      </c>
      <c r="G2496" s="674">
        <v>295.84500000000003</v>
      </c>
      <c r="H2496" s="115">
        <f t="shared" si="76"/>
        <v>1.0068371472522089</v>
      </c>
      <c r="I2496" s="115">
        <f t="shared" si="77"/>
        <v>19.328299999999999</v>
      </c>
    </row>
    <row r="2497" spans="1:9" hidden="1">
      <c r="A2497" s="115" t="s">
        <v>7398</v>
      </c>
      <c r="B2497" s="115" t="s">
        <v>7399</v>
      </c>
      <c r="C2497" s="115" t="s">
        <v>6849</v>
      </c>
      <c r="D2497" s="115" t="s">
        <v>1453</v>
      </c>
      <c r="E2497" s="115">
        <v>20.373000000000001</v>
      </c>
      <c r="F2497" s="674">
        <v>293.83600000000001</v>
      </c>
      <c r="G2497" s="674">
        <v>295.84500000000003</v>
      </c>
      <c r="H2497" s="115">
        <f t="shared" si="76"/>
        <v>1.0068371472522089</v>
      </c>
      <c r="I2497" s="115">
        <f t="shared" si="77"/>
        <v>20.5123</v>
      </c>
    </row>
    <row r="2498" spans="1:9" hidden="1">
      <c r="A2498" s="115" t="s">
        <v>7400</v>
      </c>
      <c r="B2498" s="115" t="s">
        <v>7401</v>
      </c>
      <c r="C2498" s="115" t="s">
        <v>6852</v>
      </c>
      <c r="D2498" s="115" t="s">
        <v>1453</v>
      </c>
      <c r="E2498" s="115">
        <v>21.4634</v>
      </c>
      <c r="F2498" s="674">
        <v>293.83600000000001</v>
      </c>
      <c r="G2498" s="674">
        <v>295.84500000000003</v>
      </c>
      <c r="H2498" s="115">
        <f t="shared" si="76"/>
        <v>1.0068371472522089</v>
      </c>
      <c r="I2498" s="115">
        <f t="shared" si="77"/>
        <v>21.610099999999999</v>
      </c>
    </row>
    <row r="2499" spans="1:9" hidden="1">
      <c r="A2499" s="115" t="s">
        <v>7402</v>
      </c>
      <c r="B2499" s="115" t="s">
        <v>7403</v>
      </c>
      <c r="C2499" s="115" t="s">
        <v>6855</v>
      </c>
      <c r="D2499" s="115" t="s">
        <v>1453</v>
      </c>
      <c r="E2499" s="115">
        <v>22.6813</v>
      </c>
      <c r="F2499" s="674">
        <v>293.83600000000001</v>
      </c>
      <c r="G2499" s="674">
        <v>295.84500000000003</v>
      </c>
      <c r="H2499" s="115">
        <f t="shared" si="76"/>
        <v>1.0068371472522089</v>
      </c>
      <c r="I2499" s="115">
        <f t="shared" si="77"/>
        <v>22.836400000000001</v>
      </c>
    </row>
    <row r="2500" spans="1:9" hidden="1">
      <c r="A2500" s="115" t="s">
        <v>7404</v>
      </c>
      <c r="B2500" s="115" t="s">
        <v>7405</v>
      </c>
      <c r="C2500" s="115" t="s">
        <v>6858</v>
      </c>
      <c r="D2500" s="115" t="s">
        <v>1453</v>
      </c>
      <c r="E2500" s="115">
        <v>24.058800000000002</v>
      </c>
      <c r="F2500" s="674">
        <v>293.83600000000001</v>
      </c>
      <c r="G2500" s="674">
        <v>295.84500000000003</v>
      </c>
      <c r="H2500" s="115">
        <f t="shared" si="76"/>
        <v>1.0068371472522089</v>
      </c>
      <c r="I2500" s="115">
        <f t="shared" si="77"/>
        <v>24.223299999999998</v>
      </c>
    </row>
    <row r="2501" spans="1:9" hidden="1">
      <c r="A2501" s="115" t="s">
        <v>7406</v>
      </c>
      <c r="B2501" s="115" t="s">
        <v>7407</v>
      </c>
      <c r="C2501" s="115" t="s">
        <v>6861</v>
      </c>
      <c r="D2501" s="115" t="s">
        <v>1453</v>
      </c>
      <c r="E2501" s="115">
        <v>25.273199999999999</v>
      </c>
      <c r="F2501" s="674">
        <v>293.83600000000001</v>
      </c>
      <c r="G2501" s="674">
        <v>295.84500000000003</v>
      </c>
      <c r="H2501" s="115">
        <f t="shared" ref="H2501:H2564" si="78">G2501/F2501</f>
        <v>1.0068371472522089</v>
      </c>
      <c r="I2501" s="115">
        <f t="shared" ref="I2501:I2564" si="79">ROUND(H2501*E2501,4)</f>
        <v>25.446000000000002</v>
      </c>
    </row>
    <row r="2502" spans="1:9" hidden="1">
      <c r="A2502" s="115" t="s">
        <v>7408</v>
      </c>
      <c r="B2502" s="115" t="s">
        <v>7409</v>
      </c>
      <c r="C2502" s="115" t="s">
        <v>6864</v>
      </c>
      <c r="D2502" s="115" t="s">
        <v>1453</v>
      </c>
      <c r="E2502" s="115">
        <v>26.271699999999999</v>
      </c>
      <c r="F2502" s="674">
        <v>293.83600000000001</v>
      </c>
      <c r="G2502" s="674">
        <v>295.84500000000003</v>
      </c>
      <c r="H2502" s="115">
        <f t="shared" si="78"/>
        <v>1.0068371472522089</v>
      </c>
      <c r="I2502" s="115">
        <f t="shared" si="79"/>
        <v>26.4513</v>
      </c>
    </row>
    <row r="2503" spans="1:9" hidden="1">
      <c r="A2503" s="115" t="s">
        <v>7410</v>
      </c>
      <c r="B2503" s="115" t="s">
        <v>7411</v>
      </c>
      <c r="C2503" s="115" t="s">
        <v>6867</v>
      </c>
      <c r="D2503" s="115" t="s">
        <v>1453</v>
      </c>
      <c r="E2503" s="115">
        <v>27.351400000000002</v>
      </c>
      <c r="F2503" s="674">
        <v>293.83600000000001</v>
      </c>
      <c r="G2503" s="674">
        <v>295.84500000000003</v>
      </c>
      <c r="H2503" s="115">
        <f t="shared" si="78"/>
        <v>1.0068371472522089</v>
      </c>
      <c r="I2503" s="115">
        <f t="shared" si="79"/>
        <v>27.538399999999999</v>
      </c>
    </row>
    <row r="2504" spans="1:9" hidden="1">
      <c r="A2504" s="115" t="s">
        <v>7412</v>
      </c>
      <c r="B2504" s="115" t="s">
        <v>7413</v>
      </c>
      <c r="C2504" s="115" t="s">
        <v>6870</v>
      </c>
      <c r="D2504" s="115" t="s">
        <v>1453</v>
      </c>
      <c r="E2504" s="115">
        <v>28.937000000000001</v>
      </c>
      <c r="F2504" s="674">
        <v>293.83600000000001</v>
      </c>
      <c r="G2504" s="674">
        <v>295.84500000000003</v>
      </c>
      <c r="H2504" s="115">
        <f t="shared" si="78"/>
        <v>1.0068371472522089</v>
      </c>
      <c r="I2504" s="115">
        <f t="shared" si="79"/>
        <v>29.134799999999998</v>
      </c>
    </row>
    <row r="2505" spans="1:9" hidden="1">
      <c r="A2505" s="115" t="s">
        <v>7414</v>
      </c>
      <c r="B2505" s="115" t="s">
        <v>7415</v>
      </c>
      <c r="C2505" s="115" t="s">
        <v>6873</v>
      </c>
      <c r="D2505" s="115" t="s">
        <v>1453</v>
      </c>
      <c r="E2505" s="115">
        <v>29.799499999999998</v>
      </c>
      <c r="F2505" s="674">
        <v>293.83600000000001</v>
      </c>
      <c r="G2505" s="674">
        <v>295.84500000000003</v>
      </c>
      <c r="H2505" s="115">
        <f t="shared" si="78"/>
        <v>1.0068371472522089</v>
      </c>
      <c r="I2505" s="115">
        <f t="shared" si="79"/>
        <v>30.0032</v>
      </c>
    </row>
    <row r="2506" spans="1:9" hidden="1">
      <c r="A2506" s="115" t="s">
        <v>7416</v>
      </c>
      <c r="B2506" s="115" t="s">
        <v>7417</v>
      </c>
      <c r="C2506" s="115" t="s">
        <v>6876</v>
      </c>
      <c r="D2506" s="115" t="s">
        <v>1453</v>
      </c>
      <c r="E2506" s="115">
        <v>31.197199999999999</v>
      </c>
      <c r="F2506" s="674">
        <v>293.83600000000001</v>
      </c>
      <c r="G2506" s="674">
        <v>295.84500000000003</v>
      </c>
      <c r="H2506" s="115">
        <f t="shared" si="78"/>
        <v>1.0068371472522089</v>
      </c>
      <c r="I2506" s="115">
        <f t="shared" si="79"/>
        <v>31.410499999999999</v>
      </c>
    </row>
    <row r="2507" spans="1:9" hidden="1">
      <c r="A2507" s="115" t="s">
        <v>7418</v>
      </c>
      <c r="B2507" s="115" t="s">
        <v>7419</v>
      </c>
      <c r="C2507" s="115" t="s">
        <v>6879</v>
      </c>
      <c r="D2507" s="115" t="s">
        <v>1453</v>
      </c>
      <c r="E2507" s="115">
        <v>32.205199999999998</v>
      </c>
      <c r="F2507" s="674">
        <v>293.83600000000001</v>
      </c>
      <c r="G2507" s="674">
        <v>295.84500000000003</v>
      </c>
      <c r="H2507" s="115">
        <f t="shared" si="78"/>
        <v>1.0068371472522089</v>
      </c>
      <c r="I2507" s="115">
        <f t="shared" si="79"/>
        <v>32.425400000000003</v>
      </c>
    </row>
    <row r="2508" spans="1:9" hidden="1">
      <c r="A2508" s="115" t="s">
        <v>7420</v>
      </c>
      <c r="B2508" s="115" t="s">
        <v>7421</v>
      </c>
      <c r="C2508" s="115" t="s">
        <v>6882</v>
      </c>
      <c r="D2508" s="115" t="s">
        <v>1453</v>
      </c>
      <c r="E2508" s="115">
        <v>33.840299999999999</v>
      </c>
      <c r="F2508" s="674">
        <v>293.83600000000001</v>
      </c>
      <c r="G2508" s="674">
        <v>295.84500000000003</v>
      </c>
      <c r="H2508" s="115">
        <f t="shared" si="78"/>
        <v>1.0068371472522089</v>
      </c>
      <c r="I2508" s="115">
        <f t="shared" si="79"/>
        <v>34.0717</v>
      </c>
    </row>
    <row r="2509" spans="1:9" hidden="1">
      <c r="A2509" s="115" t="s">
        <v>7422</v>
      </c>
      <c r="B2509" s="115" t="s">
        <v>7423</v>
      </c>
      <c r="C2509" s="115" t="s">
        <v>6885</v>
      </c>
      <c r="D2509" s="115" t="s">
        <v>1453</v>
      </c>
      <c r="E2509" s="115">
        <v>15.057</v>
      </c>
      <c r="F2509" s="674">
        <v>293.83600000000001</v>
      </c>
      <c r="G2509" s="674">
        <v>295.84500000000003</v>
      </c>
      <c r="H2509" s="115">
        <f t="shared" si="78"/>
        <v>1.0068371472522089</v>
      </c>
      <c r="I2509" s="115">
        <f t="shared" si="79"/>
        <v>15.1599</v>
      </c>
    </row>
    <row r="2510" spans="1:9" hidden="1">
      <c r="A2510" s="115" t="s">
        <v>7424</v>
      </c>
      <c r="B2510" s="115" t="s">
        <v>7425</v>
      </c>
      <c r="C2510" s="115" t="s">
        <v>6888</v>
      </c>
      <c r="D2510" s="115" t="s">
        <v>1453</v>
      </c>
      <c r="E2510" s="115">
        <v>17.367999999999999</v>
      </c>
      <c r="F2510" s="674">
        <v>293.83600000000001</v>
      </c>
      <c r="G2510" s="674">
        <v>295.84500000000003</v>
      </c>
      <c r="H2510" s="115">
        <f t="shared" si="78"/>
        <v>1.0068371472522089</v>
      </c>
      <c r="I2510" s="115">
        <f t="shared" si="79"/>
        <v>17.486699999999999</v>
      </c>
    </row>
    <row r="2511" spans="1:9" hidden="1">
      <c r="A2511" s="115" t="s">
        <v>7426</v>
      </c>
      <c r="B2511" s="115" t="s">
        <v>7427</v>
      </c>
      <c r="C2511" s="115" t="s">
        <v>6891</v>
      </c>
      <c r="D2511" s="115" t="s">
        <v>1453</v>
      </c>
      <c r="E2511" s="115">
        <v>19.774100000000001</v>
      </c>
      <c r="F2511" s="674">
        <v>293.83600000000001</v>
      </c>
      <c r="G2511" s="674">
        <v>295.84500000000003</v>
      </c>
      <c r="H2511" s="115">
        <f t="shared" si="78"/>
        <v>1.0068371472522089</v>
      </c>
      <c r="I2511" s="115">
        <f t="shared" si="79"/>
        <v>19.909300000000002</v>
      </c>
    </row>
    <row r="2512" spans="1:9" hidden="1">
      <c r="A2512" s="115" t="s">
        <v>7428</v>
      </c>
      <c r="B2512" s="115" t="s">
        <v>7429</v>
      </c>
      <c r="C2512" s="115" t="s">
        <v>6894</v>
      </c>
      <c r="D2512" s="115" t="s">
        <v>1453</v>
      </c>
      <c r="E2512" s="115">
        <v>22.0305</v>
      </c>
      <c r="F2512" s="674">
        <v>293.83600000000001</v>
      </c>
      <c r="G2512" s="674">
        <v>295.84500000000003</v>
      </c>
      <c r="H2512" s="115">
        <f t="shared" si="78"/>
        <v>1.0068371472522089</v>
      </c>
      <c r="I2512" s="115">
        <f t="shared" si="79"/>
        <v>22.181100000000001</v>
      </c>
    </row>
    <row r="2513" spans="1:9" hidden="1">
      <c r="A2513" s="115" t="s">
        <v>7430</v>
      </c>
      <c r="B2513" s="115" t="s">
        <v>7431</v>
      </c>
      <c r="C2513" s="115" t="s">
        <v>6897</v>
      </c>
      <c r="D2513" s="115" t="s">
        <v>1453</v>
      </c>
      <c r="E2513" s="115">
        <v>24.496400000000001</v>
      </c>
      <c r="F2513" s="674">
        <v>293.83600000000001</v>
      </c>
      <c r="G2513" s="674">
        <v>295.84500000000003</v>
      </c>
      <c r="H2513" s="115">
        <f t="shared" si="78"/>
        <v>1.0068371472522089</v>
      </c>
      <c r="I2513" s="115">
        <f t="shared" si="79"/>
        <v>24.663900000000002</v>
      </c>
    </row>
    <row r="2514" spans="1:9" hidden="1">
      <c r="A2514" s="115" t="s">
        <v>7432</v>
      </c>
      <c r="B2514" s="115" t="s">
        <v>7433</v>
      </c>
      <c r="C2514" s="115" t="s">
        <v>6900</v>
      </c>
      <c r="D2514" s="115" t="s">
        <v>1453</v>
      </c>
      <c r="E2514" s="115">
        <v>26.687000000000001</v>
      </c>
      <c r="F2514" s="674">
        <v>293.83600000000001</v>
      </c>
      <c r="G2514" s="674">
        <v>295.84500000000003</v>
      </c>
      <c r="H2514" s="115">
        <f t="shared" si="78"/>
        <v>1.0068371472522089</v>
      </c>
      <c r="I2514" s="115">
        <f t="shared" si="79"/>
        <v>26.869499999999999</v>
      </c>
    </row>
    <row r="2515" spans="1:9" hidden="1">
      <c r="A2515" s="115" t="s">
        <v>7434</v>
      </c>
      <c r="B2515" s="115" t="s">
        <v>7435</v>
      </c>
      <c r="C2515" s="115" t="s">
        <v>6903</v>
      </c>
      <c r="D2515" s="115" t="s">
        <v>1453</v>
      </c>
      <c r="E2515" s="115">
        <v>29.0471</v>
      </c>
      <c r="F2515" s="674">
        <v>293.83600000000001</v>
      </c>
      <c r="G2515" s="674">
        <v>295.84500000000003</v>
      </c>
      <c r="H2515" s="115">
        <f t="shared" si="78"/>
        <v>1.0068371472522089</v>
      </c>
      <c r="I2515" s="115">
        <f t="shared" si="79"/>
        <v>29.245699999999999</v>
      </c>
    </row>
    <row r="2516" spans="1:9" hidden="1">
      <c r="A2516" s="115" t="s">
        <v>7436</v>
      </c>
      <c r="B2516" s="115" t="s">
        <v>7437</v>
      </c>
      <c r="C2516" s="115" t="s">
        <v>6906</v>
      </c>
      <c r="D2516" s="115" t="s">
        <v>1453</v>
      </c>
      <c r="E2516" s="115">
        <v>31.560500000000001</v>
      </c>
      <c r="F2516" s="674">
        <v>293.83600000000001</v>
      </c>
      <c r="G2516" s="674">
        <v>295.84500000000003</v>
      </c>
      <c r="H2516" s="115">
        <f t="shared" si="78"/>
        <v>1.0068371472522089</v>
      </c>
      <c r="I2516" s="115">
        <f t="shared" si="79"/>
        <v>31.776299999999999</v>
      </c>
    </row>
    <row r="2517" spans="1:9" hidden="1">
      <c r="A2517" s="115" t="s">
        <v>7438</v>
      </c>
      <c r="B2517" s="115" t="s">
        <v>7439</v>
      </c>
      <c r="C2517" s="115" t="s">
        <v>6909</v>
      </c>
      <c r="D2517" s="115" t="s">
        <v>1453</v>
      </c>
      <c r="E2517" s="115">
        <v>33.838999999999999</v>
      </c>
      <c r="F2517" s="674">
        <v>293.83600000000001</v>
      </c>
      <c r="G2517" s="674">
        <v>295.84500000000003</v>
      </c>
      <c r="H2517" s="115">
        <f t="shared" si="78"/>
        <v>1.0068371472522089</v>
      </c>
      <c r="I2517" s="115">
        <f t="shared" si="79"/>
        <v>34.070399999999999</v>
      </c>
    </row>
    <row r="2518" spans="1:9" hidden="1">
      <c r="A2518" s="115" t="s">
        <v>7440</v>
      </c>
      <c r="B2518" s="115" t="s">
        <v>7441</v>
      </c>
      <c r="C2518" s="115" t="s">
        <v>6912</v>
      </c>
      <c r="D2518" s="115" t="s">
        <v>1453</v>
      </c>
      <c r="E2518" s="115">
        <v>36.074800000000003</v>
      </c>
      <c r="F2518" s="674">
        <v>293.83600000000001</v>
      </c>
      <c r="G2518" s="674">
        <v>295.84500000000003</v>
      </c>
      <c r="H2518" s="115">
        <f t="shared" si="78"/>
        <v>1.0068371472522089</v>
      </c>
      <c r="I2518" s="115">
        <f t="shared" si="79"/>
        <v>36.321399999999997</v>
      </c>
    </row>
    <row r="2519" spans="1:9" hidden="1">
      <c r="A2519" s="115" t="s">
        <v>7442</v>
      </c>
      <c r="B2519" s="115" t="s">
        <v>7443</v>
      </c>
      <c r="C2519" s="115" t="s">
        <v>6915</v>
      </c>
      <c r="D2519" s="115" t="s">
        <v>1453</v>
      </c>
      <c r="E2519" s="115">
        <v>38.615699999999997</v>
      </c>
      <c r="F2519" s="674">
        <v>293.83600000000001</v>
      </c>
      <c r="G2519" s="674">
        <v>295.84500000000003</v>
      </c>
      <c r="H2519" s="115">
        <f t="shared" si="78"/>
        <v>1.0068371472522089</v>
      </c>
      <c r="I2519" s="115">
        <f t="shared" si="79"/>
        <v>38.8797</v>
      </c>
    </row>
    <row r="2520" spans="1:9" hidden="1">
      <c r="A2520" s="115" t="s">
        <v>7444</v>
      </c>
      <c r="B2520" s="115" t="s">
        <v>7445</v>
      </c>
      <c r="C2520" s="115" t="s">
        <v>6918</v>
      </c>
      <c r="D2520" s="115" t="s">
        <v>1453</v>
      </c>
      <c r="E2520" s="115">
        <v>41.031500000000001</v>
      </c>
      <c r="F2520" s="674">
        <v>293.83600000000001</v>
      </c>
      <c r="G2520" s="674">
        <v>295.84500000000003</v>
      </c>
      <c r="H2520" s="115">
        <f t="shared" si="78"/>
        <v>1.0068371472522089</v>
      </c>
      <c r="I2520" s="115">
        <f t="shared" si="79"/>
        <v>41.311999999999998</v>
      </c>
    </row>
    <row r="2521" spans="1:9" hidden="1">
      <c r="A2521" s="115" t="s">
        <v>7446</v>
      </c>
      <c r="B2521" s="115" t="s">
        <v>7447</v>
      </c>
      <c r="C2521" s="115" t="s">
        <v>6921</v>
      </c>
      <c r="D2521" s="115" t="s">
        <v>1453</v>
      </c>
      <c r="E2521" s="115">
        <v>43.188499999999998</v>
      </c>
      <c r="F2521" s="674">
        <v>293.83600000000001</v>
      </c>
      <c r="G2521" s="674">
        <v>295.84500000000003</v>
      </c>
      <c r="H2521" s="115">
        <f t="shared" si="78"/>
        <v>1.0068371472522089</v>
      </c>
      <c r="I2521" s="115">
        <f t="shared" si="79"/>
        <v>43.483800000000002</v>
      </c>
    </row>
    <row r="2522" spans="1:9" hidden="1">
      <c r="A2522" s="115" t="s">
        <v>7448</v>
      </c>
      <c r="B2522" s="115" t="s">
        <v>7449</v>
      </c>
      <c r="C2522" s="115" t="s">
        <v>6924</v>
      </c>
      <c r="D2522" s="115" t="s">
        <v>1453</v>
      </c>
      <c r="E2522" s="115">
        <v>45.587499999999999</v>
      </c>
      <c r="F2522" s="674">
        <v>293.83600000000001</v>
      </c>
      <c r="G2522" s="674">
        <v>295.84500000000003</v>
      </c>
      <c r="H2522" s="115">
        <f t="shared" si="78"/>
        <v>1.0068371472522089</v>
      </c>
      <c r="I2522" s="115">
        <f t="shared" si="79"/>
        <v>45.8992</v>
      </c>
    </row>
    <row r="2523" spans="1:9" hidden="1">
      <c r="A2523" s="115" t="s">
        <v>7450</v>
      </c>
      <c r="B2523" s="115" t="s">
        <v>7451</v>
      </c>
      <c r="C2523" s="115" t="s">
        <v>6927</v>
      </c>
      <c r="D2523" s="115" t="s">
        <v>1453</v>
      </c>
      <c r="E2523" s="115">
        <v>48.272399999999998</v>
      </c>
      <c r="F2523" s="674">
        <v>293.83600000000001</v>
      </c>
      <c r="G2523" s="674">
        <v>295.84500000000003</v>
      </c>
      <c r="H2523" s="115">
        <f t="shared" si="78"/>
        <v>1.0068371472522089</v>
      </c>
      <c r="I2523" s="115">
        <f t="shared" si="79"/>
        <v>48.602400000000003</v>
      </c>
    </row>
    <row r="2524" spans="1:9" hidden="1">
      <c r="A2524" s="115" t="s">
        <v>7452</v>
      </c>
      <c r="B2524" s="115" t="s">
        <v>7453</v>
      </c>
      <c r="C2524" s="115" t="s">
        <v>6930</v>
      </c>
      <c r="D2524" s="115" t="s">
        <v>1453</v>
      </c>
      <c r="E2524" s="115">
        <v>50.5</v>
      </c>
      <c r="F2524" s="674">
        <v>293.83600000000001</v>
      </c>
      <c r="G2524" s="674">
        <v>295.84500000000003</v>
      </c>
      <c r="H2524" s="115">
        <f t="shared" si="78"/>
        <v>1.0068371472522089</v>
      </c>
      <c r="I2524" s="115">
        <f t="shared" si="79"/>
        <v>50.845300000000002</v>
      </c>
    </row>
    <row r="2525" spans="1:9" hidden="1">
      <c r="A2525" s="115" t="s">
        <v>7454</v>
      </c>
      <c r="B2525" s="115" t="s">
        <v>7455</v>
      </c>
      <c r="C2525" s="115" t="s">
        <v>6933</v>
      </c>
      <c r="D2525" s="115" t="s">
        <v>1453</v>
      </c>
      <c r="E2525" s="115">
        <v>52.947200000000002</v>
      </c>
      <c r="F2525" s="674">
        <v>293.83600000000001</v>
      </c>
      <c r="G2525" s="674">
        <v>295.84500000000003</v>
      </c>
      <c r="H2525" s="115">
        <f t="shared" si="78"/>
        <v>1.0068371472522089</v>
      </c>
      <c r="I2525" s="115">
        <f t="shared" si="79"/>
        <v>53.309199999999997</v>
      </c>
    </row>
    <row r="2526" spans="1:9" hidden="1">
      <c r="A2526" s="115" t="s">
        <v>7456</v>
      </c>
      <c r="B2526" s="115" t="s">
        <v>7457</v>
      </c>
      <c r="C2526" s="115" t="s">
        <v>6936</v>
      </c>
      <c r="D2526" s="115" t="s">
        <v>1453</v>
      </c>
      <c r="E2526" s="115">
        <v>54.7194</v>
      </c>
      <c r="F2526" s="674">
        <v>293.83600000000001</v>
      </c>
      <c r="G2526" s="674">
        <v>295.84500000000003</v>
      </c>
      <c r="H2526" s="115">
        <f t="shared" si="78"/>
        <v>1.0068371472522089</v>
      </c>
      <c r="I2526" s="115">
        <f t="shared" si="79"/>
        <v>55.093499999999999</v>
      </c>
    </row>
    <row r="2527" spans="1:9" hidden="1">
      <c r="A2527" s="115" t="s">
        <v>7458</v>
      </c>
      <c r="B2527" s="115" t="s">
        <v>7459</v>
      </c>
      <c r="C2527" s="115" t="s">
        <v>6939</v>
      </c>
      <c r="D2527" s="115" t="s">
        <v>1453</v>
      </c>
      <c r="E2527" s="115">
        <v>57.5852</v>
      </c>
      <c r="F2527" s="674">
        <v>293.83600000000001</v>
      </c>
      <c r="G2527" s="674">
        <v>295.84500000000003</v>
      </c>
      <c r="H2527" s="115">
        <f t="shared" si="78"/>
        <v>1.0068371472522089</v>
      </c>
      <c r="I2527" s="115">
        <f t="shared" si="79"/>
        <v>57.978900000000003</v>
      </c>
    </row>
    <row r="2528" spans="1:9" hidden="1">
      <c r="A2528" s="115" t="s">
        <v>7460</v>
      </c>
      <c r="B2528" s="115" t="s">
        <v>7461</v>
      </c>
      <c r="C2528" s="115" t="s">
        <v>6942</v>
      </c>
      <c r="D2528" s="115" t="s">
        <v>1453</v>
      </c>
      <c r="E2528" s="115">
        <v>59.681899999999999</v>
      </c>
      <c r="F2528" s="674">
        <v>293.83600000000001</v>
      </c>
      <c r="G2528" s="674">
        <v>295.84500000000003</v>
      </c>
      <c r="H2528" s="115">
        <f t="shared" si="78"/>
        <v>1.0068371472522089</v>
      </c>
      <c r="I2528" s="115">
        <f t="shared" si="79"/>
        <v>60.09</v>
      </c>
    </row>
    <row r="2529" spans="1:9" hidden="1">
      <c r="A2529" s="115" t="s">
        <v>7462</v>
      </c>
      <c r="B2529" s="115" t="s">
        <v>7463</v>
      </c>
      <c r="C2529" s="115" t="s">
        <v>6945</v>
      </c>
      <c r="D2529" s="115" t="s">
        <v>1453</v>
      </c>
      <c r="E2529" s="115">
        <v>61.934399999999997</v>
      </c>
      <c r="F2529" s="674">
        <v>293.83600000000001</v>
      </c>
      <c r="G2529" s="674">
        <v>295.84500000000003</v>
      </c>
      <c r="H2529" s="115">
        <f t="shared" si="78"/>
        <v>1.0068371472522089</v>
      </c>
      <c r="I2529" s="115">
        <f t="shared" si="79"/>
        <v>62.357900000000001</v>
      </c>
    </row>
    <row r="2530" spans="1:9" hidden="1">
      <c r="A2530" s="115" t="s">
        <v>7464</v>
      </c>
      <c r="B2530" s="115" t="s">
        <v>7465</v>
      </c>
      <c r="C2530" s="115" t="s">
        <v>6948</v>
      </c>
      <c r="D2530" s="115" t="s">
        <v>1453</v>
      </c>
      <c r="E2530" s="115">
        <v>64.363100000000003</v>
      </c>
      <c r="F2530" s="674">
        <v>293.83600000000001</v>
      </c>
      <c r="G2530" s="674">
        <v>295.84500000000003</v>
      </c>
      <c r="H2530" s="115">
        <f t="shared" si="78"/>
        <v>1.0068371472522089</v>
      </c>
      <c r="I2530" s="115">
        <f t="shared" si="79"/>
        <v>64.803200000000004</v>
      </c>
    </row>
    <row r="2531" spans="1:9" hidden="1">
      <c r="A2531" s="115" t="s">
        <v>7466</v>
      </c>
      <c r="B2531" s="115" t="s">
        <v>7467</v>
      </c>
      <c r="C2531" s="115" t="s">
        <v>6951</v>
      </c>
      <c r="D2531" s="115" t="s">
        <v>1453</v>
      </c>
      <c r="E2531" s="115">
        <v>66.995500000000007</v>
      </c>
      <c r="F2531" s="674">
        <v>293.83600000000001</v>
      </c>
      <c r="G2531" s="674">
        <v>295.84500000000003</v>
      </c>
      <c r="H2531" s="115">
        <f t="shared" si="78"/>
        <v>1.0068371472522089</v>
      </c>
      <c r="I2531" s="115">
        <f t="shared" si="79"/>
        <v>67.453599999999994</v>
      </c>
    </row>
    <row r="2532" spans="1:9" hidden="1">
      <c r="A2532" s="115" t="s">
        <v>7468</v>
      </c>
      <c r="B2532" s="115" t="s">
        <v>7469</v>
      </c>
      <c r="C2532" s="115" t="s">
        <v>6954</v>
      </c>
      <c r="D2532" s="115" t="s">
        <v>1453</v>
      </c>
      <c r="E2532" s="115">
        <v>2.8742000000000001</v>
      </c>
      <c r="F2532" s="674">
        <v>293.83600000000001</v>
      </c>
      <c r="G2532" s="674">
        <v>295.84500000000003</v>
      </c>
      <c r="H2532" s="115">
        <f t="shared" si="78"/>
        <v>1.0068371472522089</v>
      </c>
      <c r="I2532" s="115">
        <f t="shared" si="79"/>
        <v>2.8938999999999999</v>
      </c>
    </row>
    <row r="2533" spans="1:9" hidden="1">
      <c r="A2533" s="115" t="s">
        <v>7470</v>
      </c>
      <c r="B2533" s="115" t="s">
        <v>7471</v>
      </c>
      <c r="C2533" s="115" t="s">
        <v>6957</v>
      </c>
      <c r="D2533" s="115" t="s">
        <v>1453</v>
      </c>
      <c r="E2533" s="115">
        <v>4.0903999999999998</v>
      </c>
      <c r="F2533" s="674">
        <v>293.83600000000001</v>
      </c>
      <c r="G2533" s="674">
        <v>295.84500000000003</v>
      </c>
      <c r="H2533" s="115">
        <f t="shared" si="78"/>
        <v>1.0068371472522089</v>
      </c>
      <c r="I2533" s="115">
        <f t="shared" si="79"/>
        <v>4.1184000000000003</v>
      </c>
    </row>
    <row r="2534" spans="1:9" hidden="1">
      <c r="A2534" s="115" t="s">
        <v>7472</v>
      </c>
      <c r="B2534" s="115" t="s">
        <v>7473</v>
      </c>
      <c r="C2534" s="115" t="s">
        <v>6960</v>
      </c>
      <c r="D2534" s="115" t="s">
        <v>1453</v>
      </c>
      <c r="E2534" s="115">
        <v>6.2516999999999996</v>
      </c>
      <c r="F2534" s="674">
        <v>293.83600000000001</v>
      </c>
      <c r="G2534" s="674">
        <v>295.84500000000003</v>
      </c>
      <c r="H2534" s="115">
        <f t="shared" si="78"/>
        <v>1.0068371472522089</v>
      </c>
      <c r="I2534" s="115">
        <f t="shared" si="79"/>
        <v>6.2944000000000004</v>
      </c>
    </row>
    <row r="2535" spans="1:9" hidden="1">
      <c r="A2535" s="115" t="s">
        <v>7474</v>
      </c>
      <c r="B2535" s="115" t="s">
        <v>7475</v>
      </c>
      <c r="C2535" s="115" t="s">
        <v>6963</v>
      </c>
      <c r="D2535" s="115" t="s">
        <v>1242</v>
      </c>
      <c r="E2535" s="115">
        <v>94.631299999999996</v>
      </c>
      <c r="F2535" s="674">
        <v>293.83600000000001</v>
      </c>
      <c r="G2535" s="674">
        <v>295.84500000000003</v>
      </c>
      <c r="H2535" s="115">
        <f t="shared" si="78"/>
        <v>1.0068371472522089</v>
      </c>
      <c r="I2535" s="115">
        <f t="shared" si="79"/>
        <v>95.278300000000002</v>
      </c>
    </row>
    <row r="2536" spans="1:9" hidden="1">
      <c r="A2536" s="115" t="s">
        <v>7476</v>
      </c>
      <c r="B2536" s="115" t="s">
        <v>7477</v>
      </c>
      <c r="C2536" s="115" t="s">
        <v>6966</v>
      </c>
      <c r="D2536" s="115" t="s">
        <v>1242</v>
      </c>
      <c r="E2536" s="115">
        <v>18.926300000000001</v>
      </c>
      <c r="F2536" s="674">
        <v>293.83600000000001</v>
      </c>
      <c r="G2536" s="674">
        <v>295.84500000000003</v>
      </c>
      <c r="H2536" s="115">
        <f t="shared" si="78"/>
        <v>1.0068371472522089</v>
      </c>
      <c r="I2536" s="115">
        <f t="shared" si="79"/>
        <v>19.055700000000002</v>
      </c>
    </row>
    <row r="2537" spans="1:9" hidden="1">
      <c r="A2537" s="115" t="s">
        <v>7478</v>
      </c>
      <c r="B2537" s="115" t="s">
        <v>7479</v>
      </c>
      <c r="C2537" s="115" t="s">
        <v>6969</v>
      </c>
      <c r="D2537" s="115" t="s">
        <v>1453</v>
      </c>
      <c r="E2537" s="115">
        <v>186.6832</v>
      </c>
      <c r="F2537" s="674">
        <v>293.83600000000001</v>
      </c>
      <c r="G2537" s="674">
        <v>295.84500000000003</v>
      </c>
      <c r="H2537" s="115">
        <f t="shared" si="78"/>
        <v>1.0068371472522089</v>
      </c>
      <c r="I2537" s="115">
        <f t="shared" si="79"/>
        <v>187.95959999999999</v>
      </c>
    </row>
    <row r="2538" spans="1:9" hidden="1">
      <c r="A2538" s="115" t="s">
        <v>7480</v>
      </c>
      <c r="B2538" s="115" t="s">
        <v>7481</v>
      </c>
      <c r="C2538" s="115" t="s">
        <v>6972</v>
      </c>
      <c r="D2538" s="115" t="s">
        <v>1453</v>
      </c>
      <c r="E2538" s="115">
        <v>199.42339999999999</v>
      </c>
      <c r="F2538" s="674">
        <v>293.83600000000001</v>
      </c>
      <c r="G2538" s="674">
        <v>295.84500000000003</v>
      </c>
      <c r="H2538" s="115">
        <f t="shared" si="78"/>
        <v>1.0068371472522089</v>
      </c>
      <c r="I2538" s="115">
        <f t="shared" si="79"/>
        <v>200.7869</v>
      </c>
    </row>
    <row r="2539" spans="1:9" hidden="1">
      <c r="A2539" s="115" t="s">
        <v>7482</v>
      </c>
      <c r="B2539" s="115" t="s">
        <v>7483</v>
      </c>
      <c r="C2539" s="115" t="s">
        <v>6975</v>
      </c>
      <c r="D2539" s="115" t="s">
        <v>1453</v>
      </c>
      <c r="E2539" s="115">
        <v>211.1183</v>
      </c>
      <c r="F2539" s="674">
        <v>293.83600000000001</v>
      </c>
      <c r="G2539" s="674">
        <v>295.84500000000003</v>
      </c>
      <c r="H2539" s="115">
        <f t="shared" si="78"/>
        <v>1.0068371472522089</v>
      </c>
      <c r="I2539" s="115">
        <f t="shared" si="79"/>
        <v>212.5617</v>
      </c>
    </row>
    <row r="2540" spans="1:9" hidden="1">
      <c r="A2540" s="115" t="s">
        <v>7484</v>
      </c>
      <c r="B2540" s="115" t="s">
        <v>7485</v>
      </c>
      <c r="C2540" s="115" t="s">
        <v>6978</v>
      </c>
      <c r="D2540" s="115" t="s">
        <v>1453</v>
      </c>
      <c r="E2540" s="115">
        <v>222.3501</v>
      </c>
      <c r="F2540" s="674">
        <v>293.83600000000001</v>
      </c>
      <c r="G2540" s="674">
        <v>295.84500000000003</v>
      </c>
      <c r="H2540" s="115">
        <f t="shared" si="78"/>
        <v>1.0068371472522089</v>
      </c>
      <c r="I2540" s="115">
        <f t="shared" si="79"/>
        <v>223.87029999999999</v>
      </c>
    </row>
    <row r="2541" spans="1:9" hidden="1">
      <c r="A2541" s="115" t="s">
        <v>7486</v>
      </c>
      <c r="B2541" s="115" t="s">
        <v>7487</v>
      </c>
      <c r="C2541" s="115" t="s">
        <v>6981</v>
      </c>
      <c r="D2541" s="115" t="s">
        <v>1453</v>
      </c>
      <c r="E2541" s="115">
        <v>239.62710000000001</v>
      </c>
      <c r="F2541" s="674">
        <v>293.83600000000001</v>
      </c>
      <c r="G2541" s="674">
        <v>295.84500000000003</v>
      </c>
      <c r="H2541" s="115">
        <f t="shared" si="78"/>
        <v>1.0068371472522089</v>
      </c>
      <c r="I2541" s="115">
        <f t="shared" si="79"/>
        <v>241.2655</v>
      </c>
    </row>
    <row r="2542" spans="1:9" hidden="1">
      <c r="A2542" s="115" t="s">
        <v>7488</v>
      </c>
      <c r="B2542" s="115" t="s">
        <v>7489</v>
      </c>
      <c r="C2542" s="115" t="s">
        <v>6984</v>
      </c>
      <c r="D2542" s="115" t="s">
        <v>1453</v>
      </c>
      <c r="E2542" s="115">
        <v>5.6003999999999996</v>
      </c>
      <c r="F2542" s="674">
        <v>293.83600000000001</v>
      </c>
      <c r="G2542" s="674">
        <v>295.84500000000003</v>
      </c>
      <c r="H2542" s="115">
        <f t="shared" si="78"/>
        <v>1.0068371472522089</v>
      </c>
      <c r="I2542" s="115">
        <f t="shared" si="79"/>
        <v>5.6387</v>
      </c>
    </row>
    <row r="2543" spans="1:9" hidden="1">
      <c r="A2543" s="115" t="s">
        <v>7490</v>
      </c>
      <c r="B2543" s="115" t="s">
        <v>7491</v>
      </c>
      <c r="C2543" s="115" t="s">
        <v>6987</v>
      </c>
      <c r="D2543" s="115" t="s">
        <v>1453</v>
      </c>
      <c r="E2543" s="115">
        <v>4.2516999999999996</v>
      </c>
      <c r="F2543" s="674">
        <v>293.83600000000001</v>
      </c>
      <c r="G2543" s="674">
        <v>295.84500000000003</v>
      </c>
      <c r="H2543" s="115">
        <f t="shared" si="78"/>
        <v>1.0068371472522089</v>
      </c>
      <c r="I2543" s="115">
        <f t="shared" si="79"/>
        <v>4.2808000000000002</v>
      </c>
    </row>
    <row r="2544" spans="1:9" hidden="1">
      <c r="A2544" s="115" t="s">
        <v>7492</v>
      </c>
      <c r="B2544" s="115" t="s">
        <v>7493</v>
      </c>
      <c r="C2544" s="115" t="s">
        <v>6990</v>
      </c>
      <c r="D2544" s="115" t="s">
        <v>1453</v>
      </c>
      <c r="E2544" s="115">
        <v>8.9346999999999994</v>
      </c>
      <c r="F2544" s="674">
        <v>293.83600000000001</v>
      </c>
      <c r="G2544" s="674">
        <v>295.84500000000003</v>
      </c>
      <c r="H2544" s="115">
        <f t="shared" si="78"/>
        <v>1.0068371472522089</v>
      </c>
      <c r="I2544" s="115">
        <f t="shared" si="79"/>
        <v>8.9957999999999991</v>
      </c>
    </row>
    <row r="2545" spans="1:9" hidden="1">
      <c r="A2545" s="115" t="s">
        <v>7494</v>
      </c>
      <c r="B2545" s="115" t="s">
        <v>7495</v>
      </c>
      <c r="C2545" s="115" t="s">
        <v>6993</v>
      </c>
      <c r="D2545" s="115" t="s">
        <v>1453</v>
      </c>
      <c r="E2545" s="115">
        <v>8.16</v>
      </c>
      <c r="F2545" s="674">
        <v>293.83600000000001</v>
      </c>
      <c r="G2545" s="674">
        <v>295.84500000000003</v>
      </c>
      <c r="H2545" s="115">
        <f t="shared" si="78"/>
        <v>1.0068371472522089</v>
      </c>
      <c r="I2545" s="115">
        <f t="shared" si="79"/>
        <v>8.2157999999999998</v>
      </c>
    </row>
    <row r="2546" spans="1:9" hidden="1">
      <c r="A2546" s="115" t="s">
        <v>7496</v>
      </c>
      <c r="B2546" s="115" t="s">
        <v>7497</v>
      </c>
      <c r="C2546" s="115" t="s">
        <v>6996</v>
      </c>
      <c r="D2546" s="115" t="s">
        <v>1453</v>
      </c>
      <c r="E2546" s="115">
        <v>55.528399999999998</v>
      </c>
      <c r="F2546" s="674">
        <v>293.83600000000001</v>
      </c>
      <c r="G2546" s="674">
        <v>295.84500000000003</v>
      </c>
      <c r="H2546" s="115">
        <f t="shared" si="78"/>
        <v>1.0068371472522089</v>
      </c>
      <c r="I2546" s="115">
        <f t="shared" si="79"/>
        <v>55.908099999999997</v>
      </c>
    </row>
    <row r="2547" spans="1:9" hidden="1">
      <c r="A2547" s="115" t="s">
        <v>7498</v>
      </c>
      <c r="B2547" s="115" t="s">
        <v>7499</v>
      </c>
      <c r="C2547" s="115" t="s">
        <v>6999</v>
      </c>
      <c r="D2547" s="115" t="s">
        <v>1453</v>
      </c>
      <c r="E2547" s="115">
        <v>69.218199999999996</v>
      </c>
      <c r="F2547" s="674">
        <v>293.83600000000001</v>
      </c>
      <c r="G2547" s="674">
        <v>295.84500000000003</v>
      </c>
      <c r="H2547" s="115">
        <f t="shared" si="78"/>
        <v>1.0068371472522089</v>
      </c>
      <c r="I2547" s="115">
        <f t="shared" si="79"/>
        <v>69.691500000000005</v>
      </c>
    </row>
    <row r="2548" spans="1:9" hidden="1">
      <c r="A2548" s="115" t="s">
        <v>7500</v>
      </c>
      <c r="B2548" s="115" t="s">
        <v>7501</v>
      </c>
      <c r="C2548" s="115" t="s">
        <v>7002</v>
      </c>
      <c r="D2548" s="115" t="s">
        <v>1453</v>
      </c>
      <c r="E2548" s="115">
        <v>82.908100000000005</v>
      </c>
      <c r="F2548" s="674">
        <v>293.83600000000001</v>
      </c>
      <c r="G2548" s="674">
        <v>295.84500000000003</v>
      </c>
      <c r="H2548" s="115">
        <f t="shared" si="78"/>
        <v>1.0068371472522089</v>
      </c>
      <c r="I2548" s="115">
        <f t="shared" si="79"/>
        <v>83.474999999999994</v>
      </c>
    </row>
    <row r="2549" spans="1:9" hidden="1">
      <c r="A2549" s="115" t="s">
        <v>7502</v>
      </c>
      <c r="B2549" s="115" t="s">
        <v>7503</v>
      </c>
      <c r="C2549" s="115" t="s">
        <v>7005</v>
      </c>
      <c r="D2549" s="115" t="s">
        <v>1453</v>
      </c>
      <c r="E2549" s="115">
        <v>96.597899999999996</v>
      </c>
      <c r="F2549" s="674">
        <v>293.83600000000001</v>
      </c>
      <c r="G2549" s="674">
        <v>295.84500000000003</v>
      </c>
      <c r="H2549" s="115">
        <f t="shared" si="78"/>
        <v>1.0068371472522089</v>
      </c>
      <c r="I2549" s="115">
        <f t="shared" si="79"/>
        <v>97.258399999999995</v>
      </c>
    </row>
    <row r="2550" spans="1:9" hidden="1">
      <c r="A2550" s="115" t="s">
        <v>7504</v>
      </c>
      <c r="B2550" s="115" t="s">
        <v>7505</v>
      </c>
      <c r="C2550" s="115" t="s">
        <v>7008</v>
      </c>
      <c r="D2550" s="115" t="s">
        <v>1453</v>
      </c>
      <c r="E2550" s="115">
        <v>45.0625</v>
      </c>
      <c r="F2550" s="674">
        <v>293.83600000000001</v>
      </c>
      <c r="G2550" s="674">
        <v>295.84500000000003</v>
      </c>
      <c r="H2550" s="115">
        <f t="shared" si="78"/>
        <v>1.0068371472522089</v>
      </c>
      <c r="I2550" s="115">
        <f t="shared" si="79"/>
        <v>45.370600000000003</v>
      </c>
    </row>
    <row r="2551" spans="1:9" hidden="1">
      <c r="A2551" s="115" t="s">
        <v>7506</v>
      </c>
      <c r="B2551" s="115" t="s">
        <v>7507</v>
      </c>
      <c r="C2551" s="115" t="s">
        <v>7011</v>
      </c>
      <c r="D2551" s="115" t="s">
        <v>1453</v>
      </c>
      <c r="E2551" s="115">
        <v>14.704800000000001</v>
      </c>
      <c r="F2551" s="674">
        <v>293.83600000000001</v>
      </c>
      <c r="G2551" s="674">
        <v>295.84500000000003</v>
      </c>
      <c r="H2551" s="115">
        <f t="shared" si="78"/>
        <v>1.0068371472522089</v>
      </c>
      <c r="I2551" s="115">
        <f t="shared" si="79"/>
        <v>14.805300000000001</v>
      </c>
    </row>
    <row r="2552" spans="1:9" hidden="1">
      <c r="A2552" s="115" t="s">
        <v>7508</v>
      </c>
      <c r="B2552" s="115" t="s">
        <v>7509</v>
      </c>
      <c r="C2552" s="115" t="s">
        <v>7014</v>
      </c>
      <c r="D2552" s="115" t="s">
        <v>1453</v>
      </c>
      <c r="E2552" s="115">
        <v>196.74250000000001</v>
      </c>
      <c r="F2552" s="674">
        <v>293.83600000000001</v>
      </c>
      <c r="G2552" s="674">
        <v>295.84500000000003</v>
      </c>
      <c r="H2552" s="115">
        <f t="shared" si="78"/>
        <v>1.0068371472522089</v>
      </c>
      <c r="I2552" s="115">
        <f t="shared" si="79"/>
        <v>198.08770000000001</v>
      </c>
    </row>
    <row r="2553" spans="1:9" hidden="1">
      <c r="A2553" s="115" t="s">
        <v>7510</v>
      </c>
      <c r="B2553" s="115" t="s">
        <v>7511</v>
      </c>
      <c r="C2553" s="115" t="s">
        <v>7017</v>
      </c>
      <c r="D2553" s="115" t="s">
        <v>1453</v>
      </c>
      <c r="E2553" s="115">
        <v>203.95249999999999</v>
      </c>
      <c r="F2553" s="674">
        <v>293.83600000000001</v>
      </c>
      <c r="G2553" s="674">
        <v>295.84500000000003</v>
      </c>
      <c r="H2553" s="115">
        <f t="shared" si="78"/>
        <v>1.0068371472522089</v>
      </c>
      <c r="I2553" s="115">
        <f t="shared" si="79"/>
        <v>205.34700000000001</v>
      </c>
    </row>
    <row r="2554" spans="1:9" hidden="1">
      <c r="A2554" s="115" t="s">
        <v>7512</v>
      </c>
      <c r="B2554" s="115" t="s">
        <v>7513</v>
      </c>
      <c r="C2554" s="115" t="s">
        <v>7020</v>
      </c>
      <c r="D2554" s="115" t="s">
        <v>1453</v>
      </c>
      <c r="E2554" s="115">
        <v>205.14250000000001</v>
      </c>
      <c r="F2554" s="674">
        <v>293.83600000000001</v>
      </c>
      <c r="G2554" s="674">
        <v>295.84500000000003</v>
      </c>
      <c r="H2554" s="115">
        <f t="shared" si="78"/>
        <v>1.0068371472522089</v>
      </c>
      <c r="I2554" s="115">
        <f t="shared" si="79"/>
        <v>206.54509999999999</v>
      </c>
    </row>
    <row r="2555" spans="1:9" hidden="1">
      <c r="A2555" s="115" t="s">
        <v>7514</v>
      </c>
      <c r="B2555" s="115" t="s">
        <v>7515</v>
      </c>
      <c r="C2555" s="115" t="s">
        <v>7023</v>
      </c>
      <c r="D2555" s="115" t="s">
        <v>1453</v>
      </c>
      <c r="E2555" s="115">
        <v>212.35249999999999</v>
      </c>
      <c r="F2555" s="674">
        <v>293.83600000000001</v>
      </c>
      <c r="G2555" s="674">
        <v>295.84500000000003</v>
      </c>
      <c r="H2555" s="115">
        <f t="shared" si="78"/>
        <v>1.0068371472522089</v>
      </c>
      <c r="I2555" s="115">
        <f t="shared" si="79"/>
        <v>213.80439999999999</v>
      </c>
    </row>
    <row r="2556" spans="1:9" hidden="1">
      <c r="A2556" s="115" t="s">
        <v>7516</v>
      </c>
      <c r="B2556" s="115" t="s">
        <v>7517</v>
      </c>
      <c r="C2556" s="115" t="s">
        <v>7026</v>
      </c>
      <c r="D2556" s="115" t="s">
        <v>1453</v>
      </c>
      <c r="E2556" s="115">
        <v>263.0444</v>
      </c>
      <c r="F2556" s="674">
        <v>293.83600000000001</v>
      </c>
      <c r="G2556" s="674">
        <v>295.84500000000003</v>
      </c>
      <c r="H2556" s="115">
        <f t="shared" si="78"/>
        <v>1.0068371472522089</v>
      </c>
      <c r="I2556" s="115">
        <f t="shared" si="79"/>
        <v>264.84289999999999</v>
      </c>
    </row>
    <row r="2557" spans="1:9" hidden="1">
      <c r="A2557" s="115" t="s">
        <v>7518</v>
      </c>
      <c r="B2557" s="115" t="s">
        <v>7519</v>
      </c>
      <c r="C2557" s="115" t="s">
        <v>7029</v>
      </c>
      <c r="D2557" s="115" t="s">
        <v>1453</v>
      </c>
      <c r="E2557" s="115">
        <v>2.3494000000000002</v>
      </c>
      <c r="F2557" s="674">
        <v>293.83600000000001</v>
      </c>
      <c r="G2557" s="674">
        <v>295.84500000000003</v>
      </c>
      <c r="H2557" s="115">
        <f t="shared" si="78"/>
        <v>1.0068371472522089</v>
      </c>
      <c r="I2557" s="115">
        <f t="shared" si="79"/>
        <v>2.3654999999999999</v>
      </c>
    </row>
    <row r="2558" spans="1:9" hidden="1">
      <c r="A2558" s="115" t="s">
        <v>7520</v>
      </c>
      <c r="B2558" s="115" t="s">
        <v>7521</v>
      </c>
      <c r="C2558" s="115" t="s">
        <v>7032</v>
      </c>
      <c r="D2558" s="115" t="s">
        <v>1453</v>
      </c>
      <c r="E2558" s="115">
        <v>3.3651</v>
      </c>
      <c r="F2558" s="674">
        <v>293.83600000000001</v>
      </c>
      <c r="G2558" s="674">
        <v>295.84500000000003</v>
      </c>
      <c r="H2558" s="115">
        <f t="shared" si="78"/>
        <v>1.0068371472522089</v>
      </c>
      <c r="I2558" s="115">
        <f t="shared" si="79"/>
        <v>3.3881000000000001</v>
      </c>
    </row>
    <row r="2559" spans="1:9" hidden="1">
      <c r="A2559" s="115" t="s">
        <v>7522</v>
      </c>
      <c r="B2559" s="115" t="s">
        <v>7523</v>
      </c>
      <c r="C2559" s="115" t="s">
        <v>7035</v>
      </c>
      <c r="D2559" s="115" t="s">
        <v>1453</v>
      </c>
      <c r="E2559" s="115">
        <v>3.0861000000000001</v>
      </c>
      <c r="F2559" s="674">
        <v>293.83600000000001</v>
      </c>
      <c r="G2559" s="674">
        <v>295.84500000000003</v>
      </c>
      <c r="H2559" s="115">
        <f t="shared" si="78"/>
        <v>1.0068371472522089</v>
      </c>
      <c r="I2559" s="115">
        <f t="shared" si="79"/>
        <v>3.1072000000000002</v>
      </c>
    </row>
    <row r="2560" spans="1:9" hidden="1">
      <c r="A2560" s="115" t="s">
        <v>7524</v>
      </c>
      <c r="B2560" s="115" t="s">
        <v>7525</v>
      </c>
      <c r="C2560" s="115" t="s">
        <v>7526</v>
      </c>
      <c r="D2560" s="115" t="s">
        <v>7527</v>
      </c>
      <c r="E2560" s="115">
        <v>1.0737000000000001</v>
      </c>
      <c r="F2560" s="674">
        <v>293.83600000000001</v>
      </c>
      <c r="G2560" s="674">
        <v>295.84500000000003</v>
      </c>
      <c r="H2560" s="115">
        <f t="shared" si="78"/>
        <v>1.0068371472522089</v>
      </c>
      <c r="I2560" s="115">
        <f t="shared" si="79"/>
        <v>1.081</v>
      </c>
    </row>
    <row r="2561" spans="1:9" hidden="1">
      <c r="A2561" s="115" t="s">
        <v>7528</v>
      </c>
      <c r="B2561" s="115" t="s">
        <v>7529</v>
      </c>
      <c r="C2561" s="115" t="s">
        <v>7530</v>
      </c>
      <c r="D2561" s="115" t="s">
        <v>7527</v>
      </c>
      <c r="E2561" s="115">
        <v>1.3573</v>
      </c>
      <c r="F2561" s="674">
        <v>293.83600000000001</v>
      </c>
      <c r="G2561" s="674">
        <v>295.84500000000003</v>
      </c>
      <c r="H2561" s="115">
        <f t="shared" si="78"/>
        <v>1.0068371472522089</v>
      </c>
      <c r="I2561" s="115">
        <f t="shared" si="79"/>
        <v>1.3666</v>
      </c>
    </row>
    <row r="2562" spans="1:9" hidden="1">
      <c r="A2562" s="115" t="s">
        <v>7531</v>
      </c>
      <c r="B2562" s="115" t="s">
        <v>7532</v>
      </c>
      <c r="C2562" s="115" t="s">
        <v>7533</v>
      </c>
      <c r="D2562" s="115" t="s">
        <v>7527</v>
      </c>
      <c r="E2562" s="115">
        <v>1.5397000000000001</v>
      </c>
      <c r="F2562" s="674">
        <v>293.83600000000001</v>
      </c>
      <c r="G2562" s="674">
        <v>295.84500000000003</v>
      </c>
      <c r="H2562" s="115">
        <f t="shared" si="78"/>
        <v>1.0068371472522089</v>
      </c>
      <c r="I2562" s="115">
        <f t="shared" si="79"/>
        <v>1.5502</v>
      </c>
    </row>
    <row r="2563" spans="1:9" hidden="1">
      <c r="A2563" s="115" t="s">
        <v>7534</v>
      </c>
      <c r="B2563" s="115" t="s">
        <v>7535</v>
      </c>
      <c r="C2563" s="115" t="s">
        <v>7536</v>
      </c>
      <c r="D2563" s="115" t="s">
        <v>7527</v>
      </c>
      <c r="E2563" s="115">
        <v>1.8029999999999999</v>
      </c>
      <c r="F2563" s="674">
        <v>293.83600000000001</v>
      </c>
      <c r="G2563" s="674">
        <v>295.84500000000003</v>
      </c>
      <c r="H2563" s="115">
        <f t="shared" si="78"/>
        <v>1.0068371472522089</v>
      </c>
      <c r="I2563" s="115">
        <f t="shared" si="79"/>
        <v>1.8152999999999999</v>
      </c>
    </row>
    <row r="2564" spans="1:9" hidden="1">
      <c r="A2564" s="115" t="s">
        <v>7537</v>
      </c>
      <c r="B2564" s="115" t="s">
        <v>7538</v>
      </c>
      <c r="C2564" s="115" t="s">
        <v>7539</v>
      </c>
      <c r="D2564" s="115" t="s">
        <v>7527</v>
      </c>
      <c r="E2564" s="115">
        <v>2.1677</v>
      </c>
      <c r="F2564" s="674">
        <v>293.83600000000001</v>
      </c>
      <c r="G2564" s="674">
        <v>295.84500000000003</v>
      </c>
      <c r="H2564" s="115">
        <f t="shared" si="78"/>
        <v>1.0068371472522089</v>
      </c>
      <c r="I2564" s="115">
        <f t="shared" si="79"/>
        <v>2.1825000000000001</v>
      </c>
    </row>
    <row r="2565" spans="1:9" hidden="1">
      <c r="A2565" s="115" t="s">
        <v>7540</v>
      </c>
      <c r="B2565" s="115" t="s">
        <v>7541</v>
      </c>
      <c r="C2565" s="115" t="s">
        <v>7542</v>
      </c>
      <c r="D2565" s="115" t="s">
        <v>7527</v>
      </c>
      <c r="E2565" s="115">
        <v>2.6943999999999999</v>
      </c>
      <c r="F2565" s="674">
        <v>293.83600000000001</v>
      </c>
      <c r="G2565" s="674">
        <v>295.84500000000003</v>
      </c>
      <c r="H2565" s="115">
        <f t="shared" ref="H2565:H2628" si="80">G2565/F2565</f>
        <v>1.0068371472522089</v>
      </c>
      <c r="I2565" s="115">
        <f t="shared" ref="I2565:I2628" si="81">ROUND(H2565*E2565,4)</f>
        <v>2.7128000000000001</v>
      </c>
    </row>
    <row r="2566" spans="1:9" hidden="1">
      <c r="A2566" s="115" t="s">
        <v>7543</v>
      </c>
      <c r="B2566" s="115" t="s">
        <v>7544</v>
      </c>
      <c r="C2566" s="115" t="s">
        <v>7545</v>
      </c>
      <c r="D2566" s="115" t="s">
        <v>7527</v>
      </c>
      <c r="E2566" s="115">
        <v>3.6061000000000001</v>
      </c>
      <c r="F2566" s="674">
        <v>293.83600000000001</v>
      </c>
      <c r="G2566" s="674">
        <v>295.84500000000003</v>
      </c>
      <c r="H2566" s="115">
        <f t="shared" si="80"/>
        <v>1.0068371472522089</v>
      </c>
      <c r="I2566" s="115">
        <f t="shared" si="81"/>
        <v>3.6307999999999998</v>
      </c>
    </row>
    <row r="2567" spans="1:9" hidden="1">
      <c r="A2567" s="115" t="s">
        <v>7546</v>
      </c>
      <c r="B2567" s="115" t="s">
        <v>7547</v>
      </c>
      <c r="C2567" s="115" t="s">
        <v>7548</v>
      </c>
      <c r="D2567" s="115" t="s">
        <v>7527</v>
      </c>
      <c r="E2567" s="115">
        <v>5.4090999999999996</v>
      </c>
      <c r="F2567" s="674">
        <v>293.83600000000001</v>
      </c>
      <c r="G2567" s="674">
        <v>295.84500000000003</v>
      </c>
      <c r="H2567" s="115">
        <f t="shared" si="80"/>
        <v>1.0068371472522089</v>
      </c>
      <c r="I2567" s="115">
        <f t="shared" si="81"/>
        <v>5.4461000000000004</v>
      </c>
    </row>
    <row r="2568" spans="1:9" hidden="1">
      <c r="A2568" s="115" t="s">
        <v>7549</v>
      </c>
      <c r="B2568" s="115" t="s">
        <v>7550</v>
      </c>
      <c r="C2568" s="115" t="s">
        <v>7551</v>
      </c>
      <c r="D2568" s="115" t="s">
        <v>7527</v>
      </c>
      <c r="E2568" s="115">
        <v>10.798</v>
      </c>
      <c r="F2568" s="674">
        <v>293.83600000000001</v>
      </c>
      <c r="G2568" s="674">
        <v>295.84500000000003</v>
      </c>
      <c r="H2568" s="115">
        <f t="shared" si="80"/>
        <v>1.0068371472522089</v>
      </c>
      <c r="I2568" s="115">
        <f t="shared" si="81"/>
        <v>10.8718</v>
      </c>
    </row>
    <row r="2569" spans="1:9" hidden="1">
      <c r="A2569" s="115" t="s">
        <v>7552</v>
      </c>
      <c r="B2569" s="115" t="s">
        <v>7553</v>
      </c>
      <c r="C2569" s="115" t="s">
        <v>7554</v>
      </c>
      <c r="D2569" s="115" t="s">
        <v>7527</v>
      </c>
      <c r="E2569" s="115">
        <v>0.84960000000000002</v>
      </c>
      <c r="F2569" s="674">
        <v>293.83600000000001</v>
      </c>
      <c r="G2569" s="674">
        <v>295.84500000000003</v>
      </c>
      <c r="H2569" s="115">
        <f t="shared" si="80"/>
        <v>1.0068371472522089</v>
      </c>
      <c r="I2569" s="115">
        <f t="shared" si="81"/>
        <v>0.85540000000000005</v>
      </c>
    </row>
    <row r="2570" spans="1:9" hidden="1">
      <c r="A2570" s="115" t="s">
        <v>7555</v>
      </c>
      <c r="B2570" s="115" t="s">
        <v>7556</v>
      </c>
      <c r="C2570" s="115" t="s">
        <v>7557</v>
      </c>
      <c r="D2570" s="115" t="s">
        <v>7527</v>
      </c>
      <c r="E2570" s="115">
        <v>1.0813999999999999</v>
      </c>
      <c r="F2570" s="674">
        <v>293.83600000000001</v>
      </c>
      <c r="G2570" s="674">
        <v>295.84500000000003</v>
      </c>
      <c r="H2570" s="115">
        <f t="shared" si="80"/>
        <v>1.0068371472522089</v>
      </c>
      <c r="I2570" s="115">
        <f t="shared" si="81"/>
        <v>1.0888</v>
      </c>
    </row>
    <row r="2571" spans="1:9" hidden="1">
      <c r="A2571" s="115" t="s">
        <v>7558</v>
      </c>
      <c r="B2571" s="115" t="s">
        <v>7559</v>
      </c>
      <c r="C2571" s="115" t="s">
        <v>7560</v>
      </c>
      <c r="D2571" s="115" t="s">
        <v>7527</v>
      </c>
      <c r="E2571" s="115">
        <v>1.2358</v>
      </c>
      <c r="F2571" s="674">
        <v>293.83600000000001</v>
      </c>
      <c r="G2571" s="674">
        <v>295.84500000000003</v>
      </c>
      <c r="H2571" s="115">
        <f t="shared" si="80"/>
        <v>1.0068371472522089</v>
      </c>
      <c r="I2571" s="115">
        <f t="shared" si="81"/>
        <v>1.2442</v>
      </c>
    </row>
    <row r="2572" spans="1:9" hidden="1">
      <c r="A2572" s="115" t="s">
        <v>7561</v>
      </c>
      <c r="B2572" s="115" t="s">
        <v>7562</v>
      </c>
      <c r="C2572" s="115" t="s">
        <v>7563</v>
      </c>
      <c r="D2572" s="115" t="s">
        <v>7527</v>
      </c>
      <c r="E2572" s="115">
        <v>1.4418</v>
      </c>
      <c r="F2572" s="674">
        <v>293.83600000000001</v>
      </c>
      <c r="G2572" s="674">
        <v>295.84500000000003</v>
      </c>
      <c r="H2572" s="115">
        <f t="shared" si="80"/>
        <v>1.0068371472522089</v>
      </c>
      <c r="I2572" s="115">
        <f t="shared" si="81"/>
        <v>1.4517</v>
      </c>
    </row>
    <row r="2573" spans="1:9" hidden="1">
      <c r="A2573" s="115" t="s">
        <v>7564</v>
      </c>
      <c r="B2573" s="115" t="s">
        <v>7565</v>
      </c>
      <c r="C2573" s="115" t="s">
        <v>7566</v>
      </c>
      <c r="D2573" s="115" t="s">
        <v>7527</v>
      </c>
      <c r="E2573" s="115">
        <v>1.7250000000000001</v>
      </c>
      <c r="F2573" s="674">
        <v>293.83600000000001</v>
      </c>
      <c r="G2573" s="674">
        <v>295.84500000000003</v>
      </c>
      <c r="H2573" s="115">
        <f t="shared" si="80"/>
        <v>1.0068371472522089</v>
      </c>
      <c r="I2573" s="115">
        <f t="shared" si="81"/>
        <v>1.7367999999999999</v>
      </c>
    </row>
    <row r="2574" spans="1:9" hidden="1">
      <c r="A2574" s="115" t="s">
        <v>7567</v>
      </c>
      <c r="B2574" s="115" t="s">
        <v>7568</v>
      </c>
      <c r="C2574" s="115" t="s">
        <v>7569</v>
      </c>
      <c r="D2574" s="115" t="s">
        <v>7527</v>
      </c>
      <c r="E2574" s="115">
        <v>2.137</v>
      </c>
      <c r="F2574" s="674">
        <v>293.83600000000001</v>
      </c>
      <c r="G2574" s="674">
        <v>295.84500000000003</v>
      </c>
      <c r="H2574" s="115">
        <f t="shared" si="80"/>
        <v>1.0068371472522089</v>
      </c>
      <c r="I2574" s="115">
        <f t="shared" si="81"/>
        <v>2.1516000000000002</v>
      </c>
    </row>
    <row r="2575" spans="1:9" hidden="1">
      <c r="A2575" s="115" t="s">
        <v>7570</v>
      </c>
      <c r="B2575" s="115" t="s">
        <v>7571</v>
      </c>
      <c r="C2575" s="115" t="s">
        <v>7572</v>
      </c>
      <c r="D2575" s="115" t="s">
        <v>7527</v>
      </c>
      <c r="E2575" s="115">
        <v>2.8578999999999999</v>
      </c>
      <c r="F2575" s="674">
        <v>293.83600000000001</v>
      </c>
      <c r="G2575" s="674">
        <v>295.84500000000003</v>
      </c>
      <c r="H2575" s="115">
        <f t="shared" si="80"/>
        <v>1.0068371472522089</v>
      </c>
      <c r="I2575" s="115">
        <f t="shared" si="81"/>
        <v>2.8774000000000002</v>
      </c>
    </row>
    <row r="2576" spans="1:9" hidden="1">
      <c r="A2576" s="115" t="s">
        <v>7573</v>
      </c>
      <c r="B2576" s="115" t="s">
        <v>7574</v>
      </c>
      <c r="C2576" s="115" t="s">
        <v>7575</v>
      </c>
      <c r="D2576" s="115" t="s">
        <v>7527</v>
      </c>
      <c r="E2576" s="115">
        <v>4.2996999999999996</v>
      </c>
      <c r="F2576" s="674">
        <v>293.83600000000001</v>
      </c>
      <c r="G2576" s="674">
        <v>295.84500000000003</v>
      </c>
      <c r="H2576" s="115">
        <f t="shared" si="80"/>
        <v>1.0068371472522089</v>
      </c>
      <c r="I2576" s="115">
        <f t="shared" si="81"/>
        <v>4.3291000000000004</v>
      </c>
    </row>
    <row r="2577" spans="1:9" hidden="1">
      <c r="A2577" s="115" t="s">
        <v>7576</v>
      </c>
      <c r="B2577" s="115" t="s">
        <v>7577</v>
      </c>
      <c r="C2577" s="115" t="s">
        <v>7578</v>
      </c>
      <c r="D2577" s="115" t="s">
        <v>7527</v>
      </c>
      <c r="E2577" s="115">
        <v>8.5736000000000008</v>
      </c>
      <c r="F2577" s="674">
        <v>293.83600000000001</v>
      </c>
      <c r="G2577" s="674">
        <v>295.84500000000003</v>
      </c>
      <c r="H2577" s="115">
        <f t="shared" si="80"/>
        <v>1.0068371472522089</v>
      </c>
      <c r="I2577" s="115">
        <f t="shared" si="81"/>
        <v>8.6321999999999992</v>
      </c>
    </row>
    <row r="2578" spans="1:9" hidden="1">
      <c r="A2578" s="115" t="s">
        <v>7579</v>
      </c>
      <c r="B2578" s="115" t="s">
        <v>7580</v>
      </c>
      <c r="C2578" s="115" t="s">
        <v>7581</v>
      </c>
      <c r="D2578" s="115" t="s">
        <v>7527</v>
      </c>
      <c r="E2578" s="115">
        <v>1.3534999999999999</v>
      </c>
      <c r="F2578" s="674">
        <v>293.83600000000001</v>
      </c>
      <c r="G2578" s="674">
        <v>295.84500000000003</v>
      </c>
      <c r="H2578" s="115">
        <f t="shared" si="80"/>
        <v>1.0068371472522089</v>
      </c>
      <c r="I2578" s="115">
        <f t="shared" si="81"/>
        <v>1.3628</v>
      </c>
    </row>
    <row r="2579" spans="1:9" hidden="1">
      <c r="A2579" s="115" t="s">
        <v>7582</v>
      </c>
      <c r="B2579" s="115" t="s">
        <v>7583</v>
      </c>
      <c r="C2579" s="115" t="s">
        <v>7584</v>
      </c>
      <c r="D2579" s="115" t="s">
        <v>7527</v>
      </c>
      <c r="E2579" s="115">
        <v>1.7110000000000001</v>
      </c>
      <c r="F2579" s="674">
        <v>293.83600000000001</v>
      </c>
      <c r="G2579" s="674">
        <v>295.84500000000003</v>
      </c>
      <c r="H2579" s="115">
        <f t="shared" si="80"/>
        <v>1.0068371472522089</v>
      </c>
      <c r="I2579" s="115">
        <f t="shared" si="81"/>
        <v>1.7226999999999999</v>
      </c>
    </row>
    <row r="2580" spans="1:9" hidden="1">
      <c r="A2580" s="115" t="s">
        <v>7585</v>
      </c>
      <c r="B2580" s="115" t="s">
        <v>7586</v>
      </c>
      <c r="C2580" s="115" t="s">
        <v>7587</v>
      </c>
      <c r="D2580" s="115" t="s">
        <v>7527</v>
      </c>
      <c r="E2580" s="115">
        <v>1.9409000000000001</v>
      </c>
      <c r="F2580" s="674">
        <v>293.83600000000001</v>
      </c>
      <c r="G2580" s="674">
        <v>295.84500000000003</v>
      </c>
      <c r="H2580" s="115">
        <f t="shared" si="80"/>
        <v>1.0068371472522089</v>
      </c>
      <c r="I2580" s="115">
        <f t="shared" si="81"/>
        <v>1.9541999999999999</v>
      </c>
    </row>
    <row r="2581" spans="1:9" hidden="1">
      <c r="A2581" s="115" t="s">
        <v>7588</v>
      </c>
      <c r="B2581" s="115" t="s">
        <v>7589</v>
      </c>
      <c r="C2581" s="115" t="s">
        <v>7590</v>
      </c>
      <c r="D2581" s="115" t="s">
        <v>7527</v>
      </c>
      <c r="E2581" s="115">
        <v>2.2728000000000002</v>
      </c>
      <c r="F2581" s="674">
        <v>293.83600000000001</v>
      </c>
      <c r="G2581" s="674">
        <v>295.84500000000003</v>
      </c>
      <c r="H2581" s="115">
        <f t="shared" si="80"/>
        <v>1.0068371472522089</v>
      </c>
      <c r="I2581" s="115">
        <f t="shared" si="81"/>
        <v>2.2883</v>
      </c>
    </row>
    <row r="2582" spans="1:9" hidden="1">
      <c r="A2582" s="115" t="s">
        <v>7591</v>
      </c>
      <c r="B2582" s="115" t="s">
        <v>7592</v>
      </c>
      <c r="C2582" s="115" t="s">
        <v>7593</v>
      </c>
      <c r="D2582" s="115" t="s">
        <v>7527</v>
      </c>
      <c r="E2582" s="115">
        <v>2.7324999999999999</v>
      </c>
      <c r="F2582" s="674">
        <v>293.83600000000001</v>
      </c>
      <c r="G2582" s="674">
        <v>295.84500000000003</v>
      </c>
      <c r="H2582" s="115">
        <f t="shared" si="80"/>
        <v>1.0068371472522089</v>
      </c>
      <c r="I2582" s="115">
        <f t="shared" si="81"/>
        <v>2.7511999999999999</v>
      </c>
    </row>
    <row r="2583" spans="1:9" hidden="1">
      <c r="A2583" s="115" t="s">
        <v>7594</v>
      </c>
      <c r="B2583" s="115" t="s">
        <v>7595</v>
      </c>
      <c r="C2583" s="115" t="s">
        <v>7596</v>
      </c>
      <c r="D2583" s="115" t="s">
        <v>7527</v>
      </c>
      <c r="E2583" s="115">
        <v>3.3965000000000001</v>
      </c>
      <c r="F2583" s="674">
        <v>293.83600000000001</v>
      </c>
      <c r="G2583" s="674">
        <v>295.84500000000003</v>
      </c>
      <c r="H2583" s="115">
        <f t="shared" si="80"/>
        <v>1.0068371472522089</v>
      </c>
      <c r="I2583" s="115">
        <f t="shared" si="81"/>
        <v>3.4197000000000002</v>
      </c>
    </row>
    <row r="2584" spans="1:9" hidden="1">
      <c r="A2584" s="115" t="s">
        <v>7597</v>
      </c>
      <c r="B2584" s="115" t="s">
        <v>7598</v>
      </c>
      <c r="C2584" s="115" t="s">
        <v>7599</v>
      </c>
      <c r="D2584" s="115" t="s">
        <v>7527</v>
      </c>
      <c r="E2584" s="115">
        <v>4.5457000000000001</v>
      </c>
      <c r="F2584" s="674">
        <v>293.83600000000001</v>
      </c>
      <c r="G2584" s="674">
        <v>295.84500000000003</v>
      </c>
      <c r="H2584" s="115">
        <f t="shared" si="80"/>
        <v>1.0068371472522089</v>
      </c>
      <c r="I2584" s="115">
        <f t="shared" si="81"/>
        <v>4.5768000000000004</v>
      </c>
    </row>
    <row r="2585" spans="1:9" hidden="1">
      <c r="A2585" s="115" t="s">
        <v>7600</v>
      </c>
      <c r="B2585" s="115" t="s">
        <v>7601</v>
      </c>
      <c r="C2585" s="115" t="s">
        <v>7602</v>
      </c>
      <c r="D2585" s="115" t="s">
        <v>7527</v>
      </c>
      <c r="E2585" s="115">
        <v>6.8952</v>
      </c>
      <c r="F2585" s="674">
        <v>293.83600000000001</v>
      </c>
      <c r="G2585" s="674">
        <v>295.84500000000003</v>
      </c>
      <c r="H2585" s="115">
        <f t="shared" si="80"/>
        <v>1.0068371472522089</v>
      </c>
      <c r="I2585" s="115">
        <f t="shared" si="81"/>
        <v>6.9423000000000004</v>
      </c>
    </row>
    <row r="2586" spans="1:9" hidden="1">
      <c r="A2586" s="115" t="s">
        <v>7603</v>
      </c>
      <c r="B2586" s="115" t="s">
        <v>7604</v>
      </c>
      <c r="C2586" s="115" t="s">
        <v>7605</v>
      </c>
      <c r="D2586" s="115" t="s">
        <v>7527</v>
      </c>
      <c r="E2586" s="115">
        <v>13.662699999999999</v>
      </c>
      <c r="F2586" s="674">
        <v>293.83600000000001</v>
      </c>
      <c r="G2586" s="674">
        <v>295.84500000000003</v>
      </c>
      <c r="H2586" s="115">
        <f t="shared" si="80"/>
        <v>1.0068371472522089</v>
      </c>
      <c r="I2586" s="115">
        <f t="shared" si="81"/>
        <v>13.7561</v>
      </c>
    </row>
    <row r="2587" spans="1:9" hidden="1">
      <c r="A2587" s="115" t="s">
        <v>7606</v>
      </c>
      <c r="B2587" s="115" t="s">
        <v>7607</v>
      </c>
      <c r="C2587" s="115" t="s">
        <v>7608</v>
      </c>
      <c r="D2587" s="115" t="s">
        <v>7527</v>
      </c>
      <c r="E2587" s="115">
        <v>1.0995999999999999</v>
      </c>
      <c r="F2587" s="674">
        <v>293.83600000000001</v>
      </c>
      <c r="G2587" s="674">
        <v>295.84500000000003</v>
      </c>
      <c r="H2587" s="115">
        <f t="shared" si="80"/>
        <v>1.0068371472522089</v>
      </c>
      <c r="I2587" s="115">
        <f t="shared" si="81"/>
        <v>1.1071</v>
      </c>
    </row>
    <row r="2588" spans="1:9" hidden="1">
      <c r="A2588" s="115" t="s">
        <v>7609</v>
      </c>
      <c r="B2588" s="115" t="s">
        <v>7610</v>
      </c>
      <c r="C2588" s="115" t="s">
        <v>7611</v>
      </c>
      <c r="D2588" s="115" t="s">
        <v>7527</v>
      </c>
      <c r="E2588" s="115">
        <v>1.3855</v>
      </c>
      <c r="F2588" s="674">
        <v>293.83600000000001</v>
      </c>
      <c r="G2588" s="674">
        <v>295.84500000000003</v>
      </c>
      <c r="H2588" s="115">
        <f t="shared" si="80"/>
        <v>1.0068371472522089</v>
      </c>
      <c r="I2588" s="115">
        <f t="shared" si="81"/>
        <v>1.395</v>
      </c>
    </row>
    <row r="2589" spans="1:9" hidden="1">
      <c r="A2589" s="115" t="s">
        <v>7612</v>
      </c>
      <c r="B2589" s="115" t="s">
        <v>7613</v>
      </c>
      <c r="C2589" s="115" t="s">
        <v>7614</v>
      </c>
      <c r="D2589" s="115" t="s">
        <v>7527</v>
      </c>
      <c r="E2589" s="115">
        <v>1.5615000000000001</v>
      </c>
      <c r="F2589" s="674">
        <v>293.83600000000001</v>
      </c>
      <c r="G2589" s="674">
        <v>295.84500000000003</v>
      </c>
      <c r="H2589" s="115">
        <f t="shared" si="80"/>
        <v>1.0068371472522089</v>
      </c>
      <c r="I2589" s="115">
        <f t="shared" si="81"/>
        <v>1.5722</v>
      </c>
    </row>
    <row r="2590" spans="1:9" hidden="1">
      <c r="A2590" s="115" t="s">
        <v>7615</v>
      </c>
      <c r="B2590" s="115" t="s">
        <v>7616</v>
      </c>
      <c r="C2590" s="115" t="s">
        <v>7617</v>
      </c>
      <c r="D2590" s="115" t="s">
        <v>7527</v>
      </c>
      <c r="E2590" s="115">
        <v>1.8253999999999999</v>
      </c>
      <c r="F2590" s="674">
        <v>293.83600000000001</v>
      </c>
      <c r="G2590" s="674">
        <v>295.84500000000003</v>
      </c>
      <c r="H2590" s="115">
        <f t="shared" si="80"/>
        <v>1.0068371472522089</v>
      </c>
      <c r="I2590" s="115">
        <f t="shared" si="81"/>
        <v>1.8379000000000001</v>
      </c>
    </row>
    <row r="2591" spans="1:9" hidden="1">
      <c r="A2591" s="115" t="s">
        <v>7618</v>
      </c>
      <c r="B2591" s="115" t="s">
        <v>7619</v>
      </c>
      <c r="C2591" s="115" t="s">
        <v>7620</v>
      </c>
      <c r="D2591" s="115" t="s">
        <v>7527</v>
      </c>
      <c r="E2591" s="115">
        <v>2.1993</v>
      </c>
      <c r="F2591" s="674">
        <v>293.83600000000001</v>
      </c>
      <c r="G2591" s="674">
        <v>295.84500000000003</v>
      </c>
      <c r="H2591" s="115">
        <f t="shared" si="80"/>
        <v>1.0068371472522089</v>
      </c>
      <c r="I2591" s="115">
        <f t="shared" si="81"/>
        <v>2.2143000000000002</v>
      </c>
    </row>
    <row r="2592" spans="1:9" hidden="1">
      <c r="A2592" s="115" t="s">
        <v>7621</v>
      </c>
      <c r="B2592" s="115" t="s">
        <v>7622</v>
      </c>
      <c r="C2592" s="115" t="s">
        <v>7623</v>
      </c>
      <c r="D2592" s="115" t="s">
        <v>7527</v>
      </c>
      <c r="E2592" s="115">
        <v>2.7490999999999999</v>
      </c>
      <c r="F2592" s="674">
        <v>293.83600000000001</v>
      </c>
      <c r="G2592" s="674">
        <v>295.84500000000003</v>
      </c>
      <c r="H2592" s="115">
        <f t="shared" si="80"/>
        <v>1.0068371472522089</v>
      </c>
      <c r="I2592" s="115">
        <f t="shared" si="81"/>
        <v>2.7679</v>
      </c>
    </row>
    <row r="2593" spans="1:9" hidden="1">
      <c r="A2593" s="115" t="s">
        <v>7624</v>
      </c>
      <c r="B2593" s="115" t="s">
        <v>7625</v>
      </c>
      <c r="C2593" s="115" t="s">
        <v>7626</v>
      </c>
      <c r="D2593" s="115" t="s">
        <v>7527</v>
      </c>
      <c r="E2593" s="115">
        <v>3.6728000000000001</v>
      </c>
      <c r="F2593" s="674">
        <v>293.83600000000001</v>
      </c>
      <c r="G2593" s="674">
        <v>295.84500000000003</v>
      </c>
      <c r="H2593" s="115">
        <f t="shared" si="80"/>
        <v>1.0068371472522089</v>
      </c>
      <c r="I2593" s="115">
        <f t="shared" si="81"/>
        <v>3.6979000000000002</v>
      </c>
    </row>
    <row r="2594" spans="1:9" hidden="1">
      <c r="A2594" s="115" t="s">
        <v>7627</v>
      </c>
      <c r="B2594" s="115" t="s">
        <v>7628</v>
      </c>
      <c r="C2594" s="115" t="s">
        <v>7629</v>
      </c>
      <c r="D2594" s="115" t="s">
        <v>7527</v>
      </c>
      <c r="E2594" s="115">
        <v>5.4981</v>
      </c>
      <c r="F2594" s="674">
        <v>293.83600000000001</v>
      </c>
      <c r="G2594" s="674">
        <v>295.84500000000003</v>
      </c>
      <c r="H2594" s="115">
        <f t="shared" si="80"/>
        <v>1.0068371472522089</v>
      </c>
      <c r="I2594" s="115">
        <f t="shared" si="81"/>
        <v>5.5357000000000003</v>
      </c>
    </row>
    <row r="2595" spans="1:9" hidden="1">
      <c r="A2595" s="115" t="s">
        <v>7630</v>
      </c>
      <c r="B2595" s="115" t="s">
        <v>7631</v>
      </c>
      <c r="C2595" s="115" t="s">
        <v>7632</v>
      </c>
      <c r="D2595" s="115" t="s">
        <v>7527</v>
      </c>
      <c r="E2595" s="115">
        <v>10.9963</v>
      </c>
      <c r="F2595" s="674">
        <v>293.83600000000001</v>
      </c>
      <c r="G2595" s="674">
        <v>295.84500000000003</v>
      </c>
      <c r="H2595" s="115">
        <f t="shared" si="80"/>
        <v>1.0068371472522089</v>
      </c>
      <c r="I2595" s="115">
        <f t="shared" si="81"/>
        <v>11.0715</v>
      </c>
    </row>
    <row r="2596" spans="1:9" hidden="1">
      <c r="A2596" s="115" t="s">
        <v>7633</v>
      </c>
      <c r="B2596" s="115" t="s">
        <v>7634</v>
      </c>
      <c r="C2596" s="115" t="s">
        <v>7635</v>
      </c>
      <c r="D2596" s="115" t="s">
        <v>7527</v>
      </c>
      <c r="E2596" s="115">
        <v>0.91579999999999995</v>
      </c>
      <c r="F2596" s="674">
        <v>293.83600000000001</v>
      </c>
      <c r="G2596" s="674">
        <v>295.84500000000003</v>
      </c>
      <c r="H2596" s="115">
        <f t="shared" si="80"/>
        <v>1.0068371472522089</v>
      </c>
      <c r="I2596" s="115">
        <f t="shared" si="81"/>
        <v>0.92210000000000003</v>
      </c>
    </row>
    <row r="2597" spans="1:9" hidden="1">
      <c r="A2597" s="115" t="s">
        <v>7636</v>
      </c>
      <c r="B2597" s="115" t="s">
        <v>7637</v>
      </c>
      <c r="C2597" s="115" t="s">
        <v>7638</v>
      </c>
      <c r="D2597" s="115" t="s">
        <v>7527</v>
      </c>
      <c r="E2597" s="115">
        <v>1.1656</v>
      </c>
      <c r="F2597" s="674">
        <v>293.83600000000001</v>
      </c>
      <c r="G2597" s="674">
        <v>295.84500000000003</v>
      </c>
      <c r="H2597" s="115">
        <f t="shared" si="80"/>
        <v>1.0068371472522089</v>
      </c>
      <c r="I2597" s="115">
        <f t="shared" si="81"/>
        <v>1.1736</v>
      </c>
    </row>
    <row r="2598" spans="1:9" hidden="1">
      <c r="A2598" s="115" t="s">
        <v>7639</v>
      </c>
      <c r="B2598" s="115" t="s">
        <v>7640</v>
      </c>
      <c r="C2598" s="115" t="s">
        <v>7641</v>
      </c>
      <c r="D2598" s="115" t="s">
        <v>7527</v>
      </c>
      <c r="E2598" s="115">
        <v>1.3321000000000001</v>
      </c>
      <c r="F2598" s="674">
        <v>293.83600000000001</v>
      </c>
      <c r="G2598" s="674">
        <v>295.84500000000003</v>
      </c>
      <c r="H2598" s="115">
        <f t="shared" si="80"/>
        <v>1.0068371472522089</v>
      </c>
      <c r="I2598" s="115">
        <f t="shared" si="81"/>
        <v>1.3411999999999999</v>
      </c>
    </row>
    <row r="2599" spans="1:9" hidden="1">
      <c r="A2599" s="115" t="s">
        <v>7642</v>
      </c>
      <c r="B2599" s="115" t="s">
        <v>7643</v>
      </c>
      <c r="C2599" s="115" t="s">
        <v>7644</v>
      </c>
      <c r="D2599" s="115" t="s">
        <v>7527</v>
      </c>
      <c r="E2599" s="115">
        <v>1.5541</v>
      </c>
      <c r="F2599" s="674">
        <v>293.83600000000001</v>
      </c>
      <c r="G2599" s="674">
        <v>295.84500000000003</v>
      </c>
      <c r="H2599" s="115">
        <f t="shared" si="80"/>
        <v>1.0068371472522089</v>
      </c>
      <c r="I2599" s="115">
        <f t="shared" si="81"/>
        <v>1.5647</v>
      </c>
    </row>
    <row r="2600" spans="1:9" hidden="1">
      <c r="A2600" s="115" t="s">
        <v>7645</v>
      </c>
      <c r="B2600" s="115" t="s">
        <v>7646</v>
      </c>
      <c r="C2600" s="115" t="s">
        <v>7647</v>
      </c>
      <c r="D2600" s="115" t="s">
        <v>7527</v>
      </c>
      <c r="E2600" s="115">
        <v>1.8593999999999999</v>
      </c>
      <c r="F2600" s="674">
        <v>293.83600000000001</v>
      </c>
      <c r="G2600" s="674">
        <v>295.84500000000003</v>
      </c>
      <c r="H2600" s="115">
        <f t="shared" si="80"/>
        <v>1.0068371472522089</v>
      </c>
      <c r="I2600" s="115">
        <f t="shared" si="81"/>
        <v>1.8721000000000001</v>
      </c>
    </row>
    <row r="2601" spans="1:9" hidden="1">
      <c r="A2601" s="115" t="s">
        <v>7648</v>
      </c>
      <c r="B2601" s="115" t="s">
        <v>7649</v>
      </c>
      <c r="C2601" s="115" t="s">
        <v>7650</v>
      </c>
      <c r="D2601" s="115" t="s">
        <v>7527</v>
      </c>
      <c r="E2601" s="115">
        <v>2.3033999999999999</v>
      </c>
      <c r="F2601" s="674">
        <v>293.83600000000001</v>
      </c>
      <c r="G2601" s="674">
        <v>295.84500000000003</v>
      </c>
      <c r="H2601" s="115">
        <f t="shared" si="80"/>
        <v>1.0068371472522089</v>
      </c>
      <c r="I2601" s="115">
        <f t="shared" si="81"/>
        <v>2.3191000000000002</v>
      </c>
    </row>
    <row r="2602" spans="1:9" hidden="1">
      <c r="A2602" s="115" t="s">
        <v>7651</v>
      </c>
      <c r="B2602" s="115" t="s">
        <v>7652</v>
      </c>
      <c r="C2602" s="115" t="s">
        <v>7653</v>
      </c>
      <c r="D2602" s="115" t="s">
        <v>7527</v>
      </c>
      <c r="E2602" s="115">
        <v>3.0804</v>
      </c>
      <c r="F2602" s="674">
        <v>293.83600000000001</v>
      </c>
      <c r="G2602" s="674">
        <v>295.84500000000003</v>
      </c>
      <c r="H2602" s="115">
        <f t="shared" si="80"/>
        <v>1.0068371472522089</v>
      </c>
      <c r="I2602" s="115">
        <f t="shared" si="81"/>
        <v>3.1015000000000001</v>
      </c>
    </row>
    <row r="2603" spans="1:9" hidden="1">
      <c r="A2603" s="115" t="s">
        <v>7654</v>
      </c>
      <c r="B2603" s="115" t="s">
        <v>7655</v>
      </c>
      <c r="C2603" s="115" t="s">
        <v>7656</v>
      </c>
      <c r="D2603" s="115" t="s">
        <v>7527</v>
      </c>
      <c r="E2603" s="115">
        <v>4.7178000000000004</v>
      </c>
      <c r="F2603" s="674">
        <v>293.83600000000001</v>
      </c>
      <c r="G2603" s="674">
        <v>295.84500000000003</v>
      </c>
      <c r="H2603" s="115">
        <f t="shared" si="80"/>
        <v>1.0068371472522089</v>
      </c>
      <c r="I2603" s="115">
        <f t="shared" si="81"/>
        <v>4.7500999999999998</v>
      </c>
    </row>
    <row r="2604" spans="1:9" hidden="1">
      <c r="A2604" s="115" t="s">
        <v>7657</v>
      </c>
      <c r="B2604" s="115" t="s">
        <v>7658</v>
      </c>
      <c r="C2604" s="115" t="s">
        <v>7659</v>
      </c>
      <c r="D2604" s="115" t="s">
        <v>7527</v>
      </c>
      <c r="E2604" s="115">
        <v>9.2413000000000007</v>
      </c>
      <c r="F2604" s="674">
        <v>293.83600000000001</v>
      </c>
      <c r="G2604" s="674">
        <v>295.84500000000003</v>
      </c>
      <c r="H2604" s="115">
        <f t="shared" si="80"/>
        <v>1.0068371472522089</v>
      </c>
      <c r="I2604" s="115">
        <f t="shared" si="81"/>
        <v>9.3045000000000009</v>
      </c>
    </row>
    <row r="2605" spans="1:9" hidden="1">
      <c r="A2605" s="115" t="s">
        <v>7660</v>
      </c>
      <c r="B2605" s="115" t="s">
        <v>7661</v>
      </c>
      <c r="C2605" s="115" t="s">
        <v>7662</v>
      </c>
      <c r="D2605" s="115" t="s">
        <v>7527</v>
      </c>
      <c r="E2605" s="115">
        <v>0.65769999999999995</v>
      </c>
      <c r="F2605" s="674">
        <v>293.83600000000001</v>
      </c>
      <c r="G2605" s="674">
        <v>295.84500000000003</v>
      </c>
      <c r="H2605" s="115">
        <f t="shared" si="80"/>
        <v>1.0068371472522089</v>
      </c>
      <c r="I2605" s="115">
        <f t="shared" si="81"/>
        <v>0.66220000000000001</v>
      </c>
    </row>
    <row r="2606" spans="1:9" hidden="1">
      <c r="A2606" s="115" t="s">
        <v>7663</v>
      </c>
      <c r="B2606" s="115" t="s">
        <v>7664</v>
      </c>
      <c r="C2606" s="115" t="s">
        <v>7665</v>
      </c>
      <c r="D2606" s="115" t="s">
        <v>7527</v>
      </c>
      <c r="E2606" s="115">
        <v>0.79469999999999996</v>
      </c>
      <c r="F2606" s="674">
        <v>293.83600000000001</v>
      </c>
      <c r="G2606" s="674">
        <v>295.84500000000003</v>
      </c>
      <c r="H2606" s="115">
        <f t="shared" si="80"/>
        <v>1.0068371472522089</v>
      </c>
      <c r="I2606" s="115">
        <f t="shared" si="81"/>
        <v>0.80010000000000003</v>
      </c>
    </row>
    <row r="2607" spans="1:9" hidden="1">
      <c r="A2607" s="115" t="s">
        <v>7666</v>
      </c>
      <c r="B2607" s="115" t="s">
        <v>7667</v>
      </c>
      <c r="C2607" s="115" t="s">
        <v>7668</v>
      </c>
      <c r="D2607" s="115" t="s">
        <v>7527</v>
      </c>
      <c r="E2607" s="115">
        <v>0.93169999999999997</v>
      </c>
      <c r="F2607" s="674">
        <v>293.83600000000001</v>
      </c>
      <c r="G2607" s="674">
        <v>295.84500000000003</v>
      </c>
      <c r="H2607" s="115">
        <f t="shared" si="80"/>
        <v>1.0068371472522089</v>
      </c>
      <c r="I2607" s="115">
        <f t="shared" si="81"/>
        <v>0.93810000000000004</v>
      </c>
    </row>
    <row r="2608" spans="1:9" hidden="1">
      <c r="A2608" s="115" t="s">
        <v>7669</v>
      </c>
      <c r="B2608" s="115" t="s">
        <v>7670</v>
      </c>
      <c r="C2608" s="115" t="s">
        <v>7671</v>
      </c>
      <c r="D2608" s="115" t="s">
        <v>7527</v>
      </c>
      <c r="E2608" s="115">
        <v>1.0687</v>
      </c>
      <c r="F2608" s="674">
        <v>293.83600000000001</v>
      </c>
      <c r="G2608" s="674">
        <v>295.84500000000003</v>
      </c>
      <c r="H2608" s="115">
        <f t="shared" si="80"/>
        <v>1.0068371472522089</v>
      </c>
      <c r="I2608" s="115">
        <f t="shared" si="81"/>
        <v>1.0760000000000001</v>
      </c>
    </row>
    <row r="2609" spans="1:9" hidden="1">
      <c r="A2609" s="115" t="s">
        <v>7672</v>
      </c>
      <c r="B2609" s="115" t="s">
        <v>7673</v>
      </c>
      <c r="C2609" s="115" t="s">
        <v>7674</v>
      </c>
      <c r="D2609" s="115" t="s">
        <v>7527</v>
      </c>
      <c r="E2609" s="115">
        <v>1.2879</v>
      </c>
      <c r="F2609" s="674">
        <v>293.83600000000001</v>
      </c>
      <c r="G2609" s="674">
        <v>295.84500000000003</v>
      </c>
      <c r="H2609" s="115">
        <f t="shared" si="80"/>
        <v>1.0068371472522089</v>
      </c>
      <c r="I2609" s="115">
        <f t="shared" si="81"/>
        <v>1.2967</v>
      </c>
    </row>
    <row r="2610" spans="1:9" hidden="1">
      <c r="A2610" s="115" t="s">
        <v>7675</v>
      </c>
      <c r="B2610" s="115" t="s">
        <v>7676</v>
      </c>
      <c r="C2610" s="115" t="s">
        <v>7677</v>
      </c>
      <c r="D2610" s="115" t="s">
        <v>7527</v>
      </c>
      <c r="E2610" s="115">
        <v>1.6168</v>
      </c>
      <c r="F2610" s="674">
        <v>293.83600000000001</v>
      </c>
      <c r="G2610" s="674">
        <v>295.84500000000003</v>
      </c>
      <c r="H2610" s="115">
        <f t="shared" si="80"/>
        <v>1.0068371472522089</v>
      </c>
      <c r="I2610" s="115">
        <f t="shared" si="81"/>
        <v>1.6278999999999999</v>
      </c>
    </row>
    <row r="2611" spans="1:9" hidden="1">
      <c r="A2611" s="115" t="s">
        <v>7678</v>
      </c>
      <c r="B2611" s="115" t="s">
        <v>7679</v>
      </c>
      <c r="C2611" s="115" t="s">
        <v>7680</v>
      </c>
      <c r="D2611" s="115" t="s">
        <v>7527</v>
      </c>
      <c r="E2611" s="115">
        <v>2.1374</v>
      </c>
      <c r="F2611" s="674">
        <v>293.83600000000001</v>
      </c>
      <c r="G2611" s="674">
        <v>295.84500000000003</v>
      </c>
      <c r="H2611" s="115">
        <f t="shared" si="80"/>
        <v>1.0068371472522089</v>
      </c>
      <c r="I2611" s="115">
        <f t="shared" si="81"/>
        <v>2.1520000000000001</v>
      </c>
    </row>
    <row r="2612" spans="1:9" hidden="1">
      <c r="A2612" s="115" t="s">
        <v>7681</v>
      </c>
      <c r="B2612" s="115" t="s">
        <v>7682</v>
      </c>
      <c r="C2612" s="115" t="s">
        <v>7683</v>
      </c>
      <c r="D2612" s="115" t="s">
        <v>7527</v>
      </c>
      <c r="E2612" s="115">
        <v>3.2334999999999998</v>
      </c>
      <c r="F2612" s="674">
        <v>293.83600000000001</v>
      </c>
      <c r="G2612" s="674">
        <v>295.84500000000003</v>
      </c>
      <c r="H2612" s="115">
        <f t="shared" si="80"/>
        <v>1.0068371472522089</v>
      </c>
      <c r="I2612" s="115">
        <f t="shared" si="81"/>
        <v>3.2555999999999998</v>
      </c>
    </row>
    <row r="2613" spans="1:9" hidden="1">
      <c r="A2613" s="115" t="s">
        <v>7684</v>
      </c>
      <c r="B2613" s="115" t="s">
        <v>7685</v>
      </c>
      <c r="C2613" s="115" t="s">
        <v>7686</v>
      </c>
      <c r="D2613" s="115" t="s">
        <v>7527</v>
      </c>
      <c r="E2613" s="115">
        <v>6.4396000000000004</v>
      </c>
      <c r="F2613" s="674">
        <v>293.83600000000001</v>
      </c>
      <c r="G2613" s="674">
        <v>295.84500000000003</v>
      </c>
      <c r="H2613" s="115">
        <f t="shared" si="80"/>
        <v>1.0068371472522089</v>
      </c>
      <c r="I2613" s="115">
        <f t="shared" si="81"/>
        <v>6.4836</v>
      </c>
    </row>
    <row r="2614" spans="1:9" hidden="1">
      <c r="A2614" s="115" t="s">
        <v>7687</v>
      </c>
      <c r="B2614" s="115" t="s">
        <v>7688</v>
      </c>
      <c r="C2614" s="115" t="s">
        <v>7689</v>
      </c>
      <c r="D2614" s="115" t="s">
        <v>7690</v>
      </c>
      <c r="E2614" s="115">
        <v>36.982300000000002</v>
      </c>
      <c r="F2614" s="674">
        <v>293.83600000000001</v>
      </c>
      <c r="G2614" s="674">
        <v>295.84500000000003</v>
      </c>
      <c r="H2614" s="115">
        <f t="shared" si="80"/>
        <v>1.0068371472522089</v>
      </c>
      <c r="I2614" s="115">
        <f t="shared" si="81"/>
        <v>37.235199999999999</v>
      </c>
    </row>
    <row r="2615" spans="1:9" hidden="1">
      <c r="A2615" s="115" t="s">
        <v>7691</v>
      </c>
      <c r="B2615" s="115" t="s">
        <v>7692</v>
      </c>
      <c r="C2615" s="115" t="s">
        <v>7693</v>
      </c>
      <c r="D2615" s="115" t="s">
        <v>7527</v>
      </c>
      <c r="E2615" s="115">
        <v>2.6080999999999999</v>
      </c>
      <c r="F2615" s="674">
        <v>293.83600000000001</v>
      </c>
      <c r="G2615" s="674">
        <v>295.84500000000003</v>
      </c>
      <c r="H2615" s="115">
        <f t="shared" si="80"/>
        <v>1.0068371472522089</v>
      </c>
      <c r="I2615" s="115">
        <f t="shared" si="81"/>
        <v>2.6259000000000001</v>
      </c>
    </row>
    <row r="2616" spans="1:9" hidden="1">
      <c r="A2616" s="115" t="s">
        <v>7694</v>
      </c>
      <c r="B2616" s="115" t="s">
        <v>7695</v>
      </c>
      <c r="C2616" s="115" t="s">
        <v>7696</v>
      </c>
      <c r="D2616" s="115" t="s">
        <v>1694</v>
      </c>
      <c r="E2616" s="115">
        <v>44.3232</v>
      </c>
      <c r="F2616" s="674">
        <v>293.83600000000001</v>
      </c>
      <c r="G2616" s="674">
        <v>295.84500000000003</v>
      </c>
      <c r="H2616" s="115">
        <f t="shared" si="80"/>
        <v>1.0068371472522089</v>
      </c>
      <c r="I2616" s="115">
        <f t="shared" si="81"/>
        <v>44.626199999999997</v>
      </c>
    </row>
    <row r="2617" spans="1:9" hidden="1">
      <c r="A2617" s="115" t="s">
        <v>7697</v>
      </c>
      <c r="B2617" s="115" t="s">
        <v>7698</v>
      </c>
      <c r="C2617" s="115" t="s">
        <v>7699</v>
      </c>
      <c r="D2617" s="115" t="s">
        <v>1694</v>
      </c>
      <c r="E2617" s="115">
        <v>30.546600000000002</v>
      </c>
      <c r="F2617" s="674">
        <v>293.83600000000001</v>
      </c>
      <c r="G2617" s="674">
        <v>295.84500000000003</v>
      </c>
      <c r="H2617" s="115">
        <f t="shared" si="80"/>
        <v>1.0068371472522089</v>
      </c>
      <c r="I2617" s="115">
        <f t="shared" si="81"/>
        <v>30.755500000000001</v>
      </c>
    </row>
    <row r="2618" spans="1:9" hidden="1">
      <c r="A2618" s="115" t="s">
        <v>7700</v>
      </c>
      <c r="B2618" s="115" t="s">
        <v>7701</v>
      </c>
      <c r="C2618" s="115" t="s">
        <v>7702</v>
      </c>
      <c r="D2618" s="115" t="s">
        <v>1694</v>
      </c>
      <c r="E2618" s="115">
        <v>32.004899999999999</v>
      </c>
      <c r="F2618" s="674">
        <v>293.83600000000001</v>
      </c>
      <c r="G2618" s="674">
        <v>295.84500000000003</v>
      </c>
      <c r="H2618" s="115">
        <f t="shared" si="80"/>
        <v>1.0068371472522089</v>
      </c>
      <c r="I2618" s="115">
        <f t="shared" si="81"/>
        <v>32.223700000000001</v>
      </c>
    </row>
    <row r="2619" spans="1:9" hidden="1">
      <c r="A2619" s="115" t="s">
        <v>7703</v>
      </c>
      <c r="B2619" s="115" t="s">
        <v>7704</v>
      </c>
      <c r="C2619" s="115" t="s">
        <v>7705</v>
      </c>
      <c r="D2619" s="115" t="s">
        <v>1694</v>
      </c>
      <c r="E2619" s="115">
        <v>63.41</v>
      </c>
      <c r="F2619" s="674">
        <v>293.83600000000001</v>
      </c>
      <c r="G2619" s="674">
        <v>295.84500000000003</v>
      </c>
      <c r="H2619" s="115">
        <f t="shared" si="80"/>
        <v>1.0068371472522089</v>
      </c>
      <c r="I2619" s="115">
        <f t="shared" si="81"/>
        <v>63.843499999999999</v>
      </c>
    </row>
    <row r="2620" spans="1:9" hidden="1">
      <c r="A2620" s="115" t="s">
        <v>7706</v>
      </c>
      <c r="B2620" s="115" t="s">
        <v>7707</v>
      </c>
      <c r="C2620" s="115" t="s">
        <v>7708</v>
      </c>
      <c r="D2620" s="115" t="s">
        <v>1694</v>
      </c>
      <c r="E2620" s="115">
        <v>113.8202</v>
      </c>
      <c r="F2620" s="674">
        <v>293.83600000000001</v>
      </c>
      <c r="G2620" s="674">
        <v>295.84500000000003</v>
      </c>
      <c r="H2620" s="115">
        <f t="shared" si="80"/>
        <v>1.0068371472522089</v>
      </c>
      <c r="I2620" s="115">
        <f t="shared" si="81"/>
        <v>114.5984</v>
      </c>
    </row>
    <row r="2621" spans="1:9" hidden="1">
      <c r="A2621" s="115" t="s">
        <v>7709</v>
      </c>
      <c r="B2621" s="115" t="s">
        <v>7710</v>
      </c>
      <c r="C2621" s="115" t="s">
        <v>7711</v>
      </c>
      <c r="D2621" s="115" t="s">
        <v>1694</v>
      </c>
      <c r="E2621" s="115">
        <v>85.318299999999994</v>
      </c>
      <c r="F2621" s="674">
        <v>293.83600000000001</v>
      </c>
      <c r="G2621" s="674">
        <v>295.84500000000003</v>
      </c>
      <c r="H2621" s="115">
        <f t="shared" si="80"/>
        <v>1.0068371472522089</v>
      </c>
      <c r="I2621" s="115">
        <f t="shared" si="81"/>
        <v>85.901600000000002</v>
      </c>
    </row>
    <row r="2622" spans="1:9" hidden="1">
      <c r="A2622" s="115" t="s">
        <v>7712</v>
      </c>
      <c r="B2622" s="115" t="s">
        <v>7713</v>
      </c>
      <c r="C2622" s="115" t="s">
        <v>7714</v>
      </c>
      <c r="D2622" s="115" t="s">
        <v>1694</v>
      </c>
      <c r="E2622" s="115">
        <v>94.161100000000005</v>
      </c>
      <c r="F2622" s="674">
        <v>293.83600000000001</v>
      </c>
      <c r="G2622" s="674">
        <v>295.84500000000003</v>
      </c>
      <c r="H2622" s="115">
        <f t="shared" si="80"/>
        <v>1.0068371472522089</v>
      </c>
      <c r="I2622" s="115">
        <f t="shared" si="81"/>
        <v>94.804900000000004</v>
      </c>
    </row>
    <row r="2623" spans="1:9" hidden="1">
      <c r="A2623" s="115" t="s">
        <v>7715</v>
      </c>
      <c r="B2623" s="115" t="s">
        <v>7716</v>
      </c>
      <c r="C2623" s="115" t="s">
        <v>7717</v>
      </c>
      <c r="D2623" s="115" t="s">
        <v>1694</v>
      </c>
      <c r="E2623" s="115">
        <v>107.0012</v>
      </c>
      <c r="F2623" s="674">
        <v>293.83600000000001</v>
      </c>
      <c r="G2623" s="674">
        <v>295.84500000000003</v>
      </c>
      <c r="H2623" s="115">
        <f t="shared" si="80"/>
        <v>1.0068371472522089</v>
      </c>
      <c r="I2623" s="115">
        <f t="shared" si="81"/>
        <v>107.7328</v>
      </c>
    </row>
    <row r="2624" spans="1:9" hidden="1">
      <c r="A2624" s="115" t="s">
        <v>7718</v>
      </c>
      <c r="B2624" s="115" t="s">
        <v>7719</v>
      </c>
      <c r="C2624" s="115" t="s">
        <v>7720</v>
      </c>
      <c r="D2624" s="115" t="s">
        <v>1694</v>
      </c>
      <c r="E2624" s="115">
        <v>124.12139999999999</v>
      </c>
      <c r="F2624" s="674">
        <v>293.83600000000001</v>
      </c>
      <c r="G2624" s="674">
        <v>295.84500000000003</v>
      </c>
      <c r="H2624" s="115">
        <f t="shared" si="80"/>
        <v>1.0068371472522089</v>
      </c>
      <c r="I2624" s="115">
        <f t="shared" si="81"/>
        <v>124.97</v>
      </c>
    </row>
    <row r="2625" spans="1:9" hidden="1">
      <c r="A2625" s="115" t="s">
        <v>7721</v>
      </c>
      <c r="B2625" s="115" t="s">
        <v>7722</v>
      </c>
      <c r="C2625" s="115" t="s">
        <v>7723</v>
      </c>
      <c r="D2625" s="115" t="s">
        <v>1694</v>
      </c>
      <c r="E2625" s="115">
        <v>141.24160000000001</v>
      </c>
      <c r="F2625" s="674">
        <v>293.83600000000001</v>
      </c>
      <c r="G2625" s="674">
        <v>295.84500000000003</v>
      </c>
      <c r="H2625" s="115">
        <f t="shared" si="80"/>
        <v>1.0068371472522089</v>
      </c>
      <c r="I2625" s="115">
        <f t="shared" si="81"/>
        <v>142.2073</v>
      </c>
    </row>
    <row r="2626" spans="1:9" hidden="1">
      <c r="A2626" s="115" t="s">
        <v>7724</v>
      </c>
      <c r="B2626" s="115" t="s">
        <v>7725</v>
      </c>
      <c r="C2626" s="115" t="s">
        <v>7726</v>
      </c>
      <c r="D2626" s="115" t="s">
        <v>1694</v>
      </c>
      <c r="E2626" s="115">
        <v>226.83</v>
      </c>
      <c r="F2626" s="674">
        <v>293.83600000000001</v>
      </c>
      <c r="G2626" s="674">
        <v>295.84500000000003</v>
      </c>
      <c r="H2626" s="115">
        <f t="shared" si="80"/>
        <v>1.0068371472522089</v>
      </c>
      <c r="I2626" s="115">
        <f t="shared" si="81"/>
        <v>228.3809</v>
      </c>
    </row>
    <row r="2627" spans="1:9" hidden="1">
      <c r="A2627" s="115" t="s">
        <v>7727</v>
      </c>
      <c r="B2627" s="115" t="s">
        <v>7728</v>
      </c>
      <c r="C2627" s="115" t="s">
        <v>7729</v>
      </c>
      <c r="D2627" s="115" t="s">
        <v>1694</v>
      </c>
      <c r="E2627" s="115">
        <v>225.35169999999999</v>
      </c>
      <c r="F2627" s="674">
        <v>293.83600000000001</v>
      </c>
      <c r="G2627" s="674">
        <v>295.84500000000003</v>
      </c>
      <c r="H2627" s="115">
        <f t="shared" si="80"/>
        <v>1.0068371472522089</v>
      </c>
      <c r="I2627" s="115">
        <f t="shared" si="81"/>
        <v>226.89250000000001</v>
      </c>
    </row>
    <row r="2628" spans="1:9" hidden="1">
      <c r="A2628" s="115" t="s">
        <v>7730</v>
      </c>
      <c r="B2628" s="115" t="s">
        <v>7731</v>
      </c>
      <c r="C2628" s="115" t="s">
        <v>7732</v>
      </c>
      <c r="D2628" s="115" t="s">
        <v>1694</v>
      </c>
      <c r="E2628" s="115">
        <v>92.263400000000004</v>
      </c>
      <c r="F2628" s="674">
        <v>293.83600000000001</v>
      </c>
      <c r="G2628" s="674">
        <v>295.84500000000003</v>
      </c>
      <c r="H2628" s="115">
        <f t="shared" si="80"/>
        <v>1.0068371472522089</v>
      </c>
      <c r="I2628" s="115">
        <f t="shared" si="81"/>
        <v>92.894199999999998</v>
      </c>
    </row>
    <row r="2629" spans="1:9" hidden="1">
      <c r="A2629" s="115" t="s">
        <v>7733</v>
      </c>
      <c r="B2629" s="115" t="s">
        <v>7734</v>
      </c>
      <c r="C2629" s="115" t="s">
        <v>7735</v>
      </c>
      <c r="D2629" s="115" t="s">
        <v>1694</v>
      </c>
      <c r="E2629" s="115">
        <v>119.9423</v>
      </c>
      <c r="F2629" s="674">
        <v>293.83600000000001</v>
      </c>
      <c r="G2629" s="674">
        <v>295.84500000000003</v>
      </c>
      <c r="H2629" s="115">
        <f t="shared" ref="H2629:H2692" si="82">G2629/F2629</f>
        <v>1.0068371472522089</v>
      </c>
      <c r="I2629" s="115">
        <f t="shared" ref="I2629:I2692" si="83">ROUND(H2629*E2629,4)</f>
        <v>120.7624</v>
      </c>
    </row>
    <row r="2630" spans="1:9" hidden="1">
      <c r="A2630" s="115" t="s">
        <v>7736</v>
      </c>
      <c r="B2630" s="115" t="s">
        <v>7737</v>
      </c>
      <c r="C2630" s="115" t="s">
        <v>7738</v>
      </c>
      <c r="D2630" s="115" t="s">
        <v>1694</v>
      </c>
      <c r="E2630" s="115">
        <v>1.6890000000000001</v>
      </c>
      <c r="F2630" s="674">
        <v>293.83600000000001</v>
      </c>
      <c r="G2630" s="674">
        <v>295.84500000000003</v>
      </c>
      <c r="H2630" s="115">
        <f t="shared" si="82"/>
        <v>1.0068371472522089</v>
      </c>
      <c r="I2630" s="115">
        <f t="shared" si="83"/>
        <v>1.7004999999999999</v>
      </c>
    </row>
    <row r="2631" spans="1:9" hidden="1">
      <c r="A2631" s="115" t="s">
        <v>7739</v>
      </c>
      <c r="B2631" s="115" t="s">
        <v>7740</v>
      </c>
      <c r="C2631" s="115" t="s">
        <v>7741</v>
      </c>
      <c r="D2631" s="115" t="s">
        <v>1694</v>
      </c>
      <c r="E2631" s="115">
        <v>1.4954000000000001</v>
      </c>
      <c r="F2631" s="674">
        <v>293.83600000000001</v>
      </c>
      <c r="G2631" s="674">
        <v>295.84500000000003</v>
      </c>
      <c r="H2631" s="115">
        <f t="shared" si="82"/>
        <v>1.0068371472522089</v>
      </c>
      <c r="I2631" s="115">
        <f t="shared" si="83"/>
        <v>1.5056</v>
      </c>
    </row>
    <row r="2632" spans="1:9" hidden="1">
      <c r="A2632" s="115" t="s">
        <v>7742</v>
      </c>
      <c r="B2632" s="115" t="s">
        <v>7743</v>
      </c>
      <c r="C2632" s="115" t="s">
        <v>7744</v>
      </c>
      <c r="D2632" s="115" t="s">
        <v>1694</v>
      </c>
      <c r="E2632" s="115">
        <v>1.4153</v>
      </c>
      <c r="F2632" s="674">
        <v>293.83600000000001</v>
      </c>
      <c r="G2632" s="674">
        <v>295.84500000000003</v>
      </c>
      <c r="H2632" s="115">
        <f t="shared" si="82"/>
        <v>1.0068371472522089</v>
      </c>
      <c r="I2632" s="115">
        <f t="shared" si="83"/>
        <v>1.425</v>
      </c>
    </row>
    <row r="2633" spans="1:9" hidden="1">
      <c r="A2633" s="115" t="s">
        <v>7745</v>
      </c>
      <c r="B2633" s="115" t="s">
        <v>7746</v>
      </c>
      <c r="C2633" s="115" t="s">
        <v>7747</v>
      </c>
      <c r="D2633" s="115" t="s">
        <v>1694</v>
      </c>
      <c r="E2633" s="115">
        <v>14.3592</v>
      </c>
      <c r="F2633" s="674">
        <v>293.83600000000001</v>
      </c>
      <c r="G2633" s="674">
        <v>295.84500000000003</v>
      </c>
      <c r="H2633" s="115">
        <f t="shared" si="82"/>
        <v>1.0068371472522089</v>
      </c>
      <c r="I2633" s="115">
        <f t="shared" si="83"/>
        <v>14.4574</v>
      </c>
    </row>
    <row r="2634" spans="1:9" hidden="1">
      <c r="A2634" s="115" t="s">
        <v>7748</v>
      </c>
      <c r="B2634" s="115" t="s">
        <v>7749</v>
      </c>
      <c r="C2634" s="115" t="s">
        <v>7750</v>
      </c>
      <c r="D2634" s="115" t="s">
        <v>1694</v>
      </c>
      <c r="E2634" s="115">
        <v>10.345599999999999</v>
      </c>
      <c r="F2634" s="674">
        <v>293.83600000000001</v>
      </c>
      <c r="G2634" s="674">
        <v>295.84500000000003</v>
      </c>
      <c r="H2634" s="115">
        <f t="shared" si="82"/>
        <v>1.0068371472522089</v>
      </c>
      <c r="I2634" s="115">
        <f t="shared" si="83"/>
        <v>10.4163</v>
      </c>
    </row>
    <row r="2635" spans="1:9" hidden="1">
      <c r="A2635" s="115" t="s">
        <v>7751</v>
      </c>
      <c r="B2635" s="115" t="s">
        <v>7752</v>
      </c>
      <c r="C2635" s="115" t="s">
        <v>7753</v>
      </c>
      <c r="D2635" s="115" t="s">
        <v>1694</v>
      </c>
      <c r="E2635" s="115">
        <v>9.1841000000000008</v>
      </c>
      <c r="F2635" s="674">
        <v>293.83600000000001</v>
      </c>
      <c r="G2635" s="674">
        <v>295.84500000000003</v>
      </c>
      <c r="H2635" s="115">
        <f t="shared" si="82"/>
        <v>1.0068371472522089</v>
      </c>
      <c r="I2635" s="115">
        <f t="shared" si="83"/>
        <v>9.2469000000000001</v>
      </c>
    </row>
    <row r="2636" spans="1:9" hidden="1">
      <c r="A2636" s="115" t="s">
        <v>7754</v>
      </c>
      <c r="B2636" s="115" t="s">
        <v>7755</v>
      </c>
      <c r="C2636" s="115" t="s">
        <v>7756</v>
      </c>
      <c r="D2636" s="115" t="s">
        <v>1694</v>
      </c>
      <c r="E2636" s="115">
        <v>8.5587</v>
      </c>
      <c r="F2636" s="674">
        <v>293.83600000000001</v>
      </c>
      <c r="G2636" s="674">
        <v>295.84500000000003</v>
      </c>
      <c r="H2636" s="115">
        <f t="shared" si="82"/>
        <v>1.0068371472522089</v>
      </c>
      <c r="I2636" s="115">
        <f t="shared" si="83"/>
        <v>8.6172000000000004</v>
      </c>
    </row>
    <row r="2637" spans="1:9" hidden="1">
      <c r="A2637" s="115" t="s">
        <v>7757</v>
      </c>
      <c r="B2637" s="115" t="s">
        <v>7758</v>
      </c>
      <c r="C2637" s="115" t="s">
        <v>7759</v>
      </c>
      <c r="D2637" s="115" t="s">
        <v>1694</v>
      </c>
      <c r="E2637" s="115">
        <v>8.2906999999999993</v>
      </c>
      <c r="F2637" s="674">
        <v>293.83600000000001</v>
      </c>
      <c r="G2637" s="674">
        <v>295.84500000000003</v>
      </c>
      <c r="H2637" s="115">
        <f t="shared" si="82"/>
        <v>1.0068371472522089</v>
      </c>
      <c r="I2637" s="115">
        <f t="shared" si="83"/>
        <v>8.3474000000000004</v>
      </c>
    </row>
    <row r="2638" spans="1:9" hidden="1">
      <c r="A2638" s="115" t="s">
        <v>7760</v>
      </c>
      <c r="B2638" s="115" t="s">
        <v>7761</v>
      </c>
      <c r="C2638" s="115" t="s">
        <v>7762</v>
      </c>
      <c r="D2638" s="115" t="s">
        <v>1694</v>
      </c>
      <c r="E2638" s="115">
        <v>5.68</v>
      </c>
      <c r="F2638" s="674">
        <v>293.83600000000001</v>
      </c>
      <c r="G2638" s="674">
        <v>295.84500000000003</v>
      </c>
      <c r="H2638" s="115">
        <f t="shared" si="82"/>
        <v>1.0068371472522089</v>
      </c>
      <c r="I2638" s="115">
        <f t="shared" si="83"/>
        <v>5.7187999999999999</v>
      </c>
    </row>
    <row r="2639" spans="1:9" hidden="1">
      <c r="A2639" s="115" t="s">
        <v>7763</v>
      </c>
      <c r="B2639" s="115" t="s">
        <v>7764</v>
      </c>
      <c r="C2639" s="115" t="s">
        <v>7765</v>
      </c>
      <c r="D2639" s="115" t="s">
        <v>1694</v>
      </c>
      <c r="E2639" s="115">
        <v>6.0719000000000003</v>
      </c>
      <c r="F2639" s="674">
        <v>293.83600000000001</v>
      </c>
      <c r="G2639" s="674">
        <v>295.84500000000003</v>
      </c>
      <c r="H2639" s="115">
        <f t="shared" si="82"/>
        <v>1.0068371472522089</v>
      </c>
      <c r="I2639" s="115">
        <f t="shared" si="83"/>
        <v>6.1134000000000004</v>
      </c>
    </row>
    <row r="2640" spans="1:9" hidden="1">
      <c r="A2640" s="115" t="s">
        <v>7766</v>
      </c>
      <c r="B2640" s="115" t="s">
        <v>7767</v>
      </c>
      <c r="C2640" s="115" t="s">
        <v>7768</v>
      </c>
      <c r="D2640" s="115" t="s">
        <v>1694</v>
      </c>
      <c r="E2640" s="115">
        <v>4.9897999999999998</v>
      </c>
      <c r="F2640" s="674">
        <v>293.83600000000001</v>
      </c>
      <c r="G2640" s="674">
        <v>295.84500000000003</v>
      </c>
      <c r="H2640" s="115">
        <f t="shared" si="82"/>
        <v>1.0068371472522089</v>
      </c>
      <c r="I2640" s="115">
        <f t="shared" si="83"/>
        <v>5.0239000000000003</v>
      </c>
    </row>
    <row r="2641" spans="1:9" hidden="1">
      <c r="A2641" s="115" t="s">
        <v>7769</v>
      </c>
      <c r="B2641" s="115" t="s">
        <v>7770</v>
      </c>
      <c r="C2641" s="115" t="s">
        <v>7771</v>
      </c>
      <c r="D2641" s="115" t="s">
        <v>1694</v>
      </c>
      <c r="E2641" s="115">
        <v>11.346299999999999</v>
      </c>
      <c r="F2641" s="674">
        <v>293.83600000000001</v>
      </c>
      <c r="G2641" s="674">
        <v>295.84500000000003</v>
      </c>
      <c r="H2641" s="115">
        <f t="shared" si="82"/>
        <v>1.0068371472522089</v>
      </c>
      <c r="I2641" s="115">
        <f t="shared" si="83"/>
        <v>11.4239</v>
      </c>
    </row>
    <row r="2642" spans="1:9" hidden="1">
      <c r="A2642" s="115" t="s">
        <v>7772</v>
      </c>
      <c r="B2642" s="115" t="s">
        <v>7773</v>
      </c>
      <c r="C2642" s="115" t="s">
        <v>7774</v>
      </c>
      <c r="D2642" s="115" t="s">
        <v>1694</v>
      </c>
      <c r="E2642" s="115">
        <v>7.7725999999999997</v>
      </c>
      <c r="F2642" s="674">
        <v>293.83600000000001</v>
      </c>
      <c r="G2642" s="674">
        <v>295.84500000000003</v>
      </c>
      <c r="H2642" s="115">
        <f t="shared" si="82"/>
        <v>1.0068371472522089</v>
      </c>
      <c r="I2642" s="115">
        <f t="shared" si="83"/>
        <v>7.8257000000000003</v>
      </c>
    </row>
    <row r="2643" spans="1:9" hidden="1">
      <c r="A2643" s="115" t="s">
        <v>7775</v>
      </c>
      <c r="B2643" s="115" t="s">
        <v>7776</v>
      </c>
      <c r="C2643" s="115" t="s">
        <v>7777</v>
      </c>
      <c r="D2643" s="115" t="s">
        <v>1694</v>
      </c>
      <c r="E2643" s="115">
        <v>6.6111000000000004</v>
      </c>
      <c r="F2643" s="674">
        <v>293.83600000000001</v>
      </c>
      <c r="G2643" s="674">
        <v>295.84500000000003</v>
      </c>
      <c r="H2643" s="115">
        <f t="shared" si="82"/>
        <v>1.0068371472522089</v>
      </c>
      <c r="I2643" s="115">
        <f t="shared" si="83"/>
        <v>6.6562999999999999</v>
      </c>
    </row>
    <row r="2644" spans="1:9" hidden="1">
      <c r="A2644" s="115" t="s">
        <v>7778</v>
      </c>
      <c r="B2644" s="115" t="s">
        <v>7779</v>
      </c>
      <c r="C2644" s="115" t="s">
        <v>7780</v>
      </c>
      <c r="D2644" s="115" t="s">
        <v>1694</v>
      </c>
      <c r="E2644" s="115">
        <v>5.9856999999999996</v>
      </c>
      <c r="F2644" s="674">
        <v>293.83600000000001</v>
      </c>
      <c r="G2644" s="674">
        <v>295.84500000000003</v>
      </c>
      <c r="H2644" s="115">
        <f t="shared" si="82"/>
        <v>1.0068371472522089</v>
      </c>
      <c r="I2644" s="115">
        <f t="shared" si="83"/>
        <v>6.0266000000000002</v>
      </c>
    </row>
    <row r="2645" spans="1:9" hidden="1">
      <c r="A2645" s="115" t="s">
        <v>7781</v>
      </c>
      <c r="B2645" s="115" t="s">
        <v>7782</v>
      </c>
      <c r="C2645" s="115" t="s">
        <v>7783</v>
      </c>
      <c r="D2645" s="115" t="s">
        <v>1694</v>
      </c>
      <c r="E2645" s="115">
        <v>5.7176999999999998</v>
      </c>
      <c r="F2645" s="674">
        <v>293.83600000000001</v>
      </c>
      <c r="G2645" s="674">
        <v>295.84500000000003</v>
      </c>
      <c r="H2645" s="115">
        <f t="shared" si="82"/>
        <v>1.0068371472522089</v>
      </c>
      <c r="I2645" s="115">
        <f t="shared" si="83"/>
        <v>5.7568000000000001</v>
      </c>
    </row>
    <row r="2646" spans="1:9" hidden="1">
      <c r="A2646" s="115" t="s">
        <v>7784</v>
      </c>
      <c r="B2646" s="115" t="s">
        <v>7785</v>
      </c>
      <c r="C2646" s="115" t="s">
        <v>7786</v>
      </c>
      <c r="D2646" s="115" t="s">
        <v>1694</v>
      </c>
      <c r="E2646" s="115">
        <v>3.6227</v>
      </c>
      <c r="F2646" s="674">
        <v>293.83600000000001</v>
      </c>
      <c r="G2646" s="674">
        <v>295.84500000000003</v>
      </c>
      <c r="H2646" s="115">
        <f t="shared" si="82"/>
        <v>1.0068371472522089</v>
      </c>
      <c r="I2646" s="115">
        <f t="shared" si="83"/>
        <v>3.6475</v>
      </c>
    </row>
    <row r="2647" spans="1:9" hidden="1">
      <c r="A2647" s="115" t="s">
        <v>7787</v>
      </c>
      <c r="B2647" s="115" t="s">
        <v>7788</v>
      </c>
      <c r="C2647" s="115" t="s">
        <v>7789</v>
      </c>
      <c r="D2647" s="115" t="s">
        <v>1694</v>
      </c>
      <c r="E2647" s="115">
        <v>4.2355999999999998</v>
      </c>
      <c r="F2647" s="674">
        <v>293.83600000000001</v>
      </c>
      <c r="G2647" s="674">
        <v>295.84500000000003</v>
      </c>
      <c r="H2647" s="115">
        <f t="shared" si="82"/>
        <v>1.0068371472522089</v>
      </c>
      <c r="I2647" s="115">
        <f t="shared" si="83"/>
        <v>4.2645999999999997</v>
      </c>
    </row>
    <row r="2648" spans="1:9" hidden="1">
      <c r="A2648" s="115" t="s">
        <v>7790</v>
      </c>
      <c r="B2648" s="115" t="s">
        <v>7791</v>
      </c>
      <c r="C2648" s="115" t="s">
        <v>7792</v>
      </c>
      <c r="D2648" s="115" t="s">
        <v>1694</v>
      </c>
      <c r="E2648" s="115">
        <v>3.3885000000000001</v>
      </c>
      <c r="F2648" s="674">
        <v>293.83600000000001</v>
      </c>
      <c r="G2648" s="674">
        <v>295.84500000000003</v>
      </c>
      <c r="H2648" s="115">
        <f t="shared" si="82"/>
        <v>1.0068371472522089</v>
      </c>
      <c r="I2648" s="115">
        <f t="shared" si="83"/>
        <v>3.4117000000000002</v>
      </c>
    </row>
    <row r="2649" spans="1:9" hidden="1">
      <c r="A2649" s="115" t="s">
        <v>7793</v>
      </c>
      <c r="B2649" s="115" t="s">
        <v>7794</v>
      </c>
      <c r="C2649" s="115" t="s">
        <v>7795</v>
      </c>
      <c r="D2649" s="115" t="s">
        <v>1138</v>
      </c>
      <c r="E2649" s="115">
        <v>98.912400000000005</v>
      </c>
      <c r="F2649" s="674">
        <v>293.83600000000001</v>
      </c>
      <c r="G2649" s="674">
        <v>295.84500000000003</v>
      </c>
      <c r="H2649" s="115">
        <f t="shared" si="82"/>
        <v>1.0068371472522089</v>
      </c>
      <c r="I2649" s="115">
        <f t="shared" si="83"/>
        <v>99.588700000000003</v>
      </c>
    </row>
    <row r="2650" spans="1:9" hidden="1">
      <c r="A2650" s="115" t="s">
        <v>7796</v>
      </c>
      <c r="B2650" s="115" t="s">
        <v>7797</v>
      </c>
      <c r="C2650" s="115" t="s">
        <v>7798</v>
      </c>
      <c r="D2650" s="115" t="s">
        <v>1694</v>
      </c>
      <c r="E2650" s="115">
        <v>58.885899999999999</v>
      </c>
      <c r="F2650" s="674">
        <v>293.83600000000001</v>
      </c>
      <c r="G2650" s="674">
        <v>295.84500000000003</v>
      </c>
      <c r="H2650" s="115">
        <f t="shared" si="82"/>
        <v>1.0068371472522089</v>
      </c>
      <c r="I2650" s="115">
        <f t="shared" si="83"/>
        <v>59.288499999999999</v>
      </c>
    </row>
    <row r="2651" spans="1:9" hidden="1">
      <c r="A2651" s="115" t="s">
        <v>7799</v>
      </c>
      <c r="B2651" s="115" t="s">
        <v>7800</v>
      </c>
      <c r="C2651" s="115" t="s">
        <v>7801</v>
      </c>
      <c r="D2651" s="115" t="s">
        <v>2159</v>
      </c>
      <c r="E2651" s="115">
        <v>1.7842</v>
      </c>
      <c r="F2651" s="674">
        <v>293.83600000000001</v>
      </c>
      <c r="G2651" s="674">
        <v>295.84500000000003</v>
      </c>
      <c r="H2651" s="115">
        <f t="shared" si="82"/>
        <v>1.0068371472522089</v>
      </c>
      <c r="I2651" s="115">
        <f t="shared" si="83"/>
        <v>1.7964</v>
      </c>
    </row>
    <row r="2652" spans="1:9" hidden="1">
      <c r="A2652" s="115" t="s">
        <v>7802</v>
      </c>
      <c r="B2652" s="115" t="s">
        <v>7803</v>
      </c>
      <c r="C2652" s="115" t="s">
        <v>7804</v>
      </c>
      <c r="D2652" s="115" t="s">
        <v>2159</v>
      </c>
      <c r="E2652" s="115">
        <v>1.2224999999999999</v>
      </c>
      <c r="F2652" s="674">
        <v>293.83600000000001</v>
      </c>
      <c r="G2652" s="674">
        <v>295.84500000000003</v>
      </c>
      <c r="H2652" s="115">
        <f t="shared" si="82"/>
        <v>1.0068371472522089</v>
      </c>
      <c r="I2652" s="115">
        <f t="shared" si="83"/>
        <v>1.2309000000000001</v>
      </c>
    </row>
    <row r="2653" spans="1:9" hidden="1">
      <c r="A2653" s="115" t="s">
        <v>7805</v>
      </c>
      <c r="B2653" s="115" t="s">
        <v>7806</v>
      </c>
      <c r="C2653" s="115" t="s">
        <v>7807</v>
      </c>
      <c r="D2653" s="115" t="s">
        <v>2159</v>
      </c>
      <c r="E2653" s="115">
        <v>2.0428999999999999</v>
      </c>
      <c r="F2653" s="674">
        <v>293.83600000000001</v>
      </c>
      <c r="G2653" s="674">
        <v>295.84500000000003</v>
      </c>
      <c r="H2653" s="115">
        <f t="shared" si="82"/>
        <v>1.0068371472522089</v>
      </c>
      <c r="I2653" s="115">
        <f t="shared" si="83"/>
        <v>2.0569000000000002</v>
      </c>
    </row>
    <row r="2654" spans="1:9" hidden="1">
      <c r="A2654" s="115" t="s">
        <v>7808</v>
      </c>
      <c r="B2654" s="115" t="s">
        <v>7809</v>
      </c>
      <c r="C2654" s="115" t="s">
        <v>7810</v>
      </c>
      <c r="D2654" s="115" t="s">
        <v>2159</v>
      </c>
      <c r="E2654" s="115">
        <v>1.3489</v>
      </c>
      <c r="F2654" s="674">
        <v>293.83600000000001</v>
      </c>
      <c r="G2654" s="674">
        <v>295.84500000000003</v>
      </c>
      <c r="H2654" s="115">
        <f t="shared" si="82"/>
        <v>1.0068371472522089</v>
      </c>
      <c r="I2654" s="115">
        <f t="shared" si="83"/>
        <v>1.3581000000000001</v>
      </c>
    </row>
    <row r="2655" spans="1:9" hidden="1">
      <c r="A2655" s="115" t="s">
        <v>7811</v>
      </c>
      <c r="B2655" s="115" t="s">
        <v>7812</v>
      </c>
      <c r="C2655" s="115" t="s">
        <v>7813</v>
      </c>
      <c r="D2655" s="115" t="s">
        <v>2159</v>
      </c>
      <c r="E2655" s="115">
        <v>1.4853000000000001</v>
      </c>
      <c r="F2655" s="674">
        <v>293.83600000000001</v>
      </c>
      <c r="G2655" s="674">
        <v>295.84500000000003</v>
      </c>
      <c r="H2655" s="115">
        <f t="shared" si="82"/>
        <v>1.0068371472522089</v>
      </c>
      <c r="I2655" s="115">
        <f t="shared" si="83"/>
        <v>1.4955000000000001</v>
      </c>
    </row>
    <row r="2656" spans="1:9" hidden="1">
      <c r="A2656" s="115" t="s">
        <v>7814</v>
      </c>
      <c r="B2656" s="115" t="s">
        <v>7815</v>
      </c>
      <c r="C2656" s="115" t="s">
        <v>7816</v>
      </c>
      <c r="D2656" s="115" t="s">
        <v>1694</v>
      </c>
      <c r="E2656" s="115">
        <v>0.68759999999999999</v>
      </c>
      <c r="F2656" s="674">
        <v>293.83600000000001</v>
      </c>
      <c r="G2656" s="674">
        <v>295.84500000000003</v>
      </c>
      <c r="H2656" s="115">
        <f t="shared" si="82"/>
        <v>1.0068371472522089</v>
      </c>
      <c r="I2656" s="115">
        <f t="shared" si="83"/>
        <v>0.69230000000000003</v>
      </c>
    </row>
    <row r="2657" spans="1:9" hidden="1">
      <c r="A2657" s="115" t="s">
        <v>7817</v>
      </c>
      <c r="B2657" s="115" t="s">
        <v>7818</v>
      </c>
      <c r="C2657" s="115" t="s">
        <v>7819</v>
      </c>
      <c r="D2657" s="115" t="s">
        <v>1694</v>
      </c>
      <c r="E2657" s="115">
        <v>1.0185999999999999</v>
      </c>
      <c r="F2657" s="674">
        <v>293.83600000000001</v>
      </c>
      <c r="G2657" s="674">
        <v>295.84500000000003</v>
      </c>
      <c r="H2657" s="115">
        <f t="shared" si="82"/>
        <v>1.0068371472522089</v>
      </c>
      <c r="I2657" s="115">
        <f t="shared" si="83"/>
        <v>1.0256000000000001</v>
      </c>
    </row>
    <row r="2658" spans="1:9" hidden="1">
      <c r="A2658" s="115" t="s">
        <v>7820</v>
      </c>
      <c r="B2658" s="115" t="s">
        <v>7821</v>
      </c>
      <c r="C2658" s="115" t="s">
        <v>7822</v>
      </c>
      <c r="D2658" s="115" t="s">
        <v>7823</v>
      </c>
      <c r="E2658" s="115">
        <v>0.2051</v>
      </c>
      <c r="F2658" s="674">
        <v>293.83600000000001</v>
      </c>
      <c r="G2658" s="674">
        <v>295.84500000000003</v>
      </c>
      <c r="H2658" s="115">
        <f t="shared" si="82"/>
        <v>1.0068371472522089</v>
      </c>
      <c r="I2658" s="115">
        <f t="shared" si="83"/>
        <v>0.20649999999999999</v>
      </c>
    </row>
    <row r="2659" spans="1:9" hidden="1">
      <c r="A2659" s="115" t="s">
        <v>7824</v>
      </c>
      <c r="B2659" s="115" t="s">
        <v>7825</v>
      </c>
      <c r="C2659" s="115" t="s">
        <v>7826</v>
      </c>
      <c r="D2659" s="115" t="s">
        <v>7690</v>
      </c>
      <c r="E2659" s="115">
        <v>1.0172000000000001</v>
      </c>
      <c r="F2659" s="674">
        <v>293.83600000000001</v>
      </c>
      <c r="G2659" s="674">
        <v>295.84500000000003</v>
      </c>
      <c r="H2659" s="115">
        <f t="shared" si="82"/>
        <v>1.0068371472522089</v>
      </c>
      <c r="I2659" s="115">
        <f t="shared" si="83"/>
        <v>1.0242</v>
      </c>
    </row>
    <row r="2660" spans="1:9" hidden="1">
      <c r="A2660" s="115" t="s">
        <v>7827</v>
      </c>
      <c r="B2660" s="115" t="s">
        <v>7828</v>
      </c>
      <c r="C2660" s="115" t="s">
        <v>7829</v>
      </c>
      <c r="D2660" s="115" t="s">
        <v>7690</v>
      </c>
      <c r="E2660" s="115">
        <v>5.0647000000000002</v>
      </c>
      <c r="F2660" s="674">
        <v>293.83600000000001</v>
      </c>
      <c r="G2660" s="674">
        <v>295.84500000000003</v>
      </c>
      <c r="H2660" s="115">
        <f t="shared" si="82"/>
        <v>1.0068371472522089</v>
      </c>
      <c r="I2660" s="115">
        <f t="shared" si="83"/>
        <v>5.0993000000000004</v>
      </c>
    </row>
    <row r="2661" spans="1:9" hidden="1">
      <c r="A2661" s="115" t="s">
        <v>7830</v>
      </c>
      <c r="B2661" s="115" t="s">
        <v>7831</v>
      </c>
      <c r="C2661" s="115" t="s">
        <v>7832</v>
      </c>
      <c r="D2661" s="115" t="s">
        <v>2038</v>
      </c>
      <c r="E2661" s="115">
        <v>1.0377000000000001</v>
      </c>
      <c r="F2661" s="674">
        <v>293.83600000000001</v>
      </c>
      <c r="G2661" s="674">
        <v>295.84500000000003</v>
      </c>
      <c r="H2661" s="115">
        <f t="shared" si="82"/>
        <v>1.0068371472522089</v>
      </c>
      <c r="I2661" s="115">
        <f t="shared" si="83"/>
        <v>1.0448</v>
      </c>
    </row>
    <row r="2662" spans="1:9" hidden="1">
      <c r="A2662" s="115" t="s">
        <v>7833</v>
      </c>
      <c r="B2662" s="115" t="s">
        <v>7834</v>
      </c>
      <c r="C2662" s="115" t="s">
        <v>7835</v>
      </c>
      <c r="D2662" s="115" t="s">
        <v>1138</v>
      </c>
      <c r="E2662" s="115">
        <v>19.956700000000001</v>
      </c>
      <c r="F2662" s="674">
        <v>293.83600000000001</v>
      </c>
      <c r="G2662" s="674">
        <v>295.84500000000003</v>
      </c>
      <c r="H2662" s="115">
        <f t="shared" si="82"/>
        <v>1.0068371472522089</v>
      </c>
      <c r="I2662" s="115">
        <f t="shared" si="83"/>
        <v>20.0931</v>
      </c>
    </row>
    <row r="2663" spans="1:9" hidden="1">
      <c r="A2663" s="115" t="s">
        <v>7836</v>
      </c>
      <c r="B2663" s="115" t="s">
        <v>7837</v>
      </c>
      <c r="C2663" s="115" t="s">
        <v>7838</v>
      </c>
      <c r="D2663" s="115" t="s">
        <v>1138</v>
      </c>
      <c r="E2663" s="115">
        <v>201.30709999999999</v>
      </c>
      <c r="F2663" s="674">
        <v>293.83600000000001</v>
      </c>
      <c r="G2663" s="674">
        <v>295.84500000000003</v>
      </c>
      <c r="H2663" s="115">
        <f t="shared" si="82"/>
        <v>1.0068371472522089</v>
      </c>
      <c r="I2663" s="115">
        <f t="shared" si="83"/>
        <v>202.68350000000001</v>
      </c>
    </row>
    <row r="2664" spans="1:9" hidden="1">
      <c r="A2664" s="115" t="s">
        <v>7839</v>
      </c>
      <c r="B2664" s="115" t="s">
        <v>7840</v>
      </c>
      <c r="C2664" s="115" t="s">
        <v>7841</v>
      </c>
      <c r="D2664" s="115" t="s">
        <v>1138</v>
      </c>
      <c r="E2664" s="115">
        <v>20572.610100000002</v>
      </c>
      <c r="F2664" s="674">
        <v>293.83600000000001</v>
      </c>
      <c r="G2664" s="674">
        <v>295.84500000000003</v>
      </c>
      <c r="H2664" s="115">
        <f t="shared" si="82"/>
        <v>1.0068371472522089</v>
      </c>
      <c r="I2664" s="115">
        <f t="shared" si="83"/>
        <v>20713.268100000001</v>
      </c>
    </row>
    <row r="2665" spans="1:9" hidden="1">
      <c r="A2665" s="115" t="s">
        <v>7842</v>
      </c>
      <c r="B2665" s="115" t="s">
        <v>7843</v>
      </c>
      <c r="C2665" s="115" t="s">
        <v>7844</v>
      </c>
      <c r="D2665" s="115" t="s">
        <v>1138</v>
      </c>
      <c r="E2665" s="115">
        <v>30533.202700000002</v>
      </c>
      <c r="F2665" s="674">
        <v>293.83600000000001</v>
      </c>
      <c r="G2665" s="674">
        <v>295.84500000000003</v>
      </c>
      <c r="H2665" s="115">
        <f t="shared" si="82"/>
        <v>1.0068371472522089</v>
      </c>
      <c r="I2665" s="115">
        <f t="shared" si="83"/>
        <v>30741.9627</v>
      </c>
    </row>
    <row r="2666" spans="1:9" hidden="1">
      <c r="A2666" s="115" t="s">
        <v>7845</v>
      </c>
      <c r="B2666" s="115" t="s">
        <v>7846</v>
      </c>
      <c r="C2666" s="115" t="s">
        <v>7847</v>
      </c>
      <c r="D2666" s="115" t="s">
        <v>1138</v>
      </c>
      <c r="E2666" s="115">
        <v>38471.586900000002</v>
      </c>
      <c r="F2666" s="674">
        <v>293.83600000000001</v>
      </c>
      <c r="G2666" s="674">
        <v>295.84500000000003</v>
      </c>
      <c r="H2666" s="115">
        <f t="shared" si="82"/>
        <v>1.0068371472522089</v>
      </c>
      <c r="I2666" s="115">
        <f t="shared" si="83"/>
        <v>38734.622799999997</v>
      </c>
    </row>
    <row r="2667" spans="1:9" hidden="1">
      <c r="A2667" s="115" t="s">
        <v>7848</v>
      </c>
      <c r="B2667" s="115" t="s">
        <v>7849</v>
      </c>
      <c r="C2667" s="115" t="s">
        <v>7850</v>
      </c>
      <c r="D2667" s="115" t="s">
        <v>1138</v>
      </c>
      <c r="E2667" s="115">
        <v>46826.186900000001</v>
      </c>
      <c r="F2667" s="674">
        <v>293.83600000000001</v>
      </c>
      <c r="G2667" s="674">
        <v>295.84500000000003</v>
      </c>
      <c r="H2667" s="115">
        <f t="shared" si="82"/>
        <v>1.0068371472522089</v>
      </c>
      <c r="I2667" s="115">
        <f t="shared" si="83"/>
        <v>47146.344400000002</v>
      </c>
    </row>
    <row r="2668" spans="1:9" hidden="1">
      <c r="A2668" s="115" t="s">
        <v>7851</v>
      </c>
      <c r="B2668" s="115" t="s">
        <v>7852</v>
      </c>
      <c r="C2668" s="115" t="s">
        <v>7853</v>
      </c>
      <c r="D2668" s="115" t="s">
        <v>7527</v>
      </c>
      <c r="E2668" s="115">
        <v>0.4975</v>
      </c>
      <c r="F2668" s="674">
        <v>293.83600000000001</v>
      </c>
      <c r="G2668" s="674">
        <v>295.84500000000003</v>
      </c>
      <c r="H2668" s="115">
        <f t="shared" si="82"/>
        <v>1.0068371472522089</v>
      </c>
      <c r="I2668" s="115">
        <f t="shared" si="83"/>
        <v>0.50090000000000001</v>
      </c>
    </row>
    <row r="2669" spans="1:9" hidden="1">
      <c r="A2669" s="115" t="s">
        <v>7854</v>
      </c>
      <c r="B2669" s="115" t="s">
        <v>7855</v>
      </c>
      <c r="C2669" s="115" t="s">
        <v>7856</v>
      </c>
      <c r="D2669" s="115" t="s">
        <v>7527</v>
      </c>
      <c r="E2669" s="115">
        <v>0.65049999999999997</v>
      </c>
      <c r="F2669" s="674">
        <v>293.83600000000001</v>
      </c>
      <c r="G2669" s="674">
        <v>295.84500000000003</v>
      </c>
      <c r="H2669" s="115">
        <f t="shared" si="82"/>
        <v>1.0068371472522089</v>
      </c>
      <c r="I2669" s="115">
        <f t="shared" si="83"/>
        <v>0.65490000000000004</v>
      </c>
    </row>
    <row r="2670" spans="1:9" hidden="1">
      <c r="A2670" s="115" t="s">
        <v>7857</v>
      </c>
      <c r="B2670" s="115" t="s">
        <v>7858</v>
      </c>
      <c r="C2670" s="115" t="s">
        <v>7859</v>
      </c>
      <c r="D2670" s="115" t="s">
        <v>7527</v>
      </c>
      <c r="E2670" s="115">
        <v>0.84189999999999998</v>
      </c>
      <c r="F2670" s="674">
        <v>293.83600000000001</v>
      </c>
      <c r="G2670" s="674">
        <v>295.84500000000003</v>
      </c>
      <c r="H2670" s="115">
        <f t="shared" si="82"/>
        <v>1.0068371472522089</v>
      </c>
      <c r="I2670" s="115">
        <f t="shared" si="83"/>
        <v>0.84770000000000001</v>
      </c>
    </row>
    <row r="2671" spans="1:9" hidden="1">
      <c r="A2671" s="115" t="s">
        <v>7860</v>
      </c>
      <c r="B2671" s="115" t="s">
        <v>7861</v>
      </c>
      <c r="C2671" s="115" t="s">
        <v>7862</v>
      </c>
      <c r="D2671" s="115" t="s">
        <v>7527</v>
      </c>
      <c r="E2671" s="115">
        <v>12.079700000000001</v>
      </c>
      <c r="F2671" s="674">
        <v>293.83600000000001</v>
      </c>
      <c r="G2671" s="674">
        <v>295.84500000000003</v>
      </c>
      <c r="H2671" s="115">
        <f t="shared" si="82"/>
        <v>1.0068371472522089</v>
      </c>
      <c r="I2671" s="115">
        <f t="shared" si="83"/>
        <v>12.1623</v>
      </c>
    </row>
    <row r="2672" spans="1:9" hidden="1">
      <c r="A2672" s="115" t="s">
        <v>7863</v>
      </c>
      <c r="B2672" s="115" t="s">
        <v>7864</v>
      </c>
      <c r="C2672" s="115" t="s">
        <v>7865</v>
      </c>
      <c r="D2672" s="115" t="s">
        <v>1138</v>
      </c>
      <c r="E2672" s="115">
        <v>20.887699999999999</v>
      </c>
      <c r="F2672" s="674">
        <v>293.83600000000001</v>
      </c>
      <c r="G2672" s="674">
        <v>295.84500000000003</v>
      </c>
      <c r="H2672" s="115">
        <f t="shared" si="82"/>
        <v>1.0068371472522089</v>
      </c>
      <c r="I2672" s="115">
        <f t="shared" si="83"/>
        <v>21.0305</v>
      </c>
    </row>
    <row r="2673" spans="1:9" hidden="1">
      <c r="A2673" s="115" t="s">
        <v>7866</v>
      </c>
      <c r="B2673" s="115" t="s">
        <v>7867</v>
      </c>
      <c r="C2673" s="115" t="s">
        <v>7868</v>
      </c>
      <c r="D2673" s="115" t="s">
        <v>1138</v>
      </c>
      <c r="E2673" s="115">
        <v>21.950500000000002</v>
      </c>
      <c r="F2673" s="674">
        <v>293.83600000000001</v>
      </c>
      <c r="G2673" s="674">
        <v>295.84500000000003</v>
      </c>
      <c r="H2673" s="115">
        <f t="shared" si="82"/>
        <v>1.0068371472522089</v>
      </c>
      <c r="I2673" s="115">
        <f t="shared" si="83"/>
        <v>22.1006</v>
      </c>
    </row>
    <row r="2674" spans="1:9" hidden="1">
      <c r="A2674" s="115" t="s">
        <v>7869</v>
      </c>
      <c r="B2674" s="115" t="s">
        <v>7870</v>
      </c>
      <c r="C2674" s="115" t="s">
        <v>7871</v>
      </c>
      <c r="D2674" s="115" t="s">
        <v>1138</v>
      </c>
      <c r="E2674" s="115">
        <v>23.040400000000002</v>
      </c>
      <c r="F2674" s="674">
        <v>293.83600000000001</v>
      </c>
      <c r="G2674" s="674">
        <v>295.84500000000003</v>
      </c>
      <c r="H2674" s="115">
        <f t="shared" si="82"/>
        <v>1.0068371472522089</v>
      </c>
      <c r="I2674" s="115">
        <f t="shared" si="83"/>
        <v>23.197900000000001</v>
      </c>
    </row>
    <row r="2675" spans="1:9" hidden="1">
      <c r="A2675" s="115" t="s">
        <v>7872</v>
      </c>
      <c r="B2675" s="115" t="s">
        <v>7873</v>
      </c>
      <c r="C2675" s="115" t="s">
        <v>7874</v>
      </c>
      <c r="D2675" s="115" t="s">
        <v>1138</v>
      </c>
      <c r="E2675" s="115">
        <v>24.1996</v>
      </c>
      <c r="F2675" s="674">
        <v>293.83600000000001</v>
      </c>
      <c r="G2675" s="674">
        <v>295.84500000000003</v>
      </c>
      <c r="H2675" s="115">
        <f t="shared" si="82"/>
        <v>1.0068371472522089</v>
      </c>
      <c r="I2675" s="115">
        <f t="shared" si="83"/>
        <v>24.365100000000002</v>
      </c>
    </row>
    <row r="2676" spans="1:9" hidden="1">
      <c r="A2676" s="115" t="s">
        <v>7875</v>
      </c>
      <c r="B2676" s="115" t="s">
        <v>7876</v>
      </c>
      <c r="C2676" s="115" t="s">
        <v>7877</v>
      </c>
      <c r="D2676" s="115" t="s">
        <v>1138</v>
      </c>
      <c r="E2676" s="115">
        <v>25.353999999999999</v>
      </c>
      <c r="F2676" s="674">
        <v>293.83600000000001</v>
      </c>
      <c r="G2676" s="674">
        <v>295.84500000000003</v>
      </c>
      <c r="H2676" s="115">
        <f t="shared" si="82"/>
        <v>1.0068371472522089</v>
      </c>
      <c r="I2676" s="115">
        <f t="shared" si="83"/>
        <v>25.5273</v>
      </c>
    </row>
    <row r="2677" spans="1:9" hidden="1">
      <c r="A2677" s="115" t="s">
        <v>7878</v>
      </c>
      <c r="B2677" s="115" t="s">
        <v>7879</v>
      </c>
      <c r="C2677" s="115" t="s">
        <v>7880</v>
      </c>
      <c r="D2677" s="115" t="s">
        <v>1138</v>
      </c>
      <c r="E2677" s="115">
        <v>26.649100000000001</v>
      </c>
      <c r="F2677" s="674">
        <v>293.83600000000001</v>
      </c>
      <c r="G2677" s="674">
        <v>295.84500000000003</v>
      </c>
      <c r="H2677" s="115">
        <f t="shared" si="82"/>
        <v>1.0068371472522089</v>
      </c>
      <c r="I2677" s="115">
        <f t="shared" si="83"/>
        <v>26.831299999999999</v>
      </c>
    </row>
    <row r="2678" spans="1:9" hidden="1">
      <c r="A2678" s="115" t="s">
        <v>7881</v>
      </c>
      <c r="B2678" s="115" t="s">
        <v>7882</v>
      </c>
      <c r="C2678" s="115" t="s">
        <v>7883</v>
      </c>
      <c r="D2678" s="115" t="s">
        <v>1138</v>
      </c>
      <c r="E2678" s="115">
        <v>28.020399999999999</v>
      </c>
      <c r="F2678" s="674">
        <v>293.83600000000001</v>
      </c>
      <c r="G2678" s="674">
        <v>295.84500000000003</v>
      </c>
      <c r="H2678" s="115">
        <f t="shared" si="82"/>
        <v>1.0068371472522089</v>
      </c>
      <c r="I2678" s="115">
        <f t="shared" si="83"/>
        <v>28.212</v>
      </c>
    </row>
    <row r="2679" spans="1:9" hidden="1">
      <c r="A2679" s="115" t="s">
        <v>7884</v>
      </c>
      <c r="B2679" s="115" t="s">
        <v>7885</v>
      </c>
      <c r="C2679" s="115" t="s">
        <v>7886</v>
      </c>
      <c r="D2679" s="115" t="s">
        <v>1138</v>
      </c>
      <c r="E2679" s="115">
        <v>29.393999999999998</v>
      </c>
      <c r="F2679" s="674">
        <v>293.83600000000001</v>
      </c>
      <c r="G2679" s="674">
        <v>295.84500000000003</v>
      </c>
      <c r="H2679" s="115">
        <f t="shared" si="82"/>
        <v>1.0068371472522089</v>
      </c>
      <c r="I2679" s="115">
        <f t="shared" si="83"/>
        <v>29.594999999999999</v>
      </c>
    </row>
    <row r="2680" spans="1:9" hidden="1">
      <c r="A2680" s="115" t="s">
        <v>7887</v>
      </c>
      <c r="B2680" s="115" t="s">
        <v>7888</v>
      </c>
      <c r="C2680" s="115" t="s">
        <v>7889</v>
      </c>
      <c r="D2680" s="115" t="s">
        <v>1138</v>
      </c>
      <c r="E2680" s="115">
        <v>30.814399999999999</v>
      </c>
      <c r="F2680" s="674">
        <v>293.83600000000001</v>
      </c>
      <c r="G2680" s="674">
        <v>295.84500000000003</v>
      </c>
      <c r="H2680" s="115">
        <f t="shared" si="82"/>
        <v>1.0068371472522089</v>
      </c>
      <c r="I2680" s="115">
        <f t="shared" si="83"/>
        <v>31.025099999999998</v>
      </c>
    </row>
    <row r="2681" spans="1:9" hidden="1">
      <c r="A2681" s="115" t="s">
        <v>7890</v>
      </c>
      <c r="B2681" s="115" t="s">
        <v>7891</v>
      </c>
      <c r="C2681" s="115" t="s">
        <v>7892</v>
      </c>
      <c r="D2681" s="115" t="s">
        <v>1694</v>
      </c>
      <c r="E2681" s="115">
        <v>59.2074</v>
      </c>
      <c r="F2681" s="674">
        <v>293.83600000000001</v>
      </c>
      <c r="G2681" s="674">
        <v>295.84500000000003</v>
      </c>
      <c r="H2681" s="115">
        <f t="shared" si="82"/>
        <v>1.0068371472522089</v>
      </c>
      <c r="I2681" s="115">
        <f t="shared" si="83"/>
        <v>59.612200000000001</v>
      </c>
    </row>
    <row r="2682" spans="1:9" hidden="1">
      <c r="A2682" s="115" t="s">
        <v>7893</v>
      </c>
      <c r="B2682" s="115" t="s">
        <v>7894</v>
      </c>
      <c r="C2682" s="115" t="s">
        <v>7895</v>
      </c>
      <c r="D2682" s="115" t="s">
        <v>1694</v>
      </c>
      <c r="E2682" s="115">
        <v>278.67770000000002</v>
      </c>
      <c r="F2682" s="674">
        <v>293.83600000000001</v>
      </c>
      <c r="G2682" s="674">
        <v>295.84500000000003</v>
      </c>
      <c r="H2682" s="115">
        <f t="shared" si="82"/>
        <v>1.0068371472522089</v>
      </c>
      <c r="I2682" s="115">
        <f t="shared" si="83"/>
        <v>280.5831</v>
      </c>
    </row>
    <row r="2683" spans="1:9" hidden="1">
      <c r="A2683" s="115" t="s">
        <v>7896</v>
      </c>
      <c r="B2683" s="115" t="s">
        <v>7897</v>
      </c>
      <c r="C2683" s="115" t="s">
        <v>7898</v>
      </c>
      <c r="D2683" s="115" t="s">
        <v>1694</v>
      </c>
      <c r="E2683" s="115">
        <v>128.37110000000001</v>
      </c>
      <c r="F2683" s="674">
        <v>293.83600000000001</v>
      </c>
      <c r="G2683" s="674">
        <v>295.84500000000003</v>
      </c>
      <c r="H2683" s="115">
        <f t="shared" si="82"/>
        <v>1.0068371472522089</v>
      </c>
      <c r="I2683" s="115">
        <f t="shared" si="83"/>
        <v>129.24879999999999</v>
      </c>
    </row>
    <row r="2684" spans="1:9" hidden="1">
      <c r="A2684" s="115" t="s">
        <v>7899</v>
      </c>
      <c r="B2684" s="115" t="s">
        <v>7900</v>
      </c>
      <c r="C2684" s="115" t="s">
        <v>7901</v>
      </c>
      <c r="D2684" s="115" t="s">
        <v>1138</v>
      </c>
      <c r="E2684" s="115">
        <v>332.47739999999999</v>
      </c>
      <c r="F2684" s="674">
        <v>293.83600000000001</v>
      </c>
      <c r="G2684" s="674">
        <v>295.84500000000003</v>
      </c>
      <c r="H2684" s="115">
        <f t="shared" si="82"/>
        <v>1.0068371472522089</v>
      </c>
      <c r="I2684" s="115">
        <f t="shared" si="83"/>
        <v>334.75060000000002</v>
      </c>
    </row>
    <row r="2685" spans="1:9" hidden="1">
      <c r="A2685" s="115" t="s">
        <v>7902</v>
      </c>
      <c r="B2685" s="115" t="s">
        <v>7903</v>
      </c>
      <c r="C2685" s="115" t="s">
        <v>7904</v>
      </c>
      <c r="D2685" s="115" t="s">
        <v>1694</v>
      </c>
      <c r="E2685" s="115">
        <v>49.004300000000001</v>
      </c>
      <c r="F2685" s="674">
        <v>293.83600000000001</v>
      </c>
      <c r="G2685" s="674">
        <v>295.84500000000003</v>
      </c>
      <c r="H2685" s="115">
        <f t="shared" si="82"/>
        <v>1.0068371472522089</v>
      </c>
      <c r="I2685" s="115">
        <f t="shared" si="83"/>
        <v>49.339300000000001</v>
      </c>
    </row>
    <row r="2686" spans="1:9" hidden="1">
      <c r="A2686" s="115" t="s">
        <v>7905</v>
      </c>
      <c r="B2686" s="115" t="s">
        <v>7906</v>
      </c>
      <c r="C2686" s="115" t="s">
        <v>7907</v>
      </c>
      <c r="D2686" s="115" t="s">
        <v>1694</v>
      </c>
      <c r="E2686" s="115">
        <v>1.5279</v>
      </c>
      <c r="F2686" s="674">
        <v>293.83600000000001</v>
      </c>
      <c r="G2686" s="674">
        <v>295.84500000000003</v>
      </c>
      <c r="H2686" s="115">
        <f t="shared" si="82"/>
        <v>1.0068371472522089</v>
      </c>
      <c r="I2686" s="115">
        <f t="shared" si="83"/>
        <v>1.5383</v>
      </c>
    </row>
    <row r="2687" spans="1:9" hidden="1">
      <c r="A2687" s="115" t="s">
        <v>7908</v>
      </c>
      <c r="B2687" s="115" t="s">
        <v>7909</v>
      </c>
      <c r="C2687" s="115" t="s">
        <v>7910</v>
      </c>
      <c r="D2687" s="115" t="s">
        <v>1694</v>
      </c>
      <c r="E2687" s="115">
        <v>0.61719999999999997</v>
      </c>
      <c r="F2687" s="674">
        <v>293.83600000000001</v>
      </c>
      <c r="G2687" s="674">
        <v>295.84500000000003</v>
      </c>
      <c r="H2687" s="115">
        <f t="shared" si="82"/>
        <v>1.0068371472522089</v>
      </c>
      <c r="I2687" s="115">
        <f t="shared" si="83"/>
        <v>0.62139999999999995</v>
      </c>
    </row>
    <row r="2688" spans="1:9" hidden="1">
      <c r="A2688" s="115" t="s">
        <v>7911</v>
      </c>
      <c r="B2688" s="115" t="s">
        <v>7912</v>
      </c>
      <c r="C2688" s="115" t="s">
        <v>7913</v>
      </c>
      <c r="D2688" s="115" t="s">
        <v>1694</v>
      </c>
      <c r="E2688" s="115">
        <v>0.98050000000000004</v>
      </c>
      <c r="F2688" s="674">
        <v>293.83600000000001</v>
      </c>
      <c r="G2688" s="674">
        <v>295.84500000000003</v>
      </c>
      <c r="H2688" s="115">
        <f t="shared" si="82"/>
        <v>1.0068371472522089</v>
      </c>
      <c r="I2688" s="115">
        <f t="shared" si="83"/>
        <v>0.98719999999999997</v>
      </c>
    </row>
    <row r="2689" spans="1:9" hidden="1">
      <c r="A2689" s="115" t="s">
        <v>7914</v>
      </c>
      <c r="B2689" s="115" t="s">
        <v>7915</v>
      </c>
      <c r="C2689" s="115" t="s">
        <v>7916</v>
      </c>
      <c r="D2689" s="115" t="s">
        <v>2159</v>
      </c>
      <c r="E2689" s="115">
        <v>2.3222999999999998</v>
      </c>
      <c r="F2689" s="674">
        <v>293.83600000000001</v>
      </c>
      <c r="G2689" s="674">
        <v>295.84500000000003</v>
      </c>
      <c r="H2689" s="115">
        <f t="shared" si="82"/>
        <v>1.0068371472522089</v>
      </c>
      <c r="I2689" s="115">
        <f t="shared" si="83"/>
        <v>2.3382000000000001</v>
      </c>
    </row>
    <row r="2690" spans="1:9" hidden="1">
      <c r="A2690" s="115" t="s">
        <v>7917</v>
      </c>
      <c r="B2690" s="115" t="s">
        <v>7918</v>
      </c>
      <c r="C2690" s="115" t="s">
        <v>7526</v>
      </c>
      <c r="D2690" s="115" t="s">
        <v>7527</v>
      </c>
      <c r="E2690" s="115">
        <v>1.054</v>
      </c>
      <c r="F2690" s="674">
        <v>293.83600000000001</v>
      </c>
      <c r="G2690" s="674">
        <v>295.84500000000003</v>
      </c>
      <c r="H2690" s="115">
        <f t="shared" si="82"/>
        <v>1.0068371472522089</v>
      </c>
      <c r="I2690" s="115">
        <f t="shared" si="83"/>
        <v>1.0611999999999999</v>
      </c>
    </row>
    <row r="2691" spans="1:9" hidden="1">
      <c r="A2691" s="115" t="s">
        <v>7919</v>
      </c>
      <c r="B2691" s="115" t="s">
        <v>7920</v>
      </c>
      <c r="C2691" s="115" t="s">
        <v>7530</v>
      </c>
      <c r="D2691" s="115" t="s">
        <v>7527</v>
      </c>
      <c r="E2691" s="115">
        <v>1.3324</v>
      </c>
      <c r="F2691" s="674">
        <v>293.83600000000001</v>
      </c>
      <c r="G2691" s="674">
        <v>295.84500000000003</v>
      </c>
      <c r="H2691" s="115">
        <f t="shared" si="82"/>
        <v>1.0068371472522089</v>
      </c>
      <c r="I2691" s="115">
        <f t="shared" si="83"/>
        <v>1.3414999999999999</v>
      </c>
    </row>
    <row r="2692" spans="1:9" hidden="1">
      <c r="A2692" s="115" t="s">
        <v>7921</v>
      </c>
      <c r="B2692" s="115" t="s">
        <v>7922</v>
      </c>
      <c r="C2692" s="115" t="s">
        <v>7533</v>
      </c>
      <c r="D2692" s="115" t="s">
        <v>7527</v>
      </c>
      <c r="E2692" s="115">
        <v>1.5114000000000001</v>
      </c>
      <c r="F2692" s="674">
        <v>293.83600000000001</v>
      </c>
      <c r="G2692" s="674">
        <v>295.84500000000003</v>
      </c>
      <c r="H2692" s="115">
        <f t="shared" si="82"/>
        <v>1.0068371472522089</v>
      </c>
      <c r="I2692" s="115">
        <f t="shared" si="83"/>
        <v>1.5217000000000001</v>
      </c>
    </row>
    <row r="2693" spans="1:9" hidden="1">
      <c r="A2693" s="115" t="s">
        <v>7923</v>
      </c>
      <c r="B2693" s="115" t="s">
        <v>7924</v>
      </c>
      <c r="C2693" s="115" t="s">
        <v>7536</v>
      </c>
      <c r="D2693" s="115" t="s">
        <v>7527</v>
      </c>
      <c r="E2693" s="115">
        <v>1.7699</v>
      </c>
      <c r="F2693" s="674">
        <v>293.83600000000001</v>
      </c>
      <c r="G2693" s="674">
        <v>295.84500000000003</v>
      </c>
      <c r="H2693" s="115">
        <f t="shared" ref="H2693:H2756" si="84">G2693/F2693</f>
        <v>1.0068371472522089</v>
      </c>
      <c r="I2693" s="115">
        <f t="shared" ref="I2693:I2756" si="85">ROUND(H2693*E2693,4)</f>
        <v>1.782</v>
      </c>
    </row>
    <row r="2694" spans="1:9" hidden="1">
      <c r="A2694" s="115" t="s">
        <v>7925</v>
      </c>
      <c r="B2694" s="115" t="s">
        <v>7926</v>
      </c>
      <c r="C2694" s="115" t="s">
        <v>7539</v>
      </c>
      <c r="D2694" s="115" t="s">
        <v>7527</v>
      </c>
      <c r="E2694" s="115">
        <v>2.1278999999999999</v>
      </c>
      <c r="F2694" s="674">
        <v>293.83600000000001</v>
      </c>
      <c r="G2694" s="674">
        <v>295.84500000000003</v>
      </c>
      <c r="H2694" s="115">
        <f t="shared" si="84"/>
        <v>1.0068371472522089</v>
      </c>
      <c r="I2694" s="115">
        <f t="shared" si="85"/>
        <v>2.1423999999999999</v>
      </c>
    </row>
    <row r="2695" spans="1:9" hidden="1">
      <c r="A2695" s="115" t="s">
        <v>7927</v>
      </c>
      <c r="B2695" s="115" t="s">
        <v>7928</v>
      </c>
      <c r="C2695" s="115" t="s">
        <v>7542</v>
      </c>
      <c r="D2695" s="115" t="s">
        <v>7527</v>
      </c>
      <c r="E2695" s="115">
        <v>2.6448999999999998</v>
      </c>
      <c r="F2695" s="674">
        <v>293.83600000000001</v>
      </c>
      <c r="G2695" s="674">
        <v>295.84500000000003</v>
      </c>
      <c r="H2695" s="115">
        <f t="shared" si="84"/>
        <v>1.0068371472522089</v>
      </c>
      <c r="I2695" s="115">
        <f t="shared" si="85"/>
        <v>2.6629999999999998</v>
      </c>
    </row>
    <row r="2696" spans="1:9" hidden="1">
      <c r="A2696" s="115" t="s">
        <v>7929</v>
      </c>
      <c r="B2696" s="115" t="s">
        <v>7930</v>
      </c>
      <c r="C2696" s="115" t="s">
        <v>7545</v>
      </c>
      <c r="D2696" s="115" t="s">
        <v>7527</v>
      </c>
      <c r="E2696" s="115">
        <v>3.5398999999999998</v>
      </c>
      <c r="F2696" s="674">
        <v>293.83600000000001</v>
      </c>
      <c r="G2696" s="674">
        <v>295.84500000000003</v>
      </c>
      <c r="H2696" s="115">
        <f t="shared" si="84"/>
        <v>1.0068371472522089</v>
      </c>
      <c r="I2696" s="115">
        <f t="shared" si="85"/>
        <v>3.5640999999999998</v>
      </c>
    </row>
    <row r="2697" spans="1:9" hidden="1">
      <c r="A2697" s="115" t="s">
        <v>7931</v>
      </c>
      <c r="B2697" s="115" t="s">
        <v>7932</v>
      </c>
      <c r="C2697" s="115" t="s">
        <v>7548</v>
      </c>
      <c r="D2697" s="115" t="s">
        <v>7527</v>
      </c>
      <c r="E2697" s="115">
        <v>5.3098000000000001</v>
      </c>
      <c r="F2697" s="674">
        <v>293.83600000000001</v>
      </c>
      <c r="G2697" s="674">
        <v>295.84500000000003</v>
      </c>
      <c r="H2697" s="115">
        <f t="shared" si="84"/>
        <v>1.0068371472522089</v>
      </c>
      <c r="I2697" s="115">
        <f t="shared" si="85"/>
        <v>5.3460999999999999</v>
      </c>
    </row>
    <row r="2698" spans="1:9" hidden="1">
      <c r="A2698" s="115" t="s">
        <v>7933</v>
      </c>
      <c r="B2698" s="115" t="s">
        <v>7934</v>
      </c>
      <c r="C2698" s="115" t="s">
        <v>7551</v>
      </c>
      <c r="D2698" s="115" t="s">
        <v>7527</v>
      </c>
      <c r="E2698" s="115">
        <v>10.5997</v>
      </c>
      <c r="F2698" s="674">
        <v>293.83600000000001</v>
      </c>
      <c r="G2698" s="674">
        <v>295.84500000000003</v>
      </c>
      <c r="H2698" s="115">
        <f t="shared" si="84"/>
        <v>1.0068371472522089</v>
      </c>
      <c r="I2698" s="115">
        <f t="shared" si="85"/>
        <v>10.6722</v>
      </c>
    </row>
    <row r="2699" spans="1:9" hidden="1">
      <c r="A2699" s="115" t="s">
        <v>7935</v>
      </c>
      <c r="B2699" s="115" t="s">
        <v>7936</v>
      </c>
      <c r="C2699" s="115" t="s">
        <v>7554</v>
      </c>
      <c r="D2699" s="115" t="s">
        <v>7527</v>
      </c>
      <c r="E2699" s="115">
        <v>0.83740000000000003</v>
      </c>
      <c r="F2699" s="674">
        <v>293.83600000000001</v>
      </c>
      <c r="G2699" s="674">
        <v>295.84500000000003</v>
      </c>
      <c r="H2699" s="115">
        <f t="shared" si="84"/>
        <v>1.0068371472522089</v>
      </c>
      <c r="I2699" s="115">
        <f t="shared" si="85"/>
        <v>0.84309999999999996</v>
      </c>
    </row>
    <row r="2700" spans="1:9" hidden="1">
      <c r="A2700" s="115" t="s">
        <v>7937</v>
      </c>
      <c r="B2700" s="115" t="s">
        <v>7938</v>
      </c>
      <c r="C2700" s="115" t="s">
        <v>7557</v>
      </c>
      <c r="D2700" s="115" t="s">
        <v>7527</v>
      </c>
      <c r="E2700" s="115">
        <v>1.0657000000000001</v>
      </c>
      <c r="F2700" s="674">
        <v>293.83600000000001</v>
      </c>
      <c r="G2700" s="674">
        <v>295.84500000000003</v>
      </c>
      <c r="H2700" s="115">
        <f t="shared" si="84"/>
        <v>1.0068371472522089</v>
      </c>
      <c r="I2700" s="115">
        <f t="shared" si="85"/>
        <v>1.073</v>
      </c>
    </row>
    <row r="2701" spans="1:9" hidden="1">
      <c r="A2701" s="115" t="s">
        <v>7939</v>
      </c>
      <c r="B2701" s="115" t="s">
        <v>7940</v>
      </c>
      <c r="C2701" s="115" t="s">
        <v>7560</v>
      </c>
      <c r="D2701" s="115" t="s">
        <v>7527</v>
      </c>
      <c r="E2701" s="115">
        <v>1.218</v>
      </c>
      <c r="F2701" s="674">
        <v>293.83600000000001</v>
      </c>
      <c r="G2701" s="674">
        <v>295.84500000000003</v>
      </c>
      <c r="H2701" s="115">
        <f t="shared" si="84"/>
        <v>1.0068371472522089</v>
      </c>
      <c r="I2701" s="115">
        <f t="shared" si="85"/>
        <v>1.2262999999999999</v>
      </c>
    </row>
    <row r="2702" spans="1:9" hidden="1">
      <c r="A2702" s="115" t="s">
        <v>7941</v>
      </c>
      <c r="B2702" s="115" t="s">
        <v>7942</v>
      </c>
      <c r="C2702" s="115" t="s">
        <v>7563</v>
      </c>
      <c r="D2702" s="115" t="s">
        <v>7527</v>
      </c>
      <c r="E2702" s="115">
        <v>1.421</v>
      </c>
      <c r="F2702" s="674">
        <v>293.83600000000001</v>
      </c>
      <c r="G2702" s="674">
        <v>295.84500000000003</v>
      </c>
      <c r="H2702" s="115">
        <f t="shared" si="84"/>
        <v>1.0068371472522089</v>
      </c>
      <c r="I2702" s="115">
        <f t="shared" si="85"/>
        <v>1.4307000000000001</v>
      </c>
    </row>
    <row r="2703" spans="1:9" hidden="1">
      <c r="A2703" s="115" t="s">
        <v>7943</v>
      </c>
      <c r="B2703" s="115" t="s">
        <v>7944</v>
      </c>
      <c r="C2703" s="115" t="s">
        <v>7566</v>
      </c>
      <c r="D2703" s="115" t="s">
        <v>7527</v>
      </c>
      <c r="E2703" s="115">
        <v>1.7000999999999999</v>
      </c>
      <c r="F2703" s="674">
        <v>293.83600000000001</v>
      </c>
      <c r="G2703" s="674">
        <v>295.84500000000003</v>
      </c>
      <c r="H2703" s="115">
        <f t="shared" si="84"/>
        <v>1.0068371472522089</v>
      </c>
      <c r="I2703" s="115">
        <f t="shared" si="85"/>
        <v>1.7117</v>
      </c>
    </row>
    <row r="2704" spans="1:9" hidden="1">
      <c r="A2704" s="115" t="s">
        <v>7945</v>
      </c>
      <c r="B2704" s="115" t="s">
        <v>7946</v>
      </c>
      <c r="C2704" s="115" t="s">
        <v>7569</v>
      </c>
      <c r="D2704" s="115" t="s">
        <v>7527</v>
      </c>
      <c r="E2704" s="115">
        <v>2.1061000000000001</v>
      </c>
      <c r="F2704" s="674">
        <v>293.83600000000001</v>
      </c>
      <c r="G2704" s="674">
        <v>295.84500000000003</v>
      </c>
      <c r="H2704" s="115">
        <f t="shared" si="84"/>
        <v>1.0068371472522089</v>
      </c>
      <c r="I2704" s="115">
        <f t="shared" si="85"/>
        <v>2.1204999999999998</v>
      </c>
    </row>
    <row r="2705" spans="1:9" hidden="1">
      <c r="A2705" s="115" t="s">
        <v>7947</v>
      </c>
      <c r="B2705" s="115" t="s">
        <v>7948</v>
      </c>
      <c r="C2705" s="115" t="s">
        <v>7572</v>
      </c>
      <c r="D2705" s="115" t="s">
        <v>7527</v>
      </c>
      <c r="E2705" s="115">
        <v>2.8166000000000002</v>
      </c>
      <c r="F2705" s="674">
        <v>293.83600000000001</v>
      </c>
      <c r="G2705" s="674">
        <v>295.84500000000003</v>
      </c>
      <c r="H2705" s="115">
        <f t="shared" si="84"/>
        <v>1.0068371472522089</v>
      </c>
      <c r="I2705" s="115">
        <f t="shared" si="85"/>
        <v>2.8359000000000001</v>
      </c>
    </row>
    <row r="2706" spans="1:9" hidden="1">
      <c r="A2706" s="115" t="s">
        <v>7949</v>
      </c>
      <c r="B2706" s="115" t="s">
        <v>7950</v>
      </c>
      <c r="C2706" s="115" t="s">
        <v>7575</v>
      </c>
      <c r="D2706" s="115" t="s">
        <v>7527</v>
      </c>
      <c r="E2706" s="115">
        <v>4.2375999999999996</v>
      </c>
      <c r="F2706" s="674">
        <v>293.83600000000001</v>
      </c>
      <c r="G2706" s="674">
        <v>295.84500000000003</v>
      </c>
      <c r="H2706" s="115">
        <f t="shared" si="84"/>
        <v>1.0068371472522089</v>
      </c>
      <c r="I2706" s="115">
        <f t="shared" si="85"/>
        <v>4.2666000000000004</v>
      </c>
    </row>
    <row r="2707" spans="1:9" hidden="1">
      <c r="A2707" s="115" t="s">
        <v>7951</v>
      </c>
      <c r="B2707" s="115" t="s">
        <v>7952</v>
      </c>
      <c r="C2707" s="115" t="s">
        <v>7578</v>
      </c>
      <c r="D2707" s="115" t="s">
        <v>7527</v>
      </c>
      <c r="E2707" s="115">
        <v>8.4497</v>
      </c>
      <c r="F2707" s="674">
        <v>293.83600000000001</v>
      </c>
      <c r="G2707" s="674">
        <v>295.84500000000003</v>
      </c>
      <c r="H2707" s="115">
        <f t="shared" si="84"/>
        <v>1.0068371472522089</v>
      </c>
      <c r="I2707" s="115">
        <f t="shared" si="85"/>
        <v>8.5075000000000003</v>
      </c>
    </row>
    <row r="2708" spans="1:9" hidden="1">
      <c r="A2708" s="115" t="s">
        <v>7953</v>
      </c>
      <c r="B2708" s="115" t="s">
        <v>7954</v>
      </c>
      <c r="C2708" s="115" t="s">
        <v>7581</v>
      </c>
      <c r="D2708" s="115" t="s">
        <v>7527</v>
      </c>
      <c r="E2708" s="115">
        <v>1.3052999999999999</v>
      </c>
      <c r="F2708" s="674">
        <v>293.83600000000001</v>
      </c>
      <c r="G2708" s="674">
        <v>295.84500000000003</v>
      </c>
      <c r="H2708" s="115">
        <f t="shared" si="84"/>
        <v>1.0068371472522089</v>
      </c>
      <c r="I2708" s="115">
        <f t="shared" si="85"/>
        <v>1.3142</v>
      </c>
    </row>
    <row r="2709" spans="1:9" hidden="1">
      <c r="A2709" s="115" t="s">
        <v>7955</v>
      </c>
      <c r="B2709" s="115" t="s">
        <v>7956</v>
      </c>
      <c r="C2709" s="115" t="s">
        <v>7584</v>
      </c>
      <c r="D2709" s="115" t="s">
        <v>7527</v>
      </c>
      <c r="E2709" s="115">
        <v>1.65</v>
      </c>
      <c r="F2709" s="674">
        <v>293.83600000000001</v>
      </c>
      <c r="G2709" s="674">
        <v>295.84500000000003</v>
      </c>
      <c r="H2709" s="115">
        <f t="shared" si="84"/>
        <v>1.0068371472522089</v>
      </c>
      <c r="I2709" s="115">
        <f t="shared" si="85"/>
        <v>1.6613</v>
      </c>
    </row>
    <row r="2710" spans="1:9" hidden="1">
      <c r="A2710" s="115" t="s">
        <v>7957</v>
      </c>
      <c r="B2710" s="115" t="s">
        <v>7958</v>
      </c>
      <c r="C2710" s="115" t="s">
        <v>7587</v>
      </c>
      <c r="D2710" s="115" t="s">
        <v>7527</v>
      </c>
      <c r="E2710" s="115">
        <v>1.8716999999999999</v>
      </c>
      <c r="F2710" s="674">
        <v>293.83600000000001</v>
      </c>
      <c r="G2710" s="674">
        <v>295.84500000000003</v>
      </c>
      <c r="H2710" s="115">
        <f t="shared" si="84"/>
        <v>1.0068371472522089</v>
      </c>
      <c r="I2710" s="115">
        <f t="shared" si="85"/>
        <v>1.8845000000000001</v>
      </c>
    </row>
    <row r="2711" spans="1:9" hidden="1">
      <c r="A2711" s="115" t="s">
        <v>7959</v>
      </c>
      <c r="B2711" s="115" t="s">
        <v>7960</v>
      </c>
      <c r="C2711" s="115" t="s">
        <v>7590</v>
      </c>
      <c r="D2711" s="115" t="s">
        <v>7527</v>
      </c>
      <c r="E2711" s="115">
        <v>2.1918000000000002</v>
      </c>
      <c r="F2711" s="674">
        <v>293.83600000000001</v>
      </c>
      <c r="G2711" s="674">
        <v>295.84500000000003</v>
      </c>
      <c r="H2711" s="115">
        <f t="shared" si="84"/>
        <v>1.0068371472522089</v>
      </c>
      <c r="I2711" s="115">
        <f t="shared" si="85"/>
        <v>2.2067999999999999</v>
      </c>
    </row>
    <row r="2712" spans="1:9" hidden="1">
      <c r="A2712" s="115" t="s">
        <v>7961</v>
      </c>
      <c r="B2712" s="115" t="s">
        <v>7962</v>
      </c>
      <c r="C2712" s="115" t="s">
        <v>7593</v>
      </c>
      <c r="D2712" s="115" t="s">
        <v>7527</v>
      </c>
      <c r="E2712" s="115">
        <v>2.6352000000000002</v>
      </c>
      <c r="F2712" s="674">
        <v>293.83600000000001</v>
      </c>
      <c r="G2712" s="674">
        <v>295.84500000000003</v>
      </c>
      <c r="H2712" s="115">
        <f t="shared" si="84"/>
        <v>1.0068371472522089</v>
      </c>
      <c r="I2712" s="115">
        <f t="shared" si="85"/>
        <v>2.6532</v>
      </c>
    </row>
    <row r="2713" spans="1:9" hidden="1">
      <c r="A2713" s="115" t="s">
        <v>7963</v>
      </c>
      <c r="B2713" s="115" t="s">
        <v>7964</v>
      </c>
      <c r="C2713" s="115" t="s">
        <v>7596</v>
      </c>
      <c r="D2713" s="115" t="s">
        <v>7527</v>
      </c>
      <c r="E2713" s="115">
        <v>3.2753999999999999</v>
      </c>
      <c r="F2713" s="674">
        <v>293.83600000000001</v>
      </c>
      <c r="G2713" s="674">
        <v>295.84500000000003</v>
      </c>
      <c r="H2713" s="115">
        <f t="shared" si="84"/>
        <v>1.0068371472522089</v>
      </c>
      <c r="I2713" s="115">
        <f t="shared" si="85"/>
        <v>3.2978000000000001</v>
      </c>
    </row>
    <row r="2714" spans="1:9" hidden="1">
      <c r="A2714" s="115" t="s">
        <v>7965</v>
      </c>
      <c r="B2714" s="115" t="s">
        <v>7966</v>
      </c>
      <c r="C2714" s="115" t="s">
        <v>7599</v>
      </c>
      <c r="D2714" s="115" t="s">
        <v>7527</v>
      </c>
      <c r="E2714" s="115">
        <v>4.3837999999999999</v>
      </c>
      <c r="F2714" s="674">
        <v>293.83600000000001</v>
      </c>
      <c r="G2714" s="674">
        <v>295.84500000000003</v>
      </c>
      <c r="H2714" s="115">
        <f t="shared" si="84"/>
        <v>1.0068371472522089</v>
      </c>
      <c r="I2714" s="115">
        <f t="shared" si="85"/>
        <v>4.4138000000000002</v>
      </c>
    </row>
    <row r="2715" spans="1:9" hidden="1">
      <c r="A2715" s="115" t="s">
        <v>7967</v>
      </c>
      <c r="B2715" s="115" t="s">
        <v>7968</v>
      </c>
      <c r="C2715" s="115" t="s">
        <v>7602</v>
      </c>
      <c r="D2715" s="115" t="s">
        <v>7527</v>
      </c>
      <c r="E2715" s="115">
        <v>6.6494</v>
      </c>
      <c r="F2715" s="674">
        <v>293.83600000000001</v>
      </c>
      <c r="G2715" s="674">
        <v>295.84500000000003</v>
      </c>
      <c r="H2715" s="115">
        <f t="shared" si="84"/>
        <v>1.0068371472522089</v>
      </c>
      <c r="I2715" s="115">
        <f t="shared" si="85"/>
        <v>6.6948999999999996</v>
      </c>
    </row>
    <row r="2716" spans="1:9" hidden="1">
      <c r="A2716" s="115" t="s">
        <v>7969</v>
      </c>
      <c r="B2716" s="115" t="s">
        <v>7970</v>
      </c>
      <c r="C2716" s="115" t="s">
        <v>7605</v>
      </c>
      <c r="D2716" s="115" t="s">
        <v>7527</v>
      </c>
      <c r="E2716" s="115">
        <v>13.175800000000001</v>
      </c>
      <c r="F2716" s="674">
        <v>293.83600000000001</v>
      </c>
      <c r="G2716" s="674">
        <v>295.84500000000003</v>
      </c>
      <c r="H2716" s="115">
        <f t="shared" si="84"/>
        <v>1.0068371472522089</v>
      </c>
      <c r="I2716" s="115">
        <f t="shared" si="85"/>
        <v>13.2659</v>
      </c>
    </row>
    <row r="2717" spans="1:9" hidden="1">
      <c r="A2717" s="115" t="s">
        <v>7971</v>
      </c>
      <c r="B2717" s="115" t="s">
        <v>7972</v>
      </c>
      <c r="C2717" s="115" t="s">
        <v>7608</v>
      </c>
      <c r="D2717" s="115" t="s">
        <v>7527</v>
      </c>
      <c r="E2717" s="115">
        <v>1.081</v>
      </c>
      <c r="F2717" s="674">
        <v>293.83600000000001</v>
      </c>
      <c r="G2717" s="674">
        <v>295.84500000000003</v>
      </c>
      <c r="H2717" s="115">
        <f t="shared" si="84"/>
        <v>1.0068371472522089</v>
      </c>
      <c r="I2717" s="115">
        <f t="shared" si="85"/>
        <v>1.0884</v>
      </c>
    </row>
    <row r="2718" spans="1:9" hidden="1">
      <c r="A2718" s="115" t="s">
        <v>7973</v>
      </c>
      <c r="B2718" s="115" t="s">
        <v>7974</v>
      </c>
      <c r="C2718" s="115" t="s">
        <v>7611</v>
      </c>
      <c r="D2718" s="115" t="s">
        <v>7527</v>
      </c>
      <c r="E2718" s="115">
        <v>1.3621000000000001</v>
      </c>
      <c r="F2718" s="674">
        <v>293.83600000000001</v>
      </c>
      <c r="G2718" s="674">
        <v>295.84500000000003</v>
      </c>
      <c r="H2718" s="115">
        <f t="shared" si="84"/>
        <v>1.0068371472522089</v>
      </c>
      <c r="I2718" s="115">
        <f t="shared" si="85"/>
        <v>1.3714</v>
      </c>
    </row>
    <row r="2719" spans="1:9" hidden="1">
      <c r="A2719" s="115" t="s">
        <v>7975</v>
      </c>
      <c r="B2719" s="115" t="s">
        <v>7976</v>
      </c>
      <c r="C2719" s="115" t="s">
        <v>7614</v>
      </c>
      <c r="D2719" s="115" t="s">
        <v>7527</v>
      </c>
      <c r="E2719" s="115">
        <v>1.5350999999999999</v>
      </c>
      <c r="F2719" s="674">
        <v>293.83600000000001</v>
      </c>
      <c r="G2719" s="674">
        <v>295.84500000000003</v>
      </c>
      <c r="H2719" s="115">
        <f t="shared" si="84"/>
        <v>1.0068371472522089</v>
      </c>
      <c r="I2719" s="115">
        <f t="shared" si="85"/>
        <v>1.5456000000000001</v>
      </c>
    </row>
    <row r="2720" spans="1:9" hidden="1">
      <c r="A2720" s="115" t="s">
        <v>7977</v>
      </c>
      <c r="B2720" s="115" t="s">
        <v>7978</v>
      </c>
      <c r="C2720" s="115" t="s">
        <v>7617</v>
      </c>
      <c r="D2720" s="115" t="s">
        <v>7527</v>
      </c>
      <c r="E2720" s="115">
        <v>1.7945</v>
      </c>
      <c r="F2720" s="674">
        <v>293.83600000000001</v>
      </c>
      <c r="G2720" s="674">
        <v>295.84500000000003</v>
      </c>
      <c r="H2720" s="115">
        <f t="shared" si="84"/>
        <v>1.0068371472522089</v>
      </c>
      <c r="I2720" s="115">
        <f t="shared" si="85"/>
        <v>1.8068</v>
      </c>
    </row>
    <row r="2721" spans="1:9" hidden="1">
      <c r="A2721" s="115" t="s">
        <v>7979</v>
      </c>
      <c r="B2721" s="115" t="s">
        <v>7980</v>
      </c>
      <c r="C2721" s="115" t="s">
        <v>7620</v>
      </c>
      <c r="D2721" s="115" t="s">
        <v>7527</v>
      </c>
      <c r="E2721" s="115">
        <v>2.1621000000000001</v>
      </c>
      <c r="F2721" s="674">
        <v>293.83600000000001</v>
      </c>
      <c r="G2721" s="674">
        <v>295.84500000000003</v>
      </c>
      <c r="H2721" s="115">
        <f t="shared" si="84"/>
        <v>1.0068371472522089</v>
      </c>
      <c r="I2721" s="115">
        <f t="shared" si="85"/>
        <v>2.1768999999999998</v>
      </c>
    </row>
    <row r="2722" spans="1:9" hidden="1">
      <c r="A2722" s="115" t="s">
        <v>7981</v>
      </c>
      <c r="B2722" s="115" t="s">
        <v>7982</v>
      </c>
      <c r="C2722" s="115" t="s">
        <v>7623</v>
      </c>
      <c r="D2722" s="115" t="s">
        <v>7527</v>
      </c>
      <c r="E2722" s="115">
        <v>2.7025999999999999</v>
      </c>
      <c r="F2722" s="674">
        <v>293.83600000000001</v>
      </c>
      <c r="G2722" s="674">
        <v>295.84500000000003</v>
      </c>
      <c r="H2722" s="115">
        <f t="shared" si="84"/>
        <v>1.0068371472522089</v>
      </c>
      <c r="I2722" s="115">
        <f t="shared" si="85"/>
        <v>2.7210999999999999</v>
      </c>
    </row>
    <row r="2723" spans="1:9" hidden="1">
      <c r="A2723" s="115" t="s">
        <v>7983</v>
      </c>
      <c r="B2723" s="115" t="s">
        <v>7984</v>
      </c>
      <c r="C2723" s="115" t="s">
        <v>7626</v>
      </c>
      <c r="D2723" s="115" t="s">
        <v>7527</v>
      </c>
      <c r="E2723" s="115">
        <v>3.6105999999999998</v>
      </c>
      <c r="F2723" s="674">
        <v>293.83600000000001</v>
      </c>
      <c r="G2723" s="674">
        <v>295.84500000000003</v>
      </c>
      <c r="H2723" s="115">
        <f t="shared" si="84"/>
        <v>1.0068371472522089</v>
      </c>
      <c r="I2723" s="115">
        <f t="shared" si="85"/>
        <v>3.6353</v>
      </c>
    </row>
    <row r="2724" spans="1:9" hidden="1">
      <c r="A2724" s="115" t="s">
        <v>7985</v>
      </c>
      <c r="B2724" s="115" t="s">
        <v>7986</v>
      </c>
      <c r="C2724" s="115" t="s">
        <v>7629</v>
      </c>
      <c r="D2724" s="115" t="s">
        <v>7527</v>
      </c>
      <c r="E2724" s="115">
        <v>5.4051</v>
      </c>
      <c r="F2724" s="674">
        <v>293.83600000000001</v>
      </c>
      <c r="G2724" s="674">
        <v>295.84500000000003</v>
      </c>
      <c r="H2724" s="115">
        <f t="shared" si="84"/>
        <v>1.0068371472522089</v>
      </c>
      <c r="I2724" s="115">
        <f t="shared" si="85"/>
        <v>5.4420999999999999</v>
      </c>
    </row>
    <row r="2725" spans="1:9" hidden="1">
      <c r="A2725" s="115" t="s">
        <v>7987</v>
      </c>
      <c r="B2725" s="115" t="s">
        <v>7988</v>
      </c>
      <c r="C2725" s="115" t="s">
        <v>7632</v>
      </c>
      <c r="D2725" s="115" t="s">
        <v>7527</v>
      </c>
      <c r="E2725" s="115">
        <v>10.8103</v>
      </c>
      <c r="F2725" s="674">
        <v>293.83600000000001</v>
      </c>
      <c r="G2725" s="674">
        <v>295.84500000000003</v>
      </c>
      <c r="H2725" s="115">
        <f t="shared" si="84"/>
        <v>1.0068371472522089</v>
      </c>
      <c r="I2725" s="115">
        <f t="shared" si="85"/>
        <v>10.8842</v>
      </c>
    </row>
    <row r="2726" spans="1:9" hidden="1">
      <c r="A2726" s="115" t="s">
        <v>7989</v>
      </c>
      <c r="B2726" s="115" t="s">
        <v>7990</v>
      </c>
      <c r="C2726" s="115" t="s">
        <v>7635</v>
      </c>
      <c r="D2726" s="115" t="s">
        <v>7527</v>
      </c>
      <c r="E2726" s="115">
        <v>0.90349999999999997</v>
      </c>
      <c r="F2726" s="674">
        <v>293.83600000000001</v>
      </c>
      <c r="G2726" s="674">
        <v>295.84500000000003</v>
      </c>
      <c r="H2726" s="115">
        <f t="shared" si="84"/>
        <v>1.0068371472522089</v>
      </c>
      <c r="I2726" s="115">
        <f t="shared" si="85"/>
        <v>0.90969999999999995</v>
      </c>
    </row>
    <row r="2727" spans="1:9" hidden="1">
      <c r="A2727" s="115" t="s">
        <v>7991</v>
      </c>
      <c r="B2727" s="115" t="s">
        <v>7992</v>
      </c>
      <c r="C2727" s="115" t="s">
        <v>7638</v>
      </c>
      <c r="D2727" s="115" t="s">
        <v>7527</v>
      </c>
      <c r="E2727" s="115">
        <v>1.1498999999999999</v>
      </c>
      <c r="F2727" s="674">
        <v>293.83600000000001</v>
      </c>
      <c r="G2727" s="674">
        <v>295.84500000000003</v>
      </c>
      <c r="H2727" s="115">
        <f t="shared" si="84"/>
        <v>1.0068371472522089</v>
      </c>
      <c r="I2727" s="115">
        <f t="shared" si="85"/>
        <v>1.1577999999999999</v>
      </c>
    </row>
    <row r="2728" spans="1:9" hidden="1">
      <c r="A2728" s="115" t="s">
        <v>7993</v>
      </c>
      <c r="B2728" s="115" t="s">
        <v>7994</v>
      </c>
      <c r="C2728" s="115" t="s">
        <v>7641</v>
      </c>
      <c r="D2728" s="115" t="s">
        <v>7527</v>
      </c>
      <c r="E2728" s="115">
        <v>1.3142</v>
      </c>
      <c r="F2728" s="674">
        <v>293.83600000000001</v>
      </c>
      <c r="G2728" s="674">
        <v>295.84500000000003</v>
      </c>
      <c r="H2728" s="115">
        <f t="shared" si="84"/>
        <v>1.0068371472522089</v>
      </c>
      <c r="I2728" s="115">
        <f t="shared" si="85"/>
        <v>1.3231999999999999</v>
      </c>
    </row>
    <row r="2729" spans="1:9" hidden="1">
      <c r="A2729" s="115" t="s">
        <v>7995</v>
      </c>
      <c r="B2729" s="115" t="s">
        <v>7996</v>
      </c>
      <c r="C2729" s="115" t="s">
        <v>7644</v>
      </c>
      <c r="D2729" s="115" t="s">
        <v>7527</v>
      </c>
      <c r="E2729" s="115">
        <v>1.5333000000000001</v>
      </c>
      <c r="F2729" s="674">
        <v>293.83600000000001</v>
      </c>
      <c r="G2729" s="674">
        <v>295.84500000000003</v>
      </c>
      <c r="H2729" s="115">
        <f t="shared" si="84"/>
        <v>1.0068371472522089</v>
      </c>
      <c r="I2729" s="115">
        <f t="shared" si="85"/>
        <v>1.5438000000000001</v>
      </c>
    </row>
    <row r="2730" spans="1:9" hidden="1">
      <c r="A2730" s="115" t="s">
        <v>7997</v>
      </c>
      <c r="B2730" s="115" t="s">
        <v>7998</v>
      </c>
      <c r="C2730" s="115" t="s">
        <v>7647</v>
      </c>
      <c r="D2730" s="115" t="s">
        <v>7527</v>
      </c>
      <c r="E2730" s="115">
        <v>1.8344</v>
      </c>
      <c r="F2730" s="674">
        <v>293.83600000000001</v>
      </c>
      <c r="G2730" s="674">
        <v>295.84500000000003</v>
      </c>
      <c r="H2730" s="115">
        <f t="shared" si="84"/>
        <v>1.0068371472522089</v>
      </c>
      <c r="I2730" s="115">
        <f t="shared" si="85"/>
        <v>1.8469</v>
      </c>
    </row>
    <row r="2731" spans="1:9" hidden="1">
      <c r="A2731" s="115" t="s">
        <v>7999</v>
      </c>
      <c r="B2731" s="115" t="s">
        <v>8000</v>
      </c>
      <c r="C2731" s="115" t="s">
        <v>7650</v>
      </c>
      <c r="D2731" s="115" t="s">
        <v>7527</v>
      </c>
      <c r="E2731" s="115">
        <v>2.2725</v>
      </c>
      <c r="F2731" s="674">
        <v>293.83600000000001</v>
      </c>
      <c r="G2731" s="674">
        <v>295.84500000000003</v>
      </c>
      <c r="H2731" s="115">
        <f t="shared" si="84"/>
        <v>1.0068371472522089</v>
      </c>
      <c r="I2731" s="115">
        <f t="shared" si="85"/>
        <v>2.2879999999999998</v>
      </c>
    </row>
    <row r="2732" spans="1:9" hidden="1">
      <c r="A2732" s="115" t="s">
        <v>8001</v>
      </c>
      <c r="B2732" s="115" t="s">
        <v>8002</v>
      </c>
      <c r="C2732" s="115" t="s">
        <v>7653</v>
      </c>
      <c r="D2732" s="115" t="s">
        <v>7527</v>
      </c>
      <c r="E2732" s="115">
        <v>3.0390999999999999</v>
      </c>
      <c r="F2732" s="674">
        <v>293.83600000000001</v>
      </c>
      <c r="G2732" s="674">
        <v>295.84500000000003</v>
      </c>
      <c r="H2732" s="115">
        <f t="shared" si="84"/>
        <v>1.0068371472522089</v>
      </c>
      <c r="I2732" s="115">
        <f t="shared" si="85"/>
        <v>3.0598999999999998</v>
      </c>
    </row>
    <row r="2733" spans="1:9" hidden="1">
      <c r="A2733" s="115" t="s">
        <v>8003</v>
      </c>
      <c r="B2733" s="115" t="s">
        <v>8004</v>
      </c>
      <c r="C2733" s="115" t="s">
        <v>7656</v>
      </c>
      <c r="D2733" s="115" t="s">
        <v>7527</v>
      </c>
      <c r="E2733" s="115">
        <v>4.6544999999999996</v>
      </c>
      <c r="F2733" s="674">
        <v>293.83600000000001</v>
      </c>
      <c r="G2733" s="674">
        <v>295.84500000000003</v>
      </c>
      <c r="H2733" s="115">
        <f t="shared" si="84"/>
        <v>1.0068371472522089</v>
      </c>
      <c r="I2733" s="115">
        <f t="shared" si="85"/>
        <v>4.6863000000000001</v>
      </c>
    </row>
    <row r="2734" spans="1:9" hidden="1">
      <c r="A2734" s="115" t="s">
        <v>8005</v>
      </c>
      <c r="B2734" s="115" t="s">
        <v>8006</v>
      </c>
      <c r="C2734" s="115" t="s">
        <v>7659</v>
      </c>
      <c r="D2734" s="115" t="s">
        <v>7527</v>
      </c>
      <c r="E2734" s="115">
        <v>9.1173999999999999</v>
      </c>
      <c r="F2734" s="674">
        <v>293.83600000000001</v>
      </c>
      <c r="G2734" s="674">
        <v>295.84500000000003</v>
      </c>
      <c r="H2734" s="115">
        <f t="shared" si="84"/>
        <v>1.0068371472522089</v>
      </c>
      <c r="I2734" s="115">
        <f t="shared" si="85"/>
        <v>9.1797000000000004</v>
      </c>
    </row>
    <row r="2735" spans="1:9" hidden="1">
      <c r="A2735" s="115" t="s">
        <v>8007</v>
      </c>
      <c r="B2735" s="115" t="s">
        <v>8008</v>
      </c>
      <c r="C2735" s="115" t="s">
        <v>7662</v>
      </c>
      <c r="D2735" s="115" t="s">
        <v>7527</v>
      </c>
      <c r="E2735" s="115">
        <v>0.64870000000000005</v>
      </c>
      <c r="F2735" s="674">
        <v>293.83600000000001</v>
      </c>
      <c r="G2735" s="674">
        <v>295.84500000000003</v>
      </c>
      <c r="H2735" s="115">
        <f t="shared" si="84"/>
        <v>1.0068371472522089</v>
      </c>
      <c r="I2735" s="115">
        <f t="shared" si="85"/>
        <v>0.65310000000000001</v>
      </c>
    </row>
    <row r="2736" spans="1:9" hidden="1">
      <c r="A2736" s="115" t="s">
        <v>8009</v>
      </c>
      <c r="B2736" s="115" t="s">
        <v>8010</v>
      </c>
      <c r="C2736" s="115" t="s">
        <v>7665</v>
      </c>
      <c r="D2736" s="115" t="s">
        <v>7527</v>
      </c>
      <c r="E2736" s="115">
        <v>0.78390000000000004</v>
      </c>
      <c r="F2736" s="674">
        <v>293.83600000000001</v>
      </c>
      <c r="G2736" s="674">
        <v>295.84500000000003</v>
      </c>
      <c r="H2736" s="115">
        <f t="shared" si="84"/>
        <v>1.0068371472522089</v>
      </c>
      <c r="I2736" s="115">
        <f t="shared" si="85"/>
        <v>0.7893</v>
      </c>
    </row>
    <row r="2737" spans="1:9" hidden="1">
      <c r="A2737" s="115" t="s">
        <v>8011</v>
      </c>
      <c r="B2737" s="115" t="s">
        <v>8012</v>
      </c>
      <c r="C2737" s="115" t="s">
        <v>7668</v>
      </c>
      <c r="D2737" s="115" t="s">
        <v>7527</v>
      </c>
      <c r="E2737" s="115">
        <v>0.91900000000000004</v>
      </c>
      <c r="F2737" s="674">
        <v>293.83600000000001</v>
      </c>
      <c r="G2737" s="674">
        <v>295.84500000000003</v>
      </c>
      <c r="H2737" s="115">
        <f t="shared" si="84"/>
        <v>1.0068371472522089</v>
      </c>
      <c r="I2737" s="115">
        <f t="shared" si="85"/>
        <v>0.92530000000000001</v>
      </c>
    </row>
    <row r="2738" spans="1:9" hidden="1">
      <c r="A2738" s="115" t="s">
        <v>8013</v>
      </c>
      <c r="B2738" s="115" t="s">
        <v>8014</v>
      </c>
      <c r="C2738" s="115" t="s">
        <v>7671</v>
      </c>
      <c r="D2738" s="115" t="s">
        <v>7527</v>
      </c>
      <c r="E2738" s="115">
        <v>1.0542</v>
      </c>
      <c r="F2738" s="674">
        <v>293.83600000000001</v>
      </c>
      <c r="G2738" s="674">
        <v>295.84500000000003</v>
      </c>
      <c r="H2738" s="115">
        <f t="shared" si="84"/>
        <v>1.0068371472522089</v>
      </c>
      <c r="I2738" s="115">
        <f t="shared" si="85"/>
        <v>1.0613999999999999</v>
      </c>
    </row>
    <row r="2739" spans="1:9" hidden="1">
      <c r="A2739" s="115" t="s">
        <v>8015</v>
      </c>
      <c r="B2739" s="115" t="s">
        <v>8016</v>
      </c>
      <c r="C2739" s="115" t="s">
        <v>7674</v>
      </c>
      <c r="D2739" s="115" t="s">
        <v>7527</v>
      </c>
      <c r="E2739" s="115">
        <v>1.2704</v>
      </c>
      <c r="F2739" s="674">
        <v>293.83600000000001</v>
      </c>
      <c r="G2739" s="674">
        <v>295.84500000000003</v>
      </c>
      <c r="H2739" s="115">
        <f t="shared" si="84"/>
        <v>1.0068371472522089</v>
      </c>
      <c r="I2739" s="115">
        <f t="shared" si="85"/>
        <v>1.2790999999999999</v>
      </c>
    </row>
    <row r="2740" spans="1:9" hidden="1">
      <c r="A2740" s="115" t="s">
        <v>8017</v>
      </c>
      <c r="B2740" s="115" t="s">
        <v>8018</v>
      </c>
      <c r="C2740" s="115" t="s">
        <v>7677</v>
      </c>
      <c r="D2740" s="115" t="s">
        <v>7527</v>
      </c>
      <c r="E2740" s="115">
        <v>1.5948</v>
      </c>
      <c r="F2740" s="674">
        <v>293.83600000000001</v>
      </c>
      <c r="G2740" s="674">
        <v>295.84500000000003</v>
      </c>
      <c r="H2740" s="115">
        <f t="shared" si="84"/>
        <v>1.0068371472522089</v>
      </c>
      <c r="I2740" s="115">
        <f t="shared" si="85"/>
        <v>1.6056999999999999</v>
      </c>
    </row>
    <row r="2741" spans="1:9" hidden="1">
      <c r="A2741" s="115" t="s">
        <v>8019</v>
      </c>
      <c r="B2741" s="115" t="s">
        <v>8020</v>
      </c>
      <c r="C2741" s="115" t="s">
        <v>7680</v>
      </c>
      <c r="D2741" s="115" t="s">
        <v>7527</v>
      </c>
      <c r="E2741" s="115">
        <v>2.1084000000000001</v>
      </c>
      <c r="F2741" s="674">
        <v>293.83600000000001</v>
      </c>
      <c r="G2741" s="674">
        <v>295.84500000000003</v>
      </c>
      <c r="H2741" s="115">
        <f t="shared" si="84"/>
        <v>1.0068371472522089</v>
      </c>
      <c r="I2741" s="115">
        <f t="shared" si="85"/>
        <v>2.1227999999999998</v>
      </c>
    </row>
    <row r="2742" spans="1:9" hidden="1">
      <c r="A2742" s="115" t="s">
        <v>8021</v>
      </c>
      <c r="B2742" s="115" t="s">
        <v>8022</v>
      </c>
      <c r="C2742" s="115" t="s">
        <v>7683</v>
      </c>
      <c r="D2742" s="115" t="s">
        <v>7527</v>
      </c>
      <c r="E2742" s="115">
        <v>3.1896</v>
      </c>
      <c r="F2742" s="674">
        <v>293.83600000000001</v>
      </c>
      <c r="G2742" s="674">
        <v>295.84500000000003</v>
      </c>
      <c r="H2742" s="115">
        <f t="shared" si="84"/>
        <v>1.0068371472522089</v>
      </c>
      <c r="I2742" s="115">
        <f t="shared" si="85"/>
        <v>3.2113999999999998</v>
      </c>
    </row>
    <row r="2743" spans="1:9" hidden="1">
      <c r="A2743" s="115" t="s">
        <v>8023</v>
      </c>
      <c r="B2743" s="115" t="s">
        <v>8024</v>
      </c>
      <c r="C2743" s="115" t="s">
        <v>7686</v>
      </c>
      <c r="D2743" s="115" t="s">
        <v>7527</v>
      </c>
      <c r="E2743" s="115">
        <v>6.3521999999999998</v>
      </c>
      <c r="F2743" s="674">
        <v>293.83600000000001</v>
      </c>
      <c r="G2743" s="674">
        <v>295.84500000000003</v>
      </c>
      <c r="H2743" s="115">
        <f t="shared" si="84"/>
        <v>1.0068371472522089</v>
      </c>
      <c r="I2743" s="115">
        <f t="shared" si="85"/>
        <v>6.3956</v>
      </c>
    </row>
    <row r="2744" spans="1:9" hidden="1">
      <c r="A2744" s="115" t="s">
        <v>8025</v>
      </c>
      <c r="B2744" s="115" t="s">
        <v>8026</v>
      </c>
      <c r="C2744" s="115" t="s">
        <v>7689</v>
      </c>
      <c r="D2744" s="115" t="s">
        <v>7690</v>
      </c>
      <c r="E2744" s="115">
        <v>35.897500000000001</v>
      </c>
      <c r="F2744" s="674">
        <v>293.83600000000001</v>
      </c>
      <c r="G2744" s="674">
        <v>295.84500000000003</v>
      </c>
      <c r="H2744" s="115">
        <f t="shared" si="84"/>
        <v>1.0068371472522089</v>
      </c>
      <c r="I2744" s="115">
        <f t="shared" si="85"/>
        <v>36.142899999999997</v>
      </c>
    </row>
    <row r="2745" spans="1:9" hidden="1">
      <c r="A2745" s="115" t="s">
        <v>8027</v>
      </c>
      <c r="B2745" s="115" t="s">
        <v>8028</v>
      </c>
      <c r="C2745" s="115" t="s">
        <v>7693</v>
      </c>
      <c r="D2745" s="115" t="s">
        <v>7527</v>
      </c>
      <c r="E2745" s="115">
        <v>2.5895000000000001</v>
      </c>
      <c r="F2745" s="674">
        <v>293.83600000000001</v>
      </c>
      <c r="G2745" s="674">
        <v>295.84500000000003</v>
      </c>
      <c r="H2745" s="115">
        <f t="shared" si="84"/>
        <v>1.0068371472522089</v>
      </c>
      <c r="I2745" s="115">
        <f t="shared" si="85"/>
        <v>2.6072000000000002</v>
      </c>
    </row>
    <row r="2746" spans="1:9" hidden="1">
      <c r="A2746" s="115" t="s">
        <v>8029</v>
      </c>
      <c r="B2746" s="115" t="s">
        <v>8030</v>
      </c>
      <c r="C2746" s="115" t="s">
        <v>7696</v>
      </c>
      <c r="D2746" s="115" t="s">
        <v>1694</v>
      </c>
      <c r="E2746" s="115">
        <v>40.831600000000002</v>
      </c>
      <c r="F2746" s="674">
        <v>293.83600000000001</v>
      </c>
      <c r="G2746" s="674">
        <v>295.84500000000003</v>
      </c>
      <c r="H2746" s="115">
        <f t="shared" si="84"/>
        <v>1.0068371472522089</v>
      </c>
      <c r="I2746" s="115">
        <f t="shared" si="85"/>
        <v>41.110799999999998</v>
      </c>
    </row>
    <row r="2747" spans="1:9" hidden="1">
      <c r="A2747" s="115" t="s">
        <v>8031</v>
      </c>
      <c r="B2747" s="115" t="s">
        <v>8032</v>
      </c>
      <c r="C2747" s="115" t="s">
        <v>7699</v>
      </c>
      <c r="D2747" s="115" t="s">
        <v>1694</v>
      </c>
      <c r="E2747" s="115">
        <v>27.750699999999998</v>
      </c>
      <c r="F2747" s="674">
        <v>293.83600000000001</v>
      </c>
      <c r="G2747" s="674">
        <v>295.84500000000003</v>
      </c>
      <c r="H2747" s="115">
        <f t="shared" si="84"/>
        <v>1.0068371472522089</v>
      </c>
      <c r="I2747" s="115">
        <f t="shared" si="85"/>
        <v>27.9404</v>
      </c>
    </row>
    <row r="2748" spans="1:9" hidden="1">
      <c r="A2748" s="115" t="s">
        <v>8033</v>
      </c>
      <c r="B2748" s="115" t="s">
        <v>8034</v>
      </c>
      <c r="C2748" s="115" t="s">
        <v>7702</v>
      </c>
      <c r="D2748" s="115" t="s">
        <v>1694</v>
      </c>
      <c r="E2748" s="115">
        <v>29.2163</v>
      </c>
      <c r="F2748" s="674">
        <v>293.83600000000001</v>
      </c>
      <c r="G2748" s="674">
        <v>295.84500000000003</v>
      </c>
      <c r="H2748" s="115">
        <f t="shared" si="84"/>
        <v>1.0068371472522089</v>
      </c>
      <c r="I2748" s="115">
        <f t="shared" si="85"/>
        <v>29.4161</v>
      </c>
    </row>
    <row r="2749" spans="1:9" hidden="1">
      <c r="A2749" s="115" t="s">
        <v>8035</v>
      </c>
      <c r="B2749" s="115" t="s">
        <v>8036</v>
      </c>
      <c r="C2749" s="115" t="s">
        <v>7705</v>
      </c>
      <c r="D2749" s="115" t="s">
        <v>1694</v>
      </c>
      <c r="E2749" s="115">
        <v>57.248199999999997</v>
      </c>
      <c r="F2749" s="674">
        <v>293.83600000000001</v>
      </c>
      <c r="G2749" s="674">
        <v>295.84500000000003</v>
      </c>
      <c r="H2749" s="115">
        <f t="shared" si="84"/>
        <v>1.0068371472522089</v>
      </c>
      <c r="I2749" s="115">
        <f t="shared" si="85"/>
        <v>57.639600000000002</v>
      </c>
    </row>
    <row r="2750" spans="1:9" hidden="1">
      <c r="A2750" s="115" t="s">
        <v>8037</v>
      </c>
      <c r="B2750" s="115" t="s">
        <v>8038</v>
      </c>
      <c r="C2750" s="115" t="s">
        <v>7708</v>
      </c>
      <c r="D2750" s="115" t="s">
        <v>1694</v>
      </c>
      <c r="E2750" s="115">
        <v>102.7032</v>
      </c>
      <c r="F2750" s="674">
        <v>293.83600000000001</v>
      </c>
      <c r="G2750" s="674">
        <v>295.84500000000003</v>
      </c>
      <c r="H2750" s="115">
        <f t="shared" si="84"/>
        <v>1.0068371472522089</v>
      </c>
      <c r="I2750" s="115">
        <f t="shared" si="85"/>
        <v>103.4054</v>
      </c>
    </row>
    <row r="2751" spans="1:9" hidden="1">
      <c r="A2751" s="115" t="s">
        <v>8039</v>
      </c>
      <c r="B2751" s="115" t="s">
        <v>8040</v>
      </c>
      <c r="C2751" s="115" t="s">
        <v>7711</v>
      </c>
      <c r="D2751" s="115" t="s">
        <v>1694</v>
      </c>
      <c r="E2751" s="115">
        <v>81.752200000000002</v>
      </c>
      <c r="F2751" s="674">
        <v>293.83600000000001</v>
      </c>
      <c r="G2751" s="674">
        <v>295.84500000000003</v>
      </c>
      <c r="H2751" s="115">
        <f t="shared" si="84"/>
        <v>1.0068371472522089</v>
      </c>
      <c r="I2751" s="115">
        <f t="shared" si="85"/>
        <v>82.311199999999999</v>
      </c>
    </row>
    <row r="2752" spans="1:9" hidden="1">
      <c r="A2752" s="115" t="s">
        <v>8041</v>
      </c>
      <c r="B2752" s="115" t="s">
        <v>8042</v>
      </c>
      <c r="C2752" s="115" t="s">
        <v>7714</v>
      </c>
      <c r="D2752" s="115" t="s">
        <v>1694</v>
      </c>
      <c r="E2752" s="115">
        <v>90.197000000000003</v>
      </c>
      <c r="F2752" s="674">
        <v>293.83600000000001</v>
      </c>
      <c r="G2752" s="674">
        <v>295.84500000000003</v>
      </c>
      <c r="H2752" s="115">
        <f t="shared" si="84"/>
        <v>1.0068371472522089</v>
      </c>
      <c r="I2752" s="115">
        <f t="shared" si="85"/>
        <v>90.813699999999997</v>
      </c>
    </row>
    <row r="2753" spans="1:9" hidden="1">
      <c r="A2753" s="115" t="s">
        <v>8043</v>
      </c>
      <c r="B2753" s="115" t="s">
        <v>8044</v>
      </c>
      <c r="C2753" s="115" t="s">
        <v>7717</v>
      </c>
      <c r="D2753" s="115" t="s">
        <v>1694</v>
      </c>
      <c r="E2753" s="115">
        <v>102.49639999999999</v>
      </c>
      <c r="F2753" s="674">
        <v>293.83600000000001</v>
      </c>
      <c r="G2753" s="674">
        <v>295.84500000000003</v>
      </c>
      <c r="H2753" s="115">
        <f t="shared" si="84"/>
        <v>1.0068371472522089</v>
      </c>
      <c r="I2753" s="115">
        <f t="shared" si="85"/>
        <v>103.1972</v>
      </c>
    </row>
    <row r="2754" spans="1:9" hidden="1">
      <c r="A2754" s="115" t="s">
        <v>8045</v>
      </c>
      <c r="B2754" s="115" t="s">
        <v>8046</v>
      </c>
      <c r="C2754" s="115" t="s">
        <v>7720</v>
      </c>
      <c r="D2754" s="115" t="s">
        <v>1694</v>
      </c>
      <c r="E2754" s="115">
        <v>118.8959</v>
      </c>
      <c r="F2754" s="674">
        <v>293.83600000000001</v>
      </c>
      <c r="G2754" s="674">
        <v>295.84500000000003</v>
      </c>
      <c r="H2754" s="115">
        <f t="shared" si="84"/>
        <v>1.0068371472522089</v>
      </c>
      <c r="I2754" s="115">
        <f t="shared" si="85"/>
        <v>119.7088</v>
      </c>
    </row>
    <row r="2755" spans="1:9" hidden="1">
      <c r="A2755" s="115" t="s">
        <v>8047</v>
      </c>
      <c r="B2755" s="115" t="s">
        <v>8048</v>
      </c>
      <c r="C2755" s="115" t="s">
        <v>7723</v>
      </c>
      <c r="D2755" s="115" t="s">
        <v>1694</v>
      </c>
      <c r="E2755" s="115">
        <v>135.2953</v>
      </c>
      <c r="F2755" s="674">
        <v>293.83600000000001</v>
      </c>
      <c r="G2755" s="674">
        <v>295.84500000000003</v>
      </c>
      <c r="H2755" s="115">
        <f t="shared" si="84"/>
        <v>1.0068371472522089</v>
      </c>
      <c r="I2755" s="115">
        <f t="shared" si="85"/>
        <v>136.22030000000001</v>
      </c>
    </row>
    <row r="2756" spans="1:9" hidden="1">
      <c r="A2756" s="115" t="s">
        <v>8049</v>
      </c>
      <c r="B2756" s="115" t="s">
        <v>8050</v>
      </c>
      <c r="C2756" s="115" t="s">
        <v>7726</v>
      </c>
      <c r="D2756" s="115" t="s">
        <v>1694</v>
      </c>
      <c r="E2756" s="115">
        <v>204.61089999999999</v>
      </c>
      <c r="F2756" s="674">
        <v>293.83600000000001</v>
      </c>
      <c r="G2756" s="674">
        <v>295.84500000000003</v>
      </c>
      <c r="H2756" s="115">
        <f t="shared" si="84"/>
        <v>1.0068371472522089</v>
      </c>
      <c r="I2756" s="115">
        <f t="shared" si="85"/>
        <v>206.00989999999999</v>
      </c>
    </row>
    <row r="2757" spans="1:9" hidden="1">
      <c r="A2757" s="115" t="s">
        <v>8051</v>
      </c>
      <c r="B2757" s="115" t="s">
        <v>8052</v>
      </c>
      <c r="C2757" s="115" t="s">
        <v>7729</v>
      </c>
      <c r="D2757" s="115" t="s">
        <v>1694</v>
      </c>
      <c r="E2757" s="115">
        <v>201.58949999999999</v>
      </c>
      <c r="F2757" s="674">
        <v>293.83600000000001</v>
      </c>
      <c r="G2757" s="674">
        <v>295.84500000000003</v>
      </c>
      <c r="H2757" s="115">
        <f t="shared" ref="H2757:H2820" si="86">G2757/F2757</f>
        <v>1.0068371472522089</v>
      </c>
      <c r="I2757" s="115">
        <f t="shared" ref="I2757:I2820" si="87">ROUND(H2757*E2757,4)</f>
        <v>202.96780000000001</v>
      </c>
    </row>
    <row r="2758" spans="1:9" hidden="1">
      <c r="A2758" s="115" t="s">
        <v>8053</v>
      </c>
      <c r="B2758" s="115" t="s">
        <v>8054</v>
      </c>
      <c r="C2758" s="115" t="s">
        <v>7732</v>
      </c>
      <c r="D2758" s="115" t="s">
        <v>1694</v>
      </c>
      <c r="E2758" s="115">
        <v>84.352199999999996</v>
      </c>
      <c r="F2758" s="674">
        <v>293.83600000000001</v>
      </c>
      <c r="G2758" s="674">
        <v>295.84500000000003</v>
      </c>
      <c r="H2758" s="115">
        <f t="shared" si="86"/>
        <v>1.0068371472522089</v>
      </c>
      <c r="I2758" s="115">
        <f t="shared" si="87"/>
        <v>84.928899999999999</v>
      </c>
    </row>
    <row r="2759" spans="1:9" hidden="1">
      <c r="A2759" s="115" t="s">
        <v>8055</v>
      </c>
      <c r="B2759" s="115" t="s">
        <v>8056</v>
      </c>
      <c r="C2759" s="115" t="s">
        <v>7735</v>
      </c>
      <c r="D2759" s="115" t="s">
        <v>1694</v>
      </c>
      <c r="E2759" s="115">
        <v>109.6576</v>
      </c>
      <c r="F2759" s="674">
        <v>293.83600000000001</v>
      </c>
      <c r="G2759" s="674">
        <v>295.84500000000003</v>
      </c>
      <c r="H2759" s="115">
        <f t="shared" si="86"/>
        <v>1.0068371472522089</v>
      </c>
      <c r="I2759" s="115">
        <f t="shared" si="87"/>
        <v>110.40730000000001</v>
      </c>
    </row>
    <row r="2760" spans="1:9" hidden="1">
      <c r="A2760" s="115" t="s">
        <v>8057</v>
      </c>
      <c r="B2760" s="115" t="s">
        <v>8058</v>
      </c>
      <c r="C2760" s="115" t="s">
        <v>7738</v>
      </c>
      <c r="D2760" s="115" t="s">
        <v>1694</v>
      </c>
      <c r="E2760" s="115">
        <v>1.6406000000000001</v>
      </c>
      <c r="F2760" s="674">
        <v>293.83600000000001</v>
      </c>
      <c r="G2760" s="674">
        <v>295.84500000000003</v>
      </c>
      <c r="H2760" s="115">
        <f t="shared" si="86"/>
        <v>1.0068371472522089</v>
      </c>
      <c r="I2760" s="115">
        <f t="shared" si="87"/>
        <v>1.6517999999999999</v>
      </c>
    </row>
    <row r="2761" spans="1:9" hidden="1">
      <c r="A2761" s="115" t="s">
        <v>8059</v>
      </c>
      <c r="B2761" s="115" t="s">
        <v>8060</v>
      </c>
      <c r="C2761" s="115" t="s">
        <v>7741</v>
      </c>
      <c r="D2761" s="115" t="s">
        <v>1694</v>
      </c>
      <c r="E2761" s="115">
        <v>1.4543999999999999</v>
      </c>
      <c r="F2761" s="674">
        <v>293.83600000000001</v>
      </c>
      <c r="G2761" s="674">
        <v>295.84500000000003</v>
      </c>
      <c r="H2761" s="115">
        <f t="shared" si="86"/>
        <v>1.0068371472522089</v>
      </c>
      <c r="I2761" s="115">
        <f t="shared" si="87"/>
        <v>1.4642999999999999</v>
      </c>
    </row>
    <row r="2762" spans="1:9" hidden="1">
      <c r="A2762" s="115" t="s">
        <v>8061</v>
      </c>
      <c r="B2762" s="115" t="s">
        <v>8062</v>
      </c>
      <c r="C2762" s="115" t="s">
        <v>7744</v>
      </c>
      <c r="D2762" s="115" t="s">
        <v>1694</v>
      </c>
      <c r="E2762" s="115">
        <v>1.3762000000000001</v>
      </c>
      <c r="F2762" s="674">
        <v>293.83600000000001</v>
      </c>
      <c r="G2762" s="674">
        <v>295.84500000000003</v>
      </c>
      <c r="H2762" s="115">
        <f t="shared" si="86"/>
        <v>1.0068371472522089</v>
      </c>
      <c r="I2762" s="115">
        <f t="shared" si="87"/>
        <v>1.3855999999999999</v>
      </c>
    </row>
    <row r="2763" spans="1:9" hidden="1">
      <c r="A2763" s="115" t="s">
        <v>8063</v>
      </c>
      <c r="B2763" s="115" t="s">
        <v>8064</v>
      </c>
      <c r="C2763" s="115" t="s">
        <v>7747</v>
      </c>
      <c r="D2763" s="115" t="s">
        <v>1694</v>
      </c>
      <c r="E2763" s="115">
        <v>13.881600000000001</v>
      </c>
      <c r="F2763" s="674">
        <v>293.83600000000001</v>
      </c>
      <c r="G2763" s="674">
        <v>295.84500000000003</v>
      </c>
      <c r="H2763" s="115">
        <f t="shared" si="86"/>
        <v>1.0068371472522089</v>
      </c>
      <c r="I2763" s="115">
        <f t="shared" si="87"/>
        <v>13.9765</v>
      </c>
    </row>
    <row r="2764" spans="1:9" hidden="1">
      <c r="A2764" s="115" t="s">
        <v>8065</v>
      </c>
      <c r="B2764" s="115" t="s">
        <v>8066</v>
      </c>
      <c r="C2764" s="115" t="s">
        <v>7750</v>
      </c>
      <c r="D2764" s="115" t="s">
        <v>1694</v>
      </c>
      <c r="E2764" s="115">
        <v>10.043100000000001</v>
      </c>
      <c r="F2764" s="674">
        <v>293.83600000000001</v>
      </c>
      <c r="G2764" s="674">
        <v>295.84500000000003</v>
      </c>
      <c r="H2764" s="115">
        <f t="shared" si="86"/>
        <v>1.0068371472522089</v>
      </c>
      <c r="I2764" s="115">
        <f t="shared" si="87"/>
        <v>10.111800000000001</v>
      </c>
    </row>
    <row r="2765" spans="1:9" hidden="1">
      <c r="A2765" s="115" t="s">
        <v>8067</v>
      </c>
      <c r="B2765" s="115" t="s">
        <v>8068</v>
      </c>
      <c r="C2765" s="115" t="s">
        <v>7753</v>
      </c>
      <c r="D2765" s="115" t="s">
        <v>1694</v>
      </c>
      <c r="E2765" s="115">
        <v>8.9360999999999997</v>
      </c>
      <c r="F2765" s="674">
        <v>293.83600000000001</v>
      </c>
      <c r="G2765" s="674">
        <v>295.84500000000003</v>
      </c>
      <c r="H2765" s="115">
        <f t="shared" si="86"/>
        <v>1.0068371472522089</v>
      </c>
      <c r="I2765" s="115">
        <f t="shared" si="87"/>
        <v>8.9971999999999994</v>
      </c>
    </row>
    <row r="2766" spans="1:9" hidden="1">
      <c r="A2766" s="115" t="s">
        <v>8069</v>
      </c>
      <c r="B2766" s="115" t="s">
        <v>8070</v>
      </c>
      <c r="C2766" s="115" t="s">
        <v>7756</v>
      </c>
      <c r="D2766" s="115" t="s">
        <v>1694</v>
      </c>
      <c r="E2766" s="115">
        <v>8.34</v>
      </c>
      <c r="F2766" s="674">
        <v>293.83600000000001</v>
      </c>
      <c r="G2766" s="674">
        <v>295.84500000000003</v>
      </c>
      <c r="H2766" s="115">
        <f t="shared" si="86"/>
        <v>1.0068371472522089</v>
      </c>
      <c r="I2766" s="115">
        <f t="shared" si="87"/>
        <v>8.3970000000000002</v>
      </c>
    </row>
    <row r="2767" spans="1:9" hidden="1">
      <c r="A2767" s="115" t="s">
        <v>8071</v>
      </c>
      <c r="B2767" s="115" t="s">
        <v>8072</v>
      </c>
      <c r="C2767" s="115" t="s">
        <v>7759</v>
      </c>
      <c r="D2767" s="115" t="s">
        <v>1694</v>
      </c>
      <c r="E2767" s="115">
        <v>8.0846</v>
      </c>
      <c r="F2767" s="674">
        <v>293.83600000000001</v>
      </c>
      <c r="G2767" s="674">
        <v>295.84500000000003</v>
      </c>
      <c r="H2767" s="115">
        <f t="shared" si="86"/>
        <v>1.0068371472522089</v>
      </c>
      <c r="I2767" s="115">
        <f t="shared" si="87"/>
        <v>8.1399000000000008</v>
      </c>
    </row>
    <row r="2768" spans="1:9" hidden="1">
      <c r="A2768" s="115" t="s">
        <v>8073</v>
      </c>
      <c r="B2768" s="115" t="s">
        <v>8074</v>
      </c>
      <c r="C2768" s="115" t="s">
        <v>7762</v>
      </c>
      <c r="D2768" s="115" t="s">
        <v>1694</v>
      </c>
      <c r="E2768" s="115">
        <v>5.5438999999999998</v>
      </c>
      <c r="F2768" s="674">
        <v>293.83600000000001</v>
      </c>
      <c r="G2768" s="674">
        <v>295.84500000000003</v>
      </c>
      <c r="H2768" s="115">
        <f t="shared" si="86"/>
        <v>1.0068371472522089</v>
      </c>
      <c r="I2768" s="115">
        <f t="shared" si="87"/>
        <v>5.5818000000000003</v>
      </c>
    </row>
    <row r="2769" spans="1:9" hidden="1">
      <c r="A2769" s="115" t="s">
        <v>8075</v>
      </c>
      <c r="B2769" s="115" t="s">
        <v>8076</v>
      </c>
      <c r="C2769" s="115" t="s">
        <v>7765</v>
      </c>
      <c r="D2769" s="115" t="s">
        <v>1694</v>
      </c>
      <c r="E2769" s="115">
        <v>5.9707999999999997</v>
      </c>
      <c r="F2769" s="674">
        <v>293.83600000000001</v>
      </c>
      <c r="G2769" s="674">
        <v>295.84500000000003</v>
      </c>
      <c r="H2769" s="115">
        <f t="shared" si="86"/>
        <v>1.0068371472522089</v>
      </c>
      <c r="I2769" s="115">
        <f t="shared" si="87"/>
        <v>6.0115999999999996</v>
      </c>
    </row>
    <row r="2770" spans="1:9" hidden="1">
      <c r="A2770" s="115" t="s">
        <v>8077</v>
      </c>
      <c r="B2770" s="115" t="s">
        <v>8078</v>
      </c>
      <c r="C2770" s="115" t="s">
        <v>7768</v>
      </c>
      <c r="D2770" s="115" t="s">
        <v>1694</v>
      </c>
      <c r="E2770" s="115">
        <v>4.9078999999999997</v>
      </c>
      <c r="F2770" s="674">
        <v>293.83600000000001</v>
      </c>
      <c r="G2770" s="674">
        <v>295.84500000000003</v>
      </c>
      <c r="H2770" s="115">
        <f t="shared" si="86"/>
        <v>1.0068371472522089</v>
      </c>
      <c r="I2770" s="115">
        <f t="shared" si="87"/>
        <v>4.9414999999999996</v>
      </c>
    </row>
    <row r="2771" spans="1:9" hidden="1">
      <c r="A2771" s="115" t="s">
        <v>8079</v>
      </c>
      <c r="B2771" s="115" t="s">
        <v>8080</v>
      </c>
      <c r="C2771" s="115" t="s">
        <v>7771</v>
      </c>
      <c r="D2771" s="115" t="s">
        <v>1694</v>
      </c>
      <c r="E2771" s="115">
        <v>10.969200000000001</v>
      </c>
      <c r="F2771" s="674">
        <v>293.83600000000001</v>
      </c>
      <c r="G2771" s="674">
        <v>295.84500000000003</v>
      </c>
      <c r="H2771" s="115">
        <f t="shared" si="86"/>
        <v>1.0068371472522089</v>
      </c>
      <c r="I2771" s="115">
        <f t="shared" si="87"/>
        <v>11.0442</v>
      </c>
    </row>
    <row r="2772" spans="1:9" hidden="1">
      <c r="A2772" s="115" t="s">
        <v>8081</v>
      </c>
      <c r="B2772" s="115" t="s">
        <v>8082</v>
      </c>
      <c r="C2772" s="115" t="s">
        <v>7774</v>
      </c>
      <c r="D2772" s="115" t="s">
        <v>1694</v>
      </c>
      <c r="E2772" s="115">
        <v>7.5631000000000004</v>
      </c>
      <c r="F2772" s="674">
        <v>293.83600000000001</v>
      </c>
      <c r="G2772" s="674">
        <v>295.84500000000003</v>
      </c>
      <c r="H2772" s="115">
        <f t="shared" si="86"/>
        <v>1.0068371472522089</v>
      </c>
      <c r="I2772" s="115">
        <f t="shared" si="87"/>
        <v>7.6147999999999998</v>
      </c>
    </row>
    <row r="2773" spans="1:9" hidden="1">
      <c r="A2773" s="115" t="s">
        <v>8083</v>
      </c>
      <c r="B2773" s="115" t="s">
        <v>8084</v>
      </c>
      <c r="C2773" s="115" t="s">
        <v>7777</v>
      </c>
      <c r="D2773" s="115" t="s">
        <v>1694</v>
      </c>
      <c r="E2773" s="115">
        <v>6.4561000000000002</v>
      </c>
      <c r="F2773" s="674">
        <v>293.83600000000001</v>
      </c>
      <c r="G2773" s="674">
        <v>295.84500000000003</v>
      </c>
      <c r="H2773" s="115">
        <f t="shared" si="86"/>
        <v>1.0068371472522089</v>
      </c>
      <c r="I2773" s="115">
        <f t="shared" si="87"/>
        <v>6.5002000000000004</v>
      </c>
    </row>
    <row r="2774" spans="1:9" hidden="1">
      <c r="A2774" s="115" t="s">
        <v>8085</v>
      </c>
      <c r="B2774" s="115" t="s">
        <v>8086</v>
      </c>
      <c r="C2774" s="115" t="s">
        <v>7780</v>
      </c>
      <c r="D2774" s="115" t="s">
        <v>1694</v>
      </c>
      <c r="E2774" s="115">
        <v>5.86</v>
      </c>
      <c r="F2774" s="674">
        <v>293.83600000000001</v>
      </c>
      <c r="G2774" s="674">
        <v>295.84500000000003</v>
      </c>
      <c r="H2774" s="115">
        <f t="shared" si="86"/>
        <v>1.0068371472522089</v>
      </c>
      <c r="I2774" s="115">
        <f t="shared" si="87"/>
        <v>5.9001000000000001</v>
      </c>
    </row>
    <row r="2775" spans="1:9" hidden="1">
      <c r="A2775" s="115" t="s">
        <v>8087</v>
      </c>
      <c r="B2775" s="115" t="s">
        <v>8088</v>
      </c>
      <c r="C2775" s="115" t="s">
        <v>7783</v>
      </c>
      <c r="D2775" s="115" t="s">
        <v>1694</v>
      </c>
      <c r="E2775" s="115">
        <v>5.6045999999999996</v>
      </c>
      <c r="F2775" s="674">
        <v>293.83600000000001</v>
      </c>
      <c r="G2775" s="674">
        <v>295.84500000000003</v>
      </c>
      <c r="H2775" s="115">
        <f t="shared" si="86"/>
        <v>1.0068371472522089</v>
      </c>
      <c r="I2775" s="115">
        <f t="shared" si="87"/>
        <v>5.6429</v>
      </c>
    </row>
    <row r="2776" spans="1:9" hidden="1">
      <c r="A2776" s="115" t="s">
        <v>8089</v>
      </c>
      <c r="B2776" s="115" t="s">
        <v>8090</v>
      </c>
      <c r="C2776" s="115" t="s">
        <v>7786</v>
      </c>
      <c r="D2776" s="115" t="s">
        <v>1694</v>
      </c>
      <c r="E2776" s="115">
        <v>3.5535000000000001</v>
      </c>
      <c r="F2776" s="674">
        <v>293.83600000000001</v>
      </c>
      <c r="G2776" s="674">
        <v>295.84500000000003</v>
      </c>
      <c r="H2776" s="115">
        <f t="shared" si="86"/>
        <v>1.0068371472522089</v>
      </c>
      <c r="I2776" s="115">
        <f t="shared" si="87"/>
        <v>3.5777999999999999</v>
      </c>
    </row>
    <row r="2777" spans="1:9" hidden="1">
      <c r="A2777" s="115" t="s">
        <v>8091</v>
      </c>
      <c r="B2777" s="115" t="s">
        <v>8092</v>
      </c>
      <c r="C2777" s="115" t="s">
        <v>7789</v>
      </c>
      <c r="D2777" s="115" t="s">
        <v>1694</v>
      </c>
      <c r="E2777" s="115">
        <v>4.1902999999999997</v>
      </c>
      <c r="F2777" s="674">
        <v>293.83600000000001</v>
      </c>
      <c r="G2777" s="674">
        <v>295.84500000000003</v>
      </c>
      <c r="H2777" s="115">
        <f t="shared" si="86"/>
        <v>1.0068371472522089</v>
      </c>
      <c r="I2777" s="115">
        <f t="shared" si="87"/>
        <v>4.2188999999999997</v>
      </c>
    </row>
    <row r="2778" spans="1:9" hidden="1">
      <c r="A2778" s="115" t="s">
        <v>8093</v>
      </c>
      <c r="B2778" s="115" t="s">
        <v>8094</v>
      </c>
      <c r="C2778" s="115" t="s">
        <v>7792</v>
      </c>
      <c r="D2778" s="115" t="s">
        <v>1694</v>
      </c>
      <c r="E2778" s="115">
        <v>3.3523000000000001</v>
      </c>
      <c r="F2778" s="674">
        <v>293.83600000000001</v>
      </c>
      <c r="G2778" s="674">
        <v>295.84500000000003</v>
      </c>
      <c r="H2778" s="115">
        <f t="shared" si="86"/>
        <v>1.0068371472522089</v>
      </c>
      <c r="I2778" s="115">
        <f t="shared" si="87"/>
        <v>3.3752</v>
      </c>
    </row>
    <row r="2779" spans="1:9" hidden="1">
      <c r="A2779" s="115" t="s">
        <v>8095</v>
      </c>
      <c r="B2779" s="115" t="s">
        <v>8096</v>
      </c>
      <c r="C2779" s="115" t="s">
        <v>7795</v>
      </c>
      <c r="D2779" s="115" t="s">
        <v>1138</v>
      </c>
      <c r="E2779" s="115">
        <v>92.4499</v>
      </c>
      <c r="F2779" s="674">
        <v>293.83600000000001</v>
      </c>
      <c r="G2779" s="674">
        <v>295.84500000000003</v>
      </c>
      <c r="H2779" s="115">
        <f t="shared" si="86"/>
        <v>1.0068371472522089</v>
      </c>
      <c r="I2779" s="115">
        <f t="shared" si="87"/>
        <v>93.081999999999994</v>
      </c>
    </row>
    <row r="2780" spans="1:9" hidden="1">
      <c r="A2780" s="115" t="s">
        <v>8097</v>
      </c>
      <c r="B2780" s="115" t="s">
        <v>8098</v>
      </c>
      <c r="C2780" s="115" t="s">
        <v>7798</v>
      </c>
      <c r="D2780" s="115" t="s">
        <v>1694</v>
      </c>
      <c r="E2780" s="115">
        <v>52.419800000000002</v>
      </c>
      <c r="F2780" s="674">
        <v>293.83600000000001</v>
      </c>
      <c r="G2780" s="674">
        <v>295.84500000000003</v>
      </c>
      <c r="H2780" s="115">
        <f t="shared" si="86"/>
        <v>1.0068371472522089</v>
      </c>
      <c r="I2780" s="115">
        <f t="shared" si="87"/>
        <v>52.778199999999998</v>
      </c>
    </row>
    <row r="2781" spans="1:9" hidden="1">
      <c r="A2781" s="115" t="s">
        <v>8099</v>
      </c>
      <c r="B2781" s="115" t="s">
        <v>8100</v>
      </c>
      <c r="C2781" s="115" t="s">
        <v>7801</v>
      </c>
      <c r="D2781" s="115" t="s">
        <v>2159</v>
      </c>
      <c r="E2781" s="115">
        <v>1.7842</v>
      </c>
      <c r="F2781" s="674">
        <v>293.83600000000001</v>
      </c>
      <c r="G2781" s="674">
        <v>295.84500000000003</v>
      </c>
      <c r="H2781" s="115">
        <f t="shared" si="86"/>
        <v>1.0068371472522089</v>
      </c>
      <c r="I2781" s="115">
        <f t="shared" si="87"/>
        <v>1.7964</v>
      </c>
    </row>
    <row r="2782" spans="1:9" hidden="1">
      <c r="A2782" s="115" t="s">
        <v>8101</v>
      </c>
      <c r="B2782" s="115" t="s">
        <v>8102</v>
      </c>
      <c r="C2782" s="115" t="s">
        <v>7804</v>
      </c>
      <c r="D2782" s="115" t="s">
        <v>2159</v>
      </c>
      <c r="E2782" s="115">
        <v>1.2224999999999999</v>
      </c>
      <c r="F2782" s="674">
        <v>293.83600000000001</v>
      </c>
      <c r="G2782" s="674">
        <v>295.84500000000003</v>
      </c>
      <c r="H2782" s="115">
        <f t="shared" si="86"/>
        <v>1.0068371472522089</v>
      </c>
      <c r="I2782" s="115">
        <f t="shared" si="87"/>
        <v>1.2309000000000001</v>
      </c>
    </row>
    <row r="2783" spans="1:9" hidden="1">
      <c r="A2783" s="115" t="s">
        <v>8103</v>
      </c>
      <c r="B2783" s="115" t="s">
        <v>8104</v>
      </c>
      <c r="C2783" s="115" t="s">
        <v>7807</v>
      </c>
      <c r="D2783" s="115" t="s">
        <v>2159</v>
      </c>
      <c r="E2783" s="115">
        <v>2.0428999999999999</v>
      </c>
      <c r="F2783" s="674">
        <v>293.83600000000001</v>
      </c>
      <c r="G2783" s="674">
        <v>295.84500000000003</v>
      </c>
      <c r="H2783" s="115">
        <f t="shared" si="86"/>
        <v>1.0068371472522089</v>
      </c>
      <c r="I2783" s="115">
        <f t="shared" si="87"/>
        <v>2.0569000000000002</v>
      </c>
    </row>
    <row r="2784" spans="1:9" hidden="1">
      <c r="A2784" s="115" t="s">
        <v>8105</v>
      </c>
      <c r="B2784" s="115" t="s">
        <v>8106</v>
      </c>
      <c r="C2784" s="115" t="s">
        <v>7810</v>
      </c>
      <c r="D2784" s="115" t="s">
        <v>2159</v>
      </c>
      <c r="E2784" s="115">
        <v>1.3489</v>
      </c>
      <c r="F2784" s="674">
        <v>293.83600000000001</v>
      </c>
      <c r="G2784" s="674">
        <v>295.84500000000003</v>
      </c>
      <c r="H2784" s="115">
        <f t="shared" si="86"/>
        <v>1.0068371472522089</v>
      </c>
      <c r="I2784" s="115">
        <f t="shared" si="87"/>
        <v>1.3581000000000001</v>
      </c>
    </row>
    <row r="2785" spans="1:9" hidden="1">
      <c r="A2785" s="115" t="s">
        <v>8107</v>
      </c>
      <c r="B2785" s="115" t="s">
        <v>8108</v>
      </c>
      <c r="C2785" s="115" t="s">
        <v>7813</v>
      </c>
      <c r="D2785" s="115" t="s">
        <v>2159</v>
      </c>
      <c r="E2785" s="115">
        <v>1.4853000000000001</v>
      </c>
      <c r="F2785" s="674">
        <v>293.83600000000001</v>
      </c>
      <c r="G2785" s="674">
        <v>295.84500000000003</v>
      </c>
      <c r="H2785" s="115">
        <f t="shared" si="86"/>
        <v>1.0068371472522089</v>
      </c>
      <c r="I2785" s="115">
        <f t="shared" si="87"/>
        <v>1.4955000000000001</v>
      </c>
    </row>
    <row r="2786" spans="1:9" hidden="1">
      <c r="A2786" s="115" t="s">
        <v>8109</v>
      </c>
      <c r="B2786" s="115" t="s">
        <v>8110</v>
      </c>
      <c r="C2786" s="115" t="s">
        <v>7816</v>
      </c>
      <c r="D2786" s="115" t="s">
        <v>1694</v>
      </c>
      <c r="E2786" s="115">
        <v>0.65680000000000005</v>
      </c>
      <c r="F2786" s="674">
        <v>293.83600000000001</v>
      </c>
      <c r="G2786" s="674">
        <v>295.84500000000003</v>
      </c>
      <c r="H2786" s="115">
        <f t="shared" si="86"/>
        <v>1.0068371472522089</v>
      </c>
      <c r="I2786" s="115">
        <f t="shared" si="87"/>
        <v>0.6613</v>
      </c>
    </row>
    <row r="2787" spans="1:9" hidden="1">
      <c r="A2787" s="115" t="s">
        <v>8111</v>
      </c>
      <c r="B2787" s="115" t="s">
        <v>8112</v>
      </c>
      <c r="C2787" s="115" t="s">
        <v>7819</v>
      </c>
      <c r="D2787" s="115" t="s">
        <v>1694</v>
      </c>
      <c r="E2787" s="115">
        <v>0.98770000000000002</v>
      </c>
      <c r="F2787" s="674">
        <v>293.83600000000001</v>
      </c>
      <c r="G2787" s="674">
        <v>295.84500000000003</v>
      </c>
      <c r="H2787" s="115">
        <f t="shared" si="86"/>
        <v>1.0068371472522089</v>
      </c>
      <c r="I2787" s="115">
        <f t="shared" si="87"/>
        <v>0.99450000000000005</v>
      </c>
    </row>
    <row r="2788" spans="1:9" hidden="1">
      <c r="A2788" s="115" t="s">
        <v>8113</v>
      </c>
      <c r="B2788" s="115" t="s">
        <v>8114</v>
      </c>
      <c r="C2788" s="115" t="s">
        <v>7822</v>
      </c>
      <c r="D2788" s="115" t="s">
        <v>7823</v>
      </c>
      <c r="E2788" s="115">
        <v>0.2006</v>
      </c>
      <c r="F2788" s="674">
        <v>293.83600000000001</v>
      </c>
      <c r="G2788" s="674">
        <v>295.84500000000003</v>
      </c>
      <c r="H2788" s="115">
        <f t="shared" si="86"/>
        <v>1.0068371472522089</v>
      </c>
      <c r="I2788" s="115">
        <f t="shared" si="87"/>
        <v>0.20200000000000001</v>
      </c>
    </row>
    <row r="2789" spans="1:9" hidden="1">
      <c r="A2789" s="115" t="s">
        <v>8115</v>
      </c>
      <c r="B2789" s="115" t="s">
        <v>8116</v>
      </c>
      <c r="C2789" s="115" t="s">
        <v>7826</v>
      </c>
      <c r="D2789" s="115" t="s">
        <v>7690</v>
      </c>
      <c r="E2789" s="115">
        <v>0.99490000000000001</v>
      </c>
      <c r="F2789" s="674">
        <v>293.83600000000001</v>
      </c>
      <c r="G2789" s="674">
        <v>295.84500000000003</v>
      </c>
      <c r="H2789" s="115">
        <f t="shared" si="86"/>
        <v>1.0068371472522089</v>
      </c>
      <c r="I2789" s="115">
        <f t="shared" si="87"/>
        <v>1.0017</v>
      </c>
    </row>
    <row r="2790" spans="1:9" hidden="1">
      <c r="A2790" s="115" t="s">
        <v>8117</v>
      </c>
      <c r="B2790" s="115" t="s">
        <v>8118</v>
      </c>
      <c r="C2790" s="115" t="s">
        <v>7829</v>
      </c>
      <c r="D2790" s="115" t="s">
        <v>7690</v>
      </c>
      <c r="E2790" s="115">
        <v>4.9717000000000002</v>
      </c>
      <c r="F2790" s="674">
        <v>293.83600000000001</v>
      </c>
      <c r="G2790" s="674">
        <v>295.84500000000003</v>
      </c>
      <c r="H2790" s="115">
        <f t="shared" si="86"/>
        <v>1.0068371472522089</v>
      </c>
      <c r="I2790" s="115">
        <f t="shared" si="87"/>
        <v>5.0057</v>
      </c>
    </row>
    <row r="2791" spans="1:9" hidden="1">
      <c r="A2791" s="115" t="s">
        <v>8119</v>
      </c>
      <c r="B2791" s="115" t="s">
        <v>8120</v>
      </c>
      <c r="C2791" s="115" t="s">
        <v>7832</v>
      </c>
      <c r="D2791" s="115" t="s">
        <v>2038</v>
      </c>
      <c r="E2791" s="115">
        <v>0.95330000000000004</v>
      </c>
      <c r="F2791" s="674">
        <v>293.83600000000001</v>
      </c>
      <c r="G2791" s="674">
        <v>295.84500000000003</v>
      </c>
      <c r="H2791" s="115">
        <f t="shared" si="86"/>
        <v>1.0068371472522089</v>
      </c>
      <c r="I2791" s="115">
        <f t="shared" si="87"/>
        <v>0.95979999999999999</v>
      </c>
    </row>
    <row r="2792" spans="1:9" hidden="1">
      <c r="A2792" s="115" t="s">
        <v>8121</v>
      </c>
      <c r="B2792" s="115" t="s">
        <v>8122</v>
      </c>
      <c r="C2792" s="115" t="s">
        <v>7835</v>
      </c>
      <c r="D2792" s="115" t="s">
        <v>1138</v>
      </c>
      <c r="E2792" s="115">
        <v>18.334099999999999</v>
      </c>
      <c r="F2792" s="674">
        <v>293.83600000000001</v>
      </c>
      <c r="G2792" s="674">
        <v>295.84500000000003</v>
      </c>
      <c r="H2792" s="115">
        <f t="shared" si="86"/>
        <v>1.0068371472522089</v>
      </c>
      <c r="I2792" s="115">
        <f t="shared" si="87"/>
        <v>18.459499999999998</v>
      </c>
    </row>
    <row r="2793" spans="1:9" hidden="1">
      <c r="A2793" s="115" t="s">
        <v>8123</v>
      </c>
      <c r="B2793" s="115" t="s">
        <v>8124</v>
      </c>
      <c r="C2793" s="115" t="s">
        <v>7838</v>
      </c>
      <c r="D2793" s="115" t="s">
        <v>1138</v>
      </c>
      <c r="E2793" s="115">
        <v>186.50829999999999</v>
      </c>
      <c r="F2793" s="674">
        <v>293.83600000000001</v>
      </c>
      <c r="G2793" s="674">
        <v>295.84500000000003</v>
      </c>
      <c r="H2793" s="115">
        <f t="shared" si="86"/>
        <v>1.0068371472522089</v>
      </c>
      <c r="I2793" s="115">
        <f t="shared" si="87"/>
        <v>187.7835</v>
      </c>
    </row>
    <row r="2794" spans="1:9" hidden="1">
      <c r="A2794" s="115" t="s">
        <v>8125</v>
      </c>
      <c r="B2794" s="115" t="s">
        <v>8126</v>
      </c>
      <c r="C2794" s="115" t="s">
        <v>7841</v>
      </c>
      <c r="D2794" s="115" t="s">
        <v>1138</v>
      </c>
      <c r="E2794" s="115">
        <v>19590.542099999999</v>
      </c>
      <c r="F2794" s="674">
        <v>293.83600000000001</v>
      </c>
      <c r="G2794" s="674">
        <v>295.84500000000003</v>
      </c>
      <c r="H2794" s="115">
        <f t="shared" si="86"/>
        <v>1.0068371472522089</v>
      </c>
      <c r="I2794" s="115">
        <f t="shared" si="87"/>
        <v>19724.485499999999</v>
      </c>
    </row>
    <row r="2795" spans="1:9" hidden="1">
      <c r="A2795" s="115" t="s">
        <v>8127</v>
      </c>
      <c r="B2795" s="115" t="s">
        <v>8128</v>
      </c>
      <c r="C2795" s="115" t="s">
        <v>7844</v>
      </c>
      <c r="D2795" s="115" t="s">
        <v>1138</v>
      </c>
      <c r="E2795" s="115">
        <v>29095.878700000001</v>
      </c>
      <c r="F2795" s="674">
        <v>293.83600000000001</v>
      </c>
      <c r="G2795" s="674">
        <v>295.84500000000003</v>
      </c>
      <c r="H2795" s="115">
        <f t="shared" si="86"/>
        <v>1.0068371472522089</v>
      </c>
      <c r="I2795" s="115">
        <f t="shared" si="87"/>
        <v>29294.8115</v>
      </c>
    </row>
    <row r="2796" spans="1:9" hidden="1">
      <c r="A2796" s="115" t="s">
        <v>8129</v>
      </c>
      <c r="B2796" s="115" t="s">
        <v>8130</v>
      </c>
      <c r="C2796" s="115" t="s">
        <v>7847</v>
      </c>
      <c r="D2796" s="115" t="s">
        <v>1138</v>
      </c>
      <c r="E2796" s="115">
        <v>36551.189400000003</v>
      </c>
      <c r="F2796" s="674">
        <v>293.83600000000001</v>
      </c>
      <c r="G2796" s="674">
        <v>295.84500000000003</v>
      </c>
      <c r="H2796" s="115">
        <f t="shared" si="86"/>
        <v>1.0068371472522089</v>
      </c>
      <c r="I2796" s="115">
        <f t="shared" si="87"/>
        <v>36801.095300000001</v>
      </c>
    </row>
    <row r="2797" spans="1:9" hidden="1">
      <c r="A2797" s="115" t="s">
        <v>8131</v>
      </c>
      <c r="B2797" s="115" t="s">
        <v>8132</v>
      </c>
      <c r="C2797" s="115" t="s">
        <v>7850</v>
      </c>
      <c r="D2797" s="115" t="s">
        <v>1138</v>
      </c>
      <c r="E2797" s="115">
        <v>44084.189400000003</v>
      </c>
      <c r="F2797" s="674">
        <v>293.83600000000001</v>
      </c>
      <c r="G2797" s="674">
        <v>295.84500000000003</v>
      </c>
      <c r="H2797" s="115">
        <f t="shared" si="86"/>
        <v>1.0068371472522089</v>
      </c>
      <c r="I2797" s="115">
        <f t="shared" si="87"/>
        <v>44385.599499999997</v>
      </c>
    </row>
    <row r="2798" spans="1:9" hidden="1">
      <c r="A2798" s="115" t="s">
        <v>8133</v>
      </c>
      <c r="B2798" s="115" t="s">
        <v>8134</v>
      </c>
      <c r="C2798" s="115" t="s">
        <v>7853</v>
      </c>
      <c r="D2798" s="115" t="s">
        <v>7527</v>
      </c>
      <c r="E2798" s="115">
        <v>0.49259999999999998</v>
      </c>
      <c r="F2798" s="674">
        <v>293.83600000000001</v>
      </c>
      <c r="G2798" s="674">
        <v>295.84500000000003</v>
      </c>
      <c r="H2798" s="115">
        <f t="shared" si="86"/>
        <v>1.0068371472522089</v>
      </c>
      <c r="I2798" s="115">
        <f t="shared" si="87"/>
        <v>0.496</v>
      </c>
    </row>
    <row r="2799" spans="1:9" hidden="1">
      <c r="A2799" s="115" t="s">
        <v>8135</v>
      </c>
      <c r="B2799" s="115" t="s">
        <v>8136</v>
      </c>
      <c r="C2799" s="115" t="s">
        <v>7856</v>
      </c>
      <c r="D2799" s="115" t="s">
        <v>7527</v>
      </c>
      <c r="E2799" s="115">
        <v>0.64419999999999999</v>
      </c>
      <c r="F2799" s="674">
        <v>293.83600000000001</v>
      </c>
      <c r="G2799" s="674">
        <v>295.84500000000003</v>
      </c>
      <c r="H2799" s="115">
        <f t="shared" si="86"/>
        <v>1.0068371472522089</v>
      </c>
      <c r="I2799" s="115">
        <f t="shared" si="87"/>
        <v>0.64859999999999995</v>
      </c>
    </row>
    <row r="2800" spans="1:9" hidden="1">
      <c r="A2800" s="115" t="s">
        <v>8137</v>
      </c>
      <c r="B2800" s="115" t="s">
        <v>8138</v>
      </c>
      <c r="C2800" s="115" t="s">
        <v>7859</v>
      </c>
      <c r="D2800" s="115" t="s">
        <v>7527</v>
      </c>
      <c r="E2800" s="115">
        <v>0.8337</v>
      </c>
      <c r="F2800" s="674">
        <v>293.83600000000001</v>
      </c>
      <c r="G2800" s="674">
        <v>295.84500000000003</v>
      </c>
      <c r="H2800" s="115">
        <f t="shared" si="86"/>
        <v>1.0068371472522089</v>
      </c>
      <c r="I2800" s="115">
        <f t="shared" si="87"/>
        <v>0.83940000000000003</v>
      </c>
    </row>
    <row r="2801" spans="1:9" hidden="1">
      <c r="A2801" s="115" t="s">
        <v>8139</v>
      </c>
      <c r="B2801" s="115" t="s">
        <v>8140</v>
      </c>
      <c r="C2801" s="115" t="s">
        <v>7862</v>
      </c>
      <c r="D2801" s="115" t="s">
        <v>7527</v>
      </c>
      <c r="E2801" s="115">
        <v>11.3004</v>
      </c>
      <c r="F2801" s="674">
        <v>293.83600000000001</v>
      </c>
      <c r="G2801" s="674">
        <v>295.84500000000003</v>
      </c>
      <c r="H2801" s="115">
        <f t="shared" si="86"/>
        <v>1.0068371472522089</v>
      </c>
      <c r="I2801" s="115">
        <f t="shared" si="87"/>
        <v>11.377700000000001</v>
      </c>
    </row>
    <row r="2802" spans="1:9" hidden="1">
      <c r="A2802" s="115" t="s">
        <v>8141</v>
      </c>
      <c r="B2802" s="115" t="s">
        <v>8142</v>
      </c>
      <c r="C2802" s="115" t="s">
        <v>7865</v>
      </c>
      <c r="D2802" s="115" t="s">
        <v>1138</v>
      </c>
      <c r="E2802" s="115">
        <v>19.778300000000002</v>
      </c>
      <c r="F2802" s="674">
        <v>293.83600000000001</v>
      </c>
      <c r="G2802" s="674">
        <v>295.84500000000003</v>
      </c>
      <c r="H2802" s="115">
        <f t="shared" si="86"/>
        <v>1.0068371472522089</v>
      </c>
      <c r="I2802" s="115">
        <f t="shared" si="87"/>
        <v>19.913499999999999</v>
      </c>
    </row>
    <row r="2803" spans="1:9" hidden="1">
      <c r="A2803" s="115" t="s">
        <v>8143</v>
      </c>
      <c r="B2803" s="115" t="s">
        <v>8144</v>
      </c>
      <c r="C2803" s="115" t="s">
        <v>7868</v>
      </c>
      <c r="D2803" s="115" t="s">
        <v>1138</v>
      </c>
      <c r="E2803" s="115">
        <v>20.7849</v>
      </c>
      <c r="F2803" s="674">
        <v>293.83600000000001</v>
      </c>
      <c r="G2803" s="674">
        <v>295.84500000000003</v>
      </c>
      <c r="H2803" s="115">
        <f t="shared" si="86"/>
        <v>1.0068371472522089</v>
      </c>
      <c r="I2803" s="115">
        <f t="shared" si="87"/>
        <v>20.927</v>
      </c>
    </row>
    <row r="2804" spans="1:9" hidden="1">
      <c r="A2804" s="115" t="s">
        <v>8145</v>
      </c>
      <c r="B2804" s="115" t="s">
        <v>8146</v>
      </c>
      <c r="C2804" s="115" t="s">
        <v>7871</v>
      </c>
      <c r="D2804" s="115" t="s">
        <v>1138</v>
      </c>
      <c r="E2804" s="115">
        <v>21.816099999999999</v>
      </c>
      <c r="F2804" s="674">
        <v>293.83600000000001</v>
      </c>
      <c r="G2804" s="674">
        <v>295.84500000000003</v>
      </c>
      <c r="H2804" s="115">
        <f t="shared" si="86"/>
        <v>1.0068371472522089</v>
      </c>
      <c r="I2804" s="115">
        <f t="shared" si="87"/>
        <v>21.965299999999999</v>
      </c>
    </row>
    <row r="2805" spans="1:9" hidden="1">
      <c r="A2805" s="115" t="s">
        <v>8147</v>
      </c>
      <c r="B2805" s="115" t="s">
        <v>8148</v>
      </c>
      <c r="C2805" s="115" t="s">
        <v>7874</v>
      </c>
      <c r="D2805" s="115" t="s">
        <v>1138</v>
      </c>
      <c r="E2805" s="115">
        <v>22.913799999999998</v>
      </c>
      <c r="F2805" s="674">
        <v>293.83600000000001</v>
      </c>
      <c r="G2805" s="674">
        <v>295.84500000000003</v>
      </c>
      <c r="H2805" s="115">
        <f t="shared" si="86"/>
        <v>1.0068371472522089</v>
      </c>
      <c r="I2805" s="115">
        <f t="shared" si="87"/>
        <v>23.070499999999999</v>
      </c>
    </row>
    <row r="2806" spans="1:9" hidden="1">
      <c r="A2806" s="115" t="s">
        <v>8149</v>
      </c>
      <c r="B2806" s="115" t="s">
        <v>8150</v>
      </c>
      <c r="C2806" s="115" t="s">
        <v>7877</v>
      </c>
      <c r="D2806" s="115" t="s">
        <v>1138</v>
      </c>
      <c r="E2806" s="115">
        <v>24.007400000000001</v>
      </c>
      <c r="F2806" s="674">
        <v>293.83600000000001</v>
      </c>
      <c r="G2806" s="674">
        <v>295.84500000000003</v>
      </c>
      <c r="H2806" s="115">
        <f t="shared" si="86"/>
        <v>1.0068371472522089</v>
      </c>
      <c r="I2806" s="115">
        <f t="shared" si="87"/>
        <v>24.171500000000002</v>
      </c>
    </row>
    <row r="2807" spans="1:9" hidden="1">
      <c r="A2807" s="115" t="s">
        <v>8151</v>
      </c>
      <c r="B2807" s="115" t="s">
        <v>8152</v>
      </c>
      <c r="C2807" s="115" t="s">
        <v>7880</v>
      </c>
      <c r="D2807" s="115" t="s">
        <v>1138</v>
      </c>
      <c r="E2807" s="115">
        <v>25.2331</v>
      </c>
      <c r="F2807" s="674">
        <v>293.83600000000001</v>
      </c>
      <c r="G2807" s="674">
        <v>295.84500000000003</v>
      </c>
      <c r="H2807" s="115">
        <f t="shared" si="86"/>
        <v>1.0068371472522089</v>
      </c>
      <c r="I2807" s="115">
        <f t="shared" si="87"/>
        <v>25.4056</v>
      </c>
    </row>
    <row r="2808" spans="1:9" hidden="1">
      <c r="A2808" s="115" t="s">
        <v>8153</v>
      </c>
      <c r="B2808" s="115" t="s">
        <v>8154</v>
      </c>
      <c r="C2808" s="115" t="s">
        <v>7883</v>
      </c>
      <c r="D2808" s="115" t="s">
        <v>1138</v>
      </c>
      <c r="E2808" s="115">
        <v>26.531700000000001</v>
      </c>
      <c r="F2808" s="674">
        <v>293.83600000000001</v>
      </c>
      <c r="G2808" s="674">
        <v>295.84500000000003</v>
      </c>
      <c r="H2808" s="115">
        <f t="shared" si="86"/>
        <v>1.0068371472522089</v>
      </c>
      <c r="I2808" s="115">
        <f t="shared" si="87"/>
        <v>26.713100000000001</v>
      </c>
    </row>
    <row r="2809" spans="1:9" hidden="1">
      <c r="A2809" s="115" t="s">
        <v>8155</v>
      </c>
      <c r="B2809" s="115" t="s">
        <v>8156</v>
      </c>
      <c r="C2809" s="115" t="s">
        <v>7886</v>
      </c>
      <c r="D2809" s="115" t="s">
        <v>1138</v>
      </c>
      <c r="E2809" s="115">
        <v>27.832100000000001</v>
      </c>
      <c r="F2809" s="674">
        <v>293.83600000000001</v>
      </c>
      <c r="G2809" s="674">
        <v>295.84500000000003</v>
      </c>
      <c r="H2809" s="115">
        <f t="shared" si="86"/>
        <v>1.0068371472522089</v>
      </c>
      <c r="I2809" s="115">
        <f t="shared" si="87"/>
        <v>28.022400000000001</v>
      </c>
    </row>
    <row r="2810" spans="1:9" hidden="1">
      <c r="A2810" s="115" t="s">
        <v>8157</v>
      </c>
      <c r="B2810" s="115" t="s">
        <v>8158</v>
      </c>
      <c r="C2810" s="115" t="s">
        <v>7889</v>
      </c>
      <c r="D2810" s="115" t="s">
        <v>1138</v>
      </c>
      <c r="E2810" s="115">
        <v>29.1769</v>
      </c>
      <c r="F2810" s="674">
        <v>293.83600000000001</v>
      </c>
      <c r="G2810" s="674">
        <v>295.84500000000003</v>
      </c>
      <c r="H2810" s="115">
        <f t="shared" si="86"/>
        <v>1.0068371472522089</v>
      </c>
      <c r="I2810" s="115">
        <f t="shared" si="87"/>
        <v>29.3764</v>
      </c>
    </row>
    <row r="2811" spans="1:9" hidden="1">
      <c r="A2811" s="115" t="s">
        <v>8159</v>
      </c>
      <c r="B2811" s="115" t="s">
        <v>8160</v>
      </c>
      <c r="C2811" s="115" t="s">
        <v>7892</v>
      </c>
      <c r="D2811" s="115" t="s">
        <v>1694</v>
      </c>
      <c r="E2811" s="115">
        <v>54.302199999999999</v>
      </c>
      <c r="F2811" s="674">
        <v>293.83600000000001</v>
      </c>
      <c r="G2811" s="674">
        <v>295.84500000000003</v>
      </c>
      <c r="H2811" s="115">
        <f t="shared" si="86"/>
        <v>1.0068371472522089</v>
      </c>
      <c r="I2811" s="115">
        <f t="shared" si="87"/>
        <v>54.673499999999997</v>
      </c>
    </row>
    <row r="2812" spans="1:9" hidden="1">
      <c r="A2812" s="115" t="s">
        <v>8161</v>
      </c>
      <c r="B2812" s="115" t="s">
        <v>8162</v>
      </c>
      <c r="C2812" s="115" t="s">
        <v>7895</v>
      </c>
      <c r="D2812" s="115" t="s">
        <v>1694</v>
      </c>
      <c r="E2812" s="115">
        <v>251.17910000000001</v>
      </c>
      <c r="F2812" s="674">
        <v>293.83600000000001</v>
      </c>
      <c r="G2812" s="674">
        <v>295.84500000000003</v>
      </c>
      <c r="H2812" s="115">
        <f t="shared" si="86"/>
        <v>1.0068371472522089</v>
      </c>
      <c r="I2812" s="115">
        <f t="shared" si="87"/>
        <v>252.8964</v>
      </c>
    </row>
    <row r="2813" spans="1:9" hidden="1">
      <c r="A2813" s="115" t="s">
        <v>8163</v>
      </c>
      <c r="B2813" s="115" t="s">
        <v>8164</v>
      </c>
      <c r="C2813" s="115" t="s">
        <v>7898</v>
      </c>
      <c r="D2813" s="115" t="s">
        <v>1694</v>
      </c>
      <c r="E2813" s="115">
        <v>117.48309999999999</v>
      </c>
      <c r="F2813" s="674">
        <v>293.83600000000001</v>
      </c>
      <c r="G2813" s="674">
        <v>295.84500000000003</v>
      </c>
      <c r="H2813" s="115">
        <f t="shared" si="86"/>
        <v>1.0068371472522089</v>
      </c>
      <c r="I2813" s="115">
        <f t="shared" si="87"/>
        <v>118.2863</v>
      </c>
    </row>
    <row r="2814" spans="1:9" hidden="1">
      <c r="A2814" s="115" t="s">
        <v>8165</v>
      </c>
      <c r="B2814" s="115" t="s">
        <v>8166</v>
      </c>
      <c r="C2814" s="115" t="s">
        <v>7901</v>
      </c>
      <c r="D2814" s="115" t="s">
        <v>1138</v>
      </c>
      <c r="E2814" s="115">
        <v>330.815</v>
      </c>
      <c r="F2814" s="674">
        <v>293.83600000000001</v>
      </c>
      <c r="G2814" s="674">
        <v>295.84500000000003</v>
      </c>
      <c r="H2814" s="115">
        <f t="shared" si="86"/>
        <v>1.0068371472522089</v>
      </c>
      <c r="I2814" s="115">
        <f t="shared" si="87"/>
        <v>333.07679999999999</v>
      </c>
    </row>
    <row r="2815" spans="1:9" hidden="1">
      <c r="A2815" s="115" t="s">
        <v>8167</v>
      </c>
      <c r="B2815" s="115" t="s">
        <v>8168</v>
      </c>
      <c r="C2815" s="115" t="s">
        <v>7904</v>
      </c>
      <c r="D2815" s="115" t="s">
        <v>1694</v>
      </c>
      <c r="E2815" s="115">
        <v>46.710799999999999</v>
      </c>
      <c r="F2815" s="674">
        <v>293.83600000000001</v>
      </c>
      <c r="G2815" s="674">
        <v>295.84500000000003</v>
      </c>
      <c r="H2815" s="115">
        <f t="shared" si="86"/>
        <v>1.0068371472522089</v>
      </c>
      <c r="I2815" s="115">
        <f t="shared" si="87"/>
        <v>47.030200000000001</v>
      </c>
    </row>
    <row r="2816" spans="1:9" hidden="1">
      <c r="A2816" s="115" t="s">
        <v>8169</v>
      </c>
      <c r="B2816" s="115" t="s">
        <v>8170</v>
      </c>
      <c r="C2816" s="115" t="s">
        <v>7907</v>
      </c>
      <c r="D2816" s="115" t="s">
        <v>1694</v>
      </c>
      <c r="E2816" s="115">
        <v>1.4816</v>
      </c>
      <c r="F2816" s="674">
        <v>293.83600000000001</v>
      </c>
      <c r="G2816" s="674">
        <v>295.84500000000003</v>
      </c>
      <c r="H2816" s="115">
        <f t="shared" si="86"/>
        <v>1.0068371472522089</v>
      </c>
      <c r="I2816" s="115">
        <f t="shared" si="87"/>
        <v>1.4917</v>
      </c>
    </row>
    <row r="2817" spans="1:9" hidden="1">
      <c r="A2817" s="115" t="s">
        <v>8171</v>
      </c>
      <c r="B2817" s="115" t="s">
        <v>8172</v>
      </c>
      <c r="C2817" s="115" t="s">
        <v>7910</v>
      </c>
      <c r="D2817" s="115" t="s">
        <v>1694</v>
      </c>
      <c r="E2817" s="115">
        <v>0.59819999999999995</v>
      </c>
      <c r="F2817" s="674">
        <v>293.83600000000001</v>
      </c>
      <c r="G2817" s="674">
        <v>295.84500000000003</v>
      </c>
      <c r="H2817" s="115">
        <f t="shared" si="86"/>
        <v>1.0068371472522089</v>
      </c>
      <c r="I2817" s="115">
        <f t="shared" si="87"/>
        <v>0.60229999999999995</v>
      </c>
    </row>
    <row r="2818" spans="1:9" hidden="1">
      <c r="A2818" s="115" t="s">
        <v>8173</v>
      </c>
      <c r="B2818" s="115" t="s">
        <v>8174</v>
      </c>
      <c r="C2818" s="115" t="s">
        <v>7913</v>
      </c>
      <c r="D2818" s="115" t="s">
        <v>1694</v>
      </c>
      <c r="E2818" s="115">
        <v>0.94969999999999999</v>
      </c>
      <c r="F2818" s="674">
        <v>293.83600000000001</v>
      </c>
      <c r="G2818" s="674">
        <v>295.84500000000003</v>
      </c>
      <c r="H2818" s="115">
        <f t="shared" si="86"/>
        <v>1.0068371472522089</v>
      </c>
      <c r="I2818" s="115">
        <f t="shared" si="87"/>
        <v>0.95620000000000005</v>
      </c>
    </row>
    <row r="2819" spans="1:9" hidden="1">
      <c r="A2819" s="115" t="s">
        <v>8175</v>
      </c>
      <c r="B2819" s="115" t="s">
        <v>8176</v>
      </c>
      <c r="C2819" s="115" t="s">
        <v>7916</v>
      </c>
      <c r="D2819" s="115" t="s">
        <v>2159</v>
      </c>
      <c r="E2819" s="115">
        <v>2.3222999999999998</v>
      </c>
      <c r="F2819" s="674">
        <v>293.83600000000001</v>
      </c>
      <c r="G2819" s="674">
        <v>295.84500000000003</v>
      </c>
      <c r="H2819" s="115">
        <f t="shared" si="86"/>
        <v>1.0068371472522089</v>
      </c>
      <c r="I2819" s="115">
        <f t="shared" si="87"/>
        <v>2.3382000000000001</v>
      </c>
    </row>
    <row r="2820" spans="1:9" hidden="1">
      <c r="A2820" s="115" t="s">
        <v>8177</v>
      </c>
      <c r="B2820" s="115" t="s">
        <v>8178</v>
      </c>
      <c r="C2820" s="115" t="s">
        <v>8179</v>
      </c>
      <c r="D2820" s="115" t="s">
        <v>1453</v>
      </c>
      <c r="E2820" s="115">
        <v>284.0575</v>
      </c>
      <c r="F2820" s="674">
        <v>293.83600000000001</v>
      </c>
      <c r="G2820" s="674">
        <v>295.84500000000003</v>
      </c>
      <c r="H2820" s="115">
        <f t="shared" si="86"/>
        <v>1.0068371472522089</v>
      </c>
      <c r="I2820" s="115">
        <f t="shared" si="87"/>
        <v>285.99959999999999</v>
      </c>
    </row>
    <row r="2821" spans="1:9" hidden="1">
      <c r="A2821" s="115" t="s">
        <v>8180</v>
      </c>
      <c r="B2821" s="115" t="s">
        <v>8181</v>
      </c>
      <c r="C2821" s="115" t="s">
        <v>8182</v>
      </c>
      <c r="D2821" s="115" t="s">
        <v>1453</v>
      </c>
      <c r="E2821" s="115">
        <v>393.30040000000002</v>
      </c>
      <c r="F2821" s="674">
        <v>293.83600000000001</v>
      </c>
      <c r="G2821" s="674">
        <v>295.84500000000003</v>
      </c>
      <c r="H2821" s="115">
        <f t="shared" ref="H2821:H2884" si="88">G2821/F2821</f>
        <v>1.0068371472522089</v>
      </c>
      <c r="I2821" s="115">
        <f t="shared" ref="I2821:I2884" si="89">ROUND(H2821*E2821,4)</f>
        <v>395.98950000000002</v>
      </c>
    </row>
    <row r="2822" spans="1:9" hidden="1">
      <c r="A2822" s="115" t="s">
        <v>8183</v>
      </c>
      <c r="B2822" s="115" t="s">
        <v>8184</v>
      </c>
      <c r="C2822" s="115" t="s">
        <v>8185</v>
      </c>
      <c r="D2822" s="115" t="s">
        <v>1453</v>
      </c>
      <c r="E2822" s="115">
        <v>106.52160000000001</v>
      </c>
      <c r="F2822" s="674">
        <v>293.83600000000001</v>
      </c>
      <c r="G2822" s="674">
        <v>295.84500000000003</v>
      </c>
      <c r="H2822" s="115">
        <f t="shared" si="88"/>
        <v>1.0068371472522089</v>
      </c>
      <c r="I2822" s="115">
        <f t="shared" si="89"/>
        <v>107.2499</v>
      </c>
    </row>
    <row r="2823" spans="1:9" hidden="1">
      <c r="A2823" s="115" t="s">
        <v>8186</v>
      </c>
      <c r="B2823" s="115" t="s">
        <v>8187</v>
      </c>
      <c r="C2823" s="115" t="s">
        <v>8188</v>
      </c>
      <c r="D2823" s="115" t="s">
        <v>1453</v>
      </c>
      <c r="E2823" s="115">
        <v>130.19309999999999</v>
      </c>
      <c r="F2823" s="674">
        <v>293.83600000000001</v>
      </c>
      <c r="G2823" s="674">
        <v>295.84500000000003</v>
      </c>
      <c r="H2823" s="115">
        <f t="shared" si="88"/>
        <v>1.0068371472522089</v>
      </c>
      <c r="I2823" s="115">
        <f t="shared" si="89"/>
        <v>131.08320000000001</v>
      </c>
    </row>
    <row r="2824" spans="1:9" hidden="1">
      <c r="A2824" s="115" t="s">
        <v>8189</v>
      </c>
      <c r="B2824" s="115" t="s">
        <v>8190</v>
      </c>
      <c r="C2824" s="115" t="s">
        <v>8191</v>
      </c>
      <c r="D2824" s="115" t="s">
        <v>1453</v>
      </c>
      <c r="E2824" s="115">
        <v>164.96940000000001</v>
      </c>
      <c r="F2824" s="674">
        <v>293.83600000000001</v>
      </c>
      <c r="G2824" s="674">
        <v>295.84500000000003</v>
      </c>
      <c r="H2824" s="115">
        <f t="shared" si="88"/>
        <v>1.0068371472522089</v>
      </c>
      <c r="I2824" s="115">
        <f t="shared" si="89"/>
        <v>166.09729999999999</v>
      </c>
    </row>
    <row r="2825" spans="1:9" hidden="1">
      <c r="A2825" s="115" t="s">
        <v>8192</v>
      </c>
      <c r="B2825" s="115" t="s">
        <v>8193</v>
      </c>
      <c r="C2825" s="115" t="s">
        <v>8194</v>
      </c>
      <c r="D2825" s="115" t="s">
        <v>1453</v>
      </c>
      <c r="E2825" s="115">
        <v>83.1828</v>
      </c>
      <c r="F2825" s="674">
        <v>293.83600000000001</v>
      </c>
      <c r="G2825" s="674">
        <v>295.84500000000003</v>
      </c>
      <c r="H2825" s="115">
        <f t="shared" si="88"/>
        <v>1.0068371472522089</v>
      </c>
      <c r="I2825" s="115">
        <f t="shared" si="89"/>
        <v>83.751499999999993</v>
      </c>
    </row>
    <row r="2826" spans="1:9" hidden="1">
      <c r="A2826" s="115" t="s">
        <v>8195</v>
      </c>
      <c r="B2826" s="115" t="s">
        <v>8196</v>
      </c>
      <c r="C2826" s="115" t="s">
        <v>8197</v>
      </c>
      <c r="D2826" s="115" t="s">
        <v>2038</v>
      </c>
      <c r="E2826" s="115">
        <v>10.3979</v>
      </c>
      <c r="F2826" s="674">
        <v>293.83600000000001</v>
      </c>
      <c r="G2826" s="674">
        <v>295.84500000000003</v>
      </c>
      <c r="H2826" s="115">
        <f t="shared" si="88"/>
        <v>1.0068371472522089</v>
      </c>
      <c r="I2826" s="115">
        <f t="shared" si="89"/>
        <v>10.468999999999999</v>
      </c>
    </row>
    <row r="2827" spans="1:9" hidden="1">
      <c r="A2827" s="115" t="s">
        <v>8198</v>
      </c>
      <c r="B2827" s="115" t="s">
        <v>8199</v>
      </c>
      <c r="C2827" s="115" t="s">
        <v>8200</v>
      </c>
      <c r="D2827" s="115" t="s">
        <v>2038</v>
      </c>
      <c r="E2827" s="115">
        <v>31.1936</v>
      </c>
      <c r="F2827" s="674">
        <v>293.83600000000001</v>
      </c>
      <c r="G2827" s="674">
        <v>295.84500000000003</v>
      </c>
      <c r="H2827" s="115">
        <f t="shared" si="88"/>
        <v>1.0068371472522089</v>
      </c>
      <c r="I2827" s="115">
        <f t="shared" si="89"/>
        <v>31.4069</v>
      </c>
    </row>
    <row r="2828" spans="1:9" hidden="1">
      <c r="A2828" s="115" t="s">
        <v>8201</v>
      </c>
      <c r="B2828" s="115" t="s">
        <v>8202</v>
      </c>
      <c r="C2828" s="115" t="s">
        <v>8203</v>
      </c>
      <c r="D2828" s="115" t="s">
        <v>2038</v>
      </c>
      <c r="E2828" s="115">
        <v>24.954799999999999</v>
      </c>
      <c r="F2828" s="674">
        <v>293.83600000000001</v>
      </c>
      <c r="G2828" s="674">
        <v>295.84500000000003</v>
      </c>
      <c r="H2828" s="115">
        <f t="shared" si="88"/>
        <v>1.0068371472522089</v>
      </c>
      <c r="I2828" s="115">
        <f t="shared" si="89"/>
        <v>25.125399999999999</v>
      </c>
    </row>
    <row r="2829" spans="1:9" hidden="1">
      <c r="A2829" s="115" t="s">
        <v>8204</v>
      </c>
      <c r="B2829" s="115" t="s">
        <v>8205</v>
      </c>
      <c r="C2829" s="115" t="s">
        <v>8206</v>
      </c>
      <c r="D2829" s="115" t="s">
        <v>2038</v>
      </c>
      <c r="E2829" s="115">
        <v>19.5124</v>
      </c>
      <c r="F2829" s="674">
        <v>293.83600000000001</v>
      </c>
      <c r="G2829" s="674">
        <v>295.84500000000003</v>
      </c>
      <c r="H2829" s="115">
        <f t="shared" si="88"/>
        <v>1.0068371472522089</v>
      </c>
      <c r="I2829" s="115">
        <f t="shared" si="89"/>
        <v>19.645800000000001</v>
      </c>
    </row>
    <row r="2830" spans="1:9" hidden="1">
      <c r="A2830" s="115" t="s">
        <v>8207</v>
      </c>
      <c r="B2830" s="115" t="s">
        <v>8208</v>
      </c>
      <c r="C2830" s="115" t="s">
        <v>8209</v>
      </c>
      <c r="D2830" s="115" t="s">
        <v>2038</v>
      </c>
      <c r="E2830" s="115">
        <v>13.8499</v>
      </c>
      <c r="F2830" s="674">
        <v>293.83600000000001</v>
      </c>
      <c r="G2830" s="674">
        <v>295.84500000000003</v>
      </c>
      <c r="H2830" s="115">
        <f t="shared" si="88"/>
        <v>1.0068371472522089</v>
      </c>
      <c r="I2830" s="115">
        <f t="shared" si="89"/>
        <v>13.944599999999999</v>
      </c>
    </row>
    <row r="2831" spans="1:9" hidden="1">
      <c r="A2831" s="115" t="s">
        <v>8210</v>
      </c>
      <c r="B2831" s="115" t="s">
        <v>8211</v>
      </c>
      <c r="C2831" s="115" t="s">
        <v>8212</v>
      </c>
      <c r="D2831" s="115" t="s">
        <v>2038</v>
      </c>
      <c r="E2831" s="115">
        <v>56.148400000000002</v>
      </c>
      <c r="F2831" s="674">
        <v>293.83600000000001</v>
      </c>
      <c r="G2831" s="674">
        <v>295.84500000000003</v>
      </c>
      <c r="H2831" s="115">
        <f t="shared" si="88"/>
        <v>1.0068371472522089</v>
      </c>
      <c r="I2831" s="115">
        <f t="shared" si="89"/>
        <v>56.532299999999999</v>
      </c>
    </row>
    <row r="2832" spans="1:9" hidden="1">
      <c r="A2832" s="115" t="s">
        <v>8213</v>
      </c>
      <c r="B2832" s="115" t="s">
        <v>8214</v>
      </c>
      <c r="C2832" s="115" t="s">
        <v>8215</v>
      </c>
      <c r="D2832" s="115" t="s">
        <v>2038</v>
      </c>
      <c r="E2832" s="115">
        <v>28.2822</v>
      </c>
      <c r="F2832" s="674">
        <v>293.83600000000001</v>
      </c>
      <c r="G2832" s="674">
        <v>295.84500000000003</v>
      </c>
      <c r="H2832" s="115">
        <f t="shared" si="88"/>
        <v>1.0068371472522089</v>
      </c>
      <c r="I2832" s="115">
        <f t="shared" si="89"/>
        <v>28.4756</v>
      </c>
    </row>
    <row r="2833" spans="1:9" hidden="1">
      <c r="A2833" s="115" t="s">
        <v>8216</v>
      </c>
      <c r="B2833" s="115" t="s">
        <v>8217</v>
      </c>
      <c r="C2833" s="115" t="s">
        <v>8218</v>
      </c>
      <c r="D2833" s="115" t="s">
        <v>2038</v>
      </c>
      <c r="E2833" s="115">
        <v>10.3979</v>
      </c>
      <c r="F2833" s="674">
        <v>293.83600000000001</v>
      </c>
      <c r="G2833" s="674">
        <v>295.84500000000003</v>
      </c>
      <c r="H2833" s="115">
        <f t="shared" si="88"/>
        <v>1.0068371472522089</v>
      </c>
      <c r="I2833" s="115">
        <f t="shared" si="89"/>
        <v>10.468999999999999</v>
      </c>
    </row>
    <row r="2834" spans="1:9" hidden="1">
      <c r="A2834" s="115" t="s">
        <v>8219</v>
      </c>
      <c r="B2834" s="115" t="s">
        <v>8220</v>
      </c>
      <c r="C2834" s="115" t="s">
        <v>8221</v>
      </c>
      <c r="D2834" s="115" t="s">
        <v>2038</v>
      </c>
      <c r="E2834" s="115">
        <v>20.308499999999999</v>
      </c>
      <c r="F2834" s="674">
        <v>293.83600000000001</v>
      </c>
      <c r="G2834" s="674">
        <v>295.84500000000003</v>
      </c>
      <c r="H2834" s="115">
        <f t="shared" si="88"/>
        <v>1.0068371472522089</v>
      </c>
      <c r="I2834" s="115">
        <f t="shared" si="89"/>
        <v>20.447399999999998</v>
      </c>
    </row>
    <row r="2835" spans="1:9" hidden="1">
      <c r="A2835" s="115" t="s">
        <v>8222</v>
      </c>
      <c r="B2835" s="115" t="s">
        <v>8223</v>
      </c>
      <c r="C2835" s="115" t="s">
        <v>8224</v>
      </c>
      <c r="D2835" s="115" t="s">
        <v>2038</v>
      </c>
      <c r="E2835" s="115">
        <v>14.557</v>
      </c>
      <c r="F2835" s="674">
        <v>293.83600000000001</v>
      </c>
      <c r="G2835" s="674">
        <v>295.84500000000003</v>
      </c>
      <c r="H2835" s="115">
        <f t="shared" si="88"/>
        <v>1.0068371472522089</v>
      </c>
      <c r="I2835" s="115">
        <f t="shared" si="89"/>
        <v>14.656499999999999</v>
      </c>
    </row>
    <row r="2836" spans="1:9" hidden="1">
      <c r="A2836" s="115" t="s">
        <v>8225</v>
      </c>
      <c r="B2836" s="115" t="s">
        <v>8226</v>
      </c>
      <c r="C2836" s="115" t="s">
        <v>8227</v>
      </c>
      <c r="D2836" s="115" t="s">
        <v>2038</v>
      </c>
      <c r="E2836" s="115">
        <v>27.034400000000002</v>
      </c>
      <c r="F2836" s="674">
        <v>293.83600000000001</v>
      </c>
      <c r="G2836" s="674">
        <v>295.84500000000003</v>
      </c>
      <c r="H2836" s="115">
        <f t="shared" si="88"/>
        <v>1.0068371472522089</v>
      </c>
      <c r="I2836" s="115">
        <f t="shared" si="89"/>
        <v>27.219200000000001</v>
      </c>
    </row>
    <row r="2837" spans="1:9" hidden="1">
      <c r="A2837" s="115" t="s">
        <v>8228</v>
      </c>
      <c r="B2837" s="115" t="s">
        <v>8229</v>
      </c>
      <c r="C2837" s="115" t="s">
        <v>8230</v>
      </c>
      <c r="D2837" s="115" t="s">
        <v>2038</v>
      </c>
      <c r="E2837" s="115">
        <v>28.2822</v>
      </c>
      <c r="F2837" s="674">
        <v>293.83600000000001</v>
      </c>
      <c r="G2837" s="674">
        <v>295.84500000000003</v>
      </c>
      <c r="H2837" s="115">
        <f t="shared" si="88"/>
        <v>1.0068371472522089</v>
      </c>
      <c r="I2837" s="115">
        <f t="shared" si="89"/>
        <v>28.4756</v>
      </c>
    </row>
    <row r="2838" spans="1:9" hidden="1">
      <c r="A2838" s="115" t="s">
        <v>8231</v>
      </c>
      <c r="B2838" s="115" t="s">
        <v>8232</v>
      </c>
      <c r="C2838" s="115" t="s">
        <v>8233</v>
      </c>
      <c r="D2838" s="115" t="s">
        <v>1453</v>
      </c>
      <c r="E2838" s="115">
        <v>76.944100000000006</v>
      </c>
      <c r="F2838" s="674">
        <v>293.83600000000001</v>
      </c>
      <c r="G2838" s="674">
        <v>295.84500000000003</v>
      </c>
      <c r="H2838" s="115">
        <f t="shared" si="88"/>
        <v>1.0068371472522089</v>
      </c>
      <c r="I2838" s="115">
        <f t="shared" si="89"/>
        <v>77.470200000000006</v>
      </c>
    </row>
    <row r="2839" spans="1:9" hidden="1">
      <c r="A2839" s="115" t="s">
        <v>8234</v>
      </c>
      <c r="B2839" s="115" t="s">
        <v>8235</v>
      </c>
      <c r="C2839" s="115" t="s">
        <v>8236</v>
      </c>
      <c r="D2839" s="115" t="s">
        <v>2038</v>
      </c>
      <c r="E2839" s="115">
        <v>12.698499999999999</v>
      </c>
      <c r="F2839" s="674">
        <v>293.83600000000001</v>
      </c>
      <c r="G2839" s="674">
        <v>295.84500000000003</v>
      </c>
      <c r="H2839" s="115">
        <f t="shared" si="88"/>
        <v>1.0068371472522089</v>
      </c>
      <c r="I2839" s="115">
        <f t="shared" si="89"/>
        <v>12.785299999999999</v>
      </c>
    </row>
    <row r="2840" spans="1:9" hidden="1">
      <c r="A2840" s="115" t="s">
        <v>8237</v>
      </c>
      <c r="B2840" s="115" t="s">
        <v>8238</v>
      </c>
      <c r="C2840" s="115" t="s">
        <v>8239</v>
      </c>
      <c r="D2840" s="115" t="s">
        <v>2038</v>
      </c>
      <c r="E2840" s="115">
        <v>31.1936</v>
      </c>
      <c r="F2840" s="674">
        <v>293.83600000000001</v>
      </c>
      <c r="G2840" s="674">
        <v>295.84500000000003</v>
      </c>
      <c r="H2840" s="115">
        <f t="shared" si="88"/>
        <v>1.0068371472522089</v>
      </c>
      <c r="I2840" s="115">
        <f t="shared" si="89"/>
        <v>31.4069</v>
      </c>
    </row>
    <row r="2841" spans="1:9" hidden="1">
      <c r="A2841" s="115" t="s">
        <v>8240</v>
      </c>
      <c r="B2841" s="115" t="s">
        <v>8241</v>
      </c>
      <c r="C2841" s="115" t="s">
        <v>8242</v>
      </c>
      <c r="D2841" s="115" t="s">
        <v>2038</v>
      </c>
      <c r="E2841" s="115">
        <v>31.1936</v>
      </c>
      <c r="F2841" s="674">
        <v>293.83600000000001</v>
      </c>
      <c r="G2841" s="674">
        <v>295.84500000000003</v>
      </c>
      <c r="H2841" s="115">
        <f t="shared" si="88"/>
        <v>1.0068371472522089</v>
      </c>
      <c r="I2841" s="115">
        <f t="shared" si="89"/>
        <v>31.4069</v>
      </c>
    </row>
    <row r="2842" spans="1:9" hidden="1">
      <c r="A2842" s="115" t="s">
        <v>8243</v>
      </c>
      <c r="B2842" s="115" t="s">
        <v>8244</v>
      </c>
      <c r="C2842" s="115" t="s">
        <v>8245</v>
      </c>
      <c r="D2842" s="115" t="s">
        <v>1453</v>
      </c>
      <c r="E2842" s="115">
        <v>393.95440000000002</v>
      </c>
      <c r="F2842" s="674">
        <v>293.83600000000001</v>
      </c>
      <c r="G2842" s="674">
        <v>295.84500000000003</v>
      </c>
      <c r="H2842" s="115">
        <f t="shared" si="88"/>
        <v>1.0068371472522089</v>
      </c>
      <c r="I2842" s="115">
        <f t="shared" si="89"/>
        <v>396.64789999999999</v>
      </c>
    </row>
    <row r="2843" spans="1:9" hidden="1">
      <c r="A2843" s="115" t="s">
        <v>8246</v>
      </c>
      <c r="B2843" s="115" t="s">
        <v>8247</v>
      </c>
      <c r="C2843" s="115" t="s">
        <v>8248</v>
      </c>
      <c r="D2843" s="115" t="s">
        <v>1242</v>
      </c>
      <c r="E2843" s="115">
        <v>9.1501000000000001</v>
      </c>
      <c r="F2843" s="674">
        <v>293.83600000000001</v>
      </c>
      <c r="G2843" s="674">
        <v>295.84500000000003</v>
      </c>
      <c r="H2843" s="115">
        <f t="shared" si="88"/>
        <v>1.0068371472522089</v>
      </c>
      <c r="I2843" s="115">
        <f t="shared" si="89"/>
        <v>9.2126999999999999</v>
      </c>
    </row>
    <row r="2844" spans="1:9" hidden="1">
      <c r="A2844" s="115" t="s">
        <v>8249</v>
      </c>
      <c r="B2844" s="115" t="s">
        <v>8250</v>
      </c>
      <c r="C2844" s="115" t="s">
        <v>8251</v>
      </c>
      <c r="D2844" s="115" t="s">
        <v>2038</v>
      </c>
      <c r="E2844" s="115">
        <v>16.636600000000001</v>
      </c>
      <c r="F2844" s="674">
        <v>293.83600000000001</v>
      </c>
      <c r="G2844" s="674">
        <v>295.84500000000003</v>
      </c>
      <c r="H2844" s="115">
        <f t="shared" si="88"/>
        <v>1.0068371472522089</v>
      </c>
      <c r="I2844" s="115">
        <f t="shared" si="89"/>
        <v>16.750299999999999</v>
      </c>
    </row>
    <row r="2845" spans="1:9" hidden="1">
      <c r="A2845" s="115" t="s">
        <v>8252</v>
      </c>
      <c r="B2845" s="115" t="s">
        <v>8253</v>
      </c>
      <c r="C2845" s="115" t="s">
        <v>8254</v>
      </c>
      <c r="D2845" s="115" t="s">
        <v>2038</v>
      </c>
      <c r="E2845" s="115">
        <v>9.9106000000000005</v>
      </c>
      <c r="F2845" s="674">
        <v>293.83600000000001</v>
      </c>
      <c r="G2845" s="674">
        <v>295.84500000000003</v>
      </c>
      <c r="H2845" s="115">
        <f t="shared" si="88"/>
        <v>1.0068371472522089</v>
      </c>
      <c r="I2845" s="115">
        <f t="shared" si="89"/>
        <v>9.9784000000000006</v>
      </c>
    </row>
    <row r="2846" spans="1:9" hidden="1">
      <c r="A2846" s="115" t="s">
        <v>8255</v>
      </c>
      <c r="B2846" s="115" t="s">
        <v>8256</v>
      </c>
      <c r="C2846" s="115" t="s">
        <v>8257</v>
      </c>
      <c r="D2846" s="115" t="s">
        <v>2038</v>
      </c>
      <c r="E2846" s="115">
        <v>12.685600000000001</v>
      </c>
      <c r="F2846" s="674">
        <v>293.83600000000001</v>
      </c>
      <c r="G2846" s="674">
        <v>295.84500000000003</v>
      </c>
      <c r="H2846" s="115">
        <f t="shared" si="88"/>
        <v>1.0068371472522089</v>
      </c>
      <c r="I2846" s="115">
        <f t="shared" si="89"/>
        <v>12.7723</v>
      </c>
    </row>
    <row r="2847" spans="1:9" hidden="1">
      <c r="A2847" s="115" t="s">
        <v>8258</v>
      </c>
      <c r="B2847" s="115" t="s">
        <v>8259</v>
      </c>
      <c r="C2847" s="115" t="s">
        <v>8260</v>
      </c>
      <c r="D2847" s="115" t="s">
        <v>2038</v>
      </c>
      <c r="E2847" s="115">
        <v>21.808199999999999</v>
      </c>
      <c r="F2847" s="674">
        <v>293.83600000000001</v>
      </c>
      <c r="G2847" s="674">
        <v>295.84500000000003</v>
      </c>
      <c r="H2847" s="115">
        <f t="shared" si="88"/>
        <v>1.0068371472522089</v>
      </c>
      <c r="I2847" s="115">
        <f t="shared" si="89"/>
        <v>21.9573</v>
      </c>
    </row>
    <row r="2848" spans="1:9" hidden="1">
      <c r="A2848" s="115" t="s">
        <v>8261</v>
      </c>
      <c r="B2848" s="115" t="s">
        <v>8262</v>
      </c>
      <c r="C2848" s="115" t="s">
        <v>8263</v>
      </c>
      <c r="D2848" s="115" t="s">
        <v>2038</v>
      </c>
      <c r="E2848" s="115">
        <v>16.883700000000001</v>
      </c>
      <c r="F2848" s="674">
        <v>293.83600000000001</v>
      </c>
      <c r="G2848" s="674">
        <v>295.84500000000003</v>
      </c>
      <c r="H2848" s="115">
        <f t="shared" si="88"/>
        <v>1.0068371472522089</v>
      </c>
      <c r="I2848" s="115">
        <f t="shared" si="89"/>
        <v>16.999099999999999</v>
      </c>
    </row>
    <row r="2849" spans="1:9" hidden="1">
      <c r="A2849" s="115" t="s">
        <v>8264</v>
      </c>
      <c r="B2849" s="115" t="s">
        <v>8265</v>
      </c>
      <c r="C2849" s="115" t="s">
        <v>8266</v>
      </c>
      <c r="D2849" s="115" t="s">
        <v>2038</v>
      </c>
      <c r="E2849" s="115">
        <v>10.501899999999999</v>
      </c>
      <c r="F2849" s="674">
        <v>293.83600000000001</v>
      </c>
      <c r="G2849" s="674">
        <v>295.84500000000003</v>
      </c>
      <c r="H2849" s="115">
        <f t="shared" si="88"/>
        <v>1.0068371472522089</v>
      </c>
      <c r="I2849" s="115">
        <f t="shared" si="89"/>
        <v>10.573700000000001</v>
      </c>
    </row>
    <row r="2850" spans="1:9" hidden="1">
      <c r="A2850" s="115" t="s">
        <v>8267</v>
      </c>
      <c r="B2850" s="115" t="s">
        <v>8268</v>
      </c>
      <c r="C2850" s="115" t="s">
        <v>8269</v>
      </c>
      <c r="D2850" s="115" t="s">
        <v>2038</v>
      </c>
      <c r="E2850" s="115">
        <v>16.203900000000001</v>
      </c>
      <c r="F2850" s="674">
        <v>293.83600000000001</v>
      </c>
      <c r="G2850" s="674">
        <v>295.84500000000003</v>
      </c>
      <c r="H2850" s="115">
        <f t="shared" si="88"/>
        <v>1.0068371472522089</v>
      </c>
      <c r="I2850" s="115">
        <f t="shared" si="89"/>
        <v>16.314699999999998</v>
      </c>
    </row>
    <row r="2851" spans="1:9" hidden="1">
      <c r="A2851" s="115" t="s">
        <v>8270</v>
      </c>
      <c r="B2851" s="115" t="s">
        <v>8271</v>
      </c>
      <c r="C2851" s="115" t="s">
        <v>8272</v>
      </c>
      <c r="D2851" s="115" t="s">
        <v>2038</v>
      </c>
      <c r="E2851" s="115">
        <v>13.648</v>
      </c>
      <c r="F2851" s="674">
        <v>293.83600000000001</v>
      </c>
      <c r="G2851" s="674">
        <v>295.84500000000003</v>
      </c>
      <c r="H2851" s="115">
        <f t="shared" si="88"/>
        <v>1.0068371472522089</v>
      </c>
      <c r="I2851" s="115">
        <f t="shared" si="89"/>
        <v>13.741300000000001</v>
      </c>
    </row>
    <row r="2852" spans="1:9" hidden="1">
      <c r="A2852" s="115" t="s">
        <v>8273</v>
      </c>
      <c r="B2852" s="115" t="s">
        <v>8274</v>
      </c>
      <c r="C2852" s="115" t="s">
        <v>8275</v>
      </c>
      <c r="D2852" s="115" t="s">
        <v>2038</v>
      </c>
      <c r="E2852" s="115">
        <v>42.209400000000002</v>
      </c>
      <c r="F2852" s="674">
        <v>293.83600000000001</v>
      </c>
      <c r="G2852" s="674">
        <v>295.84500000000003</v>
      </c>
      <c r="H2852" s="115">
        <f t="shared" si="88"/>
        <v>1.0068371472522089</v>
      </c>
      <c r="I2852" s="115">
        <f t="shared" si="89"/>
        <v>42.497999999999998</v>
      </c>
    </row>
    <row r="2853" spans="1:9" hidden="1">
      <c r="A2853" s="115" t="s">
        <v>8276</v>
      </c>
      <c r="B2853" s="115" t="s">
        <v>8277</v>
      </c>
      <c r="C2853" s="115" t="s">
        <v>8278</v>
      </c>
      <c r="D2853" s="115" t="s">
        <v>2038</v>
      </c>
      <c r="E2853" s="115">
        <v>84.418800000000005</v>
      </c>
      <c r="F2853" s="674">
        <v>293.83600000000001</v>
      </c>
      <c r="G2853" s="674">
        <v>295.84500000000003</v>
      </c>
      <c r="H2853" s="115">
        <f t="shared" si="88"/>
        <v>1.0068371472522089</v>
      </c>
      <c r="I2853" s="115">
        <f t="shared" si="89"/>
        <v>84.995999999999995</v>
      </c>
    </row>
    <row r="2854" spans="1:9" hidden="1">
      <c r="A2854" s="115" t="s">
        <v>8279</v>
      </c>
      <c r="B2854" s="115" t="s">
        <v>8280</v>
      </c>
      <c r="C2854" s="115" t="s">
        <v>8281</v>
      </c>
      <c r="D2854" s="115" t="s">
        <v>2038</v>
      </c>
      <c r="E2854" s="115">
        <v>38.692</v>
      </c>
      <c r="F2854" s="674">
        <v>293.83600000000001</v>
      </c>
      <c r="G2854" s="674">
        <v>295.84500000000003</v>
      </c>
      <c r="H2854" s="115">
        <f t="shared" si="88"/>
        <v>1.0068371472522089</v>
      </c>
      <c r="I2854" s="115">
        <f t="shared" si="89"/>
        <v>38.956499999999998</v>
      </c>
    </row>
    <row r="2855" spans="1:9" hidden="1">
      <c r="A2855" s="115" t="s">
        <v>8282</v>
      </c>
      <c r="B2855" s="115" t="s">
        <v>8283</v>
      </c>
      <c r="C2855" s="115" t="s">
        <v>8284</v>
      </c>
      <c r="D2855" s="115" t="s">
        <v>2038</v>
      </c>
      <c r="E2855" s="115">
        <v>18.0869</v>
      </c>
      <c r="F2855" s="674">
        <v>293.83600000000001</v>
      </c>
      <c r="G2855" s="674">
        <v>295.84500000000003</v>
      </c>
      <c r="H2855" s="115">
        <f t="shared" si="88"/>
        <v>1.0068371472522089</v>
      </c>
      <c r="I2855" s="115">
        <f t="shared" si="89"/>
        <v>18.210599999999999</v>
      </c>
    </row>
    <row r="2856" spans="1:9" hidden="1">
      <c r="A2856" s="115" t="s">
        <v>8285</v>
      </c>
      <c r="B2856" s="115" t="s">
        <v>8286</v>
      </c>
      <c r="C2856" s="115" t="s">
        <v>8287</v>
      </c>
      <c r="D2856" s="115" t="s">
        <v>2038</v>
      </c>
      <c r="E2856" s="115">
        <v>14.9878</v>
      </c>
      <c r="F2856" s="674">
        <v>293.83600000000001</v>
      </c>
      <c r="G2856" s="674">
        <v>295.84500000000003</v>
      </c>
      <c r="H2856" s="115">
        <f t="shared" si="88"/>
        <v>1.0068371472522089</v>
      </c>
      <c r="I2856" s="115">
        <f t="shared" si="89"/>
        <v>15.090299999999999</v>
      </c>
    </row>
    <row r="2857" spans="1:9" hidden="1">
      <c r="A2857" s="115" t="s">
        <v>8288</v>
      </c>
      <c r="B2857" s="115" t="s">
        <v>8289</v>
      </c>
      <c r="C2857" s="115" t="s">
        <v>8290</v>
      </c>
      <c r="D2857" s="115" t="s">
        <v>2038</v>
      </c>
      <c r="E2857" s="115">
        <v>14.557</v>
      </c>
      <c r="F2857" s="674">
        <v>293.83600000000001</v>
      </c>
      <c r="G2857" s="674">
        <v>295.84500000000003</v>
      </c>
      <c r="H2857" s="115">
        <f t="shared" si="88"/>
        <v>1.0068371472522089</v>
      </c>
      <c r="I2857" s="115">
        <f t="shared" si="89"/>
        <v>14.656499999999999</v>
      </c>
    </row>
    <row r="2858" spans="1:9" hidden="1">
      <c r="A2858" s="115" t="s">
        <v>8291</v>
      </c>
      <c r="B2858" s="115" t="s">
        <v>8292</v>
      </c>
      <c r="C2858" s="115" t="s">
        <v>8293</v>
      </c>
      <c r="D2858" s="115" t="s">
        <v>1453</v>
      </c>
      <c r="E2858" s="115">
        <v>4096.0757999999996</v>
      </c>
      <c r="F2858" s="674">
        <v>293.83600000000001</v>
      </c>
      <c r="G2858" s="674">
        <v>295.84500000000003</v>
      </c>
      <c r="H2858" s="115">
        <f t="shared" si="88"/>
        <v>1.0068371472522089</v>
      </c>
      <c r="I2858" s="115">
        <f t="shared" si="89"/>
        <v>4124.0812999999998</v>
      </c>
    </row>
    <row r="2859" spans="1:9" hidden="1">
      <c r="A2859" s="115" t="s">
        <v>8294</v>
      </c>
      <c r="B2859" s="115" t="s">
        <v>8295</v>
      </c>
      <c r="C2859" s="115" t="s">
        <v>8296</v>
      </c>
      <c r="D2859" s="115" t="s">
        <v>2038</v>
      </c>
      <c r="E2859" s="115">
        <v>122.8921</v>
      </c>
      <c r="F2859" s="674">
        <v>293.83600000000001</v>
      </c>
      <c r="G2859" s="674">
        <v>295.84500000000003</v>
      </c>
      <c r="H2859" s="115">
        <f t="shared" si="88"/>
        <v>1.0068371472522089</v>
      </c>
      <c r="I2859" s="115">
        <f t="shared" si="89"/>
        <v>123.7323</v>
      </c>
    </row>
    <row r="2860" spans="1:9" hidden="1">
      <c r="A2860" s="115" t="s">
        <v>8297</v>
      </c>
      <c r="B2860" s="115" t="s">
        <v>8298</v>
      </c>
      <c r="C2860" s="115" t="s">
        <v>8299</v>
      </c>
      <c r="D2860" s="115" t="s">
        <v>2038</v>
      </c>
      <c r="E2860" s="115">
        <v>205.1507</v>
      </c>
      <c r="F2860" s="674">
        <v>293.83600000000001</v>
      </c>
      <c r="G2860" s="674">
        <v>295.84500000000003</v>
      </c>
      <c r="H2860" s="115">
        <f t="shared" si="88"/>
        <v>1.0068371472522089</v>
      </c>
      <c r="I2860" s="115">
        <f t="shared" si="89"/>
        <v>206.55330000000001</v>
      </c>
    </row>
    <row r="2861" spans="1:9" hidden="1">
      <c r="A2861" s="115" t="s">
        <v>8300</v>
      </c>
      <c r="B2861" s="115" t="s">
        <v>8301</v>
      </c>
      <c r="C2861" s="115" t="s">
        <v>8302</v>
      </c>
      <c r="D2861" s="115" t="s">
        <v>2038</v>
      </c>
      <c r="E2861" s="115">
        <v>11.4376</v>
      </c>
      <c r="F2861" s="674">
        <v>293.83600000000001</v>
      </c>
      <c r="G2861" s="674">
        <v>295.84500000000003</v>
      </c>
      <c r="H2861" s="115">
        <f t="shared" si="88"/>
        <v>1.0068371472522089</v>
      </c>
      <c r="I2861" s="115">
        <f t="shared" si="89"/>
        <v>11.5158</v>
      </c>
    </row>
    <row r="2862" spans="1:9" hidden="1">
      <c r="A2862" s="115" t="s">
        <v>8303</v>
      </c>
      <c r="B2862" s="115" t="s">
        <v>8304</v>
      </c>
      <c r="C2862" s="115" t="s">
        <v>8305</v>
      </c>
      <c r="D2862" s="115" t="s">
        <v>2038</v>
      </c>
      <c r="E2862" s="115">
        <v>24.954799999999999</v>
      </c>
      <c r="F2862" s="674">
        <v>293.83600000000001</v>
      </c>
      <c r="G2862" s="674">
        <v>295.84500000000003</v>
      </c>
      <c r="H2862" s="115">
        <f t="shared" si="88"/>
        <v>1.0068371472522089</v>
      </c>
      <c r="I2862" s="115">
        <f t="shared" si="89"/>
        <v>25.125399999999999</v>
      </c>
    </row>
    <row r="2863" spans="1:9" hidden="1">
      <c r="A2863" s="115" t="s">
        <v>8306</v>
      </c>
      <c r="B2863" s="115" t="s">
        <v>8307</v>
      </c>
      <c r="C2863" s="115" t="s">
        <v>8308</v>
      </c>
      <c r="D2863" s="115" t="s">
        <v>2038</v>
      </c>
      <c r="E2863" s="115">
        <v>7.2785000000000002</v>
      </c>
      <c r="F2863" s="674">
        <v>293.83600000000001</v>
      </c>
      <c r="G2863" s="674">
        <v>295.84500000000003</v>
      </c>
      <c r="H2863" s="115">
        <f t="shared" si="88"/>
        <v>1.0068371472522089</v>
      </c>
      <c r="I2863" s="115">
        <f t="shared" si="89"/>
        <v>7.3282999999999996</v>
      </c>
    </row>
    <row r="2864" spans="1:9" hidden="1">
      <c r="A2864" s="115" t="s">
        <v>8309</v>
      </c>
      <c r="B2864" s="115" t="s">
        <v>8310</v>
      </c>
      <c r="C2864" s="115" t="s">
        <v>8311</v>
      </c>
      <c r="D2864" s="115" t="s">
        <v>2038</v>
      </c>
      <c r="E2864" s="115">
        <v>25.994599999999998</v>
      </c>
      <c r="F2864" s="674">
        <v>293.83600000000001</v>
      </c>
      <c r="G2864" s="674">
        <v>295.84500000000003</v>
      </c>
      <c r="H2864" s="115">
        <f t="shared" si="88"/>
        <v>1.0068371472522089</v>
      </c>
      <c r="I2864" s="115">
        <f t="shared" si="89"/>
        <v>26.1723</v>
      </c>
    </row>
    <row r="2865" spans="1:9" hidden="1">
      <c r="A2865" s="115" t="s">
        <v>8312</v>
      </c>
      <c r="B2865" s="115" t="s">
        <v>8313</v>
      </c>
      <c r="C2865" s="115" t="s">
        <v>8314</v>
      </c>
      <c r="D2865" s="115" t="s">
        <v>2038</v>
      </c>
      <c r="E2865" s="115">
        <v>43.670999999999999</v>
      </c>
      <c r="F2865" s="674">
        <v>293.83600000000001</v>
      </c>
      <c r="G2865" s="674">
        <v>295.84500000000003</v>
      </c>
      <c r="H2865" s="115">
        <f t="shared" si="88"/>
        <v>1.0068371472522089</v>
      </c>
      <c r="I2865" s="115">
        <f t="shared" si="89"/>
        <v>43.9696</v>
      </c>
    </row>
    <row r="2866" spans="1:9" hidden="1">
      <c r="A2866" s="115" t="s">
        <v>8315</v>
      </c>
      <c r="B2866" s="115" t="s">
        <v>8316</v>
      </c>
      <c r="C2866" s="115" t="s">
        <v>8317</v>
      </c>
      <c r="D2866" s="115" t="s">
        <v>1453</v>
      </c>
      <c r="E2866" s="115">
        <v>31.1936</v>
      </c>
      <c r="F2866" s="674">
        <v>293.83600000000001</v>
      </c>
      <c r="G2866" s="674">
        <v>295.84500000000003</v>
      </c>
      <c r="H2866" s="115">
        <f t="shared" si="88"/>
        <v>1.0068371472522089</v>
      </c>
      <c r="I2866" s="115">
        <f t="shared" si="89"/>
        <v>31.4069</v>
      </c>
    </row>
    <row r="2867" spans="1:9" hidden="1">
      <c r="A2867" s="115" t="s">
        <v>8318</v>
      </c>
      <c r="B2867" s="115" t="s">
        <v>8319</v>
      </c>
      <c r="C2867" s="115" t="s">
        <v>8320</v>
      </c>
      <c r="D2867" s="115" t="s">
        <v>1453</v>
      </c>
      <c r="E2867" s="115">
        <v>28.074200000000001</v>
      </c>
      <c r="F2867" s="674">
        <v>293.83600000000001</v>
      </c>
      <c r="G2867" s="674">
        <v>295.84500000000003</v>
      </c>
      <c r="H2867" s="115">
        <f t="shared" si="88"/>
        <v>1.0068371472522089</v>
      </c>
      <c r="I2867" s="115">
        <f t="shared" si="89"/>
        <v>28.266100000000002</v>
      </c>
    </row>
    <row r="2868" spans="1:9" hidden="1">
      <c r="A2868" s="115" t="s">
        <v>8321</v>
      </c>
      <c r="B2868" s="115" t="s">
        <v>8322</v>
      </c>
      <c r="C2868" s="115" t="s">
        <v>8323</v>
      </c>
      <c r="D2868" s="115" t="s">
        <v>1453</v>
      </c>
      <c r="E2868" s="115">
        <v>20.7957</v>
      </c>
      <c r="F2868" s="674">
        <v>293.83600000000001</v>
      </c>
      <c r="G2868" s="674">
        <v>295.84500000000003</v>
      </c>
      <c r="H2868" s="115">
        <f t="shared" si="88"/>
        <v>1.0068371472522089</v>
      </c>
      <c r="I2868" s="115">
        <f t="shared" si="89"/>
        <v>20.937899999999999</v>
      </c>
    </row>
    <row r="2869" spans="1:9" hidden="1">
      <c r="A2869" s="115" t="s">
        <v>8324</v>
      </c>
      <c r="B2869" s="115" t="s">
        <v>8325</v>
      </c>
      <c r="C2869" s="115" t="s">
        <v>8326</v>
      </c>
      <c r="D2869" s="115" t="s">
        <v>1453</v>
      </c>
      <c r="E2869" s="115">
        <v>41.5914</v>
      </c>
      <c r="F2869" s="674">
        <v>293.83600000000001</v>
      </c>
      <c r="G2869" s="674">
        <v>295.84500000000003</v>
      </c>
      <c r="H2869" s="115">
        <f t="shared" si="88"/>
        <v>1.0068371472522089</v>
      </c>
      <c r="I2869" s="115">
        <f t="shared" si="89"/>
        <v>41.875799999999998</v>
      </c>
    </row>
    <row r="2870" spans="1:9" hidden="1">
      <c r="A2870" s="115" t="s">
        <v>8327</v>
      </c>
      <c r="B2870" s="115" t="s">
        <v>8328</v>
      </c>
      <c r="C2870" s="115" t="s">
        <v>8329</v>
      </c>
      <c r="D2870" s="115" t="s">
        <v>1453</v>
      </c>
      <c r="E2870" s="115">
        <v>18.716100000000001</v>
      </c>
      <c r="F2870" s="674">
        <v>293.83600000000001</v>
      </c>
      <c r="G2870" s="674">
        <v>295.84500000000003</v>
      </c>
      <c r="H2870" s="115">
        <f t="shared" si="88"/>
        <v>1.0068371472522089</v>
      </c>
      <c r="I2870" s="115">
        <f t="shared" si="89"/>
        <v>18.844100000000001</v>
      </c>
    </row>
    <row r="2871" spans="1:9" hidden="1">
      <c r="A2871" s="115" t="s">
        <v>8330</v>
      </c>
      <c r="B2871" s="115" t="s">
        <v>8331</v>
      </c>
      <c r="C2871" s="115" t="s">
        <v>8332</v>
      </c>
      <c r="D2871" s="115" t="s">
        <v>2038</v>
      </c>
      <c r="E2871" s="115">
        <v>7.2785000000000002</v>
      </c>
      <c r="F2871" s="674">
        <v>293.83600000000001</v>
      </c>
      <c r="G2871" s="674">
        <v>295.84500000000003</v>
      </c>
      <c r="H2871" s="115">
        <f t="shared" si="88"/>
        <v>1.0068371472522089</v>
      </c>
      <c r="I2871" s="115">
        <f t="shared" si="89"/>
        <v>7.3282999999999996</v>
      </c>
    </row>
    <row r="2872" spans="1:9" hidden="1">
      <c r="A2872" s="115" t="s">
        <v>8333</v>
      </c>
      <c r="B2872" s="115" t="s">
        <v>8334</v>
      </c>
      <c r="C2872" s="115" t="s">
        <v>8335</v>
      </c>
      <c r="D2872" s="115" t="s">
        <v>1242</v>
      </c>
      <c r="E2872" s="115">
        <v>71.894000000000005</v>
      </c>
      <c r="F2872" s="674">
        <v>293.83600000000001</v>
      </c>
      <c r="G2872" s="674">
        <v>295.84500000000003</v>
      </c>
      <c r="H2872" s="115">
        <f t="shared" si="88"/>
        <v>1.0068371472522089</v>
      </c>
      <c r="I2872" s="115">
        <f t="shared" si="89"/>
        <v>72.385499999999993</v>
      </c>
    </row>
    <row r="2873" spans="1:9" hidden="1">
      <c r="A2873" s="115" t="s">
        <v>8336</v>
      </c>
      <c r="B2873" s="115" t="s">
        <v>8337</v>
      </c>
      <c r="C2873" s="115" t="s">
        <v>8338</v>
      </c>
      <c r="D2873" s="115" t="s">
        <v>1242</v>
      </c>
      <c r="E2873" s="115">
        <v>4.1590999999999996</v>
      </c>
      <c r="F2873" s="674">
        <v>293.83600000000001</v>
      </c>
      <c r="G2873" s="674">
        <v>295.84500000000003</v>
      </c>
      <c r="H2873" s="115">
        <f t="shared" si="88"/>
        <v>1.0068371472522089</v>
      </c>
      <c r="I2873" s="115">
        <f t="shared" si="89"/>
        <v>4.1875</v>
      </c>
    </row>
    <row r="2874" spans="1:9" hidden="1">
      <c r="A2874" s="115" t="s">
        <v>8339</v>
      </c>
      <c r="B2874" s="115" t="s">
        <v>8340</v>
      </c>
      <c r="C2874" s="115" t="s">
        <v>8341</v>
      </c>
      <c r="D2874" s="115" t="s">
        <v>2038</v>
      </c>
      <c r="E2874" s="115">
        <v>7.2785000000000002</v>
      </c>
      <c r="F2874" s="674">
        <v>293.83600000000001</v>
      </c>
      <c r="G2874" s="674">
        <v>295.84500000000003</v>
      </c>
      <c r="H2874" s="115">
        <f t="shared" si="88"/>
        <v>1.0068371472522089</v>
      </c>
      <c r="I2874" s="115">
        <f t="shared" si="89"/>
        <v>7.3282999999999996</v>
      </c>
    </row>
    <row r="2875" spans="1:9" hidden="1">
      <c r="A2875" s="115" t="s">
        <v>8342</v>
      </c>
      <c r="B2875" s="115" t="s">
        <v>8343</v>
      </c>
      <c r="C2875" s="115" t="s">
        <v>8344</v>
      </c>
      <c r="D2875" s="115" t="s">
        <v>2038</v>
      </c>
      <c r="E2875" s="115">
        <v>6.2386999999999997</v>
      </c>
      <c r="F2875" s="674">
        <v>293.83600000000001</v>
      </c>
      <c r="G2875" s="674">
        <v>295.84500000000003</v>
      </c>
      <c r="H2875" s="115">
        <f t="shared" si="88"/>
        <v>1.0068371472522089</v>
      </c>
      <c r="I2875" s="115">
        <f t="shared" si="89"/>
        <v>6.2813999999999997</v>
      </c>
    </row>
    <row r="2876" spans="1:9" hidden="1">
      <c r="A2876" s="115" t="s">
        <v>8345</v>
      </c>
      <c r="B2876" s="115" t="s">
        <v>8346</v>
      </c>
      <c r="C2876" s="115" t="s">
        <v>8347</v>
      </c>
      <c r="D2876" s="115" t="s">
        <v>2038</v>
      </c>
      <c r="E2876" s="115">
        <v>14.557</v>
      </c>
      <c r="F2876" s="674">
        <v>293.83600000000001</v>
      </c>
      <c r="G2876" s="674">
        <v>295.84500000000003</v>
      </c>
      <c r="H2876" s="115">
        <f t="shared" si="88"/>
        <v>1.0068371472522089</v>
      </c>
      <c r="I2876" s="115">
        <f t="shared" si="89"/>
        <v>14.656499999999999</v>
      </c>
    </row>
    <row r="2877" spans="1:9" hidden="1">
      <c r="A2877" s="115" t="s">
        <v>8348</v>
      </c>
      <c r="B2877" s="115" t="s">
        <v>8349</v>
      </c>
      <c r="C2877" s="115" t="s">
        <v>8350</v>
      </c>
      <c r="D2877" s="115" t="s">
        <v>2038</v>
      </c>
      <c r="E2877" s="115">
        <v>10.3979</v>
      </c>
      <c r="F2877" s="674">
        <v>293.83600000000001</v>
      </c>
      <c r="G2877" s="674">
        <v>295.84500000000003</v>
      </c>
      <c r="H2877" s="115">
        <f t="shared" si="88"/>
        <v>1.0068371472522089</v>
      </c>
      <c r="I2877" s="115">
        <f t="shared" si="89"/>
        <v>10.468999999999999</v>
      </c>
    </row>
    <row r="2878" spans="1:9" hidden="1">
      <c r="A2878" s="115" t="s">
        <v>8351</v>
      </c>
      <c r="B2878" s="115" t="s">
        <v>8352</v>
      </c>
      <c r="C2878" s="115" t="s">
        <v>8353</v>
      </c>
      <c r="D2878" s="115" t="s">
        <v>1242</v>
      </c>
      <c r="E2878" s="115">
        <v>70.349000000000004</v>
      </c>
      <c r="F2878" s="674">
        <v>293.83600000000001</v>
      </c>
      <c r="G2878" s="674">
        <v>295.84500000000003</v>
      </c>
      <c r="H2878" s="115">
        <f t="shared" si="88"/>
        <v>1.0068371472522089</v>
      </c>
      <c r="I2878" s="115">
        <f t="shared" si="89"/>
        <v>70.83</v>
      </c>
    </row>
    <row r="2879" spans="1:9" hidden="1">
      <c r="A2879" s="115" t="s">
        <v>8354</v>
      </c>
      <c r="B2879" s="115" t="s">
        <v>8355</v>
      </c>
      <c r="C2879" s="115" t="s">
        <v>8356</v>
      </c>
      <c r="D2879" s="115" t="s">
        <v>1242</v>
      </c>
      <c r="E2879" s="115">
        <v>2.5994999999999999</v>
      </c>
      <c r="F2879" s="674">
        <v>293.83600000000001</v>
      </c>
      <c r="G2879" s="674">
        <v>295.84500000000003</v>
      </c>
      <c r="H2879" s="115">
        <f t="shared" si="88"/>
        <v>1.0068371472522089</v>
      </c>
      <c r="I2879" s="115">
        <f t="shared" si="89"/>
        <v>2.6173000000000002</v>
      </c>
    </row>
    <row r="2880" spans="1:9" hidden="1">
      <c r="A2880" s="115" t="s">
        <v>8357</v>
      </c>
      <c r="B2880" s="115" t="s">
        <v>8358</v>
      </c>
      <c r="C2880" s="115" t="s">
        <v>8359</v>
      </c>
      <c r="D2880" s="115" t="s">
        <v>2038</v>
      </c>
      <c r="E2880" s="115">
        <v>7.7984</v>
      </c>
      <c r="F2880" s="674">
        <v>293.83600000000001</v>
      </c>
      <c r="G2880" s="674">
        <v>295.84500000000003</v>
      </c>
      <c r="H2880" s="115">
        <f t="shared" si="88"/>
        <v>1.0068371472522089</v>
      </c>
      <c r="I2880" s="115">
        <f t="shared" si="89"/>
        <v>7.8517000000000001</v>
      </c>
    </row>
    <row r="2881" spans="1:9" hidden="1">
      <c r="A2881" s="115" t="s">
        <v>8360</v>
      </c>
      <c r="B2881" s="115" t="s">
        <v>8361</v>
      </c>
      <c r="C2881" s="115" t="s">
        <v>8362</v>
      </c>
      <c r="D2881" s="115" t="s">
        <v>2038</v>
      </c>
      <c r="E2881" s="115">
        <v>16.636600000000001</v>
      </c>
      <c r="F2881" s="674">
        <v>293.83600000000001</v>
      </c>
      <c r="G2881" s="674">
        <v>295.84500000000003</v>
      </c>
      <c r="H2881" s="115">
        <f t="shared" si="88"/>
        <v>1.0068371472522089</v>
      </c>
      <c r="I2881" s="115">
        <f t="shared" si="89"/>
        <v>16.750299999999999</v>
      </c>
    </row>
    <row r="2882" spans="1:9" hidden="1">
      <c r="A2882" s="115" t="s">
        <v>8363</v>
      </c>
      <c r="B2882" s="115" t="s">
        <v>8364</v>
      </c>
      <c r="C2882" s="115" t="s">
        <v>8365</v>
      </c>
      <c r="D2882" s="115" t="s">
        <v>1242</v>
      </c>
      <c r="E2882" s="115">
        <v>1.4557</v>
      </c>
      <c r="F2882" s="674">
        <v>293.83600000000001</v>
      </c>
      <c r="G2882" s="674">
        <v>295.84500000000003</v>
      </c>
      <c r="H2882" s="115">
        <f t="shared" si="88"/>
        <v>1.0068371472522089</v>
      </c>
      <c r="I2882" s="115">
        <f t="shared" si="89"/>
        <v>1.4657</v>
      </c>
    </row>
    <row r="2883" spans="1:9" hidden="1">
      <c r="A2883" s="115" t="s">
        <v>8366</v>
      </c>
      <c r="B2883" s="115" t="s">
        <v>8367</v>
      </c>
      <c r="C2883" s="115" t="s">
        <v>8368</v>
      </c>
      <c r="D2883" s="115" t="s">
        <v>2038</v>
      </c>
      <c r="E2883" s="115">
        <v>10.3979</v>
      </c>
      <c r="F2883" s="674">
        <v>293.83600000000001</v>
      </c>
      <c r="G2883" s="674">
        <v>295.84500000000003</v>
      </c>
      <c r="H2883" s="115">
        <f t="shared" si="88"/>
        <v>1.0068371472522089</v>
      </c>
      <c r="I2883" s="115">
        <f t="shared" si="89"/>
        <v>10.468999999999999</v>
      </c>
    </row>
    <row r="2884" spans="1:9" hidden="1">
      <c r="A2884" s="115" t="s">
        <v>8369</v>
      </c>
      <c r="B2884" s="115" t="s">
        <v>8370</v>
      </c>
      <c r="C2884" s="115" t="s">
        <v>8371</v>
      </c>
      <c r="D2884" s="115" t="s">
        <v>1453</v>
      </c>
      <c r="E2884" s="115">
        <v>47.830100000000002</v>
      </c>
      <c r="F2884" s="674">
        <v>293.83600000000001</v>
      </c>
      <c r="G2884" s="674">
        <v>295.84500000000003</v>
      </c>
      <c r="H2884" s="115">
        <f t="shared" si="88"/>
        <v>1.0068371472522089</v>
      </c>
      <c r="I2884" s="115">
        <f t="shared" si="89"/>
        <v>48.1571</v>
      </c>
    </row>
    <row r="2885" spans="1:9" hidden="1">
      <c r="A2885" s="115" t="s">
        <v>8372</v>
      </c>
      <c r="B2885" s="115" t="s">
        <v>8373</v>
      </c>
      <c r="C2885" s="115" t="s">
        <v>8374</v>
      </c>
      <c r="D2885" s="115" t="s">
        <v>1453</v>
      </c>
      <c r="E2885" s="115">
        <v>26.2026</v>
      </c>
      <c r="F2885" s="674">
        <v>293.83600000000001</v>
      </c>
      <c r="G2885" s="674">
        <v>295.84500000000003</v>
      </c>
      <c r="H2885" s="115">
        <f t="shared" ref="H2885:H2948" si="90">G2885/F2885</f>
        <v>1.0068371472522089</v>
      </c>
      <c r="I2885" s="115">
        <f t="shared" ref="I2885:I2948" si="91">ROUND(H2885*E2885,4)</f>
        <v>26.381799999999998</v>
      </c>
    </row>
    <row r="2886" spans="1:9" hidden="1">
      <c r="A2886" s="115" t="s">
        <v>8375</v>
      </c>
      <c r="B2886" s="115" t="s">
        <v>8376</v>
      </c>
      <c r="C2886" s="115" t="s">
        <v>8377</v>
      </c>
      <c r="D2886" s="115" t="s">
        <v>8378</v>
      </c>
      <c r="E2886" s="115">
        <v>0.35709999999999997</v>
      </c>
      <c r="F2886" s="674">
        <v>293.83600000000001</v>
      </c>
      <c r="G2886" s="674">
        <v>295.84500000000003</v>
      </c>
      <c r="H2886" s="115">
        <f t="shared" si="90"/>
        <v>1.0068371472522089</v>
      </c>
      <c r="I2886" s="115">
        <f t="shared" si="91"/>
        <v>0.35949999999999999</v>
      </c>
    </row>
    <row r="2887" spans="1:9" hidden="1">
      <c r="A2887" s="115" t="s">
        <v>8379</v>
      </c>
      <c r="B2887" s="115" t="s">
        <v>8380</v>
      </c>
      <c r="C2887" s="115" t="s">
        <v>8381</v>
      </c>
      <c r="D2887" s="115" t="s">
        <v>1242</v>
      </c>
      <c r="E2887" s="115">
        <v>53.021999999999998</v>
      </c>
      <c r="F2887" s="674">
        <v>293.83600000000001</v>
      </c>
      <c r="G2887" s="674">
        <v>295.84500000000003</v>
      </c>
      <c r="H2887" s="115">
        <f t="shared" si="90"/>
        <v>1.0068371472522089</v>
      </c>
      <c r="I2887" s="115">
        <f t="shared" si="91"/>
        <v>53.384500000000003</v>
      </c>
    </row>
    <row r="2888" spans="1:9" hidden="1">
      <c r="A2888" s="115" t="s">
        <v>8382</v>
      </c>
      <c r="B2888" s="115" t="s">
        <v>8383</v>
      </c>
      <c r="C2888" s="115" t="s">
        <v>8384</v>
      </c>
      <c r="D2888" s="115" t="s">
        <v>1242</v>
      </c>
      <c r="E2888" s="115">
        <v>106.53959999999999</v>
      </c>
      <c r="F2888" s="674">
        <v>293.83600000000001</v>
      </c>
      <c r="G2888" s="674">
        <v>295.84500000000003</v>
      </c>
      <c r="H2888" s="115">
        <f t="shared" si="90"/>
        <v>1.0068371472522089</v>
      </c>
      <c r="I2888" s="115">
        <f t="shared" si="91"/>
        <v>107.268</v>
      </c>
    </row>
    <row r="2889" spans="1:9" hidden="1">
      <c r="A2889" s="115" t="s">
        <v>8385</v>
      </c>
      <c r="B2889" s="115" t="s">
        <v>8386</v>
      </c>
      <c r="C2889" s="115" t="s">
        <v>8387</v>
      </c>
      <c r="D2889" s="115" t="s">
        <v>1242</v>
      </c>
      <c r="E2889" s="115">
        <v>260.15480000000002</v>
      </c>
      <c r="F2889" s="674">
        <v>293.83600000000001</v>
      </c>
      <c r="G2889" s="674">
        <v>295.84500000000003</v>
      </c>
      <c r="H2889" s="115">
        <f t="shared" si="90"/>
        <v>1.0068371472522089</v>
      </c>
      <c r="I2889" s="115">
        <f t="shared" si="91"/>
        <v>261.93349999999998</v>
      </c>
    </row>
    <row r="2890" spans="1:9" hidden="1">
      <c r="A2890" s="115" t="s">
        <v>8388</v>
      </c>
      <c r="B2890" s="115" t="s">
        <v>8389</v>
      </c>
      <c r="C2890" s="115" t="s">
        <v>8390</v>
      </c>
      <c r="D2890" s="115" t="s">
        <v>1242</v>
      </c>
      <c r="E2890" s="115">
        <v>124.3583</v>
      </c>
      <c r="F2890" s="674">
        <v>293.83600000000001</v>
      </c>
      <c r="G2890" s="674">
        <v>295.84500000000003</v>
      </c>
      <c r="H2890" s="115">
        <f t="shared" si="90"/>
        <v>1.0068371472522089</v>
      </c>
      <c r="I2890" s="115">
        <f t="shared" si="91"/>
        <v>125.2086</v>
      </c>
    </row>
    <row r="2891" spans="1:9" hidden="1">
      <c r="A2891" s="115" t="s">
        <v>8391</v>
      </c>
      <c r="B2891" s="115" t="s">
        <v>8392</v>
      </c>
      <c r="C2891" s="115" t="s">
        <v>8393</v>
      </c>
      <c r="D2891" s="115" t="s">
        <v>2038</v>
      </c>
      <c r="E2891" s="115">
        <v>14.866</v>
      </c>
      <c r="F2891" s="674">
        <v>293.83600000000001</v>
      </c>
      <c r="G2891" s="674">
        <v>295.84500000000003</v>
      </c>
      <c r="H2891" s="115">
        <f t="shared" si="90"/>
        <v>1.0068371472522089</v>
      </c>
      <c r="I2891" s="115">
        <f t="shared" si="91"/>
        <v>14.967599999999999</v>
      </c>
    </row>
    <row r="2892" spans="1:9" hidden="1">
      <c r="A2892" s="115" t="s">
        <v>8394</v>
      </c>
      <c r="B2892" s="115" t="s">
        <v>8395</v>
      </c>
      <c r="C2892" s="115" t="s">
        <v>8396</v>
      </c>
      <c r="D2892" s="115" t="s">
        <v>2038</v>
      </c>
      <c r="E2892" s="115">
        <v>12.388299999999999</v>
      </c>
      <c r="F2892" s="674">
        <v>293.83600000000001</v>
      </c>
      <c r="G2892" s="674">
        <v>295.84500000000003</v>
      </c>
      <c r="H2892" s="115">
        <f t="shared" si="90"/>
        <v>1.0068371472522089</v>
      </c>
      <c r="I2892" s="115">
        <f t="shared" si="91"/>
        <v>12.473000000000001</v>
      </c>
    </row>
    <row r="2893" spans="1:9" hidden="1">
      <c r="A2893" s="115" t="s">
        <v>8397</v>
      </c>
      <c r="B2893" s="115" t="s">
        <v>8398</v>
      </c>
      <c r="C2893" s="115" t="s">
        <v>8399</v>
      </c>
      <c r="D2893" s="115" t="s">
        <v>1242</v>
      </c>
      <c r="E2893" s="115">
        <v>3.1194000000000002</v>
      </c>
      <c r="F2893" s="674">
        <v>293.83600000000001</v>
      </c>
      <c r="G2893" s="674">
        <v>295.84500000000003</v>
      </c>
      <c r="H2893" s="115">
        <f t="shared" si="90"/>
        <v>1.0068371472522089</v>
      </c>
      <c r="I2893" s="115">
        <f t="shared" si="91"/>
        <v>3.1406999999999998</v>
      </c>
    </row>
    <row r="2894" spans="1:9" hidden="1">
      <c r="A2894" s="115" t="s">
        <v>8400</v>
      </c>
      <c r="B2894" s="115" t="s">
        <v>8401</v>
      </c>
      <c r="C2894" s="115" t="s">
        <v>8402</v>
      </c>
      <c r="D2894" s="115" t="s">
        <v>2038</v>
      </c>
      <c r="E2894" s="115">
        <v>36.237499999999997</v>
      </c>
      <c r="F2894" s="674">
        <v>293.83600000000001</v>
      </c>
      <c r="G2894" s="674">
        <v>295.84500000000003</v>
      </c>
      <c r="H2894" s="115">
        <f t="shared" si="90"/>
        <v>1.0068371472522089</v>
      </c>
      <c r="I2894" s="115">
        <f t="shared" si="91"/>
        <v>36.485300000000002</v>
      </c>
    </row>
    <row r="2895" spans="1:9" hidden="1">
      <c r="A2895" s="115" t="s">
        <v>8403</v>
      </c>
      <c r="B2895" s="115" t="s">
        <v>8404</v>
      </c>
      <c r="C2895" s="115" t="s">
        <v>8405</v>
      </c>
      <c r="D2895" s="115" t="s">
        <v>1138</v>
      </c>
      <c r="E2895" s="115">
        <v>29.422999999999998</v>
      </c>
      <c r="F2895" s="674">
        <v>293.83600000000001</v>
      </c>
      <c r="G2895" s="674">
        <v>295.84500000000003</v>
      </c>
      <c r="H2895" s="115">
        <f t="shared" si="90"/>
        <v>1.0068371472522089</v>
      </c>
      <c r="I2895" s="115">
        <f t="shared" si="91"/>
        <v>29.624199999999998</v>
      </c>
    </row>
    <row r="2896" spans="1:9" hidden="1">
      <c r="A2896" s="115" t="s">
        <v>8406</v>
      </c>
      <c r="B2896" s="115" t="s">
        <v>8407</v>
      </c>
      <c r="C2896" s="115" t="s">
        <v>8408</v>
      </c>
      <c r="D2896" s="115" t="s">
        <v>1242</v>
      </c>
      <c r="E2896" s="115">
        <v>31.1936</v>
      </c>
      <c r="F2896" s="674">
        <v>293.83600000000001</v>
      </c>
      <c r="G2896" s="674">
        <v>295.84500000000003</v>
      </c>
      <c r="H2896" s="115">
        <f t="shared" si="90"/>
        <v>1.0068371472522089</v>
      </c>
      <c r="I2896" s="115">
        <f t="shared" si="91"/>
        <v>31.4069</v>
      </c>
    </row>
    <row r="2897" spans="1:9" hidden="1">
      <c r="A2897" s="115" t="s">
        <v>8409</v>
      </c>
      <c r="B2897" s="115" t="s">
        <v>8410</v>
      </c>
      <c r="C2897" s="115" t="s">
        <v>8411</v>
      </c>
      <c r="D2897" s="115" t="s">
        <v>1242</v>
      </c>
      <c r="E2897" s="115">
        <v>13.517200000000001</v>
      </c>
      <c r="F2897" s="674">
        <v>293.83600000000001</v>
      </c>
      <c r="G2897" s="674">
        <v>295.84500000000003</v>
      </c>
      <c r="H2897" s="115">
        <f t="shared" si="90"/>
        <v>1.0068371472522089</v>
      </c>
      <c r="I2897" s="115">
        <f t="shared" si="91"/>
        <v>13.6096</v>
      </c>
    </row>
    <row r="2898" spans="1:9" hidden="1">
      <c r="A2898" s="115" t="s">
        <v>8412</v>
      </c>
      <c r="B2898" s="115" t="s">
        <v>8413</v>
      </c>
      <c r="C2898" s="115" t="s">
        <v>8414</v>
      </c>
      <c r="D2898" s="115" t="s">
        <v>1242</v>
      </c>
      <c r="E2898" s="115">
        <v>18.716100000000001</v>
      </c>
      <c r="F2898" s="674">
        <v>293.83600000000001</v>
      </c>
      <c r="G2898" s="674">
        <v>295.84500000000003</v>
      </c>
      <c r="H2898" s="115">
        <f t="shared" si="90"/>
        <v>1.0068371472522089</v>
      </c>
      <c r="I2898" s="115">
        <f t="shared" si="91"/>
        <v>18.844100000000001</v>
      </c>
    </row>
    <row r="2899" spans="1:9" hidden="1">
      <c r="A2899" s="115" t="s">
        <v>8415</v>
      </c>
      <c r="B2899" s="115" t="s">
        <v>8416</v>
      </c>
      <c r="C2899" s="115" t="s">
        <v>8417</v>
      </c>
      <c r="D2899" s="115" t="s">
        <v>1242</v>
      </c>
      <c r="E2899" s="115">
        <v>7.1894</v>
      </c>
      <c r="F2899" s="674">
        <v>293.83600000000001</v>
      </c>
      <c r="G2899" s="674">
        <v>295.84500000000003</v>
      </c>
      <c r="H2899" s="115">
        <f t="shared" si="90"/>
        <v>1.0068371472522089</v>
      </c>
      <c r="I2899" s="115">
        <f t="shared" si="91"/>
        <v>7.2385999999999999</v>
      </c>
    </row>
    <row r="2900" spans="1:9" hidden="1">
      <c r="A2900" s="115" t="s">
        <v>8418</v>
      </c>
      <c r="B2900" s="115" t="s">
        <v>8419</v>
      </c>
      <c r="C2900" s="115" t="s">
        <v>8420</v>
      </c>
      <c r="D2900" s="115" t="s">
        <v>1242</v>
      </c>
      <c r="E2900" s="115">
        <v>27.034400000000002</v>
      </c>
      <c r="F2900" s="674">
        <v>293.83600000000001</v>
      </c>
      <c r="G2900" s="674">
        <v>295.84500000000003</v>
      </c>
      <c r="H2900" s="115">
        <f t="shared" si="90"/>
        <v>1.0068371472522089</v>
      </c>
      <c r="I2900" s="115">
        <f t="shared" si="91"/>
        <v>27.219200000000001</v>
      </c>
    </row>
    <row r="2901" spans="1:9" hidden="1">
      <c r="A2901" s="115" t="s">
        <v>8421</v>
      </c>
      <c r="B2901" s="115" t="s">
        <v>8422</v>
      </c>
      <c r="C2901" s="115" t="s">
        <v>8423</v>
      </c>
      <c r="D2901" s="115" t="s">
        <v>1242</v>
      </c>
      <c r="E2901" s="115">
        <v>22.875299999999999</v>
      </c>
      <c r="F2901" s="674">
        <v>293.83600000000001</v>
      </c>
      <c r="G2901" s="674">
        <v>295.84500000000003</v>
      </c>
      <c r="H2901" s="115">
        <f t="shared" si="90"/>
        <v>1.0068371472522089</v>
      </c>
      <c r="I2901" s="115">
        <f t="shared" si="91"/>
        <v>23.031700000000001</v>
      </c>
    </row>
    <row r="2902" spans="1:9" hidden="1">
      <c r="A2902" s="115" t="s">
        <v>8424</v>
      </c>
      <c r="B2902" s="115" t="s">
        <v>8425</v>
      </c>
      <c r="C2902" s="115" t="s">
        <v>8426</v>
      </c>
      <c r="D2902" s="115" t="s">
        <v>2038</v>
      </c>
      <c r="E2902" s="115">
        <v>10.3979</v>
      </c>
      <c r="F2902" s="674">
        <v>293.83600000000001</v>
      </c>
      <c r="G2902" s="674">
        <v>295.84500000000003</v>
      </c>
      <c r="H2902" s="115">
        <f t="shared" si="90"/>
        <v>1.0068371472522089</v>
      </c>
      <c r="I2902" s="115">
        <f t="shared" si="91"/>
        <v>10.468999999999999</v>
      </c>
    </row>
    <row r="2903" spans="1:9" hidden="1">
      <c r="A2903" s="115" t="s">
        <v>8427</v>
      </c>
      <c r="B2903" s="115" t="s">
        <v>8428</v>
      </c>
      <c r="C2903" s="115" t="s">
        <v>8429</v>
      </c>
      <c r="D2903" s="115" t="s">
        <v>1138</v>
      </c>
      <c r="E2903" s="115">
        <v>7.1894</v>
      </c>
      <c r="F2903" s="674">
        <v>293.83600000000001</v>
      </c>
      <c r="G2903" s="674">
        <v>295.84500000000003</v>
      </c>
      <c r="H2903" s="115">
        <f t="shared" si="90"/>
        <v>1.0068371472522089</v>
      </c>
      <c r="I2903" s="115">
        <f t="shared" si="91"/>
        <v>7.2385999999999999</v>
      </c>
    </row>
    <row r="2904" spans="1:9" hidden="1">
      <c r="A2904" s="115" t="s">
        <v>8430</v>
      </c>
      <c r="B2904" s="115" t="s">
        <v>8431</v>
      </c>
      <c r="C2904" s="115" t="s">
        <v>8432</v>
      </c>
      <c r="D2904" s="115" t="s">
        <v>1138</v>
      </c>
      <c r="E2904" s="115">
        <v>24.776700000000002</v>
      </c>
      <c r="F2904" s="674">
        <v>293.83600000000001</v>
      </c>
      <c r="G2904" s="674">
        <v>295.84500000000003</v>
      </c>
      <c r="H2904" s="115">
        <f t="shared" si="90"/>
        <v>1.0068371472522089</v>
      </c>
      <c r="I2904" s="115">
        <f t="shared" si="91"/>
        <v>24.946100000000001</v>
      </c>
    </row>
    <row r="2905" spans="1:9" hidden="1">
      <c r="A2905" s="115" t="s">
        <v>8433</v>
      </c>
      <c r="B2905" s="115" t="s">
        <v>8434</v>
      </c>
      <c r="C2905" s="115" t="s">
        <v>8435</v>
      </c>
      <c r="D2905" s="115" t="s">
        <v>1242</v>
      </c>
      <c r="E2905" s="115">
        <v>49.5533</v>
      </c>
      <c r="F2905" s="674">
        <v>293.83600000000001</v>
      </c>
      <c r="G2905" s="674">
        <v>295.84500000000003</v>
      </c>
      <c r="H2905" s="115">
        <f t="shared" si="90"/>
        <v>1.0068371472522089</v>
      </c>
      <c r="I2905" s="115">
        <f t="shared" si="91"/>
        <v>49.892099999999999</v>
      </c>
    </row>
    <row r="2906" spans="1:9" hidden="1">
      <c r="A2906" s="115" t="s">
        <v>8436</v>
      </c>
      <c r="B2906" s="115" t="s">
        <v>8437</v>
      </c>
      <c r="C2906" s="115" t="s">
        <v>8438</v>
      </c>
      <c r="D2906" s="115" t="s">
        <v>2038</v>
      </c>
      <c r="E2906" s="115">
        <v>20.7957</v>
      </c>
      <c r="F2906" s="674">
        <v>293.83600000000001</v>
      </c>
      <c r="G2906" s="674">
        <v>295.84500000000003</v>
      </c>
      <c r="H2906" s="115">
        <f t="shared" si="90"/>
        <v>1.0068371472522089</v>
      </c>
      <c r="I2906" s="115">
        <f t="shared" si="91"/>
        <v>20.937899999999999</v>
      </c>
    </row>
    <row r="2907" spans="1:9" hidden="1">
      <c r="A2907" s="115" t="s">
        <v>8439</v>
      </c>
      <c r="B2907" s="115" t="s">
        <v>8440</v>
      </c>
      <c r="C2907" s="115" t="s">
        <v>8441</v>
      </c>
      <c r="D2907" s="115" t="s">
        <v>1138</v>
      </c>
      <c r="E2907" s="115">
        <v>6.8625999999999996</v>
      </c>
      <c r="F2907" s="674">
        <v>293.83600000000001</v>
      </c>
      <c r="G2907" s="674">
        <v>295.84500000000003</v>
      </c>
      <c r="H2907" s="115">
        <f t="shared" si="90"/>
        <v>1.0068371472522089</v>
      </c>
      <c r="I2907" s="115">
        <f t="shared" si="91"/>
        <v>6.9095000000000004</v>
      </c>
    </row>
    <row r="2908" spans="1:9" hidden="1">
      <c r="A2908" s="115" t="s">
        <v>8442</v>
      </c>
      <c r="B2908" s="115" t="s">
        <v>8443</v>
      </c>
      <c r="C2908" s="115" t="s">
        <v>8444</v>
      </c>
      <c r="D2908" s="115" t="s">
        <v>2038</v>
      </c>
      <c r="E2908" s="115">
        <v>2.7658</v>
      </c>
      <c r="F2908" s="674">
        <v>293.83600000000001</v>
      </c>
      <c r="G2908" s="674">
        <v>295.84500000000003</v>
      </c>
      <c r="H2908" s="115">
        <f t="shared" si="90"/>
        <v>1.0068371472522089</v>
      </c>
      <c r="I2908" s="115">
        <f t="shared" si="91"/>
        <v>2.7847</v>
      </c>
    </row>
    <row r="2909" spans="1:9" hidden="1">
      <c r="A2909" s="115" t="s">
        <v>8445</v>
      </c>
      <c r="B2909" s="115" t="s">
        <v>8446</v>
      </c>
      <c r="C2909" s="115" t="s">
        <v>8447</v>
      </c>
      <c r="D2909" s="115" t="s">
        <v>2038</v>
      </c>
      <c r="E2909" s="115">
        <v>83.1828</v>
      </c>
      <c r="F2909" s="674">
        <v>293.83600000000001</v>
      </c>
      <c r="G2909" s="674">
        <v>295.84500000000003</v>
      </c>
      <c r="H2909" s="115">
        <f t="shared" si="90"/>
        <v>1.0068371472522089</v>
      </c>
      <c r="I2909" s="115">
        <f t="shared" si="91"/>
        <v>83.751499999999993</v>
      </c>
    </row>
    <row r="2910" spans="1:9" hidden="1">
      <c r="A2910" s="115" t="s">
        <v>8448</v>
      </c>
      <c r="B2910" s="115" t="s">
        <v>8449</v>
      </c>
      <c r="C2910" s="115" t="s">
        <v>8450</v>
      </c>
      <c r="D2910" s="115" t="s">
        <v>2038</v>
      </c>
      <c r="E2910" s="115">
        <v>77.651799999999994</v>
      </c>
      <c r="F2910" s="674">
        <v>293.83600000000001</v>
      </c>
      <c r="G2910" s="674">
        <v>295.84500000000003</v>
      </c>
      <c r="H2910" s="115">
        <f t="shared" si="90"/>
        <v>1.0068371472522089</v>
      </c>
      <c r="I2910" s="115">
        <f t="shared" si="91"/>
        <v>78.182699999999997</v>
      </c>
    </row>
    <row r="2911" spans="1:9" hidden="1">
      <c r="A2911" s="115" t="s">
        <v>8451</v>
      </c>
      <c r="B2911" s="115" t="s">
        <v>8452</v>
      </c>
      <c r="C2911" s="115" t="s">
        <v>8453</v>
      </c>
      <c r="D2911" s="115" t="s">
        <v>1138</v>
      </c>
      <c r="E2911" s="115">
        <v>7.4865000000000004</v>
      </c>
      <c r="F2911" s="674">
        <v>293.83600000000001</v>
      </c>
      <c r="G2911" s="674">
        <v>295.84500000000003</v>
      </c>
      <c r="H2911" s="115">
        <f t="shared" si="90"/>
        <v>1.0068371472522089</v>
      </c>
      <c r="I2911" s="115">
        <f t="shared" si="91"/>
        <v>7.5377000000000001</v>
      </c>
    </row>
    <row r="2912" spans="1:9" hidden="1">
      <c r="A2912" s="115" t="s">
        <v>8454</v>
      </c>
      <c r="B2912" s="115" t="s">
        <v>8455</v>
      </c>
      <c r="C2912" s="115" t="s">
        <v>8456</v>
      </c>
      <c r="D2912" s="115" t="s">
        <v>2038</v>
      </c>
      <c r="E2912" s="115">
        <v>129.19239999999999</v>
      </c>
      <c r="F2912" s="674">
        <v>293.83600000000001</v>
      </c>
      <c r="G2912" s="674">
        <v>295.84500000000003</v>
      </c>
      <c r="H2912" s="115">
        <f t="shared" si="90"/>
        <v>1.0068371472522089</v>
      </c>
      <c r="I2912" s="115">
        <f t="shared" si="91"/>
        <v>130.07570000000001</v>
      </c>
    </row>
    <row r="2913" spans="1:9" hidden="1">
      <c r="A2913" s="115" t="s">
        <v>8457</v>
      </c>
      <c r="B2913" s="115" t="s">
        <v>8458</v>
      </c>
      <c r="C2913" s="115" t="s">
        <v>8459</v>
      </c>
      <c r="D2913" s="115" t="s">
        <v>1453</v>
      </c>
      <c r="E2913" s="115">
        <v>23.915099999999999</v>
      </c>
      <c r="F2913" s="674">
        <v>293.83600000000001</v>
      </c>
      <c r="G2913" s="674">
        <v>295.84500000000003</v>
      </c>
      <c r="H2913" s="115">
        <f t="shared" si="90"/>
        <v>1.0068371472522089</v>
      </c>
      <c r="I2913" s="115">
        <f t="shared" si="91"/>
        <v>24.078600000000002</v>
      </c>
    </row>
    <row r="2914" spans="1:9" hidden="1">
      <c r="A2914" s="115" t="s">
        <v>8460</v>
      </c>
      <c r="B2914" s="115" t="s">
        <v>8461</v>
      </c>
      <c r="C2914" s="115" t="s">
        <v>8462</v>
      </c>
      <c r="D2914" s="115" t="s">
        <v>1453</v>
      </c>
      <c r="E2914" s="115">
        <v>29.114000000000001</v>
      </c>
      <c r="F2914" s="674">
        <v>293.83600000000001</v>
      </c>
      <c r="G2914" s="674">
        <v>295.84500000000003</v>
      </c>
      <c r="H2914" s="115">
        <f t="shared" si="90"/>
        <v>1.0068371472522089</v>
      </c>
      <c r="I2914" s="115">
        <f t="shared" si="91"/>
        <v>29.313099999999999</v>
      </c>
    </row>
    <row r="2915" spans="1:9" hidden="1">
      <c r="A2915" s="115" t="s">
        <v>8463</v>
      </c>
      <c r="B2915" s="115" t="s">
        <v>8464</v>
      </c>
      <c r="C2915" s="115" t="s">
        <v>8465</v>
      </c>
      <c r="D2915" s="115" t="s">
        <v>1453</v>
      </c>
      <c r="E2915" s="115">
        <v>34.312899999999999</v>
      </c>
      <c r="F2915" s="674">
        <v>293.83600000000001</v>
      </c>
      <c r="G2915" s="674">
        <v>295.84500000000003</v>
      </c>
      <c r="H2915" s="115">
        <f t="shared" si="90"/>
        <v>1.0068371472522089</v>
      </c>
      <c r="I2915" s="115">
        <f t="shared" si="91"/>
        <v>34.547499999999999</v>
      </c>
    </row>
    <row r="2916" spans="1:9" hidden="1">
      <c r="A2916" s="115" t="s">
        <v>8466</v>
      </c>
      <c r="B2916" s="115" t="s">
        <v>8467</v>
      </c>
      <c r="C2916" s="115" t="s">
        <v>8468</v>
      </c>
      <c r="D2916" s="115" t="s">
        <v>1453</v>
      </c>
      <c r="E2916" s="115">
        <v>48.869900000000001</v>
      </c>
      <c r="F2916" s="674">
        <v>293.83600000000001</v>
      </c>
      <c r="G2916" s="674">
        <v>295.84500000000003</v>
      </c>
      <c r="H2916" s="115">
        <f t="shared" si="90"/>
        <v>1.0068371472522089</v>
      </c>
      <c r="I2916" s="115">
        <f t="shared" si="91"/>
        <v>49.204000000000001</v>
      </c>
    </row>
    <row r="2917" spans="1:9" hidden="1">
      <c r="A2917" s="115" t="s">
        <v>8469</v>
      </c>
      <c r="B2917" s="115" t="s">
        <v>8470</v>
      </c>
      <c r="C2917" s="115" t="s">
        <v>8471</v>
      </c>
      <c r="D2917" s="115" t="s">
        <v>1453</v>
      </c>
      <c r="E2917" s="115">
        <v>28.6981</v>
      </c>
      <c r="F2917" s="674">
        <v>293.83600000000001</v>
      </c>
      <c r="G2917" s="674">
        <v>295.84500000000003</v>
      </c>
      <c r="H2917" s="115">
        <f t="shared" si="90"/>
        <v>1.0068371472522089</v>
      </c>
      <c r="I2917" s="115">
        <f t="shared" si="91"/>
        <v>28.894300000000001</v>
      </c>
    </row>
    <row r="2918" spans="1:9" hidden="1">
      <c r="A2918" s="115" t="s">
        <v>8472</v>
      </c>
      <c r="B2918" s="115" t="s">
        <v>8473</v>
      </c>
      <c r="C2918" s="115" t="s">
        <v>8474</v>
      </c>
      <c r="D2918" s="115" t="s">
        <v>8475</v>
      </c>
      <c r="E2918" s="115">
        <v>0.31190000000000001</v>
      </c>
      <c r="F2918" s="674">
        <v>293.83600000000001</v>
      </c>
      <c r="G2918" s="674">
        <v>295.84500000000003</v>
      </c>
      <c r="H2918" s="115">
        <f t="shared" si="90"/>
        <v>1.0068371472522089</v>
      </c>
      <c r="I2918" s="115">
        <f t="shared" si="91"/>
        <v>0.314</v>
      </c>
    </row>
    <row r="2919" spans="1:9" hidden="1">
      <c r="A2919" s="115" t="s">
        <v>8476</v>
      </c>
      <c r="B2919" s="115" t="s">
        <v>8477</v>
      </c>
      <c r="C2919" s="115" t="s">
        <v>8478</v>
      </c>
      <c r="D2919" s="115" t="s">
        <v>8475</v>
      </c>
      <c r="E2919" s="115">
        <v>0.20799999999999999</v>
      </c>
      <c r="F2919" s="674">
        <v>293.83600000000001</v>
      </c>
      <c r="G2919" s="674">
        <v>295.84500000000003</v>
      </c>
      <c r="H2919" s="115">
        <f t="shared" si="90"/>
        <v>1.0068371472522089</v>
      </c>
      <c r="I2919" s="115">
        <f t="shared" si="91"/>
        <v>0.2094</v>
      </c>
    </row>
    <row r="2920" spans="1:9" hidden="1">
      <c r="A2920" s="115" t="s">
        <v>8479</v>
      </c>
      <c r="B2920" s="115" t="s">
        <v>8480</v>
      </c>
      <c r="C2920" s="115" t="s">
        <v>8481</v>
      </c>
      <c r="D2920" s="115" t="s">
        <v>8475</v>
      </c>
      <c r="E2920" s="115">
        <v>1.8715999999999999</v>
      </c>
      <c r="F2920" s="674">
        <v>293.83600000000001</v>
      </c>
      <c r="G2920" s="674">
        <v>295.84500000000003</v>
      </c>
      <c r="H2920" s="115">
        <f t="shared" si="90"/>
        <v>1.0068371472522089</v>
      </c>
      <c r="I2920" s="115">
        <f t="shared" si="91"/>
        <v>1.8844000000000001</v>
      </c>
    </row>
    <row r="2921" spans="1:9" hidden="1">
      <c r="A2921" s="115" t="s">
        <v>8482</v>
      </c>
      <c r="B2921" s="115" t="s">
        <v>8483</v>
      </c>
      <c r="C2921" s="115" t="s">
        <v>8484</v>
      </c>
      <c r="D2921" s="115" t="s">
        <v>8475</v>
      </c>
      <c r="E2921" s="115">
        <v>1.2477</v>
      </c>
      <c r="F2921" s="674">
        <v>293.83600000000001</v>
      </c>
      <c r="G2921" s="674">
        <v>295.84500000000003</v>
      </c>
      <c r="H2921" s="115">
        <f t="shared" si="90"/>
        <v>1.0068371472522089</v>
      </c>
      <c r="I2921" s="115">
        <f t="shared" si="91"/>
        <v>1.2562</v>
      </c>
    </row>
    <row r="2922" spans="1:9" hidden="1">
      <c r="A2922" s="115" t="s">
        <v>8485</v>
      </c>
      <c r="B2922" s="115" t="s">
        <v>8486</v>
      </c>
      <c r="C2922" s="115" t="s">
        <v>8487</v>
      </c>
      <c r="D2922" s="115" t="s">
        <v>8488</v>
      </c>
      <c r="E2922" s="115">
        <v>31.1936</v>
      </c>
      <c r="F2922" s="674">
        <v>293.83600000000001</v>
      </c>
      <c r="G2922" s="674">
        <v>295.84500000000003</v>
      </c>
      <c r="H2922" s="115">
        <f t="shared" si="90"/>
        <v>1.0068371472522089</v>
      </c>
      <c r="I2922" s="115">
        <f t="shared" si="91"/>
        <v>31.4069</v>
      </c>
    </row>
    <row r="2923" spans="1:9" hidden="1">
      <c r="A2923" s="115" t="s">
        <v>8489</v>
      </c>
      <c r="B2923" s="115" t="s">
        <v>8490</v>
      </c>
      <c r="C2923" s="115" t="s">
        <v>8491</v>
      </c>
      <c r="D2923" s="115" t="s">
        <v>8488</v>
      </c>
      <c r="E2923" s="115">
        <v>23.915099999999999</v>
      </c>
      <c r="F2923" s="674">
        <v>293.83600000000001</v>
      </c>
      <c r="G2923" s="674">
        <v>295.84500000000003</v>
      </c>
      <c r="H2923" s="115">
        <f t="shared" si="90"/>
        <v>1.0068371472522089</v>
      </c>
      <c r="I2923" s="115">
        <f t="shared" si="91"/>
        <v>24.078600000000002</v>
      </c>
    </row>
    <row r="2924" spans="1:9" hidden="1">
      <c r="A2924" s="115" t="s">
        <v>8492</v>
      </c>
      <c r="B2924" s="115" t="s">
        <v>8493</v>
      </c>
      <c r="C2924" s="115" t="s">
        <v>8494</v>
      </c>
      <c r="D2924" s="115" t="s">
        <v>6054</v>
      </c>
      <c r="E2924" s="115">
        <v>1.3933</v>
      </c>
      <c r="F2924" s="674">
        <v>293.83600000000001</v>
      </c>
      <c r="G2924" s="674">
        <v>295.84500000000003</v>
      </c>
      <c r="H2924" s="115">
        <f t="shared" si="90"/>
        <v>1.0068371472522089</v>
      </c>
      <c r="I2924" s="115">
        <f t="shared" si="91"/>
        <v>1.4028</v>
      </c>
    </row>
    <row r="2925" spans="1:9" hidden="1">
      <c r="A2925" s="115" t="s">
        <v>8495</v>
      </c>
      <c r="B2925" s="115" t="s">
        <v>8496</v>
      </c>
      <c r="C2925" s="115" t="s">
        <v>8497</v>
      </c>
      <c r="D2925" s="115" t="s">
        <v>6054</v>
      </c>
      <c r="E2925" s="115">
        <v>1.0398000000000001</v>
      </c>
      <c r="F2925" s="674">
        <v>293.83600000000001</v>
      </c>
      <c r="G2925" s="674">
        <v>295.84500000000003</v>
      </c>
      <c r="H2925" s="115">
        <f t="shared" si="90"/>
        <v>1.0068371472522089</v>
      </c>
      <c r="I2925" s="115">
        <f t="shared" si="91"/>
        <v>1.0468999999999999</v>
      </c>
    </row>
    <row r="2926" spans="1:9" hidden="1">
      <c r="A2926" s="115" t="s">
        <v>8498</v>
      </c>
      <c r="B2926" s="115" t="s">
        <v>8499</v>
      </c>
      <c r="C2926" s="115" t="s">
        <v>8500</v>
      </c>
      <c r="D2926" s="115" t="s">
        <v>1242</v>
      </c>
      <c r="E2926" s="115">
        <v>202.54259999999999</v>
      </c>
      <c r="F2926" s="674">
        <v>293.83600000000001</v>
      </c>
      <c r="G2926" s="674">
        <v>295.84500000000003</v>
      </c>
      <c r="H2926" s="115">
        <f t="shared" si="90"/>
        <v>1.0068371472522089</v>
      </c>
      <c r="I2926" s="115">
        <f t="shared" si="91"/>
        <v>203.92740000000001</v>
      </c>
    </row>
    <row r="2927" spans="1:9" hidden="1">
      <c r="A2927" s="115" t="s">
        <v>8501</v>
      </c>
      <c r="B2927" s="115" t="s">
        <v>8502</v>
      </c>
      <c r="C2927" s="115" t="s">
        <v>8503</v>
      </c>
      <c r="D2927" s="115" t="s">
        <v>1242</v>
      </c>
      <c r="E2927" s="115">
        <v>168.1172</v>
      </c>
      <c r="F2927" s="674">
        <v>293.83600000000001</v>
      </c>
      <c r="G2927" s="674">
        <v>295.84500000000003</v>
      </c>
      <c r="H2927" s="115">
        <f t="shared" si="90"/>
        <v>1.0068371472522089</v>
      </c>
      <c r="I2927" s="115">
        <f t="shared" si="91"/>
        <v>169.26660000000001</v>
      </c>
    </row>
    <row r="2928" spans="1:9" hidden="1">
      <c r="A2928" s="115" t="s">
        <v>8504</v>
      </c>
      <c r="B2928" s="115" t="s">
        <v>8505</v>
      </c>
      <c r="C2928" s="115" t="s">
        <v>8506</v>
      </c>
      <c r="D2928" s="115" t="s">
        <v>1453</v>
      </c>
      <c r="E2928" s="115">
        <v>124.77419999999999</v>
      </c>
      <c r="F2928" s="674">
        <v>293.83600000000001</v>
      </c>
      <c r="G2928" s="674">
        <v>295.84500000000003</v>
      </c>
      <c r="H2928" s="115">
        <f t="shared" si="90"/>
        <v>1.0068371472522089</v>
      </c>
      <c r="I2928" s="115">
        <f t="shared" si="91"/>
        <v>125.62730000000001</v>
      </c>
    </row>
    <row r="2929" spans="1:9" hidden="1">
      <c r="A2929" s="115" t="s">
        <v>8507</v>
      </c>
      <c r="B2929" s="115" t="s">
        <v>8508</v>
      </c>
      <c r="C2929" s="115" t="s">
        <v>8509</v>
      </c>
      <c r="D2929" s="115" t="s">
        <v>1453</v>
      </c>
      <c r="E2929" s="115">
        <v>51.018099999999997</v>
      </c>
      <c r="F2929" s="674">
        <v>293.83600000000001</v>
      </c>
      <c r="G2929" s="674">
        <v>295.84500000000003</v>
      </c>
      <c r="H2929" s="115">
        <f t="shared" si="90"/>
        <v>1.0068371472522089</v>
      </c>
      <c r="I2929" s="115">
        <f t="shared" si="91"/>
        <v>51.366900000000001</v>
      </c>
    </row>
    <row r="2930" spans="1:9" hidden="1">
      <c r="A2930" s="115" t="s">
        <v>8510</v>
      </c>
      <c r="B2930" s="115" t="s">
        <v>8511</v>
      </c>
      <c r="C2930" s="115" t="s">
        <v>8512</v>
      </c>
      <c r="D2930" s="115" t="s">
        <v>1453</v>
      </c>
      <c r="E2930" s="115">
        <v>82.211699999999993</v>
      </c>
      <c r="F2930" s="674">
        <v>293.83600000000001</v>
      </c>
      <c r="G2930" s="674">
        <v>295.84500000000003</v>
      </c>
      <c r="H2930" s="115">
        <f t="shared" si="90"/>
        <v>1.0068371472522089</v>
      </c>
      <c r="I2930" s="115">
        <f t="shared" si="91"/>
        <v>82.773799999999994</v>
      </c>
    </row>
    <row r="2931" spans="1:9" hidden="1">
      <c r="A2931" s="115" t="s">
        <v>8513</v>
      </c>
      <c r="B2931" s="115" t="s">
        <v>8514</v>
      </c>
      <c r="C2931" s="115" t="s">
        <v>8515</v>
      </c>
      <c r="D2931" s="115" t="s">
        <v>2038</v>
      </c>
      <c r="E2931" s="115">
        <v>14.6983</v>
      </c>
      <c r="F2931" s="674">
        <v>293.83600000000001</v>
      </c>
      <c r="G2931" s="674">
        <v>295.84500000000003</v>
      </c>
      <c r="H2931" s="115">
        <f t="shared" si="90"/>
        <v>1.0068371472522089</v>
      </c>
      <c r="I2931" s="115">
        <f t="shared" si="91"/>
        <v>14.7988</v>
      </c>
    </row>
    <row r="2932" spans="1:9" hidden="1">
      <c r="A2932" s="115" t="s">
        <v>8516</v>
      </c>
      <c r="B2932" s="115" t="s">
        <v>8517</v>
      </c>
      <c r="C2932" s="115" t="s">
        <v>8518</v>
      </c>
      <c r="D2932" s="115" t="s">
        <v>2038</v>
      </c>
      <c r="E2932" s="115">
        <v>7.2683999999999997</v>
      </c>
      <c r="F2932" s="674">
        <v>293.83600000000001</v>
      </c>
      <c r="G2932" s="674">
        <v>295.84500000000003</v>
      </c>
      <c r="H2932" s="115">
        <f t="shared" si="90"/>
        <v>1.0068371472522089</v>
      </c>
      <c r="I2932" s="115">
        <f t="shared" si="91"/>
        <v>7.3181000000000003</v>
      </c>
    </row>
    <row r="2933" spans="1:9" hidden="1">
      <c r="A2933" s="115" t="s">
        <v>8519</v>
      </c>
      <c r="B2933" s="115" t="s">
        <v>8520</v>
      </c>
      <c r="C2933" s="115" t="s">
        <v>8521</v>
      </c>
      <c r="D2933" s="115" t="s">
        <v>2038</v>
      </c>
      <c r="E2933" s="115">
        <v>9.6912000000000003</v>
      </c>
      <c r="F2933" s="674">
        <v>293.83600000000001</v>
      </c>
      <c r="G2933" s="674">
        <v>295.84500000000003</v>
      </c>
      <c r="H2933" s="115">
        <f t="shared" si="90"/>
        <v>1.0068371472522089</v>
      </c>
      <c r="I2933" s="115">
        <f t="shared" si="91"/>
        <v>9.7575000000000003</v>
      </c>
    </row>
    <row r="2934" spans="1:9" hidden="1">
      <c r="A2934" s="115" t="s">
        <v>8522</v>
      </c>
      <c r="B2934" s="115" t="s">
        <v>8523</v>
      </c>
      <c r="C2934" s="115" t="s">
        <v>8524</v>
      </c>
      <c r="D2934" s="115" t="s">
        <v>1138</v>
      </c>
      <c r="E2934" s="115">
        <v>13.5677</v>
      </c>
      <c r="F2934" s="674">
        <v>293.83600000000001</v>
      </c>
      <c r="G2934" s="674">
        <v>295.84500000000003</v>
      </c>
      <c r="H2934" s="115">
        <f t="shared" si="90"/>
        <v>1.0068371472522089</v>
      </c>
      <c r="I2934" s="115">
        <f t="shared" si="91"/>
        <v>13.660500000000001</v>
      </c>
    </row>
    <row r="2935" spans="1:9" hidden="1">
      <c r="A2935" s="115" t="s">
        <v>8525</v>
      </c>
      <c r="B2935" s="115" t="s">
        <v>8526</v>
      </c>
      <c r="C2935" s="115" t="s">
        <v>8527</v>
      </c>
      <c r="D2935" s="115" t="s">
        <v>1138</v>
      </c>
      <c r="E2935" s="115">
        <v>4.0702999999999996</v>
      </c>
      <c r="F2935" s="674">
        <v>293.83600000000001</v>
      </c>
      <c r="G2935" s="674">
        <v>295.84500000000003</v>
      </c>
      <c r="H2935" s="115">
        <f t="shared" si="90"/>
        <v>1.0068371472522089</v>
      </c>
      <c r="I2935" s="115">
        <f t="shared" si="91"/>
        <v>4.0980999999999996</v>
      </c>
    </row>
    <row r="2936" spans="1:9" hidden="1">
      <c r="A2936" s="115" t="s">
        <v>8528</v>
      </c>
      <c r="B2936" s="115" t="s">
        <v>8529</v>
      </c>
      <c r="C2936" s="115" t="s">
        <v>8530</v>
      </c>
      <c r="D2936" s="115" t="s">
        <v>1242</v>
      </c>
      <c r="E2936" s="115">
        <v>6.0570000000000004</v>
      </c>
      <c r="F2936" s="674">
        <v>293.83600000000001</v>
      </c>
      <c r="G2936" s="674">
        <v>295.84500000000003</v>
      </c>
      <c r="H2936" s="115">
        <f t="shared" si="90"/>
        <v>1.0068371472522089</v>
      </c>
      <c r="I2936" s="115">
        <f t="shared" si="91"/>
        <v>6.0983999999999998</v>
      </c>
    </row>
    <row r="2937" spans="1:9" hidden="1">
      <c r="A2937" s="115" t="s">
        <v>8531</v>
      </c>
      <c r="B2937" s="115" t="s">
        <v>8532</v>
      </c>
      <c r="C2937" s="115" t="s">
        <v>8533</v>
      </c>
      <c r="D2937" s="115" t="s">
        <v>2038</v>
      </c>
      <c r="E2937" s="115">
        <v>8.4797999999999991</v>
      </c>
      <c r="F2937" s="674">
        <v>293.83600000000001</v>
      </c>
      <c r="G2937" s="674">
        <v>295.84500000000003</v>
      </c>
      <c r="H2937" s="115">
        <f t="shared" si="90"/>
        <v>1.0068371472522089</v>
      </c>
      <c r="I2937" s="115">
        <f t="shared" si="91"/>
        <v>8.5378000000000007</v>
      </c>
    </row>
    <row r="2938" spans="1:9" hidden="1">
      <c r="A2938" s="115" t="s">
        <v>8534</v>
      </c>
      <c r="B2938" s="115" t="s">
        <v>8535</v>
      </c>
      <c r="C2938" s="115" t="s">
        <v>8536</v>
      </c>
      <c r="D2938" s="115" t="s">
        <v>2038</v>
      </c>
      <c r="E2938" s="115">
        <v>7.2683999999999997</v>
      </c>
      <c r="F2938" s="674">
        <v>293.83600000000001</v>
      </c>
      <c r="G2938" s="674">
        <v>295.84500000000003</v>
      </c>
      <c r="H2938" s="115">
        <f t="shared" si="90"/>
        <v>1.0068371472522089</v>
      </c>
      <c r="I2938" s="115">
        <f t="shared" si="91"/>
        <v>7.3181000000000003</v>
      </c>
    </row>
    <row r="2939" spans="1:9" hidden="1">
      <c r="A2939" s="115" t="s">
        <v>8537</v>
      </c>
      <c r="B2939" s="115" t="s">
        <v>8538</v>
      </c>
      <c r="C2939" s="115" t="s">
        <v>8539</v>
      </c>
      <c r="D2939" s="115" t="s">
        <v>2038</v>
      </c>
      <c r="E2939" s="115">
        <v>16.475000000000001</v>
      </c>
      <c r="F2939" s="674">
        <v>293.83600000000001</v>
      </c>
      <c r="G2939" s="674">
        <v>295.84500000000003</v>
      </c>
      <c r="H2939" s="115">
        <f t="shared" si="90"/>
        <v>1.0068371472522089</v>
      </c>
      <c r="I2939" s="115">
        <f t="shared" si="91"/>
        <v>16.587599999999998</v>
      </c>
    </row>
    <row r="2940" spans="1:9" hidden="1">
      <c r="A2940" s="115" t="s">
        <v>8540</v>
      </c>
      <c r="B2940" s="115" t="s">
        <v>8541</v>
      </c>
      <c r="C2940" s="115" t="s">
        <v>8542</v>
      </c>
      <c r="D2940" s="115" t="s">
        <v>2038</v>
      </c>
      <c r="E2940" s="115">
        <v>14.536799999999999</v>
      </c>
      <c r="F2940" s="674">
        <v>293.83600000000001</v>
      </c>
      <c r="G2940" s="674">
        <v>295.84500000000003</v>
      </c>
      <c r="H2940" s="115">
        <f t="shared" si="90"/>
        <v>1.0068371472522089</v>
      </c>
      <c r="I2940" s="115">
        <f t="shared" si="91"/>
        <v>14.636200000000001</v>
      </c>
    </row>
    <row r="2941" spans="1:9" hidden="1">
      <c r="A2941" s="115" t="s">
        <v>8543</v>
      </c>
      <c r="B2941" s="115" t="s">
        <v>8544</v>
      </c>
      <c r="C2941" s="115" t="s">
        <v>8545</v>
      </c>
      <c r="D2941" s="115" t="s">
        <v>2038</v>
      </c>
      <c r="E2941" s="115">
        <v>13.5677</v>
      </c>
      <c r="F2941" s="674">
        <v>293.83600000000001</v>
      </c>
      <c r="G2941" s="674">
        <v>295.84500000000003</v>
      </c>
      <c r="H2941" s="115">
        <f t="shared" si="90"/>
        <v>1.0068371472522089</v>
      </c>
      <c r="I2941" s="115">
        <f t="shared" si="91"/>
        <v>13.660500000000001</v>
      </c>
    </row>
    <row r="2942" spans="1:9" hidden="1">
      <c r="A2942" s="115" t="s">
        <v>8546</v>
      </c>
      <c r="B2942" s="115" t="s">
        <v>8547</v>
      </c>
      <c r="C2942" s="115" t="s">
        <v>8548</v>
      </c>
      <c r="D2942" s="115" t="s">
        <v>2038</v>
      </c>
      <c r="E2942" s="115">
        <v>9.6912000000000003</v>
      </c>
      <c r="F2942" s="674">
        <v>293.83600000000001</v>
      </c>
      <c r="G2942" s="674">
        <v>295.84500000000003</v>
      </c>
      <c r="H2942" s="115">
        <f t="shared" si="90"/>
        <v>1.0068371472522089</v>
      </c>
      <c r="I2942" s="115">
        <f t="shared" si="91"/>
        <v>9.7575000000000003</v>
      </c>
    </row>
    <row r="2943" spans="1:9" hidden="1">
      <c r="A2943" s="115" t="s">
        <v>8549</v>
      </c>
      <c r="B2943" s="115" t="s">
        <v>8550</v>
      </c>
      <c r="C2943" s="115" t="s">
        <v>8551</v>
      </c>
      <c r="D2943" s="115" t="s">
        <v>2038</v>
      </c>
      <c r="E2943" s="115">
        <v>6.7838000000000003</v>
      </c>
      <c r="F2943" s="674">
        <v>293.83600000000001</v>
      </c>
      <c r="G2943" s="674">
        <v>295.84500000000003</v>
      </c>
      <c r="H2943" s="115">
        <f t="shared" si="90"/>
        <v>1.0068371472522089</v>
      </c>
      <c r="I2943" s="115">
        <f t="shared" si="91"/>
        <v>6.8301999999999996</v>
      </c>
    </row>
    <row r="2944" spans="1:9" hidden="1">
      <c r="A2944" s="115" t="s">
        <v>8552</v>
      </c>
      <c r="B2944" s="115" t="s">
        <v>8553</v>
      </c>
      <c r="C2944" s="115" t="s">
        <v>8554</v>
      </c>
      <c r="D2944" s="115" t="s">
        <v>1242</v>
      </c>
      <c r="E2944" s="115">
        <v>2.2875000000000001</v>
      </c>
      <c r="F2944" s="674">
        <v>293.83600000000001</v>
      </c>
      <c r="G2944" s="674">
        <v>295.84500000000003</v>
      </c>
      <c r="H2944" s="115">
        <f t="shared" si="90"/>
        <v>1.0068371472522089</v>
      </c>
      <c r="I2944" s="115">
        <f t="shared" si="91"/>
        <v>2.3031000000000001</v>
      </c>
    </row>
    <row r="2945" spans="1:9" hidden="1">
      <c r="A2945" s="115" t="s">
        <v>8555</v>
      </c>
      <c r="B2945" s="115" t="s">
        <v>8556</v>
      </c>
      <c r="C2945" s="115" t="s">
        <v>8557</v>
      </c>
      <c r="D2945" s="115" t="s">
        <v>2038</v>
      </c>
      <c r="E2945" s="115">
        <v>30.1538</v>
      </c>
      <c r="F2945" s="674">
        <v>293.83600000000001</v>
      </c>
      <c r="G2945" s="674">
        <v>295.84500000000003</v>
      </c>
      <c r="H2945" s="115">
        <f t="shared" si="90"/>
        <v>1.0068371472522089</v>
      </c>
      <c r="I2945" s="115">
        <f t="shared" si="91"/>
        <v>30.36</v>
      </c>
    </row>
    <row r="2946" spans="1:9" hidden="1">
      <c r="A2946" s="115" t="s">
        <v>8558</v>
      </c>
      <c r="B2946" s="115" t="s">
        <v>8559</v>
      </c>
      <c r="C2946" s="115" t="s">
        <v>8560</v>
      </c>
      <c r="D2946" s="115" t="s">
        <v>1453</v>
      </c>
      <c r="E2946" s="115">
        <v>83.1828</v>
      </c>
      <c r="F2946" s="674">
        <v>293.83600000000001</v>
      </c>
      <c r="G2946" s="674">
        <v>295.84500000000003</v>
      </c>
      <c r="H2946" s="115">
        <f t="shared" si="90"/>
        <v>1.0068371472522089</v>
      </c>
      <c r="I2946" s="115">
        <f t="shared" si="91"/>
        <v>83.751499999999993</v>
      </c>
    </row>
    <row r="2947" spans="1:9" hidden="1">
      <c r="A2947" s="115" t="s">
        <v>8561</v>
      </c>
      <c r="B2947" s="115" t="s">
        <v>8562</v>
      </c>
      <c r="C2947" s="115" t="s">
        <v>8563</v>
      </c>
      <c r="D2947" s="115" t="s">
        <v>1138</v>
      </c>
      <c r="E2947" s="115">
        <v>380.89240000000001</v>
      </c>
      <c r="F2947" s="674">
        <v>293.83600000000001</v>
      </c>
      <c r="G2947" s="674">
        <v>295.84500000000003</v>
      </c>
      <c r="H2947" s="115">
        <f t="shared" si="90"/>
        <v>1.0068371472522089</v>
      </c>
      <c r="I2947" s="115">
        <f t="shared" si="91"/>
        <v>383.4966</v>
      </c>
    </row>
    <row r="2948" spans="1:9" hidden="1">
      <c r="A2948" s="115" t="s">
        <v>8564</v>
      </c>
      <c r="B2948" s="115" t="s">
        <v>8565</v>
      </c>
      <c r="C2948" s="115" t="s">
        <v>8566</v>
      </c>
      <c r="D2948" s="115" t="s">
        <v>1138</v>
      </c>
      <c r="E2948" s="115">
        <v>571.33280000000002</v>
      </c>
      <c r="F2948" s="674">
        <v>293.83600000000001</v>
      </c>
      <c r="G2948" s="674">
        <v>295.84500000000003</v>
      </c>
      <c r="H2948" s="115">
        <f t="shared" si="90"/>
        <v>1.0068371472522089</v>
      </c>
      <c r="I2948" s="115">
        <f t="shared" si="91"/>
        <v>575.23910000000001</v>
      </c>
    </row>
    <row r="2949" spans="1:9" hidden="1">
      <c r="A2949" s="115" t="s">
        <v>8567</v>
      </c>
      <c r="B2949" s="115" t="s">
        <v>8568</v>
      </c>
      <c r="C2949" s="115" t="s">
        <v>8569</v>
      </c>
      <c r="D2949" s="115" t="s">
        <v>1138</v>
      </c>
      <c r="E2949" s="115">
        <v>830.11099999999999</v>
      </c>
      <c r="F2949" s="674">
        <v>293.83600000000001</v>
      </c>
      <c r="G2949" s="674">
        <v>295.84500000000003</v>
      </c>
      <c r="H2949" s="115">
        <f t="shared" ref="H2949:H3012" si="92">G2949/F2949</f>
        <v>1.0068371472522089</v>
      </c>
      <c r="I2949" s="115">
        <f t="shared" ref="I2949:I3012" si="93">ROUND(H2949*E2949,4)</f>
        <v>835.78660000000002</v>
      </c>
    </row>
    <row r="2950" spans="1:9" hidden="1">
      <c r="A2950" s="115" t="s">
        <v>8570</v>
      </c>
      <c r="B2950" s="115" t="s">
        <v>8571</v>
      </c>
      <c r="C2950" s="115" t="s">
        <v>8572</v>
      </c>
      <c r="D2950" s="115" t="s">
        <v>1138</v>
      </c>
      <c r="E2950" s="115">
        <v>1142.6651999999999</v>
      </c>
      <c r="F2950" s="674">
        <v>293.83600000000001</v>
      </c>
      <c r="G2950" s="674">
        <v>295.84500000000003</v>
      </c>
      <c r="H2950" s="115">
        <f t="shared" si="92"/>
        <v>1.0068371472522089</v>
      </c>
      <c r="I2950" s="115">
        <f t="shared" si="93"/>
        <v>1150.4777999999999</v>
      </c>
    </row>
    <row r="2951" spans="1:9" hidden="1">
      <c r="A2951" s="115" t="s">
        <v>8573</v>
      </c>
      <c r="B2951" s="115" t="s">
        <v>8574</v>
      </c>
      <c r="C2951" s="115" t="s">
        <v>8575</v>
      </c>
      <c r="D2951" s="115" t="s">
        <v>1242</v>
      </c>
      <c r="E2951" s="115">
        <v>28.7576</v>
      </c>
      <c r="F2951" s="674">
        <v>293.83600000000001</v>
      </c>
      <c r="G2951" s="674">
        <v>295.84500000000003</v>
      </c>
      <c r="H2951" s="115">
        <f t="shared" si="92"/>
        <v>1.0068371472522089</v>
      </c>
      <c r="I2951" s="115">
        <f t="shared" si="93"/>
        <v>28.9542</v>
      </c>
    </row>
    <row r="2952" spans="1:9" hidden="1">
      <c r="A2952" s="115" t="s">
        <v>8576</v>
      </c>
      <c r="B2952" s="115" t="s">
        <v>8577</v>
      </c>
      <c r="C2952" s="115" t="s">
        <v>8578</v>
      </c>
      <c r="D2952" s="115" t="s">
        <v>2038</v>
      </c>
      <c r="E2952" s="115">
        <v>71.347899999999996</v>
      </c>
      <c r="F2952" s="674">
        <v>293.83600000000001</v>
      </c>
      <c r="G2952" s="674">
        <v>295.84500000000003</v>
      </c>
      <c r="H2952" s="115">
        <f t="shared" si="92"/>
        <v>1.0068371472522089</v>
      </c>
      <c r="I2952" s="115">
        <f t="shared" si="93"/>
        <v>71.835700000000003</v>
      </c>
    </row>
    <row r="2953" spans="1:9" hidden="1">
      <c r="A2953" s="115" t="s">
        <v>8579</v>
      </c>
      <c r="B2953" s="115" t="s">
        <v>8580</v>
      </c>
      <c r="C2953" s="115" t="s">
        <v>8581</v>
      </c>
      <c r="D2953" s="115" t="s">
        <v>2038</v>
      </c>
      <c r="E2953" s="115">
        <v>356.7398</v>
      </c>
      <c r="F2953" s="674">
        <v>293.83600000000001</v>
      </c>
      <c r="G2953" s="674">
        <v>295.84500000000003</v>
      </c>
      <c r="H2953" s="115">
        <f t="shared" si="92"/>
        <v>1.0068371472522089</v>
      </c>
      <c r="I2953" s="115">
        <f t="shared" si="93"/>
        <v>359.1789</v>
      </c>
    </row>
    <row r="2954" spans="1:9" hidden="1">
      <c r="A2954" s="115" t="s">
        <v>8582</v>
      </c>
      <c r="B2954" s="115" t="s">
        <v>8583</v>
      </c>
      <c r="C2954" s="115" t="s">
        <v>8584</v>
      </c>
      <c r="D2954" s="115" t="s">
        <v>2038</v>
      </c>
      <c r="E2954" s="115">
        <v>118.9132</v>
      </c>
      <c r="F2954" s="674">
        <v>293.83600000000001</v>
      </c>
      <c r="G2954" s="674">
        <v>295.84500000000003</v>
      </c>
      <c r="H2954" s="115">
        <f t="shared" si="92"/>
        <v>1.0068371472522089</v>
      </c>
      <c r="I2954" s="115">
        <f t="shared" si="93"/>
        <v>119.72620000000001</v>
      </c>
    </row>
    <row r="2955" spans="1:9" hidden="1">
      <c r="A2955" s="115" t="s">
        <v>8585</v>
      </c>
      <c r="B2955" s="115" t="s">
        <v>8586</v>
      </c>
      <c r="C2955" s="115" t="s">
        <v>8587</v>
      </c>
      <c r="D2955" s="115" t="s">
        <v>2038</v>
      </c>
      <c r="E2955" s="115">
        <v>118.9132</v>
      </c>
      <c r="F2955" s="674">
        <v>293.83600000000001</v>
      </c>
      <c r="G2955" s="674">
        <v>295.84500000000003</v>
      </c>
      <c r="H2955" s="115">
        <f t="shared" si="92"/>
        <v>1.0068371472522089</v>
      </c>
      <c r="I2955" s="115">
        <f t="shared" si="93"/>
        <v>119.72620000000001</v>
      </c>
    </row>
    <row r="2956" spans="1:9" hidden="1">
      <c r="A2956" s="115" t="s">
        <v>8588</v>
      </c>
      <c r="B2956" s="115" t="s">
        <v>8589</v>
      </c>
      <c r="C2956" s="115" t="s">
        <v>8590</v>
      </c>
      <c r="D2956" s="115" t="s">
        <v>2038</v>
      </c>
      <c r="E2956" s="115">
        <v>237.82640000000001</v>
      </c>
      <c r="F2956" s="674">
        <v>293.83600000000001</v>
      </c>
      <c r="G2956" s="674">
        <v>295.84500000000003</v>
      </c>
      <c r="H2956" s="115">
        <f t="shared" si="92"/>
        <v>1.0068371472522089</v>
      </c>
      <c r="I2956" s="115">
        <f t="shared" si="93"/>
        <v>239.45249999999999</v>
      </c>
    </row>
    <row r="2957" spans="1:9" hidden="1">
      <c r="A2957" s="115" t="s">
        <v>8591</v>
      </c>
      <c r="B2957" s="115" t="s">
        <v>8592</v>
      </c>
      <c r="C2957" s="115" t="s">
        <v>8593</v>
      </c>
      <c r="D2957" s="115" t="s">
        <v>1242</v>
      </c>
      <c r="E2957" s="115">
        <v>14.488899999999999</v>
      </c>
      <c r="F2957" s="674">
        <v>293.83600000000001</v>
      </c>
      <c r="G2957" s="674">
        <v>295.84500000000003</v>
      </c>
      <c r="H2957" s="115">
        <f t="shared" si="92"/>
        <v>1.0068371472522089</v>
      </c>
      <c r="I2957" s="115">
        <f t="shared" si="93"/>
        <v>14.587999999999999</v>
      </c>
    </row>
    <row r="2958" spans="1:9" hidden="1">
      <c r="A2958" s="115" t="s">
        <v>8594</v>
      </c>
      <c r="B2958" s="115" t="s">
        <v>8595</v>
      </c>
      <c r="C2958" s="115" t="s">
        <v>8596</v>
      </c>
      <c r="D2958" s="115" t="s">
        <v>8597</v>
      </c>
      <c r="E2958" s="115">
        <v>41.5914</v>
      </c>
      <c r="F2958" s="674">
        <v>293.83600000000001</v>
      </c>
      <c r="G2958" s="674">
        <v>295.84500000000003</v>
      </c>
      <c r="H2958" s="115">
        <f t="shared" si="92"/>
        <v>1.0068371472522089</v>
      </c>
      <c r="I2958" s="115">
        <f t="shared" si="93"/>
        <v>41.875799999999998</v>
      </c>
    </row>
    <row r="2959" spans="1:9" hidden="1">
      <c r="A2959" s="115" t="s">
        <v>8598</v>
      </c>
      <c r="B2959" s="115" t="s">
        <v>8599</v>
      </c>
      <c r="C2959" s="115" t="s">
        <v>8600</v>
      </c>
      <c r="D2959" s="115" t="s">
        <v>1138</v>
      </c>
      <c r="E2959" s="115">
        <v>93.580699999999993</v>
      </c>
      <c r="F2959" s="674">
        <v>293.83600000000001</v>
      </c>
      <c r="G2959" s="674">
        <v>295.84500000000003</v>
      </c>
      <c r="H2959" s="115">
        <f t="shared" si="92"/>
        <v>1.0068371472522089</v>
      </c>
      <c r="I2959" s="115">
        <f t="shared" si="93"/>
        <v>94.220500000000001</v>
      </c>
    </row>
    <row r="2960" spans="1:9" hidden="1">
      <c r="A2960" s="115" t="s">
        <v>8601</v>
      </c>
      <c r="B2960" s="115" t="s">
        <v>8602</v>
      </c>
      <c r="C2960" s="115" t="s">
        <v>8603</v>
      </c>
      <c r="D2960" s="115" t="s">
        <v>1138</v>
      </c>
      <c r="E2960" s="115">
        <v>2.2267000000000001</v>
      </c>
      <c r="F2960" s="674">
        <v>293.83600000000001</v>
      </c>
      <c r="G2960" s="674">
        <v>295.84500000000003</v>
      </c>
      <c r="H2960" s="115">
        <f t="shared" si="92"/>
        <v>1.0068371472522089</v>
      </c>
      <c r="I2960" s="115">
        <f t="shared" si="93"/>
        <v>2.2418999999999998</v>
      </c>
    </row>
    <row r="2961" spans="1:9" hidden="1">
      <c r="A2961" s="115" t="s">
        <v>8604</v>
      </c>
      <c r="B2961" s="115" t="s">
        <v>8605</v>
      </c>
      <c r="C2961" s="115" t="s">
        <v>8606</v>
      </c>
      <c r="D2961" s="115" t="s">
        <v>1138</v>
      </c>
      <c r="E2961" s="115">
        <v>14.3788</v>
      </c>
      <c r="F2961" s="674">
        <v>293.83600000000001</v>
      </c>
      <c r="G2961" s="674">
        <v>295.84500000000003</v>
      </c>
      <c r="H2961" s="115">
        <f t="shared" si="92"/>
        <v>1.0068371472522089</v>
      </c>
      <c r="I2961" s="115">
        <f t="shared" si="93"/>
        <v>14.4771</v>
      </c>
    </row>
    <row r="2962" spans="1:9" hidden="1">
      <c r="A2962" s="115" t="s">
        <v>8607</v>
      </c>
      <c r="B2962" s="115" t="s">
        <v>8608</v>
      </c>
      <c r="C2962" s="115" t="s">
        <v>8609</v>
      </c>
      <c r="D2962" s="115" t="s">
        <v>1138</v>
      </c>
      <c r="E2962" s="115">
        <v>28.7576</v>
      </c>
      <c r="F2962" s="674">
        <v>293.83600000000001</v>
      </c>
      <c r="G2962" s="674">
        <v>295.84500000000003</v>
      </c>
      <c r="H2962" s="115">
        <f t="shared" si="92"/>
        <v>1.0068371472522089</v>
      </c>
      <c r="I2962" s="115">
        <f t="shared" si="93"/>
        <v>28.9542</v>
      </c>
    </row>
    <row r="2963" spans="1:9" hidden="1">
      <c r="A2963" s="115" t="s">
        <v>8610</v>
      </c>
      <c r="B2963" s="115" t="s">
        <v>8611</v>
      </c>
      <c r="C2963" s="115" t="s">
        <v>8612</v>
      </c>
      <c r="D2963" s="115" t="s">
        <v>1138</v>
      </c>
      <c r="E2963" s="115">
        <v>57.5152</v>
      </c>
      <c r="F2963" s="674">
        <v>293.83600000000001</v>
      </c>
      <c r="G2963" s="674">
        <v>295.84500000000003</v>
      </c>
      <c r="H2963" s="115">
        <f t="shared" si="92"/>
        <v>1.0068371472522089</v>
      </c>
      <c r="I2963" s="115">
        <f t="shared" si="93"/>
        <v>57.9084</v>
      </c>
    </row>
    <row r="2964" spans="1:9" hidden="1">
      <c r="A2964" s="115" t="s">
        <v>8613</v>
      </c>
      <c r="B2964" s="115" t="s">
        <v>8614</v>
      </c>
      <c r="C2964" s="115" t="s">
        <v>8615</v>
      </c>
      <c r="D2964" s="115" t="s">
        <v>1138</v>
      </c>
      <c r="E2964" s="115">
        <v>129.4092</v>
      </c>
      <c r="F2964" s="674">
        <v>293.83600000000001</v>
      </c>
      <c r="G2964" s="674">
        <v>295.84500000000003</v>
      </c>
      <c r="H2964" s="115">
        <f t="shared" si="92"/>
        <v>1.0068371472522089</v>
      </c>
      <c r="I2964" s="115">
        <f t="shared" si="93"/>
        <v>130.29400000000001</v>
      </c>
    </row>
    <row r="2965" spans="1:9" hidden="1">
      <c r="A2965" s="115" t="s">
        <v>8616</v>
      </c>
      <c r="B2965" s="115" t="s">
        <v>8617</v>
      </c>
      <c r="C2965" s="115" t="s">
        <v>8618</v>
      </c>
      <c r="D2965" s="115" t="s">
        <v>1453</v>
      </c>
      <c r="E2965" s="115">
        <v>28.074200000000001</v>
      </c>
      <c r="F2965" s="674">
        <v>293.83600000000001</v>
      </c>
      <c r="G2965" s="674">
        <v>295.84500000000003</v>
      </c>
      <c r="H2965" s="115">
        <f t="shared" si="92"/>
        <v>1.0068371472522089</v>
      </c>
      <c r="I2965" s="115">
        <f t="shared" si="93"/>
        <v>28.266100000000002</v>
      </c>
    </row>
    <row r="2966" spans="1:9" hidden="1">
      <c r="A2966" s="115" t="s">
        <v>8619</v>
      </c>
      <c r="B2966" s="115" t="s">
        <v>8620</v>
      </c>
      <c r="C2966" s="115" t="s">
        <v>8621</v>
      </c>
      <c r="D2966" s="115" t="s">
        <v>2038</v>
      </c>
      <c r="E2966" s="115">
        <v>31.1936</v>
      </c>
      <c r="F2966" s="674">
        <v>293.83600000000001</v>
      </c>
      <c r="G2966" s="674">
        <v>295.84500000000003</v>
      </c>
      <c r="H2966" s="115">
        <f t="shared" si="92"/>
        <v>1.0068371472522089</v>
      </c>
      <c r="I2966" s="115">
        <f t="shared" si="93"/>
        <v>31.4069</v>
      </c>
    </row>
    <row r="2967" spans="1:9" hidden="1">
      <c r="A2967" s="115" t="s">
        <v>8622</v>
      </c>
      <c r="B2967" s="115" t="s">
        <v>8623</v>
      </c>
      <c r="C2967" s="115" t="s">
        <v>8624</v>
      </c>
      <c r="D2967" s="115" t="s">
        <v>2038</v>
      </c>
      <c r="E2967" s="115">
        <v>7.8789999999999996</v>
      </c>
      <c r="F2967" s="674">
        <v>293.83600000000001</v>
      </c>
      <c r="G2967" s="674">
        <v>295.84500000000003</v>
      </c>
      <c r="H2967" s="115">
        <f t="shared" si="92"/>
        <v>1.0068371472522089</v>
      </c>
      <c r="I2967" s="115">
        <f t="shared" si="93"/>
        <v>7.9329000000000001</v>
      </c>
    </row>
    <row r="2968" spans="1:9" hidden="1">
      <c r="A2968" s="115" t="s">
        <v>8625</v>
      </c>
      <c r="B2968" s="115" t="s">
        <v>8626</v>
      </c>
      <c r="C2968" s="115" t="s">
        <v>8627</v>
      </c>
      <c r="D2968" s="115" t="s">
        <v>2038</v>
      </c>
      <c r="E2968" s="115">
        <v>2.9538000000000002</v>
      </c>
      <c r="F2968" s="674">
        <v>293.83600000000001</v>
      </c>
      <c r="G2968" s="674">
        <v>295.84500000000003</v>
      </c>
      <c r="H2968" s="115">
        <f t="shared" si="92"/>
        <v>1.0068371472522089</v>
      </c>
      <c r="I2968" s="115">
        <f t="shared" si="93"/>
        <v>2.9740000000000002</v>
      </c>
    </row>
    <row r="2969" spans="1:9" hidden="1">
      <c r="A2969" s="115" t="s">
        <v>8628</v>
      </c>
      <c r="B2969" s="115" t="s">
        <v>8629</v>
      </c>
      <c r="C2969" s="115" t="s">
        <v>8630</v>
      </c>
      <c r="D2969" s="115" t="s">
        <v>1242</v>
      </c>
      <c r="E2969" s="115">
        <v>69.8</v>
      </c>
      <c r="F2969" s="674">
        <v>293.83600000000001</v>
      </c>
      <c r="G2969" s="674">
        <v>295.84500000000003</v>
      </c>
      <c r="H2969" s="115">
        <f t="shared" si="92"/>
        <v>1.0068371472522089</v>
      </c>
      <c r="I2969" s="115">
        <f t="shared" si="93"/>
        <v>70.277199999999993</v>
      </c>
    </row>
    <row r="2970" spans="1:9" hidden="1">
      <c r="A2970" s="115" t="s">
        <v>8631</v>
      </c>
      <c r="B2970" s="115" t="s">
        <v>8632</v>
      </c>
      <c r="C2970" s="115" t="s">
        <v>8633</v>
      </c>
      <c r="D2970" s="115" t="s">
        <v>1242</v>
      </c>
      <c r="E2970" s="115">
        <v>82.015000000000001</v>
      </c>
      <c r="F2970" s="674">
        <v>293.83600000000001</v>
      </c>
      <c r="G2970" s="674">
        <v>295.84500000000003</v>
      </c>
      <c r="H2970" s="115">
        <f t="shared" si="92"/>
        <v>1.0068371472522089</v>
      </c>
      <c r="I2970" s="115">
        <f t="shared" si="93"/>
        <v>82.575699999999998</v>
      </c>
    </row>
    <row r="2971" spans="1:9" hidden="1">
      <c r="A2971" s="115" t="s">
        <v>8634</v>
      </c>
      <c r="B2971" s="115" t="s">
        <v>8635</v>
      </c>
      <c r="C2971" s="115" t="s">
        <v>8636</v>
      </c>
      <c r="D2971" s="115" t="s">
        <v>1242</v>
      </c>
      <c r="E2971" s="115">
        <v>85.504999999999995</v>
      </c>
      <c r="F2971" s="674">
        <v>293.83600000000001</v>
      </c>
      <c r="G2971" s="674">
        <v>295.84500000000003</v>
      </c>
      <c r="H2971" s="115">
        <f t="shared" si="92"/>
        <v>1.0068371472522089</v>
      </c>
      <c r="I2971" s="115">
        <f t="shared" si="93"/>
        <v>86.089600000000004</v>
      </c>
    </row>
    <row r="2972" spans="1:9" hidden="1">
      <c r="A2972" s="115" t="s">
        <v>8637</v>
      </c>
      <c r="B2972" s="115" t="s">
        <v>8638</v>
      </c>
      <c r="C2972" s="115" t="s">
        <v>8639</v>
      </c>
      <c r="D2972" s="115" t="s">
        <v>1242</v>
      </c>
      <c r="E2972" s="115">
        <v>106.44499999999999</v>
      </c>
      <c r="F2972" s="674">
        <v>293.83600000000001</v>
      </c>
      <c r="G2972" s="674">
        <v>295.84500000000003</v>
      </c>
      <c r="H2972" s="115">
        <f t="shared" si="92"/>
        <v>1.0068371472522089</v>
      </c>
      <c r="I2972" s="115">
        <f t="shared" si="93"/>
        <v>107.1728</v>
      </c>
    </row>
    <row r="2973" spans="1:9" hidden="1">
      <c r="A2973" s="115" t="s">
        <v>8640</v>
      </c>
      <c r="B2973" s="115" t="s">
        <v>8641</v>
      </c>
      <c r="C2973" s="115" t="s">
        <v>8642</v>
      </c>
      <c r="D2973" s="115" t="s">
        <v>2038</v>
      </c>
      <c r="E2973" s="115">
        <v>42.580199999999998</v>
      </c>
      <c r="F2973" s="674">
        <v>293.83600000000001</v>
      </c>
      <c r="G2973" s="674">
        <v>295.84500000000003</v>
      </c>
      <c r="H2973" s="115">
        <f t="shared" si="92"/>
        <v>1.0068371472522089</v>
      </c>
      <c r="I2973" s="115">
        <f t="shared" si="93"/>
        <v>42.871299999999998</v>
      </c>
    </row>
    <row r="2974" spans="1:9" hidden="1">
      <c r="A2974" s="115" t="s">
        <v>8643</v>
      </c>
      <c r="B2974" s="115" t="s">
        <v>8644</v>
      </c>
      <c r="C2974" s="115" t="s">
        <v>8645</v>
      </c>
      <c r="D2974" s="115" t="s">
        <v>2038</v>
      </c>
      <c r="E2974" s="115">
        <v>44.804000000000002</v>
      </c>
      <c r="F2974" s="674">
        <v>293.83600000000001</v>
      </c>
      <c r="G2974" s="674">
        <v>295.84500000000003</v>
      </c>
      <c r="H2974" s="115">
        <f t="shared" si="92"/>
        <v>1.0068371472522089</v>
      </c>
      <c r="I2974" s="115">
        <f t="shared" si="93"/>
        <v>45.110300000000002</v>
      </c>
    </row>
    <row r="2975" spans="1:9" hidden="1">
      <c r="A2975" s="115" t="s">
        <v>8646</v>
      </c>
      <c r="B2975" s="115" t="s">
        <v>8647</v>
      </c>
      <c r="C2975" s="115" t="s">
        <v>8648</v>
      </c>
      <c r="D2975" s="115" t="s">
        <v>2038</v>
      </c>
      <c r="E2975" s="115">
        <v>41.994999999999997</v>
      </c>
      <c r="F2975" s="674">
        <v>293.83600000000001</v>
      </c>
      <c r="G2975" s="674">
        <v>295.84500000000003</v>
      </c>
      <c r="H2975" s="115">
        <f t="shared" si="92"/>
        <v>1.0068371472522089</v>
      </c>
      <c r="I2975" s="115">
        <f t="shared" si="93"/>
        <v>42.2821</v>
      </c>
    </row>
    <row r="2976" spans="1:9" hidden="1">
      <c r="A2976" s="115" t="s">
        <v>8649</v>
      </c>
      <c r="B2976" s="115" t="s">
        <v>8650</v>
      </c>
      <c r="C2976" s="115" t="s">
        <v>8651</v>
      </c>
      <c r="D2976" s="115" t="s">
        <v>2038</v>
      </c>
      <c r="E2976" s="115">
        <v>44.804000000000002</v>
      </c>
      <c r="F2976" s="674">
        <v>293.83600000000001</v>
      </c>
      <c r="G2976" s="674">
        <v>295.84500000000003</v>
      </c>
      <c r="H2976" s="115">
        <f t="shared" si="92"/>
        <v>1.0068371472522089</v>
      </c>
      <c r="I2976" s="115">
        <f t="shared" si="93"/>
        <v>45.110300000000002</v>
      </c>
    </row>
    <row r="2977" spans="1:9" hidden="1">
      <c r="A2977" s="115" t="s">
        <v>8652</v>
      </c>
      <c r="B2977" s="115" t="s">
        <v>8653</v>
      </c>
      <c r="C2977" s="115" t="s">
        <v>8654</v>
      </c>
      <c r="D2977" s="115" t="s">
        <v>2038</v>
      </c>
      <c r="E2977" s="115">
        <v>14.3209</v>
      </c>
      <c r="F2977" s="674">
        <v>293.83600000000001</v>
      </c>
      <c r="G2977" s="674">
        <v>295.84500000000003</v>
      </c>
      <c r="H2977" s="115">
        <f t="shared" si="92"/>
        <v>1.0068371472522089</v>
      </c>
      <c r="I2977" s="115">
        <f t="shared" si="93"/>
        <v>14.418799999999999</v>
      </c>
    </row>
    <row r="2978" spans="1:9" hidden="1">
      <c r="A2978" s="115" t="s">
        <v>8655</v>
      </c>
      <c r="B2978" s="115" t="s">
        <v>8656</v>
      </c>
      <c r="C2978" s="115" t="s">
        <v>8657</v>
      </c>
      <c r="D2978" s="115" t="s">
        <v>8378</v>
      </c>
      <c r="E2978" s="115">
        <v>1.1335</v>
      </c>
      <c r="F2978" s="674">
        <v>293.83600000000001</v>
      </c>
      <c r="G2978" s="674">
        <v>295.84500000000003</v>
      </c>
      <c r="H2978" s="115">
        <f t="shared" si="92"/>
        <v>1.0068371472522089</v>
      </c>
      <c r="I2978" s="115">
        <f t="shared" si="93"/>
        <v>1.1412</v>
      </c>
    </row>
    <row r="2979" spans="1:9" hidden="1">
      <c r="A2979" s="115" t="s">
        <v>8658</v>
      </c>
      <c r="B2979" s="115" t="s">
        <v>8659</v>
      </c>
      <c r="C2979" s="115" t="s">
        <v>8660</v>
      </c>
      <c r="D2979" s="115" t="s">
        <v>1453</v>
      </c>
      <c r="E2979" s="115">
        <v>194.14429999999999</v>
      </c>
      <c r="F2979" s="674">
        <v>293.83600000000001</v>
      </c>
      <c r="G2979" s="674">
        <v>295.84500000000003</v>
      </c>
      <c r="H2979" s="115">
        <f t="shared" si="92"/>
        <v>1.0068371472522089</v>
      </c>
      <c r="I2979" s="115">
        <f t="shared" si="93"/>
        <v>195.4717</v>
      </c>
    </row>
    <row r="2980" spans="1:9" hidden="1">
      <c r="A2980" s="115" t="s">
        <v>8661</v>
      </c>
      <c r="B2980" s="115" t="s">
        <v>8662</v>
      </c>
      <c r="C2980" s="115" t="s">
        <v>8663</v>
      </c>
      <c r="D2980" s="115" t="s">
        <v>1453</v>
      </c>
      <c r="E2980" s="115">
        <v>330.0453</v>
      </c>
      <c r="F2980" s="674">
        <v>293.83600000000001</v>
      </c>
      <c r="G2980" s="674">
        <v>295.84500000000003</v>
      </c>
      <c r="H2980" s="115">
        <f t="shared" si="92"/>
        <v>1.0068371472522089</v>
      </c>
      <c r="I2980" s="115">
        <f t="shared" si="93"/>
        <v>332.30189999999999</v>
      </c>
    </row>
    <row r="2981" spans="1:9" hidden="1">
      <c r="A2981" s="115" t="s">
        <v>8664</v>
      </c>
      <c r="B2981" s="115" t="s">
        <v>8665</v>
      </c>
      <c r="C2981" s="115" t="s">
        <v>8666</v>
      </c>
      <c r="D2981" s="115" t="s">
        <v>1453</v>
      </c>
      <c r="E2981" s="115">
        <v>447.01459999999997</v>
      </c>
      <c r="F2981" s="674">
        <v>293.83600000000001</v>
      </c>
      <c r="G2981" s="674">
        <v>295.84500000000003</v>
      </c>
      <c r="H2981" s="115">
        <f t="shared" si="92"/>
        <v>1.0068371472522089</v>
      </c>
      <c r="I2981" s="115">
        <f t="shared" si="93"/>
        <v>450.07089999999999</v>
      </c>
    </row>
    <row r="2982" spans="1:9" hidden="1">
      <c r="A2982" s="115" t="s">
        <v>8667</v>
      </c>
      <c r="B2982" s="115" t="s">
        <v>8668</v>
      </c>
      <c r="C2982" s="115" t="s">
        <v>8669</v>
      </c>
      <c r="D2982" s="115" t="s">
        <v>1453</v>
      </c>
      <c r="E2982" s="115">
        <v>759.9248</v>
      </c>
      <c r="F2982" s="674">
        <v>293.83600000000001</v>
      </c>
      <c r="G2982" s="674">
        <v>295.84500000000003</v>
      </c>
      <c r="H2982" s="115">
        <f t="shared" si="92"/>
        <v>1.0068371472522089</v>
      </c>
      <c r="I2982" s="115">
        <f t="shared" si="93"/>
        <v>765.12049999999999</v>
      </c>
    </row>
    <row r="2983" spans="1:9" hidden="1">
      <c r="A2983" s="115" t="s">
        <v>8670</v>
      </c>
      <c r="B2983" s="115" t="s">
        <v>8671</v>
      </c>
      <c r="C2983" s="115" t="s">
        <v>8672</v>
      </c>
      <c r="D2983" s="115" t="s">
        <v>2038</v>
      </c>
      <c r="E2983" s="115">
        <v>28.867799999999999</v>
      </c>
      <c r="F2983" s="674">
        <v>293.83600000000001</v>
      </c>
      <c r="G2983" s="674">
        <v>295.84500000000003</v>
      </c>
      <c r="H2983" s="115">
        <f t="shared" si="92"/>
        <v>1.0068371472522089</v>
      </c>
      <c r="I2983" s="115">
        <f t="shared" si="93"/>
        <v>29.065200000000001</v>
      </c>
    </row>
    <row r="2984" spans="1:9" hidden="1">
      <c r="A2984" s="115" t="s">
        <v>8673</v>
      </c>
      <c r="B2984" s="115" t="s">
        <v>8674</v>
      </c>
      <c r="C2984" s="115" t="s">
        <v>8675</v>
      </c>
      <c r="D2984" s="115" t="s">
        <v>2038</v>
      </c>
      <c r="E2984" s="115">
        <v>42.361699999999999</v>
      </c>
      <c r="F2984" s="674">
        <v>293.83600000000001</v>
      </c>
      <c r="G2984" s="674">
        <v>295.84500000000003</v>
      </c>
      <c r="H2984" s="115">
        <f t="shared" si="92"/>
        <v>1.0068371472522089</v>
      </c>
      <c r="I2984" s="115">
        <f t="shared" si="93"/>
        <v>42.651299999999999</v>
      </c>
    </row>
    <row r="2985" spans="1:9" hidden="1">
      <c r="A2985" s="115" t="s">
        <v>8676</v>
      </c>
      <c r="B2985" s="115" t="s">
        <v>8677</v>
      </c>
      <c r="C2985" s="115" t="s">
        <v>8678</v>
      </c>
      <c r="D2985" s="115" t="s">
        <v>2038</v>
      </c>
      <c r="E2985" s="115">
        <v>33.919699999999999</v>
      </c>
      <c r="F2985" s="674">
        <v>293.83600000000001</v>
      </c>
      <c r="G2985" s="674">
        <v>295.84500000000003</v>
      </c>
      <c r="H2985" s="115">
        <f t="shared" si="92"/>
        <v>1.0068371472522089</v>
      </c>
      <c r="I2985" s="115">
        <f t="shared" si="93"/>
        <v>34.151600000000002</v>
      </c>
    </row>
    <row r="2986" spans="1:9" hidden="1">
      <c r="A2986" s="115" t="s">
        <v>8679</v>
      </c>
      <c r="B2986" s="115" t="s">
        <v>8680</v>
      </c>
      <c r="C2986" s="115" t="s">
        <v>8681</v>
      </c>
      <c r="D2986" s="115" t="s">
        <v>2038</v>
      </c>
      <c r="E2986" s="115">
        <v>49.774999999999999</v>
      </c>
      <c r="F2986" s="674">
        <v>293.83600000000001</v>
      </c>
      <c r="G2986" s="674">
        <v>295.84500000000003</v>
      </c>
      <c r="H2986" s="115">
        <f t="shared" si="92"/>
        <v>1.0068371472522089</v>
      </c>
      <c r="I2986" s="115">
        <f t="shared" si="93"/>
        <v>50.115299999999998</v>
      </c>
    </row>
    <row r="2987" spans="1:9" hidden="1">
      <c r="A2987" s="115" t="s">
        <v>8682</v>
      </c>
      <c r="B2987" s="115" t="s">
        <v>8683</v>
      </c>
      <c r="C2987" s="115" t="s">
        <v>8684</v>
      </c>
      <c r="D2987" s="115" t="s">
        <v>2038</v>
      </c>
      <c r="E2987" s="115">
        <v>30.2562</v>
      </c>
      <c r="F2987" s="674">
        <v>293.83600000000001</v>
      </c>
      <c r="G2987" s="674">
        <v>295.84500000000003</v>
      </c>
      <c r="H2987" s="115">
        <f t="shared" si="92"/>
        <v>1.0068371472522089</v>
      </c>
      <c r="I2987" s="115">
        <f t="shared" si="93"/>
        <v>30.463100000000001</v>
      </c>
    </row>
    <row r="2988" spans="1:9" hidden="1">
      <c r="A2988" s="115" t="s">
        <v>8685</v>
      </c>
      <c r="B2988" s="115" t="s">
        <v>8686</v>
      </c>
      <c r="C2988" s="115" t="s">
        <v>8687</v>
      </c>
      <c r="D2988" s="115" t="s">
        <v>2038</v>
      </c>
      <c r="E2988" s="115">
        <v>37.864600000000003</v>
      </c>
      <c r="F2988" s="674">
        <v>293.83600000000001</v>
      </c>
      <c r="G2988" s="674">
        <v>295.84500000000003</v>
      </c>
      <c r="H2988" s="115">
        <f t="shared" si="92"/>
        <v>1.0068371472522089</v>
      </c>
      <c r="I2988" s="115">
        <f t="shared" si="93"/>
        <v>38.1235</v>
      </c>
    </row>
    <row r="2989" spans="1:9" hidden="1">
      <c r="A2989" s="115" t="s">
        <v>8688</v>
      </c>
      <c r="B2989" s="115" t="s">
        <v>8689</v>
      </c>
      <c r="C2989" s="115" t="s">
        <v>8690</v>
      </c>
      <c r="D2989" s="115" t="s">
        <v>2038</v>
      </c>
      <c r="E2989" s="115">
        <v>52.948399999999999</v>
      </c>
      <c r="F2989" s="674">
        <v>293.83600000000001</v>
      </c>
      <c r="G2989" s="674">
        <v>295.84500000000003</v>
      </c>
      <c r="H2989" s="115">
        <f t="shared" si="92"/>
        <v>1.0068371472522089</v>
      </c>
      <c r="I2989" s="115">
        <f t="shared" si="93"/>
        <v>53.310400000000001</v>
      </c>
    </row>
    <row r="2990" spans="1:9" hidden="1">
      <c r="A2990" s="115" t="s">
        <v>8691</v>
      </c>
      <c r="B2990" s="115" t="s">
        <v>8692</v>
      </c>
      <c r="C2990" s="115" t="s">
        <v>8693</v>
      </c>
      <c r="D2990" s="115" t="s">
        <v>2038</v>
      </c>
      <c r="E2990" s="115">
        <v>66.263099999999994</v>
      </c>
      <c r="F2990" s="674">
        <v>293.83600000000001</v>
      </c>
      <c r="G2990" s="674">
        <v>295.84500000000003</v>
      </c>
      <c r="H2990" s="115">
        <f t="shared" si="92"/>
        <v>1.0068371472522089</v>
      </c>
      <c r="I2990" s="115">
        <f t="shared" si="93"/>
        <v>66.716200000000001</v>
      </c>
    </row>
    <row r="2991" spans="1:9" hidden="1">
      <c r="A2991" s="115" t="s">
        <v>8694</v>
      </c>
      <c r="B2991" s="115" t="s">
        <v>8695</v>
      </c>
      <c r="C2991" s="115" t="s">
        <v>8696</v>
      </c>
      <c r="D2991" s="115" t="s">
        <v>1453</v>
      </c>
      <c r="E2991" s="115">
        <v>1018.4644</v>
      </c>
      <c r="F2991" s="674">
        <v>293.83600000000001</v>
      </c>
      <c r="G2991" s="674">
        <v>295.84500000000003</v>
      </c>
      <c r="H2991" s="115">
        <f t="shared" si="92"/>
        <v>1.0068371472522089</v>
      </c>
      <c r="I2991" s="115">
        <f t="shared" si="93"/>
        <v>1025.4277999999999</v>
      </c>
    </row>
    <row r="2992" spans="1:9" hidden="1">
      <c r="A2992" s="115" t="s">
        <v>8697</v>
      </c>
      <c r="B2992" s="115" t="s">
        <v>8698</v>
      </c>
      <c r="C2992" s="115" t="s">
        <v>8699</v>
      </c>
      <c r="D2992" s="115" t="s">
        <v>2038</v>
      </c>
      <c r="E2992" s="115">
        <v>14.2476</v>
      </c>
      <c r="F2992" s="674">
        <v>293.83600000000001</v>
      </c>
      <c r="G2992" s="674">
        <v>295.84500000000003</v>
      </c>
      <c r="H2992" s="115">
        <f t="shared" si="92"/>
        <v>1.0068371472522089</v>
      </c>
      <c r="I2992" s="115">
        <f t="shared" si="93"/>
        <v>14.345000000000001</v>
      </c>
    </row>
    <row r="2993" spans="1:9" hidden="1">
      <c r="A2993" s="115" t="s">
        <v>8700</v>
      </c>
      <c r="B2993" s="115" t="s">
        <v>8701</v>
      </c>
      <c r="C2993" s="115" t="s">
        <v>8702</v>
      </c>
      <c r="D2993" s="115" t="s">
        <v>1453</v>
      </c>
      <c r="E2993" s="115">
        <v>146.4597</v>
      </c>
      <c r="F2993" s="674">
        <v>293.83600000000001</v>
      </c>
      <c r="G2993" s="674">
        <v>295.84500000000003</v>
      </c>
      <c r="H2993" s="115">
        <f t="shared" si="92"/>
        <v>1.0068371472522089</v>
      </c>
      <c r="I2993" s="115">
        <f t="shared" si="93"/>
        <v>147.46109999999999</v>
      </c>
    </row>
    <row r="2994" spans="1:9" hidden="1">
      <c r="A2994" s="115" t="s">
        <v>8703</v>
      </c>
      <c r="B2994" s="115" t="s">
        <v>8704</v>
      </c>
      <c r="C2994" s="115" t="s">
        <v>8705</v>
      </c>
      <c r="D2994" s="115" t="s">
        <v>1453</v>
      </c>
      <c r="E2994" s="115">
        <v>129.42949999999999</v>
      </c>
      <c r="F2994" s="674">
        <v>293.83600000000001</v>
      </c>
      <c r="G2994" s="674">
        <v>295.84500000000003</v>
      </c>
      <c r="H2994" s="115">
        <f t="shared" si="92"/>
        <v>1.0068371472522089</v>
      </c>
      <c r="I2994" s="115">
        <f t="shared" si="93"/>
        <v>130.31440000000001</v>
      </c>
    </row>
    <row r="2995" spans="1:9" hidden="1">
      <c r="A2995" s="115" t="s">
        <v>8706</v>
      </c>
      <c r="B2995" s="115" t="s">
        <v>8707</v>
      </c>
      <c r="C2995" s="115" t="s">
        <v>8708</v>
      </c>
      <c r="D2995" s="115" t="s">
        <v>1453</v>
      </c>
      <c r="E2995" s="115">
        <v>58.697099999999999</v>
      </c>
      <c r="F2995" s="674">
        <v>293.83600000000001</v>
      </c>
      <c r="G2995" s="674">
        <v>295.84500000000003</v>
      </c>
      <c r="H2995" s="115">
        <f t="shared" si="92"/>
        <v>1.0068371472522089</v>
      </c>
      <c r="I2995" s="115">
        <f t="shared" si="93"/>
        <v>59.098399999999998</v>
      </c>
    </row>
    <row r="2996" spans="1:9" hidden="1">
      <c r="A2996" s="115" t="s">
        <v>8709</v>
      </c>
      <c r="B2996" s="115" t="s">
        <v>8710</v>
      </c>
      <c r="C2996" s="115" t="s">
        <v>8711</v>
      </c>
      <c r="D2996" s="115" t="s">
        <v>1453</v>
      </c>
      <c r="E2996" s="115">
        <v>48.227699999999999</v>
      </c>
      <c r="F2996" s="674">
        <v>293.83600000000001</v>
      </c>
      <c r="G2996" s="674">
        <v>295.84500000000003</v>
      </c>
      <c r="H2996" s="115">
        <f t="shared" si="92"/>
        <v>1.0068371472522089</v>
      </c>
      <c r="I2996" s="115">
        <f t="shared" si="93"/>
        <v>48.557400000000001</v>
      </c>
    </row>
    <row r="2997" spans="1:9" hidden="1">
      <c r="A2997" s="115" t="s">
        <v>8712</v>
      </c>
      <c r="B2997" s="115" t="s">
        <v>8713</v>
      </c>
      <c r="C2997" s="115" t="s">
        <v>8714</v>
      </c>
      <c r="D2997" s="115" t="s">
        <v>2038</v>
      </c>
      <c r="E2997" s="115">
        <v>19.109400000000001</v>
      </c>
      <c r="F2997" s="674">
        <v>293.83600000000001</v>
      </c>
      <c r="G2997" s="674">
        <v>295.84500000000003</v>
      </c>
      <c r="H2997" s="115">
        <f t="shared" si="92"/>
        <v>1.0068371472522089</v>
      </c>
      <c r="I2997" s="115">
        <f t="shared" si="93"/>
        <v>19.240100000000002</v>
      </c>
    </row>
    <row r="2998" spans="1:9" hidden="1">
      <c r="A2998" s="115" t="s">
        <v>8715</v>
      </c>
      <c r="B2998" s="115" t="s">
        <v>8716</v>
      </c>
      <c r="C2998" s="115" t="s">
        <v>8717</v>
      </c>
      <c r="D2998" s="115" t="s">
        <v>1138</v>
      </c>
      <c r="E2998" s="115">
        <v>68.591899999999995</v>
      </c>
      <c r="F2998" s="674">
        <v>293.83600000000001</v>
      </c>
      <c r="G2998" s="674">
        <v>295.84500000000003</v>
      </c>
      <c r="H2998" s="115">
        <f t="shared" si="92"/>
        <v>1.0068371472522089</v>
      </c>
      <c r="I2998" s="115">
        <f t="shared" si="93"/>
        <v>69.060900000000004</v>
      </c>
    </row>
    <row r="2999" spans="1:9" hidden="1">
      <c r="A2999" s="115" t="s">
        <v>8718</v>
      </c>
      <c r="B2999" s="115" t="s">
        <v>8719</v>
      </c>
      <c r="C2999" s="115" t="s">
        <v>8720</v>
      </c>
      <c r="D2999" s="115" t="s">
        <v>1138</v>
      </c>
      <c r="E2999" s="115">
        <v>75.402699999999996</v>
      </c>
      <c r="F2999" s="674">
        <v>293.83600000000001</v>
      </c>
      <c r="G2999" s="674">
        <v>295.84500000000003</v>
      </c>
      <c r="H2999" s="115">
        <f t="shared" si="92"/>
        <v>1.0068371472522089</v>
      </c>
      <c r="I2999" s="115">
        <f t="shared" si="93"/>
        <v>75.918199999999999</v>
      </c>
    </row>
    <row r="3000" spans="1:9" hidden="1">
      <c r="A3000" s="115" t="s">
        <v>8721</v>
      </c>
      <c r="B3000" s="115" t="s">
        <v>8722</v>
      </c>
      <c r="C3000" s="115" t="s">
        <v>8723</v>
      </c>
      <c r="D3000" s="115" t="s">
        <v>1138</v>
      </c>
      <c r="E3000" s="115">
        <v>324.00200000000001</v>
      </c>
      <c r="F3000" s="674">
        <v>293.83600000000001</v>
      </c>
      <c r="G3000" s="674">
        <v>295.84500000000003</v>
      </c>
      <c r="H3000" s="115">
        <f t="shared" si="92"/>
        <v>1.0068371472522089</v>
      </c>
      <c r="I3000" s="115">
        <f t="shared" si="93"/>
        <v>326.21719999999999</v>
      </c>
    </row>
    <row r="3001" spans="1:9" hidden="1">
      <c r="A3001" s="115" t="s">
        <v>8724</v>
      </c>
      <c r="B3001" s="115" t="s">
        <v>8725</v>
      </c>
      <c r="C3001" s="115" t="s">
        <v>8726</v>
      </c>
      <c r="D3001" s="115" t="s">
        <v>1138</v>
      </c>
      <c r="E3001" s="115">
        <v>332.83819999999997</v>
      </c>
      <c r="F3001" s="674">
        <v>293.83600000000001</v>
      </c>
      <c r="G3001" s="674">
        <v>295.84500000000003</v>
      </c>
      <c r="H3001" s="115">
        <f t="shared" si="92"/>
        <v>1.0068371472522089</v>
      </c>
      <c r="I3001" s="115">
        <f t="shared" si="93"/>
        <v>335.1139</v>
      </c>
    </row>
    <row r="3002" spans="1:9" hidden="1">
      <c r="A3002" s="115" t="s">
        <v>8727</v>
      </c>
      <c r="B3002" s="115" t="s">
        <v>8728</v>
      </c>
      <c r="C3002" s="115" t="s">
        <v>8729</v>
      </c>
      <c r="D3002" s="115" t="s">
        <v>1138</v>
      </c>
      <c r="E3002" s="115">
        <v>480.57060000000001</v>
      </c>
      <c r="F3002" s="674">
        <v>293.83600000000001</v>
      </c>
      <c r="G3002" s="674">
        <v>295.84500000000003</v>
      </c>
      <c r="H3002" s="115">
        <f t="shared" si="92"/>
        <v>1.0068371472522089</v>
      </c>
      <c r="I3002" s="115">
        <f t="shared" si="93"/>
        <v>483.85629999999998</v>
      </c>
    </row>
    <row r="3003" spans="1:9" hidden="1">
      <c r="A3003" s="115" t="s">
        <v>8730</v>
      </c>
      <c r="B3003" s="115" t="s">
        <v>8731</v>
      </c>
      <c r="C3003" s="115" t="s">
        <v>8732</v>
      </c>
      <c r="D3003" s="115" t="s">
        <v>1138</v>
      </c>
      <c r="E3003" s="115">
        <v>707.75739999999996</v>
      </c>
      <c r="F3003" s="674">
        <v>293.83600000000001</v>
      </c>
      <c r="G3003" s="674">
        <v>295.84500000000003</v>
      </c>
      <c r="H3003" s="115">
        <f t="shared" si="92"/>
        <v>1.0068371472522089</v>
      </c>
      <c r="I3003" s="115">
        <f t="shared" si="93"/>
        <v>712.59640000000002</v>
      </c>
    </row>
    <row r="3004" spans="1:9" hidden="1">
      <c r="A3004" s="115" t="s">
        <v>8733</v>
      </c>
      <c r="B3004" s="115" t="s">
        <v>8734</v>
      </c>
      <c r="C3004" s="115" t="s">
        <v>8735</v>
      </c>
      <c r="D3004" s="115" t="s">
        <v>1138</v>
      </c>
      <c r="E3004" s="115">
        <v>735.20799999999997</v>
      </c>
      <c r="F3004" s="674">
        <v>293.83600000000001</v>
      </c>
      <c r="G3004" s="674">
        <v>295.84500000000003</v>
      </c>
      <c r="H3004" s="115">
        <f t="shared" si="92"/>
        <v>1.0068371472522089</v>
      </c>
      <c r="I3004" s="115">
        <f t="shared" si="93"/>
        <v>740.23469999999998</v>
      </c>
    </row>
    <row r="3005" spans="1:9" hidden="1">
      <c r="A3005" s="115" t="s">
        <v>8736</v>
      </c>
      <c r="B3005" s="115" t="s">
        <v>8737</v>
      </c>
      <c r="C3005" s="115" t="s">
        <v>8738</v>
      </c>
      <c r="D3005" s="115" t="s">
        <v>1453</v>
      </c>
      <c r="E3005" s="115">
        <v>93.580699999999993</v>
      </c>
      <c r="F3005" s="674">
        <v>293.83600000000001</v>
      </c>
      <c r="G3005" s="674">
        <v>295.84500000000003</v>
      </c>
      <c r="H3005" s="115">
        <f t="shared" si="92"/>
        <v>1.0068371472522089</v>
      </c>
      <c r="I3005" s="115">
        <f t="shared" si="93"/>
        <v>94.220500000000001</v>
      </c>
    </row>
    <row r="3006" spans="1:9" hidden="1">
      <c r="A3006" s="115" t="s">
        <v>8739</v>
      </c>
      <c r="B3006" s="115" t="s">
        <v>8740</v>
      </c>
      <c r="C3006" s="115" t="s">
        <v>8741</v>
      </c>
      <c r="D3006" s="115" t="s">
        <v>1453</v>
      </c>
      <c r="E3006" s="115">
        <v>187.7758</v>
      </c>
      <c r="F3006" s="674">
        <v>293.83600000000001</v>
      </c>
      <c r="G3006" s="674">
        <v>295.84500000000003</v>
      </c>
      <c r="H3006" s="115">
        <f t="shared" si="92"/>
        <v>1.0068371472522089</v>
      </c>
      <c r="I3006" s="115">
        <f t="shared" si="93"/>
        <v>189.05969999999999</v>
      </c>
    </row>
    <row r="3007" spans="1:9" hidden="1">
      <c r="A3007" s="115" t="s">
        <v>8742</v>
      </c>
      <c r="B3007" s="115" t="s">
        <v>8743</v>
      </c>
      <c r="C3007" s="115" t="s">
        <v>8744</v>
      </c>
      <c r="D3007" s="115" t="s">
        <v>1453</v>
      </c>
      <c r="E3007" s="115">
        <v>94.195099999999996</v>
      </c>
      <c r="F3007" s="674">
        <v>293.83600000000001</v>
      </c>
      <c r="G3007" s="674">
        <v>295.84500000000003</v>
      </c>
      <c r="H3007" s="115">
        <f t="shared" si="92"/>
        <v>1.0068371472522089</v>
      </c>
      <c r="I3007" s="115">
        <f t="shared" si="93"/>
        <v>94.839100000000002</v>
      </c>
    </row>
    <row r="3008" spans="1:9" hidden="1">
      <c r="A3008" s="115" t="s">
        <v>8745</v>
      </c>
      <c r="B3008" s="115" t="s">
        <v>8746</v>
      </c>
      <c r="C3008" s="115" t="s">
        <v>8747</v>
      </c>
      <c r="D3008" s="115" t="s">
        <v>1453</v>
      </c>
      <c r="E3008" s="115">
        <v>135.9358</v>
      </c>
      <c r="F3008" s="674">
        <v>293.83600000000001</v>
      </c>
      <c r="G3008" s="674">
        <v>295.84500000000003</v>
      </c>
      <c r="H3008" s="115">
        <f t="shared" si="92"/>
        <v>1.0068371472522089</v>
      </c>
      <c r="I3008" s="115">
        <f t="shared" si="93"/>
        <v>136.86519999999999</v>
      </c>
    </row>
    <row r="3009" spans="1:9" hidden="1">
      <c r="A3009" s="115" t="s">
        <v>8748</v>
      </c>
      <c r="B3009" s="115" t="s">
        <v>8749</v>
      </c>
      <c r="C3009" s="115" t="s">
        <v>8750</v>
      </c>
      <c r="D3009" s="115" t="s">
        <v>1453</v>
      </c>
      <c r="E3009" s="115">
        <v>177.77850000000001</v>
      </c>
      <c r="F3009" s="674">
        <v>293.83600000000001</v>
      </c>
      <c r="G3009" s="674">
        <v>295.84500000000003</v>
      </c>
      <c r="H3009" s="115">
        <f t="shared" si="92"/>
        <v>1.0068371472522089</v>
      </c>
      <c r="I3009" s="115">
        <f t="shared" si="93"/>
        <v>178.994</v>
      </c>
    </row>
    <row r="3010" spans="1:9" hidden="1">
      <c r="A3010" s="115" t="s">
        <v>8751</v>
      </c>
      <c r="B3010" s="115" t="s">
        <v>8752</v>
      </c>
      <c r="C3010" s="115" t="s">
        <v>8753</v>
      </c>
      <c r="D3010" s="115" t="s">
        <v>1453</v>
      </c>
      <c r="E3010" s="115">
        <v>218.9693</v>
      </c>
      <c r="F3010" s="674">
        <v>293.83600000000001</v>
      </c>
      <c r="G3010" s="674">
        <v>295.84500000000003</v>
      </c>
      <c r="H3010" s="115">
        <f t="shared" si="92"/>
        <v>1.0068371472522089</v>
      </c>
      <c r="I3010" s="115">
        <f t="shared" si="93"/>
        <v>220.46639999999999</v>
      </c>
    </row>
    <row r="3011" spans="1:9" hidden="1">
      <c r="A3011" s="115" t="s">
        <v>8754</v>
      </c>
      <c r="B3011" s="115" t="s">
        <v>8755</v>
      </c>
      <c r="C3011" s="115" t="s">
        <v>8756</v>
      </c>
      <c r="D3011" s="115" t="s">
        <v>1453</v>
      </c>
      <c r="E3011" s="115">
        <v>260.70999999999998</v>
      </c>
      <c r="F3011" s="674">
        <v>293.83600000000001</v>
      </c>
      <c r="G3011" s="674">
        <v>295.84500000000003</v>
      </c>
      <c r="H3011" s="115">
        <f t="shared" si="92"/>
        <v>1.0068371472522089</v>
      </c>
      <c r="I3011" s="115">
        <f t="shared" si="93"/>
        <v>262.49250000000001</v>
      </c>
    </row>
    <row r="3012" spans="1:9" hidden="1">
      <c r="A3012" s="115" t="s">
        <v>8757</v>
      </c>
      <c r="B3012" s="115" t="s">
        <v>8758</v>
      </c>
      <c r="C3012" s="115" t="s">
        <v>8759</v>
      </c>
      <c r="D3012" s="115" t="s">
        <v>1453</v>
      </c>
      <c r="E3012" s="115">
        <v>302.55270000000002</v>
      </c>
      <c r="F3012" s="674">
        <v>293.83600000000001</v>
      </c>
      <c r="G3012" s="674">
        <v>295.84500000000003</v>
      </c>
      <c r="H3012" s="115">
        <f t="shared" si="92"/>
        <v>1.0068371472522089</v>
      </c>
      <c r="I3012" s="115">
        <f t="shared" si="93"/>
        <v>304.62130000000002</v>
      </c>
    </row>
    <row r="3013" spans="1:9" hidden="1">
      <c r="A3013" s="115" t="s">
        <v>8760</v>
      </c>
      <c r="B3013" s="115" t="s">
        <v>8761</v>
      </c>
      <c r="C3013" s="115" t="s">
        <v>8762</v>
      </c>
      <c r="D3013" s="115" t="s">
        <v>1453</v>
      </c>
      <c r="E3013" s="115">
        <v>780.45320000000004</v>
      </c>
      <c r="F3013" s="674">
        <v>293.83600000000001</v>
      </c>
      <c r="G3013" s="674">
        <v>295.84500000000003</v>
      </c>
      <c r="H3013" s="115">
        <f t="shared" ref="H3013:H3076" si="94">G3013/F3013</f>
        <v>1.0068371472522089</v>
      </c>
      <c r="I3013" s="115">
        <f t="shared" ref="I3013:I3076" si="95">ROUND(H3013*E3013,4)</f>
        <v>785.78930000000003</v>
      </c>
    </row>
    <row r="3014" spans="1:9" hidden="1">
      <c r="A3014" s="115" t="s">
        <v>8763</v>
      </c>
      <c r="B3014" s="115" t="s">
        <v>8764</v>
      </c>
      <c r="C3014" s="115" t="s">
        <v>8765</v>
      </c>
      <c r="D3014" s="115" t="s">
        <v>1453</v>
      </c>
      <c r="E3014" s="115">
        <v>822.19389999999999</v>
      </c>
      <c r="F3014" s="674">
        <v>293.83600000000001</v>
      </c>
      <c r="G3014" s="674">
        <v>295.84500000000003</v>
      </c>
      <c r="H3014" s="115">
        <f t="shared" si="94"/>
        <v>1.0068371472522089</v>
      </c>
      <c r="I3014" s="115">
        <f t="shared" si="95"/>
        <v>827.81539999999995</v>
      </c>
    </row>
    <row r="3015" spans="1:9" hidden="1">
      <c r="A3015" s="115" t="s">
        <v>8766</v>
      </c>
      <c r="B3015" s="115" t="s">
        <v>8767</v>
      </c>
      <c r="C3015" s="115" t="s">
        <v>8768</v>
      </c>
      <c r="D3015" s="115" t="s">
        <v>1453</v>
      </c>
      <c r="E3015" s="115">
        <v>864.03660000000002</v>
      </c>
      <c r="F3015" s="674">
        <v>293.83600000000001</v>
      </c>
      <c r="G3015" s="674">
        <v>295.84500000000003</v>
      </c>
      <c r="H3015" s="115">
        <f t="shared" si="94"/>
        <v>1.0068371472522089</v>
      </c>
      <c r="I3015" s="115">
        <f t="shared" si="95"/>
        <v>869.94410000000005</v>
      </c>
    </row>
    <row r="3016" spans="1:9" hidden="1">
      <c r="A3016" s="115" t="s">
        <v>8769</v>
      </c>
      <c r="B3016" s="115" t="s">
        <v>8770</v>
      </c>
      <c r="C3016" s="115" t="s">
        <v>8771</v>
      </c>
      <c r="D3016" s="115" t="s">
        <v>2038</v>
      </c>
      <c r="E3016" s="115">
        <v>8.9109999999999996</v>
      </c>
      <c r="F3016" s="674">
        <v>293.83600000000001</v>
      </c>
      <c r="G3016" s="674">
        <v>295.84500000000003</v>
      </c>
      <c r="H3016" s="115">
        <f t="shared" si="94"/>
        <v>1.0068371472522089</v>
      </c>
      <c r="I3016" s="115">
        <f t="shared" si="95"/>
        <v>8.9718999999999998</v>
      </c>
    </row>
    <row r="3017" spans="1:9" hidden="1">
      <c r="A3017" s="115" t="s">
        <v>8772</v>
      </c>
      <c r="B3017" s="115" t="s">
        <v>8773</v>
      </c>
      <c r="C3017" s="115" t="s">
        <v>8774</v>
      </c>
      <c r="D3017" s="115" t="s">
        <v>2038</v>
      </c>
      <c r="E3017" s="115">
        <v>46.436999999999998</v>
      </c>
      <c r="F3017" s="674">
        <v>293.83600000000001</v>
      </c>
      <c r="G3017" s="674">
        <v>295.84500000000003</v>
      </c>
      <c r="H3017" s="115">
        <f t="shared" si="94"/>
        <v>1.0068371472522089</v>
      </c>
      <c r="I3017" s="115">
        <f t="shared" si="95"/>
        <v>46.7545</v>
      </c>
    </row>
    <row r="3018" spans="1:9" hidden="1">
      <c r="A3018" s="115" t="s">
        <v>8775</v>
      </c>
      <c r="B3018" s="115" t="s">
        <v>8776</v>
      </c>
      <c r="C3018" s="115" t="s">
        <v>8777</v>
      </c>
      <c r="D3018" s="115" t="s">
        <v>2038</v>
      </c>
      <c r="E3018" s="115">
        <v>130.02359999999999</v>
      </c>
      <c r="F3018" s="674">
        <v>293.83600000000001</v>
      </c>
      <c r="G3018" s="674">
        <v>295.84500000000003</v>
      </c>
      <c r="H3018" s="115">
        <f t="shared" si="94"/>
        <v>1.0068371472522089</v>
      </c>
      <c r="I3018" s="115">
        <f t="shared" si="95"/>
        <v>130.9126</v>
      </c>
    </row>
    <row r="3019" spans="1:9" hidden="1">
      <c r="A3019" s="115" t="s">
        <v>8778</v>
      </c>
      <c r="B3019" s="115" t="s">
        <v>8779</v>
      </c>
      <c r="C3019" s="115" t="s">
        <v>8780</v>
      </c>
      <c r="D3019" s="115" t="s">
        <v>2038</v>
      </c>
      <c r="E3019" s="115">
        <v>72.441699999999997</v>
      </c>
      <c r="F3019" s="674">
        <v>293.83600000000001</v>
      </c>
      <c r="G3019" s="674">
        <v>295.84500000000003</v>
      </c>
      <c r="H3019" s="115">
        <f t="shared" si="94"/>
        <v>1.0068371472522089</v>
      </c>
      <c r="I3019" s="115">
        <f t="shared" si="95"/>
        <v>72.936999999999998</v>
      </c>
    </row>
    <row r="3020" spans="1:9" hidden="1">
      <c r="A3020" s="115" t="s">
        <v>8781</v>
      </c>
      <c r="B3020" s="115" t="s">
        <v>8782</v>
      </c>
      <c r="C3020" s="115" t="s">
        <v>8783</v>
      </c>
      <c r="D3020" s="115" t="s">
        <v>2038</v>
      </c>
      <c r="E3020" s="115">
        <v>37.1496</v>
      </c>
      <c r="F3020" s="674">
        <v>293.83600000000001</v>
      </c>
      <c r="G3020" s="674">
        <v>295.84500000000003</v>
      </c>
      <c r="H3020" s="115">
        <f t="shared" si="94"/>
        <v>1.0068371472522089</v>
      </c>
      <c r="I3020" s="115">
        <f t="shared" si="95"/>
        <v>37.403599999999997</v>
      </c>
    </row>
    <row r="3021" spans="1:9" hidden="1">
      <c r="A3021" s="115" t="s">
        <v>8784</v>
      </c>
      <c r="B3021" s="115" t="s">
        <v>8785</v>
      </c>
      <c r="C3021" s="115" t="s">
        <v>8786</v>
      </c>
      <c r="D3021" s="115" t="s">
        <v>2038</v>
      </c>
      <c r="E3021" s="115">
        <v>26.579599999999999</v>
      </c>
      <c r="F3021" s="674">
        <v>293.83600000000001</v>
      </c>
      <c r="G3021" s="674">
        <v>295.84500000000003</v>
      </c>
      <c r="H3021" s="115">
        <f t="shared" si="94"/>
        <v>1.0068371472522089</v>
      </c>
      <c r="I3021" s="115">
        <f t="shared" si="95"/>
        <v>26.761299999999999</v>
      </c>
    </row>
    <row r="3022" spans="1:9" hidden="1">
      <c r="A3022" s="115" t="s">
        <v>8787</v>
      </c>
      <c r="B3022" s="115" t="s">
        <v>8788</v>
      </c>
      <c r="C3022" s="115" t="s">
        <v>8789</v>
      </c>
      <c r="D3022" s="115" t="s">
        <v>1453</v>
      </c>
      <c r="E3022" s="115">
        <v>39.506700000000002</v>
      </c>
      <c r="F3022" s="674">
        <v>293.83600000000001</v>
      </c>
      <c r="G3022" s="674">
        <v>295.84500000000003</v>
      </c>
      <c r="H3022" s="115">
        <f t="shared" si="94"/>
        <v>1.0068371472522089</v>
      </c>
      <c r="I3022" s="115">
        <f t="shared" si="95"/>
        <v>39.776800000000001</v>
      </c>
    </row>
    <row r="3023" spans="1:9" hidden="1">
      <c r="A3023" s="115" t="s">
        <v>8790</v>
      </c>
      <c r="B3023" s="115" t="s">
        <v>8791</v>
      </c>
      <c r="C3023" s="115" t="s">
        <v>8792</v>
      </c>
      <c r="D3023" s="115" t="s">
        <v>1453</v>
      </c>
      <c r="E3023" s="115">
        <v>32.8367</v>
      </c>
      <c r="F3023" s="674">
        <v>293.83600000000001</v>
      </c>
      <c r="G3023" s="674">
        <v>295.84500000000003</v>
      </c>
      <c r="H3023" s="115">
        <f t="shared" si="94"/>
        <v>1.0068371472522089</v>
      </c>
      <c r="I3023" s="115">
        <f t="shared" si="95"/>
        <v>33.061199999999999</v>
      </c>
    </row>
    <row r="3024" spans="1:9" hidden="1">
      <c r="A3024" s="115" t="s">
        <v>8793</v>
      </c>
      <c r="B3024" s="115" t="s">
        <v>8794</v>
      </c>
      <c r="C3024" s="115" t="s">
        <v>8795</v>
      </c>
      <c r="D3024" s="115" t="s">
        <v>1453</v>
      </c>
      <c r="E3024" s="115">
        <v>68.511099999999999</v>
      </c>
      <c r="F3024" s="674">
        <v>293.83600000000001</v>
      </c>
      <c r="G3024" s="674">
        <v>295.84500000000003</v>
      </c>
      <c r="H3024" s="115">
        <f t="shared" si="94"/>
        <v>1.0068371472522089</v>
      </c>
      <c r="I3024" s="115">
        <f t="shared" si="95"/>
        <v>68.979500000000002</v>
      </c>
    </row>
    <row r="3025" spans="1:9" hidden="1">
      <c r="A3025" s="115" t="s">
        <v>8796</v>
      </c>
      <c r="B3025" s="115" t="s">
        <v>8797</v>
      </c>
      <c r="C3025" s="115" t="s">
        <v>8798</v>
      </c>
      <c r="D3025" s="115" t="s">
        <v>1453</v>
      </c>
      <c r="E3025" s="115">
        <v>82.749799999999993</v>
      </c>
      <c r="F3025" s="674">
        <v>293.83600000000001</v>
      </c>
      <c r="G3025" s="674">
        <v>295.84500000000003</v>
      </c>
      <c r="H3025" s="115">
        <f t="shared" si="94"/>
        <v>1.0068371472522089</v>
      </c>
      <c r="I3025" s="115">
        <f t="shared" si="95"/>
        <v>83.315600000000003</v>
      </c>
    </row>
    <row r="3026" spans="1:9" hidden="1">
      <c r="A3026" s="115" t="s">
        <v>8799</v>
      </c>
      <c r="B3026" s="115" t="s">
        <v>8800</v>
      </c>
      <c r="C3026" s="115" t="s">
        <v>8801</v>
      </c>
      <c r="D3026" s="115" t="s">
        <v>2038</v>
      </c>
      <c r="E3026" s="115">
        <v>14.779199999999999</v>
      </c>
      <c r="F3026" s="674">
        <v>293.83600000000001</v>
      </c>
      <c r="G3026" s="674">
        <v>295.84500000000003</v>
      </c>
      <c r="H3026" s="115">
        <f t="shared" si="94"/>
        <v>1.0068371472522089</v>
      </c>
      <c r="I3026" s="115">
        <f t="shared" si="95"/>
        <v>14.8802</v>
      </c>
    </row>
    <row r="3027" spans="1:9" hidden="1">
      <c r="A3027" s="115" t="s">
        <v>8802</v>
      </c>
      <c r="B3027" s="115" t="s">
        <v>8803</v>
      </c>
      <c r="C3027" s="115" t="s">
        <v>8804</v>
      </c>
      <c r="D3027" s="115" t="s">
        <v>2038</v>
      </c>
      <c r="E3027" s="115">
        <v>24.244900000000001</v>
      </c>
      <c r="F3027" s="674">
        <v>293.83600000000001</v>
      </c>
      <c r="G3027" s="674">
        <v>295.84500000000003</v>
      </c>
      <c r="H3027" s="115">
        <f t="shared" si="94"/>
        <v>1.0068371472522089</v>
      </c>
      <c r="I3027" s="115">
        <f t="shared" si="95"/>
        <v>24.410699999999999</v>
      </c>
    </row>
    <row r="3028" spans="1:9" hidden="1">
      <c r="A3028" s="115" t="s">
        <v>8805</v>
      </c>
      <c r="B3028" s="115" t="s">
        <v>8806</v>
      </c>
      <c r="C3028" s="115" t="s">
        <v>8807</v>
      </c>
      <c r="D3028" s="115" t="s">
        <v>2038</v>
      </c>
      <c r="E3028" s="115">
        <v>18.9452</v>
      </c>
      <c r="F3028" s="674">
        <v>293.83600000000001</v>
      </c>
      <c r="G3028" s="674">
        <v>295.84500000000003</v>
      </c>
      <c r="H3028" s="115">
        <f t="shared" si="94"/>
        <v>1.0068371472522089</v>
      </c>
      <c r="I3028" s="115">
        <f t="shared" si="95"/>
        <v>19.0747</v>
      </c>
    </row>
    <row r="3029" spans="1:9" hidden="1">
      <c r="A3029" s="115" t="s">
        <v>8808</v>
      </c>
      <c r="B3029" s="115" t="s">
        <v>8809</v>
      </c>
      <c r="C3029" s="115" t="s">
        <v>8810</v>
      </c>
      <c r="D3029" s="115" t="s">
        <v>2038</v>
      </c>
      <c r="E3029" s="115">
        <v>4.7380000000000004</v>
      </c>
      <c r="F3029" s="674">
        <v>293.83600000000001</v>
      </c>
      <c r="G3029" s="674">
        <v>295.84500000000003</v>
      </c>
      <c r="H3029" s="115">
        <f t="shared" si="94"/>
        <v>1.0068371472522089</v>
      </c>
      <c r="I3029" s="115">
        <f t="shared" si="95"/>
        <v>4.7704000000000004</v>
      </c>
    </row>
    <row r="3030" spans="1:9" hidden="1">
      <c r="A3030" s="115" t="s">
        <v>8811</v>
      </c>
      <c r="B3030" s="115" t="s">
        <v>8812</v>
      </c>
      <c r="C3030" s="115" t="s">
        <v>8813</v>
      </c>
      <c r="D3030" s="115" t="s">
        <v>2038</v>
      </c>
      <c r="E3030" s="115">
        <v>2.3690000000000002</v>
      </c>
      <c r="F3030" s="674">
        <v>293.83600000000001</v>
      </c>
      <c r="G3030" s="674">
        <v>295.84500000000003</v>
      </c>
      <c r="H3030" s="115">
        <f t="shared" si="94"/>
        <v>1.0068371472522089</v>
      </c>
      <c r="I3030" s="115">
        <f t="shared" si="95"/>
        <v>2.3852000000000002</v>
      </c>
    </row>
    <row r="3031" spans="1:9" hidden="1">
      <c r="A3031" s="115" t="s">
        <v>8814</v>
      </c>
      <c r="B3031" s="115" t="s">
        <v>8815</v>
      </c>
      <c r="C3031" s="115" t="s">
        <v>8816</v>
      </c>
      <c r="D3031" s="115" t="s">
        <v>2038</v>
      </c>
      <c r="E3031" s="115">
        <v>1.573</v>
      </c>
      <c r="F3031" s="674">
        <v>293.83600000000001</v>
      </c>
      <c r="G3031" s="674">
        <v>295.84500000000003</v>
      </c>
      <c r="H3031" s="115">
        <f t="shared" si="94"/>
        <v>1.0068371472522089</v>
      </c>
      <c r="I3031" s="115">
        <f t="shared" si="95"/>
        <v>1.5838000000000001</v>
      </c>
    </row>
    <row r="3032" spans="1:9" hidden="1">
      <c r="A3032" s="115" t="s">
        <v>8817</v>
      </c>
      <c r="B3032" s="115" t="s">
        <v>8818</v>
      </c>
      <c r="C3032" s="115" t="s">
        <v>8819</v>
      </c>
      <c r="D3032" s="115" t="s">
        <v>2038</v>
      </c>
      <c r="E3032" s="115">
        <v>1.1845000000000001</v>
      </c>
      <c r="F3032" s="674">
        <v>293.83600000000001</v>
      </c>
      <c r="G3032" s="674">
        <v>295.84500000000003</v>
      </c>
      <c r="H3032" s="115">
        <f t="shared" si="94"/>
        <v>1.0068371472522089</v>
      </c>
      <c r="I3032" s="115">
        <f t="shared" si="95"/>
        <v>1.1926000000000001</v>
      </c>
    </row>
    <row r="3033" spans="1:9" hidden="1">
      <c r="A3033" s="115" t="s">
        <v>8820</v>
      </c>
      <c r="B3033" s="115" t="s">
        <v>8821</v>
      </c>
      <c r="C3033" s="115" t="s">
        <v>8822</v>
      </c>
      <c r="D3033" s="115" t="s">
        <v>1242</v>
      </c>
      <c r="E3033" s="115">
        <v>107.7587</v>
      </c>
      <c r="F3033" s="674">
        <v>293.83600000000001</v>
      </c>
      <c r="G3033" s="674">
        <v>295.84500000000003</v>
      </c>
      <c r="H3033" s="115">
        <f t="shared" si="94"/>
        <v>1.0068371472522089</v>
      </c>
      <c r="I3033" s="115">
        <f t="shared" si="95"/>
        <v>108.49550000000001</v>
      </c>
    </row>
    <row r="3034" spans="1:9" hidden="1">
      <c r="A3034" s="115" t="s">
        <v>8823</v>
      </c>
      <c r="B3034" s="115" t="s">
        <v>8824</v>
      </c>
      <c r="C3034" s="115" t="s">
        <v>8825</v>
      </c>
      <c r="D3034" s="115" t="s">
        <v>1242</v>
      </c>
      <c r="E3034" s="115">
        <v>173.16909999999999</v>
      </c>
      <c r="F3034" s="674">
        <v>293.83600000000001</v>
      </c>
      <c r="G3034" s="674">
        <v>295.84500000000003</v>
      </c>
      <c r="H3034" s="115">
        <f t="shared" si="94"/>
        <v>1.0068371472522089</v>
      </c>
      <c r="I3034" s="115">
        <f t="shared" si="95"/>
        <v>174.35310000000001</v>
      </c>
    </row>
    <row r="3035" spans="1:9" hidden="1">
      <c r="A3035" s="115" t="s">
        <v>8826</v>
      </c>
      <c r="B3035" s="115" t="s">
        <v>8827</v>
      </c>
      <c r="C3035" s="115" t="s">
        <v>8828</v>
      </c>
      <c r="D3035" s="115" t="s">
        <v>1242</v>
      </c>
      <c r="E3035" s="115">
        <v>714.95820000000003</v>
      </c>
      <c r="F3035" s="674">
        <v>293.83600000000001</v>
      </c>
      <c r="G3035" s="674">
        <v>295.84500000000003</v>
      </c>
      <c r="H3035" s="115">
        <f t="shared" si="94"/>
        <v>1.0068371472522089</v>
      </c>
      <c r="I3035" s="115">
        <f t="shared" si="95"/>
        <v>719.84649999999999</v>
      </c>
    </row>
    <row r="3036" spans="1:9" hidden="1">
      <c r="A3036" s="115" t="s">
        <v>8829</v>
      </c>
      <c r="B3036" s="115" t="s">
        <v>8830</v>
      </c>
      <c r="C3036" s="115" t="s">
        <v>8831</v>
      </c>
      <c r="D3036" s="115" t="s">
        <v>2038</v>
      </c>
      <c r="E3036" s="115">
        <v>150.727</v>
      </c>
      <c r="F3036" s="674">
        <v>293.83600000000001</v>
      </c>
      <c r="G3036" s="674">
        <v>295.84500000000003</v>
      </c>
      <c r="H3036" s="115">
        <f t="shared" si="94"/>
        <v>1.0068371472522089</v>
      </c>
      <c r="I3036" s="115">
        <f t="shared" si="95"/>
        <v>151.75749999999999</v>
      </c>
    </row>
    <row r="3037" spans="1:9" hidden="1">
      <c r="A3037" s="115" t="s">
        <v>8832</v>
      </c>
      <c r="B3037" s="115" t="s">
        <v>8833</v>
      </c>
      <c r="C3037" s="115" t="s">
        <v>8834</v>
      </c>
      <c r="D3037" s="115" t="s">
        <v>2038</v>
      </c>
      <c r="E3037" s="115">
        <v>87.083799999999997</v>
      </c>
      <c r="F3037" s="674">
        <v>293.83600000000001</v>
      </c>
      <c r="G3037" s="674">
        <v>295.84500000000003</v>
      </c>
      <c r="H3037" s="115">
        <f t="shared" si="94"/>
        <v>1.0068371472522089</v>
      </c>
      <c r="I3037" s="115">
        <f t="shared" si="95"/>
        <v>87.679199999999994</v>
      </c>
    </row>
    <row r="3038" spans="1:9" hidden="1">
      <c r="A3038" s="115" t="s">
        <v>8835</v>
      </c>
      <c r="B3038" s="115" t="s">
        <v>8836</v>
      </c>
      <c r="C3038" s="115" t="s">
        <v>8837</v>
      </c>
      <c r="D3038" s="115" t="s">
        <v>2038</v>
      </c>
      <c r="E3038" s="115">
        <v>75.572100000000006</v>
      </c>
      <c r="F3038" s="674">
        <v>293.83600000000001</v>
      </c>
      <c r="G3038" s="674">
        <v>295.84500000000003</v>
      </c>
      <c r="H3038" s="115">
        <f t="shared" si="94"/>
        <v>1.0068371472522089</v>
      </c>
      <c r="I3038" s="115">
        <f t="shared" si="95"/>
        <v>76.088800000000006</v>
      </c>
    </row>
    <row r="3039" spans="1:9" hidden="1">
      <c r="A3039" s="115" t="s">
        <v>8838</v>
      </c>
      <c r="B3039" s="115" t="s">
        <v>8839</v>
      </c>
      <c r="C3039" s="115" t="s">
        <v>8840</v>
      </c>
      <c r="D3039" s="115" t="s">
        <v>2038</v>
      </c>
      <c r="E3039" s="115">
        <v>69.852500000000006</v>
      </c>
      <c r="F3039" s="674">
        <v>293.83600000000001</v>
      </c>
      <c r="G3039" s="674">
        <v>295.84500000000003</v>
      </c>
      <c r="H3039" s="115">
        <f t="shared" si="94"/>
        <v>1.0068371472522089</v>
      </c>
      <c r="I3039" s="115">
        <f t="shared" si="95"/>
        <v>70.330100000000002</v>
      </c>
    </row>
    <row r="3040" spans="1:9" hidden="1">
      <c r="A3040" s="115" t="s">
        <v>8841</v>
      </c>
      <c r="B3040" s="115" t="s">
        <v>8842</v>
      </c>
      <c r="C3040" s="115" t="s">
        <v>8843</v>
      </c>
      <c r="D3040" s="115" t="s">
        <v>2038</v>
      </c>
      <c r="E3040" s="115">
        <v>27.668800000000001</v>
      </c>
      <c r="F3040" s="674">
        <v>293.83600000000001</v>
      </c>
      <c r="G3040" s="674">
        <v>295.84500000000003</v>
      </c>
      <c r="H3040" s="115">
        <f t="shared" si="94"/>
        <v>1.0068371472522089</v>
      </c>
      <c r="I3040" s="115">
        <f t="shared" si="95"/>
        <v>27.858000000000001</v>
      </c>
    </row>
    <row r="3041" spans="1:9" hidden="1">
      <c r="A3041" s="115" t="s">
        <v>8844</v>
      </c>
      <c r="B3041" s="115" t="s">
        <v>8845</v>
      </c>
      <c r="C3041" s="115" t="s">
        <v>8846</v>
      </c>
      <c r="D3041" s="115" t="s">
        <v>2038</v>
      </c>
      <c r="E3041" s="115">
        <v>197.93780000000001</v>
      </c>
      <c r="F3041" s="674">
        <v>293.83600000000001</v>
      </c>
      <c r="G3041" s="674">
        <v>295.84500000000003</v>
      </c>
      <c r="H3041" s="115">
        <f t="shared" si="94"/>
        <v>1.0068371472522089</v>
      </c>
      <c r="I3041" s="115">
        <f t="shared" si="95"/>
        <v>199.2911</v>
      </c>
    </row>
    <row r="3042" spans="1:9" hidden="1">
      <c r="A3042" s="115" t="s">
        <v>8847</v>
      </c>
      <c r="B3042" s="115" t="s">
        <v>8848</v>
      </c>
      <c r="C3042" s="115" t="s">
        <v>8849</v>
      </c>
      <c r="D3042" s="115" t="s">
        <v>1242</v>
      </c>
      <c r="E3042" s="115">
        <v>239.74279999999999</v>
      </c>
      <c r="F3042" s="674">
        <v>293.83600000000001</v>
      </c>
      <c r="G3042" s="674">
        <v>295.84500000000003</v>
      </c>
      <c r="H3042" s="115">
        <f t="shared" si="94"/>
        <v>1.0068371472522089</v>
      </c>
      <c r="I3042" s="115">
        <f t="shared" si="95"/>
        <v>241.38200000000001</v>
      </c>
    </row>
    <row r="3043" spans="1:9" hidden="1">
      <c r="A3043" s="115" t="s">
        <v>8850</v>
      </c>
      <c r="B3043" s="115" t="s">
        <v>8851</v>
      </c>
      <c r="C3043" s="115" t="s">
        <v>8852</v>
      </c>
      <c r="D3043" s="115" t="s">
        <v>6181</v>
      </c>
      <c r="E3043" s="115">
        <v>34.340000000000003</v>
      </c>
      <c r="F3043" s="674">
        <v>293.83600000000001</v>
      </c>
      <c r="G3043" s="674">
        <v>295.84500000000003</v>
      </c>
      <c r="H3043" s="115">
        <f t="shared" si="94"/>
        <v>1.0068371472522089</v>
      </c>
      <c r="I3043" s="115">
        <f t="shared" si="95"/>
        <v>34.574800000000003</v>
      </c>
    </row>
    <row r="3044" spans="1:9" hidden="1">
      <c r="A3044" s="115" t="s">
        <v>8853</v>
      </c>
      <c r="B3044" s="115" t="s">
        <v>8854</v>
      </c>
      <c r="C3044" s="115" t="s">
        <v>8855</v>
      </c>
      <c r="D3044" s="115" t="s">
        <v>8856</v>
      </c>
      <c r="E3044" s="115">
        <v>33.64</v>
      </c>
      <c r="F3044" s="674">
        <v>293.83600000000001</v>
      </c>
      <c r="G3044" s="674">
        <v>295.84500000000003</v>
      </c>
      <c r="H3044" s="115">
        <f t="shared" si="94"/>
        <v>1.0068371472522089</v>
      </c>
      <c r="I3044" s="115">
        <f t="shared" si="95"/>
        <v>33.869999999999997</v>
      </c>
    </row>
    <row r="3045" spans="1:9" hidden="1">
      <c r="A3045" s="115" t="s">
        <v>8857</v>
      </c>
      <c r="B3045" s="115" t="s">
        <v>8858</v>
      </c>
      <c r="C3045" s="115" t="s">
        <v>8859</v>
      </c>
      <c r="D3045" s="115" t="s">
        <v>6054</v>
      </c>
      <c r="E3045" s="115">
        <v>18486.7536</v>
      </c>
      <c r="F3045" s="674">
        <v>293.83600000000001</v>
      </c>
      <c r="G3045" s="674">
        <v>295.84500000000003</v>
      </c>
      <c r="H3045" s="115">
        <f t="shared" si="94"/>
        <v>1.0068371472522089</v>
      </c>
      <c r="I3045" s="115">
        <f t="shared" si="95"/>
        <v>18613.150300000001</v>
      </c>
    </row>
    <row r="3046" spans="1:9" hidden="1">
      <c r="A3046" s="115" t="s">
        <v>8860</v>
      </c>
      <c r="B3046" s="115" t="s">
        <v>8861</v>
      </c>
      <c r="C3046" s="115" t="s">
        <v>8862</v>
      </c>
      <c r="D3046" s="115" t="s">
        <v>6054</v>
      </c>
      <c r="E3046" s="115">
        <v>134.4</v>
      </c>
      <c r="F3046" s="674">
        <v>293.83600000000001</v>
      </c>
      <c r="G3046" s="674">
        <v>295.84500000000003</v>
      </c>
      <c r="H3046" s="115">
        <f t="shared" si="94"/>
        <v>1.0068371472522089</v>
      </c>
      <c r="I3046" s="115">
        <f t="shared" si="95"/>
        <v>135.31890000000001</v>
      </c>
    </row>
    <row r="3047" spans="1:9" hidden="1">
      <c r="A3047" s="115" t="s">
        <v>8863</v>
      </c>
      <c r="B3047" s="115" t="s">
        <v>8864</v>
      </c>
      <c r="C3047" s="115" t="s">
        <v>8865</v>
      </c>
      <c r="D3047" s="115" t="s">
        <v>2038</v>
      </c>
      <c r="E3047" s="115">
        <v>8.3183000000000007</v>
      </c>
      <c r="F3047" s="674">
        <v>293.83600000000001</v>
      </c>
      <c r="G3047" s="674">
        <v>295.84500000000003</v>
      </c>
      <c r="H3047" s="115">
        <f t="shared" si="94"/>
        <v>1.0068371472522089</v>
      </c>
      <c r="I3047" s="115">
        <f t="shared" si="95"/>
        <v>8.3751999999999995</v>
      </c>
    </row>
    <row r="3048" spans="1:9" hidden="1">
      <c r="A3048" s="115" t="s">
        <v>8866</v>
      </c>
      <c r="B3048" s="115" t="s">
        <v>8867</v>
      </c>
      <c r="C3048" s="115" t="s">
        <v>8868</v>
      </c>
      <c r="D3048" s="115" t="s">
        <v>1242</v>
      </c>
      <c r="E3048" s="115">
        <v>39.577199999999998</v>
      </c>
      <c r="F3048" s="674">
        <v>293.83600000000001</v>
      </c>
      <c r="G3048" s="674">
        <v>295.84500000000003</v>
      </c>
      <c r="H3048" s="115">
        <f t="shared" si="94"/>
        <v>1.0068371472522089</v>
      </c>
      <c r="I3048" s="115">
        <f t="shared" si="95"/>
        <v>39.847799999999999</v>
      </c>
    </row>
    <row r="3049" spans="1:9" hidden="1">
      <c r="A3049" s="115" t="s">
        <v>8869</v>
      </c>
      <c r="B3049" s="115" t="s">
        <v>8870</v>
      </c>
      <c r="C3049" s="115" t="s">
        <v>8871</v>
      </c>
      <c r="D3049" s="115" t="s">
        <v>1138</v>
      </c>
      <c r="E3049" s="115">
        <v>3824.6295</v>
      </c>
      <c r="F3049" s="674">
        <v>293.83600000000001</v>
      </c>
      <c r="G3049" s="674">
        <v>295.84500000000003</v>
      </c>
      <c r="H3049" s="115">
        <f t="shared" si="94"/>
        <v>1.0068371472522089</v>
      </c>
      <c r="I3049" s="115">
        <f t="shared" si="95"/>
        <v>3850.7791000000002</v>
      </c>
    </row>
    <row r="3050" spans="1:9" hidden="1">
      <c r="A3050" s="115" t="s">
        <v>8872</v>
      </c>
      <c r="B3050" s="115" t="s">
        <v>8873</v>
      </c>
      <c r="C3050" s="115" t="s">
        <v>8874</v>
      </c>
      <c r="D3050" s="115" t="s">
        <v>2038</v>
      </c>
      <c r="E3050" s="115">
        <v>3.3448000000000002</v>
      </c>
      <c r="F3050" s="674">
        <v>293.83600000000001</v>
      </c>
      <c r="G3050" s="674">
        <v>295.84500000000003</v>
      </c>
      <c r="H3050" s="115">
        <f t="shared" si="94"/>
        <v>1.0068371472522089</v>
      </c>
      <c r="I3050" s="115">
        <f t="shared" si="95"/>
        <v>3.3677000000000001</v>
      </c>
    </row>
    <row r="3051" spans="1:9" hidden="1">
      <c r="A3051" s="115" t="s">
        <v>8875</v>
      </c>
      <c r="B3051" s="115" t="s">
        <v>8876</v>
      </c>
      <c r="C3051" s="115" t="s">
        <v>8877</v>
      </c>
      <c r="D3051" s="115" t="s">
        <v>2038</v>
      </c>
      <c r="E3051" s="115">
        <v>0.68630000000000002</v>
      </c>
      <c r="F3051" s="674">
        <v>293.83600000000001</v>
      </c>
      <c r="G3051" s="674">
        <v>295.84500000000003</v>
      </c>
      <c r="H3051" s="115">
        <f t="shared" si="94"/>
        <v>1.0068371472522089</v>
      </c>
      <c r="I3051" s="115">
        <f t="shared" si="95"/>
        <v>0.69099999999999995</v>
      </c>
    </row>
    <row r="3052" spans="1:9" hidden="1">
      <c r="A3052" s="115" t="s">
        <v>8878</v>
      </c>
      <c r="B3052" s="115" t="s">
        <v>8879</v>
      </c>
      <c r="C3052" s="115" t="s">
        <v>8880</v>
      </c>
      <c r="D3052" s="115" t="s">
        <v>1138</v>
      </c>
      <c r="E3052" s="115">
        <v>61691.878400000001</v>
      </c>
      <c r="F3052" s="674">
        <v>293.83600000000001</v>
      </c>
      <c r="G3052" s="674">
        <v>295.84500000000003</v>
      </c>
      <c r="H3052" s="115">
        <f t="shared" si="94"/>
        <v>1.0068371472522089</v>
      </c>
      <c r="I3052" s="115">
        <f t="shared" si="95"/>
        <v>62113.674899999998</v>
      </c>
    </row>
    <row r="3053" spans="1:9" hidden="1">
      <c r="A3053" s="115" t="s">
        <v>8881</v>
      </c>
      <c r="B3053" s="115" t="s">
        <v>8882</v>
      </c>
      <c r="C3053" s="115" t="s">
        <v>8883</v>
      </c>
      <c r="D3053" s="115" t="s">
        <v>1138</v>
      </c>
      <c r="E3053" s="115">
        <v>315828.29609999998</v>
      </c>
      <c r="F3053" s="674">
        <v>293.83600000000001</v>
      </c>
      <c r="G3053" s="674">
        <v>295.84500000000003</v>
      </c>
      <c r="H3053" s="115">
        <f t="shared" si="94"/>
        <v>1.0068371472522089</v>
      </c>
      <c r="I3053" s="115">
        <f t="shared" si="95"/>
        <v>317987.66070000001</v>
      </c>
    </row>
    <row r="3054" spans="1:9" hidden="1">
      <c r="A3054" s="115" t="s">
        <v>8884</v>
      </c>
      <c r="B3054" s="115" t="s">
        <v>8885</v>
      </c>
      <c r="C3054" s="115" t="s">
        <v>8886</v>
      </c>
      <c r="D3054" s="115" t="s">
        <v>1138</v>
      </c>
      <c r="E3054" s="115">
        <v>4963.2275</v>
      </c>
      <c r="F3054" s="674">
        <v>293.83600000000001</v>
      </c>
      <c r="G3054" s="674">
        <v>295.84500000000003</v>
      </c>
      <c r="H3054" s="115">
        <f t="shared" si="94"/>
        <v>1.0068371472522089</v>
      </c>
      <c r="I3054" s="115">
        <f t="shared" si="95"/>
        <v>4997.1617999999999</v>
      </c>
    </row>
    <row r="3055" spans="1:9" hidden="1">
      <c r="A3055" s="115" t="s">
        <v>8887</v>
      </c>
      <c r="B3055" s="115" t="s">
        <v>8888</v>
      </c>
      <c r="C3055" s="115" t="s">
        <v>8889</v>
      </c>
      <c r="D3055" s="115" t="s">
        <v>1453</v>
      </c>
      <c r="E3055" s="115">
        <v>0.87709999999999999</v>
      </c>
      <c r="F3055" s="674">
        <v>293.83600000000001</v>
      </c>
      <c r="G3055" s="674">
        <v>295.84500000000003</v>
      </c>
      <c r="H3055" s="115">
        <f t="shared" si="94"/>
        <v>1.0068371472522089</v>
      </c>
      <c r="I3055" s="115">
        <f t="shared" si="95"/>
        <v>0.8831</v>
      </c>
    </row>
    <row r="3056" spans="1:9" hidden="1">
      <c r="A3056" s="115" t="s">
        <v>8890</v>
      </c>
      <c r="B3056" s="115" t="s">
        <v>8891</v>
      </c>
      <c r="C3056" s="115" t="s">
        <v>8892</v>
      </c>
      <c r="D3056" s="115" t="s">
        <v>8893</v>
      </c>
      <c r="E3056" s="115">
        <v>6.7937000000000003</v>
      </c>
      <c r="F3056" s="674">
        <v>293.83600000000001</v>
      </c>
      <c r="G3056" s="674">
        <v>295.84500000000003</v>
      </c>
      <c r="H3056" s="115">
        <f t="shared" si="94"/>
        <v>1.0068371472522089</v>
      </c>
      <c r="I3056" s="115">
        <f t="shared" si="95"/>
        <v>6.8400999999999996</v>
      </c>
    </row>
    <row r="3057" spans="1:9" hidden="1">
      <c r="A3057" s="115" t="s">
        <v>8894</v>
      </c>
      <c r="B3057" s="115" t="s">
        <v>8895</v>
      </c>
      <c r="C3057" s="115" t="s">
        <v>8896</v>
      </c>
      <c r="D3057" s="115" t="s">
        <v>8897</v>
      </c>
      <c r="E3057" s="115">
        <v>4.7742000000000004</v>
      </c>
      <c r="F3057" s="674">
        <v>293.83600000000001</v>
      </c>
      <c r="G3057" s="674">
        <v>295.84500000000003</v>
      </c>
      <c r="H3057" s="115">
        <f t="shared" si="94"/>
        <v>1.0068371472522089</v>
      </c>
      <c r="I3057" s="115">
        <f t="shared" si="95"/>
        <v>4.8068</v>
      </c>
    </row>
    <row r="3058" spans="1:9" hidden="1">
      <c r="A3058" s="115" t="s">
        <v>8898</v>
      </c>
      <c r="B3058" s="115" t="s">
        <v>8899</v>
      </c>
      <c r="C3058" s="115" t="s">
        <v>8900</v>
      </c>
      <c r="D3058" s="115" t="s">
        <v>8901</v>
      </c>
      <c r="E3058" s="115">
        <v>4.6581000000000001</v>
      </c>
      <c r="F3058" s="674">
        <v>293.83600000000001</v>
      </c>
      <c r="G3058" s="674">
        <v>295.84500000000003</v>
      </c>
      <c r="H3058" s="115">
        <f t="shared" si="94"/>
        <v>1.0068371472522089</v>
      </c>
      <c r="I3058" s="115">
        <f t="shared" si="95"/>
        <v>4.6898999999999997</v>
      </c>
    </row>
    <row r="3059" spans="1:9" hidden="1">
      <c r="A3059" s="115" t="s">
        <v>8902</v>
      </c>
      <c r="B3059" s="115" t="s">
        <v>8903</v>
      </c>
      <c r="C3059" s="115" t="s">
        <v>8904</v>
      </c>
      <c r="D3059" s="115" t="s">
        <v>8901</v>
      </c>
      <c r="E3059" s="115">
        <v>0.2505</v>
      </c>
      <c r="F3059" s="674">
        <v>293.83600000000001</v>
      </c>
      <c r="G3059" s="674">
        <v>295.84500000000003</v>
      </c>
      <c r="H3059" s="115">
        <f t="shared" si="94"/>
        <v>1.0068371472522089</v>
      </c>
      <c r="I3059" s="115">
        <f t="shared" si="95"/>
        <v>0.25219999999999998</v>
      </c>
    </row>
    <row r="3060" spans="1:9" hidden="1">
      <c r="A3060" s="115" t="s">
        <v>8905</v>
      </c>
      <c r="B3060" s="115" t="s">
        <v>8906</v>
      </c>
      <c r="C3060" s="115" t="s">
        <v>8907</v>
      </c>
      <c r="D3060" s="115" t="s">
        <v>2038</v>
      </c>
      <c r="E3060" s="115">
        <v>123.61239999999999</v>
      </c>
      <c r="F3060" s="674">
        <v>293.83600000000001</v>
      </c>
      <c r="G3060" s="674">
        <v>295.84500000000003</v>
      </c>
      <c r="H3060" s="115">
        <f t="shared" si="94"/>
        <v>1.0068371472522089</v>
      </c>
      <c r="I3060" s="115">
        <f t="shared" si="95"/>
        <v>124.4576</v>
      </c>
    </row>
    <row r="3061" spans="1:9" hidden="1">
      <c r="A3061" s="115" t="s">
        <v>8908</v>
      </c>
      <c r="B3061" s="115" t="s">
        <v>8909</v>
      </c>
      <c r="C3061" s="115" t="s">
        <v>8910</v>
      </c>
      <c r="D3061" s="115" t="s">
        <v>2038</v>
      </c>
      <c r="E3061" s="115">
        <v>54.806600000000003</v>
      </c>
      <c r="F3061" s="674">
        <v>293.83600000000001</v>
      </c>
      <c r="G3061" s="674">
        <v>295.84500000000003</v>
      </c>
      <c r="H3061" s="115">
        <f t="shared" si="94"/>
        <v>1.0068371472522089</v>
      </c>
      <c r="I3061" s="115">
        <f t="shared" si="95"/>
        <v>55.1813</v>
      </c>
    </row>
    <row r="3062" spans="1:9" hidden="1">
      <c r="A3062" s="115" t="s">
        <v>8911</v>
      </c>
      <c r="B3062" s="115" t="s">
        <v>8912</v>
      </c>
      <c r="C3062" s="115" t="s">
        <v>8913</v>
      </c>
      <c r="D3062" s="115" t="s">
        <v>2038</v>
      </c>
      <c r="E3062" s="115">
        <v>150.81739999999999</v>
      </c>
      <c r="F3062" s="674">
        <v>293.83600000000001</v>
      </c>
      <c r="G3062" s="674">
        <v>295.84500000000003</v>
      </c>
      <c r="H3062" s="115">
        <f t="shared" si="94"/>
        <v>1.0068371472522089</v>
      </c>
      <c r="I3062" s="115">
        <f t="shared" si="95"/>
        <v>151.8486</v>
      </c>
    </row>
    <row r="3063" spans="1:9" hidden="1">
      <c r="A3063" s="115" t="s">
        <v>8914</v>
      </c>
      <c r="B3063" s="115" t="s">
        <v>8915</v>
      </c>
      <c r="C3063" s="115" t="s">
        <v>8916</v>
      </c>
      <c r="D3063" s="115" t="s">
        <v>2038</v>
      </c>
      <c r="E3063" s="115">
        <v>45.880400000000002</v>
      </c>
      <c r="F3063" s="674">
        <v>293.83600000000001</v>
      </c>
      <c r="G3063" s="674">
        <v>295.84500000000003</v>
      </c>
      <c r="H3063" s="115">
        <f t="shared" si="94"/>
        <v>1.0068371472522089</v>
      </c>
      <c r="I3063" s="115">
        <f t="shared" si="95"/>
        <v>46.194099999999999</v>
      </c>
    </row>
    <row r="3064" spans="1:9" hidden="1">
      <c r="A3064" s="115" t="s">
        <v>8917</v>
      </c>
      <c r="B3064" s="115" t="s">
        <v>8918</v>
      </c>
      <c r="C3064" s="115" t="s">
        <v>8919</v>
      </c>
      <c r="D3064" s="115" t="s">
        <v>2038</v>
      </c>
      <c r="E3064" s="115">
        <v>90.844499999999996</v>
      </c>
      <c r="F3064" s="674">
        <v>293.83600000000001</v>
      </c>
      <c r="G3064" s="674">
        <v>295.84500000000003</v>
      </c>
      <c r="H3064" s="115">
        <f t="shared" si="94"/>
        <v>1.0068371472522089</v>
      </c>
      <c r="I3064" s="115">
        <f t="shared" si="95"/>
        <v>91.465599999999995</v>
      </c>
    </row>
    <row r="3065" spans="1:9" hidden="1">
      <c r="A3065" s="115" t="s">
        <v>8920</v>
      </c>
      <c r="B3065" s="115" t="s">
        <v>8921</v>
      </c>
      <c r="C3065" s="115" t="s">
        <v>8922</v>
      </c>
      <c r="D3065" s="115" t="s">
        <v>2038</v>
      </c>
      <c r="E3065" s="115">
        <v>7.0705</v>
      </c>
      <c r="F3065" s="674">
        <v>293.83600000000001</v>
      </c>
      <c r="G3065" s="674">
        <v>295.84500000000003</v>
      </c>
      <c r="H3065" s="115">
        <f t="shared" si="94"/>
        <v>1.0068371472522089</v>
      </c>
      <c r="I3065" s="115">
        <f t="shared" si="95"/>
        <v>7.1188000000000002</v>
      </c>
    </row>
    <row r="3066" spans="1:9" hidden="1">
      <c r="A3066" s="115" t="s">
        <v>8923</v>
      </c>
      <c r="B3066" s="115" t="s">
        <v>8924</v>
      </c>
      <c r="C3066" s="115" t="s">
        <v>8925</v>
      </c>
      <c r="D3066" s="115" t="s">
        <v>6054</v>
      </c>
      <c r="E3066" s="115">
        <v>1019.7</v>
      </c>
      <c r="F3066" s="674">
        <v>293.83600000000001</v>
      </c>
      <c r="G3066" s="674">
        <v>295.84500000000003</v>
      </c>
      <c r="H3066" s="115">
        <f t="shared" si="94"/>
        <v>1.0068371472522089</v>
      </c>
      <c r="I3066" s="115">
        <f t="shared" si="95"/>
        <v>1026.6718000000001</v>
      </c>
    </row>
    <row r="3067" spans="1:9" hidden="1">
      <c r="A3067" s="115" t="s">
        <v>8926</v>
      </c>
      <c r="B3067" s="115" t="s">
        <v>8927</v>
      </c>
      <c r="C3067" s="115" t="s">
        <v>8928</v>
      </c>
      <c r="D3067" s="115" t="s">
        <v>6054</v>
      </c>
      <c r="E3067" s="115">
        <v>1161.875</v>
      </c>
      <c r="F3067" s="674">
        <v>293.83600000000001</v>
      </c>
      <c r="G3067" s="674">
        <v>295.84500000000003</v>
      </c>
      <c r="H3067" s="115">
        <f t="shared" si="94"/>
        <v>1.0068371472522089</v>
      </c>
      <c r="I3067" s="115">
        <f t="shared" si="95"/>
        <v>1169.8189</v>
      </c>
    </row>
    <row r="3068" spans="1:9" hidden="1">
      <c r="A3068" s="115" t="s">
        <v>8929</v>
      </c>
      <c r="B3068" s="115" t="s">
        <v>8930</v>
      </c>
      <c r="C3068" s="115" t="s">
        <v>8931</v>
      </c>
      <c r="D3068" s="115" t="s">
        <v>6054</v>
      </c>
      <c r="E3068" s="115">
        <v>1502.53</v>
      </c>
      <c r="F3068" s="674">
        <v>293.83600000000001</v>
      </c>
      <c r="G3068" s="674">
        <v>295.84500000000003</v>
      </c>
      <c r="H3068" s="115">
        <f t="shared" si="94"/>
        <v>1.0068371472522089</v>
      </c>
      <c r="I3068" s="115">
        <f t="shared" si="95"/>
        <v>1512.8030000000001</v>
      </c>
    </row>
    <row r="3069" spans="1:9" hidden="1">
      <c r="A3069" s="115" t="s">
        <v>8932</v>
      </c>
      <c r="B3069" s="115" t="s">
        <v>8933</v>
      </c>
      <c r="C3069" s="115" t="s">
        <v>8934</v>
      </c>
      <c r="D3069" s="115" t="s">
        <v>6054</v>
      </c>
      <c r="E3069" s="115">
        <v>1856.567</v>
      </c>
      <c r="F3069" s="674">
        <v>293.83600000000001</v>
      </c>
      <c r="G3069" s="674">
        <v>295.84500000000003</v>
      </c>
      <c r="H3069" s="115">
        <f t="shared" si="94"/>
        <v>1.0068371472522089</v>
      </c>
      <c r="I3069" s="115">
        <f t="shared" si="95"/>
        <v>1869.2606000000001</v>
      </c>
    </row>
    <row r="3070" spans="1:9" hidden="1">
      <c r="A3070" s="115" t="s">
        <v>8935</v>
      </c>
      <c r="B3070" s="115" t="s">
        <v>8936</v>
      </c>
      <c r="C3070" s="115" t="s">
        <v>8937</v>
      </c>
      <c r="D3070" s="115" t="s">
        <v>6054</v>
      </c>
      <c r="E3070" s="115">
        <v>2341.5740000000001</v>
      </c>
      <c r="F3070" s="674">
        <v>293.83600000000001</v>
      </c>
      <c r="G3070" s="674">
        <v>295.84500000000003</v>
      </c>
      <c r="H3070" s="115">
        <f t="shared" si="94"/>
        <v>1.0068371472522089</v>
      </c>
      <c r="I3070" s="115">
        <f t="shared" si="95"/>
        <v>2357.5837000000001</v>
      </c>
    </row>
    <row r="3071" spans="1:9" hidden="1">
      <c r="A3071" s="115" t="s">
        <v>8938</v>
      </c>
      <c r="B3071" s="115" t="s">
        <v>8939</v>
      </c>
      <c r="C3071" s="115" t="s">
        <v>8940</v>
      </c>
      <c r="D3071" s="115" t="s">
        <v>1138</v>
      </c>
      <c r="E3071" s="115">
        <v>203217.02530000001</v>
      </c>
      <c r="F3071" s="674">
        <v>293.83600000000001</v>
      </c>
      <c r="G3071" s="674">
        <v>295.84500000000003</v>
      </c>
      <c r="H3071" s="115">
        <f t="shared" si="94"/>
        <v>1.0068371472522089</v>
      </c>
      <c r="I3071" s="115">
        <f t="shared" si="95"/>
        <v>204606.45</v>
      </c>
    </row>
    <row r="3072" spans="1:9" hidden="1">
      <c r="A3072" s="115" t="s">
        <v>8941</v>
      </c>
      <c r="B3072" s="115" t="s">
        <v>8942</v>
      </c>
      <c r="C3072" s="115" t="s">
        <v>8943</v>
      </c>
      <c r="D3072" s="115" t="s">
        <v>1138</v>
      </c>
      <c r="E3072" s="115">
        <v>189011.31640000001</v>
      </c>
      <c r="F3072" s="674">
        <v>293.83600000000001</v>
      </c>
      <c r="G3072" s="674">
        <v>295.84500000000003</v>
      </c>
      <c r="H3072" s="115">
        <f t="shared" si="94"/>
        <v>1.0068371472522089</v>
      </c>
      <c r="I3072" s="115">
        <f t="shared" si="95"/>
        <v>190303.6146</v>
      </c>
    </row>
    <row r="3073" spans="1:9" hidden="1">
      <c r="A3073" s="115" t="s">
        <v>8944</v>
      </c>
      <c r="B3073" s="115" t="s">
        <v>8945</v>
      </c>
      <c r="C3073" s="115" t="s">
        <v>8946</v>
      </c>
      <c r="D3073" s="115" t="s">
        <v>1138</v>
      </c>
      <c r="E3073" s="115">
        <v>185256.88740000001</v>
      </c>
      <c r="F3073" s="674">
        <v>293.83600000000001</v>
      </c>
      <c r="G3073" s="674">
        <v>295.84500000000003</v>
      </c>
      <c r="H3073" s="115">
        <f t="shared" si="94"/>
        <v>1.0068371472522089</v>
      </c>
      <c r="I3073" s="115">
        <f t="shared" si="95"/>
        <v>186523.516</v>
      </c>
    </row>
    <row r="3074" spans="1:9" hidden="1">
      <c r="A3074" s="115" t="s">
        <v>8947</v>
      </c>
      <c r="B3074" s="115" t="s">
        <v>8948</v>
      </c>
      <c r="C3074" s="115" t="s">
        <v>8949</v>
      </c>
      <c r="D3074" s="115" t="s">
        <v>1138</v>
      </c>
      <c r="E3074" s="115">
        <v>159972.8426</v>
      </c>
      <c r="F3074" s="674">
        <v>293.83600000000001</v>
      </c>
      <c r="G3074" s="674">
        <v>295.84500000000003</v>
      </c>
      <c r="H3074" s="115">
        <f t="shared" si="94"/>
        <v>1.0068371472522089</v>
      </c>
      <c r="I3074" s="115">
        <f t="shared" si="95"/>
        <v>161066.6005</v>
      </c>
    </row>
    <row r="3075" spans="1:9" hidden="1">
      <c r="A3075" s="115" t="s">
        <v>8950</v>
      </c>
      <c r="B3075" s="115" t="s">
        <v>8951</v>
      </c>
      <c r="C3075" s="115" t="s">
        <v>8952</v>
      </c>
      <c r="D3075" s="115" t="s">
        <v>1138</v>
      </c>
      <c r="E3075" s="115">
        <v>154104.79790000001</v>
      </c>
      <c r="F3075" s="674">
        <v>293.83600000000001</v>
      </c>
      <c r="G3075" s="674">
        <v>295.84500000000003</v>
      </c>
      <c r="H3075" s="115">
        <f t="shared" si="94"/>
        <v>1.0068371472522089</v>
      </c>
      <c r="I3075" s="115">
        <f t="shared" si="95"/>
        <v>155158.4351</v>
      </c>
    </row>
    <row r="3076" spans="1:9" hidden="1">
      <c r="A3076" s="115" t="s">
        <v>8953</v>
      </c>
      <c r="B3076" s="115" t="s">
        <v>8954</v>
      </c>
      <c r="C3076" s="115" t="s">
        <v>8955</v>
      </c>
      <c r="D3076" s="115" t="s">
        <v>1138</v>
      </c>
      <c r="E3076" s="115">
        <v>92316.933199999999</v>
      </c>
      <c r="F3076" s="674">
        <v>293.83600000000001</v>
      </c>
      <c r="G3076" s="674">
        <v>295.84500000000003</v>
      </c>
      <c r="H3076" s="115">
        <f t="shared" si="94"/>
        <v>1.0068371472522089</v>
      </c>
      <c r="I3076" s="115">
        <f t="shared" si="95"/>
        <v>92948.117700000003</v>
      </c>
    </row>
    <row r="3077" spans="1:9" hidden="1">
      <c r="A3077" s="115" t="s">
        <v>8956</v>
      </c>
      <c r="B3077" s="115" t="s">
        <v>8957</v>
      </c>
      <c r="C3077" s="115" t="s">
        <v>8958</v>
      </c>
      <c r="D3077" s="115" t="s">
        <v>1138</v>
      </c>
      <c r="E3077" s="115">
        <v>79443.577399999995</v>
      </c>
      <c r="F3077" s="674">
        <v>293.83600000000001</v>
      </c>
      <c r="G3077" s="674">
        <v>295.84500000000003</v>
      </c>
      <c r="H3077" s="115">
        <f t="shared" ref="H3077:H3140" si="96">G3077/F3077</f>
        <v>1.0068371472522089</v>
      </c>
      <c r="I3077" s="115">
        <f t="shared" ref="I3077:I3140" si="97">ROUND(H3077*E3077,4)</f>
        <v>79986.7448</v>
      </c>
    </row>
    <row r="3078" spans="1:9" hidden="1">
      <c r="A3078" s="115" t="s">
        <v>8959</v>
      </c>
      <c r="B3078" s="115" t="s">
        <v>8960</v>
      </c>
      <c r="C3078" s="115" t="s">
        <v>8961</v>
      </c>
      <c r="D3078" s="115" t="s">
        <v>1138</v>
      </c>
      <c r="E3078" s="115">
        <v>141158.9332</v>
      </c>
      <c r="F3078" s="674">
        <v>293.83600000000001</v>
      </c>
      <c r="G3078" s="674">
        <v>295.84500000000003</v>
      </c>
      <c r="H3078" s="115">
        <f t="shared" si="96"/>
        <v>1.0068371472522089</v>
      </c>
      <c r="I3078" s="115">
        <f t="shared" si="97"/>
        <v>142124.0576</v>
      </c>
    </row>
    <row r="3079" spans="1:9" hidden="1">
      <c r="A3079" s="115" t="s">
        <v>8962</v>
      </c>
      <c r="B3079" s="115" t="s">
        <v>8963</v>
      </c>
      <c r="C3079" s="115" t="s">
        <v>8964</v>
      </c>
      <c r="D3079" s="115" t="s">
        <v>1138</v>
      </c>
      <c r="E3079" s="115">
        <v>116286.57739999999</v>
      </c>
      <c r="F3079" s="674">
        <v>293.83600000000001</v>
      </c>
      <c r="G3079" s="674">
        <v>295.84500000000003</v>
      </c>
      <c r="H3079" s="115">
        <f t="shared" si="96"/>
        <v>1.0068371472522089</v>
      </c>
      <c r="I3079" s="115">
        <f t="shared" si="97"/>
        <v>117081.6459</v>
      </c>
    </row>
    <row r="3080" spans="1:9" hidden="1">
      <c r="A3080" s="115" t="s">
        <v>8965</v>
      </c>
      <c r="B3080" s="115" t="s">
        <v>8966</v>
      </c>
      <c r="C3080" s="115" t="s">
        <v>8967</v>
      </c>
      <c r="D3080" s="115" t="s">
        <v>2038</v>
      </c>
      <c r="E3080" s="115">
        <v>538.00440000000003</v>
      </c>
      <c r="F3080" s="674">
        <v>293.83600000000001</v>
      </c>
      <c r="G3080" s="674">
        <v>295.84500000000003</v>
      </c>
      <c r="H3080" s="115">
        <f t="shared" si="96"/>
        <v>1.0068371472522089</v>
      </c>
      <c r="I3080" s="115">
        <f t="shared" si="97"/>
        <v>541.68280000000004</v>
      </c>
    </row>
    <row r="3081" spans="1:9" hidden="1">
      <c r="A3081" s="115" t="s">
        <v>8968</v>
      </c>
      <c r="B3081" s="115" t="s">
        <v>8969</v>
      </c>
      <c r="C3081" s="115" t="s">
        <v>8970</v>
      </c>
      <c r="D3081" s="115" t="s">
        <v>2038</v>
      </c>
      <c r="E3081" s="115">
        <v>571.47810000000004</v>
      </c>
      <c r="F3081" s="674">
        <v>293.83600000000001</v>
      </c>
      <c r="G3081" s="674">
        <v>295.84500000000003</v>
      </c>
      <c r="H3081" s="115">
        <f t="shared" si="96"/>
        <v>1.0068371472522089</v>
      </c>
      <c r="I3081" s="115">
        <f t="shared" si="97"/>
        <v>575.3854</v>
      </c>
    </row>
    <row r="3082" spans="1:9" hidden="1">
      <c r="A3082" s="115" t="s">
        <v>8971</v>
      </c>
      <c r="B3082" s="115" t="s">
        <v>8972</v>
      </c>
      <c r="C3082" s="115" t="s">
        <v>8973</v>
      </c>
      <c r="D3082" s="115" t="s">
        <v>2038</v>
      </c>
      <c r="E3082" s="115">
        <v>684.27179999999998</v>
      </c>
      <c r="F3082" s="674">
        <v>293.83600000000001</v>
      </c>
      <c r="G3082" s="674">
        <v>295.84500000000003</v>
      </c>
      <c r="H3082" s="115">
        <f t="shared" si="96"/>
        <v>1.0068371472522089</v>
      </c>
      <c r="I3082" s="115">
        <f t="shared" si="97"/>
        <v>688.95029999999997</v>
      </c>
    </row>
    <row r="3083" spans="1:9" hidden="1">
      <c r="A3083" s="115" t="s">
        <v>8974</v>
      </c>
      <c r="B3083" s="115" t="s">
        <v>8975</v>
      </c>
      <c r="C3083" s="115" t="s">
        <v>8976</v>
      </c>
      <c r="D3083" s="115" t="s">
        <v>2038</v>
      </c>
      <c r="E3083" s="115">
        <v>717.74549999999999</v>
      </c>
      <c r="F3083" s="674">
        <v>293.83600000000001</v>
      </c>
      <c r="G3083" s="674">
        <v>295.84500000000003</v>
      </c>
      <c r="H3083" s="115">
        <f t="shared" si="96"/>
        <v>1.0068371472522089</v>
      </c>
      <c r="I3083" s="115">
        <f t="shared" si="97"/>
        <v>722.65279999999996</v>
      </c>
    </row>
    <row r="3084" spans="1:9" hidden="1">
      <c r="A3084" s="115" t="s">
        <v>8977</v>
      </c>
      <c r="B3084" s="115" t="s">
        <v>8978</v>
      </c>
      <c r="C3084" s="115" t="s">
        <v>8979</v>
      </c>
      <c r="D3084" s="115" t="s">
        <v>2038</v>
      </c>
      <c r="E3084" s="115">
        <v>725.83590000000004</v>
      </c>
      <c r="F3084" s="674">
        <v>293.83600000000001</v>
      </c>
      <c r="G3084" s="674">
        <v>295.84500000000003</v>
      </c>
      <c r="H3084" s="115">
        <f t="shared" si="96"/>
        <v>1.0068371472522089</v>
      </c>
      <c r="I3084" s="115">
        <f t="shared" si="97"/>
        <v>730.79849999999999</v>
      </c>
    </row>
    <row r="3085" spans="1:9" hidden="1">
      <c r="A3085" s="115" t="s">
        <v>8980</v>
      </c>
      <c r="B3085" s="115" t="s">
        <v>8981</v>
      </c>
      <c r="C3085" s="115" t="s">
        <v>8982</v>
      </c>
      <c r="D3085" s="115" t="s">
        <v>2038</v>
      </c>
      <c r="E3085" s="115">
        <v>83.450900000000004</v>
      </c>
      <c r="F3085" s="674">
        <v>293.83600000000001</v>
      </c>
      <c r="G3085" s="674">
        <v>295.84500000000003</v>
      </c>
      <c r="H3085" s="115">
        <f t="shared" si="96"/>
        <v>1.0068371472522089</v>
      </c>
      <c r="I3085" s="115">
        <f t="shared" si="97"/>
        <v>84.021500000000003</v>
      </c>
    </row>
    <row r="3086" spans="1:9" hidden="1">
      <c r="A3086" s="115" t="s">
        <v>8983</v>
      </c>
      <c r="B3086" s="115" t="s">
        <v>8984</v>
      </c>
      <c r="C3086" s="115" t="s">
        <v>8985</v>
      </c>
      <c r="D3086" s="115" t="s">
        <v>2038</v>
      </c>
      <c r="E3086" s="115">
        <v>121.6009</v>
      </c>
      <c r="F3086" s="674">
        <v>293.83600000000001</v>
      </c>
      <c r="G3086" s="674">
        <v>295.84500000000003</v>
      </c>
      <c r="H3086" s="115">
        <f t="shared" si="96"/>
        <v>1.0068371472522089</v>
      </c>
      <c r="I3086" s="115">
        <f t="shared" si="97"/>
        <v>122.4323</v>
      </c>
    </row>
    <row r="3087" spans="1:9" hidden="1">
      <c r="A3087" s="115" t="s">
        <v>8986</v>
      </c>
      <c r="B3087" s="115" t="s">
        <v>8987</v>
      </c>
      <c r="C3087" s="115" t="s">
        <v>8988</v>
      </c>
      <c r="D3087" s="115" t="s">
        <v>2038</v>
      </c>
      <c r="E3087" s="115">
        <v>53.407699999999998</v>
      </c>
      <c r="F3087" s="674">
        <v>293.83600000000001</v>
      </c>
      <c r="G3087" s="674">
        <v>295.84500000000003</v>
      </c>
      <c r="H3087" s="115">
        <f t="shared" si="96"/>
        <v>1.0068371472522089</v>
      </c>
      <c r="I3087" s="115">
        <f t="shared" si="97"/>
        <v>53.7729</v>
      </c>
    </row>
    <row r="3088" spans="1:9" hidden="1">
      <c r="A3088" s="115" t="s">
        <v>8989</v>
      </c>
      <c r="B3088" s="115" t="s">
        <v>8990</v>
      </c>
      <c r="C3088" s="115" t="s">
        <v>8991</v>
      </c>
      <c r="D3088" s="115" t="s">
        <v>2038</v>
      </c>
      <c r="E3088" s="115">
        <v>76.649900000000002</v>
      </c>
      <c r="F3088" s="674">
        <v>293.83600000000001</v>
      </c>
      <c r="G3088" s="674">
        <v>295.84500000000003</v>
      </c>
      <c r="H3088" s="115">
        <f t="shared" si="96"/>
        <v>1.0068371472522089</v>
      </c>
      <c r="I3088" s="115">
        <f t="shared" si="97"/>
        <v>77.174000000000007</v>
      </c>
    </row>
    <row r="3089" spans="1:9" hidden="1">
      <c r="A3089" s="115" t="s">
        <v>8992</v>
      </c>
      <c r="B3089" s="115" t="s">
        <v>8993</v>
      </c>
      <c r="C3089" s="115" t="s">
        <v>8994</v>
      </c>
      <c r="D3089" s="115" t="s">
        <v>2038</v>
      </c>
      <c r="E3089" s="115">
        <v>120.8441</v>
      </c>
      <c r="F3089" s="674">
        <v>293.83600000000001</v>
      </c>
      <c r="G3089" s="674">
        <v>295.84500000000003</v>
      </c>
      <c r="H3089" s="115">
        <f t="shared" si="96"/>
        <v>1.0068371472522089</v>
      </c>
      <c r="I3089" s="115">
        <f t="shared" si="97"/>
        <v>121.6703</v>
      </c>
    </row>
    <row r="3090" spans="1:9" hidden="1">
      <c r="A3090" s="115" t="s">
        <v>8995</v>
      </c>
      <c r="B3090" s="115" t="s">
        <v>8996</v>
      </c>
      <c r="C3090" s="115" t="s">
        <v>8997</v>
      </c>
      <c r="D3090" s="115" t="s">
        <v>2038</v>
      </c>
      <c r="E3090" s="115">
        <v>130.08750000000001</v>
      </c>
      <c r="F3090" s="674">
        <v>293.83600000000001</v>
      </c>
      <c r="G3090" s="674">
        <v>295.84500000000003</v>
      </c>
      <c r="H3090" s="115">
        <f t="shared" si="96"/>
        <v>1.0068371472522089</v>
      </c>
      <c r="I3090" s="115">
        <f t="shared" si="97"/>
        <v>130.9769</v>
      </c>
    </row>
    <row r="3091" spans="1:9" hidden="1">
      <c r="A3091" s="115" t="s">
        <v>8998</v>
      </c>
      <c r="B3091" s="115" t="s">
        <v>8999</v>
      </c>
      <c r="C3091" s="115" t="s">
        <v>9000</v>
      </c>
      <c r="D3091" s="115" t="s">
        <v>2038</v>
      </c>
      <c r="E3091" s="115">
        <v>24.656199999999998</v>
      </c>
      <c r="F3091" s="674">
        <v>293.83600000000001</v>
      </c>
      <c r="G3091" s="674">
        <v>295.84500000000003</v>
      </c>
      <c r="H3091" s="115">
        <f t="shared" si="96"/>
        <v>1.0068371472522089</v>
      </c>
      <c r="I3091" s="115">
        <f t="shared" si="97"/>
        <v>24.8248</v>
      </c>
    </row>
    <row r="3092" spans="1:9" hidden="1">
      <c r="A3092" s="115" t="s">
        <v>9001</v>
      </c>
      <c r="B3092" s="115" t="s">
        <v>9002</v>
      </c>
      <c r="C3092" s="115" t="s">
        <v>9003</v>
      </c>
      <c r="D3092" s="115" t="s">
        <v>2038</v>
      </c>
      <c r="E3092" s="115">
        <v>34.544899999999998</v>
      </c>
      <c r="F3092" s="674">
        <v>293.83600000000001</v>
      </c>
      <c r="G3092" s="674">
        <v>295.84500000000003</v>
      </c>
      <c r="H3092" s="115">
        <f t="shared" si="96"/>
        <v>1.0068371472522089</v>
      </c>
      <c r="I3092" s="115">
        <f t="shared" si="97"/>
        <v>34.781100000000002</v>
      </c>
    </row>
    <row r="3093" spans="1:9" hidden="1">
      <c r="A3093" s="115" t="s">
        <v>9004</v>
      </c>
      <c r="B3093" s="115" t="s">
        <v>9005</v>
      </c>
      <c r="C3093" s="115" t="s">
        <v>9006</v>
      </c>
      <c r="D3093" s="115" t="s">
        <v>2038</v>
      </c>
      <c r="E3093" s="115">
        <v>50.575400000000002</v>
      </c>
      <c r="F3093" s="674">
        <v>293.83600000000001</v>
      </c>
      <c r="G3093" s="674">
        <v>295.84500000000003</v>
      </c>
      <c r="H3093" s="115">
        <f t="shared" si="96"/>
        <v>1.0068371472522089</v>
      </c>
      <c r="I3093" s="115">
        <f t="shared" si="97"/>
        <v>50.921199999999999</v>
      </c>
    </row>
    <row r="3094" spans="1:9" hidden="1">
      <c r="A3094" s="115" t="s">
        <v>9007</v>
      </c>
      <c r="B3094" s="115" t="s">
        <v>9008</v>
      </c>
      <c r="C3094" s="115" t="s">
        <v>9009</v>
      </c>
      <c r="D3094" s="115" t="s">
        <v>2038</v>
      </c>
      <c r="E3094" s="115">
        <v>66.820499999999996</v>
      </c>
      <c r="F3094" s="674">
        <v>293.83600000000001</v>
      </c>
      <c r="G3094" s="674">
        <v>295.84500000000003</v>
      </c>
      <c r="H3094" s="115">
        <f t="shared" si="96"/>
        <v>1.0068371472522089</v>
      </c>
      <c r="I3094" s="115">
        <f t="shared" si="97"/>
        <v>67.2774</v>
      </c>
    </row>
    <row r="3095" spans="1:9" hidden="1">
      <c r="A3095" s="115" t="s">
        <v>9010</v>
      </c>
      <c r="B3095" s="115" t="s">
        <v>9011</v>
      </c>
      <c r="C3095" s="115" t="s">
        <v>9012</v>
      </c>
      <c r="D3095" s="115" t="s">
        <v>1138</v>
      </c>
      <c r="E3095" s="115">
        <v>25.841100000000001</v>
      </c>
      <c r="F3095" s="674">
        <v>293.83600000000001</v>
      </c>
      <c r="G3095" s="674">
        <v>295.84500000000003</v>
      </c>
      <c r="H3095" s="115">
        <f t="shared" si="96"/>
        <v>1.0068371472522089</v>
      </c>
      <c r="I3095" s="115">
        <f t="shared" si="97"/>
        <v>26.017800000000001</v>
      </c>
    </row>
    <row r="3096" spans="1:9" hidden="1">
      <c r="A3096" s="115" t="s">
        <v>9013</v>
      </c>
      <c r="B3096" s="115" t="s">
        <v>9014</v>
      </c>
      <c r="C3096" s="115" t="s">
        <v>9015</v>
      </c>
      <c r="D3096" s="115" t="s">
        <v>1138</v>
      </c>
      <c r="E3096" s="115">
        <v>26.301100000000002</v>
      </c>
      <c r="F3096" s="674">
        <v>293.83600000000001</v>
      </c>
      <c r="G3096" s="674">
        <v>295.84500000000003</v>
      </c>
      <c r="H3096" s="115">
        <f t="shared" si="96"/>
        <v>1.0068371472522089</v>
      </c>
      <c r="I3096" s="115">
        <f t="shared" si="97"/>
        <v>26.480899999999998</v>
      </c>
    </row>
    <row r="3097" spans="1:9" hidden="1">
      <c r="A3097" s="115" t="s">
        <v>9016</v>
      </c>
      <c r="B3097" s="115" t="s">
        <v>9017</v>
      </c>
      <c r="C3097" s="115" t="s">
        <v>9018</v>
      </c>
      <c r="D3097" s="115" t="s">
        <v>1138</v>
      </c>
      <c r="E3097" s="115">
        <v>28.831099999999999</v>
      </c>
      <c r="F3097" s="674">
        <v>293.83600000000001</v>
      </c>
      <c r="G3097" s="674">
        <v>295.84500000000003</v>
      </c>
      <c r="H3097" s="115">
        <f t="shared" si="96"/>
        <v>1.0068371472522089</v>
      </c>
      <c r="I3097" s="115">
        <f t="shared" si="97"/>
        <v>29.028199999999998</v>
      </c>
    </row>
    <row r="3098" spans="1:9" hidden="1">
      <c r="A3098" s="115" t="s">
        <v>9019</v>
      </c>
      <c r="B3098" s="115" t="s">
        <v>9020</v>
      </c>
      <c r="C3098" s="115" t="s">
        <v>9021</v>
      </c>
      <c r="D3098" s="115" t="s">
        <v>1138</v>
      </c>
      <c r="E3098" s="115">
        <v>37.741100000000003</v>
      </c>
      <c r="F3098" s="674">
        <v>293.83600000000001</v>
      </c>
      <c r="G3098" s="674">
        <v>295.84500000000003</v>
      </c>
      <c r="H3098" s="115">
        <f t="shared" si="96"/>
        <v>1.0068371472522089</v>
      </c>
      <c r="I3098" s="115">
        <f t="shared" si="97"/>
        <v>37.999099999999999</v>
      </c>
    </row>
    <row r="3099" spans="1:9" hidden="1">
      <c r="A3099" s="115" t="s">
        <v>9022</v>
      </c>
      <c r="B3099" s="115" t="s">
        <v>9023</v>
      </c>
      <c r="C3099" s="115" t="s">
        <v>9024</v>
      </c>
      <c r="D3099" s="115" t="s">
        <v>1138</v>
      </c>
      <c r="E3099" s="115">
        <v>35.001100000000001</v>
      </c>
      <c r="F3099" s="674">
        <v>293.83600000000001</v>
      </c>
      <c r="G3099" s="674">
        <v>295.84500000000003</v>
      </c>
      <c r="H3099" s="115">
        <f t="shared" si="96"/>
        <v>1.0068371472522089</v>
      </c>
      <c r="I3099" s="115">
        <f t="shared" si="97"/>
        <v>35.240400000000001</v>
      </c>
    </row>
    <row r="3100" spans="1:9" hidden="1">
      <c r="A3100" s="115" t="s">
        <v>9025</v>
      </c>
      <c r="B3100" s="115" t="s">
        <v>9026</v>
      </c>
      <c r="C3100" s="115" t="s">
        <v>9027</v>
      </c>
      <c r="D3100" s="115" t="s">
        <v>1138</v>
      </c>
      <c r="E3100" s="115">
        <v>37.021099999999997</v>
      </c>
      <c r="F3100" s="674">
        <v>293.83600000000001</v>
      </c>
      <c r="G3100" s="674">
        <v>295.84500000000003</v>
      </c>
      <c r="H3100" s="115">
        <f t="shared" si="96"/>
        <v>1.0068371472522089</v>
      </c>
      <c r="I3100" s="115">
        <f t="shared" si="97"/>
        <v>37.2742</v>
      </c>
    </row>
    <row r="3101" spans="1:9" hidden="1">
      <c r="A3101" s="115" t="s">
        <v>9028</v>
      </c>
      <c r="B3101" s="115" t="s">
        <v>9029</v>
      </c>
      <c r="C3101" s="115" t="s">
        <v>9030</v>
      </c>
      <c r="D3101" s="115" t="s">
        <v>1138</v>
      </c>
      <c r="E3101" s="115">
        <v>15.601100000000001</v>
      </c>
      <c r="F3101" s="674">
        <v>293.83600000000001</v>
      </c>
      <c r="G3101" s="674">
        <v>295.84500000000003</v>
      </c>
      <c r="H3101" s="115">
        <f t="shared" si="96"/>
        <v>1.0068371472522089</v>
      </c>
      <c r="I3101" s="115">
        <f t="shared" si="97"/>
        <v>15.707800000000001</v>
      </c>
    </row>
    <row r="3102" spans="1:9" hidden="1">
      <c r="A3102" s="115" t="s">
        <v>9031</v>
      </c>
      <c r="B3102" s="115" t="s">
        <v>9032</v>
      </c>
      <c r="C3102" s="115" t="s">
        <v>9033</v>
      </c>
      <c r="D3102" s="115" t="s">
        <v>1138</v>
      </c>
      <c r="E3102" s="115">
        <v>17.7911</v>
      </c>
      <c r="F3102" s="674">
        <v>293.83600000000001</v>
      </c>
      <c r="G3102" s="674">
        <v>295.84500000000003</v>
      </c>
      <c r="H3102" s="115">
        <f t="shared" si="96"/>
        <v>1.0068371472522089</v>
      </c>
      <c r="I3102" s="115">
        <f t="shared" si="97"/>
        <v>17.912700000000001</v>
      </c>
    </row>
    <row r="3103" spans="1:9" hidden="1">
      <c r="A3103" s="115" t="s">
        <v>9034</v>
      </c>
      <c r="B3103" s="115" t="s">
        <v>9035</v>
      </c>
      <c r="C3103" s="115" t="s">
        <v>9036</v>
      </c>
      <c r="D3103" s="115" t="s">
        <v>1138</v>
      </c>
      <c r="E3103" s="115">
        <v>87.305999999999997</v>
      </c>
      <c r="F3103" s="674">
        <v>293.83600000000001</v>
      </c>
      <c r="G3103" s="674">
        <v>295.84500000000003</v>
      </c>
      <c r="H3103" s="115">
        <f t="shared" si="96"/>
        <v>1.0068371472522089</v>
      </c>
      <c r="I3103" s="115">
        <f t="shared" si="97"/>
        <v>87.902900000000002</v>
      </c>
    </row>
    <row r="3104" spans="1:9" hidden="1">
      <c r="A3104" s="115" t="s">
        <v>9037</v>
      </c>
      <c r="B3104" s="115" t="s">
        <v>9038</v>
      </c>
      <c r="C3104" s="115" t="s">
        <v>9039</v>
      </c>
      <c r="D3104" s="115" t="s">
        <v>2038</v>
      </c>
      <c r="E3104" s="115">
        <v>10.1846</v>
      </c>
      <c r="F3104" s="674">
        <v>293.83600000000001</v>
      </c>
      <c r="G3104" s="674">
        <v>295.84500000000003</v>
      </c>
      <c r="H3104" s="115">
        <f t="shared" si="96"/>
        <v>1.0068371472522089</v>
      </c>
      <c r="I3104" s="115">
        <f t="shared" si="97"/>
        <v>10.254200000000001</v>
      </c>
    </row>
    <row r="3105" spans="1:9" hidden="1">
      <c r="A3105" s="115" t="s">
        <v>9040</v>
      </c>
      <c r="B3105" s="115" t="s">
        <v>9041</v>
      </c>
      <c r="C3105" s="115" t="s">
        <v>9042</v>
      </c>
      <c r="D3105" s="115" t="s">
        <v>2038</v>
      </c>
      <c r="E3105" s="115">
        <v>10.267799999999999</v>
      </c>
      <c r="F3105" s="674">
        <v>293.83600000000001</v>
      </c>
      <c r="G3105" s="674">
        <v>295.84500000000003</v>
      </c>
      <c r="H3105" s="115">
        <f t="shared" si="96"/>
        <v>1.0068371472522089</v>
      </c>
      <c r="I3105" s="115">
        <f t="shared" si="97"/>
        <v>10.337999999999999</v>
      </c>
    </row>
    <row r="3106" spans="1:9" hidden="1">
      <c r="A3106" s="115" t="s">
        <v>9043</v>
      </c>
      <c r="B3106" s="115" t="s">
        <v>9044</v>
      </c>
      <c r="C3106" s="115" t="s">
        <v>9045</v>
      </c>
      <c r="D3106" s="115" t="s">
        <v>2038</v>
      </c>
      <c r="E3106" s="115">
        <v>7.7323000000000004</v>
      </c>
      <c r="F3106" s="674">
        <v>293.83600000000001</v>
      </c>
      <c r="G3106" s="674">
        <v>295.84500000000003</v>
      </c>
      <c r="H3106" s="115">
        <f t="shared" si="96"/>
        <v>1.0068371472522089</v>
      </c>
      <c r="I3106" s="115">
        <f t="shared" si="97"/>
        <v>7.7851999999999997</v>
      </c>
    </row>
    <row r="3107" spans="1:9" hidden="1">
      <c r="A3107" s="115" t="s">
        <v>9046</v>
      </c>
      <c r="B3107" s="115" t="s">
        <v>9047</v>
      </c>
      <c r="C3107" s="115" t="s">
        <v>9048</v>
      </c>
      <c r="D3107" s="115" t="s">
        <v>2038</v>
      </c>
      <c r="E3107" s="115">
        <v>7.7946999999999997</v>
      </c>
      <c r="F3107" s="674">
        <v>293.83600000000001</v>
      </c>
      <c r="G3107" s="674">
        <v>295.84500000000003</v>
      </c>
      <c r="H3107" s="115">
        <f t="shared" si="96"/>
        <v>1.0068371472522089</v>
      </c>
      <c r="I3107" s="115">
        <f t="shared" si="97"/>
        <v>7.8479999999999999</v>
      </c>
    </row>
    <row r="3108" spans="1:9" hidden="1">
      <c r="A3108" s="115" t="s">
        <v>9049</v>
      </c>
      <c r="B3108" s="115" t="s">
        <v>9050</v>
      </c>
      <c r="C3108" s="115" t="s">
        <v>9051</v>
      </c>
      <c r="D3108" s="115" t="s">
        <v>2038</v>
      </c>
      <c r="E3108" s="115">
        <v>14.7156</v>
      </c>
      <c r="F3108" s="674">
        <v>293.83600000000001</v>
      </c>
      <c r="G3108" s="674">
        <v>295.84500000000003</v>
      </c>
      <c r="H3108" s="115">
        <f t="shared" si="96"/>
        <v>1.0068371472522089</v>
      </c>
      <c r="I3108" s="115">
        <f t="shared" si="97"/>
        <v>14.8162</v>
      </c>
    </row>
    <row r="3109" spans="1:9" hidden="1">
      <c r="A3109" s="115" t="s">
        <v>9052</v>
      </c>
      <c r="B3109" s="115" t="s">
        <v>9053</v>
      </c>
      <c r="C3109" s="115" t="s">
        <v>9054</v>
      </c>
      <c r="D3109" s="115" t="s">
        <v>2038</v>
      </c>
      <c r="E3109" s="115">
        <v>15.4018</v>
      </c>
      <c r="F3109" s="674">
        <v>293.83600000000001</v>
      </c>
      <c r="G3109" s="674">
        <v>295.84500000000003</v>
      </c>
      <c r="H3109" s="115">
        <f t="shared" si="96"/>
        <v>1.0068371472522089</v>
      </c>
      <c r="I3109" s="115">
        <f t="shared" si="97"/>
        <v>15.507099999999999</v>
      </c>
    </row>
    <row r="3110" spans="1:9" hidden="1">
      <c r="A3110" s="115" t="s">
        <v>9055</v>
      </c>
      <c r="B3110" s="115" t="s">
        <v>9056</v>
      </c>
      <c r="C3110" s="115" t="s">
        <v>9057</v>
      </c>
      <c r="D3110" s="115" t="s">
        <v>2038</v>
      </c>
      <c r="E3110" s="115">
        <v>11.5985</v>
      </c>
      <c r="F3110" s="674">
        <v>293.83600000000001</v>
      </c>
      <c r="G3110" s="674">
        <v>295.84500000000003</v>
      </c>
      <c r="H3110" s="115">
        <f t="shared" si="96"/>
        <v>1.0068371472522089</v>
      </c>
      <c r="I3110" s="115">
        <f t="shared" si="97"/>
        <v>11.6778</v>
      </c>
    </row>
    <row r="3111" spans="1:9" hidden="1">
      <c r="A3111" s="115" t="s">
        <v>9058</v>
      </c>
      <c r="B3111" s="115" t="s">
        <v>9059</v>
      </c>
      <c r="C3111" s="115" t="s">
        <v>9060</v>
      </c>
      <c r="D3111" s="115" t="s">
        <v>2038</v>
      </c>
      <c r="E3111" s="115">
        <v>11.6921</v>
      </c>
      <c r="F3111" s="674">
        <v>293.83600000000001</v>
      </c>
      <c r="G3111" s="674">
        <v>295.84500000000003</v>
      </c>
      <c r="H3111" s="115">
        <f t="shared" si="96"/>
        <v>1.0068371472522089</v>
      </c>
      <c r="I3111" s="115">
        <f t="shared" si="97"/>
        <v>11.772</v>
      </c>
    </row>
    <row r="3112" spans="1:9" hidden="1">
      <c r="A3112" s="115" t="s">
        <v>9061</v>
      </c>
      <c r="B3112" s="115" t="s">
        <v>9062</v>
      </c>
      <c r="C3112" s="115" t="s">
        <v>9063</v>
      </c>
      <c r="D3112" s="115" t="s">
        <v>1242</v>
      </c>
      <c r="E3112" s="115">
        <v>123.5381</v>
      </c>
      <c r="F3112" s="674">
        <v>293.83600000000001</v>
      </c>
      <c r="G3112" s="674">
        <v>295.84500000000003</v>
      </c>
      <c r="H3112" s="115">
        <f t="shared" si="96"/>
        <v>1.0068371472522089</v>
      </c>
      <c r="I3112" s="115">
        <f t="shared" si="97"/>
        <v>124.3827</v>
      </c>
    </row>
    <row r="3113" spans="1:9" hidden="1">
      <c r="A3113" s="115" t="s">
        <v>9064</v>
      </c>
      <c r="B3113" s="115" t="s">
        <v>9065</v>
      </c>
      <c r="C3113" s="115" t="s">
        <v>9066</v>
      </c>
      <c r="D3113" s="115" t="s">
        <v>1242</v>
      </c>
      <c r="E3113" s="115">
        <v>117.3612</v>
      </c>
      <c r="F3113" s="674">
        <v>293.83600000000001</v>
      </c>
      <c r="G3113" s="674">
        <v>295.84500000000003</v>
      </c>
      <c r="H3113" s="115">
        <f t="shared" si="96"/>
        <v>1.0068371472522089</v>
      </c>
      <c r="I3113" s="115">
        <f t="shared" si="97"/>
        <v>118.1636</v>
      </c>
    </row>
    <row r="3114" spans="1:9" hidden="1">
      <c r="A3114" s="115" t="s">
        <v>9067</v>
      </c>
      <c r="B3114" s="115" t="s">
        <v>9068</v>
      </c>
      <c r="C3114" s="115" t="s">
        <v>9069</v>
      </c>
      <c r="D3114" s="115" t="s">
        <v>1242</v>
      </c>
      <c r="E3114" s="115">
        <v>154.42259999999999</v>
      </c>
      <c r="F3114" s="674">
        <v>293.83600000000001</v>
      </c>
      <c r="G3114" s="674">
        <v>295.84500000000003</v>
      </c>
      <c r="H3114" s="115">
        <f t="shared" si="96"/>
        <v>1.0068371472522089</v>
      </c>
      <c r="I3114" s="115">
        <f t="shared" si="97"/>
        <v>155.47839999999999</v>
      </c>
    </row>
    <row r="3115" spans="1:9" hidden="1">
      <c r="A3115" s="115" t="s">
        <v>9070</v>
      </c>
      <c r="B3115" s="115" t="s">
        <v>9071</v>
      </c>
      <c r="C3115" s="115" t="s">
        <v>9072</v>
      </c>
      <c r="D3115" s="115" t="s">
        <v>1242</v>
      </c>
      <c r="E3115" s="115">
        <v>146.70150000000001</v>
      </c>
      <c r="F3115" s="674">
        <v>293.83600000000001</v>
      </c>
      <c r="G3115" s="674">
        <v>295.84500000000003</v>
      </c>
      <c r="H3115" s="115">
        <f t="shared" si="96"/>
        <v>1.0068371472522089</v>
      </c>
      <c r="I3115" s="115">
        <f t="shared" si="97"/>
        <v>147.7045</v>
      </c>
    </row>
    <row r="3116" spans="1:9" hidden="1">
      <c r="A3116" s="115" t="s">
        <v>9073</v>
      </c>
      <c r="B3116" s="115" t="s">
        <v>9074</v>
      </c>
      <c r="C3116" s="115" t="s">
        <v>9075</v>
      </c>
      <c r="D3116" s="115" t="s">
        <v>1242</v>
      </c>
      <c r="E3116" s="115">
        <v>208.36969999999999</v>
      </c>
      <c r="F3116" s="674">
        <v>293.83600000000001</v>
      </c>
      <c r="G3116" s="674">
        <v>295.84500000000003</v>
      </c>
      <c r="H3116" s="115">
        <f t="shared" si="96"/>
        <v>1.0068371472522089</v>
      </c>
      <c r="I3116" s="115">
        <f t="shared" si="97"/>
        <v>209.7944</v>
      </c>
    </row>
    <row r="3117" spans="1:9" hidden="1">
      <c r="A3117" s="115" t="s">
        <v>9076</v>
      </c>
      <c r="B3117" s="115" t="s">
        <v>9077</v>
      </c>
      <c r="C3117" s="115" t="s">
        <v>9078</v>
      </c>
      <c r="D3117" s="115" t="s">
        <v>1242</v>
      </c>
      <c r="E3117" s="115">
        <v>197.9512</v>
      </c>
      <c r="F3117" s="674">
        <v>293.83600000000001</v>
      </c>
      <c r="G3117" s="674">
        <v>295.84500000000003</v>
      </c>
      <c r="H3117" s="115">
        <f t="shared" si="96"/>
        <v>1.0068371472522089</v>
      </c>
      <c r="I3117" s="115">
        <f t="shared" si="97"/>
        <v>199.30459999999999</v>
      </c>
    </row>
    <row r="3118" spans="1:9" hidden="1">
      <c r="A3118" s="115" t="s">
        <v>9079</v>
      </c>
      <c r="B3118" s="115" t="s">
        <v>9080</v>
      </c>
      <c r="C3118" s="115" t="s">
        <v>9081</v>
      </c>
      <c r="D3118" s="115" t="s">
        <v>1242</v>
      </c>
      <c r="E3118" s="115">
        <v>350.64679999999998</v>
      </c>
      <c r="F3118" s="674">
        <v>293.83600000000001</v>
      </c>
      <c r="G3118" s="674">
        <v>295.84500000000003</v>
      </c>
      <c r="H3118" s="115">
        <f t="shared" si="96"/>
        <v>1.0068371472522089</v>
      </c>
      <c r="I3118" s="115">
        <f t="shared" si="97"/>
        <v>353.04419999999999</v>
      </c>
    </row>
    <row r="3119" spans="1:9" hidden="1">
      <c r="A3119" s="115" t="s">
        <v>9082</v>
      </c>
      <c r="B3119" s="115" t="s">
        <v>9083</v>
      </c>
      <c r="C3119" s="115" t="s">
        <v>9084</v>
      </c>
      <c r="D3119" s="115" t="s">
        <v>1242</v>
      </c>
      <c r="E3119" s="115">
        <v>333.11450000000002</v>
      </c>
      <c r="F3119" s="674">
        <v>293.83600000000001</v>
      </c>
      <c r="G3119" s="674">
        <v>295.84500000000003</v>
      </c>
      <c r="H3119" s="115">
        <f t="shared" si="96"/>
        <v>1.0068371472522089</v>
      </c>
      <c r="I3119" s="115">
        <f t="shared" si="97"/>
        <v>335.39210000000003</v>
      </c>
    </row>
    <row r="3120" spans="1:9" hidden="1">
      <c r="A3120" s="115" t="s">
        <v>9085</v>
      </c>
      <c r="B3120" s="115" t="s">
        <v>9086</v>
      </c>
      <c r="C3120" s="115" t="s">
        <v>9087</v>
      </c>
      <c r="D3120" s="115" t="s">
        <v>1242</v>
      </c>
      <c r="E3120" s="115">
        <v>467.4853</v>
      </c>
      <c r="F3120" s="674">
        <v>293.83600000000001</v>
      </c>
      <c r="G3120" s="674">
        <v>295.84500000000003</v>
      </c>
      <c r="H3120" s="115">
        <f t="shared" si="96"/>
        <v>1.0068371472522089</v>
      </c>
      <c r="I3120" s="115">
        <f t="shared" si="97"/>
        <v>470.6816</v>
      </c>
    </row>
    <row r="3121" spans="1:9" hidden="1">
      <c r="A3121" s="115" t="s">
        <v>9088</v>
      </c>
      <c r="B3121" s="115" t="s">
        <v>9089</v>
      </c>
      <c r="C3121" s="115" t="s">
        <v>9090</v>
      </c>
      <c r="D3121" s="115" t="s">
        <v>1242</v>
      </c>
      <c r="E3121" s="115">
        <v>444.11099999999999</v>
      </c>
      <c r="F3121" s="674">
        <v>293.83600000000001</v>
      </c>
      <c r="G3121" s="674">
        <v>295.84500000000003</v>
      </c>
      <c r="H3121" s="115">
        <f t="shared" si="96"/>
        <v>1.0068371472522089</v>
      </c>
      <c r="I3121" s="115">
        <f t="shared" si="97"/>
        <v>447.14749999999998</v>
      </c>
    </row>
    <row r="3122" spans="1:9" hidden="1">
      <c r="A3122" s="115" t="s">
        <v>9091</v>
      </c>
      <c r="B3122" s="115" t="s">
        <v>9092</v>
      </c>
      <c r="C3122" s="115" t="s">
        <v>9093</v>
      </c>
      <c r="D3122" s="115" t="s">
        <v>1242</v>
      </c>
      <c r="E3122" s="115">
        <v>607.87810000000002</v>
      </c>
      <c r="F3122" s="674">
        <v>293.83600000000001</v>
      </c>
      <c r="G3122" s="674">
        <v>295.84500000000003</v>
      </c>
      <c r="H3122" s="115">
        <f t="shared" si="96"/>
        <v>1.0068371472522089</v>
      </c>
      <c r="I3122" s="115">
        <f t="shared" si="97"/>
        <v>612.03430000000003</v>
      </c>
    </row>
    <row r="3123" spans="1:9" hidden="1">
      <c r="A3123" s="115" t="s">
        <v>9094</v>
      </c>
      <c r="B3123" s="115" t="s">
        <v>9095</v>
      </c>
      <c r="C3123" s="115" t="s">
        <v>9096</v>
      </c>
      <c r="D3123" s="115" t="s">
        <v>1242</v>
      </c>
      <c r="E3123" s="115">
        <v>577.48419999999999</v>
      </c>
      <c r="F3123" s="674">
        <v>293.83600000000001</v>
      </c>
      <c r="G3123" s="674">
        <v>295.84500000000003</v>
      </c>
      <c r="H3123" s="115">
        <f t="shared" si="96"/>
        <v>1.0068371472522089</v>
      </c>
      <c r="I3123" s="115">
        <f t="shared" si="97"/>
        <v>581.4325</v>
      </c>
    </row>
    <row r="3124" spans="1:9" hidden="1">
      <c r="A3124" s="115" t="s">
        <v>9097</v>
      </c>
      <c r="B3124" s="115" t="s">
        <v>9098</v>
      </c>
      <c r="C3124" s="115" t="s">
        <v>9099</v>
      </c>
      <c r="D3124" s="115" t="s">
        <v>1242</v>
      </c>
      <c r="E3124" s="115">
        <v>46.421999999999997</v>
      </c>
      <c r="F3124" s="674">
        <v>293.83600000000001</v>
      </c>
      <c r="G3124" s="674">
        <v>295.84500000000003</v>
      </c>
      <c r="H3124" s="115">
        <f t="shared" si="96"/>
        <v>1.0068371472522089</v>
      </c>
      <c r="I3124" s="115">
        <f t="shared" si="97"/>
        <v>46.739400000000003</v>
      </c>
    </row>
    <row r="3125" spans="1:9" hidden="1">
      <c r="A3125" s="115" t="s">
        <v>9100</v>
      </c>
      <c r="B3125" s="115" t="s">
        <v>9101</v>
      </c>
      <c r="C3125" s="115" t="s">
        <v>9102</v>
      </c>
      <c r="D3125" s="115" t="s">
        <v>1242</v>
      </c>
      <c r="E3125" s="115">
        <v>53.385300000000001</v>
      </c>
      <c r="F3125" s="674">
        <v>293.83600000000001</v>
      </c>
      <c r="G3125" s="674">
        <v>295.84500000000003</v>
      </c>
      <c r="H3125" s="115">
        <f t="shared" si="96"/>
        <v>1.0068371472522089</v>
      </c>
      <c r="I3125" s="115">
        <f t="shared" si="97"/>
        <v>53.750300000000003</v>
      </c>
    </row>
    <row r="3126" spans="1:9" hidden="1">
      <c r="A3126" s="115" t="s">
        <v>9103</v>
      </c>
      <c r="B3126" s="115" t="s">
        <v>9104</v>
      </c>
      <c r="C3126" s="115" t="s">
        <v>9105</v>
      </c>
      <c r="D3126" s="115" t="s">
        <v>1242</v>
      </c>
      <c r="E3126" s="115">
        <v>62.265700000000002</v>
      </c>
      <c r="F3126" s="674">
        <v>293.83600000000001</v>
      </c>
      <c r="G3126" s="674">
        <v>295.84500000000003</v>
      </c>
      <c r="H3126" s="115">
        <f t="shared" si="96"/>
        <v>1.0068371472522089</v>
      </c>
      <c r="I3126" s="115">
        <f t="shared" si="97"/>
        <v>62.691400000000002</v>
      </c>
    </row>
    <row r="3127" spans="1:9" hidden="1">
      <c r="A3127" s="115" t="s">
        <v>9106</v>
      </c>
      <c r="B3127" s="115" t="s">
        <v>9107</v>
      </c>
      <c r="C3127" s="115" t="s">
        <v>9108</v>
      </c>
      <c r="D3127" s="115" t="s">
        <v>1242</v>
      </c>
      <c r="E3127" s="115">
        <v>71.605599999999995</v>
      </c>
      <c r="F3127" s="674">
        <v>293.83600000000001</v>
      </c>
      <c r="G3127" s="674">
        <v>295.84500000000003</v>
      </c>
      <c r="H3127" s="115">
        <f t="shared" si="96"/>
        <v>1.0068371472522089</v>
      </c>
      <c r="I3127" s="115">
        <f t="shared" si="97"/>
        <v>72.095200000000006</v>
      </c>
    </row>
    <row r="3128" spans="1:9" hidden="1">
      <c r="A3128" s="115" t="s">
        <v>9109</v>
      </c>
      <c r="B3128" s="115" t="s">
        <v>9110</v>
      </c>
      <c r="C3128" s="115" t="s">
        <v>9111</v>
      </c>
      <c r="D3128" s="115" t="s">
        <v>1242</v>
      </c>
      <c r="E3128" s="115">
        <v>98.820700000000002</v>
      </c>
      <c r="F3128" s="674">
        <v>293.83600000000001</v>
      </c>
      <c r="G3128" s="674">
        <v>295.84500000000003</v>
      </c>
      <c r="H3128" s="115">
        <f t="shared" si="96"/>
        <v>1.0068371472522089</v>
      </c>
      <c r="I3128" s="115">
        <f t="shared" si="97"/>
        <v>99.496399999999994</v>
      </c>
    </row>
    <row r="3129" spans="1:9" hidden="1">
      <c r="A3129" s="115" t="s">
        <v>9112</v>
      </c>
      <c r="B3129" s="115" t="s">
        <v>9113</v>
      </c>
      <c r="C3129" s="115" t="s">
        <v>9114</v>
      </c>
      <c r="D3129" s="115" t="s">
        <v>1242</v>
      </c>
      <c r="E3129" s="115">
        <v>113.6438</v>
      </c>
      <c r="F3129" s="674">
        <v>293.83600000000001</v>
      </c>
      <c r="G3129" s="674">
        <v>295.84500000000003</v>
      </c>
      <c r="H3129" s="115">
        <f t="shared" si="96"/>
        <v>1.0068371472522089</v>
      </c>
      <c r="I3129" s="115">
        <f t="shared" si="97"/>
        <v>114.4208</v>
      </c>
    </row>
    <row r="3130" spans="1:9" hidden="1">
      <c r="A3130" s="115" t="s">
        <v>9115</v>
      </c>
      <c r="B3130" s="115" t="s">
        <v>9116</v>
      </c>
      <c r="C3130" s="115" t="s">
        <v>9117</v>
      </c>
      <c r="D3130" s="115" t="s">
        <v>1242</v>
      </c>
      <c r="E3130" s="115">
        <v>183.09790000000001</v>
      </c>
      <c r="F3130" s="674">
        <v>293.83600000000001</v>
      </c>
      <c r="G3130" s="674">
        <v>295.84500000000003</v>
      </c>
      <c r="H3130" s="115">
        <f t="shared" si="96"/>
        <v>1.0068371472522089</v>
      </c>
      <c r="I3130" s="115">
        <f t="shared" si="97"/>
        <v>184.34979999999999</v>
      </c>
    </row>
    <row r="3131" spans="1:9" hidden="1">
      <c r="A3131" s="115" t="s">
        <v>9118</v>
      </c>
      <c r="B3131" s="115" t="s">
        <v>9119</v>
      </c>
      <c r="C3131" s="115" t="s">
        <v>9120</v>
      </c>
      <c r="D3131" s="115" t="s">
        <v>1242</v>
      </c>
      <c r="E3131" s="115">
        <v>210.5626</v>
      </c>
      <c r="F3131" s="674">
        <v>293.83600000000001</v>
      </c>
      <c r="G3131" s="674">
        <v>295.84500000000003</v>
      </c>
      <c r="H3131" s="115">
        <f t="shared" si="96"/>
        <v>1.0068371472522089</v>
      </c>
      <c r="I3131" s="115">
        <f t="shared" si="97"/>
        <v>212.00219999999999</v>
      </c>
    </row>
    <row r="3132" spans="1:9" hidden="1">
      <c r="A3132" s="115" t="s">
        <v>9121</v>
      </c>
      <c r="B3132" s="115" t="s">
        <v>9122</v>
      </c>
      <c r="C3132" s="115" t="s">
        <v>9123</v>
      </c>
      <c r="D3132" s="115" t="s">
        <v>1138</v>
      </c>
      <c r="E3132" s="115">
        <v>8.0085999999999995</v>
      </c>
      <c r="F3132" s="674">
        <v>293.83600000000001</v>
      </c>
      <c r="G3132" s="674">
        <v>295.84500000000003</v>
      </c>
      <c r="H3132" s="115">
        <f t="shared" si="96"/>
        <v>1.0068371472522089</v>
      </c>
      <c r="I3132" s="115">
        <f t="shared" si="97"/>
        <v>8.0633999999999997</v>
      </c>
    </row>
    <row r="3133" spans="1:9" hidden="1">
      <c r="A3133" s="115" t="s">
        <v>9124</v>
      </c>
      <c r="B3133" s="115" t="s">
        <v>9125</v>
      </c>
      <c r="C3133" s="115" t="s">
        <v>9126</v>
      </c>
      <c r="D3133" s="115" t="s">
        <v>1138</v>
      </c>
      <c r="E3133" s="115">
        <v>8.8611000000000004</v>
      </c>
      <c r="F3133" s="674">
        <v>293.83600000000001</v>
      </c>
      <c r="G3133" s="674">
        <v>295.84500000000003</v>
      </c>
      <c r="H3133" s="115">
        <f t="shared" si="96"/>
        <v>1.0068371472522089</v>
      </c>
      <c r="I3133" s="115">
        <f t="shared" si="97"/>
        <v>8.9216999999999995</v>
      </c>
    </row>
    <row r="3134" spans="1:9" hidden="1">
      <c r="A3134" s="115" t="s">
        <v>9127</v>
      </c>
      <c r="B3134" s="115" t="s">
        <v>9128</v>
      </c>
      <c r="C3134" s="115" t="s">
        <v>9129</v>
      </c>
      <c r="D3134" s="115" t="s">
        <v>1138</v>
      </c>
      <c r="E3134" s="115">
        <v>9.6539000000000001</v>
      </c>
      <c r="F3134" s="674">
        <v>293.83600000000001</v>
      </c>
      <c r="G3134" s="674">
        <v>295.84500000000003</v>
      </c>
      <c r="H3134" s="115">
        <f t="shared" si="96"/>
        <v>1.0068371472522089</v>
      </c>
      <c r="I3134" s="115">
        <f t="shared" si="97"/>
        <v>9.7199000000000009</v>
      </c>
    </row>
    <row r="3135" spans="1:9" hidden="1">
      <c r="A3135" s="115" t="s">
        <v>9130</v>
      </c>
      <c r="B3135" s="115" t="s">
        <v>9131</v>
      </c>
      <c r="C3135" s="115" t="s">
        <v>9132</v>
      </c>
      <c r="D3135" s="115" t="s">
        <v>1138</v>
      </c>
      <c r="E3135" s="115">
        <v>11.239699999999999</v>
      </c>
      <c r="F3135" s="674">
        <v>293.83600000000001</v>
      </c>
      <c r="G3135" s="674">
        <v>295.84500000000003</v>
      </c>
      <c r="H3135" s="115">
        <f t="shared" si="96"/>
        <v>1.0068371472522089</v>
      </c>
      <c r="I3135" s="115">
        <f t="shared" si="97"/>
        <v>11.3165</v>
      </c>
    </row>
    <row r="3136" spans="1:9" hidden="1">
      <c r="A3136" s="115" t="s">
        <v>9133</v>
      </c>
      <c r="B3136" s="115" t="s">
        <v>9134</v>
      </c>
      <c r="C3136" s="115" t="s">
        <v>9135</v>
      </c>
      <c r="D3136" s="115" t="s">
        <v>1138</v>
      </c>
      <c r="E3136" s="115">
        <v>14.2128</v>
      </c>
      <c r="F3136" s="674">
        <v>293.83600000000001</v>
      </c>
      <c r="G3136" s="674">
        <v>295.84500000000003</v>
      </c>
      <c r="H3136" s="115">
        <f t="shared" si="96"/>
        <v>1.0068371472522089</v>
      </c>
      <c r="I3136" s="115">
        <f t="shared" si="97"/>
        <v>14.31</v>
      </c>
    </row>
    <row r="3137" spans="1:9" hidden="1">
      <c r="A3137" s="115" t="s">
        <v>9136</v>
      </c>
      <c r="B3137" s="115" t="s">
        <v>9137</v>
      </c>
      <c r="C3137" s="115" t="s">
        <v>9138</v>
      </c>
      <c r="D3137" s="115" t="s">
        <v>1138</v>
      </c>
      <c r="E3137" s="115">
        <v>569.48130000000003</v>
      </c>
      <c r="F3137" s="674">
        <v>293.83600000000001</v>
      </c>
      <c r="G3137" s="674">
        <v>295.84500000000003</v>
      </c>
      <c r="H3137" s="115">
        <f t="shared" si="96"/>
        <v>1.0068371472522089</v>
      </c>
      <c r="I3137" s="115">
        <f t="shared" si="97"/>
        <v>573.37490000000003</v>
      </c>
    </row>
    <row r="3138" spans="1:9" hidden="1">
      <c r="A3138" s="115" t="s">
        <v>9139</v>
      </c>
      <c r="B3138" s="115" t="s">
        <v>9140</v>
      </c>
      <c r="C3138" s="115" t="s">
        <v>9141</v>
      </c>
      <c r="D3138" s="115" t="s">
        <v>1453</v>
      </c>
      <c r="E3138" s="115">
        <v>242.78280000000001</v>
      </c>
      <c r="F3138" s="674">
        <v>293.83600000000001</v>
      </c>
      <c r="G3138" s="674">
        <v>295.84500000000003</v>
      </c>
      <c r="H3138" s="115">
        <f t="shared" si="96"/>
        <v>1.0068371472522089</v>
      </c>
      <c r="I3138" s="115">
        <f t="shared" si="97"/>
        <v>244.4427</v>
      </c>
    </row>
    <row r="3139" spans="1:9" hidden="1">
      <c r="A3139" s="115" t="s">
        <v>9142</v>
      </c>
      <c r="B3139" s="115" t="s">
        <v>9143</v>
      </c>
      <c r="C3139" s="115" t="s">
        <v>9144</v>
      </c>
      <c r="D3139" s="115" t="s">
        <v>1453</v>
      </c>
      <c r="E3139" s="115">
        <v>284.37419999999997</v>
      </c>
      <c r="F3139" s="674">
        <v>293.83600000000001</v>
      </c>
      <c r="G3139" s="674">
        <v>295.84500000000003</v>
      </c>
      <c r="H3139" s="115">
        <f t="shared" si="96"/>
        <v>1.0068371472522089</v>
      </c>
      <c r="I3139" s="115">
        <f t="shared" si="97"/>
        <v>286.31849999999997</v>
      </c>
    </row>
    <row r="3140" spans="1:9" hidden="1">
      <c r="A3140" s="115" t="s">
        <v>9145</v>
      </c>
      <c r="B3140" s="115" t="s">
        <v>9146</v>
      </c>
      <c r="C3140" s="115" t="s">
        <v>9147</v>
      </c>
      <c r="D3140" s="115" t="s">
        <v>1453</v>
      </c>
      <c r="E3140" s="115">
        <v>124.77419999999999</v>
      </c>
      <c r="F3140" s="674">
        <v>293.83600000000001</v>
      </c>
      <c r="G3140" s="674">
        <v>295.84500000000003</v>
      </c>
      <c r="H3140" s="115">
        <f t="shared" si="96"/>
        <v>1.0068371472522089</v>
      </c>
      <c r="I3140" s="115">
        <f t="shared" si="97"/>
        <v>125.62730000000001</v>
      </c>
    </row>
    <row r="3141" spans="1:9" hidden="1">
      <c r="A3141" s="115" t="s">
        <v>9148</v>
      </c>
      <c r="B3141" s="115" t="s">
        <v>9149</v>
      </c>
      <c r="C3141" s="115" t="s">
        <v>9150</v>
      </c>
      <c r="D3141" s="115" t="s">
        <v>1242</v>
      </c>
      <c r="E3141" s="115">
        <v>40.368099999999998</v>
      </c>
      <c r="F3141" s="674">
        <v>293.83600000000001</v>
      </c>
      <c r="G3141" s="674">
        <v>295.84500000000003</v>
      </c>
      <c r="H3141" s="115">
        <f t="shared" ref="H3141:H3204" si="98">G3141/F3141</f>
        <v>1.0068371472522089</v>
      </c>
      <c r="I3141" s="115">
        <f t="shared" ref="I3141:I3204" si="99">ROUND(H3141*E3141,4)</f>
        <v>40.644100000000002</v>
      </c>
    </row>
    <row r="3142" spans="1:9" hidden="1">
      <c r="A3142" s="115" t="s">
        <v>9151</v>
      </c>
      <c r="B3142" s="115" t="s">
        <v>9152</v>
      </c>
      <c r="C3142" s="115" t="s">
        <v>9153</v>
      </c>
      <c r="D3142" s="115" t="s">
        <v>1242</v>
      </c>
      <c r="E3142" s="115">
        <v>32.2179</v>
      </c>
      <c r="F3142" s="674">
        <v>293.83600000000001</v>
      </c>
      <c r="G3142" s="674">
        <v>295.84500000000003</v>
      </c>
      <c r="H3142" s="115">
        <f t="shared" si="98"/>
        <v>1.0068371472522089</v>
      </c>
      <c r="I3142" s="115">
        <f t="shared" si="99"/>
        <v>32.438200000000002</v>
      </c>
    </row>
    <row r="3143" spans="1:9" hidden="1">
      <c r="A3143" s="115" t="s">
        <v>9154</v>
      </c>
      <c r="B3143" s="115" t="s">
        <v>9155</v>
      </c>
      <c r="C3143" s="115" t="s">
        <v>9156</v>
      </c>
      <c r="D3143" s="115" t="s">
        <v>2038</v>
      </c>
      <c r="E3143" s="115">
        <v>59.3489</v>
      </c>
      <c r="F3143" s="674">
        <v>293.83600000000001</v>
      </c>
      <c r="G3143" s="674">
        <v>295.84500000000003</v>
      </c>
      <c r="H3143" s="115">
        <f t="shared" si="98"/>
        <v>1.0068371472522089</v>
      </c>
      <c r="I3143" s="115">
        <f t="shared" si="99"/>
        <v>59.7547</v>
      </c>
    </row>
    <row r="3144" spans="1:9" hidden="1">
      <c r="A3144" s="115" t="s">
        <v>9157</v>
      </c>
      <c r="B3144" s="115" t="s">
        <v>9158</v>
      </c>
      <c r="C3144" s="115" t="s">
        <v>9159</v>
      </c>
      <c r="D3144" s="115" t="s">
        <v>1242</v>
      </c>
      <c r="E3144" s="115">
        <v>38.630899999999997</v>
      </c>
      <c r="F3144" s="674">
        <v>293.83600000000001</v>
      </c>
      <c r="G3144" s="674">
        <v>295.84500000000003</v>
      </c>
      <c r="H3144" s="115">
        <f t="shared" si="98"/>
        <v>1.0068371472522089</v>
      </c>
      <c r="I3144" s="115">
        <f t="shared" si="99"/>
        <v>38.895000000000003</v>
      </c>
    </row>
    <row r="3145" spans="1:9" hidden="1">
      <c r="A3145" s="115" t="s">
        <v>9160</v>
      </c>
      <c r="B3145" s="115" t="s">
        <v>9161</v>
      </c>
      <c r="C3145" s="115" t="s">
        <v>9162</v>
      </c>
      <c r="D3145" s="115" t="s">
        <v>1242</v>
      </c>
      <c r="E3145" s="115">
        <v>49.953899999999997</v>
      </c>
      <c r="F3145" s="674">
        <v>293.83600000000001</v>
      </c>
      <c r="G3145" s="674">
        <v>295.84500000000003</v>
      </c>
      <c r="H3145" s="115">
        <f t="shared" si="98"/>
        <v>1.0068371472522089</v>
      </c>
      <c r="I3145" s="115">
        <f t="shared" si="99"/>
        <v>50.295400000000001</v>
      </c>
    </row>
    <row r="3146" spans="1:9" hidden="1">
      <c r="A3146" s="115" t="s">
        <v>9163</v>
      </c>
      <c r="B3146" s="115" t="s">
        <v>9164</v>
      </c>
      <c r="C3146" s="115" t="s">
        <v>9165</v>
      </c>
      <c r="D3146" s="115" t="s">
        <v>1242</v>
      </c>
      <c r="E3146" s="115">
        <v>49.482399999999998</v>
      </c>
      <c r="F3146" s="674">
        <v>293.83600000000001</v>
      </c>
      <c r="G3146" s="674">
        <v>295.84500000000003</v>
      </c>
      <c r="H3146" s="115">
        <f t="shared" si="98"/>
        <v>1.0068371472522089</v>
      </c>
      <c r="I3146" s="115">
        <f t="shared" si="99"/>
        <v>49.820700000000002</v>
      </c>
    </row>
    <row r="3147" spans="1:9" hidden="1">
      <c r="A3147" s="115" t="s">
        <v>9166</v>
      </c>
      <c r="B3147" s="115" t="s">
        <v>9167</v>
      </c>
      <c r="C3147" s="115" t="s">
        <v>9168</v>
      </c>
      <c r="D3147" s="115" t="s">
        <v>1242</v>
      </c>
      <c r="E3147" s="115">
        <v>34.522199999999998</v>
      </c>
      <c r="F3147" s="674">
        <v>293.83600000000001</v>
      </c>
      <c r="G3147" s="674">
        <v>295.84500000000003</v>
      </c>
      <c r="H3147" s="115">
        <f t="shared" si="98"/>
        <v>1.0068371472522089</v>
      </c>
      <c r="I3147" s="115">
        <f t="shared" si="99"/>
        <v>34.758200000000002</v>
      </c>
    </row>
    <row r="3148" spans="1:9" hidden="1">
      <c r="A3148" s="115" t="s">
        <v>9169</v>
      </c>
      <c r="B3148" s="115" t="s">
        <v>9170</v>
      </c>
      <c r="C3148" s="115" t="s">
        <v>9171</v>
      </c>
      <c r="D3148" s="115" t="s">
        <v>1242</v>
      </c>
      <c r="E3148" s="115">
        <v>14.0921</v>
      </c>
      <c r="F3148" s="674">
        <v>293.83600000000001</v>
      </c>
      <c r="G3148" s="674">
        <v>295.84500000000003</v>
      </c>
      <c r="H3148" s="115">
        <f t="shared" si="98"/>
        <v>1.0068371472522089</v>
      </c>
      <c r="I3148" s="115">
        <f t="shared" si="99"/>
        <v>14.1884</v>
      </c>
    </row>
    <row r="3149" spans="1:9" hidden="1">
      <c r="A3149" s="115" t="s">
        <v>9172</v>
      </c>
      <c r="B3149" s="115" t="s">
        <v>9173</v>
      </c>
      <c r="C3149" s="115" t="s">
        <v>9174</v>
      </c>
      <c r="D3149" s="115" t="s">
        <v>1242</v>
      </c>
      <c r="E3149" s="115">
        <v>34.526600000000002</v>
      </c>
      <c r="F3149" s="674">
        <v>293.83600000000001</v>
      </c>
      <c r="G3149" s="674">
        <v>295.84500000000003</v>
      </c>
      <c r="H3149" s="115">
        <f t="shared" si="98"/>
        <v>1.0068371472522089</v>
      </c>
      <c r="I3149" s="115">
        <f t="shared" si="99"/>
        <v>34.762700000000002</v>
      </c>
    </row>
    <row r="3150" spans="1:9" hidden="1">
      <c r="A3150" s="115" t="s">
        <v>9175</v>
      </c>
      <c r="B3150" s="115" t="s">
        <v>9176</v>
      </c>
      <c r="C3150" s="115" t="s">
        <v>9177</v>
      </c>
      <c r="D3150" s="115" t="s">
        <v>1242</v>
      </c>
      <c r="E3150" s="115">
        <v>287.09980000000002</v>
      </c>
      <c r="F3150" s="674">
        <v>293.83600000000001</v>
      </c>
      <c r="G3150" s="674">
        <v>295.84500000000003</v>
      </c>
      <c r="H3150" s="115">
        <f t="shared" si="98"/>
        <v>1.0068371472522089</v>
      </c>
      <c r="I3150" s="115">
        <f t="shared" si="99"/>
        <v>289.06270000000001</v>
      </c>
    </row>
    <row r="3151" spans="1:9" hidden="1">
      <c r="A3151" s="115" t="s">
        <v>9178</v>
      </c>
      <c r="B3151" s="115" t="s">
        <v>9179</v>
      </c>
      <c r="C3151" s="115" t="s">
        <v>9180</v>
      </c>
      <c r="D3151" s="115" t="s">
        <v>2038</v>
      </c>
      <c r="E3151" s="115">
        <v>25.065799999999999</v>
      </c>
      <c r="F3151" s="674">
        <v>293.83600000000001</v>
      </c>
      <c r="G3151" s="674">
        <v>295.84500000000003</v>
      </c>
      <c r="H3151" s="115">
        <f t="shared" si="98"/>
        <v>1.0068371472522089</v>
      </c>
      <c r="I3151" s="115">
        <f t="shared" si="99"/>
        <v>25.237200000000001</v>
      </c>
    </row>
    <row r="3152" spans="1:9" hidden="1">
      <c r="A3152" s="115" t="s">
        <v>9181</v>
      </c>
      <c r="B3152" s="115" t="s">
        <v>9182</v>
      </c>
      <c r="C3152" s="115" t="s">
        <v>9183</v>
      </c>
      <c r="D3152" s="115" t="s">
        <v>2038</v>
      </c>
      <c r="E3152" s="115">
        <v>55</v>
      </c>
      <c r="F3152" s="674">
        <v>293.83600000000001</v>
      </c>
      <c r="G3152" s="674">
        <v>295.84500000000003</v>
      </c>
      <c r="H3152" s="115">
        <f t="shared" si="98"/>
        <v>1.0068371472522089</v>
      </c>
      <c r="I3152" s="115">
        <f t="shared" si="99"/>
        <v>55.375999999999998</v>
      </c>
    </row>
    <row r="3153" spans="1:9" hidden="1">
      <c r="A3153" s="115" t="s">
        <v>9184</v>
      </c>
      <c r="B3153" s="115" t="s">
        <v>9185</v>
      </c>
      <c r="C3153" s="115" t="s">
        <v>9186</v>
      </c>
      <c r="D3153" s="115" t="s">
        <v>2038</v>
      </c>
      <c r="E3153" s="115">
        <v>7.0190999999999999</v>
      </c>
      <c r="F3153" s="674">
        <v>293.83600000000001</v>
      </c>
      <c r="G3153" s="674">
        <v>295.84500000000003</v>
      </c>
      <c r="H3153" s="115">
        <f t="shared" si="98"/>
        <v>1.0068371472522089</v>
      </c>
      <c r="I3153" s="115">
        <f t="shared" si="99"/>
        <v>7.0670999999999999</v>
      </c>
    </row>
    <row r="3154" spans="1:9" hidden="1">
      <c r="A3154" s="115" t="s">
        <v>9187</v>
      </c>
      <c r="B3154" s="115" t="s">
        <v>9188</v>
      </c>
      <c r="C3154" s="115" t="s">
        <v>9189</v>
      </c>
      <c r="D3154" s="115" t="s">
        <v>1138</v>
      </c>
      <c r="E3154" s="115">
        <v>796.88639999999998</v>
      </c>
      <c r="F3154" s="674">
        <v>293.83600000000001</v>
      </c>
      <c r="G3154" s="674">
        <v>295.84500000000003</v>
      </c>
      <c r="H3154" s="115">
        <f t="shared" si="98"/>
        <v>1.0068371472522089</v>
      </c>
      <c r="I3154" s="115">
        <f t="shared" si="99"/>
        <v>802.33479999999997</v>
      </c>
    </row>
    <row r="3155" spans="1:9" hidden="1">
      <c r="A3155" s="115" t="s">
        <v>9190</v>
      </c>
      <c r="B3155" s="115" t="s">
        <v>9191</v>
      </c>
      <c r="C3155" s="115" t="s">
        <v>9192</v>
      </c>
      <c r="D3155" s="115" t="s">
        <v>1138</v>
      </c>
      <c r="E3155" s="115">
        <v>4074.5151999999998</v>
      </c>
      <c r="F3155" s="674">
        <v>293.83600000000001</v>
      </c>
      <c r="G3155" s="674">
        <v>295.84500000000003</v>
      </c>
      <c r="H3155" s="115">
        <f t="shared" si="98"/>
        <v>1.0068371472522089</v>
      </c>
      <c r="I3155" s="115">
        <f t="shared" si="99"/>
        <v>4102.3733000000002</v>
      </c>
    </row>
    <row r="3156" spans="1:9" hidden="1">
      <c r="A3156" s="115" t="s">
        <v>9193</v>
      </c>
      <c r="B3156" s="115" t="s">
        <v>9194</v>
      </c>
      <c r="C3156" s="115" t="s">
        <v>9195</v>
      </c>
      <c r="D3156" s="115" t="s">
        <v>1138</v>
      </c>
      <c r="E3156" s="115">
        <v>40.771500000000003</v>
      </c>
      <c r="F3156" s="674">
        <v>293.83600000000001</v>
      </c>
      <c r="G3156" s="674">
        <v>295.84500000000003</v>
      </c>
      <c r="H3156" s="115">
        <f t="shared" si="98"/>
        <v>1.0068371472522089</v>
      </c>
      <c r="I3156" s="115">
        <f t="shared" si="99"/>
        <v>41.0503</v>
      </c>
    </row>
    <row r="3157" spans="1:9" hidden="1">
      <c r="A3157" s="115" t="s">
        <v>9196</v>
      </c>
      <c r="B3157" s="115" t="s">
        <v>9197</v>
      </c>
      <c r="C3157" s="115" t="s">
        <v>9198</v>
      </c>
      <c r="D3157" s="115" t="s">
        <v>1138</v>
      </c>
      <c r="E3157" s="115">
        <v>232.35149999999999</v>
      </c>
      <c r="F3157" s="674">
        <v>293.83600000000001</v>
      </c>
      <c r="G3157" s="674">
        <v>295.84500000000003</v>
      </c>
      <c r="H3157" s="115">
        <f t="shared" si="98"/>
        <v>1.0068371472522089</v>
      </c>
      <c r="I3157" s="115">
        <f t="shared" si="99"/>
        <v>233.9401</v>
      </c>
    </row>
    <row r="3158" spans="1:9" hidden="1">
      <c r="A3158" s="115" t="s">
        <v>9199</v>
      </c>
      <c r="B3158" s="115" t="s">
        <v>9200</v>
      </c>
      <c r="C3158" s="115" t="s">
        <v>9201</v>
      </c>
      <c r="D3158" s="115" t="s">
        <v>1138</v>
      </c>
      <c r="E3158" s="115">
        <v>110.8437</v>
      </c>
      <c r="F3158" s="674">
        <v>293.83600000000001</v>
      </c>
      <c r="G3158" s="674">
        <v>295.84500000000003</v>
      </c>
      <c r="H3158" s="115">
        <f t="shared" si="98"/>
        <v>1.0068371472522089</v>
      </c>
      <c r="I3158" s="115">
        <f t="shared" si="99"/>
        <v>111.6016</v>
      </c>
    </row>
    <row r="3159" spans="1:9" hidden="1">
      <c r="A3159" s="115" t="s">
        <v>9202</v>
      </c>
      <c r="B3159" s="115" t="s">
        <v>9203</v>
      </c>
      <c r="C3159" s="115" t="s">
        <v>9204</v>
      </c>
      <c r="D3159" s="115" t="s">
        <v>1138</v>
      </c>
      <c r="E3159" s="115">
        <v>87.160600000000002</v>
      </c>
      <c r="F3159" s="674">
        <v>293.83600000000001</v>
      </c>
      <c r="G3159" s="674">
        <v>295.84500000000003</v>
      </c>
      <c r="H3159" s="115">
        <f t="shared" si="98"/>
        <v>1.0068371472522089</v>
      </c>
      <c r="I3159" s="115">
        <f t="shared" si="99"/>
        <v>87.756500000000003</v>
      </c>
    </row>
    <row r="3160" spans="1:9" hidden="1">
      <c r="A3160" s="115" t="s">
        <v>9205</v>
      </c>
      <c r="B3160" s="115" t="s">
        <v>9206</v>
      </c>
      <c r="C3160" s="115" t="s">
        <v>9207</v>
      </c>
      <c r="D3160" s="115" t="s">
        <v>1138</v>
      </c>
      <c r="E3160" s="115">
        <v>22.882999999999999</v>
      </c>
      <c r="F3160" s="674">
        <v>293.83600000000001</v>
      </c>
      <c r="G3160" s="674">
        <v>295.84500000000003</v>
      </c>
      <c r="H3160" s="115">
        <f t="shared" si="98"/>
        <v>1.0068371472522089</v>
      </c>
      <c r="I3160" s="115">
        <f t="shared" si="99"/>
        <v>23.0395</v>
      </c>
    </row>
    <row r="3161" spans="1:9" hidden="1">
      <c r="A3161" s="115" t="s">
        <v>9208</v>
      </c>
      <c r="B3161" s="115" t="s">
        <v>9209</v>
      </c>
      <c r="C3161" s="115" t="s">
        <v>9210</v>
      </c>
      <c r="D3161" s="115" t="s">
        <v>2038</v>
      </c>
      <c r="E3161" s="115">
        <v>1.5073000000000001</v>
      </c>
      <c r="F3161" s="674">
        <v>293.83600000000001</v>
      </c>
      <c r="G3161" s="674">
        <v>295.84500000000003</v>
      </c>
      <c r="H3161" s="115">
        <f t="shared" si="98"/>
        <v>1.0068371472522089</v>
      </c>
      <c r="I3161" s="115">
        <f t="shared" si="99"/>
        <v>1.5176000000000001</v>
      </c>
    </row>
    <row r="3162" spans="1:9" hidden="1">
      <c r="A3162" s="115" t="s">
        <v>9211</v>
      </c>
      <c r="B3162" s="115" t="s">
        <v>9212</v>
      </c>
      <c r="C3162" s="115" t="s">
        <v>9213</v>
      </c>
      <c r="D3162" s="115" t="s">
        <v>1242</v>
      </c>
      <c r="E3162" s="115">
        <v>241.02670000000001</v>
      </c>
      <c r="F3162" s="674">
        <v>293.83600000000001</v>
      </c>
      <c r="G3162" s="674">
        <v>295.84500000000003</v>
      </c>
      <c r="H3162" s="115">
        <f t="shared" si="98"/>
        <v>1.0068371472522089</v>
      </c>
      <c r="I3162" s="115">
        <f t="shared" si="99"/>
        <v>242.6746</v>
      </c>
    </row>
    <row r="3163" spans="1:9" hidden="1">
      <c r="A3163" s="115" t="s">
        <v>9214</v>
      </c>
      <c r="B3163" s="115" t="s">
        <v>9215</v>
      </c>
      <c r="C3163" s="115" t="s">
        <v>9216</v>
      </c>
      <c r="D3163" s="115" t="s">
        <v>1242</v>
      </c>
      <c r="E3163" s="115">
        <v>312.0016</v>
      </c>
      <c r="F3163" s="674">
        <v>293.83600000000001</v>
      </c>
      <c r="G3163" s="674">
        <v>295.84500000000003</v>
      </c>
      <c r="H3163" s="115">
        <f t="shared" si="98"/>
        <v>1.0068371472522089</v>
      </c>
      <c r="I3163" s="115">
        <f t="shared" si="99"/>
        <v>314.13479999999998</v>
      </c>
    </row>
    <row r="3164" spans="1:9" hidden="1">
      <c r="A3164" s="115" t="s">
        <v>9217</v>
      </c>
      <c r="B3164" s="115" t="s">
        <v>9218</v>
      </c>
      <c r="C3164" s="115" t="s">
        <v>9219</v>
      </c>
      <c r="D3164" s="115" t="s">
        <v>1242</v>
      </c>
      <c r="E3164" s="115">
        <v>203.8322</v>
      </c>
      <c r="F3164" s="674">
        <v>293.83600000000001</v>
      </c>
      <c r="G3164" s="674">
        <v>295.84500000000003</v>
      </c>
      <c r="H3164" s="115">
        <f t="shared" si="98"/>
        <v>1.0068371472522089</v>
      </c>
      <c r="I3164" s="115">
        <f t="shared" si="99"/>
        <v>205.22579999999999</v>
      </c>
    </row>
    <row r="3165" spans="1:9" hidden="1">
      <c r="A3165" s="115" t="s">
        <v>9220</v>
      </c>
      <c r="B3165" s="115" t="s">
        <v>9221</v>
      </c>
      <c r="C3165" s="115" t="s">
        <v>9222</v>
      </c>
      <c r="D3165" s="115" t="s">
        <v>1242</v>
      </c>
      <c r="E3165" s="115">
        <v>276.68049999999999</v>
      </c>
      <c r="F3165" s="674">
        <v>293.83600000000001</v>
      </c>
      <c r="G3165" s="674">
        <v>295.84500000000003</v>
      </c>
      <c r="H3165" s="115">
        <f t="shared" si="98"/>
        <v>1.0068371472522089</v>
      </c>
      <c r="I3165" s="115">
        <f t="shared" si="99"/>
        <v>278.57220000000001</v>
      </c>
    </row>
    <row r="3166" spans="1:9" hidden="1">
      <c r="A3166" s="115" t="s">
        <v>9223</v>
      </c>
      <c r="B3166" s="115" t="s">
        <v>9224</v>
      </c>
      <c r="C3166" s="115" t="s">
        <v>9225</v>
      </c>
      <c r="D3166" s="115" t="s">
        <v>2038</v>
      </c>
      <c r="E3166" s="115">
        <v>348.43979999999999</v>
      </c>
      <c r="F3166" s="674">
        <v>293.83600000000001</v>
      </c>
      <c r="G3166" s="674">
        <v>295.84500000000003</v>
      </c>
      <c r="H3166" s="115">
        <f t="shared" si="98"/>
        <v>1.0068371472522089</v>
      </c>
      <c r="I3166" s="115">
        <f t="shared" si="99"/>
        <v>350.82209999999998</v>
      </c>
    </row>
    <row r="3167" spans="1:9" hidden="1">
      <c r="A3167" s="115" t="s">
        <v>9226</v>
      </c>
      <c r="B3167" s="115" t="s">
        <v>9227</v>
      </c>
      <c r="C3167" s="115" t="s">
        <v>9228</v>
      </c>
      <c r="D3167" s="115" t="s">
        <v>2038</v>
      </c>
      <c r="E3167" s="115">
        <v>99.128900000000002</v>
      </c>
      <c r="F3167" s="674">
        <v>293.83600000000001</v>
      </c>
      <c r="G3167" s="674">
        <v>295.84500000000003</v>
      </c>
      <c r="H3167" s="115">
        <f t="shared" si="98"/>
        <v>1.0068371472522089</v>
      </c>
      <c r="I3167" s="115">
        <f t="shared" si="99"/>
        <v>99.806700000000006</v>
      </c>
    </row>
    <row r="3168" spans="1:9" hidden="1">
      <c r="A3168" s="115" t="s">
        <v>9229</v>
      </c>
      <c r="B3168" s="115" t="s">
        <v>9230</v>
      </c>
      <c r="C3168" s="115" t="s">
        <v>9231</v>
      </c>
      <c r="D3168" s="115" t="s">
        <v>2038</v>
      </c>
      <c r="E3168" s="115">
        <v>111.2093</v>
      </c>
      <c r="F3168" s="674">
        <v>293.83600000000001</v>
      </c>
      <c r="G3168" s="674">
        <v>295.84500000000003</v>
      </c>
      <c r="H3168" s="115">
        <f t="shared" si="98"/>
        <v>1.0068371472522089</v>
      </c>
      <c r="I3168" s="115">
        <f t="shared" si="99"/>
        <v>111.9697</v>
      </c>
    </row>
    <row r="3169" spans="1:9" hidden="1">
      <c r="A3169" s="115" t="s">
        <v>9232</v>
      </c>
      <c r="B3169" s="115" t="s">
        <v>9233</v>
      </c>
      <c r="C3169" s="115" t="s">
        <v>9234</v>
      </c>
      <c r="D3169" s="115" t="s">
        <v>2038</v>
      </c>
      <c r="E3169" s="115">
        <v>171.55719999999999</v>
      </c>
      <c r="F3169" s="674">
        <v>293.83600000000001</v>
      </c>
      <c r="G3169" s="674">
        <v>295.84500000000003</v>
      </c>
      <c r="H3169" s="115">
        <f t="shared" si="98"/>
        <v>1.0068371472522089</v>
      </c>
      <c r="I3169" s="115">
        <f t="shared" si="99"/>
        <v>172.7302</v>
      </c>
    </row>
    <row r="3170" spans="1:9" hidden="1">
      <c r="A3170" s="115" t="s">
        <v>9235</v>
      </c>
      <c r="B3170" s="115" t="s">
        <v>9236</v>
      </c>
      <c r="C3170" s="115" t="s">
        <v>9237</v>
      </c>
      <c r="D3170" s="115" t="s">
        <v>2038</v>
      </c>
      <c r="E3170" s="115">
        <v>130.0565</v>
      </c>
      <c r="F3170" s="674">
        <v>293.83600000000001</v>
      </c>
      <c r="G3170" s="674">
        <v>295.84500000000003</v>
      </c>
      <c r="H3170" s="115">
        <f t="shared" si="98"/>
        <v>1.0068371472522089</v>
      </c>
      <c r="I3170" s="115">
        <f t="shared" si="99"/>
        <v>130.94569999999999</v>
      </c>
    </row>
    <row r="3171" spans="1:9" hidden="1">
      <c r="A3171" s="115" t="s">
        <v>9238</v>
      </c>
      <c r="B3171" s="115" t="s">
        <v>9239</v>
      </c>
      <c r="C3171" s="115" t="s">
        <v>9240</v>
      </c>
      <c r="D3171" s="115" t="s">
        <v>2038</v>
      </c>
      <c r="E3171" s="115">
        <v>142.19069999999999</v>
      </c>
      <c r="F3171" s="674">
        <v>293.83600000000001</v>
      </c>
      <c r="G3171" s="674">
        <v>295.84500000000003</v>
      </c>
      <c r="H3171" s="115">
        <f t="shared" si="98"/>
        <v>1.0068371472522089</v>
      </c>
      <c r="I3171" s="115">
        <f t="shared" si="99"/>
        <v>143.16290000000001</v>
      </c>
    </row>
    <row r="3172" spans="1:9" hidden="1">
      <c r="A3172" s="115" t="s">
        <v>9241</v>
      </c>
      <c r="B3172" s="115" t="s">
        <v>9242</v>
      </c>
      <c r="C3172" s="115" t="s">
        <v>9243</v>
      </c>
      <c r="D3172" s="115" t="s">
        <v>2038</v>
      </c>
      <c r="E3172" s="115">
        <v>202.91550000000001</v>
      </c>
      <c r="F3172" s="674">
        <v>293.83600000000001</v>
      </c>
      <c r="G3172" s="674">
        <v>295.84500000000003</v>
      </c>
      <c r="H3172" s="115">
        <f t="shared" si="98"/>
        <v>1.0068371472522089</v>
      </c>
      <c r="I3172" s="115">
        <f t="shared" si="99"/>
        <v>204.30289999999999</v>
      </c>
    </row>
    <row r="3173" spans="1:9" hidden="1">
      <c r="A3173" s="115" t="s">
        <v>9244</v>
      </c>
      <c r="B3173" s="115" t="s">
        <v>9245</v>
      </c>
      <c r="C3173" s="115" t="s">
        <v>9246</v>
      </c>
      <c r="D3173" s="115" t="s">
        <v>2038</v>
      </c>
      <c r="E3173" s="115">
        <v>152.2833</v>
      </c>
      <c r="F3173" s="674">
        <v>293.83600000000001</v>
      </c>
      <c r="G3173" s="674">
        <v>295.84500000000003</v>
      </c>
      <c r="H3173" s="115">
        <f t="shared" si="98"/>
        <v>1.0068371472522089</v>
      </c>
      <c r="I3173" s="115">
        <f t="shared" si="99"/>
        <v>153.3245</v>
      </c>
    </row>
    <row r="3174" spans="1:9" hidden="1">
      <c r="A3174" s="115" t="s">
        <v>9247</v>
      </c>
      <c r="B3174" s="115" t="s">
        <v>9248</v>
      </c>
      <c r="C3174" s="115" t="s">
        <v>9249</v>
      </c>
      <c r="D3174" s="115" t="s">
        <v>2038</v>
      </c>
      <c r="E3174" s="115">
        <v>164.238</v>
      </c>
      <c r="F3174" s="674">
        <v>293.83600000000001</v>
      </c>
      <c r="G3174" s="674">
        <v>295.84500000000003</v>
      </c>
      <c r="H3174" s="115">
        <f t="shared" si="98"/>
        <v>1.0068371472522089</v>
      </c>
      <c r="I3174" s="115">
        <f t="shared" si="99"/>
        <v>165.36089999999999</v>
      </c>
    </row>
    <row r="3175" spans="1:9" hidden="1">
      <c r="A3175" s="115" t="s">
        <v>9250</v>
      </c>
      <c r="B3175" s="115" t="s">
        <v>9251</v>
      </c>
      <c r="C3175" s="115" t="s">
        <v>9252</v>
      </c>
      <c r="D3175" s="115" t="s">
        <v>2038</v>
      </c>
      <c r="E3175" s="115">
        <v>223.97559999999999</v>
      </c>
      <c r="F3175" s="674">
        <v>293.83600000000001</v>
      </c>
      <c r="G3175" s="674">
        <v>295.84500000000003</v>
      </c>
      <c r="H3175" s="115">
        <f t="shared" si="98"/>
        <v>1.0068371472522089</v>
      </c>
      <c r="I3175" s="115">
        <f t="shared" si="99"/>
        <v>225.50700000000001</v>
      </c>
    </row>
    <row r="3176" spans="1:9" hidden="1">
      <c r="A3176" s="115" t="s">
        <v>9253</v>
      </c>
      <c r="B3176" s="115" t="s">
        <v>9254</v>
      </c>
      <c r="C3176" s="115" t="s">
        <v>9255</v>
      </c>
      <c r="D3176" s="115" t="s">
        <v>2038</v>
      </c>
      <c r="E3176" s="115">
        <v>111.7693</v>
      </c>
      <c r="F3176" s="674">
        <v>293.83600000000001</v>
      </c>
      <c r="G3176" s="674">
        <v>295.84500000000003</v>
      </c>
      <c r="H3176" s="115">
        <f t="shared" si="98"/>
        <v>1.0068371472522089</v>
      </c>
      <c r="I3176" s="115">
        <f t="shared" si="99"/>
        <v>112.5335</v>
      </c>
    </row>
    <row r="3177" spans="1:9" hidden="1">
      <c r="A3177" s="115" t="s">
        <v>9256</v>
      </c>
      <c r="B3177" s="115" t="s">
        <v>9257</v>
      </c>
      <c r="C3177" s="115" t="s">
        <v>9258</v>
      </c>
      <c r="D3177" s="115" t="s">
        <v>2038</v>
      </c>
      <c r="E3177" s="115">
        <v>123.8497</v>
      </c>
      <c r="F3177" s="674">
        <v>293.83600000000001</v>
      </c>
      <c r="G3177" s="674">
        <v>295.84500000000003</v>
      </c>
      <c r="H3177" s="115">
        <f t="shared" si="98"/>
        <v>1.0068371472522089</v>
      </c>
      <c r="I3177" s="115">
        <f t="shared" si="99"/>
        <v>124.6965</v>
      </c>
    </row>
    <row r="3178" spans="1:9" hidden="1">
      <c r="A3178" s="115" t="s">
        <v>9259</v>
      </c>
      <c r="B3178" s="115" t="s">
        <v>9260</v>
      </c>
      <c r="C3178" s="115" t="s">
        <v>9261</v>
      </c>
      <c r="D3178" s="115" t="s">
        <v>2038</v>
      </c>
      <c r="E3178" s="115">
        <v>184.19759999999999</v>
      </c>
      <c r="F3178" s="674">
        <v>293.83600000000001</v>
      </c>
      <c r="G3178" s="674">
        <v>295.84500000000003</v>
      </c>
      <c r="H3178" s="115">
        <f t="shared" si="98"/>
        <v>1.0068371472522089</v>
      </c>
      <c r="I3178" s="115">
        <f t="shared" si="99"/>
        <v>185.45699999999999</v>
      </c>
    </row>
    <row r="3179" spans="1:9" hidden="1">
      <c r="A3179" s="115" t="s">
        <v>9262</v>
      </c>
      <c r="B3179" s="115" t="s">
        <v>9263</v>
      </c>
      <c r="C3179" s="115" t="s">
        <v>9264</v>
      </c>
      <c r="D3179" s="115" t="s">
        <v>2038</v>
      </c>
      <c r="E3179" s="115">
        <v>152.54480000000001</v>
      </c>
      <c r="F3179" s="674">
        <v>293.83600000000001</v>
      </c>
      <c r="G3179" s="674">
        <v>295.84500000000003</v>
      </c>
      <c r="H3179" s="115">
        <f t="shared" si="98"/>
        <v>1.0068371472522089</v>
      </c>
      <c r="I3179" s="115">
        <f t="shared" si="99"/>
        <v>153.58779999999999</v>
      </c>
    </row>
    <row r="3180" spans="1:9" hidden="1">
      <c r="A3180" s="115" t="s">
        <v>9265</v>
      </c>
      <c r="B3180" s="115" t="s">
        <v>9266</v>
      </c>
      <c r="C3180" s="115" t="s">
        <v>9267</v>
      </c>
      <c r="D3180" s="115" t="s">
        <v>2038</v>
      </c>
      <c r="E3180" s="115">
        <v>164.679</v>
      </c>
      <c r="F3180" s="674">
        <v>293.83600000000001</v>
      </c>
      <c r="G3180" s="674">
        <v>295.84500000000003</v>
      </c>
      <c r="H3180" s="115">
        <f t="shared" si="98"/>
        <v>1.0068371472522089</v>
      </c>
      <c r="I3180" s="115">
        <f t="shared" si="99"/>
        <v>165.8049</v>
      </c>
    </row>
    <row r="3181" spans="1:9" hidden="1">
      <c r="A3181" s="115" t="s">
        <v>9268</v>
      </c>
      <c r="B3181" s="115" t="s">
        <v>9269</v>
      </c>
      <c r="C3181" s="115" t="s">
        <v>9270</v>
      </c>
      <c r="D3181" s="115" t="s">
        <v>2038</v>
      </c>
      <c r="E3181" s="115">
        <v>225.40379999999999</v>
      </c>
      <c r="F3181" s="674">
        <v>293.83600000000001</v>
      </c>
      <c r="G3181" s="674">
        <v>295.84500000000003</v>
      </c>
      <c r="H3181" s="115">
        <f t="shared" si="98"/>
        <v>1.0068371472522089</v>
      </c>
      <c r="I3181" s="115">
        <f t="shared" si="99"/>
        <v>226.94489999999999</v>
      </c>
    </row>
    <row r="3182" spans="1:9" hidden="1">
      <c r="A3182" s="115" t="s">
        <v>9271</v>
      </c>
      <c r="B3182" s="115" t="s">
        <v>9272</v>
      </c>
      <c r="C3182" s="115" t="s">
        <v>9273</v>
      </c>
      <c r="D3182" s="115" t="s">
        <v>2038</v>
      </c>
      <c r="E3182" s="115">
        <v>176.40979999999999</v>
      </c>
      <c r="F3182" s="674">
        <v>293.83600000000001</v>
      </c>
      <c r="G3182" s="674">
        <v>295.84500000000003</v>
      </c>
      <c r="H3182" s="115">
        <f t="shared" si="98"/>
        <v>1.0068371472522089</v>
      </c>
      <c r="I3182" s="115">
        <f t="shared" si="99"/>
        <v>177.61590000000001</v>
      </c>
    </row>
    <row r="3183" spans="1:9" hidden="1">
      <c r="A3183" s="115" t="s">
        <v>9274</v>
      </c>
      <c r="B3183" s="115" t="s">
        <v>9275</v>
      </c>
      <c r="C3183" s="115" t="s">
        <v>9276</v>
      </c>
      <c r="D3183" s="115" t="s">
        <v>2038</v>
      </c>
      <c r="E3183" s="115">
        <v>188.36449999999999</v>
      </c>
      <c r="F3183" s="674">
        <v>293.83600000000001</v>
      </c>
      <c r="G3183" s="674">
        <v>295.84500000000003</v>
      </c>
      <c r="H3183" s="115">
        <f t="shared" si="98"/>
        <v>1.0068371472522089</v>
      </c>
      <c r="I3183" s="115">
        <f t="shared" si="99"/>
        <v>189.6524</v>
      </c>
    </row>
    <row r="3184" spans="1:9" hidden="1">
      <c r="A3184" s="115" t="s">
        <v>9277</v>
      </c>
      <c r="B3184" s="115" t="s">
        <v>9278</v>
      </c>
      <c r="C3184" s="115" t="s">
        <v>9279</v>
      </c>
      <c r="D3184" s="115" t="s">
        <v>2038</v>
      </c>
      <c r="E3184" s="115">
        <v>248.10210000000001</v>
      </c>
      <c r="F3184" s="674">
        <v>293.83600000000001</v>
      </c>
      <c r="G3184" s="674">
        <v>295.84500000000003</v>
      </c>
      <c r="H3184" s="115">
        <f t="shared" si="98"/>
        <v>1.0068371472522089</v>
      </c>
      <c r="I3184" s="115">
        <f t="shared" si="99"/>
        <v>249.79839999999999</v>
      </c>
    </row>
    <row r="3185" spans="1:9" hidden="1">
      <c r="A3185" s="115" t="s">
        <v>9280</v>
      </c>
      <c r="B3185" s="115" t="s">
        <v>9281</v>
      </c>
      <c r="C3185" s="115" t="s">
        <v>9282</v>
      </c>
      <c r="D3185" s="115" t="s">
        <v>2038</v>
      </c>
      <c r="E3185" s="115">
        <v>314.39580000000001</v>
      </c>
      <c r="F3185" s="674">
        <v>293.83600000000001</v>
      </c>
      <c r="G3185" s="674">
        <v>295.84500000000003</v>
      </c>
      <c r="H3185" s="115">
        <f t="shared" si="98"/>
        <v>1.0068371472522089</v>
      </c>
      <c r="I3185" s="115">
        <f t="shared" si="99"/>
        <v>316.54539999999997</v>
      </c>
    </row>
    <row r="3186" spans="1:9" hidden="1">
      <c r="A3186" s="115" t="s">
        <v>9283</v>
      </c>
      <c r="B3186" s="115" t="s">
        <v>9284</v>
      </c>
      <c r="C3186" s="115" t="s">
        <v>9285</v>
      </c>
      <c r="D3186" s="115" t="s">
        <v>2038</v>
      </c>
      <c r="E3186" s="115">
        <v>394.13310000000001</v>
      </c>
      <c r="F3186" s="674">
        <v>293.83600000000001</v>
      </c>
      <c r="G3186" s="674">
        <v>295.84500000000003</v>
      </c>
      <c r="H3186" s="115">
        <f t="shared" si="98"/>
        <v>1.0068371472522089</v>
      </c>
      <c r="I3186" s="115">
        <f t="shared" si="99"/>
        <v>396.82780000000002</v>
      </c>
    </row>
    <row r="3187" spans="1:9" hidden="1">
      <c r="A3187" s="115" t="s">
        <v>9286</v>
      </c>
      <c r="B3187" s="115" t="s">
        <v>9287</v>
      </c>
      <c r="C3187" s="115" t="s">
        <v>9288</v>
      </c>
      <c r="D3187" s="115" t="s">
        <v>2038</v>
      </c>
      <c r="E3187" s="115">
        <v>322.08429999999998</v>
      </c>
      <c r="F3187" s="674">
        <v>293.83600000000001</v>
      </c>
      <c r="G3187" s="674">
        <v>295.84500000000003</v>
      </c>
      <c r="H3187" s="115">
        <f t="shared" si="98"/>
        <v>1.0068371472522089</v>
      </c>
      <c r="I3187" s="115">
        <f t="shared" si="99"/>
        <v>324.28640000000001</v>
      </c>
    </row>
    <row r="3188" spans="1:9" hidden="1">
      <c r="A3188" s="115" t="s">
        <v>9289</v>
      </c>
      <c r="B3188" s="115" t="s">
        <v>9290</v>
      </c>
      <c r="C3188" s="115" t="s">
        <v>9291</v>
      </c>
      <c r="D3188" s="115" t="s">
        <v>2038</v>
      </c>
      <c r="E3188" s="115">
        <v>388.18939999999998</v>
      </c>
      <c r="F3188" s="674">
        <v>293.83600000000001</v>
      </c>
      <c r="G3188" s="674">
        <v>295.84500000000003</v>
      </c>
      <c r="H3188" s="115">
        <f t="shared" si="98"/>
        <v>1.0068371472522089</v>
      </c>
      <c r="I3188" s="115">
        <f t="shared" si="99"/>
        <v>390.84350000000001</v>
      </c>
    </row>
    <row r="3189" spans="1:9" hidden="1">
      <c r="A3189" s="115" t="s">
        <v>9292</v>
      </c>
      <c r="B3189" s="115" t="s">
        <v>9293</v>
      </c>
      <c r="C3189" s="115" t="s">
        <v>9294</v>
      </c>
      <c r="D3189" s="115" t="s">
        <v>2038</v>
      </c>
      <c r="E3189" s="115">
        <v>203.23439999999999</v>
      </c>
      <c r="F3189" s="674">
        <v>293.83600000000001</v>
      </c>
      <c r="G3189" s="674">
        <v>295.84500000000003</v>
      </c>
      <c r="H3189" s="115">
        <f t="shared" si="98"/>
        <v>1.0068371472522089</v>
      </c>
      <c r="I3189" s="115">
        <f t="shared" si="99"/>
        <v>204.62389999999999</v>
      </c>
    </row>
    <row r="3190" spans="1:9" hidden="1">
      <c r="A3190" s="115" t="s">
        <v>9295</v>
      </c>
      <c r="B3190" s="115" t="s">
        <v>9296</v>
      </c>
      <c r="C3190" s="115" t="s">
        <v>9297</v>
      </c>
      <c r="D3190" s="115" t="s">
        <v>2038</v>
      </c>
      <c r="E3190" s="115">
        <v>204.91390000000001</v>
      </c>
      <c r="F3190" s="674">
        <v>293.83600000000001</v>
      </c>
      <c r="G3190" s="674">
        <v>295.84500000000003</v>
      </c>
      <c r="H3190" s="115">
        <f t="shared" si="98"/>
        <v>1.0068371472522089</v>
      </c>
      <c r="I3190" s="115">
        <f t="shared" si="99"/>
        <v>206.31489999999999</v>
      </c>
    </row>
    <row r="3191" spans="1:9" hidden="1">
      <c r="A3191" s="115" t="s">
        <v>9298</v>
      </c>
      <c r="B3191" s="115" t="s">
        <v>9299</v>
      </c>
      <c r="C3191" s="115" t="s">
        <v>9300</v>
      </c>
      <c r="D3191" s="115" t="s">
        <v>2038</v>
      </c>
      <c r="E3191" s="115">
        <v>261.98239999999998</v>
      </c>
      <c r="F3191" s="674">
        <v>293.83600000000001</v>
      </c>
      <c r="G3191" s="674">
        <v>295.84500000000003</v>
      </c>
      <c r="H3191" s="115">
        <f t="shared" si="98"/>
        <v>1.0068371472522089</v>
      </c>
      <c r="I3191" s="115">
        <f t="shared" si="99"/>
        <v>263.77359999999999</v>
      </c>
    </row>
    <row r="3192" spans="1:9" hidden="1">
      <c r="A3192" s="115" t="s">
        <v>9301</v>
      </c>
      <c r="B3192" s="115" t="s">
        <v>9302</v>
      </c>
      <c r="C3192" s="115" t="s">
        <v>9303</v>
      </c>
      <c r="D3192" s="115" t="s">
        <v>2038</v>
      </c>
      <c r="E3192" s="115">
        <v>327.47800000000001</v>
      </c>
      <c r="F3192" s="674">
        <v>293.83600000000001</v>
      </c>
      <c r="G3192" s="674">
        <v>295.84500000000003</v>
      </c>
      <c r="H3192" s="115">
        <f t="shared" si="98"/>
        <v>1.0068371472522089</v>
      </c>
      <c r="I3192" s="115">
        <f t="shared" si="99"/>
        <v>329.71699999999998</v>
      </c>
    </row>
    <row r="3193" spans="1:9" hidden="1">
      <c r="A3193" s="115" t="s">
        <v>9304</v>
      </c>
      <c r="B3193" s="115" t="s">
        <v>9305</v>
      </c>
      <c r="C3193" s="115" t="s">
        <v>9306</v>
      </c>
      <c r="D3193" s="115" t="s">
        <v>2038</v>
      </c>
      <c r="E3193" s="115">
        <v>275.08150000000001</v>
      </c>
      <c r="F3193" s="674">
        <v>293.83600000000001</v>
      </c>
      <c r="G3193" s="674">
        <v>295.84500000000003</v>
      </c>
      <c r="H3193" s="115">
        <f t="shared" si="98"/>
        <v>1.0068371472522089</v>
      </c>
      <c r="I3193" s="115">
        <f t="shared" si="99"/>
        <v>276.96230000000003</v>
      </c>
    </row>
    <row r="3194" spans="1:9" hidden="1">
      <c r="A3194" s="115" t="s">
        <v>9307</v>
      </c>
      <c r="B3194" s="115" t="s">
        <v>9308</v>
      </c>
      <c r="C3194" s="115" t="s">
        <v>9309</v>
      </c>
      <c r="D3194" s="115" t="s">
        <v>2038</v>
      </c>
      <c r="E3194" s="115">
        <v>353.67619999999999</v>
      </c>
      <c r="F3194" s="674">
        <v>293.83600000000001</v>
      </c>
      <c r="G3194" s="674">
        <v>295.84500000000003</v>
      </c>
      <c r="H3194" s="115">
        <f t="shared" si="98"/>
        <v>1.0068371472522089</v>
      </c>
      <c r="I3194" s="115">
        <f t="shared" si="99"/>
        <v>356.09429999999998</v>
      </c>
    </row>
    <row r="3195" spans="1:9" hidden="1">
      <c r="A3195" s="115" t="s">
        <v>9310</v>
      </c>
      <c r="B3195" s="115" t="s">
        <v>9311</v>
      </c>
      <c r="C3195" s="115" t="s">
        <v>9312</v>
      </c>
      <c r="D3195" s="115" t="s">
        <v>2038</v>
      </c>
      <c r="E3195" s="115">
        <v>170.19929999999999</v>
      </c>
      <c r="F3195" s="674">
        <v>293.83600000000001</v>
      </c>
      <c r="G3195" s="674">
        <v>295.84500000000003</v>
      </c>
      <c r="H3195" s="115">
        <f t="shared" si="98"/>
        <v>1.0068371472522089</v>
      </c>
      <c r="I3195" s="115">
        <f t="shared" si="99"/>
        <v>171.363</v>
      </c>
    </row>
    <row r="3196" spans="1:9" hidden="1">
      <c r="A3196" s="115" t="s">
        <v>9313</v>
      </c>
      <c r="B3196" s="115" t="s">
        <v>9314</v>
      </c>
      <c r="C3196" s="115" t="s">
        <v>9315</v>
      </c>
      <c r="D3196" s="115" t="s">
        <v>2038</v>
      </c>
      <c r="E3196" s="115">
        <v>172.1217</v>
      </c>
      <c r="F3196" s="674">
        <v>293.83600000000001</v>
      </c>
      <c r="G3196" s="674">
        <v>295.84500000000003</v>
      </c>
      <c r="H3196" s="115">
        <f t="shared" si="98"/>
        <v>1.0068371472522089</v>
      </c>
      <c r="I3196" s="115">
        <f t="shared" si="99"/>
        <v>173.29849999999999</v>
      </c>
    </row>
    <row r="3197" spans="1:9" hidden="1">
      <c r="A3197" s="115" t="s">
        <v>9316</v>
      </c>
      <c r="B3197" s="115" t="s">
        <v>9317</v>
      </c>
      <c r="C3197" s="115" t="s">
        <v>9318</v>
      </c>
      <c r="D3197" s="115" t="s">
        <v>2038</v>
      </c>
      <c r="E3197" s="115">
        <v>207.01820000000001</v>
      </c>
      <c r="F3197" s="674">
        <v>293.83600000000001</v>
      </c>
      <c r="G3197" s="674">
        <v>295.84500000000003</v>
      </c>
      <c r="H3197" s="115">
        <f t="shared" si="98"/>
        <v>1.0068371472522089</v>
      </c>
      <c r="I3197" s="115">
        <f t="shared" si="99"/>
        <v>208.43360000000001</v>
      </c>
    </row>
    <row r="3198" spans="1:9" hidden="1">
      <c r="A3198" s="115" t="s">
        <v>9319</v>
      </c>
      <c r="B3198" s="115" t="s">
        <v>9320</v>
      </c>
      <c r="C3198" s="115" t="s">
        <v>9321</v>
      </c>
      <c r="D3198" s="115" t="s">
        <v>2038</v>
      </c>
      <c r="E3198" s="115">
        <v>240.78980000000001</v>
      </c>
      <c r="F3198" s="674">
        <v>293.83600000000001</v>
      </c>
      <c r="G3198" s="674">
        <v>295.84500000000003</v>
      </c>
      <c r="H3198" s="115">
        <f t="shared" si="98"/>
        <v>1.0068371472522089</v>
      </c>
      <c r="I3198" s="115">
        <f t="shared" si="99"/>
        <v>242.43610000000001</v>
      </c>
    </row>
    <row r="3199" spans="1:9" hidden="1">
      <c r="A3199" s="115" t="s">
        <v>9322</v>
      </c>
      <c r="B3199" s="115" t="s">
        <v>9323</v>
      </c>
      <c r="C3199" s="115" t="s">
        <v>9324</v>
      </c>
      <c r="D3199" s="115" t="s">
        <v>2038</v>
      </c>
      <c r="E3199" s="115">
        <v>365.29419999999999</v>
      </c>
      <c r="F3199" s="674">
        <v>293.83600000000001</v>
      </c>
      <c r="G3199" s="674">
        <v>295.84500000000003</v>
      </c>
      <c r="H3199" s="115">
        <f t="shared" si="98"/>
        <v>1.0068371472522089</v>
      </c>
      <c r="I3199" s="115">
        <f t="shared" si="99"/>
        <v>367.79180000000002</v>
      </c>
    </row>
    <row r="3200" spans="1:9" hidden="1">
      <c r="A3200" s="115" t="s">
        <v>9325</v>
      </c>
      <c r="B3200" s="115" t="s">
        <v>9326</v>
      </c>
      <c r="C3200" s="115" t="s">
        <v>9327</v>
      </c>
      <c r="D3200" s="115" t="s">
        <v>2038</v>
      </c>
      <c r="E3200" s="115">
        <v>160.75040000000001</v>
      </c>
      <c r="F3200" s="674">
        <v>293.83600000000001</v>
      </c>
      <c r="G3200" s="674">
        <v>295.84500000000003</v>
      </c>
      <c r="H3200" s="115">
        <f t="shared" si="98"/>
        <v>1.0068371472522089</v>
      </c>
      <c r="I3200" s="115">
        <f t="shared" si="99"/>
        <v>161.84950000000001</v>
      </c>
    </row>
    <row r="3201" spans="1:9" hidden="1">
      <c r="A3201" s="115" t="s">
        <v>9328</v>
      </c>
      <c r="B3201" s="115" t="s">
        <v>9329</v>
      </c>
      <c r="C3201" s="115" t="s">
        <v>9330</v>
      </c>
      <c r="D3201" s="115" t="s">
        <v>2038</v>
      </c>
      <c r="E3201" s="115">
        <v>87.776700000000005</v>
      </c>
      <c r="F3201" s="674">
        <v>293.83600000000001</v>
      </c>
      <c r="G3201" s="674">
        <v>295.84500000000003</v>
      </c>
      <c r="H3201" s="115">
        <f t="shared" si="98"/>
        <v>1.0068371472522089</v>
      </c>
      <c r="I3201" s="115">
        <f t="shared" si="99"/>
        <v>88.376800000000003</v>
      </c>
    </row>
    <row r="3202" spans="1:9" hidden="1">
      <c r="A3202" s="115" t="s">
        <v>9331</v>
      </c>
      <c r="B3202" s="115" t="s">
        <v>9332</v>
      </c>
      <c r="C3202" s="115" t="s">
        <v>9333</v>
      </c>
      <c r="D3202" s="115" t="s">
        <v>1138</v>
      </c>
      <c r="E3202" s="115">
        <v>141.63679999999999</v>
      </c>
      <c r="F3202" s="674">
        <v>293.83600000000001</v>
      </c>
      <c r="G3202" s="674">
        <v>295.84500000000003</v>
      </c>
      <c r="H3202" s="115">
        <f t="shared" si="98"/>
        <v>1.0068371472522089</v>
      </c>
      <c r="I3202" s="115">
        <f t="shared" si="99"/>
        <v>142.6052</v>
      </c>
    </row>
    <row r="3203" spans="1:9" hidden="1">
      <c r="A3203" s="115" t="s">
        <v>9334</v>
      </c>
      <c r="B3203" s="115" t="s">
        <v>9335</v>
      </c>
      <c r="C3203" s="115" t="s">
        <v>9336</v>
      </c>
      <c r="D3203" s="115" t="s">
        <v>1242</v>
      </c>
      <c r="E3203" s="115">
        <v>90.520899999999997</v>
      </c>
      <c r="F3203" s="674">
        <v>293.83600000000001</v>
      </c>
      <c r="G3203" s="674">
        <v>295.84500000000003</v>
      </c>
      <c r="H3203" s="115">
        <f t="shared" si="98"/>
        <v>1.0068371472522089</v>
      </c>
      <c r="I3203" s="115">
        <f t="shared" si="99"/>
        <v>91.139799999999994</v>
      </c>
    </row>
    <row r="3204" spans="1:9" hidden="1">
      <c r="A3204" s="115" t="s">
        <v>9337</v>
      </c>
      <c r="B3204" s="115" t="s">
        <v>9338</v>
      </c>
      <c r="C3204" s="115" t="s">
        <v>9339</v>
      </c>
      <c r="D3204" s="115" t="s">
        <v>1242</v>
      </c>
      <c r="E3204" s="115">
        <v>116.0523</v>
      </c>
      <c r="F3204" s="674">
        <v>293.83600000000001</v>
      </c>
      <c r="G3204" s="674">
        <v>295.84500000000003</v>
      </c>
      <c r="H3204" s="115">
        <f t="shared" si="98"/>
        <v>1.0068371472522089</v>
      </c>
      <c r="I3204" s="115">
        <f t="shared" si="99"/>
        <v>116.8458</v>
      </c>
    </row>
    <row r="3205" spans="1:9" hidden="1">
      <c r="A3205" s="115" t="s">
        <v>9340</v>
      </c>
      <c r="B3205" s="115" t="s">
        <v>9341</v>
      </c>
      <c r="C3205" s="115" t="s">
        <v>9342</v>
      </c>
      <c r="D3205" s="115" t="s">
        <v>1138</v>
      </c>
      <c r="E3205" s="115">
        <v>204.6309</v>
      </c>
      <c r="F3205" s="674">
        <v>293.83600000000001</v>
      </c>
      <c r="G3205" s="674">
        <v>295.84500000000003</v>
      </c>
      <c r="H3205" s="115">
        <f t="shared" ref="H3205:H3268" si="100">G3205/F3205</f>
        <v>1.0068371472522089</v>
      </c>
      <c r="I3205" s="115">
        <f t="shared" ref="I3205:I3268" si="101">ROUND(H3205*E3205,4)</f>
        <v>206.03</v>
      </c>
    </row>
    <row r="3206" spans="1:9" hidden="1">
      <c r="A3206" s="115" t="s">
        <v>9343</v>
      </c>
      <c r="B3206" s="115" t="s">
        <v>9344</v>
      </c>
      <c r="C3206" s="115" t="s">
        <v>9345</v>
      </c>
      <c r="D3206" s="115" t="s">
        <v>2038</v>
      </c>
      <c r="E3206" s="115">
        <v>579.56849999999997</v>
      </c>
      <c r="F3206" s="674">
        <v>293.83600000000001</v>
      </c>
      <c r="G3206" s="674">
        <v>295.84500000000003</v>
      </c>
      <c r="H3206" s="115">
        <f t="shared" si="100"/>
        <v>1.0068371472522089</v>
      </c>
      <c r="I3206" s="115">
        <f t="shared" si="101"/>
        <v>583.53110000000004</v>
      </c>
    </row>
    <row r="3207" spans="1:9" hidden="1">
      <c r="A3207" s="115" t="s">
        <v>9346</v>
      </c>
      <c r="B3207" s="115" t="s">
        <v>9347</v>
      </c>
      <c r="C3207" s="115" t="s">
        <v>9348</v>
      </c>
      <c r="D3207" s="115" t="s">
        <v>9349</v>
      </c>
      <c r="E3207" s="115">
        <v>34.130000000000003</v>
      </c>
      <c r="F3207" s="674">
        <v>293.83600000000001</v>
      </c>
      <c r="G3207" s="674">
        <v>295.84500000000003</v>
      </c>
      <c r="H3207" s="115">
        <f t="shared" si="100"/>
        <v>1.0068371472522089</v>
      </c>
      <c r="I3207" s="115">
        <f t="shared" si="101"/>
        <v>34.363399999999999</v>
      </c>
    </row>
    <row r="3208" spans="1:9" hidden="1">
      <c r="A3208" s="115" t="s">
        <v>9350</v>
      </c>
      <c r="B3208" s="115" t="s">
        <v>9351</v>
      </c>
      <c r="C3208" s="115" t="s">
        <v>9352</v>
      </c>
      <c r="D3208" s="115" t="s">
        <v>1453</v>
      </c>
      <c r="E3208" s="115">
        <v>31.1936</v>
      </c>
      <c r="F3208" s="674">
        <v>293.83600000000001</v>
      </c>
      <c r="G3208" s="674">
        <v>295.84500000000003</v>
      </c>
      <c r="H3208" s="115">
        <f t="shared" si="100"/>
        <v>1.0068371472522089</v>
      </c>
      <c r="I3208" s="115">
        <f t="shared" si="101"/>
        <v>31.4069</v>
      </c>
    </row>
    <row r="3209" spans="1:9" hidden="1">
      <c r="A3209" s="115" t="s">
        <v>9353</v>
      </c>
      <c r="B3209" s="115" t="s">
        <v>9354</v>
      </c>
      <c r="C3209" s="115" t="s">
        <v>9355</v>
      </c>
      <c r="D3209" s="115" t="s">
        <v>1453</v>
      </c>
      <c r="E3209" s="115">
        <v>207.06610000000001</v>
      </c>
      <c r="F3209" s="674">
        <v>293.83600000000001</v>
      </c>
      <c r="G3209" s="674">
        <v>295.84500000000003</v>
      </c>
      <c r="H3209" s="115">
        <f t="shared" si="100"/>
        <v>1.0068371472522089</v>
      </c>
      <c r="I3209" s="115">
        <f t="shared" si="101"/>
        <v>208.48179999999999</v>
      </c>
    </row>
    <row r="3210" spans="1:9" hidden="1">
      <c r="A3210" s="115" t="s">
        <v>9356</v>
      </c>
      <c r="B3210" s="115" t="s">
        <v>9357</v>
      </c>
      <c r="C3210" s="115" t="s">
        <v>9358</v>
      </c>
      <c r="D3210" s="115" t="s">
        <v>1453</v>
      </c>
      <c r="E3210" s="115">
        <v>483.59019999999998</v>
      </c>
      <c r="F3210" s="674">
        <v>293.83600000000001</v>
      </c>
      <c r="G3210" s="674">
        <v>295.84500000000003</v>
      </c>
      <c r="H3210" s="115">
        <f t="shared" si="100"/>
        <v>1.0068371472522089</v>
      </c>
      <c r="I3210" s="115">
        <f t="shared" si="101"/>
        <v>486.89659999999998</v>
      </c>
    </row>
    <row r="3211" spans="1:9" hidden="1">
      <c r="A3211" s="115" t="s">
        <v>9359</v>
      </c>
      <c r="B3211" s="115" t="s">
        <v>9360</v>
      </c>
      <c r="C3211" s="115" t="s">
        <v>9361</v>
      </c>
      <c r="D3211" s="115" t="s">
        <v>2038</v>
      </c>
      <c r="E3211" s="115">
        <v>37.164999999999999</v>
      </c>
      <c r="F3211" s="674">
        <v>293.83600000000001</v>
      </c>
      <c r="G3211" s="674">
        <v>295.84500000000003</v>
      </c>
      <c r="H3211" s="115">
        <f t="shared" si="100"/>
        <v>1.0068371472522089</v>
      </c>
      <c r="I3211" s="115">
        <f t="shared" si="101"/>
        <v>37.4191</v>
      </c>
    </row>
    <row r="3212" spans="1:9" hidden="1">
      <c r="A3212" s="115" t="s">
        <v>9362</v>
      </c>
      <c r="B3212" s="115" t="s">
        <v>9363</v>
      </c>
      <c r="C3212" s="115" t="s">
        <v>9364</v>
      </c>
      <c r="D3212" s="115" t="s">
        <v>2038</v>
      </c>
      <c r="E3212" s="115">
        <v>21.8355</v>
      </c>
      <c r="F3212" s="674">
        <v>293.83600000000001</v>
      </c>
      <c r="G3212" s="674">
        <v>295.84500000000003</v>
      </c>
      <c r="H3212" s="115">
        <f t="shared" si="100"/>
        <v>1.0068371472522089</v>
      </c>
      <c r="I3212" s="115">
        <f t="shared" si="101"/>
        <v>21.9848</v>
      </c>
    </row>
    <row r="3213" spans="1:9" hidden="1">
      <c r="A3213" s="115" t="s">
        <v>9365</v>
      </c>
      <c r="B3213" s="115" t="s">
        <v>9366</v>
      </c>
      <c r="C3213" s="115" t="s">
        <v>9367</v>
      </c>
      <c r="D3213" s="115" t="s">
        <v>2038</v>
      </c>
      <c r="E3213" s="115">
        <v>14.557</v>
      </c>
      <c r="F3213" s="674">
        <v>293.83600000000001</v>
      </c>
      <c r="G3213" s="674">
        <v>295.84500000000003</v>
      </c>
      <c r="H3213" s="115">
        <f t="shared" si="100"/>
        <v>1.0068371472522089</v>
      </c>
      <c r="I3213" s="115">
        <f t="shared" si="101"/>
        <v>14.656499999999999</v>
      </c>
    </row>
    <row r="3214" spans="1:9" hidden="1">
      <c r="A3214" s="115" t="s">
        <v>9368</v>
      </c>
      <c r="B3214" s="115" t="s">
        <v>9369</v>
      </c>
      <c r="C3214" s="115" t="s">
        <v>9370</v>
      </c>
      <c r="D3214" s="115" t="s">
        <v>2038</v>
      </c>
      <c r="E3214" s="115">
        <v>11.4376</v>
      </c>
      <c r="F3214" s="674">
        <v>293.83600000000001</v>
      </c>
      <c r="G3214" s="674">
        <v>295.84500000000003</v>
      </c>
      <c r="H3214" s="115">
        <f t="shared" si="100"/>
        <v>1.0068371472522089</v>
      </c>
      <c r="I3214" s="115">
        <f t="shared" si="101"/>
        <v>11.5158</v>
      </c>
    </row>
    <row r="3215" spans="1:9" hidden="1">
      <c r="A3215" s="115" t="s">
        <v>9371</v>
      </c>
      <c r="B3215" s="115" t="s">
        <v>9372</v>
      </c>
      <c r="C3215" s="115" t="s">
        <v>9373</v>
      </c>
      <c r="D3215" s="115" t="s">
        <v>2038</v>
      </c>
      <c r="E3215" s="115">
        <v>4.1590999999999996</v>
      </c>
      <c r="F3215" s="674">
        <v>293.83600000000001</v>
      </c>
      <c r="G3215" s="674">
        <v>295.84500000000003</v>
      </c>
      <c r="H3215" s="115">
        <f t="shared" si="100"/>
        <v>1.0068371472522089</v>
      </c>
      <c r="I3215" s="115">
        <f t="shared" si="101"/>
        <v>4.1875</v>
      </c>
    </row>
    <row r="3216" spans="1:9" hidden="1">
      <c r="A3216" s="115" t="s">
        <v>9374</v>
      </c>
      <c r="B3216" s="115" t="s">
        <v>9375</v>
      </c>
      <c r="C3216" s="115" t="s">
        <v>9376</v>
      </c>
      <c r="D3216" s="115" t="s">
        <v>2038</v>
      </c>
      <c r="E3216" s="115">
        <v>11.4376</v>
      </c>
      <c r="F3216" s="674">
        <v>293.83600000000001</v>
      </c>
      <c r="G3216" s="674">
        <v>295.84500000000003</v>
      </c>
      <c r="H3216" s="115">
        <f t="shared" si="100"/>
        <v>1.0068371472522089</v>
      </c>
      <c r="I3216" s="115">
        <f t="shared" si="101"/>
        <v>11.5158</v>
      </c>
    </row>
    <row r="3217" spans="1:9" hidden="1">
      <c r="A3217" s="115" t="s">
        <v>9377</v>
      </c>
      <c r="B3217" s="115" t="s">
        <v>9378</v>
      </c>
      <c r="C3217" s="115" t="s">
        <v>9379</v>
      </c>
      <c r="D3217" s="115" t="s">
        <v>2038</v>
      </c>
      <c r="E3217" s="115">
        <v>11.4376</v>
      </c>
      <c r="F3217" s="674">
        <v>293.83600000000001</v>
      </c>
      <c r="G3217" s="674">
        <v>295.84500000000003</v>
      </c>
      <c r="H3217" s="115">
        <f t="shared" si="100"/>
        <v>1.0068371472522089</v>
      </c>
      <c r="I3217" s="115">
        <f t="shared" si="101"/>
        <v>11.5158</v>
      </c>
    </row>
    <row r="3218" spans="1:9" hidden="1">
      <c r="A3218" s="115" t="s">
        <v>9380</v>
      </c>
      <c r="B3218" s="115" t="s">
        <v>9381</v>
      </c>
      <c r="C3218" s="115" t="s">
        <v>9382</v>
      </c>
      <c r="D3218" s="115" t="s">
        <v>2038</v>
      </c>
      <c r="E3218" s="115">
        <v>9.3581000000000003</v>
      </c>
      <c r="F3218" s="674">
        <v>293.83600000000001</v>
      </c>
      <c r="G3218" s="674">
        <v>295.84500000000003</v>
      </c>
      <c r="H3218" s="115">
        <f t="shared" si="100"/>
        <v>1.0068371472522089</v>
      </c>
      <c r="I3218" s="115">
        <f t="shared" si="101"/>
        <v>9.4221000000000004</v>
      </c>
    </row>
    <row r="3219" spans="1:9" hidden="1">
      <c r="A3219" s="115" t="s">
        <v>9383</v>
      </c>
      <c r="B3219" s="115" t="s">
        <v>9384</v>
      </c>
      <c r="C3219" s="115" t="s">
        <v>9385</v>
      </c>
      <c r="D3219" s="115" t="s">
        <v>1242</v>
      </c>
      <c r="E3219" s="115">
        <v>2.0796000000000001</v>
      </c>
      <c r="F3219" s="674">
        <v>293.83600000000001</v>
      </c>
      <c r="G3219" s="674">
        <v>295.84500000000003</v>
      </c>
      <c r="H3219" s="115">
        <f t="shared" si="100"/>
        <v>1.0068371472522089</v>
      </c>
      <c r="I3219" s="115">
        <f t="shared" si="101"/>
        <v>2.0937999999999999</v>
      </c>
    </row>
    <row r="3220" spans="1:9" hidden="1">
      <c r="A3220" s="115" t="s">
        <v>9386</v>
      </c>
      <c r="B3220" s="115" t="s">
        <v>9387</v>
      </c>
      <c r="C3220" s="115" t="s">
        <v>9388</v>
      </c>
      <c r="D3220" s="115" t="s">
        <v>2038</v>
      </c>
      <c r="E3220" s="115">
        <v>43.8018</v>
      </c>
      <c r="F3220" s="674">
        <v>293.83600000000001</v>
      </c>
      <c r="G3220" s="674">
        <v>295.84500000000003</v>
      </c>
      <c r="H3220" s="115">
        <f t="shared" si="100"/>
        <v>1.0068371472522089</v>
      </c>
      <c r="I3220" s="115">
        <f t="shared" si="101"/>
        <v>44.101300000000002</v>
      </c>
    </row>
    <row r="3221" spans="1:9" hidden="1">
      <c r="A3221" s="115" t="s">
        <v>9389</v>
      </c>
      <c r="B3221" s="115" t="s">
        <v>9390</v>
      </c>
      <c r="C3221" s="115" t="s">
        <v>9391</v>
      </c>
      <c r="D3221" s="115" t="s">
        <v>2038</v>
      </c>
      <c r="E3221" s="115">
        <v>45.239699999999999</v>
      </c>
      <c r="F3221" s="674">
        <v>293.83600000000001</v>
      </c>
      <c r="G3221" s="674">
        <v>295.84500000000003</v>
      </c>
      <c r="H3221" s="115">
        <f t="shared" si="100"/>
        <v>1.0068371472522089</v>
      </c>
      <c r="I3221" s="115">
        <f t="shared" si="101"/>
        <v>45.548999999999999</v>
      </c>
    </row>
    <row r="3222" spans="1:9" hidden="1">
      <c r="A3222" s="115" t="s">
        <v>9392</v>
      </c>
      <c r="B3222" s="115" t="s">
        <v>9393</v>
      </c>
      <c r="C3222" s="115" t="s">
        <v>9394</v>
      </c>
      <c r="D3222" s="115" t="s">
        <v>2038</v>
      </c>
      <c r="E3222" s="115">
        <v>49.179400000000001</v>
      </c>
      <c r="F3222" s="674">
        <v>293.83600000000001</v>
      </c>
      <c r="G3222" s="674">
        <v>295.84500000000003</v>
      </c>
      <c r="H3222" s="115">
        <f t="shared" si="100"/>
        <v>1.0068371472522089</v>
      </c>
      <c r="I3222" s="115">
        <f t="shared" si="101"/>
        <v>49.515599999999999</v>
      </c>
    </row>
    <row r="3223" spans="1:9" hidden="1">
      <c r="A3223" s="115" t="s">
        <v>9395</v>
      </c>
      <c r="B3223" s="115" t="s">
        <v>9396</v>
      </c>
      <c r="C3223" s="115" t="s">
        <v>9397</v>
      </c>
      <c r="D3223" s="115" t="s">
        <v>1242</v>
      </c>
      <c r="E3223" s="115">
        <v>8.3183000000000007</v>
      </c>
      <c r="F3223" s="674">
        <v>293.83600000000001</v>
      </c>
      <c r="G3223" s="674">
        <v>295.84500000000003</v>
      </c>
      <c r="H3223" s="115">
        <f t="shared" si="100"/>
        <v>1.0068371472522089</v>
      </c>
      <c r="I3223" s="115">
        <f t="shared" si="101"/>
        <v>8.3751999999999995</v>
      </c>
    </row>
    <row r="3224" spans="1:9" hidden="1">
      <c r="A3224" s="115" t="s">
        <v>9398</v>
      </c>
      <c r="B3224" s="115" t="s">
        <v>9399</v>
      </c>
      <c r="C3224" s="115" t="s">
        <v>9400</v>
      </c>
      <c r="D3224" s="115" t="s">
        <v>1138</v>
      </c>
      <c r="E3224" s="115">
        <v>422.09399999999999</v>
      </c>
      <c r="F3224" s="674">
        <v>293.83600000000001</v>
      </c>
      <c r="G3224" s="674">
        <v>295.84500000000003</v>
      </c>
      <c r="H3224" s="115">
        <f t="shared" si="100"/>
        <v>1.0068371472522089</v>
      </c>
      <c r="I3224" s="115">
        <f t="shared" si="101"/>
        <v>424.97989999999999</v>
      </c>
    </row>
    <row r="3225" spans="1:9" hidden="1">
      <c r="A3225" s="115" t="s">
        <v>9401</v>
      </c>
      <c r="B3225" s="115" t="s">
        <v>9402</v>
      </c>
      <c r="C3225" s="115" t="s">
        <v>9403</v>
      </c>
      <c r="D3225" s="115" t="s">
        <v>1138</v>
      </c>
      <c r="E3225" s="115">
        <v>207.95699999999999</v>
      </c>
      <c r="F3225" s="674">
        <v>293.83600000000001</v>
      </c>
      <c r="G3225" s="674">
        <v>295.84500000000003</v>
      </c>
      <c r="H3225" s="115">
        <f t="shared" si="100"/>
        <v>1.0068371472522089</v>
      </c>
      <c r="I3225" s="115">
        <f t="shared" si="101"/>
        <v>209.37880000000001</v>
      </c>
    </row>
    <row r="3226" spans="1:9" hidden="1">
      <c r="A3226" s="115" t="s">
        <v>9404</v>
      </c>
      <c r="B3226" s="115" t="s">
        <v>9405</v>
      </c>
      <c r="C3226" s="115" t="s">
        <v>9406</v>
      </c>
      <c r="D3226" s="115" t="s">
        <v>2038</v>
      </c>
      <c r="E3226" s="115">
        <v>42.1203</v>
      </c>
      <c r="F3226" s="674">
        <v>293.83600000000001</v>
      </c>
      <c r="G3226" s="674">
        <v>295.84500000000003</v>
      </c>
      <c r="H3226" s="115">
        <f t="shared" si="100"/>
        <v>1.0068371472522089</v>
      </c>
      <c r="I3226" s="115">
        <f t="shared" si="101"/>
        <v>42.408299999999997</v>
      </c>
    </row>
    <row r="3227" spans="1:9" hidden="1">
      <c r="A3227" s="115" t="s">
        <v>9407</v>
      </c>
      <c r="B3227" s="115" t="s">
        <v>9408</v>
      </c>
      <c r="C3227" s="115" t="s">
        <v>9409</v>
      </c>
      <c r="D3227" s="115" t="s">
        <v>1453</v>
      </c>
      <c r="E3227" s="115">
        <v>60.307499999999997</v>
      </c>
      <c r="F3227" s="674">
        <v>293.83600000000001</v>
      </c>
      <c r="G3227" s="674">
        <v>295.84500000000003</v>
      </c>
      <c r="H3227" s="115">
        <f t="shared" si="100"/>
        <v>1.0068371472522089</v>
      </c>
      <c r="I3227" s="115">
        <f t="shared" si="101"/>
        <v>60.719799999999999</v>
      </c>
    </row>
    <row r="3228" spans="1:9" hidden="1">
      <c r="A3228" s="115" t="s">
        <v>9410</v>
      </c>
      <c r="B3228" s="115" t="s">
        <v>9411</v>
      </c>
      <c r="C3228" s="115" t="s">
        <v>9412</v>
      </c>
      <c r="D3228" s="115" t="s">
        <v>1453</v>
      </c>
      <c r="E3228" s="115">
        <v>76.944100000000006</v>
      </c>
      <c r="F3228" s="674">
        <v>293.83600000000001</v>
      </c>
      <c r="G3228" s="674">
        <v>295.84500000000003</v>
      </c>
      <c r="H3228" s="115">
        <f t="shared" si="100"/>
        <v>1.0068371472522089</v>
      </c>
      <c r="I3228" s="115">
        <f t="shared" si="101"/>
        <v>77.470200000000006</v>
      </c>
    </row>
    <row r="3229" spans="1:9" hidden="1">
      <c r="A3229" s="115" t="s">
        <v>9413</v>
      </c>
      <c r="B3229" s="115" t="s">
        <v>9414</v>
      </c>
      <c r="C3229" s="115" t="s">
        <v>9415</v>
      </c>
      <c r="D3229" s="115" t="s">
        <v>1453</v>
      </c>
      <c r="E3229" s="115">
        <v>100.8591</v>
      </c>
      <c r="F3229" s="674">
        <v>293.83600000000001</v>
      </c>
      <c r="G3229" s="674">
        <v>295.84500000000003</v>
      </c>
      <c r="H3229" s="115">
        <f t="shared" si="100"/>
        <v>1.0068371472522089</v>
      </c>
      <c r="I3229" s="115">
        <f t="shared" si="101"/>
        <v>101.5487</v>
      </c>
    </row>
    <row r="3230" spans="1:9" hidden="1">
      <c r="A3230" s="115" t="s">
        <v>9416</v>
      </c>
      <c r="B3230" s="115" t="s">
        <v>9417</v>
      </c>
      <c r="C3230" s="115" t="s">
        <v>9418</v>
      </c>
      <c r="D3230" s="115" t="s">
        <v>8475</v>
      </c>
      <c r="E3230" s="115">
        <v>41.5914</v>
      </c>
      <c r="F3230" s="674">
        <v>293.83600000000001</v>
      </c>
      <c r="G3230" s="674">
        <v>295.84500000000003</v>
      </c>
      <c r="H3230" s="115">
        <f t="shared" si="100"/>
        <v>1.0068371472522089</v>
      </c>
      <c r="I3230" s="115">
        <f t="shared" si="101"/>
        <v>41.875799999999998</v>
      </c>
    </row>
    <row r="3231" spans="1:9" hidden="1">
      <c r="A3231" s="115" t="s">
        <v>9419</v>
      </c>
      <c r="B3231" s="115" t="s">
        <v>9420</v>
      </c>
      <c r="C3231" s="115" t="s">
        <v>9421</v>
      </c>
      <c r="D3231" s="115" t="s">
        <v>1453</v>
      </c>
      <c r="E3231" s="115">
        <v>207.95699999999999</v>
      </c>
      <c r="F3231" s="674">
        <v>293.83600000000001</v>
      </c>
      <c r="G3231" s="674">
        <v>295.84500000000003</v>
      </c>
      <c r="H3231" s="115">
        <f t="shared" si="100"/>
        <v>1.0068371472522089</v>
      </c>
      <c r="I3231" s="115">
        <f t="shared" si="101"/>
        <v>209.37880000000001</v>
      </c>
    </row>
    <row r="3232" spans="1:9" hidden="1">
      <c r="A3232" s="115" t="s">
        <v>9422</v>
      </c>
      <c r="B3232" s="115" t="s">
        <v>9423</v>
      </c>
      <c r="C3232" s="115" t="s">
        <v>9424</v>
      </c>
      <c r="D3232" s="115" t="s">
        <v>1138</v>
      </c>
      <c r="E3232" s="115">
        <v>3.1194000000000002</v>
      </c>
      <c r="F3232" s="674">
        <v>293.83600000000001</v>
      </c>
      <c r="G3232" s="674">
        <v>295.84500000000003</v>
      </c>
      <c r="H3232" s="115">
        <f t="shared" si="100"/>
        <v>1.0068371472522089</v>
      </c>
      <c r="I3232" s="115">
        <f t="shared" si="101"/>
        <v>3.1406999999999998</v>
      </c>
    </row>
    <row r="3233" spans="1:9" hidden="1">
      <c r="A3233" s="115" t="s">
        <v>9425</v>
      </c>
      <c r="B3233" s="115" t="s">
        <v>9426</v>
      </c>
      <c r="C3233" s="115" t="s">
        <v>9427</v>
      </c>
      <c r="D3233" s="115" t="s">
        <v>2038</v>
      </c>
      <c r="E3233" s="115">
        <v>6.7838000000000003</v>
      </c>
      <c r="F3233" s="674">
        <v>293.83600000000001</v>
      </c>
      <c r="G3233" s="674">
        <v>295.84500000000003</v>
      </c>
      <c r="H3233" s="115">
        <f t="shared" si="100"/>
        <v>1.0068371472522089</v>
      </c>
      <c r="I3233" s="115">
        <f t="shared" si="101"/>
        <v>6.8301999999999996</v>
      </c>
    </row>
    <row r="3234" spans="1:9" hidden="1">
      <c r="A3234" s="115" t="s">
        <v>9428</v>
      </c>
      <c r="B3234" s="115" t="s">
        <v>9429</v>
      </c>
      <c r="C3234" s="115" t="s">
        <v>9430</v>
      </c>
      <c r="D3234" s="115" t="s">
        <v>2038</v>
      </c>
      <c r="E3234" s="115">
        <v>7.2683999999999997</v>
      </c>
      <c r="F3234" s="674">
        <v>293.83600000000001</v>
      </c>
      <c r="G3234" s="674">
        <v>295.84500000000003</v>
      </c>
      <c r="H3234" s="115">
        <f t="shared" si="100"/>
        <v>1.0068371472522089</v>
      </c>
      <c r="I3234" s="115">
        <f t="shared" si="101"/>
        <v>7.3181000000000003</v>
      </c>
    </row>
    <row r="3235" spans="1:9" hidden="1">
      <c r="A3235" s="115" t="s">
        <v>9431</v>
      </c>
      <c r="B3235" s="115" t="s">
        <v>9432</v>
      </c>
      <c r="C3235" s="115" t="s">
        <v>9433</v>
      </c>
      <c r="D3235" s="115" t="s">
        <v>2038</v>
      </c>
      <c r="E3235" s="115">
        <v>8.4797999999999991</v>
      </c>
      <c r="F3235" s="674">
        <v>293.83600000000001</v>
      </c>
      <c r="G3235" s="674">
        <v>295.84500000000003</v>
      </c>
      <c r="H3235" s="115">
        <f t="shared" si="100"/>
        <v>1.0068371472522089</v>
      </c>
      <c r="I3235" s="115">
        <f t="shared" si="101"/>
        <v>8.5378000000000007</v>
      </c>
    </row>
    <row r="3236" spans="1:9" hidden="1">
      <c r="A3236" s="115" t="s">
        <v>9434</v>
      </c>
      <c r="B3236" s="115" t="s">
        <v>9435</v>
      </c>
      <c r="C3236" s="115" t="s">
        <v>9436</v>
      </c>
      <c r="D3236" s="115" t="s">
        <v>2038</v>
      </c>
      <c r="E3236" s="115">
        <v>9.2065999999999999</v>
      </c>
      <c r="F3236" s="674">
        <v>293.83600000000001</v>
      </c>
      <c r="G3236" s="674">
        <v>295.84500000000003</v>
      </c>
      <c r="H3236" s="115">
        <f t="shared" si="100"/>
        <v>1.0068371472522089</v>
      </c>
      <c r="I3236" s="115">
        <f t="shared" si="101"/>
        <v>9.2695000000000007</v>
      </c>
    </row>
    <row r="3237" spans="1:9" hidden="1">
      <c r="A3237" s="115" t="s">
        <v>9437</v>
      </c>
      <c r="B3237" s="115" t="s">
        <v>9438</v>
      </c>
      <c r="C3237" s="115" t="s">
        <v>9439</v>
      </c>
      <c r="D3237" s="115" t="s">
        <v>1242</v>
      </c>
      <c r="E3237" s="115">
        <v>14.5205</v>
      </c>
      <c r="F3237" s="674">
        <v>293.83600000000001</v>
      </c>
      <c r="G3237" s="674">
        <v>295.84500000000003</v>
      </c>
      <c r="H3237" s="115">
        <f t="shared" si="100"/>
        <v>1.0068371472522089</v>
      </c>
      <c r="I3237" s="115">
        <f t="shared" si="101"/>
        <v>14.6198</v>
      </c>
    </row>
    <row r="3238" spans="1:9" hidden="1">
      <c r="A3238" s="115" t="s">
        <v>9440</v>
      </c>
      <c r="B3238" s="115" t="s">
        <v>9441</v>
      </c>
      <c r="C3238" s="115" t="s">
        <v>9442</v>
      </c>
      <c r="D3238" s="115" t="s">
        <v>1242</v>
      </c>
      <c r="E3238" s="115">
        <v>15.7218</v>
      </c>
      <c r="F3238" s="674">
        <v>293.83600000000001</v>
      </c>
      <c r="G3238" s="674">
        <v>295.84500000000003</v>
      </c>
      <c r="H3238" s="115">
        <f t="shared" si="100"/>
        <v>1.0068371472522089</v>
      </c>
      <c r="I3238" s="115">
        <f t="shared" si="101"/>
        <v>15.8293</v>
      </c>
    </row>
    <row r="3239" spans="1:9" hidden="1">
      <c r="A3239" s="115" t="s">
        <v>9443</v>
      </c>
      <c r="B3239" s="115" t="s">
        <v>9444</v>
      </c>
      <c r="C3239" s="115" t="s">
        <v>9445</v>
      </c>
      <c r="D3239" s="115" t="s">
        <v>1242</v>
      </c>
      <c r="E3239" s="115">
        <v>21.179500000000001</v>
      </c>
      <c r="F3239" s="674">
        <v>293.83600000000001</v>
      </c>
      <c r="G3239" s="674">
        <v>295.84500000000003</v>
      </c>
      <c r="H3239" s="115">
        <f t="shared" si="100"/>
        <v>1.0068371472522089</v>
      </c>
      <c r="I3239" s="115">
        <f t="shared" si="101"/>
        <v>21.324300000000001</v>
      </c>
    </row>
    <row r="3240" spans="1:9" hidden="1">
      <c r="A3240" s="115" t="s">
        <v>9446</v>
      </c>
      <c r="B3240" s="115" t="s">
        <v>9447</v>
      </c>
      <c r="C3240" s="115" t="s">
        <v>9448</v>
      </c>
      <c r="D3240" s="115" t="s">
        <v>1242</v>
      </c>
      <c r="E3240" s="115">
        <v>44.303899999999999</v>
      </c>
      <c r="F3240" s="674">
        <v>293.83600000000001</v>
      </c>
      <c r="G3240" s="674">
        <v>295.84500000000003</v>
      </c>
      <c r="H3240" s="115">
        <f t="shared" si="100"/>
        <v>1.0068371472522089</v>
      </c>
      <c r="I3240" s="115">
        <f t="shared" si="101"/>
        <v>44.6068</v>
      </c>
    </row>
    <row r="3241" spans="1:9" hidden="1">
      <c r="A3241" s="115" t="s">
        <v>9449</v>
      </c>
      <c r="B3241" s="115" t="s">
        <v>9450</v>
      </c>
      <c r="C3241" s="115" t="s">
        <v>9451</v>
      </c>
      <c r="D3241" s="115" t="s">
        <v>1242</v>
      </c>
      <c r="E3241" s="115">
        <v>10.065200000000001</v>
      </c>
      <c r="F3241" s="674">
        <v>293.83600000000001</v>
      </c>
      <c r="G3241" s="674">
        <v>295.84500000000003</v>
      </c>
      <c r="H3241" s="115">
        <f t="shared" si="100"/>
        <v>1.0068371472522089</v>
      </c>
      <c r="I3241" s="115">
        <f t="shared" si="101"/>
        <v>10.134</v>
      </c>
    </row>
    <row r="3242" spans="1:9" hidden="1">
      <c r="A3242" s="115" t="s">
        <v>9452</v>
      </c>
      <c r="B3242" s="115" t="s">
        <v>9453</v>
      </c>
      <c r="C3242" s="115" t="s">
        <v>9454</v>
      </c>
      <c r="D3242" s="115" t="s">
        <v>1242</v>
      </c>
      <c r="E3242" s="115">
        <v>17.2546</v>
      </c>
      <c r="F3242" s="674">
        <v>293.83600000000001</v>
      </c>
      <c r="G3242" s="674">
        <v>295.84500000000003</v>
      </c>
      <c r="H3242" s="115">
        <f t="shared" si="100"/>
        <v>1.0068371472522089</v>
      </c>
      <c r="I3242" s="115">
        <f t="shared" si="101"/>
        <v>17.372599999999998</v>
      </c>
    </row>
    <row r="3243" spans="1:9" hidden="1">
      <c r="A3243" s="115" t="s">
        <v>9455</v>
      </c>
      <c r="B3243" s="115" t="s">
        <v>9456</v>
      </c>
      <c r="C3243" s="115" t="s">
        <v>9457</v>
      </c>
      <c r="D3243" s="115" t="s">
        <v>1242</v>
      </c>
      <c r="E3243" s="115">
        <v>71.545000000000002</v>
      </c>
      <c r="F3243" s="674">
        <v>293.83600000000001</v>
      </c>
      <c r="G3243" s="674">
        <v>295.84500000000003</v>
      </c>
      <c r="H3243" s="115">
        <f t="shared" si="100"/>
        <v>1.0068371472522089</v>
      </c>
      <c r="I3243" s="115">
        <f t="shared" si="101"/>
        <v>72.034199999999998</v>
      </c>
    </row>
    <row r="3244" spans="1:9" hidden="1">
      <c r="A3244" s="115" t="s">
        <v>9458</v>
      </c>
      <c r="B3244" s="115" t="s">
        <v>9459</v>
      </c>
      <c r="C3244" s="115" t="s">
        <v>9460</v>
      </c>
      <c r="D3244" s="115" t="s">
        <v>2038</v>
      </c>
      <c r="E3244" s="115">
        <v>25.9709</v>
      </c>
      <c r="F3244" s="674">
        <v>293.83600000000001</v>
      </c>
      <c r="G3244" s="674">
        <v>295.84500000000003</v>
      </c>
      <c r="H3244" s="115">
        <f t="shared" si="100"/>
        <v>1.0068371472522089</v>
      </c>
      <c r="I3244" s="115">
        <f t="shared" si="101"/>
        <v>26.148499999999999</v>
      </c>
    </row>
    <row r="3245" spans="1:9" hidden="1">
      <c r="A3245" s="115" t="s">
        <v>9461</v>
      </c>
      <c r="B3245" s="115" t="s">
        <v>9462</v>
      </c>
      <c r="C3245" s="115" t="s">
        <v>9463</v>
      </c>
      <c r="D3245" s="115" t="s">
        <v>1138</v>
      </c>
      <c r="E3245" s="115">
        <v>15.5303</v>
      </c>
      <c r="F3245" s="674">
        <v>293.83600000000001</v>
      </c>
      <c r="G3245" s="674">
        <v>295.84500000000003</v>
      </c>
      <c r="H3245" s="115">
        <f t="shared" si="100"/>
        <v>1.0068371472522089</v>
      </c>
      <c r="I3245" s="115">
        <f t="shared" si="101"/>
        <v>15.6365</v>
      </c>
    </row>
    <row r="3246" spans="1:9" hidden="1">
      <c r="A3246" s="115" t="s">
        <v>9464</v>
      </c>
      <c r="B3246" s="115" t="s">
        <v>9465</v>
      </c>
      <c r="C3246" s="115" t="s">
        <v>9466</v>
      </c>
      <c r="D3246" s="115" t="s">
        <v>1138</v>
      </c>
      <c r="E3246" s="115">
        <v>24.866199999999999</v>
      </c>
      <c r="F3246" s="674">
        <v>293.83600000000001</v>
      </c>
      <c r="G3246" s="674">
        <v>295.84500000000003</v>
      </c>
      <c r="H3246" s="115">
        <f t="shared" si="100"/>
        <v>1.0068371472522089</v>
      </c>
      <c r="I3246" s="115">
        <f t="shared" si="101"/>
        <v>25.036200000000001</v>
      </c>
    </row>
    <row r="3247" spans="1:9" hidden="1">
      <c r="A3247" s="115" t="s">
        <v>9467</v>
      </c>
      <c r="B3247" s="115" t="s">
        <v>9468</v>
      </c>
      <c r="C3247" s="115" t="s">
        <v>9469</v>
      </c>
      <c r="D3247" s="115" t="s">
        <v>1138</v>
      </c>
      <c r="E3247" s="115">
        <v>31.0961</v>
      </c>
      <c r="F3247" s="674">
        <v>293.83600000000001</v>
      </c>
      <c r="G3247" s="674">
        <v>295.84500000000003</v>
      </c>
      <c r="H3247" s="115">
        <f t="shared" si="100"/>
        <v>1.0068371472522089</v>
      </c>
      <c r="I3247" s="115">
        <f t="shared" si="101"/>
        <v>31.308700000000002</v>
      </c>
    </row>
    <row r="3248" spans="1:9" hidden="1">
      <c r="A3248" s="115" t="s">
        <v>9470</v>
      </c>
      <c r="B3248" s="115" t="s">
        <v>9471</v>
      </c>
      <c r="C3248" s="115" t="s">
        <v>9472</v>
      </c>
      <c r="D3248" s="115" t="s">
        <v>1453</v>
      </c>
      <c r="E3248" s="115">
        <v>461.68150000000003</v>
      </c>
      <c r="F3248" s="674">
        <v>293.83600000000001</v>
      </c>
      <c r="G3248" s="674">
        <v>295.84500000000003</v>
      </c>
      <c r="H3248" s="115">
        <f t="shared" si="100"/>
        <v>1.0068371472522089</v>
      </c>
      <c r="I3248" s="115">
        <f t="shared" si="101"/>
        <v>464.8381</v>
      </c>
    </row>
    <row r="3249" spans="1:9" hidden="1">
      <c r="A3249" s="115" t="s">
        <v>9473</v>
      </c>
      <c r="B3249" s="115" t="s">
        <v>9474</v>
      </c>
      <c r="C3249" s="115" t="s">
        <v>9475</v>
      </c>
      <c r="D3249" s="115" t="s">
        <v>1453</v>
      </c>
      <c r="E3249" s="115">
        <v>67.055800000000005</v>
      </c>
      <c r="F3249" s="674">
        <v>293.83600000000001</v>
      </c>
      <c r="G3249" s="674">
        <v>295.84500000000003</v>
      </c>
      <c r="H3249" s="115">
        <f t="shared" si="100"/>
        <v>1.0068371472522089</v>
      </c>
      <c r="I3249" s="115">
        <f t="shared" si="101"/>
        <v>67.514300000000006</v>
      </c>
    </row>
    <row r="3250" spans="1:9" hidden="1">
      <c r="A3250" s="115" t="s">
        <v>9476</v>
      </c>
      <c r="B3250" s="115" t="s">
        <v>9477</v>
      </c>
      <c r="C3250" s="115" t="s">
        <v>9478</v>
      </c>
      <c r="D3250" s="115" t="s">
        <v>1453</v>
      </c>
      <c r="E3250" s="115">
        <v>63.516800000000003</v>
      </c>
      <c r="F3250" s="674">
        <v>293.83600000000001</v>
      </c>
      <c r="G3250" s="674">
        <v>295.84500000000003</v>
      </c>
      <c r="H3250" s="115">
        <f t="shared" si="100"/>
        <v>1.0068371472522089</v>
      </c>
      <c r="I3250" s="115">
        <f t="shared" si="101"/>
        <v>63.951099999999997</v>
      </c>
    </row>
    <row r="3251" spans="1:9" hidden="1">
      <c r="A3251" s="115" t="s">
        <v>9479</v>
      </c>
      <c r="B3251" s="115" t="s">
        <v>9480</v>
      </c>
      <c r="C3251" s="115" t="s">
        <v>9481</v>
      </c>
      <c r="D3251" s="115" t="s">
        <v>8378</v>
      </c>
      <c r="E3251" s="115">
        <v>3.036</v>
      </c>
      <c r="F3251" s="674">
        <v>293.83600000000001</v>
      </c>
      <c r="G3251" s="674">
        <v>295.84500000000003</v>
      </c>
      <c r="H3251" s="115">
        <f t="shared" si="100"/>
        <v>1.0068371472522089</v>
      </c>
      <c r="I3251" s="115">
        <f t="shared" si="101"/>
        <v>3.0568</v>
      </c>
    </row>
    <row r="3252" spans="1:9" hidden="1">
      <c r="A3252" s="115" t="s">
        <v>9482</v>
      </c>
      <c r="B3252" s="115" t="s">
        <v>9483</v>
      </c>
      <c r="C3252" s="115" t="s">
        <v>9484</v>
      </c>
      <c r="D3252" s="115" t="s">
        <v>1694</v>
      </c>
      <c r="E3252" s="115">
        <v>753.29589999999996</v>
      </c>
      <c r="F3252" s="674">
        <v>293.83600000000001</v>
      </c>
      <c r="G3252" s="674">
        <v>295.84500000000003</v>
      </c>
      <c r="H3252" s="115">
        <f t="shared" si="100"/>
        <v>1.0068371472522089</v>
      </c>
      <c r="I3252" s="115">
        <f t="shared" si="101"/>
        <v>758.44629999999995</v>
      </c>
    </row>
    <row r="3253" spans="1:9" hidden="1">
      <c r="A3253" s="115" t="s">
        <v>9485</v>
      </c>
      <c r="B3253" s="115" t="s">
        <v>9486</v>
      </c>
      <c r="C3253" s="115" t="s">
        <v>9487</v>
      </c>
      <c r="D3253" s="115" t="s">
        <v>1694</v>
      </c>
      <c r="E3253" s="115">
        <v>746.78920000000005</v>
      </c>
      <c r="F3253" s="674">
        <v>293.83600000000001</v>
      </c>
      <c r="G3253" s="674">
        <v>295.84500000000003</v>
      </c>
      <c r="H3253" s="115">
        <f t="shared" si="100"/>
        <v>1.0068371472522089</v>
      </c>
      <c r="I3253" s="115">
        <f t="shared" si="101"/>
        <v>751.89509999999996</v>
      </c>
    </row>
    <row r="3254" spans="1:9" hidden="1">
      <c r="A3254" s="115" t="s">
        <v>9488</v>
      </c>
      <c r="B3254" s="115" t="s">
        <v>9489</v>
      </c>
      <c r="C3254" s="115" t="s">
        <v>9490</v>
      </c>
      <c r="D3254" s="115" t="s">
        <v>1138</v>
      </c>
      <c r="E3254" s="115">
        <v>74.576999999999998</v>
      </c>
      <c r="F3254" s="674">
        <v>293.83600000000001</v>
      </c>
      <c r="G3254" s="674">
        <v>295.84500000000003</v>
      </c>
      <c r="H3254" s="115">
        <f t="shared" si="100"/>
        <v>1.0068371472522089</v>
      </c>
      <c r="I3254" s="115">
        <f t="shared" si="101"/>
        <v>75.0869</v>
      </c>
    </row>
    <row r="3255" spans="1:9" hidden="1">
      <c r="A3255" s="115" t="s">
        <v>9491</v>
      </c>
      <c r="B3255" s="115" t="s">
        <v>9492</v>
      </c>
      <c r="C3255" s="115" t="s">
        <v>9493</v>
      </c>
      <c r="D3255" s="115" t="s">
        <v>1138</v>
      </c>
      <c r="E3255" s="115">
        <v>81.199399999999997</v>
      </c>
      <c r="F3255" s="674">
        <v>293.83600000000001</v>
      </c>
      <c r="G3255" s="674">
        <v>295.84500000000003</v>
      </c>
      <c r="H3255" s="115">
        <f t="shared" si="100"/>
        <v>1.0068371472522089</v>
      </c>
      <c r="I3255" s="115">
        <f t="shared" si="101"/>
        <v>81.754599999999996</v>
      </c>
    </row>
    <row r="3256" spans="1:9" hidden="1">
      <c r="A3256" s="115" t="s">
        <v>9494</v>
      </c>
      <c r="B3256" s="115" t="s">
        <v>9495</v>
      </c>
      <c r="C3256" s="115" t="s">
        <v>9496</v>
      </c>
      <c r="D3256" s="115" t="s">
        <v>1138</v>
      </c>
      <c r="E3256" s="115">
        <v>82.436999999999998</v>
      </c>
      <c r="F3256" s="674">
        <v>293.83600000000001</v>
      </c>
      <c r="G3256" s="674">
        <v>295.84500000000003</v>
      </c>
      <c r="H3256" s="115">
        <f t="shared" si="100"/>
        <v>1.0068371472522089</v>
      </c>
      <c r="I3256" s="115">
        <f t="shared" si="101"/>
        <v>83.000600000000006</v>
      </c>
    </row>
    <row r="3257" spans="1:9" hidden="1">
      <c r="A3257" s="115" t="s">
        <v>9497</v>
      </c>
      <c r="B3257" s="115" t="s">
        <v>9498</v>
      </c>
      <c r="C3257" s="115" t="s">
        <v>9499</v>
      </c>
      <c r="D3257" s="115" t="s">
        <v>1138</v>
      </c>
      <c r="E3257" s="115">
        <v>88.649100000000004</v>
      </c>
      <c r="F3257" s="674">
        <v>293.83600000000001</v>
      </c>
      <c r="G3257" s="674">
        <v>295.84500000000003</v>
      </c>
      <c r="H3257" s="115">
        <f t="shared" si="100"/>
        <v>1.0068371472522089</v>
      </c>
      <c r="I3257" s="115">
        <f t="shared" si="101"/>
        <v>89.255200000000002</v>
      </c>
    </row>
    <row r="3258" spans="1:9" hidden="1">
      <c r="A3258" s="115" t="s">
        <v>9500</v>
      </c>
      <c r="B3258" s="115" t="s">
        <v>9501</v>
      </c>
      <c r="C3258" s="115" t="s">
        <v>9502</v>
      </c>
      <c r="D3258" s="115" t="s">
        <v>1138</v>
      </c>
      <c r="E3258" s="115">
        <v>92.6614</v>
      </c>
      <c r="F3258" s="674">
        <v>293.83600000000001</v>
      </c>
      <c r="G3258" s="674">
        <v>295.84500000000003</v>
      </c>
      <c r="H3258" s="115">
        <f t="shared" si="100"/>
        <v>1.0068371472522089</v>
      </c>
      <c r="I3258" s="115">
        <f t="shared" si="101"/>
        <v>93.294899999999998</v>
      </c>
    </row>
    <row r="3259" spans="1:9" hidden="1">
      <c r="A3259" s="115" t="s">
        <v>9503</v>
      </c>
      <c r="B3259" s="115" t="s">
        <v>9504</v>
      </c>
      <c r="C3259" s="115" t="s">
        <v>9505</v>
      </c>
      <c r="D3259" s="115" t="s">
        <v>1138</v>
      </c>
      <c r="E3259" s="115">
        <v>95.1995</v>
      </c>
      <c r="F3259" s="674">
        <v>293.83600000000001</v>
      </c>
      <c r="G3259" s="674">
        <v>295.84500000000003</v>
      </c>
      <c r="H3259" s="115">
        <f t="shared" si="100"/>
        <v>1.0068371472522089</v>
      </c>
      <c r="I3259" s="115">
        <f t="shared" si="101"/>
        <v>95.850399999999993</v>
      </c>
    </row>
    <row r="3260" spans="1:9" hidden="1">
      <c r="A3260" s="115" t="s">
        <v>9506</v>
      </c>
      <c r="B3260" s="115" t="s">
        <v>9507</v>
      </c>
      <c r="C3260" s="115" t="s">
        <v>9508</v>
      </c>
      <c r="D3260" s="115" t="s">
        <v>1138</v>
      </c>
      <c r="E3260" s="115">
        <v>102.2765</v>
      </c>
      <c r="F3260" s="674">
        <v>293.83600000000001</v>
      </c>
      <c r="G3260" s="674">
        <v>295.84500000000003</v>
      </c>
      <c r="H3260" s="115">
        <f t="shared" si="100"/>
        <v>1.0068371472522089</v>
      </c>
      <c r="I3260" s="115">
        <f t="shared" si="101"/>
        <v>102.97580000000001</v>
      </c>
    </row>
    <row r="3261" spans="1:9" hidden="1">
      <c r="A3261" s="115" t="s">
        <v>9509</v>
      </c>
      <c r="B3261" s="115" t="s">
        <v>9510</v>
      </c>
      <c r="C3261" s="115" t="s">
        <v>9511</v>
      </c>
      <c r="D3261" s="115" t="s">
        <v>1138</v>
      </c>
      <c r="E3261" s="115">
        <v>110.0645</v>
      </c>
      <c r="F3261" s="674">
        <v>293.83600000000001</v>
      </c>
      <c r="G3261" s="674">
        <v>295.84500000000003</v>
      </c>
      <c r="H3261" s="115">
        <f t="shared" si="100"/>
        <v>1.0068371472522089</v>
      </c>
      <c r="I3261" s="115">
        <f t="shared" si="101"/>
        <v>110.81699999999999</v>
      </c>
    </row>
    <row r="3262" spans="1:9" hidden="1">
      <c r="A3262" s="115" t="s">
        <v>9512</v>
      </c>
      <c r="B3262" s="115" t="s">
        <v>9513</v>
      </c>
      <c r="C3262" s="115" t="s">
        <v>9514</v>
      </c>
      <c r="D3262" s="115" t="s">
        <v>1138</v>
      </c>
      <c r="E3262" s="115">
        <v>124.3832</v>
      </c>
      <c r="F3262" s="674">
        <v>293.83600000000001</v>
      </c>
      <c r="G3262" s="674">
        <v>295.84500000000003</v>
      </c>
      <c r="H3262" s="115">
        <f t="shared" si="100"/>
        <v>1.0068371472522089</v>
      </c>
      <c r="I3262" s="115">
        <f t="shared" si="101"/>
        <v>125.2336</v>
      </c>
    </row>
    <row r="3263" spans="1:9" hidden="1">
      <c r="A3263" s="115" t="s">
        <v>9515</v>
      </c>
      <c r="B3263" s="115" t="s">
        <v>9516</v>
      </c>
      <c r="C3263" s="115" t="s">
        <v>9517</v>
      </c>
      <c r="D3263" s="115" t="s">
        <v>1138</v>
      </c>
      <c r="E3263" s="115">
        <v>135.20150000000001</v>
      </c>
      <c r="F3263" s="674">
        <v>293.83600000000001</v>
      </c>
      <c r="G3263" s="674">
        <v>295.84500000000003</v>
      </c>
      <c r="H3263" s="115">
        <f t="shared" si="100"/>
        <v>1.0068371472522089</v>
      </c>
      <c r="I3263" s="115">
        <f t="shared" si="101"/>
        <v>136.1259</v>
      </c>
    </row>
    <row r="3264" spans="1:9" hidden="1">
      <c r="A3264" s="115" t="s">
        <v>9518</v>
      </c>
      <c r="B3264" s="115" t="s">
        <v>9519</v>
      </c>
      <c r="C3264" s="115" t="s">
        <v>9520</v>
      </c>
      <c r="D3264" s="115" t="s">
        <v>1138</v>
      </c>
      <c r="E3264" s="115">
        <v>148.38990000000001</v>
      </c>
      <c r="F3264" s="674">
        <v>293.83600000000001</v>
      </c>
      <c r="G3264" s="674">
        <v>295.84500000000003</v>
      </c>
      <c r="H3264" s="115">
        <f t="shared" si="100"/>
        <v>1.0068371472522089</v>
      </c>
      <c r="I3264" s="115">
        <f t="shared" si="101"/>
        <v>149.40450000000001</v>
      </c>
    </row>
    <row r="3265" spans="1:9" hidden="1">
      <c r="A3265" s="115" t="s">
        <v>9521</v>
      </c>
      <c r="B3265" s="115" t="s">
        <v>9522</v>
      </c>
      <c r="C3265" s="115" t="s">
        <v>9523</v>
      </c>
      <c r="D3265" s="115" t="s">
        <v>1138</v>
      </c>
      <c r="E3265" s="115">
        <v>208.1695</v>
      </c>
      <c r="F3265" s="674">
        <v>293.83600000000001</v>
      </c>
      <c r="G3265" s="674">
        <v>295.84500000000003</v>
      </c>
      <c r="H3265" s="115">
        <f t="shared" si="100"/>
        <v>1.0068371472522089</v>
      </c>
      <c r="I3265" s="115">
        <f t="shared" si="101"/>
        <v>209.59280000000001</v>
      </c>
    </row>
    <row r="3266" spans="1:9" hidden="1">
      <c r="A3266" s="115" t="s">
        <v>9524</v>
      </c>
      <c r="B3266" s="115" t="s">
        <v>9525</v>
      </c>
      <c r="C3266" s="115" t="s">
        <v>9526</v>
      </c>
      <c r="D3266" s="115" t="s">
        <v>1138</v>
      </c>
      <c r="E3266" s="115">
        <v>302.1943</v>
      </c>
      <c r="F3266" s="674">
        <v>293.83600000000001</v>
      </c>
      <c r="G3266" s="674">
        <v>295.84500000000003</v>
      </c>
      <c r="H3266" s="115">
        <f t="shared" si="100"/>
        <v>1.0068371472522089</v>
      </c>
      <c r="I3266" s="115">
        <f t="shared" si="101"/>
        <v>304.2604</v>
      </c>
    </row>
    <row r="3267" spans="1:9" hidden="1">
      <c r="A3267" s="115" t="s">
        <v>9527</v>
      </c>
      <c r="B3267" s="115" t="s">
        <v>9528</v>
      </c>
      <c r="C3267" s="115" t="s">
        <v>9529</v>
      </c>
      <c r="D3267" s="115" t="s">
        <v>2038</v>
      </c>
      <c r="E3267" s="115">
        <v>1833.2736</v>
      </c>
      <c r="F3267" s="674">
        <v>293.83600000000001</v>
      </c>
      <c r="G3267" s="674">
        <v>295.84500000000003</v>
      </c>
      <c r="H3267" s="115">
        <f t="shared" si="100"/>
        <v>1.0068371472522089</v>
      </c>
      <c r="I3267" s="115">
        <f t="shared" si="101"/>
        <v>1845.808</v>
      </c>
    </row>
    <row r="3268" spans="1:9" hidden="1">
      <c r="A3268" s="115" t="s">
        <v>9530</v>
      </c>
      <c r="B3268" s="115" t="s">
        <v>9531</v>
      </c>
      <c r="C3268" s="115" t="s">
        <v>9532</v>
      </c>
      <c r="D3268" s="115" t="s">
        <v>2038</v>
      </c>
      <c r="E3268" s="115">
        <v>10.591699999999999</v>
      </c>
      <c r="F3268" s="674">
        <v>293.83600000000001</v>
      </c>
      <c r="G3268" s="674">
        <v>295.84500000000003</v>
      </c>
      <c r="H3268" s="115">
        <f t="shared" si="100"/>
        <v>1.0068371472522089</v>
      </c>
      <c r="I3268" s="115">
        <f t="shared" si="101"/>
        <v>10.664099999999999</v>
      </c>
    </row>
    <row r="3269" spans="1:9" hidden="1">
      <c r="A3269" s="115" t="s">
        <v>9533</v>
      </c>
      <c r="B3269" s="115" t="s">
        <v>9534</v>
      </c>
      <c r="C3269" s="115" t="s">
        <v>9535</v>
      </c>
      <c r="D3269" s="115" t="s">
        <v>2038</v>
      </c>
      <c r="E3269" s="115">
        <v>45.865400000000001</v>
      </c>
      <c r="F3269" s="674">
        <v>293.83600000000001</v>
      </c>
      <c r="G3269" s="674">
        <v>295.84500000000003</v>
      </c>
      <c r="H3269" s="115">
        <f t="shared" ref="H3269:H3332" si="102">G3269/F3269</f>
        <v>1.0068371472522089</v>
      </c>
      <c r="I3269" s="115">
        <f t="shared" ref="I3269:I3332" si="103">ROUND(H3269*E3269,4)</f>
        <v>46.179000000000002</v>
      </c>
    </row>
    <row r="3270" spans="1:9" hidden="1">
      <c r="A3270" s="115" t="s">
        <v>9536</v>
      </c>
      <c r="B3270" s="115" t="s">
        <v>9537</v>
      </c>
      <c r="C3270" s="115" t="s">
        <v>9538</v>
      </c>
      <c r="D3270" s="115" t="s">
        <v>2038</v>
      </c>
      <c r="E3270" s="115">
        <v>35.331600000000002</v>
      </c>
      <c r="F3270" s="674">
        <v>293.83600000000001</v>
      </c>
      <c r="G3270" s="674">
        <v>295.84500000000003</v>
      </c>
      <c r="H3270" s="115">
        <f t="shared" si="102"/>
        <v>1.0068371472522089</v>
      </c>
      <c r="I3270" s="115">
        <f t="shared" si="103"/>
        <v>35.5732</v>
      </c>
    </row>
    <row r="3271" spans="1:9" hidden="1">
      <c r="A3271" s="115" t="s">
        <v>9539</v>
      </c>
      <c r="B3271" s="115" t="s">
        <v>9540</v>
      </c>
      <c r="C3271" s="115" t="s">
        <v>9541</v>
      </c>
      <c r="D3271" s="115" t="s">
        <v>2038</v>
      </c>
      <c r="E3271" s="115">
        <v>459.8725</v>
      </c>
      <c r="F3271" s="674">
        <v>293.83600000000001</v>
      </c>
      <c r="G3271" s="674">
        <v>295.84500000000003</v>
      </c>
      <c r="H3271" s="115">
        <f t="shared" si="102"/>
        <v>1.0068371472522089</v>
      </c>
      <c r="I3271" s="115">
        <f t="shared" si="103"/>
        <v>463.01670000000001</v>
      </c>
    </row>
    <row r="3272" spans="1:9" hidden="1">
      <c r="A3272" s="115" t="s">
        <v>9542</v>
      </c>
      <c r="B3272" s="115" t="s">
        <v>9543</v>
      </c>
      <c r="C3272" s="115" t="s">
        <v>9544</v>
      </c>
      <c r="D3272" s="115" t="s">
        <v>2038</v>
      </c>
      <c r="E3272" s="115">
        <v>124.0043</v>
      </c>
      <c r="F3272" s="674">
        <v>293.83600000000001</v>
      </c>
      <c r="G3272" s="674">
        <v>295.84500000000003</v>
      </c>
      <c r="H3272" s="115">
        <f t="shared" si="102"/>
        <v>1.0068371472522089</v>
      </c>
      <c r="I3272" s="115">
        <f t="shared" si="103"/>
        <v>124.85209999999999</v>
      </c>
    </row>
    <row r="3273" spans="1:9" hidden="1">
      <c r="A3273" s="115" t="s">
        <v>9545</v>
      </c>
      <c r="B3273" s="115" t="s">
        <v>9546</v>
      </c>
      <c r="C3273" s="115" t="s">
        <v>9547</v>
      </c>
      <c r="D3273" s="115" t="s">
        <v>2038</v>
      </c>
      <c r="E3273" s="115">
        <v>5.1989000000000001</v>
      </c>
      <c r="F3273" s="674">
        <v>293.83600000000001</v>
      </c>
      <c r="G3273" s="674">
        <v>295.84500000000003</v>
      </c>
      <c r="H3273" s="115">
        <f t="shared" si="102"/>
        <v>1.0068371472522089</v>
      </c>
      <c r="I3273" s="115">
        <f t="shared" si="103"/>
        <v>5.2343999999999999</v>
      </c>
    </row>
    <row r="3274" spans="1:9" hidden="1">
      <c r="A3274" s="115" t="s">
        <v>9548</v>
      </c>
      <c r="B3274" s="115" t="s">
        <v>9549</v>
      </c>
      <c r="C3274" s="115" t="s">
        <v>9550</v>
      </c>
      <c r="D3274" s="115" t="s">
        <v>2038</v>
      </c>
      <c r="E3274" s="115">
        <v>3.9011</v>
      </c>
      <c r="F3274" s="674">
        <v>293.83600000000001</v>
      </c>
      <c r="G3274" s="674">
        <v>295.84500000000003</v>
      </c>
      <c r="H3274" s="115">
        <f t="shared" si="102"/>
        <v>1.0068371472522089</v>
      </c>
      <c r="I3274" s="115">
        <f t="shared" si="103"/>
        <v>3.9278</v>
      </c>
    </row>
    <row r="3275" spans="1:9" hidden="1">
      <c r="A3275" s="115" t="s">
        <v>9551</v>
      </c>
      <c r="B3275" s="115" t="s">
        <v>9552</v>
      </c>
      <c r="C3275" s="115" t="s">
        <v>9553</v>
      </c>
      <c r="D3275" s="115" t="s">
        <v>2038</v>
      </c>
      <c r="E3275" s="115">
        <v>56.329599999999999</v>
      </c>
      <c r="F3275" s="674">
        <v>293.83600000000001</v>
      </c>
      <c r="G3275" s="674">
        <v>295.84500000000003</v>
      </c>
      <c r="H3275" s="115">
        <f t="shared" si="102"/>
        <v>1.0068371472522089</v>
      </c>
      <c r="I3275" s="115">
        <f t="shared" si="103"/>
        <v>56.714700000000001</v>
      </c>
    </row>
    <row r="3276" spans="1:9" hidden="1">
      <c r="A3276" s="115" t="s">
        <v>9554</v>
      </c>
      <c r="B3276" s="115" t="s">
        <v>9555</v>
      </c>
      <c r="C3276" s="115" t="s">
        <v>9556</v>
      </c>
      <c r="D3276" s="115" t="s">
        <v>2038</v>
      </c>
      <c r="E3276" s="115">
        <v>37.429600000000001</v>
      </c>
      <c r="F3276" s="674">
        <v>293.83600000000001</v>
      </c>
      <c r="G3276" s="674">
        <v>295.84500000000003</v>
      </c>
      <c r="H3276" s="115">
        <f t="shared" si="102"/>
        <v>1.0068371472522089</v>
      </c>
      <c r="I3276" s="115">
        <f t="shared" si="103"/>
        <v>37.685499999999998</v>
      </c>
    </row>
    <row r="3277" spans="1:9" hidden="1">
      <c r="A3277" s="115" t="s">
        <v>9557</v>
      </c>
      <c r="B3277" s="115" t="s">
        <v>9558</v>
      </c>
      <c r="C3277" s="115" t="s">
        <v>9559</v>
      </c>
      <c r="D3277" s="115" t="s">
        <v>2038</v>
      </c>
      <c r="E3277" s="115">
        <v>74.018799999999999</v>
      </c>
      <c r="F3277" s="674">
        <v>293.83600000000001</v>
      </c>
      <c r="G3277" s="674">
        <v>295.84500000000003</v>
      </c>
      <c r="H3277" s="115">
        <f t="shared" si="102"/>
        <v>1.0068371472522089</v>
      </c>
      <c r="I3277" s="115">
        <f t="shared" si="103"/>
        <v>74.524900000000002</v>
      </c>
    </row>
    <row r="3278" spans="1:9" hidden="1">
      <c r="A3278" s="115" t="s">
        <v>9560</v>
      </c>
      <c r="B3278" s="115" t="s">
        <v>9561</v>
      </c>
      <c r="C3278" s="115" t="s">
        <v>9562</v>
      </c>
      <c r="D3278" s="115" t="s">
        <v>2038</v>
      </c>
      <c r="E3278" s="115">
        <v>48.818800000000003</v>
      </c>
      <c r="F3278" s="674">
        <v>293.83600000000001</v>
      </c>
      <c r="G3278" s="674">
        <v>295.84500000000003</v>
      </c>
      <c r="H3278" s="115">
        <f t="shared" si="102"/>
        <v>1.0068371472522089</v>
      </c>
      <c r="I3278" s="115">
        <f t="shared" si="103"/>
        <v>49.1526</v>
      </c>
    </row>
    <row r="3279" spans="1:9" hidden="1">
      <c r="A3279" s="115" t="s">
        <v>9563</v>
      </c>
      <c r="B3279" s="115" t="s">
        <v>9564</v>
      </c>
      <c r="C3279" s="115" t="s">
        <v>9565</v>
      </c>
      <c r="D3279" s="115" t="s">
        <v>2038</v>
      </c>
      <c r="E3279" s="115">
        <v>106.0748</v>
      </c>
      <c r="F3279" s="674">
        <v>293.83600000000001</v>
      </c>
      <c r="G3279" s="674">
        <v>295.84500000000003</v>
      </c>
      <c r="H3279" s="115">
        <f t="shared" si="102"/>
        <v>1.0068371472522089</v>
      </c>
      <c r="I3279" s="115">
        <f t="shared" si="103"/>
        <v>106.8</v>
      </c>
    </row>
    <row r="3280" spans="1:9" hidden="1">
      <c r="A3280" s="115" t="s">
        <v>9566</v>
      </c>
      <c r="B3280" s="115" t="s">
        <v>9567</v>
      </c>
      <c r="C3280" s="115" t="s">
        <v>9568</v>
      </c>
      <c r="D3280" s="115" t="s">
        <v>2038</v>
      </c>
      <c r="E3280" s="115">
        <v>80.874799999999993</v>
      </c>
      <c r="F3280" s="674">
        <v>293.83600000000001</v>
      </c>
      <c r="G3280" s="674">
        <v>295.84500000000003</v>
      </c>
      <c r="H3280" s="115">
        <f t="shared" si="102"/>
        <v>1.0068371472522089</v>
      </c>
      <c r="I3280" s="115">
        <f t="shared" si="103"/>
        <v>81.427800000000005</v>
      </c>
    </row>
    <row r="3281" spans="1:9" hidden="1">
      <c r="A3281" s="115" t="s">
        <v>9569</v>
      </c>
      <c r="B3281" s="115" t="s">
        <v>9570</v>
      </c>
      <c r="C3281" s="115" t="s">
        <v>9571</v>
      </c>
      <c r="D3281" s="115" t="s">
        <v>2038</v>
      </c>
      <c r="E3281" s="115">
        <v>451.0224</v>
      </c>
      <c r="F3281" s="674">
        <v>293.83600000000001</v>
      </c>
      <c r="G3281" s="674">
        <v>295.84500000000003</v>
      </c>
      <c r="H3281" s="115">
        <f t="shared" si="102"/>
        <v>1.0068371472522089</v>
      </c>
      <c r="I3281" s="115">
        <f t="shared" si="103"/>
        <v>454.10610000000003</v>
      </c>
    </row>
    <row r="3282" spans="1:9" hidden="1">
      <c r="A3282" s="115" t="s">
        <v>9572</v>
      </c>
      <c r="B3282" s="115" t="s">
        <v>9573</v>
      </c>
      <c r="C3282" s="115" t="s">
        <v>9574</v>
      </c>
      <c r="D3282" s="115" t="s">
        <v>2038</v>
      </c>
      <c r="E3282" s="115">
        <v>8.0050000000000008</v>
      </c>
      <c r="F3282" s="674">
        <v>293.83600000000001</v>
      </c>
      <c r="G3282" s="674">
        <v>295.84500000000003</v>
      </c>
      <c r="H3282" s="115">
        <f t="shared" si="102"/>
        <v>1.0068371472522089</v>
      </c>
      <c r="I3282" s="115">
        <f t="shared" si="103"/>
        <v>8.0596999999999994</v>
      </c>
    </row>
    <row r="3283" spans="1:9" hidden="1">
      <c r="A3283" s="115" t="s">
        <v>9575</v>
      </c>
      <c r="B3283" s="115" t="s">
        <v>9576</v>
      </c>
      <c r="C3283" s="115" t="s">
        <v>9577</v>
      </c>
      <c r="D3283" s="115" t="s">
        <v>6054</v>
      </c>
      <c r="E3283" s="115">
        <v>123.28</v>
      </c>
      <c r="F3283" s="674">
        <v>293.83600000000001</v>
      </c>
      <c r="G3283" s="674">
        <v>295.84500000000003</v>
      </c>
      <c r="H3283" s="115">
        <f t="shared" si="102"/>
        <v>1.0068371472522089</v>
      </c>
      <c r="I3283" s="115">
        <f t="shared" si="103"/>
        <v>124.1229</v>
      </c>
    </row>
    <row r="3284" spans="1:9" hidden="1">
      <c r="A3284" s="115" t="s">
        <v>9578</v>
      </c>
      <c r="B3284" s="115" t="s">
        <v>9579</v>
      </c>
      <c r="C3284" s="115" t="s">
        <v>9580</v>
      </c>
      <c r="D3284" s="115" t="s">
        <v>6181</v>
      </c>
      <c r="E3284" s="115">
        <v>88.2</v>
      </c>
      <c r="F3284" s="674">
        <v>293.83600000000001</v>
      </c>
      <c r="G3284" s="674">
        <v>295.84500000000003</v>
      </c>
      <c r="H3284" s="115">
        <f t="shared" si="102"/>
        <v>1.0068371472522089</v>
      </c>
      <c r="I3284" s="115">
        <f t="shared" si="103"/>
        <v>88.802999999999997</v>
      </c>
    </row>
    <row r="3285" spans="1:9" hidden="1">
      <c r="A3285" s="115" t="s">
        <v>9581</v>
      </c>
      <c r="B3285" s="115" t="s">
        <v>9582</v>
      </c>
      <c r="C3285" s="115" t="s">
        <v>9583</v>
      </c>
      <c r="D3285" s="115" t="s">
        <v>6054</v>
      </c>
      <c r="E3285" s="115">
        <v>500.06</v>
      </c>
      <c r="F3285" s="674">
        <v>293.83600000000001</v>
      </c>
      <c r="G3285" s="674">
        <v>295.84500000000003</v>
      </c>
      <c r="H3285" s="115">
        <f t="shared" si="102"/>
        <v>1.0068371472522089</v>
      </c>
      <c r="I3285" s="115">
        <f t="shared" si="103"/>
        <v>503.47899999999998</v>
      </c>
    </row>
    <row r="3286" spans="1:9" hidden="1">
      <c r="A3286" s="115" t="s">
        <v>9584</v>
      </c>
      <c r="B3286" s="115" t="s">
        <v>9585</v>
      </c>
      <c r="C3286" s="115" t="s">
        <v>9586</v>
      </c>
      <c r="D3286" s="115" t="s">
        <v>1138</v>
      </c>
      <c r="E3286" s="115">
        <v>118.7317</v>
      </c>
      <c r="F3286" s="674">
        <v>293.83600000000001</v>
      </c>
      <c r="G3286" s="674">
        <v>295.84500000000003</v>
      </c>
      <c r="H3286" s="115">
        <f t="shared" si="102"/>
        <v>1.0068371472522089</v>
      </c>
      <c r="I3286" s="115">
        <f t="shared" si="103"/>
        <v>119.54349999999999</v>
      </c>
    </row>
    <row r="3287" spans="1:9" hidden="1">
      <c r="A3287" s="115" t="s">
        <v>9587</v>
      </c>
      <c r="B3287" s="115" t="s">
        <v>9588</v>
      </c>
      <c r="C3287" s="115" t="s">
        <v>9589</v>
      </c>
      <c r="D3287" s="115" t="s">
        <v>1242</v>
      </c>
      <c r="E3287" s="115">
        <v>0.20799999999999999</v>
      </c>
      <c r="F3287" s="674">
        <v>293.83600000000001</v>
      </c>
      <c r="G3287" s="674">
        <v>295.84500000000003</v>
      </c>
      <c r="H3287" s="115">
        <f t="shared" si="102"/>
        <v>1.0068371472522089</v>
      </c>
      <c r="I3287" s="115">
        <f t="shared" si="103"/>
        <v>0.2094</v>
      </c>
    </row>
    <row r="3288" spans="1:9" hidden="1">
      <c r="A3288" s="115" t="s">
        <v>9590</v>
      </c>
      <c r="B3288" s="115" t="s">
        <v>9591</v>
      </c>
      <c r="C3288" s="115" t="s">
        <v>9592</v>
      </c>
      <c r="D3288" s="115" t="s">
        <v>2038</v>
      </c>
      <c r="E3288" s="115">
        <v>100.3751</v>
      </c>
      <c r="F3288" s="674">
        <v>293.83600000000001</v>
      </c>
      <c r="G3288" s="674">
        <v>295.84500000000003</v>
      </c>
      <c r="H3288" s="115">
        <f t="shared" si="102"/>
        <v>1.0068371472522089</v>
      </c>
      <c r="I3288" s="115">
        <f t="shared" si="103"/>
        <v>101.06140000000001</v>
      </c>
    </row>
    <row r="3289" spans="1:9" hidden="1">
      <c r="A3289" s="115" t="s">
        <v>9593</v>
      </c>
      <c r="B3289" s="115" t="s">
        <v>9594</v>
      </c>
      <c r="C3289" s="115" t="s">
        <v>9595</v>
      </c>
      <c r="D3289" s="115" t="s">
        <v>2038</v>
      </c>
      <c r="E3289" s="115">
        <v>121.1584</v>
      </c>
      <c r="F3289" s="674">
        <v>293.83600000000001</v>
      </c>
      <c r="G3289" s="674">
        <v>295.84500000000003</v>
      </c>
      <c r="H3289" s="115">
        <f t="shared" si="102"/>
        <v>1.0068371472522089</v>
      </c>
      <c r="I3289" s="115">
        <f t="shared" si="103"/>
        <v>121.9868</v>
      </c>
    </row>
    <row r="3290" spans="1:9" hidden="1">
      <c r="A3290" s="115" t="s">
        <v>9596</v>
      </c>
      <c r="B3290" s="115" t="s">
        <v>9597</v>
      </c>
      <c r="C3290" s="115" t="s">
        <v>9598</v>
      </c>
      <c r="D3290" s="115" t="s">
        <v>2038</v>
      </c>
      <c r="E3290" s="115">
        <v>301.15929999999997</v>
      </c>
      <c r="F3290" s="674">
        <v>293.83600000000001</v>
      </c>
      <c r="G3290" s="674">
        <v>295.84500000000003</v>
      </c>
      <c r="H3290" s="115">
        <f t="shared" si="102"/>
        <v>1.0068371472522089</v>
      </c>
      <c r="I3290" s="115">
        <f t="shared" si="103"/>
        <v>303.21839999999997</v>
      </c>
    </row>
    <row r="3291" spans="1:9" hidden="1">
      <c r="A3291" s="115" t="s">
        <v>9599</v>
      </c>
      <c r="B3291" s="115" t="s">
        <v>9600</v>
      </c>
      <c r="C3291" s="115" t="s">
        <v>9601</v>
      </c>
      <c r="D3291" s="115" t="s">
        <v>1453</v>
      </c>
      <c r="E3291" s="115">
        <v>616.97</v>
      </c>
      <c r="F3291" s="674">
        <v>293.83600000000001</v>
      </c>
      <c r="G3291" s="674">
        <v>295.84500000000003</v>
      </c>
      <c r="H3291" s="115">
        <f t="shared" si="102"/>
        <v>1.0068371472522089</v>
      </c>
      <c r="I3291" s="115">
        <f t="shared" si="103"/>
        <v>621.18830000000003</v>
      </c>
    </row>
    <row r="3292" spans="1:9" hidden="1">
      <c r="A3292" s="115" t="s">
        <v>9602</v>
      </c>
      <c r="B3292" s="115" t="s">
        <v>9603</v>
      </c>
      <c r="C3292" s="115" t="s">
        <v>9604</v>
      </c>
      <c r="D3292" s="115" t="s">
        <v>1453</v>
      </c>
      <c r="E3292" s="115">
        <v>555.27</v>
      </c>
      <c r="F3292" s="674">
        <v>293.83600000000001</v>
      </c>
      <c r="G3292" s="674">
        <v>295.84500000000003</v>
      </c>
      <c r="H3292" s="115">
        <f t="shared" si="102"/>
        <v>1.0068371472522089</v>
      </c>
      <c r="I3292" s="115">
        <f t="shared" si="103"/>
        <v>559.06650000000002</v>
      </c>
    </row>
    <row r="3293" spans="1:9" hidden="1">
      <c r="A3293" s="115" t="s">
        <v>9605</v>
      </c>
      <c r="B3293" s="115" t="s">
        <v>9606</v>
      </c>
      <c r="C3293" s="115" t="s">
        <v>9607</v>
      </c>
      <c r="D3293" s="115" t="s">
        <v>1138</v>
      </c>
      <c r="E3293" s="115">
        <v>473.89</v>
      </c>
      <c r="F3293" s="674">
        <v>293.83600000000001</v>
      </c>
      <c r="G3293" s="674">
        <v>295.84500000000003</v>
      </c>
      <c r="H3293" s="115">
        <f t="shared" si="102"/>
        <v>1.0068371472522089</v>
      </c>
      <c r="I3293" s="115">
        <f t="shared" si="103"/>
        <v>477.13010000000003</v>
      </c>
    </row>
    <row r="3294" spans="1:9" hidden="1">
      <c r="A3294" s="115" t="s">
        <v>9608</v>
      </c>
      <c r="B3294" s="115" t="s">
        <v>9609</v>
      </c>
      <c r="C3294" s="115" t="s">
        <v>9610</v>
      </c>
      <c r="D3294" s="115" t="s">
        <v>1138</v>
      </c>
      <c r="E3294" s="115">
        <v>395.79</v>
      </c>
      <c r="F3294" s="674">
        <v>293.83600000000001</v>
      </c>
      <c r="G3294" s="674">
        <v>295.84500000000003</v>
      </c>
      <c r="H3294" s="115">
        <f t="shared" si="102"/>
        <v>1.0068371472522089</v>
      </c>
      <c r="I3294" s="115">
        <f t="shared" si="103"/>
        <v>398.49610000000001</v>
      </c>
    </row>
    <row r="3295" spans="1:9" hidden="1">
      <c r="A3295" s="115" t="s">
        <v>9611</v>
      </c>
      <c r="B3295" s="115" t="s">
        <v>9612</v>
      </c>
      <c r="C3295" s="115" t="s">
        <v>9613</v>
      </c>
      <c r="D3295" s="115" t="s">
        <v>6054</v>
      </c>
      <c r="E3295" s="115">
        <v>2981.85</v>
      </c>
      <c r="F3295" s="674">
        <v>293.83600000000001</v>
      </c>
      <c r="G3295" s="674">
        <v>295.84500000000003</v>
      </c>
      <c r="H3295" s="115">
        <f t="shared" si="102"/>
        <v>1.0068371472522089</v>
      </c>
      <c r="I3295" s="115">
        <f t="shared" si="103"/>
        <v>3002.2372999999998</v>
      </c>
    </row>
    <row r="3296" spans="1:9" hidden="1">
      <c r="A3296" s="115" t="s">
        <v>9614</v>
      </c>
      <c r="B3296" s="115" t="s">
        <v>9615</v>
      </c>
      <c r="C3296" s="115" t="s">
        <v>9616</v>
      </c>
      <c r="D3296" s="115" t="s">
        <v>6054</v>
      </c>
      <c r="E3296" s="115">
        <v>3832.3629999999998</v>
      </c>
      <c r="F3296" s="674">
        <v>293.83600000000001</v>
      </c>
      <c r="G3296" s="674">
        <v>295.84500000000003</v>
      </c>
      <c r="H3296" s="115">
        <f t="shared" si="102"/>
        <v>1.0068371472522089</v>
      </c>
      <c r="I3296" s="115">
        <f t="shared" si="103"/>
        <v>3858.5654</v>
      </c>
    </row>
    <row r="3297" spans="1:9" hidden="1">
      <c r="A3297" s="115" t="s">
        <v>9617</v>
      </c>
      <c r="B3297" s="115" t="s">
        <v>9618</v>
      </c>
      <c r="C3297" s="115" t="s">
        <v>9619</v>
      </c>
      <c r="D3297" s="115" t="s">
        <v>1138</v>
      </c>
      <c r="E3297" s="115">
        <v>26.707799999999999</v>
      </c>
      <c r="F3297" s="674">
        <v>293.83600000000001</v>
      </c>
      <c r="G3297" s="674">
        <v>295.84500000000003</v>
      </c>
      <c r="H3297" s="115">
        <f t="shared" si="102"/>
        <v>1.0068371472522089</v>
      </c>
      <c r="I3297" s="115">
        <f t="shared" si="103"/>
        <v>26.8904</v>
      </c>
    </row>
    <row r="3298" spans="1:9" hidden="1">
      <c r="A3298" s="115" t="s">
        <v>9620</v>
      </c>
      <c r="B3298" s="115" t="s">
        <v>9621</v>
      </c>
      <c r="C3298" s="115" t="s">
        <v>9622</v>
      </c>
      <c r="D3298" s="115" t="s">
        <v>1138</v>
      </c>
      <c r="E3298" s="115">
        <v>8.5681999999999992</v>
      </c>
      <c r="F3298" s="674">
        <v>293.83600000000001</v>
      </c>
      <c r="G3298" s="674">
        <v>295.84500000000003</v>
      </c>
      <c r="H3298" s="115">
        <f t="shared" si="102"/>
        <v>1.0068371472522089</v>
      </c>
      <c r="I3298" s="115">
        <f t="shared" si="103"/>
        <v>8.6267999999999994</v>
      </c>
    </row>
    <row r="3299" spans="1:9" hidden="1">
      <c r="A3299" s="115" t="s">
        <v>9623</v>
      </c>
      <c r="B3299" s="115" t="s">
        <v>9624</v>
      </c>
      <c r="C3299" s="115" t="s">
        <v>9625</v>
      </c>
      <c r="D3299" s="115" t="s">
        <v>1138</v>
      </c>
      <c r="E3299" s="115">
        <v>11.098000000000001</v>
      </c>
      <c r="F3299" s="674">
        <v>293.83600000000001</v>
      </c>
      <c r="G3299" s="674">
        <v>295.84500000000003</v>
      </c>
      <c r="H3299" s="115">
        <f t="shared" si="102"/>
        <v>1.0068371472522089</v>
      </c>
      <c r="I3299" s="115">
        <f t="shared" si="103"/>
        <v>11.1739</v>
      </c>
    </row>
    <row r="3300" spans="1:9" hidden="1">
      <c r="A3300" s="115" t="s">
        <v>9626</v>
      </c>
      <c r="B3300" s="115" t="s">
        <v>9627</v>
      </c>
      <c r="C3300" s="115" t="s">
        <v>9628</v>
      </c>
      <c r="D3300" s="115" t="s">
        <v>1138</v>
      </c>
      <c r="E3300" s="115">
        <v>17.213899999999999</v>
      </c>
      <c r="F3300" s="674">
        <v>293.83600000000001</v>
      </c>
      <c r="G3300" s="674">
        <v>295.84500000000003</v>
      </c>
      <c r="H3300" s="115">
        <f t="shared" si="102"/>
        <v>1.0068371472522089</v>
      </c>
      <c r="I3300" s="115">
        <f t="shared" si="103"/>
        <v>17.331600000000002</v>
      </c>
    </row>
    <row r="3301" spans="1:9" hidden="1">
      <c r="A3301" s="115" t="s">
        <v>9629</v>
      </c>
      <c r="B3301" s="115" t="s">
        <v>9630</v>
      </c>
      <c r="C3301" s="115" t="s">
        <v>9631</v>
      </c>
      <c r="D3301" s="115" t="s">
        <v>1138</v>
      </c>
      <c r="E3301" s="115">
        <v>23.910699999999999</v>
      </c>
      <c r="F3301" s="674">
        <v>293.83600000000001</v>
      </c>
      <c r="G3301" s="674">
        <v>295.84500000000003</v>
      </c>
      <c r="H3301" s="115">
        <f t="shared" si="102"/>
        <v>1.0068371472522089</v>
      </c>
      <c r="I3301" s="115">
        <f t="shared" si="103"/>
        <v>24.074200000000001</v>
      </c>
    </row>
    <row r="3302" spans="1:9" hidden="1">
      <c r="A3302" s="115" t="s">
        <v>9632</v>
      </c>
      <c r="B3302" s="115" t="s">
        <v>9633</v>
      </c>
      <c r="C3302" s="115" t="s">
        <v>9634</v>
      </c>
      <c r="D3302" s="115" t="s">
        <v>1138</v>
      </c>
      <c r="E3302" s="115">
        <v>27.9818</v>
      </c>
      <c r="F3302" s="674">
        <v>293.83600000000001</v>
      </c>
      <c r="G3302" s="674">
        <v>295.84500000000003</v>
      </c>
      <c r="H3302" s="115">
        <f t="shared" si="102"/>
        <v>1.0068371472522089</v>
      </c>
      <c r="I3302" s="115">
        <f t="shared" si="103"/>
        <v>28.173100000000002</v>
      </c>
    </row>
    <row r="3303" spans="1:9" hidden="1">
      <c r="A3303" s="115" t="s">
        <v>9635</v>
      </c>
      <c r="B3303" s="115" t="s">
        <v>9636</v>
      </c>
      <c r="C3303" s="115" t="s">
        <v>9637</v>
      </c>
      <c r="D3303" s="115" t="s">
        <v>1138</v>
      </c>
      <c r="E3303" s="115">
        <v>36.626100000000001</v>
      </c>
      <c r="F3303" s="674">
        <v>293.83600000000001</v>
      </c>
      <c r="G3303" s="674">
        <v>295.84500000000003</v>
      </c>
      <c r="H3303" s="115">
        <f t="shared" si="102"/>
        <v>1.0068371472522089</v>
      </c>
      <c r="I3303" s="115">
        <f t="shared" si="103"/>
        <v>36.8765</v>
      </c>
    </row>
    <row r="3304" spans="1:9" hidden="1">
      <c r="A3304" s="115" t="s">
        <v>9638</v>
      </c>
      <c r="B3304" s="115" t="s">
        <v>9639</v>
      </c>
      <c r="C3304" s="115" t="s">
        <v>9640</v>
      </c>
      <c r="D3304" s="115" t="s">
        <v>1242</v>
      </c>
      <c r="E3304" s="115">
        <v>62.4968</v>
      </c>
      <c r="F3304" s="674">
        <v>293.83600000000001</v>
      </c>
      <c r="G3304" s="674">
        <v>295.84500000000003</v>
      </c>
      <c r="H3304" s="115">
        <f t="shared" si="102"/>
        <v>1.0068371472522089</v>
      </c>
      <c r="I3304" s="115">
        <f t="shared" si="103"/>
        <v>62.924100000000003</v>
      </c>
    </row>
    <row r="3305" spans="1:9" hidden="1">
      <c r="A3305" s="115" t="s">
        <v>9641</v>
      </c>
      <c r="B3305" s="115" t="s">
        <v>9642</v>
      </c>
      <c r="C3305" s="115" t="s">
        <v>9643</v>
      </c>
      <c r="D3305" s="115" t="s">
        <v>1242</v>
      </c>
      <c r="E3305" s="115">
        <v>41.263500000000001</v>
      </c>
      <c r="F3305" s="674">
        <v>293.83600000000001</v>
      </c>
      <c r="G3305" s="674">
        <v>295.84500000000003</v>
      </c>
      <c r="H3305" s="115">
        <f t="shared" si="102"/>
        <v>1.0068371472522089</v>
      </c>
      <c r="I3305" s="115">
        <f t="shared" si="103"/>
        <v>41.5456</v>
      </c>
    </row>
    <row r="3306" spans="1:9" hidden="1">
      <c r="A3306" s="115" t="s">
        <v>9644</v>
      </c>
      <c r="B3306" s="115" t="s">
        <v>9645</v>
      </c>
      <c r="C3306" s="115" t="s">
        <v>9646</v>
      </c>
      <c r="D3306" s="115" t="s">
        <v>1242</v>
      </c>
      <c r="E3306" s="115">
        <v>256.18490000000003</v>
      </c>
      <c r="F3306" s="674">
        <v>293.83600000000001</v>
      </c>
      <c r="G3306" s="674">
        <v>295.84500000000003</v>
      </c>
      <c r="H3306" s="115">
        <f t="shared" si="102"/>
        <v>1.0068371472522089</v>
      </c>
      <c r="I3306" s="115">
        <f t="shared" si="103"/>
        <v>257.93650000000002</v>
      </c>
    </row>
    <row r="3307" spans="1:9" hidden="1">
      <c r="A3307" s="115" t="s">
        <v>9647</v>
      </c>
      <c r="B3307" s="115" t="s">
        <v>9648</v>
      </c>
      <c r="C3307" s="115" t="s">
        <v>9649</v>
      </c>
      <c r="D3307" s="115" t="s">
        <v>1242</v>
      </c>
      <c r="E3307" s="115">
        <v>170.97909999999999</v>
      </c>
      <c r="F3307" s="674">
        <v>293.83600000000001</v>
      </c>
      <c r="G3307" s="674">
        <v>295.84500000000003</v>
      </c>
      <c r="H3307" s="115">
        <f t="shared" si="102"/>
        <v>1.0068371472522089</v>
      </c>
      <c r="I3307" s="115">
        <f t="shared" si="103"/>
        <v>172.1481</v>
      </c>
    </row>
    <row r="3308" spans="1:9" hidden="1">
      <c r="A3308" s="115" t="s">
        <v>9650</v>
      </c>
      <c r="B3308" s="115" t="s">
        <v>9651</v>
      </c>
      <c r="C3308" s="115" t="s">
        <v>9652</v>
      </c>
      <c r="D3308" s="115" t="s">
        <v>1242</v>
      </c>
      <c r="E3308" s="115">
        <v>46.006799999999998</v>
      </c>
      <c r="F3308" s="674">
        <v>293.83600000000001</v>
      </c>
      <c r="G3308" s="674">
        <v>295.84500000000003</v>
      </c>
      <c r="H3308" s="115">
        <f t="shared" si="102"/>
        <v>1.0068371472522089</v>
      </c>
      <c r="I3308" s="115">
        <f t="shared" si="103"/>
        <v>46.321399999999997</v>
      </c>
    </row>
    <row r="3309" spans="1:9" hidden="1">
      <c r="A3309" s="115" t="s">
        <v>9653</v>
      </c>
      <c r="B3309" s="115" t="s">
        <v>9654</v>
      </c>
      <c r="C3309" s="115" t="s">
        <v>9655</v>
      </c>
      <c r="D3309" s="115" t="s">
        <v>1138</v>
      </c>
      <c r="E3309" s="115">
        <v>1979.5072</v>
      </c>
      <c r="F3309" s="674">
        <v>293.83600000000001</v>
      </c>
      <c r="G3309" s="674">
        <v>295.84500000000003</v>
      </c>
      <c r="H3309" s="115">
        <f t="shared" si="102"/>
        <v>1.0068371472522089</v>
      </c>
      <c r="I3309" s="115">
        <f t="shared" si="103"/>
        <v>1993.0414000000001</v>
      </c>
    </row>
    <row r="3310" spans="1:9" hidden="1">
      <c r="A3310" s="115" t="s">
        <v>9656</v>
      </c>
      <c r="B3310" s="115" t="s">
        <v>9657</v>
      </c>
      <c r="C3310" s="115" t="s">
        <v>9658</v>
      </c>
      <c r="D3310" s="115" t="s">
        <v>1242</v>
      </c>
      <c r="E3310" s="115">
        <v>82.202200000000005</v>
      </c>
      <c r="F3310" s="674">
        <v>293.83600000000001</v>
      </c>
      <c r="G3310" s="674">
        <v>295.84500000000003</v>
      </c>
      <c r="H3310" s="115">
        <f t="shared" si="102"/>
        <v>1.0068371472522089</v>
      </c>
      <c r="I3310" s="115">
        <f t="shared" si="103"/>
        <v>82.764200000000002</v>
      </c>
    </row>
    <row r="3311" spans="1:9" hidden="1">
      <c r="A3311" s="115" t="s">
        <v>9659</v>
      </c>
      <c r="B3311" s="115" t="s">
        <v>9660</v>
      </c>
      <c r="C3311" s="115" t="s">
        <v>9661</v>
      </c>
      <c r="D3311" s="115" t="s">
        <v>1242</v>
      </c>
      <c r="E3311" s="115">
        <v>106.26439999999999</v>
      </c>
      <c r="F3311" s="674">
        <v>293.83600000000001</v>
      </c>
      <c r="G3311" s="674">
        <v>295.84500000000003</v>
      </c>
      <c r="H3311" s="115">
        <f t="shared" si="102"/>
        <v>1.0068371472522089</v>
      </c>
      <c r="I3311" s="115">
        <f t="shared" si="103"/>
        <v>106.9909</v>
      </c>
    </row>
    <row r="3312" spans="1:9" hidden="1">
      <c r="A3312" s="115" t="s">
        <v>9662</v>
      </c>
      <c r="B3312" s="115" t="s">
        <v>9663</v>
      </c>
      <c r="C3312" s="115" t="s">
        <v>9664</v>
      </c>
      <c r="D3312" s="115" t="s">
        <v>8378</v>
      </c>
      <c r="E3312" s="115">
        <v>43.272599999999997</v>
      </c>
      <c r="F3312" s="674">
        <v>293.83600000000001</v>
      </c>
      <c r="G3312" s="674">
        <v>295.84500000000003</v>
      </c>
      <c r="H3312" s="115">
        <f t="shared" si="102"/>
        <v>1.0068371472522089</v>
      </c>
      <c r="I3312" s="115">
        <f t="shared" si="103"/>
        <v>43.5685</v>
      </c>
    </row>
    <row r="3313" spans="1:9" hidden="1">
      <c r="A3313" s="115" t="s">
        <v>9665</v>
      </c>
      <c r="B3313" s="115" t="s">
        <v>9666</v>
      </c>
      <c r="C3313" s="115" t="s">
        <v>9667</v>
      </c>
      <c r="D3313" s="115" t="s">
        <v>1242</v>
      </c>
      <c r="E3313" s="115">
        <v>45.814300000000003</v>
      </c>
      <c r="F3313" s="674">
        <v>293.83600000000001</v>
      </c>
      <c r="G3313" s="674">
        <v>295.84500000000003</v>
      </c>
      <c r="H3313" s="115">
        <f t="shared" si="102"/>
        <v>1.0068371472522089</v>
      </c>
      <c r="I3313" s="115">
        <f t="shared" si="103"/>
        <v>46.127499999999998</v>
      </c>
    </row>
    <row r="3314" spans="1:9" hidden="1">
      <c r="A3314" s="115" t="s">
        <v>9668</v>
      </c>
      <c r="B3314" s="115" t="s">
        <v>9669</v>
      </c>
      <c r="C3314" s="115" t="s">
        <v>9670</v>
      </c>
      <c r="D3314" s="115" t="s">
        <v>1242</v>
      </c>
      <c r="E3314" s="115">
        <v>47.122100000000003</v>
      </c>
      <c r="F3314" s="674">
        <v>293.83600000000001</v>
      </c>
      <c r="G3314" s="674">
        <v>295.84500000000003</v>
      </c>
      <c r="H3314" s="115">
        <f t="shared" si="102"/>
        <v>1.0068371472522089</v>
      </c>
      <c r="I3314" s="115">
        <f t="shared" si="103"/>
        <v>47.444299999999998</v>
      </c>
    </row>
    <row r="3315" spans="1:9" hidden="1">
      <c r="A3315" s="115" t="s">
        <v>9671</v>
      </c>
      <c r="B3315" s="115" t="s">
        <v>9672</v>
      </c>
      <c r="C3315" s="115" t="s">
        <v>9673</v>
      </c>
      <c r="D3315" s="115" t="s">
        <v>1242</v>
      </c>
      <c r="E3315" s="115">
        <v>69.509699999999995</v>
      </c>
      <c r="F3315" s="674">
        <v>293.83600000000001</v>
      </c>
      <c r="G3315" s="674">
        <v>295.84500000000003</v>
      </c>
      <c r="H3315" s="115">
        <f t="shared" si="102"/>
        <v>1.0068371472522089</v>
      </c>
      <c r="I3315" s="115">
        <f t="shared" si="103"/>
        <v>69.984899999999996</v>
      </c>
    </row>
    <row r="3316" spans="1:9" hidden="1">
      <c r="A3316" s="115" t="s">
        <v>9674</v>
      </c>
      <c r="B3316" s="115" t="s">
        <v>9675</v>
      </c>
      <c r="C3316" s="115" t="s">
        <v>9676</v>
      </c>
      <c r="D3316" s="115" t="s">
        <v>1242</v>
      </c>
      <c r="E3316" s="115">
        <v>2.5813000000000001</v>
      </c>
      <c r="F3316" s="674">
        <v>293.83600000000001</v>
      </c>
      <c r="G3316" s="674">
        <v>295.84500000000003</v>
      </c>
      <c r="H3316" s="115">
        <f t="shared" si="102"/>
        <v>1.0068371472522089</v>
      </c>
      <c r="I3316" s="115">
        <f t="shared" si="103"/>
        <v>2.5989</v>
      </c>
    </row>
    <row r="3317" spans="1:9" hidden="1">
      <c r="A3317" s="115" t="s">
        <v>9677</v>
      </c>
      <c r="B3317" s="115" t="s">
        <v>9678</v>
      </c>
      <c r="C3317" s="115" t="s">
        <v>9679</v>
      </c>
      <c r="D3317" s="115" t="s">
        <v>1242</v>
      </c>
      <c r="E3317" s="115">
        <v>3.3067000000000002</v>
      </c>
      <c r="F3317" s="674">
        <v>293.83600000000001</v>
      </c>
      <c r="G3317" s="674">
        <v>295.84500000000003</v>
      </c>
      <c r="H3317" s="115">
        <f t="shared" si="102"/>
        <v>1.0068371472522089</v>
      </c>
      <c r="I3317" s="115">
        <f t="shared" si="103"/>
        <v>3.3292999999999999</v>
      </c>
    </row>
    <row r="3318" spans="1:9" hidden="1">
      <c r="A3318" s="115" t="s">
        <v>9680</v>
      </c>
      <c r="B3318" s="115" t="s">
        <v>9681</v>
      </c>
      <c r="C3318" s="115" t="s">
        <v>9682</v>
      </c>
      <c r="D3318" s="115" t="s">
        <v>1138</v>
      </c>
      <c r="E3318" s="115">
        <v>5757.4220999999998</v>
      </c>
      <c r="F3318" s="674">
        <v>293.83600000000001</v>
      </c>
      <c r="G3318" s="674">
        <v>295.84500000000003</v>
      </c>
      <c r="H3318" s="115">
        <f t="shared" si="102"/>
        <v>1.0068371472522089</v>
      </c>
      <c r="I3318" s="115">
        <f t="shared" si="103"/>
        <v>5796.7864</v>
      </c>
    </row>
    <row r="3319" spans="1:9" hidden="1">
      <c r="A3319" s="115" t="s">
        <v>9683</v>
      </c>
      <c r="B3319" s="115" t="s">
        <v>9684</v>
      </c>
      <c r="C3319" s="115" t="s">
        <v>9685</v>
      </c>
      <c r="D3319" s="115" t="s">
        <v>9686</v>
      </c>
      <c r="E3319" s="115">
        <v>1.6264000000000001</v>
      </c>
      <c r="F3319" s="674">
        <v>293.83600000000001</v>
      </c>
      <c r="G3319" s="674">
        <v>295.84500000000003</v>
      </c>
      <c r="H3319" s="115">
        <f t="shared" si="102"/>
        <v>1.0068371472522089</v>
      </c>
      <c r="I3319" s="115">
        <f t="shared" si="103"/>
        <v>1.6375</v>
      </c>
    </row>
    <row r="3320" spans="1:9" hidden="1">
      <c r="A3320" s="115" t="s">
        <v>9687</v>
      </c>
      <c r="B3320" s="115" t="s">
        <v>9688</v>
      </c>
      <c r="C3320" s="115" t="s">
        <v>9689</v>
      </c>
      <c r="D3320" s="115" t="s">
        <v>1138</v>
      </c>
      <c r="E3320" s="115">
        <v>4035.98</v>
      </c>
      <c r="F3320" s="674">
        <v>293.83600000000001</v>
      </c>
      <c r="G3320" s="674">
        <v>295.84500000000003</v>
      </c>
      <c r="H3320" s="115">
        <f t="shared" si="102"/>
        <v>1.0068371472522089</v>
      </c>
      <c r="I3320" s="115">
        <f t="shared" si="103"/>
        <v>4063.5745999999999</v>
      </c>
    </row>
    <row r="3321" spans="1:9" hidden="1">
      <c r="A3321" s="115" t="s">
        <v>9690</v>
      </c>
      <c r="B3321" s="115" t="s">
        <v>9691</v>
      </c>
      <c r="C3321" s="115" t="s">
        <v>9692</v>
      </c>
      <c r="D3321" s="115" t="s">
        <v>1138</v>
      </c>
      <c r="E3321" s="115">
        <v>4481.2542999999996</v>
      </c>
      <c r="F3321" s="674">
        <v>293.83600000000001</v>
      </c>
      <c r="G3321" s="674">
        <v>295.84500000000003</v>
      </c>
      <c r="H3321" s="115">
        <f t="shared" si="102"/>
        <v>1.0068371472522089</v>
      </c>
      <c r="I3321" s="115">
        <f t="shared" si="103"/>
        <v>4511.8932999999997</v>
      </c>
    </row>
    <row r="3322" spans="1:9" hidden="1">
      <c r="A3322" s="115" t="s">
        <v>9693</v>
      </c>
      <c r="B3322" s="115" t="s">
        <v>9694</v>
      </c>
      <c r="C3322" s="115" t="s">
        <v>9695</v>
      </c>
      <c r="D3322" s="115" t="s">
        <v>1138</v>
      </c>
      <c r="E3322" s="115">
        <v>205.32149999999999</v>
      </c>
      <c r="F3322" s="674">
        <v>293.83600000000001</v>
      </c>
      <c r="G3322" s="674">
        <v>295.84500000000003</v>
      </c>
      <c r="H3322" s="115">
        <f t="shared" si="102"/>
        <v>1.0068371472522089</v>
      </c>
      <c r="I3322" s="115">
        <f t="shared" si="103"/>
        <v>206.7253</v>
      </c>
    </row>
    <row r="3323" spans="1:9" hidden="1">
      <c r="A3323" s="115" t="s">
        <v>9696</v>
      </c>
      <c r="B3323" s="115" t="s">
        <v>9697</v>
      </c>
      <c r="C3323" s="115" t="s">
        <v>9698</v>
      </c>
      <c r="D3323" s="115" t="s">
        <v>1138</v>
      </c>
      <c r="E3323" s="115">
        <v>237.34370000000001</v>
      </c>
      <c r="F3323" s="674">
        <v>293.83600000000001</v>
      </c>
      <c r="G3323" s="674">
        <v>295.84500000000003</v>
      </c>
      <c r="H3323" s="115">
        <f t="shared" si="102"/>
        <v>1.0068371472522089</v>
      </c>
      <c r="I3323" s="115">
        <f t="shared" si="103"/>
        <v>238.9665</v>
      </c>
    </row>
    <row r="3324" spans="1:9" hidden="1">
      <c r="A3324" s="115" t="s">
        <v>9699</v>
      </c>
      <c r="B3324" s="115" t="s">
        <v>9700</v>
      </c>
      <c r="C3324" s="115" t="s">
        <v>9701</v>
      </c>
      <c r="D3324" s="115" t="s">
        <v>1138</v>
      </c>
      <c r="E3324" s="115">
        <v>267.34370000000001</v>
      </c>
      <c r="F3324" s="674">
        <v>293.83600000000001</v>
      </c>
      <c r="G3324" s="674">
        <v>295.84500000000003</v>
      </c>
      <c r="H3324" s="115">
        <f t="shared" si="102"/>
        <v>1.0068371472522089</v>
      </c>
      <c r="I3324" s="115">
        <f t="shared" si="103"/>
        <v>269.17160000000001</v>
      </c>
    </row>
    <row r="3325" spans="1:9" hidden="1">
      <c r="A3325" s="115" t="s">
        <v>9702</v>
      </c>
      <c r="B3325" s="115" t="s">
        <v>9703</v>
      </c>
      <c r="C3325" s="115" t="s">
        <v>9704</v>
      </c>
      <c r="D3325" s="115" t="s">
        <v>1138</v>
      </c>
      <c r="E3325" s="115">
        <v>109.09780000000001</v>
      </c>
      <c r="F3325" s="674">
        <v>293.83600000000001</v>
      </c>
      <c r="G3325" s="674">
        <v>295.84500000000003</v>
      </c>
      <c r="H3325" s="115">
        <f t="shared" si="102"/>
        <v>1.0068371472522089</v>
      </c>
      <c r="I3325" s="115">
        <f t="shared" si="103"/>
        <v>109.8437</v>
      </c>
    </row>
    <row r="3326" spans="1:9" hidden="1">
      <c r="A3326" s="115" t="s">
        <v>9705</v>
      </c>
      <c r="B3326" s="115" t="s">
        <v>9706</v>
      </c>
      <c r="C3326" s="115" t="s">
        <v>9707</v>
      </c>
      <c r="D3326" s="115" t="s">
        <v>1138</v>
      </c>
      <c r="E3326" s="115">
        <v>134.84370000000001</v>
      </c>
      <c r="F3326" s="674">
        <v>293.83600000000001</v>
      </c>
      <c r="G3326" s="674">
        <v>295.84500000000003</v>
      </c>
      <c r="H3326" s="115">
        <f t="shared" si="102"/>
        <v>1.0068371472522089</v>
      </c>
      <c r="I3326" s="115">
        <f t="shared" si="103"/>
        <v>135.76560000000001</v>
      </c>
    </row>
    <row r="3327" spans="1:9" hidden="1">
      <c r="A3327" s="115" t="s">
        <v>9708</v>
      </c>
      <c r="B3327" s="115" t="s">
        <v>9709</v>
      </c>
      <c r="C3327" s="115" t="s">
        <v>9710</v>
      </c>
      <c r="D3327" s="115" t="s">
        <v>1138</v>
      </c>
      <c r="E3327" s="115">
        <v>113.3788</v>
      </c>
      <c r="F3327" s="674">
        <v>293.83600000000001</v>
      </c>
      <c r="G3327" s="674">
        <v>295.84500000000003</v>
      </c>
      <c r="H3327" s="115">
        <f t="shared" si="102"/>
        <v>1.0068371472522089</v>
      </c>
      <c r="I3327" s="115">
        <f t="shared" si="103"/>
        <v>114.154</v>
      </c>
    </row>
    <row r="3328" spans="1:9" hidden="1">
      <c r="A3328" s="115" t="s">
        <v>9711</v>
      </c>
      <c r="B3328" s="115" t="s">
        <v>9712</v>
      </c>
      <c r="C3328" s="115" t="s">
        <v>9713</v>
      </c>
      <c r="D3328" s="115" t="s">
        <v>2038</v>
      </c>
      <c r="E3328" s="115">
        <v>1.9350000000000001</v>
      </c>
      <c r="F3328" s="674">
        <v>293.83600000000001</v>
      </c>
      <c r="G3328" s="674">
        <v>295.84500000000003</v>
      </c>
      <c r="H3328" s="115">
        <f t="shared" si="102"/>
        <v>1.0068371472522089</v>
      </c>
      <c r="I3328" s="115">
        <f t="shared" si="103"/>
        <v>1.9481999999999999</v>
      </c>
    </row>
    <row r="3329" spans="1:9" hidden="1">
      <c r="A3329" s="115" t="s">
        <v>9714</v>
      </c>
      <c r="B3329" s="115" t="s">
        <v>9715</v>
      </c>
      <c r="C3329" s="115" t="s">
        <v>9716</v>
      </c>
      <c r="D3329" s="115" t="s">
        <v>1242</v>
      </c>
      <c r="E3329" s="115">
        <v>2.7995999999999999</v>
      </c>
      <c r="F3329" s="674">
        <v>293.83600000000001</v>
      </c>
      <c r="G3329" s="674">
        <v>295.84500000000003</v>
      </c>
      <c r="H3329" s="115">
        <f t="shared" si="102"/>
        <v>1.0068371472522089</v>
      </c>
      <c r="I3329" s="115">
        <f t="shared" si="103"/>
        <v>2.8187000000000002</v>
      </c>
    </row>
    <row r="3330" spans="1:9" hidden="1">
      <c r="A3330" s="115" t="s">
        <v>9717</v>
      </c>
      <c r="B3330" s="115" t="s">
        <v>9718</v>
      </c>
      <c r="C3330" s="115" t="s">
        <v>9719</v>
      </c>
      <c r="D3330" s="115" t="s">
        <v>2038</v>
      </c>
      <c r="E3330" s="115">
        <v>632.19500000000005</v>
      </c>
      <c r="F3330" s="674">
        <v>293.83600000000001</v>
      </c>
      <c r="G3330" s="674">
        <v>295.84500000000003</v>
      </c>
      <c r="H3330" s="115">
        <f t="shared" si="102"/>
        <v>1.0068371472522089</v>
      </c>
      <c r="I3330" s="115">
        <f t="shared" si="103"/>
        <v>636.51739999999995</v>
      </c>
    </row>
    <row r="3331" spans="1:9" hidden="1">
      <c r="A3331" s="115" t="s">
        <v>9720</v>
      </c>
      <c r="B3331" s="115" t="s">
        <v>9721</v>
      </c>
      <c r="C3331" s="115" t="s">
        <v>9722</v>
      </c>
      <c r="D3331" s="115" t="s">
        <v>2038</v>
      </c>
      <c r="E3331" s="115">
        <v>107.2287</v>
      </c>
      <c r="F3331" s="674">
        <v>293.83600000000001</v>
      </c>
      <c r="G3331" s="674">
        <v>295.84500000000003</v>
      </c>
      <c r="H3331" s="115">
        <f t="shared" si="102"/>
        <v>1.0068371472522089</v>
      </c>
      <c r="I3331" s="115">
        <f t="shared" si="103"/>
        <v>107.9618</v>
      </c>
    </row>
    <row r="3332" spans="1:9" hidden="1">
      <c r="A3332" s="115" t="s">
        <v>9723</v>
      </c>
      <c r="B3332" s="115" t="s">
        <v>9724</v>
      </c>
      <c r="C3332" s="115" t="s">
        <v>9725</v>
      </c>
      <c r="D3332" s="115" t="s">
        <v>1138</v>
      </c>
      <c r="E3332" s="115">
        <v>86.5154</v>
      </c>
      <c r="F3332" s="674">
        <v>293.83600000000001</v>
      </c>
      <c r="G3332" s="674">
        <v>295.84500000000003</v>
      </c>
      <c r="H3332" s="115">
        <f t="shared" si="102"/>
        <v>1.0068371472522089</v>
      </c>
      <c r="I3332" s="115">
        <f t="shared" si="103"/>
        <v>87.106899999999996</v>
      </c>
    </row>
    <row r="3333" spans="1:9" hidden="1">
      <c r="A3333" s="115" t="s">
        <v>9726</v>
      </c>
      <c r="B3333" s="115" t="s">
        <v>9727</v>
      </c>
      <c r="C3333" s="115" t="s">
        <v>9728</v>
      </c>
      <c r="D3333" s="115" t="s">
        <v>2965</v>
      </c>
      <c r="E3333" s="115">
        <v>3743.52</v>
      </c>
      <c r="F3333" s="674">
        <v>293.83600000000001</v>
      </c>
      <c r="G3333" s="674">
        <v>295.84500000000003</v>
      </c>
      <c r="H3333" s="115">
        <f t="shared" ref="H3333:H3396" si="104">G3333/F3333</f>
        <v>1.0068371472522089</v>
      </c>
      <c r="I3333" s="115">
        <f t="shared" ref="I3333:I3396" si="105">ROUND(H3333*E3333,4)</f>
        <v>3769.1149999999998</v>
      </c>
    </row>
    <row r="3334" spans="1:9" hidden="1">
      <c r="A3334" s="115" t="s">
        <v>9729</v>
      </c>
      <c r="B3334" s="115" t="s">
        <v>9730</v>
      </c>
      <c r="C3334" s="115" t="s">
        <v>9731</v>
      </c>
      <c r="D3334" s="115" t="s">
        <v>2965</v>
      </c>
      <c r="E3334" s="115">
        <v>6791.84</v>
      </c>
      <c r="F3334" s="674">
        <v>293.83600000000001</v>
      </c>
      <c r="G3334" s="674">
        <v>295.84500000000003</v>
      </c>
      <c r="H3334" s="115">
        <f t="shared" si="104"/>
        <v>1.0068371472522089</v>
      </c>
      <c r="I3334" s="115">
        <f t="shared" si="105"/>
        <v>6838.2767999999996</v>
      </c>
    </row>
    <row r="3335" spans="1:9" hidden="1">
      <c r="A3335" s="115" t="s">
        <v>9732</v>
      </c>
      <c r="B3335" s="115" t="s">
        <v>9733</v>
      </c>
      <c r="C3335" s="115" t="s">
        <v>9734</v>
      </c>
      <c r="D3335" s="115" t="s">
        <v>2965</v>
      </c>
      <c r="E3335" s="115">
        <v>5292.32</v>
      </c>
      <c r="F3335" s="674">
        <v>293.83600000000001</v>
      </c>
      <c r="G3335" s="674">
        <v>295.84500000000003</v>
      </c>
      <c r="H3335" s="115">
        <f t="shared" si="104"/>
        <v>1.0068371472522089</v>
      </c>
      <c r="I3335" s="115">
        <f t="shared" si="105"/>
        <v>5328.5043999999998</v>
      </c>
    </row>
    <row r="3336" spans="1:9" hidden="1">
      <c r="A3336" s="115" t="s">
        <v>9735</v>
      </c>
      <c r="B3336" s="115" t="s">
        <v>9736</v>
      </c>
      <c r="C3336" s="115" t="s">
        <v>9737</v>
      </c>
      <c r="D3336" s="115" t="s">
        <v>2965</v>
      </c>
      <c r="E3336" s="115">
        <v>4913.92</v>
      </c>
      <c r="F3336" s="674">
        <v>293.83600000000001</v>
      </c>
      <c r="G3336" s="674">
        <v>295.84500000000003</v>
      </c>
      <c r="H3336" s="115">
        <f t="shared" si="104"/>
        <v>1.0068371472522089</v>
      </c>
      <c r="I3336" s="115">
        <f t="shared" si="105"/>
        <v>4947.5172000000002</v>
      </c>
    </row>
    <row r="3337" spans="1:9" hidden="1">
      <c r="A3337" s="115" t="s">
        <v>9738</v>
      </c>
      <c r="B3337" s="115" t="s">
        <v>9739</v>
      </c>
      <c r="C3337" s="115" t="s">
        <v>9740</v>
      </c>
      <c r="D3337" s="115" t="s">
        <v>2965</v>
      </c>
      <c r="E3337" s="115">
        <v>4913.92</v>
      </c>
      <c r="F3337" s="674">
        <v>293.83600000000001</v>
      </c>
      <c r="G3337" s="674">
        <v>295.84500000000003</v>
      </c>
      <c r="H3337" s="115">
        <f t="shared" si="104"/>
        <v>1.0068371472522089</v>
      </c>
      <c r="I3337" s="115">
        <f t="shared" si="105"/>
        <v>4947.5172000000002</v>
      </c>
    </row>
    <row r="3338" spans="1:9" hidden="1">
      <c r="A3338" s="115" t="s">
        <v>9741</v>
      </c>
      <c r="B3338" s="115" t="s">
        <v>9742</v>
      </c>
      <c r="C3338" s="115" t="s">
        <v>9743</v>
      </c>
      <c r="D3338" s="115" t="s">
        <v>2965</v>
      </c>
      <c r="E3338" s="115">
        <v>5292.32</v>
      </c>
      <c r="F3338" s="674">
        <v>293.83600000000001</v>
      </c>
      <c r="G3338" s="674">
        <v>295.84500000000003</v>
      </c>
      <c r="H3338" s="115">
        <f t="shared" si="104"/>
        <v>1.0068371472522089</v>
      </c>
      <c r="I3338" s="115">
        <f t="shared" si="105"/>
        <v>5328.5043999999998</v>
      </c>
    </row>
    <row r="3339" spans="1:9" hidden="1">
      <c r="A3339" s="115" t="s">
        <v>9744</v>
      </c>
      <c r="B3339" s="115" t="s">
        <v>9745</v>
      </c>
      <c r="C3339" s="115" t="s">
        <v>9746</v>
      </c>
      <c r="D3339" s="115" t="s">
        <v>2965</v>
      </c>
      <c r="E3339" s="115">
        <v>4913.92</v>
      </c>
      <c r="F3339" s="674">
        <v>293.83600000000001</v>
      </c>
      <c r="G3339" s="674">
        <v>295.84500000000003</v>
      </c>
      <c r="H3339" s="115">
        <f t="shared" si="104"/>
        <v>1.0068371472522089</v>
      </c>
      <c r="I3339" s="115">
        <f t="shared" si="105"/>
        <v>4947.5172000000002</v>
      </c>
    </row>
    <row r="3340" spans="1:9" hidden="1">
      <c r="A3340" s="115" t="s">
        <v>9747</v>
      </c>
      <c r="B3340" s="115" t="s">
        <v>9748</v>
      </c>
      <c r="C3340" s="115" t="s">
        <v>9749</v>
      </c>
      <c r="D3340" s="115" t="s">
        <v>2965</v>
      </c>
      <c r="E3340" s="115">
        <v>4913.92</v>
      </c>
      <c r="F3340" s="674">
        <v>293.83600000000001</v>
      </c>
      <c r="G3340" s="674">
        <v>295.84500000000003</v>
      </c>
      <c r="H3340" s="115">
        <f t="shared" si="104"/>
        <v>1.0068371472522089</v>
      </c>
      <c r="I3340" s="115">
        <f t="shared" si="105"/>
        <v>4947.5172000000002</v>
      </c>
    </row>
    <row r="3341" spans="1:9" hidden="1">
      <c r="A3341" s="115" t="s">
        <v>9750</v>
      </c>
      <c r="B3341" s="115" t="s">
        <v>9751</v>
      </c>
      <c r="C3341" s="115" t="s">
        <v>9752</v>
      </c>
      <c r="D3341" s="115" t="s">
        <v>2965</v>
      </c>
      <c r="E3341" s="115">
        <v>4913.92</v>
      </c>
      <c r="F3341" s="674">
        <v>293.83600000000001</v>
      </c>
      <c r="G3341" s="674">
        <v>295.84500000000003</v>
      </c>
      <c r="H3341" s="115">
        <f t="shared" si="104"/>
        <v>1.0068371472522089</v>
      </c>
      <c r="I3341" s="115">
        <f t="shared" si="105"/>
        <v>4947.5172000000002</v>
      </c>
    </row>
    <row r="3342" spans="1:9" hidden="1">
      <c r="A3342" s="115" t="s">
        <v>9753</v>
      </c>
      <c r="B3342" s="115" t="s">
        <v>9754</v>
      </c>
      <c r="C3342" s="115" t="s">
        <v>9755</v>
      </c>
      <c r="D3342" s="115" t="s">
        <v>2965</v>
      </c>
      <c r="E3342" s="115">
        <v>4913.92</v>
      </c>
      <c r="F3342" s="674">
        <v>293.83600000000001</v>
      </c>
      <c r="G3342" s="674">
        <v>295.84500000000003</v>
      </c>
      <c r="H3342" s="115">
        <f t="shared" si="104"/>
        <v>1.0068371472522089</v>
      </c>
      <c r="I3342" s="115">
        <f t="shared" si="105"/>
        <v>4947.5172000000002</v>
      </c>
    </row>
    <row r="3343" spans="1:9" hidden="1">
      <c r="A3343" s="115" t="s">
        <v>9756</v>
      </c>
      <c r="B3343" s="115" t="s">
        <v>9757</v>
      </c>
      <c r="C3343" s="115" t="s">
        <v>9758</v>
      </c>
      <c r="D3343" s="115" t="s">
        <v>2965</v>
      </c>
      <c r="E3343" s="115">
        <v>4913.92</v>
      </c>
      <c r="F3343" s="674">
        <v>293.83600000000001</v>
      </c>
      <c r="G3343" s="674">
        <v>295.84500000000003</v>
      </c>
      <c r="H3343" s="115">
        <f t="shared" si="104"/>
        <v>1.0068371472522089</v>
      </c>
      <c r="I3343" s="115">
        <f t="shared" si="105"/>
        <v>4947.5172000000002</v>
      </c>
    </row>
    <row r="3344" spans="1:9" hidden="1">
      <c r="A3344" s="115" t="s">
        <v>9759</v>
      </c>
      <c r="B3344" s="115" t="s">
        <v>9760</v>
      </c>
      <c r="C3344" s="115" t="s">
        <v>9761</v>
      </c>
      <c r="D3344" s="115" t="s">
        <v>2965</v>
      </c>
      <c r="E3344" s="115">
        <v>5292.32</v>
      </c>
      <c r="F3344" s="674">
        <v>293.83600000000001</v>
      </c>
      <c r="G3344" s="674">
        <v>295.84500000000003</v>
      </c>
      <c r="H3344" s="115">
        <f t="shared" si="104"/>
        <v>1.0068371472522089</v>
      </c>
      <c r="I3344" s="115">
        <f t="shared" si="105"/>
        <v>5328.5043999999998</v>
      </c>
    </row>
    <row r="3345" spans="1:9" hidden="1">
      <c r="A3345" s="115" t="s">
        <v>9762</v>
      </c>
      <c r="B3345" s="115" t="s">
        <v>9763</v>
      </c>
      <c r="C3345" s="115" t="s">
        <v>9764</v>
      </c>
      <c r="D3345" s="115" t="s">
        <v>2965</v>
      </c>
      <c r="E3345" s="115">
        <v>4913.92</v>
      </c>
      <c r="F3345" s="674">
        <v>293.83600000000001</v>
      </c>
      <c r="G3345" s="674">
        <v>295.84500000000003</v>
      </c>
      <c r="H3345" s="115">
        <f t="shared" si="104"/>
        <v>1.0068371472522089</v>
      </c>
      <c r="I3345" s="115">
        <f t="shared" si="105"/>
        <v>4947.5172000000002</v>
      </c>
    </row>
    <row r="3346" spans="1:9" hidden="1">
      <c r="A3346" s="115" t="s">
        <v>9765</v>
      </c>
      <c r="B3346" s="115" t="s">
        <v>9766</v>
      </c>
      <c r="C3346" s="115" t="s">
        <v>9767</v>
      </c>
      <c r="D3346" s="115" t="s">
        <v>2965</v>
      </c>
      <c r="E3346" s="115">
        <v>4913.92</v>
      </c>
      <c r="F3346" s="674">
        <v>293.83600000000001</v>
      </c>
      <c r="G3346" s="674">
        <v>295.84500000000003</v>
      </c>
      <c r="H3346" s="115">
        <f t="shared" si="104"/>
        <v>1.0068371472522089</v>
      </c>
      <c r="I3346" s="115">
        <f t="shared" si="105"/>
        <v>4947.5172000000002</v>
      </c>
    </row>
    <row r="3347" spans="1:9" hidden="1">
      <c r="A3347" s="115" t="s">
        <v>9768</v>
      </c>
      <c r="B3347" s="115" t="s">
        <v>9769</v>
      </c>
      <c r="C3347" s="115" t="s">
        <v>9770</v>
      </c>
      <c r="D3347" s="115" t="s">
        <v>2965</v>
      </c>
      <c r="E3347" s="115">
        <v>3553.44</v>
      </c>
      <c r="F3347" s="674">
        <v>293.83600000000001</v>
      </c>
      <c r="G3347" s="674">
        <v>295.84500000000003</v>
      </c>
      <c r="H3347" s="115">
        <f t="shared" si="104"/>
        <v>1.0068371472522089</v>
      </c>
      <c r="I3347" s="115">
        <f t="shared" si="105"/>
        <v>3577.7354</v>
      </c>
    </row>
    <row r="3348" spans="1:9" hidden="1">
      <c r="A3348" s="115" t="s">
        <v>9771</v>
      </c>
      <c r="B3348" s="115" t="s">
        <v>9772</v>
      </c>
      <c r="C3348" s="115" t="s">
        <v>9773</v>
      </c>
      <c r="D3348" s="115" t="s">
        <v>2965</v>
      </c>
      <c r="E3348" s="115">
        <v>3553.44</v>
      </c>
      <c r="F3348" s="674">
        <v>293.83600000000001</v>
      </c>
      <c r="G3348" s="674">
        <v>295.84500000000003</v>
      </c>
      <c r="H3348" s="115">
        <f t="shared" si="104"/>
        <v>1.0068371472522089</v>
      </c>
      <c r="I3348" s="115">
        <f t="shared" si="105"/>
        <v>3577.7354</v>
      </c>
    </row>
    <row r="3349" spans="1:9" hidden="1">
      <c r="A3349" s="115" t="s">
        <v>9774</v>
      </c>
      <c r="B3349" s="115" t="s">
        <v>9775</v>
      </c>
      <c r="C3349" s="115" t="s">
        <v>9776</v>
      </c>
      <c r="D3349" s="115" t="s">
        <v>2965</v>
      </c>
      <c r="E3349" s="115">
        <v>5292.32</v>
      </c>
      <c r="F3349" s="674">
        <v>293.83600000000001</v>
      </c>
      <c r="G3349" s="674">
        <v>295.84500000000003</v>
      </c>
      <c r="H3349" s="115">
        <f t="shared" si="104"/>
        <v>1.0068371472522089</v>
      </c>
      <c r="I3349" s="115">
        <f t="shared" si="105"/>
        <v>5328.5043999999998</v>
      </c>
    </row>
    <row r="3350" spans="1:9" hidden="1">
      <c r="A3350" s="115" t="s">
        <v>9777</v>
      </c>
      <c r="B3350" s="115" t="s">
        <v>9778</v>
      </c>
      <c r="C3350" s="115" t="s">
        <v>9779</v>
      </c>
      <c r="D3350" s="115" t="s">
        <v>2965</v>
      </c>
      <c r="E3350" s="115">
        <v>4913.92</v>
      </c>
      <c r="F3350" s="674">
        <v>293.83600000000001</v>
      </c>
      <c r="G3350" s="674">
        <v>295.84500000000003</v>
      </c>
      <c r="H3350" s="115">
        <f t="shared" si="104"/>
        <v>1.0068371472522089</v>
      </c>
      <c r="I3350" s="115">
        <f t="shared" si="105"/>
        <v>4947.5172000000002</v>
      </c>
    </row>
    <row r="3351" spans="1:9" hidden="1">
      <c r="A3351" s="115" t="s">
        <v>9780</v>
      </c>
      <c r="B3351" s="115" t="s">
        <v>9781</v>
      </c>
      <c r="C3351" s="115" t="s">
        <v>9782</v>
      </c>
      <c r="D3351" s="115" t="s">
        <v>2965</v>
      </c>
      <c r="E3351" s="115">
        <v>4913.92</v>
      </c>
      <c r="F3351" s="674">
        <v>293.83600000000001</v>
      </c>
      <c r="G3351" s="674">
        <v>295.84500000000003</v>
      </c>
      <c r="H3351" s="115">
        <f t="shared" si="104"/>
        <v>1.0068371472522089</v>
      </c>
      <c r="I3351" s="115">
        <f t="shared" si="105"/>
        <v>4947.5172000000002</v>
      </c>
    </row>
    <row r="3352" spans="1:9" hidden="1">
      <c r="A3352" s="115" t="s">
        <v>9783</v>
      </c>
      <c r="B3352" s="115" t="s">
        <v>9784</v>
      </c>
      <c r="C3352" s="115" t="s">
        <v>9785</v>
      </c>
      <c r="D3352" s="115" t="s">
        <v>2965</v>
      </c>
      <c r="E3352" s="115">
        <v>4664</v>
      </c>
      <c r="F3352" s="674">
        <v>293.83600000000001</v>
      </c>
      <c r="G3352" s="674">
        <v>295.84500000000003</v>
      </c>
      <c r="H3352" s="115">
        <f t="shared" si="104"/>
        <v>1.0068371472522089</v>
      </c>
      <c r="I3352" s="115">
        <f t="shared" si="105"/>
        <v>4695.8885</v>
      </c>
    </row>
    <row r="3353" spans="1:9" hidden="1">
      <c r="A3353" s="115" t="s">
        <v>9786</v>
      </c>
      <c r="B3353" s="115" t="s">
        <v>9787</v>
      </c>
      <c r="C3353" s="115" t="s">
        <v>9788</v>
      </c>
      <c r="D3353" s="115" t="s">
        <v>2965</v>
      </c>
      <c r="E3353" s="115">
        <v>5521.12</v>
      </c>
      <c r="F3353" s="674">
        <v>293.83600000000001</v>
      </c>
      <c r="G3353" s="674">
        <v>295.84500000000003</v>
      </c>
      <c r="H3353" s="115">
        <f t="shared" si="104"/>
        <v>1.0068371472522089</v>
      </c>
      <c r="I3353" s="115">
        <f t="shared" si="105"/>
        <v>5558.8687</v>
      </c>
    </row>
    <row r="3354" spans="1:9" hidden="1">
      <c r="A3354" s="115" t="s">
        <v>9789</v>
      </c>
      <c r="B3354" s="115" t="s">
        <v>9790</v>
      </c>
      <c r="C3354" s="115" t="s">
        <v>9791</v>
      </c>
      <c r="D3354" s="115" t="s">
        <v>2965</v>
      </c>
      <c r="E3354" s="115">
        <v>5816.8</v>
      </c>
      <c r="F3354" s="674">
        <v>293.83600000000001</v>
      </c>
      <c r="G3354" s="674">
        <v>295.84500000000003</v>
      </c>
      <c r="H3354" s="115">
        <f t="shared" si="104"/>
        <v>1.0068371472522089</v>
      </c>
      <c r="I3354" s="115">
        <f t="shared" si="105"/>
        <v>5856.5703000000003</v>
      </c>
    </row>
    <row r="3355" spans="1:9" hidden="1">
      <c r="A3355" s="115" t="s">
        <v>9792</v>
      </c>
      <c r="B3355" s="115" t="s">
        <v>9793</v>
      </c>
      <c r="C3355" s="115" t="s">
        <v>9794</v>
      </c>
      <c r="D3355" s="115" t="s">
        <v>2965</v>
      </c>
      <c r="E3355" s="115">
        <v>5816.8</v>
      </c>
      <c r="F3355" s="674">
        <v>293.83600000000001</v>
      </c>
      <c r="G3355" s="674">
        <v>295.84500000000003</v>
      </c>
      <c r="H3355" s="115">
        <f t="shared" si="104"/>
        <v>1.0068371472522089</v>
      </c>
      <c r="I3355" s="115">
        <f t="shared" si="105"/>
        <v>5856.5703000000003</v>
      </c>
    </row>
    <row r="3356" spans="1:9" hidden="1">
      <c r="A3356" s="115" t="s">
        <v>9795</v>
      </c>
      <c r="B3356" s="115" t="s">
        <v>9796</v>
      </c>
      <c r="C3356" s="115" t="s">
        <v>9797</v>
      </c>
      <c r="D3356" s="115" t="s">
        <v>2965</v>
      </c>
      <c r="E3356" s="115">
        <v>3743.52</v>
      </c>
      <c r="F3356" s="674">
        <v>293.83600000000001</v>
      </c>
      <c r="G3356" s="674">
        <v>295.84500000000003</v>
      </c>
      <c r="H3356" s="115">
        <f t="shared" si="104"/>
        <v>1.0068371472522089</v>
      </c>
      <c r="I3356" s="115">
        <f t="shared" si="105"/>
        <v>3769.1149999999998</v>
      </c>
    </row>
    <row r="3357" spans="1:9" hidden="1">
      <c r="A3357" s="115" t="s">
        <v>9798</v>
      </c>
      <c r="B3357" s="115" t="s">
        <v>9799</v>
      </c>
      <c r="C3357" s="115" t="s">
        <v>9800</v>
      </c>
      <c r="D3357" s="115" t="s">
        <v>2965</v>
      </c>
      <c r="E3357" s="115">
        <v>1701.6</v>
      </c>
      <c r="F3357" s="674">
        <v>293.83600000000001</v>
      </c>
      <c r="G3357" s="674">
        <v>295.84500000000003</v>
      </c>
      <c r="H3357" s="115">
        <f t="shared" si="104"/>
        <v>1.0068371472522089</v>
      </c>
      <c r="I3357" s="115">
        <f t="shared" si="105"/>
        <v>1713.2340999999999</v>
      </c>
    </row>
    <row r="3358" spans="1:9" hidden="1">
      <c r="A3358" s="115" t="s">
        <v>9801</v>
      </c>
      <c r="B3358" s="115" t="s">
        <v>9802</v>
      </c>
      <c r="C3358" s="115" t="s">
        <v>9803</v>
      </c>
      <c r="D3358" s="115" t="s">
        <v>2965</v>
      </c>
      <c r="E3358" s="115">
        <v>3743.52</v>
      </c>
      <c r="F3358" s="674">
        <v>293.83600000000001</v>
      </c>
      <c r="G3358" s="674">
        <v>295.84500000000003</v>
      </c>
      <c r="H3358" s="115">
        <f t="shared" si="104"/>
        <v>1.0068371472522089</v>
      </c>
      <c r="I3358" s="115">
        <f t="shared" si="105"/>
        <v>3769.1149999999998</v>
      </c>
    </row>
    <row r="3359" spans="1:9" hidden="1">
      <c r="A3359" s="115" t="s">
        <v>9804</v>
      </c>
      <c r="B3359" s="115" t="s">
        <v>9805</v>
      </c>
      <c r="C3359" s="115" t="s">
        <v>9806</v>
      </c>
      <c r="D3359" s="115" t="s">
        <v>2965</v>
      </c>
      <c r="E3359" s="115">
        <v>6791.84</v>
      </c>
      <c r="F3359" s="674">
        <v>293.83600000000001</v>
      </c>
      <c r="G3359" s="674">
        <v>295.84500000000003</v>
      </c>
      <c r="H3359" s="115">
        <f t="shared" si="104"/>
        <v>1.0068371472522089</v>
      </c>
      <c r="I3359" s="115">
        <f t="shared" si="105"/>
        <v>6838.2767999999996</v>
      </c>
    </row>
    <row r="3360" spans="1:9" hidden="1">
      <c r="A3360" s="115" t="s">
        <v>9807</v>
      </c>
      <c r="B3360" s="115" t="s">
        <v>9808</v>
      </c>
      <c r="C3360" s="115" t="s">
        <v>9809</v>
      </c>
      <c r="D3360" s="115" t="s">
        <v>2965</v>
      </c>
      <c r="E3360" s="115">
        <v>8180.48</v>
      </c>
      <c r="F3360" s="674">
        <v>293.83600000000001</v>
      </c>
      <c r="G3360" s="674">
        <v>295.84500000000003</v>
      </c>
      <c r="H3360" s="115">
        <f t="shared" si="104"/>
        <v>1.0068371472522089</v>
      </c>
      <c r="I3360" s="115">
        <f t="shared" si="105"/>
        <v>8236.4110999999994</v>
      </c>
    </row>
    <row r="3361" spans="1:9" hidden="1">
      <c r="A3361" s="115" t="s">
        <v>9810</v>
      </c>
      <c r="B3361" s="115" t="s">
        <v>9811</v>
      </c>
      <c r="C3361" s="115" t="s">
        <v>9812</v>
      </c>
      <c r="D3361" s="115" t="s">
        <v>2965</v>
      </c>
      <c r="E3361" s="115">
        <v>11232.32</v>
      </c>
      <c r="F3361" s="674">
        <v>293.83600000000001</v>
      </c>
      <c r="G3361" s="674">
        <v>295.84500000000003</v>
      </c>
      <c r="H3361" s="115">
        <f t="shared" si="104"/>
        <v>1.0068371472522089</v>
      </c>
      <c r="I3361" s="115">
        <f t="shared" si="105"/>
        <v>11309.117</v>
      </c>
    </row>
    <row r="3362" spans="1:9" hidden="1">
      <c r="A3362" s="115" t="s">
        <v>9813</v>
      </c>
      <c r="B3362" s="115" t="s">
        <v>9814</v>
      </c>
      <c r="C3362" s="115" t="s">
        <v>9815</v>
      </c>
      <c r="D3362" s="115" t="s">
        <v>2965</v>
      </c>
      <c r="E3362" s="115">
        <v>8180.48</v>
      </c>
      <c r="F3362" s="674">
        <v>293.83600000000001</v>
      </c>
      <c r="G3362" s="674">
        <v>295.84500000000003</v>
      </c>
      <c r="H3362" s="115">
        <f t="shared" si="104"/>
        <v>1.0068371472522089</v>
      </c>
      <c r="I3362" s="115">
        <f t="shared" si="105"/>
        <v>8236.4110999999994</v>
      </c>
    </row>
    <row r="3363" spans="1:9" hidden="1">
      <c r="A3363" s="115" t="s">
        <v>9816</v>
      </c>
      <c r="B3363" s="115" t="s">
        <v>9817</v>
      </c>
      <c r="C3363" s="115" t="s">
        <v>9818</v>
      </c>
      <c r="D3363" s="115" t="s">
        <v>2965</v>
      </c>
      <c r="E3363" s="115">
        <v>21211.52</v>
      </c>
      <c r="F3363" s="674">
        <v>293.83600000000001</v>
      </c>
      <c r="G3363" s="674">
        <v>295.84500000000003</v>
      </c>
      <c r="H3363" s="115">
        <f t="shared" si="104"/>
        <v>1.0068371472522089</v>
      </c>
      <c r="I3363" s="115">
        <f t="shared" si="105"/>
        <v>21356.546300000002</v>
      </c>
    </row>
    <row r="3364" spans="1:9" hidden="1">
      <c r="A3364" s="115" t="s">
        <v>9819</v>
      </c>
      <c r="B3364" s="115" t="s">
        <v>9820</v>
      </c>
      <c r="C3364" s="115" t="s">
        <v>9821</v>
      </c>
      <c r="D3364" s="115" t="s">
        <v>2965</v>
      </c>
      <c r="E3364" s="115">
        <v>42421.279999999999</v>
      </c>
      <c r="F3364" s="674">
        <v>293.83600000000001</v>
      </c>
      <c r="G3364" s="674">
        <v>295.84500000000003</v>
      </c>
      <c r="H3364" s="115">
        <f t="shared" si="104"/>
        <v>1.0068371472522089</v>
      </c>
      <c r="I3364" s="115">
        <f t="shared" si="105"/>
        <v>42711.320500000002</v>
      </c>
    </row>
    <row r="3365" spans="1:9" hidden="1">
      <c r="A3365" s="115" t="s">
        <v>9822</v>
      </c>
      <c r="B3365" s="115" t="s">
        <v>9823</v>
      </c>
      <c r="C3365" s="115" t="s">
        <v>9824</v>
      </c>
      <c r="D3365" s="115" t="s">
        <v>2965</v>
      </c>
      <c r="E3365" s="115">
        <v>48785.440000000002</v>
      </c>
      <c r="F3365" s="674">
        <v>293.83600000000001</v>
      </c>
      <c r="G3365" s="674">
        <v>295.84500000000003</v>
      </c>
      <c r="H3365" s="115">
        <f t="shared" si="104"/>
        <v>1.0068371472522089</v>
      </c>
      <c r="I3365" s="115">
        <f t="shared" si="105"/>
        <v>49118.993199999997</v>
      </c>
    </row>
    <row r="3366" spans="1:9" hidden="1">
      <c r="A3366" s="115" t="s">
        <v>9825</v>
      </c>
      <c r="B3366" s="115" t="s">
        <v>9826</v>
      </c>
      <c r="C3366" s="115" t="s">
        <v>9827</v>
      </c>
      <c r="D3366" s="115" t="s">
        <v>2965</v>
      </c>
      <c r="E3366" s="115">
        <v>6791.84</v>
      </c>
      <c r="F3366" s="674">
        <v>293.83600000000001</v>
      </c>
      <c r="G3366" s="674">
        <v>295.84500000000003</v>
      </c>
      <c r="H3366" s="115">
        <f t="shared" si="104"/>
        <v>1.0068371472522089</v>
      </c>
      <c r="I3366" s="115">
        <f t="shared" si="105"/>
        <v>6838.2767999999996</v>
      </c>
    </row>
    <row r="3367" spans="1:9" hidden="1">
      <c r="A3367" s="115" t="s">
        <v>9828</v>
      </c>
      <c r="B3367" s="115" t="s">
        <v>9829</v>
      </c>
      <c r="C3367" s="115" t="s">
        <v>9830</v>
      </c>
      <c r="D3367" s="115" t="s">
        <v>2965</v>
      </c>
      <c r="E3367" s="115">
        <v>4502.08</v>
      </c>
      <c r="F3367" s="674">
        <v>293.83600000000001</v>
      </c>
      <c r="G3367" s="674">
        <v>295.84500000000003</v>
      </c>
      <c r="H3367" s="115">
        <f t="shared" si="104"/>
        <v>1.0068371472522089</v>
      </c>
      <c r="I3367" s="115">
        <f t="shared" si="105"/>
        <v>4532.8613999999998</v>
      </c>
    </row>
    <row r="3368" spans="1:9" hidden="1">
      <c r="A3368" s="115" t="s">
        <v>9831</v>
      </c>
      <c r="B3368" s="115" t="s">
        <v>9832</v>
      </c>
      <c r="C3368" s="115" t="s">
        <v>9833</v>
      </c>
      <c r="D3368" s="115" t="s">
        <v>2965</v>
      </c>
      <c r="E3368" s="115">
        <v>7851.36</v>
      </c>
      <c r="F3368" s="674">
        <v>293.83600000000001</v>
      </c>
      <c r="G3368" s="674">
        <v>295.84500000000003</v>
      </c>
      <c r="H3368" s="115">
        <f t="shared" si="104"/>
        <v>1.0068371472522089</v>
      </c>
      <c r="I3368" s="115">
        <f t="shared" si="105"/>
        <v>7905.0409</v>
      </c>
    </row>
    <row r="3369" spans="1:9" hidden="1">
      <c r="A3369" s="115" t="s">
        <v>9834</v>
      </c>
      <c r="B3369" s="115" t="s">
        <v>9835</v>
      </c>
      <c r="C3369" s="115" t="s">
        <v>9836</v>
      </c>
      <c r="D3369" s="115" t="s">
        <v>2965</v>
      </c>
      <c r="E3369" s="115">
        <v>5816.8</v>
      </c>
      <c r="F3369" s="674">
        <v>293.83600000000001</v>
      </c>
      <c r="G3369" s="674">
        <v>295.84500000000003</v>
      </c>
      <c r="H3369" s="115">
        <f t="shared" si="104"/>
        <v>1.0068371472522089</v>
      </c>
      <c r="I3369" s="115">
        <f t="shared" si="105"/>
        <v>5856.5703000000003</v>
      </c>
    </row>
    <row r="3370" spans="1:9" hidden="1">
      <c r="A3370" s="115" t="s">
        <v>9837</v>
      </c>
      <c r="B3370" s="115" t="s">
        <v>9838</v>
      </c>
      <c r="C3370" s="115" t="s">
        <v>9839</v>
      </c>
      <c r="D3370" s="115" t="s">
        <v>2965</v>
      </c>
      <c r="E3370" s="115">
        <v>4502.08</v>
      </c>
      <c r="F3370" s="674">
        <v>293.83600000000001</v>
      </c>
      <c r="G3370" s="674">
        <v>295.84500000000003</v>
      </c>
      <c r="H3370" s="115">
        <f t="shared" si="104"/>
        <v>1.0068371472522089</v>
      </c>
      <c r="I3370" s="115">
        <f t="shared" si="105"/>
        <v>4532.8613999999998</v>
      </c>
    </row>
    <row r="3371" spans="1:9" hidden="1">
      <c r="A3371" s="115" t="s">
        <v>9840</v>
      </c>
      <c r="B3371" s="115" t="s">
        <v>9841</v>
      </c>
      <c r="C3371" s="115" t="s">
        <v>9842</v>
      </c>
      <c r="D3371" s="115" t="s">
        <v>2965</v>
      </c>
      <c r="E3371" s="115">
        <v>4502.08</v>
      </c>
      <c r="F3371" s="674">
        <v>293.83600000000001</v>
      </c>
      <c r="G3371" s="674">
        <v>295.84500000000003</v>
      </c>
      <c r="H3371" s="115">
        <f t="shared" si="104"/>
        <v>1.0068371472522089</v>
      </c>
      <c r="I3371" s="115">
        <f t="shared" si="105"/>
        <v>4532.8613999999998</v>
      </c>
    </row>
    <row r="3372" spans="1:9" hidden="1">
      <c r="A3372" s="115" t="s">
        <v>9843</v>
      </c>
      <c r="B3372" s="115" t="s">
        <v>9844</v>
      </c>
      <c r="C3372" s="115" t="s">
        <v>9845</v>
      </c>
      <c r="D3372" s="115" t="s">
        <v>2965</v>
      </c>
      <c r="E3372" s="115">
        <v>4913.92</v>
      </c>
      <c r="F3372" s="674">
        <v>293.83600000000001</v>
      </c>
      <c r="G3372" s="674">
        <v>295.84500000000003</v>
      </c>
      <c r="H3372" s="115">
        <f t="shared" si="104"/>
        <v>1.0068371472522089</v>
      </c>
      <c r="I3372" s="115">
        <f t="shared" si="105"/>
        <v>4947.5172000000002</v>
      </c>
    </row>
    <row r="3373" spans="1:9" hidden="1">
      <c r="A3373" s="115" t="s">
        <v>9846</v>
      </c>
      <c r="B3373" s="115" t="s">
        <v>9847</v>
      </c>
      <c r="C3373" s="115" t="s">
        <v>9848</v>
      </c>
      <c r="D3373" s="115" t="s">
        <v>2965</v>
      </c>
      <c r="E3373" s="115">
        <v>4913.92</v>
      </c>
      <c r="F3373" s="674">
        <v>293.83600000000001</v>
      </c>
      <c r="G3373" s="674">
        <v>295.84500000000003</v>
      </c>
      <c r="H3373" s="115">
        <f t="shared" si="104"/>
        <v>1.0068371472522089</v>
      </c>
      <c r="I3373" s="115">
        <f t="shared" si="105"/>
        <v>4947.5172000000002</v>
      </c>
    </row>
    <row r="3374" spans="1:9" hidden="1">
      <c r="A3374" s="115" t="s">
        <v>9849</v>
      </c>
      <c r="B3374" s="115" t="s">
        <v>9850</v>
      </c>
      <c r="C3374" s="115" t="s">
        <v>9851</v>
      </c>
      <c r="D3374" s="115" t="s">
        <v>2965</v>
      </c>
      <c r="E3374" s="115">
        <v>6791.84</v>
      </c>
      <c r="F3374" s="674">
        <v>293.83600000000001</v>
      </c>
      <c r="G3374" s="674">
        <v>295.84500000000003</v>
      </c>
      <c r="H3374" s="115">
        <f t="shared" si="104"/>
        <v>1.0068371472522089</v>
      </c>
      <c r="I3374" s="115">
        <f t="shared" si="105"/>
        <v>6838.2767999999996</v>
      </c>
    </row>
    <row r="3375" spans="1:9" hidden="1">
      <c r="A3375" s="115" t="s">
        <v>9852</v>
      </c>
      <c r="B3375" s="115" t="s">
        <v>9853</v>
      </c>
      <c r="C3375" s="115" t="s">
        <v>9854</v>
      </c>
      <c r="D3375" s="115" t="s">
        <v>2965</v>
      </c>
      <c r="E3375" s="115">
        <v>4913.92</v>
      </c>
      <c r="F3375" s="674">
        <v>293.83600000000001</v>
      </c>
      <c r="G3375" s="674">
        <v>295.84500000000003</v>
      </c>
      <c r="H3375" s="115">
        <f t="shared" si="104"/>
        <v>1.0068371472522089</v>
      </c>
      <c r="I3375" s="115">
        <f t="shared" si="105"/>
        <v>4947.5172000000002</v>
      </c>
    </row>
    <row r="3376" spans="1:9" hidden="1">
      <c r="A3376" s="115" t="s">
        <v>9855</v>
      </c>
      <c r="B3376" s="115" t="s">
        <v>9856</v>
      </c>
      <c r="C3376" s="115" t="s">
        <v>9857</v>
      </c>
      <c r="D3376" s="115" t="s">
        <v>2965</v>
      </c>
      <c r="E3376" s="115">
        <v>8180.48</v>
      </c>
      <c r="F3376" s="674">
        <v>293.83600000000001</v>
      </c>
      <c r="G3376" s="674">
        <v>295.84500000000003</v>
      </c>
      <c r="H3376" s="115">
        <f t="shared" si="104"/>
        <v>1.0068371472522089</v>
      </c>
      <c r="I3376" s="115">
        <f t="shared" si="105"/>
        <v>8236.4110999999994</v>
      </c>
    </row>
    <row r="3377" spans="1:9" hidden="1">
      <c r="A3377" s="115" t="s">
        <v>9858</v>
      </c>
      <c r="B3377" s="115" t="s">
        <v>9859</v>
      </c>
      <c r="C3377" s="115" t="s">
        <v>9860</v>
      </c>
      <c r="D3377" s="115" t="s">
        <v>2965</v>
      </c>
      <c r="E3377" s="115">
        <v>6791.84</v>
      </c>
      <c r="F3377" s="674">
        <v>293.83600000000001</v>
      </c>
      <c r="G3377" s="674">
        <v>295.84500000000003</v>
      </c>
      <c r="H3377" s="115">
        <f t="shared" si="104"/>
        <v>1.0068371472522089</v>
      </c>
      <c r="I3377" s="115">
        <f t="shared" si="105"/>
        <v>6838.2767999999996</v>
      </c>
    </row>
    <row r="3378" spans="1:9" hidden="1">
      <c r="A3378" s="115" t="s">
        <v>9861</v>
      </c>
      <c r="B3378" s="115" t="s">
        <v>9862</v>
      </c>
      <c r="C3378" s="115" t="s">
        <v>9863</v>
      </c>
      <c r="D3378" s="115" t="s">
        <v>2965</v>
      </c>
      <c r="E3378" s="115">
        <v>3743.52</v>
      </c>
      <c r="F3378" s="674">
        <v>293.83600000000001</v>
      </c>
      <c r="G3378" s="674">
        <v>295.84500000000003</v>
      </c>
      <c r="H3378" s="115">
        <f t="shared" si="104"/>
        <v>1.0068371472522089</v>
      </c>
      <c r="I3378" s="115">
        <f t="shared" si="105"/>
        <v>3769.1149999999998</v>
      </c>
    </row>
    <row r="3379" spans="1:9" hidden="1">
      <c r="A3379" s="115" t="s">
        <v>9864</v>
      </c>
      <c r="B3379" s="115" t="s">
        <v>9865</v>
      </c>
      <c r="C3379" s="115" t="s">
        <v>9866</v>
      </c>
      <c r="D3379" s="115" t="s">
        <v>2965</v>
      </c>
      <c r="E3379" s="115">
        <v>6791.84</v>
      </c>
      <c r="F3379" s="674">
        <v>293.83600000000001</v>
      </c>
      <c r="G3379" s="674">
        <v>295.84500000000003</v>
      </c>
      <c r="H3379" s="115">
        <f t="shared" si="104"/>
        <v>1.0068371472522089</v>
      </c>
      <c r="I3379" s="115">
        <f t="shared" si="105"/>
        <v>6838.2767999999996</v>
      </c>
    </row>
    <row r="3380" spans="1:9" hidden="1">
      <c r="A3380" s="115" t="s">
        <v>9867</v>
      </c>
      <c r="B3380" s="115" t="s">
        <v>9868</v>
      </c>
      <c r="C3380" s="115" t="s">
        <v>9869</v>
      </c>
      <c r="D3380" s="115" t="s">
        <v>2965</v>
      </c>
      <c r="E3380" s="115">
        <v>4913.92</v>
      </c>
      <c r="F3380" s="674">
        <v>293.83600000000001</v>
      </c>
      <c r="G3380" s="674">
        <v>295.84500000000003</v>
      </c>
      <c r="H3380" s="115">
        <f t="shared" si="104"/>
        <v>1.0068371472522089</v>
      </c>
      <c r="I3380" s="115">
        <f t="shared" si="105"/>
        <v>4947.5172000000002</v>
      </c>
    </row>
    <row r="3381" spans="1:9" hidden="1">
      <c r="A3381" s="115" t="s">
        <v>9870</v>
      </c>
      <c r="B3381" s="115" t="s">
        <v>9871</v>
      </c>
      <c r="C3381" s="115" t="s">
        <v>9872</v>
      </c>
      <c r="D3381" s="115" t="s">
        <v>2965</v>
      </c>
      <c r="E3381" s="115">
        <v>5292.32</v>
      </c>
      <c r="F3381" s="674">
        <v>293.83600000000001</v>
      </c>
      <c r="G3381" s="674">
        <v>295.84500000000003</v>
      </c>
      <c r="H3381" s="115">
        <f t="shared" si="104"/>
        <v>1.0068371472522089</v>
      </c>
      <c r="I3381" s="115">
        <f t="shared" si="105"/>
        <v>5328.5043999999998</v>
      </c>
    </row>
    <row r="3382" spans="1:9" hidden="1">
      <c r="A3382" s="115" t="s">
        <v>9873</v>
      </c>
      <c r="B3382" s="115" t="s">
        <v>9874</v>
      </c>
      <c r="C3382" s="115" t="s">
        <v>9875</v>
      </c>
      <c r="D3382" s="115" t="s">
        <v>2965</v>
      </c>
      <c r="E3382" s="115">
        <v>5292.32</v>
      </c>
      <c r="F3382" s="674">
        <v>293.83600000000001</v>
      </c>
      <c r="G3382" s="674">
        <v>295.84500000000003</v>
      </c>
      <c r="H3382" s="115">
        <f t="shared" si="104"/>
        <v>1.0068371472522089</v>
      </c>
      <c r="I3382" s="115">
        <f t="shared" si="105"/>
        <v>5328.5043999999998</v>
      </c>
    </row>
    <row r="3383" spans="1:9" hidden="1">
      <c r="A3383" s="115" t="s">
        <v>9876</v>
      </c>
      <c r="B3383" s="115" t="s">
        <v>9877</v>
      </c>
      <c r="C3383" s="115" t="s">
        <v>9878</v>
      </c>
      <c r="D3383" s="115" t="s">
        <v>2965</v>
      </c>
      <c r="E3383" s="115">
        <v>5521.12</v>
      </c>
      <c r="F3383" s="674">
        <v>293.83600000000001</v>
      </c>
      <c r="G3383" s="674">
        <v>295.84500000000003</v>
      </c>
      <c r="H3383" s="115">
        <f t="shared" si="104"/>
        <v>1.0068371472522089</v>
      </c>
      <c r="I3383" s="115">
        <f t="shared" si="105"/>
        <v>5558.8687</v>
      </c>
    </row>
    <row r="3384" spans="1:9" hidden="1">
      <c r="A3384" s="115" t="s">
        <v>9879</v>
      </c>
      <c r="B3384" s="115" t="s">
        <v>9880</v>
      </c>
      <c r="C3384" s="115" t="s">
        <v>9881</v>
      </c>
      <c r="D3384" s="115" t="s">
        <v>2965</v>
      </c>
      <c r="E3384" s="115">
        <v>4913.92</v>
      </c>
      <c r="F3384" s="674">
        <v>293.83600000000001</v>
      </c>
      <c r="G3384" s="674">
        <v>295.84500000000003</v>
      </c>
      <c r="H3384" s="115">
        <f t="shared" si="104"/>
        <v>1.0068371472522089</v>
      </c>
      <c r="I3384" s="115">
        <f t="shared" si="105"/>
        <v>4947.5172000000002</v>
      </c>
    </row>
    <row r="3385" spans="1:9" hidden="1">
      <c r="A3385" s="115" t="s">
        <v>9882</v>
      </c>
      <c r="B3385" s="115" t="s">
        <v>9883</v>
      </c>
      <c r="C3385" s="115" t="s">
        <v>9884</v>
      </c>
      <c r="D3385" s="115" t="s">
        <v>2965</v>
      </c>
      <c r="E3385" s="115">
        <v>4964.96</v>
      </c>
      <c r="F3385" s="674">
        <v>293.83600000000001</v>
      </c>
      <c r="G3385" s="674">
        <v>295.84500000000003</v>
      </c>
      <c r="H3385" s="115">
        <f t="shared" si="104"/>
        <v>1.0068371472522089</v>
      </c>
      <c r="I3385" s="115">
        <f t="shared" si="105"/>
        <v>4998.9062000000004</v>
      </c>
    </row>
    <row r="3386" spans="1:9" hidden="1">
      <c r="A3386" s="115" t="s">
        <v>9885</v>
      </c>
      <c r="B3386" s="115" t="s">
        <v>9886</v>
      </c>
      <c r="C3386" s="115" t="s">
        <v>9887</v>
      </c>
      <c r="D3386" s="115" t="s">
        <v>2965</v>
      </c>
      <c r="E3386" s="115">
        <v>3060.64</v>
      </c>
      <c r="F3386" s="674">
        <v>293.83600000000001</v>
      </c>
      <c r="G3386" s="674">
        <v>295.84500000000003</v>
      </c>
      <c r="H3386" s="115">
        <f t="shared" si="104"/>
        <v>1.0068371472522089</v>
      </c>
      <c r="I3386" s="115">
        <f t="shared" si="105"/>
        <v>3081.5659999999998</v>
      </c>
    </row>
    <row r="3387" spans="1:9" hidden="1">
      <c r="A3387" s="115" t="s">
        <v>9888</v>
      </c>
      <c r="B3387" s="115" t="s">
        <v>9889</v>
      </c>
      <c r="C3387" s="115" t="s">
        <v>9890</v>
      </c>
      <c r="D3387" s="115" t="s">
        <v>2965</v>
      </c>
      <c r="E3387" s="115">
        <v>5816.8</v>
      </c>
      <c r="F3387" s="674">
        <v>293.83600000000001</v>
      </c>
      <c r="G3387" s="674">
        <v>295.84500000000003</v>
      </c>
      <c r="H3387" s="115">
        <f t="shared" si="104"/>
        <v>1.0068371472522089</v>
      </c>
      <c r="I3387" s="115">
        <f t="shared" si="105"/>
        <v>5856.5703000000003</v>
      </c>
    </row>
    <row r="3388" spans="1:9" hidden="1">
      <c r="A3388" s="115" t="s">
        <v>9891</v>
      </c>
      <c r="B3388" s="115" t="s">
        <v>9892</v>
      </c>
      <c r="C3388" s="115" t="s">
        <v>9893</v>
      </c>
      <c r="D3388" s="115" t="s">
        <v>2965</v>
      </c>
      <c r="E3388" s="115">
        <v>10473.76</v>
      </c>
      <c r="F3388" s="674">
        <v>293.83600000000001</v>
      </c>
      <c r="G3388" s="674">
        <v>295.84500000000003</v>
      </c>
      <c r="H3388" s="115">
        <f t="shared" si="104"/>
        <v>1.0068371472522089</v>
      </c>
      <c r="I3388" s="115">
        <f t="shared" si="105"/>
        <v>10545.3706</v>
      </c>
    </row>
    <row r="3389" spans="1:9" hidden="1">
      <c r="A3389" s="115" t="s">
        <v>9894</v>
      </c>
      <c r="B3389" s="115" t="s">
        <v>9895</v>
      </c>
      <c r="C3389" s="115" t="s">
        <v>9896</v>
      </c>
      <c r="D3389" s="115" t="s">
        <v>2965</v>
      </c>
      <c r="E3389" s="115">
        <v>5292.32</v>
      </c>
      <c r="F3389" s="674">
        <v>293.83600000000001</v>
      </c>
      <c r="G3389" s="674">
        <v>295.84500000000003</v>
      </c>
      <c r="H3389" s="115">
        <f t="shared" si="104"/>
        <v>1.0068371472522089</v>
      </c>
      <c r="I3389" s="115">
        <f t="shared" si="105"/>
        <v>5328.5043999999998</v>
      </c>
    </row>
    <row r="3390" spans="1:9" hidden="1">
      <c r="A3390" s="115" t="s">
        <v>9897</v>
      </c>
      <c r="B3390" s="115" t="s">
        <v>9898</v>
      </c>
      <c r="C3390" s="115" t="s">
        <v>9899</v>
      </c>
      <c r="D3390" s="115" t="s">
        <v>2965</v>
      </c>
      <c r="E3390" s="115">
        <v>11232.32</v>
      </c>
      <c r="F3390" s="674">
        <v>293.83600000000001</v>
      </c>
      <c r="G3390" s="674">
        <v>295.84500000000003</v>
      </c>
      <c r="H3390" s="115">
        <f t="shared" si="104"/>
        <v>1.0068371472522089</v>
      </c>
      <c r="I3390" s="115">
        <f t="shared" si="105"/>
        <v>11309.117</v>
      </c>
    </row>
    <row r="3391" spans="1:9" hidden="1">
      <c r="A3391" s="115" t="s">
        <v>9900</v>
      </c>
      <c r="B3391" s="115" t="s">
        <v>9901</v>
      </c>
      <c r="C3391" s="115" t="s">
        <v>9902</v>
      </c>
      <c r="D3391" s="115" t="s">
        <v>2965</v>
      </c>
      <c r="E3391" s="115">
        <v>8180.48</v>
      </c>
      <c r="F3391" s="674">
        <v>293.83600000000001</v>
      </c>
      <c r="G3391" s="674">
        <v>295.84500000000003</v>
      </c>
      <c r="H3391" s="115">
        <f t="shared" si="104"/>
        <v>1.0068371472522089</v>
      </c>
      <c r="I3391" s="115">
        <f t="shared" si="105"/>
        <v>8236.4110999999994</v>
      </c>
    </row>
    <row r="3392" spans="1:9" hidden="1">
      <c r="A3392" s="115" t="s">
        <v>9903</v>
      </c>
      <c r="B3392" s="115" t="s">
        <v>9904</v>
      </c>
      <c r="C3392" s="115" t="s">
        <v>9905</v>
      </c>
      <c r="D3392" s="115" t="s">
        <v>2965</v>
      </c>
      <c r="E3392" s="115">
        <v>21211.52</v>
      </c>
      <c r="F3392" s="674">
        <v>293.83600000000001</v>
      </c>
      <c r="G3392" s="674">
        <v>295.84500000000003</v>
      </c>
      <c r="H3392" s="115">
        <f t="shared" si="104"/>
        <v>1.0068371472522089</v>
      </c>
      <c r="I3392" s="115">
        <f t="shared" si="105"/>
        <v>21356.546300000002</v>
      </c>
    </row>
    <row r="3393" spans="1:9" hidden="1">
      <c r="A3393" s="115" t="s">
        <v>9906</v>
      </c>
      <c r="B3393" s="115" t="s">
        <v>9907</v>
      </c>
      <c r="C3393" s="115" t="s">
        <v>9908</v>
      </c>
      <c r="D3393" s="115" t="s">
        <v>2965</v>
      </c>
      <c r="E3393" s="115">
        <v>8180.48</v>
      </c>
      <c r="F3393" s="674">
        <v>293.83600000000001</v>
      </c>
      <c r="G3393" s="674">
        <v>295.84500000000003</v>
      </c>
      <c r="H3393" s="115">
        <f t="shared" si="104"/>
        <v>1.0068371472522089</v>
      </c>
      <c r="I3393" s="115">
        <f t="shared" si="105"/>
        <v>8236.4110999999994</v>
      </c>
    </row>
    <row r="3394" spans="1:9" hidden="1">
      <c r="A3394" s="115" t="s">
        <v>9909</v>
      </c>
      <c r="B3394" s="115" t="s">
        <v>9910</v>
      </c>
      <c r="C3394" s="115" t="s">
        <v>9911</v>
      </c>
      <c r="D3394" s="115" t="s">
        <v>2965</v>
      </c>
      <c r="E3394" s="115">
        <v>8180.48</v>
      </c>
      <c r="F3394" s="674">
        <v>293.83600000000001</v>
      </c>
      <c r="G3394" s="674">
        <v>295.84500000000003</v>
      </c>
      <c r="H3394" s="115">
        <f t="shared" si="104"/>
        <v>1.0068371472522089</v>
      </c>
      <c r="I3394" s="115">
        <f t="shared" si="105"/>
        <v>8236.4110999999994</v>
      </c>
    </row>
    <row r="3395" spans="1:9" hidden="1">
      <c r="A3395" s="115" t="s">
        <v>9912</v>
      </c>
      <c r="B3395" s="115" t="s">
        <v>9913</v>
      </c>
      <c r="C3395" s="115" t="s">
        <v>9914</v>
      </c>
      <c r="D3395" s="115" t="s">
        <v>2965</v>
      </c>
      <c r="E3395" s="115">
        <v>4502.08</v>
      </c>
      <c r="F3395" s="674">
        <v>293.83600000000001</v>
      </c>
      <c r="G3395" s="674">
        <v>295.84500000000003</v>
      </c>
      <c r="H3395" s="115">
        <f t="shared" si="104"/>
        <v>1.0068371472522089</v>
      </c>
      <c r="I3395" s="115">
        <f t="shared" si="105"/>
        <v>4532.8613999999998</v>
      </c>
    </row>
    <row r="3396" spans="1:9" hidden="1">
      <c r="A3396" s="115" t="s">
        <v>9915</v>
      </c>
      <c r="B3396" s="115" t="s">
        <v>9916</v>
      </c>
      <c r="C3396" s="115" t="s">
        <v>9917</v>
      </c>
      <c r="D3396" s="115" t="s">
        <v>2965</v>
      </c>
      <c r="E3396" s="115">
        <v>8180.48</v>
      </c>
      <c r="F3396" s="674">
        <v>293.83600000000001</v>
      </c>
      <c r="G3396" s="674">
        <v>295.84500000000003</v>
      </c>
      <c r="H3396" s="115">
        <f t="shared" si="104"/>
        <v>1.0068371472522089</v>
      </c>
      <c r="I3396" s="115">
        <f t="shared" si="105"/>
        <v>8236.4110999999994</v>
      </c>
    </row>
    <row r="3397" spans="1:9" hidden="1">
      <c r="A3397" s="115" t="s">
        <v>9918</v>
      </c>
      <c r="B3397" s="115" t="s">
        <v>9919</v>
      </c>
      <c r="C3397" s="115" t="s">
        <v>9920</v>
      </c>
      <c r="D3397" s="115" t="s">
        <v>2965</v>
      </c>
      <c r="E3397" s="115">
        <v>8180.48</v>
      </c>
      <c r="F3397" s="674">
        <v>293.83600000000001</v>
      </c>
      <c r="G3397" s="674">
        <v>295.84500000000003</v>
      </c>
      <c r="H3397" s="115">
        <f t="shared" ref="H3397:H3460" si="106">G3397/F3397</f>
        <v>1.0068371472522089</v>
      </c>
      <c r="I3397" s="115">
        <f t="shared" ref="I3397:I3460" si="107">ROUND(H3397*E3397,4)</f>
        <v>8236.4110999999994</v>
      </c>
    </row>
    <row r="3398" spans="1:9" hidden="1">
      <c r="A3398" s="115" t="s">
        <v>9921</v>
      </c>
      <c r="B3398" s="115" t="s">
        <v>9922</v>
      </c>
      <c r="C3398" s="115" t="s">
        <v>9923</v>
      </c>
      <c r="D3398" s="115" t="s">
        <v>2965</v>
      </c>
      <c r="E3398" s="115">
        <v>21211.52</v>
      </c>
      <c r="F3398" s="674">
        <v>293.83600000000001</v>
      </c>
      <c r="G3398" s="674">
        <v>295.84500000000003</v>
      </c>
      <c r="H3398" s="115">
        <f t="shared" si="106"/>
        <v>1.0068371472522089</v>
      </c>
      <c r="I3398" s="115">
        <f t="shared" si="107"/>
        <v>21356.546300000002</v>
      </c>
    </row>
    <row r="3399" spans="1:9" hidden="1">
      <c r="A3399" s="115" t="s">
        <v>9924</v>
      </c>
      <c r="B3399" s="115" t="s">
        <v>9925</v>
      </c>
      <c r="C3399" s="115" t="s">
        <v>9926</v>
      </c>
      <c r="D3399" s="115" t="s">
        <v>2965</v>
      </c>
      <c r="E3399" s="115">
        <v>5816.8</v>
      </c>
      <c r="F3399" s="674">
        <v>293.83600000000001</v>
      </c>
      <c r="G3399" s="674">
        <v>295.84500000000003</v>
      </c>
      <c r="H3399" s="115">
        <f t="shared" si="106"/>
        <v>1.0068371472522089</v>
      </c>
      <c r="I3399" s="115">
        <f t="shared" si="107"/>
        <v>5856.5703000000003</v>
      </c>
    </row>
    <row r="3400" spans="1:9" hidden="1">
      <c r="A3400" s="115" t="s">
        <v>9927</v>
      </c>
      <c r="B3400" s="115" t="s">
        <v>9928</v>
      </c>
      <c r="C3400" s="115" t="s">
        <v>9929</v>
      </c>
      <c r="D3400" s="115" t="s">
        <v>2965</v>
      </c>
      <c r="E3400" s="115">
        <v>4502.08</v>
      </c>
      <c r="F3400" s="674">
        <v>293.83600000000001</v>
      </c>
      <c r="G3400" s="674">
        <v>295.84500000000003</v>
      </c>
      <c r="H3400" s="115">
        <f t="shared" si="106"/>
        <v>1.0068371472522089</v>
      </c>
      <c r="I3400" s="115">
        <f t="shared" si="107"/>
        <v>4532.8613999999998</v>
      </c>
    </row>
    <row r="3401" spans="1:9" hidden="1">
      <c r="A3401" s="115" t="s">
        <v>9930</v>
      </c>
      <c r="B3401" s="115" t="s">
        <v>9931</v>
      </c>
      <c r="C3401" s="115" t="s">
        <v>9932</v>
      </c>
      <c r="D3401" s="115" t="s">
        <v>2965</v>
      </c>
      <c r="E3401" s="115">
        <v>5292.32</v>
      </c>
      <c r="F3401" s="674">
        <v>293.83600000000001</v>
      </c>
      <c r="G3401" s="674">
        <v>295.84500000000003</v>
      </c>
      <c r="H3401" s="115">
        <f t="shared" si="106"/>
        <v>1.0068371472522089</v>
      </c>
      <c r="I3401" s="115">
        <f t="shared" si="107"/>
        <v>5328.5043999999998</v>
      </c>
    </row>
    <row r="3402" spans="1:9" hidden="1">
      <c r="A3402" s="115" t="s">
        <v>9933</v>
      </c>
      <c r="B3402" s="115" t="s">
        <v>9934</v>
      </c>
      <c r="C3402" s="115" t="s">
        <v>9935</v>
      </c>
      <c r="D3402" s="115" t="s">
        <v>2965</v>
      </c>
      <c r="E3402" s="115">
        <v>5292.32</v>
      </c>
      <c r="F3402" s="674">
        <v>293.83600000000001</v>
      </c>
      <c r="G3402" s="674">
        <v>295.84500000000003</v>
      </c>
      <c r="H3402" s="115">
        <f t="shared" si="106"/>
        <v>1.0068371472522089</v>
      </c>
      <c r="I3402" s="115">
        <f t="shared" si="107"/>
        <v>5328.5043999999998</v>
      </c>
    </row>
    <row r="3403" spans="1:9" hidden="1">
      <c r="A3403" s="115" t="s">
        <v>9936</v>
      </c>
      <c r="B3403" s="115" t="s">
        <v>9937</v>
      </c>
      <c r="C3403" s="115" t="s">
        <v>9938</v>
      </c>
      <c r="D3403" s="115" t="s">
        <v>2965</v>
      </c>
      <c r="E3403" s="115">
        <v>3553.44</v>
      </c>
      <c r="F3403" s="674">
        <v>293.83600000000001</v>
      </c>
      <c r="G3403" s="674">
        <v>295.84500000000003</v>
      </c>
      <c r="H3403" s="115">
        <f t="shared" si="106"/>
        <v>1.0068371472522089</v>
      </c>
      <c r="I3403" s="115">
        <f t="shared" si="107"/>
        <v>3577.7354</v>
      </c>
    </row>
    <row r="3404" spans="1:9" hidden="1">
      <c r="A3404" s="115" t="s">
        <v>9939</v>
      </c>
      <c r="B3404" s="115" t="s">
        <v>9940</v>
      </c>
      <c r="C3404" s="115" t="s">
        <v>9941</v>
      </c>
      <c r="D3404" s="115" t="s">
        <v>2965</v>
      </c>
      <c r="E3404" s="115">
        <v>3553.44</v>
      </c>
      <c r="F3404" s="674">
        <v>293.83600000000001</v>
      </c>
      <c r="G3404" s="674">
        <v>295.84500000000003</v>
      </c>
      <c r="H3404" s="115">
        <f t="shared" si="106"/>
        <v>1.0068371472522089</v>
      </c>
      <c r="I3404" s="115">
        <f t="shared" si="107"/>
        <v>3577.7354</v>
      </c>
    </row>
    <row r="3405" spans="1:9" hidden="1">
      <c r="A3405" s="115" t="s">
        <v>9942</v>
      </c>
      <c r="B3405" s="115" t="s">
        <v>9943</v>
      </c>
      <c r="C3405" s="115" t="s">
        <v>9944</v>
      </c>
      <c r="D3405" s="115" t="s">
        <v>2965</v>
      </c>
      <c r="E3405" s="115">
        <v>17551.791300000001</v>
      </c>
      <c r="F3405" s="674">
        <v>293.83600000000001</v>
      </c>
      <c r="G3405" s="674">
        <v>295.84500000000003</v>
      </c>
      <c r="H3405" s="115">
        <f t="shared" si="106"/>
        <v>1.0068371472522089</v>
      </c>
      <c r="I3405" s="115">
        <f t="shared" si="107"/>
        <v>17671.7955</v>
      </c>
    </row>
    <row r="3406" spans="1:9" hidden="1">
      <c r="A3406" s="115" t="s">
        <v>9945</v>
      </c>
      <c r="B3406" s="115" t="s">
        <v>9946</v>
      </c>
      <c r="C3406" s="115" t="s">
        <v>9947</v>
      </c>
      <c r="D3406" s="115" t="s">
        <v>2965</v>
      </c>
      <c r="E3406" s="115">
        <v>35103.582600000002</v>
      </c>
      <c r="F3406" s="674">
        <v>293.83600000000001</v>
      </c>
      <c r="G3406" s="674">
        <v>295.84500000000003</v>
      </c>
      <c r="H3406" s="115">
        <f t="shared" si="106"/>
        <v>1.0068371472522089</v>
      </c>
      <c r="I3406" s="115">
        <f t="shared" si="107"/>
        <v>35343.591</v>
      </c>
    </row>
    <row r="3407" spans="1:9" hidden="1">
      <c r="A3407" s="115" t="s">
        <v>9948</v>
      </c>
      <c r="B3407" s="115" t="s">
        <v>9949</v>
      </c>
      <c r="C3407" s="115" t="s">
        <v>9950</v>
      </c>
      <c r="D3407" s="115" t="s">
        <v>2965</v>
      </c>
      <c r="E3407" s="115">
        <v>52655.373899999999</v>
      </c>
      <c r="F3407" s="674">
        <v>293.83600000000001</v>
      </c>
      <c r="G3407" s="674">
        <v>295.84500000000003</v>
      </c>
      <c r="H3407" s="115">
        <f t="shared" si="106"/>
        <v>1.0068371472522089</v>
      </c>
      <c r="I3407" s="115">
        <f t="shared" si="107"/>
        <v>53015.386400000003</v>
      </c>
    </row>
    <row r="3408" spans="1:9" hidden="1">
      <c r="A3408" s="115" t="s">
        <v>9951</v>
      </c>
      <c r="B3408" s="115" t="s">
        <v>9952</v>
      </c>
      <c r="C3408" s="115" t="s">
        <v>9953</v>
      </c>
      <c r="D3408" s="115" t="s">
        <v>2965</v>
      </c>
      <c r="E3408" s="115">
        <v>19705.537199999999</v>
      </c>
      <c r="F3408" s="674">
        <v>293.83600000000001</v>
      </c>
      <c r="G3408" s="674">
        <v>295.84500000000003</v>
      </c>
      <c r="H3408" s="115">
        <f t="shared" si="106"/>
        <v>1.0068371472522089</v>
      </c>
      <c r="I3408" s="115">
        <f t="shared" si="107"/>
        <v>19840.266899999999</v>
      </c>
    </row>
    <row r="3409" spans="1:9" hidden="1">
      <c r="A3409" s="115" t="s">
        <v>9954</v>
      </c>
      <c r="B3409" s="115" t="s">
        <v>9955</v>
      </c>
      <c r="C3409" s="115" t="s">
        <v>9956</v>
      </c>
      <c r="D3409" s="115" t="s">
        <v>2965</v>
      </c>
      <c r="E3409" s="115">
        <v>39411.074399999998</v>
      </c>
      <c r="F3409" s="674">
        <v>293.83600000000001</v>
      </c>
      <c r="G3409" s="674">
        <v>295.84500000000003</v>
      </c>
      <c r="H3409" s="115">
        <f t="shared" si="106"/>
        <v>1.0068371472522089</v>
      </c>
      <c r="I3409" s="115">
        <f t="shared" si="107"/>
        <v>39680.5337</v>
      </c>
    </row>
    <row r="3410" spans="1:9" hidden="1">
      <c r="A3410" s="115" t="s">
        <v>9957</v>
      </c>
      <c r="B3410" s="115" t="s">
        <v>9958</v>
      </c>
      <c r="C3410" s="115" t="s">
        <v>9959</v>
      </c>
      <c r="D3410" s="115" t="s">
        <v>2965</v>
      </c>
      <c r="E3410" s="115">
        <v>59116.611599999997</v>
      </c>
      <c r="F3410" s="674">
        <v>293.83600000000001</v>
      </c>
      <c r="G3410" s="674">
        <v>295.84500000000003</v>
      </c>
      <c r="H3410" s="115">
        <f t="shared" si="106"/>
        <v>1.0068371472522089</v>
      </c>
      <c r="I3410" s="115">
        <f t="shared" si="107"/>
        <v>59520.800600000002</v>
      </c>
    </row>
    <row r="3411" spans="1:9" hidden="1">
      <c r="A3411" s="115" t="s">
        <v>9960</v>
      </c>
      <c r="B3411" s="115" t="s">
        <v>9961</v>
      </c>
      <c r="C3411" s="115" t="s">
        <v>9962</v>
      </c>
      <c r="D3411" s="115" t="s">
        <v>2965</v>
      </c>
      <c r="E3411" s="115">
        <v>78822.148799999995</v>
      </c>
      <c r="F3411" s="674">
        <v>293.83600000000001</v>
      </c>
      <c r="G3411" s="674">
        <v>295.84500000000003</v>
      </c>
      <c r="H3411" s="115">
        <f t="shared" si="106"/>
        <v>1.0068371472522089</v>
      </c>
      <c r="I3411" s="115">
        <f t="shared" si="107"/>
        <v>79361.0674</v>
      </c>
    </row>
    <row r="3412" spans="1:9" hidden="1">
      <c r="A3412" s="115" t="s">
        <v>9963</v>
      </c>
      <c r="B3412" s="115" t="s">
        <v>9964</v>
      </c>
      <c r="C3412" s="115" t="s">
        <v>9965</v>
      </c>
      <c r="D3412" s="115" t="s">
        <v>2965</v>
      </c>
      <c r="E3412" s="115">
        <v>15270.543600000001</v>
      </c>
      <c r="F3412" s="674">
        <v>293.83600000000001</v>
      </c>
      <c r="G3412" s="674">
        <v>295.84500000000003</v>
      </c>
      <c r="H3412" s="115">
        <f t="shared" si="106"/>
        <v>1.0068371472522089</v>
      </c>
      <c r="I3412" s="115">
        <f t="shared" si="107"/>
        <v>15374.9506</v>
      </c>
    </row>
    <row r="3413" spans="1:9" hidden="1">
      <c r="A3413" s="115" t="s">
        <v>9966</v>
      </c>
      <c r="B3413" s="115" t="s">
        <v>9967</v>
      </c>
      <c r="C3413" s="115" t="s">
        <v>9968</v>
      </c>
      <c r="D3413" s="115" t="s">
        <v>2965</v>
      </c>
      <c r="E3413" s="115">
        <v>30541.087200000002</v>
      </c>
      <c r="F3413" s="674">
        <v>293.83600000000001</v>
      </c>
      <c r="G3413" s="674">
        <v>295.84500000000003</v>
      </c>
      <c r="H3413" s="115">
        <f t="shared" si="106"/>
        <v>1.0068371472522089</v>
      </c>
      <c r="I3413" s="115">
        <f t="shared" si="107"/>
        <v>30749.901099999999</v>
      </c>
    </row>
    <row r="3414" spans="1:9" hidden="1">
      <c r="A3414" s="115" t="s">
        <v>9969</v>
      </c>
      <c r="B3414" s="115" t="s">
        <v>9970</v>
      </c>
      <c r="C3414" s="115" t="s">
        <v>9971</v>
      </c>
      <c r="D3414" s="115" t="s">
        <v>2965</v>
      </c>
      <c r="E3414" s="115">
        <v>45811.630799999999</v>
      </c>
      <c r="F3414" s="674">
        <v>293.83600000000001</v>
      </c>
      <c r="G3414" s="674">
        <v>295.84500000000003</v>
      </c>
      <c r="H3414" s="115">
        <f t="shared" si="106"/>
        <v>1.0068371472522089</v>
      </c>
      <c r="I3414" s="115">
        <f t="shared" si="107"/>
        <v>46124.851699999999</v>
      </c>
    </row>
    <row r="3415" spans="1:9" hidden="1">
      <c r="A3415" s="115" t="s">
        <v>9972</v>
      </c>
      <c r="B3415" s="115" t="s">
        <v>9973</v>
      </c>
      <c r="C3415" s="115" t="s">
        <v>9974</v>
      </c>
      <c r="D3415" s="115" t="s">
        <v>2965</v>
      </c>
      <c r="E3415" s="115">
        <v>61082.174400000004</v>
      </c>
      <c r="F3415" s="674">
        <v>293.83600000000001</v>
      </c>
      <c r="G3415" s="674">
        <v>295.84500000000003</v>
      </c>
      <c r="H3415" s="115">
        <f t="shared" si="106"/>
        <v>1.0068371472522089</v>
      </c>
      <c r="I3415" s="115">
        <f t="shared" si="107"/>
        <v>61499.802199999998</v>
      </c>
    </row>
    <row r="3416" spans="1:9" hidden="1">
      <c r="A3416" s="115" t="s">
        <v>9975</v>
      </c>
      <c r="B3416" s="115" t="s">
        <v>9976</v>
      </c>
      <c r="C3416" s="115" t="s">
        <v>9977</v>
      </c>
      <c r="D3416" s="115" t="s">
        <v>2965</v>
      </c>
      <c r="E3416" s="115">
        <v>13601.526900000001</v>
      </c>
      <c r="F3416" s="674">
        <v>293.83600000000001</v>
      </c>
      <c r="G3416" s="674">
        <v>295.84500000000003</v>
      </c>
      <c r="H3416" s="115">
        <f t="shared" si="106"/>
        <v>1.0068371472522089</v>
      </c>
      <c r="I3416" s="115">
        <f t="shared" si="107"/>
        <v>13694.522499999999</v>
      </c>
    </row>
    <row r="3417" spans="1:9" hidden="1">
      <c r="A3417" s="115" t="s">
        <v>9978</v>
      </c>
      <c r="B3417" s="115" t="s">
        <v>9979</v>
      </c>
      <c r="C3417" s="115" t="s">
        <v>9980</v>
      </c>
      <c r="D3417" s="115" t="s">
        <v>2965</v>
      </c>
      <c r="E3417" s="115">
        <v>27203.053800000002</v>
      </c>
      <c r="F3417" s="674">
        <v>293.83600000000001</v>
      </c>
      <c r="G3417" s="674">
        <v>295.84500000000003</v>
      </c>
      <c r="H3417" s="115">
        <f t="shared" si="106"/>
        <v>1.0068371472522089</v>
      </c>
      <c r="I3417" s="115">
        <f t="shared" si="107"/>
        <v>27389.045099999999</v>
      </c>
    </row>
    <row r="3418" spans="1:9" hidden="1">
      <c r="A3418" s="115" t="s">
        <v>9981</v>
      </c>
      <c r="B3418" s="115" t="s">
        <v>9982</v>
      </c>
      <c r="C3418" s="115" t="s">
        <v>9983</v>
      </c>
      <c r="D3418" s="115" t="s">
        <v>2965</v>
      </c>
      <c r="E3418" s="115">
        <v>40804.580699999999</v>
      </c>
      <c r="F3418" s="674">
        <v>293.83600000000001</v>
      </c>
      <c r="G3418" s="674">
        <v>295.84500000000003</v>
      </c>
      <c r="H3418" s="115">
        <f t="shared" si="106"/>
        <v>1.0068371472522089</v>
      </c>
      <c r="I3418" s="115">
        <f t="shared" si="107"/>
        <v>41083.567600000002</v>
      </c>
    </row>
    <row r="3419" spans="1:9" hidden="1">
      <c r="A3419" s="115" t="s">
        <v>9984</v>
      </c>
      <c r="B3419" s="115" t="s">
        <v>9985</v>
      </c>
      <c r="C3419" s="115" t="s">
        <v>9986</v>
      </c>
      <c r="D3419" s="115" t="s">
        <v>8475</v>
      </c>
      <c r="E3419" s="115">
        <v>1.1437999999999999</v>
      </c>
      <c r="F3419" s="674">
        <v>293.83600000000001</v>
      </c>
      <c r="G3419" s="674">
        <v>295.84500000000003</v>
      </c>
      <c r="H3419" s="115">
        <f t="shared" si="106"/>
        <v>1.0068371472522089</v>
      </c>
      <c r="I3419" s="115">
        <f t="shared" si="107"/>
        <v>1.1516</v>
      </c>
    </row>
    <row r="3420" spans="1:9" hidden="1">
      <c r="A3420" s="115" t="s">
        <v>9987</v>
      </c>
      <c r="B3420" s="115" t="s">
        <v>9988</v>
      </c>
      <c r="C3420" s="115" t="s">
        <v>9989</v>
      </c>
      <c r="D3420" s="115" t="s">
        <v>8475</v>
      </c>
      <c r="E3420" s="115">
        <v>0.83179999999999998</v>
      </c>
      <c r="F3420" s="674">
        <v>293.83600000000001</v>
      </c>
      <c r="G3420" s="674">
        <v>295.84500000000003</v>
      </c>
      <c r="H3420" s="115">
        <f t="shared" si="106"/>
        <v>1.0068371472522089</v>
      </c>
      <c r="I3420" s="115">
        <f t="shared" si="107"/>
        <v>0.83750000000000002</v>
      </c>
    </row>
    <row r="3421" spans="1:9" hidden="1">
      <c r="A3421" s="115" t="s">
        <v>9990</v>
      </c>
      <c r="B3421" s="115" t="s">
        <v>9991</v>
      </c>
      <c r="C3421" s="115" t="s">
        <v>9992</v>
      </c>
      <c r="D3421" s="115" t="s">
        <v>1138</v>
      </c>
      <c r="E3421" s="115">
        <v>1437.4514999999999</v>
      </c>
      <c r="F3421" s="674">
        <v>293.83600000000001</v>
      </c>
      <c r="G3421" s="674">
        <v>295.84500000000003</v>
      </c>
      <c r="H3421" s="115">
        <f t="shared" si="106"/>
        <v>1.0068371472522089</v>
      </c>
      <c r="I3421" s="115">
        <f t="shared" si="107"/>
        <v>1447.2796000000001</v>
      </c>
    </row>
    <row r="3422" spans="1:9" hidden="1">
      <c r="A3422" s="115" t="s">
        <v>9993</v>
      </c>
      <c r="B3422" s="115" t="s">
        <v>9994</v>
      </c>
      <c r="C3422" s="115" t="s">
        <v>9995</v>
      </c>
      <c r="D3422" s="115" t="s">
        <v>2038</v>
      </c>
      <c r="E3422" s="115">
        <v>9.3581000000000003</v>
      </c>
      <c r="F3422" s="674">
        <v>293.83600000000001</v>
      </c>
      <c r="G3422" s="674">
        <v>295.84500000000003</v>
      </c>
      <c r="H3422" s="115">
        <f t="shared" si="106"/>
        <v>1.0068371472522089</v>
      </c>
      <c r="I3422" s="115">
        <f t="shared" si="107"/>
        <v>9.4221000000000004</v>
      </c>
    </row>
    <row r="3423" spans="1:9" hidden="1">
      <c r="A3423" s="115" t="s">
        <v>9996</v>
      </c>
      <c r="B3423" s="115" t="s">
        <v>9997</v>
      </c>
      <c r="C3423" s="115" t="s">
        <v>9998</v>
      </c>
      <c r="D3423" s="115" t="s">
        <v>1138</v>
      </c>
      <c r="E3423" s="115">
        <v>9.5</v>
      </c>
      <c r="F3423" s="674">
        <v>293.83600000000001</v>
      </c>
      <c r="G3423" s="674">
        <v>295.84500000000003</v>
      </c>
      <c r="H3423" s="115">
        <f t="shared" si="106"/>
        <v>1.0068371472522089</v>
      </c>
      <c r="I3423" s="115">
        <f t="shared" si="107"/>
        <v>9.5649999999999995</v>
      </c>
    </row>
    <row r="3424" spans="1:9" hidden="1">
      <c r="A3424" s="115" t="s">
        <v>9999</v>
      </c>
      <c r="B3424" s="115" t="s">
        <v>10000</v>
      </c>
      <c r="C3424" s="115" t="s">
        <v>10001</v>
      </c>
      <c r="D3424" s="115" t="s">
        <v>1138</v>
      </c>
      <c r="E3424" s="115">
        <v>18</v>
      </c>
      <c r="F3424" s="674">
        <v>293.83600000000001</v>
      </c>
      <c r="G3424" s="674">
        <v>295.84500000000003</v>
      </c>
      <c r="H3424" s="115">
        <f t="shared" si="106"/>
        <v>1.0068371472522089</v>
      </c>
      <c r="I3424" s="115">
        <f t="shared" si="107"/>
        <v>18.123100000000001</v>
      </c>
    </row>
    <row r="3425" spans="1:9" hidden="1">
      <c r="A3425" s="115" t="s">
        <v>10002</v>
      </c>
      <c r="B3425" s="115" t="s">
        <v>10003</v>
      </c>
      <c r="C3425" s="115" t="s">
        <v>10004</v>
      </c>
      <c r="D3425" s="115" t="s">
        <v>6054</v>
      </c>
      <c r="E3425" s="115">
        <v>300</v>
      </c>
      <c r="F3425" s="674">
        <v>293.83600000000001</v>
      </c>
      <c r="G3425" s="674">
        <v>295.84500000000003</v>
      </c>
      <c r="H3425" s="115">
        <f t="shared" si="106"/>
        <v>1.0068371472522089</v>
      </c>
      <c r="I3425" s="115">
        <f t="shared" si="107"/>
        <v>302.05110000000002</v>
      </c>
    </row>
    <row r="3426" spans="1:9" hidden="1">
      <c r="A3426" s="115" t="s">
        <v>10005</v>
      </c>
      <c r="B3426" s="115" t="s">
        <v>10006</v>
      </c>
      <c r="C3426" s="115" t="s">
        <v>10007</v>
      </c>
      <c r="D3426" s="115" t="s">
        <v>1138</v>
      </c>
      <c r="E3426" s="115">
        <v>7.2690000000000001</v>
      </c>
      <c r="F3426" s="674">
        <v>293.83600000000001</v>
      </c>
      <c r="G3426" s="674">
        <v>295.84500000000003</v>
      </c>
      <c r="H3426" s="115">
        <f t="shared" si="106"/>
        <v>1.0068371472522089</v>
      </c>
      <c r="I3426" s="115">
        <f t="shared" si="107"/>
        <v>7.3186999999999998</v>
      </c>
    </row>
    <row r="3427" spans="1:9" hidden="1">
      <c r="A3427" s="115" t="s">
        <v>10008</v>
      </c>
      <c r="B3427" s="115" t="s">
        <v>10009</v>
      </c>
      <c r="C3427" s="115" t="s">
        <v>10010</v>
      </c>
      <c r="D3427" s="115" t="s">
        <v>2965</v>
      </c>
      <c r="E3427" s="115">
        <v>70207.165200000003</v>
      </c>
      <c r="F3427" s="674">
        <v>293.83600000000001</v>
      </c>
      <c r="G3427" s="674">
        <v>295.84500000000003</v>
      </c>
      <c r="H3427" s="115">
        <f t="shared" si="106"/>
        <v>1.0068371472522089</v>
      </c>
      <c r="I3427" s="115">
        <f t="shared" si="107"/>
        <v>70687.181899999996</v>
      </c>
    </row>
    <row r="3428" spans="1:9" hidden="1">
      <c r="A3428" s="115" t="s">
        <v>10011</v>
      </c>
      <c r="B3428" s="115" t="s">
        <v>10012</v>
      </c>
      <c r="C3428" s="115" t="s">
        <v>10013</v>
      </c>
      <c r="D3428" s="115" t="s">
        <v>2965</v>
      </c>
      <c r="E3428" s="115">
        <v>54406.107600000003</v>
      </c>
      <c r="F3428" s="674">
        <v>293.83600000000001</v>
      </c>
      <c r="G3428" s="674">
        <v>295.84500000000003</v>
      </c>
      <c r="H3428" s="115">
        <f t="shared" si="106"/>
        <v>1.0068371472522089</v>
      </c>
      <c r="I3428" s="115">
        <f t="shared" si="107"/>
        <v>54778.090199999999</v>
      </c>
    </row>
    <row r="3429" spans="1:9" hidden="1">
      <c r="A3429" s="115" t="s">
        <v>10014</v>
      </c>
      <c r="B3429" s="115" t="s">
        <v>10015</v>
      </c>
      <c r="C3429" s="115" t="s">
        <v>10016</v>
      </c>
      <c r="D3429" s="115" t="s">
        <v>2965</v>
      </c>
      <c r="E3429" s="115">
        <v>29944.639999999999</v>
      </c>
      <c r="F3429" s="674">
        <v>293.83600000000001</v>
      </c>
      <c r="G3429" s="674">
        <v>295.84500000000003</v>
      </c>
      <c r="H3429" s="115">
        <f t="shared" si="106"/>
        <v>1.0068371472522089</v>
      </c>
      <c r="I3429" s="115">
        <f t="shared" si="107"/>
        <v>30149.375899999999</v>
      </c>
    </row>
    <row r="3430" spans="1:9" hidden="1">
      <c r="A3430" s="115" t="s">
        <v>10017</v>
      </c>
      <c r="B3430" s="115" t="s">
        <v>10018</v>
      </c>
      <c r="C3430" s="115" t="s">
        <v>10019</v>
      </c>
      <c r="D3430" s="115" t="s">
        <v>1138</v>
      </c>
      <c r="E3430" s="115">
        <v>11.111499999999999</v>
      </c>
      <c r="F3430" s="674">
        <v>293.83600000000001</v>
      </c>
      <c r="G3430" s="674">
        <v>295.84500000000003</v>
      </c>
      <c r="H3430" s="115">
        <f t="shared" si="106"/>
        <v>1.0068371472522089</v>
      </c>
      <c r="I3430" s="115">
        <f t="shared" si="107"/>
        <v>11.1875</v>
      </c>
    </row>
    <row r="3431" spans="1:9" hidden="1">
      <c r="A3431" s="115" t="s">
        <v>10020</v>
      </c>
      <c r="B3431" s="115" t="s">
        <v>10021</v>
      </c>
      <c r="C3431" s="115" t="s">
        <v>10022</v>
      </c>
      <c r="D3431" s="115" t="s">
        <v>1138</v>
      </c>
      <c r="E3431" s="115">
        <v>10.4915</v>
      </c>
      <c r="F3431" s="674">
        <v>293.83600000000001</v>
      </c>
      <c r="G3431" s="674">
        <v>295.84500000000003</v>
      </c>
      <c r="H3431" s="115">
        <f t="shared" si="106"/>
        <v>1.0068371472522089</v>
      </c>
      <c r="I3431" s="115">
        <f t="shared" si="107"/>
        <v>10.5632</v>
      </c>
    </row>
    <row r="3432" spans="1:9" hidden="1">
      <c r="A3432" s="115" t="s">
        <v>10023</v>
      </c>
      <c r="B3432" s="115" t="s">
        <v>10024</v>
      </c>
      <c r="C3432" s="115" t="s">
        <v>10025</v>
      </c>
      <c r="D3432" s="115" t="s">
        <v>1138</v>
      </c>
      <c r="E3432" s="115">
        <v>61.371499999999997</v>
      </c>
      <c r="F3432" s="674">
        <v>293.83600000000001</v>
      </c>
      <c r="G3432" s="674">
        <v>295.84500000000003</v>
      </c>
      <c r="H3432" s="115">
        <f t="shared" si="106"/>
        <v>1.0068371472522089</v>
      </c>
      <c r="I3432" s="115">
        <f t="shared" si="107"/>
        <v>61.7911</v>
      </c>
    </row>
    <row r="3433" spans="1:9" hidden="1">
      <c r="A3433" s="115" t="s">
        <v>10026</v>
      </c>
      <c r="B3433" s="115" t="s">
        <v>10027</v>
      </c>
      <c r="C3433" s="115" t="s">
        <v>10028</v>
      </c>
      <c r="D3433" s="115" t="s">
        <v>1138</v>
      </c>
      <c r="E3433" s="115">
        <v>26.351500000000001</v>
      </c>
      <c r="F3433" s="674">
        <v>293.83600000000001</v>
      </c>
      <c r="G3433" s="674">
        <v>295.84500000000003</v>
      </c>
      <c r="H3433" s="115">
        <f t="shared" si="106"/>
        <v>1.0068371472522089</v>
      </c>
      <c r="I3433" s="115">
        <f t="shared" si="107"/>
        <v>26.531700000000001</v>
      </c>
    </row>
    <row r="3434" spans="1:9" hidden="1">
      <c r="A3434" s="115" t="s">
        <v>10029</v>
      </c>
      <c r="B3434" s="115" t="s">
        <v>10030</v>
      </c>
      <c r="C3434" s="115" t="s">
        <v>10031</v>
      </c>
      <c r="D3434" s="115" t="s">
        <v>1138</v>
      </c>
      <c r="E3434" s="115">
        <v>10.801500000000001</v>
      </c>
      <c r="F3434" s="674">
        <v>293.83600000000001</v>
      </c>
      <c r="G3434" s="674">
        <v>295.84500000000003</v>
      </c>
      <c r="H3434" s="115">
        <f t="shared" si="106"/>
        <v>1.0068371472522089</v>
      </c>
      <c r="I3434" s="115">
        <f t="shared" si="107"/>
        <v>10.875400000000001</v>
      </c>
    </row>
    <row r="3435" spans="1:9" hidden="1">
      <c r="A3435" s="115" t="s">
        <v>10032</v>
      </c>
      <c r="B3435" s="115" t="s">
        <v>10033</v>
      </c>
      <c r="C3435" s="115" t="s">
        <v>10034</v>
      </c>
      <c r="D3435" s="115" t="s">
        <v>1138</v>
      </c>
      <c r="E3435" s="115">
        <v>9.9115000000000002</v>
      </c>
      <c r="F3435" s="674">
        <v>293.83600000000001</v>
      </c>
      <c r="G3435" s="674">
        <v>295.84500000000003</v>
      </c>
      <c r="H3435" s="115">
        <f t="shared" si="106"/>
        <v>1.0068371472522089</v>
      </c>
      <c r="I3435" s="115">
        <f t="shared" si="107"/>
        <v>9.9793000000000003</v>
      </c>
    </row>
    <row r="3436" spans="1:9" hidden="1">
      <c r="A3436" s="115" t="s">
        <v>10035</v>
      </c>
      <c r="B3436" s="115" t="s">
        <v>10036</v>
      </c>
      <c r="C3436" s="115" t="s">
        <v>10037</v>
      </c>
      <c r="D3436" s="115" t="s">
        <v>1138</v>
      </c>
      <c r="E3436" s="115">
        <v>11.531499999999999</v>
      </c>
      <c r="F3436" s="674">
        <v>293.83600000000001</v>
      </c>
      <c r="G3436" s="674">
        <v>295.84500000000003</v>
      </c>
      <c r="H3436" s="115">
        <f t="shared" si="106"/>
        <v>1.0068371472522089</v>
      </c>
      <c r="I3436" s="115">
        <f t="shared" si="107"/>
        <v>11.610300000000001</v>
      </c>
    </row>
    <row r="3437" spans="1:9" hidden="1">
      <c r="A3437" s="115" t="s">
        <v>10038</v>
      </c>
      <c r="B3437" s="115" t="s">
        <v>10039</v>
      </c>
      <c r="C3437" s="115" t="s">
        <v>10040</v>
      </c>
      <c r="D3437" s="115" t="s">
        <v>1138</v>
      </c>
      <c r="E3437" s="115">
        <v>15.3415</v>
      </c>
      <c r="F3437" s="674">
        <v>293.83600000000001</v>
      </c>
      <c r="G3437" s="674">
        <v>295.84500000000003</v>
      </c>
      <c r="H3437" s="115">
        <f t="shared" si="106"/>
        <v>1.0068371472522089</v>
      </c>
      <c r="I3437" s="115">
        <f t="shared" si="107"/>
        <v>15.446400000000001</v>
      </c>
    </row>
    <row r="3438" spans="1:9" hidden="1">
      <c r="A3438" s="115" t="s">
        <v>10041</v>
      </c>
      <c r="B3438" s="115" t="s">
        <v>10042</v>
      </c>
      <c r="C3438" s="115" t="s">
        <v>10043</v>
      </c>
      <c r="D3438" s="115" t="s">
        <v>1138</v>
      </c>
      <c r="E3438" s="115">
        <v>12.9015</v>
      </c>
      <c r="F3438" s="674">
        <v>293.83600000000001</v>
      </c>
      <c r="G3438" s="674">
        <v>295.84500000000003</v>
      </c>
      <c r="H3438" s="115">
        <f t="shared" si="106"/>
        <v>1.0068371472522089</v>
      </c>
      <c r="I3438" s="115">
        <f t="shared" si="107"/>
        <v>12.989699999999999</v>
      </c>
    </row>
    <row r="3439" spans="1:9" hidden="1">
      <c r="A3439" s="115" t="s">
        <v>10044</v>
      </c>
      <c r="B3439" s="115" t="s">
        <v>10045</v>
      </c>
      <c r="C3439" s="115" t="s">
        <v>10046</v>
      </c>
      <c r="D3439" s="115" t="s">
        <v>2038</v>
      </c>
      <c r="E3439" s="115">
        <v>18.043500000000002</v>
      </c>
      <c r="F3439" s="674">
        <v>293.83600000000001</v>
      </c>
      <c r="G3439" s="674">
        <v>295.84500000000003</v>
      </c>
      <c r="H3439" s="115">
        <f t="shared" si="106"/>
        <v>1.0068371472522089</v>
      </c>
      <c r="I3439" s="115">
        <f t="shared" si="107"/>
        <v>18.166899999999998</v>
      </c>
    </row>
    <row r="3440" spans="1:9" hidden="1">
      <c r="A3440" s="115" t="s">
        <v>10047</v>
      </c>
      <c r="B3440" s="115" t="s">
        <v>10048</v>
      </c>
      <c r="C3440" s="115" t="s">
        <v>10049</v>
      </c>
      <c r="D3440" s="115" t="s">
        <v>6054</v>
      </c>
      <c r="E3440" s="115">
        <v>612.26940000000002</v>
      </c>
      <c r="F3440" s="674">
        <v>293.83600000000001</v>
      </c>
      <c r="G3440" s="674">
        <v>295.84500000000003</v>
      </c>
      <c r="H3440" s="115">
        <f t="shared" si="106"/>
        <v>1.0068371472522089</v>
      </c>
      <c r="I3440" s="115">
        <f t="shared" si="107"/>
        <v>616.4556</v>
      </c>
    </row>
    <row r="3441" spans="1:9" hidden="1">
      <c r="A3441" s="115" t="s">
        <v>10050</v>
      </c>
      <c r="B3441" s="115" t="s">
        <v>10051</v>
      </c>
      <c r="C3441" s="115" t="s">
        <v>10052</v>
      </c>
      <c r="D3441" s="115" t="s">
        <v>2038</v>
      </c>
      <c r="E3441" s="115">
        <v>39.488100000000003</v>
      </c>
      <c r="F3441" s="674">
        <v>293.83600000000001</v>
      </c>
      <c r="G3441" s="674">
        <v>295.84500000000003</v>
      </c>
      <c r="H3441" s="115">
        <f t="shared" si="106"/>
        <v>1.0068371472522089</v>
      </c>
      <c r="I3441" s="115">
        <f t="shared" si="107"/>
        <v>39.758099999999999</v>
      </c>
    </row>
    <row r="3442" spans="1:9" hidden="1">
      <c r="A3442" s="115" t="s">
        <v>10053</v>
      </c>
      <c r="B3442" s="115" t="s">
        <v>10054</v>
      </c>
      <c r="C3442" s="115" t="s">
        <v>10055</v>
      </c>
      <c r="D3442" s="115" t="s">
        <v>2038</v>
      </c>
      <c r="E3442" s="115">
        <v>15.045400000000001</v>
      </c>
      <c r="F3442" s="674">
        <v>293.83600000000001</v>
      </c>
      <c r="G3442" s="674">
        <v>295.84500000000003</v>
      </c>
      <c r="H3442" s="115">
        <f t="shared" si="106"/>
        <v>1.0068371472522089</v>
      </c>
      <c r="I3442" s="115">
        <f t="shared" si="107"/>
        <v>15.148300000000001</v>
      </c>
    </row>
    <row r="3443" spans="1:9" hidden="1">
      <c r="A3443" s="115" t="s">
        <v>10056</v>
      </c>
      <c r="B3443" s="115" t="s">
        <v>10057</v>
      </c>
      <c r="C3443" s="115" t="s">
        <v>10058</v>
      </c>
      <c r="D3443" s="115" t="s">
        <v>2038</v>
      </c>
      <c r="E3443" s="115">
        <v>18.054400000000001</v>
      </c>
      <c r="F3443" s="674">
        <v>293.83600000000001</v>
      </c>
      <c r="G3443" s="674">
        <v>295.84500000000003</v>
      </c>
      <c r="H3443" s="115">
        <f t="shared" si="106"/>
        <v>1.0068371472522089</v>
      </c>
      <c r="I3443" s="115">
        <f t="shared" si="107"/>
        <v>18.177800000000001</v>
      </c>
    </row>
    <row r="3444" spans="1:9" hidden="1">
      <c r="A3444" s="115" t="s">
        <v>10059</v>
      </c>
      <c r="B3444" s="115" t="s">
        <v>10060</v>
      </c>
      <c r="C3444" s="115" t="s">
        <v>10061</v>
      </c>
      <c r="D3444" s="115" t="s">
        <v>2038</v>
      </c>
      <c r="E3444" s="115">
        <v>6.7163000000000004</v>
      </c>
      <c r="F3444" s="674">
        <v>293.83600000000001</v>
      </c>
      <c r="G3444" s="674">
        <v>295.84500000000003</v>
      </c>
      <c r="H3444" s="115">
        <f t="shared" si="106"/>
        <v>1.0068371472522089</v>
      </c>
      <c r="I3444" s="115">
        <f t="shared" si="107"/>
        <v>6.7622</v>
      </c>
    </row>
    <row r="3445" spans="1:9" hidden="1">
      <c r="A3445" s="115" t="s">
        <v>10062</v>
      </c>
      <c r="B3445" s="115" t="s">
        <v>10063</v>
      </c>
      <c r="C3445" s="115" t="s">
        <v>10064</v>
      </c>
      <c r="D3445" s="115" t="s">
        <v>2038</v>
      </c>
      <c r="E3445" s="115">
        <v>21.8246</v>
      </c>
      <c r="F3445" s="674">
        <v>293.83600000000001</v>
      </c>
      <c r="G3445" s="674">
        <v>295.84500000000003</v>
      </c>
      <c r="H3445" s="115">
        <f t="shared" si="106"/>
        <v>1.0068371472522089</v>
      </c>
      <c r="I3445" s="115">
        <f t="shared" si="107"/>
        <v>21.973800000000001</v>
      </c>
    </row>
    <row r="3446" spans="1:9" hidden="1">
      <c r="A3446" s="115" t="s">
        <v>10065</v>
      </c>
      <c r="B3446" s="115" t="s">
        <v>10066</v>
      </c>
      <c r="C3446" s="115" t="s">
        <v>10067</v>
      </c>
      <c r="D3446" s="115" t="s">
        <v>2038</v>
      </c>
      <c r="E3446" s="115">
        <v>2.5775000000000001</v>
      </c>
      <c r="F3446" s="674">
        <v>293.83600000000001</v>
      </c>
      <c r="G3446" s="674">
        <v>295.84500000000003</v>
      </c>
      <c r="H3446" s="115">
        <f t="shared" si="106"/>
        <v>1.0068371472522089</v>
      </c>
      <c r="I3446" s="115">
        <f t="shared" si="107"/>
        <v>2.5951</v>
      </c>
    </row>
    <row r="3447" spans="1:9" hidden="1">
      <c r="A3447" s="115" t="s">
        <v>10068</v>
      </c>
      <c r="B3447" s="115" t="s">
        <v>10069</v>
      </c>
      <c r="C3447" s="115" t="s">
        <v>10070</v>
      </c>
      <c r="D3447" s="115" t="s">
        <v>2038</v>
      </c>
      <c r="E3447" s="115">
        <v>5.4275000000000002</v>
      </c>
      <c r="F3447" s="674">
        <v>293.83600000000001</v>
      </c>
      <c r="G3447" s="674">
        <v>295.84500000000003</v>
      </c>
      <c r="H3447" s="115">
        <f t="shared" si="106"/>
        <v>1.0068371472522089</v>
      </c>
      <c r="I3447" s="115">
        <f t="shared" si="107"/>
        <v>5.4645999999999999</v>
      </c>
    </row>
    <row r="3448" spans="1:9" hidden="1">
      <c r="A3448" s="115" t="s">
        <v>10071</v>
      </c>
      <c r="B3448" s="115" t="s">
        <v>10072</v>
      </c>
      <c r="C3448" s="115" t="s">
        <v>10073</v>
      </c>
      <c r="D3448" s="115" t="s">
        <v>2038</v>
      </c>
      <c r="E3448" s="115">
        <v>20.535799999999998</v>
      </c>
      <c r="F3448" s="674">
        <v>293.83600000000001</v>
      </c>
      <c r="G3448" s="674">
        <v>295.84500000000003</v>
      </c>
      <c r="H3448" s="115">
        <f t="shared" si="106"/>
        <v>1.0068371472522089</v>
      </c>
      <c r="I3448" s="115">
        <f t="shared" si="107"/>
        <v>20.676200000000001</v>
      </c>
    </row>
    <row r="3449" spans="1:9" hidden="1">
      <c r="A3449" s="115" t="s">
        <v>10074</v>
      </c>
      <c r="B3449" s="115" t="s">
        <v>10075</v>
      </c>
      <c r="C3449" s="115" t="s">
        <v>10076</v>
      </c>
      <c r="D3449" s="115" t="s">
        <v>6054</v>
      </c>
      <c r="E3449" s="115">
        <v>1660.2693999999999</v>
      </c>
      <c r="F3449" s="674">
        <v>293.83600000000001</v>
      </c>
      <c r="G3449" s="674">
        <v>295.84500000000003</v>
      </c>
      <c r="H3449" s="115">
        <f t="shared" si="106"/>
        <v>1.0068371472522089</v>
      </c>
      <c r="I3449" s="115">
        <f t="shared" si="107"/>
        <v>1671.6208999999999</v>
      </c>
    </row>
    <row r="3450" spans="1:9" hidden="1">
      <c r="A3450" s="115" t="s">
        <v>10077</v>
      </c>
      <c r="B3450" s="115" t="s">
        <v>10078</v>
      </c>
      <c r="C3450" s="115" t="s">
        <v>10079</v>
      </c>
      <c r="D3450" s="115" t="s">
        <v>2038</v>
      </c>
      <c r="E3450" s="115">
        <v>1.4865999999999999</v>
      </c>
      <c r="F3450" s="674">
        <v>293.83600000000001</v>
      </c>
      <c r="G3450" s="674">
        <v>295.84500000000003</v>
      </c>
      <c r="H3450" s="115">
        <f t="shared" si="106"/>
        <v>1.0068371472522089</v>
      </c>
      <c r="I3450" s="115">
        <f t="shared" si="107"/>
        <v>1.4967999999999999</v>
      </c>
    </row>
    <row r="3451" spans="1:9" hidden="1">
      <c r="A3451" s="115" t="s">
        <v>10080</v>
      </c>
      <c r="B3451" s="115" t="s">
        <v>10081</v>
      </c>
      <c r="C3451" s="115" t="s">
        <v>10082</v>
      </c>
      <c r="D3451" s="115" t="s">
        <v>1242</v>
      </c>
      <c r="E3451" s="115">
        <v>68.334800000000001</v>
      </c>
      <c r="F3451" s="674">
        <v>293.83600000000001</v>
      </c>
      <c r="G3451" s="674">
        <v>295.84500000000003</v>
      </c>
      <c r="H3451" s="115">
        <f t="shared" si="106"/>
        <v>1.0068371472522089</v>
      </c>
      <c r="I3451" s="115">
        <f t="shared" si="107"/>
        <v>68.802000000000007</v>
      </c>
    </row>
    <row r="3452" spans="1:9" hidden="1">
      <c r="A3452" s="115" t="s">
        <v>10083</v>
      </c>
      <c r="B3452" s="115" t="s">
        <v>10084</v>
      </c>
      <c r="C3452" s="115" t="s">
        <v>10085</v>
      </c>
      <c r="D3452" s="115" t="s">
        <v>2038</v>
      </c>
      <c r="E3452" s="115">
        <v>31.060700000000001</v>
      </c>
      <c r="F3452" s="674">
        <v>293.83600000000001</v>
      </c>
      <c r="G3452" s="674">
        <v>295.84500000000003</v>
      </c>
      <c r="H3452" s="115">
        <f t="shared" si="106"/>
        <v>1.0068371472522089</v>
      </c>
      <c r="I3452" s="115">
        <f t="shared" si="107"/>
        <v>31.273099999999999</v>
      </c>
    </row>
    <row r="3453" spans="1:9" hidden="1">
      <c r="A3453" s="115" t="s">
        <v>10086</v>
      </c>
      <c r="B3453" s="115" t="s">
        <v>10087</v>
      </c>
      <c r="C3453" s="115" t="s">
        <v>10088</v>
      </c>
      <c r="D3453" s="115" t="s">
        <v>2038</v>
      </c>
      <c r="E3453" s="115">
        <v>50.769799999999996</v>
      </c>
      <c r="F3453" s="674">
        <v>293.83600000000001</v>
      </c>
      <c r="G3453" s="674">
        <v>295.84500000000003</v>
      </c>
      <c r="H3453" s="115">
        <f t="shared" si="106"/>
        <v>1.0068371472522089</v>
      </c>
      <c r="I3453" s="115">
        <f t="shared" si="107"/>
        <v>51.116900000000001</v>
      </c>
    </row>
    <row r="3454" spans="1:9" hidden="1">
      <c r="A3454" s="115" t="s">
        <v>10089</v>
      </c>
      <c r="B3454" s="115" t="s">
        <v>10090</v>
      </c>
      <c r="C3454" s="115" t="s">
        <v>10091</v>
      </c>
      <c r="D3454" s="115" t="s">
        <v>1138</v>
      </c>
      <c r="E3454" s="115">
        <v>4.1353</v>
      </c>
      <c r="F3454" s="674">
        <v>293.83600000000001</v>
      </c>
      <c r="G3454" s="674">
        <v>295.84500000000003</v>
      </c>
      <c r="H3454" s="115">
        <f t="shared" si="106"/>
        <v>1.0068371472522089</v>
      </c>
      <c r="I3454" s="115">
        <f t="shared" si="107"/>
        <v>4.1635999999999997</v>
      </c>
    </row>
    <row r="3455" spans="1:9" hidden="1">
      <c r="A3455" s="115" t="s">
        <v>10092</v>
      </c>
      <c r="B3455" s="115" t="s">
        <v>10093</v>
      </c>
      <c r="C3455" s="115" t="s">
        <v>10094</v>
      </c>
      <c r="D3455" s="115" t="s">
        <v>1138</v>
      </c>
      <c r="E3455" s="115">
        <v>7.1952999999999996</v>
      </c>
      <c r="F3455" s="674">
        <v>293.83600000000001</v>
      </c>
      <c r="G3455" s="674">
        <v>295.84500000000003</v>
      </c>
      <c r="H3455" s="115">
        <f t="shared" si="106"/>
        <v>1.0068371472522089</v>
      </c>
      <c r="I3455" s="115">
        <f t="shared" si="107"/>
        <v>7.2445000000000004</v>
      </c>
    </row>
    <row r="3456" spans="1:9" hidden="1">
      <c r="A3456" s="115" t="s">
        <v>10095</v>
      </c>
      <c r="B3456" s="115" t="s">
        <v>10096</v>
      </c>
      <c r="C3456" s="115" t="s">
        <v>10097</v>
      </c>
      <c r="D3456" s="115" t="s">
        <v>1138</v>
      </c>
      <c r="E3456" s="115">
        <v>721</v>
      </c>
      <c r="F3456" s="674">
        <v>293.83600000000001</v>
      </c>
      <c r="G3456" s="674">
        <v>295.84500000000003</v>
      </c>
      <c r="H3456" s="115">
        <f t="shared" si="106"/>
        <v>1.0068371472522089</v>
      </c>
      <c r="I3456" s="115">
        <f t="shared" si="107"/>
        <v>725.92960000000005</v>
      </c>
    </row>
    <row r="3457" spans="1:9" hidden="1">
      <c r="A3457" s="115" t="s">
        <v>10098</v>
      </c>
      <c r="B3457" s="115" t="s">
        <v>10099</v>
      </c>
      <c r="C3457" s="115" t="s">
        <v>10100</v>
      </c>
      <c r="D3457" s="115" t="s">
        <v>1138</v>
      </c>
      <c r="E3457" s="115">
        <v>302.34370000000001</v>
      </c>
      <c r="F3457" s="674">
        <v>293.83600000000001</v>
      </c>
      <c r="G3457" s="674">
        <v>295.84500000000003</v>
      </c>
      <c r="H3457" s="115">
        <f t="shared" si="106"/>
        <v>1.0068371472522089</v>
      </c>
      <c r="I3457" s="115">
        <f t="shared" si="107"/>
        <v>304.41090000000003</v>
      </c>
    </row>
    <row r="3458" spans="1:9" hidden="1">
      <c r="A3458" s="115" t="s">
        <v>10101</v>
      </c>
      <c r="B3458" s="115" t="s">
        <v>10102</v>
      </c>
      <c r="C3458" s="115" t="s">
        <v>10103</v>
      </c>
      <c r="D3458" s="115" t="s">
        <v>1138</v>
      </c>
      <c r="E3458" s="115">
        <v>23.9588</v>
      </c>
      <c r="F3458" s="674">
        <v>293.83600000000001</v>
      </c>
      <c r="G3458" s="674">
        <v>295.84500000000003</v>
      </c>
      <c r="H3458" s="115">
        <f t="shared" si="106"/>
        <v>1.0068371472522089</v>
      </c>
      <c r="I3458" s="115">
        <f t="shared" si="107"/>
        <v>24.122599999999998</v>
      </c>
    </row>
    <row r="3459" spans="1:9" hidden="1">
      <c r="A3459" s="115" t="s">
        <v>10104</v>
      </c>
      <c r="B3459" s="115" t="s">
        <v>10105</v>
      </c>
      <c r="C3459" s="115" t="s">
        <v>10106</v>
      </c>
      <c r="D3459" s="115" t="s">
        <v>1242</v>
      </c>
      <c r="E3459" s="115">
        <v>6.3608000000000002</v>
      </c>
      <c r="F3459" s="674">
        <v>293.83600000000001</v>
      </c>
      <c r="G3459" s="674">
        <v>295.84500000000003</v>
      </c>
      <c r="H3459" s="115">
        <f t="shared" si="106"/>
        <v>1.0068371472522089</v>
      </c>
      <c r="I3459" s="115">
        <f t="shared" si="107"/>
        <v>6.4043000000000001</v>
      </c>
    </row>
    <row r="3460" spans="1:9" hidden="1">
      <c r="A3460" s="115" t="s">
        <v>10107</v>
      </c>
      <c r="B3460" s="115" t="s">
        <v>10108</v>
      </c>
      <c r="C3460" s="115" t="s">
        <v>10109</v>
      </c>
      <c r="D3460" s="115" t="s">
        <v>2038</v>
      </c>
      <c r="E3460" s="115">
        <v>27.813400000000001</v>
      </c>
      <c r="F3460" s="674">
        <v>293.83600000000001</v>
      </c>
      <c r="G3460" s="674">
        <v>295.84500000000003</v>
      </c>
      <c r="H3460" s="115">
        <f t="shared" si="106"/>
        <v>1.0068371472522089</v>
      </c>
      <c r="I3460" s="115">
        <f t="shared" si="107"/>
        <v>28.003599999999999</v>
      </c>
    </row>
    <row r="3461" spans="1:9" hidden="1">
      <c r="A3461" s="115" t="s">
        <v>10110</v>
      </c>
      <c r="B3461" s="115" t="s">
        <v>10111</v>
      </c>
      <c r="C3461" s="115" t="s">
        <v>10112</v>
      </c>
      <c r="D3461" s="115" t="s">
        <v>2038</v>
      </c>
      <c r="E3461" s="115">
        <v>22.279499999999999</v>
      </c>
      <c r="F3461" s="674">
        <v>293.83600000000001</v>
      </c>
      <c r="G3461" s="674">
        <v>295.84500000000003</v>
      </c>
      <c r="H3461" s="115">
        <f t="shared" ref="H3461:H3524" si="108">G3461/F3461</f>
        <v>1.0068371472522089</v>
      </c>
      <c r="I3461" s="115">
        <f t="shared" ref="I3461:I3524" si="109">ROUND(H3461*E3461,4)</f>
        <v>22.431799999999999</v>
      </c>
    </row>
    <row r="3462" spans="1:9" hidden="1">
      <c r="A3462" s="115" t="s">
        <v>10113</v>
      </c>
      <c r="B3462" s="115" t="s">
        <v>10114</v>
      </c>
      <c r="C3462" s="115" t="s">
        <v>10115</v>
      </c>
      <c r="D3462" s="115" t="s">
        <v>2038</v>
      </c>
      <c r="E3462" s="115">
        <v>18.702200000000001</v>
      </c>
      <c r="F3462" s="674">
        <v>293.83600000000001</v>
      </c>
      <c r="G3462" s="674">
        <v>295.84500000000003</v>
      </c>
      <c r="H3462" s="115">
        <f t="shared" si="108"/>
        <v>1.0068371472522089</v>
      </c>
      <c r="I3462" s="115">
        <f t="shared" si="109"/>
        <v>18.830100000000002</v>
      </c>
    </row>
    <row r="3463" spans="1:9" hidden="1">
      <c r="A3463" s="115" t="s">
        <v>10116</v>
      </c>
      <c r="B3463" s="115" t="s">
        <v>10117</v>
      </c>
      <c r="C3463" s="115" t="s">
        <v>8179</v>
      </c>
      <c r="D3463" s="115" t="s">
        <v>1453</v>
      </c>
      <c r="E3463" s="115">
        <v>246.21119999999999</v>
      </c>
      <c r="F3463" s="674">
        <v>293.83600000000001</v>
      </c>
      <c r="G3463" s="674">
        <v>295.84500000000003</v>
      </c>
      <c r="H3463" s="115">
        <f t="shared" si="108"/>
        <v>1.0068371472522089</v>
      </c>
      <c r="I3463" s="115">
        <f t="shared" si="109"/>
        <v>247.8946</v>
      </c>
    </row>
    <row r="3464" spans="1:9" hidden="1">
      <c r="A3464" s="115" t="s">
        <v>10118</v>
      </c>
      <c r="B3464" s="115" t="s">
        <v>10119</v>
      </c>
      <c r="C3464" s="115" t="s">
        <v>8182</v>
      </c>
      <c r="D3464" s="115" t="s">
        <v>1453</v>
      </c>
      <c r="E3464" s="115">
        <v>340.89909999999998</v>
      </c>
      <c r="F3464" s="674">
        <v>293.83600000000001</v>
      </c>
      <c r="G3464" s="674">
        <v>295.84500000000003</v>
      </c>
      <c r="H3464" s="115">
        <f t="shared" si="108"/>
        <v>1.0068371472522089</v>
      </c>
      <c r="I3464" s="115">
        <f t="shared" si="109"/>
        <v>343.22989999999999</v>
      </c>
    </row>
    <row r="3465" spans="1:9" hidden="1">
      <c r="A3465" s="115" t="s">
        <v>10120</v>
      </c>
      <c r="B3465" s="115" t="s">
        <v>10121</v>
      </c>
      <c r="C3465" s="115" t="s">
        <v>8185</v>
      </c>
      <c r="D3465" s="115" t="s">
        <v>1453</v>
      </c>
      <c r="E3465" s="115">
        <v>92.3292</v>
      </c>
      <c r="F3465" s="674">
        <v>293.83600000000001</v>
      </c>
      <c r="G3465" s="674">
        <v>295.84500000000003</v>
      </c>
      <c r="H3465" s="115">
        <f t="shared" si="108"/>
        <v>1.0068371472522089</v>
      </c>
      <c r="I3465" s="115">
        <f t="shared" si="109"/>
        <v>92.960499999999996</v>
      </c>
    </row>
    <row r="3466" spans="1:9" hidden="1">
      <c r="A3466" s="115" t="s">
        <v>10122</v>
      </c>
      <c r="B3466" s="115" t="s">
        <v>10123</v>
      </c>
      <c r="C3466" s="115" t="s">
        <v>8188</v>
      </c>
      <c r="D3466" s="115" t="s">
        <v>1453</v>
      </c>
      <c r="E3466" s="115">
        <v>112.8468</v>
      </c>
      <c r="F3466" s="674">
        <v>293.83600000000001</v>
      </c>
      <c r="G3466" s="674">
        <v>295.84500000000003</v>
      </c>
      <c r="H3466" s="115">
        <f t="shared" si="108"/>
        <v>1.0068371472522089</v>
      </c>
      <c r="I3466" s="115">
        <f t="shared" si="109"/>
        <v>113.61839999999999</v>
      </c>
    </row>
    <row r="3467" spans="1:9" hidden="1">
      <c r="A3467" s="115" t="s">
        <v>10124</v>
      </c>
      <c r="B3467" s="115" t="s">
        <v>10125</v>
      </c>
      <c r="C3467" s="115" t="s">
        <v>8191</v>
      </c>
      <c r="D3467" s="115" t="s">
        <v>1453</v>
      </c>
      <c r="E3467" s="115">
        <v>142.9898</v>
      </c>
      <c r="F3467" s="674">
        <v>293.83600000000001</v>
      </c>
      <c r="G3467" s="674">
        <v>295.84500000000003</v>
      </c>
      <c r="H3467" s="115">
        <f t="shared" si="108"/>
        <v>1.0068371472522089</v>
      </c>
      <c r="I3467" s="115">
        <f t="shared" si="109"/>
        <v>143.9674</v>
      </c>
    </row>
    <row r="3468" spans="1:9" hidden="1">
      <c r="A3468" s="115" t="s">
        <v>10126</v>
      </c>
      <c r="B3468" s="115" t="s">
        <v>10127</v>
      </c>
      <c r="C3468" s="115" t="s">
        <v>8194</v>
      </c>
      <c r="D3468" s="115" t="s">
        <v>1453</v>
      </c>
      <c r="E3468" s="115">
        <v>72.099999999999994</v>
      </c>
      <c r="F3468" s="674">
        <v>293.83600000000001</v>
      </c>
      <c r="G3468" s="674">
        <v>295.84500000000003</v>
      </c>
      <c r="H3468" s="115">
        <f t="shared" si="108"/>
        <v>1.0068371472522089</v>
      </c>
      <c r="I3468" s="115">
        <f t="shared" si="109"/>
        <v>72.593000000000004</v>
      </c>
    </row>
    <row r="3469" spans="1:9" hidden="1">
      <c r="A3469" s="115" t="s">
        <v>10128</v>
      </c>
      <c r="B3469" s="115" t="s">
        <v>10129</v>
      </c>
      <c r="C3469" s="115" t="s">
        <v>8197</v>
      </c>
      <c r="D3469" s="115" t="s">
        <v>2038</v>
      </c>
      <c r="E3469" s="115">
        <v>9.0124999999999993</v>
      </c>
      <c r="F3469" s="674">
        <v>293.83600000000001</v>
      </c>
      <c r="G3469" s="674">
        <v>295.84500000000003</v>
      </c>
      <c r="H3469" s="115">
        <f t="shared" si="108"/>
        <v>1.0068371472522089</v>
      </c>
      <c r="I3469" s="115">
        <f t="shared" si="109"/>
        <v>9.0740999999999996</v>
      </c>
    </row>
    <row r="3470" spans="1:9" hidden="1">
      <c r="A3470" s="115" t="s">
        <v>10130</v>
      </c>
      <c r="B3470" s="115" t="s">
        <v>10131</v>
      </c>
      <c r="C3470" s="115" t="s">
        <v>8200</v>
      </c>
      <c r="D3470" s="115" t="s">
        <v>2038</v>
      </c>
      <c r="E3470" s="115">
        <v>27.037500000000001</v>
      </c>
      <c r="F3470" s="674">
        <v>293.83600000000001</v>
      </c>
      <c r="G3470" s="674">
        <v>295.84500000000003</v>
      </c>
      <c r="H3470" s="115">
        <f t="shared" si="108"/>
        <v>1.0068371472522089</v>
      </c>
      <c r="I3470" s="115">
        <f t="shared" si="109"/>
        <v>27.2224</v>
      </c>
    </row>
    <row r="3471" spans="1:9" hidden="1">
      <c r="A3471" s="115" t="s">
        <v>10132</v>
      </c>
      <c r="B3471" s="115" t="s">
        <v>10133</v>
      </c>
      <c r="C3471" s="115" t="s">
        <v>8203</v>
      </c>
      <c r="D3471" s="115" t="s">
        <v>2038</v>
      </c>
      <c r="E3471" s="115">
        <v>21.63</v>
      </c>
      <c r="F3471" s="674">
        <v>293.83600000000001</v>
      </c>
      <c r="G3471" s="674">
        <v>295.84500000000003</v>
      </c>
      <c r="H3471" s="115">
        <f t="shared" si="108"/>
        <v>1.0068371472522089</v>
      </c>
      <c r="I3471" s="115">
        <f t="shared" si="109"/>
        <v>21.777899999999999</v>
      </c>
    </row>
    <row r="3472" spans="1:9" hidden="1">
      <c r="A3472" s="115" t="s">
        <v>10134</v>
      </c>
      <c r="B3472" s="115" t="s">
        <v>10135</v>
      </c>
      <c r="C3472" s="115" t="s">
        <v>8206</v>
      </c>
      <c r="D3472" s="115" t="s">
        <v>2038</v>
      </c>
      <c r="E3472" s="115">
        <v>16.912600000000001</v>
      </c>
      <c r="F3472" s="674">
        <v>293.83600000000001</v>
      </c>
      <c r="G3472" s="674">
        <v>295.84500000000003</v>
      </c>
      <c r="H3472" s="115">
        <f t="shared" si="108"/>
        <v>1.0068371472522089</v>
      </c>
      <c r="I3472" s="115">
        <f t="shared" si="109"/>
        <v>17.028199999999998</v>
      </c>
    </row>
    <row r="3473" spans="1:9" hidden="1">
      <c r="A3473" s="115" t="s">
        <v>10136</v>
      </c>
      <c r="B3473" s="115" t="s">
        <v>10137</v>
      </c>
      <c r="C3473" s="115" t="s">
        <v>8209</v>
      </c>
      <c r="D3473" s="115" t="s">
        <v>2038</v>
      </c>
      <c r="E3473" s="115">
        <v>12.0047</v>
      </c>
      <c r="F3473" s="674">
        <v>293.83600000000001</v>
      </c>
      <c r="G3473" s="674">
        <v>295.84500000000003</v>
      </c>
      <c r="H3473" s="115">
        <f t="shared" si="108"/>
        <v>1.0068371472522089</v>
      </c>
      <c r="I3473" s="115">
        <f t="shared" si="109"/>
        <v>12.0868</v>
      </c>
    </row>
    <row r="3474" spans="1:9" hidden="1">
      <c r="A3474" s="115" t="s">
        <v>10138</v>
      </c>
      <c r="B3474" s="115" t="s">
        <v>10139</v>
      </c>
      <c r="C3474" s="115" t="s">
        <v>8212</v>
      </c>
      <c r="D3474" s="115" t="s">
        <v>2038</v>
      </c>
      <c r="E3474" s="115">
        <v>48.667499999999997</v>
      </c>
      <c r="F3474" s="674">
        <v>293.83600000000001</v>
      </c>
      <c r="G3474" s="674">
        <v>295.84500000000003</v>
      </c>
      <c r="H3474" s="115">
        <f t="shared" si="108"/>
        <v>1.0068371472522089</v>
      </c>
      <c r="I3474" s="115">
        <f t="shared" si="109"/>
        <v>49.0002</v>
      </c>
    </row>
    <row r="3475" spans="1:9" hidden="1">
      <c r="A3475" s="115" t="s">
        <v>10140</v>
      </c>
      <c r="B3475" s="115" t="s">
        <v>10141</v>
      </c>
      <c r="C3475" s="115" t="s">
        <v>8215</v>
      </c>
      <c r="D3475" s="115" t="s">
        <v>2038</v>
      </c>
      <c r="E3475" s="115">
        <v>24.513999999999999</v>
      </c>
      <c r="F3475" s="674">
        <v>293.83600000000001</v>
      </c>
      <c r="G3475" s="674">
        <v>295.84500000000003</v>
      </c>
      <c r="H3475" s="115">
        <f t="shared" si="108"/>
        <v>1.0068371472522089</v>
      </c>
      <c r="I3475" s="115">
        <f t="shared" si="109"/>
        <v>24.6816</v>
      </c>
    </row>
    <row r="3476" spans="1:9" hidden="1">
      <c r="A3476" s="115" t="s">
        <v>10142</v>
      </c>
      <c r="B3476" s="115" t="s">
        <v>10143</v>
      </c>
      <c r="C3476" s="115" t="s">
        <v>8218</v>
      </c>
      <c r="D3476" s="115" t="s">
        <v>2038</v>
      </c>
      <c r="E3476" s="115">
        <v>9.0124999999999993</v>
      </c>
      <c r="F3476" s="674">
        <v>293.83600000000001</v>
      </c>
      <c r="G3476" s="674">
        <v>295.84500000000003</v>
      </c>
      <c r="H3476" s="115">
        <f t="shared" si="108"/>
        <v>1.0068371472522089</v>
      </c>
      <c r="I3476" s="115">
        <f t="shared" si="109"/>
        <v>9.0740999999999996</v>
      </c>
    </row>
    <row r="3477" spans="1:9" hidden="1">
      <c r="A3477" s="115" t="s">
        <v>10144</v>
      </c>
      <c r="B3477" s="115" t="s">
        <v>10145</v>
      </c>
      <c r="C3477" s="115" t="s">
        <v>8221</v>
      </c>
      <c r="D3477" s="115" t="s">
        <v>2038</v>
      </c>
      <c r="E3477" s="115">
        <v>17.602699999999999</v>
      </c>
      <c r="F3477" s="674">
        <v>293.83600000000001</v>
      </c>
      <c r="G3477" s="674">
        <v>295.84500000000003</v>
      </c>
      <c r="H3477" s="115">
        <f t="shared" si="108"/>
        <v>1.0068371472522089</v>
      </c>
      <c r="I3477" s="115">
        <f t="shared" si="109"/>
        <v>17.723099999999999</v>
      </c>
    </row>
    <row r="3478" spans="1:9" hidden="1">
      <c r="A3478" s="115" t="s">
        <v>10146</v>
      </c>
      <c r="B3478" s="115" t="s">
        <v>10147</v>
      </c>
      <c r="C3478" s="115" t="s">
        <v>8224</v>
      </c>
      <c r="D3478" s="115" t="s">
        <v>2038</v>
      </c>
      <c r="E3478" s="115">
        <v>12.6175</v>
      </c>
      <c r="F3478" s="674">
        <v>293.83600000000001</v>
      </c>
      <c r="G3478" s="674">
        <v>295.84500000000003</v>
      </c>
      <c r="H3478" s="115">
        <f t="shared" si="108"/>
        <v>1.0068371472522089</v>
      </c>
      <c r="I3478" s="115">
        <f t="shared" si="109"/>
        <v>12.703799999999999</v>
      </c>
    </row>
    <row r="3479" spans="1:9" hidden="1">
      <c r="A3479" s="115" t="s">
        <v>10148</v>
      </c>
      <c r="B3479" s="115" t="s">
        <v>10149</v>
      </c>
      <c r="C3479" s="115" t="s">
        <v>8227</v>
      </c>
      <c r="D3479" s="115" t="s">
        <v>2038</v>
      </c>
      <c r="E3479" s="115">
        <v>23.432500000000001</v>
      </c>
      <c r="F3479" s="674">
        <v>293.83600000000001</v>
      </c>
      <c r="G3479" s="674">
        <v>295.84500000000003</v>
      </c>
      <c r="H3479" s="115">
        <f t="shared" si="108"/>
        <v>1.0068371472522089</v>
      </c>
      <c r="I3479" s="115">
        <f t="shared" si="109"/>
        <v>23.592700000000001</v>
      </c>
    </row>
    <row r="3480" spans="1:9" hidden="1">
      <c r="A3480" s="115" t="s">
        <v>10150</v>
      </c>
      <c r="B3480" s="115" t="s">
        <v>10151</v>
      </c>
      <c r="C3480" s="115" t="s">
        <v>8230</v>
      </c>
      <c r="D3480" s="115" t="s">
        <v>2038</v>
      </c>
      <c r="E3480" s="115">
        <v>24.513999999999999</v>
      </c>
      <c r="F3480" s="674">
        <v>293.83600000000001</v>
      </c>
      <c r="G3480" s="674">
        <v>295.84500000000003</v>
      </c>
      <c r="H3480" s="115">
        <f t="shared" si="108"/>
        <v>1.0068371472522089</v>
      </c>
      <c r="I3480" s="115">
        <f t="shared" si="109"/>
        <v>24.6816</v>
      </c>
    </row>
    <row r="3481" spans="1:9" hidden="1">
      <c r="A3481" s="115" t="s">
        <v>10152</v>
      </c>
      <c r="B3481" s="115" t="s">
        <v>10153</v>
      </c>
      <c r="C3481" s="115" t="s">
        <v>8233</v>
      </c>
      <c r="D3481" s="115" t="s">
        <v>1453</v>
      </c>
      <c r="E3481" s="115">
        <v>66.692499999999995</v>
      </c>
      <c r="F3481" s="674">
        <v>293.83600000000001</v>
      </c>
      <c r="G3481" s="674">
        <v>295.84500000000003</v>
      </c>
      <c r="H3481" s="115">
        <f t="shared" si="108"/>
        <v>1.0068371472522089</v>
      </c>
      <c r="I3481" s="115">
        <f t="shared" si="109"/>
        <v>67.148499999999999</v>
      </c>
    </row>
    <row r="3482" spans="1:9" hidden="1">
      <c r="A3482" s="115" t="s">
        <v>10154</v>
      </c>
      <c r="B3482" s="115" t="s">
        <v>10155</v>
      </c>
      <c r="C3482" s="115" t="s">
        <v>8236</v>
      </c>
      <c r="D3482" s="115" t="s">
        <v>2038</v>
      </c>
      <c r="E3482" s="115">
        <v>11.006600000000001</v>
      </c>
      <c r="F3482" s="674">
        <v>293.83600000000001</v>
      </c>
      <c r="G3482" s="674">
        <v>295.84500000000003</v>
      </c>
      <c r="H3482" s="115">
        <f t="shared" si="108"/>
        <v>1.0068371472522089</v>
      </c>
      <c r="I3482" s="115">
        <f t="shared" si="109"/>
        <v>11.081899999999999</v>
      </c>
    </row>
    <row r="3483" spans="1:9" hidden="1">
      <c r="A3483" s="115" t="s">
        <v>10156</v>
      </c>
      <c r="B3483" s="115" t="s">
        <v>10157</v>
      </c>
      <c r="C3483" s="115" t="s">
        <v>8239</v>
      </c>
      <c r="D3483" s="115" t="s">
        <v>2038</v>
      </c>
      <c r="E3483" s="115">
        <v>27.037500000000001</v>
      </c>
      <c r="F3483" s="674">
        <v>293.83600000000001</v>
      </c>
      <c r="G3483" s="674">
        <v>295.84500000000003</v>
      </c>
      <c r="H3483" s="115">
        <f t="shared" si="108"/>
        <v>1.0068371472522089</v>
      </c>
      <c r="I3483" s="115">
        <f t="shared" si="109"/>
        <v>27.2224</v>
      </c>
    </row>
    <row r="3484" spans="1:9" hidden="1">
      <c r="A3484" s="115" t="s">
        <v>10158</v>
      </c>
      <c r="B3484" s="115" t="s">
        <v>10159</v>
      </c>
      <c r="C3484" s="115" t="s">
        <v>8242</v>
      </c>
      <c r="D3484" s="115" t="s">
        <v>2038</v>
      </c>
      <c r="E3484" s="115">
        <v>27.037500000000001</v>
      </c>
      <c r="F3484" s="674">
        <v>293.83600000000001</v>
      </c>
      <c r="G3484" s="674">
        <v>295.84500000000003</v>
      </c>
      <c r="H3484" s="115">
        <f t="shared" si="108"/>
        <v>1.0068371472522089</v>
      </c>
      <c r="I3484" s="115">
        <f t="shared" si="109"/>
        <v>27.2224</v>
      </c>
    </row>
    <row r="3485" spans="1:9" hidden="1">
      <c r="A3485" s="115" t="s">
        <v>10160</v>
      </c>
      <c r="B3485" s="115" t="s">
        <v>10161</v>
      </c>
      <c r="C3485" s="115" t="s">
        <v>8245</v>
      </c>
      <c r="D3485" s="115" t="s">
        <v>1453</v>
      </c>
      <c r="E3485" s="115">
        <v>341.46559999999999</v>
      </c>
      <c r="F3485" s="674">
        <v>293.83600000000001</v>
      </c>
      <c r="G3485" s="674">
        <v>295.84500000000003</v>
      </c>
      <c r="H3485" s="115">
        <f t="shared" si="108"/>
        <v>1.0068371472522089</v>
      </c>
      <c r="I3485" s="115">
        <f t="shared" si="109"/>
        <v>343.80029999999999</v>
      </c>
    </row>
    <row r="3486" spans="1:9" hidden="1">
      <c r="A3486" s="115" t="s">
        <v>10162</v>
      </c>
      <c r="B3486" s="115" t="s">
        <v>10163</v>
      </c>
      <c r="C3486" s="115" t="s">
        <v>8248</v>
      </c>
      <c r="D3486" s="115" t="s">
        <v>1242</v>
      </c>
      <c r="E3486" s="115">
        <v>7.931</v>
      </c>
      <c r="F3486" s="674">
        <v>293.83600000000001</v>
      </c>
      <c r="G3486" s="674">
        <v>295.84500000000003</v>
      </c>
      <c r="H3486" s="115">
        <f t="shared" si="108"/>
        <v>1.0068371472522089</v>
      </c>
      <c r="I3486" s="115">
        <f t="shared" si="109"/>
        <v>7.9851999999999999</v>
      </c>
    </row>
    <row r="3487" spans="1:9" hidden="1">
      <c r="A3487" s="115" t="s">
        <v>10164</v>
      </c>
      <c r="B3487" s="115" t="s">
        <v>10165</v>
      </c>
      <c r="C3487" s="115" t="s">
        <v>8251</v>
      </c>
      <c r="D3487" s="115" t="s">
        <v>2038</v>
      </c>
      <c r="E3487" s="115">
        <v>14.42</v>
      </c>
      <c r="F3487" s="674">
        <v>293.83600000000001</v>
      </c>
      <c r="G3487" s="674">
        <v>295.84500000000003</v>
      </c>
      <c r="H3487" s="115">
        <f t="shared" si="108"/>
        <v>1.0068371472522089</v>
      </c>
      <c r="I3487" s="115">
        <f t="shared" si="109"/>
        <v>14.518599999999999</v>
      </c>
    </row>
    <row r="3488" spans="1:9" hidden="1">
      <c r="A3488" s="115" t="s">
        <v>10166</v>
      </c>
      <c r="B3488" s="115" t="s">
        <v>10167</v>
      </c>
      <c r="C3488" s="115" t="s">
        <v>8254</v>
      </c>
      <c r="D3488" s="115" t="s">
        <v>2038</v>
      </c>
      <c r="E3488" s="115">
        <v>8.5901999999999994</v>
      </c>
      <c r="F3488" s="674">
        <v>293.83600000000001</v>
      </c>
      <c r="G3488" s="674">
        <v>295.84500000000003</v>
      </c>
      <c r="H3488" s="115">
        <f t="shared" si="108"/>
        <v>1.0068371472522089</v>
      </c>
      <c r="I3488" s="115">
        <f t="shared" si="109"/>
        <v>8.6488999999999994</v>
      </c>
    </row>
    <row r="3489" spans="1:9" hidden="1">
      <c r="A3489" s="115" t="s">
        <v>10168</v>
      </c>
      <c r="B3489" s="115" t="s">
        <v>10169</v>
      </c>
      <c r="C3489" s="115" t="s">
        <v>8257</v>
      </c>
      <c r="D3489" s="115" t="s">
        <v>2038</v>
      </c>
      <c r="E3489" s="115">
        <v>10.9955</v>
      </c>
      <c r="F3489" s="674">
        <v>293.83600000000001</v>
      </c>
      <c r="G3489" s="674">
        <v>295.84500000000003</v>
      </c>
      <c r="H3489" s="115">
        <f t="shared" si="108"/>
        <v>1.0068371472522089</v>
      </c>
      <c r="I3489" s="115">
        <f t="shared" si="109"/>
        <v>11.0707</v>
      </c>
    </row>
    <row r="3490" spans="1:9" hidden="1">
      <c r="A3490" s="115" t="s">
        <v>10170</v>
      </c>
      <c r="B3490" s="115" t="s">
        <v>10171</v>
      </c>
      <c r="C3490" s="115" t="s">
        <v>8260</v>
      </c>
      <c r="D3490" s="115" t="s">
        <v>2038</v>
      </c>
      <c r="E3490" s="115">
        <v>18.9026</v>
      </c>
      <c r="F3490" s="674">
        <v>293.83600000000001</v>
      </c>
      <c r="G3490" s="674">
        <v>295.84500000000003</v>
      </c>
      <c r="H3490" s="115">
        <f t="shared" si="108"/>
        <v>1.0068371472522089</v>
      </c>
      <c r="I3490" s="115">
        <f t="shared" si="109"/>
        <v>19.0318</v>
      </c>
    </row>
    <row r="3491" spans="1:9" hidden="1">
      <c r="A3491" s="115" t="s">
        <v>10172</v>
      </c>
      <c r="B3491" s="115" t="s">
        <v>10173</v>
      </c>
      <c r="C3491" s="115" t="s">
        <v>8263</v>
      </c>
      <c r="D3491" s="115" t="s">
        <v>2038</v>
      </c>
      <c r="E3491" s="115">
        <v>14.6342</v>
      </c>
      <c r="F3491" s="674">
        <v>293.83600000000001</v>
      </c>
      <c r="G3491" s="674">
        <v>295.84500000000003</v>
      </c>
      <c r="H3491" s="115">
        <f t="shared" si="108"/>
        <v>1.0068371472522089</v>
      </c>
      <c r="I3491" s="115">
        <f t="shared" si="109"/>
        <v>14.734299999999999</v>
      </c>
    </row>
    <row r="3492" spans="1:9" hidden="1">
      <c r="A3492" s="115" t="s">
        <v>10174</v>
      </c>
      <c r="B3492" s="115" t="s">
        <v>10175</v>
      </c>
      <c r="C3492" s="115" t="s">
        <v>8266</v>
      </c>
      <c r="D3492" s="115" t="s">
        <v>2038</v>
      </c>
      <c r="E3492" s="115">
        <v>9.1026000000000007</v>
      </c>
      <c r="F3492" s="674">
        <v>293.83600000000001</v>
      </c>
      <c r="G3492" s="674">
        <v>295.84500000000003</v>
      </c>
      <c r="H3492" s="115">
        <f t="shared" si="108"/>
        <v>1.0068371472522089</v>
      </c>
      <c r="I3492" s="115">
        <f t="shared" si="109"/>
        <v>9.1647999999999996</v>
      </c>
    </row>
    <row r="3493" spans="1:9" hidden="1">
      <c r="A3493" s="115" t="s">
        <v>10176</v>
      </c>
      <c r="B3493" s="115" t="s">
        <v>10177</v>
      </c>
      <c r="C3493" s="115" t="s">
        <v>8269</v>
      </c>
      <c r="D3493" s="115" t="s">
        <v>2038</v>
      </c>
      <c r="E3493" s="115">
        <v>14.045</v>
      </c>
      <c r="F3493" s="674">
        <v>293.83600000000001</v>
      </c>
      <c r="G3493" s="674">
        <v>295.84500000000003</v>
      </c>
      <c r="H3493" s="115">
        <f t="shared" si="108"/>
        <v>1.0068371472522089</v>
      </c>
      <c r="I3493" s="115">
        <f t="shared" si="109"/>
        <v>14.141</v>
      </c>
    </row>
    <row r="3494" spans="1:9" hidden="1">
      <c r="A3494" s="115" t="s">
        <v>10178</v>
      </c>
      <c r="B3494" s="115" t="s">
        <v>10179</v>
      </c>
      <c r="C3494" s="115" t="s">
        <v>8272</v>
      </c>
      <c r="D3494" s="115" t="s">
        <v>2038</v>
      </c>
      <c r="E3494" s="115">
        <v>11.829599999999999</v>
      </c>
      <c r="F3494" s="674">
        <v>293.83600000000001</v>
      </c>
      <c r="G3494" s="674">
        <v>295.84500000000003</v>
      </c>
      <c r="H3494" s="115">
        <f t="shared" si="108"/>
        <v>1.0068371472522089</v>
      </c>
      <c r="I3494" s="115">
        <f t="shared" si="109"/>
        <v>11.910500000000001</v>
      </c>
    </row>
    <row r="3495" spans="1:9" hidden="1">
      <c r="A3495" s="115" t="s">
        <v>10180</v>
      </c>
      <c r="B3495" s="115" t="s">
        <v>10181</v>
      </c>
      <c r="C3495" s="115" t="s">
        <v>8275</v>
      </c>
      <c r="D3495" s="115" t="s">
        <v>2038</v>
      </c>
      <c r="E3495" s="115">
        <v>36.585599999999999</v>
      </c>
      <c r="F3495" s="674">
        <v>293.83600000000001</v>
      </c>
      <c r="G3495" s="674">
        <v>295.84500000000003</v>
      </c>
      <c r="H3495" s="115">
        <f t="shared" si="108"/>
        <v>1.0068371472522089</v>
      </c>
      <c r="I3495" s="115">
        <f t="shared" si="109"/>
        <v>36.835700000000003</v>
      </c>
    </row>
    <row r="3496" spans="1:9" hidden="1">
      <c r="A3496" s="115" t="s">
        <v>10182</v>
      </c>
      <c r="B3496" s="115" t="s">
        <v>10183</v>
      </c>
      <c r="C3496" s="115" t="s">
        <v>8278</v>
      </c>
      <c r="D3496" s="115" t="s">
        <v>2038</v>
      </c>
      <c r="E3496" s="115">
        <v>73.171199999999999</v>
      </c>
      <c r="F3496" s="674">
        <v>293.83600000000001</v>
      </c>
      <c r="G3496" s="674">
        <v>295.84500000000003</v>
      </c>
      <c r="H3496" s="115">
        <f t="shared" si="108"/>
        <v>1.0068371472522089</v>
      </c>
      <c r="I3496" s="115">
        <f t="shared" si="109"/>
        <v>73.671499999999995</v>
      </c>
    </row>
    <row r="3497" spans="1:9" hidden="1">
      <c r="A3497" s="115" t="s">
        <v>10184</v>
      </c>
      <c r="B3497" s="115" t="s">
        <v>10185</v>
      </c>
      <c r="C3497" s="115" t="s">
        <v>8281</v>
      </c>
      <c r="D3497" s="115" t="s">
        <v>2038</v>
      </c>
      <c r="E3497" s="115">
        <v>33.536799999999999</v>
      </c>
      <c r="F3497" s="674">
        <v>293.83600000000001</v>
      </c>
      <c r="G3497" s="674">
        <v>295.84500000000003</v>
      </c>
      <c r="H3497" s="115">
        <f t="shared" si="108"/>
        <v>1.0068371472522089</v>
      </c>
      <c r="I3497" s="115">
        <f t="shared" si="109"/>
        <v>33.766100000000002</v>
      </c>
    </row>
    <row r="3498" spans="1:9" hidden="1">
      <c r="A3498" s="115" t="s">
        <v>10186</v>
      </c>
      <c r="B3498" s="115" t="s">
        <v>10187</v>
      </c>
      <c r="C3498" s="115" t="s">
        <v>8284</v>
      </c>
      <c r="D3498" s="115" t="s">
        <v>2038</v>
      </c>
      <c r="E3498" s="115">
        <v>15.677099999999999</v>
      </c>
      <c r="F3498" s="674">
        <v>293.83600000000001</v>
      </c>
      <c r="G3498" s="674">
        <v>295.84500000000003</v>
      </c>
      <c r="H3498" s="115">
        <f t="shared" si="108"/>
        <v>1.0068371472522089</v>
      </c>
      <c r="I3498" s="115">
        <f t="shared" si="109"/>
        <v>15.7843</v>
      </c>
    </row>
    <row r="3499" spans="1:9" hidden="1">
      <c r="A3499" s="115" t="s">
        <v>10188</v>
      </c>
      <c r="B3499" s="115" t="s">
        <v>10189</v>
      </c>
      <c r="C3499" s="115" t="s">
        <v>8287</v>
      </c>
      <c r="D3499" s="115" t="s">
        <v>2038</v>
      </c>
      <c r="E3499" s="115">
        <v>12.9909</v>
      </c>
      <c r="F3499" s="674">
        <v>293.83600000000001</v>
      </c>
      <c r="G3499" s="674">
        <v>295.84500000000003</v>
      </c>
      <c r="H3499" s="115">
        <f t="shared" si="108"/>
        <v>1.0068371472522089</v>
      </c>
      <c r="I3499" s="115">
        <f t="shared" si="109"/>
        <v>13.079700000000001</v>
      </c>
    </row>
    <row r="3500" spans="1:9" hidden="1">
      <c r="A3500" s="115" t="s">
        <v>10190</v>
      </c>
      <c r="B3500" s="115" t="s">
        <v>10191</v>
      </c>
      <c r="C3500" s="115" t="s">
        <v>8290</v>
      </c>
      <c r="D3500" s="115" t="s">
        <v>2038</v>
      </c>
      <c r="E3500" s="115">
        <v>12.6175</v>
      </c>
      <c r="F3500" s="674">
        <v>293.83600000000001</v>
      </c>
      <c r="G3500" s="674">
        <v>295.84500000000003</v>
      </c>
      <c r="H3500" s="115">
        <f t="shared" si="108"/>
        <v>1.0068371472522089</v>
      </c>
      <c r="I3500" s="115">
        <f t="shared" si="109"/>
        <v>12.703799999999999</v>
      </c>
    </row>
    <row r="3501" spans="1:9" hidden="1">
      <c r="A3501" s="115" t="s">
        <v>10192</v>
      </c>
      <c r="B3501" s="115" t="s">
        <v>10193</v>
      </c>
      <c r="C3501" s="115" t="s">
        <v>8293</v>
      </c>
      <c r="D3501" s="115" t="s">
        <v>1453</v>
      </c>
      <c r="E3501" s="115">
        <v>3550.3296999999998</v>
      </c>
      <c r="F3501" s="674">
        <v>293.83600000000001</v>
      </c>
      <c r="G3501" s="674">
        <v>295.84500000000003</v>
      </c>
      <c r="H3501" s="115">
        <f t="shared" si="108"/>
        <v>1.0068371472522089</v>
      </c>
      <c r="I3501" s="115">
        <f t="shared" si="109"/>
        <v>3574.6037999999999</v>
      </c>
    </row>
    <row r="3502" spans="1:9" hidden="1">
      <c r="A3502" s="115" t="s">
        <v>10194</v>
      </c>
      <c r="B3502" s="115" t="s">
        <v>10195</v>
      </c>
      <c r="C3502" s="115" t="s">
        <v>8296</v>
      </c>
      <c r="D3502" s="115" t="s">
        <v>2038</v>
      </c>
      <c r="E3502" s="115">
        <v>106.5185</v>
      </c>
      <c r="F3502" s="674">
        <v>293.83600000000001</v>
      </c>
      <c r="G3502" s="674">
        <v>295.84500000000003</v>
      </c>
      <c r="H3502" s="115">
        <f t="shared" si="108"/>
        <v>1.0068371472522089</v>
      </c>
      <c r="I3502" s="115">
        <f t="shared" si="109"/>
        <v>107.24679999999999</v>
      </c>
    </row>
    <row r="3503" spans="1:9" hidden="1">
      <c r="A3503" s="115" t="s">
        <v>10196</v>
      </c>
      <c r="B3503" s="115" t="s">
        <v>10197</v>
      </c>
      <c r="C3503" s="115" t="s">
        <v>8299</v>
      </c>
      <c r="D3503" s="115" t="s">
        <v>2038</v>
      </c>
      <c r="E3503" s="115">
        <v>177.81710000000001</v>
      </c>
      <c r="F3503" s="674">
        <v>293.83600000000001</v>
      </c>
      <c r="G3503" s="674">
        <v>295.84500000000003</v>
      </c>
      <c r="H3503" s="115">
        <f t="shared" si="108"/>
        <v>1.0068371472522089</v>
      </c>
      <c r="I3503" s="115">
        <f t="shared" si="109"/>
        <v>179.03290000000001</v>
      </c>
    </row>
    <row r="3504" spans="1:9" hidden="1">
      <c r="A3504" s="115" t="s">
        <v>10198</v>
      </c>
      <c r="B3504" s="115" t="s">
        <v>10199</v>
      </c>
      <c r="C3504" s="115" t="s">
        <v>8302</v>
      </c>
      <c r="D3504" s="115" t="s">
        <v>2038</v>
      </c>
      <c r="E3504" s="115">
        <v>9.9138000000000002</v>
      </c>
      <c r="F3504" s="674">
        <v>293.83600000000001</v>
      </c>
      <c r="G3504" s="674">
        <v>295.84500000000003</v>
      </c>
      <c r="H3504" s="115">
        <f t="shared" si="108"/>
        <v>1.0068371472522089</v>
      </c>
      <c r="I3504" s="115">
        <f t="shared" si="109"/>
        <v>9.9816000000000003</v>
      </c>
    </row>
    <row r="3505" spans="1:9" hidden="1">
      <c r="A3505" s="115" t="s">
        <v>10200</v>
      </c>
      <c r="B3505" s="115" t="s">
        <v>10201</v>
      </c>
      <c r="C3505" s="115" t="s">
        <v>8305</v>
      </c>
      <c r="D3505" s="115" t="s">
        <v>2038</v>
      </c>
      <c r="E3505" s="115">
        <v>21.63</v>
      </c>
      <c r="F3505" s="674">
        <v>293.83600000000001</v>
      </c>
      <c r="G3505" s="674">
        <v>295.84500000000003</v>
      </c>
      <c r="H3505" s="115">
        <f t="shared" si="108"/>
        <v>1.0068371472522089</v>
      </c>
      <c r="I3505" s="115">
        <f t="shared" si="109"/>
        <v>21.777899999999999</v>
      </c>
    </row>
    <row r="3506" spans="1:9" hidden="1">
      <c r="A3506" s="115" t="s">
        <v>10202</v>
      </c>
      <c r="B3506" s="115" t="s">
        <v>10203</v>
      </c>
      <c r="C3506" s="115" t="s">
        <v>8308</v>
      </c>
      <c r="D3506" s="115" t="s">
        <v>2038</v>
      </c>
      <c r="E3506" s="115">
        <v>6.3087999999999997</v>
      </c>
      <c r="F3506" s="674">
        <v>293.83600000000001</v>
      </c>
      <c r="G3506" s="674">
        <v>295.84500000000003</v>
      </c>
      <c r="H3506" s="115">
        <f t="shared" si="108"/>
        <v>1.0068371472522089</v>
      </c>
      <c r="I3506" s="115">
        <f t="shared" si="109"/>
        <v>6.3518999999999997</v>
      </c>
    </row>
    <row r="3507" spans="1:9" hidden="1">
      <c r="A3507" s="115" t="s">
        <v>10204</v>
      </c>
      <c r="B3507" s="115" t="s">
        <v>10205</v>
      </c>
      <c r="C3507" s="115" t="s">
        <v>8311</v>
      </c>
      <c r="D3507" s="115" t="s">
        <v>2038</v>
      </c>
      <c r="E3507" s="115">
        <v>22.531300000000002</v>
      </c>
      <c r="F3507" s="674">
        <v>293.83600000000001</v>
      </c>
      <c r="G3507" s="674">
        <v>295.84500000000003</v>
      </c>
      <c r="H3507" s="115">
        <f t="shared" si="108"/>
        <v>1.0068371472522089</v>
      </c>
      <c r="I3507" s="115">
        <f t="shared" si="109"/>
        <v>22.685300000000002</v>
      </c>
    </row>
    <row r="3508" spans="1:9" hidden="1">
      <c r="A3508" s="115" t="s">
        <v>10206</v>
      </c>
      <c r="B3508" s="115" t="s">
        <v>10207</v>
      </c>
      <c r="C3508" s="115" t="s">
        <v>8314</v>
      </c>
      <c r="D3508" s="115" t="s">
        <v>2038</v>
      </c>
      <c r="E3508" s="115">
        <v>37.852499999999999</v>
      </c>
      <c r="F3508" s="674">
        <v>293.83600000000001</v>
      </c>
      <c r="G3508" s="674">
        <v>295.84500000000003</v>
      </c>
      <c r="H3508" s="115">
        <f t="shared" si="108"/>
        <v>1.0068371472522089</v>
      </c>
      <c r="I3508" s="115">
        <f t="shared" si="109"/>
        <v>38.1113</v>
      </c>
    </row>
    <row r="3509" spans="1:9" hidden="1">
      <c r="A3509" s="115" t="s">
        <v>10208</v>
      </c>
      <c r="B3509" s="115" t="s">
        <v>10209</v>
      </c>
      <c r="C3509" s="115" t="s">
        <v>8317</v>
      </c>
      <c r="D3509" s="115" t="s">
        <v>1453</v>
      </c>
      <c r="E3509" s="115">
        <v>27.037500000000001</v>
      </c>
      <c r="F3509" s="674">
        <v>293.83600000000001</v>
      </c>
      <c r="G3509" s="674">
        <v>295.84500000000003</v>
      </c>
      <c r="H3509" s="115">
        <f t="shared" si="108"/>
        <v>1.0068371472522089</v>
      </c>
      <c r="I3509" s="115">
        <f t="shared" si="109"/>
        <v>27.2224</v>
      </c>
    </row>
    <row r="3510" spans="1:9" hidden="1">
      <c r="A3510" s="115" t="s">
        <v>10210</v>
      </c>
      <c r="B3510" s="115" t="s">
        <v>10211</v>
      </c>
      <c r="C3510" s="115" t="s">
        <v>8320</v>
      </c>
      <c r="D3510" s="115" t="s">
        <v>1453</v>
      </c>
      <c r="E3510" s="115">
        <v>24.3338</v>
      </c>
      <c r="F3510" s="674">
        <v>293.83600000000001</v>
      </c>
      <c r="G3510" s="674">
        <v>295.84500000000003</v>
      </c>
      <c r="H3510" s="115">
        <f t="shared" si="108"/>
        <v>1.0068371472522089</v>
      </c>
      <c r="I3510" s="115">
        <f t="shared" si="109"/>
        <v>24.5002</v>
      </c>
    </row>
    <row r="3511" spans="1:9" hidden="1">
      <c r="A3511" s="115" t="s">
        <v>10212</v>
      </c>
      <c r="B3511" s="115" t="s">
        <v>10213</v>
      </c>
      <c r="C3511" s="115" t="s">
        <v>8323</v>
      </c>
      <c r="D3511" s="115" t="s">
        <v>1453</v>
      </c>
      <c r="E3511" s="115">
        <v>18.024999999999999</v>
      </c>
      <c r="F3511" s="674">
        <v>293.83600000000001</v>
      </c>
      <c r="G3511" s="674">
        <v>295.84500000000003</v>
      </c>
      <c r="H3511" s="115">
        <f t="shared" si="108"/>
        <v>1.0068371472522089</v>
      </c>
      <c r="I3511" s="115">
        <f t="shared" si="109"/>
        <v>18.148199999999999</v>
      </c>
    </row>
    <row r="3512" spans="1:9" hidden="1">
      <c r="A3512" s="115" t="s">
        <v>10214</v>
      </c>
      <c r="B3512" s="115" t="s">
        <v>10215</v>
      </c>
      <c r="C3512" s="115" t="s">
        <v>8326</v>
      </c>
      <c r="D3512" s="115" t="s">
        <v>1453</v>
      </c>
      <c r="E3512" s="115">
        <v>36.049999999999997</v>
      </c>
      <c r="F3512" s="674">
        <v>293.83600000000001</v>
      </c>
      <c r="G3512" s="674">
        <v>295.84500000000003</v>
      </c>
      <c r="H3512" s="115">
        <f t="shared" si="108"/>
        <v>1.0068371472522089</v>
      </c>
      <c r="I3512" s="115">
        <f t="shared" si="109"/>
        <v>36.296500000000002</v>
      </c>
    </row>
    <row r="3513" spans="1:9" hidden="1">
      <c r="A3513" s="115" t="s">
        <v>10216</v>
      </c>
      <c r="B3513" s="115" t="s">
        <v>10217</v>
      </c>
      <c r="C3513" s="115" t="s">
        <v>8329</v>
      </c>
      <c r="D3513" s="115" t="s">
        <v>1453</v>
      </c>
      <c r="E3513" s="115">
        <v>16.2225</v>
      </c>
      <c r="F3513" s="674">
        <v>293.83600000000001</v>
      </c>
      <c r="G3513" s="674">
        <v>295.84500000000003</v>
      </c>
      <c r="H3513" s="115">
        <f t="shared" si="108"/>
        <v>1.0068371472522089</v>
      </c>
      <c r="I3513" s="115">
        <f t="shared" si="109"/>
        <v>16.333400000000001</v>
      </c>
    </row>
    <row r="3514" spans="1:9" hidden="1">
      <c r="A3514" s="115" t="s">
        <v>10218</v>
      </c>
      <c r="B3514" s="115" t="s">
        <v>10219</v>
      </c>
      <c r="C3514" s="115" t="s">
        <v>8332</v>
      </c>
      <c r="D3514" s="115" t="s">
        <v>2038</v>
      </c>
      <c r="E3514" s="115">
        <v>6.3087999999999997</v>
      </c>
      <c r="F3514" s="674">
        <v>293.83600000000001</v>
      </c>
      <c r="G3514" s="674">
        <v>295.84500000000003</v>
      </c>
      <c r="H3514" s="115">
        <f t="shared" si="108"/>
        <v>1.0068371472522089</v>
      </c>
      <c r="I3514" s="115">
        <f t="shared" si="109"/>
        <v>6.3518999999999997</v>
      </c>
    </row>
    <row r="3515" spans="1:9" hidden="1">
      <c r="A3515" s="115" t="s">
        <v>10220</v>
      </c>
      <c r="B3515" s="115" t="s">
        <v>10221</v>
      </c>
      <c r="C3515" s="115" t="s">
        <v>8335</v>
      </c>
      <c r="D3515" s="115" t="s">
        <v>1242</v>
      </c>
      <c r="E3515" s="115">
        <v>62.314999999999998</v>
      </c>
      <c r="F3515" s="674">
        <v>293.83600000000001</v>
      </c>
      <c r="G3515" s="674">
        <v>295.84500000000003</v>
      </c>
      <c r="H3515" s="115">
        <f t="shared" si="108"/>
        <v>1.0068371472522089</v>
      </c>
      <c r="I3515" s="115">
        <f t="shared" si="109"/>
        <v>62.741100000000003</v>
      </c>
    </row>
    <row r="3516" spans="1:9" hidden="1">
      <c r="A3516" s="115" t="s">
        <v>10222</v>
      </c>
      <c r="B3516" s="115" t="s">
        <v>10223</v>
      </c>
      <c r="C3516" s="115" t="s">
        <v>8338</v>
      </c>
      <c r="D3516" s="115" t="s">
        <v>1242</v>
      </c>
      <c r="E3516" s="115">
        <v>3.605</v>
      </c>
      <c r="F3516" s="674">
        <v>293.83600000000001</v>
      </c>
      <c r="G3516" s="674">
        <v>295.84500000000003</v>
      </c>
      <c r="H3516" s="115">
        <f t="shared" si="108"/>
        <v>1.0068371472522089</v>
      </c>
      <c r="I3516" s="115">
        <f t="shared" si="109"/>
        <v>3.6295999999999999</v>
      </c>
    </row>
    <row r="3517" spans="1:9" hidden="1">
      <c r="A3517" s="115" t="s">
        <v>10224</v>
      </c>
      <c r="B3517" s="115" t="s">
        <v>10225</v>
      </c>
      <c r="C3517" s="115" t="s">
        <v>8341</v>
      </c>
      <c r="D3517" s="115" t="s">
        <v>2038</v>
      </c>
      <c r="E3517" s="115">
        <v>6.3087999999999997</v>
      </c>
      <c r="F3517" s="674">
        <v>293.83600000000001</v>
      </c>
      <c r="G3517" s="674">
        <v>295.84500000000003</v>
      </c>
      <c r="H3517" s="115">
        <f t="shared" si="108"/>
        <v>1.0068371472522089</v>
      </c>
      <c r="I3517" s="115">
        <f t="shared" si="109"/>
        <v>6.3518999999999997</v>
      </c>
    </row>
    <row r="3518" spans="1:9" hidden="1">
      <c r="A3518" s="115" t="s">
        <v>10226</v>
      </c>
      <c r="B3518" s="115" t="s">
        <v>10227</v>
      </c>
      <c r="C3518" s="115" t="s">
        <v>8344</v>
      </c>
      <c r="D3518" s="115" t="s">
        <v>2038</v>
      </c>
      <c r="E3518" s="115">
        <v>5.4074999999999998</v>
      </c>
      <c r="F3518" s="674">
        <v>293.83600000000001</v>
      </c>
      <c r="G3518" s="674">
        <v>295.84500000000003</v>
      </c>
      <c r="H3518" s="115">
        <f t="shared" si="108"/>
        <v>1.0068371472522089</v>
      </c>
      <c r="I3518" s="115">
        <f t="shared" si="109"/>
        <v>5.4444999999999997</v>
      </c>
    </row>
    <row r="3519" spans="1:9" hidden="1">
      <c r="A3519" s="115" t="s">
        <v>10228</v>
      </c>
      <c r="B3519" s="115" t="s">
        <v>10229</v>
      </c>
      <c r="C3519" s="115" t="s">
        <v>8347</v>
      </c>
      <c r="D3519" s="115" t="s">
        <v>2038</v>
      </c>
      <c r="E3519" s="115">
        <v>12.6175</v>
      </c>
      <c r="F3519" s="674">
        <v>293.83600000000001</v>
      </c>
      <c r="G3519" s="674">
        <v>295.84500000000003</v>
      </c>
      <c r="H3519" s="115">
        <f t="shared" si="108"/>
        <v>1.0068371472522089</v>
      </c>
      <c r="I3519" s="115">
        <f t="shared" si="109"/>
        <v>12.703799999999999</v>
      </c>
    </row>
    <row r="3520" spans="1:9" hidden="1">
      <c r="A3520" s="115" t="s">
        <v>10230</v>
      </c>
      <c r="B3520" s="115" t="s">
        <v>10231</v>
      </c>
      <c r="C3520" s="115" t="s">
        <v>8350</v>
      </c>
      <c r="D3520" s="115" t="s">
        <v>2038</v>
      </c>
      <c r="E3520" s="115">
        <v>9.0124999999999993</v>
      </c>
      <c r="F3520" s="674">
        <v>293.83600000000001</v>
      </c>
      <c r="G3520" s="674">
        <v>295.84500000000003</v>
      </c>
      <c r="H3520" s="115">
        <f t="shared" si="108"/>
        <v>1.0068371472522089</v>
      </c>
      <c r="I3520" s="115">
        <f t="shared" si="109"/>
        <v>9.0740999999999996</v>
      </c>
    </row>
    <row r="3521" spans="1:9" hidden="1">
      <c r="A3521" s="115" t="s">
        <v>10232</v>
      </c>
      <c r="B3521" s="115" t="s">
        <v>10233</v>
      </c>
      <c r="C3521" s="115" t="s">
        <v>8353</v>
      </c>
      <c r="D3521" s="115" t="s">
        <v>1242</v>
      </c>
      <c r="E3521" s="115">
        <v>60.975999999999999</v>
      </c>
      <c r="F3521" s="674">
        <v>293.83600000000001</v>
      </c>
      <c r="G3521" s="674">
        <v>295.84500000000003</v>
      </c>
      <c r="H3521" s="115">
        <f t="shared" si="108"/>
        <v>1.0068371472522089</v>
      </c>
      <c r="I3521" s="115">
        <f t="shared" si="109"/>
        <v>61.392899999999997</v>
      </c>
    </row>
    <row r="3522" spans="1:9" hidden="1">
      <c r="A3522" s="115" t="s">
        <v>10234</v>
      </c>
      <c r="B3522" s="115" t="s">
        <v>10235</v>
      </c>
      <c r="C3522" s="115" t="s">
        <v>8356</v>
      </c>
      <c r="D3522" s="115" t="s">
        <v>1242</v>
      </c>
      <c r="E3522" s="115">
        <v>2.2530999999999999</v>
      </c>
      <c r="F3522" s="674">
        <v>293.83600000000001</v>
      </c>
      <c r="G3522" s="674">
        <v>295.84500000000003</v>
      </c>
      <c r="H3522" s="115">
        <f t="shared" si="108"/>
        <v>1.0068371472522089</v>
      </c>
      <c r="I3522" s="115">
        <f t="shared" si="109"/>
        <v>2.2685</v>
      </c>
    </row>
    <row r="3523" spans="1:9" hidden="1">
      <c r="A3523" s="115" t="s">
        <v>10236</v>
      </c>
      <c r="B3523" s="115" t="s">
        <v>10237</v>
      </c>
      <c r="C3523" s="115" t="s">
        <v>8359</v>
      </c>
      <c r="D3523" s="115" t="s">
        <v>2038</v>
      </c>
      <c r="E3523" s="115">
        <v>6.7594000000000003</v>
      </c>
      <c r="F3523" s="674">
        <v>293.83600000000001</v>
      </c>
      <c r="G3523" s="674">
        <v>295.84500000000003</v>
      </c>
      <c r="H3523" s="115">
        <f t="shared" si="108"/>
        <v>1.0068371472522089</v>
      </c>
      <c r="I3523" s="115">
        <f t="shared" si="109"/>
        <v>6.8056000000000001</v>
      </c>
    </row>
    <row r="3524" spans="1:9" hidden="1">
      <c r="A3524" s="115" t="s">
        <v>10238</v>
      </c>
      <c r="B3524" s="115" t="s">
        <v>10239</v>
      </c>
      <c r="C3524" s="115" t="s">
        <v>8362</v>
      </c>
      <c r="D3524" s="115" t="s">
        <v>2038</v>
      </c>
      <c r="E3524" s="115">
        <v>14.42</v>
      </c>
      <c r="F3524" s="674">
        <v>293.83600000000001</v>
      </c>
      <c r="G3524" s="674">
        <v>295.84500000000003</v>
      </c>
      <c r="H3524" s="115">
        <f t="shared" si="108"/>
        <v>1.0068371472522089</v>
      </c>
      <c r="I3524" s="115">
        <f t="shared" si="109"/>
        <v>14.518599999999999</v>
      </c>
    </row>
    <row r="3525" spans="1:9" hidden="1">
      <c r="A3525" s="115" t="s">
        <v>10240</v>
      </c>
      <c r="B3525" s="115" t="s">
        <v>10241</v>
      </c>
      <c r="C3525" s="115" t="s">
        <v>8365</v>
      </c>
      <c r="D3525" s="115" t="s">
        <v>1242</v>
      </c>
      <c r="E3525" s="115">
        <v>1.2618</v>
      </c>
      <c r="F3525" s="674">
        <v>293.83600000000001</v>
      </c>
      <c r="G3525" s="674">
        <v>295.84500000000003</v>
      </c>
      <c r="H3525" s="115">
        <f t="shared" ref="H3525:H3588" si="110">G3525/F3525</f>
        <v>1.0068371472522089</v>
      </c>
      <c r="I3525" s="115">
        <f t="shared" ref="I3525:I3588" si="111">ROUND(H3525*E3525,4)</f>
        <v>1.2704</v>
      </c>
    </row>
    <row r="3526" spans="1:9" hidden="1">
      <c r="A3526" s="115" t="s">
        <v>10242</v>
      </c>
      <c r="B3526" s="115" t="s">
        <v>10243</v>
      </c>
      <c r="C3526" s="115" t="s">
        <v>8368</v>
      </c>
      <c r="D3526" s="115" t="s">
        <v>2038</v>
      </c>
      <c r="E3526" s="115">
        <v>9.0124999999999993</v>
      </c>
      <c r="F3526" s="674">
        <v>293.83600000000001</v>
      </c>
      <c r="G3526" s="674">
        <v>295.84500000000003</v>
      </c>
      <c r="H3526" s="115">
        <f t="shared" si="110"/>
        <v>1.0068371472522089</v>
      </c>
      <c r="I3526" s="115">
        <f t="shared" si="111"/>
        <v>9.0740999999999996</v>
      </c>
    </row>
    <row r="3527" spans="1:9" hidden="1">
      <c r="A3527" s="115" t="s">
        <v>10244</v>
      </c>
      <c r="B3527" s="115" t="s">
        <v>10245</v>
      </c>
      <c r="C3527" s="115" t="s">
        <v>8371</v>
      </c>
      <c r="D3527" s="115" t="s">
        <v>1453</v>
      </c>
      <c r="E3527" s="115">
        <v>41.457500000000003</v>
      </c>
      <c r="F3527" s="674">
        <v>293.83600000000001</v>
      </c>
      <c r="G3527" s="674">
        <v>295.84500000000003</v>
      </c>
      <c r="H3527" s="115">
        <f t="shared" si="110"/>
        <v>1.0068371472522089</v>
      </c>
      <c r="I3527" s="115">
        <f t="shared" si="111"/>
        <v>41.741</v>
      </c>
    </row>
    <row r="3528" spans="1:9" hidden="1">
      <c r="A3528" s="115" t="s">
        <v>10246</v>
      </c>
      <c r="B3528" s="115" t="s">
        <v>10247</v>
      </c>
      <c r="C3528" s="115" t="s">
        <v>8374</v>
      </c>
      <c r="D3528" s="115" t="s">
        <v>1453</v>
      </c>
      <c r="E3528" s="115">
        <v>22.711500000000001</v>
      </c>
      <c r="F3528" s="674">
        <v>293.83600000000001</v>
      </c>
      <c r="G3528" s="674">
        <v>295.84500000000003</v>
      </c>
      <c r="H3528" s="115">
        <f t="shared" si="110"/>
        <v>1.0068371472522089</v>
      </c>
      <c r="I3528" s="115">
        <f t="shared" si="111"/>
        <v>22.866800000000001</v>
      </c>
    </row>
    <row r="3529" spans="1:9" hidden="1">
      <c r="A3529" s="115" t="s">
        <v>10248</v>
      </c>
      <c r="B3529" s="115" t="s">
        <v>10249</v>
      </c>
      <c r="C3529" s="115" t="s">
        <v>8377</v>
      </c>
      <c r="D3529" s="115" t="s">
        <v>8378</v>
      </c>
      <c r="E3529" s="115">
        <v>0.314</v>
      </c>
      <c r="F3529" s="674">
        <v>293.83600000000001</v>
      </c>
      <c r="G3529" s="674">
        <v>295.84500000000003</v>
      </c>
      <c r="H3529" s="115">
        <f t="shared" si="110"/>
        <v>1.0068371472522089</v>
      </c>
      <c r="I3529" s="115">
        <f t="shared" si="111"/>
        <v>0.31609999999999999</v>
      </c>
    </row>
    <row r="3530" spans="1:9" hidden="1">
      <c r="A3530" s="115" t="s">
        <v>10250</v>
      </c>
      <c r="B3530" s="115" t="s">
        <v>10251</v>
      </c>
      <c r="C3530" s="115" t="s">
        <v>8381</v>
      </c>
      <c r="D3530" s="115" t="s">
        <v>1242</v>
      </c>
      <c r="E3530" s="115">
        <v>45.957599999999999</v>
      </c>
      <c r="F3530" s="674">
        <v>293.83600000000001</v>
      </c>
      <c r="G3530" s="674">
        <v>295.84500000000003</v>
      </c>
      <c r="H3530" s="115">
        <f t="shared" si="110"/>
        <v>1.0068371472522089</v>
      </c>
      <c r="I3530" s="115">
        <f t="shared" si="111"/>
        <v>46.271799999999999</v>
      </c>
    </row>
    <row r="3531" spans="1:9" hidden="1">
      <c r="A3531" s="115" t="s">
        <v>10252</v>
      </c>
      <c r="B3531" s="115" t="s">
        <v>10253</v>
      </c>
      <c r="C3531" s="115" t="s">
        <v>8384</v>
      </c>
      <c r="D3531" s="115" t="s">
        <v>1242</v>
      </c>
      <c r="E3531" s="115">
        <v>92.344700000000003</v>
      </c>
      <c r="F3531" s="674">
        <v>293.83600000000001</v>
      </c>
      <c r="G3531" s="674">
        <v>295.84500000000003</v>
      </c>
      <c r="H3531" s="115">
        <f t="shared" si="110"/>
        <v>1.0068371472522089</v>
      </c>
      <c r="I3531" s="115">
        <f t="shared" si="111"/>
        <v>92.976100000000002</v>
      </c>
    </row>
    <row r="3532" spans="1:9" hidden="1">
      <c r="A3532" s="115" t="s">
        <v>10254</v>
      </c>
      <c r="B3532" s="115" t="s">
        <v>10255</v>
      </c>
      <c r="C3532" s="115" t="s">
        <v>8387</v>
      </c>
      <c r="D3532" s="115" t="s">
        <v>1242</v>
      </c>
      <c r="E3532" s="115">
        <v>225.49279999999999</v>
      </c>
      <c r="F3532" s="674">
        <v>293.83600000000001</v>
      </c>
      <c r="G3532" s="674">
        <v>295.84500000000003</v>
      </c>
      <c r="H3532" s="115">
        <f t="shared" si="110"/>
        <v>1.0068371472522089</v>
      </c>
      <c r="I3532" s="115">
        <f t="shared" si="111"/>
        <v>227.03450000000001</v>
      </c>
    </row>
    <row r="3533" spans="1:9" hidden="1">
      <c r="A3533" s="115" t="s">
        <v>10256</v>
      </c>
      <c r="B3533" s="115" t="s">
        <v>10257</v>
      </c>
      <c r="C3533" s="115" t="s">
        <v>8390</v>
      </c>
      <c r="D3533" s="115" t="s">
        <v>1242</v>
      </c>
      <c r="E3533" s="115">
        <v>108.7294</v>
      </c>
      <c r="F3533" s="674">
        <v>293.83600000000001</v>
      </c>
      <c r="G3533" s="674">
        <v>295.84500000000003</v>
      </c>
      <c r="H3533" s="115">
        <f t="shared" si="110"/>
        <v>1.0068371472522089</v>
      </c>
      <c r="I3533" s="115">
        <f t="shared" si="111"/>
        <v>109.47280000000001</v>
      </c>
    </row>
    <row r="3534" spans="1:9" hidden="1">
      <c r="A3534" s="115" t="s">
        <v>10258</v>
      </c>
      <c r="B3534" s="115" t="s">
        <v>10259</v>
      </c>
      <c r="C3534" s="115" t="s">
        <v>8393</v>
      </c>
      <c r="D3534" s="115" t="s">
        <v>2038</v>
      </c>
      <c r="E3534" s="115">
        <v>12.885300000000001</v>
      </c>
      <c r="F3534" s="674">
        <v>293.83600000000001</v>
      </c>
      <c r="G3534" s="674">
        <v>295.84500000000003</v>
      </c>
      <c r="H3534" s="115">
        <f t="shared" si="110"/>
        <v>1.0068371472522089</v>
      </c>
      <c r="I3534" s="115">
        <f t="shared" si="111"/>
        <v>12.9734</v>
      </c>
    </row>
    <row r="3535" spans="1:9" hidden="1">
      <c r="A3535" s="115" t="s">
        <v>10260</v>
      </c>
      <c r="B3535" s="115" t="s">
        <v>10261</v>
      </c>
      <c r="C3535" s="115" t="s">
        <v>8396</v>
      </c>
      <c r="D3535" s="115" t="s">
        <v>2038</v>
      </c>
      <c r="E3535" s="115">
        <v>10.7378</v>
      </c>
      <c r="F3535" s="674">
        <v>293.83600000000001</v>
      </c>
      <c r="G3535" s="674">
        <v>295.84500000000003</v>
      </c>
      <c r="H3535" s="115">
        <f t="shared" si="110"/>
        <v>1.0068371472522089</v>
      </c>
      <c r="I3535" s="115">
        <f t="shared" si="111"/>
        <v>10.811199999999999</v>
      </c>
    </row>
    <row r="3536" spans="1:9" hidden="1">
      <c r="A3536" s="115" t="s">
        <v>10262</v>
      </c>
      <c r="B3536" s="115" t="s">
        <v>10263</v>
      </c>
      <c r="C3536" s="115" t="s">
        <v>8399</v>
      </c>
      <c r="D3536" s="115" t="s">
        <v>1242</v>
      </c>
      <c r="E3536" s="115">
        <v>2.7038000000000002</v>
      </c>
      <c r="F3536" s="674">
        <v>293.83600000000001</v>
      </c>
      <c r="G3536" s="674">
        <v>295.84500000000003</v>
      </c>
      <c r="H3536" s="115">
        <f t="shared" si="110"/>
        <v>1.0068371472522089</v>
      </c>
      <c r="I3536" s="115">
        <f t="shared" si="111"/>
        <v>2.7223000000000002</v>
      </c>
    </row>
    <row r="3537" spans="1:9" hidden="1">
      <c r="A3537" s="115" t="s">
        <v>10264</v>
      </c>
      <c r="B3537" s="115" t="s">
        <v>10265</v>
      </c>
      <c r="C3537" s="115" t="s">
        <v>8402</v>
      </c>
      <c r="D3537" s="115" t="s">
        <v>2038</v>
      </c>
      <c r="E3537" s="115">
        <v>31.3996</v>
      </c>
      <c r="F3537" s="674">
        <v>293.83600000000001</v>
      </c>
      <c r="G3537" s="674">
        <v>295.84500000000003</v>
      </c>
      <c r="H3537" s="115">
        <f t="shared" si="110"/>
        <v>1.0068371472522089</v>
      </c>
      <c r="I3537" s="115">
        <f t="shared" si="111"/>
        <v>31.6143</v>
      </c>
    </row>
    <row r="3538" spans="1:9" hidden="1">
      <c r="A3538" s="115" t="s">
        <v>10266</v>
      </c>
      <c r="B3538" s="115" t="s">
        <v>10267</v>
      </c>
      <c r="C3538" s="115" t="s">
        <v>8405</v>
      </c>
      <c r="D3538" s="115" t="s">
        <v>1138</v>
      </c>
      <c r="E3538" s="115">
        <v>25.502800000000001</v>
      </c>
      <c r="F3538" s="674">
        <v>293.83600000000001</v>
      </c>
      <c r="G3538" s="674">
        <v>295.84500000000003</v>
      </c>
      <c r="H3538" s="115">
        <f t="shared" si="110"/>
        <v>1.0068371472522089</v>
      </c>
      <c r="I3538" s="115">
        <f t="shared" si="111"/>
        <v>25.677199999999999</v>
      </c>
    </row>
    <row r="3539" spans="1:9" hidden="1">
      <c r="A3539" s="115" t="s">
        <v>10268</v>
      </c>
      <c r="B3539" s="115" t="s">
        <v>10269</v>
      </c>
      <c r="C3539" s="115" t="s">
        <v>8408</v>
      </c>
      <c r="D3539" s="115" t="s">
        <v>1242</v>
      </c>
      <c r="E3539" s="115">
        <v>27.037500000000001</v>
      </c>
      <c r="F3539" s="674">
        <v>293.83600000000001</v>
      </c>
      <c r="G3539" s="674">
        <v>295.84500000000003</v>
      </c>
      <c r="H3539" s="115">
        <f t="shared" si="110"/>
        <v>1.0068371472522089</v>
      </c>
      <c r="I3539" s="115">
        <f t="shared" si="111"/>
        <v>27.2224</v>
      </c>
    </row>
    <row r="3540" spans="1:9" hidden="1">
      <c r="A3540" s="115" t="s">
        <v>10270</v>
      </c>
      <c r="B3540" s="115" t="s">
        <v>10271</v>
      </c>
      <c r="C3540" s="115" t="s">
        <v>8411</v>
      </c>
      <c r="D3540" s="115" t="s">
        <v>1242</v>
      </c>
      <c r="E3540" s="115">
        <v>11.7163</v>
      </c>
      <c r="F3540" s="674">
        <v>293.83600000000001</v>
      </c>
      <c r="G3540" s="674">
        <v>295.84500000000003</v>
      </c>
      <c r="H3540" s="115">
        <f t="shared" si="110"/>
        <v>1.0068371472522089</v>
      </c>
      <c r="I3540" s="115">
        <f t="shared" si="111"/>
        <v>11.7964</v>
      </c>
    </row>
    <row r="3541" spans="1:9" hidden="1">
      <c r="A3541" s="115" t="s">
        <v>10272</v>
      </c>
      <c r="B3541" s="115" t="s">
        <v>10273</v>
      </c>
      <c r="C3541" s="115" t="s">
        <v>8414</v>
      </c>
      <c r="D3541" s="115" t="s">
        <v>1242</v>
      </c>
      <c r="E3541" s="115">
        <v>16.2225</v>
      </c>
      <c r="F3541" s="674">
        <v>293.83600000000001</v>
      </c>
      <c r="G3541" s="674">
        <v>295.84500000000003</v>
      </c>
      <c r="H3541" s="115">
        <f t="shared" si="110"/>
        <v>1.0068371472522089</v>
      </c>
      <c r="I3541" s="115">
        <f t="shared" si="111"/>
        <v>16.333400000000001</v>
      </c>
    </row>
    <row r="3542" spans="1:9" hidden="1">
      <c r="A3542" s="115" t="s">
        <v>10274</v>
      </c>
      <c r="B3542" s="115" t="s">
        <v>10275</v>
      </c>
      <c r="C3542" s="115" t="s">
        <v>8417</v>
      </c>
      <c r="D3542" s="115" t="s">
        <v>1242</v>
      </c>
      <c r="E3542" s="115">
        <v>6.2314999999999996</v>
      </c>
      <c r="F3542" s="674">
        <v>293.83600000000001</v>
      </c>
      <c r="G3542" s="674">
        <v>295.84500000000003</v>
      </c>
      <c r="H3542" s="115">
        <f t="shared" si="110"/>
        <v>1.0068371472522089</v>
      </c>
      <c r="I3542" s="115">
        <f t="shared" si="111"/>
        <v>6.2740999999999998</v>
      </c>
    </row>
    <row r="3543" spans="1:9" hidden="1">
      <c r="A3543" s="115" t="s">
        <v>10276</v>
      </c>
      <c r="B3543" s="115" t="s">
        <v>10277</v>
      </c>
      <c r="C3543" s="115" t="s">
        <v>8420</v>
      </c>
      <c r="D3543" s="115" t="s">
        <v>1242</v>
      </c>
      <c r="E3543" s="115">
        <v>23.432500000000001</v>
      </c>
      <c r="F3543" s="674">
        <v>293.83600000000001</v>
      </c>
      <c r="G3543" s="674">
        <v>295.84500000000003</v>
      </c>
      <c r="H3543" s="115">
        <f t="shared" si="110"/>
        <v>1.0068371472522089</v>
      </c>
      <c r="I3543" s="115">
        <f t="shared" si="111"/>
        <v>23.592700000000001</v>
      </c>
    </row>
    <row r="3544" spans="1:9" hidden="1">
      <c r="A3544" s="115" t="s">
        <v>10278</v>
      </c>
      <c r="B3544" s="115" t="s">
        <v>10279</v>
      </c>
      <c r="C3544" s="115" t="s">
        <v>8423</v>
      </c>
      <c r="D3544" s="115" t="s">
        <v>1242</v>
      </c>
      <c r="E3544" s="115">
        <v>19.827500000000001</v>
      </c>
      <c r="F3544" s="674">
        <v>293.83600000000001</v>
      </c>
      <c r="G3544" s="674">
        <v>295.84500000000003</v>
      </c>
      <c r="H3544" s="115">
        <f t="shared" si="110"/>
        <v>1.0068371472522089</v>
      </c>
      <c r="I3544" s="115">
        <f t="shared" si="111"/>
        <v>19.963100000000001</v>
      </c>
    </row>
    <row r="3545" spans="1:9" hidden="1">
      <c r="A3545" s="115" t="s">
        <v>10280</v>
      </c>
      <c r="B3545" s="115" t="s">
        <v>10281</v>
      </c>
      <c r="C3545" s="115" t="s">
        <v>8426</v>
      </c>
      <c r="D3545" s="115" t="s">
        <v>2038</v>
      </c>
      <c r="E3545" s="115">
        <v>9.0124999999999993</v>
      </c>
      <c r="F3545" s="674">
        <v>293.83600000000001</v>
      </c>
      <c r="G3545" s="674">
        <v>295.84500000000003</v>
      </c>
      <c r="H3545" s="115">
        <f t="shared" si="110"/>
        <v>1.0068371472522089</v>
      </c>
      <c r="I3545" s="115">
        <f t="shared" si="111"/>
        <v>9.0740999999999996</v>
      </c>
    </row>
    <row r="3546" spans="1:9" hidden="1">
      <c r="A3546" s="115" t="s">
        <v>10282</v>
      </c>
      <c r="B3546" s="115" t="s">
        <v>10283</v>
      </c>
      <c r="C3546" s="115" t="s">
        <v>8429</v>
      </c>
      <c r="D3546" s="115" t="s">
        <v>1138</v>
      </c>
      <c r="E3546" s="115">
        <v>6.2314999999999996</v>
      </c>
      <c r="F3546" s="674">
        <v>293.83600000000001</v>
      </c>
      <c r="G3546" s="674">
        <v>295.84500000000003</v>
      </c>
      <c r="H3546" s="115">
        <f t="shared" si="110"/>
        <v>1.0068371472522089</v>
      </c>
      <c r="I3546" s="115">
        <f t="shared" si="111"/>
        <v>6.2740999999999998</v>
      </c>
    </row>
    <row r="3547" spans="1:9" hidden="1">
      <c r="A3547" s="115" t="s">
        <v>10284</v>
      </c>
      <c r="B3547" s="115" t="s">
        <v>10285</v>
      </c>
      <c r="C3547" s="115" t="s">
        <v>8432</v>
      </c>
      <c r="D3547" s="115" t="s">
        <v>1138</v>
      </c>
      <c r="E3547" s="115">
        <v>21.4755</v>
      </c>
      <c r="F3547" s="674">
        <v>293.83600000000001</v>
      </c>
      <c r="G3547" s="674">
        <v>295.84500000000003</v>
      </c>
      <c r="H3547" s="115">
        <f t="shared" si="110"/>
        <v>1.0068371472522089</v>
      </c>
      <c r="I3547" s="115">
        <f t="shared" si="111"/>
        <v>21.622299999999999</v>
      </c>
    </row>
    <row r="3548" spans="1:9" hidden="1">
      <c r="A3548" s="115" t="s">
        <v>10286</v>
      </c>
      <c r="B3548" s="115" t="s">
        <v>10287</v>
      </c>
      <c r="C3548" s="115" t="s">
        <v>8435</v>
      </c>
      <c r="D3548" s="115" t="s">
        <v>1242</v>
      </c>
      <c r="E3548" s="115">
        <v>42.951000000000001</v>
      </c>
      <c r="F3548" s="674">
        <v>293.83600000000001</v>
      </c>
      <c r="G3548" s="674">
        <v>295.84500000000003</v>
      </c>
      <c r="H3548" s="115">
        <f t="shared" si="110"/>
        <v>1.0068371472522089</v>
      </c>
      <c r="I3548" s="115">
        <f t="shared" si="111"/>
        <v>43.244700000000002</v>
      </c>
    </row>
    <row r="3549" spans="1:9" hidden="1">
      <c r="A3549" s="115" t="s">
        <v>10288</v>
      </c>
      <c r="B3549" s="115" t="s">
        <v>10289</v>
      </c>
      <c r="C3549" s="115" t="s">
        <v>8438</v>
      </c>
      <c r="D3549" s="115" t="s">
        <v>2038</v>
      </c>
      <c r="E3549" s="115">
        <v>18.024999999999999</v>
      </c>
      <c r="F3549" s="674">
        <v>293.83600000000001</v>
      </c>
      <c r="G3549" s="674">
        <v>295.84500000000003</v>
      </c>
      <c r="H3549" s="115">
        <f t="shared" si="110"/>
        <v>1.0068371472522089</v>
      </c>
      <c r="I3549" s="115">
        <f t="shared" si="111"/>
        <v>18.148199999999999</v>
      </c>
    </row>
    <row r="3550" spans="1:9" hidden="1">
      <c r="A3550" s="115" t="s">
        <v>10290</v>
      </c>
      <c r="B3550" s="115" t="s">
        <v>10291</v>
      </c>
      <c r="C3550" s="115" t="s">
        <v>8441</v>
      </c>
      <c r="D3550" s="115" t="s">
        <v>1138</v>
      </c>
      <c r="E3550" s="115">
        <v>5.9482999999999997</v>
      </c>
      <c r="F3550" s="674">
        <v>293.83600000000001</v>
      </c>
      <c r="G3550" s="674">
        <v>295.84500000000003</v>
      </c>
      <c r="H3550" s="115">
        <f t="shared" si="110"/>
        <v>1.0068371472522089</v>
      </c>
      <c r="I3550" s="115">
        <f t="shared" si="111"/>
        <v>5.9889999999999999</v>
      </c>
    </row>
    <row r="3551" spans="1:9" hidden="1">
      <c r="A3551" s="115" t="s">
        <v>10292</v>
      </c>
      <c r="B3551" s="115" t="s">
        <v>10293</v>
      </c>
      <c r="C3551" s="115" t="s">
        <v>8444</v>
      </c>
      <c r="D3551" s="115" t="s">
        <v>2038</v>
      </c>
      <c r="E3551" s="115">
        <v>2.3973</v>
      </c>
      <c r="F3551" s="674">
        <v>293.83600000000001</v>
      </c>
      <c r="G3551" s="674">
        <v>295.84500000000003</v>
      </c>
      <c r="H3551" s="115">
        <f t="shared" si="110"/>
        <v>1.0068371472522089</v>
      </c>
      <c r="I3551" s="115">
        <f t="shared" si="111"/>
        <v>2.4137</v>
      </c>
    </row>
    <row r="3552" spans="1:9" hidden="1">
      <c r="A3552" s="115" t="s">
        <v>10294</v>
      </c>
      <c r="B3552" s="115" t="s">
        <v>10295</v>
      </c>
      <c r="C3552" s="115" t="s">
        <v>8447</v>
      </c>
      <c r="D3552" s="115" t="s">
        <v>2038</v>
      </c>
      <c r="E3552" s="115">
        <v>72.099999999999994</v>
      </c>
      <c r="F3552" s="674">
        <v>293.83600000000001</v>
      </c>
      <c r="G3552" s="674">
        <v>295.84500000000003</v>
      </c>
      <c r="H3552" s="115">
        <f t="shared" si="110"/>
        <v>1.0068371472522089</v>
      </c>
      <c r="I3552" s="115">
        <f t="shared" si="111"/>
        <v>72.593000000000004</v>
      </c>
    </row>
    <row r="3553" spans="1:9" hidden="1">
      <c r="A3553" s="115" t="s">
        <v>10296</v>
      </c>
      <c r="B3553" s="115" t="s">
        <v>10297</v>
      </c>
      <c r="C3553" s="115" t="s">
        <v>8450</v>
      </c>
      <c r="D3553" s="115" t="s">
        <v>2038</v>
      </c>
      <c r="E3553" s="115">
        <v>67.284800000000004</v>
      </c>
      <c r="F3553" s="674">
        <v>293.83600000000001</v>
      </c>
      <c r="G3553" s="674">
        <v>295.84500000000003</v>
      </c>
      <c r="H3553" s="115">
        <f t="shared" si="110"/>
        <v>1.0068371472522089</v>
      </c>
      <c r="I3553" s="115">
        <f t="shared" si="111"/>
        <v>67.744799999999998</v>
      </c>
    </row>
    <row r="3554" spans="1:9" hidden="1">
      <c r="A3554" s="115" t="s">
        <v>10298</v>
      </c>
      <c r="B3554" s="115" t="s">
        <v>10299</v>
      </c>
      <c r="C3554" s="115" t="s">
        <v>8453</v>
      </c>
      <c r="D3554" s="115" t="s">
        <v>1138</v>
      </c>
      <c r="E3554" s="115">
        <v>6.4889999999999999</v>
      </c>
      <c r="F3554" s="674">
        <v>293.83600000000001</v>
      </c>
      <c r="G3554" s="674">
        <v>295.84500000000003</v>
      </c>
      <c r="H3554" s="115">
        <f t="shared" si="110"/>
        <v>1.0068371472522089</v>
      </c>
      <c r="I3554" s="115">
        <f t="shared" si="111"/>
        <v>6.5334000000000003</v>
      </c>
    </row>
    <row r="3555" spans="1:9" hidden="1">
      <c r="A3555" s="115" t="s">
        <v>10300</v>
      </c>
      <c r="B3555" s="115" t="s">
        <v>10301</v>
      </c>
      <c r="C3555" s="115" t="s">
        <v>8456</v>
      </c>
      <c r="D3555" s="115" t="s">
        <v>2038</v>
      </c>
      <c r="E3555" s="115">
        <v>115.762</v>
      </c>
      <c r="F3555" s="674">
        <v>293.83600000000001</v>
      </c>
      <c r="G3555" s="674">
        <v>295.84500000000003</v>
      </c>
      <c r="H3555" s="115">
        <f t="shared" si="110"/>
        <v>1.0068371472522089</v>
      </c>
      <c r="I3555" s="115">
        <f t="shared" si="111"/>
        <v>116.5535</v>
      </c>
    </row>
    <row r="3556" spans="1:9" hidden="1">
      <c r="A3556" s="115" t="s">
        <v>10302</v>
      </c>
      <c r="B3556" s="115" t="s">
        <v>10303</v>
      </c>
      <c r="C3556" s="115" t="s">
        <v>8459</v>
      </c>
      <c r="D3556" s="115" t="s">
        <v>1453</v>
      </c>
      <c r="E3556" s="115">
        <v>20.7288</v>
      </c>
      <c r="F3556" s="674">
        <v>293.83600000000001</v>
      </c>
      <c r="G3556" s="674">
        <v>295.84500000000003</v>
      </c>
      <c r="H3556" s="115">
        <f t="shared" si="110"/>
        <v>1.0068371472522089</v>
      </c>
      <c r="I3556" s="115">
        <f t="shared" si="111"/>
        <v>20.8705</v>
      </c>
    </row>
    <row r="3557" spans="1:9" hidden="1">
      <c r="A3557" s="115" t="s">
        <v>10304</v>
      </c>
      <c r="B3557" s="115" t="s">
        <v>10305</v>
      </c>
      <c r="C3557" s="115" t="s">
        <v>8462</v>
      </c>
      <c r="D3557" s="115" t="s">
        <v>1453</v>
      </c>
      <c r="E3557" s="115">
        <v>25.234999999999999</v>
      </c>
      <c r="F3557" s="674">
        <v>293.83600000000001</v>
      </c>
      <c r="G3557" s="674">
        <v>295.84500000000003</v>
      </c>
      <c r="H3557" s="115">
        <f t="shared" si="110"/>
        <v>1.0068371472522089</v>
      </c>
      <c r="I3557" s="115">
        <f t="shared" si="111"/>
        <v>25.407499999999999</v>
      </c>
    </row>
    <row r="3558" spans="1:9" hidden="1">
      <c r="A3558" s="115" t="s">
        <v>10306</v>
      </c>
      <c r="B3558" s="115" t="s">
        <v>10307</v>
      </c>
      <c r="C3558" s="115" t="s">
        <v>8465</v>
      </c>
      <c r="D3558" s="115" t="s">
        <v>1453</v>
      </c>
      <c r="E3558" s="115">
        <v>29.741299999999999</v>
      </c>
      <c r="F3558" s="674">
        <v>293.83600000000001</v>
      </c>
      <c r="G3558" s="674">
        <v>295.84500000000003</v>
      </c>
      <c r="H3558" s="115">
        <f t="shared" si="110"/>
        <v>1.0068371472522089</v>
      </c>
      <c r="I3558" s="115">
        <f t="shared" si="111"/>
        <v>29.944600000000001</v>
      </c>
    </row>
    <row r="3559" spans="1:9" hidden="1">
      <c r="A3559" s="115" t="s">
        <v>10308</v>
      </c>
      <c r="B3559" s="115" t="s">
        <v>10309</v>
      </c>
      <c r="C3559" s="115" t="s">
        <v>8468</v>
      </c>
      <c r="D3559" s="115" t="s">
        <v>1453</v>
      </c>
      <c r="E3559" s="115">
        <v>42.358800000000002</v>
      </c>
      <c r="F3559" s="674">
        <v>293.83600000000001</v>
      </c>
      <c r="G3559" s="674">
        <v>295.84500000000003</v>
      </c>
      <c r="H3559" s="115">
        <f t="shared" si="110"/>
        <v>1.0068371472522089</v>
      </c>
      <c r="I3559" s="115">
        <f t="shared" si="111"/>
        <v>42.648400000000002</v>
      </c>
    </row>
    <row r="3560" spans="1:9" hidden="1">
      <c r="A3560" s="115" t="s">
        <v>10310</v>
      </c>
      <c r="B3560" s="115" t="s">
        <v>10311</v>
      </c>
      <c r="C3560" s="115" t="s">
        <v>8471</v>
      </c>
      <c r="D3560" s="115" t="s">
        <v>1453</v>
      </c>
      <c r="E3560" s="115">
        <v>24.874500000000001</v>
      </c>
      <c r="F3560" s="674">
        <v>293.83600000000001</v>
      </c>
      <c r="G3560" s="674">
        <v>295.84500000000003</v>
      </c>
      <c r="H3560" s="115">
        <f t="shared" si="110"/>
        <v>1.0068371472522089</v>
      </c>
      <c r="I3560" s="115">
        <f t="shared" si="111"/>
        <v>25.044599999999999</v>
      </c>
    </row>
    <row r="3561" spans="1:9" hidden="1">
      <c r="A3561" s="115" t="s">
        <v>10312</v>
      </c>
      <c r="B3561" s="115" t="s">
        <v>10313</v>
      </c>
      <c r="C3561" s="115" t="s">
        <v>8474</v>
      </c>
      <c r="D3561" s="115" t="s">
        <v>8475</v>
      </c>
      <c r="E3561" s="115">
        <v>0.27039999999999997</v>
      </c>
      <c r="F3561" s="674">
        <v>293.83600000000001</v>
      </c>
      <c r="G3561" s="674">
        <v>295.84500000000003</v>
      </c>
      <c r="H3561" s="115">
        <f t="shared" si="110"/>
        <v>1.0068371472522089</v>
      </c>
      <c r="I3561" s="115">
        <f t="shared" si="111"/>
        <v>0.2722</v>
      </c>
    </row>
    <row r="3562" spans="1:9" hidden="1">
      <c r="A3562" s="115" t="s">
        <v>10314</v>
      </c>
      <c r="B3562" s="115" t="s">
        <v>10315</v>
      </c>
      <c r="C3562" s="115" t="s">
        <v>8478</v>
      </c>
      <c r="D3562" s="115" t="s">
        <v>8475</v>
      </c>
      <c r="E3562" s="115">
        <v>0.18029999999999999</v>
      </c>
      <c r="F3562" s="674">
        <v>293.83600000000001</v>
      </c>
      <c r="G3562" s="674">
        <v>295.84500000000003</v>
      </c>
      <c r="H3562" s="115">
        <f t="shared" si="110"/>
        <v>1.0068371472522089</v>
      </c>
      <c r="I3562" s="115">
        <f t="shared" si="111"/>
        <v>0.18149999999999999</v>
      </c>
    </row>
    <row r="3563" spans="1:9" hidden="1">
      <c r="A3563" s="115" t="s">
        <v>10316</v>
      </c>
      <c r="B3563" s="115" t="s">
        <v>10317</v>
      </c>
      <c r="C3563" s="115" t="s">
        <v>8481</v>
      </c>
      <c r="D3563" s="115" t="s">
        <v>8475</v>
      </c>
      <c r="E3563" s="115">
        <v>1.6223000000000001</v>
      </c>
      <c r="F3563" s="674">
        <v>293.83600000000001</v>
      </c>
      <c r="G3563" s="674">
        <v>295.84500000000003</v>
      </c>
      <c r="H3563" s="115">
        <f t="shared" si="110"/>
        <v>1.0068371472522089</v>
      </c>
      <c r="I3563" s="115">
        <f t="shared" si="111"/>
        <v>1.6334</v>
      </c>
    </row>
    <row r="3564" spans="1:9" hidden="1">
      <c r="A3564" s="115" t="s">
        <v>10318</v>
      </c>
      <c r="B3564" s="115" t="s">
        <v>10319</v>
      </c>
      <c r="C3564" s="115" t="s">
        <v>8484</v>
      </c>
      <c r="D3564" s="115" t="s">
        <v>8475</v>
      </c>
      <c r="E3564" s="115">
        <v>1.0814999999999999</v>
      </c>
      <c r="F3564" s="674">
        <v>293.83600000000001</v>
      </c>
      <c r="G3564" s="674">
        <v>295.84500000000003</v>
      </c>
      <c r="H3564" s="115">
        <f t="shared" si="110"/>
        <v>1.0068371472522089</v>
      </c>
      <c r="I3564" s="115">
        <f t="shared" si="111"/>
        <v>1.0889</v>
      </c>
    </row>
    <row r="3565" spans="1:9" hidden="1">
      <c r="A3565" s="115" t="s">
        <v>10320</v>
      </c>
      <c r="B3565" s="115" t="s">
        <v>10321</v>
      </c>
      <c r="C3565" s="115" t="s">
        <v>8487</v>
      </c>
      <c r="D3565" s="115" t="s">
        <v>8488</v>
      </c>
      <c r="E3565" s="115">
        <v>27.037500000000001</v>
      </c>
      <c r="F3565" s="674">
        <v>293.83600000000001</v>
      </c>
      <c r="G3565" s="674">
        <v>295.84500000000003</v>
      </c>
      <c r="H3565" s="115">
        <f t="shared" si="110"/>
        <v>1.0068371472522089</v>
      </c>
      <c r="I3565" s="115">
        <f t="shared" si="111"/>
        <v>27.2224</v>
      </c>
    </row>
    <row r="3566" spans="1:9" hidden="1">
      <c r="A3566" s="115" t="s">
        <v>10322</v>
      </c>
      <c r="B3566" s="115" t="s">
        <v>10323</v>
      </c>
      <c r="C3566" s="115" t="s">
        <v>8491</v>
      </c>
      <c r="D3566" s="115" t="s">
        <v>8488</v>
      </c>
      <c r="E3566" s="115">
        <v>20.7288</v>
      </c>
      <c r="F3566" s="674">
        <v>293.83600000000001</v>
      </c>
      <c r="G3566" s="674">
        <v>295.84500000000003</v>
      </c>
      <c r="H3566" s="115">
        <f t="shared" si="110"/>
        <v>1.0068371472522089</v>
      </c>
      <c r="I3566" s="115">
        <f t="shared" si="111"/>
        <v>20.8705</v>
      </c>
    </row>
    <row r="3567" spans="1:9" hidden="1">
      <c r="A3567" s="115" t="s">
        <v>10324</v>
      </c>
      <c r="B3567" s="115" t="s">
        <v>10325</v>
      </c>
      <c r="C3567" s="115" t="s">
        <v>8494</v>
      </c>
      <c r="D3567" s="115" t="s">
        <v>6054</v>
      </c>
      <c r="E3567" s="115">
        <v>1.2077</v>
      </c>
      <c r="F3567" s="674">
        <v>293.83600000000001</v>
      </c>
      <c r="G3567" s="674">
        <v>295.84500000000003</v>
      </c>
      <c r="H3567" s="115">
        <f t="shared" si="110"/>
        <v>1.0068371472522089</v>
      </c>
      <c r="I3567" s="115">
        <f t="shared" si="111"/>
        <v>1.216</v>
      </c>
    </row>
    <row r="3568" spans="1:9" hidden="1">
      <c r="A3568" s="115" t="s">
        <v>10326</v>
      </c>
      <c r="B3568" s="115" t="s">
        <v>10327</v>
      </c>
      <c r="C3568" s="115" t="s">
        <v>8497</v>
      </c>
      <c r="D3568" s="115" t="s">
        <v>6054</v>
      </c>
      <c r="E3568" s="115">
        <v>0.90129999999999999</v>
      </c>
      <c r="F3568" s="674">
        <v>293.83600000000001</v>
      </c>
      <c r="G3568" s="674">
        <v>295.84500000000003</v>
      </c>
      <c r="H3568" s="115">
        <f t="shared" si="110"/>
        <v>1.0068371472522089</v>
      </c>
      <c r="I3568" s="115">
        <f t="shared" si="111"/>
        <v>0.90749999999999997</v>
      </c>
    </row>
    <row r="3569" spans="1:9" hidden="1">
      <c r="A3569" s="115" t="s">
        <v>10328</v>
      </c>
      <c r="B3569" s="115" t="s">
        <v>10329</v>
      </c>
      <c r="C3569" s="115" t="s">
        <v>8500</v>
      </c>
      <c r="D3569" s="115" t="s">
        <v>1242</v>
      </c>
      <c r="E3569" s="115">
        <v>191.82849999999999</v>
      </c>
      <c r="F3569" s="674">
        <v>293.83600000000001</v>
      </c>
      <c r="G3569" s="674">
        <v>295.84500000000003</v>
      </c>
      <c r="H3569" s="115">
        <f t="shared" si="110"/>
        <v>1.0068371472522089</v>
      </c>
      <c r="I3569" s="115">
        <f t="shared" si="111"/>
        <v>193.14009999999999</v>
      </c>
    </row>
    <row r="3570" spans="1:9" hidden="1">
      <c r="A3570" s="115" t="s">
        <v>10330</v>
      </c>
      <c r="B3570" s="115" t="s">
        <v>10331</v>
      </c>
      <c r="C3570" s="115" t="s">
        <v>8503</v>
      </c>
      <c r="D3570" s="115" t="s">
        <v>1242</v>
      </c>
      <c r="E3570" s="115">
        <v>158.8091</v>
      </c>
      <c r="F3570" s="674">
        <v>293.83600000000001</v>
      </c>
      <c r="G3570" s="674">
        <v>295.84500000000003</v>
      </c>
      <c r="H3570" s="115">
        <f t="shared" si="110"/>
        <v>1.0068371472522089</v>
      </c>
      <c r="I3570" s="115">
        <f t="shared" si="111"/>
        <v>159.89490000000001</v>
      </c>
    </row>
    <row r="3571" spans="1:9" hidden="1">
      <c r="A3571" s="115" t="s">
        <v>10332</v>
      </c>
      <c r="B3571" s="115" t="s">
        <v>10333</v>
      </c>
      <c r="C3571" s="115" t="s">
        <v>8506</v>
      </c>
      <c r="D3571" s="115" t="s">
        <v>1453</v>
      </c>
      <c r="E3571" s="115">
        <v>108.15</v>
      </c>
      <c r="F3571" s="674">
        <v>293.83600000000001</v>
      </c>
      <c r="G3571" s="674">
        <v>295.84500000000003</v>
      </c>
      <c r="H3571" s="115">
        <f t="shared" si="110"/>
        <v>1.0068371472522089</v>
      </c>
      <c r="I3571" s="115">
        <f t="shared" si="111"/>
        <v>108.88939999999999</v>
      </c>
    </row>
    <row r="3572" spans="1:9" hidden="1">
      <c r="A3572" s="115" t="s">
        <v>10334</v>
      </c>
      <c r="B3572" s="115" t="s">
        <v>10335</v>
      </c>
      <c r="C3572" s="115" t="s">
        <v>8509</v>
      </c>
      <c r="D3572" s="115" t="s">
        <v>1453</v>
      </c>
      <c r="E3572" s="115">
        <v>44.220799999999997</v>
      </c>
      <c r="F3572" s="674">
        <v>293.83600000000001</v>
      </c>
      <c r="G3572" s="674">
        <v>295.84500000000003</v>
      </c>
      <c r="H3572" s="115">
        <f t="shared" si="110"/>
        <v>1.0068371472522089</v>
      </c>
      <c r="I3572" s="115">
        <f t="shared" si="111"/>
        <v>44.523099999999999</v>
      </c>
    </row>
    <row r="3573" spans="1:9" hidden="1">
      <c r="A3573" s="115" t="s">
        <v>10336</v>
      </c>
      <c r="B3573" s="115" t="s">
        <v>10337</v>
      </c>
      <c r="C3573" s="115" t="s">
        <v>8512</v>
      </c>
      <c r="D3573" s="115" t="s">
        <v>1453</v>
      </c>
      <c r="E3573" s="115">
        <v>71.258300000000006</v>
      </c>
      <c r="F3573" s="674">
        <v>293.83600000000001</v>
      </c>
      <c r="G3573" s="674">
        <v>295.84500000000003</v>
      </c>
      <c r="H3573" s="115">
        <f t="shared" si="110"/>
        <v>1.0068371472522089</v>
      </c>
      <c r="I3573" s="115">
        <f t="shared" si="111"/>
        <v>71.745500000000007</v>
      </c>
    </row>
    <row r="3574" spans="1:9" hidden="1">
      <c r="A3574" s="115" t="s">
        <v>10338</v>
      </c>
      <c r="B3574" s="115" t="s">
        <v>10339</v>
      </c>
      <c r="C3574" s="115" t="s">
        <v>8515</v>
      </c>
      <c r="D3574" s="115" t="s">
        <v>2038</v>
      </c>
      <c r="E3574" s="115">
        <v>12.74</v>
      </c>
      <c r="F3574" s="674">
        <v>293.83600000000001</v>
      </c>
      <c r="G3574" s="674">
        <v>295.84500000000003</v>
      </c>
      <c r="H3574" s="115">
        <f t="shared" si="110"/>
        <v>1.0068371472522089</v>
      </c>
      <c r="I3574" s="115">
        <f t="shared" si="111"/>
        <v>12.8271</v>
      </c>
    </row>
    <row r="3575" spans="1:9" hidden="1">
      <c r="A3575" s="115" t="s">
        <v>10340</v>
      </c>
      <c r="B3575" s="115" t="s">
        <v>10341</v>
      </c>
      <c r="C3575" s="115" t="s">
        <v>8518</v>
      </c>
      <c r="D3575" s="115" t="s">
        <v>2038</v>
      </c>
      <c r="E3575" s="115">
        <v>6.3</v>
      </c>
      <c r="F3575" s="674">
        <v>293.83600000000001</v>
      </c>
      <c r="G3575" s="674">
        <v>295.84500000000003</v>
      </c>
      <c r="H3575" s="115">
        <f t="shared" si="110"/>
        <v>1.0068371472522089</v>
      </c>
      <c r="I3575" s="115">
        <f t="shared" si="111"/>
        <v>6.3430999999999997</v>
      </c>
    </row>
    <row r="3576" spans="1:9" hidden="1">
      <c r="A3576" s="115" t="s">
        <v>10342</v>
      </c>
      <c r="B3576" s="115" t="s">
        <v>10343</v>
      </c>
      <c r="C3576" s="115" t="s">
        <v>8521</v>
      </c>
      <c r="D3576" s="115" t="s">
        <v>2038</v>
      </c>
      <c r="E3576" s="115">
        <v>8.4</v>
      </c>
      <c r="F3576" s="674">
        <v>293.83600000000001</v>
      </c>
      <c r="G3576" s="674">
        <v>295.84500000000003</v>
      </c>
      <c r="H3576" s="115">
        <f t="shared" si="110"/>
        <v>1.0068371472522089</v>
      </c>
      <c r="I3576" s="115">
        <f t="shared" si="111"/>
        <v>8.4573999999999998</v>
      </c>
    </row>
    <row r="3577" spans="1:9" hidden="1">
      <c r="A3577" s="115" t="s">
        <v>10344</v>
      </c>
      <c r="B3577" s="115" t="s">
        <v>10345</v>
      </c>
      <c r="C3577" s="115" t="s">
        <v>8524</v>
      </c>
      <c r="D3577" s="115" t="s">
        <v>1138</v>
      </c>
      <c r="E3577" s="115">
        <v>11.76</v>
      </c>
      <c r="F3577" s="674">
        <v>293.83600000000001</v>
      </c>
      <c r="G3577" s="674">
        <v>295.84500000000003</v>
      </c>
      <c r="H3577" s="115">
        <f t="shared" si="110"/>
        <v>1.0068371472522089</v>
      </c>
      <c r="I3577" s="115">
        <f t="shared" si="111"/>
        <v>11.840400000000001</v>
      </c>
    </row>
    <row r="3578" spans="1:9" hidden="1">
      <c r="A3578" s="115" t="s">
        <v>10346</v>
      </c>
      <c r="B3578" s="115" t="s">
        <v>10347</v>
      </c>
      <c r="C3578" s="115" t="s">
        <v>8527</v>
      </c>
      <c r="D3578" s="115" t="s">
        <v>1138</v>
      </c>
      <c r="E3578" s="115">
        <v>3.528</v>
      </c>
      <c r="F3578" s="674">
        <v>293.83600000000001</v>
      </c>
      <c r="G3578" s="674">
        <v>295.84500000000003</v>
      </c>
      <c r="H3578" s="115">
        <f t="shared" si="110"/>
        <v>1.0068371472522089</v>
      </c>
      <c r="I3578" s="115">
        <f t="shared" si="111"/>
        <v>3.5520999999999998</v>
      </c>
    </row>
    <row r="3579" spans="1:9" hidden="1">
      <c r="A3579" s="115" t="s">
        <v>10348</v>
      </c>
      <c r="B3579" s="115" t="s">
        <v>10349</v>
      </c>
      <c r="C3579" s="115" t="s">
        <v>8530</v>
      </c>
      <c r="D3579" s="115" t="s">
        <v>1242</v>
      </c>
      <c r="E3579" s="115">
        <v>5.25</v>
      </c>
      <c r="F3579" s="674">
        <v>293.83600000000001</v>
      </c>
      <c r="G3579" s="674">
        <v>295.84500000000003</v>
      </c>
      <c r="H3579" s="115">
        <f t="shared" si="110"/>
        <v>1.0068371472522089</v>
      </c>
      <c r="I3579" s="115">
        <f t="shared" si="111"/>
        <v>5.2858999999999998</v>
      </c>
    </row>
    <row r="3580" spans="1:9" hidden="1">
      <c r="A3580" s="115" t="s">
        <v>10350</v>
      </c>
      <c r="B3580" s="115" t="s">
        <v>10351</v>
      </c>
      <c r="C3580" s="115" t="s">
        <v>8533</v>
      </c>
      <c r="D3580" s="115" t="s">
        <v>2038</v>
      </c>
      <c r="E3580" s="115">
        <v>7.35</v>
      </c>
      <c r="F3580" s="674">
        <v>293.83600000000001</v>
      </c>
      <c r="G3580" s="674">
        <v>295.84500000000003</v>
      </c>
      <c r="H3580" s="115">
        <f t="shared" si="110"/>
        <v>1.0068371472522089</v>
      </c>
      <c r="I3580" s="115">
        <f t="shared" si="111"/>
        <v>7.4002999999999997</v>
      </c>
    </row>
    <row r="3581" spans="1:9" hidden="1">
      <c r="A3581" s="115" t="s">
        <v>10352</v>
      </c>
      <c r="B3581" s="115" t="s">
        <v>10353</v>
      </c>
      <c r="C3581" s="115" t="s">
        <v>8536</v>
      </c>
      <c r="D3581" s="115" t="s">
        <v>2038</v>
      </c>
      <c r="E3581" s="115">
        <v>6.3</v>
      </c>
      <c r="F3581" s="674">
        <v>293.83600000000001</v>
      </c>
      <c r="G3581" s="674">
        <v>295.84500000000003</v>
      </c>
      <c r="H3581" s="115">
        <f t="shared" si="110"/>
        <v>1.0068371472522089</v>
      </c>
      <c r="I3581" s="115">
        <f t="shared" si="111"/>
        <v>6.3430999999999997</v>
      </c>
    </row>
    <row r="3582" spans="1:9" hidden="1">
      <c r="A3582" s="115" t="s">
        <v>10354</v>
      </c>
      <c r="B3582" s="115" t="s">
        <v>10355</v>
      </c>
      <c r="C3582" s="115" t="s">
        <v>8539</v>
      </c>
      <c r="D3582" s="115" t="s">
        <v>2038</v>
      </c>
      <c r="E3582" s="115">
        <v>14.28</v>
      </c>
      <c r="F3582" s="674">
        <v>293.83600000000001</v>
      </c>
      <c r="G3582" s="674">
        <v>295.84500000000003</v>
      </c>
      <c r="H3582" s="115">
        <f t="shared" si="110"/>
        <v>1.0068371472522089</v>
      </c>
      <c r="I3582" s="115">
        <f t="shared" si="111"/>
        <v>14.377599999999999</v>
      </c>
    </row>
    <row r="3583" spans="1:9" hidden="1">
      <c r="A3583" s="115" t="s">
        <v>10356</v>
      </c>
      <c r="B3583" s="115" t="s">
        <v>10357</v>
      </c>
      <c r="C3583" s="115" t="s">
        <v>8542</v>
      </c>
      <c r="D3583" s="115" t="s">
        <v>2038</v>
      </c>
      <c r="E3583" s="115">
        <v>12.6</v>
      </c>
      <c r="F3583" s="674">
        <v>293.83600000000001</v>
      </c>
      <c r="G3583" s="674">
        <v>295.84500000000003</v>
      </c>
      <c r="H3583" s="115">
        <f t="shared" si="110"/>
        <v>1.0068371472522089</v>
      </c>
      <c r="I3583" s="115">
        <f t="shared" si="111"/>
        <v>12.6861</v>
      </c>
    </row>
    <row r="3584" spans="1:9" hidden="1">
      <c r="A3584" s="115" t="s">
        <v>10358</v>
      </c>
      <c r="B3584" s="115" t="s">
        <v>10359</v>
      </c>
      <c r="C3584" s="115" t="s">
        <v>8545</v>
      </c>
      <c r="D3584" s="115" t="s">
        <v>2038</v>
      </c>
      <c r="E3584" s="115">
        <v>11.76</v>
      </c>
      <c r="F3584" s="674">
        <v>293.83600000000001</v>
      </c>
      <c r="G3584" s="674">
        <v>295.84500000000003</v>
      </c>
      <c r="H3584" s="115">
        <f t="shared" si="110"/>
        <v>1.0068371472522089</v>
      </c>
      <c r="I3584" s="115">
        <f t="shared" si="111"/>
        <v>11.840400000000001</v>
      </c>
    </row>
    <row r="3585" spans="1:9" hidden="1">
      <c r="A3585" s="115" t="s">
        <v>10360</v>
      </c>
      <c r="B3585" s="115" t="s">
        <v>10361</v>
      </c>
      <c r="C3585" s="115" t="s">
        <v>8548</v>
      </c>
      <c r="D3585" s="115" t="s">
        <v>2038</v>
      </c>
      <c r="E3585" s="115">
        <v>8.4</v>
      </c>
      <c r="F3585" s="674">
        <v>293.83600000000001</v>
      </c>
      <c r="G3585" s="674">
        <v>295.84500000000003</v>
      </c>
      <c r="H3585" s="115">
        <f t="shared" si="110"/>
        <v>1.0068371472522089</v>
      </c>
      <c r="I3585" s="115">
        <f t="shared" si="111"/>
        <v>8.4573999999999998</v>
      </c>
    </row>
    <row r="3586" spans="1:9" hidden="1">
      <c r="A3586" s="115" t="s">
        <v>10362</v>
      </c>
      <c r="B3586" s="115" t="s">
        <v>10363</v>
      </c>
      <c r="C3586" s="115" t="s">
        <v>8551</v>
      </c>
      <c r="D3586" s="115" t="s">
        <v>2038</v>
      </c>
      <c r="E3586" s="115">
        <v>5.88</v>
      </c>
      <c r="F3586" s="674">
        <v>293.83600000000001</v>
      </c>
      <c r="G3586" s="674">
        <v>295.84500000000003</v>
      </c>
      <c r="H3586" s="115">
        <f t="shared" si="110"/>
        <v>1.0068371472522089</v>
      </c>
      <c r="I3586" s="115">
        <f t="shared" si="111"/>
        <v>5.9202000000000004</v>
      </c>
    </row>
    <row r="3587" spans="1:9" hidden="1">
      <c r="A3587" s="115" t="s">
        <v>10364</v>
      </c>
      <c r="B3587" s="115" t="s">
        <v>10365</v>
      </c>
      <c r="C3587" s="115" t="s">
        <v>8554</v>
      </c>
      <c r="D3587" s="115" t="s">
        <v>1242</v>
      </c>
      <c r="E3587" s="115">
        <v>1.9827999999999999</v>
      </c>
      <c r="F3587" s="674">
        <v>293.83600000000001</v>
      </c>
      <c r="G3587" s="674">
        <v>295.84500000000003</v>
      </c>
      <c r="H3587" s="115">
        <f t="shared" si="110"/>
        <v>1.0068371472522089</v>
      </c>
      <c r="I3587" s="115">
        <f t="shared" si="111"/>
        <v>1.9964</v>
      </c>
    </row>
    <row r="3588" spans="1:9" hidden="1">
      <c r="A3588" s="115" t="s">
        <v>10366</v>
      </c>
      <c r="B3588" s="115" t="s">
        <v>10367</v>
      </c>
      <c r="C3588" s="115" t="s">
        <v>8557</v>
      </c>
      <c r="D3588" s="115" t="s">
        <v>2038</v>
      </c>
      <c r="E3588" s="115">
        <v>26.136299999999999</v>
      </c>
      <c r="F3588" s="674">
        <v>293.83600000000001</v>
      </c>
      <c r="G3588" s="674">
        <v>295.84500000000003</v>
      </c>
      <c r="H3588" s="115">
        <f t="shared" si="110"/>
        <v>1.0068371472522089</v>
      </c>
      <c r="I3588" s="115">
        <f t="shared" si="111"/>
        <v>26.315000000000001</v>
      </c>
    </row>
    <row r="3589" spans="1:9" hidden="1">
      <c r="A3589" s="115" t="s">
        <v>10368</v>
      </c>
      <c r="B3589" s="115" t="s">
        <v>10369</v>
      </c>
      <c r="C3589" s="115" t="s">
        <v>8560</v>
      </c>
      <c r="D3589" s="115" t="s">
        <v>1453</v>
      </c>
      <c r="E3589" s="115">
        <v>72.099999999999994</v>
      </c>
      <c r="F3589" s="674">
        <v>293.83600000000001</v>
      </c>
      <c r="G3589" s="674">
        <v>295.84500000000003</v>
      </c>
      <c r="H3589" s="115">
        <f t="shared" ref="H3589:H3652" si="112">G3589/F3589</f>
        <v>1.0068371472522089</v>
      </c>
      <c r="I3589" s="115">
        <f t="shared" ref="I3589:I3652" si="113">ROUND(H3589*E3589,4)</f>
        <v>72.593000000000004</v>
      </c>
    </row>
    <row r="3590" spans="1:9" hidden="1">
      <c r="A3590" s="115" t="s">
        <v>10370</v>
      </c>
      <c r="B3590" s="115" t="s">
        <v>10371</v>
      </c>
      <c r="C3590" s="115" t="s">
        <v>8563</v>
      </c>
      <c r="D3590" s="115" t="s">
        <v>1138</v>
      </c>
      <c r="E3590" s="115">
        <v>330.63869999999997</v>
      </c>
      <c r="F3590" s="674">
        <v>293.83600000000001</v>
      </c>
      <c r="G3590" s="674">
        <v>295.84500000000003</v>
      </c>
      <c r="H3590" s="115">
        <f t="shared" si="112"/>
        <v>1.0068371472522089</v>
      </c>
      <c r="I3590" s="115">
        <f t="shared" si="113"/>
        <v>332.89929999999998</v>
      </c>
    </row>
    <row r="3591" spans="1:9" hidden="1">
      <c r="A3591" s="115" t="s">
        <v>10372</v>
      </c>
      <c r="B3591" s="115" t="s">
        <v>10373</v>
      </c>
      <c r="C3591" s="115" t="s">
        <v>8566</v>
      </c>
      <c r="D3591" s="115" t="s">
        <v>1138</v>
      </c>
      <c r="E3591" s="115">
        <v>495.9522</v>
      </c>
      <c r="F3591" s="674">
        <v>293.83600000000001</v>
      </c>
      <c r="G3591" s="674">
        <v>295.84500000000003</v>
      </c>
      <c r="H3591" s="115">
        <f t="shared" si="112"/>
        <v>1.0068371472522089</v>
      </c>
      <c r="I3591" s="115">
        <f t="shared" si="113"/>
        <v>499.34309999999999</v>
      </c>
    </row>
    <row r="3592" spans="1:9" hidden="1">
      <c r="A3592" s="115" t="s">
        <v>10374</v>
      </c>
      <c r="B3592" s="115" t="s">
        <v>10375</v>
      </c>
      <c r="C3592" s="115" t="s">
        <v>8569</v>
      </c>
      <c r="D3592" s="115" t="s">
        <v>1138</v>
      </c>
      <c r="E3592" s="115">
        <v>720.59630000000004</v>
      </c>
      <c r="F3592" s="674">
        <v>293.83600000000001</v>
      </c>
      <c r="G3592" s="674">
        <v>295.84500000000003</v>
      </c>
      <c r="H3592" s="115">
        <f t="shared" si="112"/>
        <v>1.0068371472522089</v>
      </c>
      <c r="I3592" s="115">
        <f t="shared" si="113"/>
        <v>725.5231</v>
      </c>
    </row>
    <row r="3593" spans="1:9" hidden="1">
      <c r="A3593" s="115" t="s">
        <v>10376</v>
      </c>
      <c r="B3593" s="115" t="s">
        <v>10377</v>
      </c>
      <c r="C3593" s="115" t="s">
        <v>8572</v>
      </c>
      <c r="D3593" s="115" t="s">
        <v>1138</v>
      </c>
      <c r="E3593" s="115">
        <v>991.90409999999997</v>
      </c>
      <c r="F3593" s="674">
        <v>293.83600000000001</v>
      </c>
      <c r="G3593" s="674">
        <v>295.84500000000003</v>
      </c>
      <c r="H3593" s="115">
        <f t="shared" si="112"/>
        <v>1.0068371472522089</v>
      </c>
      <c r="I3593" s="115">
        <f t="shared" si="113"/>
        <v>998.68589999999995</v>
      </c>
    </row>
    <row r="3594" spans="1:9" hidden="1">
      <c r="A3594" s="115" t="s">
        <v>10378</v>
      </c>
      <c r="B3594" s="115" t="s">
        <v>10379</v>
      </c>
      <c r="C3594" s="115" t="s">
        <v>8575</v>
      </c>
      <c r="D3594" s="115" t="s">
        <v>1242</v>
      </c>
      <c r="E3594" s="115">
        <v>24.925999999999998</v>
      </c>
      <c r="F3594" s="674">
        <v>293.83600000000001</v>
      </c>
      <c r="G3594" s="674">
        <v>295.84500000000003</v>
      </c>
      <c r="H3594" s="115">
        <f t="shared" si="112"/>
        <v>1.0068371472522089</v>
      </c>
      <c r="I3594" s="115">
        <f t="shared" si="113"/>
        <v>25.096399999999999</v>
      </c>
    </row>
    <row r="3595" spans="1:9" hidden="1">
      <c r="A3595" s="115" t="s">
        <v>10380</v>
      </c>
      <c r="B3595" s="115" t="s">
        <v>10381</v>
      </c>
      <c r="C3595" s="115" t="s">
        <v>8578</v>
      </c>
      <c r="D3595" s="115" t="s">
        <v>2038</v>
      </c>
      <c r="E3595" s="115">
        <v>61.841799999999999</v>
      </c>
      <c r="F3595" s="674">
        <v>293.83600000000001</v>
      </c>
      <c r="G3595" s="674">
        <v>295.84500000000003</v>
      </c>
      <c r="H3595" s="115">
        <f t="shared" si="112"/>
        <v>1.0068371472522089</v>
      </c>
      <c r="I3595" s="115">
        <f t="shared" si="113"/>
        <v>62.264600000000002</v>
      </c>
    </row>
    <row r="3596" spans="1:9" hidden="1">
      <c r="A3596" s="115" t="s">
        <v>10382</v>
      </c>
      <c r="B3596" s="115" t="s">
        <v>10383</v>
      </c>
      <c r="C3596" s="115" t="s">
        <v>8581</v>
      </c>
      <c r="D3596" s="115" t="s">
        <v>2038</v>
      </c>
      <c r="E3596" s="115">
        <v>309.20870000000002</v>
      </c>
      <c r="F3596" s="674">
        <v>293.83600000000001</v>
      </c>
      <c r="G3596" s="674">
        <v>295.84500000000003</v>
      </c>
      <c r="H3596" s="115">
        <f t="shared" si="112"/>
        <v>1.0068371472522089</v>
      </c>
      <c r="I3596" s="115">
        <f t="shared" si="113"/>
        <v>311.32279999999997</v>
      </c>
    </row>
    <row r="3597" spans="1:9" hidden="1">
      <c r="A3597" s="115" t="s">
        <v>10384</v>
      </c>
      <c r="B3597" s="115" t="s">
        <v>10385</v>
      </c>
      <c r="C3597" s="115" t="s">
        <v>8584</v>
      </c>
      <c r="D3597" s="115" t="s">
        <v>2038</v>
      </c>
      <c r="E3597" s="115">
        <v>103.06959999999999</v>
      </c>
      <c r="F3597" s="674">
        <v>293.83600000000001</v>
      </c>
      <c r="G3597" s="674">
        <v>295.84500000000003</v>
      </c>
      <c r="H3597" s="115">
        <f t="shared" si="112"/>
        <v>1.0068371472522089</v>
      </c>
      <c r="I3597" s="115">
        <f t="shared" si="113"/>
        <v>103.7743</v>
      </c>
    </row>
    <row r="3598" spans="1:9" hidden="1">
      <c r="A3598" s="115" t="s">
        <v>10386</v>
      </c>
      <c r="B3598" s="115" t="s">
        <v>10387</v>
      </c>
      <c r="C3598" s="115" t="s">
        <v>8587</v>
      </c>
      <c r="D3598" s="115" t="s">
        <v>2038</v>
      </c>
      <c r="E3598" s="115">
        <v>103.06959999999999</v>
      </c>
      <c r="F3598" s="674">
        <v>293.83600000000001</v>
      </c>
      <c r="G3598" s="674">
        <v>295.84500000000003</v>
      </c>
      <c r="H3598" s="115">
        <f t="shared" si="112"/>
        <v>1.0068371472522089</v>
      </c>
      <c r="I3598" s="115">
        <f t="shared" si="113"/>
        <v>103.7743</v>
      </c>
    </row>
    <row r="3599" spans="1:9" hidden="1">
      <c r="A3599" s="115" t="s">
        <v>10388</v>
      </c>
      <c r="B3599" s="115" t="s">
        <v>10389</v>
      </c>
      <c r="C3599" s="115" t="s">
        <v>8590</v>
      </c>
      <c r="D3599" s="115" t="s">
        <v>2038</v>
      </c>
      <c r="E3599" s="115">
        <v>206.13910000000001</v>
      </c>
      <c r="F3599" s="674">
        <v>293.83600000000001</v>
      </c>
      <c r="G3599" s="674">
        <v>295.84500000000003</v>
      </c>
      <c r="H3599" s="115">
        <f t="shared" si="112"/>
        <v>1.0068371472522089</v>
      </c>
      <c r="I3599" s="115">
        <f t="shared" si="113"/>
        <v>207.54849999999999</v>
      </c>
    </row>
    <row r="3600" spans="1:9" hidden="1">
      <c r="A3600" s="115" t="s">
        <v>10390</v>
      </c>
      <c r="B3600" s="115" t="s">
        <v>10391</v>
      </c>
      <c r="C3600" s="115" t="s">
        <v>8593</v>
      </c>
      <c r="D3600" s="115" t="s">
        <v>1242</v>
      </c>
      <c r="E3600" s="115">
        <v>12.904299999999999</v>
      </c>
      <c r="F3600" s="674">
        <v>293.83600000000001</v>
      </c>
      <c r="G3600" s="674">
        <v>295.84500000000003</v>
      </c>
      <c r="H3600" s="115">
        <f t="shared" si="112"/>
        <v>1.0068371472522089</v>
      </c>
      <c r="I3600" s="115">
        <f t="shared" si="113"/>
        <v>12.9925</v>
      </c>
    </row>
    <row r="3601" spans="1:9" hidden="1">
      <c r="A3601" s="115" t="s">
        <v>10392</v>
      </c>
      <c r="B3601" s="115" t="s">
        <v>10393</v>
      </c>
      <c r="C3601" s="115" t="s">
        <v>8596</v>
      </c>
      <c r="D3601" s="115" t="s">
        <v>8597</v>
      </c>
      <c r="E3601" s="115">
        <v>36.049999999999997</v>
      </c>
      <c r="F3601" s="674">
        <v>293.83600000000001</v>
      </c>
      <c r="G3601" s="674">
        <v>295.84500000000003</v>
      </c>
      <c r="H3601" s="115">
        <f t="shared" si="112"/>
        <v>1.0068371472522089</v>
      </c>
      <c r="I3601" s="115">
        <f t="shared" si="113"/>
        <v>36.296500000000002</v>
      </c>
    </row>
    <row r="3602" spans="1:9" hidden="1">
      <c r="A3602" s="115" t="s">
        <v>10394</v>
      </c>
      <c r="B3602" s="115" t="s">
        <v>10395</v>
      </c>
      <c r="C3602" s="115" t="s">
        <v>8600</v>
      </c>
      <c r="D3602" s="115" t="s">
        <v>1138</v>
      </c>
      <c r="E3602" s="115">
        <v>81.112499999999997</v>
      </c>
      <c r="F3602" s="674">
        <v>293.83600000000001</v>
      </c>
      <c r="G3602" s="674">
        <v>295.84500000000003</v>
      </c>
      <c r="H3602" s="115">
        <f t="shared" si="112"/>
        <v>1.0068371472522089</v>
      </c>
      <c r="I3602" s="115">
        <f t="shared" si="113"/>
        <v>81.667100000000005</v>
      </c>
    </row>
    <row r="3603" spans="1:9" hidden="1">
      <c r="A3603" s="115" t="s">
        <v>10396</v>
      </c>
      <c r="B3603" s="115" t="s">
        <v>10397</v>
      </c>
      <c r="C3603" s="115" t="s">
        <v>8603</v>
      </c>
      <c r="D3603" s="115" t="s">
        <v>1138</v>
      </c>
      <c r="E3603" s="115">
        <v>2.1692</v>
      </c>
      <c r="F3603" s="674">
        <v>293.83600000000001</v>
      </c>
      <c r="G3603" s="674">
        <v>295.84500000000003</v>
      </c>
      <c r="H3603" s="115">
        <f t="shared" si="112"/>
        <v>1.0068371472522089</v>
      </c>
      <c r="I3603" s="115">
        <f t="shared" si="113"/>
        <v>2.1840000000000002</v>
      </c>
    </row>
    <row r="3604" spans="1:9" hidden="1">
      <c r="A3604" s="115" t="s">
        <v>10398</v>
      </c>
      <c r="B3604" s="115" t="s">
        <v>10399</v>
      </c>
      <c r="C3604" s="115" t="s">
        <v>8606</v>
      </c>
      <c r="D3604" s="115" t="s">
        <v>1138</v>
      </c>
      <c r="E3604" s="115">
        <v>12.462999999999999</v>
      </c>
      <c r="F3604" s="674">
        <v>293.83600000000001</v>
      </c>
      <c r="G3604" s="674">
        <v>295.84500000000003</v>
      </c>
      <c r="H3604" s="115">
        <f t="shared" si="112"/>
        <v>1.0068371472522089</v>
      </c>
      <c r="I3604" s="115">
        <f t="shared" si="113"/>
        <v>12.5482</v>
      </c>
    </row>
    <row r="3605" spans="1:9" hidden="1">
      <c r="A3605" s="115" t="s">
        <v>10400</v>
      </c>
      <c r="B3605" s="115" t="s">
        <v>10401</v>
      </c>
      <c r="C3605" s="115" t="s">
        <v>8609</v>
      </c>
      <c r="D3605" s="115" t="s">
        <v>1138</v>
      </c>
      <c r="E3605" s="115">
        <v>24.925999999999998</v>
      </c>
      <c r="F3605" s="674">
        <v>293.83600000000001</v>
      </c>
      <c r="G3605" s="674">
        <v>295.84500000000003</v>
      </c>
      <c r="H3605" s="115">
        <f t="shared" si="112"/>
        <v>1.0068371472522089</v>
      </c>
      <c r="I3605" s="115">
        <f t="shared" si="113"/>
        <v>25.096399999999999</v>
      </c>
    </row>
    <row r="3606" spans="1:9" hidden="1">
      <c r="A3606" s="115" t="s">
        <v>10402</v>
      </c>
      <c r="B3606" s="115" t="s">
        <v>10403</v>
      </c>
      <c r="C3606" s="115" t="s">
        <v>8612</v>
      </c>
      <c r="D3606" s="115" t="s">
        <v>1138</v>
      </c>
      <c r="E3606" s="115">
        <v>49.851999999999997</v>
      </c>
      <c r="F3606" s="674">
        <v>293.83600000000001</v>
      </c>
      <c r="G3606" s="674">
        <v>295.84500000000003</v>
      </c>
      <c r="H3606" s="115">
        <f t="shared" si="112"/>
        <v>1.0068371472522089</v>
      </c>
      <c r="I3606" s="115">
        <f t="shared" si="113"/>
        <v>50.192799999999998</v>
      </c>
    </row>
    <row r="3607" spans="1:9" hidden="1">
      <c r="A3607" s="115" t="s">
        <v>10404</v>
      </c>
      <c r="B3607" s="115" t="s">
        <v>10405</v>
      </c>
      <c r="C3607" s="115" t="s">
        <v>8615</v>
      </c>
      <c r="D3607" s="115" t="s">
        <v>1138</v>
      </c>
      <c r="E3607" s="115">
        <v>112.167</v>
      </c>
      <c r="F3607" s="674">
        <v>293.83600000000001</v>
      </c>
      <c r="G3607" s="674">
        <v>295.84500000000003</v>
      </c>
      <c r="H3607" s="115">
        <f t="shared" si="112"/>
        <v>1.0068371472522089</v>
      </c>
      <c r="I3607" s="115">
        <f t="shared" si="113"/>
        <v>112.93389999999999</v>
      </c>
    </row>
    <row r="3608" spans="1:9" hidden="1">
      <c r="A3608" s="115" t="s">
        <v>10406</v>
      </c>
      <c r="B3608" s="115" t="s">
        <v>10407</v>
      </c>
      <c r="C3608" s="115" t="s">
        <v>8618</v>
      </c>
      <c r="D3608" s="115" t="s">
        <v>1453</v>
      </c>
      <c r="E3608" s="115">
        <v>24.3338</v>
      </c>
      <c r="F3608" s="674">
        <v>293.83600000000001</v>
      </c>
      <c r="G3608" s="674">
        <v>295.84500000000003</v>
      </c>
      <c r="H3608" s="115">
        <f t="shared" si="112"/>
        <v>1.0068371472522089</v>
      </c>
      <c r="I3608" s="115">
        <f t="shared" si="113"/>
        <v>24.5002</v>
      </c>
    </row>
    <row r="3609" spans="1:9" hidden="1">
      <c r="A3609" s="115" t="s">
        <v>10408</v>
      </c>
      <c r="B3609" s="115" t="s">
        <v>10409</v>
      </c>
      <c r="C3609" s="115" t="s">
        <v>8621</v>
      </c>
      <c r="D3609" s="115" t="s">
        <v>2038</v>
      </c>
      <c r="E3609" s="115">
        <v>27.037500000000001</v>
      </c>
      <c r="F3609" s="674">
        <v>293.83600000000001</v>
      </c>
      <c r="G3609" s="674">
        <v>295.84500000000003</v>
      </c>
      <c r="H3609" s="115">
        <f t="shared" si="112"/>
        <v>1.0068371472522089</v>
      </c>
      <c r="I3609" s="115">
        <f t="shared" si="113"/>
        <v>27.2224</v>
      </c>
    </row>
    <row r="3610" spans="1:9" hidden="1">
      <c r="A3610" s="115" t="s">
        <v>10410</v>
      </c>
      <c r="B3610" s="115" t="s">
        <v>10411</v>
      </c>
      <c r="C3610" s="115" t="s">
        <v>8624</v>
      </c>
      <c r="D3610" s="115" t="s">
        <v>2038</v>
      </c>
      <c r="E3610" s="115">
        <v>6.8292000000000002</v>
      </c>
      <c r="F3610" s="674">
        <v>293.83600000000001</v>
      </c>
      <c r="G3610" s="674">
        <v>295.84500000000003</v>
      </c>
      <c r="H3610" s="115">
        <f t="shared" si="112"/>
        <v>1.0068371472522089</v>
      </c>
      <c r="I3610" s="115">
        <f t="shared" si="113"/>
        <v>6.8758999999999997</v>
      </c>
    </row>
    <row r="3611" spans="1:9" hidden="1">
      <c r="A3611" s="115" t="s">
        <v>10412</v>
      </c>
      <c r="B3611" s="115" t="s">
        <v>10413</v>
      </c>
      <c r="C3611" s="115" t="s">
        <v>8627</v>
      </c>
      <c r="D3611" s="115" t="s">
        <v>2038</v>
      </c>
      <c r="E3611" s="115">
        <v>2.5602999999999998</v>
      </c>
      <c r="F3611" s="674">
        <v>293.83600000000001</v>
      </c>
      <c r="G3611" s="674">
        <v>295.84500000000003</v>
      </c>
      <c r="H3611" s="115">
        <f t="shared" si="112"/>
        <v>1.0068371472522089</v>
      </c>
      <c r="I3611" s="115">
        <f t="shared" si="113"/>
        <v>2.5777999999999999</v>
      </c>
    </row>
    <row r="3612" spans="1:9" hidden="1">
      <c r="A3612" s="115" t="s">
        <v>10414</v>
      </c>
      <c r="B3612" s="115" t="s">
        <v>10415</v>
      </c>
      <c r="C3612" s="115" t="s">
        <v>8630</v>
      </c>
      <c r="D3612" s="115" t="s">
        <v>1242</v>
      </c>
      <c r="E3612" s="115">
        <v>60.5</v>
      </c>
      <c r="F3612" s="674">
        <v>293.83600000000001</v>
      </c>
      <c r="G3612" s="674">
        <v>295.84500000000003</v>
      </c>
      <c r="H3612" s="115">
        <f t="shared" si="112"/>
        <v>1.0068371472522089</v>
      </c>
      <c r="I3612" s="115">
        <f t="shared" si="113"/>
        <v>60.913600000000002</v>
      </c>
    </row>
    <row r="3613" spans="1:9" hidden="1">
      <c r="A3613" s="115" t="s">
        <v>10416</v>
      </c>
      <c r="B3613" s="115" t="s">
        <v>10417</v>
      </c>
      <c r="C3613" s="115" t="s">
        <v>8633</v>
      </c>
      <c r="D3613" s="115" t="s">
        <v>1242</v>
      </c>
      <c r="E3613" s="115">
        <v>71.087500000000006</v>
      </c>
      <c r="F3613" s="674">
        <v>293.83600000000001</v>
      </c>
      <c r="G3613" s="674">
        <v>295.84500000000003</v>
      </c>
      <c r="H3613" s="115">
        <f t="shared" si="112"/>
        <v>1.0068371472522089</v>
      </c>
      <c r="I3613" s="115">
        <f t="shared" si="113"/>
        <v>71.573499999999996</v>
      </c>
    </row>
    <row r="3614" spans="1:9" hidden="1">
      <c r="A3614" s="115" t="s">
        <v>10418</v>
      </c>
      <c r="B3614" s="115" t="s">
        <v>10419</v>
      </c>
      <c r="C3614" s="115" t="s">
        <v>8636</v>
      </c>
      <c r="D3614" s="115" t="s">
        <v>1242</v>
      </c>
      <c r="E3614" s="115">
        <v>74.112499999999997</v>
      </c>
      <c r="F3614" s="674">
        <v>293.83600000000001</v>
      </c>
      <c r="G3614" s="674">
        <v>295.84500000000003</v>
      </c>
      <c r="H3614" s="115">
        <f t="shared" si="112"/>
        <v>1.0068371472522089</v>
      </c>
      <c r="I3614" s="115">
        <f t="shared" si="113"/>
        <v>74.619200000000006</v>
      </c>
    </row>
    <row r="3615" spans="1:9" hidden="1">
      <c r="A3615" s="115" t="s">
        <v>10420</v>
      </c>
      <c r="B3615" s="115" t="s">
        <v>10421</v>
      </c>
      <c r="C3615" s="115" t="s">
        <v>8639</v>
      </c>
      <c r="D3615" s="115" t="s">
        <v>1242</v>
      </c>
      <c r="E3615" s="115">
        <v>92.262500000000003</v>
      </c>
      <c r="F3615" s="674">
        <v>293.83600000000001</v>
      </c>
      <c r="G3615" s="674">
        <v>295.84500000000003</v>
      </c>
      <c r="H3615" s="115">
        <f t="shared" si="112"/>
        <v>1.0068371472522089</v>
      </c>
      <c r="I3615" s="115">
        <f t="shared" si="113"/>
        <v>92.893299999999996</v>
      </c>
    </row>
    <row r="3616" spans="1:9" hidden="1">
      <c r="A3616" s="115" t="s">
        <v>10422</v>
      </c>
      <c r="B3616" s="115" t="s">
        <v>10423</v>
      </c>
      <c r="C3616" s="115" t="s">
        <v>8642</v>
      </c>
      <c r="D3616" s="115" t="s">
        <v>2038</v>
      </c>
      <c r="E3616" s="115">
        <v>38.512700000000002</v>
      </c>
      <c r="F3616" s="674">
        <v>293.83600000000001</v>
      </c>
      <c r="G3616" s="674">
        <v>295.84500000000003</v>
      </c>
      <c r="H3616" s="115">
        <f t="shared" si="112"/>
        <v>1.0068371472522089</v>
      </c>
      <c r="I3616" s="115">
        <f t="shared" si="113"/>
        <v>38.776000000000003</v>
      </c>
    </row>
    <row r="3617" spans="1:9" hidden="1">
      <c r="A3617" s="115" t="s">
        <v>10424</v>
      </c>
      <c r="B3617" s="115" t="s">
        <v>10425</v>
      </c>
      <c r="C3617" s="115" t="s">
        <v>8645</v>
      </c>
      <c r="D3617" s="115" t="s">
        <v>2038</v>
      </c>
      <c r="E3617" s="115">
        <v>40.736499999999999</v>
      </c>
      <c r="F3617" s="674">
        <v>293.83600000000001</v>
      </c>
      <c r="G3617" s="674">
        <v>295.84500000000003</v>
      </c>
      <c r="H3617" s="115">
        <f t="shared" si="112"/>
        <v>1.0068371472522089</v>
      </c>
      <c r="I3617" s="115">
        <f t="shared" si="113"/>
        <v>41.015000000000001</v>
      </c>
    </row>
    <row r="3618" spans="1:9" hidden="1">
      <c r="A3618" s="115" t="s">
        <v>10426</v>
      </c>
      <c r="B3618" s="115" t="s">
        <v>10427</v>
      </c>
      <c r="C3618" s="115" t="s">
        <v>8648</v>
      </c>
      <c r="D3618" s="115" t="s">
        <v>2038</v>
      </c>
      <c r="E3618" s="115">
        <v>37.927500000000002</v>
      </c>
      <c r="F3618" s="674">
        <v>293.83600000000001</v>
      </c>
      <c r="G3618" s="674">
        <v>295.84500000000003</v>
      </c>
      <c r="H3618" s="115">
        <f t="shared" si="112"/>
        <v>1.0068371472522089</v>
      </c>
      <c r="I3618" s="115">
        <f t="shared" si="113"/>
        <v>38.186799999999998</v>
      </c>
    </row>
    <row r="3619" spans="1:9" hidden="1">
      <c r="A3619" s="115" t="s">
        <v>10428</v>
      </c>
      <c r="B3619" s="115" t="s">
        <v>10429</v>
      </c>
      <c r="C3619" s="115" t="s">
        <v>8651</v>
      </c>
      <c r="D3619" s="115" t="s">
        <v>2038</v>
      </c>
      <c r="E3619" s="115">
        <v>40.736499999999999</v>
      </c>
      <c r="F3619" s="674">
        <v>293.83600000000001</v>
      </c>
      <c r="G3619" s="674">
        <v>295.84500000000003</v>
      </c>
      <c r="H3619" s="115">
        <f t="shared" si="112"/>
        <v>1.0068371472522089</v>
      </c>
      <c r="I3619" s="115">
        <f t="shared" si="113"/>
        <v>41.015000000000001</v>
      </c>
    </row>
    <row r="3620" spans="1:9" hidden="1">
      <c r="A3620" s="115" t="s">
        <v>10430</v>
      </c>
      <c r="B3620" s="115" t="s">
        <v>10431</v>
      </c>
      <c r="C3620" s="115" t="s">
        <v>8654</v>
      </c>
      <c r="D3620" s="115" t="s">
        <v>2038</v>
      </c>
      <c r="E3620" s="115">
        <v>13.291</v>
      </c>
      <c r="F3620" s="674">
        <v>293.83600000000001</v>
      </c>
      <c r="G3620" s="674">
        <v>295.84500000000003</v>
      </c>
      <c r="H3620" s="115">
        <f t="shared" si="112"/>
        <v>1.0068371472522089</v>
      </c>
      <c r="I3620" s="115">
        <f t="shared" si="113"/>
        <v>13.3819</v>
      </c>
    </row>
    <row r="3621" spans="1:9" hidden="1">
      <c r="A3621" s="115" t="s">
        <v>10432</v>
      </c>
      <c r="B3621" s="115" t="s">
        <v>10433</v>
      </c>
      <c r="C3621" s="115" t="s">
        <v>8657</v>
      </c>
      <c r="D3621" s="115" t="s">
        <v>8378</v>
      </c>
      <c r="E3621" s="115">
        <v>0.99219999999999997</v>
      </c>
      <c r="F3621" s="674">
        <v>293.83600000000001</v>
      </c>
      <c r="G3621" s="674">
        <v>295.84500000000003</v>
      </c>
      <c r="H3621" s="115">
        <f t="shared" si="112"/>
        <v>1.0068371472522089</v>
      </c>
      <c r="I3621" s="115">
        <f t="shared" si="113"/>
        <v>0.999</v>
      </c>
    </row>
    <row r="3622" spans="1:9" hidden="1">
      <c r="A3622" s="115" t="s">
        <v>10434</v>
      </c>
      <c r="B3622" s="115" t="s">
        <v>10435</v>
      </c>
      <c r="C3622" s="115" t="s">
        <v>8660</v>
      </c>
      <c r="D3622" s="115" t="s">
        <v>1453</v>
      </c>
      <c r="E3622" s="115">
        <v>178.75059999999999</v>
      </c>
      <c r="F3622" s="674">
        <v>293.83600000000001</v>
      </c>
      <c r="G3622" s="674">
        <v>295.84500000000003</v>
      </c>
      <c r="H3622" s="115">
        <f t="shared" si="112"/>
        <v>1.0068371472522089</v>
      </c>
      <c r="I3622" s="115">
        <f t="shared" si="113"/>
        <v>179.9727</v>
      </c>
    </row>
    <row r="3623" spans="1:9" hidden="1">
      <c r="A3623" s="115" t="s">
        <v>10436</v>
      </c>
      <c r="B3623" s="115" t="s">
        <v>10437</v>
      </c>
      <c r="C3623" s="115" t="s">
        <v>8663</v>
      </c>
      <c r="D3623" s="115" t="s">
        <v>1453</v>
      </c>
      <c r="E3623" s="115">
        <v>303.87599999999998</v>
      </c>
      <c r="F3623" s="674">
        <v>293.83600000000001</v>
      </c>
      <c r="G3623" s="674">
        <v>295.84500000000003</v>
      </c>
      <c r="H3623" s="115">
        <f t="shared" si="112"/>
        <v>1.0068371472522089</v>
      </c>
      <c r="I3623" s="115">
        <f t="shared" si="113"/>
        <v>305.95359999999999</v>
      </c>
    </row>
    <row r="3624" spans="1:9" hidden="1">
      <c r="A3624" s="115" t="s">
        <v>10438</v>
      </c>
      <c r="B3624" s="115" t="s">
        <v>10439</v>
      </c>
      <c r="C3624" s="115" t="s">
        <v>8666</v>
      </c>
      <c r="D3624" s="115" t="s">
        <v>1453</v>
      </c>
      <c r="E3624" s="115">
        <v>411.97399999999999</v>
      </c>
      <c r="F3624" s="674">
        <v>293.83600000000001</v>
      </c>
      <c r="G3624" s="674">
        <v>295.84500000000003</v>
      </c>
      <c r="H3624" s="115">
        <f t="shared" si="112"/>
        <v>1.0068371472522089</v>
      </c>
      <c r="I3624" s="115">
        <f t="shared" si="113"/>
        <v>414.79070000000002</v>
      </c>
    </row>
    <row r="3625" spans="1:9" hidden="1">
      <c r="A3625" s="115" t="s">
        <v>10440</v>
      </c>
      <c r="B3625" s="115" t="s">
        <v>10441</v>
      </c>
      <c r="C3625" s="115" t="s">
        <v>8669</v>
      </c>
      <c r="D3625" s="115" t="s">
        <v>1453</v>
      </c>
      <c r="E3625" s="115">
        <v>700.35580000000004</v>
      </c>
      <c r="F3625" s="674">
        <v>293.83600000000001</v>
      </c>
      <c r="G3625" s="674">
        <v>295.84500000000003</v>
      </c>
      <c r="H3625" s="115">
        <f t="shared" si="112"/>
        <v>1.0068371472522089</v>
      </c>
      <c r="I3625" s="115">
        <f t="shared" si="113"/>
        <v>705.14419999999996</v>
      </c>
    </row>
    <row r="3626" spans="1:9" hidden="1">
      <c r="A3626" s="115" t="s">
        <v>10442</v>
      </c>
      <c r="B3626" s="115" t="s">
        <v>10443</v>
      </c>
      <c r="C3626" s="115" t="s">
        <v>8672</v>
      </c>
      <c r="D3626" s="115" t="s">
        <v>2038</v>
      </c>
      <c r="E3626" s="115">
        <v>26.677800000000001</v>
      </c>
      <c r="F3626" s="674">
        <v>293.83600000000001</v>
      </c>
      <c r="G3626" s="674">
        <v>295.84500000000003</v>
      </c>
      <c r="H3626" s="115">
        <f t="shared" si="112"/>
        <v>1.0068371472522089</v>
      </c>
      <c r="I3626" s="115">
        <f t="shared" si="113"/>
        <v>26.860199999999999</v>
      </c>
    </row>
    <row r="3627" spans="1:9" hidden="1">
      <c r="A3627" s="115" t="s">
        <v>10444</v>
      </c>
      <c r="B3627" s="115" t="s">
        <v>10445</v>
      </c>
      <c r="C3627" s="115" t="s">
        <v>8675</v>
      </c>
      <c r="D3627" s="115" t="s">
        <v>2038</v>
      </c>
      <c r="E3627" s="115">
        <v>39.076599999999999</v>
      </c>
      <c r="F3627" s="674">
        <v>293.83600000000001</v>
      </c>
      <c r="G3627" s="674">
        <v>295.84500000000003</v>
      </c>
      <c r="H3627" s="115">
        <f t="shared" si="112"/>
        <v>1.0068371472522089</v>
      </c>
      <c r="I3627" s="115">
        <f t="shared" si="113"/>
        <v>39.343800000000002</v>
      </c>
    </row>
    <row r="3628" spans="1:9" hidden="1">
      <c r="A3628" s="115" t="s">
        <v>10446</v>
      </c>
      <c r="B3628" s="115" t="s">
        <v>10447</v>
      </c>
      <c r="C3628" s="115" t="s">
        <v>8678</v>
      </c>
      <c r="D3628" s="115" t="s">
        <v>2038</v>
      </c>
      <c r="E3628" s="115">
        <v>31.346399999999999</v>
      </c>
      <c r="F3628" s="674">
        <v>293.83600000000001</v>
      </c>
      <c r="G3628" s="674">
        <v>295.84500000000003</v>
      </c>
      <c r="H3628" s="115">
        <f t="shared" si="112"/>
        <v>1.0068371472522089</v>
      </c>
      <c r="I3628" s="115">
        <f t="shared" si="113"/>
        <v>31.560700000000001</v>
      </c>
    </row>
    <row r="3629" spans="1:9" hidden="1">
      <c r="A3629" s="115" t="s">
        <v>10448</v>
      </c>
      <c r="B3629" s="115" t="s">
        <v>10449</v>
      </c>
      <c r="C3629" s="115" t="s">
        <v>8681</v>
      </c>
      <c r="D3629" s="115" t="s">
        <v>2038</v>
      </c>
      <c r="E3629" s="115">
        <v>45.914999999999999</v>
      </c>
      <c r="F3629" s="674">
        <v>293.83600000000001</v>
      </c>
      <c r="G3629" s="674">
        <v>295.84500000000003</v>
      </c>
      <c r="H3629" s="115">
        <f t="shared" si="112"/>
        <v>1.0068371472522089</v>
      </c>
      <c r="I3629" s="115">
        <f t="shared" si="113"/>
        <v>46.228900000000003</v>
      </c>
    </row>
    <row r="3630" spans="1:9" hidden="1">
      <c r="A3630" s="115" t="s">
        <v>10450</v>
      </c>
      <c r="B3630" s="115" t="s">
        <v>10451</v>
      </c>
      <c r="C3630" s="115" t="s">
        <v>8684</v>
      </c>
      <c r="D3630" s="115" t="s">
        <v>2038</v>
      </c>
      <c r="E3630" s="115">
        <v>27.857299999999999</v>
      </c>
      <c r="F3630" s="674">
        <v>293.83600000000001</v>
      </c>
      <c r="G3630" s="674">
        <v>295.84500000000003</v>
      </c>
      <c r="H3630" s="115">
        <f t="shared" si="112"/>
        <v>1.0068371472522089</v>
      </c>
      <c r="I3630" s="115">
        <f t="shared" si="113"/>
        <v>28.047799999999999</v>
      </c>
    </row>
    <row r="3631" spans="1:9" hidden="1">
      <c r="A3631" s="115" t="s">
        <v>10452</v>
      </c>
      <c r="B3631" s="115" t="s">
        <v>10453</v>
      </c>
      <c r="C3631" s="115" t="s">
        <v>8687</v>
      </c>
      <c r="D3631" s="115" t="s">
        <v>2038</v>
      </c>
      <c r="E3631" s="115">
        <v>34.862200000000001</v>
      </c>
      <c r="F3631" s="674">
        <v>293.83600000000001</v>
      </c>
      <c r="G3631" s="674">
        <v>295.84500000000003</v>
      </c>
      <c r="H3631" s="115">
        <f t="shared" si="112"/>
        <v>1.0068371472522089</v>
      </c>
      <c r="I3631" s="115">
        <f t="shared" si="113"/>
        <v>35.1006</v>
      </c>
    </row>
    <row r="3632" spans="1:9" hidden="1">
      <c r="A3632" s="115" t="s">
        <v>10454</v>
      </c>
      <c r="B3632" s="115" t="s">
        <v>10455</v>
      </c>
      <c r="C3632" s="115" t="s">
        <v>8690</v>
      </c>
      <c r="D3632" s="115" t="s">
        <v>2038</v>
      </c>
      <c r="E3632" s="115">
        <v>48.750300000000003</v>
      </c>
      <c r="F3632" s="674">
        <v>293.83600000000001</v>
      </c>
      <c r="G3632" s="674">
        <v>295.84500000000003</v>
      </c>
      <c r="H3632" s="115">
        <f t="shared" si="112"/>
        <v>1.0068371472522089</v>
      </c>
      <c r="I3632" s="115">
        <f t="shared" si="113"/>
        <v>49.083599999999997</v>
      </c>
    </row>
    <row r="3633" spans="1:9" hidden="1">
      <c r="A3633" s="115" t="s">
        <v>10456</v>
      </c>
      <c r="B3633" s="115" t="s">
        <v>10457</v>
      </c>
      <c r="C3633" s="115" t="s">
        <v>8693</v>
      </c>
      <c r="D3633" s="115" t="s">
        <v>2038</v>
      </c>
      <c r="E3633" s="115">
        <v>61.008899999999997</v>
      </c>
      <c r="F3633" s="674">
        <v>293.83600000000001</v>
      </c>
      <c r="G3633" s="674">
        <v>295.84500000000003</v>
      </c>
      <c r="H3633" s="115">
        <f t="shared" si="112"/>
        <v>1.0068371472522089</v>
      </c>
      <c r="I3633" s="115">
        <f t="shared" si="113"/>
        <v>61.426000000000002</v>
      </c>
    </row>
    <row r="3634" spans="1:9" hidden="1">
      <c r="A3634" s="115" t="s">
        <v>10458</v>
      </c>
      <c r="B3634" s="115" t="s">
        <v>10459</v>
      </c>
      <c r="C3634" s="115" t="s">
        <v>8696</v>
      </c>
      <c r="D3634" s="115" t="s">
        <v>1453</v>
      </c>
      <c r="E3634" s="115">
        <v>936.70719999999994</v>
      </c>
      <c r="F3634" s="674">
        <v>293.83600000000001</v>
      </c>
      <c r="G3634" s="674">
        <v>295.84500000000003</v>
      </c>
      <c r="H3634" s="115">
        <f t="shared" si="112"/>
        <v>1.0068371472522089</v>
      </c>
      <c r="I3634" s="115">
        <f t="shared" si="113"/>
        <v>943.11159999999995</v>
      </c>
    </row>
    <row r="3635" spans="1:9" hidden="1">
      <c r="A3635" s="115" t="s">
        <v>10460</v>
      </c>
      <c r="B3635" s="115" t="s">
        <v>10461</v>
      </c>
      <c r="C3635" s="115" t="s">
        <v>8699</v>
      </c>
      <c r="D3635" s="115" t="s">
        <v>2038</v>
      </c>
      <c r="E3635" s="115">
        <v>13.1526</v>
      </c>
      <c r="F3635" s="674">
        <v>293.83600000000001</v>
      </c>
      <c r="G3635" s="674">
        <v>295.84500000000003</v>
      </c>
      <c r="H3635" s="115">
        <f t="shared" si="112"/>
        <v>1.0068371472522089</v>
      </c>
      <c r="I3635" s="115">
        <f t="shared" si="113"/>
        <v>13.2425</v>
      </c>
    </row>
    <row r="3636" spans="1:9" hidden="1">
      <c r="A3636" s="115" t="s">
        <v>10462</v>
      </c>
      <c r="B3636" s="115" t="s">
        <v>10463</v>
      </c>
      <c r="C3636" s="115" t="s">
        <v>8702</v>
      </c>
      <c r="D3636" s="115" t="s">
        <v>1453</v>
      </c>
      <c r="E3636" s="115">
        <v>134.84690000000001</v>
      </c>
      <c r="F3636" s="674">
        <v>293.83600000000001</v>
      </c>
      <c r="G3636" s="674">
        <v>295.84500000000003</v>
      </c>
      <c r="H3636" s="115">
        <f t="shared" si="112"/>
        <v>1.0068371472522089</v>
      </c>
      <c r="I3636" s="115">
        <f t="shared" si="113"/>
        <v>135.7689</v>
      </c>
    </row>
    <row r="3637" spans="1:9" hidden="1">
      <c r="A3637" s="115" t="s">
        <v>10464</v>
      </c>
      <c r="B3637" s="115" t="s">
        <v>10465</v>
      </c>
      <c r="C3637" s="115" t="s">
        <v>8705</v>
      </c>
      <c r="D3637" s="115" t="s">
        <v>1453</v>
      </c>
      <c r="E3637" s="115">
        <v>119.1671</v>
      </c>
      <c r="F3637" s="674">
        <v>293.83600000000001</v>
      </c>
      <c r="G3637" s="674">
        <v>295.84500000000003</v>
      </c>
      <c r="H3637" s="115">
        <f t="shared" si="112"/>
        <v>1.0068371472522089</v>
      </c>
      <c r="I3637" s="115">
        <f t="shared" si="113"/>
        <v>119.9819</v>
      </c>
    </row>
    <row r="3638" spans="1:9" hidden="1">
      <c r="A3638" s="115" t="s">
        <v>10466</v>
      </c>
      <c r="B3638" s="115" t="s">
        <v>10467</v>
      </c>
      <c r="C3638" s="115" t="s">
        <v>8708</v>
      </c>
      <c r="D3638" s="115" t="s">
        <v>1453</v>
      </c>
      <c r="E3638" s="115">
        <v>57.733400000000003</v>
      </c>
      <c r="F3638" s="674">
        <v>293.83600000000001</v>
      </c>
      <c r="G3638" s="674">
        <v>295.84500000000003</v>
      </c>
      <c r="H3638" s="115">
        <f t="shared" si="112"/>
        <v>1.0068371472522089</v>
      </c>
      <c r="I3638" s="115">
        <f t="shared" si="113"/>
        <v>58.128100000000003</v>
      </c>
    </row>
    <row r="3639" spans="1:9" hidden="1">
      <c r="A3639" s="115" t="s">
        <v>10468</v>
      </c>
      <c r="B3639" s="115" t="s">
        <v>10469</v>
      </c>
      <c r="C3639" s="115" t="s">
        <v>8711</v>
      </c>
      <c r="D3639" s="115" t="s">
        <v>1453</v>
      </c>
      <c r="E3639" s="115">
        <v>44.070999999999998</v>
      </c>
      <c r="F3639" s="674">
        <v>293.83600000000001</v>
      </c>
      <c r="G3639" s="674">
        <v>295.84500000000003</v>
      </c>
      <c r="H3639" s="115">
        <f t="shared" si="112"/>
        <v>1.0068371472522089</v>
      </c>
      <c r="I3639" s="115">
        <f t="shared" si="113"/>
        <v>44.372300000000003</v>
      </c>
    </row>
    <row r="3640" spans="1:9" hidden="1">
      <c r="A3640" s="115" t="s">
        <v>10470</v>
      </c>
      <c r="B3640" s="115" t="s">
        <v>10471</v>
      </c>
      <c r="C3640" s="115" t="s">
        <v>8714</v>
      </c>
      <c r="D3640" s="115" t="s">
        <v>2038</v>
      </c>
      <c r="E3640" s="115">
        <v>17.620200000000001</v>
      </c>
      <c r="F3640" s="674">
        <v>293.83600000000001</v>
      </c>
      <c r="G3640" s="674">
        <v>295.84500000000003</v>
      </c>
      <c r="H3640" s="115">
        <f t="shared" si="112"/>
        <v>1.0068371472522089</v>
      </c>
      <c r="I3640" s="115">
        <f t="shared" si="113"/>
        <v>17.7407</v>
      </c>
    </row>
    <row r="3641" spans="1:9" hidden="1">
      <c r="A3641" s="115" t="s">
        <v>10472</v>
      </c>
      <c r="B3641" s="115" t="s">
        <v>10473</v>
      </c>
      <c r="C3641" s="115" t="s">
        <v>8717</v>
      </c>
      <c r="D3641" s="115" t="s">
        <v>1138</v>
      </c>
      <c r="E3641" s="115">
        <v>61.388100000000001</v>
      </c>
      <c r="F3641" s="674">
        <v>293.83600000000001</v>
      </c>
      <c r="G3641" s="674">
        <v>295.84500000000003</v>
      </c>
      <c r="H3641" s="115">
        <f t="shared" si="112"/>
        <v>1.0068371472522089</v>
      </c>
      <c r="I3641" s="115">
        <f t="shared" si="113"/>
        <v>61.8078</v>
      </c>
    </row>
    <row r="3642" spans="1:9" hidden="1">
      <c r="A3642" s="115" t="s">
        <v>10474</v>
      </c>
      <c r="B3642" s="115" t="s">
        <v>10475</v>
      </c>
      <c r="C3642" s="115" t="s">
        <v>8720</v>
      </c>
      <c r="D3642" s="115" t="s">
        <v>1138</v>
      </c>
      <c r="E3642" s="115">
        <v>69.188900000000004</v>
      </c>
      <c r="F3642" s="674">
        <v>293.83600000000001</v>
      </c>
      <c r="G3642" s="674">
        <v>295.84500000000003</v>
      </c>
      <c r="H3642" s="115">
        <f t="shared" si="112"/>
        <v>1.0068371472522089</v>
      </c>
      <c r="I3642" s="115">
        <f t="shared" si="113"/>
        <v>69.662000000000006</v>
      </c>
    </row>
    <row r="3643" spans="1:9" hidden="1">
      <c r="A3643" s="115" t="s">
        <v>10476</v>
      </c>
      <c r="B3643" s="115" t="s">
        <v>10477</v>
      </c>
      <c r="C3643" s="115" t="s">
        <v>8723</v>
      </c>
      <c r="D3643" s="115" t="s">
        <v>1138</v>
      </c>
      <c r="E3643" s="115">
        <v>297.863</v>
      </c>
      <c r="F3643" s="674">
        <v>293.83600000000001</v>
      </c>
      <c r="G3643" s="674">
        <v>295.84500000000003</v>
      </c>
      <c r="H3643" s="115">
        <f t="shared" si="112"/>
        <v>1.0068371472522089</v>
      </c>
      <c r="I3643" s="115">
        <f t="shared" si="113"/>
        <v>299.89949999999999</v>
      </c>
    </row>
    <row r="3644" spans="1:9" hidden="1">
      <c r="A3644" s="115" t="s">
        <v>10478</v>
      </c>
      <c r="B3644" s="115" t="s">
        <v>10479</v>
      </c>
      <c r="C3644" s="115" t="s">
        <v>8726</v>
      </c>
      <c r="D3644" s="115" t="s">
        <v>1138</v>
      </c>
      <c r="E3644" s="115">
        <v>306.69920000000002</v>
      </c>
      <c r="F3644" s="674">
        <v>293.83600000000001</v>
      </c>
      <c r="G3644" s="674">
        <v>295.84500000000003</v>
      </c>
      <c r="H3644" s="115">
        <f t="shared" si="112"/>
        <v>1.0068371472522089</v>
      </c>
      <c r="I3644" s="115">
        <f t="shared" si="113"/>
        <v>308.79610000000002</v>
      </c>
    </row>
    <row r="3645" spans="1:9" hidden="1">
      <c r="A3645" s="115" t="s">
        <v>10480</v>
      </c>
      <c r="B3645" s="115" t="s">
        <v>10481</v>
      </c>
      <c r="C3645" s="115" t="s">
        <v>8729</v>
      </c>
      <c r="D3645" s="115" t="s">
        <v>1138</v>
      </c>
      <c r="E3645" s="115">
        <v>438.69529999999997</v>
      </c>
      <c r="F3645" s="674">
        <v>293.83600000000001</v>
      </c>
      <c r="G3645" s="674">
        <v>295.84500000000003</v>
      </c>
      <c r="H3645" s="115">
        <f t="shared" si="112"/>
        <v>1.0068371472522089</v>
      </c>
      <c r="I3645" s="115">
        <f t="shared" si="113"/>
        <v>441.69470000000001</v>
      </c>
    </row>
    <row r="3646" spans="1:9" hidden="1">
      <c r="A3646" s="115" t="s">
        <v>10482</v>
      </c>
      <c r="B3646" s="115" t="s">
        <v>10483</v>
      </c>
      <c r="C3646" s="115" t="s">
        <v>8732</v>
      </c>
      <c r="D3646" s="115" t="s">
        <v>1138</v>
      </c>
      <c r="E3646" s="115">
        <v>675.14739999999995</v>
      </c>
      <c r="F3646" s="674">
        <v>293.83600000000001</v>
      </c>
      <c r="G3646" s="674">
        <v>295.84500000000003</v>
      </c>
      <c r="H3646" s="115">
        <f t="shared" si="112"/>
        <v>1.0068371472522089</v>
      </c>
      <c r="I3646" s="115">
        <f t="shared" si="113"/>
        <v>679.76350000000002</v>
      </c>
    </row>
    <row r="3647" spans="1:9" hidden="1">
      <c r="A3647" s="115" t="s">
        <v>10484</v>
      </c>
      <c r="B3647" s="115" t="s">
        <v>10485</v>
      </c>
      <c r="C3647" s="115" t="s">
        <v>8735</v>
      </c>
      <c r="D3647" s="115" t="s">
        <v>1138</v>
      </c>
      <c r="E3647" s="115">
        <v>700.11800000000005</v>
      </c>
      <c r="F3647" s="674">
        <v>293.83600000000001</v>
      </c>
      <c r="G3647" s="674">
        <v>295.84500000000003</v>
      </c>
      <c r="H3647" s="115">
        <f t="shared" si="112"/>
        <v>1.0068371472522089</v>
      </c>
      <c r="I3647" s="115">
        <f t="shared" si="113"/>
        <v>704.90480000000002</v>
      </c>
    </row>
    <row r="3648" spans="1:9" hidden="1">
      <c r="A3648" s="115" t="s">
        <v>10486</v>
      </c>
      <c r="B3648" s="115" t="s">
        <v>10487</v>
      </c>
      <c r="C3648" s="115" t="s">
        <v>8738</v>
      </c>
      <c r="D3648" s="115" t="s">
        <v>1453</v>
      </c>
      <c r="E3648" s="115">
        <v>81.112499999999997</v>
      </c>
      <c r="F3648" s="674">
        <v>293.83600000000001</v>
      </c>
      <c r="G3648" s="674">
        <v>295.84500000000003</v>
      </c>
      <c r="H3648" s="115">
        <f t="shared" si="112"/>
        <v>1.0068371472522089</v>
      </c>
      <c r="I3648" s="115">
        <f t="shared" si="113"/>
        <v>81.667100000000005</v>
      </c>
    </row>
    <row r="3649" spans="1:9" hidden="1">
      <c r="A3649" s="115" t="s">
        <v>10488</v>
      </c>
      <c r="B3649" s="115" t="s">
        <v>10489</v>
      </c>
      <c r="C3649" s="115" t="s">
        <v>8741</v>
      </c>
      <c r="D3649" s="115" t="s">
        <v>1453</v>
      </c>
      <c r="E3649" s="115">
        <v>170.67689999999999</v>
      </c>
      <c r="F3649" s="674">
        <v>293.83600000000001</v>
      </c>
      <c r="G3649" s="674">
        <v>295.84500000000003</v>
      </c>
      <c r="H3649" s="115">
        <f t="shared" si="112"/>
        <v>1.0068371472522089</v>
      </c>
      <c r="I3649" s="115">
        <f t="shared" si="113"/>
        <v>171.84379999999999</v>
      </c>
    </row>
    <row r="3650" spans="1:9" hidden="1">
      <c r="A3650" s="115" t="s">
        <v>10490</v>
      </c>
      <c r="B3650" s="115" t="s">
        <v>10491</v>
      </c>
      <c r="C3650" s="115" t="s">
        <v>8744</v>
      </c>
      <c r="D3650" s="115" t="s">
        <v>1453</v>
      </c>
      <c r="E3650" s="115">
        <v>89.564400000000006</v>
      </c>
      <c r="F3650" s="674">
        <v>293.83600000000001</v>
      </c>
      <c r="G3650" s="674">
        <v>295.84500000000003</v>
      </c>
      <c r="H3650" s="115">
        <f t="shared" si="112"/>
        <v>1.0068371472522089</v>
      </c>
      <c r="I3650" s="115">
        <f t="shared" si="113"/>
        <v>90.1768</v>
      </c>
    </row>
    <row r="3651" spans="1:9" hidden="1">
      <c r="A3651" s="115" t="s">
        <v>10492</v>
      </c>
      <c r="B3651" s="115" t="s">
        <v>10493</v>
      </c>
      <c r="C3651" s="115" t="s">
        <v>8747</v>
      </c>
      <c r="D3651" s="115" t="s">
        <v>1453</v>
      </c>
      <c r="E3651" s="115">
        <v>129.703</v>
      </c>
      <c r="F3651" s="674">
        <v>293.83600000000001</v>
      </c>
      <c r="G3651" s="674">
        <v>295.84500000000003</v>
      </c>
      <c r="H3651" s="115">
        <f t="shared" si="112"/>
        <v>1.0068371472522089</v>
      </c>
      <c r="I3651" s="115">
        <f t="shared" si="113"/>
        <v>130.5898</v>
      </c>
    </row>
    <row r="3652" spans="1:9" hidden="1">
      <c r="A3652" s="115" t="s">
        <v>10494</v>
      </c>
      <c r="B3652" s="115" t="s">
        <v>10495</v>
      </c>
      <c r="C3652" s="115" t="s">
        <v>8750</v>
      </c>
      <c r="D3652" s="115" t="s">
        <v>1453</v>
      </c>
      <c r="E3652" s="115">
        <v>170.06389999999999</v>
      </c>
      <c r="F3652" s="674">
        <v>293.83600000000001</v>
      </c>
      <c r="G3652" s="674">
        <v>295.84500000000003</v>
      </c>
      <c r="H3652" s="115">
        <f t="shared" si="112"/>
        <v>1.0068371472522089</v>
      </c>
      <c r="I3652" s="115">
        <f t="shared" si="113"/>
        <v>171.22669999999999</v>
      </c>
    </row>
    <row r="3653" spans="1:9" hidden="1">
      <c r="A3653" s="115" t="s">
        <v>10496</v>
      </c>
      <c r="B3653" s="115" t="s">
        <v>10497</v>
      </c>
      <c r="C3653" s="115" t="s">
        <v>8753</v>
      </c>
      <c r="D3653" s="115" t="s">
        <v>1453</v>
      </c>
      <c r="E3653" s="115">
        <v>197.71440000000001</v>
      </c>
      <c r="F3653" s="674">
        <v>293.83600000000001</v>
      </c>
      <c r="G3653" s="674">
        <v>295.84500000000003</v>
      </c>
      <c r="H3653" s="115">
        <f t="shared" ref="H3653:H3716" si="114">G3653/F3653</f>
        <v>1.0068371472522089</v>
      </c>
      <c r="I3653" s="115">
        <f t="shared" ref="I3653:I3716" si="115">ROUND(H3653*E3653,4)</f>
        <v>199.06620000000001</v>
      </c>
    </row>
    <row r="3654" spans="1:9" hidden="1">
      <c r="A3654" s="115" t="s">
        <v>10498</v>
      </c>
      <c r="B3654" s="115" t="s">
        <v>10499</v>
      </c>
      <c r="C3654" s="115" t="s">
        <v>8756</v>
      </c>
      <c r="D3654" s="115" t="s">
        <v>1453</v>
      </c>
      <c r="E3654" s="115">
        <v>237.85300000000001</v>
      </c>
      <c r="F3654" s="674">
        <v>293.83600000000001</v>
      </c>
      <c r="G3654" s="674">
        <v>295.84500000000003</v>
      </c>
      <c r="H3654" s="115">
        <f t="shared" si="114"/>
        <v>1.0068371472522089</v>
      </c>
      <c r="I3654" s="115">
        <f t="shared" si="115"/>
        <v>239.47919999999999</v>
      </c>
    </row>
    <row r="3655" spans="1:9" hidden="1">
      <c r="A3655" s="115" t="s">
        <v>10500</v>
      </c>
      <c r="B3655" s="115" t="s">
        <v>10501</v>
      </c>
      <c r="C3655" s="115" t="s">
        <v>8759</v>
      </c>
      <c r="D3655" s="115" t="s">
        <v>1453</v>
      </c>
      <c r="E3655" s="115">
        <v>278.21390000000002</v>
      </c>
      <c r="F3655" s="674">
        <v>293.83600000000001</v>
      </c>
      <c r="G3655" s="674">
        <v>295.84500000000003</v>
      </c>
      <c r="H3655" s="115">
        <f t="shared" si="114"/>
        <v>1.0068371472522089</v>
      </c>
      <c r="I3655" s="115">
        <f t="shared" si="115"/>
        <v>280.11610000000002</v>
      </c>
    </row>
    <row r="3656" spans="1:9" hidden="1">
      <c r="A3656" s="115" t="s">
        <v>10502</v>
      </c>
      <c r="B3656" s="115" t="s">
        <v>10503</v>
      </c>
      <c r="C3656" s="115" t="s">
        <v>8762</v>
      </c>
      <c r="D3656" s="115" t="s">
        <v>1453</v>
      </c>
      <c r="E3656" s="115">
        <v>684.38940000000002</v>
      </c>
      <c r="F3656" s="674">
        <v>293.83600000000001</v>
      </c>
      <c r="G3656" s="674">
        <v>295.84500000000003</v>
      </c>
      <c r="H3656" s="115">
        <f t="shared" si="114"/>
        <v>1.0068371472522089</v>
      </c>
      <c r="I3656" s="115">
        <f t="shared" si="115"/>
        <v>689.06870000000004</v>
      </c>
    </row>
    <row r="3657" spans="1:9" hidden="1">
      <c r="A3657" s="115" t="s">
        <v>10504</v>
      </c>
      <c r="B3657" s="115" t="s">
        <v>10505</v>
      </c>
      <c r="C3657" s="115" t="s">
        <v>8765</v>
      </c>
      <c r="D3657" s="115" t="s">
        <v>1453</v>
      </c>
      <c r="E3657" s="115">
        <v>724.52800000000002</v>
      </c>
      <c r="F3657" s="674">
        <v>293.83600000000001</v>
      </c>
      <c r="G3657" s="674">
        <v>295.84500000000003</v>
      </c>
      <c r="H3657" s="115">
        <f t="shared" si="114"/>
        <v>1.0068371472522089</v>
      </c>
      <c r="I3657" s="115">
        <f t="shared" si="115"/>
        <v>729.48170000000005</v>
      </c>
    </row>
    <row r="3658" spans="1:9" hidden="1">
      <c r="A3658" s="115" t="s">
        <v>10506</v>
      </c>
      <c r="B3658" s="115" t="s">
        <v>10507</v>
      </c>
      <c r="C3658" s="115" t="s">
        <v>8768</v>
      </c>
      <c r="D3658" s="115" t="s">
        <v>1453</v>
      </c>
      <c r="E3658" s="115">
        <v>764.88890000000004</v>
      </c>
      <c r="F3658" s="674">
        <v>293.83600000000001</v>
      </c>
      <c r="G3658" s="674">
        <v>295.84500000000003</v>
      </c>
      <c r="H3658" s="115">
        <f t="shared" si="114"/>
        <v>1.0068371472522089</v>
      </c>
      <c r="I3658" s="115">
        <f t="shared" si="115"/>
        <v>770.11860000000001</v>
      </c>
    </row>
    <row r="3659" spans="1:9" hidden="1">
      <c r="A3659" s="115" t="s">
        <v>10508</v>
      </c>
      <c r="B3659" s="115" t="s">
        <v>10509</v>
      </c>
      <c r="C3659" s="115" t="s">
        <v>8771</v>
      </c>
      <c r="D3659" s="115" t="s">
        <v>2038</v>
      </c>
      <c r="E3659" s="115">
        <v>8.5612999999999992</v>
      </c>
      <c r="F3659" s="674">
        <v>293.83600000000001</v>
      </c>
      <c r="G3659" s="674">
        <v>295.84500000000003</v>
      </c>
      <c r="H3659" s="115">
        <f t="shared" si="114"/>
        <v>1.0068371472522089</v>
      </c>
      <c r="I3659" s="115">
        <f t="shared" si="115"/>
        <v>8.6197999999999997</v>
      </c>
    </row>
    <row r="3660" spans="1:9" hidden="1">
      <c r="A3660" s="115" t="s">
        <v>10510</v>
      </c>
      <c r="B3660" s="115" t="s">
        <v>10511</v>
      </c>
      <c r="C3660" s="115" t="s">
        <v>8774</v>
      </c>
      <c r="D3660" s="115" t="s">
        <v>2038</v>
      </c>
      <c r="E3660" s="115">
        <v>40.25</v>
      </c>
      <c r="F3660" s="674">
        <v>293.83600000000001</v>
      </c>
      <c r="G3660" s="674">
        <v>295.84500000000003</v>
      </c>
      <c r="H3660" s="115">
        <f t="shared" si="114"/>
        <v>1.0068371472522089</v>
      </c>
      <c r="I3660" s="115">
        <f t="shared" si="115"/>
        <v>40.525199999999998</v>
      </c>
    </row>
    <row r="3661" spans="1:9" hidden="1">
      <c r="A3661" s="115" t="s">
        <v>10512</v>
      </c>
      <c r="B3661" s="115" t="s">
        <v>10513</v>
      </c>
      <c r="C3661" s="115" t="s">
        <v>8777</v>
      </c>
      <c r="D3661" s="115" t="s">
        <v>2038</v>
      </c>
      <c r="E3661" s="115">
        <v>112.7</v>
      </c>
      <c r="F3661" s="674">
        <v>293.83600000000001</v>
      </c>
      <c r="G3661" s="674">
        <v>295.84500000000003</v>
      </c>
      <c r="H3661" s="115">
        <f t="shared" si="114"/>
        <v>1.0068371472522089</v>
      </c>
      <c r="I3661" s="115">
        <f t="shared" si="115"/>
        <v>113.4705</v>
      </c>
    </row>
    <row r="3662" spans="1:9" hidden="1">
      <c r="A3662" s="115" t="s">
        <v>10514</v>
      </c>
      <c r="B3662" s="115" t="s">
        <v>10515</v>
      </c>
      <c r="C3662" s="115" t="s">
        <v>8780</v>
      </c>
      <c r="D3662" s="115" t="s">
        <v>2038</v>
      </c>
      <c r="E3662" s="115">
        <v>62.79</v>
      </c>
      <c r="F3662" s="674">
        <v>293.83600000000001</v>
      </c>
      <c r="G3662" s="674">
        <v>295.84500000000003</v>
      </c>
      <c r="H3662" s="115">
        <f t="shared" si="114"/>
        <v>1.0068371472522089</v>
      </c>
      <c r="I3662" s="115">
        <f t="shared" si="115"/>
        <v>63.219299999999997</v>
      </c>
    </row>
    <row r="3663" spans="1:9" hidden="1">
      <c r="A3663" s="115" t="s">
        <v>10516</v>
      </c>
      <c r="B3663" s="115" t="s">
        <v>10517</v>
      </c>
      <c r="C3663" s="115" t="s">
        <v>8783</v>
      </c>
      <c r="D3663" s="115" t="s">
        <v>2038</v>
      </c>
      <c r="E3663" s="115">
        <v>32.200000000000003</v>
      </c>
      <c r="F3663" s="674">
        <v>293.83600000000001</v>
      </c>
      <c r="G3663" s="674">
        <v>295.84500000000003</v>
      </c>
      <c r="H3663" s="115">
        <f t="shared" si="114"/>
        <v>1.0068371472522089</v>
      </c>
      <c r="I3663" s="115">
        <f t="shared" si="115"/>
        <v>32.420200000000001</v>
      </c>
    </row>
    <row r="3664" spans="1:9" hidden="1">
      <c r="A3664" s="115" t="s">
        <v>10518</v>
      </c>
      <c r="B3664" s="115" t="s">
        <v>10519</v>
      </c>
      <c r="C3664" s="115" t="s">
        <v>8786</v>
      </c>
      <c r="D3664" s="115" t="s">
        <v>2038</v>
      </c>
      <c r="E3664" s="115">
        <v>25.7484</v>
      </c>
      <c r="F3664" s="674">
        <v>293.83600000000001</v>
      </c>
      <c r="G3664" s="674">
        <v>295.84500000000003</v>
      </c>
      <c r="H3664" s="115">
        <f t="shared" si="114"/>
        <v>1.0068371472522089</v>
      </c>
      <c r="I3664" s="115">
        <f t="shared" si="115"/>
        <v>25.924399999999999</v>
      </c>
    </row>
    <row r="3665" spans="1:9" hidden="1">
      <c r="A3665" s="115" t="s">
        <v>10520</v>
      </c>
      <c r="B3665" s="115" t="s">
        <v>10521</v>
      </c>
      <c r="C3665" s="115" t="s">
        <v>8789</v>
      </c>
      <c r="D3665" s="115" t="s">
        <v>1453</v>
      </c>
      <c r="E3665" s="115">
        <v>36.535699999999999</v>
      </c>
      <c r="F3665" s="674">
        <v>293.83600000000001</v>
      </c>
      <c r="G3665" s="674">
        <v>295.84500000000003</v>
      </c>
      <c r="H3665" s="115">
        <f t="shared" si="114"/>
        <v>1.0068371472522089</v>
      </c>
      <c r="I3665" s="115">
        <f t="shared" si="115"/>
        <v>36.785499999999999</v>
      </c>
    </row>
    <row r="3666" spans="1:9" hidden="1">
      <c r="A3666" s="115" t="s">
        <v>10522</v>
      </c>
      <c r="B3666" s="115" t="s">
        <v>10523</v>
      </c>
      <c r="C3666" s="115" t="s">
        <v>8792</v>
      </c>
      <c r="D3666" s="115" t="s">
        <v>1453</v>
      </c>
      <c r="E3666" s="115">
        <v>29.8657</v>
      </c>
      <c r="F3666" s="674">
        <v>293.83600000000001</v>
      </c>
      <c r="G3666" s="674">
        <v>295.84500000000003</v>
      </c>
      <c r="H3666" s="115">
        <f t="shared" si="114"/>
        <v>1.0068371472522089</v>
      </c>
      <c r="I3666" s="115">
        <f t="shared" si="115"/>
        <v>30.069900000000001</v>
      </c>
    </row>
    <row r="3667" spans="1:9" hidden="1">
      <c r="A3667" s="115" t="s">
        <v>10524</v>
      </c>
      <c r="B3667" s="115" t="s">
        <v>10525</v>
      </c>
      <c r="C3667" s="115" t="s">
        <v>8795</v>
      </c>
      <c r="D3667" s="115" t="s">
        <v>1453</v>
      </c>
      <c r="E3667" s="115">
        <v>64.879900000000006</v>
      </c>
      <c r="F3667" s="674">
        <v>293.83600000000001</v>
      </c>
      <c r="G3667" s="674">
        <v>295.84500000000003</v>
      </c>
      <c r="H3667" s="115">
        <f t="shared" si="114"/>
        <v>1.0068371472522089</v>
      </c>
      <c r="I3667" s="115">
        <f t="shared" si="115"/>
        <v>65.323499999999996</v>
      </c>
    </row>
    <row r="3668" spans="1:9" hidden="1">
      <c r="A3668" s="115" t="s">
        <v>10526</v>
      </c>
      <c r="B3668" s="115" t="s">
        <v>10527</v>
      </c>
      <c r="C3668" s="115" t="s">
        <v>8798</v>
      </c>
      <c r="D3668" s="115" t="s">
        <v>1453</v>
      </c>
      <c r="E3668" s="115">
        <v>75.667000000000002</v>
      </c>
      <c r="F3668" s="674">
        <v>293.83600000000001</v>
      </c>
      <c r="G3668" s="674">
        <v>295.84500000000003</v>
      </c>
      <c r="H3668" s="115">
        <f t="shared" si="114"/>
        <v>1.0068371472522089</v>
      </c>
      <c r="I3668" s="115">
        <f t="shared" si="115"/>
        <v>76.184299999999993</v>
      </c>
    </row>
    <row r="3669" spans="1:9" hidden="1">
      <c r="A3669" s="115" t="s">
        <v>10528</v>
      </c>
      <c r="B3669" s="115" t="s">
        <v>10529</v>
      </c>
      <c r="C3669" s="115" t="s">
        <v>8801</v>
      </c>
      <c r="D3669" s="115" t="s">
        <v>2038</v>
      </c>
      <c r="E3669" s="115">
        <v>14.090999999999999</v>
      </c>
      <c r="F3669" s="674">
        <v>293.83600000000001</v>
      </c>
      <c r="G3669" s="674">
        <v>295.84500000000003</v>
      </c>
      <c r="H3669" s="115">
        <f t="shared" si="114"/>
        <v>1.0068371472522089</v>
      </c>
      <c r="I3669" s="115">
        <f t="shared" si="115"/>
        <v>14.1873</v>
      </c>
    </row>
    <row r="3670" spans="1:9" hidden="1">
      <c r="A3670" s="115" t="s">
        <v>10530</v>
      </c>
      <c r="B3670" s="115" t="s">
        <v>10531</v>
      </c>
      <c r="C3670" s="115" t="s">
        <v>8804</v>
      </c>
      <c r="D3670" s="115" t="s">
        <v>2038</v>
      </c>
      <c r="E3670" s="115">
        <v>23.556699999999999</v>
      </c>
      <c r="F3670" s="674">
        <v>293.83600000000001</v>
      </c>
      <c r="G3670" s="674">
        <v>295.84500000000003</v>
      </c>
      <c r="H3670" s="115">
        <f t="shared" si="114"/>
        <v>1.0068371472522089</v>
      </c>
      <c r="I3670" s="115">
        <f t="shared" si="115"/>
        <v>23.7178</v>
      </c>
    </row>
    <row r="3671" spans="1:9" hidden="1">
      <c r="A3671" s="115" t="s">
        <v>10532</v>
      </c>
      <c r="B3671" s="115" t="s">
        <v>10533</v>
      </c>
      <c r="C3671" s="115" t="s">
        <v>8807</v>
      </c>
      <c r="D3671" s="115" t="s">
        <v>2038</v>
      </c>
      <c r="E3671" s="115">
        <v>18.1919</v>
      </c>
      <c r="F3671" s="674">
        <v>293.83600000000001</v>
      </c>
      <c r="G3671" s="674">
        <v>295.84500000000003</v>
      </c>
      <c r="H3671" s="115">
        <f t="shared" si="114"/>
        <v>1.0068371472522089</v>
      </c>
      <c r="I3671" s="115">
        <f t="shared" si="115"/>
        <v>18.316299999999998</v>
      </c>
    </row>
    <row r="3672" spans="1:9" hidden="1">
      <c r="A3672" s="115" t="s">
        <v>10534</v>
      </c>
      <c r="B3672" s="115" t="s">
        <v>10535</v>
      </c>
      <c r="C3672" s="115" t="s">
        <v>8810</v>
      </c>
      <c r="D3672" s="115" t="s">
        <v>2038</v>
      </c>
      <c r="E3672" s="115">
        <v>4.7380000000000004</v>
      </c>
      <c r="F3672" s="674">
        <v>293.83600000000001</v>
      </c>
      <c r="G3672" s="674">
        <v>295.84500000000003</v>
      </c>
      <c r="H3672" s="115">
        <f t="shared" si="114"/>
        <v>1.0068371472522089</v>
      </c>
      <c r="I3672" s="115">
        <f t="shared" si="115"/>
        <v>4.7704000000000004</v>
      </c>
    </row>
    <row r="3673" spans="1:9" hidden="1">
      <c r="A3673" s="115" t="s">
        <v>10536</v>
      </c>
      <c r="B3673" s="115" t="s">
        <v>10537</v>
      </c>
      <c r="C3673" s="115" t="s">
        <v>8813</v>
      </c>
      <c r="D3673" s="115" t="s">
        <v>2038</v>
      </c>
      <c r="E3673" s="115">
        <v>2.3690000000000002</v>
      </c>
      <c r="F3673" s="674">
        <v>293.83600000000001</v>
      </c>
      <c r="G3673" s="674">
        <v>295.84500000000003</v>
      </c>
      <c r="H3673" s="115">
        <f t="shared" si="114"/>
        <v>1.0068371472522089</v>
      </c>
      <c r="I3673" s="115">
        <f t="shared" si="115"/>
        <v>2.3852000000000002</v>
      </c>
    </row>
    <row r="3674" spans="1:9" hidden="1">
      <c r="A3674" s="115" t="s">
        <v>10538</v>
      </c>
      <c r="B3674" s="115" t="s">
        <v>10539</v>
      </c>
      <c r="C3674" s="115" t="s">
        <v>8816</v>
      </c>
      <c r="D3674" s="115" t="s">
        <v>2038</v>
      </c>
      <c r="E3674" s="115">
        <v>1.573</v>
      </c>
      <c r="F3674" s="674">
        <v>293.83600000000001</v>
      </c>
      <c r="G3674" s="674">
        <v>295.84500000000003</v>
      </c>
      <c r="H3674" s="115">
        <f t="shared" si="114"/>
        <v>1.0068371472522089</v>
      </c>
      <c r="I3674" s="115">
        <f t="shared" si="115"/>
        <v>1.5838000000000001</v>
      </c>
    </row>
    <row r="3675" spans="1:9" hidden="1">
      <c r="A3675" s="115" t="s">
        <v>10540</v>
      </c>
      <c r="B3675" s="115" t="s">
        <v>10541</v>
      </c>
      <c r="C3675" s="115" t="s">
        <v>8819</v>
      </c>
      <c r="D3675" s="115" t="s">
        <v>2038</v>
      </c>
      <c r="E3675" s="115">
        <v>1.1845000000000001</v>
      </c>
      <c r="F3675" s="674">
        <v>293.83600000000001</v>
      </c>
      <c r="G3675" s="674">
        <v>295.84500000000003</v>
      </c>
      <c r="H3675" s="115">
        <f t="shared" si="114"/>
        <v>1.0068371472522089</v>
      </c>
      <c r="I3675" s="115">
        <f t="shared" si="115"/>
        <v>1.1926000000000001</v>
      </c>
    </row>
    <row r="3676" spans="1:9" hidden="1">
      <c r="A3676" s="115" t="s">
        <v>10542</v>
      </c>
      <c r="B3676" s="115" t="s">
        <v>10543</v>
      </c>
      <c r="C3676" s="115" t="s">
        <v>8822</v>
      </c>
      <c r="D3676" s="115" t="s">
        <v>1242</v>
      </c>
      <c r="E3676" s="115">
        <v>99.043700000000001</v>
      </c>
      <c r="F3676" s="674">
        <v>293.83600000000001</v>
      </c>
      <c r="G3676" s="674">
        <v>295.84500000000003</v>
      </c>
      <c r="H3676" s="115">
        <f t="shared" si="114"/>
        <v>1.0068371472522089</v>
      </c>
      <c r="I3676" s="115">
        <f t="shared" si="115"/>
        <v>99.7209</v>
      </c>
    </row>
    <row r="3677" spans="1:9" hidden="1">
      <c r="A3677" s="115" t="s">
        <v>10544</v>
      </c>
      <c r="B3677" s="115" t="s">
        <v>10545</v>
      </c>
      <c r="C3677" s="115" t="s">
        <v>8825</v>
      </c>
      <c r="D3677" s="115" t="s">
        <v>1242</v>
      </c>
      <c r="E3677" s="115">
        <v>155.739</v>
      </c>
      <c r="F3677" s="674">
        <v>293.83600000000001</v>
      </c>
      <c r="G3677" s="674">
        <v>295.84500000000003</v>
      </c>
      <c r="H3677" s="115">
        <f t="shared" si="114"/>
        <v>1.0068371472522089</v>
      </c>
      <c r="I3677" s="115">
        <f t="shared" si="115"/>
        <v>156.8038</v>
      </c>
    </row>
    <row r="3678" spans="1:9" hidden="1">
      <c r="A3678" s="115" t="s">
        <v>10546</v>
      </c>
      <c r="B3678" s="115" t="s">
        <v>10547</v>
      </c>
      <c r="C3678" s="115" t="s">
        <v>8828</v>
      </c>
      <c r="D3678" s="115" t="s">
        <v>1242</v>
      </c>
      <c r="E3678" s="115">
        <v>662.13980000000004</v>
      </c>
      <c r="F3678" s="674">
        <v>293.83600000000001</v>
      </c>
      <c r="G3678" s="674">
        <v>295.84500000000003</v>
      </c>
      <c r="H3678" s="115">
        <f t="shared" si="114"/>
        <v>1.0068371472522089</v>
      </c>
      <c r="I3678" s="115">
        <f t="shared" si="115"/>
        <v>666.66690000000006</v>
      </c>
    </row>
    <row r="3679" spans="1:9" hidden="1">
      <c r="A3679" s="115" t="s">
        <v>10548</v>
      </c>
      <c r="B3679" s="115" t="s">
        <v>10549</v>
      </c>
      <c r="C3679" s="115" t="s">
        <v>8831</v>
      </c>
      <c r="D3679" s="115" t="s">
        <v>2038</v>
      </c>
      <c r="E3679" s="115">
        <v>145.23990000000001</v>
      </c>
      <c r="F3679" s="674">
        <v>293.83600000000001</v>
      </c>
      <c r="G3679" s="674">
        <v>295.84500000000003</v>
      </c>
      <c r="H3679" s="115">
        <f t="shared" si="114"/>
        <v>1.0068371472522089</v>
      </c>
      <c r="I3679" s="115">
        <f t="shared" si="115"/>
        <v>146.2329</v>
      </c>
    </row>
    <row r="3680" spans="1:9" hidden="1">
      <c r="A3680" s="115" t="s">
        <v>10550</v>
      </c>
      <c r="B3680" s="115" t="s">
        <v>10551</v>
      </c>
      <c r="C3680" s="115" t="s">
        <v>8834</v>
      </c>
      <c r="D3680" s="115" t="s">
        <v>2038</v>
      </c>
      <c r="E3680" s="115">
        <v>81.596699999999998</v>
      </c>
      <c r="F3680" s="674">
        <v>293.83600000000001</v>
      </c>
      <c r="G3680" s="674">
        <v>295.84500000000003</v>
      </c>
      <c r="H3680" s="115">
        <f t="shared" si="114"/>
        <v>1.0068371472522089</v>
      </c>
      <c r="I3680" s="115">
        <f t="shared" si="115"/>
        <v>82.154600000000002</v>
      </c>
    </row>
    <row r="3681" spans="1:9" hidden="1">
      <c r="A3681" s="115" t="s">
        <v>10552</v>
      </c>
      <c r="B3681" s="115" t="s">
        <v>10553</v>
      </c>
      <c r="C3681" s="115" t="s">
        <v>8837</v>
      </c>
      <c r="D3681" s="115" t="s">
        <v>2038</v>
      </c>
      <c r="E3681" s="115">
        <v>70.084999999999994</v>
      </c>
      <c r="F3681" s="674">
        <v>293.83600000000001</v>
      </c>
      <c r="G3681" s="674">
        <v>295.84500000000003</v>
      </c>
      <c r="H3681" s="115">
        <f t="shared" si="114"/>
        <v>1.0068371472522089</v>
      </c>
      <c r="I3681" s="115">
        <f t="shared" si="115"/>
        <v>70.5642</v>
      </c>
    </row>
    <row r="3682" spans="1:9" hidden="1">
      <c r="A3682" s="115" t="s">
        <v>10554</v>
      </c>
      <c r="B3682" s="115" t="s">
        <v>10555</v>
      </c>
      <c r="C3682" s="115" t="s">
        <v>8840</v>
      </c>
      <c r="D3682" s="115" t="s">
        <v>2038</v>
      </c>
      <c r="E3682" s="115">
        <v>64.365399999999994</v>
      </c>
      <c r="F3682" s="674">
        <v>293.83600000000001</v>
      </c>
      <c r="G3682" s="674">
        <v>295.84500000000003</v>
      </c>
      <c r="H3682" s="115">
        <f t="shared" si="114"/>
        <v>1.0068371472522089</v>
      </c>
      <c r="I3682" s="115">
        <f t="shared" si="115"/>
        <v>64.805499999999995</v>
      </c>
    </row>
    <row r="3683" spans="1:9" hidden="1">
      <c r="A3683" s="115" t="s">
        <v>10556</v>
      </c>
      <c r="B3683" s="115" t="s">
        <v>10557</v>
      </c>
      <c r="C3683" s="115" t="s">
        <v>8843</v>
      </c>
      <c r="D3683" s="115" t="s">
        <v>2038</v>
      </c>
      <c r="E3683" s="115">
        <v>25.595500000000001</v>
      </c>
      <c r="F3683" s="674">
        <v>293.83600000000001</v>
      </c>
      <c r="G3683" s="674">
        <v>295.84500000000003</v>
      </c>
      <c r="H3683" s="115">
        <f t="shared" si="114"/>
        <v>1.0068371472522089</v>
      </c>
      <c r="I3683" s="115">
        <f t="shared" si="115"/>
        <v>25.770499999999998</v>
      </c>
    </row>
    <row r="3684" spans="1:9" hidden="1">
      <c r="A3684" s="115" t="s">
        <v>10558</v>
      </c>
      <c r="B3684" s="115" t="s">
        <v>10559</v>
      </c>
      <c r="C3684" s="115" t="s">
        <v>8846</v>
      </c>
      <c r="D3684" s="115" t="s">
        <v>2038</v>
      </c>
      <c r="E3684" s="115">
        <v>189.5103</v>
      </c>
      <c r="F3684" s="674">
        <v>293.83600000000001</v>
      </c>
      <c r="G3684" s="674">
        <v>295.84500000000003</v>
      </c>
      <c r="H3684" s="115">
        <f t="shared" si="114"/>
        <v>1.0068371472522089</v>
      </c>
      <c r="I3684" s="115">
        <f t="shared" si="115"/>
        <v>190.80600000000001</v>
      </c>
    </row>
    <row r="3685" spans="1:9" hidden="1">
      <c r="A3685" s="115" t="s">
        <v>10560</v>
      </c>
      <c r="B3685" s="115" t="s">
        <v>10561</v>
      </c>
      <c r="C3685" s="115" t="s">
        <v>8849</v>
      </c>
      <c r="D3685" s="115" t="s">
        <v>1242</v>
      </c>
      <c r="E3685" s="115">
        <v>222.23490000000001</v>
      </c>
      <c r="F3685" s="674">
        <v>293.83600000000001</v>
      </c>
      <c r="G3685" s="674">
        <v>295.84500000000003</v>
      </c>
      <c r="H3685" s="115">
        <f t="shared" si="114"/>
        <v>1.0068371472522089</v>
      </c>
      <c r="I3685" s="115">
        <f t="shared" si="115"/>
        <v>223.7544</v>
      </c>
    </row>
    <row r="3686" spans="1:9" hidden="1">
      <c r="A3686" s="115" t="s">
        <v>10562</v>
      </c>
      <c r="B3686" s="115" t="s">
        <v>10563</v>
      </c>
      <c r="C3686" s="115" t="s">
        <v>8852</v>
      </c>
      <c r="D3686" s="115" t="s">
        <v>6181</v>
      </c>
      <c r="E3686" s="115">
        <v>34.340000000000003</v>
      </c>
      <c r="F3686" s="674">
        <v>293.83600000000001</v>
      </c>
      <c r="G3686" s="674">
        <v>295.84500000000003</v>
      </c>
      <c r="H3686" s="115">
        <f t="shared" si="114"/>
        <v>1.0068371472522089</v>
      </c>
      <c r="I3686" s="115">
        <f t="shared" si="115"/>
        <v>34.574800000000003</v>
      </c>
    </row>
    <row r="3687" spans="1:9" hidden="1">
      <c r="A3687" s="115" t="s">
        <v>10564</v>
      </c>
      <c r="B3687" s="115" t="s">
        <v>10565</v>
      </c>
      <c r="C3687" s="115" t="s">
        <v>8855</v>
      </c>
      <c r="D3687" s="115" t="s">
        <v>8856</v>
      </c>
      <c r="E3687" s="115">
        <v>33.64</v>
      </c>
      <c r="F3687" s="674">
        <v>293.83600000000001</v>
      </c>
      <c r="G3687" s="674">
        <v>295.84500000000003</v>
      </c>
      <c r="H3687" s="115">
        <f t="shared" si="114"/>
        <v>1.0068371472522089</v>
      </c>
      <c r="I3687" s="115">
        <f t="shared" si="115"/>
        <v>33.869999999999997</v>
      </c>
    </row>
    <row r="3688" spans="1:9" hidden="1">
      <c r="A3688" s="115" t="s">
        <v>10566</v>
      </c>
      <c r="B3688" s="115" t="s">
        <v>10567</v>
      </c>
      <c r="C3688" s="115" t="s">
        <v>8859</v>
      </c>
      <c r="D3688" s="115" t="s">
        <v>6054</v>
      </c>
      <c r="E3688" s="115">
        <v>17727.190399999999</v>
      </c>
      <c r="F3688" s="674">
        <v>293.83600000000001</v>
      </c>
      <c r="G3688" s="674">
        <v>295.84500000000003</v>
      </c>
      <c r="H3688" s="115">
        <f t="shared" si="114"/>
        <v>1.0068371472522089</v>
      </c>
      <c r="I3688" s="115">
        <f t="shared" si="115"/>
        <v>17848.393800000002</v>
      </c>
    </row>
    <row r="3689" spans="1:9" hidden="1">
      <c r="A3689" s="115" t="s">
        <v>10568</v>
      </c>
      <c r="B3689" s="115" t="s">
        <v>10569</v>
      </c>
      <c r="C3689" s="115" t="s">
        <v>8862</v>
      </c>
      <c r="D3689" s="115" t="s">
        <v>6054</v>
      </c>
      <c r="E3689" s="115">
        <v>134.4</v>
      </c>
      <c r="F3689" s="674">
        <v>293.83600000000001</v>
      </c>
      <c r="G3689" s="674">
        <v>295.84500000000003</v>
      </c>
      <c r="H3689" s="115">
        <f t="shared" si="114"/>
        <v>1.0068371472522089</v>
      </c>
      <c r="I3689" s="115">
        <f t="shared" si="115"/>
        <v>135.31890000000001</v>
      </c>
    </row>
    <row r="3690" spans="1:9" hidden="1">
      <c r="A3690" s="115" t="s">
        <v>10570</v>
      </c>
      <c r="B3690" s="115" t="s">
        <v>10571</v>
      </c>
      <c r="C3690" s="115" t="s">
        <v>8865</v>
      </c>
      <c r="D3690" s="115" t="s">
        <v>2038</v>
      </c>
      <c r="E3690" s="115">
        <v>7.21</v>
      </c>
      <c r="F3690" s="674">
        <v>293.83600000000001</v>
      </c>
      <c r="G3690" s="674">
        <v>295.84500000000003</v>
      </c>
      <c r="H3690" s="115">
        <f t="shared" si="114"/>
        <v>1.0068371472522089</v>
      </c>
      <c r="I3690" s="115">
        <f t="shared" si="115"/>
        <v>7.2592999999999996</v>
      </c>
    </row>
    <row r="3691" spans="1:9" hidden="1">
      <c r="A3691" s="115" t="s">
        <v>10572</v>
      </c>
      <c r="B3691" s="115" t="s">
        <v>10573</v>
      </c>
      <c r="C3691" s="115" t="s">
        <v>8868</v>
      </c>
      <c r="D3691" s="115" t="s">
        <v>1242</v>
      </c>
      <c r="E3691" s="115">
        <v>34.304200000000002</v>
      </c>
      <c r="F3691" s="674">
        <v>293.83600000000001</v>
      </c>
      <c r="G3691" s="674">
        <v>295.84500000000003</v>
      </c>
      <c r="H3691" s="115">
        <f t="shared" si="114"/>
        <v>1.0068371472522089</v>
      </c>
      <c r="I3691" s="115">
        <f t="shared" si="115"/>
        <v>34.538699999999999</v>
      </c>
    </row>
    <row r="3692" spans="1:9" hidden="1">
      <c r="A3692" s="115" t="s">
        <v>10574</v>
      </c>
      <c r="B3692" s="115" t="s">
        <v>10575</v>
      </c>
      <c r="C3692" s="115" t="s">
        <v>8871</v>
      </c>
      <c r="D3692" s="115" t="s">
        <v>1138</v>
      </c>
      <c r="E3692" s="115">
        <v>3315.0499</v>
      </c>
      <c r="F3692" s="674">
        <v>293.83600000000001</v>
      </c>
      <c r="G3692" s="674">
        <v>295.84500000000003</v>
      </c>
      <c r="H3692" s="115">
        <f t="shared" si="114"/>
        <v>1.0068371472522089</v>
      </c>
      <c r="I3692" s="115">
        <f t="shared" si="115"/>
        <v>3337.7154</v>
      </c>
    </row>
    <row r="3693" spans="1:9" hidden="1">
      <c r="A3693" s="115" t="s">
        <v>10576</v>
      </c>
      <c r="B3693" s="115" t="s">
        <v>10577</v>
      </c>
      <c r="C3693" s="115" t="s">
        <v>8874</v>
      </c>
      <c r="D3693" s="115" t="s">
        <v>2038</v>
      </c>
      <c r="E3693" s="115">
        <v>2.8992</v>
      </c>
      <c r="F3693" s="674">
        <v>293.83600000000001</v>
      </c>
      <c r="G3693" s="674">
        <v>295.84500000000003</v>
      </c>
      <c r="H3693" s="115">
        <f t="shared" si="114"/>
        <v>1.0068371472522089</v>
      </c>
      <c r="I3693" s="115">
        <f t="shared" si="115"/>
        <v>2.919</v>
      </c>
    </row>
    <row r="3694" spans="1:9" hidden="1">
      <c r="A3694" s="115" t="s">
        <v>10578</v>
      </c>
      <c r="B3694" s="115" t="s">
        <v>10579</v>
      </c>
      <c r="C3694" s="115" t="s">
        <v>8877</v>
      </c>
      <c r="D3694" s="115" t="s">
        <v>2038</v>
      </c>
      <c r="E3694" s="115">
        <v>0.5948</v>
      </c>
      <c r="F3694" s="674">
        <v>293.83600000000001</v>
      </c>
      <c r="G3694" s="674">
        <v>295.84500000000003</v>
      </c>
      <c r="H3694" s="115">
        <f t="shared" si="114"/>
        <v>1.0068371472522089</v>
      </c>
      <c r="I3694" s="115">
        <f t="shared" si="115"/>
        <v>0.59889999999999999</v>
      </c>
    </row>
    <row r="3695" spans="1:9" hidden="1">
      <c r="A3695" s="115" t="s">
        <v>10580</v>
      </c>
      <c r="B3695" s="115" t="s">
        <v>10581</v>
      </c>
      <c r="C3695" s="115" t="s">
        <v>8880</v>
      </c>
      <c r="D3695" s="115" t="s">
        <v>1138</v>
      </c>
      <c r="E3695" s="115">
        <v>55661.236400000002</v>
      </c>
      <c r="F3695" s="674">
        <v>293.83600000000001</v>
      </c>
      <c r="G3695" s="674">
        <v>295.84500000000003</v>
      </c>
      <c r="H3695" s="115">
        <f t="shared" si="114"/>
        <v>1.0068371472522089</v>
      </c>
      <c r="I3695" s="115">
        <f t="shared" si="115"/>
        <v>56041.800499999998</v>
      </c>
    </row>
    <row r="3696" spans="1:9" hidden="1">
      <c r="A3696" s="115" t="s">
        <v>10582</v>
      </c>
      <c r="B3696" s="115" t="s">
        <v>10583</v>
      </c>
      <c r="C3696" s="115" t="s">
        <v>8883</v>
      </c>
      <c r="D3696" s="115" t="s">
        <v>1138</v>
      </c>
      <c r="E3696" s="115">
        <v>287679.30420000001</v>
      </c>
      <c r="F3696" s="674">
        <v>293.83600000000001</v>
      </c>
      <c r="G3696" s="674">
        <v>295.84500000000003</v>
      </c>
      <c r="H3696" s="115">
        <f t="shared" si="114"/>
        <v>1.0068371472522089</v>
      </c>
      <c r="I3696" s="115">
        <f t="shared" si="115"/>
        <v>289646.21000000002</v>
      </c>
    </row>
    <row r="3697" spans="1:9" hidden="1">
      <c r="A3697" s="115" t="s">
        <v>10584</v>
      </c>
      <c r="B3697" s="115" t="s">
        <v>10585</v>
      </c>
      <c r="C3697" s="115" t="s">
        <v>8886</v>
      </c>
      <c r="D3697" s="115" t="s">
        <v>1138</v>
      </c>
      <c r="E3697" s="115">
        <v>4301.1149999999998</v>
      </c>
      <c r="F3697" s="674">
        <v>293.83600000000001</v>
      </c>
      <c r="G3697" s="674">
        <v>295.84500000000003</v>
      </c>
      <c r="H3697" s="115">
        <f t="shared" si="114"/>
        <v>1.0068371472522089</v>
      </c>
      <c r="I3697" s="115">
        <f t="shared" si="115"/>
        <v>4330.5223999999998</v>
      </c>
    </row>
    <row r="3698" spans="1:9" hidden="1">
      <c r="A3698" s="115" t="s">
        <v>10586</v>
      </c>
      <c r="B3698" s="115" t="s">
        <v>10587</v>
      </c>
      <c r="C3698" s="115" t="s">
        <v>8889</v>
      </c>
      <c r="D3698" s="115" t="s">
        <v>1453</v>
      </c>
      <c r="E3698" s="115">
        <v>0.82730000000000004</v>
      </c>
      <c r="F3698" s="674">
        <v>293.83600000000001</v>
      </c>
      <c r="G3698" s="674">
        <v>295.84500000000003</v>
      </c>
      <c r="H3698" s="115">
        <f t="shared" si="114"/>
        <v>1.0068371472522089</v>
      </c>
      <c r="I3698" s="115">
        <f t="shared" si="115"/>
        <v>0.83299999999999996</v>
      </c>
    </row>
    <row r="3699" spans="1:9" hidden="1">
      <c r="A3699" s="115" t="s">
        <v>10588</v>
      </c>
      <c r="B3699" s="115" t="s">
        <v>10589</v>
      </c>
      <c r="C3699" s="115" t="s">
        <v>8892</v>
      </c>
      <c r="D3699" s="115" t="s">
        <v>8893</v>
      </c>
      <c r="E3699" s="115">
        <v>6.1612999999999998</v>
      </c>
      <c r="F3699" s="674">
        <v>293.83600000000001</v>
      </c>
      <c r="G3699" s="674">
        <v>295.84500000000003</v>
      </c>
      <c r="H3699" s="115">
        <f t="shared" si="114"/>
        <v>1.0068371472522089</v>
      </c>
      <c r="I3699" s="115">
        <f t="shared" si="115"/>
        <v>6.2034000000000002</v>
      </c>
    </row>
    <row r="3700" spans="1:9" hidden="1">
      <c r="A3700" s="115" t="s">
        <v>10590</v>
      </c>
      <c r="B3700" s="115" t="s">
        <v>10591</v>
      </c>
      <c r="C3700" s="115" t="s">
        <v>8896</v>
      </c>
      <c r="D3700" s="115" t="s">
        <v>8897</v>
      </c>
      <c r="E3700" s="115">
        <v>4.1417999999999999</v>
      </c>
      <c r="F3700" s="674">
        <v>293.83600000000001</v>
      </c>
      <c r="G3700" s="674">
        <v>295.84500000000003</v>
      </c>
      <c r="H3700" s="115">
        <f t="shared" si="114"/>
        <v>1.0068371472522089</v>
      </c>
      <c r="I3700" s="115">
        <f t="shared" si="115"/>
        <v>4.1700999999999997</v>
      </c>
    </row>
    <row r="3701" spans="1:9" hidden="1">
      <c r="A3701" s="115" t="s">
        <v>10592</v>
      </c>
      <c r="B3701" s="115" t="s">
        <v>10593</v>
      </c>
      <c r="C3701" s="115" t="s">
        <v>8900</v>
      </c>
      <c r="D3701" s="115" t="s">
        <v>8901</v>
      </c>
      <c r="E3701" s="115">
        <v>4.6581000000000001</v>
      </c>
      <c r="F3701" s="674">
        <v>293.83600000000001</v>
      </c>
      <c r="G3701" s="674">
        <v>295.84500000000003</v>
      </c>
      <c r="H3701" s="115">
        <f t="shared" si="114"/>
        <v>1.0068371472522089</v>
      </c>
      <c r="I3701" s="115">
        <f t="shared" si="115"/>
        <v>4.6898999999999997</v>
      </c>
    </row>
    <row r="3702" spans="1:9" hidden="1">
      <c r="A3702" s="115" t="s">
        <v>10594</v>
      </c>
      <c r="B3702" s="115" t="s">
        <v>10595</v>
      </c>
      <c r="C3702" s="115" t="s">
        <v>8904</v>
      </c>
      <c r="D3702" s="115" t="s">
        <v>8901</v>
      </c>
      <c r="E3702" s="115">
        <v>0.2505</v>
      </c>
      <c r="F3702" s="674">
        <v>293.83600000000001</v>
      </c>
      <c r="G3702" s="674">
        <v>295.84500000000003</v>
      </c>
      <c r="H3702" s="115">
        <f t="shared" si="114"/>
        <v>1.0068371472522089</v>
      </c>
      <c r="I3702" s="115">
        <f t="shared" si="115"/>
        <v>0.25219999999999998</v>
      </c>
    </row>
    <row r="3703" spans="1:9" hidden="1">
      <c r="A3703" s="115" t="s">
        <v>10596</v>
      </c>
      <c r="B3703" s="115" t="s">
        <v>10597</v>
      </c>
      <c r="C3703" s="115" t="s">
        <v>8907</v>
      </c>
      <c r="D3703" s="115" t="s">
        <v>2038</v>
      </c>
      <c r="E3703" s="115">
        <v>117.5642</v>
      </c>
      <c r="F3703" s="674">
        <v>293.83600000000001</v>
      </c>
      <c r="G3703" s="674">
        <v>295.84500000000003</v>
      </c>
      <c r="H3703" s="115">
        <f t="shared" si="114"/>
        <v>1.0068371472522089</v>
      </c>
      <c r="I3703" s="115">
        <f t="shared" si="115"/>
        <v>118.36799999999999</v>
      </c>
    </row>
    <row r="3704" spans="1:9" hidden="1">
      <c r="A3704" s="115" t="s">
        <v>10598</v>
      </c>
      <c r="B3704" s="115" t="s">
        <v>10599</v>
      </c>
      <c r="C3704" s="115" t="s">
        <v>8910</v>
      </c>
      <c r="D3704" s="115" t="s">
        <v>2038</v>
      </c>
      <c r="E3704" s="115">
        <v>51.782499999999999</v>
      </c>
      <c r="F3704" s="674">
        <v>293.83600000000001</v>
      </c>
      <c r="G3704" s="674">
        <v>295.84500000000003</v>
      </c>
      <c r="H3704" s="115">
        <f t="shared" si="114"/>
        <v>1.0068371472522089</v>
      </c>
      <c r="I3704" s="115">
        <f t="shared" si="115"/>
        <v>52.136499999999998</v>
      </c>
    </row>
    <row r="3705" spans="1:9" hidden="1">
      <c r="A3705" s="115" t="s">
        <v>10600</v>
      </c>
      <c r="B3705" s="115" t="s">
        <v>10601</v>
      </c>
      <c r="C3705" s="115" t="s">
        <v>8913</v>
      </c>
      <c r="D3705" s="115" t="s">
        <v>2038</v>
      </c>
      <c r="E3705" s="115">
        <v>142.6618</v>
      </c>
      <c r="F3705" s="674">
        <v>293.83600000000001</v>
      </c>
      <c r="G3705" s="674">
        <v>295.84500000000003</v>
      </c>
      <c r="H3705" s="115">
        <f t="shared" si="114"/>
        <v>1.0068371472522089</v>
      </c>
      <c r="I3705" s="115">
        <f t="shared" si="115"/>
        <v>143.63720000000001</v>
      </c>
    </row>
    <row r="3706" spans="1:9" hidden="1">
      <c r="A3706" s="115" t="s">
        <v>10602</v>
      </c>
      <c r="B3706" s="115" t="s">
        <v>10603</v>
      </c>
      <c r="C3706" s="115" t="s">
        <v>8916</v>
      </c>
      <c r="D3706" s="115" t="s">
        <v>2038</v>
      </c>
      <c r="E3706" s="115">
        <v>41.724299999999999</v>
      </c>
      <c r="F3706" s="674">
        <v>293.83600000000001</v>
      </c>
      <c r="G3706" s="674">
        <v>295.84500000000003</v>
      </c>
      <c r="H3706" s="115">
        <f t="shared" si="114"/>
        <v>1.0068371472522089</v>
      </c>
      <c r="I3706" s="115">
        <f t="shared" si="115"/>
        <v>42.009599999999999</v>
      </c>
    </row>
    <row r="3707" spans="1:9" hidden="1">
      <c r="A3707" s="115" t="s">
        <v>10604</v>
      </c>
      <c r="B3707" s="115" t="s">
        <v>10605</v>
      </c>
      <c r="C3707" s="115" t="s">
        <v>8919</v>
      </c>
      <c r="D3707" s="115" t="s">
        <v>2038</v>
      </c>
      <c r="E3707" s="115">
        <v>83.154700000000005</v>
      </c>
      <c r="F3707" s="674">
        <v>293.83600000000001</v>
      </c>
      <c r="G3707" s="674">
        <v>295.84500000000003</v>
      </c>
      <c r="H3707" s="115">
        <f t="shared" si="114"/>
        <v>1.0068371472522089</v>
      </c>
      <c r="I3707" s="115">
        <f t="shared" si="115"/>
        <v>83.723200000000006</v>
      </c>
    </row>
    <row r="3708" spans="1:9" hidden="1">
      <c r="A3708" s="115" t="s">
        <v>10606</v>
      </c>
      <c r="B3708" s="115" t="s">
        <v>10607</v>
      </c>
      <c r="C3708" s="115" t="s">
        <v>8922</v>
      </c>
      <c r="D3708" s="115" t="s">
        <v>2038</v>
      </c>
      <c r="E3708" s="115">
        <v>6.1284999999999998</v>
      </c>
      <c r="F3708" s="674">
        <v>293.83600000000001</v>
      </c>
      <c r="G3708" s="674">
        <v>295.84500000000003</v>
      </c>
      <c r="H3708" s="115">
        <f t="shared" si="114"/>
        <v>1.0068371472522089</v>
      </c>
      <c r="I3708" s="115">
        <f t="shared" si="115"/>
        <v>6.1703999999999999</v>
      </c>
    </row>
    <row r="3709" spans="1:9" hidden="1">
      <c r="A3709" s="115" t="s">
        <v>10608</v>
      </c>
      <c r="B3709" s="115" t="s">
        <v>10609</v>
      </c>
      <c r="C3709" s="115" t="s">
        <v>8925</v>
      </c>
      <c r="D3709" s="115" t="s">
        <v>6054</v>
      </c>
      <c r="E3709" s="115">
        <v>1019.7</v>
      </c>
      <c r="F3709" s="674">
        <v>293.83600000000001</v>
      </c>
      <c r="G3709" s="674">
        <v>295.84500000000003</v>
      </c>
      <c r="H3709" s="115">
        <f t="shared" si="114"/>
        <v>1.0068371472522089</v>
      </c>
      <c r="I3709" s="115">
        <f t="shared" si="115"/>
        <v>1026.6718000000001</v>
      </c>
    </row>
    <row r="3710" spans="1:9" hidden="1">
      <c r="A3710" s="115" t="s">
        <v>10610</v>
      </c>
      <c r="B3710" s="115" t="s">
        <v>10611</v>
      </c>
      <c r="C3710" s="115" t="s">
        <v>8928</v>
      </c>
      <c r="D3710" s="115" t="s">
        <v>6054</v>
      </c>
      <c r="E3710" s="115">
        <v>1161.875</v>
      </c>
      <c r="F3710" s="674">
        <v>293.83600000000001</v>
      </c>
      <c r="G3710" s="674">
        <v>295.84500000000003</v>
      </c>
      <c r="H3710" s="115">
        <f t="shared" si="114"/>
        <v>1.0068371472522089</v>
      </c>
      <c r="I3710" s="115">
        <f t="shared" si="115"/>
        <v>1169.8189</v>
      </c>
    </row>
    <row r="3711" spans="1:9" hidden="1">
      <c r="A3711" s="115" t="s">
        <v>10612</v>
      </c>
      <c r="B3711" s="115" t="s">
        <v>10613</v>
      </c>
      <c r="C3711" s="115" t="s">
        <v>8931</v>
      </c>
      <c r="D3711" s="115" t="s">
        <v>6054</v>
      </c>
      <c r="E3711" s="115">
        <v>1502.53</v>
      </c>
      <c r="F3711" s="674">
        <v>293.83600000000001</v>
      </c>
      <c r="G3711" s="674">
        <v>295.84500000000003</v>
      </c>
      <c r="H3711" s="115">
        <f t="shared" si="114"/>
        <v>1.0068371472522089</v>
      </c>
      <c r="I3711" s="115">
        <f t="shared" si="115"/>
        <v>1512.8030000000001</v>
      </c>
    </row>
    <row r="3712" spans="1:9" hidden="1">
      <c r="A3712" s="115" t="s">
        <v>10614</v>
      </c>
      <c r="B3712" s="115" t="s">
        <v>10615</v>
      </c>
      <c r="C3712" s="115" t="s">
        <v>8934</v>
      </c>
      <c r="D3712" s="115" t="s">
        <v>6054</v>
      </c>
      <c r="E3712" s="115">
        <v>1856.567</v>
      </c>
      <c r="F3712" s="674">
        <v>293.83600000000001</v>
      </c>
      <c r="G3712" s="674">
        <v>295.84500000000003</v>
      </c>
      <c r="H3712" s="115">
        <f t="shared" si="114"/>
        <v>1.0068371472522089</v>
      </c>
      <c r="I3712" s="115">
        <f t="shared" si="115"/>
        <v>1869.2606000000001</v>
      </c>
    </row>
    <row r="3713" spans="1:9" hidden="1">
      <c r="A3713" s="115" t="s">
        <v>10616</v>
      </c>
      <c r="B3713" s="115" t="s">
        <v>10617</v>
      </c>
      <c r="C3713" s="115" t="s">
        <v>8937</v>
      </c>
      <c r="D3713" s="115" t="s">
        <v>6054</v>
      </c>
      <c r="E3713" s="115">
        <v>2341.5740000000001</v>
      </c>
      <c r="F3713" s="674">
        <v>293.83600000000001</v>
      </c>
      <c r="G3713" s="674">
        <v>295.84500000000003</v>
      </c>
      <c r="H3713" s="115">
        <f t="shared" si="114"/>
        <v>1.0068371472522089</v>
      </c>
      <c r="I3713" s="115">
        <f t="shared" si="115"/>
        <v>2357.5837000000001</v>
      </c>
    </row>
    <row r="3714" spans="1:9" hidden="1">
      <c r="A3714" s="115" t="s">
        <v>10618</v>
      </c>
      <c r="B3714" s="115" t="s">
        <v>10619</v>
      </c>
      <c r="C3714" s="115" t="s">
        <v>8940</v>
      </c>
      <c r="D3714" s="115" t="s">
        <v>1138</v>
      </c>
      <c r="E3714" s="115">
        <v>202477.50930000001</v>
      </c>
      <c r="F3714" s="674">
        <v>293.83600000000001</v>
      </c>
      <c r="G3714" s="674">
        <v>295.84500000000003</v>
      </c>
      <c r="H3714" s="115">
        <f t="shared" si="114"/>
        <v>1.0068371472522089</v>
      </c>
      <c r="I3714" s="115">
        <f t="shared" si="115"/>
        <v>203861.87779999999</v>
      </c>
    </row>
    <row r="3715" spans="1:9" hidden="1">
      <c r="A3715" s="115" t="s">
        <v>10620</v>
      </c>
      <c r="B3715" s="115" t="s">
        <v>10621</v>
      </c>
      <c r="C3715" s="115" t="s">
        <v>8943</v>
      </c>
      <c r="D3715" s="115" t="s">
        <v>1138</v>
      </c>
      <c r="E3715" s="115">
        <v>188275.02840000001</v>
      </c>
      <c r="F3715" s="674">
        <v>293.83600000000001</v>
      </c>
      <c r="G3715" s="674">
        <v>295.84500000000003</v>
      </c>
      <c r="H3715" s="115">
        <f t="shared" si="114"/>
        <v>1.0068371472522089</v>
      </c>
      <c r="I3715" s="115">
        <f t="shared" si="115"/>
        <v>189562.29250000001</v>
      </c>
    </row>
    <row r="3716" spans="1:9" hidden="1">
      <c r="A3716" s="115" t="s">
        <v>10622</v>
      </c>
      <c r="B3716" s="115" t="s">
        <v>10623</v>
      </c>
      <c r="C3716" s="115" t="s">
        <v>8946</v>
      </c>
      <c r="D3716" s="115" t="s">
        <v>1138</v>
      </c>
      <c r="E3716" s="115">
        <v>184521.9982</v>
      </c>
      <c r="F3716" s="674">
        <v>293.83600000000001</v>
      </c>
      <c r="G3716" s="674">
        <v>295.84500000000003</v>
      </c>
      <c r="H3716" s="115">
        <f t="shared" si="114"/>
        <v>1.0068371472522089</v>
      </c>
      <c r="I3716" s="115">
        <f t="shared" si="115"/>
        <v>185783.6023</v>
      </c>
    </row>
    <row r="3717" spans="1:9" hidden="1">
      <c r="A3717" s="115" t="s">
        <v>10624</v>
      </c>
      <c r="B3717" s="115" t="s">
        <v>10625</v>
      </c>
      <c r="C3717" s="115" t="s">
        <v>8949</v>
      </c>
      <c r="D3717" s="115" t="s">
        <v>1138</v>
      </c>
      <c r="E3717" s="115">
        <v>159239.67499999999</v>
      </c>
      <c r="F3717" s="674">
        <v>293.83600000000001</v>
      </c>
      <c r="G3717" s="674">
        <v>295.84500000000003</v>
      </c>
      <c r="H3717" s="115">
        <f t="shared" ref="H3717:H3780" si="116">G3717/F3717</f>
        <v>1.0068371472522089</v>
      </c>
      <c r="I3717" s="115">
        <f t="shared" ref="I3717:I3780" si="117">ROUND(H3717*E3717,4)</f>
        <v>160328.42009999999</v>
      </c>
    </row>
    <row r="3718" spans="1:9" hidden="1">
      <c r="A3718" s="115" t="s">
        <v>10626</v>
      </c>
      <c r="B3718" s="115" t="s">
        <v>10627</v>
      </c>
      <c r="C3718" s="115" t="s">
        <v>8952</v>
      </c>
      <c r="D3718" s="115" t="s">
        <v>1138</v>
      </c>
      <c r="E3718" s="115">
        <v>153373.35190000001</v>
      </c>
      <c r="F3718" s="674">
        <v>293.83600000000001</v>
      </c>
      <c r="G3718" s="674">
        <v>295.84500000000003</v>
      </c>
      <c r="H3718" s="115">
        <f t="shared" si="116"/>
        <v>1.0068371472522089</v>
      </c>
      <c r="I3718" s="115">
        <f t="shared" si="117"/>
        <v>154421.98809999999</v>
      </c>
    </row>
    <row r="3719" spans="1:9" hidden="1">
      <c r="A3719" s="115" t="s">
        <v>10628</v>
      </c>
      <c r="B3719" s="115" t="s">
        <v>10629</v>
      </c>
      <c r="C3719" s="115" t="s">
        <v>8955</v>
      </c>
      <c r="D3719" s="115" t="s">
        <v>1138</v>
      </c>
      <c r="E3719" s="115">
        <v>91717.7399</v>
      </c>
      <c r="F3719" s="674">
        <v>293.83600000000001</v>
      </c>
      <c r="G3719" s="674">
        <v>295.84500000000003</v>
      </c>
      <c r="H3719" s="115">
        <f t="shared" si="116"/>
        <v>1.0068371472522089</v>
      </c>
      <c r="I3719" s="115">
        <f t="shared" si="117"/>
        <v>92344.827600000004</v>
      </c>
    </row>
    <row r="3720" spans="1:9" hidden="1">
      <c r="A3720" s="115" t="s">
        <v>10630</v>
      </c>
      <c r="B3720" s="115" t="s">
        <v>10631</v>
      </c>
      <c r="C3720" s="115" t="s">
        <v>8958</v>
      </c>
      <c r="D3720" s="115" t="s">
        <v>1138</v>
      </c>
      <c r="E3720" s="115">
        <v>78959.311600000001</v>
      </c>
      <c r="F3720" s="674">
        <v>293.83600000000001</v>
      </c>
      <c r="G3720" s="674">
        <v>295.84500000000003</v>
      </c>
      <c r="H3720" s="115">
        <f t="shared" si="116"/>
        <v>1.0068371472522089</v>
      </c>
      <c r="I3720" s="115">
        <f t="shared" si="117"/>
        <v>79499.168000000005</v>
      </c>
    </row>
    <row r="3721" spans="1:9" hidden="1">
      <c r="A3721" s="115" t="s">
        <v>10632</v>
      </c>
      <c r="B3721" s="115" t="s">
        <v>10633</v>
      </c>
      <c r="C3721" s="115" t="s">
        <v>8961</v>
      </c>
      <c r="D3721" s="115" t="s">
        <v>1138</v>
      </c>
      <c r="E3721" s="115">
        <v>140559.73989999999</v>
      </c>
      <c r="F3721" s="674">
        <v>293.83600000000001</v>
      </c>
      <c r="G3721" s="674">
        <v>295.84500000000003</v>
      </c>
      <c r="H3721" s="115">
        <f t="shared" si="116"/>
        <v>1.0068371472522089</v>
      </c>
      <c r="I3721" s="115">
        <f t="shared" si="117"/>
        <v>141520.76749999999</v>
      </c>
    </row>
    <row r="3722" spans="1:9" hidden="1">
      <c r="A3722" s="115" t="s">
        <v>10634</v>
      </c>
      <c r="B3722" s="115" t="s">
        <v>10635</v>
      </c>
      <c r="C3722" s="115" t="s">
        <v>8964</v>
      </c>
      <c r="D3722" s="115" t="s">
        <v>1138</v>
      </c>
      <c r="E3722" s="115">
        <v>115802.3116</v>
      </c>
      <c r="F3722" s="674">
        <v>293.83600000000001</v>
      </c>
      <c r="G3722" s="674">
        <v>295.84500000000003</v>
      </c>
      <c r="H3722" s="115">
        <f t="shared" si="116"/>
        <v>1.0068371472522089</v>
      </c>
      <c r="I3722" s="115">
        <f t="shared" si="117"/>
        <v>116594.06909999999</v>
      </c>
    </row>
    <row r="3723" spans="1:9" hidden="1">
      <c r="A3723" s="115" t="s">
        <v>10636</v>
      </c>
      <c r="B3723" s="115" t="s">
        <v>10637</v>
      </c>
      <c r="C3723" s="115" t="s">
        <v>8967</v>
      </c>
      <c r="D3723" s="115" t="s">
        <v>2038</v>
      </c>
      <c r="E3723" s="115">
        <v>524.86159999999995</v>
      </c>
      <c r="F3723" s="674">
        <v>293.83600000000001</v>
      </c>
      <c r="G3723" s="674">
        <v>295.84500000000003</v>
      </c>
      <c r="H3723" s="115">
        <f t="shared" si="116"/>
        <v>1.0068371472522089</v>
      </c>
      <c r="I3723" s="115">
        <f t="shared" si="117"/>
        <v>528.4502</v>
      </c>
    </row>
    <row r="3724" spans="1:9" hidden="1">
      <c r="A3724" s="115" t="s">
        <v>10638</v>
      </c>
      <c r="B3724" s="115" t="s">
        <v>10639</v>
      </c>
      <c r="C3724" s="115" t="s">
        <v>8970</v>
      </c>
      <c r="D3724" s="115" t="s">
        <v>2038</v>
      </c>
      <c r="E3724" s="115">
        <v>558.33529999999996</v>
      </c>
      <c r="F3724" s="674">
        <v>293.83600000000001</v>
      </c>
      <c r="G3724" s="674">
        <v>295.84500000000003</v>
      </c>
      <c r="H3724" s="115">
        <f t="shared" si="116"/>
        <v>1.0068371472522089</v>
      </c>
      <c r="I3724" s="115">
        <f t="shared" si="117"/>
        <v>562.15269999999998</v>
      </c>
    </row>
    <row r="3725" spans="1:9" hidden="1">
      <c r="A3725" s="115" t="s">
        <v>10640</v>
      </c>
      <c r="B3725" s="115" t="s">
        <v>10641</v>
      </c>
      <c r="C3725" s="115" t="s">
        <v>8973</v>
      </c>
      <c r="D3725" s="115" t="s">
        <v>2038</v>
      </c>
      <c r="E3725" s="115">
        <v>667.76670000000001</v>
      </c>
      <c r="F3725" s="674">
        <v>293.83600000000001</v>
      </c>
      <c r="G3725" s="674">
        <v>295.84500000000003</v>
      </c>
      <c r="H3725" s="115">
        <f t="shared" si="116"/>
        <v>1.0068371472522089</v>
      </c>
      <c r="I3725" s="115">
        <f t="shared" si="117"/>
        <v>672.33230000000003</v>
      </c>
    </row>
    <row r="3726" spans="1:9" hidden="1">
      <c r="A3726" s="115" t="s">
        <v>10642</v>
      </c>
      <c r="B3726" s="115" t="s">
        <v>10643</v>
      </c>
      <c r="C3726" s="115" t="s">
        <v>8976</v>
      </c>
      <c r="D3726" s="115" t="s">
        <v>2038</v>
      </c>
      <c r="E3726" s="115">
        <v>701.24040000000002</v>
      </c>
      <c r="F3726" s="674">
        <v>293.83600000000001</v>
      </c>
      <c r="G3726" s="674">
        <v>295.84500000000003</v>
      </c>
      <c r="H3726" s="115">
        <f t="shared" si="116"/>
        <v>1.0068371472522089</v>
      </c>
      <c r="I3726" s="115">
        <f t="shared" si="117"/>
        <v>706.03489999999999</v>
      </c>
    </row>
    <row r="3727" spans="1:9" hidden="1">
      <c r="A3727" s="115" t="s">
        <v>10644</v>
      </c>
      <c r="B3727" s="115" t="s">
        <v>10645</v>
      </c>
      <c r="C3727" s="115" t="s">
        <v>8979</v>
      </c>
      <c r="D3727" s="115" t="s">
        <v>2038</v>
      </c>
      <c r="E3727" s="115">
        <v>709.33079999999995</v>
      </c>
      <c r="F3727" s="674">
        <v>293.83600000000001</v>
      </c>
      <c r="G3727" s="674">
        <v>295.84500000000003</v>
      </c>
      <c r="H3727" s="115">
        <f t="shared" si="116"/>
        <v>1.0068371472522089</v>
      </c>
      <c r="I3727" s="115">
        <f t="shared" si="117"/>
        <v>714.18060000000003</v>
      </c>
    </row>
    <row r="3728" spans="1:9" hidden="1">
      <c r="A3728" s="115" t="s">
        <v>10646</v>
      </c>
      <c r="B3728" s="115" t="s">
        <v>10647</v>
      </c>
      <c r="C3728" s="115" t="s">
        <v>8982</v>
      </c>
      <c r="D3728" s="115" t="s">
        <v>2038</v>
      </c>
      <c r="E3728" s="115">
        <v>82.206599999999995</v>
      </c>
      <c r="F3728" s="674">
        <v>293.83600000000001</v>
      </c>
      <c r="G3728" s="674">
        <v>295.84500000000003</v>
      </c>
      <c r="H3728" s="115">
        <f t="shared" si="116"/>
        <v>1.0068371472522089</v>
      </c>
      <c r="I3728" s="115">
        <f t="shared" si="117"/>
        <v>82.768699999999995</v>
      </c>
    </row>
    <row r="3729" spans="1:9" hidden="1">
      <c r="A3729" s="115" t="s">
        <v>10648</v>
      </c>
      <c r="B3729" s="115" t="s">
        <v>10649</v>
      </c>
      <c r="C3729" s="115" t="s">
        <v>8985</v>
      </c>
      <c r="D3729" s="115" t="s">
        <v>2038</v>
      </c>
      <c r="E3729" s="115">
        <v>119.1097</v>
      </c>
      <c r="F3729" s="674">
        <v>293.83600000000001</v>
      </c>
      <c r="G3729" s="674">
        <v>295.84500000000003</v>
      </c>
      <c r="H3729" s="115">
        <f t="shared" si="116"/>
        <v>1.0068371472522089</v>
      </c>
      <c r="I3729" s="115">
        <f t="shared" si="117"/>
        <v>119.9241</v>
      </c>
    </row>
    <row r="3730" spans="1:9" hidden="1">
      <c r="A3730" s="115" t="s">
        <v>10650</v>
      </c>
      <c r="B3730" s="115" t="s">
        <v>10651</v>
      </c>
      <c r="C3730" s="115" t="s">
        <v>8988</v>
      </c>
      <c r="D3730" s="115" t="s">
        <v>2038</v>
      </c>
      <c r="E3730" s="115">
        <v>52.163400000000003</v>
      </c>
      <c r="F3730" s="674">
        <v>293.83600000000001</v>
      </c>
      <c r="G3730" s="674">
        <v>295.84500000000003</v>
      </c>
      <c r="H3730" s="115">
        <f t="shared" si="116"/>
        <v>1.0068371472522089</v>
      </c>
      <c r="I3730" s="115">
        <f t="shared" si="117"/>
        <v>52.52</v>
      </c>
    </row>
    <row r="3731" spans="1:9" hidden="1">
      <c r="A3731" s="115" t="s">
        <v>10652</v>
      </c>
      <c r="B3731" s="115" t="s">
        <v>10653</v>
      </c>
      <c r="C3731" s="115" t="s">
        <v>8991</v>
      </c>
      <c r="D3731" s="115" t="s">
        <v>2038</v>
      </c>
      <c r="E3731" s="115">
        <v>74.158699999999996</v>
      </c>
      <c r="F3731" s="674">
        <v>293.83600000000001</v>
      </c>
      <c r="G3731" s="674">
        <v>295.84500000000003</v>
      </c>
      <c r="H3731" s="115">
        <f t="shared" si="116"/>
        <v>1.0068371472522089</v>
      </c>
      <c r="I3731" s="115">
        <f t="shared" si="117"/>
        <v>74.665700000000001</v>
      </c>
    </row>
    <row r="3732" spans="1:9" hidden="1">
      <c r="A3732" s="115" t="s">
        <v>10654</v>
      </c>
      <c r="B3732" s="115" t="s">
        <v>10655</v>
      </c>
      <c r="C3732" s="115" t="s">
        <v>8994</v>
      </c>
      <c r="D3732" s="115" t="s">
        <v>2038</v>
      </c>
      <c r="E3732" s="115">
        <v>117.7261</v>
      </c>
      <c r="F3732" s="674">
        <v>293.83600000000001</v>
      </c>
      <c r="G3732" s="674">
        <v>295.84500000000003</v>
      </c>
      <c r="H3732" s="115">
        <f t="shared" si="116"/>
        <v>1.0068371472522089</v>
      </c>
      <c r="I3732" s="115">
        <f t="shared" si="117"/>
        <v>118.53100000000001</v>
      </c>
    </row>
    <row r="3733" spans="1:9" hidden="1">
      <c r="A3733" s="115" t="s">
        <v>10656</v>
      </c>
      <c r="B3733" s="115" t="s">
        <v>10657</v>
      </c>
      <c r="C3733" s="115" t="s">
        <v>8997</v>
      </c>
      <c r="D3733" s="115" t="s">
        <v>2038</v>
      </c>
      <c r="E3733" s="115">
        <v>126.3396</v>
      </c>
      <c r="F3733" s="674">
        <v>293.83600000000001</v>
      </c>
      <c r="G3733" s="674">
        <v>295.84500000000003</v>
      </c>
      <c r="H3733" s="115">
        <f t="shared" si="116"/>
        <v>1.0068371472522089</v>
      </c>
      <c r="I3733" s="115">
        <f t="shared" si="117"/>
        <v>127.2034</v>
      </c>
    </row>
    <row r="3734" spans="1:9" hidden="1">
      <c r="A3734" s="115" t="s">
        <v>10658</v>
      </c>
      <c r="B3734" s="115" t="s">
        <v>10659</v>
      </c>
      <c r="C3734" s="115" t="s">
        <v>9000</v>
      </c>
      <c r="D3734" s="115" t="s">
        <v>2038</v>
      </c>
      <c r="E3734" s="115">
        <v>24.468800000000002</v>
      </c>
      <c r="F3734" s="674">
        <v>293.83600000000001</v>
      </c>
      <c r="G3734" s="674">
        <v>295.84500000000003</v>
      </c>
      <c r="H3734" s="115">
        <f t="shared" si="116"/>
        <v>1.0068371472522089</v>
      </c>
      <c r="I3734" s="115">
        <f t="shared" si="117"/>
        <v>24.636099999999999</v>
      </c>
    </row>
    <row r="3735" spans="1:9" hidden="1">
      <c r="A3735" s="115" t="s">
        <v>10660</v>
      </c>
      <c r="B3735" s="115" t="s">
        <v>10661</v>
      </c>
      <c r="C3735" s="115" t="s">
        <v>9003</v>
      </c>
      <c r="D3735" s="115" t="s">
        <v>2038</v>
      </c>
      <c r="E3735" s="115">
        <v>33.795299999999997</v>
      </c>
      <c r="F3735" s="674">
        <v>293.83600000000001</v>
      </c>
      <c r="G3735" s="674">
        <v>295.84500000000003</v>
      </c>
      <c r="H3735" s="115">
        <f t="shared" si="116"/>
        <v>1.0068371472522089</v>
      </c>
      <c r="I3735" s="115">
        <f t="shared" si="117"/>
        <v>34.026400000000002</v>
      </c>
    </row>
    <row r="3736" spans="1:9" hidden="1">
      <c r="A3736" s="115" t="s">
        <v>10662</v>
      </c>
      <c r="B3736" s="115" t="s">
        <v>10663</v>
      </c>
      <c r="C3736" s="115" t="s">
        <v>9006</v>
      </c>
      <c r="D3736" s="115" t="s">
        <v>2038</v>
      </c>
      <c r="E3736" s="115">
        <v>49.018099999999997</v>
      </c>
      <c r="F3736" s="674">
        <v>293.83600000000001</v>
      </c>
      <c r="G3736" s="674">
        <v>295.84500000000003</v>
      </c>
      <c r="H3736" s="115">
        <f t="shared" si="116"/>
        <v>1.0068371472522089</v>
      </c>
      <c r="I3736" s="115">
        <f t="shared" si="117"/>
        <v>49.353200000000001</v>
      </c>
    </row>
    <row r="3737" spans="1:9" hidden="1">
      <c r="A3737" s="115" t="s">
        <v>10664</v>
      </c>
      <c r="B3737" s="115" t="s">
        <v>10665</v>
      </c>
      <c r="C3737" s="115" t="s">
        <v>9009</v>
      </c>
      <c r="D3737" s="115" t="s">
        <v>2038</v>
      </c>
      <c r="E3737" s="115">
        <v>64.337699999999998</v>
      </c>
      <c r="F3737" s="674">
        <v>293.83600000000001</v>
      </c>
      <c r="G3737" s="674">
        <v>295.84500000000003</v>
      </c>
      <c r="H3737" s="115">
        <f t="shared" si="116"/>
        <v>1.0068371472522089</v>
      </c>
      <c r="I3737" s="115">
        <f t="shared" si="117"/>
        <v>64.777600000000007</v>
      </c>
    </row>
    <row r="3738" spans="1:9" hidden="1">
      <c r="A3738" s="115" t="s">
        <v>10666</v>
      </c>
      <c r="B3738" s="115" t="s">
        <v>10667</v>
      </c>
      <c r="C3738" s="115" t="s">
        <v>9012</v>
      </c>
      <c r="D3738" s="115" t="s">
        <v>1138</v>
      </c>
      <c r="E3738" s="115">
        <v>25.517299999999999</v>
      </c>
      <c r="F3738" s="674">
        <v>293.83600000000001</v>
      </c>
      <c r="G3738" s="674">
        <v>295.84500000000003</v>
      </c>
      <c r="H3738" s="115">
        <f t="shared" si="116"/>
        <v>1.0068371472522089</v>
      </c>
      <c r="I3738" s="115">
        <f t="shared" si="117"/>
        <v>25.691800000000001</v>
      </c>
    </row>
    <row r="3739" spans="1:9" hidden="1">
      <c r="A3739" s="115" t="s">
        <v>10668</v>
      </c>
      <c r="B3739" s="115" t="s">
        <v>10669</v>
      </c>
      <c r="C3739" s="115" t="s">
        <v>9015</v>
      </c>
      <c r="D3739" s="115" t="s">
        <v>1138</v>
      </c>
      <c r="E3739" s="115">
        <v>25.9773</v>
      </c>
      <c r="F3739" s="674">
        <v>293.83600000000001</v>
      </c>
      <c r="G3739" s="674">
        <v>295.84500000000003</v>
      </c>
      <c r="H3739" s="115">
        <f t="shared" si="116"/>
        <v>1.0068371472522089</v>
      </c>
      <c r="I3739" s="115">
        <f t="shared" si="117"/>
        <v>26.154900000000001</v>
      </c>
    </row>
    <row r="3740" spans="1:9" hidden="1">
      <c r="A3740" s="115" t="s">
        <v>10670</v>
      </c>
      <c r="B3740" s="115" t="s">
        <v>10671</v>
      </c>
      <c r="C3740" s="115" t="s">
        <v>9018</v>
      </c>
      <c r="D3740" s="115" t="s">
        <v>1138</v>
      </c>
      <c r="E3740" s="115">
        <v>28.507300000000001</v>
      </c>
      <c r="F3740" s="674">
        <v>293.83600000000001</v>
      </c>
      <c r="G3740" s="674">
        <v>295.84500000000003</v>
      </c>
      <c r="H3740" s="115">
        <f t="shared" si="116"/>
        <v>1.0068371472522089</v>
      </c>
      <c r="I3740" s="115">
        <f t="shared" si="117"/>
        <v>28.702200000000001</v>
      </c>
    </row>
    <row r="3741" spans="1:9" hidden="1">
      <c r="A3741" s="115" t="s">
        <v>10672</v>
      </c>
      <c r="B3741" s="115" t="s">
        <v>10673</v>
      </c>
      <c r="C3741" s="115" t="s">
        <v>9021</v>
      </c>
      <c r="D3741" s="115" t="s">
        <v>1138</v>
      </c>
      <c r="E3741" s="115">
        <v>37.417299999999997</v>
      </c>
      <c r="F3741" s="674">
        <v>293.83600000000001</v>
      </c>
      <c r="G3741" s="674">
        <v>295.84500000000003</v>
      </c>
      <c r="H3741" s="115">
        <f t="shared" si="116"/>
        <v>1.0068371472522089</v>
      </c>
      <c r="I3741" s="115">
        <f t="shared" si="117"/>
        <v>37.673099999999998</v>
      </c>
    </row>
    <row r="3742" spans="1:9" hidden="1">
      <c r="A3742" s="115" t="s">
        <v>10674</v>
      </c>
      <c r="B3742" s="115" t="s">
        <v>10675</v>
      </c>
      <c r="C3742" s="115" t="s">
        <v>9024</v>
      </c>
      <c r="D3742" s="115" t="s">
        <v>1138</v>
      </c>
      <c r="E3742" s="115">
        <v>34.677300000000002</v>
      </c>
      <c r="F3742" s="674">
        <v>293.83600000000001</v>
      </c>
      <c r="G3742" s="674">
        <v>295.84500000000003</v>
      </c>
      <c r="H3742" s="115">
        <f t="shared" si="116"/>
        <v>1.0068371472522089</v>
      </c>
      <c r="I3742" s="115">
        <f t="shared" si="117"/>
        <v>34.914400000000001</v>
      </c>
    </row>
    <row r="3743" spans="1:9" hidden="1">
      <c r="A3743" s="115" t="s">
        <v>10676</v>
      </c>
      <c r="B3743" s="115" t="s">
        <v>10677</v>
      </c>
      <c r="C3743" s="115" t="s">
        <v>9027</v>
      </c>
      <c r="D3743" s="115" t="s">
        <v>1138</v>
      </c>
      <c r="E3743" s="115">
        <v>36.697299999999998</v>
      </c>
      <c r="F3743" s="674">
        <v>293.83600000000001</v>
      </c>
      <c r="G3743" s="674">
        <v>295.84500000000003</v>
      </c>
      <c r="H3743" s="115">
        <f t="shared" si="116"/>
        <v>1.0068371472522089</v>
      </c>
      <c r="I3743" s="115">
        <f t="shared" si="117"/>
        <v>36.9482</v>
      </c>
    </row>
    <row r="3744" spans="1:9" hidden="1">
      <c r="A3744" s="115" t="s">
        <v>10678</v>
      </c>
      <c r="B3744" s="115" t="s">
        <v>10679</v>
      </c>
      <c r="C3744" s="115" t="s">
        <v>9030</v>
      </c>
      <c r="D3744" s="115" t="s">
        <v>1138</v>
      </c>
      <c r="E3744" s="115">
        <v>15.2773</v>
      </c>
      <c r="F3744" s="674">
        <v>293.83600000000001</v>
      </c>
      <c r="G3744" s="674">
        <v>295.84500000000003</v>
      </c>
      <c r="H3744" s="115">
        <f t="shared" si="116"/>
        <v>1.0068371472522089</v>
      </c>
      <c r="I3744" s="115">
        <f t="shared" si="117"/>
        <v>15.3818</v>
      </c>
    </row>
    <row r="3745" spans="1:9" hidden="1">
      <c r="A3745" s="115" t="s">
        <v>10680</v>
      </c>
      <c r="B3745" s="115" t="s">
        <v>10681</v>
      </c>
      <c r="C3745" s="115" t="s">
        <v>9033</v>
      </c>
      <c r="D3745" s="115" t="s">
        <v>1138</v>
      </c>
      <c r="E3745" s="115">
        <v>17.467300000000002</v>
      </c>
      <c r="F3745" s="674">
        <v>293.83600000000001</v>
      </c>
      <c r="G3745" s="674">
        <v>295.84500000000003</v>
      </c>
      <c r="H3745" s="115">
        <f t="shared" si="116"/>
        <v>1.0068371472522089</v>
      </c>
      <c r="I3745" s="115">
        <f t="shared" si="117"/>
        <v>17.5867</v>
      </c>
    </row>
    <row r="3746" spans="1:9" hidden="1">
      <c r="A3746" s="115" t="s">
        <v>10682</v>
      </c>
      <c r="B3746" s="115" t="s">
        <v>10683</v>
      </c>
      <c r="C3746" s="115" t="s">
        <v>9036</v>
      </c>
      <c r="D3746" s="115" t="s">
        <v>1138</v>
      </c>
      <c r="E3746" s="115">
        <v>86.623400000000004</v>
      </c>
      <c r="F3746" s="674">
        <v>293.83600000000001</v>
      </c>
      <c r="G3746" s="674">
        <v>295.84500000000003</v>
      </c>
      <c r="H3746" s="115">
        <f t="shared" si="116"/>
        <v>1.0068371472522089</v>
      </c>
      <c r="I3746" s="115">
        <f t="shared" si="117"/>
        <v>87.215699999999998</v>
      </c>
    </row>
    <row r="3747" spans="1:9" hidden="1">
      <c r="A3747" s="115" t="s">
        <v>10684</v>
      </c>
      <c r="B3747" s="115" t="s">
        <v>10685</v>
      </c>
      <c r="C3747" s="115" t="s">
        <v>9039</v>
      </c>
      <c r="D3747" s="115" t="s">
        <v>2038</v>
      </c>
      <c r="E3747" s="115">
        <v>9.9956999999999994</v>
      </c>
      <c r="F3747" s="674">
        <v>293.83600000000001</v>
      </c>
      <c r="G3747" s="674">
        <v>295.84500000000003</v>
      </c>
      <c r="H3747" s="115">
        <f t="shared" si="116"/>
        <v>1.0068371472522089</v>
      </c>
      <c r="I3747" s="115">
        <f t="shared" si="117"/>
        <v>10.064</v>
      </c>
    </row>
    <row r="3748" spans="1:9" hidden="1">
      <c r="A3748" s="115" t="s">
        <v>10686</v>
      </c>
      <c r="B3748" s="115" t="s">
        <v>10687</v>
      </c>
      <c r="C3748" s="115" t="s">
        <v>9042</v>
      </c>
      <c r="D3748" s="115" t="s">
        <v>2038</v>
      </c>
      <c r="E3748" s="115">
        <v>10.0678</v>
      </c>
      <c r="F3748" s="674">
        <v>293.83600000000001</v>
      </c>
      <c r="G3748" s="674">
        <v>295.84500000000003</v>
      </c>
      <c r="H3748" s="115">
        <f t="shared" si="116"/>
        <v>1.0068371472522089</v>
      </c>
      <c r="I3748" s="115">
        <f t="shared" si="117"/>
        <v>10.1366</v>
      </c>
    </row>
    <row r="3749" spans="1:9" hidden="1">
      <c r="A3749" s="115" t="s">
        <v>10688</v>
      </c>
      <c r="B3749" s="115" t="s">
        <v>10689</v>
      </c>
      <c r="C3749" s="115" t="s">
        <v>9045</v>
      </c>
      <c r="D3749" s="115" t="s">
        <v>2038</v>
      </c>
      <c r="E3749" s="115">
        <v>7.5894000000000004</v>
      </c>
      <c r="F3749" s="674">
        <v>293.83600000000001</v>
      </c>
      <c r="G3749" s="674">
        <v>295.84500000000003</v>
      </c>
      <c r="H3749" s="115">
        <f t="shared" si="116"/>
        <v>1.0068371472522089</v>
      </c>
      <c r="I3749" s="115">
        <f t="shared" si="117"/>
        <v>7.6413000000000002</v>
      </c>
    </row>
    <row r="3750" spans="1:9" hidden="1">
      <c r="A3750" s="115" t="s">
        <v>10690</v>
      </c>
      <c r="B3750" s="115" t="s">
        <v>10691</v>
      </c>
      <c r="C3750" s="115" t="s">
        <v>9048</v>
      </c>
      <c r="D3750" s="115" t="s">
        <v>2038</v>
      </c>
      <c r="E3750" s="115">
        <v>7.6435000000000004</v>
      </c>
      <c r="F3750" s="674">
        <v>293.83600000000001</v>
      </c>
      <c r="G3750" s="674">
        <v>295.84500000000003</v>
      </c>
      <c r="H3750" s="115">
        <f t="shared" si="116"/>
        <v>1.0068371472522089</v>
      </c>
      <c r="I3750" s="115">
        <f t="shared" si="117"/>
        <v>7.6958000000000002</v>
      </c>
    </row>
    <row r="3751" spans="1:9" hidden="1">
      <c r="A3751" s="115" t="s">
        <v>10692</v>
      </c>
      <c r="B3751" s="115" t="s">
        <v>10693</v>
      </c>
      <c r="C3751" s="115" t="s">
        <v>9051</v>
      </c>
      <c r="D3751" s="115" t="s">
        <v>2038</v>
      </c>
      <c r="E3751" s="115">
        <v>14.5068</v>
      </c>
      <c r="F3751" s="674">
        <v>293.83600000000001</v>
      </c>
      <c r="G3751" s="674">
        <v>295.84500000000003</v>
      </c>
      <c r="H3751" s="115">
        <f t="shared" si="116"/>
        <v>1.0068371472522089</v>
      </c>
      <c r="I3751" s="115">
        <f t="shared" si="117"/>
        <v>14.606</v>
      </c>
    </row>
    <row r="3752" spans="1:9" hidden="1">
      <c r="A3752" s="115" t="s">
        <v>10694</v>
      </c>
      <c r="B3752" s="115" t="s">
        <v>10695</v>
      </c>
      <c r="C3752" s="115" t="s">
        <v>9054</v>
      </c>
      <c r="D3752" s="115" t="s">
        <v>2038</v>
      </c>
      <c r="E3752" s="115">
        <v>15.101599999999999</v>
      </c>
      <c r="F3752" s="674">
        <v>293.83600000000001</v>
      </c>
      <c r="G3752" s="674">
        <v>295.84500000000003</v>
      </c>
      <c r="H3752" s="115">
        <f t="shared" si="116"/>
        <v>1.0068371472522089</v>
      </c>
      <c r="I3752" s="115">
        <f t="shared" si="117"/>
        <v>15.2049</v>
      </c>
    </row>
    <row r="3753" spans="1:9" hidden="1">
      <c r="A3753" s="115" t="s">
        <v>10696</v>
      </c>
      <c r="B3753" s="115" t="s">
        <v>10697</v>
      </c>
      <c r="C3753" s="115" t="s">
        <v>9057</v>
      </c>
      <c r="D3753" s="115" t="s">
        <v>2038</v>
      </c>
      <c r="E3753" s="115">
        <v>11.3842</v>
      </c>
      <c r="F3753" s="674">
        <v>293.83600000000001</v>
      </c>
      <c r="G3753" s="674">
        <v>295.84500000000003</v>
      </c>
      <c r="H3753" s="115">
        <f t="shared" si="116"/>
        <v>1.0068371472522089</v>
      </c>
      <c r="I3753" s="115">
        <f t="shared" si="117"/>
        <v>11.462</v>
      </c>
    </row>
    <row r="3754" spans="1:9" hidden="1">
      <c r="A3754" s="115" t="s">
        <v>10698</v>
      </c>
      <c r="B3754" s="115" t="s">
        <v>10699</v>
      </c>
      <c r="C3754" s="115" t="s">
        <v>9060</v>
      </c>
      <c r="D3754" s="115" t="s">
        <v>2038</v>
      </c>
      <c r="E3754" s="115">
        <v>11.465299999999999</v>
      </c>
      <c r="F3754" s="674">
        <v>293.83600000000001</v>
      </c>
      <c r="G3754" s="674">
        <v>295.84500000000003</v>
      </c>
      <c r="H3754" s="115">
        <f t="shared" si="116"/>
        <v>1.0068371472522089</v>
      </c>
      <c r="I3754" s="115">
        <f t="shared" si="117"/>
        <v>11.543699999999999</v>
      </c>
    </row>
    <row r="3755" spans="1:9" hidden="1">
      <c r="A3755" s="115" t="s">
        <v>10700</v>
      </c>
      <c r="B3755" s="115" t="s">
        <v>10701</v>
      </c>
      <c r="C3755" s="115" t="s">
        <v>9063</v>
      </c>
      <c r="D3755" s="115" t="s">
        <v>1242</v>
      </c>
      <c r="E3755" s="115">
        <v>114.32980000000001</v>
      </c>
      <c r="F3755" s="674">
        <v>293.83600000000001</v>
      </c>
      <c r="G3755" s="674">
        <v>295.84500000000003</v>
      </c>
      <c r="H3755" s="115">
        <f t="shared" si="116"/>
        <v>1.0068371472522089</v>
      </c>
      <c r="I3755" s="115">
        <f t="shared" si="117"/>
        <v>115.11150000000001</v>
      </c>
    </row>
    <row r="3756" spans="1:9" hidden="1">
      <c r="A3756" s="115" t="s">
        <v>10702</v>
      </c>
      <c r="B3756" s="115" t="s">
        <v>10703</v>
      </c>
      <c r="C3756" s="115" t="s">
        <v>9066</v>
      </c>
      <c r="D3756" s="115" t="s">
        <v>1242</v>
      </c>
      <c r="E3756" s="115">
        <v>108.6133</v>
      </c>
      <c r="F3756" s="674">
        <v>293.83600000000001</v>
      </c>
      <c r="G3756" s="674">
        <v>295.84500000000003</v>
      </c>
      <c r="H3756" s="115">
        <f t="shared" si="116"/>
        <v>1.0068371472522089</v>
      </c>
      <c r="I3756" s="115">
        <f t="shared" si="117"/>
        <v>109.35590000000001</v>
      </c>
    </row>
    <row r="3757" spans="1:9" hidden="1">
      <c r="A3757" s="115" t="s">
        <v>10704</v>
      </c>
      <c r="B3757" s="115" t="s">
        <v>10705</v>
      </c>
      <c r="C3757" s="115" t="s">
        <v>9069</v>
      </c>
      <c r="D3757" s="115" t="s">
        <v>1242</v>
      </c>
      <c r="E3757" s="115">
        <v>142.91239999999999</v>
      </c>
      <c r="F3757" s="674">
        <v>293.83600000000001</v>
      </c>
      <c r="G3757" s="674">
        <v>295.84500000000003</v>
      </c>
      <c r="H3757" s="115">
        <f t="shared" si="116"/>
        <v>1.0068371472522089</v>
      </c>
      <c r="I3757" s="115">
        <f t="shared" si="117"/>
        <v>143.8895</v>
      </c>
    </row>
    <row r="3758" spans="1:9" hidden="1">
      <c r="A3758" s="115" t="s">
        <v>10706</v>
      </c>
      <c r="B3758" s="115" t="s">
        <v>10707</v>
      </c>
      <c r="C3758" s="115" t="s">
        <v>9072</v>
      </c>
      <c r="D3758" s="115" t="s">
        <v>1242</v>
      </c>
      <c r="E3758" s="115">
        <v>135.76679999999999</v>
      </c>
      <c r="F3758" s="674">
        <v>293.83600000000001</v>
      </c>
      <c r="G3758" s="674">
        <v>295.84500000000003</v>
      </c>
      <c r="H3758" s="115">
        <f t="shared" si="116"/>
        <v>1.0068371472522089</v>
      </c>
      <c r="I3758" s="115">
        <f t="shared" si="117"/>
        <v>136.6951</v>
      </c>
    </row>
    <row r="3759" spans="1:9" hidden="1">
      <c r="A3759" s="115" t="s">
        <v>10708</v>
      </c>
      <c r="B3759" s="115" t="s">
        <v>10709</v>
      </c>
      <c r="C3759" s="115" t="s">
        <v>9075</v>
      </c>
      <c r="D3759" s="115" t="s">
        <v>1242</v>
      </c>
      <c r="E3759" s="115">
        <v>193.02269999999999</v>
      </c>
      <c r="F3759" s="674">
        <v>293.83600000000001</v>
      </c>
      <c r="G3759" s="674">
        <v>295.84500000000003</v>
      </c>
      <c r="H3759" s="115">
        <f t="shared" si="116"/>
        <v>1.0068371472522089</v>
      </c>
      <c r="I3759" s="115">
        <f t="shared" si="117"/>
        <v>194.3424</v>
      </c>
    </row>
    <row r="3760" spans="1:9" hidden="1">
      <c r="A3760" s="115" t="s">
        <v>10710</v>
      </c>
      <c r="B3760" s="115" t="s">
        <v>10711</v>
      </c>
      <c r="C3760" s="115" t="s">
        <v>9078</v>
      </c>
      <c r="D3760" s="115" t="s">
        <v>1242</v>
      </c>
      <c r="E3760" s="115">
        <v>183.3716</v>
      </c>
      <c r="F3760" s="674">
        <v>293.83600000000001</v>
      </c>
      <c r="G3760" s="674">
        <v>295.84500000000003</v>
      </c>
      <c r="H3760" s="115">
        <f t="shared" si="116"/>
        <v>1.0068371472522089</v>
      </c>
      <c r="I3760" s="115">
        <f t="shared" si="117"/>
        <v>184.62530000000001</v>
      </c>
    </row>
    <row r="3761" spans="1:9" hidden="1">
      <c r="A3761" s="115" t="s">
        <v>10712</v>
      </c>
      <c r="B3761" s="115" t="s">
        <v>10713</v>
      </c>
      <c r="C3761" s="115" t="s">
        <v>9081</v>
      </c>
      <c r="D3761" s="115" t="s">
        <v>1242</v>
      </c>
      <c r="E3761" s="115">
        <v>323.78960000000001</v>
      </c>
      <c r="F3761" s="674">
        <v>293.83600000000001</v>
      </c>
      <c r="G3761" s="674">
        <v>295.84500000000003</v>
      </c>
      <c r="H3761" s="115">
        <f t="shared" si="116"/>
        <v>1.0068371472522089</v>
      </c>
      <c r="I3761" s="115">
        <f t="shared" si="117"/>
        <v>326.0034</v>
      </c>
    </row>
    <row r="3762" spans="1:9" hidden="1">
      <c r="A3762" s="115" t="s">
        <v>10714</v>
      </c>
      <c r="B3762" s="115" t="s">
        <v>10715</v>
      </c>
      <c r="C3762" s="115" t="s">
        <v>9084</v>
      </c>
      <c r="D3762" s="115" t="s">
        <v>1242</v>
      </c>
      <c r="E3762" s="115">
        <v>307.6001</v>
      </c>
      <c r="F3762" s="674">
        <v>293.83600000000001</v>
      </c>
      <c r="G3762" s="674">
        <v>295.84500000000003</v>
      </c>
      <c r="H3762" s="115">
        <f t="shared" si="116"/>
        <v>1.0068371472522089</v>
      </c>
      <c r="I3762" s="115">
        <f t="shared" si="117"/>
        <v>309.70319999999998</v>
      </c>
    </row>
    <row r="3763" spans="1:9" hidden="1">
      <c r="A3763" s="115" t="s">
        <v>10716</v>
      </c>
      <c r="B3763" s="115" t="s">
        <v>10717</v>
      </c>
      <c r="C3763" s="115" t="s">
        <v>9087</v>
      </c>
      <c r="D3763" s="115" t="s">
        <v>1242</v>
      </c>
      <c r="E3763" s="115">
        <v>431.68540000000002</v>
      </c>
      <c r="F3763" s="674">
        <v>293.83600000000001</v>
      </c>
      <c r="G3763" s="674">
        <v>295.84500000000003</v>
      </c>
      <c r="H3763" s="115">
        <f t="shared" si="116"/>
        <v>1.0068371472522089</v>
      </c>
      <c r="I3763" s="115">
        <f t="shared" si="117"/>
        <v>434.63690000000003</v>
      </c>
    </row>
    <row r="3764" spans="1:9" hidden="1">
      <c r="A3764" s="115" t="s">
        <v>10718</v>
      </c>
      <c r="B3764" s="115" t="s">
        <v>10719</v>
      </c>
      <c r="C3764" s="115" t="s">
        <v>9090</v>
      </c>
      <c r="D3764" s="115" t="s">
        <v>1242</v>
      </c>
      <c r="E3764" s="115">
        <v>410.10109999999997</v>
      </c>
      <c r="F3764" s="674">
        <v>293.83600000000001</v>
      </c>
      <c r="G3764" s="674">
        <v>295.84500000000003</v>
      </c>
      <c r="H3764" s="115">
        <f t="shared" si="116"/>
        <v>1.0068371472522089</v>
      </c>
      <c r="I3764" s="115">
        <f t="shared" si="117"/>
        <v>412.90499999999997</v>
      </c>
    </row>
    <row r="3765" spans="1:9" hidden="1">
      <c r="A3765" s="115" t="s">
        <v>10720</v>
      </c>
      <c r="B3765" s="115" t="s">
        <v>10721</v>
      </c>
      <c r="C3765" s="115" t="s">
        <v>9093</v>
      </c>
      <c r="D3765" s="115" t="s">
        <v>1242</v>
      </c>
      <c r="E3765" s="115">
        <v>561.33540000000005</v>
      </c>
      <c r="F3765" s="674">
        <v>293.83600000000001</v>
      </c>
      <c r="G3765" s="674">
        <v>295.84500000000003</v>
      </c>
      <c r="H3765" s="115">
        <f t="shared" si="116"/>
        <v>1.0068371472522089</v>
      </c>
      <c r="I3765" s="115">
        <f t="shared" si="117"/>
        <v>565.17330000000004</v>
      </c>
    </row>
    <row r="3766" spans="1:9" hidden="1">
      <c r="A3766" s="115" t="s">
        <v>10722</v>
      </c>
      <c r="B3766" s="115" t="s">
        <v>10723</v>
      </c>
      <c r="C3766" s="115" t="s">
        <v>9096</v>
      </c>
      <c r="D3766" s="115" t="s">
        <v>1242</v>
      </c>
      <c r="E3766" s="115">
        <v>533.26859999999999</v>
      </c>
      <c r="F3766" s="674">
        <v>293.83600000000001</v>
      </c>
      <c r="G3766" s="674">
        <v>295.84500000000003</v>
      </c>
      <c r="H3766" s="115">
        <f t="shared" si="116"/>
        <v>1.0068371472522089</v>
      </c>
      <c r="I3766" s="115">
        <f t="shared" si="117"/>
        <v>536.91459999999995</v>
      </c>
    </row>
    <row r="3767" spans="1:9" hidden="1">
      <c r="A3767" s="115" t="s">
        <v>10724</v>
      </c>
      <c r="B3767" s="115" t="s">
        <v>10725</v>
      </c>
      <c r="C3767" s="115" t="s">
        <v>9099</v>
      </c>
      <c r="D3767" s="115" t="s">
        <v>1242</v>
      </c>
      <c r="E3767" s="115">
        <v>44.042200000000001</v>
      </c>
      <c r="F3767" s="674">
        <v>293.83600000000001</v>
      </c>
      <c r="G3767" s="674">
        <v>295.84500000000003</v>
      </c>
      <c r="H3767" s="115">
        <f t="shared" si="116"/>
        <v>1.0068371472522089</v>
      </c>
      <c r="I3767" s="115">
        <f t="shared" si="117"/>
        <v>44.343299999999999</v>
      </c>
    </row>
    <row r="3768" spans="1:9" hidden="1">
      <c r="A3768" s="115" t="s">
        <v>10726</v>
      </c>
      <c r="B3768" s="115" t="s">
        <v>10727</v>
      </c>
      <c r="C3768" s="115" t="s">
        <v>9102</v>
      </c>
      <c r="D3768" s="115" t="s">
        <v>1242</v>
      </c>
      <c r="E3768" s="115">
        <v>50.648499999999999</v>
      </c>
      <c r="F3768" s="674">
        <v>293.83600000000001</v>
      </c>
      <c r="G3768" s="674">
        <v>295.84500000000003</v>
      </c>
      <c r="H3768" s="115">
        <f t="shared" si="116"/>
        <v>1.0068371472522089</v>
      </c>
      <c r="I3768" s="115">
        <f t="shared" si="117"/>
        <v>50.994799999999998</v>
      </c>
    </row>
    <row r="3769" spans="1:9" hidden="1">
      <c r="A3769" s="115" t="s">
        <v>10728</v>
      </c>
      <c r="B3769" s="115" t="s">
        <v>10729</v>
      </c>
      <c r="C3769" s="115" t="s">
        <v>9105</v>
      </c>
      <c r="D3769" s="115" t="s">
        <v>1242</v>
      </c>
      <c r="E3769" s="115">
        <v>59.219299999999997</v>
      </c>
      <c r="F3769" s="674">
        <v>293.83600000000001</v>
      </c>
      <c r="G3769" s="674">
        <v>295.84500000000003</v>
      </c>
      <c r="H3769" s="115">
        <f t="shared" si="116"/>
        <v>1.0068371472522089</v>
      </c>
      <c r="I3769" s="115">
        <f t="shared" si="117"/>
        <v>59.624200000000002</v>
      </c>
    </row>
    <row r="3770" spans="1:9" hidden="1">
      <c r="A3770" s="115" t="s">
        <v>10730</v>
      </c>
      <c r="B3770" s="115" t="s">
        <v>10731</v>
      </c>
      <c r="C3770" s="115" t="s">
        <v>9108</v>
      </c>
      <c r="D3770" s="115" t="s">
        <v>1242</v>
      </c>
      <c r="E3770" s="115">
        <v>68.102199999999996</v>
      </c>
      <c r="F3770" s="674">
        <v>293.83600000000001</v>
      </c>
      <c r="G3770" s="674">
        <v>295.84500000000003</v>
      </c>
      <c r="H3770" s="115">
        <f t="shared" si="116"/>
        <v>1.0068371472522089</v>
      </c>
      <c r="I3770" s="115">
        <f t="shared" si="117"/>
        <v>68.567800000000005</v>
      </c>
    </row>
    <row r="3771" spans="1:9" hidden="1">
      <c r="A3771" s="115" t="s">
        <v>10732</v>
      </c>
      <c r="B3771" s="115" t="s">
        <v>10733</v>
      </c>
      <c r="C3771" s="115" t="s">
        <v>9111</v>
      </c>
      <c r="D3771" s="115" t="s">
        <v>1242</v>
      </c>
      <c r="E3771" s="115">
        <v>92.937299999999993</v>
      </c>
      <c r="F3771" s="674">
        <v>293.83600000000001</v>
      </c>
      <c r="G3771" s="674">
        <v>295.84500000000003</v>
      </c>
      <c r="H3771" s="115">
        <f t="shared" si="116"/>
        <v>1.0068371472522089</v>
      </c>
      <c r="I3771" s="115">
        <f t="shared" si="117"/>
        <v>93.572699999999998</v>
      </c>
    </row>
    <row r="3772" spans="1:9" hidden="1">
      <c r="A3772" s="115" t="s">
        <v>10734</v>
      </c>
      <c r="B3772" s="115" t="s">
        <v>10735</v>
      </c>
      <c r="C3772" s="115" t="s">
        <v>9114</v>
      </c>
      <c r="D3772" s="115" t="s">
        <v>1242</v>
      </c>
      <c r="E3772" s="115">
        <v>106.8779</v>
      </c>
      <c r="F3772" s="674">
        <v>293.83600000000001</v>
      </c>
      <c r="G3772" s="674">
        <v>295.84500000000003</v>
      </c>
      <c r="H3772" s="115">
        <f t="shared" si="116"/>
        <v>1.0068371472522089</v>
      </c>
      <c r="I3772" s="115">
        <f t="shared" si="117"/>
        <v>107.6086</v>
      </c>
    </row>
    <row r="3773" spans="1:9" hidden="1">
      <c r="A3773" s="115" t="s">
        <v>10736</v>
      </c>
      <c r="B3773" s="115" t="s">
        <v>10737</v>
      </c>
      <c r="C3773" s="115" t="s">
        <v>9117</v>
      </c>
      <c r="D3773" s="115" t="s">
        <v>1242</v>
      </c>
      <c r="E3773" s="115">
        <v>170.77090000000001</v>
      </c>
      <c r="F3773" s="674">
        <v>293.83600000000001</v>
      </c>
      <c r="G3773" s="674">
        <v>295.84500000000003</v>
      </c>
      <c r="H3773" s="115">
        <f t="shared" si="116"/>
        <v>1.0068371472522089</v>
      </c>
      <c r="I3773" s="115">
        <f t="shared" si="117"/>
        <v>171.9385</v>
      </c>
    </row>
    <row r="3774" spans="1:9" hidden="1">
      <c r="A3774" s="115" t="s">
        <v>10738</v>
      </c>
      <c r="B3774" s="115" t="s">
        <v>10739</v>
      </c>
      <c r="C3774" s="115" t="s">
        <v>9120</v>
      </c>
      <c r="D3774" s="115" t="s">
        <v>1242</v>
      </c>
      <c r="E3774" s="115">
        <v>196.38650000000001</v>
      </c>
      <c r="F3774" s="674">
        <v>293.83600000000001</v>
      </c>
      <c r="G3774" s="674">
        <v>295.84500000000003</v>
      </c>
      <c r="H3774" s="115">
        <f t="shared" si="116"/>
        <v>1.0068371472522089</v>
      </c>
      <c r="I3774" s="115">
        <f t="shared" si="117"/>
        <v>197.72919999999999</v>
      </c>
    </row>
    <row r="3775" spans="1:9" hidden="1">
      <c r="A3775" s="115" t="s">
        <v>10740</v>
      </c>
      <c r="B3775" s="115" t="s">
        <v>10741</v>
      </c>
      <c r="C3775" s="115" t="s">
        <v>9123</v>
      </c>
      <c r="D3775" s="115" t="s">
        <v>1138</v>
      </c>
      <c r="E3775" s="115">
        <v>7.5492999999999997</v>
      </c>
      <c r="F3775" s="674">
        <v>293.83600000000001</v>
      </c>
      <c r="G3775" s="674">
        <v>295.84500000000003</v>
      </c>
      <c r="H3775" s="115">
        <f t="shared" si="116"/>
        <v>1.0068371472522089</v>
      </c>
      <c r="I3775" s="115">
        <f t="shared" si="117"/>
        <v>7.6009000000000002</v>
      </c>
    </row>
    <row r="3776" spans="1:9" hidden="1">
      <c r="A3776" s="115" t="s">
        <v>10742</v>
      </c>
      <c r="B3776" s="115" t="s">
        <v>10743</v>
      </c>
      <c r="C3776" s="115" t="s">
        <v>9126</v>
      </c>
      <c r="D3776" s="115" t="s">
        <v>1138</v>
      </c>
      <c r="E3776" s="115">
        <v>8.3665000000000003</v>
      </c>
      <c r="F3776" s="674">
        <v>293.83600000000001</v>
      </c>
      <c r="G3776" s="674">
        <v>295.84500000000003</v>
      </c>
      <c r="H3776" s="115">
        <f t="shared" si="116"/>
        <v>1.0068371472522089</v>
      </c>
      <c r="I3776" s="115">
        <f t="shared" si="117"/>
        <v>8.4237000000000002</v>
      </c>
    </row>
    <row r="3777" spans="1:9" hidden="1">
      <c r="A3777" s="115" t="s">
        <v>10744</v>
      </c>
      <c r="B3777" s="115" t="s">
        <v>10745</v>
      </c>
      <c r="C3777" s="115" t="s">
        <v>9129</v>
      </c>
      <c r="D3777" s="115" t="s">
        <v>1138</v>
      </c>
      <c r="E3777" s="115">
        <v>9.1240000000000006</v>
      </c>
      <c r="F3777" s="674">
        <v>293.83600000000001</v>
      </c>
      <c r="G3777" s="674">
        <v>295.84500000000003</v>
      </c>
      <c r="H3777" s="115">
        <f t="shared" si="116"/>
        <v>1.0068371472522089</v>
      </c>
      <c r="I3777" s="115">
        <f t="shared" si="117"/>
        <v>9.1864000000000008</v>
      </c>
    </row>
    <row r="3778" spans="1:9" hidden="1">
      <c r="A3778" s="115" t="s">
        <v>10746</v>
      </c>
      <c r="B3778" s="115" t="s">
        <v>10747</v>
      </c>
      <c r="C3778" s="115" t="s">
        <v>9132</v>
      </c>
      <c r="D3778" s="115" t="s">
        <v>1138</v>
      </c>
      <c r="E3778" s="115">
        <v>10.639099999999999</v>
      </c>
      <c r="F3778" s="674">
        <v>293.83600000000001</v>
      </c>
      <c r="G3778" s="674">
        <v>295.84500000000003</v>
      </c>
      <c r="H3778" s="115">
        <f t="shared" si="116"/>
        <v>1.0068371472522089</v>
      </c>
      <c r="I3778" s="115">
        <f t="shared" si="117"/>
        <v>10.7118</v>
      </c>
    </row>
    <row r="3779" spans="1:9" hidden="1">
      <c r="A3779" s="115" t="s">
        <v>10748</v>
      </c>
      <c r="B3779" s="115" t="s">
        <v>10749</v>
      </c>
      <c r="C3779" s="115" t="s">
        <v>9135</v>
      </c>
      <c r="D3779" s="115" t="s">
        <v>1138</v>
      </c>
      <c r="E3779" s="115">
        <v>13.5063</v>
      </c>
      <c r="F3779" s="674">
        <v>293.83600000000001</v>
      </c>
      <c r="G3779" s="674">
        <v>295.84500000000003</v>
      </c>
      <c r="H3779" s="115">
        <f t="shared" si="116"/>
        <v>1.0068371472522089</v>
      </c>
      <c r="I3779" s="115">
        <f t="shared" si="117"/>
        <v>13.598599999999999</v>
      </c>
    </row>
    <row r="3780" spans="1:9" hidden="1">
      <c r="A3780" s="115" t="s">
        <v>10750</v>
      </c>
      <c r="B3780" s="115" t="s">
        <v>10751</v>
      </c>
      <c r="C3780" s="115" t="s">
        <v>9138</v>
      </c>
      <c r="D3780" s="115" t="s">
        <v>1138</v>
      </c>
      <c r="E3780" s="115">
        <v>544.54499999999996</v>
      </c>
      <c r="F3780" s="674">
        <v>293.83600000000001</v>
      </c>
      <c r="G3780" s="674">
        <v>295.84500000000003</v>
      </c>
      <c r="H3780" s="115">
        <f t="shared" si="116"/>
        <v>1.0068371472522089</v>
      </c>
      <c r="I3780" s="115">
        <f t="shared" si="117"/>
        <v>548.2681</v>
      </c>
    </row>
    <row r="3781" spans="1:9" hidden="1">
      <c r="A3781" s="115" t="s">
        <v>10752</v>
      </c>
      <c r="B3781" s="115" t="s">
        <v>10753</v>
      </c>
      <c r="C3781" s="115" t="s">
        <v>9141</v>
      </c>
      <c r="D3781" s="115" t="s">
        <v>1453</v>
      </c>
      <c r="E3781" s="115">
        <v>231.7</v>
      </c>
      <c r="F3781" s="674">
        <v>293.83600000000001</v>
      </c>
      <c r="G3781" s="674">
        <v>295.84500000000003</v>
      </c>
      <c r="H3781" s="115">
        <f t="shared" ref="H3781:H3844" si="118">G3781/F3781</f>
        <v>1.0068371472522089</v>
      </c>
      <c r="I3781" s="115">
        <f t="shared" ref="I3781:I3844" si="119">ROUND(H3781*E3781,4)</f>
        <v>233.2842</v>
      </c>
    </row>
    <row r="3782" spans="1:9" hidden="1">
      <c r="A3782" s="115" t="s">
        <v>10754</v>
      </c>
      <c r="B3782" s="115" t="s">
        <v>10755</v>
      </c>
      <c r="C3782" s="115" t="s">
        <v>9144</v>
      </c>
      <c r="D3782" s="115" t="s">
        <v>1453</v>
      </c>
      <c r="E3782" s="115">
        <v>267.75</v>
      </c>
      <c r="F3782" s="674">
        <v>293.83600000000001</v>
      </c>
      <c r="G3782" s="674">
        <v>295.84500000000003</v>
      </c>
      <c r="H3782" s="115">
        <f t="shared" si="118"/>
        <v>1.0068371472522089</v>
      </c>
      <c r="I3782" s="115">
        <f t="shared" si="119"/>
        <v>269.5806</v>
      </c>
    </row>
    <row r="3783" spans="1:9" hidden="1">
      <c r="A3783" s="115" t="s">
        <v>10756</v>
      </c>
      <c r="B3783" s="115" t="s">
        <v>10757</v>
      </c>
      <c r="C3783" s="115" t="s">
        <v>9147</v>
      </c>
      <c r="D3783" s="115" t="s">
        <v>1453</v>
      </c>
      <c r="E3783" s="115">
        <v>108.15</v>
      </c>
      <c r="F3783" s="674">
        <v>293.83600000000001</v>
      </c>
      <c r="G3783" s="674">
        <v>295.84500000000003</v>
      </c>
      <c r="H3783" s="115">
        <f t="shared" si="118"/>
        <v>1.0068371472522089</v>
      </c>
      <c r="I3783" s="115">
        <f t="shared" si="119"/>
        <v>108.88939999999999</v>
      </c>
    </row>
    <row r="3784" spans="1:9" hidden="1">
      <c r="A3784" s="115" t="s">
        <v>10758</v>
      </c>
      <c r="B3784" s="115" t="s">
        <v>10759</v>
      </c>
      <c r="C3784" s="115" t="s">
        <v>9150</v>
      </c>
      <c r="D3784" s="115" t="s">
        <v>1242</v>
      </c>
      <c r="E3784" s="115">
        <v>38.4405</v>
      </c>
      <c r="F3784" s="674">
        <v>293.83600000000001</v>
      </c>
      <c r="G3784" s="674">
        <v>295.84500000000003</v>
      </c>
      <c r="H3784" s="115">
        <f t="shared" si="118"/>
        <v>1.0068371472522089</v>
      </c>
      <c r="I3784" s="115">
        <f t="shared" si="119"/>
        <v>38.703299999999999</v>
      </c>
    </row>
    <row r="3785" spans="1:9" hidden="1">
      <c r="A3785" s="115" t="s">
        <v>10760</v>
      </c>
      <c r="B3785" s="115" t="s">
        <v>10761</v>
      </c>
      <c r="C3785" s="115" t="s">
        <v>9153</v>
      </c>
      <c r="D3785" s="115" t="s">
        <v>1242</v>
      </c>
      <c r="E3785" s="115">
        <v>30.543700000000001</v>
      </c>
      <c r="F3785" s="674">
        <v>293.83600000000001</v>
      </c>
      <c r="G3785" s="674">
        <v>295.84500000000003</v>
      </c>
      <c r="H3785" s="115">
        <f t="shared" si="118"/>
        <v>1.0068371472522089</v>
      </c>
      <c r="I3785" s="115">
        <f t="shared" si="119"/>
        <v>30.752500000000001</v>
      </c>
    </row>
    <row r="3786" spans="1:9" hidden="1">
      <c r="A3786" s="115" t="s">
        <v>10762</v>
      </c>
      <c r="B3786" s="115" t="s">
        <v>10763</v>
      </c>
      <c r="C3786" s="115" t="s">
        <v>9156</v>
      </c>
      <c r="D3786" s="115" t="s">
        <v>2038</v>
      </c>
      <c r="E3786" s="115">
        <v>56.536999999999999</v>
      </c>
      <c r="F3786" s="674">
        <v>293.83600000000001</v>
      </c>
      <c r="G3786" s="674">
        <v>295.84500000000003</v>
      </c>
      <c r="H3786" s="115">
        <f t="shared" si="118"/>
        <v>1.0068371472522089</v>
      </c>
      <c r="I3786" s="115">
        <f t="shared" si="119"/>
        <v>56.9236</v>
      </c>
    </row>
    <row r="3787" spans="1:9" hidden="1">
      <c r="A3787" s="115" t="s">
        <v>10764</v>
      </c>
      <c r="B3787" s="115" t="s">
        <v>10765</v>
      </c>
      <c r="C3787" s="115" t="s">
        <v>9159</v>
      </c>
      <c r="D3787" s="115" t="s">
        <v>1242</v>
      </c>
      <c r="E3787" s="115">
        <v>36.2346</v>
      </c>
      <c r="F3787" s="674">
        <v>293.83600000000001</v>
      </c>
      <c r="G3787" s="674">
        <v>295.84500000000003</v>
      </c>
      <c r="H3787" s="115">
        <f t="shared" si="118"/>
        <v>1.0068371472522089</v>
      </c>
      <c r="I3787" s="115">
        <f t="shared" si="119"/>
        <v>36.482300000000002</v>
      </c>
    </row>
    <row r="3788" spans="1:9" hidden="1">
      <c r="A3788" s="115" t="s">
        <v>10766</v>
      </c>
      <c r="B3788" s="115" t="s">
        <v>10767</v>
      </c>
      <c r="C3788" s="115" t="s">
        <v>9162</v>
      </c>
      <c r="D3788" s="115" t="s">
        <v>1242</v>
      </c>
      <c r="E3788" s="115">
        <v>46.758899999999997</v>
      </c>
      <c r="F3788" s="674">
        <v>293.83600000000001</v>
      </c>
      <c r="G3788" s="674">
        <v>295.84500000000003</v>
      </c>
      <c r="H3788" s="115">
        <f t="shared" si="118"/>
        <v>1.0068371472522089</v>
      </c>
      <c r="I3788" s="115">
        <f t="shared" si="119"/>
        <v>47.078600000000002</v>
      </c>
    </row>
    <row r="3789" spans="1:9" hidden="1">
      <c r="A3789" s="115" t="s">
        <v>10768</v>
      </c>
      <c r="B3789" s="115" t="s">
        <v>10769</v>
      </c>
      <c r="C3789" s="115" t="s">
        <v>9165</v>
      </c>
      <c r="D3789" s="115" t="s">
        <v>1242</v>
      </c>
      <c r="E3789" s="115">
        <v>45.488599999999998</v>
      </c>
      <c r="F3789" s="674">
        <v>293.83600000000001</v>
      </c>
      <c r="G3789" s="674">
        <v>295.84500000000003</v>
      </c>
      <c r="H3789" s="115">
        <f t="shared" si="118"/>
        <v>1.0068371472522089</v>
      </c>
      <c r="I3789" s="115">
        <f t="shared" si="119"/>
        <v>45.799599999999998</v>
      </c>
    </row>
    <row r="3790" spans="1:9" hidden="1">
      <c r="A3790" s="115" t="s">
        <v>10770</v>
      </c>
      <c r="B3790" s="115" t="s">
        <v>10771</v>
      </c>
      <c r="C3790" s="115" t="s">
        <v>9168</v>
      </c>
      <c r="D3790" s="115" t="s">
        <v>1242</v>
      </c>
      <c r="E3790" s="115">
        <v>32.924700000000001</v>
      </c>
      <c r="F3790" s="674">
        <v>293.83600000000001</v>
      </c>
      <c r="G3790" s="674">
        <v>295.84500000000003</v>
      </c>
      <c r="H3790" s="115">
        <f t="shared" si="118"/>
        <v>1.0068371472522089</v>
      </c>
      <c r="I3790" s="115">
        <f t="shared" si="119"/>
        <v>33.149799999999999</v>
      </c>
    </row>
    <row r="3791" spans="1:9" hidden="1">
      <c r="A3791" s="115" t="s">
        <v>10772</v>
      </c>
      <c r="B3791" s="115" t="s">
        <v>10773</v>
      </c>
      <c r="C3791" s="115" t="s">
        <v>9171</v>
      </c>
      <c r="D3791" s="115" t="s">
        <v>1242</v>
      </c>
      <c r="E3791" s="115">
        <v>12.9284</v>
      </c>
      <c r="F3791" s="674">
        <v>293.83600000000001</v>
      </c>
      <c r="G3791" s="674">
        <v>295.84500000000003</v>
      </c>
      <c r="H3791" s="115">
        <f t="shared" si="118"/>
        <v>1.0068371472522089</v>
      </c>
      <c r="I3791" s="115">
        <f t="shared" si="119"/>
        <v>13.0168</v>
      </c>
    </row>
    <row r="3792" spans="1:9" hidden="1">
      <c r="A3792" s="115" t="s">
        <v>10774</v>
      </c>
      <c r="B3792" s="115" t="s">
        <v>10775</v>
      </c>
      <c r="C3792" s="115" t="s">
        <v>9174</v>
      </c>
      <c r="D3792" s="115" t="s">
        <v>1242</v>
      </c>
      <c r="E3792" s="115">
        <v>31.902799999999999</v>
      </c>
      <c r="F3792" s="674">
        <v>293.83600000000001</v>
      </c>
      <c r="G3792" s="674">
        <v>295.84500000000003</v>
      </c>
      <c r="H3792" s="115">
        <f t="shared" si="118"/>
        <v>1.0068371472522089</v>
      </c>
      <c r="I3792" s="115">
        <f t="shared" si="119"/>
        <v>32.120899999999999</v>
      </c>
    </row>
    <row r="3793" spans="1:9" hidden="1">
      <c r="A3793" s="115" t="s">
        <v>10776</v>
      </c>
      <c r="B3793" s="115" t="s">
        <v>10777</v>
      </c>
      <c r="C3793" s="115" t="s">
        <v>9177</v>
      </c>
      <c r="D3793" s="115" t="s">
        <v>1242</v>
      </c>
      <c r="E3793" s="115">
        <v>276.017</v>
      </c>
      <c r="F3793" s="674">
        <v>293.83600000000001</v>
      </c>
      <c r="G3793" s="674">
        <v>295.84500000000003</v>
      </c>
      <c r="H3793" s="115">
        <f t="shared" si="118"/>
        <v>1.0068371472522089</v>
      </c>
      <c r="I3793" s="115">
        <f t="shared" si="119"/>
        <v>277.9042</v>
      </c>
    </row>
    <row r="3794" spans="1:9" hidden="1">
      <c r="A3794" s="115" t="s">
        <v>10778</v>
      </c>
      <c r="B3794" s="115" t="s">
        <v>10779</v>
      </c>
      <c r="C3794" s="115" t="s">
        <v>9180</v>
      </c>
      <c r="D3794" s="115" t="s">
        <v>2038</v>
      </c>
      <c r="E3794" s="115">
        <v>22.383700000000001</v>
      </c>
      <c r="F3794" s="674">
        <v>293.83600000000001</v>
      </c>
      <c r="G3794" s="674">
        <v>295.84500000000003</v>
      </c>
      <c r="H3794" s="115">
        <f t="shared" si="118"/>
        <v>1.0068371472522089</v>
      </c>
      <c r="I3794" s="115">
        <f t="shared" si="119"/>
        <v>22.5367</v>
      </c>
    </row>
    <row r="3795" spans="1:9" hidden="1">
      <c r="A3795" s="115" t="s">
        <v>10780</v>
      </c>
      <c r="B3795" s="115" t="s">
        <v>10781</v>
      </c>
      <c r="C3795" s="115" t="s">
        <v>9183</v>
      </c>
      <c r="D3795" s="115" t="s">
        <v>2038</v>
      </c>
      <c r="E3795" s="115">
        <v>55</v>
      </c>
      <c r="F3795" s="674">
        <v>293.83600000000001</v>
      </c>
      <c r="G3795" s="674">
        <v>295.84500000000003</v>
      </c>
      <c r="H3795" s="115">
        <f t="shared" si="118"/>
        <v>1.0068371472522089</v>
      </c>
      <c r="I3795" s="115">
        <f t="shared" si="119"/>
        <v>55.375999999999998</v>
      </c>
    </row>
    <row r="3796" spans="1:9" hidden="1">
      <c r="A3796" s="115" t="s">
        <v>10782</v>
      </c>
      <c r="B3796" s="115" t="s">
        <v>10783</v>
      </c>
      <c r="C3796" s="115" t="s">
        <v>9186</v>
      </c>
      <c r="D3796" s="115" t="s">
        <v>2038</v>
      </c>
      <c r="E3796" s="115">
        <v>6.4372999999999996</v>
      </c>
      <c r="F3796" s="674">
        <v>293.83600000000001</v>
      </c>
      <c r="G3796" s="674">
        <v>295.84500000000003</v>
      </c>
      <c r="H3796" s="115">
        <f t="shared" si="118"/>
        <v>1.0068371472522089</v>
      </c>
      <c r="I3796" s="115">
        <f t="shared" si="119"/>
        <v>6.4813000000000001</v>
      </c>
    </row>
    <row r="3797" spans="1:9" hidden="1">
      <c r="A3797" s="115" t="s">
        <v>10784</v>
      </c>
      <c r="B3797" s="115" t="s">
        <v>10785</v>
      </c>
      <c r="C3797" s="115" t="s">
        <v>9189</v>
      </c>
      <c r="D3797" s="115" t="s">
        <v>1138</v>
      </c>
      <c r="E3797" s="115">
        <v>791.13900000000001</v>
      </c>
      <c r="F3797" s="674">
        <v>293.83600000000001</v>
      </c>
      <c r="G3797" s="674">
        <v>295.84500000000003</v>
      </c>
      <c r="H3797" s="115">
        <f t="shared" si="118"/>
        <v>1.0068371472522089</v>
      </c>
      <c r="I3797" s="115">
        <f t="shared" si="119"/>
        <v>796.54809999999998</v>
      </c>
    </row>
    <row r="3798" spans="1:9" hidden="1">
      <c r="A3798" s="115" t="s">
        <v>10786</v>
      </c>
      <c r="B3798" s="115" t="s">
        <v>10787</v>
      </c>
      <c r="C3798" s="115" t="s">
        <v>9192</v>
      </c>
      <c r="D3798" s="115" t="s">
        <v>1138</v>
      </c>
      <c r="E3798" s="115">
        <v>4066.8519999999999</v>
      </c>
      <c r="F3798" s="674">
        <v>293.83600000000001</v>
      </c>
      <c r="G3798" s="674">
        <v>295.84500000000003</v>
      </c>
      <c r="H3798" s="115">
        <f t="shared" si="118"/>
        <v>1.0068371472522089</v>
      </c>
      <c r="I3798" s="115">
        <f t="shared" si="119"/>
        <v>4094.6577000000002</v>
      </c>
    </row>
    <row r="3799" spans="1:9" hidden="1">
      <c r="A3799" s="115" t="s">
        <v>10788</v>
      </c>
      <c r="B3799" s="115" t="s">
        <v>10789</v>
      </c>
      <c r="C3799" s="115" t="s">
        <v>9195</v>
      </c>
      <c r="D3799" s="115" t="s">
        <v>1138</v>
      </c>
      <c r="E3799" s="115">
        <v>40.005200000000002</v>
      </c>
      <c r="F3799" s="674">
        <v>293.83600000000001</v>
      </c>
      <c r="G3799" s="674">
        <v>295.84500000000003</v>
      </c>
      <c r="H3799" s="115">
        <f t="shared" si="118"/>
        <v>1.0068371472522089</v>
      </c>
      <c r="I3799" s="115">
        <f t="shared" si="119"/>
        <v>40.278700000000001</v>
      </c>
    </row>
    <row r="3800" spans="1:9" hidden="1">
      <c r="A3800" s="115" t="s">
        <v>10790</v>
      </c>
      <c r="B3800" s="115" t="s">
        <v>10791</v>
      </c>
      <c r="C3800" s="115" t="s">
        <v>9198</v>
      </c>
      <c r="D3800" s="115" t="s">
        <v>1138</v>
      </c>
      <c r="E3800" s="115">
        <v>231.58519999999999</v>
      </c>
      <c r="F3800" s="674">
        <v>293.83600000000001</v>
      </c>
      <c r="G3800" s="674">
        <v>295.84500000000003</v>
      </c>
      <c r="H3800" s="115">
        <f t="shared" si="118"/>
        <v>1.0068371472522089</v>
      </c>
      <c r="I3800" s="115">
        <f t="shared" si="119"/>
        <v>233.1686</v>
      </c>
    </row>
    <row r="3801" spans="1:9" hidden="1">
      <c r="A3801" s="115" t="s">
        <v>10792</v>
      </c>
      <c r="B3801" s="115" t="s">
        <v>10793</v>
      </c>
      <c r="C3801" s="115" t="s">
        <v>9201</v>
      </c>
      <c r="D3801" s="115" t="s">
        <v>1138</v>
      </c>
      <c r="E3801" s="115">
        <v>108.5329</v>
      </c>
      <c r="F3801" s="674">
        <v>293.83600000000001</v>
      </c>
      <c r="G3801" s="674">
        <v>295.84500000000003</v>
      </c>
      <c r="H3801" s="115">
        <f t="shared" si="118"/>
        <v>1.0068371472522089</v>
      </c>
      <c r="I3801" s="115">
        <f t="shared" si="119"/>
        <v>109.27500000000001</v>
      </c>
    </row>
    <row r="3802" spans="1:9" hidden="1">
      <c r="A3802" s="115" t="s">
        <v>10794</v>
      </c>
      <c r="B3802" s="115" t="s">
        <v>10795</v>
      </c>
      <c r="C3802" s="115" t="s">
        <v>9204</v>
      </c>
      <c r="D3802" s="115" t="s">
        <v>1138</v>
      </c>
      <c r="E3802" s="115">
        <v>85.840199999999996</v>
      </c>
      <c r="F3802" s="674">
        <v>293.83600000000001</v>
      </c>
      <c r="G3802" s="674">
        <v>295.84500000000003</v>
      </c>
      <c r="H3802" s="115">
        <f t="shared" si="118"/>
        <v>1.0068371472522089</v>
      </c>
      <c r="I3802" s="115">
        <f t="shared" si="119"/>
        <v>86.427099999999996</v>
      </c>
    </row>
    <row r="3803" spans="1:9" hidden="1">
      <c r="A3803" s="115" t="s">
        <v>10796</v>
      </c>
      <c r="B3803" s="115" t="s">
        <v>10797</v>
      </c>
      <c r="C3803" s="115" t="s">
        <v>9207</v>
      </c>
      <c r="D3803" s="115" t="s">
        <v>1138</v>
      </c>
      <c r="E3803" s="115">
        <v>21.892700000000001</v>
      </c>
      <c r="F3803" s="674">
        <v>293.83600000000001</v>
      </c>
      <c r="G3803" s="674">
        <v>295.84500000000003</v>
      </c>
      <c r="H3803" s="115">
        <f t="shared" si="118"/>
        <v>1.0068371472522089</v>
      </c>
      <c r="I3803" s="115">
        <f t="shared" si="119"/>
        <v>22.042400000000001</v>
      </c>
    </row>
    <row r="3804" spans="1:9" hidden="1">
      <c r="A3804" s="115" t="s">
        <v>10798</v>
      </c>
      <c r="B3804" s="115" t="s">
        <v>10799</v>
      </c>
      <c r="C3804" s="115" t="s">
        <v>9210</v>
      </c>
      <c r="D3804" s="115" t="s">
        <v>2038</v>
      </c>
      <c r="E3804" s="115">
        <v>1.3355999999999999</v>
      </c>
      <c r="F3804" s="674">
        <v>293.83600000000001</v>
      </c>
      <c r="G3804" s="674">
        <v>295.84500000000003</v>
      </c>
      <c r="H3804" s="115">
        <f t="shared" si="118"/>
        <v>1.0068371472522089</v>
      </c>
      <c r="I3804" s="115">
        <f t="shared" si="119"/>
        <v>1.3447</v>
      </c>
    </row>
    <row r="3805" spans="1:9" hidden="1">
      <c r="A3805" s="115" t="s">
        <v>10800</v>
      </c>
      <c r="B3805" s="115" t="s">
        <v>10801</v>
      </c>
      <c r="C3805" s="115" t="s">
        <v>9213</v>
      </c>
      <c r="D3805" s="115" t="s">
        <v>1242</v>
      </c>
      <c r="E3805" s="115">
        <v>228.33869999999999</v>
      </c>
      <c r="F3805" s="674">
        <v>293.83600000000001</v>
      </c>
      <c r="G3805" s="674">
        <v>295.84500000000003</v>
      </c>
      <c r="H3805" s="115">
        <f t="shared" si="118"/>
        <v>1.0068371472522089</v>
      </c>
      <c r="I3805" s="115">
        <f t="shared" si="119"/>
        <v>229.8999</v>
      </c>
    </row>
    <row r="3806" spans="1:9" hidden="1">
      <c r="A3806" s="115" t="s">
        <v>10802</v>
      </c>
      <c r="B3806" s="115" t="s">
        <v>10803</v>
      </c>
      <c r="C3806" s="115" t="s">
        <v>9216</v>
      </c>
      <c r="D3806" s="115" t="s">
        <v>1242</v>
      </c>
      <c r="E3806" s="115">
        <v>296.28620000000001</v>
      </c>
      <c r="F3806" s="674">
        <v>293.83600000000001</v>
      </c>
      <c r="G3806" s="674">
        <v>295.84500000000003</v>
      </c>
      <c r="H3806" s="115">
        <f t="shared" si="118"/>
        <v>1.0068371472522089</v>
      </c>
      <c r="I3806" s="115">
        <f t="shared" si="119"/>
        <v>298.31200000000001</v>
      </c>
    </row>
    <row r="3807" spans="1:9" hidden="1">
      <c r="A3807" s="115" t="s">
        <v>10804</v>
      </c>
      <c r="B3807" s="115" t="s">
        <v>10805</v>
      </c>
      <c r="C3807" s="115" t="s">
        <v>9219</v>
      </c>
      <c r="D3807" s="115" t="s">
        <v>1242</v>
      </c>
      <c r="E3807" s="115">
        <v>195.59010000000001</v>
      </c>
      <c r="F3807" s="674">
        <v>293.83600000000001</v>
      </c>
      <c r="G3807" s="674">
        <v>295.84500000000003</v>
      </c>
      <c r="H3807" s="115">
        <f t="shared" si="118"/>
        <v>1.0068371472522089</v>
      </c>
      <c r="I3807" s="115">
        <f t="shared" si="119"/>
        <v>196.92740000000001</v>
      </c>
    </row>
    <row r="3808" spans="1:9" hidden="1">
      <c r="A3808" s="115" t="s">
        <v>10806</v>
      </c>
      <c r="B3808" s="115" t="s">
        <v>10807</v>
      </c>
      <c r="C3808" s="115" t="s">
        <v>9222</v>
      </c>
      <c r="D3808" s="115" t="s">
        <v>1242</v>
      </c>
      <c r="E3808" s="115">
        <v>267.65820000000002</v>
      </c>
      <c r="F3808" s="674">
        <v>293.83600000000001</v>
      </c>
      <c r="G3808" s="674">
        <v>295.84500000000003</v>
      </c>
      <c r="H3808" s="115">
        <f t="shared" si="118"/>
        <v>1.0068371472522089</v>
      </c>
      <c r="I3808" s="115">
        <f t="shared" si="119"/>
        <v>269.48820000000001</v>
      </c>
    </row>
    <row r="3809" spans="1:9" hidden="1">
      <c r="A3809" s="115" t="s">
        <v>10808</v>
      </c>
      <c r="B3809" s="115" t="s">
        <v>10809</v>
      </c>
      <c r="C3809" s="115" t="s">
        <v>9225</v>
      </c>
      <c r="D3809" s="115" t="s">
        <v>2038</v>
      </c>
      <c r="E3809" s="115">
        <v>327.2362</v>
      </c>
      <c r="F3809" s="674">
        <v>293.83600000000001</v>
      </c>
      <c r="G3809" s="674">
        <v>295.84500000000003</v>
      </c>
      <c r="H3809" s="115">
        <f t="shared" si="118"/>
        <v>1.0068371472522089</v>
      </c>
      <c r="I3809" s="115">
        <f t="shared" si="119"/>
        <v>329.47359999999998</v>
      </c>
    </row>
    <row r="3810" spans="1:9" hidden="1">
      <c r="A3810" s="115" t="s">
        <v>10810</v>
      </c>
      <c r="B3810" s="115" t="s">
        <v>10811</v>
      </c>
      <c r="C3810" s="115" t="s">
        <v>9228</v>
      </c>
      <c r="D3810" s="115" t="s">
        <v>2038</v>
      </c>
      <c r="E3810" s="115">
        <v>93.741200000000006</v>
      </c>
      <c r="F3810" s="674">
        <v>293.83600000000001</v>
      </c>
      <c r="G3810" s="674">
        <v>295.84500000000003</v>
      </c>
      <c r="H3810" s="115">
        <f t="shared" si="118"/>
        <v>1.0068371472522089</v>
      </c>
      <c r="I3810" s="115">
        <f t="shared" si="119"/>
        <v>94.382099999999994</v>
      </c>
    </row>
    <row r="3811" spans="1:9" hidden="1">
      <c r="A3811" s="115" t="s">
        <v>10812</v>
      </c>
      <c r="B3811" s="115" t="s">
        <v>10813</v>
      </c>
      <c r="C3811" s="115" t="s">
        <v>9231</v>
      </c>
      <c r="D3811" s="115" t="s">
        <v>2038</v>
      </c>
      <c r="E3811" s="115">
        <v>105.8216</v>
      </c>
      <c r="F3811" s="674">
        <v>293.83600000000001</v>
      </c>
      <c r="G3811" s="674">
        <v>295.84500000000003</v>
      </c>
      <c r="H3811" s="115">
        <f t="shared" si="118"/>
        <v>1.0068371472522089</v>
      </c>
      <c r="I3811" s="115">
        <f t="shared" si="119"/>
        <v>106.54510000000001</v>
      </c>
    </row>
    <row r="3812" spans="1:9" hidden="1">
      <c r="A3812" s="115" t="s">
        <v>10814</v>
      </c>
      <c r="B3812" s="115" t="s">
        <v>10815</v>
      </c>
      <c r="C3812" s="115" t="s">
        <v>9234</v>
      </c>
      <c r="D3812" s="115" t="s">
        <v>2038</v>
      </c>
      <c r="E3812" s="115">
        <v>166.1695</v>
      </c>
      <c r="F3812" s="674">
        <v>293.83600000000001</v>
      </c>
      <c r="G3812" s="674">
        <v>295.84500000000003</v>
      </c>
      <c r="H3812" s="115">
        <f t="shared" si="118"/>
        <v>1.0068371472522089</v>
      </c>
      <c r="I3812" s="115">
        <f t="shared" si="119"/>
        <v>167.3056</v>
      </c>
    </row>
    <row r="3813" spans="1:9" hidden="1">
      <c r="A3813" s="115" t="s">
        <v>10816</v>
      </c>
      <c r="B3813" s="115" t="s">
        <v>10817</v>
      </c>
      <c r="C3813" s="115" t="s">
        <v>9237</v>
      </c>
      <c r="D3813" s="115" t="s">
        <v>2038</v>
      </c>
      <c r="E3813" s="115">
        <v>122.2564</v>
      </c>
      <c r="F3813" s="674">
        <v>293.83600000000001</v>
      </c>
      <c r="G3813" s="674">
        <v>295.84500000000003</v>
      </c>
      <c r="H3813" s="115">
        <f t="shared" si="118"/>
        <v>1.0068371472522089</v>
      </c>
      <c r="I3813" s="115">
        <f t="shared" si="119"/>
        <v>123.09229999999999</v>
      </c>
    </row>
    <row r="3814" spans="1:9" hidden="1">
      <c r="A3814" s="115" t="s">
        <v>10818</v>
      </c>
      <c r="B3814" s="115" t="s">
        <v>10819</v>
      </c>
      <c r="C3814" s="115" t="s">
        <v>9240</v>
      </c>
      <c r="D3814" s="115" t="s">
        <v>2038</v>
      </c>
      <c r="E3814" s="115">
        <v>134.39060000000001</v>
      </c>
      <c r="F3814" s="674">
        <v>293.83600000000001</v>
      </c>
      <c r="G3814" s="674">
        <v>295.84500000000003</v>
      </c>
      <c r="H3814" s="115">
        <f t="shared" si="118"/>
        <v>1.0068371472522089</v>
      </c>
      <c r="I3814" s="115">
        <f t="shared" si="119"/>
        <v>135.30940000000001</v>
      </c>
    </row>
    <row r="3815" spans="1:9" hidden="1">
      <c r="A3815" s="115" t="s">
        <v>10820</v>
      </c>
      <c r="B3815" s="115" t="s">
        <v>10821</v>
      </c>
      <c r="C3815" s="115" t="s">
        <v>9243</v>
      </c>
      <c r="D3815" s="115" t="s">
        <v>2038</v>
      </c>
      <c r="E3815" s="115">
        <v>195.11539999999999</v>
      </c>
      <c r="F3815" s="674">
        <v>293.83600000000001</v>
      </c>
      <c r="G3815" s="674">
        <v>295.84500000000003</v>
      </c>
      <c r="H3815" s="115">
        <f t="shared" si="118"/>
        <v>1.0068371472522089</v>
      </c>
      <c r="I3815" s="115">
        <f t="shared" si="119"/>
        <v>196.4494</v>
      </c>
    </row>
    <row r="3816" spans="1:9" hidden="1">
      <c r="A3816" s="115" t="s">
        <v>10822</v>
      </c>
      <c r="B3816" s="115" t="s">
        <v>10823</v>
      </c>
      <c r="C3816" s="115" t="s">
        <v>9246</v>
      </c>
      <c r="D3816" s="115" t="s">
        <v>2038</v>
      </c>
      <c r="E3816" s="115">
        <v>142.8177</v>
      </c>
      <c r="F3816" s="674">
        <v>293.83600000000001</v>
      </c>
      <c r="G3816" s="674">
        <v>295.84500000000003</v>
      </c>
      <c r="H3816" s="115">
        <f t="shared" si="118"/>
        <v>1.0068371472522089</v>
      </c>
      <c r="I3816" s="115">
        <f t="shared" si="119"/>
        <v>143.79419999999999</v>
      </c>
    </row>
    <row r="3817" spans="1:9" hidden="1">
      <c r="A3817" s="115" t="s">
        <v>10824</v>
      </c>
      <c r="B3817" s="115" t="s">
        <v>10825</v>
      </c>
      <c r="C3817" s="115" t="s">
        <v>9249</v>
      </c>
      <c r="D3817" s="115" t="s">
        <v>2038</v>
      </c>
      <c r="E3817" s="115">
        <v>154.7724</v>
      </c>
      <c r="F3817" s="674">
        <v>293.83600000000001</v>
      </c>
      <c r="G3817" s="674">
        <v>295.84500000000003</v>
      </c>
      <c r="H3817" s="115">
        <f t="shared" si="118"/>
        <v>1.0068371472522089</v>
      </c>
      <c r="I3817" s="115">
        <f t="shared" si="119"/>
        <v>155.8306</v>
      </c>
    </row>
    <row r="3818" spans="1:9" hidden="1">
      <c r="A3818" s="115" t="s">
        <v>10826</v>
      </c>
      <c r="B3818" s="115" t="s">
        <v>10827</v>
      </c>
      <c r="C3818" s="115" t="s">
        <v>9252</v>
      </c>
      <c r="D3818" s="115" t="s">
        <v>2038</v>
      </c>
      <c r="E3818" s="115">
        <v>214.51</v>
      </c>
      <c r="F3818" s="674">
        <v>293.83600000000001</v>
      </c>
      <c r="G3818" s="674">
        <v>295.84500000000003</v>
      </c>
      <c r="H3818" s="115">
        <f t="shared" si="118"/>
        <v>1.0068371472522089</v>
      </c>
      <c r="I3818" s="115">
        <f t="shared" si="119"/>
        <v>215.97659999999999</v>
      </c>
    </row>
    <row r="3819" spans="1:9" hidden="1">
      <c r="A3819" s="115" t="s">
        <v>10828</v>
      </c>
      <c r="B3819" s="115" t="s">
        <v>10829</v>
      </c>
      <c r="C3819" s="115" t="s">
        <v>9255</v>
      </c>
      <c r="D3819" s="115" t="s">
        <v>2038</v>
      </c>
      <c r="E3819" s="115">
        <v>105.7283</v>
      </c>
      <c r="F3819" s="674">
        <v>293.83600000000001</v>
      </c>
      <c r="G3819" s="674">
        <v>295.84500000000003</v>
      </c>
      <c r="H3819" s="115">
        <f t="shared" si="118"/>
        <v>1.0068371472522089</v>
      </c>
      <c r="I3819" s="115">
        <f t="shared" si="119"/>
        <v>106.4512</v>
      </c>
    </row>
    <row r="3820" spans="1:9" hidden="1">
      <c r="A3820" s="115" t="s">
        <v>10830</v>
      </c>
      <c r="B3820" s="115" t="s">
        <v>10831</v>
      </c>
      <c r="C3820" s="115" t="s">
        <v>9258</v>
      </c>
      <c r="D3820" s="115" t="s">
        <v>2038</v>
      </c>
      <c r="E3820" s="115">
        <v>117.8087</v>
      </c>
      <c r="F3820" s="674">
        <v>293.83600000000001</v>
      </c>
      <c r="G3820" s="674">
        <v>295.84500000000003</v>
      </c>
      <c r="H3820" s="115">
        <f t="shared" si="118"/>
        <v>1.0068371472522089</v>
      </c>
      <c r="I3820" s="115">
        <f t="shared" si="119"/>
        <v>118.6142</v>
      </c>
    </row>
    <row r="3821" spans="1:9" hidden="1">
      <c r="A3821" s="115" t="s">
        <v>10832</v>
      </c>
      <c r="B3821" s="115" t="s">
        <v>10833</v>
      </c>
      <c r="C3821" s="115" t="s">
        <v>9261</v>
      </c>
      <c r="D3821" s="115" t="s">
        <v>2038</v>
      </c>
      <c r="E3821" s="115">
        <v>178.1566</v>
      </c>
      <c r="F3821" s="674">
        <v>293.83600000000001</v>
      </c>
      <c r="G3821" s="674">
        <v>295.84500000000003</v>
      </c>
      <c r="H3821" s="115">
        <f t="shared" si="118"/>
        <v>1.0068371472522089</v>
      </c>
      <c r="I3821" s="115">
        <f t="shared" si="119"/>
        <v>179.37469999999999</v>
      </c>
    </row>
    <row r="3822" spans="1:9" hidden="1">
      <c r="A3822" s="115" t="s">
        <v>10834</v>
      </c>
      <c r="B3822" s="115" t="s">
        <v>10835</v>
      </c>
      <c r="C3822" s="115" t="s">
        <v>9264</v>
      </c>
      <c r="D3822" s="115" t="s">
        <v>2038</v>
      </c>
      <c r="E3822" s="115">
        <v>143.90899999999999</v>
      </c>
      <c r="F3822" s="674">
        <v>293.83600000000001</v>
      </c>
      <c r="G3822" s="674">
        <v>295.84500000000003</v>
      </c>
      <c r="H3822" s="115">
        <f t="shared" si="118"/>
        <v>1.0068371472522089</v>
      </c>
      <c r="I3822" s="115">
        <f t="shared" si="119"/>
        <v>144.8929</v>
      </c>
    </row>
    <row r="3823" spans="1:9" hidden="1">
      <c r="A3823" s="115" t="s">
        <v>10836</v>
      </c>
      <c r="B3823" s="115" t="s">
        <v>10837</v>
      </c>
      <c r="C3823" s="115" t="s">
        <v>9267</v>
      </c>
      <c r="D3823" s="115" t="s">
        <v>2038</v>
      </c>
      <c r="E3823" s="115">
        <v>156.04320000000001</v>
      </c>
      <c r="F3823" s="674">
        <v>293.83600000000001</v>
      </c>
      <c r="G3823" s="674">
        <v>295.84500000000003</v>
      </c>
      <c r="H3823" s="115">
        <f t="shared" si="118"/>
        <v>1.0068371472522089</v>
      </c>
      <c r="I3823" s="115">
        <f t="shared" si="119"/>
        <v>157.11009999999999</v>
      </c>
    </row>
    <row r="3824" spans="1:9" hidden="1">
      <c r="A3824" s="115" t="s">
        <v>10838</v>
      </c>
      <c r="B3824" s="115" t="s">
        <v>10839</v>
      </c>
      <c r="C3824" s="115" t="s">
        <v>9270</v>
      </c>
      <c r="D3824" s="115" t="s">
        <v>2038</v>
      </c>
      <c r="E3824" s="115">
        <v>216.768</v>
      </c>
      <c r="F3824" s="674">
        <v>293.83600000000001</v>
      </c>
      <c r="G3824" s="674">
        <v>295.84500000000003</v>
      </c>
      <c r="H3824" s="115">
        <f t="shared" si="118"/>
        <v>1.0068371472522089</v>
      </c>
      <c r="I3824" s="115">
        <f t="shared" si="119"/>
        <v>218.2501</v>
      </c>
    </row>
    <row r="3825" spans="1:9" hidden="1">
      <c r="A3825" s="115" t="s">
        <v>10840</v>
      </c>
      <c r="B3825" s="115" t="s">
        <v>10841</v>
      </c>
      <c r="C3825" s="115" t="s">
        <v>9273</v>
      </c>
      <c r="D3825" s="115" t="s">
        <v>2038</v>
      </c>
      <c r="E3825" s="115">
        <v>165.97839999999999</v>
      </c>
      <c r="F3825" s="674">
        <v>293.83600000000001</v>
      </c>
      <c r="G3825" s="674">
        <v>295.84500000000003</v>
      </c>
      <c r="H3825" s="115">
        <f t="shared" si="118"/>
        <v>1.0068371472522089</v>
      </c>
      <c r="I3825" s="115">
        <f t="shared" si="119"/>
        <v>167.11320000000001</v>
      </c>
    </row>
    <row r="3826" spans="1:9" hidden="1">
      <c r="A3826" s="115" t="s">
        <v>10842</v>
      </c>
      <c r="B3826" s="115" t="s">
        <v>10843</v>
      </c>
      <c r="C3826" s="115" t="s">
        <v>9276</v>
      </c>
      <c r="D3826" s="115" t="s">
        <v>2038</v>
      </c>
      <c r="E3826" s="115">
        <v>177.9331</v>
      </c>
      <c r="F3826" s="674">
        <v>293.83600000000001</v>
      </c>
      <c r="G3826" s="674">
        <v>295.84500000000003</v>
      </c>
      <c r="H3826" s="115">
        <f t="shared" si="118"/>
        <v>1.0068371472522089</v>
      </c>
      <c r="I3826" s="115">
        <f t="shared" si="119"/>
        <v>179.1497</v>
      </c>
    </row>
    <row r="3827" spans="1:9" hidden="1">
      <c r="A3827" s="115" t="s">
        <v>10844</v>
      </c>
      <c r="B3827" s="115" t="s">
        <v>10845</v>
      </c>
      <c r="C3827" s="115" t="s">
        <v>9279</v>
      </c>
      <c r="D3827" s="115" t="s">
        <v>2038</v>
      </c>
      <c r="E3827" s="115">
        <v>237.67070000000001</v>
      </c>
      <c r="F3827" s="674">
        <v>293.83600000000001</v>
      </c>
      <c r="G3827" s="674">
        <v>295.84500000000003</v>
      </c>
      <c r="H3827" s="115">
        <f t="shared" si="118"/>
        <v>1.0068371472522089</v>
      </c>
      <c r="I3827" s="115">
        <f t="shared" si="119"/>
        <v>239.29570000000001</v>
      </c>
    </row>
    <row r="3828" spans="1:9" hidden="1">
      <c r="A3828" s="115" t="s">
        <v>10846</v>
      </c>
      <c r="B3828" s="115" t="s">
        <v>10847</v>
      </c>
      <c r="C3828" s="115" t="s">
        <v>9282</v>
      </c>
      <c r="D3828" s="115" t="s">
        <v>2038</v>
      </c>
      <c r="E3828" s="115">
        <v>291.7276</v>
      </c>
      <c r="F3828" s="674">
        <v>293.83600000000001</v>
      </c>
      <c r="G3828" s="674">
        <v>295.84500000000003</v>
      </c>
      <c r="H3828" s="115">
        <f t="shared" si="118"/>
        <v>1.0068371472522089</v>
      </c>
      <c r="I3828" s="115">
        <f t="shared" si="119"/>
        <v>293.72219999999999</v>
      </c>
    </row>
    <row r="3829" spans="1:9" hidden="1">
      <c r="A3829" s="115" t="s">
        <v>10848</v>
      </c>
      <c r="B3829" s="115" t="s">
        <v>10849</v>
      </c>
      <c r="C3829" s="115" t="s">
        <v>9285</v>
      </c>
      <c r="D3829" s="115" t="s">
        <v>2038</v>
      </c>
      <c r="E3829" s="115">
        <v>366.6377</v>
      </c>
      <c r="F3829" s="674">
        <v>293.83600000000001</v>
      </c>
      <c r="G3829" s="674">
        <v>295.84500000000003</v>
      </c>
      <c r="H3829" s="115">
        <f t="shared" si="118"/>
        <v>1.0068371472522089</v>
      </c>
      <c r="I3829" s="115">
        <f t="shared" si="119"/>
        <v>369.14449999999999</v>
      </c>
    </row>
    <row r="3830" spans="1:9" hidden="1">
      <c r="A3830" s="115" t="s">
        <v>10850</v>
      </c>
      <c r="B3830" s="115" t="s">
        <v>10851</v>
      </c>
      <c r="C3830" s="115" t="s">
        <v>9288</v>
      </c>
      <c r="D3830" s="115" t="s">
        <v>2038</v>
      </c>
      <c r="E3830" s="115">
        <v>298.11759999999998</v>
      </c>
      <c r="F3830" s="674">
        <v>293.83600000000001</v>
      </c>
      <c r="G3830" s="674">
        <v>295.84500000000003</v>
      </c>
      <c r="H3830" s="115">
        <f t="shared" si="118"/>
        <v>1.0068371472522089</v>
      </c>
      <c r="I3830" s="115">
        <f t="shared" si="119"/>
        <v>300.15589999999997</v>
      </c>
    </row>
    <row r="3831" spans="1:9" hidden="1">
      <c r="A3831" s="115" t="s">
        <v>10852</v>
      </c>
      <c r="B3831" s="115" t="s">
        <v>10853</v>
      </c>
      <c r="C3831" s="115" t="s">
        <v>9291</v>
      </c>
      <c r="D3831" s="115" t="s">
        <v>2038</v>
      </c>
      <c r="E3831" s="115">
        <v>359.69080000000002</v>
      </c>
      <c r="F3831" s="674">
        <v>293.83600000000001</v>
      </c>
      <c r="G3831" s="674">
        <v>295.84500000000003</v>
      </c>
      <c r="H3831" s="115">
        <f t="shared" si="118"/>
        <v>1.0068371472522089</v>
      </c>
      <c r="I3831" s="115">
        <f t="shared" si="119"/>
        <v>362.15010000000001</v>
      </c>
    </row>
    <row r="3832" spans="1:9" hidden="1">
      <c r="A3832" s="115" t="s">
        <v>10854</v>
      </c>
      <c r="B3832" s="115" t="s">
        <v>10855</v>
      </c>
      <c r="C3832" s="115" t="s">
        <v>9294</v>
      </c>
      <c r="D3832" s="115" t="s">
        <v>2038</v>
      </c>
      <c r="E3832" s="115">
        <v>184.49719999999999</v>
      </c>
      <c r="F3832" s="674">
        <v>293.83600000000001</v>
      </c>
      <c r="G3832" s="674">
        <v>295.84500000000003</v>
      </c>
      <c r="H3832" s="115">
        <f t="shared" si="118"/>
        <v>1.0068371472522089</v>
      </c>
      <c r="I3832" s="115">
        <f t="shared" si="119"/>
        <v>185.7586</v>
      </c>
    </row>
    <row r="3833" spans="1:9" hidden="1">
      <c r="A3833" s="115" t="s">
        <v>10856</v>
      </c>
      <c r="B3833" s="115" t="s">
        <v>10857</v>
      </c>
      <c r="C3833" s="115" t="s">
        <v>9297</v>
      </c>
      <c r="D3833" s="115" t="s">
        <v>2038</v>
      </c>
      <c r="E3833" s="115">
        <v>185.48390000000001</v>
      </c>
      <c r="F3833" s="674">
        <v>293.83600000000001</v>
      </c>
      <c r="G3833" s="674">
        <v>295.84500000000003</v>
      </c>
      <c r="H3833" s="115">
        <f t="shared" si="118"/>
        <v>1.0068371472522089</v>
      </c>
      <c r="I3833" s="115">
        <f t="shared" si="119"/>
        <v>186.75210000000001</v>
      </c>
    </row>
    <row r="3834" spans="1:9" hidden="1">
      <c r="A3834" s="115" t="s">
        <v>10858</v>
      </c>
      <c r="B3834" s="115" t="s">
        <v>10859</v>
      </c>
      <c r="C3834" s="115" t="s">
        <v>9300</v>
      </c>
      <c r="D3834" s="115" t="s">
        <v>2038</v>
      </c>
      <c r="E3834" s="115">
        <v>242.9239</v>
      </c>
      <c r="F3834" s="674">
        <v>293.83600000000001</v>
      </c>
      <c r="G3834" s="674">
        <v>295.84500000000003</v>
      </c>
      <c r="H3834" s="115">
        <f t="shared" si="118"/>
        <v>1.0068371472522089</v>
      </c>
      <c r="I3834" s="115">
        <f t="shared" si="119"/>
        <v>244.5848</v>
      </c>
    </row>
    <row r="3835" spans="1:9" hidden="1">
      <c r="A3835" s="115" t="s">
        <v>10860</v>
      </c>
      <c r="B3835" s="115" t="s">
        <v>10861</v>
      </c>
      <c r="C3835" s="115" t="s">
        <v>9303</v>
      </c>
      <c r="D3835" s="115" t="s">
        <v>2038</v>
      </c>
      <c r="E3835" s="115">
        <v>303.6549</v>
      </c>
      <c r="F3835" s="674">
        <v>293.83600000000001</v>
      </c>
      <c r="G3835" s="674">
        <v>295.84500000000003</v>
      </c>
      <c r="H3835" s="115">
        <f t="shared" si="118"/>
        <v>1.0068371472522089</v>
      </c>
      <c r="I3835" s="115">
        <f t="shared" si="119"/>
        <v>305.73099999999999</v>
      </c>
    </row>
    <row r="3836" spans="1:9" hidden="1">
      <c r="A3836" s="115" t="s">
        <v>10862</v>
      </c>
      <c r="B3836" s="115" t="s">
        <v>10863</v>
      </c>
      <c r="C3836" s="115" t="s">
        <v>9306</v>
      </c>
      <c r="D3836" s="115" t="s">
        <v>2038</v>
      </c>
      <c r="E3836" s="115">
        <v>255.0701</v>
      </c>
      <c r="F3836" s="674">
        <v>293.83600000000001</v>
      </c>
      <c r="G3836" s="674">
        <v>295.84500000000003</v>
      </c>
      <c r="H3836" s="115">
        <f t="shared" si="118"/>
        <v>1.0068371472522089</v>
      </c>
      <c r="I3836" s="115">
        <f t="shared" si="119"/>
        <v>256.8141</v>
      </c>
    </row>
    <row r="3837" spans="1:9" hidden="1">
      <c r="A3837" s="115" t="s">
        <v>10864</v>
      </c>
      <c r="B3837" s="115" t="s">
        <v>10865</v>
      </c>
      <c r="C3837" s="115" t="s">
        <v>9309</v>
      </c>
      <c r="D3837" s="115" t="s">
        <v>2038</v>
      </c>
      <c r="E3837" s="115">
        <v>327.94729999999998</v>
      </c>
      <c r="F3837" s="674">
        <v>293.83600000000001</v>
      </c>
      <c r="G3837" s="674">
        <v>295.84500000000003</v>
      </c>
      <c r="H3837" s="115">
        <f t="shared" si="118"/>
        <v>1.0068371472522089</v>
      </c>
      <c r="I3837" s="115">
        <f t="shared" si="119"/>
        <v>330.18950000000001</v>
      </c>
    </row>
    <row r="3838" spans="1:9" hidden="1">
      <c r="A3838" s="115" t="s">
        <v>10866</v>
      </c>
      <c r="B3838" s="115" t="s">
        <v>10867</v>
      </c>
      <c r="C3838" s="115" t="s">
        <v>9312</v>
      </c>
      <c r="D3838" s="115" t="s">
        <v>2038</v>
      </c>
      <c r="E3838" s="115">
        <v>154.58349999999999</v>
      </c>
      <c r="F3838" s="674">
        <v>293.83600000000001</v>
      </c>
      <c r="G3838" s="674">
        <v>295.84500000000003</v>
      </c>
      <c r="H3838" s="115">
        <f t="shared" si="118"/>
        <v>1.0068371472522089</v>
      </c>
      <c r="I3838" s="115">
        <f t="shared" si="119"/>
        <v>155.6404</v>
      </c>
    </row>
    <row r="3839" spans="1:9" hidden="1">
      <c r="A3839" s="115" t="s">
        <v>10868</v>
      </c>
      <c r="B3839" s="115" t="s">
        <v>10869</v>
      </c>
      <c r="C3839" s="115" t="s">
        <v>9315</v>
      </c>
      <c r="D3839" s="115" t="s">
        <v>2038</v>
      </c>
      <c r="E3839" s="115">
        <v>155.95179999999999</v>
      </c>
      <c r="F3839" s="674">
        <v>293.83600000000001</v>
      </c>
      <c r="G3839" s="674">
        <v>295.84500000000003</v>
      </c>
      <c r="H3839" s="115">
        <f t="shared" si="118"/>
        <v>1.0068371472522089</v>
      </c>
      <c r="I3839" s="115">
        <f t="shared" si="119"/>
        <v>157.0181</v>
      </c>
    </row>
    <row r="3840" spans="1:9" hidden="1">
      <c r="A3840" s="115" t="s">
        <v>10870</v>
      </c>
      <c r="B3840" s="115" t="s">
        <v>10871</v>
      </c>
      <c r="C3840" s="115" t="s">
        <v>9318</v>
      </c>
      <c r="D3840" s="115" t="s">
        <v>2038</v>
      </c>
      <c r="E3840" s="115">
        <v>189.8075</v>
      </c>
      <c r="F3840" s="674">
        <v>293.83600000000001</v>
      </c>
      <c r="G3840" s="674">
        <v>295.84500000000003</v>
      </c>
      <c r="H3840" s="115">
        <f t="shared" si="118"/>
        <v>1.0068371472522089</v>
      </c>
      <c r="I3840" s="115">
        <f t="shared" si="119"/>
        <v>191.1052</v>
      </c>
    </row>
    <row r="3841" spans="1:9" hidden="1">
      <c r="A3841" s="115" t="s">
        <v>10872</v>
      </c>
      <c r="B3841" s="115" t="s">
        <v>10873</v>
      </c>
      <c r="C3841" s="115" t="s">
        <v>9321</v>
      </c>
      <c r="D3841" s="115" t="s">
        <v>2038</v>
      </c>
      <c r="E3841" s="115">
        <v>223.57910000000001</v>
      </c>
      <c r="F3841" s="674">
        <v>293.83600000000001</v>
      </c>
      <c r="G3841" s="674">
        <v>295.84500000000003</v>
      </c>
      <c r="H3841" s="115">
        <f t="shared" si="118"/>
        <v>1.0068371472522089</v>
      </c>
      <c r="I3841" s="115">
        <f t="shared" si="119"/>
        <v>225.10769999999999</v>
      </c>
    </row>
    <row r="3842" spans="1:9" hidden="1">
      <c r="A3842" s="115" t="s">
        <v>10874</v>
      </c>
      <c r="B3842" s="115" t="s">
        <v>10875</v>
      </c>
      <c r="C3842" s="115" t="s">
        <v>9324</v>
      </c>
      <c r="D3842" s="115" t="s">
        <v>2038</v>
      </c>
      <c r="E3842" s="115">
        <v>348.4203</v>
      </c>
      <c r="F3842" s="674">
        <v>293.83600000000001</v>
      </c>
      <c r="G3842" s="674">
        <v>295.84500000000003</v>
      </c>
      <c r="H3842" s="115">
        <f t="shared" si="118"/>
        <v>1.0068371472522089</v>
      </c>
      <c r="I3842" s="115">
        <f t="shared" si="119"/>
        <v>350.80250000000001</v>
      </c>
    </row>
    <row r="3843" spans="1:9" hidden="1">
      <c r="A3843" s="115" t="s">
        <v>10876</v>
      </c>
      <c r="B3843" s="115" t="s">
        <v>10877</v>
      </c>
      <c r="C3843" s="115" t="s">
        <v>9327</v>
      </c>
      <c r="D3843" s="115" t="s">
        <v>2038</v>
      </c>
      <c r="E3843" s="115">
        <v>147.5908</v>
      </c>
      <c r="F3843" s="674">
        <v>293.83600000000001</v>
      </c>
      <c r="G3843" s="674">
        <v>295.84500000000003</v>
      </c>
      <c r="H3843" s="115">
        <f t="shared" si="118"/>
        <v>1.0068371472522089</v>
      </c>
      <c r="I3843" s="115">
        <f t="shared" si="119"/>
        <v>148.59989999999999</v>
      </c>
    </row>
    <row r="3844" spans="1:9" hidden="1">
      <c r="A3844" s="115" t="s">
        <v>10878</v>
      </c>
      <c r="B3844" s="115" t="s">
        <v>10879</v>
      </c>
      <c r="C3844" s="115" t="s">
        <v>9330</v>
      </c>
      <c r="D3844" s="115" t="s">
        <v>2038</v>
      </c>
      <c r="E3844" s="115">
        <v>86.859200000000001</v>
      </c>
      <c r="F3844" s="674">
        <v>293.83600000000001</v>
      </c>
      <c r="G3844" s="674">
        <v>295.84500000000003</v>
      </c>
      <c r="H3844" s="115">
        <f t="shared" si="118"/>
        <v>1.0068371472522089</v>
      </c>
      <c r="I3844" s="115">
        <f t="shared" si="119"/>
        <v>87.453100000000006</v>
      </c>
    </row>
    <row r="3845" spans="1:9" hidden="1">
      <c r="A3845" s="115" t="s">
        <v>10880</v>
      </c>
      <c r="B3845" s="115" t="s">
        <v>10881</v>
      </c>
      <c r="C3845" s="115" t="s">
        <v>9333</v>
      </c>
      <c r="D3845" s="115" t="s">
        <v>1138</v>
      </c>
      <c r="E3845" s="115">
        <v>131.4769</v>
      </c>
      <c r="F3845" s="674">
        <v>293.83600000000001</v>
      </c>
      <c r="G3845" s="674">
        <v>295.84500000000003</v>
      </c>
      <c r="H3845" s="115">
        <f t="shared" ref="H3845:H3908" si="120">G3845/F3845</f>
        <v>1.0068371472522089</v>
      </c>
      <c r="I3845" s="115">
        <f t="shared" ref="I3845:I3908" si="121">ROUND(H3845*E3845,4)</f>
        <v>132.3758</v>
      </c>
    </row>
    <row r="3846" spans="1:9" hidden="1">
      <c r="A3846" s="115" t="s">
        <v>10882</v>
      </c>
      <c r="B3846" s="115" t="s">
        <v>10883</v>
      </c>
      <c r="C3846" s="115" t="s">
        <v>9336</v>
      </c>
      <c r="D3846" s="115" t="s">
        <v>1242</v>
      </c>
      <c r="E3846" s="115">
        <v>88.101200000000006</v>
      </c>
      <c r="F3846" s="674">
        <v>293.83600000000001</v>
      </c>
      <c r="G3846" s="674">
        <v>295.84500000000003</v>
      </c>
      <c r="H3846" s="115">
        <f t="shared" si="120"/>
        <v>1.0068371472522089</v>
      </c>
      <c r="I3846" s="115">
        <f t="shared" si="121"/>
        <v>88.703599999999994</v>
      </c>
    </row>
    <row r="3847" spans="1:9" hidden="1">
      <c r="A3847" s="115" t="s">
        <v>10884</v>
      </c>
      <c r="B3847" s="115" t="s">
        <v>10885</v>
      </c>
      <c r="C3847" s="115" t="s">
        <v>9339</v>
      </c>
      <c r="D3847" s="115" t="s">
        <v>1242</v>
      </c>
      <c r="E3847" s="115">
        <v>112.94499999999999</v>
      </c>
      <c r="F3847" s="674">
        <v>293.83600000000001</v>
      </c>
      <c r="G3847" s="674">
        <v>295.84500000000003</v>
      </c>
      <c r="H3847" s="115">
        <f t="shared" si="120"/>
        <v>1.0068371472522089</v>
      </c>
      <c r="I3847" s="115">
        <f t="shared" si="121"/>
        <v>113.71720000000001</v>
      </c>
    </row>
    <row r="3848" spans="1:9" hidden="1">
      <c r="A3848" s="115" t="s">
        <v>10886</v>
      </c>
      <c r="B3848" s="115" t="s">
        <v>10887</v>
      </c>
      <c r="C3848" s="115" t="s">
        <v>9342</v>
      </c>
      <c r="D3848" s="115" t="s">
        <v>1138</v>
      </c>
      <c r="E3848" s="115">
        <v>195.10230000000001</v>
      </c>
      <c r="F3848" s="674">
        <v>293.83600000000001</v>
      </c>
      <c r="G3848" s="674">
        <v>295.84500000000003</v>
      </c>
      <c r="H3848" s="115">
        <f t="shared" si="120"/>
        <v>1.0068371472522089</v>
      </c>
      <c r="I3848" s="115">
        <f t="shared" si="121"/>
        <v>196.43620000000001</v>
      </c>
    </row>
    <row r="3849" spans="1:9" hidden="1">
      <c r="A3849" s="115" t="s">
        <v>10888</v>
      </c>
      <c r="B3849" s="115" t="s">
        <v>10889</v>
      </c>
      <c r="C3849" s="115" t="s">
        <v>9345</v>
      </c>
      <c r="D3849" s="115" t="s">
        <v>2038</v>
      </c>
      <c r="E3849" s="115">
        <v>566.42570000000001</v>
      </c>
      <c r="F3849" s="674">
        <v>293.83600000000001</v>
      </c>
      <c r="G3849" s="674">
        <v>295.84500000000003</v>
      </c>
      <c r="H3849" s="115">
        <f t="shared" si="120"/>
        <v>1.0068371472522089</v>
      </c>
      <c r="I3849" s="115">
        <f t="shared" si="121"/>
        <v>570.29840000000002</v>
      </c>
    </row>
    <row r="3850" spans="1:9" hidden="1">
      <c r="A3850" s="115" t="s">
        <v>10890</v>
      </c>
      <c r="B3850" s="115" t="s">
        <v>10891</v>
      </c>
      <c r="C3850" s="115" t="s">
        <v>9348</v>
      </c>
      <c r="D3850" s="115" t="s">
        <v>9349</v>
      </c>
      <c r="E3850" s="115">
        <v>34.130000000000003</v>
      </c>
      <c r="F3850" s="674">
        <v>293.83600000000001</v>
      </c>
      <c r="G3850" s="674">
        <v>295.84500000000003</v>
      </c>
      <c r="H3850" s="115">
        <f t="shared" si="120"/>
        <v>1.0068371472522089</v>
      </c>
      <c r="I3850" s="115">
        <f t="shared" si="121"/>
        <v>34.363399999999999</v>
      </c>
    </row>
    <row r="3851" spans="1:9" hidden="1">
      <c r="A3851" s="115" t="s">
        <v>10892</v>
      </c>
      <c r="B3851" s="115" t="s">
        <v>10893</v>
      </c>
      <c r="C3851" s="115" t="s">
        <v>9352</v>
      </c>
      <c r="D3851" s="115" t="s">
        <v>1453</v>
      </c>
      <c r="E3851" s="115">
        <v>27.037500000000001</v>
      </c>
      <c r="F3851" s="674">
        <v>293.83600000000001</v>
      </c>
      <c r="G3851" s="674">
        <v>295.84500000000003</v>
      </c>
      <c r="H3851" s="115">
        <f t="shared" si="120"/>
        <v>1.0068371472522089</v>
      </c>
      <c r="I3851" s="115">
        <f t="shared" si="121"/>
        <v>27.2224</v>
      </c>
    </row>
    <row r="3852" spans="1:9" hidden="1">
      <c r="A3852" s="115" t="s">
        <v>10894</v>
      </c>
      <c r="B3852" s="115" t="s">
        <v>10895</v>
      </c>
      <c r="C3852" s="115" t="s">
        <v>9355</v>
      </c>
      <c r="D3852" s="115" t="s">
        <v>1453</v>
      </c>
      <c r="E3852" s="115">
        <v>179.47749999999999</v>
      </c>
      <c r="F3852" s="674">
        <v>293.83600000000001</v>
      </c>
      <c r="G3852" s="674">
        <v>295.84500000000003</v>
      </c>
      <c r="H3852" s="115">
        <f t="shared" si="120"/>
        <v>1.0068371472522089</v>
      </c>
      <c r="I3852" s="115">
        <f t="shared" si="121"/>
        <v>180.7046</v>
      </c>
    </row>
    <row r="3853" spans="1:9" hidden="1">
      <c r="A3853" s="115" t="s">
        <v>10896</v>
      </c>
      <c r="B3853" s="115" t="s">
        <v>10897</v>
      </c>
      <c r="C3853" s="115" t="s">
        <v>9358</v>
      </c>
      <c r="D3853" s="115" t="s">
        <v>1453</v>
      </c>
      <c r="E3853" s="115">
        <v>419.1585</v>
      </c>
      <c r="F3853" s="674">
        <v>293.83600000000001</v>
      </c>
      <c r="G3853" s="674">
        <v>295.84500000000003</v>
      </c>
      <c r="H3853" s="115">
        <f t="shared" si="120"/>
        <v>1.0068371472522089</v>
      </c>
      <c r="I3853" s="115">
        <f t="shared" si="121"/>
        <v>422.02429999999998</v>
      </c>
    </row>
    <row r="3854" spans="1:9" hidden="1">
      <c r="A3854" s="115" t="s">
        <v>10898</v>
      </c>
      <c r="B3854" s="115" t="s">
        <v>10899</v>
      </c>
      <c r="C3854" s="115" t="s">
        <v>9361</v>
      </c>
      <c r="D3854" s="115" t="s">
        <v>2038</v>
      </c>
      <c r="E3854" s="115">
        <v>32.213299999999997</v>
      </c>
      <c r="F3854" s="674">
        <v>293.83600000000001</v>
      </c>
      <c r="G3854" s="674">
        <v>295.84500000000003</v>
      </c>
      <c r="H3854" s="115">
        <f t="shared" si="120"/>
        <v>1.0068371472522089</v>
      </c>
      <c r="I3854" s="115">
        <f t="shared" si="121"/>
        <v>32.433500000000002</v>
      </c>
    </row>
    <row r="3855" spans="1:9" hidden="1">
      <c r="A3855" s="115" t="s">
        <v>10900</v>
      </c>
      <c r="B3855" s="115" t="s">
        <v>10901</v>
      </c>
      <c r="C3855" s="115" t="s">
        <v>9364</v>
      </c>
      <c r="D3855" s="115" t="s">
        <v>2038</v>
      </c>
      <c r="E3855" s="115">
        <v>18.926300000000001</v>
      </c>
      <c r="F3855" s="674">
        <v>293.83600000000001</v>
      </c>
      <c r="G3855" s="674">
        <v>295.84500000000003</v>
      </c>
      <c r="H3855" s="115">
        <f t="shared" si="120"/>
        <v>1.0068371472522089</v>
      </c>
      <c r="I3855" s="115">
        <f t="shared" si="121"/>
        <v>19.055700000000002</v>
      </c>
    </row>
    <row r="3856" spans="1:9" hidden="1">
      <c r="A3856" s="115" t="s">
        <v>10902</v>
      </c>
      <c r="B3856" s="115" t="s">
        <v>10903</v>
      </c>
      <c r="C3856" s="115" t="s">
        <v>9367</v>
      </c>
      <c r="D3856" s="115" t="s">
        <v>2038</v>
      </c>
      <c r="E3856" s="115">
        <v>12.6175</v>
      </c>
      <c r="F3856" s="674">
        <v>293.83600000000001</v>
      </c>
      <c r="G3856" s="674">
        <v>295.84500000000003</v>
      </c>
      <c r="H3856" s="115">
        <f t="shared" si="120"/>
        <v>1.0068371472522089</v>
      </c>
      <c r="I3856" s="115">
        <f t="shared" si="121"/>
        <v>12.703799999999999</v>
      </c>
    </row>
    <row r="3857" spans="1:9" hidden="1">
      <c r="A3857" s="115" t="s">
        <v>10904</v>
      </c>
      <c r="B3857" s="115" t="s">
        <v>10905</v>
      </c>
      <c r="C3857" s="115" t="s">
        <v>9370</v>
      </c>
      <c r="D3857" s="115" t="s">
        <v>2038</v>
      </c>
      <c r="E3857" s="115">
        <v>9.9138000000000002</v>
      </c>
      <c r="F3857" s="674">
        <v>293.83600000000001</v>
      </c>
      <c r="G3857" s="674">
        <v>295.84500000000003</v>
      </c>
      <c r="H3857" s="115">
        <f t="shared" si="120"/>
        <v>1.0068371472522089</v>
      </c>
      <c r="I3857" s="115">
        <f t="shared" si="121"/>
        <v>9.9816000000000003</v>
      </c>
    </row>
    <row r="3858" spans="1:9" hidden="1">
      <c r="A3858" s="115" t="s">
        <v>10906</v>
      </c>
      <c r="B3858" s="115" t="s">
        <v>10907</v>
      </c>
      <c r="C3858" s="115" t="s">
        <v>9373</v>
      </c>
      <c r="D3858" s="115" t="s">
        <v>2038</v>
      </c>
      <c r="E3858" s="115">
        <v>3.605</v>
      </c>
      <c r="F3858" s="674">
        <v>293.83600000000001</v>
      </c>
      <c r="G3858" s="674">
        <v>295.84500000000003</v>
      </c>
      <c r="H3858" s="115">
        <f t="shared" si="120"/>
        <v>1.0068371472522089</v>
      </c>
      <c r="I3858" s="115">
        <f t="shared" si="121"/>
        <v>3.6295999999999999</v>
      </c>
    </row>
    <row r="3859" spans="1:9" hidden="1">
      <c r="A3859" s="115" t="s">
        <v>10908</v>
      </c>
      <c r="B3859" s="115" t="s">
        <v>10909</v>
      </c>
      <c r="C3859" s="115" t="s">
        <v>9376</v>
      </c>
      <c r="D3859" s="115" t="s">
        <v>2038</v>
      </c>
      <c r="E3859" s="115">
        <v>9.9138000000000002</v>
      </c>
      <c r="F3859" s="674">
        <v>293.83600000000001</v>
      </c>
      <c r="G3859" s="674">
        <v>295.84500000000003</v>
      </c>
      <c r="H3859" s="115">
        <f t="shared" si="120"/>
        <v>1.0068371472522089</v>
      </c>
      <c r="I3859" s="115">
        <f t="shared" si="121"/>
        <v>9.9816000000000003</v>
      </c>
    </row>
    <row r="3860" spans="1:9" hidden="1">
      <c r="A3860" s="115" t="s">
        <v>10910</v>
      </c>
      <c r="B3860" s="115" t="s">
        <v>10911</v>
      </c>
      <c r="C3860" s="115" t="s">
        <v>9379</v>
      </c>
      <c r="D3860" s="115" t="s">
        <v>2038</v>
      </c>
      <c r="E3860" s="115">
        <v>9.9138000000000002</v>
      </c>
      <c r="F3860" s="674">
        <v>293.83600000000001</v>
      </c>
      <c r="G3860" s="674">
        <v>295.84500000000003</v>
      </c>
      <c r="H3860" s="115">
        <f t="shared" si="120"/>
        <v>1.0068371472522089</v>
      </c>
      <c r="I3860" s="115">
        <f t="shared" si="121"/>
        <v>9.9816000000000003</v>
      </c>
    </row>
    <row r="3861" spans="1:9" hidden="1">
      <c r="A3861" s="115" t="s">
        <v>10912</v>
      </c>
      <c r="B3861" s="115" t="s">
        <v>10913</v>
      </c>
      <c r="C3861" s="115" t="s">
        <v>9382</v>
      </c>
      <c r="D3861" s="115" t="s">
        <v>2038</v>
      </c>
      <c r="E3861" s="115">
        <v>8.1113</v>
      </c>
      <c r="F3861" s="674">
        <v>293.83600000000001</v>
      </c>
      <c r="G3861" s="674">
        <v>295.84500000000003</v>
      </c>
      <c r="H3861" s="115">
        <f t="shared" si="120"/>
        <v>1.0068371472522089</v>
      </c>
      <c r="I3861" s="115">
        <f t="shared" si="121"/>
        <v>8.1668000000000003</v>
      </c>
    </row>
    <row r="3862" spans="1:9" hidden="1">
      <c r="A3862" s="115" t="s">
        <v>10914</v>
      </c>
      <c r="B3862" s="115" t="s">
        <v>10915</v>
      </c>
      <c r="C3862" s="115" t="s">
        <v>9385</v>
      </c>
      <c r="D3862" s="115" t="s">
        <v>1242</v>
      </c>
      <c r="E3862" s="115">
        <v>1.8025</v>
      </c>
      <c r="F3862" s="674">
        <v>293.83600000000001</v>
      </c>
      <c r="G3862" s="674">
        <v>295.84500000000003</v>
      </c>
      <c r="H3862" s="115">
        <f t="shared" si="120"/>
        <v>1.0068371472522089</v>
      </c>
      <c r="I3862" s="115">
        <f t="shared" si="121"/>
        <v>1.8148</v>
      </c>
    </row>
    <row r="3863" spans="1:9" hidden="1">
      <c r="A3863" s="115" t="s">
        <v>10916</v>
      </c>
      <c r="B3863" s="115" t="s">
        <v>10917</v>
      </c>
      <c r="C3863" s="115" t="s">
        <v>9388</v>
      </c>
      <c r="D3863" s="115" t="s">
        <v>2038</v>
      </c>
      <c r="E3863" s="115">
        <v>37.965800000000002</v>
      </c>
      <c r="F3863" s="674">
        <v>293.83600000000001</v>
      </c>
      <c r="G3863" s="674">
        <v>295.84500000000003</v>
      </c>
      <c r="H3863" s="115">
        <f t="shared" si="120"/>
        <v>1.0068371472522089</v>
      </c>
      <c r="I3863" s="115">
        <f t="shared" si="121"/>
        <v>38.2254</v>
      </c>
    </row>
    <row r="3864" spans="1:9" hidden="1">
      <c r="A3864" s="115" t="s">
        <v>10918</v>
      </c>
      <c r="B3864" s="115" t="s">
        <v>10919</v>
      </c>
      <c r="C3864" s="115" t="s">
        <v>9391</v>
      </c>
      <c r="D3864" s="115" t="s">
        <v>2038</v>
      </c>
      <c r="E3864" s="115">
        <v>39.2121</v>
      </c>
      <c r="F3864" s="674">
        <v>293.83600000000001</v>
      </c>
      <c r="G3864" s="674">
        <v>295.84500000000003</v>
      </c>
      <c r="H3864" s="115">
        <f t="shared" si="120"/>
        <v>1.0068371472522089</v>
      </c>
      <c r="I3864" s="115">
        <f t="shared" si="121"/>
        <v>39.480200000000004</v>
      </c>
    </row>
    <row r="3865" spans="1:9" hidden="1">
      <c r="A3865" s="115" t="s">
        <v>10920</v>
      </c>
      <c r="B3865" s="115" t="s">
        <v>10921</v>
      </c>
      <c r="C3865" s="115" t="s">
        <v>9394</v>
      </c>
      <c r="D3865" s="115" t="s">
        <v>2038</v>
      </c>
      <c r="E3865" s="115">
        <v>42.613700000000001</v>
      </c>
      <c r="F3865" s="674">
        <v>293.83600000000001</v>
      </c>
      <c r="G3865" s="674">
        <v>295.84500000000003</v>
      </c>
      <c r="H3865" s="115">
        <f t="shared" si="120"/>
        <v>1.0068371472522089</v>
      </c>
      <c r="I3865" s="115">
        <f t="shared" si="121"/>
        <v>42.905099999999997</v>
      </c>
    </row>
    <row r="3866" spans="1:9" hidden="1">
      <c r="A3866" s="115" t="s">
        <v>10922</v>
      </c>
      <c r="B3866" s="115" t="s">
        <v>10923</v>
      </c>
      <c r="C3866" s="115" t="s">
        <v>9397</v>
      </c>
      <c r="D3866" s="115" t="s">
        <v>1242</v>
      </c>
      <c r="E3866" s="115">
        <v>7.21</v>
      </c>
      <c r="F3866" s="674">
        <v>293.83600000000001</v>
      </c>
      <c r="G3866" s="674">
        <v>295.84500000000003</v>
      </c>
      <c r="H3866" s="115">
        <f t="shared" si="120"/>
        <v>1.0068371472522089</v>
      </c>
      <c r="I3866" s="115">
        <f t="shared" si="121"/>
        <v>7.2592999999999996</v>
      </c>
    </row>
    <row r="3867" spans="1:9" hidden="1">
      <c r="A3867" s="115" t="s">
        <v>10924</v>
      </c>
      <c r="B3867" s="115" t="s">
        <v>10925</v>
      </c>
      <c r="C3867" s="115" t="s">
        <v>9400</v>
      </c>
      <c r="D3867" s="115" t="s">
        <v>1138</v>
      </c>
      <c r="E3867" s="115">
        <v>365.85599999999999</v>
      </c>
      <c r="F3867" s="674">
        <v>293.83600000000001</v>
      </c>
      <c r="G3867" s="674">
        <v>295.84500000000003</v>
      </c>
      <c r="H3867" s="115">
        <f t="shared" si="120"/>
        <v>1.0068371472522089</v>
      </c>
      <c r="I3867" s="115">
        <f t="shared" si="121"/>
        <v>368.35739999999998</v>
      </c>
    </row>
    <row r="3868" spans="1:9" hidden="1">
      <c r="A3868" s="115" t="s">
        <v>10926</v>
      </c>
      <c r="B3868" s="115" t="s">
        <v>10927</v>
      </c>
      <c r="C3868" s="115" t="s">
        <v>9403</v>
      </c>
      <c r="D3868" s="115" t="s">
        <v>1138</v>
      </c>
      <c r="E3868" s="115">
        <v>180.25</v>
      </c>
      <c r="F3868" s="674">
        <v>293.83600000000001</v>
      </c>
      <c r="G3868" s="674">
        <v>295.84500000000003</v>
      </c>
      <c r="H3868" s="115">
        <f t="shared" si="120"/>
        <v>1.0068371472522089</v>
      </c>
      <c r="I3868" s="115">
        <f t="shared" si="121"/>
        <v>181.48240000000001</v>
      </c>
    </row>
    <row r="3869" spans="1:9" hidden="1">
      <c r="A3869" s="115" t="s">
        <v>10928</v>
      </c>
      <c r="B3869" s="115" t="s">
        <v>10929</v>
      </c>
      <c r="C3869" s="115" t="s">
        <v>9406</v>
      </c>
      <c r="D3869" s="115" t="s">
        <v>2038</v>
      </c>
      <c r="E3869" s="115">
        <v>36.508400000000002</v>
      </c>
      <c r="F3869" s="674">
        <v>293.83600000000001</v>
      </c>
      <c r="G3869" s="674">
        <v>295.84500000000003</v>
      </c>
      <c r="H3869" s="115">
        <f t="shared" si="120"/>
        <v>1.0068371472522089</v>
      </c>
      <c r="I3869" s="115">
        <f t="shared" si="121"/>
        <v>36.758000000000003</v>
      </c>
    </row>
    <row r="3870" spans="1:9" hidden="1">
      <c r="A3870" s="115" t="s">
        <v>10930</v>
      </c>
      <c r="B3870" s="115" t="s">
        <v>10931</v>
      </c>
      <c r="C3870" s="115" t="s">
        <v>9409</v>
      </c>
      <c r="D3870" s="115" t="s">
        <v>1453</v>
      </c>
      <c r="E3870" s="115">
        <v>52.272500000000001</v>
      </c>
      <c r="F3870" s="674">
        <v>293.83600000000001</v>
      </c>
      <c r="G3870" s="674">
        <v>295.84500000000003</v>
      </c>
      <c r="H3870" s="115">
        <f t="shared" si="120"/>
        <v>1.0068371472522089</v>
      </c>
      <c r="I3870" s="115">
        <f t="shared" si="121"/>
        <v>52.629899999999999</v>
      </c>
    </row>
    <row r="3871" spans="1:9" hidden="1">
      <c r="A3871" s="115" t="s">
        <v>10932</v>
      </c>
      <c r="B3871" s="115" t="s">
        <v>10933</v>
      </c>
      <c r="C3871" s="115" t="s">
        <v>9412</v>
      </c>
      <c r="D3871" s="115" t="s">
        <v>1453</v>
      </c>
      <c r="E3871" s="115">
        <v>66.692499999999995</v>
      </c>
      <c r="F3871" s="674">
        <v>293.83600000000001</v>
      </c>
      <c r="G3871" s="674">
        <v>295.84500000000003</v>
      </c>
      <c r="H3871" s="115">
        <f t="shared" si="120"/>
        <v>1.0068371472522089</v>
      </c>
      <c r="I3871" s="115">
        <f t="shared" si="121"/>
        <v>67.148499999999999</v>
      </c>
    </row>
    <row r="3872" spans="1:9" hidden="1">
      <c r="A3872" s="115" t="s">
        <v>10934</v>
      </c>
      <c r="B3872" s="115" t="s">
        <v>10935</v>
      </c>
      <c r="C3872" s="115" t="s">
        <v>9415</v>
      </c>
      <c r="D3872" s="115" t="s">
        <v>1453</v>
      </c>
      <c r="E3872" s="115">
        <v>87.421300000000002</v>
      </c>
      <c r="F3872" s="674">
        <v>293.83600000000001</v>
      </c>
      <c r="G3872" s="674">
        <v>295.84500000000003</v>
      </c>
      <c r="H3872" s="115">
        <f t="shared" si="120"/>
        <v>1.0068371472522089</v>
      </c>
      <c r="I3872" s="115">
        <f t="shared" si="121"/>
        <v>88.019000000000005</v>
      </c>
    </row>
    <row r="3873" spans="1:9" hidden="1">
      <c r="A3873" s="115" t="s">
        <v>10936</v>
      </c>
      <c r="B3873" s="115" t="s">
        <v>10937</v>
      </c>
      <c r="C3873" s="115" t="s">
        <v>9418</v>
      </c>
      <c r="D3873" s="115" t="s">
        <v>8475</v>
      </c>
      <c r="E3873" s="115">
        <v>36.049999999999997</v>
      </c>
      <c r="F3873" s="674">
        <v>293.83600000000001</v>
      </c>
      <c r="G3873" s="674">
        <v>295.84500000000003</v>
      </c>
      <c r="H3873" s="115">
        <f t="shared" si="120"/>
        <v>1.0068371472522089</v>
      </c>
      <c r="I3873" s="115">
        <f t="shared" si="121"/>
        <v>36.296500000000002</v>
      </c>
    </row>
    <row r="3874" spans="1:9" hidden="1">
      <c r="A3874" s="115" t="s">
        <v>10938</v>
      </c>
      <c r="B3874" s="115" t="s">
        <v>10939</v>
      </c>
      <c r="C3874" s="115" t="s">
        <v>9421</v>
      </c>
      <c r="D3874" s="115" t="s">
        <v>1453</v>
      </c>
      <c r="E3874" s="115">
        <v>180.25</v>
      </c>
      <c r="F3874" s="674">
        <v>293.83600000000001</v>
      </c>
      <c r="G3874" s="674">
        <v>295.84500000000003</v>
      </c>
      <c r="H3874" s="115">
        <f t="shared" si="120"/>
        <v>1.0068371472522089</v>
      </c>
      <c r="I3874" s="115">
        <f t="shared" si="121"/>
        <v>181.48240000000001</v>
      </c>
    </row>
    <row r="3875" spans="1:9" hidden="1">
      <c r="A3875" s="115" t="s">
        <v>10940</v>
      </c>
      <c r="B3875" s="115" t="s">
        <v>10941</v>
      </c>
      <c r="C3875" s="115" t="s">
        <v>9424</v>
      </c>
      <c r="D3875" s="115" t="s">
        <v>1138</v>
      </c>
      <c r="E3875" s="115">
        <v>2.7038000000000002</v>
      </c>
      <c r="F3875" s="674">
        <v>293.83600000000001</v>
      </c>
      <c r="G3875" s="674">
        <v>295.84500000000003</v>
      </c>
      <c r="H3875" s="115">
        <f t="shared" si="120"/>
        <v>1.0068371472522089</v>
      </c>
      <c r="I3875" s="115">
        <f t="shared" si="121"/>
        <v>2.7223000000000002</v>
      </c>
    </row>
    <row r="3876" spans="1:9" hidden="1">
      <c r="A3876" s="115" t="s">
        <v>10942</v>
      </c>
      <c r="B3876" s="115" t="s">
        <v>10943</v>
      </c>
      <c r="C3876" s="115" t="s">
        <v>9427</v>
      </c>
      <c r="D3876" s="115" t="s">
        <v>2038</v>
      </c>
      <c r="E3876" s="115">
        <v>5.88</v>
      </c>
      <c r="F3876" s="674">
        <v>293.83600000000001</v>
      </c>
      <c r="G3876" s="674">
        <v>295.84500000000003</v>
      </c>
      <c r="H3876" s="115">
        <f t="shared" si="120"/>
        <v>1.0068371472522089</v>
      </c>
      <c r="I3876" s="115">
        <f t="shared" si="121"/>
        <v>5.9202000000000004</v>
      </c>
    </row>
    <row r="3877" spans="1:9" hidden="1">
      <c r="A3877" s="115" t="s">
        <v>10944</v>
      </c>
      <c r="B3877" s="115" t="s">
        <v>10945</v>
      </c>
      <c r="C3877" s="115" t="s">
        <v>9430</v>
      </c>
      <c r="D3877" s="115" t="s">
        <v>2038</v>
      </c>
      <c r="E3877" s="115">
        <v>6.3</v>
      </c>
      <c r="F3877" s="674">
        <v>293.83600000000001</v>
      </c>
      <c r="G3877" s="674">
        <v>295.84500000000003</v>
      </c>
      <c r="H3877" s="115">
        <f t="shared" si="120"/>
        <v>1.0068371472522089</v>
      </c>
      <c r="I3877" s="115">
        <f t="shared" si="121"/>
        <v>6.3430999999999997</v>
      </c>
    </row>
    <row r="3878" spans="1:9" hidden="1">
      <c r="A3878" s="115" t="s">
        <v>10946</v>
      </c>
      <c r="B3878" s="115" t="s">
        <v>10947</v>
      </c>
      <c r="C3878" s="115" t="s">
        <v>9433</v>
      </c>
      <c r="D3878" s="115" t="s">
        <v>2038</v>
      </c>
      <c r="E3878" s="115">
        <v>7.35</v>
      </c>
      <c r="F3878" s="674">
        <v>293.83600000000001</v>
      </c>
      <c r="G3878" s="674">
        <v>295.84500000000003</v>
      </c>
      <c r="H3878" s="115">
        <f t="shared" si="120"/>
        <v>1.0068371472522089</v>
      </c>
      <c r="I3878" s="115">
        <f t="shared" si="121"/>
        <v>7.4002999999999997</v>
      </c>
    </row>
    <row r="3879" spans="1:9" hidden="1">
      <c r="A3879" s="115" t="s">
        <v>10948</v>
      </c>
      <c r="B3879" s="115" t="s">
        <v>10949</v>
      </c>
      <c r="C3879" s="115" t="s">
        <v>9436</v>
      </c>
      <c r="D3879" s="115" t="s">
        <v>2038</v>
      </c>
      <c r="E3879" s="115">
        <v>7.98</v>
      </c>
      <c r="F3879" s="674">
        <v>293.83600000000001</v>
      </c>
      <c r="G3879" s="674">
        <v>295.84500000000003</v>
      </c>
      <c r="H3879" s="115">
        <f t="shared" si="120"/>
        <v>1.0068371472522089</v>
      </c>
      <c r="I3879" s="115">
        <f t="shared" si="121"/>
        <v>8.0345999999999993</v>
      </c>
    </row>
    <row r="3880" spans="1:9" hidden="1">
      <c r="A3880" s="115" t="s">
        <v>10950</v>
      </c>
      <c r="B3880" s="115" t="s">
        <v>10951</v>
      </c>
      <c r="C3880" s="115" t="s">
        <v>9439</v>
      </c>
      <c r="D3880" s="115" t="s">
        <v>1242</v>
      </c>
      <c r="E3880" s="115">
        <v>12.87</v>
      </c>
      <c r="F3880" s="674">
        <v>293.83600000000001</v>
      </c>
      <c r="G3880" s="674">
        <v>295.84500000000003</v>
      </c>
      <c r="H3880" s="115">
        <f t="shared" si="120"/>
        <v>1.0068371472522089</v>
      </c>
      <c r="I3880" s="115">
        <f t="shared" si="121"/>
        <v>12.958</v>
      </c>
    </row>
    <row r="3881" spans="1:9" hidden="1">
      <c r="A3881" s="115" t="s">
        <v>10952</v>
      </c>
      <c r="B3881" s="115" t="s">
        <v>10953</v>
      </c>
      <c r="C3881" s="115" t="s">
        <v>9442</v>
      </c>
      <c r="D3881" s="115" t="s">
        <v>1242</v>
      </c>
      <c r="E3881" s="115">
        <v>13.9392</v>
      </c>
      <c r="F3881" s="674">
        <v>293.83600000000001</v>
      </c>
      <c r="G3881" s="674">
        <v>295.84500000000003</v>
      </c>
      <c r="H3881" s="115">
        <f t="shared" si="120"/>
        <v>1.0068371472522089</v>
      </c>
      <c r="I3881" s="115">
        <f t="shared" si="121"/>
        <v>14.0345</v>
      </c>
    </row>
    <row r="3882" spans="1:9" hidden="1">
      <c r="A3882" s="115" t="s">
        <v>10954</v>
      </c>
      <c r="B3882" s="115" t="s">
        <v>10955</v>
      </c>
      <c r="C3882" s="115" t="s">
        <v>9445</v>
      </c>
      <c r="D3882" s="115" t="s">
        <v>1242</v>
      </c>
      <c r="E3882" s="115">
        <v>18.934699999999999</v>
      </c>
      <c r="F3882" s="674">
        <v>293.83600000000001</v>
      </c>
      <c r="G3882" s="674">
        <v>295.84500000000003</v>
      </c>
      <c r="H3882" s="115">
        <f t="shared" si="120"/>
        <v>1.0068371472522089</v>
      </c>
      <c r="I3882" s="115">
        <f t="shared" si="121"/>
        <v>19.0642</v>
      </c>
    </row>
    <row r="3883" spans="1:9" hidden="1">
      <c r="A3883" s="115" t="s">
        <v>10956</v>
      </c>
      <c r="B3883" s="115" t="s">
        <v>10957</v>
      </c>
      <c r="C3883" s="115" t="s">
        <v>9448</v>
      </c>
      <c r="D3883" s="115" t="s">
        <v>1242</v>
      </c>
      <c r="E3883" s="115">
        <v>39.814300000000003</v>
      </c>
      <c r="F3883" s="674">
        <v>293.83600000000001</v>
      </c>
      <c r="G3883" s="674">
        <v>295.84500000000003</v>
      </c>
      <c r="H3883" s="115">
        <f t="shared" si="120"/>
        <v>1.0068371472522089</v>
      </c>
      <c r="I3883" s="115">
        <f t="shared" si="121"/>
        <v>40.086500000000001</v>
      </c>
    </row>
    <row r="3884" spans="1:9" hidden="1">
      <c r="A3884" s="115" t="s">
        <v>10958</v>
      </c>
      <c r="B3884" s="115" t="s">
        <v>10959</v>
      </c>
      <c r="C3884" s="115" t="s">
        <v>9451</v>
      </c>
      <c r="D3884" s="115" t="s">
        <v>1242</v>
      </c>
      <c r="E3884" s="115">
        <v>8.7241</v>
      </c>
      <c r="F3884" s="674">
        <v>293.83600000000001</v>
      </c>
      <c r="G3884" s="674">
        <v>295.84500000000003</v>
      </c>
      <c r="H3884" s="115">
        <f t="shared" si="120"/>
        <v>1.0068371472522089</v>
      </c>
      <c r="I3884" s="115">
        <f t="shared" si="121"/>
        <v>8.7836999999999996</v>
      </c>
    </row>
    <row r="3885" spans="1:9" hidden="1">
      <c r="A3885" s="115" t="s">
        <v>10960</v>
      </c>
      <c r="B3885" s="115" t="s">
        <v>10961</v>
      </c>
      <c r="C3885" s="115" t="s">
        <v>9454</v>
      </c>
      <c r="D3885" s="115" t="s">
        <v>1242</v>
      </c>
      <c r="E3885" s="115">
        <v>14.9556</v>
      </c>
      <c r="F3885" s="674">
        <v>293.83600000000001</v>
      </c>
      <c r="G3885" s="674">
        <v>295.84500000000003</v>
      </c>
      <c r="H3885" s="115">
        <f t="shared" si="120"/>
        <v>1.0068371472522089</v>
      </c>
      <c r="I3885" s="115">
        <f t="shared" si="121"/>
        <v>15.0579</v>
      </c>
    </row>
    <row r="3886" spans="1:9" hidden="1">
      <c r="A3886" s="115" t="s">
        <v>10962</v>
      </c>
      <c r="B3886" s="115" t="s">
        <v>10963</v>
      </c>
      <c r="C3886" s="115" t="s">
        <v>9457</v>
      </c>
      <c r="D3886" s="115" t="s">
        <v>1242</v>
      </c>
      <c r="E3886" s="115">
        <v>62.012500000000003</v>
      </c>
      <c r="F3886" s="674">
        <v>293.83600000000001</v>
      </c>
      <c r="G3886" s="674">
        <v>295.84500000000003</v>
      </c>
      <c r="H3886" s="115">
        <f t="shared" si="120"/>
        <v>1.0068371472522089</v>
      </c>
      <c r="I3886" s="115">
        <f t="shared" si="121"/>
        <v>62.436500000000002</v>
      </c>
    </row>
    <row r="3887" spans="1:9" hidden="1">
      <c r="A3887" s="115" t="s">
        <v>10964</v>
      </c>
      <c r="B3887" s="115" t="s">
        <v>10965</v>
      </c>
      <c r="C3887" s="115" t="s">
        <v>9460</v>
      </c>
      <c r="D3887" s="115" t="s">
        <v>2038</v>
      </c>
      <c r="E3887" s="115">
        <v>22.5107</v>
      </c>
      <c r="F3887" s="674">
        <v>293.83600000000001</v>
      </c>
      <c r="G3887" s="674">
        <v>295.84500000000003</v>
      </c>
      <c r="H3887" s="115">
        <f t="shared" si="120"/>
        <v>1.0068371472522089</v>
      </c>
      <c r="I3887" s="115">
        <f t="shared" si="121"/>
        <v>22.6646</v>
      </c>
    </row>
    <row r="3888" spans="1:9" hidden="1">
      <c r="A3888" s="115" t="s">
        <v>10966</v>
      </c>
      <c r="B3888" s="115" t="s">
        <v>10967</v>
      </c>
      <c r="C3888" s="115" t="s">
        <v>9463</v>
      </c>
      <c r="D3888" s="115" t="s">
        <v>1138</v>
      </c>
      <c r="E3888" s="115">
        <v>13.457000000000001</v>
      </c>
      <c r="F3888" s="674">
        <v>293.83600000000001</v>
      </c>
      <c r="G3888" s="674">
        <v>295.84500000000003</v>
      </c>
      <c r="H3888" s="115">
        <f t="shared" si="120"/>
        <v>1.0068371472522089</v>
      </c>
      <c r="I3888" s="115">
        <f t="shared" si="121"/>
        <v>13.548999999999999</v>
      </c>
    </row>
    <row r="3889" spans="1:9" hidden="1">
      <c r="A3889" s="115" t="s">
        <v>10968</v>
      </c>
      <c r="B3889" s="115" t="s">
        <v>10969</v>
      </c>
      <c r="C3889" s="115" t="s">
        <v>9466</v>
      </c>
      <c r="D3889" s="115" t="s">
        <v>1138</v>
      </c>
      <c r="E3889" s="115">
        <v>21.547599999999999</v>
      </c>
      <c r="F3889" s="674">
        <v>293.83600000000001</v>
      </c>
      <c r="G3889" s="674">
        <v>295.84500000000003</v>
      </c>
      <c r="H3889" s="115">
        <f t="shared" si="120"/>
        <v>1.0068371472522089</v>
      </c>
      <c r="I3889" s="115">
        <f t="shared" si="121"/>
        <v>21.694900000000001</v>
      </c>
    </row>
    <row r="3890" spans="1:9" hidden="1">
      <c r="A3890" s="115" t="s">
        <v>10970</v>
      </c>
      <c r="B3890" s="115" t="s">
        <v>10971</v>
      </c>
      <c r="C3890" s="115" t="s">
        <v>9469</v>
      </c>
      <c r="D3890" s="115" t="s">
        <v>1138</v>
      </c>
      <c r="E3890" s="115">
        <v>26.946899999999999</v>
      </c>
      <c r="F3890" s="674">
        <v>293.83600000000001</v>
      </c>
      <c r="G3890" s="674">
        <v>295.84500000000003</v>
      </c>
      <c r="H3890" s="115">
        <f t="shared" si="120"/>
        <v>1.0068371472522089</v>
      </c>
      <c r="I3890" s="115">
        <f t="shared" si="121"/>
        <v>27.1311</v>
      </c>
    </row>
    <row r="3891" spans="1:9" hidden="1">
      <c r="A3891" s="115" t="s">
        <v>10972</v>
      </c>
      <c r="B3891" s="115" t="s">
        <v>10973</v>
      </c>
      <c r="C3891" s="115" t="s">
        <v>9472</v>
      </c>
      <c r="D3891" s="115" t="s">
        <v>1453</v>
      </c>
      <c r="E3891" s="115">
        <v>426.20929999999998</v>
      </c>
      <c r="F3891" s="674">
        <v>293.83600000000001</v>
      </c>
      <c r="G3891" s="674">
        <v>295.84500000000003</v>
      </c>
      <c r="H3891" s="115">
        <f t="shared" si="120"/>
        <v>1.0068371472522089</v>
      </c>
      <c r="I3891" s="115">
        <f t="shared" si="121"/>
        <v>429.1234</v>
      </c>
    </row>
    <row r="3892" spans="1:9" hidden="1">
      <c r="A3892" s="115" t="s">
        <v>10974</v>
      </c>
      <c r="B3892" s="115" t="s">
        <v>10975</v>
      </c>
      <c r="C3892" s="115" t="s">
        <v>9475</v>
      </c>
      <c r="D3892" s="115" t="s">
        <v>1453</v>
      </c>
      <c r="E3892" s="115">
        <v>64.119500000000002</v>
      </c>
      <c r="F3892" s="674">
        <v>293.83600000000001</v>
      </c>
      <c r="G3892" s="674">
        <v>295.84500000000003</v>
      </c>
      <c r="H3892" s="115">
        <f t="shared" si="120"/>
        <v>1.0068371472522089</v>
      </c>
      <c r="I3892" s="115">
        <f t="shared" si="121"/>
        <v>64.557900000000004</v>
      </c>
    </row>
    <row r="3893" spans="1:9" hidden="1">
      <c r="A3893" s="115" t="s">
        <v>10976</v>
      </c>
      <c r="B3893" s="115" t="s">
        <v>10977</v>
      </c>
      <c r="C3893" s="115" t="s">
        <v>9478</v>
      </c>
      <c r="D3893" s="115" t="s">
        <v>1453</v>
      </c>
      <c r="E3893" s="115">
        <v>61.765099999999997</v>
      </c>
      <c r="F3893" s="674">
        <v>293.83600000000001</v>
      </c>
      <c r="G3893" s="674">
        <v>295.84500000000003</v>
      </c>
      <c r="H3893" s="115">
        <f t="shared" si="120"/>
        <v>1.0068371472522089</v>
      </c>
      <c r="I3893" s="115">
        <f t="shared" si="121"/>
        <v>62.187399999999997</v>
      </c>
    </row>
    <row r="3894" spans="1:9" hidden="1">
      <c r="A3894" s="115" t="s">
        <v>10978</v>
      </c>
      <c r="B3894" s="115" t="s">
        <v>10979</v>
      </c>
      <c r="C3894" s="115" t="s">
        <v>9481</v>
      </c>
      <c r="D3894" s="115" t="s">
        <v>8378</v>
      </c>
      <c r="E3894" s="115">
        <v>2.7319</v>
      </c>
      <c r="F3894" s="674">
        <v>293.83600000000001</v>
      </c>
      <c r="G3894" s="674">
        <v>295.84500000000003</v>
      </c>
      <c r="H3894" s="115">
        <f t="shared" si="120"/>
        <v>1.0068371472522089</v>
      </c>
      <c r="I3894" s="115">
        <f t="shared" si="121"/>
        <v>2.7505999999999999</v>
      </c>
    </row>
    <row r="3895" spans="1:9" hidden="1">
      <c r="A3895" s="115" t="s">
        <v>10980</v>
      </c>
      <c r="B3895" s="115" t="s">
        <v>10981</v>
      </c>
      <c r="C3895" s="115" t="s">
        <v>9484</v>
      </c>
      <c r="D3895" s="115" t="s">
        <v>1694</v>
      </c>
      <c r="E3895" s="115">
        <v>732.19809999999995</v>
      </c>
      <c r="F3895" s="674">
        <v>293.83600000000001</v>
      </c>
      <c r="G3895" s="674">
        <v>295.84500000000003</v>
      </c>
      <c r="H3895" s="115">
        <f t="shared" si="120"/>
        <v>1.0068371472522089</v>
      </c>
      <c r="I3895" s="115">
        <f t="shared" si="121"/>
        <v>737.20420000000001</v>
      </c>
    </row>
    <row r="3896" spans="1:9" hidden="1">
      <c r="A3896" s="115" t="s">
        <v>10982</v>
      </c>
      <c r="B3896" s="115" t="s">
        <v>10983</v>
      </c>
      <c r="C3896" s="115" t="s">
        <v>9487</v>
      </c>
      <c r="D3896" s="115" t="s">
        <v>1694</v>
      </c>
      <c r="E3896" s="115">
        <v>715.96100000000001</v>
      </c>
      <c r="F3896" s="674">
        <v>293.83600000000001</v>
      </c>
      <c r="G3896" s="674">
        <v>295.84500000000003</v>
      </c>
      <c r="H3896" s="115">
        <f t="shared" si="120"/>
        <v>1.0068371472522089</v>
      </c>
      <c r="I3896" s="115">
        <f t="shared" si="121"/>
        <v>720.85609999999997</v>
      </c>
    </row>
    <row r="3897" spans="1:9" hidden="1">
      <c r="A3897" s="115" t="s">
        <v>10984</v>
      </c>
      <c r="B3897" s="115" t="s">
        <v>10985</v>
      </c>
      <c r="C3897" s="115" t="s">
        <v>9490</v>
      </c>
      <c r="D3897" s="115" t="s">
        <v>1138</v>
      </c>
      <c r="E3897" s="115">
        <v>70.131399999999999</v>
      </c>
      <c r="F3897" s="674">
        <v>293.83600000000001</v>
      </c>
      <c r="G3897" s="674">
        <v>295.84500000000003</v>
      </c>
      <c r="H3897" s="115">
        <f t="shared" si="120"/>
        <v>1.0068371472522089</v>
      </c>
      <c r="I3897" s="115">
        <f t="shared" si="121"/>
        <v>70.610900000000001</v>
      </c>
    </row>
    <row r="3898" spans="1:9" hidden="1">
      <c r="A3898" s="115" t="s">
        <v>10986</v>
      </c>
      <c r="B3898" s="115" t="s">
        <v>10987</v>
      </c>
      <c r="C3898" s="115" t="s">
        <v>9493</v>
      </c>
      <c r="D3898" s="115" t="s">
        <v>1138</v>
      </c>
      <c r="E3898" s="115">
        <v>75.953100000000006</v>
      </c>
      <c r="F3898" s="674">
        <v>293.83600000000001</v>
      </c>
      <c r="G3898" s="674">
        <v>295.84500000000003</v>
      </c>
      <c r="H3898" s="115">
        <f t="shared" si="120"/>
        <v>1.0068371472522089</v>
      </c>
      <c r="I3898" s="115">
        <f t="shared" si="121"/>
        <v>76.472399999999993</v>
      </c>
    </row>
    <row r="3899" spans="1:9" hidden="1">
      <c r="A3899" s="115" t="s">
        <v>10988</v>
      </c>
      <c r="B3899" s="115" t="s">
        <v>10989</v>
      </c>
      <c r="C3899" s="115" t="s">
        <v>9496</v>
      </c>
      <c r="D3899" s="115" t="s">
        <v>1138</v>
      </c>
      <c r="E3899" s="115">
        <v>77.108999999999995</v>
      </c>
      <c r="F3899" s="674">
        <v>293.83600000000001</v>
      </c>
      <c r="G3899" s="674">
        <v>295.84500000000003</v>
      </c>
      <c r="H3899" s="115">
        <f t="shared" si="120"/>
        <v>1.0068371472522089</v>
      </c>
      <c r="I3899" s="115">
        <f t="shared" si="121"/>
        <v>77.636200000000002</v>
      </c>
    </row>
    <row r="3900" spans="1:9" hidden="1">
      <c r="A3900" s="115" t="s">
        <v>10990</v>
      </c>
      <c r="B3900" s="115" t="s">
        <v>10991</v>
      </c>
      <c r="C3900" s="115" t="s">
        <v>9499</v>
      </c>
      <c r="D3900" s="115" t="s">
        <v>1138</v>
      </c>
      <c r="E3900" s="115">
        <v>82.491799999999998</v>
      </c>
      <c r="F3900" s="674">
        <v>293.83600000000001</v>
      </c>
      <c r="G3900" s="674">
        <v>295.84500000000003</v>
      </c>
      <c r="H3900" s="115">
        <f t="shared" si="120"/>
        <v>1.0068371472522089</v>
      </c>
      <c r="I3900" s="115">
        <f t="shared" si="121"/>
        <v>83.055800000000005</v>
      </c>
    </row>
    <row r="3901" spans="1:9" hidden="1">
      <c r="A3901" s="115" t="s">
        <v>10992</v>
      </c>
      <c r="B3901" s="115" t="s">
        <v>10993</v>
      </c>
      <c r="C3901" s="115" t="s">
        <v>9502</v>
      </c>
      <c r="D3901" s="115" t="s">
        <v>1138</v>
      </c>
      <c r="E3901" s="115">
        <v>86.072699999999998</v>
      </c>
      <c r="F3901" s="674">
        <v>293.83600000000001</v>
      </c>
      <c r="G3901" s="674">
        <v>295.84500000000003</v>
      </c>
      <c r="H3901" s="115">
        <f t="shared" si="120"/>
        <v>1.0068371472522089</v>
      </c>
      <c r="I3901" s="115">
        <f t="shared" si="121"/>
        <v>86.661199999999994</v>
      </c>
    </row>
    <row r="3902" spans="1:9" hidden="1">
      <c r="A3902" s="115" t="s">
        <v>10994</v>
      </c>
      <c r="B3902" s="115" t="s">
        <v>10995</v>
      </c>
      <c r="C3902" s="115" t="s">
        <v>9505</v>
      </c>
      <c r="D3902" s="115" t="s">
        <v>1138</v>
      </c>
      <c r="E3902" s="115">
        <v>88.480500000000006</v>
      </c>
      <c r="F3902" s="674">
        <v>293.83600000000001</v>
      </c>
      <c r="G3902" s="674">
        <v>295.84500000000003</v>
      </c>
      <c r="H3902" s="115">
        <f t="shared" si="120"/>
        <v>1.0068371472522089</v>
      </c>
      <c r="I3902" s="115">
        <f t="shared" si="121"/>
        <v>89.085499999999996</v>
      </c>
    </row>
    <row r="3903" spans="1:9" hidden="1">
      <c r="A3903" s="115" t="s">
        <v>10996</v>
      </c>
      <c r="B3903" s="115" t="s">
        <v>10997</v>
      </c>
      <c r="C3903" s="115" t="s">
        <v>9508</v>
      </c>
      <c r="D3903" s="115" t="s">
        <v>1138</v>
      </c>
      <c r="E3903" s="115">
        <v>94.654799999999994</v>
      </c>
      <c r="F3903" s="674">
        <v>293.83600000000001</v>
      </c>
      <c r="G3903" s="674">
        <v>295.84500000000003</v>
      </c>
      <c r="H3903" s="115">
        <f t="shared" si="120"/>
        <v>1.0068371472522089</v>
      </c>
      <c r="I3903" s="115">
        <f t="shared" si="121"/>
        <v>95.302000000000007</v>
      </c>
    </row>
    <row r="3904" spans="1:9" hidden="1">
      <c r="A3904" s="115" t="s">
        <v>10998</v>
      </c>
      <c r="B3904" s="115" t="s">
        <v>10999</v>
      </c>
      <c r="C3904" s="115" t="s">
        <v>9511</v>
      </c>
      <c r="D3904" s="115" t="s">
        <v>1138</v>
      </c>
      <c r="E3904" s="115">
        <v>101.7993</v>
      </c>
      <c r="F3904" s="674">
        <v>293.83600000000001</v>
      </c>
      <c r="G3904" s="674">
        <v>295.84500000000003</v>
      </c>
      <c r="H3904" s="115">
        <f t="shared" si="120"/>
        <v>1.0068371472522089</v>
      </c>
      <c r="I3904" s="115">
        <f t="shared" si="121"/>
        <v>102.4953</v>
      </c>
    </row>
    <row r="3905" spans="1:9" hidden="1">
      <c r="A3905" s="115" t="s">
        <v>11000</v>
      </c>
      <c r="B3905" s="115" t="s">
        <v>11001</v>
      </c>
      <c r="C3905" s="115" t="s">
        <v>9514</v>
      </c>
      <c r="D3905" s="115" t="s">
        <v>1138</v>
      </c>
      <c r="E3905" s="115">
        <v>114.8327</v>
      </c>
      <c r="F3905" s="674">
        <v>293.83600000000001</v>
      </c>
      <c r="G3905" s="674">
        <v>295.84500000000003</v>
      </c>
      <c r="H3905" s="115">
        <f t="shared" si="120"/>
        <v>1.0068371472522089</v>
      </c>
      <c r="I3905" s="115">
        <f t="shared" si="121"/>
        <v>115.6178</v>
      </c>
    </row>
    <row r="3906" spans="1:9" hidden="1">
      <c r="A3906" s="115" t="s">
        <v>11002</v>
      </c>
      <c r="B3906" s="115" t="s">
        <v>11003</v>
      </c>
      <c r="C3906" s="115" t="s">
        <v>9517</v>
      </c>
      <c r="D3906" s="115" t="s">
        <v>1138</v>
      </c>
      <c r="E3906" s="115">
        <v>124.8122</v>
      </c>
      <c r="F3906" s="674">
        <v>293.83600000000001</v>
      </c>
      <c r="G3906" s="674">
        <v>295.84500000000003</v>
      </c>
      <c r="H3906" s="115">
        <f t="shared" si="120"/>
        <v>1.0068371472522089</v>
      </c>
      <c r="I3906" s="115">
        <f t="shared" si="121"/>
        <v>125.6656</v>
      </c>
    </row>
    <row r="3907" spans="1:9" hidden="1">
      <c r="A3907" s="115" t="s">
        <v>11004</v>
      </c>
      <c r="B3907" s="115" t="s">
        <v>11005</v>
      </c>
      <c r="C3907" s="115" t="s">
        <v>9520</v>
      </c>
      <c r="D3907" s="115" t="s">
        <v>1138</v>
      </c>
      <c r="E3907" s="115">
        <v>136.69929999999999</v>
      </c>
      <c r="F3907" s="674">
        <v>293.83600000000001</v>
      </c>
      <c r="G3907" s="674">
        <v>295.84500000000003</v>
      </c>
      <c r="H3907" s="115">
        <f t="shared" si="120"/>
        <v>1.0068371472522089</v>
      </c>
      <c r="I3907" s="115">
        <f t="shared" si="121"/>
        <v>137.63390000000001</v>
      </c>
    </row>
    <row r="3908" spans="1:9" hidden="1">
      <c r="A3908" s="115" t="s">
        <v>11006</v>
      </c>
      <c r="B3908" s="115" t="s">
        <v>11007</v>
      </c>
      <c r="C3908" s="115" t="s">
        <v>9523</v>
      </c>
      <c r="D3908" s="115" t="s">
        <v>1138</v>
      </c>
      <c r="E3908" s="115">
        <v>194.62200000000001</v>
      </c>
      <c r="F3908" s="674">
        <v>293.83600000000001</v>
      </c>
      <c r="G3908" s="674">
        <v>295.84500000000003</v>
      </c>
      <c r="H3908" s="115">
        <f t="shared" si="120"/>
        <v>1.0068371472522089</v>
      </c>
      <c r="I3908" s="115">
        <f t="shared" si="121"/>
        <v>195.95269999999999</v>
      </c>
    </row>
    <row r="3909" spans="1:9" hidden="1">
      <c r="A3909" s="115" t="s">
        <v>11008</v>
      </c>
      <c r="B3909" s="115" t="s">
        <v>11009</v>
      </c>
      <c r="C3909" s="115" t="s">
        <v>9526</v>
      </c>
      <c r="D3909" s="115" t="s">
        <v>1138</v>
      </c>
      <c r="E3909" s="115">
        <v>283.85700000000003</v>
      </c>
      <c r="F3909" s="674">
        <v>293.83600000000001</v>
      </c>
      <c r="G3909" s="674">
        <v>295.84500000000003</v>
      </c>
      <c r="H3909" s="115">
        <f t="shared" ref="H3909:H3972" si="122">G3909/F3909</f>
        <v>1.0068371472522089</v>
      </c>
      <c r="I3909" s="115">
        <f t="shared" ref="I3909:I3972" si="123">ROUND(H3909*E3909,4)</f>
        <v>285.7978</v>
      </c>
    </row>
    <row r="3910" spans="1:9" hidden="1">
      <c r="A3910" s="115" t="s">
        <v>11010</v>
      </c>
      <c r="B3910" s="115" t="s">
        <v>11011</v>
      </c>
      <c r="C3910" s="115" t="s">
        <v>9529</v>
      </c>
      <c r="D3910" s="115" t="s">
        <v>2038</v>
      </c>
      <c r="E3910" s="115">
        <v>1604.2016000000001</v>
      </c>
      <c r="F3910" s="674">
        <v>293.83600000000001</v>
      </c>
      <c r="G3910" s="674">
        <v>295.84500000000003</v>
      </c>
      <c r="H3910" s="115">
        <f t="shared" si="122"/>
        <v>1.0068371472522089</v>
      </c>
      <c r="I3910" s="115">
        <f t="shared" si="123"/>
        <v>1615.1697999999999</v>
      </c>
    </row>
    <row r="3911" spans="1:9" hidden="1">
      <c r="A3911" s="115" t="s">
        <v>11012</v>
      </c>
      <c r="B3911" s="115" t="s">
        <v>11013</v>
      </c>
      <c r="C3911" s="115" t="s">
        <v>9532</v>
      </c>
      <c r="D3911" s="115" t="s">
        <v>2038</v>
      </c>
      <c r="E3911" s="115">
        <v>9.5942000000000007</v>
      </c>
      <c r="F3911" s="674">
        <v>293.83600000000001</v>
      </c>
      <c r="G3911" s="674">
        <v>295.84500000000003</v>
      </c>
      <c r="H3911" s="115">
        <f t="shared" si="122"/>
        <v>1.0068371472522089</v>
      </c>
      <c r="I3911" s="115">
        <f t="shared" si="123"/>
        <v>9.6598000000000006</v>
      </c>
    </row>
    <row r="3912" spans="1:9" hidden="1">
      <c r="A3912" s="115" t="s">
        <v>11014</v>
      </c>
      <c r="B3912" s="115" t="s">
        <v>11015</v>
      </c>
      <c r="C3912" s="115" t="s">
        <v>9535</v>
      </c>
      <c r="D3912" s="115" t="s">
        <v>2038</v>
      </c>
      <c r="E3912" s="115">
        <v>43.030900000000003</v>
      </c>
      <c r="F3912" s="674">
        <v>293.83600000000001</v>
      </c>
      <c r="G3912" s="674">
        <v>295.84500000000003</v>
      </c>
      <c r="H3912" s="115">
        <f t="shared" si="122"/>
        <v>1.0068371472522089</v>
      </c>
      <c r="I3912" s="115">
        <f t="shared" si="123"/>
        <v>43.325099999999999</v>
      </c>
    </row>
    <row r="3913" spans="1:9" hidden="1">
      <c r="A3913" s="115" t="s">
        <v>11016</v>
      </c>
      <c r="B3913" s="115" t="s">
        <v>11017</v>
      </c>
      <c r="C3913" s="115" t="s">
        <v>9538</v>
      </c>
      <c r="D3913" s="115" t="s">
        <v>2038</v>
      </c>
      <c r="E3913" s="115">
        <v>31.625499999999999</v>
      </c>
      <c r="F3913" s="674">
        <v>293.83600000000001</v>
      </c>
      <c r="G3913" s="674">
        <v>295.84500000000003</v>
      </c>
      <c r="H3913" s="115">
        <f t="shared" si="122"/>
        <v>1.0068371472522089</v>
      </c>
      <c r="I3913" s="115">
        <f t="shared" si="123"/>
        <v>31.841699999999999</v>
      </c>
    </row>
    <row r="3914" spans="1:9" hidden="1">
      <c r="A3914" s="115" t="s">
        <v>11018</v>
      </c>
      <c r="B3914" s="115" t="s">
        <v>11019</v>
      </c>
      <c r="C3914" s="115" t="s">
        <v>9541</v>
      </c>
      <c r="D3914" s="115" t="s">
        <v>2038</v>
      </c>
      <c r="E3914" s="115">
        <v>414.4083</v>
      </c>
      <c r="F3914" s="674">
        <v>293.83600000000001</v>
      </c>
      <c r="G3914" s="674">
        <v>295.84500000000003</v>
      </c>
      <c r="H3914" s="115">
        <f t="shared" si="122"/>
        <v>1.0068371472522089</v>
      </c>
      <c r="I3914" s="115">
        <f t="shared" si="123"/>
        <v>417.24169999999998</v>
      </c>
    </row>
    <row r="3915" spans="1:9" hidden="1">
      <c r="A3915" s="115" t="s">
        <v>11020</v>
      </c>
      <c r="B3915" s="115" t="s">
        <v>11021</v>
      </c>
      <c r="C3915" s="115" t="s">
        <v>9544</v>
      </c>
      <c r="D3915" s="115" t="s">
        <v>2038</v>
      </c>
      <c r="E3915" s="115">
        <v>121.86450000000001</v>
      </c>
      <c r="F3915" s="674">
        <v>293.83600000000001</v>
      </c>
      <c r="G3915" s="674">
        <v>295.84500000000003</v>
      </c>
      <c r="H3915" s="115">
        <f t="shared" si="122"/>
        <v>1.0068371472522089</v>
      </c>
      <c r="I3915" s="115">
        <f t="shared" si="123"/>
        <v>122.6977</v>
      </c>
    </row>
    <row r="3916" spans="1:9" hidden="1">
      <c r="A3916" s="115" t="s">
        <v>11022</v>
      </c>
      <c r="B3916" s="115" t="s">
        <v>11023</v>
      </c>
      <c r="C3916" s="115" t="s">
        <v>9547</v>
      </c>
      <c r="D3916" s="115" t="s">
        <v>2038</v>
      </c>
      <c r="E3916" s="115">
        <v>4.5063000000000004</v>
      </c>
      <c r="F3916" s="674">
        <v>293.83600000000001</v>
      </c>
      <c r="G3916" s="674">
        <v>295.84500000000003</v>
      </c>
      <c r="H3916" s="115">
        <f t="shared" si="122"/>
        <v>1.0068371472522089</v>
      </c>
      <c r="I3916" s="115">
        <f t="shared" si="123"/>
        <v>4.5370999999999997</v>
      </c>
    </row>
    <row r="3917" spans="1:9" hidden="1">
      <c r="A3917" s="115" t="s">
        <v>11024</v>
      </c>
      <c r="B3917" s="115" t="s">
        <v>11025</v>
      </c>
      <c r="C3917" s="115" t="s">
        <v>9550</v>
      </c>
      <c r="D3917" s="115" t="s">
        <v>2038</v>
      </c>
      <c r="E3917" s="115">
        <v>3.4411999999999998</v>
      </c>
      <c r="F3917" s="674">
        <v>293.83600000000001</v>
      </c>
      <c r="G3917" s="674">
        <v>295.84500000000003</v>
      </c>
      <c r="H3917" s="115">
        <f t="shared" si="122"/>
        <v>1.0068371472522089</v>
      </c>
      <c r="I3917" s="115">
        <f t="shared" si="123"/>
        <v>3.4647000000000001</v>
      </c>
    </row>
    <row r="3918" spans="1:9" hidden="1">
      <c r="A3918" s="115" t="s">
        <v>11026</v>
      </c>
      <c r="B3918" s="115" t="s">
        <v>11027</v>
      </c>
      <c r="C3918" s="115" t="s">
        <v>9553</v>
      </c>
      <c r="D3918" s="115" t="s">
        <v>2038</v>
      </c>
      <c r="E3918" s="115">
        <v>55.415199999999999</v>
      </c>
      <c r="F3918" s="674">
        <v>293.83600000000001</v>
      </c>
      <c r="G3918" s="674">
        <v>295.84500000000003</v>
      </c>
      <c r="H3918" s="115">
        <f t="shared" si="122"/>
        <v>1.0068371472522089</v>
      </c>
      <c r="I3918" s="115">
        <f t="shared" si="123"/>
        <v>55.7941</v>
      </c>
    </row>
    <row r="3919" spans="1:9" hidden="1">
      <c r="A3919" s="115" t="s">
        <v>11028</v>
      </c>
      <c r="B3919" s="115" t="s">
        <v>11029</v>
      </c>
      <c r="C3919" s="115" t="s">
        <v>9556</v>
      </c>
      <c r="D3919" s="115" t="s">
        <v>2038</v>
      </c>
      <c r="E3919" s="115">
        <v>36.5152</v>
      </c>
      <c r="F3919" s="674">
        <v>293.83600000000001</v>
      </c>
      <c r="G3919" s="674">
        <v>295.84500000000003</v>
      </c>
      <c r="H3919" s="115">
        <f t="shared" si="122"/>
        <v>1.0068371472522089</v>
      </c>
      <c r="I3919" s="115">
        <f t="shared" si="123"/>
        <v>36.764899999999997</v>
      </c>
    </row>
    <row r="3920" spans="1:9" hidden="1">
      <c r="A3920" s="115" t="s">
        <v>11030</v>
      </c>
      <c r="B3920" s="115" t="s">
        <v>11031</v>
      </c>
      <c r="C3920" s="115" t="s">
        <v>9559</v>
      </c>
      <c r="D3920" s="115" t="s">
        <v>2038</v>
      </c>
      <c r="E3920" s="115">
        <v>72.8553</v>
      </c>
      <c r="F3920" s="674">
        <v>293.83600000000001</v>
      </c>
      <c r="G3920" s="674">
        <v>295.84500000000003</v>
      </c>
      <c r="H3920" s="115">
        <f t="shared" si="122"/>
        <v>1.0068371472522089</v>
      </c>
      <c r="I3920" s="115">
        <f t="shared" si="123"/>
        <v>73.353399999999993</v>
      </c>
    </row>
    <row r="3921" spans="1:9" hidden="1">
      <c r="A3921" s="115" t="s">
        <v>11032</v>
      </c>
      <c r="B3921" s="115" t="s">
        <v>11033</v>
      </c>
      <c r="C3921" s="115" t="s">
        <v>9562</v>
      </c>
      <c r="D3921" s="115" t="s">
        <v>2038</v>
      </c>
      <c r="E3921" s="115">
        <v>47.655299999999997</v>
      </c>
      <c r="F3921" s="674">
        <v>293.83600000000001</v>
      </c>
      <c r="G3921" s="674">
        <v>295.84500000000003</v>
      </c>
      <c r="H3921" s="115">
        <f t="shared" si="122"/>
        <v>1.0068371472522089</v>
      </c>
      <c r="I3921" s="115">
        <f t="shared" si="123"/>
        <v>47.981099999999998</v>
      </c>
    </row>
    <row r="3922" spans="1:9" hidden="1">
      <c r="A3922" s="115" t="s">
        <v>11034</v>
      </c>
      <c r="B3922" s="115" t="s">
        <v>11035</v>
      </c>
      <c r="C3922" s="115" t="s">
        <v>9565</v>
      </c>
      <c r="D3922" s="115" t="s">
        <v>2038</v>
      </c>
      <c r="E3922" s="115">
        <v>103.33710000000001</v>
      </c>
      <c r="F3922" s="674">
        <v>293.83600000000001</v>
      </c>
      <c r="G3922" s="674">
        <v>295.84500000000003</v>
      </c>
      <c r="H3922" s="115">
        <f t="shared" si="122"/>
        <v>1.0068371472522089</v>
      </c>
      <c r="I3922" s="115">
        <f t="shared" si="123"/>
        <v>104.0436</v>
      </c>
    </row>
    <row r="3923" spans="1:9" hidden="1">
      <c r="A3923" s="115" t="s">
        <v>11036</v>
      </c>
      <c r="B3923" s="115" t="s">
        <v>11037</v>
      </c>
      <c r="C3923" s="115" t="s">
        <v>9568</v>
      </c>
      <c r="D3923" s="115" t="s">
        <v>2038</v>
      </c>
      <c r="E3923" s="115">
        <v>78.137100000000004</v>
      </c>
      <c r="F3923" s="674">
        <v>293.83600000000001</v>
      </c>
      <c r="G3923" s="674">
        <v>295.84500000000003</v>
      </c>
      <c r="H3923" s="115">
        <f t="shared" si="122"/>
        <v>1.0068371472522089</v>
      </c>
      <c r="I3923" s="115">
        <f t="shared" si="123"/>
        <v>78.671300000000002</v>
      </c>
    </row>
    <row r="3924" spans="1:9" hidden="1">
      <c r="A3924" s="115" t="s">
        <v>11038</v>
      </c>
      <c r="B3924" s="115" t="s">
        <v>11039</v>
      </c>
      <c r="C3924" s="115" t="s">
        <v>9571</v>
      </c>
      <c r="D3924" s="115" t="s">
        <v>2038</v>
      </c>
      <c r="E3924" s="115">
        <v>405.76420000000002</v>
      </c>
      <c r="F3924" s="674">
        <v>293.83600000000001</v>
      </c>
      <c r="G3924" s="674">
        <v>295.84500000000003</v>
      </c>
      <c r="H3924" s="115">
        <f t="shared" si="122"/>
        <v>1.0068371472522089</v>
      </c>
      <c r="I3924" s="115">
        <f t="shared" si="123"/>
        <v>408.5385</v>
      </c>
    </row>
    <row r="3925" spans="1:9" hidden="1">
      <c r="A3925" s="115" t="s">
        <v>11040</v>
      </c>
      <c r="B3925" s="115" t="s">
        <v>11041</v>
      </c>
      <c r="C3925" s="115" t="s">
        <v>9574</v>
      </c>
      <c r="D3925" s="115" t="s">
        <v>2038</v>
      </c>
      <c r="E3925" s="115">
        <v>7.452</v>
      </c>
      <c r="F3925" s="674">
        <v>293.83600000000001</v>
      </c>
      <c r="G3925" s="674">
        <v>295.84500000000003</v>
      </c>
      <c r="H3925" s="115">
        <f t="shared" si="122"/>
        <v>1.0068371472522089</v>
      </c>
      <c r="I3925" s="115">
        <f t="shared" si="123"/>
        <v>7.5030000000000001</v>
      </c>
    </row>
    <row r="3926" spans="1:9" hidden="1">
      <c r="A3926" s="115" t="s">
        <v>11042</v>
      </c>
      <c r="B3926" s="115" t="s">
        <v>11043</v>
      </c>
      <c r="C3926" s="115" t="s">
        <v>9577</v>
      </c>
      <c r="D3926" s="115" t="s">
        <v>6054</v>
      </c>
      <c r="E3926" s="115">
        <v>123.28</v>
      </c>
      <c r="F3926" s="674">
        <v>293.83600000000001</v>
      </c>
      <c r="G3926" s="674">
        <v>295.84500000000003</v>
      </c>
      <c r="H3926" s="115">
        <f t="shared" si="122"/>
        <v>1.0068371472522089</v>
      </c>
      <c r="I3926" s="115">
        <f t="shared" si="123"/>
        <v>124.1229</v>
      </c>
    </row>
    <row r="3927" spans="1:9" hidden="1">
      <c r="A3927" s="115" t="s">
        <v>11044</v>
      </c>
      <c r="B3927" s="115" t="s">
        <v>11045</v>
      </c>
      <c r="C3927" s="115" t="s">
        <v>9580</v>
      </c>
      <c r="D3927" s="115" t="s">
        <v>6181</v>
      </c>
      <c r="E3927" s="115">
        <v>88.2</v>
      </c>
      <c r="F3927" s="674">
        <v>293.83600000000001</v>
      </c>
      <c r="G3927" s="674">
        <v>295.84500000000003</v>
      </c>
      <c r="H3927" s="115">
        <f t="shared" si="122"/>
        <v>1.0068371472522089</v>
      </c>
      <c r="I3927" s="115">
        <f t="shared" si="123"/>
        <v>88.802999999999997</v>
      </c>
    </row>
    <row r="3928" spans="1:9" hidden="1">
      <c r="A3928" s="115" t="s">
        <v>11046</v>
      </c>
      <c r="B3928" s="115" t="s">
        <v>11047</v>
      </c>
      <c r="C3928" s="115" t="s">
        <v>9583</v>
      </c>
      <c r="D3928" s="115" t="s">
        <v>6054</v>
      </c>
      <c r="E3928" s="115">
        <v>500.06</v>
      </c>
      <c r="F3928" s="674">
        <v>293.83600000000001</v>
      </c>
      <c r="G3928" s="674">
        <v>295.84500000000003</v>
      </c>
      <c r="H3928" s="115">
        <f t="shared" si="122"/>
        <v>1.0068371472522089</v>
      </c>
      <c r="I3928" s="115">
        <f t="shared" si="123"/>
        <v>503.47899999999998</v>
      </c>
    </row>
    <row r="3929" spans="1:9" hidden="1">
      <c r="A3929" s="115" t="s">
        <v>11048</v>
      </c>
      <c r="B3929" s="115" t="s">
        <v>11049</v>
      </c>
      <c r="C3929" s="115" t="s">
        <v>9586</v>
      </c>
      <c r="D3929" s="115" t="s">
        <v>1138</v>
      </c>
      <c r="E3929" s="115">
        <v>102.91249999999999</v>
      </c>
      <c r="F3929" s="674">
        <v>293.83600000000001</v>
      </c>
      <c r="G3929" s="674">
        <v>295.84500000000003</v>
      </c>
      <c r="H3929" s="115">
        <f t="shared" si="122"/>
        <v>1.0068371472522089</v>
      </c>
      <c r="I3929" s="115">
        <f t="shared" si="123"/>
        <v>103.6161</v>
      </c>
    </row>
    <row r="3930" spans="1:9" hidden="1">
      <c r="A3930" s="115" t="s">
        <v>11050</v>
      </c>
      <c r="B3930" s="115" t="s">
        <v>11051</v>
      </c>
      <c r="C3930" s="115" t="s">
        <v>9589</v>
      </c>
      <c r="D3930" s="115" t="s">
        <v>1242</v>
      </c>
      <c r="E3930" s="115">
        <v>0.18029999999999999</v>
      </c>
      <c r="F3930" s="674">
        <v>293.83600000000001</v>
      </c>
      <c r="G3930" s="674">
        <v>295.84500000000003</v>
      </c>
      <c r="H3930" s="115">
        <f t="shared" si="122"/>
        <v>1.0068371472522089</v>
      </c>
      <c r="I3930" s="115">
        <f t="shared" si="123"/>
        <v>0.18149999999999999</v>
      </c>
    </row>
    <row r="3931" spans="1:9" hidden="1">
      <c r="A3931" s="115" t="s">
        <v>11052</v>
      </c>
      <c r="B3931" s="115" t="s">
        <v>11053</v>
      </c>
      <c r="C3931" s="115" t="s">
        <v>9592</v>
      </c>
      <c r="D3931" s="115" t="s">
        <v>2038</v>
      </c>
      <c r="E3931" s="115">
        <v>99.276300000000006</v>
      </c>
      <c r="F3931" s="674">
        <v>293.83600000000001</v>
      </c>
      <c r="G3931" s="674">
        <v>295.84500000000003</v>
      </c>
      <c r="H3931" s="115">
        <f t="shared" si="122"/>
        <v>1.0068371472522089</v>
      </c>
      <c r="I3931" s="115">
        <f t="shared" si="123"/>
        <v>99.955100000000002</v>
      </c>
    </row>
    <row r="3932" spans="1:9" hidden="1">
      <c r="A3932" s="115" t="s">
        <v>11054</v>
      </c>
      <c r="B3932" s="115" t="s">
        <v>11055</v>
      </c>
      <c r="C3932" s="115" t="s">
        <v>9595</v>
      </c>
      <c r="D3932" s="115" t="s">
        <v>2038</v>
      </c>
      <c r="E3932" s="115">
        <v>118.96080000000001</v>
      </c>
      <c r="F3932" s="674">
        <v>293.83600000000001</v>
      </c>
      <c r="G3932" s="674">
        <v>295.84500000000003</v>
      </c>
      <c r="H3932" s="115">
        <f t="shared" si="122"/>
        <v>1.0068371472522089</v>
      </c>
      <c r="I3932" s="115">
        <f t="shared" si="123"/>
        <v>119.77419999999999</v>
      </c>
    </row>
    <row r="3933" spans="1:9" hidden="1">
      <c r="A3933" s="115" t="s">
        <v>11056</v>
      </c>
      <c r="B3933" s="115" t="s">
        <v>11057</v>
      </c>
      <c r="C3933" s="115" t="s">
        <v>9598</v>
      </c>
      <c r="D3933" s="115" t="s">
        <v>2038</v>
      </c>
      <c r="E3933" s="115">
        <v>297.89299999999997</v>
      </c>
      <c r="F3933" s="674">
        <v>293.83600000000001</v>
      </c>
      <c r="G3933" s="674">
        <v>295.84500000000003</v>
      </c>
      <c r="H3933" s="115">
        <f t="shared" si="122"/>
        <v>1.0068371472522089</v>
      </c>
      <c r="I3933" s="115">
        <f t="shared" si="123"/>
        <v>299.92970000000003</v>
      </c>
    </row>
    <row r="3934" spans="1:9" hidden="1">
      <c r="A3934" s="115" t="s">
        <v>11058</v>
      </c>
      <c r="B3934" s="115" t="s">
        <v>11059</v>
      </c>
      <c r="C3934" s="115" t="s">
        <v>9601</v>
      </c>
      <c r="D3934" s="115" t="s">
        <v>1453</v>
      </c>
      <c r="E3934" s="115">
        <v>616.97</v>
      </c>
      <c r="F3934" s="674">
        <v>293.83600000000001</v>
      </c>
      <c r="G3934" s="674">
        <v>295.84500000000003</v>
      </c>
      <c r="H3934" s="115">
        <f t="shared" si="122"/>
        <v>1.0068371472522089</v>
      </c>
      <c r="I3934" s="115">
        <f t="shared" si="123"/>
        <v>621.18830000000003</v>
      </c>
    </row>
    <row r="3935" spans="1:9" hidden="1">
      <c r="A3935" s="115" t="s">
        <v>11060</v>
      </c>
      <c r="B3935" s="115" t="s">
        <v>11061</v>
      </c>
      <c r="C3935" s="115" t="s">
        <v>9604</v>
      </c>
      <c r="D3935" s="115" t="s">
        <v>1453</v>
      </c>
      <c r="E3935" s="115">
        <v>555.27</v>
      </c>
      <c r="F3935" s="674">
        <v>293.83600000000001</v>
      </c>
      <c r="G3935" s="674">
        <v>295.84500000000003</v>
      </c>
      <c r="H3935" s="115">
        <f t="shared" si="122"/>
        <v>1.0068371472522089</v>
      </c>
      <c r="I3935" s="115">
        <f t="shared" si="123"/>
        <v>559.06650000000002</v>
      </c>
    </row>
    <row r="3936" spans="1:9" hidden="1">
      <c r="A3936" s="115" t="s">
        <v>11062</v>
      </c>
      <c r="B3936" s="115" t="s">
        <v>11063</v>
      </c>
      <c r="C3936" s="115" t="s">
        <v>9607</v>
      </c>
      <c r="D3936" s="115" t="s">
        <v>1138</v>
      </c>
      <c r="E3936" s="115">
        <v>473.89</v>
      </c>
      <c r="F3936" s="674">
        <v>293.83600000000001</v>
      </c>
      <c r="G3936" s="674">
        <v>295.84500000000003</v>
      </c>
      <c r="H3936" s="115">
        <f t="shared" si="122"/>
        <v>1.0068371472522089</v>
      </c>
      <c r="I3936" s="115">
        <f t="shared" si="123"/>
        <v>477.13010000000003</v>
      </c>
    </row>
    <row r="3937" spans="1:9" hidden="1">
      <c r="A3937" s="115" t="s">
        <v>11064</v>
      </c>
      <c r="B3937" s="115" t="s">
        <v>11065</v>
      </c>
      <c r="C3937" s="115" t="s">
        <v>9610</v>
      </c>
      <c r="D3937" s="115" t="s">
        <v>1138</v>
      </c>
      <c r="E3937" s="115">
        <v>395.79</v>
      </c>
      <c r="F3937" s="674">
        <v>293.83600000000001</v>
      </c>
      <c r="G3937" s="674">
        <v>295.84500000000003</v>
      </c>
      <c r="H3937" s="115">
        <f t="shared" si="122"/>
        <v>1.0068371472522089</v>
      </c>
      <c r="I3937" s="115">
        <f t="shared" si="123"/>
        <v>398.49610000000001</v>
      </c>
    </row>
    <row r="3938" spans="1:9" hidden="1">
      <c r="A3938" s="115" t="s">
        <v>11066</v>
      </c>
      <c r="B3938" s="115" t="s">
        <v>11067</v>
      </c>
      <c r="C3938" s="115" t="s">
        <v>9613</v>
      </c>
      <c r="D3938" s="115" t="s">
        <v>6054</v>
      </c>
      <c r="E3938" s="115">
        <v>2981.85</v>
      </c>
      <c r="F3938" s="674">
        <v>293.83600000000001</v>
      </c>
      <c r="G3938" s="674">
        <v>295.84500000000003</v>
      </c>
      <c r="H3938" s="115">
        <f t="shared" si="122"/>
        <v>1.0068371472522089</v>
      </c>
      <c r="I3938" s="115">
        <f t="shared" si="123"/>
        <v>3002.2372999999998</v>
      </c>
    </row>
    <row r="3939" spans="1:9" hidden="1">
      <c r="A3939" s="115" t="s">
        <v>11068</v>
      </c>
      <c r="B3939" s="115" t="s">
        <v>11069</v>
      </c>
      <c r="C3939" s="115" t="s">
        <v>9616</v>
      </c>
      <c r="D3939" s="115" t="s">
        <v>6054</v>
      </c>
      <c r="E3939" s="115">
        <v>3832.3629999999998</v>
      </c>
      <c r="F3939" s="674">
        <v>293.83600000000001</v>
      </c>
      <c r="G3939" s="674">
        <v>295.84500000000003</v>
      </c>
      <c r="H3939" s="115">
        <f t="shared" si="122"/>
        <v>1.0068371472522089</v>
      </c>
      <c r="I3939" s="115">
        <f t="shared" si="123"/>
        <v>3858.5654</v>
      </c>
    </row>
    <row r="3940" spans="1:9" hidden="1">
      <c r="A3940" s="115" t="s">
        <v>11070</v>
      </c>
      <c r="B3940" s="115" t="s">
        <v>11071</v>
      </c>
      <c r="C3940" s="115" t="s">
        <v>9619</v>
      </c>
      <c r="D3940" s="115" t="s">
        <v>1138</v>
      </c>
      <c r="E3940" s="115">
        <v>26.407900000000001</v>
      </c>
      <c r="F3940" s="674">
        <v>293.83600000000001</v>
      </c>
      <c r="G3940" s="674">
        <v>295.84500000000003</v>
      </c>
      <c r="H3940" s="115">
        <f t="shared" si="122"/>
        <v>1.0068371472522089</v>
      </c>
      <c r="I3940" s="115">
        <f t="shared" si="123"/>
        <v>26.5885</v>
      </c>
    </row>
    <row r="3941" spans="1:9" hidden="1">
      <c r="A3941" s="115" t="s">
        <v>11072</v>
      </c>
      <c r="B3941" s="115" t="s">
        <v>11073</v>
      </c>
      <c r="C3941" s="115" t="s">
        <v>9622</v>
      </c>
      <c r="D3941" s="115" t="s">
        <v>1138</v>
      </c>
      <c r="E3941" s="115">
        <v>7.6546000000000003</v>
      </c>
      <c r="F3941" s="674">
        <v>293.83600000000001</v>
      </c>
      <c r="G3941" s="674">
        <v>295.84500000000003</v>
      </c>
      <c r="H3941" s="115">
        <f t="shared" si="122"/>
        <v>1.0068371472522089</v>
      </c>
      <c r="I3941" s="115">
        <f t="shared" si="123"/>
        <v>7.7069000000000001</v>
      </c>
    </row>
    <row r="3942" spans="1:9" hidden="1">
      <c r="A3942" s="115" t="s">
        <v>11074</v>
      </c>
      <c r="B3942" s="115" t="s">
        <v>11075</v>
      </c>
      <c r="C3942" s="115" t="s">
        <v>9625</v>
      </c>
      <c r="D3942" s="115" t="s">
        <v>1138</v>
      </c>
      <c r="E3942" s="115">
        <v>9.9138999999999999</v>
      </c>
      <c r="F3942" s="674">
        <v>293.83600000000001</v>
      </c>
      <c r="G3942" s="674">
        <v>295.84500000000003</v>
      </c>
      <c r="H3942" s="115">
        <f t="shared" si="122"/>
        <v>1.0068371472522089</v>
      </c>
      <c r="I3942" s="115">
        <f t="shared" si="123"/>
        <v>9.9817</v>
      </c>
    </row>
    <row r="3943" spans="1:9" hidden="1">
      <c r="A3943" s="115" t="s">
        <v>11076</v>
      </c>
      <c r="B3943" s="115" t="s">
        <v>11077</v>
      </c>
      <c r="C3943" s="115" t="s">
        <v>9628</v>
      </c>
      <c r="D3943" s="115" t="s">
        <v>1138</v>
      </c>
      <c r="E3943" s="115">
        <v>15.364599999999999</v>
      </c>
      <c r="F3943" s="674">
        <v>293.83600000000001</v>
      </c>
      <c r="G3943" s="674">
        <v>295.84500000000003</v>
      </c>
      <c r="H3943" s="115">
        <f t="shared" si="122"/>
        <v>1.0068371472522089</v>
      </c>
      <c r="I3943" s="115">
        <f t="shared" si="123"/>
        <v>15.4697</v>
      </c>
    </row>
    <row r="3944" spans="1:9" hidden="1">
      <c r="A3944" s="115" t="s">
        <v>11078</v>
      </c>
      <c r="B3944" s="115" t="s">
        <v>11079</v>
      </c>
      <c r="C3944" s="115" t="s">
        <v>9631</v>
      </c>
      <c r="D3944" s="115" t="s">
        <v>1138</v>
      </c>
      <c r="E3944" s="115">
        <v>21.313500000000001</v>
      </c>
      <c r="F3944" s="674">
        <v>293.83600000000001</v>
      </c>
      <c r="G3944" s="674">
        <v>295.84500000000003</v>
      </c>
      <c r="H3944" s="115">
        <f t="shared" si="122"/>
        <v>1.0068371472522089</v>
      </c>
      <c r="I3944" s="115">
        <f t="shared" si="123"/>
        <v>21.459199999999999</v>
      </c>
    </row>
    <row r="3945" spans="1:9" hidden="1">
      <c r="A3945" s="115" t="s">
        <v>11080</v>
      </c>
      <c r="B3945" s="115" t="s">
        <v>11081</v>
      </c>
      <c r="C3945" s="115" t="s">
        <v>9634</v>
      </c>
      <c r="D3945" s="115" t="s">
        <v>1138</v>
      </c>
      <c r="E3945" s="115">
        <v>25.031300000000002</v>
      </c>
      <c r="F3945" s="674">
        <v>293.83600000000001</v>
      </c>
      <c r="G3945" s="674">
        <v>295.84500000000003</v>
      </c>
      <c r="H3945" s="115">
        <f t="shared" si="122"/>
        <v>1.0068371472522089</v>
      </c>
      <c r="I3945" s="115">
        <f t="shared" si="123"/>
        <v>25.202400000000001</v>
      </c>
    </row>
    <row r="3946" spans="1:9" hidden="1">
      <c r="A3946" s="115" t="s">
        <v>11082</v>
      </c>
      <c r="B3946" s="115" t="s">
        <v>11083</v>
      </c>
      <c r="C3946" s="115" t="s">
        <v>9637</v>
      </c>
      <c r="D3946" s="115" t="s">
        <v>1138</v>
      </c>
      <c r="E3946" s="115">
        <v>32.927599999999998</v>
      </c>
      <c r="F3946" s="674">
        <v>293.83600000000001</v>
      </c>
      <c r="G3946" s="674">
        <v>295.84500000000003</v>
      </c>
      <c r="H3946" s="115">
        <f t="shared" si="122"/>
        <v>1.0068371472522089</v>
      </c>
      <c r="I3946" s="115">
        <f t="shared" si="123"/>
        <v>33.152700000000003</v>
      </c>
    </row>
    <row r="3947" spans="1:9" hidden="1">
      <c r="A3947" s="115" t="s">
        <v>11084</v>
      </c>
      <c r="B3947" s="115" t="s">
        <v>11085</v>
      </c>
      <c r="C3947" s="115" t="s">
        <v>9640</v>
      </c>
      <c r="D3947" s="115" t="s">
        <v>1242</v>
      </c>
      <c r="E3947" s="115">
        <v>59.966000000000001</v>
      </c>
      <c r="F3947" s="674">
        <v>293.83600000000001</v>
      </c>
      <c r="G3947" s="674">
        <v>295.84500000000003</v>
      </c>
      <c r="H3947" s="115">
        <f t="shared" si="122"/>
        <v>1.0068371472522089</v>
      </c>
      <c r="I3947" s="115">
        <f t="shared" si="123"/>
        <v>60.375999999999998</v>
      </c>
    </row>
    <row r="3948" spans="1:9" hidden="1">
      <c r="A3948" s="115" t="s">
        <v>11086</v>
      </c>
      <c r="B3948" s="115" t="s">
        <v>11087</v>
      </c>
      <c r="C3948" s="115" t="s">
        <v>9643</v>
      </c>
      <c r="D3948" s="115" t="s">
        <v>1242</v>
      </c>
      <c r="E3948" s="115">
        <v>39.576300000000003</v>
      </c>
      <c r="F3948" s="674">
        <v>293.83600000000001</v>
      </c>
      <c r="G3948" s="674">
        <v>295.84500000000003</v>
      </c>
      <c r="H3948" s="115">
        <f t="shared" si="122"/>
        <v>1.0068371472522089</v>
      </c>
      <c r="I3948" s="115">
        <f t="shared" si="123"/>
        <v>39.846899999999998</v>
      </c>
    </row>
    <row r="3949" spans="1:9" hidden="1">
      <c r="A3949" s="115" t="s">
        <v>11088</v>
      </c>
      <c r="B3949" s="115" t="s">
        <v>11089</v>
      </c>
      <c r="C3949" s="115" t="s">
        <v>9646</v>
      </c>
      <c r="D3949" s="115" t="s">
        <v>1242</v>
      </c>
      <c r="E3949" s="115">
        <v>246.45580000000001</v>
      </c>
      <c r="F3949" s="674">
        <v>293.83600000000001</v>
      </c>
      <c r="G3949" s="674">
        <v>295.84500000000003</v>
      </c>
      <c r="H3949" s="115">
        <f t="shared" si="122"/>
        <v>1.0068371472522089</v>
      </c>
      <c r="I3949" s="115">
        <f t="shared" si="123"/>
        <v>248.14089999999999</v>
      </c>
    </row>
    <row r="3950" spans="1:9" hidden="1">
      <c r="A3950" s="115" t="s">
        <v>11090</v>
      </c>
      <c r="B3950" s="115" t="s">
        <v>11091</v>
      </c>
      <c r="C3950" s="115" t="s">
        <v>9649</v>
      </c>
      <c r="D3950" s="115" t="s">
        <v>1242</v>
      </c>
      <c r="E3950" s="115">
        <v>166.72880000000001</v>
      </c>
      <c r="F3950" s="674">
        <v>293.83600000000001</v>
      </c>
      <c r="G3950" s="674">
        <v>295.84500000000003</v>
      </c>
      <c r="H3950" s="115">
        <f t="shared" si="122"/>
        <v>1.0068371472522089</v>
      </c>
      <c r="I3950" s="115">
        <f t="shared" si="123"/>
        <v>167.86869999999999</v>
      </c>
    </row>
    <row r="3951" spans="1:9" hidden="1">
      <c r="A3951" s="115" t="s">
        <v>11092</v>
      </c>
      <c r="B3951" s="115" t="s">
        <v>11093</v>
      </c>
      <c r="C3951" s="115" t="s">
        <v>9652</v>
      </c>
      <c r="D3951" s="115" t="s">
        <v>1242</v>
      </c>
      <c r="E3951" s="115">
        <v>44.225900000000003</v>
      </c>
      <c r="F3951" s="674">
        <v>293.83600000000001</v>
      </c>
      <c r="G3951" s="674">
        <v>295.84500000000003</v>
      </c>
      <c r="H3951" s="115">
        <f t="shared" si="122"/>
        <v>1.0068371472522089</v>
      </c>
      <c r="I3951" s="115">
        <f t="shared" si="123"/>
        <v>44.528300000000002</v>
      </c>
    </row>
    <row r="3952" spans="1:9" hidden="1">
      <c r="A3952" s="115" t="s">
        <v>11094</v>
      </c>
      <c r="B3952" s="115" t="s">
        <v>11095</v>
      </c>
      <c r="C3952" s="115" t="s">
        <v>9655</v>
      </c>
      <c r="D3952" s="115" t="s">
        <v>1138</v>
      </c>
      <c r="E3952" s="115">
        <v>1848.4811999999999</v>
      </c>
      <c r="F3952" s="674">
        <v>293.83600000000001</v>
      </c>
      <c r="G3952" s="674">
        <v>295.84500000000003</v>
      </c>
      <c r="H3952" s="115">
        <f t="shared" si="122"/>
        <v>1.0068371472522089</v>
      </c>
      <c r="I3952" s="115">
        <f t="shared" si="123"/>
        <v>1861.1195</v>
      </c>
    </row>
    <row r="3953" spans="1:9" hidden="1">
      <c r="A3953" s="115" t="s">
        <v>11096</v>
      </c>
      <c r="B3953" s="115" t="s">
        <v>11097</v>
      </c>
      <c r="C3953" s="115" t="s">
        <v>9658</v>
      </c>
      <c r="D3953" s="115" t="s">
        <v>1242</v>
      </c>
      <c r="E3953" s="115">
        <v>76.885999999999996</v>
      </c>
      <c r="F3953" s="674">
        <v>293.83600000000001</v>
      </c>
      <c r="G3953" s="674">
        <v>295.84500000000003</v>
      </c>
      <c r="H3953" s="115">
        <f t="shared" si="122"/>
        <v>1.0068371472522089</v>
      </c>
      <c r="I3953" s="115">
        <f t="shared" si="123"/>
        <v>77.411699999999996</v>
      </c>
    </row>
    <row r="3954" spans="1:9" hidden="1">
      <c r="A3954" s="115" t="s">
        <v>11098</v>
      </c>
      <c r="B3954" s="115" t="s">
        <v>11099</v>
      </c>
      <c r="C3954" s="115" t="s">
        <v>9661</v>
      </c>
      <c r="D3954" s="115" t="s">
        <v>1242</v>
      </c>
      <c r="E3954" s="115">
        <v>99.983400000000003</v>
      </c>
      <c r="F3954" s="674">
        <v>293.83600000000001</v>
      </c>
      <c r="G3954" s="674">
        <v>295.84500000000003</v>
      </c>
      <c r="H3954" s="115">
        <f t="shared" si="122"/>
        <v>1.0068371472522089</v>
      </c>
      <c r="I3954" s="115">
        <f t="shared" si="123"/>
        <v>100.667</v>
      </c>
    </row>
    <row r="3955" spans="1:9" hidden="1">
      <c r="A3955" s="115" t="s">
        <v>11100</v>
      </c>
      <c r="B3955" s="115" t="s">
        <v>11101</v>
      </c>
      <c r="C3955" s="115" t="s">
        <v>9664</v>
      </c>
      <c r="D3955" s="115" t="s">
        <v>8378</v>
      </c>
      <c r="E3955" s="115">
        <v>39.643000000000001</v>
      </c>
      <c r="F3955" s="674">
        <v>293.83600000000001</v>
      </c>
      <c r="G3955" s="674">
        <v>295.84500000000003</v>
      </c>
      <c r="H3955" s="115">
        <f t="shared" si="122"/>
        <v>1.0068371472522089</v>
      </c>
      <c r="I3955" s="115">
        <f t="shared" si="123"/>
        <v>39.914000000000001</v>
      </c>
    </row>
    <row r="3956" spans="1:9" hidden="1">
      <c r="A3956" s="115" t="s">
        <v>11102</v>
      </c>
      <c r="B3956" s="115" t="s">
        <v>11103</v>
      </c>
      <c r="C3956" s="115" t="s">
        <v>9667</v>
      </c>
      <c r="D3956" s="115" t="s">
        <v>1242</v>
      </c>
      <c r="E3956" s="115">
        <v>42.183100000000003</v>
      </c>
      <c r="F3956" s="674">
        <v>293.83600000000001</v>
      </c>
      <c r="G3956" s="674">
        <v>295.84500000000003</v>
      </c>
      <c r="H3956" s="115">
        <f t="shared" si="122"/>
        <v>1.0068371472522089</v>
      </c>
      <c r="I3956" s="115">
        <f t="shared" si="123"/>
        <v>42.471499999999999</v>
      </c>
    </row>
    <row r="3957" spans="1:9" hidden="1">
      <c r="A3957" s="115" t="s">
        <v>11104</v>
      </c>
      <c r="B3957" s="115" t="s">
        <v>11105</v>
      </c>
      <c r="C3957" s="115" t="s">
        <v>9670</v>
      </c>
      <c r="D3957" s="115" t="s">
        <v>1242</v>
      </c>
      <c r="E3957" s="115">
        <v>42.975299999999997</v>
      </c>
      <c r="F3957" s="674">
        <v>293.83600000000001</v>
      </c>
      <c r="G3957" s="674">
        <v>295.84500000000003</v>
      </c>
      <c r="H3957" s="115">
        <f t="shared" si="122"/>
        <v>1.0068371472522089</v>
      </c>
      <c r="I3957" s="115">
        <f t="shared" si="123"/>
        <v>43.269100000000002</v>
      </c>
    </row>
    <row r="3958" spans="1:9" hidden="1">
      <c r="A3958" s="115" t="s">
        <v>11106</v>
      </c>
      <c r="B3958" s="115" t="s">
        <v>11107</v>
      </c>
      <c r="C3958" s="115" t="s">
        <v>9673</v>
      </c>
      <c r="D3958" s="115" t="s">
        <v>1242</v>
      </c>
      <c r="E3958" s="115">
        <v>64.671800000000005</v>
      </c>
      <c r="F3958" s="674">
        <v>293.83600000000001</v>
      </c>
      <c r="G3958" s="674">
        <v>295.84500000000003</v>
      </c>
      <c r="H3958" s="115">
        <f t="shared" si="122"/>
        <v>1.0068371472522089</v>
      </c>
      <c r="I3958" s="115">
        <f t="shared" si="123"/>
        <v>65.114000000000004</v>
      </c>
    </row>
    <row r="3959" spans="1:9" hidden="1">
      <c r="A3959" s="115" t="s">
        <v>11108</v>
      </c>
      <c r="B3959" s="115" t="s">
        <v>11109</v>
      </c>
      <c r="C3959" s="115" t="s">
        <v>9676</v>
      </c>
      <c r="D3959" s="115" t="s">
        <v>1242</v>
      </c>
      <c r="E3959" s="115">
        <v>2.2904</v>
      </c>
      <c r="F3959" s="674">
        <v>293.83600000000001</v>
      </c>
      <c r="G3959" s="674">
        <v>295.84500000000003</v>
      </c>
      <c r="H3959" s="115">
        <f t="shared" si="122"/>
        <v>1.0068371472522089</v>
      </c>
      <c r="I3959" s="115">
        <f t="shared" si="123"/>
        <v>2.3060999999999998</v>
      </c>
    </row>
    <row r="3960" spans="1:9" hidden="1">
      <c r="A3960" s="115" t="s">
        <v>11110</v>
      </c>
      <c r="B3960" s="115" t="s">
        <v>11111</v>
      </c>
      <c r="C3960" s="115" t="s">
        <v>9679</v>
      </c>
      <c r="D3960" s="115" t="s">
        <v>1242</v>
      </c>
      <c r="E3960" s="115">
        <v>2.9603000000000002</v>
      </c>
      <c r="F3960" s="674">
        <v>293.83600000000001</v>
      </c>
      <c r="G3960" s="674">
        <v>295.84500000000003</v>
      </c>
      <c r="H3960" s="115">
        <f t="shared" si="122"/>
        <v>1.0068371472522089</v>
      </c>
      <c r="I3960" s="115">
        <f t="shared" si="123"/>
        <v>2.9805000000000001</v>
      </c>
    </row>
    <row r="3961" spans="1:9" hidden="1">
      <c r="A3961" s="115" t="s">
        <v>11112</v>
      </c>
      <c r="B3961" s="115" t="s">
        <v>11113</v>
      </c>
      <c r="C3961" s="115" t="s">
        <v>9682</v>
      </c>
      <c r="D3961" s="115" t="s">
        <v>1138</v>
      </c>
      <c r="E3961" s="115">
        <v>5751.6746999999996</v>
      </c>
      <c r="F3961" s="674">
        <v>293.83600000000001</v>
      </c>
      <c r="G3961" s="674">
        <v>295.84500000000003</v>
      </c>
      <c r="H3961" s="115">
        <f t="shared" si="122"/>
        <v>1.0068371472522089</v>
      </c>
      <c r="I3961" s="115">
        <f t="shared" si="123"/>
        <v>5790.9997000000003</v>
      </c>
    </row>
    <row r="3962" spans="1:9" hidden="1">
      <c r="A3962" s="115" t="s">
        <v>11114</v>
      </c>
      <c r="B3962" s="115" t="s">
        <v>11115</v>
      </c>
      <c r="C3962" s="115" t="s">
        <v>9685</v>
      </c>
      <c r="D3962" s="115" t="s">
        <v>9686</v>
      </c>
      <c r="E3962" s="115">
        <v>1.6207</v>
      </c>
      <c r="F3962" s="674">
        <v>293.83600000000001</v>
      </c>
      <c r="G3962" s="674">
        <v>295.84500000000003</v>
      </c>
      <c r="H3962" s="115">
        <f t="shared" si="122"/>
        <v>1.0068371472522089</v>
      </c>
      <c r="I3962" s="115">
        <f t="shared" si="123"/>
        <v>1.6317999999999999</v>
      </c>
    </row>
    <row r="3963" spans="1:9" hidden="1">
      <c r="A3963" s="115" t="s">
        <v>11116</v>
      </c>
      <c r="B3963" s="115" t="s">
        <v>11117</v>
      </c>
      <c r="C3963" s="115" t="s">
        <v>9689</v>
      </c>
      <c r="D3963" s="115" t="s">
        <v>1138</v>
      </c>
      <c r="E3963" s="115">
        <v>4033.4512</v>
      </c>
      <c r="F3963" s="674">
        <v>293.83600000000001</v>
      </c>
      <c r="G3963" s="674">
        <v>295.84500000000003</v>
      </c>
      <c r="H3963" s="115">
        <f t="shared" si="122"/>
        <v>1.0068371472522089</v>
      </c>
      <c r="I3963" s="115">
        <f t="shared" si="123"/>
        <v>4061.0284999999999</v>
      </c>
    </row>
    <row r="3964" spans="1:9" hidden="1">
      <c r="A3964" s="115" t="s">
        <v>11118</v>
      </c>
      <c r="B3964" s="115" t="s">
        <v>11119</v>
      </c>
      <c r="C3964" s="115" t="s">
        <v>9692</v>
      </c>
      <c r="D3964" s="115" t="s">
        <v>1138</v>
      </c>
      <c r="E3964" s="115">
        <v>4445.0690999999997</v>
      </c>
      <c r="F3964" s="674">
        <v>293.83600000000001</v>
      </c>
      <c r="G3964" s="674">
        <v>295.84500000000003</v>
      </c>
      <c r="H3964" s="115">
        <f t="shared" si="122"/>
        <v>1.0068371472522089</v>
      </c>
      <c r="I3964" s="115">
        <f t="shared" si="123"/>
        <v>4475.4606999999996</v>
      </c>
    </row>
    <row r="3965" spans="1:9" hidden="1">
      <c r="A3965" s="115" t="s">
        <v>11120</v>
      </c>
      <c r="B3965" s="115" t="s">
        <v>11121</v>
      </c>
      <c r="C3965" s="115" t="s">
        <v>9695</v>
      </c>
      <c r="D3965" s="115" t="s">
        <v>1138</v>
      </c>
      <c r="E3965" s="115">
        <v>202.32400000000001</v>
      </c>
      <c r="F3965" s="674">
        <v>293.83600000000001</v>
      </c>
      <c r="G3965" s="674">
        <v>295.84500000000003</v>
      </c>
      <c r="H3965" s="115">
        <f t="shared" si="122"/>
        <v>1.0068371472522089</v>
      </c>
      <c r="I3965" s="115">
        <f t="shared" si="123"/>
        <v>203.7073</v>
      </c>
    </row>
    <row r="3966" spans="1:9" hidden="1">
      <c r="A3966" s="115" t="s">
        <v>11122</v>
      </c>
      <c r="B3966" s="115" t="s">
        <v>11123</v>
      </c>
      <c r="C3966" s="115" t="s">
        <v>9698</v>
      </c>
      <c r="D3966" s="115" t="s">
        <v>1138</v>
      </c>
      <c r="E3966" s="115">
        <v>235.03290000000001</v>
      </c>
      <c r="F3966" s="674">
        <v>293.83600000000001</v>
      </c>
      <c r="G3966" s="674">
        <v>295.84500000000003</v>
      </c>
      <c r="H3966" s="115">
        <f t="shared" si="122"/>
        <v>1.0068371472522089</v>
      </c>
      <c r="I3966" s="115">
        <f t="shared" si="123"/>
        <v>236.63990000000001</v>
      </c>
    </row>
    <row r="3967" spans="1:9" hidden="1">
      <c r="A3967" s="115" t="s">
        <v>11124</v>
      </c>
      <c r="B3967" s="115" t="s">
        <v>11125</v>
      </c>
      <c r="C3967" s="115" t="s">
        <v>9701</v>
      </c>
      <c r="D3967" s="115" t="s">
        <v>1138</v>
      </c>
      <c r="E3967" s="115">
        <v>265.03289999999998</v>
      </c>
      <c r="F3967" s="674">
        <v>293.83600000000001</v>
      </c>
      <c r="G3967" s="674">
        <v>295.84500000000003</v>
      </c>
      <c r="H3967" s="115">
        <f t="shared" si="122"/>
        <v>1.0068371472522089</v>
      </c>
      <c r="I3967" s="115">
        <f t="shared" si="123"/>
        <v>266.84500000000003</v>
      </c>
    </row>
    <row r="3968" spans="1:9" hidden="1">
      <c r="A3968" s="115" t="s">
        <v>11126</v>
      </c>
      <c r="B3968" s="115" t="s">
        <v>11127</v>
      </c>
      <c r="C3968" s="115" t="s">
        <v>9704</v>
      </c>
      <c r="D3968" s="115" t="s">
        <v>1138</v>
      </c>
      <c r="E3968" s="115">
        <v>106.78700000000001</v>
      </c>
      <c r="F3968" s="674">
        <v>293.83600000000001</v>
      </c>
      <c r="G3968" s="674">
        <v>295.84500000000003</v>
      </c>
      <c r="H3968" s="115">
        <f t="shared" si="122"/>
        <v>1.0068371472522089</v>
      </c>
      <c r="I3968" s="115">
        <f t="shared" si="123"/>
        <v>107.5171</v>
      </c>
    </row>
    <row r="3969" spans="1:9" hidden="1">
      <c r="A3969" s="115" t="s">
        <v>11128</v>
      </c>
      <c r="B3969" s="115" t="s">
        <v>11129</v>
      </c>
      <c r="C3969" s="115" t="s">
        <v>9707</v>
      </c>
      <c r="D3969" s="115" t="s">
        <v>1138</v>
      </c>
      <c r="E3969" s="115">
        <v>132.53290000000001</v>
      </c>
      <c r="F3969" s="674">
        <v>293.83600000000001</v>
      </c>
      <c r="G3969" s="674">
        <v>295.84500000000003</v>
      </c>
      <c r="H3969" s="115">
        <f t="shared" si="122"/>
        <v>1.0068371472522089</v>
      </c>
      <c r="I3969" s="115">
        <f t="shared" si="123"/>
        <v>133.43899999999999</v>
      </c>
    </row>
    <row r="3970" spans="1:9" hidden="1">
      <c r="A3970" s="115" t="s">
        <v>11130</v>
      </c>
      <c r="B3970" s="115" t="s">
        <v>11131</v>
      </c>
      <c r="C3970" s="115" t="s">
        <v>9710</v>
      </c>
      <c r="D3970" s="115" t="s">
        <v>1138</v>
      </c>
      <c r="E3970" s="115">
        <v>111.46299999999999</v>
      </c>
      <c r="F3970" s="674">
        <v>293.83600000000001</v>
      </c>
      <c r="G3970" s="674">
        <v>295.84500000000003</v>
      </c>
      <c r="H3970" s="115">
        <f t="shared" si="122"/>
        <v>1.0068371472522089</v>
      </c>
      <c r="I3970" s="115">
        <f t="shared" si="123"/>
        <v>112.2251</v>
      </c>
    </row>
    <row r="3971" spans="1:9" hidden="1">
      <c r="A3971" s="115" t="s">
        <v>11132</v>
      </c>
      <c r="B3971" s="115" t="s">
        <v>11133</v>
      </c>
      <c r="C3971" s="115" t="s">
        <v>9713</v>
      </c>
      <c r="D3971" s="115" t="s">
        <v>2038</v>
      </c>
      <c r="E3971" s="115">
        <v>1.889</v>
      </c>
      <c r="F3971" s="674">
        <v>293.83600000000001</v>
      </c>
      <c r="G3971" s="674">
        <v>295.84500000000003</v>
      </c>
      <c r="H3971" s="115">
        <f t="shared" si="122"/>
        <v>1.0068371472522089</v>
      </c>
      <c r="I3971" s="115">
        <f t="shared" si="123"/>
        <v>1.9018999999999999</v>
      </c>
    </row>
    <row r="3972" spans="1:9" hidden="1">
      <c r="A3972" s="115" t="s">
        <v>11134</v>
      </c>
      <c r="B3972" s="115" t="s">
        <v>11135</v>
      </c>
      <c r="C3972" s="115" t="s">
        <v>9716</v>
      </c>
      <c r="D3972" s="115" t="s">
        <v>1242</v>
      </c>
      <c r="E3972" s="115">
        <v>2.5225</v>
      </c>
      <c r="F3972" s="674">
        <v>293.83600000000001</v>
      </c>
      <c r="G3972" s="674">
        <v>295.84500000000003</v>
      </c>
      <c r="H3972" s="115">
        <f t="shared" si="122"/>
        <v>1.0068371472522089</v>
      </c>
      <c r="I3972" s="115">
        <f t="shared" si="123"/>
        <v>2.5396999999999998</v>
      </c>
    </row>
    <row r="3973" spans="1:9" hidden="1">
      <c r="A3973" s="115" t="s">
        <v>11136</v>
      </c>
      <c r="B3973" s="115" t="s">
        <v>11137</v>
      </c>
      <c r="C3973" s="115" t="s">
        <v>9719</v>
      </c>
      <c r="D3973" s="115" t="s">
        <v>2038</v>
      </c>
      <c r="E3973" s="115">
        <v>599.67520000000002</v>
      </c>
      <c r="F3973" s="674">
        <v>293.83600000000001</v>
      </c>
      <c r="G3973" s="674">
        <v>295.84500000000003</v>
      </c>
      <c r="H3973" s="115">
        <f t="shared" ref="H3973:H4036" si="124">G3973/F3973</f>
        <v>1.0068371472522089</v>
      </c>
      <c r="I3973" s="115">
        <f t="shared" ref="I3973:I4036" si="125">ROUND(H3973*E3973,4)</f>
        <v>603.77530000000002</v>
      </c>
    </row>
    <row r="3974" spans="1:9" hidden="1">
      <c r="A3974" s="115" t="s">
        <v>11138</v>
      </c>
      <c r="B3974" s="115" t="s">
        <v>11139</v>
      </c>
      <c r="C3974" s="115" t="s">
        <v>9722</v>
      </c>
      <c r="D3974" s="115" t="s">
        <v>2038</v>
      </c>
      <c r="E3974" s="115">
        <v>98.525000000000006</v>
      </c>
      <c r="F3974" s="674">
        <v>293.83600000000001</v>
      </c>
      <c r="G3974" s="674">
        <v>295.84500000000003</v>
      </c>
      <c r="H3974" s="115">
        <f t="shared" si="124"/>
        <v>1.0068371472522089</v>
      </c>
      <c r="I3974" s="115">
        <f t="shared" si="125"/>
        <v>99.198599999999999</v>
      </c>
    </row>
    <row r="3975" spans="1:9" hidden="1">
      <c r="A3975" s="115" t="s">
        <v>11140</v>
      </c>
      <c r="B3975" s="115" t="s">
        <v>11141</v>
      </c>
      <c r="C3975" s="115" t="s">
        <v>9725</v>
      </c>
      <c r="D3975" s="115" t="s">
        <v>1138</v>
      </c>
      <c r="E3975" s="115">
        <v>78.203299999999999</v>
      </c>
      <c r="F3975" s="674">
        <v>293.83600000000001</v>
      </c>
      <c r="G3975" s="674">
        <v>295.84500000000003</v>
      </c>
      <c r="H3975" s="115">
        <f t="shared" si="124"/>
        <v>1.0068371472522089</v>
      </c>
      <c r="I3975" s="115">
        <f t="shared" si="125"/>
        <v>78.738</v>
      </c>
    </row>
    <row r="3976" spans="1:9" hidden="1">
      <c r="A3976" s="115" t="s">
        <v>11142</v>
      </c>
      <c r="B3976" s="115" t="s">
        <v>11143</v>
      </c>
      <c r="C3976" s="115" t="s">
        <v>9728</v>
      </c>
      <c r="D3976" s="115" t="s">
        <v>2965</v>
      </c>
      <c r="E3976" s="115">
        <v>3243.68</v>
      </c>
      <c r="F3976" s="674">
        <v>293.83600000000001</v>
      </c>
      <c r="G3976" s="674">
        <v>295.84500000000003</v>
      </c>
      <c r="H3976" s="115">
        <f t="shared" si="124"/>
        <v>1.0068371472522089</v>
      </c>
      <c r="I3976" s="115">
        <f t="shared" si="125"/>
        <v>3265.8575000000001</v>
      </c>
    </row>
    <row r="3977" spans="1:9" hidden="1">
      <c r="A3977" s="115" t="s">
        <v>11144</v>
      </c>
      <c r="B3977" s="115" t="s">
        <v>11145</v>
      </c>
      <c r="C3977" s="115" t="s">
        <v>9731</v>
      </c>
      <c r="D3977" s="115" t="s">
        <v>2965</v>
      </c>
      <c r="E3977" s="115">
        <v>5885.44</v>
      </c>
      <c r="F3977" s="674">
        <v>293.83600000000001</v>
      </c>
      <c r="G3977" s="674">
        <v>295.84500000000003</v>
      </c>
      <c r="H3977" s="115">
        <f t="shared" si="124"/>
        <v>1.0068371472522089</v>
      </c>
      <c r="I3977" s="115">
        <f t="shared" si="125"/>
        <v>5925.6796000000004</v>
      </c>
    </row>
    <row r="3978" spans="1:9" hidden="1">
      <c r="A3978" s="115" t="s">
        <v>11146</v>
      </c>
      <c r="B3978" s="115" t="s">
        <v>11147</v>
      </c>
      <c r="C3978" s="115" t="s">
        <v>9734</v>
      </c>
      <c r="D3978" s="115" t="s">
        <v>2965</v>
      </c>
      <c r="E3978" s="115">
        <v>4584.8</v>
      </c>
      <c r="F3978" s="674">
        <v>293.83600000000001</v>
      </c>
      <c r="G3978" s="674">
        <v>295.84500000000003</v>
      </c>
      <c r="H3978" s="115">
        <f t="shared" si="124"/>
        <v>1.0068371472522089</v>
      </c>
      <c r="I3978" s="115">
        <f t="shared" si="125"/>
        <v>4616.1469999999999</v>
      </c>
    </row>
    <row r="3979" spans="1:9" hidden="1">
      <c r="A3979" s="115" t="s">
        <v>11148</v>
      </c>
      <c r="B3979" s="115" t="s">
        <v>11149</v>
      </c>
      <c r="C3979" s="115" t="s">
        <v>9737</v>
      </c>
      <c r="D3979" s="115" t="s">
        <v>2965</v>
      </c>
      <c r="E3979" s="115">
        <v>4259.2</v>
      </c>
      <c r="F3979" s="674">
        <v>293.83600000000001</v>
      </c>
      <c r="G3979" s="674">
        <v>295.84500000000003</v>
      </c>
      <c r="H3979" s="115">
        <f t="shared" si="124"/>
        <v>1.0068371472522089</v>
      </c>
      <c r="I3979" s="115">
        <f t="shared" si="125"/>
        <v>4288.3208000000004</v>
      </c>
    </row>
    <row r="3980" spans="1:9" hidden="1">
      <c r="A3980" s="115" t="s">
        <v>11150</v>
      </c>
      <c r="B3980" s="115" t="s">
        <v>11151</v>
      </c>
      <c r="C3980" s="115" t="s">
        <v>9740</v>
      </c>
      <c r="D3980" s="115" t="s">
        <v>2965</v>
      </c>
      <c r="E3980" s="115">
        <v>4259.2</v>
      </c>
      <c r="F3980" s="674">
        <v>293.83600000000001</v>
      </c>
      <c r="G3980" s="674">
        <v>295.84500000000003</v>
      </c>
      <c r="H3980" s="115">
        <f t="shared" si="124"/>
        <v>1.0068371472522089</v>
      </c>
      <c r="I3980" s="115">
        <f t="shared" si="125"/>
        <v>4288.3208000000004</v>
      </c>
    </row>
    <row r="3981" spans="1:9" hidden="1">
      <c r="A3981" s="115" t="s">
        <v>11152</v>
      </c>
      <c r="B3981" s="115" t="s">
        <v>11153</v>
      </c>
      <c r="C3981" s="115" t="s">
        <v>9743</v>
      </c>
      <c r="D3981" s="115" t="s">
        <v>2965</v>
      </c>
      <c r="E3981" s="115">
        <v>4584.8</v>
      </c>
      <c r="F3981" s="674">
        <v>293.83600000000001</v>
      </c>
      <c r="G3981" s="674">
        <v>295.84500000000003</v>
      </c>
      <c r="H3981" s="115">
        <f t="shared" si="124"/>
        <v>1.0068371472522089</v>
      </c>
      <c r="I3981" s="115">
        <f t="shared" si="125"/>
        <v>4616.1469999999999</v>
      </c>
    </row>
    <row r="3982" spans="1:9" hidden="1">
      <c r="A3982" s="115" t="s">
        <v>11154</v>
      </c>
      <c r="B3982" s="115" t="s">
        <v>11155</v>
      </c>
      <c r="C3982" s="115" t="s">
        <v>9746</v>
      </c>
      <c r="D3982" s="115" t="s">
        <v>2965</v>
      </c>
      <c r="E3982" s="115">
        <v>4259.2</v>
      </c>
      <c r="F3982" s="674">
        <v>293.83600000000001</v>
      </c>
      <c r="G3982" s="674">
        <v>295.84500000000003</v>
      </c>
      <c r="H3982" s="115">
        <f t="shared" si="124"/>
        <v>1.0068371472522089</v>
      </c>
      <c r="I3982" s="115">
        <f t="shared" si="125"/>
        <v>4288.3208000000004</v>
      </c>
    </row>
    <row r="3983" spans="1:9" hidden="1">
      <c r="A3983" s="115" t="s">
        <v>11156</v>
      </c>
      <c r="B3983" s="115" t="s">
        <v>11157</v>
      </c>
      <c r="C3983" s="115" t="s">
        <v>9749</v>
      </c>
      <c r="D3983" s="115" t="s">
        <v>2965</v>
      </c>
      <c r="E3983" s="115">
        <v>4259.2</v>
      </c>
      <c r="F3983" s="674">
        <v>293.83600000000001</v>
      </c>
      <c r="G3983" s="674">
        <v>295.84500000000003</v>
      </c>
      <c r="H3983" s="115">
        <f t="shared" si="124"/>
        <v>1.0068371472522089</v>
      </c>
      <c r="I3983" s="115">
        <f t="shared" si="125"/>
        <v>4288.3208000000004</v>
      </c>
    </row>
    <row r="3984" spans="1:9" hidden="1">
      <c r="A3984" s="115" t="s">
        <v>11158</v>
      </c>
      <c r="B3984" s="115" t="s">
        <v>11159</v>
      </c>
      <c r="C3984" s="115" t="s">
        <v>9752</v>
      </c>
      <c r="D3984" s="115" t="s">
        <v>2965</v>
      </c>
      <c r="E3984" s="115">
        <v>4259.2</v>
      </c>
      <c r="F3984" s="674">
        <v>293.83600000000001</v>
      </c>
      <c r="G3984" s="674">
        <v>295.84500000000003</v>
      </c>
      <c r="H3984" s="115">
        <f t="shared" si="124"/>
        <v>1.0068371472522089</v>
      </c>
      <c r="I3984" s="115">
        <f t="shared" si="125"/>
        <v>4288.3208000000004</v>
      </c>
    </row>
    <row r="3985" spans="1:9" hidden="1">
      <c r="A3985" s="115" t="s">
        <v>11160</v>
      </c>
      <c r="B3985" s="115" t="s">
        <v>11161</v>
      </c>
      <c r="C3985" s="115" t="s">
        <v>9755</v>
      </c>
      <c r="D3985" s="115" t="s">
        <v>2965</v>
      </c>
      <c r="E3985" s="115">
        <v>4259.2</v>
      </c>
      <c r="F3985" s="674">
        <v>293.83600000000001</v>
      </c>
      <c r="G3985" s="674">
        <v>295.84500000000003</v>
      </c>
      <c r="H3985" s="115">
        <f t="shared" si="124"/>
        <v>1.0068371472522089</v>
      </c>
      <c r="I3985" s="115">
        <f t="shared" si="125"/>
        <v>4288.3208000000004</v>
      </c>
    </row>
    <row r="3986" spans="1:9" hidden="1">
      <c r="A3986" s="115" t="s">
        <v>11162</v>
      </c>
      <c r="B3986" s="115" t="s">
        <v>11163</v>
      </c>
      <c r="C3986" s="115" t="s">
        <v>9758</v>
      </c>
      <c r="D3986" s="115" t="s">
        <v>2965</v>
      </c>
      <c r="E3986" s="115">
        <v>4259.2</v>
      </c>
      <c r="F3986" s="674">
        <v>293.83600000000001</v>
      </c>
      <c r="G3986" s="674">
        <v>295.84500000000003</v>
      </c>
      <c r="H3986" s="115">
        <f t="shared" si="124"/>
        <v>1.0068371472522089</v>
      </c>
      <c r="I3986" s="115">
        <f t="shared" si="125"/>
        <v>4288.3208000000004</v>
      </c>
    </row>
    <row r="3987" spans="1:9" hidden="1">
      <c r="A3987" s="115" t="s">
        <v>11164</v>
      </c>
      <c r="B3987" s="115" t="s">
        <v>11165</v>
      </c>
      <c r="C3987" s="115" t="s">
        <v>9761</v>
      </c>
      <c r="D3987" s="115" t="s">
        <v>2965</v>
      </c>
      <c r="E3987" s="115">
        <v>4584.8</v>
      </c>
      <c r="F3987" s="674">
        <v>293.83600000000001</v>
      </c>
      <c r="G3987" s="674">
        <v>295.84500000000003</v>
      </c>
      <c r="H3987" s="115">
        <f t="shared" si="124"/>
        <v>1.0068371472522089</v>
      </c>
      <c r="I3987" s="115">
        <f t="shared" si="125"/>
        <v>4616.1469999999999</v>
      </c>
    </row>
    <row r="3988" spans="1:9" hidden="1">
      <c r="A3988" s="115" t="s">
        <v>11166</v>
      </c>
      <c r="B3988" s="115" t="s">
        <v>11167</v>
      </c>
      <c r="C3988" s="115" t="s">
        <v>9764</v>
      </c>
      <c r="D3988" s="115" t="s">
        <v>2965</v>
      </c>
      <c r="E3988" s="115">
        <v>4259.2</v>
      </c>
      <c r="F3988" s="674">
        <v>293.83600000000001</v>
      </c>
      <c r="G3988" s="674">
        <v>295.84500000000003</v>
      </c>
      <c r="H3988" s="115">
        <f t="shared" si="124"/>
        <v>1.0068371472522089</v>
      </c>
      <c r="I3988" s="115">
        <f t="shared" si="125"/>
        <v>4288.3208000000004</v>
      </c>
    </row>
    <row r="3989" spans="1:9" hidden="1">
      <c r="A3989" s="115" t="s">
        <v>11168</v>
      </c>
      <c r="B3989" s="115" t="s">
        <v>11169</v>
      </c>
      <c r="C3989" s="115" t="s">
        <v>9767</v>
      </c>
      <c r="D3989" s="115" t="s">
        <v>2965</v>
      </c>
      <c r="E3989" s="115">
        <v>4259.2</v>
      </c>
      <c r="F3989" s="674">
        <v>293.83600000000001</v>
      </c>
      <c r="G3989" s="674">
        <v>295.84500000000003</v>
      </c>
      <c r="H3989" s="115">
        <f t="shared" si="124"/>
        <v>1.0068371472522089</v>
      </c>
      <c r="I3989" s="115">
        <f t="shared" si="125"/>
        <v>4288.3208000000004</v>
      </c>
    </row>
    <row r="3990" spans="1:9" hidden="1">
      <c r="A3990" s="115" t="s">
        <v>11170</v>
      </c>
      <c r="B3990" s="115" t="s">
        <v>11171</v>
      </c>
      <c r="C3990" s="115" t="s">
        <v>9770</v>
      </c>
      <c r="D3990" s="115" t="s">
        <v>2965</v>
      </c>
      <c r="E3990" s="115">
        <v>3080</v>
      </c>
      <c r="F3990" s="674">
        <v>293.83600000000001</v>
      </c>
      <c r="G3990" s="674">
        <v>295.84500000000003</v>
      </c>
      <c r="H3990" s="115">
        <f t="shared" si="124"/>
        <v>1.0068371472522089</v>
      </c>
      <c r="I3990" s="115">
        <f t="shared" si="125"/>
        <v>3101.0583999999999</v>
      </c>
    </row>
    <row r="3991" spans="1:9" hidden="1">
      <c r="A3991" s="115" t="s">
        <v>11172</v>
      </c>
      <c r="B3991" s="115" t="s">
        <v>11173</v>
      </c>
      <c r="C3991" s="115" t="s">
        <v>9773</v>
      </c>
      <c r="D3991" s="115" t="s">
        <v>2965</v>
      </c>
      <c r="E3991" s="115">
        <v>3080</v>
      </c>
      <c r="F3991" s="674">
        <v>293.83600000000001</v>
      </c>
      <c r="G3991" s="674">
        <v>295.84500000000003</v>
      </c>
      <c r="H3991" s="115">
        <f t="shared" si="124"/>
        <v>1.0068371472522089</v>
      </c>
      <c r="I3991" s="115">
        <f t="shared" si="125"/>
        <v>3101.0583999999999</v>
      </c>
    </row>
    <row r="3992" spans="1:9" hidden="1">
      <c r="A3992" s="115" t="s">
        <v>11174</v>
      </c>
      <c r="B3992" s="115" t="s">
        <v>11175</v>
      </c>
      <c r="C3992" s="115" t="s">
        <v>9776</v>
      </c>
      <c r="D3992" s="115" t="s">
        <v>2965</v>
      </c>
      <c r="E3992" s="115">
        <v>4584.8</v>
      </c>
      <c r="F3992" s="674">
        <v>293.83600000000001</v>
      </c>
      <c r="G3992" s="674">
        <v>295.84500000000003</v>
      </c>
      <c r="H3992" s="115">
        <f t="shared" si="124"/>
        <v>1.0068371472522089</v>
      </c>
      <c r="I3992" s="115">
        <f t="shared" si="125"/>
        <v>4616.1469999999999</v>
      </c>
    </row>
    <row r="3993" spans="1:9" hidden="1">
      <c r="A3993" s="115" t="s">
        <v>11176</v>
      </c>
      <c r="B3993" s="115" t="s">
        <v>11177</v>
      </c>
      <c r="C3993" s="115" t="s">
        <v>9779</v>
      </c>
      <c r="D3993" s="115" t="s">
        <v>2965</v>
      </c>
      <c r="E3993" s="115">
        <v>4259.2</v>
      </c>
      <c r="F3993" s="674">
        <v>293.83600000000001</v>
      </c>
      <c r="G3993" s="674">
        <v>295.84500000000003</v>
      </c>
      <c r="H3993" s="115">
        <f t="shared" si="124"/>
        <v>1.0068371472522089</v>
      </c>
      <c r="I3993" s="115">
        <f t="shared" si="125"/>
        <v>4288.3208000000004</v>
      </c>
    </row>
    <row r="3994" spans="1:9" hidden="1">
      <c r="A3994" s="115" t="s">
        <v>11178</v>
      </c>
      <c r="B3994" s="115" t="s">
        <v>11179</v>
      </c>
      <c r="C3994" s="115" t="s">
        <v>9782</v>
      </c>
      <c r="D3994" s="115" t="s">
        <v>2965</v>
      </c>
      <c r="E3994" s="115">
        <v>4259.2</v>
      </c>
      <c r="F3994" s="674">
        <v>293.83600000000001</v>
      </c>
      <c r="G3994" s="674">
        <v>295.84500000000003</v>
      </c>
      <c r="H3994" s="115">
        <f t="shared" si="124"/>
        <v>1.0068371472522089</v>
      </c>
      <c r="I3994" s="115">
        <f t="shared" si="125"/>
        <v>4288.3208000000004</v>
      </c>
    </row>
    <row r="3995" spans="1:9" hidden="1">
      <c r="A3995" s="115" t="s">
        <v>11180</v>
      </c>
      <c r="B3995" s="115" t="s">
        <v>11181</v>
      </c>
      <c r="C3995" s="115" t="s">
        <v>9785</v>
      </c>
      <c r="D3995" s="115" t="s">
        <v>2965</v>
      </c>
      <c r="E3995" s="115">
        <v>4040.96</v>
      </c>
      <c r="F3995" s="674">
        <v>293.83600000000001</v>
      </c>
      <c r="G3995" s="674">
        <v>295.84500000000003</v>
      </c>
      <c r="H3995" s="115">
        <f t="shared" si="124"/>
        <v>1.0068371472522089</v>
      </c>
      <c r="I3995" s="115">
        <f t="shared" si="125"/>
        <v>4068.5886</v>
      </c>
    </row>
    <row r="3996" spans="1:9" hidden="1">
      <c r="A3996" s="115" t="s">
        <v>11182</v>
      </c>
      <c r="B3996" s="115" t="s">
        <v>11183</v>
      </c>
      <c r="C3996" s="115" t="s">
        <v>9788</v>
      </c>
      <c r="D3996" s="115" t="s">
        <v>2965</v>
      </c>
      <c r="E3996" s="115">
        <v>4783.68</v>
      </c>
      <c r="F3996" s="674">
        <v>293.83600000000001</v>
      </c>
      <c r="G3996" s="674">
        <v>295.84500000000003</v>
      </c>
      <c r="H3996" s="115">
        <f t="shared" si="124"/>
        <v>1.0068371472522089</v>
      </c>
      <c r="I3996" s="115">
        <f t="shared" si="125"/>
        <v>4816.3867</v>
      </c>
    </row>
    <row r="3997" spans="1:9" hidden="1">
      <c r="A3997" s="115" t="s">
        <v>11184</v>
      </c>
      <c r="B3997" s="115" t="s">
        <v>11185</v>
      </c>
      <c r="C3997" s="115" t="s">
        <v>9791</v>
      </c>
      <c r="D3997" s="115" t="s">
        <v>2965</v>
      </c>
      <c r="E3997" s="115">
        <v>5040.6400000000003</v>
      </c>
      <c r="F3997" s="674">
        <v>293.83600000000001</v>
      </c>
      <c r="G3997" s="674">
        <v>295.84500000000003</v>
      </c>
      <c r="H3997" s="115">
        <f t="shared" si="124"/>
        <v>1.0068371472522089</v>
      </c>
      <c r="I3997" s="115">
        <f t="shared" si="125"/>
        <v>5075.1036000000004</v>
      </c>
    </row>
    <row r="3998" spans="1:9" hidden="1">
      <c r="A3998" s="115" t="s">
        <v>11186</v>
      </c>
      <c r="B3998" s="115" t="s">
        <v>11187</v>
      </c>
      <c r="C3998" s="115" t="s">
        <v>9794</v>
      </c>
      <c r="D3998" s="115" t="s">
        <v>2965</v>
      </c>
      <c r="E3998" s="115">
        <v>5040.6400000000003</v>
      </c>
      <c r="F3998" s="674">
        <v>293.83600000000001</v>
      </c>
      <c r="G3998" s="674">
        <v>295.84500000000003</v>
      </c>
      <c r="H3998" s="115">
        <f t="shared" si="124"/>
        <v>1.0068371472522089</v>
      </c>
      <c r="I3998" s="115">
        <f t="shared" si="125"/>
        <v>5075.1036000000004</v>
      </c>
    </row>
    <row r="3999" spans="1:9" hidden="1">
      <c r="A3999" s="115" t="s">
        <v>11188</v>
      </c>
      <c r="B3999" s="115" t="s">
        <v>11189</v>
      </c>
      <c r="C3999" s="115" t="s">
        <v>9797</v>
      </c>
      <c r="D3999" s="115" t="s">
        <v>2965</v>
      </c>
      <c r="E3999" s="115">
        <v>3243.68</v>
      </c>
      <c r="F3999" s="674">
        <v>293.83600000000001</v>
      </c>
      <c r="G3999" s="674">
        <v>295.84500000000003</v>
      </c>
      <c r="H3999" s="115">
        <f t="shared" si="124"/>
        <v>1.0068371472522089</v>
      </c>
      <c r="I3999" s="115">
        <f t="shared" si="125"/>
        <v>3265.8575000000001</v>
      </c>
    </row>
    <row r="4000" spans="1:9" hidden="1">
      <c r="A4000" s="115" t="s">
        <v>11190</v>
      </c>
      <c r="B4000" s="115" t="s">
        <v>11191</v>
      </c>
      <c r="C4000" s="115" t="s">
        <v>9800</v>
      </c>
      <c r="D4000" s="115" t="s">
        <v>2965</v>
      </c>
      <c r="E4000" s="115">
        <v>1474.8</v>
      </c>
      <c r="F4000" s="674">
        <v>293.83600000000001</v>
      </c>
      <c r="G4000" s="674">
        <v>295.84500000000003</v>
      </c>
      <c r="H4000" s="115">
        <f t="shared" si="124"/>
        <v>1.0068371472522089</v>
      </c>
      <c r="I4000" s="115">
        <f t="shared" si="125"/>
        <v>1484.8833999999999</v>
      </c>
    </row>
    <row r="4001" spans="1:9" hidden="1">
      <c r="A4001" s="115" t="s">
        <v>11192</v>
      </c>
      <c r="B4001" s="115" t="s">
        <v>11193</v>
      </c>
      <c r="C4001" s="115" t="s">
        <v>9803</v>
      </c>
      <c r="D4001" s="115" t="s">
        <v>2965</v>
      </c>
      <c r="E4001" s="115">
        <v>3243.68</v>
      </c>
      <c r="F4001" s="674">
        <v>293.83600000000001</v>
      </c>
      <c r="G4001" s="674">
        <v>295.84500000000003</v>
      </c>
      <c r="H4001" s="115">
        <f t="shared" si="124"/>
        <v>1.0068371472522089</v>
      </c>
      <c r="I4001" s="115">
        <f t="shared" si="125"/>
        <v>3265.8575000000001</v>
      </c>
    </row>
    <row r="4002" spans="1:9" hidden="1">
      <c r="A4002" s="115" t="s">
        <v>11194</v>
      </c>
      <c r="B4002" s="115" t="s">
        <v>11195</v>
      </c>
      <c r="C4002" s="115" t="s">
        <v>9806</v>
      </c>
      <c r="D4002" s="115" t="s">
        <v>2965</v>
      </c>
      <c r="E4002" s="115">
        <v>5885.44</v>
      </c>
      <c r="F4002" s="674">
        <v>293.83600000000001</v>
      </c>
      <c r="G4002" s="674">
        <v>295.84500000000003</v>
      </c>
      <c r="H4002" s="115">
        <f t="shared" si="124"/>
        <v>1.0068371472522089</v>
      </c>
      <c r="I4002" s="115">
        <f t="shared" si="125"/>
        <v>5925.6796000000004</v>
      </c>
    </row>
    <row r="4003" spans="1:9" hidden="1">
      <c r="A4003" s="115" t="s">
        <v>11196</v>
      </c>
      <c r="B4003" s="115" t="s">
        <v>11197</v>
      </c>
      <c r="C4003" s="115" t="s">
        <v>9809</v>
      </c>
      <c r="D4003" s="115" t="s">
        <v>2965</v>
      </c>
      <c r="E4003" s="115">
        <v>7087.52</v>
      </c>
      <c r="F4003" s="674">
        <v>293.83600000000001</v>
      </c>
      <c r="G4003" s="674">
        <v>295.84500000000003</v>
      </c>
      <c r="H4003" s="115">
        <f t="shared" si="124"/>
        <v>1.0068371472522089</v>
      </c>
      <c r="I4003" s="115">
        <f t="shared" si="125"/>
        <v>7135.9784</v>
      </c>
    </row>
    <row r="4004" spans="1:9" hidden="1">
      <c r="A4004" s="115" t="s">
        <v>11198</v>
      </c>
      <c r="B4004" s="115" t="s">
        <v>11199</v>
      </c>
      <c r="C4004" s="115" t="s">
        <v>9812</v>
      </c>
      <c r="D4004" s="115" t="s">
        <v>2965</v>
      </c>
      <c r="E4004" s="115">
        <v>9732.7999999999993</v>
      </c>
      <c r="F4004" s="674">
        <v>293.83600000000001</v>
      </c>
      <c r="G4004" s="674">
        <v>295.84500000000003</v>
      </c>
      <c r="H4004" s="115">
        <f t="shared" si="124"/>
        <v>1.0068371472522089</v>
      </c>
      <c r="I4004" s="115">
        <f t="shared" si="125"/>
        <v>9799.3446000000004</v>
      </c>
    </row>
    <row r="4005" spans="1:9" hidden="1">
      <c r="A4005" s="115" t="s">
        <v>11200</v>
      </c>
      <c r="B4005" s="115" t="s">
        <v>11201</v>
      </c>
      <c r="C4005" s="115" t="s">
        <v>9815</v>
      </c>
      <c r="D4005" s="115" t="s">
        <v>2965</v>
      </c>
      <c r="E4005" s="115">
        <v>7087.52</v>
      </c>
      <c r="F4005" s="674">
        <v>293.83600000000001</v>
      </c>
      <c r="G4005" s="674">
        <v>295.84500000000003</v>
      </c>
      <c r="H4005" s="115">
        <f t="shared" si="124"/>
        <v>1.0068371472522089</v>
      </c>
      <c r="I4005" s="115">
        <f t="shared" si="125"/>
        <v>7135.9784</v>
      </c>
    </row>
    <row r="4006" spans="1:9" hidden="1">
      <c r="A4006" s="115" t="s">
        <v>11202</v>
      </c>
      <c r="B4006" s="115" t="s">
        <v>11203</v>
      </c>
      <c r="C4006" s="115" t="s">
        <v>9818</v>
      </c>
      <c r="D4006" s="115" t="s">
        <v>2965</v>
      </c>
      <c r="E4006" s="115">
        <v>18379.68</v>
      </c>
      <c r="F4006" s="674">
        <v>293.83600000000001</v>
      </c>
      <c r="G4006" s="674">
        <v>295.84500000000003</v>
      </c>
      <c r="H4006" s="115">
        <f t="shared" si="124"/>
        <v>1.0068371472522089</v>
      </c>
      <c r="I4006" s="115">
        <f t="shared" si="125"/>
        <v>18505.3446</v>
      </c>
    </row>
    <row r="4007" spans="1:9" hidden="1">
      <c r="A4007" s="115" t="s">
        <v>11204</v>
      </c>
      <c r="B4007" s="115" t="s">
        <v>11205</v>
      </c>
      <c r="C4007" s="115" t="s">
        <v>9821</v>
      </c>
      <c r="D4007" s="115" t="s">
        <v>2965</v>
      </c>
      <c r="E4007" s="115">
        <v>36759.360000000001</v>
      </c>
      <c r="F4007" s="674">
        <v>293.83600000000001</v>
      </c>
      <c r="G4007" s="674">
        <v>295.84500000000003</v>
      </c>
      <c r="H4007" s="115">
        <f t="shared" si="124"/>
        <v>1.0068371472522089</v>
      </c>
      <c r="I4007" s="115">
        <f t="shared" si="125"/>
        <v>37010.689200000001</v>
      </c>
    </row>
    <row r="4008" spans="1:9" hidden="1">
      <c r="A4008" s="115" t="s">
        <v>11206</v>
      </c>
      <c r="B4008" s="115" t="s">
        <v>11207</v>
      </c>
      <c r="C4008" s="115" t="s">
        <v>9824</v>
      </c>
      <c r="D4008" s="115" t="s">
        <v>2965</v>
      </c>
      <c r="E4008" s="115">
        <v>42273.440000000002</v>
      </c>
      <c r="F4008" s="674">
        <v>293.83600000000001</v>
      </c>
      <c r="G4008" s="674">
        <v>295.84500000000003</v>
      </c>
      <c r="H4008" s="115">
        <f t="shared" si="124"/>
        <v>1.0068371472522089</v>
      </c>
      <c r="I4008" s="115">
        <f t="shared" si="125"/>
        <v>42562.469700000001</v>
      </c>
    </row>
    <row r="4009" spans="1:9" hidden="1">
      <c r="A4009" s="115" t="s">
        <v>11208</v>
      </c>
      <c r="B4009" s="115" t="s">
        <v>11209</v>
      </c>
      <c r="C4009" s="115" t="s">
        <v>9827</v>
      </c>
      <c r="D4009" s="115" t="s">
        <v>2965</v>
      </c>
      <c r="E4009" s="115">
        <v>5885.44</v>
      </c>
      <c r="F4009" s="674">
        <v>293.83600000000001</v>
      </c>
      <c r="G4009" s="674">
        <v>295.84500000000003</v>
      </c>
      <c r="H4009" s="115">
        <f t="shared" si="124"/>
        <v>1.0068371472522089</v>
      </c>
      <c r="I4009" s="115">
        <f t="shared" si="125"/>
        <v>5925.6796000000004</v>
      </c>
    </row>
    <row r="4010" spans="1:9" hidden="1">
      <c r="A4010" s="115" t="s">
        <v>11210</v>
      </c>
      <c r="B4010" s="115" t="s">
        <v>11211</v>
      </c>
      <c r="C4010" s="115" t="s">
        <v>9830</v>
      </c>
      <c r="D4010" s="115" t="s">
        <v>2965</v>
      </c>
      <c r="E4010" s="115">
        <v>3900.16</v>
      </c>
      <c r="F4010" s="674">
        <v>293.83600000000001</v>
      </c>
      <c r="G4010" s="674">
        <v>295.84500000000003</v>
      </c>
      <c r="H4010" s="115">
        <f t="shared" si="124"/>
        <v>1.0068371472522089</v>
      </c>
      <c r="I4010" s="115">
        <f t="shared" si="125"/>
        <v>3926.826</v>
      </c>
    </row>
    <row r="4011" spans="1:9" hidden="1">
      <c r="A4011" s="115" t="s">
        <v>11212</v>
      </c>
      <c r="B4011" s="115" t="s">
        <v>11213</v>
      </c>
      <c r="C4011" s="115" t="s">
        <v>9833</v>
      </c>
      <c r="D4011" s="115" t="s">
        <v>2965</v>
      </c>
      <c r="E4011" s="115">
        <v>6802.4</v>
      </c>
      <c r="F4011" s="674">
        <v>293.83600000000001</v>
      </c>
      <c r="G4011" s="674">
        <v>295.84500000000003</v>
      </c>
      <c r="H4011" s="115">
        <f t="shared" si="124"/>
        <v>1.0068371472522089</v>
      </c>
      <c r="I4011" s="115">
        <f t="shared" si="125"/>
        <v>6848.9089999999997</v>
      </c>
    </row>
    <row r="4012" spans="1:9" hidden="1">
      <c r="A4012" s="115" t="s">
        <v>11214</v>
      </c>
      <c r="B4012" s="115" t="s">
        <v>11215</v>
      </c>
      <c r="C4012" s="115" t="s">
        <v>9836</v>
      </c>
      <c r="D4012" s="115" t="s">
        <v>2965</v>
      </c>
      <c r="E4012" s="115">
        <v>5040.6400000000003</v>
      </c>
      <c r="F4012" s="674">
        <v>293.83600000000001</v>
      </c>
      <c r="G4012" s="674">
        <v>295.84500000000003</v>
      </c>
      <c r="H4012" s="115">
        <f t="shared" si="124"/>
        <v>1.0068371472522089</v>
      </c>
      <c r="I4012" s="115">
        <f t="shared" si="125"/>
        <v>5075.1036000000004</v>
      </c>
    </row>
    <row r="4013" spans="1:9" hidden="1">
      <c r="A4013" s="115" t="s">
        <v>11216</v>
      </c>
      <c r="B4013" s="115" t="s">
        <v>11217</v>
      </c>
      <c r="C4013" s="115" t="s">
        <v>9839</v>
      </c>
      <c r="D4013" s="115" t="s">
        <v>2965</v>
      </c>
      <c r="E4013" s="115">
        <v>3900.16</v>
      </c>
      <c r="F4013" s="674">
        <v>293.83600000000001</v>
      </c>
      <c r="G4013" s="674">
        <v>295.84500000000003</v>
      </c>
      <c r="H4013" s="115">
        <f t="shared" si="124"/>
        <v>1.0068371472522089</v>
      </c>
      <c r="I4013" s="115">
        <f t="shared" si="125"/>
        <v>3926.826</v>
      </c>
    </row>
    <row r="4014" spans="1:9" hidden="1">
      <c r="A4014" s="115" t="s">
        <v>11218</v>
      </c>
      <c r="B4014" s="115" t="s">
        <v>11219</v>
      </c>
      <c r="C4014" s="115" t="s">
        <v>9842</v>
      </c>
      <c r="D4014" s="115" t="s">
        <v>2965</v>
      </c>
      <c r="E4014" s="115">
        <v>3900.16</v>
      </c>
      <c r="F4014" s="674">
        <v>293.83600000000001</v>
      </c>
      <c r="G4014" s="674">
        <v>295.84500000000003</v>
      </c>
      <c r="H4014" s="115">
        <f t="shared" si="124"/>
        <v>1.0068371472522089</v>
      </c>
      <c r="I4014" s="115">
        <f t="shared" si="125"/>
        <v>3926.826</v>
      </c>
    </row>
    <row r="4015" spans="1:9" hidden="1">
      <c r="A4015" s="115" t="s">
        <v>11220</v>
      </c>
      <c r="B4015" s="115" t="s">
        <v>11221</v>
      </c>
      <c r="C4015" s="115" t="s">
        <v>9845</v>
      </c>
      <c r="D4015" s="115" t="s">
        <v>2965</v>
      </c>
      <c r="E4015" s="115">
        <v>4259.2</v>
      </c>
      <c r="F4015" s="674">
        <v>293.83600000000001</v>
      </c>
      <c r="G4015" s="674">
        <v>295.84500000000003</v>
      </c>
      <c r="H4015" s="115">
        <f t="shared" si="124"/>
        <v>1.0068371472522089</v>
      </c>
      <c r="I4015" s="115">
        <f t="shared" si="125"/>
        <v>4288.3208000000004</v>
      </c>
    </row>
    <row r="4016" spans="1:9" hidden="1">
      <c r="A4016" s="115" t="s">
        <v>11222</v>
      </c>
      <c r="B4016" s="115" t="s">
        <v>11223</v>
      </c>
      <c r="C4016" s="115" t="s">
        <v>9848</v>
      </c>
      <c r="D4016" s="115" t="s">
        <v>2965</v>
      </c>
      <c r="E4016" s="115">
        <v>4259.2</v>
      </c>
      <c r="F4016" s="674">
        <v>293.83600000000001</v>
      </c>
      <c r="G4016" s="674">
        <v>295.84500000000003</v>
      </c>
      <c r="H4016" s="115">
        <f t="shared" si="124"/>
        <v>1.0068371472522089</v>
      </c>
      <c r="I4016" s="115">
        <f t="shared" si="125"/>
        <v>4288.3208000000004</v>
      </c>
    </row>
    <row r="4017" spans="1:9" hidden="1">
      <c r="A4017" s="115" t="s">
        <v>11224</v>
      </c>
      <c r="B4017" s="115" t="s">
        <v>11225</v>
      </c>
      <c r="C4017" s="115" t="s">
        <v>9851</v>
      </c>
      <c r="D4017" s="115" t="s">
        <v>2965</v>
      </c>
      <c r="E4017" s="115">
        <v>5885.44</v>
      </c>
      <c r="F4017" s="674">
        <v>293.83600000000001</v>
      </c>
      <c r="G4017" s="674">
        <v>295.84500000000003</v>
      </c>
      <c r="H4017" s="115">
        <f t="shared" si="124"/>
        <v>1.0068371472522089</v>
      </c>
      <c r="I4017" s="115">
        <f t="shared" si="125"/>
        <v>5925.6796000000004</v>
      </c>
    </row>
    <row r="4018" spans="1:9" hidden="1">
      <c r="A4018" s="115" t="s">
        <v>11226</v>
      </c>
      <c r="B4018" s="115" t="s">
        <v>11227</v>
      </c>
      <c r="C4018" s="115" t="s">
        <v>9854</v>
      </c>
      <c r="D4018" s="115" t="s">
        <v>2965</v>
      </c>
      <c r="E4018" s="115">
        <v>4259.2</v>
      </c>
      <c r="F4018" s="674">
        <v>293.83600000000001</v>
      </c>
      <c r="G4018" s="674">
        <v>295.84500000000003</v>
      </c>
      <c r="H4018" s="115">
        <f t="shared" si="124"/>
        <v>1.0068371472522089</v>
      </c>
      <c r="I4018" s="115">
        <f t="shared" si="125"/>
        <v>4288.3208000000004</v>
      </c>
    </row>
    <row r="4019" spans="1:9" hidden="1">
      <c r="A4019" s="115" t="s">
        <v>11228</v>
      </c>
      <c r="B4019" s="115" t="s">
        <v>11229</v>
      </c>
      <c r="C4019" s="115" t="s">
        <v>9857</v>
      </c>
      <c r="D4019" s="115" t="s">
        <v>2965</v>
      </c>
      <c r="E4019" s="115">
        <v>7087.52</v>
      </c>
      <c r="F4019" s="674">
        <v>293.83600000000001</v>
      </c>
      <c r="G4019" s="674">
        <v>295.84500000000003</v>
      </c>
      <c r="H4019" s="115">
        <f t="shared" si="124"/>
        <v>1.0068371472522089</v>
      </c>
      <c r="I4019" s="115">
        <f t="shared" si="125"/>
        <v>7135.9784</v>
      </c>
    </row>
    <row r="4020" spans="1:9" hidden="1">
      <c r="A4020" s="115" t="s">
        <v>11230</v>
      </c>
      <c r="B4020" s="115" t="s">
        <v>11231</v>
      </c>
      <c r="C4020" s="115" t="s">
        <v>9860</v>
      </c>
      <c r="D4020" s="115" t="s">
        <v>2965</v>
      </c>
      <c r="E4020" s="115">
        <v>5885.44</v>
      </c>
      <c r="F4020" s="674">
        <v>293.83600000000001</v>
      </c>
      <c r="G4020" s="674">
        <v>295.84500000000003</v>
      </c>
      <c r="H4020" s="115">
        <f t="shared" si="124"/>
        <v>1.0068371472522089</v>
      </c>
      <c r="I4020" s="115">
        <f t="shared" si="125"/>
        <v>5925.6796000000004</v>
      </c>
    </row>
    <row r="4021" spans="1:9" hidden="1">
      <c r="A4021" s="115" t="s">
        <v>11232</v>
      </c>
      <c r="B4021" s="115" t="s">
        <v>11233</v>
      </c>
      <c r="C4021" s="115" t="s">
        <v>9863</v>
      </c>
      <c r="D4021" s="115" t="s">
        <v>2965</v>
      </c>
      <c r="E4021" s="115">
        <v>3243.68</v>
      </c>
      <c r="F4021" s="674">
        <v>293.83600000000001</v>
      </c>
      <c r="G4021" s="674">
        <v>295.84500000000003</v>
      </c>
      <c r="H4021" s="115">
        <f t="shared" si="124"/>
        <v>1.0068371472522089</v>
      </c>
      <c r="I4021" s="115">
        <f t="shared" si="125"/>
        <v>3265.8575000000001</v>
      </c>
    </row>
    <row r="4022" spans="1:9" hidden="1">
      <c r="A4022" s="115" t="s">
        <v>11234</v>
      </c>
      <c r="B4022" s="115" t="s">
        <v>11235</v>
      </c>
      <c r="C4022" s="115" t="s">
        <v>9866</v>
      </c>
      <c r="D4022" s="115" t="s">
        <v>2965</v>
      </c>
      <c r="E4022" s="115">
        <v>5885.44</v>
      </c>
      <c r="F4022" s="674">
        <v>293.83600000000001</v>
      </c>
      <c r="G4022" s="674">
        <v>295.84500000000003</v>
      </c>
      <c r="H4022" s="115">
        <f t="shared" si="124"/>
        <v>1.0068371472522089</v>
      </c>
      <c r="I4022" s="115">
        <f t="shared" si="125"/>
        <v>5925.6796000000004</v>
      </c>
    </row>
    <row r="4023" spans="1:9" hidden="1">
      <c r="A4023" s="115" t="s">
        <v>11236</v>
      </c>
      <c r="B4023" s="115" t="s">
        <v>11237</v>
      </c>
      <c r="C4023" s="115" t="s">
        <v>9869</v>
      </c>
      <c r="D4023" s="115" t="s">
        <v>2965</v>
      </c>
      <c r="E4023" s="115">
        <v>4259.2</v>
      </c>
      <c r="F4023" s="674">
        <v>293.83600000000001</v>
      </c>
      <c r="G4023" s="674">
        <v>295.84500000000003</v>
      </c>
      <c r="H4023" s="115">
        <f t="shared" si="124"/>
        <v>1.0068371472522089</v>
      </c>
      <c r="I4023" s="115">
        <f t="shared" si="125"/>
        <v>4288.3208000000004</v>
      </c>
    </row>
    <row r="4024" spans="1:9" hidden="1">
      <c r="A4024" s="115" t="s">
        <v>11238</v>
      </c>
      <c r="B4024" s="115" t="s">
        <v>11239</v>
      </c>
      <c r="C4024" s="115" t="s">
        <v>9872</v>
      </c>
      <c r="D4024" s="115" t="s">
        <v>2965</v>
      </c>
      <c r="E4024" s="115">
        <v>4584.8</v>
      </c>
      <c r="F4024" s="674">
        <v>293.83600000000001</v>
      </c>
      <c r="G4024" s="674">
        <v>295.84500000000003</v>
      </c>
      <c r="H4024" s="115">
        <f t="shared" si="124"/>
        <v>1.0068371472522089</v>
      </c>
      <c r="I4024" s="115">
        <f t="shared" si="125"/>
        <v>4616.1469999999999</v>
      </c>
    </row>
    <row r="4025" spans="1:9" hidden="1">
      <c r="A4025" s="115" t="s">
        <v>11240</v>
      </c>
      <c r="B4025" s="115" t="s">
        <v>11241</v>
      </c>
      <c r="C4025" s="115" t="s">
        <v>9875</v>
      </c>
      <c r="D4025" s="115" t="s">
        <v>2965</v>
      </c>
      <c r="E4025" s="115">
        <v>4584.8</v>
      </c>
      <c r="F4025" s="674">
        <v>293.83600000000001</v>
      </c>
      <c r="G4025" s="674">
        <v>295.84500000000003</v>
      </c>
      <c r="H4025" s="115">
        <f t="shared" si="124"/>
        <v>1.0068371472522089</v>
      </c>
      <c r="I4025" s="115">
        <f t="shared" si="125"/>
        <v>4616.1469999999999</v>
      </c>
    </row>
    <row r="4026" spans="1:9" hidden="1">
      <c r="A4026" s="115" t="s">
        <v>11242</v>
      </c>
      <c r="B4026" s="115" t="s">
        <v>11243</v>
      </c>
      <c r="C4026" s="115" t="s">
        <v>9878</v>
      </c>
      <c r="D4026" s="115" t="s">
        <v>2965</v>
      </c>
      <c r="E4026" s="115">
        <v>4783.68</v>
      </c>
      <c r="F4026" s="674">
        <v>293.83600000000001</v>
      </c>
      <c r="G4026" s="674">
        <v>295.84500000000003</v>
      </c>
      <c r="H4026" s="115">
        <f t="shared" si="124"/>
        <v>1.0068371472522089</v>
      </c>
      <c r="I4026" s="115">
        <f t="shared" si="125"/>
        <v>4816.3867</v>
      </c>
    </row>
    <row r="4027" spans="1:9" hidden="1">
      <c r="A4027" s="115" t="s">
        <v>11244</v>
      </c>
      <c r="B4027" s="115" t="s">
        <v>11245</v>
      </c>
      <c r="C4027" s="115" t="s">
        <v>9881</v>
      </c>
      <c r="D4027" s="115" t="s">
        <v>2965</v>
      </c>
      <c r="E4027" s="115">
        <v>4259.2</v>
      </c>
      <c r="F4027" s="674">
        <v>293.83600000000001</v>
      </c>
      <c r="G4027" s="674">
        <v>295.84500000000003</v>
      </c>
      <c r="H4027" s="115">
        <f t="shared" si="124"/>
        <v>1.0068371472522089</v>
      </c>
      <c r="I4027" s="115">
        <f t="shared" si="125"/>
        <v>4288.3208000000004</v>
      </c>
    </row>
    <row r="4028" spans="1:9" hidden="1">
      <c r="A4028" s="115" t="s">
        <v>11246</v>
      </c>
      <c r="B4028" s="115" t="s">
        <v>11247</v>
      </c>
      <c r="C4028" s="115" t="s">
        <v>9884</v>
      </c>
      <c r="D4028" s="115" t="s">
        <v>2965</v>
      </c>
      <c r="E4028" s="115">
        <v>4301.4399999999996</v>
      </c>
      <c r="F4028" s="674">
        <v>293.83600000000001</v>
      </c>
      <c r="G4028" s="674">
        <v>295.84500000000003</v>
      </c>
      <c r="H4028" s="115">
        <f t="shared" si="124"/>
        <v>1.0068371472522089</v>
      </c>
      <c r="I4028" s="115">
        <f t="shared" si="125"/>
        <v>4330.8495999999996</v>
      </c>
    </row>
    <row r="4029" spans="1:9" hidden="1">
      <c r="A4029" s="115" t="s">
        <v>11248</v>
      </c>
      <c r="B4029" s="115" t="s">
        <v>11249</v>
      </c>
      <c r="C4029" s="115" t="s">
        <v>9887</v>
      </c>
      <c r="D4029" s="115" t="s">
        <v>2965</v>
      </c>
      <c r="E4029" s="115">
        <v>2652.32</v>
      </c>
      <c r="F4029" s="674">
        <v>293.83600000000001</v>
      </c>
      <c r="G4029" s="674">
        <v>295.84500000000003</v>
      </c>
      <c r="H4029" s="115">
        <f t="shared" si="124"/>
        <v>1.0068371472522089</v>
      </c>
      <c r="I4029" s="115">
        <f t="shared" si="125"/>
        <v>2670.4542999999999</v>
      </c>
    </row>
    <row r="4030" spans="1:9" hidden="1">
      <c r="A4030" s="115" t="s">
        <v>11250</v>
      </c>
      <c r="B4030" s="115" t="s">
        <v>11251</v>
      </c>
      <c r="C4030" s="115" t="s">
        <v>9890</v>
      </c>
      <c r="D4030" s="115" t="s">
        <v>2965</v>
      </c>
      <c r="E4030" s="115">
        <v>5040.6400000000003</v>
      </c>
      <c r="F4030" s="674">
        <v>293.83600000000001</v>
      </c>
      <c r="G4030" s="674">
        <v>295.84500000000003</v>
      </c>
      <c r="H4030" s="115">
        <f t="shared" si="124"/>
        <v>1.0068371472522089</v>
      </c>
      <c r="I4030" s="115">
        <f t="shared" si="125"/>
        <v>5075.1036000000004</v>
      </c>
    </row>
    <row r="4031" spans="1:9" hidden="1">
      <c r="A4031" s="115" t="s">
        <v>11252</v>
      </c>
      <c r="B4031" s="115" t="s">
        <v>11253</v>
      </c>
      <c r="C4031" s="115" t="s">
        <v>9893</v>
      </c>
      <c r="D4031" s="115" t="s">
        <v>2965</v>
      </c>
      <c r="E4031" s="115">
        <v>9076.32</v>
      </c>
      <c r="F4031" s="674">
        <v>293.83600000000001</v>
      </c>
      <c r="G4031" s="674">
        <v>295.84500000000003</v>
      </c>
      <c r="H4031" s="115">
        <f t="shared" si="124"/>
        <v>1.0068371472522089</v>
      </c>
      <c r="I4031" s="115">
        <f t="shared" si="125"/>
        <v>9138.3760999999995</v>
      </c>
    </row>
    <row r="4032" spans="1:9" hidden="1">
      <c r="A4032" s="115" t="s">
        <v>11254</v>
      </c>
      <c r="B4032" s="115" t="s">
        <v>11255</v>
      </c>
      <c r="C4032" s="115" t="s">
        <v>9896</v>
      </c>
      <c r="D4032" s="115" t="s">
        <v>2965</v>
      </c>
      <c r="E4032" s="115">
        <v>4584.8</v>
      </c>
      <c r="F4032" s="674">
        <v>293.83600000000001</v>
      </c>
      <c r="G4032" s="674">
        <v>295.84500000000003</v>
      </c>
      <c r="H4032" s="115">
        <f t="shared" si="124"/>
        <v>1.0068371472522089</v>
      </c>
      <c r="I4032" s="115">
        <f t="shared" si="125"/>
        <v>4616.1469999999999</v>
      </c>
    </row>
    <row r="4033" spans="1:9" hidden="1">
      <c r="A4033" s="115" t="s">
        <v>11256</v>
      </c>
      <c r="B4033" s="115" t="s">
        <v>11257</v>
      </c>
      <c r="C4033" s="115" t="s">
        <v>9899</v>
      </c>
      <c r="D4033" s="115" t="s">
        <v>2965</v>
      </c>
      <c r="E4033" s="115">
        <v>9732.7999999999993</v>
      </c>
      <c r="F4033" s="674">
        <v>293.83600000000001</v>
      </c>
      <c r="G4033" s="674">
        <v>295.84500000000003</v>
      </c>
      <c r="H4033" s="115">
        <f t="shared" si="124"/>
        <v>1.0068371472522089</v>
      </c>
      <c r="I4033" s="115">
        <f t="shared" si="125"/>
        <v>9799.3446000000004</v>
      </c>
    </row>
    <row r="4034" spans="1:9" hidden="1">
      <c r="A4034" s="115" t="s">
        <v>11258</v>
      </c>
      <c r="B4034" s="115" t="s">
        <v>11259</v>
      </c>
      <c r="C4034" s="115" t="s">
        <v>9902</v>
      </c>
      <c r="D4034" s="115" t="s">
        <v>2965</v>
      </c>
      <c r="E4034" s="115">
        <v>7087.52</v>
      </c>
      <c r="F4034" s="674">
        <v>293.83600000000001</v>
      </c>
      <c r="G4034" s="674">
        <v>295.84500000000003</v>
      </c>
      <c r="H4034" s="115">
        <f t="shared" si="124"/>
        <v>1.0068371472522089</v>
      </c>
      <c r="I4034" s="115">
        <f t="shared" si="125"/>
        <v>7135.9784</v>
      </c>
    </row>
    <row r="4035" spans="1:9" hidden="1">
      <c r="A4035" s="115" t="s">
        <v>11260</v>
      </c>
      <c r="B4035" s="115" t="s">
        <v>11261</v>
      </c>
      <c r="C4035" s="115" t="s">
        <v>9905</v>
      </c>
      <c r="D4035" s="115" t="s">
        <v>2965</v>
      </c>
      <c r="E4035" s="115">
        <v>18379.68</v>
      </c>
      <c r="F4035" s="674">
        <v>293.83600000000001</v>
      </c>
      <c r="G4035" s="674">
        <v>295.84500000000003</v>
      </c>
      <c r="H4035" s="115">
        <f t="shared" si="124"/>
        <v>1.0068371472522089</v>
      </c>
      <c r="I4035" s="115">
        <f t="shared" si="125"/>
        <v>18505.3446</v>
      </c>
    </row>
    <row r="4036" spans="1:9" hidden="1">
      <c r="A4036" s="115" t="s">
        <v>11262</v>
      </c>
      <c r="B4036" s="115" t="s">
        <v>11263</v>
      </c>
      <c r="C4036" s="115" t="s">
        <v>9908</v>
      </c>
      <c r="D4036" s="115" t="s">
        <v>2965</v>
      </c>
      <c r="E4036" s="115">
        <v>7087.52</v>
      </c>
      <c r="F4036" s="674">
        <v>293.83600000000001</v>
      </c>
      <c r="G4036" s="674">
        <v>295.84500000000003</v>
      </c>
      <c r="H4036" s="115">
        <f t="shared" si="124"/>
        <v>1.0068371472522089</v>
      </c>
      <c r="I4036" s="115">
        <f t="shared" si="125"/>
        <v>7135.9784</v>
      </c>
    </row>
    <row r="4037" spans="1:9" hidden="1">
      <c r="A4037" s="115" t="s">
        <v>11264</v>
      </c>
      <c r="B4037" s="115" t="s">
        <v>11265</v>
      </c>
      <c r="C4037" s="115" t="s">
        <v>9911</v>
      </c>
      <c r="D4037" s="115" t="s">
        <v>2965</v>
      </c>
      <c r="E4037" s="115">
        <v>7087.52</v>
      </c>
      <c r="F4037" s="674">
        <v>293.83600000000001</v>
      </c>
      <c r="G4037" s="674">
        <v>295.84500000000003</v>
      </c>
      <c r="H4037" s="115">
        <f t="shared" ref="H4037:H4100" si="126">G4037/F4037</f>
        <v>1.0068371472522089</v>
      </c>
      <c r="I4037" s="115">
        <f t="shared" ref="I4037:I4100" si="127">ROUND(H4037*E4037,4)</f>
        <v>7135.9784</v>
      </c>
    </row>
    <row r="4038" spans="1:9" hidden="1">
      <c r="A4038" s="115" t="s">
        <v>11266</v>
      </c>
      <c r="B4038" s="115" t="s">
        <v>11267</v>
      </c>
      <c r="C4038" s="115" t="s">
        <v>9914</v>
      </c>
      <c r="D4038" s="115" t="s">
        <v>2965</v>
      </c>
      <c r="E4038" s="115">
        <v>3900.16</v>
      </c>
      <c r="F4038" s="674">
        <v>293.83600000000001</v>
      </c>
      <c r="G4038" s="674">
        <v>295.84500000000003</v>
      </c>
      <c r="H4038" s="115">
        <f t="shared" si="126"/>
        <v>1.0068371472522089</v>
      </c>
      <c r="I4038" s="115">
        <f t="shared" si="127"/>
        <v>3926.826</v>
      </c>
    </row>
    <row r="4039" spans="1:9" hidden="1">
      <c r="A4039" s="115" t="s">
        <v>11268</v>
      </c>
      <c r="B4039" s="115" t="s">
        <v>11269</v>
      </c>
      <c r="C4039" s="115" t="s">
        <v>9917</v>
      </c>
      <c r="D4039" s="115" t="s">
        <v>2965</v>
      </c>
      <c r="E4039" s="115">
        <v>7087.52</v>
      </c>
      <c r="F4039" s="674">
        <v>293.83600000000001</v>
      </c>
      <c r="G4039" s="674">
        <v>295.84500000000003</v>
      </c>
      <c r="H4039" s="115">
        <f t="shared" si="126"/>
        <v>1.0068371472522089</v>
      </c>
      <c r="I4039" s="115">
        <f t="shared" si="127"/>
        <v>7135.9784</v>
      </c>
    </row>
    <row r="4040" spans="1:9" hidden="1">
      <c r="A4040" s="115" t="s">
        <v>11270</v>
      </c>
      <c r="B4040" s="115" t="s">
        <v>11271</v>
      </c>
      <c r="C4040" s="115" t="s">
        <v>9920</v>
      </c>
      <c r="D4040" s="115" t="s">
        <v>2965</v>
      </c>
      <c r="E4040" s="115">
        <v>7087.52</v>
      </c>
      <c r="F4040" s="674">
        <v>293.83600000000001</v>
      </c>
      <c r="G4040" s="674">
        <v>295.84500000000003</v>
      </c>
      <c r="H4040" s="115">
        <f t="shared" si="126"/>
        <v>1.0068371472522089</v>
      </c>
      <c r="I4040" s="115">
        <f t="shared" si="127"/>
        <v>7135.9784</v>
      </c>
    </row>
    <row r="4041" spans="1:9" hidden="1">
      <c r="A4041" s="115" t="s">
        <v>11272</v>
      </c>
      <c r="B4041" s="115" t="s">
        <v>11273</v>
      </c>
      <c r="C4041" s="115" t="s">
        <v>9923</v>
      </c>
      <c r="D4041" s="115" t="s">
        <v>2965</v>
      </c>
      <c r="E4041" s="115">
        <v>18379.68</v>
      </c>
      <c r="F4041" s="674">
        <v>293.83600000000001</v>
      </c>
      <c r="G4041" s="674">
        <v>295.84500000000003</v>
      </c>
      <c r="H4041" s="115">
        <f t="shared" si="126"/>
        <v>1.0068371472522089</v>
      </c>
      <c r="I4041" s="115">
        <f t="shared" si="127"/>
        <v>18505.3446</v>
      </c>
    </row>
    <row r="4042" spans="1:9" hidden="1">
      <c r="A4042" s="115" t="s">
        <v>11274</v>
      </c>
      <c r="B4042" s="115" t="s">
        <v>11275</v>
      </c>
      <c r="C4042" s="115" t="s">
        <v>9926</v>
      </c>
      <c r="D4042" s="115" t="s">
        <v>2965</v>
      </c>
      <c r="E4042" s="115">
        <v>5040.6400000000003</v>
      </c>
      <c r="F4042" s="674">
        <v>293.83600000000001</v>
      </c>
      <c r="G4042" s="674">
        <v>295.84500000000003</v>
      </c>
      <c r="H4042" s="115">
        <f t="shared" si="126"/>
        <v>1.0068371472522089</v>
      </c>
      <c r="I4042" s="115">
        <f t="shared" si="127"/>
        <v>5075.1036000000004</v>
      </c>
    </row>
    <row r="4043" spans="1:9" hidden="1">
      <c r="A4043" s="115" t="s">
        <v>11276</v>
      </c>
      <c r="B4043" s="115" t="s">
        <v>11277</v>
      </c>
      <c r="C4043" s="115" t="s">
        <v>9929</v>
      </c>
      <c r="D4043" s="115" t="s">
        <v>2965</v>
      </c>
      <c r="E4043" s="115">
        <v>3900.16</v>
      </c>
      <c r="F4043" s="674">
        <v>293.83600000000001</v>
      </c>
      <c r="G4043" s="674">
        <v>295.84500000000003</v>
      </c>
      <c r="H4043" s="115">
        <f t="shared" si="126"/>
        <v>1.0068371472522089</v>
      </c>
      <c r="I4043" s="115">
        <f t="shared" si="127"/>
        <v>3926.826</v>
      </c>
    </row>
    <row r="4044" spans="1:9" hidden="1">
      <c r="A4044" s="115" t="s">
        <v>11278</v>
      </c>
      <c r="B4044" s="115" t="s">
        <v>11279</v>
      </c>
      <c r="C4044" s="115" t="s">
        <v>9932</v>
      </c>
      <c r="D4044" s="115" t="s">
        <v>2965</v>
      </c>
      <c r="E4044" s="115">
        <v>4584.8</v>
      </c>
      <c r="F4044" s="674">
        <v>293.83600000000001</v>
      </c>
      <c r="G4044" s="674">
        <v>295.84500000000003</v>
      </c>
      <c r="H4044" s="115">
        <f t="shared" si="126"/>
        <v>1.0068371472522089</v>
      </c>
      <c r="I4044" s="115">
        <f t="shared" si="127"/>
        <v>4616.1469999999999</v>
      </c>
    </row>
    <row r="4045" spans="1:9" hidden="1">
      <c r="A4045" s="115" t="s">
        <v>11280</v>
      </c>
      <c r="B4045" s="115" t="s">
        <v>11281</v>
      </c>
      <c r="C4045" s="115" t="s">
        <v>9935</v>
      </c>
      <c r="D4045" s="115" t="s">
        <v>2965</v>
      </c>
      <c r="E4045" s="115">
        <v>4584.8</v>
      </c>
      <c r="F4045" s="674">
        <v>293.83600000000001</v>
      </c>
      <c r="G4045" s="674">
        <v>295.84500000000003</v>
      </c>
      <c r="H4045" s="115">
        <f t="shared" si="126"/>
        <v>1.0068371472522089</v>
      </c>
      <c r="I4045" s="115">
        <f t="shared" si="127"/>
        <v>4616.1469999999999</v>
      </c>
    </row>
    <row r="4046" spans="1:9" hidden="1">
      <c r="A4046" s="115" t="s">
        <v>11282</v>
      </c>
      <c r="B4046" s="115" t="s">
        <v>11283</v>
      </c>
      <c r="C4046" s="115" t="s">
        <v>9938</v>
      </c>
      <c r="D4046" s="115" t="s">
        <v>2965</v>
      </c>
      <c r="E4046" s="115">
        <v>3080</v>
      </c>
      <c r="F4046" s="674">
        <v>293.83600000000001</v>
      </c>
      <c r="G4046" s="674">
        <v>295.84500000000003</v>
      </c>
      <c r="H4046" s="115">
        <f t="shared" si="126"/>
        <v>1.0068371472522089</v>
      </c>
      <c r="I4046" s="115">
        <f t="shared" si="127"/>
        <v>3101.0583999999999</v>
      </c>
    </row>
    <row r="4047" spans="1:9" hidden="1">
      <c r="A4047" s="115" t="s">
        <v>11284</v>
      </c>
      <c r="B4047" s="115" t="s">
        <v>11285</v>
      </c>
      <c r="C4047" s="115" t="s">
        <v>9941</v>
      </c>
      <c r="D4047" s="115" t="s">
        <v>2965</v>
      </c>
      <c r="E4047" s="115">
        <v>3080</v>
      </c>
      <c r="F4047" s="674">
        <v>293.83600000000001</v>
      </c>
      <c r="G4047" s="674">
        <v>295.84500000000003</v>
      </c>
      <c r="H4047" s="115">
        <f t="shared" si="126"/>
        <v>1.0068371472522089</v>
      </c>
      <c r="I4047" s="115">
        <f t="shared" si="127"/>
        <v>3101.0583999999999</v>
      </c>
    </row>
    <row r="4048" spans="1:9" hidden="1">
      <c r="A4048" s="115" t="s">
        <v>11286</v>
      </c>
      <c r="B4048" s="115" t="s">
        <v>11287</v>
      </c>
      <c r="C4048" s="115" t="s">
        <v>9944</v>
      </c>
      <c r="D4048" s="115" t="s">
        <v>2965</v>
      </c>
      <c r="E4048" s="115">
        <v>15208.251700000001</v>
      </c>
      <c r="F4048" s="674">
        <v>293.83600000000001</v>
      </c>
      <c r="G4048" s="674">
        <v>295.84500000000003</v>
      </c>
      <c r="H4048" s="115">
        <f t="shared" si="126"/>
        <v>1.0068371472522089</v>
      </c>
      <c r="I4048" s="115">
        <f t="shared" si="127"/>
        <v>15312.2328</v>
      </c>
    </row>
    <row r="4049" spans="1:9" hidden="1">
      <c r="A4049" s="115" t="s">
        <v>11288</v>
      </c>
      <c r="B4049" s="115" t="s">
        <v>11289</v>
      </c>
      <c r="C4049" s="115" t="s">
        <v>9947</v>
      </c>
      <c r="D4049" s="115" t="s">
        <v>2965</v>
      </c>
      <c r="E4049" s="115">
        <v>30416.503400000001</v>
      </c>
      <c r="F4049" s="674">
        <v>293.83600000000001</v>
      </c>
      <c r="G4049" s="674">
        <v>295.84500000000003</v>
      </c>
      <c r="H4049" s="115">
        <f t="shared" si="126"/>
        <v>1.0068371472522089</v>
      </c>
      <c r="I4049" s="115">
        <f t="shared" si="127"/>
        <v>30624.465499999998</v>
      </c>
    </row>
    <row r="4050" spans="1:9" hidden="1">
      <c r="A4050" s="115" t="s">
        <v>11290</v>
      </c>
      <c r="B4050" s="115" t="s">
        <v>11291</v>
      </c>
      <c r="C4050" s="115" t="s">
        <v>9950</v>
      </c>
      <c r="D4050" s="115" t="s">
        <v>2965</v>
      </c>
      <c r="E4050" s="115">
        <v>45624.755100000002</v>
      </c>
      <c r="F4050" s="674">
        <v>293.83600000000001</v>
      </c>
      <c r="G4050" s="674">
        <v>295.84500000000003</v>
      </c>
      <c r="H4050" s="115">
        <f t="shared" si="126"/>
        <v>1.0068371472522089</v>
      </c>
      <c r="I4050" s="115">
        <f t="shared" si="127"/>
        <v>45936.698299999996</v>
      </c>
    </row>
    <row r="4051" spans="1:9" hidden="1">
      <c r="A4051" s="115" t="s">
        <v>11292</v>
      </c>
      <c r="B4051" s="115" t="s">
        <v>11293</v>
      </c>
      <c r="C4051" s="115" t="s">
        <v>9953</v>
      </c>
      <c r="D4051" s="115" t="s">
        <v>2965</v>
      </c>
      <c r="E4051" s="115">
        <v>17073.181100000002</v>
      </c>
      <c r="F4051" s="674">
        <v>293.83600000000001</v>
      </c>
      <c r="G4051" s="674">
        <v>295.84500000000003</v>
      </c>
      <c r="H4051" s="115">
        <f t="shared" si="126"/>
        <v>1.0068371472522089</v>
      </c>
      <c r="I4051" s="115">
        <f t="shared" si="127"/>
        <v>17189.913</v>
      </c>
    </row>
    <row r="4052" spans="1:9" hidden="1">
      <c r="A4052" s="115" t="s">
        <v>11294</v>
      </c>
      <c r="B4052" s="115" t="s">
        <v>11295</v>
      </c>
      <c r="C4052" s="115" t="s">
        <v>9956</v>
      </c>
      <c r="D4052" s="115" t="s">
        <v>2965</v>
      </c>
      <c r="E4052" s="115">
        <v>34146.362200000003</v>
      </c>
      <c r="F4052" s="674">
        <v>293.83600000000001</v>
      </c>
      <c r="G4052" s="674">
        <v>295.84500000000003</v>
      </c>
      <c r="H4052" s="115">
        <f t="shared" si="126"/>
        <v>1.0068371472522089</v>
      </c>
      <c r="I4052" s="115">
        <f t="shared" si="127"/>
        <v>34379.825900000003</v>
      </c>
    </row>
    <row r="4053" spans="1:9" hidden="1">
      <c r="A4053" s="115" t="s">
        <v>11296</v>
      </c>
      <c r="B4053" s="115" t="s">
        <v>11297</v>
      </c>
      <c r="C4053" s="115" t="s">
        <v>9959</v>
      </c>
      <c r="D4053" s="115" t="s">
        <v>2965</v>
      </c>
      <c r="E4053" s="115">
        <v>51219.543299999998</v>
      </c>
      <c r="F4053" s="674">
        <v>293.83600000000001</v>
      </c>
      <c r="G4053" s="674">
        <v>295.84500000000003</v>
      </c>
      <c r="H4053" s="115">
        <f t="shared" si="126"/>
        <v>1.0068371472522089</v>
      </c>
      <c r="I4053" s="115">
        <f t="shared" si="127"/>
        <v>51569.738899999997</v>
      </c>
    </row>
    <row r="4054" spans="1:9" hidden="1">
      <c r="A4054" s="115" t="s">
        <v>11298</v>
      </c>
      <c r="B4054" s="115" t="s">
        <v>11299</v>
      </c>
      <c r="C4054" s="115" t="s">
        <v>9962</v>
      </c>
      <c r="D4054" s="115" t="s">
        <v>2965</v>
      </c>
      <c r="E4054" s="115">
        <v>68292.724400000006</v>
      </c>
      <c r="F4054" s="674">
        <v>293.83600000000001</v>
      </c>
      <c r="G4054" s="674">
        <v>295.84500000000003</v>
      </c>
      <c r="H4054" s="115">
        <f t="shared" si="126"/>
        <v>1.0068371472522089</v>
      </c>
      <c r="I4054" s="115">
        <f t="shared" si="127"/>
        <v>68759.651800000007</v>
      </c>
    </row>
    <row r="4055" spans="1:9" hidden="1">
      <c r="A4055" s="115" t="s">
        <v>11300</v>
      </c>
      <c r="B4055" s="115" t="s">
        <v>11301</v>
      </c>
      <c r="C4055" s="115" t="s">
        <v>9965</v>
      </c>
      <c r="D4055" s="115" t="s">
        <v>2965</v>
      </c>
      <c r="E4055" s="115">
        <v>13230.6343</v>
      </c>
      <c r="F4055" s="674">
        <v>293.83600000000001</v>
      </c>
      <c r="G4055" s="674">
        <v>295.84500000000003</v>
      </c>
      <c r="H4055" s="115">
        <f t="shared" si="126"/>
        <v>1.0068371472522089</v>
      </c>
      <c r="I4055" s="115">
        <f t="shared" si="127"/>
        <v>13321.0941</v>
      </c>
    </row>
    <row r="4056" spans="1:9" hidden="1">
      <c r="A4056" s="115" t="s">
        <v>11302</v>
      </c>
      <c r="B4056" s="115" t="s">
        <v>11303</v>
      </c>
      <c r="C4056" s="115" t="s">
        <v>9968</v>
      </c>
      <c r="D4056" s="115" t="s">
        <v>2965</v>
      </c>
      <c r="E4056" s="115">
        <v>26461.268599999999</v>
      </c>
      <c r="F4056" s="674">
        <v>293.83600000000001</v>
      </c>
      <c r="G4056" s="674">
        <v>295.84500000000003</v>
      </c>
      <c r="H4056" s="115">
        <f t="shared" si="126"/>
        <v>1.0068371472522089</v>
      </c>
      <c r="I4056" s="115">
        <f t="shared" si="127"/>
        <v>26642.188200000001</v>
      </c>
    </row>
    <row r="4057" spans="1:9" hidden="1">
      <c r="A4057" s="115" t="s">
        <v>11304</v>
      </c>
      <c r="B4057" s="115" t="s">
        <v>11305</v>
      </c>
      <c r="C4057" s="115" t="s">
        <v>9971</v>
      </c>
      <c r="D4057" s="115" t="s">
        <v>2965</v>
      </c>
      <c r="E4057" s="115">
        <v>39691.902900000001</v>
      </c>
      <c r="F4057" s="674">
        <v>293.83600000000001</v>
      </c>
      <c r="G4057" s="674">
        <v>295.84500000000003</v>
      </c>
      <c r="H4057" s="115">
        <f t="shared" si="126"/>
        <v>1.0068371472522089</v>
      </c>
      <c r="I4057" s="115">
        <f t="shared" si="127"/>
        <v>39963.282299999999</v>
      </c>
    </row>
    <row r="4058" spans="1:9" hidden="1">
      <c r="A4058" s="115" t="s">
        <v>11306</v>
      </c>
      <c r="B4058" s="115" t="s">
        <v>11307</v>
      </c>
      <c r="C4058" s="115" t="s">
        <v>9974</v>
      </c>
      <c r="D4058" s="115" t="s">
        <v>2965</v>
      </c>
      <c r="E4058" s="115">
        <v>52922.537199999999</v>
      </c>
      <c r="F4058" s="674">
        <v>293.83600000000001</v>
      </c>
      <c r="G4058" s="674">
        <v>295.84500000000003</v>
      </c>
      <c r="H4058" s="115">
        <f t="shared" si="126"/>
        <v>1.0068371472522089</v>
      </c>
      <c r="I4058" s="115">
        <f t="shared" si="127"/>
        <v>53284.376400000001</v>
      </c>
    </row>
    <row r="4059" spans="1:9" hidden="1">
      <c r="A4059" s="115" t="s">
        <v>11308</v>
      </c>
      <c r="B4059" s="115" t="s">
        <v>11309</v>
      </c>
      <c r="C4059" s="115" t="s">
        <v>9977</v>
      </c>
      <c r="D4059" s="115" t="s">
        <v>2965</v>
      </c>
      <c r="E4059" s="115">
        <v>11785.4321</v>
      </c>
      <c r="F4059" s="674">
        <v>293.83600000000001</v>
      </c>
      <c r="G4059" s="674">
        <v>295.84500000000003</v>
      </c>
      <c r="H4059" s="115">
        <f t="shared" si="126"/>
        <v>1.0068371472522089</v>
      </c>
      <c r="I4059" s="115">
        <f t="shared" si="127"/>
        <v>11866.0108</v>
      </c>
    </row>
    <row r="4060" spans="1:9" hidden="1">
      <c r="A4060" s="115" t="s">
        <v>11310</v>
      </c>
      <c r="B4060" s="115" t="s">
        <v>11311</v>
      </c>
      <c r="C4060" s="115" t="s">
        <v>9980</v>
      </c>
      <c r="D4060" s="115" t="s">
        <v>2965</v>
      </c>
      <c r="E4060" s="115">
        <v>23570.8642</v>
      </c>
      <c r="F4060" s="674">
        <v>293.83600000000001</v>
      </c>
      <c r="G4060" s="674">
        <v>295.84500000000003</v>
      </c>
      <c r="H4060" s="115">
        <f t="shared" si="126"/>
        <v>1.0068371472522089</v>
      </c>
      <c r="I4060" s="115">
        <f t="shared" si="127"/>
        <v>23732.021700000001</v>
      </c>
    </row>
    <row r="4061" spans="1:9" hidden="1">
      <c r="A4061" s="115" t="s">
        <v>11312</v>
      </c>
      <c r="B4061" s="115" t="s">
        <v>11313</v>
      </c>
      <c r="C4061" s="115" t="s">
        <v>9983</v>
      </c>
      <c r="D4061" s="115" t="s">
        <v>2965</v>
      </c>
      <c r="E4061" s="115">
        <v>35356.296300000002</v>
      </c>
      <c r="F4061" s="674">
        <v>293.83600000000001</v>
      </c>
      <c r="G4061" s="674">
        <v>295.84500000000003</v>
      </c>
      <c r="H4061" s="115">
        <f t="shared" si="126"/>
        <v>1.0068371472522089</v>
      </c>
      <c r="I4061" s="115">
        <f t="shared" si="127"/>
        <v>35598.032500000001</v>
      </c>
    </row>
    <row r="4062" spans="1:9" hidden="1">
      <c r="A4062" s="115" t="s">
        <v>11314</v>
      </c>
      <c r="B4062" s="115" t="s">
        <v>11315</v>
      </c>
      <c r="C4062" s="115" t="s">
        <v>9986</v>
      </c>
      <c r="D4062" s="115" t="s">
        <v>8475</v>
      </c>
      <c r="E4062" s="115">
        <v>0.99139999999999995</v>
      </c>
      <c r="F4062" s="674">
        <v>293.83600000000001</v>
      </c>
      <c r="G4062" s="674">
        <v>295.84500000000003</v>
      </c>
      <c r="H4062" s="115">
        <f t="shared" si="126"/>
        <v>1.0068371472522089</v>
      </c>
      <c r="I4062" s="115">
        <f t="shared" si="127"/>
        <v>0.99819999999999998</v>
      </c>
    </row>
    <row r="4063" spans="1:9" hidden="1">
      <c r="A4063" s="115" t="s">
        <v>11316</v>
      </c>
      <c r="B4063" s="115" t="s">
        <v>11317</v>
      </c>
      <c r="C4063" s="115" t="s">
        <v>9989</v>
      </c>
      <c r="D4063" s="115" t="s">
        <v>8475</v>
      </c>
      <c r="E4063" s="115">
        <v>0.72099999999999997</v>
      </c>
      <c r="F4063" s="674">
        <v>293.83600000000001</v>
      </c>
      <c r="G4063" s="674">
        <v>295.84500000000003</v>
      </c>
      <c r="H4063" s="115">
        <f t="shared" si="126"/>
        <v>1.0068371472522089</v>
      </c>
      <c r="I4063" s="115">
        <f t="shared" si="127"/>
        <v>0.72589999999999999</v>
      </c>
    </row>
    <row r="4064" spans="1:9" hidden="1">
      <c r="A4064" s="115" t="s">
        <v>11318</v>
      </c>
      <c r="B4064" s="115" t="s">
        <v>11319</v>
      </c>
      <c r="C4064" s="115" t="s">
        <v>9992</v>
      </c>
      <c r="D4064" s="115" t="s">
        <v>1138</v>
      </c>
      <c r="E4064" s="115">
        <v>1436.6851999999999</v>
      </c>
      <c r="F4064" s="674">
        <v>293.83600000000001</v>
      </c>
      <c r="G4064" s="674">
        <v>295.84500000000003</v>
      </c>
      <c r="H4064" s="115">
        <f t="shared" si="126"/>
        <v>1.0068371472522089</v>
      </c>
      <c r="I4064" s="115">
        <f t="shared" si="127"/>
        <v>1446.508</v>
      </c>
    </row>
    <row r="4065" spans="1:9" hidden="1">
      <c r="A4065" s="115" t="s">
        <v>11320</v>
      </c>
      <c r="B4065" s="115" t="s">
        <v>11321</v>
      </c>
      <c r="C4065" s="115" t="s">
        <v>9995</v>
      </c>
      <c r="D4065" s="115" t="s">
        <v>2038</v>
      </c>
      <c r="E4065" s="115">
        <v>8.1113</v>
      </c>
      <c r="F4065" s="674">
        <v>293.83600000000001</v>
      </c>
      <c r="G4065" s="674">
        <v>295.84500000000003</v>
      </c>
      <c r="H4065" s="115">
        <f t="shared" si="126"/>
        <v>1.0068371472522089</v>
      </c>
      <c r="I4065" s="115">
        <f t="shared" si="127"/>
        <v>8.1668000000000003</v>
      </c>
    </row>
    <row r="4066" spans="1:9" hidden="1">
      <c r="A4066" s="115" t="s">
        <v>11322</v>
      </c>
      <c r="B4066" s="115" t="s">
        <v>11323</v>
      </c>
      <c r="C4066" s="115" t="s">
        <v>9998</v>
      </c>
      <c r="D4066" s="115" t="s">
        <v>1138</v>
      </c>
      <c r="E4066" s="115">
        <v>9.5</v>
      </c>
      <c r="F4066" s="674">
        <v>293.83600000000001</v>
      </c>
      <c r="G4066" s="674">
        <v>295.84500000000003</v>
      </c>
      <c r="H4066" s="115">
        <f t="shared" si="126"/>
        <v>1.0068371472522089</v>
      </c>
      <c r="I4066" s="115">
        <f t="shared" si="127"/>
        <v>9.5649999999999995</v>
      </c>
    </row>
    <row r="4067" spans="1:9" hidden="1">
      <c r="A4067" s="115" t="s">
        <v>11324</v>
      </c>
      <c r="B4067" s="115" t="s">
        <v>11325</v>
      </c>
      <c r="C4067" s="115" t="s">
        <v>10001</v>
      </c>
      <c r="D4067" s="115" t="s">
        <v>1138</v>
      </c>
      <c r="E4067" s="115">
        <v>18</v>
      </c>
      <c r="F4067" s="674">
        <v>293.83600000000001</v>
      </c>
      <c r="G4067" s="674">
        <v>295.84500000000003</v>
      </c>
      <c r="H4067" s="115">
        <f t="shared" si="126"/>
        <v>1.0068371472522089</v>
      </c>
      <c r="I4067" s="115">
        <f t="shared" si="127"/>
        <v>18.123100000000001</v>
      </c>
    </row>
    <row r="4068" spans="1:9" hidden="1">
      <c r="A4068" s="115" t="s">
        <v>11326</v>
      </c>
      <c r="B4068" s="115" t="s">
        <v>11327</v>
      </c>
      <c r="C4068" s="115" t="s">
        <v>10004</v>
      </c>
      <c r="D4068" s="115" t="s">
        <v>6054</v>
      </c>
      <c r="E4068" s="115">
        <v>300</v>
      </c>
      <c r="F4068" s="674">
        <v>293.83600000000001</v>
      </c>
      <c r="G4068" s="674">
        <v>295.84500000000003</v>
      </c>
      <c r="H4068" s="115">
        <f t="shared" si="126"/>
        <v>1.0068371472522089</v>
      </c>
      <c r="I4068" s="115">
        <f t="shared" si="127"/>
        <v>302.05110000000002</v>
      </c>
    </row>
    <row r="4069" spans="1:9" hidden="1">
      <c r="A4069" s="115" t="s">
        <v>11328</v>
      </c>
      <c r="B4069" s="115" t="s">
        <v>11329</v>
      </c>
      <c r="C4069" s="115" t="s">
        <v>10007</v>
      </c>
      <c r="D4069" s="115" t="s">
        <v>1138</v>
      </c>
      <c r="E4069" s="115">
        <v>7.2690000000000001</v>
      </c>
      <c r="F4069" s="674">
        <v>293.83600000000001</v>
      </c>
      <c r="G4069" s="674">
        <v>295.84500000000003</v>
      </c>
      <c r="H4069" s="115">
        <f t="shared" si="126"/>
        <v>1.0068371472522089</v>
      </c>
      <c r="I4069" s="115">
        <f t="shared" si="127"/>
        <v>7.3186999999999998</v>
      </c>
    </row>
    <row r="4070" spans="1:9" hidden="1">
      <c r="A4070" s="115" t="s">
        <v>11330</v>
      </c>
      <c r="B4070" s="115" t="s">
        <v>11331</v>
      </c>
      <c r="C4070" s="115" t="s">
        <v>10010</v>
      </c>
      <c r="D4070" s="115" t="s">
        <v>2965</v>
      </c>
      <c r="E4070" s="115">
        <v>60833.006800000003</v>
      </c>
      <c r="F4070" s="674">
        <v>293.83600000000001</v>
      </c>
      <c r="G4070" s="674">
        <v>295.84500000000003</v>
      </c>
      <c r="H4070" s="115">
        <f t="shared" si="126"/>
        <v>1.0068371472522089</v>
      </c>
      <c r="I4070" s="115">
        <f t="shared" si="127"/>
        <v>61248.930999999997</v>
      </c>
    </row>
    <row r="4071" spans="1:9" hidden="1">
      <c r="A4071" s="115" t="s">
        <v>11332</v>
      </c>
      <c r="B4071" s="115" t="s">
        <v>11333</v>
      </c>
      <c r="C4071" s="115" t="s">
        <v>10013</v>
      </c>
      <c r="D4071" s="115" t="s">
        <v>2965</v>
      </c>
      <c r="E4071" s="115">
        <v>47141.7284</v>
      </c>
      <c r="F4071" s="674">
        <v>293.83600000000001</v>
      </c>
      <c r="G4071" s="674">
        <v>295.84500000000003</v>
      </c>
      <c r="H4071" s="115">
        <f t="shared" si="126"/>
        <v>1.0068371472522089</v>
      </c>
      <c r="I4071" s="115">
        <f t="shared" si="127"/>
        <v>47464.043299999998</v>
      </c>
    </row>
    <row r="4072" spans="1:9" hidden="1">
      <c r="A4072" s="115" t="s">
        <v>11334</v>
      </c>
      <c r="B4072" s="115" t="s">
        <v>11335</v>
      </c>
      <c r="C4072" s="115" t="s">
        <v>10016</v>
      </c>
      <c r="D4072" s="115" t="s">
        <v>2965</v>
      </c>
      <c r="E4072" s="115">
        <v>25947.68</v>
      </c>
      <c r="F4072" s="674">
        <v>293.83600000000001</v>
      </c>
      <c r="G4072" s="674">
        <v>295.84500000000003</v>
      </c>
      <c r="H4072" s="115">
        <f t="shared" si="126"/>
        <v>1.0068371472522089</v>
      </c>
      <c r="I4072" s="115">
        <f t="shared" si="127"/>
        <v>26125.088100000001</v>
      </c>
    </row>
    <row r="4073" spans="1:9" hidden="1">
      <c r="A4073" s="115" t="s">
        <v>11336</v>
      </c>
      <c r="B4073" s="115" t="s">
        <v>11337</v>
      </c>
      <c r="C4073" s="115" t="s">
        <v>10019</v>
      </c>
      <c r="D4073" s="115" t="s">
        <v>1138</v>
      </c>
      <c r="E4073" s="115">
        <v>10.3452</v>
      </c>
      <c r="F4073" s="674">
        <v>293.83600000000001</v>
      </c>
      <c r="G4073" s="674">
        <v>295.84500000000003</v>
      </c>
      <c r="H4073" s="115">
        <f t="shared" si="126"/>
        <v>1.0068371472522089</v>
      </c>
      <c r="I4073" s="115">
        <f t="shared" si="127"/>
        <v>10.415900000000001</v>
      </c>
    </row>
    <row r="4074" spans="1:9" hidden="1">
      <c r="A4074" s="115" t="s">
        <v>11338</v>
      </c>
      <c r="B4074" s="115" t="s">
        <v>11339</v>
      </c>
      <c r="C4074" s="115" t="s">
        <v>10022</v>
      </c>
      <c r="D4074" s="115" t="s">
        <v>1138</v>
      </c>
      <c r="E4074" s="115">
        <v>9.7251999999999992</v>
      </c>
      <c r="F4074" s="674">
        <v>293.83600000000001</v>
      </c>
      <c r="G4074" s="674">
        <v>295.84500000000003</v>
      </c>
      <c r="H4074" s="115">
        <f t="shared" si="126"/>
        <v>1.0068371472522089</v>
      </c>
      <c r="I4074" s="115">
        <f t="shared" si="127"/>
        <v>9.7917000000000005</v>
      </c>
    </row>
    <row r="4075" spans="1:9" hidden="1">
      <c r="A4075" s="115" t="s">
        <v>11340</v>
      </c>
      <c r="B4075" s="115" t="s">
        <v>11341</v>
      </c>
      <c r="C4075" s="115" t="s">
        <v>10025</v>
      </c>
      <c r="D4075" s="115" t="s">
        <v>1138</v>
      </c>
      <c r="E4075" s="115">
        <v>60.605200000000004</v>
      </c>
      <c r="F4075" s="674">
        <v>293.83600000000001</v>
      </c>
      <c r="G4075" s="674">
        <v>295.84500000000003</v>
      </c>
      <c r="H4075" s="115">
        <f t="shared" si="126"/>
        <v>1.0068371472522089</v>
      </c>
      <c r="I4075" s="115">
        <f t="shared" si="127"/>
        <v>61.019599999999997</v>
      </c>
    </row>
    <row r="4076" spans="1:9" hidden="1">
      <c r="A4076" s="115" t="s">
        <v>11342</v>
      </c>
      <c r="B4076" s="115" t="s">
        <v>11343</v>
      </c>
      <c r="C4076" s="115" t="s">
        <v>10028</v>
      </c>
      <c r="D4076" s="115" t="s">
        <v>1138</v>
      </c>
      <c r="E4076" s="115">
        <v>25.5852</v>
      </c>
      <c r="F4076" s="674">
        <v>293.83600000000001</v>
      </c>
      <c r="G4076" s="674">
        <v>295.84500000000003</v>
      </c>
      <c r="H4076" s="115">
        <f t="shared" si="126"/>
        <v>1.0068371472522089</v>
      </c>
      <c r="I4076" s="115">
        <f t="shared" si="127"/>
        <v>25.760100000000001</v>
      </c>
    </row>
    <row r="4077" spans="1:9" hidden="1">
      <c r="A4077" s="115" t="s">
        <v>11344</v>
      </c>
      <c r="B4077" s="115" t="s">
        <v>11345</v>
      </c>
      <c r="C4077" s="115" t="s">
        <v>10031</v>
      </c>
      <c r="D4077" s="115" t="s">
        <v>1138</v>
      </c>
      <c r="E4077" s="115">
        <v>10.0352</v>
      </c>
      <c r="F4077" s="674">
        <v>293.83600000000001</v>
      </c>
      <c r="G4077" s="674">
        <v>295.84500000000003</v>
      </c>
      <c r="H4077" s="115">
        <f t="shared" si="126"/>
        <v>1.0068371472522089</v>
      </c>
      <c r="I4077" s="115">
        <f t="shared" si="127"/>
        <v>10.1038</v>
      </c>
    </row>
    <row r="4078" spans="1:9" hidden="1">
      <c r="A4078" s="115" t="s">
        <v>11346</v>
      </c>
      <c r="B4078" s="115" t="s">
        <v>11347</v>
      </c>
      <c r="C4078" s="115" t="s">
        <v>10034</v>
      </c>
      <c r="D4078" s="115" t="s">
        <v>1138</v>
      </c>
      <c r="E4078" s="115">
        <v>9.1452000000000009</v>
      </c>
      <c r="F4078" s="674">
        <v>293.83600000000001</v>
      </c>
      <c r="G4078" s="674">
        <v>295.84500000000003</v>
      </c>
      <c r="H4078" s="115">
        <f t="shared" si="126"/>
        <v>1.0068371472522089</v>
      </c>
      <c r="I4078" s="115">
        <f t="shared" si="127"/>
        <v>9.2077000000000009</v>
      </c>
    </row>
    <row r="4079" spans="1:9" hidden="1">
      <c r="A4079" s="115" t="s">
        <v>11348</v>
      </c>
      <c r="B4079" s="115" t="s">
        <v>11349</v>
      </c>
      <c r="C4079" s="115" t="s">
        <v>10037</v>
      </c>
      <c r="D4079" s="115" t="s">
        <v>1138</v>
      </c>
      <c r="E4079" s="115">
        <v>10.7652</v>
      </c>
      <c r="F4079" s="674">
        <v>293.83600000000001</v>
      </c>
      <c r="G4079" s="674">
        <v>295.84500000000003</v>
      </c>
      <c r="H4079" s="115">
        <f t="shared" si="126"/>
        <v>1.0068371472522089</v>
      </c>
      <c r="I4079" s="115">
        <f t="shared" si="127"/>
        <v>10.838800000000001</v>
      </c>
    </row>
    <row r="4080" spans="1:9" hidden="1">
      <c r="A4080" s="115" t="s">
        <v>11350</v>
      </c>
      <c r="B4080" s="115" t="s">
        <v>11351</v>
      </c>
      <c r="C4080" s="115" t="s">
        <v>10040</v>
      </c>
      <c r="D4080" s="115" t="s">
        <v>1138</v>
      </c>
      <c r="E4080" s="115">
        <v>14.575200000000001</v>
      </c>
      <c r="F4080" s="674">
        <v>293.83600000000001</v>
      </c>
      <c r="G4080" s="674">
        <v>295.84500000000003</v>
      </c>
      <c r="H4080" s="115">
        <f t="shared" si="126"/>
        <v>1.0068371472522089</v>
      </c>
      <c r="I4080" s="115">
        <f t="shared" si="127"/>
        <v>14.674899999999999</v>
      </c>
    </row>
    <row r="4081" spans="1:9" hidden="1">
      <c r="A4081" s="115" t="s">
        <v>11352</v>
      </c>
      <c r="B4081" s="115" t="s">
        <v>11353</v>
      </c>
      <c r="C4081" s="115" t="s">
        <v>10043</v>
      </c>
      <c r="D4081" s="115" t="s">
        <v>1138</v>
      </c>
      <c r="E4081" s="115">
        <v>12.135199999999999</v>
      </c>
      <c r="F4081" s="674">
        <v>293.83600000000001</v>
      </c>
      <c r="G4081" s="674">
        <v>295.84500000000003</v>
      </c>
      <c r="H4081" s="115">
        <f t="shared" si="126"/>
        <v>1.0068371472522089</v>
      </c>
      <c r="I4081" s="115">
        <f t="shared" si="127"/>
        <v>12.2182</v>
      </c>
    </row>
    <row r="4082" spans="1:9" hidden="1">
      <c r="A4082" s="115" t="s">
        <v>11354</v>
      </c>
      <c r="B4082" s="115" t="s">
        <v>11355</v>
      </c>
      <c r="C4082" s="115" t="s">
        <v>10046</v>
      </c>
      <c r="D4082" s="115" t="s">
        <v>2038</v>
      </c>
      <c r="E4082" s="115">
        <v>17.490500000000001</v>
      </c>
      <c r="F4082" s="674">
        <v>293.83600000000001</v>
      </c>
      <c r="G4082" s="674">
        <v>295.84500000000003</v>
      </c>
      <c r="H4082" s="115">
        <f t="shared" si="126"/>
        <v>1.0068371472522089</v>
      </c>
      <c r="I4082" s="115">
        <f t="shared" si="127"/>
        <v>17.610099999999999</v>
      </c>
    </row>
    <row r="4083" spans="1:9" hidden="1">
      <c r="A4083" s="115" t="s">
        <v>11356</v>
      </c>
      <c r="B4083" s="115" t="s">
        <v>11357</v>
      </c>
      <c r="C4083" s="115" t="s">
        <v>10049</v>
      </c>
      <c r="D4083" s="115" t="s">
        <v>6054</v>
      </c>
      <c r="E4083" s="115">
        <v>612.26940000000002</v>
      </c>
      <c r="F4083" s="674">
        <v>293.83600000000001</v>
      </c>
      <c r="G4083" s="674">
        <v>295.84500000000003</v>
      </c>
      <c r="H4083" s="115">
        <f t="shared" si="126"/>
        <v>1.0068371472522089</v>
      </c>
      <c r="I4083" s="115">
        <f t="shared" si="127"/>
        <v>616.4556</v>
      </c>
    </row>
    <row r="4084" spans="1:9" hidden="1">
      <c r="A4084" s="115" t="s">
        <v>11358</v>
      </c>
      <c r="B4084" s="115" t="s">
        <v>11359</v>
      </c>
      <c r="C4084" s="115" t="s">
        <v>10052</v>
      </c>
      <c r="D4084" s="115" t="s">
        <v>2038</v>
      </c>
      <c r="E4084" s="115">
        <v>34.226900000000001</v>
      </c>
      <c r="F4084" s="674">
        <v>293.83600000000001</v>
      </c>
      <c r="G4084" s="674">
        <v>295.84500000000003</v>
      </c>
      <c r="H4084" s="115">
        <f t="shared" si="126"/>
        <v>1.0068371472522089</v>
      </c>
      <c r="I4084" s="115">
        <f t="shared" si="127"/>
        <v>34.460900000000002</v>
      </c>
    </row>
    <row r="4085" spans="1:9" hidden="1">
      <c r="A4085" s="115" t="s">
        <v>11360</v>
      </c>
      <c r="B4085" s="115" t="s">
        <v>11361</v>
      </c>
      <c r="C4085" s="115" t="s">
        <v>10055</v>
      </c>
      <c r="D4085" s="115" t="s">
        <v>2038</v>
      </c>
      <c r="E4085" s="115">
        <v>13.889099999999999</v>
      </c>
      <c r="F4085" s="674">
        <v>293.83600000000001</v>
      </c>
      <c r="G4085" s="674">
        <v>295.84500000000003</v>
      </c>
      <c r="H4085" s="115">
        <f t="shared" si="126"/>
        <v>1.0068371472522089</v>
      </c>
      <c r="I4085" s="115">
        <f t="shared" si="127"/>
        <v>13.9841</v>
      </c>
    </row>
    <row r="4086" spans="1:9" hidden="1">
      <c r="A4086" s="115" t="s">
        <v>11362</v>
      </c>
      <c r="B4086" s="115" t="s">
        <v>11363</v>
      </c>
      <c r="C4086" s="115" t="s">
        <v>10058</v>
      </c>
      <c r="D4086" s="115" t="s">
        <v>2038</v>
      </c>
      <c r="E4086" s="115">
        <v>16.666899999999998</v>
      </c>
      <c r="F4086" s="674">
        <v>293.83600000000001</v>
      </c>
      <c r="G4086" s="674">
        <v>295.84500000000003</v>
      </c>
      <c r="H4086" s="115">
        <f t="shared" si="126"/>
        <v>1.0068371472522089</v>
      </c>
      <c r="I4086" s="115">
        <f t="shared" si="127"/>
        <v>16.780899999999999</v>
      </c>
    </row>
    <row r="4087" spans="1:9" hidden="1">
      <c r="A4087" s="115" t="s">
        <v>11364</v>
      </c>
      <c r="B4087" s="115" t="s">
        <v>11365</v>
      </c>
      <c r="C4087" s="115" t="s">
        <v>10061</v>
      </c>
      <c r="D4087" s="115" t="s">
        <v>2038</v>
      </c>
      <c r="E4087" s="115">
        <v>6.1632999999999996</v>
      </c>
      <c r="F4087" s="674">
        <v>293.83600000000001</v>
      </c>
      <c r="G4087" s="674">
        <v>295.84500000000003</v>
      </c>
      <c r="H4087" s="115">
        <f t="shared" si="126"/>
        <v>1.0068371472522089</v>
      </c>
      <c r="I4087" s="115">
        <f t="shared" si="127"/>
        <v>6.2054</v>
      </c>
    </row>
    <row r="4088" spans="1:9" hidden="1">
      <c r="A4088" s="115" t="s">
        <v>11366</v>
      </c>
      <c r="B4088" s="115" t="s">
        <v>11367</v>
      </c>
      <c r="C4088" s="115" t="s">
        <v>10064</v>
      </c>
      <c r="D4088" s="115" t="s">
        <v>2038</v>
      </c>
      <c r="E4088" s="115">
        <v>19.751300000000001</v>
      </c>
      <c r="F4088" s="674">
        <v>293.83600000000001</v>
      </c>
      <c r="G4088" s="674">
        <v>295.84500000000003</v>
      </c>
      <c r="H4088" s="115">
        <f t="shared" si="126"/>
        <v>1.0068371472522089</v>
      </c>
      <c r="I4088" s="115">
        <f t="shared" si="127"/>
        <v>19.886299999999999</v>
      </c>
    </row>
    <row r="4089" spans="1:9" hidden="1">
      <c r="A4089" s="115" t="s">
        <v>11368</v>
      </c>
      <c r="B4089" s="115" t="s">
        <v>11369</v>
      </c>
      <c r="C4089" s="115" t="s">
        <v>10067</v>
      </c>
      <c r="D4089" s="115" t="s">
        <v>2038</v>
      </c>
      <c r="E4089" s="115">
        <v>2.5775000000000001</v>
      </c>
      <c r="F4089" s="674">
        <v>293.83600000000001</v>
      </c>
      <c r="G4089" s="674">
        <v>295.84500000000003</v>
      </c>
      <c r="H4089" s="115">
        <f t="shared" si="126"/>
        <v>1.0068371472522089</v>
      </c>
      <c r="I4089" s="115">
        <f t="shared" si="127"/>
        <v>2.5951</v>
      </c>
    </row>
    <row r="4090" spans="1:9" hidden="1">
      <c r="A4090" s="115" t="s">
        <v>11370</v>
      </c>
      <c r="B4090" s="115" t="s">
        <v>11371</v>
      </c>
      <c r="C4090" s="115" t="s">
        <v>10070</v>
      </c>
      <c r="D4090" s="115" t="s">
        <v>2038</v>
      </c>
      <c r="E4090" s="115">
        <v>4.8745000000000003</v>
      </c>
      <c r="F4090" s="674">
        <v>293.83600000000001</v>
      </c>
      <c r="G4090" s="674">
        <v>295.84500000000003</v>
      </c>
      <c r="H4090" s="115">
        <f t="shared" si="126"/>
        <v>1.0068371472522089</v>
      </c>
      <c r="I4090" s="115">
        <f t="shared" si="127"/>
        <v>4.9077999999999999</v>
      </c>
    </row>
    <row r="4091" spans="1:9" hidden="1">
      <c r="A4091" s="115" t="s">
        <v>11372</v>
      </c>
      <c r="B4091" s="115" t="s">
        <v>11373</v>
      </c>
      <c r="C4091" s="115" t="s">
        <v>10073</v>
      </c>
      <c r="D4091" s="115" t="s">
        <v>2038</v>
      </c>
      <c r="E4091" s="115">
        <v>18.462499999999999</v>
      </c>
      <c r="F4091" s="674">
        <v>293.83600000000001</v>
      </c>
      <c r="G4091" s="674">
        <v>295.84500000000003</v>
      </c>
      <c r="H4091" s="115">
        <f t="shared" si="126"/>
        <v>1.0068371472522089</v>
      </c>
      <c r="I4091" s="115">
        <f t="shared" si="127"/>
        <v>18.588699999999999</v>
      </c>
    </row>
    <row r="4092" spans="1:9" hidden="1">
      <c r="A4092" s="115" t="s">
        <v>11374</v>
      </c>
      <c r="B4092" s="115" t="s">
        <v>11375</v>
      </c>
      <c r="C4092" s="115" t="s">
        <v>10076</v>
      </c>
      <c r="D4092" s="115" t="s">
        <v>6054</v>
      </c>
      <c r="E4092" s="115">
        <v>1660.2693999999999</v>
      </c>
      <c r="F4092" s="674">
        <v>293.83600000000001</v>
      </c>
      <c r="G4092" s="674">
        <v>295.84500000000003</v>
      </c>
      <c r="H4092" s="115">
        <f t="shared" si="126"/>
        <v>1.0068371472522089</v>
      </c>
      <c r="I4092" s="115">
        <f t="shared" si="127"/>
        <v>1671.6208999999999</v>
      </c>
    </row>
    <row r="4093" spans="1:9" hidden="1">
      <c r="A4093" s="115" t="s">
        <v>11376</v>
      </c>
      <c r="B4093" s="115" t="s">
        <v>11377</v>
      </c>
      <c r="C4093" s="115" t="s">
        <v>10079</v>
      </c>
      <c r="D4093" s="115" t="s">
        <v>2038</v>
      </c>
      <c r="E4093" s="115">
        <v>1.2886</v>
      </c>
      <c r="F4093" s="674">
        <v>293.83600000000001</v>
      </c>
      <c r="G4093" s="674">
        <v>295.84500000000003</v>
      </c>
      <c r="H4093" s="115">
        <f t="shared" si="126"/>
        <v>1.0068371472522089</v>
      </c>
      <c r="I4093" s="115">
        <f t="shared" si="127"/>
        <v>1.2974000000000001</v>
      </c>
    </row>
    <row r="4094" spans="1:9" hidden="1">
      <c r="A4094" s="115" t="s">
        <v>11378</v>
      </c>
      <c r="B4094" s="115" t="s">
        <v>11379</v>
      </c>
      <c r="C4094" s="115" t="s">
        <v>10082</v>
      </c>
      <c r="D4094" s="115" t="s">
        <v>1242</v>
      </c>
      <c r="E4094" s="115">
        <v>59.230200000000004</v>
      </c>
      <c r="F4094" s="674">
        <v>293.83600000000001</v>
      </c>
      <c r="G4094" s="674">
        <v>295.84500000000003</v>
      </c>
      <c r="H4094" s="115">
        <f t="shared" si="126"/>
        <v>1.0068371472522089</v>
      </c>
      <c r="I4094" s="115">
        <f t="shared" si="127"/>
        <v>59.635199999999998</v>
      </c>
    </row>
    <row r="4095" spans="1:9" hidden="1">
      <c r="A4095" s="115" t="s">
        <v>11380</v>
      </c>
      <c r="B4095" s="115" t="s">
        <v>11381</v>
      </c>
      <c r="C4095" s="115" t="s">
        <v>10085</v>
      </c>
      <c r="D4095" s="115" t="s">
        <v>2038</v>
      </c>
      <c r="E4095" s="115">
        <v>26.913900000000002</v>
      </c>
      <c r="F4095" s="674">
        <v>293.83600000000001</v>
      </c>
      <c r="G4095" s="674">
        <v>295.84500000000003</v>
      </c>
      <c r="H4095" s="115">
        <f t="shared" si="126"/>
        <v>1.0068371472522089</v>
      </c>
      <c r="I4095" s="115">
        <f t="shared" si="127"/>
        <v>27.097899999999999</v>
      </c>
    </row>
    <row r="4096" spans="1:9" hidden="1">
      <c r="A4096" s="115" t="s">
        <v>11382</v>
      </c>
      <c r="B4096" s="115" t="s">
        <v>11383</v>
      </c>
      <c r="C4096" s="115" t="s">
        <v>10088</v>
      </c>
      <c r="D4096" s="115" t="s">
        <v>2038</v>
      </c>
      <c r="E4096" s="115">
        <v>43.989400000000003</v>
      </c>
      <c r="F4096" s="674">
        <v>293.83600000000001</v>
      </c>
      <c r="G4096" s="674">
        <v>295.84500000000003</v>
      </c>
      <c r="H4096" s="115">
        <f t="shared" si="126"/>
        <v>1.0068371472522089</v>
      </c>
      <c r="I4096" s="115">
        <f t="shared" si="127"/>
        <v>44.290199999999999</v>
      </c>
    </row>
    <row r="4097" spans="1:9" hidden="1">
      <c r="A4097" s="115" t="s">
        <v>11384</v>
      </c>
      <c r="B4097" s="115" t="s">
        <v>11385</v>
      </c>
      <c r="C4097" s="115" t="s">
        <v>10091</v>
      </c>
      <c r="D4097" s="115" t="s">
        <v>1138</v>
      </c>
      <c r="E4097" s="115">
        <v>3.9174000000000002</v>
      </c>
      <c r="F4097" s="674">
        <v>293.83600000000001</v>
      </c>
      <c r="G4097" s="674">
        <v>295.84500000000003</v>
      </c>
      <c r="H4097" s="115">
        <f t="shared" si="126"/>
        <v>1.0068371472522089</v>
      </c>
      <c r="I4097" s="115">
        <f t="shared" si="127"/>
        <v>3.9441999999999999</v>
      </c>
    </row>
    <row r="4098" spans="1:9" hidden="1">
      <c r="A4098" s="115" t="s">
        <v>11386</v>
      </c>
      <c r="B4098" s="115" t="s">
        <v>11387</v>
      </c>
      <c r="C4098" s="115" t="s">
        <v>10094</v>
      </c>
      <c r="D4098" s="115" t="s">
        <v>1138</v>
      </c>
      <c r="E4098" s="115">
        <v>6.9774000000000003</v>
      </c>
      <c r="F4098" s="674">
        <v>293.83600000000001</v>
      </c>
      <c r="G4098" s="674">
        <v>295.84500000000003</v>
      </c>
      <c r="H4098" s="115">
        <f t="shared" si="126"/>
        <v>1.0068371472522089</v>
      </c>
      <c r="I4098" s="115">
        <f t="shared" si="127"/>
        <v>7.0251000000000001</v>
      </c>
    </row>
    <row r="4099" spans="1:9" hidden="1">
      <c r="A4099" s="115" t="s">
        <v>11388</v>
      </c>
      <c r="B4099" s="115" t="s">
        <v>11389</v>
      </c>
      <c r="C4099" s="115" t="s">
        <v>10097</v>
      </c>
      <c r="D4099" s="115" t="s">
        <v>1138</v>
      </c>
      <c r="E4099" s="115">
        <v>721</v>
      </c>
      <c r="F4099" s="674">
        <v>293.83600000000001</v>
      </c>
      <c r="G4099" s="674">
        <v>295.84500000000003</v>
      </c>
      <c r="H4099" s="115">
        <f t="shared" si="126"/>
        <v>1.0068371472522089</v>
      </c>
      <c r="I4099" s="115">
        <f t="shared" si="127"/>
        <v>725.92960000000005</v>
      </c>
    </row>
    <row r="4100" spans="1:9" hidden="1">
      <c r="A4100" s="115" t="s">
        <v>11390</v>
      </c>
      <c r="B4100" s="115" t="s">
        <v>11391</v>
      </c>
      <c r="C4100" s="115" t="s">
        <v>10100</v>
      </c>
      <c r="D4100" s="115" t="s">
        <v>1138</v>
      </c>
      <c r="E4100" s="115">
        <v>300.03289999999998</v>
      </c>
      <c r="F4100" s="674">
        <v>293.83600000000001</v>
      </c>
      <c r="G4100" s="674">
        <v>295.84500000000003</v>
      </c>
      <c r="H4100" s="115">
        <f t="shared" si="126"/>
        <v>1.0068371472522089</v>
      </c>
      <c r="I4100" s="115">
        <f t="shared" si="127"/>
        <v>302.08429999999998</v>
      </c>
    </row>
    <row r="4101" spans="1:9" hidden="1">
      <c r="A4101" s="115" t="s">
        <v>11392</v>
      </c>
      <c r="B4101" s="115" t="s">
        <v>11393</v>
      </c>
      <c r="C4101" s="115" t="s">
        <v>10103</v>
      </c>
      <c r="D4101" s="115" t="s">
        <v>1138</v>
      </c>
      <c r="E4101" s="115">
        <v>22.042999999999999</v>
      </c>
      <c r="F4101" s="674">
        <v>293.83600000000001</v>
      </c>
      <c r="G4101" s="674">
        <v>295.84500000000003</v>
      </c>
      <c r="H4101" s="115">
        <f t="shared" ref="H4101:H4164" si="128">G4101/F4101</f>
        <v>1.0068371472522089</v>
      </c>
      <c r="I4101" s="115">
        <f t="shared" ref="I4101:I4164" si="129">ROUND(H4101*E4101,4)</f>
        <v>22.1937</v>
      </c>
    </row>
    <row r="4102" spans="1:9" hidden="1">
      <c r="A4102" s="115" t="s">
        <v>11394</v>
      </c>
      <c r="B4102" s="115" t="s">
        <v>11395</v>
      </c>
      <c r="C4102" s="115" t="s">
        <v>10106</v>
      </c>
      <c r="D4102" s="115" t="s">
        <v>1242</v>
      </c>
      <c r="E4102" s="115">
        <v>6.1429</v>
      </c>
      <c r="F4102" s="674">
        <v>293.83600000000001</v>
      </c>
      <c r="G4102" s="674">
        <v>295.84500000000003</v>
      </c>
      <c r="H4102" s="115">
        <f t="shared" si="128"/>
        <v>1.0068371472522089</v>
      </c>
      <c r="I4102" s="115">
        <f t="shared" si="129"/>
        <v>6.1848999999999998</v>
      </c>
    </row>
    <row r="4103" spans="1:9" hidden="1">
      <c r="A4103" s="115" t="s">
        <v>11396</v>
      </c>
      <c r="B4103" s="115" t="s">
        <v>11397</v>
      </c>
      <c r="C4103" s="115" t="s">
        <v>10109</v>
      </c>
      <c r="D4103" s="115" t="s">
        <v>2038</v>
      </c>
      <c r="E4103" s="115">
        <v>26.426600000000001</v>
      </c>
      <c r="F4103" s="674">
        <v>293.83600000000001</v>
      </c>
      <c r="G4103" s="674">
        <v>295.84500000000003</v>
      </c>
      <c r="H4103" s="115">
        <f t="shared" si="128"/>
        <v>1.0068371472522089</v>
      </c>
      <c r="I4103" s="115">
        <f t="shared" si="129"/>
        <v>26.607299999999999</v>
      </c>
    </row>
    <row r="4104" spans="1:9" hidden="1">
      <c r="A4104" s="115" t="s">
        <v>11398</v>
      </c>
      <c r="B4104" s="115" t="s">
        <v>11399</v>
      </c>
      <c r="C4104" s="115" t="s">
        <v>10112</v>
      </c>
      <c r="D4104" s="115" t="s">
        <v>2038</v>
      </c>
      <c r="E4104" s="115">
        <v>21.182200000000002</v>
      </c>
      <c r="F4104" s="674">
        <v>293.83600000000001</v>
      </c>
      <c r="G4104" s="674">
        <v>295.84500000000003</v>
      </c>
      <c r="H4104" s="115">
        <f t="shared" si="128"/>
        <v>1.0068371472522089</v>
      </c>
      <c r="I4104" s="115">
        <f t="shared" si="129"/>
        <v>21.327000000000002</v>
      </c>
    </row>
    <row r="4105" spans="1:9" hidden="1">
      <c r="A4105" s="115" t="s">
        <v>11400</v>
      </c>
      <c r="B4105" s="115" t="s">
        <v>11401</v>
      </c>
      <c r="C4105" s="115" t="s">
        <v>10115</v>
      </c>
      <c r="D4105" s="115" t="s">
        <v>2038</v>
      </c>
      <c r="E4105" s="115">
        <v>17.796800000000001</v>
      </c>
      <c r="F4105" s="674">
        <v>293.83600000000001</v>
      </c>
      <c r="G4105" s="674">
        <v>295.84500000000003</v>
      </c>
      <c r="H4105" s="115">
        <f t="shared" si="128"/>
        <v>1.0068371472522089</v>
      </c>
      <c r="I4105" s="115">
        <f t="shared" si="129"/>
        <v>17.918500000000002</v>
      </c>
    </row>
    <row r="4106" spans="1:9" hidden="1">
      <c r="A4106" s="115" t="s">
        <v>11402</v>
      </c>
      <c r="B4106" s="115" t="s">
        <v>11403</v>
      </c>
      <c r="C4106" s="115" t="s">
        <v>11404</v>
      </c>
      <c r="D4106" s="115" t="s">
        <v>1242</v>
      </c>
      <c r="E4106" s="115">
        <v>34.532400000000003</v>
      </c>
      <c r="F4106" s="674">
        <v>293.83600000000001</v>
      </c>
      <c r="G4106" s="674">
        <v>295.84500000000003</v>
      </c>
      <c r="H4106" s="115">
        <f t="shared" si="128"/>
        <v>1.0068371472522089</v>
      </c>
      <c r="I4106" s="115">
        <f t="shared" si="129"/>
        <v>34.768500000000003</v>
      </c>
    </row>
    <row r="4107" spans="1:9" hidden="1">
      <c r="A4107" s="115" t="s">
        <v>11405</v>
      </c>
      <c r="B4107" s="115" t="s">
        <v>11406</v>
      </c>
      <c r="C4107" s="115" t="s">
        <v>11407</v>
      </c>
      <c r="D4107" s="115" t="s">
        <v>1242</v>
      </c>
      <c r="E4107" s="115">
        <v>50.5349</v>
      </c>
      <c r="F4107" s="674">
        <v>293.83600000000001</v>
      </c>
      <c r="G4107" s="674">
        <v>295.84500000000003</v>
      </c>
      <c r="H4107" s="115">
        <f t="shared" si="128"/>
        <v>1.0068371472522089</v>
      </c>
      <c r="I4107" s="115">
        <f t="shared" si="129"/>
        <v>50.880400000000002</v>
      </c>
    </row>
    <row r="4108" spans="1:9" hidden="1">
      <c r="A4108" s="115" t="s">
        <v>11408</v>
      </c>
      <c r="B4108" s="115" t="s">
        <v>11409</v>
      </c>
      <c r="C4108" s="115" t="s">
        <v>11410</v>
      </c>
      <c r="D4108" s="115" t="s">
        <v>1242</v>
      </c>
      <c r="E4108" s="115">
        <v>71.657700000000006</v>
      </c>
      <c r="F4108" s="674">
        <v>293.83600000000001</v>
      </c>
      <c r="G4108" s="674">
        <v>295.84500000000003</v>
      </c>
      <c r="H4108" s="115">
        <f t="shared" si="128"/>
        <v>1.0068371472522089</v>
      </c>
      <c r="I4108" s="115">
        <f t="shared" si="129"/>
        <v>72.147599999999997</v>
      </c>
    </row>
    <row r="4109" spans="1:9" hidden="1">
      <c r="A4109" s="115" t="s">
        <v>11411</v>
      </c>
      <c r="B4109" s="115" t="s">
        <v>11412</v>
      </c>
      <c r="C4109" s="115" t="s">
        <v>11413</v>
      </c>
      <c r="D4109" s="115" t="s">
        <v>1242</v>
      </c>
      <c r="E4109" s="115">
        <v>91.964699999999993</v>
      </c>
      <c r="F4109" s="674">
        <v>293.83600000000001</v>
      </c>
      <c r="G4109" s="674">
        <v>295.84500000000003</v>
      </c>
      <c r="H4109" s="115">
        <f t="shared" si="128"/>
        <v>1.0068371472522089</v>
      </c>
      <c r="I4109" s="115">
        <f t="shared" si="129"/>
        <v>92.593500000000006</v>
      </c>
    </row>
    <row r="4110" spans="1:9" hidden="1">
      <c r="A4110" s="115" t="s">
        <v>11414</v>
      </c>
      <c r="B4110" s="115" t="s">
        <v>11415</v>
      </c>
      <c r="C4110" s="115" t="s">
        <v>11416</v>
      </c>
      <c r="D4110" s="115" t="s">
        <v>1242</v>
      </c>
      <c r="E4110" s="115">
        <v>108.3364</v>
      </c>
      <c r="F4110" s="674">
        <v>293.83600000000001</v>
      </c>
      <c r="G4110" s="674">
        <v>295.84500000000003</v>
      </c>
      <c r="H4110" s="115">
        <f t="shared" si="128"/>
        <v>1.0068371472522089</v>
      </c>
      <c r="I4110" s="115">
        <f t="shared" si="129"/>
        <v>109.0771</v>
      </c>
    </row>
    <row r="4111" spans="1:9" hidden="1">
      <c r="A4111" s="115" t="s">
        <v>11417</v>
      </c>
      <c r="B4111" s="115" t="s">
        <v>11418</v>
      </c>
      <c r="C4111" s="115" t="s">
        <v>11419</v>
      </c>
      <c r="D4111" s="115" t="s">
        <v>1242</v>
      </c>
      <c r="E4111" s="115">
        <v>76.2971</v>
      </c>
      <c r="F4111" s="674">
        <v>293.83600000000001</v>
      </c>
      <c r="G4111" s="674">
        <v>295.84500000000003</v>
      </c>
      <c r="H4111" s="115">
        <f t="shared" si="128"/>
        <v>1.0068371472522089</v>
      </c>
      <c r="I4111" s="115">
        <f t="shared" si="129"/>
        <v>76.818799999999996</v>
      </c>
    </row>
    <row r="4112" spans="1:9" hidden="1">
      <c r="A4112" s="115" t="s">
        <v>11420</v>
      </c>
      <c r="B4112" s="115" t="s">
        <v>11421</v>
      </c>
      <c r="C4112" s="115" t="s">
        <v>11422</v>
      </c>
      <c r="D4112" s="115" t="s">
        <v>1242</v>
      </c>
      <c r="E4112" s="115">
        <v>95.166200000000003</v>
      </c>
      <c r="F4112" s="674">
        <v>293.83600000000001</v>
      </c>
      <c r="G4112" s="674">
        <v>295.84500000000003</v>
      </c>
      <c r="H4112" s="115">
        <f t="shared" si="128"/>
        <v>1.0068371472522089</v>
      </c>
      <c r="I4112" s="115">
        <f t="shared" si="129"/>
        <v>95.816900000000004</v>
      </c>
    </row>
    <row r="4113" spans="1:9" hidden="1">
      <c r="A4113" s="115" t="s">
        <v>11423</v>
      </c>
      <c r="B4113" s="115" t="s">
        <v>11424</v>
      </c>
      <c r="C4113" s="115" t="s">
        <v>11425</v>
      </c>
      <c r="D4113" s="115" t="s">
        <v>1242</v>
      </c>
      <c r="E4113" s="115">
        <v>118.5727</v>
      </c>
      <c r="F4113" s="674">
        <v>293.83600000000001</v>
      </c>
      <c r="G4113" s="674">
        <v>295.84500000000003</v>
      </c>
      <c r="H4113" s="115">
        <f t="shared" si="128"/>
        <v>1.0068371472522089</v>
      </c>
      <c r="I4113" s="115">
        <f t="shared" si="129"/>
        <v>119.38339999999999</v>
      </c>
    </row>
    <row r="4114" spans="1:9" hidden="1">
      <c r="A4114" s="115" t="s">
        <v>11426</v>
      </c>
      <c r="B4114" s="115" t="s">
        <v>11427</v>
      </c>
      <c r="C4114" s="115" t="s">
        <v>11428</v>
      </c>
      <c r="D4114" s="115" t="s">
        <v>1242</v>
      </c>
      <c r="E4114" s="115">
        <v>138.10130000000001</v>
      </c>
      <c r="F4114" s="674">
        <v>293.83600000000001</v>
      </c>
      <c r="G4114" s="674">
        <v>295.84500000000003</v>
      </c>
      <c r="H4114" s="115">
        <f t="shared" si="128"/>
        <v>1.0068371472522089</v>
      </c>
      <c r="I4114" s="115">
        <f t="shared" si="129"/>
        <v>139.0455</v>
      </c>
    </row>
    <row r="4115" spans="1:9" hidden="1">
      <c r="A4115" s="115" t="s">
        <v>11429</v>
      </c>
      <c r="B4115" s="115" t="s">
        <v>11430</v>
      </c>
      <c r="C4115" s="115" t="s">
        <v>11431</v>
      </c>
      <c r="D4115" s="115" t="s">
        <v>1242</v>
      </c>
      <c r="E4115" s="115">
        <v>170.34379999999999</v>
      </c>
      <c r="F4115" s="674">
        <v>293.83600000000001</v>
      </c>
      <c r="G4115" s="674">
        <v>295.84500000000003</v>
      </c>
      <c r="H4115" s="115">
        <f t="shared" si="128"/>
        <v>1.0068371472522089</v>
      </c>
      <c r="I4115" s="115">
        <f t="shared" si="129"/>
        <v>171.5085</v>
      </c>
    </row>
    <row r="4116" spans="1:9" hidden="1">
      <c r="A4116" s="115" t="s">
        <v>11432</v>
      </c>
      <c r="B4116" s="115" t="s">
        <v>11433</v>
      </c>
      <c r="C4116" s="115" t="s">
        <v>11434</v>
      </c>
      <c r="D4116" s="115" t="s">
        <v>1242</v>
      </c>
      <c r="E4116" s="115">
        <v>197.3152</v>
      </c>
      <c r="F4116" s="674">
        <v>293.83600000000001</v>
      </c>
      <c r="G4116" s="674">
        <v>295.84500000000003</v>
      </c>
      <c r="H4116" s="115">
        <f t="shared" si="128"/>
        <v>1.0068371472522089</v>
      </c>
      <c r="I4116" s="115">
        <f t="shared" si="129"/>
        <v>198.6643</v>
      </c>
    </row>
    <row r="4117" spans="1:9" hidden="1">
      <c r="A4117" s="115" t="s">
        <v>11435</v>
      </c>
      <c r="B4117" s="115" t="s">
        <v>11436</v>
      </c>
      <c r="C4117" s="115" t="s">
        <v>11437</v>
      </c>
      <c r="D4117" s="115" t="s">
        <v>1242</v>
      </c>
      <c r="E4117" s="115">
        <v>316.22969999999998</v>
      </c>
      <c r="F4117" s="674">
        <v>293.83600000000001</v>
      </c>
      <c r="G4117" s="674">
        <v>295.84500000000003</v>
      </c>
      <c r="H4117" s="115">
        <f t="shared" si="128"/>
        <v>1.0068371472522089</v>
      </c>
      <c r="I4117" s="115">
        <f t="shared" si="129"/>
        <v>318.39179999999999</v>
      </c>
    </row>
    <row r="4118" spans="1:9" hidden="1">
      <c r="A4118" s="115" t="s">
        <v>11438</v>
      </c>
      <c r="B4118" s="115" t="s">
        <v>11439</v>
      </c>
      <c r="C4118" s="115" t="s">
        <v>11440</v>
      </c>
      <c r="D4118" s="115" t="s">
        <v>1242</v>
      </c>
      <c r="E4118" s="115">
        <v>351.2527</v>
      </c>
      <c r="F4118" s="674">
        <v>293.83600000000001</v>
      </c>
      <c r="G4118" s="674">
        <v>295.84500000000003</v>
      </c>
      <c r="H4118" s="115">
        <f t="shared" si="128"/>
        <v>1.0068371472522089</v>
      </c>
      <c r="I4118" s="115">
        <f t="shared" si="129"/>
        <v>353.65429999999998</v>
      </c>
    </row>
    <row r="4119" spans="1:9" hidden="1">
      <c r="A4119" s="115" t="s">
        <v>11441</v>
      </c>
      <c r="B4119" s="115" t="s">
        <v>11442</v>
      </c>
      <c r="C4119" s="115" t="s">
        <v>11443</v>
      </c>
      <c r="D4119" s="115" t="s">
        <v>1242</v>
      </c>
      <c r="E4119" s="115">
        <v>395.78800000000001</v>
      </c>
      <c r="F4119" s="674">
        <v>293.83600000000001</v>
      </c>
      <c r="G4119" s="674">
        <v>295.84500000000003</v>
      </c>
      <c r="H4119" s="115">
        <f t="shared" si="128"/>
        <v>1.0068371472522089</v>
      </c>
      <c r="I4119" s="115">
        <f t="shared" si="129"/>
        <v>398.4941</v>
      </c>
    </row>
    <row r="4120" spans="1:9" hidden="1">
      <c r="A4120" s="115" t="s">
        <v>11444</v>
      </c>
      <c r="B4120" s="115" t="s">
        <v>11445</v>
      </c>
      <c r="C4120" s="115" t="s">
        <v>11446</v>
      </c>
      <c r="D4120" s="115" t="s">
        <v>1242</v>
      </c>
      <c r="E4120" s="115">
        <v>477.80470000000003</v>
      </c>
      <c r="F4120" s="674">
        <v>293.83600000000001</v>
      </c>
      <c r="G4120" s="674">
        <v>295.84500000000003</v>
      </c>
      <c r="H4120" s="115">
        <f t="shared" si="128"/>
        <v>1.0068371472522089</v>
      </c>
      <c r="I4120" s="115">
        <f t="shared" si="129"/>
        <v>481.07150000000001</v>
      </c>
    </row>
    <row r="4121" spans="1:9" hidden="1">
      <c r="A4121" s="115" t="s">
        <v>11447</v>
      </c>
      <c r="B4121" s="115" t="s">
        <v>11448</v>
      </c>
      <c r="C4121" s="115" t="s">
        <v>11449</v>
      </c>
      <c r="D4121" s="115" t="s">
        <v>1242</v>
      </c>
      <c r="E4121" s="115">
        <v>49.103400000000001</v>
      </c>
      <c r="F4121" s="674">
        <v>293.83600000000001</v>
      </c>
      <c r="G4121" s="674">
        <v>295.84500000000003</v>
      </c>
      <c r="H4121" s="115">
        <f t="shared" si="128"/>
        <v>1.0068371472522089</v>
      </c>
      <c r="I4121" s="115">
        <f t="shared" si="129"/>
        <v>49.439100000000003</v>
      </c>
    </row>
    <row r="4122" spans="1:9" hidden="1">
      <c r="A4122" s="115" t="s">
        <v>11450</v>
      </c>
      <c r="B4122" s="115" t="s">
        <v>11451</v>
      </c>
      <c r="C4122" s="115" t="s">
        <v>11452</v>
      </c>
      <c r="D4122" s="115" t="s">
        <v>1242</v>
      </c>
      <c r="E4122" s="115">
        <v>68.693799999999996</v>
      </c>
      <c r="F4122" s="674">
        <v>293.83600000000001</v>
      </c>
      <c r="G4122" s="674">
        <v>295.84500000000003</v>
      </c>
      <c r="H4122" s="115">
        <f t="shared" si="128"/>
        <v>1.0068371472522089</v>
      </c>
      <c r="I4122" s="115">
        <f t="shared" si="129"/>
        <v>69.163499999999999</v>
      </c>
    </row>
    <row r="4123" spans="1:9" hidden="1">
      <c r="A4123" s="115" t="s">
        <v>11453</v>
      </c>
      <c r="B4123" s="115" t="s">
        <v>11454</v>
      </c>
      <c r="C4123" s="115" t="s">
        <v>11455</v>
      </c>
      <c r="D4123" s="115" t="s">
        <v>1242</v>
      </c>
      <c r="E4123" s="115">
        <v>82.260599999999997</v>
      </c>
      <c r="F4123" s="674">
        <v>293.83600000000001</v>
      </c>
      <c r="G4123" s="674">
        <v>295.84500000000003</v>
      </c>
      <c r="H4123" s="115">
        <f t="shared" si="128"/>
        <v>1.0068371472522089</v>
      </c>
      <c r="I4123" s="115">
        <f t="shared" si="129"/>
        <v>82.822999999999993</v>
      </c>
    </row>
    <row r="4124" spans="1:9" hidden="1">
      <c r="A4124" s="115" t="s">
        <v>11456</v>
      </c>
      <c r="B4124" s="115" t="s">
        <v>11457</v>
      </c>
      <c r="C4124" s="115" t="s">
        <v>11458</v>
      </c>
      <c r="D4124" s="115" t="s">
        <v>1242</v>
      </c>
      <c r="E4124" s="115">
        <v>98.206900000000005</v>
      </c>
      <c r="F4124" s="674">
        <v>293.83600000000001</v>
      </c>
      <c r="G4124" s="674">
        <v>295.84500000000003</v>
      </c>
      <c r="H4124" s="115">
        <f t="shared" si="128"/>
        <v>1.0068371472522089</v>
      </c>
      <c r="I4124" s="115">
        <f t="shared" si="129"/>
        <v>98.878399999999999</v>
      </c>
    </row>
    <row r="4125" spans="1:9" hidden="1">
      <c r="A4125" s="115" t="s">
        <v>11459</v>
      </c>
      <c r="B4125" s="115" t="s">
        <v>11460</v>
      </c>
      <c r="C4125" s="115" t="s">
        <v>11461</v>
      </c>
      <c r="D4125" s="115" t="s">
        <v>1242</v>
      </c>
      <c r="E4125" s="115">
        <v>119.83410000000001</v>
      </c>
      <c r="F4125" s="674">
        <v>293.83600000000001</v>
      </c>
      <c r="G4125" s="674">
        <v>295.84500000000003</v>
      </c>
      <c r="H4125" s="115">
        <f t="shared" si="128"/>
        <v>1.0068371472522089</v>
      </c>
      <c r="I4125" s="115">
        <f t="shared" si="129"/>
        <v>120.6534</v>
      </c>
    </row>
    <row r="4126" spans="1:9" hidden="1">
      <c r="A4126" s="115" t="s">
        <v>11462</v>
      </c>
      <c r="B4126" s="115" t="s">
        <v>11463</v>
      </c>
      <c r="C4126" s="115" t="s">
        <v>11464</v>
      </c>
      <c r="D4126" s="115" t="s">
        <v>1242</v>
      </c>
      <c r="E4126" s="115">
        <v>140.1123</v>
      </c>
      <c r="F4126" s="674">
        <v>293.83600000000001</v>
      </c>
      <c r="G4126" s="674">
        <v>295.84500000000003</v>
      </c>
      <c r="H4126" s="115">
        <f t="shared" si="128"/>
        <v>1.0068371472522089</v>
      </c>
      <c r="I4126" s="115">
        <f t="shared" si="129"/>
        <v>141.0703</v>
      </c>
    </row>
    <row r="4127" spans="1:9" hidden="1">
      <c r="A4127" s="115" t="s">
        <v>11465</v>
      </c>
      <c r="B4127" s="115" t="s">
        <v>11466</v>
      </c>
      <c r="C4127" s="115" t="s">
        <v>11467</v>
      </c>
      <c r="D4127" s="115" t="s">
        <v>1242</v>
      </c>
      <c r="E4127" s="115">
        <v>247.32980000000001</v>
      </c>
      <c r="F4127" s="674">
        <v>293.83600000000001</v>
      </c>
      <c r="G4127" s="674">
        <v>295.84500000000003</v>
      </c>
      <c r="H4127" s="115">
        <f t="shared" si="128"/>
        <v>1.0068371472522089</v>
      </c>
      <c r="I4127" s="115">
        <f t="shared" si="129"/>
        <v>249.02080000000001</v>
      </c>
    </row>
    <row r="4128" spans="1:9" hidden="1">
      <c r="A4128" s="115" t="s">
        <v>11468</v>
      </c>
      <c r="B4128" s="115" t="s">
        <v>11469</v>
      </c>
      <c r="C4128" s="115" t="s">
        <v>11470</v>
      </c>
      <c r="D4128" s="115" t="s">
        <v>1242</v>
      </c>
      <c r="E4128" s="115">
        <v>274.03719999999998</v>
      </c>
      <c r="F4128" s="674">
        <v>293.83600000000001</v>
      </c>
      <c r="G4128" s="674">
        <v>295.84500000000003</v>
      </c>
      <c r="H4128" s="115">
        <f t="shared" si="128"/>
        <v>1.0068371472522089</v>
      </c>
      <c r="I4128" s="115">
        <f t="shared" si="129"/>
        <v>275.91079999999999</v>
      </c>
    </row>
    <row r="4129" spans="1:9" hidden="1">
      <c r="A4129" s="115" t="s">
        <v>11471</v>
      </c>
      <c r="B4129" s="115" t="s">
        <v>11472</v>
      </c>
      <c r="C4129" s="115" t="s">
        <v>11473</v>
      </c>
      <c r="D4129" s="115" t="s">
        <v>1242</v>
      </c>
      <c r="E4129" s="115">
        <v>311.29700000000003</v>
      </c>
      <c r="F4129" s="674">
        <v>293.83600000000001</v>
      </c>
      <c r="G4129" s="674">
        <v>295.84500000000003</v>
      </c>
      <c r="H4129" s="115">
        <f t="shared" si="128"/>
        <v>1.0068371472522089</v>
      </c>
      <c r="I4129" s="115">
        <f t="shared" si="129"/>
        <v>313.42540000000002</v>
      </c>
    </row>
    <row r="4130" spans="1:9" hidden="1">
      <c r="A4130" s="115" t="s">
        <v>11474</v>
      </c>
      <c r="B4130" s="115" t="s">
        <v>11475</v>
      </c>
      <c r="C4130" s="115" t="s">
        <v>11476</v>
      </c>
      <c r="D4130" s="115" t="s">
        <v>1242</v>
      </c>
      <c r="E4130" s="115">
        <v>367.99770000000001</v>
      </c>
      <c r="F4130" s="674">
        <v>293.83600000000001</v>
      </c>
      <c r="G4130" s="674">
        <v>295.84500000000003</v>
      </c>
      <c r="H4130" s="115">
        <f t="shared" si="128"/>
        <v>1.0068371472522089</v>
      </c>
      <c r="I4130" s="115">
        <f t="shared" si="129"/>
        <v>370.5138</v>
      </c>
    </row>
    <row r="4131" spans="1:9" hidden="1">
      <c r="A4131" s="115" t="s">
        <v>11477</v>
      </c>
      <c r="B4131" s="115" t="s">
        <v>11478</v>
      </c>
      <c r="C4131" s="115" t="s">
        <v>11479</v>
      </c>
      <c r="D4131" s="115" t="s">
        <v>1242</v>
      </c>
      <c r="E4131" s="115">
        <v>5.7077</v>
      </c>
      <c r="F4131" s="674">
        <v>293.83600000000001</v>
      </c>
      <c r="G4131" s="674">
        <v>295.84500000000003</v>
      </c>
      <c r="H4131" s="115">
        <f t="shared" si="128"/>
        <v>1.0068371472522089</v>
      </c>
      <c r="I4131" s="115">
        <f t="shared" si="129"/>
        <v>5.7466999999999997</v>
      </c>
    </row>
    <row r="4132" spans="1:9" hidden="1">
      <c r="A4132" s="115" t="s">
        <v>11480</v>
      </c>
      <c r="B4132" s="115" t="s">
        <v>11481</v>
      </c>
      <c r="C4132" s="115" t="s">
        <v>11482</v>
      </c>
      <c r="D4132" s="115" t="s">
        <v>1242</v>
      </c>
      <c r="E4132" s="115">
        <v>6.6191000000000004</v>
      </c>
      <c r="F4132" s="674">
        <v>293.83600000000001</v>
      </c>
      <c r="G4132" s="674">
        <v>295.84500000000003</v>
      </c>
      <c r="H4132" s="115">
        <f t="shared" si="128"/>
        <v>1.0068371472522089</v>
      </c>
      <c r="I4132" s="115">
        <f t="shared" si="129"/>
        <v>6.6643999999999997</v>
      </c>
    </row>
    <row r="4133" spans="1:9" hidden="1">
      <c r="A4133" s="115" t="s">
        <v>11483</v>
      </c>
      <c r="B4133" s="115" t="s">
        <v>11484</v>
      </c>
      <c r="C4133" s="115" t="s">
        <v>11485</v>
      </c>
      <c r="D4133" s="115" t="s">
        <v>1242</v>
      </c>
      <c r="E4133" s="115">
        <v>7.6345999999999998</v>
      </c>
      <c r="F4133" s="674">
        <v>293.83600000000001</v>
      </c>
      <c r="G4133" s="674">
        <v>295.84500000000003</v>
      </c>
      <c r="H4133" s="115">
        <f t="shared" si="128"/>
        <v>1.0068371472522089</v>
      </c>
      <c r="I4133" s="115">
        <f t="shared" si="129"/>
        <v>7.6867999999999999</v>
      </c>
    </row>
    <row r="4134" spans="1:9" hidden="1">
      <c r="A4134" s="115" t="s">
        <v>11486</v>
      </c>
      <c r="B4134" s="115" t="s">
        <v>11487</v>
      </c>
      <c r="C4134" s="115" t="s">
        <v>11488</v>
      </c>
      <c r="D4134" s="115" t="s">
        <v>1242</v>
      </c>
      <c r="E4134" s="115">
        <v>8.7538999999999998</v>
      </c>
      <c r="F4134" s="674">
        <v>293.83600000000001</v>
      </c>
      <c r="G4134" s="674">
        <v>295.84500000000003</v>
      </c>
      <c r="H4134" s="115">
        <f t="shared" si="128"/>
        <v>1.0068371472522089</v>
      </c>
      <c r="I4134" s="115">
        <f t="shared" si="129"/>
        <v>8.8138000000000005</v>
      </c>
    </row>
    <row r="4135" spans="1:9" hidden="1">
      <c r="A4135" s="115" t="s">
        <v>11489</v>
      </c>
      <c r="B4135" s="115" t="s">
        <v>11490</v>
      </c>
      <c r="C4135" s="115" t="s">
        <v>11491</v>
      </c>
      <c r="D4135" s="115" t="s">
        <v>1242</v>
      </c>
      <c r="E4135" s="115">
        <v>9.9772999999999996</v>
      </c>
      <c r="F4135" s="674">
        <v>293.83600000000001</v>
      </c>
      <c r="G4135" s="674">
        <v>295.84500000000003</v>
      </c>
      <c r="H4135" s="115">
        <f t="shared" si="128"/>
        <v>1.0068371472522089</v>
      </c>
      <c r="I4135" s="115">
        <f t="shared" si="129"/>
        <v>10.045500000000001</v>
      </c>
    </row>
    <row r="4136" spans="1:9" hidden="1">
      <c r="A4136" s="115" t="s">
        <v>11492</v>
      </c>
      <c r="B4136" s="115" t="s">
        <v>11493</v>
      </c>
      <c r="C4136" s="115" t="s">
        <v>11494</v>
      </c>
      <c r="D4136" s="115" t="s">
        <v>1242</v>
      </c>
      <c r="E4136" s="115">
        <v>11.3047</v>
      </c>
      <c r="F4136" s="674">
        <v>293.83600000000001</v>
      </c>
      <c r="G4136" s="674">
        <v>295.84500000000003</v>
      </c>
      <c r="H4136" s="115">
        <f t="shared" si="128"/>
        <v>1.0068371472522089</v>
      </c>
      <c r="I4136" s="115">
        <f t="shared" si="129"/>
        <v>11.382</v>
      </c>
    </row>
    <row r="4137" spans="1:9" hidden="1">
      <c r="A4137" s="115" t="s">
        <v>11495</v>
      </c>
      <c r="B4137" s="115" t="s">
        <v>11496</v>
      </c>
      <c r="C4137" s="115" t="s">
        <v>11497</v>
      </c>
      <c r="D4137" s="115" t="s">
        <v>1242</v>
      </c>
      <c r="E4137" s="115">
        <v>28.717099999999999</v>
      </c>
      <c r="F4137" s="674">
        <v>293.83600000000001</v>
      </c>
      <c r="G4137" s="674">
        <v>295.84500000000003</v>
      </c>
      <c r="H4137" s="115">
        <f t="shared" si="128"/>
        <v>1.0068371472522089</v>
      </c>
      <c r="I4137" s="115">
        <f t="shared" si="129"/>
        <v>28.913399999999999</v>
      </c>
    </row>
    <row r="4138" spans="1:9" hidden="1">
      <c r="A4138" s="115" t="s">
        <v>11498</v>
      </c>
      <c r="B4138" s="115" t="s">
        <v>11499</v>
      </c>
      <c r="C4138" s="115" t="s">
        <v>11500</v>
      </c>
      <c r="D4138" s="115" t="s">
        <v>1242</v>
      </c>
      <c r="E4138" s="115">
        <v>34.385599999999997</v>
      </c>
      <c r="F4138" s="674">
        <v>293.83600000000001</v>
      </c>
      <c r="G4138" s="674">
        <v>295.84500000000003</v>
      </c>
      <c r="H4138" s="115">
        <f t="shared" si="128"/>
        <v>1.0068371472522089</v>
      </c>
      <c r="I4138" s="115">
        <f t="shared" si="129"/>
        <v>34.620699999999999</v>
      </c>
    </row>
    <row r="4139" spans="1:9" hidden="1">
      <c r="A4139" s="115" t="s">
        <v>11501</v>
      </c>
      <c r="B4139" s="115" t="s">
        <v>11502</v>
      </c>
      <c r="C4139" s="115" t="s">
        <v>11503</v>
      </c>
      <c r="D4139" s="115" t="s">
        <v>1242</v>
      </c>
      <c r="E4139" s="115">
        <v>40.187899999999999</v>
      </c>
      <c r="F4139" s="674">
        <v>293.83600000000001</v>
      </c>
      <c r="G4139" s="674">
        <v>295.84500000000003</v>
      </c>
      <c r="H4139" s="115">
        <f t="shared" si="128"/>
        <v>1.0068371472522089</v>
      </c>
      <c r="I4139" s="115">
        <f t="shared" si="129"/>
        <v>40.462699999999998</v>
      </c>
    </row>
    <row r="4140" spans="1:9" hidden="1">
      <c r="A4140" s="115" t="s">
        <v>11504</v>
      </c>
      <c r="B4140" s="115" t="s">
        <v>11505</v>
      </c>
      <c r="C4140" s="115" t="s">
        <v>11506</v>
      </c>
      <c r="D4140" s="115" t="s">
        <v>1242</v>
      </c>
      <c r="E4140" s="115">
        <v>51.3917</v>
      </c>
      <c r="F4140" s="674">
        <v>293.83600000000001</v>
      </c>
      <c r="G4140" s="674">
        <v>295.84500000000003</v>
      </c>
      <c r="H4140" s="115">
        <f t="shared" si="128"/>
        <v>1.0068371472522089</v>
      </c>
      <c r="I4140" s="115">
        <f t="shared" si="129"/>
        <v>51.743099999999998</v>
      </c>
    </row>
    <row r="4141" spans="1:9" hidden="1">
      <c r="A4141" s="115" t="s">
        <v>11507</v>
      </c>
      <c r="B4141" s="115" t="s">
        <v>11508</v>
      </c>
      <c r="C4141" s="115" t="s">
        <v>11509</v>
      </c>
      <c r="D4141" s="115" t="s">
        <v>1242</v>
      </c>
      <c r="E4141" s="115">
        <v>57.625</v>
      </c>
      <c r="F4141" s="674">
        <v>293.83600000000001</v>
      </c>
      <c r="G4141" s="674">
        <v>295.84500000000003</v>
      </c>
      <c r="H4141" s="115">
        <f t="shared" si="128"/>
        <v>1.0068371472522089</v>
      </c>
      <c r="I4141" s="115">
        <f t="shared" si="129"/>
        <v>58.018999999999998</v>
      </c>
    </row>
    <row r="4142" spans="1:9" hidden="1">
      <c r="A4142" s="115" t="s">
        <v>11510</v>
      </c>
      <c r="B4142" s="115" t="s">
        <v>11511</v>
      </c>
      <c r="C4142" s="115" t="s">
        <v>11512</v>
      </c>
      <c r="D4142" s="115" t="s">
        <v>1242</v>
      </c>
      <c r="E4142" s="115">
        <v>19.043099999999999</v>
      </c>
      <c r="F4142" s="674">
        <v>293.83600000000001</v>
      </c>
      <c r="G4142" s="674">
        <v>295.84500000000003</v>
      </c>
      <c r="H4142" s="115">
        <f t="shared" si="128"/>
        <v>1.0068371472522089</v>
      </c>
      <c r="I4142" s="115">
        <f t="shared" si="129"/>
        <v>19.173300000000001</v>
      </c>
    </row>
    <row r="4143" spans="1:9" hidden="1">
      <c r="A4143" s="115" t="s">
        <v>11513</v>
      </c>
      <c r="B4143" s="115" t="s">
        <v>11514</v>
      </c>
      <c r="C4143" s="115" t="s">
        <v>11515</v>
      </c>
      <c r="D4143" s="115" t="s">
        <v>1242</v>
      </c>
      <c r="E4143" s="115">
        <v>23.104800000000001</v>
      </c>
      <c r="F4143" s="674">
        <v>293.83600000000001</v>
      </c>
      <c r="G4143" s="674">
        <v>295.84500000000003</v>
      </c>
      <c r="H4143" s="115">
        <f t="shared" si="128"/>
        <v>1.0068371472522089</v>
      </c>
      <c r="I4143" s="115">
        <f t="shared" si="129"/>
        <v>23.262799999999999</v>
      </c>
    </row>
    <row r="4144" spans="1:9" hidden="1">
      <c r="A4144" s="115" t="s">
        <v>11516</v>
      </c>
      <c r="B4144" s="115" t="s">
        <v>11517</v>
      </c>
      <c r="C4144" s="115" t="s">
        <v>11518</v>
      </c>
      <c r="D4144" s="115" t="s">
        <v>1242</v>
      </c>
      <c r="E4144" s="115">
        <v>27.5824</v>
      </c>
      <c r="F4144" s="674">
        <v>293.83600000000001</v>
      </c>
      <c r="G4144" s="674">
        <v>295.84500000000003</v>
      </c>
      <c r="H4144" s="115">
        <f t="shared" si="128"/>
        <v>1.0068371472522089</v>
      </c>
      <c r="I4144" s="115">
        <f t="shared" si="129"/>
        <v>27.771000000000001</v>
      </c>
    </row>
    <row r="4145" spans="1:9" hidden="1">
      <c r="A4145" s="115" t="s">
        <v>11519</v>
      </c>
      <c r="B4145" s="115" t="s">
        <v>11520</v>
      </c>
      <c r="C4145" s="115" t="s">
        <v>11521</v>
      </c>
      <c r="D4145" s="115" t="s">
        <v>1242</v>
      </c>
      <c r="E4145" s="115">
        <v>32.475900000000003</v>
      </c>
      <c r="F4145" s="674">
        <v>293.83600000000001</v>
      </c>
      <c r="G4145" s="674">
        <v>295.84500000000003</v>
      </c>
      <c r="H4145" s="115">
        <f t="shared" si="128"/>
        <v>1.0068371472522089</v>
      </c>
      <c r="I4145" s="115">
        <f t="shared" si="129"/>
        <v>32.697899999999997</v>
      </c>
    </row>
    <row r="4146" spans="1:9" hidden="1">
      <c r="A4146" s="115" t="s">
        <v>11522</v>
      </c>
      <c r="B4146" s="115" t="s">
        <v>11523</v>
      </c>
      <c r="C4146" s="115" t="s">
        <v>11524</v>
      </c>
      <c r="D4146" s="115" t="s">
        <v>1242</v>
      </c>
      <c r="E4146" s="115">
        <v>37.785299999999999</v>
      </c>
      <c r="F4146" s="674">
        <v>293.83600000000001</v>
      </c>
      <c r="G4146" s="674">
        <v>295.84500000000003</v>
      </c>
      <c r="H4146" s="115">
        <f t="shared" si="128"/>
        <v>1.0068371472522089</v>
      </c>
      <c r="I4146" s="115">
        <f t="shared" si="129"/>
        <v>38.043599999999998</v>
      </c>
    </row>
    <row r="4147" spans="1:9" hidden="1">
      <c r="A4147" s="115" t="s">
        <v>11525</v>
      </c>
      <c r="B4147" s="115" t="s">
        <v>11526</v>
      </c>
      <c r="C4147" s="115" t="s">
        <v>11527</v>
      </c>
      <c r="D4147" s="115" t="s">
        <v>1242</v>
      </c>
      <c r="E4147" s="115">
        <v>41.241999999999997</v>
      </c>
      <c r="F4147" s="674">
        <v>293.83600000000001</v>
      </c>
      <c r="G4147" s="674">
        <v>295.84500000000003</v>
      </c>
      <c r="H4147" s="115">
        <f t="shared" si="128"/>
        <v>1.0068371472522089</v>
      </c>
      <c r="I4147" s="115">
        <f t="shared" si="129"/>
        <v>41.524000000000001</v>
      </c>
    </row>
    <row r="4148" spans="1:9" hidden="1">
      <c r="A4148" s="115" t="s">
        <v>11528</v>
      </c>
      <c r="B4148" s="115" t="s">
        <v>11529</v>
      </c>
      <c r="C4148" s="115" t="s">
        <v>11530</v>
      </c>
      <c r="D4148" s="115" t="s">
        <v>1242</v>
      </c>
      <c r="E4148" s="115">
        <v>51.241900000000001</v>
      </c>
      <c r="F4148" s="674">
        <v>293.83600000000001</v>
      </c>
      <c r="G4148" s="674">
        <v>295.84500000000003</v>
      </c>
      <c r="H4148" s="115">
        <f t="shared" si="128"/>
        <v>1.0068371472522089</v>
      </c>
      <c r="I4148" s="115">
        <f t="shared" si="129"/>
        <v>51.592199999999998</v>
      </c>
    </row>
    <row r="4149" spans="1:9" hidden="1">
      <c r="A4149" s="115" t="s">
        <v>11531</v>
      </c>
      <c r="B4149" s="115" t="s">
        <v>11532</v>
      </c>
      <c r="C4149" s="115" t="s">
        <v>11533</v>
      </c>
      <c r="D4149" s="115" t="s">
        <v>1242</v>
      </c>
      <c r="E4149" s="115">
        <v>71.375500000000002</v>
      </c>
      <c r="F4149" s="674">
        <v>293.83600000000001</v>
      </c>
      <c r="G4149" s="674">
        <v>295.84500000000003</v>
      </c>
      <c r="H4149" s="115">
        <f t="shared" si="128"/>
        <v>1.0068371472522089</v>
      </c>
      <c r="I4149" s="115">
        <f t="shared" si="129"/>
        <v>71.863500000000002</v>
      </c>
    </row>
    <row r="4150" spans="1:9" hidden="1">
      <c r="A4150" s="115" t="s">
        <v>11534</v>
      </c>
      <c r="B4150" s="115" t="s">
        <v>11535</v>
      </c>
      <c r="C4150" s="115" t="s">
        <v>11536</v>
      </c>
      <c r="D4150" s="115" t="s">
        <v>1242</v>
      </c>
      <c r="E4150" s="115">
        <v>81.509299999999996</v>
      </c>
      <c r="F4150" s="674">
        <v>293.83600000000001</v>
      </c>
      <c r="G4150" s="674">
        <v>295.84500000000003</v>
      </c>
      <c r="H4150" s="115">
        <f t="shared" si="128"/>
        <v>1.0068371472522089</v>
      </c>
      <c r="I4150" s="115">
        <f t="shared" si="129"/>
        <v>82.066599999999994</v>
      </c>
    </row>
    <row r="4151" spans="1:9" hidden="1">
      <c r="A4151" s="115" t="s">
        <v>11537</v>
      </c>
      <c r="B4151" s="115" t="s">
        <v>11538</v>
      </c>
      <c r="C4151" s="115" t="s">
        <v>11539</v>
      </c>
      <c r="D4151" s="115" t="s">
        <v>1138</v>
      </c>
      <c r="E4151" s="115">
        <v>23.669499999999999</v>
      </c>
      <c r="F4151" s="674">
        <v>293.83600000000001</v>
      </c>
      <c r="G4151" s="674">
        <v>295.84500000000003</v>
      </c>
      <c r="H4151" s="115">
        <f t="shared" si="128"/>
        <v>1.0068371472522089</v>
      </c>
      <c r="I4151" s="115">
        <f t="shared" si="129"/>
        <v>23.831299999999999</v>
      </c>
    </row>
    <row r="4152" spans="1:9" hidden="1">
      <c r="A4152" s="115" t="s">
        <v>11540</v>
      </c>
      <c r="B4152" s="115" t="s">
        <v>11541</v>
      </c>
      <c r="C4152" s="115" t="s">
        <v>11542</v>
      </c>
      <c r="D4152" s="115" t="s">
        <v>1138</v>
      </c>
      <c r="E4152" s="115">
        <v>32.923699999999997</v>
      </c>
      <c r="F4152" s="674">
        <v>293.83600000000001</v>
      </c>
      <c r="G4152" s="674">
        <v>295.84500000000003</v>
      </c>
      <c r="H4152" s="115">
        <f t="shared" si="128"/>
        <v>1.0068371472522089</v>
      </c>
      <c r="I4152" s="115">
        <f t="shared" si="129"/>
        <v>33.148800000000001</v>
      </c>
    </row>
    <row r="4153" spans="1:9" hidden="1">
      <c r="A4153" s="115" t="s">
        <v>11543</v>
      </c>
      <c r="B4153" s="115" t="s">
        <v>11544</v>
      </c>
      <c r="C4153" s="115" t="s">
        <v>11545</v>
      </c>
      <c r="D4153" s="115" t="s">
        <v>1138</v>
      </c>
      <c r="E4153" s="115">
        <v>40.401299999999999</v>
      </c>
      <c r="F4153" s="674">
        <v>293.83600000000001</v>
      </c>
      <c r="G4153" s="674">
        <v>295.84500000000003</v>
      </c>
      <c r="H4153" s="115">
        <f t="shared" si="128"/>
        <v>1.0068371472522089</v>
      </c>
      <c r="I4153" s="115">
        <f t="shared" si="129"/>
        <v>40.677500000000002</v>
      </c>
    </row>
    <row r="4154" spans="1:9" hidden="1">
      <c r="A4154" s="115" t="s">
        <v>11546</v>
      </c>
      <c r="B4154" s="115" t="s">
        <v>11547</v>
      </c>
      <c r="C4154" s="115" t="s">
        <v>11548</v>
      </c>
      <c r="D4154" s="115" t="s">
        <v>1138</v>
      </c>
      <c r="E4154" s="115">
        <v>44.905799999999999</v>
      </c>
      <c r="F4154" s="674">
        <v>293.83600000000001</v>
      </c>
      <c r="G4154" s="674">
        <v>295.84500000000003</v>
      </c>
      <c r="H4154" s="115">
        <f t="shared" si="128"/>
        <v>1.0068371472522089</v>
      </c>
      <c r="I4154" s="115">
        <f t="shared" si="129"/>
        <v>45.212800000000001</v>
      </c>
    </row>
    <row r="4155" spans="1:9" hidden="1">
      <c r="A4155" s="115" t="s">
        <v>11549</v>
      </c>
      <c r="B4155" s="115" t="s">
        <v>11550</v>
      </c>
      <c r="C4155" s="115" t="s">
        <v>11551</v>
      </c>
      <c r="D4155" s="115" t="s">
        <v>1138</v>
      </c>
      <c r="E4155" s="115">
        <v>44.8611</v>
      </c>
      <c r="F4155" s="674">
        <v>293.83600000000001</v>
      </c>
      <c r="G4155" s="674">
        <v>295.84500000000003</v>
      </c>
      <c r="H4155" s="115">
        <f t="shared" si="128"/>
        <v>1.0068371472522089</v>
      </c>
      <c r="I4155" s="115">
        <f t="shared" si="129"/>
        <v>45.1678</v>
      </c>
    </row>
    <row r="4156" spans="1:9" hidden="1">
      <c r="A4156" s="115" t="s">
        <v>11552</v>
      </c>
      <c r="B4156" s="115" t="s">
        <v>11553</v>
      </c>
      <c r="C4156" s="115" t="s">
        <v>11554</v>
      </c>
      <c r="D4156" s="115" t="s">
        <v>1138</v>
      </c>
      <c r="E4156" s="115">
        <v>51.164499999999997</v>
      </c>
      <c r="F4156" s="674">
        <v>293.83600000000001</v>
      </c>
      <c r="G4156" s="674">
        <v>295.84500000000003</v>
      </c>
      <c r="H4156" s="115">
        <f t="shared" si="128"/>
        <v>1.0068371472522089</v>
      </c>
      <c r="I4156" s="115">
        <f t="shared" si="129"/>
        <v>51.514299999999999</v>
      </c>
    </row>
    <row r="4157" spans="1:9" hidden="1">
      <c r="A4157" s="115" t="s">
        <v>11555</v>
      </c>
      <c r="B4157" s="115" t="s">
        <v>11556</v>
      </c>
      <c r="C4157" s="115" t="s">
        <v>11557</v>
      </c>
      <c r="D4157" s="115" t="s">
        <v>1138</v>
      </c>
      <c r="E4157" s="115">
        <v>63.369500000000002</v>
      </c>
      <c r="F4157" s="674">
        <v>293.83600000000001</v>
      </c>
      <c r="G4157" s="674">
        <v>295.84500000000003</v>
      </c>
      <c r="H4157" s="115">
        <f t="shared" si="128"/>
        <v>1.0068371472522089</v>
      </c>
      <c r="I4157" s="115">
        <f t="shared" si="129"/>
        <v>63.802799999999998</v>
      </c>
    </row>
    <row r="4158" spans="1:9" hidden="1">
      <c r="A4158" s="115" t="s">
        <v>11558</v>
      </c>
      <c r="B4158" s="115" t="s">
        <v>11559</v>
      </c>
      <c r="C4158" s="115" t="s">
        <v>11560</v>
      </c>
      <c r="D4158" s="115" t="s">
        <v>1138</v>
      </c>
      <c r="E4158" s="115">
        <v>69.583600000000004</v>
      </c>
      <c r="F4158" s="674">
        <v>293.83600000000001</v>
      </c>
      <c r="G4158" s="674">
        <v>295.84500000000003</v>
      </c>
      <c r="H4158" s="115">
        <f t="shared" si="128"/>
        <v>1.0068371472522089</v>
      </c>
      <c r="I4158" s="115">
        <f t="shared" si="129"/>
        <v>70.059399999999997</v>
      </c>
    </row>
    <row r="4159" spans="1:9" hidden="1">
      <c r="A4159" s="115" t="s">
        <v>11561</v>
      </c>
      <c r="B4159" s="115" t="s">
        <v>11562</v>
      </c>
      <c r="C4159" s="115" t="s">
        <v>11563</v>
      </c>
      <c r="D4159" s="115" t="s">
        <v>1138</v>
      </c>
      <c r="E4159" s="115">
        <v>93.994</v>
      </c>
      <c r="F4159" s="674">
        <v>293.83600000000001</v>
      </c>
      <c r="G4159" s="674">
        <v>295.84500000000003</v>
      </c>
      <c r="H4159" s="115">
        <f t="shared" si="128"/>
        <v>1.0068371472522089</v>
      </c>
      <c r="I4159" s="115">
        <f t="shared" si="129"/>
        <v>94.636700000000005</v>
      </c>
    </row>
    <row r="4160" spans="1:9" hidden="1">
      <c r="A4160" s="115" t="s">
        <v>11564</v>
      </c>
      <c r="B4160" s="115" t="s">
        <v>11565</v>
      </c>
      <c r="C4160" s="115" t="s">
        <v>11566</v>
      </c>
      <c r="D4160" s="115" t="s">
        <v>1242</v>
      </c>
      <c r="E4160" s="115">
        <v>16.251000000000001</v>
      </c>
      <c r="F4160" s="674">
        <v>293.83600000000001</v>
      </c>
      <c r="G4160" s="674">
        <v>295.84500000000003</v>
      </c>
      <c r="H4160" s="115">
        <f t="shared" si="128"/>
        <v>1.0068371472522089</v>
      </c>
      <c r="I4160" s="115">
        <f t="shared" si="129"/>
        <v>16.362100000000002</v>
      </c>
    </row>
    <row r="4161" spans="1:9" hidden="1">
      <c r="A4161" s="115" t="s">
        <v>11567</v>
      </c>
      <c r="B4161" s="115" t="s">
        <v>11568</v>
      </c>
      <c r="C4161" s="115" t="s">
        <v>11569</v>
      </c>
      <c r="D4161" s="115" t="s">
        <v>1242</v>
      </c>
      <c r="E4161" s="115">
        <v>20.167899999999999</v>
      </c>
      <c r="F4161" s="674">
        <v>293.83600000000001</v>
      </c>
      <c r="G4161" s="674">
        <v>295.84500000000003</v>
      </c>
      <c r="H4161" s="115">
        <f t="shared" si="128"/>
        <v>1.0068371472522089</v>
      </c>
      <c r="I4161" s="115">
        <f t="shared" si="129"/>
        <v>20.305800000000001</v>
      </c>
    </row>
    <row r="4162" spans="1:9" hidden="1">
      <c r="A4162" s="115" t="s">
        <v>11570</v>
      </c>
      <c r="B4162" s="115" t="s">
        <v>11571</v>
      </c>
      <c r="C4162" s="115" t="s">
        <v>11572</v>
      </c>
      <c r="D4162" s="115" t="s">
        <v>1242</v>
      </c>
      <c r="E4162" s="115">
        <v>27.661799999999999</v>
      </c>
      <c r="F4162" s="674">
        <v>293.83600000000001</v>
      </c>
      <c r="G4162" s="674">
        <v>295.84500000000003</v>
      </c>
      <c r="H4162" s="115">
        <f t="shared" si="128"/>
        <v>1.0068371472522089</v>
      </c>
      <c r="I4162" s="115">
        <f t="shared" si="129"/>
        <v>27.850899999999999</v>
      </c>
    </row>
    <row r="4163" spans="1:9" hidden="1">
      <c r="A4163" s="115" t="s">
        <v>11573</v>
      </c>
      <c r="B4163" s="115" t="s">
        <v>11574</v>
      </c>
      <c r="C4163" s="115" t="s">
        <v>11575</v>
      </c>
      <c r="D4163" s="115" t="s">
        <v>1242</v>
      </c>
      <c r="E4163" s="115">
        <v>32.782600000000002</v>
      </c>
      <c r="F4163" s="674">
        <v>293.83600000000001</v>
      </c>
      <c r="G4163" s="674">
        <v>295.84500000000003</v>
      </c>
      <c r="H4163" s="115">
        <f t="shared" si="128"/>
        <v>1.0068371472522089</v>
      </c>
      <c r="I4163" s="115">
        <f t="shared" si="129"/>
        <v>33.006700000000002</v>
      </c>
    </row>
    <row r="4164" spans="1:9" hidden="1">
      <c r="A4164" s="115" t="s">
        <v>11576</v>
      </c>
      <c r="B4164" s="115" t="s">
        <v>11577</v>
      </c>
      <c r="C4164" s="115" t="s">
        <v>11578</v>
      </c>
      <c r="D4164" s="115" t="s">
        <v>1242</v>
      </c>
      <c r="E4164" s="115">
        <v>38.567100000000003</v>
      </c>
      <c r="F4164" s="674">
        <v>293.83600000000001</v>
      </c>
      <c r="G4164" s="674">
        <v>295.84500000000003</v>
      </c>
      <c r="H4164" s="115">
        <f t="shared" si="128"/>
        <v>1.0068371472522089</v>
      </c>
      <c r="I4164" s="115">
        <f t="shared" si="129"/>
        <v>38.830800000000004</v>
      </c>
    </row>
    <row r="4165" spans="1:9" hidden="1">
      <c r="A4165" s="115" t="s">
        <v>11579</v>
      </c>
      <c r="B4165" s="115" t="s">
        <v>11580</v>
      </c>
      <c r="C4165" s="115" t="s">
        <v>11581</v>
      </c>
      <c r="D4165" s="115" t="s">
        <v>1242</v>
      </c>
      <c r="E4165" s="115">
        <v>46.055300000000003</v>
      </c>
      <c r="F4165" s="674">
        <v>293.83600000000001</v>
      </c>
      <c r="G4165" s="674">
        <v>295.84500000000003</v>
      </c>
      <c r="H4165" s="115">
        <f t="shared" ref="H4165:H4228" si="130">G4165/F4165</f>
        <v>1.0068371472522089</v>
      </c>
      <c r="I4165" s="115">
        <f t="shared" ref="I4165:I4228" si="131">ROUND(H4165*E4165,4)</f>
        <v>46.370199999999997</v>
      </c>
    </row>
    <row r="4166" spans="1:9" hidden="1">
      <c r="A4166" s="115" t="s">
        <v>11582</v>
      </c>
      <c r="B4166" s="115" t="s">
        <v>11583</v>
      </c>
      <c r="C4166" s="115" t="s">
        <v>11584</v>
      </c>
      <c r="D4166" s="115" t="s">
        <v>1242</v>
      </c>
      <c r="E4166" s="115">
        <v>54.164400000000001</v>
      </c>
      <c r="F4166" s="674">
        <v>293.83600000000001</v>
      </c>
      <c r="G4166" s="674">
        <v>295.84500000000003</v>
      </c>
      <c r="H4166" s="115">
        <f t="shared" si="130"/>
        <v>1.0068371472522089</v>
      </c>
      <c r="I4166" s="115">
        <f t="shared" si="131"/>
        <v>54.534700000000001</v>
      </c>
    </row>
    <row r="4167" spans="1:9" hidden="1">
      <c r="A4167" s="115" t="s">
        <v>11585</v>
      </c>
      <c r="B4167" s="115" t="s">
        <v>11586</v>
      </c>
      <c r="C4167" s="115" t="s">
        <v>11587</v>
      </c>
      <c r="D4167" s="115" t="s">
        <v>1242</v>
      </c>
      <c r="E4167" s="115">
        <v>62.218400000000003</v>
      </c>
      <c r="F4167" s="674">
        <v>293.83600000000001</v>
      </c>
      <c r="G4167" s="674">
        <v>295.84500000000003</v>
      </c>
      <c r="H4167" s="115">
        <f t="shared" si="130"/>
        <v>1.0068371472522089</v>
      </c>
      <c r="I4167" s="115">
        <f t="shared" si="131"/>
        <v>62.643799999999999</v>
      </c>
    </row>
    <row r="4168" spans="1:9" hidden="1">
      <c r="A4168" s="115" t="s">
        <v>11588</v>
      </c>
      <c r="B4168" s="115" t="s">
        <v>11589</v>
      </c>
      <c r="C4168" s="115" t="s">
        <v>11590</v>
      </c>
      <c r="D4168" s="115" t="s">
        <v>1242</v>
      </c>
      <c r="E4168" s="115">
        <v>73.126599999999996</v>
      </c>
      <c r="F4168" s="674">
        <v>293.83600000000001</v>
      </c>
      <c r="G4168" s="674">
        <v>295.84500000000003</v>
      </c>
      <c r="H4168" s="115">
        <f t="shared" si="130"/>
        <v>1.0068371472522089</v>
      </c>
      <c r="I4168" s="115">
        <f t="shared" si="131"/>
        <v>73.626599999999996</v>
      </c>
    </row>
    <row r="4169" spans="1:9" hidden="1">
      <c r="A4169" s="115" t="s">
        <v>11591</v>
      </c>
      <c r="B4169" s="115" t="s">
        <v>11592</v>
      </c>
      <c r="C4169" s="115" t="s">
        <v>11593</v>
      </c>
      <c r="D4169" s="115" t="s">
        <v>1242</v>
      </c>
      <c r="E4169" s="115">
        <v>87.839399999999998</v>
      </c>
      <c r="F4169" s="674">
        <v>293.83600000000001</v>
      </c>
      <c r="G4169" s="674">
        <v>295.84500000000003</v>
      </c>
      <c r="H4169" s="115">
        <f t="shared" si="130"/>
        <v>1.0068371472522089</v>
      </c>
      <c r="I4169" s="115">
        <f t="shared" si="131"/>
        <v>88.44</v>
      </c>
    </row>
    <row r="4170" spans="1:9" hidden="1">
      <c r="A4170" s="115" t="s">
        <v>11594</v>
      </c>
      <c r="B4170" s="115" t="s">
        <v>11595</v>
      </c>
      <c r="C4170" s="115" t="s">
        <v>11596</v>
      </c>
      <c r="D4170" s="115" t="s">
        <v>1242</v>
      </c>
      <c r="E4170" s="115">
        <v>128.04949999999999</v>
      </c>
      <c r="F4170" s="674">
        <v>293.83600000000001</v>
      </c>
      <c r="G4170" s="674">
        <v>295.84500000000003</v>
      </c>
      <c r="H4170" s="115">
        <f t="shared" si="130"/>
        <v>1.0068371472522089</v>
      </c>
      <c r="I4170" s="115">
        <f t="shared" si="131"/>
        <v>128.92500000000001</v>
      </c>
    </row>
    <row r="4171" spans="1:9" hidden="1">
      <c r="A4171" s="115" t="s">
        <v>11597</v>
      </c>
      <c r="B4171" s="115" t="s">
        <v>11598</v>
      </c>
      <c r="C4171" s="115" t="s">
        <v>11599</v>
      </c>
      <c r="D4171" s="115" t="s">
        <v>1242</v>
      </c>
      <c r="E4171" s="115">
        <v>165.56319999999999</v>
      </c>
      <c r="F4171" s="674">
        <v>293.83600000000001</v>
      </c>
      <c r="G4171" s="674">
        <v>295.84500000000003</v>
      </c>
      <c r="H4171" s="115">
        <f t="shared" si="130"/>
        <v>1.0068371472522089</v>
      </c>
      <c r="I4171" s="115">
        <f t="shared" si="131"/>
        <v>166.6952</v>
      </c>
    </row>
    <row r="4172" spans="1:9" hidden="1">
      <c r="A4172" s="115" t="s">
        <v>11600</v>
      </c>
      <c r="B4172" s="115" t="s">
        <v>11601</v>
      </c>
      <c r="C4172" s="115" t="s">
        <v>11602</v>
      </c>
      <c r="D4172" s="115" t="s">
        <v>1242</v>
      </c>
      <c r="E4172" s="115">
        <v>194.53829999999999</v>
      </c>
      <c r="F4172" s="674">
        <v>293.83600000000001</v>
      </c>
      <c r="G4172" s="674">
        <v>295.84500000000003</v>
      </c>
      <c r="H4172" s="115">
        <f t="shared" si="130"/>
        <v>1.0068371472522089</v>
      </c>
      <c r="I4172" s="115">
        <f t="shared" si="131"/>
        <v>195.86840000000001</v>
      </c>
    </row>
    <row r="4173" spans="1:9" hidden="1">
      <c r="A4173" s="115" t="s">
        <v>11603</v>
      </c>
      <c r="B4173" s="115" t="s">
        <v>11604</v>
      </c>
      <c r="C4173" s="115" t="s">
        <v>11605</v>
      </c>
      <c r="D4173" s="115" t="s">
        <v>1242</v>
      </c>
      <c r="E4173" s="115">
        <v>283.35980000000001</v>
      </c>
      <c r="F4173" s="674">
        <v>293.83600000000001</v>
      </c>
      <c r="G4173" s="674">
        <v>295.84500000000003</v>
      </c>
      <c r="H4173" s="115">
        <f t="shared" si="130"/>
        <v>1.0068371472522089</v>
      </c>
      <c r="I4173" s="115">
        <f t="shared" si="131"/>
        <v>285.29719999999998</v>
      </c>
    </row>
    <row r="4174" spans="1:9" hidden="1">
      <c r="A4174" s="115" t="s">
        <v>11606</v>
      </c>
      <c r="B4174" s="115" t="s">
        <v>11607</v>
      </c>
      <c r="C4174" s="115" t="s">
        <v>11608</v>
      </c>
      <c r="D4174" s="115" t="s">
        <v>1242</v>
      </c>
      <c r="E4174" s="115">
        <v>393.1447</v>
      </c>
      <c r="F4174" s="674">
        <v>293.83600000000001</v>
      </c>
      <c r="G4174" s="674">
        <v>295.84500000000003</v>
      </c>
      <c r="H4174" s="115">
        <f t="shared" si="130"/>
        <v>1.0068371472522089</v>
      </c>
      <c r="I4174" s="115">
        <f t="shared" si="131"/>
        <v>395.83269999999999</v>
      </c>
    </row>
    <row r="4175" spans="1:9" hidden="1">
      <c r="A4175" s="115" t="s">
        <v>11609</v>
      </c>
      <c r="B4175" s="115" t="s">
        <v>11610</v>
      </c>
      <c r="C4175" s="115" t="s">
        <v>11611</v>
      </c>
      <c r="D4175" s="115" t="s">
        <v>1242</v>
      </c>
      <c r="E4175" s="115">
        <v>9.6167999999999996</v>
      </c>
      <c r="F4175" s="674">
        <v>293.83600000000001</v>
      </c>
      <c r="G4175" s="674">
        <v>295.84500000000003</v>
      </c>
      <c r="H4175" s="115">
        <f t="shared" si="130"/>
        <v>1.0068371472522089</v>
      </c>
      <c r="I4175" s="115">
        <f t="shared" si="131"/>
        <v>9.6826000000000008</v>
      </c>
    </row>
    <row r="4176" spans="1:9" hidden="1">
      <c r="A4176" s="115" t="s">
        <v>11612</v>
      </c>
      <c r="B4176" s="115" t="s">
        <v>11613</v>
      </c>
      <c r="C4176" s="115" t="s">
        <v>11614</v>
      </c>
      <c r="D4176" s="115" t="s">
        <v>1242</v>
      </c>
      <c r="E4176" s="115">
        <v>13.1861</v>
      </c>
      <c r="F4176" s="674">
        <v>293.83600000000001</v>
      </c>
      <c r="G4176" s="674">
        <v>295.84500000000003</v>
      </c>
      <c r="H4176" s="115">
        <f t="shared" si="130"/>
        <v>1.0068371472522089</v>
      </c>
      <c r="I4176" s="115">
        <f t="shared" si="131"/>
        <v>13.276300000000001</v>
      </c>
    </row>
    <row r="4177" spans="1:9" hidden="1">
      <c r="A4177" s="115" t="s">
        <v>11615</v>
      </c>
      <c r="B4177" s="115" t="s">
        <v>11616</v>
      </c>
      <c r="C4177" s="115" t="s">
        <v>11617</v>
      </c>
      <c r="D4177" s="115" t="s">
        <v>1242</v>
      </c>
      <c r="E4177" s="115">
        <v>16.755500000000001</v>
      </c>
      <c r="F4177" s="674">
        <v>293.83600000000001</v>
      </c>
      <c r="G4177" s="674">
        <v>295.84500000000003</v>
      </c>
      <c r="H4177" s="115">
        <f t="shared" si="130"/>
        <v>1.0068371472522089</v>
      </c>
      <c r="I4177" s="115">
        <f t="shared" si="131"/>
        <v>16.870100000000001</v>
      </c>
    </row>
    <row r="4178" spans="1:9" hidden="1">
      <c r="A4178" s="115" t="s">
        <v>11618</v>
      </c>
      <c r="B4178" s="115" t="s">
        <v>11619</v>
      </c>
      <c r="C4178" s="115" t="s">
        <v>11620</v>
      </c>
      <c r="D4178" s="115" t="s">
        <v>1242</v>
      </c>
      <c r="E4178" s="115">
        <v>20.324999999999999</v>
      </c>
      <c r="F4178" s="674">
        <v>293.83600000000001</v>
      </c>
      <c r="G4178" s="674">
        <v>295.84500000000003</v>
      </c>
      <c r="H4178" s="115">
        <f t="shared" si="130"/>
        <v>1.0068371472522089</v>
      </c>
      <c r="I4178" s="115">
        <f t="shared" si="131"/>
        <v>20.463999999999999</v>
      </c>
    </row>
    <row r="4179" spans="1:9" hidden="1">
      <c r="A4179" s="115" t="s">
        <v>11621</v>
      </c>
      <c r="B4179" s="115" t="s">
        <v>11622</v>
      </c>
      <c r="C4179" s="115" t="s">
        <v>11623</v>
      </c>
      <c r="D4179" s="115" t="s">
        <v>1242</v>
      </c>
      <c r="E4179" s="115">
        <v>23.894500000000001</v>
      </c>
      <c r="F4179" s="674">
        <v>293.83600000000001</v>
      </c>
      <c r="G4179" s="674">
        <v>295.84500000000003</v>
      </c>
      <c r="H4179" s="115">
        <f t="shared" si="130"/>
        <v>1.0068371472522089</v>
      </c>
      <c r="I4179" s="115">
        <f t="shared" si="131"/>
        <v>24.0579</v>
      </c>
    </row>
    <row r="4180" spans="1:9" hidden="1">
      <c r="A4180" s="115" t="s">
        <v>11624</v>
      </c>
      <c r="B4180" s="115" t="s">
        <v>11625</v>
      </c>
      <c r="C4180" s="115" t="s">
        <v>11626</v>
      </c>
      <c r="D4180" s="115" t="s">
        <v>1242</v>
      </c>
      <c r="E4180" s="115">
        <v>3.3614999999999999</v>
      </c>
      <c r="F4180" s="674">
        <v>293.83600000000001</v>
      </c>
      <c r="G4180" s="674">
        <v>295.84500000000003</v>
      </c>
      <c r="H4180" s="115">
        <f t="shared" si="130"/>
        <v>1.0068371472522089</v>
      </c>
      <c r="I4180" s="115">
        <f t="shared" si="131"/>
        <v>3.3845000000000001</v>
      </c>
    </row>
    <row r="4181" spans="1:9" hidden="1">
      <c r="A4181" s="115" t="s">
        <v>11627</v>
      </c>
      <c r="B4181" s="115" t="s">
        <v>11628</v>
      </c>
      <c r="C4181" s="115" t="s">
        <v>11629</v>
      </c>
      <c r="D4181" s="115" t="s">
        <v>1242</v>
      </c>
      <c r="E4181" s="115">
        <v>5.8074000000000003</v>
      </c>
      <c r="F4181" s="674">
        <v>293.83600000000001</v>
      </c>
      <c r="G4181" s="674">
        <v>295.84500000000003</v>
      </c>
      <c r="H4181" s="115">
        <f t="shared" si="130"/>
        <v>1.0068371472522089</v>
      </c>
      <c r="I4181" s="115">
        <f t="shared" si="131"/>
        <v>5.8471000000000002</v>
      </c>
    </row>
    <row r="4182" spans="1:9" hidden="1">
      <c r="A4182" s="115" t="s">
        <v>11630</v>
      </c>
      <c r="B4182" s="115" t="s">
        <v>11631</v>
      </c>
      <c r="C4182" s="115" t="s">
        <v>11632</v>
      </c>
      <c r="D4182" s="115" t="s">
        <v>1242</v>
      </c>
      <c r="E4182" s="115">
        <v>7.8278999999999996</v>
      </c>
      <c r="F4182" s="674">
        <v>293.83600000000001</v>
      </c>
      <c r="G4182" s="674">
        <v>295.84500000000003</v>
      </c>
      <c r="H4182" s="115">
        <f t="shared" si="130"/>
        <v>1.0068371472522089</v>
      </c>
      <c r="I4182" s="115">
        <f t="shared" si="131"/>
        <v>7.8814000000000002</v>
      </c>
    </row>
    <row r="4183" spans="1:9" hidden="1">
      <c r="A4183" s="115" t="s">
        <v>11633</v>
      </c>
      <c r="B4183" s="115" t="s">
        <v>11634</v>
      </c>
      <c r="C4183" s="115" t="s">
        <v>11635</v>
      </c>
      <c r="D4183" s="115" t="s">
        <v>1242</v>
      </c>
      <c r="E4183" s="115">
        <v>11.7971</v>
      </c>
      <c r="F4183" s="674">
        <v>293.83600000000001</v>
      </c>
      <c r="G4183" s="674">
        <v>295.84500000000003</v>
      </c>
      <c r="H4183" s="115">
        <f t="shared" si="130"/>
        <v>1.0068371472522089</v>
      </c>
      <c r="I4183" s="115">
        <f t="shared" si="131"/>
        <v>11.877800000000001</v>
      </c>
    </row>
    <row r="4184" spans="1:9" hidden="1">
      <c r="A4184" s="115" t="s">
        <v>11636</v>
      </c>
      <c r="B4184" s="115" t="s">
        <v>11637</v>
      </c>
      <c r="C4184" s="115" t="s">
        <v>11638</v>
      </c>
      <c r="D4184" s="115" t="s">
        <v>1242</v>
      </c>
      <c r="E4184" s="115">
        <v>16.449300000000001</v>
      </c>
      <c r="F4184" s="674">
        <v>293.83600000000001</v>
      </c>
      <c r="G4184" s="674">
        <v>295.84500000000003</v>
      </c>
      <c r="H4184" s="115">
        <f t="shared" si="130"/>
        <v>1.0068371472522089</v>
      </c>
      <c r="I4184" s="115">
        <f t="shared" si="131"/>
        <v>16.561800000000002</v>
      </c>
    </row>
    <row r="4185" spans="1:9" hidden="1">
      <c r="A4185" s="115" t="s">
        <v>11639</v>
      </c>
      <c r="B4185" s="115" t="s">
        <v>11640</v>
      </c>
      <c r="C4185" s="115" t="s">
        <v>11641</v>
      </c>
      <c r="D4185" s="115" t="s">
        <v>1242</v>
      </c>
      <c r="E4185" s="115">
        <v>21.1601</v>
      </c>
      <c r="F4185" s="674">
        <v>293.83600000000001</v>
      </c>
      <c r="G4185" s="674">
        <v>295.84500000000003</v>
      </c>
      <c r="H4185" s="115">
        <f t="shared" si="130"/>
        <v>1.0068371472522089</v>
      </c>
      <c r="I4185" s="115">
        <f t="shared" si="131"/>
        <v>21.3048</v>
      </c>
    </row>
    <row r="4186" spans="1:9" hidden="1">
      <c r="A4186" s="115" t="s">
        <v>11642</v>
      </c>
      <c r="B4186" s="115" t="s">
        <v>11643</v>
      </c>
      <c r="C4186" s="115" t="s">
        <v>11644</v>
      </c>
      <c r="D4186" s="115" t="s">
        <v>1242</v>
      </c>
      <c r="E4186" s="115">
        <v>26.127700000000001</v>
      </c>
      <c r="F4186" s="674">
        <v>293.83600000000001</v>
      </c>
      <c r="G4186" s="674">
        <v>295.84500000000003</v>
      </c>
      <c r="H4186" s="115">
        <f t="shared" si="130"/>
        <v>1.0068371472522089</v>
      </c>
      <c r="I4186" s="115">
        <f t="shared" si="131"/>
        <v>26.3063</v>
      </c>
    </row>
    <row r="4187" spans="1:9" hidden="1">
      <c r="A4187" s="115" t="s">
        <v>11645</v>
      </c>
      <c r="B4187" s="115" t="s">
        <v>11646</v>
      </c>
      <c r="C4187" s="115" t="s">
        <v>11647</v>
      </c>
      <c r="D4187" s="115" t="s">
        <v>1138</v>
      </c>
      <c r="E4187" s="115">
        <v>7.9284999999999997</v>
      </c>
      <c r="F4187" s="674">
        <v>293.83600000000001</v>
      </c>
      <c r="G4187" s="674">
        <v>295.84500000000003</v>
      </c>
      <c r="H4187" s="115">
        <f t="shared" si="130"/>
        <v>1.0068371472522089</v>
      </c>
      <c r="I4187" s="115">
        <f t="shared" si="131"/>
        <v>7.9827000000000004</v>
      </c>
    </row>
    <row r="4188" spans="1:9" hidden="1">
      <c r="A4188" s="115" t="s">
        <v>11648</v>
      </c>
      <c r="B4188" s="115" t="s">
        <v>11649</v>
      </c>
      <c r="C4188" s="115" t="s">
        <v>11650</v>
      </c>
      <c r="D4188" s="115" t="s">
        <v>1138</v>
      </c>
      <c r="E4188" s="115">
        <v>11.892799999999999</v>
      </c>
      <c r="F4188" s="674">
        <v>293.83600000000001</v>
      </c>
      <c r="G4188" s="674">
        <v>295.84500000000003</v>
      </c>
      <c r="H4188" s="115">
        <f t="shared" si="130"/>
        <v>1.0068371472522089</v>
      </c>
      <c r="I4188" s="115">
        <f t="shared" si="131"/>
        <v>11.9741</v>
      </c>
    </row>
    <row r="4189" spans="1:9" hidden="1">
      <c r="A4189" s="115" t="s">
        <v>11651</v>
      </c>
      <c r="B4189" s="115" t="s">
        <v>11652</v>
      </c>
      <c r="C4189" s="115" t="s">
        <v>11653</v>
      </c>
      <c r="D4189" s="115" t="s">
        <v>1138</v>
      </c>
      <c r="E4189" s="115">
        <v>15.856999999999999</v>
      </c>
      <c r="F4189" s="674">
        <v>293.83600000000001</v>
      </c>
      <c r="G4189" s="674">
        <v>295.84500000000003</v>
      </c>
      <c r="H4189" s="115">
        <f t="shared" si="130"/>
        <v>1.0068371472522089</v>
      </c>
      <c r="I4189" s="115">
        <f t="shared" si="131"/>
        <v>15.965400000000001</v>
      </c>
    </row>
    <row r="4190" spans="1:9" hidden="1">
      <c r="A4190" s="115" t="s">
        <v>11654</v>
      </c>
      <c r="B4190" s="115" t="s">
        <v>11655</v>
      </c>
      <c r="C4190" s="115" t="s">
        <v>11656</v>
      </c>
      <c r="D4190" s="115" t="s">
        <v>1138</v>
      </c>
      <c r="E4190" s="115">
        <v>19.821300000000001</v>
      </c>
      <c r="F4190" s="674">
        <v>293.83600000000001</v>
      </c>
      <c r="G4190" s="674">
        <v>295.84500000000003</v>
      </c>
      <c r="H4190" s="115">
        <f t="shared" si="130"/>
        <v>1.0068371472522089</v>
      </c>
      <c r="I4190" s="115">
        <f t="shared" si="131"/>
        <v>19.956800000000001</v>
      </c>
    </row>
    <row r="4191" spans="1:9" hidden="1">
      <c r="A4191" s="115" t="s">
        <v>11657</v>
      </c>
      <c r="B4191" s="115" t="s">
        <v>11658</v>
      </c>
      <c r="C4191" s="115" t="s">
        <v>11659</v>
      </c>
      <c r="D4191" s="115" t="s">
        <v>1138</v>
      </c>
      <c r="E4191" s="115">
        <v>23.785499999999999</v>
      </c>
      <c r="F4191" s="674">
        <v>293.83600000000001</v>
      </c>
      <c r="G4191" s="674">
        <v>295.84500000000003</v>
      </c>
      <c r="H4191" s="115">
        <f t="shared" si="130"/>
        <v>1.0068371472522089</v>
      </c>
      <c r="I4191" s="115">
        <f t="shared" si="131"/>
        <v>23.9481</v>
      </c>
    </row>
    <row r="4192" spans="1:9" hidden="1">
      <c r="A4192" s="115" t="s">
        <v>11660</v>
      </c>
      <c r="B4192" s="115" t="s">
        <v>11661</v>
      </c>
      <c r="C4192" s="115" t="s">
        <v>11662</v>
      </c>
      <c r="D4192" s="115" t="s">
        <v>1138</v>
      </c>
      <c r="E4192" s="115">
        <v>27.7499</v>
      </c>
      <c r="F4192" s="674">
        <v>293.83600000000001</v>
      </c>
      <c r="G4192" s="674">
        <v>295.84500000000003</v>
      </c>
      <c r="H4192" s="115">
        <f t="shared" si="130"/>
        <v>1.0068371472522089</v>
      </c>
      <c r="I4192" s="115">
        <f t="shared" si="131"/>
        <v>27.939599999999999</v>
      </c>
    </row>
    <row r="4193" spans="1:9" hidden="1">
      <c r="A4193" s="115" t="s">
        <v>11663</v>
      </c>
      <c r="B4193" s="115" t="s">
        <v>11664</v>
      </c>
      <c r="C4193" s="115" t="s">
        <v>11665</v>
      </c>
      <c r="D4193" s="115" t="s">
        <v>1138</v>
      </c>
      <c r="E4193" s="115">
        <v>31.714099999999998</v>
      </c>
      <c r="F4193" s="674">
        <v>293.83600000000001</v>
      </c>
      <c r="G4193" s="674">
        <v>295.84500000000003</v>
      </c>
      <c r="H4193" s="115">
        <f t="shared" si="130"/>
        <v>1.0068371472522089</v>
      </c>
      <c r="I4193" s="115">
        <f t="shared" si="131"/>
        <v>31.930900000000001</v>
      </c>
    </row>
    <row r="4194" spans="1:9" hidden="1">
      <c r="A4194" s="115" t="s">
        <v>11666</v>
      </c>
      <c r="B4194" s="115" t="s">
        <v>11667</v>
      </c>
      <c r="C4194" s="115" t="s">
        <v>11668</v>
      </c>
      <c r="D4194" s="115" t="s">
        <v>1242</v>
      </c>
      <c r="E4194" s="115">
        <v>1.883</v>
      </c>
      <c r="F4194" s="674">
        <v>293.83600000000001</v>
      </c>
      <c r="G4194" s="674">
        <v>295.84500000000003</v>
      </c>
      <c r="H4194" s="115">
        <f t="shared" si="130"/>
        <v>1.0068371472522089</v>
      </c>
      <c r="I4194" s="115">
        <f t="shared" si="131"/>
        <v>1.8958999999999999</v>
      </c>
    </row>
    <row r="4195" spans="1:9" hidden="1">
      <c r="A4195" s="115" t="s">
        <v>11669</v>
      </c>
      <c r="B4195" s="115" t="s">
        <v>11670</v>
      </c>
      <c r="C4195" s="115" t="s">
        <v>11671</v>
      </c>
      <c r="D4195" s="115" t="s">
        <v>1242</v>
      </c>
      <c r="E4195" s="115">
        <v>2.0811999999999999</v>
      </c>
      <c r="F4195" s="674">
        <v>293.83600000000001</v>
      </c>
      <c r="G4195" s="674">
        <v>295.84500000000003</v>
      </c>
      <c r="H4195" s="115">
        <f t="shared" si="130"/>
        <v>1.0068371472522089</v>
      </c>
      <c r="I4195" s="115">
        <f t="shared" si="131"/>
        <v>2.0954000000000002</v>
      </c>
    </row>
    <row r="4196" spans="1:9" hidden="1">
      <c r="A4196" s="115" t="s">
        <v>11672</v>
      </c>
      <c r="B4196" s="115" t="s">
        <v>11673</v>
      </c>
      <c r="C4196" s="115" t="s">
        <v>11674</v>
      </c>
      <c r="D4196" s="115" t="s">
        <v>1242</v>
      </c>
      <c r="E4196" s="115">
        <v>2.4777</v>
      </c>
      <c r="F4196" s="674">
        <v>293.83600000000001</v>
      </c>
      <c r="G4196" s="674">
        <v>295.84500000000003</v>
      </c>
      <c r="H4196" s="115">
        <f t="shared" si="130"/>
        <v>1.0068371472522089</v>
      </c>
      <c r="I4196" s="115">
        <f t="shared" si="131"/>
        <v>2.4946000000000002</v>
      </c>
    </row>
    <row r="4197" spans="1:9" hidden="1">
      <c r="A4197" s="115" t="s">
        <v>11675</v>
      </c>
      <c r="B4197" s="115" t="s">
        <v>11676</v>
      </c>
      <c r="C4197" s="115" t="s">
        <v>11677</v>
      </c>
      <c r="D4197" s="115" t="s">
        <v>1242</v>
      </c>
      <c r="E4197" s="115">
        <v>2.9731999999999998</v>
      </c>
      <c r="F4197" s="674">
        <v>293.83600000000001</v>
      </c>
      <c r="G4197" s="674">
        <v>295.84500000000003</v>
      </c>
      <c r="H4197" s="115">
        <f t="shared" si="130"/>
        <v>1.0068371472522089</v>
      </c>
      <c r="I4197" s="115">
        <f t="shared" si="131"/>
        <v>2.9935</v>
      </c>
    </row>
    <row r="4198" spans="1:9" hidden="1">
      <c r="A4198" s="115" t="s">
        <v>11678</v>
      </c>
      <c r="B4198" s="115" t="s">
        <v>11679</v>
      </c>
      <c r="C4198" s="115" t="s">
        <v>11680</v>
      </c>
      <c r="D4198" s="115" t="s">
        <v>1242</v>
      </c>
      <c r="E4198" s="115">
        <v>3.2705000000000002</v>
      </c>
      <c r="F4198" s="674">
        <v>293.83600000000001</v>
      </c>
      <c r="G4198" s="674">
        <v>295.84500000000003</v>
      </c>
      <c r="H4198" s="115">
        <f t="shared" si="130"/>
        <v>1.0068371472522089</v>
      </c>
      <c r="I4198" s="115">
        <f t="shared" si="131"/>
        <v>3.2928999999999999</v>
      </c>
    </row>
    <row r="4199" spans="1:9" hidden="1">
      <c r="A4199" s="115" t="s">
        <v>11681</v>
      </c>
      <c r="B4199" s="115" t="s">
        <v>11682</v>
      </c>
      <c r="C4199" s="115" t="s">
        <v>11683</v>
      </c>
      <c r="D4199" s="115" t="s">
        <v>1242</v>
      </c>
      <c r="E4199" s="115">
        <v>4.2119999999999997</v>
      </c>
      <c r="F4199" s="674">
        <v>293.83600000000001</v>
      </c>
      <c r="G4199" s="674">
        <v>295.84500000000003</v>
      </c>
      <c r="H4199" s="115">
        <f t="shared" si="130"/>
        <v>1.0068371472522089</v>
      </c>
      <c r="I4199" s="115">
        <f t="shared" si="131"/>
        <v>4.2408000000000001</v>
      </c>
    </row>
    <row r="4200" spans="1:9" hidden="1">
      <c r="A4200" s="115" t="s">
        <v>11684</v>
      </c>
      <c r="B4200" s="115" t="s">
        <v>11685</v>
      </c>
      <c r="C4200" s="115" t="s">
        <v>11686</v>
      </c>
      <c r="D4200" s="115" t="s">
        <v>1242</v>
      </c>
      <c r="E4200" s="115">
        <v>5.4013</v>
      </c>
      <c r="F4200" s="674">
        <v>293.83600000000001</v>
      </c>
      <c r="G4200" s="674">
        <v>295.84500000000003</v>
      </c>
      <c r="H4200" s="115">
        <f t="shared" si="130"/>
        <v>1.0068371472522089</v>
      </c>
      <c r="I4200" s="115">
        <f t="shared" si="131"/>
        <v>5.4382000000000001</v>
      </c>
    </row>
    <row r="4201" spans="1:9" hidden="1">
      <c r="A4201" s="115" t="s">
        <v>11687</v>
      </c>
      <c r="B4201" s="115" t="s">
        <v>11688</v>
      </c>
      <c r="C4201" s="115" t="s">
        <v>11689</v>
      </c>
      <c r="D4201" s="115" t="s">
        <v>1138</v>
      </c>
      <c r="E4201" s="115">
        <v>1885.7515000000001</v>
      </c>
      <c r="F4201" s="674">
        <v>293.83600000000001</v>
      </c>
      <c r="G4201" s="674">
        <v>295.84500000000003</v>
      </c>
      <c r="H4201" s="115">
        <f t="shared" si="130"/>
        <v>1.0068371472522089</v>
      </c>
      <c r="I4201" s="115">
        <f t="shared" si="131"/>
        <v>1898.6447000000001</v>
      </c>
    </row>
    <row r="4202" spans="1:9" hidden="1">
      <c r="A4202" s="115" t="s">
        <v>11690</v>
      </c>
      <c r="B4202" s="115" t="s">
        <v>11691</v>
      </c>
      <c r="C4202" s="115" t="s">
        <v>11692</v>
      </c>
      <c r="D4202" s="115" t="s">
        <v>1138</v>
      </c>
      <c r="E4202" s="115">
        <v>931.49980000000005</v>
      </c>
      <c r="F4202" s="674">
        <v>293.83600000000001</v>
      </c>
      <c r="G4202" s="674">
        <v>295.84500000000003</v>
      </c>
      <c r="H4202" s="115">
        <f t="shared" si="130"/>
        <v>1.0068371472522089</v>
      </c>
      <c r="I4202" s="115">
        <f t="shared" si="131"/>
        <v>937.86860000000001</v>
      </c>
    </row>
    <row r="4203" spans="1:9" hidden="1">
      <c r="A4203" s="115" t="s">
        <v>11693</v>
      </c>
      <c r="B4203" s="115" t="s">
        <v>11694</v>
      </c>
      <c r="C4203" s="115" t="s">
        <v>11695</v>
      </c>
      <c r="D4203" s="115" t="s">
        <v>1138</v>
      </c>
      <c r="E4203" s="115">
        <v>487.05369999999999</v>
      </c>
      <c r="F4203" s="674">
        <v>293.83600000000001</v>
      </c>
      <c r="G4203" s="674">
        <v>295.84500000000003</v>
      </c>
      <c r="H4203" s="115">
        <f t="shared" si="130"/>
        <v>1.0068371472522089</v>
      </c>
      <c r="I4203" s="115">
        <f t="shared" si="131"/>
        <v>490.38380000000001</v>
      </c>
    </row>
    <row r="4204" spans="1:9" hidden="1">
      <c r="A4204" s="115" t="s">
        <v>11696</v>
      </c>
      <c r="B4204" s="115" t="s">
        <v>11697</v>
      </c>
      <c r="C4204" s="115" t="s">
        <v>11698</v>
      </c>
      <c r="D4204" s="115" t="s">
        <v>1138</v>
      </c>
      <c r="E4204" s="115">
        <v>50.8919</v>
      </c>
      <c r="F4204" s="674">
        <v>293.83600000000001</v>
      </c>
      <c r="G4204" s="674">
        <v>295.84500000000003</v>
      </c>
      <c r="H4204" s="115">
        <f t="shared" si="130"/>
        <v>1.0068371472522089</v>
      </c>
      <c r="I4204" s="115">
        <f t="shared" si="131"/>
        <v>51.239899999999999</v>
      </c>
    </row>
    <row r="4205" spans="1:9" hidden="1">
      <c r="A4205" s="115" t="s">
        <v>11699</v>
      </c>
      <c r="B4205" s="115" t="s">
        <v>11700</v>
      </c>
      <c r="C4205" s="115" t="s">
        <v>11701</v>
      </c>
      <c r="D4205" s="115" t="s">
        <v>1138</v>
      </c>
      <c r="E4205" s="115">
        <v>202.67519999999999</v>
      </c>
      <c r="F4205" s="674">
        <v>293.83600000000001</v>
      </c>
      <c r="G4205" s="674">
        <v>295.84500000000003</v>
      </c>
      <c r="H4205" s="115">
        <f t="shared" si="130"/>
        <v>1.0068371472522089</v>
      </c>
      <c r="I4205" s="115">
        <f t="shared" si="131"/>
        <v>204.0609</v>
      </c>
    </row>
    <row r="4206" spans="1:9" hidden="1">
      <c r="A4206" s="115" t="s">
        <v>11702</v>
      </c>
      <c r="B4206" s="115" t="s">
        <v>11703</v>
      </c>
      <c r="C4206" s="115" t="s">
        <v>11704</v>
      </c>
      <c r="D4206" s="115" t="s">
        <v>1138</v>
      </c>
      <c r="E4206" s="115">
        <v>279.97840000000002</v>
      </c>
      <c r="F4206" s="674">
        <v>293.83600000000001</v>
      </c>
      <c r="G4206" s="674">
        <v>295.84500000000003</v>
      </c>
      <c r="H4206" s="115">
        <f t="shared" si="130"/>
        <v>1.0068371472522089</v>
      </c>
      <c r="I4206" s="115">
        <f t="shared" si="131"/>
        <v>281.89269999999999</v>
      </c>
    </row>
    <row r="4207" spans="1:9" hidden="1">
      <c r="A4207" s="115" t="s">
        <v>11705</v>
      </c>
      <c r="B4207" s="115" t="s">
        <v>11706</v>
      </c>
      <c r="C4207" s="115" t="s">
        <v>11707</v>
      </c>
      <c r="D4207" s="115" t="s">
        <v>1138</v>
      </c>
      <c r="E4207" s="115">
        <v>101.33759999999999</v>
      </c>
      <c r="F4207" s="674">
        <v>293.83600000000001</v>
      </c>
      <c r="G4207" s="674">
        <v>295.84500000000003</v>
      </c>
      <c r="H4207" s="115">
        <f t="shared" si="130"/>
        <v>1.0068371472522089</v>
      </c>
      <c r="I4207" s="115">
        <f t="shared" si="131"/>
        <v>102.0305</v>
      </c>
    </row>
    <row r="4208" spans="1:9" hidden="1">
      <c r="A4208" s="115" t="s">
        <v>11708</v>
      </c>
      <c r="B4208" s="115" t="s">
        <v>11709</v>
      </c>
      <c r="C4208" s="115" t="s">
        <v>11710</v>
      </c>
      <c r="D4208" s="115" t="s">
        <v>1138</v>
      </c>
      <c r="E4208" s="115">
        <v>101.33759999999999</v>
      </c>
      <c r="F4208" s="674">
        <v>293.83600000000001</v>
      </c>
      <c r="G4208" s="674">
        <v>295.84500000000003</v>
      </c>
      <c r="H4208" s="115">
        <f t="shared" si="130"/>
        <v>1.0068371472522089</v>
      </c>
      <c r="I4208" s="115">
        <f t="shared" si="131"/>
        <v>102.0305</v>
      </c>
    </row>
    <row r="4209" spans="1:9" hidden="1">
      <c r="A4209" s="115" t="s">
        <v>11711</v>
      </c>
      <c r="B4209" s="115" t="s">
        <v>11712</v>
      </c>
      <c r="C4209" s="115" t="s">
        <v>11713</v>
      </c>
      <c r="D4209" s="115" t="s">
        <v>1138</v>
      </c>
      <c r="E4209" s="115">
        <v>202.67519999999999</v>
      </c>
      <c r="F4209" s="674">
        <v>293.83600000000001</v>
      </c>
      <c r="G4209" s="674">
        <v>295.84500000000003</v>
      </c>
      <c r="H4209" s="115">
        <f t="shared" si="130"/>
        <v>1.0068371472522089</v>
      </c>
      <c r="I4209" s="115">
        <f t="shared" si="131"/>
        <v>204.0609</v>
      </c>
    </row>
    <row r="4210" spans="1:9" hidden="1">
      <c r="A4210" s="115" t="s">
        <v>11714</v>
      </c>
      <c r="B4210" s="115" t="s">
        <v>11715</v>
      </c>
      <c r="C4210" s="115" t="s">
        <v>11716</v>
      </c>
      <c r="D4210" s="115" t="s">
        <v>1138</v>
      </c>
      <c r="E4210" s="115">
        <v>304.0127</v>
      </c>
      <c r="F4210" s="674">
        <v>293.83600000000001</v>
      </c>
      <c r="G4210" s="674">
        <v>295.84500000000003</v>
      </c>
      <c r="H4210" s="115">
        <f t="shared" si="130"/>
        <v>1.0068371472522089</v>
      </c>
      <c r="I4210" s="115">
        <f t="shared" si="131"/>
        <v>306.09129999999999</v>
      </c>
    </row>
    <row r="4211" spans="1:9" hidden="1">
      <c r="A4211" s="115" t="s">
        <v>11717</v>
      </c>
      <c r="B4211" s="115" t="s">
        <v>11718</v>
      </c>
      <c r="C4211" s="115" t="s">
        <v>11719</v>
      </c>
      <c r="D4211" s="115" t="s">
        <v>1138</v>
      </c>
      <c r="E4211" s="115">
        <v>513.38080000000002</v>
      </c>
      <c r="F4211" s="674">
        <v>293.83600000000001</v>
      </c>
      <c r="G4211" s="674">
        <v>295.84500000000003</v>
      </c>
      <c r="H4211" s="115">
        <f t="shared" si="130"/>
        <v>1.0068371472522089</v>
      </c>
      <c r="I4211" s="115">
        <f t="shared" si="131"/>
        <v>516.89089999999999</v>
      </c>
    </row>
    <row r="4212" spans="1:9" hidden="1">
      <c r="A4212" s="115" t="s">
        <v>11720</v>
      </c>
      <c r="B4212" s="115" t="s">
        <v>11721</v>
      </c>
      <c r="C4212" s="115" t="s">
        <v>11722</v>
      </c>
      <c r="D4212" s="115" t="s">
        <v>1138</v>
      </c>
      <c r="E4212" s="115">
        <v>132.40819999999999</v>
      </c>
      <c r="F4212" s="674">
        <v>293.83600000000001</v>
      </c>
      <c r="G4212" s="674">
        <v>295.84500000000003</v>
      </c>
      <c r="H4212" s="115">
        <f t="shared" si="130"/>
        <v>1.0068371472522089</v>
      </c>
      <c r="I4212" s="115">
        <f t="shared" si="131"/>
        <v>133.3135</v>
      </c>
    </row>
    <row r="4213" spans="1:9" hidden="1">
      <c r="A4213" s="115" t="s">
        <v>11723</v>
      </c>
      <c r="B4213" s="115" t="s">
        <v>11724</v>
      </c>
      <c r="C4213" s="115" t="s">
        <v>11725</v>
      </c>
      <c r="D4213" s="115" t="s">
        <v>1138</v>
      </c>
      <c r="E4213" s="115">
        <v>76.561000000000007</v>
      </c>
      <c r="F4213" s="674">
        <v>293.83600000000001</v>
      </c>
      <c r="G4213" s="674">
        <v>295.84500000000003</v>
      </c>
      <c r="H4213" s="115">
        <f t="shared" si="130"/>
        <v>1.0068371472522089</v>
      </c>
      <c r="I4213" s="115">
        <f t="shared" si="131"/>
        <v>77.084500000000006</v>
      </c>
    </row>
    <row r="4214" spans="1:9" hidden="1">
      <c r="A4214" s="115" t="s">
        <v>11726</v>
      </c>
      <c r="B4214" s="115" t="s">
        <v>11727</v>
      </c>
      <c r="C4214" s="115" t="s">
        <v>11728</v>
      </c>
      <c r="D4214" s="115" t="s">
        <v>1242</v>
      </c>
      <c r="E4214" s="115">
        <v>5.2876000000000003</v>
      </c>
      <c r="F4214" s="674">
        <v>293.83600000000001</v>
      </c>
      <c r="G4214" s="674">
        <v>295.84500000000003</v>
      </c>
      <c r="H4214" s="115">
        <f t="shared" si="130"/>
        <v>1.0068371472522089</v>
      </c>
      <c r="I4214" s="115">
        <f t="shared" si="131"/>
        <v>5.3238000000000003</v>
      </c>
    </row>
    <row r="4215" spans="1:9" hidden="1">
      <c r="A4215" s="115" t="s">
        <v>11729</v>
      </c>
      <c r="B4215" s="115" t="s">
        <v>11730</v>
      </c>
      <c r="C4215" s="115" t="s">
        <v>11731</v>
      </c>
      <c r="D4215" s="115" t="s">
        <v>1242</v>
      </c>
      <c r="E4215" s="115">
        <v>8.5622000000000007</v>
      </c>
      <c r="F4215" s="674">
        <v>293.83600000000001</v>
      </c>
      <c r="G4215" s="674">
        <v>295.84500000000003</v>
      </c>
      <c r="H4215" s="115">
        <f t="shared" si="130"/>
        <v>1.0068371472522089</v>
      </c>
      <c r="I4215" s="115">
        <f t="shared" si="131"/>
        <v>8.6206999999999994</v>
      </c>
    </row>
    <row r="4216" spans="1:9" hidden="1">
      <c r="A4216" s="115" t="s">
        <v>11732</v>
      </c>
      <c r="B4216" s="115" t="s">
        <v>11733</v>
      </c>
      <c r="C4216" s="115" t="s">
        <v>11734</v>
      </c>
      <c r="D4216" s="115" t="s">
        <v>1242</v>
      </c>
      <c r="E4216" s="115">
        <v>12.4268</v>
      </c>
      <c r="F4216" s="674">
        <v>293.83600000000001</v>
      </c>
      <c r="G4216" s="674">
        <v>295.84500000000003</v>
      </c>
      <c r="H4216" s="115">
        <f t="shared" si="130"/>
        <v>1.0068371472522089</v>
      </c>
      <c r="I4216" s="115">
        <f t="shared" si="131"/>
        <v>12.511799999999999</v>
      </c>
    </row>
    <row r="4217" spans="1:9" hidden="1">
      <c r="A4217" s="115" t="s">
        <v>11735</v>
      </c>
      <c r="B4217" s="115" t="s">
        <v>11736</v>
      </c>
      <c r="C4217" s="115" t="s">
        <v>11737</v>
      </c>
      <c r="D4217" s="115" t="s">
        <v>1242</v>
      </c>
      <c r="E4217" s="115">
        <v>20.312200000000001</v>
      </c>
      <c r="F4217" s="674">
        <v>293.83600000000001</v>
      </c>
      <c r="G4217" s="674">
        <v>295.84500000000003</v>
      </c>
      <c r="H4217" s="115">
        <f t="shared" si="130"/>
        <v>1.0068371472522089</v>
      </c>
      <c r="I4217" s="115">
        <f t="shared" si="131"/>
        <v>20.4511</v>
      </c>
    </row>
    <row r="4218" spans="1:9" hidden="1">
      <c r="A4218" s="115" t="s">
        <v>11738</v>
      </c>
      <c r="B4218" s="115" t="s">
        <v>11739</v>
      </c>
      <c r="C4218" s="115" t="s">
        <v>11740</v>
      </c>
      <c r="D4218" s="115" t="s">
        <v>1242</v>
      </c>
      <c r="E4218" s="115">
        <v>30.390999999999998</v>
      </c>
      <c r="F4218" s="674">
        <v>293.83600000000001</v>
      </c>
      <c r="G4218" s="674">
        <v>295.84500000000003</v>
      </c>
      <c r="H4218" s="115">
        <f t="shared" si="130"/>
        <v>1.0068371472522089</v>
      </c>
      <c r="I4218" s="115">
        <f t="shared" si="131"/>
        <v>30.598800000000001</v>
      </c>
    </row>
    <row r="4219" spans="1:9" hidden="1">
      <c r="A4219" s="115" t="s">
        <v>11741</v>
      </c>
      <c r="B4219" s="115" t="s">
        <v>11742</v>
      </c>
      <c r="C4219" s="115" t="s">
        <v>11743</v>
      </c>
      <c r="D4219" s="115" t="s">
        <v>1242</v>
      </c>
      <c r="E4219" s="115">
        <v>39.602400000000003</v>
      </c>
      <c r="F4219" s="674">
        <v>293.83600000000001</v>
      </c>
      <c r="G4219" s="674">
        <v>295.84500000000003</v>
      </c>
      <c r="H4219" s="115">
        <f t="shared" si="130"/>
        <v>1.0068371472522089</v>
      </c>
      <c r="I4219" s="115">
        <f t="shared" si="131"/>
        <v>39.873199999999997</v>
      </c>
    </row>
    <row r="4220" spans="1:9" hidden="1">
      <c r="A4220" s="115" t="s">
        <v>11744</v>
      </c>
      <c r="B4220" s="115" t="s">
        <v>11745</v>
      </c>
      <c r="C4220" s="115" t="s">
        <v>11746</v>
      </c>
      <c r="D4220" s="115" t="s">
        <v>1242</v>
      </c>
      <c r="E4220" s="115">
        <v>44.151699999999998</v>
      </c>
      <c r="F4220" s="674">
        <v>293.83600000000001</v>
      </c>
      <c r="G4220" s="674">
        <v>295.84500000000003</v>
      </c>
      <c r="H4220" s="115">
        <f t="shared" si="130"/>
        <v>1.0068371472522089</v>
      </c>
      <c r="I4220" s="115">
        <f t="shared" si="131"/>
        <v>44.453600000000002</v>
      </c>
    </row>
    <row r="4221" spans="1:9" hidden="1">
      <c r="A4221" s="115" t="s">
        <v>11747</v>
      </c>
      <c r="B4221" s="115" t="s">
        <v>11748</v>
      </c>
      <c r="C4221" s="115" t="s">
        <v>11749</v>
      </c>
      <c r="D4221" s="115" t="s">
        <v>1242</v>
      </c>
      <c r="E4221" s="115">
        <v>51.191200000000002</v>
      </c>
      <c r="F4221" s="674">
        <v>293.83600000000001</v>
      </c>
      <c r="G4221" s="674">
        <v>295.84500000000003</v>
      </c>
      <c r="H4221" s="115">
        <f t="shared" si="130"/>
        <v>1.0068371472522089</v>
      </c>
      <c r="I4221" s="115">
        <f t="shared" si="131"/>
        <v>51.541200000000003</v>
      </c>
    </row>
    <row r="4222" spans="1:9" hidden="1">
      <c r="A4222" s="115" t="s">
        <v>11750</v>
      </c>
      <c r="B4222" s="115" t="s">
        <v>11751</v>
      </c>
      <c r="C4222" s="115" t="s">
        <v>11752</v>
      </c>
      <c r="D4222" s="115" t="s">
        <v>1242</v>
      </c>
      <c r="E4222" s="115">
        <v>59.779400000000003</v>
      </c>
      <c r="F4222" s="674">
        <v>293.83600000000001</v>
      </c>
      <c r="G4222" s="674">
        <v>295.84500000000003</v>
      </c>
      <c r="H4222" s="115">
        <f t="shared" si="130"/>
        <v>1.0068371472522089</v>
      </c>
      <c r="I4222" s="115">
        <f t="shared" si="131"/>
        <v>60.188099999999999</v>
      </c>
    </row>
    <row r="4223" spans="1:9" hidden="1">
      <c r="A4223" s="115" t="s">
        <v>11753</v>
      </c>
      <c r="B4223" s="115" t="s">
        <v>11754</v>
      </c>
      <c r="C4223" s="115" t="s">
        <v>11755</v>
      </c>
      <c r="D4223" s="115" t="s">
        <v>1242</v>
      </c>
      <c r="E4223" s="115">
        <v>76.2393</v>
      </c>
      <c r="F4223" s="674">
        <v>293.83600000000001</v>
      </c>
      <c r="G4223" s="674">
        <v>295.84500000000003</v>
      </c>
      <c r="H4223" s="115">
        <f t="shared" si="130"/>
        <v>1.0068371472522089</v>
      </c>
      <c r="I4223" s="115">
        <f t="shared" si="131"/>
        <v>76.760599999999997</v>
      </c>
    </row>
    <row r="4224" spans="1:9" hidden="1">
      <c r="A4224" s="115" t="s">
        <v>11756</v>
      </c>
      <c r="B4224" s="115" t="s">
        <v>11757</v>
      </c>
      <c r="C4224" s="115" t="s">
        <v>11758</v>
      </c>
      <c r="D4224" s="115" t="s">
        <v>1242</v>
      </c>
      <c r="E4224" s="115">
        <v>93.411299999999997</v>
      </c>
      <c r="F4224" s="674">
        <v>293.83600000000001</v>
      </c>
      <c r="G4224" s="674">
        <v>295.84500000000003</v>
      </c>
      <c r="H4224" s="115">
        <f t="shared" si="130"/>
        <v>1.0068371472522089</v>
      </c>
      <c r="I4224" s="115">
        <f t="shared" si="131"/>
        <v>94.05</v>
      </c>
    </row>
    <row r="4225" spans="1:9" hidden="1">
      <c r="A4225" s="115" t="s">
        <v>11759</v>
      </c>
      <c r="B4225" s="115" t="s">
        <v>11760</v>
      </c>
      <c r="C4225" s="115" t="s">
        <v>11761</v>
      </c>
      <c r="D4225" s="115" t="s">
        <v>1242</v>
      </c>
      <c r="E4225" s="115">
        <v>145.0538</v>
      </c>
      <c r="F4225" s="674">
        <v>293.83600000000001</v>
      </c>
      <c r="G4225" s="674">
        <v>295.84500000000003</v>
      </c>
      <c r="H4225" s="115">
        <f t="shared" si="130"/>
        <v>1.0068371472522089</v>
      </c>
      <c r="I4225" s="115">
        <f t="shared" si="131"/>
        <v>146.04560000000001</v>
      </c>
    </row>
    <row r="4226" spans="1:9" hidden="1">
      <c r="A4226" s="115" t="s">
        <v>11762</v>
      </c>
      <c r="B4226" s="115" t="s">
        <v>11763</v>
      </c>
      <c r="C4226" s="115" t="s">
        <v>11764</v>
      </c>
      <c r="D4226" s="115" t="s">
        <v>1242</v>
      </c>
      <c r="E4226" s="115">
        <v>172.6628</v>
      </c>
      <c r="F4226" s="674">
        <v>293.83600000000001</v>
      </c>
      <c r="G4226" s="674">
        <v>295.84500000000003</v>
      </c>
      <c r="H4226" s="115">
        <f t="shared" si="130"/>
        <v>1.0068371472522089</v>
      </c>
      <c r="I4226" s="115">
        <f t="shared" si="131"/>
        <v>173.8433</v>
      </c>
    </row>
    <row r="4227" spans="1:9" hidden="1">
      <c r="A4227" s="115" t="s">
        <v>11765</v>
      </c>
      <c r="B4227" s="115" t="s">
        <v>11766</v>
      </c>
      <c r="C4227" s="115" t="s">
        <v>11767</v>
      </c>
      <c r="D4227" s="115" t="s">
        <v>1242</v>
      </c>
      <c r="E4227" s="115">
        <v>206.8717</v>
      </c>
      <c r="F4227" s="674">
        <v>293.83600000000001</v>
      </c>
      <c r="G4227" s="674">
        <v>295.84500000000003</v>
      </c>
      <c r="H4227" s="115">
        <f t="shared" si="130"/>
        <v>1.0068371472522089</v>
      </c>
      <c r="I4227" s="115">
        <f t="shared" si="131"/>
        <v>208.2861</v>
      </c>
    </row>
    <row r="4228" spans="1:9" hidden="1">
      <c r="A4228" s="115" t="s">
        <v>11768</v>
      </c>
      <c r="B4228" s="115" t="s">
        <v>11769</v>
      </c>
      <c r="C4228" s="115" t="s">
        <v>11770</v>
      </c>
      <c r="D4228" s="115" t="s">
        <v>1242</v>
      </c>
      <c r="E4228" s="115">
        <v>241.34030000000001</v>
      </c>
      <c r="F4228" s="674">
        <v>293.83600000000001</v>
      </c>
      <c r="G4228" s="674">
        <v>295.84500000000003</v>
      </c>
      <c r="H4228" s="115">
        <f t="shared" si="130"/>
        <v>1.0068371472522089</v>
      </c>
      <c r="I4228" s="115">
        <f t="shared" si="131"/>
        <v>242.99039999999999</v>
      </c>
    </row>
    <row r="4229" spans="1:9" hidden="1">
      <c r="A4229" s="115" t="s">
        <v>11771</v>
      </c>
      <c r="B4229" s="115" t="s">
        <v>11772</v>
      </c>
      <c r="C4229" s="115" t="s">
        <v>11773</v>
      </c>
      <c r="D4229" s="115" t="s">
        <v>1242</v>
      </c>
      <c r="E4229" s="115">
        <v>299.96699999999998</v>
      </c>
      <c r="F4229" s="674">
        <v>293.83600000000001</v>
      </c>
      <c r="G4229" s="674">
        <v>295.84500000000003</v>
      </c>
      <c r="H4229" s="115">
        <f t="shared" ref="H4229:H4292" si="132">G4229/F4229</f>
        <v>1.0068371472522089</v>
      </c>
      <c r="I4229" s="115">
        <f t="shared" ref="I4229:I4292" si="133">ROUND(H4229*E4229,4)</f>
        <v>302.0179</v>
      </c>
    </row>
    <row r="4230" spans="1:9" hidden="1">
      <c r="A4230" s="115" t="s">
        <v>11774</v>
      </c>
      <c r="B4230" s="115" t="s">
        <v>11775</v>
      </c>
      <c r="C4230" s="115" t="s">
        <v>11776</v>
      </c>
      <c r="D4230" s="115" t="s">
        <v>1242</v>
      </c>
      <c r="E4230" s="115">
        <v>12.0794</v>
      </c>
      <c r="F4230" s="674">
        <v>293.83600000000001</v>
      </c>
      <c r="G4230" s="674">
        <v>295.84500000000003</v>
      </c>
      <c r="H4230" s="115">
        <f t="shared" si="132"/>
        <v>1.0068371472522089</v>
      </c>
      <c r="I4230" s="115">
        <f t="shared" si="133"/>
        <v>12.162000000000001</v>
      </c>
    </row>
    <row r="4231" spans="1:9" hidden="1">
      <c r="A4231" s="115" t="s">
        <v>11777</v>
      </c>
      <c r="B4231" s="115" t="s">
        <v>11778</v>
      </c>
      <c r="C4231" s="115" t="s">
        <v>11779</v>
      </c>
      <c r="D4231" s="115" t="s">
        <v>1242</v>
      </c>
      <c r="E4231" s="115">
        <v>19.906300000000002</v>
      </c>
      <c r="F4231" s="674">
        <v>293.83600000000001</v>
      </c>
      <c r="G4231" s="674">
        <v>295.84500000000003</v>
      </c>
      <c r="H4231" s="115">
        <f t="shared" si="132"/>
        <v>1.0068371472522089</v>
      </c>
      <c r="I4231" s="115">
        <f t="shared" si="133"/>
        <v>20.042400000000001</v>
      </c>
    </row>
    <row r="4232" spans="1:9" hidden="1">
      <c r="A4232" s="115" t="s">
        <v>11780</v>
      </c>
      <c r="B4232" s="115" t="s">
        <v>11781</v>
      </c>
      <c r="C4232" s="115" t="s">
        <v>11782</v>
      </c>
      <c r="D4232" s="115" t="s">
        <v>1242</v>
      </c>
      <c r="E4232" s="115">
        <v>29.9267</v>
      </c>
      <c r="F4232" s="674">
        <v>293.83600000000001</v>
      </c>
      <c r="G4232" s="674">
        <v>295.84500000000003</v>
      </c>
      <c r="H4232" s="115">
        <f t="shared" si="132"/>
        <v>1.0068371472522089</v>
      </c>
      <c r="I4232" s="115">
        <f t="shared" si="133"/>
        <v>30.1313</v>
      </c>
    </row>
    <row r="4233" spans="1:9" hidden="1">
      <c r="A4233" s="115" t="s">
        <v>11783</v>
      </c>
      <c r="B4233" s="115" t="s">
        <v>11784</v>
      </c>
      <c r="C4233" s="115" t="s">
        <v>11785</v>
      </c>
      <c r="D4233" s="115" t="s">
        <v>1242</v>
      </c>
      <c r="E4233" s="115">
        <v>39.0212</v>
      </c>
      <c r="F4233" s="674">
        <v>293.83600000000001</v>
      </c>
      <c r="G4233" s="674">
        <v>295.84500000000003</v>
      </c>
      <c r="H4233" s="115">
        <f t="shared" si="132"/>
        <v>1.0068371472522089</v>
      </c>
      <c r="I4233" s="115">
        <f t="shared" si="133"/>
        <v>39.287999999999997</v>
      </c>
    </row>
    <row r="4234" spans="1:9" hidden="1">
      <c r="A4234" s="115" t="s">
        <v>11786</v>
      </c>
      <c r="B4234" s="115" t="s">
        <v>11787</v>
      </c>
      <c r="C4234" s="115" t="s">
        <v>11788</v>
      </c>
      <c r="D4234" s="115" t="s">
        <v>1242</v>
      </c>
      <c r="E4234" s="115">
        <v>43.424399999999999</v>
      </c>
      <c r="F4234" s="674">
        <v>293.83600000000001</v>
      </c>
      <c r="G4234" s="674">
        <v>295.84500000000003</v>
      </c>
      <c r="H4234" s="115">
        <f t="shared" si="132"/>
        <v>1.0068371472522089</v>
      </c>
      <c r="I4234" s="115">
        <f t="shared" si="133"/>
        <v>43.721299999999999</v>
      </c>
    </row>
    <row r="4235" spans="1:9" hidden="1">
      <c r="A4235" s="115" t="s">
        <v>11789</v>
      </c>
      <c r="B4235" s="115" t="s">
        <v>11790</v>
      </c>
      <c r="C4235" s="115" t="s">
        <v>11791</v>
      </c>
      <c r="D4235" s="115" t="s">
        <v>1138</v>
      </c>
      <c r="E4235" s="115">
        <v>9.9106000000000005</v>
      </c>
      <c r="F4235" s="674">
        <v>293.83600000000001</v>
      </c>
      <c r="G4235" s="674">
        <v>295.84500000000003</v>
      </c>
      <c r="H4235" s="115">
        <f t="shared" si="132"/>
        <v>1.0068371472522089</v>
      </c>
      <c r="I4235" s="115">
        <f t="shared" si="133"/>
        <v>9.9784000000000006</v>
      </c>
    </row>
    <row r="4236" spans="1:9" hidden="1">
      <c r="A4236" s="115" t="s">
        <v>11792</v>
      </c>
      <c r="B4236" s="115" t="s">
        <v>11793</v>
      </c>
      <c r="C4236" s="115" t="s">
        <v>11794</v>
      </c>
      <c r="D4236" s="115" t="s">
        <v>1138</v>
      </c>
      <c r="E4236" s="115">
        <v>14.866</v>
      </c>
      <c r="F4236" s="674">
        <v>293.83600000000001</v>
      </c>
      <c r="G4236" s="674">
        <v>295.84500000000003</v>
      </c>
      <c r="H4236" s="115">
        <f t="shared" si="132"/>
        <v>1.0068371472522089</v>
      </c>
      <c r="I4236" s="115">
        <f t="shared" si="133"/>
        <v>14.967599999999999</v>
      </c>
    </row>
    <row r="4237" spans="1:9" hidden="1">
      <c r="A4237" s="115" t="s">
        <v>11795</v>
      </c>
      <c r="B4237" s="115" t="s">
        <v>11796</v>
      </c>
      <c r="C4237" s="115" t="s">
        <v>11797</v>
      </c>
      <c r="D4237" s="115" t="s">
        <v>1138</v>
      </c>
      <c r="E4237" s="115">
        <v>19.821300000000001</v>
      </c>
      <c r="F4237" s="674">
        <v>293.83600000000001</v>
      </c>
      <c r="G4237" s="674">
        <v>295.84500000000003</v>
      </c>
      <c r="H4237" s="115">
        <f t="shared" si="132"/>
        <v>1.0068371472522089</v>
      </c>
      <c r="I4237" s="115">
        <f t="shared" si="133"/>
        <v>19.956800000000001</v>
      </c>
    </row>
    <row r="4238" spans="1:9" hidden="1">
      <c r="A4238" s="115" t="s">
        <v>11798</v>
      </c>
      <c r="B4238" s="115" t="s">
        <v>11799</v>
      </c>
      <c r="C4238" s="115" t="s">
        <v>11800</v>
      </c>
      <c r="D4238" s="115" t="s">
        <v>1138</v>
      </c>
      <c r="E4238" s="115">
        <v>24.776700000000002</v>
      </c>
      <c r="F4238" s="674">
        <v>293.83600000000001</v>
      </c>
      <c r="G4238" s="674">
        <v>295.84500000000003</v>
      </c>
      <c r="H4238" s="115">
        <f t="shared" si="132"/>
        <v>1.0068371472522089</v>
      </c>
      <c r="I4238" s="115">
        <f t="shared" si="133"/>
        <v>24.946100000000001</v>
      </c>
    </row>
    <row r="4239" spans="1:9" hidden="1">
      <c r="A4239" s="115" t="s">
        <v>11801</v>
      </c>
      <c r="B4239" s="115" t="s">
        <v>11802</v>
      </c>
      <c r="C4239" s="115" t="s">
        <v>11803</v>
      </c>
      <c r="D4239" s="115" t="s">
        <v>1138</v>
      </c>
      <c r="E4239" s="115">
        <v>29.731999999999999</v>
      </c>
      <c r="F4239" s="674">
        <v>293.83600000000001</v>
      </c>
      <c r="G4239" s="674">
        <v>295.84500000000003</v>
      </c>
      <c r="H4239" s="115">
        <f t="shared" si="132"/>
        <v>1.0068371472522089</v>
      </c>
      <c r="I4239" s="115">
        <f t="shared" si="133"/>
        <v>29.935300000000002</v>
      </c>
    </row>
    <row r="4240" spans="1:9" hidden="1">
      <c r="A4240" s="115" t="s">
        <v>11804</v>
      </c>
      <c r="B4240" s="115" t="s">
        <v>11805</v>
      </c>
      <c r="C4240" s="115" t="s">
        <v>11806</v>
      </c>
      <c r="D4240" s="115" t="s">
        <v>1138</v>
      </c>
      <c r="E4240" s="115">
        <v>34.6873</v>
      </c>
      <c r="F4240" s="674">
        <v>293.83600000000001</v>
      </c>
      <c r="G4240" s="674">
        <v>295.84500000000003</v>
      </c>
      <c r="H4240" s="115">
        <f t="shared" si="132"/>
        <v>1.0068371472522089</v>
      </c>
      <c r="I4240" s="115">
        <f t="shared" si="133"/>
        <v>34.924500000000002</v>
      </c>
    </row>
    <row r="4241" spans="1:9" hidden="1">
      <c r="A4241" s="115" t="s">
        <v>11807</v>
      </c>
      <c r="B4241" s="115" t="s">
        <v>11808</v>
      </c>
      <c r="C4241" s="115" t="s">
        <v>11809</v>
      </c>
      <c r="D4241" s="115" t="s">
        <v>1138</v>
      </c>
      <c r="E4241" s="115">
        <v>39.642699999999998</v>
      </c>
      <c r="F4241" s="674">
        <v>293.83600000000001</v>
      </c>
      <c r="G4241" s="674">
        <v>295.84500000000003</v>
      </c>
      <c r="H4241" s="115">
        <f t="shared" si="132"/>
        <v>1.0068371472522089</v>
      </c>
      <c r="I4241" s="115">
        <f t="shared" si="133"/>
        <v>39.913699999999999</v>
      </c>
    </row>
    <row r="4242" spans="1:9" hidden="1">
      <c r="A4242" s="115" t="s">
        <v>11810</v>
      </c>
      <c r="B4242" s="115" t="s">
        <v>11811</v>
      </c>
      <c r="C4242" s="115" t="s">
        <v>11812</v>
      </c>
      <c r="D4242" s="115" t="s">
        <v>1138</v>
      </c>
      <c r="E4242" s="115">
        <v>44.597900000000003</v>
      </c>
      <c r="F4242" s="674">
        <v>293.83600000000001</v>
      </c>
      <c r="G4242" s="674">
        <v>295.84500000000003</v>
      </c>
      <c r="H4242" s="115">
        <f t="shared" si="132"/>
        <v>1.0068371472522089</v>
      </c>
      <c r="I4242" s="115">
        <f t="shared" si="133"/>
        <v>44.902799999999999</v>
      </c>
    </row>
    <row r="4243" spans="1:9" hidden="1">
      <c r="A4243" s="115" t="s">
        <v>11813</v>
      </c>
      <c r="B4243" s="115" t="s">
        <v>11814</v>
      </c>
      <c r="C4243" s="115" t="s">
        <v>11815</v>
      </c>
      <c r="D4243" s="115" t="s">
        <v>1138</v>
      </c>
      <c r="E4243" s="115">
        <v>49.5533</v>
      </c>
      <c r="F4243" s="674">
        <v>293.83600000000001</v>
      </c>
      <c r="G4243" s="674">
        <v>295.84500000000003</v>
      </c>
      <c r="H4243" s="115">
        <f t="shared" si="132"/>
        <v>1.0068371472522089</v>
      </c>
      <c r="I4243" s="115">
        <f t="shared" si="133"/>
        <v>49.892099999999999</v>
      </c>
    </row>
    <row r="4244" spans="1:9" hidden="1">
      <c r="A4244" s="115" t="s">
        <v>11816</v>
      </c>
      <c r="B4244" s="115" t="s">
        <v>11817</v>
      </c>
      <c r="C4244" s="115" t="s">
        <v>11818</v>
      </c>
      <c r="D4244" s="115" t="s">
        <v>1138</v>
      </c>
      <c r="E4244" s="115">
        <v>54.508699999999997</v>
      </c>
      <c r="F4244" s="674">
        <v>293.83600000000001</v>
      </c>
      <c r="G4244" s="674">
        <v>295.84500000000003</v>
      </c>
      <c r="H4244" s="115">
        <f t="shared" si="132"/>
        <v>1.0068371472522089</v>
      </c>
      <c r="I4244" s="115">
        <f t="shared" si="133"/>
        <v>54.881399999999999</v>
      </c>
    </row>
    <row r="4245" spans="1:9" hidden="1">
      <c r="A4245" s="115" t="s">
        <v>11819</v>
      </c>
      <c r="B4245" s="115" t="s">
        <v>11820</v>
      </c>
      <c r="C4245" s="115" t="s">
        <v>11821</v>
      </c>
      <c r="D4245" s="115" t="s">
        <v>1138</v>
      </c>
      <c r="E4245" s="115">
        <v>59.463900000000002</v>
      </c>
      <c r="F4245" s="674">
        <v>293.83600000000001</v>
      </c>
      <c r="G4245" s="674">
        <v>295.84500000000003</v>
      </c>
      <c r="H4245" s="115">
        <f t="shared" si="132"/>
        <v>1.0068371472522089</v>
      </c>
      <c r="I4245" s="115">
        <f t="shared" si="133"/>
        <v>59.8705</v>
      </c>
    </row>
    <row r="4246" spans="1:9" hidden="1">
      <c r="A4246" s="115" t="s">
        <v>11822</v>
      </c>
      <c r="B4246" s="115" t="s">
        <v>11823</v>
      </c>
      <c r="C4246" s="115" t="s">
        <v>11824</v>
      </c>
      <c r="D4246" s="115" t="s">
        <v>1138</v>
      </c>
      <c r="E4246" s="115">
        <v>64.419300000000007</v>
      </c>
      <c r="F4246" s="674">
        <v>293.83600000000001</v>
      </c>
      <c r="G4246" s="674">
        <v>295.84500000000003</v>
      </c>
      <c r="H4246" s="115">
        <f t="shared" si="132"/>
        <v>1.0068371472522089</v>
      </c>
      <c r="I4246" s="115">
        <f t="shared" si="133"/>
        <v>64.859700000000004</v>
      </c>
    </row>
    <row r="4247" spans="1:9" hidden="1">
      <c r="A4247" s="115" t="s">
        <v>11825</v>
      </c>
      <c r="B4247" s="115" t="s">
        <v>11826</v>
      </c>
      <c r="C4247" s="115" t="s">
        <v>11827</v>
      </c>
      <c r="D4247" s="115" t="s">
        <v>1138</v>
      </c>
      <c r="E4247" s="115">
        <v>24.776700000000002</v>
      </c>
      <c r="F4247" s="674">
        <v>293.83600000000001</v>
      </c>
      <c r="G4247" s="674">
        <v>295.84500000000003</v>
      </c>
      <c r="H4247" s="115">
        <f t="shared" si="132"/>
        <v>1.0068371472522089</v>
      </c>
      <c r="I4247" s="115">
        <f t="shared" si="133"/>
        <v>24.946100000000001</v>
      </c>
    </row>
    <row r="4248" spans="1:9" hidden="1">
      <c r="A4248" s="115" t="s">
        <v>11828</v>
      </c>
      <c r="B4248" s="115" t="s">
        <v>11829</v>
      </c>
      <c r="C4248" s="115" t="s">
        <v>11830</v>
      </c>
      <c r="D4248" s="115" t="s">
        <v>1138</v>
      </c>
      <c r="E4248" s="115">
        <v>36.669400000000003</v>
      </c>
      <c r="F4248" s="674">
        <v>293.83600000000001</v>
      </c>
      <c r="G4248" s="674">
        <v>295.84500000000003</v>
      </c>
      <c r="H4248" s="115">
        <f t="shared" si="132"/>
        <v>1.0068371472522089</v>
      </c>
      <c r="I4248" s="115">
        <f t="shared" si="133"/>
        <v>36.920099999999998</v>
      </c>
    </row>
    <row r="4249" spans="1:9" hidden="1">
      <c r="A4249" s="115" t="s">
        <v>11831</v>
      </c>
      <c r="B4249" s="115" t="s">
        <v>11832</v>
      </c>
      <c r="C4249" s="115" t="s">
        <v>11833</v>
      </c>
      <c r="D4249" s="115" t="s">
        <v>1138</v>
      </c>
      <c r="E4249" s="115">
        <v>48.066699999999997</v>
      </c>
      <c r="F4249" s="674">
        <v>293.83600000000001</v>
      </c>
      <c r="G4249" s="674">
        <v>295.84500000000003</v>
      </c>
      <c r="H4249" s="115">
        <f t="shared" si="132"/>
        <v>1.0068371472522089</v>
      </c>
      <c r="I4249" s="115">
        <f t="shared" si="133"/>
        <v>48.395299999999999</v>
      </c>
    </row>
    <row r="4250" spans="1:9" hidden="1">
      <c r="A4250" s="115" t="s">
        <v>11834</v>
      </c>
      <c r="B4250" s="115" t="s">
        <v>11835</v>
      </c>
      <c r="C4250" s="115" t="s">
        <v>11836</v>
      </c>
      <c r="D4250" s="115" t="s">
        <v>1138</v>
      </c>
      <c r="E4250" s="115">
        <v>71.356700000000004</v>
      </c>
      <c r="F4250" s="674">
        <v>293.83600000000001</v>
      </c>
      <c r="G4250" s="674">
        <v>295.84500000000003</v>
      </c>
      <c r="H4250" s="115">
        <f t="shared" si="132"/>
        <v>1.0068371472522089</v>
      </c>
      <c r="I4250" s="115">
        <f t="shared" si="133"/>
        <v>71.8446</v>
      </c>
    </row>
    <row r="4251" spans="1:9" hidden="1">
      <c r="A4251" s="115" t="s">
        <v>11837</v>
      </c>
      <c r="B4251" s="115" t="s">
        <v>11838</v>
      </c>
      <c r="C4251" s="115" t="s">
        <v>11839</v>
      </c>
      <c r="D4251" s="115" t="s">
        <v>1138</v>
      </c>
      <c r="E4251" s="115">
        <v>92.664699999999996</v>
      </c>
      <c r="F4251" s="674">
        <v>293.83600000000001</v>
      </c>
      <c r="G4251" s="674">
        <v>295.84500000000003</v>
      </c>
      <c r="H4251" s="115">
        <f t="shared" si="132"/>
        <v>1.0068371472522089</v>
      </c>
      <c r="I4251" s="115">
        <f t="shared" si="133"/>
        <v>93.298299999999998</v>
      </c>
    </row>
    <row r="4252" spans="1:9" hidden="1">
      <c r="A4252" s="115" t="s">
        <v>11840</v>
      </c>
      <c r="B4252" s="115" t="s">
        <v>11841</v>
      </c>
      <c r="C4252" s="115" t="s">
        <v>11842</v>
      </c>
      <c r="D4252" s="115" t="s">
        <v>1138</v>
      </c>
      <c r="E4252" s="115">
        <v>113.47709999999999</v>
      </c>
      <c r="F4252" s="674">
        <v>293.83600000000001</v>
      </c>
      <c r="G4252" s="674">
        <v>295.84500000000003</v>
      </c>
      <c r="H4252" s="115">
        <f t="shared" si="132"/>
        <v>1.0068371472522089</v>
      </c>
      <c r="I4252" s="115">
        <f t="shared" si="133"/>
        <v>114.253</v>
      </c>
    </row>
    <row r="4253" spans="1:9" hidden="1">
      <c r="A4253" s="115" t="s">
        <v>11843</v>
      </c>
      <c r="B4253" s="115" t="s">
        <v>11844</v>
      </c>
      <c r="C4253" s="115" t="s">
        <v>11845</v>
      </c>
      <c r="D4253" s="115" t="s">
        <v>1138</v>
      </c>
      <c r="E4253" s="115">
        <v>133.29830000000001</v>
      </c>
      <c r="F4253" s="674">
        <v>293.83600000000001</v>
      </c>
      <c r="G4253" s="674">
        <v>295.84500000000003</v>
      </c>
      <c r="H4253" s="115">
        <f t="shared" si="132"/>
        <v>1.0068371472522089</v>
      </c>
      <c r="I4253" s="115">
        <f t="shared" si="133"/>
        <v>134.2097</v>
      </c>
    </row>
    <row r="4254" spans="1:9" hidden="1">
      <c r="A4254" s="115" t="s">
        <v>11846</v>
      </c>
      <c r="B4254" s="115" t="s">
        <v>11847</v>
      </c>
      <c r="C4254" s="115" t="s">
        <v>11848</v>
      </c>
      <c r="D4254" s="115" t="s">
        <v>1138</v>
      </c>
      <c r="E4254" s="115">
        <v>151.63310000000001</v>
      </c>
      <c r="F4254" s="674">
        <v>293.83600000000001</v>
      </c>
      <c r="G4254" s="674">
        <v>295.84500000000003</v>
      </c>
      <c r="H4254" s="115">
        <f t="shared" si="132"/>
        <v>1.0068371472522089</v>
      </c>
      <c r="I4254" s="115">
        <f t="shared" si="133"/>
        <v>152.66980000000001</v>
      </c>
    </row>
    <row r="4255" spans="1:9" hidden="1">
      <c r="A4255" s="115" t="s">
        <v>11849</v>
      </c>
      <c r="B4255" s="115" t="s">
        <v>11850</v>
      </c>
      <c r="C4255" s="115" t="s">
        <v>11851</v>
      </c>
      <c r="D4255" s="115" t="s">
        <v>1138</v>
      </c>
      <c r="E4255" s="115">
        <v>168.97669999999999</v>
      </c>
      <c r="F4255" s="674">
        <v>293.83600000000001</v>
      </c>
      <c r="G4255" s="674">
        <v>295.84500000000003</v>
      </c>
      <c r="H4255" s="115">
        <f t="shared" si="132"/>
        <v>1.0068371472522089</v>
      </c>
      <c r="I4255" s="115">
        <f t="shared" si="133"/>
        <v>170.13200000000001</v>
      </c>
    </row>
    <row r="4256" spans="1:9" hidden="1">
      <c r="A4256" s="115" t="s">
        <v>11852</v>
      </c>
      <c r="B4256" s="115" t="s">
        <v>11853</v>
      </c>
      <c r="C4256" s="115" t="s">
        <v>11854</v>
      </c>
      <c r="D4256" s="115" t="s">
        <v>1138</v>
      </c>
      <c r="E4256" s="115">
        <v>185.82490000000001</v>
      </c>
      <c r="F4256" s="674">
        <v>293.83600000000001</v>
      </c>
      <c r="G4256" s="674">
        <v>295.84500000000003</v>
      </c>
      <c r="H4256" s="115">
        <f t="shared" si="132"/>
        <v>1.0068371472522089</v>
      </c>
      <c r="I4256" s="115">
        <f t="shared" si="133"/>
        <v>187.09540000000001</v>
      </c>
    </row>
    <row r="4257" spans="1:9" hidden="1">
      <c r="A4257" s="115" t="s">
        <v>11855</v>
      </c>
      <c r="B4257" s="115" t="s">
        <v>11856</v>
      </c>
      <c r="C4257" s="115" t="s">
        <v>11857</v>
      </c>
      <c r="D4257" s="115" t="s">
        <v>1138</v>
      </c>
      <c r="E4257" s="115">
        <v>201.18639999999999</v>
      </c>
      <c r="F4257" s="674">
        <v>293.83600000000001</v>
      </c>
      <c r="G4257" s="674">
        <v>295.84500000000003</v>
      </c>
      <c r="H4257" s="115">
        <f t="shared" si="132"/>
        <v>1.0068371472522089</v>
      </c>
      <c r="I4257" s="115">
        <f t="shared" si="133"/>
        <v>202.56190000000001</v>
      </c>
    </row>
    <row r="4258" spans="1:9" hidden="1">
      <c r="A4258" s="115" t="s">
        <v>11858</v>
      </c>
      <c r="B4258" s="115" t="s">
        <v>11859</v>
      </c>
      <c r="C4258" s="115" t="s">
        <v>11860</v>
      </c>
      <c r="D4258" s="115" t="s">
        <v>1138</v>
      </c>
      <c r="E4258" s="115">
        <v>229.43180000000001</v>
      </c>
      <c r="F4258" s="674">
        <v>293.83600000000001</v>
      </c>
      <c r="G4258" s="674">
        <v>295.84500000000003</v>
      </c>
      <c r="H4258" s="115">
        <f t="shared" si="132"/>
        <v>1.0068371472522089</v>
      </c>
      <c r="I4258" s="115">
        <f t="shared" si="133"/>
        <v>231.00049999999999</v>
      </c>
    </row>
    <row r="4259" spans="1:9" hidden="1">
      <c r="A4259" s="115" t="s">
        <v>11861</v>
      </c>
      <c r="B4259" s="115" t="s">
        <v>11862</v>
      </c>
      <c r="C4259" s="115" t="s">
        <v>11863</v>
      </c>
      <c r="D4259" s="115" t="s">
        <v>1138</v>
      </c>
      <c r="E4259" s="115">
        <v>253.21729999999999</v>
      </c>
      <c r="F4259" s="674">
        <v>293.83600000000001</v>
      </c>
      <c r="G4259" s="674">
        <v>295.84500000000003</v>
      </c>
      <c r="H4259" s="115">
        <f t="shared" si="132"/>
        <v>1.0068371472522089</v>
      </c>
      <c r="I4259" s="115">
        <f t="shared" si="133"/>
        <v>254.9486</v>
      </c>
    </row>
    <row r="4260" spans="1:9" hidden="1">
      <c r="A4260" s="115" t="s">
        <v>11864</v>
      </c>
      <c r="B4260" s="115" t="s">
        <v>11865</v>
      </c>
      <c r="C4260" s="115" t="s">
        <v>11866</v>
      </c>
      <c r="D4260" s="115" t="s">
        <v>1138</v>
      </c>
      <c r="E4260" s="115">
        <v>264.6146</v>
      </c>
      <c r="F4260" s="674">
        <v>293.83600000000001</v>
      </c>
      <c r="G4260" s="674">
        <v>295.84500000000003</v>
      </c>
      <c r="H4260" s="115">
        <f t="shared" si="132"/>
        <v>1.0068371472522089</v>
      </c>
      <c r="I4260" s="115">
        <f t="shared" si="133"/>
        <v>266.42380000000003</v>
      </c>
    </row>
    <row r="4261" spans="1:9" hidden="1">
      <c r="A4261" s="115" t="s">
        <v>11867</v>
      </c>
      <c r="B4261" s="115" t="s">
        <v>11868</v>
      </c>
      <c r="C4261" s="115" t="s">
        <v>11869</v>
      </c>
      <c r="D4261" s="115" t="s">
        <v>1138</v>
      </c>
      <c r="E4261" s="115">
        <v>273.03870000000001</v>
      </c>
      <c r="F4261" s="674">
        <v>293.83600000000001</v>
      </c>
      <c r="G4261" s="674">
        <v>295.84500000000003</v>
      </c>
      <c r="H4261" s="115">
        <f t="shared" si="132"/>
        <v>1.0068371472522089</v>
      </c>
      <c r="I4261" s="115">
        <f t="shared" si="133"/>
        <v>274.90550000000002</v>
      </c>
    </row>
    <row r="4262" spans="1:9" hidden="1">
      <c r="A4262" s="115" t="s">
        <v>11870</v>
      </c>
      <c r="B4262" s="115" t="s">
        <v>11871</v>
      </c>
      <c r="C4262" s="115" t="s">
        <v>11872</v>
      </c>
      <c r="D4262" s="115" t="s">
        <v>1138</v>
      </c>
      <c r="E4262" s="115">
        <v>299.79750000000001</v>
      </c>
      <c r="F4262" s="674">
        <v>293.83600000000001</v>
      </c>
      <c r="G4262" s="674">
        <v>295.84500000000003</v>
      </c>
      <c r="H4262" s="115">
        <f t="shared" si="132"/>
        <v>1.0068371472522089</v>
      </c>
      <c r="I4262" s="115">
        <f t="shared" si="133"/>
        <v>301.84730000000002</v>
      </c>
    </row>
    <row r="4263" spans="1:9" hidden="1">
      <c r="A4263" s="115" t="s">
        <v>11873</v>
      </c>
      <c r="B4263" s="115" t="s">
        <v>11874</v>
      </c>
      <c r="C4263" s="115" t="s">
        <v>11875</v>
      </c>
      <c r="D4263" s="115" t="s">
        <v>1138</v>
      </c>
      <c r="E4263" s="115">
        <v>310.69920000000002</v>
      </c>
      <c r="F4263" s="674">
        <v>293.83600000000001</v>
      </c>
      <c r="G4263" s="674">
        <v>295.84500000000003</v>
      </c>
      <c r="H4263" s="115">
        <f t="shared" si="132"/>
        <v>1.0068371472522089</v>
      </c>
      <c r="I4263" s="115">
        <f t="shared" si="133"/>
        <v>312.82350000000002</v>
      </c>
    </row>
    <row r="4264" spans="1:9" hidden="1">
      <c r="A4264" s="115" t="s">
        <v>11876</v>
      </c>
      <c r="B4264" s="115" t="s">
        <v>11877</v>
      </c>
      <c r="C4264" s="115" t="s">
        <v>11878</v>
      </c>
      <c r="D4264" s="115" t="s">
        <v>1242</v>
      </c>
      <c r="E4264" s="115">
        <v>337.35599999999999</v>
      </c>
      <c r="F4264" s="674">
        <v>293.83600000000001</v>
      </c>
      <c r="G4264" s="674">
        <v>295.84500000000003</v>
      </c>
      <c r="H4264" s="115">
        <f t="shared" si="132"/>
        <v>1.0068371472522089</v>
      </c>
      <c r="I4264" s="115">
        <f t="shared" si="133"/>
        <v>339.6626</v>
      </c>
    </row>
    <row r="4265" spans="1:9" hidden="1">
      <c r="A4265" s="115" t="s">
        <v>11879</v>
      </c>
      <c r="B4265" s="115" t="s">
        <v>11880</v>
      </c>
      <c r="C4265" s="115" t="s">
        <v>11881</v>
      </c>
      <c r="D4265" s="115" t="s">
        <v>1242</v>
      </c>
      <c r="E4265" s="115">
        <v>448.25380000000001</v>
      </c>
      <c r="F4265" s="674">
        <v>293.83600000000001</v>
      </c>
      <c r="G4265" s="674">
        <v>295.84500000000003</v>
      </c>
      <c r="H4265" s="115">
        <f t="shared" si="132"/>
        <v>1.0068371472522089</v>
      </c>
      <c r="I4265" s="115">
        <f t="shared" si="133"/>
        <v>451.3186</v>
      </c>
    </row>
    <row r="4266" spans="1:9" hidden="1">
      <c r="A4266" s="115" t="s">
        <v>11882</v>
      </c>
      <c r="B4266" s="115" t="s">
        <v>11883</v>
      </c>
      <c r="C4266" s="115" t="s">
        <v>11884</v>
      </c>
      <c r="D4266" s="115" t="s">
        <v>1242</v>
      </c>
      <c r="E4266" s="115">
        <v>555.32060000000001</v>
      </c>
      <c r="F4266" s="674">
        <v>293.83600000000001</v>
      </c>
      <c r="G4266" s="674">
        <v>295.84500000000003</v>
      </c>
      <c r="H4266" s="115">
        <f t="shared" si="132"/>
        <v>1.0068371472522089</v>
      </c>
      <c r="I4266" s="115">
        <f t="shared" si="133"/>
        <v>559.11739999999998</v>
      </c>
    </row>
    <row r="4267" spans="1:9" hidden="1">
      <c r="A4267" s="115" t="s">
        <v>11885</v>
      </c>
      <c r="B4267" s="115" t="s">
        <v>11886</v>
      </c>
      <c r="C4267" s="115" t="s">
        <v>11887</v>
      </c>
      <c r="D4267" s="115" t="s">
        <v>1242</v>
      </c>
      <c r="E4267" s="115">
        <v>656.20690000000002</v>
      </c>
      <c r="F4267" s="674">
        <v>293.83600000000001</v>
      </c>
      <c r="G4267" s="674">
        <v>295.84500000000003</v>
      </c>
      <c r="H4267" s="115">
        <f t="shared" si="132"/>
        <v>1.0068371472522089</v>
      </c>
      <c r="I4267" s="115">
        <f t="shared" si="133"/>
        <v>660.69349999999997</v>
      </c>
    </row>
    <row r="4268" spans="1:9" hidden="1">
      <c r="A4268" s="115" t="s">
        <v>11888</v>
      </c>
      <c r="B4268" s="115" t="s">
        <v>11889</v>
      </c>
      <c r="C4268" s="115" t="s">
        <v>11890</v>
      </c>
      <c r="D4268" s="115" t="s">
        <v>1242</v>
      </c>
      <c r="E4268" s="115">
        <v>853.26409999999998</v>
      </c>
      <c r="F4268" s="674">
        <v>293.83600000000001</v>
      </c>
      <c r="G4268" s="674">
        <v>295.84500000000003</v>
      </c>
      <c r="H4268" s="115">
        <f t="shared" si="132"/>
        <v>1.0068371472522089</v>
      </c>
      <c r="I4268" s="115">
        <f t="shared" si="133"/>
        <v>859.09799999999996</v>
      </c>
    </row>
    <row r="4269" spans="1:9" hidden="1">
      <c r="A4269" s="115" t="s">
        <v>11891</v>
      </c>
      <c r="B4269" s="115" t="s">
        <v>11892</v>
      </c>
      <c r="C4269" s="115" t="s">
        <v>11893</v>
      </c>
      <c r="D4269" s="115" t="s">
        <v>1242</v>
      </c>
      <c r="E4269" s="115">
        <v>1087.1123</v>
      </c>
      <c r="F4269" s="674">
        <v>293.83600000000001</v>
      </c>
      <c r="G4269" s="674">
        <v>295.84500000000003</v>
      </c>
      <c r="H4269" s="115">
        <f t="shared" si="132"/>
        <v>1.0068371472522089</v>
      </c>
      <c r="I4269" s="115">
        <f t="shared" si="133"/>
        <v>1094.5450000000001</v>
      </c>
    </row>
    <row r="4270" spans="1:9" hidden="1">
      <c r="A4270" s="115" t="s">
        <v>11894</v>
      </c>
      <c r="B4270" s="115" t="s">
        <v>11895</v>
      </c>
      <c r="C4270" s="115" t="s">
        <v>11896</v>
      </c>
      <c r="D4270" s="115" t="s">
        <v>1242</v>
      </c>
      <c r="E4270" s="115">
        <v>1342.3298</v>
      </c>
      <c r="F4270" s="674">
        <v>293.83600000000001</v>
      </c>
      <c r="G4270" s="674">
        <v>295.84500000000003</v>
      </c>
      <c r="H4270" s="115">
        <f t="shared" si="132"/>
        <v>1.0068371472522089</v>
      </c>
      <c r="I4270" s="115">
        <f t="shared" si="133"/>
        <v>1351.5074999999999</v>
      </c>
    </row>
    <row r="4271" spans="1:9" hidden="1">
      <c r="A4271" s="115" t="s">
        <v>11897</v>
      </c>
      <c r="B4271" s="115" t="s">
        <v>11898</v>
      </c>
      <c r="C4271" s="115" t="s">
        <v>11899</v>
      </c>
      <c r="D4271" s="115" t="s">
        <v>1242</v>
      </c>
      <c r="E4271" s="115">
        <v>1856.837</v>
      </c>
      <c r="F4271" s="674">
        <v>293.83600000000001</v>
      </c>
      <c r="G4271" s="674">
        <v>295.84500000000003</v>
      </c>
      <c r="H4271" s="115">
        <f t="shared" si="132"/>
        <v>1.0068371472522089</v>
      </c>
      <c r="I4271" s="115">
        <f t="shared" si="133"/>
        <v>1869.5325</v>
      </c>
    </row>
    <row r="4272" spans="1:9" hidden="1">
      <c r="A4272" s="115" t="s">
        <v>11900</v>
      </c>
      <c r="B4272" s="115" t="s">
        <v>11901</v>
      </c>
      <c r="C4272" s="115" t="s">
        <v>11902</v>
      </c>
      <c r="D4272" s="115" t="s">
        <v>1242</v>
      </c>
      <c r="E4272" s="115">
        <v>2357.9976999999999</v>
      </c>
      <c r="F4272" s="674">
        <v>293.83600000000001</v>
      </c>
      <c r="G4272" s="674">
        <v>295.84500000000003</v>
      </c>
      <c r="H4272" s="115">
        <f t="shared" si="132"/>
        <v>1.0068371472522089</v>
      </c>
      <c r="I4272" s="115">
        <f t="shared" si="133"/>
        <v>2374.1197000000002</v>
      </c>
    </row>
    <row r="4273" spans="1:9" hidden="1">
      <c r="A4273" s="115" t="s">
        <v>11903</v>
      </c>
      <c r="B4273" s="115" t="s">
        <v>11904</v>
      </c>
      <c r="C4273" s="115" t="s">
        <v>11905</v>
      </c>
      <c r="D4273" s="115" t="s">
        <v>1242</v>
      </c>
      <c r="E4273" s="115">
        <v>74.782600000000002</v>
      </c>
      <c r="F4273" s="674">
        <v>293.83600000000001</v>
      </c>
      <c r="G4273" s="674">
        <v>295.84500000000003</v>
      </c>
      <c r="H4273" s="115">
        <f t="shared" si="132"/>
        <v>1.0068371472522089</v>
      </c>
      <c r="I4273" s="115">
        <f t="shared" si="133"/>
        <v>75.293899999999994</v>
      </c>
    </row>
    <row r="4274" spans="1:9" hidden="1">
      <c r="A4274" s="115" t="s">
        <v>11906</v>
      </c>
      <c r="B4274" s="115" t="s">
        <v>11907</v>
      </c>
      <c r="C4274" s="115" t="s">
        <v>11908</v>
      </c>
      <c r="D4274" s="115" t="s">
        <v>1242</v>
      </c>
      <c r="E4274" s="115">
        <v>97.813599999999994</v>
      </c>
      <c r="F4274" s="674">
        <v>293.83600000000001</v>
      </c>
      <c r="G4274" s="674">
        <v>295.84500000000003</v>
      </c>
      <c r="H4274" s="115">
        <f t="shared" si="132"/>
        <v>1.0068371472522089</v>
      </c>
      <c r="I4274" s="115">
        <f t="shared" si="133"/>
        <v>98.482399999999998</v>
      </c>
    </row>
    <row r="4275" spans="1:9" hidden="1">
      <c r="A4275" s="115" t="s">
        <v>11909</v>
      </c>
      <c r="B4275" s="115" t="s">
        <v>11910</v>
      </c>
      <c r="C4275" s="115" t="s">
        <v>11911</v>
      </c>
      <c r="D4275" s="115" t="s">
        <v>1242</v>
      </c>
      <c r="E4275" s="115">
        <v>176.9272</v>
      </c>
      <c r="F4275" s="674">
        <v>293.83600000000001</v>
      </c>
      <c r="G4275" s="674">
        <v>295.84500000000003</v>
      </c>
      <c r="H4275" s="115">
        <f t="shared" si="132"/>
        <v>1.0068371472522089</v>
      </c>
      <c r="I4275" s="115">
        <f t="shared" si="133"/>
        <v>178.1369</v>
      </c>
    </row>
    <row r="4276" spans="1:9" hidden="1">
      <c r="A4276" s="115" t="s">
        <v>11912</v>
      </c>
      <c r="B4276" s="115" t="s">
        <v>11913</v>
      </c>
      <c r="C4276" s="115" t="s">
        <v>11914</v>
      </c>
      <c r="D4276" s="115" t="s">
        <v>1242</v>
      </c>
      <c r="E4276" s="115">
        <v>219.13290000000001</v>
      </c>
      <c r="F4276" s="674">
        <v>293.83600000000001</v>
      </c>
      <c r="G4276" s="674">
        <v>295.84500000000003</v>
      </c>
      <c r="H4276" s="115">
        <f t="shared" si="132"/>
        <v>1.0068371472522089</v>
      </c>
      <c r="I4276" s="115">
        <f t="shared" si="133"/>
        <v>220.6311</v>
      </c>
    </row>
    <row r="4277" spans="1:9" hidden="1">
      <c r="A4277" s="115" t="s">
        <v>11915</v>
      </c>
      <c r="B4277" s="115" t="s">
        <v>11916</v>
      </c>
      <c r="C4277" s="115" t="s">
        <v>11917</v>
      </c>
      <c r="D4277" s="115" t="s">
        <v>1242</v>
      </c>
      <c r="E4277" s="115">
        <v>599.99429999999995</v>
      </c>
      <c r="F4277" s="674">
        <v>293.83600000000001</v>
      </c>
      <c r="G4277" s="674">
        <v>295.84500000000003</v>
      </c>
      <c r="H4277" s="115">
        <f t="shared" si="132"/>
        <v>1.0068371472522089</v>
      </c>
      <c r="I4277" s="115">
        <f t="shared" si="133"/>
        <v>604.09649999999999</v>
      </c>
    </row>
    <row r="4278" spans="1:9" hidden="1">
      <c r="A4278" s="115" t="s">
        <v>11918</v>
      </c>
      <c r="B4278" s="115" t="s">
        <v>11919</v>
      </c>
      <c r="C4278" s="115" t="s">
        <v>11920</v>
      </c>
      <c r="D4278" s="115" t="s">
        <v>1242</v>
      </c>
      <c r="E4278" s="115">
        <v>924.59490000000005</v>
      </c>
      <c r="F4278" s="674">
        <v>293.83600000000001</v>
      </c>
      <c r="G4278" s="674">
        <v>295.84500000000003</v>
      </c>
      <c r="H4278" s="115">
        <f t="shared" si="132"/>
        <v>1.0068371472522089</v>
      </c>
      <c r="I4278" s="115">
        <f t="shared" si="133"/>
        <v>930.91650000000004</v>
      </c>
    </row>
    <row r="4279" spans="1:9" hidden="1">
      <c r="A4279" s="115" t="s">
        <v>11921</v>
      </c>
      <c r="B4279" s="115" t="s">
        <v>11922</v>
      </c>
      <c r="C4279" s="115" t="s">
        <v>11923</v>
      </c>
      <c r="D4279" s="115" t="s">
        <v>1242</v>
      </c>
      <c r="E4279" s="115">
        <v>114.453</v>
      </c>
      <c r="F4279" s="674">
        <v>293.83600000000001</v>
      </c>
      <c r="G4279" s="674">
        <v>295.84500000000003</v>
      </c>
      <c r="H4279" s="115">
        <f t="shared" si="132"/>
        <v>1.0068371472522089</v>
      </c>
      <c r="I4279" s="115">
        <f t="shared" si="133"/>
        <v>115.2355</v>
      </c>
    </row>
    <row r="4280" spans="1:9" hidden="1">
      <c r="A4280" s="115" t="s">
        <v>11924</v>
      </c>
      <c r="B4280" s="115" t="s">
        <v>11925</v>
      </c>
      <c r="C4280" s="115" t="s">
        <v>11926</v>
      </c>
      <c r="D4280" s="115" t="s">
        <v>1242</v>
      </c>
      <c r="E4280" s="115">
        <v>145.48230000000001</v>
      </c>
      <c r="F4280" s="674">
        <v>293.83600000000001</v>
      </c>
      <c r="G4280" s="674">
        <v>295.84500000000003</v>
      </c>
      <c r="H4280" s="115">
        <f t="shared" si="132"/>
        <v>1.0068371472522089</v>
      </c>
      <c r="I4280" s="115">
        <f t="shared" si="133"/>
        <v>146.477</v>
      </c>
    </row>
    <row r="4281" spans="1:9" hidden="1">
      <c r="A4281" s="115" t="s">
        <v>11927</v>
      </c>
      <c r="B4281" s="115" t="s">
        <v>11928</v>
      </c>
      <c r="C4281" s="115" t="s">
        <v>11929</v>
      </c>
      <c r="D4281" s="115" t="s">
        <v>1242</v>
      </c>
      <c r="E4281" s="115">
        <v>195.02459999999999</v>
      </c>
      <c r="F4281" s="674">
        <v>293.83600000000001</v>
      </c>
      <c r="G4281" s="674">
        <v>295.84500000000003</v>
      </c>
      <c r="H4281" s="115">
        <f t="shared" si="132"/>
        <v>1.0068371472522089</v>
      </c>
      <c r="I4281" s="115">
        <f t="shared" si="133"/>
        <v>196.358</v>
      </c>
    </row>
    <row r="4282" spans="1:9" hidden="1">
      <c r="A4282" s="115" t="s">
        <v>11930</v>
      </c>
      <c r="B4282" s="115" t="s">
        <v>11931</v>
      </c>
      <c r="C4282" s="115" t="s">
        <v>11932</v>
      </c>
      <c r="D4282" s="115" t="s">
        <v>1242</v>
      </c>
      <c r="E4282" s="115">
        <v>275.57499999999999</v>
      </c>
      <c r="F4282" s="674">
        <v>293.83600000000001</v>
      </c>
      <c r="G4282" s="674">
        <v>295.84500000000003</v>
      </c>
      <c r="H4282" s="115">
        <f t="shared" si="132"/>
        <v>1.0068371472522089</v>
      </c>
      <c r="I4282" s="115">
        <f t="shared" si="133"/>
        <v>277.45909999999998</v>
      </c>
    </row>
    <row r="4283" spans="1:9" hidden="1">
      <c r="A4283" s="115" t="s">
        <v>11933</v>
      </c>
      <c r="B4283" s="115" t="s">
        <v>11934</v>
      </c>
      <c r="C4283" s="115" t="s">
        <v>11935</v>
      </c>
      <c r="D4283" s="115" t="s">
        <v>1242</v>
      </c>
      <c r="E4283" s="115">
        <v>328.1318</v>
      </c>
      <c r="F4283" s="674">
        <v>293.83600000000001</v>
      </c>
      <c r="G4283" s="674">
        <v>295.84500000000003</v>
      </c>
      <c r="H4283" s="115">
        <f t="shared" si="132"/>
        <v>1.0068371472522089</v>
      </c>
      <c r="I4283" s="115">
        <f t="shared" si="133"/>
        <v>330.37529999999998</v>
      </c>
    </row>
    <row r="4284" spans="1:9" hidden="1">
      <c r="A4284" s="115" t="s">
        <v>11936</v>
      </c>
      <c r="B4284" s="115" t="s">
        <v>11937</v>
      </c>
      <c r="C4284" s="115" t="s">
        <v>11938</v>
      </c>
      <c r="D4284" s="115" t="s">
        <v>1242</v>
      </c>
      <c r="E4284" s="115">
        <v>244.05770000000001</v>
      </c>
      <c r="F4284" s="674">
        <v>293.83600000000001</v>
      </c>
      <c r="G4284" s="674">
        <v>295.84500000000003</v>
      </c>
      <c r="H4284" s="115">
        <f t="shared" si="132"/>
        <v>1.0068371472522089</v>
      </c>
      <c r="I4284" s="115">
        <f t="shared" si="133"/>
        <v>245.72640000000001</v>
      </c>
    </row>
    <row r="4285" spans="1:9" hidden="1">
      <c r="A4285" s="115" t="s">
        <v>11939</v>
      </c>
      <c r="B4285" s="115" t="s">
        <v>11940</v>
      </c>
      <c r="C4285" s="115" t="s">
        <v>11941</v>
      </c>
      <c r="D4285" s="115" t="s">
        <v>1242</v>
      </c>
      <c r="E4285" s="115">
        <v>301.96469999999999</v>
      </c>
      <c r="F4285" s="674">
        <v>293.83600000000001</v>
      </c>
      <c r="G4285" s="674">
        <v>295.84500000000003</v>
      </c>
      <c r="H4285" s="115">
        <f t="shared" si="132"/>
        <v>1.0068371472522089</v>
      </c>
      <c r="I4285" s="115">
        <f t="shared" si="133"/>
        <v>304.02929999999998</v>
      </c>
    </row>
    <row r="4286" spans="1:9" hidden="1">
      <c r="A4286" s="115" t="s">
        <v>11942</v>
      </c>
      <c r="B4286" s="115" t="s">
        <v>11943</v>
      </c>
      <c r="C4286" s="115" t="s">
        <v>11944</v>
      </c>
      <c r="D4286" s="115" t="s">
        <v>1242</v>
      </c>
      <c r="E4286" s="115">
        <v>396.33640000000003</v>
      </c>
      <c r="F4286" s="674">
        <v>293.83600000000001</v>
      </c>
      <c r="G4286" s="674">
        <v>295.84500000000003</v>
      </c>
      <c r="H4286" s="115">
        <f t="shared" si="132"/>
        <v>1.0068371472522089</v>
      </c>
      <c r="I4286" s="115">
        <f t="shared" si="133"/>
        <v>399.0462</v>
      </c>
    </row>
    <row r="4287" spans="1:9" hidden="1">
      <c r="A4287" s="115" t="s">
        <v>11945</v>
      </c>
      <c r="B4287" s="115" t="s">
        <v>11946</v>
      </c>
      <c r="C4287" s="115" t="s">
        <v>11947</v>
      </c>
      <c r="D4287" s="115" t="s">
        <v>1242</v>
      </c>
      <c r="E4287" s="115">
        <v>460.82510000000002</v>
      </c>
      <c r="F4287" s="674">
        <v>293.83600000000001</v>
      </c>
      <c r="G4287" s="674">
        <v>295.84500000000003</v>
      </c>
      <c r="H4287" s="115">
        <f t="shared" si="132"/>
        <v>1.0068371472522089</v>
      </c>
      <c r="I4287" s="115">
        <f t="shared" si="133"/>
        <v>463.97579999999999</v>
      </c>
    </row>
    <row r="4288" spans="1:9" hidden="1">
      <c r="A4288" s="115" t="s">
        <v>11948</v>
      </c>
      <c r="B4288" s="115" t="s">
        <v>11949</v>
      </c>
      <c r="C4288" s="115" t="s">
        <v>11950</v>
      </c>
      <c r="D4288" s="115" t="s">
        <v>1242</v>
      </c>
      <c r="E4288" s="115">
        <v>624.50379999999996</v>
      </c>
      <c r="F4288" s="674">
        <v>293.83600000000001</v>
      </c>
      <c r="G4288" s="674">
        <v>295.84500000000003</v>
      </c>
      <c r="H4288" s="115">
        <f t="shared" si="132"/>
        <v>1.0068371472522089</v>
      </c>
      <c r="I4288" s="115">
        <f t="shared" si="133"/>
        <v>628.77359999999999</v>
      </c>
    </row>
    <row r="4289" spans="1:9" hidden="1">
      <c r="A4289" s="115" t="s">
        <v>11951</v>
      </c>
      <c r="B4289" s="115" t="s">
        <v>11952</v>
      </c>
      <c r="C4289" s="115" t="s">
        <v>11953</v>
      </c>
      <c r="D4289" s="115" t="s">
        <v>1242</v>
      </c>
      <c r="E4289" s="115">
        <v>742.93010000000004</v>
      </c>
      <c r="F4289" s="674">
        <v>293.83600000000001</v>
      </c>
      <c r="G4289" s="674">
        <v>295.84500000000003</v>
      </c>
      <c r="H4289" s="115">
        <f t="shared" si="132"/>
        <v>1.0068371472522089</v>
      </c>
      <c r="I4289" s="115">
        <f t="shared" si="133"/>
        <v>748.00959999999998</v>
      </c>
    </row>
    <row r="4290" spans="1:9" hidden="1">
      <c r="A4290" s="115" t="s">
        <v>11954</v>
      </c>
      <c r="B4290" s="115" t="s">
        <v>11955</v>
      </c>
      <c r="C4290" s="115" t="s">
        <v>11956</v>
      </c>
      <c r="D4290" s="115" t="s">
        <v>1242</v>
      </c>
      <c r="E4290" s="115">
        <v>968.31740000000002</v>
      </c>
      <c r="F4290" s="674">
        <v>293.83600000000001</v>
      </c>
      <c r="G4290" s="674">
        <v>295.84500000000003</v>
      </c>
      <c r="H4290" s="115">
        <f t="shared" si="132"/>
        <v>1.0068371472522089</v>
      </c>
      <c r="I4290" s="115">
        <f t="shared" si="133"/>
        <v>974.93790000000001</v>
      </c>
    </row>
    <row r="4291" spans="1:9" hidden="1">
      <c r="A4291" s="115" t="s">
        <v>11957</v>
      </c>
      <c r="B4291" s="115" t="s">
        <v>11958</v>
      </c>
      <c r="C4291" s="115" t="s">
        <v>11959</v>
      </c>
      <c r="D4291" s="115" t="s">
        <v>1242</v>
      </c>
      <c r="E4291" s="115">
        <v>1137.7352000000001</v>
      </c>
      <c r="F4291" s="674">
        <v>293.83600000000001</v>
      </c>
      <c r="G4291" s="674">
        <v>295.84500000000003</v>
      </c>
      <c r="H4291" s="115">
        <f t="shared" si="132"/>
        <v>1.0068371472522089</v>
      </c>
      <c r="I4291" s="115">
        <f t="shared" si="133"/>
        <v>1145.5141000000001</v>
      </c>
    </row>
    <row r="4292" spans="1:9" hidden="1">
      <c r="A4292" s="115" t="s">
        <v>11960</v>
      </c>
      <c r="B4292" s="115" t="s">
        <v>11961</v>
      </c>
      <c r="C4292" s="115" t="s">
        <v>11962</v>
      </c>
      <c r="D4292" s="115" t="s">
        <v>1242</v>
      </c>
      <c r="E4292" s="115">
        <v>1214.9106999999999</v>
      </c>
      <c r="F4292" s="674">
        <v>293.83600000000001</v>
      </c>
      <c r="G4292" s="674">
        <v>295.84500000000003</v>
      </c>
      <c r="H4292" s="115">
        <f t="shared" si="132"/>
        <v>1.0068371472522089</v>
      </c>
      <c r="I4292" s="115">
        <f t="shared" si="133"/>
        <v>1223.2172</v>
      </c>
    </row>
    <row r="4293" spans="1:9" hidden="1">
      <c r="A4293" s="115" t="s">
        <v>11963</v>
      </c>
      <c r="B4293" s="115" t="s">
        <v>11964</v>
      </c>
      <c r="C4293" s="115" t="s">
        <v>11965</v>
      </c>
      <c r="D4293" s="115" t="s">
        <v>1242</v>
      </c>
      <c r="E4293" s="115">
        <v>1854.2873</v>
      </c>
      <c r="F4293" s="674">
        <v>293.83600000000001</v>
      </c>
      <c r="G4293" s="674">
        <v>295.84500000000003</v>
      </c>
      <c r="H4293" s="115">
        <f t="shared" ref="H4293:H4356" si="134">G4293/F4293</f>
        <v>1.0068371472522089</v>
      </c>
      <c r="I4293" s="115">
        <f t="shared" ref="I4293:I4356" si="135">ROUND(H4293*E4293,4)</f>
        <v>1866.9653000000001</v>
      </c>
    </row>
    <row r="4294" spans="1:9" hidden="1">
      <c r="A4294" s="115" t="s">
        <v>11966</v>
      </c>
      <c r="B4294" s="115" t="s">
        <v>11967</v>
      </c>
      <c r="C4294" s="115" t="s">
        <v>11968</v>
      </c>
      <c r="D4294" s="115" t="s">
        <v>1242</v>
      </c>
      <c r="E4294" s="115">
        <v>269.55770000000001</v>
      </c>
      <c r="F4294" s="674">
        <v>293.83600000000001</v>
      </c>
      <c r="G4294" s="674">
        <v>295.84500000000003</v>
      </c>
      <c r="H4294" s="115">
        <f t="shared" si="134"/>
        <v>1.0068371472522089</v>
      </c>
      <c r="I4294" s="115">
        <f t="shared" si="135"/>
        <v>271.40069999999997</v>
      </c>
    </row>
    <row r="4295" spans="1:9" hidden="1">
      <c r="A4295" s="115" t="s">
        <v>11969</v>
      </c>
      <c r="B4295" s="115" t="s">
        <v>11970</v>
      </c>
      <c r="C4295" s="115" t="s">
        <v>11971</v>
      </c>
      <c r="D4295" s="115" t="s">
        <v>1242</v>
      </c>
      <c r="E4295" s="115">
        <v>362.99470000000002</v>
      </c>
      <c r="F4295" s="674">
        <v>293.83600000000001</v>
      </c>
      <c r="G4295" s="674">
        <v>295.84500000000003</v>
      </c>
      <c r="H4295" s="115">
        <f t="shared" si="134"/>
        <v>1.0068371472522089</v>
      </c>
      <c r="I4295" s="115">
        <f t="shared" si="135"/>
        <v>365.47649999999999</v>
      </c>
    </row>
    <row r="4296" spans="1:9" hidden="1">
      <c r="A4296" s="115" t="s">
        <v>11972</v>
      </c>
      <c r="B4296" s="115" t="s">
        <v>11973</v>
      </c>
      <c r="C4296" s="115" t="s">
        <v>11974</v>
      </c>
      <c r="D4296" s="115" t="s">
        <v>1242</v>
      </c>
      <c r="E4296" s="115">
        <v>390.31639999999999</v>
      </c>
      <c r="F4296" s="674">
        <v>293.83600000000001</v>
      </c>
      <c r="G4296" s="674">
        <v>295.84500000000003</v>
      </c>
      <c r="H4296" s="115">
        <f t="shared" si="134"/>
        <v>1.0068371472522089</v>
      </c>
      <c r="I4296" s="115">
        <f t="shared" si="135"/>
        <v>392.98509999999999</v>
      </c>
    </row>
    <row r="4297" spans="1:9" hidden="1">
      <c r="A4297" s="115" t="s">
        <v>11975</v>
      </c>
      <c r="B4297" s="115" t="s">
        <v>11976</v>
      </c>
      <c r="C4297" s="115" t="s">
        <v>11977</v>
      </c>
      <c r="D4297" s="115" t="s">
        <v>1242</v>
      </c>
      <c r="E4297" s="115">
        <v>604.82510000000002</v>
      </c>
      <c r="F4297" s="674">
        <v>293.83600000000001</v>
      </c>
      <c r="G4297" s="674">
        <v>295.84500000000003</v>
      </c>
      <c r="H4297" s="115">
        <f t="shared" si="134"/>
        <v>1.0068371472522089</v>
      </c>
      <c r="I4297" s="115">
        <f t="shared" si="135"/>
        <v>608.96040000000005</v>
      </c>
    </row>
    <row r="4298" spans="1:9" hidden="1">
      <c r="A4298" s="115" t="s">
        <v>11978</v>
      </c>
      <c r="B4298" s="115" t="s">
        <v>11979</v>
      </c>
      <c r="C4298" s="115" t="s">
        <v>11980</v>
      </c>
      <c r="D4298" s="115" t="s">
        <v>1242</v>
      </c>
      <c r="E4298" s="115">
        <v>740.31380000000001</v>
      </c>
      <c r="F4298" s="674">
        <v>293.83600000000001</v>
      </c>
      <c r="G4298" s="674">
        <v>295.84500000000003</v>
      </c>
      <c r="H4298" s="115">
        <f t="shared" si="134"/>
        <v>1.0068371472522089</v>
      </c>
      <c r="I4298" s="115">
        <f t="shared" si="135"/>
        <v>745.37540000000001</v>
      </c>
    </row>
    <row r="4299" spans="1:9" hidden="1">
      <c r="A4299" s="115" t="s">
        <v>11981</v>
      </c>
      <c r="B4299" s="115" t="s">
        <v>11982</v>
      </c>
      <c r="C4299" s="115" t="s">
        <v>11983</v>
      </c>
      <c r="D4299" s="115" t="s">
        <v>1242</v>
      </c>
      <c r="E4299" s="115">
        <v>952.3501</v>
      </c>
      <c r="F4299" s="674">
        <v>293.83600000000001</v>
      </c>
      <c r="G4299" s="674">
        <v>295.84500000000003</v>
      </c>
      <c r="H4299" s="115">
        <f t="shared" si="134"/>
        <v>1.0068371472522089</v>
      </c>
      <c r="I4299" s="115">
        <f t="shared" si="135"/>
        <v>958.86149999999998</v>
      </c>
    </row>
    <row r="4300" spans="1:9" hidden="1">
      <c r="A4300" s="115" t="s">
        <v>11984</v>
      </c>
      <c r="B4300" s="115" t="s">
        <v>11985</v>
      </c>
      <c r="C4300" s="115" t="s">
        <v>11986</v>
      </c>
      <c r="D4300" s="115" t="s">
        <v>1242</v>
      </c>
      <c r="E4300" s="115">
        <v>1158.3173999999999</v>
      </c>
      <c r="F4300" s="674">
        <v>293.83600000000001</v>
      </c>
      <c r="G4300" s="674">
        <v>295.84500000000003</v>
      </c>
      <c r="H4300" s="115">
        <f t="shared" si="134"/>
        <v>1.0068371472522089</v>
      </c>
      <c r="I4300" s="115">
        <f t="shared" si="135"/>
        <v>1166.2370000000001</v>
      </c>
    </row>
    <row r="4301" spans="1:9" hidden="1">
      <c r="A4301" s="115" t="s">
        <v>11987</v>
      </c>
      <c r="B4301" s="115" t="s">
        <v>11988</v>
      </c>
      <c r="C4301" s="115" t="s">
        <v>11989</v>
      </c>
      <c r="D4301" s="115" t="s">
        <v>1242</v>
      </c>
      <c r="E4301" s="115">
        <v>1396.3307</v>
      </c>
      <c r="F4301" s="674">
        <v>293.83600000000001</v>
      </c>
      <c r="G4301" s="674">
        <v>295.84500000000003</v>
      </c>
      <c r="H4301" s="115">
        <f t="shared" si="134"/>
        <v>1.0068371472522089</v>
      </c>
      <c r="I4301" s="115">
        <f t="shared" si="135"/>
        <v>1405.8776</v>
      </c>
    </row>
    <row r="4302" spans="1:9" hidden="1">
      <c r="A4302" s="115" t="s">
        <v>11990</v>
      </c>
      <c r="B4302" s="115" t="s">
        <v>11991</v>
      </c>
      <c r="C4302" s="115" t="s">
        <v>11992</v>
      </c>
      <c r="D4302" s="115" t="s">
        <v>1242</v>
      </c>
      <c r="E4302" s="115">
        <v>2054.2873</v>
      </c>
      <c r="F4302" s="674">
        <v>293.83600000000001</v>
      </c>
      <c r="G4302" s="674">
        <v>295.84500000000003</v>
      </c>
      <c r="H4302" s="115">
        <f t="shared" si="134"/>
        <v>1.0068371472522089</v>
      </c>
      <c r="I4302" s="115">
        <f t="shared" si="135"/>
        <v>2068.3328000000001</v>
      </c>
    </row>
    <row r="4303" spans="1:9" hidden="1">
      <c r="A4303" s="115" t="s">
        <v>11993</v>
      </c>
      <c r="B4303" s="115" t="s">
        <v>11994</v>
      </c>
      <c r="C4303" s="115" t="s">
        <v>11995</v>
      </c>
      <c r="D4303" s="115" t="s">
        <v>1242</v>
      </c>
      <c r="E4303" s="115">
        <v>312.65769999999998</v>
      </c>
      <c r="F4303" s="674">
        <v>293.83600000000001</v>
      </c>
      <c r="G4303" s="674">
        <v>295.84500000000003</v>
      </c>
      <c r="H4303" s="115">
        <f t="shared" si="134"/>
        <v>1.0068371472522089</v>
      </c>
      <c r="I4303" s="115">
        <f t="shared" si="135"/>
        <v>314.79539999999997</v>
      </c>
    </row>
    <row r="4304" spans="1:9" hidden="1">
      <c r="A4304" s="115" t="s">
        <v>11996</v>
      </c>
      <c r="B4304" s="115" t="s">
        <v>11997</v>
      </c>
      <c r="C4304" s="115" t="s">
        <v>11998</v>
      </c>
      <c r="D4304" s="115" t="s">
        <v>1242</v>
      </c>
      <c r="E4304" s="115">
        <v>403.8947</v>
      </c>
      <c r="F4304" s="674">
        <v>293.83600000000001</v>
      </c>
      <c r="G4304" s="674">
        <v>295.84500000000003</v>
      </c>
      <c r="H4304" s="115">
        <f t="shared" si="134"/>
        <v>1.0068371472522089</v>
      </c>
      <c r="I4304" s="115">
        <f t="shared" si="135"/>
        <v>406.65620000000001</v>
      </c>
    </row>
    <row r="4305" spans="1:9" hidden="1">
      <c r="A4305" s="115" t="s">
        <v>11999</v>
      </c>
      <c r="B4305" s="115" t="s">
        <v>12000</v>
      </c>
      <c r="C4305" s="115" t="s">
        <v>12001</v>
      </c>
      <c r="D4305" s="115" t="s">
        <v>1242</v>
      </c>
      <c r="E4305" s="115">
        <v>486.33640000000003</v>
      </c>
      <c r="F4305" s="674">
        <v>293.83600000000001</v>
      </c>
      <c r="G4305" s="674">
        <v>295.84500000000003</v>
      </c>
      <c r="H4305" s="115">
        <f t="shared" si="134"/>
        <v>1.0068371472522089</v>
      </c>
      <c r="I4305" s="115">
        <f t="shared" si="135"/>
        <v>489.66160000000002</v>
      </c>
    </row>
    <row r="4306" spans="1:9" hidden="1">
      <c r="A4306" s="115" t="s">
        <v>12002</v>
      </c>
      <c r="B4306" s="115" t="s">
        <v>12003</v>
      </c>
      <c r="C4306" s="115" t="s">
        <v>12004</v>
      </c>
      <c r="D4306" s="115" t="s">
        <v>1242</v>
      </c>
      <c r="E4306" s="115">
        <v>609.05510000000004</v>
      </c>
      <c r="F4306" s="674">
        <v>293.83600000000001</v>
      </c>
      <c r="G4306" s="674">
        <v>295.84500000000003</v>
      </c>
      <c r="H4306" s="115">
        <f t="shared" si="134"/>
        <v>1.0068371472522089</v>
      </c>
      <c r="I4306" s="115">
        <f t="shared" si="135"/>
        <v>613.21929999999998</v>
      </c>
    </row>
    <row r="4307" spans="1:9" hidden="1">
      <c r="A4307" s="115" t="s">
        <v>12005</v>
      </c>
      <c r="B4307" s="115" t="s">
        <v>12006</v>
      </c>
      <c r="C4307" s="115" t="s">
        <v>12007</v>
      </c>
      <c r="D4307" s="115" t="s">
        <v>1242</v>
      </c>
      <c r="E4307" s="115">
        <v>791.93380000000002</v>
      </c>
      <c r="F4307" s="674">
        <v>293.83600000000001</v>
      </c>
      <c r="G4307" s="674">
        <v>295.84500000000003</v>
      </c>
      <c r="H4307" s="115">
        <f t="shared" si="134"/>
        <v>1.0068371472522089</v>
      </c>
      <c r="I4307" s="115">
        <f t="shared" si="135"/>
        <v>797.34839999999997</v>
      </c>
    </row>
    <row r="4308" spans="1:9" hidden="1">
      <c r="A4308" s="115" t="s">
        <v>12008</v>
      </c>
      <c r="B4308" s="115" t="s">
        <v>12009</v>
      </c>
      <c r="C4308" s="115" t="s">
        <v>12010</v>
      </c>
      <c r="D4308" s="115" t="s">
        <v>1242</v>
      </c>
      <c r="E4308" s="115">
        <v>1186.3173999999999</v>
      </c>
      <c r="F4308" s="674">
        <v>293.83600000000001</v>
      </c>
      <c r="G4308" s="674">
        <v>295.84500000000003</v>
      </c>
      <c r="H4308" s="115">
        <f t="shared" si="134"/>
        <v>1.0068371472522089</v>
      </c>
      <c r="I4308" s="115">
        <f t="shared" si="135"/>
        <v>1194.4284</v>
      </c>
    </row>
    <row r="4309" spans="1:9" hidden="1">
      <c r="A4309" s="115" t="s">
        <v>12011</v>
      </c>
      <c r="B4309" s="115" t="s">
        <v>12012</v>
      </c>
      <c r="C4309" s="115" t="s">
        <v>12013</v>
      </c>
      <c r="D4309" s="115" t="s">
        <v>1242</v>
      </c>
      <c r="E4309" s="115">
        <v>1625.8906999999999</v>
      </c>
      <c r="F4309" s="674">
        <v>293.83600000000001</v>
      </c>
      <c r="G4309" s="674">
        <v>295.84500000000003</v>
      </c>
      <c r="H4309" s="115">
        <f t="shared" si="134"/>
        <v>1.0068371472522089</v>
      </c>
      <c r="I4309" s="115">
        <f t="shared" si="135"/>
        <v>1637.0072</v>
      </c>
    </row>
    <row r="4310" spans="1:9" hidden="1">
      <c r="A4310" s="115" t="s">
        <v>12014</v>
      </c>
      <c r="B4310" s="115" t="s">
        <v>12015</v>
      </c>
      <c r="C4310" s="115" t="s">
        <v>12016</v>
      </c>
      <c r="D4310" s="115" t="s">
        <v>1242</v>
      </c>
      <c r="E4310" s="115">
        <v>2374.1172999999999</v>
      </c>
      <c r="F4310" s="674">
        <v>293.83600000000001</v>
      </c>
      <c r="G4310" s="674">
        <v>295.84500000000003</v>
      </c>
      <c r="H4310" s="115">
        <f t="shared" si="134"/>
        <v>1.0068371472522089</v>
      </c>
      <c r="I4310" s="115">
        <f t="shared" si="135"/>
        <v>2390.3494999999998</v>
      </c>
    </row>
    <row r="4311" spans="1:9" hidden="1">
      <c r="A4311" s="115" t="s">
        <v>12017</v>
      </c>
      <c r="B4311" s="115" t="s">
        <v>12018</v>
      </c>
      <c r="C4311" s="115" t="s">
        <v>12019</v>
      </c>
      <c r="D4311" s="115" t="s">
        <v>1242</v>
      </c>
      <c r="E4311" s="115">
        <v>63.541200000000003</v>
      </c>
      <c r="F4311" s="674">
        <v>293.83600000000001</v>
      </c>
      <c r="G4311" s="674">
        <v>295.84500000000003</v>
      </c>
      <c r="H4311" s="115">
        <f t="shared" si="134"/>
        <v>1.0068371472522089</v>
      </c>
      <c r="I4311" s="115">
        <f t="shared" si="135"/>
        <v>63.9756</v>
      </c>
    </row>
    <row r="4312" spans="1:9" hidden="1">
      <c r="A4312" s="115" t="s">
        <v>12020</v>
      </c>
      <c r="B4312" s="115" t="s">
        <v>12021</v>
      </c>
      <c r="C4312" s="115" t="s">
        <v>12022</v>
      </c>
      <c r="D4312" s="115" t="s">
        <v>1242</v>
      </c>
      <c r="E4312" s="115">
        <v>80.323999999999998</v>
      </c>
      <c r="F4312" s="674">
        <v>293.83600000000001</v>
      </c>
      <c r="G4312" s="674">
        <v>295.84500000000003</v>
      </c>
      <c r="H4312" s="115">
        <f t="shared" si="134"/>
        <v>1.0068371472522089</v>
      </c>
      <c r="I4312" s="115">
        <f t="shared" si="135"/>
        <v>80.873199999999997</v>
      </c>
    </row>
    <row r="4313" spans="1:9" hidden="1">
      <c r="A4313" s="115" t="s">
        <v>12023</v>
      </c>
      <c r="B4313" s="115" t="s">
        <v>12024</v>
      </c>
      <c r="C4313" s="115" t="s">
        <v>12025</v>
      </c>
      <c r="D4313" s="115" t="s">
        <v>1242</v>
      </c>
      <c r="E4313" s="115">
        <v>114.81100000000001</v>
      </c>
      <c r="F4313" s="674">
        <v>293.83600000000001</v>
      </c>
      <c r="G4313" s="674">
        <v>295.84500000000003</v>
      </c>
      <c r="H4313" s="115">
        <f t="shared" si="134"/>
        <v>1.0068371472522089</v>
      </c>
      <c r="I4313" s="115">
        <f t="shared" si="135"/>
        <v>115.596</v>
      </c>
    </row>
    <row r="4314" spans="1:9" hidden="1">
      <c r="A4314" s="115" t="s">
        <v>12026</v>
      </c>
      <c r="B4314" s="115" t="s">
        <v>12027</v>
      </c>
      <c r="C4314" s="115" t="s">
        <v>12028</v>
      </c>
      <c r="D4314" s="115" t="s">
        <v>1242</v>
      </c>
      <c r="E4314" s="115">
        <v>159.16560000000001</v>
      </c>
      <c r="F4314" s="674">
        <v>293.83600000000001</v>
      </c>
      <c r="G4314" s="674">
        <v>295.84500000000003</v>
      </c>
      <c r="H4314" s="115">
        <f t="shared" si="134"/>
        <v>1.0068371472522089</v>
      </c>
      <c r="I4314" s="115">
        <f t="shared" si="135"/>
        <v>160.25380000000001</v>
      </c>
    </row>
    <row r="4315" spans="1:9" hidden="1">
      <c r="A4315" s="115" t="s">
        <v>12029</v>
      </c>
      <c r="B4315" s="115" t="s">
        <v>12030</v>
      </c>
      <c r="C4315" s="115" t="s">
        <v>12031</v>
      </c>
      <c r="D4315" s="115" t="s">
        <v>1242</v>
      </c>
      <c r="E4315" s="115">
        <v>197.19290000000001</v>
      </c>
      <c r="F4315" s="674">
        <v>293.83600000000001</v>
      </c>
      <c r="G4315" s="674">
        <v>295.84500000000003</v>
      </c>
      <c r="H4315" s="115">
        <f t="shared" si="134"/>
        <v>1.0068371472522089</v>
      </c>
      <c r="I4315" s="115">
        <f t="shared" si="135"/>
        <v>198.5411</v>
      </c>
    </row>
    <row r="4316" spans="1:9" hidden="1">
      <c r="A4316" s="115" t="s">
        <v>12032</v>
      </c>
      <c r="B4316" s="115" t="s">
        <v>12033</v>
      </c>
      <c r="C4316" s="115" t="s">
        <v>12034</v>
      </c>
      <c r="D4316" s="115" t="s">
        <v>1138</v>
      </c>
      <c r="E4316" s="115">
        <v>416.12060000000002</v>
      </c>
      <c r="F4316" s="674">
        <v>293.83600000000001</v>
      </c>
      <c r="G4316" s="674">
        <v>295.84500000000003</v>
      </c>
      <c r="H4316" s="115">
        <f t="shared" si="134"/>
        <v>1.0068371472522089</v>
      </c>
      <c r="I4316" s="115">
        <f t="shared" si="135"/>
        <v>418.96570000000003</v>
      </c>
    </row>
    <row r="4317" spans="1:9" hidden="1">
      <c r="A4317" s="115" t="s">
        <v>12035</v>
      </c>
      <c r="B4317" s="115" t="s">
        <v>12036</v>
      </c>
      <c r="C4317" s="115" t="s">
        <v>12037</v>
      </c>
      <c r="D4317" s="115" t="s">
        <v>1242</v>
      </c>
      <c r="E4317" s="115">
        <v>69.175399999999996</v>
      </c>
      <c r="F4317" s="674">
        <v>293.83600000000001</v>
      </c>
      <c r="G4317" s="674">
        <v>295.84500000000003</v>
      </c>
      <c r="H4317" s="115">
        <f t="shared" si="134"/>
        <v>1.0068371472522089</v>
      </c>
      <c r="I4317" s="115">
        <f t="shared" si="135"/>
        <v>69.648399999999995</v>
      </c>
    </row>
    <row r="4318" spans="1:9" hidden="1">
      <c r="A4318" s="115" t="s">
        <v>12038</v>
      </c>
      <c r="B4318" s="115" t="s">
        <v>12039</v>
      </c>
      <c r="C4318" s="115" t="s">
        <v>12040</v>
      </c>
      <c r="D4318" s="115" t="s">
        <v>1138</v>
      </c>
      <c r="E4318" s="115">
        <v>250.94800000000001</v>
      </c>
      <c r="F4318" s="674">
        <v>293.83600000000001</v>
      </c>
      <c r="G4318" s="674">
        <v>295.84500000000003</v>
      </c>
      <c r="H4318" s="115">
        <f t="shared" si="134"/>
        <v>1.0068371472522089</v>
      </c>
      <c r="I4318" s="115">
        <f t="shared" si="135"/>
        <v>252.66380000000001</v>
      </c>
    </row>
    <row r="4319" spans="1:9" hidden="1">
      <c r="A4319" s="115" t="s">
        <v>12041</v>
      </c>
      <c r="B4319" s="115" t="s">
        <v>12042</v>
      </c>
      <c r="C4319" s="115" t="s">
        <v>12043</v>
      </c>
      <c r="D4319" s="115" t="s">
        <v>1242</v>
      </c>
      <c r="E4319" s="115">
        <v>49.966799999999999</v>
      </c>
      <c r="F4319" s="674">
        <v>293.83600000000001</v>
      </c>
      <c r="G4319" s="674">
        <v>295.84500000000003</v>
      </c>
      <c r="H4319" s="115">
        <f t="shared" si="134"/>
        <v>1.0068371472522089</v>
      </c>
      <c r="I4319" s="115">
        <f t="shared" si="135"/>
        <v>50.308399999999999</v>
      </c>
    </row>
    <row r="4320" spans="1:9" hidden="1">
      <c r="A4320" s="115" t="s">
        <v>12044</v>
      </c>
      <c r="B4320" s="115" t="s">
        <v>12045</v>
      </c>
      <c r="C4320" s="115" t="s">
        <v>12046</v>
      </c>
      <c r="D4320" s="115" t="s">
        <v>1138</v>
      </c>
      <c r="E4320" s="115">
        <v>162.89609999999999</v>
      </c>
      <c r="F4320" s="674">
        <v>293.83600000000001</v>
      </c>
      <c r="G4320" s="674">
        <v>295.84500000000003</v>
      </c>
      <c r="H4320" s="115">
        <f t="shared" si="134"/>
        <v>1.0068371472522089</v>
      </c>
      <c r="I4320" s="115">
        <f t="shared" si="135"/>
        <v>164.00980000000001</v>
      </c>
    </row>
    <row r="4321" spans="1:9" hidden="1">
      <c r="A4321" s="115" t="s">
        <v>12047</v>
      </c>
      <c r="B4321" s="115" t="s">
        <v>12048</v>
      </c>
      <c r="C4321" s="115" t="s">
        <v>12049</v>
      </c>
      <c r="D4321" s="115" t="s">
        <v>1138</v>
      </c>
      <c r="E4321" s="115">
        <v>271.95670000000001</v>
      </c>
      <c r="F4321" s="674">
        <v>293.83600000000001</v>
      </c>
      <c r="G4321" s="674">
        <v>295.84500000000003</v>
      </c>
      <c r="H4321" s="115">
        <f t="shared" si="134"/>
        <v>1.0068371472522089</v>
      </c>
      <c r="I4321" s="115">
        <f t="shared" si="135"/>
        <v>273.81610000000001</v>
      </c>
    </row>
    <row r="4322" spans="1:9" hidden="1">
      <c r="A4322" s="115" t="s">
        <v>12050</v>
      </c>
      <c r="B4322" s="115" t="s">
        <v>12051</v>
      </c>
      <c r="C4322" s="115" t="s">
        <v>12052</v>
      </c>
      <c r="D4322" s="115" t="s">
        <v>1242</v>
      </c>
      <c r="E4322" s="115">
        <v>148.2363</v>
      </c>
      <c r="F4322" s="674">
        <v>293.83600000000001</v>
      </c>
      <c r="G4322" s="674">
        <v>295.84500000000003</v>
      </c>
      <c r="H4322" s="115">
        <f t="shared" si="134"/>
        <v>1.0068371472522089</v>
      </c>
      <c r="I4322" s="115">
        <f t="shared" si="135"/>
        <v>149.24979999999999</v>
      </c>
    </row>
    <row r="4323" spans="1:9" hidden="1">
      <c r="A4323" s="115" t="s">
        <v>12053</v>
      </c>
      <c r="B4323" s="115" t="s">
        <v>12054</v>
      </c>
      <c r="C4323" s="115" t="s">
        <v>12055</v>
      </c>
      <c r="D4323" s="115" t="s">
        <v>1138</v>
      </c>
      <c r="E4323" s="115">
        <v>399.97989999999999</v>
      </c>
      <c r="F4323" s="674">
        <v>293.83600000000001</v>
      </c>
      <c r="G4323" s="674">
        <v>295.84500000000003</v>
      </c>
      <c r="H4323" s="115">
        <f t="shared" si="134"/>
        <v>1.0068371472522089</v>
      </c>
      <c r="I4323" s="115">
        <f t="shared" si="135"/>
        <v>402.71460000000002</v>
      </c>
    </row>
    <row r="4324" spans="1:9" hidden="1">
      <c r="A4324" s="115" t="s">
        <v>12056</v>
      </c>
      <c r="B4324" s="115" t="s">
        <v>12057</v>
      </c>
      <c r="C4324" s="115" t="s">
        <v>12058</v>
      </c>
      <c r="D4324" s="115" t="s">
        <v>1242</v>
      </c>
      <c r="E4324" s="115">
        <v>186.20359999999999</v>
      </c>
      <c r="F4324" s="674">
        <v>293.83600000000001</v>
      </c>
      <c r="G4324" s="674">
        <v>295.84500000000003</v>
      </c>
      <c r="H4324" s="115">
        <f t="shared" si="134"/>
        <v>1.0068371472522089</v>
      </c>
      <c r="I4324" s="115">
        <f t="shared" si="135"/>
        <v>187.47669999999999</v>
      </c>
    </row>
    <row r="4325" spans="1:9" hidden="1">
      <c r="A4325" s="115" t="s">
        <v>12059</v>
      </c>
      <c r="B4325" s="115" t="s">
        <v>12060</v>
      </c>
      <c r="C4325" s="115" t="s">
        <v>12061</v>
      </c>
      <c r="D4325" s="115" t="s">
        <v>1138</v>
      </c>
      <c r="E4325" s="115">
        <v>655.3605</v>
      </c>
      <c r="F4325" s="674">
        <v>293.83600000000001</v>
      </c>
      <c r="G4325" s="674">
        <v>295.84500000000003</v>
      </c>
      <c r="H4325" s="115">
        <f t="shared" si="134"/>
        <v>1.0068371472522089</v>
      </c>
      <c r="I4325" s="115">
        <f t="shared" si="135"/>
        <v>659.84130000000005</v>
      </c>
    </row>
    <row r="4326" spans="1:9" hidden="1">
      <c r="A4326" s="115" t="s">
        <v>12062</v>
      </c>
      <c r="B4326" s="115" t="s">
        <v>12063</v>
      </c>
      <c r="C4326" s="115" t="s">
        <v>12064</v>
      </c>
      <c r="D4326" s="115" t="s">
        <v>1242</v>
      </c>
      <c r="E4326" s="115">
        <v>241.26929999999999</v>
      </c>
      <c r="F4326" s="674">
        <v>293.83600000000001</v>
      </c>
      <c r="G4326" s="674">
        <v>295.84500000000003</v>
      </c>
      <c r="H4326" s="115">
        <f t="shared" si="134"/>
        <v>1.0068371472522089</v>
      </c>
      <c r="I4326" s="115">
        <f t="shared" si="135"/>
        <v>242.91890000000001</v>
      </c>
    </row>
    <row r="4327" spans="1:9" hidden="1">
      <c r="A4327" s="115" t="s">
        <v>12065</v>
      </c>
      <c r="B4327" s="115" t="s">
        <v>12066</v>
      </c>
      <c r="C4327" s="115" t="s">
        <v>12067</v>
      </c>
      <c r="D4327" s="115" t="s">
        <v>1138</v>
      </c>
      <c r="E4327" s="115">
        <v>1272.9276</v>
      </c>
      <c r="F4327" s="674">
        <v>293.83600000000001</v>
      </c>
      <c r="G4327" s="674">
        <v>295.84500000000003</v>
      </c>
      <c r="H4327" s="115">
        <f t="shared" si="134"/>
        <v>1.0068371472522089</v>
      </c>
      <c r="I4327" s="115">
        <f t="shared" si="135"/>
        <v>1281.6307999999999</v>
      </c>
    </row>
    <row r="4328" spans="1:9" hidden="1">
      <c r="A4328" s="115" t="s">
        <v>12068</v>
      </c>
      <c r="B4328" s="115" t="s">
        <v>12069</v>
      </c>
      <c r="C4328" s="115" t="s">
        <v>12070</v>
      </c>
      <c r="D4328" s="115" t="s">
        <v>1242</v>
      </c>
      <c r="E4328" s="115">
        <v>306.20260000000002</v>
      </c>
      <c r="F4328" s="674">
        <v>293.83600000000001</v>
      </c>
      <c r="G4328" s="674">
        <v>295.84500000000003</v>
      </c>
      <c r="H4328" s="115">
        <f t="shared" si="134"/>
        <v>1.0068371472522089</v>
      </c>
      <c r="I4328" s="115">
        <f t="shared" si="135"/>
        <v>308.2962</v>
      </c>
    </row>
    <row r="4329" spans="1:9" hidden="1">
      <c r="A4329" s="115" t="s">
        <v>12071</v>
      </c>
      <c r="B4329" s="115" t="s">
        <v>12072</v>
      </c>
      <c r="C4329" s="115" t="s">
        <v>12073</v>
      </c>
      <c r="D4329" s="115" t="s">
        <v>1138</v>
      </c>
      <c r="E4329" s="115">
        <v>1763.0408</v>
      </c>
      <c r="F4329" s="674">
        <v>293.83600000000001</v>
      </c>
      <c r="G4329" s="674">
        <v>295.84500000000003</v>
      </c>
      <c r="H4329" s="115">
        <f t="shared" si="134"/>
        <v>1.0068371472522089</v>
      </c>
      <c r="I4329" s="115">
        <f t="shared" si="135"/>
        <v>1775.095</v>
      </c>
    </row>
    <row r="4330" spans="1:9" hidden="1">
      <c r="A4330" s="115" t="s">
        <v>12074</v>
      </c>
      <c r="B4330" s="115" t="s">
        <v>12075</v>
      </c>
      <c r="C4330" s="115" t="s">
        <v>12076</v>
      </c>
      <c r="D4330" s="115" t="s">
        <v>1242</v>
      </c>
      <c r="E4330" s="115">
        <v>372.68520000000001</v>
      </c>
      <c r="F4330" s="674">
        <v>293.83600000000001</v>
      </c>
      <c r="G4330" s="674">
        <v>295.84500000000003</v>
      </c>
      <c r="H4330" s="115">
        <f t="shared" si="134"/>
        <v>1.0068371472522089</v>
      </c>
      <c r="I4330" s="115">
        <f t="shared" si="135"/>
        <v>375.23329999999999</v>
      </c>
    </row>
    <row r="4331" spans="1:9" hidden="1">
      <c r="A4331" s="115" t="s">
        <v>12077</v>
      </c>
      <c r="B4331" s="115" t="s">
        <v>12078</v>
      </c>
      <c r="C4331" s="115" t="s">
        <v>12079</v>
      </c>
      <c r="D4331" s="115" t="s">
        <v>1138</v>
      </c>
      <c r="E4331" s="115">
        <v>117.5067</v>
      </c>
      <c r="F4331" s="674">
        <v>293.83600000000001</v>
      </c>
      <c r="G4331" s="674">
        <v>295.84500000000003</v>
      </c>
      <c r="H4331" s="115">
        <f t="shared" si="134"/>
        <v>1.0068371472522089</v>
      </c>
      <c r="I4331" s="115">
        <f t="shared" si="135"/>
        <v>118.31010000000001</v>
      </c>
    </row>
    <row r="4332" spans="1:9" hidden="1">
      <c r="A4332" s="115" t="s">
        <v>12080</v>
      </c>
      <c r="B4332" s="115" t="s">
        <v>12081</v>
      </c>
      <c r="C4332" s="115" t="s">
        <v>12082</v>
      </c>
      <c r="D4332" s="115" t="s">
        <v>1242</v>
      </c>
      <c r="E4332" s="115">
        <v>45.972299999999997</v>
      </c>
      <c r="F4332" s="674">
        <v>293.83600000000001</v>
      </c>
      <c r="G4332" s="674">
        <v>295.84500000000003</v>
      </c>
      <c r="H4332" s="115">
        <f t="shared" si="134"/>
        <v>1.0068371472522089</v>
      </c>
      <c r="I4332" s="115">
        <f t="shared" si="135"/>
        <v>46.2866</v>
      </c>
    </row>
    <row r="4333" spans="1:9" hidden="1">
      <c r="A4333" s="115" t="s">
        <v>12083</v>
      </c>
      <c r="B4333" s="115" t="s">
        <v>12084</v>
      </c>
      <c r="C4333" s="115" t="s">
        <v>12085</v>
      </c>
      <c r="D4333" s="115" t="s">
        <v>1242</v>
      </c>
      <c r="E4333" s="115">
        <v>57.829900000000002</v>
      </c>
      <c r="F4333" s="674">
        <v>293.83600000000001</v>
      </c>
      <c r="G4333" s="674">
        <v>295.84500000000003</v>
      </c>
      <c r="H4333" s="115">
        <f t="shared" si="134"/>
        <v>1.0068371472522089</v>
      </c>
      <c r="I4333" s="115">
        <f t="shared" si="135"/>
        <v>58.225299999999997</v>
      </c>
    </row>
    <row r="4334" spans="1:9" hidden="1">
      <c r="A4334" s="115" t="s">
        <v>12086</v>
      </c>
      <c r="B4334" s="115" t="s">
        <v>12087</v>
      </c>
      <c r="C4334" s="115" t="s">
        <v>12088</v>
      </c>
      <c r="D4334" s="115" t="s">
        <v>1242</v>
      </c>
      <c r="E4334" s="115">
        <v>78.633600000000001</v>
      </c>
      <c r="F4334" s="674">
        <v>293.83600000000001</v>
      </c>
      <c r="G4334" s="674">
        <v>295.84500000000003</v>
      </c>
      <c r="H4334" s="115">
        <f t="shared" si="134"/>
        <v>1.0068371472522089</v>
      </c>
      <c r="I4334" s="115">
        <f t="shared" si="135"/>
        <v>79.171199999999999</v>
      </c>
    </row>
    <row r="4335" spans="1:9" hidden="1">
      <c r="A4335" s="115" t="s">
        <v>12089</v>
      </c>
      <c r="B4335" s="115" t="s">
        <v>12090</v>
      </c>
      <c r="C4335" s="115" t="s">
        <v>12091</v>
      </c>
      <c r="D4335" s="115" t="s">
        <v>1242</v>
      </c>
      <c r="E4335" s="115">
        <v>96.828699999999998</v>
      </c>
      <c r="F4335" s="674">
        <v>293.83600000000001</v>
      </c>
      <c r="G4335" s="674">
        <v>295.84500000000003</v>
      </c>
      <c r="H4335" s="115">
        <f t="shared" si="134"/>
        <v>1.0068371472522089</v>
      </c>
      <c r="I4335" s="115">
        <f t="shared" si="135"/>
        <v>97.490700000000004</v>
      </c>
    </row>
    <row r="4336" spans="1:9" hidden="1">
      <c r="A4336" s="115" t="s">
        <v>12092</v>
      </c>
      <c r="B4336" s="115" t="s">
        <v>12093</v>
      </c>
      <c r="C4336" s="115" t="s">
        <v>12094</v>
      </c>
      <c r="D4336" s="115" t="s">
        <v>1242</v>
      </c>
      <c r="E4336" s="115">
        <v>104.0185</v>
      </c>
      <c r="F4336" s="674">
        <v>293.83600000000001</v>
      </c>
      <c r="G4336" s="674">
        <v>295.84500000000003</v>
      </c>
      <c r="H4336" s="115">
        <f t="shared" si="134"/>
        <v>1.0068371472522089</v>
      </c>
      <c r="I4336" s="115">
        <f t="shared" si="135"/>
        <v>104.72969999999999</v>
      </c>
    </row>
    <row r="4337" spans="1:9" hidden="1">
      <c r="A4337" s="115" t="s">
        <v>12095</v>
      </c>
      <c r="B4337" s="115" t="s">
        <v>12096</v>
      </c>
      <c r="C4337" s="115" t="s">
        <v>12097</v>
      </c>
      <c r="D4337" s="115" t="s">
        <v>1242</v>
      </c>
      <c r="E4337" s="115">
        <v>118.4365</v>
      </c>
      <c r="F4337" s="674">
        <v>293.83600000000001</v>
      </c>
      <c r="G4337" s="674">
        <v>295.84500000000003</v>
      </c>
      <c r="H4337" s="115">
        <f t="shared" si="134"/>
        <v>1.0068371472522089</v>
      </c>
      <c r="I4337" s="115">
        <f t="shared" si="135"/>
        <v>119.24630000000001</v>
      </c>
    </row>
    <row r="4338" spans="1:9" hidden="1">
      <c r="A4338" s="115" t="s">
        <v>12098</v>
      </c>
      <c r="B4338" s="115" t="s">
        <v>12099</v>
      </c>
      <c r="C4338" s="115" t="s">
        <v>12100</v>
      </c>
      <c r="D4338" s="115" t="s">
        <v>1242</v>
      </c>
      <c r="E4338" s="115">
        <v>140.72460000000001</v>
      </c>
      <c r="F4338" s="674">
        <v>293.83600000000001</v>
      </c>
      <c r="G4338" s="674">
        <v>295.84500000000003</v>
      </c>
      <c r="H4338" s="115">
        <f t="shared" si="134"/>
        <v>1.0068371472522089</v>
      </c>
      <c r="I4338" s="115">
        <f t="shared" si="135"/>
        <v>141.68680000000001</v>
      </c>
    </row>
    <row r="4339" spans="1:9" hidden="1">
      <c r="A4339" s="115" t="s">
        <v>12101</v>
      </c>
      <c r="B4339" s="115" t="s">
        <v>12102</v>
      </c>
      <c r="C4339" s="115" t="s">
        <v>12103</v>
      </c>
      <c r="D4339" s="115" t="s">
        <v>1138</v>
      </c>
      <c r="E4339" s="115">
        <v>72.744900000000001</v>
      </c>
      <c r="F4339" s="674">
        <v>293.83600000000001</v>
      </c>
      <c r="G4339" s="674">
        <v>295.84500000000003</v>
      </c>
      <c r="H4339" s="115">
        <f t="shared" si="134"/>
        <v>1.0068371472522089</v>
      </c>
      <c r="I4339" s="115">
        <f t="shared" si="135"/>
        <v>73.2423</v>
      </c>
    </row>
    <row r="4340" spans="1:9" hidden="1">
      <c r="A4340" s="115" t="s">
        <v>12104</v>
      </c>
      <c r="B4340" s="115" t="s">
        <v>12105</v>
      </c>
      <c r="C4340" s="115" t="s">
        <v>12106</v>
      </c>
      <c r="D4340" s="115" t="s">
        <v>1138</v>
      </c>
      <c r="E4340" s="115">
        <v>97.110100000000003</v>
      </c>
      <c r="F4340" s="674">
        <v>293.83600000000001</v>
      </c>
      <c r="G4340" s="674">
        <v>295.84500000000003</v>
      </c>
      <c r="H4340" s="115">
        <f t="shared" si="134"/>
        <v>1.0068371472522089</v>
      </c>
      <c r="I4340" s="115">
        <f t="shared" si="135"/>
        <v>97.774100000000004</v>
      </c>
    </row>
    <row r="4341" spans="1:9" hidden="1">
      <c r="A4341" s="115" t="s">
        <v>12107</v>
      </c>
      <c r="B4341" s="115" t="s">
        <v>12108</v>
      </c>
      <c r="C4341" s="115" t="s">
        <v>12109</v>
      </c>
      <c r="D4341" s="115" t="s">
        <v>1138</v>
      </c>
      <c r="E4341" s="115">
        <v>149.744</v>
      </c>
      <c r="F4341" s="674">
        <v>293.83600000000001</v>
      </c>
      <c r="G4341" s="674">
        <v>295.84500000000003</v>
      </c>
      <c r="H4341" s="115">
        <f t="shared" si="134"/>
        <v>1.0068371472522089</v>
      </c>
      <c r="I4341" s="115">
        <f t="shared" si="135"/>
        <v>150.76779999999999</v>
      </c>
    </row>
    <row r="4342" spans="1:9" hidden="1">
      <c r="A4342" s="115" t="s">
        <v>12110</v>
      </c>
      <c r="B4342" s="115" t="s">
        <v>12111</v>
      </c>
      <c r="C4342" s="115" t="s">
        <v>12112</v>
      </c>
      <c r="D4342" s="115" t="s">
        <v>1138</v>
      </c>
      <c r="E4342" s="115">
        <v>233.3168</v>
      </c>
      <c r="F4342" s="674">
        <v>293.83600000000001</v>
      </c>
      <c r="G4342" s="674">
        <v>295.84500000000003</v>
      </c>
      <c r="H4342" s="115">
        <f t="shared" si="134"/>
        <v>1.0068371472522089</v>
      </c>
      <c r="I4342" s="115">
        <f t="shared" si="135"/>
        <v>234.91200000000001</v>
      </c>
    </row>
    <row r="4343" spans="1:9" hidden="1">
      <c r="A4343" s="115" t="s">
        <v>12113</v>
      </c>
      <c r="B4343" s="115" t="s">
        <v>12114</v>
      </c>
      <c r="C4343" s="115" t="s">
        <v>12115</v>
      </c>
      <c r="D4343" s="115" t="s">
        <v>1138</v>
      </c>
      <c r="E4343" s="115">
        <v>302.2937</v>
      </c>
      <c r="F4343" s="674">
        <v>293.83600000000001</v>
      </c>
      <c r="G4343" s="674">
        <v>295.84500000000003</v>
      </c>
      <c r="H4343" s="115">
        <f t="shared" si="134"/>
        <v>1.0068371472522089</v>
      </c>
      <c r="I4343" s="115">
        <f t="shared" si="135"/>
        <v>304.3605</v>
      </c>
    </row>
    <row r="4344" spans="1:9" hidden="1">
      <c r="A4344" s="115" t="s">
        <v>12116</v>
      </c>
      <c r="B4344" s="115" t="s">
        <v>12117</v>
      </c>
      <c r="C4344" s="115" t="s">
        <v>12118</v>
      </c>
      <c r="D4344" s="115" t="s">
        <v>1138</v>
      </c>
      <c r="E4344" s="115">
        <v>371.464</v>
      </c>
      <c r="F4344" s="674">
        <v>293.83600000000001</v>
      </c>
      <c r="G4344" s="674">
        <v>295.84500000000003</v>
      </c>
      <c r="H4344" s="115">
        <f t="shared" si="134"/>
        <v>1.0068371472522089</v>
      </c>
      <c r="I4344" s="115">
        <f t="shared" si="135"/>
        <v>374.00380000000001</v>
      </c>
    </row>
    <row r="4345" spans="1:9" hidden="1">
      <c r="A4345" s="115" t="s">
        <v>12119</v>
      </c>
      <c r="B4345" s="115" t="s">
        <v>12120</v>
      </c>
      <c r="C4345" s="115" t="s">
        <v>12121</v>
      </c>
      <c r="D4345" s="115" t="s">
        <v>1138</v>
      </c>
      <c r="E4345" s="115">
        <v>146.48099999999999</v>
      </c>
      <c r="F4345" s="674">
        <v>293.83600000000001</v>
      </c>
      <c r="G4345" s="674">
        <v>295.84500000000003</v>
      </c>
      <c r="H4345" s="115">
        <f t="shared" si="134"/>
        <v>1.0068371472522089</v>
      </c>
      <c r="I4345" s="115">
        <f t="shared" si="135"/>
        <v>147.48249999999999</v>
      </c>
    </row>
    <row r="4346" spans="1:9" hidden="1">
      <c r="A4346" s="115" t="s">
        <v>12122</v>
      </c>
      <c r="B4346" s="115" t="s">
        <v>12123</v>
      </c>
      <c r="C4346" s="115" t="s">
        <v>12124</v>
      </c>
      <c r="D4346" s="115" t="s">
        <v>1138</v>
      </c>
      <c r="E4346" s="115">
        <v>190.8964</v>
      </c>
      <c r="F4346" s="674">
        <v>293.83600000000001</v>
      </c>
      <c r="G4346" s="674">
        <v>295.84500000000003</v>
      </c>
      <c r="H4346" s="115">
        <f t="shared" si="134"/>
        <v>1.0068371472522089</v>
      </c>
      <c r="I4346" s="115">
        <f t="shared" si="135"/>
        <v>192.20160000000001</v>
      </c>
    </row>
    <row r="4347" spans="1:9" hidden="1">
      <c r="A4347" s="115" t="s">
        <v>12125</v>
      </c>
      <c r="B4347" s="115" t="s">
        <v>12126</v>
      </c>
      <c r="C4347" s="115" t="s">
        <v>12127</v>
      </c>
      <c r="D4347" s="115" t="s">
        <v>1138</v>
      </c>
      <c r="E4347" s="115">
        <v>298.64170000000001</v>
      </c>
      <c r="F4347" s="674">
        <v>293.83600000000001</v>
      </c>
      <c r="G4347" s="674">
        <v>295.84500000000003</v>
      </c>
      <c r="H4347" s="115">
        <f t="shared" si="134"/>
        <v>1.0068371472522089</v>
      </c>
      <c r="I4347" s="115">
        <f t="shared" si="135"/>
        <v>300.68360000000001</v>
      </c>
    </row>
    <row r="4348" spans="1:9" hidden="1">
      <c r="A4348" s="115" t="s">
        <v>12128</v>
      </c>
      <c r="B4348" s="115" t="s">
        <v>12129</v>
      </c>
      <c r="C4348" s="115" t="s">
        <v>12130</v>
      </c>
      <c r="D4348" s="115" t="s">
        <v>1138</v>
      </c>
      <c r="E4348" s="115">
        <v>466.63369999999998</v>
      </c>
      <c r="F4348" s="674">
        <v>293.83600000000001</v>
      </c>
      <c r="G4348" s="674">
        <v>295.84500000000003</v>
      </c>
      <c r="H4348" s="115">
        <f t="shared" si="134"/>
        <v>1.0068371472522089</v>
      </c>
      <c r="I4348" s="115">
        <f t="shared" si="135"/>
        <v>469.82409999999999</v>
      </c>
    </row>
    <row r="4349" spans="1:9" hidden="1">
      <c r="A4349" s="115" t="s">
        <v>12131</v>
      </c>
      <c r="B4349" s="115" t="s">
        <v>12132</v>
      </c>
      <c r="C4349" s="115" t="s">
        <v>12133</v>
      </c>
      <c r="D4349" s="115" t="s">
        <v>1138</v>
      </c>
      <c r="E4349" s="115">
        <v>606.21879999999999</v>
      </c>
      <c r="F4349" s="674">
        <v>293.83600000000001</v>
      </c>
      <c r="G4349" s="674">
        <v>295.84500000000003</v>
      </c>
      <c r="H4349" s="115">
        <f t="shared" si="134"/>
        <v>1.0068371472522089</v>
      </c>
      <c r="I4349" s="115">
        <f t="shared" si="135"/>
        <v>610.36360000000002</v>
      </c>
    </row>
    <row r="4350" spans="1:9" hidden="1">
      <c r="A4350" s="115" t="s">
        <v>12134</v>
      </c>
      <c r="B4350" s="115" t="s">
        <v>12135</v>
      </c>
      <c r="C4350" s="115" t="s">
        <v>12136</v>
      </c>
      <c r="D4350" s="115" t="s">
        <v>1138</v>
      </c>
      <c r="E4350" s="115">
        <v>741.29660000000001</v>
      </c>
      <c r="F4350" s="674">
        <v>293.83600000000001</v>
      </c>
      <c r="G4350" s="674">
        <v>295.84500000000003</v>
      </c>
      <c r="H4350" s="115">
        <f t="shared" si="134"/>
        <v>1.0068371472522089</v>
      </c>
      <c r="I4350" s="115">
        <f t="shared" si="135"/>
        <v>746.36500000000001</v>
      </c>
    </row>
    <row r="4351" spans="1:9" hidden="1">
      <c r="A4351" s="115" t="s">
        <v>12137</v>
      </c>
      <c r="B4351" s="115" t="s">
        <v>12138</v>
      </c>
      <c r="C4351" s="115" t="s">
        <v>12139</v>
      </c>
      <c r="D4351" s="115" t="s">
        <v>1138</v>
      </c>
      <c r="E4351" s="115">
        <v>146.48099999999999</v>
      </c>
      <c r="F4351" s="674">
        <v>293.83600000000001</v>
      </c>
      <c r="G4351" s="674">
        <v>295.84500000000003</v>
      </c>
      <c r="H4351" s="115">
        <f t="shared" si="134"/>
        <v>1.0068371472522089</v>
      </c>
      <c r="I4351" s="115">
        <f t="shared" si="135"/>
        <v>147.48249999999999</v>
      </c>
    </row>
    <row r="4352" spans="1:9" hidden="1">
      <c r="A4352" s="115" t="s">
        <v>12140</v>
      </c>
      <c r="B4352" s="115" t="s">
        <v>12141</v>
      </c>
      <c r="C4352" s="115" t="s">
        <v>12142</v>
      </c>
      <c r="D4352" s="115" t="s">
        <v>1138</v>
      </c>
      <c r="E4352" s="115">
        <v>192.52789999999999</v>
      </c>
      <c r="F4352" s="674">
        <v>293.83600000000001</v>
      </c>
      <c r="G4352" s="674">
        <v>295.84500000000003</v>
      </c>
      <c r="H4352" s="115">
        <f t="shared" si="134"/>
        <v>1.0068371472522089</v>
      </c>
      <c r="I4352" s="115">
        <f t="shared" si="135"/>
        <v>193.8442</v>
      </c>
    </row>
    <row r="4353" spans="1:9" hidden="1">
      <c r="A4353" s="115" t="s">
        <v>12143</v>
      </c>
      <c r="B4353" s="115" t="s">
        <v>12144</v>
      </c>
      <c r="C4353" s="115" t="s">
        <v>12145</v>
      </c>
      <c r="D4353" s="115" t="s">
        <v>1138</v>
      </c>
      <c r="E4353" s="115">
        <v>296.16410000000002</v>
      </c>
      <c r="F4353" s="674">
        <v>293.83600000000001</v>
      </c>
      <c r="G4353" s="674">
        <v>295.84500000000003</v>
      </c>
      <c r="H4353" s="115">
        <f t="shared" si="134"/>
        <v>1.0068371472522089</v>
      </c>
      <c r="I4353" s="115">
        <f t="shared" si="135"/>
        <v>298.18900000000002</v>
      </c>
    </row>
    <row r="4354" spans="1:9" hidden="1">
      <c r="A4354" s="115" t="s">
        <v>12146</v>
      </c>
      <c r="B4354" s="115" t="s">
        <v>12147</v>
      </c>
      <c r="C4354" s="115" t="s">
        <v>12148</v>
      </c>
      <c r="D4354" s="115" t="s">
        <v>1138</v>
      </c>
      <c r="E4354" s="115">
        <v>203.88759999999999</v>
      </c>
      <c r="F4354" s="674">
        <v>293.83600000000001</v>
      </c>
      <c r="G4354" s="674">
        <v>295.84500000000003</v>
      </c>
      <c r="H4354" s="115">
        <f t="shared" si="134"/>
        <v>1.0068371472522089</v>
      </c>
      <c r="I4354" s="115">
        <f t="shared" si="135"/>
        <v>205.2816</v>
      </c>
    </row>
    <row r="4355" spans="1:9" hidden="1">
      <c r="A4355" s="115" t="s">
        <v>12149</v>
      </c>
      <c r="B4355" s="115" t="s">
        <v>12150</v>
      </c>
      <c r="C4355" s="115" t="s">
        <v>12151</v>
      </c>
      <c r="D4355" s="115" t="s">
        <v>1138</v>
      </c>
      <c r="E4355" s="115">
        <v>259.96690000000001</v>
      </c>
      <c r="F4355" s="674">
        <v>293.83600000000001</v>
      </c>
      <c r="G4355" s="674">
        <v>295.84500000000003</v>
      </c>
      <c r="H4355" s="115">
        <f t="shared" si="134"/>
        <v>1.0068371472522089</v>
      </c>
      <c r="I4355" s="115">
        <f t="shared" si="135"/>
        <v>261.74430000000001</v>
      </c>
    </row>
    <row r="4356" spans="1:9" hidden="1">
      <c r="A4356" s="115" t="s">
        <v>12152</v>
      </c>
      <c r="B4356" s="115" t="s">
        <v>12153</v>
      </c>
      <c r="C4356" s="115" t="s">
        <v>12154</v>
      </c>
      <c r="D4356" s="115" t="s">
        <v>1138</v>
      </c>
      <c r="E4356" s="115">
        <v>440.52679999999998</v>
      </c>
      <c r="F4356" s="674">
        <v>293.83600000000001</v>
      </c>
      <c r="G4356" s="674">
        <v>295.84500000000003</v>
      </c>
      <c r="H4356" s="115">
        <f t="shared" si="134"/>
        <v>1.0068371472522089</v>
      </c>
      <c r="I4356" s="115">
        <f t="shared" si="135"/>
        <v>443.53870000000001</v>
      </c>
    </row>
    <row r="4357" spans="1:9" hidden="1">
      <c r="A4357" s="115" t="s">
        <v>12155</v>
      </c>
      <c r="B4357" s="115" t="s">
        <v>12156</v>
      </c>
      <c r="C4357" s="115" t="s">
        <v>12157</v>
      </c>
      <c r="D4357" s="115" t="s">
        <v>1138</v>
      </c>
      <c r="E4357" s="115">
        <v>725.31830000000002</v>
      </c>
      <c r="F4357" s="674">
        <v>293.83600000000001</v>
      </c>
      <c r="G4357" s="674">
        <v>295.84500000000003</v>
      </c>
      <c r="H4357" s="115">
        <f t="shared" ref="H4357:H4420" si="136">G4357/F4357</f>
        <v>1.0068371472522089</v>
      </c>
      <c r="I4357" s="115">
        <f t="shared" ref="I4357:I4420" si="137">ROUND(H4357*E4357,4)</f>
        <v>730.27739999999994</v>
      </c>
    </row>
    <row r="4358" spans="1:9" hidden="1">
      <c r="A4358" s="115" t="s">
        <v>12158</v>
      </c>
      <c r="B4358" s="115" t="s">
        <v>12159</v>
      </c>
      <c r="C4358" s="115" t="s">
        <v>12160</v>
      </c>
      <c r="D4358" s="115" t="s">
        <v>1138</v>
      </c>
      <c r="E4358" s="115">
        <v>1005.2292</v>
      </c>
      <c r="F4358" s="674">
        <v>293.83600000000001</v>
      </c>
      <c r="G4358" s="674">
        <v>295.84500000000003</v>
      </c>
      <c r="H4358" s="115">
        <f t="shared" si="136"/>
        <v>1.0068371472522089</v>
      </c>
      <c r="I4358" s="115">
        <f t="shared" si="137"/>
        <v>1012.1021</v>
      </c>
    </row>
    <row r="4359" spans="1:9" hidden="1">
      <c r="A4359" s="115" t="s">
        <v>12161</v>
      </c>
      <c r="B4359" s="115" t="s">
        <v>12162</v>
      </c>
      <c r="C4359" s="115" t="s">
        <v>12163</v>
      </c>
      <c r="D4359" s="115" t="s">
        <v>1138</v>
      </c>
      <c r="E4359" s="115">
        <v>1200.6894</v>
      </c>
      <c r="F4359" s="674">
        <v>293.83600000000001</v>
      </c>
      <c r="G4359" s="674">
        <v>295.84500000000003</v>
      </c>
      <c r="H4359" s="115">
        <f t="shared" si="136"/>
        <v>1.0068371472522089</v>
      </c>
      <c r="I4359" s="115">
        <f t="shared" si="137"/>
        <v>1208.8987</v>
      </c>
    </row>
    <row r="4360" spans="1:9" hidden="1">
      <c r="A4360" s="115" t="s">
        <v>12164</v>
      </c>
      <c r="B4360" s="115" t="s">
        <v>12165</v>
      </c>
      <c r="C4360" s="115" t="s">
        <v>12166</v>
      </c>
      <c r="D4360" s="115" t="s">
        <v>1242</v>
      </c>
      <c r="E4360" s="115">
        <v>585.26220000000001</v>
      </c>
      <c r="F4360" s="674">
        <v>293.83600000000001</v>
      </c>
      <c r="G4360" s="674">
        <v>295.84500000000003</v>
      </c>
      <c r="H4360" s="115">
        <f t="shared" si="136"/>
        <v>1.0068371472522089</v>
      </c>
      <c r="I4360" s="115">
        <f t="shared" si="137"/>
        <v>589.26369999999997</v>
      </c>
    </row>
    <row r="4361" spans="1:9" hidden="1">
      <c r="A4361" s="115" t="s">
        <v>12167</v>
      </c>
      <c r="B4361" s="115" t="s">
        <v>12168</v>
      </c>
      <c r="C4361" s="115" t="s">
        <v>12169</v>
      </c>
      <c r="D4361" s="115" t="s">
        <v>1242</v>
      </c>
      <c r="E4361" s="115">
        <v>576.16679999999997</v>
      </c>
      <c r="F4361" s="674">
        <v>293.83600000000001</v>
      </c>
      <c r="G4361" s="674">
        <v>295.84500000000003</v>
      </c>
      <c r="H4361" s="115">
        <f t="shared" si="136"/>
        <v>1.0068371472522089</v>
      </c>
      <c r="I4361" s="115">
        <f t="shared" si="137"/>
        <v>580.10609999999997</v>
      </c>
    </row>
    <row r="4362" spans="1:9" hidden="1">
      <c r="A4362" s="115" t="s">
        <v>12170</v>
      </c>
      <c r="B4362" s="115" t="s">
        <v>12171</v>
      </c>
      <c r="C4362" s="115" t="s">
        <v>12172</v>
      </c>
      <c r="D4362" s="115" t="s">
        <v>1242</v>
      </c>
      <c r="E4362" s="115">
        <v>690.42219999999998</v>
      </c>
      <c r="F4362" s="674">
        <v>293.83600000000001</v>
      </c>
      <c r="G4362" s="674">
        <v>295.84500000000003</v>
      </c>
      <c r="H4362" s="115">
        <f t="shared" si="136"/>
        <v>1.0068371472522089</v>
      </c>
      <c r="I4362" s="115">
        <f t="shared" si="137"/>
        <v>695.14269999999999</v>
      </c>
    </row>
    <row r="4363" spans="1:9" hidden="1">
      <c r="A4363" s="115" t="s">
        <v>12173</v>
      </c>
      <c r="B4363" s="115" t="s">
        <v>12174</v>
      </c>
      <c r="C4363" s="115" t="s">
        <v>12175</v>
      </c>
      <c r="D4363" s="115" t="s">
        <v>1242</v>
      </c>
      <c r="E4363" s="115">
        <v>846.05100000000004</v>
      </c>
      <c r="F4363" s="674">
        <v>293.83600000000001</v>
      </c>
      <c r="G4363" s="674">
        <v>295.84500000000003</v>
      </c>
      <c r="H4363" s="115">
        <f t="shared" si="136"/>
        <v>1.0068371472522089</v>
      </c>
      <c r="I4363" s="115">
        <f t="shared" si="137"/>
        <v>851.8356</v>
      </c>
    </row>
    <row r="4364" spans="1:9" hidden="1">
      <c r="A4364" s="115" t="s">
        <v>12176</v>
      </c>
      <c r="B4364" s="115" t="s">
        <v>12177</v>
      </c>
      <c r="C4364" s="115" t="s">
        <v>12178</v>
      </c>
      <c r="D4364" s="115" t="s">
        <v>1242</v>
      </c>
      <c r="E4364" s="115">
        <v>1039.8524</v>
      </c>
      <c r="F4364" s="674">
        <v>293.83600000000001</v>
      </c>
      <c r="G4364" s="674">
        <v>295.84500000000003</v>
      </c>
      <c r="H4364" s="115">
        <f t="shared" si="136"/>
        <v>1.0068371472522089</v>
      </c>
      <c r="I4364" s="115">
        <f t="shared" si="137"/>
        <v>1046.962</v>
      </c>
    </row>
    <row r="4365" spans="1:9" hidden="1">
      <c r="A4365" s="115" t="s">
        <v>12179</v>
      </c>
      <c r="B4365" s="115" t="s">
        <v>12180</v>
      </c>
      <c r="C4365" s="115" t="s">
        <v>12181</v>
      </c>
      <c r="D4365" s="115" t="s">
        <v>1242</v>
      </c>
      <c r="E4365" s="115">
        <v>1224.6617000000001</v>
      </c>
      <c r="F4365" s="674">
        <v>293.83600000000001</v>
      </c>
      <c r="G4365" s="674">
        <v>295.84500000000003</v>
      </c>
      <c r="H4365" s="115">
        <f t="shared" si="136"/>
        <v>1.0068371472522089</v>
      </c>
      <c r="I4365" s="115">
        <f t="shared" si="137"/>
        <v>1233.0349000000001</v>
      </c>
    </row>
    <row r="4366" spans="1:9" hidden="1">
      <c r="A4366" s="115" t="s">
        <v>12182</v>
      </c>
      <c r="B4366" s="115" t="s">
        <v>12183</v>
      </c>
      <c r="C4366" s="115" t="s">
        <v>12184</v>
      </c>
      <c r="D4366" s="115" t="s">
        <v>1242</v>
      </c>
      <c r="E4366" s="115">
        <v>1671.5694000000001</v>
      </c>
      <c r="F4366" s="674">
        <v>293.83600000000001</v>
      </c>
      <c r="G4366" s="674">
        <v>295.84500000000003</v>
      </c>
      <c r="H4366" s="115">
        <f t="shared" si="136"/>
        <v>1.0068371472522089</v>
      </c>
      <c r="I4366" s="115">
        <f t="shared" si="137"/>
        <v>1682.9982</v>
      </c>
    </row>
    <row r="4367" spans="1:9" hidden="1">
      <c r="A4367" s="115" t="s">
        <v>12185</v>
      </c>
      <c r="B4367" s="115" t="s">
        <v>12186</v>
      </c>
      <c r="C4367" s="115" t="s">
        <v>12187</v>
      </c>
      <c r="D4367" s="115" t="s">
        <v>1242</v>
      </c>
      <c r="E4367" s="115">
        <v>2149.8793000000001</v>
      </c>
      <c r="F4367" s="674">
        <v>293.83600000000001</v>
      </c>
      <c r="G4367" s="674">
        <v>295.84500000000003</v>
      </c>
      <c r="H4367" s="115">
        <f t="shared" si="136"/>
        <v>1.0068371472522089</v>
      </c>
      <c r="I4367" s="115">
        <f t="shared" si="137"/>
        <v>2164.5783000000001</v>
      </c>
    </row>
    <row r="4368" spans="1:9" hidden="1">
      <c r="A4368" s="115" t="s">
        <v>12188</v>
      </c>
      <c r="B4368" s="115" t="s">
        <v>12189</v>
      </c>
      <c r="C4368" s="115" t="s">
        <v>12190</v>
      </c>
      <c r="D4368" s="115" t="s">
        <v>1242</v>
      </c>
      <c r="E4368" s="115">
        <v>2783.1212999999998</v>
      </c>
      <c r="F4368" s="674">
        <v>293.83600000000001</v>
      </c>
      <c r="G4368" s="674">
        <v>295.84500000000003</v>
      </c>
      <c r="H4368" s="115">
        <f t="shared" si="136"/>
        <v>1.0068371472522089</v>
      </c>
      <c r="I4368" s="115">
        <f t="shared" si="137"/>
        <v>2802.1498999999999</v>
      </c>
    </row>
    <row r="4369" spans="1:9" hidden="1">
      <c r="A4369" s="115" t="s">
        <v>12191</v>
      </c>
      <c r="B4369" s="115" t="s">
        <v>12192</v>
      </c>
      <c r="C4369" s="115" t="s">
        <v>12193</v>
      </c>
      <c r="D4369" s="115" t="s">
        <v>1242</v>
      </c>
      <c r="E4369" s="115">
        <v>3897.9881999999998</v>
      </c>
      <c r="F4369" s="674">
        <v>293.83600000000001</v>
      </c>
      <c r="G4369" s="674">
        <v>295.84500000000003</v>
      </c>
      <c r="H4369" s="115">
        <f t="shared" si="136"/>
        <v>1.0068371472522089</v>
      </c>
      <c r="I4369" s="115">
        <f t="shared" si="137"/>
        <v>3924.6392999999998</v>
      </c>
    </row>
    <row r="4370" spans="1:9" hidden="1">
      <c r="A4370" s="115" t="s">
        <v>12194</v>
      </c>
      <c r="B4370" s="115" t="s">
        <v>12195</v>
      </c>
      <c r="C4370" s="115" t="s">
        <v>12196</v>
      </c>
      <c r="D4370" s="115" t="s">
        <v>1242</v>
      </c>
      <c r="E4370" s="115">
        <v>4661.6248999999998</v>
      </c>
      <c r="F4370" s="674">
        <v>293.83600000000001</v>
      </c>
      <c r="G4370" s="674">
        <v>295.84500000000003</v>
      </c>
      <c r="H4370" s="115">
        <f t="shared" si="136"/>
        <v>1.0068371472522089</v>
      </c>
      <c r="I4370" s="115">
        <f t="shared" si="137"/>
        <v>4693.4970999999996</v>
      </c>
    </row>
    <row r="4371" spans="1:9" hidden="1">
      <c r="A4371" s="115" t="s">
        <v>12197</v>
      </c>
      <c r="B4371" s="115" t="s">
        <v>12198</v>
      </c>
      <c r="C4371" s="115" t="s">
        <v>12199</v>
      </c>
      <c r="D4371" s="115" t="s">
        <v>1242</v>
      </c>
      <c r="E4371" s="115">
        <v>5450.7317000000003</v>
      </c>
      <c r="F4371" s="674">
        <v>293.83600000000001</v>
      </c>
      <c r="G4371" s="674">
        <v>295.84500000000003</v>
      </c>
      <c r="H4371" s="115">
        <f t="shared" si="136"/>
        <v>1.0068371472522089</v>
      </c>
      <c r="I4371" s="115">
        <f t="shared" si="137"/>
        <v>5487.9992000000002</v>
      </c>
    </row>
    <row r="4372" spans="1:9" hidden="1">
      <c r="A4372" s="115" t="s">
        <v>12200</v>
      </c>
      <c r="B4372" s="115" t="s">
        <v>12201</v>
      </c>
      <c r="C4372" s="115" t="s">
        <v>12202</v>
      </c>
      <c r="D4372" s="115" t="s">
        <v>1242</v>
      </c>
      <c r="E4372" s="115">
        <v>6350.7212</v>
      </c>
      <c r="F4372" s="674">
        <v>293.83600000000001</v>
      </c>
      <c r="G4372" s="674">
        <v>295.84500000000003</v>
      </c>
      <c r="H4372" s="115">
        <f t="shared" si="136"/>
        <v>1.0068371472522089</v>
      </c>
      <c r="I4372" s="115">
        <f t="shared" si="137"/>
        <v>6394.1419999999998</v>
      </c>
    </row>
    <row r="4373" spans="1:9" hidden="1">
      <c r="A4373" s="115" t="s">
        <v>12203</v>
      </c>
      <c r="B4373" s="115" t="s">
        <v>12204</v>
      </c>
      <c r="C4373" s="115" t="s">
        <v>12205</v>
      </c>
      <c r="D4373" s="115" t="s">
        <v>1242</v>
      </c>
      <c r="E4373" s="115">
        <v>8288.9467999999997</v>
      </c>
      <c r="F4373" s="674">
        <v>293.83600000000001</v>
      </c>
      <c r="G4373" s="674">
        <v>295.84500000000003</v>
      </c>
      <c r="H4373" s="115">
        <f t="shared" si="136"/>
        <v>1.0068371472522089</v>
      </c>
      <c r="I4373" s="115">
        <f t="shared" si="137"/>
        <v>8345.6195000000007</v>
      </c>
    </row>
    <row r="4374" spans="1:9" hidden="1">
      <c r="A4374" s="115" t="s">
        <v>12206</v>
      </c>
      <c r="B4374" s="115" t="s">
        <v>12207</v>
      </c>
      <c r="C4374" s="115" t="s">
        <v>12208</v>
      </c>
      <c r="D4374" s="115" t="s">
        <v>1242</v>
      </c>
      <c r="E4374" s="115">
        <v>645.06219999999996</v>
      </c>
      <c r="F4374" s="674">
        <v>293.83600000000001</v>
      </c>
      <c r="G4374" s="674">
        <v>295.84500000000003</v>
      </c>
      <c r="H4374" s="115">
        <f t="shared" si="136"/>
        <v>1.0068371472522089</v>
      </c>
      <c r="I4374" s="115">
        <f t="shared" si="137"/>
        <v>649.47260000000006</v>
      </c>
    </row>
    <row r="4375" spans="1:9" hidden="1">
      <c r="A4375" s="115" t="s">
        <v>12209</v>
      </c>
      <c r="B4375" s="115" t="s">
        <v>12210</v>
      </c>
      <c r="C4375" s="115" t="s">
        <v>12211</v>
      </c>
      <c r="D4375" s="115" t="s">
        <v>1242</v>
      </c>
      <c r="E4375" s="115">
        <v>777.25099999999998</v>
      </c>
      <c r="F4375" s="674">
        <v>293.83600000000001</v>
      </c>
      <c r="G4375" s="674">
        <v>295.84500000000003</v>
      </c>
      <c r="H4375" s="115">
        <f t="shared" si="136"/>
        <v>1.0068371472522089</v>
      </c>
      <c r="I4375" s="115">
        <f t="shared" si="137"/>
        <v>782.5652</v>
      </c>
    </row>
    <row r="4376" spans="1:9" hidden="1">
      <c r="A4376" s="115" t="s">
        <v>12212</v>
      </c>
      <c r="B4376" s="115" t="s">
        <v>12213</v>
      </c>
      <c r="C4376" s="115" t="s">
        <v>12214</v>
      </c>
      <c r="D4376" s="115" t="s">
        <v>1242</v>
      </c>
      <c r="E4376" s="115">
        <v>952.93240000000003</v>
      </c>
      <c r="F4376" s="674">
        <v>293.83600000000001</v>
      </c>
      <c r="G4376" s="674">
        <v>295.84500000000003</v>
      </c>
      <c r="H4376" s="115">
        <f t="shared" si="136"/>
        <v>1.0068371472522089</v>
      </c>
      <c r="I4376" s="115">
        <f t="shared" si="137"/>
        <v>959.44770000000005</v>
      </c>
    </row>
    <row r="4377" spans="1:9" hidden="1">
      <c r="A4377" s="115" t="s">
        <v>12215</v>
      </c>
      <c r="B4377" s="115" t="s">
        <v>12216</v>
      </c>
      <c r="C4377" s="115" t="s">
        <v>12217</v>
      </c>
      <c r="D4377" s="115" t="s">
        <v>1242</v>
      </c>
      <c r="E4377" s="115">
        <v>1086.0717</v>
      </c>
      <c r="F4377" s="674">
        <v>293.83600000000001</v>
      </c>
      <c r="G4377" s="674">
        <v>295.84500000000003</v>
      </c>
      <c r="H4377" s="115">
        <f t="shared" si="136"/>
        <v>1.0068371472522089</v>
      </c>
      <c r="I4377" s="115">
        <f t="shared" si="137"/>
        <v>1093.4973</v>
      </c>
    </row>
    <row r="4378" spans="1:9" hidden="1">
      <c r="A4378" s="115" t="s">
        <v>12218</v>
      </c>
      <c r="B4378" s="115" t="s">
        <v>12219</v>
      </c>
      <c r="C4378" s="115" t="s">
        <v>12220</v>
      </c>
      <c r="D4378" s="115" t="s">
        <v>1242</v>
      </c>
      <c r="E4378" s="115">
        <v>1526.6594</v>
      </c>
      <c r="F4378" s="674">
        <v>293.83600000000001</v>
      </c>
      <c r="G4378" s="674">
        <v>295.84500000000003</v>
      </c>
      <c r="H4378" s="115">
        <f t="shared" si="136"/>
        <v>1.0068371472522089</v>
      </c>
      <c r="I4378" s="115">
        <f t="shared" si="137"/>
        <v>1537.0974000000001</v>
      </c>
    </row>
    <row r="4379" spans="1:9" hidden="1">
      <c r="A4379" s="115" t="s">
        <v>12221</v>
      </c>
      <c r="B4379" s="115" t="s">
        <v>12222</v>
      </c>
      <c r="C4379" s="115" t="s">
        <v>12223</v>
      </c>
      <c r="D4379" s="115" t="s">
        <v>1242</v>
      </c>
      <c r="E4379" s="115">
        <v>1905.2592999999999</v>
      </c>
      <c r="F4379" s="674">
        <v>293.83600000000001</v>
      </c>
      <c r="G4379" s="674">
        <v>295.84500000000003</v>
      </c>
      <c r="H4379" s="115">
        <f t="shared" si="136"/>
        <v>1.0068371472522089</v>
      </c>
      <c r="I4379" s="115">
        <f t="shared" si="137"/>
        <v>1918.2858000000001</v>
      </c>
    </row>
    <row r="4380" spans="1:9" hidden="1">
      <c r="A4380" s="115" t="s">
        <v>12224</v>
      </c>
      <c r="B4380" s="115" t="s">
        <v>12225</v>
      </c>
      <c r="C4380" s="115" t="s">
        <v>12226</v>
      </c>
      <c r="D4380" s="115" t="s">
        <v>1242</v>
      </c>
      <c r="E4380" s="115">
        <v>2445.13</v>
      </c>
      <c r="F4380" s="674">
        <v>293.83600000000001</v>
      </c>
      <c r="G4380" s="674">
        <v>295.84500000000003</v>
      </c>
      <c r="H4380" s="115">
        <f t="shared" si="136"/>
        <v>1.0068371472522089</v>
      </c>
      <c r="I4380" s="115">
        <f t="shared" si="137"/>
        <v>2461.8476999999998</v>
      </c>
    </row>
    <row r="4381" spans="1:9" hidden="1">
      <c r="A4381" s="115" t="s">
        <v>12227</v>
      </c>
      <c r="B4381" s="115" t="s">
        <v>12228</v>
      </c>
      <c r="C4381" s="115" t="s">
        <v>12229</v>
      </c>
      <c r="D4381" s="115" t="s">
        <v>1242</v>
      </c>
      <c r="E4381" s="115">
        <v>3455.8633</v>
      </c>
      <c r="F4381" s="674">
        <v>293.83600000000001</v>
      </c>
      <c r="G4381" s="674">
        <v>295.84500000000003</v>
      </c>
      <c r="H4381" s="115">
        <f t="shared" si="136"/>
        <v>1.0068371472522089</v>
      </c>
      <c r="I4381" s="115">
        <f t="shared" si="137"/>
        <v>3479.4915000000001</v>
      </c>
    </row>
    <row r="4382" spans="1:9" hidden="1">
      <c r="A4382" s="115" t="s">
        <v>12230</v>
      </c>
      <c r="B4382" s="115" t="s">
        <v>12231</v>
      </c>
      <c r="C4382" s="115" t="s">
        <v>12232</v>
      </c>
      <c r="D4382" s="115" t="s">
        <v>1242</v>
      </c>
      <c r="E4382" s="115">
        <v>4009.6064999999999</v>
      </c>
      <c r="F4382" s="674">
        <v>293.83600000000001</v>
      </c>
      <c r="G4382" s="674">
        <v>295.84500000000003</v>
      </c>
      <c r="H4382" s="115">
        <f t="shared" si="136"/>
        <v>1.0068371472522089</v>
      </c>
      <c r="I4382" s="115">
        <f t="shared" si="137"/>
        <v>4037.0207999999998</v>
      </c>
    </row>
    <row r="4383" spans="1:9" hidden="1">
      <c r="A4383" s="115" t="s">
        <v>12233</v>
      </c>
      <c r="B4383" s="115" t="s">
        <v>12234</v>
      </c>
      <c r="C4383" s="115" t="s">
        <v>12235</v>
      </c>
      <c r="D4383" s="115" t="s">
        <v>1242</v>
      </c>
      <c r="E4383" s="115">
        <v>4628.6513000000004</v>
      </c>
      <c r="F4383" s="674">
        <v>293.83600000000001</v>
      </c>
      <c r="G4383" s="674">
        <v>295.84500000000003</v>
      </c>
      <c r="H4383" s="115">
        <f t="shared" si="136"/>
        <v>1.0068371472522089</v>
      </c>
      <c r="I4383" s="115">
        <f t="shared" si="137"/>
        <v>4660.2981</v>
      </c>
    </row>
    <row r="4384" spans="1:9" hidden="1">
      <c r="A4384" s="115" t="s">
        <v>12236</v>
      </c>
      <c r="B4384" s="115" t="s">
        <v>12237</v>
      </c>
      <c r="C4384" s="115" t="s">
        <v>12238</v>
      </c>
      <c r="D4384" s="115" t="s">
        <v>1242</v>
      </c>
      <c r="E4384" s="115">
        <v>5433.6936999999998</v>
      </c>
      <c r="F4384" s="674">
        <v>293.83600000000001</v>
      </c>
      <c r="G4384" s="674">
        <v>295.84500000000003</v>
      </c>
      <c r="H4384" s="115">
        <f t="shared" si="136"/>
        <v>1.0068371472522089</v>
      </c>
      <c r="I4384" s="115">
        <f t="shared" si="137"/>
        <v>5470.8446999999996</v>
      </c>
    </row>
    <row r="4385" spans="1:9" hidden="1">
      <c r="A4385" s="115" t="s">
        <v>12239</v>
      </c>
      <c r="B4385" s="115" t="s">
        <v>12240</v>
      </c>
      <c r="C4385" s="115" t="s">
        <v>12241</v>
      </c>
      <c r="D4385" s="115" t="s">
        <v>1242</v>
      </c>
      <c r="E4385" s="115">
        <v>7212.8140000000003</v>
      </c>
      <c r="F4385" s="674">
        <v>293.83600000000001</v>
      </c>
      <c r="G4385" s="674">
        <v>295.84500000000003</v>
      </c>
      <c r="H4385" s="115">
        <f t="shared" si="136"/>
        <v>1.0068371472522089</v>
      </c>
      <c r="I4385" s="115">
        <f t="shared" si="137"/>
        <v>7262.1291000000001</v>
      </c>
    </row>
    <row r="4386" spans="1:9" hidden="1">
      <c r="A4386" s="115" t="s">
        <v>12242</v>
      </c>
      <c r="B4386" s="115" t="s">
        <v>12243</v>
      </c>
      <c r="C4386" s="115" t="s">
        <v>12244</v>
      </c>
      <c r="D4386" s="115" t="s">
        <v>1138</v>
      </c>
      <c r="E4386" s="115">
        <v>50.066099999999999</v>
      </c>
      <c r="F4386" s="674">
        <v>293.83600000000001</v>
      </c>
      <c r="G4386" s="674">
        <v>295.84500000000003</v>
      </c>
      <c r="H4386" s="115">
        <f t="shared" si="136"/>
        <v>1.0068371472522089</v>
      </c>
      <c r="I4386" s="115">
        <f t="shared" si="137"/>
        <v>50.4084</v>
      </c>
    </row>
    <row r="4387" spans="1:9" hidden="1">
      <c r="A4387" s="115" t="s">
        <v>12245</v>
      </c>
      <c r="B4387" s="115" t="s">
        <v>12246</v>
      </c>
      <c r="C4387" s="115" t="s">
        <v>12247</v>
      </c>
      <c r="D4387" s="115" t="s">
        <v>1138</v>
      </c>
      <c r="E4387" s="115">
        <v>50.335099999999997</v>
      </c>
      <c r="F4387" s="674">
        <v>293.83600000000001</v>
      </c>
      <c r="G4387" s="674">
        <v>295.84500000000003</v>
      </c>
      <c r="H4387" s="115">
        <f t="shared" si="136"/>
        <v>1.0068371472522089</v>
      </c>
      <c r="I4387" s="115">
        <f t="shared" si="137"/>
        <v>50.679200000000002</v>
      </c>
    </row>
    <row r="4388" spans="1:9" hidden="1">
      <c r="A4388" s="115" t="s">
        <v>12248</v>
      </c>
      <c r="B4388" s="115" t="s">
        <v>12249</v>
      </c>
      <c r="C4388" s="115" t="s">
        <v>12250</v>
      </c>
      <c r="D4388" s="115" t="s">
        <v>1138</v>
      </c>
      <c r="E4388" s="115">
        <v>112.90219999999999</v>
      </c>
      <c r="F4388" s="674">
        <v>293.83600000000001</v>
      </c>
      <c r="G4388" s="674">
        <v>295.84500000000003</v>
      </c>
      <c r="H4388" s="115">
        <f t="shared" si="136"/>
        <v>1.0068371472522089</v>
      </c>
      <c r="I4388" s="115">
        <f t="shared" si="137"/>
        <v>113.6741</v>
      </c>
    </row>
    <row r="4389" spans="1:9" hidden="1">
      <c r="A4389" s="115" t="s">
        <v>12251</v>
      </c>
      <c r="B4389" s="115" t="s">
        <v>12252</v>
      </c>
      <c r="C4389" s="115" t="s">
        <v>12253</v>
      </c>
      <c r="D4389" s="115" t="s">
        <v>1138</v>
      </c>
      <c r="E4389" s="115">
        <v>125.905</v>
      </c>
      <c r="F4389" s="674">
        <v>293.83600000000001</v>
      </c>
      <c r="G4389" s="674">
        <v>295.84500000000003</v>
      </c>
      <c r="H4389" s="115">
        <f t="shared" si="136"/>
        <v>1.0068371472522089</v>
      </c>
      <c r="I4389" s="115">
        <f t="shared" si="137"/>
        <v>126.7658</v>
      </c>
    </row>
    <row r="4390" spans="1:9" hidden="1">
      <c r="A4390" s="115" t="s">
        <v>12254</v>
      </c>
      <c r="B4390" s="115" t="s">
        <v>12255</v>
      </c>
      <c r="C4390" s="115" t="s">
        <v>12256</v>
      </c>
      <c r="D4390" s="115" t="s">
        <v>1138</v>
      </c>
      <c r="E4390" s="115">
        <v>131.0197</v>
      </c>
      <c r="F4390" s="674">
        <v>293.83600000000001</v>
      </c>
      <c r="G4390" s="674">
        <v>295.84500000000003</v>
      </c>
      <c r="H4390" s="115">
        <f t="shared" si="136"/>
        <v>1.0068371472522089</v>
      </c>
      <c r="I4390" s="115">
        <f t="shared" si="137"/>
        <v>131.91550000000001</v>
      </c>
    </row>
    <row r="4391" spans="1:9" hidden="1">
      <c r="A4391" s="115" t="s">
        <v>12257</v>
      </c>
      <c r="B4391" s="115" t="s">
        <v>12258</v>
      </c>
      <c r="C4391" s="115" t="s">
        <v>12259</v>
      </c>
      <c r="D4391" s="115" t="s">
        <v>1138</v>
      </c>
      <c r="E4391" s="115">
        <v>247.00579999999999</v>
      </c>
      <c r="F4391" s="674">
        <v>293.83600000000001</v>
      </c>
      <c r="G4391" s="674">
        <v>295.84500000000003</v>
      </c>
      <c r="H4391" s="115">
        <f t="shared" si="136"/>
        <v>1.0068371472522089</v>
      </c>
      <c r="I4391" s="115">
        <f t="shared" si="137"/>
        <v>248.69460000000001</v>
      </c>
    </row>
    <row r="4392" spans="1:9" hidden="1">
      <c r="A4392" s="115" t="s">
        <v>12260</v>
      </c>
      <c r="B4392" s="115" t="s">
        <v>12261</v>
      </c>
      <c r="C4392" s="115" t="s">
        <v>12262</v>
      </c>
      <c r="D4392" s="115" t="s">
        <v>1138</v>
      </c>
      <c r="E4392" s="115">
        <v>267.96780000000001</v>
      </c>
      <c r="F4392" s="674">
        <v>293.83600000000001</v>
      </c>
      <c r="G4392" s="674">
        <v>295.84500000000003</v>
      </c>
      <c r="H4392" s="115">
        <f t="shared" si="136"/>
        <v>1.0068371472522089</v>
      </c>
      <c r="I4392" s="115">
        <f t="shared" si="137"/>
        <v>269.79989999999998</v>
      </c>
    </row>
    <row r="4393" spans="1:9" hidden="1">
      <c r="A4393" s="115" t="s">
        <v>12263</v>
      </c>
      <c r="B4393" s="115" t="s">
        <v>12264</v>
      </c>
      <c r="C4393" s="115" t="s">
        <v>12265</v>
      </c>
      <c r="D4393" s="115" t="s">
        <v>1138</v>
      </c>
      <c r="E4393" s="115">
        <v>347.25040000000001</v>
      </c>
      <c r="F4393" s="674">
        <v>293.83600000000001</v>
      </c>
      <c r="G4393" s="674">
        <v>295.84500000000003</v>
      </c>
      <c r="H4393" s="115">
        <f t="shared" si="136"/>
        <v>1.0068371472522089</v>
      </c>
      <c r="I4393" s="115">
        <f t="shared" si="137"/>
        <v>349.62459999999999</v>
      </c>
    </row>
    <row r="4394" spans="1:9" hidden="1">
      <c r="A4394" s="115" t="s">
        <v>12266</v>
      </c>
      <c r="B4394" s="115" t="s">
        <v>12267</v>
      </c>
      <c r="C4394" s="115" t="s">
        <v>12268</v>
      </c>
      <c r="D4394" s="115" t="s">
        <v>1138</v>
      </c>
      <c r="E4394" s="115">
        <v>459.83249999999998</v>
      </c>
      <c r="F4394" s="674">
        <v>293.83600000000001</v>
      </c>
      <c r="G4394" s="674">
        <v>295.84500000000003</v>
      </c>
      <c r="H4394" s="115">
        <f t="shared" si="136"/>
        <v>1.0068371472522089</v>
      </c>
      <c r="I4394" s="115">
        <f t="shared" si="137"/>
        <v>462.97640000000001</v>
      </c>
    </row>
    <row r="4395" spans="1:9" hidden="1">
      <c r="A4395" s="115" t="s">
        <v>12269</v>
      </c>
      <c r="B4395" s="115" t="s">
        <v>12270</v>
      </c>
      <c r="C4395" s="115" t="s">
        <v>12271</v>
      </c>
      <c r="D4395" s="115" t="s">
        <v>1138</v>
      </c>
      <c r="E4395" s="115">
        <v>538.27779999999996</v>
      </c>
      <c r="F4395" s="674">
        <v>293.83600000000001</v>
      </c>
      <c r="G4395" s="674">
        <v>295.84500000000003</v>
      </c>
      <c r="H4395" s="115">
        <f t="shared" si="136"/>
        <v>1.0068371472522089</v>
      </c>
      <c r="I4395" s="115">
        <f t="shared" si="137"/>
        <v>541.95809999999994</v>
      </c>
    </row>
    <row r="4396" spans="1:9" hidden="1">
      <c r="A4396" s="115" t="s">
        <v>12272</v>
      </c>
      <c r="B4396" s="115" t="s">
        <v>12273</v>
      </c>
      <c r="C4396" s="115" t="s">
        <v>12274</v>
      </c>
      <c r="D4396" s="115" t="s">
        <v>1138</v>
      </c>
      <c r="E4396" s="115">
        <v>673.37789999999995</v>
      </c>
      <c r="F4396" s="674">
        <v>293.83600000000001</v>
      </c>
      <c r="G4396" s="674">
        <v>295.84500000000003</v>
      </c>
      <c r="H4396" s="115">
        <f t="shared" si="136"/>
        <v>1.0068371472522089</v>
      </c>
      <c r="I4396" s="115">
        <f t="shared" si="137"/>
        <v>677.9819</v>
      </c>
    </row>
    <row r="4397" spans="1:9" hidden="1">
      <c r="A4397" s="115" t="s">
        <v>12275</v>
      </c>
      <c r="B4397" s="115" t="s">
        <v>12276</v>
      </c>
      <c r="C4397" s="115" t="s">
        <v>12277</v>
      </c>
      <c r="D4397" s="115" t="s">
        <v>1138</v>
      </c>
      <c r="E4397" s="115">
        <v>774.48130000000003</v>
      </c>
      <c r="F4397" s="674">
        <v>293.83600000000001</v>
      </c>
      <c r="G4397" s="674">
        <v>295.84500000000003</v>
      </c>
      <c r="H4397" s="115">
        <f t="shared" si="136"/>
        <v>1.0068371472522089</v>
      </c>
      <c r="I4397" s="115">
        <f t="shared" si="137"/>
        <v>779.77650000000006</v>
      </c>
    </row>
    <row r="4398" spans="1:9" hidden="1">
      <c r="A4398" s="115" t="s">
        <v>12278</v>
      </c>
      <c r="B4398" s="115" t="s">
        <v>12279</v>
      </c>
      <c r="C4398" s="115" t="s">
        <v>12280</v>
      </c>
      <c r="D4398" s="115" t="s">
        <v>1138</v>
      </c>
      <c r="E4398" s="115">
        <v>1460.8524</v>
      </c>
      <c r="F4398" s="674">
        <v>293.83600000000001</v>
      </c>
      <c r="G4398" s="674">
        <v>295.84500000000003</v>
      </c>
      <c r="H4398" s="115">
        <f t="shared" si="136"/>
        <v>1.0068371472522089</v>
      </c>
      <c r="I4398" s="115">
        <f t="shared" si="137"/>
        <v>1470.8405</v>
      </c>
    </row>
    <row r="4399" spans="1:9" hidden="1">
      <c r="A4399" s="115" t="s">
        <v>12281</v>
      </c>
      <c r="B4399" s="115" t="s">
        <v>12282</v>
      </c>
      <c r="C4399" s="115" t="s">
        <v>12283</v>
      </c>
      <c r="D4399" s="115" t="s">
        <v>1138</v>
      </c>
      <c r="E4399" s="115">
        <v>1682.13</v>
      </c>
      <c r="F4399" s="674">
        <v>293.83600000000001</v>
      </c>
      <c r="G4399" s="674">
        <v>295.84500000000003</v>
      </c>
      <c r="H4399" s="115">
        <f t="shared" si="136"/>
        <v>1.0068371472522089</v>
      </c>
      <c r="I4399" s="115">
        <f t="shared" si="137"/>
        <v>1693.6310000000001</v>
      </c>
    </row>
    <row r="4400" spans="1:9" hidden="1">
      <c r="A4400" s="115" t="s">
        <v>12284</v>
      </c>
      <c r="B4400" s="115" t="s">
        <v>12285</v>
      </c>
      <c r="C4400" s="115" t="s">
        <v>12286</v>
      </c>
      <c r="D4400" s="115" t="s">
        <v>1138</v>
      </c>
      <c r="E4400" s="115">
        <v>1944.9622999999999</v>
      </c>
      <c r="F4400" s="674">
        <v>293.83600000000001</v>
      </c>
      <c r="G4400" s="674">
        <v>295.84500000000003</v>
      </c>
      <c r="H4400" s="115">
        <f t="shared" si="136"/>
        <v>1.0068371472522089</v>
      </c>
      <c r="I4400" s="115">
        <f t="shared" si="137"/>
        <v>1958.2602999999999</v>
      </c>
    </row>
    <row r="4401" spans="1:9" hidden="1">
      <c r="A4401" s="115" t="s">
        <v>12287</v>
      </c>
      <c r="B4401" s="115" t="s">
        <v>12288</v>
      </c>
      <c r="C4401" s="115" t="s">
        <v>12289</v>
      </c>
      <c r="D4401" s="115" t="s">
        <v>1138</v>
      </c>
      <c r="E4401" s="115">
        <v>2736.4983999999999</v>
      </c>
      <c r="F4401" s="674">
        <v>293.83600000000001</v>
      </c>
      <c r="G4401" s="674">
        <v>295.84500000000003</v>
      </c>
      <c r="H4401" s="115">
        <f t="shared" si="136"/>
        <v>1.0068371472522089</v>
      </c>
      <c r="I4401" s="115">
        <f t="shared" si="137"/>
        <v>2755.2082</v>
      </c>
    </row>
    <row r="4402" spans="1:9" hidden="1">
      <c r="A4402" s="115" t="s">
        <v>12290</v>
      </c>
      <c r="B4402" s="115" t="s">
        <v>12291</v>
      </c>
      <c r="C4402" s="115" t="s">
        <v>12292</v>
      </c>
      <c r="D4402" s="115" t="s">
        <v>1138</v>
      </c>
      <c r="E4402" s="115">
        <v>50.066099999999999</v>
      </c>
      <c r="F4402" s="674">
        <v>293.83600000000001</v>
      </c>
      <c r="G4402" s="674">
        <v>295.84500000000003</v>
      </c>
      <c r="H4402" s="115">
        <f t="shared" si="136"/>
        <v>1.0068371472522089</v>
      </c>
      <c r="I4402" s="115">
        <f t="shared" si="137"/>
        <v>50.4084</v>
      </c>
    </row>
    <row r="4403" spans="1:9" hidden="1">
      <c r="A4403" s="115" t="s">
        <v>12293</v>
      </c>
      <c r="B4403" s="115" t="s">
        <v>12294</v>
      </c>
      <c r="C4403" s="115" t="s">
        <v>12295</v>
      </c>
      <c r="D4403" s="115" t="s">
        <v>1138</v>
      </c>
      <c r="E4403" s="115">
        <v>50.335099999999997</v>
      </c>
      <c r="F4403" s="674">
        <v>293.83600000000001</v>
      </c>
      <c r="G4403" s="674">
        <v>295.84500000000003</v>
      </c>
      <c r="H4403" s="115">
        <f t="shared" si="136"/>
        <v>1.0068371472522089</v>
      </c>
      <c r="I4403" s="115">
        <f t="shared" si="137"/>
        <v>50.679200000000002</v>
      </c>
    </row>
    <row r="4404" spans="1:9" hidden="1">
      <c r="A4404" s="115" t="s">
        <v>12296</v>
      </c>
      <c r="B4404" s="115" t="s">
        <v>12297</v>
      </c>
      <c r="C4404" s="115" t="s">
        <v>12298</v>
      </c>
      <c r="D4404" s="115" t="s">
        <v>1138</v>
      </c>
      <c r="E4404" s="115">
        <v>84.182199999999995</v>
      </c>
      <c r="F4404" s="674">
        <v>293.83600000000001</v>
      </c>
      <c r="G4404" s="674">
        <v>295.84500000000003</v>
      </c>
      <c r="H4404" s="115">
        <f t="shared" si="136"/>
        <v>1.0068371472522089</v>
      </c>
      <c r="I4404" s="115">
        <f t="shared" si="137"/>
        <v>84.757800000000003</v>
      </c>
    </row>
    <row r="4405" spans="1:9" hidden="1">
      <c r="A4405" s="115" t="s">
        <v>12299</v>
      </c>
      <c r="B4405" s="115" t="s">
        <v>12300</v>
      </c>
      <c r="C4405" s="115" t="s">
        <v>12301</v>
      </c>
      <c r="D4405" s="115" t="s">
        <v>1138</v>
      </c>
      <c r="E4405" s="115">
        <v>125.905</v>
      </c>
      <c r="F4405" s="674">
        <v>293.83600000000001</v>
      </c>
      <c r="G4405" s="674">
        <v>295.84500000000003</v>
      </c>
      <c r="H4405" s="115">
        <f t="shared" si="136"/>
        <v>1.0068371472522089</v>
      </c>
      <c r="I4405" s="115">
        <f t="shared" si="137"/>
        <v>126.7658</v>
      </c>
    </row>
    <row r="4406" spans="1:9" hidden="1">
      <c r="A4406" s="115" t="s">
        <v>12302</v>
      </c>
      <c r="B4406" s="115" t="s">
        <v>12303</v>
      </c>
      <c r="C4406" s="115" t="s">
        <v>12304</v>
      </c>
      <c r="D4406" s="115" t="s">
        <v>1138</v>
      </c>
      <c r="E4406" s="115">
        <v>178.5025</v>
      </c>
      <c r="F4406" s="674">
        <v>293.83600000000001</v>
      </c>
      <c r="G4406" s="674">
        <v>295.84500000000003</v>
      </c>
      <c r="H4406" s="115">
        <f t="shared" si="136"/>
        <v>1.0068371472522089</v>
      </c>
      <c r="I4406" s="115">
        <f t="shared" si="137"/>
        <v>179.72290000000001</v>
      </c>
    </row>
    <row r="4407" spans="1:9" hidden="1">
      <c r="A4407" s="115" t="s">
        <v>12305</v>
      </c>
      <c r="B4407" s="115" t="s">
        <v>12306</v>
      </c>
      <c r="C4407" s="115" t="s">
        <v>12307</v>
      </c>
      <c r="D4407" s="115" t="s">
        <v>1138</v>
      </c>
      <c r="E4407" s="115">
        <v>325.07580000000002</v>
      </c>
      <c r="F4407" s="674">
        <v>293.83600000000001</v>
      </c>
      <c r="G4407" s="674">
        <v>295.84500000000003</v>
      </c>
      <c r="H4407" s="115">
        <f t="shared" si="136"/>
        <v>1.0068371472522089</v>
      </c>
      <c r="I4407" s="115">
        <f t="shared" si="137"/>
        <v>327.29840000000002</v>
      </c>
    </row>
    <row r="4408" spans="1:9" hidden="1">
      <c r="A4408" s="115" t="s">
        <v>12308</v>
      </c>
      <c r="B4408" s="115" t="s">
        <v>12309</v>
      </c>
      <c r="C4408" s="115" t="s">
        <v>12310</v>
      </c>
      <c r="D4408" s="115" t="s">
        <v>1138</v>
      </c>
      <c r="E4408" s="115">
        <v>346.0378</v>
      </c>
      <c r="F4408" s="674">
        <v>293.83600000000001</v>
      </c>
      <c r="G4408" s="674">
        <v>295.84500000000003</v>
      </c>
      <c r="H4408" s="115">
        <f t="shared" si="136"/>
        <v>1.0068371472522089</v>
      </c>
      <c r="I4408" s="115">
        <f t="shared" si="137"/>
        <v>348.40370000000001</v>
      </c>
    </row>
    <row r="4409" spans="1:9" hidden="1">
      <c r="A4409" s="115" t="s">
        <v>12311</v>
      </c>
      <c r="B4409" s="115" t="s">
        <v>12312</v>
      </c>
      <c r="C4409" s="115" t="s">
        <v>12313</v>
      </c>
      <c r="D4409" s="115" t="s">
        <v>1138</v>
      </c>
      <c r="E4409" s="115">
        <v>555.93989999999997</v>
      </c>
      <c r="F4409" s="674">
        <v>293.83600000000001</v>
      </c>
      <c r="G4409" s="674">
        <v>295.84500000000003</v>
      </c>
      <c r="H4409" s="115">
        <f t="shared" si="136"/>
        <v>1.0068371472522089</v>
      </c>
      <c r="I4409" s="115">
        <f t="shared" si="137"/>
        <v>559.74090000000001</v>
      </c>
    </row>
    <row r="4410" spans="1:9" hidden="1">
      <c r="A4410" s="115" t="s">
        <v>12314</v>
      </c>
      <c r="B4410" s="115" t="s">
        <v>12315</v>
      </c>
      <c r="C4410" s="115" t="s">
        <v>12316</v>
      </c>
      <c r="D4410" s="115" t="s">
        <v>1138</v>
      </c>
      <c r="E4410" s="115">
        <v>1210.4911999999999</v>
      </c>
      <c r="F4410" s="674">
        <v>293.83600000000001</v>
      </c>
      <c r="G4410" s="674">
        <v>295.84500000000003</v>
      </c>
      <c r="H4410" s="115">
        <f t="shared" si="136"/>
        <v>1.0068371472522089</v>
      </c>
      <c r="I4410" s="115">
        <f t="shared" si="137"/>
        <v>1218.7674999999999</v>
      </c>
    </row>
    <row r="4411" spans="1:9" hidden="1">
      <c r="A4411" s="115" t="s">
        <v>12317</v>
      </c>
      <c r="B4411" s="115" t="s">
        <v>12318</v>
      </c>
      <c r="C4411" s="115" t="s">
        <v>12319</v>
      </c>
      <c r="D4411" s="115" t="s">
        <v>1138</v>
      </c>
      <c r="E4411" s="115">
        <v>1232.2705000000001</v>
      </c>
      <c r="F4411" s="674">
        <v>293.83600000000001</v>
      </c>
      <c r="G4411" s="674">
        <v>295.84500000000003</v>
      </c>
      <c r="H4411" s="115">
        <f t="shared" si="136"/>
        <v>1.0068371472522089</v>
      </c>
      <c r="I4411" s="115">
        <f t="shared" si="137"/>
        <v>1240.6957</v>
      </c>
    </row>
    <row r="4412" spans="1:9" hidden="1">
      <c r="A4412" s="115" t="s">
        <v>12320</v>
      </c>
      <c r="B4412" s="115" t="s">
        <v>12321</v>
      </c>
      <c r="C4412" s="115" t="s">
        <v>12322</v>
      </c>
      <c r="D4412" s="115" t="s">
        <v>1138</v>
      </c>
      <c r="E4412" s="115">
        <v>1638.6506999999999</v>
      </c>
      <c r="F4412" s="674">
        <v>293.83600000000001</v>
      </c>
      <c r="G4412" s="674">
        <v>295.84500000000003</v>
      </c>
      <c r="H4412" s="115">
        <f t="shared" si="136"/>
        <v>1.0068371472522089</v>
      </c>
      <c r="I4412" s="115">
        <f t="shared" si="137"/>
        <v>1649.8543999999999</v>
      </c>
    </row>
    <row r="4413" spans="1:9" hidden="1">
      <c r="A4413" s="115" t="s">
        <v>12323</v>
      </c>
      <c r="B4413" s="115" t="s">
        <v>12324</v>
      </c>
      <c r="C4413" s="115" t="s">
        <v>12325</v>
      </c>
      <c r="D4413" s="115" t="s">
        <v>1138</v>
      </c>
      <c r="E4413" s="115">
        <v>2057.6459</v>
      </c>
      <c r="F4413" s="674">
        <v>293.83600000000001</v>
      </c>
      <c r="G4413" s="674">
        <v>295.84500000000003</v>
      </c>
      <c r="H4413" s="115">
        <f t="shared" si="136"/>
        <v>1.0068371472522089</v>
      </c>
      <c r="I4413" s="115">
        <f t="shared" si="137"/>
        <v>2071.7143000000001</v>
      </c>
    </row>
    <row r="4414" spans="1:9" hidden="1">
      <c r="A4414" s="115" t="s">
        <v>12326</v>
      </c>
      <c r="B4414" s="115" t="s">
        <v>12327</v>
      </c>
      <c r="C4414" s="115" t="s">
        <v>12328</v>
      </c>
      <c r="D4414" s="115" t="s">
        <v>1138</v>
      </c>
      <c r="E4414" s="115">
        <v>2378.8166000000001</v>
      </c>
      <c r="F4414" s="674">
        <v>293.83600000000001</v>
      </c>
      <c r="G4414" s="674">
        <v>295.84500000000003</v>
      </c>
      <c r="H4414" s="115">
        <f t="shared" si="136"/>
        <v>1.0068371472522089</v>
      </c>
      <c r="I4414" s="115">
        <f t="shared" si="137"/>
        <v>2395.0808999999999</v>
      </c>
    </row>
    <row r="4415" spans="1:9" hidden="1">
      <c r="A4415" s="115" t="s">
        <v>12329</v>
      </c>
      <c r="B4415" s="115" t="s">
        <v>12330</v>
      </c>
      <c r="C4415" s="115" t="s">
        <v>12331</v>
      </c>
      <c r="D4415" s="115" t="s">
        <v>1138</v>
      </c>
      <c r="E4415" s="115">
        <v>2868.0639999999999</v>
      </c>
      <c r="F4415" s="674">
        <v>293.83600000000001</v>
      </c>
      <c r="G4415" s="674">
        <v>295.84500000000003</v>
      </c>
      <c r="H4415" s="115">
        <f t="shared" si="136"/>
        <v>1.0068371472522089</v>
      </c>
      <c r="I4415" s="115">
        <f t="shared" si="137"/>
        <v>2887.6734000000001</v>
      </c>
    </row>
    <row r="4416" spans="1:9" hidden="1">
      <c r="A4416" s="115" t="s">
        <v>12332</v>
      </c>
      <c r="B4416" s="115" t="s">
        <v>12333</v>
      </c>
      <c r="C4416" s="115" t="s">
        <v>12334</v>
      </c>
      <c r="D4416" s="115" t="s">
        <v>1138</v>
      </c>
      <c r="E4416" s="115">
        <v>5361.2569000000003</v>
      </c>
      <c r="F4416" s="674">
        <v>293.83600000000001</v>
      </c>
      <c r="G4416" s="674">
        <v>295.84500000000003</v>
      </c>
      <c r="H4416" s="115">
        <f t="shared" si="136"/>
        <v>1.0068371472522089</v>
      </c>
      <c r="I4416" s="115">
        <f t="shared" si="137"/>
        <v>5397.9125999999997</v>
      </c>
    </row>
    <row r="4417" spans="1:9" hidden="1">
      <c r="A4417" s="115" t="s">
        <v>12335</v>
      </c>
      <c r="B4417" s="115" t="s">
        <v>12336</v>
      </c>
      <c r="C4417" s="115" t="s">
        <v>12337</v>
      </c>
      <c r="D4417" s="115" t="s">
        <v>1242</v>
      </c>
      <c r="E4417" s="115">
        <v>3.4312999999999998</v>
      </c>
      <c r="F4417" s="674">
        <v>293.83600000000001</v>
      </c>
      <c r="G4417" s="674">
        <v>295.84500000000003</v>
      </c>
      <c r="H4417" s="115">
        <f t="shared" si="136"/>
        <v>1.0068371472522089</v>
      </c>
      <c r="I4417" s="115">
        <f t="shared" si="137"/>
        <v>3.4548000000000001</v>
      </c>
    </row>
    <row r="4418" spans="1:9" hidden="1">
      <c r="A4418" s="115" t="s">
        <v>12338</v>
      </c>
      <c r="B4418" s="115" t="s">
        <v>12339</v>
      </c>
      <c r="C4418" s="115" t="s">
        <v>12340</v>
      </c>
      <c r="D4418" s="115" t="s">
        <v>1242</v>
      </c>
      <c r="E4418" s="115">
        <v>14.3185</v>
      </c>
      <c r="F4418" s="674">
        <v>293.83600000000001</v>
      </c>
      <c r="G4418" s="674">
        <v>295.84500000000003</v>
      </c>
      <c r="H4418" s="115">
        <f t="shared" si="136"/>
        <v>1.0068371472522089</v>
      </c>
      <c r="I4418" s="115">
        <f t="shared" si="137"/>
        <v>14.416399999999999</v>
      </c>
    </row>
    <row r="4419" spans="1:9" hidden="1">
      <c r="A4419" s="115" t="s">
        <v>12341</v>
      </c>
      <c r="B4419" s="115" t="s">
        <v>12342</v>
      </c>
      <c r="C4419" s="115" t="s">
        <v>12343</v>
      </c>
      <c r="D4419" s="115" t="s">
        <v>1242</v>
      </c>
      <c r="E4419" s="115">
        <v>14.3185</v>
      </c>
      <c r="F4419" s="674">
        <v>293.83600000000001</v>
      </c>
      <c r="G4419" s="674">
        <v>295.84500000000003</v>
      </c>
      <c r="H4419" s="115">
        <f t="shared" si="136"/>
        <v>1.0068371472522089</v>
      </c>
      <c r="I4419" s="115">
        <f t="shared" si="137"/>
        <v>14.416399999999999</v>
      </c>
    </row>
    <row r="4420" spans="1:9" hidden="1">
      <c r="A4420" s="115" t="s">
        <v>12344</v>
      </c>
      <c r="B4420" s="115" t="s">
        <v>12345</v>
      </c>
      <c r="C4420" s="115" t="s">
        <v>12346</v>
      </c>
      <c r="D4420" s="115" t="s">
        <v>1242</v>
      </c>
      <c r="E4420" s="115">
        <v>14.5566</v>
      </c>
      <c r="F4420" s="674">
        <v>293.83600000000001</v>
      </c>
      <c r="G4420" s="674">
        <v>295.84500000000003</v>
      </c>
      <c r="H4420" s="115">
        <f t="shared" si="136"/>
        <v>1.0068371472522089</v>
      </c>
      <c r="I4420" s="115">
        <f t="shared" si="137"/>
        <v>14.6561</v>
      </c>
    </row>
    <row r="4421" spans="1:9" hidden="1">
      <c r="A4421" s="115" t="s">
        <v>12347</v>
      </c>
      <c r="B4421" s="115" t="s">
        <v>12348</v>
      </c>
      <c r="C4421" s="115" t="s">
        <v>12349</v>
      </c>
      <c r="D4421" s="115" t="s">
        <v>1242</v>
      </c>
      <c r="E4421" s="115">
        <v>14.5566</v>
      </c>
      <c r="F4421" s="674">
        <v>293.83600000000001</v>
      </c>
      <c r="G4421" s="674">
        <v>295.84500000000003</v>
      </c>
      <c r="H4421" s="115">
        <f t="shared" ref="H4421:H4484" si="138">G4421/F4421</f>
        <v>1.0068371472522089</v>
      </c>
      <c r="I4421" s="115">
        <f t="shared" ref="I4421:I4484" si="139">ROUND(H4421*E4421,4)</f>
        <v>14.6561</v>
      </c>
    </row>
    <row r="4422" spans="1:9" hidden="1">
      <c r="A4422" s="115" t="s">
        <v>12350</v>
      </c>
      <c r="B4422" s="115" t="s">
        <v>12351</v>
      </c>
      <c r="C4422" s="115" t="s">
        <v>12352</v>
      </c>
      <c r="D4422" s="115" t="s">
        <v>1242</v>
      </c>
      <c r="E4422" s="115">
        <v>15.1419</v>
      </c>
      <c r="F4422" s="674">
        <v>293.83600000000001</v>
      </c>
      <c r="G4422" s="674">
        <v>295.84500000000003</v>
      </c>
      <c r="H4422" s="115">
        <f t="shared" si="138"/>
        <v>1.0068371472522089</v>
      </c>
      <c r="I4422" s="115">
        <f t="shared" si="139"/>
        <v>15.2454</v>
      </c>
    </row>
    <row r="4423" spans="1:9" hidden="1">
      <c r="A4423" s="115" t="s">
        <v>12353</v>
      </c>
      <c r="B4423" s="115" t="s">
        <v>12354</v>
      </c>
      <c r="C4423" s="115" t="s">
        <v>12355</v>
      </c>
      <c r="D4423" s="115" t="s">
        <v>1242</v>
      </c>
      <c r="E4423" s="115">
        <v>15.1937</v>
      </c>
      <c r="F4423" s="674">
        <v>293.83600000000001</v>
      </c>
      <c r="G4423" s="674">
        <v>295.84500000000003</v>
      </c>
      <c r="H4423" s="115">
        <f t="shared" si="138"/>
        <v>1.0068371472522089</v>
      </c>
      <c r="I4423" s="115">
        <f t="shared" si="139"/>
        <v>15.297599999999999</v>
      </c>
    </row>
    <row r="4424" spans="1:9" hidden="1">
      <c r="A4424" s="115" t="s">
        <v>12356</v>
      </c>
      <c r="B4424" s="115" t="s">
        <v>12357</v>
      </c>
      <c r="C4424" s="115" t="s">
        <v>12358</v>
      </c>
      <c r="D4424" s="115" t="s">
        <v>1242</v>
      </c>
      <c r="E4424" s="115">
        <v>15.431800000000001</v>
      </c>
      <c r="F4424" s="674">
        <v>293.83600000000001</v>
      </c>
      <c r="G4424" s="674">
        <v>295.84500000000003</v>
      </c>
      <c r="H4424" s="115">
        <f t="shared" si="138"/>
        <v>1.0068371472522089</v>
      </c>
      <c r="I4424" s="115">
        <f t="shared" si="139"/>
        <v>15.5373</v>
      </c>
    </row>
    <row r="4425" spans="1:9" hidden="1">
      <c r="A4425" s="115" t="s">
        <v>12359</v>
      </c>
      <c r="B4425" s="115" t="s">
        <v>12360</v>
      </c>
      <c r="C4425" s="115" t="s">
        <v>12361</v>
      </c>
      <c r="D4425" s="115" t="s">
        <v>1242</v>
      </c>
      <c r="E4425" s="115">
        <v>15.483599999999999</v>
      </c>
      <c r="F4425" s="674">
        <v>293.83600000000001</v>
      </c>
      <c r="G4425" s="674">
        <v>295.84500000000003</v>
      </c>
      <c r="H4425" s="115">
        <f t="shared" si="138"/>
        <v>1.0068371472522089</v>
      </c>
      <c r="I4425" s="115">
        <f t="shared" si="139"/>
        <v>15.589499999999999</v>
      </c>
    </row>
    <row r="4426" spans="1:9" hidden="1">
      <c r="A4426" s="115" t="s">
        <v>12362</v>
      </c>
      <c r="B4426" s="115" t="s">
        <v>12363</v>
      </c>
      <c r="C4426" s="115" t="s">
        <v>12364</v>
      </c>
      <c r="D4426" s="115" t="s">
        <v>1242</v>
      </c>
      <c r="E4426" s="115">
        <v>16.306999999999999</v>
      </c>
      <c r="F4426" s="674">
        <v>293.83600000000001</v>
      </c>
      <c r="G4426" s="674">
        <v>295.84500000000003</v>
      </c>
      <c r="H4426" s="115">
        <f t="shared" si="138"/>
        <v>1.0068371472522089</v>
      </c>
      <c r="I4426" s="115">
        <f t="shared" si="139"/>
        <v>16.418500000000002</v>
      </c>
    </row>
    <row r="4427" spans="1:9" hidden="1">
      <c r="A4427" s="115" t="s">
        <v>12365</v>
      </c>
      <c r="B4427" s="115" t="s">
        <v>12366</v>
      </c>
      <c r="C4427" s="115" t="s">
        <v>12367</v>
      </c>
      <c r="D4427" s="115" t="s">
        <v>1242</v>
      </c>
      <c r="E4427" s="115">
        <v>16.943999999999999</v>
      </c>
      <c r="F4427" s="674">
        <v>293.83600000000001</v>
      </c>
      <c r="G4427" s="674">
        <v>295.84500000000003</v>
      </c>
      <c r="H4427" s="115">
        <f t="shared" si="138"/>
        <v>1.0068371472522089</v>
      </c>
      <c r="I4427" s="115">
        <f t="shared" si="139"/>
        <v>17.059799999999999</v>
      </c>
    </row>
    <row r="4428" spans="1:9" hidden="1">
      <c r="A4428" s="115" t="s">
        <v>12368</v>
      </c>
      <c r="B4428" s="115" t="s">
        <v>12369</v>
      </c>
      <c r="C4428" s="115" t="s">
        <v>12370</v>
      </c>
      <c r="D4428" s="115" t="s">
        <v>1242</v>
      </c>
      <c r="E4428" s="115">
        <v>17.819199999999999</v>
      </c>
      <c r="F4428" s="674">
        <v>293.83600000000001</v>
      </c>
      <c r="G4428" s="674">
        <v>295.84500000000003</v>
      </c>
      <c r="H4428" s="115">
        <f t="shared" si="138"/>
        <v>1.0068371472522089</v>
      </c>
      <c r="I4428" s="115">
        <f t="shared" si="139"/>
        <v>17.940999999999999</v>
      </c>
    </row>
    <row r="4429" spans="1:9" hidden="1">
      <c r="A4429" s="115" t="s">
        <v>12371</v>
      </c>
      <c r="B4429" s="115" t="s">
        <v>12372</v>
      </c>
      <c r="C4429" s="115" t="s">
        <v>12373</v>
      </c>
      <c r="D4429" s="115" t="s">
        <v>1242</v>
      </c>
      <c r="E4429" s="115">
        <v>18.347200000000001</v>
      </c>
      <c r="F4429" s="674">
        <v>293.83600000000001</v>
      </c>
      <c r="G4429" s="674">
        <v>295.84500000000003</v>
      </c>
      <c r="H4429" s="115">
        <f t="shared" si="138"/>
        <v>1.0068371472522089</v>
      </c>
      <c r="I4429" s="115">
        <f t="shared" si="139"/>
        <v>18.4726</v>
      </c>
    </row>
    <row r="4430" spans="1:9" hidden="1">
      <c r="A4430" s="115" t="s">
        <v>12374</v>
      </c>
      <c r="B4430" s="115" t="s">
        <v>12375</v>
      </c>
      <c r="C4430" s="115" t="s">
        <v>12376</v>
      </c>
      <c r="D4430" s="115" t="s">
        <v>1242</v>
      </c>
      <c r="E4430" s="115">
        <v>19.408799999999999</v>
      </c>
      <c r="F4430" s="674">
        <v>293.83600000000001</v>
      </c>
      <c r="G4430" s="674">
        <v>295.84500000000003</v>
      </c>
      <c r="H4430" s="115">
        <f t="shared" si="138"/>
        <v>1.0068371472522089</v>
      </c>
      <c r="I4430" s="115">
        <f t="shared" si="139"/>
        <v>19.541499999999999</v>
      </c>
    </row>
    <row r="4431" spans="1:9" hidden="1">
      <c r="A4431" s="115" t="s">
        <v>12377</v>
      </c>
      <c r="B4431" s="115" t="s">
        <v>12378</v>
      </c>
      <c r="C4431" s="115" t="s">
        <v>12379</v>
      </c>
      <c r="D4431" s="115" t="s">
        <v>1242</v>
      </c>
      <c r="E4431" s="115">
        <v>20.283999999999999</v>
      </c>
      <c r="F4431" s="674">
        <v>293.83600000000001</v>
      </c>
      <c r="G4431" s="674">
        <v>295.84500000000003</v>
      </c>
      <c r="H4431" s="115">
        <f t="shared" si="138"/>
        <v>1.0068371472522089</v>
      </c>
      <c r="I4431" s="115">
        <f t="shared" si="139"/>
        <v>20.422699999999999</v>
      </c>
    </row>
    <row r="4432" spans="1:9" hidden="1">
      <c r="A4432" s="115" t="s">
        <v>12380</v>
      </c>
      <c r="B4432" s="115" t="s">
        <v>12381</v>
      </c>
      <c r="C4432" s="115" t="s">
        <v>12382</v>
      </c>
      <c r="D4432" s="115" t="s">
        <v>1242</v>
      </c>
      <c r="E4432" s="115">
        <v>22.857800000000001</v>
      </c>
      <c r="F4432" s="674">
        <v>293.83600000000001</v>
      </c>
      <c r="G4432" s="674">
        <v>295.84500000000003</v>
      </c>
      <c r="H4432" s="115">
        <f t="shared" si="138"/>
        <v>1.0068371472522089</v>
      </c>
      <c r="I4432" s="115">
        <f t="shared" si="139"/>
        <v>23.014099999999999</v>
      </c>
    </row>
    <row r="4433" spans="1:9" hidden="1">
      <c r="A4433" s="115" t="s">
        <v>12383</v>
      </c>
      <c r="B4433" s="115" t="s">
        <v>12384</v>
      </c>
      <c r="C4433" s="115" t="s">
        <v>12385</v>
      </c>
      <c r="D4433" s="115" t="s">
        <v>1138</v>
      </c>
      <c r="E4433" s="115">
        <v>50.014400000000002</v>
      </c>
      <c r="F4433" s="674">
        <v>293.83600000000001</v>
      </c>
      <c r="G4433" s="674">
        <v>295.84500000000003</v>
      </c>
      <c r="H4433" s="115">
        <f t="shared" si="138"/>
        <v>1.0068371472522089</v>
      </c>
      <c r="I4433" s="115">
        <f t="shared" si="139"/>
        <v>50.356400000000001</v>
      </c>
    </row>
    <row r="4434" spans="1:9" hidden="1">
      <c r="A4434" s="115" t="s">
        <v>12386</v>
      </c>
      <c r="B4434" s="115" t="s">
        <v>12387</v>
      </c>
      <c r="C4434" s="115" t="s">
        <v>12388</v>
      </c>
      <c r="D4434" s="115" t="s">
        <v>1138</v>
      </c>
      <c r="E4434" s="115">
        <v>50.490400000000001</v>
      </c>
      <c r="F4434" s="674">
        <v>293.83600000000001</v>
      </c>
      <c r="G4434" s="674">
        <v>295.84500000000003</v>
      </c>
      <c r="H4434" s="115">
        <f t="shared" si="138"/>
        <v>1.0068371472522089</v>
      </c>
      <c r="I4434" s="115">
        <f t="shared" si="139"/>
        <v>50.835599999999999</v>
      </c>
    </row>
    <row r="4435" spans="1:9" hidden="1">
      <c r="A4435" s="115" t="s">
        <v>12389</v>
      </c>
      <c r="B4435" s="115" t="s">
        <v>12390</v>
      </c>
      <c r="C4435" s="115" t="s">
        <v>12391</v>
      </c>
      <c r="D4435" s="115" t="s">
        <v>1138</v>
      </c>
      <c r="E4435" s="115">
        <v>89.120099999999994</v>
      </c>
      <c r="F4435" s="674">
        <v>293.83600000000001</v>
      </c>
      <c r="G4435" s="674">
        <v>295.84500000000003</v>
      </c>
      <c r="H4435" s="115">
        <f t="shared" si="138"/>
        <v>1.0068371472522089</v>
      </c>
      <c r="I4435" s="115">
        <f t="shared" si="139"/>
        <v>89.729399999999998</v>
      </c>
    </row>
    <row r="4436" spans="1:9" hidden="1">
      <c r="A4436" s="115" t="s">
        <v>12392</v>
      </c>
      <c r="B4436" s="115" t="s">
        <v>12393</v>
      </c>
      <c r="C4436" s="115" t="s">
        <v>12394</v>
      </c>
      <c r="D4436" s="115" t="s">
        <v>1138</v>
      </c>
      <c r="E4436" s="115">
        <v>126.53740000000001</v>
      </c>
      <c r="F4436" s="674">
        <v>293.83600000000001</v>
      </c>
      <c r="G4436" s="674">
        <v>295.84500000000003</v>
      </c>
      <c r="H4436" s="115">
        <f t="shared" si="138"/>
        <v>1.0068371472522089</v>
      </c>
      <c r="I4436" s="115">
        <f t="shared" si="139"/>
        <v>127.40260000000001</v>
      </c>
    </row>
    <row r="4437" spans="1:9" hidden="1">
      <c r="A4437" s="115" t="s">
        <v>12395</v>
      </c>
      <c r="B4437" s="115" t="s">
        <v>12396</v>
      </c>
      <c r="C4437" s="115" t="s">
        <v>12397</v>
      </c>
      <c r="D4437" s="115" t="s">
        <v>1138</v>
      </c>
      <c r="E4437" s="115">
        <v>185.1962</v>
      </c>
      <c r="F4437" s="674">
        <v>293.83600000000001</v>
      </c>
      <c r="G4437" s="674">
        <v>295.84500000000003</v>
      </c>
      <c r="H4437" s="115">
        <f t="shared" si="138"/>
        <v>1.0068371472522089</v>
      </c>
      <c r="I4437" s="115">
        <f t="shared" si="139"/>
        <v>186.4624</v>
      </c>
    </row>
    <row r="4438" spans="1:9" hidden="1">
      <c r="A4438" s="115" t="s">
        <v>12398</v>
      </c>
      <c r="B4438" s="115" t="s">
        <v>12399</v>
      </c>
      <c r="C4438" s="115" t="s">
        <v>12400</v>
      </c>
      <c r="D4438" s="115" t="s">
        <v>1138</v>
      </c>
      <c r="E4438" s="115">
        <v>247.4819</v>
      </c>
      <c r="F4438" s="674">
        <v>293.83600000000001</v>
      </c>
      <c r="G4438" s="674">
        <v>295.84500000000003</v>
      </c>
      <c r="H4438" s="115">
        <f t="shared" si="138"/>
        <v>1.0068371472522089</v>
      </c>
      <c r="I4438" s="115">
        <f t="shared" si="139"/>
        <v>249.17400000000001</v>
      </c>
    </row>
    <row r="4439" spans="1:9" hidden="1">
      <c r="A4439" s="115" t="s">
        <v>12401</v>
      </c>
      <c r="B4439" s="115" t="s">
        <v>12402</v>
      </c>
      <c r="C4439" s="115" t="s">
        <v>12403</v>
      </c>
      <c r="D4439" s="115" t="s">
        <v>1138</v>
      </c>
      <c r="E4439" s="115">
        <v>269.4282</v>
      </c>
      <c r="F4439" s="674">
        <v>293.83600000000001</v>
      </c>
      <c r="G4439" s="674">
        <v>295.84500000000003</v>
      </c>
      <c r="H4439" s="115">
        <f t="shared" si="138"/>
        <v>1.0068371472522089</v>
      </c>
      <c r="I4439" s="115">
        <f t="shared" si="139"/>
        <v>271.27030000000002</v>
      </c>
    </row>
    <row r="4440" spans="1:9" hidden="1">
      <c r="A4440" s="115" t="s">
        <v>12404</v>
      </c>
      <c r="B4440" s="115" t="s">
        <v>12405</v>
      </c>
      <c r="C4440" s="115" t="s">
        <v>12406</v>
      </c>
      <c r="D4440" s="115" t="s">
        <v>1138</v>
      </c>
      <c r="E4440" s="115">
        <v>350.37290000000002</v>
      </c>
      <c r="F4440" s="674">
        <v>293.83600000000001</v>
      </c>
      <c r="G4440" s="674">
        <v>295.84500000000003</v>
      </c>
      <c r="H4440" s="115">
        <f t="shared" si="138"/>
        <v>1.0068371472522089</v>
      </c>
      <c r="I4440" s="115">
        <f t="shared" si="139"/>
        <v>352.76850000000002</v>
      </c>
    </row>
    <row r="4441" spans="1:9" hidden="1">
      <c r="A4441" s="115" t="s">
        <v>12407</v>
      </c>
      <c r="B4441" s="115" t="s">
        <v>12408</v>
      </c>
      <c r="C4441" s="115" t="s">
        <v>12409</v>
      </c>
      <c r="D4441" s="115" t="s">
        <v>1138</v>
      </c>
      <c r="E4441" s="115">
        <v>463.59219999999999</v>
      </c>
      <c r="F4441" s="674">
        <v>293.83600000000001</v>
      </c>
      <c r="G4441" s="674">
        <v>295.84500000000003</v>
      </c>
      <c r="H4441" s="115">
        <f t="shared" si="138"/>
        <v>1.0068371472522089</v>
      </c>
      <c r="I4441" s="115">
        <f t="shared" si="139"/>
        <v>466.76179999999999</v>
      </c>
    </row>
    <row r="4442" spans="1:9" hidden="1">
      <c r="A4442" s="115" t="s">
        <v>12410</v>
      </c>
      <c r="B4442" s="115" t="s">
        <v>12411</v>
      </c>
      <c r="C4442" s="115" t="s">
        <v>12412</v>
      </c>
      <c r="D4442" s="115" t="s">
        <v>1138</v>
      </c>
      <c r="E4442" s="115">
        <v>546.60990000000004</v>
      </c>
      <c r="F4442" s="674">
        <v>293.83600000000001</v>
      </c>
      <c r="G4442" s="674">
        <v>295.84500000000003</v>
      </c>
      <c r="H4442" s="115">
        <f t="shared" si="138"/>
        <v>1.0068371472522089</v>
      </c>
      <c r="I4442" s="115">
        <f t="shared" si="139"/>
        <v>550.34720000000004</v>
      </c>
    </row>
    <row r="4443" spans="1:9" hidden="1">
      <c r="A4443" s="115" t="s">
        <v>12413</v>
      </c>
      <c r="B4443" s="115" t="s">
        <v>12414</v>
      </c>
      <c r="C4443" s="115" t="s">
        <v>12415</v>
      </c>
      <c r="D4443" s="115" t="s">
        <v>1138</v>
      </c>
      <c r="E4443" s="115">
        <v>685.96680000000003</v>
      </c>
      <c r="F4443" s="674">
        <v>293.83600000000001</v>
      </c>
      <c r="G4443" s="674">
        <v>295.84500000000003</v>
      </c>
      <c r="H4443" s="115">
        <f t="shared" si="138"/>
        <v>1.0068371472522089</v>
      </c>
      <c r="I4443" s="115">
        <f t="shared" si="139"/>
        <v>690.65689999999995</v>
      </c>
    </row>
    <row r="4444" spans="1:9" hidden="1">
      <c r="A4444" s="115" t="s">
        <v>12416</v>
      </c>
      <c r="B4444" s="115" t="s">
        <v>12417</v>
      </c>
      <c r="C4444" s="115" t="s">
        <v>12418</v>
      </c>
      <c r="D4444" s="115" t="s">
        <v>1138</v>
      </c>
      <c r="E4444" s="115">
        <v>795.40219999999999</v>
      </c>
      <c r="F4444" s="674">
        <v>293.83600000000001</v>
      </c>
      <c r="G4444" s="674">
        <v>295.84500000000003</v>
      </c>
      <c r="H4444" s="115">
        <f t="shared" si="138"/>
        <v>1.0068371472522089</v>
      </c>
      <c r="I4444" s="115">
        <f t="shared" si="139"/>
        <v>800.84050000000002</v>
      </c>
    </row>
    <row r="4445" spans="1:9" hidden="1">
      <c r="A4445" s="115" t="s">
        <v>12419</v>
      </c>
      <c r="B4445" s="115" t="s">
        <v>12420</v>
      </c>
      <c r="C4445" s="115" t="s">
        <v>12421</v>
      </c>
      <c r="D4445" s="115" t="s">
        <v>1138</v>
      </c>
      <c r="E4445" s="115">
        <v>1484.6777</v>
      </c>
      <c r="F4445" s="674">
        <v>293.83600000000001</v>
      </c>
      <c r="G4445" s="674">
        <v>295.84500000000003</v>
      </c>
      <c r="H4445" s="115">
        <f t="shared" si="138"/>
        <v>1.0068371472522089</v>
      </c>
      <c r="I4445" s="115">
        <f t="shared" si="139"/>
        <v>1494.8287</v>
      </c>
    </row>
    <row r="4446" spans="1:9" hidden="1">
      <c r="A4446" s="115" t="s">
        <v>12422</v>
      </c>
      <c r="B4446" s="115" t="s">
        <v>12423</v>
      </c>
      <c r="C4446" s="115" t="s">
        <v>12424</v>
      </c>
      <c r="D4446" s="115" t="s">
        <v>1138</v>
      </c>
      <c r="E4446" s="115">
        <v>1717.4928</v>
      </c>
      <c r="F4446" s="674">
        <v>293.83600000000001</v>
      </c>
      <c r="G4446" s="674">
        <v>295.84500000000003</v>
      </c>
      <c r="H4446" s="115">
        <f t="shared" si="138"/>
        <v>1.0068371472522089</v>
      </c>
      <c r="I4446" s="115">
        <f t="shared" si="139"/>
        <v>1729.2356</v>
      </c>
    </row>
    <row r="4447" spans="1:9" hidden="1">
      <c r="A4447" s="115" t="s">
        <v>12425</v>
      </c>
      <c r="B4447" s="115" t="s">
        <v>12426</v>
      </c>
      <c r="C4447" s="115" t="s">
        <v>12427</v>
      </c>
      <c r="D4447" s="115" t="s">
        <v>1138</v>
      </c>
      <c r="E4447" s="115">
        <v>2024.7293</v>
      </c>
      <c r="F4447" s="674">
        <v>293.83600000000001</v>
      </c>
      <c r="G4447" s="674">
        <v>295.84500000000003</v>
      </c>
      <c r="H4447" s="115">
        <f t="shared" si="138"/>
        <v>1.0068371472522089</v>
      </c>
      <c r="I4447" s="115">
        <f t="shared" si="139"/>
        <v>2038.5726999999999</v>
      </c>
    </row>
    <row r="4448" spans="1:9" hidden="1">
      <c r="A4448" s="115" t="s">
        <v>12428</v>
      </c>
      <c r="B4448" s="115" t="s">
        <v>12429</v>
      </c>
      <c r="C4448" s="115" t="s">
        <v>12430</v>
      </c>
      <c r="D4448" s="115" t="s">
        <v>1138</v>
      </c>
      <c r="E4448" s="115">
        <v>2844.3054000000002</v>
      </c>
      <c r="F4448" s="674">
        <v>293.83600000000001</v>
      </c>
      <c r="G4448" s="674">
        <v>295.84500000000003</v>
      </c>
      <c r="H4448" s="115">
        <f t="shared" si="138"/>
        <v>1.0068371472522089</v>
      </c>
      <c r="I4448" s="115">
        <f t="shared" si="139"/>
        <v>2863.7523000000001</v>
      </c>
    </row>
    <row r="4449" spans="1:9" hidden="1">
      <c r="A4449" s="115" t="s">
        <v>12431</v>
      </c>
      <c r="B4449" s="115" t="s">
        <v>12432</v>
      </c>
      <c r="C4449" s="115" t="s">
        <v>12433</v>
      </c>
      <c r="D4449" s="115" t="s">
        <v>1138</v>
      </c>
      <c r="E4449" s="115">
        <v>50.014400000000002</v>
      </c>
      <c r="F4449" s="674">
        <v>293.83600000000001</v>
      </c>
      <c r="G4449" s="674">
        <v>295.84500000000003</v>
      </c>
      <c r="H4449" s="115">
        <f t="shared" si="138"/>
        <v>1.0068371472522089</v>
      </c>
      <c r="I4449" s="115">
        <f t="shared" si="139"/>
        <v>50.356400000000001</v>
      </c>
    </row>
    <row r="4450" spans="1:9" hidden="1">
      <c r="A4450" s="115" t="s">
        <v>12434</v>
      </c>
      <c r="B4450" s="115" t="s">
        <v>12435</v>
      </c>
      <c r="C4450" s="115" t="s">
        <v>12436</v>
      </c>
      <c r="D4450" s="115" t="s">
        <v>1138</v>
      </c>
      <c r="E4450" s="115">
        <v>50.490400000000001</v>
      </c>
      <c r="F4450" s="674">
        <v>293.83600000000001</v>
      </c>
      <c r="G4450" s="674">
        <v>295.84500000000003</v>
      </c>
      <c r="H4450" s="115">
        <f t="shared" si="138"/>
        <v>1.0068371472522089</v>
      </c>
      <c r="I4450" s="115">
        <f t="shared" si="139"/>
        <v>50.835599999999999</v>
      </c>
    </row>
    <row r="4451" spans="1:9" hidden="1">
      <c r="A4451" s="115" t="s">
        <v>12437</v>
      </c>
      <c r="B4451" s="115" t="s">
        <v>12438</v>
      </c>
      <c r="C4451" s="115" t="s">
        <v>12439</v>
      </c>
      <c r="D4451" s="115" t="s">
        <v>1138</v>
      </c>
      <c r="E4451" s="115">
        <v>89.120099999999994</v>
      </c>
      <c r="F4451" s="674">
        <v>293.83600000000001</v>
      </c>
      <c r="G4451" s="674">
        <v>295.84500000000003</v>
      </c>
      <c r="H4451" s="115">
        <f t="shared" si="138"/>
        <v>1.0068371472522089</v>
      </c>
      <c r="I4451" s="115">
        <f t="shared" si="139"/>
        <v>89.729399999999998</v>
      </c>
    </row>
    <row r="4452" spans="1:9" hidden="1">
      <c r="A4452" s="115" t="s">
        <v>12440</v>
      </c>
      <c r="B4452" s="115" t="s">
        <v>12441</v>
      </c>
      <c r="C4452" s="115" t="s">
        <v>12442</v>
      </c>
      <c r="D4452" s="115" t="s">
        <v>1138</v>
      </c>
      <c r="E4452" s="115">
        <v>126.53740000000001</v>
      </c>
      <c r="F4452" s="674">
        <v>293.83600000000001</v>
      </c>
      <c r="G4452" s="674">
        <v>295.84500000000003</v>
      </c>
      <c r="H4452" s="115">
        <f t="shared" si="138"/>
        <v>1.0068371472522089</v>
      </c>
      <c r="I4452" s="115">
        <f t="shared" si="139"/>
        <v>127.40260000000001</v>
      </c>
    </row>
    <row r="4453" spans="1:9" hidden="1">
      <c r="A4453" s="115" t="s">
        <v>12443</v>
      </c>
      <c r="B4453" s="115" t="s">
        <v>12444</v>
      </c>
      <c r="C4453" s="115" t="s">
        <v>12445</v>
      </c>
      <c r="D4453" s="115" t="s">
        <v>1138</v>
      </c>
      <c r="E4453" s="115">
        <v>232.6009</v>
      </c>
      <c r="F4453" s="674">
        <v>293.83600000000001</v>
      </c>
      <c r="G4453" s="674">
        <v>295.84500000000003</v>
      </c>
      <c r="H4453" s="115">
        <f t="shared" si="138"/>
        <v>1.0068371472522089</v>
      </c>
      <c r="I4453" s="115">
        <f t="shared" si="139"/>
        <v>234.19120000000001</v>
      </c>
    </row>
    <row r="4454" spans="1:9" hidden="1">
      <c r="A4454" s="115" t="s">
        <v>12446</v>
      </c>
      <c r="B4454" s="115" t="s">
        <v>12447</v>
      </c>
      <c r="C4454" s="115" t="s">
        <v>12448</v>
      </c>
      <c r="D4454" s="115" t="s">
        <v>1138</v>
      </c>
      <c r="E4454" s="115">
        <v>325.89929999999998</v>
      </c>
      <c r="F4454" s="674">
        <v>293.83600000000001</v>
      </c>
      <c r="G4454" s="674">
        <v>295.84500000000003</v>
      </c>
      <c r="H4454" s="115">
        <f t="shared" si="138"/>
        <v>1.0068371472522089</v>
      </c>
      <c r="I4454" s="115">
        <f t="shared" si="139"/>
        <v>328.1275</v>
      </c>
    </row>
    <row r="4455" spans="1:9" hidden="1">
      <c r="A4455" s="115" t="s">
        <v>12449</v>
      </c>
      <c r="B4455" s="115" t="s">
        <v>12450</v>
      </c>
      <c r="C4455" s="115" t="s">
        <v>12451</v>
      </c>
      <c r="D4455" s="115" t="s">
        <v>1138</v>
      </c>
      <c r="E4455" s="115">
        <v>342.78320000000002</v>
      </c>
      <c r="F4455" s="674">
        <v>293.83600000000001</v>
      </c>
      <c r="G4455" s="674">
        <v>295.84500000000003</v>
      </c>
      <c r="H4455" s="115">
        <f t="shared" si="138"/>
        <v>1.0068371472522089</v>
      </c>
      <c r="I4455" s="115">
        <f t="shared" si="139"/>
        <v>345.12689999999998</v>
      </c>
    </row>
    <row r="4456" spans="1:9" hidden="1">
      <c r="A4456" s="115" t="s">
        <v>12452</v>
      </c>
      <c r="B4456" s="115" t="s">
        <v>12453</v>
      </c>
      <c r="C4456" s="115" t="s">
        <v>12454</v>
      </c>
      <c r="D4456" s="115" t="s">
        <v>1138</v>
      </c>
      <c r="E4456" s="115">
        <v>560.7921</v>
      </c>
      <c r="F4456" s="674">
        <v>293.83600000000001</v>
      </c>
      <c r="G4456" s="674">
        <v>295.84500000000003</v>
      </c>
      <c r="H4456" s="115">
        <f t="shared" si="138"/>
        <v>1.0068371472522089</v>
      </c>
      <c r="I4456" s="115">
        <f t="shared" si="139"/>
        <v>564.62630000000001</v>
      </c>
    </row>
    <row r="4457" spans="1:9" hidden="1">
      <c r="A4457" s="115" t="s">
        <v>12455</v>
      </c>
      <c r="B4457" s="115" t="s">
        <v>12456</v>
      </c>
      <c r="C4457" s="115" t="s">
        <v>12457</v>
      </c>
      <c r="D4457" s="115" t="s">
        <v>1138</v>
      </c>
      <c r="E4457" s="115">
        <v>1218.8132000000001</v>
      </c>
      <c r="F4457" s="674">
        <v>293.83600000000001</v>
      </c>
      <c r="G4457" s="674">
        <v>295.84500000000003</v>
      </c>
      <c r="H4457" s="115">
        <f t="shared" si="138"/>
        <v>1.0068371472522089</v>
      </c>
      <c r="I4457" s="115">
        <f t="shared" si="139"/>
        <v>1227.1464000000001</v>
      </c>
    </row>
    <row r="4458" spans="1:9" hidden="1">
      <c r="A4458" s="115" t="s">
        <v>12458</v>
      </c>
      <c r="B4458" s="115" t="s">
        <v>12459</v>
      </c>
      <c r="C4458" s="115" t="s">
        <v>12460</v>
      </c>
      <c r="D4458" s="115" t="s">
        <v>1138</v>
      </c>
      <c r="E4458" s="115">
        <v>1393.9231</v>
      </c>
      <c r="F4458" s="674">
        <v>293.83600000000001</v>
      </c>
      <c r="G4458" s="674">
        <v>295.84500000000003</v>
      </c>
      <c r="H4458" s="115">
        <f t="shared" si="138"/>
        <v>1.0068371472522089</v>
      </c>
      <c r="I4458" s="115">
        <f t="shared" si="139"/>
        <v>1403.4536000000001</v>
      </c>
    </row>
    <row r="4459" spans="1:9" hidden="1">
      <c r="A4459" s="115" t="s">
        <v>12461</v>
      </c>
      <c r="B4459" s="115" t="s">
        <v>12462</v>
      </c>
      <c r="C4459" s="115" t="s">
        <v>12463</v>
      </c>
      <c r="D4459" s="115" t="s">
        <v>1138</v>
      </c>
      <c r="E4459" s="115">
        <v>1659.1727000000001</v>
      </c>
      <c r="F4459" s="674">
        <v>293.83600000000001</v>
      </c>
      <c r="G4459" s="674">
        <v>295.84500000000003</v>
      </c>
      <c r="H4459" s="115">
        <f t="shared" si="138"/>
        <v>1.0068371472522089</v>
      </c>
      <c r="I4459" s="115">
        <f t="shared" si="139"/>
        <v>1670.5166999999999</v>
      </c>
    </row>
    <row r="4460" spans="1:9" hidden="1">
      <c r="A4460" s="115" t="s">
        <v>12464</v>
      </c>
      <c r="B4460" s="115" t="s">
        <v>12465</v>
      </c>
      <c r="C4460" s="115" t="s">
        <v>12466</v>
      </c>
      <c r="D4460" s="115" t="s">
        <v>1138</v>
      </c>
      <c r="E4460" s="115">
        <v>2082.5936999999999</v>
      </c>
      <c r="F4460" s="674">
        <v>293.83600000000001</v>
      </c>
      <c r="G4460" s="674">
        <v>295.84500000000003</v>
      </c>
      <c r="H4460" s="115">
        <f t="shared" si="138"/>
        <v>1.0068371472522089</v>
      </c>
      <c r="I4460" s="115">
        <f t="shared" si="139"/>
        <v>2096.8326999999999</v>
      </c>
    </row>
    <row r="4461" spans="1:9" hidden="1">
      <c r="A4461" s="115" t="s">
        <v>12467</v>
      </c>
      <c r="B4461" s="115" t="s">
        <v>12468</v>
      </c>
      <c r="C4461" s="115" t="s">
        <v>12469</v>
      </c>
      <c r="D4461" s="115" t="s">
        <v>1138</v>
      </c>
      <c r="E4461" s="115">
        <v>2414.2734</v>
      </c>
      <c r="F4461" s="674">
        <v>293.83600000000001</v>
      </c>
      <c r="G4461" s="674">
        <v>295.84500000000003</v>
      </c>
      <c r="H4461" s="115">
        <f t="shared" si="138"/>
        <v>1.0068371472522089</v>
      </c>
      <c r="I4461" s="115">
        <f t="shared" si="139"/>
        <v>2430.7800999999999</v>
      </c>
    </row>
    <row r="4462" spans="1:9" hidden="1">
      <c r="A4462" s="115" t="s">
        <v>12470</v>
      </c>
      <c r="B4462" s="115" t="s">
        <v>12471</v>
      </c>
      <c r="C4462" s="115" t="s">
        <v>12472</v>
      </c>
      <c r="D4462" s="115" t="s">
        <v>1138</v>
      </c>
      <c r="E4462" s="115">
        <v>2909.5070999999998</v>
      </c>
      <c r="F4462" s="674">
        <v>293.83600000000001</v>
      </c>
      <c r="G4462" s="674">
        <v>295.84500000000003</v>
      </c>
      <c r="H4462" s="115">
        <f t="shared" si="138"/>
        <v>1.0068371472522089</v>
      </c>
      <c r="I4462" s="115">
        <f t="shared" si="139"/>
        <v>2929.3998000000001</v>
      </c>
    </row>
    <row r="4463" spans="1:9" hidden="1">
      <c r="A4463" s="115" t="s">
        <v>12473</v>
      </c>
      <c r="B4463" s="115" t="s">
        <v>12474</v>
      </c>
      <c r="C4463" s="115" t="s">
        <v>12475</v>
      </c>
      <c r="D4463" s="115" t="s">
        <v>1138</v>
      </c>
      <c r="E4463" s="115">
        <v>5441.0069000000003</v>
      </c>
      <c r="F4463" s="674">
        <v>293.83600000000001</v>
      </c>
      <c r="G4463" s="674">
        <v>295.84500000000003</v>
      </c>
      <c r="H4463" s="115">
        <f t="shared" si="138"/>
        <v>1.0068371472522089</v>
      </c>
      <c r="I4463" s="115">
        <f t="shared" si="139"/>
        <v>5478.2079000000003</v>
      </c>
    </row>
    <row r="4464" spans="1:9" hidden="1">
      <c r="A4464" s="115" t="s">
        <v>12476</v>
      </c>
      <c r="B4464" s="115" t="s">
        <v>12477</v>
      </c>
      <c r="C4464" s="115" t="s">
        <v>12478</v>
      </c>
      <c r="D4464" s="115" t="s">
        <v>1138</v>
      </c>
      <c r="E4464" s="115">
        <v>50.801099999999998</v>
      </c>
      <c r="F4464" s="674">
        <v>293.83600000000001</v>
      </c>
      <c r="G4464" s="674">
        <v>295.84500000000003</v>
      </c>
      <c r="H4464" s="115">
        <f t="shared" si="138"/>
        <v>1.0068371472522089</v>
      </c>
      <c r="I4464" s="115">
        <f t="shared" si="139"/>
        <v>51.148400000000002</v>
      </c>
    </row>
    <row r="4465" spans="1:9" hidden="1">
      <c r="A4465" s="115" t="s">
        <v>12479</v>
      </c>
      <c r="B4465" s="115" t="s">
        <v>12480</v>
      </c>
      <c r="C4465" s="115" t="s">
        <v>12481</v>
      </c>
      <c r="D4465" s="115" t="s">
        <v>1138</v>
      </c>
      <c r="E4465" s="115">
        <v>89.389499999999998</v>
      </c>
      <c r="F4465" s="674">
        <v>293.83600000000001</v>
      </c>
      <c r="G4465" s="674">
        <v>295.84500000000003</v>
      </c>
      <c r="H4465" s="115">
        <f t="shared" si="138"/>
        <v>1.0068371472522089</v>
      </c>
      <c r="I4465" s="115">
        <f t="shared" si="139"/>
        <v>90.000699999999995</v>
      </c>
    </row>
    <row r="4466" spans="1:9" hidden="1">
      <c r="A4466" s="115" t="s">
        <v>12482</v>
      </c>
      <c r="B4466" s="115" t="s">
        <v>12483</v>
      </c>
      <c r="C4466" s="115" t="s">
        <v>12484</v>
      </c>
      <c r="D4466" s="115" t="s">
        <v>1138</v>
      </c>
      <c r="E4466" s="115">
        <v>126.2679</v>
      </c>
      <c r="F4466" s="674">
        <v>293.83600000000001</v>
      </c>
      <c r="G4466" s="674">
        <v>295.84500000000003</v>
      </c>
      <c r="H4466" s="115">
        <f t="shared" si="138"/>
        <v>1.0068371472522089</v>
      </c>
      <c r="I4466" s="115">
        <f t="shared" si="139"/>
        <v>127.13120000000001</v>
      </c>
    </row>
    <row r="4467" spans="1:9" hidden="1">
      <c r="A4467" s="115" t="s">
        <v>12485</v>
      </c>
      <c r="B4467" s="115" t="s">
        <v>12486</v>
      </c>
      <c r="C4467" s="115" t="s">
        <v>12487</v>
      </c>
      <c r="D4467" s="115" t="s">
        <v>1138</v>
      </c>
      <c r="E4467" s="115">
        <v>184.95820000000001</v>
      </c>
      <c r="F4467" s="674">
        <v>293.83600000000001</v>
      </c>
      <c r="G4467" s="674">
        <v>295.84500000000003</v>
      </c>
      <c r="H4467" s="115">
        <f t="shared" si="138"/>
        <v>1.0068371472522089</v>
      </c>
      <c r="I4467" s="115">
        <f t="shared" si="139"/>
        <v>186.22280000000001</v>
      </c>
    </row>
    <row r="4468" spans="1:9" hidden="1">
      <c r="A4468" s="115" t="s">
        <v>12488</v>
      </c>
      <c r="B4468" s="115" t="s">
        <v>12489</v>
      </c>
      <c r="C4468" s="115" t="s">
        <v>12490</v>
      </c>
      <c r="D4468" s="115" t="s">
        <v>1138</v>
      </c>
      <c r="E4468" s="115">
        <v>247.19210000000001</v>
      </c>
      <c r="F4468" s="674">
        <v>293.83600000000001</v>
      </c>
      <c r="G4468" s="674">
        <v>295.84500000000003</v>
      </c>
      <c r="H4468" s="115">
        <f t="shared" si="138"/>
        <v>1.0068371472522089</v>
      </c>
      <c r="I4468" s="115">
        <f t="shared" si="139"/>
        <v>248.88220000000001</v>
      </c>
    </row>
    <row r="4469" spans="1:9" hidden="1">
      <c r="A4469" s="115" t="s">
        <v>12491</v>
      </c>
      <c r="B4469" s="115" t="s">
        <v>12492</v>
      </c>
      <c r="C4469" s="115" t="s">
        <v>12493</v>
      </c>
      <c r="D4469" s="115" t="s">
        <v>1138</v>
      </c>
      <c r="E4469" s="115">
        <v>268.553</v>
      </c>
      <c r="F4469" s="674">
        <v>293.83600000000001</v>
      </c>
      <c r="G4469" s="674">
        <v>295.84500000000003</v>
      </c>
      <c r="H4469" s="115">
        <f t="shared" si="138"/>
        <v>1.0068371472522089</v>
      </c>
      <c r="I4469" s="115">
        <f t="shared" si="139"/>
        <v>270.38909999999998</v>
      </c>
    </row>
    <row r="4470" spans="1:9" hidden="1">
      <c r="A4470" s="115" t="s">
        <v>12494</v>
      </c>
      <c r="B4470" s="115" t="s">
        <v>12495</v>
      </c>
      <c r="C4470" s="115" t="s">
        <v>12496</v>
      </c>
      <c r="D4470" s="115" t="s">
        <v>1138</v>
      </c>
      <c r="E4470" s="115">
        <v>347.48849999999999</v>
      </c>
      <c r="F4470" s="674">
        <v>293.83600000000001</v>
      </c>
      <c r="G4470" s="674">
        <v>295.84500000000003</v>
      </c>
      <c r="H4470" s="115">
        <f t="shared" si="138"/>
        <v>1.0068371472522089</v>
      </c>
      <c r="I4470" s="115">
        <f t="shared" si="139"/>
        <v>349.86430000000001</v>
      </c>
    </row>
    <row r="4471" spans="1:9" hidden="1">
      <c r="A4471" s="115" t="s">
        <v>12497</v>
      </c>
      <c r="B4471" s="115" t="s">
        <v>12498</v>
      </c>
      <c r="C4471" s="115" t="s">
        <v>12499</v>
      </c>
      <c r="D4471" s="115" t="s">
        <v>1138</v>
      </c>
      <c r="E4471" s="115">
        <v>460.41789999999997</v>
      </c>
      <c r="F4471" s="674">
        <v>293.83600000000001</v>
      </c>
      <c r="G4471" s="674">
        <v>295.84500000000003</v>
      </c>
      <c r="H4471" s="115">
        <f t="shared" si="138"/>
        <v>1.0068371472522089</v>
      </c>
      <c r="I4471" s="115">
        <f t="shared" si="139"/>
        <v>463.56580000000002</v>
      </c>
    </row>
    <row r="4472" spans="1:9" hidden="1">
      <c r="A4472" s="115" t="s">
        <v>12500</v>
      </c>
      <c r="B4472" s="115" t="s">
        <v>12501</v>
      </c>
      <c r="C4472" s="115" t="s">
        <v>12502</v>
      </c>
      <c r="D4472" s="115" t="s">
        <v>1138</v>
      </c>
      <c r="E4472" s="115">
        <v>539.18399999999997</v>
      </c>
      <c r="F4472" s="674">
        <v>293.83600000000001</v>
      </c>
      <c r="G4472" s="674">
        <v>295.84500000000003</v>
      </c>
      <c r="H4472" s="115">
        <f t="shared" si="138"/>
        <v>1.0068371472522089</v>
      </c>
      <c r="I4472" s="115">
        <f t="shared" si="139"/>
        <v>542.87049999999999</v>
      </c>
    </row>
    <row r="4473" spans="1:9" hidden="1">
      <c r="A4473" s="115" t="s">
        <v>12503</v>
      </c>
      <c r="B4473" s="115" t="s">
        <v>12504</v>
      </c>
      <c r="C4473" s="115" t="s">
        <v>12505</v>
      </c>
      <c r="D4473" s="115" t="s">
        <v>1138</v>
      </c>
      <c r="E4473" s="115">
        <v>675.33550000000002</v>
      </c>
      <c r="F4473" s="674">
        <v>293.83600000000001</v>
      </c>
      <c r="G4473" s="674">
        <v>295.84500000000003</v>
      </c>
      <c r="H4473" s="115">
        <f t="shared" si="138"/>
        <v>1.0068371472522089</v>
      </c>
      <c r="I4473" s="115">
        <f t="shared" si="139"/>
        <v>679.9529</v>
      </c>
    </row>
    <row r="4474" spans="1:9" hidden="1">
      <c r="A4474" s="115" t="s">
        <v>12506</v>
      </c>
      <c r="B4474" s="115" t="s">
        <v>12507</v>
      </c>
      <c r="C4474" s="115" t="s">
        <v>12508</v>
      </c>
      <c r="D4474" s="115" t="s">
        <v>1138</v>
      </c>
      <c r="E4474" s="115">
        <v>776.52170000000001</v>
      </c>
      <c r="F4474" s="674">
        <v>293.83600000000001</v>
      </c>
      <c r="G4474" s="674">
        <v>295.84500000000003</v>
      </c>
      <c r="H4474" s="115">
        <f t="shared" si="138"/>
        <v>1.0068371472522089</v>
      </c>
      <c r="I4474" s="115">
        <f t="shared" si="139"/>
        <v>781.83090000000004</v>
      </c>
    </row>
    <row r="4475" spans="1:9" hidden="1">
      <c r="A4475" s="115" t="s">
        <v>12509</v>
      </c>
      <c r="B4475" s="115" t="s">
        <v>12510</v>
      </c>
      <c r="C4475" s="115" t="s">
        <v>12511</v>
      </c>
      <c r="D4475" s="115" t="s">
        <v>1138</v>
      </c>
      <c r="E4475" s="115">
        <v>1467.662</v>
      </c>
      <c r="F4475" s="674">
        <v>293.83600000000001</v>
      </c>
      <c r="G4475" s="674">
        <v>295.84500000000003</v>
      </c>
      <c r="H4475" s="115">
        <f t="shared" si="138"/>
        <v>1.0068371472522089</v>
      </c>
      <c r="I4475" s="115">
        <f t="shared" si="139"/>
        <v>1477.6966</v>
      </c>
    </row>
    <row r="4476" spans="1:9" hidden="1">
      <c r="A4476" s="115" t="s">
        <v>12512</v>
      </c>
      <c r="B4476" s="115" t="s">
        <v>12513</v>
      </c>
      <c r="C4476" s="115" t="s">
        <v>12514</v>
      </c>
      <c r="D4476" s="115" t="s">
        <v>1138</v>
      </c>
      <c r="E4476" s="115">
        <v>1689.752</v>
      </c>
      <c r="F4476" s="674">
        <v>293.83600000000001</v>
      </c>
      <c r="G4476" s="674">
        <v>295.84500000000003</v>
      </c>
      <c r="H4476" s="115">
        <f t="shared" si="138"/>
        <v>1.0068371472522089</v>
      </c>
      <c r="I4476" s="115">
        <f t="shared" si="139"/>
        <v>1701.3051</v>
      </c>
    </row>
    <row r="4477" spans="1:9" hidden="1">
      <c r="A4477" s="115" t="s">
        <v>12515</v>
      </c>
      <c r="B4477" s="115" t="s">
        <v>12516</v>
      </c>
      <c r="C4477" s="115" t="s">
        <v>12517</v>
      </c>
      <c r="D4477" s="115" t="s">
        <v>1138</v>
      </c>
      <c r="E4477" s="115">
        <v>1952.9680000000001</v>
      </c>
      <c r="F4477" s="674">
        <v>293.83600000000001</v>
      </c>
      <c r="G4477" s="674">
        <v>295.84500000000003</v>
      </c>
      <c r="H4477" s="115">
        <f t="shared" si="138"/>
        <v>1.0068371472522089</v>
      </c>
      <c r="I4477" s="115">
        <f t="shared" si="139"/>
        <v>1966.3207</v>
      </c>
    </row>
    <row r="4478" spans="1:9" hidden="1">
      <c r="A4478" s="115" t="s">
        <v>12518</v>
      </c>
      <c r="B4478" s="115" t="s">
        <v>12519</v>
      </c>
      <c r="C4478" s="115" t="s">
        <v>12520</v>
      </c>
      <c r="D4478" s="115" t="s">
        <v>1138</v>
      </c>
      <c r="E4478" s="115">
        <v>2752.8261000000002</v>
      </c>
      <c r="F4478" s="674">
        <v>293.83600000000001</v>
      </c>
      <c r="G4478" s="674">
        <v>295.84500000000003</v>
      </c>
      <c r="H4478" s="115">
        <f t="shared" si="138"/>
        <v>1.0068371472522089</v>
      </c>
      <c r="I4478" s="115">
        <f t="shared" si="139"/>
        <v>2771.6475999999998</v>
      </c>
    </row>
    <row r="4479" spans="1:9" hidden="1">
      <c r="A4479" s="115" t="s">
        <v>12521</v>
      </c>
      <c r="B4479" s="115" t="s">
        <v>12522</v>
      </c>
      <c r="C4479" s="115" t="s">
        <v>12523</v>
      </c>
      <c r="D4479" s="115" t="s">
        <v>1138</v>
      </c>
      <c r="E4479" s="115">
        <v>55.604399999999998</v>
      </c>
      <c r="F4479" s="674">
        <v>293.83600000000001</v>
      </c>
      <c r="G4479" s="674">
        <v>295.84500000000003</v>
      </c>
      <c r="H4479" s="115">
        <f t="shared" si="138"/>
        <v>1.0068371472522089</v>
      </c>
      <c r="I4479" s="115">
        <f t="shared" si="139"/>
        <v>55.9846</v>
      </c>
    </row>
    <row r="4480" spans="1:9" hidden="1">
      <c r="A4480" s="115" t="s">
        <v>12524</v>
      </c>
      <c r="B4480" s="115" t="s">
        <v>12525</v>
      </c>
      <c r="C4480" s="115" t="s">
        <v>12526</v>
      </c>
      <c r="D4480" s="115" t="s">
        <v>1138</v>
      </c>
      <c r="E4480" s="115">
        <v>89.534599999999998</v>
      </c>
      <c r="F4480" s="674">
        <v>293.83600000000001</v>
      </c>
      <c r="G4480" s="674">
        <v>295.84500000000003</v>
      </c>
      <c r="H4480" s="115">
        <f t="shared" si="138"/>
        <v>1.0068371472522089</v>
      </c>
      <c r="I4480" s="115">
        <f t="shared" si="139"/>
        <v>90.146799999999999</v>
      </c>
    </row>
    <row r="4481" spans="1:9" hidden="1">
      <c r="A4481" s="115" t="s">
        <v>12527</v>
      </c>
      <c r="B4481" s="115" t="s">
        <v>12528</v>
      </c>
      <c r="C4481" s="115" t="s">
        <v>12529</v>
      </c>
      <c r="D4481" s="115" t="s">
        <v>1138</v>
      </c>
      <c r="E4481" s="115">
        <v>126.0502</v>
      </c>
      <c r="F4481" s="674">
        <v>293.83600000000001</v>
      </c>
      <c r="G4481" s="674">
        <v>295.84500000000003</v>
      </c>
      <c r="H4481" s="115">
        <f t="shared" si="138"/>
        <v>1.0068371472522089</v>
      </c>
      <c r="I4481" s="115">
        <f t="shared" si="139"/>
        <v>126.91200000000001</v>
      </c>
    </row>
    <row r="4482" spans="1:9" hidden="1">
      <c r="A4482" s="115" t="s">
        <v>12530</v>
      </c>
      <c r="B4482" s="115" t="s">
        <v>12531</v>
      </c>
      <c r="C4482" s="115" t="s">
        <v>12532</v>
      </c>
      <c r="D4482" s="115" t="s">
        <v>1138</v>
      </c>
      <c r="E4482" s="115">
        <v>232.67920000000001</v>
      </c>
      <c r="F4482" s="674">
        <v>293.83600000000001</v>
      </c>
      <c r="G4482" s="674">
        <v>295.84500000000003</v>
      </c>
      <c r="H4482" s="115">
        <f t="shared" si="138"/>
        <v>1.0068371472522089</v>
      </c>
      <c r="I4482" s="115">
        <f t="shared" si="139"/>
        <v>234.27010000000001</v>
      </c>
    </row>
    <row r="4483" spans="1:9" hidden="1">
      <c r="A4483" s="115" t="s">
        <v>12533</v>
      </c>
      <c r="B4483" s="115" t="s">
        <v>12534</v>
      </c>
      <c r="C4483" s="115" t="s">
        <v>12535</v>
      </c>
      <c r="D4483" s="115" t="s">
        <v>1138</v>
      </c>
      <c r="E4483" s="115">
        <v>325.87849999999997</v>
      </c>
      <c r="F4483" s="674">
        <v>293.83600000000001</v>
      </c>
      <c r="G4483" s="674">
        <v>295.84500000000003</v>
      </c>
      <c r="H4483" s="115">
        <f t="shared" si="138"/>
        <v>1.0068371472522089</v>
      </c>
      <c r="I4483" s="115">
        <f t="shared" si="139"/>
        <v>328.10660000000001</v>
      </c>
    </row>
    <row r="4484" spans="1:9" hidden="1">
      <c r="A4484" s="115" t="s">
        <v>12536</v>
      </c>
      <c r="B4484" s="115" t="s">
        <v>12537</v>
      </c>
      <c r="C4484" s="115" t="s">
        <v>12538</v>
      </c>
      <c r="D4484" s="115" t="s">
        <v>1138</v>
      </c>
      <c r="E4484" s="115">
        <v>346.30220000000003</v>
      </c>
      <c r="F4484" s="674">
        <v>293.83600000000001</v>
      </c>
      <c r="G4484" s="674">
        <v>295.84500000000003</v>
      </c>
      <c r="H4484" s="115">
        <f t="shared" si="138"/>
        <v>1.0068371472522089</v>
      </c>
      <c r="I4484" s="115">
        <f t="shared" si="139"/>
        <v>348.66989999999998</v>
      </c>
    </row>
    <row r="4485" spans="1:9" hidden="1">
      <c r="A4485" s="115" t="s">
        <v>12539</v>
      </c>
      <c r="B4485" s="115" t="s">
        <v>12540</v>
      </c>
      <c r="C4485" s="115" t="s">
        <v>12541</v>
      </c>
      <c r="D4485" s="115" t="s">
        <v>1138</v>
      </c>
      <c r="E4485" s="115">
        <v>556.55619999999999</v>
      </c>
      <c r="F4485" s="674">
        <v>293.83600000000001</v>
      </c>
      <c r="G4485" s="674">
        <v>295.84500000000003</v>
      </c>
      <c r="H4485" s="115">
        <f t="shared" ref="H4485:H4548" si="140">G4485/F4485</f>
        <v>1.0068371472522089</v>
      </c>
      <c r="I4485" s="115">
        <f t="shared" ref="I4485:I4548" si="141">ROUND(H4485*E4485,4)</f>
        <v>560.36149999999998</v>
      </c>
    </row>
    <row r="4486" spans="1:9" hidden="1">
      <c r="A4486" s="115" t="s">
        <v>12542</v>
      </c>
      <c r="B4486" s="115" t="s">
        <v>12543</v>
      </c>
      <c r="C4486" s="115" t="s">
        <v>12544</v>
      </c>
      <c r="D4486" s="115" t="s">
        <v>1138</v>
      </c>
      <c r="E4486" s="115">
        <v>1211.9724000000001</v>
      </c>
      <c r="F4486" s="674">
        <v>293.83600000000001</v>
      </c>
      <c r="G4486" s="674">
        <v>295.84500000000003</v>
      </c>
      <c r="H4486" s="115">
        <f t="shared" si="140"/>
        <v>1.0068371472522089</v>
      </c>
      <c r="I4486" s="115">
        <f t="shared" si="141"/>
        <v>1220.2588000000001</v>
      </c>
    </row>
    <row r="4487" spans="1:9" hidden="1">
      <c r="A4487" s="115" t="s">
        <v>12545</v>
      </c>
      <c r="B4487" s="115" t="s">
        <v>12546</v>
      </c>
      <c r="C4487" s="115" t="s">
        <v>12547</v>
      </c>
      <c r="D4487" s="115" t="s">
        <v>1138</v>
      </c>
      <c r="E4487" s="115">
        <v>1395.0237999999999</v>
      </c>
      <c r="F4487" s="674">
        <v>293.83600000000001</v>
      </c>
      <c r="G4487" s="674">
        <v>295.84500000000003</v>
      </c>
      <c r="H4487" s="115">
        <f t="shared" si="140"/>
        <v>1.0068371472522089</v>
      </c>
      <c r="I4487" s="115">
        <f t="shared" si="141"/>
        <v>1404.5617999999999</v>
      </c>
    </row>
    <row r="4488" spans="1:9" hidden="1">
      <c r="A4488" s="115" t="s">
        <v>12548</v>
      </c>
      <c r="B4488" s="115" t="s">
        <v>12549</v>
      </c>
      <c r="C4488" s="115" t="s">
        <v>12550</v>
      </c>
      <c r="D4488" s="115" t="s">
        <v>1138</v>
      </c>
      <c r="E4488" s="115">
        <v>1641.6226999999999</v>
      </c>
      <c r="F4488" s="674">
        <v>293.83600000000001</v>
      </c>
      <c r="G4488" s="674">
        <v>295.84500000000003</v>
      </c>
      <c r="H4488" s="115">
        <f t="shared" si="140"/>
        <v>1.0068371472522089</v>
      </c>
      <c r="I4488" s="115">
        <f t="shared" si="141"/>
        <v>1652.8467000000001</v>
      </c>
    </row>
    <row r="4489" spans="1:9" hidden="1">
      <c r="A4489" s="115" t="s">
        <v>12551</v>
      </c>
      <c r="B4489" s="115" t="s">
        <v>12552</v>
      </c>
      <c r="C4489" s="115" t="s">
        <v>12553</v>
      </c>
      <c r="D4489" s="115" t="s">
        <v>1138</v>
      </c>
      <c r="E4489" s="115">
        <v>2065.3101000000001</v>
      </c>
      <c r="F4489" s="674">
        <v>293.83600000000001</v>
      </c>
      <c r="G4489" s="674">
        <v>295.84500000000003</v>
      </c>
      <c r="H4489" s="115">
        <f t="shared" si="140"/>
        <v>1.0068371472522089</v>
      </c>
      <c r="I4489" s="115">
        <f t="shared" si="141"/>
        <v>2079.4308999999998</v>
      </c>
    </row>
    <row r="4490" spans="1:9" hidden="1">
      <c r="A4490" s="115" t="s">
        <v>12554</v>
      </c>
      <c r="B4490" s="115" t="s">
        <v>12555</v>
      </c>
      <c r="C4490" s="115" t="s">
        <v>12556</v>
      </c>
      <c r="D4490" s="115" t="s">
        <v>1138</v>
      </c>
      <c r="E4490" s="115">
        <v>2390.1765999999998</v>
      </c>
      <c r="F4490" s="674">
        <v>293.83600000000001</v>
      </c>
      <c r="G4490" s="674">
        <v>295.84500000000003</v>
      </c>
      <c r="H4490" s="115">
        <f t="shared" si="140"/>
        <v>1.0068371472522089</v>
      </c>
      <c r="I4490" s="115">
        <f t="shared" si="141"/>
        <v>2406.5185999999999</v>
      </c>
    </row>
    <row r="4491" spans="1:9" hidden="1">
      <c r="A4491" s="115" t="s">
        <v>12557</v>
      </c>
      <c r="B4491" s="115" t="s">
        <v>12558</v>
      </c>
      <c r="C4491" s="115" t="s">
        <v>12559</v>
      </c>
      <c r="D4491" s="115" t="s">
        <v>1138</v>
      </c>
      <c r="E4491" s="115">
        <v>2876.9449</v>
      </c>
      <c r="F4491" s="674">
        <v>293.83600000000001</v>
      </c>
      <c r="G4491" s="674">
        <v>295.84500000000003</v>
      </c>
      <c r="H4491" s="115">
        <f t="shared" si="140"/>
        <v>1.0068371472522089</v>
      </c>
      <c r="I4491" s="115">
        <f t="shared" si="141"/>
        <v>2896.6149999999998</v>
      </c>
    </row>
    <row r="4492" spans="1:9" hidden="1">
      <c r="A4492" s="115" t="s">
        <v>12560</v>
      </c>
      <c r="B4492" s="115" t="s">
        <v>12561</v>
      </c>
      <c r="C4492" s="115" t="s">
        <v>12562</v>
      </c>
      <c r="D4492" s="115" t="s">
        <v>1138</v>
      </c>
      <c r="E4492" s="115">
        <v>5379.1071000000002</v>
      </c>
      <c r="F4492" s="674">
        <v>293.83600000000001</v>
      </c>
      <c r="G4492" s="674">
        <v>295.84500000000003</v>
      </c>
      <c r="H4492" s="115">
        <f t="shared" si="140"/>
        <v>1.0068371472522089</v>
      </c>
      <c r="I4492" s="115">
        <f t="shared" si="141"/>
        <v>5415.8847999999998</v>
      </c>
    </row>
    <row r="4493" spans="1:9" hidden="1">
      <c r="A4493" s="115" t="s">
        <v>12563</v>
      </c>
      <c r="B4493" s="115" t="s">
        <v>12564</v>
      </c>
      <c r="C4493" s="115" t="s">
        <v>12565</v>
      </c>
      <c r="D4493" s="115" t="s">
        <v>1138</v>
      </c>
      <c r="E4493" s="115">
        <v>3833.5913999999998</v>
      </c>
      <c r="F4493" s="674">
        <v>293.83600000000001</v>
      </c>
      <c r="G4493" s="674">
        <v>295.84500000000003</v>
      </c>
      <c r="H4493" s="115">
        <f t="shared" si="140"/>
        <v>1.0068371472522089</v>
      </c>
      <c r="I4493" s="115">
        <f t="shared" si="141"/>
        <v>3859.8022000000001</v>
      </c>
    </row>
    <row r="4494" spans="1:9" hidden="1">
      <c r="A4494" s="115" t="s">
        <v>12566</v>
      </c>
      <c r="B4494" s="115" t="s">
        <v>12567</v>
      </c>
      <c r="C4494" s="115" t="s">
        <v>12568</v>
      </c>
      <c r="D4494" s="115" t="s">
        <v>1138</v>
      </c>
      <c r="E4494" s="115">
        <v>4020.1828</v>
      </c>
      <c r="F4494" s="674">
        <v>293.83600000000001</v>
      </c>
      <c r="G4494" s="674">
        <v>295.84500000000003</v>
      </c>
      <c r="H4494" s="115">
        <f t="shared" si="140"/>
        <v>1.0068371472522089</v>
      </c>
      <c r="I4494" s="115">
        <f t="shared" si="141"/>
        <v>4047.6694000000002</v>
      </c>
    </row>
    <row r="4495" spans="1:9" hidden="1">
      <c r="A4495" s="115" t="s">
        <v>12569</v>
      </c>
      <c r="B4495" s="115" t="s">
        <v>12570</v>
      </c>
      <c r="C4495" s="115" t="s">
        <v>12571</v>
      </c>
      <c r="D4495" s="115" t="s">
        <v>1138</v>
      </c>
      <c r="E4495" s="115">
        <v>4498.4373999999998</v>
      </c>
      <c r="F4495" s="674">
        <v>293.83600000000001</v>
      </c>
      <c r="G4495" s="674">
        <v>295.84500000000003</v>
      </c>
      <c r="H4495" s="115">
        <f t="shared" si="140"/>
        <v>1.0068371472522089</v>
      </c>
      <c r="I4495" s="115">
        <f t="shared" si="141"/>
        <v>4529.1939000000002</v>
      </c>
    </row>
    <row r="4496" spans="1:9" hidden="1">
      <c r="A4496" s="115" t="s">
        <v>12572</v>
      </c>
      <c r="B4496" s="115" t="s">
        <v>12573</v>
      </c>
      <c r="C4496" s="115" t="s">
        <v>12574</v>
      </c>
      <c r="D4496" s="115" t="s">
        <v>1138</v>
      </c>
      <c r="E4496" s="115">
        <v>5010.0475999999999</v>
      </c>
      <c r="F4496" s="674">
        <v>293.83600000000001</v>
      </c>
      <c r="G4496" s="674">
        <v>295.84500000000003</v>
      </c>
      <c r="H4496" s="115">
        <f t="shared" si="140"/>
        <v>1.0068371472522089</v>
      </c>
      <c r="I4496" s="115">
        <f t="shared" si="141"/>
        <v>5044.3019999999997</v>
      </c>
    </row>
    <row r="4497" spans="1:9" hidden="1">
      <c r="A4497" s="115" t="s">
        <v>12575</v>
      </c>
      <c r="B4497" s="115" t="s">
        <v>12576</v>
      </c>
      <c r="C4497" s="115" t="s">
        <v>12577</v>
      </c>
      <c r="D4497" s="115" t="s">
        <v>1138</v>
      </c>
      <c r="E4497" s="115">
        <v>5443.5496000000003</v>
      </c>
      <c r="F4497" s="674">
        <v>293.83600000000001</v>
      </c>
      <c r="G4497" s="674">
        <v>295.84500000000003</v>
      </c>
      <c r="H4497" s="115">
        <f t="shared" si="140"/>
        <v>1.0068371472522089</v>
      </c>
      <c r="I4497" s="115">
        <f t="shared" si="141"/>
        <v>5480.768</v>
      </c>
    </row>
    <row r="4498" spans="1:9" hidden="1">
      <c r="A4498" s="115" t="s">
        <v>12578</v>
      </c>
      <c r="B4498" s="115" t="s">
        <v>12579</v>
      </c>
      <c r="C4498" s="115" t="s">
        <v>12580</v>
      </c>
      <c r="D4498" s="115" t="s">
        <v>1138</v>
      </c>
      <c r="E4498" s="115">
        <v>6245.0540000000001</v>
      </c>
      <c r="F4498" s="674">
        <v>293.83600000000001</v>
      </c>
      <c r="G4498" s="674">
        <v>295.84500000000003</v>
      </c>
      <c r="H4498" s="115">
        <f t="shared" si="140"/>
        <v>1.0068371472522089</v>
      </c>
      <c r="I4498" s="115">
        <f t="shared" si="141"/>
        <v>6287.7524000000003</v>
      </c>
    </row>
    <row r="4499" spans="1:9" hidden="1">
      <c r="A4499" s="115" t="s">
        <v>12581</v>
      </c>
      <c r="B4499" s="115" t="s">
        <v>12582</v>
      </c>
      <c r="C4499" s="115" t="s">
        <v>12583</v>
      </c>
      <c r="D4499" s="115" t="s">
        <v>1138</v>
      </c>
      <c r="E4499" s="115">
        <v>6920.1255000000001</v>
      </c>
      <c r="F4499" s="674">
        <v>293.83600000000001</v>
      </c>
      <c r="G4499" s="674">
        <v>295.84500000000003</v>
      </c>
      <c r="H4499" s="115">
        <f t="shared" si="140"/>
        <v>1.0068371472522089</v>
      </c>
      <c r="I4499" s="115">
        <f t="shared" si="141"/>
        <v>6967.4394000000002</v>
      </c>
    </row>
    <row r="4500" spans="1:9" hidden="1">
      <c r="A4500" s="115" t="s">
        <v>12584</v>
      </c>
      <c r="B4500" s="115" t="s">
        <v>12585</v>
      </c>
      <c r="C4500" s="115" t="s">
        <v>12586</v>
      </c>
      <c r="D4500" s="115" t="s">
        <v>1138</v>
      </c>
      <c r="E4500" s="115">
        <v>7610.3244999999997</v>
      </c>
      <c r="F4500" s="674">
        <v>293.83600000000001</v>
      </c>
      <c r="G4500" s="674">
        <v>295.84500000000003</v>
      </c>
      <c r="H4500" s="115">
        <f t="shared" si="140"/>
        <v>1.0068371472522089</v>
      </c>
      <c r="I4500" s="115">
        <f t="shared" si="141"/>
        <v>7662.3573999999999</v>
      </c>
    </row>
    <row r="4501" spans="1:9" hidden="1">
      <c r="A4501" s="115" t="s">
        <v>12587</v>
      </c>
      <c r="B4501" s="115" t="s">
        <v>12588</v>
      </c>
      <c r="C4501" s="115" t="s">
        <v>12589</v>
      </c>
      <c r="D4501" s="115" t="s">
        <v>1138</v>
      </c>
      <c r="E4501" s="115">
        <v>8486.9953999999998</v>
      </c>
      <c r="F4501" s="674">
        <v>293.83600000000001</v>
      </c>
      <c r="G4501" s="674">
        <v>295.84500000000003</v>
      </c>
      <c r="H4501" s="115">
        <f t="shared" si="140"/>
        <v>1.0068371472522089</v>
      </c>
      <c r="I4501" s="115">
        <f t="shared" si="141"/>
        <v>8545.0221999999994</v>
      </c>
    </row>
    <row r="4502" spans="1:9" hidden="1">
      <c r="A4502" s="115" t="s">
        <v>12590</v>
      </c>
      <c r="B4502" s="115" t="s">
        <v>12591</v>
      </c>
      <c r="C4502" s="115" t="s">
        <v>12592</v>
      </c>
      <c r="D4502" s="115" t="s">
        <v>1138</v>
      </c>
      <c r="E4502" s="115">
        <v>2808.3155999999999</v>
      </c>
      <c r="F4502" s="674">
        <v>293.83600000000001</v>
      </c>
      <c r="G4502" s="674">
        <v>295.84500000000003</v>
      </c>
      <c r="H4502" s="115">
        <f t="shared" si="140"/>
        <v>1.0068371472522089</v>
      </c>
      <c r="I4502" s="115">
        <f t="shared" si="141"/>
        <v>2827.5165000000002</v>
      </c>
    </row>
    <row r="4503" spans="1:9" hidden="1">
      <c r="A4503" s="115" t="s">
        <v>12593</v>
      </c>
      <c r="B4503" s="115" t="s">
        <v>12594</v>
      </c>
      <c r="C4503" s="115" t="s">
        <v>12595</v>
      </c>
      <c r="D4503" s="115" t="s">
        <v>1138</v>
      </c>
      <c r="E4503" s="115">
        <v>3226.3087999999998</v>
      </c>
      <c r="F4503" s="674">
        <v>293.83600000000001</v>
      </c>
      <c r="G4503" s="674">
        <v>295.84500000000003</v>
      </c>
      <c r="H4503" s="115">
        <f t="shared" si="140"/>
        <v>1.0068371472522089</v>
      </c>
      <c r="I4503" s="115">
        <f t="shared" si="141"/>
        <v>3248.3674999999998</v>
      </c>
    </row>
    <row r="4504" spans="1:9" hidden="1">
      <c r="A4504" s="115" t="s">
        <v>12596</v>
      </c>
      <c r="B4504" s="115" t="s">
        <v>12597</v>
      </c>
      <c r="C4504" s="115" t="s">
        <v>12598</v>
      </c>
      <c r="D4504" s="115" t="s">
        <v>1138</v>
      </c>
      <c r="E4504" s="115">
        <v>3497.4854999999998</v>
      </c>
      <c r="F4504" s="674">
        <v>293.83600000000001</v>
      </c>
      <c r="G4504" s="674">
        <v>295.84500000000003</v>
      </c>
      <c r="H4504" s="115">
        <f t="shared" si="140"/>
        <v>1.0068371472522089</v>
      </c>
      <c r="I4504" s="115">
        <f t="shared" si="141"/>
        <v>3521.3982999999998</v>
      </c>
    </row>
    <row r="4505" spans="1:9" hidden="1">
      <c r="A4505" s="115" t="s">
        <v>12599</v>
      </c>
      <c r="B4505" s="115" t="s">
        <v>12600</v>
      </c>
      <c r="C4505" s="115" t="s">
        <v>12601</v>
      </c>
      <c r="D4505" s="115" t="s">
        <v>1138</v>
      </c>
      <c r="E4505" s="115">
        <v>3945.4371000000001</v>
      </c>
      <c r="F4505" s="674">
        <v>293.83600000000001</v>
      </c>
      <c r="G4505" s="674">
        <v>295.84500000000003</v>
      </c>
      <c r="H4505" s="115">
        <f t="shared" si="140"/>
        <v>1.0068371472522089</v>
      </c>
      <c r="I4505" s="115">
        <f t="shared" si="141"/>
        <v>3972.4126000000001</v>
      </c>
    </row>
    <row r="4506" spans="1:9" hidden="1">
      <c r="A4506" s="115" t="s">
        <v>12602</v>
      </c>
      <c r="B4506" s="115" t="s">
        <v>12603</v>
      </c>
      <c r="C4506" s="115" t="s">
        <v>12604</v>
      </c>
      <c r="D4506" s="115" t="s">
        <v>1138</v>
      </c>
      <c r="E4506" s="115">
        <v>4618.7434999999996</v>
      </c>
      <c r="F4506" s="674">
        <v>293.83600000000001</v>
      </c>
      <c r="G4506" s="674">
        <v>295.84500000000003</v>
      </c>
      <c r="H4506" s="115">
        <f t="shared" si="140"/>
        <v>1.0068371472522089</v>
      </c>
      <c r="I4506" s="115">
        <f t="shared" si="141"/>
        <v>4650.3225000000002</v>
      </c>
    </row>
    <row r="4507" spans="1:9" hidden="1">
      <c r="A4507" s="115" t="s">
        <v>12605</v>
      </c>
      <c r="B4507" s="115" t="s">
        <v>12606</v>
      </c>
      <c r="C4507" s="115" t="s">
        <v>12607</v>
      </c>
      <c r="D4507" s="115" t="s">
        <v>1138</v>
      </c>
      <c r="E4507" s="115">
        <v>5101.7785999999996</v>
      </c>
      <c r="F4507" s="674">
        <v>293.83600000000001</v>
      </c>
      <c r="G4507" s="674">
        <v>295.84500000000003</v>
      </c>
      <c r="H4507" s="115">
        <f t="shared" si="140"/>
        <v>1.0068371472522089</v>
      </c>
      <c r="I4507" s="115">
        <f t="shared" si="141"/>
        <v>5136.6602000000003</v>
      </c>
    </row>
    <row r="4508" spans="1:9" hidden="1">
      <c r="A4508" s="115" t="s">
        <v>12608</v>
      </c>
      <c r="B4508" s="115" t="s">
        <v>12609</v>
      </c>
      <c r="C4508" s="115" t="s">
        <v>12610</v>
      </c>
      <c r="D4508" s="115" t="s">
        <v>1138</v>
      </c>
      <c r="E4508" s="115">
        <v>5533.0331999999999</v>
      </c>
      <c r="F4508" s="674">
        <v>293.83600000000001</v>
      </c>
      <c r="G4508" s="674">
        <v>295.84500000000003</v>
      </c>
      <c r="H4508" s="115">
        <f t="shared" si="140"/>
        <v>1.0068371472522089</v>
      </c>
      <c r="I4508" s="115">
        <f t="shared" si="141"/>
        <v>5570.8634000000002</v>
      </c>
    </row>
    <row r="4509" spans="1:9" hidden="1">
      <c r="A4509" s="115" t="s">
        <v>12611</v>
      </c>
      <c r="B4509" s="115" t="s">
        <v>12612</v>
      </c>
      <c r="C4509" s="115" t="s">
        <v>12613</v>
      </c>
      <c r="D4509" s="115" t="s">
        <v>1138</v>
      </c>
      <c r="E4509" s="115">
        <v>5971.1324000000004</v>
      </c>
      <c r="F4509" s="674">
        <v>293.83600000000001</v>
      </c>
      <c r="G4509" s="674">
        <v>295.84500000000003</v>
      </c>
      <c r="H4509" s="115">
        <f t="shared" si="140"/>
        <v>1.0068371472522089</v>
      </c>
      <c r="I4509" s="115">
        <f t="shared" si="141"/>
        <v>6011.9579000000003</v>
      </c>
    </row>
    <row r="4510" spans="1:9" hidden="1">
      <c r="A4510" s="115" t="s">
        <v>12614</v>
      </c>
      <c r="B4510" s="115" t="s">
        <v>12615</v>
      </c>
      <c r="C4510" s="115" t="s">
        <v>12616</v>
      </c>
      <c r="D4510" s="115" t="s">
        <v>1138</v>
      </c>
      <c r="E4510" s="115">
        <v>2680.1713</v>
      </c>
      <c r="F4510" s="674">
        <v>293.83600000000001</v>
      </c>
      <c r="G4510" s="674">
        <v>295.84500000000003</v>
      </c>
      <c r="H4510" s="115">
        <f t="shared" si="140"/>
        <v>1.0068371472522089</v>
      </c>
      <c r="I4510" s="115">
        <f t="shared" si="141"/>
        <v>2698.4960000000001</v>
      </c>
    </row>
    <row r="4511" spans="1:9" hidden="1">
      <c r="A4511" s="115" t="s">
        <v>12617</v>
      </c>
      <c r="B4511" s="115" t="s">
        <v>12618</v>
      </c>
      <c r="C4511" s="115" t="s">
        <v>12619</v>
      </c>
      <c r="D4511" s="115" t="s">
        <v>1138</v>
      </c>
      <c r="E4511" s="115">
        <v>2450.4785000000002</v>
      </c>
      <c r="F4511" s="674">
        <v>293.83600000000001</v>
      </c>
      <c r="G4511" s="674">
        <v>295.84500000000003</v>
      </c>
      <c r="H4511" s="115">
        <f t="shared" si="140"/>
        <v>1.0068371472522089</v>
      </c>
      <c r="I4511" s="115">
        <f t="shared" si="141"/>
        <v>2467.2328000000002</v>
      </c>
    </row>
    <row r="4512" spans="1:9" hidden="1">
      <c r="A4512" s="115" t="s">
        <v>12620</v>
      </c>
      <c r="B4512" s="115" t="s">
        <v>12621</v>
      </c>
      <c r="C4512" s="115" t="s">
        <v>12622</v>
      </c>
      <c r="D4512" s="115" t="s">
        <v>1138</v>
      </c>
      <c r="E4512" s="115">
        <v>2323.9432000000002</v>
      </c>
      <c r="F4512" s="674">
        <v>293.83600000000001</v>
      </c>
      <c r="G4512" s="674">
        <v>295.84500000000003</v>
      </c>
      <c r="H4512" s="115">
        <f t="shared" si="140"/>
        <v>1.0068371472522089</v>
      </c>
      <c r="I4512" s="115">
        <f t="shared" si="141"/>
        <v>2339.8323</v>
      </c>
    </row>
    <row r="4513" spans="1:9" hidden="1">
      <c r="A4513" s="115" t="s">
        <v>12623</v>
      </c>
      <c r="B4513" s="115" t="s">
        <v>12624</v>
      </c>
      <c r="C4513" s="115" t="s">
        <v>12625</v>
      </c>
      <c r="D4513" s="115" t="s">
        <v>1138</v>
      </c>
      <c r="E4513" s="115">
        <v>2042.181</v>
      </c>
      <c r="F4513" s="674">
        <v>293.83600000000001</v>
      </c>
      <c r="G4513" s="674">
        <v>295.84500000000003</v>
      </c>
      <c r="H4513" s="115">
        <f t="shared" si="140"/>
        <v>1.0068371472522089</v>
      </c>
      <c r="I4513" s="115">
        <f t="shared" si="141"/>
        <v>2056.1437000000001</v>
      </c>
    </row>
    <row r="4514" spans="1:9" hidden="1">
      <c r="A4514" s="115" t="s">
        <v>12626</v>
      </c>
      <c r="B4514" s="115" t="s">
        <v>12627</v>
      </c>
      <c r="C4514" s="115" t="s">
        <v>12628</v>
      </c>
      <c r="D4514" s="115" t="s">
        <v>1138</v>
      </c>
      <c r="E4514" s="115">
        <v>1957.7687000000001</v>
      </c>
      <c r="F4514" s="674">
        <v>293.83600000000001</v>
      </c>
      <c r="G4514" s="674">
        <v>295.84500000000003</v>
      </c>
      <c r="H4514" s="115">
        <f t="shared" si="140"/>
        <v>1.0068371472522089</v>
      </c>
      <c r="I4514" s="115">
        <f t="shared" si="141"/>
        <v>1971.1542999999999</v>
      </c>
    </row>
    <row r="4515" spans="1:9" hidden="1">
      <c r="A4515" s="115" t="s">
        <v>12629</v>
      </c>
      <c r="B4515" s="115" t="s">
        <v>12630</v>
      </c>
      <c r="C4515" s="115" t="s">
        <v>12631</v>
      </c>
      <c r="D4515" s="115" t="s">
        <v>1138</v>
      </c>
      <c r="E4515" s="115">
        <v>5998.9579999999996</v>
      </c>
      <c r="F4515" s="674">
        <v>293.83600000000001</v>
      </c>
      <c r="G4515" s="674">
        <v>295.84500000000003</v>
      </c>
      <c r="H4515" s="115">
        <f t="shared" si="140"/>
        <v>1.0068371472522089</v>
      </c>
      <c r="I4515" s="115">
        <f t="shared" si="141"/>
        <v>6039.9737999999998</v>
      </c>
    </row>
    <row r="4516" spans="1:9" hidden="1">
      <c r="A4516" s="115" t="s">
        <v>12632</v>
      </c>
      <c r="B4516" s="115" t="s">
        <v>12633</v>
      </c>
      <c r="C4516" s="115" t="s">
        <v>12634</v>
      </c>
      <c r="D4516" s="115" t="s">
        <v>1138</v>
      </c>
      <c r="E4516" s="115">
        <v>6576.0627000000004</v>
      </c>
      <c r="F4516" s="674">
        <v>293.83600000000001</v>
      </c>
      <c r="G4516" s="674">
        <v>295.84500000000003</v>
      </c>
      <c r="H4516" s="115">
        <f t="shared" si="140"/>
        <v>1.0068371472522089</v>
      </c>
      <c r="I4516" s="115">
        <f t="shared" si="141"/>
        <v>6621.0241999999998</v>
      </c>
    </row>
    <row r="4517" spans="1:9" hidden="1">
      <c r="A4517" s="115" t="s">
        <v>12635</v>
      </c>
      <c r="B4517" s="115" t="s">
        <v>12636</v>
      </c>
      <c r="C4517" s="115" t="s">
        <v>12637</v>
      </c>
      <c r="D4517" s="115" t="s">
        <v>1138</v>
      </c>
      <c r="E4517" s="115">
        <v>7213.8693999999996</v>
      </c>
      <c r="F4517" s="674">
        <v>293.83600000000001</v>
      </c>
      <c r="G4517" s="674">
        <v>295.84500000000003</v>
      </c>
      <c r="H4517" s="115">
        <f t="shared" si="140"/>
        <v>1.0068371472522089</v>
      </c>
      <c r="I4517" s="115">
        <f t="shared" si="141"/>
        <v>7263.1917000000003</v>
      </c>
    </row>
    <row r="4518" spans="1:9" hidden="1">
      <c r="A4518" s="115" t="s">
        <v>12638</v>
      </c>
      <c r="B4518" s="115" t="s">
        <v>12639</v>
      </c>
      <c r="C4518" s="115" t="s">
        <v>12640</v>
      </c>
      <c r="D4518" s="115" t="s">
        <v>1138</v>
      </c>
      <c r="E4518" s="115">
        <v>7873.4207999999999</v>
      </c>
      <c r="F4518" s="674">
        <v>293.83600000000001</v>
      </c>
      <c r="G4518" s="674">
        <v>295.84500000000003</v>
      </c>
      <c r="H4518" s="115">
        <f t="shared" si="140"/>
        <v>1.0068371472522089</v>
      </c>
      <c r="I4518" s="115">
        <f t="shared" si="141"/>
        <v>7927.2524999999996</v>
      </c>
    </row>
    <row r="4519" spans="1:9" hidden="1">
      <c r="A4519" s="115" t="s">
        <v>12641</v>
      </c>
      <c r="B4519" s="115" t="s">
        <v>12642</v>
      </c>
      <c r="C4519" s="115" t="s">
        <v>12643</v>
      </c>
      <c r="D4519" s="115" t="s">
        <v>1138</v>
      </c>
      <c r="E4519" s="115">
        <v>8770.0280000000002</v>
      </c>
      <c r="F4519" s="674">
        <v>293.83600000000001</v>
      </c>
      <c r="G4519" s="674">
        <v>295.84500000000003</v>
      </c>
      <c r="H4519" s="115">
        <f t="shared" si="140"/>
        <v>1.0068371472522089</v>
      </c>
      <c r="I4519" s="115">
        <f t="shared" si="141"/>
        <v>8829.99</v>
      </c>
    </row>
    <row r="4520" spans="1:9" hidden="1">
      <c r="A4520" s="115" t="s">
        <v>12644</v>
      </c>
      <c r="B4520" s="115" t="s">
        <v>12645</v>
      </c>
      <c r="C4520" s="115" t="s">
        <v>12646</v>
      </c>
      <c r="D4520" s="115" t="s">
        <v>1138</v>
      </c>
      <c r="E4520" s="115">
        <v>9598.9364000000005</v>
      </c>
      <c r="F4520" s="674">
        <v>293.83600000000001</v>
      </c>
      <c r="G4520" s="674">
        <v>295.84500000000003</v>
      </c>
      <c r="H4520" s="115">
        <f t="shared" si="140"/>
        <v>1.0068371472522089</v>
      </c>
      <c r="I4520" s="115">
        <f t="shared" si="141"/>
        <v>9664.5656999999992</v>
      </c>
    </row>
    <row r="4521" spans="1:9" hidden="1">
      <c r="A4521" s="115" t="s">
        <v>12647</v>
      </c>
      <c r="B4521" s="115" t="s">
        <v>12648</v>
      </c>
      <c r="C4521" s="115" t="s">
        <v>12649</v>
      </c>
      <c r="D4521" s="115" t="s">
        <v>1138</v>
      </c>
      <c r="E4521" s="115">
        <v>9805.1903999999995</v>
      </c>
      <c r="F4521" s="674">
        <v>293.83600000000001</v>
      </c>
      <c r="G4521" s="674">
        <v>295.84500000000003</v>
      </c>
      <c r="H4521" s="115">
        <f t="shared" si="140"/>
        <v>1.0068371472522089</v>
      </c>
      <c r="I4521" s="115">
        <f t="shared" si="141"/>
        <v>9872.2299000000003</v>
      </c>
    </row>
    <row r="4522" spans="1:9" hidden="1">
      <c r="A4522" s="115" t="s">
        <v>12650</v>
      </c>
      <c r="B4522" s="115" t="s">
        <v>12651</v>
      </c>
      <c r="C4522" s="115" t="s">
        <v>12652</v>
      </c>
      <c r="D4522" s="115" t="s">
        <v>1138</v>
      </c>
      <c r="E4522" s="115">
        <v>10022.4054</v>
      </c>
      <c r="F4522" s="674">
        <v>293.83600000000001</v>
      </c>
      <c r="G4522" s="674">
        <v>295.84500000000003</v>
      </c>
      <c r="H4522" s="115">
        <f t="shared" si="140"/>
        <v>1.0068371472522089</v>
      </c>
      <c r="I4522" s="115">
        <f t="shared" si="141"/>
        <v>10090.9301</v>
      </c>
    </row>
    <row r="4523" spans="1:9" hidden="1">
      <c r="A4523" s="115" t="s">
        <v>12653</v>
      </c>
      <c r="B4523" s="115" t="s">
        <v>12654</v>
      </c>
      <c r="C4523" s="115" t="s">
        <v>12655</v>
      </c>
      <c r="D4523" s="115" t="s">
        <v>1138</v>
      </c>
      <c r="E4523" s="115">
        <v>10659.5113</v>
      </c>
      <c r="F4523" s="674">
        <v>293.83600000000001</v>
      </c>
      <c r="G4523" s="674">
        <v>295.84500000000003</v>
      </c>
      <c r="H4523" s="115">
        <f t="shared" si="140"/>
        <v>1.0068371472522089</v>
      </c>
      <c r="I4523" s="115">
        <f t="shared" si="141"/>
        <v>10732.391900000001</v>
      </c>
    </row>
    <row r="4524" spans="1:9" hidden="1">
      <c r="A4524" s="115" t="s">
        <v>12656</v>
      </c>
      <c r="B4524" s="115" t="s">
        <v>12657</v>
      </c>
      <c r="C4524" s="115" t="s">
        <v>12658</v>
      </c>
      <c r="D4524" s="115" t="s">
        <v>1138</v>
      </c>
      <c r="E4524" s="115">
        <v>11179.4391</v>
      </c>
      <c r="F4524" s="674">
        <v>293.83600000000001</v>
      </c>
      <c r="G4524" s="674">
        <v>295.84500000000003</v>
      </c>
      <c r="H4524" s="115">
        <f t="shared" si="140"/>
        <v>1.0068371472522089</v>
      </c>
      <c r="I4524" s="115">
        <f t="shared" si="141"/>
        <v>11255.874599999999</v>
      </c>
    </row>
    <row r="4525" spans="1:9" hidden="1">
      <c r="A4525" s="115" t="s">
        <v>12659</v>
      </c>
      <c r="B4525" s="115" t="s">
        <v>12660</v>
      </c>
      <c r="C4525" s="115" t="s">
        <v>12661</v>
      </c>
      <c r="D4525" s="115" t="s">
        <v>1138</v>
      </c>
      <c r="E4525" s="115">
        <v>11761.787899999999</v>
      </c>
      <c r="F4525" s="674">
        <v>293.83600000000001</v>
      </c>
      <c r="G4525" s="674">
        <v>295.84500000000003</v>
      </c>
      <c r="H4525" s="115">
        <f t="shared" si="140"/>
        <v>1.0068371472522089</v>
      </c>
      <c r="I4525" s="115">
        <f t="shared" si="141"/>
        <v>11842.205</v>
      </c>
    </row>
    <row r="4526" spans="1:9" hidden="1">
      <c r="A4526" s="115" t="s">
        <v>12662</v>
      </c>
      <c r="B4526" s="115" t="s">
        <v>12663</v>
      </c>
      <c r="C4526" s="115" t="s">
        <v>12664</v>
      </c>
      <c r="D4526" s="115" t="s">
        <v>1138</v>
      </c>
      <c r="E4526" s="115">
        <v>12346.334800000001</v>
      </c>
      <c r="F4526" s="674">
        <v>293.83600000000001</v>
      </c>
      <c r="G4526" s="674">
        <v>295.84500000000003</v>
      </c>
      <c r="H4526" s="115">
        <f t="shared" si="140"/>
        <v>1.0068371472522089</v>
      </c>
      <c r="I4526" s="115">
        <f t="shared" si="141"/>
        <v>12430.7485</v>
      </c>
    </row>
    <row r="4527" spans="1:9" hidden="1">
      <c r="A4527" s="115" t="s">
        <v>12665</v>
      </c>
      <c r="B4527" s="115" t="s">
        <v>12666</v>
      </c>
      <c r="C4527" s="115" t="s">
        <v>12667</v>
      </c>
      <c r="D4527" s="115" t="s">
        <v>1138</v>
      </c>
      <c r="E4527" s="115">
        <v>12930.763199999999</v>
      </c>
      <c r="F4527" s="674">
        <v>293.83600000000001</v>
      </c>
      <c r="G4527" s="674">
        <v>295.84500000000003</v>
      </c>
      <c r="H4527" s="115">
        <f t="shared" si="140"/>
        <v>1.0068371472522089</v>
      </c>
      <c r="I4527" s="115">
        <f t="shared" si="141"/>
        <v>13019.172699999999</v>
      </c>
    </row>
    <row r="4528" spans="1:9" hidden="1">
      <c r="A4528" s="115" t="s">
        <v>12668</v>
      </c>
      <c r="B4528" s="115" t="s">
        <v>12669</v>
      </c>
      <c r="C4528" s="115" t="s">
        <v>12670</v>
      </c>
      <c r="D4528" s="115" t="s">
        <v>1138</v>
      </c>
      <c r="E4528" s="115">
        <v>13448.6114</v>
      </c>
      <c r="F4528" s="674">
        <v>293.83600000000001</v>
      </c>
      <c r="G4528" s="674">
        <v>295.84500000000003</v>
      </c>
      <c r="H4528" s="115">
        <f t="shared" si="140"/>
        <v>1.0068371472522089</v>
      </c>
      <c r="I4528" s="115">
        <f t="shared" si="141"/>
        <v>13540.5615</v>
      </c>
    </row>
    <row r="4529" spans="1:9" hidden="1">
      <c r="A4529" s="115" t="s">
        <v>12671</v>
      </c>
      <c r="B4529" s="115" t="s">
        <v>12672</v>
      </c>
      <c r="C4529" s="115" t="s">
        <v>12673</v>
      </c>
      <c r="D4529" s="115" t="s">
        <v>1138</v>
      </c>
      <c r="E4529" s="115">
        <v>14033.0398</v>
      </c>
      <c r="F4529" s="674">
        <v>293.83600000000001</v>
      </c>
      <c r="G4529" s="674">
        <v>295.84500000000003</v>
      </c>
      <c r="H4529" s="115">
        <f t="shared" si="140"/>
        <v>1.0068371472522089</v>
      </c>
      <c r="I4529" s="115">
        <f t="shared" si="141"/>
        <v>14128.9858</v>
      </c>
    </row>
    <row r="4530" spans="1:9" hidden="1">
      <c r="A4530" s="115" t="s">
        <v>12674</v>
      </c>
      <c r="B4530" s="115" t="s">
        <v>12675</v>
      </c>
      <c r="C4530" s="115" t="s">
        <v>12676</v>
      </c>
      <c r="D4530" s="115" t="s">
        <v>1138</v>
      </c>
      <c r="E4530" s="115">
        <v>14617.5867</v>
      </c>
      <c r="F4530" s="674">
        <v>293.83600000000001</v>
      </c>
      <c r="G4530" s="674">
        <v>295.84500000000003</v>
      </c>
      <c r="H4530" s="115">
        <f t="shared" si="140"/>
        <v>1.0068371472522089</v>
      </c>
      <c r="I4530" s="115">
        <f t="shared" si="141"/>
        <v>14717.5293</v>
      </c>
    </row>
    <row r="4531" spans="1:9" hidden="1">
      <c r="A4531" s="115" t="s">
        <v>12677</v>
      </c>
      <c r="B4531" s="115" t="s">
        <v>12678</v>
      </c>
      <c r="C4531" s="115" t="s">
        <v>12679</v>
      </c>
      <c r="D4531" s="115" t="s">
        <v>1138</v>
      </c>
      <c r="E4531" s="115">
        <v>15199.9355</v>
      </c>
      <c r="F4531" s="674">
        <v>293.83600000000001</v>
      </c>
      <c r="G4531" s="674">
        <v>295.84500000000003</v>
      </c>
      <c r="H4531" s="115">
        <f t="shared" si="140"/>
        <v>1.0068371472522089</v>
      </c>
      <c r="I4531" s="115">
        <f t="shared" si="141"/>
        <v>15303.859700000001</v>
      </c>
    </row>
    <row r="4532" spans="1:9" hidden="1">
      <c r="A4532" s="115" t="s">
        <v>12680</v>
      </c>
      <c r="B4532" s="115" t="s">
        <v>12681</v>
      </c>
      <c r="C4532" s="115" t="s">
        <v>12682</v>
      </c>
      <c r="D4532" s="115" t="s">
        <v>1138</v>
      </c>
      <c r="E4532" s="115">
        <v>7387.8918000000003</v>
      </c>
      <c r="F4532" s="674">
        <v>293.83600000000001</v>
      </c>
      <c r="G4532" s="674">
        <v>295.84500000000003</v>
      </c>
      <c r="H4532" s="115">
        <f t="shared" si="140"/>
        <v>1.0068371472522089</v>
      </c>
      <c r="I4532" s="115">
        <f t="shared" si="141"/>
        <v>7438.4039000000002</v>
      </c>
    </row>
    <row r="4533" spans="1:9" hidden="1">
      <c r="A4533" s="115" t="s">
        <v>12683</v>
      </c>
      <c r="B4533" s="115" t="s">
        <v>12684</v>
      </c>
      <c r="C4533" s="115" t="s">
        <v>12685</v>
      </c>
      <c r="D4533" s="115" t="s">
        <v>1138</v>
      </c>
      <c r="E4533" s="115">
        <v>8074.2866999999997</v>
      </c>
      <c r="F4533" s="674">
        <v>293.83600000000001</v>
      </c>
      <c r="G4533" s="674">
        <v>295.84500000000003</v>
      </c>
      <c r="H4533" s="115">
        <f t="shared" si="140"/>
        <v>1.0068371472522089</v>
      </c>
      <c r="I4533" s="115">
        <f t="shared" si="141"/>
        <v>8129.4917999999998</v>
      </c>
    </row>
    <row r="4534" spans="1:9" hidden="1">
      <c r="A4534" s="115" t="s">
        <v>12686</v>
      </c>
      <c r="B4534" s="115" t="s">
        <v>12687</v>
      </c>
      <c r="C4534" s="115" t="s">
        <v>12688</v>
      </c>
      <c r="D4534" s="115" t="s">
        <v>1138</v>
      </c>
      <c r="E4534" s="115">
        <v>8761.0308000000005</v>
      </c>
      <c r="F4534" s="674">
        <v>293.83600000000001</v>
      </c>
      <c r="G4534" s="674">
        <v>295.84500000000003</v>
      </c>
      <c r="H4534" s="115">
        <f t="shared" si="140"/>
        <v>1.0068371472522089</v>
      </c>
      <c r="I4534" s="115">
        <f t="shared" si="141"/>
        <v>8820.9313000000002</v>
      </c>
    </row>
    <row r="4535" spans="1:9" hidden="1">
      <c r="A4535" s="115" t="s">
        <v>12689</v>
      </c>
      <c r="B4535" s="115" t="s">
        <v>12690</v>
      </c>
      <c r="C4535" s="115" t="s">
        <v>12691</v>
      </c>
      <c r="D4535" s="115" t="s">
        <v>1138</v>
      </c>
      <c r="E4535" s="115">
        <v>9677.8896999999997</v>
      </c>
      <c r="F4535" s="674">
        <v>293.83600000000001</v>
      </c>
      <c r="G4535" s="674">
        <v>295.84500000000003</v>
      </c>
      <c r="H4535" s="115">
        <f t="shared" si="140"/>
        <v>1.0068371472522089</v>
      </c>
      <c r="I4535" s="115">
        <f t="shared" si="141"/>
        <v>9744.0589</v>
      </c>
    </row>
    <row r="4536" spans="1:9" hidden="1">
      <c r="A4536" s="115" t="s">
        <v>12692</v>
      </c>
      <c r="B4536" s="115" t="s">
        <v>12693</v>
      </c>
      <c r="C4536" s="115" t="s">
        <v>12694</v>
      </c>
      <c r="D4536" s="115" t="s">
        <v>1138</v>
      </c>
      <c r="E4536" s="115">
        <v>10619.2153</v>
      </c>
      <c r="F4536" s="674">
        <v>293.83600000000001</v>
      </c>
      <c r="G4536" s="674">
        <v>295.84500000000003</v>
      </c>
      <c r="H4536" s="115">
        <f t="shared" si="140"/>
        <v>1.0068371472522089</v>
      </c>
      <c r="I4536" s="115">
        <f t="shared" si="141"/>
        <v>10691.820400000001</v>
      </c>
    </row>
    <row r="4537" spans="1:9" hidden="1">
      <c r="A4537" s="115" t="s">
        <v>12695</v>
      </c>
      <c r="B4537" s="115" t="s">
        <v>12696</v>
      </c>
      <c r="C4537" s="115" t="s">
        <v>12697</v>
      </c>
      <c r="D4537" s="115" t="s">
        <v>1138</v>
      </c>
      <c r="E4537" s="115">
        <v>11093.216399999999</v>
      </c>
      <c r="F4537" s="674">
        <v>293.83600000000001</v>
      </c>
      <c r="G4537" s="674">
        <v>295.84500000000003</v>
      </c>
      <c r="H4537" s="115">
        <f t="shared" si="140"/>
        <v>1.0068371472522089</v>
      </c>
      <c r="I4537" s="115">
        <f t="shared" si="141"/>
        <v>11169.062400000001</v>
      </c>
    </row>
    <row r="4538" spans="1:9" hidden="1">
      <c r="A4538" s="115" t="s">
        <v>12698</v>
      </c>
      <c r="B4538" s="115" t="s">
        <v>12699</v>
      </c>
      <c r="C4538" s="115" t="s">
        <v>12700</v>
      </c>
      <c r="D4538" s="115" t="s">
        <v>1138</v>
      </c>
      <c r="E4538" s="115">
        <v>11461.7408</v>
      </c>
      <c r="F4538" s="674">
        <v>293.83600000000001</v>
      </c>
      <c r="G4538" s="674">
        <v>295.84500000000003</v>
      </c>
      <c r="H4538" s="115">
        <f t="shared" si="140"/>
        <v>1.0068371472522089</v>
      </c>
      <c r="I4538" s="115">
        <f t="shared" si="141"/>
        <v>11540.106400000001</v>
      </c>
    </row>
    <row r="4539" spans="1:9" hidden="1">
      <c r="A4539" s="115" t="s">
        <v>12701</v>
      </c>
      <c r="B4539" s="115" t="s">
        <v>12702</v>
      </c>
      <c r="C4539" s="115" t="s">
        <v>12703</v>
      </c>
      <c r="D4539" s="115" t="s">
        <v>1138</v>
      </c>
      <c r="E4539" s="115">
        <v>11936.8974</v>
      </c>
      <c r="F4539" s="674">
        <v>293.83600000000001</v>
      </c>
      <c r="G4539" s="674">
        <v>295.84500000000003</v>
      </c>
      <c r="H4539" s="115">
        <f t="shared" si="140"/>
        <v>1.0068371472522089</v>
      </c>
      <c r="I4539" s="115">
        <f t="shared" si="141"/>
        <v>12018.511699999999</v>
      </c>
    </row>
    <row r="4540" spans="1:9" hidden="1">
      <c r="A4540" s="115" t="s">
        <v>12704</v>
      </c>
      <c r="B4540" s="115" t="s">
        <v>12705</v>
      </c>
      <c r="C4540" s="115" t="s">
        <v>12706</v>
      </c>
      <c r="D4540" s="115" t="s">
        <v>1138</v>
      </c>
      <c r="E4540" s="115">
        <v>12263.133599999999</v>
      </c>
      <c r="F4540" s="674">
        <v>293.83600000000001</v>
      </c>
      <c r="G4540" s="674">
        <v>295.84500000000003</v>
      </c>
      <c r="H4540" s="115">
        <f t="shared" si="140"/>
        <v>1.0068371472522089</v>
      </c>
      <c r="I4540" s="115">
        <f t="shared" si="141"/>
        <v>12346.978499999999</v>
      </c>
    </row>
    <row r="4541" spans="1:9" hidden="1">
      <c r="A4541" s="115" t="s">
        <v>12707</v>
      </c>
      <c r="B4541" s="115" t="s">
        <v>12708</v>
      </c>
      <c r="C4541" s="115" t="s">
        <v>12709</v>
      </c>
      <c r="D4541" s="115" t="s">
        <v>1138</v>
      </c>
      <c r="E4541" s="115">
        <v>12845.482400000001</v>
      </c>
      <c r="F4541" s="674">
        <v>293.83600000000001</v>
      </c>
      <c r="G4541" s="674">
        <v>295.84500000000003</v>
      </c>
      <c r="H4541" s="115">
        <f t="shared" si="140"/>
        <v>1.0068371472522089</v>
      </c>
      <c r="I4541" s="115">
        <f t="shared" si="141"/>
        <v>12933.3089</v>
      </c>
    </row>
    <row r="4542" spans="1:9" hidden="1">
      <c r="A4542" s="115" t="s">
        <v>12710</v>
      </c>
      <c r="B4542" s="115" t="s">
        <v>12711</v>
      </c>
      <c r="C4542" s="115" t="s">
        <v>12712</v>
      </c>
      <c r="D4542" s="115" t="s">
        <v>1138</v>
      </c>
      <c r="E4542" s="115">
        <v>13430.0293</v>
      </c>
      <c r="F4542" s="674">
        <v>293.83600000000001</v>
      </c>
      <c r="G4542" s="674">
        <v>295.84500000000003</v>
      </c>
      <c r="H4542" s="115">
        <f t="shared" si="140"/>
        <v>1.0068371472522089</v>
      </c>
      <c r="I4542" s="115">
        <f t="shared" si="141"/>
        <v>13521.8524</v>
      </c>
    </row>
    <row r="4543" spans="1:9" hidden="1">
      <c r="A4543" s="115" t="s">
        <v>12713</v>
      </c>
      <c r="B4543" s="115" t="s">
        <v>12714</v>
      </c>
      <c r="C4543" s="115" t="s">
        <v>12715</v>
      </c>
      <c r="D4543" s="115" t="s">
        <v>1138</v>
      </c>
      <c r="E4543" s="115">
        <v>13949.9571</v>
      </c>
      <c r="F4543" s="674">
        <v>293.83600000000001</v>
      </c>
      <c r="G4543" s="674">
        <v>295.84500000000003</v>
      </c>
      <c r="H4543" s="115">
        <f t="shared" si="140"/>
        <v>1.0068371472522089</v>
      </c>
      <c r="I4543" s="115">
        <f t="shared" si="141"/>
        <v>14045.334999999999</v>
      </c>
    </row>
    <row r="4544" spans="1:9" hidden="1">
      <c r="A4544" s="115" t="s">
        <v>12716</v>
      </c>
      <c r="B4544" s="115" t="s">
        <v>12717</v>
      </c>
      <c r="C4544" s="115" t="s">
        <v>12718</v>
      </c>
      <c r="D4544" s="115" t="s">
        <v>1138</v>
      </c>
      <c r="E4544" s="115">
        <v>14532.305899999999</v>
      </c>
      <c r="F4544" s="674">
        <v>293.83600000000001</v>
      </c>
      <c r="G4544" s="674">
        <v>295.84500000000003</v>
      </c>
      <c r="H4544" s="115">
        <f t="shared" si="140"/>
        <v>1.0068371472522089</v>
      </c>
      <c r="I4544" s="115">
        <f t="shared" si="141"/>
        <v>14631.6654</v>
      </c>
    </row>
    <row r="4545" spans="1:9" hidden="1">
      <c r="A4545" s="115" t="s">
        <v>12719</v>
      </c>
      <c r="B4545" s="115" t="s">
        <v>12720</v>
      </c>
      <c r="C4545" s="115" t="s">
        <v>12721</v>
      </c>
      <c r="D4545" s="115" t="s">
        <v>1138</v>
      </c>
      <c r="E4545" s="115">
        <v>15116.7343</v>
      </c>
      <c r="F4545" s="674">
        <v>293.83600000000001</v>
      </c>
      <c r="G4545" s="674">
        <v>295.84500000000003</v>
      </c>
      <c r="H4545" s="115">
        <f t="shared" si="140"/>
        <v>1.0068371472522089</v>
      </c>
      <c r="I4545" s="115">
        <f t="shared" si="141"/>
        <v>15220.089599999999</v>
      </c>
    </row>
    <row r="4546" spans="1:9" hidden="1">
      <c r="A4546" s="115" t="s">
        <v>12722</v>
      </c>
      <c r="B4546" s="115" t="s">
        <v>12723</v>
      </c>
      <c r="C4546" s="115" t="s">
        <v>12724</v>
      </c>
      <c r="D4546" s="115" t="s">
        <v>1138</v>
      </c>
      <c r="E4546" s="115">
        <v>15701.281199999999</v>
      </c>
      <c r="F4546" s="674">
        <v>293.83600000000001</v>
      </c>
      <c r="G4546" s="674">
        <v>295.84500000000003</v>
      </c>
      <c r="H4546" s="115">
        <f t="shared" si="140"/>
        <v>1.0068371472522089</v>
      </c>
      <c r="I4546" s="115">
        <f t="shared" si="141"/>
        <v>15808.6332</v>
      </c>
    </row>
    <row r="4547" spans="1:9" hidden="1">
      <c r="A4547" s="115" t="s">
        <v>12725</v>
      </c>
      <c r="B4547" s="115" t="s">
        <v>12726</v>
      </c>
      <c r="C4547" s="115" t="s">
        <v>12727</v>
      </c>
      <c r="D4547" s="115" t="s">
        <v>1138</v>
      </c>
      <c r="E4547" s="115">
        <v>16219.1294</v>
      </c>
      <c r="F4547" s="674">
        <v>293.83600000000001</v>
      </c>
      <c r="G4547" s="674">
        <v>295.84500000000003</v>
      </c>
      <c r="H4547" s="115">
        <f t="shared" si="140"/>
        <v>1.0068371472522089</v>
      </c>
      <c r="I4547" s="115">
        <f t="shared" si="141"/>
        <v>16330.022000000001</v>
      </c>
    </row>
    <row r="4548" spans="1:9" hidden="1">
      <c r="A4548" s="115" t="s">
        <v>12728</v>
      </c>
      <c r="B4548" s="115" t="s">
        <v>12729</v>
      </c>
      <c r="C4548" s="115" t="s">
        <v>12730</v>
      </c>
      <c r="D4548" s="115" t="s">
        <v>1138</v>
      </c>
      <c r="E4548" s="115">
        <v>8415.7162000000008</v>
      </c>
      <c r="F4548" s="674">
        <v>293.83600000000001</v>
      </c>
      <c r="G4548" s="674">
        <v>295.84500000000003</v>
      </c>
      <c r="H4548" s="115">
        <f t="shared" si="140"/>
        <v>1.0068371472522089</v>
      </c>
      <c r="I4548" s="115">
        <f t="shared" si="141"/>
        <v>8473.2556999999997</v>
      </c>
    </row>
    <row r="4549" spans="1:9" hidden="1">
      <c r="A4549" s="115" t="s">
        <v>12731</v>
      </c>
      <c r="B4549" s="115" t="s">
        <v>12732</v>
      </c>
      <c r="C4549" s="115" t="s">
        <v>12733</v>
      </c>
      <c r="D4549" s="115" t="s">
        <v>1138</v>
      </c>
      <c r="E4549" s="115">
        <v>9164.7854000000007</v>
      </c>
      <c r="F4549" s="674">
        <v>293.83600000000001</v>
      </c>
      <c r="G4549" s="674">
        <v>295.84500000000003</v>
      </c>
      <c r="H4549" s="115">
        <f t="shared" ref="H4549:H4612" si="142">G4549/F4549</f>
        <v>1.0068371472522089</v>
      </c>
      <c r="I4549" s="115">
        <f t="shared" ref="I4549:I4612" si="143">ROUND(H4549*E4549,4)</f>
        <v>9227.4464000000007</v>
      </c>
    </row>
    <row r="4550" spans="1:9" hidden="1">
      <c r="A4550" s="115" t="s">
        <v>12734</v>
      </c>
      <c r="B4550" s="115" t="s">
        <v>12735</v>
      </c>
      <c r="C4550" s="115" t="s">
        <v>12736</v>
      </c>
      <c r="D4550" s="115" t="s">
        <v>1138</v>
      </c>
      <c r="E4550" s="115">
        <v>9845.8299000000006</v>
      </c>
      <c r="F4550" s="674">
        <v>293.83600000000001</v>
      </c>
      <c r="G4550" s="674">
        <v>295.84500000000003</v>
      </c>
      <c r="H4550" s="115">
        <f t="shared" si="142"/>
        <v>1.0068371472522089</v>
      </c>
      <c r="I4550" s="115">
        <f t="shared" si="143"/>
        <v>9913.1473000000005</v>
      </c>
    </row>
    <row r="4551" spans="1:9" hidden="1">
      <c r="A4551" s="115" t="s">
        <v>12737</v>
      </c>
      <c r="B4551" s="115" t="s">
        <v>12738</v>
      </c>
      <c r="C4551" s="115" t="s">
        <v>12739</v>
      </c>
      <c r="D4551" s="115" t="s">
        <v>1138</v>
      </c>
      <c r="E4551" s="115">
        <v>10649.190500000001</v>
      </c>
      <c r="F4551" s="674">
        <v>293.83600000000001</v>
      </c>
      <c r="G4551" s="674">
        <v>295.84500000000003</v>
      </c>
      <c r="H4551" s="115">
        <f t="shared" si="142"/>
        <v>1.0068371472522089</v>
      </c>
      <c r="I4551" s="115">
        <f t="shared" si="143"/>
        <v>10722.000599999999</v>
      </c>
    </row>
    <row r="4552" spans="1:9" hidden="1">
      <c r="A4552" s="115" t="s">
        <v>12740</v>
      </c>
      <c r="B4552" s="115" t="s">
        <v>12741</v>
      </c>
      <c r="C4552" s="115" t="s">
        <v>12742</v>
      </c>
      <c r="D4552" s="115" t="s">
        <v>1138</v>
      </c>
      <c r="E4552" s="115">
        <v>11675.358700000001</v>
      </c>
      <c r="F4552" s="674">
        <v>293.83600000000001</v>
      </c>
      <c r="G4552" s="674">
        <v>295.84500000000003</v>
      </c>
      <c r="H4552" s="115">
        <f t="shared" si="142"/>
        <v>1.0068371472522089</v>
      </c>
      <c r="I4552" s="115">
        <f t="shared" si="143"/>
        <v>11755.184800000001</v>
      </c>
    </row>
    <row r="4553" spans="1:9" hidden="1">
      <c r="A4553" s="115" t="s">
        <v>12743</v>
      </c>
      <c r="B4553" s="115" t="s">
        <v>12744</v>
      </c>
      <c r="C4553" s="115" t="s">
        <v>12745</v>
      </c>
      <c r="D4553" s="115" t="s">
        <v>1138</v>
      </c>
      <c r="E4553" s="115">
        <v>12412.244199999999</v>
      </c>
      <c r="F4553" s="674">
        <v>293.83600000000001</v>
      </c>
      <c r="G4553" s="674">
        <v>295.84500000000003</v>
      </c>
      <c r="H4553" s="115">
        <f t="shared" si="142"/>
        <v>1.0068371472522089</v>
      </c>
      <c r="I4553" s="115">
        <f t="shared" si="143"/>
        <v>12497.1085</v>
      </c>
    </row>
    <row r="4554" spans="1:9" hidden="1">
      <c r="A4554" s="115" t="s">
        <v>12746</v>
      </c>
      <c r="B4554" s="115" t="s">
        <v>12747</v>
      </c>
      <c r="C4554" s="115" t="s">
        <v>12748</v>
      </c>
      <c r="D4554" s="115" t="s">
        <v>1138</v>
      </c>
      <c r="E4554" s="115">
        <v>12691.5245</v>
      </c>
      <c r="F4554" s="674">
        <v>293.83600000000001</v>
      </c>
      <c r="G4554" s="674">
        <v>295.84500000000003</v>
      </c>
      <c r="H4554" s="115">
        <f t="shared" si="142"/>
        <v>1.0068371472522089</v>
      </c>
      <c r="I4554" s="115">
        <f t="shared" si="143"/>
        <v>12778.2983</v>
      </c>
    </row>
    <row r="4555" spans="1:9" hidden="1">
      <c r="A4555" s="115" t="s">
        <v>12749</v>
      </c>
      <c r="B4555" s="115" t="s">
        <v>12750</v>
      </c>
      <c r="C4555" s="115" t="s">
        <v>12751</v>
      </c>
      <c r="D4555" s="115" t="s">
        <v>1138</v>
      </c>
      <c r="E4555" s="115">
        <v>13059.091</v>
      </c>
      <c r="F4555" s="674">
        <v>293.83600000000001</v>
      </c>
      <c r="G4555" s="674">
        <v>295.84500000000003</v>
      </c>
      <c r="H4555" s="115">
        <f t="shared" si="142"/>
        <v>1.0068371472522089</v>
      </c>
      <c r="I4555" s="115">
        <f t="shared" si="143"/>
        <v>13148.377899999999</v>
      </c>
    </row>
    <row r="4556" spans="1:9" hidden="1">
      <c r="A4556" s="115" t="s">
        <v>12752</v>
      </c>
      <c r="B4556" s="115" t="s">
        <v>12753</v>
      </c>
      <c r="C4556" s="115" t="s">
        <v>12754</v>
      </c>
      <c r="D4556" s="115" t="s">
        <v>1138</v>
      </c>
      <c r="E4556" s="115">
        <v>13698.576800000001</v>
      </c>
      <c r="F4556" s="674">
        <v>293.83600000000001</v>
      </c>
      <c r="G4556" s="674">
        <v>295.84500000000003</v>
      </c>
      <c r="H4556" s="115">
        <f t="shared" si="142"/>
        <v>1.0068371472522089</v>
      </c>
      <c r="I4556" s="115">
        <f t="shared" si="143"/>
        <v>13792.236000000001</v>
      </c>
    </row>
    <row r="4557" spans="1:9" hidden="1">
      <c r="A4557" s="115" t="s">
        <v>12755</v>
      </c>
      <c r="B4557" s="115" t="s">
        <v>12756</v>
      </c>
      <c r="C4557" s="115" t="s">
        <v>12757</v>
      </c>
      <c r="D4557" s="115" t="s">
        <v>1138</v>
      </c>
      <c r="E4557" s="115">
        <v>14280.962</v>
      </c>
      <c r="F4557" s="674">
        <v>293.83600000000001</v>
      </c>
      <c r="G4557" s="674">
        <v>295.84500000000003</v>
      </c>
      <c r="H4557" s="115">
        <f t="shared" si="142"/>
        <v>1.0068371472522089</v>
      </c>
      <c r="I4557" s="115">
        <f t="shared" si="143"/>
        <v>14378.602999999999</v>
      </c>
    </row>
    <row r="4558" spans="1:9" hidden="1">
      <c r="A4558" s="115" t="s">
        <v>12758</v>
      </c>
      <c r="B4558" s="115" t="s">
        <v>12759</v>
      </c>
      <c r="C4558" s="115" t="s">
        <v>12760</v>
      </c>
      <c r="D4558" s="115" t="s">
        <v>1138</v>
      </c>
      <c r="E4558" s="115">
        <v>14801.0083</v>
      </c>
      <c r="F4558" s="674">
        <v>293.83600000000001</v>
      </c>
      <c r="G4558" s="674">
        <v>295.84500000000003</v>
      </c>
      <c r="H4558" s="115">
        <f t="shared" si="142"/>
        <v>1.0068371472522089</v>
      </c>
      <c r="I4558" s="115">
        <f t="shared" si="143"/>
        <v>14902.205</v>
      </c>
    </row>
    <row r="4559" spans="1:9" hidden="1">
      <c r="A4559" s="115" t="s">
        <v>12761</v>
      </c>
      <c r="B4559" s="115" t="s">
        <v>12762</v>
      </c>
      <c r="C4559" s="115" t="s">
        <v>12763</v>
      </c>
      <c r="D4559" s="115" t="s">
        <v>1138</v>
      </c>
      <c r="E4559" s="115">
        <v>15382.802799999999</v>
      </c>
      <c r="F4559" s="674">
        <v>293.83600000000001</v>
      </c>
      <c r="G4559" s="674">
        <v>295.84500000000003</v>
      </c>
      <c r="H4559" s="115">
        <f t="shared" si="142"/>
        <v>1.0068371472522089</v>
      </c>
      <c r="I4559" s="115">
        <f t="shared" si="143"/>
        <v>15487.9773</v>
      </c>
    </row>
    <row r="4560" spans="1:9" hidden="1">
      <c r="A4560" s="115" t="s">
        <v>12764</v>
      </c>
      <c r="B4560" s="115" t="s">
        <v>12765</v>
      </c>
      <c r="C4560" s="115" t="s">
        <v>12766</v>
      </c>
      <c r="D4560" s="115" t="s">
        <v>1138</v>
      </c>
      <c r="E4560" s="115">
        <v>15967.7855</v>
      </c>
      <c r="F4560" s="674">
        <v>293.83600000000001</v>
      </c>
      <c r="G4560" s="674">
        <v>295.84500000000003</v>
      </c>
      <c r="H4560" s="115">
        <f t="shared" si="142"/>
        <v>1.0068371472522089</v>
      </c>
      <c r="I4560" s="115">
        <f t="shared" si="143"/>
        <v>16076.9596</v>
      </c>
    </row>
    <row r="4561" spans="1:9" hidden="1">
      <c r="A4561" s="115" t="s">
        <v>12767</v>
      </c>
      <c r="B4561" s="115" t="s">
        <v>12768</v>
      </c>
      <c r="C4561" s="115" t="s">
        <v>12769</v>
      </c>
      <c r="D4561" s="115" t="s">
        <v>1138</v>
      </c>
      <c r="E4561" s="115">
        <v>16552.213899999999</v>
      </c>
      <c r="F4561" s="674">
        <v>293.83600000000001</v>
      </c>
      <c r="G4561" s="674">
        <v>295.84500000000003</v>
      </c>
      <c r="H4561" s="115">
        <f t="shared" si="142"/>
        <v>1.0068371472522089</v>
      </c>
      <c r="I4561" s="115">
        <f t="shared" si="143"/>
        <v>16665.3838</v>
      </c>
    </row>
    <row r="4562" spans="1:9" hidden="1">
      <c r="A4562" s="115" t="s">
        <v>12770</v>
      </c>
      <c r="B4562" s="115" t="s">
        <v>12771</v>
      </c>
      <c r="C4562" s="115" t="s">
        <v>12772</v>
      </c>
      <c r="D4562" s="115" t="s">
        <v>1138</v>
      </c>
      <c r="E4562" s="115">
        <v>17071.1338</v>
      </c>
      <c r="F4562" s="674">
        <v>293.83600000000001</v>
      </c>
      <c r="G4562" s="674">
        <v>295.84500000000003</v>
      </c>
      <c r="H4562" s="115">
        <f t="shared" si="142"/>
        <v>1.0068371472522089</v>
      </c>
      <c r="I4562" s="115">
        <f t="shared" si="143"/>
        <v>17187.851699999999</v>
      </c>
    </row>
    <row r="4563" spans="1:9" hidden="1">
      <c r="A4563" s="115" t="s">
        <v>12773</v>
      </c>
      <c r="B4563" s="115" t="s">
        <v>12774</v>
      </c>
      <c r="C4563" s="115" t="s">
        <v>12775</v>
      </c>
      <c r="D4563" s="115" t="s">
        <v>1138</v>
      </c>
      <c r="E4563" s="115">
        <v>17654.784599999999</v>
      </c>
      <c r="F4563" s="674">
        <v>293.83600000000001</v>
      </c>
      <c r="G4563" s="674">
        <v>295.84500000000003</v>
      </c>
      <c r="H4563" s="115">
        <f t="shared" si="142"/>
        <v>1.0068371472522089</v>
      </c>
      <c r="I4563" s="115">
        <f t="shared" si="143"/>
        <v>17775.492999999999</v>
      </c>
    </row>
    <row r="4564" spans="1:9" hidden="1">
      <c r="A4564" s="115" t="s">
        <v>12776</v>
      </c>
      <c r="B4564" s="115" t="s">
        <v>12777</v>
      </c>
      <c r="C4564" s="115" t="s">
        <v>12778</v>
      </c>
      <c r="D4564" s="115" t="s">
        <v>1138</v>
      </c>
      <c r="E4564" s="115">
        <v>10053.1734</v>
      </c>
      <c r="F4564" s="674">
        <v>293.83600000000001</v>
      </c>
      <c r="G4564" s="674">
        <v>295.84500000000003</v>
      </c>
      <c r="H4564" s="115">
        <f t="shared" si="142"/>
        <v>1.0068371472522089</v>
      </c>
      <c r="I4564" s="115">
        <f t="shared" si="143"/>
        <v>10121.9084</v>
      </c>
    </row>
    <row r="4565" spans="1:9" hidden="1">
      <c r="A4565" s="115" t="s">
        <v>12779</v>
      </c>
      <c r="B4565" s="115" t="s">
        <v>12780</v>
      </c>
      <c r="C4565" s="115" t="s">
        <v>12781</v>
      </c>
      <c r="D4565" s="115" t="s">
        <v>1138</v>
      </c>
      <c r="E4565" s="115">
        <v>10856.7327</v>
      </c>
      <c r="F4565" s="674">
        <v>293.83600000000001</v>
      </c>
      <c r="G4565" s="674">
        <v>295.84500000000003</v>
      </c>
      <c r="H4565" s="115">
        <f t="shared" si="142"/>
        <v>1.0068371472522089</v>
      </c>
      <c r="I4565" s="115">
        <f t="shared" si="143"/>
        <v>10930.961799999999</v>
      </c>
    </row>
    <row r="4566" spans="1:9" hidden="1">
      <c r="A4566" s="115" t="s">
        <v>12782</v>
      </c>
      <c r="B4566" s="115" t="s">
        <v>12783</v>
      </c>
      <c r="C4566" s="115" t="s">
        <v>12784</v>
      </c>
      <c r="D4566" s="115" t="s">
        <v>1138</v>
      </c>
      <c r="E4566" s="115">
        <v>11660.214099999999</v>
      </c>
      <c r="F4566" s="674">
        <v>293.83600000000001</v>
      </c>
      <c r="G4566" s="674">
        <v>295.84500000000003</v>
      </c>
      <c r="H4566" s="115">
        <f t="shared" si="142"/>
        <v>1.0068371472522089</v>
      </c>
      <c r="I4566" s="115">
        <f t="shared" si="143"/>
        <v>11739.9367</v>
      </c>
    </row>
    <row r="4567" spans="1:9" hidden="1">
      <c r="A4567" s="115" t="s">
        <v>12785</v>
      </c>
      <c r="B4567" s="115" t="s">
        <v>12786</v>
      </c>
      <c r="C4567" s="115" t="s">
        <v>12787</v>
      </c>
      <c r="D4567" s="115" t="s">
        <v>1138</v>
      </c>
      <c r="E4567" s="115">
        <v>12752.702300000001</v>
      </c>
      <c r="F4567" s="674">
        <v>293.83600000000001</v>
      </c>
      <c r="G4567" s="674">
        <v>295.84500000000003</v>
      </c>
      <c r="H4567" s="115">
        <f t="shared" si="142"/>
        <v>1.0068371472522089</v>
      </c>
      <c r="I4567" s="115">
        <f t="shared" si="143"/>
        <v>12839.894399999999</v>
      </c>
    </row>
    <row r="4568" spans="1:9" hidden="1">
      <c r="A4568" s="115" t="s">
        <v>12788</v>
      </c>
      <c r="B4568" s="115" t="s">
        <v>12789</v>
      </c>
      <c r="C4568" s="115" t="s">
        <v>12790</v>
      </c>
      <c r="D4568" s="115" t="s">
        <v>1138</v>
      </c>
      <c r="E4568" s="115">
        <v>13866.032300000001</v>
      </c>
      <c r="F4568" s="674">
        <v>293.83600000000001</v>
      </c>
      <c r="G4568" s="674">
        <v>295.84500000000003</v>
      </c>
      <c r="H4568" s="115">
        <f t="shared" si="142"/>
        <v>1.0068371472522089</v>
      </c>
      <c r="I4568" s="115">
        <f t="shared" si="143"/>
        <v>13960.8364</v>
      </c>
    </row>
    <row r="4569" spans="1:9" hidden="1">
      <c r="A4569" s="115" t="s">
        <v>12791</v>
      </c>
      <c r="B4569" s="115" t="s">
        <v>12792</v>
      </c>
      <c r="C4569" s="115" t="s">
        <v>12793</v>
      </c>
      <c r="D4569" s="115" t="s">
        <v>1138</v>
      </c>
      <c r="E4569" s="115">
        <v>14101.607</v>
      </c>
      <c r="F4569" s="674">
        <v>293.83600000000001</v>
      </c>
      <c r="G4569" s="674">
        <v>295.84500000000003</v>
      </c>
      <c r="H4569" s="115">
        <f t="shared" si="142"/>
        <v>1.0068371472522089</v>
      </c>
      <c r="I4569" s="115">
        <f t="shared" si="143"/>
        <v>14198.0218</v>
      </c>
    </row>
    <row r="4570" spans="1:9" hidden="1">
      <c r="A4570" s="115" t="s">
        <v>12794</v>
      </c>
      <c r="B4570" s="115" t="s">
        <v>12795</v>
      </c>
      <c r="C4570" s="115" t="s">
        <v>12796</v>
      </c>
      <c r="D4570" s="115" t="s">
        <v>1138</v>
      </c>
      <c r="E4570" s="115">
        <v>14200.921200000001</v>
      </c>
      <c r="F4570" s="674">
        <v>293.83600000000001</v>
      </c>
      <c r="G4570" s="674">
        <v>295.84500000000003</v>
      </c>
      <c r="H4570" s="115">
        <f t="shared" si="142"/>
        <v>1.0068371472522089</v>
      </c>
      <c r="I4570" s="115">
        <f t="shared" si="143"/>
        <v>14298.014999999999</v>
      </c>
    </row>
    <row r="4571" spans="1:9" hidden="1">
      <c r="A4571" s="115" t="s">
        <v>12797</v>
      </c>
      <c r="B4571" s="115" t="s">
        <v>12798</v>
      </c>
      <c r="C4571" s="115" t="s">
        <v>12799</v>
      </c>
      <c r="D4571" s="115" t="s">
        <v>1138</v>
      </c>
      <c r="E4571" s="115">
        <v>14839.240299999999</v>
      </c>
      <c r="F4571" s="674">
        <v>293.83600000000001</v>
      </c>
      <c r="G4571" s="674">
        <v>295.84500000000003</v>
      </c>
      <c r="H4571" s="115">
        <f t="shared" si="142"/>
        <v>1.0068371472522089</v>
      </c>
      <c r="I4571" s="115">
        <f t="shared" si="143"/>
        <v>14940.698399999999</v>
      </c>
    </row>
    <row r="4572" spans="1:9" hidden="1">
      <c r="A4572" s="115" t="s">
        <v>12800</v>
      </c>
      <c r="B4572" s="115" t="s">
        <v>12801</v>
      </c>
      <c r="C4572" s="115" t="s">
        <v>12802</v>
      </c>
      <c r="D4572" s="115" t="s">
        <v>1138</v>
      </c>
      <c r="E4572" s="115">
        <v>15359.168100000001</v>
      </c>
      <c r="F4572" s="674">
        <v>293.83600000000001</v>
      </c>
      <c r="G4572" s="674">
        <v>295.84500000000003</v>
      </c>
      <c r="H4572" s="115">
        <f t="shared" si="142"/>
        <v>1.0068371472522089</v>
      </c>
      <c r="I4572" s="115">
        <f t="shared" si="143"/>
        <v>15464.181</v>
      </c>
    </row>
    <row r="4573" spans="1:9" hidden="1">
      <c r="A4573" s="115" t="s">
        <v>12803</v>
      </c>
      <c r="B4573" s="115" t="s">
        <v>12804</v>
      </c>
      <c r="C4573" s="115" t="s">
        <v>12805</v>
      </c>
      <c r="D4573" s="115" t="s">
        <v>1138</v>
      </c>
      <c r="E4573" s="115">
        <v>15943.5965</v>
      </c>
      <c r="F4573" s="674">
        <v>293.83600000000001</v>
      </c>
      <c r="G4573" s="674">
        <v>295.84500000000003</v>
      </c>
      <c r="H4573" s="115">
        <f t="shared" si="142"/>
        <v>1.0068371472522089</v>
      </c>
      <c r="I4573" s="115">
        <f t="shared" si="143"/>
        <v>16052.6052</v>
      </c>
    </row>
    <row r="4574" spans="1:9" hidden="1">
      <c r="A4574" s="115" t="s">
        <v>12806</v>
      </c>
      <c r="B4574" s="115" t="s">
        <v>12807</v>
      </c>
      <c r="C4574" s="115" t="s">
        <v>12808</v>
      </c>
      <c r="D4574" s="115" t="s">
        <v>1138</v>
      </c>
      <c r="E4574" s="115">
        <v>16526.0638</v>
      </c>
      <c r="F4574" s="674">
        <v>293.83600000000001</v>
      </c>
      <c r="G4574" s="674">
        <v>295.84500000000003</v>
      </c>
      <c r="H4574" s="115">
        <f t="shared" si="142"/>
        <v>1.0068371472522089</v>
      </c>
      <c r="I4574" s="115">
        <f t="shared" si="143"/>
        <v>16639.054899999999</v>
      </c>
    </row>
    <row r="4575" spans="1:9" hidden="1">
      <c r="A4575" s="115" t="s">
        <v>12809</v>
      </c>
      <c r="B4575" s="115" t="s">
        <v>12810</v>
      </c>
      <c r="C4575" s="115" t="s">
        <v>12811</v>
      </c>
      <c r="D4575" s="115" t="s">
        <v>1138</v>
      </c>
      <c r="E4575" s="115">
        <v>17110.492200000001</v>
      </c>
      <c r="F4575" s="674">
        <v>293.83600000000001</v>
      </c>
      <c r="G4575" s="674">
        <v>295.84500000000003</v>
      </c>
      <c r="H4575" s="115">
        <f t="shared" si="142"/>
        <v>1.0068371472522089</v>
      </c>
      <c r="I4575" s="115">
        <f t="shared" si="143"/>
        <v>17227.479200000002</v>
      </c>
    </row>
    <row r="4576" spans="1:9" hidden="1">
      <c r="A4576" s="115" t="s">
        <v>12812</v>
      </c>
      <c r="B4576" s="115" t="s">
        <v>12813</v>
      </c>
      <c r="C4576" s="115" t="s">
        <v>12814</v>
      </c>
      <c r="D4576" s="115" t="s">
        <v>1138</v>
      </c>
      <c r="E4576" s="115">
        <v>17630.419999999998</v>
      </c>
      <c r="F4576" s="674">
        <v>293.83600000000001</v>
      </c>
      <c r="G4576" s="674">
        <v>295.84500000000003</v>
      </c>
      <c r="H4576" s="115">
        <f t="shared" si="142"/>
        <v>1.0068371472522089</v>
      </c>
      <c r="I4576" s="115">
        <f t="shared" si="143"/>
        <v>17750.961800000001</v>
      </c>
    </row>
    <row r="4577" spans="1:9" hidden="1">
      <c r="A4577" s="115" t="s">
        <v>12815</v>
      </c>
      <c r="B4577" s="115" t="s">
        <v>12816</v>
      </c>
      <c r="C4577" s="115" t="s">
        <v>12817</v>
      </c>
      <c r="D4577" s="115" t="s">
        <v>1138</v>
      </c>
      <c r="E4577" s="115">
        <v>18212.768800000002</v>
      </c>
      <c r="F4577" s="674">
        <v>293.83600000000001</v>
      </c>
      <c r="G4577" s="674">
        <v>295.84500000000003</v>
      </c>
      <c r="H4577" s="115">
        <f t="shared" si="142"/>
        <v>1.0068371472522089</v>
      </c>
      <c r="I4577" s="115">
        <f t="shared" si="143"/>
        <v>18337.2922</v>
      </c>
    </row>
    <row r="4578" spans="1:9" hidden="1">
      <c r="A4578" s="115" t="s">
        <v>12818</v>
      </c>
      <c r="B4578" s="115" t="s">
        <v>12819</v>
      </c>
      <c r="C4578" s="115" t="s">
        <v>12820</v>
      </c>
      <c r="D4578" s="115" t="s">
        <v>1138</v>
      </c>
      <c r="E4578" s="115">
        <v>18797.315699999999</v>
      </c>
      <c r="F4578" s="674">
        <v>293.83600000000001</v>
      </c>
      <c r="G4578" s="674">
        <v>295.84500000000003</v>
      </c>
      <c r="H4578" s="115">
        <f t="shared" si="142"/>
        <v>1.0068371472522089</v>
      </c>
      <c r="I4578" s="115">
        <f t="shared" si="143"/>
        <v>18925.8357</v>
      </c>
    </row>
    <row r="4579" spans="1:9" hidden="1">
      <c r="A4579" s="115" t="s">
        <v>12821</v>
      </c>
      <c r="B4579" s="115" t="s">
        <v>12822</v>
      </c>
      <c r="C4579" s="115" t="s">
        <v>12823</v>
      </c>
      <c r="D4579" s="115" t="s">
        <v>1138</v>
      </c>
      <c r="E4579" s="115">
        <v>11312.368</v>
      </c>
      <c r="F4579" s="674">
        <v>293.83600000000001</v>
      </c>
      <c r="G4579" s="674">
        <v>295.84500000000003</v>
      </c>
      <c r="H4579" s="115">
        <f t="shared" si="142"/>
        <v>1.0068371472522089</v>
      </c>
      <c r="I4579" s="115">
        <f t="shared" si="143"/>
        <v>11389.712299999999</v>
      </c>
    </row>
    <row r="4580" spans="1:9" hidden="1">
      <c r="A4580" s="115" t="s">
        <v>12824</v>
      </c>
      <c r="B4580" s="115" t="s">
        <v>12825</v>
      </c>
      <c r="C4580" s="115" t="s">
        <v>12826</v>
      </c>
      <c r="D4580" s="115" t="s">
        <v>1138</v>
      </c>
      <c r="E4580" s="115">
        <v>12159.5182</v>
      </c>
      <c r="F4580" s="674">
        <v>293.83600000000001</v>
      </c>
      <c r="G4580" s="674">
        <v>295.84500000000003</v>
      </c>
      <c r="H4580" s="115">
        <f t="shared" si="142"/>
        <v>1.0068371472522089</v>
      </c>
      <c r="I4580" s="115">
        <f t="shared" si="143"/>
        <v>12242.6546</v>
      </c>
    </row>
    <row r="4581" spans="1:9" hidden="1">
      <c r="A4581" s="115" t="s">
        <v>12827</v>
      </c>
      <c r="B4581" s="115" t="s">
        <v>12828</v>
      </c>
      <c r="C4581" s="115" t="s">
        <v>12829</v>
      </c>
      <c r="D4581" s="115" t="s">
        <v>1138</v>
      </c>
      <c r="E4581" s="115">
        <v>13020.755499999999</v>
      </c>
      <c r="F4581" s="674">
        <v>293.83600000000001</v>
      </c>
      <c r="G4581" s="674">
        <v>295.84500000000003</v>
      </c>
      <c r="H4581" s="115">
        <f t="shared" si="142"/>
        <v>1.0068371472522089</v>
      </c>
      <c r="I4581" s="115">
        <f t="shared" si="143"/>
        <v>13109.7803</v>
      </c>
    </row>
    <row r="4582" spans="1:9" hidden="1">
      <c r="A4582" s="115" t="s">
        <v>12830</v>
      </c>
      <c r="B4582" s="115" t="s">
        <v>12831</v>
      </c>
      <c r="C4582" s="115" t="s">
        <v>12832</v>
      </c>
      <c r="D4582" s="115" t="s">
        <v>1138</v>
      </c>
      <c r="E4582" s="115">
        <v>13822.732599999999</v>
      </c>
      <c r="F4582" s="674">
        <v>293.83600000000001</v>
      </c>
      <c r="G4582" s="674">
        <v>295.84500000000003</v>
      </c>
      <c r="H4582" s="115">
        <f t="shared" si="142"/>
        <v>1.0068371472522089</v>
      </c>
      <c r="I4582" s="115">
        <f t="shared" si="143"/>
        <v>13917.2407</v>
      </c>
    </row>
    <row r="4583" spans="1:9" hidden="1">
      <c r="A4583" s="115" t="s">
        <v>12833</v>
      </c>
      <c r="B4583" s="115" t="s">
        <v>12834</v>
      </c>
      <c r="C4583" s="115" t="s">
        <v>12835</v>
      </c>
      <c r="D4583" s="115" t="s">
        <v>1138</v>
      </c>
      <c r="E4583" s="115">
        <v>15062.469300000001</v>
      </c>
      <c r="F4583" s="674">
        <v>293.83600000000001</v>
      </c>
      <c r="G4583" s="674">
        <v>295.84500000000003</v>
      </c>
      <c r="H4583" s="115">
        <f t="shared" si="142"/>
        <v>1.0068371472522089</v>
      </c>
      <c r="I4583" s="115">
        <f t="shared" si="143"/>
        <v>15165.453600000001</v>
      </c>
    </row>
    <row r="4584" spans="1:9" hidden="1">
      <c r="A4584" s="115" t="s">
        <v>12836</v>
      </c>
      <c r="B4584" s="115" t="s">
        <v>12837</v>
      </c>
      <c r="C4584" s="115" t="s">
        <v>12838</v>
      </c>
      <c r="D4584" s="115" t="s">
        <v>1138</v>
      </c>
      <c r="E4584" s="115">
        <v>15642.009700000001</v>
      </c>
      <c r="F4584" s="674">
        <v>293.83600000000001</v>
      </c>
      <c r="G4584" s="674">
        <v>295.84500000000003</v>
      </c>
      <c r="H4584" s="115">
        <f t="shared" si="142"/>
        <v>1.0068371472522089</v>
      </c>
      <c r="I4584" s="115">
        <f t="shared" si="143"/>
        <v>15748.956399999999</v>
      </c>
    </row>
    <row r="4585" spans="1:9" hidden="1">
      <c r="A4585" s="115" t="s">
        <v>12839</v>
      </c>
      <c r="B4585" s="115" t="s">
        <v>12840</v>
      </c>
      <c r="C4585" s="115" t="s">
        <v>12841</v>
      </c>
      <c r="D4585" s="115" t="s">
        <v>1138</v>
      </c>
      <c r="E4585" s="115">
        <v>15923.495000000001</v>
      </c>
      <c r="F4585" s="674">
        <v>293.83600000000001</v>
      </c>
      <c r="G4585" s="674">
        <v>295.84500000000003</v>
      </c>
      <c r="H4585" s="115">
        <f t="shared" si="142"/>
        <v>1.0068371472522089</v>
      </c>
      <c r="I4585" s="115">
        <f t="shared" si="143"/>
        <v>16032.3663</v>
      </c>
    </row>
    <row r="4586" spans="1:9" hidden="1">
      <c r="A4586" s="115" t="s">
        <v>12842</v>
      </c>
      <c r="B4586" s="115" t="s">
        <v>12843</v>
      </c>
      <c r="C4586" s="115" t="s">
        <v>12844</v>
      </c>
      <c r="D4586" s="115" t="s">
        <v>1138</v>
      </c>
      <c r="E4586" s="115">
        <v>16503.105200000002</v>
      </c>
      <c r="F4586" s="674">
        <v>293.83600000000001</v>
      </c>
      <c r="G4586" s="674">
        <v>295.84500000000003</v>
      </c>
      <c r="H4586" s="115">
        <f t="shared" si="142"/>
        <v>1.0068371472522089</v>
      </c>
      <c r="I4586" s="115">
        <f t="shared" si="143"/>
        <v>16615.939399999999</v>
      </c>
    </row>
    <row r="4587" spans="1:9" hidden="1">
      <c r="A4587" s="115" t="s">
        <v>12845</v>
      </c>
      <c r="B4587" s="115" t="s">
        <v>12846</v>
      </c>
      <c r="C4587" s="115" t="s">
        <v>12847</v>
      </c>
      <c r="D4587" s="115" t="s">
        <v>1138</v>
      </c>
      <c r="E4587" s="115">
        <v>16743.697899999999</v>
      </c>
      <c r="F4587" s="674">
        <v>293.83600000000001</v>
      </c>
      <c r="G4587" s="674">
        <v>295.84500000000003</v>
      </c>
      <c r="H4587" s="115">
        <f t="shared" si="142"/>
        <v>1.0068371472522089</v>
      </c>
      <c r="I4587" s="115">
        <f t="shared" si="143"/>
        <v>16858.177</v>
      </c>
    </row>
    <row r="4588" spans="1:9" hidden="1">
      <c r="A4588" s="115" t="s">
        <v>12848</v>
      </c>
      <c r="B4588" s="115" t="s">
        <v>12849</v>
      </c>
      <c r="C4588" s="115" t="s">
        <v>12850</v>
      </c>
      <c r="D4588" s="115" t="s">
        <v>1138</v>
      </c>
      <c r="E4588" s="115">
        <v>17326.61</v>
      </c>
      <c r="F4588" s="674">
        <v>293.83600000000001</v>
      </c>
      <c r="G4588" s="674">
        <v>295.84500000000003</v>
      </c>
      <c r="H4588" s="115">
        <f t="shared" si="142"/>
        <v>1.0068371472522089</v>
      </c>
      <c r="I4588" s="115">
        <f t="shared" si="143"/>
        <v>17445.0746</v>
      </c>
    </row>
    <row r="4589" spans="1:9" hidden="1">
      <c r="A4589" s="115" t="s">
        <v>12851</v>
      </c>
      <c r="B4589" s="115" t="s">
        <v>12852</v>
      </c>
      <c r="C4589" s="115" t="s">
        <v>12853</v>
      </c>
      <c r="D4589" s="115" t="s">
        <v>1138</v>
      </c>
      <c r="E4589" s="115">
        <v>17911.0383</v>
      </c>
      <c r="F4589" s="674">
        <v>293.83600000000001</v>
      </c>
      <c r="G4589" s="674">
        <v>295.84500000000003</v>
      </c>
      <c r="H4589" s="115">
        <f t="shared" si="142"/>
        <v>1.0068371472522089</v>
      </c>
      <c r="I4589" s="115">
        <f t="shared" si="143"/>
        <v>18033.4987</v>
      </c>
    </row>
    <row r="4590" spans="1:9" hidden="1">
      <c r="A4590" s="115" t="s">
        <v>12854</v>
      </c>
      <c r="B4590" s="115" t="s">
        <v>12855</v>
      </c>
      <c r="C4590" s="115" t="s">
        <v>12856</v>
      </c>
      <c r="D4590" s="115" t="s">
        <v>1138</v>
      </c>
      <c r="E4590" s="115">
        <v>18430.966100000001</v>
      </c>
      <c r="F4590" s="674">
        <v>293.83600000000001</v>
      </c>
      <c r="G4590" s="674">
        <v>295.84500000000003</v>
      </c>
      <c r="H4590" s="115">
        <f t="shared" si="142"/>
        <v>1.0068371472522089</v>
      </c>
      <c r="I4590" s="115">
        <f t="shared" si="143"/>
        <v>18556.981299999999</v>
      </c>
    </row>
    <row r="4591" spans="1:9" hidden="1">
      <c r="A4591" s="115" t="s">
        <v>12857</v>
      </c>
      <c r="B4591" s="115" t="s">
        <v>12858</v>
      </c>
      <c r="C4591" s="115" t="s">
        <v>12859</v>
      </c>
      <c r="D4591" s="115" t="s">
        <v>1138</v>
      </c>
      <c r="E4591" s="115">
        <v>19013.433499999999</v>
      </c>
      <c r="F4591" s="674">
        <v>293.83600000000001</v>
      </c>
      <c r="G4591" s="674">
        <v>295.84500000000003</v>
      </c>
      <c r="H4591" s="115">
        <f t="shared" si="142"/>
        <v>1.0068371472522089</v>
      </c>
      <c r="I4591" s="115">
        <f t="shared" si="143"/>
        <v>19143.431100000002</v>
      </c>
    </row>
    <row r="4592" spans="1:9" hidden="1">
      <c r="A4592" s="115" t="s">
        <v>12860</v>
      </c>
      <c r="B4592" s="115" t="s">
        <v>12861</v>
      </c>
      <c r="C4592" s="115" t="s">
        <v>12862</v>
      </c>
      <c r="D4592" s="115" t="s">
        <v>1138</v>
      </c>
      <c r="E4592" s="115">
        <v>19597.861799999999</v>
      </c>
      <c r="F4592" s="674">
        <v>293.83600000000001</v>
      </c>
      <c r="G4592" s="674">
        <v>295.84500000000003</v>
      </c>
      <c r="H4592" s="115">
        <f t="shared" si="142"/>
        <v>1.0068371472522089</v>
      </c>
      <c r="I4592" s="115">
        <f t="shared" si="143"/>
        <v>19731.855299999999</v>
      </c>
    </row>
    <row r="4593" spans="1:9" hidden="1">
      <c r="A4593" s="115" t="s">
        <v>12863</v>
      </c>
      <c r="B4593" s="115" t="s">
        <v>12864</v>
      </c>
      <c r="C4593" s="115" t="s">
        <v>12865</v>
      </c>
      <c r="D4593" s="115" t="s">
        <v>1138</v>
      </c>
      <c r="E4593" s="115">
        <v>20182.290199999999</v>
      </c>
      <c r="F4593" s="674">
        <v>293.83600000000001</v>
      </c>
      <c r="G4593" s="674">
        <v>295.84500000000003</v>
      </c>
      <c r="H4593" s="115">
        <f t="shared" si="142"/>
        <v>1.0068371472522089</v>
      </c>
      <c r="I4593" s="115">
        <f t="shared" si="143"/>
        <v>20320.279500000001</v>
      </c>
    </row>
    <row r="4594" spans="1:9" hidden="1">
      <c r="A4594" s="115" t="s">
        <v>12866</v>
      </c>
      <c r="B4594" s="115" t="s">
        <v>12867</v>
      </c>
      <c r="C4594" s="115" t="s">
        <v>12868</v>
      </c>
      <c r="D4594" s="115" t="s">
        <v>1138</v>
      </c>
      <c r="E4594" s="115">
        <v>15116.1109</v>
      </c>
      <c r="F4594" s="674">
        <v>293.83600000000001</v>
      </c>
      <c r="G4594" s="674">
        <v>295.84500000000003</v>
      </c>
      <c r="H4594" s="115">
        <f t="shared" si="142"/>
        <v>1.0068371472522089</v>
      </c>
      <c r="I4594" s="115">
        <f t="shared" si="143"/>
        <v>15219.462</v>
      </c>
    </row>
    <row r="4595" spans="1:9" hidden="1">
      <c r="A4595" s="115" t="s">
        <v>12869</v>
      </c>
      <c r="B4595" s="115" t="s">
        <v>12870</v>
      </c>
      <c r="C4595" s="115" t="s">
        <v>12871</v>
      </c>
      <c r="D4595" s="115" t="s">
        <v>1138</v>
      </c>
      <c r="E4595" s="115">
        <v>15401.3742</v>
      </c>
      <c r="F4595" s="674">
        <v>293.83600000000001</v>
      </c>
      <c r="G4595" s="674">
        <v>295.84500000000003</v>
      </c>
      <c r="H4595" s="115">
        <f t="shared" si="142"/>
        <v>1.0068371472522089</v>
      </c>
      <c r="I4595" s="115">
        <f t="shared" si="143"/>
        <v>15506.6757</v>
      </c>
    </row>
    <row r="4596" spans="1:9" hidden="1">
      <c r="A4596" s="115" t="s">
        <v>12872</v>
      </c>
      <c r="B4596" s="115" t="s">
        <v>12873</v>
      </c>
      <c r="C4596" s="115" t="s">
        <v>12874</v>
      </c>
      <c r="D4596" s="115" t="s">
        <v>1138</v>
      </c>
      <c r="E4596" s="115">
        <v>15623.143700000001</v>
      </c>
      <c r="F4596" s="674">
        <v>293.83600000000001</v>
      </c>
      <c r="G4596" s="674">
        <v>295.84500000000003</v>
      </c>
      <c r="H4596" s="115">
        <f t="shared" si="142"/>
        <v>1.0068371472522089</v>
      </c>
      <c r="I4596" s="115">
        <f t="shared" si="143"/>
        <v>15729.9614</v>
      </c>
    </row>
    <row r="4597" spans="1:9" hidden="1">
      <c r="A4597" s="115" t="s">
        <v>12875</v>
      </c>
      <c r="B4597" s="115" t="s">
        <v>12876</v>
      </c>
      <c r="C4597" s="115" t="s">
        <v>12877</v>
      </c>
      <c r="D4597" s="115" t="s">
        <v>1138</v>
      </c>
      <c r="E4597" s="115">
        <v>16483.8331</v>
      </c>
      <c r="F4597" s="674">
        <v>293.83600000000001</v>
      </c>
      <c r="G4597" s="674">
        <v>295.84500000000003</v>
      </c>
      <c r="H4597" s="115">
        <f t="shared" si="142"/>
        <v>1.0068371472522089</v>
      </c>
      <c r="I4597" s="115">
        <f t="shared" si="143"/>
        <v>16596.535500000002</v>
      </c>
    </row>
    <row r="4598" spans="1:9" hidden="1">
      <c r="A4598" s="115" t="s">
        <v>12878</v>
      </c>
      <c r="B4598" s="115" t="s">
        <v>12879</v>
      </c>
      <c r="C4598" s="115" t="s">
        <v>12880</v>
      </c>
      <c r="D4598" s="115" t="s">
        <v>1138</v>
      </c>
      <c r="E4598" s="115">
        <v>17576.7729</v>
      </c>
      <c r="F4598" s="674">
        <v>293.83600000000001</v>
      </c>
      <c r="G4598" s="674">
        <v>295.84500000000003</v>
      </c>
      <c r="H4598" s="115">
        <f t="shared" si="142"/>
        <v>1.0068371472522089</v>
      </c>
      <c r="I4598" s="115">
        <f t="shared" si="143"/>
        <v>17696.947899999999</v>
      </c>
    </row>
    <row r="4599" spans="1:9" hidden="1">
      <c r="A4599" s="115" t="s">
        <v>12881</v>
      </c>
      <c r="B4599" s="115" t="s">
        <v>12882</v>
      </c>
      <c r="C4599" s="115" t="s">
        <v>12883</v>
      </c>
      <c r="D4599" s="115" t="s">
        <v>1138</v>
      </c>
      <c r="E4599" s="115">
        <v>18892.328799999999</v>
      </c>
      <c r="F4599" s="674">
        <v>293.83600000000001</v>
      </c>
      <c r="G4599" s="674">
        <v>295.84500000000003</v>
      </c>
      <c r="H4599" s="115">
        <f t="shared" si="142"/>
        <v>1.0068371472522089</v>
      </c>
      <c r="I4599" s="115">
        <f t="shared" si="143"/>
        <v>19021.4984</v>
      </c>
    </row>
    <row r="4600" spans="1:9" hidden="1">
      <c r="A4600" s="115" t="s">
        <v>12884</v>
      </c>
      <c r="B4600" s="115" t="s">
        <v>12885</v>
      </c>
      <c r="C4600" s="115" t="s">
        <v>12886</v>
      </c>
      <c r="D4600" s="115" t="s">
        <v>1138</v>
      </c>
      <c r="E4600" s="115">
        <v>19007.923200000001</v>
      </c>
      <c r="F4600" s="674">
        <v>293.83600000000001</v>
      </c>
      <c r="G4600" s="674">
        <v>295.84500000000003</v>
      </c>
      <c r="H4600" s="115">
        <f t="shared" si="142"/>
        <v>1.0068371472522089</v>
      </c>
      <c r="I4600" s="115">
        <f t="shared" si="143"/>
        <v>19137.8832</v>
      </c>
    </row>
    <row r="4601" spans="1:9" hidden="1">
      <c r="A4601" s="115" t="s">
        <v>12887</v>
      </c>
      <c r="B4601" s="115" t="s">
        <v>12888</v>
      </c>
      <c r="C4601" s="115" t="s">
        <v>12889</v>
      </c>
      <c r="D4601" s="115" t="s">
        <v>1138</v>
      </c>
      <c r="E4601" s="115">
        <v>19135.9951</v>
      </c>
      <c r="F4601" s="674">
        <v>293.83600000000001</v>
      </c>
      <c r="G4601" s="674">
        <v>295.84500000000003</v>
      </c>
      <c r="H4601" s="115">
        <f t="shared" si="142"/>
        <v>1.0068371472522089</v>
      </c>
      <c r="I4601" s="115">
        <f t="shared" si="143"/>
        <v>19266.830699999999</v>
      </c>
    </row>
    <row r="4602" spans="1:9" hidden="1">
      <c r="A4602" s="115" t="s">
        <v>12890</v>
      </c>
      <c r="B4602" s="115" t="s">
        <v>12891</v>
      </c>
      <c r="C4602" s="115" t="s">
        <v>12892</v>
      </c>
      <c r="D4602" s="115" t="s">
        <v>1138</v>
      </c>
      <c r="E4602" s="115">
        <v>19773.511299999998</v>
      </c>
      <c r="F4602" s="674">
        <v>293.83600000000001</v>
      </c>
      <c r="G4602" s="674">
        <v>295.84500000000003</v>
      </c>
      <c r="H4602" s="115">
        <f t="shared" si="142"/>
        <v>1.0068371472522089</v>
      </c>
      <c r="I4602" s="115">
        <f t="shared" si="143"/>
        <v>19908.705699999999</v>
      </c>
    </row>
    <row r="4603" spans="1:9" hidden="1">
      <c r="A4603" s="115" t="s">
        <v>12893</v>
      </c>
      <c r="B4603" s="115" t="s">
        <v>12894</v>
      </c>
      <c r="C4603" s="115" t="s">
        <v>12895</v>
      </c>
      <c r="D4603" s="115" t="s">
        <v>1138</v>
      </c>
      <c r="E4603" s="115">
        <v>20293.4391</v>
      </c>
      <c r="F4603" s="674">
        <v>293.83600000000001</v>
      </c>
      <c r="G4603" s="674">
        <v>295.84500000000003</v>
      </c>
      <c r="H4603" s="115">
        <f t="shared" si="142"/>
        <v>1.0068371472522089</v>
      </c>
      <c r="I4603" s="115">
        <f t="shared" si="143"/>
        <v>20432.188300000002</v>
      </c>
    </row>
    <row r="4604" spans="1:9" hidden="1">
      <c r="A4604" s="115" t="s">
        <v>12896</v>
      </c>
      <c r="B4604" s="115" t="s">
        <v>12897</v>
      </c>
      <c r="C4604" s="115" t="s">
        <v>12898</v>
      </c>
      <c r="D4604" s="115" t="s">
        <v>1138</v>
      </c>
      <c r="E4604" s="115">
        <v>20800.222000000002</v>
      </c>
      <c r="F4604" s="674">
        <v>293.83600000000001</v>
      </c>
      <c r="G4604" s="674">
        <v>295.84500000000003</v>
      </c>
      <c r="H4604" s="115">
        <f t="shared" si="142"/>
        <v>1.0068371472522089</v>
      </c>
      <c r="I4604" s="115">
        <f t="shared" si="143"/>
        <v>20942.4362</v>
      </c>
    </row>
    <row r="4605" spans="1:9" hidden="1">
      <c r="A4605" s="115" t="s">
        <v>12899</v>
      </c>
      <c r="B4605" s="115" t="s">
        <v>12900</v>
      </c>
      <c r="C4605" s="115" t="s">
        <v>12901</v>
      </c>
      <c r="D4605" s="115" t="s">
        <v>1138</v>
      </c>
      <c r="E4605" s="115">
        <v>21462.414400000001</v>
      </c>
      <c r="F4605" s="674">
        <v>293.83600000000001</v>
      </c>
      <c r="G4605" s="674">
        <v>295.84500000000003</v>
      </c>
      <c r="H4605" s="115">
        <f t="shared" si="142"/>
        <v>1.0068371472522089</v>
      </c>
      <c r="I4605" s="115">
        <f t="shared" si="143"/>
        <v>21609.1561</v>
      </c>
    </row>
    <row r="4606" spans="1:9" hidden="1">
      <c r="A4606" s="115" t="s">
        <v>12902</v>
      </c>
      <c r="B4606" s="115" t="s">
        <v>12903</v>
      </c>
      <c r="C4606" s="115" t="s">
        <v>12904</v>
      </c>
      <c r="D4606" s="115" t="s">
        <v>1138</v>
      </c>
      <c r="E4606" s="115">
        <v>22044.763200000001</v>
      </c>
      <c r="F4606" s="674">
        <v>293.83600000000001</v>
      </c>
      <c r="G4606" s="674">
        <v>295.84500000000003</v>
      </c>
      <c r="H4606" s="115">
        <f t="shared" si="142"/>
        <v>1.0068371472522089</v>
      </c>
      <c r="I4606" s="115">
        <f t="shared" si="143"/>
        <v>22195.486499999999</v>
      </c>
    </row>
    <row r="4607" spans="1:9" hidden="1">
      <c r="A4607" s="115" t="s">
        <v>12905</v>
      </c>
      <c r="B4607" s="115" t="s">
        <v>12906</v>
      </c>
      <c r="C4607" s="115" t="s">
        <v>12907</v>
      </c>
      <c r="D4607" s="115" t="s">
        <v>1138</v>
      </c>
      <c r="E4607" s="115">
        <v>22564.690999999999</v>
      </c>
      <c r="F4607" s="674">
        <v>293.83600000000001</v>
      </c>
      <c r="G4607" s="674">
        <v>295.84500000000003</v>
      </c>
      <c r="H4607" s="115">
        <f t="shared" si="142"/>
        <v>1.0068371472522089</v>
      </c>
      <c r="I4607" s="115">
        <f t="shared" si="143"/>
        <v>22718.969099999998</v>
      </c>
    </row>
    <row r="4608" spans="1:9" hidden="1">
      <c r="A4608" s="115" t="s">
        <v>12908</v>
      </c>
      <c r="B4608" s="115" t="s">
        <v>12909</v>
      </c>
      <c r="C4608" s="115" t="s">
        <v>12910</v>
      </c>
      <c r="D4608" s="115" t="s">
        <v>1138</v>
      </c>
      <c r="E4608" s="115">
        <v>23148.544300000001</v>
      </c>
      <c r="F4608" s="674">
        <v>293.83600000000001</v>
      </c>
      <c r="G4608" s="674">
        <v>295.84500000000003</v>
      </c>
      <c r="H4608" s="115">
        <f t="shared" si="142"/>
        <v>1.0068371472522089</v>
      </c>
      <c r="I4608" s="115">
        <f t="shared" si="143"/>
        <v>23306.814299999998</v>
      </c>
    </row>
    <row r="4609" spans="1:9" hidden="1">
      <c r="A4609" s="115" t="s">
        <v>12911</v>
      </c>
      <c r="B4609" s="115" t="s">
        <v>12912</v>
      </c>
      <c r="C4609" s="115" t="s">
        <v>12913</v>
      </c>
      <c r="D4609" s="115" t="s">
        <v>1138</v>
      </c>
      <c r="E4609" s="115">
        <v>20074.199100000002</v>
      </c>
      <c r="F4609" s="674">
        <v>293.83600000000001</v>
      </c>
      <c r="G4609" s="674">
        <v>295.84500000000003</v>
      </c>
      <c r="H4609" s="115">
        <f t="shared" si="142"/>
        <v>1.0068371472522089</v>
      </c>
      <c r="I4609" s="115">
        <f t="shared" si="143"/>
        <v>20211.449400000001</v>
      </c>
    </row>
    <row r="4610" spans="1:9" hidden="1">
      <c r="A4610" s="115" t="s">
        <v>12914</v>
      </c>
      <c r="B4610" s="115" t="s">
        <v>12915</v>
      </c>
      <c r="C4610" s="115" t="s">
        <v>12916</v>
      </c>
      <c r="D4610" s="115" t="s">
        <v>1138</v>
      </c>
      <c r="E4610" s="115">
        <v>22282.092499999999</v>
      </c>
      <c r="F4610" s="674">
        <v>293.83600000000001</v>
      </c>
      <c r="G4610" s="674">
        <v>295.84500000000003</v>
      </c>
      <c r="H4610" s="115">
        <f t="shared" si="142"/>
        <v>1.0068371472522089</v>
      </c>
      <c r="I4610" s="115">
        <f t="shared" si="143"/>
        <v>22434.438399999999</v>
      </c>
    </row>
    <row r="4611" spans="1:9" hidden="1">
      <c r="A4611" s="115" t="s">
        <v>12917</v>
      </c>
      <c r="B4611" s="115" t="s">
        <v>12918</v>
      </c>
      <c r="C4611" s="115" t="s">
        <v>12919</v>
      </c>
      <c r="D4611" s="115" t="s">
        <v>1138</v>
      </c>
      <c r="E4611" s="115">
        <v>24450.6976</v>
      </c>
      <c r="F4611" s="674">
        <v>293.83600000000001</v>
      </c>
      <c r="G4611" s="674">
        <v>295.84500000000003</v>
      </c>
      <c r="H4611" s="115">
        <f t="shared" si="142"/>
        <v>1.0068371472522089</v>
      </c>
      <c r="I4611" s="115">
        <f t="shared" si="143"/>
        <v>24617.870599999998</v>
      </c>
    </row>
    <row r="4612" spans="1:9" hidden="1">
      <c r="A4612" s="115" t="s">
        <v>12920</v>
      </c>
      <c r="B4612" s="115" t="s">
        <v>12921</v>
      </c>
      <c r="C4612" s="115" t="s">
        <v>12922</v>
      </c>
      <c r="D4612" s="115" t="s">
        <v>1138</v>
      </c>
      <c r="E4612" s="115">
        <v>27519.2742</v>
      </c>
      <c r="F4612" s="674">
        <v>293.83600000000001</v>
      </c>
      <c r="G4612" s="674">
        <v>295.84500000000003</v>
      </c>
      <c r="H4612" s="115">
        <f t="shared" si="142"/>
        <v>1.0068371472522089</v>
      </c>
      <c r="I4612" s="115">
        <f t="shared" si="143"/>
        <v>27707.427500000002</v>
      </c>
    </row>
    <row r="4613" spans="1:9" hidden="1">
      <c r="A4613" s="115" t="s">
        <v>12923</v>
      </c>
      <c r="B4613" s="115" t="s">
        <v>12924</v>
      </c>
      <c r="C4613" s="115" t="s">
        <v>12925</v>
      </c>
      <c r="D4613" s="115" t="s">
        <v>1138</v>
      </c>
      <c r="E4613" s="115">
        <v>28073.763800000001</v>
      </c>
      <c r="F4613" s="674">
        <v>293.83600000000001</v>
      </c>
      <c r="G4613" s="674">
        <v>295.84500000000003</v>
      </c>
      <c r="H4613" s="115">
        <f t="shared" ref="H4613:H4676" si="144">G4613/F4613</f>
        <v>1.0068371472522089</v>
      </c>
      <c r="I4613" s="115">
        <f t="shared" ref="I4613:I4676" si="145">ROUND(H4613*E4613,4)</f>
        <v>28265.708299999998</v>
      </c>
    </row>
    <row r="4614" spans="1:9" hidden="1">
      <c r="A4614" s="115" t="s">
        <v>12926</v>
      </c>
      <c r="B4614" s="115" t="s">
        <v>12927</v>
      </c>
      <c r="C4614" s="115" t="s">
        <v>12928</v>
      </c>
      <c r="D4614" s="115" t="s">
        <v>1138</v>
      </c>
      <c r="E4614" s="115">
        <v>28217.996800000001</v>
      </c>
      <c r="F4614" s="674">
        <v>293.83600000000001</v>
      </c>
      <c r="G4614" s="674">
        <v>295.84500000000003</v>
      </c>
      <c r="H4614" s="115">
        <f t="shared" si="144"/>
        <v>1.0068371472522089</v>
      </c>
      <c r="I4614" s="115">
        <f t="shared" si="145"/>
        <v>28410.9274</v>
      </c>
    </row>
    <row r="4615" spans="1:9" hidden="1">
      <c r="A4615" s="115" t="s">
        <v>12929</v>
      </c>
      <c r="B4615" s="115" t="s">
        <v>12930</v>
      </c>
      <c r="C4615" s="115" t="s">
        <v>12931</v>
      </c>
      <c r="D4615" s="115" t="s">
        <v>1138</v>
      </c>
      <c r="E4615" s="115">
        <v>28564.226699999999</v>
      </c>
      <c r="F4615" s="674">
        <v>293.83600000000001</v>
      </c>
      <c r="G4615" s="674">
        <v>295.84500000000003</v>
      </c>
      <c r="H4615" s="115">
        <f t="shared" si="144"/>
        <v>1.0068371472522089</v>
      </c>
      <c r="I4615" s="115">
        <f t="shared" si="145"/>
        <v>28759.5245</v>
      </c>
    </row>
    <row r="4616" spans="1:9" hidden="1">
      <c r="A4616" s="115" t="s">
        <v>12932</v>
      </c>
      <c r="B4616" s="115" t="s">
        <v>12933</v>
      </c>
      <c r="C4616" s="115" t="s">
        <v>12934</v>
      </c>
      <c r="D4616" s="115" t="s">
        <v>1138</v>
      </c>
      <c r="E4616" s="115">
        <v>29290.8014</v>
      </c>
      <c r="F4616" s="674">
        <v>293.83600000000001</v>
      </c>
      <c r="G4616" s="674">
        <v>295.84500000000003</v>
      </c>
      <c r="H4616" s="115">
        <f t="shared" si="144"/>
        <v>1.0068371472522089</v>
      </c>
      <c r="I4616" s="115">
        <f t="shared" si="145"/>
        <v>29491.066900000002</v>
      </c>
    </row>
    <row r="4617" spans="1:9" hidden="1">
      <c r="A4617" s="115" t="s">
        <v>12935</v>
      </c>
      <c r="B4617" s="115" t="s">
        <v>12936</v>
      </c>
      <c r="C4617" s="115" t="s">
        <v>12937</v>
      </c>
      <c r="D4617" s="115" t="s">
        <v>1138</v>
      </c>
      <c r="E4617" s="115">
        <v>29841.094700000001</v>
      </c>
      <c r="F4617" s="674">
        <v>293.83600000000001</v>
      </c>
      <c r="G4617" s="674">
        <v>295.84500000000003</v>
      </c>
      <c r="H4617" s="115">
        <f t="shared" si="144"/>
        <v>1.0068371472522089</v>
      </c>
      <c r="I4617" s="115">
        <f t="shared" si="145"/>
        <v>30045.1227</v>
      </c>
    </row>
    <row r="4618" spans="1:9" hidden="1">
      <c r="A4618" s="115" t="s">
        <v>12938</v>
      </c>
      <c r="B4618" s="115" t="s">
        <v>12939</v>
      </c>
      <c r="C4618" s="115" t="s">
        <v>12940</v>
      </c>
      <c r="D4618" s="115" t="s">
        <v>1138</v>
      </c>
      <c r="E4618" s="115">
        <v>30679.5975</v>
      </c>
      <c r="F4618" s="674">
        <v>293.83600000000001</v>
      </c>
      <c r="G4618" s="674">
        <v>295.84500000000003</v>
      </c>
      <c r="H4618" s="115">
        <f t="shared" si="144"/>
        <v>1.0068371472522089</v>
      </c>
      <c r="I4618" s="115">
        <f t="shared" si="145"/>
        <v>30889.358400000001</v>
      </c>
    </row>
    <row r="4619" spans="1:9" hidden="1">
      <c r="A4619" s="115" t="s">
        <v>12941</v>
      </c>
      <c r="B4619" s="115" t="s">
        <v>12942</v>
      </c>
      <c r="C4619" s="115" t="s">
        <v>12943</v>
      </c>
      <c r="D4619" s="115" t="s">
        <v>1138</v>
      </c>
      <c r="E4619" s="115">
        <v>31410.465199999999</v>
      </c>
      <c r="F4619" s="674">
        <v>293.83600000000001</v>
      </c>
      <c r="G4619" s="674">
        <v>295.84500000000003</v>
      </c>
      <c r="H4619" s="115">
        <f t="shared" si="144"/>
        <v>1.0068371472522089</v>
      </c>
      <c r="I4619" s="115">
        <f t="shared" si="145"/>
        <v>31625.2232</v>
      </c>
    </row>
    <row r="4620" spans="1:9" hidden="1">
      <c r="A4620" s="115" t="s">
        <v>12944</v>
      </c>
      <c r="B4620" s="115" t="s">
        <v>12945</v>
      </c>
      <c r="C4620" s="115" t="s">
        <v>12946</v>
      </c>
      <c r="D4620" s="115" t="s">
        <v>1138</v>
      </c>
      <c r="E4620" s="115">
        <v>32182.323899999999</v>
      </c>
      <c r="F4620" s="674">
        <v>293.83600000000001</v>
      </c>
      <c r="G4620" s="674">
        <v>295.84500000000003</v>
      </c>
      <c r="H4620" s="115">
        <f t="shared" si="144"/>
        <v>1.0068371472522089</v>
      </c>
      <c r="I4620" s="115">
        <f t="shared" si="145"/>
        <v>32402.359199999999</v>
      </c>
    </row>
    <row r="4621" spans="1:9" hidden="1">
      <c r="A4621" s="115" t="s">
        <v>12947</v>
      </c>
      <c r="B4621" s="115" t="s">
        <v>12948</v>
      </c>
      <c r="C4621" s="115" t="s">
        <v>12949</v>
      </c>
      <c r="D4621" s="115" t="s">
        <v>1138</v>
      </c>
      <c r="E4621" s="115">
        <v>32844.6662</v>
      </c>
      <c r="F4621" s="674">
        <v>293.83600000000001</v>
      </c>
      <c r="G4621" s="674">
        <v>295.84500000000003</v>
      </c>
      <c r="H4621" s="115">
        <f t="shared" si="144"/>
        <v>1.0068371472522089</v>
      </c>
      <c r="I4621" s="115">
        <f t="shared" si="145"/>
        <v>33069.230000000003</v>
      </c>
    </row>
    <row r="4622" spans="1:9" hidden="1">
      <c r="A4622" s="115" t="s">
        <v>12950</v>
      </c>
      <c r="B4622" s="115" t="s">
        <v>12951</v>
      </c>
      <c r="C4622" s="115" t="s">
        <v>12952</v>
      </c>
      <c r="D4622" s="115" t="s">
        <v>1138</v>
      </c>
      <c r="E4622" s="115">
        <v>3788.3769000000002</v>
      </c>
      <c r="F4622" s="674">
        <v>293.83600000000001</v>
      </c>
      <c r="G4622" s="674">
        <v>295.84500000000003</v>
      </c>
      <c r="H4622" s="115">
        <f t="shared" si="144"/>
        <v>1.0068371472522089</v>
      </c>
      <c r="I4622" s="115">
        <f t="shared" si="145"/>
        <v>3814.2786000000001</v>
      </c>
    </row>
    <row r="4623" spans="1:9" hidden="1">
      <c r="A4623" s="115" t="s">
        <v>12953</v>
      </c>
      <c r="B4623" s="115" t="s">
        <v>12954</v>
      </c>
      <c r="C4623" s="115" t="s">
        <v>12955</v>
      </c>
      <c r="D4623" s="115" t="s">
        <v>1138</v>
      </c>
      <c r="E4623" s="115">
        <v>3985.6296000000002</v>
      </c>
      <c r="F4623" s="674">
        <v>293.83600000000001</v>
      </c>
      <c r="G4623" s="674">
        <v>295.84500000000003</v>
      </c>
      <c r="H4623" s="115">
        <f t="shared" si="144"/>
        <v>1.0068371472522089</v>
      </c>
      <c r="I4623" s="115">
        <f t="shared" si="145"/>
        <v>4012.8798999999999</v>
      </c>
    </row>
    <row r="4624" spans="1:9" hidden="1">
      <c r="A4624" s="115" t="s">
        <v>12956</v>
      </c>
      <c r="B4624" s="115" t="s">
        <v>12957</v>
      </c>
      <c r="C4624" s="115" t="s">
        <v>12958</v>
      </c>
      <c r="D4624" s="115" t="s">
        <v>1138</v>
      </c>
      <c r="E4624" s="115">
        <v>4356.3517000000002</v>
      </c>
      <c r="F4624" s="674">
        <v>293.83600000000001</v>
      </c>
      <c r="G4624" s="674">
        <v>295.84500000000003</v>
      </c>
      <c r="H4624" s="115">
        <f t="shared" si="144"/>
        <v>1.0068371472522089</v>
      </c>
      <c r="I4624" s="115">
        <f t="shared" si="145"/>
        <v>4386.1367</v>
      </c>
    </row>
    <row r="4625" spans="1:9" hidden="1">
      <c r="A4625" s="115" t="s">
        <v>12959</v>
      </c>
      <c r="B4625" s="115" t="s">
        <v>12960</v>
      </c>
      <c r="C4625" s="115" t="s">
        <v>12961</v>
      </c>
      <c r="D4625" s="115" t="s">
        <v>1138</v>
      </c>
      <c r="E4625" s="115">
        <v>4868.3931000000002</v>
      </c>
      <c r="F4625" s="674">
        <v>293.83600000000001</v>
      </c>
      <c r="G4625" s="674">
        <v>295.84500000000003</v>
      </c>
      <c r="H4625" s="115">
        <f t="shared" si="144"/>
        <v>1.0068371472522089</v>
      </c>
      <c r="I4625" s="115">
        <f t="shared" si="145"/>
        <v>4901.6790000000001</v>
      </c>
    </row>
    <row r="4626" spans="1:9" hidden="1">
      <c r="A4626" s="115" t="s">
        <v>12962</v>
      </c>
      <c r="B4626" s="115" t="s">
        <v>12963</v>
      </c>
      <c r="C4626" s="115" t="s">
        <v>12964</v>
      </c>
      <c r="D4626" s="115" t="s">
        <v>1138</v>
      </c>
      <c r="E4626" s="115">
        <v>5445.2385999999997</v>
      </c>
      <c r="F4626" s="674">
        <v>293.83600000000001</v>
      </c>
      <c r="G4626" s="674">
        <v>295.84500000000003</v>
      </c>
      <c r="H4626" s="115">
        <f t="shared" si="144"/>
        <v>1.0068371472522089</v>
      </c>
      <c r="I4626" s="115">
        <f t="shared" si="145"/>
        <v>5482.4684999999999</v>
      </c>
    </row>
    <row r="4627" spans="1:9" hidden="1">
      <c r="A4627" s="115" t="s">
        <v>12965</v>
      </c>
      <c r="B4627" s="115" t="s">
        <v>12966</v>
      </c>
      <c r="C4627" s="115" t="s">
        <v>12967</v>
      </c>
      <c r="D4627" s="115" t="s">
        <v>1138</v>
      </c>
      <c r="E4627" s="115">
        <v>664.12549999999999</v>
      </c>
      <c r="F4627" s="674">
        <v>293.83600000000001</v>
      </c>
      <c r="G4627" s="674">
        <v>295.84500000000003</v>
      </c>
      <c r="H4627" s="115">
        <f t="shared" si="144"/>
        <v>1.0068371472522089</v>
      </c>
      <c r="I4627" s="115">
        <f t="shared" si="145"/>
        <v>668.6662</v>
      </c>
    </row>
    <row r="4628" spans="1:9" hidden="1">
      <c r="A4628" s="115" t="s">
        <v>12968</v>
      </c>
      <c r="B4628" s="115" t="s">
        <v>12969</v>
      </c>
      <c r="C4628" s="115" t="s">
        <v>12970</v>
      </c>
      <c r="D4628" s="115" t="s">
        <v>1138</v>
      </c>
      <c r="E4628" s="115">
        <v>797.47680000000003</v>
      </c>
      <c r="F4628" s="674">
        <v>293.83600000000001</v>
      </c>
      <c r="G4628" s="674">
        <v>295.84500000000003</v>
      </c>
      <c r="H4628" s="115">
        <f t="shared" si="144"/>
        <v>1.0068371472522089</v>
      </c>
      <c r="I4628" s="115">
        <f t="shared" si="145"/>
        <v>802.92930000000001</v>
      </c>
    </row>
    <row r="4629" spans="1:9" hidden="1">
      <c r="A4629" s="115" t="s">
        <v>12971</v>
      </c>
      <c r="B4629" s="115" t="s">
        <v>12972</v>
      </c>
      <c r="C4629" s="115" t="s">
        <v>12973</v>
      </c>
      <c r="D4629" s="115" t="s">
        <v>1138</v>
      </c>
      <c r="E4629" s="115">
        <v>1166.0036</v>
      </c>
      <c r="F4629" s="674">
        <v>293.83600000000001</v>
      </c>
      <c r="G4629" s="674">
        <v>295.84500000000003</v>
      </c>
      <c r="H4629" s="115">
        <f t="shared" si="144"/>
        <v>1.0068371472522089</v>
      </c>
      <c r="I4629" s="115">
        <f t="shared" si="145"/>
        <v>1173.9757</v>
      </c>
    </row>
    <row r="4630" spans="1:9" hidden="1">
      <c r="A4630" s="115" t="s">
        <v>12974</v>
      </c>
      <c r="B4630" s="115" t="s">
        <v>12975</v>
      </c>
      <c r="C4630" s="115" t="s">
        <v>12976</v>
      </c>
      <c r="D4630" s="115" t="s">
        <v>1138</v>
      </c>
      <c r="E4630" s="115">
        <v>1530.6320000000001</v>
      </c>
      <c r="F4630" s="674">
        <v>293.83600000000001</v>
      </c>
      <c r="G4630" s="674">
        <v>295.84500000000003</v>
      </c>
      <c r="H4630" s="115">
        <f t="shared" si="144"/>
        <v>1.0068371472522089</v>
      </c>
      <c r="I4630" s="115">
        <f t="shared" si="145"/>
        <v>1541.0971999999999</v>
      </c>
    </row>
    <row r="4631" spans="1:9" hidden="1">
      <c r="A4631" s="115" t="s">
        <v>12977</v>
      </c>
      <c r="B4631" s="115" t="s">
        <v>12978</v>
      </c>
      <c r="C4631" s="115" t="s">
        <v>12979</v>
      </c>
      <c r="D4631" s="115" t="s">
        <v>1138</v>
      </c>
      <c r="E4631" s="115">
        <v>784.11980000000005</v>
      </c>
      <c r="F4631" s="674">
        <v>293.83600000000001</v>
      </c>
      <c r="G4631" s="674">
        <v>295.84500000000003</v>
      </c>
      <c r="H4631" s="115">
        <f t="shared" si="144"/>
        <v>1.0068371472522089</v>
      </c>
      <c r="I4631" s="115">
        <f t="shared" si="145"/>
        <v>789.48090000000002</v>
      </c>
    </row>
    <row r="4632" spans="1:9" hidden="1">
      <c r="A4632" s="115" t="s">
        <v>12980</v>
      </c>
      <c r="B4632" s="115" t="s">
        <v>12981</v>
      </c>
      <c r="C4632" s="115" t="s">
        <v>12982</v>
      </c>
      <c r="D4632" s="115" t="s">
        <v>1138</v>
      </c>
      <c r="E4632" s="115">
        <v>956.9529</v>
      </c>
      <c r="F4632" s="674">
        <v>293.83600000000001</v>
      </c>
      <c r="G4632" s="674">
        <v>295.84500000000003</v>
      </c>
      <c r="H4632" s="115">
        <f t="shared" si="144"/>
        <v>1.0068371472522089</v>
      </c>
      <c r="I4632" s="115">
        <f t="shared" si="145"/>
        <v>963.49570000000006</v>
      </c>
    </row>
    <row r="4633" spans="1:9" hidden="1">
      <c r="A4633" s="115" t="s">
        <v>12983</v>
      </c>
      <c r="B4633" s="115" t="s">
        <v>12984</v>
      </c>
      <c r="C4633" s="115" t="s">
        <v>12985</v>
      </c>
      <c r="D4633" s="115" t="s">
        <v>1138</v>
      </c>
      <c r="E4633" s="115">
        <v>1340.2677000000001</v>
      </c>
      <c r="F4633" s="674">
        <v>293.83600000000001</v>
      </c>
      <c r="G4633" s="674">
        <v>295.84500000000003</v>
      </c>
      <c r="H4633" s="115">
        <f t="shared" si="144"/>
        <v>1.0068371472522089</v>
      </c>
      <c r="I4633" s="115">
        <f t="shared" si="145"/>
        <v>1349.4313</v>
      </c>
    </row>
    <row r="4634" spans="1:9" hidden="1">
      <c r="A4634" s="115" t="s">
        <v>12986</v>
      </c>
      <c r="B4634" s="115" t="s">
        <v>12987</v>
      </c>
      <c r="C4634" s="115" t="s">
        <v>12988</v>
      </c>
      <c r="D4634" s="115" t="s">
        <v>1138</v>
      </c>
      <c r="E4634" s="115">
        <v>1704.896</v>
      </c>
      <c r="F4634" s="674">
        <v>293.83600000000001</v>
      </c>
      <c r="G4634" s="674">
        <v>295.84500000000003</v>
      </c>
      <c r="H4634" s="115">
        <f t="shared" si="144"/>
        <v>1.0068371472522089</v>
      </c>
      <c r="I4634" s="115">
        <f t="shared" si="145"/>
        <v>1716.5526</v>
      </c>
    </row>
    <row r="4635" spans="1:9" hidden="1">
      <c r="A4635" s="115" t="s">
        <v>12989</v>
      </c>
      <c r="B4635" s="115" t="s">
        <v>12990</v>
      </c>
      <c r="C4635" s="115" t="s">
        <v>12991</v>
      </c>
      <c r="D4635" s="115" t="s">
        <v>1138</v>
      </c>
      <c r="E4635" s="115">
        <v>2818.0736000000002</v>
      </c>
      <c r="F4635" s="674">
        <v>293.83600000000001</v>
      </c>
      <c r="G4635" s="674">
        <v>295.84500000000003</v>
      </c>
      <c r="H4635" s="115">
        <f t="shared" si="144"/>
        <v>1.0068371472522089</v>
      </c>
      <c r="I4635" s="115">
        <f t="shared" si="145"/>
        <v>2837.3411999999998</v>
      </c>
    </row>
    <row r="4636" spans="1:9" hidden="1">
      <c r="A4636" s="115" t="s">
        <v>12992</v>
      </c>
      <c r="B4636" s="115" t="s">
        <v>12993</v>
      </c>
      <c r="C4636" s="115" t="s">
        <v>12994</v>
      </c>
      <c r="D4636" s="115" t="s">
        <v>1138</v>
      </c>
      <c r="E4636" s="115">
        <v>1921.7883999999999</v>
      </c>
      <c r="F4636" s="674">
        <v>293.83600000000001</v>
      </c>
      <c r="G4636" s="674">
        <v>295.84500000000003</v>
      </c>
      <c r="H4636" s="115">
        <f t="shared" si="144"/>
        <v>1.0068371472522089</v>
      </c>
      <c r="I4636" s="115">
        <f t="shared" si="145"/>
        <v>1934.9280000000001</v>
      </c>
    </row>
    <row r="4637" spans="1:9" hidden="1">
      <c r="A4637" s="115" t="s">
        <v>12995</v>
      </c>
      <c r="B4637" s="115" t="s">
        <v>12996</v>
      </c>
      <c r="C4637" s="115" t="s">
        <v>12997</v>
      </c>
      <c r="D4637" s="115" t="s">
        <v>1138</v>
      </c>
      <c r="E4637" s="115">
        <v>2015.3689999999999</v>
      </c>
      <c r="F4637" s="674">
        <v>293.83600000000001</v>
      </c>
      <c r="G4637" s="674">
        <v>295.84500000000003</v>
      </c>
      <c r="H4637" s="115">
        <f t="shared" si="144"/>
        <v>1.0068371472522089</v>
      </c>
      <c r="I4637" s="115">
        <f t="shared" si="145"/>
        <v>2029.1484</v>
      </c>
    </row>
    <row r="4638" spans="1:9" hidden="1">
      <c r="A4638" s="115" t="s">
        <v>12998</v>
      </c>
      <c r="B4638" s="115" t="s">
        <v>12999</v>
      </c>
      <c r="C4638" s="115" t="s">
        <v>13000</v>
      </c>
      <c r="D4638" s="115" t="s">
        <v>1138</v>
      </c>
      <c r="E4638" s="115">
        <v>2809.0817000000002</v>
      </c>
      <c r="F4638" s="674">
        <v>293.83600000000001</v>
      </c>
      <c r="G4638" s="674">
        <v>295.84500000000003</v>
      </c>
      <c r="H4638" s="115">
        <f t="shared" si="144"/>
        <v>1.0068371472522089</v>
      </c>
      <c r="I4638" s="115">
        <f t="shared" si="145"/>
        <v>2828.2878000000001</v>
      </c>
    </row>
    <row r="4639" spans="1:9" hidden="1">
      <c r="A4639" s="115" t="s">
        <v>13001</v>
      </c>
      <c r="B4639" s="115" t="s">
        <v>13002</v>
      </c>
      <c r="C4639" s="115" t="s">
        <v>13003</v>
      </c>
      <c r="D4639" s="115" t="s">
        <v>1138</v>
      </c>
      <c r="E4639" s="115">
        <v>2945.3056000000001</v>
      </c>
      <c r="F4639" s="674">
        <v>293.83600000000001</v>
      </c>
      <c r="G4639" s="674">
        <v>295.84500000000003</v>
      </c>
      <c r="H4639" s="115">
        <f t="shared" si="144"/>
        <v>1.0068371472522089</v>
      </c>
      <c r="I4639" s="115">
        <f t="shared" si="145"/>
        <v>2965.4431</v>
      </c>
    </row>
    <row r="4640" spans="1:9" hidden="1">
      <c r="A4640" s="115" t="s">
        <v>13004</v>
      </c>
      <c r="B4640" s="115" t="s">
        <v>13005</v>
      </c>
      <c r="C4640" s="115" t="s">
        <v>13006</v>
      </c>
      <c r="D4640" s="115" t="s">
        <v>1138</v>
      </c>
      <c r="E4640" s="115">
        <v>3354.8065000000001</v>
      </c>
      <c r="F4640" s="674">
        <v>293.83600000000001</v>
      </c>
      <c r="G4640" s="674">
        <v>295.84500000000003</v>
      </c>
      <c r="H4640" s="115">
        <f t="shared" si="144"/>
        <v>1.0068371472522089</v>
      </c>
      <c r="I4640" s="115">
        <f t="shared" si="145"/>
        <v>3377.7438000000002</v>
      </c>
    </row>
    <row r="4641" spans="1:9" hidden="1">
      <c r="A4641" s="115" t="s">
        <v>13007</v>
      </c>
      <c r="B4641" s="115" t="s">
        <v>13008</v>
      </c>
      <c r="C4641" s="115" t="s">
        <v>13009</v>
      </c>
      <c r="D4641" s="115" t="s">
        <v>1138</v>
      </c>
      <c r="E4641" s="115">
        <v>3695.0998</v>
      </c>
      <c r="F4641" s="674">
        <v>293.83600000000001</v>
      </c>
      <c r="G4641" s="674">
        <v>295.84500000000003</v>
      </c>
      <c r="H4641" s="115">
        <f t="shared" si="144"/>
        <v>1.0068371472522089</v>
      </c>
      <c r="I4641" s="115">
        <f t="shared" si="145"/>
        <v>3720.3636999999999</v>
      </c>
    </row>
    <row r="4642" spans="1:9" hidden="1">
      <c r="A4642" s="115" t="s">
        <v>13010</v>
      </c>
      <c r="B4642" s="115" t="s">
        <v>13011</v>
      </c>
      <c r="C4642" s="115" t="s">
        <v>13012</v>
      </c>
      <c r="D4642" s="115" t="s">
        <v>1138</v>
      </c>
      <c r="E4642" s="115">
        <v>4166.9811</v>
      </c>
      <c r="F4642" s="674">
        <v>293.83600000000001</v>
      </c>
      <c r="G4642" s="674">
        <v>295.84500000000003</v>
      </c>
      <c r="H4642" s="115">
        <f t="shared" si="144"/>
        <v>1.0068371472522089</v>
      </c>
      <c r="I4642" s="115">
        <f t="shared" si="145"/>
        <v>4195.4714000000004</v>
      </c>
    </row>
    <row r="4643" spans="1:9" hidden="1">
      <c r="A4643" s="115" t="s">
        <v>13013</v>
      </c>
      <c r="B4643" s="115" t="s">
        <v>13014</v>
      </c>
      <c r="C4643" s="115" t="s">
        <v>13015</v>
      </c>
      <c r="D4643" s="115" t="s">
        <v>1138</v>
      </c>
      <c r="E4643" s="115">
        <v>4565.5684000000001</v>
      </c>
      <c r="F4643" s="674">
        <v>293.83600000000001</v>
      </c>
      <c r="G4643" s="674">
        <v>295.84500000000003</v>
      </c>
      <c r="H4643" s="115">
        <f t="shared" si="144"/>
        <v>1.0068371472522089</v>
      </c>
      <c r="I4643" s="115">
        <f t="shared" si="145"/>
        <v>4596.7839000000004</v>
      </c>
    </row>
    <row r="4644" spans="1:9" hidden="1">
      <c r="A4644" s="115" t="s">
        <v>13016</v>
      </c>
      <c r="B4644" s="115" t="s">
        <v>13017</v>
      </c>
      <c r="C4644" s="115" t="s">
        <v>13018</v>
      </c>
      <c r="D4644" s="115" t="s">
        <v>1138</v>
      </c>
      <c r="E4644" s="115">
        <v>5934.0375000000004</v>
      </c>
      <c r="F4644" s="674">
        <v>293.83600000000001</v>
      </c>
      <c r="G4644" s="674">
        <v>295.84500000000003</v>
      </c>
      <c r="H4644" s="115">
        <f t="shared" si="144"/>
        <v>1.0068371472522089</v>
      </c>
      <c r="I4644" s="115">
        <f t="shared" si="145"/>
        <v>5974.6094000000003</v>
      </c>
    </row>
    <row r="4645" spans="1:9" hidden="1">
      <c r="A4645" s="115" t="s">
        <v>13019</v>
      </c>
      <c r="B4645" s="115" t="s">
        <v>13020</v>
      </c>
      <c r="C4645" s="115" t="s">
        <v>13021</v>
      </c>
      <c r="D4645" s="115" t="s">
        <v>1138</v>
      </c>
      <c r="E4645" s="115">
        <v>1079.7992999999999</v>
      </c>
      <c r="F4645" s="674">
        <v>293.83600000000001</v>
      </c>
      <c r="G4645" s="674">
        <v>295.84500000000003</v>
      </c>
      <c r="H4645" s="115">
        <f t="shared" si="144"/>
        <v>1.0068371472522089</v>
      </c>
      <c r="I4645" s="115">
        <f t="shared" si="145"/>
        <v>1087.182</v>
      </c>
    </row>
    <row r="4646" spans="1:9" hidden="1">
      <c r="A4646" s="115" t="s">
        <v>13022</v>
      </c>
      <c r="B4646" s="115" t="s">
        <v>13023</v>
      </c>
      <c r="C4646" s="115" t="s">
        <v>13024</v>
      </c>
      <c r="D4646" s="115" t="s">
        <v>1138</v>
      </c>
      <c r="E4646" s="115">
        <v>3646.5151999999998</v>
      </c>
      <c r="F4646" s="674">
        <v>293.83600000000001</v>
      </c>
      <c r="G4646" s="674">
        <v>295.84500000000003</v>
      </c>
      <c r="H4646" s="115">
        <f t="shared" si="144"/>
        <v>1.0068371472522089</v>
      </c>
      <c r="I4646" s="115">
        <f t="shared" si="145"/>
        <v>3671.4470000000001</v>
      </c>
    </row>
    <row r="4647" spans="1:9" hidden="1">
      <c r="A4647" s="115" t="s">
        <v>13025</v>
      </c>
      <c r="B4647" s="115" t="s">
        <v>13026</v>
      </c>
      <c r="C4647" s="115" t="s">
        <v>13027</v>
      </c>
      <c r="D4647" s="115" t="s">
        <v>1138</v>
      </c>
      <c r="E4647" s="115">
        <v>109.89190000000001</v>
      </c>
      <c r="F4647" s="674">
        <v>293.83600000000001</v>
      </c>
      <c r="G4647" s="674">
        <v>295.84500000000003</v>
      </c>
      <c r="H4647" s="115">
        <f t="shared" si="144"/>
        <v>1.0068371472522089</v>
      </c>
      <c r="I4647" s="115">
        <f t="shared" si="145"/>
        <v>110.64319999999999</v>
      </c>
    </row>
    <row r="4648" spans="1:9" hidden="1">
      <c r="A4648" s="115" t="s">
        <v>13028</v>
      </c>
      <c r="B4648" s="115" t="s">
        <v>13029</v>
      </c>
      <c r="C4648" s="115" t="s">
        <v>13030</v>
      </c>
      <c r="D4648" s="115" t="s">
        <v>1138</v>
      </c>
      <c r="E4648" s="115">
        <v>289.11500000000001</v>
      </c>
      <c r="F4648" s="674">
        <v>293.83600000000001</v>
      </c>
      <c r="G4648" s="674">
        <v>295.84500000000003</v>
      </c>
      <c r="H4648" s="115">
        <f t="shared" si="144"/>
        <v>1.0068371472522089</v>
      </c>
      <c r="I4648" s="115">
        <f t="shared" si="145"/>
        <v>291.0917</v>
      </c>
    </row>
    <row r="4649" spans="1:9" hidden="1">
      <c r="A4649" s="115" t="s">
        <v>13031</v>
      </c>
      <c r="B4649" s="115" t="s">
        <v>13032</v>
      </c>
      <c r="C4649" s="115" t="s">
        <v>13033</v>
      </c>
      <c r="D4649" s="115" t="s">
        <v>1138</v>
      </c>
      <c r="E4649" s="115">
        <v>612.40819999999997</v>
      </c>
      <c r="F4649" s="674">
        <v>293.83600000000001</v>
      </c>
      <c r="G4649" s="674">
        <v>295.84500000000003</v>
      </c>
      <c r="H4649" s="115">
        <f t="shared" si="144"/>
        <v>1.0068371472522089</v>
      </c>
      <c r="I4649" s="115">
        <f t="shared" si="145"/>
        <v>616.59529999999995</v>
      </c>
    </row>
    <row r="4650" spans="1:9" hidden="1">
      <c r="A4650" s="115" t="s">
        <v>13034</v>
      </c>
      <c r="B4650" s="115" t="s">
        <v>13035</v>
      </c>
      <c r="C4650" s="115" t="s">
        <v>13036</v>
      </c>
      <c r="D4650" s="115" t="s">
        <v>1138</v>
      </c>
      <c r="E4650" s="115">
        <v>539.25819999999999</v>
      </c>
      <c r="F4650" s="674">
        <v>293.83600000000001</v>
      </c>
      <c r="G4650" s="674">
        <v>295.84500000000003</v>
      </c>
      <c r="H4650" s="115">
        <f t="shared" si="144"/>
        <v>1.0068371472522089</v>
      </c>
      <c r="I4650" s="115">
        <f t="shared" si="145"/>
        <v>542.9452</v>
      </c>
    </row>
    <row r="4651" spans="1:9" hidden="1">
      <c r="A4651" s="115" t="s">
        <v>13037</v>
      </c>
      <c r="B4651" s="115" t="s">
        <v>13038</v>
      </c>
      <c r="C4651" s="115" t="s">
        <v>13039</v>
      </c>
      <c r="D4651" s="115" t="s">
        <v>1138</v>
      </c>
      <c r="E4651" s="115">
        <v>5165.2802000000001</v>
      </c>
      <c r="F4651" s="674">
        <v>293.83600000000001</v>
      </c>
      <c r="G4651" s="674">
        <v>295.84500000000003</v>
      </c>
      <c r="H4651" s="115">
        <f t="shared" si="144"/>
        <v>1.0068371472522089</v>
      </c>
      <c r="I4651" s="115">
        <f t="shared" si="145"/>
        <v>5200.5959999999995</v>
      </c>
    </row>
    <row r="4652" spans="1:9" hidden="1">
      <c r="A4652" s="115" t="s">
        <v>13040</v>
      </c>
      <c r="B4652" s="115" t="s">
        <v>13041</v>
      </c>
      <c r="C4652" s="115" t="s">
        <v>13042</v>
      </c>
      <c r="D4652" s="115" t="s">
        <v>1138</v>
      </c>
      <c r="E4652" s="115">
        <v>271.56099999999998</v>
      </c>
      <c r="F4652" s="674">
        <v>293.83600000000001</v>
      </c>
      <c r="G4652" s="674">
        <v>295.84500000000003</v>
      </c>
      <c r="H4652" s="115">
        <f t="shared" si="144"/>
        <v>1.0068371472522089</v>
      </c>
      <c r="I4652" s="115">
        <f t="shared" si="145"/>
        <v>273.41770000000002</v>
      </c>
    </row>
    <row r="4653" spans="1:9" hidden="1">
      <c r="A4653" s="115" t="s">
        <v>13043</v>
      </c>
      <c r="B4653" s="115" t="s">
        <v>13044</v>
      </c>
      <c r="C4653" s="115" t="s">
        <v>13045</v>
      </c>
      <c r="D4653" s="115" t="s">
        <v>1138</v>
      </c>
      <c r="E4653" s="115">
        <v>637.36400000000003</v>
      </c>
      <c r="F4653" s="674">
        <v>293.83600000000001</v>
      </c>
      <c r="G4653" s="674">
        <v>295.84500000000003</v>
      </c>
      <c r="H4653" s="115">
        <f t="shared" si="144"/>
        <v>1.0068371472522089</v>
      </c>
      <c r="I4653" s="115">
        <f t="shared" si="145"/>
        <v>641.72180000000003</v>
      </c>
    </row>
    <row r="4654" spans="1:9" hidden="1">
      <c r="A4654" s="115" t="s">
        <v>13046</v>
      </c>
      <c r="B4654" s="115" t="s">
        <v>13047</v>
      </c>
      <c r="C4654" s="115" t="s">
        <v>13048</v>
      </c>
      <c r="D4654" s="115" t="s">
        <v>1138</v>
      </c>
      <c r="E4654" s="115">
        <v>872.22950000000003</v>
      </c>
      <c r="F4654" s="674">
        <v>293.83600000000001</v>
      </c>
      <c r="G4654" s="674">
        <v>295.84500000000003</v>
      </c>
      <c r="H4654" s="115">
        <f t="shared" si="144"/>
        <v>1.0068371472522089</v>
      </c>
      <c r="I4654" s="115">
        <f t="shared" si="145"/>
        <v>878.19309999999996</v>
      </c>
    </row>
    <row r="4655" spans="1:9" hidden="1">
      <c r="A4655" s="115" t="s">
        <v>13049</v>
      </c>
      <c r="B4655" s="115" t="s">
        <v>13050</v>
      </c>
      <c r="C4655" s="115" t="s">
        <v>13051</v>
      </c>
      <c r="D4655" s="115" t="s">
        <v>1242</v>
      </c>
      <c r="E4655" s="115">
        <v>83.667299999999997</v>
      </c>
      <c r="F4655" s="674">
        <v>293.83600000000001</v>
      </c>
      <c r="G4655" s="674">
        <v>295.84500000000003</v>
      </c>
      <c r="H4655" s="115">
        <f t="shared" si="144"/>
        <v>1.0068371472522089</v>
      </c>
      <c r="I4655" s="115">
        <f t="shared" si="145"/>
        <v>84.2393</v>
      </c>
    </row>
    <row r="4656" spans="1:9" hidden="1">
      <c r="A4656" s="115" t="s">
        <v>13052</v>
      </c>
      <c r="B4656" s="115" t="s">
        <v>13053</v>
      </c>
      <c r="C4656" s="115" t="s">
        <v>13054</v>
      </c>
      <c r="D4656" s="115" t="s">
        <v>1242</v>
      </c>
      <c r="E4656" s="115">
        <v>166.06729999999999</v>
      </c>
      <c r="F4656" s="674">
        <v>293.83600000000001</v>
      </c>
      <c r="G4656" s="674">
        <v>295.84500000000003</v>
      </c>
      <c r="H4656" s="115">
        <f t="shared" si="144"/>
        <v>1.0068371472522089</v>
      </c>
      <c r="I4656" s="115">
        <f t="shared" si="145"/>
        <v>167.20269999999999</v>
      </c>
    </row>
    <row r="4657" spans="1:9" hidden="1">
      <c r="A4657" s="115" t="s">
        <v>13055</v>
      </c>
      <c r="B4657" s="115" t="s">
        <v>13056</v>
      </c>
      <c r="C4657" s="115" t="s">
        <v>13057</v>
      </c>
      <c r="D4657" s="115" t="s">
        <v>1242</v>
      </c>
      <c r="E4657" s="115">
        <v>142.32730000000001</v>
      </c>
      <c r="F4657" s="674">
        <v>293.83600000000001</v>
      </c>
      <c r="G4657" s="674">
        <v>295.84500000000003</v>
      </c>
      <c r="H4657" s="115">
        <f t="shared" si="144"/>
        <v>1.0068371472522089</v>
      </c>
      <c r="I4657" s="115">
        <f t="shared" si="145"/>
        <v>143.3004</v>
      </c>
    </row>
    <row r="4658" spans="1:9" hidden="1">
      <c r="A4658" s="115" t="s">
        <v>13058</v>
      </c>
      <c r="B4658" s="115" t="s">
        <v>13059</v>
      </c>
      <c r="C4658" s="115" t="s">
        <v>13060</v>
      </c>
      <c r="D4658" s="115" t="s">
        <v>1242</v>
      </c>
      <c r="E4658" s="115">
        <v>252.32730000000001</v>
      </c>
      <c r="F4658" s="674">
        <v>293.83600000000001</v>
      </c>
      <c r="G4658" s="674">
        <v>295.84500000000003</v>
      </c>
      <c r="H4658" s="115">
        <f t="shared" si="144"/>
        <v>1.0068371472522089</v>
      </c>
      <c r="I4658" s="115">
        <f t="shared" si="145"/>
        <v>254.05250000000001</v>
      </c>
    </row>
    <row r="4659" spans="1:9" hidden="1">
      <c r="A4659" s="115" t="s">
        <v>13061</v>
      </c>
      <c r="B4659" s="115" t="s">
        <v>13062</v>
      </c>
      <c r="C4659" s="115" t="s">
        <v>13063</v>
      </c>
      <c r="D4659" s="115" t="s">
        <v>1138</v>
      </c>
      <c r="E4659" s="115">
        <v>344.48660000000001</v>
      </c>
      <c r="F4659" s="674">
        <v>293.83600000000001</v>
      </c>
      <c r="G4659" s="674">
        <v>295.84500000000003</v>
      </c>
      <c r="H4659" s="115">
        <f t="shared" si="144"/>
        <v>1.0068371472522089</v>
      </c>
      <c r="I4659" s="115">
        <f t="shared" si="145"/>
        <v>346.84190000000001</v>
      </c>
    </row>
    <row r="4660" spans="1:9" hidden="1">
      <c r="A4660" s="115" t="s">
        <v>13064</v>
      </c>
      <c r="B4660" s="115" t="s">
        <v>13065</v>
      </c>
      <c r="C4660" s="115" t="s">
        <v>13066</v>
      </c>
      <c r="D4660" s="115" t="s">
        <v>1138</v>
      </c>
      <c r="E4660" s="115">
        <v>893.37840000000006</v>
      </c>
      <c r="F4660" s="674">
        <v>293.83600000000001</v>
      </c>
      <c r="G4660" s="674">
        <v>295.84500000000003</v>
      </c>
      <c r="H4660" s="115">
        <f t="shared" si="144"/>
        <v>1.0068371472522089</v>
      </c>
      <c r="I4660" s="115">
        <f t="shared" si="145"/>
        <v>899.48659999999995</v>
      </c>
    </row>
    <row r="4661" spans="1:9" hidden="1">
      <c r="A4661" s="115" t="s">
        <v>13067</v>
      </c>
      <c r="B4661" s="115" t="s">
        <v>13068</v>
      </c>
      <c r="C4661" s="115" t="s">
        <v>13069</v>
      </c>
      <c r="D4661" s="115" t="s">
        <v>1138</v>
      </c>
      <c r="E4661" s="115">
        <v>134.25559999999999</v>
      </c>
      <c r="F4661" s="674">
        <v>293.83600000000001</v>
      </c>
      <c r="G4661" s="674">
        <v>295.84500000000003</v>
      </c>
      <c r="H4661" s="115">
        <f t="shared" si="144"/>
        <v>1.0068371472522089</v>
      </c>
      <c r="I4661" s="115">
        <f t="shared" si="145"/>
        <v>135.17349999999999</v>
      </c>
    </row>
    <row r="4662" spans="1:9" hidden="1">
      <c r="A4662" s="115" t="s">
        <v>13070</v>
      </c>
      <c r="B4662" s="115" t="s">
        <v>13071</v>
      </c>
      <c r="C4662" s="115" t="s">
        <v>13072</v>
      </c>
      <c r="D4662" s="115" t="s">
        <v>1138</v>
      </c>
      <c r="E4662" s="115">
        <v>569.33759999999995</v>
      </c>
      <c r="F4662" s="674">
        <v>293.83600000000001</v>
      </c>
      <c r="G4662" s="674">
        <v>295.84500000000003</v>
      </c>
      <c r="H4662" s="115">
        <f t="shared" si="144"/>
        <v>1.0068371472522089</v>
      </c>
      <c r="I4662" s="115">
        <f t="shared" si="145"/>
        <v>573.23019999999997</v>
      </c>
    </row>
    <row r="4663" spans="1:9" hidden="1">
      <c r="A4663" s="115" t="s">
        <v>13073</v>
      </c>
      <c r="B4663" s="115" t="s">
        <v>13074</v>
      </c>
      <c r="C4663" s="115" t="s">
        <v>13075</v>
      </c>
      <c r="D4663" s="115" t="s">
        <v>1138</v>
      </c>
      <c r="E4663" s="115">
        <v>352.1148</v>
      </c>
      <c r="F4663" s="674">
        <v>293.83600000000001</v>
      </c>
      <c r="G4663" s="674">
        <v>295.84500000000003</v>
      </c>
      <c r="H4663" s="115">
        <f t="shared" si="144"/>
        <v>1.0068371472522089</v>
      </c>
      <c r="I4663" s="115">
        <f t="shared" si="145"/>
        <v>354.52229999999997</v>
      </c>
    </row>
    <row r="4664" spans="1:9" hidden="1">
      <c r="A4664" s="115" t="s">
        <v>13076</v>
      </c>
      <c r="B4664" s="115" t="s">
        <v>13077</v>
      </c>
      <c r="C4664" s="115" t="s">
        <v>13078</v>
      </c>
      <c r="D4664" s="115" t="s">
        <v>1138</v>
      </c>
      <c r="E4664" s="115">
        <v>358.49130000000002</v>
      </c>
      <c r="F4664" s="674">
        <v>293.83600000000001</v>
      </c>
      <c r="G4664" s="674">
        <v>295.84500000000003</v>
      </c>
      <c r="H4664" s="115">
        <f t="shared" si="144"/>
        <v>1.0068371472522089</v>
      </c>
      <c r="I4664" s="115">
        <f t="shared" si="145"/>
        <v>360.94240000000002</v>
      </c>
    </row>
    <row r="4665" spans="1:9" hidden="1">
      <c r="A4665" s="115" t="s">
        <v>13079</v>
      </c>
      <c r="B4665" s="115" t="s">
        <v>13080</v>
      </c>
      <c r="C4665" s="115" t="s">
        <v>13081</v>
      </c>
      <c r="D4665" s="115" t="s">
        <v>1138</v>
      </c>
      <c r="E4665" s="115">
        <v>601.6</v>
      </c>
      <c r="F4665" s="674">
        <v>293.83600000000001</v>
      </c>
      <c r="G4665" s="674">
        <v>295.84500000000003</v>
      </c>
      <c r="H4665" s="115">
        <f t="shared" si="144"/>
        <v>1.0068371472522089</v>
      </c>
      <c r="I4665" s="115">
        <f t="shared" si="145"/>
        <v>605.71320000000003</v>
      </c>
    </row>
    <row r="4666" spans="1:9" hidden="1">
      <c r="A4666" s="115" t="s">
        <v>13082</v>
      </c>
      <c r="B4666" s="115" t="s">
        <v>13083</v>
      </c>
      <c r="C4666" s="115" t="s">
        <v>13084</v>
      </c>
      <c r="D4666" s="115" t="s">
        <v>1138</v>
      </c>
      <c r="E4666" s="115">
        <v>730.13919999999996</v>
      </c>
      <c r="F4666" s="674">
        <v>293.83600000000001</v>
      </c>
      <c r="G4666" s="674">
        <v>295.84500000000003</v>
      </c>
      <c r="H4666" s="115">
        <f t="shared" si="144"/>
        <v>1.0068371472522089</v>
      </c>
      <c r="I4666" s="115">
        <f t="shared" si="145"/>
        <v>735.13130000000001</v>
      </c>
    </row>
    <row r="4667" spans="1:9" hidden="1">
      <c r="A4667" s="115" t="s">
        <v>13085</v>
      </c>
      <c r="B4667" s="115" t="s">
        <v>13086</v>
      </c>
      <c r="C4667" s="115" t="s">
        <v>13087</v>
      </c>
      <c r="D4667" s="115" t="s">
        <v>1138</v>
      </c>
      <c r="E4667" s="115">
        <v>1573.367</v>
      </c>
      <c r="F4667" s="674">
        <v>293.83600000000001</v>
      </c>
      <c r="G4667" s="674">
        <v>295.84500000000003</v>
      </c>
      <c r="H4667" s="115">
        <f t="shared" si="144"/>
        <v>1.0068371472522089</v>
      </c>
      <c r="I4667" s="115">
        <f t="shared" si="145"/>
        <v>1584.1242999999999</v>
      </c>
    </row>
    <row r="4668" spans="1:9" hidden="1">
      <c r="A4668" s="115" t="s">
        <v>13088</v>
      </c>
      <c r="B4668" s="115" t="s">
        <v>13089</v>
      </c>
      <c r="C4668" s="115" t="s">
        <v>13090</v>
      </c>
      <c r="D4668" s="115" t="s">
        <v>1138</v>
      </c>
      <c r="E4668" s="115">
        <v>1638.2533000000001</v>
      </c>
      <c r="F4668" s="674">
        <v>293.83600000000001</v>
      </c>
      <c r="G4668" s="674">
        <v>295.84500000000003</v>
      </c>
      <c r="H4668" s="115">
        <f t="shared" si="144"/>
        <v>1.0068371472522089</v>
      </c>
      <c r="I4668" s="115">
        <f t="shared" si="145"/>
        <v>1649.4543000000001</v>
      </c>
    </row>
    <row r="4669" spans="1:9" hidden="1">
      <c r="A4669" s="115" t="s">
        <v>13091</v>
      </c>
      <c r="B4669" s="115" t="s">
        <v>13092</v>
      </c>
      <c r="C4669" s="115" t="s">
        <v>13093</v>
      </c>
      <c r="D4669" s="115" t="s">
        <v>1138</v>
      </c>
      <c r="E4669" s="115">
        <v>1887.3218999999999</v>
      </c>
      <c r="F4669" s="674">
        <v>293.83600000000001</v>
      </c>
      <c r="G4669" s="674">
        <v>295.84500000000003</v>
      </c>
      <c r="H4669" s="115">
        <f t="shared" si="144"/>
        <v>1.0068371472522089</v>
      </c>
      <c r="I4669" s="115">
        <f t="shared" si="145"/>
        <v>1900.2257999999999</v>
      </c>
    </row>
    <row r="4670" spans="1:9" hidden="1">
      <c r="A4670" s="115" t="s">
        <v>13094</v>
      </c>
      <c r="B4670" s="115" t="s">
        <v>13095</v>
      </c>
      <c r="C4670" s="115" t="s">
        <v>13096</v>
      </c>
      <c r="D4670" s="115" t="s">
        <v>1138</v>
      </c>
      <c r="E4670" s="115">
        <v>1935.3489</v>
      </c>
      <c r="F4670" s="674">
        <v>293.83600000000001</v>
      </c>
      <c r="G4670" s="674">
        <v>295.84500000000003</v>
      </c>
      <c r="H4670" s="115">
        <f t="shared" si="144"/>
        <v>1.0068371472522089</v>
      </c>
      <c r="I4670" s="115">
        <f t="shared" si="145"/>
        <v>1948.5812000000001</v>
      </c>
    </row>
    <row r="4671" spans="1:9" hidden="1">
      <c r="A4671" s="115" t="s">
        <v>13097</v>
      </c>
      <c r="B4671" s="115" t="s">
        <v>13098</v>
      </c>
      <c r="C4671" s="115" t="s">
        <v>13099</v>
      </c>
      <c r="D4671" s="115" t="s">
        <v>1138</v>
      </c>
      <c r="E4671" s="115">
        <v>1937.5603000000001</v>
      </c>
      <c r="F4671" s="674">
        <v>293.83600000000001</v>
      </c>
      <c r="G4671" s="674">
        <v>295.84500000000003</v>
      </c>
      <c r="H4671" s="115">
        <f t="shared" si="144"/>
        <v>1.0068371472522089</v>
      </c>
      <c r="I4671" s="115">
        <f t="shared" si="145"/>
        <v>1950.8077000000001</v>
      </c>
    </row>
    <row r="4672" spans="1:9" hidden="1">
      <c r="A4672" s="115" t="s">
        <v>13100</v>
      </c>
      <c r="B4672" s="115" t="s">
        <v>13101</v>
      </c>
      <c r="C4672" s="115" t="s">
        <v>13102</v>
      </c>
      <c r="D4672" s="115" t="s">
        <v>1138</v>
      </c>
      <c r="E4672" s="115">
        <v>2187.4915999999998</v>
      </c>
      <c r="F4672" s="674">
        <v>293.83600000000001</v>
      </c>
      <c r="G4672" s="674">
        <v>295.84500000000003</v>
      </c>
      <c r="H4672" s="115">
        <f t="shared" si="144"/>
        <v>1.0068371472522089</v>
      </c>
      <c r="I4672" s="115">
        <f t="shared" si="145"/>
        <v>2202.4477999999999</v>
      </c>
    </row>
    <row r="4673" spans="1:9" hidden="1">
      <c r="A4673" s="115" t="s">
        <v>13103</v>
      </c>
      <c r="B4673" s="115" t="s">
        <v>13104</v>
      </c>
      <c r="C4673" s="115" t="s">
        <v>13105</v>
      </c>
      <c r="D4673" s="115" t="s">
        <v>1138</v>
      </c>
      <c r="E4673" s="115">
        <v>2367.0969</v>
      </c>
      <c r="F4673" s="674">
        <v>293.83600000000001</v>
      </c>
      <c r="G4673" s="674">
        <v>295.84500000000003</v>
      </c>
      <c r="H4673" s="115">
        <f t="shared" si="144"/>
        <v>1.0068371472522089</v>
      </c>
      <c r="I4673" s="115">
        <f t="shared" si="145"/>
        <v>2383.2811000000002</v>
      </c>
    </row>
    <row r="4674" spans="1:9" hidden="1">
      <c r="A4674" s="115" t="s">
        <v>13106</v>
      </c>
      <c r="B4674" s="115" t="s">
        <v>13107</v>
      </c>
      <c r="C4674" s="115" t="s">
        <v>13108</v>
      </c>
      <c r="D4674" s="115" t="s">
        <v>1138</v>
      </c>
      <c r="E4674" s="115">
        <v>2520.1774999999998</v>
      </c>
      <c r="F4674" s="674">
        <v>293.83600000000001</v>
      </c>
      <c r="G4674" s="674">
        <v>295.84500000000003</v>
      </c>
      <c r="H4674" s="115">
        <f t="shared" si="144"/>
        <v>1.0068371472522089</v>
      </c>
      <c r="I4674" s="115">
        <f t="shared" si="145"/>
        <v>2537.4083000000001</v>
      </c>
    </row>
    <row r="4675" spans="1:9" hidden="1">
      <c r="A4675" s="115" t="s">
        <v>13109</v>
      </c>
      <c r="B4675" s="115" t="s">
        <v>13110</v>
      </c>
      <c r="C4675" s="115" t="s">
        <v>13111</v>
      </c>
      <c r="D4675" s="115" t="s">
        <v>1138</v>
      </c>
      <c r="E4675" s="115">
        <v>2730.4816999999998</v>
      </c>
      <c r="F4675" s="674">
        <v>293.83600000000001</v>
      </c>
      <c r="G4675" s="674">
        <v>295.84500000000003</v>
      </c>
      <c r="H4675" s="115">
        <f t="shared" si="144"/>
        <v>1.0068371472522089</v>
      </c>
      <c r="I4675" s="115">
        <f t="shared" si="145"/>
        <v>2749.1504</v>
      </c>
    </row>
    <row r="4676" spans="1:9" hidden="1">
      <c r="A4676" s="115" t="s">
        <v>13112</v>
      </c>
      <c r="B4676" s="115" t="s">
        <v>13113</v>
      </c>
      <c r="C4676" s="115" t="s">
        <v>13114</v>
      </c>
      <c r="D4676" s="115" t="s">
        <v>1138</v>
      </c>
      <c r="E4676" s="115">
        <v>3026.1894000000002</v>
      </c>
      <c r="F4676" s="674">
        <v>293.83600000000001</v>
      </c>
      <c r="G4676" s="674">
        <v>295.84500000000003</v>
      </c>
      <c r="H4676" s="115">
        <f t="shared" si="144"/>
        <v>1.0068371472522089</v>
      </c>
      <c r="I4676" s="115">
        <f t="shared" si="145"/>
        <v>3046.8798999999999</v>
      </c>
    </row>
    <row r="4677" spans="1:9" hidden="1">
      <c r="A4677" s="115" t="s">
        <v>13115</v>
      </c>
      <c r="B4677" s="115" t="s">
        <v>13116</v>
      </c>
      <c r="C4677" s="115" t="s">
        <v>13117</v>
      </c>
      <c r="D4677" s="115" t="s">
        <v>1138</v>
      </c>
      <c r="E4677" s="115">
        <v>3326.6466999999998</v>
      </c>
      <c r="F4677" s="674">
        <v>293.83600000000001</v>
      </c>
      <c r="G4677" s="674">
        <v>295.84500000000003</v>
      </c>
      <c r="H4677" s="115">
        <f t="shared" ref="H4677:H4740" si="146">G4677/F4677</f>
        <v>1.0068371472522089</v>
      </c>
      <c r="I4677" s="115">
        <f t="shared" ref="I4677:I4740" si="147">ROUND(H4677*E4677,4)</f>
        <v>3349.3915000000002</v>
      </c>
    </row>
    <row r="4678" spans="1:9" hidden="1">
      <c r="A4678" s="115" t="s">
        <v>13118</v>
      </c>
      <c r="B4678" s="115" t="s">
        <v>13119</v>
      </c>
      <c r="C4678" s="115" t="s">
        <v>13120</v>
      </c>
      <c r="D4678" s="115" t="s">
        <v>1138</v>
      </c>
      <c r="E4678" s="115">
        <v>3645.6455000000001</v>
      </c>
      <c r="F4678" s="674">
        <v>293.83600000000001</v>
      </c>
      <c r="G4678" s="674">
        <v>295.84500000000003</v>
      </c>
      <c r="H4678" s="115">
        <f t="shared" si="146"/>
        <v>1.0068371472522089</v>
      </c>
      <c r="I4678" s="115">
        <f t="shared" si="147"/>
        <v>3670.5713000000001</v>
      </c>
    </row>
    <row r="4679" spans="1:9" hidden="1">
      <c r="A4679" s="115" t="s">
        <v>13121</v>
      </c>
      <c r="B4679" s="115" t="s">
        <v>13122</v>
      </c>
      <c r="C4679" s="115" t="s">
        <v>13123</v>
      </c>
      <c r="D4679" s="115" t="s">
        <v>1138</v>
      </c>
      <c r="E4679" s="115">
        <v>3922.8116</v>
      </c>
      <c r="F4679" s="674">
        <v>293.83600000000001</v>
      </c>
      <c r="G4679" s="674">
        <v>295.84500000000003</v>
      </c>
      <c r="H4679" s="115">
        <f t="shared" si="146"/>
        <v>1.0068371472522089</v>
      </c>
      <c r="I4679" s="115">
        <f t="shared" si="147"/>
        <v>3949.6324</v>
      </c>
    </row>
    <row r="4680" spans="1:9" hidden="1">
      <c r="A4680" s="115" t="s">
        <v>13124</v>
      </c>
      <c r="B4680" s="115" t="s">
        <v>13125</v>
      </c>
      <c r="C4680" s="115" t="s">
        <v>13126</v>
      </c>
      <c r="D4680" s="115" t="s">
        <v>1138</v>
      </c>
      <c r="E4680" s="115">
        <v>4218.5192999999999</v>
      </c>
      <c r="F4680" s="674">
        <v>293.83600000000001</v>
      </c>
      <c r="G4680" s="674">
        <v>295.84500000000003</v>
      </c>
      <c r="H4680" s="115">
        <f t="shared" si="146"/>
        <v>1.0068371472522089</v>
      </c>
      <c r="I4680" s="115">
        <f t="shared" si="147"/>
        <v>4247.3618999999999</v>
      </c>
    </row>
    <row r="4681" spans="1:9" hidden="1">
      <c r="A4681" s="115" t="s">
        <v>13127</v>
      </c>
      <c r="B4681" s="115" t="s">
        <v>13128</v>
      </c>
      <c r="C4681" s="115" t="s">
        <v>13129</v>
      </c>
      <c r="D4681" s="115" t="s">
        <v>1138</v>
      </c>
      <c r="E4681" s="115">
        <v>4518.9764999999998</v>
      </c>
      <c r="F4681" s="674">
        <v>293.83600000000001</v>
      </c>
      <c r="G4681" s="674">
        <v>295.84500000000003</v>
      </c>
      <c r="H4681" s="115">
        <f t="shared" si="146"/>
        <v>1.0068371472522089</v>
      </c>
      <c r="I4681" s="115">
        <f t="shared" si="147"/>
        <v>4549.8734000000004</v>
      </c>
    </row>
    <row r="4682" spans="1:9" hidden="1">
      <c r="A4682" s="115" t="s">
        <v>13130</v>
      </c>
      <c r="B4682" s="115" t="s">
        <v>13131</v>
      </c>
      <c r="C4682" s="115" t="s">
        <v>13132</v>
      </c>
      <c r="D4682" s="115" t="s">
        <v>1138</v>
      </c>
      <c r="E4682" s="115">
        <v>4548.9440999999997</v>
      </c>
      <c r="F4682" s="674">
        <v>293.83600000000001</v>
      </c>
      <c r="G4682" s="674">
        <v>295.84500000000003</v>
      </c>
      <c r="H4682" s="115">
        <f t="shared" si="146"/>
        <v>1.0068371472522089</v>
      </c>
      <c r="I4682" s="115">
        <f t="shared" si="147"/>
        <v>4580.0459000000001</v>
      </c>
    </row>
    <row r="4683" spans="1:9" hidden="1">
      <c r="A4683" s="115" t="s">
        <v>13133</v>
      </c>
      <c r="B4683" s="115" t="s">
        <v>13134</v>
      </c>
      <c r="C4683" s="115" t="s">
        <v>13135</v>
      </c>
      <c r="D4683" s="115" t="s">
        <v>1138</v>
      </c>
      <c r="E4683" s="115">
        <v>5114.9335000000001</v>
      </c>
      <c r="F4683" s="674">
        <v>293.83600000000001</v>
      </c>
      <c r="G4683" s="674">
        <v>295.84500000000003</v>
      </c>
      <c r="H4683" s="115">
        <f t="shared" si="146"/>
        <v>1.0068371472522089</v>
      </c>
      <c r="I4683" s="115">
        <f t="shared" si="147"/>
        <v>5149.9050999999999</v>
      </c>
    </row>
    <row r="4684" spans="1:9" hidden="1">
      <c r="A4684" s="115" t="s">
        <v>13136</v>
      </c>
      <c r="B4684" s="115" t="s">
        <v>13137</v>
      </c>
      <c r="C4684" s="115" t="s">
        <v>13138</v>
      </c>
      <c r="D4684" s="115" t="s">
        <v>1138</v>
      </c>
      <c r="E4684" s="115">
        <v>5410.8491000000004</v>
      </c>
      <c r="F4684" s="674">
        <v>293.83600000000001</v>
      </c>
      <c r="G4684" s="674">
        <v>295.84500000000003</v>
      </c>
      <c r="H4684" s="115">
        <f t="shared" si="146"/>
        <v>1.0068371472522089</v>
      </c>
      <c r="I4684" s="115">
        <f t="shared" si="147"/>
        <v>5447.8438999999998</v>
      </c>
    </row>
    <row r="4685" spans="1:9" hidden="1">
      <c r="A4685" s="115" t="s">
        <v>13139</v>
      </c>
      <c r="B4685" s="115" t="s">
        <v>13140</v>
      </c>
      <c r="C4685" s="115" t="s">
        <v>13141</v>
      </c>
      <c r="D4685" s="115" t="s">
        <v>1138</v>
      </c>
      <c r="E4685" s="115">
        <v>5713.8945999999996</v>
      </c>
      <c r="F4685" s="674">
        <v>293.83600000000001</v>
      </c>
      <c r="G4685" s="674">
        <v>295.84500000000003</v>
      </c>
      <c r="H4685" s="115">
        <f t="shared" si="146"/>
        <v>1.0068371472522089</v>
      </c>
      <c r="I4685" s="115">
        <f t="shared" si="147"/>
        <v>5752.9612999999999</v>
      </c>
    </row>
    <row r="4686" spans="1:9" hidden="1">
      <c r="A4686" s="115" t="s">
        <v>13142</v>
      </c>
      <c r="B4686" s="115" t="s">
        <v>13143</v>
      </c>
      <c r="C4686" s="115" t="s">
        <v>13144</v>
      </c>
      <c r="D4686" s="115" t="s">
        <v>1138</v>
      </c>
      <c r="E4686" s="115">
        <v>6007.0140000000001</v>
      </c>
      <c r="F4686" s="674">
        <v>293.83600000000001</v>
      </c>
      <c r="G4686" s="674">
        <v>295.84500000000003</v>
      </c>
      <c r="H4686" s="115">
        <f t="shared" si="146"/>
        <v>1.0068371472522089</v>
      </c>
      <c r="I4686" s="115">
        <f t="shared" si="147"/>
        <v>6048.0847999999996</v>
      </c>
    </row>
    <row r="4687" spans="1:9" hidden="1">
      <c r="A4687" s="115" t="s">
        <v>13145</v>
      </c>
      <c r="B4687" s="115" t="s">
        <v>13146</v>
      </c>
      <c r="C4687" s="115" t="s">
        <v>13147</v>
      </c>
      <c r="D4687" s="115" t="s">
        <v>1138</v>
      </c>
      <c r="E4687" s="115">
        <v>6306.8960999999999</v>
      </c>
      <c r="F4687" s="674">
        <v>293.83600000000001</v>
      </c>
      <c r="G4687" s="674">
        <v>295.84500000000003</v>
      </c>
      <c r="H4687" s="115">
        <f t="shared" si="146"/>
        <v>1.0068371472522089</v>
      </c>
      <c r="I4687" s="115">
        <f t="shared" si="147"/>
        <v>6350.0173000000004</v>
      </c>
    </row>
    <row r="4688" spans="1:9" hidden="1">
      <c r="A4688" s="115" t="s">
        <v>13148</v>
      </c>
      <c r="B4688" s="115" t="s">
        <v>13149</v>
      </c>
      <c r="C4688" s="115" t="s">
        <v>13150</v>
      </c>
      <c r="D4688" s="115" t="s">
        <v>1138</v>
      </c>
      <c r="E4688" s="115">
        <v>6603.1788999999999</v>
      </c>
      <c r="F4688" s="674">
        <v>293.83600000000001</v>
      </c>
      <c r="G4688" s="674">
        <v>295.84500000000003</v>
      </c>
      <c r="H4688" s="115">
        <f t="shared" si="146"/>
        <v>1.0068371472522089</v>
      </c>
      <c r="I4688" s="115">
        <f t="shared" si="147"/>
        <v>6648.3257999999996</v>
      </c>
    </row>
    <row r="4689" spans="1:9" hidden="1">
      <c r="A4689" s="115" t="s">
        <v>13151</v>
      </c>
      <c r="B4689" s="115" t="s">
        <v>13152</v>
      </c>
      <c r="C4689" s="115" t="s">
        <v>13153</v>
      </c>
      <c r="D4689" s="115" t="s">
        <v>1138</v>
      </c>
      <c r="E4689" s="115">
        <v>6903.6361999999999</v>
      </c>
      <c r="F4689" s="674">
        <v>293.83600000000001</v>
      </c>
      <c r="G4689" s="674">
        <v>295.84500000000003</v>
      </c>
      <c r="H4689" s="115">
        <f t="shared" si="146"/>
        <v>1.0068371472522089</v>
      </c>
      <c r="I4689" s="115">
        <f t="shared" si="147"/>
        <v>6950.8374000000003</v>
      </c>
    </row>
    <row r="4690" spans="1:9" hidden="1">
      <c r="A4690" s="115" t="s">
        <v>13154</v>
      </c>
      <c r="B4690" s="115" t="s">
        <v>13155</v>
      </c>
      <c r="C4690" s="115" t="s">
        <v>13156</v>
      </c>
      <c r="D4690" s="115" t="s">
        <v>1138</v>
      </c>
      <c r="E4690" s="115">
        <v>7199.3437999999996</v>
      </c>
      <c r="F4690" s="674">
        <v>293.83600000000001</v>
      </c>
      <c r="G4690" s="674">
        <v>295.84500000000003</v>
      </c>
      <c r="H4690" s="115">
        <f t="shared" si="146"/>
        <v>1.0068371472522089</v>
      </c>
      <c r="I4690" s="115">
        <f t="shared" si="147"/>
        <v>7248.5667999999996</v>
      </c>
    </row>
    <row r="4691" spans="1:9" hidden="1">
      <c r="A4691" s="115" t="s">
        <v>13157</v>
      </c>
      <c r="B4691" s="115" t="s">
        <v>13158</v>
      </c>
      <c r="C4691" s="115" t="s">
        <v>13159</v>
      </c>
      <c r="D4691" s="115" t="s">
        <v>1138</v>
      </c>
      <c r="E4691" s="115">
        <v>125.4462</v>
      </c>
      <c r="F4691" s="674">
        <v>293.83600000000001</v>
      </c>
      <c r="G4691" s="674">
        <v>295.84500000000003</v>
      </c>
      <c r="H4691" s="115">
        <f t="shared" si="146"/>
        <v>1.0068371472522089</v>
      </c>
      <c r="I4691" s="115">
        <f t="shared" si="147"/>
        <v>126.3039</v>
      </c>
    </row>
    <row r="4692" spans="1:9" hidden="1">
      <c r="A4692" s="115" t="s">
        <v>13160</v>
      </c>
      <c r="B4692" s="115" t="s">
        <v>13161</v>
      </c>
      <c r="C4692" s="115" t="s">
        <v>13162</v>
      </c>
      <c r="D4692" s="115" t="s">
        <v>1138</v>
      </c>
      <c r="E4692" s="115">
        <v>630.12580000000003</v>
      </c>
      <c r="F4692" s="674">
        <v>293.83600000000001</v>
      </c>
      <c r="G4692" s="674">
        <v>295.84500000000003</v>
      </c>
      <c r="H4692" s="115">
        <f t="shared" si="146"/>
        <v>1.0068371472522089</v>
      </c>
      <c r="I4692" s="115">
        <f t="shared" si="147"/>
        <v>634.43409999999994</v>
      </c>
    </row>
    <row r="4693" spans="1:9" hidden="1">
      <c r="A4693" s="115" t="s">
        <v>13163</v>
      </c>
      <c r="B4693" s="115" t="s">
        <v>13164</v>
      </c>
      <c r="C4693" s="115" t="s">
        <v>13165</v>
      </c>
      <c r="D4693" s="115" t="s">
        <v>1138</v>
      </c>
      <c r="E4693" s="115">
        <v>329.62279999999998</v>
      </c>
      <c r="F4693" s="674">
        <v>293.83600000000001</v>
      </c>
      <c r="G4693" s="674">
        <v>295.84500000000003</v>
      </c>
      <c r="H4693" s="115">
        <f t="shared" si="146"/>
        <v>1.0068371472522089</v>
      </c>
      <c r="I4693" s="115">
        <f t="shared" si="147"/>
        <v>331.87650000000002</v>
      </c>
    </row>
    <row r="4694" spans="1:9" hidden="1">
      <c r="A4694" s="115" t="s">
        <v>13166</v>
      </c>
      <c r="B4694" s="115" t="s">
        <v>13167</v>
      </c>
      <c r="C4694" s="115" t="s">
        <v>13168</v>
      </c>
      <c r="D4694" s="115" t="s">
        <v>1138</v>
      </c>
      <c r="E4694" s="115">
        <v>324.43509999999998</v>
      </c>
      <c r="F4694" s="674">
        <v>293.83600000000001</v>
      </c>
      <c r="G4694" s="674">
        <v>295.84500000000003</v>
      </c>
      <c r="H4694" s="115">
        <f t="shared" si="146"/>
        <v>1.0068371472522089</v>
      </c>
      <c r="I4694" s="115">
        <f t="shared" si="147"/>
        <v>326.6533</v>
      </c>
    </row>
    <row r="4695" spans="1:9" hidden="1">
      <c r="A4695" s="115" t="s">
        <v>13169</v>
      </c>
      <c r="B4695" s="115" t="s">
        <v>13170</v>
      </c>
      <c r="C4695" s="115" t="s">
        <v>13171</v>
      </c>
      <c r="D4695" s="115" t="s">
        <v>1138</v>
      </c>
      <c r="E4695" s="115">
        <v>182.3193</v>
      </c>
      <c r="F4695" s="674">
        <v>293.83600000000001</v>
      </c>
      <c r="G4695" s="674">
        <v>295.84500000000003</v>
      </c>
      <c r="H4695" s="115">
        <f t="shared" si="146"/>
        <v>1.0068371472522089</v>
      </c>
      <c r="I4695" s="115">
        <f t="shared" si="147"/>
        <v>183.5658</v>
      </c>
    </row>
    <row r="4696" spans="1:9" hidden="1">
      <c r="A4696" s="115" t="s">
        <v>13172</v>
      </c>
      <c r="B4696" s="115" t="s">
        <v>13173</v>
      </c>
      <c r="C4696" s="115" t="s">
        <v>13174</v>
      </c>
      <c r="D4696" s="115" t="s">
        <v>1242</v>
      </c>
      <c r="E4696" s="115">
        <v>2406.2199000000001</v>
      </c>
      <c r="F4696" s="674">
        <v>293.83600000000001</v>
      </c>
      <c r="G4696" s="674">
        <v>295.84500000000003</v>
      </c>
      <c r="H4696" s="115">
        <f t="shared" si="146"/>
        <v>1.0068371472522089</v>
      </c>
      <c r="I4696" s="115">
        <f t="shared" si="147"/>
        <v>2422.6716000000001</v>
      </c>
    </row>
    <row r="4697" spans="1:9" hidden="1">
      <c r="A4697" s="115" t="s">
        <v>13175</v>
      </c>
      <c r="B4697" s="115" t="s">
        <v>13176</v>
      </c>
      <c r="C4697" s="115" t="s">
        <v>13177</v>
      </c>
      <c r="D4697" s="115" t="s">
        <v>1242</v>
      </c>
      <c r="E4697" s="115">
        <v>45.802999999999997</v>
      </c>
      <c r="F4697" s="674">
        <v>293.83600000000001</v>
      </c>
      <c r="G4697" s="674">
        <v>295.84500000000003</v>
      </c>
      <c r="H4697" s="115">
        <f t="shared" si="146"/>
        <v>1.0068371472522089</v>
      </c>
      <c r="I4697" s="115">
        <f t="shared" si="147"/>
        <v>46.116199999999999</v>
      </c>
    </row>
    <row r="4698" spans="1:9" hidden="1">
      <c r="A4698" s="115" t="s">
        <v>13178</v>
      </c>
      <c r="B4698" s="115" t="s">
        <v>13179</v>
      </c>
      <c r="C4698" s="115" t="s">
        <v>13180</v>
      </c>
      <c r="D4698" s="115" t="s">
        <v>1242</v>
      </c>
      <c r="E4698" s="115">
        <v>50.752299999999998</v>
      </c>
      <c r="F4698" s="674">
        <v>293.83600000000001</v>
      </c>
      <c r="G4698" s="674">
        <v>295.84500000000003</v>
      </c>
      <c r="H4698" s="115">
        <f t="shared" si="146"/>
        <v>1.0068371472522089</v>
      </c>
      <c r="I4698" s="115">
        <f t="shared" si="147"/>
        <v>51.099299999999999</v>
      </c>
    </row>
    <row r="4699" spans="1:9" hidden="1">
      <c r="A4699" s="115" t="s">
        <v>13181</v>
      </c>
      <c r="B4699" s="115" t="s">
        <v>13182</v>
      </c>
      <c r="C4699" s="115" t="s">
        <v>13183</v>
      </c>
      <c r="D4699" s="115" t="s">
        <v>1242</v>
      </c>
      <c r="E4699" s="115">
        <v>53.840800000000002</v>
      </c>
      <c r="F4699" s="674">
        <v>293.83600000000001</v>
      </c>
      <c r="G4699" s="674">
        <v>295.84500000000003</v>
      </c>
      <c r="H4699" s="115">
        <f t="shared" si="146"/>
        <v>1.0068371472522089</v>
      </c>
      <c r="I4699" s="115">
        <f t="shared" si="147"/>
        <v>54.2089</v>
      </c>
    </row>
    <row r="4700" spans="1:9" hidden="1">
      <c r="A4700" s="115" t="s">
        <v>13184</v>
      </c>
      <c r="B4700" s="115" t="s">
        <v>13185</v>
      </c>
      <c r="C4700" s="115" t="s">
        <v>13186</v>
      </c>
      <c r="D4700" s="115" t="s">
        <v>1242</v>
      </c>
      <c r="E4700" s="115">
        <v>58.820099999999996</v>
      </c>
      <c r="F4700" s="674">
        <v>293.83600000000001</v>
      </c>
      <c r="G4700" s="674">
        <v>295.84500000000003</v>
      </c>
      <c r="H4700" s="115">
        <f t="shared" si="146"/>
        <v>1.0068371472522089</v>
      </c>
      <c r="I4700" s="115">
        <f t="shared" si="147"/>
        <v>59.222299999999997</v>
      </c>
    </row>
    <row r="4701" spans="1:9" hidden="1">
      <c r="A4701" s="115" t="s">
        <v>13187</v>
      </c>
      <c r="B4701" s="115" t="s">
        <v>13188</v>
      </c>
      <c r="C4701" s="115" t="s">
        <v>13189</v>
      </c>
      <c r="D4701" s="115" t="s">
        <v>1242</v>
      </c>
      <c r="E4701" s="115">
        <v>61.429000000000002</v>
      </c>
      <c r="F4701" s="674">
        <v>293.83600000000001</v>
      </c>
      <c r="G4701" s="674">
        <v>295.84500000000003</v>
      </c>
      <c r="H4701" s="115">
        <f t="shared" si="146"/>
        <v>1.0068371472522089</v>
      </c>
      <c r="I4701" s="115">
        <f t="shared" si="147"/>
        <v>61.848999999999997</v>
      </c>
    </row>
    <row r="4702" spans="1:9" hidden="1">
      <c r="A4702" s="115" t="s">
        <v>13190</v>
      </c>
      <c r="B4702" s="115" t="s">
        <v>13191</v>
      </c>
      <c r="C4702" s="115" t="s">
        <v>13192</v>
      </c>
      <c r="D4702" s="115" t="s">
        <v>1242</v>
      </c>
      <c r="E4702" s="115">
        <v>68.152799999999999</v>
      </c>
      <c r="F4702" s="674">
        <v>293.83600000000001</v>
      </c>
      <c r="G4702" s="674">
        <v>295.84500000000003</v>
      </c>
      <c r="H4702" s="115">
        <f t="shared" si="146"/>
        <v>1.0068371472522089</v>
      </c>
      <c r="I4702" s="115">
        <f t="shared" si="147"/>
        <v>68.618799999999993</v>
      </c>
    </row>
    <row r="4703" spans="1:9" hidden="1">
      <c r="A4703" s="115" t="s">
        <v>13193</v>
      </c>
      <c r="B4703" s="115" t="s">
        <v>13194</v>
      </c>
      <c r="C4703" s="115" t="s">
        <v>13195</v>
      </c>
      <c r="D4703" s="115" t="s">
        <v>1242</v>
      </c>
      <c r="E4703" s="115">
        <v>48.273800000000001</v>
      </c>
      <c r="F4703" s="674">
        <v>293.83600000000001</v>
      </c>
      <c r="G4703" s="674">
        <v>295.84500000000003</v>
      </c>
      <c r="H4703" s="115">
        <f t="shared" si="146"/>
        <v>1.0068371472522089</v>
      </c>
      <c r="I4703" s="115">
        <f t="shared" si="147"/>
        <v>48.603900000000003</v>
      </c>
    </row>
    <row r="4704" spans="1:9" hidden="1">
      <c r="A4704" s="115" t="s">
        <v>13196</v>
      </c>
      <c r="B4704" s="115" t="s">
        <v>13197</v>
      </c>
      <c r="C4704" s="115" t="s">
        <v>13198</v>
      </c>
      <c r="D4704" s="115" t="s">
        <v>1242</v>
      </c>
      <c r="E4704" s="115">
        <v>53.995199999999997</v>
      </c>
      <c r="F4704" s="674">
        <v>293.83600000000001</v>
      </c>
      <c r="G4704" s="674">
        <v>295.84500000000003</v>
      </c>
      <c r="H4704" s="115">
        <f t="shared" si="146"/>
        <v>1.0068371472522089</v>
      </c>
      <c r="I4704" s="115">
        <f t="shared" si="147"/>
        <v>54.364400000000003</v>
      </c>
    </row>
    <row r="4705" spans="1:9" hidden="1">
      <c r="A4705" s="115" t="s">
        <v>13199</v>
      </c>
      <c r="B4705" s="115" t="s">
        <v>13200</v>
      </c>
      <c r="C4705" s="115" t="s">
        <v>13201</v>
      </c>
      <c r="D4705" s="115" t="s">
        <v>1242</v>
      </c>
      <c r="E4705" s="115">
        <v>57.855699999999999</v>
      </c>
      <c r="F4705" s="674">
        <v>293.83600000000001</v>
      </c>
      <c r="G4705" s="674">
        <v>295.84500000000003</v>
      </c>
      <c r="H4705" s="115">
        <f t="shared" si="146"/>
        <v>1.0068371472522089</v>
      </c>
      <c r="I4705" s="115">
        <f t="shared" si="147"/>
        <v>58.251300000000001</v>
      </c>
    </row>
    <row r="4706" spans="1:9" hidden="1">
      <c r="A4706" s="115" t="s">
        <v>13202</v>
      </c>
      <c r="B4706" s="115" t="s">
        <v>13203</v>
      </c>
      <c r="C4706" s="115" t="s">
        <v>13204</v>
      </c>
      <c r="D4706" s="115" t="s">
        <v>1242</v>
      </c>
      <c r="E4706" s="115">
        <v>63.668900000000001</v>
      </c>
      <c r="F4706" s="674">
        <v>293.83600000000001</v>
      </c>
      <c r="G4706" s="674">
        <v>295.84500000000003</v>
      </c>
      <c r="H4706" s="115">
        <f t="shared" si="146"/>
        <v>1.0068371472522089</v>
      </c>
      <c r="I4706" s="115">
        <f t="shared" si="147"/>
        <v>64.104200000000006</v>
      </c>
    </row>
    <row r="4707" spans="1:9" hidden="1">
      <c r="A4707" s="115" t="s">
        <v>13205</v>
      </c>
      <c r="B4707" s="115" t="s">
        <v>13206</v>
      </c>
      <c r="C4707" s="115" t="s">
        <v>13207</v>
      </c>
      <c r="D4707" s="115" t="s">
        <v>1242</v>
      </c>
      <c r="E4707" s="115">
        <v>67.683899999999994</v>
      </c>
      <c r="F4707" s="674">
        <v>293.83600000000001</v>
      </c>
      <c r="G4707" s="674">
        <v>295.84500000000003</v>
      </c>
      <c r="H4707" s="115">
        <f t="shared" si="146"/>
        <v>1.0068371472522089</v>
      </c>
      <c r="I4707" s="115">
        <f t="shared" si="147"/>
        <v>68.146699999999996</v>
      </c>
    </row>
    <row r="4708" spans="1:9" hidden="1">
      <c r="A4708" s="115" t="s">
        <v>13208</v>
      </c>
      <c r="B4708" s="115" t="s">
        <v>13209</v>
      </c>
      <c r="C4708" s="115" t="s">
        <v>13210</v>
      </c>
      <c r="D4708" s="115" t="s">
        <v>1242</v>
      </c>
      <c r="E4708" s="115">
        <v>74.638499999999993</v>
      </c>
      <c r="F4708" s="674">
        <v>293.83600000000001</v>
      </c>
      <c r="G4708" s="674">
        <v>295.84500000000003</v>
      </c>
      <c r="H4708" s="115">
        <f t="shared" si="146"/>
        <v>1.0068371472522089</v>
      </c>
      <c r="I4708" s="115">
        <f t="shared" si="147"/>
        <v>75.148799999999994</v>
      </c>
    </row>
    <row r="4709" spans="1:9" hidden="1">
      <c r="A4709" s="115" t="s">
        <v>13211</v>
      </c>
      <c r="B4709" s="115" t="s">
        <v>13212</v>
      </c>
      <c r="C4709" s="115" t="s">
        <v>13213</v>
      </c>
      <c r="D4709" s="115" t="s">
        <v>1242</v>
      </c>
      <c r="E4709" s="115">
        <v>78.344700000000003</v>
      </c>
      <c r="F4709" s="674">
        <v>293.83600000000001</v>
      </c>
      <c r="G4709" s="674">
        <v>295.84500000000003</v>
      </c>
      <c r="H4709" s="115">
        <f t="shared" si="146"/>
        <v>1.0068371472522089</v>
      </c>
      <c r="I4709" s="115">
        <f t="shared" si="147"/>
        <v>78.880399999999995</v>
      </c>
    </row>
    <row r="4710" spans="1:9" hidden="1">
      <c r="A4710" s="115" t="s">
        <v>13214</v>
      </c>
      <c r="B4710" s="115" t="s">
        <v>13215</v>
      </c>
      <c r="C4710" s="115" t="s">
        <v>13216</v>
      </c>
      <c r="D4710" s="115" t="s">
        <v>1242</v>
      </c>
      <c r="E4710" s="115">
        <v>84.992599999999996</v>
      </c>
      <c r="F4710" s="674">
        <v>293.83600000000001</v>
      </c>
      <c r="G4710" s="674">
        <v>295.84500000000003</v>
      </c>
      <c r="H4710" s="115">
        <f t="shared" si="146"/>
        <v>1.0068371472522089</v>
      </c>
      <c r="I4710" s="115">
        <f t="shared" si="147"/>
        <v>85.573700000000002</v>
      </c>
    </row>
    <row r="4711" spans="1:9" hidden="1">
      <c r="A4711" s="115" t="s">
        <v>13217</v>
      </c>
      <c r="B4711" s="115" t="s">
        <v>13218</v>
      </c>
      <c r="C4711" s="115" t="s">
        <v>13219</v>
      </c>
      <c r="D4711" s="115" t="s">
        <v>1242</v>
      </c>
      <c r="E4711" s="115">
        <v>92.559299999999993</v>
      </c>
      <c r="F4711" s="674">
        <v>293.83600000000001</v>
      </c>
      <c r="G4711" s="674">
        <v>295.84500000000003</v>
      </c>
      <c r="H4711" s="115">
        <f t="shared" si="146"/>
        <v>1.0068371472522089</v>
      </c>
      <c r="I4711" s="115">
        <f t="shared" si="147"/>
        <v>93.192099999999996</v>
      </c>
    </row>
    <row r="4712" spans="1:9" hidden="1">
      <c r="A4712" s="115" t="s">
        <v>13220</v>
      </c>
      <c r="B4712" s="115" t="s">
        <v>13221</v>
      </c>
      <c r="C4712" s="115" t="s">
        <v>13222</v>
      </c>
      <c r="D4712" s="115" t="s">
        <v>1242</v>
      </c>
      <c r="E4712" s="115">
        <v>105.8249</v>
      </c>
      <c r="F4712" s="674">
        <v>293.83600000000001</v>
      </c>
      <c r="G4712" s="674">
        <v>295.84500000000003</v>
      </c>
      <c r="H4712" s="115">
        <f t="shared" si="146"/>
        <v>1.0068371472522089</v>
      </c>
      <c r="I4712" s="115">
        <f t="shared" si="147"/>
        <v>106.5484</v>
      </c>
    </row>
    <row r="4713" spans="1:9" hidden="1">
      <c r="A4713" s="115" t="s">
        <v>13223</v>
      </c>
      <c r="B4713" s="115" t="s">
        <v>13224</v>
      </c>
      <c r="C4713" s="115" t="s">
        <v>13225</v>
      </c>
      <c r="D4713" s="115" t="s">
        <v>1242</v>
      </c>
      <c r="E4713" s="115">
        <v>109.15219999999999</v>
      </c>
      <c r="F4713" s="674">
        <v>293.83600000000001</v>
      </c>
      <c r="G4713" s="674">
        <v>295.84500000000003</v>
      </c>
      <c r="H4713" s="115">
        <f t="shared" si="146"/>
        <v>1.0068371472522089</v>
      </c>
      <c r="I4713" s="115">
        <f t="shared" si="147"/>
        <v>109.8985</v>
      </c>
    </row>
    <row r="4714" spans="1:9" hidden="1">
      <c r="A4714" s="115" t="s">
        <v>13226</v>
      </c>
      <c r="B4714" s="115" t="s">
        <v>13227</v>
      </c>
      <c r="C4714" s="115" t="s">
        <v>13228</v>
      </c>
      <c r="D4714" s="115" t="s">
        <v>1242</v>
      </c>
      <c r="E4714" s="115">
        <v>118.5321</v>
      </c>
      <c r="F4714" s="674">
        <v>293.83600000000001</v>
      </c>
      <c r="G4714" s="674">
        <v>295.84500000000003</v>
      </c>
      <c r="H4714" s="115">
        <f t="shared" si="146"/>
        <v>1.0068371472522089</v>
      </c>
      <c r="I4714" s="115">
        <f t="shared" si="147"/>
        <v>119.3425</v>
      </c>
    </row>
    <row r="4715" spans="1:9" hidden="1">
      <c r="A4715" s="115" t="s">
        <v>13229</v>
      </c>
      <c r="B4715" s="115" t="s">
        <v>13230</v>
      </c>
      <c r="C4715" s="115" t="s">
        <v>13231</v>
      </c>
      <c r="D4715" s="115" t="s">
        <v>1242</v>
      </c>
      <c r="E4715" s="115">
        <v>123.533</v>
      </c>
      <c r="F4715" s="674">
        <v>293.83600000000001</v>
      </c>
      <c r="G4715" s="674">
        <v>295.84500000000003</v>
      </c>
      <c r="H4715" s="115">
        <f t="shared" si="146"/>
        <v>1.0068371472522089</v>
      </c>
      <c r="I4715" s="115">
        <f t="shared" si="147"/>
        <v>124.3776</v>
      </c>
    </row>
    <row r="4716" spans="1:9" hidden="1">
      <c r="A4716" s="115" t="s">
        <v>13232</v>
      </c>
      <c r="B4716" s="115" t="s">
        <v>13233</v>
      </c>
      <c r="C4716" s="115" t="s">
        <v>13234</v>
      </c>
      <c r="D4716" s="115" t="s">
        <v>1242</v>
      </c>
      <c r="E4716" s="115">
        <v>154.31319999999999</v>
      </c>
      <c r="F4716" s="674">
        <v>293.83600000000001</v>
      </c>
      <c r="G4716" s="674">
        <v>295.84500000000003</v>
      </c>
      <c r="H4716" s="115">
        <f t="shared" si="146"/>
        <v>1.0068371472522089</v>
      </c>
      <c r="I4716" s="115">
        <f t="shared" si="147"/>
        <v>155.3683</v>
      </c>
    </row>
    <row r="4717" spans="1:9" hidden="1">
      <c r="A4717" s="115" t="s">
        <v>13235</v>
      </c>
      <c r="B4717" s="115" t="s">
        <v>13236</v>
      </c>
      <c r="C4717" s="115" t="s">
        <v>13237</v>
      </c>
      <c r="D4717" s="115" t="s">
        <v>1242</v>
      </c>
      <c r="E4717" s="115">
        <v>190.43680000000001</v>
      </c>
      <c r="F4717" s="674">
        <v>293.83600000000001</v>
      </c>
      <c r="G4717" s="674">
        <v>295.84500000000003</v>
      </c>
      <c r="H4717" s="115">
        <f t="shared" si="146"/>
        <v>1.0068371472522089</v>
      </c>
      <c r="I4717" s="115">
        <f t="shared" si="147"/>
        <v>191.7388</v>
      </c>
    </row>
    <row r="4718" spans="1:9" hidden="1">
      <c r="A4718" s="115" t="s">
        <v>13238</v>
      </c>
      <c r="B4718" s="115" t="s">
        <v>13239</v>
      </c>
      <c r="C4718" s="115" t="s">
        <v>13240</v>
      </c>
      <c r="D4718" s="115" t="s">
        <v>1242</v>
      </c>
      <c r="E4718" s="115">
        <v>202.10550000000001</v>
      </c>
      <c r="F4718" s="674">
        <v>293.83600000000001</v>
      </c>
      <c r="G4718" s="674">
        <v>295.84500000000003</v>
      </c>
      <c r="H4718" s="115">
        <f t="shared" si="146"/>
        <v>1.0068371472522089</v>
      </c>
      <c r="I4718" s="115">
        <f t="shared" si="147"/>
        <v>203.4873</v>
      </c>
    </row>
    <row r="4719" spans="1:9" hidden="1">
      <c r="A4719" s="115" t="s">
        <v>13241</v>
      </c>
      <c r="B4719" s="115" t="s">
        <v>13242</v>
      </c>
      <c r="C4719" s="115" t="s">
        <v>13243</v>
      </c>
      <c r="D4719" s="115" t="s">
        <v>1242</v>
      </c>
      <c r="E4719" s="115">
        <v>135.18889999999999</v>
      </c>
      <c r="F4719" s="674">
        <v>293.83600000000001</v>
      </c>
      <c r="G4719" s="674">
        <v>295.84500000000003</v>
      </c>
      <c r="H4719" s="115">
        <f t="shared" si="146"/>
        <v>1.0068371472522089</v>
      </c>
      <c r="I4719" s="115">
        <f t="shared" si="147"/>
        <v>136.11320000000001</v>
      </c>
    </row>
    <row r="4720" spans="1:9" hidden="1">
      <c r="A4720" s="115" t="s">
        <v>13244</v>
      </c>
      <c r="B4720" s="115" t="s">
        <v>13245</v>
      </c>
      <c r="C4720" s="115" t="s">
        <v>13246</v>
      </c>
      <c r="D4720" s="115" t="s">
        <v>1242</v>
      </c>
      <c r="E4720" s="115">
        <v>148.41030000000001</v>
      </c>
      <c r="F4720" s="674">
        <v>293.83600000000001</v>
      </c>
      <c r="G4720" s="674">
        <v>295.84500000000003</v>
      </c>
      <c r="H4720" s="115">
        <f t="shared" si="146"/>
        <v>1.0068371472522089</v>
      </c>
      <c r="I4720" s="115">
        <f t="shared" si="147"/>
        <v>149.42500000000001</v>
      </c>
    </row>
    <row r="4721" spans="1:9" hidden="1">
      <c r="A4721" s="115" t="s">
        <v>13247</v>
      </c>
      <c r="B4721" s="115" t="s">
        <v>13248</v>
      </c>
      <c r="C4721" s="115" t="s">
        <v>13249</v>
      </c>
      <c r="D4721" s="115" t="s">
        <v>1242</v>
      </c>
      <c r="E4721" s="115">
        <v>192.01660000000001</v>
      </c>
      <c r="F4721" s="674">
        <v>293.83600000000001</v>
      </c>
      <c r="G4721" s="674">
        <v>295.84500000000003</v>
      </c>
      <c r="H4721" s="115">
        <f t="shared" si="146"/>
        <v>1.0068371472522089</v>
      </c>
      <c r="I4721" s="115">
        <f t="shared" si="147"/>
        <v>193.32939999999999</v>
      </c>
    </row>
    <row r="4722" spans="1:9" hidden="1">
      <c r="A4722" s="115" t="s">
        <v>13250</v>
      </c>
      <c r="B4722" s="115" t="s">
        <v>13251</v>
      </c>
      <c r="C4722" s="115" t="s">
        <v>13252</v>
      </c>
      <c r="D4722" s="115" t="s">
        <v>1242</v>
      </c>
      <c r="E4722" s="115">
        <v>235.11179999999999</v>
      </c>
      <c r="F4722" s="674">
        <v>293.83600000000001</v>
      </c>
      <c r="G4722" s="674">
        <v>295.84500000000003</v>
      </c>
      <c r="H4722" s="115">
        <f t="shared" si="146"/>
        <v>1.0068371472522089</v>
      </c>
      <c r="I4722" s="115">
        <f t="shared" si="147"/>
        <v>236.7193</v>
      </c>
    </row>
    <row r="4723" spans="1:9" hidden="1">
      <c r="A4723" s="115" t="s">
        <v>13253</v>
      </c>
      <c r="B4723" s="115" t="s">
        <v>13254</v>
      </c>
      <c r="C4723" s="115" t="s">
        <v>13255</v>
      </c>
      <c r="D4723" s="115" t="s">
        <v>1242</v>
      </c>
      <c r="E4723" s="115">
        <v>254.74799999999999</v>
      </c>
      <c r="F4723" s="674">
        <v>293.83600000000001</v>
      </c>
      <c r="G4723" s="674">
        <v>295.84500000000003</v>
      </c>
      <c r="H4723" s="115">
        <f t="shared" si="146"/>
        <v>1.0068371472522089</v>
      </c>
      <c r="I4723" s="115">
        <f t="shared" si="147"/>
        <v>256.48970000000003</v>
      </c>
    </row>
    <row r="4724" spans="1:9" hidden="1">
      <c r="A4724" s="115" t="s">
        <v>13256</v>
      </c>
      <c r="B4724" s="115" t="s">
        <v>13257</v>
      </c>
      <c r="C4724" s="115" t="s">
        <v>13258</v>
      </c>
      <c r="D4724" s="115" t="s">
        <v>1242</v>
      </c>
      <c r="E4724" s="115">
        <v>303.09829999999999</v>
      </c>
      <c r="F4724" s="674">
        <v>293.83600000000001</v>
      </c>
      <c r="G4724" s="674">
        <v>295.84500000000003</v>
      </c>
      <c r="H4724" s="115">
        <f t="shared" si="146"/>
        <v>1.0068371472522089</v>
      </c>
      <c r="I4724" s="115">
        <f t="shared" si="147"/>
        <v>305.17059999999998</v>
      </c>
    </row>
    <row r="4725" spans="1:9" hidden="1">
      <c r="A4725" s="115" t="s">
        <v>13259</v>
      </c>
      <c r="B4725" s="115" t="s">
        <v>13260</v>
      </c>
      <c r="C4725" s="115" t="s">
        <v>13261</v>
      </c>
      <c r="D4725" s="115" t="s">
        <v>1242</v>
      </c>
      <c r="E4725" s="115">
        <v>320.63060000000002</v>
      </c>
      <c r="F4725" s="674">
        <v>293.83600000000001</v>
      </c>
      <c r="G4725" s="674">
        <v>295.84500000000003</v>
      </c>
      <c r="H4725" s="115">
        <f t="shared" si="146"/>
        <v>1.0068371472522089</v>
      </c>
      <c r="I4725" s="115">
        <f t="shared" si="147"/>
        <v>322.82279999999997</v>
      </c>
    </row>
    <row r="4726" spans="1:9" hidden="1">
      <c r="A4726" s="115" t="s">
        <v>13262</v>
      </c>
      <c r="B4726" s="115" t="s">
        <v>13263</v>
      </c>
      <c r="C4726" s="115" t="s">
        <v>13264</v>
      </c>
      <c r="D4726" s="115" t="s">
        <v>1242</v>
      </c>
      <c r="E4726" s="115">
        <v>370.63900000000001</v>
      </c>
      <c r="F4726" s="674">
        <v>293.83600000000001</v>
      </c>
      <c r="G4726" s="674">
        <v>295.84500000000003</v>
      </c>
      <c r="H4726" s="115">
        <f t="shared" si="146"/>
        <v>1.0068371472522089</v>
      </c>
      <c r="I4726" s="115">
        <f t="shared" si="147"/>
        <v>373.17309999999998</v>
      </c>
    </row>
    <row r="4727" spans="1:9" hidden="1">
      <c r="A4727" s="115" t="s">
        <v>13265</v>
      </c>
      <c r="B4727" s="115" t="s">
        <v>13266</v>
      </c>
      <c r="C4727" s="115" t="s">
        <v>13267</v>
      </c>
      <c r="D4727" s="115" t="s">
        <v>1242</v>
      </c>
      <c r="E4727" s="115">
        <v>405.70370000000003</v>
      </c>
      <c r="F4727" s="674">
        <v>293.83600000000001</v>
      </c>
      <c r="G4727" s="674">
        <v>295.84500000000003</v>
      </c>
      <c r="H4727" s="115">
        <f t="shared" si="146"/>
        <v>1.0068371472522089</v>
      </c>
      <c r="I4727" s="115">
        <f t="shared" si="147"/>
        <v>408.4776</v>
      </c>
    </row>
    <row r="4728" spans="1:9" hidden="1">
      <c r="A4728" s="115" t="s">
        <v>13268</v>
      </c>
      <c r="B4728" s="115" t="s">
        <v>13269</v>
      </c>
      <c r="C4728" s="115" t="s">
        <v>13270</v>
      </c>
      <c r="D4728" s="115" t="s">
        <v>1242</v>
      </c>
      <c r="E4728" s="115">
        <v>465.27100000000002</v>
      </c>
      <c r="F4728" s="674">
        <v>293.83600000000001</v>
      </c>
      <c r="G4728" s="674">
        <v>295.84500000000003</v>
      </c>
      <c r="H4728" s="115">
        <f t="shared" si="146"/>
        <v>1.0068371472522089</v>
      </c>
      <c r="I4728" s="115">
        <f t="shared" si="147"/>
        <v>468.45209999999997</v>
      </c>
    </row>
    <row r="4729" spans="1:9" hidden="1">
      <c r="A4729" s="115" t="s">
        <v>13271</v>
      </c>
      <c r="B4729" s="115" t="s">
        <v>13272</v>
      </c>
      <c r="C4729" s="115" t="s">
        <v>13273</v>
      </c>
      <c r="D4729" s="115" t="s">
        <v>1242</v>
      </c>
      <c r="E4729" s="115">
        <v>500.33569999999997</v>
      </c>
      <c r="F4729" s="674">
        <v>293.83600000000001</v>
      </c>
      <c r="G4729" s="674">
        <v>295.84500000000003</v>
      </c>
      <c r="H4729" s="115">
        <f t="shared" si="146"/>
        <v>1.0068371472522089</v>
      </c>
      <c r="I4729" s="115">
        <f t="shared" si="147"/>
        <v>503.75659999999999</v>
      </c>
    </row>
    <row r="4730" spans="1:9" hidden="1">
      <c r="A4730" s="115" t="s">
        <v>13274</v>
      </c>
      <c r="B4730" s="115" t="s">
        <v>13275</v>
      </c>
      <c r="C4730" s="115" t="s">
        <v>13276</v>
      </c>
      <c r="D4730" s="115" t="s">
        <v>1242</v>
      </c>
      <c r="E4730" s="115">
        <v>297.92779999999999</v>
      </c>
      <c r="F4730" s="674">
        <v>293.83600000000001</v>
      </c>
      <c r="G4730" s="674">
        <v>295.84500000000003</v>
      </c>
      <c r="H4730" s="115">
        <f t="shared" si="146"/>
        <v>1.0068371472522089</v>
      </c>
      <c r="I4730" s="115">
        <f t="shared" si="147"/>
        <v>299.96480000000003</v>
      </c>
    </row>
    <row r="4731" spans="1:9" hidden="1">
      <c r="A4731" s="115" t="s">
        <v>13277</v>
      </c>
      <c r="B4731" s="115" t="s">
        <v>13278</v>
      </c>
      <c r="C4731" s="115" t="s">
        <v>13279</v>
      </c>
      <c r="D4731" s="115" t="s">
        <v>1242</v>
      </c>
      <c r="E4731" s="115">
        <v>322.23540000000003</v>
      </c>
      <c r="F4731" s="674">
        <v>293.83600000000001</v>
      </c>
      <c r="G4731" s="674">
        <v>295.84500000000003</v>
      </c>
      <c r="H4731" s="115">
        <f t="shared" si="146"/>
        <v>1.0068371472522089</v>
      </c>
      <c r="I4731" s="115">
        <f t="shared" si="147"/>
        <v>324.43860000000001</v>
      </c>
    </row>
    <row r="4732" spans="1:9" hidden="1">
      <c r="A4732" s="115" t="s">
        <v>13280</v>
      </c>
      <c r="B4732" s="115" t="s">
        <v>13281</v>
      </c>
      <c r="C4732" s="115" t="s">
        <v>13282</v>
      </c>
      <c r="D4732" s="115" t="s">
        <v>1242</v>
      </c>
      <c r="E4732" s="115">
        <v>367.73129999999998</v>
      </c>
      <c r="F4732" s="674">
        <v>293.83600000000001</v>
      </c>
      <c r="G4732" s="674">
        <v>295.84500000000003</v>
      </c>
      <c r="H4732" s="115">
        <f t="shared" si="146"/>
        <v>1.0068371472522089</v>
      </c>
      <c r="I4732" s="115">
        <f t="shared" si="147"/>
        <v>370.24549999999999</v>
      </c>
    </row>
    <row r="4733" spans="1:9" hidden="1">
      <c r="A4733" s="115" t="s">
        <v>13283</v>
      </c>
      <c r="B4733" s="115" t="s">
        <v>13284</v>
      </c>
      <c r="C4733" s="115" t="s">
        <v>13285</v>
      </c>
      <c r="D4733" s="115" t="s">
        <v>1242</v>
      </c>
      <c r="E4733" s="115">
        <v>391.10559999999998</v>
      </c>
      <c r="F4733" s="674">
        <v>293.83600000000001</v>
      </c>
      <c r="G4733" s="674">
        <v>295.84500000000003</v>
      </c>
      <c r="H4733" s="115">
        <f t="shared" si="146"/>
        <v>1.0068371472522089</v>
      </c>
      <c r="I4733" s="115">
        <f t="shared" si="147"/>
        <v>393.77960000000002</v>
      </c>
    </row>
    <row r="4734" spans="1:9" hidden="1">
      <c r="A4734" s="115" t="s">
        <v>13286</v>
      </c>
      <c r="B4734" s="115" t="s">
        <v>13287</v>
      </c>
      <c r="C4734" s="115" t="s">
        <v>13288</v>
      </c>
      <c r="D4734" s="115" t="s">
        <v>1242</v>
      </c>
      <c r="E4734" s="115">
        <v>446.26400000000001</v>
      </c>
      <c r="F4734" s="674">
        <v>293.83600000000001</v>
      </c>
      <c r="G4734" s="674">
        <v>295.84500000000003</v>
      </c>
      <c r="H4734" s="115">
        <f t="shared" si="146"/>
        <v>1.0068371472522089</v>
      </c>
      <c r="I4734" s="115">
        <f t="shared" si="147"/>
        <v>449.3152</v>
      </c>
    </row>
    <row r="4735" spans="1:9" hidden="1">
      <c r="A4735" s="115" t="s">
        <v>13289</v>
      </c>
      <c r="B4735" s="115" t="s">
        <v>13290</v>
      </c>
      <c r="C4735" s="115" t="s">
        <v>13291</v>
      </c>
      <c r="D4735" s="115" t="s">
        <v>1242</v>
      </c>
      <c r="E4735" s="115">
        <v>497.68729999999999</v>
      </c>
      <c r="F4735" s="674">
        <v>293.83600000000001</v>
      </c>
      <c r="G4735" s="674">
        <v>295.84500000000003</v>
      </c>
      <c r="H4735" s="115">
        <f t="shared" si="146"/>
        <v>1.0068371472522089</v>
      </c>
      <c r="I4735" s="115">
        <f t="shared" si="147"/>
        <v>501.09010000000001</v>
      </c>
    </row>
    <row r="4736" spans="1:9" hidden="1">
      <c r="A4736" s="115" t="s">
        <v>13292</v>
      </c>
      <c r="B4736" s="115" t="s">
        <v>13293</v>
      </c>
      <c r="C4736" s="115" t="s">
        <v>13294</v>
      </c>
      <c r="D4736" s="115" t="s">
        <v>1242</v>
      </c>
      <c r="E4736" s="115">
        <v>613.96730000000002</v>
      </c>
      <c r="F4736" s="674">
        <v>293.83600000000001</v>
      </c>
      <c r="G4736" s="674">
        <v>295.84500000000003</v>
      </c>
      <c r="H4736" s="115">
        <f t="shared" si="146"/>
        <v>1.0068371472522089</v>
      </c>
      <c r="I4736" s="115">
        <f t="shared" si="147"/>
        <v>618.16510000000005</v>
      </c>
    </row>
    <row r="4737" spans="1:9" hidden="1">
      <c r="A4737" s="115" t="s">
        <v>13295</v>
      </c>
      <c r="B4737" s="115" t="s">
        <v>13296</v>
      </c>
      <c r="C4737" s="115" t="s">
        <v>13297</v>
      </c>
      <c r="D4737" s="115" t="s">
        <v>1242</v>
      </c>
      <c r="E4737" s="115">
        <v>716.57280000000003</v>
      </c>
      <c r="F4737" s="674">
        <v>293.83600000000001</v>
      </c>
      <c r="G4737" s="674">
        <v>295.84500000000003</v>
      </c>
      <c r="H4737" s="115">
        <f t="shared" si="146"/>
        <v>1.0068371472522089</v>
      </c>
      <c r="I4737" s="115">
        <f t="shared" si="147"/>
        <v>721.47209999999995</v>
      </c>
    </row>
    <row r="4738" spans="1:9" hidden="1">
      <c r="A4738" s="115" t="s">
        <v>13298</v>
      </c>
      <c r="B4738" s="115" t="s">
        <v>13299</v>
      </c>
      <c r="C4738" s="115" t="s">
        <v>13300</v>
      </c>
      <c r="D4738" s="115" t="s">
        <v>1242</v>
      </c>
      <c r="E4738" s="115">
        <v>725.92250000000001</v>
      </c>
      <c r="F4738" s="674">
        <v>293.83600000000001</v>
      </c>
      <c r="G4738" s="674">
        <v>295.84500000000003</v>
      </c>
      <c r="H4738" s="115">
        <f t="shared" si="146"/>
        <v>1.0068371472522089</v>
      </c>
      <c r="I4738" s="115">
        <f t="shared" si="147"/>
        <v>730.88570000000004</v>
      </c>
    </row>
    <row r="4739" spans="1:9" hidden="1">
      <c r="A4739" s="115" t="s">
        <v>13301</v>
      </c>
      <c r="B4739" s="115" t="s">
        <v>13302</v>
      </c>
      <c r="C4739" s="115" t="s">
        <v>13303</v>
      </c>
      <c r="D4739" s="115" t="s">
        <v>1242</v>
      </c>
      <c r="E4739" s="115">
        <v>796.93510000000003</v>
      </c>
      <c r="F4739" s="674">
        <v>293.83600000000001</v>
      </c>
      <c r="G4739" s="674">
        <v>295.84500000000003</v>
      </c>
      <c r="H4739" s="115">
        <f t="shared" si="146"/>
        <v>1.0068371472522089</v>
      </c>
      <c r="I4739" s="115">
        <f t="shared" si="147"/>
        <v>802.38390000000004</v>
      </c>
    </row>
    <row r="4740" spans="1:9" hidden="1">
      <c r="A4740" s="115" t="s">
        <v>13304</v>
      </c>
      <c r="B4740" s="115" t="s">
        <v>13305</v>
      </c>
      <c r="C4740" s="115" t="s">
        <v>13306</v>
      </c>
      <c r="D4740" s="115" t="s">
        <v>1242</v>
      </c>
      <c r="E4740" s="115">
        <v>979.80939999999998</v>
      </c>
      <c r="F4740" s="674">
        <v>293.83600000000001</v>
      </c>
      <c r="G4740" s="674">
        <v>295.84500000000003</v>
      </c>
      <c r="H4740" s="115">
        <f t="shared" si="146"/>
        <v>1.0068371472522089</v>
      </c>
      <c r="I4740" s="115">
        <f t="shared" si="147"/>
        <v>986.50850000000003</v>
      </c>
    </row>
    <row r="4741" spans="1:9" hidden="1">
      <c r="A4741" s="115" t="s">
        <v>13307</v>
      </c>
      <c r="B4741" s="115" t="s">
        <v>13308</v>
      </c>
      <c r="C4741" s="115" t="s">
        <v>13309</v>
      </c>
      <c r="D4741" s="115" t="s">
        <v>1242</v>
      </c>
      <c r="E4741" s="115">
        <v>857.89170000000001</v>
      </c>
      <c r="F4741" s="674">
        <v>293.83600000000001</v>
      </c>
      <c r="G4741" s="674">
        <v>295.84500000000003</v>
      </c>
      <c r="H4741" s="115">
        <f t="shared" ref="H4741:H4804" si="148">G4741/F4741</f>
        <v>1.0068371472522089</v>
      </c>
      <c r="I4741" s="115">
        <f t="shared" ref="I4741:I4804" si="149">ROUND(H4741*E4741,4)</f>
        <v>863.75720000000001</v>
      </c>
    </row>
    <row r="4742" spans="1:9" hidden="1">
      <c r="A4742" s="115" t="s">
        <v>13310</v>
      </c>
      <c r="B4742" s="115" t="s">
        <v>13311</v>
      </c>
      <c r="C4742" s="115" t="s">
        <v>13312</v>
      </c>
      <c r="D4742" s="115" t="s">
        <v>1242</v>
      </c>
      <c r="E4742" s="115">
        <v>944.34749999999997</v>
      </c>
      <c r="F4742" s="674">
        <v>293.83600000000001</v>
      </c>
      <c r="G4742" s="674">
        <v>295.84500000000003</v>
      </c>
      <c r="H4742" s="115">
        <f t="shared" si="148"/>
        <v>1.0068371472522089</v>
      </c>
      <c r="I4742" s="115">
        <f t="shared" si="149"/>
        <v>950.80409999999995</v>
      </c>
    </row>
    <row r="4743" spans="1:9" hidden="1">
      <c r="A4743" s="115" t="s">
        <v>13313</v>
      </c>
      <c r="B4743" s="115" t="s">
        <v>13314</v>
      </c>
      <c r="C4743" s="115" t="s">
        <v>13315</v>
      </c>
      <c r="D4743" s="115" t="s">
        <v>1242</v>
      </c>
      <c r="E4743" s="115">
        <v>1163.7239999999999</v>
      </c>
      <c r="F4743" s="674">
        <v>293.83600000000001</v>
      </c>
      <c r="G4743" s="674">
        <v>295.84500000000003</v>
      </c>
      <c r="H4743" s="115">
        <f t="shared" si="148"/>
        <v>1.0068371472522089</v>
      </c>
      <c r="I4743" s="115">
        <f t="shared" si="149"/>
        <v>1171.6805999999999</v>
      </c>
    </row>
    <row r="4744" spans="1:9" hidden="1">
      <c r="A4744" s="115" t="s">
        <v>13316</v>
      </c>
      <c r="B4744" s="115" t="s">
        <v>13317</v>
      </c>
      <c r="C4744" s="115" t="s">
        <v>13318</v>
      </c>
      <c r="D4744" s="115" t="s">
        <v>1242</v>
      </c>
      <c r="E4744" s="115">
        <v>27.325299999999999</v>
      </c>
      <c r="F4744" s="674">
        <v>293.83600000000001</v>
      </c>
      <c r="G4744" s="674">
        <v>295.84500000000003</v>
      </c>
      <c r="H4744" s="115">
        <f t="shared" si="148"/>
        <v>1.0068371472522089</v>
      </c>
      <c r="I4744" s="115">
        <f t="shared" si="149"/>
        <v>27.5121</v>
      </c>
    </row>
    <row r="4745" spans="1:9" hidden="1">
      <c r="A4745" s="115" t="s">
        <v>13319</v>
      </c>
      <c r="B4745" s="115" t="s">
        <v>13320</v>
      </c>
      <c r="C4745" s="115" t="s">
        <v>13321</v>
      </c>
      <c r="D4745" s="115" t="s">
        <v>1242</v>
      </c>
      <c r="E4745" s="115">
        <v>29.742999999999999</v>
      </c>
      <c r="F4745" s="674">
        <v>293.83600000000001</v>
      </c>
      <c r="G4745" s="674">
        <v>295.84500000000003</v>
      </c>
      <c r="H4745" s="115">
        <f t="shared" si="148"/>
        <v>1.0068371472522089</v>
      </c>
      <c r="I4745" s="115">
        <f t="shared" si="149"/>
        <v>29.946400000000001</v>
      </c>
    </row>
    <row r="4746" spans="1:9" hidden="1">
      <c r="A4746" s="115" t="s">
        <v>13322</v>
      </c>
      <c r="B4746" s="115" t="s">
        <v>13323</v>
      </c>
      <c r="C4746" s="115" t="s">
        <v>13324</v>
      </c>
      <c r="D4746" s="115" t="s">
        <v>1242</v>
      </c>
      <c r="E4746" s="115">
        <v>31.349</v>
      </c>
      <c r="F4746" s="674">
        <v>293.83600000000001</v>
      </c>
      <c r="G4746" s="674">
        <v>295.84500000000003</v>
      </c>
      <c r="H4746" s="115">
        <f t="shared" si="148"/>
        <v>1.0068371472522089</v>
      </c>
      <c r="I4746" s="115">
        <f t="shared" si="149"/>
        <v>31.563300000000002</v>
      </c>
    </row>
    <row r="4747" spans="1:9" hidden="1">
      <c r="A4747" s="115" t="s">
        <v>13325</v>
      </c>
      <c r="B4747" s="115" t="s">
        <v>13326</v>
      </c>
      <c r="C4747" s="115" t="s">
        <v>13327</v>
      </c>
      <c r="D4747" s="115" t="s">
        <v>1242</v>
      </c>
      <c r="E4747" s="115">
        <v>32.576999999999998</v>
      </c>
      <c r="F4747" s="674">
        <v>293.83600000000001</v>
      </c>
      <c r="G4747" s="674">
        <v>295.84500000000003</v>
      </c>
      <c r="H4747" s="115">
        <f t="shared" si="148"/>
        <v>1.0068371472522089</v>
      </c>
      <c r="I4747" s="115">
        <f t="shared" si="149"/>
        <v>32.799700000000001</v>
      </c>
    </row>
    <row r="4748" spans="1:9" hidden="1">
      <c r="A4748" s="115" t="s">
        <v>13328</v>
      </c>
      <c r="B4748" s="115" t="s">
        <v>13329</v>
      </c>
      <c r="C4748" s="115" t="s">
        <v>13330</v>
      </c>
      <c r="D4748" s="115" t="s">
        <v>1242</v>
      </c>
      <c r="E4748" s="115">
        <v>35.912500000000001</v>
      </c>
      <c r="F4748" s="674">
        <v>293.83600000000001</v>
      </c>
      <c r="G4748" s="674">
        <v>295.84500000000003</v>
      </c>
      <c r="H4748" s="115">
        <f t="shared" si="148"/>
        <v>1.0068371472522089</v>
      </c>
      <c r="I4748" s="115">
        <f t="shared" si="149"/>
        <v>36.158000000000001</v>
      </c>
    </row>
    <row r="4749" spans="1:9" hidden="1">
      <c r="A4749" s="115" t="s">
        <v>13331</v>
      </c>
      <c r="B4749" s="115" t="s">
        <v>13332</v>
      </c>
      <c r="C4749" s="115" t="s">
        <v>13333</v>
      </c>
      <c r="D4749" s="115" t="s">
        <v>1242</v>
      </c>
      <c r="E4749" s="115">
        <v>39.057400000000001</v>
      </c>
      <c r="F4749" s="674">
        <v>293.83600000000001</v>
      </c>
      <c r="G4749" s="674">
        <v>295.84500000000003</v>
      </c>
      <c r="H4749" s="115">
        <f t="shared" si="148"/>
        <v>1.0068371472522089</v>
      </c>
      <c r="I4749" s="115">
        <f t="shared" si="149"/>
        <v>39.324399999999997</v>
      </c>
    </row>
    <row r="4750" spans="1:9" hidden="1">
      <c r="A4750" s="115" t="s">
        <v>13334</v>
      </c>
      <c r="B4750" s="115" t="s">
        <v>13335</v>
      </c>
      <c r="C4750" s="115" t="s">
        <v>13336</v>
      </c>
      <c r="D4750" s="115" t="s">
        <v>1242</v>
      </c>
      <c r="E4750" s="115">
        <v>28.560700000000001</v>
      </c>
      <c r="F4750" s="674">
        <v>293.83600000000001</v>
      </c>
      <c r="G4750" s="674">
        <v>295.84500000000003</v>
      </c>
      <c r="H4750" s="115">
        <f t="shared" si="148"/>
        <v>1.0068371472522089</v>
      </c>
      <c r="I4750" s="115">
        <f t="shared" si="149"/>
        <v>28.756</v>
      </c>
    </row>
    <row r="4751" spans="1:9" hidden="1">
      <c r="A4751" s="115" t="s">
        <v>13337</v>
      </c>
      <c r="B4751" s="115" t="s">
        <v>13338</v>
      </c>
      <c r="C4751" s="115" t="s">
        <v>13339</v>
      </c>
      <c r="D4751" s="115" t="s">
        <v>1242</v>
      </c>
      <c r="E4751" s="115">
        <v>31.349</v>
      </c>
      <c r="F4751" s="674">
        <v>293.83600000000001</v>
      </c>
      <c r="G4751" s="674">
        <v>295.84500000000003</v>
      </c>
      <c r="H4751" s="115">
        <f t="shared" si="148"/>
        <v>1.0068371472522089</v>
      </c>
      <c r="I4751" s="115">
        <f t="shared" si="149"/>
        <v>31.563300000000002</v>
      </c>
    </row>
    <row r="4752" spans="1:9" hidden="1">
      <c r="A4752" s="115" t="s">
        <v>13340</v>
      </c>
      <c r="B4752" s="115" t="s">
        <v>13341</v>
      </c>
      <c r="C4752" s="115" t="s">
        <v>13342</v>
      </c>
      <c r="D4752" s="115" t="s">
        <v>1242</v>
      </c>
      <c r="E4752" s="115">
        <v>33.356499999999997</v>
      </c>
      <c r="F4752" s="674">
        <v>293.83600000000001</v>
      </c>
      <c r="G4752" s="674">
        <v>295.84500000000003</v>
      </c>
      <c r="H4752" s="115">
        <f t="shared" si="148"/>
        <v>1.0068371472522089</v>
      </c>
      <c r="I4752" s="115">
        <f t="shared" si="149"/>
        <v>33.584600000000002</v>
      </c>
    </row>
    <row r="4753" spans="1:9" hidden="1">
      <c r="A4753" s="115" t="s">
        <v>13343</v>
      </c>
      <c r="B4753" s="115" t="s">
        <v>13344</v>
      </c>
      <c r="C4753" s="115" t="s">
        <v>13345</v>
      </c>
      <c r="D4753" s="115" t="s">
        <v>1242</v>
      </c>
      <c r="E4753" s="115">
        <v>34.584499999999998</v>
      </c>
      <c r="F4753" s="674">
        <v>293.83600000000001</v>
      </c>
      <c r="G4753" s="674">
        <v>295.84500000000003</v>
      </c>
      <c r="H4753" s="115">
        <f t="shared" si="148"/>
        <v>1.0068371472522089</v>
      </c>
      <c r="I4753" s="115">
        <f t="shared" si="149"/>
        <v>34.820999999999998</v>
      </c>
    </row>
    <row r="4754" spans="1:9" hidden="1">
      <c r="A4754" s="115" t="s">
        <v>13346</v>
      </c>
      <c r="B4754" s="115" t="s">
        <v>13347</v>
      </c>
      <c r="C4754" s="115" t="s">
        <v>13348</v>
      </c>
      <c r="D4754" s="115" t="s">
        <v>1242</v>
      </c>
      <c r="E4754" s="115">
        <v>38.753900000000002</v>
      </c>
      <c r="F4754" s="674">
        <v>293.83600000000001</v>
      </c>
      <c r="G4754" s="674">
        <v>295.84500000000003</v>
      </c>
      <c r="H4754" s="115">
        <f t="shared" si="148"/>
        <v>1.0068371472522089</v>
      </c>
      <c r="I4754" s="115">
        <f t="shared" si="149"/>
        <v>39.018900000000002</v>
      </c>
    </row>
    <row r="4755" spans="1:9" hidden="1">
      <c r="A4755" s="115" t="s">
        <v>13349</v>
      </c>
      <c r="B4755" s="115" t="s">
        <v>13350</v>
      </c>
      <c r="C4755" s="115" t="s">
        <v>13351</v>
      </c>
      <c r="D4755" s="115" t="s">
        <v>1242</v>
      </c>
      <c r="E4755" s="115">
        <v>42.269399999999997</v>
      </c>
      <c r="F4755" s="674">
        <v>293.83600000000001</v>
      </c>
      <c r="G4755" s="674">
        <v>295.84500000000003</v>
      </c>
      <c r="H4755" s="115">
        <f t="shared" si="148"/>
        <v>1.0068371472522089</v>
      </c>
      <c r="I4755" s="115">
        <f t="shared" si="149"/>
        <v>42.558399999999999</v>
      </c>
    </row>
    <row r="4756" spans="1:9" hidden="1">
      <c r="A4756" s="115" t="s">
        <v>13352</v>
      </c>
      <c r="B4756" s="115" t="s">
        <v>13353</v>
      </c>
      <c r="C4756" s="115" t="s">
        <v>13354</v>
      </c>
      <c r="D4756" s="115" t="s">
        <v>1242</v>
      </c>
      <c r="E4756" s="115">
        <v>44.585700000000003</v>
      </c>
      <c r="F4756" s="674">
        <v>293.83600000000001</v>
      </c>
      <c r="G4756" s="674">
        <v>295.84500000000003</v>
      </c>
      <c r="H4756" s="115">
        <f t="shared" si="148"/>
        <v>1.0068371472522089</v>
      </c>
      <c r="I4756" s="115">
        <f t="shared" si="149"/>
        <v>44.890500000000003</v>
      </c>
    </row>
    <row r="4757" spans="1:9" hidden="1">
      <c r="A4757" s="115" t="s">
        <v>13355</v>
      </c>
      <c r="B4757" s="115" t="s">
        <v>13356</v>
      </c>
      <c r="C4757" s="115" t="s">
        <v>13357</v>
      </c>
      <c r="D4757" s="115" t="s">
        <v>1242</v>
      </c>
      <c r="E4757" s="115">
        <v>47.493600000000001</v>
      </c>
      <c r="F4757" s="674">
        <v>293.83600000000001</v>
      </c>
      <c r="G4757" s="674">
        <v>295.84500000000003</v>
      </c>
      <c r="H4757" s="115">
        <f t="shared" si="148"/>
        <v>1.0068371472522089</v>
      </c>
      <c r="I4757" s="115">
        <f t="shared" si="149"/>
        <v>47.818300000000001</v>
      </c>
    </row>
    <row r="4758" spans="1:9" hidden="1">
      <c r="A4758" s="115" t="s">
        <v>13358</v>
      </c>
      <c r="B4758" s="115" t="s">
        <v>13359</v>
      </c>
      <c r="C4758" s="115" t="s">
        <v>13360</v>
      </c>
      <c r="D4758" s="115" t="s">
        <v>1242</v>
      </c>
      <c r="E4758" s="115">
        <v>51.5246</v>
      </c>
      <c r="F4758" s="674">
        <v>293.83600000000001</v>
      </c>
      <c r="G4758" s="674">
        <v>295.84500000000003</v>
      </c>
      <c r="H4758" s="115">
        <f t="shared" si="148"/>
        <v>1.0068371472522089</v>
      </c>
      <c r="I4758" s="115">
        <f t="shared" si="149"/>
        <v>51.876899999999999</v>
      </c>
    </row>
    <row r="4759" spans="1:9" hidden="1">
      <c r="A4759" s="115" t="s">
        <v>13361</v>
      </c>
      <c r="B4759" s="115" t="s">
        <v>13362</v>
      </c>
      <c r="C4759" s="115" t="s">
        <v>13363</v>
      </c>
      <c r="D4759" s="115" t="s">
        <v>1242</v>
      </c>
      <c r="E4759" s="115">
        <v>57.698900000000002</v>
      </c>
      <c r="F4759" s="674">
        <v>293.83600000000001</v>
      </c>
      <c r="G4759" s="674">
        <v>295.84500000000003</v>
      </c>
      <c r="H4759" s="115">
        <f t="shared" si="148"/>
        <v>1.0068371472522089</v>
      </c>
      <c r="I4759" s="115">
        <f t="shared" si="149"/>
        <v>58.093400000000003</v>
      </c>
    </row>
    <row r="4760" spans="1:9" hidden="1">
      <c r="A4760" s="115" t="s">
        <v>13364</v>
      </c>
      <c r="B4760" s="115" t="s">
        <v>13365</v>
      </c>
      <c r="C4760" s="115" t="s">
        <v>13366</v>
      </c>
      <c r="D4760" s="115" t="s">
        <v>1242</v>
      </c>
      <c r="E4760" s="115">
        <v>63.3249</v>
      </c>
      <c r="F4760" s="674">
        <v>293.83600000000001</v>
      </c>
      <c r="G4760" s="674">
        <v>295.84500000000003</v>
      </c>
      <c r="H4760" s="115">
        <f t="shared" si="148"/>
        <v>1.0068371472522089</v>
      </c>
      <c r="I4760" s="115">
        <f t="shared" si="149"/>
        <v>63.757899999999999</v>
      </c>
    </row>
    <row r="4761" spans="1:9" hidden="1">
      <c r="A4761" s="115" t="s">
        <v>13367</v>
      </c>
      <c r="B4761" s="115" t="s">
        <v>13368</v>
      </c>
      <c r="C4761" s="115" t="s">
        <v>13369</v>
      </c>
      <c r="D4761" s="115" t="s">
        <v>1242</v>
      </c>
      <c r="E4761" s="115">
        <v>67.884299999999996</v>
      </c>
      <c r="F4761" s="674">
        <v>293.83600000000001</v>
      </c>
      <c r="G4761" s="674">
        <v>295.84500000000003</v>
      </c>
      <c r="H4761" s="115">
        <f t="shared" si="148"/>
        <v>1.0068371472522089</v>
      </c>
      <c r="I4761" s="115">
        <f t="shared" si="149"/>
        <v>68.348399999999998</v>
      </c>
    </row>
    <row r="4762" spans="1:9" hidden="1">
      <c r="A4762" s="115" t="s">
        <v>13370</v>
      </c>
      <c r="B4762" s="115" t="s">
        <v>13371</v>
      </c>
      <c r="C4762" s="115" t="s">
        <v>13372</v>
      </c>
      <c r="D4762" s="115" t="s">
        <v>1242</v>
      </c>
      <c r="E4762" s="115">
        <v>71.009900000000002</v>
      </c>
      <c r="F4762" s="674">
        <v>293.83600000000001</v>
      </c>
      <c r="G4762" s="674">
        <v>295.84500000000003</v>
      </c>
      <c r="H4762" s="115">
        <f t="shared" si="148"/>
        <v>1.0068371472522089</v>
      </c>
      <c r="I4762" s="115">
        <f t="shared" si="149"/>
        <v>71.495400000000004</v>
      </c>
    </row>
    <row r="4763" spans="1:9" hidden="1">
      <c r="A4763" s="115" t="s">
        <v>13373</v>
      </c>
      <c r="B4763" s="115" t="s">
        <v>13374</v>
      </c>
      <c r="C4763" s="115" t="s">
        <v>13375</v>
      </c>
      <c r="D4763" s="115" t="s">
        <v>1242</v>
      </c>
      <c r="E4763" s="115">
        <v>96.862899999999996</v>
      </c>
      <c r="F4763" s="674">
        <v>293.83600000000001</v>
      </c>
      <c r="G4763" s="674">
        <v>295.84500000000003</v>
      </c>
      <c r="H4763" s="115">
        <f t="shared" si="148"/>
        <v>1.0068371472522089</v>
      </c>
      <c r="I4763" s="115">
        <f t="shared" si="149"/>
        <v>97.525199999999998</v>
      </c>
    </row>
    <row r="4764" spans="1:9" hidden="1">
      <c r="A4764" s="115" t="s">
        <v>13376</v>
      </c>
      <c r="B4764" s="115" t="s">
        <v>13377</v>
      </c>
      <c r="C4764" s="115" t="s">
        <v>13378</v>
      </c>
      <c r="D4764" s="115" t="s">
        <v>1242</v>
      </c>
      <c r="E4764" s="115">
        <v>110.6033</v>
      </c>
      <c r="F4764" s="674">
        <v>293.83600000000001</v>
      </c>
      <c r="G4764" s="674">
        <v>295.84500000000003</v>
      </c>
      <c r="H4764" s="115">
        <f t="shared" si="148"/>
        <v>1.0068371472522089</v>
      </c>
      <c r="I4764" s="115">
        <f t="shared" si="149"/>
        <v>111.3595</v>
      </c>
    </row>
    <row r="4765" spans="1:9" hidden="1">
      <c r="A4765" s="115" t="s">
        <v>13379</v>
      </c>
      <c r="B4765" s="115" t="s">
        <v>13380</v>
      </c>
      <c r="C4765" s="115" t="s">
        <v>13381</v>
      </c>
      <c r="D4765" s="115" t="s">
        <v>1242</v>
      </c>
      <c r="E4765" s="115">
        <v>116.021</v>
      </c>
      <c r="F4765" s="674">
        <v>293.83600000000001</v>
      </c>
      <c r="G4765" s="674">
        <v>295.84500000000003</v>
      </c>
      <c r="H4765" s="115">
        <f t="shared" si="148"/>
        <v>1.0068371472522089</v>
      </c>
      <c r="I4765" s="115">
        <f t="shared" si="149"/>
        <v>116.8143</v>
      </c>
    </row>
    <row r="4766" spans="1:9" hidden="1">
      <c r="A4766" s="115" t="s">
        <v>13382</v>
      </c>
      <c r="B4766" s="115" t="s">
        <v>13383</v>
      </c>
      <c r="C4766" s="115" t="s">
        <v>13384</v>
      </c>
      <c r="D4766" s="115" t="s">
        <v>1242</v>
      </c>
      <c r="E4766" s="115">
        <v>76.414400000000001</v>
      </c>
      <c r="F4766" s="674">
        <v>293.83600000000001</v>
      </c>
      <c r="G4766" s="674">
        <v>295.84500000000003</v>
      </c>
      <c r="H4766" s="115">
        <f t="shared" si="148"/>
        <v>1.0068371472522089</v>
      </c>
      <c r="I4766" s="115">
        <f t="shared" si="149"/>
        <v>76.936899999999994</v>
      </c>
    </row>
    <row r="4767" spans="1:9" hidden="1">
      <c r="A4767" s="115" t="s">
        <v>13385</v>
      </c>
      <c r="B4767" s="115" t="s">
        <v>13386</v>
      </c>
      <c r="C4767" s="115" t="s">
        <v>13387</v>
      </c>
      <c r="D4767" s="115" t="s">
        <v>1242</v>
      </c>
      <c r="E4767" s="115">
        <v>82.681200000000004</v>
      </c>
      <c r="F4767" s="674">
        <v>293.83600000000001</v>
      </c>
      <c r="G4767" s="674">
        <v>295.84500000000003</v>
      </c>
      <c r="H4767" s="115">
        <f t="shared" si="148"/>
        <v>1.0068371472522089</v>
      </c>
      <c r="I4767" s="115">
        <f t="shared" si="149"/>
        <v>83.246499999999997</v>
      </c>
    </row>
    <row r="4768" spans="1:9" hidden="1">
      <c r="A4768" s="115" t="s">
        <v>13388</v>
      </c>
      <c r="B4768" s="115" t="s">
        <v>13389</v>
      </c>
      <c r="C4768" s="115" t="s">
        <v>13390</v>
      </c>
      <c r="D4768" s="115" t="s">
        <v>1242</v>
      </c>
      <c r="E4768" s="115">
        <v>115.5012</v>
      </c>
      <c r="F4768" s="674">
        <v>293.83600000000001</v>
      </c>
      <c r="G4768" s="674">
        <v>295.84500000000003</v>
      </c>
      <c r="H4768" s="115">
        <f t="shared" si="148"/>
        <v>1.0068371472522089</v>
      </c>
      <c r="I4768" s="115">
        <f t="shared" si="149"/>
        <v>116.29089999999999</v>
      </c>
    </row>
    <row r="4769" spans="1:9" hidden="1">
      <c r="A4769" s="115" t="s">
        <v>13391</v>
      </c>
      <c r="B4769" s="115" t="s">
        <v>13392</v>
      </c>
      <c r="C4769" s="115" t="s">
        <v>13393</v>
      </c>
      <c r="D4769" s="115" t="s">
        <v>1242</v>
      </c>
      <c r="E4769" s="115">
        <v>132.9408</v>
      </c>
      <c r="F4769" s="674">
        <v>293.83600000000001</v>
      </c>
      <c r="G4769" s="674">
        <v>295.84500000000003</v>
      </c>
      <c r="H4769" s="115">
        <f t="shared" si="148"/>
        <v>1.0068371472522089</v>
      </c>
      <c r="I4769" s="115">
        <f t="shared" si="149"/>
        <v>133.84970000000001</v>
      </c>
    </row>
    <row r="4770" spans="1:9" hidden="1">
      <c r="A4770" s="115" t="s">
        <v>13394</v>
      </c>
      <c r="B4770" s="115" t="s">
        <v>13395</v>
      </c>
      <c r="C4770" s="115" t="s">
        <v>13396</v>
      </c>
      <c r="D4770" s="115" t="s">
        <v>1242</v>
      </c>
      <c r="E4770" s="115">
        <v>142.05770000000001</v>
      </c>
      <c r="F4770" s="674">
        <v>293.83600000000001</v>
      </c>
      <c r="G4770" s="674">
        <v>295.84500000000003</v>
      </c>
      <c r="H4770" s="115">
        <f t="shared" si="148"/>
        <v>1.0068371472522089</v>
      </c>
      <c r="I4770" s="115">
        <f t="shared" si="149"/>
        <v>143.029</v>
      </c>
    </row>
    <row r="4771" spans="1:9" hidden="1">
      <c r="A4771" s="115" t="s">
        <v>13397</v>
      </c>
      <c r="B4771" s="115" t="s">
        <v>13398</v>
      </c>
      <c r="C4771" s="115" t="s">
        <v>13399</v>
      </c>
      <c r="D4771" s="115" t="s">
        <v>1242</v>
      </c>
      <c r="E4771" s="115">
        <v>170.63</v>
      </c>
      <c r="F4771" s="674">
        <v>293.83600000000001</v>
      </c>
      <c r="G4771" s="674">
        <v>295.84500000000003</v>
      </c>
      <c r="H4771" s="115">
        <f t="shared" si="148"/>
        <v>1.0068371472522089</v>
      </c>
      <c r="I4771" s="115">
        <f t="shared" si="149"/>
        <v>171.79660000000001</v>
      </c>
    </row>
    <row r="4772" spans="1:9" hidden="1">
      <c r="A4772" s="115" t="s">
        <v>13400</v>
      </c>
      <c r="B4772" s="115" t="s">
        <v>13401</v>
      </c>
      <c r="C4772" s="115" t="s">
        <v>13402</v>
      </c>
      <c r="D4772" s="115" t="s">
        <v>1242</v>
      </c>
      <c r="E4772" s="115">
        <v>177.643</v>
      </c>
      <c r="F4772" s="674">
        <v>293.83600000000001</v>
      </c>
      <c r="G4772" s="674">
        <v>295.84500000000003</v>
      </c>
      <c r="H4772" s="115">
        <f t="shared" si="148"/>
        <v>1.0068371472522089</v>
      </c>
      <c r="I4772" s="115">
        <f t="shared" si="149"/>
        <v>178.85759999999999</v>
      </c>
    </row>
    <row r="4773" spans="1:9" hidden="1">
      <c r="A4773" s="115" t="s">
        <v>13403</v>
      </c>
      <c r="B4773" s="115" t="s">
        <v>13404</v>
      </c>
      <c r="C4773" s="115" t="s">
        <v>13405</v>
      </c>
      <c r="D4773" s="115" t="s">
        <v>1242</v>
      </c>
      <c r="E4773" s="115">
        <v>206.89959999999999</v>
      </c>
      <c r="F4773" s="674">
        <v>293.83600000000001</v>
      </c>
      <c r="G4773" s="674">
        <v>295.84500000000003</v>
      </c>
      <c r="H4773" s="115">
        <f t="shared" si="148"/>
        <v>1.0068371472522089</v>
      </c>
      <c r="I4773" s="115">
        <f t="shared" si="149"/>
        <v>208.3142</v>
      </c>
    </row>
    <row r="4774" spans="1:9" hidden="1">
      <c r="A4774" s="115" t="s">
        <v>13406</v>
      </c>
      <c r="B4774" s="115" t="s">
        <v>13407</v>
      </c>
      <c r="C4774" s="115" t="s">
        <v>13408</v>
      </c>
      <c r="D4774" s="115" t="s">
        <v>1242</v>
      </c>
      <c r="E4774" s="115">
        <v>223.73060000000001</v>
      </c>
      <c r="F4774" s="674">
        <v>293.83600000000001</v>
      </c>
      <c r="G4774" s="674">
        <v>295.84500000000003</v>
      </c>
      <c r="H4774" s="115">
        <f t="shared" si="148"/>
        <v>1.0068371472522089</v>
      </c>
      <c r="I4774" s="115">
        <f t="shared" si="149"/>
        <v>225.2603</v>
      </c>
    </row>
    <row r="4775" spans="1:9" hidden="1">
      <c r="A4775" s="115" t="s">
        <v>13409</v>
      </c>
      <c r="B4775" s="115" t="s">
        <v>13410</v>
      </c>
      <c r="C4775" s="115" t="s">
        <v>13411</v>
      </c>
      <c r="D4775" s="115" t="s">
        <v>1242</v>
      </c>
      <c r="E4775" s="115">
        <v>260.33629999999999</v>
      </c>
      <c r="F4775" s="674">
        <v>293.83600000000001</v>
      </c>
      <c r="G4775" s="674">
        <v>295.84500000000003</v>
      </c>
      <c r="H4775" s="115">
        <f t="shared" si="148"/>
        <v>1.0068371472522089</v>
      </c>
      <c r="I4775" s="115">
        <f t="shared" si="149"/>
        <v>262.11630000000002</v>
      </c>
    </row>
    <row r="4776" spans="1:9" hidden="1">
      <c r="A4776" s="115" t="s">
        <v>13412</v>
      </c>
      <c r="B4776" s="115" t="s">
        <v>13413</v>
      </c>
      <c r="C4776" s="115" t="s">
        <v>13414</v>
      </c>
      <c r="D4776" s="115" t="s">
        <v>1242</v>
      </c>
      <c r="E4776" s="115">
        <v>277.86869999999999</v>
      </c>
      <c r="F4776" s="674">
        <v>293.83600000000001</v>
      </c>
      <c r="G4776" s="674">
        <v>295.84500000000003</v>
      </c>
      <c r="H4776" s="115">
        <f t="shared" si="148"/>
        <v>1.0068371472522089</v>
      </c>
      <c r="I4776" s="115">
        <f t="shared" si="149"/>
        <v>279.76850000000002</v>
      </c>
    </row>
    <row r="4777" spans="1:9" hidden="1">
      <c r="A4777" s="115" t="s">
        <v>13415</v>
      </c>
      <c r="B4777" s="115" t="s">
        <v>13416</v>
      </c>
      <c r="C4777" s="115" t="s">
        <v>13417</v>
      </c>
      <c r="D4777" s="115" t="s">
        <v>1242</v>
      </c>
      <c r="E4777" s="115">
        <v>167.44810000000001</v>
      </c>
      <c r="F4777" s="674">
        <v>293.83600000000001</v>
      </c>
      <c r="G4777" s="674">
        <v>295.84500000000003</v>
      </c>
      <c r="H4777" s="115">
        <f t="shared" si="148"/>
        <v>1.0068371472522089</v>
      </c>
      <c r="I4777" s="115">
        <f t="shared" si="149"/>
        <v>168.59299999999999</v>
      </c>
    </row>
    <row r="4778" spans="1:9" hidden="1">
      <c r="A4778" s="115" t="s">
        <v>13418</v>
      </c>
      <c r="B4778" s="115" t="s">
        <v>13419</v>
      </c>
      <c r="C4778" s="115" t="s">
        <v>13420</v>
      </c>
      <c r="D4778" s="115" t="s">
        <v>1242</v>
      </c>
      <c r="E4778" s="115">
        <v>179.6027</v>
      </c>
      <c r="F4778" s="674">
        <v>293.83600000000001</v>
      </c>
      <c r="G4778" s="674">
        <v>295.84500000000003</v>
      </c>
      <c r="H4778" s="115">
        <f t="shared" si="148"/>
        <v>1.0068371472522089</v>
      </c>
      <c r="I4778" s="115">
        <f t="shared" si="149"/>
        <v>180.83070000000001</v>
      </c>
    </row>
    <row r="4779" spans="1:9" hidden="1">
      <c r="A4779" s="115" t="s">
        <v>13421</v>
      </c>
      <c r="B4779" s="115" t="s">
        <v>13422</v>
      </c>
      <c r="C4779" s="115" t="s">
        <v>13423</v>
      </c>
      <c r="D4779" s="115" t="s">
        <v>1242</v>
      </c>
      <c r="E4779" s="115">
        <v>204.99719999999999</v>
      </c>
      <c r="F4779" s="674">
        <v>293.83600000000001</v>
      </c>
      <c r="G4779" s="674">
        <v>295.84500000000003</v>
      </c>
      <c r="H4779" s="115">
        <f t="shared" si="148"/>
        <v>1.0068371472522089</v>
      </c>
      <c r="I4779" s="115">
        <f t="shared" si="149"/>
        <v>206.39879999999999</v>
      </c>
    </row>
    <row r="4780" spans="1:9" hidden="1">
      <c r="A4780" s="115" t="s">
        <v>13424</v>
      </c>
      <c r="B4780" s="115" t="s">
        <v>13425</v>
      </c>
      <c r="C4780" s="115" t="s">
        <v>13426</v>
      </c>
      <c r="D4780" s="115" t="s">
        <v>1242</v>
      </c>
      <c r="E4780" s="115">
        <v>214.34690000000001</v>
      </c>
      <c r="F4780" s="674">
        <v>293.83600000000001</v>
      </c>
      <c r="G4780" s="674">
        <v>295.84500000000003</v>
      </c>
      <c r="H4780" s="115">
        <f t="shared" si="148"/>
        <v>1.0068371472522089</v>
      </c>
      <c r="I4780" s="115">
        <f t="shared" si="149"/>
        <v>215.8124</v>
      </c>
    </row>
    <row r="4781" spans="1:9" hidden="1">
      <c r="A4781" s="115" t="s">
        <v>13427</v>
      </c>
      <c r="B4781" s="115" t="s">
        <v>13428</v>
      </c>
      <c r="C4781" s="115" t="s">
        <v>13429</v>
      </c>
      <c r="D4781" s="115" t="s">
        <v>1242</v>
      </c>
      <c r="E4781" s="115">
        <v>248.83869999999999</v>
      </c>
      <c r="F4781" s="674">
        <v>293.83600000000001</v>
      </c>
      <c r="G4781" s="674">
        <v>295.84500000000003</v>
      </c>
      <c r="H4781" s="115">
        <f t="shared" si="148"/>
        <v>1.0068371472522089</v>
      </c>
      <c r="I4781" s="115">
        <f t="shared" si="149"/>
        <v>250.54</v>
      </c>
    </row>
    <row r="4782" spans="1:9" hidden="1">
      <c r="A4782" s="115" t="s">
        <v>13430</v>
      </c>
      <c r="B4782" s="115" t="s">
        <v>13431</v>
      </c>
      <c r="C4782" s="115" t="s">
        <v>13432</v>
      </c>
      <c r="D4782" s="115" t="s">
        <v>1242</v>
      </c>
      <c r="E4782" s="115">
        <v>271.27800000000002</v>
      </c>
      <c r="F4782" s="674">
        <v>293.83600000000001</v>
      </c>
      <c r="G4782" s="674">
        <v>295.84500000000003</v>
      </c>
      <c r="H4782" s="115">
        <f t="shared" si="148"/>
        <v>1.0068371472522089</v>
      </c>
      <c r="I4782" s="115">
        <f t="shared" si="149"/>
        <v>273.13279999999997</v>
      </c>
    </row>
    <row r="4783" spans="1:9" hidden="1">
      <c r="A4783" s="115" t="s">
        <v>13433</v>
      </c>
      <c r="B4783" s="115" t="s">
        <v>13434</v>
      </c>
      <c r="C4783" s="115" t="s">
        <v>13435</v>
      </c>
      <c r="D4783" s="115" t="s">
        <v>1242</v>
      </c>
      <c r="E4783" s="115">
        <v>337.54379999999998</v>
      </c>
      <c r="F4783" s="674">
        <v>293.83600000000001</v>
      </c>
      <c r="G4783" s="674">
        <v>295.84500000000003</v>
      </c>
      <c r="H4783" s="115">
        <f t="shared" si="148"/>
        <v>1.0068371472522089</v>
      </c>
      <c r="I4783" s="115">
        <f t="shared" si="149"/>
        <v>339.85160000000002</v>
      </c>
    </row>
    <row r="4784" spans="1:9" hidden="1">
      <c r="A4784" s="115" t="s">
        <v>13436</v>
      </c>
      <c r="B4784" s="115" t="s">
        <v>13437</v>
      </c>
      <c r="C4784" s="115" t="s">
        <v>13438</v>
      </c>
      <c r="D4784" s="115" t="s">
        <v>1242</v>
      </c>
      <c r="E4784" s="115">
        <v>392.71350000000001</v>
      </c>
      <c r="F4784" s="674">
        <v>293.83600000000001</v>
      </c>
      <c r="G4784" s="674">
        <v>295.84500000000003</v>
      </c>
      <c r="H4784" s="115">
        <f t="shared" si="148"/>
        <v>1.0068371472522089</v>
      </c>
      <c r="I4784" s="115">
        <f t="shared" si="149"/>
        <v>395.39850000000001</v>
      </c>
    </row>
    <row r="4785" spans="1:9" hidden="1">
      <c r="A4785" s="115" t="s">
        <v>13439</v>
      </c>
      <c r="B4785" s="115" t="s">
        <v>13440</v>
      </c>
      <c r="C4785" s="115" t="s">
        <v>13441</v>
      </c>
      <c r="D4785" s="115" t="s">
        <v>1242</v>
      </c>
      <c r="E4785" s="115">
        <v>397.38839999999999</v>
      </c>
      <c r="F4785" s="674">
        <v>293.83600000000001</v>
      </c>
      <c r="G4785" s="674">
        <v>295.84500000000003</v>
      </c>
      <c r="H4785" s="115">
        <f t="shared" si="148"/>
        <v>1.0068371472522089</v>
      </c>
      <c r="I4785" s="115">
        <f t="shared" si="149"/>
        <v>400.10539999999997</v>
      </c>
    </row>
    <row r="4786" spans="1:9" hidden="1">
      <c r="A4786" s="115" t="s">
        <v>13442</v>
      </c>
      <c r="B4786" s="115" t="s">
        <v>13443</v>
      </c>
      <c r="C4786" s="115" t="s">
        <v>13444</v>
      </c>
      <c r="D4786" s="115" t="s">
        <v>1242</v>
      </c>
      <c r="E4786" s="115">
        <v>433.45769999999999</v>
      </c>
      <c r="F4786" s="674">
        <v>293.83600000000001</v>
      </c>
      <c r="G4786" s="674">
        <v>295.84500000000003</v>
      </c>
      <c r="H4786" s="115">
        <f t="shared" si="148"/>
        <v>1.0068371472522089</v>
      </c>
      <c r="I4786" s="115">
        <f t="shared" si="149"/>
        <v>436.42129999999997</v>
      </c>
    </row>
    <row r="4787" spans="1:9" hidden="1">
      <c r="A4787" s="115" t="s">
        <v>13445</v>
      </c>
      <c r="B4787" s="115" t="s">
        <v>13446</v>
      </c>
      <c r="C4787" s="115" t="s">
        <v>13447</v>
      </c>
      <c r="D4787" s="115" t="s">
        <v>1242</v>
      </c>
      <c r="E4787" s="115">
        <v>532.54349999999999</v>
      </c>
      <c r="F4787" s="674">
        <v>293.83600000000001</v>
      </c>
      <c r="G4787" s="674">
        <v>295.84500000000003</v>
      </c>
      <c r="H4787" s="115">
        <f t="shared" si="148"/>
        <v>1.0068371472522089</v>
      </c>
      <c r="I4787" s="115">
        <f t="shared" si="149"/>
        <v>536.18460000000005</v>
      </c>
    </row>
    <row r="4788" spans="1:9" hidden="1">
      <c r="A4788" s="115" t="s">
        <v>13448</v>
      </c>
      <c r="B4788" s="115" t="s">
        <v>13449</v>
      </c>
      <c r="C4788" s="115" t="s">
        <v>13450</v>
      </c>
      <c r="D4788" s="115" t="s">
        <v>1242</v>
      </c>
      <c r="E4788" s="115">
        <v>463.37299999999999</v>
      </c>
      <c r="F4788" s="674">
        <v>293.83600000000001</v>
      </c>
      <c r="G4788" s="674">
        <v>295.84500000000003</v>
      </c>
      <c r="H4788" s="115">
        <f t="shared" si="148"/>
        <v>1.0068371472522089</v>
      </c>
      <c r="I4788" s="115">
        <f t="shared" si="149"/>
        <v>466.54109999999997</v>
      </c>
    </row>
    <row r="4789" spans="1:9" hidden="1">
      <c r="A4789" s="115" t="s">
        <v>13451</v>
      </c>
      <c r="B4789" s="115" t="s">
        <v>13452</v>
      </c>
      <c r="C4789" s="115" t="s">
        <v>13453</v>
      </c>
      <c r="D4789" s="115" t="s">
        <v>1242</v>
      </c>
      <c r="E4789" s="115">
        <v>506.46190000000001</v>
      </c>
      <c r="F4789" s="674">
        <v>293.83600000000001</v>
      </c>
      <c r="G4789" s="674">
        <v>295.84500000000003</v>
      </c>
      <c r="H4789" s="115">
        <f t="shared" si="148"/>
        <v>1.0068371472522089</v>
      </c>
      <c r="I4789" s="115">
        <f t="shared" si="149"/>
        <v>509.92469999999997</v>
      </c>
    </row>
    <row r="4790" spans="1:9" hidden="1">
      <c r="A4790" s="115" t="s">
        <v>13454</v>
      </c>
      <c r="B4790" s="115" t="s">
        <v>13455</v>
      </c>
      <c r="C4790" s="115" t="s">
        <v>13456</v>
      </c>
      <c r="D4790" s="115" t="s">
        <v>1242</v>
      </c>
      <c r="E4790" s="115">
        <v>623.7989</v>
      </c>
      <c r="F4790" s="674">
        <v>293.83600000000001</v>
      </c>
      <c r="G4790" s="674">
        <v>295.84500000000003</v>
      </c>
      <c r="H4790" s="115">
        <f t="shared" si="148"/>
        <v>1.0068371472522089</v>
      </c>
      <c r="I4790" s="115">
        <f t="shared" si="149"/>
        <v>628.06389999999999</v>
      </c>
    </row>
    <row r="4791" spans="1:9" hidden="1">
      <c r="A4791" s="115" t="s">
        <v>13457</v>
      </c>
      <c r="B4791" s="115" t="s">
        <v>13458</v>
      </c>
      <c r="C4791" s="115" t="s">
        <v>13459</v>
      </c>
      <c r="D4791" s="115" t="s">
        <v>1138</v>
      </c>
      <c r="E4791" s="115">
        <v>179.9308</v>
      </c>
      <c r="F4791" s="674">
        <v>293.83600000000001</v>
      </c>
      <c r="G4791" s="674">
        <v>295.84500000000003</v>
      </c>
      <c r="H4791" s="115">
        <f t="shared" si="148"/>
        <v>1.0068371472522089</v>
      </c>
      <c r="I4791" s="115">
        <f t="shared" si="149"/>
        <v>181.161</v>
      </c>
    </row>
    <row r="4792" spans="1:9" hidden="1">
      <c r="A4792" s="115" t="s">
        <v>13460</v>
      </c>
      <c r="B4792" s="115" t="s">
        <v>13461</v>
      </c>
      <c r="C4792" s="115" t="s">
        <v>13462</v>
      </c>
      <c r="D4792" s="115" t="s">
        <v>1138</v>
      </c>
      <c r="E4792" s="115">
        <v>221.54329999999999</v>
      </c>
      <c r="F4792" s="674">
        <v>293.83600000000001</v>
      </c>
      <c r="G4792" s="674">
        <v>295.84500000000003</v>
      </c>
      <c r="H4792" s="115">
        <f t="shared" si="148"/>
        <v>1.0068371472522089</v>
      </c>
      <c r="I4792" s="115">
        <f t="shared" si="149"/>
        <v>223.05799999999999</v>
      </c>
    </row>
    <row r="4793" spans="1:9" hidden="1">
      <c r="A4793" s="115" t="s">
        <v>13463</v>
      </c>
      <c r="B4793" s="115" t="s">
        <v>13464</v>
      </c>
      <c r="C4793" s="115" t="s">
        <v>13465</v>
      </c>
      <c r="D4793" s="115" t="s">
        <v>1138</v>
      </c>
      <c r="E4793" s="115">
        <v>260.4393</v>
      </c>
      <c r="F4793" s="674">
        <v>293.83600000000001</v>
      </c>
      <c r="G4793" s="674">
        <v>295.84500000000003</v>
      </c>
      <c r="H4793" s="115">
        <f t="shared" si="148"/>
        <v>1.0068371472522089</v>
      </c>
      <c r="I4793" s="115">
        <f t="shared" si="149"/>
        <v>262.22000000000003</v>
      </c>
    </row>
    <row r="4794" spans="1:9" hidden="1">
      <c r="A4794" s="115" t="s">
        <v>13466</v>
      </c>
      <c r="B4794" s="115" t="s">
        <v>13467</v>
      </c>
      <c r="C4794" s="115" t="s">
        <v>13468</v>
      </c>
      <c r="D4794" s="115" t="s">
        <v>1138</v>
      </c>
      <c r="E4794" s="115">
        <v>305.11369999999999</v>
      </c>
      <c r="F4794" s="674">
        <v>293.83600000000001</v>
      </c>
      <c r="G4794" s="674">
        <v>295.84500000000003</v>
      </c>
      <c r="H4794" s="115">
        <f t="shared" si="148"/>
        <v>1.0068371472522089</v>
      </c>
      <c r="I4794" s="115">
        <f t="shared" si="149"/>
        <v>307.19979999999998</v>
      </c>
    </row>
    <row r="4795" spans="1:9" hidden="1">
      <c r="A4795" s="115" t="s">
        <v>13469</v>
      </c>
      <c r="B4795" s="115" t="s">
        <v>13470</v>
      </c>
      <c r="C4795" s="115" t="s">
        <v>13471</v>
      </c>
      <c r="D4795" s="115" t="s">
        <v>1138</v>
      </c>
      <c r="E4795" s="115">
        <v>345.0367</v>
      </c>
      <c r="F4795" s="674">
        <v>293.83600000000001</v>
      </c>
      <c r="G4795" s="674">
        <v>295.84500000000003</v>
      </c>
      <c r="H4795" s="115">
        <f t="shared" si="148"/>
        <v>1.0068371472522089</v>
      </c>
      <c r="I4795" s="115">
        <f t="shared" si="149"/>
        <v>347.39580000000001</v>
      </c>
    </row>
    <row r="4796" spans="1:9" hidden="1">
      <c r="A4796" s="115" t="s">
        <v>13472</v>
      </c>
      <c r="B4796" s="115" t="s">
        <v>13473</v>
      </c>
      <c r="C4796" s="115" t="s">
        <v>13474</v>
      </c>
      <c r="D4796" s="115" t="s">
        <v>1138</v>
      </c>
      <c r="E4796" s="115">
        <v>390.94740000000002</v>
      </c>
      <c r="F4796" s="674">
        <v>293.83600000000001</v>
      </c>
      <c r="G4796" s="674">
        <v>295.84500000000003</v>
      </c>
      <c r="H4796" s="115">
        <f t="shared" si="148"/>
        <v>1.0068371472522089</v>
      </c>
      <c r="I4796" s="115">
        <f t="shared" si="149"/>
        <v>393.62040000000002</v>
      </c>
    </row>
    <row r="4797" spans="1:9" hidden="1">
      <c r="A4797" s="115" t="s">
        <v>13475</v>
      </c>
      <c r="B4797" s="115" t="s">
        <v>13476</v>
      </c>
      <c r="C4797" s="115" t="s">
        <v>13477</v>
      </c>
      <c r="D4797" s="115" t="s">
        <v>1138</v>
      </c>
      <c r="E4797" s="115">
        <v>209.5737</v>
      </c>
      <c r="F4797" s="674">
        <v>293.83600000000001</v>
      </c>
      <c r="G4797" s="674">
        <v>295.84500000000003</v>
      </c>
      <c r="H4797" s="115">
        <f t="shared" si="148"/>
        <v>1.0068371472522089</v>
      </c>
      <c r="I4797" s="115">
        <f t="shared" si="149"/>
        <v>211.00659999999999</v>
      </c>
    </row>
    <row r="4798" spans="1:9" hidden="1">
      <c r="A4798" s="115" t="s">
        <v>13478</v>
      </c>
      <c r="B4798" s="115" t="s">
        <v>13479</v>
      </c>
      <c r="C4798" s="115" t="s">
        <v>13480</v>
      </c>
      <c r="D4798" s="115" t="s">
        <v>1138</v>
      </c>
      <c r="E4798" s="115">
        <v>261.2405</v>
      </c>
      <c r="F4798" s="674">
        <v>293.83600000000001</v>
      </c>
      <c r="G4798" s="674">
        <v>295.84500000000003</v>
      </c>
      <c r="H4798" s="115">
        <f t="shared" si="148"/>
        <v>1.0068371472522089</v>
      </c>
      <c r="I4798" s="115">
        <f t="shared" si="149"/>
        <v>263.02659999999997</v>
      </c>
    </row>
    <row r="4799" spans="1:9" hidden="1">
      <c r="A4799" s="115" t="s">
        <v>13481</v>
      </c>
      <c r="B4799" s="115" t="s">
        <v>13482</v>
      </c>
      <c r="C4799" s="115" t="s">
        <v>13483</v>
      </c>
      <c r="D4799" s="115" t="s">
        <v>1138</v>
      </c>
      <c r="E4799" s="115">
        <v>309.88200000000001</v>
      </c>
      <c r="F4799" s="674">
        <v>293.83600000000001</v>
      </c>
      <c r="G4799" s="674">
        <v>295.84500000000003</v>
      </c>
      <c r="H4799" s="115">
        <f t="shared" si="148"/>
        <v>1.0068371472522089</v>
      </c>
      <c r="I4799" s="115">
        <f t="shared" si="149"/>
        <v>312.00069999999999</v>
      </c>
    </row>
    <row r="4800" spans="1:9" hidden="1">
      <c r="A4800" s="115" t="s">
        <v>13484</v>
      </c>
      <c r="B4800" s="115" t="s">
        <v>13485</v>
      </c>
      <c r="C4800" s="115" t="s">
        <v>13486</v>
      </c>
      <c r="D4800" s="115" t="s">
        <v>1138</v>
      </c>
      <c r="E4800" s="115">
        <v>364.30189999999999</v>
      </c>
      <c r="F4800" s="674">
        <v>293.83600000000001</v>
      </c>
      <c r="G4800" s="674">
        <v>295.84500000000003</v>
      </c>
      <c r="H4800" s="115">
        <f t="shared" si="148"/>
        <v>1.0068371472522089</v>
      </c>
      <c r="I4800" s="115">
        <f t="shared" si="149"/>
        <v>366.79270000000002</v>
      </c>
    </row>
    <row r="4801" spans="1:9" hidden="1">
      <c r="A4801" s="115" t="s">
        <v>13487</v>
      </c>
      <c r="B4801" s="115" t="s">
        <v>13488</v>
      </c>
      <c r="C4801" s="115" t="s">
        <v>13489</v>
      </c>
      <c r="D4801" s="115" t="s">
        <v>1138</v>
      </c>
      <c r="E4801" s="115">
        <v>414.49979999999999</v>
      </c>
      <c r="F4801" s="674">
        <v>293.83600000000001</v>
      </c>
      <c r="G4801" s="674">
        <v>295.84500000000003</v>
      </c>
      <c r="H4801" s="115">
        <f t="shared" si="148"/>
        <v>1.0068371472522089</v>
      </c>
      <c r="I4801" s="115">
        <f t="shared" si="149"/>
        <v>417.3338</v>
      </c>
    </row>
    <row r="4802" spans="1:9" hidden="1">
      <c r="A4802" s="115" t="s">
        <v>13490</v>
      </c>
      <c r="B4802" s="115" t="s">
        <v>13491</v>
      </c>
      <c r="C4802" s="115" t="s">
        <v>13492</v>
      </c>
      <c r="D4802" s="115" t="s">
        <v>1138</v>
      </c>
      <c r="E4802" s="115">
        <v>470.18049999999999</v>
      </c>
      <c r="F4802" s="674">
        <v>293.83600000000001</v>
      </c>
      <c r="G4802" s="674">
        <v>295.84500000000003</v>
      </c>
      <c r="H4802" s="115">
        <f t="shared" si="148"/>
        <v>1.0068371472522089</v>
      </c>
      <c r="I4802" s="115">
        <f t="shared" si="149"/>
        <v>473.39519999999999</v>
      </c>
    </row>
    <row r="4803" spans="1:9" hidden="1">
      <c r="A4803" s="115" t="s">
        <v>13493</v>
      </c>
      <c r="B4803" s="115" t="s">
        <v>13494</v>
      </c>
      <c r="C4803" s="115" t="s">
        <v>13495</v>
      </c>
      <c r="D4803" s="115" t="s">
        <v>1138</v>
      </c>
      <c r="E4803" s="115">
        <v>520.39080000000001</v>
      </c>
      <c r="F4803" s="674">
        <v>293.83600000000001</v>
      </c>
      <c r="G4803" s="674">
        <v>295.84500000000003</v>
      </c>
      <c r="H4803" s="115">
        <f t="shared" si="148"/>
        <v>1.0068371472522089</v>
      </c>
      <c r="I4803" s="115">
        <f t="shared" si="149"/>
        <v>523.94880000000001</v>
      </c>
    </row>
    <row r="4804" spans="1:9" hidden="1">
      <c r="A4804" s="115" t="s">
        <v>13496</v>
      </c>
      <c r="B4804" s="115" t="s">
        <v>13497</v>
      </c>
      <c r="C4804" s="115" t="s">
        <v>13498</v>
      </c>
      <c r="D4804" s="115" t="s">
        <v>1138</v>
      </c>
      <c r="E4804" s="115">
        <v>572.3175</v>
      </c>
      <c r="F4804" s="674">
        <v>293.83600000000001</v>
      </c>
      <c r="G4804" s="674">
        <v>295.84500000000003</v>
      </c>
      <c r="H4804" s="115">
        <f t="shared" si="148"/>
        <v>1.0068371472522089</v>
      </c>
      <c r="I4804" s="115">
        <f t="shared" si="149"/>
        <v>576.23050000000001</v>
      </c>
    </row>
    <row r="4805" spans="1:9" hidden="1">
      <c r="A4805" s="115" t="s">
        <v>13499</v>
      </c>
      <c r="B4805" s="115" t="s">
        <v>13500</v>
      </c>
      <c r="C4805" s="115" t="s">
        <v>13501</v>
      </c>
      <c r="D4805" s="115" t="s">
        <v>1138</v>
      </c>
      <c r="E4805" s="115">
        <v>687.07780000000002</v>
      </c>
      <c r="F4805" s="674">
        <v>293.83600000000001</v>
      </c>
      <c r="G4805" s="674">
        <v>295.84500000000003</v>
      </c>
      <c r="H4805" s="115">
        <f t="shared" ref="H4805:H4868" si="150">G4805/F4805</f>
        <v>1.0068371472522089</v>
      </c>
      <c r="I4805" s="115">
        <f t="shared" ref="I4805:I4868" si="151">ROUND(H4805*E4805,4)</f>
        <v>691.77549999999997</v>
      </c>
    </row>
    <row r="4806" spans="1:9" hidden="1">
      <c r="A4806" s="115" t="s">
        <v>13502</v>
      </c>
      <c r="B4806" s="115" t="s">
        <v>13503</v>
      </c>
      <c r="C4806" s="115" t="s">
        <v>13504</v>
      </c>
      <c r="D4806" s="115" t="s">
        <v>1138</v>
      </c>
      <c r="E4806" s="115">
        <v>504.12569999999999</v>
      </c>
      <c r="F4806" s="674">
        <v>293.83600000000001</v>
      </c>
      <c r="G4806" s="674">
        <v>295.84500000000003</v>
      </c>
      <c r="H4806" s="115">
        <f t="shared" si="150"/>
        <v>1.0068371472522089</v>
      </c>
      <c r="I4806" s="115">
        <f t="shared" si="151"/>
        <v>507.57249999999999</v>
      </c>
    </row>
    <row r="4807" spans="1:9" hidden="1">
      <c r="A4807" s="115" t="s">
        <v>13505</v>
      </c>
      <c r="B4807" s="115" t="s">
        <v>13506</v>
      </c>
      <c r="C4807" s="115" t="s">
        <v>13507</v>
      </c>
      <c r="D4807" s="115" t="s">
        <v>1138</v>
      </c>
      <c r="E4807" s="115">
        <v>571.85569999999996</v>
      </c>
      <c r="F4807" s="674">
        <v>293.83600000000001</v>
      </c>
      <c r="G4807" s="674">
        <v>295.84500000000003</v>
      </c>
      <c r="H4807" s="115">
        <f t="shared" si="150"/>
        <v>1.0068371472522089</v>
      </c>
      <c r="I4807" s="115">
        <f t="shared" si="151"/>
        <v>575.76559999999995</v>
      </c>
    </row>
    <row r="4808" spans="1:9" hidden="1">
      <c r="A4808" s="115" t="s">
        <v>13508</v>
      </c>
      <c r="B4808" s="115" t="s">
        <v>13509</v>
      </c>
      <c r="C4808" s="115" t="s">
        <v>13510</v>
      </c>
      <c r="D4808" s="115" t="s">
        <v>1138</v>
      </c>
      <c r="E4808" s="115">
        <v>646.89580000000001</v>
      </c>
      <c r="F4808" s="674">
        <v>293.83600000000001</v>
      </c>
      <c r="G4808" s="674">
        <v>295.84500000000003</v>
      </c>
      <c r="H4808" s="115">
        <f t="shared" si="150"/>
        <v>1.0068371472522089</v>
      </c>
      <c r="I4808" s="115">
        <f t="shared" si="151"/>
        <v>651.31870000000004</v>
      </c>
    </row>
    <row r="4809" spans="1:9" hidden="1">
      <c r="A4809" s="115" t="s">
        <v>13511</v>
      </c>
      <c r="B4809" s="115" t="s">
        <v>13512</v>
      </c>
      <c r="C4809" s="115" t="s">
        <v>13513</v>
      </c>
      <c r="D4809" s="115" t="s">
        <v>1138</v>
      </c>
      <c r="E4809" s="115">
        <v>714.6259</v>
      </c>
      <c r="F4809" s="674">
        <v>293.83600000000001</v>
      </c>
      <c r="G4809" s="674">
        <v>295.84500000000003</v>
      </c>
      <c r="H4809" s="115">
        <f t="shared" si="150"/>
        <v>1.0068371472522089</v>
      </c>
      <c r="I4809" s="115">
        <f t="shared" si="151"/>
        <v>719.51189999999997</v>
      </c>
    </row>
    <row r="4810" spans="1:9" hidden="1">
      <c r="A4810" s="115" t="s">
        <v>13514</v>
      </c>
      <c r="B4810" s="115" t="s">
        <v>13515</v>
      </c>
      <c r="C4810" s="115" t="s">
        <v>13516</v>
      </c>
      <c r="D4810" s="115" t="s">
        <v>1138</v>
      </c>
      <c r="E4810" s="115">
        <v>789.99689999999998</v>
      </c>
      <c r="F4810" s="674">
        <v>293.83600000000001</v>
      </c>
      <c r="G4810" s="674">
        <v>295.84500000000003</v>
      </c>
      <c r="H4810" s="115">
        <f t="shared" si="150"/>
        <v>1.0068371472522089</v>
      </c>
      <c r="I4810" s="115">
        <f t="shared" si="151"/>
        <v>795.39819999999997</v>
      </c>
    </row>
    <row r="4811" spans="1:9" hidden="1">
      <c r="A4811" s="115" t="s">
        <v>13517</v>
      </c>
      <c r="B4811" s="115" t="s">
        <v>13518</v>
      </c>
      <c r="C4811" s="115" t="s">
        <v>13519</v>
      </c>
      <c r="D4811" s="115" t="s">
        <v>1138</v>
      </c>
      <c r="E4811" s="115">
        <v>973.06</v>
      </c>
      <c r="F4811" s="674">
        <v>293.83600000000001</v>
      </c>
      <c r="G4811" s="674">
        <v>295.84500000000003</v>
      </c>
      <c r="H4811" s="115">
        <f t="shared" si="150"/>
        <v>1.0068371472522089</v>
      </c>
      <c r="I4811" s="115">
        <f t="shared" si="151"/>
        <v>979.71299999999997</v>
      </c>
    </row>
    <row r="4812" spans="1:9" hidden="1">
      <c r="A4812" s="115" t="s">
        <v>13520</v>
      </c>
      <c r="B4812" s="115" t="s">
        <v>13521</v>
      </c>
      <c r="C4812" s="115" t="s">
        <v>13522</v>
      </c>
      <c r="D4812" s="115" t="s">
        <v>1138</v>
      </c>
      <c r="E4812" s="115">
        <v>1108.7107000000001</v>
      </c>
      <c r="F4812" s="674">
        <v>293.83600000000001</v>
      </c>
      <c r="G4812" s="674">
        <v>295.84500000000003</v>
      </c>
      <c r="H4812" s="115">
        <f t="shared" si="150"/>
        <v>1.0068371472522089</v>
      </c>
      <c r="I4812" s="115">
        <f t="shared" si="151"/>
        <v>1116.2910999999999</v>
      </c>
    </row>
    <row r="4813" spans="1:9" hidden="1">
      <c r="A4813" s="115" t="s">
        <v>13523</v>
      </c>
      <c r="B4813" s="115" t="s">
        <v>13524</v>
      </c>
      <c r="C4813" s="115" t="s">
        <v>13525</v>
      </c>
      <c r="D4813" s="115" t="s">
        <v>1138</v>
      </c>
      <c r="E4813" s="115">
        <v>887.61900000000003</v>
      </c>
      <c r="F4813" s="674">
        <v>293.83600000000001</v>
      </c>
      <c r="G4813" s="674">
        <v>295.84500000000003</v>
      </c>
      <c r="H4813" s="115">
        <f t="shared" si="150"/>
        <v>1.0068371472522089</v>
      </c>
      <c r="I4813" s="115">
        <f t="shared" si="151"/>
        <v>893.68780000000004</v>
      </c>
    </row>
    <row r="4814" spans="1:9" hidden="1">
      <c r="A4814" s="115" t="s">
        <v>13526</v>
      </c>
      <c r="B4814" s="115" t="s">
        <v>13527</v>
      </c>
      <c r="C4814" s="115" t="s">
        <v>13528</v>
      </c>
      <c r="D4814" s="115" t="s">
        <v>1138</v>
      </c>
      <c r="E4814" s="115">
        <v>1007.1688</v>
      </c>
      <c r="F4814" s="674">
        <v>293.83600000000001</v>
      </c>
      <c r="G4814" s="674">
        <v>295.84500000000003</v>
      </c>
      <c r="H4814" s="115">
        <f t="shared" si="150"/>
        <v>1.0068371472522089</v>
      </c>
      <c r="I4814" s="115">
        <f t="shared" si="151"/>
        <v>1014.0549999999999</v>
      </c>
    </row>
    <row r="4815" spans="1:9" hidden="1">
      <c r="A4815" s="115" t="s">
        <v>13529</v>
      </c>
      <c r="B4815" s="115" t="s">
        <v>13530</v>
      </c>
      <c r="C4815" s="115" t="s">
        <v>13531</v>
      </c>
      <c r="D4815" s="115" t="s">
        <v>1138</v>
      </c>
      <c r="E4815" s="115">
        <v>1240.7243000000001</v>
      </c>
      <c r="F4815" s="674">
        <v>293.83600000000001</v>
      </c>
      <c r="G4815" s="674">
        <v>295.84500000000003</v>
      </c>
      <c r="H4815" s="115">
        <f t="shared" si="150"/>
        <v>1.0068371472522089</v>
      </c>
      <c r="I4815" s="115">
        <f t="shared" si="151"/>
        <v>1249.2073</v>
      </c>
    </row>
    <row r="4816" spans="1:9" hidden="1">
      <c r="A4816" s="115" t="s">
        <v>13532</v>
      </c>
      <c r="B4816" s="115" t="s">
        <v>13533</v>
      </c>
      <c r="C4816" s="115" t="s">
        <v>13534</v>
      </c>
      <c r="D4816" s="115" t="s">
        <v>1138</v>
      </c>
      <c r="E4816" s="115">
        <v>1513.3121000000001</v>
      </c>
      <c r="F4816" s="674">
        <v>293.83600000000001</v>
      </c>
      <c r="G4816" s="674">
        <v>295.84500000000003</v>
      </c>
      <c r="H4816" s="115">
        <f t="shared" si="150"/>
        <v>1.0068371472522089</v>
      </c>
      <c r="I4816" s="115">
        <f t="shared" si="151"/>
        <v>1523.6587999999999</v>
      </c>
    </row>
    <row r="4817" spans="1:9" hidden="1">
      <c r="A4817" s="115" t="s">
        <v>13535</v>
      </c>
      <c r="B4817" s="115" t="s">
        <v>13536</v>
      </c>
      <c r="C4817" s="115" t="s">
        <v>13537</v>
      </c>
      <c r="D4817" s="115" t="s">
        <v>1138</v>
      </c>
      <c r="E4817" s="115">
        <v>1737.0232000000001</v>
      </c>
      <c r="F4817" s="674">
        <v>293.83600000000001</v>
      </c>
      <c r="G4817" s="674">
        <v>295.84500000000003</v>
      </c>
      <c r="H4817" s="115">
        <f t="shared" si="150"/>
        <v>1.0068371472522089</v>
      </c>
      <c r="I4817" s="115">
        <f t="shared" si="151"/>
        <v>1748.8995</v>
      </c>
    </row>
    <row r="4818" spans="1:9" hidden="1">
      <c r="A4818" s="115" t="s">
        <v>13538</v>
      </c>
      <c r="B4818" s="115" t="s">
        <v>13539</v>
      </c>
      <c r="C4818" s="115" t="s">
        <v>13540</v>
      </c>
      <c r="D4818" s="115" t="s">
        <v>1138</v>
      </c>
      <c r="E4818" s="115">
        <v>2001.6549</v>
      </c>
      <c r="F4818" s="674">
        <v>293.83600000000001</v>
      </c>
      <c r="G4818" s="674">
        <v>295.84500000000003</v>
      </c>
      <c r="H4818" s="115">
        <f t="shared" si="150"/>
        <v>1.0068371472522089</v>
      </c>
      <c r="I4818" s="115">
        <f t="shared" si="151"/>
        <v>2015.3405</v>
      </c>
    </row>
    <row r="4819" spans="1:9" hidden="1">
      <c r="A4819" s="115" t="s">
        <v>13541</v>
      </c>
      <c r="B4819" s="115" t="s">
        <v>13542</v>
      </c>
      <c r="C4819" s="115" t="s">
        <v>13543</v>
      </c>
      <c r="D4819" s="115" t="s">
        <v>1138</v>
      </c>
      <c r="E4819" s="115">
        <v>2221.7984000000001</v>
      </c>
      <c r="F4819" s="674">
        <v>293.83600000000001</v>
      </c>
      <c r="G4819" s="674">
        <v>295.84500000000003</v>
      </c>
      <c r="H4819" s="115">
        <f t="shared" si="150"/>
        <v>1.0068371472522089</v>
      </c>
      <c r="I4819" s="115">
        <f t="shared" si="151"/>
        <v>2236.9892</v>
      </c>
    </row>
    <row r="4820" spans="1:9" hidden="1">
      <c r="A4820" s="115" t="s">
        <v>13544</v>
      </c>
      <c r="B4820" s="115" t="s">
        <v>13545</v>
      </c>
      <c r="C4820" s="115" t="s">
        <v>13546</v>
      </c>
      <c r="D4820" s="115" t="s">
        <v>1138</v>
      </c>
      <c r="E4820" s="115">
        <v>2499.8004000000001</v>
      </c>
      <c r="F4820" s="674">
        <v>293.83600000000001</v>
      </c>
      <c r="G4820" s="674">
        <v>295.84500000000003</v>
      </c>
      <c r="H4820" s="115">
        <f t="shared" si="150"/>
        <v>1.0068371472522089</v>
      </c>
      <c r="I4820" s="115">
        <f t="shared" si="151"/>
        <v>2516.8919000000001</v>
      </c>
    </row>
    <row r="4821" spans="1:9" hidden="1">
      <c r="A4821" s="115" t="s">
        <v>13547</v>
      </c>
      <c r="B4821" s="115" t="s">
        <v>13548</v>
      </c>
      <c r="C4821" s="115" t="s">
        <v>13549</v>
      </c>
      <c r="D4821" s="115" t="s">
        <v>1138</v>
      </c>
      <c r="E4821" s="115">
        <v>2947.2420999999999</v>
      </c>
      <c r="F4821" s="674">
        <v>293.83600000000001</v>
      </c>
      <c r="G4821" s="674">
        <v>295.84500000000003</v>
      </c>
      <c r="H4821" s="115">
        <f t="shared" si="150"/>
        <v>1.0068371472522089</v>
      </c>
      <c r="I4821" s="115">
        <f t="shared" si="151"/>
        <v>2967.3928000000001</v>
      </c>
    </row>
    <row r="4822" spans="1:9" hidden="1">
      <c r="A4822" s="115" t="s">
        <v>13550</v>
      </c>
      <c r="B4822" s="115" t="s">
        <v>13551</v>
      </c>
      <c r="C4822" s="115" t="s">
        <v>13552</v>
      </c>
      <c r="D4822" s="115" t="s">
        <v>1138</v>
      </c>
      <c r="E4822" s="115">
        <v>3207.0410000000002</v>
      </c>
      <c r="F4822" s="674">
        <v>293.83600000000001</v>
      </c>
      <c r="G4822" s="674">
        <v>295.84500000000003</v>
      </c>
      <c r="H4822" s="115">
        <f t="shared" si="150"/>
        <v>1.0068371472522089</v>
      </c>
      <c r="I4822" s="115">
        <f t="shared" si="151"/>
        <v>3228.9679999999998</v>
      </c>
    </row>
    <row r="4823" spans="1:9" hidden="1">
      <c r="A4823" s="115" t="s">
        <v>13553</v>
      </c>
      <c r="B4823" s="115" t="s">
        <v>13554</v>
      </c>
      <c r="C4823" s="115" t="s">
        <v>13555</v>
      </c>
      <c r="D4823" s="115" t="s">
        <v>1138</v>
      </c>
      <c r="E4823" s="115">
        <v>3650.9762000000001</v>
      </c>
      <c r="F4823" s="674">
        <v>293.83600000000001</v>
      </c>
      <c r="G4823" s="674">
        <v>295.84500000000003</v>
      </c>
      <c r="H4823" s="115">
        <f t="shared" si="150"/>
        <v>1.0068371472522089</v>
      </c>
      <c r="I4823" s="115">
        <f t="shared" si="151"/>
        <v>3675.9385000000002</v>
      </c>
    </row>
    <row r="4824" spans="1:9" hidden="1">
      <c r="A4824" s="115" t="s">
        <v>13556</v>
      </c>
      <c r="B4824" s="115" t="s">
        <v>13557</v>
      </c>
      <c r="C4824" s="115" t="s">
        <v>13558</v>
      </c>
      <c r="D4824" s="115" t="s">
        <v>1138</v>
      </c>
      <c r="E4824" s="115">
        <v>2132.4661000000001</v>
      </c>
      <c r="F4824" s="674">
        <v>293.83600000000001</v>
      </c>
      <c r="G4824" s="674">
        <v>295.84500000000003</v>
      </c>
      <c r="H4824" s="115">
        <f t="shared" si="150"/>
        <v>1.0068371472522089</v>
      </c>
      <c r="I4824" s="115">
        <f t="shared" si="151"/>
        <v>2147.0461</v>
      </c>
    </row>
    <row r="4825" spans="1:9" hidden="1">
      <c r="A4825" s="115" t="s">
        <v>13559</v>
      </c>
      <c r="B4825" s="115" t="s">
        <v>13560</v>
      </c>
      <c r="C4825" s="115" t="s">
        <v>13561</v>
      </c>
      <c r="D4825" s="115" t="s">
        <v>1138</v>
      </c>
      <c r="E4825" s="115">
        <v>2430.7134999999998</v>
      </c>
      <c r="F4825" s="674">
        <v>293.83600000000001</v>
      </c>
      <c r="G4825" s="674">
        <v>295.84500000000003</v>
      </c>
      <c r="H4825" s="115">
        <f t="shared" si="150"/>
        <v>1.0068371472522089</v>
      </c>
      <c r="I4825" s="115">
        <f t="shared" si="151"/>
        <v>2447.3326000000002</v>
      </c>
    </row>
    <row r="4826" spans="1:9" hidden="1">
      <c r="A4826" s="115" t="s">
        <v>13562</v>
      </c>
      <c r="B4826" s="115" t="s">
        <v>13563</v>
      </c>
      <c r="C4826" s="115" t="s">
        <v>13564</v>
      </c>
      <c r="D4826" s="115" t="s">
        <v>1138</v>
      </c>
      <c r="E4826" s="115">
        <v>2785.2404000000001</v>
      </c>
      <c r="F4826" s="674">
        <v>293.83600000000001</v>
      </c>
      <c r="G4826" s="674">
        <v>295.84500000000003</v>
      </c>
      <c r="H4826" s="115">
        <f t="shared" si="150"/>
        <v>1.0068371472522089</v>
      </c>
      <c r="I4826" s="115">
        <f t="shared" si="151"/>
        <v>2804.2835</v>
      </c>
    </row>
    <row r="4827" spans="1:9" hidden="1">
      <c r="A4827" s="115" t="s">
        <v>13565</v>
      </c>
      <c r="B4827" s="115" t="s">
        <v>13566</v>
      </c>
      <c r="C4827" s="115" t="s">
        <v>13567</v>
      </c>
      <c r="D4827" s="115" t="s">
        <v>1138</v>
      </c>
      <c r="E4827" s="115">
        <v>3078.7761</v>
      </c>
      <c r="F4827" s="674">
        <v>293.83600000000001</v>
      </c>
      <c r="G4827" s="674">
        <v>295.84500000000003</v>
      </c>
      <c r="H4827" s="115">
        <f t="shared" si="150"/>
        <v>1.0068371472522089</v>
      </c>
      <c r="I4827" s="115">
        <f t="shared" si="151"/>
        <v>3099.8261000000002</v>
      </c>
    </row>
    <row r="4828" spans="1:9" hidden="1">
      <c r="A4828" s="115" t="s">
        <v>13568</v>
      </c>
      <c r="B4828" s="115" t="s">
        <v>13569</v>
      </c>
      <c r="C4828" s="115" t="s">
        <v>13570</v>
      </c>
      <c r="D4828" s="115" t="s">
        <v>1138</v>
      </c>
      <c r="E4828" s="115">
        <v>3439.4414999999999</v>
      </c>
      <c r="F4828" s="674">
        <v>293.83600000000001</v>
      </c>
      <c r="G4828" s="674">
        <v>295.84500000000003</v>
      </c>
      <c r="H4828" s="115">
        <f t="shared" si="150"/>
        <v>1.0068371472522089</v>
      </c>
      <c r="I4828" s="115">
        <f t="shared" si="151"/>
        <v>3462.9575</v>
      </c>
    </row>
    <row r="4829" spans="1:9" hidden="1">
      <c r="A4829" s="115" t="s">
        <v>13571</v>
      </c>
      <c r="B4829" s="115" t="s">
        <v>13572</v>
      </c>
      <c r="C4829" s="115" t="s">
        <v>13573</v>
      </c>
      <c r="D4829" s="115" t="s">
        <v>1138</v>
      </c>
      <c r="E4829" s="115">
        <v>4035.9364</v>
      </c>
      <c r="F4829" s="674">
        <v>293.83600000000001</v>
      </c>
      <c r="G4829" s="674">
        <v>295.84500000000003</v>
      </c>
      <c r="H4829" s="115">
        <f t="shared" si="150"/>
        <v>1.0068371472522089</v>
      </c>
      <c r="I4829" s="115">
        <f t="shared" si="151"/>
        <v>4063.5306999999998</v>
      </c>
    </row>
    <row r="4830" spans="1:9" hidden="1">
      <c r="A4830" s="115" t="s">
        <v>13574</v>
      </c>
      <c r="B4830" s="115" t="s">
        <v>13575</v>
      </c>
      <c r="C4830" s="115" t="s">
        <v>13576</v>
      </c>
      <c r="D4830" s="115" t="s">
        <v>1138</v>
      </c>
      <c r="E4830" s="115">
        <v>5033.0829000000003</v>
      </c>
      <c r="F4830" s="674">
        <v>293.83600000000001</v>
      </c>
      <c r="G4830" s="674">
        <v>295.84500000000003</v>
      </c>
      <c r="H4830" s="115">
        <f t="shared" si="150"/>
        <v>1.0068371472522089</v>
      </c>
      <c r="I4830" s="115">
        <f t="shared" si="151"/>
        <v>5067.4948000000004</v>
      </c>
    </row>
    <row r="4831" spans="1:9" hidden="1">
      <c r="A4831" s="115" t="s">
        <v>13577</v>
      </c>
      <c r="B4831" s="115" t="s">
        <v>13578</v>
      </c>
      <c r="C4831" s="115" t="s">
        <v>13579</v>
      </c>
      <c r="D4831" s="115" t="s">
        <v>1138</v>
      </c>
      <c r="E4831" s="115">
        <v>5872.6686</v>
      </c>
      <c r="F4831" s="674">
        <v>293.83600000000001</v>
      </c>
      <c r="G4831" s="674">
        <v>295.84500000000003</v>
      </c>
      <c r="H4831" s="115">
        <f t="shared" si="150"/>
        <v>1.0068371472522089</v>
      </c>
      <c r="I4831" s="115">
        <f t="shared" si="151"/>
        <v>5912.8208999999997</v>
      </c>
    </row>
    <row r="4832" spans="1:9" hidden="1">
      <c r="A4832" s="115" t="s">
        <v>13580</v>
      </c>
      <c r="B4832" s="115" t="s">
        <v>13581</v>
      </c>
      <c r="C4832" s="115" t="s">
        <v>13582</v>
      </c>
      <c r="D4832" s="115" t="s">
        <v>1138</v>
      </c>
      <c r="E4832" s="115">
        <v>6024.1481000000003</v>
      </c>
      <c r="F4832" s="674">
        <v>293.83600000000001</v>
      </c>
      <c r="G4832" s="674">
        <v>295.84500000000003</v>
      </c>
      <c r="H4832" s="115">
        <f t="shared" si="150"/>
        <v>1.0068371472522089</v>
      </c>
      <c r="I4832" s="115">
        <f t="shared" si="151"/>
        <v>6065.3361000000004</v>
      </c>
    </row>
    <row r="4833" spans="1:9" hidden="1">
      <c r="A4833" s="115" t="s">
        <v>13583</v>
      </c>
      <c r="B4833" s="115" t="s">
        <v>13584</v>
      </c>
      <c r="C4833" s="115" t="s">
        <v>13585</v>
      </c>
      <c r="D4833" s="115" t="s">
        <v>1138</v>
      </c>
      <c r="E4833" s="115">
        <v>6683.509</v>
      </c>
      <c r="F4833" s="674">
        <v>293.83600000000001</v>
      </c>
      <c r="G4833" s="674">
        <v>295.84500000000003</v>
      </c>
      <c r="H4833" s="115">
        <f t="shared" si="150"/>
        <v>1.0068371472522089</v>
      </c>
      <c r="I4833" s="115">
        <f t="shared" si="151"/>
        <v>6729.2051000000001</v>
      </c>
    </row>
    <row r="4834" spans="1:9" hidden="1">
      <c r="A4834" s="115" t="s">
        <v>13586</v>
      </c>
      <c r="B4834" s="115" t="s">
        <v>13587</v>
      </c>
      <c r="C4834" s="115" t="s">
        <v>13588</v>
      </c>
      <c r="D4834" s="115" t="s">
        <v>1138</v>
      </c>
      <c r="E4834" s="115">
        <v>8347.1553999999996</v>
      </c>
      <c r="F4834" s="674">
        <v>293.83600000000001</v>
      </c>
      <c r="G4834" s="674">
        <v>295.84500000000003</v>
      </c>
      <c r="H4834" s="115">
        <f t="shared" si="150"/>
        <v>1.0068371472522089</v>
      </c>
      <c r="I4834" s="115">
        <f t="shared" si="151"/>
        <v>8404.2260999999999</v>
      </c>
    </row>
    <row r="4835" spans="1:9" hidden="1">
      <c r="A4835" s="115" t="s">
        <v>13589</v>
      </c>
      <c r="B4835" s="115" t="s">
        <v>13590</v>
      </c>
      <c r="C4835" s="115" t="s">
        <v>13591</v>
      </c>
      <c r="D4835" s="115" t="s">
        <v>1138</v>
      </c>
      <c r="E4835" s="115">
        <v>7627.8082999999997</v>
      </c>
      <c r="F4835" s="674">
        <v>293.83600000000001</v>
      </c>
      <c r="G4835" s="674">
        <v>295.84500000000003</v>
      </c>
      <c r="H4835" s="115">
        <f t="shared" si="150"/>
        <v>1.0068371472522089</v>
      </c>
      <c r="I4835" s="115">
        <f t="shared" si="151"/>
        <v>7679.9606999999996</v>
      </c>
    </row>
    <row r="4836" spans="1:9" hidden="1">
      <c r="A4836" s="115" t="s">
        <v>13592</v>
      </c>
      <c r="B4836" s="115" t="s">
        <v>13593</v>
      </c>
      <c r="C4836" s="115" t="s">
        <v>13594</v>
      </c>
      <c r="D4836" s="115" t="s">
        <v>1138</v>
      </c>
      <c r="E4836" s="115">
        <v>8464.4094999999998</v>
      </c>
      <c r="F4836" s="674">
        <v>293.83600000000001</v>
      </c>
      <c r="G4836" s="674">
        <v>295.84500000000003</v>
      </c>
      <c r="H4836" s="115">
        <f t="shared" si="150"/>
        <v>1.0068371472522089</v>
      </c>
      <c r="I4836" s="115">
        <f t="shared" si="151"/>
        <v>8522.2819</v>
      </c>
    </row>
    <row r="4837" spans="1:9" hidden="1">
      <c r="A4837" s="115" t="s">
        <v>13595</v>
      </c>
      <c r="B4837" s="115" t="s">
        <v>13596</v>
      </c>
      <c r="C4837" s="115" t="s">
        <v>13597</v>
      </c>
      <c r="D4837" s="115" t="s">
        <v>1138</v>
      </c>
      <c r="E4837" s="115">
        <v>10575.747499999999</v>
      </c>
      <c r="F4837" s="674">
        <v>293.83600000000001</v>
      </c>
      <c r="G4837" s="674">
        <v>295.84500000000003</v>
      </c>
      <c r="H4837" s="115">
        <f t="shared" si="150"/>
        <v>1.0068371472522089</v>
      </c>
      <c r="I4837" s="115">
        <f t="shared" si="151"/>
        <v>10648.055399999999</v>
      </c>
    </row>
    <row r="4838" spans="1:9" hidden="1">
      <c r="A4838" s="115" t="s">
        <v>13598</v>
      </c>
      <c r="B4838" s="115" t="s">
        <v>13599</v>
      </c>
      <c r="C4838" s="115" t="s">
        <v>13600</v>
      </c>
      <c r="D4838" s="115" t="s">
        <v>1138</v>
      </c>
      <c r="E4838" s="115">
        <v>269.29969999999997</v>
      </c>
      <c r="F4838" s="674">
        <v>293.83600000000001</v>
      </c>
      <c r="G4838" s="674">
        <v>295.84500000000003</v>
      </c>
      <c r="H4838" s="115">
        <f t="shared" si="150"/>
        <v>1.0068371472522089</v>
      </c>
      <c r="I4838" s="115">
        <f t="shared" si="151"/>
        <v>271.14089999999999</v>
      </c>
    </row>
    <row r="4839" spans="1:9" hidden="1">
      <c r="A4839" s="115" t="s">
        <v>13601</v>
      </c>
      <c r="B4839" s="115" t="s">
        <v>13602</v>
      </c>
      <c r="C4839" s="115" t="s">
        <v>13603</v>
      </c>
      <c r="D4839" s="115" t="s">
        <v>1138</v>
      </c>
      <c r="E4839" s="115">
        <v>283.2704</v>
      </c>
      <c r="F4839" s="674">
        <v>293.83600000000001</v>
      </c>
      <c r="G4839" s="674">
        <v>295.84500000000003</v>
      </c>
      <c r="H4839" s="115">
        <f t="shared" si="150"/>
        <v>1.0068371472522089</v>
      </c>
      <c r="I4839" s="115">
        <f t="shared" si="151"/>
        <v>285.2072</v>
      </c>
    </row>
    <row r="4840" spans="1:9" hidden="1">
      <c r="A4840" s="115" t="s">
        <v>13604</v>
      </c>
      <c r="B4840" s="115" t="s">
        <v>13605</v>
      </c>
      <c r="C4840" s="115" t="s">
        <v>13606</v>
      </c>
      <c r="D4840" s="115" t="s">
        <v>1242</v>
      </c>
      <c r="E4840" s="115">
        <v>296.59219999999999</v>
      </c>
      <c r="F4840" s="674">
        <v>293.83600000000001</v>
      </c>
      <c r="G4840" s="674">
        <v>295.84500000000003</v>
      </c>
      <c r="H4840" s="115">
        <f t="shared" si="150"/>
        <v>1.0068371472522089</v>
      </c>
      <c r="I4840" s="115">
        <f t="shared" si="151"/>
        <v>298.62</v>
      </c>
    </row>
    <row r="4841" spans="1:9" hidden="1">
      <c r="A4841" s="115" t="s">
        <v>13607</v>
      </c>
      <c r="B4841" s="115" t="s">
        <v>13608</v>
      </c>
      <c r="C4841" s="115" t="s">
        <v>13609</v>
      </c>
      <c r="D4841" s="115" t="s">
        <v>1242</v>
      </c>
      <c r="E4841" s="115">
        <v>381.22160000000002</v>
      </c>
      <c r="F4841" s="674">
        <v>293.83600000000001</v>
      </c>
      <c r="G4841" s="674">
        <v>295.84500000000003</v>
      </c>
      <c r="H4841" s="115">
        <f t="shared" si="150"/>
        <v>1.0068371472522089</v>
      </c>
      <c r="I4841" s="115">
        <f t="shared" si="151"/>
        <v>383.82810000000001</v>
      </c>
    </row>
    <row r="4842" spans="1:9" hidden="1">
      <c r="A4842" s="115" t="s">
        <v>13610</v>
      </c>
      <c r="B4842" s="115" t="s">
        <v>13611</v>
      </c>
      <c r="C4842" s="115" t="s">
        <v>13612</v>
      </c>
      <c r="D4842" s="115" t="s">
        <v>1242</v>
      </c>
      <c r="E4842" s="115">
        <v>443.56360000000001</v>
      </c>
      <c r="F4842" s="674">
        <v>293.83600000000001</v>
      </c>
      <c r="G4842" s="674">
        <v>295.84500000000003</v>
      </c>
      <c r="H4842" s="115">
        <f t="shared" si="150"/>
        <v>1.0068371472522089</v>
      </c>
      <c r="I4842" s="115">
        <f t="shared" si="151"/>
        <v>446.59629999999999</v>
      </c>
    </row>
    <row r="4843" spans="1:9" hidden="1">
      <c r="A4843" s="115" t="s">
        <v>13613</v>
      </c>
      <c r="B4843" s="115" t="s">
        <v>13614</v>
      </c>
      <c r="C4843" s="115" t="s">
        <v>13615</v>
      </c>
      <c r="D4843" s="115" t="s">
        <v>1242</v>
      </c>
      <c r="E4843" s="115">
        <v>539.57209999999998</v>
      </c>
      <c r="F4843" s="674">
        <v>293.83600000000001</v>
      </c>
      <c r="G4843" s="674">
        <v>295.84500000000003</v>
      </c>
      <c r="H4843" s="115">
        <f t="shared" si="150"/>
        <v>1.0068371472522089</v>
      </c>
      <c r="I4843" s="115">
        <f t="shared" si="151"/>
        <v>543.26120000000003</v>
      </c>
    </row>
    <row r="4844" spans="1:9" hidden="1">
      <c r="A4844" s="115" t="s">
        <v>13616</v>
      </c>
      <c r="B4844" s="115" t="s">
        <v>13617</v>
      </c>
      <c r="C4844" s="115" t="s">
        <v>13618</v>
      </c>
      <c r="D4844" s="115" t="s">
        <v>1242</v>
      </c>
      <c r="E4844" s="115">
        <v>713.64110000000005</v>
      </c>
      <c r="F4844" s="674">
        <v>293.83600000000001</v>
      </c>
      <c r="G4844" s="674">
        <v>295.84500000000003</v>
      </c>
      <c r="H4844" s="115">
        <f t="shared" si="150"/>
        <v>1.0068371472522089</v>
      </c>
      <c r="I4844" s="115">
        <f t="shared" si="151"/>
        <v>718.5204</v>
      </c>
    </row>
    <row r="4845" spans="1:9" hidden="1">
      <c r="A4845" s="115" t="s">
        <v>13619</v>
      </c>
      <c r="B4845" s="115" t="s">
        <v>13620</v>
      </c>
      <c r="C4845" s="115" t="s">
        <v>13621</v>
      </c>
      <c r="D4845" s="115" t="s">
        <v>1242</v>
      </c>
      <c r="E4845" s="115">
        <v>835.4153</v>
      </c>
      <c r="F4845" s="674">
        <v>293.83600000000001</v>
      </c>
      <c r="G4845" s="674">
        <v>295.84500000000003</v>
      </c>
      <c r="H4845" s="115">
        <f t="shared" si="150"/>
        <v>1.0068371472522089</v>
      </c>
      <c r="I4845" s="115">
        <f t="shared" si="151"/>
        <v>841.12720000000002</v>
      </c>
    </row>
    <row r="4846" spans="1:9" hidden="1">
      <c r="A4846" s="115" t="s">
        <v>13622</v>
      </c>
      <c r="B4846" s="115" t="s">
        <v>13623</v>
      </c>
      <c r="C4846" s="115" t="s">
        <v>13624</v>
      </c>
      <c r="D4846" s="115" t="s">
        <v>1242</v>
      </c>
      <c r="E4846" s="115">
        <v>1014.158</v>
      </c>
      <c r="F4846" s="674">
        <v>293.83600000000001</v>
      </c>
      <c r="G4846" s="674">
        <v>295.84500000000003</v>
      </c>
      <c r="H4846" s="115">
        <f t="shared" si="150"/>
        <v>1.0068371472522089</v>
      </c>
      <c r="I4846" s="115">
        <f t="shared" si="151"/>
        <v>1021.0919</v>
      </c>
    </row>
    <row r="4847" spans="1:9" hidden="1">
      <c r="A4847" s="115" t="s">
        <v>13625</v>
      </c>
      <c r="B4847" s="115" t="s">
        <v>13626</v>
      </c>
      <c r="C4847" s="115" t="s">
        <v>13627</v>
      </c>
      <c r="D4847" s="115" t="s">
        <v>1242</v>
      </c>
      <c r="E4847" s="115">
        <v>962.72630000000004</v>
      </c>
      <c r="F4847" s="674">
        <v>293.83600000000001</v>
      </c>
      <c r="G4847" s="674">
        <v>295.84500000000003</v>
      </c>
      <c r="H4847" s="115">
        <f t="shared" si="150"/>
        <v>1.0068371472522089</v>
      </c>
      <c r="I4847" s="115">
        <f t="shared" si="151"/>
        <v>969.30859999999996</v>
      </c>
    </row>
    <row r="4848" spans="1:9" hidden="1">
      <c r="A4848" s="115" t="s">
        <v>13628</v>
      </c>
      <c r="B4848" s="115" t="s">
        <v>13629</v>
      </c>
      <c r="C4848" s="115" t="s">
        <v>13630</v>
      </c>
      <c r="D4848" s="115" t="s">
        <v>1242</v>
      </c>
      <c r="E4848" s="115">
        <v>1277.0618999999999</v>
      </c>
      <c r="F4848" s="674">
        <v>293.83600000000001</v>
      </c>
      <c r="G4848" s="674">
        <v>295.84500000000003</v>
      </c>
      <c r="H4848" s="115">
        <f t="shared" si="150"/>
        <v>1.0068371472522089</v>
      </c>
      <c r="I4848" s="115">
        <f t="shared" si="151"/>
        <v>1285.7934</v>
      </c>
    </row>
    <row r="4849" spans="1:9" hidden="1">
      <c r="A4849" s="115" t="s">
        <v>13631</v>
      </c>
      <c r="B4849" s="115" t="s">
        <v>13632</v>
      </c>
      <c r="C4849" s="115" t="s">
        <v>13633</v>
      </c>
      <c r="D4849" s="115" t="s">
        <v>1242</v>
      </c>
      <c r="E4849" s="115">
        <v>1498.0114000000001</v>
      </c>
      <c r="F4849" s="674">
        <v>293.83600000000001</v>
      </c>
      <c r="G4849" s="674">
        <v>295.84500000000003</v>
      </c>
      <c r="H4849" s="115">
        <f t="shared" si="150"/>
        <v>1.0068371472522089</v>
      </c>
      <c r="I4849" s="115">
        <f t="shared" si="151"/>
        <v>1508.2535</v>
      </c>
    </row>
    <row r="4850" spans="1:9" hidden="1">
      <c r="A4850" s="115" t="s">
        <v>13634</v>
      </c>
      <c r="B4850" s="115" t="s">
        <v>13635</v>
      </c>
      <c r="C4850" s="115" t="s">
        <v>13636</v>
      </c>
      <c r="D4850" s="115" t="s">
        <v>1242</v>
      </c>
      <c r="E4850" s="115">
        <v>1938.9440999999999</v>
      </c>
      <c r="F4850" s="674">
        <v>293.83600000000001</v>
      </c>
      <c r="G4850" s="674">
        <v>295.84500000000003</v>
      </c>
      <c r="H4850" s="115">
        <f t="shared" si="150"/>
        <v>1.0068371472522089</v>
      </c>
      <c r="I4850" s="115">
        <f t="shared" si="151"/>
        <v>1952.2009</v>
      </c>
    </row>
    <row r="4851" spans="1:9" hidden="1">
      <c r="A4851" s="115" t="s">
        <v>13637</v>
      </c>
      <c r="B4851" s="115" t="s">
        <v>13638</v>
      </c>
      <c r="C4851" s="115" t="s">
        <v>13639</v>
      </c>
      <c r="D4851" s="115" t="s">
        <v>1242</v>
      </c>
      <c r="E4851" s="115">
        <v>2182.8901000000001</v>
      </c>
      <c r="F4851" s="674">
        <v>293.83600000000001</v>
      </c>
      <c r="G4851" s="674">
        <v>295.84500000000003</v>
      </c>
      <c r="H4851" s="115">
        <f t="shared" si="150"/>
        <v>1.0068371472522089</v>
      </c>
      <c r="I4851" s="115">
        <f t="shared" si="151"/>
        <v>2197.8148000000001</v>
      </c>
    </row>
    <row r="4852" spans="1:9" hidden="1">
      <c r="A4852" s="115" t="s">
        <v>13640</v>
      </c>
      <c r="B4852" s="115" t="s">
        <v>13641</v>
      </c>
      <c r="C4852" s="115" t="s">
        <v>13642</v>
      </c>
      <c r="D4852" s="115" t="s">
        <v>1242</v>
      </c>
      <c r="E4852" s="115">
        <v>671.76880000000006</v>
      </c>
      <c r="F4852" s="674">
        <v>293.83600000000001</v>
      </c>
      <c r="G4852" s="674">
        <v>295.84500000000003</v>
      </c>
      <c r="H4852" s="115">
        <f t="shared" si="150"/>
        <v>1.0068371472522089</v>
      </c>
      <c r="I4852" s="115">
        <f t="shared" si="151"/>
        <v>676.36180000000002</v>
      </c>
    </row>
    <row r="4853" spans="1:9" hidden="1">
      <c r="A4853" s="115" t="s">
        <v>13643</v>
      </c>
      <c r="B4853" s="115" t="s">
        <v>13644</v>
      </c>
      <c r="C4853" s="115" t="s">
        <v>13645</v>
      </c>
      <c r="D4853" s="115" t="s">
        <v>1242</v>
      </c>
      <c r="E4853" s="115">
        <v>863.86360000000002</v>
      </c>
      <c r="F4853" s="674">
        <v>293.83600000000001</v>
      </c>
      <c r="G4853" s="674">
        <v>295.84500000000003</v>
      </c>
      <c r="H4853" s="115">
        <f t="shared" si="150"/>
        <v>1.0068371472522089</v>
      </c>
      <c r="I4853" s="115">
        <f t="shared" si="151"/>
        <v>869.77</v>
      </c>
    </row>
    <row r="4854" spans="1:9" hidden="1">
      <c r="A4854" s="115" t="s">
        <v>13646</v>
      </c>
      <c r="B4854" s="115" t="s">
        <v>13647</v>
      </c>
      <c r="C4854" s="115" t="s">
        <v>13648</v>
      </c>
      <c r="D4854" s="115" t="s">
        <v>1242</v>
      </c>
      <c r="E4854" s="115">
        <v>1162.1503</v>
      </c>
      <c r="F4854" s="674">
        <v>293.83600000000001</v>
      </c>
      <c r="G4854" s="674">
        <v>295.84500000000003</v>
      </c>
      <c r="H4854" s="115">
        <f t="shared" si="150"/>
        <v>1.0068371472522089</v>
      </c>
      <c r="I4854" s="115">
        <f t="shared" si="151"/>
        <v>1170.0961</v>
      </c>
    </row>
    <row r="4855" spans="1:9" hidden="1">
      <c r="A4855" s="115" t="s">
        <v>13649</v>
      </c>
      <c r="B4855" s="115" t="s">
        <v>13650</v>
      </c>
      <c r="C4855" s="115" t="s">
        <v>13651</v>
      </c>
      <c r="D4855" s="115" t="s">
        <v>1242</v>
      </c>
      <c r="E4855" s="115">
        <v>1411.0802000000001</v>
      </c>
      <c r="F4855" s="674">
        <v>293.83600000000001</v>
      </c>
      <c r="G4855" s="674">
        <v>295.84500000000003</v>
      </c>
      <c r="H4855" s="115">
        <f t="shared" si="150"/>
        <v>1.0068371472522089</v>
      </c>
      <c r="I4855" s="115">
        <f t="shared" si="151"/>
        <v>1420.7280000000001</v>
      </c>
    </row>
    <row r="4856" spans="1:9" hidden="1">
      <c r="A4856" s="115" t="s">
        <v>13652</v>
      </c>
      <c r="B4856" s="115" t="s">
        <v>13653</v>
      </c>
      <c r="C4856" s="115" t="s">
        <v>13654</v>
      </c>
      <c r="D4856" s="115" t="s">
        <v>1242</v>
      </c>
      <c r="E4856" s="115">
        <v>1960.1010000000001</v>
      </c>
      <c r="F4856" s="674">
        <v>293.83600000000001</v>
      </c>
      <c r="G4856" s="674">
        <v>295.84500000000003</v>
      </c>
      <c r="H4856" s="115">
        <f t="shared" si="150"/>
        <v>1.0068371472522089</v>
      </c>
      <c r="I4856" s="115">
        <f t="shared" si="151"/>
        <v>1973.5025000000001</v>
      </c>
    </row>
    <row r="4857" spans="1:9" hidden="1">
      <c r="A4857" s="115" t="s">
        <v>13655</v>
      </c>
      <c r="B4857" s="115" t="s">
        <v>13656</v>
      </c>
      <c r="C4857" s="115" t="s">
        <v>13657</v>
      </c>
      <c r="D4857" s="115" t="s">
        <v>1242</v>
      </c>
      <c r="E4857" s="115">
        <v>2285.6107000000002</v>
      </c>
      <c r="F4857" s="674">
        <v>293.83600000000001</v>
      </c>
      <c r="G4857" s="674">
        <v>295.84500000000003</v>
      </c>
      <c r="H4857" s="115">
        <f t="shared" si="150"/>
        <v>1.0068371472522089</v>
      </c>
      <c r="I4857" s="115">
        <f t="shared" si="151"/>
        <v>2301.2377999999999</v>
      </c>
    </row>
    <row r="4858" spans="1:9" hidden="1">
      <c r="A4858" s="115" t="s">
        <v>13658</v>
      </c>
      <c r="B4858" s="115" t="s">
        <v>13659</v>
      </c>
      <c r="C4858" s="115" t="s">
        <v>13660</v>
      </c>
      <c r="D4858" s="115" t="s">
        <v>1242</v>
      </c>
      <c r="E4858" s="115">
        <v>2966.8321999999998</v>
      </c>
      <c r="F4858" s="674">
        <v>293.83600000000001</v>
      </c>
      <c r="G4858" s="674">
        <v>295.84500000000003</v>
      </c>
      <c r="H4858" s="115">
        <f t="shared" si="150"/>
        <v>1.0068371472522089</v>
      </c>
      <c r="I4858" s="115">
        <f t="shared" si="151"/>
        <v>2987.1169</v>
      </c>
    </row>
    <row r="4859" spans="1:9" hidden="1">
      <c r="A4859" s="115" t="s">
        <v>13661</v>
      </c>
      <c r="B4859" s="115" t="s">
        <v>13662</v>
      </c>
      <c r="C4859" s="115" t="s">
        <v>13663</v>
      </c>
      <c r="D4859" s="115" t="s">
        <v>1242</v>
      </c>
      <c r="E4859" s="115">
        <v>3248.5846000000001</v>
      </c>
      <c r="F4859" s="674">
        <v>293.83600000000001</v>
      </c>
      <c r="G4859" s="674">
        <v>295.84500000000003</v>
      </c>
      <c r="H4859" s="115">
        <f t="shared" si="150"/>
        <v>1.0068371472522089</v>
      </c>
      <c r="I4859" s="115">
        <f t="shared" si="151"/>
        <v>3270.7957000000001</v>
      </c>
    </row>
    <row r="4860" spans="1:9" hidden="1">
      <c r="A4860" s="115" t="s">
        <v>13664</v>
      </c>
      <c r="B4860" s="115" t="s">
        <v>13665</v>
      </c>
      <c r="C4860" s="115" t="s">
        <v>13666</v>
      </c>
      <c r="D4860" s="115" t="s">
        <v>1242</v>
      </c>
      <c r="E4860" s="115">
        <v>3814.2265000000002</v>
      </c>
      <c r="F4860" s="674">
        <v>293.83600000000001</v>
      </c>
      <c r="G4860" s="674">
        <v>295.84500000000003</v>
      </c>
      <c r="H4860" s="115">
        <f t="shared" si="150"/>
        <v>1.0068371472522089</v>
      </c>
      <c r="I4860" s="115">
        <f t="shared" si="151"/>
        <v>3840.3049000000001</v>
      </c>
    </row>
    <row r="4861" spans="1:9" hidden="1">
      <c r="A4861" s="115" t="s">
        <v>13667</v>
      </c>
      <c r="B4861" s="115" t="s">
        <v>13668</v>
      </c>
      <c r="C4861" s="115" t="s">
        <v>13669</v>
      </c>
      <c r="D4861" s="115" t="s">
        <v>1242</v>
      </c>
      <c r="E4861" s="115">
        <v>4952.3343999999997</v>
      </c>
      <c r="F4861" s="674">
        <v>293.83600000000001</v>
      </c>
      <c r="G4861" s="674">
        <v>295.84500000000003</v>
      </c>
      <c r="H4861" s="115">
        <f t="shared" si="150"/>
        <v>1.0068371472522089</v>
      </c>
      <c r="I4861" s="115">
        <f t="shared" si="151"/>
        <v>4986.1941999999999</v>
      </c>
    </row>
    <row r="4862" spans="1:9" hidden="1">
      <c r="A4862" s="115" t="s">
        <v>13670</v>
      </c>
      <c r="B4862" s="115" t="s">
        <v>13671</v>
      </c>
      <c r="C4862" s="115" t="s">
        <v>13672</v>
      </c>
      <c r="D4862" s="115" t="s">
        <v>1242</v>
      </c>
      <c r="E4862" s="115">
        <v>6613.9438</v>
      </c>
      <c r="F4862" s="674">
        <v>293.83600000000001</v>
      </c>
      <c r="G4862" s="674">
        <v>295.84500000000003</v>
      </c>
      <c r="H4862" s="115">
        <f t="shared" si="150"/>
        <v>1.0068371472522089</v>
      </c>
      <c r="I4862" s="115">
        <f t="shared" si="151"/>
        <v>6659.1643000000004</v>
      </c>
    </row>
    <row r="4863" spans="1:9" hidden="1">
      <c r="A4863" s="115" t="s">
        <v>13673</v>
      </c>
      <c r="B4863" s="115" t="s">
        <v>13674</v>
      </c>
      <c r="C4863" s="115" t="s">
        <v>13675</v>
      </c>
      <c r="D4863" s="115" t="s">
        <v>1242</v>
      </c>
      <c r="E4863" s="115">
        <v>7475.9372000000003</v>
      </c>
      <c r="F4863" s="674">
        <v>293.83600000000001</v>
      </c>
      <c r="G4863" s="674">
        <v>295.84500000000003</v>
      </c>
      <c r="H4863" s="115">
        <f t="shared" si="150"/>
        <v>1.0068371472522089</v>
      </c>
      <c r="I4863" s="115">
        <f t="shared" si="151"/>
        <v>7527.0513000000001</v>
      </c>
    </row>
    <row r="4864" spans="1:9" hidden="1">
      <c r="A4864" s="115" t="s">
        <v>13676</v>
      </c>
      <c r="B4864" s="115" t="s">
        <v>13677</v>
      </c>
      <c r="C4864" s="115" t="s">
        <v>13678</v>
      </c>
      <c r="D4864" s="115" t="s">
        <v>1138</v>
      </c>
      <c r="E4864" s="115">
        <v>6487.6220999999996</v>
      </c>
      <c r="F4864" s="674">
        <v>293.83600000000001</v>
      </c>
      <c r="G4864" s="674">
        <v>295.84500000000003</v>
      </c>
      <c r="H4864" s="115">
        <f t="shared" si="150"/>
        <v>1.0068371472522089</v>
      </c>
      <c r="I4864" s="115">
        <f t="shared" si="151"/>
        <v>6531.9789000000001</v>
      </c>
    </row>
    <row r="4865" spans="1:9" hidden="1">
      <c r="A4865" s="115" t="s">
        <v>13679</v>
      </c>
      <c r="B4865" s="115" t="s">
        <v>13680</v>
      </c>
      <c r="C4865" s="115" t="s">
        <v>13681</v>
      </c>
      <c r="D4865" s="115" t="s">
        <v>1138</v>
      </c>
      <c r="E4865" s="115">
        <v>16071.0339</v>
      </c>
      <c r="F4865" s="674">
        <v>293.83600000000001</v>
      </c>
      <c r="G4865" s="674">
        <v>295.84500000000003</v>
      </c>
      <c r="H4865" s="115">
        <f t="shared" si="150"/>
        <v>1.0068371472522089</v>
      </c>
      <c r="I4865" s="115">
        <f t="shared" si="151"/>
        <v>16180.9139</v>
      </c>
    </row>
    <row r="4866" spans="1:9" hidden="1">
      <c r="A4866" s="115" t="s">
        <v>13682</v>
      </c>
      <c r="B4866" s="115" t="s">
        <v>13683</v>
      </c>
      <c r="C4866" s="115" t="s">
        <v>13684</v>
      </c>
      <c r="D4866" s="115" t="s">
        <v>8378</v>
      </c>
      <c r="E4866" s="115">
        <v>69.239900000000006</v>
      </c>
      <c r="F4866" s="674">
        <v>293.83600000000001</v>
      </c>
      <c r="G4866" s="674">
        <v>295.84500000000003</v>
      </c>
      <c r="H4866" s="115">
        <f t="shared" si="150"/>
        <v>1.0068371472522089</v>
      </c>
      <c r="I4866" s="115">
        <f t="shared" si="151"/>
        <v>69.713300000000004</v>
      </c>
    </row>
    <row r="4867" spans="1:9" hidden="1">
      <c r="A4867" s="115" t="s">
        <v>13685</v>
      </c>
      <c r="B4867" s="115" t="s">
        <v>13686</v>
      </c>
      <c r="C4867" s="115" t="s">
        <v>13687</v>
      </c>
      <c r="D4867" s="115" t="s">
        <v>1138</v>
      </c>
      <c r="E4867" s="115">
        <v>77.293999999999997</v>
      </c>
      <c r="F4867" s="674">
        <v>293.83600000000001</v>
      </c>
      <c r="G4867" s="674">
        <v>295.84500000000003</v>
      </c>
      <c r="H4867" s="115">
        <f t="shared" si="150"/>
        <v>1.0068371472522089</v>
      </c>
      <c r="I4867" s="115">
        <f t="shared" si="151"/>
        <v>77.822500000000005</v>
      </c>
    </row>
    <row r="4868" spans="1:9" hidden="1">
      <c r="A4868" s="115" t="s">
        <v>13688</v>
      </c>
      <c r="B4868" s="115" t="s">
        <v>13689</v>
      </c>
      <c r="C4868" s="115" t="s">
        <v>13690</v>
      </c>
      <c r="D4868" s="115" t="s">
        <v>1138</v>
      </c>
      <c r="E4868" s="115">
        <v>132.54169999999999</v>
      </c>
      <c r="F4868" s="674">
        <v>293.83600000000001</v>
      </c>
      <c r="G4868" s="674">
        <v>295.84500000000003</v>
      </c>
      <c r="H4868" s="115">
        <f t="shared" si="150"/>
        <v>1.0068371472522089</v>
      </c>
      <c r="I4868" s="115">
        <f t="shared" si="151"/>
        <v>133.4479</v>
      </c>
    </row>
    <row r="4869" spans="1:9" hidden="1">
      <c r="A4869" s="115" t="s">
        <v>13691</v>
      </c>
      <c r="B4869" s="115" t="s">
        <v>13692</v>
      </c>
      <c r="C4869" s="115" t="s">
        <v>13693</v>
      </c>
      <c r="D4869" s="115" t="s">
        <v>1138</v>
      </c>
      <c r="E4869" s="115">
        <v>242.43010000000001</v>
      </c>
      <c r="F4869" s="674">
        <v>293.83600000000001</v>
      </c>
      <c r="G4869" s="674">
        <v>295.84500000000003</v>
      </c>
      <c r="H4869" s="115">
        <f t="shared" ref="H4869:H4932" si="152">G4869/F4869</f>
        <v>1.0068371472522089</v>
      </c>
      <c r="I4869" s="115">
        <f t="shared" ref="I4869:I4932" si="153">ROUND(H4869*E4869,4)</f>
        <v>244.08760000000001</v>
      </c>
    </row>
    <row r="4870" spans="1:9" hidden="1">
      <c r="A4870" s="115" t="s">
        <v>13694</v>
      </c>
      <c r="B4870" s="115" t="s">
        <v>13695</v>
      </c>
      <c r="C4870" s="115" t="s">
        <v>13696</v>
      </c>
      <c r="D4870" s="115" t="s">
        <v>1138</v>
      </c>
      <c r="E4870" s="115">
        <v>475.70490000000001</v>
      </c>
      <c r="F4870" s="674">
        <v>293.83600000000001</v>
      </c>
      <c r="G4870" s="674">
        <v>295.84500000000003</v>
      </c>
      <c r="H4870" s="115">
        <f t="shared" si="152"/>
        <v>1.0068371472522089</v>
      </c>
      <c r="I4870" s="115">
        <f t="shared" si="153"/>
        <v>478.95740000000001</v>
      </c>
    </row>
    <row r="4871" spans="1:9" hidden="1">
      <c r="A4871" s="115" t="s">
        <v>13697</v>
      </c>
      <c r="B4871" s="115" t="s">
        <v>13698</v>
      </c>
      <c r="C4871" s="115" t="s">
        <v>13699</v>
      </c>
      <c r="D4871" s="115" t="s">
        <v>1138</v>
      </c>
      <c r="E4871" s="115">
        <v>54.680799999999998</v>
      </c>
      <c r="F4871" s="674">
        <v>293.83600000000001</v>
      </c>
      <c r="G4871" s="674">
        <v>295.84500000000003</v>
      </c>
      <c r="H4871" s="115">
        <f t="shared" si="152"/>
        <v>1.0068371472522089</v>
      </c>
      <c r="I4871" s="115">
        <f t="shared" si="153"/>
        <v>55.054699999999997</v>
      </c>
    </row>
    <row r="4872" spans="1:9" hidden="1">
      <c r="A4872" s="115" t="s">
        <v>13700</v>
      </c>
      <c r="B4872" s="115" t="s">
        <v>13701</v>
      </c>
      <c r="C4872" s="115" t="s">
        <v>13702</v>
      </c>
      <c r="D4872" s="115" t="s">
        <v>1138</v>
      </c>
      <c r="E4872" s="115">
        <v>81.136300000000006</v>
      </c>
      <c r="F4872" s="674">
        <v>293.83600000000001</v>
      </c>
      <c r="G4872" s="674">
        <v>295.84500000000003</v>
      </c>
      <c r="H4872" s="115">
        <f t="shared" si="152"/>
        <v>1.0068371472522089</v>
      </c>
      <c r="I4872" s="115">
        <f t="shared" si="153"/>
        <v>81.691000000000003</v>
      </c>
    </row>
    <row r="4873" spans="1:9" hidden="1">
      <c r="A4873" s="115" t="s">
        <v>13703</v>
      </c>
      <c r="B4873" s="115" t="s">
        <v>13704</v>
      </c>
      <c r="C4873" s="115" t="s">
        <v>13705</v>
      </c>
      <c r="D4873" s="115" t="s">
        <v>1138</v>
      </c>
      <c r="E4873" s="115">
        <v>143.23599999999999</v>
      </c>
      <c r="F4873" s="674">
        <v>293.83600000000001</v>
      </c>
      <c r="G4873" s="674">
        <v>295.84500000000003</v>
      </c>
      <c r="H4873" s="115">
        <f t="shared" si="152"/>
        <v>1.0068371472522089</v>
      </c>
      <c r="I4873" s="115">
        <f t="shared" si="153"/>
        <v>144.21530000000001</v>
      </c>
    </row>
    <row r="4874" spans="1:9" hidden="1">
      <c r="A4874" s="115" t="s">
        <v>13706</v>
      </c>
      <c r="B4874" s="115" t="s">
        <v>13707</v>
      </c>
      <c r="C4874" s="115" t="s">
        <v>13708</v>
      </c>
      <c r="D4874" s="115" t="s">
        <v>1138</v>
      </c>
      <c r="E4874" s="115">
        <v>325.09280000000001</v>
      </c>
      <c r="F4874" s="674">
        <v>293.83600000000001</v>
      </c>
      <c r="G4874" s="674">
        <v>295.84500000000003</v>
      </c>
      <c r="H4874" s="115">
        <f t="shared" si="152"/>
        <v>1.0068371472522089</v>
      </c>
      <c r="I4874" s="115">
        <f t="shared" si="153"/>
        <v>327.31549999999999</v>
      </c>
    </row>
    <row r="4875" spans="1:9" hidden="1">
      <c r="A4875" s="115" t="s">
        <v>13709</v>
      </c>
      <c r="B4875" s="115" t="s">
        <v>13710</v>
      </c>
      <c r="C4875" s="115" t="s">
        <v>13711</v>
      </c>
      <c r="D4875" s="115" t="s">
        <v>1138</v>
      </c>
      <c r="E4875" s="115">
        <v>36553.026700000002</v>
      </c>
      <c r="F4875" s="674">
        <v>293.83600000000001</v>
      </c>
      <c r="G4875" s="674">
        <v>295.84500000000003</v>
      </c>
      <c r="H4875" s="115">
        <f t="shared" si="152"/>
        <v>1.0068371472522089</v>
      </c>
      <c r="I4875" s="115">
        <f t="shared" si="153"/>
        <v>36802.945099999997</v>
      </c>
    </row>
    <row r="4876" spans="1:9" hidden="1">
      <c r="A4876" s="115" t="s">
        <v>13712</v>
      </c>
      <c r="B4876" s="115" t="s">
        <v>13713</v>
      </c>
      <c r="C4876" s="115" t="s">
        <v>13714</v>
      </c>
      <c r="D4876" s="115" t="s">
        <v>1138</v>
      </c>
      <c r="E4876" s="115">
        <v>60312.493900000001</v>
      </c>
      <c r="F4876" s="674">
        <v>293.83600000000001</v>
      </c>
      <c r="G4876" s="674">
        <v>295.84500000000003</v>
      </c>
      <c r="H4876" s="115">
        <f t="shared" si="152"/>
        <v>1.0068371472522089</v>
      </c>
      <c r="I4876" s="115">
        <f t="shared" si="153"/>
        <v>60724.859299999996</v>
      </c>
    </row>
    <row r="4877" spans="1:9" hidden="1">
      <c r="A4877" s="115" t="s">
        <v>13715</v>
      </c>
      <c r="B4877" s="115" t="s">
        <v>13716</v>
      </c>
      <c r="C4877" s="115" t="s">
        <v>13717</v>
      </c>
      <c r="D4877" s="115" t="s">
        <v>1138</v>
      </c>
      <c r="E4877" s="115">
        <v>9819.1859999999997</v>
      </c>
      <c r="F4877" s="674">
        <v>293.83600000000001</v>
      </c>
      <c r="G4877" s="674">
        <v>295.84500000000003</v>
      </c>
      <c r="H4877" s="115">
        <f t="shared" si="152"/>
        <v>1.0068371472522089</v>
      </c>
      <c r="I4877" s="115">
        <f t="shared" si="153"/>
        <v>9886.3212000000003</v>
      </c>
    </row>
    <row r="4878" spans="1:9" hidden="1">
      <c r="A4878" s="115" t="s">
        <v>13718</v>
      </c>
      <c r="B4878" s="115" t="s">
        <v>13719</v>
      </c>
      <c r="C4878" s="115" t="s">
        <v>13720</v>
      </c>
      <c r="D4878" s="115" t="s">
        <v>1138</v>
      </c>
      <c r="E4878" s="115">
        <v>1223.7467999999999</v>
      </c>
      <c r="F4878" s="674">
        <v>293.83600000000001</v>
      </c>
      <c r="G4878" s="674">
        <v>295.84500000000003</v>
      </c>
      <c r="H4878" s="115">
        <f t="shared" si="152"/>
        <v>1.0068371472522089</v>
      </c>
      <c r="I4878" s="115">
        <f t="shared" si="153"/>
        <v>1232.1137000000001</v>
      </c>
    </row>
    <row r="4879" spans="1:9" hidden="1">
      <c r="A4879" s="115" t="s">
        <v>13721</v>
      </c>
      <c r="B4879" s="115" t="s">
        <v>13722</v>
      </c>
      <c r="C4879" s="115" t="s">
        <v>13723</v>
      </c>
      <c r="D4879" s="115" t="s">
        <v>1242</v>
      </c>
      <c r="E4879" s="115">
        <v>18.773599999999998</v>
      </c>
      <c r="F4879" s="674">
        <v>293.83600000000001</v>
      </c>
      <c r="G4879" s="674">
        <v>295.84500000000003</v>
      </c>
      <c r="H4879" s="115">
        <f t="shared" si="152"/>
        <v>1.0068371472522089</v>
      </c>
      <c r="I4879" s="115">
        <f t="shared" si="153"/>
        <v>18.902000000000001</v>
      </c>
    </row>
    <row r="4880" spans="1:9" hidden="1">
      <c r="A4880" s="115" t="s">
        <v>13724</v>
      </c>
      <c r="B4880" s="115" t="s">
        <v>13725</v>
      </c>
      <c r="C4880" s="115" t="s">
        <v>13726</v>
      </c>
      <c r="D4880" s="115" t="s">
        <v>1242</v>
      </c>
      <c r="E4880" s="115">
        <v>30.892499999999998</v>
      </c>
      <c r="F4880" s="674">
        <v>293.83600000000001</v>
      </c>
      <c r="G4880" s="674">
        <v>295.84500000000003</v>
      </c>
      <c r="H4880" s="115">
        <f t="shared" si="152"/>
        <v>1.0068371472522089</v>
      </c>
      <c r="I4880" s="115">
        <f t="shared" si="153"/>
        <v>31.1037</v>
      </c>
    </row>
    <row r="4881" spans="1:9" hidden="1">
      <c r="A4881" s="115" t="s">
        <v>13727</v>
      </c>
      <c r="B4881" s="115" t="s">
        <v>13728</v>
      </c>
      <c r="C4881" s="115" t="s">
        <v>13729</v>
      </c>
      <c r="D4881" s="115" t="s">
        <v>1242</v>
      </c>
      <c r="E4881" s="115">
        <v>23.021100000000001</v>
      </c>
      <c r="F4881" s="674">
        <v>293.83600000000001</v>
      </c>
      <c r="G4881" s="674">
        <v>295.84500000000003</v>
      </c>
      <c r="H4881" s="115">
        <f t="shared" si="152"/>
        <v>1.0068371472522089</v>
      </c>
      <c r="I4881" s="115">
        <f t="shared" si="153"/>
        <v>23.1785</v>
      </c>
    </row>
    <row r="4882" spans="1:9" hidden="1">
      <c r="A4882" s="115" t="s">
        <v>13730</v>
      </c>
      <c r="B4882" s="115" t="s">
        <v>13731</v>
      </c>
      <c r="C4882" s="115" t="s">
        <v>13732</v>
      </c>
      <c r="D4882" s="115" t="s">
        <v>1242</v>
      </c>
      <c r="E4882" s="115">
        <v>39.387500000000003</v>
      </c>
      <c r="F4882" s="674">
        <v>293.83600000000001</v>
      </c>
      <c r="G4882" s="674">
        <v>295.84500000000003</v>
      </c>
      <c r="H4882" s="115">
        <f t="shared" si="152"/>
        <v>1.0068371472522089</v>
      </c>
      <c r="I4882" s="115">
        <f t="shared" si="153"/>
        <v>39.656799999999997</v>
      </c>
    </row>
    <row r="4883" spans="1:9" hidden="1">
      <c r="A4883" s="115" t="s">
        <v>13733</v>
      </c>
      <c r="B4883" s="115" t="s">
        <v>13734</v>
      </c>
      <c r="C4883" s="115" t="s">
        <v>13735</v>
      </c>
      <c r="D4883" s="115" t="s">
        <v>1242</v>
      </c>
      <c r="E4883" s="115">
        <v>27.221599999999999</v>
      </c>
      <c r="F4883" s="674">
        <v>293.83600000000001</v>
      </c>
      <c r="G4883" s="674">
        <v>295.84500000000003</v>
      </c>
      <c r="H4883" s="115">
        <f t="shared" si="152"/>
        <v>1.0068371472522089</v>
      </c>
      <c r="I4883" s="115">
        <f t="shared" si="153"/>
        <v>27.407699999999998</v>
      </c>
    </row>
    <row r="4884" spans="1:9" hidden="1">
      <c r="A4884" s="115" t="s">
        <v>13736</v>
      </c>
      <c r="B4884" s="115" t="s">
        <v>13737</v>
      </c>
      <c r="C4884" s="115" t="s">
        <v>13738</v>
      </c>
      <c r="D4884" s="115" t="s">
        <v>1242</v>
      </c>
      <c r="E4884" s="115">
        <v>47.788499999999999</v>
      </c>
      <c r="F4884" s="674">
        <v>293.83600000000001</v>
      </c>
      <c r="G4884" s="674">
        <v>295.84500000000003</v>
      </c>
      <c r="H4884" s="115">
        <f t="shared" si="152"/>
        <v>1.0068371472522089</v>
      </c>
      <c r="I4884" s="115">
        <f t="shared" si="153"/>
        <v>48.115200000000002</v>
      </c>
    </row>
    <row r="4885" spans="1:9" hidden="1">
      <c r="A4885" s="115" t="s">
        <v>13739</v>
      </c>
      <c r="B4885" s="115" t="s">
        <v>13740</v>
      </c>
      <c r="C4885" s="115" t="s">
        <v>13741</v>
      </c>
      <c r="D4885" s="115" t="s">
        <v>1242</v>
      </c>
      <c r="E4885" s="115">
        <v>34.234400000000001</v>
      </c>
      <c r="F4885" s="674">
        <v>293.83600000000001</v>
      </c>
      <c r="G4885" s="674">
        <v>295.84500000000003</v>
      </c>
      <c r="H4885" s="115">
        <f t="shared" si="152"/>
        <v>1.0068371472522089</v>
      </c>
      <c r="I4885" s="115">
        <f t="shared" si="153"/>
        <v>34.468499999999999</v>
      </c>
    </row>
    <row r="4886" spans="1:9" hidden="1">
      <c r="A4886" s="115" t="s">
        <v>13742</v>
      </c>
      <c r="B4886" s="115" t="s">
        <v>13743</v>
      </c>
      <c r="C4886" s="115" t="s">
        <v>13744</v>
      </c>
      <c r="D4886" s="115" t="s">
        <v>1242</v>
      </c>
      <c r="E4886" s="115">
        <v>61.814100000000003</v>
      </c>
      <c r="F4886" s="674">
        <v>293.83600000000001</v>
      </c>
      <c r="G4886" s="674">
        <v>295.84500000000003</v>
      </c>
      <c r="H4886" s="115">
        <f t="shared" si="152"/>
        <v>1.0068371472522089</v>
      </c>
      <c r="I4886" s="115">
        <f t="shared" si="153"/>
        <v>62.236699999999999</v>
      </c>
    </row>
    <row r="4887" spans="1:9" hidden="1">
      <c r="A4887" s="115" t="s">
        <v>13745</v>
      </c>
      <c r="B4887" s="115" t="s">
        <v>13746</v>
      </c>
      <c r="C4887" s="115" t="s">
        <v>13747</v>
      </c>
      <c r="D4887" s="115" t="s">
        <v>1242</v>
      </c>
      <c r="E4887" s="115">
        <v>37.082099999999997</v>
      </c>
      <c r="F4887" s="674">
        <v>293.83600000000001</v>
      </c>
      <c r="G4887" s="674">
        <v>295.84500000000003</v>
      </c>
      <c r="H4887" s="115">
        <f t="shared" si="152"/>
        <v>1.0068371472522089</v>
      </c>
      <c r="I4887" s="115">
        <f t="shared" si="153"/>
        <v>37.335599999999999</v>
      </c>
    </row>
    <row r="4888" spans="1:9" hidden="1">
      <c r="A4888" s="115" t="s">
        <v>13748</v>
      </c>
      <c r="B4888" s="115" t="s">
        <v>13749</v>
      </c>
      <c r="C4888" s="115" t="s">
        <v>13750</v>
      </c>
      <c r="D4888" s="115" t="s">
        <v>1242</v>
      </c>
      <c r="E4888" s="115">
        <v>67.509500000000003</v>
      </c>
      <c r="F4888" s="674">
        <v>293.83600000000001</v>
      </c>
      <c r="G4888" s="674">
        <v>295.84500000000003</v>
      </c>
      <c r="H4888" s="115">
        <f t="shared" si="152"/>
        <v>1.0068371472522089</v>
      </c>
      <c r="I4888" s="115">
        <f t="shared" si="153"/>
        <v>67.971100000000007</v>
      </c>
    </row>
    <row r="4889" spans="1:9" hidden="1">
      <c r="A4889" s="115" t="s">
        <v>13751</v>
      </c>
      <c r="B4889" s="115" t="s">
        <v>13752</v>
      </c>
      <c r="C4889" s="115" t="s">
        <v>13753</v>
      </c>
      <c r="D4889" s="115" t="s">
        <v>1453</v>
      </c>
      <c r="E4889" s="115">
        <v>756.20069999999998</v>
      </c>
      <c r="F4889" s="674">
        <v>293.83600000000001</v>
      </c>
      <c r="G4889" s="674">
        <v>295.84500000000003</v>
      </c>
      <c r="H4889" s="115">
        <f t="shared" si="152"/>
        <v>1.0068371472522089</v>
      </c>
      <c r="I4889" s="115">
        <f t="shared" si="153"/>
        <v>761.37099999999998</v>
      </c>
    </row>
    <row r="4890" spans="1:9" hidden="1">
      <c r="A4890" s="115" t="s">
        <v>13754</v>
      </c>
      <c r="B4890" s="115" t="s">
        <v>13755</v>
      </c>
      <c r="C4890" s="115" t="s">
        <v>13756</v>
      </c>
      <c r="D4890" s="115" t="s">
        <v>1453</v>
      </c>
      <c r="E4890" s="115">
        <v>940.62180000000001</v>
      </c>
      <c r="F4890" s="674">
        <v>293.83600000000001</v>
      </c>
      <c r="G4890" s="674">
        <v>295.84500000000003</v>
      </c>
      <c r="H4890" s="115">
        <f t="shared" si="152"/>
        <v>1.0068371472522089</v>
      </c>
      <c r="I4890" s="115">
        <f t="shared" si="153"/>
        <v>947.053</v>
      </c>
    </row>
    <row r="4891" spans="1:9" hidden="1">
      <c r="A4891" s="115" t="s">
        <v>13757</v>
      </c>
      <c r="B4891" s="115" t="s">
        <v>13758</v>
      </c>
      <c r="C4891" s="115" t="s">
        <v>13759</v>
      </c>
      <c r="D4891" s="115" t="s">
        <v>1453</v>
      </c>
      <c r="E4891" s="115">
        <v>969.75620000000004</v>
      </c>
      <c r="F4891" s="674">
        <v>293.83600000000001</v>
      </c>
      <c r="G4891" s="674">
        <v>295.84500000000003</v>
      </c>
      <c r="H4891" s="115">
        <f t="shared" si="152"/>
        <v>1.0068371472522089</v>
      </c>
      <c r="I4891" s="115">
        <f t="shared" si="153"/>
        <v>976.38660000000004</v>
      </c>
    </row>
    <row r="4892" spans="1:9" hidden="1">
      <c r="A4892" s="115" t="s">
        <v>13760</v>
      </c>
      <c r="B4892" s="115" t="s">
        <v>13761</v>
      </c>
      <c r="C4892" s="115" t="s">
        <v>13762</v>
      </c>
      <c r="D4892" s="115" t="s">
        <v>1453</v>
      </c>
      <c r="E4892" s="115">
        <v>1140.1217999999999</v>
      </c>
      <c r="F4892" s="674">
        <v>293.83600000000001</v>
      </c>
      <c r="G4892" s="674">
        <v>295.84500000000003</v>
      </c>
      <c r="H4892" s="115">
        <f t="shared" si="152"/>
        <v>1.0068371472522089</v>
      </c>
      <c r="I4892" s="115">
        <f t="shared" si="153"/>
        <v>1147.9169999999999</v>
      </c>
    </row>
    <row r="4893" spans="1:9" hidden="1">
      <c r="A4893" s="115" t="s">
        <v>13763</v>
      </c>
      <c r="B4893" s="115" t="s">
        <v>13764</v>
      </c>
      <c r="C4893" s="115" t="s">
        <v>13765</v>
      </c>
      <c r="D4893" s="115" t="s">
        <v>1453</v>
      </c>
      <c r="E4893" s="115">
        <v>830.56820000000005</v>
      </c>
      <c r="F4893" s="674">
        <v>293.83600000000001</v>
      </c>
      <c r="G4893" s="674">
        <v>295.84500000000003</v>
      </c>
      <c r="H4893" s="115">
        <f t="shared" si="152"/>
        <v>1.0068371472522089</v>
      </c>
      <c r="I4893" s="115">
        <f t="shared" si="153"/>
        <v>836.24689999999998</v>
      </c>
    </row>
    <row r="4894" spans="1:9" hidden="1">
      <c r="A4894" s="115" t="s">
        <v>13766</v>
      </c>
      <c r="B4894" s="115" t="s">
        <v>13767</v>
      </c>
      <c r="C4894" s="115" t="s">
        <v>13768</v>
      </c>
      <c r="D4894" s="115" t="s">
        <v>1453</v>
      </c>
      <c r="E4894" s="115">
        <v>1125.444</v>
      </c>
      <c r="F4894" s="674">
        <v>293.83600000000001</v>
      </c>
      <c r="G4894" s="674">
        <v>295.84500000000003</v>
      </c>
      <c r="H4894" s="115">
        <f t="shared" si="152"/>
        <v>1.0068371472522089</v>
      </c>
      <c r="I4894" s="115">
        <f t="shared" si="153"/>
        <v>1133.1387999999999</v>
      </c>
    </row>
    <row r="4895" spans="1:9" hidden="1">
      <c r="A4895" s="115" t="s">
        <v>13769</v>
      </c>
      <c r="B4895" s="115" t="s">
        <v>13770</v>
      </c>
      <c r="C4895" s="115" t="s">
        <v>13771</v>
      </c>
      <c r="D4895" s="115" t="s">
        <v>1453</v>
      </c>
      <c r="E4895" s="115">
        <v>911.01430000000005</v>
      </c>
      <c r="F4895" s="674">
        <v>293.83600000000001</v>
      </c>
      <c r="G4895" s="674">
        <v>295.84500000000003</v>
      </c>
      <c r="H4895" s="115">
        <f t="shared" si="152"/>
        <v>1.0068371472522089</v>
      </c>
      <c r="I4895" s="115">
        <f t="shared" si="153"/>
        <v>917.24300000000005</v>
      </c>
    </row>
    <row r="4896" spans="1:9" hidden="1">
      <c r="A4896" s="115" t="s">
        <v>13772</v>
      </c>
      <c r="B4896" s="115" t="s">
        <v>13773</v>
      </c>
      <c r="C4896" s="115" t="s">
        <v>13774</v>
      </c>
      <c r="D4896" s="115" t="s">
        <v>2038</v>
      </c>
      <c r="E4896" s="115">
        <v>372.51859999999999</v>
      </c>
      <c r="F4896" s="674">
        <v>293.83600000000001</v>
      </c>
      <c r="G4896" s="674">
        <v>295.84500000000003</v>
      </c>
      <c r="H4896" s="115">
        <f t="shared" si="152"/>
        <v>1.0068371472522089</v>
      </c>
      <c r="I4896" s="115">
        <f t="shared" si="153"/>
        <v>375.06560000000002</v>
      </c>
    </row>
    <row r="4897" spans="1:9" hidden="1">
      <c r="A4897" s="115" t="s">
        <v>13775</v>
      </c>
      <c r="B4897" s="115" t="s">
        <v>13776</v>
      </c>
      <c r="C4897" s="115" t="s">
        <v>13777</v>
      </c>
      <c r="D4897" s="115" t="s">
        <v>2038</v>
      </c>
      <c r="E4897" s="115">
        <v>326.59559999999999</v>
      </c>
      <c r="F4897" s="674">
        <v>293.83600000000001</v>
      </c>
      <c r="G4897" s="674">
        <v>295.84500000000003</v>
      </c>
      <c r="H4897" s="115">
        <f t="shared" si="152"/>
        <v>1.0068371472522089</v>
      </c>
      <c r="I4897" s="115">
        <f t="shared" si="153"/>
        <v>328.82859999999999</v>
      </c>
    </row>
    <row r="4898" spans="1:9" hidden="1">
      <c r="A4898" s="115" t="s">
        <v>13778</v>
      </c>
      <c r="B4898" s="115" t="s">
        <v>13779</v>
      </c>
      <c r="C4898" s="115" t="s">
        <v>13780</v>
      </c>
      <c r="D4898" s="115" t="s">
        <v>1453</v>
      </c>
      <c r="E4898" s="115">
        <v>1030.0681999999999</v>
      </c>
      <c r="F4898" s="674">
        <v>293.83600000000001</v>
      </c>
      <c r="G4898" s="674">
        <v>295.84500000000003</v>
      </c>
      <c r="H4898" s="115">
        <f t="shared" si="152"/>
        <v>1.0068371472522089</v>
      </c>
      <c r="I4898" s="115">
        <f t="shared" si="153"/>
        <v>1037.1108999999999</v>
      </c>
    </row>
    <row r="4899" spans="1:9" hidden="1">
      <c r="A4899" s="115" t="s">
        <v>13781</v>
      </c>
      <c r="B4899" s="115" t="s">
        <v>13782</v>
      </c>
      <c r="C4899" s="115" t="s">
        <v>13783</v>
      </c>
      <c r="D4899" s="115" t="s">
        <v>1453</v>
      </c>
      <c r="E4899" s="115">
        <v>1324.944</v>
      </c>
      <c r="F4899" s="674">
        <v>293.83600000000001</v>
      </c>
      <c r="G4899" s="674">
        <v>295.84500000000003</v>
      </c>
      <c r="H4899" s="115">
        <f t="shared" si="152"/>
        <v>1.0068371472522089</v>
      </c>
      <c r="I4899" s="115">
        <f t="shared" si="153"/>
        <v>1334.0028</v>
      </c>
    </row>
    <row r="4900" spans="1:9" hidden="1">
      <c r="A4900" s="115" t="s">
        <v>13784</v>
      </c>
      <c r="B4900" s="115" t="s">
        <v>13785</v>
      </c>
      <c r="C4900" s="115" t="s">
        <v>13786</v>
      </c>
      <c r="D4900" s="115" t="s">
        <v>1453</v>
      </c>
      <c r="E4900" s="115">
        <v>1110.5143</v>
      </c>
      <c r="F4900" s="674">
        <v>293.83600000000001</v>
      </c>
      <c r="G4900" s="674">
        <v>295.84500000000003</v>
      </c>
      <c r="H4900" s="115">
        <f t="shared" si="152"/>
        <v>1.0068371472522089</v>
      </c>
      <c r="I4900" s="115">
        <f t="shared" si="153"/>
        <v>1118.107</v>
      </c>
    </row>
    <row r="4901" spans="1:9" hidden="1">
      <c r="A4901" s="115" t="s">
        <v>13787</v>
      </c>
      <c r="B4901" s="115" t="s">
        <v>13788</v>
      </c>
      <c r="C4901" s="115" t="s">
        <v>13789</v>
      </c>
      <c r="D4901" s="115" t="s">
        <v>2038</v>
      </c>
      <c r="E4901" s="115">
        <v>432.36860000000001</v>
      </c>
      <c r="F4901" s="674">
        <v>293.83600000000001</v>
      </c>
      <c r="G4901" s="674">
        <v>295.84500000000003</v>
      </c>
      <c r="H4901" s="115">
        <f t="shared" si="152"/>
        <v>1.0068371472522089</v>
      </c>
      <c r="I4901" s="115">
        <f t="shared" si="153"/>
        <v>435.32479999999998</v>
      </c>
    </row>
    <row r="4902" spans="1:9" hidden="1">
      <c r="A4902" s="115" t="s">
        <v>13790</v>
      </c>
      <c r="B4902" s="115" t="s">
        <v>13791</v>
      </c>
      <c r="C4902" s="115" t="s">
        <v>13792</v>
      </c>
      <c r="D4902" s="115" t="s">
        <v>2038</v>
      </c>
      <c r="E4902" s="115">
        <v>372.48059999999998</v>
      </c>
      <c r="F4902" s="674">
        <v>293.83600000000001</v>
      </c>
      <c r="G4902" s="674">
        <v>295.84500000000003</v>
      </c>
      <c r="H4902" s="115">
        <f t="shared" si="152"/>
        <v>1.0068371472522089</v>
      </c>
      <c r="I4902" s="115">
        <f t="shared" si="153"/>
        <v>375.02730000000003</v>
      </c>
    </row>
    <row r="4903" spans="1:9" hidden="1">
      <c r="A4903" s="115" t="s">
        <v>13793</v>
      </c>
      <c r="B4903" s="115" t="s">
        <v>13794</v>
      </c>
      <c r="C4903" s="115" t="s">
        <v>13795</v>
      </c>
      <c r="D4903" s="115" t="s">
        <v>1242</v>
      </c>
      <c r="E4903" s="115">
        <v>170.93180000000001</v>
      </c>
      <c r="F4903" s="674">
        <v>293.83600000000001</v>
      </c>
      <c r="G4903" s="674">
        <v>295.84500000000003</v>
      </c>
      <c r="H4903" s="115">
        <f t="shared" si="152"/>
        <v>1.0068371472522089</v>
      </c>
      <c r="I4903" s="115">
        <f t="shared" si="153"/>
        <v>172.10050000000001</v>
      </c>
    </row>
    <row r="4904" spans="1:9" hidden="1">
      <c r="A4904" s="115" t="s">
        <v>13796</v>
      </c>
      <c r="B4904" s="115" t="s">
        <v>13797</v>
      </c>
      <c r="C4904" s="115" t="s">
        <v>13798</v>
      </c>
      <c r="D4904" s="115" t="s">
        <v>1242</v>
      </c>
      <c r="E4904" s="115">
        <v>32.199199999999998</v>
      </c>
      <c r="F4904" s="674">
        <v>293.83600000000001</v>
      </c>
      <c r="G4904" s="674">
        <v>295.84500000000003</v>
      </c>
      <c r="H4904" s="115">
        <f t="shared" si="152"/>
        <v>1.0068371472522089</v>
      </c>
      <c r="I4904" s="115">
        <f t="shared" si="153"/>
        <v>32.419400000000003</v>
      </c>
    </row>
    <row r="4905" spans="1:9" hidden="1">
      <c r="A4905" s="115" t="s">
        <v>13799</v>
      </c>
      <c r="B4905" s="115" t="s">
        <v>13800</v>
      </c>
      <c r="C4905" s="115" t="s">
        <v>13801</v>
      </c>
      <c r="D4905" s="115" t="s">
        <v>1242</v>
      </c>
      <c r="E4905" s="115">
        <v>40.741500000000002</v>
      </c>
      <c r="F4905" s="674">
        <v>293.83600000000001</v>
      </c>
      <c r="G4905" s="674">
        <v>295.84500000000003</v>
      </c>
      <c r="H4905" s="115">
        <f t="shared" si="152"/>
        <v>1.0068371472522089</v>
      </c>
      <c r="I4905" s="115">
        <f t="shared" si="153"/>
        <v>41.020099999999999</v>
      </c>
    </row>
    <row r="4906" spans="1:9" hidden="1">
      <c r="A4906" s="115" t="s">
        <v>13802</v>
      </c>
      <c r="B4906" s="115" t="s">
        <v>13803</v>
      </c>
      <c r="C4906" s="115" t="s">
        <v>13804</v>
      </c>
      <c r="D4906" s="115" t="s">
        <v>1242</v>
      </c>
      <c r="E4906" s="115">
        <v>47.645499999999998</v>
      </c>
      <c r="F4906" s="674">
        <v>293.83600000000001</v>
      </c>
      <c r="G4906" s="674">
        <v>295.84500000000003</v>
      </c>
      <c r="H4906" s="115">
        <f t="shared" si="152"/>
        <v>1.0068371472522089</v>
      </c>
      <c r="I4906" s="115">
        <f t="shared" si="153"/>
        <v>47.971299999999999</v>
      </c>
    </row>
    <row r="4907" spans="1:9" hidden="1">
      <c r="A4907" s="115" t="s">
        <v>13805</v>
      </c>
      <c r="B4907" s="115" t="s">
        <v>13806</v>
      </c>
      <c r="C4907" s="115" t="s">
        <v>13807</v>
      </c>
      <c r="D4907" s="115" t="s">
        <v>1242</v>
      </c>
      <c r="E4907" s="115">
        <v>21.166399999999999</v>
      </c>
      <c r="F4907" s="674">
        <v>293.83600000000001</v>
      </c>
      <c r="G4907" s="674">
        <v>295.84500000000003</v>
      </c>
      <c r="H4907" s="115">
        <f t="shared" si="152"/>
        <v>1.0068371472522089</v>
      </c>
      <c r="I4907" s="115">
        <f t="shared" si="153"/>
        <v>21.3111</v>
      </c>
    </row>
    <row r="4908" spans="1:9" hidden="1">
      <c r="A4908" s="115" t="s">
        <v>13808</v>
      </c>
      <c r="B4908" s="115" t="s">
        <v>13809</v>
      </c>
      <c r="C4908" s="115" t="s">
        <v>13810</v>
      </c>
      <c r="D4908" s="115" t="s">
        <v>1242</v>
      </c>
      <c r="E4908" s="115">
        <v>23.345800000000001</v>
      </c>
      <c r="F4908" s="674">
        <v>293.83600000000001</v>
      </c>
      <c r="G4908" s="674">
        <v>295.84500000000003</v>
      </c>
      <c r="H4908" s="115">
        <f t="shared" si="152"/>
        <v>1.0068371472522089</v>
      </c>
      <c r="I4908" s="115">
        <f t="shared" si="153"/>
        <v>23.505400000000002</v>
      </c>
    </row>
    <row r="4909" spans="1:9" hidden="1">
      <c r="A4909" s="115" t="s">
        <v>13811</v>
      </c>
      <c r="B4909" s="115" t="s">
        <v>13812</v>
      </c>
      <c r="C4909" s="115" t="s">
        <v>13813</v>
      </c>
      <c r="D4909" s="115" t="s">
        <v>1242</v>
      </c>
      <c r="E4909" s="115">
        <v>24.984999999999999</v>
      </c>
      <c r="F4909" s="674">
        <v>293.83600000000001</v>
      </c>
      <c r="G4909" s="674">
        <v>295.84500000000003</v>
      </c>
      <c r="H4909" s="115">
        <f t="shared" si="152"/>
        <v>1.0068371472522089</v>
      </c>
      <c r="I4909" s="115">
        <f t="shared" si="153"/>
        <v>25.155799999999999</v>
      </c>
    </row>
    <row r="4910" spans="1:9" hidden="1">
      <c r="A4910" s="115" t="s">
        <v>13814</v>
      </c>
      <c r="B4910" s="115" t="s">
        <v>13815</v>
      </c>
      <c r="C4910" s="115" t="s">
        <v>13816</v>
      </c>
      <c r="D4910" s="115" t="s">
        <v>1242</v>
      </c>
      <c r="E4910" s="115">
        <v>20.956800000000001</v>
      </c>
      <c r="F4910" s="674">
        <v>293.83600000000001</v>
      </c>
      <c r="G4910" s="674">
        <v>295.84500000000003</v>
      </c>
      <c r="H4910" s="115">
        <f t="shared" si="152"/>
        <v>1.0068371472522089</v>
      </c>
      <c r="I4910" s="115">
        <f t="shared" si="153"/>
        <v>21.100100000000001</v>
      </c>
    </row>
    <row r="4911" spans="1:9" hidden="1">
      <c r="A4911" s="115" t="s">
        <v>13817</v>
      </c>
      <c r="B4911" s="115" t="s">
        <v>13818</v>
      </c>
      <c r="C4911" s="115" t="s">
        <v>13819</v>
      </c>
      <c r="D4911" s="115" t="s">
        <v>1242</v>
      </c>
      <c r="E4911" s="115">
        <v>22.3428</v>
      </c>
      <c r="F4911" s="674">
        <v>293.83600000000001</v>
      </c>
      <c r="G4911" s="674">
        <v>295.84500000000003</v>
      </c>
      <c r="H4911" s="115">
        <f t="shared" si="152"/>
        <v>1.0068371472522089</v>
      </c>
      <c r="I4911" s="115">
        <f t="shared" si="153"/>
        <v>22.4956</v>
      </c>
    </row>
    <row r="4912" spans="1:9" hidden="1">
      <c r="A4912" s="115" t="s">
        <v>13820</v>
      </c>
      <c r="B4912" s="115" t="s">
        <v>13821</v>
      </c>
      <c r="C4912" s="115" t="s">
        <v>13822</v>
      </c>
      <c r="D4912" s="115" t="s">
        <v>1453</v>
      </c>
      <c r="E4912" s="115">
        <v>188.26429999999999</v>
      </c>
      <c r="F4912" s="674">
        <v>293.83600000000001</v>
      </c>
      <c r="G4912" s="674">
        <v>295.84500000000003</v>
      </c>
      <c r="H4912" s="115">
        <f t="shared" si="152"/>
        <v>1.0068371472522089</v>
      </c>
      <c r="I4912" s="115">
        <f t="shared" si="153"/>
        <v>189.5515</v>
      </c>
    </row>
    <row r="4913" spans="1:9" hidden="1">
      <c r="A4913" s="115" t="s">
        <v>13823</v>
      </c>
      <c r="B4913" s="115" t="s">
        <v>13824</v>
      </c>
      <c r="C4913" s="115" t="s">
        <v>13825</v>
      </c>
      <c r="D4913" s="115" t="s">
        <v>2038</v>
      </c>
      <c r="E4913" s="115">
        <v>14.0548</v>
      </c>
      <c r="F4913" s="674">
        <v>293.83600000000001</v>
      </c>
      <c r="G4913" s="674">
        <v>295.84500000000003</v>
      </c>
      <c r="H4913" s="115">
        <f t="shared" si="152"/>
        <v>1.0068371472522089</v>
      </c>
      <c r="I4913" s="115">
        <f t="shared" si="153"/>
        <v>14.1509</v>
      </c>
    </row>
    <row r="4914" spans="1:9" hidden="1">
      <c r="A4914" s="115" t="s">
        <v>13826</v>
      </c>
      <c r="B4914" s="115" t="s">
        <v>13827</v>
      </c>
      <c r="C4914" s="115" t="s">
        <v>13828</v>
      </c>
      <c r="D4914" s="115" t="s">
        <v>1242</v>
      </c>
      <c r="E4914" s="115">
        <v>108.3231</v>
      </c>
      <c r="F4914" s="674">
        <v>293.83600000000001</v>
      </c>
      <c r="G4914" s="674">
        <v>295.84500000000003</v>
      </c>
      <c r="H4914" s="115">
        <f t="shared" si="152"/>
        <v>1.0068371472522089</v>
      </c>
      <c r="I4914" s="115">
        <f t="shared" si="153"/>
        <v>109.0637</v>
      </c>
    </row>
    <row r="4915" spans="1:9" hidden="1">
      <c r="A4915" s="115" t="s">
        <v>13829</v>
      </c>
      <c r="B4915" s="115" t="s">
        <v>13830</v>
      </c>
      <c r="C4915" s="115" t="s">
        <v>13831</v>
      </c>
      <c r="D4915" s="115" t="s">
        <v>1453</v>
      </c>
      <c r="E4915" s="115">
        <v>205.10929999999999</v>
      </c>
      <c r="F4915" s="674">
        <v>293.83600000000001</v>
      </c>
      <c r="G4915" s="674">
        <v>295.84500000000003</v>
      </c>
      <c r="H4915" s="115">
        <f t="shared" si="152"/>
        <v>1.0068371472522089</v>
      </c>
      <c r="I4915" s="115">
        <f t="shared" si="153"/>
        <v>206.51169999999999</v>
      </c>
    </row>
    <row r="4916" spans="1:9" hidden="1">
      <c r="A4916" s="115" t="s">
        <v>13832</v>
      </c>
      <c r="B4916" s="115" t="s">
        <v>13833</v>
      </c>
      <c r="C4916" s="115" t="s">
        <v>13834</v>
      </c>
      <c r="D4916" s="115" t="s">
        <v>1453</v>
      </c>
      <c r="E4916" s="115">
        <v>221.07509999999999</v>
      </c>
      <c r="F4916" s="674">
        <v>293.83600000000001</v>
      </c>
      <c r="G4916" s="674">
        <v>295.84500000000003</v>
      </c>
      <c r="H4916" s="115">
        <f t="shared" si="152"/>
        <v>1.0068371472522089</v>
      </c>
      <c r="I4916" s="115">
        <f t="shared" si="153"/>
        <v>222.5866</v>
      </c>
    </row>
    <row r="4917" spans="1:9" hidden="1">
      <c r="A4917" s="115" t="s">
        <v>13835</v>
      </c>
      <c r="B4917" s="115" t="s">
        <v>13836</v>
      </c>
      <c r="C4917" s="115" t="s">
        <v>13837</v>
      </c>
      <c r="D4917" s="115" t="s">
        <v>1453</v>
      </c>
      <c r="E4917" s="115">
        <v>217.1514</v>
      </c>
      <c r="F4917" s="674">
        <v>293.83600000000001</v>
      </c>
      <c r="G4917" s="674">
        <v>295.84500000000003</v>
      </c>
      <c r="H4917" s="115">
        <f t="shared" si="152"/>
        <v>1.0068371472522089</v>
      </c>
      <c r="I4917" s="115">
        <f t="shared" si="153"/>
        <v>218.6361</v>
      </c>
    </row>
    <row r="4918" spans="1:9" hidden="1">
      <c r="A4918" s="115" t="s">
        <v>13838</v>
      </c>
      <c r="B4918" s="115" t="s">
        <v>13839</v>
      </c>
      <c r="C4918" s="115" t="s">
        <v>13840</v>
      </c>
      <c r="D4918" s="115" t="s">
        <v>1453</v>
      </c>
      <c r="E4918" s="115">
        <v>258.74279999999999</v>
      </c>
      <c r="F4918" s="674">
        <v>293.83600000000001</v>
      </c>
      <c r="G4918" s="674">
        <v>295.84500000000003</v>
      </c>
      <c r="H4918" s="115">
        <f t="shared" si="152"/>
        <v>1.0068371472522089</v>
      </c>
      <c r="I4918" s="115">
        <f t="shared" si="153"/>
        <v>260.51190000000003</v>
      </c>
    </row>
    <row r="4919" spans="1:9" hidden="1">
      <c r="A4919" s="115" t="s">
        <v>13841</v>
      </c>
      <c r="B4919" s="115" t="s">
        <v>13842</v>
      </c>
      <c r="C4919" s="115" t="s">
        <v>13843</v>
      </c>
      <c r="D4919" s="115" t="s">
        <v>1453</v>
      </c>
      <c r="E4919" s="115">
        <v>395.13010000000003</v>
      </c>
      <c r="F4919" s="674">
        <v>293.83600000000001</v>
      </c>
      <c r="G4919" s="674">
        <v>295.84500000000003</v>
      </c>
      <c r="H4919" s="115">
        <f t="shared" si="152"/>
        <v>1.0068371472522089</v>
      </c>
      <c r="I4919" s="115">
        <f t="shared" si="153"/>
        <v>397.83170000000001</v>
      </c>
    </row>
    <row r="4920" spans="1:9" hidden="1">
      <c r="A4920" s="115" t="s">
        <v>13844</v>
      </c>
      <c r="B4920" s="115" t="s">
        <v>13845</v>
      </c>
      <c r="C4920" s="115" t="s">
        <v>13846</v>
      </c>
      <c r="D4920" s="115" t="s">
        <v>1453</v>
      </c>
      <c r="E4920" s="115">
        <v>242.78280000000001</v>
      </c>
      <c r="F4920" s="674">
        <v>293.83600000000001</v>
      </c>
      <c r="G4920" s="674">
        <v>295.84500000000003</v>
      </c>
      <c r="H4920" s="115">
        <f t="shared" si="152"/>
        <v>1.0068371472522089</v>
      </c>
      <c r="I4920" s="115">
        <f t="shared" si="153"/>
        <v>244.4427</v>
      </c>
    </row>
    <row r="4921" spans="1:9" hidden="1">
      <c r="A4921" s="115" t="s">
        <v>13847</v>
      </c>
      <c r="B4921" s="115" t="s">
        <v>13848</v>
      </c>
      <c r="C4921" s="115" t="s">
        <v>13849</v>
      </c>
      <c r="D4921" s="115" t="s">
        <v>1453</v>
      </c>
      <c r="E4921" s="115">
        <v>470.15530000000001</v>
      </c>
      <c r="F4921" s="674">
        <v>293.83600000000001</v>
      </c>
      <c r="G4921" s="674">
        <v>295.84500000000003</v>
      </c>
      <c r="H4921" s="115">
        <f t="shared" si="152"/>
        <v>1.0068371472522089</v>
      </c>
      <c r="I4921" s="115">
        <f t="shared" si="153"/>
        <v>473.3698</v>
      </c>
    </row>
    <row r="4922" spans="1:9" hidden="1">
      <c r="A4922" s="115" t="s">
        <v>13850</v>
      </c>
      <c r="B4922" s="115" t="s">
        <v>13851</v>
      </c>
      <c r="C4922" s="115" t="s">
        <v>13852</v>
      </c>
      <c r="D4922" s="115" t="s">
        <v>1453</v>
      </c>
      <c r="E4922" s="115">
        <v>203.03710000000001</v>
      </c>
      <c r="F4922" s="674">
        <v>293.83600000000001</v>
      </c>
      <c r="G4922" s="674">
        <v>295.84500000000003</v>
      </c>
      <c r="H4922" s="115">
        <f t="shared" si="152"/>
        <v>1.0068371472522089</v>
      </c>
      <c r="I4922" s="115">
        <f t="shared" si="153"/>
        <v>204.42529999999999</v>
      </c>
    </row>
    <row r="4923" spans="1:9" hidden="1">
      <c r="A4923" s="115" t="s">
        <v>13853</v>
      </c>
      <c r="B4923" s="115" t="s">
        <v>13854</v>
      </c>
      <c r="C4923" s="115" t="s">
        <v>13855</v>
      </c>
      <c r="D4923" s="115" t="s">
        <v>1453</v>
      </c>
      <c r="E4923" s="115">
        <v>513.03660000000002</v>
      </c>
      <c r="F4923" s="674">
        <v>293.83600000000001</v>
      </c>
      <c r="G4923" s="674">
        <v>295.84500000000003</v>
      </c>
      <c r="H4923" s="115">
        <f t="shared" si="152"/>
        <v>1.0068371472522089</v>
      </c>
      <c r="I4923" s="115">
        <f t="shared" si="153"/>
        <v>516.54430000000002</v>
      </c>
    </row>
    <row r="4924" spans="1:9" hidden="1">
      <c r="A4924" s="115" t="s">
        <v>13856</v>
      </c>
      <c r="B4924" s="115" t="s">
        <v>13857</v>
      </c>
      <c r="C4924" s="115" t="s">
        <v>13858</v>
      </c>
      <c r="D4924" s="115" t="s">
        <v>1453</v>
      </c>
      <c r="E4924" s="115">
        <v>1332.6370999999999</v>
      </c>
      <c r="F4924" s="674">
        <v>293.83600000000001</v>
      </c>
      <c r="G4924" s="674">
        <v>295.84500000000003</v>
      </c>
      <c r="H4924" s="115">
        <f t="shared" si="152"/>
        <v>1.0068371472522089</v>
      </c>
      <c r="I4924" s="115">
        <f t="shared" si="153"/>
        <v>1341.7484999999999</v>
      </c>
    </row>
    <row r="4925" spans="1:9" hidden="1">
      <c r="A4925" s="115" t="s">
        <v>13859</v>
      </c>
      <c r="B4925" s="115" t="s">
        <v>13860</v>
      </c>
      <c r="C4925" s="115" t="s">
        <v>13861</v>
      </c>
      <c r="D4925" s="115" t="s">
        <v>1453</v>
      </c>
      <c r="E4925" s="115">
        <v>195.09540000000001</v>
      </c>
      <c r="F4925" s="674">
        <v>293.83600000000001</v>
      </c>
      <c r="G4925" s="674">
        <v>295.84500000000003</v>
      </c>
      <c r="H4925" s="115">
        <f t="shared" si="152"/>
        <v>1.0068371472522089</v>
      </c>
      <c r="I4925" s="115">
        <f t="shared" si="153"/>
        <v>196.42930000000001</v>
      </c>
    </row>
    <row r="4926" spans="1:9" hidden="1">
      <c r="A4926" s="115" t="s">
        <v>13862</v>
      </c>
      <c r="B4926" s="115" t="s">
        <v>13863</v>
      </c>
      <c r="C4926" s="115" t="s">
        <v>13864</v>
      </c>
      <c r="D4926" s="115" t="s">
        <v>1242</v>
      </c>
      <c r="E4926" s="115">
        <v>6.8625999999999996</v>
      </c>
      <c r="F4926" s="674">
        <v>293.83600000000001</v>
      </c>
      <c r="G4926" s="674">
        <v>295.84500000000003</v>
      </c>
      <c r="H4926" s="115">
        <f t="shared" si="152"/>
        <v>1.0068371472522089</v>
      </c>
      <c r="I4926" s="115">
        <f t="shared" si="153"/>
        <v>6.9095000000000004</v>
      </c>
    </row>
    <row r="4927" spans="1:9" hidden="1">
      <c r="A4927" s="115" t="s">
        <v>13865</v>
      </c>
      <c r="B4927" s="115" t="s">
        <v>13866</v>
      </c>
      <c r="C4927" s="115" t="s">
        <v>13867</v>
      </c>
      <c r="D4927" s="115" t="s">
        <v>2038</v>
      </c>
      <c r="E4927" s="115">
        <v>8.1305999999999994</v>
      </c>
      <c r="F4927" s="674">
        <v>293.83600000000001</v>
      </c>
      <c r="G4927" s="674">
        <v>295.84500000000003</v>
      </c>
      <c r="H4927" s="115">
        <f t="shared" si="152"/>
        <v>1.0068371472522089</v>
      </c>
      <c r="I4927" s="115">
        <f t="shared" si="153"/>
        <v>8.1861999999999995</v>
      </c>
    </row>
    <row r="4928" spans="1:9" hidden="1">
      <c r="A4928" s="115" t="s">
        <v>13868</v>
      </c>
      <c r="B4928" s="115" t="s">
        <v>13869</v>
      </c>
      <c r="C4928" s="115" t="s">
        <v>13870</v>
      </c>
      <c r="D4928" s="115" t="s">
        <v>2038</v>
      </c>
      <c r="E4928" s="115">
        <v>11.4526</v>
      </c>
      <c r="F4928" s="674">
        <v>293.83600000000001</v>
      </c>
      <c r="G4928" s="674">
        <v>295.84500000000003</v>
      </c>
      <c r="H4928" s="115">
        <f t="shared" si="152"/>
        <v>1.0068371472522089</v>
      </c>
      <c r="I4928" s="115">
        <f t="shared" si="153"/>
        <v>11.530900000000001</v>
      </c>
    </row>
    <row r="4929" spans="1:9" hidden="1">
      <c r="A4929" s="115" t="s">
        <v>13871</v>
      </c>
      <c r="B4929" s="115" t="s">
        <v>13872</v>
      </c>
      <c r="C4929" s="115" t="s">
        <v>13873</v>
      </c>
      <c r="D4929" s="115" t="s">
        <v>2038</v>
      </c>
      <c r="E4929" s="115">
        <v>14.2791</v>
      </c>
      <c r="F4929" s="674">
        <v>293.83600000000001</v>
      </c>
      <c r="G4929" s="674">
        <v>295.84500000000003</v>
      </c>
      <c r="H4929" s="115">
        <f t="shared" si="152"/>
        <v>1.0068371472522089</v>
      </c>
      <c r="I4929" s="115">
        <f t="shared" si="153"/>
        <v>14.3767</v>
      </c>
    </row>
    <row r="4930" spans="1:9" hidden="1">
      <c r="A4930" s="115" t="s">
        <v>13874</v>
      </c>
      <c r="B4930" s="115" t="s">
        <v>13875</v>
      </c>
      <c r="C4930" s="115" t="s">
        <v>13876</v>
      </c>
      <c r="D4930" s="115" t="s">
        <v>2038</v>
      </c>
      <c r="E4930" s="115">
        <v>12.4437</v>
      </c>
      <c r="F4930" s="674">
        <v>293.83600000000001</v>
      </c>
      <c r="G4930" s="674">
        <v>295.84500000000003</v>
      </c>
      <c r="H4930" s="115">
        <f t="shared" si="152"/>
        <v>1.0068371472522089</v>
      </c>
      <c r="I4930" s="115">
        <f t="shared" si="153"/>
        <v>12.5288</v>
      </c>
    </row>
    <row r="4931" spans="1:9" hidden="1">
      <c r="A4931" s="115" t="s">
        <v>13877</v>
      </c>
      <c r="B4931" s="115" t="s">
        <v>13878</v>
      </c>
      <c r="C4931" s="115" t="s">
        <v>13879</v>
      </c>
      <c r="D4931" s="115" t="s">
        <v>2038</v>
      </c>
      <c r="E4931" s="115">
        <v>20.721</v>
      </c>
      <c r="F4931" s="674">
        <v>293.83600000000001</v>
      </c>
      <c r="G4931" s="674">
        <v>295.84500000000003</v>
      </c>
      <c r="H4931" s="115">
        <f t="shared" si="152"/>
        <v>1.0068371472522089</v>
      </c>
      <c r="I4931" s="115">
        <f t="shared" si="153"/>
        <v>20.8627</v>
      </c>
    </row>
    <row r="4932" spans="1:9" hidden="1">
      <c r="A4932" s="115" t="s">
        <v>13880</v>
      </c>
      <c r="B4932" s="115" t="s">
        <v>13881</v>
      </c>
      <c r="C4932" s="115" t="s">
        <v>13882</v>
      </c>
      <c r="D4932" s="115" t="s">
        <v>2038</v>
      </c>
      <c r="E4932" s="115">
        <v>19.8766</v>
      </c>
      <c r="F4932" s="674">
        <v>293.83600000000001</v>
      </c>
      <c r="G4932" s="674">
        <v>295.84500000000003</v>
      </c>
      <c r="H4932" s="115">
        <f t="shared" si="152"/>
        <v>1.0068371472522089</v>
      </c>
      <c r="I4932" s="115">
        <f t="shared" si="153"/>
        <v>20.012499999999999</v>
      </c>
    </row>
    <row r="4933" spans="1:9" hidden="1">
      <c r="A4933" s="115" t="s">
        <v>13883</v>
      </c>
      <c r="B4933" s="115" t="s">
        <v>13884</v>
      </c>
      <c r="C4933" s="115" t="s">
        <v>13885</v>
      </c>
      <c r="D4933" s="115" t="s">
        <v>2038</v>
      </c>
      <c r="E4933" s="115">
        <v>19.8766</v>
      </c>
      <c r="F4933" s="674">
        <v>293.83600000000001</v>
      </c>
      <c r="G4933" s="674">
        <v>295.84500000000003</v>
      </c>
      <c r="H4933" s="115">
        <f t="shared" ref="H4933:H4996" si="154">G4933/F4933</f>
        <v>1.0068371472522089</v>
      </c>
      <c r="I4933" s="115">
        <f t="shared" ref="I4933:I4996" si="155">ROUND(H4933*E4933,4)</f>
        <v>20.012499999999999</v>
      </c>
    </row>
    <row r="4934" spans="1:9" hidden="1">
      <c r="A4934" s="115" t="s">
        <v>13886</v>
      </c>
      <c r="B4934" s="115" t="s">
        <v>13887</v>
      </c>
      <c r="C4934" s="115" t="s">
        <v>13888</v>
      </c>
      <c r="D4934" s="115" t="s">
        <v>2038</v>
      </c>
      <c r="E4934" s="115">
        <v>8.7235999999999994</v>
      </c>
      <c r="F4934" s="674">
        <v>293.83600000000001</v>
      </c>
      <c r="G4934" s="674">
        <v>295.84500000000003</v>
      </c>
      <c r="H4934" s="115">
        <f t="shared" si="154"/>
        <v>1.0068371472522089</v>
      </c>
      <c r="I4934" s="115">
        <f t="shared" si="155"/>
        <v>8.7832000000000008</v>
      </c>
    </row>
    <row r="4935" spans="1:9" hidden="1">
      <c r="A4935" s="115" t="s">
        <v>13889</v>
      </c>
      <c r="B4935" s="115" t="s">
        <v>13890</v>
      </c>
      <c r="C4935" s="115" t="s">
        <v>13891</v>
      </c>
      <c r="D4935" s="115" t="s">
        <v>2038</v>
      </c>
      <c r="E4935" s="115">
        <v>64.944400000000002</v>
      </c>
      <c r="F4935" s="674">
        <v>293.83600000000001</v>
      </c>
      <c r="G4935" s="674">
        <v>295.84500000000003</v>
      </c>
      <c r="H4935" s="115">
        <f t="shared" si="154"/>
        <v>1.0068371472522089</v>
      </c>
      <c r="I4935" s="115">
        <f t="shared" si="155"/>
        <v>65.388400000000004</v>
      </c>
    </row>
    <row r="4936" spans="1:9" hidden="1">
      <c r="A4936" s="115" t="s">
        <v>13892</v>
      </c>
      <c r="B4936" s="115" t="s">
        <v>13893</v>
      </c>
      <c r="C4936" s="115" t="s">
        <v>13894</v>
      </c>
      <c r="D4936" s="115" t="s">
        <v>1242</v>
      </c>
      <c r="E4936" s="115">
        <v>2385.1752000000001</v>
      </c>
      <c r="F4936" s="674">
        <v>293.83600000000001</v>
      </c>
      <c r="G4936" s="674">
        <v>295.84500000000003</v>
      </c>
      <c r="H4936" s="115">
        <f t="shared" si="154"/>
        <v>1.0068371472522089</v>
      </c>
      <c r="I4936" s="115">
        <f t="shared" si="155"/>
        <v>2401.4830000000002</v>
      </c>
    </row>
    <row r="4937" spans="1:9" hidden="1">
      <c r="A4937" s="115" t="s">
        <v>13895</v>
      </c>
      <c r="B4937" s="115" t="s">
        <v>13896</v>
      </c>
      <c r="C4937" s="115" t="s">
        <v>13897</v>
      </c>
      <c r="D4937" s="115" t="s">
        <v>1242</v>
      </c>
      <c r="E4937" s="115">
        <v>2862.1761999999999</v>
      </c>
      <c r="F4937" s="674">
        <v>293.83600000000001</v>
      </c>
      <c r="G4937" s="674">
        <v>295.84500000000003</v>
      </c>
      <c r="H4937" s="115">
        <f t="shared" si="154"/>
        <v>1.0068371472522089</v>
      </c>
      <c r="I4937" s="115">
        <f t="shared" si="155"/>
        <v>2881.7453</v>
      </c>
    </row>
    <row r="4938" spans="1:9" hidden="1">
      <c r="A4938" s="115" t="s">
        <v>13898</v>
      </c>
      <c r="B4938" s="115" t="s">
        <v>13899</v>
      </c>
      <c r="C4938" s="115" t="s">
        <v>13900</v>
      </c>
      <c r="D4938" s="115" t="s">
        <v>1242</v>
      </c>
      <c r="E4938" s="115">
        <v>3577.7635</v>
      </c>
      <c r="F4938" s="674">
        <v>293.83600000000001</v>
      </c>
      <c r="G4938" s="674">
        <v>295.84500000000003</v>
      </c>
      <c r="H4938" s="115">
        <f t="shared" si="154"/>
        <v>1.0068371472522089</v>
      </c>
      <c r="I4938" s="115">
        <f t="shared" si="155"/>
        <v>3602.2251999999999</v>
      </c>
    </row>
    <row r="4939" spans="1:9" hidden="1">
      <c r="A4939" s="115" t="s">
        <v>13901</v>
      </c>
      <c r="B4939" s="115" t="s">
        <v>13902</v>
      </c>
      <c r="C4939" s="115" t="s">
        <v>13903</v>
      </c>
      <c r="D4939" s="115" t="s">
        <v>1242</v>
      </c>
      <c r="E4939" s="115">
        <v>4770.3500999999997</v>
      </c>
      <c r="F4939" s="674">
        <v>293.83600000000001</v>
      </c>
      <c r="G4939" s="674">
        <v>295.84500000000003</v>
      </c>
      <c r="H4939" s="115">
        <f t="shared" si="154"/>
        <v>1.0068371472522089</v>
      </c>
      <c r="I4939" s="115">
        <f t="shared" si="155"/>
        <v>4802.9656999999997</v>
      </c>
    </row>
    <row r="4940" spans="1:9" hidden="1">
      <c r="A4940" s="115" t="s">
        <v>13904</v>
      </c>
      <c r="B4940" s="115" t="s">
        <v>13905</v>
      </c>
      <c r="C4940" s="115" t="s">
        <v>13906</v>
      </c>
      <c r="D4940" s="115" t="s">
        <v>1242</v>
      </c>
      <c r="E4940" s="115">
        <v>5962.9385000000002</v>
      </c>
      <c r="F4940" s="674">
        <v>293.83600000000001</v>
      </c>
      <c r="G4940" s="674">
        <v>295.84500000000003</v>
      </c>
      <c r="H4940" s="115">
        <f t="shared" si="154"/>
        <v>1.0068371472522089</v>
      </c>
      <c r="I4940" s="115">
        <f t="shared" si="155"/>
        <v>6003.7079999999996</v>
      </c>
    </row>
    <row r="4941" spans="1:9" hidden="1">
      <c r="A4941" s="115" t="s">
        <v>13907</v>
      </c>
      <c r="B4941" s="115" t="s">
        <v>13908</v>
      </c>
      <c r="C4941" s="115" t="s">
        <v>13909</v>
      </c>
      <c r="D4941" s="115" t="s">
        <v>1453</v>
      </c>
      <c r="E4941" s="115">
        <v>1667.8987</v>
      </c>
      <c r="F4941" s="674">
        <v>293.83600000000001</v>
      </c>
      <c r="G4941" s="674">
        <v>295.84500000000003</v>
      </c>
      <c r="H4941" s="115">
        <f t="shared" si="154"/>
        <v>1.0068371472522089</v>
      </c>
      <c r="I4941" s="115">
        <f t="shared" si="155"/>
        <v>1679.3024</v>
      </c>
    </row>
    <row r="4942" spans="1:9" hidden="1">
      <c r="A4942" s="115" t="s">
        <v>13910</v>
      </c>
      <c r="B4942" s="115" t="s">
        <v>13911</v>
      </c>
      <c r="C4942" s="115" t="s">
        <v>13912</v>
      </c>
      <c r="D4942" s="115" t="s">
        <v>1453</v>
      </c>
      <c r="E4942" s="115">
        <v>446.99439999999998</v>
      </c>
      <c r="F4942" s="674">
        <v>293.83600000000001</v>
      </c>
      <c r="G4942" s="674">
        <v>295.84500000000003</v>
      </c>
      <c r="H4942" s="115">
        <f t="shared" si="154"/>
        <v>1.0068371472522089</v>
      </c>
      <c r="I4942" s="115">
        <f t="shared" si="155"/>
        <v>450.05059999999997</v>
      </c>
    </row>
    <row r="4943" spans="1:9" hidden="1">
      <c r="A4943" s="115" t="s">
        <v>13913</v>
      </c>
      <c r="B4943" s="115" t="s">
        <v>13914</v>
      </c>
      <c r="C4943" s="115" t="s">
        <v>13915</v>
      </c>
      <c r="D4943" s="115" t="s">
        <v>1242</v>
      </c>
      <c r="E4943" s="115">
        <v>576.70000000000005</v>
      </c>
      <c r="F4943" s="674">
        <v>293.83600000000001</v>
      </c>
      <c r="G4943" s="674">
        <v>295.84500000000003</v>
      </c>
      <c r="H4943" s="115">
        <f t="shared" si="154"/>
        <v>1.0068371472522089</v>
      </c>
      <c r="I4943" s="115">
        <f t="shared" si="155"/>
        <v>580.64300000000003</v>
      </c>
    </row>
    <row r="4944" spans="1:9" hidden="1">
      <c r="A4944" s="115" t="s">
        <v>13916</v>
      </c>
      <c r="B4944" s="115" t="s">
        <v>13917</v>
      </c>
      <c r="C4944" s="115" t="s">
        <v>13918</v>
      </c>
      <c r="D4944" s="115" t="s">
        <v>1242</v>
      </c>
      <c r="E4944" s="115">
        <v>563.74</v>
      </c>
      <c r="F4944" s="674">
        <v>293.83600000000001</v>
      </c>
      <c r="G4944" s="674">
        <v>295.84500000000003</v>
      </c>
      <c r="H4944" s="115">
        <f t="shared" si="154"/>
        <v>1.0068371472522089</v>
      </c>
      <c r="I4944" s="115">
        <f t="shared" si="155"/>
        <v>567.59439999999995</v>
      </c>
    </row>
    <row r="4945" spans="1:9" hidden="1">
      <c r="A4945" s="115" t="s">
        <v>13919</v>
      </c>
      <c r="B4945" s="115" t="s">
        <v>13920</v>
      </c>
      <c r="C4945" s="115" t="s">
        <v>13921</v>
      </c>
      <c r="D4945" s="115" t="s">
        <v>1242</v>
      </c>
      <c r="E4945" s="115">
        <v>670.11</v>
      </c>
      <c r="F4945" s="674">
        <v>293.83600000000001</v>
      </c>
      <c r="G4945" s="674">
        <v>295.84500000000003</v>
      </c>
      <c r="H4945" s="115">
        <f t="shared" si="154"/>
        <v>1.0068371472522089</v>
      </c>
      <c r="I4945" s="115">
        <f t="shared" si="155"/>
        <v>674.69159999999999</v>
      </c>
    </row>
    <row r="4946" spans="1:9" hidden="1">
      <c r="A4946" s="115" t="s">
        <v>13922</v>
      </c>
      <c r="B4946" s="115" t="s">
        <v>13923</v>
      </c>
      <c r="C4946" s="115" t="s">
        <v>13924</v>
      </c>
      <c r="D4946" s="115" t="s">
        <v>1242</v>
      </c>
      <c r="E4946" s="115">
        <v>815.66</v>
      </c>
      <c r="F4946" s="674">
        <v>293.83600000000001</v>
      </c>
      <c r="G4946" s="674">
        <v>295.84500000000003</v>
      </c>
      <c r="H4946" s="115">
        <f t="shared" si="154"/>
        <v>1.0068371472522089</v>
      </c>
      <c r="I4946" s="115">
        <f t="shared" si="155"/>
        <v>821.23680000000002</v>
      </c>
    </row>
    <row r="4947" spans="1:9" hidden="1">
      <c r="A4947" s="115" t="s">
        <v>13925</v>
      </c>
      <c r="B4947" s="115" t="s">
        <v>13926</v>
      </c>
      <c r="C4947" s="115" t="s">
        <v>13927</v>
      </c>
      <c r="D4947" s="115" t="s">
        <v>1242</v>
      </c>
      <c r="E4947" s="115">
        <v>1000.25</v>
      </c>
      <c r="F4947" s="674">
        <v>293.83600000000001</v>
      </c>
      <c r="G4947" s="674">
        <v>295.84500000000003</v>
      </c>
      <c r="H4947" s="115">
        <f t="shared" si="154"/>
        <v>1.0068371472522089</v>
      </c>
      <c r="I4947" s="115">
        <f t="shared" si="155"/>
        <v>1007.0889</v>
      </c>
    </row>
    <row r="4948" spans="1:9" hidden="1">
      <c r="A4948" s="115" t="s">
        <v>13928</v>
      </c>
      <c r="B4948" s="115" t="s">
        <v>13929</v>
      </c>
      <c r="C4948" s="115" t="s">
        <v>13930</v>
      </c>
      <c r="D4948" s="115" t="s">
        <v>1242</v>
      </c>
      <c r="E4948" s="115">
        <v>1180.51</v>
      </c>
      <c r="F4948" s="674">
        <v>293.83600000000001</v>
      </c>
      <c r="G4948" s="674">
        <v>295.84500000000003</v>
      </c>
      <c r="H4948" s="115">
        <f t="shared" si="154"/>
        <v>1.0068371472522089</v>
      </c>
      <c r="I4948" s="115">
        <f t="shared" si="155"/>
        <v>1188.5813000000001</v>
      </c>
    </row>
    <row r="4949" spans="1:9" hidden="1">
      <c r="A4949" s="115" t="s">
        <v>13931</v>
      </c>
      <c r="B4949" s="115" t="s">
        <v>13932</v>
      </c>
      <c r="C4949" s="115" t="s">
        <v>13933</v>
      </c>
      <c r="D4949" s="115" t="s">
        <v>1242</v>
      </c>
      <c r="E4949" s="115">
        <v>1541.3</v>
      </c>
      <c r="F4949" s="674">
        <v>293.83600000000001</v>
      </c>
      <c r="G4949" s="674">
        <v>295.84500000000003</v>
      </c>
      <c r="H4949" s="115">
        <f t="shared" si="154"/>
        <v>1.0068371472522089</v>
      </c>
      <c r="I4949" s="115">
        <f t="shared" si="155"/>
        <v>1551.8380999999999</v>
      </c>
    </row>
    <row r="4950" spans="1:9" hidden="1">
      <c r="A4950" s="115" t="s">
        <v>13934</v>
      </c>
      <c r="B4950" s="115" t="s">
        <v>13935</v>
      </c>
      <c r="C4950" s="115" t="s">
        <v>13936</v>
      </c>
      <c r="D4950" s="115" t="s">
        <v>1242</v>
      </c>
      <c r="E4950" s="115">
        <v>1611.79</v>
      </c>
      <c r="F4950" s="674">
        <v>293.83600000000001</v>
      </c>
      <c r="G4950" s="674">
        <v>295.84500000000003</v>
      </c>
      <c r="H4950" s="115">
        <f t="shared" si="154"/>
        <v>1.0068371472522089</v>
      </c>
      <c r="I4950" s="115">
        <f t="shared" si="155"/>
        <v>1622.81</v>
      </c>
    </row>
    <row r="4951" spans="1:9" hidden="1">
      <c r="A4951" s="115" t="s">
        <v>13937</v>
      </c>
      <c r="B4951" s="115" t="s">
        <v>13938</v>
      </c>
      <c r="C4951" s="115" t="s">
        <v>13939</v>
      </c>
      <c r="D4951" s="115" t="s">
        <v>1242</v>
      </c>
      <c r="E4951" s="115">
        <v>2073.64</v>
      </c>
      <c r="F4951" s="674">
        <v>293.83600000000001</v>
      </c>
      <c r="G4951" s="674">
        <v>295.84500000000003</v>
      </c>
      <c r="H4951" s="115">
        <f t="shared" si="154"/>
        <v>1.0068371472522089</v>
      </c>
      <c r="I4951" s="115">
        <f t="shared" si="155"/>
        <v>2087.8177999999998</v>
      </c>
    </row>
    <row r="4952" spans="1:9" hidden="1">
      <c r="A4952" s="115" t="s">
        <v>13940</v>
      </c>
      <c r="B4952" s="115" t="s">
        <v>13941</v>
      </c>
      <c r="C4952" s="115" t="s">
        <v>13942</v>
      </c>
      <c r="D4952" s="115" t="s">
        <v>1242</v>
      </c>
      <c r="E4952" s="115">
        <v>2689.71</v>
      </c>
      <c r="F4952" s="674">
        <v>293.83600000000001</v>
      </c>
      <c r="G4952" s="674">
        <v>295.84500000000003</v>
      </c>
      <c r="H4952" s="115">
        <f t="shared" si="154"/>
        <v>1.0068371472522089</v>
      </c>
      <c r="I4952" s="115">
        <f t="shared" si="155"/>
        <v>2708.0999000000002</v>
      </c>
    </row>
    <row r="4953" spans="1:9" hidden="1">
      <c r="A4953" s="115" t="s">
        <v>13943</v>
      </c>
      <c r="B4953" s="115" t="s">
        <v>13944</v>
      </c>
      <c r="C4953" s="115" t="s">
        <v>13945</v>
      </c>
      <c r="D4953" s="115" t="s">
        <v>1242</v>
      </c>
      <c r="E4953" s="115">
        <v>3789.07</v>
      </c>
      <c r="F4953" s="674">
        <v>293.83600000000001</v>
      </c>
      <c r="G4953" s="674">
        <v>295.84500000000003</v>
      </c>
      <c r="H4953" s="115">
        <f t="shared" si="154"/>
        <v>1.0068371472522089</v>
      </c>
      <c r="I4953" s="115">
        <f t="shared" si="155"/>
        <v>3814.9764</v>
      </c>
    </row>
    <row r="4954" spans="1:9" hidden="1">
      <c r="A4954" s="115" t="s">
        <v>13946</v>
      </c>
      <c r="B4954" s="115" t="s">
        <v>13947</v>
      </c>
      <c r="C4954" s="115" t="s">
        <v>13948</v>
      </c>
      <c r="D4954" s="115" t="s">
        <v>1242</v>
      </c>
      <c r="E4954" s="115">
        <v>4537.2</v>
      </c>
      <c r="F4954" s="674">
        <v>293.83600000000001</v>
      </c>
      <c r="G4954" s="674">
        <v>295.84500000000003</v>
      </c>
      <c r="H4954" s="115">
        <f t="shared" si="154"/>
        <v>1.0068371472522089</v>
      </c>
      <c r="I4954" s="115">
        <f t="shared" si="155"/>
        <v>4568.2214999999997</v>
      </c>
    </row>
    <row r="4955" spans="1:9" hidden="1">
      <c r="A4955" s="115" t="s">
        <v>13949</v>
      </c>
      <c r="B4955" s="115" t="s">
        <v>13950</v>
      </c>
      <c r="C4955" s="115" t="s">
        <v>13951</v>
      </c>
      <c r="D4955" s="115" t="s">
        <v>1242</v>
      </c>
      <c r="E4955" s="115">
        <v>5310.8</v>
      </c>
      <c r="F4955" s="674">
        <v>293.83600000000001</v>
      </c>
      <c r="G4955" s="674">
        <v>295.84500000000003</v>
      </c>
      <c r="H4955" s="115">
        <f t="shared" si="154"/>
        <v>1.0068371472522089</v>
      </c>
      <c r="I4955" s="115">
        <f t="shared" si="155"/>
        <v>5347.1107000000002</v>
      </c>
    </row>
    <row r="4956" spans="1:9" hidden="1">
      <c r="A4956" s="115" t="s">
        <v>13952</v>
      </c>
      <c r="B4956" s="115" t="s">
        <v>13953</v>
      </c>
      <c r="C4956" s="115" t="s">
        <v>13954</v>
      </c>
      <c r="D4956" s="115" t="s">
        <v>1242</v>
      </c>
      <c r="E4956" s="115">
        <v>6195.36</v>
      </c>
      <c r="F4956" s="674">
        <v>293.83600000000001</v>
      </c>
      <c r="G4956" s="674">
        <v>295.84500000000003</v>
      </c>
      <c r="H4956" s="115">
        <f t="shared" si="154"/>
        <v>1.0068371472522089</v>
      </c>
      <c r="I4956" s="115">
        <f t="shared" si="155"/>
        <v>6237.7186000000002</v>
      </c>
    </row>
    <row r="4957" spans="1:9" hidden="1">
      <c r="A4957" s="115" t="s">
        <v>13955</v>
      </c>
      <c r="B4957" s="115" t="s">
        <v>13956</v>
      </c>
      <c r="C4957" s="115" t="s">
        <v>13957</v>
      </c>
      <c r="D4957" s="115" t="s">
        <v>1242</v>
      </c>
      <c r="E4957" s="115">
        <v>8120.87</v>
      </c>
      <c r="F4957" s="674">
        <v>293.83600000000001</v>
      </c>
      <c r="G4957" s="674">
        <v>295.84500000000003</v>
      </c>
      <c r="H4957" s="115">
        <f t="shared" si="154"/>
        <v>1.0068371472522089</v>
      </c>
      <c r="I4957" s="115">
        <f t="shared" si="155"/>
        <v>8176.3936000000003</v>
      </c>
    </row>
    <row r="4958" spans="1:9" hidden="1">
      <c r="A4958" s="115" t="s">
        <v>13958</v>
      </c>
      <c r="B4958" s="115" t="s">
        <v>13959</v>
      </c>
      <c r="C4958" s="115" t="s">
        <v>13960</v>
      </c>
      <c r="D4958" s="115" t="s">
        <v>1242</v>
      </c>
      <c r="E4958" s="115">
        <v>624.75</v>
      </c>
      <c r="F4958" s="674">
        <v>293.83600000000001</v>
      </c>
      <c r="G4958" s="674">
        <v>295.84500000000003</v>
      </c>
      <c r="H4958" s="115">
        <f t="shared" si="154"/>
        <v>1.0068371472522089</v>
      </c>
      <c r="I4958" s="115">
        <f t="shared" si="155"/>
        <v>629.02149999999995</v>
      </c>
    </row>
    <row r="4959" spans="1:9" hidden="1">
      <c r="A4959" s="115" t="s">
        <v>13961</v>
      </c>
      <c r="B4959" s="115" t="s">
        <v>13962</v>
      </c>
      <c r="C4959" s="115" t="s">
        <v>13963</v>
      </c>
      <c r="D4959" s="115" t="s">
        <v>1242</v>
      </c>
      <c r="E4959" s="115">
        <v>746.86</v>
      </c>
      <c r="F4959" s="674">
        <v>293.83600000000001</v>
      </c>
      <c r="G4959" s="674">
        <v>295.84500000000003</v>
      </c>
      <c r="H4959" s="115">
        <f t="shared" si="154"/>
        <v>1.0068371472522089</v>
      </c>
      <c r="I4959" s="115">
        <f t="shared" si="155"/>
        <v>751.96640000000002</v>
      </c>
    </row>
    <row r="4960" spans="1:9" hidden="1">
      <c r="A4960" s="115" t="s">
        <v>13964</v>
      </c>
      <c r="B4960" s="115" t="s">
        <v>13965</v>
      </c>
      <c r="C4960" s="115" t="s">
        <v>13966</v>
      </c>
      <c r="D4960" s="115" t="s">
        <v>1242</v>
      </c>
      <c r="E4960" s="115">
        <v>913.33</v>
      </c>
      <c r="F4960" s="674">
        <v>293.83600000000001</v>
      </c>
      <c r="G4960" s="674">
        <v>295.84500000000003</v>
      </c>
      <c r="H4960" s="115">
        <f t="shared" si="154"/>
        <v>1.0068371472522089</v>
      </c>
      <c r="I4960" s="115">
        <f t="shared" si="155"/>
        <v>919.57460000000003</v>
      </c>
    </row>
    <row r="4961" spans="1:9" hidden="1">
      <c r="A4961" s="115" t="s">
        <v>13967</v>
      </c>
      <c r="B4961" s="115" t="s">
        <v>13968</v>
      </c>
      <c r="C4961" s="115" t="s">
        <v>13969</v>
      </c>
      <c r="D4961" s="115" t="s">
        <v>1242</v>
      </c>
      <c r="E4961" s="115">
        <v>1041.92</v>
      </c>
      <c r="F4961" s="674">
        <v>293.83600000000001</v>
      </c>
      <c r="G4961" s="674">
        <v>295.84500000000003</v>
      </c>
      <c r="H4961" s="115">
        <f t="shared" si="154"/>
        <v>1.0068371472522089</v>
      </c>
      <c r="I4961" s="115">
        <f t="shared" si="155"/>
        <v>1049.0437999999999</v>
      </c>
    </row>
    <row r="4962" spans="1:9" hidden="1">
      <c r="A4962" s="115" t="s">
        <v>13970</v>
      </c>
      <c r="B4962" s="115" t="s">
        <v>13971</v>
      </c>
      <c r="C4962" s="115" t="s">
        <v>13972</v>
      </c>
      <c r="D4962" s="115" t="s">
        <v>1242</v>
      </c>
      <c r="E4962" s="115">
        <v>1374.68</v>
      </c>
      <c r="F4962" s="674">
        <v>293.83600000000001</v>
      </c>
      <c r="G4962" s="674">
        <v>295.84500000000003</v>
      </c>
      <c r="H4962" s="115">
        <f t="shared" si="154"/>
        <v>1.0068371472522089</v>
      </c>
      <c r="I4962" s="115">
        <f t="shared" si="155"/>
        <v>1384.0789</v>
      </c>
    </row>
    <row r="4963" spans="1:9" hidden="1">
      <c r="A4963" s="115" t="s">
        <v>13973</v>
      </c>
      <c r="B4963" s="115" t="s">
        <v>13974</v>
      </c>
      <c r="C4963" s="115" t="s">
        <v>13975</v>
      </c>
      <c r="D4963" s="115" t="s">
        <v>1242</v>
      </c>
      <c r="E4963" s="115">
        <v>1466.88</v>
      </c>
      <c r="F4963" s="674">
        <v>293.83600000000001</v>
      </c>
      <c r="G4963" s="674">
        <v>295.84500000000003</v>
      </c>
      <c r="H4963" s="115">
        <f t="shared" si="154"/>
        <v>1.0068371472522089</v>
      </c>
      <c r="I4963" s="115">
        <f t="shared" si="155"/>
        <v>1476.9093</v>
      </c>
    </row>
    <row r="4964" spans="1:9" hidden="1">
      <c r="A4964" s="115" t="s">
        <v>13976</v>
      </c>
      <c r="B4964" s="115" t="s">
        <v>13977</v>
      </c>
      <c r="C4964" s="115" t="s">
        <v>13978</v>
      </c>
      <c r="D4964" s="115" t="s">
        <v>1242</v>
      </c>
      <c r="E4964" s="115">
        <v>1829.02</v>
      </c>
      <c r="F4964" s="674">
        <v>293.83600000000001</v>
      </c>
      <c r="G4964" s="674">
        <v>295.84500000000003</v>
      </c>
      <c r="H4964" s="115">
        <f t="shared" si="154"/>
        <v>1.0068371472522089</v>
      </c>
      <c r="I4964" s="115">
        <f t="shared" si="155"/>
        <v>1841.5253</v>
      </c>
    </row>
    <row r="4965" spans="1:9" hidden="1">
      <c r="A4965" s="115" t="s">
        <v>13979</v>
      </c>
      <c r="B4965" s="115" t="s">
        <v>13980</v>
      </c>
      <c r="C4965" s="115" t="s">
        <v>13981</v>
      </c>
      <c r="D4965" s="115" t="s">
        <v>1242</v>
      </c>
      <c r="E4965" s="115">
        <v>2364.8200000000002</v>
      </c>
      <c r="F4965" s="674">
        <v>293.83600000000001</v>
      </c>
      <c r="G4965" s="674">
        <v>295.84500000000003</v>
      </c>
      <c r="H4965" s="115">
        <f t="shared" si="154"/>
        <v>1.0068371472522089</v>
      </c>
      <c r="I4965" s="115">
        <f t="shared" si="155"/>
        <v>2380.9886000000001</v>
      </c>
    </row>
    <row r="4966" spans="1:9" hidden="1">
      <c r="A4966" s="115" t="s">
        <v>13982</v>
      </c>
      <c r="B4966" s="115" t="s">
        <v>13983</v>
      </c>
      <c r="C4966" s="115" t="s">
        <v>13984</v>
      </c>
      <c r="D4966" s="115" t="s">
        <v>1242</v>
      </c>
      <c r="E4966" s="115">
        <v>3362.23</v>
      </c>
      <c r="F4966" s="674">
        <v>293.83600000000001</v>
      </c>
      <c r="G4966" s="674">
        <v>295.84500000000003</v>
      </c>
      <c r="H4966" s="115">
        <f t="shared" si="154"/>
        <v>1.0068371472522089</v>
      </c>
      <c r="I4966" s="115">
        <f t="shared" si="155"/>
        <v>3385.2181</v>
      </c>
    </row>
    <row r="4967" spans="1:9" hidden="1">
      <c r="A4967" s="115" t="s">
        <v>13985</v>
      </c>
      <c r="B4967" s="115" t="s">
        <v>13986</v>
      </c>
      <c r="C4967" s="115" t="s">
        <v>13987</v>
      </c>
      <c r="D4967" s="115" t="s">
        <v>1242</v>
      </c>
      <c r="E4967" s="115">
        <v>3902.65</v>
      </c>
      <c r="F4967" s="674">
        <v>293.83600000000001</v>
      </c>
      <c r="G4967" s="674">
        <v>295.84500000000003</v>
      </c>
      <c r="H4967" s="115">
        <f t="shared" si="154"/>
        <v>1.0068371472522089</v>
      </c>
      <c r="I4967" s="115">
        <f t="shared" si="155"/>
        <v>3929.3330000000001</v>
      </c>
    </row>
    <row r="4968" spans="1:9" hidden="1">
      <c r="A4968" s="115" t="s">
        <v>13988</v>
      </c>
      <c r="B4968" s="115" t="s">
        <v>13989</v>
      </c>
      <c r="C4968" s="115" t="s">
        <v>13990</v>
      </c>
      <c r="D4968" s="115" t="s">
        <v>1242</v>
      </c>
      <c r="E4968" s="115">
        <v>4508.43</v>
      </c>
      <c r="F4968" s="674">
        <v>293.83600000000001</v>
      </c>
      <c r="G4968" s="674">
        <v>295.84500000000003</v>
      </c>
      <c r="H4968" s="115">
        <f t="shared" si="154"/>
        <v>1.0068371472522089</v>
      </c>
      <c r="I4968" s="115">
        <f t="shared" si="155"/>
        <v>4539.2547999999997</v>
      </c>
    </row>
    <row r="4969" spans="1:9" hidden="1">
      <c r="A4969" s="115" t="s">
        <v>13991</v>
      </c>
      <c r="B4969" s="115" t="s">
        <v>13992</v>
      </c>
      <c r="C4969" s="115" t="s">
        <v>13993</v>
      </c>
      <c r="D4969" s="115" t="s">
        <v>1242</v>
      </c>
      <c r="E4969" s="115">
        <v>5300.12</v>
      </c>
      <c r="F4969" s="674">
        <v>293.83600000000001</v>
      </c>
      <c r="G4969" s="674">
        <v>295.84500000000003</v>
      </c>
      <c r="H4969" s="115">
        <f t="shared" si="154"/>
        <v>1.0068371472522089</v>
      </c>
      <c r="I4969" s="115">
        <f t="shared" si="155"/>
        <v>5336.3576999999996</v>
      </c>
    </row>
    <row r="4970" spans="1:9" hidden="1">
      <c r="A4970" s="115" t="s">
        <v>13994</v>
      </c>
      <c r="B4970" s="115" t="s">
        <v>13995</v>
      </c>
      <c r="C4970" s="115" t="s">
        <v>13996</v>
      </c>
      <c r="D4970" s="115" t="s">
        <v>1242</v>
      </c>
      <c r="E4970" s="115">
        <v>7052.48</v>
      </c>
      <c r="F4970" s="674">
        <v>293.83600000000001</v>
      </c>
      <c r="G4970" s="674">
        <v>295.84500000000003</v>
      </c>
      <c r="H4970" s="115">
        <f t="shared" si="154"/>
        <v>1.0068371472522089</v>
      </c>
      <c r="I4970" s="115">
        <f t="shared" si="155"/>
        <v>7100.6988000000001</v>
      </c>
    </row>
    <row r="4971" spans="1:9" hidden="1">
      <c r="A4971" s="115" t="s">
        <v>13997</v>
      </c>
      <c r="B4971" s="115" t="s">
        <v>13998</v>
      </c>
      <c r="C4971" s="115" t="s">
        <v>13999</v>
      </c>
      <c r="D4971" s="115" t="s">
        <v>1242</v>
      </c>
      <c r="E4971" s="115">
        <v>272</v>
      </c>
      <c r="F4971" s="674">
        <v>293.83600000000001</v>
      </c>
      <c r="G4971" s="674">
        <v>295.84500000000003</v>
      </c>
      <c r="H4971" s="115">
        <f t="shared" si="154"/>
        <v>1.0068371472522089</v>
      </c>
      <c r="I4971" s="115">
        <f t="shared" si="155"/>
        <v>273.85969999999998</v>
      </c>
    </row>
    <row r="4972" spans="1:9" hidden="1">
      <c r="A4972" s="115" t="s">
        <v>14000</v>
      </c>
      <c r="B4972" s="115" t="s">
        <v>14001</v>
      </c>
      <c r="C4972" s="115" t="s">
        <v>14002</v>
      </c>
      <c r="D4972" s="115" t="s">
        <v>1242</v>
      </c>
      <c r="E4972" s="115">
        <v>379.56</v>
      </c>
      <c r="F4972" s="674">
        <v>293.83600000000001</v>
      </c>
      <c r="G4972" s="674">
        <v>295.84500000000003</v>
      </c>
      <c r="H4972" s="115">
        <f t="shared" si="154"/>
        <v>1.0068371472522089</v>
      </c>
      <c r="I4972" s="115">
        <f t="shared" si="155"/>
        <v>382.1551</v>
      </c>
    </row>
    <row r="4973" spans="1:9" hidden="1">
      <c r="A4973" s="115" t="s">
        <v>14003</v>
      </c>
      <c r="B4973" s="115" t="s">
        <v>14004</v>
      </c>
      <c r="C4973" s="115" t="s">
        <v>14005</v>
      </c>
      <c r="D4973" s="115" t="s">
        <v>1242</v>
      </c>
      <c r="E4973" s="115">
        <v>473.06</v>
      </c>
      <c r="F4973" s="674">
        <v>293.83600000000001</v>
      </c>
      <c r="G4973" s="674">
        <v>295.84500000000003</v>
      </c>
      <c r="H4973" s="115">
        <f t="shared" si="154"/>
        <v>1.0068371472522089</v>
      </c>
      <c r="I4973" s="115">
        <f t="shared" si="155"/>
        <v>476.2944</v>
      </c>
    </row>
    <row r="4974" spans="1:9" hidden="1">
      <c r="A4974" s="115" t="s">
        <v>14006</v>
      </c>
      <c r="B4974" s="115" t="s">
        <v>14007</v>
      </c>
      <c r="C4974" s="115" t="s">
        <v>14008</v>
      </c>
      <c r="D4974" s="115" t="s">
        <v>1242</v>
      </c>
      <c r="E4974" s="115">
        <v>558</v>
      </c>
      <c r="F4974" s="674">
        <v>293.83600000000001</v>
      </c>
      <c r="G4974" s="674">
        <v>295.84500000000003</v>
      </c>
      <c r="H4974" s="115">
        <f t="shared" si="154"/>
        <v>1.0068371472522089</v>
      </c>
      <c r="I4974" s="115">
        <f t="shared" si="155"/>
        <v>561.81510000000003</v>
      </c>
    </row>
    <row r="4975" spans="1:9" hidden="1">
      <c r="A4975" s="115" t="s">
        <v>14009</v>
      </c>
      <c r="B4975" s="115" t="s">
        <v>14010</v>
      </c>
      <c r="C4975" s="115" t="s">
        <v>14011</v>
      </c>
      <c r="D4975" s="115" t="s">
        <v>1242</v>
      </c>
      <c r="E4975" s="115">
        <v>733.43</v>
      </c>
      <c r="F4975" s="674">
        <v>293.83600000000001</v>
      </c>
      <c r="G4975" s="674">
        <v>295.84500000000003</v>
      </c>
      <c r="H4975" s="115">
        <f t="shared" si="154"/>
        <v>1.0068371472522089</v>
      </c>
      <c r="I4975" s="115">
        <f t="shared" si="155"/>
        <v>738.44460000000004</v>
      </c>
    </row>
    <row r="4976" spans="1:9" hidden="1">
      <c r="A4976" s="115" t="s">
        <v>14012</v>
      </c>
      <c r="B4976" s="115" t="s">
        <v>14013</v>
      </c>
      <c r="C4976" s="115" t="s">
        <v>14014</v>
      </c>
      <c r="D4976" s="115" t="s">
        <v>1242</v>
      </c>
      <c r="E4976" s="115">
        <v>947</v>
      </c>
      <c r="F4976" s="674">
        <v>293.83600000000001</v>
      </c>
      <c r="G4976" s="674">
        <v>295.84500000000003</v>
      </c>
      <c r="H4976" s="115">
        <f t="shared" si="154"/>
        <v>1.0068371472522089</v>
      </c>
      <c r="I4976" s="115">
        <f t="shared" si="155"/>
        <v>953.47479999999996</v>
      </c>
    </row>
    <row r="4977" spans="1:9" hidden="1">
      <c r="A4977" s="115" t="s">
        <v>14015</v>
      </c>
      <c r="B4977" s="115" t="s">
        <v>14016</v>
      </c>
      <c r="C4977" s="115" t="s">
        <v>14017</v>
      </c>
      <c r="D4977" s="115" t="s">
        <v>1242</v>
      </c>
      <c r="E4977" s="115">
        <v>1095</v>
      </c>
      <c r="F4977" s="674">
        <v>293.83600000000001</v>
      </c>
      <c r="G4977" s="674">
        <v>295.84500000000003</v>
      </c>
      <c r="H4977" s="115">
        <f t="shared" si="154"/>
        <v>1.0068371472522089</v>
      </c>
      <c r="I4977" s="115">
        <f t="shared" si="155"/>
        <v>1102.4866999999999</v>
      </c>
    </row>
    <row r="4978" spans="1:9" hidden="1">
      <c r="A4978" s="115" t="s">
        <v>14018</v>
      </c>
      <c r="B4978" s="115" t="s">
        <v>14019</v>
      </c>
      <c r="C4978" s="115" t="s">
        <v>14020</v>
      </c>
      <c r="D4978" s="115" t="s">
        <v>1242</v>
      </c>
      <c r="E4978" s="115">
        <v>1545.54</v>
      </c>
      <c r="F4978" s="674">
        <v>293.83600000000001</v>
      </c>
      <c r="G4978" s="674">
        <v>295.84500000000003</v>
      </c>
      <c r="H4978" s="115">
        <f t="shared" si="154"/>
        <v>1.0068371472522089</v>
      </c>
      <c r="I4978" s="115">
        <f t="shared" si="155"/>
        <v>1556.1070999999999</v>
      </c>
    </row>
    <row r="4979" spans="1:9" hidden="1">
      <c r="A4979" s="115" t="s">
        <v>14021</v>
      </c>
      <c r="B4979" s="115" t="s">
        <v>14022</v>
      </c>
      <c r="C4979" s="115" t="s">
        <v>14023</v>
      </c>
      <c r="D4979" s="115" t="s">
        <v>1242</v>
      </c>
      <c r="E4979" s="115">
        <v>1990</v>
      </c>
      <c r="F4979" s="674">
        <v>293.83600000000001</v>
      </c>
      <c r="G4979" s="674">
        <v>295.84500000000003</v>
      </c>
      <c r="H4979" s="115">
        <f t="shared" si="154"/>
        <v>1.0068371472522089</v>
      </c>
      <c r="I4979" s="115">
        <f t="shared" si="155"/>
        <v>2003.6059</v>
      </c>
    </row>
    <row r="4980" spans="1:9" hidden="1">
      <c r="A4980" s="115" t="s">
        <v>14024</v>
      </c>
      <c r="B4980" s="115" t="s">
        <v>14025</v>
      </c>
      <c r="C4980" s="115" t="s">
        <v>14026</v>
      </c>
      <c r="D4980" s="115" t="s">
        <v>1242</v>
      </c>
      <c r="E4980" s="115">
        <v>172.4</v>
      </c>
      <c r="F4980" s="674">
        <v>293.83600000000001</v>
      </c>
      <c r="G4980" s="674">
        <v>295.84500000000003</v>
      </c>
      <c r="H4980" s="115">
        <f t="shared" si="154"/>
        <v>1.0068371472522089</v>
      </c>
      <c r="I4980" s="115">
        <f t="shared" si="155"/>
        <v>173.5787</v>
      </c>
    </row>
    <row r="4981" spans="1:9" hidden="1">
      <c r="A4981" s="115" t="s">
        <v>14027</v>
      </c>
      <c r="B4981" s="115" t="s">
        <v>14028</v>
      </c>
      <c r="C4981" s="115" t="s">
        <v>14029</v>
      </c>
      <c r="D4981" s="115" t="s">
        <v>1242</v>
      </c>
      <c r="E4981" s="115">
        <v>210</v>
      </c>
      <c r="F4981" s="674">
        <v>293.83600000000001</v>
      </c>
      <c r="G4981" s="674">
        <v>295.84500000000003</v>
      </c>
      <c r="H4981" s="115">
        <f t="shared" si="154"/>
        <v>1.0068371472522089</v>
      </c>
      <c r="I4981" s="115">
        <f t="shared" si="155"/>
        <v>211.4358</v>
      </c>
    </row>
    <row r="4982" spans="1:9" hidden="1">
      <c r="A4982" s="115" t="s">
        <v>14030</v>
      </c>
      <c r="B4982" s="115" t="s">
        <v>14031</v>
      </c>
      <c r="C4982" s="115" t="s">
        <v>14032</v>
      </c>
      <c r="D4982" s="115" t="s">
        <v>1242</v>
      </c>
      <c r="E4982" s="115">
        <v>288</v>
      </c>
      <c r="F4982" s="674">
        <v>293.83600000000001</v>
      </c>
      <c r="G4982" s="674">
        <v>295.84500000000003</v>
      </c>
      <c r="H4982" s="115">
        <f t="shared" si="154"/>
        <v>1.0068371472522089</v>
      </c>
      <c r="I4982" s="115">
        <f t="shared" si="155"/>
        <v>289.96910000000003</v>
      </c>
    </row>
    <row r="4983" spans="1:9" hidden="1">
      <c r="A4983" s="115" t="s">
        <v>14033</v>
      </c>
      <c r="B4983" s="115" t="s">
        <v>14034</v>
      </c>
      <c r="C4983" s="115" t="s">
        <v>14035</v>
      </c>
      <c r="D4983" s="115" t="s">
        <v>1242</v>
      </c>
      <c r="E4983" s="115">
        <v>334</v>
      </c>
      <c r="F4983" s="674">
        <v>293.83600000000001</v>
      </c>
      <c r="G4983" s="674">
        <v>295.84500000000003</v>
      </c>
      <c r="H4983" s="115">
        <f t="shared" si="154"/>
        <v>1.0068371472522089</v>
      </c>
      <c r="I4983" s="115">
        <f t="shared" si="155"/>
        <v>336.28359999999998</v>
      </c>
    </row>
    <row r="4984" spans="1:9" hidden="1">
      <c r="A4984" s="115" t="s">
        <v>14036</v>
      </c>
      <c r="B4984" s="115" t="s">
        <v>14037</v>
      </c>
      <c r="C4984" s="115" t="s">
        <v>14038</v>
      </c>
      <c r="D4984" s="115" t="s">
        <v>1242</v>
      </c>
      <c r="E4984" s="115">
        <v>479.19</v>
      </c>
      <c r="F4984" s="674">
        <v>293.83600000000001</v>
      </c>
      <c r="G4984" s="674">
        <v>295.84500000000003</v>
      </c>
      <c r="H4984" s="115">
        <f t="shared" si="154"/>
        <v>1.0068371472522089</v>
      </c>
      <c r="I4984" s="115">
        <f t="shared" si="155"/>
        <v>482.46629999999999</v>
      </c>
    </row>
    <row r="4985" spans="1:9" hidden="1">
      <c r="A4985" s="115" t="s">
        <v>14039</v>
      </c>
      <c r="B4985" s="115" t="s">
        <v>14040</v>
      </c>
      <c r="C4985" s="115" t="s">
        <v>14041</v>
      </c>
      <c r="D4985" s="115" t="s">
        <v>1242</v>
      </c>
      <c r="E4985" s="115">
        <v>550.58000000000004</v>
      </c>
      <c r="F4985" s="674">
        <v>293.83600000000001</v>
      </c>
      <c r="G4985" s="674">
        <v>295.84500000000003</v>
      </c>
      <c r="H4985" s="115">
        <f t="shared" si="154"/>
        <v>1.0068371472522089</v>
      </c>
      <c r="I4985" s="115">
        <f t="shared" si="155"/>
        <v>554.34439999999995</v>
      </c>
    </row>
    <row r="4986" spans="1:9" hidden="1">
      <c r="A4986" s="115" t="s">
        <v>14042</v>
      </c>
      <c r="B4986" s="115" t="s">
        <v>14043</v>
      </c>
      <c r="C4986" s="115" t="s">
        <v>14044</v>
      </c>
      <c r="D4986" s="115" t="s">
        <v>1242</v>
      </c>
      <c r="E4986" s="115">
        <v>680</v>
      </c>
      <c r="F4986" s="674">
        <v>293.83600000000001</v>
      </c>
      <c r="G4986" s="674">
        <v>295.84500000000003</v>
      </c>
      <c r="H4986" s="115">
        <f t="shared" si="154"/>
        <v>1.0068371472522089</v>
      </c>
      <c r="I4986" s="115">
        <f t="shared" si="155"/>
        <v>684.64930000000004</v>
      </c>
    </row>
    <row r="4987" spans="1:9" hidden="1">
      <c r="A4987" s="115" t="s">
        <v>14045</v>
      </c>
      <c r="B4987" s="115" t="s">
        <v>14046</v>
      </c>
      <c r="C4987" s="115" t="s">
        <v>14047</v>
      </c>
      <c r="D4987" s="115" t="s">
        <v>1242</v>
      </c>
      <c r="E4987" s="115">
        <v>840</v>
      </c>
      <c r="F4987" s="674">
        <v>293.83600000000001</v>
      </c>
      <c r="G4987" s="674">
        <v>295.84500000000003</v>
      </c>
      <c r="H4987" s="115">
        <f t="shared" si="154"/>
        <v>1.0068371472522089</v>
      </c>
      <c r="I4987" s="115">
        <f t="shared" si="155"/>
        <v>845.7432</v>
      </c>
    </row>
    <row r="4988" spans="1:9" hidden="1">
      <c r="A4988" s="115" t="s">
        <v>14048</v>
      </c>
      <c r="B4988" s="115" t="s">
        <v>14049</v>
      </c>
      <c r="C4988" s="115" t="s">
        <v>14050</v>
      </c>
      <c r="D4988" s="115" t="s">
        <v>1242</v>
      </c>
      <c r="E4988" s="115">
        <v>1380</v>
      </c>
      <c r="F4988" s="674">
        <v>293.83600000000001</v>
      </c>
      <c r="G4988" s="674">
        <v>295.84500000000003</v>
      </c>
      <c r="H4988" s="115">
        <f t="shared" si="154"/>
        <v>1.0068371472522089</v>
      </c>
      <c r="I4988" s="115">
        <f t="shared" si="155"/>
        <v>1389.4353000000001</v>
      </c>
    </row>
    <row r="4989" spans="1:9" hidden="1">
      <c r="A4989" s="115" t="s">
        <v>14051</v>
      </c>
      <c r="B4989" s="115" t="s">
        <v>14052</v>
      </c>
      <c r="C4989" s="115" t="s">
        <v>14053</v>
      </c>
      <c r="D4989" s="115" t="s">
        <v>1242</v>
      </c>
      <c r="E4989" s="115">
        <v>197.9</v>
      </c>
      <c r="F4989" s="674">
        <v>293.83600000000001</v>
      </c>
      <c r="G4989" s="674">
        <v>295.84500000000003</v>
      </c>
      <c r="H4989" s="115">
        <f t="shared" si="154"/>
        <v>1.0068371472522089</v>
      </c>
      <c r="I4989" s="115">
        <f t="shared" si="155"/>
        <v>199.25309999999999</v>
      </c>
    </row>
    <row r="4990" spans="1:9" hidden="1">
      <c r="A4990" s="115" t="s">
        <v>14054</v>
      </c>
      <c r="B4990" s="115" t="s">
        <v>14055</v>
      </c>
      <c r="C4990" s="115" t="s">
        <v>14056</v>
      </c>
      <c r="D4990" s="115" t="s">
        <v>1242</v>
      </c>
      <c r="E4990" s="115">
        <v>271.02999999999997</v>
      </c>
      <c r="F4990" s="674">
        <v>293.83600000000001</v>
      </c>
      <c r="G4990" s="674">
        <v>295.84500000000003</v>
      </c>
      <c r="H4990" s="115">
        <f t="shared" si="154"/>
        <v>1.0068371472522089</v>
      </c>
      <c r="I4990" s="115">
        <f t="shared" si="155"/>
        <v>272.88310000000001</v>
      </c>
    </row>
    <row r="4991" spans="1:9" hidden="1">
      <c r="A4991" s="115" t="s">
        <v>14057</v>
      </c>
      <c r="B4991" s="115" t="s">
        <v>14058</v>
      </c>
      <c r="C4991" s="115" t="s">
        <v>14059</v>
      </c>
      <c r="D4991" s="115" t="s">
        <v>1242</v>
      </c>
      <c r="E4991" s="115">
        <v>281.98</v>
      </c>
      <c r="F4991" s="674">
        <v>293.83600000000001</v>
      </c>
      <c r="G4991" s="674">
        <v>295.84500000000003</v>
      </c>
      <c r="H4991" s="115">
        <f t="shared" si="154"/>
        <v>1.0068371472522089</v>
      </c>
      <c r="I4991" s="115">
        <f t="shared" si="155"/>
        <v>283.90789999999998</v>
      </c>
    </row>
    <row r="4992" spans="1:9" hidden="1">
      <c r="A4992" s="115" t="s">
        <v>14060</v>
      </c>
      <c r="B4992" s="115" t="s">
        <v>14061</v>
      </c>
      <c r="C4992" s="115" t="s">
        <v>14062</v>
      </c>
      <c r="D4992" s="115" t="s">
        <v>1242</v>
      </c>
      <c r="E4992" s="115">
        <v>478</v>
      </c>
      <c r="F4992" s="674">
        <v>293.83600000000001</v>
      </c>
      <c r="G4992" s="674">
        <v>295.84500000000003</v>
      </c>
      <c r="H4992" s="115">
        <f t="shared" si="154"/>
        <v>1.0068371472522089</v>
      </c>
      <c r="I4992" s="115">
        <f t="shared" si="155"/>
        <v>481.26819999999998</v>
      </c>
    </row>
    <row r="4993" spans="1:9" hidden="1">
      <c r="A4993" s="115" t="s">
        <v>14063</v>
      </c>
      <c r="B4993" s="115" t="s">
        <v>14064</v>
      </c>
      <c r="C4993" s="115" t="s">
        <v>14065</v>
      </c>
      <c r="D4993" s="115" t="s">
        <v>1242</v>
      </c>
      <c r="E4993" s="115">
        <v>595</v>
      </c>
      <c r="F4993" s="674">
        <v>293.83600000000001</v>
      </c>
      <c r="G4993" s="674">
        <v>295.84500000000003</v>
      </c>
      <c r="H4993" s="115">
        <f t="shared" si="154"/>
        <v>1.0068371472522089</v>
      </c>
      <c r="I4993" s="115">
        <f t="shared" si="155"/>
        <v>599.06809999999996</v>
      </c>
    </row>
    <row r="4994" spans="1:9" hidden="1">
      <c r="A4994" s="115" t="s">
        <v>14066</v>
      </c>
      <c r="B4994" s="115" t="s">
        <v>14067</v>
      </c>
      <c r="C4994" s="115" t="s">
        <v>14068</v>
      </c>
      <c r="D4994" s="115" t="s">
        <v>1242</v>
      </c>
      <c r="E4994" s="115">
        <v>760</v>
      </c>
      <c r="F4994" s="674">
        <v>293.83600000000001</v>
      </c>
      <c r="G4994" s="674">
        <v>295.84500000000003</v>
      </c>
      <c r="H4994" s="115">
        <f t="shared" si="154"/>
        <v>1.0068371472522089</v>
      </c>
      <c r="I4994" s="115">
        <f t="shared" si="155"/>
        <v>765.19619999999998</v>
      </c>
    </row>
    <row r="4995" spans="1:9" hidden="1">
      <c r="A4995" s="115" t="s">
        <v>14069</v>
      </c>
      <c r="B4995" s="115" t="s">
        <v>14070</v>
      </c>
      <c r="C4995" s="115" t="s">
        <v>14071</v>
      </c>
      <c r="D4995" s="115" t="s">
        <v>1242</v>
      </c>
      <c r="E4995" s="115">
        <v>870</v>
      </c>
      <c r="F4995" s="674">
        <v>293.83600000000001</v>
      </c>
      <c r="G4995" s="674">
        <v>295.84500000000003</v>
      </c>
      <c r="H4995" s="115">
        <f t="shared" si="154"/>
        <v>1.0068371472522089</v>
      </c>
      <c r="I4995" s="115">
        <f t="shared" si="155"/>
        <v>875.94830000000002</v>
      </c>
    </row>
    <row r="4996" spans="1:9" hidden="1">
      <c r="A4996" s="115" t="s">
        <v>14072</v>
      </c>
      <c r="B4996" s="115" t="s">
        <v>14073</v>
      </c>
      <c r="C4996" s="115" t="s">
        <v>14074</v>
      </c>
      <c r="D4996" s="115" t="s">
        <v>1242</v>
      </c>
      <c r="E4996" s="115">
        <v>1021.42</v>
      </c>
      <c r="F4996" s="674">
        <v>293.83600000000001</v>
      </c>
      <c r="G4996" s="674">
        <v>295.84500000000003</v>
      </c>
      <c r="H4996" s="115">
        <f t="shared" si="154"/>
        <v>1.0068371472522089</v>
      </c>
      <c r="I4996" s="115">
        <f t="shared" si="155"/>
        <v>1028.4036000000001</v>
      </c>
    </row>
    <row r="4997" spans="1:9" hidden="1">
      <c r="A4997" s="115" t="s">
        <v>14075</v>
      </c>
      <c r="B4997" s="115" t="s">
        <v>14076</v>
      </c>
      <c r="C4997" s="115" t="s">
        <v>14077</v>
      </c>
      <c r="D4997" s="115" t="s">
        <v>1242</v>
      </c>
      <c r="E4997" s="115">
        <v>1580</v>
      </c>
      <c r="F4997" s="674">
        <v>293.83600000000001</v>
      </c>
      <c r="G4997" s="674">
        <v>295.84500000000003</v>
      </c>
      <c r="H4997" s="115">
        <f t="shared" ref="H4997:H5060" si="156">G4997/F4997</f>
        <v>1.0068371472522089</v>
      </c>
      <c r="I4997" s="115">
        <f t="shared" ref="I4997:I5060" si="157">ROUND(H4997*E4997,4)</f>
        <v>1590.8027</v>
      </c>
    </row>
    <row r="4998" spans="1:9" hidden="1">
      <c r="A4998" s="115" t="s">
        <v>14078</v>
      </c>
      <c r="B4998" s="115" t="s">
        <v>14079</v>
      </c>
      <c r="C4998" s="115" t="s">
        <v>14080</v>
      </c>
      <c r="D4998" s="115" t="s">
        <v>1242</v>
      </c>
      <c r="E4998" s="115">
        <v>241</v>
      </c>
      <c r="F4998" s="674">
        <v>293.83600000000001</v>
      </c>
      <c r="G4998" s="674">
        <v>295.84500000000003</v>
      </c>
      <c r="H4998" s="115">
        <f t="shared" si="156"/>
        <v>1.0068371472522089</v>
      </c>
      <c r="I4998" s="115">
        <f t="shared" si="157"/>
        <v>242.64779999999999</v>
      </c>
    </row>
    <row r="4999" spans="1:9" hidden="1">
      <c r="A4999" s="115" t="s">
        <v>14081</v>
      </c>
      <c r="B4999" s="115" t="s">
        <v>14082</v>
      </c>
      <c r="C4999" s="115" t="s">
        <v>14083</v>
      </c>
      <c r="D4999" s="115" t="s">
        <v>1242</v>
      </c>
      <c r="E4999" s="115">
        <v>311.93</v>
      </c>
      <c r="F4999" s="674">
        <v>293.83600000000001</v>
      </c>
      <c r="G4999" s="674">
        <v>295.84500000000003</v>
      </c>
      <c r="H4999" s="115">
        <f t="shared" si="156"/>
        <v>1.0068371472522089</v>
      </c>
      <c r="I4999" s="115">
        <f t="shared" si="157"/>
        <v>314.06270000000001</v>
      </c>
    </row>
    <row r="5000" spans="1:9" hidden="1">
      <c r="A5000" s="115" t="s">
        <v>14084</v>
      </c>
      <c r="B5000" s="115" t="s">
        <v>14085</v>
      </c>
      <c r="C5000" s="115" t="s">
        <v>14086</v>
      </c>
      <c r="D5000" s="115" t="s">
        <v>1242</v>
      </c>
      <c r="E5000" s="115">
        <v>378</v>
      </c>
      <c r="F5000" s="674">
        <v>293.83600000000001</v>
      </c>
      <c r="G5000" s="674">
        <v>295.84500000000003</v>
      </c>
      <c r="H5000" s="115">
        <f t="shared" si="156"/>
        <v>1.0068371472522089</v>
      </c>
      <c r="I5000" s="115">
        <f t="shared" si="157"/>
        <v>380.58440000000002</v>
      </c>
    </row>
    <row r="5001" spans="1:9" hidden="1">
      <c r="A5001" s="115" t="s">
        <v>14087</v>
      </c>
      <c r="B5001" s="115" t="s">
        <v>14088</v>
      </c>
      <c r="C5001" s="115" t="s">
        <v>14089</v>
      </c>
      <c r="D5001" s="115" t="s">
        <v>1242</v>
      </c>
      <c r="E5001" s="115">
        <v>482.23</v>
      </c>
      <c r="F5001" s="674">
        <v>293.83600000000001</v>
      </c>
      <c r="G5001" s="674">
        <v>295.84500000000003</v>
      </c>
      <c r="H5001" s="115">
        <f t="shared" si="156"/>
        <v>1.0068371472522089</v>
      </c>
      <c r="I5001" s="115">
        <f t="shared" si="157"/>
        <v>485.52710000000002</v>
      </c>
    </row>
    <row r="5002" spans="1:9" hidden="1">
      <c r="A5002" s="115" t="s">
        <v>14090</v>
      </c>
      <c r="B5002" s="115" t="s">
        <v>14091</v>
      </c>
      <c r="C5002" s="115" t="s">
        <v>14092</v>
      </c>
      <c r="D5002" s="115" t="s">
        <v>1242</v>
      </c>
      <c r="E5002" s="115">
        <v>646.62</v>
      </c>
      <c r="F5002" s="674">
        <v>293.83600000000001</v>
      </c>
      <c r="G5002" s="674">
        <v>295.84500000000003</v>
      </c>
      <c r="H5002" s="115">
        <f t="shared" si="156"/>
        <v>1.0068371472522089</v>
      </c>
      <c r="I5002" s="115">
        <f t="shared" si="157"/>
        <v>651.04100000000005</v>
      </c>
    </row>
    <row r="5003" spans="1:9" hidden="1">
      <c r="A5003" s="115" t="s">
        <v>14093</v>
      </c>
      <c r="B5003" s="115" t="s">
        <v>14094</v>
      </c>
      <c r="C5003" s="115" t="s">
        <v>14095</v>
      </c>
      <c r="D5003" s="115" t="s">
        <v>1242</v>
      </c>
      <c r="E5003" s="115">
        <v>898</v>
      </c>
      <c r="F5003" s="674">
        <v>293.83600000000001</v>
      </c>
      <c r="G5003" s="674">
        <v>295.84500000000003</v>
      </c>
      <c r="H5003" s="115">
        <f t="shared" si="156"/>
        <v>1.0068371472522089</v>
      </c>
      <c r="I5003" s="115">
        <f t="shared" si="157"/>
        <v>904.13980000000004</v>
      </c>
    </row>
    <row r="5004" spans="1:9" hidden="1">
      <c r="A5004" s="115" t="s">
        <v>14096</v>
      </c>
      <c r="B5004" s="115" t="s">
        <v>14097</v>
      </c>
      <c r="C5004" s="115" t="s">
        <v>14098</v>
      </c>
      <c r="D5004" s="115" t="s">
        <v>1242</v>
      </c>
      <c r="E5004" s="115">
        <v>1250.98</v>
      </c>
      <c r="F5004" s="674">
        <v>293.83600000000001</v>
      </c>
      <c r="G5004" s="674">
        <v>295.84500000000003</v>
      </c>
      <c r="H5004" s="115">
        <f t="shared" si="156"/>
        <v>1.0068371472522089</v>
      </c>
      <c r="I5004" s="115">
        <f t="shared" si="157"/>
        <v>1259.5331000000001</v>
      </c>
    </row>
    <row r="5005" spans="1:9" hidden="1">
      <c r="A5005" s="115" t="s">
        <v>14099</v>
      </c>
      <c r="B5005" s="115" t="s">
        <v>14100</v>
      </c>
      <c r="C5005" s="115" t="s">
        <v>14101</v>
      </c>
      <c r="D5005" s="115" t="s">
        <v>1242</v>
      </c>
      <c r="E5005" s="115">
        <v>1899.83</v>
      </c>
      <c r="F5005" s="674">
        <v>293.83600000000001</v>
      </c>
      <c r="G5005" s="674">
        <v>295.84500000000003</v>
      </c>
      <c r="H5005" s="115">
        <f t="shared" si="156"/>
        <v>1.0068371472522089</v>
      </c>
      <c r="I5005" s="115">
        <f t="shared" si="157"/>
        <v>1912.8194000000001</v>
      </c>
    </row>
    <row r="5006" spans="1:9" hidden="1">
      <c r="A5006" s="115" t="s">
        <v>14102</v>
      </c>
      <c r="B5006" s="115" t="s">
        <v>14103</v>
      </c>
      <c r="C5006" s="115" t="s">
        <v>14104</v>
      </c>
      <c r="D5006" s="115" t="s">
        <v>1242</v>
      </c>
      <c r="E5006" s="115">
        <v>18.037800000000001</v>
      </c>
      <c r="F5006" s="674">
        <v>293.83600000000001</v>
      </c>
      <c r="G5006" s="674">
        <v>295.84500000000003</v>
      </c>
      <c r="H5006" s="115">
        <f t="shared" si="156"/>
        <v>1.0068371472522089</v>
      </c>
      <c r="I5006" s="115">
        <f t="shared" si="157"/>
        <v>18.161100000000001</v>
      </c>
    </row>
    <row r="5007" spans="1:9" hidden="1">
      <c r="A5007" s="115" t="s">
        <v>14105</v>
      </c>
      <c r="B5007" s="115" t="s">
        <v>14106</v>
      </c>
      <c r="C5007" s="115" t="s">
        <v>14107</v>
      </c>
      <c r="D5007" s="115" t="s">
        <v>1242</v>
      </c>
      <c r="E5007" s="115">
        <v>38.2605</v>
      </c>
      <c r="F5007" s="674">
        <v>293.83600000000001</v>
      </c>
      <c r="G5007" s="674">
        <v>295.84500000000003</v>
      </c>
      <c r="H5007" s="115">
        <f t="shared" si="156"/>
        <v>1.0068371472522089</v>
      </c>
      <c r="I5007" s="115">
        <f t="shared" si="157"/>
        <v>38.522100000000002</v>
      </c>
    </row>
    <row r="5008" spans="1:9" hidden="1">
      <c r="A5008" s="115" t="s">
        <v>14108</v>
      </c>
      <c r="B5008" s="115" t="s">
        <v>14109</v>
      </c>
      <c r="C5008" s="115" t="s">
        <v>14110</v>
      </c>
      <c r="D5008" s="115" t="s">
        <v>1242</v>
      </c>
      <c r="E5008" s="115">
        <v>59.713000000000001</v>
      </c>
      <c r="F5008" s="674">
        <v>293.83600000000001</v>
      </c>
      <c r="G5008" s="674">
        <v>295.84500000000003</v>
      </c>
      <c r="H5008" s="115">
        <f t="shared" si="156"/>
        <v>1.0068371472522089</v>
      </c>
      <c r="I5008" s="115">
        <f t="shared" si="157"/>
        <v>60.121299999999998</v>
      </c>
    </row>
    <row r="5009" spans="1:9" hidden="1">
      <c r="A5009" s="115" t="s">
        <v>14111</v>
      </c>
      <c r="B5009" s="115" t="s">
        <v>14112</v>
      </c>
      <c r="C5009" s="115" t="s">
        <v>14113</v>
      </c>
      <c r="D5009" s="115" t="s">
        <v>1242</v>
      </c>
      <c r="E5009" s="115">
        <v>20.857800000000001</v>
      </c>
      <c r="F5009" s="674">
        <v>293.83600000000001</v>
      </c>
      <c r="G5009" s="674">
        <v>295.84500000000003</v>
      </c>
      <c r="H5009" s="115">
        <f t="shared" si="156"/>
        <v>1.0068371472522089</v>
      </c>
      <c r="I5009" s="115">
        <f t="shared" si="157"/>
        <v>21.000399999999999</v>
      </c>
    </row>
    <row r="5010" spans="1:9" hidden="1">
      <c r="A5010" s="115" t="s">
        <v>14114</v>
      </c>
      <c r="B5010" s="115" t="s">
        <v>14115</v>
      </c>
      <c r="C5010" s="115" t="s">
        <v>14116</v>
      </c>
      <c r="D5010" s="115" t="s">
        <v>1242</v>
      </c>
      <c r="E5010" s="115">
        <v>39.220500000000001</v>
      </c>
      <c r="F5010" s="674">
        <v>293.83600000000001</v>
      </c>
      <c r="G5010" s="674">
        <v>295.84500000000003</v>
      </c>
      <c r="H5010" s="115">
        <f t="shared" si="156"/>
        <v>1.0068371472522089</v>
      </c>
      <c r="I5010" s="115">
        <f t="shared" si="157"/>
        <v>39.488700000000001</v>
      </c>
    </row>
    <row r="5011" spans="1:9" hidden="1">
      <c r="A5011" s="115" t="s">
        <v>14117</v>
      </c>
      <c r="B5011" s="115" t="s">
        <v>14118</v>
      </c>
      <c r="C5011" s="115" t="s">
        <v>14119</v>
      </c>
      <c r="D5011" s="115" t="s">
        <v>1242</v>
      </c>
      <c r="E5011" s="115">
        <v>70.492999999999995</v>
      </c>
      <c r="F5011" s="674">
        <v>293.83600000000001</v>
      </c>
      <c r="G5011" s="674">
        <v>295.84500000000003</v>
      </c>
      <c r="H5011" s="115">
        <f t="shared" si="156"/>
        <v>1.0068371472522089</v>
      </c>
      <c r="I5011" s="115">
        <f t="shared" si="157"/>
        <v>70.974999999999994</v>
      </c>
    </row>
    <row r="5012" spans="1:9" hidden="1">
      <c r="A5012" s="115" t="s">
        <v>14120</v>
      </c>
      <c r="B5012" s="115" t="s">
        <v>14121</v>
      </c>
      <c r="C5012" s="115" t="s">
        <v>14122</v>
      </c>
      <c r="D5012" s="115" t="s">
        <v>1242</v>
      </c>
      <c r="E5012" s="115">
        <v>52.97</v>
      </c>
      <c r="F5012" s="674">
        <v>293.83600000000001</v>
      </c>
      <c r="G5012" s="674">
        <v>295.84500000000003</v>
      </c>
      <c r="H5012" s="115">
        <f t="shared" si="156"/>
        <v>1.0068371472522089</v>
      </c>
      <c r="I5012" s="115">
        <f t="shared" si="157"/>
        <v>53.3322</v>
      </c>
    </row>
    <row r="5013" spans="1:9" hidden="1">
      <c r="A5013" s="115" t="s">
        <v>14123</v>
      </c>
      <c r="B5013" s="115" t="s">
        <v>14124</v>
      </c>
      <c r="C5013" s="115" t="s">
        <v>14125</v>
      </c>
      <c r="D5013" s="115" t="s">
        <v>1242</v>
      </c>
      <c r="E5013" s="115">
        <v>102.24</v>
      </c>
      <c r="F5013" s="674">
        <v>293.83600000000001</v>
      </c>
      <c r="G5013" s="674">
        <v>295.84500000000003</v>
      </c>
      <c r="H5013" s="115">
        <f t="shared" si="156"/>
        <v>1.0068371472522089</v>
      </c>
      <c r="I5013" s="115">
        <f t="shared" si="157"/>
        <v>102.93899999999999</v>
      </c>
    </row>
    <row r="5014" spans="1:9" hidden="1">
      <c r="A5014" s="115" t="s">
        <v>14126</v>
      </c>
      <c r="B5014" s="115" t="s">
        <v>14127</v>
      </c>
      <c r="C5014" s="115" t="s">
        <v>14128</v>
      </c>
      <c r="D5014" s="115" t="s">
        <v>1242</v>
      </c>
      <c r="E5014" s="115">
        <v>173.28</v>
      </c>
      <c r="F5014" s="674">
        <v>293.83600000000001</v>
      </c>
      <c r="G5014" s="674">
        <v>295.84500000000003</v>
      </c>
      <c r="H5014" s="115">
        <f t="shared" si="156"/>
        <v>1.0068371472522089</v>
      </c>
      <c r="I5014" s="115">
        <f t="shared" si="157"/>
        <v>174.46469999999999</v>
      </c>
    </row>
    <row r="5015" spans="1:9" hidden="1">
      <c r="A5015" s="115" t="s">
        <v>14129</v>
      </c>
      <c r="B5015" s="115" t="s">
        <v>14130</v>
      </c>
      <c r="C5015" s="115" t="s">
        <v>14131</v>
      </c>
      <c r="D5015" s="115" t="s">
        <v>1242</v>
      </c>
      <c r="E5015" s="115">
        <v>263.79000000000002</v>
      </c>
      <c r="F5015" s="674">
        <v>293.83600000000001</v>
      </c>
      <c r="G5015" s="674">
        <v>295.84500000000003</v>
      </c>
      <c r="H5015" s="115">
        <f t="shared" si="156"/>
        <v>1.0068371472522089</v>
      </c>
      <c r="I5015" s="115">
        <f t="shared" si="157"/>
        <v>265.59359999999998</v>
      </c>
    </row>
    <row r="5016" spans="1:9" hidden="1">
      <c r="A5016" s="115" t="s">
        <v>14132</v>
      </c>
      <c r="B5016" s="115" t="s">
        <v>14133</v>
      </c>
      <c r="C5016" s="115" t="s">
        <v>14134</v>
      </c>
      <c r="D5016" s="115" t="s">
        <v>1242</v>
      </c>
      <c r="E5016" s="115">
        <v>374.58</v>
      </c>
      <c r="F5016" s="674">
        <v>293.83600000000001</v>
      </c>
      <c r="G5016" s="674">
        <v>295.84500000000003</v>
      </c>
      <c r="H5016" s="115">
        <f t="shared" si="156"/>
        <v>1.0068371472522089</v>
      </c>
      <c r="I5016" s="115">
        <f t="shared" si="157"/>
        <v>377.14109999999999</v>
      </c>
    </row>
    <row r="5017" spans="1:9" hidden="1">
      <c r="A5017" s="115" t="s">
        <v>14135</v>
      </c>
      <c r="B5017" s="115" t="s">
        <v>14136</v>
      </c>
      <c r="C5017" s="115" t="s">
        <v>14137</v>
      </c>
      <c r="D5017" s="115" t="s">
        <v>1242</v>
      </c>
      <c r="E5017" s="115">
        <v>7.9615999999999998</v>
      </c>
      <c r="F5017" s="674">
        <v>293.83600000000001</v>
      </c>
      <c r="G5017" s="674">
        <v>295.84500000000003</v>
      </c>
      <c r="H5017" s="115">
        <f t="shared" si="156"/>
        <v>1.0068371472522089</v>
      </c>
      <c r="I5017" s="115">
        <f t="shared" si="157"/>
        <v>8.016</v>
      </c>
    </row>
    <row r="5018" spans="1:9" hidden="1">
      <c r="A5018" s="115" t="s">
        <v>14138</v>
      </c>
      <c r="B5018" s="115" t="s">
        <v>14139</v>
      </c>
      <c r="C5018" s="115" t="s">
        <v>14140</v>
      </c>
      <c r="D5018" s="115" t="s">
        <v>1242</v>
      </c>
      <c r="E5018" s="115">
        <v>10.188700000000001</v>
      </c>
      <c r="F5018" s="674">
        <v>293.83600000000001</v>
      </c>
      <c r="G5018" s="674">
        <v>295.84500000000003</v>
      </c>
      <c r="H5018" s="115">
        <f t="shared" si="156"/>
        <v>1.0068371472522089</v>
      </c>
      <c r="I5018" s="115">
        <f t="shared" si="157"/>
        <v>10.2584</v>
      </c>
    </row>
    <row r="5019" spans="1:9" hidden="1">
      <c r="A5019" s="115" t="s">
        <v>14141</v>
      </c>
      <c r="B5019" s="115" t="s">
        <v>14142</v>
      </c>
      <c r="C5019" s="115" t="s">
        <v>14143</v>
      </c>
      <c r="D5019" s="115" t="s">
        <v>1242</v>
      </c>
      <c r="E5019" s="115">
        <v>20.3491</v>
      </c>
      <c r="F5019" s="674">
        <v>293.83600000000001</v>
      </c>
      <c r="G5019" s="674">
        <v>295.84500000000003</v>
      </c>
      <c r="H5019" s="115">
        <f t="shared" si="156"/>
        <v>1.0068371472522089</v>
      </c>
      <c r="I5019" s="115">
        <f t="shared" si="157"/>
        <v>20.488199999999999</v>
      </c>
    </row>
    <row r="5020" spans="1:9" hidden="1">
      <c r="A5020" s="115" t="s">
        <v>14144</v>
      </c>
      <c r="B5020" s="115" t="s">
        <v>14145</v>
      </c>
      <c r="C5020" s="115" t="s">
        <v>14146</v>
      </c>
      <c r="D5020" s="115" t="s">
        <v>1242</v>
      </c>
      <c r="E5020" s="115">
        <v>35.6738</v>
      </c>
      <c r="F5020" s="674">
        <v>293.83600000000001</v>
      </c>
      <c r="G5020" s="674">
        <v>295.84500000000003</v>
      </c>
      <c r="H5020" s="115">
        <f t="shared" si="156"/>
        <v>1.0068371472522089</v>
      </c>
      <c r="I5020" s="115">
        <f t="shared" si="157"/>
        <v>35.917700000000004</v>
      </c>
    </row>
    <row r="5021" spans="1:9" hidden="1">
      <c r="A5021" s="115" t="s">
        <v>14147</v>
      </c>
      <c r="B5021" s="115" t="s">
        <v>14148</v>
      </c>
      <c r="C5021" s="115" t="s">
        <v>14149</v>
      </c>
      <c r="D5021" s="115" t="s">
        <v>1242</v>
      </c>
      <c r="E5021" s="115">
        <v>46.759399999999999</v>
      </c>
      <c r="F5021" s="674">
        <v>293.83600000000001</v>
      </c>
      <c r="G5021" s="674">
        <v>295.84500000000003</v>
      </c>
      <c r="H5021" s="115">
        <f t="shared" si="156"/>
        <v>1.0068371472522089</v>
      </c>
      <c r="I5021" s="115">
        <f t="shared" si="157"/>
        <v>47.079099999999997</v>
      </c>
    </row>
    <row r="5022" spans="1:9" hidden="1">
      <c r="A5022" s="115" t="s">
        <v>14150</v>
      </c>
      <c r="B5022" s="115" t="s">
        <v>14151</v>
      </c>
      <c r="C5022" s="115" t="s">
        <v>14152</v>
      </c>
      <c r="D5022" s="115" t="s">
        <v>1242</v>
      </c>
      <c r="E5022" s="115">
        <v>102.6572</v>
      </c>
      <c r="F5022" s="674">
        <v>293.83600000000001</v>
      </c>
      <c r="G5022" s="674">
        <v>295.84500000000003</v>
      </c>
      <c r="H5022" s="115">
        <f t="shared" si="156"/>
        <v>1.0068371472522089</v>
      </c>
      <c r="I5022" s="115">
        <f t="shared" si="157"/>
        <v>103.3591</v>
      </c>
    </row>
    <row r="5023" spans="1:9" hidden="1">
      <c r="A5023" s="115" t="s">
        <v>14153</v>
      </c>
      <c r="B5023" s="115" t="s">
        <v>14154</v>
      </c>
      <c r="C5023" s="115" t="s">
        <v>14155</v>
      </c>
      <c r="D5023" s="115" t="s">
        <v>1242</v>
      </c>
      <c r="E5023" s="115">
        <v>128.58240000000001</v>
      </c>
      <c r="F5023" s="674">
        <v>293.83600000000001</v>
      </c>
      <c r="G5023" s="674">
        <v>295.84500000000003</v>
      </c>
      <c r="H5023" s="115">
        <f t="shared" si="156"/>
        <v>1.0068371472522089</v>
      </c>
      <c r="I5023" s="115">
        <f t="shared" si="157"/>
        <v>129.4615</v>
      </c>
    </row>
    <row r="5024" spans="1:9" hidden="1">
      <c r="A5024" s="115" t="s">
        <v>14156</v>
      </c>
      <c r="B5024" s="115" t="s">
        <v>14157</v>
      </c>
      <c r="C5024" s="115" t="s">
        <v>14158</v>
      </c>
      <c r="D5024" s="115" t="s">
        <v>1242</v>
      </c>
      <c r="E5024" s="115">
        <v>3.0539000000000001</v>
      </c>
      <c r="F5024" s="674">
        <v>293.83600000000001</v>
      </c>
      <c r="G5024" s="674">
        <v>295.84500000000003</v>
      </c>
      <c r="H5024" s="115">
        <f t="shared" si="156"/>
        <v>1.0068371472522089</v>
      </c>
      <c r="I5024" s="115">
        <f t="shared" si="157"/>
        <v>3.0748000000000002</v>
      </c>
    </row>
    <row r="5025" spans="1:9" hidden="1">
      <c r="A5025" s="115" t="s">
        <v>14159</v>
      </c>
      <c r="B5025" s="115" t="s">
        <v>14160</v>
      </c>
      <c r="C5025" s="115" t="s">
        <v>14161</v>
      </c>
      <c r="D5025" s="115" t="s">
        <v>1242</v>
      </c>
      <c r="E5025" s="115">
        <v>3.4807000000000001</v>
      </c>
      <c r="F5025" s="674">
        <v>293.83600000000001</v>
      </c>
      <c r="G5025" s="674">
        <v>295.84500000000003</v>
      </c>
      <c r="H5025" s="115">
        <f t="shared" si="156"/>
        <v>1.0068371472522089</v>
      </c>
      <c r="I5025" s="115">
        <f t="shared" si="157"/>
        <v>3.5045000000000002</v>
      </c>
    </row>
    <row r="5026" spans="1:9" hidden="1">
      <c r="A5026" s="115" t="s">
        <v>14162</v>
      </c>
      <c r="B5026" s="115" t="s">
        <v>14163</v>
      </c>
      <c r="C5026" s="115" t="s">
        <v>14164</v>
      </c>
      <c r="D5026" s="115" t="s">
        <v>1242</v>
      </c>
      <c r="E5026" s="115">
        <v>7.6515000000000004</v>
      </c>
      <c r="F5026" s="674">
        <v>293.83600000000001</v>
      </c>
      <c r="G5026" s="674">
        <v>295.84500000000003</v>
      </c>
      <c r="H5026" s="115">
        <f t="shared" si="156"/>
        <v>1.0068371472522089</v>
      </c>
      <c r="I5026" s="115">
        <f t="shared" si="157"/>
        <v>7.7038000000000002</v>
      </c>
    </row>
    <row r="5027" spans="1:9" hidden="1">
      <c r="A5027" s="115" t="s">
        <v>14165</v>
      </c>
      <c r="B5027" s="115" t="s">
        <v>14166</v>
      </c>
      <c r="C5027" s="115" t="s">
        <v>14167</v>
      </c>
      <c r="D5027" s="115" t="s">
        <v>1242</v>
      </c>
      <c r="E5027" s="115">
        <v>11.2623</v>
      </c>
      <c r="F5027" s="674">
        <v>293.83600000000001</v>
      </c>
      <c r="G5027" s="674">
        <v>295.84500000000003</v>
      </c>
      <c r="H5027" s="115">
        <f t="shared" si="156"/>
        <v>1.0068371472522089</v>
      </c>
      <c r="I5027" s="115">
        <f t="shared" si="157"/>
        <v>11.3393</v>
      </c>
    </row>
    <row r="5028" spans="1:9" hidden="1">
      <c r="A5028" s="115" t="s">
        <v>14168</v>
      </c>
      <c r="B5028" s="115" t="s">
        <v>14169</v>
      </c>
      <c r="C5028" s="115" t="s">
        <v>14170</v>
      </c>
      <c r="D5028" s="115" t="s">
        <v>1242</v>
      </c>
      <c r="E5028" s="115">
        <v>13.012600000000001</v>
      </c>
      <c r="F5028" s="674">
        <v>293.83600000000001</v>
      </c>
      <c r="G5028" s="674">
        <v>295.84500000000003</v>
      </c>
      <c r="H5028" s="115">
        <f t="shared" si="156"/>
        <v>1.0068371472522089</v>
      </c>
      <c r="I5028" s="115">
        <f t="shared" si="157"/>
        <v>13.101599999999999</v>
      </c>
    </row>
    <row r="5029" spans="1:9" hidden="1">
      <c r="A5029" s="115" t="s">
        <v>14171</v>
      </c>
      <c r="B5029" s="115" t="s">
        <v>14172</v>
      </c>
      <c r="C5029" s="115" t="s">
        <v>14173</v>
      </c>
      <c r="D5029" s="115" t="s">
        <v>1242</v>
      </c>
      <c r="E5029" s="115">
        <v>20.964200000000002</v>
      </c>
      <c r="F5029" s="674">
        <v>293.83600000000001</v>
      </c>
      <c r="G5029" s="674">
        <v>295.84500000000003</v>
      </c>
      <c r="H5029" s="115">
        <f t="shared" si="156"/>
        <v>1.0068371472522089</v>
      </c>
      <c r="I5029" s="115">
        <f t="shared" si="157"/>
        <v>21.107500000000002</v>
      </c>
    </row>
    <row r="5030" spans="1:9" hidden="1">
      <c r="A5030" s="115" t="s">
        <v>14174</v>
      </c>
      <c r="B5030" s="115" t="s">
        <v>14175</v>
      </c>
      <c r="C5030" s="115" t="s">
        <v>14176</v>
      </c>
      <c r="D5030" s="115" t="s">
        <v>1242</v>
      </c>
      <c r="E5030" s="115">
        <v>43.888800000000003</v>
      </c>
      <c r="F5030" s="674">
        <v>293.83600000000001</v>
      </c>
      <c r="G5030" s="674">
        <v>295.84500000000003</v>
      </c>
      <c r="H5030" s="115">
        <f t="shared" si="156"/>
        <v>1.0068371472522089</v>
      </c>
      <c r="I5030" s="115">
        <f t="shared" si="157"/>
        <v>44.188899999999997</v>
      </c>
    </row>
    <row r="5031" spans="1:9" hidden="1">
      <c r="A5031" s="115" t="s">
        <v>14177</v>
      </c>
      <c r="B5031" s="115" t="s">
        <v>14178</v>
      </c>
      <c r="C5031" s="115" t="s">
        <v>14179</v>
      </c>
      <c r="D5031" s="115" t="s">
        <v>1242</v>
      </c>
      <c r="E5031" s="115">
        <v>47.539499999999997</v>
      </c>
      <c r="F5031" s="674">
        <v>293.83600000000001</v>
      </c>
      <c r="G5031" s="674">
        <v>295.84500000000003</v>
      </c>
      <c r="H5031" s="115">
        <f t="shared" si="156"/>
        <v>1.0068371472522089</v>
      </c>
      <c r="I5031" s="115">
        <f t="shared" si="157"/>
        <v>47.8645</v>
      </c>
    </row>
    <row r="5032" spans="1:9" hidden="1">
      <c r="A5032" s="115" t="s">
        <v>14180</v>
      </c>
      <c r="B5032" s="115" t="s">
        <v>14181</v>
      </c>
      <c r="C5032" s="115" t="s">
        <v>14182</v>
      </c>
      <c r="D5032" s="115" t="s">
        <v>1242</v>
      </c>
      <c r="E5032" s="115">
        <v>91.323300000000003</v>
      </c>
      <c r="F5032" s="674">
        <v>293.83600000000001</v>
      </c>
      <c r="G5032" s="674">
        <v>295.84500000000003</v>
      </c>
      <c r="H5032" s="115">
        <f t="shared" si="156"/>
        <v>1.0068371472522089</v>
      </c>
      <c r="I5032" s="115">
        <f t="shared" si="157"/>
        <v>91.947699999999998</v>
      </c>
    </row>
    <row r="5033" spans="1:9" hidden="1">
      <c r="A5033" s="115" t="s">
        <v>14183</v>
      </c>
      <c r="B5033" s="115" t="s">
        <v>14184</v>
      </c>
      <c r="C5033" s="115" t="s">
        <v>14185</v>
      </c>
      <c r="D5033" s="115" t="s">
        <v>1242</v>
      </c>
      <c r="E5033" s="115">
        <v>24.3</v>
      </c>
      <c r="F5033" s="674">
        <v>293.83600000000001</v>
      </c>
      <c r="G5033" s="674">
        <v>295.84500000000003</v>
      </c>
      <c r="H5033" s="115">
        <f t="shared" si="156"/>
        <v>1.0068371472522089</v>
      </c>
      <c r="I5033" s="115">
        <f t="shared" si="157"/>
        <v>24.466100000000001</v>
      </c>
    </row>
    <row r="5034" spans="1:9" hidden="1">
      <c r="A5034" s="115" t="s">
        <v>14186</v>
      </c>
      <c r="B5034" s="115" t="s">
        <v>14187</v>
      </c>
      <c r="C5034" s="115" t="s">
        <v>14188</v>
      </c>
      <c r="D5034" s="115" t="s">
        <v>1242</v>
      </c>
      <c r="E5034" s="115">
        <v>55.8</v>
      </c>
      <c r="F5034" s="674">
        <v>293.83600000000001</v>
      </c>
      <c r="G5034" s="674">
        <v>295.84500000000003</v>
      </c>
      <c r="H5034" s="115">
        <f t="shared" si="156"/>
        <v>1.0068371472522089</v>
      </c>
      <c r="I5034" s="115">
        <f t="shared" si="157"/>
        <v>56.1815</v>
      </c>
    </row>
    <row r="5035" spans="1:9" hidden="1">
      <c r="A5035" s="115" t="s">
        <v>14189</v>
      </c>
      <c r="B5035" s="115" t="s">
        <v>14190</v>
      </c>
      <c r="C5035" s="115" t="s">
        <v>14191</v>
      </c>
      <c r="D5035" s="115" t="s">
        <v>1242</v>
      </c>
      <c r="E5035" s="115">
        <v>108.28</v>
      </c>
      <c r="F5035" s="674">
        <v>293.83600000000001</v>
      </c>
      <c r="G5035" s="674">
        <v>295.84500000000003</v>
      </c>
      <c r="H5035" s="115">
        <f t="shared" si="156"/>
        <v>1.0068371472522089</v>
      </c>
      <c r="I5035" s="115">
        <f t="shared" si="157"/>
        <v>109.02030000000001</v>
      </c>
    </row>
    <row r="5036" spans="1:9" hidden="1">
      <c r="A5036" s="115" t="s">
        <v>14192</v>
      </c>
      <c r="B5036" s="115" t="s">
        <v>14193</v>
      </c>
      <c r="C5036" s="115" t="s">
        <v>14194</v>
      </c>
      <c r="D5036" s="115" t="s">
        <v>1242</v>
      </c>
      <c r="E5036" s="115">
        <v>114.92</v>
      </c>
      <c r="F5036" s="674">
        <v>293.83600000000001</v>
      </c>
      <c r="G5036" s="674">
        <v>295.84500000000003</v>
      </c>
      <c r="H5036" s="115">
        <f t="shared" si="156"/>
        <v>1.0068371472522089</v>
      </c>
      <c r="I5036" s="115">
        <f t="shared" si="157"/>
        <v>115.70569999999999</v>
      </c>
    </row>
    <row r="5037" spans="1:9" hidden="1">
      <c r="A5037" s="115" t="s">
        <v>14195</v>
      </c>
      <c r="B5037" s="115" t="s">
        <v>14196</v>
      </c>
      <c r="C5037" s="115" t="s">
        <v>14197</v>
      </c>
      <c r="D5037" s="115" t="s">
        <v>1242</v>
      </c>
      <c r="E5037" s="115">
        <v>195.13</v>
      </c>
      <c r="F5037" s="674">
        <v>293.83600000000001</v>
      </c>
      <c r="G5037" s="674">
        <v>295.84500000000003</v>
      </c>
      <c r="H5037" s="115">
        <f t="shared" si="156"/>
        <v>1.0068371472522089</v>
      </c>
      <c r="I5037" s="115">
        <f t="shared" si="157"/>
        <v>196.4641</v>
      </c>
    </row>
    <row r="5038" spans="1:9" hidden="1">
      <c r="A5038" s="115" t="s">
        <v>14198</v>
      </c>
      <c r="B5038" s="115" t="s">
        <v>14199</v>
      </c>
      <c r="C5038" s="115" t="s">
        <v>14200</v>
      </c>
      <c r="D5038" s="115" t="s">
        <v>1242</v>
      </c>
      <c r="E5038" s="115">
        <v>99.962999999999994</v>
      </c>
      <c r="F5038" s="674">
        <v>293.83600000000001</v>
      </c>
      <c r="G5038" s="674">
        <v>295.84500000000003</v>
      </c>
      <c r="H5038" s="115">
        <f t="shared" si="156"/>
        <v>1.0068371472522089</v>
      </c>
      <c r="I5038" s="115">
        <f t="shared" si="157"/>
        <v>100.6465</v>
      </c>
    </row>
    <row r="5039" spans="1:9" hidden="1">
      <c r="A5039" s="115" t="s">
        <v>14201</v>
      </c>
      <c r="B5039" s="115" t="s">
        <v>14202</v>
      </c>
      <c r="C5039" s="115" t="s">
        <v>14203</v>
      </c>
      <c r="D5039" s="115" t="s">
        <v>1242</v>
      </c>
      <c r="E5039" s="115">
        <v>133.3544</v>
      </c>
      <c r="F5039" s="674">
        <v>293.83600000000001</v>
      </c>
      <c r="G5039" s="674">
        <v>295.84500000000003</v>
      </c>
      <c r="H5039" s="115">
        <f t="shared" si="156"/>
        <v>1.0068371472522089</v>
      </c>
      <c r="I5039" s="115">
        <f t="shared" si="157"/>
        <v>134.2662</v>
      </c>
    </row>
    <row r="5040" spans="1:9" hidden="1">
      <c r="A5040" s="115" t="s">
        <v>14204</v>
      </c>
      <c r="B5040" s="115" t="s">
        <v>14205</v>
      </c>
      <c r="C5040" s="115" t="s">
        <v>14206</v>
      </c>
      <c r="D5040" s="115" t="s">
        <v>1242</v>
      </c>
      <c r="E5040" s="115">
        <v>196.8741</v>
      </c>
      <c r="F5040" s="674">
        <v>293.83600000000001</v>
      </c>
      <c r="G5040" s="674">
        <v>295.84500000000003</v>
      </c>
      <c r="H5040" s="115">
        <f t="shared" si="156"/>
        <v>1.0068371472522089</v>
      </c>
      <c r="I5040" s="115">
        <f t="shared" si="157"/>
        <v>198.22020000000001</v>
      </c>
    </row>
    <row r="5041" spans="1:9" hidden="1">
      <c r="A5041" s="115" t="s">
        <v>14207</v>
      </c>
      <c r="B5041" s="115" t="s">
        <v>14208</v>
      </c>
      <c r="C5041" s="115" t="s">
        <v>14209</v>
      </c>
      <c r="D5041" s="115" t="s">
        <v>1242</v>
      </c>
      <c r="E5041" s="115">
        <v>236.25319999999999</v>
      </c>
      <c r="F5041" s="674">
        <v>293.83600000000001</v>
      </c>
      <c r="G5041" s="674">
        <v>295.84500000000003</v>
      </c>
      <c r="H5041" s="115">
        <f t="shared" si="156"/>
        <v>1.0068371472522089</v>
      </c>
      <c r="I5041" s="115">
        <f t="shared" si="157"/>
        <v>237.86850000000001</v>
      </c>
    </row>
    <row r="5042" spans="1:9" hidden="1">
      <c r="A5042" s="115" t="s">
        <v>14210</v>
      </c>
      <c r="B5042" s="115" t="s">
        <v>14211</v>
      </c>
      <c r="C5042" s="115" t="s">
        <v>14212</v>
      </c>
      <c r="D5042" s="115" t="s">
        <v>1242</v>
      </c>
      <c r="E5042" s="115">
        <v>278.0188</v>
      </c>
      <c r="F5042" s="674">
        <v>293.83600000000001</v>
      </c>
      <c r="G5042" s="674">
        <v>295.84500000000003</v>
      </c>
      <c r="H5042" s="115">
        <f t="shared" si="156"/>
        <v>1.0068371472522089</v>
      </c>
      <c r="I5042" s="115">
        <f t="shared" si="157"/>
        <v>279.91969999999998</v>
      </c>
    </row>
    <row r="5043" spans="1:9" hidden="1">
      <c r="A5043" s="115" t="s">
        <v>14213</v>
      </c>
      <c r="B5043" s="115" t="s">
        <v>14214</v>
      </c>
      <c r="C5043" s="115" t="s">
        <v>14215</v>
      </c>
      <c r="D5043" s="115" t="s">
        <v>1242</v>
      </c>
      <c r="E5043" s="115">
        <v>390.27</v>
      </c>
      <c r="F5043" s="674">
        <v>293.83600000000001</v>
      </c>
      <c r="G5043" s="674">
        <v>295.84500000000003</v>
      </c>
      <c r="H5043" s="115">
        <f t="shared" si="156"/>
        <v>1.0068371472522089</v>
      </c>
      <c r="I5043" s="115">
        <f t="shared" si="157"/>
        <v>392.93830000000003</v>
      </c>
    </row>
    <row r="5044" spans="1:9" hidden="1">
      <c r="A5044" s="115" t="s">
        <v>14216</v>
      </c>
      <c r="B5044" s="115" t="s">
        <v>14217</v>
      </c>
      <c r="C5044" s="115" t="s">
        <v>14218</v>
      </c>
      <c r="D5044" s="115" t="s">
        <v>1242</v>
      </c>
      <c r="E5044" s="115">
        <v>612.80939999999998</v>
      </c>
      <c r="F5044" s="674">
        <v>293.83600000000001</v>
      </c>
      <c r="G5044" s="674">
        <v>295.84500000000003</v>
      </c>
      <c r="H5044" s="115">
        <f t="shared" si="156"/>
        <v>1.0068371472522089</v>
      </c>
      <c r="I5044" s="115">
        <f t="shared" si="157"/>
        <v>616.99929999999995</v>
      </c>
    </row>
    <row r="5045" spans="1:9" hidden="1">
      <c r="A5045" s="115" t="s">
        <v>14219</v>
      </c>
      <c r="B5045" s="115" t="s">
        <v>14220</v>
      </c>
      <c r="C5045" s="115" t="s">
        <v>14221</v>
      </c>
      <c r="D5045" s="115" t="s">
        <v>1242</v>
      </c>
      <c r="E5045" s="115">
        <v>709.40369999999996</v>
      </c>
      <c r="F5045" s="674">
        <v>293.83600000000001</v>
      </c>
      <c r="G5045" s="674">
        <v>295.84500000000003</v>
      </c>
      <c r="H5045" s="115">
        <f t="shared" si="156"/>
        <v>1.0068371472522089</v>
      </c>
      <c r="I5045" s="115">
        <f t="shared" si="157"/>
        <v>714.25400000000002</v>
      </c>
    </row>
    <row r="5046" spans="1:9" hidden="1">
      <c r="A5046" s="115" t="s">
        <v>14222</v>
      </c>
      <c r="B5046" s="115" t="s">
        <v>14223</v>
      </c>
      <c r="C5046" s="115" t="s">
        <v>14224</v>
      </c>
      <c r="D5046" s="115" t="s">
        <v>1242</v>
      </c>
      <c r="E5046" s="115">
        <v>774.01110000000006</v>
      </c>
      <c r="F5046" s="674">
        <v>293.83600000000001</v>
      </c>
      <c r="G5046" s="674">
        <v>295.84500000000003</v>
      </c>
      <c r="H5046" s="115">
        <f t="shared" si="156"/>
        <v>1.0068371472522089</v>
      </c>
      <c r="I5046" s="115">
        <f t="shared" si="157"/>
        <v>779.30309999999997</v>
      </c>
    </row>
    <row r="5047" spans="1:9" hidden="1">
      <c r="A5047" s="115" t="s">
        <v>14225</v>
      </c>
      <c r="B5047" s="115" t="s">
        <v>14226</v>
      </c>
      <c r="C5047" s="115" t="s">
        <v>14227</v>
      </c>
      <c r="D5047" s="115" t="s">
        <v>1242</v>
      </c>
      <c r="E5047" s="115">
        <v>844.49</v>
      </c>
      <c r="F5047" s="674">
        <v>293.83600000000001</v>
      </c>
      <c r="G5047" s="674">
        <v>295.84500000000003</v>
      </c>
      <c r="H5047" s="115">
        <f t="shared" si="156"/>
        <v>1.0068371472522089</v>
      </c>
      <c r="I5047" s="115">
        <f t="shared" si="157"/>
        <v>850.26390000000004</v>
      </c>
    </row>
    <row r="5048" spans="1:9" hidden="1">
      <c r="A5048" s="115" t="s">
        <v>14228</v>
      </c>
      <c r="B5048" s="115" t="s">
        <v>14229</v>
      </c>
      <c r="C5048" s="115" t="s">
        <v>14230</v>
      </c>
      <c r="D5048" s="115" t="s">
        <v>1242</v>
      </c>
      <c r="E5048" s="115">
        <v>1299.2657999999999</v>
      </c>
      <c r="F5048" s="674">
        <v>293.83600000000001</v>
      </c>
      <c r="G5048" s="674">
        <v>295.84500000000003</v>
      </c>
      <c r="H5048" s="115">
        <f t="shared" si="156"/>
        <v>1.0068371472522089</v>
      </c>
      <c r="I5048" s="115">
        <f t="shared" si="157"/>
        <v>1308.1491000000001</v>
      </c>
    </row>
    <row r="5049" spans="1:9" hidden="1">
      <c r="A5049" s="115" t="s">
        <v>14231</v>
      </c>
      <c r="B5049" s="115" t="s">
        <v>14232</v>
      </c>
      <c r="C5049" s="115" t="s">
        <v>14233</v>
      </c>
      <c r="D5049" s="115" t="s">
        <v>1242</v>
      </c>
      <c r="E5049" s="115">
        <v>1913.1629</v>
      </c>
      <c r="F5049" s="674">
        <v>293.83600000000001</v>
      </c>
      <c r="G5049" s="674">
        <v>295.84500000000003</v>
      </c>
      <c r="H5049" s="115">
        <f t="shared" si="156"/>
        <v>1.0068371472522089</v>
      </c>
      <c r="I5049" s="115">
        <f t="shared" si="157"/>
        <v>1926.2435</v>
      </c>
    </row>
    <row r="5050" spans="1:9" hidden="1">
      <c r="A5050" s="115" t="s">
        <v>14234</v>
      </c>
      <c r="B5050" s="115" t="s">
        <v>14235</v>
      </c>
      <c r="C5050" s="115" t="s">
        <v>14236</v>
      </c>
      <c r="D5050" s="115" t="s">
        <v>1242</v>
      </c>
      <c r="E5050" s="115">
        <v>1994.4132</v>
      </c>
      <c r="F5050" s="674">
        <v>293.83600000000001</v>
      </c>
      <c r="G5050" s="674">
        <v>295.84500000000003</v>
      </c>
      <c r="H5050" s="115">
        <f t="shared" si="156"/>
        <v>1.0068371472522089</v>
      </c>
      <c r="I5050" s="115">
        <f t="shared" si="157"/>
        <v>2008.0492999999999</v>
      </c>
    </row>
    <row r="5051" spans="1:9" hidden="1">
      <c r="A5051" s="115" t="s">
        <v>14237</v>
      </c>
      <c r="B5051" s="115" t="s">
        <v>14238</v>
      </c>
      <c r="C5051" s="115" t="s">
        <v>14239</v>
      </c>
      <c r="D5051" s="115" t="s">
        <v>1242</v>
      </c>
      <c r="E5051" s="115">
        <v>2733.1743000000001</v>
      </c>
      <c r="F5051" s="674">
        <v>293.83600000000001</v>
      </c>
      <c r="G5051" s="674">
        <v>295.84500000000003</v>
      </c>
      <c r="H5051" s="115">
        <f t="shared" si="156"/>
        <v>1.0068371472522089</v>
      </c>
      <c r="I5051" s="115">
        <f t="shared" si="157"/>
        <v>2751.8613999999998</v>
      </c>
    </row>
    <row r="5052" spans="1:9" hidden="1">
      <c r="A5052" s="115" t="s">
        <v>14240</v>
      </c>
      <c r="B5052" s="115" t="s">
        <v>14241</v>
      </c>
      <c r="C5052" s="115" t="s">
        <v>14242</v>
      </c>
      <c r="D5052" s="115" t="s">
        <v>1242</v>
      </c>
      <c r="E5052" s="115">
        <v>4108.9066000000003</v>
      </c>
      <c r="F5052" s="674">
        <v>293.83600000000001</v>
      </c>
      <c r="G5052" s="674">
        <v>295.84500000000003</v>
      </c>
      <c r="H5052" s="115">
        <f t="shared" si="156"/>
        <v>1.0068371472522089</v>
      </c>
      <c r="I5052" s="115">
        <f t="shared" si="157"/>
        <v>4136.9997999999996</v>
      </c>
    </row>
    <row r="5053" spans="1:9" hidden="1">
      <c r="A5053" s="115" t="s">
        <v>14243</v>
      </c>
      <c r="B5053" s="115" t="s">
        <v>14244</v>
      </c>
      <c r="C5053" s="115" t="s">
        <v>14245</v>
      </c>
      <c r="D5053" s="115" t="s">
        <v>1138</v>
      </c>
      <c r="E5053" s="115">
        <v>23.71</v>
      </c>
      <c r="F5053" s="674">
        <v>293.83600000000001</v>
      </c>
      <c r="G5053" s="674">
        <v>295.84500000000003</v>
      </c>
      <c r="H5053" s="115">
        <f t="shared" si="156"/>
        <v>1.0068371472522089</v>
      </c>
      <c r="I5053" s="115">
        <f t="shared" si="157"/>
        <v>23.8721</v>
      </c>
    </row>
    <row r="5054" spans="1:9" hidden="1">
      <c r="A5054" s="115" t="s">
        <v>14246</v>
      </c>
      <c r="B5054" s="115" t="s">
        <v>14247</v>
      </c>
      <c r="C5054" s="115" t="s">
        <v>14248</v>
      </c>
      <c r="D5054" s="115" t="s">
        <v>1138</v>
      </c>
      <c r="E5054" s="115">
        <v>38.03</v>
      </c>
      <c r="F5054" s="674">
        <v>293.83600000000001</v>
      </c>
      <c r="G5054" s="674">
        <v>295.84500000000003</v>
      </c>
      <c r="H5054" s="115">
        <f t="shared" si="156"/>
        <v>1.0068371472522089</v>
      </c>
      <c r="I5054" s="115">
        <f t="shared" si="157"/>
        <v>38.29</v>
      </c>
    </row>
    <row r="5055" spans="1:9" hidden="1">
      <c r="A5055" s="115" t="s">
        <v>14249</v>
      </c>
      <c r="B5055" s="115" t="s">
        <v>14250</v>
      </c>
      <c r="C5055" s="115" t="s">
        <v>14251</v>
      </c>
      <c r="D5055" s="115" t="s">
        <v>1138</v>
      </c>
      <c r="E5055" s="115">
        <v>87.2</v>
      </c>
      <c r="F5055" s="674">
        <v>293.83600000000001</v>
      </c>
      <c r="G5055" s="674">
        <v>295.84500000000003</v>
      </c>
      <c r="H5055" s="115">
        <f t="shared" si="156"/>
        <v>1.0068371472522089</v>
      </c>
      <c r="I5055" s="115">
        <f t="shared" si="157"/>
        <v>87.796199999999999</v>
      </c>
    </row>
    <row r="5056" spans="1:9" hidden="1">
      <c r="A5056" s="115" t="s">
        <v>14252</v>
      </c>
      <c r="B5056" s="115" t="s">
        <v>14253</v>
      </c>
      <c r="C5056" s="115" t="s">
        <v>14254</v>
      </c>
      <c r="D5056" s="115" t="s">
        <v>1138</v>
      </c>
      <c r="E5056" s="115">
        <v>22.4</v>
      </c>
      <c r="F5056" s="674">
        <v>293.83600000000001</v>
      </c>
      <c r="G5056" s="674">
        <v>295.84500000000003</v>
      </c>
      <c r="H5056" s="115">
        <f t="shared" si="156"/>
        <v>1.0068371472522089</v>
      </c>
      <c r="I5056" s="115">
        <f t="shared" si="157"/>
        <v>22.5532</v>
      </c>
    </row>
    <row r="5057" spans="1:9" hidden="1">
      <c r="A5057" s="115" t="s">
        <v>14255</v>
      </c>
      <c r="B5057" s="115" t="s">
        <v>14256</v>
      </c>
      <c r="C5057" s="115" t="s">
        <v>14257</v>
      </c>
      <c r="D5057" s="115" t="s">
        <v>1138</v>
      </c>
      <c r="E5057" s="115">
        <v>44.25</v>
      </c>
      <c r="F5057" s="674">
        <v>293.83600000000001</v>
      </c>
      <c r="G5057" s="674">
        <v>295.84500000000003</v>
      </c>
      <c r="H5057" s="115">
        <f t="shared" si="156"/>
        <v>1.0068371472522089</v>
      </c>
      <c r="I5057" s="115">
        <f t="shared" si="157"/>
        <v>44.552500000000002</v>
      </c>
    </row>
    <row r="5058" spans="1:9" hidden="1">
      <c r="A5058" s="115" t="s">
        <v>14258</v>
      </c>
      <c r="B5058" s="115" t="s">
        <v>14259</v>
      </c>
      <c r="C5058" s="115" t="s">
        <v>14260</v>
      </c>
      <c r="D5058" s="115" t="s">
        <v>1138</v>
      </c>
      <c r="E5058" s="115">
        <v>83.23</v>
      </c>
      <c r="F5058" s="674">
        <v>293.83600000000001</v>
      </c>
      <c r="G5058" s="674">
        <v>295.84500000000003</v>
      </c>
      <c r="H5058" s="115">
        <f t="shared" si="156"/>
        <v>1.0068371472522089</v>
      </c>
      <c r="I5058" s="115">
        <f t="shared" si="157"/>
        <v>83.799099999999996</v>
      </c>
    </row>
    <row r="5059" spans="1:9" hidden="1">
      <c r="A5059" s="115" t="s">
        <v>14261</v>
      </c>
      <c r="B5059" s="115" t="s">
        <v>14262</v>
      </c>
      <c r="C5059" s="115" t="s">
        <v>14263</v>
      </c>
      <c r="D5059" s="115" t="s">
        <v>1242</v>
      </c>
      <c r="E5059" s="115">
        <v>33.165799999999997</v>
      </c>
      <c r="F5059" s="674">
        <v>293.83600000000001</v>
      </c>
      <c r="G5059" s="674">
        <v>295.84500000000003</v>
      </c>
      <c r="H5059" s="115">
        <f t="shared" si="156"/>
        <v>1.0068371472522089</v>
      </c>
      <c r="I5059" s="115">
        <f t="shared" si="157"/>
        <v>33.392600000000002</v>
      </c>
    </row>
    <row r="5060" spans="1:9" hidden="1">
      <c r="A5060" s="115" t="s">
        <v>14264</v>
      </c>
      <c r="B5060" s="115" t="s">
        <v>14265</v>
      </c>
      <c r="C5060" s="115" t="s">
        <v>14266</v>
      </c>
      <c r="D5060" s="115" t="s">
        <v>1242</v>
      </c>
      <c r="E5060" s="115">
        <v>43.750900000000001</v>
      </c>
      <c r="F5060" s="674">
        <v>293.83600000000001</v>
      </c>
      <c r="G5060" s="674">
        <v>295.84500000000003</v>
      </c>
      <c r="H5060" s="115">
        <f t="shared" si="156"/>
        <v>1.0068371472522089</v>
      </c>
      <c r="I5060" s="115">
        <f t="shared" si="157"/>
        <v>44.05</v>
      </c>
    </row>
    <row r="5061" spans="1:9" hidden="1">
      <c r="A5061" s="115" t="s">
        <v>14267</v>
      </c>
      <c r="B5061" s="115" t="s">
        <v>14268</v>
      </c>
      <c r="C5061" s="115" t="s">
        <v>14269</v>
      </c>
      <c r="D5061" s="115" t="s">
        <v>1242</v>
      </c>
      <c r="E5061" s="115">
        <v>71.069599999999994</v>
      </c>
      <c r="F5061" s="674">
        <v>293.83600000000001</v>
      </c>
      <c r="G5061" s="674">
        <v>295.84500000000003</v>
      </c>
      <c r="H5061" s="115">
        <f t="shared" ref="H5061:H5124" si="158">G5061/F5061</f>
        <v>1.0068371472522089</v>
      </c>
      <c r="I5061" s="115">
        <f t="shared" ref="I5061:I5124" si="159">ROUND(H5061*E5061,4)</f>
        <v>71.555499999999995</v>
      </c>
    </row>
    <row r="5062" spans="1:9" hidden="1">
      <c r="A5062" s="115" t="s">
        <v>14270</v>
      </c>
      <c r="B5062" s="115" t="s">
        <v>14271</v>
      </c>
      <c r="C5062" s="115" t="s">
        <v>14272</v>
      </c>
      <c r="D5062" s="115" t="s">
        <v>1242</v>
      </c>
      <c r="E5062" s="115">
        <v>102.6418</v>
      </c>
      <c r="F5062" s="674">
        <v>293.83600000000001</v>
      </c>
      <c r="G5062" s="674">
        <v>295.84500000000003</v>
      </c>
      <c r="H5062" s="115">
        <f t="shared" si="158"/>
        <v>1.0068371472522089</v>
      </c>
      <c r="I5062" s="115">
        <f t="shared" si="159"/>
        <v>103.3436</v>
      </c>
    </row>
    <row r="5063" spans="1:9" hidden="1">
      <c r="A5063" s="115" t="s">
        <v>14273</v>
      </c>
      <c r="B5063" s="115" t="s">
        <v>14274</v>
      </c>
      <c r="C5063" s="115" t="s">
        <v>14275</v>
      </c>
      <c r="D5063" s="115" t="s">
        <v>1242</v>
      </c>
      <c r="E5063" s="115">
        <v>132.92179999999999</v>
      </c>
      <c r="F5063" s="674">
        <v>293.83600000000001</v>
      </c>
      <c r="G5063" s="674">
        <v>295.84500000000003</v>
      </c>
      <c r="H5063" s="115">
        <f t="shared" si="158"/>
        <v>1.0068371472522089</v>
      </c>
      <c r="I5063" s="115">
        <f t="shared" si="159"/>
        <v>133.8306</v>
      </c>
    </row>
    <row r="5064" spans="1:9" hidden="1">
      <c r="A5064" s="115" t="s">
        <v>14276</v>
      </c>
      <c r="B5064" s="115" t="s">
        <v>14277</v>
      </c>
      <c r="C5064" s="115" t="s">
        <v>14278</v>
      </c>
      <c r="D5064" s="115" t="s">
        <v>1138</v>
      </c>
      <c r="E5064" s="115">
        <v>456.7439</v>
      </c>
      <c r="F5064" s="674">
        <v>293.83600000000001</v>
      </c>
      <c r="G5064" s="674">
        <v>295.84500000000003</v>
      </c>
      <c r="H5064" s="115">
        <f t="shared" si="158"/>
        <v>1.0068371472522089</v>
      </c>
      <c r="I5064" s="115">
        <f t="shared" si="159"/>
        <v>459.86669999999998</v>
      </c>
    </row>
    <row r="5065" spans="1:9" hidden="1">
      <c r="A5065" s="115" t="s">
        <v>14279</v>
      </c>
      <c r="B5065" s="115" t="s">
        <v>14280</v>
      </c>
      <c r="C5065" s="115" t="s">
        <v>14281</v>
      </c>
      <c r="D5065" s="115" t="s">
        <v>1138</v>
      </c>
      <c r="E5065" s="115">
        <v>513.73519999999996</v>
      </c>
      <c r="F5065" s="674">
        <v>293.83600000000001</v>
      </c>
      <c r="G5065" s="674">
        <v>295.84500000000003</v>
      </c>
      <c r="H5065" s="115">
        <f t="shared" si="158"/>
        <v>1.0068371472522089</v>
      </c>
      <c r="I5065" s="115">
        <f t="shared" si="159"/>
        <v>517.24770000000001</v>
      </c>
    </row>
    <row r="5066" spans="1:9" hidden="1">
      <c r="A5066" s="115" t="s">
        <v>14282</v>
      </c>
      <c r="B5066" s="115" t="s">
        <v>14283</v>
      </c>
      <c r="C5066" s="115" t="s">
        <v>14284</v>
      </c>
      <c r="D5066" s="115" t="s">
        <v>1138</v>
      </c>
      <c r="E5066" s="115">
        <v>2079.7525000000001</v>
      </c>
      <c r="F5066" s="674">
        <v>293.83600000000001</v>
      </c>
      <c r="G5066" s="674">
        <v>295.84500000000003</v>
      </c>
      <c r="H5066" s="115">
        <f t="shared" si="158"/>
        <v>1.0068371472522089</v>
      </c>
      <c r="I5066" s="115">
        <f t="shared" si="159"/>
        <v>2093.9721</v>
      </c>
    </row>
    <row r="5067" spans="1:9" hidden="1">
      <c r="A5067" s="115" t="s">
        <v>14285</v>
      </c>
      <c r="B5067" s="115" t="s">
        <v>14286</v>
      </c>
      <c r="C5067" s="115" t="s">
        <v>14287</v>
      </c>
      <c r="D5067" s="115" t="s">
        <v>1138</v>
      </c>
      <c r="E5067" s="115">
        <v>2475.4544999999998</v>
      </c>
      <c r="F5067" s="674">
        <v>293.83600000000001</v>
      </c>
      <c r="G5067" s="674">
        <v>295.84500000000003</v>
      </c>
      <c r="H5067" s="115">
        <f t="shared" si="158"/>
        <v>1.0068371472522089</v>
      </c>
      <c r="I5067" s="115">
        <f t="shared" si="159"/>
        <v>2492.3795</v>
      </c>
    </row>
    <row r="5068" spans="1:9" hidden="1">
      <c r="A5068" s="115" t="s">
        <v>14288</v>
      </c>
      <c r="B5068" s="115" t="s">
        <v>14289</v>
      </c>
      <c r="C5068" s="115" t="s">
        <v>14290</v>
      </c>
      <c r="D5068" s="115" t="s">
        <v>1138</v>
      </c>
      <c r="E5068" s="115">
        <v>2647.7012</v>
      </c>
      <c r="F5068" s="674">
        <v>293.83600000000001</v>
      </c>
      <c r="G5068" s="674">
        <v>295.84500000000003</v>
      </c>
      <c r="H5068" s="115">
        <f t="shared" si="158"/>
        <v>1.0068371472522089</v>
      </c>
      <c r="I5068" s="115">
        <f t="shared" si="159"/>
        <v>2665.8038999999999</v>
      </c>
    </row>
    <row r="5069" spans="1:9" hidden="1">
      <c r="A5069" s="115" t="s">
        <v>14291</v>
      </c>
      <c r="B5069" s="115" t="s">
        <v>14292</v>
      </c>
      <c r="C5069" s="115" t="s">
        <v>14293</v>
      </c>
      <c r="D5069" s="115" t="s">
        <v>1138</v>
      </c>
      <c r="E5069" s="115">
        <v>2731.4969000000001</v>
      </c>
      <c r="F5069" s="674">
        <v>293.83600000000001</v>
      </c>
      <c r="G5069" s="674">
        <v>295.84500000000003</v>
      </c>
      <c r="H5069" s="115">
        <f t="shared" si="158"/>
        <v>1.0068371472522089</v>
      </c>
      <c r="I5069" s="115">
        <f t="shared" si="159"/>
        <v>2750.1725000000001</v>
      </c>
    </row>
    <row r="5070" spans="1:9" hidden="1">
      <c r="A5070" s="115" t="s">
        <v>14294</v>
      </c>
      <c r="B5070" s="115" t="s">
        <v>14295</v>
      </c>
      <c r="C5070" s="115" t="s">
        <v>14296</v>
      </c>
      <c r="D5070" s="115" t="s">
        <v>1138</v>
      </c>
      <c r="E5070" s="115">
        <v>180.3083</v>
      </c>
      <c r="F5070" s="674">
        <v>293.83600000000001</v>
      </c>
      <c r="G5070" s="674">
        <v>295.84500000000003</v>
      </c>
      <c r="H5070" s="115">
        <f t="shared" si="158"/>
        <v>1.0068371472522089</v>
      </c>
      <c r="I5070" s="115">
        <f t="shared" si="159"/>
        <v>181.5411</v>
      </c>
    </row>
    <row r="5071" spans="1:9" hidden="1">
      <c r="A5071" s="115" t="s">
        <v>14297</v>
      </c>
      <c r="B5071" s="115" t="s">
        <v>14298</v>
      </c>
      <c r="C5071" s="115" t="s">
        <v>14299</v>
      </c>
      <c r="D5071" s="115" t="s">
        <v>1138</v>
      </c>
      <c r="E5071" s="115">
        <v>216.11959999999999</v>
      </c>
      <c r="F5071" s="674">
        <v>293.83600000000001</v>
      </c>
      <c r="G5071" s="674">
        <v>295.84500000000003</v>
      </c>
      <c r="H5071" s="115">
        <f t="shared" si="158"/>
        <v>1.0068371472522089</v>
      </c>
      <c r="I5071" s="115">
        <f t="shared" si="159"/>
        <v>217.59719999999999</v>
      </c>
    </row>
    <row r="5072" spans="1:9" hidden="1">
      <c r="A5072" s="115" t="s">
        <v>14300</v>
      </c>
      <c r="B5072" s="115" t="s">
        <v>14301</v>
      </c>
      <c r="C5072" s="115" t="s">
        <v>14302</v>
      </c>
      <c r="D5072" s="115" t="s">
        <v>1138</v>
      </c>
      <c r="E5072" s="115">
        <v>738.37009999999998</v>
      </c>
      <c r="F5072" s="674">
        <v>293.83600000000001</v>
      </c>
      <c r="G5072" s="674">
        <v>295.84500000000003</v>
      </c>
      <c r="H5072" s="115">
        <f t="shared" si="158"/>
        <v>1.0068371472522089</v>
      </c>
      <c r="I5072" s="115">
        <f t="shared" si="159"/>
        <v>743.41840000000002</v>
      </c>
    </row>
    <row r="5073" spans="1:9" hidden="1">
      <c r="A5073" s="115" t="s">
        <v>14303</v>
      </c>
      <c r="B5073" s="115" t="s">
        <v>14304</v>
      </c>
      <c r="C5073" s="115" t="s">
        <v>14305</v>
      </c>
      <c r="D5073" s="115" t="s">
        <v>1138</v>
      </c>
      <c r="E5073" s="115">
        <v>891.5675</v>
      </c>
      <c r="F5073" s="674">
        <v>293.83600000000001</v>
      </c>
      <c r="G5073" s="674">
        <v>295.84500000000003</v>
      </c>
      <c r="H5073" s="115">
        <f t="shared" si="158"/>
        <v>1.0068371472522089</v>
      </c>
      <c r="I5073" s="115">
        <f t="shared" si="159"/>
        <v>897.66330000000005</v>
      </c>
    </row>
    <row r="5074" spans="1:9" hidden="1">
      <c r="A5074" s="115" t="s">
        <v>14306</v>
      </c>
      <c r="B5074" s="115" t="s">
        <v>14307</v>
      </c>
      <c r="C5074" s="115" t="s">
        <v>14308</v>
      </c>
      <c r="D5074" s="115" t="s">
        <v>1138</v>
      </c>
      <c r="E5074" s="115">
        <v>958.04420000000005</v>
      </c>
      <c r="F5074" s="674">
        <v>293.83600000000001</v>
      </c>
      <c r="G5074" s="674">
        <v>295.84500000000003</v>
      </c>
      <c r="H5074" s="115">
        <f t="shared" si="158"/>
        <v>1.0068371472522089</v>
      </c>
      <c r="I5074" s="115">
        <f t="shared" si="159"/>
        <v>964.59450000000004</v>
      </c>
    </row>
    <row r="5075" spans="1:9" hidden="1">
      <c r="A5075" s="115" t="s">
        <v>14309</v>
      </c>
      <c r="B5075" s="115" t="s">
        <v>14310</v>
      </c>
      <c r="C5075" s="115" t="s">
        <v>14311</v>
      </c>
      <c r="D5075" s="115" t="s">
        <v>1138</v>
      </c>
      <c r="E5075" s="115">
        <v>990.44410000000005</v>
      </c>
      <c r="F5075" s="674">
        <v>293.83600000000001</v>
      </c>
      <c r="G5075" s="674">
        <v>295.84500000000003</v>
      </c>
      <c r="H5075" s="115">
        <f t="shared" si="158"/>
        <v>1.0068371472522089</v>
      </c>
      <c r="I5075" s="115">
        <f t="shared" si="159"/>
        <v>997.21590000000003</v>
      </c>
    </row>
    <row r="5076" spans="1:9" hidden="1">
      <c r="A5076" s="115" t="s">
        <v>14312</v>
      </c>
      <c r="B5076" s="115" t="s">
        <v>14313</v>
      </c>
      <c r="C5076" s="115" t="s">
        <v>14314</v>
      </c>
      <c r="D5076" s="115" t="s">
        <v>1138</v>
      </c>
      <c r="E5076" s="115">
        <v>1466.1253999999999</v>
      </c>
      <c r="F5076" s="674">
        <v>293.83600000000001</v>
      </c>
      <c r="G5076" s="674">
        <v>295.84500000000003</v>
      </c>
      <c r="H5076" s="115">
        <f t="shared" si="158"/>
        <v>1.0068371472522089</v>
      </c>
      <c r="I5076" s="115">
        <f t="shared" si="159"/>
        <v>1476.1495</v>
      </c>
    </row>
    <row r="5077" spans="1:9" hidden="1">
      <c r="A5077" s="115" t="s">
        <v>14315</v>
      </c>
      <c r="B5077" s="115" t="s">
        <v>14316</v>
      </c>
      <c r="C5077" s="115" t="s">
        <v>14317</v>
      </c>
      <c r="D5077" s="115" t="s">
        <v>1453</v>
      </c>
      <c r="E5077" s="115">
        <v>4435.1400000000003</v>
      </c>
      <c r="F5077" s="674">
        <v>293.83600000000001</v>
      </c>
      <c r="G5077" s="674">
        <v>295.84500000000003</v>
      </c>
      <c r="H5077" s="115">
        <f t="shared" si="158"/>
        <v>1.0068371472522089</v>
      </c>
      <c r="I5077" s="115">
        <f t="shared" si="159"/>
        <v>4465.4637000000002</v>
      </c>
    </row>
    <row r="5078" spans="1:9" hidden="1">
      <c r="A5078" s="115" t="s">
        <v>14318</v>
      </c>
      <c r="B5078" s="115" t="s">
        <v>14319</v>
      </c>
      <c r="C5078" s="115" t="s">
        <v>14320</v>
      </c>
      <c r="D5078" s="115" t="s">
        <v>1453</v>
      </c>
      <c r="E5078" s="115">
        <v>2369</v>
      </c>
      <c r="F5078" s="674">
        <v>293.83600000000001</v>
      </c>
      <c r="G5078" s="674">
        <v>295.84500000000003</v>
      </c>
      <c r="H5078" s="115">
        <f t="shared" si="158"/>
        <v>1.0068371472522089</v>
      </c>
      <c r="I5078" s="115">
        <f t="shared" si="159"/>
        <v>2385.1972000000001</v>
      </c>
    </row>
    <row r="5079" spans="1:9" hidden="1">
      <c r="A5079" s="115" t="s">
        <v>14321</v>
      </c>
      <c r="B5079" s="115" t="s">
        <v>14322</v>
      </c>
      <c r="C5079" s="115" t="s">
        <v>14323</v>
      </c>
      <c r="D5079" s="115" t="s">
        <v>1138</v>
      </c>
      <c r="E5079" s="115">
        <v>781.53459999999995</v>
      </c>
      <c r="F5079" s="674">
        <v>293.83600000000001</v>
      </c>
      <c r="G5079" s="674">
        <v>295.84500000000003</v>
      </c>
      <c r="H5079" s="115">
        <f t="shared" si="158"/>
        <v>1.0068371472522089</v>
      </c>
      <c r="I5079" s="115">
        <f t="shared" si="159"/>
        <v>786.87810000000002</v>
      </c>
    </row>
    <row r="5080" spans="1:9" hidden="1">
      <c r="A5080" s="115" t="s">
        <v>14324</v>
      </c>
      <c r="B5080" s="115" t="s">
        <v>14325</v>
      </c>
      <c r="C5080" s="115" t="s">
        <v>14326</v>
      </c>
      <c r="D5080" s="115" t="s">
        <v>1138</v>
      </c>
      <c r="E5080" s="115">
        <v>1467.4806000000001</v>
      </c>
      <c r="F5080" s="674">
        <v>293.83600000000001</v>
      </c>
      <c r="G5080" s="674">
        <v>295.84500000000003</v>
      </c>
      <c r="H5080" s="115">
        <f t="shared" si="158"/>
        <v>1.0068371472522089</v>
      </c>
      <c r="I5080" s="115">
        <f t="shared" si="159"/>
        <v>1477.5139999999999</v>
      </c>
    </row>
    <row r="5081" spans="1:9" hidden="1">
      <c r="A5081" s="115" t="s">
        <v>14327</v>
      </c>
      <c r="B5081" s="115" t="s">
        <v>14328</v>
      </c>
      <c r="C5081" s="115" t="s">
        <v>14329</v>
      </c>
      <c r="D5081" s="115" t="s">
        <v>1242</v>
      </c>
      <c r="E5081" s="115">
        <v>414.65069999999997</v>
      </c>
      <c r="F5081" s="674">
        <v>293.83600000000001</v>
      </c>
      <c r="G5081" s="674">
        <v>295.84500000000003</v>
      </c>
      <c r="H5081" s="115">
        <f t="shared" si="158"/>
        <v>1.0068371472522089</v>
      </c>
      <c r="I5081" s="115">
        <f t="shared" si="159"/>
        <v>417.48570000000001</v>
      </c>
    </row>
    <row r="5082" spans="1:9" hidden="1">
      <c r="A5082" s="115" t="s">
        <v>14330</v>
      </c>
      <c r="B5082" s="115" t="s">
        <v>14331</v>
      </c>
      <c r="C5082" s="115" t="s">
        <v>14332</v>
      </c>
      <c r="D5082" s="115" t="s">
        <v>1242</v>
      </c>
      <c r="E5082" s="115">
        <v>851.2346</v>
      </c>
      <c r="F5082" s="674">
        <v>293.83600000000001</v>
      </c>
      <c r="G5082" s="674">
        <v>295.84500000000003</v>
      </c>
      <c r="H5082" s="115">
        <f t="shared" si="158"/>
        <v>1.0068371472522089</v>
      </c>
      <c r="I5082" s="115">
        <f t="shared" si="159"/>
        <v>857.05460000000005</v>
      </c>
    </row>
    <row r="5083" spans="1:9" hidden="1">
      <c r="A5083" s="115" t="s">
        <v>14333</v>
      </c>
      <c r="B5083" s="115" t="s">
        <v>14334</v>
      </c>
      <c r="C5083" s="115" t="s">
        <v>14335</v>
      </c>
      <c r="D5083" s="115" t="s">
        <v>1242</v>
      </c>
      <c r="E5083" s="115">
        <v>1074.4843000000001</v>
      </c>
      <c r="F5083" s="674">
        <v>293.83600000000001</v>
      </c>
      <c r="G5083" s="674">
        <v>295.84500000000003</v>
      </c>
      <c r="H5083" s="115">
        <f t="shared" si="158"/>
        <v>1.0068371472522089</v>
      </c>
      <c r="I5083" s="115">
        <f t="shared" si="159"/>
        <v>1081.8307</v>
      </c>
    </row>
    <row r="5084" spans="1:9" hidden="1">
      <c r="A5084" s="115" t="s">
        <v>14336</v>
      </c>
      <c r="B5084" s="115" t="s">
        <v>14337</v>
      </c>
      <c r="C5084" s="115" t="s">
        <v>14338</v>
      </c>
      <c r="D5084" s="115" t="s">
        <v>1242</v>
      </c>
      <c r="E5084" s="115">
        <v>2128.4241999999999</v>
      </c>
      <c r="F5084" s="674">
        <v>293.83600000000001</v>
      </c>
      <c r="G5084" s="674">
        <v>295.84500000000003</v>
      </c>
      <c r="H5084" s="115">
        <f t="shared" si="158"/>
        <v>1.0068371472522089</v>
      </c>
      <c r="I5084" s="115">
        <f t="shared" si="159"/>
        <v>2142.9765000000002</v>
      </c>
    </row>
    <row r="5085" spans="1:9" hidden="1">
      <c r="A5085" s="115" t="s">
        <v>14339</v>
      </c>
      <c r="B5085" s="115" t="s">
        <v>14340</v>
      </c>
      <c r="C5085" s="115" t="s">
        <v>14341</v>
      </c>
      <c r="D5085" s="115" t="s">
        <v>1242</v>
      </c>
      <c r="E5085" s="115">
        <v>629.43769999999995</v>
      </c>
      <c r="F5085" s="674">
        <v>293.83600000000001</v>
      </c>
      <c r="G5085" s="674">
        <v>295.84500000000003</v>
      </c>
      <c r="H5085" s="115">
        <f t="shared" si="158"/>
        <v>1.0068371472522089</v>
      </c>
      <c r="I5085" s="115">
        <f t="shared" si="159"/>
        <v>633.74130000000002</v>
      </c>
    </row>
    <row r="5086" spans="1:9" hidden="1">
      <c r="A5086" s="115" t="s">
        <v>14342</v>
      </c>
      <c r="B5086" s="115" t="s">
        <v>14343</v>
      </c>
      <c r="C5086" s="115" t="s">
        <v>14344</v>
      </c>
      <c r="D5086" s="115" t="s">
        <v>1242</v>
      </c>
      <c r="E5086" s="115">
        <v>1066.0216</v>
      </c>
      <c r="F5086" s="674">
        <v>293.83600000000001</v>
      </c>
      <c r="G5086" s="674">
        <v>295.84500000000003</v>
      </c>
      <c r="H5086" s="115">
        <f t="shared" si="158"/>
        <v>1.0068371472522089</v>
      </c>
      <c r="I5086" s="115">
        <f t="shared" si="159"/>
        <v>1073.3100999999999</v>
      </c>
    </row>
    <row r="5087" spans="1:9" hidden="1">
      <c r="A5087" s="115" t="s">
        <v>14345</v>
      </c>
      <c r="B5087" s="115" t="s">
        <v>14346</v>
      </c>
      <c r="C5087" s="115" t="s">
        <v>14347</v>
      </c>
      <c r="D5087" s="115" t="s">
        <v>1242</v>
      </c>
      <c r="E5087" s="115">
        <v>1289.2713000000001</v>
      </c>
      <c r="F5087" s="674">
        <v>293.83600000000001</v>
      </c>
      <c r="G5087" s="674">
        <v>295.84500000000003</v>
      </c>
      <c r="H5087" s="115">
        <f t="shared" si="158"/>
        <v>1.0068371472522089</v>
      </c>
      <c r="I5087" s="115">
        <f t="shared" si="159"/>
        <v>1298.0862</v>
      </c>
    </row>
    <row r="5088" spans="1:9" hidden="1">
      <c r="A5088" s="115" t="s">
        <v>14348</v>
      </c>
      <c r="B5088" s="115" t="s">
        <v>14349</v>
      </c>
      <c r="C5088" s="115" t="s">
        <v>14350</v>
      </c>
      <c r="D5088" s="115" t="s">
        <v>1242</v>
      </c>
      <c r="E5088" s="115">
        <v>2343.2112000000002</v>
      </c>
      <c r="F5088" s="674">
        <v>293.83600000000001</v>
      </c>
      <c r="G5088" s="674">
        <v>295.84500000000003</v>
      </c>
      <c r="H5088" s="115">
        <f t="shared" si="158"/>
        <v>1.0068371472522089</v>
      </c>
      <c r="I5088" s="115">
        <f t="shared" si="159"/>
        <v>2359.2321000000002</v>
      </c>
    </row>
    <row r="5089" spans="1:9" hidden="1">
      <c r="A5089" s="115" t="s">
        <v>14351</v>
      </c>
      <c r="B5089" s="115" t="s">
        <v>14352</v>
      </c>
      <c r="C5089" s="115" t="s">
        <v>14353</v>
      </c>
      <c r="D5089" s="115" t="s">
        <v>1138</v>
      </c>
      <c r="E5089" s="115">
        <v>1605.4661000000001</v>
      </c>
      <c r="F5089" s="674">
        <v>293.83600000000001</v>
      </c>
      <c r="G5089" s="674">
        <v>295.84500000000003</v>
      </c>
      <c r="H5089" s="115">
        <f t="shared" si="158"/>
        <v>1.0068371472522089</v>
      </c>
      <c r="I5089" s="115">
        <f t="shared" si="159"/>
        <v>1616.4429</v>
      </c>
    </row>
    <row r="5090" spans="1:9" hidden="1">
      <c r="A5090" s="115" t="s">
        <v>14354</v>
      </c>
      <c r="B5090" s="115" t="s">
        <v>14355</v>
      </c>
      <c r="C5090" s="115" t="s">
        <v>14356</v>
      </c>
      <c r="D5090" s="115" t="s">
        <v>2038</v>
      </c>
      <c r="E5090" s="115">
        <v>31.485399999999998</v>
      </c>
      <c r="F5090" s="674">
        <v>293.83600000000001</v>
      </c>
      <c r="G5090" s="674">
        <v>295.84500000000003</v>
      </c>
      <c r="H5090" s="115">
        <f t="shared" si="158"/>
        <v>1.0068371472522089</v>
      </c>
      <c r="I5090" s="115">
        <f t="shared" si="159"/>
        <v>31.700700000000001</v>
      </c>
    </row>
    <row r="5091" spans="1:9" hidden="1">
      <c r="A5091" s="115" t="s">
        <v>14357</v>
      </c>
      <c r="B5091" s="115" t="s">
        <v>14358</v>
      </c>
      <c r="C5091" s="115" t="s">
        <v>14359</v>
      </c>
      <c r="D5091" s="115" t="s">
        <v>2038</v>
      </c>
      <c r="E5091" s="115">
        <v>34.988300000000002</v>
      </c>
      <c r="F5091" s="674">
        <v>293.83600000000001</v>
      </c>
      <c r="G5091" s="674">
        <v>295.84500000000003</v>
      </c>
      <c r="H5091" s="115">
        <f t="shared" si="158"/>
        <v>1.0068371472522089</v>
      </c>
      <c r="I5091" s="115">
        <f t="shared" si="159"/>
        <v>35.227499999999999</v>
      </c>
    </row>
    <row r="5092" spans="1:9" hidden="1">
      <c r="A5092" s="115" t="s">
        <v>14360</v>
      </c>
      <c r="B5092" s="115" t="s">
        <v>14361</v>
      </c>
      <c r="C5092" s="115" t="s">
        <v>14362</v>
      </c>
      <c r="D5092" s="115" t="s">
        <v>2038</v>
      </c>
      <c r="E5092" s="115">
        <v>47.227200000000003</v>
      </c>
      <c r="F5092" s="674">
        <v>293.83600000000001</v>
      </c>
      <c r="G5092" s="674">
        <v>295.84500000000003</v>
      </c>
      <c r="H5092" s="115">
        <f t="shared" si="158"/>
        <v>1.0068371472522089</v>
      </c>
      <c r="I5092" s="115">
        <f t="shared" si="159"/>
        <v>47.5501</v>
      </c>
    </row>
    <row r="5093" spans="1:9" hidden="1">
      <c r="A5093" s="115" t="s">
        <v>14363</v>
      </c>
      <c r="B5093" s="115" t="s">
        <v>14364</v>
      </c>
      <c r="C5093" s="115" t="s">
        <v>14365</v>
      </c>
      <c r="D5093" s="115" t="s">
        <v>2038</v>
      </c>
      <c r="E5093" s="115">
        <v>62.506999999999998</v>
      </c>
      <c r="F5093" s="674">
        <v>293.83600000000001</v>
      </c>
      <c r="G5093" s="674">
        <v>295.84500000000003</v>
      </c>
      <c r="H5093" s="115">
        <f t="shared" si="158"/>
        <v>1.0068371472522089</v>
      </c>
      <c r="I5093" s="115">
        <f t="shared" si="159"/>
        <v>62.934399999999997</v>
      </c>
    </row>
    <row r="5094" spans="1:9" hidden="1">
      <c r="A5094" s="115" t="s">
        <v>14366</v>
      </c>
      <c r="B5094" s="115" t="s">
        <v>14367</v>
      </c>
      <c r="C5094" s="115" t="s">
        <v>14368</v>
      </c>
      <c r="D5094" s="115" t="s">
        <v>2038</v>
      </c>
      <c r="E5094" s="115">
        <v>82.009900000000002</v>
      </c>
      <c r="F5094" s="674">
        <v>293.83600000000001</v>
      </c>
      <c r="G5094" s="674">
        <v>295.84500000000003</v>
      </c>
      <c r="H5094" s="115">
        <f t="shared" si="158"/>
        <v>1.0068371472522089</v>
      </c>
      <c r="I5094" s="115">
        <f t="shared" si="159"/>
        <v>82.570599999999999</v>
      </c>
    </row>
    <row r="5095" spans="1:9" hidden="1">
      <c r="A5095" s="115" t="s">
        <v>14369</v>
      </c>
      <c r="B5095" s="115" t="s">
        <v>14370</v>
      </c>
      <c r="C5095" s="115" t="s">
        <v>14371</v>
      </c>
      <c r="D5095" s="115" t="s">
        <v>2038</v>
      </c>
      <c r="E5095" s="115">
        <v>107.0903</v>
      </c>
      <c r="F5095" s="674">
        <v>293.83600000000001</v>
      </c>
      <c r="G5095" s="674">
        <v>295.84500000000003</v>
      </c>
      <c r="H5095" s="115">
        <f t="shared" si="158"/>
        <v>1.0068371472522089</v>
      </c>
      <c r="I5095" s="115">
        <f t="shared" si="159"/>
        <v>107.82250000000001</v>
      </c>
    </row>
    <row r="5096" spans="1:9" hidden="1">
      <c r="A5096" s="115" t="s">
        <v>14372</v>
      </c>
      <c r="B5096" s="115" t="s">
        <v>14373</v>
      </c>
      <c r="C5096" s="115" t="s">
        <v>14374</v>
      </c>
      <c r="D5096" s="115" t="s">
        <v>2038</v>
      </c>
      <c r="E5096" s="115">
        <v>155.75370000000001</v>
      </c>
      <c r="F5096" s="674">
        <v>293.83600000000001</v>
      </c>
      <c r="G5096" s="674">
        <v>295.84500000000003</v>
      </c>
      <c r="H5096" s="115">
        <f t="shared" si="158"/>
        <v>1.0068371472522089</v>
      </c>
      <c r="I5096" s="115">
        <f t="shared" si="159"/>
        <v>156.8186</v>
      </c>
    </row>
    <row r="5097" spans="1:9" hidden="1">
      <c r="A5097" s="115" t="s">
        <v>14375</v>
      </c>
      <c r="B5097" s="115" t="s">
        <v>14376</v>
      </c>
      <c r="C5097" s="115" t="s">
        <v>14377</v>
      </c>
      <c r="D5097" s="115" t="s">
        <v>2038</v>
      </c>
      <c r="E5097" s="115">
        <v>204.6251</v>
      </c>
      <c r="F5097" s="674">
        <v>293.83600000000001</v>
      </c>
      <c r="G5097" s="674">
        <v>295.84500000000003</v>
      </c>
      <c r="H5097" s="115">
        <f t="shared" si="158"/>
        <v>1.0068371472522089</v>
      </c>
      <c r="I5097" s="115">
        <f t="shared" si="159"/>
        <v>206.02420000000001</v>
      </c>
    </row>
    <row r="5098" spans="1:9" hidden="1">
      <c r="A5098" s="115" t="s">
        <v>14378</v>
      </c>
      <c r="B5098" s="115" t="s">
        <v>14379</v>
      </c>
      <c r="C5098" s="115" t="s">
        <v>14380</v>
      </c>
      <c r="D5098" s="115" t="s">
        <v>2038</v>
      </c>
      <c r="E5098" s="115">
        <v>47.6524</v>
      </c>
      <c r="F5098" s="674">
        <v>293.83600000000001</v>
      </c>
      <c r="G5098" s="674">
        <v>295.84500000000003</v>
      </c>
      <c r="H5098" s="115">
        <f t="shared" si="158"/>
        <v>1.0068371472522089</v>
      </c>
      <c r="I5098" s="115">
        <f t="shared" si="159"/>
        <v>47.978200000000001</v>
      </c>
    </row>
    <row r="5099" spans="1:9" hidden="1">
      <c r="A5099" s="115" t="s">
        <v>14381</v>
      </c>
      <c r="B5099" s="115" t="s">
        <v>14382</v>
      </c>
      <c r="C5099" s="115" t="s">
        <v>14383</v>
      </c>
      <c r="D5099" s="115" t="s">
        <v>2038</v>
      </c>
      <c r="E5099" s="115">
        <v>51.2119</v>
      </c>
      <c r="F5099" s="674">
        <v>293.83600000000001</v>
      </c>
      <c r="G5099" s="674">
        <v>295.84500000000003</v>
      </c>
      <c r="H5099" s="115">
        <f t="shared" si="158"/>
        <v>1.0068371472522089</v>
      </c>
      <c r="I5099" s="115">
        <f t="shared" si="159"/>
        <v>51.561999999999998</v>
      </c>
    </row>
    <row r="5100" spans="1:9" hidden="1">
      <c r="A5100" s="115" t="s">
        <v>14384</v>
      </c>
      <c r="B5100" s="115" t="s">
        <v>14385</v>
      </c>
      <c r="C5100" s="115" t="s">
        <v>14386</v>
      </c>
      <c r="D5100" s="115" t="s">
        <v>2038</v>
      </c>
      <c r="E5100" s="115">
        <v>71.808300000000003</v>
      </c>
      <c r="F5100" s="674">
        <v>293.83600000000001</v>
      </c>
      <c r="G5100" s="674">
        <v>295.84500000000003</v>
      </c>
      <c r="H5100" s="115">
        <f t="shared" si="158"/>
        <v>1.0068371472522089</v>
      </c>
      <c r="I5100" s="115">
        <f t="shared" si="159"/>
        <v>72.299300000000002</v>
      </c>
    </row>
    <row r="5101" spans="1:9" hidden="1">
      <c r="A5101" s="115" t="s">
        <v>14387</v>
      </c>
      <c r="B5101" s="115" t="s">
        <v>14388</v>
      </c>
      <c r="C5101" s="115" t="s">
        <v>14389</v>
      </c>
      <c r="D5101" s="115" t="s">
        <v>2038</v>
      </c>
      <c r="E5101" s="115">
        <v>80.750699999999995</v>
      </c>
      <c r="F5101" s="674">
        <v>293.83600000000001</v>
      </c>
      <c r="G5101" s="674">
        <v>295.84500000000003</v>
      </c>
      <c r="H5101" s="115">
        <f t="shared" si="158"/>
        <v>1.0068371472522089</v>
      </c>
      <c r="I5101" s="115">
        <f t="shared" si="159"/>
        <v>81.302800000000005</v>
      </c>
    </row>
    <row r="5102" spans="1:9" hidden="1">
      <c r="A5102" s="115" t="s">
        <v>14390</v>
      </c>
      <c r="B5102" s="115" t="s">
        <v>14391</v>
      </c>
      <c r="C5102" s="115" t="s">
        <v>14392</v>
      </c>
      <c r="D5102" s="115" t="s">
        <v>2038</v>
      </c>
      <c r="E5102" s="115">
        <v>59.905900000000003</v>
      </c>
      <c r="F5102" s="674">
        <v>293.83600000000001</v>
      </c>
      <c r="G5102" s="674">
        <v>295.84500000000003</v>
      </c>
      <c r="H5102" s="115">
        <f t="shared" si="158"/>
        <v>1.0068371472522089</v>
      </c>
      <c r="I5102" s="115">
        <f t="shared" si="159"/>
        <v>60.3155</v>
      </c>
    </row>
    <row r="5103" spans="1:9" hidden="1">
      <c r="A5103" s="115" t="s">
        <v>14393</v>
      </c>
      <c r="B5103" s="115" t="s">
        <v>14394</v>
      </c>
      <c r="C5103" s="115" t="s">
        <v>14395</v>
      </c>
      <c r="D5103" s="115" t="s">
        <v>2038</v>
      </c>
      <c r="E5103" s="115">
        <v>73.860299999999995</v>
      </c>
      <c r="F5103" s="674">
        <v>293.83600000000001</v>
      </c>
      <c r="G5103" s="674">
        <v>295.84500000000003</v>
      </c>
      <c r="H5103" s="115">
        <f t="shared" si="158"/>
        <v>1.0068371472522089</v>
      </c>
      <c r="I5103" s="115">
        <f t="shared" si="159"/>
        <v>74.365300000000005</v>
      </c>
    </row>
    <row r="5104" spans="1:9" hidden="1">
      <c r="A5104" s="115" t="s">
        <v>14396</v>
      </c>
      <c r="B5104" s="115" t="s">
        <v>14397</v>
      </c>
      <c r="C5104" s="115" t="s">
        <v>14398</v>
      </c>
      <c r="D5104" s="115" t="s">
        <v>2038</v>
      </c>
      <c r="E5104" s="115">
        <v>87.916499999999999</v>
      </c>
      <c r="F5104" s="674">
        <v>293.83600000000001</v>
      </c>
      <c r="G5104" s="674">
        <v>295.84500000000003</v>
      </c>
      <c r="H5104" s="115">
        <f t="shared" si="158"/>
        <v>1.0068371472522089</v>
      </c>
      <c r="I5104" s="115">
        <f t="shared" si="159"/>
        <v>88.517600000000002</v>
      </c>
    </row>
    <row r="5105" spans="1:9" hidden="1">
      <c r="A5105" s="115" t="s">
        <v>14399</v>
      </c>
      <c r="B5105" s="115" t="s">
        <v>14400</v>
      </c>
      <c r="C5105" s="115" t="s">
        <v>14401</v>
      </c>
      <c r="D5105" s="115" t="s">
        <v>2038</v>
      </c>
      <c r="E5105" s="115">
        <v>68.658000000000001</v>
      </c>
      <c r="F5105" s="674">
        <v>293.83600000000001</v>
      </c>
      <c r="G5105" s="674">
        <v>295.84500000000003</v>
      </c>
      <c r="H5105" s="115">
        <f t="shared" si="158"/>
        <v>1.0068371472522089</v>
      </c>
      <c r="I5105" s="115">
        <f t="shared" si="159"/>
        <v>69.127399999999994</v>
      </c>
    </row>
    <row r="5106" spans="1:9" hidden="1">
      <c r="A5106" s="115" t="s">
        <v>14402</v>
      </c>
      <c r="B5106" s="115" t="s">
        <v>14403</v>
      </c>
      <c r="C5106" s="115" t="s">
        <v>14404</v>
      </c>
      <c r="D5106" s="115" t="s">
        <v>2038</v>
      </c>
      <c r="E5106" s="115">
        <v>269.88249999999999</v>
      </c>
      <c r="F5106" s="674">
        <v>293.83600000000001</v>
      </c>
      <c r="G5106" s="674">
        <v>295.84500000000003</v>
      </c>
      <c r="H5106" s="115">
        <f t="shared" si="158"/>
        <v>1.0068371472522089</v>
      </c>
      <c r="I5106" s="115">
        <f t="shared" si="159"/>
        <v>271.72770000000003</v>
      </c>
    </row>
    <row r="5107" spans="1:9" hidden="1">
      <c r="A5107" s="115" t="s">
        <v>14405</v>
      </c>
      <c r="B5107" s="115" t="s">
        <v>14406</v>
      </c>
      <c r="C5107" s="115" t="s">
        <v>14407</v>
      </c>
      <c r="D5107" s="115" t="s">
        <v>1138</v>
      </c>
      <c r="E5107" s="115">
        <v>730.87779999999998</v>
      </c>
      <c r="F5107" s="674">
        <v>293.83600000000001</v>
      </c>
      <c r="G5107" s="674">
        <v>295.84500000000003</v>
      </c>
      <c r="H5107" s="115">
        <f t="shared" si="158"/>
        <v>1.0068371472522089</v>
      </c>
      <c r="I5107" s="115">
        <f t="shared" si="159"/>
        <v>735.87490000000003</v>
      </c>
    </row>
    <row r="5108" spans="1:9" hidden="1">
      <c r="A5108" s="115" t="s">
        <v>14408</v>
      </c>
      <c r="B5108" s="115" t="s">
        <v>14409</v>
      </c>
      <c r="C5108" s="115" t="s">
        <v>14410</v>
      </c>
      <c r="D5108" s="115" t="s">
        <v>1138</v>
      </c>
      <c r="E5108" s="115">
        <v>858.91420000000005</v>
      </c>
      <c r="F5108" s="674">
        <v>293.83600000000001</v>
      </c>
      <c r="G5108" s="674">
        <v>295.84500000000003</v>
      </c>
      <c r="H5108" s="115">
        <f t="shared" si="158"/>
        <v>1.0068371472522089</v>
      </c>
      <c r="I5108" s="115">
        <f t="shared" si="159"/>
        <v>864.7867</v>
      </c>
    </row>
    <row r="5109" spans="1:9" hidden="1">
      <c r="A5109" s="115" t="s">
        <v>14411</v>
      </c>
      <c r="B5109" s="115" t="s">
        <v>14412</v>
      </c>
      <c r="C5109" s="115" t="s">
        <v>14413</v>
      </c>
      <c r="D5109" s="115" t="s">
        <v>1138</v>
      </c>
      <c r="E5109" s="115">
        <v>951.24559999999997</v>
      </c>
      <c r="F5109" s="674">
        <v>293.83600000000001</v>
      </c>
      <c r="G5109" s="674">
        <v>295.84500000000003</v>
      </c>
      <c r="H5109" s="115">
        <f t="shared" si="158"/>
        <v>1.0068371472522089</v>
      </c>
      <c r="I5109" s="115">
        <f t="shared" si="159"/>
        <v>957.74940000000004</v>
      </c>
    </row>
    <row r="5110" spans="1:9" hidden="1">
      <c r="A5110" s="115" t="s">
        <v>14414</v>
      </c>
      <c r="B5110" s="115" t="s">
        <v>14415</v>
      </c>
      <c r="C5110" s="115" t="s">
        <v>14416</v>
      </c>
      <c r="D5110" s="115" t="s">
        <v>1138</v>
      </c>
      <c r="E5110" s="115">
        <v>1057.4045000000001</v>
      </c>
      <c r="F5110" s="674">
        <v>293.83600000000001</v>
      </c>
      <c r="G5110" s="674">
        <v>295.84500000000003</v>
      </c>
      <c r="H5110" s="115">
        <f t="shared" si="158"/>
        <v>1.0068371472522089</v>
      </c>
      <c r="I5110" s="115">
        <f t="shared" si="159"/>
        <v>1064.6341</v>
      </c>
    </row>
    <row r="5111" spans="1:9" hidden="1">
      <c r="A5111" s="115" t="s">
        <v>14417</v>
      </c>
      <c r="B5111" s="115" t="s">
        <v>14418</v>
      </c>
      <c r="C5111" s="115" t="s">
        <v>14419</v>
      </c>
      <c r="D5111" s="115" t="s">
        <v>1138</v>
      </c>
      <c r="E5111" s="115">
        <v>1156.8726999999999</v>
      </c>
      <c r="F5111" s="674">
        <v>293.83600000000001</v>
      </c>
      <c r="G5111" s="674">
        <v>295.84500000000003</v>
      </c>
      <c r="H5111" s="115">
        <f t="shared" si="158"/>
        <v>1.0068371472522089</v>
      </c>
      <c r="I5111" s="115">
        <f t="shared" si="159"/>
        <v>1164.7824000000001</v>
      </c>
    </row>
    <row r="5112" spans="1:9" hidden="1">
      <c r="A5112" s="115" t="s">
        <v>14420</v>
      </c>
      <c r="B5112" s="115" t="s">
        <v>14421</v>
      </c>
      <c r="C5112" s="115" t="s">
        <v>14422</v>
      </c>
      <c r="D5112" s="115" t="s">
        <v>1138</v>
      </c>
      <c r="E5112" s="115">
        <v>1219.7184999999999</v>
      </c>
      <c r="F5112" s="674">
        <v>293.83600000000001</v>
      </c>
      <c r="G5112" s="674">
        <v>295.84500000000003</v>
      </c>
      <c r="H5112" s="115">
        <f t="shared" si="158"/>
        <v>1.0068371472522089</v>
      </c>
      <c r="I5112" s="115">
        <f t="shared" si="159"/>
        <v>1228.0579</v>
      </c>
    </row>
    <row r="5113" spans="1:9" hidden="1">
      <c r="A5113" s="115" t="s">
        <v>14423</v>
      </c>
      <c r="B5113" s="115" t="s">
        <v>14424</v>
      </c>
      <c r="C5113" s="115" t="s">
        <v>14425</v>
      </c>
      <c r="D5113" s="115" t="s">
        <v>1138</v>
      </c>
      <c r="E5113" s="115">
        <v>1376.7945</v>
      </c>
      <c r="F5113" s="674">
        <v>293.83600000000001</v>
      </c>
      <c r="G5113" s="674">
        <v>295.84500000000003</v>
      </c>
      <c r="H5113" s="115">
        <f t="shared" si="158"/>
        <v>1.0068371472522089</v>
      </c>
      <c r="I5113" s="115">
        <f t="shared" si="159"/>
        <v>1386.2077999999999</v>
      </c>
    </row>
    <row r="5114" spans="1:9" hidden="1">
      <c r="A5114" s="115" t="s">
        <v>14426</v>
      </c>
      <c r="B5114" s="115" t="s">
        <v>14427</v>
      </c>
      <c r="C5114" s="115" t="s">
        <v>14428</v>
      </c>
      <c r="D5114" s="115" t="s">
        <v>1138</v>
      </c>
      <c r="E5114" s="115">
        <v>1483.1764000000001</v>
      </c>
      <c r="F5114" s="674">
        <v>293.83600000000001</v>
      </c>
      <c r="G5114" s="674">
        <v>295.84500000000003</v>
      </c>
      <c r="H5114" s="115">
        <f t="shared" si="158"/>
        <v>1.0068371472522089</v>
      </c>
      <c r="I5114" s="115">
        <f t="shared" si="159"/>
        <v>1493.3171</v>
      </c>
    </row>
    <row r="5115" spans="1:9" hidden="1">
      <c r="A5115" s="115" t="s">
        <v>14429</v>
      </c>
      <c r="B5115" s="115" t="s">
        <v>14430</v>
      </c>
      <c r="C5115" s="115" t="s">
        <v>14431</v>
      </c>
      <c r="D5115" s="115" t="s">
        <v>1138</v>
      </c>
      <c r="E5115" s="115">
        <v>1586.1068</v>
      </c>
      <c r="F5115" s="674">
        <v>293.83600000000001</v>
      </c>
      <c r="G5115" s="674">
        <v>295.84500000000003</v>
      </c>
      <c r="H5115" s="115">
        <f t="shared" si="158"/>
        <v>1.0068371472522089</v>
      </c>
      <c r="I5115" s="115">
        <f t="shared" si="159"/>
        <v>1596.9512</v>
      </c>
    </row>
    <row r="5116" spans="1:9" hidden="1">
      <c r="A5116" s="115" t="s">
        <v>14432</v>
      </c>
      <c r="B5116" s="115" t="s">
        <v>14433</v>
      </c>
      <c r="C5116" s="115" t="s">
        <v>14434</v>
      </c>
      <c r="D5116" s="115" t="s">
        <v>1138</v>
      </c>
      <c r="E5116" s="115">
        <v>1689.2708</v>
      </c>
      <c r="F5116" s="674">
        <v>293.83600000000001</v>
      </c>
      <c r="G5116" s="674">
        <v>295.84500000000003</v>
      </c>
      <c r="H5116" s="115">
        <f t="shared" si="158"/>
        <v>1.0068371472522089</v>
      </c>
      <c r="I5116" s="115">
        <f t="shared" si="159"/>
        <v>1700.8206</v>
      </c>
    </row>
    <row r="5117" spans="1:9" hidden="1">
      <c r="A5117" s="115" t="s">
        <v>14435</v>
      </c>
      <c r="B5117" s="115" t="s">
        <v>14436</v>
      </c>
      <c r="C5117" s="115" t="s">
        <v>14437</v>
      </c>
      <c r="D5117" s="115" t="s">
        <v>1138</v>
      </c>
      <c r="E5117" s="115">
        <v>940.42370000000005</v>
      </c>
      <c r="F5117" s="674">
        <v>293.83600000000001</v>
      </c>
      <c r="G5117" s="674">
        <v>295.84500000000003</v>
      </c>
      <c r="H5117" s="115">
        <f t="shared" si="158"/>
        <v>1.0068371472522089</v>
      </c>
      <c r="I5117" s="115">
        <f t="shared" si="159"/>
        <v>946.85350000000005</v>
      </c>
    </row>
    <row r="5118" spans="1:9" hidden="1">
      <c r="A5118" s="115" t="s">
        <v>14438</v>
      </c>
      <c r="B5118" s="115" t="s">
        <v>14439</v>
      </c>
      <c r="C5118" s="115" t="s">
        <v>14440</v>
      </c>
      <c r="D5118" s="115" t="s">
        <v>1138</v>
      </c>
      <c r="E5118" s="115">
        <v>1036.2174</v>
      </c>
      <c r="F5118" s="674">
        <v>293.83600000000001</v>
      </c>
      <c r="G5118" s="674">
        <v>295.84500000000003</v>
      </c>
      <c r="H5118" s="115">
        <f t="shared" si="158"/>
        <v>1.0068371472522089</v>
      </c>
      <c r="I5118" s="115">
        <f t="shared" si="159"/>
        <v>1043.3022000000001</v>
      </c>
    </row>
    <row r="5119" spans="1:9" hidden="1">
      <c r="A5119" s="115" t="s">
        <v>14441</v>
      </c>
      <c r="B5119" s="115" t="s">
        <v>14442</v>
      </c>
      <c r="C5119" s="115" t="s">
        <v>14443</v>
      </c>
      <c r="D5119" s="115" t="s">
        <v>1138</v>
      </c>
      <c r="E5119" s="115">
        <v>1146.0614</v>
      </c>
      <c r="F5119" s="674">
        <v>293.83600000000001</v>
      </c>
      <c r="G5119" s="674">
        <v>295.84500000000003</v>
      </c>
      <c r="H5119" s="115">
        <f t="shared" si="158"/>
        <v>1.0068371472522089</v>
      </c>
      <c r="I5119" s="115">
        <f t="shared" si="159"/>
        <v>1153.8972000000001</v>
      </c>
    </row>
    <row r="5120" spans="1:9" hidden="1">
      <c r="A5120" s="115" t="s">
        <v>14444</v>
      </c>
      <c r="B5120" s="115" t="s">
        <v>14445</v>
      </c>
      <c r="C5120" s="115" t="s">
        <v>14446</v>
      </c>
      <c r="D5120" s="115" t="s">
        <v>1138</v>
      </c>
      <c r="E5120" s="115">
        <v>1249.2254</v>
      </c>
      <c r="F5120" s="674">
        <v>293.83600000000001</v>
      </c>
      <c r="G5120" s="674">
        <v>295.84500000000003</v>
      </c>
      <c r="H5120" s="115">
        <f t="shared" si="158"/>
        <v>1.0068371472522089</v>
      </c>
      <c r="I5120" s="115">
        <f t="shared" si="159"/>
        <v>1257.7665</v>
      </c>
    </row>
    <row r="5121" spans="1:9" hidden="1">
      <c r="A5121" s="115" t="s">
        <v>14447</v>
      </c>
      <c r="B5121" s="115" t="s">
        <v>14448</v>
      </c>
      <c r="C5121" s="115" t="s">
        <v>14449</v>
      </c>
      <c r="D5121" s="115" t="s">
        <v>1138</v>
      </c>
      <c r="E5121" s="115">
        <v>1348.5873999999999</v>
      </c>
      <c r="F5121" s="674">
        <v>293.83600000000001</v>
      </c>
      <c r="G5121" s="674">
        <v>295.84500000000003</v>
      </c>
      <c r="H5121" s="115">
        <f t="shared" si="158"/>
        <v>1.0068371472522089</v>
      </c>
      <c r="I5121" s="115">
        <f t="shared" si="159"/>
        <v>1357.8079</v>
      </c>
    </row>
    <row r="5122" spans="1:9" hidden="1">
      <c r="A5122" s="115" t="s">
        <v>14450</v>
      </c>
      <c r="B5122" s="115" t="s">
        <v>14451</v>
      </c>
      <c r="C5122" s="115" t="s">
        <v>14452</v>
      </c>
      <c r="D5122" s="115" t="s">
        <v>1138</v>
      </c>
      <c r="E5122" s="115">
        <v>1355.5649000000001</v>
      </c>
      <c r="F5122" s="674">
        <v>293.83600000000001</v>
      </c>
      <c r="G5122" s="674">
        <v>295.84500000000003</v>
      </c>
      <c r="H5122" s="115">
        <f t="shared" si="158"/>
        <v>1.0068371472522089</v>
      </c>
      <c r="I5122" s="115">
        <f t="shared" si="159"/>
        <v>1364.8331000000001</v>
      </c>
    </row>
    <row r="5123" spans="1:9" hidden="1">
      <c r="A5123" s="115" t="s">
        <v>14453</v>
      </c>
      <c r="B5123" s="115" t="s">
        <v>14454</v>
      </c>
      <c r="C5123" s="115" t="s">
        <v>14455</v>
      </c>
      <c r="D5123" s="115" t="s">
        <v>1138</v>
      </c>
      <c r="E5123" s="115">
        <v>1578.9701</v>
      </c>
      <c r="F5123" s="674">
        <v>293.83600000000001</v>
      </c>
      <c r="G5123" s="674">
        <v>295.84500000000003</v>
      </c>
      <c r="H5123" s="115">
        <f t="shared" si="158"/>
        <v>1.0068371472522089</v>
      </c>
      <c r="I5123" s="115">
        <f t="shared" si="159"/>
        <v>1589.7657999999999</v>
      </c>
    </row>
    <row r="5124" spans="1:9" hidden="1">
      <c r="A5124" s="115" t="s">
        <v>14456</v>
      </c>
      <c r="B5124" s="115" t="s">
        <v>14457</v>
      </c>
      <c r="C5124" s="115" t="s">
        <v>14458</v>
      </c>
      <c r="D5124" s="115" t="s">
        <v>1138</v>
      </c>
      <c r="E5124" s="115">
        <v>1689.2708</v>
      </c>
      <c r="F5124" s="674">
        <v>293.83600000000001</v>
      </c>
      <c r="G5124" s="674">
        <v>295.84500000000003</v>
      </c>
      <c r="H5124" s="115">
        <f t="shared" si="158"/>
        <v>1.0068371472522089</v>
      </c>
      <c r="I5124" s="115">
        <f t="shared" si="159"/>
        <v>1700.8206</v>
      </c>
    </row>
    <row r="5125" spans="1:9" hidden="1">
      <c r="A5125" s="115" t="s">
        <v>14459</v>
      </c>
      <c r="B5125" s="115" t="s">
        <v>14460</v>
      </c>
      <c r="C5125" s="115" t="s">
        <v>14461</v>
      </c>
      <c r="D5125" s="115" t="s">
        <v>1138</v>
      </c>
      <c r="E5125" s="115">
        <v>1791.9675</v>
      </c>
      <c r="F5125" s="674">
        <v>293.83600000000001</v>
      </c>
      <c r="G5125" s="674">
        <v>295.84500000000003</v>
      </c>
      <c r="H5125" s="115">
        <f t="shared" ref="H5125:H5188" si="160">G5125/F5125</f>
        <v>1.0068371472522089</v>
      </c>
      <c r="I5125" s="115">
        <f t="shared" ref="I5125:I5188" si="161">ROUND(H5125*E5125,4)</f>
        <v>1804.2194</v>
      </c>
    </row>
    <row r="5126" spans="1:9" hidden="1">
      <c r="A5126" s="115" t="s">
        <v>14462</v>
      </c>
      <c r="B5126" s="115" t="s">
        <v>14463</v>
      </c>
      <c r="C5126" s="115" t="s">
        <v>14464</v>
      </c>
      <c r="D5126" s="115" t="s">
        <v>1138</v>
      </c>
      <c r="E5126" s="115">
        <v>1908.9483</v>
      </c>
      <c r="F5126" s="674">
        <v>293.83600000000001</v>
      </c>
      <c r="G5126" s="674">
        <v>295.84500000000003</v>
      </c>
      <c r="H5126" s="115">
        <f t="shared" si="160"/>
        <v>1.0068371472522089</v>
      </c>
      <c r="I5126" s="115">
        <f t="shared" si="161"/>
        <v>1922.0001</v>
      </c>
    </row>
    <row r="5127" spans="1:9" hidden="1">
      <c r="A5127" s="115" t="s">
        <v>14465</v>
      </c>
      <c r="B5127" s="115" t="s">
        <v>14466</v>
      </c>
      <c r="C5127" s="115" t="s">
        <v>14467</v>
      </c>
      <c r="D5127" s="115" t="s">
        <v>2038</v>
      </c>
      <c r="E5127" s="115">
        <v>96.080399999999997</v>
      </c>
      <c r="F5127" s="674">
        <v>293.83600000000001</v>
      </c>
      <c r="G5127" s="674">
        <v>295.84500000000003</v>
      </c>
      <c r="H5127" s="115">
        <f t="shared" si="160"/>
        <v>1.0068371472522089</v>
      </c>
      <c r="I5127" s="115">
        <f t="shared" si="161"/>
        <v>96.737300000000005</v>
      </c>
    </row>
    <row r="5128" spans="1:9" hidden="1">
      <c r="A5128" s="115" t="s">
        <v>14468</v>
      </c>
      <c r="B5128" s="115" t="s">
        <v>14469</v>
      </c>
      <c r="C5128" s="115" t="s">
        <v>14470</v>
      </c>
      <c r="D5128" s="115" t="s">
        <v>1242</v>
      </c>
      <c r="E5128" s="115">
        <v>51.4527</v>
      </c>
      <c r="F5128" s="674">
        <v>293.83600000000001</v>
      </c>
      <c r="G5128" s="674">
        <v>295.84500000000003</v>
      </c>
      <c r="H5128" s="115">
        <f t="shared" si="160"/>
        <v>1.0068371472522089</v>
      </c>
      <c r="I5128" s="115">
        <f t="shared" si="161"/>
        <v>51.804499999999997</v>
      </c>
    </row>
    <row r="5129" spans="1:9" hidden="1">
      <c r="A5129" s="115" t="s">
        <v>14471</v>
      </c>
      <c r="B5129" s="115" t="s">
        <v>14472</v>
      </c>
      <c r="C5129" s="115" t="s">
        <v>14473</v>
      </c>
      <c r="D5129" s="115" t="s">
        <v>1242</v>
      </c>
      <c r="E5129" s="115">
        <v>564.87860000000001</v>
      </c>
      <c r="F5129" s="674">
        <v>293.83600000000001</v>
      </c>
      <c r="G5129" s="674">
        <v>295.84500000000003</v>
      </c>
      <c r="H5129" s="115">
        <f t="shared" si="160"/>
        <v>1.0068371472522089</v>
      </c>
      <c r="I5129" s="115">
        <f t="shared" si="161"/>
        <v>568.74080000000004</v>
      </c>
    </row>
    <row r="5130" spans="1:9" hidden="1">
      <c r="A5130" s="115" t="s">
        <v>14474</v>
      </c>
      <c r="B5130" s="115" t="s">
        <v>14475</v>
      </c>
      <c r="C5130" s="115" t="s">
        <v>14476</v>
      </c>
      <c r="D5130" s="115" t="s">
        <v>1242</v>
      </c>
      <c r="E5130" s="115">
        <v>628.46100000000001</v>
      </c>
      <c r="F5130" s="674">
        <v>293.83600000000001</v>
      </c>
      <c r="G5130" s="674">
        <v>295.84500000000003</v>
      </c>
      <c r="H5130" s="115">
        <f t="shared" si="160"/>
        <v>1.0068371472522089</v>
      </c>
      <c r="I5130" s="115">
        <f t="shared" si="161"/>
        <v>632.75789999999995</v>
      </c>
    </row>
    <row r="5131" spans="1:9" hidden="1">
      <c r="A5131" s="115" t="s">
        <v>14477</v>
      </c>
      <c r="B5131" s="115" t="s">
        <v>14478</v>
      </c>
      <c r="C5131" s="115" t="s">
        <v>14479</v>
      </c>
      <c r="D5131" s="115" t="s">
        <v>1242</v>
      </c>
      <c r="E5131" s="115">
        <v>36.569000000000003</v>
      </c>
      <c r="F5131" s="674">
        <v>293.83600000000001</v>
      </c>
      <c r="G5131" s="674">
        <v>295.84500000000003</v>
      </c>
      <c r="H5131" s="115">
        <f t="shared" si="160"/>
        <v>1.0068371472522089</v>
      </c>
      <c r="I5131" s="115">
        <f t="shared" si="161"/>
        <v>36.819000000000003</v>
      </c>
    </row>
    <row r="5132" spans="1:9" hidden="1">
      <c r="A5132" s="115" t="s">
        <v>14480</v>
      </c>
      <c r="B5132" s="115" t="s">
        <v>14481</v>
      </c>
      <c r="C5132" s="115" t="s">
        <v>14482</v>
      </c>
      <c r="D5132" s="115" t="s">
        <v>1242</v>
      </c>
      <c r="E5132" s="115">
        <v>428.93299999999999</v>
      </c>
      <c r="F5132" s="674">
        <v>293.83600000000001</v>
      </c>
      <c r="G5132" s="674">
        <v>295.84500000000003</v>
      </c>
      <c r="H5132" s="115">
        <f t="shared" si="160"/>
        <v>1.0068371472522089</v>
      </c>
      <c r="I5132" s="115">
        <f t="shared" si="161"/>
        <v>431.8657</v>
      </c>
    </row>
    <row r="5133" spans="1:9" hidden="1">
      <c r="A5133" s="115" t="s">
        <v>14483</v>
      </c>
      <c r="B5133" s="115" t="s">
        <v>14484</v>
      </c>
      <c r="C5133" s="115" t="s">
        <v>14485</v>
      </c>
      <c r="D5133" s="115" t="s">
        <v>1242</v>
      </c>
      <c r="E5133" s="115">
        <v>489.86799999999999</v>
      </c>
      <c r="F5133" s="674">
        <v>293.83600000000001</v>
      </c>
      <c r="G5133" s="674">
        <v>295.84500000000003</v>
      </c>
      <c r="H5133" s="115">
        <f t="shared" si="160"/>
        <v>1.0068371472522089</v>
      </c>
      <c r="I5133" s="115">
        <f t="shared" si="161"/>
        <v>493.21730000000002</v>
      </c>
    </row>
    <row r="5134" spans="1:9" hidden="1">
      <c r="A5134" s="115" t="s">
        <v>14486</v>
      </c>
      <c r="B5134" s="115" t="s">
        <v>14487</v>
      </c>
      <c r="C5134" s="115" t="s">
        <v>14488</v>
      </c>
      <c r="D5134" s="115" t="s">
        <v>1242</v>
      </c>
      <c r="E5134" s="115">
        <v>27.463899999999999</v>
      </c>
      <c r="F5134" s="674">
        <v>293.83600000000001</v>
      </c>
      <c r="G5134" s="674">
        <v>295.84500000000003</v>
      </c>
      <c r="H5134" s="115">
        <f t="shared" si="160"/>
        <v>1.0068371472522089</v>
      </c>
      <c r="I5134" s="115">
        <f t="shared" si="161"/>
        <v>27.651700000000002</v>
      </c>
    </row>
    <row r="5135" spans="1:9" hidden="1">
      <c r="A5135" s="115" t="s">
        <v>14489</v>
      </c>
      <c r="B5135" s="115" t="s">
        <v>14490</v>
      </c>
      <c r="C5135" s="115" t="s">
        <v>14491</v>
      </c>
      <c r="D5135" s="115" t="s">
        <v>1242</v>
      </c>
      <c r="E5135" s="115">
        <v>31.033300000000001</v>
      </c>
      <c r="F5135" s="674">
        <v>293.83600000000001</v>
      </c>
      <c r="G5135" s="674">
        <v>295.84500000000003</v>
      </c>
      <c r="H5135" s="115">
        <f t="shared" si="160"/>
        <v>1.0068371472522089</v>
      </c>
      <c r="I5135" s="115">
        <f t="shared" si="161"/>
        <v>31.2455</v>
      </c>
    </row>
    <row r="5136" spans="1:9" hidden="1">
      <c r="A5136" s="115" t="s">
        <v>14492</v>
      </c>
      <c r="B5136" s="115" t="s">
        <v>14493</v>
      </c>
      <c r="C5136" s="115" t="s">
        <v>14494</v>
      </c>
      <c r="D5136" s="115" t="s">
        <v>1242</v>
      </c>
      <c r="E5136" s="115">
        <v>34.713999999999999</v>
      </c>
      <c r="F5136" s="674">
        <v>293.83600000000001</v>
      </c>
      <c r="G5136" s="674">
        <v>295.84500000000003</v>
      </c>
      <c r="H5136" s="115">
        <f t="shared" si="160"/>
        <v>1.0068371472522089</v>
      </c>
      <c r="I5136" s="115">
        <f t="shared" si="161"/>
        <v>34.951300000000003</v>
      </c>
    </row>
    <row r="5137" spans="1:9" hidden="1">
      <c r="A5137" s="115" t="s">
        <v>14495</v>
      </c>
      <c r="B5137" s="115" t="s">
        <v>14496</v>
      </c>
      <c r="C5137" s="115" t="s">
        <v>14497</v>
      </c>
      <c r="D5137" s="115" t="s">
        <v>1242</v>
      </c>
      <c r="E5137" s="115">
        <v>43.300600000000003</v>
      </c>
      <c r="F5137" s="674">
        <v>293.83600000000001</v>
      </c>
      <c r="G5137" s="674">
        <v>295.84500000000003</v>
      </c>
      <c r="H5137" s="115">
        <f t="shared" si="160"/>
        <v>1.0068371472522089</v>
      </c>
      <c r="I5137" s="115">
        <f t="shared" si="161"/>
        <v>43.596699999999998</v>
      </c>
    </row>
    <row r="5138" spans="1:9" hidden="1">
      <c r="A5138" s="115" t="s">
        <v>14498</v>
      </c>
      <c r="B5138" s="115" t="s">
        <v>14499</v>
      </c>
      <c r="C5138" s="115" t="s">
        <v>14500</v>
      </c>
      <c r="D5138" s="115" t="s">
        <v>1138</v>
      </c>
      <c r="E5138" s="115">
        <v>35.678400000000003</v>
      </c>
      <c r="F5138" s="674">
        <v>293.83600000000001</v>
      </c>
      <c r="G5138" s="674">
        <v>295.84500000000003</v>
      </c>
      <c r="H5138" s="115">
        <f t="shared" si="160"/>
        <v>1.0068371472522089</v>
      </c>
      <c r="I5138" s="115">
        <f t="shared" si="161"/>
        <v>35.9223</v>
      </c>
    </row>
    <row r="5139" spans="1:9" hidden="1">
      <c r="A5139" s="115" t="s">
        <v>14501</v>
      </c>
      <c r="B5139" s="115" t="s">
        <v>14502</v>
      </c>
      <c r="C5139" s="115" t="s">
        <v>14503</v>
      </c>
      <c r="D5139" s="115" t="s">
        <v>1138</v>
      </c>
      <c r="E5139" s="115">
        <v>39.642699999999998</v>
      </c>
      <c r="F5139" s="674">
        <v>293.83600000000001</v>
      </c>
      <c r="G5139" s="674">
        <v>295.84500000000003</v>
      </c>
      <c r="H5139" s="115">
        <f t="shared" si="160"/>
        <v>1.0068371472522089</v>
      </c>
      <c r="I5139" s="115">
        <f t="shared" si="161"/>
        <v>39.913699999999999</v>
      </c>
    </row>
    <row r="5140" spans="1:9" hidden="1">
      <c r="A5140" s="115" t="s">
        <v>14504</v>
      </c>
      <c r="B5140" s="115" t="s">
        <v>14505</v>
      </c>
      <c r="C5140" s="115" t="s">
        <v>14506</v>
      </c>
      <c r="D5140" s="115" t="s">
        <v>1138</v>
      </c>
      <c r="E5140" s="115">
        <v>47.571199999999997</v>
      </c>
      <c r="F5140" s="674">
        <v>293.83600000000001</v>
      </c>
      <c r="G5140" s="674">
        <v>295.84500000000003</v>
      </c>
      <c r="H5140" s="115">
        <f t="shared" si="160"/>
        <v>1.0068371472522089</v>
      </c>
      <c r="I5140" s="115">
        <f t="shared" si="161"/>
        <v>47.896500000000003</v>
      </c>
    </row>
    <row r="5141" spans="1:9" hidden="1">
      <c r="A5141" s="115" t="s">
        <v>14507</v>
      </c>
      <c r="B5141" s="115" t="s">
        <v>14508</v>
      </c>
      <c r="C5141" s="115" t="s">
        <v>14509</v>
      </c>
      <c r="D5141" s="115" t="s">
        <v>1138</v>
      </c>
      <c r="E5141" s="115">
        <v>55.586100000000002</v>
      </c>
      <c r="F5141" s="674">
        <v>293.83600000000001</v>
      </c>
      <c r="G5141" s="674">
        <v>295.84500000000003</v>
      </c>
      <c r="H5141" s="115">
        <f t="shared" si="160"/>
        <v>1.0068371472522089</v>
      </c>
      <c r="I5141" s="115">
        <f t="shared" si="161"/>
        <v>55.966200000000001</v>
      </c>
    </row>
    <row r="5142" spans="1:9" hidden="1">
      <c r="A5142" s="115" t="s">
        <v>14510</v>
      </c>
      <c r="B5142" s="115" t="s">
        <v>14511</v>
      </c>
      <c r="C5142" s="115" t="s">
        <v>14512</v>
      </c>
      <c r="D5142" s="115" t="s">
        <v>1138</v>
      </c>
      <c r="E5142" s="115">
        <v>70.145099999999999</v>
      </c>
      <c r="F5142" s="674">
        <v>293.83600000000001</v>
      </c>
      <c r="G5142" s="674">
        <v>295.84500000000003</v>
      </c>
      <c r="H5142" s="115">
        <f t="shared" si="160"/>
        <v>1.0068371472522089</v>
      </c>
      <c r="I5142" s="115">
        <f t="shared" si="161"/>
        <v>70.624700000000004</v>
      </c>
    </row>
    <row r="5143" spans="1:9" hidden="1">
      <c r="A5143" s="115" t="s">
        <v>14513</v>
      </c>
      <c r="B5143" s="115" t="s">
        <v>14514</v>
      </c>
      <c r="C5143" s="115" t="s">
        <v>14515</v>
      </c>
      <c r="D5143" s="115" t="s">
        <v>1138</v>
      </c>
      <c r="E5143" s="115">
        <v>222.232</v>
      </c>
      <c r="F5143" s="674">
        <v>293.83600000000001</v>
      </c>
      <c r="G5143" s="674">
        <v>295.84500000000003</v>
      </c>
      <c r="H5143" s="115">
        <f t="shared" si="160"/>
        <v>1.0068371472522089</v>
      </c>
      <c r="I5143" s="115">
        <f t="shared" si="161"/>
        <v>223.75139999999999</v>
      </c>
    </row>
    <row r="5144" spans="1:9" hidden="1">
      <c r="A5144" s="115" t="s">
        <v>14516</v>
      </c>
      <c r="B5144" s="115" t="s">
        <v>14517</v>
      </c>
      <c r="C5144" s="115" t="s">
        <v>14518</v>
      </c>
      <c r="D5144" s="115" t="s">
        <v>1138</v>
      </c>
      <c r="E5144" s="115">
        <v>243.89609999999999</v>
      </c>
      <c r="F5144" s="674">
        <v>293.83600000000001</v>
      </c>
      <c r="G5144" s="674">
        <v>295.84500000000003</v>
      </c>
      <c r="H5144" s="115">
        <f t="shared" si="160"/>
        <v>1.0068371472522089</v>
      </c>
      <c r="I5144" s="115">
        <f t="shared" si="161"/>
        <v>245.56370000000001</v>
      </c>
    </row>
    <row r="5145" spans="1:9" hidden="1">
      <c r="A5145" s="115" t="s">
        <v>14519</v>
      </c>
      <c r="B5145" s="115" t="s">
        <v>14520</v>
      </c>
      <c r="C5145" s="115" t="s">
        <v>14521</v>
      </c>
      <c r="D5145" s="115" t="s">
        <v>1138</v>
      </c>
      <c r="E5145" s="115">
        <v>300.32229999999998</v>
      </c>
      <c r="F5145" s="674">
        <v>293.83600000000001</v>
      </c>
      <c r="G5145" s="674">
        <v>295.84500000000003</v>
      </c>
      <c r="H5145" s="115">
        <f t="shared" si="160"/>
        <v>1.0068371472522089</v>
      </c>
      <c r="I5145" s="115">
        <f t="shared" si="161"/>
        <v>302.37560000000002</v>
      </c>
    </row>
    <row r="5146" spans="1:9" hidden="1">
      <c r="A5146" s="115" t="s">
        <v>14522</v>
      </c>
      <c r="B5146" s="115" t="s">
        <v>14523</v>
      </c>
      <c r="C5146" s="115" t="s">
        <v>14524</v>
      </c>
      <c r="D5146" s="115" t="s">
        <v>1138</v>
      </c>
      <c r="E5146" s="115">
        <v>320.41050000000001</v>
      </c>
      <c r="F5146" s="674">
        <v>293.83600000000001</v>
      </c>
      <c r="G5146" s="674">
        <v>295.84500000000003</v>
      </c>
      <c r="H5146" s="115">
        <f t="shared" si="160"/>
        <v>1.0068371472522089</v>
      </c>
      <c r="I5146" s="115">
        <f t="shared" si="161"/>
        <v>322.60120000000001</v>
      </c>
    </row>
    <row r="5147" spans="1:9" hidden="1">
      <c r="A5147" s="115" t="s">
        <v>14525</v>
      </c>
      <c r="B5147" s="115" t="s">
        <v>14526</v>
      </c>
      <c r="C5147" s="115" t="s">
        <v>14527</v>
      </c>
      <c r="D5147" s="115" t="s">
        <v>1138</v>
      </c>
      <c r="E5147" s="115">
        <v>345.34179999999998</v>
      </c>
      <c r="F5147" s="674">
        <v>293.83600000000001</v>
      </c>
      <c r="G5147" s="674">
        <v>295.84500000000003</v>
      </c>
      <c r="H5147" s="115">
        <f t="shared" si="160"/>
        <v>1.0068371472522089</v>
      </c>
      <c r="I5147" s="115">
        <f t="shared" si="161"/>
        <v>347.70299999999997</v>
      </c>
    </row>
    <row r="5148" spans="1:9" hidden="1">
      <c r="A5148" s="115" t="s">
        <v>14528</v>
      </c>
      <c r="B5148" s="115" t="s">
        <v>14529</v>
      </c>
      <c r="C5148" s="115" t="s">
        <v>14530</v>
      </c>
      <c r="D5148" s="115" t="s">
        <v>1138</v>
      </c>
      <c r="E5148" s="115">
        <v>66.025099999999995</v>
      </c>
      <c r="F5148" s="674">
        <v>293.83600000000001</v>
      </c>
      <c r="G5148" s="674">
        <v>295.84500000000003</v>
      </c>
      <c r="H5148" s="115">
        <f t="shared" si="160"/>
        <v>1.0068371472522089</v>
      </c>
      <c r="I5148" s="115">
        <f t="shared" si="161"/>
        <v>66.476500000000001</v>
      </c>
    </row>
    <row r="5149" spans="1:9" hidden="1">
      <c r="A5149" s="115" t="s">
        <v>14531</v>
      </c>
      <c r="B5149" s="115" t="s">
        <v>14532</v>
      </c>
      <c r="C5149" s="115" t="s">
        <v>14533</v>
      </c>
      <c r="D5149" s="115" t="s">
        <v>1138</v>
      </c>
      <c r="E5149" s="115">
        <v>70.290199999999999</v>
      </c>
      <c r="F5149" s="674">
        <v>293.83600000000001</v>
      </c>
      <c r="G5149" s="674">
        <v>295.84500000000003</v>
      </c>
      <c r="H5149" s="115">
        <f t="shared" si="160"/>
        <v>1.0068371472522089</v>
      </c>
      <c r="I5149" s="115">
        <f t="shared" si="161"/>
        <v>70.770799999999994</v>
      </c>
    </row>
    <row r="5150" spans="1:9" hidden="1">
      <c r="A5150" s="115" t="s">
        <v>14534</v>
      </c>
      <c r="B5150" s="115" t="s">
        <v>14535</v>
      </c>
      <c r="C5150" s="115" t="s">
        <v>14536</v>
      </c>
      <c r="D5150" s="115" t="s">
        <v>1138</v>
      </c>
      <c r="E5150" s="115">
        <v>221.02719999999999</v>
      </c>
      <c r="F5150" s="674">
        <v>293.83600000000001</v>
      </c>
      <c r="G5150" s="674">
        <v>295.84500000000003</v>
      </c>
      <c r="H5150" s="115">
        <f t="shared" si="160"/>
        <v>1.0068371472522089</v>
      </c>
      <c r="I5150" s="115">
        <f t="shared" si="161"/>
        <v>222.5384</v>
      </c>
    </row>
    <row r="5151" spans="1:9" hidden="1">
      <c r="A5151" s="115" t="s">
        <v>14537</v>
      </c>
      <c r="B5151" s="115" t="s">
        <v>14538</v>
      </c>
      <c r="C5151" s="115" t="s">
        <v>14539</v>
      </c>
      <c r="D5151" s="115" t="s">
        <v>1138</v>
      </c>
      <c r="E5151" s="115">
        <v>242.90459999999999</v>
      </c>
      <c r="F5151" s="674">
        <v>293.83600000000001</v>
      </c>
      <c r="G5151" s="674">
        <v>295.84500000000003</v>
      </c>
      <c r="H5151" s="115">
        <f t="shared" si="160"/>
        <v>1.0068371472522089</v>
      </c>
      <c r="I5151" s="115">
        <f t="shared" si="161"/>
        <v>244.56540000000001</v>
      </c>
    </row>
    <row r="5152" spans="1:9" hidden="1">
      <c r="A5152" s="115" t="s">
        <v>14540</v>
      </c>
      <c r="B5152" s="115" t="s">
        <v>14541</v>
      </c>
      <c r="C5152" s="115" t="s">
        <v>14542</v>
      </c>
      <c r="D5152" s="115" t="s">
        <v>1138</v>
      </c>
      <c r="E5152" s="115">
        <v>301.9581</v>
      </c>
      <c r="F5152" s="674">
        <v>293.83600000000001</v>
      </c>
      <c r="G5152" s="674">
        <v>295.84500000000003</v>
      </c>
      <c r="H5152" s="115">
        <f t="shared" si="160"/>
        <v>1.0068371472522089</v>
      </c>
      <c r="I5152" s="115">
        <f t="shared" si="161"/>
        <v>304.02260000000001</v>
      </c>
    </row>
    <row r="5153" spans="1:9" hidden="1">
      <c r="A5153" s="115" t="s">
        <v>14543</v>
      </c>
      <c r="B5153" s="115" t="s">
        <v>14544</v>
      </c>
      <c r="C5153" s="115" t="s">
        <v>14545</v>
      </c>
      <c r="D5153" s="115" t="s">
        <v>1138</v>
      </c>
      <c r="E5153" s="115">
        <v>12.6959</v>
      </c>
      <c r="F5153" s="674">
        <v>293.83600000000001</v>
      </c>
      <c r="G5153" s="674">
        <v>295.84500000000003</v>
      </c>
      <c r="H5153" s="115">
        <f t="shared" si="160"/>
        <v>1.0068371472522089</v>
      </c>
      <c r="I5153" s="115">
        <f t="shared" si="161"/>
        <v>12.7827</v>
      </c>
    </row>
    <row r="5154" spans="1:9" hidden="1">
      <c r="A5154" s="115" t="s">
        <v>14546</v>
      </c>
      <c r="B5154" s="115" t="s">
        <v>14547</v>
      </c>
      <c r="C5154" s="115" t="s">
        <v>14548</v>
      </c>
      <c r="D5154" s="115" t="s">
        <v>1242</v>
      </c>
      <c r="E5154" s="115">
        <v>75.898300000000006</v>
      </c>
      <c r="F5154" s="674">
        <v>293.83600000000001</v>
      </c>
      <c r="G5154" s="674">
        <v>295.84500000000003</v>
      </c>
      <c r="H5154" s="115">
        <f t="shared" si="160"/>
        <v>1.0068371472522089</v>
      </c>
      <c r="I5154" s="115">
        <f t="shared" si="161"/>
        <v>76.417199999999994</v>
      </c>
    </row>
    <row r="5155" spans="1:9" hidden="1">
      <c r="A5155" s="115" t="s">
        <v>14549</v>
      </c>
      <c r="B5155" s="115" t="s">
        <v>14550</v>
      </c>
      <c r="C5155" s="115" t="s">
        <v>14551</v>
      </c>
      <c r="D5155" s="115" t="s">
        <v>1242</v>
      </c>
      <c r="E5155" s="115">
        <v>3.5962000000000001</v>
      </c>
      <c r="F5155" s="674">
        <v>293.83600000000001</v>
      </c>
      <c r="G5155" s="674">
        <v>295.84500000000003</v>
      </c>
      <c r="H5155" s="115">
        <f t="shared" si="160"/>
        <v>1.0068371472522089</v>
      </c>
      <c r="I5155" s="115">
        <f t="shared" si="161"/>
        <v>3.6208</v>
      </c>
    </row>
    <row r="5156" spans="1:9" hidden="1">
      <c r="A5156" s="115" t="s">
        <v>14552</v>
      </c>
      <c r="B5156" s="115" t="s">
        <v>14553</v>
      </c>
      <c r="C5156" s="115" t="s">
        <v>14554</v>
      </c>
      <c r="D5156" s="115" t="s">
        <v>1242</v>
      </c>
      <c r="E5156" s="115">
        <v>5.8475000000000001</v>
      </c>
      <c r="F5156" s="674">
        <v>293.83600000000001</v>
      </c>
      <c r="G5156" s="674">
        <v>295.84500000000003</v>
      </c>
      <c r="H5156" s="115">
        <f t="shared" si="160"/>
        <v>1.0068371472522089</v>
      </c>
      <c r="I5156" s="115">
        <f t="shared" si="161"/>
        <v>5.8875000000000002</v>
      </c>
    </row>
    <row r="5157" spans="1:9" hidden="1">
      <c r="A5157" s="115" t="s">
        <v>14555</v>
      </c>
      <c r="B5157" s="115" t="s">
        <v>14556</v>
      </c>
      <c r="C5157" s="115" t="s">
        <v>14557</v>
      </c>
      <c r="D5157" s="115" t="s">
        <v>1242</v>
      </c>
      <c r="E5157" s="115">
        <v>8.6281999999999996</v>
      </c>
      <c r="F5157" s="674">
        <v>293.83600000000001</v>
      </c>
      <c r="G5157" s="674">
        <v>295.84500000000003</v>
      </c>
      <c r="H5157" s="115">
        <f t="shared" si="160"/>
        <v>1.0068371472522089</v>
      </c>
      <c r="I5157" s="115">
        <f t="shared" si="161"/>
        <v>8.6872000000000007</v>
      </c>
    </row>
    <row r="5158" spans="1:9" hidden="1">
      <c r="A5158" s="115" t="s">
        <v>14558</v>
      </c>
      <c r="B5158" s="115" t="s">
        <v>14559</v>
      </c>
      <c r="C5158" s="115" t="s">
        <v>14560</v>
      </c>
      <c r="D5158" s="115" t="s">
        <v>1242</v>
      </c>
      <c r="E5158" s="115">
        <v>14.3026</v>
      </c>
      <c r="F5158" s="674">
        <v>293.83600000000001</v>
      </c>
      <c r="G5158" s="674">
        <v>295.84500000000003</v>
      </c>
      <c r="H5158" s="115">
        <f t="shared" si="160"/>
        <v>1.0068371472522089</v>
      </c>
      <c r="I5158" s="115">
        <f t="shared" si="161"/>
        <v>14.400399999999999</v>
      </c>
    </row>
    <row r="5159" spans="1:9" hidden="1">
      <c r="A5159" s="115" t="s">
        <v>14561</v>
      </c>
      <c r="B5159" s="115" t="s">
        <v>14562</v>
      </c>
      <c r="C5159" s="115" t="s">
        <v>14563</v>
      </c>
      <c r="D5159" s="115" t="s">
        <v>1242</v>
      </c>
      <c r="E5159" s="115">
        <v>21.754200000000001</v>
      </c>
      <c r="F5159" s="674">
        <v>293.83600000000001</v>
      </c>
      <c r="G5159" s="674">
        <v>295.84500000000003</v>
      </c>
      <c r="H5159" s="115">
        <f t="shared" si="160"/>
        <v>1.0068371472522089</v>
      </c>
      <c r="I5159" s="115">
        <f t="shared" si="161"/>
        <v>21.902899999999999</v>
      </c>
    </row>
    <row r="5160" spans="1:9" hidden="1">
      <c r="A5160" s="115" t="s">
        <v>14564</v>
      </c>
      <c r="B5160" s="115" t="s">
        <v>14565</v>
      </c>
      <c r="C5160" s="115" t="s">
        <v>14566</v>
      </c>
      <c r="D5160" s="115" t="s">
        <v>1242</v>
      </c>
      <c r="E5160" s="115">
        <v>28.546500000000002</v>
      </c>
      <c r="F5160" s="674">
        <v>293.83600000000001</v>
      </c>
      <c r="G5160" s="674">
        <v>295.84500000000003</v>
      </c>
      <c r="H5160" s="115">
        <f t="shared" si="160"/>
        <v>1.0068371472522089</v>
      </c>
      <c r="I5160" s="115">
        <f t="shared" si="161"/>
        <v>28.741700000000002</v>
      </c>
    </row>
    <row r="5161" spans="1:9" hidden="1">
      <c r="A5161" s="115" t="s">
        <v>14567</v>
      </c>
      <c r="B5161" s="115" t="s">
        <v>14568</v>
      </c>
      <c r="C5161" s="115" t="s">
        <v>14569</v>
      </c>
      <c r="D5161" s="115" t="s">
        <v>1242</v>
      </c>
      <c r="E5161" s="115">
        <v>33.380000000000003</v>
      </c>
      <c r="F5161" s="674">
        <v>293.83600000000001</v>
      </c>
      <c r="G5161" s="674">
        <v>295.84500000000003</v>
      </c>
      <c r="H5161" s="115">
        <f t="shared" si="160"/>
        <v>1.0068371472522089</v>
      </c>
      <c r="I5161" s="115">
        <f t="shared" si="161"/>
        <v>33.608199999999997</v>
      </c>
    </row>
    <row r="5162" spans="1:9" hidden="1">
      <c r="A5162" s="115" t="s">
        <v>14570</v>
      </c>
      <c r="B5162" s="115" t="s">
        <v>14571</v>
      </c>
      <c r="C5162" s="115" t="s">
        <v>14572</v>
      </c>
      <c r="D5162" s="115" t="s">
        <v>1242</v>
      </c>
      <c r="E5162" s="115">
        <v>39.411700000000003</v>
      </c>
      <c r="F5162" s="674">
        <v>293.83600000000001</v>
      </c>
      <c r="G5162" s="674">
        <v>295.84500000000003</v>
      </c>
      <c r="H5162" s="115">
        <f t="shared" si="160"/>
        <v>1.0068371472522089</v>
      </c>
      <c r="I5162" s="115">
        <f t="shared" si="161"/>
        <v>39.681199999999997</v>
      </c>
    </row>
    <row r="5163" spans="1:9" hidden="1">
      <c r="A5163" s="115" t="s">
        <v>14573</v>
      </c>
      <c r="B5163" s="115" t="s">
        <v>14574</v>
      </c>
      <c r="C5163" s="115" t="s">
        <v>14575</v>
      </c>
      <c r="D5163" s="115" t="s">
        <v>1242</v>
      </c>
      <c r="E5163" s="115">
        <v>45.417200000000001</v>
      </c>
      <c r="F5163" s="674">
        <v>293.83600000000001</v>
      </c>
      <c r="G5163" s="674">
        <v>295.84500000000003</v>
      </c>
      <c r="H5163" s="115">
        <f t="shared" si="160"/>
        <v>1.0068371472522089</v>
      </c>
      <c r="I5163" s="115">
        <f t="shared" si="161"/>
        <v>45.727699999999999</v>
      </c>
    </row>
    <row r="5164" spans="1:9" hidden="1">
      <c r="A5164" s="115" t="s">
        <v>14576</v>
      </c>
      <c r="B5164" s="115" t="s">
        <v>14577</v>
      </c>
      <c r="C5164" s="115" t="s">
        <v>14578</v>
      </c>
      <c r="D5164" s="115" t="s">
        <v>1242</v>
      </c>
      <c r="E5164" s="115">
        <v>51.851900000000001</v>
      </c>
      <c r="F5164" s="674">
        <v>293.83600000000001</v>
      </c>
      <c r="G5164" s="674">
        <v>295.84500000000003</v>
      </c>
      <c r="H5164" s="115">
        <f t="shared" si="160"/>
        <v>1.0068371472522089</v>
      </c>
      <c r="I5164" s="115">
        <f t="shared" si="161"/>
        <v>52.206400000000002</v>
      </c>
    </row>
    <row r="5165" spans="1:9" hidden="1">
      <c r="A5165" s="115" t="s">
        <v>14579</v>
      </c>
      <c r="B5165" s="115" t="s">
        <v>14580</v>
      </c>
      <c r="C5165" s="115" t="s">
        <v>14581</v>
      </c>
      <c r="D5165" s="115" t="s">
        <v>1242</v>
      </c>
      <c r="E5165" s="115">
        <v>58.2866</v>
      </c>
      <c r="F5165" s="674">
        <v>293.83600000000001</v>
      </c>
      <c r="G5165" s="674">
        <v>295.84500000000003</v>
      </c>
      <c r="H5165" s="115">
        <f t="shared" si="160"/>
        <v>1.0068371472522089</v>
      </c>
      <c r="I5165" s="115">
        <f t="shared" si="161"/>
        <v>58.685099999999998</v>
      </c>
    </row>
    <row r="5166" spans="1:9" hidden="1">
      <c r="A5166" s="115" t="s">
        <v>14582</v>
      </c>
      <c r="B5166" s="115" t="s">
        <v>14583</v>
      </c>
      <c r="C5166" s="115" t="s">
        <v>14584</v>
      </c>
      <c r="D5166" s="115" t="s">
        <v>1242</v>
      </c>
      <c r="E5166" s="115">
        <v>71.868099999999998</v>
      </c>
      <c r="F5166" s="674">
        <v>293.83600000000001</v>
      </c>
      <c r="G5166" s="674">
        <v>295.84500000000003</v>
      </c>
      <c r="H5166" s="115">
        <f t="shared" si="160"/>
        <v>1.0068371472522089</v>
      </c>
      <c r="I5166" s="115">
        <f t="shared" si="161"/>
        <v>72.359499999999997</v>
      </c>
    </row>
    <row r="5167" spans="1:9" hidden="1">
      <c r="A5167" s="115" t="s">
        <v>14585</v>
      </c>
      <c r="B5167" s="115" t="s">
        <v>14586</v>
      </c>
      <c r="C5167" s="115" t="s">
        <v>14587</v>
      </c>
      <c r="D5167" s="115" t="s">
        <v>1242</v>
      </c>
      <c r="E5167" s="115">
        <v>119.2765</v>
      </c>
      <c r="F5167" s="674">
        <v>293.83600000000001</v>
      </c>
      <c r="G5167" s="674">
        <v>295.84500000000003</v>
      </c>
      <c r="H5167" s="115">
        <f t="shared" si="160"/>
        <v>1.0068371472522089</v>
      </c>
      <c r="I5167" s="115">
        <f t="shared" si="161"/>
        <v>120.092</v>
      </c>
    </row>
    <row r="5168" spans="1:9" hidden="1">
      <c r="A5168" s="115" t="s">
        <v>14588</v>
      </c>
      <c r="B5168" s="115" t="s">
        <v>14589</v>
      </c>
      <c r="C5168" s="115" t="s">
        <v>14590</v>
      </c>
      <c r="D5168" s="115" t="s">
        <v>1242</v>
      </c>
      <c r="E5168" s="115">
        <v>143.10669999999999</v>
      </c>
      <c r="F5168" s="674">
        <v>293.83600000000001</v>
      </c>
      <c r="G5168" s="674">
        <v>295.84500000000003</v>
      </c>
      <c r="H5168" s="115">
        <f t="shared" si="160"/>
        <v>1.0068371472522089</v>
      </c>
      <c r="I5168" s="115">
        <f t="shared" si="161"/>
        <v>144.08510000000001</v>
      </c>
    </row>
    <row r="5169" spans="1:9" hidden="1">
      <c r="A5169" s="115" t="s">
        <v>14591</v>
      </c>
      <c r="B5169" s="115" t="s">
        <v>14592</v>
      </c>
      <c r="C5169" s="115" t="s">
        <v>14593</v>
      </c>
      <c r="D5169" s="115" t="s">
        <v>1242</v>
      </c>
      <c r="E5169" s="115">
        <v>172.89330000000001</v>
      </c>
      <c r="F5169" s="674">
        <v>293.83600000000001</v>
      </c>
      <c r="G5169" s="674">
        <v>295.84500000000003</v>
      </c>
      <c r="H5169" s="115">
        <f t="shared" si="160"/>
        <v>1.0068371472522089</v>
      </c>
      <c r="I5169" s="115">
        <f t="shared" si="161"/>
        <v>174.0754</v>
      </c>
    </row>
    <row r="5170" spans="1:9" hidden="1">
      <c r="A5170" s="115" t="s">
        <v>14594</v>
      </c>
      <c r="B5170" s="115" t="s">
        <v>14595</v>
      </c>
      <c r="C5170" s="115" t="s">
        <v>14596</v>
      </c>
      <c r="D5170" s="115" t="s">
        <v>1242</v>
      </c>
      <c r="E5170" s="115">
        <v>202.93960000000001</v>
      </c>
      <c r="F5170" s="674">
        <v>293.83600000000001</v>
      </c>
      <c r="G5170" s="674">
        <v>295.84500000000003</v>
      </c>
      <c r="H5170" s="115">
        <f t="shared" si="160"/>
        <v>1.0068371472522089</v>
      </c>
      <c r="I5170" s="115">
        <f t="shared" si="161"/>
        <v>204.3271</v>
      </c>
    </row>
    <row r="5171" spans="1:9" hidden="1">
      <c r="A5171" s="115" t="s">
        <v>14597</v>
      </c>
      <c r="B5171" s="115" t="s">
        <v>14598</v>
      </c>
      <c r="C5171" s="115" t="s">
        <v>14599</v>
      </c>
      <c r="D5171" s="115" t="s">
        <v>1242</v>
      </c>
      <c r="E5171" s="115">
        <v>253.55340000000001</v>
      </c>
      <c r="F5171" s="674">
        <v>293.83600000000001</v>
      </c>
      <c r="G5171" s="674">
        <v>295.84500000000003</v>
      </c>
      <c r="H5171" s="115">
        <f t="shared" si="160"/>
        <v>1.0068371472522089</v>
      </c>
      <c r="I5171" s="115">
        <f t="shared" si="161"/>
        <v>255.28700000000001</v>
      </c>
    </row>
    <row r="5172" spans="1:9" hidden="1">
      <c r="A5172" s="115" t="s">
        <v>14600</v>
      </c>
      <c r="B5172" s="115" t="s">
        <v>14601</v>
      </c>
      <c r="C5172" s="115" t="s">
        <v>14602</v>
      </c>
      <c r="D5172" s="115" t="s">
        <v>1138</v>
      </c>
      <c r="E5172" s="115">
        <v>69.374600000000001</v>
      </c>
      <c r="F5172" s="674">
        <v>293.83600000000001</v>
      </c>
      <c r="G5172" s="674">
        <v>295.84500000000003</v>
      </c>
      <c r="H5172" s="115">
        <f t="shared" si="160"/>
        <v>1.0068371472522089</v>
      </c>
      <c r="I5172" s="115">
        <f t="shared" si="161"/>
        <v>69.8489</v>
      </c>
    </row>
    <row r="5173" spans="1:9" hidden="1">
      <c r="A5173" s="115" t="s">
        <v>14603</v>
      </c>
      <c r="B5173" s="115" t="s">
        <v>14604</v>
      </c>
      <c r="C5173" s="115" t="s">
        <v>14605</v>
      </c>
      <c r="D5173" s="115" t="s">
        <v>1138</v>
      </c>
      <c r="E5173" s="115">
        <v>74.33</v>
      </c>
      <c r="F5173" s="674">
        <v>293.83600000000001</v>
      </c>
      <c r="G5173" s="674">
        <v>295.84500000000003</v>
      </c>
      <c r="H5173" s="115">
        <f t="shared" si="160"/>
        <v>1.0068371472522089</v>
      </c>
      <c r="I5173" s="115">
        <f t="shared" si="161"/>
        <v>74.838200000000001</v>
      </c>
    </row>
    <row r="5174" spans="1:9" hidden="1">
      <c r="A5174" s="115" t="s">
        <v>14606</v>
      </c>
      <c r="B5174" s="115" t="s">
        <v>14607</v>
      </c>
      <c r="C5174" s="115" t="s">
        <v>14608</v>
      </c>
      <c r="D5174" s="115" t="s">
        <v>1138</v>
      </c>
      <c r="E5174" s="115">
        <v>79.285300000000007</v>
      </c>
      <c r="F5174" s="674">
        <v>293.83600000000001</v>
      </c>
      <c r="G5174" s="674">
        <v>295.84500000000003</v>
      </c>
      <c r="H5174" s="115">
        <f t="shared" si="160"/>
        <v>1.0068371472522089</v>
      </c>
      <c r="I5174" s="115">
        <f t="shared" si="161"/>
        <v>79.827399999999997</v>
      </c>
    </row>
    <row r="5175" spans="1:9" hidden="1">
      <c r="A5175" s="115" t="s">
        <v>14609</v>
      </c>
      <c r="B5175" s="115" t="s">
        <v>14610</v>
      </c>
      <c r="C5175" s="115" t="s">
        <v>14611</v>
      </c>
      <c r="D5175" s="115" t="s">
        <v>1138</v>
      </c>
      <c r="E5175" s="115">
        <v>84.240600000000001</v>
      </c>
      <c r="F5175" s="674">
        <v>293.83600000000001</v>
      </c>
      <c r="G5175" s="674">
        <v>295.84500000000003</v>
      </c>
      <c r="H5175" s="115">
        <f t="shared" si="160"/>
        <v>1.0068371472522089</v>
      </c>
      <c r="I5175" s="115">
        <f t="shared" si="161"/>
        <v>84.816599999999994</v>
      </c>
    </row>
    <row r="5176" spans="1:9" hidden="1">
      <c r="A5176" s="115" t="s">
        <v>14612</v>
      </c>
      <c r="B5176" s="115" t="s">
        <v>14613</v>
      </c>
      <c r="C5176" s="115" t="s">
        <v>14614</v>
      </c>
      <c r="D5176" s="115" t="s">
        <v>1138</v>
      </c>
      <c r="E5176" s="115">
        <v>94.151200000000003</v>
      </c>
      <c r="F5176" s="674">
        <v>293.83600000000001</v>
      </c>
      <c r="G5176" s="674">
        <v>295.84500000000003</v>
      </c>
      <c r="H5176" s="115">
        <f t="shared" si="160"/>
        <v>1.0068371472522089</v>
      </c>
      <c r="I5176" s="115">
        <f t="shared" si="161"/>
        <v>94.794899999999998</v>
      </c>
    </row>
    <row r="5177" spans="1:9" hidden="1">
      <c r="A5177" s="115" t="s">
        <v>14615</v>
      </c>
      <c r="B5177" s="115" t="s">
        <v>14616</v>
      </c>
      <c r="C5177" s="115" t="s">
        <v>14617</v>
      </c>
      <c r="D5177" s="115" t="s">
        <v>1138</v>
      </c>
      <c r="E5177" s="115">
        <v>31.008900000000001</v>
      </c>
      <c r="F5177" s="674">
        <v>293.83600000000001</v>
      </c>
      <c r="G5177" s="674">
        <v>295.84500000000003</v>
      </c>
      <c r="H5177" s="115">
        <f t="shared" si="160"/>
        <v>1.0068371472522089</v>
      </c>
      <c r="I5177" s="115">
        <f t="shared" si="161"/>
        <v>31.2209</v>
      </c>
    </row>
    <row r="5178" spans="1:9" hidden="1">
      <c r="A5178" s="115" t="s">
        <v>14618</v>
      </c>
      <c r="B5178" s="115" t="s">
        <v>14619</v>
      </c>
      <c r="C5178" s="115" t="s">
        <v>14620</v>
      </c>
      <c r="D5178" s="115" t="s">
        <v>1138</v>
      </c>
      <c r="E5178" s="115">
        <v>44.792000000000002</v>
      </c>
      <c r="F5178" s="674">
        <v>293.83600000000001</v>
      </c>
      <c r="G5178" s="674">
        <v>295.84500000000003</v>
      </c>
      <c r="H5178" s="115">
        <f t="shared" si="160"/>
        <v>1.0068371472522089</v>
      </c>
      <c r="I5178" s="115">
        <f t="shared" si="161"/>
        <v>45.098199999999999</v>
      </c>
    </row>
    <row r="5179" spans="1:9" hidden="1">
      <c r="A5179" s="115" t="s">
        <v>14621</v>
      </c>
      <c r="B5179" s="115" t="s">
        <v>14622</v>
      </c>
      <c r="C5179" s="115" t="s">
        <v>14623</v>
      </c>
      <c r="D5179" s="115" t="s">
        <v>1138</v>
      </c>
      <c r="E5179" s="115">
        <v>178.13120000000001</v>
      </c>
      <c r="F5179" s="674">
        <v>293.83600000000001</v>
      </c>
      <c r="G5179" s="674">
        <v>295.84500000000003</v>
      </c>
      <c r="H5179" s="115">
        <f t="shared" si="160"/>
        <v>1.0068371472522089</v>
      </c>
      <c r="I5179" s="115">
        <f t="shared" si="161"/>
        <v>179.34909999999999</v>
      </c>
    </row>
    <row r="5180" spans="1:9" hidden="1">
      <c r="A5180" s="115" t="s">
        <v>14624</v>
      </c>
      <c r="B5180" s="115" t="s">
        <v>14625</v>
      </c>
      <c r="C5180" s="115" t="s">
        <v>14626</v>
      </c>
      <c r="D5180" s="115" t="s">
        <v>1138</v>
      </c>
      <c r="E5180" s="115">
        <v>23.606100000000001</v>
      </c>
      <c r="F5180" s="674">
        <v>293.83600000000001</v>
      </c>
      <c r="G5180" s="674">
        <v>295.84500000000003</v>
      </c>
      <c r="H5180" s="115">
        <f t="shared" si="160"/>
        <v>1.0068371472522089</v>
      </c>
      <c r="I5180" s="115">
        <f t="shared" si="161"/>
        <v>23.767499999999998</v>
      </c>
    </row>
    <row r="5181" spans="1:9" hidden="1">
      <c r="A5181" s="115" t="s">
        <v>14627</v>
      </c>
      <c r="B5181" s="115" t="s">
        <v>14628</v>
      </c>
      <c r="C5181" s="115" t="s">
        <v>14629</v>
      </c>
      <c r="D5181" s="115" t="s">
        <v>1138</v>
      </c>
      <c r="E5181" s="115">
        <v>29.197099999999999</v>
      </c>
      <c r="F5181" s="674">
        <v>293.83600000000001</v>
      </c>
      <c r="G5181" s="674">
        <v>295.84500000000003</v>
      </c>
      <c r="H5181" s="115">
        <f t="shared" si="160"/>
        <v>1.0068371472522089</v>
      </c>
      <c r="I5181" s="115">
        <f t="shared" si="161"/>
        <v>29.396699999999999</v>
      </c>
    </row>
    <row r="5182" spans="1:9" hidden="1">
      <c r="A5182" s="115" t="s">
        <v>14630</v>
      </c>
      <c r="B5182" s="115" t="s">
        <v>14631</v>
      </c>
      <c r="C5182" s="115" t="s">
        <v>14632</v>
      </c>
      <c r="D5182" s="115" t="s">
        <v>1138</v>
      </c>
      <c r="E5182" s="115">
        <v>32.820799999999998</v>
      </c>
      <c r="F5182" s="674">
        <v>293.83600000000001</v>
      </c>
      <c r="G5182" s="674">
        <v>295.84500000000003</v>
      </c>
      <c r="H5182" s="115">
        <f t="shared" si="160"/>
        <v>1.0068371472522089</v>
      </c>
      <c r="I5182" s="115">
        <f t="shared" si="161"/>
        <v>33.045200000000001</v>
      </c>
    </row>
    <row r="5183" spans="1:9" hidden="1">
      <c r="A5183" s="115" t="s">
        <v>14633</v>
      </c>
      <c r="B5183" s="115" t="s">
        <v>14634</v>
      </c>
      <c r="C5183" s="115" t="s">
        <v>14635</v>
      </c>
      <c r="D5183" s="115" t="s">
        <v>1138</v>
      </c>
      <c r="E5183" s="115">
        <v>38.185699999999997</v>
      </c>
      <c r="F5183" s="674">
        <v>293.83600000000001</v>
      </c>
      <c r="G5183" s="674">
        <v>295.84500000000003</v>
      </c>
      <c r="H5183" s="115">
        <f t="shared" si="160"/>
        <v>1.0068371472522089</v>
      </c>
      <c r="I5183" s="115">
        <f t="shared" si="161"/>
        <v>38.446800000000003</v>
      </c>
    </row>
    <row r="5184" spans="1:9" hidden="1">
      <c r="A5184" s="115" t="s">
        <v>14636</v>
      </c>
      <c r="B5184" s="115" t="s">
        <v>14637</v>
      </c>
      <c r="C5184" s="115" t="s">
        <v>14638</v>
      </c>
      <c r="D5184" s="115" t="s">
        <v>1138</v>
      </c>
      <c r="E5184" s="115">
        <v>41.726700000000001</v>
      </c>
      <c r="F5184" s="674">
        <v>293.83600000000001</v>
      </c>
      <c r="G5184" s="674">
        <v>295.84500000000003</v>
      </c>
      <c r="H5184" s="115">
        <f t="shared" si="160"/>
        <v>1.0068371472522089</v>
      </c>
      <c r="I5184" s="115">
        <f t="shared" si="161"/>
        <v>42.012</v>
      </c>
    </row>
    <row r="5185" spans="1:9" hidden="1">
      <c r="A5185" s="115" t="s">
        <v>14639</v>
      </c>
      <c r="B5185" s="115" t="s">
        <v>14640</v>
      </c>
      <c r="C5185" s="115" t="s">
        <v>14641</v>
      </c>
      <c r="D5185" s="115" t="s">
        <v>1138</v>
      </c>
      <c r="E5185" s="115">
        <v>85.590100000000007</v>
      </c>
      <c r="F5185" s="674">
        <v>293.83600000000001</v>
      </c>
      <c r="G5185" s="674">
        <v>295.84500000000003</v>
      </c>
      <c r="H5185" s="115">
        <f t="shared" si="160"/>
        <v>1.0068371472522089</v>
      </c>
      <c r="I5185" s="115">
        <f t="shared" si="161"/>
        <v>86.175299999999993</v>
      </c>
    </row>
    <row r="5186" spans="1:9" hidden="1">
      <c r="A5186" s="115" t="s">
        <v>14642</v>
      </c>
      <c r="B5186" s="115" t="s">
        <v>14643</v>
      </c>
      <c r="C5186" s="115" t="s">
        <v>14644</v>
      </c>
      <c r="D5186" s="115" t="s">
        <v>1138</v>
      </c>
      <c r="E5186" s="115">
        <v>113.5146</v>
      </c>
      <c r="F5186" s="674">
        <v>293.83600000000001</v>
      </c>
      <c r="G5186" s="674">
        <v>295.84500000000003</v>
      </c>
      <c r="H5186" s="115">
        <f t="shared" si="160"/>
        <v>1.0068371472522089</v>
      </c>
      <c r="I5186" s="115">
        <f t="shared" si="161"/>
        <v>114.2907</v>
      </c>
    </row>
    <row r="5187" spans="1:9" hidden="1">
      <c r="A5187" s="115" t="s">
        <v>14645</v>
      </c>
      <c r="B5187" s="115" t="s">
        <v>14646</v>
      </c>
      <c r="C5187" s="115" t="s">
        <v>14647</v>
      </c>
      <c r="D5187" s="115" t="s">
        <v>1138</v>
      </c>
      <c r="E5187" s="115">
        <v>121.8997</v>
      </c>
      <c r="F5187" s="674">
        <v>293.83600000000001</v>
      </c>
      <c r="G5187" s="674">
        <v>295.84500000000003</v>
      </c>
      <c r="H5187" s="115">
        <f t="shared" si="160"/>
        <v>1.0068371472522089</v>
      </c>
      <c r="I5187" s="115">
        <f t="shared" si="161"/>
        <v>122.73309999999999</v>
      </c>
    </row>
    <row r="5188" spans="1:9" hidden="1">
      <c r="A5188" s="115" t="s">
        <v>14648</v>
      </c>
      <c r="B5188" s="115" t="s">
        <v>14649</v>
      </c>
      <c r="C5188" s="115" t="s">
        <v>14650</v>
      </c>
      <c r="D5188" s="115" t="s">
        <v>1138</v>
      </c>
      <c r="E5188" s="115">
        <v>304.0247</v>
      </c>
      <c r="F5188" s="674">
        <v>293.83600000000001</v>
      </c>
      <c r="G5188" s="674">
        <v>295.84500000000003</v>
      </c>
      <c r="H5188" s="115">
        <f t="shared" si="160"/>
        <v>1.0068371472522089</v>
      </c>
      <c r="I5188" s="115">
        <f t="shared" si="161"/>
        <v>306.10340000000002</v>
      </c>
    </row>
    <row r="5189" spans="1:9" hidden="1">
      <c r="A5189" s="115" t="s">
        <v>14651</v>
      </c>
      <c r="B5189" s="115" t="s">
        <v>14652</v>
      </c>
      <c r="C5189" s="115" t="s">
        <v>14653</v>
      </c>
      <c r="D5189" s="115" t="s">
        <v>1138</v>
      </c>
      <c r="E5189" s="115">
        <v>346.50209999999998</v>
      </c>
      <c r="F5189" s="674">
        <v>293.83600000000001</v>
      </c>
      <c r="G5189" s="674">
        <v>295.84500000000003</v>
      </c>
      <c r="H5189" s="115">
        <f t="shared" ref="H5189:H5252" si="162">G5189/F5189</f>
        <v>1.0068371472522089</v>
      </c>
      <c r="I5189" s="115">
        <f t="shared" ref="I5189:I5252" si="163">ROUND(H5189*E5189,4)</f>
        <v>348.87119999999999</v>
      </c>
    </row>
    <row r="5190" spans="1:9" hidden="1">
      <c r="A5190" s="115" t="s">
        <v>14654</v>
      </c>
      <c r="B5190" s="115" t="s">
        <v>14655</v>
      </c>
      <c r="C5190" s="115" t="s">
        <v>14656</v>
      </c>
      <c r="D5190" s="115" t="s">
        <v>1138</v>
      </c>
      <c r="E5190" s="115">
        <v>436.0763</v>
      </c>
      <c r="F5190" s="674">
        <v>293.83600000000001</v>
      </c>
      <c r="G5190" s="674">
        <v>295.84500000000003</v>
      </c>
      <c r="H5190" s="115">
        <f t="shared" si="162"/>
        <v>1.0068371472522089</v>
      </c>
      <c r="I5190" s="115">
        <f t="shared" si="163"/>
        <v>439.05779999999999</v>
      </c>
    </row>
    <row r="5191" spans="1:9" hidden="1">
      <c r="A5191" s="115" t="s">
        <v>14657</v>
      </c>
      <c r="B5191" s="115" t="s">
        <v>14658</v>
      </c>
      <c r="C5191" s="115" t="s">
        <v>14659</v>
      </c>
      <c r="D5191" s="115" t="s">
        <v>1138</v>
      </c>
      <c r="E5191" s="115">
        <v>472.24360000000001</v>
      </c>
      <c r="F5191" s="674">
        <v>293.83600000000001</v>
      </c>
      <c r="G5191" s="674">
        <v>295.84500000000003</v>
      </c>
      <c r="H5191" s="115">
        <f t="shared" si="162"/>
        <v>1.0068371472522089</v>
      </c>
      <c r="I5191" s="115">
        <f t="shared" si="163"/>
        <v>475.47239999999999</v>
      </c>
    </row>
    <row r="5192" spans="1:9" hidden="1">
      <c r="A5192" s="115" t="s">
        <v>14660</v>
      </c>
      <c r="B5192" s="115" t="s">
        <v>14661</v>
      </c>
      <c r="C5192" s="115" t="s">
        <v>14662</v>
      </c>
      <c r="D5192" s="115" t="s">
        <v>1138</v>
      </c>
      <c r="E5192" s="115">
        <v>477.01510000000002</v>
      </c>
      <c r="F5192" s="674">
        <v>293.83600000000001</v>
      </c>
      <c r="G5192" s="674">
        <v>295.84500000000003</v>
      </c>
      <c r="H5192" s="115">
        <f t="shared" si="162"/>
        <v>1.0068371472522089</v>
      </c>
      <c r="I5192" s="115">
        <f t="shared" si="163"/>
        <v>480.2765</v>
      </c>
    </row>
    <row r="5193" spans="1:9" hidden="1">
      <c r="A5193" s="115" t="s">
        <v>14663</v>
      </c>
      <c r="B5193" s="115" t="s">
        <v>14664</v>
      </c>
      <c r="C5193" s="115" t="s">
        <v>14665</v>
      </c>
      <c r="D5193" s="115" t="s">
        <v>1138</v>
      </c>
      <c r="E5193" s="115">
        <v>512.98130000000003</v>
      </c>
      <c r="F5193" s="674">
        <v>293.83600000000001</v>
      </c>
      <c r="G5193" s="674">
        <v>295.84500000000003</v>
      </c>
      <c r="H5193" s="115">
        <f t="shared" si="162"/>
        <v>1.0068371472522089</v>
      </c>
      <c r="I5193" s="115">
        <f t="shared" si="163"/>
        <v>516.48860000000002</v>
      </c>
    </row>
    <row r="5194" spans="1:9" hidden="1">
      <c r="A5194" s="115" t="s">
        <v>14666</v>
      </c>
      <c r="B5194" s="115" t="s">
        <v>14667</v>
      </c>
      <c r="C5194" s="115" t="s">
        <v>14668</v>
      </c>
      <c r="D5194" s="115" t="s">
        <v>1138</v>
      </c>
      <c r="E5194" s="115">
        <v>560.42380000000003</v>
      </c>
      <c r="F5194" s="674">
        <v>293.83600000000001</v>
      </c>
      <c r="G5194" s="674">
        <v>295.84500000000003</v>
      </c>
      <c r="H5194" s="115">
        <f t="shared" si="162"/>
        <v>1.0068371472522089</v>
      </c>
      <c r="I5194" s="115">
        <f t="shared" si="163"/>
        <v>564.25549999999998</v>
      </c>
    </row>
    <row r="5195" spans="1:9" hidden="1">
      <c r="A5195" s="115" t="s">
        <v>14669</v>
      </c>
      <c r="B5195" s="115" t="s">
        <v>14670</v>
      </c>
      <c r="C5195" s="115" t="s">
        <v>14671</v>
      </c>
      <c r="D5195" s="115" t="s">
        <v>1138</v>
      </c>
      <c r="E5195" s="115">
        <v>602.41819999999996</v>
      </c>
      <c r="F5195" s="674">
        <v>293.83600000000001</v>
      </c>
      <c r="G5195" s="674">
        <v>295.84500000000003</v>
      </c>
      <c r="H5195" s="115">
        <f t="shared" si="162"/>
        <v>1.0068371472522089</v>
      </c>
      <c r="I5195" s="115">
        <f t="shared" si="163"/>
        <v>606.53700000000003</v>
      </c>
    </row>
    <row r="5196" spans="1:9" hidden="1">
      <c r="A5196" s="115" t="s">
        <v>14672</v>
      </c>
      <c r="B5196" s="115" t="s">
        <v>14673</v>
      </c>
      <c r="C5196" s="115" t="s">
        <v>14674</v>
      </c>
      <c r="D5196" s="115" t="s">
        <v>1138</v>
      </c>
      <c r="E5196" s="115">
        <v>672.80160000000001</v>
      </c>
      <c r="F5196" s="674">
        <v>293.83600000000001</v>
      </c>
      <c r="G5196" s="674">
        <v>295.84500000000003</v>
      </c>
      <c r="H5196" s="115">
        <f t="shared" si="162"/>
        <v>1.0068371472522089</v>
      </c>
      <c r="I5196" s="115">
        <f t="shared" si="163"/>
        <v>677.40160000000003</v>
      </c>
    </row>
    <row r="5197" spans="1:9" hidden="1">
      <c r="A5197" s="115" t="s">
        <v>14675</v>
      </c>
      <c r="B5197" s="115" t="s">
        <v>14676</v>
      </c>
      <c r="C5197" s="115" t="s">
        <v>14677</v>
      </c>
      <c r="D5197" s="115" t="s">
        <v>1138</v>
      </c>
      <c r="E5197" s="115">
        <v>737.57460000000003</v>
      </c>
      <c r="F5197" s="674">
        <v>293.83600000000001</v>
      </c>
      <c r="G5197" s="674">
        <v>295.84500000000003</v>
      </c>
      <c r="H5197" s="115">
        <f t="shared" si="162"/>
        <v>1.0068371472522089</v>
      </c>
      <c r="I5197" s="115">
        <f t="shared" si="163"/>
        <v>742.61749999999995</v>
      </c>
    </row>
    <row r="5198" spans="1:9" hidden="1">
      <c r="A5198" s="115" t="s">
        <v>14678</v>
      </c>
      <c r="B5198" s="115" t="s">
        <v>14679</v>
      </c>
      <c r="C5198" s="115" t="s">
        <v>14680</v>
      </c>
      <c r="D5198" s="115" t="s">
        <v>1138</v>
      </c>
      <c r="E5198" s="115">
        <v>817.7124</v>
      </c>
      <c r="F5198" s="674">
        <v>293.83600000000001</v>
      </c>
      <c r="G5198" s="674">
        <v>295.84500000000003</v>
      </c>
      <c r="H5198" s="115">
        <f t="shared" si="162"/>
        <v>1.0068371472522089</v>
      </c>
      <c r="I5198" s="115">
        <f t="shared" si="163"/>
        <v>823.30319999999995</v>
      </c>
    </row>
    <row r="5199" spans="1:9" hidden="1">
      <c r="A5199" s="115" t="s">
        <v>14681</v>
      </c>
      <c r="B5199" s="115" t="s">
        <v>14682</v>
      </c>
      <c r="C5199" s="115" t="s">
        <v>14683</v>
      </c>
      <c r="D5199" s="115" t="s">
        <v>1138</v>
      </c>
      <c r="E5199" s="115">
        <v>938.46759999999995</v>
      </c>
      <c r="F5199" s="674">
        <v>293.83600000000001</v>
      </c>
      <c r="G5199" s="674">
        <v>295.84500000000003</v>
      </c>
      <c r="H5199" s="115">
        <f t="shared" si="162"/>
        <v>1.0068371472522089</v>
      </c>
      <c r="I5199" s="115">
        <f t="shared" si="163"/>
        <v>944.88400000000001</v>
      </c>
    </row>
    <row r="5200" spans="1:9" hidden="1">
      <c r="A5200" s="115" t="s">
        <v>14684</v>
      </c>
      <c r="B5200" s="115" t="s">
        <v>14685</v>
      </c>
      <c r="C5200" s="115" t="s">
        <v>14686</v>
      </c>
      <c r="D5200" s="115" t="s">
        <v>1138</v>
      </c>
      <c r="E5200" s="115">
        <v>1057.7411</v>
      </c>
      <c r="F5200" s="674">
        <v>293.83600000000001</v>
      </c>
      <c r="G5200" s="674">
        <v>295.84500000000003</v>
      </c>
      <c r="H5200" s="115">
        <f t="shared" si="162"/>
        <v>1.0068371472522089</v>
      </c>
      <c r="I5200" s="115">
        <f t="shared" si="163"/>
        <v>1064.973</v>
      </c>
    </row>
    <row r="5201" spans="1:9" hidden="1">
      <c r="A5201" s="115" t="s">
        <v>14687</v>
      </c>
      <c r="B5201" s="115" t="s">
        <v>14688</v>
      </c>
      <c r="C5201" s="115" t="s">
        <v>14689</v>
      </c>
      <c r="D5201" s="115" t="s">
        <v>1138</v>
      </c>
      <c r="E5201" s="115">
        <v>1133.7817</v>
      </c>
      <c r="F5201" s="674">
        <v>293.83600000000001</v>
      </c>
      <c r="G5201" s="674">
        <v>295.84500000000003</v>
      </c>
      <c r="H5201" s="115">
        <f t="shared" si="162"/>
        <v>1.0068371472522089</v>
      </c>
      <c r="I5201" s="115">
        <f t="shared" si="163"/>
        <v>1141.5335</v>
      </c>
    </row>
    <row r="5202" spans="1:9" hidden="1">
      <c r="A5202" s="115" t="s">
        <v>14690</v>
      </c>
      <c r="B5202" s="115" t="s">
        <v>14691</v>
      </c>
      <c r="C5202" s="115" t="s">
        <v>14692</v>
      </c>
      <c r="D5202" s="115" t="s">
        <v>1138</v>
      </c>
      <c r="E5202" s="115">
        <v>36.392800000000001</v>
      </c>
      <c r="F5202" s="674">
        <v>293.83600000000001</v>
      </c>
      <c r="G5202" s="674">
        <v>295.84500000000003</v>
      </c>
      <c r="H5202" s="115">
        <f t="shared" si="162"/>
        <v>1.0068371472522089</v>
      </c>
      <c r="I5202" s="115">
        <f t="shared" si="163"/>
        <v>36.641599999999997</v>
      </c>
    </row>
    <row r="5203" spans="1:9" hidden="1">
      <c r="A5203" s="115" t="s">
        <v>14693</v>
      </c>
      <c r="B5203" s="115" t="s">
        <v>14694</v>
      </c>
      <c r="C5203" s="115" t="s">
        <v>14695</v>
      </c>
      <c r="D5203" s="115" t="s">
        <v>1138</v>
      </c>
      <c r="E5203" s="115">
        <v>36.444600000000001</v>
      </c>
      <c r="F5203" s="674">
        <v>293.83600000000001</v>
      </c>
      <c r="G5203" s="674">
        <v>295.84500000000003</v>
      </c>
      <c r="H5203" s="115">
        <f t="shared" si="162"/>
        <v>1.0068371472522089</v>
      </c>
      <c r="I5203" s="115">
        <f t="shared" si="163"/>
        <v>36.693800000000003</v>
      </c>
    </row>
    <row r="5204" spans="1:9" hidden="1">
      <c r="A5204" s="115" t="s">
        <v>14696</v>
      </c>
      <c r="B5204" s="115" t="s">
        <v>14697</v>
      </c>
      <c r="C5204" s="115" t="s">
        <v>14698</v>
      </c>
      <c r="D5204" s="115" t="s">
        <v>1138</v>
      </c>
      <c r="E5204" s="115">
        <v>40.068300000000001</v>
      </c>
      <c r="F5204" s="674">
        <v>293.83600000000001</v>
      </c>
      <c r="G5204" s="674">
        <v>295.84500000000003</v>
      </c>
      <c r="H5204" s="115">
        <f t="shared" si="162"/>
        <v>1.0068371472522089</v>
      </c>
      <c r="I5204" s="115">
        <f t="shared" si="163"/>
        <v>40.342300000000002</v>
      </c>
    </row>
    <row r="5205" spans="1:9" hidden="1">
      <c r="A5205" s="115" t="s">
        <v>14699</v>
      </c>
      <c r="B5205" s="115" t="s">
        <v>14700</v>
      </c>
      <c r="C5205" s="115" t="s">
        <v>14701</v>
      </c>
      <c r="D5205" s="115" t="s">
        <v>1138</v>
      </c>
      <c r="E5205" s="115">
        <v>40.120100000000001</v>
      </c>
      <c r="F5205" s="674">
        <v>293.83600000000001</v>
      </c>
      <c r="G5205" s="674">
        <v>295.84500000000003</v>
      </c>
      <c r="H5205" s="115">
        <f t="shared" si="162"/>
        <v>1.0068371472522089</v>
      </c>
      <c r="I5205" s="115">
        <f t="shared" si="163"/>
        <v>40.394399999999997</v>
      </c>
    </row>
    <row r="5206" spans="1:9" hidden="1">
      <c r="A5206" s="115" t="s">
        <v>14702</v>
      </c>
      <c r="B5206" s="115" t="s">
        <v>14703</v>
      </c>
      <c r="C5206" s="115" t="s">
        <v>14704</v>
      </c>
      <c r="D5206" s="115" t="s">
        <v>1138</v>
      </c>
      <c r="E5206" s="115">
        <v>40.120100000000001</v>
      </c>
      <c r="F5206" s="674">
        <v>293.83600000000001</v>
      </c>
      <c r="G5206" s="674">
        <v>295.84500000000003</v>
      </c>
      <c r="H5206" s="115">
        <f t="shared" si="162"/>
        <v>1.0068371472522089</v>
      </c>
      <c r="I5206" s="115">
        <f t="shared" si="163"/>
        <v>40.394399999999997</v>
      </c>
    </row>
    <row r="5207" spans="1:9" hidden="1">
      <c r="A5207" s="115" t="s">
        <v>14705</v>
      </c>
      <c r="B5207" s="115" t="s">
        <v>14706</v>
      </c>
      <c r="C5207" s="115" t="s">
        <v>14707</v>
      </c>
      <c r="D5207" s="115" t="s">
        <v>1138</v>
      </c>
      <c r="E5207" s="115">
        <v>54.110199999999999</v>
      </c>
      <c r="F5207" s="674">
        <v>293.83600000000001</v>
      </c>
      <c r="G5207" s="674">
        <v>295.84500000000003</v>
      </c>
      <c r="H5207" s="115">
        <f t="shared" si="162"/>
        <v>1.0068371472522089</v>
      </c>
      <c r="I5207" s="115">
        <f t="shared" si="163"/>
        <v>54.480200000000004</v>
      </c>
    </row>
    <row r="5208" spans="1:9" hidden="1">
      <c r="A5208" s="115" t="s">
        <v>14708</v>
      </c>
      <c r="B5208" s="115" t="s">
        <v>14709</v>
      </c>
      <c r="C5208" s="115" t="s">
        <v>14710</v>
      </c>
      <c r="D5208" s="115" t="s">
        <v>1138</v>
      </c>
      <c r="E5208" s="115">
        <v>54.110199999999999</v>
      </c>
      <c r="F5208" s="674">
        <v>293.83600000000001</v>
      </c>
      <c r="G5208" s="674">
        <v>295.84500000000003</v>
      </c>
      <c r="H5208" s="115">
        <f t="shared" si="162"/>
        <v>1.0068371472522089</v>
      </c>
      <c r="I5208" s="115">
        <f t="shared" si="163"/>
        <v>54.480200000000004</v>
      </c>
    </row>
    <row r="5209" spans="1:9" hidden="1">
      <c r="A5209" s="115" t="s">
        <v>14711</v>
      </c>
      <c r="B5209" s="115" t="s">
        <v>14712</v>
      </c>
      <c r="C5209" s="115" t="s">
        <v>14713</v>
      </c>
      <c r="D5209" s="115" t="s">
        <v>1138</v>
      </c>
      <c r="E5209" s="115">
        <v>57.8065</v>
      </c>
      <c r="F5209" s="674">
        <v>293.83600000000001</v>
      </c>
      <c r="G5209" s="674">
        <v>295.84500000000003</v>
      </c>
      <c r="H5209" s="115">
        <f t="shared" si="162"/>
        <v>1.0068371472522089</v>
      </c>
      <c r="I5209" s="115">
        <f t="shared" si="163"/>
        <v>58.201700000000002</v>
      </c>
    </row>
    <row r="5210" spans="1:9" hidden="1">
      <c r="A5210" s="115" t="s">
        <v>14714</v>
      </c>
      <c r="B5210" s="115" t="s">
        <v>14715</v>
      </c>
      <c r="C5210" s="115" t="s">
        <v>14716</v>
      </c>
      <c r="D5210" s="115" t="s">
        <v>1138</v>
      </c>
      <c r="E5210" s="115">
        <v>61.502800000000001</v>
      </c>
      <c r="F5210" s="674">
        <v>293.83600000000001</v>
      </c>
      <c r="G5210" s="674">
        <v>295.84500000000003</v>
      </c>
      <c r="H5210" s="115">
        <f t="shared" si="162"/>
        <v>1.0068371472522089</v>
      </c>
      <c r="I5210" s="115">
        <f t="shared" si="163"/>
        <v>61.923299999999998</v>
      </c>
    </row>
    <row r="5211" spans="1:9" hidden="1">
      <c r="A5211" s="115" t="s">
        <v>14717</v>
      </c>
      <c r="B5211" s="115" t="s">
        <v>14718</v>
      </c>
      <c r="C5211" s="115" t="s">
        <v>14719</v>
      </c>
      <c r="D5211" s="115" t="s">
        <v>1138</v>
      </c>
      <c r="E5211" s="115">
        <v>61.575400000000002</v>
      </c>
      <c r="F5211" s="674">
        <v>293.83600000000001</v>
      </c>
      <c r="G5211" s="674">
        <v>295.84500000000003</v>
      </c>
      <c r="H5211" s="115">
        <f t="shared" si="162"/>
        <v>1.0068371472522089</v>
      </c>
      <c r="I5211" s="115">
        <f t="shared" si="163"/>
        <v>61.996400000000001</v>
      </c>
    </row>
    <row r="5212" spans="1:9" hidden="1">
      <c r="A5212" s="115" t="s">
        <v>14720</v>
      </c>
      <c r="B5212" s="115" t="s">
        <v>14721</v>
      </c>
      <c r="C5212" s="115" t="s">
        <v>14722</v>
      </c>
      <c r="D5212" s="115" t="s">
        <v>1138</v>
      </c>
      <c r="E5212" s="115">
        <v>192.00989999999999</v>
      </c>
      <c r="F5212" s="674">
        <v>293.83600000000001</v>
      </c>
      <c r="G5212" s="674">
        <v>295.84500000000003</v>
      </c>
      <c r="H5212" s="115">
        <f t="shared" si="162"/>
        <v>1.0068371472522089</v>
      </c>
      <c r="I5212" s="115">
        <f t="shared" si="163"/>
        <v>193.3227</v>
      </c>
    </row>
    <row r="5213" spans="1:9" hidden="1">
      <c r="A5213" s="115" t="s">
        <v>14723</v>
      </c>
      <c r="B5213" s="115" t="s">
        <v>14724</v>
      </c>
      <c r="C5213" s="115" t="s">
        <v>14725</v>
      </c>
      <c r="D5213" s="115" t="s">
        <v>1138</v>
      </c>
      <c r="E5213" s="115">
        <v>195.9195</v>
      </c>
      <c r="F5213" s="674">
        <v>293.83600000000001</v>
      </c>
      <c r="G5213" s="674">
        <v>295.84500000000003</v>
      </c>
      <c r="H5213" s="115">
        <f t="shared" si="162"/>
        <v>1.0068371472522089</v>
      </c>
      <c r="I5213" s="115">
        <f t="shared" si="163"/>
        <v>197.25899999999999</v>
      </c>
    </row>
    <row r="5214" spans="1:9" hidden="1">
      <c r="A5214" s="115" t="s">
        <v>14726</v>
      </c>
      <c r="B5214" s="115" t="s">
        <v>14727</v>
      </c>
      <c r="C5214" s="115" t="s">
        <v>14728</v>
      </c>
      <c r="D5214" s="115" t="s">
        <v>1138</v>
      </c>
      <c r="E5214" s="115">
        <v>199.18</v>
      </c>
      <c r="F5214" s="674">
        <v>293.83600000000001</v>
      </c>
      <c r="G5214" s="674">
        <v>295.84500000000003</v>
      </c>
      <c r="H5214" s="115">
        <f t="shared" si="162"/>
        <v>1.0068371472522089</v>
      </c>
      <c r="I5214" s="115">
        <f t="shared" si="163"/>
        <v>200.54179999999999</v>
      </c>
    </row>
    <row r="5215" spans="1:9" hidden="1">
      <c r="A5215" s="115" t="s">
        <v>14729</v>
      </c>
      <c r="B5215" s="115" t="s">
        <v>14730</v>
      </c>
      <c r="C5215" s="115" t="s">
        <v>14731</v>
      </c>
      <c r="D5215" s="115" t="s">
        <v>1138</v>
      </c>
      <c r="E5215" s="115">
        <v>207.13310000000001</v>
      </c>
      <c r="F5215" s="674">
        <v>293.83600000000001</v>
      </c>
      <c r="G5215" s="674">
        <v>295.84500000000003</v>
      </c>
      <c r="H5215" s="115">
        <f t="shared" si="162"/>
        <v>1.0068371472522089</v>
      </c>
      <c r="I5215" s="115">
        <f t="shared" si="163"/>
        <v>208.54929999999999</v>
      </c>
    </row>
    <row r="5216" spans="1:9" hidden="1">
      <c r="A5216" s="115" t="s">
        <v>14732</v>
      </c>
      <c r="B5216" s="115" t="s">
        <v>14733</v>
      </c>
      <c r="C5216" s="115" t="s">
        <v>14734</v>
      </c>
      <c r="D5216" s="115" t="s">
        <v>1138</v>
      </c>
      <c r="E5216" s="115">
        <v>211.7484</v>
      </c>
      <c r="F5216" s="674">
        <v>293.83600000000001</v>
      </c>
      <c r="G5216" s="674">
        <v>295.84500000000003</v>
      </c>
      <c r="H5216" s="115">
        <f t="shared" si="162"/>
        <v>1.0068371472522089</v>
      </c>
      <c r="I5216" s="115">
        <f t="shared" si="163"/>
        <v>213.1962</v>
      </c>
    </row>
    <row r="5217" spans="1:9" hidden="1">
      <c r="A5217" s="115" t="s">
        <v>14735</v>
      </c>
      <c r="B5217" s="115" t="s">
        <v>14736</v>
      </c>
      <c r="C5217" s="115" t="s">
        <v>14737</v>
      </c>
      <c r="D5217" s="115" t="s">
        <v>1138</v>
      </c>
      <c r="E5217" s="115">
        <v>217.35489999999999</v>
      </c>
      <c r="F5217" s="674">
        <v>293.83600000000001</v>
      </c>
      <c r="G5217" s="674">
        <v>295.84500000000003</v>
      </c>
      <c r="H5217" s="115">
        <f t="shared" si="162"/>
        <v>1.0068371472522089</v>
      </c>
      <c r="I5217" s="115">
        <f t="shared" si="163"/>
        <v>218.84100000000001</v>
      </c>
    </row>
    <row r="5218" spans="1:9" hidden="1">
      <c r="A5218" s="115" t="s">
        <v>14738</v>
      </c>
      <c r="B5218" s="115" t="s">
        <v>14739</v>
      </c>
      <c r="C5218" s="115" t="s">
        <v>14740</v>
      </c>
      <c r="D5218" s="115" t="s">
        <v>1138</v>
      </c>
      <c r="E5218" s="115">
        <v>235.1104</v>
      </c>
      <c r="F5218" s="674">
        <v>293.83600000000001</v>
      </c>
      <c r="G5218" s="674">
        <v>295.84500000000003</v>
      </c>
      <c r="H5218" s="115">
        <f t="shared" si="162"/>
        <v>1.0068371472522089</v>
      </c>
      <c r="I5218" s="115">
        <f t="shared" si="163"/>
        <v>236.71789999999999</v>
      </c>
    </row>
    <row r="5219" spans="1:9" hidden="1">
      <c r="A5219" s="115" t="s">
        <v>14741</v>
      </c>
      <c r="B5219" s="115" t="s">
        <v>14742</v>
      </c>
      <c r="C5219" s="115" t="s">
        <v>14743</v>
      </c>
      <c r="D5219" s="115" t="s">
        <v>1138</v>
      </c>
      <c r="E5219" s="115">
        <v>241.99449999999999</v>
      </c>
      <c r="F5219" s="674">
        <v>293.83600000000001</v>
      </c>
      <c r="G5219" s="674">
        <v>295.84500000000003</v>
      </c>
      <c r="H5219" s="115">
        <f t="shared" si="162"/>
        <v>1.0068371472522089</v>
      </c>
      <c r="I5219" s="115">
        <f t="shared" si="163"/>
        <v>243.6491</v>
      </c>
    </row>
    <row r="5220" spans="1:9" hidden="1">
      <c r="A5220" s="115" t="s">
        <v>14744</v>
      </c>
      <c r="B5220" s="115" t="s">
        <v>14745</v>
      </c>
      <c r="C5220" s="115" t="s">
        <v>14746</v>
      </c>
      <c r="D5220" s="115" t="s">
        <v>1242</v>
      </c>
      <c r="E5220" s="115">
        <v>32.521900000000002</v>
      </c>
      <c r="F5220" s="674">
        <v>293.83600000000001</v>
      </c>
      <c r="G5220" s="674">
        <v>295.84500000000003</v>
      </c>
      <c r="H5220" s="115">
        <f t="shared" si="162"/>
        <v>1.0068371472522089</v>
      </c>
      <c r="I5220" s="115">
        <f t="shared" si="163"/>
        <v>32.744300000000003</v>
      </c>
    </row>
    <row r="5221" spans="1:9" hidden="1">
      <c r="A5221" s="115" t="s">
        <v>14747</v>
      </c>
      <c r="B5221" s="115" t="s">
        <v>14748</v>
      </c>
      <c r="C5221" s="115" t="s">
        <v>14749</v>
      </c>
      <c r="D5221" s="115" t="s">
        <v>1242</v>
      </c>
      <c r="E5221" s="115">
        <v>33.2254</v>
      </c>
      <c r="F5221" s="674">
        <v>293.83600000000001</v>
      </c>
      <c r="G5221" s="674">
        <v>295.84500000000003</v>
      </c>
      <c r="H5221" s="115">
        <f t="shared" si="162"/>
        <v>1.0068371472522089</v>
      </c>
      <c r="I5221" s="115">
        <f t="shared" si="163"/>
        <v>33.452599999999997</v>
      </c>
    </row>
    <row r="5222" spans="1:9" hidden="1">
      <c r="A5222" s="115" t="s">
        <v>14750</v>
      </c>
      <c r="B5222" s="115" t="s">
        <v>14751</v>
      </c>
      <c r="C5222" s="115" t="s">
        <v>14752</v>
      </c>
      <c r="D5222" s="115" t="s">
        <v>1242</v>
      </c>
      <c r="E5222" s="115">
        <v>34.216500000000003</v>
      </c>
      <c r="F5222" s="674">
        <v>293.83600000000001</v>
      </c>
      <c r="G5222" s="674">
        <v>295.84500000000003</v>
      </c>
      <c r="H5222" s="115">
        <f t="shared" si="162"/>
        <v>1.0068371472522089</v>
      </c>
      <c r="I5222" s="115">
        <f t="shared" si="163"/>
        <v>34.450400000000002</v>
      </c>
    </row>
    <row r="5223" spans="1:9" hidden="1">
      <c r="A5223" s="115" t="s">
        <v>14753</v>
      </c>
      <c r="B5223" s="115" t="s">
        <v>14754</v>
      </c>
      <c r="C5223" s="115" t="s">
        <v>14755</v>
      </c>
      <c r="D5223" s="115" t="s">
        <v>1242</v>
      </c>
      <c r="E5223" s="115">
        <v>35.2074</v>
      </c>
      <c r="F5223" s="674">
        <v>293.83600000000001</v>
      </c>
      <c r="G5223" s="674">
        <v>295.84500000000003</v>
      </c>
      <c r="H5223" s="115">
        <f t="shared" si="162"/>
        <v>1.0068371472522089</v>
      </c>
      <c r="I5223" s="115">
        <f t="shared" si="163"/>
        <v>35.448099999999997</v>
      </c>
    </row>
    <row r="5224" spans="1:9" hidden="1">
      <c r="A5224" s="115" t="s">
        <v>14756</v>
      </c>
      <c r="B5224" s="115" t="s">
        <v>14757</v>
      </c>
      <c r="C5224" s="115" t="s">
        <v>14758</v>
      </c>
      <c r="D5224" s="115" t="s">
        <v>1242</v>
      </c>
      <c r="E5224" s="115">
        <v>36.198399999999999</v>
      </c>
      <c r="F5224" s="674">
        <v>293.83600000000001</v>
      </c>
      <c r="G5224" s="674">
        <v>295.84500000000003</v>
      </c>
      <c r="H5224" s="115">
        <f t="shared" si="162"/>
        <v>1.0068371472522089</v>
      </c>
      <c r="I5224" s="115">
        <f t="shared" si="163"/>
        <v>36.445900000000002</v>
      </c>
    </row>
    <row r="5225" spans="1:9" hidden="1">
      <c r="A5225" s="115" t="s">
        <v>14759</v>
      </c>
      <c r="B5225" s="115" t="s">
        <v>14760</v>
      </c>
      <c r="C5225" s="115" t="s">
        <v>14761</v>
      </c>
      <c r="D5225" s="115" t="s">
        <v>1242</v>
      </c>
      <c r="E5225" s="115">
        <v>37.189500000000002</v>
      </c>
      <c r="F5225" s="674">
        <v>293.83600000000001</v>
      </c>
      <c r="G5225" s="674">
        <v>295.84500000000003</v>
      </c>
      <c r="H5225" s="115">
        <f t="shared" si="162"/>
        <v>1.0068371472522089</v>
      </c>
      <c r="I5225" s="115">
        <f t="shared" si="163"/>
        <v>37.443800000000003</v>
      </c>
    </row>
    <row r="5226" spans="1:9" hidden="1">
      <c r="A5226" s="115" t="s">
        <v>14762</v>
      </c>
      <c r="B5226" s="115" t="s">
        <v>14763</v>
      </c>
      <c r="C5226" s="115" t="s">
        <v>14764</v>
      </c>
      <c r="D5226" s="115" t="s">
        <v>1242</v>
      </c>
      <c r="E5226" s="115">
        <v>38.180399999999999</v>
      </c>
      <c r="F5226" s="674">
        <v>293.83600000000001</v>
      </c>
      <c r="G5226" s="674">
        <v>295.84500000000003</v>
      </c>
      <c r="H5226" s="115">
        <f t="shared" si="162"/>
        <v>1.0068371472522089</v>
      </c>
      <c r="I5226" s="115">
        <f t="shared" si="163"/>
        <v>38.441400000000002</v>
      </c>
    </row>
    <row r="5227" spans="1:9" hidden="1">
      <c r="A5227" s="115" t="s">
        <v>14765</v>
      </c>
      <c r="B5227" s="115" t="s">
        <v>14766</v>
      </c>
      <c r="C5227" s="115" t="s">
        <v>14767</v>
      </c>
      <c r="D5227" s="115" t="s">
        <v>1242</v>
      </c>
      <c r="E5227" s="115">
        <v>39.171500000000002</v>
      </c>
      <c r="F5227" s="674">
        <v>293.83600000000001</v>
      </c>
      <c r="G5227" s="674">
        <v>295.84500000000003</v>
      </c>
      <c r="H5227" s="115">
        <f t="shared" si="162"/>
        <v>1.0068371472522089</v>
      </c>
      <c r="I5227" s="115">
        <f t="shared" si="163"/>
        <v>39.439300000000003</v>
      </c>
    </row>
    <row r="5228" spans="1:9" hidden="1">
      <c r="A5228" s="115" t="s">
        <v>14768</v>
      </c>
      <c r="B5228" s="115" t="s">
        <v>14769</v>
      </c>
      <c r="C5228" s="115" t="s">
        <v>14770</v>
      </c>
      <c r="D5228" s="115" t="s">
        <v>1242</v>
      </c>
      <c r="E5228" s="115">
        <v>47.599400000000003</v>
      </c>
      <c r="F5228" s="674">
        <v>293.83600000000001</v>
      </c>
      <c r="G5228" s="674">
        <v>295.84500000000003</v>
      </c>
      <c r="H5228" s="115">
        <f t="shared" si="162"/>
        <v>1.0068371472522089</v>
      </c>
      <c r="I5228" s="115">
        <f t="shared" si="163"/>
        <v>47.924799999999998</v>
      </c>
    </row>
    <row r="5229" spans="1:9" hidden="1">
      <c r="A5229" s="115" t="s">
        <v>14771</v>
      </c>
      <c r="B5229" s="115" t="s">
        <v>14772</v>
      </c>
      <c r="C5229" s="115" t="s">
        <v>14773</v>
      </c>
      <c r="D5229" s="115" t="s">
        <v>1242</v>
      </c>
      <c r="E5229" s="115">
        <v>63.141399999999997</v>
      </c>
      <c r="F5229" s="674">
        <v>293.83600000000001</v>
      </c>
      <c r="G5229" s="674">
        <v>295.84500000000003</v>
      </c>
      <c r="H5229" s="115">
        <f t="shared" si="162"/>
        <v>1.0068371472522089</v>
      </c>
      <c r="I5229" s="115">
        <f t="shared" si="163"/>
        <v>63.573099999999997</v>
      </c>
    </row>
    <row r="5230" spans="1:9" hidden="1">
      <c r="A5230" s="115" t="s">
        <v>14774</v>
      </c>
      <c r="B5230" s="115" t="s">
        <v>14775</v>
      </c>
      <c r="C5230" s="115" t="s">
        <v>14776</v>
      </c>
      <c r="D5230" s="115" t="s">
        <v>1242</v>
      </c>
      <c r="E5230" s="115">
        <v>76.080699999999993</v>
      </c>
      <c r="F5230" s="674">
        <v>293.83600000000001</v>
      </c>
      <c r="G5230" s="674">
        <v>295.84500000000003</v>
      </c>
      <c r="H5230" s="115">
        <f t="shared" si="162"/>
        <v>1.0068371472522089</v>
      </c>
      <c r="I5230" s="115">
        <f t="shared" si="163"/>
        <v>76.600899999999996</v>
      </c>
    </row>
    <row r="5231" spans="1:9" hidden="1">
      <c r="A5231" s="115" t="s">
        <v>14777</v>
      </c>
      <c r="B5231" s="115" t="s">
        <v>14778</v>
      </c>
      <c r="C5231" s="115" t="s">
        <v>14779</v>
      </c>
      <c r="D5231" s="115" t="s">
        <v>1242</v>
      </c>
      <c r="E5231" s="115">
        <v>104.2881</v>
      </c>
      <c r="F5231" s="674">
        <v>293.83600000000001</v>
      </c>
      <c r="G5231" s="674">
        <v>295.84500000000003</v>
      </c>
      <c r="H5231" s="115">
        <f t="shared" si="162"/>
        <v>1.0068371472522089</v>
      </c>
      <c r="I5231" s="115">
        <f t="shared" si="163"/>
        <v>105.00109999999999</v>
      </c>
    </row>
    <row r="5232" spans="1:9" hidden="1">
      <c r="A5232" s="115" t="s">
        <v>14780</v>
      </c>
      <c r="B5232" s="115" t="s">
        <v>14781</v>
      </c>
      <c r="C5232" s="115" t="s">
        <v>14782</v>
      </c>
      <c r="D5232" s="115" t="s">
        <v>1242</v>
      </c>
      <c r="E5232" s="115">
        <v>367.10340000000002</v>
      </c>
      <c r="F5232" s="674">
        <v>293.83600000000001</v>
      </c>
      <c r="G5232" s="674">
        <v>295.84500000000003</v>
      </c>
      <c r="H5232" s="115">
        <f t="shared" si="162"/>
        <v>1.0068371472522089</v>
      </c>
      <c r="I5232" s="115">
        <f t="shared" si="163"/>
        <v>369.61329999999998</v>
      </c>
    </row>
    <row r="5233" spans="1:9" hidden="1">
      <c r="A5233" s="115" t="s">
        <v>14783</v>
      </c>
      <c r="B5233" s="115" t="s">
        <v>14784</v>
      </c>
      <c r="C5233" s="115" t="s">
        <v>14785</v>
      </c>
      <c r="D5233" s="115" t="s">
        <v>1242</v>
      </c>
      <c r="E5233" s="115">
        <v>493.0838</v>
      </c>
      <c r="F5233" s="674">
        <v>293.83600000000001</v>
      </c>
      <c r="G5233" s="674">
        <v>295.84500000000003</v>
      </c>
      <c r="H5233" s="115">
        <f t="shared" si="162"/>
        <v>1.0068371472522089</v>
      </c>
      <c r="I5233" s="115">
        <f t="shared" si="163"/>
        <v>496.45510000000002</v>
      </c>
    </row>
    <row r="5234" spans="1:9" hidden="1">
      <c r="A5234" s="115" t="s">
        <v>14786</v>
      </c>
      <c r="B5234" s="115" t="s">
        <v>14787</v>
      </c>
      <c r="C5234" s="115" t="s">
        <v>14788</v>
      </c>
      <c r="D5234" s="115" t="s">
        <v>1242</v>
      </c>
      <c r="E5234" s="115">
        <v>618.04060000000004</v>
      </c>
      <c r="F5234" s="674">
        <v>293.83600000000001</v>
      </c>
      <c r="G5234" s="674">
        <v>295.84500000000003</v>
      </c>
      <c r="H5234" s="115">
        <f t="shared" si="162"/>
        <v>1.0068371472522089</v>
      </c>
      <c r="I5234" s="115">
        <f t="shared" si="163"/>
        <v>622.26620000000003</v>
      </c>
    </row>
    <row r="5235" spans="1:9" hidden="1">
      <c r="A5235" s="115" t="s">
        <v>14789</v>
      </c>
      <c r="B5235" s="115" t="s">
        <v>14790</v>
      </c>
      <c r="C5235" s="115" t="s">
        <v>14791</v>
      </c>
      <c r="D5235" s="115" t="s">
        <v>1242</v>
      </c>
      <c r="E5235" s="115">
        <v>876.42690000000005</v>
      </c>
      <c r="F5235" s="674">
        <v>293.83600000000001</v>
      </c>
      <c r="G5235" s="674">
        <v>295.84500000000003</v>
      </c>
      <c r="H5235" s="115">
        <f t="shared" si="162"/>
        <v>1.0068371472522089</v>
      </c>
      <c r="I5235" s="115">
        <f t="shared" si="163"/>
        <v>882.41920000000005</v>
      </c>
    </row>
    <row r="5236" spans="1:9" hidden="1">
      <c r="A5236" s="115" t="s">
        <v>14792</v>
      </c>
      <c r="B5236" s="115" t="s">
        <v>14793</v>
      </c>
      <c r="C5236" s="115" t="s">
        <v>14794</v>
      </c>
      <c r="D5236" s="115" t="s">
        <v>1242</v>
      </c>
      <c r="E5236" s="115">
        <v>980.83410000000003</v>
      </c>
      <c r="F5236" s="674">
        <v>293.83600000000001</v>
      </c>
      <c r="G5236" s="674">
        <v>295.84500000000003</v>
      </c>
      <c r="H5236" s="115">
        <f t="shared" si="162"/>
        <v>1.0068371472522089</v>
      </c>
      <c r="I5236" s="115">
        <f t="shared" si="163"/>
        <v>987.54020000000003</v>
      </c>
    </row>
    <row r="5237" spans="1:9" hidden="1">
      <c r="A5237" s="115" t="s">
        <v>14795</v>
      </c>
      <c r="B5237" s="115" t="s">
        <v>14796</v>
      </c>
      <c r="C5237" s="115" t="s">
        <v>14797</v>
      </c>
      <c r="D5237" s="115" t="s">
        <v>1242</v>
      </c>
      <c r="E5237" s="115">
        <v>1346.1123</v>
      </c>
      <c r="F5237" s="674">
        <v>293.83600000000001</v>
      </c>
      <c r="G5237" s="674">
        <v>295.84500000000003</v>
      </c>
      <c r="H5237" s="115">
        <f t="shared" si="162"/>
        <v>1.0068371472522089</v>
      </c>
      <c r="I5237" s="115">
        <f t="shared" si="163"/>
        <v>1355.3159000000001</v>
      </c>
    </row>
    <row r="5238" spans="1:9" hidden="1">
      <c r="A5238" s="115" t="s">
        <v>14798</v>
      </c>
      <c r="B5238" s="115" t="s">
        <v>14799</v>
      </c>
      <c r="C5238" s="115" t="s">
        <v>14800</v>
      </c>
      <c r="D5238" s="115" t="s">
        <v>1242</v>
      </c>
      <c r="E5238" s="115">
        <v>1487.3298</v>
      </c>
      <c r="F5238" s="674">
        <v>293.83600000000001</v>
      </c>
      <c r="G5238" s="674">
        <v>295.84500000000003</v>
      </c>
      <c r="H5238" s="115">
        <f t="shared" si="162"/>
        <v>1.0068371472522089</v>
      </c>
      <c r="I5238" s="115">
        <f t="shared" si="163"/>
        <v>1497.4989</v>
      </c>
    </row>
    <row r="5239" spans="1:9" hidden="1">
      <c r="A5239" s="115" t="s">
        <v>14801</v>
      </c>
      <c r="B5239" s="115" t="s">
        <v>14802</v>
      </c>
      <c r="C5239" s="115" t="s">
        <v>14803</v>
      </c>
      <c r="D5239" s="115" t="s">
        <v>1242</v>
      </c>
      <c r="E5239" s="115">
        <v>2105.297</v>
      </c>
      <c r="F5239" s="674">
        <v>293.83600000000001</v>
      </c>
      <c r="G5239" s="674">
        <v>295.84500000000003</v>
      </c>
      <c r="H5239" s="115">
        <f t="shared" si="162"/>
        <v>1.0068371472522089</v>
      </c>
      <c r="I5239" s="115">
        <f t="shared" si="163"/>
        <v>2119.6912000000002</v>
      </c>
    </row>
    <row r="5240" spans="1:9" hidden="1">
      <c r="A5240" s="115" t="s">
        <v>14804</v>
      </c>
      <c r="B5240" s="115" t="s">
        <v>14805</v>
      </c>
      <c r="C5240" s="115" t="s">
        <v>14806</v>
      </c>
      <c r="D5240" s="115" t="s">
        <v>1242</v>
      </c>
      <c r="E5240" s="115">
        <v>3062.9976999999999</v>
      </c>
      <c r="F5240" s="674">
        <v>293.83600000000001</v>
      </c>
      <c r="G5240" s="674">
        <v>295.84500000000003</v>
      </c>
      <c r="H5240" s="115">
        <f t="shared" si="162"/>
        <v>1.0068371472522089</v>
      </c>
      <c r="I5240" s="115">
        <f t="shared" si="163"/>
        <v>3083.9398999999999</v>
      </c>
    </row>
    <row r="5241" spans="1:9" hidden="1">
      <c r="A5241" s="115" t="s">
        <v>14807</v>
      </c>
      <c r="B5241" s="115" t="s">
        <v>14808</v>
      </c>
      <c r="C5241" s="115" t="s">
        <v>14809</v>
      </c>
      <c r="D5241" s="115" t="s">
        <v>1242</v>
      </c>
      <c r="E5241" s="115">
        <v>422.42340000000002</v>
      </c>
      <c r="F5241" s="674">
        <v>293.83600000000001</v>
      </c>
      <c r="G5241" s="674">
        <v>295.84500000000003</v>
      </c>
      <c r="H5241" s="115">
        <f t="shared" si="162"/>
        <v>1.0068371472522089</v>
      </c>
      <c r="I5241" s="115">
        <f t="shared" si="163"/>
        <v>425.3116</v>
      </c>
    </row>
    <row r="5242" spans="1:9" hidden="1">
      <c r="A5242" s="115" t="s">
        <v>14810</v>
      </c>
      <c r="B5242" s="115" t="s">
        <v>14811</v>
      </c>
      <c r="C5242" s="115" t="s">
        <v>14812</v>
      </c>
      <c r="D5242" s="115" t="s">
        <v>1242</v>
      </c>
      <c r="E5242" s="115">
        <v>538.30380000000002</v>
      </c>
      <c r="F5242" s="674">
        <v>293.83600000000001</v>
      </c>
      <c r="G5242" s="674">
        <v>295.84500000000003</v>
      </c>
      <c r="H5242" s="115">
        <f t="shared" si="162"/>
        <v>1.0068371472522089</v>
      </c>
      <c r="I5242" s="115">
        <f t="shared" si="163"/>
        <v>541.98429999999996</v>
      </c>
    </row>
    <row r="5243" spans="1:9" hidden="1">
      <c r="A5243" s="115" t="s">
        <v>14813</v>
      </c>
      <c r="B5243" s="115" t="s">
        <v>14814</v>
      </c>
      <c r="C5243" s="115" t="s">
        <v>14815</v>
      </c>
      <c r="D5243" s="115" t="s">
        <v>1242</v>
      </c>
      <c r="E5243" s="115">
        <v>677.26059999999995</v>
      </c>
      <c r="F5243" s="674">
        <v>293.83600000000001</v>
      </c>
      <c r="G5243" s="674">
        <v>295.84500000000003</v>
      </c>
      <c r="H5243" s="115">
        <f t="shared" si="162"/>
        <v>1.0068371472522089</v>
      </c>
      <c r="I5243" s="115">
        <f t="shared" si="163"/>
        <v>681.89110000000005</v>
      </c>
    </row>
    <row r="5244" spans="1:9" hidden="1">
      <c r="A5244" s="115" t="s">
        <v>14816</v>
      </c>
      <c r="B5244" s="115" t="s">
        <v>14817</v>
      </c>
      <c r="C5244" s="115" t="s">
        <v>14818</v>
      </c>
      <c r="D5244" s="115" t="s">
        <v>1242</v>
      </c>
      <c r="E5244" s="115">
        <v>982.20690000000002</v>
      </c>
      <c r="F5244" s="674">
        <v>293.83600000000001</v>
      </c>
      <c r="G5244" s="674">
        <v>295.84500000000003</v>
      </c>
      <c r="H5244" s="115">
        <f t="shared" si="162"/>
        <v>1.0068371472522089</v>
      </c>
      <c r="I5244" s="115">
        <f t="shared" si="163"/>
        <v>988.92240000000004</v>
      </c>
    </row>
    <row r="5245" spans="1:9" hidden="1">
      <c r="A5245" s="115" t="s">
        <v>14819</v>
      </c>
      <c r="B5245" s="115" t="s">
        <v>14820</v>
      </c>
      <c r="C5245" s="115" t="s">
        <v>14821</v>
      </c>
      <c r="D5245" s="115" t="s">
        <v>1242</v>
      </c>
      <c r="E5245" s="115">
        <v>1059.8341</v>
      </c>
      <c r="F5245" s="674">
        <v>293.83600000000001</v>
      </c>
      <c r="G5245" s="674">
        <v>295.84500000000003</v>
      </c>
      <c r="H5245" s="115">
        <f t="shared" si="162"/>
        <v>1.0068371472522089</v>
      </c>
      <c r="I5245" s="115">
        <f t="shared" si="163"/>
        <v>1067.0803000000001</v>
      </c>
    </row>
    <row r="5246" spans="1:9" hidden="1">
      <c r="A5246" s="115" t="s">
        <v>14822</v>
      </c>
      <c r="B5246" s="115" t="s">
        <v>14823</v>
      </c>
      <c r="C5246" s="115" t="s">
        <v>14824</v>
      </c>
      <c r="D5246" s="115" t="s">
        <v>1242</v>
      </c>
      <c r="E5246" s="115">
        <v>1456.9675</v>
      </c>
      <c r="F5246" s="674">
        <v>293.83600000000001</v>
      </c>
      <c r="G5246" s="674">
        <v>295.84500000000003</v>
      </c>
      <c r="H5246" s="115">
        <f t="shared" si="162"/>
        <v>1.0068371472522089</v>
      </c>
      <c r="I5246" s="115">
        <f t="shared" si="163"/>
        <v>1466.9290000000001</v>
      </c>
    </row>
    <row r="5247" spans="1:9" hidden="1">
      <c r="A5247" s="115" t="s">
        <v>14825</v>
      </c>
      <c r="B5247" s="115" t="s">
        <v>14826</v>
      </c>
      <c r="C5247" s="115" t="s">
        <v>14827</v>
      </c>
      <c r="D5247" s="115" t="s">
        <v>1242</v>
      </c>
      <c r="E5247" s="115">
        <v>1611.3298</v>
      </c>
      <c r="F5247" s="674">
        <v>293.83600000000001</v>
      </c>
      <c r="G5247" s="674">
        <v>295.84500000000003</v>
      </c>
      <c r="H5247" s="115">
        <f t="shared" si="162"/>
        <v>1.0068371472522089</v>
      </c>
      <c r="I5247" s="115">
        <f t="shared" si="163"/>
        <v>1622.3467000000001</v>
      </c>
    </row>
    <row r="5248" spans="1:9" hidden="1">
      <c r="A5248" s="115" t="s">
        <v>14828</v>
      </c>
      <c r="B5248" s="115" t="s">
        <v>14829</v>
      </c>
      <c r="C5248" s="115" t="s">
        <v>14830</v>
      </c>
      <c r="D5248" s="115" t="s">
        <v>1242</v>
      </c>
      <c r="E5248" s="115">
        <v>2273.297</v>
      </c>
      <c r="F5248" s="674">
        <v>293.83600000000001</v>
      </c>
      <c r="G5248" s="674">
        <v>295.84500000000003</v>
      </c>
      <c r="H5248" s="115">
        <f t="shared" si="162"/>
        <v>1.0068371472522089</v>
      </c>
      <c r="I5248" s="115">
        <f t="shared" si="163"/>
        <v>2288.8398999999999</v>
      </c>
    </row>
    <row r="5249" spans="1:9" hidden="1">
      <c r="A5249" s="115" t="s">
        <v>14831</v>
      </c>
      <c r="B5249" s="115" t="s">
        <v>14832</v>
      </c>
      <c r="C5249" s="115" t="s">
        <v>14833</v>
      </c>
      <c r="D5249" s="115" t="s">
        <v>1242</v>
      </c>
      <c r="E5249" s="115">
        <v>3310.5632000000001</v>
      </c>
      <c r="F5249" s="674">
        <v>293.83600000000001</v>
      </c>
      <c r="G5249" s="674">
        <v>295.84500000000003</v>
      </c>
      <c r="H5249" s="115">
        <f t="shared" si="162"/>
        <v>1.0068371472522089</v>
      </c>
      <c r="I5249" s="115">
        <f t="shared" si="163"/>
        <v>3333.1979999999999</v>
      </c>
    </row>
    <row r="5250" spans="1:9" hidden="1">
      <c r="A5250" s="115" t="s">
        <v>14834</v>
      </c>
      <c r="B5250" s="115" t="s">
        <v>14835</v>
      </c>
      <c r="C5250" s="115" t="s">
        <v>14836</v>
      </c>
      <c r="D5250" s="115" t="s">
        <v>1242</v>
      </c>
      <c r="E5250" s="115">
        <v>137.3895</v>
      </c>
      <c r="F5250" s="674">
        <v>293.83600000000001</v>
      </c>
      <c r="G5250" s="674">
        <v>295.84500000000003</v>
      </c>
      <c r="H5250" s="115">
        <f t="shared" si="162"/>
        <v>1.0068371472522089</v>
      </c>
      <c r="I5250" s="115">
        <f t="shared" si="163"/>
        <v>138.3289</v>
      </c>
    </row>
    <row r="5251" spans="1:9" hidden="1">
      <c r="A5251" s="115" t="s">
        <v>14837</v>
      </c>
      <c r="B5251" s="115" t="s">
        <v>14838</v>
      </c>
      <c r="C5251" s="115" t="s">
        <v>14839</v>
      </c>
      <c r="D5251" s="115" t="s">
        <v>1242</v>
      </c>
      <c r="E5251" s="115">
        <v>175.8252</v>
      </c>
      <c r="F5251" s="674">
        <v>293.83600000000001</v>
      </c>
      <c r="G5251" s="674">
        <v>295.84500000000003</v>
      </c>
      <c r="H5251" s="115">
        <f t="shared" si="162"/>
        <v>1.0068371472522089</v>
      </c>
      <c r="I5251" s="115">
        <f t="shared" si="163"/>
        <v>177.0273</v>
      </c>
    </row>
    <row r="5252" spans="1:9" hidden="1">
      <c r="A5252" s="115" t="s">
        <v>14840</v>
      </c>
      <c r="B5252" s="115" t="s">
        <v>14841</v>
      </c>
      <c r="C5252" s="115" t="s">
        <v>14842</v>
      </c>
      <c r="D5252" s="115" t="s">
        <v>1242</v>
      </c>
      <c r="E5252" s="115">
        <v>231.47710000000001</v>
      </c>
      <c r="F5252" s="674">
        <v>293.83600000000001</v>
      </c>
      <c r="G5252" s="674">
        <v>295.84500000000003</v>
      </c>
      <c r="H5252" s="115">
        <f t="shared" si="162"/>
        <v>1.0068371472522089</v>
      </c>
      <c r="I5252" s="115">
        <f t="shared" si="163"/>
        <v>233.05969999999999</v>
      </c>
    </row>
    <row r="5253" spans="1:9" hidden="1">
      <c r="A5253" s="115" t="s">
        <v>14843</v>
      </c>
      <c r="B5253" s="115" t="s">
        <v>14844</v>
      </c>
      <c r="C5253" s="115" t="s">
        <v>14845</v>
      </c>
      <c r="D5253" s="115" t="s">
        <v>1242</v>
      </c>
      <c r="E5253" s="115">
        <v>338.2253</v>
      </c>
      <c r="F5253" s="674">
        <v>293.83600000000001</v>
      </c>
      <c r="G5253" s="674">
        <v>295.84500000000003</v>
      </c>
      <c r="H5253" s="115">
        <f t="shared" ref="H5253:H5316" si="164">G5253/F5253</f>
        <v>1.0068371472522089</v>
      </c>
      <c r="I5253" s="115">
        <f t="shared" ref="I5253:I5316" si="165">ROUND(H5253*E5253,4)</f>
        <v>340.5378</v>
      </c>
    </row>
    <row r="5254" spans="1:9" hidden="1">
      <c r="A5254" s="115" t="s">
        <v>14846</v>
      </c>
      <c r="B5254" s="115" t="s">
        <v>14847</v>
      </c>
      <c r="C5254" s="115" t="s">
        <v>14848</v>
      </c>
      <c r="D5254" s="115" t="s">
        <v>1242</v>
      </c>
      <c r="E5254" s="115">
        <v>420.72379999999998</v>
      </c>
      <c r="F5254" s="674">
        <v>293.83600000000001</v>
      </c>
      <c r="G5254" s="674">
        <v>295.84500000000003</v>
      </c>
      <c r="H5254" s="115">
        <f t="shared" si="164"/>
        <v>1.0068371472522089</v>
      </c>
      <c r="I5254" s="115">
        <f t="shared" si="165"/>
        <v>423.60039999999998</v>
      </c>
    </row>
    <row r="5255" spans="1:9" hidden="1">
      <c r="A5255" s="115" t="s">
        <v>14849</v>
      </c>
      <c r="B5255" s="115" t="s">
        <v>14850</v>
      </c>
      <c r="C5255" s="115" t="s">
        <v>14851</v>
      </c>
      <c r="D5255" s="115" t="s">
        <v>1242</v>
      </c>
      <c r="E5255" s="115">
        <v>226.56100000000001</v>
      </c>
      <c r="F5255" s="674">
        <v>293.83600000000001</v>
      </c>
      <c r="G5255" s="674">
        <v>295.84500000000003</v>
      </c>
      <c r="H5255" s="115">
        <f t="shared" si="164"/>
        <v>1.0068371472522089</v>
      </c>
      <c r="I5255" s="115">
        <f t="shared" si="165"/>
        <v>228.11</v>
      </c>
    </row>
    <row r="5256" spans="1:9" hidden="1">
      <c r="A5256" s="115" t="s">
        <v>14852</v>
      </c>
      <c r="B5256" s="115" t="s">
        <v>14853</v>
      </c>
      <c r="C5256" s="115" t="s">
        <v>14854</v>
      </c>
      <c r="D5256" s="115" t="s">
        <v>1242</v>
      </c>
      <c r="E5256" s="115">
        <v>4114.4129999999996</v>
      </c>
      <c r="F5256" s="674">
        <v>293.83600000000001</v>
      </c>
      <c r="G5256" s="674">
        <v>295.84500000000003</v>
      </c>
      <c r="H5256" s="115">
        <f t="shared" si="164"/>
        <v>1.0068371472522089</v>
      </c>
      <c r="I5256" s="115">
        <f t="shared" si="165"/>
        <v>4142.5438000000004</v>
      </c>
    </row>
    <row r="5257" spans="1:9" hidden="1">
      <c r="A5257" s="115" t="s">
        <v>14855</v>
      </c>
      <c r="B5257" s="115" t="s">
        <v>14856</v>
      </c>
      <c r="C5257" s="115" t="s">
        <v>14857</v>
      </c>
      <c r="D5257" s="115" t="s">
        <v>1242</v>
      </c>
      <c r="E5257" s="115">
        <v>236.8467</v>
      </c>
      <c r="F5257" s="674">
        <v>293.83600000000001</v>
      </c>
      <c r="G5257" s="674">
        <v>295.84500000000003</v>
      </c>
      <c r="H5257" s="115">
        <f t="shared" si="164"/>
        <v>1.0068371472522089</v>
      </c>
      <c r="I5257" s="115">
        <f t="shared" si="165"/>
        <v>238.46610000000001</v>
      </c>
    </row>
    <row r="5258" spans="1:9" hidden="1">
      <c r="A5258" s="115" t="s">
        <v>14858</v>
      </c>
      <c r="B5258" s="115" t="s">
        <v>14859</v>
      </c>
      <c r="C5258" s="115" t="s">
        <v>14860</v>
      </c>
      <c r="D5258" s="115" t="s">
        <v>1242</v>
      </c>
      <c r="E5258" s="115">
        <v>4124.4129999999996</v>
      </c>
      <c r="F5258" s="674">
        <v>293.83600000000001</v>
      </c>
      <c r="G5258" s="674">
        <v>295.84500000000003</v>
      </c>
      <c r="H5258" s="115">
        <f t="shared" si="164"/>
        <v>1.0068371472522089</v>
      </c>
      <c r="I5258" s="115">
        <f t="shared" si="165"/>
        <v>4152.6121999999996</v>
      </c>
    </row>
    <row r="5259" spans="1:9" hidden="1">
      <c r="A5259" s="115" t="s">
        <v>14861</v>
      </c>
      <c r="B5259" s="115" t="s">
        <v>14862</v>
      </c>
      <c r="C5259" s="115" t="s">
        <v>14863</v>
      </c>
      <c r="D5259" s="115" t="s">
        <v>1242</v>
      </c>
      <c r="E5259" s="115">
        <v>283.13240000000002</v>
      </c>
      <c r="F5259" s="674">
        <v>293.83600000000001</v>
      </c>
      <c r="G5259" s="674">
        <v>295.84500000000003</v>
      </c>
      <c r="H5259" s="115">
        <f t="shared" si="164"/>
        <v>1.0068371472522089</v>
      </c>
      <c r="I5259" s="115">
        <f t="shared" si="165"/>
        <v>285.06819999999999</v>
      </c>
    </row>
    <row r="5260" spans="1:9" hidden="1">
      <c r="A5260" s="115" t="s">
        <v>14864</v>
      </c>
      <c r="B5260" s="115" t="s">
        <v>14865</v>
      </c>
      <c r="C5260" s="115" t="s">
        <v>14866</v>
      </c>
      <c r="D5260" s="115" t="s">
        <v>1242</v>
      </c>
      <c r="E5260" s="115">
        <v>331.4753</v>
      </c>
      <c r="F5260" s="674">
        <v>293.83600000000001</v>
      </c>
      <c r="G5260" s="674">
        <v>295.84500000000003</v>
      </c>
      <c r="H5260" s="115">
        <f t="shared" si="164"/>
        <v>1.0068371472522089</v>
      </c>
      <c r="I5260" s="115">
        <f t="shared" si="165"/>
        <v>333.74160000000001</v>
      </c>
    </row>
    <row r="5261" spans="1:9" hidden="1">
      <c r="A5261" s="115" t="s">
        <v>14867</v>
      </c>
      <c r="B5261" s="115" t="s">
        <v>14868</v>
      </c>
      <c r="C5261" s="115" t="s">
        <v>14869</v>
      </c>
      <c r="D5261" s="115" t="s">
        <v>1242</v>
      </c>
      <c r="E5261" s="115">
        <v>379.72570000000002</v>
      </c>
      <c r="F5261" s="674">
        <v>293.83600000000001</v>
      </c>
      <c r="G5261" s="674">
        <v>295.84500000000003</v>
      </c>
      <c r="H5261" s="115">
        <f t="shared" si="164"/>
        <v>1.0068371472522089</v>
      </c>
      <c r="I5261" s="115">
        <f t="shared" si="165"/>
        <v>382.32190000000003</v>
      </c>
    </row>
    <row r="5262" spans="1:9" hidden="1">
      <c r="A5262" s="115" t="s">
        <v>14870</v>
      </c>
      <c r="B5262" s="115" t="s">
        <v>14871</v>
      </c>
      <c r="C5262" s="115" t="s">
        <v>14872</v>
      </c>
      <c r="D5262" s="115" t="s">
        <v>1242</v>
      </c>
      <c r="E5262" s="115">
        <v>442.82330000000002</v>
      </c>
      <c r="F5262" s="674">
        <v>293.83600000000001</v>
      </c>
      <c r="G5262" s="674">
        <v>295.84500000000003</v>
      </c>
      <c r="H5262" s="115">
        <f t="shared" si="164"/>
        <v>1.0068371472522089</v>
      </c>
      <c r="I5262" s="115">
        <f t="shared" si="165"/>
        <v>445.85090000000002</v>
      </c>
    </row>
    <row r="5263" spans="1:9" hidden="1">
      <c r="A5263" s="115" t="s">
        <v>14873</v>
      </c>
      <c r="B5263" s="115" t="s">
        <v>14874</v>
      </c>
      <c r="C5263" s="115" t="s">
        <v>14875</v>
      </c>
      <c r="D5263" s="115" t="s">
        <v>1242</v>
      </c>
      <c r="E5263" s="115">
        <v>586.57270000000005</v>
      </c>
      <c r="F5263" s="674">
        <v>293.83600000000001</v>
      </c>
      <c r="G5263" s="674">
        <v>295.84500000000003</v>
      </c>
      <c r="H5263" s="115">
        <f t="shared" si="164"/>
        <v>1.0068371472522089</v>
      </c>
      <c r="I5263" s="115">
        <f t="shared" si="165"/>
        <v>590.58320000000003</v>
      </c>
    </row>
    <row r="5264" spans="1:9" hidden="1">
      <c r="A5264" s="115" t="s">
        <v>14876</v>
      </c>
      <c r="B5264" s="115" t="s">
        <v>14877</v>
      </c>
      <c r="C5264" s="115" t="s">
        <v>14878</v>
      </c>
      <c r="D5264" s="115" t="s">
        <v>1242</v>
      </c>
      <c r="E5264" s="115">
        <v>724.38699999999994</v>
      </c>
      <c r="F5264" s="674">
        <v>293.83600000000001</v>
      </c>
      <c r="G5264" s="674">
        <v>295.84500000000003</v>
      </c>
      <c r="H5264" s="115">
        <f t="shared" si="164"/>
        <v>1.0068371472522089</v>
      </c>
      <c r="I5264" s="115">
        <f t="shared" si="165"/>
        <v>729.33969999999999</v>
      </c>
    </row>
    <row r="5265" spans="1:9" hidden="1">
      <c r="A5265" s="115" t="s">
        <v>14879</v>
      </c>
      <c r="B5265" s="115" t="s">
        <v>14880</v>
      </c>
      <c r="C5265" s="115" t="s">
        <v>14881</v>
      </c>
      <c r="D5265" s="115" t="s">
        <v>1242</v>
      </c>
      <c r="E5265" s="115">
        <v>854.98149999999998</v>
      </c>
      <c r="F5265" s="674">
        <v>293.83600000000001</v>
      </c>
      <c r="G5265" s="674">
        <v>295.84500000000003</v>
      </c>
      <c r="H5265" s="115">
        <f t="shared" si="164"/>
        <v>1.0068371472522089</v>
      </c>
      <c r="I5265" s="115">
        <f t="shared" si="165"/>
        <v>860.82709999999997</v>
      </c>
    </row>
    <row r="5266" spans="1:9" hidden="1">
      <c r="A5266" s="115" t="s">
        <v>14882</v>
      </c>
      <c r="B5266" s="115" t="s">
        <v>14883</v>
      </c>
      <c r="C5266" s="115" t="s">
        <v>14884</v>
      </c>
      <c r="D5266" s="115" t="s">
        <v>1242</v>
      </c>
      <c r="E5266" s="115">
        <v>1020.9191</v>
      </c>
      <c r="F5266" s="674">
        <v>293.83600000000001</v>
      </c>
      <c r="G5266" s="674">
        <v>295.84500000000003</v>
      </c>
      <c r="H5266" s="115">
        <f t="shared" si="164"/>
        <v>1.0068371472522089</v>
      </c>
      <c r="I5266" s="115">
        <f t="shared" si="165"/>
        <v>1027.8993</v>
      </c>
    </row>
    <row r="5267" spans="1:9" hidden="1">
      <c r="A5267" s="115" t="s">
        <v>14885</v>
      </c>
      <c r="B5267" s="115" t="s">
        <v>14886</v>
      </c>
      <c r="C5267" s="115" t="s">
        <v>14887</v>
      </c>
      <c r="D5267" s="115" t="s">
        <v>1242</v>
      </c>
      <c r="E5267" s="115">
        <v>1494.4583</v>
      </c>
      <c r="F5267" s="674">
        <v>293.83600000000001</v>
      </c>
      <c r="G5267" s="674">
        <v>295.84500000000003</v>
      </c>
      <c r="H5267" s="115">
        <f t="shared" si="164"/>
        <v>1.0068371472522089</v>
      </c>
      <c r="I5267" s="115">
        <f t="shared" si="165"/>
        <v>1504.6760999999999</v>
      </c>
    </row>
    <row r="5268" spans="1:9" hidden="1">
      <c r="A5268" s="115" t="s">
        <v>14888</v>
      </c>
      <c r="B5268" s="115" t="s">
        <v>14889</v>
      </c>
      <c r="C5268" s="115" t="s">
        <v>14890</v>
      </c>
      <c r="D5268" s="115" t="s">
        <v>1242</v>
      </c>
      <c r="E5268" s="115">
        <v>1595.8241</v>
      </c>
      <c r="F5268" s="674">
        <v>293.83600000000001</v>
      </c>
      <c r="G5268" s="674">
        <v>295.84500000000003</v>
      </c>
      <c r="H5268" s="115">
        <f t="shared" si="164"/>
        <v>1.0068371472522089</v>
      </c>
      <c r="I5268" s="115">
        <f t="shared" si="165"/>
        <v>1606.7349999999999</v>
      </c>
    </row>
    <row r="5269" spans="1:9" hidden="1">
      <c r="A5269" s="115" t="s">
        <v>14891</v>
      </c>
      <c r="B5269" s="115" t="s">
        <v>14892</v>
      </c>
      <c r="C5269" s="115" t="s">
        <v>14893</v>
      </c>
      <c r="D5269" s="115" t="s">
        <v>1242</v>
      </c>
      <c r="E5269" s="115">
        <v>2106.0965999999999</v>
      </c>
      <c r="F5269" s="674">
        <v>293.83600000000001</v>
      </c>
      <c r="G5269" s="674">
        <v>295.84500000000003</v>
      </c>
      <c r="H5269" s="115">
        <f t="shared" si="164"/>
        <v>1.0068371472522089</v>
      </c>
      <c r="I5269" s="115">
        <f t="shared" si="165"/>
        <v>2120.4962999999998</v>
      </c>
    </row>
    <row r="5270" spans="1:9" hidden="1">
      <c r="A5270" s="115" t="s">
        <v>14894</v>
      </c>
      <c r="B5270" s="115" t="s">
        <v>14895</v>
      </c>
      <c r="C5270" s="115" t="s">
        <v>14896</v>
      </c>
      <c r="D5270" s="115" t="s">
        <v>1242</v>
      </c>
      <c r="E5270" s="115">
        <v>2674.319</v>
      </c>
      <c r="F5270" s="674">
        <v>293.83600000000001</v>
      </c>
      <c r="G5270" s="674">
        <v>295.84500000000003</v>
      </c>
      <c r="H5270" s="115">
        <f t="shared" si="164"/>
        <v>1.0068371472522089</v>
      </c>
      <c r="I5270" s="115">
        <f t="shared" si="165"/>
        <v>2692.6037000000001</v>
      </c>
    </row>
    <row r="5271" spans="1:9" hidden="1">
      <c r="A5271" s="115" t="s">
        <v>14897</v>
      </c>
      <c r="B5271" s="115" t="s">
        <v>14898</v>
      </c>
      <c r="C5271" s="115" t="s">
        <v>14899</v>
      </c>
      <c r="D5271" s="115" t="s">
        <v>1138</v>
      </c>
      <c r="E5271" s="115">
        <v>164.57390000000001</v>
      </c>
      <c r="F5271" s="674">
        <v>293.83600000000001</v>
      </c>
      <c r="G5271" s="674">
        <v>295.84500000000003</v>
      </c>
      <c r="H5271" s="115">
        <f t="shared" si="164"/>
        <v>1.0068371472522089</v>
      </c>
      <c r="I5271" s="115">
        <f t="shared" si="165"/>
        <v>165.69909999999999</v>
      </c>
    </row>
    <row r="5272" spans="1:9" hidden="1">
      <c r="A5272" s="115" t="s">
        <v>14900</v>
      </c>
      <c r="B5272" s="115" t="s">
        <v>14901</v>
      </c>
      <c r="C5272" s="115" t="s">
        <v>14902</v>
      </c>
      <c r="D5272" s="115" t="s">
        <v>1242</v>
      </c>
      <c r="E5272" s="115">
        <v>219.31950000000001</v>
      </c>
      <c r="F5272" s="674">
        <v>293.83600000000001</v>
      </c>
      <c r="G5272" s="674">
        <v>295.84500000000003</v>
      </c>
      <c r="H5272" s="115">
        <f t="shared" si="164"/>
        <v>1.0068371472522089</v>
      </c>
      <c r="I5272" s="115">
        <f t="shared" si="165"/>
        <v>220.81899999999999</v>
      </c>
    </row>
    <row r="5273" spans="1:9" hidden="1">
      <c r="A5273" s="115" t="s">
        <v>14903</v>
      </c>
      <c r="B5273" s="115" t="s">
        <v>14904</v>
      </c>
      <c r="C5273" s="115" t="s">
        <v>14905</v>
      </c>
      <c r="D5273" s="115" t="s">
        <v>1242</v>
      </c>
      <c r="E5273" s="115">
        <v>266.73469999999998</v>
      </c>
      <c r="F5273" s="674">
        <v>293.83600000000001</v>
      </c>
      <c r="G5273" s="674">
        <v>295.84500000000003</v>
      </c>
      <c r="H5273" s="115">
        <f t="shared" si="164"/>
        <v>1.0068371472522089</v>
      </c>
      <c r="I5273" s="115">
        <f t="shared" si="165"/>
        <v>268.55840000000001</v>
      </c>
    </row>
    <row r="5274" spans="1:9" hidden="1">
      <c r="A5274" s="115" t="s">
        <v>14906</v>
      </c>
      <c r="B5274" s="115" t="s">
        <v>14907</v>
      </c>
      <c r="C5274" s="115" t="s">
        <v>14908</v>
      </c>
      <c r="D5274" s="115" t="s">
        <v>1242</v>
      </c>
      <c r="E5274" s="115">
        <v>304.86360000000002</v>
      </c>
      <c r="F5274" s="674">
        <v>293.83600000000001</v>
      </c>
      <c r="G5274" s="674">
        <v>295.84500000000003</v>
      </c>
      <c r="H5274" s="115">
        <f t="shared" si="164"/>
        <v>1.0068371472522089</v>
      </c>
      <c r="I5274" s="115">
        <f t="shared" si="165"/>
        <v>306.94799999999998</v>
      </c>
    </row>
    <row r="5275" spans="1:9" hidden="1">
      <c r="A5275" s="115" t="s">
        <v>14909</v>
      </c>
      <c r="B5275" s="115" t="s">
        <v>14910</v>
      </c>
      <c r="C5275" s="115" t="s">
        <v>14911</v>
      </c>
      <c r="D5275" s="115" t="s">
        <v>1242</v>
      </c>
      <c r="E5275" s="115">
        <v>410.75420000000003</v>
      </c>
      <c r="F5275" s="674">
        <v>293.83600000000001</v>
      </c>
      <c r="G5275" s="674">
        <v>295.84500000000003</v>
      </c>
      <c r="H5275" s="115">
        <f t="shared" si="164"/>
        <v>1.0068371472522089</v>
      </c>
      <c r="I5275" s="115">
        <f t="shared" si="165"/>
        <v>413.56259999999997</v>
      </c>
    </row>
    <row r="5276" spans="1:9" hidden="1">
      <c r="A5276" s="115" t="s">
        <v>14912</v>
      </c>
      <c r="B5276" s="115" t="s">
        <v>14913</v>
      </c>
      <c r="C5276" s="115" t="s">
        <v>14914</v>
      </c>
      <c r="D5276" s="115" t="s">
        <v>1242</v>
      </c>
      <c r="E5276" s="115">
        <v>443.2663</v>
      </c>
      <c r="F5276" s="674">
        <v>293.83600000000001</v>
      </c>
      <c r="G5276" s="674">
        <v>295.84500000000003</v>
      </c>
      <c r="H5276" s="115">
        <f t="shared" si="164"/>
        <v>1.0068371472522089</v>
      </c>
      <c r="I5276" s="115">
        <f t="shared" si="165"/>
        <v>446.29700000000003</v>
      </c>
    </row>
    <row r="5277" spans="1:9" hidden="1">
      <c r="A5277" s="115" t="s">
        <v>14915</v>
      </c>
      <c r="B5277" s="115" t="s">
        <v>14916</v>
      </c>
      <c r="C5277" s="115" t="s">
        <v>14917</v>
      </c>
      <c r="D5277" s="115" t="s">
        <v>1242</v>
      </c>
      <c r="E5277" s="115">
        <v>795.60979999999995</v>
      </c>
      <c r="F5277" s="674">
        <v>293.83600000000001</v>
      </c>
      <c r="G5277" s="674">
        <v>295.84500000000003</v>
      </c>
      <c r="H5277" s="115">
        <f t="shared" si="164"/>
        <v>1.0068371472522089</v>
      </c>
      <c r="I5277" s="115">
        <f t="shared" si="165"/>
        <v>801.04949999999997</v>
      </c>
    </row>
    <row r="5278" spans="1:9" hidden="1">
      <c r="A5278" s="115" t="s">
        <v>14918</v>
      </c>
      <c r="B5278" s="115" t="s">
        <v>14919</v>
      </c>
      <c r="C5278" s="115" t="s">
        <v>14920</v>
      </c>
      <c r="D5278" s="115" t="s">
        <v>1242</v>
      </c>
      <c r="E5278" s="115">
        <v>1320.6967999999999</v>
      </c>
      <c r="F5278" s="674">
        <v>293.83600000000001</v>
      </c>
      <c r="G5278" s="674">
        <v>295.84500000000003</v>
      </c>
      <c r="H5278" s="115">
        <f t="shared" si="164"/>
        <v>1.0068371472522089</v>
      </c>
      <c r="I5278" s="115">
        <f t="shared" si="165"/>
        <v>1329.7266</v>
      </c>
    </row>
    <row r="5279" spans="1:9" hidden="1">
      <c r="A5279" s="115" t="s">
        <v>14921</v>
      </c>
      <c r="B5279" s="115" t="s">
        <v>14922</v>
      </c>
      <c r="C5279" s="115" t="s">
        <v>14923</v>
      </c>
      <c r="D5279" s="115" t="s">
        <v>1242</v>
      </c>
      <c r="E5279" s="115">
        <v>1892.3876</v>
      </c>
      <c r="F5279" s="674">
        <v>293.83600000000001</v>
      </c>
      <c r="G5279" s="674">
        <v>295.84500000000003</v>
      </c>
      <c r="H5279" s="115">
        <f t="shared" si="164"/>
        <v>1.0068371472522089</v>
      </c>
      <c r="I5279" s="115">
        <f t="shared" si="165"/>
        <v>1905.3261</v>
      </c>
    </row>
    <row r="5280" spans="1:9" hidden="1">
      <c r="A5280" s="115" t="s">
        <v>14924</v>
      </c>
      <c r="B5280" s="115" t="s">
        <v>14925</v>
      </c>
      <c r="C5280" s="115" t="s">
        <v>14926</v>
      </c>
      <c r="D5280" s="115" t="s">
        <v>1242</v>
      </c>
      <c r="E5280" s="115">
        <v>5847.8824000000004</v>
      </c>
      <c r="F5280" s="674">
        <v>293.83600000000001</v>
      </c>
      <c r="G5280" s="674">
        <v>295.84500000000003</v>
      </c>
      <c r="H5280" s="115">
        <f t="shared" si="164"/>
        <v>1.0068371472522089</v>
      </c>
      <c r="I5280" s="115">
        <f t="shared" si="165"/>
        <v>5887.8652000000002</v>
      </c>
    </row>
    <row r="5281" spans="1:9" hidden="1">
      <c r="A5281" s="115" t="s">
        <v>14927</v>
      </c>
      <c r="B5281" s="115" t="s">
        <v>14928</v>
      </c>
      <c r="C5281" s="115" t="s">
        <v>14929</v>
      </c>
      <c r="D5281" s="115" t="s">
        <v>1242</v>
      </c>
      <c r="E5281" s="115">
        <v>7109.2242999999999</v>
      </c>
      <c r="F5281" s="674">
        <v>293.83600000000001</v>
      </c>
      <c r="G5281" s="674">
        <v>295.84500000000003</v>
      </c>
      <c r="H5281" s="115">
        <f t="shared" si="164"/>
        <v>1.0068371472522089</v>
      </c>
      <c r="I5281" s="115">
        <f t="shared" si="165"/>
        <v>7157.8311000000003</v>
      </c>
    </row>
    <row r="5282" spans="1:9" hidden="1">
      <c r="A5282" s="115" t="s">
        <v>14930</v>
      </c>
      <c r="B5282" s="115" t="s">
        <v>14931</v>
      </c>
      <c r="C5282" s="115" t="s">
        <v>14932</v>
      </c>
      <c r="D5282" s="115" t="s">
        <v>1242</v>
      </c>
      <c r="E5282" s="115">
        <v>9555.1162000000004</v>
      </c>
      <c r="F5282" s="674">
        <v>293.83600000000001</v>
      </c>
      <c r="G5282" s="674">
        <v>295.84500000000003</v>
      </c>
      <c r="H5282" s="115">
        <f t="shared" si="164"/>
        <v>1.0068371472522089</v>
      </c>
      <c r="I5282" s="115">
        <f t="shared" si="165"/>
        <v>9620.4459000000006</v>
      </c>
    </row>
    <row r="5283" spans="1:9" hidden="1">
      <c r="A5283" s="115" t="s">
        <v>14933</v>
      </c>
      <c r="B5283" s="115" t="s">
        <v>14934</v>
      </c>
      <c r="C5283" s="115" t="s">
        <v>14935</v>
      </c>
      <c r="D5283" s="115" t="s">
        <v>1242</v>
      </c>
      <c r="E5283" s="115">
        <v>333.05070000000001</v>
      </c>
      <c r="F5283" s="674">
        <v>293.83600000000001</v>
      </c>
      <c r="G5283" s="674">
        <v>295.84500000000003</v>
      </c>
      <c r="H5283" s="115">
        <f t="shared" si="164"/>
        <v>1.0068371472522089</v>
      </c>
      <c r="I5283" s="115">
        <f t="shared" si="165"/>
        <v>335.32780000000002</v>
      </c>
    </row>
    <row r="5284" spans="1:9" hidden="1">
      <c r="A5284" s="115" t="s">
        <v>14936</v>
      </c>
      <c r="B5284" s="115" t="s">
        <v>14937</v>
      </c>
      <c r="C5284" s="115" t="s">
        <v>14938</v>
      </c>
      <c r="D5284" s="115" t="s">
        <v>1242</v>
      </c>
      <c r="E5284" s="115">
        <v>515.72550000000001</v>
      </c>
      <c r="F5284" s="674">
        <v>293.83600000000001</v>
      </c>
      <c r="G5284" s="674">
        <v>295.84500000000003</v>
      </c>
      <c r="H5284" s="115">
        <f t="shared" si="164"/>
        <v>1.0068371472522089</v>
      </c>
      <c r="I5284" s="115">
        <f t="shared" si="165"/>
        <v>519.25160000000005</v>
      </c>
    </row>
    <row r="5285" spans="1:9" hidden="1">
      <c r="A5285" s="115" t="s">
        <v>14939</v>
      </c>
      <c r="B5285" s="115" t="s">
        <v>14940</v>
      </c>
      <c r="C5285" s="115" t="s">
        <v>14941</v>
      </c>
      <c r="D5285" s="115" t="s">
        <v>1242</v>
      </c>
      <c r="E5285" s="115">
        <v>248.4194</v>
      </c>
      <c r="F5285" s="674">
        <v>293.83600000000001</v>
      </c>
      <c r="G5285" s="674">
        <v>295.84500000000003</v>
      </c>
      <c r="H5285" s="115">
        <f t="shared" si="164"/>
        <v>1.0068371472522089</v>
      </c>
      <c r="I5285" s="115">
        <f t="shared" si="165"/>
        <v>250.11789999999999</v>
      </c>
    </row>
    <row r="5286" spans="1:9" hidden="1">
      <c r="A5286" s="115" t="s">
        <v>14942</v>
      </c>
      <c r="B5286" s="115" t="s">
        <v>14943</v>
      </c>
      <c r="C5286" s="115" t="s">
        <v>14944</v>
      </c>
      <c r="D5286" s="115" t="s">
        <v>1242</v>
      </c>
      <c r="E5286" s="115">
        <v>350.47370000000001</v>
      </c>
      <c r="F5286" s="674">
        <v>293.83600000000001</v>
      </c>
      <c r="G5286" s="674">
        <v>295.84500000000003</v>
      </c>
      <c r="H5286" s="115">
        <f t="shared" si="164"/>
        <v>1.0068371472522089</v>
      </c>
      <c r="I5286" s="115">
        <f t="shared" si="165"/>
        <v>352.86989999999997</v>
      </c>
    </row>
    <row r="5287" spans="1:9" hidden="1">
      <c r="A5287" s="115" t="s">
        <v>14945</v>
      </c>
      <c r="B5287" s="115" t="s">
        <v>14946</v>
      </c>
      <c r="C5287" s="115" t="s">
        <v>14947</v>
      </c>
      <c r="D5287" s="115" t="s">
        <v>1242</v>
      </c>
      <c r="E5287" s="115">
        <v>482.25220000000002</v>
      </c>
      <c r="F5287" s="674">
        <v>293.83600000000001</v>
      </c>
      <c r="G5287" s="674">
        <v>295.84500000000003</v>
      </c>
      <c r="H5287" s="115">
        <f t="shared" si="164"/>
        <v>1.0068371472522089</v>
      </c>
      <c r="I5287" s="115">
        <f t="shared" si="165"/>
        <v>485.54939999999999</v>
      </c>
    </row>
    <row r="5288" spans="1:9" hidden="1">
      <c r="A5288" s="115" t="s">
        <v>14948</v>
      </c>
      <c r="B5288" s="115" t="s">
        <v>14949</v>
      </c>
      <c r="C5288" s="115" t="s">
        <v>14950</v>
      </c>
      <c r="D5288" s="115" t="s">
        <v>1138</v>
      </c>
      <c r="E5288" s="115">
        <v>303.5437</v>
      </c>
      <c r="F5288" s="674">
        <v>293.83600000000001</v>
      </c>
      <c r="G5288" s="674">
        <v>295.84500000000003</v>
      </c>
      <c r="H5288" s="115">
        <f t="shared" si="164"/>
        <v>1.0068371472522089</v>
      </c>
      <c r="I5288" s="115">
        <f t="shared" si="165"/>
        <v>305.6191</v>
      </c>
    </row>
    <row r="5289" spans="1:9" hidden="1">
      <c r="A5289" s="115" t="s">
        <v>14951</v>
      </c>
      <c r="B5289" s="115" t="s">
        <v>14952</v>
      </c>
      <c r="C5289" s="115" t="s">
        <v>14953</v>
      </c>
      <c r="D5289" s="115" t="s">
        <v>1242</v>
      </c>
      <c r="E5289" s="115">
        <v>150.5026</v>
      </c>
      <c r="F5289" s="674">
        <v>293.83600000000001</v>
      </c>
      <c r="G5289" s="674">
        <v>295.84500000000003</v>
      </c>
      <c r="H5289" s="115">
        <f t="shared" si="164"/>
        <v>1.0068371472522089</v>
      </c>
      <c r="I5289" s="115">
        <f t="shared" si="165"/>
        <v>151.5316</v>
      </c>
    </row>
    <row r="5290" spans="1:9" hidden="1">
      <c r="A5290" s="115" t="s">
        <v>14954</v>
      </c>
      <c r="B5290" s="115" t="s">
        <v>14955</v>
      </c>
      <c r="C5290" s="115" t="s">
        <v>14956</v>
      </c>
      <c r="D5290" s="115" t="s">
        <v>1138</v>
      </c>
      <c r="E5290" s="115">
        <v>543.80169999999998</v>
      </c>
      <c r="F5290" s="674">
        <v>293.83600000000001</v>
      </c>
      <c r="G5290" s="674">
        <v>295.84500000000003</v>
      </c>
      <c r="H5290" s="115">
        <f t="shared" si="164"/>
        <v>1.0068371472522089</v>
      </c>
      <c r="I5290" s="115">
        <f t="shared" si="165"/>
        <v>547.51980000000003</v>
      </c>
    </row>
    <row r="5291" spans="1:9" hidden="1">
      <c r="A5291" s="115" t="s">
        <v>14957</v>
      </c>
      <c r="B5291" s="115" t="s">
        <v>14958</v>
      </c>
      <c r="C5291" s="115" t="s">
        <v>14959</v>
      </c>
      <c r="D5291" s="115" t="s">
        <v>1242</v>
      </c>
      <c r="E5291" s="115">
        <v>210.10509999999999</v>
      </c>
      <c r="F5291" s="674">
        <v>293.83600000000001</v>
      </c>
      <c r="G5291" s="674">
        <v>295.84500000000003</v>
      </c>
      <c r="H5291" s="115">
        <f t="shared" si="164"/>
        <v>1.0068371472522089</v>
      </c>
      <c r="I5291" s="115">
        <f t="shared" si="165"/>
        <v>211.54159999999999</v>
      </c>
    </row>
    <row r="5292" spans="1:9" hidden="1">
      <c r="A5292" s="115" t="s">
        <v>14960</v>
      </c>
      <c r="B5292" s="115" t="s">
        <v>14961</v>
      </c>
      <c r="C5292" s="115" t="s">
        <v>14962</v>
      </c>
      <c r="D5292" s="115" t="s">
        <v>1138</v>
      </c>
      <c r="E5292" s="115">
        <v>873.12959999999998</v>
      </c>
      <c r="F5292" s="674">
        <v>293.83600000000001</v>
      </c>
      <c r="G5292" s="674">
        <v>295.84500000000003</v>
      </c>
      <c r="H5292" s="115">
        <f t="shared" si="164"/>
        <v>1.0068371472522089</v>
      </c>
      <c r="I5292" s="115">
        <f t="shared" si="165"/>
        <v>879.09929999999997</v>
      </c>
    </row>
    <row r="5293" spans="1:9" hidden="1">
      <c r="A5293" s="115" t="s">
        <v>14963</v>
      </c>
      <c r="B5293" s="115" t="s">
        <v>14964</v>
      </c>
      <c r="C5293" s="115" t="s">
        <v>14965</v>
      </c>
      <c r="D5293" s="115" t="s">
        <v>1242</v>
      </c>
      <c r="E5293" s="115">
        <v>290.08170000000001</v>
      </c>
      <c r="F5293" s="674">
        <v>293.83600000000001</v>
      </c>
      <c r="G5293" s="674">
        <v>295.84500000000003</v>
      </c>
      <c r="H5293" s="115">
        <f t="shared" si="164"/>
        <v>1.0068371472522089</v>
      </c>
      <c r="I5293" s="115">
        <f t="shared" si="165"/>
        <v>292.065</v>
      </c>
    </row>
    <row r="5294" spans="1:9" hidden="1">
      <c r="A5294" s="115" t="s">
        <v>14966</v>
      </c>
      <c r="B5294" s="115" t="s">
        <v>14967</v>
      </c>
      <c r="C5294" s="115" t="s">
        <v>14968</v>
      </c>
      <c r="D5294" s="115" t="s">
        <v>1138</v>
      </c>
      <c r="E5294" s="115">
        <v>1548.1932999999999</v>
      </c>
      <c r="F5294" s="674">
        <v>293.83600000000001</v>
      </c>
      <c r="G5294" s="674">
        <v>295.84500000000003</v>
      </c>
      <c r="H5294" s="115">
        <f t="shared" si="164"/>
        <v>1.0068371472522089</v>
      </c>
      <c r="I5294" s="115">
        <f t="shared" si="165"/>
        <v>1558.7784999999999</v>
      </c>
    </row>
    <row r="5295" spans="1:9" hidden="1">
      <c r="A5295" s="115" t="s">
        <v>14969</v>
      </c>
      <c r="B5295" s="115" t="s">
        <v>14970</v>
      </c>
      <c r="C5295" s="115" t="s">
        <v>14971</v>
      </c>
      <c r="D5295" s="115" t="s">
        <v>1242</v>
      </c>
      <c r="E5295" s="115">
        <v>324.21839999999997</v>
      </c>
      <c r="F5295" s="674">
        <v>293.83600000000001</v>
      </c>
      <c r="G5295" s="674">
        <v>295.84500000000003</v>
      </c>
      <c r="H5295" s="115">
        <f t="shared" si="164"/>
        <v>1.0068371472522089</v>
      </c>
      <c r="I5295" s="115">
        <f t="shared" si="165"/>
        <v>326.43509999999998</v>
      </c>
    </row>
    <row r="5296" spans="1:9" hidden="1">
      <c r="A5296" s="115" t="s">
        <v>14972</v>
      </c>
      <c r="B5296" s="115" t="s">
        <v>14973</v>
      </c>
      <c r="C5296" s="115" t="s">
        <v>14974</v>
      </c>
      <c r="D5296" s="115" t="s">
        <v>1138</v>
      </c>
      <c r="E5296" s="115">
        <v>2156.8986</v>
      </c>
      <c r="F5296" s="674">
        <v>293.83600000000001</v>
      </c>
      <c r="G5296" s="674">
        <v>295.84500000000003</v>
      </c>
      <c r="H5296" s="115">
        <f t="shared" si="164"/>
        <v>1.0068371472522089</v>
      </c>
      <c r="I5296" s="115">
        <f t="shared" si="165"/>
        <v>2171.6455999999998</v>
      </c>
    </row>
    <row r="5297" spans="1:9" hidden="1">
      <c r="A5297" s="115" t="s">
        <v>14975</v>
      </c>
      <c r="B5297" s="115" t="s">
        <v>14976</v>
      </c>
      <c r="C5297" s="115" t="s">
        <v>14977</v>
      </c>
      <c r="D5297" s="115" t="s">
        <v>1242</v>
      </c>
      <c r="E5297" s="115">
        <v>439.80160000000001</v>
      </c>
      <c r="F5297" s="674">
        <v>293.83600000000001</v>
      </c>
      <c r="G5297" s="674">
        <v>295.84500000000003</v>
      </c>
      <c r="H5297" s="115">
        <f t="shared" si="164"/>
        <v>1.0068371472522089</v>
      </c>
      <c r="I5297" s="115">
        <f t="shared" si="165"/>
        <v>442.80860000000001</v>
      </c>
    </row>
    <row r="5298" spans="1:9" hidden="1">
      <c r="A5298" s="115" t="s">
        <v>14978</v>
      </c>
      <c r="B5298" s="115" t="s">
        <v>14979</v>
      </c>
      <c r="C5298" s="115" t="s">
        <v>14980</v>
      </c>
      <c r="D5298" s="115" t="s">
        <v>1138</v>
      </c>
      <c r="E5298" s="115">
        <v>530.98910000000001</v>
      </c>
      <c r="F5298" s="674">
        <v>293.83600000000001</v>
      </c>
      <c r="G5298" s="674">
        <v>295.84500000000003</v>
      </c>
      <c r="H5298" s="115">
        <f t="shared" si="164"/>
        <v>1.0068371472522089</v>
      </c>
      <c r="I5298" s="115">
        <f t="shared" si="165"/>
        <v>534.61959999999999</v>
      </c>
    </row>
    <row r="5299" spans="1:9" hidden="1">
      <c r="A5299" s="115" t="s">
        <v>14981</v>
      </c>
      <c r="B5299" s="115" t="s">
        <v>14982</v>
      </c>
      <c r="C5299" s="115" t="s">
        <v>14983</v>
      </c>
      <c r="D5299" s="115" t="s">
        <v>1138</v>
      </c>
      <c r="E5299" s="115">
        <v>653.07950000000005</v>
      </c>
      <c r="F5299" s="674">
        <v>293.83600000000001</v>
      </c>
      <c r="G5299" s="674">
        <v>295.84500000000003</v>
      </c>
      <c r="H5299" s="115">
        <f t="shared" si="164"/>
        <v>1.0068371472522089</v>
      </c>
      <c r="I5299" s="115">
        <f t="shared" si="165"/>
        <v>657.54470000000003</v>
      </c>
    </row>
    <row r="5300" spans="1:9" hidden="1">
      <c r="A5300" s="115" t="s">
        <v>14984</v>
      </c>
      <c r="B5300" s="115" t="s">
        <v>14985</v>
      </c>
      <c r="C5300" s="115" t="s">
        <v>14986</v>
      </c>
      <c r="D5300" s="115" t="s">
        <v>1242</v>
      </c>
      <c r="E5300" s="115">
        <v>15.7217</v>
      </c>
      <c r="F5300" s="674">
        <v>293.83600000000001</v>
      </c>
      <c r="G5300" s="674">
        <v>295.84500000000003</v>
      </c>
      <c r="H5300" s="115">
        <f t="shared" si="164"/>
        <v>1.0068371472522089</v>
      </c>
      <c r="I5300" s="115">
        <f t="shared" si="165"/>
        <v>15.8292</v>
      </c>
    </row>
    <row r="5301" spans="1:9" hidden="1">
      <c r="A5301" s="115" t="s">
        <v>14987</v>
      </c>
      <c r="B5301" s="115" t="s">
        <v>14988</v>
      </c>
      <c r="C5301" s="115" t="s">
        <v>14989</v>
      </c>
      <c r="D5301" s="115" t="s">
        <v>1138</v>
      </c>
      <c r="E5301" s="115">
        <v>536.74739999999997</v>
      </c>
      <c r="F5301" s="674">
        <v>293.83600000000001</v>
      </c>
      <c r="G5301" s="674">
        <v>295.84500000000003</v>
      </c>
      <c r="H5301" s="115">
        <f t="shared" si="164"/>
        <v>1.0068371472522089</v>
      </c>
      <c r="I5301" s="115">
        <f t="shared" si="165"/>
        <v>540.41719999999998</v>
      </c>
    </row>
    <row r="5302" spans="1:9" hidden="1">
      <c r="A5302" s="115" t="s">
        <v>14990</v>
      </c>
      <c r="B5302" s="115" t="s">
        <v>14991</v>
      </c>
      <c r="C5302" s="115" t="s">
        <v>14992</v>
      </c>
      <c r="D5302" s="115" t="s">
        <v>1138</v>
      </c>
      <c r="E5302" s="115">
        <v>449.21749999999997</v>
      </c>
      <c r="F5302" s="674">
        <v>293.83600000000001</v>
      </c>
      <c r="G5302" s="674">
        <v>295.84500000000003</v>
      </c>
      <c r="H5302" s="115">
        <f t="shared" si="164"/>
        <v>1.0068371472522089</v>
      </c>
      <c r="I5302" s="115">
        <f t="shared" si="165"/>
        <v>452.28890000000001</v>
      </c>
    </row>
    <row r="5303" spans="1:9" hidden="1">
      <c r="A5303" s="115" t="s">
        <v>14993</v>
      </c>
      <c r="B5303" s="115" t="s">
        <v>14994</v>
      </c>
      <c r="C5303" s="115" t="s">
        <v>14995</v>
      </c>
      <c r="D5303" s="115" t="s">
        <v>1138</v>
      </c>
      <c r="E5303" s="115">
        <v>659.83749999999998</v>
      </c>
      <c r="F5303" s="674">
        <v>293.83600000000001</v>
      </c>
      <c r="G5303" s="674">
        <v>295.84500000000003</v>
      </c>
      <c r="H5303" s="115">
        <f t="shared" si="164"/>
        <v>1.0068371472522089</v>
      </c>
      <c r="I5303" s="115">
        <f t="shared" si="165"/>
        <v>664.34889999999996</v>
      </c>
    </row>
    <row r="5304" spans="1:9" hidden="1">
      <c r="A5304" s="115" t="s">
        <v>14996</v>
      </c>
      <c r="B5304" s="115" t="s">
        <v>14997</v>
      </c>
      <c r="C5304" s="115" t="s">
        <v>14998</v>
      </c>
      <c r="D5304" s="115" t="s">
        <v>1138</v>
      </c>
      <c r="E5304" s="115">
        <v>531.25819999999999</v>
      </c>
      <c r="F5304" s="674">
        <v>293.83600000000001</v>
      </c>
      <c r="G5304" s="674">
        <v>295.84500000000003</v>
      </c>
      <c r="H5304" s="115">
        <f t="shared" si="164"/>
        <v>1.0068371472522089</v>
      </c>
      <c r="I5304" s="115">
        <f t="shared" si="165"/>
        <v>534.89049999999997</v>
      </c>
    </row>
    <row r="5305" spans="1:9" hidden="1">
      <c r="A5305" s="115" t="s">
        <v>14999</v>
      </c>
      <c r="B5305" s="115" t="s">
        <v>15000</v>
      </c>
      <c r="C5305" s="115" t="s">
        <v>15001</v>
      </c>
      <c r="D5305" s="115" t="s">
        <v>1138</v>
      </c>
      <c r="E5305" s="115">
        <v>448.96260000000001</v>
      </c>
      <c r="F5305" s="674">
        <v>293.83600000000001</v>
      </c>
      <c r="G5305" s="674">
        <v>295.84500000000003</v>
      </c>
      <c r="H5305" s="115">
        <f t="shared" si="164"/>
        <v>1.0068371472522089</v>
      </c>
      <c r="I5305" s="115">
        <f t="shared" si="165"/>
        <v>452.03219999999999</v>
      </c>
    </row>
    <row r="5306" spans="1:9" hidden="1">
      <c r="A5306" s="115" t="s">
        <v>15002</v>
      </c>
      <c r="B5306" s="115" t="s">
        <v>15003</v>
      </c>
      <c r="C5306" s="115" t="s">
        <v>15004</v>
      </c>
      <c r="D5306" s="115" t="s">
        <v>1138</v>
      </c>
      <c r="E5306" s="115">
        <v>654.48820000000001</v>
      </c>
      <c r="F5306" s="674">
        <v>293.83600000000001</v>
      </c>
      <c r="G5306" s="674">
        <v>295.84500000000003</v>
      </c>
      <c r="H5306" s="115">
        <f t="shared" si="164"/>
        <v>1.0068371472522089</v>
      </c>
      <c r="I5306" s="115">
        <f t="shared" si="165"/>
        <v>658.96299999999997</v>
      </c>
    </row>
    <row r="5307" spans="1:9" hidden="1">
      <c r="A5307" s="115" t="s">
        <v>15005</v>
      </c>
      <c r="B5307" s="115" t="s">
        <v>15006</v>
      </c>
      <c r="C5307" s="115" t="s">
        <v>15007</v>
      </c>
      <c r="D5307" s="115" t="s">
        <v>1138</v>
      </c>
      <c r="E5307" s="115">
        <v>174.57300000000001</v>
      </c>
      <c r="F5307" s="674">
        <v>293.83600000000001</v>
      </c>
      <c r="G5307" s="674">
        <v>295.84500000000003</v>
      </c>
      <c r="H5307" s="115">
        <f t="shared" si="164"/>
        <v>1.0068371472522089</v>
      </c>
      <c r="I5307" s="115">
        <f t="shared" si="165"/>
        <v>175.76660000000001</v>
      </c>
    </row>
    <row r="5308" spans="1:9" hidden="1">
      <c r="A5308" s="115" t="s">
        <v>15008</v>
      </c>
      <c r="B5308" s="115" t="s">
        <v>15009</v>
      </c>
      <c r="C5308" s="115" t="s">
        <v>15010</v>
      </c>
      <c r="D5308" s="115" t="s">
        <v>1138</v>
      </c>
      <c r="E5308" s="115">
        <v>327.74450000000002</v>
      </c>
      <c r="F5308" s="674">
        <v>293.83600000000001</v>
      </c>
      <c r="G5308" s="674">
        <v>295.84500000000003</v>
      </c>
      <c r="H5308" s="115">
        <f t="shared" si="164"/>
        <v>1.0068371472522089</v>
      </c>
      <c r="I5308" s="115">
        <f t="shared" si="165"/>
        <v>329.9853</v>
      </c>
    </row>
    <row r="5309" spans="1:9" hidden="1">
      <c r="A5309" s="115" t="s">
        <v>15011</v>
      </c>
      <c r="B5309" s="115" t="s">
        <v>15012</v>
      </c>
      <c r="C5309" s="115" t="s">
        <v>15013</v>
      </c>
      <c r="D5309" s="115" t="s">
        <v>1138</v>
      </c>
      <c r="E5309" s="115">
        <v>477.03969999999998</v>
      </c>
      <c r="F5309" s="674">
        <v>293.83600000000001</v>
      </c>
      <c r="G5309" s="674">
        <v>295.84500000000003</v>
      </c>
      <c r="H5309" s="115">
        <f t="shared" si="164"/>
        <v>1.0068371472522089</v>
      </c>
      <c r="I5309" s="115">
        <f t="shared" si="165"/>
        <v>480.30130000000003</v>
      </c>
    </row>
    <row r="5310" spans="1:9" hidden="1">
      <c r="A5310" s="115" t="s">
        <v>15014</v>
      </c>
      <c r="B5310" s="115" t="s">
        <v>15015</v>
      </c>
      <c r="C5310" s="115" t="s">
        <v>15016</v>
      </c>
      <c r="D5310" s="115" t="s">
        <v>1138</v>
      </c>
      <c r="E5310" s="115">
        <v>750.26599999999996</v>
      </c>
      <c r="F5310" s="674">
        <v>293.83600000000001</v>
      </c>
      <c r="G5310" s="674">
        <v>295.84500000000003</v>
      </c>
      <c r="H5310" s="115">
        <f t="shared" si="164"/>
        <v>1.0068371472522089</v>
      </c>
      <c r="I5310" s="115">
        <f t="shared" si="165"/>
        <v>755.39570000000003</v>
      </c>
    </row>
    <row r="5311" spans="1:9" hidden="1">
      <c r="A5311" s="115" t="s">
        <v>15017</v>
      </c>
      <c r="B5311" s="115" t="s">
        <v>15018</v>
      </c>
      <c r="C5311" s="115" t="s">
        <v>15019</v>
      </c>
      <c r="D5311" s="115" t="s">
        <v>1138</v>
      </c>
      <c r="E5311" s="115">
        <v>971.6123</v>
      </c>
      <c r="F5311" s="674">
        <v>293.83600000000001</v>
      </c>
      <c r="G5311" s="674">
        <v>295.84500000000003</v>
      </c>
      <c r="H5311" s="115">
        <f t="shared" si="164"/>
        <v>1.0068371472522089</v>
      </c>
      <c r="I5311" s="115">
        <f t="shared" si="165"/>
        <v>978.25540000000001</v>
      </c>
    </row>
    <row r="5312" spans="1:9" hidden="1">
      <c r="A5312" s="115" t="s">
        <v>15020</v>
      </c>
      <c r="B5312" s="115" t="s">
        <v>15021</v>
      </c>
      <c r="C5312" s="115" t="s">
        <v>15022</v>
      </c>
      <c r="D5312" s="115" t="s">
        <v>1138</v>
      </c>
      <c r="E5312" s="115">
        <v>1273.0744999999999</v>
      </c>
      <c r="F5312" s="674">
        <v>293.83600000000001</v>
      </c>
      <c r="G5312" s="674">
        <v>295.84500000000003</v>
      </c>
      <c r="H5312" s="115">
        <f t="shared" si="164"/>
        <v>1.0068371472522089</v>
      </c>
      <c r="I5312" s="115">
        <f t="shared" si="165"/>
        <v>1281.7787000000001</v>
      </c>
    </row>
    <row r="5313" spans="1:9" hidden="1">
      <c r="A5313" s="115" t="s">
        <v>15023</v>
      </c>
      <c r="B5313" s="115" t="s">
        <v>15024</v>
      </c>
      <c r="C5313" s="115" t="s">
        <v>15025</v>
      </c>
      <c r="D5313" s="115" t="s">
        <v>1138</v>
      </c>
      <c r="E5313" s="115">
        <v>3001.9558999999999</v>
      </c>
      <c r="F5313" s="674">
        <v>293.83600000000001</v>
      </c>
      <c r="G5313" s="674">
        <v>295.84500000000003</v>
      </c>
      <c r="H5313" s="115">
        <f t="shared" si="164"/>
        <v>1.0068371472522089</v>
      </c>
      <c r="I5313" s="115">
        <f t="shared" si="165"/>
        <v>3022.4807000000001</v>
      </c>
    </row>
    <row r="5314" spans="1:9" hidden="1">
      <c r="A5314" s="115" t="s">
        <v>15026</v>
      </c>
      <c r="B5314" s="115" t="s">
        <v>15027</v>
      </c>
      <c r="C5314" s="115" t="s">
        <v>15028</v>
      </c>
      <c r="D5314" s="115" t="s">
        <v>1138</v>
      </c>
      <c r="E5314" s="115">
        <v>3788.8249999999998</v>
      </c>
      <c r="F5314" s="674">
        <v>293.83600000000001</v>
      </c>
      <c r="G5314" s="674">
        <v>295.84500000000003</v>
      </c>
      <c r="H5314" s="115">
        <f t="shared" si="164"/>
        <v>1.0068371472522089</v>
      </c>
      <c r="I5314" s="115">
        <f t="shared" si="165"/>
        <v>3814.7298000000001</v>
      </c>
    </row>
    <row r="5315" spans="1:9" hidden="1">
      <c r="A5315" s="115" t="s">
        <v>15029</v>
      </c>
      <c r="B5315" s="115" t="s">
        <v>15030</v>
      </c>
      <c r="C5315" s="115" t="s">
        <v>15031</v>
      </c>
      <c r="D5315" s="115" t="s">
        <v>1138</v>
      </c>
      <c r="E5315" s="115">
        <v>7789.0551999999998</v>
      </c>
      <c r="F5315" s="674">
        <v>293.83600000000001</v>
      </c>
      <c r="G5315" s="674">
        <v>295.84500000000003</v>
      </c>
      <c r="H5315" s="115">
        <f t="shared" si="164"/>
        <v>1.0068371472522089</v>
      </c>
      <c r="I5315" s="115">
        <f t="shared" si="165"/>
        <v>7842.3100999999997</v>
      </c>
    </row>
    <row r="5316" spans="1:9" hidden="1">
      <c r="A5316" s="115" t="s">
        <v>15032</v>
      </c>
      <c r="B5316" s="115" t="s">
        <v>15033</v>
      </c>
      <c r="C5316" s="115" t="s">
        <v>15034</v>
      </c>
      <c r="D5316" s="115" t="s">
        <v>1138</v>
      </c>
      <c r="E5316" s="115">
        <v>9280.5985999999994</v>
      </c>
      <c r="F5316" s="674">
        <v>293.83600000000001</v>
      </c>
      <c r="G5316" s="674">
        <v>295.84500000000003</v>
      </c>
      <c r="H5316" s="115">
        <f t="shared" si="164"/>
        <v>1.0068371472522089</v>
      </c>
      <c r="I5316" s="115">
        <f t="shared" si="165"/>
        <v>9344.0514000000003</v>
      </c>
    </row>
    <row r="5317" spans="1:9" hidden="1">
      <c r="A5317" s="115" t="s">
        <v>15035</v>
      </c>
      <c r="B5317" s="115" t="s">
        <v>15036</v>
      </c>
      <c r="C5317" s="115" t="s">
        <v>15037</v>
      </c>
      <c r="D5317" s="115" t="s">
        <v>1138</v>
      </c>
      <c r="E5317" s="115">
        <v>9645.3657000000003</v>
      </c>
      <c r="F5317" s="674">
        <v>293.83600000000001</v>
      </c>
      <c r="G5317" s="674">
        <v>295.84500000000003</v>
      </c>
      <c r="H5317" s="115">
        <f t="shared" ref="H5317:H5380" si="166">G5317/F5317</f>
        <v>1.0068371472522089</v>
      </c>
      <c r="I5317" s="115">
        <f t="shared" ref="I5317:I5380" si="167">ROUND(H5317*E5317,4)</f>
        <v>9711.3125</v>
      </c>
    </row>
    <row r="5318" spans="1:9" hidden="1">
      <c r="A5318" s="115" t="s">
        <v>15038</v>
      </c>
      <c r="B5318" s="115" t="s">
        <v>15039</v>
      </c>
      <c r="C5318" s="115" t="s">
        <v>15040</v>
      </c>
      <c r="D5318" s="115" t="s">
        <v>1138</v>
      </c>
      <c r="E5318" s="115">
        <v>11362.324699999999</v>
      </c>
      <c r="F5318" s="674">
        <v>293.83600000000001</v>
      </c>
      <c r="G5318" s="674">
        <v>295.84500000000003</v>
      </c>
      <c r="H5318" s="115">
        <f t="shared" si="166"/>
        <v>1.0068371472522089</v>
      </c>
      <c r="I5318" s="115">
        <f t="shared" si="167"/>
        <v>11440.0106</v>
      </c>
    </row>
    <row r="5319" spans="1:9" hidden="1">
      <c r="A5319" s="115" t="s">
        <v>15041</v>
      </c>
      <c r="B5319" s="115" t="s">
        <v>15042</v>
      </c>
      <c r="C5319" s="115" t="s">
        <v>15043</v>
      </c>
      <c r="D5319" s="115" t="s">
        <v>1138</v>
      </c>
      <c r="E5319" s="115">
        <v>17600.077399999998</v>
      </c>
      <c r="F5319" s="674">
        <v>293.83600000000001</v>
      </c>
      <c r="G5319" s="674">
        <v>295.84500000000003</v>
      </c>
      <c r="H5319" s="115">
        <f t="shared" si="166"/>
        <v>1.0068371472522089</v>
      </c>
      <c r="I5319" s="115">
        <f t="shared" si="167"/>
        <v>17720.411700000001</v>
      </c>
    </row>
    <row r="5320" spans="1:9" hidden="1">
      <c r="A5320" s="115" t="s">
        <v>15044</v>
      </c>
      <c r="B5320" s="115" t="s">
        <v>15045</v>
      </c>
      <c r="C5320" s="115" t="s">
        <v>15046</v>
      </c>
      <c r="D5320" s="115" t="s">
        <v>1138</v>
      </c>
      <c r="E5320" s="115">
        <v>20109.320100000001</v>
      </c>
      <c r="F5320" s="674">
        <v>293.83600000000001</v>
      </c>
      <c r="G5320" s="674">
        <v>295.84500000000003</v>
      </c>
      <c r="H5320" s="115">
        <f t="shared" si="166"/>
        <v>1.0068371472522089</v>
      </c>
      <c r="I5320" s="115">
        <f t="shared" si="167"/>
        <v>20246.8105</v>
      </c>
    </row>
    <row r="5321" spans="1:9" hidden="1">
      <c r="A5321" s="115" t="s">
        <v>15047</v>
      </c>
      <c r="B5321" s="115" t="s">
        <v>15048</v>
      </c>
      <c r="C5321" s="115" t="s">
        <v>15049</v>
      </c>
      <c r="D5321" s="115" t="s">
        <v>1138</v>
      </c>
      <c r="E5321" s="115">
        <v>174.57300000000001</v>
      </c>
      <c r="F5321" s="674">
        <v>293.83600000000001</v>
      </c>
      <c r="G5321" s="674">
        <v>295.84500000000003</v>
      </c>
      <c r="H5321" s="115">
        <f t="shared" si="166"/>
        <v>1.0068371472522089</v>
      </c>
      <c r="I5321" s="115">
        <f t="shared" si="167"/>
        <v>175.76660000000001</v>
      </c>
    </row>
    <row r="5322" spans="1:9" hidden="1">
      <c r="A5322" s="115" t="s">
        <v>15050</v>
      </c>
      <c r="B5322" s="115" t="s">
        <v>15051</v>
      </c>
      <c r="C5322" s="115" t="s">
        <v>15052</v>
      </c>
      <c r="D5322" s="115" t="s">
        <v>1138</v>
      </c>
      <c r="E5322" s="115">
        <v>319.50450000000001</v>
      </c>
      <c r="F5322" s="674">
        <v>293.83600000000001</v>
      </c>
      <c r="G5322" s="674">
        <v>295.84500000000003</v>
      </c>
      <c r="H5322" s="115">
        <f t="shared" si="166"/>
        <v>1.0068371472522089</v>
      </c>
      <c r="I5322" s="115">
        <f t="shared" si="167"/>
        <v>321.68900000000002</v>
      </c>
    </row>
    <row r="5323" spans="1:9" hidden="1">
      <c r="A5323" s="115" t="s">
        <v>15053</v>
      </c>
      <c r="B5323" s="115" t="s">
        <v>15054</v>
      </c>
      <c r="C5323" s="115" t="s">
        <v>15055</v>
      </c>
      <c r="D5323" s="115" t="s">
        <v>1138</v>
      </c>
      <c r="E5323" s="115">
        <v>472.86790000000002</v>
      </c>
      <c r="F5323" s="674">
        <v>293.83600000000001</v>
      </c>
      <c r="G5323" s="674">
        <v>295.84500000000003</v>
      </c>
      <c r="H5323" s="115">
        <f t="shared" si="166"/>
        <v>1.0068371472522089</v>
      </c>
      <c r="I5323" s="115">
        <f t="shared" si="167"/>
        <v>476.101</v>
      </c>
    </row>
    <row r="5324" spans="1:9" hidden="1">
      <c r="A5324" s="115" t="s">
        <v>15056</v>
      </c>
      <c r="B5324" s="115" t="s">
        <v>15057</v>
      </c>
      <c r="C5324" s="115" t="s">
        <v>15058</v>
      </c>
      <c r="D5324" s="115" t="s">
        <v>1138</v>
      </c>
      <c r="E5324" s="115">
        <v>694.50710000000004</v>
      </c>
      <c r="F5324" s="674">
        <v>293.83600000000001</v>
      </c>
      <c r="G5324" s="674">
        <v>295.84500000000003</v>
      </c>
      <c r="H5324" s="115">
        <f t="shared" si="166"/>
        <v>1.0068371472522089</v>
      </c>
      <c r="I5324" s="115">
        <f t="shared" si="167"/>
        <v>699.25549999999998</v>
      </c>
    </row>
    <row r="5325" spans="1:9" hidden="1">
      <c r="A5325" s="115" t="s">
        <v>15059</v>
      </c>
      <c r="B5325" s="115" t="s">
        <v>15060</v>
      </c>
      <c r="C5325" s="115" t="s">
        <v>15061</v>
      </c>
      <c r="D5325" s="115" t="s">
        <v>1138</v>
      </c>
      <c r="E5325" s="115">
        <v>1600.3959</v>
      </c>
      <c r="F5325" s="674">
        <v>293.83600000000001</v>
      </c>
      <c r="G5325" s="674">
        <v>295.84500000000003</v>
      </c>
      <c r="H5325" s="115">
        <f t="shared" si="166"/>
        <v>1.0068371472522089</v>
      </c>
      <c r="I5325" s="115">
        <f t="shared" si="167"/>
        <v>1611.338</v>
      </c>
    </row>
    <row r="5326" spans="1:9" hidden="1">
      <c r="A5326" s="115" t="s">
        <v>15062</v>
      </c>
      <c r="B5326" s="115" t="s">
        <v>15063</v>
      </c>
      <c r="C5326" s="115" t="s">
        <v>15064</v>
      </c>
      <c r="D5326" s="115" t="s">
        <v>1138</v>
      </c>
      <c r="E5326" s="115">
        <v>1738.5142000000001</v>
      </c>
      <c r="F5326" s="674">
        <v>293.83600000000001</v>
      </c>
      <c r="G5326" s="674">
        <v>295.84500000000003</v>
      </c>
      <c r="H5326" s="115">
        <f t="shared" si="166"/>
        <v>1.0068371472522089</v>
      </c>
      <c r="I5326" s="115">
        <f t="shared" si="167"/>
        <v>1750.4006999999999</v>
      </c>
    </row>
    <row r="5327" spans="1:9" hidden="1">
      <c r="A5327" s="115" t="s">
        <v>15065</v>
      </c>
      <c r="B5327" s="115" t="s">
        <v>15066</v>
      </c>
      <c r="C5327" s="115" t="s">
        <v>15067</v>
      </c>
      <c r="D5327" s="115" t="s">
        <v>1138</v>
      </c>
      <c r="E5327" s="115">
        <v>3073.5920999999998</v>
      </c>
      <c r="F5327" s="674">
        <v>293.83600000000001</v>
      </c>
      <c r="G5327" s="674">
        <v>295.84500000000003</v>
      </c>
      <c r="H5327" s="115">
        <f t="shared" si="166"/>
        <v>1.0068371472522089</v>
      </c>
      <c r="I5327" s="115">
        <f t="shared" si="167"/>
        <v>3094.6066999999998</v>
      </c>
    </row>
    <row r="5328" spans="1:9" hidden="1">
      <c r="A5328" s="115" t="s">
        <v>15068</v>
      </c>
      <c r="B5328" s="115" t="s">
        <v>15069</v>
      </c>
      <c r="C5328" s="115" t="s">
        <v>15070</v>
      </c>
      <c r="D5328" s="115" t="s">
        <v>1138</v>
      </c>
      <c r="E5328" s="115">
        <v>4717.6054000000004</v>
      </c>
      <c r="F5328" s="674">
        <v>293.83600000000001</v>
      </c>
      <c r="G5328" s="674">
        <v>295.84500000000003</v>
      </c>
      <c r="H5328" s="115">
        <f t="shared" si="166"/>
        <v>1.0068371472522089</v>
      </c>
      <c r="I5328" s="115">
        <f t="shared" si="167"/>
        <v>4749.8603999999996</v>
      </c>
    </row>
    <row r="5329" spans="1:9" hidden="1">
      <c r="A5329" s="115" t="s">
        <v>15071</v>
      </c>
      <c r="B5329" s="115" t="s">
        <v>15072</v>
      </c>
      <c r="C5329" s="115" t="s">
        <v>15073</v>
      </c>
      <c r="D5329" s="115" t="s">
        <v>1138</v>
      </c>
      <c r="E5329" s="115">
        <v>8035.6944000000003</v>
      </c>
      <c r="F5329" s="674">
        <v>293.83600000000001</v>
      </c>
      <c r="G5329" s="674">
        <v>295.84500000000003</v>
      </c>
      <c r="H5329" s="115">
        <f t="shared" si="166"/>
        <v>1.0068371472522089</v>
      </c>
      <c r="I5329" s="115">
        <f t="shared" si="167"/>
        <v>8090.6355999999996</v>
      </c>
    </row>
    <row r="5330" spans="1:9" hidden="1">
      <c r="A5330" s="115" t="s">
        <v>15074</v>
      </c>
      <c r="B5330" s="115" t="s">
        <v>15075</v>
      </c>
      <c r="C5330" s="115" t="s">
        <v>15076</v>
      </c>
      <c r="D5330" s="115" t="s">
        <v>1138</v>
      </c>
      <c r="E5330" s="115">
        <v>9518.1345000000001</v>
      </c>
      <c r="F5330" s="674">
        <v>293.83600000000001</v>
      </c>
      <c r="G5330" s="674">
        <v>295.84500000000003</v>
      </c>
      <c r="H5330" s="115">
        <f t="shared" si="166"/>
        <v>1.0068371472522089</v>
      </c>
      <c r="I5330" s="115">
        <f t="shared" si="167"/>
        <v>9583.2114000000001</v>
      </c>
    </row>
    <row r="5331" spans="1:9" hidden="1">
      <c r="A5331" s="115" t="s">
        <v>15077</v>
      </c>
      <c r="B5331" s="115" t="s">
        <v>15078</v>
      </c>
      <c r="C5331" s="115" t="s">
        <v>15079</v>
      </c>
      <c r="D5331" s="115" t="s">
        <v>1138</v>
      </c>
      <c r="E5331" s="115">
        <v>11374.9288</v>
      </c>
      <c r="F5331" s="674">
        <v>293.83600000000001</v>
      </c>
      <c r="G5331" s="674">
        <v>295.84500000000003</v>
      </c>
      <c r="H5331" s="115">
        <f t="shared" si="166"/>
        <v>1.0068371472522089</v>
      </c>
      <c r="I5331" s="115">
        <f t="shared" si="167"/>
        <v>11452.7009</v>
      </c>
    </row>
    <row r="5332" spans="1:9" hidden="1">
      <c r="A5332" s="115" t="s">
        <v>15080</v>
      </c>
      <c r="B5332" s="115" t="s">
        <v>15081</v>
      </c>
      <c r="C5332" s="115" t="s">
        <v>15082</v>
      </c>
      <c r="D5332" s="115" t="s">
        <v>1138</v>
      </c>
      <c r="E5332" s="115">
        <v>14948.6718</v>
      </c>
      <c r="F5332" s="674">
        <v>293.83600000000001</v>
      </c>
      <c r="G5332" s="674">
        <v>295.84500000000003</v>
      </c>
      <c r="H5332" s="115">
        <f t="shared" si="166"/>
        <v>1.0068371472522089</v>
      </c>
      <c r="I5332" s="115">
        <f t="shared" si="167"/>
        <v>15050.8781</v>
      </c>
    </row>
    <row r="5333" spans="1:9" hidden="1">
      <c r="A5333" s="115" t="s">
        <v>15083</v>
      </c>
      <c r="B5333" s="115" t="s">
        <v>15084</v>
      </c>
      <c r="C5333" s="115" t="s">
        <v>15085</v>
      </c>
      <c r="D5333" s="115" t="s">
        <v>1138</v>
      </c>
      <c r="E5333" s="115">
        <v>17404.553100000001</v>
      </c>
      <c r="F5333" s="674">
        <v>293.83600000000001</v>
      </c>
      <c r="G5333" s="674">
        <v>295.84500000000003</v>
      </c>
      <c r="H5333" s="115">
        <f t="shared" si="166"/>
        <v>1.0068371472522089</v>
      </c>
      <c r="I5333" s="115">
        <f t="shared" si="167"/>
        <v>17523.550599999999</v>
      </c>
    </row>
    <row r="5334" spans="1:9" hidden="1">
      <c r="A5334" s="115" t="s">
        <v>15086</v>
      </c>
      <c r="B5334" s="115" t="s">
        <v>15087</v>
      </c>
      <c r="C5334" s="115" t="s">
        <v>15088</v>
      </c>
      <c r="D5334" s="115" t="s">
        <v>1138</v>
      </c>
      <c r="E5334" s="115">
        <v>21044.9571</v>
      </c>
      <c r="F5334" s="674">
        <v>293.83600000000001</v>
      </c>
      <c r="G5334" s="674">
        <v>295.84500000000003</v>
      </c>
      <c r="H5334" s="115">
        <f t="shared" si="166"/>
        <v>1.0068371472522089</v>
      </c>
      <c r="I5334" s="115">
        <f t="shared" si="167"/>
        <v>21188.8446</v>
      </c>
    </row>
    <row r="5335" spans="1:9" hidden="1">
      <c r="A5335" s="115" t="s">
        <v>15089</v>
      </c>
      <c r="B5335" s="115" t="s">
        <v>15090</v>
      </c>
      <c r="C5335" s="115" t="s">
        <v>15091</v>
      </c>
      <c r="D5335" s="115" t="s">
        <v>1138</v>
      </c>
      <c r="E5335" s="115">
        <v>35849.923999999999</v>
      </c>
      <c r="F5335" s="674">
        <v>293.83600000000001</v>
      </c>
      <c r="G5335" s="674">
        <v>295.84500000000003</v>
      </c>
      <c r="H5335" s="115">
        <f t="shared" si="166"/>
        <v>1.0068371472522089</v>
      </c>
      <c r="I5335" s="115">
        <f t="shared" si="167"/>
        <v>36095.035199999998</v>
      </c>
    </row>
    <row r="5336" spans="1:9" hidden="1">
      <c r="A5336" s="115" t="s">
        <v>15092</v>
      </c>
      <c r="B5336" s="115" t="s">
        <v>15093</v>
      </c>
      <c r="C5336" s="115" t="s">
        <v>15094</v>
      </c>
      <c r="D5336" s="115" t="s">
        <v>1138</v>
      </c>
      <c r="E5336" s="115">
        <v>73.225899999999996</v>
      </c>
      <c r="F5336" s="674">
        <v>293.83600000000001</v>
      </c>
      <c r="G5336" s="674">
        <v>295.84500000000003</v>
      </c>
      <c r="H5336" s="115">
        <f t="shared" si="166"/>
        <v>1.0068371472522089</v>
      </c>
      <c r="I5336" s="115">
        <f t="shared" si="167"/>
        <v>73.726600000000005</v>
      </c>
    </row>
    <row r="5337" spans="1:9" hidden="1">
      <c r="A5337" s="115" t="s">
        <v>15095</v>
      </c>
      <c r="B5337" s="115" t="s">
        <v>15096</v>
      </c>
      <c r="C5337" s="115" t="s">
        <v>15097</v>
      </c>
      <c r="D5337" s="115" t="s">
        <v>1138</v>
      </c>
      <c r="E5337" s="115">
        <v>72.455100000000002</v>
      </c>
      <c r="F5337" s="674">
        <v>293.83600000000001</v>
      </c>
      <c r="G5337" s="674">
        <v>295.84500000000003</v>
      </c>
      <c r="H5337" s="115">
        <f t="shared" si="166"/>
        <v>1.0068371472522089</v>
      </c>
      <c r="I5337" s="115">
        <f t="shared" si="167"/>
        <v>72.950500000000005</v>
      </c>
    </row>
    <row r="5338" spans="1:9" hidden="1">
      <c r="A5338" s="115" t="s">
        <v>15098</v>
      </c>
      <c r="B5338" s="115" t="s">
        <v>15099</v>
      </c>
      <c r="C5338" s="115" t="s">
        <v>15100</v>
      </c>
      <c r="D5338" s="115" t="s">
        <v>1138</v>
      </c>
      <c r="E5338" s="115">
        <v>220.5822</v>
      </c>
      <c r="F5338" s="674">
        <v>293.83600000000001</v>
      </c>
      <c r="G5338" s="674">
        <v>295.84500000000003</v>
      </c>
      <c r="H5338" s="115">
        <f t="shared" si="166"/>
        <v>1.0068371472522089</v>
      </c>
      <c r="I5338" s="115">
        <f t="shared" si="167"/>
        <v>222.09039999999999</v>
      </c>
    </row>
    <row r="5339" spans="1:9" hidden="1">
      <c r="A5339" s="115" t="s">
        <v>15101</v>
      </c>
      <c r="B5339" s="115" t="s">
        <v>15102</v>
      </c>
      <c r="C5339" s="115" t="s">
        <v>15103</v>
      </c>
      <c r="D5339" s="115" t="s">
        <v>1138</v>
      </c>
      <c r="E5339" s="115">
        <v>233.58500000000001</v>
      </c>
      <c r="F5339" s="674">
        <v>293.83600000000001</v>
      </c>
      <c r="G5339" s="674">
        <v>295.84500000000003</v>
      </c>
      <c r="H5339" s="115">
        <f t="shared" si="166"/>
        <v>1.0068371472522089</v>
      </c>
      <c r="I5339" s="115">
        <f t="shared" si="167"/>
        <v>235.18209999999999</v>
      </c>
    </row>
    <row r="5340" spans="1:9" hidden="1">
      <c r="A5340" s="115" t="s">
        <v>15104</v>
      </c>
      <c r="B5340" s="115" t="s">
        <v>15105</v>
      </c>
      <c r="C5340" s="115" t="s">
        <v>15106</v>
      </c>
      <c r="D5340" s="115" t="s">
        <v>1138</v>
      </c>
      <c r="E5340" s="115">
        <v>238.69970000000001</v>
      </c>
      <c r="F5340" s="674">
        <v>293.83600000000001</v>
      </c>
      <c r="G5340" s="674">
        <v>295.84500000000003</v>
      </c>
      <c r="H5340" s="115">
        <f t="shared" si="166"/>
        <v>1.0068371472522089</v>
      </c>
      <c r="I5340" s="115">
        <f t="shared" si="167"/>
        <v>240.33170000000001</v>
      </c>
    </row>
    <row r="5341" spans="1:9" hidden="1">
      <c r="A5341" s="115" t="s">
        <v>15107</v>
      </c>
      <c r="B5341" s="115" t="s">
        <v>15108</v>
      </c>
      <c r="C5341" s="115" t="s">
        <v>15109</v>
      </c>
      <c r="D5341" s="115" t="s">
        <v>1138</v>
      </c>
      <c r="E5341" s="115">
        <v>408.5258</v>
      </c>
      <c r="F5341" s="674">
        <v>293.83600000000001</v>
      </c>
      <c r="G5341" s="674">
        <v>295.84500000000003</v>
      </c>
      <c r="H5341" s="115">
        <f t="shared" si="166"/>
        <v>1.0068371472522089</v>
      </c>
      <c r="I5341" s="115">
        <f t="shared" si="167"/>
        <v>411.31900000000002</v>
      </c>
    </row>
    <row r="5342" spans="1:9" hidden="1">
      <c r="A5342" s="115" t="s">
        <v>15110</v>
      </c>
      <c r="B5342" s="115" t="s">
        <v>15111</v>
      </c>
      <c r="C5342" s="115" t="s">
        <v>15112</v>
      </c>
      <c r="D5342" s="115" t="s">
        <v>1138</v>
      </c>
      <c r="E5342" s="115">
        <v>429.48779999999999</v>
      </c>
      <c r="F5342" s="674">
        <v>293.83600000000001</v>
      </c>
      <c r="G5342" s="674">
        <v>295.84500000000003</v>
      </c>
      <c r="H5342" s="115">
        <f t="shared" si="166"/>
        <v>1.0068371472522089</v>
      </c>
      <c r="I5342" s="115">
        <f t="shared" si="167"/>
        <v>432.42430000000002</v>
      </c>
    </row>
    <row r="5343" spans="1:9" hidden="1">
      <c r="A5343" s="115" t="s">
        <v>15113</v>
      </c>
      <c r="B5343" s="115" t="s">
        <v>15114</v>
      </c>
      <c r="C5343" s="115" t="s">
        <v>15115</v>
      </c>
      <c r="D5343" s="115" t="s">
        <v>1138</v>
      </c>
      <c r="E5343" s="115">
        <v>562.61040000000003</v>
      </c>
      <c r="F5343" s="674">
        <v>293.83600000000001</v>
      </c>
      <c r="G5343" s="674">
        <v>295.84500000000003</v>
      </c>
      <c r="H5343" s="115">
        <f t="shared" si="166"/>
        <v>1.0068371472522089</v>
      </c>
      <c r="I5343" s="115">
        <f t="shared" si="167"/>
        <v>566.45709999999997</v>
      </c>
    </row>
    <row r="5344" spans="1:9" hidden="1">
      <c r="A5344" s="115" t="s">
        <v>15116</v>
      </c>
      <c r="B5344" s="115" t="s">
        <v>15117</v>
      </c>
      <c r="C5344" s="115" t="s">
        <v>15118</v>
      </c>
      <c r="D5344" s="115" t="s">
        <v>1138</v>
      </c>
      <c r="E5344" s="115">
        <v>986.38610000000006</v>
      </c>
      <c r="F5344" s="674">
        <v>293.83600000000001</v>
      </c>
      <c r="G5344" s="674">
        <v>295.84500000000003</v>
      </c>
      <c r="H5344" s="115">
        <f t="shared" si="166"/>
        <v>1.0068371472522089</v>
      </c>
      <c r="I5344" s="115">
        <f t="shared" si="167"/>
        <v>993.13019999999995</v>
      </c>
    </row>
    <row r="5345" spans="1:9" hidden="1">
      <c r="A5345" s="115" t="s">
        <v>15119</v>
      </c>
      <c r="B5345" s="115" t="s">
        <v>15120</v>
      </c>
      <c r="C5345" s="115" t="s">
        <v>15121</v>
      </c>
      <c r="D5345" s="115" t="s">
        <v>1138</v>
      </c>
      <c r="E5345" s="115">
        <v>1190.5727999999999</v>
      </c>
      <c r="F5345" s="674">
        <v>293.83600000000001</v>
      </c>
      <c r="G5345" s="674">
        <v>295.84500000000003</v>
      </c>
      <c r="H5345" s="115">
        <f t="shared" si="166"/>
        <v>1.0068371472522089</v>
      </c>
      <c r="I5345" s="115">
        <f t="shared" si="167"/>
        <v>1198.7129</v>
      </c>
    </row>
    <row r="5346" spans="1:9" hidden="1">
      <c r="A5346" s="115" t="s">
        <v>15122</v>
      </c>
      <c r="B5346" s="115" t="s">
        <v>15123</v>
      </c>
      <c r="C5346" s="115" t="s">
        <v>15124</v>
      </c>
      <c r="D5346" s="115" t="s">
        <v>1138</v>
      </c>
      <c r="E5346" s="115">
        <v>1196.4698000000001</v>
      </c>
      <c r="F5346" s="674">
        <v>293.83600000000001</v>
      </c>
      <c r="G5346" s="674">
        <v>295.84500000000003</v>
      </c>
      <c r="H5346" s="115">
        <f t="shared" si="166"/>
        <v>1.0068371472522089</v>
      </c>
      <c r="I5346" s="115">
        <f t="shared" si="167"/>
        <v>1204.6502</v>
      </c>
    </row>
    <row r="5347" spans="1:9" hidden="1">
      <c r="A5347" s="115" t="s">
        <v>15125</v>
      </c>
      <c r="B5347" s="115" t="s">
        <v>15126</v>
      </c>
      <c r="C5347" s="115" t="s">
        <v>15127</v>
      </c>
      <c r="D5347" s="115" t="s">
        <v>1138</v>
      </c>
      <c r="E5347" s="115">
        <v>2397.4418999999998</v>
      </c>
      <c r="F5347" s="674">
        <v>293.83600000000001</v>
      </c>
      <c r="G5347" s="674">
        <v>295.84500000000003</v>
      </c>
      <c r="H5347" s="115">
        <f t="shared" si="166"/>
        <v>1.0068371472522089</v>
      </c>
      <c r="I5347" s="115">
        <f t="shared" si="167"/>
        <v>2413.8335999999999</v>
      </c>
    </row>
    <row r="5348" spans="1:9" hidden="1">
      <c r="A5348" s="115" t="s">
        <v>15128</v>
      </c>
      <c r="B5348" s="115" t="s">
        <v>15129</v>
      </c>
      <c r="C5348" s="115" t="s">
        <v>15130</v>
      </c>
      <c r="D5348" s="115" t="s">
        <v>1138</v>
      </c>
      <c r="E5348" s="115">
        <v>2843.3580999999999</v>
      </c>
      <c r="F5348" s="674">
        <v>293.83600000000001</v>
      </c>
      <c r="G5348" s="674">
        <v>295.84500000000003</v>
      </c>
      <c r="H5348" s="115">
        <f t="shared" si="166"/>
        <v>1.0068371472522089</v>
      </c>
      <c r="I5348" s="115">
        <f t="shared" si="167"/>
        <v>2862.7986000000001</v>
      </c>
    </row>
    <row r="5349" spans="1:9" hidden="1">
      <c r="A5349" s="115" t="s">
        <v>15131</v>
      </c>
      <c r="B5349" s="115" t="s">
        <v>15132</v>
      </c>
      <c r="C5349" s="115" t="s">
        <v>15133</v>
      </c>
      <c r="D5349" s="115" t="s">
        <v>1138</v>
      </c>
      <c r="E5349" s="115">
        <v>5369.0676000000003</v>
      </c>
      <c r="F5349" s="674">
        <v>293.83600000000001</v>
      </c>
      <c r="G5349" s="674">
        <v>295.84500000000003</v>
      </c>
      <c r="H5349" s="115">
        <f t="shared" si="166"/>
        <v>1.0068371472522089</v>
      </c>
      <c r="I5349" s="115">
        <f t="shared" si="167"/>
        <v>5405.7767000000003</v>
      </c>
    </row>
    <row r="5350" spans="1:9" hidden="1">
      <c r="A5350" s="115" t="s">
        <v>15134</v>
      </c>
      <c r="B5350" s="115" t="s">
        <v>15135</v>
      </c>
      <c r="C5350" s="115" t="s">
        <v>15136</v>
      </c>
      <c r="D5350" s="115" t="s">
        <v>1138</v>
      </c>
      <c r="E5350" s="115">
        <v>6241.7143999999998</v>
      </c>
      <c r="F5350" s="674">
        <v>293.83600000000001</v>
      </c>
      <c r="G5350" s="674">
        <v>295.84500000000003</v>
      </c>
      <c r="H5350" s="115">
        <f t="shared" si="166"/>
        <v>1.0068371472522089</v>
      </c>
      <c r="I5350" s="115">
        <f t="shared" si="167"/>
        <v>6284.3899000000001</v>
      </c>
    </row>
    <row r="5351" spans="1:9" hidden="1">
      <c r="A5351" s="115" t="s">
        <v>15137</v>
      </c>
      <c r="B5351" s="115" t="s">
        <v>15138</v>
      </c>
      <c r="C5351" s="115" t="s">
        <v>15139</v>
      </c>
      <c r="D5351" s="115" t="s">
        <v>1138</v>
      </c>
      <c r="E5351" s="115">
        <v>7476.1998999999996</v>
      </c>
      <c r="F5351" s="674">
        <v>293.83600000000001</v>
      </c>
      <c r="G5351" s="674">
        <v>295.84500000000003</v>
      </c>
      <c r="H5351" s="115">
        <f t="shared" si="166"/>
        <v>1.0068371472522089</v>
      </c>
      <c r="I5351" s="115">
        <f t="shared" si="167"/>
        <v>7527.3158000000003</v>
      </c>
    </row>
    <row r="5352" spans="1:9" hidden="1">
      <c r="A5352" s="115" t="s">
        <v>15140</v>
      </c>
      <c r="B5352" s="115" t="s">
        <v>15141</v>
      </c>
      <c r="C5352" s="115" t="s">
        <v>15142</v>
      </c>
      <c r="D5352" s="115" t="s">
        <v>1138</v>
      </c>
      <c r="E5352" s="115">
        <v>9839.7911999999997</v>
      </c>
      <c r="F5352" s="674">
        <v>293.83600000000001</v>
      </c>
      <c r="G5352" s="674">
        <v>295.84500000000003</v>
      </c>
      <c r="H5352" s="115">
        <f t="shared" si="166"/>
        <v>1.0068371472522089</v>
      </c>
      <c r="I5352" s="115">
        <f t="shared" si="167"/>
        <v>9907.0673000000006</v>
      </c>
    </row>
    <row r="5353" spans="1:9" hidden="1">
      <c r="A5353" s="115" t="s">
        <v>15143</v>
      </c>
      <c r="B5353" s="115" t="s">
        <v>15144</v>
      </c>
      <c r="C5353" s="115" t="s">
        <v>15145</v>
      </c>
      <c r="D5353" s="115" t="s">
        <v>1138</v>
      </c>
      <c r="E5353" s="115">
        <v>72.134399999999999</v>
      </c>
      <c r="F5353" s="674">
        <v>293.83600000000001</v>
      </c>
      <c r="G5353" s="674">
        <v>295.84500000000003</v>
      </c>
      <c r="H5353" s="115">
        <f t="shared" si="166"/>
        <v>1.0068371472522089</v>
      </c>
      <c r="I5353" s="115">
        <f t="shared" si="167"/>
        <v>72.627600000000001</v>
      </c>
    </row>
    <row r="5354" spans="1:9" hidden="1">
      <c r="A5354" s="115" t="s">
        <v>15146</v>
      </c>
      <c r="B5354" s="115" t="s">
        <v>15147</v>
      </c>
      <c r="C5354" s="115" t="s">
        <v>15148</v>
      </c>
      <c r="D5354" s="115" t="s">
        <v>1138</v>
      </c>
      <c r="E5354" s="115">
        <v>72.610399999999998</v>
      </c>
      <c r="F5354" s="674">
        <v>293.83600000000001</v>
      </c>
      <c r="G5354" s="674">
        <v>295.84500000000003</v>
      </c>
      <c r="H5354" s="115">
        <f t="shared" si="166"/>
        <v>1.0068371472522089</v>
      </c>
      <c r="I5354" s="115">
        <f t="shared" si="167"/>
        <v>73.106800000000007</v>
      </c>
    </row>
    <row r="5355" spans="1:9" hidden="1">
      <c r="A5355" s="115" t="s">
        <v>15149</v>
      </c>
      <c r="B5355" s="115" t="s">
        <v>15150</v>
      </c>
      <c r="C5355" s="115" t="s">
        <v>15151</v>
      </c>
      <c r="D5355" s="115" t="s">
        <v>1138</v>
      </c>
      <c r="E5355" s="115">
        <v>133.36009999999999</v>
      </c>
      <c r="F5355" s="674">
        <v>293.83600000000001</v>
      </c>
      <c r="G5355" s="674">
        <v>295.84500000000003</v>
      </c>
      <c r="H5355" s="115">
        <f t="shared" si="166"/>
        <v>1.0068371472522089</v>
      </c>
      <c r="I5355" s="115">
        <f t="shared" si="167"/>
        <v>134.27189999999999</v>
      </c>
    </row>
    <row r="5356" spans="1:9" hidden="1">
      <c r="A5356" s="115" t="s">
        <v>15152</v>
      </c>
      <c r="B5356" s="115" t="s">
        <v>15153</v>
      </c>
      <c r="C5356" s="115" t="s">
        <v>15154</v>
      </c>
      <c r="D5356" s="115" t="s">
        <v>1138</v>
      </c>
      <c r="E5356" s="115">
        <v>234.2174</v>
      </c>
      <c r="F5356" s="674">
        <v>293.83600000000001</v>
      </c>
      <c r="G5356" s="674">
        <v>295.84500000000003</v>
      </c>
      <c r="H5356" s="115">
        <f t="shared" si="166"/>
        <v>1.0068371472522089</v>
      </c>
      <c r="I5356" s="115">
        <f t="shared" si="167"/>
        <v>235.81880000000001</v>
      </c>
    </row>
    <row r="5357" spans="1:9" hidden="1">
      <c r="A5357" s="115" t="s">
        <v>15155</v>
      </c>
      <c r="B5357" s="115" t="s">
        <v>15156</v>
      </c>
      <c r="C5357" s="115" t="s">
        <v>15157</v>
      </c>
      <c r="D5357" s="115" t="s">
        <v>1138</v>
      </c>
      <c r="E5357" s="115">
        <v>292.87619999999998</v>
      </c>
      <c r="F5357" s="674">
        <v>293.83600000000001</v>
      </c>
      <c r="G5357" s="674">
        <v>295.84500000000003</v>
      </c>
      <c r="H5357" s="115">
        <f t="shared" si="166"/>
        <v>1.0068371472522089</v>
      </c>
      <c r="I5357" s="115">
        <f t="shared" si="167"/>
        <v>294.87860000000001</v>
      </c>
    </row>
    <row r="5358" spans="1:9" hidden="1">
      <c r="A5358" s="115" t="s">
        <v>15158</v>
      </c>
      <c r="B5358" s="115" t="s">
        <v>15159</v>
      </c>
      <c r="C5358" s="115" t="s">
        <v>15160</v>
      </c>
      <c r="D5358" s="115" t="s">
        <v>1138</v>
      </c>
      <c r="E5358" s="115">
        <v>409.00189999999998</v>
      </c>
      <c r="F5358" s="674">
        <v>293.83600000000001</v>
      </c>
      <c r="G5358" s="674">
        <v>295.84500000000003</v>
      </c>
      <c r="H5358" s="115">
        <f t="shared" si="166"/>
        <v>1.0068371472522089</v>
      </c>
      <c r="I5358" s="115">
        <f t="shared" si="167"/>
        <v>411.79829999999998</v>
      </c>
    </row>
    <row r="5359" spans="1:9" hidden="1">
      <c r="A5359" s="115" t="s">
        <v>15161</v>
      </c>
      <c r="B5359" s="115" t="s">
        <v>15162</v>
      </c>
      <c r="C5359" s="115" t="s">
        <v>15163</v>
      </c>
      <c r="D5359" s="115" t="s">
        <v>1138</v>
      </c>
      <c r="E5359" s="115">
        <v>430.94819999999999</v>
      </c>
      <c r="F5359" s="674">
        <v>293.83600000000001</v>
      </c>
      <c r="G5359" s="674">
        <v>295.84500000000003</v>
      </c>
      <c r="H5359" s="115">
        <f t="shared" si="166"/>
        <v>1.0068371472522089</v>
      </c>
      <c r="I5359" s="115">
        <f t="shared" si="167"/>
        <v>433.8947</v>
      </c>
    </row>
    <row r="5360" spans="1:9" hidden="1">
      <c r="A5360" s="115" t="s">
        <v>15164</v>
      </c>
      <c r="B5360" s="115" t="s">
        <v>15165</v>
      </c>
      <c r="C5360" s="115" t="s">
        <v>15166</v>
      </c>
      <c r="D5360" s="115" t="s">
        <v>1138</v>
      </c>
      <c r="E5360" s="115">
        <v>565.73289999999997</v>
      </c>
      <c r="F5360" s="674">
        <v>293.83600000000001</v>
      </c>
      <c r="G5360" s="674">
        <v>295.84500000000003</v>
      </c>
      <c r="H5360" s="115">
        <f t="shared" si="166"/>
        <v>1.0068371472522089</v>
      </c>
      <c r="I5360" s="115">
        <f t="shared" si="167"/>
        <v>569.60090000000002</v>
      </c>
    </row>
    <row r="5361" spans="1:9" hidden="1">
      <c r="A5361" s="115" t="s">
        <v>15167</v>
      </c>
      <c r="B5361" s="115" t="s">
        <v>15168</v>
      </c>
      <c r="C5361" s="115" t="s">
        <v>15169</v>
      </c>
      <c r="D5361" s="115" t="s">
        <v>1138</v>
      </c>
      <c r="E5361" s="115">
        <v>990.14580000000001</v>
      </c>
      <c r="F5361" s="674">
        <v>293.83600000000001</v>
      </c>
      <c r="G5361" s="674">
        <v>295.84500000000003</v>
      </c>
      <c r="H5361" s="115">
        <f t="shared" si="166"/>
        <v>1.0068371472522089</v>
      </c>
      <c r="I5361" s="115">
        <f t="shared" si="167"/>
        <v>996.91560000000004</v>
      </c>
    </row>
    <row r="5362" spans="1:9" hidden="1">
      <c r="A5362" s="115" t="s">
        <v>15170</v>
      </c>
      <c r="B5362" s="115" t="s">
        <v>15171</v>
      </c>
      <c r="C5362" s="115" t="s">
        <v>15172</v>
      </c>
      <c r="D5362" s="115" t="s">
        <v>1138</v>
      </c>
      <c r="E5362" s="115">
        <v>1195.2704000000001</v>
      </c>
      <c r="F5362" s="674">
        <v>293.83600000000001</v>
      </c>
      <c r="G5362" s="674">
        <v>295.84500000000003</v>
      </c>
      <c r="H5362" s="115">
        <f t="shared" si="166"/>
        <v>1.0068371472522089</v>
      </c>
      <c r="I5362" s="115">
        <f t="shared" si="167"/>
        <v>1203.4426000000001</v>
      </c>
    </row>
    <row r="5363" spans="1:9" hidden="1">
      <c r="A5363" s="115" t="s">
        <v>15173</v>
      </c>
      <c r="B5363" s="115" t="s">
        <v>15174</v>
      </c>
      <c r="C5363" s="115" t="s">
        <v>15175</v>
      </c>
      <c r="D5363" s="115" t="s">
        <v>1138</v>
      </c>
      <c r="E5363" s="115">
        <v>1204.8018999999999</v>
      </c>
      <c r="F5363" s="674">
        <v>293.83600000000001</v>
      </c>
      <c r="G5363" s="674">
        <v>295.84500000000003</v>
      </c>
      <c r="H5363" s="115">
        <f t="shared" si="166"/>
        <v>1.0068371472522089</v>
      </c>
      <c r="I5363" s="115">
        <f t="shared" si="167"/>
        <v>1213.0392999999999</v>
      </c>
    </row>
    <row r="5364" spans="1:9" hidden="1">
      <c r="A5364" s="115" t="s">
        <v>15176</v>
      </c>
      <c r="B5364" s="115" t="s">
        <v>15177</v>
      </c>
      <c r="C5364" s="115" t="s">
        <v>15178</v>
      </c>
      <c r="D5364" s="115" t="s">
        <v>1138</v>
      </c>
      <c r="E5364" s="115">
        <v>2410.0308</v>
      </c>
      <c r="F5364" s="674">
        <v>293.83600000000001</v>
      </c>
      <c r="G5364" s="674">
        <v>295.84500000000003</v>
      </c>
      <c r="H5364" s="115">
        <f t="shared" si="166"/>
        <v>1.0068371472522089</v>
      </c>
      <c r="I5364" s="115">
        <f t="shared" si="167"/>
        <v>2426.5084999999999</v>
      </c>
    </row>
    <row r="5365" spans="1:9" hidden="1">
      <c r="A5365" s="115" t="s">
        <v>15179</v>
      </c>
      <c r="B5365" s="115" t="s">
        <v>15180</v>
      </c>
      <c r="C5365" s="115" t="s">
        <v>15181</v>
      </c>
      <c r="D5365" s="115" t="s">
        <v>1138</v>
      </c>
      <c r="E5365" s="115">
        <v>2864.279</v>
      </c>
      <c r="F5365" s="674">
        <v>293.83600000000001</v>
      </c>
      <c r="G5365" s="674">
        <v>295.84500000000003</v>
      </c>
      <c r="H5365" s="115">
        <f t="shared" si="166"/>
        <v>1.0068371472522089</v>
      </c>
      <c r="I5365" s="115">
        <f t="shared" si="167"/>
        <v>2883.8625000000002</v>
      </c>
    </row>
    <row r="5366" spans="1:9" hidden="1">
      <c r="A5366" s="115" t="s">
        <v>15182</v>
      </c>
      <c r="B5366" s="115" t="s">
        <v>15183</v>
      </c>
      <c r="C5366" s="115" t="s">
        <v>15184</v>
      </c>
      <c r="D5366" s="115" t="s">
        <v>1138</v>
      </c>
      <c r="E5366" s="115">
        <v>5392.8928999999998</v>
      </c>
      <c r="F5366" s="674">
        <v>293.83600000000001</v>
      </c>
      <c r="G5366" s="674">
        <v>295.84500000000003</v>
      </c>
      <c r="H5366" s="115">
        <f t="shared" si="166"/>
        <v>1.0068371472522089</v>
      </c>
      <c r="I5366" s="115">
        <f t="shared" si="167"/>
        <v>5429.7649000000001</v>
      </c>
    </row>
    <row r="5367" spans="1:9" hidden="1">
      <c r="A5367" s="115" t="s">
        <v>15185</v>
      </c>
      <c r="B5367" s="115" t="s">
        <v>15186</v>
      </c>
      <c r="C5367" s="115" t="s">
        <v>15187</v>
      </c>
      <c r="D5367" s="115" t="s">
        <v>1138</v>
      </c>
      <c r="E5367" s="115">
        <v>6277.0771999999997</v>
      </c>
      <c r="F5367" s="674">
        <v>293.83600000000001</v>
      </c>
      <c r="G5367" s="674">
        <v>295.84500000000003</v>
      </c>
      <c r="H5367" s="115">
        <f t="shared" si="166"/>
        <v>1.0068371472522089</v>
      </c>
      <c r="I5367" s="115">
        <f t="shared" si="167"/>
        <v>6319.9944999999998</v>
      </c>
    </row>
    <row r="5368" spans="1:9" hidden="1">
      <c r="A5368" s="115" t="s">
        <v>15188</v>
      </c>
      <c r="B5368" s="115" t="s">
        <v>15189</v>
      </c>
      <c r="C5368" s="115" t="s">
        <v>15190</v>
      </c>
      <c r="D5368" s="115" t="s">
        <v>1138</v>
      </c>
      <c r="E5368" s="115">
        <v>7555.9669000000004</v>
      </c>
      <c r="F5368" s="674">
        <v>293.83600000000001</v>
      </c>
      <c r="G5368" s="674">
        <v>295.84500000000003</v>
      </c>
      <c r="H5368" s="115">
        <f t="shared" si="166"/>
        <v>1.0068371472522089</v>
      </c>
      <c r="I5368" s="115">
        <f t="shared" si="167"/>
        <v>7607.6282000000001</v>
      </c>
    </row>
    <row r="5369" spans="1:9" hidden="1">
      <c r="A5369" s="115" t="s">
        <v>15191</v>
      </c>
      <c r="B5369" s="115" t="s">
        <v>15192</v>
      </c>
      <c r="C5369" s="115" t="s">
        <v>15193</v>
      </c>
      <c r="D5369" s="115" t="s">
        <v>1138</v>
      </c>
      <c r="E5369" s="115">
        <v>9947.5982000000004</v>
      </c>
      <c r="F5369" s="674">
        <v>293.83600000000001</v>
      </c>
      <c r="G5369" s="674">
        <v>295.84500000000003</v>
      </c>
      <c r="H5369" s="115">
        <f t="shared" si="166"/>
        <v>1.0068371472522089</v>
      </c>
      <c r="I5369" s="115">
        <f t="shared" si="167"/>
        <v>10015.6114</v>
      </c>
    </row>
    <row r="5370" spans="1:9" hidden="1">
      <c r="A5370" s="115" t="s">
        <v>15194</v>
      </c>
      <c r="B5370" s="115" t="s">
        <v>15195</v>
      </c>
      <c r="C5370" s="115" t="s">
        <v>15196</v>
      </c>
      <c r="D5370" s="115" t="s">
        <v>1138</v>
      </c>
      <c r="E5370" s="115">
        <v>13504.1026</v>
      </c>
      <c r="F5370" s="674">
        <v>293.83600000000001</v>
      </c>
      <c r="G5370" s="674">
        <v>295.84500000000003</v>
      </c>
      <c r="H5370" s="115">
        <f t="shared" si="166"/>
        <v>1.0068371472522089</v>
      </c>
      <c r="I5370" s="115">
        <f t="shared" si="167"/>
        <v>13596.4321</v>
      </c>
    </row>
    <row r="5371" spans="1:9" hidden="1">
      <c r="A5371" s="115" t="s">
        <v>15197</v>
      </c>
      <c r="B5371" s="115" t="s">
        <v>15198</v>
      </c>
      <c r="C5371" s="115" t="s">
        <v>15199</v>
      </c>
      <c r="D5371" s="115" t="s">
        <v>1138</v>
      </c>
      <c r="E5371" s="115">
        <v>13811.688200000001</v>
      </c>
      <c r="F5371" s="674">
        <v>293.83600000000001</v>
      </c>
      <c r="G5371" s="674">
        <v>295.84500000000003</v>
      </c>
      <c r="H5371" s="115">
        <f t="shared" si="166"/>
        <v>1.0068371472522089</v>
      </c>
      <c r="I5371" s="115">
        <f t="shared" si="167"/>
        <v>13906.120699999999</v>
      </c>
    </row>
    <row r="5372" spans="1:9" hidden="1">
      <c r="A5372" s="115" t="s">
        <v>15200</v>
      </c>
      <c r="B5372" s="115" t="s">
        <v>15201</v>
      </c>
      <c r="C5372" s="115" t="s">
        <v>15202</v>
      </c>
      <c r="D5372" s="115" t="s">
        <v>1138</v>
      </c>
      <c r="E5372" s="115">
        <v>14817.375700000001</v>
      </c>
      <c r="F5372" s="674">
        <v>293.83600000000001</v>
      </c>
      <c r="G5372" s="674">
        <v>295.84500000000003</v>
      </c>
      <c r="H5372" s="115">
        <f t="shared" si="166"/>
        <v>1.0068371472522089</v>
      </c>
      <c r="I5372" s="115">
        <f t="shared" si="167"/>
        <v>14918.684300000001</v>
      </c>
    </row>
    <row r="5373" spans="1:9" hidden="1">
      <c r="A5373" s="115" t="s">
        <v>15203</v>
      </c>
      <c r="B5373" s="115" t="s">
        <v>15204</v>
      </c>
      <c r="C5373" s="115" t="s">
        <v>15205</v>
      </c>
      <c r="D5373" s="115" t="s">
        <v>1138</v>
      </c>
      <c r="E5373" s="115">
        <v>15011.8714</v>
      </c>
      <c r="F5373" s="674">
        <v>293.83600000000001</v>
      </c>
      <c r="G5373" s="674">
        <v>295.84500000000003</v>
      </c>
      <c r="H5373" s="115">
        <f t="shared" si="166"/>
        <v>1.0068371472522089</v>
      </c>
      <c r="I5373" s="115">
        <f t="shared" si="167"/>
        <v>15114.5098</v>
      </c>
    </row>
    <row r="5374" spans="1:9" hidden="1">
      <c r="A5374" s="115" t="s">
        <v>15206</v>
      </c>
      <c r="B5374" s="115" t="s">
        <v>15207</v>
      </c>
      <c r="C5374" s="115" t="s">
        <v>15208</v>
      </c>
      <c r="D5374" s="115" t="s">
        <v>1138</v>
      </c>
      <c r="E5374" s="115">
        <v>16319.620999999999</v>
      </c>
      <c r="F5374" s="674">
        <v>293.83600000000001</v>
      </c>
      <c r="G5374" s="674">
        <v>295.84500000000003</v>
      </c>
      <c r="H5374" s="115">
        <f t="shared" si="166"/>
        <v>1.0068371472522089</v>
      </c>
      <c r="I5374" s="115">
        <f t="shared" si="167"/>
        <v>16431.200700000001</v>
      </c>
    </row>
    <row r="5375" spans="1:9" hidden="1">
      <c r="A5375" s="115" t="s">
        <v>15209</v>
      </c>
      <c r="B5375" s="115" t="s">
        <v>15210</v>
      </c>
      <c r="C5375" s="115" t="s">
        <v>15211</v>
      </c>
      <c r="D5375" s="115" t="s">
        <v>1138</v>
      </c>
      <c r="E5375" s="115">
        <v>17300.012200000001</v>
      </c>
      <c r="F5375" s="674">
        <v>293.83600000000001</v>
      </c>
      <c r="G5375" s="674">
        <v>295.84500000000003</v>
      </c>
      <c r="H5375" s="115">
        <f t="shared" si="166"/>
        <v>1.0068371472522089</v>
      </c>
      <c r="I5375" s="115">
        <f t="shared" si="167"/>
        <v>17418.294900000001</v>
      </c>
    </row>
    <row r="5376" spans="1:9" hidden="1">
      <c r="A5376" s="115" t="s">
        <v>15212</v>
      </c>
      <c r="B5376" s="115" t="s">
        <v>15213</v>
      </c>
      <c r="C5376" s="115" t="s">
        <v>15214</v>
      </c>
      <c r="D5376" s="115" t="s">
        <v>1138</v>
      </c>
      <c r="E5376" s="115">
        <v>17414.918900000001</v>
      </c>
      <c r="F5376" s="674">
        <v>293.83600000000001</v>
      </c>
      <c r="G5376" s="674">
        <v>295.84500000000003</v>
      </c>
      <c r="H5376" s="115">
        <f t="shared" si="166"/>
        <v>1.0068371472522089</v>
      </c>
      <c r="I5376" s="115">
        <f t="shared" si="167"/>
        <v>17533.987300000001</v>
      </c>
    </row>
    <row r="5377" spans="1:9" hidden="1">
      <c r="A5377" s="115" t="s">
        <v>15215</v>
      </c>
      <c r="B5377" s="115" t="s">
        <v>15216</v>
      </c>
      <c r="C5377" s="115" t="s">
        <v>15217</v>
      </c>
      <c r="D5377" s="115" t="s">
        <v>1138</v>
      </c>
      <c r="E5377" s="115">
        <v>17884.050800000001</v>
      </c>
      <c r="F5377" s="674">
        <v>293.83600000000001</v>
      </c>
      <c r="G5377" s="674">
        <v>295.84500000000003</v>
      </c>
      <c r="H5377" s="115">
        <f t="shared" si="166"/>
        <v>1.0068371472522089</v>
      </c>
      <c r="I5377" s="115">
        <f t="shared" si="167"/>
        <v>18006.326700000001</v>
      </c>
    </row>
    <row r="5378" spans="1:9" hidden="1">
      <c r="A5378" s="115" t="s">
        <v>15218</v>
      </c>
      <c r="B5378" s="115" t="s">
        <v>15219</v>
      </c>
      <c r="C5378" s="115" t="s">
        <v>15220</v>
      </c>
      <c r="D5378" s="115" t="s">
        <v>1138</v>
      </c>
      <c r="E5378" s="115">
        <v>18277.1446</v>
      </c>
      <c r="F5378" s="674">
        <v>293.83600000000001</v>
      </c>
      <c r="G5378" s="674">
        <v>295.84500000000003</v>
      </c>
      <c r="H5378" s="115">
        <f t="shared" si="166"/>
        <v>1.0068371472522089</v>
      </c>
      <c r="I5378" s="115">
        <f t="shared" si="167"/>
        <v>18402.108100000001</v>
      </c>
    </row>
    <row r="5379" spans="1:9" hidden="1">
      <c r="A5379" s="115" t="s">
        <v>15221</v>
      </c>
      <c r="B5379" s="115" t="s">
        <v>15222</v>
      </c>
      <c r="C5379" s="115" t="s">
        <v>15223</v>
      </c>
      <c r="D5379" s="115" t="s">
        <v>1138</v>
      </c>
      <c r="E5379" s="115">
        <v>18655.829699999998</v>
      </c>
      <c r="F5379" s="674">
        <v>293.83600000000001</v>
      </c>
      <c r="G5379" s="674">
        <v>295.84500000000003</v>
      </c>
      <c r="H5379" s="115">
        <f t="shared" si="166"/>
        <v>1.0068371472522089</v>
      </c>
      <c r="I5379" s="115">
        <f t="shared" si="167"/>
        <v>18783.382399999999</v>
      </c>
    </row>
    <row r="5380" spans="1:9" hidden="1">
      <c r="A5380" s="115" t="s">
        <v>15224</v>
      </c>
      <c r="B5380" s="115" t="s">
        <v>15225</v>
      </c>
      <c r="C5380" s="115" t="s">
        <v>15226</v>
      </c>
      <c r="D5380" s="115" t="s">
        <v>1138</v>
      </c>
      <c r="E5380" s="115">
        <v>19341.9048</v>
      </c>
      <c r="F5380" s="674">
        <v>293.83600000000001</v>
      </c>
      <c r="G5380" s="674">
        <v>295.84500000000003</v>
      </c>
      <c r="H5380" s="115">
        <f t="shared" si="166"/>
        <v>1.0068371472522089</v>
      </c>
      <c r="I5380" s="115">
        <f t="shared" si="167"/>
        <v>19474.148300000001</v>
      </c>
    </row>
    <row r="5381" spans="1:9" hidden="1">
      <c r="A5381" s="115" t="s">
        <v>15227</v>
      </c>
      <c r="B5381" s="115" t="s">
        <v>15228</v>
      </c>
      <c r="C5381" s="115" t="s">
        <v>15229</v>
      </c>
      <c r="D5381" s="115" t="s">
        <v>1138</v>
      </c>
      <c r="E5381" s="115">
        <v>19878.942299999999</v>
      </c>
      <c r="F5381" s="674">
        <v>293.83600000000001</v>
      </c>
      <c r="G5381" s="674">
        <v>295.84500000000003</v>
      </c>
      <c r="H5381" s="115">
        <f t="shared" ref="H5381:H5444" si="168">G5381/F5381</f>
        <v>1.0068371472522089</v>
      </c>
      <c r="I5381" s="115">
        <f t="shared" ref="I5381:I5444" si="169">ROUND(H5381*E5381,4)</f>
        <v>20014.857599999999</v>
      </c>
    </row>
    <row r="5382" spans="1:9" hidden="1">
      <c r="A5382" s="115" t="s">
        <v>15230</v>
      </c>
      <c r="B5382" s="115" t="s">
        <v>15231</v>
      </c>
      <c r="C5382" s="115" t="s">
        <v>15232</v>
      </c>
      <c r="D5382" s="115" t="s">
        <v>1138</v>
      </c>
      <c r="E5382" s="115">
        <v>20547.623200000002</v>
      </c>
      <c r="F5382" s="674">
        <v>293.83600000000001</v>
      </c>
      <c r="G5382" s="674">
        <v>295.84500000000003</v>
      </c>
      <c r="H5382" s="115">
        <f t="shared" si="168"/>
        <v>1.0068371472522089</v>
      </c>
      <c r="I5382" s="115">
        <f t="shared" si="169"/>
        <v>20688.1103</v>
      </c>
    </row>
    <row r="5383" spans="1:9" hidden="1">
      <c r="A5383" s="115" t="s">
        <v>15233</v>
      </c>
      <c r="B5383" s="115" t="s">
        <v>15234</v>
      </c>
      <c r="C5383" s="115" t="s">
        <v>15235</v>
      </c>
      <c r="D5383" s="115" t="s">
        <v>1138</v>
      </c>
      <c r="E5383" s="115">
        <v>21132.051599999999</v>
      </c>
      <c r="F5383" s="674">
        <v>293.83600000000001</v>
      </c>
      <c r="G5383" s="674">
        <v>295.84500000000003</v>
      </c>
      <c r="H5383" s="115">
        <f t="shared" si="168"/>
        <v>1.0068371472522089</v>
      </c>
      <c r="I5383" s="115">
        <f t="shared" si="169"/>
        <v>21276.534500000002</v>
      </c>
    </row>
    <row r="5384" spans="1:9" hidden="1">
      <c r="A5384" s="115" t="s">
        <v>15236</v>
      </c>
      <c r="B5384" s="115" t="s">
        <v>15237</v>
      </c>
      <c r="C5384" s="115" t="s">
        <v>15238</v>
      </c>
      <c r="D5384" s="115" t="s">
        <v>1138</v>
      </c>
      <c r="E5384" s="115">
        <v>21670.096699999998</v>
      </c>
      <c r="F5384" s="674">
        <v>293.83600000000001</v>
      </c>
      <c r="G5384" s="674">
        <v>295.84500000000003</v>
      </c>
      <c r="H5384" s="115">
        <f t="shared" si="168"/>
        <v>1.0068371472522089</v>
      </c>
      <c r="I5384" s="115">
        <f t="shared" si="169"/>
        <v>21818.258300000001</v>
      </c>
    </row>
    <row r="5385" spans="1:9" hidden="1">
      <c r="A5385" s="115" t="s">
        <v>15239</v>
      </c>
      <c r="B5385" s="115" t="s">
        <v>15240</v>
      </c>
      <c r="C5385" s="115" t="s">
        <v>15241</v>
      </c>
      <c r="D5385" s="115" t="s">
        <v>1138</v>
      </c>
      <c r="E5385" s="115">
        <v>2408.5023999999999</v>
      </c>
      <c r="F5385" s="674">
        <v>293.83600000000001</v>
      </c>
      <c r="G5385" s="674">
        <v>295.84500000000003</v>
      </c>
      <c r="H5385" s="115">
        <f t="shared" si="168"/>
        <v>1.0068371472522089</v>
      </c>
      <c r="I5385" s="115">
        <f t="shared" si="169"/>
        <v>2424.9697000000001</v>
      </c>
    </row>
    <row r="5386" spans="1:9" hidden="1">
      <c r="A5386" s="115" t="s">
        <v>15242</v>
      </c>
      <c r="B5386" s="115" t="s">
        <v>15243</v>
      </c>
      <c r="C5386" s="115" t="s">
        <v>15244</v>
      </c>
      <c r="D5386" s="115" t="s">
        <v>1138</v>
      </c>
      <c r="E5386" s="115">
        <v>2738.8015</v>
      </c>
      <c r="F5386" s="674">
        <v>293.83600000000001</v>
      </c>
      <c r="G5386" s="674">
        <v>295.84500000000003</v>
      </c>
      <c r="H5386" s="115">
        <f t="shared" si="168"/>
        <v>1.0068371472522089</v>
      </c>
      <c r="I5386" s="115">
        <f t="shared" si="169"/>
        <v>2757.5270999999998</v>
      </c>
    </row>
    <row r="5387" spans="1:9" hidden="1">
      <c r="A5387" s="115" t="s">
        <v>15245</v>
      </c>
      <c r="B5387" s="115" t="s">
        <v>15246</v>
      </c>
      <c r="C5387" s="115" t="s">
        <v>15247</v>
      </c>
      <c r="D5387" s="115" t="s">
        <v>1138</v>
      </c>
      <c r="E5387" s="115">
        <v>469.85700000000003</v>
      </c>
      <c r="F5387" s="674">
        <v>293.83600000000001</v>
      </c>
      <c r="G5387" s="674">
        <v>295.84500000000003</v>
      </c>
      <c r="H5387" s="115">
        <f t="shared" si="168"/>
        <v>1.0068371472522089</v>
      </c>
      <c r="I5387" s="115">
        <f t="shared" si="169"/>
        <v>473.06950000000001</v>
      </c>
    </row>
    <row r="5388" spans="1:9" hidden="1">
      <c r="A5388" s="115" t="s">
        <v>15248</v>
      </c>
      <c r="B5388" s="115" t="s">
        <v>15249</v>
      </c>
      <c r="C5388" s="115" t="s">
        <v>15250</v>
      </c>
      <c r="D5388" s="115" t="s">
        <v>1138</v>
      </c>
      <c r="E5388" s="115">
        <v>897.61159999999995</v>
      </c>
      <c r="F5388" s="674">
        <v>293.83600000000001</v>
      </c>
      <c r="G5388" s="674">
        <v>295.84500000000003</v>
      </c>
      <c r="H5388" s="115">
        <f t="shared" si="168"/>
        <v>1.0068371472522089</v>
      </c>
      <c r="I5388" s="115">
        <f t="shared" si="169"/>
        <v>903.74869999999999</v>
      </c>
    </row>
    <row r="5389" spans="1:9" hidden="1">
      <c r="A5389" s="115" t="s">
        <v>15251</v>
      </c>
      <c r="B5389" s="115" t="s">
        <v>15252</v>
      </c>
      <c r="C5389" s="115" t="s">
        <v>15253</v>
      </c>
      <c r="D5389" s="115" t="s">
        <v>1138</v>
      </c>
      <c r="E5389" s="115">
        <v>1066.2578000000001</v>
      </c>
      <c r="F5389" s="674">
        <v>293.83600000000001</v>
      </c>
      <c r="G5389" s="674">
        <v>295.84500000000003</v>
      </c>
      <c r="H5389" s="115">
        <f t="shared" si="168"/>
        <v>1.0068371472522089</v>
      </c>
      <c r="I5389" s="115">
        <f t="shared" si="169"/>
        <v>1073.548</v>
      </c>
    </row>
    <row r="5390" spans="1:9" hidden="1">
      <c r="A5390" s="115" t="s">
        <v>15254</v>
      </c>
      <c r="B5390" s="115" t="s">
        <v>15255</v>
      </c>
      <c r="C5390" s="115" t="s">
        <v>15256</v>
      </c>
      <c r="D5390" s="115" t="s">
        <v>1138</v>
      </c>
      <c r="E5390" s="115">
        <v>449.60750000000002</v>
      </c>
      <c r="F5390" s="674">
        <v>293.83600000000001</v>
      </c>
      <c r="G5390" s="674">
        <v>295.84500000000003</v>
      </c>
      <c r="H5390" s="115">
        <f t="shared" si="168"/>
        <v>1.0068371472522089</v>
      </c>
      <c r="I5390" s="115">
        <f t="shared" si="169"/>
        <v>452.68150000000003</v>
      </c>
    </row>
    <row r="5391" spans="1:9" hidden="1">
      <c r="A5391" s="115" t="s">
        <v>15257</v>
      </c>
      <c r="B5391" s="115" t="s">
        <v>15258</v>
      </c>
      <c r="C5391" s="115" t="s">
        <v>15259</v>
      </c>
      <c r="D5391" s="115" t="s">
        <v>1138</v>
      </c>
      <c r="E5391" s="115">
        <v>618.25369999999998</v>
      </c>
      <c r="F5391" s="674">
        <v>293.83600000000001</v>
      </c>
      <c r="G5391" s="674">
        <v>295.84500000000003</v>
      </c>
      <c r="H5391" s="115">
        <f t="shared" si="168"/>
        <v>1.0068371472522089</v>
      </c>
      <c r="I5391" s="115">
        <f t="shared" si="169"/>
        <v>622.48080000000004</v>
      </c>
    </row>
    <row r="5392" spans="1:9" hidden="1">
      <c r="A5392" s="115" t="s">
        <v>15260</v>
      </c>
      <c r="B5392" s="115" t="s">
        <v>15261</v>
      </c>
      <c r="C5392" s="115" t="s">
        <v>15262</v>
      </c>
      <c r="D5392" s="115" t="s">
        <v>1138</v>
      </c>
      <c r="E5392" s="115">
        <v>786.553</v>
      </c>
      <c r="F5392" s="674">
        <v>293.83600000000001</v>
      </c>
      <c r="G5392" s="674">
        <v>295.84500000000003</v>
      </c>
      <c r="H5392" s="115">
        <f t="shared" si="168"/>
        <v>1.0068371472522089</v>
      </c>
      <c r="I5392" s="115">
        <f t="shared" si="169"/>
        <v>791.93079999999998</v>
      </c>
    </row>
    <row r="5393" spans="1:9" hidden="1">
      <c r="A5393" s="115" t="s">
        <v>15263</v>
      </c>
      <c r="B5393" s="115" t="s">
        <v>15264</v>
      </c>
      <c r="C5393" s="115" t="s">
        <v>15265</v>
      </c>
      <c r="D5393" s="115" t="s">
        <v>1138</v>
      </c>
      <c r="E5393" s="115">
        <v>300.60719999999998</v>
      </c>
      <c r="F5393" s="674">
        <v>293.83600000000001</v>
      </c>
      <c r="G5393" s="674">
        <v>295.84500000000003</v>
      </c>
      <c r="H5393" s="115">
        <f t="shared" si="168"/>
        <v>1.0068371472522089</v>
      </c>
      <c r="I5393" s="115">
        <f t="shared" si="169"/>
        <v>302.66250000000002</v>
      </c>
    </row>
    <row r="5394" spans="1:9" hidden="1">
      <c r="A5394" s="115" t="s">
        <v>15266</v>
      </c>
      <c r="B5394" s="115" t="s">
        <v>15267</v>
      </c>
      <c r="C5394" s="115" t="s">
        <v>15268</v>
      </c>
      <c r="D5394" s="115" t="s">
        <v>1138</v>
      </c>
      <c r="E5394" s="115">
        <v>423.76560000000001</v>
      </c>
      <c r="F5394" s="674">
        <v>293.83600000000001</v>
      </c>
      <c r="G5394" s="674">
        <v>295.84500000000003</v>
      </c>
      <c r="H5394" s="115">
        <f t="shared" si="168"/>
        <v>1.0068371472522089</v>
      </c>
      <c r="I5394" s="115">
        <f t="shared" si="169"/>
        <v>426.66289999999998</v>
      </c>
    </row>
    <row r="5395" spans="1:9" hidden="1">
      <c r="A5395" s="115" t="s">
        <v>15269</v>
      </c>
      <c r="B5395" s="115" t="s">
        <v>15270</v>
      </c>
      <c r="C5395" s="115" t="s">
        <v>15271</v>
      </c>
      <c r="D5395" s="115" t="s">
        <v>1138</v>
      </c>
      <c r="E5395" s="115">
        <v>541.02710000000002</v>
      </c>
      <c r="F5395" s="674">
        <v>293.83600000000001</v>
      </c>
      <c r="G5395" s="674">
        <v>295.84500000000003</v>
      </c>
      <c r="H5395" s="115">
        <f t="shared" si="168"/>
        <v>1.0068371472522089</v>
      </c>
      <c r="I5395" s="115">
        <f t="shared" si="169"/>
        <v>544.72619999999995</v>
      </c>
    </row>
    <row r="5396" spans="1:9" hidden="1">
      <c r="A5396" s="115" t="s">
        <v>15272</v>
      </c>
      <c r="B5396" s="115" t="s">
        <v>15273</v>
      </c>
      <c r="C5396" s="115" t="s">
        <v>15274</v>
      </c>
      <c r="D5396" s="115" t="s">
        <v>1138</v>
      </c>
      <c r="E5396" s="115">
        <v>211.6294</v>
      </c>
      <c r="F5396" s="674">
        <v>293.83600000000001</v>
      </c>
      <c r="G5396" s="674">
        <v>295.84500000000003</v>
      </c>
      <c r="H5396" s="115">
        <f t="shared" si="168"/>
        <v>1.0068371472522089</v>
      </c>
      <c r="I5396" s="115">
        <f t="shared" si="169"/>
        <v>213.0763</v>
      </c>
    </row>
    <row r="5397" spans="1:9" hidden="1">
      <c r="A5397" s="115" t="s">
        <v>15275</v>
      </c>
      <c r="B5397" s="115" t="s">
        <v>15276</v>
      </c>
      <c r="C5397" s="115" t="s">
        <v>15277</v>
      </c>
      <c r="D5397" s="115" t="s">
        <v>1138</v>
      </c>
      <c r="E5397" s="115">
        <v>352.13139999999999</v>
      </c>
      <c r="F5397" s="674">
        <v>293.83600000000001</v>
      </c>
      <c r="G5397" s="674">
        <v>295.84500000000003</v>
      </c>
      <c r="H5397" s="115">
        <f t="shared" si="168"/>
        <v>1.0068371472522089</v>
      </c>
      <c r="I5397" s="115">
        <f t="shared" si="169"/>
        <v>354.53899999999999</v>
      </c>
    </row>
    <row r="5398" spans="1:9" hidden="1">
      <c r="A5398" s="115" t="s">
        <v>15278</v>
      </c>
      <c r="B5398" s="115" t="s">
        <v>15279</v>
      </c>
      <c r="C5398" s="115" t="s">
        <v>15280</v>
      </c>
      <c r="D5398" s="115" t="s">
        <v>1138</v>
      </c>
      <c r="E5398" s="115">
        <v>469.73970000000003</v>
      </c>
      <c r="F5398" s="674">
        <v>293.83600000000001</v>
      </c>
      <c r="G5398" s="674">
        <v>295.84500000000003</v>
      </c>
      <c r="H5398" s="115">
        <f t="shared" si="168"/>
        <v>1.0068371472522089</v>
      </c>
      <c r="I5398" s="115">
        <f t="shared" si="169"/>
        <v>472.95139999999998</v>
      </c>
    </row>
    <row r="5399" spans="1:9" hidden="1">
      <c r="A5399" s="115" t="s">
        <v>15281</v>
      </c>
      <c r="B5399" s="115" t="s">
        <v>15282</v>
      </c>
      <c r="C5399" s="115" t="s">
        <v>15283</v>
      </c>
      <c r="D5399" s="115" t="s">
        <v>1138</v>
      </c>
      <c r="E5399" s="115">
        <v>450.50760000000002</v>
      </c>
      <c r="F5399" s="674">
        <v>293.83600000000001</v>
      </c>
      <c r="G5399" s="674">
        <v>295.84500000000003</v>
      </c>
      <c r="H5399" s="115">
        <f t="shared" si="168"/>
        <v>1.0068371472522089</v>
      </c>
      <c r="I5399" s="115">
        <f t="shared" si="169"/>
        <v>453.58780000000002</v>
      </c>
    </row>
    <row r="5400" spans="1:9" hidden="1">
      <c r="A5400" s="115" t="s">
        <v>15284</v>
      </c>
      <c r="B5400" s="115" t="s">
        <v>15285</v>
      </c>
      <c r="C5400" s="115" t="s">
        <v>15286</v>
      </c>
      <c r="D5400" s="115" t="s">
        <v>1138</v>
      </c>
      <c r="E5400" s="115">
        <v>610.33759999999995</v>
      </c>
      <c r="F5400" s="674">
        <v>293.83600000000001</v>
      </c>
      <c r="G5400" s="674">
        <v>295.84500000000003</v>
      </c>
      <c r="H5400" s="115">
        <f t="shared" si="168"/>
        <v>1.0068371472522089</v>
      </c>
      <c r="I5400" s="115">
        <f t="shared" si="169"/>
        <v>614.51059999999995</v>
      </c>
    </row>
    <row r="5401" spans="1:9" hidden="1">
      <c r="A5401" s="115" t="s">
        <v>15287</v>
      </c>
      <c r="B5401" s="115" t="s">
        <v>15288</v>
      </c>
      <c r="C5401" s="115" t="s">
        <v>15289</v>
      </c>
      <c r="D5401" s="115" t="s">
        <v>1242</v>
      </c>
      <c r="E5401" s="115">
        <v>1303.4186</v>
      </c>
      <c r="F5401" s="674">
        <v>293.83600000000001</v>
      </c>
      <c r="G5401" s="674">
        <v>295.84500000000003</v>
      </c>
      <c r="H5401" s="115">
        <f t="shared" si="168"/>
        <v>1.0068371472522089</v>
      </c>
      <c r="I5401" s="115">
        <f t="shared" si="169"/>
        <v>1312.3303000000001</v>
      </c>
    </row>
    <row r="5402" spans="1:9" hidden="1">
      <c r="A5402" s="115" t="s">
        <v>15290</v>
      </c>
      <c r="B5402" s="115" t="s">
        <v>15291</v>
      </c>
      <c r="C5402" s="115" t="s">
        <v>15292</v>
      </c>
      <c r="D5402" s="115" t="s">
        <v>1242</v>
      </c>
      <c r="E5402" s="115">
        <v>1707.3686</v>
      </c>
      <c r="F5402" s="674">
        <v>293.83600000000001</v>
      </c>
      <c r="G5402" s="674">
        <v>295.84500000000003</v>
      </c>
      <c r="H5402" s="115">
        <f t="shared" si="168"/>
        <v>1.0068371472522089</v>
      </c>
      <c r="I5402" s="115">
        <f t="shared" si="169"/>
        <v>1719.0420999999999</v>
      </c>
    </row>
    <row r="5403" spans="1:9" hidden="1">
      <c r="A5403" s="115" t="s">
        <v>15293</v>
      </c>
      <c r="B5403" s="115" t="s">
        <v>15294</v>
      </c>
      <c r="C5403" s="115" t="s">
        <v>15295</v>
      </c>
      <c r="D5403" s="115" t="s">
        <v>1242</v>
      </c>
      <c r="E5403" s="115">
        <v>3257.6538</v>
      </c>
      <c r="F5403" s="674">
        <v>293.83600000000001</v>
      </c>
      <c r="G5403" s="674">
        <v>295.84500000000003</v>
      </c>
      <c r="H5403" s="115">
        <f t="shared" si="168"/>
        <v>1.0068371472522089</v>
      </c>
      <c r="I5403" s="115">
        <f t="shared" si="169"/>
        <v>3279.9268999999999</v>
      </c>
    </row>
    <row r="5404" spans="1:9" hidden="1">
      <c r="A5404" s="115" t="s">
        <v>15296</v>
      </c>
      <c r="B5404" s="115" t="s">
        <v>15297</v>
      </c>
      <c r="C5404" s="115" t="s">
        <v>15298</v>
      </c>
      <c r="D5404" s="115" t="s">
        <v>1242</v>
      </c>
      <c r="E5404" s="115">
        <v>4181.4362000000001</v>
      </c>
      <c r="F5404" s="674">
        <v>293.83600000000001</v>
      </c>
      <c r="G5404" s="674">
        <v>295.84500000000003</v>
      </c>
      <c r="H5404" s="115">
        <f t="shared" si="168"/>
        <v>1.0068371472522089</v>
      </c>
      <c r="I5404" s="115">
        <f t="shared" si="169"/>
        <v>4210.0253000000002</v>
      </c>
    </row>
    <row r="5405" spans="1:9" hidden="1">
      <c r="A5405" s="115" t="s">
        <v>15299</v>
      </c>
      <c r="B5405" s="115" t="s">
        <v>15300</v>
      </c>
      <c r="C5405" s="115" t="s">
        <v>15301</v>
      </c>
      <c r="D5405" s="115" t="s">
        <v>1242</v>
      </c>
      <c r="E5405" s="115">
        <v>25.5593</v>
      </c>
      <c r="F5405" s="674">
        <v>293.83600000000001</v>
      </c>
      <c r="G5405" s="674">
        <v>295.84500000000003</v>
      </c>
      <c r="H5405" s="115">
        <f t="shared" si="168"/>
        <v>1.0068371472522089</v>
      </c>
      <c r="I5405" s="115">
        <f t="shared" si="169"/>
        <v>25.734100000000002</v>
      </c>
    </row>
    <row r="5406" spans="1:9" hidden="1">
      <c r="A5406" s="115" t="s">
        <v>15302</v>
      </c>
      <c r="B5406" s="115" t="s">
        <v>15303</v>
      </c>
      <c r="C5406" s="115" t="s">
        <v>15304</v>
      </c>
      <c r="D5406" s="115" t="s">
        <v>1242</v>
      </c>
      <c r="E5406" s="115">
        <v>39.401299999999999</v>
      </c>
      <c r="F5406" s="674">
        <v>293.83600000000001</v>
      </c>
      <c r="G5406" s="674">
        <v>295.84500000000003</v>
      </c>
      <c r="H5406" s="115">
        <f t="shared" si="168"/>
        <v>1.0068371472522089</v>
      </c>
      <c r="I5406" s="115">
        <f t="shared" si="169"/>
        <v>39.670699999999997</v>
      </c>
    </row>
    <row r="5407" spans="1:9" hidden="1">
      <c r="A5407" s="115" t="s">
        <v>15305</v>
      </c>
      <c r="B5407" s="115" t="s">
        <v>15306</v>
      </c>
      <c r="C5407" s="115" t="s">
        <v>15307</v>
      </c>
      <c r="D5407" s="115" t="s">
        <v>1242</v>
      </c>
      <c r="E5407" s="115">
        <v>47.603299999999997</v>
      </c>
      <c r="F5407" s="674">
        <v>293.83600000000001</v>
      </c>
      <c r="G5407" s="674">
        <v>295.84500000000003</v>
      </c>
      <c r="H5407" s="115">
        <f t="shared" si="168"/>
        <v>1.0068371472522089</v>
      </c>
      <c r="I5407" s="115">
        <f t="shared" si="169"/>
        <v>47.928800000000003</v>
      </c>
    </row>
    <row r="5408" spans="1:9" hidden="1">
      <c r="A5408" s="115" t="s">
        <v>15308</v>
      </c>
      <c r="B5408" s="115" t="s">
        <v>15309</v>
      </c>
      <c r="C5408" s="115" t="s">
        <v>15310</v>
      </c>
      <c r="D5408" s="115" t="s">
        <v>1242</v>
      </c>
      <c r="E5408" s="115">
        <v>71.364800000000002</v>
      </c>
      <c r="F5408" s="674">
        <v>293.83600000000001</v>
      </c>
      <c r="G5408" s="674">
        <v>295.84500000000003</v>
      </c>
      <c r="H5408" s="115">
        <f t="shared" si="168"/>
        <v>1.0068371472522089</v>
      </c>
      <c r="I5408" s="115">
        <f t="shared" si="169"/>
        <v>71.852699999999999</v>
      </c>
    </row>
    <row r="5409" spans="1:9" hidden="1">
      <c r="A5409" s="115" t="s">
        <v>15311</v>
      </c>
      <c r="B5409" s="115" t="s">
        <v>15312</v>
      </c>
      <c r="C5409" s="115" t="s">
        <v>15313</v>
      </c>
      <c r="D5409" s="115" t="s">
        <v>1242</v>
      </c>
      <c r="E5409" s="115">
        <v>76.437600000000003</v>
      </c>
      <c r="F5409" s="674">
        <v>293.83600000000001</v>
      </c>
      <c r="G5409" s="674">
        <v>295.84500000000003</v>
      </c>
      <c r="H5409" s="115">
        <f t="shared" si="168"/>
        <v>1.0068371472522089</v>
      </c>
      <c r="I5409" s="115">
        <f t="shared" si="169"/>
        <v>76.9602</v>
      </c>
    </row>
    <row r="5410" spans="1:9" hidden="1">
      <c r="A5410" s="115" t="s">
        <v>15314</v>
      </c>
      <c r="B5410" s="115" t="s">
        <v>15315</v>
      </c>
      <c r="C5410" s="115" t="s">
        <v>15316</v>
      </c>
      <c r="D5410" s="115" t="s">
        <v>1242</v>
      </c>
      <c r="E5410" s="115">
        <v>181.68180000000001</v>
      </c>
      <c r="F5410" s="674">
        <v>293.83600000000001</v>
      </c>
      <c r="G5410" s="674">
        <v>295.84500000000003</v>
      </c>
      <c r="H5410" s="115">
        <f t="shared" si="168"/>
        <v>1.0068371472522089</v>
      </c>
      <c r="I5410" s="115">
        <f t="shared" si="169"/>
        <v>182.92400000000001</v>
      </c>
    </row>
    <row r="5411" spans="1:9" hidden="1">
      <c r="A5411" s="115" t="s">
        <v>15317</v>
      </c>
      <c r="B5411" s="115" t="s">
        <v>15318</v>
      </c>
      <c r="C5411" s="115" t="s">
        <v>15319</v>
      </c>
      <c r="D5411" s="115" t="s">
        <v>1242</v>
      </c>
      <c r="E5411" s="115">
        <v>189.71180000000001</v>
      </c>
      <c r="F5411" s="674">
        <v>293.83600000000001</v>
      </c>
      <c r="G5411" s="674">
        <v>295.84500000000003</v>
      </c>
      <c r="H5411" s="115">
        <f t="shared" si="168"/>
        <v>1.0068371472522089</v>
      </c>
      <c r="I5411" s="115">
        <f t="shared" si="169"/>
        <v>191.00890000000001</v>
      </c>
    </row>
    <row r="5412" spans="1:9" hidden="1">
      <c r="A5412" s="115" t="s">
        <v>15320</v>
      </c>
      <c r="B5412" s="115" t="s">
        <v>15321</v>
      </c>
      <c r="C5412" s="115" t="s">
        <v>15322</v>
      </c>
      <c r="D5412" s="115" t="s">
        <v>1242</v>
      </c>
      <c r="E5412" s="115">
        <v>212.1798</v>
      </c>
      <c r="F5412" s="674">
        <v>293.83600000000001</v>
      </c>
      <c r="G5412" s="674">
        <v>295.84500000000003</v>
      </c>
      <c r="H5412" s="115">
        <f t="shared" si="168"/>
        <v>1.0068371472522089</v>
      </c>
      <c r="I5412" s="115">
        <f t="shared" si="169"/>
        <v>213.63050000000001</v>
      </c>
    </row>
    <row r="5413" spans="1:9" hidden="1">
      <c r="A5413" s="115" t="s">
        <v>15323</v>
      </c>
      <c r="B5413" s="115" t="s">
        <v>15324</v>
      </c>
      <c r="C5413" s="115" t="s">
        <v>15325</v>
      </c>
      <c r="D5413" s="115" t="s">
        <v>1242</v>
      </c>
      <c r="E5413" s="115">
        <v>234.1345</v>
      </c>
      <c r="F5413" s="674">
        <v>293.83600000000001</v>
      </c>
      <c r="G5413" s="674">
        <v>295.84500000000003</v>
      </c>
      <c r="H5413" s="115">
        <f t="shared" si="168"/>
        <v>1.0068371472522089</v>
      </c>
      <c r="I5413" s="115">
        <f t="shared" si="169"/>
        <v>235.7353</v>
      </c>
    </row>
    <row r="5414" spans="1:9" hidden="1">
      <c r="A5414" s="115" t="s">
        <v>15326</v>
      </c>
      <c r="B5414" s="115" t="s">
        <v>15327</v>
      </c>
      <c r="C5414" s="115" t="s">
        <v>15328</v>
      </c>
      <c r="D5414" s="115" t="s">
        <v>1242</v>
      </c>
      <c r="E5414" s="115">
        <v>256.2978</v>
      </c>
      <c r="F5414" s="674">
        <v>293.83600000000001</v>
      </c>
      <c r="G5414" s="674">
        <v>295.84500000000003</v>
      </c>
      <c r="H5414" s="115">
        <f t="shared" si="168"/>
        <v>1.0068371472522089</v>
      </c>
      <c r="I5414" s="115">
        <f t="shared" si="169"/>
        <v>258.05009999999999</v>
      </c>
    </row>
    <row r="5415" spans="1:9" hidden="1">
      <c r="A5415" s="115" t="s">
        <v>15329</v>
      </c>
      <c r="B5415" s="115" t="s">
        <v>15330</v>
      </c>
      <c r="C5415" s="115" t="s">
        <v>15331</v>
      </c>
      <c r="D5415" s="115" t="s">
        <v>1242</v>
      </c>
      <c r="E5415" s="115">
        <v>298.29399999999998</v>
      </c>
      <c r="F5415" s="674">
        <v>293.83600000000001</v>
      </c>
      <c r="G5415" s="674">
        <v>295.84500000000003</v>
      </c>
      <c r="H5415" s="115">
        <f t="shared" si="168"/>
        <v>1.0068371472522089</v>
      </c>
      <c r="I5415" s="115">
        <f t="shared" si="169"/>
        <v>300.33350000000002</v>
      </c>
    </row>
    <row r="5416" spans="1:9" hidden="1">
      <c r="A5416" s="115" t="s">
        <v>15332</v>
      </c>
      <c r="B5416" s="115" t="s">
        <v>15333</v>
      </c>
      <c r="C5416" s="115" t="s">
        <v>15334</v>
      </c>
      <c r="D5416" s="115" t="s">
        <v>1242</v>
      </c>
      <c r="E5416" s="115">
        <v>124.6069</v>
      </c>
      <c r="F5416" s="674">
        <v>293.83600000000001</v>
      </c>
      <c r="G5416" s="674">
        <v>295.84500000000003</v>
      </c>
      <c r="H5416" s="115">
        <f t="shared" si="168"/>
        <v>1.0068371472522089</v>
      </c>
      <c r="I5416" s="115">
        <f t="shared" si="169"/>
        <v>125.4589</v>
      </c>
    </row>
    <row r="5417" spans="1:9" hidden="1">
      <c r="A5417" s="115" t="s">
        <v>15335</v>
      </c>
      <c r="B5417" s="115" t="s">
        <v>15336</v>
      </c>
      <c r="C5417" s="115" t="s">
        <v>15337</v>
      </c>
      <c r="D5417" s="115" t="s">
        <v>1242</v>
      </c>
      <c r="E5417" s="115">
        <v>162.30080000000001</v>
      </c>
      <c r="F5417" s="674">
        <v>293.83600000000001</v>
      </c>
      <c r="G5417" s="674">
        <v>295.84500000000003</v>
      </c>
      <c r="H5417" s="115">
        <f t="shared" si="168"/>
        <v>1.0068371472522089</v>
      </c>
      <c r="I5417" s="115">
        <f t="shared" si="169"/>
        <v>163.41050000000001</v>
      </c>
    </row>
    <row r="5418" spans="1:9" hidden="1">
      <c r="A5418" s="115" t="s">
        <v>15338</v>
      </c>
      <c r="B5418" s="115" t="s">
        <v>15339</v>
      </c>
      <c r="C5418" s="115" t="s">
        <v>15340</v>
      </c>
      <c r="D5418" s="115" t="s">
        <v>1242</v>
      </c>
      <c r="E5418" s="115">
        <v>660.94320000000005</v>
      </c>
      <c r="F5418" s="674">
        <v>293.83600000000001</v>
      </c>
      <c r="G5418" s="674">
        <v>295.84500000000003</v>
      </c>
      <c r="H5418" s="115">
        <f t="shared" si="168"/>
        <v>1.0068371472522089</v>
      </c>
      <c r="I5418" s="115">
        <f t="shared" si="169"/>
        <v>665.46220000000005</v>
      </c>
    </row>
    <row r="5419" spans="1:9" hidden="1">
      <c r="A5419" s="115" t="s">
        <v>15341</v>
      </c>
      <c r="B5419" s="115" t="s">
        <v>15342</v>
      </c>
      <c r="C5419" s="115" t="s">
        <v>15343</v>
      </c>
      <c r="D5419" s="115" t="s">
        <v>1242</v>
      </c>
      <c r="E5419" s="115">
        <v>818.51639999999998</v>
      </c>
      <c r="F5419" s="674">
        <v>293.83600000000001</v>
      </c>
      <c r="G5419" s="674">
        <v>295.84500000000003</v>
      </c>
      <c r="H5419" s="115">
        <f t="shared" si="168"/>
        <v>1.0068371472522089</v>
      </c>
      <c r="I5419" s="115">
        <f t="shared" si="169"/>
        <v>824.11270000000002</v>
      </c>
    </row>
    <row r="5420" spans="1:9" hidden="1">
      <c r="A5420" s="115" t="s">
        <v>15344</v>
      </c>
      <c r="B5420" s="115" t="s">
        <v>15345</v>
      </c>
      <c r="C5420" s="115" t="s">
        <v>15346</v>
      </c>
      <c r="D5420" s="115" t="s">
        <v>1242</v>
      </c>
      <c r="E5420" s="115">
        <v>182.60839999999999</v>
      </c>
      <c r="F5420" s="674">
        <v>293.83600000000001</v>
      </c>
      <c r="G5420" s="674">
        <v>295.84500000000003</v>
      </c>
      <c r="H5420" s="115">
        <f t="shared" si="168"/>
        <v>1.0068371472522089</v>
      </c>
      <c r="I5420" s="115">
        <f t="shared" si="169"/>
        <v>183.8569</v>
      </c>
    </row>
    <row r="5421" spans="1:9" hidden="1">
      <c r="A5421" s="115" t="s">
        <v>15347</v>
      </c>
      <c r="B5421" s="115" t="s">
        <v>15348</v>
      </c>
      <c r="C5421" s="115" t="s">
        <v>15349</v>
      </c>
      <c r="D5421" s="115" t="s">
        <v>1242</v>
      </c>
      <c r="E5421" s="115">
        <v>39.745699999999999</v>
      </c>
      <c r="F5421" s="674">
        <v>293.83600000000001</v>
      </c>
      <c r="G5421" s="674">
        <v>295.84500000000003</v>
      </c>
      <c r="H5421" s="115">
        <f t="shared" si="168"/>
        <v>1.0068371472522089</v>
      </c>
      <c r="I5421" s="115">
        <f t="shared" si="169"/>
        <v>40.017400000000002</v>
      </c>
    </row>
    <row r="5422" spans="1:9" hidden="1">
      <c r="A5422" s="115" t="s">
        <v>15350</v>
      </c>
      <c r="B5422" s="115" t="s">
        <v>15351</v>
      </c>
      <c r="C5422" s="115" t="s">
        <v>15352</v>
      </c>
      <c r="D5422" s="115" t="s">
        <v>1242</v>
      </c>
      <c r="E5422" s="115">
        <v>43.379800000000003</v>
      </c>
      <c r="F5422" s="674">
        <v>293.83600000000001</v>
      </c>
      <c r="G5422" s="674">
        <v>295.84500000000003</v>
      </c>
      <c r="H5422" s="115">
        <f t="shared" si="168"/>
        <v>1.0068371472522089</v>
      </c>
      <c r="I5422" s="115">
        <f t="shared" si="169"/>
        <v>43.676400000000001</v>
      </c>
    </row>
    <row r="5423" spans="1:9" hidden="1">
      <c r="A5423" s="115" t="s">
        <v>15353</v>
      </c>
      <c r="B5423" s="115" t="s">
        <v>15354</v>
      </c>
      <c r="C5423" s="115" t="s">
        <v>15355</v>
      </c>
      <c r="D5423" s="115" t="s">
        <v>1242</v>
      </c>
      <c r="E5423" s="115">
        <v>106.1486</v>
      </c>
      <c r="F5423" s="674">
        <v>293.83600000000001</v>
      </c>
      <c r="G5423" s="674">
        <v>295.84500000000003</v>
      </c>
      <c r="H5423" s="115">
        <f t="shared" si="168"/>
        <v>1.0068371472522089</v>
      </c>
      <c r="I5423" s="115">
        <f t="shared" si="169"/>
        <v>106.87439999999999</v>
      </c>
    </row>
    <row r="5424" spans="1:9" hidden="1">
      <c r="A5424" s="115" t="s">
        <v>15356</v>
      </c>
      <c r="B5424" s="115" t="s">
        <v>15357</v>
      </c>
      <c r="C5424" s="115" t="s">
        <v>15358</v>
      </c>
      <c r="D5424" s="115" t="s">
        <v>1242</v>
      </c>
      <c r="E5424" s="115">
        <v>110.1636</v>
      </c>
      <c r="F5424" s="674">
        <v>293.83600000000001</v>
      </c>
      <c r="G5424" s="674">
        <v>295.84500000000003</v>
      </c>
      <c r="H5424" s="115">
        <f t="shared" si="168"/>
        <v>1.0068371472522089</v>
      </c>
      <c r="I5424" s="115">
        <f t="shared" si="169"/>
        <v>110.91679999999999</v>
      </c>
    </row>
    <row r="5425" spans="1:9" hidden="1">
      <c r="A5425" s="115" t="s">
        <v>15359</v>
      </c>
      <c r="B5425" s="115" t="s">
        <v>15360</v>
      </c>
      <c r="C5425" s="115" t="s">
        <v>15361</v>
      </c>
      <c r="D5425" s="115" t="s">
        <v>1242</v>
      </c>
      <c r="E5425" s="115">
        <v>121.43859999999999</v>
      </c>
      <c r="F5425" s="674">
        <v>293.83600000000001</v>
      </c>
      <c r="G5425" s="674">
        <v>295.84500000000003</v>
      </c>
      <c r="H5425" s="115">
        <f t="shared" si="168"/>
        <v>1.0068371472522089</v>
      </c>
      <c r="I5425" s="115">
        <f t="shared" si="169"/>
        <v>122.2689</v>
      </c>
    </row>
    <row r="5426" spans="1:9" hidden="1">
      <c r="A5426" s="115" t="s">
        <v>15362</v>
      </c>
      <c r="B5426" s="115" t="s">
        <v>15363</v>
      </c>
      <c r="C5426" s="115" t="s">
        <v>15364</v>
      </c>
      <c r="D5426" s="115" t="s">
        <v>1242</v>
      </c>
      <c r="E5426" s="115">
        <v>133.8956</v>
      </c>
      <c r="F5426" s="674">
        <v>293.83600000000001</v>
      </c>
      <c r="G5426" s="674">
        <v>295.84500000000003</v>
      </c>
      <c r="H5426" s="115">
        <f t="shared" si="168"/>
        <v>1.0068371472522089</v>
      </c>
      <c r="I5426" s="115">
        <f t="shared" si="169"/>
        <v>134.81110000000001</v>
      </c>
    </row>
    <row r="5427" spans="1:9" hidden="1">
      <c r="A5427" s="115" t="s">
        <v>15365</v>
      </c>
      <c r="B5427" s="115" t="s">
        <v>15366</v>
      </c>
      <c r="C5427" s="115" t="s">
        <v>15367</v>
      </c>
      <c r="D5427" s="115" t="s">
        <v>1242</v>
      </c>
      <c r="E5427" s="115">
        <v>146.35230000000001</v>
      </c>
      <c r="F5427" s="674">
        <v>293.83600000000001</v>
      </c>
      <c r="G5427" s="674">
        <v>295.84500000000003</v>
      </c>
      <c r="H5427" s="115">
        <f t="shared" si="168"/>
        <v>1.0068371472522089</v>
      </c>
      <c r="I5427" s="115">
        <f t="shared" si="169"/>
        <v>147.35290000000001</v>
      </c>
    </row>
    <row r="5428" spans="1:9" hidden="1">
      <c r="A5428" s="115" t="s">
        <v>15368</v>
      </c>
      <c r="B5428" s="115" t="s">
        <v>15369</v>
      </c>
      <c r="C5428" s="115" t="s">
        <v>15370</v>
      </c>
      <c r="D5428" s="115" t="s">
        <v>1242</v>
      </c>
      <c r="E5428" s="115">
        <v>169.67590000000001</v>
      </c>
      <c r="F5428" s="674">
        <v>293.83600000000001</v>
      </c>
      <c r="G5428" s="674">
        <v>295.84500000000003</v>
      </c>
      <c r="H5428" s="115">
        <f t="shared" si="168"/>
        <v>1.0068371472522089</v>
      </c>
      <c r="I5428" s="115">
        <f t="shared" si="169"/>
        <v>170.83600000000001</v>
      </c>
    </row>
    <row r="5429" spans="1:9" hidden="1">
      <c r="A5429" s="115" t="s">
        <v>15371</v>
      </c>
      <c r="B5429" s="115" t="s">
        <v>15372</v>
      </c>
      <c r="C5429" s="115" t="s">
        <v>15373</v>
      </c>
      <c r="D5429" s="115" t="s">
        <v>1242</v>
      </c>
      <c r="E5429" s="115">
        <v>70.952500000000001</v>
      </c>
      <c r="F5429" s="674">
        <v>293.83600000000001</v>
      </c>
      <c r="G5429" s="674">
        <v>295.84500000000003</v>
      </c>
      <c r="H5429" s="115">
        <f t="shared" si="168"/>
        <v>1.0068371472522089</v>
      </c>
      <c r="I5429" s="115">
        <f t="shared" si="169"/>
        <v>71.437600000000003</v>
      </c>
    </row>
    <row r="5430" spans="1:9" hidden="1">
      <c r="A5430" s="115" t="s">
        <v>15374</v>
      </c>
      <c r="B5430" s="115" t="s">
        <v>15375</v>
      </c>
      <c r="C5430" s="115" t="s">
        <v>15376</v>
      </c>
      <c r="D5430" s="115" t="s">
        <v>1242</v>
      </c>
      <c r="E5430" s="115">
        <v>94.078699999999998</v>
      </c>
      <c r="F5430" s="674">
        <v>293.83600000000001</v>
      </c>
      <c r="G5430" s="674">
        <v>295.84500000000003</v>
      </c>
      <c r="H5430" s="115">
        <f t="shared" si="168"/>
        <v>1.0068371472522089</v>
      </c>
      <c r="I5430" s="115">
        <f t="shared" si="169"/>
        <v>94.721900000000005</v>
      </c>
    </row>
    <row r="5431" spans="1:9" hidden="1">
      <c r="A5431" s="115" t="s">
        <v>15377</v>
      </c>
      <c r="B5431" s="115" t="s">
        <v>15378</v>
      </c>
      <c r="C5431" s="115" t="s">
        <v>15379</v>
      </c>
      <c r="D5431" s="115" t="s">
        <v>1242</v>
      </c>
      <c r="E5431" s="115">
        <v>366.5582</v>
      </c>
      <c r="F5431" s="674">
        <v>293.83600000000001</v>
      </c>
      <c r="G5431" s="674">
        <v>295.84500000000003</v>
      </c>
      <c r="H5431" s="115">
        <f t="shared" si="168"/>
        <v>1.0068371472522089</v>
      </c>
      <c r="I5431" s="115">
        <f t="shared" si="169"/>
        <v>369.06439999999998</v>
      </c>
    </row>
    <row r="5432" spans="1:9" hidden="1">
      <c r="A5432" s="115" t="s">
        <v>15380</v>
      </c>
      <c r="B5432" s="115" t="s">
        <v>15381</v>
      </c>
      <c r="C5432" s="115" t="s">
        <v>15382</v>
      </c>
      <c r="D5432" s="115" t="s">
        <v>1242</v>
      </c>
      <c r="E5432" s="115">
        <v>453.59429999999998</v>
      </c>
      <c r="F5432" s="674">
        <v>293.83600000000001</v>
      </c>
      <c r="G5432" s="674">
        <v>295.84500000000003</v>
      </c>
      <c r="H5432" s="115">
        <f t="shared" si="168"/>
        <v>1.0068371472522089</v>
      </c>
      <c r="I5432" s="115">
        <f t="shared" si="169"/>
        <v>456.69560000000001</v>
      </c>
    </row>
    <row r="5433" spans="1:9" hidden="1">
      <c r="A5433" s="115" t="s">
        <v>15383</v>
      </c>
      <c r="B5433" s="115" t="s">
        <v>15384</v>
      </c>
      <c r="C5433" s="115" t="s">
        <v>15385</v>
      </c>
      <c r="D5433" s="115" t="s">
        <v>1242</v>
      </c>
      <c r="E5433" s="115">
        <v>98.495999999999995</v>
      </c>
      <c r="F5433" s="674">
        <v>293.83600000000001</v>
      </c>
      <c r="G5433" s="674">
        <v>295.84500000000003</v>
      </c>
      <c r="H5433" s="115">
        <f t="shared" si="168"/>
        <v>1.0068371472522089</v>
      </c>
      <c r="I5433" s="115">
        <f t="shared" si="169"/>
        <v>99.169399999999996</v>
      </c>
    </row>
    <row r="5434" spans="1:9" hidden="1">
      <c r="A5434" s="115" t="s">
        <v>15386</v>
      </c>
      <c r="B5434" s="115" t="s">
        <v>15387</v>
      </c>
      <c r="C5434" s="115" t="s">
        <v>15388</v>
      </c>
      <c r="D5434" s="115" t="s">
        <v>1138</v>
      </c>
      <c r="E5434" s="115">
        <v>13.170999999999999</v>
      </c>
      <c r="F5434" s="674">
        <v>293.83600000000001</v>
      </c>
      <c r="G5434" s="674">
        <v>295.84500000000003</v>
      </c>
      <c r="H5434" s="115">
        <f t="shared" si="168"/>
        <v>1.0068371472522089</v>
      </c>
      <c r="I5434" s="115">
        <f t="shared" si="169"/>
        <v>13.261100000000001</v>
      </c>
    </row>
    <row r="5435" spans="1:9" hidden="1">
      <c r="A5435" s="115" t="s">
        <v>15389</v>
      </c>
      <c r="B5435" s="115" t="s">
        <v>15390</v>
      </c>
      <c r="C5435" s="115" t="s">
        <v>15391</v>
      </c>
      <c r="D5435" s="115" t="s">
        <v>1138</v>
      </c>
      <c r="E5435" s="115">
        <v>24.535299999999999</v>
      </c>
      <c r="F5435" s="674">
        <v>293.83600000000001</v>
      </c>
      <c r="G5435" s="674">
        <v>295.84500000000003</v>
      </c>
      <c r="H5435" s="115">
        <f t="shared" si="168"/>
        <v>1.0068371472522089</v>
      </c>
      <c r="I5435" s="115">
        <f t="shared" si="169"/>
        <v>24.703099999999999</v>
      </c>
    </row>
    <row r="5436" spans="1:9" hidden="1">
      <c r="A5436" s="115" t="s">
        <v>15392</v>
      </c>
      <c r="B5436" s="115" t="s">
        <v>15393</v>
      </c>
      <c r="C5436" s="115" t="s">
        <v>15394</v>
      </c>
      <c r="D5436" s="115" t="s">
        <v>1138</v>
      </c>
      <c r="E5436" s="115">
        <v>30.259599999999999</v>
      </c>
      <c r="F5436" s="674">
        <v>293.83600000000001</v>
      </c>
      <c r="G5436" s="674">
        <v>295.84500000000003</v>
      </c>
      <c r="H5436" s="115">
        <f t="shared" si="168"/>
        <v>1.0068371472522089</v>
      </c>
      <c r="I5436" s="115">
        <f t="shared" si="169"/>
        <v>30.4665</v>
      </c>
    </row>
    <row r="5437" spans="1:9" hidden="1">
      <c r="A5437" s="115" t="s">
        <v>15395</v>
      </c>
      <c r="B5437" s="115" t="s">
        <v>15396</v>
      </c>
      <c r="C5437" s="115" t="s">
        <v>15397</v>
      </c>
      <c r="D5437" s="115" t="s">
        <v>1138</v>
      </c>
      <c r="E5437" s="115">
        <v>430.96429999999998</v>
      </c>
      <c r="F5437" s="674">
        <v>293.83600000000001</v>
      </c>
      <c r="G5437" s="674">
        <v>295.84500000000003</v>
      </c>
      <c r="H5437" s="115">
        <f t="shared" si="168"/>
        <v>1.0068371472522089</v>
      </c>
      <c r="I5437" s="115">
        <f t="shared" si="169"/>
        <v>433.91090000000003</v>
      </c>
    </row>
    <row r="5438" spans="1:9" hidden="1">
      <c r="A5438" s="115" t="s">
        <v>15398</v>
      </c>
      <c r="B5438" s="115" t="s">
        <v>15399</v>
      </c>
      <c r="C5438" s="115" t="s">
        <v>15400</v>
      </c>
      <c r="D5438" s="115" t="s">
        <v>1138</v>
      </c>
      <c r="E5438" s="115">
        <v>473.01499999999999</v>
      </c>
      <c r="F5438" s="674">
        <v>293.83600000000001</v>
      </c>
      <c r="G5438" s="674">
        <v>295.84500000000003</v>
      </c>
      <c r="H5438" s="115">
        <f t="shared" si="168"/>
        <v>1.0068371472522089</v>
      </c>
      <c r="I5438" s="115">
        <f t="shared" si="169"/>
        <v>476.2491</v>
      </c>
    </row>
    <row r="5439" spans="1:9" hidden="1">
      <c r="A5439" s="115" t="s">
        <v>15401</v>
      </c>
      <c r="B5439" s="115" t="s">
        <v>15402</v>
      </c>
      <c r="C5439" s="115" t="s">
        <v>15403</v>
      </c>
      <c r="D5439" s="115" t="s">
        <v>1138</v>
      </c>
      <c r="E5439" s="115">
        <v>826.85050000000001</v>
      </c>
      <c r="F5439" s="674">
        <v>293.83600000000001</v>
      </c>
      <c r="G5439" s="674">
        <v>295.84500000000003</v>
      </c>
      <c r="H5439" s="115">
        <f t="shared" si="168"/>
        <v>1.0068371472522089</v>
      </c>
      <c r="I5439" s="115">
        <f t="shared" si="169"/>
        <v>832.50379999999996</v>
      </c>
    </row>
    <row r="5440" spans="1:9" hidden="1">
      <c r="A5440" s="115" t="s">
        <v>15404</v>
      </c>
      <c r="B5440" s="115" t="s">
        <v>15405</v>
      </c>
      <c r="C5440" s="115" t="s">
        <v>15406</v>
      </c>
      <c r="D5440" s="115" t="s">
        <v>1138</v>
      </c>
      <c r="E5440" s="115">
        <v>950.8288</v>
      </c>
      <c r="F5440" s="674">
        <v>293.83600000000001</v>
      </c>
      <c r="G5440" s="674">
        <v>295.84500000000003</v>
      </c>
      <c r="H5440" s="115">
        <f t="shared" si="168"/>
        <v>1.0068371472522089</v>
      </c>
      <c r="I5440" s="115">
        <f t="shared" si="169"/>
        <v>957.32979999999998</v>
      </c>
    </row>
    <row r="5441" spans="1:9" hidden="1">
      <c r="A5441" s="115" t="s">
        <v>15407</v>
      </c>
      <c r="B5441" s="115" t="s">
        <v>15408</v>
      </c>
      <c r="C5441" s="115" t="s">
        <v>15409</v>
      </c>
      <c r="D5441" s="115" t="s">
        <v>1138</v>
      </c>
      <c r="E5441" s="115">
        <v>1260.2165</v>
      </c>
      <c r="F5441" s="674">
        <v>293.83600000000001</v>
      </c>
      <c r="G5441" s="674">
        <v>295.84500000000003</v>
      </c>
      <c r="H5441" s="115">
        <f t="shared" si="168"/>
        <v>1.0068371472522089</v>
      </c>
      <c r="I5441" s="115">
        <f t="shared" si="169"/>
        <v>1268.8327999999999</v>
      </c>
    </row>
    <row r="5442" spans="1:9" hidden="1">
      <c r="A5442" s="115" t="s">
        <v>15410</v>
      </c>
      <c r="B5442" s="115" t="s">
        <v>15411</v>
      </c>
      <c r="C5442" s="115" t="s">
        <v>15412</v>
      </c>
      <c r="D5442" s="115" t="s">
        <v>1138</v>
      </c>
      <c r="E5442" s="115">
        <v>1401.43</v>
      </c>
      <c r="F5442" s="674">
        <v>293.83600000000001</v>
      </c>
      <c r="G5442" s="674">
        <v>295.84500000000003</v>
      </c>
      <c r="H5442" s="115">
        <f t="shared" si="168"/>
        <v>1.0068371472522089</v>
      </c>
      <c r="I5442" s="115">
        <f t="shared" si="169"/>
        <v>1411.0118</v>
      </c>
    </row>
    <row r="5443" spans="1:9" hidden="1">
      <c r="A5443" s="115" t="s">
        <v>15413</v>
      </c>
      <c r="B5443" s="115" t="s">
        <v>15414</v>
      </c>
      <c r="C5443" s="115" t="s">
        <v>15415</v>
      </c>
      <c r="D5443" s="115" t="s">
        <v>1138</v>
      </c>
      <c r="E5443" s="115">
        <v>1567.2170000000001</v>
      </c>
      <c r="F5443" s="674">
        <v>293.83600000000001</v>
      </c>
      <c r="G5443" s="674">
        <v>295.84500000000003</v>
      </c>
      <c r="H5443" s="115">
        <f t="shared" si="168"/>
        <v>1.0068371472522089</v>
      </c>
      <c r="I5443" s="115">
        <f t="shared" si="169"/>
        <v>1577.9322999999999</v>
      </c>
    </row>
    <row r="5444" spans="1:9" hidden="1">
      <c r="A5444" s="115" t="s">
        <v>15416</v>
      </c>
      <c r="B5444" s="115" t="s">
        <v>15417</v>
      </c>
      <c r="C5444" s="115" t="s">
        <v>15418</v>
      </c>
      <c r="D5444" s="115" t="s">
        <v>1138</v>
      </c>
      <c r="E5444" s="115">
        <v>1843.9285</v>
      </c>
      <c r="F5444" s="674">
        <v>293.83600000000001</v>
      </c>
      <c r="G5444" s="674">
        <v>295.84500000000003</v>
      </c>
      <c r="H5444" s="115">
        <f t="shared" si="168"/>
        <v>1.0068371472522089</v>
      </c>
      <c r="I5444" s="115">
        <f t="shared" si="169"/>
        <v>1856.5356999999999</v>
      </c>
    </row>
    <row r="5445" spans="1:9" hidden="1">
      <c r="A5445" s="115" t="s">
        <v>15419</v>
      </c>
      <c r="B5445" s="115" t="s">
        <v>15420</v>
      </c>
      <c r="C5445" s="115" t="s">
        <v>15421</v>
      </c>
      <c r="D5445" s="115" t="s">
        <v>1138</v>
      </c>
      <c r="E5445" s="115">
        <v>764.60799999999995</v>
      </c>
      <c r="F5445" s="674">
        <v>293.83600000000001</v>
      </c>
      <c r="G5445" s="674">
        <v>295.84500000000003</v>
      </c>
      <c r="H5445" s="115">
        <f t="shared" ref="H5445:H5508" si="170">G5445/F5445</f>
        <v>1.0068371472522089</v>
      </c>
      <c r="I5445" s="115">
        <f t="shared" ref="I5445:I5508" si="171">ROUND(H5445*E5445,4)</f>
        <v>769.83569999999997</v>
      </c>
    </row>
    <row r="5446" spans="1:9" hidden="1">
      <c r="A5446" s="115" t="s">
        <v>15422</v>
      </c>
      <c r="B5446" s="115" t="s">
        <v>15423</v>
      </c>
      <c r="C5446" s="115" t="s">
        <v>15424</v>
      </c>
      <c r="D5446" s="115" t="s">
        <v>1138</v>
      </c>
      <c r="E5446" s="115">
        <v>1125.8342</v>
      </c>
      <c r="F5446" s="674">
        <v>293.83600000000001</v>
      </c>
      <c r="G5446" s="674">
        <v>295.84500000000003</v>
      </c>
      <c r="H5446" s="115">
        <f t="shared" si="170"/>
        <v>1.0068371472522089</v>
      </c>
      <c r="I5446" s="115">
        <f t="shared" si="171"/>
        <v>1133.5317</v>
      </c>
    </row>
    <row r="5447" spans="1:9" hidden="1">
      <c r="A5447" s="115" t="s">
        <v>15425</v>
      </c>
      <c r="B5447" s="115" t="s">
        <v>15426</v>
      </c>
      <c r="C5447" s="115" t="s">
        <v>15427</v>
      </c>
      <c r="D5447" s="115" t="s">
        <v>1138</v>
      </c>
      <c r="E5447" s="115">
        <v>4818.4849000000004</v>
      </c>
      <c r="F5447" s="674">
        <v>293.83600000000001</v>
      </c>
      <c r="G5447" s="674">
        <v>295.84500000000003</v>
      </c>
      <c r="H5447" s="115">
        <f t="shared" si="170"/>
        <v>1.0068371472522089</v>
      </c>
      <c r="I5447" s="115">
        <f t="shared" si="171"/>
        <v>4851.4296000000004</v>
      </c>
    </row>
    <row r="5448" spans="1:9" hidden="1">
      <c r="A5448" s="115" t="s">
        <v>15428</v>
      </c>
      <c r="B5448" s="115" t="s">
        <v>15429</v>
      </c>
      <c r="C5448" s="115" t="s">
        <v>15430</v>
      </c>
      <c r="D5448" s="115" t="s">
        <v>1138</v>
      </c>
      <c r="E5448" s="115">
        <v>5982.4022000000004</v>
      </c>
      <c r="F5448" s="674">
        <v>293.83600000000001</v>
      </c>
      <c r="G5448" s="674">
        <v>295.84500000000003</v>
      </c>
      <c r="H5448" s="115">
        <f t="shared" si="170"/>
        <v>1.0068371472522089</v>
      </c>
      <c r="I5448" s="115">
        <f t="shared" si="171"/>
        <v>6023.3047999999999</v>
      </c>
    </row>
    <row r="5449" spans="1:9" hidden="1">
      <c r="A5449" s="115" t="s">
        <v>15431</v>
      </c>
      <c r="B5449" s="115" t="s">
        <v>15432</v>
      </c>
      <c r="C5449" s="115" t="s">
        <v>15433</v>
      </c>
      <c r="D5449" s="115" t="s">
        <v>1138</v>
      </c>
      <c r="E5449" s="115">
        <v>1751.3237999999999</v>
      </c>
      <c r="F5449" s="674">
        <v>293.83600000000001</v>
      </c>
      <c r="G5449" s="674">
        <v>295.84500000000003</v>
      </c>
      <c r="H5449" s="115">
        <f t="shared" si="170"/>
        <v>1.0068371472522089</v>
      </c>
      <c r="I5449" s="115">
        <f t="shared" si="171"/>
        <v>1763.2979</v>
      </c>
    </row>
    <row r="5450" spans="1:9" hidden="1">
      <c r="A5450" s="115" t="s">
        <v>15434</v>
      </c>
      <c r="B5450" s="115" t="s">
        <v>15435</v>
      </c>
      <c r="C5450" s="115" t="s">
        <v>15436</v>
      </c>
      <c r="D5450" s="115" t="s">
        <v>1138</v>
      </c>
      <c r="E5450" s="115">
        <v>96.911100000000005</v>
      </c>
      <c r="F5450" s="674">
        <v>293.83600000000001</v>
      </c>
      <c r="G5450" s="674">
        <v>295.84500000000003</v>
      </c>
      <c r="H5450" s="115">
        <f t="shared" si="170"/>
        <v>1.0068371472522089</v>
      </c>
      <c r="I5450" s="115">
        <f t="shared" si="171"/>
        <v>97.573700000000002</v>
      </c>
    </row>
    <row r="5451" spans="1:9" hidden="1">
      <c r="A5451" s="115" t="s">
        <v>15437</v>
      </c>
      <c r="B5451" s="115" t="s">
        <v>15438</v>
      </c>
      <c r="C5451" s="115" t="s">
        <v>15439</v>
      </c>
      <c r="D5451" s="115" t="s">
        <v>1138</v>
      </c>
      <c r="E5451" s="115">
        <v>129.20869999999999</v>
      </c>
      <c r="F5451" s="674">
        <v>293.83600000000001</v>
      </c>
      <c r="G5451" s="674">
        <v>295.84500000000003</v>
      </c>
      <c r="H5451" s="115">
        <f t="shared" si="170"/>
        <v>1.0068371472522089</v>
      </c>
      <c r="I5451" s="115">
        <f t="shared" si="171"/>
        <v>130.09209999999999</v>
      </c>
    </row>
    <row r="5452" spans="1:9" hidden="1">
      <c r="A5452" s="115" t="s">
        <v>15440</v>
      </c>
      <c r="B5452" s="115" t="s">
        <v>15441</v>
      </c>
      <c r="C5452" s="115" t="s">
        <v>15442</v>
      </c>
      <c r="D5452" s="115" t="s">
        <v>1138</v>
      </c>
      <c r="E5452" s="115">
        <v>161.5427</v>
      </c>
      <c r="F5452" s="674">
        <v>293.83600000000001</v>
      </c>
      <c r="G5452" s="674">
        <v>295.84500000000003</v>
      </c>
      <c r="H5452" s="115">
        <f t="shared" si="170"/>
        <v>1.0068371472522089</v>
      </c>
      <c r="I5452" s="115">
        <f t="shared" si="171"/>
        <v>162.6472</v>
      </c>
    </row>
    <row r="5453" spans="1:9" hidden="1">
      <c r="A5453" s="115" t="s">
        <v>15443</v>
      </c>
      <c r="B5453" s="115" t="s">
        <v>15444</v>
      </c>
      <c r="C5453" s="115" t="s">
        <v>15445</v>
      </c>
      <c r="D5453" s="115" t="s">
        <v>1138</v>
      </c>
      <c r="E5453" s="115">
        <v>193.7527</v>
      </c>
      <c r="F5453" s="674">
        <v>293.83600000000001</v>
      </c>
      <c r="G5453" s="674">
        <v>295.84500000000003</v>
      </c>
      <c r="H5453" s="115">
        <f t="shared" si="170"/>
        <v>1.0068371472522089</v>
      </c>
      <c r="I5453" s="115">
        <f t="shared" si="171"/>
        <v>195.07740000000001</v>
      </c>
    </row>
    <row r="5454" spans="1:9" hidden="1">
      <c r="A5454" s="115" t="s">
        <v>15446</v>
      </c>
      <c r="B5454" s="115" t="s">
        <v>15447</v>
      </c>
      <c r="C5454" s="115" t="s">
        <v>15448</v>
      </c>
      <c r="D5454" s="115" t="s">
        <v>1138</v>
      </c>
      <c r="E5454" s="115">
        <v>258.56990000000002</v>
      </c>
      <c r="F5454" s="674">
        <v>293.83600000000001</v>
      </c>
      <c r="G5454" s="674">
        <v>295.84500000000003</v>
      </c>
      <c r="H5454" s="115">
        <f t="shared" si="170"/>
        <v>1.0068371472522089</v>
      </c>
      <c r="I5454" s="115">
        <f t="shared" si="171"/>
        <v>260.33780000000002</v>
      </c>
    </row>
    <row r="5455" spans="1:9" hidden="1">
      <c r="A5455" s="115" t="s">
        <v>15449</v>
      </c>
      <c r="B5455" s="115" t="s">
        <v>15450</v>
      </c>
      <c r="C5455" s="115" t="s">
        <v>15451</v>
      </c>
      <c r="D5455" s="115" t="s">
        <v>1138</v>
      </c>
      <c r="E5455" s="115">
        <v>290.93689999999998</v>
      </c>
      <c r="F5455" s="674">
        <v>293.83600000000001</v>
      </c>
      <c r="G5455" s="674">
        <v>295.84500000000003</v>
      </c>
      <c r="H5455" s="115">
        <f t="shared" si="170"/>
        <v>1.0068371472522089</v>
      </c>
      <c r="I5455" s="115">
        <f t="shared" si="171"/>
        <v>292.92610000000002</v>
      </c>
    </row>
    <row r="5456" spans="1:9" hidden="1">
      <c r="A5456" s="115" t="s">
        <v>15452</v>
      </c>
      <c r="B5456" s="115" t="s">
        <v>15453</v>
      </c>
      <c r="C5456" s="115" t="s">
        <v>15454</v>
      </c>
      <c r="D5456" s="115" t="s">
        <v>1138</v>
      </c>
      <c r="E5456" s="115">
        <v>322.73500000000001</v>
      </c>
      <c r="F5456" s="674">
        <v>293.83600000000001</v>
      </c>
      <c r="G5456" s="674">
        <v>295.84500000000003</v>
      </c>
      <c r="H5456" s="115">
        <f t="shared" si="170"/>
        <v>1.0068371472522089</v>
      </c>
      <c r="I5456" s="115">
        <f t="shared" si="171"/>
        <v>324.94159999999999</v>
      </c>
    </row>
    <row r="5457" spans="1:9" hidden="1">
      <c r="A5457" s="115" t="s">
        <v>15455</v>
      </c>
      <c r="B5457" s="115" t="s">
        <v>15456</v>
      </c>
      <c r="C5457" s="115" t="s">
        <v>15457</v>
      </c>
      <c r="D5457" s="115" t="s">
        <v>1138</v>
      </c>
      <c r="E5457" s="115">
        <v>387.04950000000002</v>
      </c>
      <c r="F5457" s="674">
        <v>293.83600000000001</v>
      </c>
      <c r="G5457" s="674">
        <v>295.84500000000003</v>
      </c>
      <c r="H5457" s="115">
        <f t="shared" si="170"/>
        <v>1.0068371472522089</v>
      </c>
      <c r="I5457" s="115">
        <f t="shared" si="171"/>
        <v>389.69580000000002</v>
      </c>
    </row>
    <row r="5458" spans="1:9" hidden="1">
      <c r="A5458" s="115" t="s">
        <v>15458</v>
      </c>
      <c r="B5458" s="115" t="s">
        <v>15459</v>
      </c>
      <c r="C5458" s="115" t="s">
        <v>15460</v>
      </c>
      <c r="D5458" s="115" t="s">
        <v>1138</v>
      </c>
      <c r="E5458" s="115">
        <v>452.38189999999997</v>
      </c>
      <c r="F5458" s="674">
        <v>293.83600000000001</v>
      </c>
      <c r="G5458" s="674">
        <v>295.84500000000003</v>
      </c>
      <c r="H5458" s="115">
        <f t="shared" si="170"/>
        <v>1.0068371472522089</v>
      </c>
      <c r="I5458" s="115">
        <f t="shared" si="171"/>
        <v>455.47489999999999</v>
      </c>
    </row>
    <row r="5459" spans="1:9" hidden="1">
      <c r="A5459" s="115" t="s">
        <v>15461</v>
      </c>
      <c r="B5459" s="115" t="s">
        <v>15462</v>
      </c>
      <c r="C5459" s="115" t="s">
        <v>15463</v>
      </c>
      <c r="D5459" s="115" t="s">
        <v>1138</v>
      </c>
      <c r="E5459" s="115">
        <v>112.15130000000001</v>
      </c>
      <c r="F5459" s="674">
        <v>293.83600000000001</v>
      </c>
      <c r="G5459" s="674">
        <v>295.84500000000003</v>
      </c>
      <c r="H5459" s="115">
        <f t="shared" si="170"/>
        <v>1.0068371472522089</v>
      </c>
      <c r="I5459" s="115">
        <f t="shared" si="171"/>
        <v>112.9181</v>
      </c>
    </row>
    <row r="5460" spans="1:9" hidden="1">
      <c r="A5460" s="115" t="s">
        <v>15464</v>
      </c>
      <c r="B5460" s="115" t="s">
        <v>15465</v>
      </c>
      <c r="C5460" s="115" t="s">
        <v>15466</v>
      </c>
      <c r="D5460" s="115" t="s">
        <v>1138</v>
      </c>
      <c r="E5460" s="115">
        <v>149.459</v>
      </c>
      <c r="F5460" s="674">
        <v>293.83600000000001</v>
      </c>
      <c r="G5460" s="674">
        <v>295.84500000000003</v>
      </c>
      <c r="H5460" s="115">
        <f t="shared" si="170"/>
        <v>1.0068371472522089</v>
      </c>
      <c r="I5460" s="115">
        <f t="shared" si="171"/>
        <v>150.48089999999999</v>
      </c>
    </row>
    <row r="5461" spans="1:9" hidden="1">
      <c r="A5461" s="115" t="s">
        <v>15467</v>
      </c>
      <c r="B5461" s="115" t="s">
        <v>15468</v>
      </c>
      <c r="C5461" s="115" t="s">
        <v>15469</v>
      </c>
      <c r="D5461" s="115" t="s">
        <v>1138</v>
      </c>
      <c r="E5461" s="115">
        <v>186.8819</v>
      </c>
      <c r="F5461" s="674">
        <v>293.83600000000001</v>
      </c>
      <c r="G5461" s="674">
        <v>295.84500000000003</v>
      </c>
      <c r="H5461" s="115">
        <f t="shared" si="170"/>
        <v>1.0068371472522089</v>
      </c>
      <c r="I5461" s="115">
        <f t="shared" si="171"/>
        <v>188.15960000000001</v>
      </c>
    </row>
    <row r="5462" spans="1:9" hidden="1">
      <c r="A5462" s="115" t="s">
        <v>15470</v>
      </c>
      <c r="B5462" s="115" t="s">
        <v>15471</v>
      </c>
      <c r="C5462" s="115" t="s">
        <v>15472</v>
      </c>
      <c r="D5462" s="115" t="s">
        <v>1138</v>
      </c>
      <c r="E5462" s="115">
        <v>224.1687</v>
      </c>
      <c r="F5462" s="674">
        <v>293.83600000000001</v>
      </c>
      <c r="G5462" s="674">
        <v>295.84500000000003</v>
      </c>
      <c r="H5462" s="115">
        <f t="shared" si="170"/>
        <v>1.0068371472522089</v>
      </c>
      <c r="I5462" s="115">
        <f t="shared" si="171"/>
        <v>225.70140000000001</v>
      </c>
    </row>
    <row r="5463" spans="1:9" hidden="1">
      <c r="A5463" s="115" t="s">
        <v>15473</v>
      </c>
      <c r="B5463" s="115" t="s">
        <v>15474</v>
      </c>
      <c r="C5463" s="115" t="s">
        <v>15475</v>
      </c>
      <c r="D5463" s="115" t="s">
        <v>1138</v>
      </c>
      <c r="E5463" s="115">
        <v>261.79570000000001</v>
      </c>
      <c r="F5463" s="674">
        <v>293.83600000000001</v>
      </c>
      <c r="G5463" s="674">
        <v>295.84500000000003</v>
      </c>
      <c r="H5463" s="115">
        <f t="shared" si="170"/>
        <v>1.0068371472522089</v>
      </c>
      <c r="I5463" s="115">
        <f t="shared" si="171"/>
        <v>263.5856</v>
      </c>
    </row>
    <row r="5464" spans="1:9" hidden="1">
      <c r="A5464" s="115" t="s">
        <v>15476</v>
      </c>
      <c r="B5464" s="115" t="s">
        <v>15477</v>
      </c>
      <c r="C5464" s="115" t="s">
        <v>15478</v>
      </c>
      <c r="D5464" s="115" t="s">
        <v>1138</v>
      </c>
      <c r="E5464" s="115">
        <v>299.08260000000001</v>
      </c>
      <c r="F5464" s="674">
        <v>293.83600000000001</v>
      </c>
      <c r="G5464" s="674">
        <v>295.84500000000003</v>
      </c>
      <c r="H5464" s="115">
        <f t="shared" si="170"/>
        <v>1.0068371472522089</v>
      </c>
      <c r="I5464" s="115">
        <f t="shared" si="171"/>
        <v>301.1275</v>
      </c>
    </row>
    <row r="5465" spans="1:9" hidden="1">
      <c r="A5465" s="115" t="s">
        <v>15479</v>
      </c>
      <c r="B5465" s="115" t="s">
        <v>15480</v>
      </c>
      <c r="C5465" s="115" t="s">
        <v>15481</v>
      </c>
      <c r="D5465" s="115" t="s">
        <v>1138</v>
      </c>
      <c r="E5465" s="115">
        <v>336.50549999999998</v>
      </c>
      <c r="F5465" s="674">
        <v>293.83600000000001</v>
      </c>
      <c r="G5465" s="674">
        <v>295.84500000000003</v>
      </c>
      <c r="H5465" s="115">
        <f t="shared" si="170"/>
        <v>1.0068371472522089</v>
      </c>
      <c r="I5465" s="115">
        <f t="shared" si="171"/>
        <v>338.80619999999999</v>
      </c>
    </row>
    <row r="5466" spans="1:9" hidden="1">
      <c r="A5466" s="115" t="s">
        <v>15482</v>
      </c>
      <c r="B5466" s="115" t="s">
        <v>15483</v>
      </c>
      <c r="C5466" s="115" t="s">
        <v>15484</v>
      </c>
      <c r="D5466" s="115" t="s">
        <v>1138</v>
      </c>
      <c r="E5466" s="115">
        <v>373.41340000000002</v>
      </c>
      <c r="F5466" s="674">
        <v>293.83600000000001</v>
      </c>
      <c r="G5466" s="674">
        <v>295.84500000000003</v>
      </c>
      <c r="H5466" s="115">
        <f t="shared" si="170"/>
        <v>1.0068371472522089</v>
      </c>
      <c r="I5466" s="115">
        <f t="shared" si="171"/>
        <v>375.9665</v>
      </c>
    </row>
    <row r="5467" spans="1:9" hidden="1">
      <c r="A5467" s="115" t="s">
        <v>15485</v>
      </c>
      <c r="B5467" s="115" t="s">
        <v>15486</v>
      </c>
      <c r="C5467" s="115" t="s">
        <v>15487</v>
      </c>
      <c r="D5467" s="115" t="s">
        <v>1138</v>
      </c>
      <c r="E5467" s="115">
        <v>448.58010000000002</v>
      </c>
      <c r="F5467" s="674">
        <v>293.83600000000001</v>
      </c>
      <c r="G5467" s="674">
        <v>295.84500000000003</v>
      </c>
      <c r="H5467" s="115">
        <f t="shared" si="170"/>
        <v>1.0068371472522089</v>
      </c>
      <c r="I5467" s="115">
        <f t="shared" si="171"/>
        <v>451.64710000000002</v>
      </c>
    </row>
    <row r="5468" spans="1:9" hidden="1">
      <c r="A5468" s="115" t="s">
        <v>15488</v>
      </c>
      <c r="B5468" s="115" t="s">
        <v>15489</v>
      </c>
      <c r="C5468" s="115" t="s">
        <v>15490</v>
      </c>
      <c r="D5468" s="115" t="s">
        <v>1138</v>
      </c>
      <c r="E5468" s="115">
        <v>523.28970000000004</v>
      </c>
      <c r="F5468" s="674">
        <v>293.83600000000001</v>
      </c>
      <c r="G5468" s="674">
        <v>295.84500000000003</v>
      </c>
      <c r="H5468" s="115">
        <f t="shared" si="170"/>
        <v>1.0068371472522089</v>
      </c>
      <c r="I5468" s="115">
        <f t="shared" si="171"/>
        <v>526.86749999999995</v>
      </c>
    </row>
    <row r="5469" spans="1:9" hidden="1">
      <c r="A5469" s="115" t="s">
        <v>15491</v>
      </c>
      <c r="B5469" s="115" t="s">
        <v>15492</v>
      </c>
      <c r="C5469" s="115" t="s">
        <v>15493</v>
      </c>
      <c r="D5469" s="115" t="s">
        <v>1138</v>
      </c>
      <c r="E5469" s="115">
        <v>598.03909999999996</v>
      </c>
      <c r="F5469" s="674">
        <v>293.83600000000001</v>
      </c>
      <c r="G5469" s="674">
        <v>295.84500000000003</v>
      </c>
      <c r="H5469" s="115">
        <f t="shared" si="170"/>
        <v>1.0068371472522089</v>
      </c>
      <c r="I5469" s="115">
        <f t="shared" si="171"/>
        <v>602.12800000000004</v>
      </c>
    </row>
    <row r="5470" spans="1:9" hidden="1">
      <c r="A5470" s="115" t="s">
        <v>15494</v>
      </c>
      <c r="B5470" s="115" t="s">
        <v>15495</v>
      </c>
      <c r="C5470" s="115" t="s">
        <v>15496</v>
      </c>
      <c r="D5470" s="115" t="s">
        <v>1138</v>
      </c>
      <c r="E5470" s="115">
        <v>276.31990000000002</v>
      </c>
      <c r="F5470" s="674">
        <v>293.83600000000001</v>
      </c>
      <c r="G5470" s="674">
        <v>295.84500000000003</v>
      </c>
      <c r="H5470" s="115">
        <f t="shared" si="170"/>
        <v>1.0068371472522089</v>
      </c>
      <c r="I5470" s="115">
        <f t="shared" si="171"/>
        <v>278.20909999999998</v>
      </c>
    </row>
    <row r="5471" spans="1:9" hidden="1">
      <c r="A5471" s="115" t="s">
        <v>15497</v>
      </c>
      <c r="B5471" s="115" t="s">
        <v>15498</v>
      </c>
      <c r="C5471" s="115" t="s">
        <v>15499</v>
      </c>
      <c r="D5471" s="115" t="s">
        <v>1138</v>
      </c>
      <c r="E5471" s="115">
        <v>322.56959999999998</v>
      </c>
      <c r="F5471" s="674">
        <v>293.83600000000001</v>
      </c>
      <c r="G5471" s="674">
        <v>295.84500000000003</v>
      </c>
      <c r="H5471" s="115">
        <f t="shared" si="170"/>
        <v>1.0068371472522089</v>
      </c>
      <c r="I5471" s="115">
        <f t="shared" si="171"/>
        <v>324.77510000000001</v>
      </c>
    </row>
    <row r="5472" spans="1:9" hidden="1">
      <c r="A5472" s="115" t="s">
        <v>15500</v>
      </c>
      <c r="B5472" s="115" t="s">
        <v>15501</v>
      </c>
      <c r="C5472" s="115" t="s">
        <v>15502</v>
      </c>
      <c r="D5472" s="115" t="s">
        <v>1138</v>
      </c>
      <c r="E5472" s="115">
        <v>368.58499999999998</v>
      </c>
      <c r="F5472" s="674">
        <v>293.83600000000001</v>
      </c>
      <c r="G5472" s="674">
        <v>295.84500000000003</v>
      </c>
      <c r="H5472" s="115">
        <f t="shared" si="170"/>
        <v>1.0068371472522089</v>
      </c>
      <c r="I5472" s="115">
        <f t="shared" si="171"/>
        <v>371.10509999999999</v>
      </c>
    </row>
    <row r="5473" spans="1:9" hidden="1">
      <c r="A5473" s="115" t="s">
        <v>15503</v>
      </c>
      <c r="B5473" s="115" t="s">
        <v>15504</v>
      </c>
      <c r="C5473" s="115" t="s">
        <v>15505</v>
      </c>
      <c r="D5473" s="115" t="s">
        <v>1138</v>
      </c>
      <c r="E5473" s="115">
        <v>414.7364</v>
      </c>
      <c r="F5473" s="674">
        <v>293.83600000000001</v>
      </c>
      <c r="G5473" s="674">
        <v>295.84500000000003</v>
      </c>
      <c r="H5473" s="115">
        <f t="shared" si="170"/>
        <v>1.0068371472522089</v>
      </c>
      <c r="I5473" s="115">
        <f t="shared" si="171"/>
        <v>417.572</v>
      </c>
    </row>
    <row r="5474" spans="1:9" hidden="1">
      <c r="A5474" s="115" t="s">
        <v>15506</v>
      </c>
      <c r="B5474" s="115" t="s">
        <v>15507</v>
      </c>
      <c r="C5474" s="115" t="s">
        <v>15508</v>
      </c>
      <c r="D5474" s="115" t="s">
        <v>1138</v>
      </c>
      <c r="E5474" s="115">
        <v>460.75909999999999</v>
      </c>
      <c r="F5474" s="674">
        <v>293.83600000000001</v>
      </c>
      <c r="G5474" s="674">
        <v>295.84500000000003</v>
      </c>
      <c r="H5474" s="115">
        <f t="shared" si="170"/>
        <v>1.0068371472522089</v>
      </c>
      <c r="I5474" s="115">
        <f t="shared" si="171"/>
        <v>463.90940000000001</v>
      </c>
    </row>
    <row r="5475" spans="1:9" hidden="1">
      <c r="A5475" s="115" t="s">
        <v>15509</v>
      </c>
      <c r="B5475" s="115" t="s">
        <v>15510</v>
      </c>
      <c r="C5475" s="115" t="s">
        <v>15511</v>
      </c>
      <c r="D5475" s="115" t="s">
        <v>1138</v>
      </c>
      <c r="E5475" s="115">
        <v>552.89499999999998</v>
      </c>
      <c r="F5475" s="674">
        <v>293.83600000000001</v>
      </c>
      <c r="G5475" s="674">
        <v>295.84500000000003</v>
      </c>
      <c r="H5475" s="115">
        <f t="shared" si="170"/>
        <v>1.0068371472522089</v>
      </c>
      <c r="I5475" s="115">
        <f t="shared" si="171"/>
        <v>556.67520000000002</v>
      </c>
    </row>
    <row r="5476" spans="1:9" hidden="1">
      <c r="A5476" s="115" t="s">
        <v>15512</v>
      </c>
      <c r="B5476" s="115" t="s">
        <v>15513</v>
      </c>
      <c r="C5476" s="115" t="s">
        <v>15514</v>
      </c>
      <c r="D5476" s="115" t="s">
        <v>1138</v>
      </c>
      <c r="E5476" s="115">
        <v>644.548</v>
      </c>
      <c r="F5476" s="674">
        <v>293.83600000000001</v>
      </c>
      <c r="G5476" s="674">
        <v>295.84500000000003</v>
      </c>
      <c r="H5476" s="115">
        <f t="shared" si="170"/>
        <v>1.0068371472522089</v>
      </c>
      <c r="I5476" s="115">
        <f t="shared" si="171"/>
        <v>648.95489999999995</v>
      </c>
    </row>
    <row r="5477" spans="1:9" hidden="1">
      <c r="A5477" s="115" t="s">
        <v>15515</v>
      </c>
      <c r="B5477" s="115" t="s">
        <v>15516</v>
      </c>
      <c r="C5477" s="115" t="s">
        <v>15517</v>
      </c>
      <c r="D5477" s="115" t="s">
        <v>1138</v>
      </c>
      <c r="E5477" s="115">
        <v>737.09990000000005</v>
      </c>
      <c r="F5477" s="674">
        <v>293.83600000000001</v>
      </c>
      <c r="G5477" s="674">
        <v>295.84500000000003</v>
      </c>
      <c r="H5477" s="115">
        <f t="shared" si="170"/>
        <v>1.0068371472522089</v>
      </c>
      <c r="I5477" s="115">
        <f t="shared" si="171"/>
        <v>742.13959999999997</v>
      </c>
    </row>
    <row r="5478" spans="1:9" hidden="1">
      <c r="A5478" s="115" t="s">
        <v>15518</v>
      </c>
      <c r="B5478" s="115" t="s">
        <v>15519</v>
      </c>
      <c r="C5478" s="115" t="s">
        <v>15520</v>
      </c>
      <c r="D5478" s="115" t="s">
        <v>1138</v>
      </c>
      <c r="E5478" s="115">
        <v>829.11699999999996</v>
      </c>
      <c r="F5478" s="674">
        <v>293.83600000000001</v>
      </c>
      <c r="G5478" s="674">
        <v>295.84500000000003</v>
      </c>
      <c r="H5478" s="115">
        <f t="shared" si="170"/>
        <v>1.0068371472522089</v>
      </c>
      <c r="I5478" s="115">
        <f t="shared" si="171"/>
        <v>834.78579999999999</v>
      </c>
    </row>
    <row r="5479" spans="1:9" hidden="1">
      <c r="A5479" s="115" t="s">
        <v>15521</v>
      </c>
      <c r="B5479" s="115" t="s">
        <v>15522</v>
      </c>
      <c r="C5479" s="115" t="s">
        <v>15523</v>
      </c>
      <c r="D5479" s="115" t="s">
        <v>1138</v>
      </c>
      <c r="E5479" s="115">
        <v>922.70600000000002</v>
      </c>
      <c r="F5479" s="674">
        <v>293.83600000000001</v>
      </c>
      <c r="G5479" s="674">
        <v>295.84500000000003</v>
      </c>
      <c r="H5479" s="115">
        <f t="shared" si="170"/>
        <v>1.0068371472522089</v>
      </c>
      <c r="I5479" s="115">
        <f t="shared" si="171"/>
        <v>929.01469999999995</v>
      </c>
    </row>
    <row r="5480" spans="1:9" hidden="1">
      <c r="A5480" s="115" t="s">
        <v>15524</v>
      </c>
      <c r="B5480" s="115" t="s">
        <v>15525</v>
      </c>
      <c r="C5480" s="115" t="s">
        <v>15526</v>
      </c>
      <c r="D5480" s="115" t="s">
        <v>1138</v>
      </c>
      <c r="E5480" s="115">
        <v>1105.6849</v>
      </c>
      <c r="F5480" s="674">
        <v>293.83600000000001</v>
      </c>
      <c r="G5480" s="674">
        <v>295.84500000000003</v>
      </c>
      <c r="H5480" s="115">
        <f t="shared" si="170"/>
        <v>1.0068371472522089</v>
      </c>
      <c r="I5480" s="115">
        <f t="shared" si="171"/>
        <v>1113.2446</v>
      </c>
    </row>
    <row r="5481" spans="1:9" hidden="1">
      <c r="A5481" s="115" t="s">
        <v>15527</v>
      </c>
      <c r="B5481" s="115" t="s">
        <v>15528</v>
      </c>
      <c r="C5481" s="115" t="s">
        <v>15529</v>
      </c>
      <c r="D5481" s="115" t="s">
        <v>1138</v>
      </c>
      <c r="E5481" s="115">
        <v>412.05990000000003</v>
      </c>
      <c r="F5481" s="674">
        <v>293.83600000000001</v>
      </c>
      <c r="G5481" s="674">
        <v>295.84500000000003</v>
      </c>
      <c r="H5481" s="115">
        <f t="shared" si="170"/>
        <v>1.0068371472522089</v>
      </c>
      <c r="I5481" s="115">
        <f t="shared" si="171"/>
        <v>414.87720000000002</v>
      </c>
    </row>
    <row r="5482" spans="1:9" hidden="1">
      <c r="A5482" s="115" t="s">
        <v>15530</v>
      </c>
      <c r="B5482" s="115" t="s">
        <v>15531</v>
      </c>
      <c r="C5482" s="115" t="s">
        <v>15532</v>
      </c>
      <c r="D5482" s="115" t="s">
        <v>1138</v>
      </c>
      <c r="E5482" s="115">
        <v>481.23180000000002</v>
      </c>
      <c r="F5482" s="674">
        <v>293.83600000000001</v>
      </c>
      <c r="G5482" s="674">
        <v>295.84500000000003</v>
      </c>
      <c r="H5482" s="115">
        <f t="shared" si="170"/>
        <v>1.0068371472522089</v>
      </c>
      <c r="I5482" s="115">
        <f t="shared" si="171"/>
        <v>484.52210000000002</v>
      </c>
    </row>
    <row r="5483" spans="1:9" hidden="1">
      <c r="A5483" s="115" t="s">
        <v>15533</v>
      </c>
      <c r="B5483" s="115" t="s">
        <v>15534</v>
      </c>
      <c r="C5483" s="115" t="s">
        <v>15535</v>
      </c>
      <c r="D5483" s="115" t="s">
        <v>1138</v>
      </c>
      <c r="E5483" s="115">
        <v>549.85310000000004</v>
      </c>
      <c r="F5483" s="674">
        <v>293.83600000000001</v>
      </c>
      <c r="G5483" s="674">
        <v>295.84500000000003</v>
      </c>
      <c r="H5483" s="115">
        <f t="shared" si="170"/>
        <v>1.0068371472522089</v>
      </c>
      <c r="I5483" s="115">
        <f t="shared" si="171"/>
        <v>553.61249999999995</v>
      </c>
    </row>
    <row r="5484" spans="1:9" hidden="1">
      <c r="A5484" s="115" t="s">
        <v>15536</v>
      </c>
      <c r="B5484" s="115" t="s">
        <v>15537</v>
      </c>
      <c r="C5484" s="115" t="s">
        <v>15538</v>
      </c>
      <c r="D5484" s="115" t="s">
        <v>1138</v>
      </c>
      <c r="E5484" s="115">
        <v>618.54560000000004</v>
      </c>
      <c r="F5484" s="674">
        <v>293.83600000000001</v>
      </c>
      <c r="G5484" s="674">
        <v>295.84500000000003</v>
      </c>
      <c r="H5484" s="115">
        <f t="shared" si="170"/>
        <v>1.0068371472522089</v>
      </c>
      <c r="I5484" s="115">
        <f t="shared" si="171"/>
        <v>622.77470000000005</v>
      </c>
    </row>
    <row r="5485" spans="1:9" hidden="1">
      <c r="A5485" s="115" t="s">
        <v>15539</v>
      </c>
      <c r="B5485" s="115" t="s">
        <v>15540</v>
      </c>
      <c r="C5485" s="115" t="s">
        <v>15541</v>
      </c>
      <c r="D5485" s="115" t="s">
        <v>1138</v>
      </c>
      <c r="E5485" s="115">
        <v>687.23829999999998</v>
      </c>
      <c r="F5485" s="674">
        <v>293.83600000000001</v>
      </c>
      <c r="G5485" s="674">
        <v>295.84500000000003</v>
      </c>
      <c r="H5485" s="115">
        <f t="shared" si="170"/>
        <v>1.0068371472522089</v>
      </c>
      <c r="I5485" s="115">
        <f t="shared" si="171"/>
        <v>691.93700000000001</v>
      </c>
    </row>
    <row r="5486" spans="1:9" hidden="1">
      <c r="A5486" s="115" t="s">
        <v>15542</v>
      </c>
      <c r="B5486" s="115" t="s">
        <v>15543</v>
      </c>
      <c r="C5486" s="115" t="s">
        <v>15544</v>
      </c>
      <c r="D5486" s="115" t="s">
        <v>1138</v>
      </c>
      <c r="E5486" s="115">
        <v>824.6499</v>
      </c>
      <c r="F5486" s="674">
        <v>293.83600000000001</v>
      </c>
      <c r="G5486" s="674">
        <v>295.84500000000003</v>
      </c>
      <c r="H5486" s="115">
        <f t="shared" si="170"/>
        <v>1.0068371472522089</v>
      </c>
      <c r="I5486" s="115">
        <f t="shared" si="171"/>
        <v>830.28819999999996</v>
      </c>
    </row>
    <row r="5487" spans="1:9" hidden="1">
      <c r="A5487" s="115" t="s">
        <v>15545</v>
      </c>
      <c r="B5487" s="115" t="s">
        <v>15546</v>
      </c>
      <c r="C5487" s="115" t="s">
        <v>15547</v>
      </c>
      <c r="D5487" s="115" t="s">
        <v>1138</v>
      </c>
      <c r="E5487" s="115">
        <v>961.96360000000004</v>
      </c>
      <c r="F5487" s="674">
        <v>293.83600000000001</v>
      </c>
      <c r="G5487" s="674">
        <v>295.84500000000003</v>
      </c>
      <c r="H5487" s="115">
        <f t="shared" si="170"/>
        <v>1.0068371472522089</v>
      </c>
      <c r="I5487" s="115">
        <f t="shared" si="171"/>
        <v>968.54070000000002</v>
      </c>
    </row>
    <row r="5488" spans="1:9" hidden="1">
      <c r="A5488" s="115" t="s">
        <v>15548</v>
      </c>
      <c r="B5488" s="115" t="s">
        <v>15549</v>
      </c>
      <c r="C5488" s="115" t="s">
        <v>15550</v>
      </c>
      <c r="D5488" s="115" t="s">
        <v>1138</v>
      </c>
      <c r="E5488" s="115">
        <v>1099.3751999999999</v>
      </c>
      <c r="F5488" s="674">
        <v>293.83600000000001</v>
      </c>
      <c r="G5488" s="674">
        <v>295.84500000000003</v>
      </c>
      <c r="H5488" s="115">
        <f t="shared" si="170"/>
        <v>1.0068371472522089</v>
      </c>
      <c r="I5488" s="115">
        <f t="shared" si="171"/>
        <v>1106.8918000000001</v>
      </c>
    </row>
    <row r="5489" spans="1:9" hidden="1">
      <c r="A5489" s="115" t="s">
        <v>15551</v>
      </c>
      <c r="B5489" s="115" t="s">
        <v>15552</v>
      </c>
      <c r="C5489" s="115" t="s">
        <v>15553</v>
      </c>
      <c r="D5489" s="115" t="s">
        <v>1138</v>
      </c>
      <c r="E5489" s="115">
        <v>1236.7097000000001</v>
      </c>
      <c r="F5489" s="674">
        <v>293.83600000000001</v>
      </c>
      <c r="G5489" s="674">
        <v>295.84500000000003</v>
      </c>
      <c r="H5489" s="115">
        <f t="shared" si="170"/>
        <v>1.0068371472522089</v>
      </c>
      <c r="I5489" s="115">
        <f t="shared" si="171"/>
        <v>1245.1652999999999</v>
      </c>
    </row>
    <row r="5490" spans="1:9" hidden="1">
      <c r="A5490" s="115" t="s">
        <v>15554</v>
      </c>
      <c r="B5490" s="115" t="s">
        <v>15555</v>
      </c>
      <c r="C5490" s="115" t="s">
        <v>15556</v>
      </c>
      <c r="D5490" s="115" t="s">
        <v>1138</v>
      </c>
      <c r="E5490" s="115">
        <v>1374.5029999999999</v>
      </c>
      <c r="F5490" s="674">
        <v>293.83600000000001</v>
      </c>
      <c r="G5490" s="674">
        <v>295.84500000000003</v>
      </c>
      <c r="H5490" s="115">
        <f t="shared" si="170"/>
        <v>1.0068371472522089</v>
      </c>
      <c r="I5490" s="115">
        <f t="shared" si="171"/>
        <v>1383.9006999999999</v>
      </c>
    </row>
    <row r="5491" spans="1:9" hidden="1">
      <c r="A5491" s="115" t="s">
        <v>15557</v>
      </c>
      <c r="B5491" s="115" t="s">
        <v>15558</v>
      </c>
      <c r="C5491" s="115" t="s">
        <v>15559</v>
      </c>
      <c r="D5491" s="115" t="s">
        <v>1138</v>
      </c>
      <c r="E5491" s="115">
        <v>1649.249</v>
      </c>
      <c r="F5491" s="674">
        <v>293.83600000000001</v>
      </c>
      <c r="G5491" s="674">
        <v>295.84500000000003</v>
      </c>
      <c r="H5491" s="115">
        <f t="shared" si="170"/>
        <v>1.0068371472522089</v>
      </c>
      <c r="I5491" s="115">
        <f t="shared" si="171"/>
        <v>1660.5252</v>
      </c>
    </row>
    <row r="5492" spans="1:9" hidden="1">
      <c r="A5492" s="115" t="s">
        <v>15560</v>
      </c>
      <c r="B5492" s="115" t="s">
        <v>15561</v>
      </c>
      <c r="C5492" s="115" t="s">
        <v>15562</v>
      </c>
      <c r="D5492" s="115" t="s">
        <v>1138</v>
      </c>
      <c r="E5492" s="115">
        <v>1786.6134999999999</v>
      </c>
      <c r="F5492" s="674">
        <v>293.83600000000001</v>
      </c>
      <c r="G5492" s="674">
        <v>295.84500000000003</v>
      </c>
      <c r="H5492" s="115">
        <f t="shared" si="170"/>
        <v>1.0068371472522089</v>
      </c>
      <c r="I5492" s="115">
        <f t="shared" si="171"/>
        <v>1798.8288</v>
      </c>
    </row>
    <row r="5493" spans="1:9" hidden="1">
      <c r="A5493" s="115" t="s">
        <v>15563</v>
      </c>
      <c r="B5493" s="115" t="s">
        <v>15564</v>
      </c>
      <c r="C5493" s="115" t="s">
        <v>15565</v>
      </c>
      <c r="D5493" s="115" t="s">
        <v>1138</v>
      </c>
      <c r="E5493" s="115">
        <v>2061.3593999999998</v>
      </c>
      <c r="F5493" s="674">
        <v>293.83600000000001</v>
      </c>
      <c r="G5493" s="674">
        <v>295.84500000000003</v>
      </c>
      <c r="H5493" s="115">
        <f t="shared" si="170"/>
        <v>1.0068371472522089</v>
      </c>
      <c r="I5493" s="115">
        <f t="shared" si="171"/>
        <v>2075.4531999999999</v>
      </c>
    </row>
    <row r="5494" spans="1:9" hidden="1">
      <c r="A5494" s="115" t="s">
        <v>15566</v>
      </c>
      <c r="B5494" s="115" t="s">
        <v>15567</v>
      </c>
      <c r="C5494" s="115" t="s">
        <v>15568</v>
      </c>
      <c r="D5494" s="115" t="s">
        <v>1138</v>
      </c>
      <c r="E5494" s="115">
        <v>2748.6242000000002</v>
      </c>
      <c r="F5494" s="674">
        <v>293.83600000000001</v>
      </c>
      <c r="G5494" s="674">
        <v>295.84500000000003</v>
      </c>
      <c r="H5494" s="115">
        <f t="shared" si="170"/>
        <v>1.0068371472522089</v>
      </c>
      <c r="I5494" s="115">
        <f t="shared" si="171"/>
        <v>2767.4169000000002</v>
      </c>
    </row>
    <row r="5495" spans="1:9" hidden="1">
      <c r="A5495" s="115" t="s">
        <v>15569</v>
      </c>
      <c r="B5495" s="115" t="s">
        <v>15570</v>
      </c>
      <c r="C5495" s="115" t="s">
        <v>15571</v>
      </c>
      <c r="D5495" s="115" t="s">
        <v>1138</v>
      </c>
      <c r="E5495" s="115">
        <v>3435.8625999999999</v>
      </c>
      <c r="F5495" s="674">
        <v>293.83600000000001</v>
      </c>
      <c r="G5495" s="674">
        <v>295.84500000000003</v>
      </c>
      <c r="H5495" s="115">
        <f t="shared" si="170"/>
        <v>1.0068371472522089</v>
      </c>
      <c r="I5495" s="115">
        <f t="shared" si="171"/>
        <v>3459.3541</v>
      </c>
    </row>
    <row r="5496" spans="1:9" hidden="1">
      <c r="A5496" s="115" t="s">
        <v>15572</v>
      </c>
      <c r="B5496" s="115" t="s">
        <v>15573</v>
      </c>
      <c r="C5496" s="115" t="s">
        <v>15574</v>
      </c>
      <c r="D5496" s="115" t="s">
        <v>1138</v>
      </c>
      <c r="E5496" s="115">
        <v>875.0856</v>
      </c>
      <c r="F5496" s="674">
        <v>293.83600000000001</v>
      </c>
      <c r="G5496" s="674">
        <v>295.84500000000003</v>
      </c>
      <c r="H5496" s="115">
        <f t="shared" si="170"/>
        <v>1.0068371472522089</v>
      </c>
      <c r="I5496" s="115">
        <f t="shared" si="171"/>
        <v>881.06870000000004</v>
      </c>
    </row>
    <row r="5497" spans="1:9" hidden="1">
      <c r="A5497" s="115" t="s">
        <v>15575</v>
      </c>
      <c r="B5497" s="115" t="s">
        <v>15576</v>
      </c>
      <c r="C5497" s="115" t="s">
        <v>15577</v>
      </c>
      <c r="D5497" s="115" t="s">
        <v>1138</v>
      </c>
      <c r="E5497" s="115">
        <v>1050.0155999999999</v>
      </c>
      <c r="F5497" s="674">
        <v>293.83600000000001</v>
      </c>
      <c r="G5497" s="674">
        <v>295.84500000000003</v>
      </c>
      <c r="H5497" s="115">
        <f t="shared" si="170"/>
        <v>1.0068371472522089</v>
      </c>
      <c r="I5497" s="115">
        <f t="shared" si="171"/>
        <v>1057.1947</v>
      </c>
    </row>
    <row r="5498" spans="1:9" hidden="1">
      <c r="A5498" s="115" t="s">
        <v>15578</v>
      </c>
      <c r="B5498" s="115" t="s">
        <v>15579</v>
      </c>
      <c r="C5498" s="115" t="s">
        <v>15580</v>
      </c>
      <c r="D5498" s="115" t="s">
        <v>1138</v>
      </c>
      <c r="E5498" s="115">
        <v>1224.9022</v>
      </c>
      <c r="F5498" s="674">
        <v>293.83600000000001</v>
      </c>
      <c r="G5498" s="674">
        <v>295.84500000000003</v>
      </c>
      <c r="H5498" s="115">
        <f t="shared" si="170"/>
        <v>1.0068371472522089</v>
      </c>
      <c r="I5498" s="115">
        <f t="shared" si="171"/>
        <v>1233.277</v>
      </c>
    </row>
    <row r="5499" spans="1:9" hidden="1">
      <c r="A5499" s="115" t="s">
        <v>15581</v>
      </c>
      <c r="B5499" s="115" t="s">
        <v>15582</v>
      </c>
      <c r="C5499" s="115" t="s">
        <v>15583</v>
      </c>
      <c r="D5499" s="115" t="s">
        <v>1138</v>
      </c>
      <c r="E5499" s="115">
        <v>1399.8199</v>
      </c>
      <c r="F5499" s="674">
        <v>293.83600000000001</v>
      </c>
      <c r="G5499" s="674">
        <v>295.84500000000003</v>
      </c>
      <c r="H5499" s="115">
        <f t="shared" si="170"/>
        <v>1.0068371472522089</v>
      </c>
      <c r="I5499" s="115">
        <f t="shared" si="171"/>
        <v>1409.3906999999999</v>
      </c>
    </row>
    <row r="5500" spans="1:9" hidden="1">
      <c r="A5500" s="115" t="s">
        <v>15584</v>
      </c>
      <c r="B5500" s="115" t="s">
        <v>15585</v>
      </c>
      <c r="C5500" s="115" t="s">
        <v>15586</v>
      </c>
      <c r="D5500" s="115" t="s">
        <v>1138</v>
      </c>
      <c r="E5500" s="115">
        <v>1574.7271000000001</v>
      </c>
      <c r="F5500" s="674">
        <v>293.83600000000001</v>
      </c>
      <c r="G5500" s="674">
        <v>295.84500000000003</v>
      </c>
      <c r="H5500" s="115">
        <f t="shared" si="170"/>
        <v>1.0068371472522089</v>
      </c>
      <c r="I5500" s="115">
        <f t="shared" si="171"/>
        <v>1585.4937</v>
      </c>
    </row>
    <row r="5501" spans="1:9" hidden="1">
      <c r="A5501" s="115" t="s">
        <v>15587</v>
      </c>
      <c r="B5501" s="115" t="s">
        <v>15588</v>
      </c>
      <c r="C5501" s="115" t="s">
        <v>15589</v>
      </c>
      <c r="D5501" s="115" t="s">
        <v>1138</v>
      </c>
      <c r="E5501" s="115">
        <v>1750.2532000000001</v>
      </c>
      <c r="F5501" s="674">
        <v>293.83600000000001</v>
      </c>
      <c r="G5501" s="674">
        <v>295.84500000000003</v>
      </c>
      <c r="H5501" s="115">
        <f t="shared" si="170"/>
        <v>1.0068371472522089</v>
      </c>
      <c r="I5501" s="115">
        <f t="shared" si="171"/>
        <v>1762.2199000000001</v>
      </c>
    </row>
    <row r="5502" spans="1:9" hidden="1">
      <c r="A5502" s="115" t="s">
        <v>15590</v>
      </c>
      <c r="B5502" s="115" t="s">
        <v>15591</v>
      </c>
      <c r="C5502" s="115" t="s">
        <v>15592</v>
      </c>
      <c r="D5502" s="115" t="s">
        <v>1138</v>
      </c>
      <c r="E5502" s="115">
        <v>2100.0783000000001</v>
      </c>
      <c r="F5502" s="674">
        <v>293.83600000000001</v>
      </c>
      <c r="G5502" s="674">
        <v>295.84500000000003</v>
      </c>
      <c r="H5502" s="115">
        <f t="shared" si="170"/>
        <v>1.0068371472522089</v>
      </c>
      <c r="I5502" s="115">
        <f t="shared" si="171"/>
        <v>2114.4367999999999</v>
      </c>
    </row>
    <row r="5503" spans="1:9" hidden="1">
      <c r="A5503" s="115" t="s">
        <v>15593</v>
      </c>
      <c r="B5503" s="115" t="s">
        <v>15594</v>
      </c>
      <c r="C5503" s="115" t="s">
        <v>15595</v>
      </c>
      <c r="D5503" s="115" t="s">
        <v>1138</v>
      </c>
      <c r="E5503" s="115">
        <v>2624.8402999999998</v>
      </c>
      <c r="F5503" s="674">
        <v>293.83600000000001</v>
      </c>
      <c r="G5503" s="674">
        <v>295.84500000000003</v>
      </c>
      <c r="H5503" s="115">
        <f t="shared" si="170"/>
        <v>1.0068371472522089</v>
      </c>
      <c r="I5503" s="115">
        <f t="shared" si="171"/>
        <v>2642.7867000000001</v>
      </c>
    </row>
    <row r="5504" spans="1:9" hidden="1">
      <c r="A5504" s="115" t="s">
        <v>15596</v>
      </c>
      <c r="B5504" s="115" t="s">
        <v>15597</v>
      </c>
      <c r="C5504" s="115" t="s">
        <v>15598</v>
      </c>
      <c r="D5504" s="115" t="s">
        <v>1138</v>
      </c>
      <c r="E5504" s="115">
        <v>3062.6212</v>
      </c>
      <c r="F5504" s="674">
        <v>293.83600000000001</v>
      </c>
      <c r="G5504" s="674">
        <v>295.84500000000003</v>
      </c>
      <c r="H5504" s="115">
        <f t="shared" si="170"/>
        <v>1.0068371472522089</v>
      </c>
      <c r="I5504" s="115">
        <f t="shared" si="171"/>
        <v>3083.5608000000002</v>
      </c>
    </row>
    <row r="5505" spans="1:9" hidden="1">
      <c r="A5505" s="115" t="s">
        <v>15599</v>
      </c>
      <c r="B5505" s="115" t="s">
        <v>15600</v>
      </c>
      <c r="C5505" s="115" t="s">
        <v>15601</v>
      </c>
      <c r="D5505" s="115" t="s">
        <v>1138</v>
      </c>
      <c r="E5505" s="115">
        <v>3150.0938000000001</v>
      </c>
      <c r="F5505" s="674">
        <v>293.83600000000001</v>
      </c>
      <c r="G5505" s="674">
        <v>295.84500000000003</v>
      </c>
      <c r="H5505" s="115">
        <f t="shared" si="170"/>
        <v>1.0068371472522089</v>
      </c>
      <c r="I5505" s="115">
        <f t="shared" si="171"/>
        <v>3171.6315</v>
      </c>
    </row>
    <row r="5506" spans="1:9" hidden="1">
      <c r="A5506" s="115" t="s">
        <v>15602</v>
      </c>
      <c r="B5506" s="115" t="s">
        <v>15603</v>
      </c>
      <c r="C5506" s="115" t="s">
        <v>15604</v>
      </c>
      <c r="D5506" s="115" t="s">
        <v>1138</v>
      </c>
      <c r="E5506" s="115">
        <v>3499.8980999999999</v>
      </c>
      <c r="F5506" s="674">
        <v>293.83600000000001</v>
      </c>
      <c r="G5506" s="674">
        <v>295.84500000000003</v>
      </c>
      <c r="H5506" s="115">
        <f t="shared" si="170"/>
        <v>1.0068371472522089</v>
      </c>
      <c r="I5506" s="115">
        <f t="shared" si="171"/>
        <v>3523.8274000000001</v>
      </c>
    </row>
    <row r="5507" spans="1:9" hidden="1">
      <c r="A5507" s="115" t="s">
        <v>15605</v>
      </c>
      <c r="B5507" s="115" t="s">
        <v>15606</v>
      </c>
      <c r="C5507" s="115" t="s">
        <v>15607</v>
      </c>
      <c r="D5507" s="115" t="s">
        <v>1138</v>
      </c>
      <c r="E5507" s="115">
        <v>4374.9836999999998</v>
      </c>
      <c r="F5507" s="674">
        <v>293.83600000000001</v>
      </c>
      <c r="G5507" s="674">
        <v>295.84500000000003</v>
      </c>
      <c r="H5507" s="115">
        <f t="shared" si="170"/>
        <v>1.0068371472522089</v>
      </c>
      <c r="I5507" s="115">
        <f t="shared" si="171"/>
        <v>4404.8960999999999</v>
      </c>
    </row>
    <row r="5508" spans="1:9" hidden="1">
      <c r="A5508" s="115" t="s">
        <v>15608</v>
      </c>
      <c r="B5508" s="115" t="s">
        <v>15609</v>
      </c>
      <c r="C5508" s="115" t="s">
        <v>15610</v>
      </c>
      <c r="D5508" s="115" t="s">
        <v>1138</v>
      </c>
      <c r="E5508" s="115">
        <v>3959.4551999999999</v>
      </c>
      <c r="F5508" s="674">
        <v>293.83600000000001</v>
      </c>
      <c r="G5508" s="674">
        <v>295.84500000000003</v>
      </c>
      <c r="H5508" s="115">
        <f t="shared" si="170"/>
        <v>1.0068371472522089</v>
      </c>
      <c r="I5508" s="115">
        <f t="shared" si="171"/>
        <v>3986.5266000000001</v>
      </c>
    </row>
    <row r="5509" spans="1:9" hidden="1">
      <c r="A5509" s="115" t="s">
        <v>15611</v>
      </c>
      <c r="B5509" s="115" t="s">
        <v>15612</v>
      </c>
      <c r="C5509" s="115" t="s">
        <v>15613</v>
      </c>
      <c r="D5509" s="115" t="s">
        <v>1138</v>
      </c>
      <c r="E5509" s="115">
        <v>4399.1634999999997</v>
      </c>
      <c r="F5509" s="674">
        <v>293.83600000000001</v>
      </c>
      <c r="G5509" s="674">
        <v>295.84500000000003</v>
      </c>
      <c r="H5509" s="115">
        <f t="shared" ref="H5509:H5572" si="172">G5509/F5509</f>
        <v>1.0068371472522089</v>
      </c>
      <c r="I5509" s="115">
        <f t="shared" ref="I5509:I5572" si="173">ROUND(H5509*E5509,4)</f>
        <v>4429.2412000000004</v>
      </c>
    </row>
    <row r="5510" spans="1:9" hidden="1">
      <c r="A5510" s="115" t="s">
        <v>15614</v>
      </c>
      <c r="B5510" s="115" t="s">
        <v>15615</v>
      </c>
      <c r="C5510" s="115" t="s">
        <v>15616</v>
      </c>
      <c r="D5510" s="115" t="s">
        <v>1138</v>
      </c>
      <c r="E5510" s="115">
        <v>5499.2412000000004</v>
      </c>
      <c r="F5510" s="674">
        <v>293.83600000000001</v>
      </c>
      <c r="G5510" s="674">
        <v>295.84500000000003</v>
      </c>
      <c r="H5510" s="115">
        <f t="shared" si="172"/>
        <v>1.0068371472522089</v>
      </c>
      <c r="I5510" s="115">
        <f t="shared" si="173"/>
        <v>5536.8402999999998</v>
      </c>
    </row>
    <row r="5511" spans="1:9" hidden="1">
      <c r="A5511" s="115" t="s">
        <v>15617</v>
      </c>
      <c r="B5511" s="115" t="s">
        <v>15618</v>
      </c>
      <c r="C5511" s="115" t="s">
        <v>15619</v>
      </c>
      <c r="D5511" s="115" t="s">
        <v>1138</v>
      </c>
      <c r="E5511" s="115">
        <v>218.20859999999999</v>
      </c>
      <c r="F5511" s="674">
        <v>293.83600000000001</v>
      </c>
      <c r="G5511" s="674">
        <v>295.84500000000003</v>
      </c>
      <c r="H5511" s="115">
        <f t="shared" si="172"/>
        <v>1.0068371472522089</v>
      </c>
      <c r="I5511" s="115">
        <f t="shared" si="173"/>
        <v>219.70050000000001</v>
      </c>
    </row>
    <row r="5512" spans="1:9" hidden="1">
      <c r="A5512" s="115" t="s">
        <v>15620</v>
      </c>
      <c r="B5512" s="115" t="s">
        <v>15621</v>
      </c>
      <c r="C5512" s="115" t="s">
        <v>15622</v>
      </c>
      <c r="D5512" s="115" t="s">
        <v>1138</v>
      </c>
      <c r="E5512" s="115">
        <v>192.6336</v>
      </c>
      <c r="F5512" s="674">
        <v>293.83600000000001</v>
      </c>
      <c r="G5512" s="674">
        <v>295.84500000000003</v>
      </c>
      <c r="H5512" s="115">
        <f t="shared" si="172"/>
        <v>1.0068371472522089</v>
      </c>
      <c r="I5512" s="115">
        <f t="shared" si="173"/>
        <v>193.95070000000001</v>
      </c>
    </row>
    <row r="5513" spans="1:9" hidden="1">
      <c r="A5513" s="115" t="s">
        <v>15623</v>
      </c>
      <c r="B5513" s="115" t="s">
        <v>15624</v>
      </c>
      <c r="C5513" s="115" t="s">
        <v>15625</v>
      </c>
      <c r="D5513" s="115" t="s">
        <v>1138</v>
      </c>
      <c r="E5513" s="115">
        <v>186.63839999999999</v>
      </c>
      <c r="F5513" s="674">
        <v>293.83600000000001</v>
      </c>
      <c r="G5513" s="674">
        <v>295.84500000000003</v>
      </c>
      <c r="H5513" s="115">
        <f t="shared" si="172"/>
        <v>1.0068371472522089</v>
      </c>
      <c r="I5513" s="115">
        <f t="shared" si="173"/>
        <v>187.9145</v>
      </c>
    </row>
    <row r="5514" spans="1:9" hidden="1">
      <c r="A5514" s="115" t="s">
        <v>15626</v>
      </c>
      <c r="B5514" s="115" t="s">
        <v>15627</v>
      </c>
      <c r="C5514" s="115" t="s">
        <v>15628</v>
      </c>
      <c r="D5514" s="115" t="s">
        <v>1138</v>
      </c>
      <c r="E5514" s="115">
        <v>232.39930000000001</v>
      </c>
      <c r="F5514" s="674">
        <v>293.83600000000001</v>
      </c>
      <c r="G5514" s="674">
        <v>295.84500000000003</v>
      </c>
      <c r="H5514" s="115">
        <f t="shared" si="172"/>
        <v>1.0068371472522089</v>
      </c>
      <c r="I5514" s="115">
        <f t="shared" si="173"/>
        <v>233.98820000000001</v>
      </c>
    </row>
    <row r="5515" spans="1:9" hidden="1">
      <c r="A5515" s="115" t="s">
        <v>15629</v>
      </c>
      <c r="B5515" s="115" t="s">
        <v>15630</v>
      </c>
      <c r="C5515" s="115" t="s">
        <v>15631</v>
      </c>
      <c r="D5515" s="115" t="s">
        <v>1138</v>
      </c>
      <c r="E5515" s="115">
        <v>288.935</v>
      </c>
      <c r="F5515" s="674">
        <v>293.83600000000001</v>
      </c>
      <c r="G5515" s="674">
        <v>295.84500000000003</v>
      </c>
      <c r="H5515" s="115">
        <f t="shared" si="172"/>
        <v>1.0068371472522089</v>
      </c>
      <c r="I5515" s="115">
        <f t="shared" si="173"/>
        <v>290.91050000000001</v>
      </c>
    </row>
    <row r="5516" spans="1:9" hidden="1">
      <c r="A5516" s="115" t="s">
        <v>15632</v>
      </c>
      <c r="B5516" s="115" t="s">
        <v>15633</v>
      </c>
      <c r="C5516" s="115" t="s">
        <v>15634</v>
      </c>
      <c r="D5516" s="115" t="s">
        <v>1138</v>
      </c>
      <c r="E5516" s="115">
        <v>400.47980000000001</v>
      </c>
      <c r="F5516" s="674">
        <v>293.83600000000001</v>
      </c>
      <c r="G5516" s="674">
        <v>295.84500000000003</v>
      </c>
      <c r="H5516" s="115">
        <f t="shared" si="172"/>
        <v>1.0068371472522089</v>
      </c>
      <c r="I5516" s="115">
        <f t="shared" si="173"/>
        <v>403.21789999999999</v>
      </c>
    </row>
    <row r="5517" spans="1:9" hidden="1">
      <c r="A5517" s="115" t="s">
        <v>15635</v>
      </c>
      <c r="B5517" s="115" t="s">
        <v>15636</v>
      </c>
      <c r="C5517" s="115" t="s">
        <v>15637</v>
      </c>
      <c r="D5517" s="115" t="s">
        <v>1138</v>
      </c>
      <c r="E5517" s="115">
        <v>464.45830000000001</v>
      </c>
      <c r="F5517" s="674">
        <v>293.83600000000001</v>
      </c>
      <c r="G5517" s="674">
        <v>295.84500000000003</v>
      </c>
      <c r="H5517" s="115">
        <f t="shared" si="172"/>
        <v>1.0068371472522089</v>
      </c>
      <c r="I5517" s="115">
        <f t="shared" si="173"/>
        <v>467.63389999999998</v>
      </c>
    </row>
    <row r="5518" spans="1:9" hidden="1">
      <c r="A5518" s="115" t="s">
        <v>15638</v>
      </c>
      <c r="B5518" s="115" t="s">
        <v>15639</v>
      </c>
      <c r="C5518" s="115" t="s">
        <v>15640</v>
      </c>
      <c r="D5518" s="115" t="s">
        <v>1138</v>
      </c>
      <c r="E5518" s="115">
        <v>538.69970000000001</v>
      </c>
      <c r="F5518" s="674">
        <v>293.83600000000001</v>
      </c>
      <c r="G5518" s="674">
        <v>295.84500000000003</v>
      </c>
      <c r="H5518" s="115">
        <f t="shared" si="172"/>
        <v>1.0068371472522089</v>
      </c>
      <c r="I5518" s="115">
        <f t="shared" si="173"/>
        <v>542.38289999999995</v>
      </c>
    </row>
    <row r="5519" spans="1:9" hidden="1">
      <c r="A5519" s="115" t="s">
        <v>15641</v>
      </c>
      <c r="B5519" s="115" t="s">
        <v>15642</v>
      </c>
      <c r="C5519" s="115" t="s">
        <v>15643</v>
      </c>
      <c r="D5519" s="115" t="s">
        <v>1138</v>
      </c>
      <c r="E5519" s="115">
        <v>779.197</v>
      </c>
      <c r="F5519" s="674">
        <v>293.83600000000001</v>
      </c>
      <c r="G5519" s="674">
        <v>295.84500000000003</v>
      </c>
      <c r="H5519" s="115">
        <f t="shared" si="172"/>
        <v>1.0068371472522089</v>
      </c>
      <c r="I5519" s="115">
        <f t="shared" si="173"/>
        <v>784.52449999999999</v>
      </c>
    </row>
    <row r="5520" spans="1:9" hidden="1">
      <c r="A5520" s="115" t="s">
        <v>15644</v>
      </c>
      <c r="B5520" s="115" t="s">
        <v>15645</v>
      </c>
      <c r="C5520" s="115" t="s">
        <v>15646</v>
      </c>
      <c r="D5520" s="115" t="s">
        <v>1138</v>
      </c>
      <c r="E5520" s="115">
        <v>857.90629999999999</v>
      </c>
      <c r="F5520" s="674">
        <v>293.83600000000001</v>
      </c>
      <c r="G5520" s="674">
        <v>295.84500000000003</v>
      </c>
      <c r="H5520" s="115">
        <f t="shared" si="172"/>
        <v>1.0068371472522089</v>
      </c>
      <c r="I5520" s="115">
        <f t="shared" si="173"/>
        <v>863.77189999999996</v>
      </c>
    </row>
    <row r="5521" spans="1:9" hidden="1">
      <c r="A5521" s="115" t="s">
        <v>15647</v>
      </c>
      <c r="B5521" s="115" t="s">
        <v>15648</v>
      </c>
      <c r="C5521" s="115" t="s">
        <v>15649</v>
      </c>
      <c r="D5521" s="115" t="s">
        <v>1138</v>
      </c>
      <c r="E5521" s="115">
        <v>1019.5623000000001</v>
      </c>
      <c r="F5521" s="674">
        <v>293.83600000000001</v>
      </c>
      <c r="G5521" s="674">
        <v>295.84500000000003</v>
      </c>
      <c r="H5521" s="115">
        <f t="shared" si="172"/>
        <v>1.0068371472522089</v>
      </c>
      <c r="I5521" s="115">
        <f t="shared" si="173"/>
        <v>1026.5332000000001</v>
      </c>
    </row>
    <row r="5522" spans="1:9" hidden="1">
      <c r="A5522" s="115" t="s">
        <v>15650</v>
      </c>
      <c r="B5522" s="115" t="s">
        <v>15651</v>
      </c>
      <c r="C5522" s="115" t="s">
        <v>15652</v>
      </c>
      <c r="D5522" s="115" t="s">
        <v>1138</v>
      </c>
      <c r="E5522" s="115">
        <v>1900.2991</v>
      </c>
      <c r="F5522" s="674">
        <v>293.83600000000001</v>
      </c>
      <c r="G5522" s="674">
        <v>295.84500000000003</v>
      </c>
      <c r="H5522" s="115">
        <f t="shared" si="172"/>
        <v>1.0068371472522089</v>
      </c>
      <c r="I5522" s="115">
        <f t="shared" si="173"/>
        <v>1913.2917</v>
      </c>
    </row>
    <row r="5523" spans="1:9" hidden="1">
      <c r="A5523" s="115" t="s">
        <v>15653</v>
      </c>
      <c r="B5523" s="115" t="s">
        <v>15654</v>
      </c>
      <c r="C5523" s="115" t="s">
        <v>15655</v>
      </c>
      <c r="D5523" s="115" t="s">
        <v>1138</v>
      </c>
      <c r="E5523" s="115">
        <v>2290.1880000000001</v>
      </c>
      <c r="F5523" s="674">
        <v>293.83600000000001</v>
      </c>
      <c r="G5523" s="674">
        <v>295.84500000000003</v>
      </c>
      <c r="H5523" s="115">
        <f t="shared" si="172"/>
        <v>1.0068371472522089</v>
      </c>
      <c r="I5523" s="115">
        <f t="shared" si="173"/>
        <v>2305.8463999999999</v>
      </c>
    </row>
    <row r="5524" spans="1:9" hidden="1">
      <c r="A5524" s="115" t="s">
        <v>15656</v>
      </c>
      <c r="B5524" s="115" t="s">
        <v>15657</v>
      </c>
      <c r="C5524" s="115" t="s">
        <v>15658</v>
      </c>
      <c r="D5524" s="115" t="s">
        <v>1138</v>
      </c>
      <c r="E5524" s="115">
        <v>2558.4699000000001</v>
      </c>
      <c r="F5524" s="674">
        <v>293.83600000000001</v>
      </c>
      <c r="G5524" s="674">
        <v>295.84500000000003</v>
      </c>
      <c r="H5524" s="115">
        <f t="shared" si="172"/>
        <v>1.0068371472522089</v>
      </c>
      <c r="I5524" s="115">
        <f t="shared" si="173"/>
        <v>2575.9625000000001</v>
      </c>
    </row>
    <row r="5525" spans="1:9" hidden="1">
      <c r="A5525" s="115" t="s">
        <v>15659</v>
      </c>
      <c r="B5525" s="115" t="s">
        <v>15660</v>
      </c>
      <c r="C5525" s="115" t="s">
        <v>15661</v>
      </c>
      <c r="D5525" s="115" t="s">
        <v>1138</v>
      </c>
      <c r="E5525" s="115">
        <v>3673.3161</v>
      </c>
      <c r="F5525" s="674">
        <v>293.83600000000001</v>
      </c>
      <c r="G5525" s="674">
        <v>295.84500000000003</v>
      </c>
      <c r="H5525" s="115">
        <f t="shared" si="172"/>
        <v>1.0068371472522089</v>
      </c>
      <c r="I5525" s="115">
        <f t="shared" si="173"/>
        <v>3698.4310999999998</v>
      </c>
    </row>
    <row r="5526" spans="1:9" hidden="1">
      <c r="A5526" s="115" t="s">
        <v>15662</v>
      </c>
      <c r="B5526" s="115" t="s">
        <v>15663</v>
      </c>
      <c r="C5526" s="115" t="s">
        <v>15664</v>
      </c>
      <c r="D5526" s="115" t="s">
        <v>1138</v>
      </c>
      <c r="E5526" s="115">
        <v>4377.2259999999997</v>
      </c>
      <c r="F5526" s="674">
        <v>293.83600000000001</v>
      </c>
      <c r="G5526" s="674">
        <v>295.84500000000003</v>
      </c>
      <c r="H5526" s="115">
        <f t="shared" si="172"/>
        <v>1.0068371472522089</v>
      </c>
      <c r="I5526" s="115">
        <f t="shared" si="173"/>
        <v>4407.1536999999998</v>
      </c>
    </row>
    <row r="5527" spans="1:9" hidden="1">
      <c r="A5527" s="115" t="s">
        <v>15665</v>
      </c>
      <c r="B5527" s="115" t="s">
        <v>15666</v>
      </c>
      <c r="C5527" s="115" t="s">
        <v>15667</v>
      </c>
      <c r="D5527" s="115" t="s">
        <v>1138</v>
      </c>
      <c r="E5527" s="115">
        <v>4743.5379000000003</v>
      </c>
      <c r="F5527" s="674">
        <v>293.83600000000001</v>
      </c>
      <c r="G5527" s="674">
        <v>295.84500000000003</v>
      </c>
      <c r="H5527" s="115">
        <f t="shared" si="172"/>
        <v>1.0068371472522089</v>
      </c>
      <c r="I5527" s="115">
        <f t="shared" si="173"/>
        <v>4775.9701999999997</v>
      </c>
    </row>
    <row r="5528" spans="1:9" hidden="1">
      <c r="A5528" s="115" t="s">
        <v>15668</v>
      </c>
      <c r="B5528" s="115" t="s">
        <v>15669</v>
      </c>
      <c r="C5528" s="115" t="s">
        <v>15670</v>
      </c>
      <c r="D5528" s="115" t="s">
        <v>1138</v>
      </c>
      <c r="E5528" s="115">
        <v>6964.6454000000003</v>
      </c>
      <c r="F5528" s="674">
        <v>293.83600000000001</v>
      </c>
      <c r="G5528" s="674">
        <v>295.84500000000003</v>
      </c>
      <c r="H5528" s="115">
        <f t="shared" si="172"/>
        <v>1.0068371472522089</v>
      </c>
      <c r="I5528" s="115">
        <f t="shared" si="173"/>
        <v>7012.2637000000004</v>
      </c>
    </row>
    <row r="5529" spans="1:9" hidden="1">
      <c r="A5529" s="115" t="s">
        <v>15671</v>
      </c>
      <c r="B5529" s="115" t="s">
        <v>15672</v>
      </c>
      <c r="C5529" s="115" t="s">
        <v>15673</v>
      </c>
      <c r="D5529" s="115" t="s">
        <v>1138</v>
      </c>
      <c r="E5529" s="115">
        <v>9236.3736000000008</v>
      </c>
      <c r="F5529" s="674">
        <v>293.83600000000001</v>
      </c>
      <c r="G5529" s="674">
        <v>295.84500000000003</v>
      </c>
      <c r="H5529" s="115">
        <f t="shared" si="172"/>
        <v>1.0068371472522089</v>
      </c>
      <c r="I5529" s="115">
        <f t="shared" si="173"/>
        <v>9299.5239999999994</v>
      </c>
    </row>
    <row r="5530" spans="1:9" hidden="1">
      <c r="A5530" s="115" t="s">
        <v>15674</v>
      </c>
      <c r="B5530" s="115" t="s">
        <v>15675</v>
      </c>
      <c r="C5530" s="115" t="s">
        <v>15676</v>
      </c>
      <c r="D5530" s="115" t="s">
        <v>1138</v>
      </c>
      <c r="E5530" s="115">
        <v>11533.075999999999</v>
      </c>
      <c r="F5530" s="674">
        <v>293.83600000000001</v>
      </c>
      <c r="G5530" s="674">
        <v>295.84500000000003</v>
      </c>
      <c r="H5530" s="115">
        <f t="shared" si="172"/>
        <v>1.0068371472522089</v>
      </c>
      <c r="I5530" s="115">
        <f t="shared" si="173"/>
        <v>11611.9293</v>
      </c>
    </row>
    <row r="5531" spans="1:9" hidden="1">
      <c r="A5531" s="115" t="s">
        <v>15677</v>
      </c>
      <c r="B5531" s="115" t="s">
        <v>15678</v>
      </c>
      <c r="C5531" s="115" t="s">
        <v>15679</v>
      </c>
      <c r="D5531" s="115" t="s">
        <v>1138</v>
      </c>
      <c r="E5531" s="115">
        <v>75.343299999999999</v>
      </c>
      <c r="F5531" s="674">
        <v>293.83600000000001</v>
      </c>
      <c r="G5531" s="674">
        <v>295.84500000000003</v>
      </c>
      <c r="H5531" s="115">
        <f t="shared" si="172"/>
        <v>1.0068371472522089</v>
      </c>
      <c r="I5531" s="115">
        <f t="shared" si="173"/>
        <v>75.858400000000003</v>
      </c>
    </row>
    <row r="5532" spans="1:9" hidden="1">
      <c r="A5532" s="115" t="s">
        <v>15680</v>
      </c>
      <c r="B5532" s="115" t="s">
        <v>15681</v>
      </c>
      <c r="C5532" s="115" t="s">
        <v>15682</v>
      </c>
      <c r="D5532" s="115" t="s">
        <v>1138</v>
      </c>
      <c r="E5532" s="115">
        <v>96.028700000000001</v>
      </c>
      <c r="F5532" s="674">
        <v>293.83600000000001</v>
      </c>
      <c r="G5532" s="674">
        <v>295.84500000000003</v>
      </c>
      <c r="H5532" s="115">
        <f t="shared" si="172"/>
        <v>1.0068371472522089</v>
      </c>
      <c r="I5532" s="115">
        <f t="shared" si="173"/>
        <v>96.685299999999998</v>
      </c>
    </row>
    <row r="5533" spans="1:9" hidden="1">
      <c r="A5533" s="115" t="s">
        <v>15683</v>
      </c>
      <c r="B5533" s="115" t="s">
        <v>15684</v>
      </c>
      <c r="C5533" s="115" t="s">
        <v>15685</v>
      </c>
      <c r="D5533" s="115" t="s">
        <v>1138</v>
      </c>
      <c r="E5533" s="115">
        <v>102.7786</v>
      </c>
      <c r="F5533" s="674">
        <v>293.83600000000001</v>
      </c>
      <c r="G5533" s="674">
        <v>295.84500000000003</v>
      </c>
      <c r="H5533" s="115">
        <f t="shared" si="172"/>
        <v>1.0068371472522089</v>
      </c>
      <c r="I5533" s="115">
        <f t="shared" si="173"/>
        <v>103.4813</v>
      </c>
    </row>
    <row r="5534" spans="1:9" hidden="1">
      <c r="A5534" s="115" t="s">
        <v>15686</v>
      </c>
      <c r="B5534" s="115" t="s">
        <v>15687</v>
      </c>
      <c r="C5534" s="115" t="s">
        <v>15688</v>
      </c>
      <c r="D5534" s="115" t="s">
        <v>1138</v>
      </c>
      <c r="E5534" s="115">
        <v>109.6074</v>
      </c>
      <c r="F5534" s="674">
        <v>293.83600000000001</v>
      </c>
      <c r="G5534" s="674">
        <v>295.84500000000003</v>
      </c>
      <c r="H5534" s="115">
        <f t="shared" si="172"/>
        <v>1.0068371472522089</v>
      </c>
      <c r="I5534" s="115">
        <f t="shared" si="173"/>
        <v>110.35680000000001</v>
      </c>
    </row>
    <row r="5535" spans="1:9" hidden="1">
      <c r="A5535" s="115" t="s">
        <v>15689</v>
      </c>
      <c r="B5535" s="115" t="s">
        <v>15690</v>
      </c>
      <c r="C5535" s="115" t="s">
        <v>15691</v>
      </c>
      <c r="D5535" s="115" t="s">
        <v>1138</v>
      </c>
      <c r="E5535" s="115">
        <v>118.726</v>
      </c>
      <c r="F5535" s="674">
        <v>293.83600000000001</v>
      </c>
      <c r="G5535" s="674">
        <v>295.84500000000003</v>
      </c>
      <c r="H5535" s="115">
        <f t="shared" si="172"/>
        <v>1.0068371472522089</v>
      </c>
      <c r="I5535" s="115">
        <f t="shared" si="173"/>
        <v>119.5377</v>
      </c>
    </row>
    <row r="5536" spans="1:9" hidden="1">
      <c r="A5536" s="115" t="s">
        <v>15692</v>
      </c>
      <c r="B5536" s="115" t="s">
        <v>15693</v>
      </c>
      <c r="C5536" s="115" t="s">
        <v>15694</v>
      </c>
      <c r="D5536" s="115" t="s">
        <v>1138</v>
      </c>
      <c r="E5536" s="115">
        <v>119.6324</v>
      </c>
      <c r="F5536" s="674">
        <v>293.83600000000001</v>
      </c>
      <c r="G5536" s="674">
        <v>295.84500000000003</v>
      </c>
      <c r="H5536" s="115">
        <f t="shared" si="172"/>
        <v>1.0068371472522089</v>
      </c>
      <c r="I5536" s="115">
        <f t="shared" si="173"/>
        <v>120.4503</v>
      </c>
    </row>
    <row r="5537" spans="1:9" hidden="1">
      <c r="A5537" s="115" t="s">
        <v>15695</v>
      </c>
      <c r="B5537" s="115" t="s">
        <v>15696</v>
      </c>
      <c r="C5537" s="115" t="s">
        <v>15697</v>
      </c>
      <c r="D5537" s="115" t="s">
        <v>1138</v>
      </c>
      <c r="E5537" s="115">
        <v>126.4468</v>
      </c>
      <c r="F5537" s="674">
        <v>293.83600000000001</v>
      </c>
      <c r="G5537" s="674">
        <v>295.84500000000003</v>
      </c>
      <c r="H5537" s="115">
        <f t="shared" si="172"/>
        <v>1.0068371472522089</v>
      </c>
      <c r="I5537" s="115">
        <f t="shared" si="173"/>
        <v>127.3113</v>
      </c>
    </row>
    <row r="5538" spans="1:9" hidden="1">
      <c r="A5538" s="115" t="s">
        <v>15698</v>
      </c>
      <c r="B5538" s="115" t="s">
        <v>15699</v>
      </c>
      <c r="C5538" s="115" t="s">
        <v>15700</v>
      </c>
      <c r="D5538" s="115" t="s">
        <v>1242</v>
      </c>
      <c r="E5538" s="115">
        <v>655.80179999999996</v>
      </c>
      <c r="F5538" s="674">
        <v>293.83600000000001</v>
      </c>
      <c r="G5538" s="674">
        <v>295.84500000000003</v>
      </c>
      <c r="H5538" s="115">
        <f t="shared" si="172"/>
        <v>1.0068371472522089</v>
      </c>
      <c r="I5538" s="115">
        <f t="shared" si="173"/>
        <v>660.28560000000004</v>
      </c>
    </row>
    <row r="5539" spans="1:9" hidden="1">
      <c r="A5539" s="115" t="s">
        <v>15701</v>
      </c>
      <c r="B5539" s="115" t="s">
        <v>15702</v>
      </c>
      <c r="C5539" s="115" t="s">
        <v>15703</v>
      </c>
      <c r="D5539" s="115" t="s">
        <v>1242</v>
      </c>
      <c r="E5539" s="115">
        <v>869.52800000000002</v>
      </c>
      <c r="F5539" s="674">
        <v>293.83600000000001</v>
      </c>
      <c r="G5539" s="674">
        <v>295.84500000000003</v>
      </c>
      <c r="H5539" s="115">
        <f t="shared" si="172"/>
        <v>1.0068371472522089</v>
      </c>
      <c r="I5539" s="115">
        <f t="shared" si="173"/>
        <v>875.47310000000004</v>
      </c>
    </row>
    <row r="5540" spans="1:9" hidden="1">
      <c r="A5540" s="115" t="s">
        <v>15704</v>
      </c>
      <c r="B5540" s="115" t="s">
        <v>15705</v>
      </c>
      <c r="C5540" s="115" t="s">
        <v>15706</v>
      </c>
      <c r="D5540" s="115" t="s">
        <v>1242</v>
      </c>
      <c r="E5540" s="115">
        <v>1199.1723999999999</v>
      </c>
      <c r="F5540" s="674">
        <v>293.83600000000001</v>
      </c>
      <c r="G5540" s="674">
        <v>295.84500000000003</v>
      </c>
      <c r="H5540" s="115">
        <f t="shared" si="172"/>
        <v>1.0068371472522089</v>
      </c>
      <c r="I5540" s="115">
        <f t="shared" si="173"/>
        <v>1207.3713</v>
      </c>
    </row>
    <row r="5541" spans="1:9" hidden="1">
      <c r="A5541" s="115" t="s">
        <v>15707</v>
      </c>
      <c r="B5541" s="115" t="s">
        <v>15708</v>
      </c>
      <c r="C5541" s="115" t="s">
        <v>15709</v>
      </c>
      <c r="D5541" s="115" t="s">
        <v>1242</v>
      </c>
      <c r="E5541" s="115">
        <v>1457.5481</v>
      </c>
      <c r="F5541" s="674">
        <v>293.83600000000001</v>
      </c>
      <c r="G5541" s="674">
        <v>295.84500000000003</v>
      </c>
      <c r="H5541" s="115">
        <f t="shared" si="172"/>
        <v>1.0068371472522089</v>
      </c>
      <c r="I5541" s="115">
        <f t="shared" si="173"/>
        <v>1467.5136</v>
      </c>
    </row>
    <row r="5542" spans="1:9" hidden="1">
      <c r="A5542" s="115" t="s">
        <v>15710</v>
      </c>
      <c r="B5542" s="115" t="s">
        <v>15711</v>
      </c>
      <c r="C5542" s="115" t="s">
        <v>15712</v>
      </c>
      <c r="D5542" s="115" t="s">
        <v>1242</v>
      </c>
      <c r="E5542" s="115">
        <v>1766.731</v>
      </c>
      <c r="F5542" s="674">
        <v>293.83600000000001</v>
      </c>
      <c r="G5542" s="674">
        <v>295.84500000000003</v>
      </c>
      <c r="H5542" s="115">
        <f t="shared" si="172"/>
        <v>1.0068371472522089</v>
      </c>
      <c r="I5542" s="115">
        <f t="shared" si="173"/>
        <v>1778.8104000000001</v>
      </c>
    </row>
    <row r="5543" spans="1:9" hidden="1">
      <c r="A5543" s="115" t="s">
        <v>15713</v>
      </c>
      <c r="B5543" s="115" t="s">
        <v>15714</v>
      </c>
      <c r="C5543" s="115" t="s">
        <v>15715</v>
      </c>
      <c r="D5543" s="115" t="s">
        <v>1242</v>
      </c>
      <c r="E5543" s="115">
        <v>2311.9448000000002</v>
      </c>
      <c r="F5543" s="674">
        <v>293.83600000000001</v>
      </c>
      <c r="G5543" s="674">
        <v>295.84500000000003</v>
      </c>
      <c r="H5543" s="115">
        <f t="shared" si="172"/>
        <v>1.0068371472522089</v>
      </c>
      <c r="I5543" s="115">
        <f t="shared" si="173"/>
        <v>2327.7519000000002</v>
      </c>
    </row>
    <row r="5544" spans="1:9" hidden="1">
      <c r="A5544" s="115" t="s">
        <v>15716</v>
      </c>
      <c r="B5544" s="115" t="s">
        <v>15717</v>
      </c>
      <c r="C5544" s="115" t="s">
        <v>15718</v>
      </c>
      <c r="D5544" s="115" t="s">
        <v>1242</v>
      </c>
      <c r="E5544" s="115">
        <v>2604.9103</v>
      </c>
      <c r="F5544" s="674">
        <v>293.83600000000001</v>
      </c>
      <c r="G5544" s="674">
        <v>295.84500000000003</v>
      </c>
      <c r="H5544" s="115">
        <f t="shared" si="172"/>
        <v>1.0068371472522089</v>
      </c>
      <c r="I5544" s="115">
        <f t="shared" si="173"/>
        <v>2622.7204999999999</v>
      </c>
    </row>
    <row r="5545" spans="1:9" hidden="1">
      <c r="A5545" s="115" t="s">
        <v>15719</v>
      </c>
      <c r="B5545" s="115" t="s">
        <v>15720</v>
      </c>
      <c r="C5545" s="115" t="s">
        <v>15721</v>
      </c>
      <c r="D5545" s="115" t="s">
        <v>1242</v>
      </c>
      <c r="E5545" s="115">
        <v>3649.6552000000001</v>
      </c>
      <c r="F5545" s="674">
        <v>293.83600000000001</v>
      </c>
      <c r="G5545" s="674">
        <v>295.84500000000003</v>
      </c>
      <c r="H5545" s="115">
        <f t="shared" si="172"/>
        <v>1.0068371472522089</v>
      </c>
      <c r="I5545" s="115">
        <f t="shared" si="173"/>
        <v>3674.6084000000001</v>
      </c>
    </row>
    <row r="5546" spans="1:9" hidden="1">
      <c r="A5546" s="115" t="s">
        <v>15722</v>
      </c>
      <c r="B5546" s="115" t="s">
        <v>15723</v>
      </c>
      <c r="C5546" s="115" t="s">
        <v>15724</v>
      </c>
      <c r="D5546" s="115" t="s">
        <v>1242</v>
      </c>
      <c r="E5546" s="115">
        <v>5377.6552000000001</v>
      </c>
      <c r="F5546" s="674">
        <v>293.83600000000001</v>
      </c>
      <c r="G5546" s="674">
        <v>295.84500000000003</v>
      </c>
      <c r="H5546" s="115">
        <f t="shared" si="172"/>
        <v>1.0068371472522089</v>
      </c>
      <c r="I5546" s="115">
        <f t="shared" si="173"/>
        <v>5414.4229999999998</v>
      </c>
    </row>
    <row r="5547" spans="1:9" hidden="1">
      <c r="A5547" s="115" t="s">
        <v>15725</v>
      </c>
      <c r="B5547" s="115" t="s">
        <v>15726</v>
      </c>
      <c r="C5547" s="115" t="s">
        <v>15727</v>
      </c>
      <c r="D5547" s="115" t="s">
        <v>1242</v>
      </c>
      <c r="E5547" s="115">
        <v>11147.5862</v>
      </c>
      <c r="F5547" s="674">
        <v>293.83600000000001</v>
      </c>
      <c r="G5547" s="674">
        <v>295.84500000000003</v>
      </c>
      <c r="H5547" s="115">
        <f t="shared" si="172"/>
        <v>1.0068371472522089</v>
      </c>
      <c r="I5547" s="115">
        <f t="shared" si="173"/>
        <v>11223.803900000001</v>
      </c>
    </row>
    <row r="5548" spans="1:9" hidden="1">
      <c r="A5548" s="115" t="s">
        <v>15728</v>
      </c>
      <c r="B5548" s="115" t="s">
        <v>15729</v>
      </c>
      <c r="C5548" s="115" t="s">
        <v>15730</v>
      </c>
      <c r="D5548" s="115" t="s">
        <v>1242</v>
      </c>
      <c r="E5548" s="115">
        <v>15.8116</v>
      </c>
      <c r="F5548" s="674">
        <v>293.83600000000001</v>
      </c>
      <c r="G5548" s="674">
        <v>295.84500000000003</v>
      </c>
      <c r="H5548" s="115">
        <f t="shared" si="172"/>
        <v>1.0068371472522089</v>
      </c>
      <c r="I5548" s="115">
        <f t="shared" si="173"/>
        <v>15.919700000000001</v>
      </c>
    </row>
    <row r="5549" spans="1:9" hidden="1">
      <c r="A5549" s="115" t="s">
        <v>15731</v>
      </c>
      <c r="B5549" s="115" t="s">
        <v>15732</v>
      </c>
      <c r="C5549" s="115" t="s">
        <v>15733</v>
      </c>
      <c r="D5549" s="115" t="s">
        <v>1242</v>
      </c>
      <c r="E5549" s="115">
        <v>24.968499999999999</v>
      </c>
      <c r="F5549" s="674">
        <v>293.83600000000001</v>
      </c>
      <c r="G5549" s="674">
        <v>295.84500000000003</v>
      </c>
      <c r="H5549" s="115">
        <f t="shared" si="172"/>
        <v>1.0068371472522089</v>
      </c>
      <c r="I5549" s="115">
        <f t="shared" si="173"/>
        <v>25.139199999999999</v>
      </c>
    </row>
    <row r="5550" spans="1:9" hidden="1">
      <c r="A5550" s="115" t="s">
        <v>15734</v>
      </c>
      <c r="B5550" s="115" t="s">
        <v>15735</v>
      </c>
      <c r="C5550" s="115" t="s">
        <v>15736</v>
      </c>
      <c r="D5550" s="115" t="s">
        <v>1242</v>
      </c>
      <c r="E5550" s="115">
        <v>17.156600000000001</v>
      </c>
      <c r="F5550" s="674">
        <v>293.83600000000001</v>
      </c>
      <c r="G5550" s="674">
        <v>295.84500000000003</v>
      </c>
      <c r="H5550" s="115">
        <f t="shared" si="172"/>
        <v>1.0068371472522089</v>
      </c>
      <c r="I5550" s="115">
        <f t="shared" si="173"/>
        <v>17.273900000000001</v>
      </c>
    </row>
    <row r="5551" spans="1:9" hidden="1">
      <c r="A5551" s="115" t="s">
        <v>15737</v>
      </c>
      <c r="B5551" s="115" t="s">
        <v>15738</v>
      </c>
      <c r="C5551" s="115" t="s">
        <v>15739</v>
      </c>
      <c r="D5551" s="115" t="s">
        <v>1242</v>
      </c>
      <c r="E5551" s="115">
        <v>27.6585</v>
      </c>
      <c r="F5551" s="674">
        <v>293.83600000000001</v>
      </c>
      <c r="G5551" s="674">
        <v>295.84500000000003</v>
      </c>
      <c r="H5551" s="115">
        <f t="shared" si="172"/>
        <v>1.0068371472522089</v>
      </c>
      <c r="I5551" s="115">
        <f t="shared" si="173"/>
        <v>27.8476</v>
      </c>
    </row>
    <row r="5552" spans="1:9" hidden="1">
      <c r="A5552" s="115" t="s">
        <v>15740</v>
      </c>
      <c r="B5552" s="115" t="s">
        <v>15741</v>
      </c>
      <c r="C5552" s="115" t="s">
        <v>15742</v>
      </c>
      <c r="D5552" s="115" t="s">
        <v>1242</v>
      </c>
      <c r="E5552" s="115">
        <v>22.0916</v>
      </c>
      <c r="F5552" s="674">
        <v>293.83600000000001</v>
      </c>
      <c r="G5552" s="674">
        <v>295.84500000000003</v>
      </c>
      <c r="H5552" s="115">
        <f t="shared" si="172"/>
        <v>1.0068371472522089</v>
      </c>
      <c r="I5552" s="115">
        <f t="shared" si="173"/>
        <v>22.242599999999999</v>
      </c>
    </row>
    <row r="5553" spans="1:9" hidden="1">
      <c r="A5553" s="115" t="s">
        <v>15743</v>
      </c>
      <c r="B5553" s="115" t="s">
        <v>15744</v>
      </c>
      <c r="C5553" s="115" t="s">
        <v>15745</v>
      </c>
      <c r="D5553" s="115" t="s">
        <v>1242</v>
      </c>
      <c r="E5553" s="115">
        <v>37.528500000000001</v>
      </c>
      <c r="F5553" s="674">
        <v>293.83600000000001</v>
      </c>
      <c r="G5553" s="674">
        <v>295.84500000000003</v>
      </c>
      <c r="H5553" s="115">
        <f t="shared" si="172"/>
        <v>1.0068371472522089</v>
      </c>
      <c r="I5553" s="115">
        <f t="shared" si="173"/>
        <v>37.7851</v>
      </c>
    </row>
    <row r="5554" spans="1:9" hidden="1">
      <c r="A5554" s="115" t="s">
        <v>15746</v>
      </c>
      <c r="B5554" s="115" t="s">
        <v>15747</v>
      </c>
      <c r="C5554" s="115" t="s">
        <v>15748</v>
      </c>
      <c r="D5554" s="115" t="s">
        <v>1242</v>
      </c>
      <c r="E5554" s="115">
        <v>24.3766</v>
      </c>
      <c r="F5554" s="674">
        <v>293.83600000000001</v>
      </c>
      <c r="G5554" s="674">
        <v>295.84500000000003</v>
      </c>
      <c r="H5554" s="115">
        <f t="shared" si="172"/>
        <v>1.0068371472522089</v>
      </c>
      <c r="I5554" s="115">
        <f t="shared" si="173"/>
        <v>24.543299999999999</v>
      </c>
    </row>
    <row r="5555" spans="1:9" hidden="1">
      <c r="A5555" s="115" t="s">
        <v>15749</v>
      </c>
      <c r="B5555" s="115" t="s">
        <v>15750</v>
      </c>
      <c r="C5555" s="115" t="s">
        <v>15751</v>
      </c>
      <c r="D5555" s="115" t="s">
        <v>1242</v>
      </c>
      <c r="E5555" s="115">
        <v>42.098500000000001</v>
      </c>
      <c r="F5555" s="674">
        <v>293.83600000000001</v>
      </c>
      <c r="G5555" s="674">
        <v>295.84500000000003</v>
      </c>
      <c r="H5555" s="115">
        <f t="shared" si="172"/>
        <v>1.0068371472522089</v>
      </c>
      <c r="I5555" s="115">
        <f t="shared" si="173"/>
        <v>42.386299999999999</v>
      </c>
    </row>
    <row r="5556" spans="1:9" hidden="1">
      <c r="A5556" s="115" t="s">
        <v>15752</v>
      </c>
      <c r="B5556" s="115" t="s">
        <v>15753</v>
      </c>
      <c r="C5556" s="115" t="s">
        <v>15754</v>
      </c>
      <c r="D5556" s="115" t="s">
        <v>1242</v>
      </c>
      <c r="E5556" s="115">
        <v>30.913599999999999</v>
      </c>
      <c r="F5556" s="674">
        <v>293.83600000000001</v>
      </c>
      <c r="G5556" s="674">
        <v>295.84500000000003</v>
      </c>
      <c r="H5556" s="115">
        <f t="shared" si="172"/>
        <v>1.0068371472522089</v>
      </c>
      <c r="I5556" s="115">
        <f t="shared" si="173"/>
        <v>31.125</v>
      </c>
    </row>
    <row r="5557" spans="1:9" hidden="1">
      <c r="A5557" s="115" t="s">
        <v>15755</v>
      </c>
      <c r="B5557" s="115" t="s">
        <v>15756</v>
      </c>
      <c r="C5557" s="115" t="s">
        <v>15757</v>
      </c>
      <c r="D5557" s="115" t="s">
        <v>1242</v>
      </c>
      <c r="E5557" s="115">
        <v>55.172499999999999</v>
      </c>
      <c r="F5557" s="674">
        <v>293.83600000000001</v>
      </c>
      <c r="G5557" s="674">
        <v>295.84500000000003</v>
      </c>
      <c r="H5557" s="115">
        <f t="shared" si="172"/>
        <v>1.0068371472522089</v>
      </c>
      <c r="I5557" s="115">
        <f t="shared" si="173"/>
        <v>55.549700000000001</v>
      </c>
    </row>
    <row r="5558" spans="1:9" hidden="1">
      <c r="A5558" s="115" t="s">
        <v>15758</v>
      </c>
      <c r="B5558" s="115" t="s">
        <v>15759</v>
      </c>
      <c r="C5558" s="115" t="s">
        <v>15760</v>
      </c>
      <c r="D5558" s="115" t="s">
        <v>1242</v>
      </c>
      <c r="E5558" s="115">
        <v>37.021099999999997</v>
      </c>
      <c r="F5558" s="674">
        <v>293.83600000000001</v>
      </c>
      <c r="G5558" s="674">
        <v>295.84500000000003</v>
      </c>
      <c r="H5558" s="115">
        <f t="shared" si="172"/>
        <v>1.0068371472522089</v>
      </c>
      <c r="I5558" s="115">
        <f t="shared" si="173"/>
        <v>37.2742</v>
      </c>
    </row>
    <row r="5559" spans="1:9" hidden="1">
      <c r="A5559" s="115" t="s">
        <v>15761</v>
      </c>
      <c r="B5559" s="115" t="s">
        <v>15762</v>
      </c>
      <c r="C5559" s="115" t="s">
        <v>15763</v>
      </c>
      <c r="D5559" s="115" t="s">
        <v>1242</v>
      </c>
      <c r="E5559" s="115">
        <v>67.387500000000003</v>
      </c>
      <c r="F5559" s="674">
        <v>293.83600000000001</v>
      </c>
      <c r="G5559" s="674">
        <v>295.84500000000003</v>
      </c>
      <c r="H5559" s="115">
        <f t="shared" si="172"/>
        <v>1.0068371472522089</v>
      </c>
      <c r="I5559" s="115">
        <f t="shared" si="173"/>
        <v>67.848200000000006</v>
      </c>
    </row>
    <row r="5560" spans="1:9" hidden="1">
      <c r="A5560" s="115" t="s">
        <v>15764</v>
      </c>
      <c r="B5560" s="115" t="s">
        <v>15765</v>
      </c>
      <c r="C5560" s="115" t="s">
        <v>15766</v>
      </c>
      <c r="D5560" s="115" t="s">
        <v>1242</v>
      </c>
      <c r="E5560" s="115">
        <v>46.711599999999997</v>
      </c>
      <c r="F5560" s="674">
        <v>293.83600000000001</v>
      </c>
      <c r="G5560" s="674">
        <v>295.84500000000003</v>
      </c>
      <c r="H5560" s="115">
        <f t="shared" si="172"/>
        <v>1.0068371472522089</v>
      </c>
      <c r="I5560" s="115">
        <f t="shared" si="173"/>
        <v>47.030999999999999</v>
      </c>
    </row>
    <row r="5561" spans="1:9" hidden="1">
      <c r="A5561" s="115" t="s">
        <v>15767</v>
      </c>
      <c r="B5561" s="115" t="s">
        <v>15768</v>
      </c>
      <c r="C5561" s="115" t="s">
        <v>15769</v>
      </c>
      <c r="D5561" s="115" t="s">
        <v>1242</v>
      </c>
      <c r="E5561" s="115">
        <v>86.768500000000003</v>
      </c>
      <c r="F5561" s="674">
        <v>293.83600000000001</v>
      </c>
      <c r="G5561" s="674">
        <v>295.84500000000003</v>
      </c>
      <c r="H5561" s="115">
        <f t="shared" si="172"/>
        <v>1.0068371472522089</v>
      </c>
      <c r="I5561" s="115">
        <f t="shared" si="173"/>
        <v>87.361699999999999</v>
      </c>
    </row>
    <row r="5562" spans="1:9" hidden="1">
      <c r="A5562" s="115" t="s">
        <v>15770</v>
      </c>
      <c r="B5562" s="115" t="s">
        <v>15771</v>
      </c>
      <c r="C5562" s="115" t="s">
        <v>15772</v>
      </c>
      <c r="D5562" s="115" t="s">
        <v>1242</v>
      </c>
      <c r="E5562" s="115">
        <v>71.692599999999999</v>
      </c>
      <c r="F5562" s="674">
        <v>293.83600000000001</v>
      </c>
      <c r="G5562" s="674">
        <v>295.84500000000003</v>
      </c>
      <c r="H5562" s="115">
        <f t="shared" si="172"/>
        <v>1.0068371472522089</v>
      </c>
      <c r="I5562" s="115">
        <f t="shared" si="173"/>
        <v>72.1828</v>
      </c>
    </row>
    <row r="5563" spans="1:9" hidden="1">
      <c r="A5563" s="115" t="s">
        <v>15773</v>
      </c>
      <c r="B5563" s="115" t="s">
        <v>15774</v>
      </c>
      <c r="C5563" s="115" t="s">
        <v>15775</v>
      </c>
      <c r="D5563" s="115" t="s">
        <v>1242</v>
      </c>
      <c r="E5563" s="115">
        <v>136.73050000000001</v>
      </c>
      <c r="F5563" s="674">
        <v>293.83600000000001</v>
      </c>
      <c r="G5563" s="674">
        <v>295.84500000000003</v>
      </c>
      <c r="H5563" s="115">
        <f t="shared" si="172"/>
        <v>1.0068371472522089</v>
      </c>
      <c r="I5563" s="115">
        <f t="shared" si="173"/>
        <v>137.6653</v>
      </c>
    </row>
    <row r="5564" spans="1:9" hidden="1">
      <c r="A5564" s="115" t="s">
        <v>15776</v>
      </c>
      <c r="B5564" s="115" t="s">
        <v>15777</v>
      </c>
      <c r="C5564" s="115" t="s">
        <v>15778</v>
      </c>
      <c r="D5564" s="115" t="s">
        <v>1242</v>
      </c>
      <c r="E5564" s="115">
        <v>95.212100000000007</v>
      </c>
      <c r="F5564" s="674">
        <v>293.83600000000001</v>
      </c>
      <c r="G5564" s="674">
        <v>295.84500000000003</v>
      </c>
      <c r="H5564" s="115">
        <f t="shared" si="172"/>
        <v>1.0068371472522089</v>
      </c>
      <c r="I5564" s="115">
        <f t="shared" si="173"/>
        <v>95.863100000000003</v>
      </c>
    </row>
    <row r="5565" spans="1:9" hidden="1">
      <c r="A5565" s="115" t="s">
        <v>15779</v>
      </c>
      <c r="B5565" s="115" t="s">
        <v>15780</v>
      </c>
      <c r="C5565" s="115" t="s">
        <v>15781</v>
      </c>
      <c r="D5565" s="115" t="s">
        <v>1242</v>
      </c>
      <c r="E5565" s="115">
        <v>183.76949999999999</v>
      </c>
      <c r="F5565" s="674">
        <v>293.83600000000001</v>
      </c>
      <c r="G5565" s="674">
        <v>295.84500000000003</v>
      </c>
      <c r="H5565" s="115">
        <f t="shared" si="172"/>
        <v>1.0068371472522089</v>
      </c>
      <c r="I5565" s="115">
        <f t="shared" si="173"/>
        <v>185.02600000000001</v>
      </c>
    </row>
    <row r="5566" spans="1:9" hidden="1">
      <c r="A5566" s="115" t="s">
        <v>15782</v>
      </c>
      <c r="B5566" s="115" t="s">
        <v>15783</v>
      </c>
      <c r="C5566" s="115" t="s">
        <v>15784</v>
      </c>
      <c r="D5566" s="115" t="s">
        <v>1242</v>
      </c>
      <c r="E5566" s="115">
        <v>153.72810000000001</v>
      </c>
      <c r="F5566" s="674">
        <v>293.83600000000001</v>
      </c>
      <c r="G5566" s="674">
        <v>295.84500000000003</v>
      </c>
      <c r="H5566" s="115">
        <f t="shared" si="172"/>
        <v>1.0068371472522089</v>
      </c>
      <c r="I5566" s="115">
        <f t="shared" si="173"/>
        <v>154.7792</v>
      </c>
    </row>
    <row r="5567" spans="1:9" hidden="1">
      <c r="A5567" s="115" t="s">
        <v>15785</v>
      </c>
      <c r="B5567" s="115" t="s">
        <v>15786</v>
      </c>
      <c r="C5567" s="115" t="s">
        <v>15787</v>
      </c>
      <c r="D5567" s="115" t="s">
        <v>1242</v>
      </c>
      <c r="E5567" s="115">
        <v>300.80149999999998</v>
      </c>
      <c r="F5567" s="674">
        <v>293.83600000000001</v>
      </c>
      <c r="G5567" s="674">
        <v>295.84500000000003</v>
      </c>
      <c r="H5567" s="115">
        <f t="shared" si="172"/>
        <v>1.0068371472522089</v>
      </c>
      <c r="I5567" s="115">
        <f t="shared" si="173"/>
        <v>302.85809999999998</v>
      </c>
    </row>
    <row r="5568" spans="1:9" hidden="1">
      <c r="A5568" s="115" t="s">
        <v>15788</v>
      </c>
      <c r="B5568" s="115" t="s">
        <v>15789</v>
      </c>
      <c r="C5568" s="115" t="s">
        <v>15790</v>
      </c>
      <c r="D5568" s="115" t="s">
        <v>1453</v>
      </c>
      <c r="E5568" s="115">
        <v>198.14930000000001</v>
      </c>
      <c r="F5568" s="674">
        <v>293.83600000000001</v>
      </c>
      <c r="G5568" s="674">
        <v>295.84500000000003</v>
      </c>
      <c r="H5568" s="115">
        <f t="shared" si="172"/>
        <v>1.0068371472522089</v>
      </c>
      <c r="I5568" s="115">
        <f t="shared" si="173"/>
        <v>199.50409999999999</v>
      </c>
    </row>
    <row r="5569" spans="1:9" hidden="1">
      <c r="A5569" s="115" t="s">
        <v>15791</v>
      </c>
      <c r="B5569" s="115" t="s">
        <v>15792</v>
      </c>
      <c r="C5569" s="115" t="s">
        <v>15793</v>
      </c>
      <c r="D5569" s="115" t="s">
        <v>1453</v>
      </c>
      <c r="E5569" s="115">
        <v>635.02279999999996</v>
      </c>
      <c r="F5569" s="674">
        <v>293.83600000000001</v>
      </c>
      <c r="G5569" s="674">
        <v>295.84500000000003</v>
      </c>
      <c r="H5569" s="115">
        <f t="shared" si="172"/>
        <v>1.0068371472522089</v>
      </c>
      <c r="I5569" s="115">
        <f t="shared" si="173"/>
        <v>639.36450000000002</v>
      </c>
    </row>
    <row r="5570" spans="1:9" hidden="1">
      <c r="A5570" s="115" t="s">
        <v>15794</v>
      </c>
      <c r="B5570" s="115" t="s">
        <v>15795</v>
      </c>
      <c r="C5570" s="115" t="s">
        <v>15796</v>
      </c>
      <c r="D5570" s="115" t="s">
        <v>1453</v>
      </c>
      <c r="E5570" s="115">
        <v>198.14930000000001</v>
      </c>
      <c r="F5570" s="674">
        <v>293.83600000000001</v>
      </c>
      <c r="G5570" s="674">
        <v>295.84500000000003</v>
      </c>
      <c r="H5570" s="115">
        <f t="shared" si="172"/>
        <v>1.0068371472522089</v>
      </c>
      <c r="I5570" s="115">
        <f t="shared" si="173"/>
        <v>199.50409999999999</v>
      </c>
    </row>
    <row r="5571" spans="1:9" hidden="1">
      <c r="A5571" s="115" t="s">
        <v>15797</v>
      </c>
      <c r="B5571" s="115" t="s">
        <v>15798</v>
      </c>
      <c r="C5571" s="115" t="s">
        <v>15799</v>
      </c>
      <c r="D5571" s="115" t="s">
        <v>1453</v>
      </c>
      <c r="E5571" s="115">
        <v>247.19280000000001</v>
      </c>
      <c r="F5571" s="674">
        <v>293.83600000000001</v>
      </c>
      <c r="G5571" s="674">
        <v>295.84500000000003</v>
      </c>
      <c r="H5571" s="115">
        <f t="shared" si="172"/>
        <v>1.0068371472522089</v>
      </c>
      <c r="I5571" s="115">
        <f t="shared" si="173"/>
        <v>248.88290000000001</v>
      </c>
    </row>
    <row r="5572" spans="1:9" hidden="1">
      <c r="A5572" s="115" t="s">
        <v>15800</v>
      </c>
      <c r="B5572" s="115" t="s">
        <v>15801</v>
      </c>
      <c r="C5572" s="115" t="s">
        <v>15802</v>
      </c>
      <c r="D5572" s="115" t="s">
        <v>1453</v>
      </c>
      <c r="E5572" s="115">
        <v>236.30279999999999</v>
      </c>
      <c r="F5572" s="674">
        <v>293.83600000000001</v>
      </c>
      <c r="G5572" s="674">
        <v>295.84500000000003</v>
      </c>
      <c r="H5572" s="115">
        <f t="shared" si="172"/>
        <v>1.0068371472522089</v>
      </c>
      <c r="I5572" s="115">
        <f t="shared" si="173"/>
        <v>237.91839999999999</v>
      </c>
    </row>
    <row r="5573" spans="1:9" hidden="1">
      <c r="A5573" s="115" t="s">
        <v>15803</v>
      </c>
      <c r="B5573" s="115" t="s">
        <v>15804</v>
      </c>
      <c r="C5573" s="115" t="s">
        <v>15805</v>
      </c>
      <c r="D5573" s="115" t="s">
        <v>1453</v>
      </c>
      <c r="E5573" s="115">
        <v>236.30279999999999</v>
      </c>
      <c r="F5573" s="674">
        <v>293.83600000000001</v>
      </c>
      <c r="G5573" s="674">
        <v>295.84500000000003</v>
      </c>
      <c r="H5573" s="115">
        <f t="shared" ref="H5573:H5636" si="174">G5573/F5573</f>
        <v>1.0068371472522089</v>
      </c>
      <c r="I5573" s="115">
        <f t="shared" ref="I5573:I5636" si="175">ROUND(H5573*E5573,4)</f>
        <v>237.91839999999999</v>
      </c>
    </row>
    <row r="5574" spans="1:9" hidden="1">
      <c r="A5574" s="115" t="s">
        <v>15806</v>
      </c>
      <c r="B5574" s="115" t="s">
        <v>15807</v>
      </c>
      <c r="C5574" s="115" t="s">
        <v>15808</v>
      </c>
      <c r="D5574" s="115" t="s">
        <v>2038</v>
      </c>
      <c r="E5574" s="115">
        <v>26.258600000000001</v>
      </c>
      <c r="F5574" s="674">
        <v>293.83600000000001</v>
      </c>
      <c r="G5574" s="674">
        <v>295.84500000000003</v>
      </c>
      <c r="H5574" s="115">
        <f t="shared" si="174"/>
        <v>1.0068371472522089</v>
      </c>
      <c r="I5574" s="115">
        <f t="shared" si="175"/>
        <v>26.438099999999999</v>
      </c>
    </row>
    <row r="5575" spans="1:9" hidden="1">
      <c r="A5575" s="115" t="s">
        <v>15809</v>
      </c>
      <c r="B5575" s="115" t="s">
        <v>15810</v>
      </c>
      <c r="C5575" s="115" t="s">
        <v>15811</v>
      </c>
      <c r="D5575" s="115" t="s">
        <v>2038</v>
      </c>
      <c r="E5575" s="115">
        <v>30.5747</v>
      </c>
      <c r="F5575" s="674">
        <v>293.83600000000001</v>
      </c>
      <c r="G5575" s="674">
        <v>295.84500000000003</v>
      </c>
      <c r="H5575" s="115">
        <f t="shared" si="174"/>
        <v>1.0068371472522089</v>
      </c>
      <c r="I5575" s="115">
        <f t="shared" si="175"/>
        <v>30.7837</v>
      </c>
    </row>
    <row r="5576" spans="1:9" hidden="1">
      <c r="A5576" s="115" t="s">
        <v>15812</v>
      </c>
      <c r="B5576" s="115" t="s">
        <v>15813</v>
      </c>
      <c r="C5576" s="115" t="s">
        <v>15814</v>
      </c>
      <c r="D5576" s="115" t="s">
        <v>2038</v>
      </c>
      <c r="E5576" s="115">
        <v>40.457299999999996</v>
      </c>
      <c r="F5576" s="674">
        <v>293.83600000000001</v>
      </c>
      <c r="G5576" s="674">
        <v>295.84500000000003</v>
      </c>
      <c r="H5576" s="115">
        <f t="shared" si="174"/>
        <v>1.0068371472522089</v>
      </c>
      <c r="I5576" s="115">
        <f t="shared" si="175"/>
        <v>40.733899999999998</v>
      </c>
    </row>
    <row r="5577" spans="1:9" hidden="1">
      <c r="A5577" s="115" t="s">
        <v>15815</v>
      </c>
      <c r="B5577" s="115" t="s">
        <v>15816</v>
      </c>
      <c r="C5577" s="115" t="s">
        <v>15817</v>
      </c>
      <c r="D5577" s="115" t="s">
        <v>2038</v>
      </c>
      <c r="E5577" s="115">
        <v>51.430199999999999</v>
      </c>
      <c r="F5577" s="674">
        <v>293.83600000000001</v>
      </c>
      <c r="G5577" s="674">
        <v>295.84500000000003</v>
      </c>
      <c r="H5577" s="115">
        <f t="shared" si="174"/>
        <v>1.0068371472522089</v>
      </c>
      <c r="I5577" s="115">
        <f t="shared" si="175"/>
        <v>51.781799999999997</v>
      </c>
    </row>
    <row r="5578" spans="1:9" hidden="1">
      <c r="A5578" s="115" t="s">
        <v>15818</v>
      </c>
      <c r="B5578" s="115" t="s">
        <v>15819</v>
      </c>
      <c r="C5578" s="115" t="s">
        <v>15820</v>
      </c>
      <c r="D5578" s="115" t="s">
        <v>2038</v>
      </c>
      <c r="E5578" s="115">
        <v>62.864100000000001</v>
      </c>
      <c r="F5578" s="674">
        <v>293.83600000000001</v>
      </c>
      <c r="G5578" s="674">
        <v>295.84500000000003</v>
      </c>
      <c r="H5578" s="115">
        <f t="shared" si="174"/>
        <v>1.0068371472522089</v>
      </c>
      <c r="I5578" s="115">
        <f t="shared" si="175"/>
        <v>63.293900000000001</v>
      </c>
    </row>
    <row r="5579" spans="1:9" hidden="1">
      <c r="A5579" s="115" t="s">
        <v>15821</v>
      </c>
      <c r="B5579" s="115" t="s">
        <v>15822</v>
      </c>
      <c r="C5579" s="115" t="s">
        <v>15823</v>
      </c>
      <c r="D5579" s="115" t="s">
        <v>2038</v>
      </c>
      <c r="E5579" s="115">
        <v>41.444699999999997</v>
      </c>
      <c r="F5579" s="674">
        <v>293.83600000000001</v>
      </c>
      <c r="G5579" s="674">
        <v>295.84500000000003</v>
      </c>
      <c r="H5579" s="115">
        <f t="shared" si="174"/>
        <v>1.0068371472522089</v>
      </c>
      <c r="I5579" s="115">
        <f t="shared" si="175"/>
        <v>41.728099999999998</v>
      </c>
    </row>
    <row r="5580" spans="1:9" hidden="1">
      <c r="A5580" s="115" t="s">
        <v>15824</v>
      </c>
      <c r="B5580" s="115" t="s">
        <v>15825</v>
      </c>
      <c r="C5580" s="115" t="s">
        <v>15826</v>
      </c>
      <c r="D5580" s="115" t="s">
        <v>2038</v>
      </c>
      <c r="E5580" s="115">
        <v>56.737299999999998</v>
      </c>
      <c r="F5580" s="674">
        <v>293.83600000000001</v>
      </c>
      <c r="G5580" s="674">
        <v>295.84500000000003</v>
      </c>
      <c r="H5580" s="115">
        <f t="shared" si="174"/>
        <v>1.0068371472522089</v>
      </c>
      <c r="I5580" s="115">
        <f t="shared" si="175"/>
        <v>57.1252</v>
      </c>
    </row>
    <row r="5581" spans="1:9" hidden="1">
      <c r="A5581" s="115" t="s">
        <v>15827</v>
      </c>
      <c r="B5581" s="115" t="s">
        <v>15828</v>
      </c>
      <c r="C5581" s="115" t="s">
        <v>15829</v>
      </c>
      <c r="D5581" s="115" t="s">
        <v>2038</v>
      </c>
      <c r="E5581" s="115">
        <v>73.190200000000004</v>
      </c>
      <c r="F5581" s="674">
        <v>293.83600000000001</v>
      </c>
      <c r="G5581" s="674">
        <v>295.84500000000003</v>
      </c>
      <c r="H5581" s="115">
        <f t="shared" si="174"/>
        <v>1.0068371472522089</v>
      </c>
      <c r="I5581" s="115">
        <f t="shared" si="175"/>
        <v>73.690600000000003</v>
      </c>
    </row>
    <row r="5582" spans="1:9" hidden="1">
      <c r="A5582" s="115" t="s">
        <v>15830</v>
      </c>
      <c r="B5582" s="115" t="s">
        <v>15831</v>
      </c>
      <c r="C5582" s="115" t="s">
        <v>15832</v>
      </c>
      <c r="D5582" s="115" t="s">
        <v>2038</v>
      </c>
      <c r="E5582" s="115">
        <v>7.0076999999999998</v>
      </c>
      <c r="F5582" s="674">
        <v>293.83600000000001</v>
      </c>
      <c r="G5582" s="674">
        <v>295.84500000000003</v>
      </c>
      <c r="H5582" s="115">
        <f t="shared" si="174"/>
        <v>1.0068371472522089</v>
      </c>
      <c r="I5582" s="115">
        <f t="shared" si="175"/>
        <v>7.0556000000000001</v>
      </c>
    </row>
    <row r="5583" spans="1:9" hidden="1">
      <c r="A5583" s="115" t="s">
        <v>15833</v>
      </c>
      <c r="B5583" s="115" t="s">
        <v>15834</v>
      </c>
      <c r="C5583" s="115" t="s">
        <v>15835</v>
      </c>
      <c r="D5583" s="115" t="s">
        <v>2038</v>
      </c>
      <c r="E5583" s="115">
        <v>8.4832000000000001</v>
      </c>
      <c r="F5583" s="674">
        <v>293.83600000000001</v>
      </c>
      <c r="G5583" s="674">
        <v>295.84500000000003</v>
      </c>
      <c r="H5583" s="115">
        <f t="shared" si="174"/>
        <v>1.0068371472522089</v>
      </c>
      <c r="I5583" s="115">
        <f t="shared" si="175"/>
        <v>8.5411999999999999</v>
      </c>
    </row>
    <row r="5584" spans="1:9" hidden="1">
      <c r="A5584" s="115" t="s">
        <v>15836</v>
      </c>
      <c r="B5584" s="115" t="s">
        <v>15837</v>
      </c>
      <c r="C5584" s="115" t="s">
        <v>15838</v>
      </c>
      <c r="D5584" s="115" t="s">
        <v>2038</v>
      </c>
      <c r="E5584" s="115">
        <v>11.0709</v>
      </c>
      <c r="F5584" s="674">
        <v>293.83600000000001</v>
      </c>
      <c r="G5584" s="674">
        <v>295.84500000000003</v>
      </c>
      <c r="H5584" s="115">
        <f t="shared" si="174"/>
        <v>1.0068371472522089</v>
      </c>
      <c r="I5584" s="115">
        <f t="shared" si="175"/>
        <v>11.146599999999999</v>
      </c>
    </row>
    <row r="5585" spans="1:9" hidden="1">
      <c r="A5585" s="115" t="s">
        <v>15839</v>
      </c>
      <c r="B5585" s="115" t="s">
        <v>15840</v>
      </c>
      <c r="C5585" s="115" t="s">
        <v>15841</v>
      </c>
      <c r="D5585" s="115" t="s">
        <v>2038</v>
      </c>
      <c r="E5585" s="115">
        <v>15.5487</v>
      </c>
      <c r="F5585" s="674">
        <v>293.83600000000001</v>
      </c>
      <c r="G5585" s="674">
        <v>295.84500000000003</v>
      </c>
      <c r="H5585" s="115">
        <f t="shared" si="174"/>
        <v>1.0068371472522089</v>
      </c>
      <c r="I5585" s="115">
        <f t="shared" si="175"/>
        <v>15.654999999999999</v>
      </c>
    </row>
    <row r="5586" spans="1:9" hidden="1">
      <c r="A5586" s="115" t="s">
        <v>15842</v>
      </c>
      <c r="B5586" s="115" t="s">
        <v>15843</v>
      </c>
      <c r="C5586" s="115" t="s">
        <v>15844</v>
      </c>
      <c r="D5586" s="115" t="s">
        <v>2038</v>
      </c>
      <c r="E5586" s="115">
        <v>22.066500000000001</v>
      </c>
      <c r="F5586" s="674">
        <v>293.83600000000001</v>
      </c>
      <c r="G5586" s="674">
        <v>295.84500000000003</v>
      </c>
      <c r="H5586" s="115">
        <f t="shared" si="174"/>
        <v>1.0068371472522089</v>
      </c>
      <c r="I5586" s="115">
        <f t="shared" si="175"/>
        <v>22.217400000000001</v>
      </c>
    </row>
    <row r="5587" spans="1:9" hidden="1">
      <c r="A5587" s="115" t="s">
        <v>15845</v>
      </c>
      <c r="B5587" s="115" t="s">
        <v>15846</v>
      </c>
      <c r="C5587" s="115" t="s">
        <v>15847</v>
      </c>
      <c r="D5587" s="115" t="s">
        <v>2038</v>
      </c>
      <c r="E5587" s="115">
        <v>6.2404999999999999</v>
      </c>
      <c r="F5587" s="674">
        <v>293.83600000000001</v>
      </c>
      <c r="G5587" s="674">
        <v>295.84500000000003</v>
      </c>
      <c r="H5587" s="115">
        <f t="shared" si="174"/>
        <v>1.0068371472522089</v>
      </c>
      <c r="I5587" s="115">
        <f t="shared" si="175"/>
        <v>6.2831999999999999</v>
      </c>
    </row>
    <row r="5588" spans="1:9" hidden="1">
      <c r="A5588" s="115" t="s">
        <v>15848</v>
      </c>
      <c r="B5588" s="115" t="s">
        <v>15849</v>
      </c>
      <c r="C5588" s="115" t="s">
        <v>15850</v>
      </c>
      <c r="D5588" s="115" t="s">
        <v>2038</v>
      </c>
      <c r="E5588" s="115">
        <v>28.855399999999999</v>
      </c>
      <c r="F5588" s="674">
        <v>293.83600000000001</v>
      </c>
      <c r="G5588" s="674">
        <v>295.84500000000003</v>
      </c>
      <c r="H5588" s="115">
        <f t="shared" si="174"/>
        <v>1.0068371472522089</v>
      </c>
      <c r="I5588" s="115">
        <f t="shared" si="175"/>
        <v>29.052700000000002</v>
      </c>
    </row>
    <row r="5589" spans="1:9" hidden="1">
      <c r="A5589" s="115" t="s">
        <v>15851</v>
      </c>
      <c r="B5589" s="115" t="s">
        <v>15852</v>
      </c>
      <c r="C5589" s="115" t="s">
        <v>15853</v>
      </c>
      <c r="D5589" s="115" t="s">
        <v>2038</v>
      </c>
      <c r="E5589" s="115">
        <v>39.820300000000003</v>
      </c>
      <c r="F5589" s="674">
        <v>293.83600000000001</v>
      </c>
      <c r="G5589" s="674">
        <v>295.84500000000003</v>
      </c>
      <c r="H5589" s="115">
        <f t="shared" si="174"/>
        <v>1.0068371472522089</v>
      </c>
      <c r="I5589" s="115">
        <f t="shared" si="175"/>
        <v>40.092599999999997</v>
      </c>
    </row>
    <row r="5590" spans="1:9" hidden="1">
      <c r="A5590" s="115" t="s">
        <v>15854</v>
      </c>
      <c r="B5590" s="115" t="s">
        <v>15855</v>
      </c>
      <c r="C5590" s="115" t="s">
        <v>15856</v>
      </c>
      <c r="D5590" s="115" t="s">
        <v>2038</v>
      </c>
      <c r="E5590" s="115">
        <v>47.019199999999998</v>
      </c>
      <c r="F5590" s="674">
        <v>293.83600000000001</v>
      </c>
      <c r="G5590" s="674">
        <v>295.84500000000003</v>
      </c>
      <c r="H5590" s="115">
        <f t="shared" si="174"/>
        <v>1.0068371472522089</v>
      </c>
      <c r="I5590" s="115">
        <f t="shared" si="175"/>
        <v>47.340699999999998</v>
      </c>
    </row>
    <row r="5591" spans="1:9" hidden="1">
      <c r="A5591" s="115" t="s">
        <v>15857</v>
      </c>
      <c r="B5591" s="115" t="s">
        <v>15858</v>
      </c>
      <c r="C5591" s="115" t="s">
        <v>15859</v>
      </c>
      <c r="D5591" s="115" t="s">
        <v>2038</v>
      </c>
      <c r="E5591" s="115">
        <v>61.883200000000002</v>
      </c>
      <c r="F5591" s="674">
        <v>293.83600000000001</v>
      </c>
      <c r="G5591" s="674">
        <v>295.84500000000003</v>
      </c>
      <c r="H5591" s="115">
        <f t="shared" si="174"/>
        <v>1.0068371472522089</v>
      </c>
      <c r="I5591" s="115">
        <f t="shared" si="175"/>
        <v>62.3063</v>
      </c>
    </row>
    <row r="5592" spans="1:9" hidden="1">
      <c r="A5592" s="115" t="s">
        <v>15860</v>
      </c>
      <c r="B5592" s="115" t="s">
        <v>15861</v>
      </c>
      <c r="C5592" s="115" t="s">
        <v>15862</v>
      </c>
      <c r="D5592" s="115" t="s">
        <v>2038</v>
      </c>
      <c r="E5592" s="115">
        <v>54.061500000000002</v>
      </c>
      <c r="F5592" s="674">
        <v>293.83600000000001</v>
      </c>
      <c r="G5592" s="674">
        <v>295.84500000000003</v>
      </c>
      <c r="H5592" s="115">
        <f t="shared" si="174"/>
        <v>1.0068371472522089</v>
      </c>
      <c r="I5592" s="115">
        <f t="shared" si="175"/>
        <v>54.431100000000001</v>
      </c>
    </row>
    <row r="5593" spans="1:9" hidden="1">
      <c r="A5593" s="115" t="s">
        <v>15863</v>
      </c>
      <c r="B5593" s="115" t="s">
        <v>15864</v>
      </c>
      <c r="C5593" s="115" t="s">
        <v>15865</v>
      </c>
      <c r="D5593" s="115" t="s">
        <v>2038</v>
      </c>
      <c r="E5593" s="115">
        <v>71.907399999999996</v>
      </c>
      <c r="F5593" s="674">
        <v>293.83600000000001</v>
      </c>
      <c r="G5593" s="674">
        <v>295.84500000000003</v>
      </c>
      <c r="H5593" s="115">
        <f t="shared" si="174"/>
        <v>1.0068371472522089</v>
      </c>
      <c r="I5593" s="115">
        <f t="shared" si="175"/>
        <v>72.399000000000001</v>
      </c>
    </row>
    <row r="5594" spans="1:9" hidden="1">
      <c r="A5594" s="115" t="s">
        <v>15866</v>
      </c>
      <c r="B5594" s="115" t="s">
        <v>15867</v>
      </c>
      <c r="C5594" s="115" t="s">
        <v>15868</v>
      </c>
      <c r="D5594" s="115" t="s">
        <v>2038</v>
      </c>
      <c r="E5594" s="115">
        <v>85.587199999999996</v>
      </c>
      <c r="F5594" s="674">
        <v>293.83600000000001</v>
      </c>
      <c r="G5594" s="674">
        <v>295.84500000000003</v>
      </c>
      <c r="H5594" s="115">
        <f t="shared" si="174"/>
        <v>1.0068371472522089</v>
      </c>
      <c r="I5594" s="115">
        <f t="shared" si="175"/>
        <v>86.172399999999996</v>
      </c>
    </row>
    <row r="5595" spans="1:9" hidden="1">
      <c r="A5595" s="115" t="s">
        <v>15869</v>
      </c>
      <c r="B5595" s="115" t="s">
        <v>15870</v>
      </c>
      <c r="C5595" s="115" t="s">
        <v>15871</v>
      </c>
      <c r="D5595" s="115" t="s">
        <v>2038</v>
      </c>
      <c r="E5595" s="115">
        <v>100.01309999999999</v>
      </c>
      <c r="F5595" s="674">
        <v>293.83600000000001</v>
      </c>
      <c r="G5595" s="674">
        <v>295.84500000000003</v>
      </c>
      <c r="H5595" s="115">
        <f t="shared" si="174"/>
        <v>1.0068371472522089</v>
      </c>
      <c r="I5595" s="115">
        <f t="shared" si="175"/>
        <v>100.6969</v>
      </c>
    </row>
    <row r="5596" spans="1:9" hidden="1">
      <c r="A5596" s="115" t="s">
        <v>15872</v>
      </c>
      <c r="B5596" s="115" t="s">
        <v>15873</v>
      </c>
      <c r="C5596" s="115" t="s">
        <v>15874</v>
      </c>
      <c r="D5596" s="115" t="s">
        <v>2038</v>
      </c>
      <c r="E5596" s="115">
        <v>122.929</v>
      </c>
      <c r="F5596" s="674">
        <v>293.83600000000001</v>
      </c>
      <c r="G5596" s="674">
        <v>295.84500000000003</v>
      </c>
      <c r="H5596" s="115">
        <f t="shared" si="174"/>
        <v>1.0068371472522089</v>
      </c>
      <c r="I5596" s="115">
        <f t="shared" si="175"/>
        <v>123.76949999999999</v>
      </c>
    </row>
    <row r="5597" spans="1:9" hidden="1">
      <c r="A5597" s="115" t="s">
        <v>15875</v>
      </c>
      <c r="B5597" s="115" t="s">
        <v>15876</v>
      </c>
      <c r="C5597" s="115" t="s">
        <v>15877</v>
      </c>
      <c r="D5597" s="115" t="s">
        <v>2038</v>
      </c>
      <c r="E5597" s="115">
        <v>141.0429</v>
      </c>
      <c r="F5597" s="674">
        <v>293.83600000000001</v>
      </c>
      <c r="G5597" s="674">
        <v>295.84500000000003</v>
      </c>
      <c r="H5597" s="115">
        <f t="shared" si="174"/>
        <v>1.0068371472522089</v>
      </c>
      <c r="I5597" s="115">
        <f t="shared" si="175"/>
        <v>142.00720000000001</v>
      </c>
    </row>
    <row r="5598" spans="1:9" hidden="1">
      <c r="A5598" s="115" t="s">
        <v>15878</v>
      </c>
      <c r="B5598" s="115" t="s">
        <v>15879</v>
      </c>
      <c r="C5598" s="115" t="s">
        <v>15880</v>
      </c>
      <c r="D5598" s="115" t="s">
        <v>2038</v>
      </c>
      <c r="E5598" s="115">
        <v>204.70679999999999</v>
      </c>
      <c r="F5598" s="674">
        <v>293.83600000000001</v>
      </c>
      <c r="G5598" s="674">
        <v>295.84500000000003</v>
      </c>
      <c r="H5598" s="115">
        <f t="shared" si="174"/>
        <v>1.0068371472522089</v>
      </c>
      <c r="I5598" s="115">
        <f t="shared" si="175"/>
        <v>206.10640000000001</v>
      </c>
    </row>
    <row r="5599" spans="1:9" hidden="1">
      <c r="A5599" s="115" t="s">
        <v>15881</v>
      </c>
      <c r="B5599" s="115" t="s">
        <v>15882</v>
      </c>
      <c r="C5599" s="115" t="s">
        <v>15883</v>
      </c>
      <c r="D5599" s="115" t="s">
        <v>2038</v>
      </c>
      <c r="E5599" s="115">
        <v>268.16269999999997</v>
      </c>
      <c r="F5599" s="674">
        <v>293.83600000000001</v>
      </c>
      <c r="G5599" s="674">
        <v>295.84500000000003</v>
      </c>
      <c r="H5599" s="115">
        <f t="shared" si="174"/>
        <v>1.0068371472522089</v>
      </c>
      <c r="I5599" s="115">
        <f t="shared" si="175"/>
        <v>269.99619999999999</v>
      </c>
    </row>
    <row r="5600" spans="1:9" hidden="1">
      <c r="A5600" s="115" t="s">
        <v>15884</v>
      </c>
      <c r="B5600" s="115" t="s">
        <v>15885</v>
      </c>
      <c r="C5600" s="115" t="s">
        <v>15886</v>
      </c>
      <c r="D5600" s="115" t="s">
        <v>2038</v>
      </c>
      <c r="E5600" s="115">
        <v>35.150300000000001</v>
      </c>
      <c r="F5600" s="674">
        <v>293.83600000000001</v>
      </c>
      <c r="G5600" s="674">
        <v>295.84500000000003</v>
      </c>
      <c r="H5600" s="115">
        <f t="shared" si="174"/>
        <v>1.0068371472522089</v>
      </c>
      <c r="I5600" s="115">
        <f t="shared" si="175"/>
        <v>35.390599999999999</v>
      </c>
    </row>
    <row r="5601" spans="1:9" hidden="1">
      <c r="A5601" s="115" t="s">
        <v>15887</v>
      </c>
      <c r="B5601" s="115" t="s">
        <v>15888</v>
      </c>
      <c r="C5601" s="115" t="s">
        <v>15889</v>
      </c>
      <c r="D5601" s="115" t="s">
        <v>2038</v>
      </c>
      <c r="E5601" s="115">
        <v>92.440299999999993</v>
      </c>
      <c r="F5601" s="674">
        <v>293.83600000000001</v>
      </c>
      <c r="G5601" s="674">
        <v>295.84500000000003</v>
      </c>
      <c r="H5601" s="115">
        <f t="shared" si="174"/>
        <v>1.0068371472522089</v>
      </c>
      <c r="I5601" s="115">
        <f t="shared" si="175"/>
        <v>93.072299999999998</v>
      </c>
    </row>
    <row r="5602" spans="1:9" hidden="1">
      <c r="A5602" s="115" t="s">
        <v>15890</v>
      </c>
      <c r="B5602" s="115" t="s">
        <v>15891</v>
      </c>
      <c r="C5602" s="115" t="s">
        <v>15892</v>
      </c>
      <c r="D5602" s="115" t="s">
        <v>1242</v>
      </c>
      <c r="E5602" s="115">
        <v>2122.4928</v>
      </c>
      <c r="F5602" s="674">
        <v>293.83600000000001</v>
      </c>
      <c r="G5602" s="674">
        <v>295.84500000000003</v>
      </c>
      <c r="H5602" s="115">
        <f t="shared" si="174"/>
        <v>1.0068371472522089</v>
      </c>
      <c r="I5602" s="115">
        <f t="shared" si="175"/>
        <v>2137.0046000000002</v>
      </c>
    </row>
    <row r="5603" spans="1:9" hidden="1">
      <c r="A5603" s="115" t="s">
        <v>15893</v>
      </c>
      <c r="B5603" s="115" t="s">
        <v>15894</v>
      </c>
      <c r="C5603" s="115" t="s">
        <v>15895</v>
      </c>
      <c r="D5603" s="115" t="s">
        <v>1242</v>
      </c>
      <c r="E5603" s="115">
        <v>2394.6030999999998</v>
      </c>
      <c r="F5603" s="674">
        <v>293.83600000000001</v>
      </c>
      <c r="G5603" s="674">
        <v>295.84500000000003</v>
      </c>
      <c r="H5603" s="115">
        <f t="shared" si="174"/>
        <v>1.0068371472522089</v>
      </c>
      <c r="I5603" s="115">
        <f t="shared" si="175"/>
        <v>2410.9753999999998</v>
      </c>
    </row>
    <row r="5604" spans="1:9" hidden="1">
      <c r="A5604" s="115" t="s">
        <v>15896</v>
      </c>
      <c r="B5604" s="115" t="s">
        <v>15897</v>
      </c>
      <c r="C5604" s="115" t="s">
        <v>15898</v>
      </c>
      <c r="D5604" s="115" t="s">
        <v>1242</v>
      </c>
      <c r="E5604" s="115">
        <v>2883.3146999999999</v>
      </c>
      <c r="F5604" s="674">
        <v>293.83600000000001</v>
      </c>
      <c r="G5604" s="674">
        <v>295.84500000000003</v>
      </c>
      <c r="H5604" s="115">
        <f t="shared" si="174"/>
        <v>1.0068371472522089</v>
      </c>
      <c r="I5604" s="115">
        <f t="shared" si="175"/>
        <v>2903.0282999999999</v>
      </c>
    </row>
    <row r="5605" spans="1:9" hidden="1">
      <c r="A5605" s="115" t="s">
        <v>15899</v>
      </c>
      <c r="B5605" s="115" t="s">
        <v>15900</v>
      </c>
      <c r="C5605" s="115" t="s">
        <v>15901</v>
      </c>
      <c r="D5605" s="115" t="s">
        <v>1242</v>
      </c>
      <c r="E5605" s="115">
        <v>242.6</v>
      </c>
      <c r="F5605" s="674">
        <v>293.83600000000001</v>
      </c>
      <c r="G5605" s="674">
        <v>295.84500000000003</v>
      </c>
      <c r="H5605" s="115">
        <f t="shared" si="174"/>
        <v>1.0068371472522089</v>
      </c>
      <c r="I5605" s="115">
        <f t="shared" si="175"/>
        <v>244.2587</v>
      </c>
    </row>
    <row r="5606" spans="1:9" hidden="1">
      <c r="A5606" s="115" t="s">
        <v>15902</v>
      </c>
      <c r="B5606" s="115" t="s">
        <v>15903</v>
      </c>
      <c r="C5606" s="115" t="s">
        <v>15904</v>
      </c>
      <c r="D5606" s="115" t="s">
        <v>1242</v>
      </c>
      <c r="E5606" s="115">
        <v>342.22</v>
      </c>
      <c r="F5606" s="674">
        <v>293.83600000000001</v>
      </c>
      <c r="G5606" s="674">
        <v>295.84500000000003</v>
      </c>
      <c r="H5606" s="115">
        <f t="shared" si="174"/>
        <v>1.0068371472522089</v>
      </c>
      <c r="I5606" s="115">
        <f t="shared" si="175"/>
        <v>344.5598</v>
      </c>
    </row>
    <row r="5607" spans="1:9" hidden="1">
      <c r="A5607" s="115" t="s">
        <v>15905</v>
      </c>
      <c r="B5607" s="115" t="s">
        <v>15906</v>
      </c>
      <c r="C5607" s="115" t="s">
        <v>15907</v>
      </c>
      <c r="D5607" s="115" t="s">
        <v>1242</v>
      </c>
      <c r="E5607" s="115">
        <v>472.88</v>
      </c>
      <c r="F5607" s="674">
        <v>293.83600000000001</v>
      </c>
      <c r="G5607" s="674">
        <v>295.84500000000003</v>
      </c>
      <c r="H5607" s="115">
        <f t="shared" si="174"/>
        <v>1.0068371472522089</v>
      </c>
      <c r="I5607" s="115">
        <f t="shared" si="175"/>
        <v>476.11320000000001</v>
      </c>
    </row>
    <row r="5608" spans="1:9" hidden="1">
      <c r="A5608" s="115" t="s">
        <v>15908</v>
      </c>
      <c r="B5608" s="115" t="s">
        <v>15909</v>
      </c>
      <c r="C5608" s="115" t="s">
        <v>15910</v>
      </c>
      <c r="D5608" s="115" t="s">
        <v>1242</v>
      </c>
      <c r="E5608" s="115">
        <v>1886.43</v>
      </c>
      <c r="F5608" s="674">
        <v>293.83600000000001</v>
      </c>
      <c r="G5608" s="674">
        <v>295.84500000000003</v>
      </c>
      <c r="H5608" s="115">
        <f t="shared" si="174"/>
        <v>1.0068371472522089</v>
      </c>
      <c r="I5608" s="115">
        <f t="shared" si="175"/>
        <v>1899.3278</v>
      </c>
    </row>
    <row r="5609" spans="1:9" hidden="1">
      <c r="A5609" s="115" t="s">
        <v>15911</v>
      </c>
      <c r="B5609" s="115" t="s">
        <v>15912</v>
      </c>
      <c r="C5609" s="115" t="s">
        <v>15913</v>
      </c>
      <c r="D5609" s="115" t="s">
        <v>1242</v>
      </c>
      <c r="E5609" s="115">
        <v>1717.42</v>
      </c>
      <c r="F5609" s="674">
        <v>293.83600000000001</v>
      </c>
      <c r="G5609" s="674">
        <v>295.84500000000003</v>
      </c>
      <c r="H5609" s="115">
        <f t="shared" si="174"/>
        <v>1.0068371472522089</v>
      </c>
      <c r="I5609" s="115">
        <f t="shared" si="175"/>
        <v>1729.1623</v>
      </c>
    </row>
    <row r="5610" spans="1:9" hidden="1">
      <c r="A5610" s="115" t="s">
        <v>15914</v>
      </c>
      <c r="B5610" s="115" t="s">
        <v>15915</v>
      </c>
      <c r="C5610" s="115" t="s">
        <v>15916</v>
      </c>
      <c r="D5610" s="115" t="s">
        <v>1242</v>
      </c>
      <c r="E5610" s="115">
        <v>619.74</v>
      </c>
      <c r="F5610" s="674">
        <v>293.83600000000001</v>
      </c>
      <c r="G5610" s="674">
        <v>295.84500000000003</v>
      </c>
      <c r="H5610" s="115">
        <f t="shared" si="174"/>
        <v>1.0068371472522089</v>
      </c>
      <c r="I5610" s="115">
        <f t="shared" si="175"/>
        <v>623.97730000000001</v>
      </c>
    </row>
    <row r="5611" spans="1:9" hidden="1">
      <c r="A5611" s="115" t="s">
        <v>15917</v>
      </c>
      <c r="B5611" s="115" t="s">
        <v>15918</v>
      </c>
      <c r="C5611" s="115" t="s">
        <v>15919</v>
      </c>
      <c r="D5611" s="115" t="s">
        <v>1242</v>
      </c>
      <c r="E5611" s="115">
        <v>619.95000000000005</v>
      </c>
      <c r="F5611" s="674">
        <v>293.83600000000001</v>
      </c>
      <c r="G5611" s="674">
        <v>295.84500000000003</v>
      </c>
      <c r="H5611" s="115">
        <f t="shared" si="174"/>
        <v>1.0068371472522089</v>
      </c>
      <c r="I5611" s="115">
        <f t="shared" si="175"/>
        <v>624.18870000000004</v>
      </c>
    </row>
    <row r="5612" spans="1:9" hidden="1">
      <c r="A5612" s="115" t="s">
        <v>15920</v>
      </c>
      <c r="B5612" s="115" t="s">
        <v>15921</v>
      </c>
      <c r="C5612" s="115" t="s">
        <v>15922</v>
      </c>
      <c r="D5612" s="115" t="s">
        <v>1242</v>
      </c>
      <c r="E5612" s="115">
        <v>715.6</v>
      </c>
      <c r="F5612" s="674">
        <v>293.83600000000001</v>
      </c>
      <c r="G5612" s="674">
        <v>295.84500000000003</v>
      </c>
      <c r="H5612" s="115">
        <f t="shared" si="174"/>
        <v>1.0068371472522089</v>
      </c>
      <c r="I5612" s="115">
        <f t="shared" si="175"/>
        <v>720.49270000000001</v>
      </c>
    </row>
    <row r="5613" spans="1:9" hidden="1">
      <c r="A5613" s="115" t="s">
        <v>15923</v>
      </c>
      <c r="B5613" s="115" t="s">
        <v>15924</v>
      </c>
      <c r="C5613" s="115" t="s">
        <v>15925</v>
      </c>
      <c r="D5613" s="115" t="s">
        <v>1242</v>
      </c>
      <c r="E5613" s="115">
        <v>836.96</v>
      </c>
      <c r="F5613" s="674">
        <v>293.83600000000001</v>
      </c>
      <c r="G5613" s="674">
        <v>295.84500000000003</v>
      </c>
      <c r="H5613" s="115">
        <f t="shared" si="174"/>
        <v>1.0068371472522089</v>
      </c>
      <c r="I5613" s="115">
        <f t="shared" si="175"/>
        <v>842.68240000000003</v>
      </c>
    </row>
    <row r="5614" spans="1:9" hidden="1">
      <c r="A5614" s="115" t="s">
        <v>15926</v>
      </c>
      <c r="B5614" s="115" t="s">
        <v>15927</v>
      </c>
      <c r="C5614" s="115" t="s">
        <v>15928</v>
      </c>
      <c r="D5614" s="115" t="s">
        <v>1242</v>
      </c>
      <c r="E5614" s="115">
        <v>1038.6500000000001</v>
      </c>
      <c r="F5614" s="674">
        <v>293.83600000000001</v>
      </c>
      <c r="G5614" s="674">
        <v>295.84500000000003</v>
      </c>
      <c r="H5614" s="115">
        <f t="shared" si="174"/>
        <v>1.0068371472522089</v>
      </c>
      <c r="I5614" s="115">
        <f t="shared" si="175"/>
        <v>1045.7514000000001</v>
      </c>
    </row>
    <row r="5615" spans="1:9" hidden="1">
      <c r="A5615" s="115" t="s">
        <v>15929</v>
      </c>
      <c r="B5615" s="115" t="s">
        <v>15930</v>
      </c>
      <c r="C5615" s="115" t="s">
        <v>15931</v>
      </c>
      <c r="D5615" s="115" t="s">
        <v>1242</v>
      </c>
      <c r="E5615" s="115">
        <v>1172.56</v>
      </c>
      <c r="F5615" s="674">
        <v>293.83600000000001</v>
      </c>
      <c r="G5615" s="674">
        <v>295.84500000000003</v>
      </c>
      <c r="H5615" s="115">
        <f t="shared" si="174"/>
        <v>1.0068371472522089</v>
      </c>
      <c r="I5615" s="115">
        <f t="shared" si="175"/>
        <v>1180.577</v>
      </c>
    </row>
    <row r="5616" spans="1:9" hidden="1">
      <c r="A5616" s="115" t="s">
        <v>15932</v>
      </c>
      <c r="B5616" s="115" t="s">
        <v>15933</v>
      </c>
      <c r="C5616" s="115" t="s">
        <v>15934</v>
      </c>
      <c r="D5616" s="115" t="s">
        <v>1242</v>
      </c>
      <c r="E5616" s="115">
        <v>1567.53</v>
      </c>
      <c r="F5616" s="674">
        <v>293.83600000000001</v>
      </c>
      <c r="G5616" s="674">
        <v>295.84500000000003</v>
      </c>
      <c r="H5616" s="115">
        <f t="shared" si="174"/>
        <v>1.0068371472522089</v>
      </c>
      <c r="I5616" s="115">
        <f t="shared" si="175"/>
        <v>1578.2474</v>
      </c>
    </row>
    <row r="5617" spans="1:9" hidden="1">
      <c r="A5617" s="115" t="s">
        <v>15935</v>
      </c>
      <c r="B5617" s="115" t="s">
        <v>15936</v>
      </c>
      <c r="C5617" s="115" t="s">
        <v>15937</v>
      </c>
      <c r="D5617" s="115" t="s">
        <v>1242</v>
      </c>
      <c r="E5617" s="115">
        <v>1714.36</v>
      </c>
      <c r="F5617" s="674">
        <v>293.83600000000001</v>
      </c>
      <c r="G5617" s="674">
        <v>295.84500000000003</v>
      </c>
      <c r="H5617" s="115">
        <f t="shared" si="174"/>
        <v>1.0068371472522089</v>
      </c>
      <c r="I5617" s="115">
        <f t="shared" si="175"/>
        <v>1726.0813000000001</v>
      </c>
    </row>
    <row r="5618" spans="1:9" hidden="1">
      <c r="A5618" s="115" t="s">
        <v>15938</v>
      </c>
      <c r="B5618" s="115" t="s">
        <v>15939</v>
      </c>
      <c r="C5618" s="115" t="s">
        <v>15940</v>
      </c>
      <c r="D5618" s="115" t="s">
        <v>1242</v>
      </c>
      <c r="E5618" s="115">
        <v>1962.26</v>
      </c>
      <c r="F5618" s="674">
        <v>293.83600000000001</v>
      </c>
      <c r="G5618" s="674">
        <v>295.84500000000003</v>
      </c>
      <c r="H5618" s="115">
        <f t="shared" si="174"/>
        <v>1.0068371472522089</v>
      </c>
      <c r="I5618" s="115">
        <f t="shared" si="175"/>
        <v>1975.6763000000001</v>
      </c>
    </row>
    <row r="5619" spans="1:9" hidden="1">
      <c r="A5619" s="115" t="s">
        <v>15941</v>
      </c>
      <c r="B5619" s="115" t="s">
        <v>15942</v>
      </c>
      <c r="C5619" s="115" t="s">
        <v>15943</v>
      </c>
      <c r="D5619" s="115" t="s">
        <v>1242</v>
      </c>
      <c r="E5619" s="115">
        <v>2107.63</v>
      </c>
      <c r="F5619" s="674">
        <v>293.83600000000001</v>
      </c>
      <c r="G5619" s="674">
        <v>295.84500000000003</v>
      </c>
      <c r="H5619" s="115">
        <f t="shared" si="174"/>
        <v>1.0068371472522089</v>
      </c>
      <c r="I5619" s="115">
        <f t="shared" si="175"/>
        <v>2122.0401999999999</v>
      </c>
    </row>
    <row r="5620" spans="1:9" hidden="1">
      <c r="A5620" s="115" t="s">
        <v>15944</v>
      </c>
      <c r="B5620" s="115" t="s">
        <v>15945</v>
      </c>
      <c r="C5620" s="115" t="s">
        <v>15946</v>
      </c>
      <c r="D5620" s="115" t="s">
        <v>1242</v>
      </c>
      <c r="E5620" s="115">
        <v>2797.76</v>
      </c>
      <c r="F5620" s="674">
        <v>293.83600000000001</v>
      </c>
      <c r="G5620" s="674">
        <v>295.84500000000003</v>
      </c>
      <c r="H5620" s="115">
        <f t="shared" si="174"/>
        <v>1.0068371472522089</v>
      </c>
      <c r="I5620" s="115">
        <f t="shared" si="175"/>
        <v>2816.8887</v>
      </c>
    </row>
    <row r="5621" spans="1:9" hidden="1">
      <c r="A5621" s="115" t="s">
        <v>15947</v>
      </c>
      <c r="B5621" s="115" t="s">
        <v>15948</v>
      </c>
      <c r="C5621" s="115" t="s">
        <v>15949</v>
      </c>
      <c r="D5621" s="115" t="s">
        <v>1242</v>
      </c>
      <c r="E5621" s="115">
        <v>4084.92</v>
      </c>
      <c r="F5621" s="674">
        <v>293.83600000000001</v>
      </c>
      <c r="G5621" s="674">
        <v>295.84500000000003</v>
      </c>
      <c r="H5621" s="115">
        <f t="shared" si="174"/>
        <v>1.0068371472522089</v>
      </c>
      <c r="I5621" s="115">
        <f t="shared" si="175"/>
        <v>4112.8491999999997</v>
      </c>
    </row>
    <row r="5622" spans="1:9" hidden="1">
      <c r="A5622" s="115" t="s">
        <v>15950</v>
      </c>
      <c r="B5622" s="115" t="s">
        <v>15951</v>
      </c>
      <c r="C5622" s="115" t="s">
        <v>15952</v>
      </c>
      <c r="D5622" s="115" t="s">
        <v>1242</v>
      </c>
      <c r="E5622" s="115">
        <v>4784.53</v>
      </c>
      <c r="F5622" s="674">
        <v>293.83600000000001</v>
      </c>
      <c r="G5622" s="674">
        <v>295.84500000000003</v>
      </c>
      <c r="H5622" s="115">
        <f t="shared" si="174"/>
        <v>1.0068371472522089</v>
      </c>
      <c r="I5622" s="115">
        <f t="shared" si="175"/>
        <v>4817.2425000000003</v>
      </c>
    </row>
    <row r="5623" spans="1:9" hidden="1">
      <c r="A5623" s="115" t="s">
        <v>15953</v>
      </c>
      <c r="B5623" s="115" t="s">
        <v>15954</v>
      </c>
      <c r="C5623" s="115" t="s">
        <v>15955</v>
      </c>
      <c r="D5623" s="115" t="s">
        <v>1242</v>
      </c>
      <c r="E5623" s="115">
        <v>5689.13</v>
      </c>
      <c r="F5623" s="674">
        <v>293.83600000000001</v>
      </c>
      <c r="G5623" s="674">
        <v>295.84500000000003</v>
      </c>
      <c r="H5623" s="115">
        <f t="shared" si="174"/>
        <v>1.0068371472522089</v>
      </c>
      <c r="I5623" s="115">
        <f t="shared" si="175"/>
        <v>5728.0273999999999</v>
      </c>
    </row>
    <row r="5624" spans="1:9" hidden="1">
      <c r="A5624" s="115" t="s">
        <v>15956</v>
      </c>
      <c r="B5624" s="115" t="s">
        <v>15957</v>
      </c>
      <c r="C5624" s="115" t="s">
        <v>15958</v>
      </c>
      <c r="D5624" s="115" t="s">
        <v>1242</v>
      </c>
      <c r="E5624" s="115">
        <v>6669.04</v>
      </c>
      <c r="F5624" s="674">
        <v>293.83600000000001</v>
      </c>
      <c r="G5624" s="674">
        <v>295.84500000000003</v>
      </c>
      <c r="H5624" s="115">
        <f t="shared" si="174"/>
        <v>1.0068371472522089</v>
      </c>
      <c r="I5624" s="115">
        <f t="shared" si="175"/>
        <v>6714.6372000000001</v>
      </c>
    </row>
    <row r="5625" spans="1:9" hidden="1">
      <c r="A5625" s="115" t="s">
        <v>15959</v>
      </c>
      <c r="B5625" s="115" t="s">
        <v>15960</v>
      </c>
      <c r="C5625" s="115" t="s">
        <v>15961</v>
      </c>
      <c r="D5625" s="115" t="s">
        <v>1242</v>
      </c>
      <c r="E5625" s="115">
        <v>9336.91</v>
      </c>
      <c r="F5625" s="674">
        <v>293.83600000000001</v>
      </c>
      <c r="G5625" s="674">
        <v>295.84500000000003</v>
      </c>
      <c r="H5625" s="115">
        <f t="shared" si="174"/>
        <v>1.0068371472522089</v>
      </c>
      <c r="I5625" s="115">
        <f t="shared" si="175"/>
        <v>9400.7477999999992</v>
      </c>
    </row>
    <row r="5626" spans="1:9" hidden="1">
      <c r="A5626" s="115" t="s">
        <v>15962</v>
      </c>
      <c r="B5626" s="115" t="s">
        <v>15963</v>
      </c>
      <c r="C5626" s="115" t="s">
        <v>15964</v>
      </c>
      <c r="D5626" s="115" t="s">
        <v>1138</v>
      </c>
      <c r="E5626" s="115">
        <v>2056.6799999999998</v>
      </c>
      <c r="F5626" s="674">
        <v>293.83600000000001</v>
      </c>
      <c r="G5626" s="674">
        <v>295.84500000000003</v>
      </c>
      <c r="H5626" s="115">
        <f t="shared" si="174"/>
        <v>1.0068371472522089</v>
      </c>
      <c r="I5626" s="115">
        <f t="shared" si="175"/>
        <v>2070.7417999999998</v>
      </c>
    </row>
    <row r="5627" spans="1:9" hidden="1">
      <c r="A5627" s="115" t="s">
        <v>15965</v>
      </c>
      <c r="B5627" s="115" t="s">
        <v>15966</v>
      </c>
      <c r="C5627" s="115" t="s">
        <v>15967</v>
      </c>
      <c r="D5627" s="115" t="s">
        <v>1138</v>
      </c>
      <c r="E5627" s="115">
        <v>2289.1799999999998</v>
      </c>
      <c r="F5627" s="674">
        <v>293.83600000000001</v>
      </c>
      <c r="G5627" s="674">
        <v>295.84500000000003</v>
      </c>
      <c r="H5627" s="115">
        <f t="shared" si="174"/>
        <v>1.0068371472522089</v>
      </c>
      <c r="I5627" s="115">
        <f t="shared" si="175"/>
        <v>2304.8314999999998</v>
      </c>
    </row>
    <row r="5628" spans="1:9" hidden="1">
      <c r="A5628" s="115" t="s">
        <v>15968</v>
      </c>
      <c r="B5628" s="115" t="s">
        <v>15969</v>
      </c>
      <c r="C5628" s="115" t="s">
        <v>15970</v>
      </c>
      <c r="D5628" s="115" t="s">
        <v>1138</v>
      </c>
      <c r="E5628" s="115">
        <v>2824.95</v>
      </c>
      <c r="F5628" s="674">
        <v>293.83600000000001</v>
      </c>
      <c r="G5628" s="674">
        <v>295.84500000000003</v>
      </c>
      <c r="H5628" s="115">
        <f t="shared" si="174"/>
        <v>1.0068371472522089</v>
      </c>
      <c r="I5628" s="115">
        <f t="shared" si="175"/>
        <v>2844.2646</v>
      </c>
    </row>
    <row r="5629" spans="1:9" hidden="1">
      <c r="A5629" s="115" t="s">
        <v>15971</v>
      </c>
      <c r="B5629" s="115" t="s">
        <v>15972</v>
      </c>
      <c r="C5629" s="115" t="s">
        <v>15973</v>
      </c>
      <c r="D5629" s="115" t="s">
        <v>1138</v>
      </c>
      <c r="E5629" s="115">
        <v>3412.81</v>
      </c>
      <c r="F5629" s="674">
        <v>293.83600000000001</v>
      </c>
      <c r="G5629" s="674">
        <v>295.84500000000003</v>
      </c>
      <c r="H5629" s="115">
        <f t="shared" si="174"/>
        <v>1.0068371472522089</v>
      </c>
      <c r="I5629" s="115">
        <f t="shared" si="175"/>
        <v>3436.1439</v>
      </c>
    </row>
    <row r="5630" spans="1:9" hidden="1">
      <c r="A5630" s="115" t="s">
        <v>15974</v>
      </c>
      <c r="B5630" s="115" t="s">
        <v>15975</v>
      </c>
      <c r="C5630" s="115" t="s">
        <v>15976</v>
      </c>
      <c r="D5630" s="115" t="s">
        <v>1138</v>
      </c>
      <c r="E5630" s="115">
        <v>4035.35</v>
      </c>
      <c r="F5630" s="674">
        <v>293.83600000000001</v>
      </c>
      <c r="G5630" s="674">
        <v>295.84500000000003</v>
      </c>
      <c r="H5630" s="115">
        <f t="shared" si="174"/>
        <v>1.0068371472522089</v>
      </c>
      <c r="I5630" s="115">
        <f t="shared" si="175"/>
        <v>4062.9403000000002</v>
      </c>
    </row>
    <row r="5631" spans="1:9" hidden="1">
      <c r="A5631" s="115" t="s">
        <v>15977</v>
      </c>
      <c r="B5631" s="115" t="s">
        <v>15978</v>
      </c>
      <c r="C5631" s="115" t="s">
        <v>15979</v>
      </c>
      <c r="D5631" s="115" t="s">
        <v>1138</v>
      </c>
      <c r="E5631" s="115">
        <v>4942.24</v>
      </c>
      <c r="F5631" s="674">
        <v>293.83600000000001</v>
      </c>
      <c r="G5631" s="674">
        <v>295.84500000000003</v>
      </c>
      <c r="H5631" s="115">
        <f t="shared" si="174"/>
        <v>1.0068371472522089</v>
      </c>
      <c r="I5631" s="115">
        <f t="shared" si="175"/>
        <v>4976.0308000000005</v>
      </c>
    </row>
    <row r="5632" spans="1:9" hidden="1">
      <c r="A5632" s="115" t="s">
        <v>15980</v>
      </c>
      <c r="B5632" s="115" t="s">
        <v>15981</v>
      </c>
      <c r="C5632" s="115" t="s">
        <v>15982</v>
      </c>
      <c r="D5632" s="115" t="s">
        <v>1138</v>
      </c>
      <c r="E5632" s="115">
        <v>5744.04</v>
      </c>
      <c r="F5632" s="674">
        <v>293.83600000000001</v>
      </c>
      <c r="G5632" s="674">
        <v>295.84500000000003</v>
      </c>
      <c r="H5632" s="115">
        <f t="shared" si="174"/>
        <v>1.0068371472522089</v>
      </c>
      <c r="I5632" s="115">
        <f t="shared" si="175"/>
        <v>5783.3127999999997</v>
      </c>
    </row>
    <row r="5633" spans="1:9" hidden="1">
      <c r="A5633" s="115" t="s">
        <v>15983</v>
      </c>
      <c r="B5633" s="115" t="s">
        <v>15984</v>
      </c>
      <c r="C5633" s="115" t="s">
        <v>15985</v>
      </c>
      <c r="D5633" s="115" t="s">
        <v>1138</v>
      </c>
      <c r="E5633" s="115">
        <v>6463.36</v>
      </c>
      <c r="F5633" s="674">
        <v>293.83600000000001</v>
      </c>
      <c r="G5633" s="674">
        <v>295.84500000000003</v>
      </c>
      <c r="H5633" s="115">
        <f t="shared" si="174"/>
        <v>1.0068371472522089</v>
      </c>
      <c r="I5633" s="115">
        <f t="shared" si="175"/>
        <v>6507.5509000000002</v>
      </c>
    </row>
    <row r="5634" spans="1:9" hidden="1">
      <c r="A5634" s="115" t="s">
        <v>15986</v>
      </c>
      <c r="B5634" s="115" t="s">
        <v>15987</v>
      </c>
      <c r="C5634" s="115" t="s">
        <v>15988</v>
      </c>
      <c r="D5634" s="115" t="s">
        <v>1138</v>
      </c>
      <c r="E5634" s="115">
        <v>7918</v>
      </c>
      <c r="F5634" s="674">
        <v>293.83600000000001</v>
      </c>
      <c r="G5634" s="674">
        <v>295.84500000000003</v>
      </c>
      <c r="H5634" s="115">
        <f t="shared" si="174"/>
        <v>1.0068371472522089</v>
      </c>
      <c r="I5634" s="115">
        <f t="shared" si="175"/>
        <v>7972.1364999999996</v>
      </c>
    </row>
    <row r="5635" spans="1:9" hidden="1">
      <c r="A5635" s="115" t="s">
        <v>15989</v>
      </c>
      <c r="B5635" s="115" t="s">
        <v>15990</v>
      </c>
      <c r="C5635" s="115" t="s">
        <v>15991</v>
      </c>
      <c r="D5635" s="115" t="s">
        <v>1138</v>
      </c>
      <c r="E5635" s="115">
        <v>8438.44</v>
      </c>
      <c r="F5635" s="674">
        <v>293.83600000000001</v>
      </c>
      <c r="G5635" s="674">
        <v>295.84500000000003</v>
      </c>
      <c r="H5635" s="115">
        <f t="shared" si="174"/>
        <v>1.0068371472522089</v>
      </c>
      <c r="I5635" s="115">
        <f t="shared" si="175"/>
        <v>8496.1348999999991</v>
      </c>
    </row>
    <row r="5636" spans="1:9" hidden="1">
      <c r="A5636" s="115" t="s">
        <v>15992</v>
      </c>
      <c r="B5636" s="115" t="s">
        <v>15993</v>
      </c>
      <c r="C5636" s="115" t="s">
        <v>15994</v>
      </c>
      <c r="D5636" s="115" t="s">
        <v>1138</v>
      </c>
      <c r="E5636" s="115">
        <v>10220.77</v>
      </c>
      <c r="F5636" s="674">
        <v>293.83600000000001</v>
      </c>
      <c r="G5636" s="674">
        <v>295.84500000000003</v>
      </c>
      <c r="H5636" s="115">
        <f t="shared" si="174"/>
        <v>1.0068371472522089</v>
      </c>
      <c r="I5636" s="115">
        <f t="shared" si="175"/>
        <v>10290.650900000001</v>
      </c>
    </row>
    <row r="5637" spans="1:9" hidden="1">
      <c r="A5637" s="115" t="s">
        <v>15995</v>
      </c>
      <c r="B5637" s="115" t="s">
        <v>15996</v>
      </c>
      <c r="C5637" s="115" t="s">
        <v>15997</v>
      </c>
      <c r="D5637" s="115" t="s">
        <v>1138</v>
      </c>
      <c r="E5637" s="115">
        <v>22722.47</v>
      </c>
      <c r="F5637" s="674">
        <v>293.83600000000001</v>
      </c>
      <c r="G5637" s="674">
        <v>295.84500000000003</v>
      </c>
      <c r="H5637" s="115">
        <f t="shared" ref="H5637:H5700" si="176">G5637/F5637</f>
        <v>1.0068371472522089</v>
      </c>
      <c r="I5637" s="115">
        <f t="shared" ref="I5637:I5700" si="177">ROUND(H5637*E5637,4)</f>
        <v>22877.8269</v>
      </c>
    </row>
    <row r="5638" spans="1:9" hidden="1">
      <c r="A5638" s="115" t="s">
        <v>15998</v>
      </c>
      <c r="B5638" s="115" t="s">
        <v>15999</v>
      </c>
      <c r="C5638" s="115" t="s">
        <v>16000</v>
      </c>
      <c r="D5638" s="115" t="s">
        <v>1138</v>
      </c>
      <c r="E5638" s="115">
        <v>28852.69</v>
      </c>
      <c r="F5638" s="674">
        <v>293.83600000000001</v>
      </c>
      <c r="G5638" s="674">
        <v>295.84500000000003</v>
      </c>
      <c r="H5638" s="115">
        <f t="shared" si="176"/>
        <v>1.0068371472522089</v>
      </c>
      <c r="I5638" s="115">
        <f t="shared" si="177"/>
        <v>29049.9601</v>
      </c>
    </row>
    <row r="5639" spans="1:9" hidden="1">
      <c r="A5639" s="115" t="s">
        <v>16001</v>
      </c>
      <c r="B5639" s="115" t="s">
        <v>16002</v>
      </c>
      <c r="C5639" s="115" t="s">
        <v>16003</v>
      </c>
      <c r="D5639" s="115" t="s">
        <v>1138</v>
      </c>
      <c r="E5639" s="115">
        <v>41913.01</v>
      </c>
      <c r="F5639" s="674">
        <v>293.83600000000001</v>
      </c>
      <c r="G5639" s="674">
        <v>295.84500000000003</v>
      </c>
      <c r="H5639" s="115">
        <f t="shared" si="176"/>
        <v>1.0068371472522089</v>
      </c>
      <c r="I5639" s="115">
        <f t="shared" si="177"/>
        <v>42199.575400000002</v>
      </c>
    </row>
    <row r="5640" spans="1:9" hidden="1">
      <c r="A5640" s="115" t="s">
        <v>16004</v>
      </c>
      <c r="B5640" s="115" t="s">
        <v>16005</v>
      </c>
      <c r="C5640" s="115" t="s">
        <v>16006</v>
      </c>
      <c r="D5640" s="115" t="s">
        <v>1138</v>
      </c>
      <c r="E5640" s="115">
        <v>43482.73</v>
      </c>
      <c r="F5640" s="674">
        <v>293.83600000000001</v>
      </c>
      <c r="G5640" s="674">
        <v>295.84500000000003</v>
      </c>
      <c r="H5640" s="115">
        <f t="shared" si="176"/>
        <v>1.0068371472522089</v>
      </c>
      <c r="I5640" s="115">
        <f t="shared" si="177"/>
        <v>43780.027800000003</v>
      </c>
    </row>
    <row r="5641" spans="1:9" hidden="1">
      <c r="A5641" s="115" t="s">
        <v>16007</v>
      </c>
      <c r="B5641" s="115" t="s">
        <v>16008</v>
      </c>
      <c r="C5641" s="115" t="s">
        <v>16009</v>
      </c>
      <c r="D5641" s="115" t="s">
        <v>1138</v>
      </c>
      <c r="E5641" s="115">
        <v>62364.69</v>
      </c>
      <c r="F5641" s="674">
        <v>293.83600000000001</v>
      </c>
      <c r="G5641" s="674">
        <v>295.84500000000003</v>
      </c>
      <c r="H5641" s="115">
        <f t="shared" si="176"/>
        <v>1.0068371472522089</v>
      </c>
      <c r="I5641" s="115">
        <f t="shared" si="177"/>
        <v>62791.086600000002</v>
      </c>
    </row>
    <row r="5642" spans="1:9" hidden="1">
      <c r="A5642" s="115" t="s">
        <v>16010</v>
      </c>
      <c r="B5642" s="115" t="s">
        <v>16011</v>
      </c>
      <c r="C5642" s="115" t="s">
        <v>16012</v>
      </c>
      <c r="D5642" s="115" t="s">
        <v>1138</v>
      </c>
      <c r="E5642" s="115">
        <v>2056.6799999999998</v>
      </c>
      <c r="F5642" s="674">
        <v>293.83600000000001</v>
      </c>
      <c r="G5642" s="674">
        <v>295.84500000000003</v>
      </c>
      <c r="H5642" s="115">
        <f t="shared" si="176"/>
        <v>1.0068371472522089</v>
      </c>
      <c r="I5642" s="115">
        <f t="shared" si="177"/>
        <v>2070.7417999999998</v>
      </c>
    </row>
    <row r="5643" spans="1:9" hidden="1">
      <c r="A5643" s="115" t="s">
        <v>16013</v>
      </c>
      <c r="B5643" s="115" t="s">
        <v>16014</v>
      </c>
      <c r="C5643" s="115" t="s">
        <v>16015</v>
      </c>
      <c r="D5643" s="115" t="s">
        <v>1138</v>
      </c>
      <c r="E5643" s="115">
        <v>2289.1799999999998</v>
      </c>
      <c r="F5643" s="674">
        <v>293.83600000000001</v>
      </c>
      <c r="G5643" s="674">
        <v>295.84500000000003</v>
      </c>
      <c r="H5643" s="115">
        <f t="shared" si="176"/>
        <v>1.0068371472522089</v>
      </c>
      <c r="I5643" s="115">
        <f t="shared" si="177"/>
        <v>2304.8314999999998</v>
      </c>
    </row>
    <row r="5644" spans="1:9" hidden="1">
      <c r="A5644" s="115" t="s">
        <v>16016</v>
      </c>
      <c r="B5644" s="115" t="s">
        <v>16017</v>
      </c>
      <c r="C5644" s="115" t="s">
        <v>16018</v>
      </c>
      <c r="D5644" s="115" t="s">
        <v>1138</v>
      </c>
      <c r="E5644" s="115">
        <v>2824.95</v>
      </c>
      <c r="F5644" s="674">
        <v>293.83600000000001</v>
      </c>
      <c r="G5644" s="674">
        <v>295.84500000000003</v>
      </c>
      <c r="H5644" s="115">
        <f t="shared" si="176"/>
        <v>1.0068371472522089</v>
      </c>
      <c r="I5644" s="115">
        <f t="shared" si="177"/>
        <v>2844.2646</v>
      </c>
    </row>
    <row r="5645" spans="1:9" hidden="1">
      <c r="A5645" s="115" t="s">
        <v>16019</v>
      </c>
      <c r="B5645" s="115" t="s">
        <v>16020</v>
      </c>
      <c r="C5645" s="115" t="s">
        <v>16021</v>
      </c>
      <c r="D5645" s="115" t="s">
        <v>1138</v>
      </c>
      <c r="E5645" s="115">
        <v>3414.19</v>
      </c>
      <c r="F5645" s="674">
        <v>293.83600000000001</v>
      </c>
      <c r="G5645" s="674">
        <v>295.84500000000003</v>
      </c>
      <c r="H5645" s="115">
        <f t="shared" si="176"/>
        <v>1.0068371472522089</v>
      </c>
      <c r="I5645" s="115">
        <f t="shared" si="177"/>
        <v>3437.5333000000001</v>
      </c>
    </row>
    <row r="5646" spans="1:9" hidden="1">
      <c r="A5646" s="115" t="s">
        <v>16022</v>
      </c>
      <c r="B5646" s="115" t="s">
        <v>16023</v>
      </c>
      <c r="C5646" s="115" t="s">
        <v>16024</v>
      </c>
      <c r="D5646" s="115" t="s">
        <v>1138</v>
      </c>
      <c r="E5646" s="115">
        <v>4128.13</v>
      </c>
      <c r="F5646" s="674">
        <v>293.83600000000001</v>
      </c>
      <c r="G5646" s="674">
        <v>295.84500000000003</v>
      </c>
      <c r="H5646" s="115">
        <f t="shared" si="176"/>
        <v>1.0068371472522089</v>
      </c>
      <c r="I5646" s="115">
        <f t="shared" si="177"/>
        <v>4156.3545999999997</v>
      </c>
    </row>
    <row r="5647" spans="1:9" hidden="1">
      <c r="A5647" s="115" t="s">
        <v>16025</v>
      </c>
      <c r="B5647" s="115" t="s">
        <v>16026</v>
      </c>
      <c r="C5647" s="115" t="s">
        <v>16027</v>
      </c>
      <c r="D5647" s="115" t="s">
        <v>1138</v>
      </c>
      <c r="E5647" s="115">
        <v>5018.41</v>
      </c>
      <c r="F5647" s="674">
        <v>293.83600000000001</v>
      </c>
      <c r="G5647" s="674">
        <v>295.84500000000003</v>
      </c>
      <c r="H5647" s="115">
        <f t="shared" si="176"/>
        <v>1.0068371472522089</v>
      </c>
      <c r="I5647" s="115">
        <f t="shared" si="177"/>
        <v>5052.7215999999999</v>
      </c>
    </row>
    <row r="5648" spans="1:9" hidden="1">
      <c r="A5648" s="115" t="s">
        <v>16028</v>
      </c>
      <c r="B5648" s="115" t="s">
        <v>16029</v>
      </c>
      <c r="C5648" s="115" t="s">
        <v>16030</v>
      </c>
      <c r="D5648" s="115" t="s">
        <v>1138</v>
      </c>
      <c r="E5648" s="115">
        <v>5826.03</v>
      </c>
      <c r="F5648" s="674">
        <v>293.83600000000001</v>
      </c>
      <c r="G5648" s="674">
        <v>295.84500000000003</v>
      </c>
      <c r="H5648" s="115">
        <f t="shared" si="176"/>
        <v>1.0068371472522089</v>
      </c>
      <c r="I5648" s="115">
        <f t="shared" si="177"/>
        <v>5865.8634000000002</v>
      </c>
    </row>
    <row r="5649" spans="1:9" hidden="1">
      <c r="A5649" s="115" t="s">
        <v>16031</v>
      </c>
      <c r="B5649" s="115" t="s">
        <v>16032</v>
      </c>
      <c r="C5649" s="115" t="s">
        <v>16033</v>
      </c>
      <c r="D5649" s="115" t="s">
        <v>1138</v>
      </c>
      <c r="E5649" s="115">
        <v>6853.62</v>
      </c>
      <c r="F5649" s="674">
        <v>293.83600000000001</v>
      </c>
      <c r="G5649" s="674">
        <v>295.84500000000003</v>
      </c>
      <c r="H5649" s="115">
        <f t="shared" si="176"/>
        <v>1.0068371472522089</v>
      </c>
      <c r="I5649" s="115">
        <f t="shared" si="177"/>
        <v>6900.4791999999998</v>
      </c>
    </row>
    <row r="5650" spans="1:9" hidden="1">
      <c r="A5650" s="115" t="s">
        <v>16034</v>
      </c>
      <c r="B5650" s="115" t="s">
        <v>16035</v>
      </c>
      <c r="C5650" s="115" t="s">
        <v>16036</v>
      </c>
      <c r="D5650" s="115" t="s">
        <v>1138</v>
      </c>
      <c r="E5650" s="115">
        <v>8397.2800000000007</v>
      </c>
      <c r="F5650" s="674">
        <v>293.83600000000001</v>
      </c>
      <c r="G5650" s="674">
        <v>295.84500000000003</v>
      </c>
      <c r="H5650" s="115">
        <f t="shared" si="176"/>
        <v>1.0068371472522089</v>
      </c>
      <c r="I5650" s="115">
        <f t="shared" si="177"/>
        <v>8454.6934000000001</v>
      </c>
    </row>
    <row r="5651" spans="1:9" hidden="1">
      <c r="A5651" s="115" t="s">
        <v>16037</v>
      </c>
      <c r="B5651" s="115" t="s">
        <v>16038</v>
      </c>
      <c r="C5651" s="115" t="s">
        <v>16039</v>
      </c>
      <c r="D5651" s="115" t="s">
        <v>1138</v>
      </c>
      <c r="E5651" s="115">
        <v>9741.24</v>
      </c>
      <c r="F5651" s="674">
        <v>293.83600000000001</v>
      </c>
      <c r="G5651" s="674">
        <v>295.84500000000003</v>
      </c>
      <c r="H5651" s="115">
        <f t="shared" si="176"/>
        <v>1.0068371472522089</v>
      </c>
      <c r="I5651" s="115">
        <f t="shared" si="177"/>
        <v>9807.8423000000003</v>
      </c>
    </row>
    <row r="5652" spans="1:9" hidden="1">
      <c r="A5652" s="115" t="s">
        <v>16040</v>
      </c>
      <c r="B5652" s="115" t="s">
        <v>16041</v>
      </c>
      <c r="C5652" s="115" t="s">
        <v>16042</v>
      </c>
      <c r="D5652" s="115" t="s">
        <v>1138</v>
      </c>
      <c r="E5652" s="115">
        <v>13378.61</v>
      </c>
      <c r="F5652" s="674">
        <v>293.83600000000001</v>
      </c>
      <c r="G5652" s="674">
        <v>295.84500000000003</v>
      </c>
      <c r="H5652" s="115">
        <f t="shared" si="176"/>
        <v>1.0068371472522089</v>
      </c>
      <c r="I5652" s="115">
        <f t="shared" si="177"/>
        <v>13470.0815</v>
      </c>
    </row>
    <row r="5653" spans="1:9" hidden="1">
      <c r="A5653" s="115" t="s">
        <v>16043</v>
      </c>
      <c r="B5653" s="115" t="s">
        <v>16044</v>
      </c>
      <c r="C5653" s="115" t="s">
        <v>16045</v>
      </c>
      <c r="D5653" s="115" t="s">
        <v>1138</v>
      </c>
      <c r="E5653" s="115">
        <v>23336.92</v>
      </c>
      <c r="F5653" s="674">
        <v>293.83600000000001</v>
      </c>
      <c r="G5653" s="674">
        <v>295.84500000000003</v>
      </c>
      <c r="H5653" s="115">
        <f t="shared" si="176"/>
        <v>1.0068371472522089</v>
      </c>
      <c r="I5653" s="115">
        <f t="shared" si="177"/>
        <v>23496.477999999999</v>
      </c>
    </row>
    <row r="5654" spans="1:9" hidden="1">
      <c r="A5654" s="115" t="s">
        <v>16046</v>
      </c>
      <c r="B5654" s="115" t="s">
        <v>16047</v>
      </c>
      <c r="C5654" s="115" t="s">
        <v>16048</v>
      </c>
      <c r="D5654" s="115" t="s">
        <v>1138</v>
      </c>
      <c r="E5654" s="115">
        <v>41949.39</v>
      </c>
      <c r="F5654" s="674">
        <v>293.83600000000001</v>
      </c>
      <c r="G5654" s="674">
        <v>295.84500000000003</v>
      </c>
      <c r="H5654" s="115">
        <f t="shared" si="176"/>
        <v>1.0068371472522089</v>
      </c>
      <c r="I5654" s="115">
        <f t="shared" si="177"/>
        <v>42236.2042</v>
      </c>
    </row>
    <row r="5655" spans="1:9" hidden="1">
      <c r="A5655" s="115" t="s">
        <v>16049</v>
      </c>
      <c r="B5655" s="115" t="s">
        <v>16050</v>
      </c>
      <c r="C5655" s="115" t="s">
        <v>16051</v>
      </c>
      <c r="D5655" s="115" t="s">
        <v>1138</v>
      </c>
      <c r="E5655" s="115">
        <v>55583.08</v>
      </c>
      <c r="F5655" s="674">
        <v>293.83600000000001</v>
      </c>
      <c r="G5655" s="674">
        <v>295.84500000000003</v>
      </c>
      <c r="H5655" s="115">
        <f t="shared" si="176"/>
        <v>1.0068371472522089</v>
      </c>
      <c r="I5655" s="115">
        <f t="shared" si="177"/>
        <v>55963.109700000001</v>
      </c>
    </row>
    <row r="5656" spans="1:9" hidden="1">
      <c r="A5656" s="115" t="s">
        <v>16052</v>
      </c>
      <c r="B5656" s="115" t="s">
        <v>16053</v>
      </c>
      <c r="C5656" s="115" t="s">
        <v>16054</v>
      </c>
      <c r="D5656" s="115" t="s">
        <v>1138</v>
      </c>
      <c r="E5656" s="115">
        <v>76331.37</v>
      </c>
      <c r="F5656" s="674">
        <v>293.83600000000001</v>
      </c>
      <c r="G5656" s="674">
        <v>295.84500000000003</v>
      </c>
      <c r="H5656" s="115">
        <f t="shared" si="176"/>
        <v>1.0068371472522089</v>
      </c>
      <c r="I5656" s="115">
        <f t="shared" si="177"/>
        <v>76853.258799999996</v>
      </c>
    </row>
    <row r="5657" spans="1:9" hidden="1">
      <c r="A5657" s="115" t="s">
        <v>16055</v>
      </c>
      <c r="B5657" s="115" t="s">
        <v>16056</v>
      </c>
      <c r="C5657" s="115" t="s">
        <v>16057</v>
      </c>
      <c r="D5657" s="115" t="s">
        <v>1138</v>
      </c>
      <c r="E5657" s="115">
        <v>45320.88</v>
      </c>
      <c r="F5657" s="674">
        <v>293.83600000000001</v>
      </c>
      <c r="G5657" s="674">
        <v>295.84500000000003</v>
      </c>
      <c r="H5657" s="115">
        <f t="shared" si="176"/>
        <v>1.0068371472522089</v>
      </c>
      <c r="I5657" s="115">
        <f t="shared" si="177"/>
        <v>45630.745499999997</v>
      </c>
    </row>
    <row r="5658" spans="1:9" hidden="1">
      <c r="A5658" s="115" t="s">
        <v>16058</v>
      </c>
      <c r="B5658" s="115" t="s">
        <v>16059</v>
      </c>
      <c r="C5658" s="115" t="s">
        <v>16060</v>
      </c>
      <c r="D5658" s="115" t="s">
        <v>1138</v>
      </c>
      <c r="E5658" s="115">
        <v>55583.08</v>
      </c>
      <c r="F5658" s="674">
        <v>293.83600000000001</v>
      </c>
      <c r="G5658" s="674">
        <v>295.84500000000003</v>
      </c>
      <c r="H5658" s="115">
        <f t="shared" si="176"/>
        <v>1.0068371472522089</v>
      </c>
      <c r="I5658" s="115">
        <f t="shared" si="177"/>
        <v>55963.109700000001</v>
      </c>
    </row>
    <row r="5659" spans="1:9" hidden="1">
      <c r="A5659" s="115" t="s">
        <v>16061</v>
      </c>
      <c r="B5659" s="115" t="s">
        <v>16062</v>
      </c>
      <c r="C5659" s="115" t="s">
        <v>16063</v>
      </c>
      <c r="D5659" s="115" t="s">
        <v>1138</v>
      </c>
      <c r="E5659" s="115">
        <v>82507.14</v>
      </c>
      <c r="F5659" s="674">
        <v>293.83600000000001</v>
      </c>
      <c r="G5659" s="674">
        <v>295.84500000000003</v>
      </c>
      <c r="H5659" s="115">
        <f t="shared" si="176"/>
        <v>1.0068371472522089</v>
      </c>
      <c r="I5659" s="115">
        <f t="shared" si="177"/>
        <v>83071.253500000006</v>
      </c>
    </row>
    <row r="5660" spans="1:9" hidden="1">
      <c r="A5660" s="115" t="s">
        <v>16064</v>
      </c>
      <c r="B5660" s="115" t="s">
        <v>16065</v>
      </c>
      <c r="C5660" s="115" t="s">
        <v>16066</v>
      </c>
      <c r="D5660" s="115" t="s">
        <v>1138</v>
      </c>
      <c r="E5660" s="115">
        <v>57777.43</v>
      </c>
      <c r="F5660" s="674">
        <v>293.83600000000001</v>
      </c>
      <c r="G5660" s="674">
        <v>295.84500000000003</v>
      </c>
      <c r="H5660" s="115">
        <f t="shared" si="176"/>
        <v>1.0068371472522089</v>
      </c>
      <c r="I5660" s="115">
        <f t="shared" si="177"/>
        <v>58172.462800000001</v>
      </c>
    </row>
    <row r="5661" spans="1:9" hidden="1">
      <c r="A5661" s="115" t="s">
        <v>16067</v>
      </c>
      <c r="B5661" s="115" t="s">
        <v>16068</v>
      </c>
      <c r="C5661" s="115" t="s">
        <v>16069</v>
      </c>
      <c r="D5661" s="115" t="s">
        <v>1138</v>
      </c>
      <c r="E5661" s="115">
        <v>72992.800000000003</v>
      </c>
      <c r="F5661" s="674">
        <v>293.83600000000001</v>
      </c>
      <c r="G5661" s="674">
        <v>295.84500000000003</v>
      </c>
      <c r="H5661" s="115">
        <f t="shared" si="176"/>
        <v>1.0068371472522089</v>
      </c>
      <c r="I5661" s="115">
        <f t="shared" si="177"/>
        <v>73491.862500000003</v>
      </c>
    </row>
    <row r="5662" spans="1:9" hidden="1">
      <c r="A5662" s="115" t="s">
        <v>16070</v>
      </c>
      <c r="B5662" s="115" t="s">
        <v>16071</v>
      </c>
      <c r="C5662" s="115" t="s">
        <v>16072</v>
      </c>
      <c r="D5662" s="115" t="s">
        <v>1138</v>
      </c>
      <c r="E5662" s="115">
        <v>89461.53</v>
      </c>
      <c r="F5662" s="674">
        <v>293.83600000000001</v>
      </c>
      <c r="G5662" s="674">
        <v>295.84500000000003</v>
      </c>
      <c r="H5662" s="115">
        <f t="shared" si="176"/>
        <v>1.0068371472522089</v>
      </c>
      <c r="I5662" s="115">
        <f t="shared" si="177"/>
        <v>90073.191699999996</v>
      </c>
    </row>
    <row r="5663" spans="1:9" hidden="1">
      <c r="A5663" s="115" t="s">
        <v>16073</v>
      </c>
      <c r="B5663" s="115" t="s">
        <v>16074</v>
      </c>
      <c r="C5663" s="115" t="s">
        <v>16075</v>
      </c>
      <c r="D5663" s="115" t="s">
        <v>1138</v>
      </c>
      <c r="E5663" s="115">
        <v>84209.4</v>
      </c>
      <c r="F5663" s="674">
        <v>293.83600000000001</v>
      </c>
      <c r="G5663" s="674">
        <v>295.84500000000003</v>
      </c>
      <c r="H5663" s="115">
        <f t="shared" si="176"/>
        <v>1.0068371472522089</v>
      </c>
      <c r="I5663" s="115">
        <f t="shared" si="177"/>
        <v>84785.152100000007</v>
      </c>
    </row>
    <row r="5664" spans="1:9" hidden="1">
      <c r="A5664" s="115" t="s">
        <v>16076</v>
      </c>
      <c r="B5664" s="115" t="s">
        <v>16077</v>
      </c>
      <c r="C5664" s="115" t="s">
        <v>16078</v>
      </c>
      <c r="D5664" s="115" t="s">
        <v>1138</v>
      </c>
      <c r="E5664" s="115">
        <v>98230.56</v>
      </c>
      <c r="F5664" s="674">
        <v>293.83600000000001</v>
      </c>
      <c r="G5664" s="674">
        <v>295.84500000000003</v>
      </c>
      <c r="H5664" s="115">
        <f t="shared" si="176"/>
        <v>1.0068371472522089</v>
      </c>
      <c r="I5664" s="115">
        <f t="shared" si="177"/>
        <v>98902.176800000001</v>
      </c>
    </row>
    <row r="5665" spans="1:9" hidden="1">
      <c r="A5665" s="115" t="s">
        <v>16079</v>
      </c>
      <c r="B5665" s="115" t="s">
        <v>16080</v>
      </c>
      <c r="C5665" s="115" t="s">
        <v>16081</v>
      </c>
      <c r="D5665" s="115" t="s">
        <v>1138</v>
      </c>
      <c r="E5665" s="115">
        <v>123029.66</v>
      </c>
      <c r="F5665" s="674">
        <v>293.83600000000001</v>
      </c>
      <c r="G5665" s="674">
        <v>295.84500000000003</v>
      </c>
      <c r="H5665" s="115">
        <f t="shared" si="176"/>
        <v>1.0068371472522089</v>
      </c>
      <c r="I5665" s="115">
        <f t="shared" si="177"/>
        <v>123870.8319</v>
      </c>
    </row>
    <row r="5666" spans="1:9" hidden="1">
      <c r="A5666" s="115" t="s">
        <v>16082</v>
      </c>
      <c r="B5666" s="115" t="s">
        <v>16083</v>
      </c>
      <c r="C5666" s="115" t="s">
        <v>16084</v>
      </c>
      <c r="D5666" s="115" t="s">
        <v>1138</v>
      </c>
      <c r="E5666" s="115">
        <v>1483.22</v>
      </c>
      <c r="F5666" s="674">
        <v>293.83600000000001</v>
      </c>
      <c r="G5666" s="674">
        <v>295.84500000000003</v>
      </c>
      <c r="H5666" s="115">
        <f t="shared" si="176"/>
        <v>1.0068371472522089</v>
      </c>
      <c r="I5666" s="115">
        <f t="shared" si="177"/>
        <v>1493.3610000000001</v>
      </c>
    </row>
    <row r="5667" spans="1:9" hidden="1">
      <c r="A5667" s="115" t="s">
        <v>16085</v>
      </c>
      <c r="B5667" s="115" t="s">
        <v>16086</v>
      </c>
      <c r="C5667" s="115" t="s">
        <v>16087</v>
      </c>
      <c r="D5667" s="115" t="s">
        <v>1138</v>
      </c>
      <c r="E5667" s="115">
        <v>1621.77</v>
      </c>
      <c r="F5667" s="674">
        <v>293.83600000000001</v>
      </c>
      <c r="G5667" s="674">
        <v>295.84500000000003</v>
      </c>
      <c r="H5667" s="115">
        <f t="shared" si="176"/>
        <v>1.0068371472522089</v>
      </c>
      <c r="I5667" s="115">
        <f t="shared" si="177"/>
        <v>1632.8583000000001</v>
      </c>
    </row>
    <row r="5668" spans="1:9" hidden="1">
      <c r="A5668" s="115" t="s">
        <v>16088</v>
      </c>
      <c r="B5668" s="115" t="s">
        <v>16089</v>
      </c>
      <c r="C5668" s="115" t="s">
        <v>16090</v>
      </c>
      <c r="D5668" s="115" t="s">
        <v>1138</v>
      </c>
      <c r="E5668" s="115">
        <v>1973.59</v>
      </c>
      <c r="F5668" s="674">
        <v>293.83600000000001</v>
      </c>
      <c r="G5668" s="674">
        <v>295.84500000000003</v>
      </c>
      <c r="H5668" s="115">
        <f t="shared" si="176"/>
        <v>1.0068371472522089</v>
      </c>
      <c r="I5668" s="115">
        <f t="shared" si="177"/>
        <v>1987.0836999999999</v>
      </c>
    </row>
    <row r="5669" spans="1:9" hidden="1">
      <c r="A5669" s="115" t="s">
        <v>16091</v>
      </c>
      <c r="B5669" s="115" t="s">
        <v>16092</v>
      </c>
      <c r="C5669" s="115" t="s">
        <v>16093</v>
      </c>
      <c r="D5669" s="115" t="s">
        <v>1138</v>
      </c>
      <c r="E5669" s="115">
        <v>2395.85</v>
      </c>
      <c r="F5669" s="674">
        <v>293.83600000000001</v>
      </c>
      <c r="G5669" s="674">
        <v>295.84500000000003</v>
      </c>
      <c r="H5669" s="115">
        <f t="shared" si="176"/>
        <v>1.0068371472522089</v>
      </c>
      <c r="I5669" s="115">
        <f t="shared" si="177"/>
        <v>2412.2307999999998</v>
      </c>
    </row>
    <row r="5670" spans="1:9" hidden="1">
      <c r="A5670" s="115" t="s">
        <v>16094</v>
      </c>
      <c r="B5670" s="115" t="s">
        <v>16095</v>
      </c>
      <c r="C5670" s="115" t="s">
        <v>16096</v>
      </c>
      <c r="D5670" s="115" t="s">
        <v>1138</v>
      </c>
      <c r="E5670" s="115">
        <v>2837.5</v>
      </c>
      <c r="F5670" s="674">
        <v>293.83600000000001</v>
      </c>
      <c r="G5670" s="674">
        <v>295.84500000000003</v>
      </c>
      <c r="H5670" s="115">
        <f t="shared" si="176"/>
        <v>1.0068371472522089</v>
      </c>
      <c r="I5670" s="115">
        <f t="shared" si="177"/>
        <v>2856.9004</v>
      </c>
    </row>
    <row r="5671" spans="1:9" hidden="1">
      <c r="A5671" s="115" t="s">
        <v>16097</v>
      </c>
      <c r="B5671" s="115" t="s">
        <v>16098</v>
      </c>
      <c r="C5671" s="115" t="s">
        <v>16099</v>
      </c>
      <c r="D5671" s="115" t="s">
        <v>1138</v>
      </c>
      <c r="E5671" s="115">
        <v>3408.54</v>
      </c>
      <c r="F5671" s="674">
        <v>293.83600000000001</v>
      </c>
      <c r="G5671" s="674">
        <v>295.84500000000003</v>
      </c>
      <c r="H5671" s="115">
        <f t="shared" si="176"/>
        <v>1.0068371472522089</v>
      </c>
      <c r="I5671" s="115">
        <f t="shared" si="177"/>
        <v>3431.8447000000001</v>
      </c>
    </row>
    <row r="5672" spans="1:9" hidden="1">
      <c r="A5672" s="115" t="s">
        <v>16100</v>
      </c>
      <c r="B5672" s="115" t="s">
        <v>16101</v>
      </c>
      <c r="C5672" s="115" t="s">
        <v>16102</v>
      </c>
      <c r="D5672" s="115" t="s">
        <v>1138</v>
      </c>
      <c r="E5672" s="115">
        <v>3930.82</v>
      </c>
      <c r="F5672" s="674">
        <v>293.83600000000001</v>
      </c>
      <c r="G5672" s="674">
        <v>295.84500000000003</v>
      </c>
      <c r="H5672" s="115">
        <f t="shared" si="176"/>
        <v>1.0068371472522089</v>
      </c>
      <c r="I5672" s="115">
        <f t="shared" si="177"/>
        <v>3957.6956</v>
      </c>
    </row>
    <row r="5673" spans="1:9" hidden="1">
      <c r="A5673" s="115" t="s">
        <v>16103</v>
      </c>
      <c r="B5673" s="115" t="s">
        <v>16104</v>
      </c>
      <c r="C5673" s="115" t="s">
        <v>16105</v>
      </c>
      <c r="D5673" s="115" t="s">
        <v>1138</v>
      </c>
      <c r="E5673" s="115">
        <v>4469.29</v>
      </c>
      <c r="F5673" s="674">
        <v>293.83600000000001</v>
      </c>
      <c r="G5673" s="674">
        <v>295.84500000000003</v>
      </c>
      <c r="H5673" s="115">
        <f t="shared" si="176"/>
        <v>1.0068371472522089</v>
      </c>
      <c r="I5673" s="115">
        <f t="shared" si="177"/>
        <v>4499.8472000000002</v>
      </c>
    </row>
    <row r="5674" spans="1:9" hidden="1">
      <c r="A5674" s="115" t="s">
        <v>16106</v>
      </c>
      <c r="B5674" s="115" t="s">
        <v>16107</v>
      </c>
      <c r="C5674" s="115" t="s">
        <v>16108</v>
      </c>
      <c r="D5674" s="115" t="s">
        <v>1138</v>
      </c>
      <c r="E5674" s="115">
        <v>5348.85</v>
      </c>
      <c r="F5674" s="674">
        <v>293.83600000000001</v>
      </c>
      <c r="G5674" s="674">
        <v>295.84500000000003</v>
      </c>
      <c r="H5674" s="115">
        <f t="shared" si="176"/>
        <v>1.0068371472522089</v>
      </c>
      <c r="I5674" s="115">
        <f t="shared" si="177"/>
        <v>5385.4209000000001</v>
      </c>
    </row>
    <row r="5675" spans="1:9" hidden="1">
      <c r="A5675" s="115" t="s">
        <v>16109</v>
      </c>
      <c r="B5675" s="115" t="s">
        <v>16110</v>
      </c>
      <c r="C5675" s="115" t="s">
        <v>16111</v>
      </c>
      <c r="D5675" s="115" t="s">
        <v>1138</v>
      </c>
      <c r="E5675" s="115">
        <v>5762.38</v>
      </c>
      <c r="F5675" s="674">
        <v>293.83600000000001</v>
      </c>
      <c r="G5675" s="674">
        <v>295.84500000000003</v>
      </c>
      <c r="H5675" s="115">
        <f t="shared" si="176"/>
        <v>1.0068371472522089</v>
      </c>
      <c r="I5675" s="115">
        <f t="shared" si="177"/>
        <v>5801.7781999999997</v>
      </c>
    </row>
    <row r="5676" spans="1:9" hidden="1">
      <c r="A5676" s="115" t="s">
        <v>16112</v>
      </c>
      <c r="B5676" s="115" t="s">
        <v>16113</v>
      </c>
      <c r="C5676" s="115" t="s">
        <v>16114</v>
      </c>
      <c r="D5676" s="115" t="s">
        <v>1138</v>
      </c>
      <c r="E5676" s="115">
        <v>7060.78</v>
      </c>
      <c r="F5676" s="674">
        <v>293.83600000000001</v>
      </c>
      <c r="G5676" s="674">
        <v>295.84500000000003</v>
      </c>
      <c r="H5676" s="115">
        <f t="shared" si="176"/>
        <v>1.0068371472522089</v>
      </c>
      <c r="I5676" s="115">
        <f t="shared" si="177"/>
        <v>7109.0555999999997</v>
      </c>
    </row>
    <row r="5677" spans="1:9" hidden="1">
      <c r="A5677" s="115" t="s">
        <v>16115</v>
      </c>
      <c r="B5677" s="115" t="s">
        <v>16116</v>
      </c>
      <c r="C5677" s="115" t="s">
        <v>16117</v>
      </c>
      <c r="D5677" s="115" t="s">
        <v>1138</v>
      </c>
      <c r="E5677" s="115">
        <v>14139.34</v>
      </c>
      <c r="F5677" s="674">
        <v>293.83600000000001</v>
      </c>
      <c r="G5677" s="674">
        <v>295.84500000000003</v>
      </c>
      <c r="H5677" s="115">
        <f t="shared" si="176"/>
        <v>1.0068371472522089</v>
      </c>
      <c r="I5677" s="115">
        <f t="shared" si="177"/>
        <v>14236.012699999999</v>
      </c>
    </row>
    <row r="5678" spans="1:9" hidden="1">
      <c r="A5678" s="115" t="s">
        <v>16118</v>
      </c>
      <c r="B5678" s="115" t="s">
        <v>16119</v>
      </c>
      <c r="C5678" s="115" t="s">
        <v>16120</v>
      </c>
      <c r="D5678" s="115" t="s">
        <v>1138</v>
      </c>
      <c r="E5678" s="115">
        <v>17902.830000000002</v>
      </c>
      <c r="F5678" s="674">
        <v>293.83600000000001</v>
      </c>
      <c r="G5678" s="674">
        <v>295.84500000000003</v>
      </c>
      <c r="H5678" s="115">
        <f t="shared" si="176"/>
        <v>1.0068371472522089</v>
      </c>
      <c r="I5678" s="115">
        <f t="shared" si="177"/>
        <v>18025.2343</v>
      </c>
    </row>
    <row r="5679" spans="1:9" hidden="1">
      <c r="A5679" s="115" t="s">
        <v>16121</v>
      </c>
      <c r="B5679" s="115" t="s">
        <v>16122</v>
      </c>
      <c r="C5679" s="115" t="s">
        <v>16123</v>
      </c>
      <c r="D5679" s="115" t="s">
        <v>1138</v>
      </c>
      <c r="E5679" s="115">
        <v>27572.99</v>
      </c>
      <c r="F5679" s="674">
        <v>293.83600000000001</v>
      </c>
      <c r="G5679" s="674">
        <v>295.84500000000003</v>
      </c>
      <c r="H5679" s="115">
        <f t="shared" si="176"/>
        <v>1.0068371472522089</v>
      </c>
      <c r="I5679" s="115">
        <f t="shared" si="177"/>
        <v>27761.510600000001</v>
      </c>
    </row>
    <row r="5680" spans="1:9" hidden="1">
      <c r="A5680" s="115" t="s">
        <v>16124</v>
      </c>
      <c r="B5680" s="115" t="s">
        <v>16125</v>
      </c>
      <c r="C5680" s="115" t="s">
        <v>16126</v>
      </c>
      <c r="D5680" s="115" t="s">
        <v>1138</v>
      </c>
      <c r="E5680" s="115">
        <v>29023.37</v>
      </c>
      <c r="F5680" s="674">
        <v>293.83600000000001</v>
      </c>
      <c r="G5680" s="674">
        <v>295.84500000000003</v>
      </c>
      <c r="H5680" s="115">
        <f t="shared" si="176"/>
        <v>1.0068371472522089</v>
      </c>
      <c r="I5680" s="115">
        <f t="shared" si="177"/>
        <v>29221.807100000002</v>
      </c>
    </row>
    <row r="5681" spans="1:9" hidden="1">
      <c r="A5681" s="115" t="s">
        <v>16127</v>
      </c>
      <c r="B5681" s="115" t="s">
        <v>16128</v>
      </c>
      <c r="C5681" s="115" t="s">
        <v>16129</v>
      </c>
      <c r="D5681" s="115" t="s">
        <v>1138</v>
      </c>
      <c r="E5681" s="115">
        <v>39918.6</v>
      </c>
      <c r="F5681" s="674">
        <v>293.83600000000001</v>
      </c>
      <c r="G5681" s="674">
        <v>295.84500000000003</v>
      </c>
      <c r="H5681" s="115">
        <f t="shared" si="176"/>
        <v>1.0068371472522089</v>
      </c>
      <c r="I5681" s="115">
        <f t="shared" si="177"/>
        <v>40191.529300000002</v>
      </c>
    </row>
    <row r="5682" spans="1:9" hidden="1">
      <c r="A5682" s="115" t="s">
        <v>16130</v>
      </c>
      <c r="B5682" s="115" t="s">
        <v>16131</v>
      </c>
      <c r="C5682" s="115" t="s">
        <v>16132</v>
      </c>
      <c r="D5682" s="115" t="s">
        <v>1138</v>
      </c>
      <c r="E5682" s="115">
        <v>1483.22</v>
      </c>
      <c r="F5682" s="674">
        <v>293.83600000000001</v>
      </c>
      <c r="G5682" s="674">
        <v>295.84500000000003</v>
      </c>
      <c r="H5682" s="115">
        <f t="shared" si="176"/>
        <v>1.0068371472522089</v>
      </c>
      <c r="I5682" s="115">
        <f t="shared" si="177"/>
        <v>1493.3610000000001</v>
      </c>
    </row>
    <row r="5683" spans="1:9" hidden="1">
      <c r="A5683" s="115" t="s">
        <v>16133</v>
      </c>
      <c r="B5683" s="115" t="s">
        <v>16134</v>
      </c>
      <c r="C5683" s="115" t="s">
        <v>16135</v>
      </c>
      <c r="D5683" s="115" t="s">
        <v>1138</v>
      </c>
      <c r="E5683" s="115">
        <v>1621.77</v>
      </c>
      <c r="F5683" s="674">
        <v>293.83600000000001</v>
      </c>
      <c r="G5683" s="674">
        <v>295.84500000000003</v>
      </c>
      <c r="H5683" s="115">
        <f t="shared" si="176"/>
        <v>1.0068371472522089</v>
      </c>
      <c r="I5683" s="115">
        <f t="shared" si="177"/>
        <v>1632.8583000000001</v>
      </c>
    </row>
    <row r="5684" spans="1:9" hidden="1">
      <c r="A5684" s="115" t="s">
        <v>16136</v>
      </c>
      <c r="B5684" s="115" t="s">
        <v>16137</v>
      </c>
      <c r="C5684" s="115" t="s">
        <v>16138</v>
      </c>
      <c r="D5684" s="115" t="s">
        <v>1138</v>
      </c>
      <c r="E5684" s="115">
        <v>1973.59</v>
      </c>
      <c r="F5684" s="674">
        <v>293.83600000000001</v>
      </c>
      <c r="G5684" s="674">
        <v>295.84500000000003</v>
      </c>
      <c r="H5684" s="115">
        <f t="shared" si="176"/>
        <v>1.0068371472522089</v>
      </c>
      <c r="I5684" s="115">
        <f t="shared" si="177"/>
        <v>1987.0836999999999</v>
      </c>
    </row>
    <row r="5685" spans="1:9" hidden="1">
      <c r="A5685" s="115" t="s">
        <v>16139</v>
      </c>
      <c r="B5685" s="115" t="s">
        <v>16140</v>
      </c>
      <c r="C5685" s="115" t="s">
        <v>16141</v>
      </c>
      <c r="D5685" s="115" t="s">
        <v>1138</v>
      </c>
      <c r="E5685" s="115">
        <v>2396.59</v>
      </c>
      <c r="F5685" s="674">
        <v>293.83600000000001</v>
      </c>
      <c r="G5685" s="674">
        <v>295.84500000000003</v>
      </c>
      <c r="H5685" s="115">
        <f t="shared" si="176"/>
        <v>1.0068371472522089</v>
      </c>
      <c r="I5685" s="115">
        <f t="shared" si="177"/>
        <v>2412.9758000000002</v>
      </c>
    </row>
    <row r="5686" spans="1:9" hidden="1">
      <c r="A5686" s="115" t="s">
        <v>16142</v>
      </c>
      <c r="B5686" s="115" t="s">
        <v>16143</v>
      </c>
      <c r="C5686" s="115" t="s">
        <v>16144</v>
      </c>
      <c r="D5686" s="115" t="s">
        <v>1138</v>
      </c>
      <c r="E5686" s="115">
        <v>2883.98</v>
      </c>
      <c r="F5686" s="674">
        <v>293.83600000000001</v>
      </c>
      <c r="G5686" s="674">
        <v>295.84500000000003</v>
      </c>
      <c r="H5686" s="115">
        <f t="shared" si="176"/>
        <v>1.0068371472522089</v>
      </c>
      <c r="I5686" s="115">
        <f t="shared" si="177"/>
        <v>2903.6981999999998</v>
      </c>
    </row>
    <row r="5687" spans="1:9" hidden="1">
      <c r="A5687" s="115" t="s">
        <v>16145</v>
      </c>
      <c r="B5687" s="115" t="s">
        <v>16146</v>
      </c>
      <c r="C5687" s="115" t="s">
        <v>16147</v>
      </c>
      <c r="D5687" s="115" t="s">
        <v>1138</v>
      </c>
      <c r="E5687" s="115">
        <v>3446.59</v>
      </c>
      <c r="F5687" s="674">
        <v>293.83600000000001</v>
      </c>
      <c r="G5687" s="674">
        <v>295.84500000000003</v>
      </c>
      <c r="H5687" s="115">
        <f t="shared" si="176"/>
        <v>1.0068371472522089</v>
      </c>
      <c r="I5687" s="115">
        <f t="shared" si="177"/>
        <v>3470.1547999999998</v>
      </c>
    </row>
    <row r="5688" spans="1:9" hidden="1">
      <c r="A5688" s="115" t="s">
        <v>16148</v>
      </c>
      <c r="B5688" s="115" t="s">
        <v>16149</v>
      </c>
      <c r="C5688" s="115" t="s">
        <v>16150</v>
      </c>
      <c r="D5688" s="115" t="s">
        <v>1138</v>
      </c>
      <c r="E5688" s="115">
        <v>3971.81</v>
      </c>
      <c r="F5688" s="674">
        <v>293.83600000000001</v>
      </c>
      <c r="G5688" s="674">
        <v>295.84500000000003</v>
      </c>
      <c r="H5688" s="115">
        <f t="shared" si="176"/>
        <v>1.0068371472522089</v>
      </c>
      <c r="I5688" s="115">
        <f t="shared" si="177"/>
        <v>3998.9657999999999</v>
      </c>
    </row>
    <row r="5689" spans="1:9" hidden="1">
      <c r="A5689" s="115" t="s">
        <v>16151</v>
      </c>
      <c r="B5689" s="115" t="s">
        <v>16152</v>
      </c>
      <c r="C5689" s="115" t="s">
        <v>16153</v>
      </c>
      <c r="D5689" s="115" t="s">
        <v>1138</v>
      </c>
      <c r="E5689" s="115">
        <v>4664.3999999999996</v>
      </c>
      <c r="F5689" s="674">
        <v>293.83600000000001</v>
      </c>
      <c r="G5689" s="674">
        <v>295.84500000000003</v>
      </c>
      <c r="H5689" s="115">
        <f t="shared" si="176"/>
        <v>1.0068371472522089</v>
      </c>
      <c r="I5689" s="115">
        <f t="shared" si="177"/>
        <v>4696.2911999999997</v>
      </c>
    </row>
    <row r="5690" spans="1:9" hidden="1">
      <c r="A5690" s="115" t="s">
        <v>16154</v>
      </c>
      <c r="B5690" s="115" t="s">
        <v>16155</v>
      </c>
      <c r="C5690" s="115" t="s">
        <v>16156</v>
      </c>
      <c r="D5690" s="115" t="s">
        <v>1138</v>
      </c>
      <c r="E5690" s="115">
        <v>5592.76</v>
      </c>
      <c r="F5690" s="674">
        <v>293.83600000000001</v>
      </c>
      <c r="G5690" s="674">
        <v>295.84500000000003</v>
      </c>
      <c r="H5690" s="115">
        <f t="shared" si="176"/>
        <v>1.0068371472522089</v>
      </c>
      <c r="I5690" s="115">
        <f t="shared" si="177"/>
        <v>5630.9984999999997</v>
      </c>
    </row>
    <row r="5691" spans="1:9" hidden="1">
      <c r="A5691" s="115" t="s">
        <v>16157</v>
      </c>
      <c r="B5691" s="115" t="s">
        <v>16158</v>
      </c>
      <c r="C5691" s="115" t="s">
        <v>16159</v>
      </c>
      <c r="D5691" s="115" t="s">
        <v>1138</v>
      </c>
      <c r="E5691" s="115">
        <v>6409.45</v>
      </c>
      <c r="F5691" s="674">
        <v>293.83600000000001</v>
      </c>
      <c r="G5691" s="674">
        <v>295.84500000000003</v>
      </c>
      <c r="H5691" s="115">
        <f t="shared" si="176"/>
        <v>1.0068371472522089</v>
      </c>
      <c r="I5691" s="115">
        <f t="shared" si="177"/>
        <v>6453.2723999999998</v>
      </c>
    </row>
    <row r="5692" spans="1:9" hidden="1">
      <c r="A5692" s="115" t="s">
        <v>16160</v>
      </c>
      <c r="B5692" s="115" t="s">
        <v>16161</v>
      </c>
      <c r="C5692" s="115" t="s">
        <v>16162</v>
      </c>
      <c r="D5692" s="115" t="s">
        <v>1138</v>
      </c>
      <c r="E5692" s="115">
        <v>8789.6</v>
      </c>
      <c r="F5692" s="674">
        <v>293.83600000000001</v>
      </c>
      <c r="G5692" s="674">
        <v>295.84500000000003</v>
      </c>
      <c r="H5692" s="115">
        <f t="shared" si="176"/>
        <v>1.0068371472522089</v>
      </c>
      <c r="I5692" s="115">
        <f t="shared" si="177"/>
        <v>8849.6957999999995</v>
      </c>
    </row>
    <row r="5693" spans="1:9" hidden="1">
      <c r="A5693" s="115" t="s">
        <v>16163</v>
      </c>
      <c r="B5693" s="115" t="s">
        <v>16164</v>
      </c>
      <c r="C5693" s="115" t="s">
        <v>16165</v>
      </c>
      <c r="D5693" s="115" t="s">
        <v>1138</v>
      </c>
      <c r="E5693" s="115">
        <v>15179.85</v>
      </c>
      <c r="F5693" s="674">
        <v>293.83600000000001</v>
      </c>
      <c r="G5693" s="674">
        <v>295.84500000000003</v>
      </c>
      <c r="H5693" s="115">
        <f t="shared" si="176"/>
        <v>1.0068371472522089</v>
      </c>
      <c r="I5693" s="115">
        <f t="shared" si="177"/>
        <v>15283.6369</v>
      </c>
    </row>
    <row r="5694" spans="1:9" hidden="1">
      <c r="A5694" s="115" t="s">
        <v>16166</v>
      </c>
      <c r="B5694" s="115" t="s">
        <v>16167</v>
      </c>
      <c r="C5694" s="115" t="s">
        <v>16168</v>
      </c>
      <c r="D5694" s="115" t="s">
        <v>1138</v>
      </c>
      <c r="E5694" s="115">
        <v>1529.38</v>
      </c>
      <c r="F5694" s="674">
        <v>293.83600000000001</v>
      </c>
      <c r="G5694" s="674">
        <v>295.84500000000003</v>
      </c>
      <c r="H5694" s="115">
        <f t="shared" si="176"/>
        <v>1.0068371472522089</v>
      </c>
      <c r="I5694" s="115">
        <f t="shared" si="177"/>
        <v>1539.8366000000001</v>
      </c>
    </row>
    <row r="5695" spans="1:9" hidden="1">
      <c r="A5695" s="115" t="s">
        <v>16169</v>
      </c>
      <c r="B5695" s="115" t="s">
        <v>16170</v>
      </c>
      <c r="C5695" s="115" t="s">
        <v>16171</v>
      </c>
      <c r="D5695" s="115" t="s">
        <v>1138</v>
      </c>
      <c r="E5695" s="115">
        <v>1682.74</v>
      </c>
      <c r="F5695" s="674">
        <v>293.83600000000001</v>
      </c>
      <c r="G5695" s="674">
        <v>295.84500000000003</v>
      </c>
      <c r="H5695" s="115">
        <f t="shared" si="176"/>
        <v>1.0068371472522089</v>
      </c>
      <c r="I5695" s="115">
        <f t="shared" si="177"/>
        <v>1694.2451000000001</v>
      </c>
    </row>
    <row r="5696" spans="1:9" hidden="1">
      <c r="A5696" s="115" t="s">
        <v>16172</v>
      </c>
      <c r="B5696" s="115" t="s">
        <v>16173</v>
      </c>
      <c r="C5696" s="115" t="s">
        <v>16174</v>
      </c>
      <c r="D5696" s="115" t="s">
        <v>1138</v>
      </c>
      <c r="E5696" s="115">
        <v>2053.21</v>
      </c>
      <c r="F5696" s="674">
        <v>293.83600000000001</v>
      </c>
      <c r="G5696" s="674">
        <v>295.84500000000003</v>
      </c>
      <c r="H5696" s="115">
        <f t="shared" si="176"/>
        <v>1.0068371472522089</v>
      </c>
      <c r="I5696" s="115">
        <f t="shared" si="177"/>
        <v>2067.2480999999998</v>
      </c>
    </row>
    <row r="5697" spans="1:9" hidden="1">
      <c r="A5697" s="115" t="s">
        <v>16175</v>
      </c>
      <c r="B5697" s="115" t="s">
        <v>16176</v>
      </c>
      <c r="C5697" s="115" t="s">
        <v>16177</v>
      </c>
      <c r="D5697" s="115" t="s">
        <v>1138</v>
      </c>
      <c r="E5697" s="115">
        <v>2506.7600000000002</v>
      </c>
      <c r="F5697" s="674">
        <v>293.83600000000001</v>
      </c>
      <c r="G5697" s="674">
        <v>295.84500000000003</v>
      </c>
      <c r="H5697" s="115">
        <f t="shared" si="176"/>
        <v>1.0068371472522089</v>
      </c>
      <c r="I5697" s="115">
        <f t="shared" si="177"/>
        <v>2523.8991000000001</v>
      </c>
    </row>
    <row r="5698" spans="1:9" hidden="1">
      <c r="A5698" s="115" t="s">
        <v>16178</v>
      </c>
      <c r="B5698" s="115" t="s">
        <v>16179</v>
      </c>
      <c r="C5698" s="115" t="s">
        <v>16180</v>
      </c>
      <c r="D5698" s="115" t="s">
        <v>1138</v>
      </c>
      <c r="E5698" s="115">
        <v>2989.88</v>
      </c>
      <c r="F5698" s="674">
        <v>293.83600000000001</v>
      </c>
      <c r="G5698" s="674">
        <v>295.84500000000003</v>
      </c>
      <c r="H5698" s="115">
        <f t="shared" si="176"/>
        <v>1.0068371472522089</v>
      </c>
      <c r="I5698" s="115">
        <f t="shared" si="177"/>
        <v>3010.3222000000001</v>
      </c>
    </row>
    <row r="5699" spans="1:9" hidden="1">
      <c r="A5699" s="115" t="s">
        <v>16181</v>
      </c>
      <c r="B5699" s="115" t="s">
        <v>16182</v>
      </c>
      <c r="C5699" s="115" t="s">
        <v>16183</v>
      </c>
      <c r="D5699" s="115" t="s">
        <v>1138</v>
      </c>
      <c r="E5699" s="115">
        <v>3617.43</v>
      </c>
      <c r="F5699" s="674">
        <v>293.83600000000001</v>
      </c>
      <c r="G5699" s="674">
        <v>295.84500000000003</v>
      </c>
      <c r="H5699" s="115">
        <f t="shared" si="176"/>
        <v>1.0068371472522089</v>
      </c>
      <c r="I5699" s="115">
        <f t="shared" si="177"/>
        <v>3642.1628999999998</v>
      </c>
    </row>
    <row r="5700" spans="1:9" hidden="1">
      <c r="A5700" s="115" t="s">
        <v>16184</v>
      </c>
      <c r="B5700" s="115" t="s">
        <v>16185</v>
      </c>
      <c r="C5700" s="115" t="s">
        <v>16186</v>
      </c>
      <c r="D5700" s="115" t="s">
        <v>1138</v>
      </c>
      <c r="E5700" s="115">
        <v>4214.7299999999996</v>
      </c>
      <c r="F5700" s="674">
        <v>293.83600000000001</v>
      </c>
      <c r="G5700" s="674">
        <v>295.84500000000003</v>
      </c>
      <c r="H5700" s="115">
        <f t="shared" si="176"/>
        <v>1.0068371472522089</v>
      </c>
      <c r="I5700" s="115">
        <f t="shared" si="177"/>
        <v>4243.5466999999999</v>
      </c>
    </row>
    <row r="5701" spans="1:9" hidden="1">
      <c r="A5701" s="115" t="s">
        <v>16187</v>
      </c>
      <c r="B5701" s="115" t="s">
        <v>16188</v>
      </c>
      <c r="C5701" s="115" t="s">
        <v>16189</v>
      </c>
      <c r="D5701" s="115" t="s">
        <v>1138</v>
      </c>
      <c r="E5701" s="115">
        <v>4781.3</v>
      </c>
      <c r="F5701" s="674">
        <v>293.83600000000001</v>
      </c>
      <c r="G5701" s="674">
        <v>295.84500000000003</v>
      </c>
      <c r="H5701" s="115">
        <f t="shared" ref="H5701:H5764" si="178">G5701/F5701</f>
        <v>1.0068371472522089</v>
      </c>
      <c r="I5701" s="115">
        <f t="shared" ref="I5701:I5764" si="179">ROUND(H5701*E5701,4)</f>
        <v>4813.9904999999999</v>
      </c>
    </row>
    <row r="5702" spans="1:9" hidden="1">
      <c r="A5702" s="115" t="s">
        <v>16190</v>
      </c>
      <c r="B5702" s="115" t="s">
        <v>16191</v>
      </c>
      <c r="C5702" s="115" t="s">
        <v>16192</v>
      </c>
      <c r="D5702" s="115" t="s">
        <v>1138</v>
      </c>
      <c r="E5702" s="115">
        <v>5760.97</v>
      </c>
      <c r="F5702" s="674">
        <v>293.83600000000001</v>
      </c>
      <c r="G5702" s="674">
        <v>295.84500000000003</v>
      </c>
      <c r="H5702" s="115">
        <f t="shared" si="178"/>
        <v>1.0068371472522089</v>
      </c>
      <c r="I5702" s="115">
        <f t="shared" si="179"/>
        <v>5800.3585999999996</v>
      </c>
    </row>
    <row r="5703" spans="1:9" hidden="1">
      <c r="A5703" s="115" t="s">
        <v>16193</v>
      </c>
      <c r="B5703" s="115" t="s">
        <v>16194</v>
      </c>
      <c r="C5703" s="115" t="s">
        <v>16195</v>
      </c>
      <c r="D5703" s="115" t="s">
        <v>1138</v>
      </c>
      <c r="E5703" s="115">
        <v>6225.15</v>
      </c>
      <c r="F5703" s="674">
        <v>293.83600000000001</v>
      </c>
      <c r="G5703" s="674">
        <v>295.84500000000003</v>
      </c>
      <c r="H5703" s="115">
        <f t="shared" si="178"/>
        <v>1.0068371472522089</v>
      </c>
      <c r="I5703" s="115">
        <f t="shared" si="179"/>
        <v>6267.7123000000001</v>
      </c>
    </row>
    <row r="5704" spans="1:9" hidden="1">
      <c r="A5704" s="115" t="s">
        <v>16196</v>
      </c>
      <c r="B5704" s="115" t="s">
        <v>16197</v>
      </c>
      <c r="C5704" s="115" t="s">
        <v>16198</v>
      </c>
      <c r="D5704" s="115" t="s">
        <v>1138</v>
      </c>
      <c r="E5704" s="115">
        <v>7698.88</v>
      </c>
      <c r="F5704" s="674">
        <v>293.83600000000001</v>
      </c>
      <c r="G5704" s="674">
        <v>295.84500000000003</v>
      </c>
      <c r="H5704" s="115">
        <f t="shared" si="178"/>
        <v>1.0068371472522089</v>
      </c>
      <c r="I5704" s="115">
        <f t="shared" si="179"/>
        <v>7751.5183999999999</v>
      </c>
    </row>
    <row r="5705" spans="1:9" hidden="1">
      <c r="A5705" s="115" t="s">
        <v>16199</v>
      </c>
      <c r="B5705" s="115" t="s">
        <v>16200</v>
      </c>
      <c r="C5705" s="115" t="s">
        <v>16201</v>
      </c>
      <c r="D5705" s="115" t="s">
        <v>1138</v>
      </c>
      <c r="E5705" s="115">
        <v>15107.36</v>
      </c>
      <c r="F5705" s="674">
        <v>293.83600000000001</v>
      </c>
      <c r="G5705" s="674">
        <v>295.84500000000003</v>
      </c>
      <c r="H5705" s="115">
        <f t="shared" si="178"/>
        <v>1.0068371472522089</v>
      </c>
      <c r="I5705" s="115">
        <f t="shared" si="179"/>
        <v>15210.6512</v>
      </c>
    </row>
    <row r="5706" spans="1:9" hidden="1">
      <c r="A5706" s="115" t="s">
        <v>16202</v>
      </c>
      <c r="B5706" s="115" t="s">
        <v>16203</v>
      </c>
      <c r="C5706" s="115" t="s">
        <v>16204</v>
      </c>
      <c r="D5706" s="115" t="s">
        <v>1138</v>
      </c>
      <c r="E5706" s="115">
        <v>19112.62</v>
      </c>
      <c r="F5706" s="674">
        <v>293.83600000000001</v>
      </c>
      <c r="G5706" s="674">
        <v>295.84500000000003</v>
      </c>
      <c r="H5706" s="115">
        <f t="shared" si="178"/>
        <v>1.0068371472522089</v>
      </c>
      <c r="I5706" s="115">
        <f t="shared" si="179"/>
        <v>19243.2958</v>
      </c>
    </row>
    <row r="5707" spans="1:9" hidden="1">
      <c r="A5707" s="115" t="s">
        <v>16205</v>
      </c>
      <c r="B5707" s="115" t="s">
        <v>16206</v>
      </c>
      <c r="C5707" s="115" t="s">
        <v>16207</v>
      </c>
      <c r="D5707" s="115" t="s">
        <v>1138</v>
      </c>
      <c r="E5707" s="115">
        <v>29071.52</v>
      </c>
      <c r="F5707" s="674">
        <v>293.83600000000001</v>
      </c>
      <c r="G5707" s="674">
        <v>295.84500000000003</v>
      </c>
      <c r="H5707" s="115">
        <f t="shared" si="178"/>
        <v>1.0068371472522089</v>
      </c>
      <c r="I5707" s="115">
        <f t="shared" si="179"/>
        <v>29270.2863</v>
      </c>
    </row>
    <row r="5708" spans="1:9" hidden="1">
      <c r="A5708" s="115" t="s">
        <v>16208</v>
      </c>
      <c r="B5708" s="115" t="s">
        <v>16209</v>
      </c>
      <c r="C5708" s="115" t="s">
        <v>16210</v>
      </c>
      <c r="D5708" s="115" t="s">
        <v>1138</v>
      </c>
      <c r="E5708" s="115">
        <v>30882.15</v>
      </c>
      <c r="F5708" s="674">
        <v>293.83600000000001</v>
      </c>
      <c r="G5708" s="674">
        <v>295.84500000000003</v>
      </c>
      <c r="H5708" s="115">
        <f t="shared" si="178"/>
        <v>1.0068371472522089</v>
      </c>
      <c r="I5708" s="115">
        <f t="shared" si="179"/>
        <v>31093.2958</v>
      </c>
    </row>
    <row r="5709" spans="1:9" hidden="1">
      <c r="A5709" s="115" t="s">
        <v>16211</v>
      </c>
      <c r="B5709" s="115" t="s">
        <v>16212</v>
      </c>
      <c r="C5709" s="115" t="s">
        <v>16213</v>
      </c>
      <c r="D5709" s="115" t="s">
        <v>1138</v>
      </c>
      <c r="E5709" s="115">
        <v>42662.17</v>
      </c>
      <c r="F5709" s="674">
        <v>293.83600000000001</v>
      </c>
      <c r="G5709" s="674">
        <v>295.84500000000003</v>
      </c>
      <c r="H5709" s="115">
        <f t="shared" si="178"/>
        <v>1.0068371472522089</v>
      </c>
      <c r="I5709" s="115">
        <f t="shared" si="179"/>
        <v>42953.857499999998</v>
      </c>
    </row>
    <row r="5710" spans="1:9" hidden="1">
      <c r="A5710" s="115" t="s">
        <v>16214</v>
      </c>
      <c r="B5710" s="115" t="s">
        <v>16215</v>
      </c>
      <c r="C5710" s="115" t="s">
        <v>16216</v>
      </c>
      <c r="D5710" s="115" t="s">
        <v>1138</v>
      </c>
      <c r="E5710" s="115">
        <v>1529.38</v>
      </c>
      <c r="F5710" s="674">
        <v>293.83600000000001</v>
      </c>
      <c r="G5710" s="674">
        <v>295.84500000000003</v>
      </c>
      <c r="H5710" s="115">
        <f t="shared" si="178"/>
        <v>1.0068371472522089</v>
      </c>
      <c r="I5710" s="115">
        <f t="shared" si="179"/>
        <v>1539.8366000000001</v>
      </c>
    </row>
    <row r="5711" spans="1:9" hidden="1">
      <c r="A5711" s="115" t="s">
        <v>16217</v>
      </c>
      <c r="B5711" s="115" t="s">
        <v>16218</v>
      </c>
      <c r="C5711" s="115" t="s">
        <v>16219</v>
      </c>
      <c r="D5711" s="115" t="s">
        <v>1138</v>
      </c>
      <c r="E5711" s="115">
        <v>1682.74</v>
      </c>
      <c r="F5711" s="674">
        <v>293.83600000000001</v>
      </c>
      <c r="G5711" s="674">
        <v>295.84500000000003</v>
      </c>
      <c r="H5711" s="115">
        <f t="shared" si="178"/>
        <v>1.0068371472522089</v>
      </c>
      <c r="I5711" s="115">
        <f t="shared" si="179"/>
        <v>1694.2451000000001</v>
      </c>
    </row>
    <row r="5712" spans="1:9" hidden="1">
      <c r="A5712" s="115" t="s">
        <v>16220</v>
      </c>
      <c r="B5712" s="115" t="s">
        <v>16221</v>
      </c>
      <c r="C5712" s="115" t="s">
        <v>16222</v>
      </c>
      <c r="D5712" s="115" t="s">
        <v>1138</v>
      </c>
      <c r="E5712" s="115">
        <v>2053.21</v>
      </c>
      <c r="F5712" s="674">
        <v>293.83600000000001</v>
      </c>
      <c r="G5712" s="674">
        <v>295.84500000000003</v>
      </c>
      <c r="H5712" s="115">
        <f t="shared" si="178"/>
        <v>1.0068371472522089</v>
      </c>
      <c r="I5712" s="115">
        <f t="shared" si="179"/>
        <v>2067.2480999999998</v>
      </c>
    </row>
    <row r="5713" spans="1:9" hidden="1">
      <c r="A5713" s="115" t="s">
        <v>16223</v>
      </c>
      <c r="B5713" s="115" t="s">
        <v>16224</v>
      </c>
      <c r="C5713" s="115" t="s">
        <v>16225</v>
      </c>
      <c r="D5713" s="115" t="s">
        <v>1138</v>
      </c>
      <c r="E5713" s="115">
        <v>2507.46</v>
      </c>
      <c r="F5713" s="674">
        <v>293.83600000000001</v>
      </c>
      <c r="G5713" s="674">
        <v>295.84500000000003</v>
      </c>
      <c r="H5713" s="115">
        <f t="shared" si="178"/>
        <v>1.0068371472522089</v>
      </c>
      <c r="I5713" s="115">
        <f t="shared" si="179"/>
        <v>2524.6039000000001</v>
      </c>
    </row>
    <row r="5714" spans="1:9" hidden="1">
      <c r="A5714" s="115" t="s">
        <v>16226</v>
      </c>
      <c r="B5714" s="115" t="s">
        <v>16227</v>
      </c>
      <c r="C5714" s="115" t="s">
        <v>16228</v>
      </c>
      <c r="D5714" s="115" t="s">
        <v>1138</v>
      </c>
      <c r="E5714" s="115">
        <v>3036.34</v>
      </c>
      <c r="F5714" s="674">
        <v>293.83600000000001</v>
      </c>
      <c r="G5714" s="674">
        <v>295.84500000000003</v>
      </c>
      <c r="H5714" s="115">
        <f t="shared" si="178"/>
        <v>1.0068371472522089</v>
      </c>
      <c r="I5714" s="115">
        <f t="shared" si="179"/>
        <v>3057.0999000000002</v>
      </c>
    </row>
    <row r="5715" spans="1:9" hidden="1">
      <c r="A5715" s="115" t="s">
        <v>16229</v>
      </c>
      <c r="B5715" s="115" t="s">
        <v>16230</v>
      </c>
      <c r="C5715" s="115" t="s">
        <v>16231</v>
      </c>
      <c r="D5715" s="115" t="s">
        <v>1138</v>
      </c>
      <c r="E5715" s="115">
        <v>3655.53</v>
      </c>
      <c r="F5715" s="674">
        <v>293.83600000000001</v>
      </c>
      <c r="G5715" s="674">
        <v>295.84500000000003</v>
      </c>
      <c r="H5715" s="115">
        <f t="shared" si="178"/>
        <v>1.0068371472522089</v>
      </c>
      <c r="I5715" s="115">
        <f t="shared" si="179"/>
        <v>3680.5234</v>
      </c>
    </row>
    <row r="5716" spans="1:9" hidden="1">
      <c r="A5716" s="115" t="s">
        <v>16232</v>
      </c>
      <c r="B5716" s="115" t="s">
        <v>16233</v>
      </c>
      <c r="C5716" s="115" t="s">
        <v>16234</v>
      </c>
      <c r="D5716" s="115" t="s">
        <v>1138</v>
      </c>
      <c r="E5716" s="115">
        <v>4255.72</v>
      </c>
      <c r="F5716" s="674">
        <v>293.83600000000001</v>
      </c>
      <c r="G5716" s="674">
        <v>295.84500000000003</v>
      </c>
      <c r="H5716" s="115">
        <f t="shared" si="178"/>
        <v>1.0068371472522089</v>
      </c>
      <c r="I5716" s="115">
        <f t="shared" si="179"/>
        <v>4284.817</v>
      </c>
    </row>
    <row r="5717" spans="1:9" hidden="1">
      <c r="A5717" s="115" t="s">
        <v>16235</v>
      </c>
      <c r="B5717" s="115" t="s">
        <v>16236</v>
      </c>
      <c r="C5717" s="115" t="s">
        <v>16237</v>
      </c>
      <c r="D5717" s="115" t="s">
        <v>1138</v>
      </c>
      <c r="E5717" s="115">
        <v>4976.3999999999996</v>
      </c>
      <c r="F5717" s="674">
        <v>293.83600000000001</v>
      </c>
      <c r="G5717" s="674">
        <v>295.84500000000003</v>
      </c>
      <c r="H5717" s="115">
        <f t="shared" si="178"/>
        <v>1.0068371472522089</v>
      </c>
      <c r="I5717" s="115">
        <f t="shared" si="179"/>
        <v>5010.4243999999999</v>
      </c>
    </row>
    <row r="5718" spans="1:9" hidden="1">
      <c r="A5718" s="115" t="s">
        <v>16238</v>
      </c>
      <c r="B5718" s="115" t="s">
        <v>16239</v>
      </c>
      <c r="C5718" s="115" t="s">
        <v>16240</v>
      </c>
      <c r="D5718" s="115" t="s">
        <v>1138</v>
      </c>
      <c r="E5718" s="115">
        <v>6004.87</v>
      </c>
      <c r="F5718" s="674">
        <v>293.83600000000001</v>
      </c>
      <c r="G5718" s="674">
        <v>295.84500000000003</v>
      </c>
      <c r="H5718" s="115">
        <f t="shared" si="178"/>
        <v>1.0068371472522089</v>
      </c>
      <c r="I5718" s="115">
        <f t="shared" si="179"/>
        <v>6045.9261999999999</v>
      </c>
    </row>
    <row r="5719" spans="1:9" hidden="1">
      <c r="A5719" s="115" t="s">
        <v>16241</v>
      </c>
      <c r="B5719" s="115" t="s">
        <v>16242</v>
      </c>
      <c r="C5719" s="115" t="s">
        <v>16243</v>
      </c>
      <c r="D5719" s="115" t="s">
        <v>1138</v>
      </c>
      <c r="E5719" s="115">
        <v>6872.21</v>
      </c>
      <c r="F5719" s="674">
        <v>293.83600000000001</v>
      </c>
      <c r="G5719" s="674">
        <v>295.84500000000003</v>
      </c>
      <c r="H5719" s="115">
        <f t="shared" si="178"/>
        <v>1.0068371472522089</v>
      </c>
      <c r="I5719" s="115">
        <f t="shared" si="179"/>
        <v>6919.1962999999996</v>
      </c>
    </row>
    <row r="5720" spans="1:9" hidden="1">
      <c r="A5720" s="115" t="s">
        <v>16244</v>
      </c>
      <c r="B5720" s="115" t="s">
        <v>16245</v>
      </c>
      <c r="C5720" s="115" t="s">
        <v>16246</v>
      </c>
      <c r="D5720" s="115" t="s">
        <v>1138</v>
      </c>
      <c r="E5720" s="115">
        <v>9419.14</v>
      </c>
      <c r="F5720" s="674">
        <v>293.83600000000001</v>
      </c>
      <c r="G5720" s="674">
        <v>295.84500000000003</v>
      </c>
      <c r="H5720" s="115">
        <f t="shared" si="178"/>
        <v>1.0068371472522089</v>
      </c>
      <c r="I5720" s="115">
        <f t="shared" si="179"/>
        <v>9483.5400000000009</v>
      </c>
    </row>
    <row r="5721" spans="1:9" hidden="1">
      <c r="A5721" s="115" t="s">
        <v>16247</v>
      </c>
      <c r="B5721" s="115" t="s">
        <v>16248</v>
      </c>
      <c r="C5721" s="115" t="s">
        <v>16249</v>
      </c>
      <c r="D5721" s="115" t="s">
        <v>1138</v>
      </c>
      <c r="E5721" s="115">
        <v>16139.29</v>
      </c>
      <c r="F5721" s="674">
        <v>293.83600000000001</v>
      </c>
      <c r="G5721" s="674">
        <v>295.84500000000003</v>
      </c>
      <c r="H5721" s="115">
        <f t="shared" si="178"/>
        <v>1.0068371472522089</v>
      </c>
      <c r="I5721" s="115">
        <f t="shared" si="179"/>
        <v>16249.636699999999</v>
      </c>
    </row>
    <row r="5722" spans="1:9" hidden="1">
      <c r="A5722" s="115" t="s">
        <v>16250</v>
      </c>
      <c r="B5722" s="115" t="s">
        <v>16251</v>
      </c>
      <c r="C5722" s="115" t="s">
        <v>16252</v>
      </c>
      <c r="D5722" s="115" t="s">
        <v>1242</v>
      </c>
      <c r="E5722" s="115">
        <v>507.04</v>
      </c>
      <c r="F5722" s="674">
        <v>293.83600000000001</v>
      </c>
      <c r="G5722" s="674">
        <v>295.84500000000003</v>
      </c>
      <c r="H5722" s="115">
        <f t="shared" si="178"/>
        <v>1.0068371472522089</v>
      </c>
      <c r="I5722" s="115">
        <f t="shared" si="179"/>
        <v>510.50670000000002</v>
      </c>
    </row>
    <row r="5723" spans="1:9" hidden="1">
      <c r="A5723" s="115" t="s">
        <v>16253</v>
      </c>
      <c r="B5723" s="115" t="s">
        <v>16254</v>
      </c>
      <c r="C5723" s="115" t="s">
        <v>16255</v>
      </c>
      <c r="D5723" s="115" t="s">
        <v>1242</v>
      </c>
      <c r="E5723" s="115">
        <v>535.77</v>
      </c>
      <c r="F5723" s="674">
        <v>293.83600000000001</v>
      </c>
      <c r="G5723" s="674">
        <v>295.84500000000003</v>
      </c>
      <c r="H5723" s="115">
        <f t="shared" si="178"/>
        <v>1.0068371472522089</v>
      </c>
      <c r="I5723" s="115">
        <f t="shared" si="179"/>
        <v>539.43309999999997</v>
      </c>
    </row>
    <row r="5724" spans="1:9" hidden="1">
      <c r="A5724" s="115" t="s">
        <v>16256</v>
      </c>
      <c r="B5724" s="115" t="s">
        <v>16257</v>
      </c>
      <c r="C5724" s="115" t="s">
        <v>16258</v>
      </c>
      <c r="D5724" s="115" t="s">
        <v>1242</v>
      </c>
      <c r="E5724" s="115">
        <v>682.98</v>
      </c>
      <c r="F5724" s="674">
        <v>293.83600000000001</v>
      </c>
      <c r="G5724" s="674">
        <v>295.84500000000003</v>
      </c>
      <c r="H5724" s="115">
        <f t="shared" si="178"/>
        <v>1.0068371472522089</v>
      </c>
      <c r="I5724" s="115">
        <f t="shared" si="179"/>
        <v>687.64959999999996</v>
      </c>
    </row>
    <row r="5725" spans="1:9" hidden="1">
      <c r="A5725" s="115" t="s">
        <v>16259</v>
      </c>
      <c r="B5725" s="115" t="s">
        <v>16260</v>
      </c>
      <c r="C5725" s="115" t="s">
        <v>16261</v>
      </c>
      <c r="D5725" s="115" t="s">
        <v>1242</v>
      </c>
      <c r="E5725" s="115">
        <v>886.6</v>
      </c>
      <c r="F5725" s="674">
        <v>293.83600000000001</v>
      </c>
      <c r="G5725" s="674">
        <v>295.84500000000003</v>
      </c>
      <c r="H5725" s="115">
        <f t="shared" si="178"/>
        <v>1.0068371472522089</v>
      </c>
      <c r="I5725" s="115">
        <f t="shared" si="179"/>
        <v>892.66179999999997</v>
      </c>
    </row>
    <row r="5726" spans="1:9" hidden="1">
      <c r="A5726" s="115" t="s">
        <v>16262</v>
      </c>
      <c r="B5726" s="115" t="s">
        <v>16263</v>
      </c>
      <c r="C5726" s="115" t="s">
        <v>16264</v>
      </c>
      <c r="D5726" s="115" t="s">
        <v>1242</v>
      </c>
      <c r="E5726" s="115">
        <v>1135.77</v>
      </c>
      <c r="F5726" s="674">
        <v>293.83600000000001</v>
      </c>
      <c r="G5726" s="674">
        <v>295.84500000000003</v>
      </c>
      <c r="H5726" s="115">
        <f t="shared" si="178"/>
        <v>1.0068371472522089</v>
      </c>
      <c r="I5726" s="115">
        <f t="shared" si="179"/>
        <v>1143.5354</v>
      </c>
    </row>
    <row r="5727" spans="1:9" hidden="1">
      <c r="A5727" s="115" t="s">
        <v>16265</v>
      </c>
      <c r="B5727" s="115" t="s">
        <v>16266</v>
      </c>
      <c r="C5727" s="115" t="s">
        <v>16267</v>
      </c>
      <c r="D5727" s="115" t="s">
        <v>1242</v>
      </c>
      <c r="E5727" s="115">
        <v>1362</v>
      </c>
      <c r="F5727" s="674">
        <v>293.83600000000001</v>
      </c>
      <c r="G5727" s="674">
        <v>295.84500000000003</v>
      </c>
      <c r="H5727" s="115">
        <f t="shared" si="178"/>
        <v>1.0068371472522089</v>
      </c>
      <c r="I5727" s="115">
        <f t="shared" si="179"/>
        <v>1371.3122000000001</v>
      </c>
    </row>
    <row r="5728" spans="1:9" hidden="1">
      <c r="A5728" s="115" t="s">
        <v>16268</v>
      </c>
      <c r="B5728" s="115" t="s">
        <v>16269</v>
      </c>
      <c r="C5728" s="115" t="s">
        <v>16270</v>
      </c>
      <c r="D5728" s="115" t="s">
        <v>1242</v>
      </c>
      <c r="E5728" s="115">
        <v>1599.36</v>
      </c>
      <c r="F5728" s="674">
        <v>293.83600000000001</v>
      </c>
      <c r="G5728" s="674">
        <v>295.84500000000003</v>
      </c>
      <c r="H5728" s="115">
        <f t="shared" si="178"/>
        <v>1.0068371472522089</v>
      </c>
      <c r="I5728" s="115">
        <f t="shared" si="179"/>
        <v>1610.2951</v>
      </c>
    </row>
    <row r="5729" spans="1:9" hidden="1">
      <c r="A5729" s="115" t="s">
        <v>16271</v>
      </c>
      <c r="B5729" s="115" t="s">
        <v>16272</v>
      </c>
      <c r="C5729" s="115" t="s">
        <v>16273</v>
      </c>
      <c r="D5729" s="115" t="s">
        <v>1242</v>
      </c>
      <c r="E5729" s="115">
        <v>1761.88</v>
      </c>
      <c r="F5729" s="674">
        <v>293.83600000000001</v>
      </c>
      <c r="G5729" s="674">
        <v>295.84500000000003</v>
      </c>
      <c r="H5729" s="115">
        <f t="shared" si="178"/>
        <v>1.0068371472522089</v>
      </c>
      <c r="I5729" s="115">
        <f t="shared" si="179"/>
        <v>1773.9262000000001</v>
      </c>
    </row>
    <row r="5730" spans="1:9" hidden="1">
      <c r="A5730" s="115" t="s">
        <v>16274</v>
      </c>
      <c r="B5730" s="115" t="s">
        <v>16275</v>
      </c>
      <c r="C5730" s="115" t="s">
        <v>16276</v>
      </c>
      <c r="D5730" s="115" t="s">
        <v>1242</v>
      </c>
      <c r="E5730" s="115">
        <v>2057.84</v>
      </c>
      <c r="F5730" s="674">
        <v>293.83600000000001</v>
      </c>
      <c r="G5730" s="674">
        <v>295.84500000000003</v>
      </c>
      <c r="H5730" s="115">
        <f t="shared" si="178"/>
        <v>1.0068371472522089</v>
      </c>
      <c r="I5730" s="115">
        <f t="shared" si="179"/>
        <v>2071.9097999999999</v>
      </c>
    </row>
    <row r="5731" spans="1:9" hidden="1">
      <c r="A5731" s="115" t="s">
        <v>16277</v>
      </c>
      <c r="B5731" s="115" t="s">
        <v>16278</v>
      </c>
      <c r="C5731" s="115" t="s">
        <v>16279</v>
      </c>
      <c r="D5731" s="115" t="s">
        <v>1242</v>
      </c>
      <c r="E5731" s="115">
        <v>2308.37</v>
      </c>
      <c r="F5731" s="674">
        <v>293.83600000000001</v>
      </c>
      <c r="G5731" s="674">
        <v>295.84500000000003</v>
      </c>
      <c r="H5731" s="115">
        <f t="shared" si="178"/>
        <v>1.0068371472522089</v>
      </c>
      <c r="I5731" s="115">
        <f t="shared" si="179"/>
        <v>2324.1527000000001</v>
      </c>
    </row>
    <row r="5732" spans="1:9" hidden="1">
      <c r="A5732" s="115" t="s">
        <v>16280</v>
      </c>
      <c r="B5732" s="115" t="s">
        <v>16281</v>
      </c>
      <c r="C5732" s="115" t="s">
        <v>16282</v>
      </c>
      <c r="D5732" s="115" t="s">
        <v>1242</v>
      </c>
      <c r="E5732" s="115">
        <v>2986.03</v>
      </c>
      <c r="F5732" s="674">
        <v>293.83600000000001</v>
      </c>
      <c r="G5732" s="674">
        <v>295.84500000000003</v>
      </c>
      <c r="H5732" s="115">
        <f t="shared" si="178"/>
        <v>1.0068371472522089</v>
      </c>
      <c r="I5732" s="115">
        <f t="shared" si="179"/>
        <v>3006.4459000000002</v>
      </c>
    </row>
    <row r="5733" spans="1:9" hidden="1">
      <c r="A5733" s="115" t="s">
        <v>16283</v>
      </c>
      <c r="B5733" s="115" t="s">
        <v>16284</v>
      </c>
      <c r="C5733" s="115" t="s">
        <v>16285</v>
      </c>
      <c r="D5733" s="115" t="s">
        <v>1242</v>
      </c>
      <c r="E5733" s="115">
        <v>4047.64</v>
      </c>
      <c r="F5733" s="674">
        <v>293.83600000000001</v>
      </c>
      <c r="G5733" s="674">
        <v>295.84500000000003</v>
      </c>
      <c r="H5733" s="115">
        <f t="shared" si="178"/>
        <v>1.0068371472522089</v>
      </c>
      <c r="I5733" s="115">
        <f t="shared" si="179"/>
        <v>4075.3143</v>
      </c>
    </row>
    <row r="5734" spans="1:9" hidden="1">
      <c r="A5734" s="115" t="s">
        <v>16286</v>
      </c>
      <c r="B5734" s="115" t="s">
        <v>16287</v>
      </c>
      <c r="C5734" s="115" t="s">
        <v>16288</v>
      </c>
      <c r="D5734" s="115" t="s">
        <v>1242</v>
      </c>
      <c r="E5734" s="115">
        <v>4837.84</v>
      </c>
      <c r="F5734" s="674">
        <v>293.83600000000001</v>
      </c>
      <c r="G5734" s="674">
        <v>295.84500000000003</v>
      </c>
      <c r="H5734" s="115">
        <f t="shared" si="178"/>
        <v>1.0068371472522089</v>
      </c>
      <c r="I5734" s="115">
        <f t="shared" si="179"/>
        <v>4870.9170000000004</v>
      </c>
    </row>
    <row r="5735" spans="1:9" hidden="1">
      <c r="A5735" s="115" t="s">
        <v>16289</v>
      </c>
      <c r="B5735" s="115" t="s">
        <v>16290</v>
      </c>
      <c r="C5735" s="115" t="s">
        <v>16291</v>
      </c>
      <c r="D5735" s="115" t="s">
        <v>1242</v>
      </c>
      <c r="E5735" s="115">
        <v>7458.95</v>
      </c>
      <c r="F5735" s="674">
        <v>293.83600000000001</v>
      </c>
      <c r="G5735" s="674">
        <v>295.84500000000003</v>
      </c>
      <c r="H5735" s="115">
        <f t="shared" si="178"/>
        <v>1.0068371472522089</v>
      </c>
      <c r="I5735" s="115">
        <f t="shared" si="179"/>
        <v>7509.9479000000001</v>
      </c>
    </row>
    <row r="5736" spans="1:9" hidden="1">
      <c r="A5736" s="115" t="s">
        <v>16292</v>
      </c>
      <c r="B5736" s="115" t="s">
        <v>16293</v>
      </c>
      <c r="C5736" s="115" t="s">
        <v>16294</v>
      </c>
      <c r="D5736" s="115" t="s">
        <v>1242</v>
      </c>
      <c r="E5736" s="115">
        <v>8790.1</v>
      </c>
      <c r="F5736" s="674">
        <v>293.83600000000001</v>
      </c>
      <c r="G5736" s="674">
        <v>295.84500000000003</v>
      </c>
      <c r="H5736" s="115">
        <f t="shared" si="178"/>
        <v>1.0068371472522089</v>
      </c>
      <c r="I5736" s="115">
        <f t="shared" si="179"/>
        <v>8850.1991999999991</v>
      </c>
    </row>
    <row r="5737" spans="1:9" hidden="1">
      <c r="A5737" s="115" t="s">
        <v>16295</v>
      </c>
      <c r="B5737" s="115" t="s">
        <v>16296</v>
      </c>
      <c r="C5737" s="115" t="s">
        <v>16297</v>
      </c>
      <c r="D5737" s="115" t="s">
        <v>1242</v>
      </c>
      <c r="E5737" s="115">
        <v>11690.1</v>
      </c>
      <c r="F5737" s="674">
        <v>293.83600000000001</v>
      </c>
      <c r="G5737" s="674">
        <v>295.84500000000003</v>
      </c>
      <c r="H5737" s="115">
        <f t="shared" si="178"/>
        <v>1.0068371472522089</v>
      </c>
      <c r="I5737" s="115">
        <f t="shared" si="179"/>
        <v>11770.026900000001</v>
      </c>
    </row>
    <row r="5738" spans="1:9" hidden="1">
      <c r="A5738" s="115" t="s">
        <v>16298</v>
      </c>
      <c r="B5738" s="115" t="s">
        <v>16299</v>
      </c>
      <c r="C5738" s="115" t="s">
        <v>16300</v>
      </c>
      <c r="D5738" s="115" t="s">
        <v>1242</v>
      </c>
      <c r="E5738" s="115">
        <v>507.05</v>
      </c>
      <c r="F5738" s="674">
        <v>293.83600000000001</v>
      </c>
      <c r="G5738" s="674">
        <v>295.84500000000003</v>
      </c>
      <c r="H5738" s="115">
        <f t="shared" si="178"/>
        <v>1.0068371472522089</v>
      </c>
      <c r="I5738" s="115">
        <f t="shared" si="179"/>
        <v>510.51679999999999</v>
      </c>
    </row>
    <row r="5739" spans="1:9" hidden="1">
      <c r="A5739" s="115" t="s">
        <v>16301</v>
      </c>
      <c r="B5739" s="115" t="s">
        <v>16302</v>
      </c>
      <c r="C5739" s="115" t="s">
        <v>16303</v>
      </c>
      <c r="D5739" s="115" t="s">
        <v>1242</v>
      </c>
      <c r="E5739" s="115">
        <v>535.77</v>
      </c>
      <c r="F5739" s="674">
        <v>293.83600000000001</v>
      </c>
      <c r="G5739" s="674">
        <v>295.84500000000003</v>
      </c>
      <c r="H5739" s="115">
        <f t="shared" si="178"/>
        <v>1.0068371472522089</v>
      </c>
      <c r="I5739" s="115">
        <f t="shared" si="179"/>
        <v>539.43309999999997</v>
      </c>
    </row>
    <row r="5740" spans="1:9" hidden="1">
      <c r="A5740" s="115" t="s">
        <v>16304</v>
      </c>
      <c r="B5740" s="115" t="s">
        <v>16305</v>
      </c>
      <c r="C5740" s="115" t="s">
        <v>16306</v>
      </c>
      <c r="D5740" s="115" t="s">
        <v>1242</v>
      </c>
      <c r="E5740" s="115">
        <v>682.98</v>
      </c>
      <c r="F5740" s="674">
        <v>293.83600000000001</v>
      </c>
      <c r="G5740" s="674">
        <v>295.84500000000003</v>
      </c>
      <c r="H5740" s="115">
        <f t="shared" si="178"/>
        <v>1.0068371472522089</v>
      </c>
      <c r="I5740" s="115">
        <f t="shared" si="179"/>
        <v>687.64959999999996</v>
      </c>
    </row>
    <row r="5741" spans="1:9" hidden="1">
      <c r="A5741" s="115" t="s">
        <v>16307</v>
      </c>
      <c r="B5741" s="115" t="s">
        <v>16308</v>
      </c>
      <c r="C5741" s="115" t="s">
        <v>16309</v>
      </c>
      <c r="D5741" s="115" t="s">
        <v>1242</v>
      </c>
      <c r="E5741" s="115">
        <v>886.61</v>
      </c>
      <c r="F5741" s="674">
        <v>293.83600000000001</v>
      </c>
      <c r="G5741" s="674">
        <v>295.84500000000003</v>
      </c>
      <c r="H5741" s="115">
        <f t="shared" si="178"/>
        <v>1.0068371472522089</v>
      </c>
      <c r="I5741" s="115">
        <f t="shared" si="179"/>
        <v>892.67190000000005</v>
      </c>
    </row>
    <row r="5742" spans="1:9" hidden="1">
      <c r="A5742" s="115" t="s">
        <v>16310</v>
      </c>
      <c r="B5742" s="115" t="s">
        <v>16311</v>
      </c>
      <c r="C5742" s="115" t="s">
        <v>16312</v>
      </c>
      <c r="D5742" s="115" t="s">
        <v>1242</v>
      </c>
      <c r="E5742" s="115">
        <v>1135.8699999999999</v>
      </c>
      <c r="F5742" s="674">
        <v>293.83600000000001</v>
      </c>
      <c r="G5742" s="674">
        <v>295.84500000000003</v>
      </c>
      <c r="H5742" s="115">
        <f t="shared" si="178"/>
        <v>1.0068371472522089</v>
      </c>
      <c r="I5742" s="115">
        <f t="shared" si="179"/>
        <v>1143.6360999999999</v>
      </c>
    </row>
    <row r="5743" spans="1:9" hidden="1">
      <c r="A5743" s="115" t="s">
        <v>16313</v>
      </c>
      <c r="B5743" s="115" t="s">
        <v>16314</v>
      </c>
      <c r="C5743" s="115" t="s">
        <v>16315</v>
      </c>
      <c r="D5743" s="115" t="s">
        <v>1242</v>
      </c>
      <c r="E5743" s="115">
        <v>1362.03</v>
      </c>
      <c r="F5743" s="674">
        <v>293.83600000000001</v>
      </c>
      <c r="G5743" s="674">
        <v>295.84500000000003</v>
      </c>
      <c r="H5743" s="115">
        <f t="shared" si="178"/>
        <v>1.0068371472522089</v>
      </c>
      <c r="I5743" s="115">
        <f t="shared" si="179"/>
        <v>1371.3424</v>
      </c>
    </row>
    <row r="5744" spans="1:9" hidden="1">
      <c r="A5744" s="115" t="s">
        <v>16316</v>
      </c>
      <c r="B5744" s="115" t="s">
        <v>16317</v>
      </c>
      <c r="C5744" s="115" t="s">
        <v>16318</v>
      </c>
      <c r="D5744" s="115" t="s">
        <v>1242</v>
      </c>
      <c r="E5744" s="115">
        <v>1599.35</v>
      </c>
      <c r="F5744" s="674">
        <v>293.83600000000001</v>
      </c>
      <c r="G5744" s="674">
        <v>295.84500000000003</v>
      </c>
      <c r="H5744" s="115">
        <f t="shared" si="178"/>
        <v>1.0068371472522089</v>
      </c>
      <c r="I5744" s="115">
        <f t="shared" si="179"/>
        <v>1610.2850000000001</v>
      </c>
    </row>
    <row r="5745" spans="1:9" hidden="1">
      <c r="A5745" s="115" t="s">
        <v>16319</v>
      </c>
      <c r="B5745" s="115" t="s">
        <v>16320</v>
      </c>
      <c r="C5745" s="115" t="s">
        <v>16321</v>
      </c>
      <c r="D5745" s="115" t="s">
        <v>1242</v>
      </c>
      <c r="E5745" s="115">
        <v>1761.89</v>
      </c>
      <c r="F5745" s="674">
        <v>293.83600000000001</v>
      </c>
      <c r="G5745" s="674">
        <v>295.84500000000003</v>
      </c>
      <c r="H5745" s="115">
        <f t="shared" si="178"/>
        <v>1.0068371472522089</v>
      </c>
      <c r="I5745" s="115">
        <f t="shared" si="179"/>
        <v>1773.9363000000001</v>
      </c>
    </row>
    <row r="5746" spans="1:9" hidden="1">
      <c r="A5746" s="115" t="s">
        <v>16322</v>
      </c>
      <c r="B5746" s="115" t="s">
        <v>16323</v>
      </c>
      <c r="C5746" s="115" t="s">
        <v>16324</v>
      </c>
      <c r="D5746" s="115" t="s">
        <v>1242</v>
      </c>
      <c r="E5746" s="115">
        <v>2057.86</v>
      </c>
      <c r="F5746" s="674">
        <v>293.83600000000001</v>
      </c>
      <c r="G5746" s="674">
        <v>295.84500000000003</v>
      </c>
      <c r="H5746" s="115">
        <f t="shared" si="178"/>
        <v>1.0068371472522089</v>
      </c>
      <c r="I5746" s="115">
        <f t="shared" si="179"/>
        <v>2071.9299000000001</v>
      </c>
    </row>
    <row r="5747" spans="1:9" hidden="1">
      <c r="A5747" s="115" t="s">
        <v>16325</v>
      </c>
      <c r="B5747" s="115" t="s">
        <v>16326</v>
      </c>
      <c r="C5747" s="115" t="s">
        <v>16327</v>
      </c>
      <c r="D5747" s="115" t="s">
        <v>1242</v>
      </c>
      <c r="E5747" s="115">
        <v>2308.41</v>
      </c>
      <c r="F5747" s="674">
        <v>293.83600000000001</v>
      </c>
      <c r="G5747" s="674">
        <v>295.84500000000003</v>
      </c>
      <c r="H5747" s="115">
        <f t="shared" si="178"/>
        <v>1.0068371472522089</v>
      </c>
      <c r="I5747" s="115">
        <f t="shared" si="179"/>
        <v>2324.1929</v>
      </c>
    </row>
    <row r="5748" spans="1:9" hidden="1">
      <c r="A5748" s="115" t="s">
        <v>16328</v>
      </c>
      <c r="B5748" s="115" t="s">
        <v>16329</v>
      </c>
      <c r="C5748" s="115" t="s">
        <v>16330</v>
      </c>
      <c r="D5748" s="115" t="s">
        <v>1242</v>
      </c>
      <c r="E5748" s="115">
        <v>3277.27</v>
      </c>
      <c r="F5748" s="674">
        <v>293.83600000000001</v>
      </c>
      <c r="G5748" s="674">
        <v>295.84500000000003</v>
      </c>
      <c r="H5748" s="115">
        <f t="shared" si="178"/>
        <v>1.0068371472522089</v>
      </c>
      <c r="I5748" s="115">
        <f t="shared" si="179"/>
        <v>3299.6772000000001</v>
      </c>
    </row>
    <row r="5749" spans="1:9" hidden="1">
      <c r="A5749" s="115" t="s">
        <v>16331</v>
      </c>
      <c r="B5749" s="115" t="s">
        <v>16332</v>
      </c>
      <c r="C5749" s="115" t="s">
        <v>16333</v>
      </c>
      <c r="D5749" s="115" t="s">
        <v>1242</v>
      </c>
      <c r="E5749" s="115">
        <v>5242.5200000000004</v>
      </c>
      <c r="F5749" s="674">
        <v>293.83600000000001</v>
      </c>
      <c r="G5749" s="674">
        <v>295.84500000000003</v>
      </c>
      <c r="H5749" s="115">
        <f t="shared" si="178"/>
        <v>1.0068371472522089</v>
      </c>
      <c r="I5749" s="115">
        <f t="shared" si="179"/>
        <v>5278.3639000000003</v>
      </c>
    </row>
    <row r="5750" spans="1:9" hidden="1">
      <c r="A5750" s="115" t="s">
        <v>16334</v>
      </c>
      <c r="B5750" s="115" t="s">
        <v>16335</v>
      </c>
      <c r="C5750" s="115" t="s">
        <v>16336</v>
      </c>
      <c r="D5750" s="115" t="s">
        <v>1242</v>
      </c>
      <c r="E5750" s="115">
        <v>34381.980000000003</v>
      </c>
      <c r="F5750" s="674">
        <v>293.83600000000001</v>
      </c>
      <c r="G5750" s="674">
        <v>295.84500000000003</v>
      </c>
      <c r="H5750" s="115">
        <f t="shared" si="178"/>
        <v>1.0068371472522089</v>
      </c>
      <c r="I5750" s="115">
        <f t="shared" si="179"/>
        <v>34617.054700000001</v>
      </c>
    </row>
    <row r="5751" spans="1:9" hidden="1">
      <c r="A5751" s="115" t="s">
        <v>16337</v>
      </c>
      <c r="B5751" s="115" t="s">
        <v>16338</v>
      </c>
      <c r="C5751" s="115" t="s">
        <v>16339</v>
      </c>
      <c r="D5751" s="115" t="s">
        <v>1242</v>
      </c>
      <c r="E5751" s="115">
        <v>37186.26</v>
      </c>
      <c r="F5751" s="674">
        <v>293.83600000000001</v>
      </c>
      <c r="G5751" s="674">
        <v>295.84500000000003</v>
      </c>
      <c r="H5751" s="115">
        <f t="shared" si="178"/>
        <v>1.0068371472522089</v>
      </c>
      <c r="I5751" s="115">
        <f t="shared" si="179"/>
        <v>37440.507899999997</v>
      </c>
    </row>
    <row r="5752" spans="1:9" hidden="1">
      <c r="A5752" s="115" t="s">
        <v>16340</v>
      </c>
      <c r="B5752" s="115" t="s">
        <v>16341</v>
      </c>
      <c r="C5752" s="115" t="s">
        <v>16342</v>
      </c>
      <c r="D5752" s="115" t="s">
        <v>1242</v>
      </c>
      <c r="E5752" s="115">
        <v>31684.1</v>
      </c>
      <c r="F5752" s="674">
        <v>293.83600000000001</v>
      </c>
      <c r="G5752" s="674">
        <v>295.84500000000003</v>
      </c>
      <c r="H5752" s="115">
        <f t="shared" si="178"/>
        <v>1.0068371472522089</v>
      </c>
      <c r="I5752" s="115">
        <f t="shared" si="179"/>
        <v>31900.728899999998</v>
      </c>
    </row>
    <row r="5753" spans="1:9" hidden="1">
      <c r="A5753" s="115" t="s">
        <v>16343</v>
      </c>
      <c r="B5753" s="115" t="s">
        <v>16344</v>
      </c>
      <c r="C5753" s="115" t="s">
        <v>16345</v>
      </c>
      <c r="D5753" s="115" t="s">
        <v>1242</v>
      </c>
      <c r="E5753" s="115">
        <v>38820.26</v>
      </c>
      <c r="F5753" s="674">
        <v>293.83600000000001</v>
      </c>
      <c r="G5753" s="674">
        <v>295.84500000000003</v>
      </c>
      <c r="H5753" s="115">
        <f t="shared" si="178"/>
        <v>1.0068371472522089</v>
      </c>
      <c r="I5753" s="115">
        <f t="shared" si="179"/>
        <v>39085.679799999998</v>
      </c>
    </row>
    <row r="5754" spans="1:9" hidden="1">
      <c r="A5754" s="115" t="s">
        <v>16346</v>
      </c>
      <c r="B5754" s="115" t="s">
        <v>16347</v>
      </c>
      <c r="C5754" s="115" t="s">
        <v>16348</v>
      </c>
      <c r="D5754" s="115" t="s">
        <v>1138</v>
      </c>
      <c r="E5754" s="115">
        <v>23663.55</v>
      </c>
      <c r="F5754" s="674">
        <v>293.83600000000001</v>
      </c>
      <c r="G5754" s="674">
        <v>295.84500000000003</v>
      </c>
      <c r="H5754" s="115">
        <f t="shared" si="178"/>
        <v>1.0068371472522089</v>
      </c>
      <c r="I5754" s="115">
        <f t="shared" si="179"/>
        <v>23825.341199999999</v>
      </c>
    </row>
    <row r="5755" spans="1:9" hidden="1">
      <c r="A5755" s="115" t="s">
        <v>16349</v>
      </c>
      <c r="B5755" s="115" t="s">
        <v>16350</v>
      </c>
      <c r="C5755" s="115" t="s">
        <v>16351</v>
      </c>
      <c r="D5755" s="115" t="s">
        <v>1138</v>
      </c>
      <c r="E5755" s="115">
        <v>32878.050000000003</v>
      </c>
      <c r="F5755" s="674">
        <v>293.83600000000001</v>
      </c>
      <c r="G5755" s="674">
        <v>295.84500000000003</v>
      </c>
      <c r="H5755" s="115">
        <f t="shared" si="178"/>
        <v>1.0068371472522089</v>
      </c>
      <c r="I5755" s="115">
        <f t="shared" si="179"/>
        <v>33102.842100000002</v>
      </c>
    </row>
    <row r="5756" spans="1:9" hidden="1">
      <c r="A5756" s="115" t="s">
        <v>16352</v>
      </c>
      <c r="B5756" s="115" t="s">
        <v>16353</v>
      </c>
      <c r="C5756" s="115" t="s">
        <v>16354</v>
      </c>
      <c r="D5756" s="115" t="s">
        <v>1138</v>
      </c>
      <c r="E5756" s="115">
        <v>42202.59</v>
      </c>
      <c r="F5756" s="674">
        <v>293.83600000000001</v>
      </c>
      <c r="G5756" s="674">
        <v>295.84500000000003</v>
      </c>
      <c r="H5756" s="115">
        <f t="shared" si="178"/>
        <v>1.0068371472522089</v>
      </c>
      <c r="I5756" s="115">
        <f t="shared" si="179"/>
        <v>42491.135300000002</v>
      </c>
    </row>
    <row r="5757" spans="1:9" hidden="1">
      <c r="A5757" s="115" t="s">
        <v>16355</v>
      </c>
      <c r="B5757" s="115" t="s">
        <v>16356</v>
      </c>
      <c r="C5757" s="115" t="s">
        <v>16357</v>
      </c>
      <c r="D5757" s="115" t="s">
        <v>1138</v>
      </c>
      <c r="E5757" s="115">
        <v>62471.15</v>
      </c>
      <c r="F5757" s="674">
        <v>293.83600000000001</v>
      </c>
      <c r="G5757" s="674">
        <v>295.84500000000003</v>
      </c>
      <c r="H5757" s="115">
        <f t="shared" si="178"/>
        <v>1.0068371472522089</v>
      </c>
      <c r="I5757" s="115">
        <f t="shared" si="179"/>
        <v>62898.2745</v>
      </c>
    </row>
    <row r="5758" spans="1:9" hidden="1">
      <c r="A5758" s="115" t="s">
        <v>16358</v>
      </c>
      <c r="B5758" s="115" t="s">
        <v>16359</v>
      </c>
      <c r="C5758" s="115" t="s">
        <v>16360</v>
      </c>
      <c r="D5758" s="115" t="s">
        <v>1138</v>
      </c>
      <c r="E5758" s="115">
        <v>46438.58</v>
      </c>
      <c r="F5758" s="674">
        <v>293.83600000000001</v>
      </c>
      <c r="G5758" s="674">
        <v>295.84500000000003</v>
      </c>
      <c r="H5758" s="115">
        <f t="shared" si="178"/>
        <v>1.0068371472522089</v>
      </c>
      <c r="I5758" s="115">
        <f t="shared" si="179"/>
        <v>46756.087399999997</v>
      </c>
    </row>
    <row r="5759" spans="1:9" hidden="1">
      <c r="A5759" s="115" t="s">
        <v>16361</v>
      </c>
      <c r="B5759" s="115" t="s">
        <v>16362</v>
      </c>
      <c r="C5759" s="115" t="s">
        <v>16363</v>
      </c>
      <c r="D5759" s="115" t="s">
        <v>1138</v>
      </c>
      <c r="E5759" s="115">
        <v>46687.7</v>
      </c>
      <c r="F5759" s="674">
        <v>293.83600000000001</v>
      </c>
      <c r="G5759" s="674">
        <v>295.84500000000003</v>
      </c>
      <c r="H5759" s="115">
        <f t="shared" si="178"/>
        <v>1.0068371472522089</v>
      </c>
      <c r="I5759" s="115">
        <f t="shared" si="179"/>
        <v>47006.9107</v>
      </c>
    </row>
    <row r="5760" spans="1:9" hidden="1">
      <c r="A5760" s="115" t="s">
        <v>16364</v>
      </c>
      <c r="B5760" s="115" t="s">
        <v>16365</v>
      </c>
      <c r="C5760" s="115" t="s">
        <v>16366</v>
      </c>
      <c r="D5760" s="115" t="s">
        <v>1138</v>
      </c>
      <c r="E5760" s="115">
        <v>67591.199999999997</v>
      </c>
      <c r="F5760" s="674">
        <v>293.83600000000001</v>
      </c>
      <c r="G5760" s="674">
        <v>295.84500000000003</v>
      </c>
      <c r="H5760" s="115">
        <f t="shared" si="178"/>
        <v>1.0068371472522089</v>
      </c>
      <c r="I5760" s="115">
        <f t="shared" si="179"/>
        <v>68053.331000000006</v>
      </c>
    </row>
    <row r="5761" spans="1:9" hidden="1">
      <c r="A5761" s="115" t="s">
        <v>16367</v>
      </c>
      <c r="B5761" s="115" t="s">
        <v>16368</v>
      </c>
      <c r="C5761" s="115" t="s">
        <v>16369</v>
      </c>
      <c r="D5761" s="115" t="s">
        <v>1138</v>
      </c>
      <c r="E5761" s="115">
        <v>47380.800000000003</v>
      </c>
      <c r="F5761" s="674">
        <v>293.83600000000001</v>
      </c>
      <c r="G5761" s="674">
        <v>295.84500000000003</v>
      </c>
      <c r="H5761" s="115">
        <f t="shared" si="178"/>
        <v>1.0068371472522089</v>
      </c>
      <c r="I5761" s="115">
        <f t="shared" si="179"/>
        <v>47704.749499999998</v>
      </c>
    </row>
    <row r="5762" spans="1:9" hidden="1">
      <c r="A5762" s="115" t="s">
        <v>16370</v>
      </c>
      <c r="B5762" s="115" t="s">
        <v>16371</v>
      </c>
      <c r="C5762" s="115" t="s">
        <v>16372</v>
      </c>
      <c r="D5762" s="115" t="s">
        <v>1138</v>
      </c>
      <c r="E5762" s="115">
        <v>59995.87</v>
      </c>
      <c r="F5762" s="674">
        <v>293.83600000000001</v>
      </c>
      <c r="G5762" s="674">
        <v>295.84500000000003</v>
      </c>
      <c r="H5762" s="115">
        <f t="shared" si="178"/>
        <v>1.0068371472522089</v>
      </c>
      <c r="I5762" s="115">
        <f t="shared" si="179"/>
        <v>60406.070599999999</v>
      </c>
    </row>
    <row r="5763" spans="1:9" hidden="1">
      <c r="A5763" s="115" t="s">
        <v>16373</v>
      </c>
      <c r="B5763" s="115" t="s">
        <v>16374</v>
      </c>
      <c r="C5763" s="115" t="s">
        <v>16375</v>
      </c>
      <c r="D5763" s="115" t="s">
        <v>1138</v>
      </c>
      <c r="E5763" s="115">
        <v>80042.350000000006</v>
      </c>
      <c r="F5763" s="674">
        <v>293.83600000000001</v>
      </c>
      <c r="G5763" s="674">
        <v>295.84500000000003</v>
      </c>
      <c r="H5763" s="115">
        <f t="shared" si="178"/>
        <v>1.0068371472522089</v>
      </c>
      <c r="I5763" s="115">
        <f t="shared" si="179"/>
        <v>80589.611300000004</v>
      </c>
    </row>
    <row r="5764" spans="1:9" hidden="1">
      <c r="A5764" s="115" t="s">
        <v>16376</v>
      </c>
      <c r="B5764" s="115" t="s">
        <v>16377</v>
      </c>
      <c r="C5764" s="115" t="s">
        <v>16378</v>
      </c>
      <c r="D5764" s="115" t="s">
        <v>1138</v>
      </c>
      <c r="E5764" s="115">
        <v>71012.179999999993</v>
      </c>
      <c r="F5764" s="674">
        <v>293.83600000000001</v>
      </c>
      <c r="G5764" s="674">
        <v>295.84500000000003</v>
      </c>
      <c r="H5764" s="115">
        <f t="shared" si="178"/>
        <v>1.0068371472522089</v>
      </c>
      <c r="I5764" s="115">
        <f t="shared" si="179"/>
        <v>71497.700700000001</v>
      </c>
    </row>
    <row r="5765" spans="1:9" hidden="1">
      <c r="A5765" s="115" t="s">
        <v>16379</v>
      </c>
      <c r="B5765" s="115" t="s">
        <v>16380</v>
      </c>
      <c r="C5765" s="115" t="s">
        <v>16381</v>
      </c>
      <c r="D5765" s="115" t="s">
        <v>1138</v>
      </c>
      <c r="E5765" s="115">
        <v>82122.13</v>
      </c>
      <c r="F5765" s="674">
        <v>293.83600000000001</v>
      </c>
      <c r="G5765" s="674">
        <v>295.84500000000003</v>
      </c>
      <c r="H5765" s="115">
        <f t="shared" ref="H5765:H5828" si="180">G5765/F5765</f>
        <v>1.0068371472522089</v>
      </c>
      <c r="I5765" s="115">
        <f t="shared" ref="I5765:I5828" si="181">ROUND(H5765*E5765,4)</f>
        <v>82683.611099999995</v>
      </c>
    </row>
    <row r="5766" spans="1:9" hidden="1">
      <c r="A5766" s="115" t="s">
        <v>16382</v>
      </c>
      <c r="B5766" s="115" t="s">
        <v>16383</v>
      </c>
      <c r="C5766" s="115" t="s">
        <v>16384</v>
      </c>
      <c r="D5766" s="115" t="s">
        <v>1138</v>
      </c>
      <c r="E5766" s="115">
        <v>103038.96</v>
      </c>
      <c r="F5766" s="674">
        <v>293.83600000000001</v>
      </c>
      <c r="G5766" s="674">
        <v>295.84500000000003</v>
      </c>
      <c r="H5766" s="115">
        <f t="shared" si="180"/>
        <v>1.0068371472522089</v>
      </c>
      <c r="I5766" s="115">
        <f t="shared" si="181"/>
        <v>103743.4525</v>
      </c>
    </row>
    <row r="5767" spans="1:9" hidden="1">
      <c r="A5767" s="115" t="s">
        <v>16385</v>
      </c>
      <c r="B5767" s="115" t="s">
        <v>16386</v>
      </c>
      <c r="C5767" s="115" t="s">
        <v>16387</v>
      </c>
      <c r="D5767" s="115" t="s">
        <v>1138</v>
      </c>
      <c r="E5767" s="115">
        <v>1514.36</v>
      </c>
      <c r="F5767" s="674">
        <v>293.83600000000001</v>
      </c>
      <c r="G5767" s="674">
        <v>295.84500000000003</v>
      </c>
      <c r="H5767" s="115">
        <f t="shared" si="180"/>
        <v>1.0068371472522089</v>
      </c>
      <c r="I5767" s="115">
        <f t="shared" si="181"/>
        <v>1524.7139</v>
      </c>
    </row>
    <row r="5768" spans="1:9" hidden="1">
      <c r="A5768" s="115" t="s">
        <v>16388</v>
      </c>
      <c r="B5768" s="115" t="s">
        <v>16389</v>
      </c>
      <c r="C5768" s="115" t="s">
        <v>16390</v>
      </c>
      <c r="D5768" s="115" t="s">
        <v>1138</v>
      </c>
      <c r="E5768" s="115">
        <v>1655.95</v>
      </c>
      <c r="F5768" s="674">
        <v>293.83600000000001</v>
      </c>
      <c r="G5768" s="674">
        <v>295.84500000000003</v>
      </c>
      <c r="H5768" s="115">
        <f t="shared" si="180"/>
        <v>1.0068371472522089</v>
      </c>
      <c r="I5768" s="115">
        <f t="shared" si="181"/>
        <v>1667.2719999999999</v>
      </c>
    </row>
    <row r="5769" spans="1:9" hidden="1">
      <c r="A5769" s="115" t="s">
        <v>16391</v>
      </c>
      <c r="B5769" s="115" t="s">
        <v>16392</v>
      </c>
      <c r="C5769" s="115" t="s">
        <v>16393</v>
      </c>
      <c r="D5769" s="115" t="s">
        <v>1138</v>
      </c>
      <c r="E5769" s="115">
        <v>2029.28</v>
      </c>
      <c r="F5769" s="674">
        <v>293.83600000000001</v>
      </c>
      <c r="G5769" s="674">
        <v>295.84500000000003</v>
      </c>
      <c r="H5769" s="115">
        <f t="shared" si="180"/>
        <v>1.0068371472522089</v>
      </c>
      <c r="I5769" s="115">
        <f t="shared" si="181"/>
        <v>2043.1545000000001</v>
      </c>
    </row>
    <row r="5770" spans="1:9" hidden="1">
      <c r="A5770" s="115" t="s">
        <v>16394</v>
      </c>
      <c r="B5770" s="115" t="s">
        <v>16395</v>
      </c>
      <c r="C5770" s="115" t="s">
        <v>16396</v>
      </c>
      <c r="D5770" s="115" t="s">
        <v>1138</v>
      </c>
      <c r="E5770" s="115">
        <v>2448.5100000000002</v>
      </c>
      <c r="F5770" s="674">
        <v>293.83600000000001</v>
      </c>
      <c r="G5770" s="674">
        <v>295.84500000000003</v>
      </c>
      <c r="H5770" s="115">
        <f t="shared" si="180"/>
        <v>1.0068371472522089</v>
      </c>
      <c r="I5770" s="115">
        <f t="shared" si="181"/>
        <v>2465.2507999999998</v>
      </c>
    </row>
    <row r="5771" spans="1:9" hidden="1">
      <c r="A5771" s="115" t="s">
        <v>16397</v>
      </c>
      <c r="B5771" s="115" t="s">
        <v>16398</v>
      </c>
      <c r="C5771" s="115" t="s">
        <v>16399</v>
      </c>
      <c r="D5771" s="115" t="s">
        <v>1138</v>
      </c>
      <c r="E5771" s="115">
        <v>2912.25</v>
      </c>
      <c r="F5771" s="674">
        <v>293.83600000000001</v>
      </c>
      <c r="G5771" s="674">
        <v>295.84500000000003</v>
      </c>
      <c r="H5771" s="115">
        <f t="shared" si="180"/>
        <v>1.0068371472522089</v>
      </c>
      <c r="I5771" s="115">
        <f t="shared" si="181"/>
        <v>2932.1615000000002</v>
      </c>
    </row>
    <row r="5772" spans="1:9" hidden="1">
      <c r="A5772" s="115" t="s">
        <v>16400</v>
      </c>
      <c r="B5772" s="115" t="s">
        <v>16401</v>
      </c>
      <c r="C5772" s="115" t="s">
        <v>16402</v>
      </c>
      <c r="D5772" s="115" t="s">
        <v>1138</v>
      </c>
      <c r="E5772" s="115">
        <v>3497.67</v>
      </c>
      <c r="F5772" s="674">
        <v>293.83600000000001</v>
      </c>
      <c r="G5772" s="674">
        <v>295.84500000000003</v>
      </c>
      <c r="H5772" s="115">
        <f t="shared" si="180"/>
        <v>1.0068371472522089</v>
      </c>
      <c r="I5772" s="115">
        <f t="shared" si="181"/>
        <v>3521.5841</v>
      </c>
    </row>
    <row r="5773" spans="1:9" hidden="1">
      <c r="A5773" s="115" t="s">
        <v>16403</v>
      </c>
      <c r="B5773" s="115" t="s">
        <v>16404</v>
      </c>
      <c r="C5773" s="115" t="s">
        <v>16405</v>
      </c>
      <c r="D5773" s="115" t="s">
        <v>1138</v>
      </c>
      <c r="E5773" s="115">
        <v>4064.42</v>
      </c>
      <c r="F5773" s="674">
        <v>293.83600000000001</v>
      </c>
      <c r="G5773" s="674">
        <v>295.84500000000003</v>
      </c>
      <c r="H5773" s="115">
        <f t="shared" si="180"/>
        <v>1.0068371472522089</v>
      </c>
      <c r="I5773" s="115">
        <f t="shared" si="181"/>
        <v>4092.2089999999998</v>
      </c>
    </row>
    <row r="5774" spans="1:9" hidden="1">
      <c r="A5774" s="115" t="s">
        <v>16406</v>
      </c>
      <c r="B5774" s="115" t="s">
        <v>16407</v>
      </c>
      <c r="C5774" s="115" t="s">
        <v>16408</v>
      </c>
      <c r="D5774" s="115" t="s">
        <v>1138</v>
      </c>
      <c r="E5774" s="115">
        <v>4630.26</v>
      </c>
      <c r="F5774" s="674">
        <v>293.83600000000001</v>
      </c>
      <c r="G5774" s="674">
        <v>295.84500000000003</v>
      </c>
      <c r="H5774" s="115">
        <f t="shared" si="180"/>
        <v>1.0068371472522089</v>
      </c>
      <c r="I5774" s="115">
        <f t="shared" si="181"/>
        <v>4661.9178000000002</v>
      </c>
    </row>
    <row r="5775" spans="1:9" hidden="1">
      <c r="A5775" s="115" t="s">
        <v>16409</v>
      </c>
      <c r="B5775" s="115" t="s">
        <v>16410</v>
      </c>
      <c r="C5775" s="115" t="s">
        <v>16411</v>
      </c>
      <c r="D5775" s="115" t="s">
        <v>1138</v>
      </c>
      <c r="E5775" s="115">
        <v>5516.81</v>
      </c>
      <c r="F5775" s="674">
        <v>293.83600000000001</v>
      </c>
      <c r="G5775" s="674">
        <v>295.84500000000003</v>
      </c>
      <c r="H5775" s="115">
        <f t="shared" si="180"/>
        <v>1.0068371472522089</v>
      </c>
      <c r="I5775" s="115">
        <f t="shared" si="181"/>
        <v>5554.5291999999999</v>
      </c>
    </row>
    <row r="5776" spans="1:9" hidden="1">
      <c r="A5776" s="115" t="s">
        <v>16412</v>
      </c>
      <c r="B5776" s="115" t="s">
        <v>16413</v>
      </c>
      <c r="C5776" s="115" t="s">
        <v>16414</v>
      </c>
      <c r="D5776" s="115" t="s">
        <v>1138</v>
      </c>
      <c r="E5776" s="115">
        <v>5943.97</v>
      </c>
      <c r="F5776" s="674">
        <v>293.83600000000001</v>
      </c>
      <c r="G5776" s="674">
        <v>295.84500000000003</v>
      </c>
      <c r="H5776" s="115">
        <f t="shared" si="180"/>
        <v>1.0068371472522089</v>
      </c>
      <c r="I5776" s="115">
        <f t="shared" si="181"/>
        <v>5984.6098000000002</v>
      </c>
    </row>
    <row r="5777" spans="1:9" hidden="1">
      <c r="A5777" s="115" t="s">
        <v>16415</v>
      </c>
      <c r="B5777" s="115" t="s">
        <v>16416</v>
      </c>
      <c r="C5777" s="115" t="s">
        <v>16417</v>
      </c>
      <c r="D5777" s="115" t="s">
        <v>1138</v>
      </c>
      <c r="E5777" s="115">
        <v>7341.82</v>
      </c>
      <c r="F5777" s="674">
        <v>293.83600000000001</v>
      </c>
      <c r="G5777" s="674">
        <v>295.84500000000003</v>
      </c>
      <c r="H5777" s="115">
        <f t="shared" si="180"/>
        <v>1.0068371472522089</v>
      </c>
      <c r="I5777" s="115">
        <f t="shared" si="181"/>
        <v>7392.0171</v>
      </c>
    </row>
    <row r="5778" spans="1:9" hidden="1">
      <c r="A5778" s="115" t="s">
        <v>16418</v>
      </c>
      <c r="B5778" s="115" t="s">
        <v>16419</v>
      </c>
      <c r="C5778" s="115" t="s">
        <v>16420</v>
      </c>
      <c r="D5778" s="115" t="s">
        <v>1138</v>
      </c>
      <c r="E5778" s="115">
        <v>14472.08</v>
      </c>
      <c r="F5778" s="674">
        <v>293.83600000000001</v>
      </c>
      <c r="G5778" s="674">
        <v>295.84500000000003</v>
      </c>
      <c r="H5778" s="115">
        <f t="shared" si="180"/>
        <v>1.0068371472522089</v>
      </c>
      <c r="I5778" s="115">
        <f t="shared" si="181"/>
        <v>14571.027700000001</v>
      </c>
    </row>
    <row r="5779" spans="1:9" hidden="1">
      <c r="A5779" s="115" t="s">
        <v>16421</v>
      </c>
      <c r="B5779" s="115" t="s">
        <v>16422</v>
      </c>
      <c r="C5779" s="115" t="s">
        <v>16423</v>
      </c>
      <c r="D5779" s="115" t="s">
        <v>1138</v>
      </c>
      <c r="E5779" s="115">
        <v>18301.73</v>
      </c>
      <c r="F5779" s="674">
        <v>293.83600000000001</v>
      </c>
      <c r="G5779" s="674">
        <v>295.84500000000003</v>
      </c>
      <c r="H5779" s="115">
        <f t="shared" si="180"/>
        <v>1.0068371472522089</v>
      </c>
      <c r="I5779" s="115">
        <f t="shared" si="181"/>
        <v>18426.8616</v>
      </c>
    </row>
    <row r="5780" spans="1:9" hidden="1">
      <c r="A5780" s="115" t="s">
        <v>16424</v>
      </c>
      <c r="B5780" s="115" t="s">
        <v>16425</v>
      </c>
      <c r="C5780" s="115" t="s">
        <v>16426</v>
      </c>
      <c r="D5780" s="115" t="s">
        <v>1138</v>
      </c>
      <c r="E5780" s="115">
        <v>28062.33</v>
      </c>
      <c r="F5780" s="674">
        <v>293.83600000000001</v>
      </c>
      <c r="G5780" s="674">
        <v>295.84500000000003</v>
      </c>
      <c r="H5780" s="115">
        <f t="shared" si="180"/>
        <v>1.0068371472522089</v>
      </c>
      <c r="I5780" s="115">
        <f t="shared" si="181"/>
        <v>28254.1963</v>
      </c>
    </row>
    <row r="5781" spans="1:9" hidden="1">
      <c r="A5781" s="115" t="s">
        <v>16427</v>
      </c>
      <c r="B5781" s="115" t="s">
        <v>16428</v>
      </c>
      <c r="C5781" s="115" t="s">
        <v>16429</v>
      </c>
      <c r="D5781" s="115" t="s">
        <v>1138</v>
      </c>
      <c r="E5781" s="115">
        <v>29601.200000000001</v>
      </c>
      <c r="F5781" s="674">
        <v>293.83600000000001</v>
      </c>
      <c r="G5781" s="674">
        <v>295.84500000000003</v>
      </c>
      <c r="H5781" s="115">
        <f t="shared" si="180"/>
        <v>1.0068371472522089</v>
      </c>
      <c r="I5781" s="115">
        <f t="shared" si="181"/>
        <v>29803.587800000001</v>
      </c>
    </row>
    <row r="5782" spans="1:9" hidden="1">
      <c r="A5782" s="115" t="s">
        <v>16430</v>
      </c>
      <c r="B5782" s="115" t="s">
        <v>16431</v>
      </c>
      <c r="C5782" s="115" t="s">
        <v>16432</v>
      </c>
      <c r="D5782" s="115" t="s">
        <v>1138</v>
      </c>
      <c r="E5782" s="115">
        <v>40700.370000000003</v>
      </c>
      <c r="F5782" s="674">
        <v>293.83600000000001</v>
      </c>
      <c r="G5782" s="674">
        <v>295.84500000000003</v>
      </c>
      <c r="H5782" s="115">
        <f t="shared" si="180"/>
        <v>1.0068371472522089</v>
      </c>
      <c r="I5782" s="115">
        <f t="shared" si="181"/>
        <v>40978.644399999997</v>
      </c>
    </row>
    <row r="5783" spans="1:9" hidden="1">
      <c r="A5783" s="115" t="s">
        <v>16433</v>
      </c>
      <c r="B5783" s="115" t="s">
        <v>16434</v>
      </c>
      <c r="C5783" s="115" t="s">
        <v>16435</v>
      </c>
      <c r="D5783" s="115" t="s">
        <v>1138</v>
      </c>
      <c r="E5783" s="115">
        <v>1514.36</v>
      </c>
      <c r="F5783" s="674">
        <v>293.83600000000001</v>
      </c>
      <c r="G5783" s="674">
        <v>295.84500000000003</v>
      </c>
      <c r="H5783" s="115">
        <f t="shared" si="180"/>
        <v>1.0068371472522089</v>
      </c>
      <c r="I5783" s="115">
        <f t="shared" si="181"/>
        <v>1524.7139</v>
      </c>
    </row>
    <row r="5784" spans="1:9" hidden="1">
      <c r="A5784" s="115" t="s">
        <v>16436</v>
      </c>
      <c r="B5784" s="115" t="s">
        <v>16437</v>
      </c>
      <c r="C5784" s="115" t="s">
        <v>16438</v>
      </c>
      <c r="D5784" s="115" t="s">
        <v>1138</v>
      </c>
      <c r="E5784" s="115">
        <v>1655.95</v>
      </c>
      <c r="F5784" s="674">
        <v>293.83600000000001</v>
      </c>
      <c r="G5784" s="674">
        <v>295.84500000000003</v>
      </c>
      <c r="H5784" s="115">
        <f t="shared" si="180"/>
        <v>1.0068371472522089</v>
      </c>
      <c r="I5784" s="115">
        <f t="shared" si="181"/>
        <v>1667.2719999999999</v>
      </c>
    </row>
    <row r="5785" spans="1:9" hidden="1">
      <c r="A5785" s="115" t="s">
        <v>16439</v>
      </c>
      <c r="B5785" s="115" t="s">
        <v>16440</v>
      </c>
      <c r="C5785" s="115" t="s">
        <v>16441</v>
      </c>
      <c r="D5785" s="115" t="s">
        <v>1138</v>
      </c>
      <c r="E5785" s="115">
        <v>2029.28</v>
      </c>
      <c r="F5785" s="674">
        <v>293.83600000000001</v>
      </c>
      <c r="G5785" s="674">
        <v>295.84500000000003</v>
      </c>
      <c r="H5785" s="115">
        <f t="shared" si="180"/>
        <v>1.0068371472522089</v>
      </c>
      <c r="I5785" s="115">
        <f t="shared" si="181"/>
        <v>2043.1545000000001</v>
      </c>
    </row>
    <row r="5786" spans="1:9" hidden="1">
      <c r="A5786" s="115" t="s">
        <v>16442</v>
      </c>
      <c r="B5786" s="115" t="s">
        <v>16443</v>
      </c>
      <c r="C5786" s="115" t="s">
        <v>16444</v>
      </c>
      <c r="D5786" s="115" t="s">
        <v>1138</v>
      </c>
      <c r="E5786" s="115">
        <v>2449.1999999999998</v>
      </c>
      <c r="F5786" s="674">
        <v>293.83600000000001</v>
      </c>
      <c r="G5786" s="674">
        <v>295.84500000000003</v>
      </c>
      <c r="H5786" s="115">
        <f t="shared" si="180"/>
        <v>1.0068371472522089</v>
      </c>
      <c r="I5786" s="115">
        <f t="shared" si="181"/>
        <v>2465.9454999999998</v>
      </c>
    </row>
    <row r="5787" spans="1:9" hidden="1">
      <c r="A5787" s="115" t="s">
        <v>16445</v>
      </c>
      <c r="B5787" s="115" t="s">
        <v>16446</v>
      </c>
      <c r="C5787" s="115" t="s">
        <v>16447</v>
      </c>
      <c r="D5787" s="115" t="s">
        <v>1138</v>
      </c>
      <c r="E5787" s="115">
        <v>2958.68</v>
      </c>
      <c r="F5787" s="674">
        <v>293.83600000000001</v>
      </c>
      <c r="G5787" s="674">
        <v>295.84500000000003</v>
      </c>
      <c r="H5787" s="115">
        <f t="shared" si="180"/>
        <v>1.0068371472522089</v>
      </c>
      <c r="I5787" s="115">
        <f t="shared" si="181"/>
        <v>2978.9088999999999</v>
      </c>
    </row>
    <row r="5788" spans="1:9" hidden="1">
      <c r="A5788" s="115" t="s">
        <v>16448</v>
      </c>
      <c r="B5788" s="115" t="s">
        <v>16449</v>
      </c>
      <c r="C5788" s="115" t="s">
        <v>16450</v>
      </c>
      <c r="D5788" s="115" t="s">
        <v>1138</v>
      </c>
      <c r="E5788" s="115">
        <v>3535.74</v>
      </c>
      <c r="F5788" s="674">
        <v>293.83600000000001</v>
      </c>
      <c r="G5788" s="674">
        <v>295.84500000000003</v>
      </c>
      <c r="H5788" s="115">
        <f t="shared" si="180"/>
        <v>1.0068371472522089</v>
      </c>
      <c r="I5788" s="115">
        <f t="shared" si="181"/>
        <v>3559.9144000000001</v>
      </c>
    </row>
    <row r="5789" spans="1:9" hidden="1">
      <c r="A5789" s="115" t="s">
        <v>16451</v>
      </c>
      <c r="B5789" s="115" t="s">
        <v>16452</v>
      </c>
      <c r="C5789" s="115" t="s">
        <v>16453</v>
      </c>
      <c r="D5789" s="115" t="s">
        <v>1138</v>
      </c>
      <c r="E5789" s="115">
        <v>4105.4399999999996</v>
      </c>
      <c r="F5789" s="674">
        <v>293.83600000000001</v>
      </c>
      <c r="G5789" s="674">
        <v>295.84500000000003</v>
      </c>
      <c r="H5789" s="115">
        <f t="shared" si="180"/>
        <v>1.0068371472522089</v>
      </c>
      <c r="I5789" s="115">
        <f t="shared" si="181"/>
        <v>4133.5095000000001</v>
      </c>
    </row>
    <row r="5790" spans="1:9" hidden="1">
      <c r="A5790" s="115" t="s">
        <v>16454</v>
      </c>
      <c r="B5790" s="115" t="s">
        <v>16455</v>
      </c>
      <c r="C5790" s="115" t="s">
        <v>16456</v>
      </c>
      <c r="D5790" s="115" t="s">
        <v>1138</v>
      </c>
      <c r="E5790" s="115">
        <v>4825.3100000000004</v>
      </c>
      <c r="F5790" s="674">
        <v>293.83600000000001</v>
      </c>
      <c r="G5790" s="674">
        <v>295.84500000000003</v>
      </c>
      <c r="H5790" s="115">
        <f t="shared" si="180"/>
        <v>1.0068371472522089</v>
      </c>
      <c r="I5790" s="115">
        <f t="shared" si="181"/>
        <v>4858.3014000000003</v>
      </c>
    </row>
    <row r="5791" spans="1:9" hidden="1">
      <c r="A5791" s="115" t="s">
        <v>16457</v>
      </c>
      <c r="B5791" s="115" t="s">
        <v>16458</v>
      </c>
      <c r="C5791" s="115" t="s">
        <v>16459</v>
      </c>
      <c r="D5791" s="115" t="s">
        <v>1138</v>
      </c>
      <c r="E5791" s="115">
        <v>5752.12</v>
      </c>
      <c r="F5791" s="674">
        <v>293.83600000000001</v>
      </c>
      <c r="G5791" s="674">
        <v>295.84500000000003</v>
      </c>
      <c r="H5791" s="115">
        <f t="shared" si="180"/>
        <v>1.0068371472522089</v>
      </c>
      <c r="I5791" s="115">
        <f t="shared" si="181"/>
        <v>5791.4480999999996</v>
      </c>
    </row>
    <row r="5792" spans="1:9" hidden="1">
      <c r="A5792" s="115" t="s">
        <v>16460</v>
      </c>
      <c r="B5792" s="115" t="s">
        <v>16461</v>
      </c>
      <c r="C5792" s="115" t="s">
        <v>16462</v>
      </c>
      <c r="D5792" s="115" t="s">
        <v>1138</v>
      </c>
      <c r="E5792" s="115">
        <v>6599.64</v>
      </c>
      <c r="F5792" s="674">
        <v>293.83600000000001</v>
      </c>
      <c r="G5792" s="674">
        <v>295.84500000000003</v>
      </c>
      <c r="H5792" s="115">
        <f t="shared" si="180"/>
        <v>1.0068371472522089</v>
      </c>
      <c r="I5792" s="115">
        <f t="shared" si="181"/>
        <v>6644.7627000000002</v>
      </c>
    </row>
    <row r="5793" spans="1:9" hidden="1">
      <c r="A5793" s="115" t="s">
        <v>16463</v>
      </c>
      <c r="B5793" s="115" t="s">
        <v>16464</v>
      </c>
      <c r="C5793" s="115" t="s">
        <v>16465</v>
      </c>
      <c r="D5793" s="115" t="s">
        <v>1138</v>
      </c>
      <c r="E5793" s="115">
        <v>8856.5</v>
      </c>
      <c r="F5793" s="674">
        <v>293.83600000000001</v>
      </c>
      <c r="G5793" s="674">
        <v>295.84500000000003</v>
      </c>
      <c r="H5793" s="115">
        <f t="shared" si="180"/>
        <v>1.0068371472522089</v>
      </c>
      <c r="I5793" s="115">
        <f t="shared" si="181"/>
        <v>8917.0532000000003</v>
      </c>
    </row>
    <row r="5794" spans="1:9" hidden="1">
      <c r="A5794" s="115" t="s">
        <v>16466</v>
      </c>
      <c r="B5794" s="115" t="s">
        <v>16467</v>
      </c>
      <c r="C5794" s="115" t="s">
        <v>16468</v>
      </c>
      <c r="D5794" s="115" t="s">
        <v>1138</v>
      </c>
      <c r="E5794" s="115">
        <v>15506.5</v>
      </c>
      <c r="F5794" s="674">
        <v>293.83600000000001</v>
      </c>
      <c r="G5794" s="674">
        <v>295.84500000000003</v>
      </c>
      <c r="H5794" s="115">
        <f t="shared" si="180"/>
        <v>1.0068371472522089</v>
      </c>
      <c r="I5794" s="115">
        <f t="shared" si="181"/>
        <v>15612.520200000001</v>
      </c>
    </row>
    <row r="5795" spans="1:9" hidden="1">
      <c r="A5795" s="115" t="s">
        <v>16469</v>
      </c>
      <c r="B5795" s="115" t="s">
        <v>16470</v>
      </c>
      <c r="C5795" s="115" t="s">
        <v>16471</v>
      </c>
      <c r="D5795" s="115" t="s">
        <v>1138</v>
      </c>
      <c r="E5795" s="115">
        <v>1554.99</v>
      </c>
      <c r="F5795" s="674">
        <v>293.83600000000001</v>
      </c>
      <c r="G5795" s="674">
        <v>295.84500000000003</v>
      </c>
      <c r="H5795" s="115">
        <f t="shared" si="180"/>
        <v>1.0068371472522089</v>
      </c>
      <c r="I5795" s="115">
        <f t="shared" si="181"/>
        <v>1565.6216999999999</v>
      </c>
    </row>
    <row r="5796" spans="1:9" hidden="1">
      <c r="A5796" s="115" t="s">
        <v>16472</v>
      </c>
      <c r="B5796" s="115" t="s">
        <v>16473</v>
      </c>
      <c r="C5796" s="115" t="s">
        <v>16474</v>
      </c>
      <c r="D5796" s="115" t="s">
        <v>1138</v>
      </c>
      <c r="E5796" s="115">
        <v>1710.9</v>
      </c>
      <c r="F5796" s="674">
        <v>293.83600000000001</v>
      </c>
      <c r="G5796" s="674">
        <v>295.84500000000003</v>
      </c>
      <c r="H5796" s="115">
        <f t="shared" si="180"/>
        <v>1.0068371472522089</v>
      </c>
      <c r="I5796" s="115">
        <f t="shared" si="181"/>
        <v>1722.5977</v>
      </c>
    </row>
    <row r="5797" spans="1:9" hidden="1">
      <c r="A5797" s="115" t="s">
        <v>16475</v>
      </c>
      <c r="B5797" s="115" t="s">
        <v>16476</v>
      </c>
      <c r="C5797" s="115" t="s">
        <v>16477</v>
      </c>
      <c r="D5797" s="115" t="s">
        <v>1138</v>
      </c>
      <c r="E5797" s="115">
        <v>2118.54</v>
      </c>
      <c r="F5797" s="674">
        <v>293.83600000000001</v>
      </c>
      <c r="G5797" s="674">
        <v>295.84500000000003</v>
      </c>
      <c r="H5797" s="115">
        <f t="shared" si="180"/>
        <v>1.0068371472522089</v>
      </c>
      <c r="I5797" s="115">
        <f t="shared" si="181"/>
        <v>2133.0248000000001</v>
      </c>
    </row>
    <row r="5798" spans="1:9" hidden="1">
      <c r="A5798" s="115" t="s">
        <v>16478</v>
      </c>
      <c r="B5798" s="115" t="s">
        <v>16479</v>
      </c>
      <c r="C5798" s="115" t="s">
        <v>16480</v>
      </c>
      <c r="D5798" s="115" t="s">
        <v>1138</v>
      </c>
      <c r="E5798" s="115">
        <v>2570.77</v>
      </c>
      <c r="F5798" s="674">
        <v>293.83600000000001</v>
      </c>
      <c r="G5798" s="674">
        <v>295.84500000000003</v>
      </c>
      <c r="H5798" s="115">
        <f t="shared" si="180"/>
        <v>1.0068371472522089</v>
      </c>
      <c r="I5798" s="115">
        <f t="shared" si="181"/>
        <v>2588.3467000000001</v>
      </c>
    </row>
    <row r="5799" spans="1:9" hidden="1">
      <c r="A5799" s="115" t="s">
        <v>16481</v>
      </c>
      <c r="B5799" s="115" t="s">
        <v>16482</v>
      </c>
      <c r="C5799" s="115" t="s">
        <v>16483</v>
      </c>
      <c r="D5799" s="115" t="s">
        <v>1138</v>
      </c>
      <c r="E5799" s="115">
        <v>3108.5</v>
      </c>
      <c r="F5799" s="674">
        <v>293.83600000000001</v>
      </c>
      <c r="G5799" s="674">
        <v>295.84500000000003</v>
      </c>
      <c r="H5799" s="115">
        <f t="shared" si="180"/>
        <v>1.0068371472522089</v>
      </c>
      <c r="I5799" s="115">
        <f t="shared" si="181"/>
        <v>3129.7532999999999</v>
      </c>
    </row>
    <row r="5800" spans="1:9" hidden="1">
      <c r="A5800" s="115" t="s">
        <v>16484</v>
      </c>
      <c r="B5800" s="115" t="s">
        <v>16485</v>
      </c>
      <c r="C5800" s="115" t="s">
        <v>16486</v>
      </c>
      <c r="D5800" s="115" t="s">
        <v>1138</v>
      </c>
      <c r="E5800" s="115">
        <v>3717.43</v>
      </c>
      <c r="F5800" s="674">
        <v>293.83600000000001</v>
      </c>
      <c r="G5800" s="674">
        <v>295.84500000000003</v>
      </c>
      <c r="H5800" s="115">
        <f t="shared" si="180"/>
        <v>1.0068371472522089</v>
      </c>
      <c r="I5800" s="115">
        <f t="shared" si="181"/>
        <v>3742.8465999999999</v>
      </c>
    </row>
    <row r="5801" spans="1:9" hidden="1">
      <c r="A5801" s="115" t="s">
        <v>16487</v>
      </c>
      <c r="B5801" s="115" t="s">
        <v>16488</v>
      </c>
      <c r="C5801" s="115" t="s">
        <v>16489</v>
      </c>
      <c r="D5801" s="115" t="s">
        <v>1138</v>
      </c>
      <c r="E5801" s="115">
        <v>4362.79</v>
      </c>
      <c r="F5801" s="674">
        <v>293.83600000000001</v>
      </c>
      <c r="G5801" s="674">
        <v>295.84500000000003</v>
      </c>
      <c r="H5801" s="115">
        <f t="shared" si="180"/>
        <v>1.0068371472522089</v>
      </c>
      <c r="I5801" s="115">
        <f t="shared" si="181"/>
        <v>4392.6189999999997</v>
      </c>
    </row>
    <row r="5802" spans="1:9" hidden="1">
      <c r="A5802" s="115" t="s">
        <v>16490</v>
      </c>
      <c r="B5802" s="115" t="s">
        <v>16491</v>
      </c>
      <c r="C5802" s="115" t="s">
        <v>16492</v>
      </c>
      <c r="D5802" s="115" t="s">
        <v>1138</v>
      </c>
      <c r="E5802" s="115">
        <v>4965.72</v>
      </c>
      <c r="F5802" s="674">
        <v>293.83600000000001</v>
      </c>
      <c r="G5802" s="674">
        <v>295.84500000000003</v>
      </c>
      <c r="H5802" s="115">
        <f t="shared" si="180"/>
        <v>1.0068371472522089</v>
      </c>
      <c r="I5802" s="115">
        <f t="shared" si="181"/>
        <v>4999.6714000000002</v>
      </c>
    </row>
    <row r="5803" spans="1:9" hidden="1">
      <c r="A5803" s="115" t="s">
        <v>16493</v>
      </c>
      <c r="B5803" s="115" t="s">
        <v>16494</v>
      </c>
      <c r="C5803" s="115" t="s">
        <v>16495</v>
      </c>
      <c r="D5803" s="115" t="s">
        <v>1138</v>
      </c>
      <c r="E5803" s="115">
        <v>5946.81</v>
      </c>
      <c r="F5803" s="674">
        <v>293.83600000000001</v>
      </c>
      <c r="G5803" s="674">
        <v>295.84500000000003</v>
      </c>
      <c r="H5803" s="115">
        <f t="shared" si="180"/>
        <v>1.0068371472522089</v>
      </c>
      <c r="I5803" s="115">
        <f t="shared" si="181"/>
        <v>5987.4691999999995</v>
      </c>
    </row>
    <row r="5804" spans="1:9" hidden="1">
      <c r="A5804" s="115" t="s">
        <v>16496</v>
      </c>
      <c r="B5804" s="115" t="s">
        <v>16497</v>
      </c>
      <c r="C5804" s="115" t="s">
        <v>16498</v>
      </c>
      <c r="D5804" s="115" t="s">
        <v>1138</v>
      </c>
      <c r="E5804" s="115">
        <v>6434.69</v>
      </c>
      <c r="F5804" s="674">
        <v>293.83600000000001</v>
      </c>
      <c r="G5804" s="674">
        <v>295.84500000000003</v>
      </c>
      <c r="H5804" s="115">
        <f t="shared" si="180"/>
        <v>1.0068371472522089</v>
      </c>
      <c r="I5804" s="115">
        <f t="shared" si="181"/>
        <v>6478.6849000000002</v>
      </c>
    </row>
    <row r="5805" spans="1:9" hidden="1">
      <c r="A5805" s="115" t="s">
        <v>16499</v>
      </c>
      <c r="B5805" s="115" t="s">
        <v>16500</v>
      </c>
      <c r="C5805" s="115" t="s">
        <v>16501</v>
      </c>
      <c r="D5805" s="115" t="s">
        <v>1138</v>
      </c>
      <c r="E5805" s="115">
        <v>8051.99</v>
      </c>
      <c r="F5805" s="674">
        <v>293.83600000000001</v>
      </c>
      <c r="G5805" s="674">
        <v>295.84500000000003</v>
      </c>
      <c r="H5805" s="115">
        <f t="shared" si="180"/>
        <v>1.0068371472522089</v>
      </c>
      <c r="I5805" s="115">
        <f t="shared" si="181"/>
        <v>8107.0425999999998</v>
      </c>
    </row>
    <row r="5806" spans="1:9" hidden="1">
      <c r="A5806" s="115" t="s">
        <v>16502</v>
      </c>
      <c r="B5806" s="115" t="s">
        <v>16503</v>
      </c>
      <c r="C5806" s="115" t="s">
        <v>16504</v>
      </c>
      <c r="D5806" s="115" t="s">
        <v>1138</v>
      </c>
      <c r="E5806" s="115">
        <v>15476.57</v>
      </c>
      <c r="F5806" s="674">
        <v>293.83600000000001</v>
      </c>
      <c r="G5806" s="674">
        <v>295.84500000000003</v>
      </c>
      <c r="H5806" s="115">
        <f t="shared" si="180"/>
        <v>1.0068371472522089</v>
      </c>
      <c r="I5806" s="115">
        <f t="shared" si="181"/>
        <v>15582.3856</v>
      </c>
    </row>
    <row r="5807" spans="1:9" hidden="1">
      <c r="A5807" s="115" t="s">
        <v>16505</v>
      </c>
      <c r="B5807" s="115" t="s">
        <v>16506</v>
      </c>
      <c r="C5807" s="115" t="s">
        <v>16507</v>
      </c>
      <c r="D5807" s="115" t="s">
        <v>1138</v>
      </c>
      <c r="E5807" s="115">
        <v>19613.89</v>
      </c>
      <c r="F5807" s="674">
        <v>293.83600000000001</v>
      </c>
      <c r="G5807" s="674">
        <v>295.84500000000003</v>
      </c>
      <c r="H5807" s="115">
        <f t="shared" si="180"/>
        <v>1.0068371472522089</v>
      </c>
      <c r="I5807" s="115">
        <f t="shared" si="181"/>
        <v>19747.9931</v>
      </c>
    </row>
    <row r="5808" spans="1:9" hidden="1">
      <c r="A5808" s="115" t="s">
        <v>16508</v>
      </c>
      <c r="B5808" s="115" t="s">
        <v>16509</v>
      </c>
      <c r="C5808" s="115" t="s">
        <v>16510</v>
      </c>
      <c r="D5808" s="115" t="s">
        <v>1138</v>
      </c>
      <c r="E5808" s="115">
        <v>29740.44</v>
      </c>
      <c r="F5808" s="674">
        <v>293.83600000000001</v>
      </c>
      <c r="G5808" s="674">
        <v>295.84500000000003</v>
      </c>
      <c r="H5808" s="115">
        <f t="shared" si="180"/>
        <v>1.0068371472522089</v>
      </c>
      <c r="I5808" s="115">
        <f t="shared" si="181"/>
        <v>29943.7798</v>
      </c>
    </row>
    <row r="5809" spans="1:9" hidden="1">
      <c r="A5809" s="115" t="s">
        <v>16511</v>
      </c>
      <c r="B5809" s="115" t="s">
        <v>16512</v>
      </c>
      <c r="C5809" s="115" t="s">
        <v>16513</v>
      </c>
      <c r="D5809" s="115" t="s">
        <v>1138</v>
      </c>
      <c r="E5809" s="115">
        <v>32683.32</v>
      </c>
      <c r="F5809" s="674">
        <v>293.83600000000001</v>
      </c>
      <c r="G5809" s="674">
        <v>295.84500000000003</v>
      </c>
      <c r="H5809" s="115">
        <f t="shared" si="180"/>
        <v>1.0068371472522089</v>
      </c>
      <c r="I5809" s="115">
        <f t="shared" si="181"/>
        <v>32906.780700000003</v>
      </c>
    </row>
    <row r="5810" spans="1:9" hidden="1">
      <c r="A5810" s="115" t="s">
        <v>16514</v>
      </c>
      <c r="B5810" s="115" t="s">
        <v>16515</v>
      </c>
      <c r="C5810" s="115" t="s">
        <v>16516</v>
      </c>
      <c r="D5810" s="115" t="s">
        <v>1138</v>
      </c>
      <c r="E5810" s="115">
        <v>43610.94</v>
      </c>
      <c r="F5810" s="674">
        <v>293.83600000000001</v>
      </c>
      <c r="G5810" s="674">
        <v>295.84500000000003</v>
      </c>
      <c r="H5810" s="115">
        <f t="shared" si="180"/>
        <v>1.0068371472522089</v>
      </c>
      <c r="I5810" s="115">
        <f t="shared" si="181"/>
        <v>43909.114399999999</v>
      </c>
    </row>
    <row r="5811" spans="1:9" hidden="1">
      <c r="A5811" s="115" t="s">
        <v>16517</v>
      </c>
      <c r="B5811" s="115" t="s">
        <v>16518</v>
      </c>
      <c r="C5811" s="115" t="s">
        <v>16519</v>
      </c>
      <c r="D5811" s="115" t="s">
        <v>1138</v>
      </c>
      <c r="E5811" s="115">
        <v>1554.99</v>
      </c>
      <c r="F5811" s="674">
        <v>293.83600000000001</v>
      </c>
      <c r="G5811" s="674">
        <v>295.84500000000003</v>
      </c>
      <c r="H5811" s="115">
        <f t="shared" si="180"/>
        <v>1.0068371472522089</v>
      </c>
      <c r="I5811" s="115">
        <f t="shared" si="181"/>
        <v>1565.6216999999999</v>
      </c>
    </row>
    <row r="5812" spans="1:9" hidden="1">
      <c r="A5812" s="115" t="s">
        <v>16520</v>
      </c>
      <c r="B5812" s="115" t="s">
        <v>16521</v>
      </c>
      <c r="C5812" s="115" t="s">
        <v>16522</v>
      </c>
      <c r="D5812" s="115" t="s">
        <v>1138</v>
      </c>
      <c r="E5812" s="115">
        <v>1710.9</v>
      </c>
      <c r="F5812" s="674">
        <v>293.83600000000001</v>
      </c>
      <c r="G5812" s="674">
        <v>295.84500000000003</v>
      </c>
      <c r="H5812" s="115">
        <f t="shared" si="180"/>
        <v>1.0068371472522089</v>
      </c>
      <c r="I5812" s="115">
        <f t="shared" si="181"/>
        <v>1722.5977</v>
      </c>
    </row>
    <row r="5813" spans="1:9" hidden="1">
      <c r="A5813" s="115" t="s">
        <v>16523</v>
      </c>
      <c r="B5813" s="115" t="s">
        <v>16524</v>
      </c>
      <c r="C5813" s="115" t="s">
        <v>16525</v>
      </c>
      <c r="D5813" s="115" t="s">
        <v>1138</v>
      </c>
      <c r="E5813" s="115">
        <v>2118.54</v>
      </c>
      <c r="F5813" s="674">
        <v>293.83600000000001</v>
      </c>
      <c r="G5813" s="674">
        <v>295.84500000000003</v>
      </c>
      <c r="H5813" s="115">
        <f t="shared" si="180"/>
        <v>1.0068371472522089</v>
      </c>
      <c r="I5813" s="115">
        <f t="shared" si="181"/>
        <v>2133.0248000000001</v>
      </c>
    </row>
    <row r="5814" spans="1:9" hidden="1">
      <c r="A5814" s="115" t="s">
        <v>16526</v>
      </c>
      <c r="B5814" s="115" t="s">
        <v>16527</v>
      </c>
      <c r="C5814" s="115" t="s">
        <v>16528</v>
      </c>
      <c r="D5814" s="115" t="s">
        <v>1138</v>
      </c>
      <c r="E5814" s="115">
        <v>2571.48</v>
      </c>
      <c r="F5814" s="674">
        <v>293.83600000000001</v>
      </c>
      <c r="G5814" s="674">
        <v>295.84500000000003</v>
      </c>
      <c r="H5814" s="115">
        <f t="shared" si="180"/>
        <v>1.0068371472522089</v>
      </c>
      <c r="I5814" s="115">
        <f t="shared" si="181"/>
        <v>2589.0616</v>
      </c>
    </row>
    <row r="5815" spans="1:9" hidden="1">
      <c r="A5815" s="115" t="s">
        <v>16529</v>
      </c>
      <c r="B5815" s="115" t="s">
        <v>16530</v>
      </c>
      <c r="C5815" s="115" t="s">
        <v>16531</v>
      </c>
      <c r="D5815" s="115" t="s">
        <v>1138</v>
      </c>
      <c r="E5815" s="115">
        <v>3140.73</v>
      </c>
      <c r="F5815" s="674">
        <v>293.83600000000001</v>
      </c>
      <c r="G5815" s="674">
        <v>295.84500000000003</v>
      </c>
      <c r="H5815" s="115">
        <f t="shared" si="180"/>
        <v>1.0068371472522089</v>
      </c>
      <c r="I5815" s="115">
        <f t="shared" si="181"/>
        <v>3162.2035999999998</v>
      </c>
    </row>
    <row r="5816" spans="1:9" hidden="1">
      <c r="A5816" s="115" t="s">
        <v>16532</v>
      </c>
      <c r="B5816" s="115" t="s">
        <v>16533</v>
      </c>
      <c r="C5816" s="115" t="s">
        <v>16534</v>
      </c>
      <c r="D5816" s="115" t="s">
        <v>1138</v>
      </c>
      <c r="E5816" s="115">
        <v>3754.8</v>
      </c>
      <c r="F5816" s="674">
        <v>293.83600000000001</v>
      </c>
      <c r="G5816" s="674">
        <v>295.84500000000003</v>
      </c>
      <c r="H5816" s="115">
        <f t="shared" si="180"/>
        <v>1.0068371472522089</v>
      </c>
      <c r="I5816" s="115">
        <f t="shared" si="181"/>
        <v>3780.4721</v>
      </c>
    </row>
    <row r="5817" spans="1:9" hidden="1">
      <c r="A5817" s="115" t="s">
        <v>16535</v>
      </c>
      <c r="B5817" s="115" t="s">
        <v>16536</v>
      </c>
      <c r="C5817" s="115" t="s">
        <v>16537</v>
      </c>
      <c r="D5817" s="115" t="s">
        <v>1138</v>
      </c>
      <c r="E5817" s="115">
        <v>4403.78</v>
      </c>
      <c r="F5817" s="674">
        <v>293.83600000000001</v>
      </c>
      <c r="G5817" s="674">
        <v>295.84500000000003</v>
      </c>
      <c r="H5817" s="115">
        <f t="shared" si="180"/>
        <v>1.0068371472522089</v>
      </c>
      <c r="I5817" s="115">
        <f t="shared" si="181"/>
        <v>4433.8892999999998</v>
      </c>
    </row>
    <row r="5818" spans="1:9" hidden="1">
      <c r="A5818" s="115" t="s">
        <v>16538</v>
      </c>
      <c r="B5818" s="115" t="s">
        <v>16539</v>
      </c>
      <c r="C5818" s="115" t="s">
        <v>16540</v>
      </c>
      <c r="D5818" s="115" t="s">
        <v>1138</v>
      </c>
      <c r="E5818" s="115">
        <v>5159.46</v>
      </c>
      <c r="F5818" s="674">
        <v>293.83600000000001</v>
      </c>
      <c r="G5818" s="674">
        <v>295.84500000000003</v>
      </c>
      <c r="H5818" s="115">
        <f t="shared" si="180"/>
        <v>1.0068371472522089</v>
      </c>
      <c r="I5818" s="115">
        <f t="shared" si="181"/>
        <v>5194.7359999999999</v>
      </c>
    </row>
    <row r="5819" spans="1:9" hidden="1">
      <c r="A5819" s="115" t="s">
        <v>16541</v>
      </c>
      <c r="B5819" s="115" t="s">
        <v>16542</v>
      </c>
      <c r="C5819" s="115" t="s">
        <v>16543</v>
      </c>
      <c r="D5819" s="115" t="s">
        <v>1138</v>
      </c>
      <c r="E5819" s="115">
        <v>6190.36</v>
      </c>
      <c r="F5819" s="674">
        <v>293.83600000000001</v>
      </c>
      <c r="G5819" s="674">
        <v>295.84500000000003</v>
      </c>
      <c r="H5819" s="115">
        <f t="shared" si="180"/>
        <v>1.0068371472522089</v>
      </c>
      <c r="I5819" s="115">
        <f t="shared" si="181"/>
        <v>6232.6844000000001</v>
      </c>
    </row>
    <row r="5820" spans="1:9" hidden="1">
      <c r="A5820" s="115" t="s">
        <v>16544</v>
      </c>
      <c r="B5820" s="115" t="s">
        <v>16545</v>
      </c>
      <c r="C5820" s="115" t="s">
        <v>16546</v>
      </c>
      <c r="D5820" s="115" t="s">
        <v>1138</v>
      </c>
      <c r="E5820" s="115">
        <v>7081.42</v>
      </c>
      <c r="F5820" s="674">
        <v>293.83600000000001</v>
      </c>
      <c r="G5820" s="674">
        <v>295.84500000000003</v>
      </c>
      <c r="H5820" s="115">
        <f t="shared" si="180"/>
        <v>1.0068371472522089</v>
      </c>
      <c r="I5820" s="115">
        <f t="shared" si="181"/>
        <v>7129.8366999999998</v>
      </c>
    </row>
    <row r="5821" spans="1:9" hidden="1">
      <c r="A5821" s="115" t="s">
        <v>16547</v>
      </c>
      <c r="B5821" s="115" t="s">
        <v>16548</v>
      </c>
      <c r="C5821" s="115" t="s">
        <v>16549</v>
      </c>
      <c r="D5821" s="115" t="s">
        <v>1138</v>
      </c>
      <c r="E5821" s="115">
        <v>9574.86</v>
      </c>
      <c r="F5821" s="674">
        <v>293.83600000000001</v>
      </c>
      <c r="G5821" s="674">
        <v>295.84500000000003</v>
      </c>
      <c r="H5821" s="115">
        <f t="shared" si="180"/>
        <v>1.0068371472522089</v>
      </c>
      <c r="I5821" s="115">
        <f t="shared" si="181"/>
        <v>9640.3246999999992</v>
      </c>
    </row>
    <row r="5822" spans="1:9" hidden="1">
      <c r="A5822" s="115" t="s">
        <v>16550</v>
      </c>
      <c r="B5822" s="115" t="s">
        <v>16551</v>
      </c>
      <c r="C5822" s="115" t="s">
        <v>16552</v>
      </c>
      <c r="D5822" s="115" t="s">
        <v>1138</v>
      </c>
      <c r="E5822" s="115">
        <v>16511.009999999998</v>
      </c>
      <c r="F5822" s="674">
        <v>293.83600000000001</v>
      </c>
      <c r="G5822" s="674">
        <v>295.84500000000003</v>
      </c>
      <c r="H5822" s="115">
        <f t="shared" si="180"/>
        <v>1.0068371472522089</v>
      </c>
      <c r="I5822" s="115">
        <f t="shared" si="181"/>
        <v>16623.8982</v>
      </c>
    </row>
    <row r="5823" spans="1:9" hidden="1">
      <c r="A5823" s="115" t="s">
        <v>16553</v>
      </c>
      <c r="B5823" s="115" t="s">
        <v>16554</v>
      </c>
      <c r="C5823" s="115" t="s">
        <v>16555</v>
      </c>
      <c r="D5823" s="115" t="s">
        <v>1242</v>
      </c>
      <c r="E5823" s="115">
        <v>521</v>
      </c>
      <c r="F5823" s="674">
        <v>293.83600000000001</v>
      </c>
      <c r="G5823" s="674">
        <v>295.84500000000003</v>
      </c>
      <c r="H5823" s="115">
        <f t="shared" si="180"/>
        <v>1.0068371472522089</v>
      </c>
      <c r="I5823" s="115">
        <f t="shared" si="181"/>
        <v>524.56219999999996</v>
      </c>
    </row>
    <row r="5824" spans="1:9" hidden="1">
      <c r="A5824" s="115" t="s">
        <v>16556</v>
      </c>
      <c r="B5824" s="115" t="s">
        <v>16557</v>
      </c>
      <c r="C5824" s="115" t="s">
        <v>16558</v>
      </c>
      <c r="D5824" s="115" t="s">
        <v>1242</v>
      </c>
      <c r="E5824" s="115">
        <v>561.37</v>
      </c>
      <c r="F5824" s="674">
        <v>293.83600000000001</v>
      </c>
      <c r="G5824" s="674">
        <v>295.84500000000003</v>
      </c>
      <c r="H5824" s="115">
        <f t="shared" si="180"/>
        <v>1.0068371472522089</v>
      </c>
      <c r="I5824" s="115">
        <f t="shared" si="181"/>
        <v>565.20820000000003</v>
      </c>
    </row>
    <row r="5825" spans="1:9" hidden="1">
      <c r="A5825" s="115" t="s">
        <v>16559</v>
      </c>
      <c r="B5825" s="115" t="s">
        <v>16560</v>
      </c>
      <c r="C5825" s="115" t="s">
        <v>16561</v>
      </c>
      <c r="D5825" s="115" t="s">
        <v>1242</v>
      </c>
      <c r="E5825" s="115">
        <v>738.71</v>
      </c>
      <c r="F5825" s="674">
        <v>293.83600000000001</v>
      </c>
      <c r="G5825" s="674">
        <v>295.84500000000003</v>
      </c>
      <c r="H5825" s="115">
        <f t="shared" si="180"/>
        <v>1.0068371472522089</v>
      </c>
      <c r="I5825" s="115">
        <f t="shared" si="181"/>
        <v>743.76070000000004</v>
      </c>
    </row>
    <row r="5826" spans="1:9" hidden="1">
      <c r="A5826" s="115" t="s">
        <v>16562</v>
      </c>
      <c r="B5826" s="115" t="s">
        <v>16563</v>
      </c>
      <c r="C5826" s="115" t="s">
        <v>16564</v>
      </c>
      <c r="D5826" s="115" t="s">
        <v>1242</v>
      </c>
      <c r="E5826" s="115">
        <v>947.88</v>
      </c>
      <c r="F5826" s="674">
        <v>293.83600000000001</v>
      </c>
      <c r="G5826" s="674">
        <v>295.84500000000003</v>
      </c>
      <c r="H5826" s="115">
        <f t="shared" si="180"/>
        <v>1.0068371472522089</v>
      </c>
      <c r="I5826" s="115">
        <f t="shared" si="181"/>
        <v>954.36080000000004</v>
      </c>
    </row>
    <row r="5827" spans="1:9" hidden="1">
      <c r="A5827" s="115" t="s">
        <v>16565</v>
      </c>
      <c r="B5827" s="115" t="s">
        <v>16566</v>
      </c>
      <c r="C5827" s="115" t="s">
        <v>16567</v>
      </c>
      <c r="D5827" s="115" t="s">
        <v>1242</v>
      </c>
      <c r="E5827" s="115">
        <v>1210.5899999999999</v>
      </c>
      <c r="F5827" s="674">
        <v>293.83600000000001</v>
      </c>
      <c r="G5827" s="674">
        <v>295.84500000000003</v>
      </c>
      <c r="H5827" s="115">
        <f t="shared" si="180"/>
        <v>1.0068371472522089</v>
      </c>
      <c r="I5827" s="115">
        <f t="shared" si="181"/>
        <v>1218.867</v>
      </c>
    </row>
    <row r="5828" spans="1:9" hidden="1">
      <c r="A5828" s="115" t="s">
        <v>16568</v>
      </c>
      <c r="B5828" s="115" t="s">
        <v>16569</v>
      </c>
      <c r="C5828" s="115" t="s">
        <v>16570</v>
      </c>
      <c r="D5828" s="115" t="s">
        <v>1242</v>
      </c>
      <c r="E5828" s="115">
        <v>1442.61</v>
      </c>
      <c r="F5828" s="674">
        <v>293.83600000000001</v>
      </c>
      <c r="G5828" s="674">
        <v>295.84500000000003</v>
      </c>
      <c r="H5828" s="115">
        <f t="shared" si="180"/>
        <v>1.0068371472522089</v>
      </c>
      <c r="I5828" s="115">
        <f t="shared" si="181"/>
        <v>1452.4733000000001</v>
      </c>
    </row>
    <row r="5829" spans="1:9" hidden="1">
      <c r="A5829" s="115" t="s">
        <v>16571</v>
      </c>
      <c r="B5829" s="115" t="s">
        <v>16572</v>
      </c>
      <c r="C5829" s="115" t="s">
        <v>16573</v>
      </c>
      <c r="D5829" s="115" t="s">
        <v>1242</v>
      </c>
      <c r="E5829" s="115">
        <v>1724.43</v>
      </c>
      <c r="F5829" s="674">
        <v>293.83600000000001</v>
      </c>
      <c r="G5829" s="674">
        <v>295.84500000000003</v>
      </c>
      <c r="H5829" s="115">
        <f t="shared" ref="H5829:H5892" si="182">G5829/F5829</f>
        <v>1.0068371472522089</v>
      </c>
      <c r="I5829" s="115">
        <f t="shared" ref="I5829:I5892" si="183">ROUND(H5829*E5829,4)</f>
        <v>1736.2202</v>
      </c>
    </row>
    <row r="5830" spans="1:9" hidden="1">
      <c r="A5830" s="115" t="s">
        <v>16574</v>
      </c>
      <c r="B5830" s="115" t="s">
        <v>16575</v>
      </c>
      <c r="C5830" s="115" t="s">
        <v>16576</v>
      </c>
      <c r="D5830" s="115" t="s">
        <v>1242</v>
      </c>
      <c r="E5830" s="115">
        <v>1922.67</v>
      </c>
      <c r="F5830" s="674">
        <v>293.83600000000001</v>
      </c>
      <c r="G5830" s="674">
        <v>295.84500000000003</v>
      </c>
      <c r="H5830" s="115">
        <f t="shared" si="182"/>
        <v>1.0068371472522089</v>
      </c>
      <c r="I5830" s="115">
        <f t="shared" si="183"/>
        <v>1935.8155999999999</v>
      </c>
    </row>
    <row r="5831" spans="1:9" hidden="1">
      <c r="A5831" s="115" t="s">
        <v>16577</v>
      </c>
      <c r="B5831" s="115" t="s">
        <v>16578</v>
      </c>
      <c r="C5831" s="115" t="s">
        <v>16579</v>
      </c>
      <c r="D5831" s="115" t="s">
        <v>1242</v>
      </c>
      <c r="E5831" s="115">
        <v>2217.36</v>
      </c>
      <c r="F5831" s="674">
        <v>293.83600000000001</v>
      </c>
      <c r="G5831" s="674">
        <v>295.84500000000003</v>
      </c>
      <c r="H5831" s="115">
        <f t="shared" si="182"/>
        <v>1.0068371472522089</v>
      </c>
      <c r="I5831" s="115">
        <f t="shared" si="183"/>
        <v>2232.5203999999999</v>
      </c>
    </row>
    <row r="5832" spans="1:9" hidden="1">
      <c r="A5832" s="115" t="s">
        <v>16580</v>
      </c>
      <c r="B5832" s="115" t="s">
        <v>16581</v>
      </c>
      <c r="C5832" s="115" t="s">
        <v>16582</v>
      </c>
      <c r="D5832" s="115" t="s">
        <v>1242</v>
      </c>
      <c r="E5832" s="115">
        <v>2490.11</v>
      </c>
      <c r="F5832" s="674">
        <v>293.83600000000001</v>
      </c>
      <c r="G5832" s="674">
        <v>295.84500000000003</v>
      </c>
      <c r="H5832" s="115">
        <f t="shared" si="182"/>
        <v>1.0068371472522089</v>
      </c>
      <c r="I5832" s="115">
        <f t="shared" si="183"/>
        <v>2507.1352000000002</v>
      </c>
    </row>
    <row r="5833" spans="1:9" hidden="1">
      <c r="A5833" s="115" t="s">
        <v>16583</v>
      </c>
      <c r="B5833" s="115" t="s">
        <v>16584</v>
      </c>
      <c r="C5833" s="115" t="s">
        <v>16585</v>
      </c>
      <c r="D5833" s="115" t="s">
        <v>1242</v>
      </c>
      <c r="E5833" s="115">
        <v>3258.55</v>
      </c>
      <c r="F5833" s="674">
        <v>293.83600000000001</v>
      </c>
      <c r="G5833" s="674">
        <v>295.84500000000003</v>
      </c>
      <c r="H5833" s="115">
        <f t="shared" si="182"/>
        <v>1.0068371472522089</v>
      </c>
      <c r="I5833" s="115">
        <f t="shared" si="183"/>
        <v>3280.8292000000001</v>
      </c>
    </row>
    <row r="5834" spans="1:9" hidden="1">
      <c r="A5834" s="115" t="s">
        <v>16586</v>
      </c>
      <c r="B5834" s="115" t="s">
        <v>16587</v>
      </c>
      <c r="C5834" s="115" t="s">
        <v>16588</v>
      </c>
      <c r="D5834" s="115" t="s">
        <v>1242</v>
      </c>
      <c r="E5834" s="115">
        <v>4380.3100000000004</v>
      </c>
      <c r="F5834" s="674">
        <v>293.83600000000001</v>
      </c>
      <c r="G5834" s="674">
        <v>295.84500000000003</v>
      </c>
      <c r="H5834" s="115">
        <f t="shared" si="182"/>
        <v>1.0068371472522089</v>
      </c>
      <c r="I5834" s="115">
        <f t="shared" si="183"/>
        <v>4410.2587999999996</v>
      </c>
    </row>
    <row r="5835" spans="1:9" hidden="1">
      <c r="A5835" s="115" t="s">
        <v>16589</v>
      </c>
      <c r="B5835" s="115" t="s">
        <v>16590</v>
      </c>
      <c r="C5835" s="115" t="s">
        <v>16591</v>
      </c>
      <c r="D5835" s="115" t="s">
        <v>1242</v>
      </c>
      <c r="E5835" s="115">
        <v>5228.3500000000004</v>
      </c>
      <c r="F5835" s="674">
        <v>293.83600000000001</v>
      </c>
      <c r="G5835" s="674">
        <v>295.84500000000003</v>
      </c>
      <c r="H5835" s="115">
        <f t="shared" si="182"/>
        <v>1.0068371472522089</v>
      </c>
      <c r="I5835" s="115">
        <f t="shared" si="183"/>
        <v>5264.0969999999998</v>
      </c>
    </row>
    <row r="5836" spans="1:9" hidden="1">
      <c r="A5836" s="115" t="s">
        <v>16592</v>
      </c>
      <c r="B5836" s="115" t="s">
        <v>16593</v>
      </c>
      <c r="C5836" s="115" t="s">
        <v>16594</v>
      </c>
      <c r="D5836" s="115" t="s">
        <v>1242</v>
      </c>
      <c r="E5836" s="115">
        <v>7948.22</v>
      </c>
      <c r="F5836" s="674">
        <v>293.83600000000001</v>
      </c>
      <c r="G5836" s="674">
        <v>295.84500000000003</v>
      </c>
      <c r="H5836" s="115">
        <f t="shared" si="182"/>
        <v>1.0068371472522089</v>
      </c>
      <c r="I5836" s="115">
        <f t="shared" si="183"/>
        <v>8002.5631999999996</v>
      </c>
    </row>
    <row r="5837" spans="1:9" hidden="1">
      <c r="A5837" s="115" t="s">
        <v>16595</v>
      </c>
      <c r="B5837" s="115" t="s">
        <v>16596</v>
      </c>
      <c r="C5837" s="115" t="s">
        <v>16597</v>
      </c>
      <c r="D5837" s="115" t="s">
        <v>1242</v>
      </c>
      <c r="E5837" s="115">
        <v>9359.4699999999993</v>
      </c>
      <c r="F5837" s="674">
        <v>293.83600000000001</v>
      </c>
      <c r="G5837" s="674">
        <v>295.84500000000003</v>
      </c>
      <c r="H5837" s="115">
        <f t="shared" si="182"/>
        <v>1.0068371472522089</v>
      </c>
      <c r="I5837" s="115">
        <f t="shared" si="183"/>
        <v>9423.4621000000006</v>
      </c>
    </row>
    <row r="5838" spans="1:9" hidden="1">
      <c r="A5838" s="115" t="s">
        <v>16598</v>
      </c>
      <c r="B5838" s="115" t="s">
        <v>16599</v>
      </c>
      <c r="C5838" s="115" t="s">
        <v>16600</v>
      </c>
      <c r="D5838" s="115" t="s">
        <v>1242</v>
      </c>
      <c r="E5838" s="115">
        <v>12463.35</v>
      </c>
      <c r="F5838" s="674">
        <v>293.83600000000001</v>
      </c>
      <c r="G5838" s="674">
        <v>295.84500000000003</v>
      </c>
      <c r="H5838" s="115">
        <f t="shared" si="182"/>
        <v>1.0068371472522089</v>
      </c>
      <c r="I5838" s="115">
        <f t="shared" si="183"/>
        <v>12548.5638</v>
      </c>
    </row>
    <row r="5839" spans="1:9" hidden="1">
      <c r="A5839" s="115" t="s">
        <v>16601</v>
      </c>
      <c r="B5839" s="115" t="s">
        <v>16602</v>
      </c>
      <c r="C5839" s="115" t="s">
        <v>16603</v>
      </c>
      <c r="D5839" s="115" t="s">
        <v>1242</v>
      </c>
      <c r="E5839" s="115">
        <v>521</v>
      </c>
      <c r="F5839" s="674">
        <v>293.83600000000001</v>
      </c>
      <c r="G5839" s="674">
        <v>295.84500000000003</v>
      </c>
      <c r="H5839" s="115">
        <f t="shared" si="182"/>
        <v>1.0068371472522089</v>
      </c>
      <c r="I5839" s="115">
        <f t="shared" si="183"/>
        <v>524.56219999999996</v>
      </c>
    </row>
    <row r="5840" spans="1:9" hidden="1">
      <c r="A5840" s="115" t="s">
        <v>16604</v>
      </c>
      <c r="B5840" s="115" t="s">
        <v>16605</v>
      </c>
      <c r="C5840" s="115" t="s">
        <v>16606</v>
      </c>
      <c r="D5840" s="115" t="s">
        <v>1242</v>
      </c>
      <c r="E5840" s="115">
        <v>561.37</v>
      </c>
      <c r="F5840" s="674">
        <v>293.83600000000001</v>
      </c>
      <c r="G5840" s="674">
        <v>295.84500000000003</v>
      </c>
      <c r="H5840" s="115">
        <f t="shared" si="182"/>
        <v>1.0068371472522089</v>
      </c>
      <c r="I5840" s="115">
        <f t="shared" si="183"/>
        <v>565.20820000000003</v>
      </c>
    </row>
    <row r="5841" spans="1:9" hidden="1">
      <c r="A5841" s="115" t="s">
        <v>16607</v>
      </c>
      <c r="B5841" s="115" t="s">
        <v>16608</v>
      </c>
      <c r="C5841" s="115" t="s">
        <v>16609</v>
      </c>
      <c r="D5841" s="115" t="s">
        <v>1242</v>
      </c>
      <c r="E5841" s="115">
        <v>738.71</v>
      </c>
      <c r="F5841" s="674">
        <v>293.83600000000001</v>
      </c>
      <c r="G5841" s="674">
        <v>295.84500000000003</v>
      </c>
      <c r="H5841" s="115">
        <f t="shared" si="182"/>
        <v>1.0068371472522089</v>
      </c>
      <c r="I5841" s="115">
        <f t="shared" si="183"/>
        <v>743.76070000000004</v>
      </c>
    </row>
    <row r="5842" spans="1:9" hidden="1">
      <c r="A5842" s="115" t="s">
        <v>16610</v>
      </c>
      <c r="B5842" s="115" t="s">
        <v>16611</v>
      </c>
      <c r="C5842" s="115" t="s">
        <v>16612</v>
      </c>
      <c r="D5842" s="115" t="s">
        <v>1242</v>
      </c>
      <c r="E5842" s="115">
        <v>947.88</v>
      </c>
      <c r="F5842" s="674">
        <v>293.83600000000001</v>
      </c>
      <c r="G5842" s="674">
        <v>295.84500000000003</v>
      </c>
      <c r="H5842" s="115">
        <f t="shared" si="182"/>
        <v>1.0068371472522089</v>
      </c>
      <c r="I5842" s="115">
        <f t="shared" si="183"/>
        <v>954.36080000000004</v>
      </c>
    </row>
    <row r="5843" spans="1:9" hidden="1">
      <c r="A5843" s="115" t="s">
        <v>16613</v>
      </c>
      <c r="B5843" s="115" t="s">
        <v>16614</v>
      </c>
      <c r="C5843" s="115" t="s">
        <v>16615</v>
      </c>
      <c r="D5843" s="115" t="s">
        <v>1242</v>
      </c>
      <c r="E5843" s="115">
        <v>1210.58</v>
      </c>
      <c r="F5843" s="674">
        <v>293.83600000000001</v>
      </c>
      <c r="G5843" s="674">
        <v>295.84500000000003</v>
      </c>
      <c r="H5843" s="115">
        <f t="shared" si="182"/>
        <v>1.0068371472522089</v>
      </c>
      <c r="I5843" s="115">
        <f t="shared" si="183"/>
        <v>1218.8569</v>
      </c>
    </row>
    <row r="5844" spans="1:9" hidden="1">
      <c r="A5844" s="115" t="s">
        <v>16616</v>
      </c>
      <c r="B5844" s="115" t="s">
        <v>16617</v>
      </c>
      <c r="C5844" s="115" t="s">
        <v>16618</v>
      </c>
      <c r="D5844" s="115" t="s">
        <v>1242</v>
      </c>
      <c r="E5844" s="115">
        <v>1442.58</v>
      </c>
      <c r="F5844" s="674">
        <v>293.83600000000001</v>
      </c>
      <c r="G5844" s="674">
        <v>295.84500000000003</v>
      </c>
      <c r="H5844" s="115">
        <f t="shared" si="182"/>
        <v>1.0068371472522089</v>
      </c>
      <c r="I5844" s="115">
        <f t="shared" si="183"/>
        <v>1452.4431</v>
      </c>
    </row>
    <row r="5845" spans="1:9" hidden="1">
      <c r="A5845" s="115" t="s">
        <v>16619</v>
      </c>
      <c r="B5845" s="115" t="s">
        <v>16620</v>
      </c>
      <c r="C5845" s="115" t="s">
        <v>16621</v>
      </c>
      <c r="D5845" s="115" t="s">
        <v>1242</v>
      </c>
      <c r="E5845" s="115">
        <v>1724.36</v>
      </c>
      <c r="F5845" s="674">
        <v>293.83600000000001</v>
      </c>
      <c r="G5845" s="674">
        <v>295.84500000000003</v>
      </c>
      <c r="H5845" s="115">
        <f t="shared" si="182"/>
        <v>1.0068371472522089</v>
      </c>
      <c r="I5845" s="115">
        <f t="shared" si="183"/>
        <v>1736.1496999999999</v>
      </c>
    </row>
    <row r="5846" spans="1:9" hidden="1">
      <c r="A5846" s="115" t="s">
        <v>16622</v>
      </c>
      <c r="B5846" s="115" t="s">
        <v>16623</v>
      </c>
      <c r="C5846" s="115" t="s">
        <v>16624</v>
      </c>
      <c r="D5846" s="115" t="s">
        <v>1242</v>
      </c>
      <c r="E5846" s="115">
        <v>1922.65</v>
      </c>
      <c r="F5846" s="674">
        <v>293.83600000000001</v>
      </c>
      <c r="G5846" s="674">
        <v>295.84500000000003</v>
      </c>
      <c r="H5846" s="115">
        <f t="shared" si="182"/>
        <v>1.0068371472522089</v>
      </c>
      <c r="I5846" s="115">
        <f t="shared" si="183"/>
        <v>1935.7954</v>
      </c>
    </row>
    <row r="5847" spans="1:9" hidden="1">
      <c r="A5847" s="115" t="s">
        <v>16625</v>
      </c>
      <c r="B5847" s="115" t="s">
        <v>16626</v>
      </c>
      <c r="C5847" s="115" t="s">
        <v>16627</v>
      </c>
      <c r="D5847" s="115" t="s">
        <v>1242</v>
      </c>
      <c r="E5847" s="115">
        <v>2217.3000000000002</v>
      </c>
      <c r="F5847" s="674">
        <v>293.83600000000001</v>
      </c>
      <c r="G5847" s="674">
        <v>295.84500000000003</v>
      </c>
      <c r="H5847" s="115">
        <f t="shared" si="182"/>
        <v>1.0068371472522089</v>
      </c>
      <c r="I5847" s="115">
        <f t="shared" si="183"/>
        <v>2232.46</v>
      </c>
    </row>
    <row r="5848" spans="1:9" hidden="1">
      <c r="A5848" s="115" t="s">
        <v>16628</v>
      </c>
      <c r="B5848" s="115" t="s">
        <v>16629</v>
      </c>
      <c r="C5848" s="115" t="s">
        <v>16630</v>
      </c>
      <c r="D5848" s="115" t="s">
        <v>1242</v>
      </c>
      <c r="E5848" s="115">
        <v>2490.12</v>
      </c>
      <c r="F5848" s="674">
        <v>293.83600000000001</v>
      </c>
      <c r="G5848" s="674">
        <v>295.84500000000003</v>
      </c>
      <c r="H5848" s="115">
        <f t="shared" si="182"/>
        <v>1.0068371472522089</v>
      </c>
      <c r="I5848" s="115">
        <f t="shared" si="183"/>
        <v>2507.1453000000001</v>
      </c>
    </row>
    <row r="5849" spans="1:9" hidden="1">
      <c r="A5849" s="115" t="s">
        <v>16631</v>
      </c>
      <c r="B5849" s="115" t="s">
        <v>16632</v>
      </c>
      <c r="C5849" s="115" t="s">
        <v>16633</v>
      </c>
      <c r="D5849" s="115" t="s">
        <v>1242</v>
      </c>
      <c r="E5849" s="115">
        <v>3258.56</v>
      </c>
      <c r="F5849" s="674">
        <v>293.83600000000001</v>
      </c>
      <c r="G5849" s="674">
        <v>295.84500000000003</v>
      </c>
      <c r="H5849" s="115">
        <f t="shared" si="182"/>
        <v>1.0068371472522089</v>
      </c>
      <c r="I5849" s="115">
        <f t="shared" si="183"/>
        <v>3280.8393000000001</v>
      </c>
    </row>
    <row r="5850" spans="1:9" hidden="1">
      <c r="A5850" s="115" t="s">
        <v>16634</v>
      </c>
      <c r="B5850" s="115" t="s">
        <v>16635</v>
      </c>
      <c r="C5850" s="115" t="s">
        <v>16636</v>
      </c>
      <c r="D5850" s="115" t="s">
        <v>1242</v>
      </c>
      <c r="E5850" s="115">
        <v>5577.63</v>
      </c>
      <c r="F5850" s="674">
        <v>293.83600000000001</v>
      </c>
      <c r="G5850" s="674">
        <v>295.84500000000003</v>
      </c>
      <c r="H5850" s="115">
        <f t="shared" si="182"/>
        <v>1.0068371472522089</v>
      </c>
      <c r="I5850" s="115">
        <f t="shared" si="183"/>
        <v>5615.7650999999996</v>
      </c>
    </row>
    <row r="5851" spans="1:9" hidden="1">
      <c r="A5851" s="115" t="s">
        <v>16637</v>
      </c>
      <c r="B5851" s="115" t="s">
        <v>16638</v>
      </c>
      <c r="C5851" s="115" t="s">
        <v>16639</v>
      </c>
      <c r="D5851" s="115" t="s">
        <v>1242</v>
      </c>
      <c r="E5851" s="115">
        <v>29593.1</v>
      </c>
      <c r="F5851" s="674">
        <v>293.83600000000001</v>
      </c>
      <c r="G5851" s="674">
        <v>295.84500000000003</v>
      </c>
      <c r="H5851" s="115">
        <f t="shared" si="182"/>
        <v>1.0068371472522089</v>
      </c>
      <c r="I5851" s="115">
        <f t="shared" si="183"/>
        <v>29795.432400000002</v>
      </c>
    </row>
    <row r="5852" spans="1:9" hidden="1">
      <c r="A5852" s="115" t="s">
        <v>16640</v>
      </c>
      <c r="B5852" s="115" t="s">
        <v>16641</v>
      </c>
      <c r="C5852" s="115" t="s">
        <v>16642</v>
      </c>
      <c r="D5852" s="115" t="s">
        <v>1242</v>
      </c>
      <c r="E5852" s="115">
        <v>21152.62</v>
      </c>
      <c r="F5852" s="674">
        <v>293.83600000000001</v>
      </c>
      <c r="G5852" s="674">
        <v>295.84500000000003</v>
      </c>
      <c r="H5852" s="115">
        <f t="shared" si="182"/>
        <v>1.0068371472522089</v>
      </c>
      <c r="I5852" s="115">
        <f t="shared" si="183"/>
        <v>21297.243600000002</v>
      </c>
    </row>
    <row r="5853" spans="1:9" hidden="1">
      <c r="A5853" s="115" t="s">
        <v>16643</v>
      </c>
      <c r="B5853" s="115" t="s">
        <v>16644</v>
      </c>
      <c r="C5853" s="115" t="s">
        <v>16645</v>
      </c>
      <c r="D5853" s="115" t="s">
        <v>1242</v>
      </c>
      <c r="E5853" s="115">
        <v>32661.55</v>
      </c>
      <c r="F5853" s="674">
        <v>293.83600000000001</v>
      </c>
      <c r="G5853" s="674">
        <v>295.84500000000003</v>
      </c>
      <c r="H5853" s="115">
        <f t="shared" si="182"/>
        <v>1.0068371472522089</v>
      </c>
      <c r="I5853" s="115">
        <f t="shared" si="183"/>
        <v>32884.861799999999</v>
      </c>
    </row>
    <row r="5854" spans="1:9" hidden="1">
      <c r="A5854" s="115" t="s">
        <v>16646</v>
      </c>
      <c r="B5854" s="115" t="s">
        <v>16647</v>
      </c>
      <c r="C5854" s="115" t="s">
        <v>16648</v>
      </c>
      <c r="D5854" s="115" t="s">
        <v>1242</v>
      </c>
      <c r="E5854" s="115">
        <v>32026.78</v>
      </c>
      <c r="F5854" s="674">
        <v>293.83600000000001</v>
      </c>
      <c r="G5854" s="674">
        <v>295.84500000000003</v>
      </c>
      <c r="H5854" s="115">
        <f t="shared" si="182"/>
        <v>1.0068371472522089</v>
      </c>
      <c r="I5854" s="115">
        <f t="shared" si="183"/>
        <v>32245.751799999998</v>
      </c>
    </row>
    <row r="5855" spans="1:9" hidden="1">
      <c r="A5855" s="115" t="s">
        <v>16649</v>
      </c>
      <c r="B5855" s="115" t="s">
        <v>16650</v>
      </c>
      <c r="C5855" s="115" t="s">
        <v>16651</v>
      </c>
      <c r="D5855" s="115" t="s">
        <v>1242</v>
      </c>
      <c r="E5855" s="115">
        <v>100.88</v>
      </c>
      <c r="F5855" s="674">
        <v>293.83600000000001</v>
      </c>
      <c r="G5855" s="674">
        <v>295.84500000000003</v>
      </c>
      <c r="H5855" s="115">
        <f t="shared" si="182"/>
        <v>1.0068371472522089</v>
      </c>
      <c r="I5855" s="115">
        <f t="shared" si="183"/>
        <v>101.5697</v>
      </c>
    </row>
    <row r="5856" spans="1:9" hidden="1">
      <c r="A5856" s="115" t="s">
        <v>16652</v>
      </c>
      <c r="B5856" s="115" t="s">
        <v>16653</v>
      </c>
      <c r="C5856" s="115" t="s">
        <v>16654</v>
      </c>
      <c r="D5856" s="115" t="s">
        <v>1242</v>
      </c>
      <c r="E5856" s="115">
        <v>160.04</v>
      </c>
      <c r="F5856" s="674">
        <v>293.83600000000001</v>
      </c>
      <c r="G5856" s="674">
        <v>295.84500000000003</v>
      </c>
      <c r="H5856" s="115">
        <f t="shared" si="182"/>
        <v>1.0068371472522089</v>
      </c>
      <c r="I5856" s="115">
        <f t="shared" si="183"/>
        <v>161.13419999999999</v>
      </c>
    </row>
    <row r="5857" spans="1:9" hidden="1">
      <c r="A5857" s="115" t="s">
        <v>16655</v>
      </c>
      <c r="B5857" s="115" t="s">
        <v>16656</v>
      </c>
      <c r="C5857" s="115" t="s">
        <v>16657</v>
      </c>
      <c r="D5857" s="115" t="s">
        <v>1242</v>
      </c>
      <c r="E5857" s="115">
        <v>246.76</v>
      </c>
      <c r="F5857" s="674">
        <v>293.83600000000001</v>
      </c>
      <c r="G5857" s="674">
        <v>295.84500000000003</v>
      </c>
      <c r="H5857" s="115">
        <f t="shared" si="182"/>
        <v>1.0068371472522089</v>
      </c>
      <c r="I5857" s="115">
        <f t="shared" si="183"/>
        <v>248.44710000000001</v>
      </c>
    </row>
    <row r="5858" spans="1:9" hidden="1">
      <c r="A5858" s="115" t="s">
        <v>16658</v>
      </c>
      <c r="B5858" s="115" t="s">
        <v>16659</v>
      </c>
      <c r="C5858" s="115" t="s">
        <v>16660</v>
      </c>
      <c r="D5858" s="115" t="s">
        <v>1242</v>
      </c>
      <c r="E5858" s="115">
        <v>308.44</v>
      </c>
      <c r="F5858" s="674">
        <v>293.83600000000001</v>
      </c>
      <c r="G5858" s="674">
        <v>295.84500000000003</v>
      </c>
      <c r="H5858" s="115">
        <f t="shared" si="182"/>
        <v>1.0068371472522089</v>
      </c>
      <c r="I5858" s="115">
        <f t="shared" si="183"/>
        <v>310.54880000000003</v>
      </c>
    </row>
    <row r="5859" spans="1:9" hidden="1">
      <c r="A5859" s="115" t="s">
        <v>16661</v>
      </c>
      <c r="B5859" s="115" t="s">
        <v>16662</v>
      </c>
      <c r="C5859" s="115" t="s">
        <v>16663</v>
      </c>
      <c r="D5859" s="115" t="s">
        <v>1242</v>
      </c>
      <c r="E5859" s="115">
        <v>630.48</v>
      </c>
      <c r="F5859" s="674">
        <v>293.83600000000001</v>
      </c>
      <c r="G5859" s="674">
        <v>295.84500000000003</v>
      </c>
      <c r="H5859" s="115">
        <f t="shared" si="182"/>
        <v>1.0068371472522089</v>
      </c>
      <c r="I5859" s="115">
        <f t="shared" si="183"/>
        <v>634.79070000000002</v>
      </c>
    </row>
    <row r="5860" spans="1:9" hidden="1">
      <c r="A5860" s="115" t="s">
        <v>16664</v>
      </c>
      <c r="B5860" s="115" t="s">
        <v>16665</v>
      </c>
      <c r="C5860" s="115" t="s">
        <v>16666</v>
      </c>
      <c r="D5860" s="115" t="s">
        <v>1242</v>
      </c>
      <c r="E5860" s="115">
        <v>812.4</v>
      </c>
      <c r="F5860" s="674">
        <v>293.83600000000001</v>
      </c>
      <c r="G5860" s="674">
        <v>295.84500000000003</v>
      </c>
      <c r="H5860" s="115">
        <f t="shared" si="182"/>
        <v>1.0068371472522089</v>
      </c>
      <c r="I5860" s="115">
        <f t="shared" si="183"/>
        <v>817.95450000000005</v>
      </c>
    </row>
    <row r="5861" spans="1:9" hidden="1">
      <c r="A5861" s="115" t="s">
        <v>16667</v>
      </c>
      <c r="B5861" s="115" t="s">
        <v>16668</v>
      </c>
      <c r="C5861" s="115" t="s">
        <v>16669</v>
      </c>
      <c r="D5861" s="115" t="s">
        <v>1242</v>
      </c>
      <c r="E5861" s="115">
        <v>1000.68</v>
      </c>
      <c r="F5861" s="674">
        <v>293.83600000000001</v>
      </c>
      <c r="G5861" s="674">
        <v>295.84500000000003</v>
      </c>
      <c r="H5861" s="115">
        <f t="shared" si="182"/>
        <v>1.0068371472522089</v>
      </c>
      <c r="I5861" s="115">
        <f t="shared" si="183"/>
        <v>1007.5218</v>
      </c>
    </row>
    <row r="5862" spans="1:9" hidden="1">
      <c r="A5862" s="115" t="s">
        <v>16670</v>
      </c>
      <c r="B5862" s="115" t="s">
        <v>16671</v>
      </c>
      <c r="C5862" s="115" t="s">
        <v>16672</v>
      </c>
      <c r="D5862" s="115" t="s">
        <v>1242</v>
      </c>
      <c r="E5862" s="115">
        <v>1592.28</v>
      </c>
      <c r="F5862" s="674">
        <v>293.83600000000001</v>
      </c>
      <c r="G5862" s="674">
        <v>295.84500000000003</v>
      </c>
      <c r="H5862" s="115">
        <f t="shared" si="182"/>
        <v>1.0068371472522089</v>
      </c>
      <c r="I5862" s="115">
        <f t="shared" si="183"/>
        <v>1603.1667</v>
      </c>
    </row>
    <row r="5863" spans="1:9" hidden="1">
      <c r="A5863" s="115" t="s">
        <v>16673</v>
      </c>
      <c r="B5863" s="115" t="s">
        <v>16674</v>
      </c>
      <c r="C5863" s="115" t="s">
        <v>16675</v>
      </c>
      <c r="D5863" s="115" t="s">
        <v>1242</v>
      </c>
      <c r="E5863" s="115">
        <v>2565.48</v>
      </c>
      <c r="F5863" s="674">
        <v>293.83600000000001</v>
      </c>
      <c r="G5863" s="674">
        <v>295.84500000000003</v>
      </c>
      <c r="H5863" s="115">
        <f t="shared" si="182"/>
        <v>1.0068371472522089</v>
      </c>
      <c r="I5863" s="115">
        <f t="shared" si="183"/>
        <v>2583.0205999999998</v>
      </c>
    </row>
    <row r="5864" spans="1:9" hidden="1">
      <c r="A5864" s="115" t="s">
        <v>16676</v>
      </c>
      <c r="B5864" s="115" t="s">
        <v>16677</v>
      </c>
      <c r="C5864" s="115" t="s">
        <v>16678</v>
      </c>
      <c r="D5864" s="115" t="s">
        <v>1242</v>
      </c>
      <c r="E5864" s="115">
        <v>3244.28</v>
      </c>
      <c r="F5864" s="674">
        <v>293.83600000000001</v>
      </c>
      <c r="G5864" s="674">
        <v>295.84500000000003</v>
      </c>
      <c r="H5864" s="115">
        <f t="shared" si="182"/>
        <v>1.0068371472522089</v>
      </c>
      <c r="I5864" s="115">
        <f t="shared" si="183"/>
        <v>3266.4616000000001</v>
      </c>
    </row>
    <row r="5865" spans="1:9" hidden="1">
      <c r="A5865" s="115" t="s">
        <v>16679</v>
      </c>
      <c r="B5865" s="115" t="s">
        <v>16680</v>
      </c>
      <c r="C5865" s="115" t="s">
        <v>16681</v>
      </c>
      <c r="D5865" s="115" t="s">
        <v>1242</v>
      </c>
      <c r="E5865" s="115">
        <v>4008.6</v>
      </c>
      <c r="F5865" s="674">
        <v>293.83600000000001</v>
      </c>
      <c r="G5865" s="674">
        <v>295.84500000000003</v>
      </c>
      <c r="H5865" s="115">
        <f t="shared" si="182"/>
        <v>1.0068371472522089</v>
      </c>
      <c r="I5865" s="115">
        <f t="shared" si="183"/>
        <v>4036.0074</v>
      </c>
    </row>
    <row r="5866" spans="1:9" hidden="1">
      <c r="A5866" s="115" t="s">
        <v>16682</v>
      </c>
      <c r="B5866" s="115" t="s">
        <v>16683</v>
      </c>
      <c r="C5866" s="115" t="s">
        <v>16684</v>
      </c>
      <c r="D5866" s="115" t="s">
        <v>1242</v>
      </c>
      <c r="E5866" s="115">
        <v>5765.24</v>
      </c>
      <c r="F5866" s="674">
        <v>293.83600000000001</v>
      </c>
      <c r="G5866" s="674">
        <v>295.84500000000003</v>
      </c>
      <c r="H5866" s="115">
        <f t="shared" si="182"/>
        <v>1.0068371472522089</v>
      </c>
      <c r="I5866" s="115">
        <f t="shared" si="183"/>
        <v>5804.6578</v>
      </c>
    </row>
    <row r="5867" spans="1:9" hidden="1">
      <c r="A5867" s="115" t="s">
        <v>16685</v>
      </c>
      <c r="B5867" s="115" t="s">
        <v>16686</v>
      </c>
      <c r="C5867" s="115" t="s">
        <v>16687</v>
      </c>
      <c r="D5867" s="115" t="s">
        <v>1242</v>
      </c>
      <c r="E5867" s="115">
        <v>109.6</v>
      </c>
      <c r="F5867" s="674">
        <v>293.83600000000001</v>
      </c>
      <c r="G5867" s="674">
        <v>295.84500000000003</v>
      </c>
      <c r="H5867" s="115">
        <f t="shared" si="182"/>
        <v>1.0068371472522089</v>
      </c>
      <c r="I5867" s="115">
        <f t="shared" si="183"/>
        <v>110.3494</v>
      </c>
    </row>
    <row r="5868" spans="1:9" hidden="1">
      <c r="A5868" s="115" t="s">
        <v>16688</v>
      </c>
      <c r="B5868" s="115" t="s">
        <v>16689</v>
      </c>
      <c r="C5868" s="115" t="s">
        <v>16690</v>
      </c>
      <c r="D5868" s="115" t="s">
        <v>1242</v>
      </c>
      <c r="E5868" s="115">
        <v>222.4</v>
      </c>
      <c r="F5868" s="674">
        <v>293.83600000000001</v>
      </c>
      <c r="G5868" s="674">
        <v>295.84500000000003</v>
      </c>
      <c r="H5868" s="115">
        <f t="shared" si="182"/>
        <v>1.0068371472522089</v>
      </c>
      <c r="I5868" s="115">
        <f t="shared" si="183"/>
        <v>223.92060000000001</v>
      </c>
    </row>
    <row r="5869" spans="1:9" hidden="1">
      <c r="A5869" s="115" t="s">
        <v>16691</v>
      </c>
      <c r="B5869" s="115" t="s">
        <v>16692</v>
      </c>
      <c r="C5869" s="115" t="s">
        <v>16693</v>
      </c>
      <c r="D5869" s="115" t="s">
        <v>1242</v>
      </c>
      <c r="E5869" s="115">
        <v>346</v>
      </c>
      <c r="F5869" s="674">
        <v>293.83600000000001</v>
      </c>
      <c r="G5869" s="674">
        <v>295.84500000000003</v>
      </c>
      <c r="H5869" s="115">
        <f t="shared" si="182"/>
        <v>1.0068371472522089</v>
      </c>
      <c r="I5869" s="115">
        <f t="shared" si="183"/>
        <v>348.3657</v>
      </c>
    </row>
    <row r="5870" spans="1:9" hidden="1">
      <c r="A5870" s="115" t="s">
        <v>16694</v>
      </c>
      <c r="B5870" s="115" t="s">
        <v>16695</v>
      </c>
      <c r="C5870" s="115" t="s">
        <v>16696</v>
      </c>
      <c r="D5870" s="115" t="s">
        <v>1242</v>
      </c>
      <c r="E5870" s="115">
        <v>540</v>
      </c>
      <c r="F5870" s="674">
        <v>293.83600000000001</v>
      </c>
      <c r="G5870" s="674">
        <v>295.84500000000003</v>
      </c>
      <c r="H5870" s="115">
        <f t="shared" si="182"/>
        <v>1.0068371472522089</v>
      </c>
      <c r="I5870" s="115">
        <f t="shared" si="183"/>
        <v>543.69209999999998</v>
      </c>
    </row>
    <row r="5871" spans="1:9" hidden="1">
      <c r="A5871" s="115" t="s">
        <v>16697</v>
      </c>
      <c r="B5871" s="115" t="s">
        <v>16698</v>
      </c>
      <c r="C5871" s="115" t="s">
        <v>16699</v>
      </c>
      <c r="D5871" s="115" t="s">
        <v>1242</v>
      </c>
      <c r="E5871" s="115">
        <v>864</v>
      </c>
      <c r="F5871" s="674">
        <v>293.83600000000001</v>
      </c>
      <c r="G5871" s="674">
        <v>295.84500000000003</v>
      </c>
      <c r="H5871" s="115">
        <f t="shared" si="182"/>
        <v>1.0068371472522089</v>
      </c>
      <c r="I5871" s="115">
        <f t="shared" si="183"/>
        <v>869.90729999999996</v>
      </c>
    </row>
    <row r="5872" spans="1:9" hidden="1">
      <c r="A5872" s="115" t="s">
        <v>16700</v>
      </c>
      <c r="B5872" s="115" t="s">
        <v>16701</v>
      </c>
      <c r="C5872" s="115" t="s">
        <v>16702</v>
      </c>
      <c r="D5872" s="115" t="s">
        <v>1242</v>
      </c>
      <c r="E5872" s="115">
        <v>1408</v>
      </c>
      <c r="F5872" s="674">
        <v>293.83600000000001</v>
      </c>
      <c r="G5872" s="674">
        <v>295.84500000000003</v>
      </c>
      <c r="H5872" s="115">
        <f t="shared" si="182"/>
        <v>1.0068371472522089</v>
      </c>
      <c r="I5872" s="115">
        <f t="shared" si="183"/>
        <v>1417.6267</v>
      </c>
    </row>
    <row r="5873" spans="1:9" hidden="1">
      <c r="A5873" s="115" t="s">
        <v>16703</v>
      </c>
      <c r="B5873" s="115" t="s">
        <v>16704</v>
      </c>
      <c r="C5873" s="115" t="s">
        <v>16705</v>
      </c>
      <c r="D5873" s="115" t="s">
        <v>1242</v>
      </c>
      <c r="E5873" s="115">
        <v>2200</v>
      </c>
      <c r="F5873" s="674">
        <v>293.83600000000001</v>
      </c>
      <c r="G5873" s="674">
        <v>295.84500000000003</v>
      </c>
      <c r="H5873" s="115">
        <f t="shared" si="182"/>
        <v>1.0068371472522089</v>
      </c>
      <c r="I5873" s="115">
        <f t="shared" si="183"/>
        <v>2215.0417000000002</v>
      </c>
    </row>
    <row r="5874" spans="1:9" hidden="1">
      <c r="A5874" s="115" t="s">
        <v>16706</v>
      </c>
      <c r="B5874" s="115" t="s">
        <v>16707</v>
      </c>
      <c r="C5874" s="115" t="s">
        <v>16708</v>
      </c>
      <c r="D5874" s="115" t="s">
        <v>1242</v>
      </c>
      <c r="E5874" s="115">
        <v>3492</v>
      </c>
      <c r="F5874" s="674">
        <v>293.83600000000001</v>
      </c>
      <c r="G5874" s="674">
        <v>295.84500000000003</v>
      </c>
      <c r="H5874" s="115">
        <f t="shared" si="182"/>
        <v>1.0068371472522089</v>
      </c>
      <c r="I5874" s="115">
        <f t="shared" si="183"/>
        <v>3515.8753000000002</v>
      </c>
    </row>
    <row r="5875" spans="1:9" hidden="1">
      <c r="A5875" s="115" t="s">
        <v>16709</v>
      </c>
      <c r="B5875" s="115" t="s">
        <v>16710</v>
      </c>
      <c r="C5875" s="115" t="s">
        <v>16711</v>
      </c>
      <c r="D5875" s="115" t="s">
        <v>1242</v>
      </c>
      <c r="E5875" s="115">
        <v>5490.6</v>
      </c>
      <c r="F5875" s="674">
        <v>293.83600000000001</v>
      </c>
      <c r="G5875" s="674">
        <v>295.84500000000003</v>
      </c>
      <c r="H5875" s="115">
        <f t="shared" si="182"/>
        <v>1.0068371472522089</v>
      </c>
      <c r="I5875" s="115">
        <f t="shared" si="183"/>
        <v>5528.14</v>
      </c>
    </row>
    <row r="5876" spans="1:9" hidden="1">
      <c r="A5876" s="115" t="s">
        <v>16712</v>
      </c>
      <c r="B5876" s="115" t="s">
        <v>16713</v>
      </c>
      <c r="C5876" s="115" t="s">
        <v>16714</v>
      </c>
      <c r="D5876" s="115" t="s">
        <v>1138</v>
      </c>
      <c r="E5876" s="115">
        <v>133.4</v>
      </c>
      <c r="F5876" s="674">
        <v>293.83600000000001</v>
      </c>
      <c r="G5876" s="674">
        <v>295.84500000000003</v>
      </c>
      <c r="H5876" s="115">
        <f t="shared" si="182"/>
        <v>1.0068371472522089</v>
      </c>
      <c r="I5876" s="115">
        <f t="shared" si="183"/>
        <v>134.31209999999999</v>
      </c>
    </row>
    <row r="5877" spans="1:9" hidden="1">
      <c r="A5877" s="115" t="s">
        <v>16715</v>
      </c>
      <c r="B5877" s="115" t="s">
        <v>16716</v>
      </c>
      <c r="C5877" s="115" t="s">
        <v>16717</v>
      </c>
      <c r="D5877" s="115" t="s">
        <v>1138</v>
      </c>
      <c r="E5877" s="115">
        <v>204.69</v>
      </c>
      <c r="F5877" s="674">
        <v>293.83600000000001</v>
      </c>
      <c r="G5877" s="674">
        <v>295.84500000000003</v>
      </c>
      <c r="H5877" s="115">
        <f t="shared" si="182"/>
        <v>1.0068371472522089</v>
      </c>
      <c r="I5877" s="115">
        <f t="shared" si="183"/>
        <v>206.08949999999999</v>
      </c>
    </row>
    <row r="5878" spans="1:9" hidden="1">
      <c r="A5878" s="115" t="s">
        <v>16718</v>
      </c>
      <c r="B5878" s="115" t="s">
        <v>16719</v>
      </c>
      <c r="C5878" s="115" t="s">
        <v>16720</v>
      </c>
      <c r="D5878" s="115" t="s">
        <v>1138</v>
      </c>
      <c r="E5878" s="115">
        <v>348.77</v>
      </c>
      <c r="F5878" s="674">
        <v>293.83600000000001</v>
      </c>
      <c r="G5878" s="674">
        <v>295.84500000000003</v>
      </c>
      <c r="H5878" s="115">
        <f t="shared" si="182"/>
        <v>1.0068371472522089</v>
      </c>
      <c r="I5878" s="115">
        <f t="shared" si="183"/>
        <v>351.15460000000002</v>
      </c>
    </row>
    <row r="5879" spans="1:9" hidden="1">
      <c r="A5879" s="115" t="s">
        <v>16721</v>
      </c>
      <c r="B5879" s="115" t="s">
        <v>16722</v>
      </c>
      <c r="C5879" s="115" t="s">
        <v>16723</v>
      </c>
      <c r="D5879" s="115" t="s">
        <v>1138</v>
      </c>
      <c r="E5879" s="115">
        <v>379.47</v>
      </c>
      <c r="F5879" s="674">
        <v>293.83600000000001</v>
      </c>
      <c r="G5879" s="674">
        <v>295.84500000000003</v>
      </c>
      <c r="H5879" s="115">
        <f t="shared" si="182"/>
        <v>1.0068371472522089</v>
      </c>
      <c r="I5879" s="115">
        <f t="shared" si="183"/>
        <v>382.06450000000001</v>
      </c>
    </row>
    <row r="5880" spans="1:9" hidden="1">
      <c r="A5880" s="115" t="s">
        <v>16724</v>
      </c>
      <c r="B5880" s="115" t="s">
        <v>16725</v>
      </c>
      <c r="C5880" s="115" t="s">
        <v>16726</v>
      </c>
      <c r="D5880" s="115" t="s">
        <v>1138</v>
      </c>
      <c r="E5880" s="115">
        <v>662.94</v>
      </c>
      <c r="F5880" s="674">
        <v>293.83600000000001</v>
      </c>
      <c r="G5880" s="674">
        <v>295.84500000000003</v>
      </c>
      <c r="H5880" s="115">
        <f t="shared" si="182"/>
        <v>1.0068371472522089</v>
      </c>
      <c r="I5880" s="115">
        <f t="shared" si="183"/>
        <v>667.47260000000006</v>
      </c>
    </row>
    <row r="5881" spans="1:9" hidden="1">
      <c r="A5881" s="115" t="s">
        <v>16727</v>
      </c>
      <c r="B5881" s="115" t="s">
        <v>16728</v>
      </c>
      <c r="C5881" s="115" t="s">
        <v>16729</v>
      </c>
      <c r="D5881" s="115" t="s">
        <v>1138</v>
      </c>
      <c r="E5881" s="115">
        <v>2436.7199999999998</v>
      </c>
      <c r="F5881" s="674">
        <v>293.83600000000001</v>
      </c>
      <c r="G5881" s="674">
        <v>295.84500000000003</v>
      </c>
      <c r="H5881" s="115">
        <f t="shared" si="182"/>
        <v>1.0068371472522089</v>
      </c>
      <c r="I5881" s="115">
        <f t="shared" si="183"/>
        <v>2453.3802000000001</v>
      </c>
    </row>
    <row r="5882" spans="1:9" hidden="1">
      <c r="A5882" s="115" t="s">
        <v>16730</v>
      </c>
      <c r="B5882" s="115" t="s">
        <v>16731</v>
      </c>
      <c r="C5882" s="115" t="s">
        <v>16732</v>
      </c>
      <c r="D5882" s="115" t="s">
        <v>1138</v>
      </c>
      <c r="E5882" s="115">
        <v>2726.75</v>
      </c>
      <c r="F5882" s="674">
        <v>293.83600000000001</v>
      </c>
      <c r="G5882" s="674">
        <v>295.84500000000003</v>
      </c>
      <c r="H5882" s="115">
        <f t="shared" si="182"/>
        <v>1.0068371472522089</v>
      </c>
      <c r="I5882" s="115">
        <f t="shared" si="183"/>
        <v>2745.3932</v>
      </c>
    </row>
    <row r="5883" spans="1:9" hidden="1">
      <c r="A5883" s="115" t="s">
        <v>16733</v>
      </c>
      <c r="B5883" s="115" t="s">
        <v>16734</v>
      </c>
      <c r="C5883" s="115" t="s">
        <v>16735</v>
      </c>
      <c r="D5883" s="115" t="s">
        <v>1138</v>
      </c>
      <c r="E5883" s="115">
        <v>3591.36</v>
      </c>
      <c r="F5883" s="674">
        <v>293.83600000000001</v>
      </c>
      <c r="G5883" s="674">
        <v>295.84500000000003</v>
      </c>
      <c r="H5883" s="115">
        <f t="shared" si="182"/>
        <v>1.0068371472522089</v>
      </c>
      <c r="I5883" s="115">
        <f t="shared" si="183"/>
        <v>3615.9146999999998</v>
      </c>
    </row>
    <row r="5884" spans="1:9" hidden="1">
      <c r="A5884" s="115" t="s">
        <v>16736</v>
      </c>
      <c r="B5884" s="115" t="s">
        <v>16737</v>
      </c>
      <c r="C5884" s="115" t="s">
        <v>16738</v>
      </c>
      <c r="D5884" s="115" t="s">
        <v>1138</v>
      </c>
      <c r="E5884" s="115">
        <v>8922.2999999999993</v>
      </c>
      <c r="F5884" s="674">
        <v>293.83600000000001</v>
      </c>
      <c r="G5884" s="674">
        <v>295.84500000000003</v>
      </c>
      <c r="H5884" s="115">
        <f t="shared" si="182"/>
        <v>1.0068371472522089</v>
      </c>
      <c r="I5884" s="115">
        <f t="shared" si="183"/>
        <v>8983.3030999999992</v>
      </c>
    </row>
    <row r="5885" spans="1:9" hidden="1">
      <c r="A5885" s="115" t="s">
        <v>16739</v>
      </c>
      <c r="B5885" s="115" t="s">
        <v>16740</v>
      </c>
      <c r="C5885" s="115" t="s">
        <v>16741</v>
      </c>
      <c r="D5885" s="115" t="s">
        <v>1138</v>
      </c>
      <c r="E5885" s="115">
        <v>15151.79</v>
      </c>
      <c r="F5885" s="674">
        <v>293.83600000000001</v>
      </c>
      <c r="G5885" s="674">
        <v>295.84500000000003</v>
      </c>
      <c r="H5885" s="115">
        <f t="shared" si="182"/>
        <v>1.0068371472522089</v>
      </c>
      <c r="I5885" s="115">
        <f t="shared" si="183"/>
        <v>15255.385</v>
      </c>
    </row>
    <row r="5886" spans="1:9" hidden="1">
      <c r="A5886" s="115" t="s">
        <v>16742</v>
      </c>
      <c r="B5886" s="115" t="s">
        <v>16743</v>
      </c>
      <c r="C5886" s="115" t="s">
        <v>16744</v>
      </c>
      <c r="D5886" s="115" t="s">
        <v>1138</v>
      </c>
      <c r="E5886" s="115">
        <v>17022.91</v>
      </c>
      <c r="F5886" s="674">
        <v>293.83600000000001</v>
      </c>
      <c r="G5886" s="674">
        <v>295.84500000000003</v>
      </c>
      <c r="H5886" s="115">
        <f t="shared" si="182"/>
        <v>1.0068371472522089</v>
      </c>
      <c r="I5886" s="115">
        <f t="shared" si="183"/>
        <v>17139.2981</v>
      </c>
    </row>
    <row r="5887" spans="1:9" hidden="1">
      <c r="A5887" s="115" t="s">
        <v>16745</v>
      </c>
      <c r="B5887" s="115" t="s">
        <v>16746</v>
      </c>
      <c r="C5887" s="115" t="s">
        <v>16747</v>
      </c>
      <c r="D5887" s="115" t="s">
        <v>1138</v>
      </c>
      <c r="E5887" s="115">
        <v>19335.43</v>
      </c>
      <c r="F5887" s="674">
        <v>293.83600000000001</v>
      </c>
      <c r="G5887" s="674">
        <v>295.84500000000003</v>
      </c>
      <c r="H5887" s="115">
        <f t="shared" si="182"/>
        <v>1.0068371472522089</v>
      </c>
      <c r="I5887" s="115">
        <f t="shared" si="183"/>
        <v>19467.629199999999</v>
      </c>
    </row>
    <row r="5888" spans="1:9" hidden="1">
      <c r="A5888" s="115" t="s">
        <v>16748</v>
      </c>
      <c r="B5888" s="115" t="s">
        <v>16749</v>
      </c>
      <c r="C5888" s="115" t="s">
        <v>16750</v>
      </c>
      <c r="D5888" s="115" t="s">
        <v>1138</v>
      </c>
      <c r="E5888" s="115">
        <v>98.13</v>
      </c>
      <c r="F5888" s="674">
        <v>293.83600000000001</v>
      </c>
      <c r="G5888" s="674">
        <v>295.84500000000003</v>
      </c>
      <c r="H5888" s="115">
        <f t="shared" si="182"/>
        <v>1.0068371472522089</v>
      </c>
      <c r="I5888" s="115">
        <f t="shared" si="183"/>
        <v>98.800899999999999</v>
      </c>
    </row>
    <row r="5889" spans="1:9" hidden="1">
      <c r="A5889" s="115" t="s">
        <v>16751</v>
      </c>
      <c r="B5889" s="115" t="s">
        <v>16752</v>
      </c>
      <c r="C5889" s="115" t="s">
        <v>16753</v>
      </c>
      <c r="D5889" s="115" t="s">
        <v>1138</v>
      </c>
      <c r="E5889" s="115">
        <v>149.62</v>
      </c>
      <c r="F5889" s="674">
        <v>293.83600000000001</v>
      </c>
      <c r="G5889" s="674">
        <v>295.84500000000003</v>
      </c>
      <c r="H5889" s="115">
        <f t="shared" si="182"/>
        <v>1.0068371472522089</v>
      </c>
      <c r="I5889" s="115">
        <f t="shared" si="183"/>
        <v>150.643</v>
      </c>
    </row>
    <row r="5890" spans="1:9" hidden="1">
      <c r="A5890" s="115" t="s">
        <v>16754</v>
      </c>
      <c r="B5890" s="115" t="s">
        <v>16755</v>
      </c>
      <c r="C5890" s="115" t="s">
        <v>16756</v>
      </c>
      <c r="D5890" s="115" t="s">
        <v>1138</v>
      </c>
      <c r="E5890" s="115">
        <v>213.06</v>
      </c>
      <c r="F5890" s="674">
        <v>293.83600000000001</v>
      </c>
      <c r="G5890" s="674">
        <v>295.84500000000003</v>
      </c>
      <c r="H5890" s="115">
        <f t="shared" si="182"/>
        <v>1.0068371472522089</v>
      </c>
      <c r="I5890" s="115">
        <f t="shared" si="183"/>
        <v>214.51669999999999</v>
      </c>
    </row>
    <row r="5891" spans="1:9" hidden="1">
      <c r="A5891" s="115" t="s">
        <v>16757</v>
      </c>
      <c r="B5891" s="115" t="s">
        <v>16758</v>
      </c>
      <c r="C5891" s="115" t="s">
        <v>16759</v>
      </c>
      <c r="D5891" s="115" t="s">
        <v>1138</v>
      </c>
      <c r="E5891" s="115">
        <v>359.67</v>
      </c>
      <c r="F5891" s="674">
        <v>293.83600000000001</v>
      </c>
      <c r="G5891" s="674">
        <v>295.84500000000003</v>
      </c>
      <c r="H5891" s="115">
        <f t="shared" si="182"/>
        <v>1.0068371472522089</v>
      </c>
      <c r="I5891" s="115">
        <f t="shared" si="183"/>
        <v>362.12909999999999</v>
      </c>
    </row>
    <row r="5892" spans="1:9" hidden="1">
      <c r="A5892" s="115" t="s">
        <v>16760</v>
      </c>
      <c r="B5892" s="115" t="s">
        <v>16761</v>
      </c>
      <c r="C5892" s="115" t="s">
        <v>16762</v>
      </c>
      <c r="D5892" s="115" t="s">
        <v>1138</v>
      </c>
      <c r="E5892" s="115">
        <v>440.88</v>
      </c>
      <c r="F5892" s="674">
        <v>293.83600000000001</v>
      </c>
      <c r="G5892" s="674">
        <v>295.84500000000003</v>
      </c>
      <c r="H5892" s="115">
        <f t="shared" si="182"/>
        <v>1.0068371472522089</v>
      </c>
      <c r="I5892" s="115">
        <f t="shared" si="183"/>
        <v>443.89440000000002</v>
      </c>
    </row>
    <row r="5893" spans="1:9" hidden="1">
      <c r="A5893" s="115" t="s">
        <v>16763</v>
      </c>
      <c r="B5893" s="115" t="s">
        <v>16764</v>
      </c>
      <c r="C5893" s="115" t="s">
        <v>16765</v>
      </c>
      <c r="D5893" s="115" t="s">
        <v>1138</v>
      </c>
      <c r="E5893" s="115">
        <v>759.36</v>
      </c>
      <c r="F5893" s="674">
        <v>293.83600000000001</v>
      </c>
      <c r="G5893" s="674">
        <v>295.84500000000003</v>
      </c>
      <c r="H5893" s="115">
        <f t="shared" ref="H5893:H5956" si="184">G5893/F5893</f>
        <v>1.0068371472522089</v>
      </c>
      <c r="I5893" s="115">
        <f t="shared" ref="I5893:I5956" si="185">ROUND(H5893*E5893,4)</f>
        <v>764.55190000000005</v>
      </c>
    </row>
    <row r="5894" spans="1:9" hidden="1">
      <c r="A5894" s="115" t="s">
        <v>16766</v>
      </c>
      <c r="B5894" s="115" t="s">
        <v>16767</v>
      </c>
      <c r="C5894" s="115" t="s">
        <v>16768</v>
      </c>
      <c r="D5894" s="115" t="s">
        <v>1138</v>
      </c>
      <c r="E5894" s="115">
        <v>2585.71</v>
      </c>
      <c r="F5894" s="674">
        <v>293.83600000000001</v>
      </c>
      <c r="G5894" s="674">
        <v>295.84500000000003</v>
      </c>
      <c r="H5894" s="115">
        <f t="shared" si="184"/>
        <v>1.0068371472522089</v>
      </c>
      <c r="I5894" s="115">
        <f t="shared" si="185"/>
        <v>2603.3888999999999</v>
      </c>
    </row>
    <row r="5895" spans="1:9" hidden="1">
      <c r="A5895" s="115" t="s">
        <v>16769</v>
      </c>
      <c r="B5895" s="115" t="s">
        <v>16770</v>
      </c>
      <c r="C5895" s="115" t="s">
        <v>16771</v>
      </c>
      <c r="D5895" s="115" t="s">
        <v>1138</v>
      </c>
      <c r="E5895" s="115">
        <v>4087.71</v>
      </c>
      <c r="F5895" s="674">
        <v>293.83600000000001</v>
      </c>
      <c r="G5895" s="674">
        <v>295.84500000000003</v>
      </c>
      <c r="H5895" s="115">
        <f t="shared" si="184"/>
        <v>1.0068371472522089</v>
      </c>
      <c r="I5895" s="115">
        <f t="shared" si="185"/>
        <v>4115.6583000000001</v>
      </c>
    </row>
    <row r="5896" spans="1:9" hidden="1">
      <c r="A5896" s="115" t="s">
        <v>16772</v>
      </c>
      <c r="B5896" s="115" t="s">
        <v>16773</v>
      </c>
      <c r="C5896" s="115" t="s">
        <v>16774</v>
      </c>
      <c r="D5896" s="115" t="s">
        <v>1138</v>
      </c>
      <c r="E5896" s="115">
        <v>9132.0499999999993</v>
      </c>
      <c r="F5896" s="674">
        <v>293.83600000000001</v>
      </c>
      <c r="G5896" s="674">
        <v>295.84500000000003</v>
      </c>
      <c r="H5896" s="115">
        <f t="shared" si="184"/>
        <v>1.0068371472522089</v>
      </c>
      <c r="I5896" s="115">
        <f t="shared" si="185"/>
        <v>9194.4871999999996</v>
      </c>
    </row>
    <row r="5897" spans="1:9" hidden="1">
      <c r="A5897" s="115" t="s">
        <v>16775</v>
      </c>
      <c r="B5897" s="115" t="s">
        <v>16776</v>
      </c>
      <c r="C5897" s="115" t="s">
        <v>16777</v>
      </c>
      <c r="D5897" s="115" t="s">
        <v>1138</v>
      </c>
      <c r="E5897" s="115">
        <v>82.72</v>
      </c>
      <c r="F5897" s="674">
        <v>293.83600000000001</v>
      </c>
      <c r="G5897" s="674">
        <v>295.84500000000003</v>
      </c>
      <c r="H5897" s="115">
        <f t="shared" si="184"/>
        <v>1.0068371472522089</v>
      </c>
      <c r="I5897" s="115">
        <f t="shared" si="185"/>
        <v>83.285600000000002</v>
      </c>
    </row>
    <row r="5898" spans="1:9" hidden="1">
      <c r="A5898" s="115" t="s">
        <v>16778</v>
      </c>
      <c r="B5898" s="115" t="s">
        <v>16779</v>
      </c>
      <c r="C5898" s="115" t="s">
        <v>16780</v>
      </c>
      <c r="D5898" s="115" t="s">
        <v>1138</v>
      </c>
      <c r="E5898" s="115">
        <v>132.5</v>
      </c>
      <c r="F5898" s="674">
        <v>293.83600000000001</v>
      </c>
      <c r="G5898" s="674">
        <v>295.84500000000003</v>
      </c>
      <c r="H5898" s="115">
        <f t="shared" si="184"/>
        <v>1.0068371472522089</v>
      </c>
      <c r="I5898" s="115">
        <f t="shared" si="185"/>
        <v>133.4059</v>
      </c>
    </row>
    <row r="5899" spans="1:9" hidden="1">
      <c r="A5899" s="115" t="s">
        <v>16781</v>
      </c>
      <c r="B5899" s="115" t="s">
        <v>16782</v>
      </c>
      <c r="C5899" s="115" t="s">
        <v>16783</v>
      </c>
      <c r="D5899" s="115" t="s">
        <v>1138</v>
      </c>
      <c r="E5899" s="115">
        <v>226.12</v>
      </c>
      <c r="F5899" s="674">
        <v>293.83600000000001</v>
      </c>
      <c r="G5899" s="674">
        <v>295.84500000000003</v>
      </c>
      <c r="H5899" s="115">
        <f t="shared" si="184"/>
        <v>1.0068371472522089</v>
      </c>
      <c r="I5899" s="115">
        <f t="shared" si="185"/>
        <v>227.666</v>
      </c>
    </row>
    <row r="5900" spans="1:9" hidden="1">
      <c r="A5900" s="115" t="s">
        <v>16784</v>
      </c>
      <c r="B5900" s="115" t="s">
        <v>16785</v>
      </c>
      <c r="C5900" s="115" t="s">
        <v>16786</v>
      </c>
      <c r="D5900" s="115" t="s">
        <v>1138</v>
      </c>
      <c r="E5900" s="115">
        <v>316.16000000000003</v>
      </c>
      <c r="F5900" s="674">
        <v>293.83600000000001</v>
      </c>
      <c r="G5900" s="674">
        <v>295.84500000000003</v>
      </c>
      <c r="H5900" s="115">
        <f t="shared" si="184"/>
        <v>1.0068371472522089</v>
      </c>
      <c r="I5900" s="115">
        <f t="shared" si="185"/>
        <v>318.32159999999999</v>
      </c>
    </row>
    <row r="5901" spans="1:9" hidden="1">
      <c r="A5901" s="115" t="s">
        <v>16787</v>
      </c>
      <c r="B5901" s="115" t="s">
        <v>16788</v>
      </c>
      <c r="C5901" s="115" t="s">
        <v>16789</v>
      </c>
      <c r="D5901" s="115" t="s">
        <v>1138</v>
      </c>
      <c r="E5901" s="115">
        <v>657.2</v>
      </c>
      <c r="F5901" s="674">
        <v>293.83600000000001</v>
      </c>
      <c r="G5901" s="674">
        <v>295.84500000000003</v>
      </c>
      <c r="H5901" s="115">
        <f t="shared" si="184"/>
        <v>1.0068371472522089</v>
      </c>
      <c r="I5901" s="115">
        <f t="shared" si="185"/>
        <v>661.6934</v>
      </c>
    </row>
    <row r="5902" spans="1:9" hidden="1">
      <c r="A5902" s="115" t="s">
        <v>16790</v>
      </c>
      <c r="B5902" s="115" t="s">
        <v>16791</v>
      </c>
      <c r="C5902" s="115" t="s">
        <v>16792</v>
      </c>
      <c r="D5902" s="115" t="s">
        <v>1138</v>
      </c>
      <c r="E5902" s="115">
        <v>2079.02</v>
      </c>
      <c r="F5902" s="674">
        <v>293.83600000000001</v>
      </c>
      <c r="G5902" s="674">
        <v>295.84500000000003</v>
      </c>
      <c r="H5902" s="115">
        <f t="shared" si="184"/>
        <v>1.0068371472522089</v>
      </c>
      <c r="I5902" s="115">
        <f t="shared" si="185"/>
        <v>2093.2345999999998</v>
      </c>
    </row>
    <row r="5903" spans="1:9" hidden="1">
      <c r="A5903" s="115" t="s">
        <v>16793</v>
      </c>
      <c r="B5903" s="115" t="s">
        <v>16794</v>
      </c>
      <c r="C5903" s="115" t="s">
        <v>16795</v>
      </c>
      <c r="D5903" s="115" t="s">
        <v>1242</v>
      </c>
      <c r="E5903" s="115">
        <v>318</v>
      </c>
      <c r="F5903" s="674">
        <v>293.83600000000001</v>
      </c>
      <c r="G5903" s="674">
        <v>295.84500000000003</v>
      </c>
      <c r="H5903" s="115">
        <f t="shared" si="184"/>
        <v>1.0068371472522089</v>
      </c>
      <c r="I5903" s="115">
        <f t="shared" si="185"/>
        <v>320.17419999999998</v>
      </c>
    </row>
    <row r="5904" spans="1:9" hidden="1">
      <c r="A5904" s="115" t="s">
        <v>16796</v>
      </c>
      <c r="B5904" s="115" t="s">
        <v>16797</v>
      </c>
      <c r="C5904" s="115" t="s">
        <v>16798</v>
      </c>
      <c r="D5904" s="115" t="s">
        <v>1242</v>
      </c>
      <c r="E5904" s="115">
        <v>424.39</v>
      </c>
      <c r="F5904" s="674">
        <v>293.83600000000001</v>
      </c>
      <c r="G5904" s="674">
        <v>295.84500000000003</v>
      </c>
      <c r="H5904" s="115">
        <f t="shared" si="184"/>
        <v>1.0068371472522089</v>
      </c>
      <c r="I5904" s="115">
        <f t="shared" si="185"/>
        <v>427.29160000000002</v>
      </c>
    </row>
    <row r="5905" spans="1:9" hidden="1">
      <c r="A5905" s="115" t="s">
        <v>16799</v>
      </c>
      <c r="B5905" s="115" t="s">
        <v>16800</v>
      </c>
      <c r="C5905" s="115" t="s">
        <v>16801</v>
      </c>
      <c r="D5905" s="115" t="s">
        <v>1242</v>
      </c>
      <c r="E5905" s="115">
        <v>535.78</v>
      </c>
      <c r="F5905" s="674">
        <v>293.83600000000001</v>
      </c>
      <c r="G5905" s="674">
        <v>295.84500000000003</v>
      </c>
      <c r="H5905" s="115">
        <f t="shared" si="184"/>
        <v>1.0068371472522089</v>
      </c>
      <c r="I5905" s="115">
        <f t="shared" si="185"/>
        <v>539.44320000000005</v>
      </c>
    </row>
    <row r="5906" spans="1:9" hidden="1">
      <c r="A5906" s="115" t="s">
        <v>16802</v>
      </c>
      <c r="B5906" s="115" t="s">
        <v>16803</v>
      </c>
      <c r="C5906" s="115" t="s">
        <v>16804</v>
      </c>
      <c r="D5906" s="115" t="s">
        <v>1242</v>
      </c>
      <c r="E5906" s="115">
        <v>778.22</v>
      </c>
      <c r="F5906" s="674">
        <v>293.83600000000001</v>
      </c>
      <c r="G5906" s="674">
        <v>295.84500000000003</v>
      </c>
      <c r="H5906" s="115">
        <f t="shared" si="184"/>
        <v>1.0068371472522089</v>
      </c>
      <c r="I5906" s="115">
        <f t="shared" si="185"/>
        <v>783.54079999999999</v>
      </c>
    </row>
    <row r="5907" spans="1:9" hidden="1">
      <c r="A5907" s="115" t="s">
        <v>16805</v>
      </c>
      <c r="B5907" s="115" t="s">
        <v>16806</v>
      </c>
      <c r="C5907" s="115" t="s">
        <v>16807</v>
      </c>
      <c r="D5907" s="115" t="s">
        <v>1242</v>
      </c>
      <c r="E5907" s="115">
        <v>861</v>
      </c>
      <c r="F5907" s="674">
        <v>293.83600000000001</v>
      </c>
      <c r="G5907" s="674">
        <v>295.84500000000003</v>
      </c>
      <c r="H5907" s="115">
        <f t="shared" si="184"/>
        <v>1.0068371472522089</v>
      </c>
      <c r="I5907" s="115">
        <f t="shared" si="185"/>
        <v>866.88679999999999</v>
      </c>
    </row>
    <row r="5908" spans="1:9" hidden="1">
      <c r="A5908" s="115" t="s">
        <v>16808</v>
      </c>
      <c r="B5908" s="115" t="s">
        <v>16809</v>
      </c>
      <c r="C5908" s="115" t="s">
        <v>16810</v>
      </c>
      <c r="D5908" s="115" t="s">
        <v>1242</v>
      </c>
      <c r="E5908" s="115">
        <v>1206</v>
      </c>
      <c r="F5908" s="674">
        <v>293.83600000000001</v>
      </c>
      <c r="G5908" s="674">
        <v>295.84500000000003</v>
      </c>
      <c r="H5908" s="115">
        <f t="shared" si="184"/>
        <v>1.0068371472522089</v>
      </c>
      <c r="I5908" s="115">
        <f t="shared" si="185"/>
        <v>1214.2456</v>
      </c>
    </row>
    <row r="5909" spans="1:9" hidden="1">
      <c r="A5909" s="115" t="s">
        <v>16811</v>
      </c>
      <c r="B5909" s="115" t="s">
        <v>16812</v>
      </c>
      <c r="C5909" s="115" t="s">
        <v>16813</v>
      </c>
      <c r="D5909" s="115" t="s">
        <v>1242</v>
      </c>
      <c r="E5909" s="115">
        <v>1240</v>
      </c>
      <c r="F5909" s="674">
        <v>293.83600000000001</v>
      </c>
      <c r="G5909" s="674">
        <v>295.84500000000003</v>
      </c>
      <c r="H5909" s="115">
        <f t="shared" si="184"/>
        <v>1.0068371472522089</v>
      </c>
      <c r="I5909" s="115">
        <f t="shared" si="185"/>
        <v>1248.4781</v>
      </c>
    </row>
    <row r="5910" spans="1:9" hidden="1">
      <c r="A5910" s="115" t="s">
        <v>16814</v>
      </c>
      <c r="B5910" s="115" t="s">
        <v>16815</v>
      </c>
      <c r="C5910" s="115" t="s">
        <v>16816</v>
      </c>
      <c r="D5910" s="115" t="s">
        <v>1242</v>
      </c>
      <c r="E5910" s="115">
        <v>1794</v>
      </c>
      <c r="F5910" s="674">
        <v>293.83600000000001</v>
      </c>
      <c r="G5910" s="674">
        <v>295.84500000000003</v>
      </c>
      <c r="H5910" s="115">
        <f t="shared" si="184"/>
        <v>1.0068371472522089</v>
      </c>
      <c r="I5910" s="115">
        <f t="shared" si="185"/>
        <v>1806.2657999999999</v>
      </c>
    </row>
    <row r="5911" spans="1:9" hidden="1">
      <c r="A5911" s="115" t="s">
        <v>16817</v>
      </c>
      <c r="B5911" s="115" t="s">
        <v>16818</v>
      </c>
      <c r="C5911" s="115" t="s">
        <v>16819</v>
      </c>
      <c r="D5911" s="115" t="s">
        <v>1242</v>
      </c>
      <c r="E5911" s="115">
        <v>2695</v>
      </c>
      <c r="F5911" s="674">
        <v>293.83600000000001</v>
      </c>
      <c r="G5911" s="674">
        <v>295.84500000000003</v>
      </c>
      <c r="H5911" s="115">
        <f t="shared" si="184"/>
        <v>1.0068371472522089</v>
      </c>
      <c r="I5911" s="115">
        <f t="shared" si="185"/>
        <v>2713.4261000000001</v>
      </c>
    </row>
    <row r="5912" spans="1:9" hidden="1">
      <c r="A5912" s="115" t="s">
        <v>16820</v>
      </c>
      <c r="B5912" s="115" t="s">
        <v>16821</v>
      </c>
      <c r="C5912" s="115" t="s">
        <v>16822</v>
      </c>
      <c r="D5912" s="115" t="s">
        <v>1242</v>
      </c>
      <c r="E5912" s="115">
        <v>373.32</v>
      </c>
      <c r="F5912" s="674">
        <v>293.83600000000001</v>
      </c>
      <c r="G5912" s="674">
        <v>295.84500000000003</v>
      </c>
      <c r="H5912" s="115">
        <f t="shared" si="184"/>
        <v>1.0068371472522089</v>
      </c>
      <c r="I5912" s="115">
        <f t="shared" si="185"/>
        <v>375.87240000000003</v>
      </c>
    </row>
    <row r="5913" spans="1:9" hidden="1">
      <c r="A5913" s="115" t="s">
        <v>16823</v>
      </c>
      <c r="B5913" s="115" t="s">
        <v>16824</v>
      </c>
      <c r="C5913" s="115" t="s">
        <v>16825</v>
      </c>
      <c r="D5913" s="115" t="s">
        <v>1242</v>
      </c>
      <c r="E5913" s="115">
        <v>469.61</v>
      </c>
      <c r="F5913" s="674">
        <v>293.83600000000001</v>
      </c>
      <c r="G5913" s="674">
        <v>295.84500000000003</v>
      </c>
      <c r="H5913" s="115">
        <f t="shared" si="184"/>
        <v>1.0068371472522089</v>
      </c>
      <c r="I5913" s="115">
        <f t="shared" si="185"/>
        <v>472.82080000000002</v>
      </c>
    </row>
    <row r="5914" spans="1:9" hidden="1">
      <c r="A5914" s="115" t="s">
        <v>16826</v>
      </c>
      <c r="B5914" s="115" t="s">
        <v>16827</v>
      </c>
      <c r="C5914" s="115" t="s">
        <v>16828</v>
      </c>
      <c r="D5914" s="115" t="s">
        <v>1242</v>
      </c>
      <c r="E5914" s="115">
        <v>595</v>
      </c>
      <c r="F5914" s="674">
        <v>293.83600000000001</v>
      </c>
      <c r="G5914" s="674">
        <v>295.84500000000003</v>
      </c>
      <c r="H5914" s="115">
        <f t="shared" si="184"/>
        <v>1.0068371472522089</v>
      </c>
      <c r="I5914" s="115">
        <f t="shared" si="185"/>
        <v>599.06809999999996</v>
      </c>
    </row>
    <row r="5915" spans="1:9" hidden="1">
      <c r="A5915" s="115" t="s">
        <v>16829</v>
      </c>
      <c r="B5915" s="115" t="s">
        <v>16830</v>
      </c>
      <c r="C5915" s="115" t="s">
        <v>16831</v>
      </c>
      <c r="D5915" s="115" t="s">
        <v>1242</v>
      </c>
      <c r="E5915" s="115">
        <v>884</v>
      </c>
      <c r="F5915" s="674">
        <v>293.83600000000001</v>
      </c>
      <c r="G5915" s="674">
        <v>295.84500000000003</v>
      </c>
      <c r="H5915" s="115">
        <f t="shared" si="184"/>
        <v>1.0068371472522089</v>
      </c>
      <c r="I5915" s="115">
        <f t="shared" si="185"/>
        <v>890.04399999999998</v>
      </c>
    </row>
    <row r="5916" spans="1:9" hidden="1">
      <c r="A5916" s="115" t="s">
        <v>16832</v>
      </c>
      <c r="B5916" s="115" t="s">
        <v>16833</v>
      </c>
      <c r="C5916" s="115" t="s">
        <v>16834</v>
      </c>
      <c r="D5916" s="115" t="s">
        <v>1242</v>
      </c>
      <c r="E5916" s="115">
        <v>940</v>
      </c>
      <c r="F5916" s="674">
        <v>293.83600000000001</v>
      </c>
      <c r="G5916" s="674">
        <v>295.84500000000003</v>
      </c>
      <c r="H5916" s="115">
        <f t="shared" si="184"/>
        <v>1.0068371472522089</v>
      </c>
      <c r="I5916" s="115">
        <f t="shared" si="185"/>
        <v>946.42690000000005</v>
      </c>
    </row>
    <row r="5917" spans="1:9" hidden="1">
      <c r="A5917" s="115" t="s">
        <v>16835</v>
      </c>
      <c r="B5917" s="115" t="s">
        <v>16836</v>
      </c>
      <c r="C5917" s="115" t="s">
        <v>16837</v>
      </c>
      <c r="D5917" s="115" t="s">
        <v>1242</v>
      </c>
      <c r="E5917" s="115">
        <v>1316.8552</v>
      </c>
      <c r="F5917" s="674">
        <v>293.83600000000001</v>
      </c>
      <c r="G5917" s="674">
        <v>295.84500000000003</v>
      </c>
      <c r="H5917" s="115">
        <f t="shared" si="184"/>
        <v>1.0068371472522089</v>
      </c>
      <c r="I5917" s="115">
        <f t="shared" si="185"/>
        <v>1325.8587</v>
      </c>
    </row>
    <row r="5918" spans="1:9" hidden="1">
      <c r="A5918" s="115" t="s">
        <v>16838</v>
      </c>
      <c r="B5918" s="115" t="s">
        <v>16839</v>
      </c>
      <c r="C5918" s="115" t="s">
        <v>16840</v>
      </c>
      <c r="D5918" s="115" t="s">
        <v>1242</v>
      </c>
      <c r="E5918" s="115">
        <v>1364</v>
      </c>
      <c r="F5918" s="674">
        <v>293.83600000000001</v>
      </c>
      <c r="G5918" s="674">
        <v>295.84500000000003</v>
      </c>
      <c r="H5918" s="115">
        <f t="shared" si="184"/>
        <v>1.0068371472522089</v>
      </c>
      <c r="I5918" s="115">
        <f t="shared" si="185"/>
        <v>1373.3259</v>
      </c>
    </row>
    <row r="5919" spans="1:9" hidden="1">
      <c r="A5919" s="115" t="s">
        <v>16841</v>
      </c>
      <c r="B5919" s="115" t="s">
        <v>16842</v>
      </c>
      <c r="C5919" s="115" t="s">
        <v>16843</v>
      </c>
      <c r="D5919" s="115" t="s">
        <v>1242</v>
      </c>
      <c r="E5919" s="115">
        <v>1962</v>
      </c>
      <c r="F5919" s="674">
        <v>293.83600000000001</v>
      </c>
      <c r="G5919" s="674">
        <v>295.84500000000003</v>
      </c>
      <c r="H5919" s="115">
        <f t="shared" si="184"/>
        <v>1.0068371472522089</v>
      </c>
      <c r="I5919" s="115">
        <f t="shared" si="185"/>
        <v>1975.4145000000001</v>
      </c>
    </row>
    <row r="5920" spans="1:9" hidden="1">
      <c r="A5920" s="115" t="s">
        <v>16844</v>
      </c>
      <c r="B5920" s="115" t="s">
        <v>16845</v>
      </c>
      <c r="C5920" s="115" t="s">
        <v>16846</v>
      </c>
      <c r="D5920" s="115" t="s">
        <v>1242</v>
      </c>
      <c r="E5920" s="115">
        <v>2942.5655000000002</v>
      </c>
      <c r="F5920" s="674">
        <v>293.83600000000001</v>
      </c>
      <c r="G5920" s="674">
        <v>295.84500000000003</v>
      </c>
      <c r="H5920" s="115">
        <f t="shared" si="184"/>
        <v>1.0068371472522089</v>
      </c>
      <c r="I5920" s="115">
        <f t="shared" si="185"/>
        <v>2962.6842999999999</v>
      </c>
    </row>
    <row r="5921" spans="1:9" hidden="1">
      <c r="A5921" s="115" t="s">
        <v>16847</v>
      </c>
      <c r="B5921" s="115" t="s">
        <v>16848</v>
      </c>
      <c r="C5921" s="115" t="s">
        <v>16849</v>
      </c>
      <c r="D5921" s="115" t="s">
        <v>1242</v>
      </c>
      <c r="E5921" s="115">
        <v>169.71430000000001</v>
      </c>
      <c r="F5921" s="674">
        <v>293.83600000000001</v>
      </c>
      <c r="G5921" s="674">
        <v>295.84500000000003</v>
      </c>
      <c r="H5921" s="115">
        <f t="shared" si="184"/>
        <v>1.0068371472522089</v>
      </c>
      <c r="I5921" s="115">
        <f t="shared" si="185"/>
        <v>170.87469999999999</v>
      </c>
    </row>
    <row r="5922" spans="1:9" hidden="1">
      <c r="A5922" s="115" t="s">
        <v>16850</v>
      </c>
      <c r="B5922" s="115" t="s">
        <v>16851</v>
      </c>
      <c r="C5922" s="115" t="s">
        <v>16852</v>
      </c>
      <c r="D5922" s="115" t="s">
        <v>1242</v>
      </c>
      <c r="E5922" s="115">
        <v>180</v>
      </c>
      <c r="F5922" s="674">
        <v>293.83600000000001</v>
      </c>
      <c r="G5922" s="674">
        <v>295.84500000000003</v>
      </c>
      <c r="H5922" s="115">
        <f t="shared" si="184"/>
        <v>1.0068371472522089</v>
      </c>
      <c r="I5922" s="115">
        <f t="shared" si="185"/>
        <v>181.23070000000001</v>
      </c>
    </row>
    <row r="5923" spans="1:9" hidden="1">
      <c r="A5923" s="115" t="s">
        <v>16853</v>
      </c>
      <c r="B5923" s="115" t="s">
        <v>16854</v>
      </c>
      <c r="C5923" s="115" t="s">
        <v>16855</v>
      </c>
      <c r="D5923" s="115" t="s">
        <v>1242</v>
      </c>
      <c r="E5923" s="115">
        <v>226.28569999999999</v>
      </c>
      <c r="F5923" s="674">
        <v>293.83600000000001</v>
      </c>
      <c r="G5923" s="674">
        <v>295.84500000000003</v>
      </c>
      <c r="H5923" s="115">
        <f t="shared" si="184"/>
        <v>1.0068371472522089</v>
      </c>
      <c r="I5923" s="115">
        <f t="shared" si="185"/>
        <v>227.83279999999999</v>
      </c>
    </row>
    <row r="5924" spans="1:9" hidden="1">
      <c r="A5924" s="115" t="s">
        <v>16856</v>
      </c>
      <c r="B5924" s="115" t="s">
        <v>16857</v>
      </c>
      <c r="C5924" s="115" t="s">
        <v>16858</v>
      </c>
      <c r="D5924" s="115" t="s">
        <v>1242</v>
      </c>
      <c r="E5924" s="115">
        <v>274.62860000000001</v>
      </c>
      <c r="F5924" s="674">
        <v>293.83600000000001</v>
      </c>
      <c r="G5924" s="674">
        <v>295.84500000000003</v>
      </c>
      <c r="H5924" s="115">
        <f t="shared" si="184"/>
        <v>1.0068371472522089</v>
      </c>
      <c r="I5924" s="115">
        <f t="shared" si="185"/>
        <v>276.50630000000001</v>
      </c>
    </row>
    <row r="5925" spans="1:9" hidden="1">
      <c r="A5925" s="115" t="s">
        <v>16859</v>
      </c>
      <c r="B5925" s="115" t="s">
        <v>16860</v>
      </c>
      <c r="C5925" s="115" t="s">
        <v>16861</v>
      </c>
      <c r="D5925" s="115" t="s">
        <v>1242</v>
      </c>
      <c r="E5925" s="115">
        <v>303.42860000000002</v>
      </c>
      <c r="F5925" s="674">
        <v>293.83600000000001</v>
      </c>
      <c r="G5925" s="674">
        <v>295.84500000000003</v>
      </c>
      <c r="H5925" s="115">
        <f t="shared" si="184"/>
        <v>1.0068371472522089</v>
      </c>
      <c r="I5925" s="115">
        <f t="shared" si="185"/>
        <v>305.50319999999999</v>
      </c>
    </row>
    <row r="5926" spans="1:9" hidden="1">
      <c r="A5926" s="115" t="s">
        <v>16862</v>
      </c>
      <c r="B5926" s="115" t="s">
        <v>16863</v>
      </c>
      <c r="C5926" s="115" t="s">
        <v>16864</v>
      </c>
      <c r="D5926" s="115" t="s">
        <v>1242</v>
      </c>
      <c r="E5926" s="115">
        <v>347.65710000000001</v>
      </c>
      <c r="F5926" s="674">
        <v>293.83600000000001</v>
      </c>
      <c r="G5926" s="674">
        <v>295.84500000000003</v>
      </c>
      <c r="H5926" s="115">
        <f t="shared" si="184"/>
        <v>1.0068371472522089</v>
      </c>
      <c r="I5926" s="115">
        <f t="shared" si="185"/>
        <v>350.03410000000002</v>
      </c>
    </row>
    <row r="5927" spans="1:9" hidden="1">
      <c r="A5927" s="115" t="s">
        <v>16865</v>
      </c>
      <c r="B5927" s="115" t="s">
        <v>16866</v>
      </c>
      <c r="C5927" s="115" t="s">
        <v>16867</v>
      </c>
      <c r="D5927" s="115" t="s">
        <v>1242</v>
      </c>
      <c r="E5927" s="115">
        <v>468</v>
      </c>
      <c r="F5927" s="674">
        <v>293.83600000000001</v>
      </c>
      <c r="G5927" s="674">
        <v>295.84500000000003</v>
      </c>
      <c r="H5927" s="115">
        <f t="shared" si="184"/>
        <v>1.0068371472522089</v>
      </c>
      <c r="I5927" s="115">
        <f t="shared" si="185"/>
        <v>471.19979999999998</v>
      </c>
    </row>
    <row r="5928" spans="1:9" hidden="1">
      <c r="A5928" s="115" t="s">
        <v>16868</v>
      </c>
      <c r="B5928" s="115" t="s">
        <v>16869</v>
      </c>
      <c r="C5928" s="115" t="s">
        <v>16870</v>
      </c>
      <c r="D5928" s="115" t="s">
        <v>1242</v>
      </c>
      <c r="E5928" s="115">
        <v>586.28570000000002</v>
      </c>
      <c r="F5928" s="674">
        <v>293.83600000000001</v>
      </c>
      <c r="G5928" s="674">
        <v>295.84500000000003</v>
      </c>
      <c r="H5928" s="115">
        <f t="shared" si="184"/>
        <v>1.0068371472522089</v>
      </c>
      <c r="I5928" s="115">
        <f t="shared" si="185"/>
        <v>590.29420000000005</v>
      </c>
    </row>
    <row r="5929" spans="1:9" hidden="1">
      <c r="A5929" s="115" t="s">
        <v>16871</v>
      </c>
      <c r="B5929" s="115" t="s">
        <v>16872</v>
      </c>
      <c r="C5929" s="115" t="s">
        <v>16873</v>
      </c>
      <c r="D5929" s="115" t="s">
        <v>1242</v>
      </c>
      <c r="E5929" s="115">
        <v>684.6377</v>
      </c>
      <c r="F5929" s="674">
        <v>293.83600000000001</v>
      </c>
      <c r="G5929" s="674">
        <v>295.84500000000003</v>
      </c>
      <c r="H5929" s="115">
        <f t="shared" si="184"/>
        <v>1.0068371472522089</v>
      </c>
      <c r="I5929" s="115">
        <f t="shared" si="185"/>
        <v>689.31870000000004</v>
      </c>
    </row>
    <row r="5930" spans="1:9" hidden="1">
      <c r="A5930" s="115" t="s">
        <v>16874</v>
      </c>
      <c r="B5930" s="115" t="s">
        <v>16875</v>
      </c>
      <c r="C5930" s="115" t="s">
        <v>16876</v>
      </c>
      <c r="D5930" s="115" t="s">
        <v>1242</v>
      </c>
      <c r="E5930" s="115">
        <v>823.60389999999995</v>
      </c>
      <c r="F5930" s="674">
        <v>293.83600000000001</v>
      </c>
      <c r="G5930" s="674">
        <v>295.84500000000003</v>
      </c>
      <c r="H5930" s="115">
        <f t="shared" si="184"/>
        <v>1.0068371472522089</v>
      </c>
      <c r="I5930" s="115">
        <f t="shared" si="185"/>
        <v>829.23500000000001</v>
      </c>
    </row>
    <row r="5931" spans="1:9" hidden="1">
      <c r="A5931" s="115" t="s">
        <v>16877</v>
      </c>
      <c r="B5931" s="115" t="s">
        <v>16878</v>
      </c>
      <c r="C5931" s="115" t="s">
        <v>16879</v>
      </c>
      <c r="D5931" s="115" t="s">
        <v>1242</v>
      </c>
      <c r="E5931" s="115">
        <v>1178.2285999999999</v>
      </c>
      <c r="F5931" s="674">
        <v>293.83600000000001</v>
      </c>
      <c r="G5931" s="674">
        <v>295.84500000000003</v>
      </c>
      <c r="H5931" s="115">
        <f t="shared" si="184"/>
        <v>1.0068371472522089</v>
      </c>
      <c r="I5931" s="115">
        <f t="shared" si="185"/>
        <v>1186.2843</v>
      </c>
    </row>
    <row r="5932" spans="1:9" hidden="1">
      <c r="A5932" s="115" t="s">
        <v>16880</v>
      </c>
      <c r="B5932" s="115" t="s">
        <v>16881</v>
      </c>
      <c r="C5932" s="115" t="s">
        <v>16882</v>
      </c>
      <c r="D5932" s="115" t="s">
        <v>1242</v>
      </c>
      <c r="E5932" s="115">
        <v>1710.3086000000001</v>
      </c>
      <c r="F5932" s="674">
        <v>293.83600000000001</v>
      </c>
      <c r="G5932" s="674">
        <v>295.84500000000003</v>
      </c>
      <c r="H5932" s="115">
        <f t="shared" si="184"/>
        <v>1.0068371472522089</v>
      </c>
      <c r="I5932" s="115">
        <f t="shared" si="185"/>
        <v>1722.0021999999999</v>
      </c>
    </row>
    <row r="5933" spans="1:9" hidden="1">
      <c r="A5933" s="115" t="s">
        <v>16883</v>
      </c>
      <c r="B5933" s="115" t="s">
        <v>16884</v>
      </c>
      <c r="C5933" s="115" t="s">
        <v>16885</v>
      </c>
      <c r="D5933" s="115" t="s">
        <v>1242</v>
      </c>
      <c r="E5933" s="115">
        <v>2196.5142999999998</v>
      </c>
      <c r="F5933" s="674">
        <v>293.83600000000001</v>
      </c>
      <c r="G5933" s="674">
        <v>295.84500000000003</v>
      </c>
      <c r="H5933" s="115">
        <f t="shared" si="184"/>
        <v>1.0068371472522089</v>
      </c>
      <c r="I5933" s="115">
        <f t="shared" si="185"/>
        <v>2211.5322000000001</v>
      </c>
    </row>
    <row r="5934" spans="1:9" hidden="1">
      <c r="A5934" s="115" t="s">
        <v>16886</v>
      </c>
      <c r="B5934" s="115" t="s">
        <v>16887</v>
      </c>
      <c r="C5934" s="115" t="s">
        <v>16888</v>
      </c>
      <c r="D5934" s="115" t="s">
        <v>1138</v>
      </c>
      <c r="E5934" s="115">
        <v>31.09</v>
      </c>
      <c r="F5934" s="674">
        <v>293.83600000000001</v>
      </c>
      <c r="G5934" s="674">
        <v>295.84500000000003</v>
      </c>
      <c r="H5934" s="115">
        <f t="shared" si="184"/>
        <v>1.0068371472522089</v>
      </c>
      <c r="I5934" s="115">
        <f t="shared" si="185"/>
        <v>31.302600000000002</v>
      </c>
    </row>
    <row r="5935" spans="1:9" hidden="1">
      <c r="A5935" s="115" t="s">
        <v>16889</v>
      </c>
      <c r="B5935" s="115" t="s">
        <v>16890</v>
      </c>
      <c r="C5935" s="115" t="s">
        <v>16891</v>
      </c>
      <c r="D5935" s="115" t="s">
        <v>1138</v>
      </c>
      <c r="E5935" s="115">
        <v>39.630000000000003</v>
      </c>
      <c r="F5935" s="674">
        <v>293.83600000000001</v>
      </c>
      <c r="G5935" s="674">
        <v>295.84500000000003</v>
      </c>
      <c r="H5935" s="115">
        <f t="shared" si="184"/>
        <v>1.0068371472522089</v>
      </c>
      <c r="I5935" s="115">
        <f t="shared" si="185"/>
        <v>39.901000000000003</v>
      </c>
    </row>
    <row r="5936" spans="1:9" hidden="1">
      <c r="A5936" s="115" t="s">
        <v>16892</v>
      </c>
      <c r="B5936" s="115" t="s">
        <v>16893</v>
      </c>
      <c r="C5936" s="115" t="s">
        <v>16894</v>
      </c>
      <c r="D5936" s="115" t="s">
        <v>1138</v>
      </c>
      <c r="E5936" s="115">
        <v>61.79</v>
      </c>
      <c r="F5936" s="674">
        <v>293.83600000000001</v>
      </c>
      <c r="G5936" s="674">
        <v>295.84500000000003</v>
      </c>
      <c r="H5936" s="115">
        <f t="shared" si="184"/>
        <v>1.0068371472522089</v>
      </c>
      <c r="I5936" s="115">
        <f t="shared" si="185"/>
        <v>62.212499999999999</v>
      </c>
    </row>
    <row r="5937" spans="1:9" hidden="1">
      <c r="A5937" s="115" t="s">
        <v>16895</v>
      </c>
      <c r="B5937" s="115" t="s">
        <v>16896</v>
      </c>
      <c r="C5937" s="115" t="s">
        <v>16897</v>
      </c>
      <c r="D5937" s="115" t="s">
        <v>1138</v>
      </c>
      <c r="E5937" s="115">
        <v>10.45</v>
      </c>
      <c r="F5937" s="674">
        <v>293.83600000000001</v>
      </c>
      <c r="G5937" s="674">
        <v>295.84500000000003</v>
      </c>
      <c r="H5937" s="115">
        <f t="shared" si="184"/>
        <v>1.0068371472522089</v>
      </c>
      <c r="I5937" s="115">
        <f t="shared" si="185"/>
        <v>10.5214</v>
      </c>
    </row>
    <row r="5938" spans="1:9" hidden="1">
      <c r="A5938" s="115" t="s">
        <v>16898</v>
      </c>
      <c r="B5938" s="115" t="s">
        <v>16899</v>
      </c>
      <c r="C5938" s="115" t="s">
        <v>16900</v>
      </c>
      <c r="D5938" s="115" t="s">
        <v>1138</v>
      </c>
      <c r="E5938" s="115">
        <v>8.49</v>
      </c>
      <c r="F5938" s="674">
        <v>293.83600000000001</v>
      </c>
      <c r="G5938" s="674">
        <v>295.84500000000003</v>
      </c>
      <c r="H5938" s="115">
        <f t="shared" si="184"/>
        <v>1.0068371472522089</v>
      </c>
      <c r="I5938" s="115">
        <f t="shared" si="185"/>
        <v>8.548</v>
      </c>
    </row>
    <row r="5939" spans="1:9" hidden="1">
      <c r="A5939" s="115" t="s">
        <v>16901</v>
      </c>
      <c r="B5939" s="115" t="s">
        <v>16902</v>
      </c>
      <c r="C5939" s="115" t="s">
        <v>16903</v>
      </c>
      <c r="D5939" s="115" t="s">
        <v>1138</v>
      </c>
      <c r="E5939" s="115">
        <v>16.77</v>
      </c>
      <c r="F5939" s="674">
        <v>293.83600000000001</v>
      </c>
      <c r="G5939" s="674">
        <v>295.84500000000003</v>
      </c>
      <c r="H5939" s="115">
        <f t="shared" si="184"/>
        <v>1.0068371472522089</v>
      </c>
      <c r="I5939" s="115">
        <f t="shared" si="185"/>
        <v>16.884699999999999</v>
      </c>
    </row>
    <row r="5940" spans="1:9" hidden="1">
      <c r="A5940" s="115" t="s">
        <v>16904</v>
      </c>
      <c r="B5940" s="115" t="s">
        <v>16905</v>
      </c>
      <c r="C5940" s="115" t="s">
        <v>16906</v>
      </c>
      <c r="D5940" s="115" t="s">
        <v>1138</v>
      </c>
      <c r="E5940" s="115">
        <v>26.36</v>
      </c>
      <c r="F5940" s="674">
        <v>293.83600000000001</v>
      </c>
      <c r="G5940" s="674">
        <v>295.84500000000003</v>
      </c>
      <c r="H5940" s="115">
        <f t="shared" si="184"/>
        <v>1.0068371472522089</v>
      </c>
      <c r="I5940" s="115">
        <f t="shared" si="185"/>
        <v>26.540199999999999</v>
      </c>
    </row>
    <row r="5941" spans="1:9" hidden="1">
      <c r="A5941" s="115" t="s">
        <v>16907</v>
      </c>
      <c r="B5941" s="115" t="s">
        <v>16908</v>
      </c>
      <c r="C5941" s="115" t="s">
        <v>16909</v>
      </c>
      <c r="D5941" s="115" t="s">
        <v>1138</v>
      </c>
      <c r="E5941" s="115">
        <v>33.346899999999998</v>
      </c>
      <c r="F5941" s="674">
        <v>293.83600000000001</v>
      </c>
      <c r="G5941" s="674">
        <v>295.84500000000003</v>
      </c>
      <c r="H5941" s="115">
        <f t="shared" si="184"/>
        <v>1.0068371472522089</v>
      </c>
      <c r="I5941" s="115">
        <f t="shared" si="185"/>
        <v>33.5749</v>
      </c>
    </row>
    <row r="5942" spans="1:9" hidden="1">
      <c r="A5942" s="115" t="s">
        <v>16910</v>
      </c>
      <c r="B5942" s="115" t="s">
        <v>16911</v>
      </c>
      <c r="C5942" s="115" t="s">
        <v>16912</v>
      </c>
      <c r="D5942" s="115" t="s">
        <v>1138</v>
      </c>
      <c r="E5942" s="115">
        <v>91.640299999999996</v>
      </c>
      <c r="F5942" s="674">
        <v>293.83600000000001</v>
      </c>
      <c r="G5942" s="674">
        <v>295.84500000000003</v>
      </c>
      <c r="H5942" s="115">
        <f t="shared" si="184"/>
        <v>1.0068371472522089</v>
      </c>
      <c r="I5942" s="115">
        <f t="shared" si="185"/>
        <v>92.266900000000007</v>
      </c>
    </row>
    <row r="5943" spans="1:9" hidden="1">
      <c r="A5943" s="115" t="s">
        <v>16913</v>
      </c>
      <c r="B5943" s="115" t="s">
        <v>16914</v>
      </c>
      <c r="C5943" s="115" t="s">
        <v>16915</v>
      </c>
      <c r="D5943" s="115" t="s">
        <v>1138</v>
      </c>
      <c r="E5943" s="115">
        <v>82.852999999999994</v>
      </c>
      <c r="F5943" s="674">
        <v>293.83600000000001</v>
      </c>
      <c r="G5943" s="674">
        <v>295.84500000000003</v>
      </c>
      <c r="H5943" s="115">
        <f t="shared" si="184"/>
        <v>1.0068371472522089</v>
      </c>
      <c r="I5943" s="115">
        <f t="shared" si="185"/>
        <v>83.419499999999999</v>
      </c>
    </row>
    <row r="5944" spans="1:9" hidden="1">
      <c r="A5944" s="115" t="s">
        <v>16916</v>
      </c>
      <c r="B5944" s="115" t="s">
        <v>16917</v>
      </c>
      <c r="C5944" s="115" t="s">
        <v>16918</v>
      </c>
      <c r="D5944" s="115" t="s">
        <v>1138</v>
      </c>
      <c r="E5944" s="115">
        <v>193.59520000000001</v>
      </c>
      <c r="F5944" s="674">
        <v>293.83600000000001</v>
      </c>
      <c r="G5944" s="674">
        <v>295.84500000000003</v>
      </c>
      <c r="H5944" s="115">
        <f t="shared" si="184"/>
        <v>1.0068371472522089</v>
      </c>
      <c r="I5944" s="115">
        <f t="shared" si="185"/>
        <v>194.9188</v>
      </c>
    </row>
    <row r="5945" spans="1:9" hidden="1">
      <c r="A5945" s="115" t="s">
        <v>16919</v>
      </c>
      <c r="B5945" s="115" t="s">
        <v>16920</v>
      </c>
      <c r="C5945" s="115" t="s">
        <v>16921</v>
      </c>
      <c r="D5945" s="115" t="s">
        <v>1138</v>
      </c>
      <c r="E5945" s="115">
        <v>27.573499999999999</v>
      </c>
      <c r="F5945" s="674">
        <v>293.83600000000001</v>
      </c>
      <c r="G5945" s="674">
        <v>295.84500000000003</v>
      </c>
      <c r="H5945" s="115">
        <f t="shared" si="184"/>
        <v>1.0068371472522089</v>
      </c>
      <c r="I5945" s="115">
        <f t="shared" si="185"/>
        <v>27.762</v>
      </c>
    </row>
    <row r="5946" spans="1:9" hidden="1">
      <c r="A5946" s="115" t="s">
        <v>16922</v>
      </c>
      <c r="B5946" s="115" t="s">
        <v>16923</v>
      </c>
      <c r="C5946" s="115" t="s">
        <v>16924</v>
      </c>
      <c r="D5946" s="115" t="s">
        <v>1138</v>
      </c>
      <c r="E5946" s="115">
        <v>51.909100000000002</v>
      </c>
      <c r="F5946" s="674">
        <v>293.83600000000001</v>
      </c>
      <c r="G5946" s="674">
        <v>295.84500000000003</v>
      </c>
      <c r="H5946" s="115">
        <f t="shared" si="184"/>
        <v>1.0068371472522089</v>
      </c>
      <c r="I5946" s="115">
        <f t="shared" si="185"/>
        <v>52.264000000000003</v>
      </c>
    </row>
    <row r="5947" spans="1:9" hidden="1">
      <c r="A5947" s="115" t="s">
        <v>16925</v>
      </c>
      <c r="B5947" s="115" t="s">
        <v>16926</v>
      </c>
      <c r="C5947" s="115" t="s">
        <v>16927</v>
      </c>
      <c r="D5947" s="115" t="s">
        <v>1138</v>
      </c>
      <c r="E5947" s="115">
        <v>100.4988</v>
      </c>
      <c r="F5947" s="674">
        <v>293.83600000000001</v>
      </c>
      <c r="G5947" s="674">
        <v>295.84500000000003</v>
      </c>
      <c r="H5947" s="115">
        <f t="shared" si="184"/>
        <v>1.0068371472522089</v>
      </c>
      <c r="I5947" s="115">
        <f t="shared" si="185"/>
        <v>101.1859</v>
      </c>
    </row>
    <row r="5948" spans="1:9" hidden="1">
      <c r="A5948" s="115" t="s">
        <v>16928</v>
      </c>
      <c r="B5948" s="115" t="s">
        <v>16929</v>
      </c>
      <c r="C5948" s="115" t="s">
        <v>16930</v>
      </c>
      <c r="D5948" s="115" t="s">
        <v>1138</v>
      </c>
      <c r="E5948" s="115">
        <v>23.71</v>
      </c>
      <c r="F5948" s="674">
        <v>293.83600000000001</v>
      </c>
      <c r="G5948" s="674">
        <v>295.84500000000003</v>
      </c>
      <c r="H5948" s="115">
        <f t="shared" si="184"/>
        <v>1.0068371472522089</v>
      </c>
      <c r="I5948" s="115">
        <f t="shared" si="185"/>
        <v>23.8721</v>
      </c>
    </row>
    <row r="5949" spans="1:9" hidden="1">
      <c r="A5949" s="115" t="s">
        <v>16931</v>
      </c>
      <c r="B5949" s="115" t="s">
        <v>16932</v>
      </c>
      <c r="C5949" s="115" t="s">
        <v>16933</v>
      </c>
      <c r="D5949" s="115" t="s">
        <v>1138</v>
      </c>
      <c r="E5949" s="115">
        <v>38.03</v>
      </c>
      <c r="F5949" s="674">
        <v>293.83600000000001</v>
      </c>
      <c r="G5949" s="674">
        <v>295.84500000000003</v>
      </c>
      <c r="H5949" s="115">
        <f t="shared" si="184"/>
        <v>1.0068371472522089</v>
      </c>
      <c r="I5949" s="115">
        <f t="shared" si="185"/>
        <v>38.29</v>
      </c>
    </row>
    <row r="5950" spans="1:9" hidden="1">
      <c r="A5950" s="115" t="s">
        <v>16934</v>
      </c>
      <c r="B5950" s="115" t="s">
        <v>16935</v>
      </c>
      <c r="C5950" s="115" t="s">
        <v>16936</v>
      </c>
      <c r="D5950" s="115" t="s">
        <v>1138</v>
      </c>
      <c r="E5950" s="115">
        <v>87.2</v>
      </c>
      <c r="F5950" s="674">
        <v>293.83600000000001</v>
      </c>
      <c r="G5950" s="674">
        <v>295.84500000000003</v>
      </c>
      <c r="H5950" s="115">
        <f t="shared" si="184"/>
        <v>1.0068371472522089</v>
      </c>
      <c r="I5950" s="115">
        <f t="shared" si="185"/>
        <v>87.796199999999999</v>
      </c>
    </row>
    <row r="5951" spans="1:9" hidden="1">
      <c r="A5951" s="115" t="s">
        <v>16937</v>
      </c>
      <c r="B5951" s="115" t="s">
        <v>16938</v>
      </c>
      <c r="C5951" s="115" t="s">
        <v>16939</v>
      </c>
      <c r="D5951" s="115" t="s">
        <v>1138</v>
      </c>
      <c r="E5951" s="115">
        <v>30.1</v>
      </c>
      <c r="F5951" s="674">
        <v>293.83600000000001</v>
      </c>
      <c r="G5951" s="674">
        <v>295.84500000000003</v>
      </c>
      <c r="H5951" s="115">
        <f t="shared" si="184"/>
        <v>1.0068371472522089</v>
      </c>
      <c r="I5951" s="115">
        <f t="shared" si="185"/>
        <v>30.305800000000001</v>
      </c>
    </row>
    <row r="5952" spans="1:9" hidden="1">
      <c r="A5952" s="115" t="s">
        <v>16940</v>
      </c>
      <c r="B5952" s="115" t="s">
        <v>16941</v>
      </c>
      <c r="C5952" s="115" t="s">
        <v>16942</v>
      </c>
      <c r="D5952" s="115" t="s">
        <v>1138</v>
      </c>
      <c r="E5952" s="115">
        <v>61</v>
      </c>
      <c r="F5952" s="674">
        <v>293.83600000000001</v>
      </c>
      <c r="G5952" s="674">
        <v>295.84500000000003</v>
      </c>
      <c r="H5952" s="115">
        <f t="shared" si="184"/>
        <v>1.0068371472522089</v>
      </c>
      <c r="I5952" s="115">
        <f t="shared" si="185"/>
        <v>61.417099999999998</v>
      </c>
    </row>
    <row r="5953" spans="1:9" hidden="1">
      <c r="A5953" s="115" t="s">
        <v>16943</v>
      </c>
      <c r="B5953" s="115" t="s">
        <v>16944</v>
      </c>
      <c r="C5953" s="115" t="s">
        <v>16945</v>
      </c>
      <c r="D5953" s="115" t="s">
        <v>1138</v>
      </c>
      <c r="E5953" s="115">
        <v>92.05</v>
      </c>
      <c r="F5953" s="674">
        <v>293.83600000000001</v>
      </c>
      <c r="G5953" s="674">
        <v>295.84500000000003</v>
      </c>
      <c r="H5953" s="115">
        <f t="shared" si="184"/>
        <v>1.0068371472522089</v>
      </c>
      <c r="I5953" s="115">
        <f t="shared" si="185"/>
        <v>92.679400000000001</v>
      </c>
    </row>
    <row r="5954" spans="1:9" hidden="1">
      <c r="A5954" s="115" t="s">
        <v>16946</v>
      </c>
      <c r="B5954" s="115" t="s">
        <v>16947</v>
      </c>
      <c r="C5954" s="115" t="s">
        <v>16948</v>
      </c>
      <c r="D5954" s="115" t="s">
        <v>1138</v>
      </c>
      <c r="E5954" s="115">
        <v>46.940199999999997</v>
      </c>
      <c r="F5954" s="674">
        <v>293.83600000000001</v>
      </c>
      <c r="G5954" s="674">
        <v>295.84500000000003</v>
      </c>
      <c r="H5954" s="115">
        <f t="shared" si="184"/>
        <v>1.0068371472522089</v>
      </c>
      <c r="I5954" s="115">
        <f t="shared" si="185"/>
        <v>47.261099999999999</v>
      </c>
    </row>
    <row r="5955" spans="1:9" hidden="1">
      <c r="A5955" s="115" t="s">
        <v>16949</v>
      </c>
      <c r="B5955" s="115" t="s">
        <v>16950</v>
      </c>
      <c r="C5955" s="115" t="s">
        <v>16951</v>
      </c>
      <c r="D5955" s="115" t="s">
        <v>1138</v>
      </c>
      <c r="E5955" s="115">
        <v>102.16</v>
      </c>
      <c r="F5955" s="674">
        <v>293.83600000000001</v>
      </c>
      <c r="G5955" s="674">
        <v>295.84500000000003</v>
      </c>
      <c r="H5955" s="115">
        <f t="shared" si="184"/>
        <v>1.0068371472522089</v>
      </c>
      <c r="I5955" s="115">
        <f t="shared" si="185"/>
        <v>102.85850000000001</v>
      </c>
    </row>
    <row r="5956" spans="1:9" hidden="1">
      <c r="A5956" s="115" t="s">
        <v>16952</v>
      </c>
      <c r="B5956" s="115" t="s">
        <v>16953</v>
      </c>
      <c r="C5956" s="115" t="s">
        <v>16954</v>
      </c>
      <c r="D5956" s="115" t="s">
        <v>1138</v>
      </c>
      <c r="E5956" s="115">
        <v>192.11</v>
      </c>
      <c r="F5956" s="674">
        <v>293.83600000000001</v>
      </c>
      <c r="G5956" s="674">
        <v>295.84500000000003</v>
      </c>
      <c r="H5956" s="115">
        <f t="shared" si="184"/>
        <v>1.0068371472522089</v>
      </c>
      <c r="I5956" s="115">
        <f t="shared" si="185"/>
        <v>193.42349999999999</v>
      </c>
    </row>
    <row r="5957" spans="1:9" hidden="1">
      <c r="A5957" s="115" t="s">
        <v>16955</v>
      </c>
      <c r="B5957" s="115" t="s">
        <v>16956</v>
      </c>
      <c r="C5957" s="115" t="s">
        <v>16957</v>
      </c>
      <c r="D5957" s="115" t="s">
        <v>1138</v>
      </c>
      <c r="E5957" s="115">
        <v>109.001</v>
      </c>
      <c r="F5957" s="674">
        <v>293.83600000000001</v>
      </c>
      <c r="G5957" s="674">
        <v>295.84500000000003</v>
      </c>
      <c r="H5957" s="115">
        <f t="shared" ref="H5957:H6020" si="186">G5957/F5957</f>
        <v>1.0068371472522089</v>
      </c>
      <c r="I5957" s="115">
        <f t="shared" ref="I5957:I6020" si="187">ROUND(H5957*E5957,4)</f>
        <v>109.74630000000001</v>
      </c>
    </row>
    <row r="5958" spans="1:9" hidden="1">
      <c r="A5958" s="115" t="s">
        <v>16958</v>
      </c>
      <c r="B5958" s="115" t="s">
        <v>16959</v>
      </c>
      <c r="C5958" s="115" t="s">
        <v>16960</v>
      </c>
      <c r="D5958" s="115" t="s">
        <v>1138</v>
      </c>
      <c r="E5958" s="115">
        <v>138.79</v>
      </c>
      <c r="F5958" s="674">
        <v>293.83600000000001</v>
      </c>
      <c r="G5958" s="674">
        <v>295.84500000000003</v>
      </c>
      <c r="H5958" s="115">
        <f t="shared" si="186"/>
        <v>1.0068371472522089</v>
      </c>
      <c r="I5958" s="115">
        <f t="shared" si="187"/>
        <v>139.7389</v>
      </c>
    </row>
    <row r="5959" spans="1:9" hidden="1">
      <c r="A5959" s="115" t="s">
        <v>16961</v>
      </c>
      <c r="B5959" s="115" t="s">
        <v>16962</v>
      </c>
      <c r="C5959" s="115" t="s">
        <v>16963</v>
      </c>
      <c r="D5959" s="115" t="s">
        <v>1138</v>
      </c>
      <c r="E5959" s="115">
        <v>188.71</v>
      </c>
      <c r="F5959" s="674">
        <v>293.83600000000001</v>
      </c>
      <c r="G5959" s="674">
        <v>295.84500000000003</v>
      </c>
      <c r="H5959" s="115">
        <f t="shared" si="186"/>
        <v>1.0068371472522089</v>
      </c>
      <c r="I5959" s="115">
        <f t="shared" si="187"/>
        <v>190.00020000000001</v>
      </c>
    </row>
    <row r="5960" spans="1:9" hidden="1">
      <c r="A5960" s="115" t="s">
        <v>16964</v>
      </c>
      <c r="B5960" s="115" t="s">
        <v>16965</v>
      </c>
      <c r="C5960" s="115" t="s">
        <v>16966</v>
      </c>
      <c r="D5960" s="115" t="s">
        <v>1138</v>
      </c>
      <c r="E5960" s="115">
        <v>9.5500000000000007</v>
      </c>
      <c r="F5960" s="674">
        <v>293.83600000000001</v>
      </c>
      <c r="G5960" s="674">
        <v>295.84500000000003</v>
      </c>
      <c r="H5960" s="115">
        <f t="shared" si="186"/>
        <v>1.0068371472522089</v>
      </c>
      <c r="I5960" s="115">
        <f t="shared" si="187"/>
        <v>9.6152999999999995</v>
      </c>
    </row>
    <row r="5961" spans="1:9" hidden="1">
      <c r="A5961" s="115" t="s">
        <v>16967</v>
      </c>
      <c r="B5961" s="115" t="s">
        <v>16968</v>
      </c>
      <c r="C5961" s="115" t="s">
        <v>16969</v>
      </c>
      <c r="D5961" s="115" t="s">
        <v>1138</v>
      </c>
      <c r="E5961" s="115">
        <v>19.47</v>
      </c>
      <c r="F5961" s="674">
        <v>293.83600000000001</v>
      </c>
      <c r="G5961" s="674">
        <v>295.84500000000003</v>
      </c>
      <c r="H5961" s="115">
        <f t="shared" si="186"/>
        <v>1.0068371472522089</v>
      </c>
      <c r="I5961" s="115">
        <f t="shared" si="187"/>
        <v>19.603100000000001</v>
      </c>
    </row>
    <row r="5962" spans="1:9" hidden="1">
      <c r="A5962" s="115" t="s">
        <v>16970</v>
      </c>
      <c r="B5962" s="115" t="s">
        <v>16971</v>
      </c>
      <c r="C5962" s="115" t="s">
        <v>16972</v>
      </c>
      <c r="D5962" s="115" t="s">
        <v>1138</v>
      </c>
      <c r="E5962" s="115">
        <v>40.07</v>
      </c>
      <c r="F5962" s="674">
        <v>293.83600000000001</v>
      </c>
      <c r="G5962" s="674">
        <v>295.84500000000003</v>
      </c>
      <c r="H5962" s="115">
        <f t="shared" si="186"/>
        <v>1.0068371472522089</v>
      </c>
      <c r="I5962" s="115">
        <f t="shared" si="187"/>
        <v>40.344000000000001</v>
      </c>
    </row>
    <row r="5963" spans="1:9" hidden="1">
      <c r="A5963" s="115" t="s">
        <v>16973</v>
      </c>
      <c r="B5963" s="115" t="s">
        <v>16974</v>
      </c>
      <c r="C5963" s="115" t="s">
        <v>16975</v>
      </c>
      <c r="D5963" s="115" t="s">
        <v>1138</v>
      </c>
      <c r="E5963" s="115">
        <v>21.49</v>
      </c>
      <c r="F5963" s="674">
        <v>293.83600000000001</v>
      </c>
      <c r="G5963" s="674">
        <v>295.84500000000003</v>
      </c>
      <c r="H5963" s="115">
        <f t="shared" si="186"/>
        <v>1.0068371472522089</v>
      </c>
      <c r="I5963" s="115">
        <f t="shared" si="187"/>
        <v>21.636900000000001</v>
      </c>
    </row>
    <row r="5964" spans="1:9" hidden="1">
      <c r="A5964" s="115" t="s">
        <v>16976</v>
      </c>
      <c r="B5964" s="115" t="s">
        <v>16977</v>
      </c>
      <c r="C5964" s="115" t="s">
        <v>16978</v>
      </c>
      <c r="D5964" s="115" t="s">
        <v>1138</v>
      </c>
      <c r="E5964" s="115">
        <v>28.84</v>
      </c>
      <c r="F5964" s="674">
        <v>293.83600000000001</v>
      </c>
      <c r="G5964" s="674">
        <v>295.84500000000003</v>
      </c>
      <c r="H5964" s="115">
        <f t="shared" si="186"/>
        <v>1.0068371472522089</v>
      </c>
      <c r="I5964" s="115">
        <f t="shared" si="187"/>
        <v>29.037199999999999</v>
      </c>
    </row>
    <row r="5965" spans="1:9" hidden="1">
      <c r="A5965" s="115" t="s">
        <v>16979</v>
      </c>
      <c r="B5965" s="115" t="s">
        <v>16980</v>
      </c>
      <c r="C5965" s="115" t="s">
        <v>16981</v>
      </c>
      <c r="D5965" s="115" t="s">
        <v>1138</v>
      </c>
      <c r="E5965" s="115">
        <v>40.07</v>
      </c>
      <c r="F5965" s="674">
        <v>293.83600000000001</v>
      </c>
      <c r="G5965" s="674">
        <v>295.84500000000003</v>
      </c>
      <c r="H5965" s="115">
        <f t="shared" si="186"/>
        <v>1.0068371472522089</v>
      </c>
      <c r="I5965" s="115">
        <f t="shared" si="187"/>
        <v>40.344000000000001</v>
      </c>
    </row>
    <row r="5966" spans="1:9" hidden="1">
      <c r="A5966" s="115" t="s">
        <v>16982</v>
      </c>
      <c r="B5966" s="115" t="s">
        <v>16983</v>
      </c>
      <c r="C5966" s="115" t="s">
        <v>16984</v>
      </c>
      <c r="D5966" s="115" t="s">
        <v>1138</v>
      </c>
      <c r="E5966" s="115">
        <v>12.88</v>
      </c>
      <c r="F5966" s="674">
        <v>293.83600000000001</v>
      </c>
      <c r="G5966" s="674">
        <v>295.84500000000003</v>
      </c>
      <c r="H5966" s="115">
        <f t="shared" si="186"/>
        <v>1.0068371472522089</v>
      </c>
      <c r="I5966" s="115">
        <f t="shared" si="187"/>
        <v>12.9681</v>
      </c>
    </row>
    <row r="5967" spans="1:9" hidden="1">
      <c r="A5967" s="115" t="s">
        <v>16985</v>
      </c>
      <c r="B5967" s="115" t="s">
        <v>16986</v>
      </c>
      <c r="C5967" s="115" t="s">
        <v>16987</v>
      </c>
      <c r="D5967" s="115" t="s">
        <v>1138</v>
      </c>
      <c r="E5967" s="115">
        <v>23.81</v>
      </c>
      <c r="F5967" s="674">
        <v>293.83600000000001</v>
      </c>
      <c r="G5967" s="674">
        <v>295.84500000000003</v>
      </c>
      <c r="H5967" s="115">
        <f t="shared" si="186"/>
        <v>1.0068371472522089</v>
      </c>
      <c r="I5967" s="115">
        <f t="shared" si="187"/>
        <v>23.972799999999999</v>
      </c>
    </row>
    <row r="5968" spans="1:9" hidden="1">
      <c r="A5968" s="115" t="s">
        <v>16988</v>
      </c>
      <c r="B5968" s="115" t="s">
        <v>16989</v>
      </c>
      <c r="C5968" s="115" t="s">
        <v>16990</v>
      </c>
      <c r="D5968" s="115" t="s">
        <v>1138</v>
      </c>
      <c r="E5968" s="115">
        <v>27.39</v>
      </c>
      <c r="F5968" s="674">
        <v>293.83600000000001</v>
      </c>
      <c r="G5968" s="674">
        <v>295.84500000000003</v>
      </c>
      <c r="H5968" s="115">
        <f t="shared" si="186"/>
        <v>1.0068371472522089</v>
      </c>
      <c r="I5968" s="115">
        <f t="shared" si="187"/>
        <v>27.577300000000001</v>
      </c>
    </row>
    <row r="5969" spans="1:9" hidden="1">
      <c r="A5969" s="115" t="s">
        <v>16991</v>
      </c>
      <c r="B5969" s="115" t="s">
        <v>16992</v>
      </c>
      <c r="C5969" s="115" t="s">
        <v>16993</v>
      </c>
      <c r="D5969" s="115" t="s">
        <v>1138</v>
      </c>
      <c r="E5969" s="115">
        <v>22.4</v>
      </c>
      <c r="F5969" s="674">
        <v>293.83600000000001</v>
      </c>
      <c r="G5969" s="674">
        <v>295.84500000000003</v>
      </c>
      <c r="H5969" s="115">
        <f t="shared" si="186"/>
        <v>1.0068371472522089</v>
      </c>
      <c r="I5969" s="115">
        <f t="shared" si="187"/>
        <v>22.5532</v>
      </c>
    </row>
    <row r="5970" spans="1:9" hidden="1">
      <c r="A5970" s="115" t="s">
        <v>16994</v>
      </c>
      <c r="B5970" s="115" t="s">
        <v>16995</v>
      </c>
      <c r="C5970" s="115" t="s">
        <v>16996</v>
      </c>
      <c r="D5970" s="115" t="s">
        <v>1138</v>
      </c>
      <c r="E5970" s="115">
        <v>42.13</v>
      </c>
      <c r="F5970" s="674">
        <v>293.83600000000001</v>
      </c>
      <c r="G5970" s="674">
        <v>295.84500000000003</v>
      </c>
      <c r="H5970" s="115">
        <f t="shared" si="186"/>
        <v>1.0068371472522089</v>
      </c>
      <c r="I5970" s="115">
        <f t="shared" si="187"/>
        <v>42.417999999999999</v>
      </c>
    </row>
    <row r="5971" spans="1:9" hidden="1">
      <c r="A5971" s="115" t="s">
        <v>16997</v>
      </c>
      <c r="B5971" s="115" t="s">
        <v>16998</v>
      </c>
      <c r="C5971" s="115" t="s">
        <v>16999</v>
      </c>
      <c r="D5971" s="115" t="s">
        <v>1138</v>
      </c>
      <c r="E5971" s="115">
        <v>44.25</v>
      </c>
      <c r="F5971" s="674">
        <v>293.83600000000001</v>
      </c>
      <c r="G5971" s="674">
        <v>295.84500000000003</v>
      </c>
      <c r="H5971" s="115">
        <f t="shared" si="186"/>
        <v>1.0068371472522089</v>
      </c>
      <c r="I5971" s="115">
        <f t="shared" si="187"/>
        <v>44.552500000000002</v>
      </c>
    </row>
    <row r="5972" spans="1:9" hidden="1">
      <c r="A5972" s="115" t="s">
        <v>17000</v>
      </c>
      <c r="B5972" s="115" t="s">
        <v>17001</v>
      </c>
      <c r="C5972" s="115" t="s">
        <v>17002</v>
      </c>
      <c r="D5972" s="115" t="s">
        <v>1138</v>
      </c>
      <c r="E5972" s="115">
        <v>85.39</v>
      </c>
      <c r="F5972" s="674">
        <v>293.83600000000001</v>
      </c>
      <c r="G5972" s="674">
        <v>295.84500000000003</v>
      </c>
      <c r="H5972" s="115">
        <f t="shared" si="186"/>
        <v>1.0068371472522089</v>
      </c>
      <c r="I5972" s="115">
        <f t="shared" si="187"/>
        <v>85.973799999999997</v>
      </c>
    </row>
    <row r="5973" spans="1:9" hidden="1">
      <c r="A5973" s="115" t="s">
        <v>17003</v>
      </c>
      <c r="B5973" s="115" t="s">
        <v>17004</v>
      </c>
      <c r="C5973" s="115" t="s">
        <v>17005</v>
      </c>
      <c r="D5973" s="115" t="s">
        <v>1138</v>
      </c>
      <c r="E5973" s="115">
        <v>62.95</v>
      </c>
      <c r="F5973" s="674">
        <v>293.83600000000001</v>
      </c>
      <c r="G5973" s="674">
        <v>295.84500000000003</v>
      </c>
      <c r="H5973" s="115">
        <f t="shared" si="186"/>
        <v>1.0068371472522089</v>
      </c>
      <c r="I5973" s="115">
        <f t="shared" si="187"/>
        <v>63.380400000000002</v>
      </c>
    </row>
    <row r="5974" spans="1:9" hidden="1">
      <c r="A5974" s="115" t="s">
        <v>17006</v>
      </c>
      <c r="B5974" s="115" t="s">
        <v>17007</v>
      </c>
      <c r="C5974" s="115" t="s">
        <v>17008</v>
      </c>
      <c r="D5974" s="115" t="s">
        <v>1138</v>
      </c>
      <c r="E5974" s="115">
        <v>83.23</v>
      </c>
      <c r="F5974" s="674">
        <v>293.83600000000001</v>
      </c>
      <c r="G5974" s="674">
        <v>295.84500000000003</v>
      </c>
      <c r="H5974" s="115">
        <f t="shared" si="186"/>
        <v>1.0068371472522089</v>
      </c>
      <c r="I5974" s="115">
        <f t="shared" si="187"/>
        <v>83.799099999999996</v>
      </c>
    </row>
    <row r="5975" spans="1:9" hidden="1">
      <c r="A5975" s="115" t="s">
        <v>17009</v>
      </c>
      <c r="B5975" s="115" t="s">
        <v>17010</v>
      </c>
      <c r="C5975" s="115" t="s">
        <v>17011</v>
      </c>
      <c r="D5975" s="115" t="s">
        <v>1138</v>
      </c>
      <c r="E5975" s="115">
        <v>6.42</v>
      </c>
      <c r="F5975" s="674">
        <v>293.83600000000001</v>
      </c>
      <c r="G5975" s="674">
        <v>295.84500000000003</v>
      </c>
      <c r="H5975" s="115">
        <f t="shared" si="186"/>
        <v>1.0068371472522089</v>
      </c>
      <c r="I5975" s="115">
        <f t="shared" si="187"/>
        <v>6.4638999999999998</v>
      </c>
    </row>
    <row r="5976" spans="1:9" hidden="1">
      <c r="A5976" s="115" t="s">
        <v>17012</v>
      </c>
      <c r="B5976" s="115" t="s">
        <v>17013</v>
      </c>
      <c r="C5976" s="115" t="s">
        <v>17014</v>
      </c>
      <c r="D5976" s="115" t="s">
        <v>1138</v>
      </c>
      <c r="E5976" s="115">
        <v>12.04</v>
      </c>
      <c r="F5976" s="674">
        <v>293.83600000000001</v>
      </c>
      <c r="G5976" s="674">
        <v>295.84500000000003</v>
      </c>
      <c r="H5976" s="115">
        <f t="shared" si="186"/>
        <v>1.0068371472522089</v>
      </c>
      <c r="I5976" s="115">
        <f t="shared" si="187"/>
        <v>12.122299999999999</v>
      </c>
    </row>
    <row r="5977" spans="1:9" hidden="1">
      <c r="A5977" s="115" t="s">
        <v>17015</v>
      </c>
      <c r="B5977" s="115" t="s">
        <v>17016</v>
      </c>
      <c r="C5977" s="115" t="s">
        <v>17017</v>
      </c>
      <c r="D5977" s="115" t="s">
        <v>1242</v>
      </c>
      <c r="E5977" s="115">
        <v>665.24400000000003</v>
      </c>
      <c r="F5977" s="674">
        <v>293.83600000000001</v>
      </c>
      <c r="G5977" s="674">
        <v>295.84500000000003</v>
      </c>
      <c r="H5977" s="115">
        <f t="shared" si="186"/>
        <v>1.0068371472522089</v>
      </c>
      <c r="I5977" s="115">
        <f t="shared" si="187"/>
        <v>669.79240000000004</v>
      </c>
    </row>
    <row r="5978" spans="1:9" hidden="1">
      <c r="A5978" s="115" t="s">
        <v>17018</v>
      </c>
      <c r="B5978" s="115" t="s">
        <v>17019</v>
      </c>
      <c r="C5978" s="115" t="s">
        <v>17020</v>
      </c>
      <c r="D5978" s="115" t="s">
        <v>1242</v>
      </c>
      <c r="E5978" s="115">
        <v>1344.7272</v>
      </c>
      <c r="F5978" s="674">
        <v>293.83600000000001</v>
      </c>
      <c r="G5978" s="674">
        <v>295.84500000000003</v>
      </c>
      <c r="H5978" s="115">
        <f t="shared" si="186"/>
        <v>1.0068371472522089</v>
      </c>
      <c r="I5978" s="115">
        <f t="shared" si="187"/>
        <v>1353.9213</v>
      </c>
    </row>
    <row r="5979" spans="1:9" hidden="1">
      <c r="A5979" s="115" t="s">
        <v>17021</v>
      </c>
      <c r="B5979" s="115" t="s">
        <v>17022</v>
      </c>
      <c r="C5979" s="115" t="s">
        <v>17023</v>
      </c>
      <c r="D5979" s="115" t="s">
        <v>1138</v>
      </c>
      <c r="E5979" s="115">
        <v>42.62</v>
      </c>
      <c r="F5979" s="674">
        <v>293.83600000000001</v>
      </c>
      <c r="G5979" s="674">
        <v>295.84500000000003</v>
      </c>
      <c r="H5979" s="115">
        <f t="shared" si="186"/>
        <v>1.0068371472522089</v>
      </c>
      <c r="I5979" s="115">
        <f t="shared" si="187"/>
        <v>42.9114</v>
      </c>
    </row>
    <row r="5980" spans="1:9" hidden="1">
      <c r="A5980" s="115" t="s">
        <v>17024</v>
      </c>
      <c r="B5980" s="115" t="s">
        <v>17025</v>
      </c>
      <c r="C5980" s="115" t="s">
        <v>17026</v>
      </c>
      <c r="D5980" s="115" t="s">
        <v>1138</v>
      </c>
      <c r="E5980" s="115">
        <v>93.89</v>
      </c>
      <c r="F5980" s="674">
        <v>293.83600000000001</v>
      </c>
      <c r="G5980" s="674">
        <v>295.84500000000003</v>
      </c>
      <c r="H5980" s="115">
        <f t="shared" si="186"/>
        <v>1.0068371472522089</v>
      </c>
      <c r="I5980" s="115">
        <f t="shared" si="187"/>
        <v>94.531899999999993</v>
      </c>
    </row>
    <row r="5981" spans="1:9" hidden="1">
      <c r="A5981" s="115" t="s">
        <v>17027</v>
      </c>
      <c r="B5981" s="115" t="s">
        <v>17028</v>
      </c>
      <c r="C5981" s="115" t="s">
        <v>17029</v>
      </c>
      <c r="D5981" s="115" t="s">
        <v>1138</v>
      </c>
      <c r="E5981" s="115">
        <v>167.48</v>
      </c>
      <c r="F5981" s="674">
        <v>293.83600000000001</v>
      </c>
      <c r="G5981" s="674">
        <v>295.84500000000003</v>
      </c>
      <c r="H5981" s="115">
        <f t="shared" si="186"/>
        <v>1.0068371472522089</v>
      </c>
      <c r="I5981" s="115">
        <f t="shared" si="187"/>
        <v>168.6251</v>
      </c>
    </row>
    <row r="5982" spans="1:9" hidden="1">
      <c r="A5982" s="115" t="s">
        <v>17030</v>
      </c>
      <c r="B5982" s="115" t="s">
        <v>17031</v>
      </c>
      <c r="C5982" s="115" t="s">
        <v>17032</v>
      </c>
      <c r="D5982" s="115" t="s">
        <v>1138</v>
      </c>
      <c r="E5982" s="115">
        <v>305.05</v>
      </c>
      <c r="F5982" s="674">
        <v>293.83600000000001</v>
      </c>
      <c r="G5982" s="674">
        <v>295.84500000000003</v>
      </c>
      <c r="H5982" s="115">
        <f t="shared" si="186"/>
        <v>1.0068371472522089</v>
      </c>
      <c r="I5982" s="115">
        <f t="shared" si="187"/>
        <v>307.13569999999999</v>
      </c>
    </row>
    <row r="5983" spans="1:9" hidden="1">
      <c r="A5983" s="115" t="s">
        <v>17033</v>
      </c>
      <c r="B5983" s="115" t="s">
        <v>17034</v>
      </c>
      <c r="C5983" s="115" t="s">
        <v>17035</v>
      </c>
      <c r="D5983" s="115" t="s">
        <v>1138</v>
      </c>
      <c r="E5983" s="115">
        <v>430.33</v>
      </c>
      <c r="F5983" s="674">
        <v>293.83600000000001</v>
      </c>
      <c r="G5983" s="674">
        <v>295.84500000000003</v>
      </c>
      <c r="H5983" s="115">
        <f t="shared" si="186"/>
        <v>1.0068371472522089</v>
      </c>
      <c r="I5983" s="115">
        <f t="shared" si="187"/>
        <v>433.2722</v>
      </c>
    </row>
    <row r="5984" spans="1:9" hidden="1">
      <c r="A5984" s="115" t="s">
        <v>17036</v>
      </c>
      <c r="B5984" s="115" t="s">
        <v>17037</v>
      </c>
      <c r="C5984" s="115" t="s">
        <v>17038</v>
      </c>
      <c r="D5984" s="115" t="s">
        <v>1242</v>
      </c>
      <c r="E5984" s="115">
        <v>394.03</v>
      </c>
      <c r="F5984" s="674">
        <v>293.83600000000001</v>
      </c>
      <c r="G5984" s="674">
        <v>295.84500000000003</v>
      </c>
      <c r="H5984" s="115">
        <f t="shared" si="186"/>
        <v>1.0068371472522089</v>
      </c>
      <c r="I5984" s="115">
        <f t="shared" si="187"/>
        <v>396.72399999999999</v>
      </c>
    </row>
    <row r="5985" spans="1:9" hidden="1">
      <c r="A5985" s="115" t="s">
        <v>17039</v>
      </c>
      <c r="B5985" s="115" t="s">
        <v>17040</v>
      </c>
      <c r="C5985" s="115" t="s">
        <v>17041</v>
      </c>
      <c r="D5985" s="115" t="s">
        <v>1242</v>
      </c>
      <c r="E5985" s="115">
        <v>458.89</v>
      </c>
      <c r="F5985" s="674">
        <v>293.83600000000001</v>
      </c>
      <c r="G5985" s="674">
        <v>295.84500000000003</v>
      </c>
      <c r="H5985" s="115">
        <f t="shared" si="186"/>
        <v>1.0068371472522089</v>
      </c>
      <c r="I5985" s="115">
        <f t="shared" si="187"/>
        <v>462.02749999999997</v>
      </c>
    </row>
    <row r="5986" spans="1:9" hidden="1">
      <c r="A5986" s="115" t="s">
        <v>17042</v>
      </c>
      <c r="B5986" s="115" t="s">
        <v>17043</v>
      </c>
      <c r="C5986" s="115" t="s">
        <v>17044</v>
      </c>
      <c r="D5986" s="115" t="s">
        <v>1138</v>
      </c>
      <c r="E5986" s="115">
        <v>15.31</v>
      </c>
      <c r="F5986" s="674">
        <v>293.83600000000001</v>
      </c>
      <c r="G5986" s="674">
        <v>295.84500000000003</v>
      </c>
      <c r="H5986" s="115">
        <f t="shared" si="186"/>
        <v>1.0068371472522089</v>
      </c>
      <c r="I5986" s="115">
        <f t="shared" si="187"/>
        <v>15.4147</v>
      </c>
    </row>
    <row r="5987" spans="1:9" hidden="1">
      <c r="A5987" s="115" t="s">
        <v>17045</v>
      </c>
      <c r="B5987" s="115" t="s">
        <v>17046</v>
      </c>
      <c r="C5987" s="115" t="s">
        <v>17047</v>
      </c>
      <c r="D5987" s="115" t="s">
        <v>1138</v>
      </c>
      <c r="E5987" s="115">
        <v>65.78</v>
      </c>
      <c r="F5987" s="674">
        <v>293.83600000000001</v>
      </c>
      <c r="G5987" s="674">
        <v>295.84500000000003</v>
      </c>
      <c r="H5987" s="115">
        <f t="shared" si="186"/>
        <v>1.0068371472522089</v>
      </c>
      <c r="I5987" s="115">
        <f t="shared" si="187"/>
        <v>66.229699999999994</v>
      </c>
    </row>
    <row r="5988" spans="1:9" hidden="1">
      <c r="A5988" s="115" t="s">
        <v>17048</v>
      </c>
      <c r="B5988" s="115" t="s">
        <v>17049</v>
      </c>
      <c r="C5988" s="115" t="s">
        <v>17050</v>
      </c>
      <c r="D5988" s="115" t="s">
        <v>1138</v>
      </c>
      <c r="E5988" s="115">
        <v>20.25</v>
      </c>
      <c r="F5988" s="674">
        <v>293.83600000000001</v>
      </c>
      <c r="G5988" s="674">
        <v>295.84500000000003</v>
      </c>
      <c r="H5988" s="115">
        <f t="shared" si="186"/>
        <v>1.0068371472522089</v>
      </c>
      <c r="I5988" s="115">
        <f t="shared" si="187"/>
        <v>20.388500000000001</v>
      </c>
    </row>
    <row r="5989" spans="1:9" hidden="1">
      <c r="A5989" s="115" t="s">
        <v>17051</v>
      </c>
      <c r="B5989" s="115" t="s">
        <v>17052</v>
      </c>
      <c r="C5989" s="115" t="s">
        <v>17053</v>
      </c>
      <c r="D5989" s="115" t="s">
        <v>1138</v>
      </c>
      <c r="E5989" s="115">
        <v>77.819999999999993</v>
      </c>
      <c r="F5989" s="674">
        <v>293.83600000000001</v>
      </c>
      <c r="G5989" s="674">
        <v>295.84500000000003</v>
      </c>
      <c r="H5989" s="115">
        <f t="shared" si="186"/>
        <v>1.0068371472522089</v>
      </c>
      <c r="I5989" s="115">
        <f t="shared" si="187"/>
        <v>78.352099999999993</v>
      </c>
    </row>
    <row r="5990" spans="1:9" hidden="1">
      <c r="A5990" s="115" t="s">
        <v>17054</v>
      </c>
      <c r="B5990" s="115" t="s">
        <v>17055</v>
      </c>
      <c r="C5990" s="115" t="s">
        <v>17056</v>
      </c>
      <c r="D5990" s="115" t="s">
        <v>1138</v>
      </c>
      <c r="E5990" s="115">
        <v>45.29</v>
      </c>
      <c r="F5990" s="674">
        <v>293.83600000000001</v>
      </c>
      <c r="G5990" s="674">
        <v>295.84500000000003</v>
      </c>
      <c r="H5990" s="115">
        <f t="shared" si="186"/>
        <v>1.0068371472522089</v>
      </c>
      <c r="I5990" s="115">
        <f t="shared" si="187"/>
        <v>45.599699999999999</v>
      </c>
    </row>
    <row r="5991" spans="1:9" hidden="1">
      <c r="A5991" s="115" t="s">
        <v>17057</v>
      </c>
      <c r="B5991" s="115" t="s">
        <v>17058</v>
      </c>
      <c r="C5991" s="115" t="s">
        <v>17059</v>
      </c>
      <c r="D5991" s="115" t="s">
        <v>1138</v>
      </c>
      <c r="E5991" s="115">
        <v>94.54</v>
      </c>
      <c r="F5991" s="674">
        <v>293.83600000000001</v>
      </c>
      <c r="G5991" s="674">
        <v>295.84500000000003</v>
      </c>
      <c r="H5991" s="115">
        <f t="shared" si="186"/>
        <v>1.0068371472522089</v>
      </c>
      <c r="I5991" s="115">
        <f t="shared" si="187"/>
        <v>95.186400000000006</v>
      </c>
    </row>
    <row r="5992" spans="1:9" hidden="1">
      <c r="A5992" s="115" t="s">
        <v>17060</v>
      </c>
      <c r="B5992" s="115" t="s">
        <v>17061</v>
      </c>
      <c r="C5992" s="115" t="s">
        <v>17062</v>
      </c>
      <c r="D5992" s="115" t="s">
        <v>1138</v>
      </c>
      <c r="E5992" s="115">
        <v>3.61</v>
      </c>
      <c r="F5992" s="674">
        <v>293.83600000000001</v>
      </c>
      <c r="G5992" s="674">
        <v>295.84500000000003</v>
      </c>
      <c r="H5992" s="115">
        <f t="shared" si="186"/>
        <v>1.0068371472522089</v>
      </c>
      <c r="I5992" s="115">
        <f t="shared" si="187"/>
        <v>3.6347</v>
      </c>
    </row>
    <row r="5993" spans="1:9" hidden="1">
      <c r="A5993" s="115" t="s">
        <v>17063</v>
      </c>
      <c r="B5993" s="115" t="s">
        <v>17064</v>
      </c>
      <c r="C5993" s="115" t="s">
        <v>17065</v>
      </c>
      <c r="D5993" s="115" t="s">
        <v>1138</v>
      </c>
      <c r="E5993" s="115">
        <v>28.53</v>
      </c>
      <c r="F5993" s="674">
        <v>293.83600000000001</v>
      </c>
      <c r="G5993" s="674">
        <v>295.84500000000003</v>
      </c>
      <c r="H5993" s="115">
        <f t="shared" si="186"/>
        <v>1.0068371472522089</v>
      </c>
      <c r="I5993" s="115">
        <f t="shared" si="187"/>
        <v>28.725100000000001</v>
      </c>
    </row>
    <row r="5994" spans="1:9" hidden="1">
      <c r="A5994" s="115" t="s">
        <v>17066</v>
      </c>
      <c r="B5994" s="115" t="s">
        <v>17067</v>
      </c>
      <c r="C5994" s="115" t="s">
        <v>17068</v>
      </c>
      <c r="D5994" s="115" t="s">
        <v>1138</v>
      </c>
      <c r="E5994" s="115">
        <v>53.88</v>
      </c>
      <c r="F5994" s="674">
        <v>293.83600000000001</v>
      </c>
      <c r="G5994" s="674">
        <v>295.84500000000003</v>
      </c>
      <c r="H5994" s="115">
        <f t="shared" si="186"/>
        <v>1.0068371472522089</v>
      </c>
      <c r="I5994" s="115">
        <f t="shared" si="187"/>
        <v>54.248399999999997</v>
      </c>
    </row>
    <row r="5995" spans="1:9" hidden="1">
      <c r="A5995" s="115" t="s">
        <v>17069</v>
      </c>
      <c r="B5995" s="115" t="s">
        <v>17070</v>
      </c>
      <c r="C5995" s="115" t="s">
        <v>17071</v>
      </c>
      <c r="D5995" s="115" t="s">
        <v>1138</v>
      </c>
      <c r="E5995" s="115">
        <v>24.8</v>
      </c>
      <c r="F5995" s="674">
        <v>293.83600000000001</v>
      </c>
      <c r="G5995" s="674">
        <v>295.84500000000003</v>
      </c>
      <c r="H5995" s="115">
        <f t="shared" si="186"/>
        <v>1.0068371472522089</v>
      </c>
      <c r="I5995" s="115">
        <f t="shared" si="187"/>
        <v>24.9696</v>
      </c>
    </row>
    <row r="5996" spans="1:9" hidden="1">
      <c r="A5996" s="115" t="s">
        <v>17072</v>
      </c>
      <c r="B5996" s="115" t="s">
        <v>17073</v>
      </c>
      <c r="C5996" s="115" t="s">
        <v>17074</v>
      </c>
      <c r="D5996" s="115" t="s">
        <v>1138</v>
      </c>
      <c r="E5996" s="115">
        <v>66.13</v>
      </c>
      <c r="F5996" s="674">
        <v>293.83600000000001</v>
      </c>
      <c r="G5996" s="674">
        <v>295.84500000000003</v>
      </c>
      <c r="H5996" s="115">
        <f t="shared" si="186"/>
        <v>1.0068371472522089</v>
      </c>
      <c r="I5996" s="115">
        <f t="shared" si="187"/>
        <v>66.582099999999997</v>
      </c>
    </row>
    <row r="5997" spans="1:9" hidden="1">
      <c r="A5997" s="115" t="s">
        <v>17075</v>
      </c>
      <c r="B5997" s="115" t="s">
        <v>17076</v>
      </c>
      <c r="C5997" s="115" t="s">
        <v>17077</v>
      </c>
      <c r="D5997" s="115" t="s">
        <v>1453</v>
      </c>
      <c r="E5997" s="115">
        <v>2369</v>
      </c>
      <c r="F5997" s="674">
        <v>293.83600000000001</v>
      </c>
      <c r="G5997" s="674">
        <v>295.84500000000003</v>
      </c>
      <c r="H5997" s="115">
        <f t="shared" si="186"/>
        <v>1.0068371472522089</v>
      </c>
      <c r="I5997" s="115">
        <f t="shared" si="187"/>
        <v>2385.1972000000001</v>
      </c>
    </row>
    <row r="5998" spans="1:9" hidden="1">
      <c r="A5998" s="115" t="s">
        <v>17078</v>
      </c>
      <c r="B5998" s="115" t="s">
        <v>17079</v>
      </c>
      <c r="C5998" s="115" t="s">
        <v>17080</v>
      </c>
      <c r="D5998" s="115" t="s">
        <v>1453</v>
      </c>
      <c r="E5998" s="115">
        <v>2369</v>
      </c>
      <c r="F5998" s="674">
        <v>293.83600000000001</v>
      </c>
      <c r="G5998" s="674">
        <v>295.84500000000003</v>
      </c>
      <c r="H5998" s="115">
        <f t="shared" si="186"/>
        <v>1.0068371472522089</v>
      </c>
      <c r="I5998" s="115">
        <f t="shared" si="187"/>
        <v>2385.1972000000001</v>
      </c>
    </row>
    <row r="5999" spans="1:9" hidden="1">
      <c r="A5999" s="115" t="s">
        <v>17081</v>
      </c>
      <c r="B5999" s="115" t="s">
        <v>17082</v>
      </c>
      <c r="C5999" s="115" t="s">
        <v>17083</v>
      </c>
      <c r="D5999" s="115" t="s">
        <v>1453</v>
      </c>
      <c r="E5999" s="115">
        <v>2369</v>
      </c>
      <c r="F5999" s="674">
        <v>293.83600000000001</v>
      </c>
      <c r="G5999" s="674">
        <v>295.84500000000003</v>
      </c>
      <c r="H5999" s="115">
        <f t="shared" si="186"/>
        <v>1.0068371472522089</v>
      </c>
      <c r="I5999" s="115">
        <f t="shared" si="187"/>
        <v>2385.1972000000001</v>
      </c>
    </row>
    <row r="6000" spans="1:9" hidden="1">
      <c r="A6000" s="115" t="s">
        <v>17084</v>
      </c>
      <c r="B6000" s="115" t="s">
        <v>17085</v>
      </c>
      <c r="C6000" s="115" t="s">
        <v>17086</v>
      </c>
      <c r="D6000" s="115" t="s">
        <v>1138</v>
      </c>
      <c r="E6000" s="115">
        <v>2087.87</v>
      </c>
      <c r="F6000" s="674">
        <v>293.83600000000001</v>
      </c>
      <c r="G6000" s="674">
        <v>295.84500000000003</v>
      </c>
      <c r="H6000" s="115">
        <f t="shared" si="186"/>
        <v>1.0068371472522089</v>
      </c>
      <c r="I6000" s="115">
        <f t="shared" si="187"/>
        <v>2102.1451000000002</v>
      </c>
    </row>
    <row r="6001" spans="1:9" hidden="1">
      <c r="A6001" s="115" t="s">
        <v>17087</v>
      </c>
      <c r="B6001" s="115" t="s">
        <v>17088</v>
      </c>
      <c r="C6001" s="115" t="s">
        <v>17089</v>
      </c>
      <c r="D6001" s="115" t="s">
        <v>1138</v>
      </c>
      <c r="E6001" s="115">
        <v>2323.27</v>
      </c>
      <c r="F6001" s="674">
        <v>293.83600000000001</v>
      </c>
      <c r="G6001" s="674">
        <v>295.84500000000003</v>
      </c>
      <c r="H6001" s="115">
        <f t="shared" si="186"/>
        <v>1.0068371472522089</v>
      </c>
      <c r="I6001" s="115">
        <f t="shared" si="187"/>
        <v>2339.1545000000001</v>
      </c>
    </row>
    <row r="6002" spans="1:9" hidden="1">
      <c r="A6002" s="115" t="s">
        <v>17090</v>
      </c>
      <c r="B6002" s="115" t="s">
        <v>17091</v>
      </c>
      <c r="C6002" s="115" t="s">
        <v>17092</v>
      </c>
      <c r="D6002" s="115" t="s">
        <v>1138</v>
      </c>
      <c r="E6002" s="115">
        <v>2872.11</v>
      </c>
      <c r="F6002" s="674">
        <v>293.83600000000001</v>
      </c>
      <c r="G6002" s="674">
        <v>295.84500000000003</v>
      </c>
      <c r="H6002" s="115">
        <f t="shared" si="186"/>
        <v>1.0068371472522089</v>
      </c>
      <c r="I6002" s="115">
        <f t="shared" si="187"/>
        <v>2891.7469999999998</v>
      </c>
    </row>
    <row r="6003" spans="1:9" hidden="1">
      <c r="A6003" s="115" t="s">
        <v>17093</v>
      </c>
      <c r="B6003" s="115" t="s">
        <v>17094</v>
      </c>
      <c r="C6003" s="115" t="s">
        <v>17095</v>
      </c>
      <c r="D6003" s="115" t="s">
        <v>1138</v>
      </c>
      <c r="E6003" s="115">
        <v>3456.9</v>
      </c>
      <c r="F6003" s="674">
        <v>293.83600000000001</v>
      </c>
      <c r="G6003" s="674">
        <v>295.84500000000003</v>
      </c>
      <c r="H6003" s="115">
        <f t="shared" si="186"/>
        <v>1.0068371472522089</v>
      </c>
      <c r="I6003" s="115">
        <f t="shared" si="187"/>
        <v>3480.5353</v>
      </c>
    </row>
    <row r="6004" spans="1:9" hidden="1">
      <c r="A6004" s="115" t="s">
        <v>17096</v>
      </c>
      <c r="B6004" s="115" t="s">
        <v>17097</v>
      </c>
      <c r="C6004" s="115" t="s">
        <v>17098</v>
      </c>
      <c r="D6004" s="115" t="s">
        <v>1138</v>
      </c>
      <c r="E6004" s="115">
        <v>4110.13</v>
      </c>
      <c r="F6004" s="674">
        <v>293.83600000000001</v>
      </c>
      <c r="G6004" s="674">
        <v>295.84500000000003</v>
      </c>
      <c r="H6004" s="115">
        <f t="shared" si="186"/>
        <v>1.0068371472522089</v>
      </c>
      <c r="I6004" s="115">
        <f t="shared" si="187"/>
        <v>4138.2316000000001</v>
      </c>
    </row>
    <row r="6005" spans="1:9" hidden="1">
      <c r="A6005" s="115" t="s">
        <v>17099</v>
      </c>
      <c r="B6005" s="115" t="s">
        <v>17100</v>
      </c>
      <c r="C6005" s="115" t="s">
        <v>17101</v>
      </c>
      <c r="D6005" s="115" t="s">
        <v>1138</v>
      </c>
      <c r="E6005" s="115">
        <v>5022.8599999999997</v>
      </c>
      <c r="F6005" s="674">
        <v>293.83600000000001</v>
      </c>
      <c r="G6005" s="674">
        <v>295.84500000000003</v>
      </c>
      <c r="H6005" s="115">
        <f t="shared" si="186"/>
        <v>1.0068371472522089</v>
      </c>
      <c r="I6005" s="115">
        <f t="shared" si="187"/>
        <v>5057.2020000000002</v>
      </c>
    </row>
    <row r="6006" spans="1:9" hidden="1">
      <c r="A6006" s="115" t="s">
        <v>17102</v>
      </c>
      <c r="B6006" s="115" t="s">
        <v>17103</v>
      </c>
      <c r="C6006" s="115" t="s">
        <v>17104</v>
      </c>
      <c r="D6006" s="115" t="s">
        <v>1138</v>
      </c>
      <c r="E6006" s="115">
        <v>5869.07</v>
      </c>
      <c r="F6006" s="674">
        <v>293.83600000000001</v>
      </c>
      <c r="G6006" s="674">
        <v>295.84500000000003</v>
      </c>
      <c r="H6006" s="115">
        <f t="shared" si="186"/>
        <v>1.0068371472522089</v>
      </c>
      <c r="I6006" s="115">
        <f t="shared" si="187"/>
        <v>5909.1976999999997</v>
      </c>
    </row>
    <row r="6007" spans="1:9" hidden="1">
      <c r="A6007" s="115" t="s">
        <v>17105</v>
      </c>
      <c r="B6007" s="115" t="s">
        <v>17106</v>
      </c>
      <c r="C6007" s="115" t="s">
        <v>17107</v>
      </c>
      <c r="D6007" s="115" t="s">
        <v>1138</v>
      </c>
      <c r="E6007" s="115">
        <v>6624.36</v>
      </c>
      <c r="F6007" s="674">
        <v>293.83600000000001</v>
      </c>
      <c r="G6007" s="674">
        <v>295.84500000000003</v>
      </c>
      <c r="H6007" s="115">
        <f t="shared" si="186"/>
        <v>1.0068371472522089</v>
      </c>
      <c r="I6007" s="115">
        <f t="shared" si="187"/>
        <v>6669.6517000000003</v>
      </c>
    </row>
    <row r="6008" spans="1:9" hidden="1">
      <c r="A6008" s="115" t="s">
        <v>17108</v>
      </c>
      <c r="B6008" s="115" t="s">
        <v>17109</v>
      </c>
      <c r="C6008" s="115" t="s">
        <v>17110</v>
      </c>
      <c r="D6008" s="115" t="s">
        <v>1138</v>
      </c>
      <c r="E6008" s="115">
        <v>8077.31</v>
      </c>
      <c r="F6008" s="674">
        <v>293.83600000000001</v>
      </c>
      <c r="G6008" s="674">
        <v>295.84500000000003</v>
      </c>
      <c r="H6008" s="115">
        <f t="shared" si="186"/>
        <v>1.0068371472522089</v>
      </c>
      <c r="I6008" s="115">
        <f t="shared" si="187"/>
        <v>8132.5357999999997</v>
      </c>
    </row>
    <row r="6009" spans="1:9" hidden="1">
      <c r="A6009" s="115" t="s">
        <v>17111</v>
      </c>
      <c r="B6009" s="115" t="s">
        <v>17112</v>
      </c>
      <c r="C6009" s="115" t="s">
        <v>17113</v>
      </c>
      <c r="D6009" s="115" t="s">
        <v>1138</v>
      </c>
      <c r="E6009" s="115">
        <v>8620.0499999999993</v>
      </c>
      <c r="F6009" s="674">
        <v>293.83600000000001</v>
      </c>
      <c r="G6009" s="674">
        <v>295.84500000000003</v>
      </c>
      <c r="H6009" s="115">
        <f t="shared" si="186"/>
        <v>1.0068371472522089</v>
      </c>
      <c r="I6009" s="115">
        <f t="shared" si="187"/>
        <v>8678.9866000000002</v>
      </c>
    </row>
    <row r="6010" spans="1:9" hidden="1">
      <c r="A6010" s="115" t="s">
        <v>17114</v>
      </c>
      <c r="B6010" s="115" t="s">
        <v>17115</v>
      </c>
      <c r="C6010" s="115" t="s">
        <v>17116</v>
      </c>
      <c r="D6010" s="115" t="s">
        <v>1138</v>
      </c>
      <c r="E6010" s="115">
        <v>10493.25</v>
      </c>
      <c r="F6010" s="674">
        <v>293.83600000000001</v>
      </c>
      <c r="G6010" s="674">
        <v>295.84500000000003</v>
      </c>
      <c r="H6010" s="115">
        <f t="shared" si="186"/>
        <v>1.0068371472522089</v>
      </c>
      <c r="I6010" s="115">
        <f t="shared" si="187"/>
        <v>10564.993899999999</v>
      </c>
    </row>
    <row r="6011" spans="1:9" hidden="1">
      <c r="A6011" s="115" t="s">
        <v>17117</v>
      </c>
      <c r="B6011" s="115" t="s">
        <v>17118</v>
      </c>
      <c r="C6011" s="115" t="s">
        <v>17119</v>
      </c>
      <c r="D6011" s="115" t="s">
        <v>1138</v>
      </c>
      <c r="E6011" s="115">
        <v>23046.59</v>
      </c>
      <c r="F6011" s="674">
        <v>293.83600000000001</v>
      </c>
      <c r="G6011" s="674">
        <v>295.84500000000003</v>
      </c>
      <c r="H6011" s="115">
        <f t="shared" si="186"/>
        <v>1.0068371472522089</v>
      </c>
      <c r="I6011" s="115">
        <f t="shared" si="187"/>
        <v>23204.162899999999</v>
      </c>
    </row>
    <row r="6012" spans="1:9" hidden="1">
      <c r="A6012" s="115" t="s">
        <v>17120</v>
      </c>
      <c r="B6012" s="115" t="s">
        <v>17121</v>
      </c>
      <c r="C6012" s="115" t="s">
        <v>17122</v>
      </c>
      <c r="D6012" s="115" t="s">
        <v>1138</v>
      </c>
      <c r="E6012" s="115">
        <v>29251.67</v>
      </c>
      <c r="F6012" s="674">
        <v>293.83600000000001</v>
      </c>
      <c r="G6012" s="674">
        <v>295.84500000000003</v>
      </c>
      <c r="H6012" s="115">
        <f t="shared" si="186"/>
        <v>1.0068371472522089</v>
      </c>
      <c r="I6012" s="115">
        <f t="shared" si="187"/>
        <v>29451.668000000001</v>
      </c>
    </row>
    <row r="6013" spans="1:9" hidden="1">
      <c r="A6013" s="115" t="s">
        <v>17123</v>
      </c>
      <c r="B6013" s="115" t="s">
        <v>17124</v>
      </c>
      <c r="C6013" s="115" t="s">
        <v>17125</v>
      </c>
      <c r="D6013" s="115" t="s">
        <v>1138</v>
      </c>
      <c r="E6013" s="115">
        <v>42393.78</v>
      </c>
      <c r="F6013" s="674">
        <v>293.83600000000001</v>
      </c>
      <c r="G6013" s="674">
        <v>295.84500000000003</v>
      </c>
      <c r="H6013" s="115">
        <f t="shared" si="186"/>
        <v>1.0068371472522089</v>
      </c>
      <c r="I6013" s="115">
        <f t="shared" si="187"/>
        <v>42683.6325</v>
      </c>
    </row>
    <row r="6014" spans="1:9" hidden="1">
      <c r="A6014" s="115" t="s">
        <v>17126</v>
      </c>
      <c r="B6014" s="115" t="s">
        <v>17127</v>
      </c>
      <c r="C6014" s="115" t="s">
        <v>17128</v>
      </c>
      <c r="D6014" s="115" t="s">
        <v>1138</v>
      </c>
      <c r="E6014" s="115">
        <v>44060.53</v>
      </c>
      <c r="F6014" s="674">
        <v>293.83600000000001</v>
      </c>
      <c r="G6014" s="674">
        <v>295.84500000000003</v>
      </c>
      <c r="H6014" s="115">
        <f t="shared" si="186"/>
        <v>1.0068371472522089</v>
      </c>
      <c r="I6014" s="115">
        <f t="shared" si="187"/>
        <v>44361.778299999998</v>
      </c>
    </row>
    <row r="6015" spans="1:9" hidden="1">
      <c r="A6015" s="115" t="s">
        <v>17129</v>
      </c>
      <c r="B6015" s="115" t="s">
        <v>17130</v>
      </c>
      <c r="C6015" s="115" t="s">
        <v>17131</v>
      </c>
      <c r="D6015" s="115" t="s">
        <v>1138</v>
      </c>
      <c r="E6015" s="115">
        <v>63146.42</v>
      </c>
      <c r="F6015" s="674">
        <v>293.83600000000001</v>
      </c>
      <c r="G6015" s="674">
        <v>295.84500000000003</v>
      </c>
      <c r="H6015" s="115">
        <f t="shared" si="186"/>
        <v>1.0068371472522089</v>
      </c>
      <c r="I6015" s="115">
        <f t="shared" si="187"/>
        <v>63578.161399999997</v>
      </c>
    </row>
    <row r="6016" spans="1:9" hidden="1">
      <c r="A6016" s="115" t="s">
        <v>17132</v>
      </c>
      <c r="B6016" s="115" t="s">
        <v>17133</v>
      </c>
      <c r="C6016" s="115" t="s">
        <v>17134</v>
      </c>
      <c r="D6016" s="115" t="s">
        <v>1138</v>
      </c>
      <c r="E6016" s="115">
        <v>2087.87</v>
      </c>
      <c r="F6016" s="674">
        <v>293.83600000000001</v>
      </c>
      <c r="G6016" s="674">
        <v>295.84500000000003</v>
      </c>
      <c r="H6016" s="115">
        <f t="shared" si="186"/>
        <v>1.0068371472522089</v>
      </c>
      <c r="I6016" s="115">
        <f t="shared" si="187"/>
        <v>2102.1451000000002</v>
      </c>
    </row>
    <row r="6017" spans="1:9" hidden="1">
      <c r="A6017" s="115" t="s">
        <v>17135</v>
      </c>
      <c r="B6017" s="115" t="s">
        <v>17136</v>
      </c>
      <c r="C6017" s="115" t="s">
        <v>17137</v>
      </c>
      <c r="D6017" s="115" t="s">
        <v>1138</v>
      </c>
      <c r="E6017" s="115">
        <v>2323.27</v>
      </c>
      <c r="F6017" s="674">
        <v>293.83600000000001</v>
      </c>
      <c r="G6017" s="674">
        <v>295.84500000000003</v>
      </c>
      <c r="H6017" s="115">
        <f t="shared" si="186"/>
        <v>1.0068371472522089</v>
      </c>
      <c r="I6017" s="115">
        <f t="shared" si="187"/>
        <v>2339.1545000000001</v>
      </c>
    </row>
    <row r="6018" spans="1:9" hidden="1">
      <c r="A6018" s="115" t="s">
        <v>17138</v>
      </c>
      <c r="B6018" s="115" t="s">
        <v>17139</v>
      </c>
      <c r="C6018" s="115" t="s">
        <v>17140</v>
      </c>
      <c r="D6018" s="115" t="s">
        <v>1138</v>
      </c>
      <c r="E6018" s="115">
        <v>2872.11</v>
      </c>
      <c r="F6018" s="674">
        <v>293.83600000000001</v>
      </c>
      <c r="G6018" s="674">
        <v>295.84500000000003</v>
      </c>
      <c r="H6018" s="115">
        <f t="shared" si="186"/>
        <v>1.0068371472522089</v>
      </c>
      <c r="I6018" s="115">
        <f t="shared" si="187"/>
        <v>2891.7469999999998</v>
      </c>
    </row>
    <row r="6019" spans="1:9" hidden="1">
      <c r="A6019" s="115" t="s">
        <v>17141</v>
      </c>
      <c r="B6019" s="115" t="s">
        <v>17142</v>
      </c>
      <c r="C6019" s="115" t="s">
        <v>17143</v>
      </c>
      <c r="D6019" s="115" t="s">
        <v>1138</v>
      </c>
      <c r="E6019" s="115">
        <v>3458.27</v>
      </c>
      <c r="F6019" s="674">
        <v>293.83600000000001</v>
      </c>
      <c r="G6019" s="674">
        <v>295.84500000000003</v>
      </c>
      <c r="H6019" s="115">
        <f t="shared" si="186"/>
        <v>1.0068371472522089</v>
      </c>
      <c r="I6019" s="115">
        <f t="shared" si="187"/>
        <v>3481.9146999999998</v>
      </c>
    </row>
    <row r="6020" spans="1:9" hidden="1">
      <c r="A6020" s="115" t="s">
        <v>17144</v>
      </c>
      <c r="B6020" s="115" t="s">
        <v>17145</v>
      </c>
      <c r="C6020" s="115" t="s">
        <v>17146</v>
      </c>
      <c r="D6020" s="115" t="s">
        <v>1138</v>
      </c>
      <c r="E6020" s="115">
        <v>4203.01</v>
      </c>
      <c r="F6020" s="674">
        <v>293.83600000000001</v>
      </c>
      <c r="G6020" s="674">
        <v>295.84500000000003</v>
      </c>
      <c r="H6020" s="115">
        <f t="shared" si="186"/>
        <v>1.0068371472522089</v>
      </c>
      <c r="I6020" s="115">
        <f t="shared" si="187"/>
        <v>4231.7466000000004</v>
      </c>
    </row>
    <row r="6021" spans="1:9" hidden="1">
      <c r="A6021" s="115" t="s">
        <v>17147</v>
      </c>
      <c r="B6021" s="115" t="s">
        <v>17148</v>
      </c>
      <c r="C6021" s="115" t="s">
        <v>17149</v>
      </c>
      <c r="D6021" s="115" t="s">
        <v>1138</v>
      </c>
      <c r="E6021" s="115">
        <v>5099.04</v>
      </c>
      <c r="F6021" s="674">
        <v>293.83600000000001</v>
      </c>
      <c r="G6021" s="674">
        <v>295.84500000000003</v>
      </c>
      <c r="H6021" s="115">
        <f t="shared" ref="H6021:H6084" si="188">G6021/F6021</f>
        <v>1.0068371472522089</v>
      </c>
      <c r="I6021" s="115">
        <f t="shared" ref="I6021:I6084" si="189">ROUND(H6021*E6021,4)</f>
        <v>5133.9029</v>
      </c>
    </row>
    <row r="6022" spans="1:9" hidden="1">
      <c r="A6022" s="115" t="s">
        <v>17150</v>
      </c>
      <c r="B6022" s="115" t="s">
        <v>17151</v>
      </c>
      <c r="C6022" s="115" t="s">
        <v>17152</v>
      </c>
      <c r="D6022" s="115" t="s">
        <v>1138</v>
      </c>
      <c r="E6022" s="115">
        <v>5951.09</v>
      </c>
      <c r="F6022" s="674">
        <v>293.83600000000001</v>
      </c>
      <c r="G6022" s="674">
        <v>295.84500000000003</v>
      </c>
      <c r="H6022" s="115">
        <f t="shared" si="188"/>
        <v>1.0068371472522089</v>
      </c>
      <c r="I6022" s="115">
        <f t="shared" si="189"/>
        <v>5991.7785000000003</v>
      </c>
    </row>
    <row r="6023" spans="1:9" hidden="1">
      <c r="A6023" s="115" t="s">
        <v>17153</v>
      </c>
      <c r="B6023" s="115" t="s">
        <v>17154</v>
      </c>
      <c r="C6023" s="115" t="s">
        <v>17155</v>
      </c>
      <c r="D6023" s="115" t="s">
        <v>1138</v>
      </c>
      <c r="E6023" s="115">
        <v>7014.65</v>
      </c>
      <c r="F6023" s="674">
        <v>293.83600000000001</v>
      </c>
      <c r="G6023" s="674">
        <v>295.84500000000003</v>
      </c>
      <c r="H6023" s="115">
        <f t="shared" si="188"/>
        <v>1.0068371472522089</v>
      </c>
      <c r="I6023" s="115">
        <f t="shared" si="189"/>
        <v>7062.6102000000001</v>
      </c>
    </row>
    <row r="6024" spans="1:9" hidden="1">
      <c r="A6024" s="115" t="s">
        <v>17156</v>
      </c>
      <c r="B6024" s="115" t="s">
        <v>17157</v>
      </c>
      <c r="C6024" s="115" t="s">
        <v>17158</v>
      </c>
      <c r="D6024" s="115" t="s">
        <v>1138</v>
      </c>
      <c r="E6024" s="115">
        <v>8556.65</v>
      </c>
      <c r="F6024" s="674">
        <v>293.83600000000001</v>
      </c>
      <c r="G6024" s="674">
        <v>295.84500000000003</v>
      </c>
      <c r="H6024" s="115">
        <f t="shared" si="188"/>
        <v>1.0068371472522089</v>
      </c>
      <c r="I6024" s="115">
        <f t="shared" si="189"/>
        <v>8615.1530999999995</v>
      </c>
    </row>
    <row r="6025" spans="1:9" hidden="1">
      <c r="A6025" s="115" t="s">
        <v>17159</v>
      </c>
      <c r="B6025" s="115" t="s">
        <v>17160</v>
      </c>
      <c r="C6025" s="115" t="s">
        <v>17161</v>
      </c>
      <c r="D6025" s="115" t="s">
        <v>1138</v>
      </c>
      <c r="E6025" s="115">
        <v>9922.9</v>
      </c>
      <c r="F6025" s="674">
        <v>293.83600000000001</v>
      </c>
      <c r="G6025" s="674">
        <v>295.84500000000003</v>
      </c>
      <c r="H6025" s="115">
        <f t="shared" si="188"/>
        <v>1.0068371472522089</v>
      </c>
      <c r="I6025" s="115">
        <f t="shared" si="189"/>
        <v>9990.7443000000003</v>
      </c>
    </row>
    <row r="6026" spans="1:9" hidden="1">
      <c r="A6026" s="115" t="s">
        <v>17162</v>
      </c>
      <c r="B6026" s="115" t="s">
        <v>17163</v>
      </c>
      <c r="C6026" s="115" t="s">
        <v>17164</v>
      </c>
      <c r="D6026" s="115" t="s">
        <v>1138</v>
      </c>
      <c r="E6026" s="115">
        <v>13539.7</v>
      </c>
      <c r="F6026" s="674">
        <v>293.83600000000001</v>
      </c>
      <c r="G6026" s="674">
        <v>295.84500000000003</v>
      </c>
      <c r="H6026" s="115">
        <f t="shared" si="188"/>
        <v>1.0068371472522089</v>
      </c>
      <c r="I6026" s="115">
        <f t="shared" si="189"/>
        <v>13632.2729</v>
      </c>
    </row>
    <row r="6027" spans="1:9" hidden="1">
      <c r="A6027" s="115" t="s">
        <v>17165</v>
      </c>
      <c r="B6027" s="115" t="s">
        <v>17166</v>
      </c>
      <c r="C6027" s="115" t="s">
        <v>17167</v>
      </c>
      <c r="D6027" s="115" t="s">
        <v>1138</v>
      </c>
      <c r="E6027" s="115">
        <v>2042.4117000000001</v>
      </c>
      <c r="F6027" s="674">
        <v>293.83600000000001</v>
      </c>
      <c r="G6027" s="674">
        <v>295.84500000000003</v>
      </c>
      <c r="H6027" s="115">
        <f t="shared" si="188"/>
        <v>1.0068371472522089</v>
      </c>
      <c r="I6027" s="115">
        <f t="shared" si="189"/>
        <v>2056.3760000000002</v>
      </c>
    </row>
    <row r="6028" spans="1:9" hidden="1">
      <c r="A6028" s="115" t="s">
        <v>17168</v>
      </c>
      <c r="B6028" s="115" t="s">
        <v>17169</v>
      </c>
      <c r="C6028" s="115" t="s">
        <v>17170</v>
      </c>
      <c r="D6028" s="115" t="s">
        <v>1694</v>
      </c>
      <c r="E6028" s="115">
        <v>1900</v>
      </c>
      <c r="F6028" s="674">
        <v>293.83600000000001</v>
      </c>
      <c r="G6028" s="674">
        <v>295.84500000000003</v>
      </c>
      <c r="H6028" s="115">
        <f t="shared" si="188"/>
        <v>1.0068371472522089</v>
      </c>
      <c r="I6028" s="115">
        <f t="shared" si="189"/>
        <v>1912.9906000000001</v>
      </c>
    </row>
    <row r="6029" spans="1:9" hidden="1">
      <c r="A6029" s="115" t="s">
        <v>17171</v>
      </c>
      <c r="B6029" s="115" t="s">
        <v>17172</v>
      </c>
      <c r="C6029" s="115" t="s">
        <v>11404</v>
      </c>
      <c r="D6029" s="115" t="s">
        <v>1242</v>
      </c>
      <c r="E6029" s="115">
        <v>29.979600000000001</v>
      </c>
      <c r="F6029" s="674">
        <v>293.83600000000001</v>
      </c>
      <c r="G6029" s="674">
        <v>295.84500000000003</v>
      </c>
      <c r="H6029" s="115">
        <f t="shared" si="188"/>
        <v>1.0068371472522089</v>
      </c>
      <c r="I6029" s="115">
        <f t="shared" si="189"/>
        <v>30.1846</v>
      </c>
    </row>
    <row r="6030" spans="1:9" hidden="1">
      <c r="A6030" s="115" t="s">
        <v>17173</v>
      </c>
      <c r="B6030" s="115" t="s">
        <v>17174</v>
      </c>
      <c r="C6030" s="115" t="s">
        <v>11407</v>
      </c>
      <c r="D6030" s="115" t="s">
        <v>1242</v>
      </c>
      <c r="E6030" s="115">
        <v>43.8994</v>
      </c>
      <c r="F6030" s="674">
        <v>293.83600000000001</v>
      </c>
      <c r="G6030" s="674">
        <v>295.84500000000003</v>
      </c>
      <c r="H6030" s="115">
        <f t="shared" si="188"/>
        <v>1.0068371472522089</v>
      </c>
      <c r="I6030" s="115">
        <f t="shared" si="189"/>
        <v>44.1995</v>
      </c>
    </row>
    <row r="6031" spans="1:9" hidden="1">
      <c r="A6031" s="115" t="s">
        <v>17175</v>
      </c>
      <c r="B6031" s="115" t="s">
        <v>17176</v>
      </c>
      <c r="C6031" s="115" t="s">
        <v>11410</v>
      </c>
      <c r="D6031" s="115" t="s">
        <v>1242</v>
      </c>
      <c r="E6031" s="115">
        <v>62.868600000000001</v>
      </c>
      <c r="F6031" s="674">
        <v>293.83600000000001</v>
      </c>
      <c r="G6031" s="674">
        <v>295.84500000000003</v>
      </c>
      <c r="H6031" s="115">
        <f t="shared" si="188"/>
        <v>1.0068371472522089</v>
      </c>
      <c r="I6031" s="115">
        <f t="shared" si="189"/>
        <v>63.298400000000001</v>
      </c>
    </row>
    <row r="6032" spans="1:9" hidden="1">
      <c r="A6032" s="115" t="s">
        <v>17177</v>
      </c>
      <c r="B6032" s="115" t="s">
        <v>17178</v>
      </c>
      <c r="C6032" s="115" t="s">
        <v>11413</v>
      </c>
      <c r="D6032" s="115" t="s">
        <v>1242</v>
      </c>
      <c r="E6032" s="115">
        <v>80.926699999999997</v>
      </c>
      <c r="F6032" s="674">
        <v>293.83600000000001</v>
      </c>
      <c r="G6032" s="674">
        <v>295.84500000000003</v>
      </c>
      <c r="H6032" s="115">
        <f t="shared" si="188"/>
        <v>1.0068371472522089</v>
      </c>
      <c r="I6032" s="115">
        <f t="shared" si="189"/>
        <v>81.48</v>
      </c>
    </row>
    <row r="6033" spans="1:9" hidden="1">
      <c r="A6033" s="115" t="s">
        <v>17179</v>
      </c>
      <c r="B6033" s="115" t="s">
        <v>17180</v>
      </c>
      <c r="C6033" s="115" t="s">
        <v>11416</v>
      </c>
      <c r="D6033" s="115" t="s">
        <v>1242</v>
      </c>
      <c r="E6033" s="115">
        <v>95.3703</v>
      </c>
      <c r="F6033" s="674">
        <v>293.83600000000001</v>
      </c>
      <c r="G6033" s="674">
        <v>295.84500000000003</v>
      </c>
      <c r="H6033" s="115">
        <f t="shared" si="188"/>
        <v>1.0068371472522089</v>
      </c>
      <c r="I6033" s="115">
        <f t="shared" si="189"/>
        <v>96.022400000000005</v>
      </c>
    </row>
    <row r="6034" spans="1:9" hidden="1">
      <c r="A6034" s="115" t="s">
        <v>17181</v>
      </c>
      <c r="B6034" s="115" t="s">
        <v>17182</v>
      </c>
      <c r="C6034" s="115" t="s">
        <v>11419</v>
      </c>
      <c r="D6034" s="115" t="s">
        <v>1242</v>
      </c>
      <c r="E6034" s="115">
        <v>66.940799999999996</v>
      </c>
      <c r="F6034" s="674">
        <v>293.83600000000001</v>
      </c>
      <c r="G6034" s="674">
        <v>295.84500000000003</v>
      </c>
      <c r="H6034" s="115">
        <f t="shared" si="188"/>
        <v>1.0068371472522089</v>
      </c>
      <c r="I6034" s="115">
        <f t="shared" si="189"/>
        <v>67.398499999999999</v>
      </c>
    </row>
    <row r="6035" spans="1:9" hidden="1">
      <c r="A6035" s="115" t="s">
        <v>17183</v>
      </c>
      <c r="B6035" s="115" t="s">
        <v>17184</v>
      </c>
      <c r="C6035" s="115" t="s">
        <v>11422</v>
      </c>
      <c r="D6035" s="115" t="s">
        <v>1242</v>
      </c>
      <c r="E6035" s="115">
        <v>83.752700000000004</v>
      </c>
      <c r="F6035" s="674">
        <v>293.83600000000001</v>
      </c>
      <c r="G6035" s="674">
        <v>295.84500000000003</v>
      </c>
      <c r="H6035" s="115">
        <f t="shared" si="188"/>
        <v>1.0068371472522089</v>
      </c>
      <c r="I6035" s="115">
        <f t="shared" si="189"/>
        <v>84.325299999999999</v>
      </c>
    </row>
    <row r="6036" spans="1:9" hidden="1">
      <c r="A6036" s="115" t="s">
        <v>17185</v>
      </c>
      <c r="B6036" s="115" t="s">
        <v>17186</v>
      </c>
      <c r="C6036" s="115" t="s">
        <v>11425</v>
      </c>
      <c r="D6036" s="115" t="s">
        <v>1242</v>
      </c>
      <c r="E6036" s="115">
        <v>104.2937</v>
      </c>
      <c r="F6036" s="674">
        <v>293.83600000000001</v>
      </c>
      <c r="G6036" s="674">
        <v>295.84500000000003</v>
      </c>
      <c r="H6036" s="115">
        <f t="shared" si="188"/>
        <v>1.0068371472522089</v>
      </c>
      <c r="I6036" s="115">
        <f t="shared" si="189"/>
        <v>105.0068</v>
      </c>
    </row>
    <row r="6037" spans="1:9" hidden="1">
      <c r="A6037" s="115" t="s">
        <v>17187</v>
      </c>
      <c r="B6037" s="115" t="s">
        <v>17188</v>
      </c>
      <c r="C6037" s="115" t="s">
        <v>11428</v>
      </c>
      <c r="D6037" s="115" t="s">
        <v>1242</v>
      </c>
      <c r="E6037" s="115">
        <v>121.6494</v>
      </c>
      <c r="F6037" s="674">
        <v>293.83600000000001</v>
      </c>
      <c r="G6037" s="674">
        <v>295.84500000000003</v>
      </c>
      <c r="H6037" s="115">
        <f t="shared" si="188"/>
        <v>1.0068371472522089</v>
      </c>
      <c r="I6037" s="115">
        <f t="shared" si="189"/>
        <v>122.4811</v>
      </c>
    </row>
    <row r="6038" spans="1:9" hidden="1">
      <c r="A6038" s="115" t="s">
        <v>17189</v>
      </c>
      <c r="B6038" s="115" t="s">
        <v>17190</v>
      </c>
      <c r="C6038" s="115" t="s">
        <v>11431</v>
      </c>
      <c r="D6038" s="115" t="s">
        <v>1242</v>
      </c>
      <c r="E6038" s="115">
        <v>150.07599999999999</v>
      </c>
      <c r="F6038" s="674">
        <v>293.83600000000001</v>
      </c>
      <c r="G6038" s="674">
        <v>295.84500000000003</v>
      </c>
      <c r="H6038" s="115">
        <f t="shared" si="188"/>
        <v>1.0068371472522089</v>
      </c>
      <c r="I6038" s="115">
        <f t="shared" si="189"/>
        <v>151.10210000000001</v>
      </c>
    </row>
    <row r="6039" spans="1:9" hidden="1">
      <c r="A6039" s="115" t="s">
        <v>17191</v>
      </c>
      <c r="B6039" s="115" t="s">
        <v>17192</v>
      </c>
      <c r="C6039" s="115" t="s">
        <v>11434</v>
      </c>
      <c r="D6039" s="115" t="s">
        <v>1242</v>
      </c>
      <c r="E6039" s="115">
        <v>173.98480000000001</v>
      </c>
      <c r="F6039" s="674">
        <v>293.83600000000001</v>
      </c>
      <c r="G6039" s="674">
        <v>295.84500000000003</v>
      </c>
      <c r="H6039" s="115">
        <f t="shared" si="188"/>
        <v>1.0068371472522089</v>
      </c>
      <c r="I6039" s="115">
        <f t="shared" si="189"/>
        <v>175.17439999999999</v>
      </c>
    </row>
    <row r="6040" spans="1:9" hidden="1">
      <c r="A6040" s="115" t="s">
        <v>17193</v>
      </c>
      <c r="B6040" s="115" t="s">
        <v>17194</v>
      </c>
      <c r="C6040" s="115" t="s">
        <v>11437</v>
      </c>
      <c r="D6040" s="115" t="s">
        <v>1242</v>
      </c>
      <c r="E6040" s="115">
        <v>289.5598</v>
      </c>
      <c r="F6040" s="674">
        <v>293.83600000000001</v>
      </c>
      <c r="G6040" s="674">
        <v>295.84500000000003</v>
      </c>
      <c r="H6040" s="115">
        <f t="shared" si="188"/>
        <v>1.0068371472522089</v>
      </c>
      <c r="I6040" s="115">
        <f t="shared" si="189"/>
        <v>291.53960000000001</v>
      </c>
    </row>
    <row r="6041" spans="1:9" hidden="1">
      <c r="A6041" s="115" t="s">
        <v>17195</v>
      </c>
      <c r="B6041" s="115" t="s">
        <v>17196</v>
      </c>
      <c r="C6041" s="115" t="s">
        <v>11440</v>
      </c>
      <c r="D6041" s="115" t="s">
        <v>1242</v>
      </c>
      <c r="E6041" s="115">
        <v>322.14319999999998</v>
      </c>
      <c r="F6041" s="674">
        <v>293.83600000000001</v>
      </c>
      <c r="G6041" s="674">
        <v>295.84500000000003</v>
      </c>
      <c r="H6041" s="115">
        <f t="shared" si="188"/>
        <v>1.0068371472522089</v>
      </c>
      <c r="I6041" s="115">
        <f t="shared" si="189"/>
        <v>324.34570000000002</v>
      </c>
    </row>
    <row r="6042" spans="1:9" hidden="1">
      <c r="A6042" s="115" t="s">
        <v>17197</v>
      </c>
      <c r="B6042" s="115" t="s">
        <v>17198</v>
      </c>
      <c r="C6042" s="115" t="s">
        <v>11443</v>
      </c>
      <c r="D6042" s="115" t="s">
        <v>1242</v>
      </c>
      <c r="E6042" s="115">
        <v>362.9717</v>
      </c>
      <c r="F6042" s="674">
        <v>293.83600000000001</v>
      </c>
      <c r="G6042" s="674">
        <v>295.84500000000003</v>
      </c>
      <c r="H6042" s="115">
        <f t="shared" si="188"/>
        <v>1.0068371472522089</v>
      </c>
      <c r="I6042" s="115">
        <f t="shared" si="189"/>
        <v>365.45339999999999</v>
      </c>
    </row>
    <row r="6043" spans="1:9" hidden="1">
      <c r="A6043" s="115" t="s">
        <v>17199</v>
      </c>
      <c r="B6043" s="115" t="s">
        <v>17200</v>
      </c>
      <c r="C6043" s="115" t="s">
        <v>11446</v>
      </c>
      <c r="D6043" s="115" t="s">
        <v>1242</v>
      </c>
      <c r="E6043" s="115">
        <v>436.65769999999998</v>
      </c>
      <c r="F6043" s="674">
        <v>293.83600000000001</v>
      </c>
      <c r="G6043" s="674">
        <v>295.84500000000003</v>
      </c>
      <c r="H6043" s="115">
        <f t="shared" si="188"/>
        <v>1.0068371472522089</v>
      </c>
      <c r="I6043" s="115">
        <f t="shared" si="189"/>
        <v>439.64319999999998</v>
      </c>
    </row>
    <row r="6044" spans="1:9" hidden="1">
      <c r="A6044" s="115" t="s">
        <v>17201</v>
      </c>
      <c r="B6044" s="115" t="s">
        <v>17202</v>
      </c>
      <c r="C6044" s="115" t="s">
        <v>11449</v>
      </c>
      <c r="D6044" s="115" t="s">
        <v>1242</v>
      </c>
      <c r="E6044" s="115">
        <v>43.225900000000003</v>
      </c>
      <c r="F6044" s="674">
        <v>293.83600000000001</v>
      </c>
      <c r="G6044" s="674">
        <v>295.84500000000003</v>
      </c>
      <c r="H6044" s="115">
        <f t="shared" si="188"/>
        <v>1.0068371472522089</v>
      </c>
      <c r="I6044" s="115">
        <f t="shared" si="189"/>
        <v>43.5214</v>
      </c>
    </row>
    <row r="6045" spans="1:9" hidden="1">
      <c r="A6045" s="115" t="s">
        <v>17203</v>
      </c>
      <c r="B6045" s="115" t="s">
        <v>17204</v>
      </c>
      <c r="C6045" s="115" t="s">
        <v>11452</v>
      </c>
      <c r="D6045" s="115" t="s">
        <v>1242</v>
      </c>
      <c r="E6045" s="115">
        <v>60.616</v>
      </c>
      <c r="F6045" s="674">
        <v>293.83600000000001</v>
      </c>
      <c r="G6045" s="674">
        <v>295.84500000000003</v>
      </c>
      <c r="H6045" s="115">
        <f t="shared" si="188"/>
        <v>1.0068371472522089</v>
      </c>
      <c r="I6045" s="115">
        <f t="shared" si="189"/>
        <v>61.0304</v>
      </c>
    </row>
    <row r="6046" spans="1:9" hidden="1">
      <c r="A6046" s="115" t="s">
        <v>17205</v>
      </c>
      <c r="B6046" s="115" t="s">
        <v>17206</v>
      </c>
      <c r="C6046" s="115" t="s">
        <v>11455</v>
      </c>
      <c r="D6046" s="115" t="s">
        <v>1242</v>
      </c>
      <c r="E6046" s="115">
        <v>72.580200000000005</v>
      </c>
      <c r="F6046" s="674">
        <v>293.83600000000001</v>
      </c>
      <c r="G6046" s="674">
        <v>295.84500000000003</v>
      </c>
      <c r="H6046" s="115">
        <f t="shared" si="188"/>
        <v>1.0068371472522089</v>
      </c>
      <c r="I6046" s="115">
        <f t="shared" si="189"/>
        <v>73.076400000000007</v>
      </c>
    </row>
    <row r="6047" spans="1:9" hidden="1">
      <c r="A6047" s="115" t="s">
        <v>17207</v>
      </c>
      <c r="B6047" s="115" t="s">
        <v>17208</v>
      </c>
      <c r="C6047" s="115" t="s">
        <v>11458</v>
      </c>
      <c r="D6047" s="115" t="s">
        <v>1242</v>
      </c>
      <c r="E6047" s="115">
        <v>86.7089</v>
      </c>
      <c r="F6047" s="674">
        <v>293.83600000000001</v>
      </c>
      <c r="G6047" s="674">
        <v>295.84500000000003</v>
      </c>
      <c r="H6047" s="115">
        <f t="shared" si="188"/>
        <v>1.0068371472522089</v>
      </c>
      <c r="I6047" s="115">
        <f t="shared" si="189"/>
        <v>87.301699999999997</v>
      </c>
    </row>
    <row r="6048" spans="1:9" hidden="1">
      <c r="A6048" s="115" t="s">
        <v>17209</v>
      </c>
      <c r="B6048" s="115" t="s">
        <v>17210</v>
      </c>
      <c r="C6048" s="115" t="s">
        <v>11461</v>
      </c>
      <c r="D6048" s="115" t="s">
        <v>1242</v>
      </c>
      <c r="E6048" s="115">
        <v>105.8129</v>
      </c>
      <c r="F6048" s="674">
        <v>293.83600000000001</v>
      </c>
      <c r="G6048" s="674">
        <v>295.84500000000003</v>
      </c>
      <c r="H6048" s="115">
        <f t="shared" si="188"/>
        <v>1.0068371472522089</v>
      </c>
      <c r="I6048" s="115">
        <f t="shared" si="189"/>
        <v>106.5364</v>
      </c>
    </row>
    <row r="6049" spans="1:9" hidden="1">
      <c r="A6049" s="115" t="s">
        <v>17211</v>
      </c>
      <c r="B6049" s="115" t="s">
        <v>17212</v>
      </c>
      <c r="C6049" s="115" t="s">
        <v>11464</v>
      </c>
      <c r="D6049" s="115" t="s">
        <v>1242</v>
      </c>
      <c r="E6049" s="115">
        <v>123.79940000000001</v>
      </c>
      <c r="F6049" s="674">
        <v>293.83600000000001</v>
      </c>
      <c r="G6049" s="674">
        <v>295.84500000000003</v>
      </c>
      <c r="H6049" s="115">
        <f t="shared" si="188"/>
        <v>1.0068371472522089</v>
      </c>
      <c r="I6049" s="115">
        <f t="shared" si="189"/>
        <v>124.64579999999999</v>
      </c>
    </row>
    <row r="6050" spans="1:9" hidden="1">
      <c r="A6050" s="115" t="s">
        <v>17213</v>
      </c>
      <c r="B6050" s="115" t="s">
        <v>17214</v>
      </c>
      <c r="C6050" s="115" t="s">
        <v>11467</v>
      </c>
      <c r="D6050" s="115" t="s">
        <v>1242</v>
      </c>
      <c r="E6050" s="115">
        <v>229.13390000000001</v>
      </c>
      <c r="F6050" s="674">
        <v>293.83600000000001</v>
      </c>
      <c r="G6050" s="674">
        <v>295.84500000000003</v>
      </c>
      <c r="H6050" s="115">
        <f t="shared" si="188"/>
        <v>1.0068371472522089</v>
      </c>
      <c r="I6050" s="115">
        <f t="shared" si="189"/>
        <v>230.70050000000001</v>
      </c>
    </row>
    <row r="6051" spans="1:9" hidden="1">
      <c r="A6051" s="115" t="s">
        <v>17215</v>
      </c>
      <c r="B6051" s="115" t="s">
        <v>17216</v>
      </c>
      <c r="C6051" s="115" t="s">
        <v>11470</v>
      </c>
      <c r="D6051" s="115" t="s">
        <v>1242</v>
      </c>
      <c r="E6051" s="115">
        <v>254.3922</v>
      </c>
      <c r="F6051" s="674">
        <v>293.83600000000001</v>
      </c>
      <c r="G6051" s="674">
        <v>295.84500000000003</v>
      </c>
      <c r="H6051" s="115">
        <f t="shared" si="188"/>
        <v>1.0068371472522089</v>
      </c>
      <c r="I6051" s="115">
        <f t="shared" si="189"/>
        <v>256.13150000000002</v>
      </c>
    </row>
    <row r="6052" spans="1:9" hidden="1">
      <c r="A6052" s="115" t="s">
        <v>17217</v>
      </c>
      <c r="B6052" s="115" t="s">
        <v>17218</v>
      </c>
      <c r="C6052" s="115" t="s">
        <v>11473</v>
      </c>
      <c r="D6052" s="115" t="s">
        <v>1242</v>
      </c>
      <c r="E6052" s="115">
        <v>288.79680000000002</v>
      </c>
      <c r="F6052" s="674">
        <v>293.83600000000001</v>
      </c>
      <c r="G6052" s="674">
        <v>295.84500000000003</v>
      </c>
      <c r="H6052" s="115">
        <f t="shared" si="188"/>
        <v>1.0068371472522089</v>
      </c>
      <c r="I6052" s="115">
        <f t="shared" si="189"/>
        <v>290.7713</v>
      </c>
    </row>
    <row r="6053" spans="1:9" hidden="1">
      <c r="A6053" s="115" t="s">
        <v>17219</v>
      </c>
      <c r="B6053" s="115" t="s">
        <v>17220</v>
      </c>
      <c r="C6053" s="115" t="s">
        <v>11476</v>
      </c>
      <c r="D6053" s="115" t="s">
        <v>1242</v>
      </c>
      <c r="E6053" s="115">
        <v>340.05220000000003</v>
      </c>
      <c r="F6053" s="674">
        <v>293.83600000000001</v>
      </c>
      <c r="G6053" s="674">
        <v>295.84500000000003</v>
      </c>
      <c r="H6053" s="115">
        <f t="shared" si="188"/>
        <v>1.0068371472522089</v>
      </c>
      <c r="I6053" s="115">
        <f t="shared" si="189"/>
        <v>342.37720000000002</v>
      </c>
    </row>
    <row r="6054" spans="1:9" hidden="1">
      <c r="A6054" s="115" t="s">
        <v>17221</v>
      </c>
      <c r="B6054" s="115" t="s">
        <v>17222</v>
      </c>
      <c r="C6054" s="115" t="s">
        <v>11479</v>
      </c>
      <c r="D6054" s="115" t="s">
        <v>1242</v>
      </c>
      <c r="E6054" s="115">
        <v>4.9459999999999997</v>
      </c>
      <c r="F6054" s="674">
        <v>293.83600000000001</v>
      </c>
      <c r="G6054" s="674">
        <v>295.84500000000003</v>
      </c>
      <c r="H6054" s="115">
        <f t="shared" si="188"/>
        <v>1.0068371472522089</v>
      </c>
      <c r="I6054" s="115">
        <f t="shared" si="189"/>
        <v>4.9798</v>
      </c>
    </row>
    <row r="6055" spans="1:9" hidden="1">
      <c r="A6055" s="115" t="s">
        <v>17223</v>
      </c>
      <c r="B6055" s="115" t="s">
        <v>17224</v>
      </c>
      <c r="C6055" s="115" t="s">
        <v>11482</v>
      </c>
      <c r="D6055" s="115" t="s">
        <v>1242</v>
      </c>
      <c r="E6055" s="115">
        <v>5.7361000000000004</v>
      </c>
      <c r="F6055" s="674">
        <v>293.83600000000001</v>
      </c>
      <c r="G6055" s="674">
        <v>295.84500000000003</v>
      </c>
      <c r="H6055" s="115">
        <f t="shared" si="188"/>
        <v>1.0068371472522089</v>
      </c>
      <c r="I6055" s="115">
        <f t="shared" si="189"/>
        <v>5.7752999999999997</v>
      </c>
    </row>
    <row r="6056" spans="1:9" hidden="1">
      <c r="A6056" s="115" t="s">
        <v>17225</v>
      </c>
      <c r="B6056" s="115" t="s">
        <v>17226</v>
      </c>
      <c r="C6056" s="115" t="s">
        <v>11485</v>
      </c>
      <c r="D6056" s="115" t="s">
        <v>1242</v>
      </c>
      <c r="E6056" s="115">
        <v>6.6162000000000001</v>
      </c>
      <c r="F6056" s="674">
        <v>293.83600000000001</v>
      </c>
      <c r="G6056" s="674">
        <v>295.84500000000003</v>
      </c>
      <c r="H6056" s="115">
        <f t="shared" si="188"/>
        <v>1.0068371472522089</v>
      </c>
      <c r="I6056" s="115">
        <f t="shared" si="189"/>
        <v>6.6614000000000004</v>
      </c>
    </row>
    <row r="6057" spans="1:9" hidden="1">
      <c r="A6057" s="115" t="s">
        <v>17227</v>
      </c>
      <c r="B6057" s="115" t="s">
        <v>17228</v>
      </c>
      <c r="C6057" s="115" t="s">
        <v>11488</v>
      </c>
      <c r="D6057" s="115" t="s">
        <v>1242</v>
      </c>
      <c r="E6057" s="115">
        <v>7.5864000000000003</v>
      </c>
      <c r="F6057" s="674">
        <v>293.83600000000001</v>
      </c>
      <c r="G6057" s="674">
        <v>295.84500000000003</v>
      </c>
      <c r="H6057" s="115">
        <f t="shared" si="188"/>
        <v>1.0068371472522089</v>
      </c>
      <c r="I6057" s="115">
        <f t="shared" si="189"/>
        <v>7.6383000000000001</v>
      </c>
    </row>
    <row r="6058" spans="1:9" hidden="1">
      <c r="A6058" s="115" t="s">
        <v>17229</v>
      </c>
      <c r="B6058" s="115" t="s">
        <v>17230</v>
      </c>
      <c r="C6058" s="115" t="s">
        <v>11491</v>
      </c>
      <c r="D6058" s="115" t="s">
        <v>1242</v>
      </c>
      <c r="E6058" s="115">
        <v>8.6469000000000005</v>
      </c>
      <c r="F6058" s="674">
        <v>293.83600000000001</v>
      </c>
      <c r="G6058" s="674">
        <v>295.84500000000003</v>
      </c>
      <c r="H6058" s="115">
        <f t="shared" si="188"/>
        <v>1.0068371472522089</v>
      </c>
      <c r="I6058" s="115">
        <f t="shared" si="189"/>
        <v>8.7059999999999995</v>
      </c>
    </row>
    <row r="6059" spans="1:9" hidden="1">
      <c r="A6059" s="115" t="s">
        <v>17231</v>
      </c>
      <c r="B6059" s="115" t="s">
        <v>17232</v>
      </c>
      <c r="C6059" s="115" t="s">
        <v>11494</v>
      </c>
      <c r="D6059" s="115" t="s">
        <v>1242</v>
      </c>
      <c r="E6059" s="115">
        <v>9.7972999999999999</v>
      </c>
      <c r="F6059" s="674">
        <v>293.83600000000001</v>
      </c>
      <c r="G6059" s="674">
        <v>295.84500000000003</v>
      </c>
      <c r="H6059" s="115">
        <f t="shared" si="188"/>
        <v>1.0068371472522089</v>
      </c>
      <c r="I6059" s="115">
        <f t="shared" si="189"/>
        <v>9.8643000000000001</v>
      </c>
    </row>
    <row r="6060" spans="1:9" hidden="1">
      <c r="A6060" s="115" t="s">
        <v>17233</v>
      </c>
      <c r="B6060" s="115" t="s">
        <v>17234</v>
      </c>
      <c r="C6060" s="115" t="s">
        <v>11497</v>
      </c>
      <c r="D6060" s="115" t="s">
        <v>1242</v>
      </c>
      <c r="E6060" s="115">
        <v>24.9787</v>
      </c>
      <c r="F6060" s="674">
        <v>293.83600000000001</v>
      </c>
      <c r="G6060" s="674">
        <v>295.84500000000003</v>
      </c>
      <c r="H6060" s="115">
        <f t="shared" si="188"/>
        <v>1.0068371472522089</v>
      </c>
      <c r="I6060" s="115">
        <f t="shared" si="189"/>
        <v>25.1495</v>
      </c>
    </row>
    <row r="6061" spans="1:9" hidden="1">
      <c r="A6061" s="115" t="s">
        <v>17235</v>
      </c>
      <c r="B6061" s="115" t="s">
        <v>17236</v>
      </c>
      <c r="C6061" s="115" t="s">
        <v>11500</v>
      </c>
      <c r="D6061" s="115" t="s">
        <v>1242</v>
      </c>
      <c r="E6061" s="115">
        <v>29.901700000000002</v>
      </c>
      <c r="F6061" s="674">
        <v>293.83600000000001</v>
      </c>
      <c r="G6061" s="674">
        <v>295.84500000000003</v>
      </c>
      <c r="H6061" s="115">
        <f t="shared" si="188"/>
        <v>1.0068371472522089</v>
      </c>
      <c r="I6061" s="115">
        <f t="shared" si="189"/>
        <v>30.106100000000001</v>
      </c>
    </row>
    <row r="6062" spans="1:9" hidden="1">
      <c r="A6062" s="115" t="s">
        <v>17237</v>
      </c>
      <c r="B6062" s="115" t="s">
        <v>17238</v>
      </c>
      <c r="C6062" s="115" t="s">
        <v>11503</v>
      </c>
      <c r="D6062" s="115" t="s">
        <v>1242</v>
      </c>
      <c r="E6062" s="115">
        <v>34.955599999999997</v>
      </c>
      <c r="F6062" s="674">
        <v>293.83600000000001</v>
      </c>
      <c r="G6062" s="674">
        <v>295.84500000000003</v>
      </c>
      <c r="H6062" s="115">
        <f t="shared" si="188"/>
        <v>1.0068371472522089</v>
      </c>
      <c r="I6062" s="115">
        <f t="shared" si="189"/>
        <v>35.194600000000001</v>
      </c>
    </row>
    <row r="6063" spans="1:9" hidden="1">
      <c r="A6063" s="115" t="s">
        <v>17239</v>
      </c>
      <c r="B6063" s="115" t="s">
        <v>17240</v>
      </c>
      <c r="C6063" s="115" t="s">
        <v>11506</v>
      </c>
      <c r="D6063" s="115" t="s">
        <v>1242</v>
      </c>
      <c r="E6063" s="115">
        <v>44.740600000000001</v>
      </c>
      <c r="F6063" s="674">
        <v>293.83600000000001</v>
      </c>
      <c r="G6063" s="674">
        <v>295.84500000000003</v>
      </c>
      <c r="H6063" s="115">
        <f t="shared" si="188"/>
        <v>1.0068371472522089</v>
      </c>
      <c r="I6063" s="115">
        <f t="shared" si="189"/>
        <v>45.046500000000002</v>
      </c>
    </row>
    <row r="6064" spans="1:9" hidden="1">
      <c r="A6064" s="115" t="s">
        <v>17241</v>
      </c>
      <c r="B6064" s="115" t="s">
        <v>17242</v>
      </c>
      <c r="C6064" s="115" t="s">
        <v>11509</v>
      </c>
      <c r="D6064" s="115" t="s">
        <v>1242</v>
      </c>
      <c r="E6064" s="115">
        <v>50.192799999999998</v>
      </c>
      <c r="F6064" s="674">
        <v>293.83600000000001</v>
      </c>
      <c r="G6064" s="674">
        <v>295.84500000000003</v>
      </c>
      <c r="H6064" s="115">
        <f t="shared" si="188"/>
        <v>1.0068371472522089</v>
      </c>
      <c r="I6064" s="115">
        <f t="shared" si="189"/>
        <v>50.536000000000001</v>
      </c>
    </row>
    <row r="6065" spans="1:9" hidden="1">
      <c r="A6065" s="115" t="s">
        <v>17243</v>
      </c>
      <c r="B6065" s="115" t="s">
        <v>17244</v>
      </c>
      <c r="C6065" s="115" t="s">
        <v>11512</v>
      </c>
      <c r="D6065" s="115" t="s">
        <v>1242</v>
      </c>
      <c r="E6065" s="115">
        <v>16.5047</v>
      </c>
      <c r="F6065" s="674">
        <v>293.83600000000001</v>
      </c>
      <c r="G6065" s="674">
        <v>295.84500000000003</v>
      </c>
      <c r="H6065" s="115">
        <f t="shared" si="188"/>
        <v>1.0068371472522089</v>
      </c>
      <c r="I6065" s="115">
        <f t="shared" si="189"/>
        <v>16.6175</v>
      </c>
    </row>
    <row r="6066" spans="1:9" hidden="1">
      <c r="A6066" s="115" t="s">
        <v>17245</v>
      </c>
      <c r="B6066" s="115" t="s">
        <v>17246</v>
      </c>
      <c r="C6066" s="115" t="s">
        <v>11515</v>
      </c>
      <c r="D6066" s="115" t="s">
        <v>1242</v>
      </c>
      <c r="E6066" s="115">
        <v>20.025200000000002</v>
      </c>
      <c r="F6066" s="674">
        <v>293.83600000000001</v>
      </c>
      <c r="G6066" s="674">
        <v>295.84500000000003</v>
      </c>
      <c r="H6066" s="115">
        <f t="shared" si="188"/>
        <v>1.0068371472522089</v>
      </c>
      <c r="I6066" s="115">
        <f t="shared" si="189"/>
        <v>20.162099999999999</v>
      </c>
    </row>
    <row r="6067" spans="1:9" hidden="1">
      <c r="A6067" s="115" t="s">
        <v>17247</v>
      </c>
      <c r="B6067" s="115" t="s">
        <v>17248</v>
      </c>
      <c r="C6067" s="115" t="s">
        <v>11518</v>
      </c>
      <c r="D6067" s="115" t="s">
        <v>1242</v>
      </c>
      <c r="E6067" s="115">
        <v>23.906300000000002</v>
      </c>
      <c r="F6067" s="674">
        <v>293.83600000000001</v>
      </c>
      <c r="G6067" s="674">
        <v>295.84500000000003</v>
      </c>
      <c r="H6067" s="115">
        <f t="shared" si="188"/>
        <v>1.0068371472522089</v>
      </c>
      <c r="I6067" s="115">
        <f t="shared" si="189"/>
        <v>24.069800000000001</v>
      </c>
    </row>
    <row r="6068" spans="1:9" hidden="1">
      <c r="A6068" s="115" t="s">
        <v>17249</v>
      </c>
      <c r="B6068" s="115" t="s">
        <v>17250</v>
      </c>
      <c r="C6068" s="115" t="s">
        <v>11521</v>
      </c>
      <c r="D6068" s="115" t="s">
        <v>1242</v>
      </c>
      <c r="E6068" s="115">
        <v>28.1478</v>
      </c>
      <c r="F6068" s="674">
        <v>293.83600000000001</v>
      </c>
      <c r="G6068" s="674">
        <v>295.84500000000003</v>
      </c>
      <c r="H6068" s="115">
        <f t="shared" si="188"/>
        <v>1.0068371472522089</v>
      </c>
      <c r="I6068" s="115">
        <f t="shared" si="189"/>
        <v>28.340299999999999</v>
      </c>
    </row>
    <row r="6069" spans="1:9" hidden="1">
      <c r="A6069" s="115" t="s">
        <v>17251</v>
      </c>
      <c r="B6069" s="115" t="s">
        <v>17252</v>
      </c>
      <c r="C6069" s="115" t="s">
        <v>11524</v>
      </c>
      <c r="D6069" s="115" t="s">
        <v>1242</v>
      </c>
      <c r="E6069" s="115">
        <v>32.749899999999997</v>
      </c>
      <c r="F6069" s="674">
        <v>293.83600000000001</v>
      </c>
      <c r="G6069" s="674">
        <v>295.84500000000003</v>
      </c>
      <c r="H6069" s="115">
        <f t="shared" si="188"/>
        <v>1.0068371472522089</v>
      </c>
      <c r="I6069" s="115">
        <f t="shared" si="189"/>
        <v>32.973799999999997</v>
      </c>
    </row>
    <row r="6070" spans="1:9" hidden="1">
      <c r="A6070" s="115" t="s">
        <v>17253</v>
      </c>
      <c r="B6070" s="115" t="s">
        <v>17254</v>
      </c>
      <c r="C6070" s="115" t="s">
        <v>11527</v>
      </c>
      <c r="D6070" s="115" t="s">
        <v>1242</v>
      </c>
      <c r="E6070" s="115">
        <v>35.824800000000003</v>
      </c>
      <c r="F6070" s="674">
        <v>293.83600000000001</v>
      </c>
      <c r="G6070" s="674">
        <v>295.84500000000003</v>
      </c>
      <c r="H6070" s="115">
        <f t="shared" si="188"/>
        <v>1.0068371472522089</v>
      </c>
      <c r="I6070" s="115">
        <f t="shared" si="189"/>
        <v>36.069699999999997</v>
      </c>
    </row>
    <row r="6071" spans="1:9" hidden="1">
      <c r="A6071" s="115" t="s">
        <v>17255</v>
      </c>
      <c r="B6071" s="115" t="s">
        <v>17256</v>
      </c>
      <c r="C6071" s="115" t="s">
        <v>11530</v>
      </c>
      <c r="D6071" s="115" t="s">
        <v>1242</v>
      </c>
      <c r="E6071" s="115">
        <v>44.502299999999998</v>
      </c>
      <c r="F6071" s="674">
        <v>293.83600000000001</v>
      </c>
      <c r="G6071" s="674">
        <v>295.84500000000003</v>
      </c>
      <c r="H6071" s="115">
        <f t="shared" si="188"/>
        <v>1.0068371472522089</v>
      </c>
      <c r="I6071" s="115">
        <f t="shared" si="189"/>
        <v>44.806600000000003</v>
      </c>
    </row>
    <row r="6072" spans="1:9" hidden="1">
      <c r="A6072" s="115" t="s">
        <v>17257</v>
      </c>
      <c r="B6072" s="115" t="s">
        <v>17258</v>
      </c>
      <c r="C6072" s="115" t="s">
        <v>11533</v>
      </c>
      <c r="D6072" s="115" t="s">
        <v>1242</v>
      </c>
      <c r="E6072" s="115">
        <v>61.987900000000003</v>
      </c>
      <c r="F6072" s="674">
        <v>293.83600000000001</v>
      </c>
      <c r="G6072" s="674">
        <v>295.84500000000003</v>
      </c>
      <c r="H6072" s="115">
        <f t="shared" si="188"/>
        <v>1.0068371472522089</v>
      </c>
      <c r="I6072" s="115">
        <f t="shared" si="189"/>
        <v>62.411700000000003</v>
      </c>
    </row>
    <row r="6073" spans="1:9" hidden="1">
      <c r="A6073" s="115" t="s">
        <v>17259</v>
      </c>
      <c r="B6073" s="115" t="s">
        <v>17260</v>
      </c>
      <c r="C6073" s="115" t="s">
        <v>11536</v>
      </c>
      <c r="D6073" s="115" t="s">
        <v>1242</v>
      </c>
      <c r="E6073" s="115">
        <v>70.796199999999999</v>
      </c>
      <c r="F6073" s="674">
        <v>293.83600000000001</v>
      </c>
      <c r="G6073" s="674">
        <v>295.84500000000003</v>
      </c>
      <c r="H6073" s="115">
        <f t="shared" si="188"/>
        <v>1.0068371472522089</v>
      </c>
      <c r="I6073" s="115">
        <f t="shared" si="189"/>
        <v>71.280199999999994</v>
      </c>
    </row>
    <row r="6074" spans="1:9" hidden="1">
      <c r="A6074" s="115" t="s">
        <v>17261</v>
      </c>
      <c r="B6074" s="115" t="s">
        <v>17262</v>
      </c>
      <c r="C6074" s="115" t="s">
        <v>11539</v>
      </c>
      <c r="D6074" s="115" t="s">
        <v>1138</v>
      </c>
      <c r="E6074" s="115">
        <v>20.5566</v>
      </c>
      <c r="F6074" s="674">
        <v>293.83600000000001</v>
      </c>
      <c r="G6074" s="674">
        <v>295.84500000000003</v>
      </c>
      <c r="H6074" s="115">
        <f t="shared" si="188"/>
        <v>1.0068371472522089</v>
      </c>
      <c r="I6074" s="115">
        <f t="shared" si="189"/>
        <v>20.697099999999999</v>
      </c>
    </row>
    <row r="6075" spans="1:9" hidden="1">
      <c r="A6075" s="115" t="s">
        <v>17263</v>
      </c>
      <c r="B6075" s="115" t="s">
        <v>17264</v>
      </c>
      <c r="C6075" s="115" t="s">
        <v>11542</v>
      </c>
      <c r="D6075" s="115" t="s">
        <v>1138</v>
      </c>
      <c r="E6075" s="115">
        <v>28.614799999999999</v>
      </c>
      <c r="F6075" s="674">
        <v>293.83600000000001</v>
      </c>
      <c r="G6075" s="674">
        <v>295.84500000000003</v>
      </c>
      <c r="H6075" s="115">
        <f t="shared" si="188"/>
        <v>1.0068371472522089</v>
      </c>
      <c r="I6075" s="115">
        <f t="shared" si="189"/>
        <v>28.810400000000001</v>
      </c>
    </row>
    <row r="6076" spans="1:9" hidden="1">
      <c r="A6076" s="115" t="s">
        <v>17265</v>
      </c>
      <c r="B6076" s="115" t="s">
        <v>17266</v>
      </c>
      <c r="C6076" s="115" t="s">
        <v>11545</v>
      </c>
      <c r="D6076" s="115" t="s">
        <v>1138</v>
      </c>
      <c r="E6076" s="115">
        <v>35.101100000000002</v>
      </c>
      <c r="F6076" s="674">
        <v>293.83600000000001</v>
      </c>
      <c r="G6076" s="674">
        <v>295.84500000000003</v>
      </c>
      <c r="H6076" s="115">
        <f t="shared" si="188"/>
        <v>1.0068371472522089</v>
      </c>
      <c r="I6076" s="115">
        <f t="shared" si="189"/>
        <v>35.341099999999997</v>
      </c>
    </row>
    <row r="6077" spans="1:9" hidden="1">
      <c r="A6077" s="115" t="s">
        <v>17267</v>
      </c>
      <c r="B6077" s="115" t="s">
        <v>17268</v>
      </c>
      <c r="C6077" s="115" t="s">
        <v>11548</v>
      </c>
      <c r="D6077" s="115" t="s">
        <v>1138</v>
      </c>
      <c r="E6077" s="115">
        <v>39.010300000000001</v>
      </c>
      <c r="F6077" s="674">
        <v>293.83600000000001</v>
      </c>
      <c r="G6077" s="674">
        <v>295.84500000000003</v>
      </c>
      <c r="H6077" s="115">
        <f t="shared" si="188"/>
        <v>1.0068371472522089</v>
      </c>
      <c r="I6077" s="115">
        <f t="shared" si="189"/>
        <v>39.277000000000001</v>
      </c>
    </row>
    <row r="6078" spans="1:9" hidden="1">
      <c r="A6078" s="115" t="s">
        <v>17269</v>
      </c>
      <c r="B6078" s="115" t="s">
        <v>17270</v>
      </c>
      <c r="C6078" s="115" t="s">
        <v>11551</v>
      </c>
      <c r="D6078" s="115" t="s">
        <v>1138</v>
      </c>
      <c r="E6078" s="115">
        <v>38.9666</v>
      </c>
      <c r="F6078" s="674">
        <v>293.83600000000001</v>
      </c>
      <c r="G6078" s="674">
        <v>295.84500000000003</v>
      </c>
      <c r="H6078" s="115">
        <f t="shared" si="188"/>
        <v>1.0068371472522089</v>
      </c>
      <c r="I6078" s="115">
        <f t="shared" si="189"/>
        <v>39.232999999999997</v>
      </c>
    </row>
    <row r="6079" spans="1:9" hidden="1">
      <c r="A6079" s="115" t="s">
        <v>17271</v>
      </c>
      <c r="B6079" s="115" t="s">
        <v>17272</v>
      </c>
      <c r="C6079" s="115" t="s">
        <v>11554</v>
      </c>
      <c r="D6079" s="115" t="s">
        <v>1138</v>
      </c>
      <c r="E6079" s="115">
        <v>44.469700000000003</v>
      </c>
      <c r="F6079" s="674">
        <v>293.83600000000001</v>
      </c>
      <c r="G6079" s="674">
        <v>295.84500000000003</v>
      </c>
      <c r="H6079" s="115">
        <f t="shared" si="188"/>
        <v>1.0068371472522089</v>
      </c>
      <c r="I6079" s="115">
        <f t="shared" si="189"/>
        <v>44.773699999999998</v>
      </c>
    </row>
    <row r="6080" spans="1:9" hidden="1">
      <c r="A6080" s="115" t="s">
        <v>17273</v>
      </c>
      <c r="B6080" s="115" t="s">
        <v>17274</v>
      </c>
      <c r="C6080" s="115" t="s">
        <v>11557</v>
      </c>
      <c r="D6080" s="115" t="s">
        <v>1138</v>
      </c>
      <c r="E6080" s="115">
        <v>55.083199999999998</v>
      </c>
      <c r="F6080" s="674">
        <v>293.83600000000001</v>
      </c>
      <c r="G6080" s="674">
        <v>295.84500000000003</v>
      </c>
      <c r="H6080" s="115">
        <f t="shared" si="188"/>
        <v>1.0068371472522089</v>
      </c>
      <c r="I6080" s="115">
        <f t="shared" si="189"/>
        <v>55.459800000000001</v>
      </c>
    </row>
    <row r="6081" spans="1:9" hidden="1">
      <c r="A6081" s="115" t="s">
        <v>17275</v>
      </c>
      <c r="B6081" s="115" t="s">
        <v>17276</v>
      </c>
      <c r="C6081" s="115" t="s">
        <v>11560</v>
      </c>
      <c r="D6081" s="115" t="s">
        <v>1138</v>
      </c>
      <c r="E6081" s="115">
        <v>60.498899999999999</v>
      </c>
      <c r="F6081" s="674">
        <v>293.83600000000001</v>
      </c>
      <c r="G6081" s="674">
        <v>295.84500000000003</v>
      </c>
      <c r="H6081" s="115">
        <f t="shared" si="188"/>
        <v>1.0068371472522089</v>
      </c>
      <c r="I6081" s="115">
        <f t="shared" si="189"/>
        <v>60.912500000000001</v>
      </c>
    </row>
    <row r="6082" spans="1:9" hidden="1">
      <c r="A6082" s="115" t="s">
        <v>17277</v>
      </c>
      <c r="B6082" s="115" t="s">
        <v>17278</v>
      </c>
      <c r="C6082" s="115" t="s">
        <v>11563</v>
      </c>
      <c r="D6082" s="115" t="s">
        <v>1138</v>
      </c>
      <c r="E6082" s="115">
        <v>81.725899999999996</v>
      </c>
      <c r="F6082" s="674">
        <v>293.83600000000001</v>
      </c>
      <c r="G6082" s="674">
        <v>295.84500000000003</v>
      </c>
      <c r="H6082" s="115">
        <f t="shared" si="188"/>
        <v>1.0068371472522089</v>
      </c>
      <c r="I6082" s="115">
        <f t="shared" si="189"/>
        <v>82.284700000000001</v>
      </c>
    </row>
    <row r="6083" spans="1:9" hidden="1">
      <c r="A6083" s="115" t="s">
        <v>17279</v>
      </c>
      <c r="B6083" s="115" t="s">
        <v>17280</v>
      </c>
      <c r="C6083" s="115" t="s">
        <v>11566</v>
      </c>
      <c r="D6083" s="115" t="s">
        <v>1242</v>
      </c>
      <c r="E6083" s="115">
        <v>14.0846</v>
      </c>
      <c r="F6083" s="674">
        <v>293.83600000000001</v>
      </c>
      <c r="G6083" s="674">
        <v>295.84500000000003</v>
      </c>
      <c r="H6083" s="115">
        <f t="shared" si="188"/>
        <v>1.0068371472522089</v>
      </c>
      <c r="I6083" s="115">
        <f t="shared" si="189"/>
        <v>14.180899999999999</v>
      </c>
    </row>
    <row r="6084" spans="1:9" hidden="1">
      <c r="A6084" s="115" t="s">
        <v>17281</v>
      </c>
      <c r="B6084" s="115" t="s">
        <v>17282</v>
      </c>
      <c r="C6084" s="115" t="s">
        <v>11569</v>
      </c>
      <c r="D6084" s="115" t="s">
        <v>1242</v>
      </c>
      <c r="E6084" s="115">
        <v>17.479500000000002</v>
      </c>
      <c r="F6084" s="674">
        <v>293.83600000000001</v>
      </c>
      <c r="G6084" s="674">
        <v>295.84500000000003</v>
      </c>
      <c r="H6084" s="115">
        <f t="shared" si="188"/>
        <v>1.0068371472522089</v>
      </c>
      <c r="I6084" s="115">
        <f t="shared" si="189"/>
        <v>17.599</v>
      </c>
    </row>
    <row r="6085" spans="1:9" hidden="1">
      <c r="A6085" s="115" t="s">
        <v>17283</v>
      </c>
      <c r="B6085" s="115" t="s">
        <v>17284</v>
      </c>
      <c r="C6085" s="115" t="s">
        <v>11572</v>
      </c>
      <c r="D6085" s="115" t="s">
        <v>1242</v>
      </c>
      <c r="E6085" s="115">
        <v>23.974299999999999</v>
      </c>
      <c r="F6085" s="674">
        <v>293.83600000000001</v>
      </c>
      <c r="G6085" s="674">
        <v>295.84500000000003</v>
      </c>
      <c r="H6085" s="115">
        <f t="shared" ref="H6085:H6148" si="190">G6085/F6085</f>
        <v>1.0068371472522089</v>
      </c>
      <c r="I6085" s="115">
        <f t="shared" ref="I6085:I6148" si="191">ROUND(H6085*E6085,4)</f>
        <v>24.138200000000001</v>
      </c>
    </row>
    <row r="6086" spans="1:9" hidden="1">
      <c r="A6086" s="115" t="s">
        <v>17285</v>
      </c>
      <c r="B6086" s="115" t="s">
        <v>17286</v>
      </c>
      <c r="C6086" s="115" t="s">
        <v>11575</v>
      </c>
      <c r="D6086" s="115" t="s">
        <v>1242</v>
      </c>
      <c r="E6086" s="115">
        <v>28.412500000000001</v>
      </c>
      <c r="F6086" s="674">
        <v>293.83600000000001</v>
      </c>
      <c r="G6086" s="674">
        <v>295.84500000000003</v>
      </c>
      <c r="H6086" s="115">
        <f t="shared" si="190"/>
        <v>1.0068371472522089</v>
      </c>
      <c r="I6086" s="115">
        <f t="shared" si="191"/>
        <v>28.6068</v>
      </c>
    </row>
    <row r="6087" spans="1:9" hidden="1">
      <c r="A6087" s="115" t="s">
        <v>17287</v>
      </c>
      <c r="B6087" s="115" t="s">
        <v>17288</v>
      </c>
      <c r="C6087" s="115" t="s">
        <v>11578</v>
      </c>
      <c r="D6087" s="115" t="s">
        <v>1242</v>
      </c>
      <c r="E6087" s="115">
        <v>33.425899999999999</v>
      </c>
      <c r="F6087" s="674">
        <v>293.83600000000001</v>
      </c>
      <c r="G6087" s="674">
        <v>295.84500000000003</v>
      </c>
      <c r="H6087" s="115">
        <f t="shared" si="190"/>
        <v>1.0068371472522089</v>
      </c>
      <c r="I6087" s="115">
        <f t="shared" si="191"/>
        <v>33.654400000000003</v>
      </c>
    </row>
    <row r="6088" spans="1:9" hidden="1">
      <c r="A6088" s="115" t="s">
        <v>17289</v>
      </c>
      <c r="B6088" s="115" t="s">
        <v>17290</v>
      </c>
      <c r="C6088" s="115" t="s">
        <v>11581</v>
      </c>
      <c r="D6088" s="115" t="s">
        <v>1242</v>
      </c>
      <c r="E6088" s="115">
        <v>39.915900000000001</v>
      </c>
      <c r="F6088" s="674">
        <v>293.83600000000001</v>
      </c>
      <c r="G6088" s="674">
        <v>295.84500000000003</v>
      </c>
      <c r="H6088" s="115">
        <f t="shared" si="190"/>
        <v>1.0068371472522089</v>
      </c>
      <c r="I6088" s="115">
        <f t="shared" si="191"/>
        <v>40.188800000000001</v>
      </c>
    </row>
    <row r="6089" spans="1:9" hidden="1">
      <c r="A6089" s="115" t="s">
        <v>17291</v>
      </c>
      <c r="B6089" s="115" t="s">
        <v>17292</v>
      </c>
      <c r="C6089" s="115" t="s">
        <v>11584</v>
      </c>
      <c r="D6089" s="115" t="s">
        <v>1242</v>
      </c>
      <c r="E6089" s="115">
        <v>46.944099999999999</v>
      </c>
      <c r="F6089" s="674">
        <v>293.83600000000001</v>
      </c>
      <c r="G6089" s="674">
        <v>295.84500000000003</v>
      </c>
      <c r="H6089" s="115">
        <f t="shared" si="190"/>
        <v>1.0068371472522089</v>
      </c>
      <c r="I6089" s="115">
        <f t="shared" si="191"/>
        <v>47.265099999999997</v>
      </c>
    </row>
    <row r="6090" spans="1:9" hidden="1">
      <c r="A6090" s="115" t="s">
        <v>17293</v>
      </c>
      <c r="B6090" s="115" t="s">
        <v>17294</v>
      </c>
      <c r="C6090" s="115" t="s">
        <v>11587</v>
      </c>
      <c r="D6090" s="115" t="s">
        <v>1242</v>
      </c>
      <c r="E6090" s="115">
        <v>53.924399999999999</v>
      </c>
      <c r="F6090" s="674">
        <v>293.83600000000001</v>
      </c>
      <c r="G6090" s="674">
        <v>295.84500000000003</v>
      </c>
      <c r="H6090" s="115">
        <f t="shared" si="190"/>
        <v>1.0068371472522089</v>
      </c>
      <c r="I6090" s="115">
        <f t="shared" si="191"/>
        <v>54.293100000000003</v>
      </c>
    </row>
    <row r="6091" spans="1:9" hidden="1">
      <c r="A6091" s="115" t="s">
        <v>17295</v>
      </c>
      <c r="B6091" s="115" t="s">
        <v>17296</v>
      </c>
      <c r="C6091" s="115" t="s">
        <v>11590</v>
      </c>
      <c r="D6091" s="115" t="s">
        <v>1242</v>
      </c>
      <c r="E6091" s="115">
        <v>63.378500000000003</v>
      </c>
      <c r="F6091" s="674">
        <v>293.83600000000001</v>
      </c>
      <c r="G6091" s="674">
        <v>295.84500000000003</v>
      </c>
      <c r="H6091" s="115">
        <f t="shared" si="190"/>
        <v>1.0068371472522089</v>
      </c>
      <c r="I6091" s="115">
        <f t="shared" si="191"/>
        <v>63.811799999999998</v>
      </c>
    </row>
    <row r="6092" spans="1:9" hidden="1">
      <c r="A6092" s="115" t="s">
        <v>17297</v>
      </c>
      <c r="B6092" s="115" t="s">
        <v>17298</v>
      </c>
      <c r="C6092" s="115" t="s">
        <v>11593</v>
      </c>
      <c r="D6092" s="115" t="s">
        <v>1242</v>
      </c>
      <c r="E6092" s="115">
        <v>76.129900000000006</v>
      </c>
      <c r="F6092" s="674">
        <v>293.83600000000001</v>
      </c>
      <c r="G6092" s="674">
        <v>295.84500000000003</v>
      </c>
      <c r="H6092" s="115">
        <f t="shared" si="190"/>
        <v>1.0068371472522089</v>
      </c>
      <c r="I6092" s="115">
        <f t="shared" si="191"/>
        <v>76.650400000000005</v>
      </c>
    </row>
    <row r="6093" spans="1:9" hidden="1">
      <c r="A6093" s="115" t="s">
        <v>17299</v>
      </c>
      <c r="B6093" s="115" t="s">
        <v>17300</v>
      </c>
      <c r="C6093" s="115" t="s">
        <v>11596</v>
      </c>
      <c r="D6093" s="115" t="s">
        <v>1242</v>
      </c>
      <c r="E6093" s="115">
        <v>110.98</v>
      </c>
      <c r="F6093" s="674">
        <v>293.83600000000001</v>
      </c>
      <c r="G6093" s="674">
        <v>295.84500000000003</v>
      </c>
      <c r="H6093" s="115">
        <f t="shared" si="190"/>
        <v>1.0068371472522089</v>
      </c>
      <c r="I6093" s="115">
        <f t="shared" si="191"/>
        <v>111.7388</v>
      </c>
    </row>
    <row r="6094" spans="1:9" hidden="1">
      <c r="A6094" s="115" t="s">
        <v>17301</v>
      </c>
      <c r="B6094" s="115" t="s">
        <v>17302</v>
      </c>
      <c r="C6094" s="115" t="s">
        <v>11599</v>
      </c>
      <c r="D6094" s="115" t="s">
        <v>1242</v>
      </c>
      <c r="E6094" s="115">
        <v>143.49289999999999</v>
      </c>
      <c r="F6094" s="674">
        <v>293.83600000000001</v>
      </c>
      <c r="G6094" s="674">
        <v>295.84500000000003</v>
      </c>
      <c r="H6094" s="115">
        <f t="shared" si="190"/>
        <v>1.0068371472522089</v>
      </c>
      <c r="I6094" s="115">
        <f t="shared" si="191"/>
        <v>144.47399999999999</v>
      </c>
    </row>
    <row r="6095" spans="1:9" hidden="1">
      <c r="A6095" s="115" t="s">
        <v>17303</v>
      </c>
      <c r="B6095" s="115" t="s">
        <v>17304</v>
      </c>
      <c r="C6095" s="115" t="s">
        <v>11602</v>
      </c>
      <c r="D6095" s="115" t="s">
        <v>1242</v>
      </c>
      <c r="E6095" s="115">
        <v>168.6053</v>
      </c>
      <c r="F6095" s="674">
        <v>293.83600000000001</v>
      </c>
      <c r="G6095" s="674">
        <v>295.84500000000003</v>
      </c>
      <c r="H6095" s="115">
        <f t="shared" si="190"/>
        <v>1.0068371472522089</v>
      </c>
      <c r="I6095" s="115">
        <f t="shared" si="191"/>
        <v>169.75810000000001</v>
      </c>
    </row>
    <row r="6096" spans="1:9" hidden="1">
      <c r="A6096" s="115" t="s">
        <v>17305</v>
      </c>
      <c r="B6096" s="115" t="s">
        <v>17306</v>
      </c>
      <c r="C6096" s="115" t="s">
        <v>11605</v>
      </c>
      <c r="D6096" s="115" t="s">
        <v>1242</v>
      </c>
      <c r="E6096" s="115">
        <v>245.5866</v>
      </c>
      <c r="F6096" s="674">
        <v>293.83600000000001</v>
      </c>
      <c r="G6096" s="674">
        <v>295.84500000000003</v>
      </c>
      <c r="H6096" s="115">
        <f t="shared" si="190"/>
        <v>1.0068371472522089</v>
      </c>
      <c r="I6096" s="115">
        <f t="shared" si="191"/>
        <v>247.26570000000001</v>
      </c>
    </row>
    <row r="6097" spans="1:9" hidden="1">
      <c r="A6097" s="115" t="s">
        <v>17307</v>
      </c>
      <c r="B6097" s="115" t="s">
        <v>17308</v>
      </c>
      <c r="C6097" s="115" t="s">
        <v>11608</v>
      </c>
      <c r="D6097" s="115" t="s">
        <v>1242</v>
      </c>
      <c r="E6097" s="115">
        <v>340.73660000000001</v>
      </c>
      <c r="F6097" s="674">
        <v>293.83600000000001</v>
      </c>
      <c r="G6097" s="674">
        <v>295.84500000000003</v>
      </c>
      <c r="H6097" s="115">
        <f t="shared" si="190"/>
        <v>1.0068371472522089</v>
      </c>
      <c r="I6097" s="115">
        <f t="shared" si="191"/>
        <v>343.06630000000001</v>
      </c>
    </row>
    <row r="6098" spans="1:9" hidden="1">
      <c r="A6098" s="115" t="s">
        <v>17309</v>
      </c>
      <c r="B6098" s="115" t="s">
        <v>17310</v>
      </c>
      <c r="C6098" s="115" t="s">
        <v>11611</v>
      </c>
      <c r="D6098" s="115" t="s">
        <v>1242</v>
      </c>
      <c r="E6098" s="115">
        <v>8.3341999999999992</v>
      </c>
      <c r="F6098" s="674">
        <v>293.83600000000001</v>
      </c>
      <c r="G6098" s="674">
        <v>295.84500000000003</v>
      </c>
      <c r="H6098" s="115">
        <f t="shared" si="190"/>
        <v>1.0068371472522089</v>
      </c>
      <c r="I6098" s="115">
        <f t="shared" si="191"/>
        <v>8.3911999999999995</v>
      </c>
    </row>
    <row r="6099" spans="1:9" hidden="1">
      <c r="A6099" s="115" t="s">
        <v>17311</v>
      </c>
      <c r="B6099" s="115" t="s">
        <v>17312</v>
      </c>
      <c r="C6099" s="115" t="s">
        <v>11614</v>
      </c>
      <c r="D6099" s="115" t="s">
        <v>1242</v>
      </c>
      <c r="E6099" s="115">
        <v>11.428100000000001</v>
      </c>
      <c r="F6099" s="674">
        <v>293.83600000000001</v>
      </c>
      <c r="G6099" s="674">
        <v>295.84500000000003</v>
      </c>
      <c r="H6099" s="115">
        <f t="shared" si="190"/>
        <v>1.0068371472522089</v>
      </c>
      <c r="I6099" s="115">
        <f t="shared" si="191"/>
        <v>11.5062</v>
      </c>
    </row>
    <row r="6100" spans="1:9" hidden="1">
      <c r="A6100" s="115" t="s">
        <v>17313</v>
      </c>
      <c r="B6100" s="115" t="s">
        <v>17314</v>
      </c>
      <c r="C6100" s="115" t="s">
        <v>11617</v>
      </c>
      <c r="D6100" s="115" t="s">
        <v>1242</v>
      </c>
      <c r="E6100" s="115">
        <v>14.522</v>
      </c>
      <c r="F6100" s="674">
        <v>293.83600000000001</v>
      </c>
      <c r="G6100" s="674">
        <v>295.84500000000003</v>
      </c>
      <c r="H6100" s="115">
        <f t="shared" si="190"/>
        <v>1.0068371472522089</v>
      </c>
      <c r="I6100" s="115">
        <f t="shared" si="191"/>
        <v>14.6213</v>
      </c>
    </row>
    <row r="6101" spans="1:9" hidden="1">
      <c r="A6101" s="115" t="s">
        <v>17315</v>
      </c>
      <c r="B6101" s="115" t="s">
        <v>17316</v>
      </c>
      <c r="C6101" s="115" t="s">
        <v>11620</v>
      </c>
      <c r="D6101" s="115" t="s">
        <v>1242</v>
      </c>
      <c r="E6101" s="115">
        <v>17.6159</v>
      </c>
      <c r="F6101" s="674">
        <v>293.83600000000001</v>
      </c>
      <c r="G6101" s="674">
        <v>295.84500000000003</v>
      </c>
      <c r="H6101" s="115">
        <f t="shared" si="190"/>
        <v>1.0068371472522089</v>
      </c>
      <c r="I6101" s="115">
        <f t="shared" si="191"/>
        <v>17.7363</v>
      </c>
    </row>
    <row r="6102" spans="1:9" hidden="1">
      <c r="A6102" s="115" t="s">
        <v>17317</v>
      </c>
      <c r="B6102" s="115" t="s">
        <v>17318</v>
      </c>
      <c r="C6102" s="115" t="s">
        <v>11623</v>
      </c>
      <c r="D6102" s="115" t="s">
        <v>1242</v>
      </c>
      <c r="E6102" s="115">
        <v>20.709700000000002</v>
      </c>
      <c r="F6102" s="674">
        <v>293.83600000000001</v>
      </c>
      <c r="G6102" s="674">
        <v>295.84500000000003</v>
      </c>
      <c r="H6102" s="115">
        <f t="shared" si="190"/>
        <v>1.0068371472522089</v>
      </c>
      <c r="I6102" s="115">
        <f t="shared" si="191"/>
        <v>20.851299999999998</v>
      </c>
    </row>
    <row r="6103" spans="1:9" hidden="1">
      <c r="A6103" s="115" t="s">
        <v>17319</v>
      </c>
      <c r="B6103" s="115" t="s">
        <v>17320</v>
      </c>
      <c r="C6103" s="115" t="s">
        <v>11626</v>
      </c>
      <c r="D6103" s="115" t="s">
        <v>1242</v>
      </c>
      <c r="E6103" s="115">
        <v>2.94</v>
      </c>
      <c r="F6103" s="674">
        <v>293.83600000000001</v>
      </c>
      <c r="G6103" s="674">
        <v>295.84500000000003</v>
      </c>
      <c r="H6103" s="115">
        <f t="shared" si="190"/>
        <v>1.0068371472522089</v>
      </c>
      <c r="I6103" s="115">
        <f t="shared" si="191"/>
        <v>2.9601000000000002</v>
      </c>
    </row>
    <row r="6104" spans="1:9" hidden="1">
      <c r="A6104" s="115" t="s">
        <v>17321</v>
      </c>
      <c r="B6104" s="115" t="s">
        <v>17322</v>
      </c>
      <c r="C6104" s="115" t="s">
        <v>11629</v>
      </c>
      <c r="D6104" s="115" t="s">
        <v>1242</v>
      </c>
      <c r="E6104" s="115">
        <v>5.0734000000000004</v>
      </c>
      <c r="F6104" s="674">
        <v>293.83600000000001</v>
      </c>
      <c r="G6104" s="674">
        <v>295.84500000000003</v>
      </c>
      <c r="H6104" s="115">
        <f t="shared" si="190"/>
        <v>1.0068371472522089</v>
      </c>
      <c r="I6104" s="115">
        <f t="shared" si="191"/>
        <v>5.1081000000000003</v>
      </c>
    </row>
    <row r="6105" spans="1:9" hidden="1">
      <c r="A6105" s="115" t="s">
        <v>17323</v>
      </c>
      <c r="B6105" s="115" t="s">
        <v>17324</v>
      </c>
      <c r="C6105" s="115" t="s">
        <v>11632</v>
      </c>
      <c r="D6105" s="115" t="s">
        <v>1242</v>
      </c>
      <c r="E6105" s="115">
        <v>6.8418000000000001</v>
      </c>
      <c r="F6105" s="674">
        <v>293.83600000000001</v>
      </c>
      <c r="G6105" s="674">
        <v>295.84500000000003</v>
      </c>
      <c r="H6105" s="115">
        <f t="shared" si="190"/>
        <v>1.0068371472522089</v>
      </c>
      <c r="I6105" s="115">
        <f t="shared" si="191"/>
        <v>6.8886000000000003</v>
      </c>
    </row>
    <row r="6106" spans="1:9" hidden="1">
      <c r="A6106" s="115" t="s">
        <v>17325</v>
      </c>
      <c r="B6106" s="115" t="s">
        <v>17326</v>
      </c>
      <c r="C6106" s="115" t="s">
        <v>11635</v>
      </c>
      <c r="D6106" s="115" t="s">
        <v>1242</v>
      </c>
      <c r="E6106" s="115">
        <v>10.300700000000001</v>
      </c>
      <c r="F6106" s="674">
        <v>293.83600000000001</v>
      </c>
      <c r="G6106" s="674">
        <v>295.84500000000003</v>
      </c>
      <c r="H6106" s="115">
        <f t="shared" si="190"/>
        <v>1.0068371472522089</v>
      </c>
      <c r="I6106" s="115">
        <f t="shared" si="191"/>
        <v>10.3711</v>
      </c>
    </row>
    <row r="6107" spans="1:9" hidden="1">
      <c r="A6107" s="115" t="s">
        <v>17327</v>
      </c>
      <c r="B6107" s="115" t="s">
        <v>17328</v>
      </c>
      <c r="C6107" s="115" t="s">
        <v>11638</v>
      </c>
      <c r="D6107" s="115" t="s">
        <v>1242</v>
      </c>
      <c r="E6107" s="115">
        <v>14.3759</v>
      </c>
      <c r="F6107" s="674">
        <v>293.83600000000001</v>
      </c>
      <c r="G6107" s="674">
        <v>295.84500000000003</v>
      </c>
      <c r="H6107" s="115">
        <f t="shared" si="190"/>
        <v>1.0068371472522089</v>
      </c>
      <c r="I6107" s="115">
        <f t="shared" si="191"/>
        <v>14.4742</v>
      </c>
    </row>
    <row r="6108" spans="1:9" hidden="1">
      <c r="A6108" s="115" t="s">
        <v>17329</v>
      </c>
      <c r="B6108" s="115" t="s">
        <v>17330</v>
      </c>
      <c r="C6108" s="115" t="s">
        <v>11641</v>
      </c>
      <c r="D6108" s="115" t="s">
        <v>1242</v>
      </c>
      <c r="E6108" s="115">
        <v>18.507999999999999</v>
      </c>
      <c r="F6108" s="674">
        <v>293.83600000000001</v>
      </c>
      <c r="G6108" s="674">
        <v>295.84500000000003</v>
      </c>
      <c r="H6108" s="115">
        <f t="shared" si="190"/>
        <v>1.0068371472522089</v>
      </c>
      <c r="I6108" s="115">
        <f t="shared" si="191"/>
        <v>18.634499999999999</v>
      </c>
    </row>
    <row r="6109" spans="1:9" hidden="1">
      <c r="A6109" s="115" t="s">
        <v>17331</v>
      </c>
      <c r="B6109" s="115" t="s">
        <v>17332</v>
      </c>
      <c r="C6109" s="115" t="s">
        <v>11644</v>
      </c>
      <c r="D6109" s="115" t="s">
        <v>1242</v>
      </c>
      <c r="E6109" s="115">
        <v>22.873899999999999</v>
      </c>
      <c r="F6109" s="674">
        <v>293.83600000000001</v>
      </c>
      <c r="G6109" s="674">
        <v>295.84500000000003</v>
      </c>
      <c r="H6109" s="115">
        <f t="shared" si="190"/>
        <v>1.0068371472522089</v>
      </c>
      <c r="I6109" s="115">
        <f t="shared" si="191"/>
        <v>23.0303</v>
      </c>
    </row>
    <row r="6110" spans="1:9" hidden="1">
      <c r="A6110" s="115" t="s">
        <v>17333</v>
      </c>
      <c r="B6110" s="115" t="s">
        <v>17334</v>
      </c>
      <c r="C6110" s="115" t="s">
        <v>11647</v>
      </c>
      <c r="D6110" s="115" t="s">
        <v>1138</v>
      </c>
      <c r="E6110" s="115">
        <v>6.8722000000000003</v>
      </c>
      <c r="F6110" s="674">
        <v>293.83600000000001</v>
      </c>
      <c r="G6110" s="674">
        <v>295.84500000000003</v>
      </c>
      <c r="H6110" s="115">
        <f t="shared" si="190"/>
        <v>1.0068371472522089</v>
      </c>
      <c r="I6110" s="115">
        <f t="shared" si="191"/>
        <v>6.9192</v>
      </c>
    </row>
    <row r="6111" spans="1:9" hidden="1">
      <c r="A6111" s="115" t="s">
        <v>17335</v>
      </c>
      <c r="B6111" s="115" t="s">
        <v>17336</v>
      </c>
      <c r="C6111" s="115" t="s">
        <v>11650</v>
      </c>
      <c r="D6111" s="115" t="s">
        <v>1138</v>
      </c>
      <c r="E6111" s="115">
        <v>10.308199999999999</v>
      </c>
      <c r="F6111" s="674">
        <v>293.83600000000001</v>
      </c>
      <c r="G6111" s="674">
        <v>295.84500000000003</v>
      </c>
      <c r="H6111" s="115">
        <f t="shared" si="190"/>
        <v>1.0068371472522089</v>
      </c>
      <c r="I6111" s="115">
        <f t="shared" si="191"/>
        <v>10.3787</v>
      </c>
    </row>
    <row r="6112" spans="1:9" hidden="1">
      <c r="A6112" s="115" t="s">
        <v>17337</v>
      </c>
      <c r="B6112" s="115" t="s">
        <v>17338</v>
      </c>
      <c r="C6112" s="115" t="s">
        <v>11653</v>
      </c>
      <c r="D6112" s="115" t="s">
        <v>1138</v>
      </c>
      <c r="E6112" s="115">
        <v>13.744300000000001</v>
      </c>
      <c r="F6112" s="674">
        <v>293.83600000000001</v>
      </c>
      <c r="G6112" s="674">
        <v>295.84500000000003</v>
      </c>
      <c r="H6112" s="115">
        <f t="shared" si="190"/>
        <v>1.0068371472522089</v>
      </c>
      <c r="I6112" s="115">
        <f t="shared" si="191"/>
        <v>13.8383</v>
      </c>
    </row>
    <row r="6113" spans="1:9" hidden="1">
      <c r="A6113" s="115" t="s">
        <v>17339</v>
      </c>
      <c r="B6113" s="115" t="s">
        <v>17340</v>
      </c>
      <c r="C6113" s="115" t="s">
        <v>11656</v>
      </c>
      <c r="D6113" s="115" t="s">
        <v>1138</v>
      </c>
      <c r="E6113" s="115">
        <v>17.180399999999999</v>
      </c>
      <c r="F6113" s="674">
        <v>293.83600000000001</v>
      </c>
      <c r="G6113" s="674">
        <v>295.84500000000003</v>
      </c>
      <c r="H6113" s="115">
        <f t="shared" si="190"/>
        <v>1.0068371472522089</v>
      </c>
      <c r="I6113" s="115">
        <f t="shared" si="191"/>
        <v>17.297899999999998</v>
      </c>
    </row>
    <row r="6114" spans="1:9" hidden="1">
      <c r="A6114" s="115" t="s">
        <v>17341</v>
      </c>
      <c r="B6114" s="115" t="s">
        <v>17342</v>
      </c>
      <c r="C6114" s="115" t="s">
        <v>11659</v>
      </c>
      <c r="D6114" s="115" t="s">
        <v>1138</v>
      </c>
      <c r="E6114" s="115">
        <v>20.616499999999998</v>
      </c>
      <c r="F6114" s="674">
        <v>293.83600000000001</v>
      </c>
      <c r="G6114" s="674">
        <v>295.84500000000003</v>
      </c>
      <c r="H6114" s="115">
        <f t="shared" si="190"/>
        <v>1.0068371472522089</v>
      </c>
      <c r="I6114" s="115">
        <f t="shared" si="191"/>
        <v>20.7575</v>
      </c>
    </row>
    <row r="6115" spans="1:9" hidden="1">
      <c r="A6115" s="115" t="s">
        <v>17343</v>
      </c>
      <c r="B6115" s="115" t="s">
        <v>17344</v>
      </c>
      <c r="C6115" s="115" t="s">
        <v>11662</v>
      </c>
      <c r="D6115" s="115" t="s">
        <v>1138</v>
      </c>
      <c r="E6115" s="115">
        <v>24.052600000000002</v>
      </c>
      <c r="F6115" s="674">
        <v>293.83600000000001</v>
      </c>
      <c r="G6115" s="674">
        <v>295.84500000000003</v>
      </c>
      <c r="H6115" s="115">
        <f t="shared" si="190"/>
        <v>1.0068371472522089</v>
      </c>
      <c r="I6115" s="115">
        <f t="shared" si="191"/>
        <v>24.217099999999999</v>
      </c>
    </row>
    <row r="6116" spans="1:9" hidden="1">
      <c r="A6116" s="115" t="s">
        <v>17345</v>
      </c>
      <c r="B6116" s="115" t="s">
        <v>17346</v>
      </c>
      <c r="C6116" s="115" t="s">
        <v>11665</v>
      </c>
      <c r="D6116" s="115" t="s">
        <v>1138</v>
      </c>
      <c r="E6116" s="115">
        <v>27.488600000000002</v>
      </c>
      <c r="F6116" s="674">
        <v>293.83600000000001</v>
      </c>
      <c r="G6116" s="674">
        <v>295.84500000000003</v>
      </c>
      <c r="H6116" s="115">
        <f t="shared" si="190"/>
        <v>1.0068371472522089</v>
      </c>
      <c r="I6116" s="115">
        <f t="shared" si="191"/>
        <v>27.676500000000001</v>
      </c>
    </row>
    <row r="6117" spans="1:9" hidden="1">
      <c r="A6117" s="115" t="s">
        <v>17347</v>
      </c>
      <c r="B6117" s="115" t="s">
        <v>17348</v>
      </c>
      <c r="C6117" s="115" t="s">
        <v>11668</v>
      </c>
      <c r="D6117" s="115" t="s">
        <v>1242</v>
      </c>
      <c r="E6117" s="115">
        <v>1.6322000000000001</v>
      </c>
      <c r="F6117" s="674">
        <v>293.83600000000001</v>
      </c>
      <c r="G6117" s="674">
        <v>295.84500000000003</v>
      </c>
      <c r="H6117" s="115">
        <f t="shared" si="190"/>
        <v>1.0068371472522089</v>
      </c>
      <c r="I6117" s="115">
        <f t="shared" si="191"/>
        <v>1.6434</v>
      </c>
    </row>
    <row r="6118" spans="1:9" hidden="1">
      <c r="A6118" s="115" t="s">
        <v>17349</v>
      </c>
      <c r="B6118" s="115" t="s">
        <v>17350</v>
      </c>
      <c r="C6118" s="115" t="s">
        <v>11671</v>
      </c>
      <c r="D6118" s="115" t="s">
        <v>1242</v>
      </c>
      <c r="E6118" s="115">
        <v>1.804</v>
      </c>
      <c r="F6118" s="674">
        <v>293.83600000000001</v>
      </c>
      <c r="G6118" s="674">
        <v>295.84500000000003</v>
      </c>
      <c r="H6118" s="115">
        <f t="shared" si="190"/>
        <v>1.0068371472522089</v>
      </c>
      <c r="I6118" s="115">
        <f t="shared" si="191"/>
        <v>1.8163</v>
      </c>
    </row>
    <row r="6119" spans="1:9" hidden="1">
      <c r="A6119" s="115" t="s">
        <v>17351</v>
      </c>
      <c r="B6119" s="115" t="s">
        <v>17352</v>
      </c>
      <c r="C6119" s="115" t="s">
        <v>11674</v>
      </c>
      <c r="D6119" s="115" t="s">
        <v>1242</v>
      </c>
      <c r="E6119" s="115">
        <v>2.1476000000000002</v>
      </c>
      <c r="F6119" s="674">
        <v>293.83600000000001</v>
      </c>
      <c r="G6119" s="674">
        <v>295.84500000000003</v>
      </c>
      <c r="H6119" s="115">
        <f t="shared" si="190"/>
        <v>1.0068371472522089</v>
      </c>
      <c r="I6119" s="115">
        <f t="shared" si="191"/>
        <v>2.1623000000000001</v>
      </c>
    </row>
    <row r="6120" spans="1:9" hidden="1">
      <c r="A6120" s="115" t="s">
        <v>17353</v>
      </c>
      <c r="B6120" s="115" t="s">
        <v>17354</v>
      </c>
      <c r="C6120" s="115" t="s">
        <v>11677</v>
      </c>
      <c r="D6120" s="115" t="s">
        <v>1242</v>
      </c>
      <c r="E6120" s="115">
        <v>2.5771000000000002</v>
      </c>
      <c r="F6120" s="674">
        <v>293.83600000000001</v>
      </c>
      <c r="G6120" s="674">
        <v>295.84500000000003</v>
      </c>
      <c r="H6120" s="115">
        <f t="shared" si="190"/>
        <v>1.0068371472522089</v>
      </c>
      <c r="I6120" s="115">
        <f t="shared" si="191"/>
        <v>2.5947</v>
      </c>
    </row>
    <row r="6121" spans="1:9" hidden="1">
      <c r="A6121" s="115" t="s">
        <v>17355</v>
      </c>
      <c r="B6121" s="115" t="s">
        <v>17356</v>
      </c>
      <c r="C6121" s="115" t="s">
        <v>11680</v>
      </c>
      <c r="D6121" s="115" t="s">
        <v>1242</v>
      </c>
      <c r="E6121" s="115">
        <v>2.8348</v>
      </c>
      <c r="F6121" s="674">
        <v>293.83600000000001</v>
      </c>
      <c r="G6121" s="674">
        <v>295.84500000000003</v>
      </c>
      <c r="H6121" s="115">
        <f t="shared" si="190"/>
        <v>1.0068371472522089</v>
      </c>
      <c r="I6121" s="115">
        <f t="shared" si="191"/>
        <v>2.8542000000000001</v>
      </c>
    </row>
    <row r="6122" spans="1:9" hidden="1">
      <c r="A6122" s="115" t="s">
        <v>17357</v>
      </c>
      <c r="B6122" s="115" t="s">
        <v>17358</v>
      </c>
      <c r="C6122" s="115" t="s">
        <v>11683</v>
      </c>
      <c r="D6122" s="115" t="s">
        <v>1242</v>
      </c>
      <c r="E6122" s="115">
        <v>3.6507999999999998</v>
      </c>
      <c r="F6122" s="674">
        <v>293.83600000000001</v>
      </c>
      <c r="G6122" s="674">
        <v>295.84500000000003</v>
      </c>
      <c r="H6122" s="115">
        <f t="shared" si="190"/>
        <v>1.0068371472522089</v>
      </c>
      <c r="I6122" s="115">
        <f t="shared" si="191"/>
        <v>3.6758000000000002</v>
      </c>
    </row>
    <row r="6123" spans="1:9" hidden="1">
      <c r="A6123" s="115" t="s">
        <v>17359</v>
      </c>
      <c r="B6123" s="115" t="s">
        <v>17360</v>
      </c>
      <c r="C6123" s="115" t="s">
        <v>11686</v>
      </c>
      <c r="D6123" s="115" t="s">
        <v>1242</v>
      </c>
      <c r="E6123" s="115">
        <v>4.6816000000000004</v>
      </c>
      <c r="F6123" s="674">
        <v>293.83600000000001</v>
      </c>
      <c r="G6123" s="674">
        <v>295.84500000000003</v>
      </c>
      <c r="H6123" s="115">
        <f t="shared" si="190"/>
        <v>1.0068371472522089</v>
      </c>
      <c r="I6123" s="115">
        <f t="shared" si="191"/>
        <v>4.7135999999999996</v>
      </c>
    </row>
    <row r="6124" spans="1:9" hidden="1">
      <c r="A6124" s="115" t="s">
        <v>17361</v>
      </c>
      <c r="B6124" s="115" t="s">
        <v>17362</v>
      </c>
      <c r="C6124" s="115" t="s">
        <v>11689</v>
      </c>
      <c r="D6124" s="115" t="s">
        <v>1138</v>
      </c>
      <c r="E6124" s="115">
        <v>1635.9971</v>
      </c>
      <c r="F6124" s="674">
        <v>293.83600000000001</v>
      </c>
      <c r="G6124" s="674">
        <v>295.84500000000003</v>
      </c>
      <c r="H6124" s="115">
        <f t="shared" si="190"/>
        <v>1.0068371472522089</v>
      </c>
      <c r="I6124" s="115">
        <f t="shared" si="191"/>
        <v>1647.1827000000001</v>
      </c>
    </row>
    <row r="6125" spans="1:9" hidden="1">
      <c r="A6125" s="115" t="s">
        <v>17363</v>
      </c>
      <c r="B6125" s="115" t="s">
        <v>17364</v>
      </c>
      <c r="C6125" s="115" t="s">
        <v>11692</v>
      </c>
      <c r="D6125" s="115" t="s">
        <v>1138</v>
      </c>
      <c r="E6125" s="115">
        <v>808.23350000000005</v>
      </c>
      <c r="F6125" s="674">
        <v>293.83600000000001</v>
      </c>
      <c r="G6125" s="674">
        <v>295.84500000000003</v>
      </c>
      <c r="H6125" s="115">
        <f t="shared" si="190"/>
        <v>1.0068371472522089</v>
      </c>
      <c r="I6125" s="115">
        <f t="shared" si="191"/>
        <v>813.7595</v>
      </c>
    </row>
    <row r="6126" spans="1:9" hidden="1">
      <c r="A6126" s="115" t="s">
        <v>17365</v>
      </c>
      <c r="B6126" s="115" t="s">
        <v>17366</v>
      </c>
      <c r="C6126" s="115" t="s">
        <v>11695</v>
      </c>
      <c r="D6126" s="115" t="s">
        <v>1138</v>
      </c>
      <c r="E6126" s="115">
        <v>422.92380000000003</v>
      </c>
      <c r="F6126" s="674">
        <v>293.83600000000001</v>
      </c>
      <c r="G6126" s="674">
        <v>295.84500000000003</v>
      </c>
      <c r="H6126" s="115">
        <f t="shared" si="190"/>
        <v>1.0068371472522089</v>
      </c>
      <c r="I6126" s="115">
        <f t="shared" si="191"/>
        <v>425.81540000000001</v>
      </c>
    </row>
    <row r="6127" spans="1:9" hidden="1">
      <c r="A6127" s="115" t="s">
        <v>17367</v>
      </c>
      <c r="B6127" s="115" t="s">
        <v>17368</v>
      </c>
      <c r="C6127" s="115" t="s">
        <v>11698</v>
      </c>
      <c r="D6127" s="115" t="s">
        <v>1138</v>
      </c>
      <c r="E6127" s="115">
        <v>44.259300000000003</v>
      </c>
      <c r="F6127" s="674">
        <v>293.83600000000001</v>
      </c>
      <c r="G6127" s="674">
        <v>295.84500000000003</v>
      </c>
      <c r="H6127" s="115">
        <f t="shared" si="190"/>
        <v>1.0068371472522089</v>
      </c>
      <c r="I6127" s="115">
        <f t="shared" si="191"/>
        <v>44.561900000000001</v>
      </c>
    </row>
    <row r="6128" spans="1:9" hidden="1">
      <c r="A6128" s="115" t="s">
        <v>17369</v>
      </c>
      <c r="B6128" s="115" t="s">
        <v>17370</v>
      </c>
      <c r="C6128" s="115" t="s">
        <v>11701</v>
      </c>
      <c r="D6128" s="115" t="s">
        <v>1138</v>
      </c>
      <c r="E6128" s="115">
        <v>176.16489999999999</v>
      </c>
      <c r="F6128" s="674">
        <v>293.83600000000001</v>
      </c>
      <c r="G6128" s="674">
        <v>295.84500000000003</v>
      </c>
      <c r="H6128" s="115">
        <f t="shared" si="190"/>
        <v>1.0068371472522089</v>
      </c>
      <c r="I6128" s="115">
        <f t="shared" si="191"/>
        <v>177.36940000000001</v>
      </c>
    </row>
    <row r="6129" spans="1:9" hidden="1">
      <c r="A6129" s="115" t="s">
        <v>17371</v>
      </c>
      <c r="B6129" s="115" t="s">
        <v>17372</v>
      </c>
      <c r="C6129" s="115" t="s">
        <v>11704</v>
      </c>
      <c r="D6129" s="115" t="s">
        <v>1138</v>
      </c>
      <c r="E6129" s="115">
        <v>243.16849999999999</v>
      </c>
      <c r="F6129" s="674">
        <v>293.83600000000001</v>
      </c>
      <c r="G6129" s="674">
        <v>295.84500000000003</v>
      </c>
      <c r="H6129" s="115">
        <f t="shared" si="190"/>
        <v>1.0068371472522089</v>
      </c>
      <c r="I6129" s="115">
        <f t="shared" si="191"/>
        <v>244.83109999999999</v>
      </c>
    </row>
    <row r="6130" spans="1:9" hidden="1">
      <c r="A6130" s="115" t="s">
        <v>17373</v>
      </c>
      <c r="B6130" s="115" t="s">
        <v>17374</v>
      </c>
      <c r="C6130" s="115" t="s">
        <v>11707</v>
      </c>
      <c r="D6130" s="115" t="s">
        <v>1138</v>
      </c>
      <c r="E6130" s="115">
        <v>88.082400000000007</v>
      </c>
      <c r="F6130" s="674">
        <v>293.83600000000001</v>
      </c>
      <c r="G6130" s="674">
        <v>295.84500000000003</v>
      </c>
      <c r="H6130" s="115">
        <f t="shared" si="190"/>
        <v>1.0068371472522089</v>
      </c>
      <c r="I6130" s="115">
        <f t="shared" si="191"/>
        <v>88.684600000000003</v>
      </c>
    </row>
    <row r="6131" spans="1:9" hidden="1">
      <c r="A6131" s="115" t="s">
        <v>17375</v>
      </c>
      <c r="B6131" s="115" t="s">
        <v>17376</v>
      </c>
      <c r="C6131" s="115" t="s">
        <v>11710</v>
      </c>
      <c r="D6131" s="115" t="s">
        <v>1138</v>
      </c>
      <c r="E6131" s="115">
        <v>88.082400000000007</v>
      </c>
      <c r="F6131" s="674">
        <v>293.83600000000001</v>
      </c>
      <c r="G6131" s="674">
        <v>295.84500000000003</v>
      </c>
      <c r="H6131" s="115">
        <f t="shared" si="190"/>
        <v>1.0068371472522089</v>
      </c>
      <c r="I6131" s="115">
        <f t="shared" si="191"/>
        <v>88.684600000000003</v>
      </c>
    </row>
    <row r="6132" spans="1:9" hidden="1">
      <c r="A6132" s="115" t="s">
        <v>17377</v>
      </c>
      <c r="B6132" s="115" t="s">
        <v>17378</v>
      </c>
      <c r="C6132" s="115" t="s">
        <v>11713</v>
      </c>
      <c r="D6132" s="115" t="s">
        <v>1138</v>
      </c>
      <c r="E6132" s="115">
        <v>176.16489999999999</v>
      </c>
      <c r="F6132" s="674">
        <v>293.83600000000001</v>
      </c>
      <c r="G6132" s="674">
        <v>295.84500000000003</v>
      </c>
      <c r="H6132" s="115">
        <f t="shared" si="190"/>
        <v>1.0068371472522089</v>
      </c>
      <c r="I6132" s="115">
        <f t="shared" si="191"/>
        <v>177.36940000000001</v>
      </c>
    </row>
    <row r="6133" spans="1:9" hidden="1">
      <c r="A6133" s="115" t="s">
        <v>17379</v>
      </c>
      <c r="B6133" s="115" t="s">
        <v>17380</v>
      </c>
      <c r="C6133" s="115" t="s">
        <v>11716</v>
      </c>
      <c r="D6133" s="115" t="s">
        <v>1138</v>
      </c>
      <c r="E6133" s="115">
        <v>264.2473</v>
      </c>
      <c r="F6133" s="674">
        <v>293.83600000000001</v>
      </c>
      <c r="G6133" s="674">
        <v>295.84500000000003</v>
      </c>
      <c r="H6133" s="115">
        <f t="shared" si="190"/>
        <v>1.0068371472522089</v>
      </c>
      <c r="I6133" s="115">
        <f t="shared" si="191"/>
        <v>266.05399999999997</v>
      </c>
    </row>
    <row r="6134" spans="1:9" hidden="1">
      <c r="A6134" s="115" t="s">
        <v>17381</v>
      </c>
      <c r="B6134" s="115" t="s">
        <v>17382</v>
      </c>
      <c r="C6134" s="115" t="s">
        <v>11719</v>
      </c>
      <c r="D6134" s="115" t="s">
        <v>1138</v>
      </c>
      <c r="E6134" s="115">
        <v>446.95350000000002</v>
      </c>
      <c r="F6134" s="674">
        <v>293.83600000000001</v>
      </c>
      <c r="G6134" s="674">
        <v>295.84500000000003</v>
      </c>
      <c r="H6134" s="115">
        <f t="shared" si="190"/>
        <v>1.0068371472522089</v>
      </c>
      <c r="I6134" s="115">
        <f t="shared" si="191"/>
        <v>450.00940000000003</v>
      </c>
    </row>
    <row r="6135" spans="1:9" hidden="1">
      <c r="A6135" s="115" t="s">
        <v>17383</v>
      </c>
      <c r="B6135" s="115" t="s">
        <v>17384</v>
      </c>
      <c r="C6135" s="115" t="s">
        <v>11722</v>
      </c>
      <c r="D6135" s="115" t="s">
        <v>1138</v>
      </c>
      <c r="E6135" s="115">
        <v>115.1613</v>
      </c>
      <c r="F6135" s="674">
        <v>293.83600000000001</v>
      </c>
      <c r="G6135" s="674">
        <v>295.84500000000003</v>
      </c>
      <c r="H6135" s="115">
        <f t="shared" si="190"/>
        <v>1.0068371472522089</v>
      </c>
      <c r="I6135" s="115">
        <f t="shared" si="191"/>
        <v>115.9487</v>
      </c>
    </row>
    <row r="6136" spans="1:9" hidden="1">
      <c r="A6136" s="115" t="s">
        <v>17385</v>
      </c>
      <c r="B6136" s="115" t="s">
        <v>17386</v>
      </c>
      <c r="C6136" s="115" t="s">
        <v>11725</v>
      </c>
      <c r="D6136" s="115" t="s">
        <v>1138</v>
      </c>
      <c r="E6136" s="115">
        <v>66.606899999999996</v>
      </c>
      <c r="F6136" s="674">
        <v>293.83600000000001</v>
      </c>
      <c r="G6136" s="674">
        <v>295.84500000000003</v>
      </c>
      <c r="H6136" s="115">
        <f t="shared" si="190"/>
        <v>1.0068371472522089</v>
      </c>
      <c r="I6136" s="115">
        <f t="shared" si="191"/>
        <v>67.062299999999993</v>
      </c>
    </row>
    <row r="6137" spans="1:9" hidden="1">
      <c r="A6137" s="115" t="s">
        <v>17387</v>
      </c>
      <c r="B6137" s="115" t="s">
        <v>17388</v>
      </c>
      <c r="C6137" s="115" t="s">
        <v>11728</v>
      </c>
      <c r="D6137" s="115" t="s">
        <v>1242</v>
      </c>
      <c r="E6137" s="115">
        <v>4.6417999999999999</v>
      </c>
      <c r="F6137" s="674">
        <v>293.83600000000001</v>
      </c>
      <c r="G6137" s="674">
        <v>295.84500000000003</v>
      </c>
      <c r="H6137" s="115">
        <f t="shared" si="190"/>
        <v>1.0068371472522089</v>
      </c>
      <c r="I6137" s="115">
        <f t="shared" si="191"/>
        <v>4.6734999999999998</v>
      </c>
    </row>
    <row r="6138" spans="1:9" hidden="1">
      <c r="A6138" s="115" t="s">
        <v>17389</v>
      </c>
      <c r="B6138" s="115" t="s">
        <v>17390</v>
      </c>
      <c r="C6138" s="115" t="s">
        <v>11731</v>
      </c>
      <c r="D6138" s="115" t="s">
        <v>1242</v>
      </c>
      <c r="E6138" s="115">
        <v>7.5035999999999996</v>
      </c>
      <c r="F6138" s="674">
        <v>293.83600000000001</v>
      </c>
      <c r="G6138" s="674">
        <v>295.84500000000003</v>
      </c>
      <c r="H6138" s="115">
        <f t="shared" si="190"/>
        <v>1.0068371472522089</v>
      </c>
      <c r="I6138" s="115">
        <f t="shared" si="191"/>
        <v>7.5548999999999999</v>
      </c>
    </row>
    <row r="6139" spans="1:9" hidden="1">
      <c r="A6139" s="115" t="s">
        <v>17391</v>
      </c>
      <c r="B6139" s="115" t="s">
        <v>17392</v>
      </c>
      <c r="C6139" s="115" t="s">
        <v>11734</v>
      </c>
      <c r="D6139" s="115" t="s">
        <v>1242</v>
      </c>
      <c r="E6139" s="115">
        <v>10.880800000000001</v>
      </c>
      <c r="F6139" s="674">
        <v>293.83600000000001</v>
      </c>
      <c r="G6139" s="674">
        <v>295.84500000000003</v>
      </c>
      <c r="H6139" s="115">
        <f t="shared" si="190"/>
        <v>1.0068371472522089</v>
      </c>
      <c r="I6139" s="115">
        <f t="shared" si="191"/>
        <v>10.9552</v>
      </c>
    </row>
    <row r="6140" spans="1:9" hidden="1">
      <c r="A6140" s="115" t="s">
        <v>17393</v>
      </c>
      <c r="B6140" s="115" t="s">
        <v>17394</v>
      </c>
      <c r="C6140" s="115" t="s">
        <v>11737</v>
      </c>
      <c r="D6140" s="115" t="s">
        <v>1242</v>
      </c>
      <c r="E6140" s="115">
        <v>17.7623</v>
      </c>
      <c r="F6140" s="674">
        <v>293.83600000000001</v>
      </c>
      <c r="G6140" s="674">
        <v>295.84500000000003</v>
      </c>
      <c r="H6140" s="115">
        <f t="shared" si="190"/>
        <v>1.0068371472522089</v>
      </c>
      <c r="I6140" s="115">
        <f t="shared" si="191"/>
        <v>17.883700000000001</v>
      </c>
    </row>
    <row r="6141" spans="1:9" hidden="1">
      <c r="A6141" s="115" t="s">
        <v>17395</v>
      </c>
      <c r="B6141" s="115" t="s">
        <v>17396</v>
      </c>
      <c r="C6141" s="115" t="s">
        <v>11740</v>
      </c>
      <c r="D6141" s="115" t="s">
        <v>1242</v>
      </c>
      <c r="E6141" s="115">
        <v>26.549199999999999</v>
      </c>
      <c r="F6141" s="674">
        <v>293.83600000000001</v>
      </c>
      <c r="G6141" s="674">
        <v>295.84500000000003</v>
      </c>
      <c r="H6141" s="115">
        <f t="shared" si="190"/>
        <v>1.0068371472522089</v>
      </c>
      <c r="I6141" s="115">
        <f t="shared" si="191"/>
        <v>26.730699999999999</v>
      </c>
    </row>
    <row r="6142" spans="1:9" hidden="1">
      <c r="A6142" s="115" t="s">
        <v>17397</v>
      </c>
      <c r="B6142" s="115" t="s">
        <v>17398</v>
      </c>
      <c r="C6142" s="115" t="s">
        <v>11743</v>
      </c>
      <c r="D6142" s="115" t="s">
        <v>1242</v>
      </c>
      <c r="E6142" s="115">
        <v>34.594299999999997</v>
      </c>
      <c r="F6142" s="674">
        <v>293.83600000000001</v>
      </c>
      <c r="G6142" s="674">
        <v>295.84500000000003</v>
      </c>
      <c r="H6142" s="115">
        <f t="shared" si="190"/>
        <v>1.0068371472522089</v>
      </c>
      <c r="I6142" s="115">
        <f t="shared" si="191"/>
        <v>34.830800000000004</v>
      </c>
    </row>
    <row r="6143" spans="1:9" hidden="1">
      <c r="A6143" s="115" t="s">
        <v>17399</v>
      </c>
      <c r="B6143" s="115" t="s">
        <v>17400</v>
      </c>
      <c r="C6143" s="115" t="s">
        <v>11746</v>
      </c>
      <c r="D6143" s="115" t="s">
        <v>1242</v>
      </c>
      <c r="E6143" s="115">
        <v>39.220500000000001</v>
      </c>
      <c r="F6143" s="674">
        <v>293.83600000000001</v>
      </c>
      <c r="G6143" s="674">
        <v>295.84500000000003</v>
      </c>
      <c r="H6143" s="115">
        <f t="shared" si="190"/>
        <v>1.0068371472522089</v>
      </c>
      <c r="I6143" s="115">
        <f t="shared" si="191"/>
        <v>39.488700000000001</v>
      </c>
    </row>
    <row r="6144" spans="1:9" hidden="1">
      <c r="A6144" s="115" t="s">
        <v>17401</v>
      </c>
      <c r="B6144" s="115" t="s">
        <v>17402</v>
      </c>
      <c r="C6144" s="115" t="s">
        <v>11749</v>
      </c>
      <c r="D6144" s="115" t="s">
        <v>1242</v>
      </c>
      <c r="E6144" s="115">
        <v>45.471299999999999</v>
      </c>
      <c r="F6144" s="674">
        <v>293.83600000000001</v>
      </c>
      <c r="G6144" s="674">
        <v>295.84500000000003</v>
      </c>
      <c r="H6144" s="115">
        <f t="shared" si="190"/>
        <v>1.0068371472522089</v>
      </c>
      <c r="I6144" s="115">
        <f t="shared" si="191"/>
        <v>45.782200000000003</v>
      </c>
    </row>
    <row r="6145" spans="1:9" hidden="1">
      <c r="A6145" s="115" t="s">
        <v>17403</v>
      </c>
      <c r="B6145" s="115" t="s">
        <v>17404</v>
      </c>
      <c r="C6145" s="115" t="s">
        <v>11752</v>
      </c>
      <c r="D6145" s="115" t="s">
        <v>1242</v>
      </c>
      <c r="E6145" s="115">
        <v>53.110599999999998</v>
      </c>
      <c r="F6145" s="674">
        <v>293.83600000000001</v>
      </c>
      <c r="G6145" s="674">
        <v>295.84500000000003</v>
      </c>
      <c r="H6145" s="115">
        <f t="shared" si="190"/>
        <v>1.0068371472522089</v>
      </c>
      <c r="I6145" s="115">
        <f t="shared" si="191"/>
        <v>53.473700000000001</v>
      </c>
    </row>
    <row r="6146" spans="1:9" hidden="1">
      <c r="A6146" s="115" t="s">
        <v>17405</v>
      </c>
      <c r="B6146" s="115" t="s">
        <v>17406</v>
      </c>
      <c r="C6146" s="115" t="s">
        <v>11755</v>
      </c>
      <c r="D6146" s="115" t="s">
        <v>1242</v>
      </c>
      <c r="E6146" s="115">
        <v>67.770200000000003</v>
      </c>
      <c r="F6146" s="674">
        <v>293.83600000000001</v>
      </c>
      <c r="G6146" s="674">
        <v>295.84500000000003</v>
      </c>
      <c r="H6146" s="115">
        <f t="shared" si="190"/>
        <v>1.0068371472522089</v>
      </c>
      <c r="I6146" s="115">
        <f t="shared" si="191"/>
        <v>68.233599999999996</v>
      </c>
    </row>
    <row r="6147" spans="1:9" hidden="1">
      <c r="A6147" s="115" t="s">
        <v>17407</v>
      </c>
      <c r="B6147" s="115" t="s">
        <v>17408</v>
      </c>
      <c r="C6147" s="115" t="s">
        <v>11758</v>
      </c>
      <c r="D6147" s="115" t="s">
        <v>1242</v>
      </c>
      <c r="E6147" s="115">
        <v>83.074799999999996</v>
      </c>
      <c r="F6147" s="674">
        <v>293.83600000000001</v>
      </c>
      <c r="G6147" s="674">
        <v>295.84500000000003</v>
      </c>
      <c r="H6147" s="115">
        <f t="shared" si="190"/>
        <v>1.0068371472522089</v>
      </c>
      <c r="I6147" s="115">
        <f t="shared" si="191"/>
        <v>83.642799999999994</v>
      </c>
    </row>
    <row r="6148" spans="1:9" hidden="1">
      <c r="A6148" s="115" t="s">
        <v>17409</v>
      </c>
      <c r="B6148" s="115" t="s">
        <v>17410</v>
      </c>
      <c r="C6148" s="115" t="s">
        <v>11761</v>
      </c>
      <c r="D6148" s="115" t="s">
        <v>1242</v>
      </c>
      <c r="E6148" s="115">
        <v>133.16399999999999</v>
      </c>
      <c r="F6148" s="674">
        <v>293.83600000000001</v>
      </c>
      <c r="G6148" s="674">
        <v>295.84500000000003</v>
      </c>
      <c r="H6148" s="115">
        <f t="shared" si="190"/>
        <v>1.0068371472522089</v>
      </c>
      <c r="I6148" s="115">
        <f t="shared" si="191"/>
        <v>134.0745</v>
      </c>
    </row>
    <row r="6149" spans="1:9" hidden="1">
      <c r="A6149" s="115" t="s">
        <v>17411</v>
      </c>
      <c r="B6149" s="115" t="s">
        <v>17412</v>
      </c>
      <c r="C6149" s="115" t="s">
        <v>11764</v>
      </c>
      <c r="D6149" s="115" t="s">
        <v>1242</v>
      </c>
      <c r="E6149" s="115">
        <v>158.5898</v>
      </c>
      <c r="F6149" s="674">
        <v>293.83600000000001</v>
      </c>
      <c r="G6149" s="674">
        <v>295.84500000000003</v>
      </c>
      <c r="H6149" s="115">
        <f t="shared" ref="H6149:H6212" si="192">G6149/F6149</f>
        <v>1.0068371472522089</v>
      </c>
      <c r="I6149" s="115">
        <f t="shared" ref="I6149:I6212" si="193">ROUND(H6149*E6149,4)</f>
        <v>159.67410000000001</v>
      </c>
    </row>
    <row r="6150" spans="1:9" hidden="1">
      <c r="A6150" s="115" t="s">
        <v>17413</v>
      </c>
      <c r="B6150" s="115" t="s">
        <v>17414</v>
      </c>
      <c r="C6150" s="115" t="s">
        <v>11767</v>
      </c>
      <c r="D6150" s="115" t="s">
        <v>1242</v>
      </c>
      <c r="E6150" s="115">
        <v>190.2372</v>
      </c>
      <c r="F6150" s="674">
        <v>293.83600000000001</v>
      </c>
      <c r="G6150" s="674">
        <v>295.84500000000003</v>
      </c>
      <c r="H6150" s="115">
        <f t="shared" si="192"/>
        <v>1.0068371472522089</v>
      </c>
      <c r="I6150" s="115">
        <f t="shared" si="193"/>
        <v>191.53790000000001</v>
      </c>
    </row>
    <row r="6151" spans="1:9" hidden="1">
      <c r="A6151" s="115" t="s">
        <v>17415</v>
      </c>
      <c r="B6151" s="115" t="s">
        <v>17416</v>
      </c>
      <c r="C6151" s="115" t="s">
        <v>11770</v>
      </c>
      <c r="D6151" s="115" t="s">
        <v>1242</v>
      </c>
      <c r="E6151" s="115">
        <v>222.09630000000001</v>
      </c>
      <c r="F6151" s="674">
        <v>293.83600000000001</v>
      </c>
      <c r="G6151" s="674">
        <v>295.84500000000003</v>
      </c>
      <c r="H6151" s="115">
        <f t="shared" si="192"/>
        <v>1.0068371472522089</v>
      </c>
      <c r="I6151" s="115">
        <f t="shared" si="193"/>
        <v>223.6148</v>
      </c>
    </row>
    <row r="6152" spans="1:9" hidden="1">
      <c r="A6152" s="115" t="s">
        <v>17417</v>
      </c>
      <c r="B6152" s="115" t="s">
        <v>17418</v>
      </c>
      <c r="C6152" s="115" t="s">
        <v>11773</v>
      </c>
      <c r="D6152" s="115" t="s">
        <v>1242</v>
      </c>
      <c r="E6152" s="115">
        <v>276.06380000000001</v>
      </c>
      <c r="F6152" s="674">
        <v>293.83600000000001</v>
      </c>
      <c r="G6152" s="674">
        <v>295.84500000000003</v>
      </c>
      <c r="H6152" s="115">
        <f t="shared" si="192"/>
        <v>1.0068371472522089</v>
      </c>
      <c r="I6152" s="115">
        <f t="shared" si="193"/>
        <v>277.9513</v>
      </c>
    </row>
    <row r="6153" spans="1:9" hidden="1">
      <c r="A6153" s="115" t="s">
        <v>17419</v>
      </c>
      <c r="B6153" s="115" t="s">
        <v>17420</v>
      </c>
      <c r="C6153" s="115" t="s">
        <v>11776</v>
      </c>
      <c r="D6153" s="115" t="s">
        <v>1242</v>
      </c>
      <c r="E6153" s="115">
        <v>10.534800000000001</v>
      </c>
      <c r="F6153" s="674">
        <v>293.83600000000001</v>
      </c>
      <c r="G6153" s="674">
        <v>295.84500000000003</v>
      </c>
      <c r="H6153" s="115">
        <f t="shared" si="192"/>
        <v>1.0068371472522089</v>
      </c>
      <c r="I6153" s="115">
        <f t="shared" si="193"/>
        <v>10.6068</v>
      </c>
    </row>
    <row r="6154" spans="1:9" hidden="1">
      <c r="A6154" s="115" t="s">
        <v>17421</v>
      </c>
      <c r="B6154" s="115" t="s">
        <v>17422</v>
      </c>
      <c r="C6154" s="115" t="s">
        <v>11779</v>
      </c>
      <c r="D6154" s="115" t="s">
        <v>1242</v>
      </c>
      <c r="E6154" s="115">
        <v>17.359400000000001</v>
      </c>
      <c r="F6154" s="674">
        <v>293.83600000000001</v>
      </c>
      <c r="G6154" s="674">
        <v>295.84500000000003</v>
      </c>
      <c r="H6154" s="115">
        <f t="shared" si="192"/>
        <v>1.0068371472522089</v>
      </c>
      <c r="I6154" s="115">
        <f t="shared" si="193"/>
        <v>17.478100000000001</v>
      </c>
    </row>
    <row r="6155" spans="1:9" hidden="1">
      <c r="A6155" s="115" t="s">
        <v>17423</v>
      </c>
      <c r="B6155" s="115" t="s">
        <v>17424</v>
      </c>
      <c r="C6155" s="115" t="s">
        <v>11782</v>
      </c>
      <c r="D6155" s="115" t="s">
        <v>1242</v>
      </c>
      <c r="E6155" s="115">
        <v>26.089300000000001</v>
      </c>
      <c r="F6155" s="674">
        <v>293.83600000000001</v>
      </c>
      <c r="G6155" s="674">
        <v>295.84500000000003</v>
      </c>
      <c r="H6155" s="115">
        <f t="shared" si="192"/>
        <v>1.0068371472522089</v>
      </c>
      <c r="I6155" s="115">
        <f t="shared" si="193"/>
        <v>26.267700000000001</v>
      </c>
    </row>
    <row r="6156" spans="1:9" hidden="1">
      <c r="A6156" s="115" t="s">
        <v>17425</v>
      </c>
      <c r="B6156" s="115" t="s">
        <v>17426</v>
      </c>
      <c r="C6156" s="115" t="s">
        <v>11785</v>
      </c>
      <c r="D6156" s="115" t="s">
        <v>1242</v>
      </c>
      <c r="E6156" s="115">
        <v>34.020600000000002</v>
      </c>
      <c r="F6156" s="674">
        <v>293.83600000000001</v>
      </c>
      <c r="G6156" s="674">
        <v>295.84500000000003</v>
      </c>
      <c r="H6156" s="115">
        <f t="shared" si="192"/>
        <v>1.0068371472522089</v>
      </c>
      <c r="I6156" s="115">
        <f t="shared" si="193"/>
        <v>34.2532</v>
      </c>
    </row>
    <row r="6157" spans="1:9" hidden="1">
      <c r="A6157" s="115" t="s">
        <v>17427</v>
      </c>
      <c r="B6157" s="115" t="s">
        <v>17428</v>
      </c>
      <c r="C6157" s="115" t="s">
        <v>11788</v>
      </c>
      <c r="D6157" s="115" t="s">
        <v>1242</v>
      </c>
      <c r="E6157" s="115">
        <v>38.504399999999997</v>
      </c>
      <c r="F6157" s="674">
        <v>293.83600000000001</v>
      </c>
      <c r="G6157" s="674">
        <v>295.84500000000003</v>
      </c>
      <c r="H6157" s="115">
        <f t="shared" si="192"/>
        <v>1.0068371472522089</v>
      </c>
      <c r="I6157" s="115">
        <f t="shared" si="193"/>
        <v>38.767699999999998</v>
      </c>
    </row>
    <row r="6158" spans="1:9" hidden="1">
      <c r="A6158" s="115" t="s">
        <v>17429</v>
      </c>
      <c r="B6158" s="115" t="s">
        <v>17430</v>
      </c>
      <c r="C6158" s="115" t="s">
        <v>11791</v>
      </c>
      <c r="D6158" s="115" t="s">
        <v>1138</v>
      </c>
      <c r="E6158" s="115">
        <v>8.5901999999999994</v>
      </c>
      <c r="F6158" s="674">
        <v>293.83600000000001</v>
      </c>
      <c r="G6158" s="674">
        <v>295.84500000000003</v>
      </c>
      <c r="H6158" s="115">
        <f t="shared" si="192"/>
        <v>1.0068371472522089</v>
      </c>
      <c r="I6158" s="115">
        <f t="shared" si="193"/>
        <v>8.6488999999999994</v>
      </c>
    </row>
    <row r="6159" spans="1:9" hidden="1">
      <c r="A6159" s="115" t="s">
        <v>17431</v>
      </c>
      <c r="B6159" s="115" t="s">
        <v>17432</v>
      </c>
      <c r="C6159" s="115" t="s">
        <v>11794</v>
      </c>
      <c r="D6159" s="115" t="s">
        <v>1138</v>
      </c>
      <c r="E6159" s="115">
        <v>12.885300000000001</v>
      </c>
      <c r="F6159" s="674">
        <v>293.83600000000001</v>
      </c>
      <c r="G6159" s="674">
        <v>295.84500000000003</v>
      </c>
      <c r="H6159" s="115">
        <f t="shared" si="192"/>
        <v>1.0068371472522089</v>
      </c>
      <c r="I6159" s="115">
        <f t="shared" si="193"/>
        <v>12.9734</v>
      </c>
    </row>
    <row r="6160" spans="1:9" hidden="1">
      <c r="A6160" s="115" t="s">
        <v>17433</v>
      </c>
      <c r="B6160" s="115" t="s">
        <v>17434</v>
      </c>
      <c r="C6160" s="115" t="s">
        <v>11797</v>
      </c>
      <c r="D6160" s="115" t="s">
        <v>1138</v>
      </c>
      <c r="E6160" s="115">
        <v>17.180399999999999</v>
      </c>
      <c r="F6160" s="674">
        <v>293.83600000000001</v>
      </c>
      <c r="G6160" s="674">
        <v>295.84500000000003</v>
      </c>
      <c r="H6160" s="115">
        <f t="shared" si="192"/>
        <v>1.0068371472522089</v>
      </c>
      <c r="I6160" s="115">
        <f t="shared" si="193"/>
        <v>17.297899999999998</v>
      </c>
    </row>
    <row r="6161" spans="1:9" hidden="1">
      <c r="A6161" s="115" t="s">
        <v>17435</v>
      </c>
      <c r="B6161" s="115" t="s">
        <v>17436</v>
      </c>
      <c r="C6161" s="115" t="s">
        <v>11800</v>
      </c>
      <c r="D6161" s="115" t="s">
        <v>1138</v>
      </c>
      <c r="E6161" s="115">
        <v>21.4755</v>
      </c>
      <c r="F6161" s="674">
        <v>293.83600000000001</v>
      </c>
      <c r="G6161" s="674">
        <v>295.84500000000003</v>
      </c>
      <c r="H6161" s="115">
        <f t="shared" si="192"/>
        <v>1.0068371472522089</v>
      </c>
      <c r="I6161" s="115">
        <f t="shared" si="193"/>
        <v>21.622299999999999</v>
      </c>
    </row>
    <row r="6162" spans="1:9" hidden="1">
      <c r="A6162" s="115" t="s">
        <v>17437</v>
      </c>
      <c r="B6162" s="115" t="s">
        <v>17438</v>
      </c>
      <c r="C6162" s="115" t="s">
        <v>11803</v>
      </c>
      <c r="D6162" s="115" t="s">
        <v>1138</v>
      </c>
      <c r="E6162" s="115">
        <v>25.770600000000002</v>
      </c>
      <c r="F6162" s="674">
        <v>293.83600000000001</v>
      </c>
      <c r="G6162" s="674">
        <v>295.84500000000003</v>
      </c>
      <c r="H6162" s="115">
        <f t="shared" si="192"/>
        <v>1.0068371472522089</v>
      </c>
      <c r="I6162" s="115">
        <f t="shared" si="193"/>
        <v>25.9468</v>
      </c>
    </row>
    <row r="6163" spans="1:9" hidden="1">
      <c r="A6163" s="115" t="s">
        <v>17439</v>
      </c>
      <c r="B6163" s="115" t="s">
        <v>17440</v>
      </c>
      <c r="C6163" s="115" t="s">
        <v>11806</v>
      </c>
      <c r="D6163" s="115" t="s">
        <v>1138</v>
      </c>
      <c r="E6163" s="115">
        <v>30.0657</v>
      </c>
      <c r="F6163" s="674">
        <v>293.83600000000001</v>
      </c>
      <c r="G6163" s="674">
        <v>295.84500000000003</v>
      </c>
      <c r="H6163" s="115">
        <f t="shared" si="192"/>
        <v>1.0068371472522089</v>
      </c>
      <c r="I6163" s="115">
        <f t="shared" si="193"/>
        <v>30.2713</v>
      </c>
    </row>
    <row r="6164" spans="1:9" hidden="1">
      <c r="A6164" s="115" t="s">
        <v>17441</v>
      </c>
      <c r="B6164" s="115" t="s">
        <v>17442</v>
      </c>
      <c r="C6164" s="115" t="s">
        <v>11809</v>
      </c>
      <c r="D6164" s="115" t="s">
        <v>1138</v>
      </c>
      <c r="E6164" s="115">
        <v>34.360799999999998</v>
      </c>
      <c r="F6164" s="674">
        <v>293.83600000000001</v>
      </c>
      <c r="G6164" s="674">
        <v>295.84500000000003</v>
      </c>
      <c r="H6164" s="115">
        <f t="shared" si="192"/>
        <v>1.0068371472522089</v>
      </c>
      <c r="I6164" s="115">
        <f t="shared" si="193"/>
        <v>34.595700000000001</v>
      </c>
    </row>
    <row r="6165" spans="1:9" hidden="1">
      <c r="A6165" s="115" t="s">
        <v>17443</v>
      </c>
      <c r="B6165" s="115" t="s">
        <v>17444</v>
      </c>
      <c r="C6165" s="115" t="s">
        <v>11812</v>
      </c>
      <c r="D6165" s="115" t="s">
        <v>1138</v>
      </c>
      <c r="E6165" s="115">
        <v>38.655900000000003</v>
      </c>
      <c r="F6165" s="674">
        <v>293.83600000000001</v>
      </c>
      <c r="G6165" s="674">
        <v>295.84500000000003</v>
      </c>
      <c r="H6165" s="115">
        <f t="shared" si="192"/>
        <v>1.0068371472522089</v>
      </c>
      <c r="I6165" s="115">
        <f t="shared" si="193"/>
        <v>38.920200000000001</v>
      </c>
    </row>
    <row r="6166" spans="1:9" hidden="1">
      <c r="A6166" s="115" t="s">
        <v>17445</v>
      </c>
      <c r="B6166" s="115" t="s">
        <v>17446</v>
      </c>
      <c r="C6166" s="115" t="s">
        <v>11815</v>
      </c>
      <c r="D6166" s="115" t="s">
        <v>1138</v>
      </c>
      <c r="E6166" s="115">
        <v>42.951000000000001</v>
      </c>
      <c r="F6166" s="674">
        <v>293.83600000000001</v>
      </c>
      <c r="G6166" s="674">
        <v>295.84500000000003</v>
      </c>
      <c r="H6166" s="115">
        <f t="shared" si="192"/>
        <v>1.0068371472522089</v>
      </c>
      <c r="I6166" s="115">
        <f t="shared" si="193"/>
        <v>43.244700000000002</v>
      </c>
    </row>
    <row r="6167" spans="1:9" hidden="1">
      <c r="A6167" s="115" t="s">
        <v>17447</v>
      </c>
      <c r="B6167" s="115" t="s">
        <v>17448</v>
      </c>
      <c r="C6167" s="115" t="s">
        <v>11818</v>
      </c>
      <c r="D6167" s="115" t="s">
        <v>1138</v>
      </c>
      <c r="E6167" s="115">
        <v>47.246099999999998</v>
      </c>
      <c r="F6167" s="674">
        <v>293.83600000000001</v>
      </c>
      <c r="G6167" s="674">
        <v>295.84500000000003</v>
      </c>
      <c r="H6167" s="115">
        <f t="shared" si="192"/>
        <v>1.0068371472522089</v>
      </c>
      <c r="I6167" s="115">
        <f t="shared" si="193"/>
        <v>47.569099999999999</v>
      </c>
    </row>
    <row r="6168" spans="1:9" hidden="1">
      <c r="A6168" s="115" t="s">
        <v>17449</v>
      </c>
      <c r="B6168" s="115" t="s">
        <v>17450</v>
      </c>
      <c r="C6168" s="115" t="s">
        <v>11821</v>
      </c>
      <c r="D6168" s="115" t="s">
        <v>1138</v>
      </c>
      <c r="E6168" s="115">
        <v>51.541200000000003</v>
      </c>
      <c r="F6168" s="674">
        <v>293.83600000000001</v>
      </c>
      <c r="G6168" s="674">
        <v>295.84500000000003</v>
      </c>
      <c r="H6168" s="115">
        <f t="shared" si="192"/>
        <v>1.0068371472522089</v>
      </c>
      <c r="I6168" s="115">
        <f t="shared" si="193"/>
        <v>51.893599999999999</v>
      </c>
    </row>
    <row r="6169" spans="1:9" hidden="1">
      <c r="A6169" s="115" t="s">
        <v>17451</v>
      </c>
      <c r="B6169" s="115" t="s">
        <v>17452</v>
      </c>
      <c r="C6169" s="115" t="s">
        <v>11824</v>
      </c>
      <c r="D6169" s="115" t="s">
        <v>1138</v>
      </c>
      <c r="E6169" s="115">
        <v>55.836300000000001</v>
      </c>
      <c r="F6169" s="674">
        <v>293.83600000000001</v>
      </c>
      <c r="G6169" s="674">
        <v>295.84500000000003</v>
      </c>
      <c r="H6169" s="115">
        <f t="shared" si="192"/>
        <v>1.0068371472522089</v>
      </c>
      <c r="I6169" s="115">
        <f t="shared" si="193"/>
        <v>56.2181</v>
      </c>
    </row>
    <row r="6170" spans="1:9" hidden="1">
      <c r="A6170" s="115" t="s">
        <v>17453</v>
      </c>
      <c r="B6170" s="115" t="s">
        <v>17454</v>
      </c>
      <c r="C6170" s="115" t="s">
        <v>11827</v>
      </c>
      <c r="D6170" s="115" t="s">
        <v>1138</v>
      </c>
      <c r="E6170" s="115">
        <v>21.4755</v>
      </c>
      <c r="F6170" s="674">
        <v>293.83600000000001</v>
      </c>
      <c r="G6170" s="674">
        <v>295.84500000000003</v>
      </c>
      <c r="H6170" s="115">
        <f t="shared" si="192"/>
        <v>1.0068371472522089</v>
      </c>
      <c r="I6170" s="115">
        <f t="shared" si="193"/>
        <v>21.622299999999999</v>
      </c>
    </row>
    <row r="6171" spans="1:9" hidden="1">
      <c r="A6171" s="115" t="s">
        <v>17455</v>
      </c>
      <c r="B6171" s="115" t="s">
        <v>17456</v>
      </c>
      <c r="C6171" s="115" t="s">
        <v>11830</v>
      </c>
      <c r="D6171" s="115" t="s">
        <v>1138</v>
      </c>
      <c r="E6171" s="115">
        <v>31.7837</v>
      </c>
      <c r="F6171" s="674">
        <v>293.83600000000001</v>
      </c>
      <c r="G6171" s="674">
        <v>295.84500000000003</v>
      </c>
      <c r="H6171" s="115">
        <f t="shared" si="192"/>
        <v>1.0068371472522089</v>
      </c>
      <c r="I6171" s="115">
        <f t="shared" si="193"/>
        <v>32.000999999999998</v>
      </c>
    </row>
    <row r="6172" spans="1:9" hidden="1">
      <c r="A6172" s="115" t="s">
        <v>17457</v>
      </c>
      <c r="B6172" s="115" t="s">
        <v>17458</v>
      </c>
      <c r="C6172" s="115" t="s">
        <v>11833</v>
      </c>
      <c r="D6172" s="115" t="s">
        <v>1138</v>
      </c>
      <c r="E6172" s="115">
        <v>41.662500000000001</v>
      </c>
      <c r="F6172" s="674">
        <v>293.83600000000001</v>
      </c>
      <c r="G6172" s="674">
        <v>295.84500000000003</v>
      </c>
      <c r="H6172" s="115">
        <f t="shared" si="192"/>
        <v>1.0068371472522089</v>
      </c>
      <c r="I6172" s="115">
        <f t="shared" si="193"/>
        <v>41.947400000000002</v>
      </c>
    </row>
    <row r="6173" spans="1:9" hidden="1">
      <c r="A6173" s="115" t="s">
        <v>17459</v>
      </c>
      <c r="B6173" s="115" t="s">
        <v>17460</v>
      </c>
      <c r="C6173" s="115" t="s">
        <v>11836</v>
      </c>
      <c r="D6173" s="115" t="s">
        <v>1138</v>
      </c>
      <c r="E6173" s="115">
        <v>61.849400000000003</v>
      </c>
      <c r="F6173" s="674">
        <v>293.83600000000001</v>
      </c>
      <c r="G6173" s="674">
        <v>295.84500000000003</v>
      </c>
      <c r="H6173" s="115">
        <f t="shared" si="192"/>
        <v>1.0068371472522089</v>
      </c>
      <c r="I6173" s="115">
        <f t="shared" si="193"/>
        <v>62.272300000000001</v>
      </c>
    </row>
    <row r="6174" spans="1:9" hidden="1">
      <c r="A6174" s="115" t="s">
        <v>17461</v>
      </c>
      <c r="B6174" s="115" t="s">
        <v>17462</v>
      </c>
      <c r="C6174" s="115" t="s">
        <v>11839</v>
      </c>
      <c r="D6174" s="115" t="s">
        <v>1138</v>
      </c>
      <c r="E6174" s="115">
        <v>80.318399999999997</v>
      </c>
      <c r="F6174" s="674">
        <v>293.83600000000001</v>
      </c>
      <c r="G6174" s="674">
        <v>295.84500000000003</v>
      </c>
      <c r="H6174" s="115">
        <f t="shared" si="192"/>
        <v>1.0068371472522089</v>
      </c>
      <c r="I6174" s="115">
        <f t="shared" si="193"/>
        <v>80.867500000000007</v>
      </c>
    </row>
    <row r="6175" spans="1:9" hidden="1">
      <c r="A6175" s="115" t="s">
        <v>17463</v>
      </c>
      <c r="B6175" s="115" t="s">
        <v>17464</v>
      </c>
      <c r="C6175" s="115" t="s">
        <v>11842</v>
      </c>
      <c r="D6175" s="115" t="s">
        <v>1138</v>
      </c>
      <c r="E6175" s="115">
        <v>98.357799999999997</v>
      </c>
      <c r="F6175" s="674">
        <v>293.83600000000001</v>
      </c>
      <c r="G6175" s="674">
        <v>295.84500000000003</v>
      </c>
      <c r="H6175" s="115">
        <f t="shared" si="192"/>
        <v>1.0068371472522089</v>
      </c>
      <c r="I6175" s="115">
        <f t="shared" si="193"/>
        <v>99.030299999999997</v>
      </c>
    </row>
    <row r="6176" spans="1:9" hidden="1">
      <c r="A6176" s="115" t="s">
        <v>17465</v>
      </c>
      <c r="B6176" s="115" t="s">
        <v>17466</v>
      </c>
      <c r="C6176" s="115" t="s">
        <v>11845</v>
      </c>
      <c r="D6176" s="115" t="s">
        <v>1138</v>
      </c>
      <c r="E6176" s="115">
        <v>115.5382</v>
      </c>
      <c r="F6176" s="674">
        <v>293.83600000000001</v>
      </c>
      <c r="G6176" s="674">
        <v>295.84500000000003</v>
      </c>
      <c r="H6176" s="115">
        <f t="shared" si="192"/>
        <v>1.0068371472522089</v>
      </c>
      <c r="I6176" s="115">
        <f t="shared" si="193"/>
        <v>116.3282</v>
      </c>
    </row>
    <row r="6177" spans="1:9" hidden="1">
      <c r="A6177" s="115" t="s">
        <v>17467</v>
      </c>
      <c r="B6177" s="115" t="s">
        <v>17468</v>
      </c>
      <c r="C6177" s="115" t="s">
        <v>11848</v>
      </c>
      <c r="D6177" s="115" t="s">
        <v>1138</v>
      </c>
      <c r="E6177" s="115">
        <v>131.43010000000001</v>
      </c>
      <c r="F6177" s="674">
        <v>293.83600000000001</v>
      </c>
      <c r="G6177" s="674">
        <v>295.84500000000003</v>
      </c>
      <c r="H6177" s="115">
        <f t="shared" si="192"/>
        <v>1.0068371472522089</v>
      </c>
      <c r="I6177" s="115">
        <f t="shared" si="193"/>
        <v>132.3287</v>
      </c>
    </row>
    <row r="6178" spans="1:9" hidden="1">
      <c r="A6178" s="115" t="s">
        <v>17469</v>
      </c>
      <c r="B6178" s="115" t="s">
        <v>17470</v>
      </c>
      <c r="C6178" s="115" t="s">
        <v>11851</v>
      </c>
      <c r="D6178" s="115" t="s">
        <v>1138</v>
      </c>
      <c r="E6178" s="115">
        <v>146.46299999999999</v>
      </c>
      <c r="F6178" s="674">
        <v>293.83600000000001</v>
      </c>
      <c r="G6178" s="674">
        <v>295.84500000000003</v>
      </c>
      <c r="H6178" s="115">
        <f t="shared" si="192"/>
        <v>1.0068371472522089</v>
      </c>
      <c r="I6178" s="115">
        <f t="shared" si="193"/>
        <v>147.46440000000001</v>
      </c>
    </row>
    <row r="6179" spans="1:9" hidden="1">
      <c r="A6179" s="115" t="s">
        <v>17471</v>
      </c>
      <c r="B6179" s="115" t="s">
        <v>17472</v>
      </c>
      <c r="C6179" s="115" t="s">
        <v>11854</v>
      </c>
      <c r="D6179" s="115" t="s">
        <v>1138</v>
      </c>
      <c r="E6179" s="115">
        <v>161.06630000000001</v>
      </c>
      <c r="F6179" s="674">
        <v>293.83600000000001</v>
      </c>
      <c r="G6179" s="674">
        <v>295.84500000000003</v>
      </c>
      <c r="H6179" s="115">
        <f t="shared" si="192"/>
        <v>1.0068371472522089</v>
      </c>
      <c r="I6179" s="115">
        <f t="shared" si="193"/>
        <v>162.16749999999999</v>
      </c>
    </row>
    <row r="6180" spans="1:9" hidden="1">
      <c r="A6180" s="115" t="s">
        <v>17473</v>
      </c>
      <c r="B6180" s="115" t="s">
        <v>17474</v>
      </c>
      <c r="C6180" s="115" t="s">
        <v>11857</v>
      </c>
      <c r="D6180" s="115" t="s">
        <v>1138</v>
      </c>
      <c r="E6180" s="115">
        <v>174.3811</v>
      </c>
      <c r="F6180" s="674">
        <v>293.83600000000001</v>
      </c>
      <c r="G6180" s="674">
        <v>295.84500000000003</v>
      </c>
      <c r="H6180" s="115">
        <f t="shared" si="192"/>
        <v>1.0068371472522089</v>
      </c>
      <c r="I6180" s="115">
        <f t="shared" si="193"/>
        <v>175.57339999999999</v>
      </c>
    </row>
    <row r="6181" spans="1:9" hidden="1">
      <c r="A6181" s="115" t="s">
        <v>17475</v>
      </c>
      <c r="B6181" s="115" t="s">
        <v>17476</v>
      </c>
      <c r="C6181" s="115" t="s">
        <v>11860</v>
      </c>
      <c r="D6181" s="115" t="s">
        <v>1138</v>
      </c>
      <c r="E6181" s="115">
        <v>198.86320000000001</v>
      </c>
      <c r="F6181" s="674">
        <v>293.83600000000001</v>
      </c>
      <c r="G6181" s="674">
        <v>295.84500000000003</v>
      </c>
      <c r="H6181" s="115">
        <f t="shared" si="192"/>
        <v>1.0068371472522089</v>
      </c>
      <c r="I6181" s="115">
        <f t="shared" si="193"/>
        <v>200.22290000000001</v>
      </c>
    </row>
    <row r="6182" spans="1:9" hidden="1">
      <c r="A6182" s="115" t="s">
        <v>17477</v>
      </c>
      <c r="B6182" s="115" t="s">
        <v>17478</v>
      </c>
      <c r="C6182" s="115" t="s">
        <v>11863</v>
      </c>
      <c r="D6182" s="115" t="s">
        <v>1138</v>
      </c>
      <c r="E6182" s="115">
        <v>219.47970000000001</v>
      </c>
      <c r="F6182" s="674">
        <v>293.83600000000001</v>
      </c>
      <c r="G6182" s="674">
        <v>295.84500000000003</v>
      </c>
      <c r="H6182" s="115">
        <f t="shared" si="192"/>
        <v>1.0068371472522089</v>
      </c>
      <c r="I6182" s="115">
        <f t="shared" si="193"/>
        <v>220.9803</v>
      </c>
    </row>
    <row r="6183" spans="1:9" hidden="1">
      <c r="A6183" s="115" t="s">
        <v>17479</v>
      </c>
      <c r="B6183" s="115" t="s">
        <v>17480</v>
      </c>
      <c r="C6183" s="115" t="s">
        <v>11866</v>
      </c>
      <c r="D6183" s="115" t="s">
        <v>1138</v>
      </c>
      <c r="E6183" s="115">
        <v>229.35830000000001</v>
      </c>
      <c r="F6183" s="674">
        <v>293.83600000000001</v>
      </c>
      <c r="G6183" s="674">
        <v>295.84500000000003</v>
      </c>
      <c r="H6183" s="115">
        <f t="shared" si="192"/>
        <v>1.0068371472522089</v>
      </c>
      <c r="I6183" s="115">
        <f t="shared" si="193"/>
        <v>230.9265</v>
      </c>
    </row>
    <row r="6184" spans="1:9" hidden="1">
      <c r="A6184" s="115" t="s">
        <v>17481</v>
      </c>
      <c r="B6184" s="115" t="s">
        <v>17482</v>
      </c>
      <c r="C6184" s="115" t="s">
        <v>11869</v>
      </c>
      <c r="D6184" s="115" t="s">
        <v>1138</v>
      </c>
      <c r="E6184" s="115">
        <v>236.6601</v>
      </c>
      <c r="F6184" s="674">
        <v>293.83600000000001</v>
      </c>
      <c r="G6184" s="674">
        <v>295.84500000000003</v>
      </c>
      <c r="H6184" s="115">
        <f t="shared" si="192"/>
        <v>1.0068371472522089</v>
      </c>
      <c r="I6184" s="115">
        <f t="shared" si="193"/>
        <v>238.2782</v>
      </c>
    </row>
    <row r="6185" spans="1:9" hidden="1">
      <c r="A6185" s="115" t="s">
        <v>17483</v>
      </c>
      <c r="B6185" s="115" t="s">
        <v>17484</v>
      </c>
      <c r="C6185" s="115" t="s">
        <v>11872</v>
      </c>
      <c r="D6185" s="115" t="s">
        <v>1138</v>
      </c>
      <c r="E6185" s="115">
        <v>259.85359999999997</v>
      </c>
      <c r="F6185" s="674">
        <v>293.83600000000001</v>
      </c>
      <c r="G6185" s="674">
        <v>295.84500000000003</v>
      </c>
      <c r="H6185" s="115">
        <f t="shared" si="192"/>
        <v>1.0068371472522089</v>
      </c>
      <c r="I6185" s="115">
        <f t="shared" si="193"/>
        <v>261.63029999999998</v>
      </c>
    </row>
    <row r="6186" spans="1:9" hidden="1">
      <c r="A6186" s="115" t="s">
        <v>17485</v>
      </c>
      <c r="B6186" s="115" t="s">
        <v>17486</v>
      </c>
      <c r="C6186" s="115" t="s">
        <v>11875</v>
      </c>
      <c r="D6186" s="115" t="s">
        <v>1138</v>
      </c>
      <c r="E6186" s="115">
        <v>269.30279999999999</v>
      </c>
      <c r="F6186" s="674">
        <v>293.83600000000001</v>
      </c>
      <c r="G6186" s="674">
        <v>295.84500000000003</v>
      </c>
      <c r="H6186" s="115">
        <f t="shared" si="192"/>
        <v>1.0068371472522089</v>
      </c>
      <c r="I6186" s="115">
        <f t="shared" si="193"/>
        <v>271.14409999999998</v>
      </c>
    </row>
    <row r="6187" spans="1:9" hidden="1">
      <c r="A6187" s="115" t="s">
        <v>17487</v>
      </c>
      <c r="B6187" s="115" t="s">
        <v>17488</v>
      </c>
      <c r="C6187" s="115" t="s">
        <v>11878</v>
      </c>
      <c r="D6187" s="115" t="s">
        <v>1242</v>
      </c>
      <c r="E6187" s="115">
        <v>329.42700000000002</v>
      </c>
      <c r="F6187" s="674">
        <v>293.83600000000001</v>
      </c>
      <c r="G6187" s="674">
        <v>295.84500000000003</v>
      </c>
      <c r="H6187" s="115">
        <f t="shared" si="192"/>
        <v>1.0068371472522089</v>
      </c>
      <c r="I6187" s="115">
        <f t="shared" si="193"/>
        <v>331.67930000000001</v>
      </c>
    </row>
    <row r="6188" spans="1:9" hidden="1">
      <c r="A6188" s="115" t="s">
        <v>17489</v>
      </c>
      <c r="B6188" s="115" t="s">
        <v>17490</v>
      </c>
      <c r="C6188" s="115" t="s">
        <v>11881</v>
      </c>
      <c r="D6188" s="115" t="s">
        <v>1242</v>
      </c>
      <c r="E6188" s="115">
        <v>440.17599999999999</v>
      </c>
      <c r="F6188" s="674">
        <v>293.83600000000001</v>
      </c>
      <c r="G6188" s="674">
        <v>295.84500000000003</v>
      </c>
      <c r="H6188" s="115">
        <f t="shared" si="192"/>
        <v>1.0068371472522089</v>
      </c>
      <c r="I6188" s="115">
        <f t="shared" si="193"/>
        <v>443.18549999999999</v>
      </c>
    </row>
    <row r="6189" spans="1:9" hidden="1">
      <c r="A6189" s="115" t="s">
        <v>17491</v>
      </c>
      <c r="B6189" s="115" t="s">
        <v>17492</v>
      </c>
      <c r="C6189" s="115" t="s">
        <v>11884</v>
      </c>
      <c r="D6189" s="115" t="s">
        <v>1242</v>
      </c>
      <c r="E6189" s="115">
        <v>545.64020000000005</v>
      </c>
      <c r="F6189" s="674">
        <v>293.83600000000001</v>
      </c>
      <c r="G6189" s="674">
        <v>295.84500000000003</v>
      </c>
      <c r="H6189" s="115">
        <f t="shared" si="192"/>
        <v>1.0068371472522089</v>
      </c>
      <c r="I6189" s="115">
        <f t="shared" si="193"/>
        <v>549.37080000000003</v>
      </c>
    </row>
    <row r="6190" spans="1:9" hidden="1">
      <c r="A6190" s="115" t="s">
        <v>17493</v>
      </c>
      <c r="B6190" s="115" t="s">
        <v>17494</v>
      </c>
      <c r="C6190" s="115" t="s">
        <v>11887</v>
      </c>
      <c r="D6190" s="115" t="s">
        <v>1242</v>
      </c>
      <c r="E6190" s="115">
        <v>644.70889999999997</v>
      </c>
      <c r="F6190" s="674">
        <v>293.83600000000001</v>
      </c>
      <c r="G6190" s="674">
        <v>295.84500000000003</v>
      </c>
      <c r="H6190" s="115">
        <f t="shared" si="192"/>
        <v>1.0068371472522089</v>
      </c>
      <c r="I6190" s="115">
        <f t="shared" si="193"/>
        <v>649.11689999999999</v>
      </c>
    </row>
    <row r="6191" spans="1:9" hidden="1">
      <c r="A6191" s="115" t="s">
        <v>17495</v>
      </c>
      <c r="B6191" s="115" t="s">
        <v>17496</v>
      </c>
      <c r="C6191" s="115" t="s">
        <v>11890</v>
      </c>
      <c r="D6191" s="115" t="s">
        <v>1242</v>
      </c>
      <c r="E6191" s="115">
        <v>839.24289999999996</v>
      </c>
      <c r="F6191" s="674">
        <v>293.83600000000001</v>
      </c>
      <c r="G6191" s="674">
        <v>295.84500000000003</v>
      </c>
      <c r="H6191" s="115">
        <f t="shared" si="192"/>
        <v>1.0068371472522089</v>
      </c>
      <c r="I6191" s="115">
        <f t="shared" si="193"/>
        <v>844.98090000000002</v>
      </c>
    </row>
    <row r="6192" spans="1:9" hidden="1">
      <c r="A6192" s="115" t="s">
        <v>17497</v>
      </c>
      <c r="B6192" s="115" t="s">
        <v>17498</v>
      </c>
      <c r="C6192" s="115" t="s">
        <v>11893</v>
      </c>
      <c r="D6192" s="115" t="s">
        <v>1242</v>
      </c>
      <c r="E6192" s="115">
        <v>1070.7994000000001</v>
      </c>
      <c r="F6192" s="674">
        <v>293.83600000000001</v>
      </c>
      <c r="G6192" s="674">
        <v>295.84500000000003</v>
      </c>
      <c r="H6192" s="115">
        <f t="shared" si="192"/>
        <v>1.0068371472522089</v>
      </c>
      <c r="I6192" s="115">
        <f t="shared" si="193"/>
        <v>1078.1206</v>
      </c>
    </row>
    <row r="6193" spans="1:9" hidden="1">
      <c r="A6193" s="115" t="s">
        <v>17499</v>
      </c>
      <c r="B6193" s="115" t="s">
        <v>17500</v>
      </c>
      <c r="C6193" s="115" t="s">
        <v>11896</v>
      </c>
      <c r="D6193" s="115" t="s">
        <v>1242</v>
      </c>
      <c r="E6193" s="115">
        <v>1324.1339</v>
      </c>
      <c r="F6193" s="674">
        <v>293.83600000000001</v>
      </c>
      <c r="G6193" s="674">
        <v>295.84500000000003</v>
      </c>
      <c r="H6193" s="115">
        <f t="shared" si="192"/>
        <v>1.0068371472522089</v>
      </c>
      <c r="I6193" s="115">
        <f t="shared" si="193"/>
        <v>1333.1872000000001</v>
      </c>
    </row>
    <row r="6194" spans="1:9" hidden="1">
      <c r="A6194" s="115" t="s">
        <v>17501</v>
      </c>
      <c r="B6194" s="115" t="s">
        <v>17502</v>
      </c>
      <c r="C6194" s="115" t="s">
        <v>11899</v>
      </c>
      <c r="D6194" s="115" t="s">
        <v>1242</v>
      </c>
      <c r="E6194" s="115">
        <v>1834.3368</v>
      </c>
      <c r="F6194" s="674">
        <v>293.83600000000001</v>
      </c>
      <c r="G6194" s="674">
        <v>295.84500000000003</v>
      </c>
      <c r="H6194" s="115">
        <f t="shared" si="192"/>
        <v>1.0068371472522089</v>
      </c>
      <c r="I6194" s="115">
        <f t="shared" si="193"/>
        <v>1846.8784000000001</v>
      </c>
    </row>
    <row r="6195" spans="1:9" hidden="1">
      <c r="A6195" s="115" t="s">
        <v>17503</v>
      </c>
      <c r="B6195" s="115" t="s">
        <v>17504</v>
      </c>
      <c r="C6195" s="115" t="s">
        <v>11902</v>
      </c>
      <c r="D6195" s="115" t="s">
        <v>1242</v>
      </c>
      <c r="E6195" s="115">
        <v>2330.0522000000001</v>
      </c>
      <c r="F6195" s="674">
        <v>293.83600000000001</v>
      </c>
      <c r="G6195" s="674">
        <v>295.84500000000003</v>
      </c>
      <c r="H6195" s="115">
        <f t="shared" si="192"/>
        <v>1.0068371472522089</v>
      </c>
      <c r="I6195" s="115">
        <f t="shared" si="193"/>
        <v>2345.9830999999999</v>
      </c>
    </row>
    <row r="6196" spans="1:9" hidden="1">
      <c r="A6196" s="115" t="s">
        <v>17505</v>
      </c>
      <c r="B6196" s="115" t="s">
        <v>17506</v>
      </c>
      <c r="C6196" s="115" t="s">
        <v>11905</v>
      </c>
      <c r="D6196" s="115" t="s">
        <v>1242</v>
      </c>
      <c r="E6196" s="115">
        <v>71.688999999999993</v>
      </c>
      <c r="F6196" s="674">
        <v>293.83600000000001</v>
      </c>
      <c r="G6196" s="674">
        <v>295.84500000000003</v>
      </c>
      <c r="H6196" s="115">
        <f t="shared" si="192"/>
        <v>1.0068371472522089</v>
      </c>
      <c r="I6196" s="115">
        <f t="shared" si="193"/>
        <v>72.179100000000005</v>
      </c>
    </row>
    <row r="6197" spans="1:9" hidden="1">
      <c r="A6197" s="115" t="s">
        <v>17507</v>
      </c>
      <c r="B6197" s="115" t="s">
        <v>17508</v>
      </c>
      <c r="C6197" s="115" t="s">
        <v>11908</v>
      </c>
      <c r="D6197" s="115" t="s">
        <v>1242</v>
      </c>
      <c r="E6197" s="115">
        <v>91.843299999999999</v>
      </c>
      <c r="F6197" s="674">
        <v>293.83600000000001</v>
      </c>
      <c r="G6197" s="674">
        <v>295.84500000000003</v>
      </c>
      <c r="H6197" s="115">
        <f t="shared" si="192"/>
        <v>1.0068371472522089</v>
      </c>
      <c r="I6197" s="115">
        <f t="shared" si="193"/>
        <v>92.471199999999996</v>
      </c>
    </row>
    <row r="6198" spans="1:9" hidden="1">
      <c r="A6198" s="115" t="s">
        <v>17509</v>
      </c>
      <c r="B6198" s="115" t="s">
        <v>17510</v>
      </c>
      <c r="C6198" s="115" t="s">
        <v>11911</v>
      </c>
      <c r="D6198" s="115" t="s">
        <v>1242</v>
      </c>
      <c r="E6198" s="115">
        <v>167.1378</v>
      </c>
      <c r="F6198" s="674">
        <v>293.83600000000001</v>
      </c>
      <c r="G6198" s="674">
        <v>295.84500000000003</v>
      </c>
      <c r="H6198" s="115">
        <f t="shared" si="192"/>
        <v>1.0068371472522089</v>
      </c>
      <c r="I6198" s="115">
        <f t="shared" si="193"/>
        <v>168.28049999999999</v>
      </c>
    </row>
    <row r="6199" spans="1:9" hidden="1">
      <c r="A6199" s="115" t="s">
        <v>17511</v>
      </c>
      <c r="B6199" s="115" t="s">
        <v>17512</v>
      </c>
      <c r="C6199" s="115" t="s">
        <v>11914</v>
      </c>
      <c r="D6199" s="115" t="s">
        <v>1242</v>
      </c>
      <c r="E6199" s="115">
        <v>204.19890000000001</v>
      </c>
      <c r="F6199" s="674">
        <v>293.83600000000001</v>
      </c>
      <c r="G6199" s="674">
        <v>295.84500000000003</v>
      </c>
      <c r="H6199" s="115">
        <f t="shared" si="192"/>
        <v>1.0068371472522089</v>
      </c>
      <c r="I6199" s="115">
        <f t="shared" si="193"/>
        <v>205.595</v>
      </c>
    </row>
    <row r="6200" spans="1:9" hidden="1">
      <c r="A6200" s="115" t="s">
        <v>17513</v>
      </c>
      <c r="B6200" s="115" t="s">
        <v>17514</v>
      </c>
      <c r="C6200" s="115" t="s">
        <v>11917</v>
      </c>
      <c r="D6200" s="115" t="s">
        <v>1242</v>
      </c>
      <c r="E6200" s="115">
        <v>585.47370000000001</v>
      </c>
      <c r="F6200" s="674">
        <v>293.83600000000001</v>
      </c>
      <c r="G6200" s="674">
        <v>295.84500000000003</v>
      </c>
      <c r="H6200" s="115">
        <f t="shared" si="192"/>
        <v>1.0068371472522089</v>
      </c>
      <c r="I6200" s="115">
        <f t="shared" si="193"/>
        <v>589.47670000000005</v>
      </c>
    </row>
    <row r="6201" spans="1:9" hidden="1">
      <c r="A6201" s="115" t="s">
        <v>17515</v>
      </c>
      <c r="B6201" s="115" t="s">
        <v>17516</v>
      </c>
      <c r="C6201" s="115" t="s">
        <v>11920</v>
      </c>
      <c r="D6201" s="115" t="s">
        <v>1242</v>
      </c>
      <c r="E6201" s="115">
        <v>904.23850000000004</v>
      </c>
      <c r="F6201" s="674">
        <v>293.83600000000001</v>
      </c>
      <c r="G6201" s="674">
        <v>295.84500000000003</v>
      </c>
      <c r="H6201" s="115">
        <f t="shared" si="192"/>
        <v>1.0068371472522089</v>
      </c>
      <c r="I6201" s="115">
        <f t="shared" si="193"/>
        <v>910.42089999999996</v>
      </c>
    </row>
    <row r="6202" spans="1:9" hidden="1">
      <c r="A6202" s="115" t="s">
        <v>17517</v>
      </c>
      <c r="B6202" s="115" t="s">
        <v>17518</v>
      </c>
      <c r="C6202" s="115" t="s">
        <v>11923</v>
      </c>
      <c r="D6202" s="115" t="s">
        <v>1242</v>
      </c>
      <c r="E6202" s="115">
        <v>109.42100000000001</v>
      </c>
      <c r="F6202" s="674">
        <v>293.83600000000001</v>
      </c>
      <c r="G6202" s="674">
        <v>295.84500000000003</v>
      </c>
      <c r="H6202" s="115">
        <f t="shared" si="192"/>
        <v>1.0068371472522089</v>
      </c>
      <c r="I6202" s="115">
        <f t="shared" si="193"/>
        <v>110.1691</v>
      </c>
    </row>
    <row r="6203" spans="1:9" hidden="1">
      <c r="A6203" s="115" t="s">
        <v>17519</v>
      </c>
      <c r="B6203" s="115" t="s">
        <v>17520</v>
      </c>
      <c r="C6203" s="115" t="s">
        <v>11926</v>
      </c>
      <c r="D6203" s="115" t="s">
        <v>1242</v>
      </c>
      <c r="E6203" s="115">
        <v>138.8468</v>
      </c>
      <c r="F6203" s="674">
        <v>293.83600000000001</v>
      </c>
      <c r="G6203" s="674">
        <v>295.84500000000003</v>
      </c>
      <c r="H6203" s="115">
        <f t="shared" si="192"/>
        <v>1.0068371472522089</v>
      </c>
      <c r="I6203" s="115">
        <f t="shared" si="193"/>
        <v>139.7961</v>
      </c>
    </row>
    <row r="6204" spans="1:9" hidden="1">
      <c r="A6204" s="115" t="s">
        <v>17521</v>
      </c>
      <c r="B6204" s="115" t="s">
        <v>17522</v>
      </c>
      <c r="C6204" s="115" t="s">
        <v>11929</v>
      </c>
      <c r="D6204" s="115" t="s">
        <v>1242</v>
      </c>
      <c r="E6204" s="115">
        <v>186.2355</v>
      </c>
      <c r="F6204" s="674">
        <v>293.83600000000001</v>
      </c>
      <c r="G6204" s="674">
        <v>295.84500000000003</v>
      </c>
      <c r="H6204" s="115">
        <f t="shared" si="192"/>
        <v>1.0068371472522089</v>
      </c>
      <c r="I6204" s="115">
        <f t="shared" si="193"/>
        <v>187.50880000000001</v>
      </c>
    </row>
    <row r="6205" spans="1:9" hidden="1">
      <c r="A6205" s="115" t="s">
        <v>17523</v>
      </c>
      <c r="B6205" s="115" t="s">
        <v>17524</v>
      </c>
      <c r="C6205" s="115" t="s">
        <v>11932</v>
      </c>
      <c r="D6205" s="115" t="s">
        <v>1242</v>
      </c>
      <c r="E6205" s="115">
        <v>264.53699999999998</v>
      </c>
      <c r="F6205" s="674">
        <v>293.83600000000001</v>
      </c>
      <c r="G6205" s="674">
        <v>295.84500000000003</v>
      </c>
      <c r="H6205" s="115">
        <f t="shared" si="192"/>
        <v>1.0068371472522089</v>
      </c>
      <c r="I6205" s="115">
        <f t="shared" si="193"/>
        <v>266.34570000000002</v>
      </c>
    </row>
    <row r="6206" spans="1:9" hidden="1">
      <c r="A6206" s="115" t="s">
        <v>17525</v>
      </c>
      <c r="B6206" s="115" t="s">
        <v>17526</v>
      </c>
      <c r="C6206" s="115" t="s">
        <v>11935</v>
      </c>
      <c r="D6206" s="115" t="s">
        <v>1242</v>
      </c>
      <c r="E6206" s="115">
        <v>315.16570000000002</v>
      </c>
      <c r="F6206" s="674">
        <v>293.83600000000001</v>
      </c>
      <c r="G6206" s="674">
        <v>295.84500000000003</v>
      </c>
      <c r="H6206" s="115">
        <f t="shared" si="192"/>
        <v>1.0068371472522089</v>
      </c>
      <c r="I6206" s="115">
        <f t="shared" si="193"/>
        <v>317.32049999999998</v>
      </c>
    </row>
    <row r="6207" spans="1:9" hidden="1">
      <c r="A6207" s="115" t="s">
        <v>17527</v>
      </c>
      <c r="B6207" s="115" t="s">
        <v>17528</v>
      </c>
      <c r="C6207" s="115" t="s">
        <v>11938</v>
      </c>
      <c r="D6207" s="115" t="s">
        <v>1242</v>
      </c>
      <c r="E6207" s="115">
        <v>235.26859999999999</v>
      </c>
      <c r="F6207" s="674">
        <v>293.83600000000001</v>
      </c>
      <c r="G6207" s="674">
        <v>295.84500000000003</v>
      </c>
      <c r="H6207" s="115">
        <f t="shared" si="192"/>
        <v>1.0068371472522089</v>
      </c>
      <c r="I6207" s="115">
        <f t="shared" si="193"/>
        <v>236.87719999999999</v>
      </c>
    </row>
    <row r="6208" spans="1:9" hidden="1">
      <c r="A6208" s="115" t="s">
        <v>17529</v>
      </c>
      <c r="B6208" s="115" t="s">
        <v>17530</v>
      </c>
      <c r="C6208" s="115" t="s">
        <v>11941</v>
      </c>
      <c r="D6208" s="115" t="s">
        <v>1242</v>
      </c>
      <c r="E6208" s="115">
        <v>290.92669999999998</v>
      </c>
      <c r="F6208" s="674">
        <v>293.83600000000001</v>
      </c>
      <c r="G6208" s="674">
        <v>295.84500000000003</v>
      </c>
      <c r="H6208" s="115">
        <f t="shared" si="192"/>
        <v>1.0068371472522089</v>
      </c>
      <c r="I6208" s="115">
        <f t="shared" si="193"/>
        <v>292.91579999999999</v>
      </c>
    </row>
    <row r="6209" spans="1:9" hidden="1">
      <c r="A6209" s="115" t="s">
        <v>17531</v>
      </c>
      <c r="B6209" s="115" t="s">
        <v>17532</v>
      </c>
      <c r="C6209" s="115" t="s">
        <v>11944</v>
      </c>
      <c r="D6209" s="115" t="s">
        <v>1242</v>
      </c>
      <c r="E6209" s="115">
        <v>383.37029999999999</v>
      </c>
      <c r="F6209" s="674">
        <v>293.83600000000001</v>
      </c>
      <c r="G6209" s="674">
        <v>295.84500000000003</v>
      </c>
      <c r="H6209" s="115">
        <f t="shared" si="192"/>
        <v>1.0068371472522089</v>
      </c>
      <c r="I6209" s="115">
        <f t="shared" si="193"/>
        <v>385.99149999999997</v>
      </c>
    </row>
    <row r="6210" spans="1:9" hidden="1">
      <c r="A6210" s="115" t="s">
        <v>17533</v>
      </c>
      <c r="B6210" s="115" t="s">
        <v>17534</v>
      </c>
      <c r="C6210" s="115" t="s">
        <v>11947</v>
      </c>
      <c r="D6210" s="115" t="s">
        <v>1242</v>
      </c>
      <c r="E6210" s="115">
        <v>445.82459999999998</v>
      </c>
      <c r="F6210" s="674">
        <v>293.83600000000001</v>
      </c>
      <c r="G6210" s="674">
        <v>295.84500000000003</v>
      </c>
      <c r="H6210" s="115">
        <f t="shared" si="192"/>
        <v>1.0068371472522089</v>
      </c>
      <c r="I6210" s="115">
        <f t="shared" si="193"/>
        <v>448.87279999999998</v>
      </c>
    </row>
    <row r="6211" spans="1:9" hidden="1">
      <c r="A6211" s="115" t="s">
        <v>17535</v>
      </c>
      <c r="B6211" s="115" t="s">
        <v>17536</v>
      </c>
      <c r="C6211" s="115" t="s">
        <v>11950</v>
      </c>
      <c r="D6211" s="115" t="s">
        <v>1242</v>
      </c>
      <c r="E6211" s="115">
        <v>607.46910000000003</v>
      </c>
      <c r="F6211" s="674">
        <v>293.83600000000001</v>
      </c>
      <c r="G6211" s="674">
        <v>295.84500000000003</v>
      </c>
      <c r="H6211" s="115">
        <f t="shared" si="192"/>
        <v>1.0068371472522089</v>
      </c>
      <c r="I6211" s="115">
        <f t="shared" si="193"/>
        <v>611.62249999999995</v>
      </c>
    </row>
    <row r="6212" spans="1:9" hidden="1">
      <c r="A6212" s="115" t="s">
        <v>17537</v>
      </c>
      <c r="B6212" s="115" t="s">
        <v>17538</v>
      </c>
      <c r="C6212" s="115" t="s">
        <v>11953</v>
      </c>
      <c r="D6212" s="115" t="s">
        <v>1242</v>
      </c>
      <c r="E6212" s="115">
        <v>720.15930000000003</v>
      </c>
      <c r="F6212" s="674">
        <v>293.83600000000001</v>
      </c>
      <c r="G6212" s="674">
        <v>295.84500000000003</v>
      </c>
      <c r="H6212" s="115">
        <f t="shared" si="192"/>
        <v>1.0068371472522089</v>
      </c>
      <c r="I6212" s="115">
        <f t="shared" si="193"/>
        <v>725.08309999999994</v>
      </c>
    </row>
    <row r="6213" spans="1:9" hidden="1">
      <c r="A6213" s="115" t="s">
        <v>17539</v>
      </c>
      <c r="B6213" s="115" t="s">
        <v>17540</v>
      </c>
      <c r="C6213" s="115" t="s">
        <v>11956</v>
      </c>
      <c r="D6213" s="115" t="s">
        <v>1242</v>
      </c>
      <c r="E6213" s="115">
        <v>943.26300000000003</v>
      </c>
      <c r="F6213" s="674">
        <v>293.83600000000001</v>
      </c>
      <c r="G6213" s="674">
        <v>295.84500000000003</v>
      </c>
      <c r="H6213" s="115">
        <f t="shared" ref="H6213:H6276" si="194">G6213/F6213</f>
        <v>1.0068371472522089</v>
      </c>
      <c r="I6213" s="115">
        <f t="shared" ref="I6213:I6276" si="195">ROUND(H6213*E6213,4)</f>
        <v>949.71220000000005</v>
      </c>
    </row>
    <row r="6214" spans="1:9" hidden="1">
      <c r="A6214" s="115" t="s">
        <v>17541</v>
      </c>
      <c r="B6214" s="115" t="s">
        <v>17542</v>
      </c>
      <c r="C6214" s="115" t="s">
        <v>11959</v>
      </c>
      <c r="D6214" s="115" t="s">
        <v>1242</v>
      </c>
      <c r="E6214" s="115">
        <v>1109.0944</v>
      </c>
      <c r="F6214" s="674">
        <v>293.83600000000001</v>
      </c>
      <c r="G6214" s="674">
        <v>295.84500000000003</v>
      </c>
      <c r="H6214" s="115">
        <f t="shared" si="194"/>
        <v>1.0068371472522089</v>
      </c>
      <c r="I6214" s="115">
        <f t="shared" si="195"/>
        <v>1116.6774</v>
      </c>
    </row>
    <row r="6215" spans="1:9" hidden="1">
      <c r="A6215" s="115" t="s">
        <v>17543</v>
      </c>
      <c r="B6215" s="115" t="s">
        <v>17544</v>
      </c>
      <c r="C6215" s="115" t="s">
        <v>11962</v>
      </c>
      <c r="D6215" s="115" t="s">
        <v>1242</v>
      </c>
      <c r="E6215" s="115">
        <v>1182.7725</v>
      </c>
      <c r="F6215" s="674">
        <v>293.83600000000001</v>
      </c>
      <c r="G6215" s="674">
        <v>295.84500000000003</v>
      </c>
      <c r="H6215" s="115">
        <f t="shared" si="194"/>
        <v>1.0068371472522089</v>
      </c>
      <c r="I6215" s="115">
        <f t="shared" si="195"/>
        <v>1190.8593000000001</v>
      </c>
    </row>
    <row r="6216" spans="1:9" hidden="1">
      <c r="A6216" s="115" t="s">
        <v>17545</v>
      </c>
      <c r="B6216" s="115" t="s">
        <v>17546</v>
      </c>
      <c r="C6216" s="115" t="s">
        <v>11965</v>
      </c>
      <c r="D6216" s="115" t="s">
        <v>1242</v>
      </c>
      <c r="E6216" s="115">
        <v>1813.6088999999999</v>
      </c>
      <c r="F6216" s="674">
        <v>293.83600000000001</v>
      </c>
      <c r="G6216" s="674">
        <v>295.84500000000003</v>
      </c>
      <c r="H6216" s="115">
        <f t="shared" si="194"/>
        <v>1.0068371472522089</v>
      </c>
      <c r="I6216" s="115">
        <f t="shared" si="195"/>
        <v>1826.0088000000001</v>
      </c>
    </row>
    <row r="6217" spans="1:9" hidden="1">
      <c r="A6217" s="115" t="s">
        <v>17547</v>
      </c>
      <c r="B6217" s="115" t="s">
        <v>17548</v>
      </c>
      <c r="C6217" s="115" t="s">
        <v>11968</v>
      </c>
      <c r="D6217" s="115" t="s">
        <v>1242</v>
      </c>
      <c r="E6217" s="115">
        <v>260.76859999999999</v>
      </c>
      <c r="F6217" s="674">
        <v>293.83600000000001</v>
      </c>
      <c r="G6217" s="674">
        <v>295.84500000000003</v>
      </c>
      <c r="H6217" s="115">
        <f t="shared" si="194"/>
        <v>1.0068371472522089</v>
      </c>
      <c r="I6217" s="115">
        <f t="shared" si="195"/>
        <v>262.55149999999998</v>
      </c>
    </row>
    <row r="6218" spans="1:9" hidden="1">
      <c r="A6218" s="115" t="s">
        <v>17549</v>
      </c>
      <c r="B6218" s="115" t="s">
        <v>17550</v>
      </c>
      <c r="C6218" s="115" t="s">
        <v>11971</v>
      </c>
      <c r="D6218" s="115" t="s">
        <v>1242</v>
      </c>
      <c r="E6218" s="115">
        <v>351.95670000000001</v>
      </c>
      <c r="F6218" s="674">
        <v>293.83600000000001</v>
      </c>
      <c r="G6218" s="674">
        <v>295.84500000000003</v>
      </c>
      <c r="H6218" s="115">
        <f t="shared" si="194"/>
        <v>1.0068371472522089</v>
      </c>
      <c r="I6218" s="115">
        <f t="shared" si="195"/>
        <v>354.36309999999997</v>
      </c>
    </row>
    <row r="6219" spans="1:9" hidden="1">
      <c r="A6219" s="115" t="s">
        <v>17551</v>
      </c>
      <c r="B6219" s="115" t="s">
        <v>17552</v>
      </c>
      <c r="C6219" s="115" t="s">
        <v>11974</v>
      </c>
      <c r="D6219" s="115" t="s">
        <v>1242</v>
      </c>
      <c r="E6219" s="115">
        <v>377.3503</v>
      </c>
      <c r="F6219" s="674">
        <v>293.83600000000001</v>
      </c>
      <c r="G6219" s="674">
        <v>295.84500000000003</v>
      </c>
      <c r="H6219" s="115">
        <f t="shared" si="194"/>
        <v>1.0068371472522089</v>
      </c>
      <c r="I6219" s="115">
        <f t="shared" si="195"/>
        <v>379.93029999999999</v>
      </c>
    </row>
    <row r="6220" spans="1:9" hidden="1">
      <c r="A6220" s="115" t="s">
        <v>17553</v>
      </c>
      <c r="B6220" s="115" t="s">
        <v>17554</v>
      </c>
      <c r="C6220" s="115" t="s">
        <v>11977</v>
      </c>
      <c r="D6220" s="115" t="s">
        <v>1242</v>
      </c>
      <c r="E6220" s="115">
        <v>589.82460000000003</v>
      </c>
      <c r="F6220" s="674">
        <v>293.83600000000001</v>
      </c>
      <c r="G6220" s="674">
        <v>295.84500000000003</v>
      </c>
      <c r="H6220" s="115">
        <f t="shared" si="194"/>
        <v>1.0068371472522089</v>
      </c>
      <c r="I6220" s="115">
        <f t="shared" si="195"/>
        <v>593.85730000000001</v>
      </c>
    </row>
    <row r="6221" spans="1:9" hidden="1">
      <c r="A6221" s="115" t="s">
        <v>17555</v>
      </c>
      <c r="B6221" s="115" t="s">
        <v>17556</v>
      </c>
      <c r="C6221" s="115" t="s">
        <v>11980</v>
      </c>
      <c r="D6221" s="115" t="s">
        <v>1242</v>
      </c>
      <c r="E6221" s="115">
        <v>723.27909999999997</v>
      </c>
      <c r="F6221" s="674">
        <v>293.83600000000001</v>
      </c>
      <c r="G6221" s="674">
        <v>295.84500000000003</v>
      </c>
      <c r="H6221" s="115">
        <f t="shared" si="194"/>
        <v>1.0068371472522089</v>
      </c>
      <c r="I6221" s="115">
        <f t="shared" si="195"/>
        <v>728.22429999999997</v>
      </c>
    </row>
    <row r="6222" spans="1:9" hidden="1">
      <c r="A6222" s="115" t="s">
        <v>17557</v>
      </c>
      <c r="B6222" s="115" t="s">
        <v>17558</v>
      </c>
      <c r="C6222" s="115" t="s">
        <v>11983</v>
      </c>
      <c r="D6222" s="115" t="s">
        <v>1242</v>
      </c>
      <c r="E6222" s="115">
        <v>929.57929999999999</v>
      </c>
      <c r="F6222" s="674">
        <v>293.83600000000001</v>
      </c>
      <c r="G6222" s="674">
        <v>295.84500000000003</v>
      </c>
      <c r="H6222" s="115">
        <f t="shared" si="194"/>
        <v>1.0068371472522089</v>
      </c>
      <c r="I6222" s="115">
        <f t="shared" si="195"/>
        <v>935.93499999999995</v>
      </c>
    </row>
    <row r="6223" spans="1:9" hidden="1">
      <c r="A6223" s="115" t="s">
        <v>17559</v>
      </c>
      <c r="B6223" s="115" t="s">
        <v>17560</v>
      </c>
      <c r="C6223" s="115" t="s">
        <v>11986</v>
      </c>
      <c r="D6223" s="115" t="s">
        <v>1242</v>
      </c>
      <c r="E6223" s="115">
        <v>1133.2629999999999</v>
      </c>
      <c r="F6223" s="674">
        <v>293.83600000000001</v>
      </c>
      <c r="G6223" s="674">
        <v>295.84500000000003</v>
      </c>
      <c r="H6223" s="115">
        <f t="shared" si="194"/>
        <v>1.0068371472522089</v>
      </c>
      <c r="I6223" s="115">
        <f t="shared" si="195"/>
        <v>1141.0112999999999</v>
      </c>
    </row>
    <row r="6224" spans="1:9" hidden="1">
      <c r="A6224" s="115" t="s">
        <v>17561</v>
      </c>
      <c r="B6224" s="115" t="s">
        <v>17562</v>
      </c>
      <c r="C6224" s="115" t="s">
        <v>11989</v>
      </c>
      <c r="D6224" s="115" t="s">
        <v>1242</v>
      </c>
      <c r="E6224" s="115">
        <v>1364.1925000000001</v>
      </c>
      <c r="F6224" s="674">
        <v>293.83600000000001</v>
      </c>
      <c r="G6224" s="674">
        <v>295.84500000000003</v>
      </c>
      <c r="H6224" s="115">
        <f t="shared" si="194"/>
        <v>1.0068371472522089</v>
      </c>
      <c r="I6224" s="115">
        <f t="shared" si="195"/>
        <v>1373.5197000000001</v>
      </c>
    </row>
    <row r="6225" spans="1:9" hidden="1">
      <c r="A6225" s="115" t="s">
        <v>17563</v>
      </c>
      <c r="B6225" s="115" t="s">
        <v>17564</v>
      </c>
      <c r="C6225" s="115" t="s">
        <v>11992</v>
      </c>
      <c r="D6225" s="115" t="s">
        <v>1242</v>
      </c>
      <c r="E6225" s="115">
        <v>2013.6088999999999</v>
      </c>
      <c r="F6225" s="674">
        <v>293.83600000000001</v>
      </c>
      <c r="G6225" s="674">
        <v>295.84500000000003</v>
      </c>
      <c r="H6225" s="115">
        <f t="shared" si="194"/>
        <v>1.0068371472522089</v>
      </c>
      <c r="I6225" s="115">
        <f t="shared" si="195"/>
        <v>2027.3761999999999</v>
      </c>
    </row>
    <row r="6226" spans="1:9" hidden="1">
      <c r="A6226" s="115" t="s">
        <v>17565</v>
      </c>
      <c r="B6226" s="115" t="s">
        <v>17566</v>
      </c>
      <c r="C6226" s="115" t="s">
        <v>11995</v>
      </c>
      <c r="D6226" s="115" t="s">
        <v>1242</v>
      </c>
      <c r="E6226" s="115">
        <v>303.86860000000001</v>
      </c>
      <c r="F6226" s="674">
        <v>293.83600000000001</v>
      </c>
      <c r="G6226" s="674">
        <v>295.84500000000003</v>
      </c>
      <c r="H6226" s="115">
        <f t="shared" si="194"/>
        <v>1.0068371472522089</v>
      </c>
      <c r="I6226" s="115">
        <f t="shared" si="195"/>
        <v>305.94619999999998</v>
      </c>
    </row>
    <row r="6227" spans="1:9" hidden="1">
      <c r="A6227" s="115" t="s">
        <v>17567</v>
      </c>
      <c r="B6227" s="115" t="s">
        <v>17568</v>
      </c>
      <c r="C6227" s="115" t="s">
        <v>11998</v>
      </c>
      <c r="D6227" s="115" t="s">
        <v>1242</v>
      </c>
      <c r="E6227" s="115">
        <v>392.85669999999999</v>
      </c>
      <c r="F6227" s="674">
        <v>293.83600000000001</v>
      </c>
      <c r="G6227" s="674">
        <v>295.84500000000003</v>
      </c>
      <c r="H6227" s="115">
        <f t="shared" si="194"/>
        <v>1.0068371472522089</v>
      </c>
      <c r="I6227" s="115">
        <f t="shared" si="195"/>
        <v>395.54270000000002</v>
      </c>
    </row>
    <row r="6228" spans="1:9" hidden="1">
      <c r="A6228" s="115" t="s">
        <v>17569</v>
      </c>
      <c r="B6228" s="115" t="s">
        <v>17570</v>
      </c>
      <c r="C6228" s="115" t="s">
        <v>12001</v>
      </c>
      <c r="D6228" s="115" t="s">
        <v>1242</v>
      </c>
      <c r="E6228" s="115">
        <v>473.37029999999999</v>
      </c>
      <c r="F6228" s="674">
        <v>293.83600000000001</v>
      </c>
      <c r="G6228" s="674">
        <v>295.84500000000003</v>
      </c>
      <c r="H6228" s="115">
        <f t="shared" si="194"/>
        <v>1.0068371472522089</v>
      </c>
      <c r="I6228" s="115">
        <f t="shared" si="195"/>
        <v>476.60680000000002</v>
      </c>
    </row>
    <row r="6229" spans="1:9" hidden="1">
      <c r="A6229" s="115" t="s">
        <v>17571</v>
      </c>
      <c r="B6229" s="115" t="s">
        <v>17572</v>
      </c>
      <c r="C6229" s="115" t="s">
        <v>12004</v>
      </c>
      <c r="D6229" s="115" t="s">
        <v>1242</v>
      </c>
      <c r="E6229" s="115">
        <v>594.05460000000005</v>
      </c>
      <c r="F6229" s="674">
        <v>293.83600000000001</v>
      </c>
      <c r="G6229" s="674">
        <v>295.84500000000003</v>
      </c>
      <c r="H6229" s="115">
        <f t="shared" si="194"/>
        <v>1.0068371472522089</v>
      </c>
      <c r="I6229" s="115">
        <f t="shared" si="195"/>
        <v>598.11620000000005</v>
      </c>
    </row>
    <row r="6230" spans="1:9" hidden="1">
      <c r="A6230" s="115" t="s">
        <v>17573</v>
      </c>
      <c r="B6230" s="115" t="s">
        <v>17574</v>
      </c>
      <c r="C6230" s="115" t="s">
        <v>12007</v>
      </c>
      <c r="D6230" s="115" t="s">
        <v>1242</v>
      </c>
      <c r="E6230" s="115">
        <v>774.89909999999998</v>
      </c>
      <c r="F6230" s="674">
        <v>293.83600000000001</v>
      </c>
      <c r="G6230" s="674">
        <v>295.84500000000003</v>
      </c>
      <c r="H6230" s="115">
        <f t="shared" si="194"/>
        <v>1.0068371472522089</v>
      </c>
      <c r="I6230" s="115">
        <f t="shared" si="195"/>
        <v>780.19719999999995</v>
      </c>
    </row>
    <row r="6231" spans="1:9" hidden="1">
      <c r="A6231" s="115" t="s">
        <v>17575</v>
      </c>
      <c r="B6231" s="115" t="s">
        <v>17576</v>
      </c>
      <c r="C6231" s="115" t="s">
        <v>12010</v>
      </c>
      <c r="D6231" s="115" t="s">
        <v>1242</v>
      </c>
      <c r="E6231" s="115">
        <v>1161.2629999999999</v>
      </c>
      <c r="F6231" s="674">
        <v>293.83600000000001</v>
      </c>
      <c r="G6231" s="674">
        <v>295.84500000000003</v>
      </c>
      <c r="H6231" s="115">
        <f t="shared" si="194"/>
        <v>1.0068371472522089</v>
      </c>
      <c r="I6231" s="115">
        <f t="shared" si="195"/>
        <v>1169.2027</v>
      </c>
    </row>
    <row r="6232" spans="1:9" hidden="1">
      <c r="A6232" s="115" t="s">
        <v>17577</v>
      </c>
      <c r="B6232" s="115" t="s">
        <v>17578</v>
      </c>
      <c r="C6232" s="115" t="s">
        <v>12013</v>
      </c>
      <c r="D6232" s="115" t="s">
        <v>1242</v>
      </c>
      <c r="E6232" s="115">
        <v>1593.7525000000001</v>
      </c>
      <c r="F6232" s="674">
        <v>293.83600000000001</v>
      </c>
      <c r="G6232" s="674">
        <v>295.84500000000003</v>
      </c>
      <c r="H6232" s="115">
        <f t="shared" si="194"/>
        <v>1.0068371472522089</v>
      </c>
      <c r="I6232" s="115">
        <f t="shared" si="195"/>
        <v>1604.6492000000001</v>
      </c>
    </row>
    <row r="6233" spans="1:9" hidden="1">
      <c r="A6233" s="115" t="s">
        <v>17579</v>
      </c>
      <c r="B6233" s="115" t="s">
        <v>17580</v>
      </c>
      <c r="C6233" s="115" t="s">
        <v>12016</v>
      </c>
      <c r="D6233" s="115" t="s">
        <v>1242</v>
      </c>
      <c r="E6233" s="115">
        <v>2333.4389000000001</v>
      </c>
      <c r="F6233" s="674">
        <v>293.83600000000001</v>
      </c>
      <c r="G6233" s="674">
        <v>295.84500000000003</v>
      </c>
      <c r="H6233" s="115">
        <f t="shared" si="194"/>
        <v>1.0068371472522089</v>
      </c>
      <c r="I6233" s="115">
        <f t="shared" si="195"/>
        <v>2349.393</v>
      </c>
    </row>
    <row r="6234" spans="1:9" hidden="1">
      <c r="A6234" s="115" t="s">
        <v>17581</v>
      </c>
      <c r="B6234" s="115" t="s">
        <v>17582</v>
      </c>
      <c r="C6234" s="115" t="s">
        <v>12019</v>
      </c>
      <c r="D6234" s="115" t="s">
        <v>1242</v>
      </c>
      <c r="E6234" s="115">
        <v>59.802799999999998</v>
      </c>
      <c r="F6234" s="674">
        <v>293.83600000000001</v>
      </c>
      <c r="G6234" s="674">
        <v>295.84500000000003</v>
      </c>
      <c r="H6234" s="115">
        <f t="shared" si="194"/>
        <v>1.0068371472522089</v>
      </c>
      <c r="I6234" s="115">
        <f t="shared" si="195"/>
        <v>60.2117</v>
      </c>
    </row>
    <row r="6235" spans="1:9" hidden="1">
      <c r="A6235" s="115" t="s">
        <v>17583</v>
      </c>
      <c r="B6235" s="115" t="s">
        <v>17584</v>
      </c>
      <c r="C6235" s="115" t="s">
        <v>12022</v>
      </c>
      <c r="D6235" s="115" t="s">
        <v>1242</v>
      </c>
      <c r="E6235" s="115">
        <v>75.840100000000007</v>
      </c>
      <c r="F6235" s="674">
        <v>293.83600000000001</v>
      </c>
      <c r="G6235" s="674">
        <v>295.84500000000003</v>
      </c>
      <c r="H6235" s="115">
        <f t="shared" si="194"/>
        <v>1.0068371472522089</v>
      </c>
      <c r="I6235" s="115">
        <f t="shared" si="195"/>
        <v>76.358599999999996</v>
      </c>
    </row>
    <row r="6236" spans="1:9" hidden="1">
      <c r="A6236" s="115" t="s">
        <v>17585</v>
      </c>
      <c r="B6236" s="115" t="s">
        <v>17586</v>
      </c>
      <c r="C6236" s="115" t="s">
        <v>12025</v>
      </c>
      <c r="D6236" s="115" t="s">
        <v>1242</v>
      </c>
      <c r="E6236" s="115">
        <v>109.5787</v>
      </c>
      <c r="F6236" s="674">
        <v>293.83600000000001</v>
      </c>
      <c r="G6236" s="674">
        <v>295.84500000000003</v>
      </c>
      <c r="H6236" s="115">
        <f t="shared" si="194"/>
        <v>1.0068371472522089</v>
      </c>
      <c r="I6236" s="115">
        <f t="shared" si="195"/>
        <v>110.3279</v>
      </c>
    </row>
    <row r="6237" spans="1:9" hidden="1">
      <c r="A6237" s="115" t="s">
        <v>17587</v>
      </c>
      <c r="B6237" s="115" t="s">
        <v>17588</v>
      </c>
      <c r="C6237" s="115" t="s">
        <v>12028</v>
      </c>
      <c r="D6237" s="115" t="s">
        <v>1242</v>
      </c>
      <c r="E6237" s="115">
        <v>152.5145</v>
      </c>
      <c r="F6237" s="674">
        <v>293.83600000000001</v>
      </c>
      <c r="G6237" s="674">
        <v>295.84500000000003</v>
      </c>
      <c r="H6237" s="115">
        <f t="shared" si="194"/>
        <v>1.0068371472522089</v>
      </c>
      <c r="I6237" s="115">
        <f t="shared" si="195"/>
        <v>153.5573</v>
      </c>
    </row>
    <row r="6238" spans="1:9" hidden="1">
      <c r="A6238" s="115" t="s">
        <v>17589</v>
      </c>
      <c r="B6238" s="115" t="s">
        <v>17590</v>
      </c>
      <c r="C6238" s="115" t="s">
        <v>12031</v>
      </c>
      <c r="D6238" s="115" t="s">
        <v>1242</v>
      </c>
      <c r="E6238" s="115">
        <v>189.76070000000001</v>
      </c>
      <c r="F6238" s="674">
        <v>293.83600000000001</v>
      </c>
      <c r="G6238" s="674">
        <v>295.84500000000003</v>
      </c>
      <c r="H6238" s="115">
        <f t="shared" si="194"/>
        <v>1.0068371472522089</v>
      </c>
      <c r="I6238" s="115">
        <f t="shared" si="195"/>
        <v>191.0581</v>
      </c>
    </row>
    <row r="6239" spans="1:9" hidden="1">
      <c r="A6239" s="115" t="s">
        <v>17591</v>
      </c>
      <c r="B6239" s="115" t="s">
        <v>17592</v>
      </c>
      <c r="C6239" s="115" t="s">
        <v>12034</v>
      </c>
      <c r="D6239" s="115" t="s">
        <v>1138</v>
      </c>
      <c r="E6239" s="115">
        <v>401.709</v>
      </c>
      <c r="F6239" s="674">
        <v>293.83600000000001</v>
      </c>
      <c r="G6239" s="674">
        <v>295.84500000000003</v>
      </c>
      <c r="H6239" s="115">
        <f t="shared" si="194"/>
        <v>1.0068371472522089</v>
      </c>
      <c r="I6239" s="115">
        <f t="shared" si="195"/>
        <v>404.45549999999997</v>
      </c>
    </row>
    <row r="6240" spans="1:9" hidden="1">
      <c r="A6240" s="115" t="s">
        <v>17593</v>
      </c>
      <c r="B6240" s="115" t="s">
        <v>17594</v>
      </c>
      <c r="C6240" s="115" t="s">
        <v>12037</v>
      </c>
      <c r="D6240" s="115" t="s">
        <v>1242</v>
      </c>
      <c r="E6240" s="115">
        <v>66.626800000000003</v>
      </c>
      <c r="F6240" s="674">
        <v>293.83600000000001</v>
      </c>
      <c r="G6240" s="674">
        <v>295.84500000000003</v>
      </c>
      <c r="H6240" s="115">
        <f t="shared" si="194"/>
        <v>1.0068371472522089</v>
      </c>
      <c r="I6240" s="115">
        <f t="shared" si="195"/>
        <v>67.082300000000004</v>
      </c>
    </row>
    <row r="6241" spans="1:9" hidden="1">
      <c r="A6241" s="115" t="s">
        <v>17595</v>
      </c>
      <c r="B6241" s="115" t="s">
        <v>17596</v>
      </c>
      <c r="C6241" s="115" t="s">
        <v>12040</v>
      </c>
      <c r="D6241" s="115" t="s">
        <v>1138</v>
      </c>
      <c r="E6241" s="115">
        <v>242.1602</v>
      </c>
      <c r="F6241" s="674">
        <v>293.83600000000001</v>
      </c>
      <c r="G6241" s="674">
        <v>295.84500000000003</v>
      </c>
      <c r="H6241" s="115">
        <f t="shared" si="194"/>
        <v>1.0068371472522089</v>
      </c>
      <c r="I6241" s="115">
        <f t="shared" si="195"/>
        <v>243.8159</v>
      </c>
    </row>
    <row r="6242" spans="1:9" hidden="1">
      <c r="A6242" s="115" t="s">
        <v>17597</v>
      </c>
      <c r="B6242" s="115" t="s">
        <v>17598</v>
      </c>
      <c r="C6242" s="115" t="s">
        <v>12043</v>
      </c>
      <c r="D6242" s="115" t="s">
        <v>1242</v>
      </c>
      <c r="E6242" s="115">
        <v>48.270899999999997</v>
      </c>
      <c r="F6242" s="674">
        <v>293.83600000000001</v>
      </c>
      <c r="G6242" s="674">
        <v>295.84500000000003</v>
      </c>
      <c r="H6242" s="115">
        <f t="shared" si="194"/>
        <v>1.0068371472522089</v>
      </c>
      <c r="I6242" s="115">
        <f t="shared" si="195"/>
        <v>48.600900000000003</v>
      </c>
    </row>
    <row r="6243" spans="1:9" hidden="1">
      <c r="A6243" s="115" t="s">
        <v>17599</v>
      </c>
      <c r="B6243" s="115" t="s">
        <v>17600</v>
      </c>
      <c r="C6243" s="115" t="s">
        <v>12046</v>
      </c>
      <c r="D6243" s="115" t="s">
        <v>1138</v>
      </c>
      <c r="E6243" s="115">
        <v>157.1122</v>
      </c>
      <c r="F6243" s="674">
        <v>293.83600000000001</v>
      </c>
      <c r="G6243" s="674">
        <v>295.84500000000003</v>
      </c>
      <c r="H6243" s="115">
        <f t="shared" si="194"/>
        <v>1.0068371472522089</v>
      </c>
      <c r="I6243" s="115">
        <f t="shared" si="195"/>
        <v>158.18639999999999</v>
      </c>
    </row>
    <row r="6244" spans="1:9" hidden="1">
      <c r="A6244" s="115" t="s">
        <v>17601</v>
      </c>
      <c r="B6244" s="115" t="s">
        <v>17602</v>
      </c>
      <c r="C6244" s="115" t="s">
        <v>12049</v>
      </c>
      <c r="D6244" s="115" t="s">
        <v>1138</v>
      </c>
      <c r="E6244" s="115">
        <v>259.3159</v>
      </c>
      <c r="F6244" s="674">
        <v>293.83600000000001</v>
      </c>
      <c r="G6244" s="674">
        <v>295.84500000000003</v>
      </c>
      <c r="H6244" s="115">
        <f t="shared" si="194"/>
        <v>1.0068371472522089</v>
      </c>
      <c r="I6244" s="115">
        <f t="shared" si="195"/>
        <v>261.08890000000002</v>
      </c>
    </row>
    <row r="6245" spans="1:9" hidden="1">
      <c r="A6245" s="115" t="s">
        <v>17603</v>
      </c>
      <c r="B6245" s="115" t="s">
        <v>17604</v>
      </c>
      <c r="C6245" s="115" t="s">
        <v>12052</v>
      </c>
      <c r="D6245" s="115" t="s">
        <v>1242</v>
      </c>
      <c r="E6245" s="115">
        <v>138.27090000000001</v>
      </c>
      <c r="F6245" s="674">
        <v>293.83600000000001</v>
      </c>
      <c r="G6245" s="674">
        <v>295.84500000000003</v>
      </c>
      <c r="H6245" s="115">
        <f t="shared" si="194"/>
        <v>1.0068371472522089</v>
      </c>
      <c r="I6245" s="115">
        <f t="shared" si="195"/>
        <v>139.21629999999999</v>
      </c>
    </row>
    <row r="6246" spans="1:9" hidden="1">
      <c r="A6246" s="115" t="s">
        <v>17605</v>
      </c>
      <c r="B6246" s="115" t="s">
        <v>17606</v>
      </c>
      <c r="C6246" s="115" t="s">
        <v>12055</v>
      </c>
      <c r="D6246" s="115" t="s">
        <v>1138</v>
      </c>
      <c r="E6246" s="115">
        <v>384.37979999999999</v>
      </c>
      <c r="F6246" s="674">
        <v>293.83600000000001</v>
      </c>
      <c r="G6246" s="674">
        <v>295.84500000000003</v>
      </c>
      <c r="H6246" s="115">
        <f t="shared" si="194"/>
        <v>1.0068371472522089</v>
      </c>
      <c r="I6246" s="115">
        <f t="shared" si="195"/>
        <v>387.00790000000001</v>
      </c>
    </row>
    <row r="6247" spans="1:9" hidden="1">
      <c r="A6247" s="115" t="s">
        <v>17607</v>
      </c>
      <c r="B6247" s="115" t="s">
        <v>17608</v>
      </c>
      <c r="C6247" s="115" t="s">
        <v>12058</v>
      </c>
      <c r="D6247" s="115" t="s">
        <v>1242</v>
      </c>
      <c r="E6247" s="115">
        <v>174.0908</v>
      </c>
      <c r="F6247" s="674">
        <v>293.83600000000001</v>
      </c>
      <c r="G6247" s="674">
        <v>295.84500000000003</v>
      </c>
      <c r="H6247" s="115">
        <f t="shared" si="194"/>
        <v>1.0068371472522089</v>
      </c>
      <c r="I6247" s="115">
        <f t="shared" si="195"/>
        <v>175.28110000000001</v>
      </c>
    </row>
    <row r="6248" spans="1:9" hidden="1">
      <c r="A6248" s="115" t="s">
        <v>17609</v>
      </c>
      <c r="B6248" s="115" t="s">
        <v>17610</v>
      </c>
      <c r="C6248" s="115" t="s">
        <v>12061</v>
      </c>
      <c r="D6248" s="115" t="s">
        <v>1138</v>
      </c>
      <c r="E6248" s="115">
        <v>635.98030000000006</v>
      </c>
      <c r="F6248" s="674">
        <v>293.83600000000001</v>
      </c>
      <c r="G6248" s="674">
        <v>295.84500000000003</v>
      </c>
      <c r="H6248" s="115">
        <f t="shared" si="194"/>
        <v>1.0068371472522089</v>
      </c>
      <c r="I6248" s="115">
        <f t="shared" si="195"/>
        <v>640.32860000000005</v>
      </c>
    </row>
    <row r="6249" spans="1:9" hidden="1">
      <c r="A6249" s="115" t="s">
        <v>17611</v>
      </c>
      <c r="B6249" s="115" t="s">
        <v>17612</v>
      </c>
      <c r="C6249" s="115" t="s">
        <v>12064</v>
      </c>
      <c r="D6249" s="115" t="s">
        <v>1242</v>
      </c>
      <c r="E6249" s="115">
        <v>227.03729999999999</v>
      </c>
      <c r="F6249" s="674">
        <v>293.83600000000001</v>
      </c>
      <c r="G6249" s="674">
        <v>295.84500000000003</v>
      </c>
      <c r="H6249" s="115">
        <f t="shared" si="194"/>
        <v>1.0068371472522089</v>
      </c>
      <c r="I6249" s="115">
        <f t="shared" si="195"/>
        <v>228.58959999999999</v>
      </c>
    </row>
    <row r="6250" spans="1:9" hidden="1">
      <c r="A6250" s="115" t="s">
        <v>17613</v>
      </c>
      <c r="B6250" s="115" t="s">
        <v>17614</v>
      </c>
      <c r="C6250" s="115" t="s">
        <v>12067</v>
      </c>
      <c r="D6250" s="115" t="s">
        <v>1138</v>
      </c>
      <c r="E6250" s="115">
        <v>1248.567</v>
      </c>
      <c r="F6250" s="674">
        <v>293.83600000000001</v>
      </c>
      <c r="G6250" s="674">
        <v>295.84500000000003</v>
      </c>
      <c r="H6250" s="115">
        <f t="shared" si="194"/>
        <v>1.0068371472522089</v>
      </c>
      <c r="I6250" s="115">
        <f t="shared" si="195"/>
        <v>1257.1035999999999</v>
      </c>
    </row>
    <row r="6251" spans="1:9" hidden="1">
      <c r="A6251" s="115" t="s">
        <v>17615</v>
      </c>
      <c r="B6251" s="115" t="s">
        <v>17616</v>
      </c>
      <c r="C6251" s="115" t="s">
        <v>12070</v>
      </c>
      <c r="D6251" s="115" t="s">
        <v>1242</v>
      </c>
      <c r="E6251" s="115">
        <v>289.18110000000001</v>
      </c>
      <c r="F6251" s="674">
        <v>293.83600000000001</v>
      </c>
      <c r="G6251" s="674">
        <v>295.84500000000003</v>
      </c>
      <c r="H6251" s="115">
        <f t="shared" si="194"/>
        <v>1.0068371472522089</v>
      </c>
      <c r="I6251" s="115">
        <f t="shared" si="195"/>
        <v>291.1583</v>
      </c>
    </row>
    <row r="6252" spans="1:9" hidden="1">
      <c r="A6252" s="115" t="s">
        <v>17617</v>
      </c>
      <c r="B6252" s="115" t="s">
        <v>17618</v>
      </c>
      <c r="C6252" s="115" t="s">
        <v>12073</v>
      </c>
      <c r="D6252" s="115" t="s">
        <v>1138</v>
      </c>
      <c r="E6252" s="115">
        <v>1734.2353000000001</v>
      </c>
      <c r="F6252" s="674">
        <v>293.83600000000001</v>
      </c>
      <c r="G6252" s="674">
        <v>295.84500000000003</v>
      </c>
      <c r="H6252" s="115">
        <f t="shared" si="194"/>
        <v>1.0068371472522089</v>
      </c>
      <c r="I6252" s="115">
        <f t="shared" si="195"/>
        <v>1746.0925</v>
      </c>
    </row>
    <row r="6253" spans="1:9" hidden="1">
      <c r="A6253" s="115" t="s">
        <v>17619</v>
      </c>
      <c r="B6253" s="115" t="s">
        <v>17620</v>
      </c>
      <c r="C6253" s="115" t="s">
        <v>12076</v>
      </c>
      <c r="D6253" s="115" t="s">
        <v>1242</v>
      </c>
      <c r="E6253" s="115">
        <v>353.10599999999999</v>
      </c>
      <c r="F6253" s="674">
        <v>293.83600000000001</v>
      </c>
      <c r="G6253" s="674">
        <v>295.84500000000003</v>
      </c>
      <c r="H6253" s="115">
        <f t="shared" si="194"/>
        <v>1.0068371472522089</v>
      </c>
      <c r="I6253" s="115">
        <f t="shared" si="195"/>
        <v>355.52019999999999</v>
      </c>
    </row>
    <row r="6254" spans="1:9" hidden="1">
      <c r="A6254" s="115" t="s">
        <v>17621</v>
      </c>
      <c r="B6254" s="115" t="s">
        <v>17622</v>
      </c>
      <c r="C6254" s="115" t="s">
        <v>12079</v>
      </c>
      <c r="D6254" s="115" t="s">
        <v>1138</v>
      </c>
      <c r="E6254" s="115">
        <v>113.9171</v>
      </c>
      <c r="F6254" s="674">
        <v>293.83600000000001</v>
      </c>
      <c r="G6254" s="674">
        <v>295.84500000000003</v>
      </c>
      <c r="H6254" s="115">
        <f t="shared" si="194"/>
        <v>1.0068371472522089</v>
      </c>
      <c r="I6254" s="115">
        <f t="shared" si="195"/>
        <v>114.696</v>
      </c>
    </row>
    <row r="6255" spans="1:9" hidden="1">
      <c r="A6255" s="115" t="s">
        <v>17623</v>
      </c>
      <c r="B6255" s="115" t="s">
        <v>17624</v>
      </c>
      <c r="C6255" s="115" t="s">
        <v>12082</v>
      </c>
      <c r="D6255" s="115" t="s">
        <v>1242</v>
      </c>
      <c r="E6255" s="115">
        <v>40.6297</v>
      </c>
      <c r="F6255" s="674">
        <v>293.83600000000001</v>
      </c>
      <c r="G6255" s="674">
        <v>295.84500000000003</v>
      </c>
      <c r="H6255" s="115">
        <f t="shared" si="194"/>
        <v>1.0068371472522089</v>
      </c>
      <c r="I6255" s="115">
        <f t="shared" si="195"/>
        <v>40.907499999999999</v>
      </c>
    </row>
    <row r="6256" spans="1:9" hidden="1">
      <c r="A6256" s="115" t="s">
        <v>17625</v>
      </c>
      <c r="B6256" s="115" t="s">
        <v>17626</v>
      </c>
      <c r="C6256" s="115" t="s">
        <v>12085</v>
      </c>
      <c r="D6256" s="115" t="s">
        <v>1242</v>
      </c>
      <c r="E6256" s="115">
        <v>51.081299999999999</v>
      </c>
      <c r="F6256" s="674">
        <v>293.83600000000001</v>
      </c>
      <c r="G6256" s="674">
        <v>295.84500000000003</v>
      </c>
      <c r="H6256" s="115">
        <f t="shared" si="194"/>
        <v>1.0068371472522089</v>
      </c>
      <c r="I6256" s="115">
        <f t="shared" si="195"/>
        <v>51.430599999999998</v>
      </c>
    </row>
    <row r="6257" spans="1:9" hidden="1">
      <c r="A6257" s="115" t="s">
        <v>17627</v>
      </c>
      <c r="B6257" s="115" t="s">
        <v>17628</v>
      </c>
      <c r="C6257" s="115" t="s">
        <v>12088</v>
      </c>
      <c r="D6257" s="115" t="s">
        <v>1242</v>
      </c>
      <c r="E6257" s="115">
        <v>69.460999999999999</v>
      </c>
      <c r="F6257" s="674">
        <v>293.83600000000001</v>
      </c>
      <c r="G6257" s="674">
        <v>295.84500000000003</v>
      </c>
      <c r="H6257" s="115">
        <f t="shared" si="194"/>
        <v>1.0068371472522089</v>
      </c>
      <c r="I6257" s="115">
        <f t="shared" si="195"/>
        <v>69.935900000000004</v>
      </c>
    </row>
    <row r="6258" spans="1:9" hidden="1">
      <c r="A6258" s="115" t="s">
        <v>17629</v>
      </c>
      <c r="B6258" s="115" t="s">
        <v>17630</v>
      </c>
      <c r="C6258" s="115" t="s">
        <v>12091</v>
      </c>
      <c r="D6258" s="115" t="s">
        <v>1242</v>
      </c>
      <c r="E6258" s="115">
        <v>85.492699999999999</v>
      </c>
      <c r="F6258" s="674">
        <v>293.83600000000001</v>
      </c>
      <c r="G6258" s="674">
        <v>295.84500000000003</v>
      </c>
      <c r="H6258" s="115">
        <f t="shared" si="194"/>
        <v>1.0068371472522089</v>
      </c>
      <c r="I6258" s="115">
        <f t="shared" si="195"/>
        <v>86.077200000000005</v>
      </c>
    </row>
    <row r="6259" spans="1:9" hidden="1">
      <c r="A6259" s="115" t="s">
        <v>17631</v>
      </c>
      <c r="B6259" s="115" t="s">
        <v>17632</v>
      </c>
      <c r="C6259" s="115" t="s">
        <v>12094</v>
      </c>
      <c r="D6259" s="115" t="s">
        <v>1242</v>
      </c>
      <c r="E6259" s="115">
        <v>91.898499999999999</v>
      </c>
      <c r="F6259" s="674">
        <v>293.83600000000001</v>
      </c>
      <c r="G6259" s="674">
        <v>295.84500000000003</v>
      </c>
      <c r="H6259" s="115">
        <f t="shared" si="194"/>
        <v>1.0068371472522089</v>
      </c>
      <c r="I6259" s="115">
        <f t="shared" si="195"/>
        <v>92.526799999999994</v>
      </c>
    </row>
    <row r="6260" spans="1:9" hidden="1">
      <c r="A6260" s="115" t="s">
        <v>17633</v>
      </c>
      <c r="B6260" s="115" t="s">
        <v>17634</v>
      </c>
      <c r="C6260" s="115" t="s">
        <v>12097</v>
      </c>
      <c r="D6260" s="115" t="s">
        <v>1242</v>
      </c>
      <c r="E6260" s="115">
        <v>104.61279999999999</v>
      </c>
      <c r="F6260" s="674">
        <v>293.83600000000001</v>
      </c>
      <c r="G6260" s="674">
        <v>295.84500000000003</v>
      </c>
      <c r="H6260" s="115">
        <f t="shared" si="194"/>
        <v>1.0068371472522089</v>
      </c>
      <c r="I6260" s="115">
        <f t="shared" si="195"/>
        <v>105.32810000000001</v>
      </c>
    </row>
    <row r="6261" spans="1:9" hidden="1">
      <c r="A6261" s="115" t="s">
        <v>17635</v>
      </c>
      <c r="B6261" s="115" t="s">
        <v>17636</v>
      </c>
      <c r="C6261" s="115" t="s">
        <v>12100</v>
      </c>
      <c r="D6261" s="115" t="s">
        <v>1242</v>
      </c>
      <c r="E6261" s="115">
        <v>124.3661</v>
      </c>
      <c r="F6261" s="674">
        <v>293.83600000000001</v>
      </c>
      <c r="G6261" s="674">
        <v>295.84500000000003</v>
      </c>
      <c r="H6261" s="115">
        <f t="shared" si="194"/>
        <v>1.0068371472522089</v>
      </c>
      <c r="I6261" s="115">
        <f t="shared" si="195"/>
        <v>125.21639999999999</v>
      </c>
    </row>
    <row r="6262" spans="1:9" hidden="1">
      <c r="A6262" s="115" t="s">
        <v>17637</v>
      </c>
      <c r="B6262" s="115" t="s">
        <v>17638</v>
      </c>
      <c r="C6262" s="115" t="s">
        <v>12103</v>
      </c>
      <c r="D6262" s="115" t="s">
        <v>1138</v>
      </c>
      <c r="E6262" s="115">
        <v>65.878500000000003</v>
      </c>
      <c r="F6262" s="674">
        <v>293.83600000000001</v>
      </c>
      <c r="G6262" s="674">
        <v>295.84500000000003</v>
      </c>
      <c r="H6262" s="115">
        <f t="shared" si="194"/>
        <v>1.0068371472522089</v>
      </c>
      <c r="I6262" s="115">
        <f t="shared" si="195"/>
        <v>66.328900000000004</v>
      </c>
    </row>
    <row r="6263" spans="1:9" hidden="1">
      <c r="A6263" s="115" t="s">
        <v>17639</v>
      </c>
      <c r="B6263" s="115" t="s">
        <v>17640</v>
      </c>
      <c r="C6263" s="115" t="s">
        <v>12106</v>
      </c>
      <c r="D6263" s="115" t="s">
        <v>1138</v>
      </c>
      <c r="E6263" s="115">
        <v>87.866900000000001</v>
      </c>
      <c r="F6263" s="674">
        <v>293.83600000000001</v>
      </c>
      <c r="G6263" s="674">
        <v>295.84500000000003</v>
      </c>
      <c r="H6263" s="115">
        <f t="shared" si="194"/>
        <v>1.0068371472522089</v>
      </c>
      <c r="I6263" s="115">
        <f t="shared" si="195"/>
        <v>88.467699999999994</v>
      </c>
    </row>
    <row r="6264" spans="1:9" hidden="1">
      <c r="A6264" s="115" t="s">
        <v>17641</v>
      </c>
      <c r="B6264" s="115" t="s">
        <v>17642</v>
      </c>
      <c r="C6264" s="115" t="s">
        <v>12109</v>
      </c>
      <c r="D6264" s="115" t="s">
        <v>1138</v>
      </c>
      <c r="E6264" s="115">
        <v>135.87909999999999</v>
      </c>
      <c r="F6264" s="674">
        <v>293.83600000000001</v>
      </c>
      <c r="G6264" s="674">
        <v>295.84500000000003</v>
      </c>
      <c r="H6264" s="115">
        <f t="shared" si="194"/>
        <v>1.0068371472522089</v>
      </c>
      <c r="I6264" s="115">
        <f t="shared" si="195"/>
        <v>136.8081</v>
      </c>
    </row>
    <row r="6265" spans="1:9" hidden="1">
      <c r="A6265" s="115" t="s">
        <v>17643</v>
      </c>
      <c r="B6265" s="115" t="s">
        <v>17644</v>
      </c>
      <c r="C6265" s="115" t="s">
        <v>12112</v>
      </c>
      <c r="D6265" s="115" t="s">
        <v>1138</v>
      </c>
      <c r="E6265" s="115">
        <v>211.143</v>
      </c>
      <c r="F6265" s="674">
        <v>293.83600000000001</v>
      </c>
      <c r="G6265" s="674">
        <v>295.84500000000003</v>
      </c>
      <c r="H6265" s="115">
        <f t="shared" si="194"/>
        <v>1.0068371472522089</v>
      </c>
      <c r="I6265" s="115">
        <f t="shared" si="195"/>
        <v>212.5866</v>
      </c>
    </row>
    <row r="6266" spans="1:9" hidden="1">
      <c r="A6266" s="115" t="s">
        <v>17645</v>
      </c>
      <c r="B6266" s="115" t="s">
        <v>17646</v>
      </c>
      <c r="C6266" s="115" t="s">
        <v>12115</v>
      </c>
      <c r="D6266" s="115" t="s">
        <v>1138</v>
      </c>
      <c r="E6266" s="115">
        <v>273.53809999999999</v>
      </c>
      <c r="F6266" s="674">
        <v>293.83600000000001</v>
      </c>
      <c r="G6266" s="674">
        <v>295.84500000000003</v>
      </c>
      <c r="H6266" s="115">
        <f t="shared" si="194"/>
        <v>1.0068371472522089</v>
      </c>
      <c r="I6266" s="115">
        <f t="shared" si="195"/>
        <v>275.4083</v>
      </c>
    </row>
    <row r="6267" spans="1:9" hidden="1">
      <c r="A6267" s="115" t="s">
        <v>17647</v>
      </c>
      <c r="B6267" s="115" t="s">
        <v>17648</v>
      </c>
      <c r="C6267" s="115" t="s">
        <v>12118</v>
      </c>
      <c r="D6267" s="115" t="s">
        <v>1138</v>
      </c>
      <c r="E6267" s="115">
        <v>336.3184</v>
      </c>
      <c r="F6267" s="674">
        <v>293.83600000000001</v>
      </c>
      <c r="G6267" s="674">
        <v>295.84500000000003</v>
      </c>
      <c r="H6267" s="115">
        <f t="shared" si="194"/>
        <v>1.0068371472522089</v>
      </c>
      <c r="I6267" s="115">
        <f t="shared" si="195"/>
        <v>338.61790000000002</v>
      </c>
    </row>
    <row r="6268" spans="1:9" hidden="1">
      <c r="A6268" s="115" t="s">
        <v>17649</v>
      </c>
      <c r="B6268" s="115" t="s">
        <v>17650</v>
      </c>
      <c r="C6268" s="115" t="s">
        <v>12121</v>
      </c>
      <c r="D6268" s="115" t="s">
        <v>1138</v>
      </c>
      <c r="E6268" s="115">
        <v>132.61609999999999</v>
      </c>
      <c r="F6268" s="674">
        <v>293.83600000000001</v>
      </c>
      <c r="G6268" s="674">
        <v>295.84500000000003</v>
      </c>
      <c r="H6268" s="115">
        <f t="shared" si="194"/>
        <v>1.0068371472522089</v>
      </c>
      <c r="I6268" s="115">
        <f t="shared" si="195"/>
        <v>133.52279999999999</v>
      </c>
    </row>
    <row r="6269" spans="1:9" hidden="1">
      <c r="A6269" s="115" t="s">
        <v>17651</v>
      </c>
      <c r="B6269" s="115" t="s">
        <v>17652</v>
      </c>
      <c r="C6269" s="115" t="s">
        <v>12124</v>
      </c>
      <c r="D6269" s="115" t="s">
        <v>1138</v>
      </c>
      <c r="E6269" s="115">
        <v>173.0702</v>
      </c>
      <c r="F6269" s="674">
        <v>293.83600000000001</v>
      </c>
      <c r="G6269" s="674">
        <v>295.84500000000003</v>
      </c>
      <c r="H6269" s="115">
        <f t="shared" si="194"/>
        <v>1.0068371472522089</v>
      </c>
      <c r="I6269" s="115">
        <f t="shared" si="195"/>
        <v>174.2535</v>
      </c>
    </row>
    <row r="6270" spans="1:9" hidden="1">
      <c r="A6270" s="115" t="s">
        <v>17653</v>
      </c>
      <c r="B6270" s="115" t="s">
        <v>17654</v>
      </c>
      <c r="C6270" s="115" t="s">
        <v>12127</v>
      </c>
      <c r="D6270" s="115" t="s">
        <v>1138</v>
      </c>
      <c r="E6270" s="115">
        <v>271.24220000000003</v>
      </c>
      <c r="F6270" s="674">
        <v>293.83600000000001</v>
      </c>
      <c r="G6270" s="674">
        <v>295.84500000000003</v>
      </c>
      <c r="H6270" s="115">
        <f t="shared" si="194"/>
        <v>1.0068371472522089</v>
      </c>
      <c r="I6270" s="115">
        <f t="shared" si="195"/>
        <v>273.0967</v>
      </c>
    </row>
    <row r="6271" spans="1:9" hidden="1">
      <c r="A6271" s="115" t="s">
        <v>17655</v>
      </c>
      <c r="B6271" s="115" t="s">
        <v>17656</v>
      </c>
      <c r="C6271" s="115" t="s">
        <v>12130</v>
      </c>
      <c r="D6271" s="115" t="s">
        <v>1138</v>
      </c>
      <c r="E6271" s="115">
        <v>422.286</v>
      </c>
      <c r="F6271" s="674">
        <v>293.83600000000001</v>
      </c>
      <c r="G6271" s="674">
        <v>295.84500000000003</v>
      </c>
      <c r="H6271" s="115">
        <f t="shared" si="194"/>
        <v>1.0068371472522089</v>
      </c>
      <c r="I6271" s="115">
        <f t="shared" si="195"/>
        <v>425.17320000000001</v>
      </c>
    </row>
    <row r="6272" spans="1:9" hidden="1">
      <c r="A6272" s="115" t="s">
        <v>17657</v>
      </c>
      <c r="B6272" s="115" t="s">
        <v>17658</v>
      </c>
      <c r="C6272" s="115" t="s">
        <v>12133</v>
      </c>
      <c r="D6272" s="115" t="s">
        <v>1138</v>
      </c>
      <c r="E6272" s="115">
        <v>548.70770000000005</v>
      </c>
      <c r="F6272" s="674">
        <v>293.83600000000001</v>
      </c>
      <c r="G6272" s="674">
        <v>295.84500000000003</v>
      </c>
      <c r="H6272" s="115">
        <f t="shared" si="194"/>
        <v>1.0068371472522089</v>
      </c>
      <c r="I6272" s="115">
        <f t="shared" si="195"/>
        <v>552.45929999999998</v>
      </c>
    </row>
    <row r="6273" spans="1:9" hidden="1">
      <c r="A6273" s="115" t="s">
        <v>17659</v>
      </c>
      <c r="B6273" s="115" t="s">
        <v>17660</v>
      </c>
      <c r="C6273" s="115" t="s">
        <v>12136</v>
      </c>
      <c r="D6273" s="115" t="s">
        <v>1138</v>
      </c>
      <c r="E6273" s="115">
        <v>671.00530000000003</v>
      </c>
      <c r="F6273" s="674">
        <v>293.83600000000001</v>
      </c>
      <c r="G6273" s="674">
        <v>295.84500000000003</v>
      </c>
      <c r="H6273" s="115">
        <f t="shared" si="194"/>
        <v>1.0068371472522089</v>
      </c>
      <c r="I6273" s="115">
        <f t="shared" si="195"/>
        <v>675.59310000000005</v>
      </c>
    </row>
    <row r="6274" spans="1:9" hidden="1">
      <c r="A6274" s="115" t="s">
        <v>17661</v>
      </c>
      <c r="B6274" s="115" t="s">
        <v>17662</v>
      </c>
      <c r="C6274" s="115" t="s">
        <v>12139</v>
      </c>
      <c r="D6274" s="115" t="s">
        <v>1138</v>
      </c>
      <c r="E6274" s="115">
        <v>132.61609999999999</v>
      </c>
      <c r="F6274" s="674">
        <v>293.83600000000001</v>
      </c>
      <c r="G6274" s="674">
        <v>295.84500000000003</v>
      </c>
      <c r="H6274" s="115">
        <f t="shared" si="194"/>
        <v>1.0068371472522089</v>
      </c>
      <c r="I6274" s="115">
        <f t="shared" si="195"/>
        <v>133.52279999999999</v>
      </c>
    </row>
    <row r="6275" spans="1:9" hidden="1">
      <c r="A6275" s="115" t="s">
        <v>17663</v>
      </c>
      <c r="B6275" s="115" t="s">
        <v>17664</v>
      </c>
      <c r="C6275" s="115" t="s">
        <v>12142</v>
      </c>
      <c r="D6275" s="115" t="s">
        <v>1138</v>
      </c>
      <c r="E6275" s="115">
        <v>174.70169999999999</v>
      </c>
      <c r="F6275" s="674">
        <v>293.83600000000001</v>
      </c>
      <c r="G6275" s="674">
        <v>295.84500000000003</v>
      </c>
      <c r="H6275" s="115">
        <f t="shared" si="194"/>
        <v>1.0068371472522089</v>
      </c>
      <c r="I6275" s="115">
        <f t="shared" si="195"/>
        <v>175.89619999999999</v>
      </c>
    </row>
    <row r="6276" spans="1:9" hidden="1">
      <c r="A6276" s="115" t="s">
        <v>17665</v>
      </c>
      <c r="B6276" s="115" t="s">
        <v>17666</v>
      </c>
      <c r="C6276" s="115" t="s">
        <v>12145</v>
      </c>
      <c r="D6276" s="115" t="s">
        <v>1138</v>
      </c>
      <c r="E6276" s="115">
        <v>269.09460000000001</v>
      </c>
      <c r="F6276" s="674">
        <v>293.83600000000001</v>
      </c>
      <c r="G6276" s="674">
        <v>295.84500000000003</v>
      </c>
      <c r="H6276" s="115">
        <f t="shared" si="194"/>
        <v>1.0068371472522089</v>
      </c>
      <c r="I6276" s="115">
        <f t="shared" si="195"/>
        <v>270.93439999999998</v>
      </c>
    </row>
    <row r="6277" spans="1:9" hidden="1">
      <c r="A6277" s="115" t="s">
        <v>17667</v>
      </c>
      <c r="B6277" s="115" t="s">
        <v>17668</v>
      </c>
      <c r="C6277" s="115" t="s">
        <v>12148</v>
      </c>
      <c r="D6277" s="115" t="s">
        <v>1138</v>
      </c>
      <c r="E6277" s="115">
        <v>186.7216</v>
      </c>
      <c r="F6277" s="674">
        <v>293.83600000000001</v>
      </c>
      <c r="G6277" s="674">
        <v>295.84500000000003</v>
      </c>
      <c r="H6277" s="115">
        <f t="shared" ref="H6277:H6340" si="196">G6277/F6277</f>
        <v>1.0068371472522089</v>
      </c>
      <c r="I6277" s="115">
        <f t="shared" ref="I6277:I6340" si="197">ROUND(H6277*E6277,4)</f>
        <v>187.9982</v>
      </c>
    </row>
    <row r="6278" spans="1:9" hidden="1">
      <c r="A6278" s="115" t="s">
        <v>17669</v>
      </c>
      <c r="B6278" s="115" t="s">
        <v>17670</v>
      </c>
      <c r="C6278" s="115" t="s">
        <v>12151</v>
      </c>
      <c r="D6278" s="115" t="s">
        <v>1138</v>
      </c>
      <c r="E6278" s="115">
        <v>236.1986</v>
      </c>
      <c r="F6278" s="674">
        <v>293.83600000000001</v>
      </c>
      <c r="G6278" s="674">
        <v>295.84500000000003</v>
      </c>
      <c r="H6278" s="115">
        <f t="shared" si="196"/>
        <v>1.0068371472522089</v>
      </c>
      <c r="I6278" s="115">
        <f t="shared" si="197"/>
        <v>237.8135</v>
      </c>
    </row>
    <row r="6279" spans="1:9" hidden="1">
      <c r="A6279" s="115" t="s">
        <v>17671</v>
      </c>
      <c r="B6279" s="115" t="s">
        <v>17672</v>
      </c>
      <c r="C6279" s="115" t="s">
        <v>12154</v>
      </c>
      <c r="D6279" s="115" t="s">
        <v>1138</v>
      </c>
      <c r="E6279" s="115">
        <v>404.87439999999998</v>
      </c>
      <c r="F6279" s="674">
        <v>293.83600000000001</v>
      </c>
      <c r="G6279" s="674">
        <v>295.84500000000003</v>
      </c>
      <c r="H6279" s="115">
        <f t="shared" si="196"/>
        <v>1.0068371472522089</v>
      </c>
      <c r="I6279" s="115">
        <f t="shared" si="197"/>
        <v>407.64260000000002</v>
      </c>
    </row>
    <row r="6280" spans="1:9" hidden="1">
      <c r="A6280" s="115" t="s">
        <v>17673</v>
      </c>
      <c r="B6280" s="115" t="s">
        <v>17674</v>
      </c>
      <c r="C6280" s="115" t="s">
        <v>12157</v>
      </c>
      <c r="D6280" s="115" t="s">
        <v>1138</v>
      </c>
      <c r="E6280" s="115">
        <v>667.80719999999997</v>
      </c>
      <c r="F6280" s="674">
        <v>293.83600000000001</v>
      </c>
      <c r="G6280" s="674">
        <v>295.84500000000003</v>
      </c>
      <c r="H6280" s="115">
        <f t="shared" si="196"/>
        <v>1.0068371472522089</v>
      </c>
      <c r="I6280" s="115">
        <f t="shared" si="197"/>
        <v>672.37310000000002</v>
      </c>
    </row>
    <row r="6281" spans="1:9" hidden="1">
      <c r="A6281" s="115" t="s">
        <v>17675</v>
      </c>
      <c r="B6281" s="115" t="s">
        <v>17676</v>
      </c>
      <c r="C6281" s="115" t="s">
        <v>12160</v>
      </c>
      <c r="D6281" s="115" t="s">
        <v>1138</v>
      </c>
      <c r="E6281" s="115">
        <v>930.42240000000004</v>
      </c>
      <c r="F6281" s="674">
        <v>293.83600000000001</v>
      </c>
      <c r="G6281" s="674">
        <v>295.84500000000003</v>
      </c>
      <c r="H6281" s="115">
        <f t="shared" si="196"/>
        <v>1.0068371472522089</v>
      </c>
      <c r="I6281" s="115">
        <f t="shared" si="197"/>
        <v>936.78380000000004</v>
      </c>
    </row>
    <row r="6282" spans="1:9" hidden="1">
      <c r="A6282" s="115" t="s">
        <v>17677</v>
      </c>
      <c r="B6282" s="115" t="s">
        <v>17678</v>
      </c>
      <c r="C6282" s="115" t="s">
        <v>12163</v>
      </c>
      <c r="D6282" s="115" t="s">
        <v>1138</v>
      </c>
      <c r="E6282" s="115">
        <v>1108.97</v>
      </c>
      <c r="F6282" s="674">
        <v>293.83600000000001</v>
      </c>
      <c r="G6282" s="674">
        <v>295.84500000000003</v>
      </c>
      <c r="H6282" s="115">
        <f t="shared" si="196"/>
        <v>1.0068371472522089</v>
      </c>
      <c r="I6282" s="115">
        <f t="shared" si="197"/>
        <v>1116.5522000000001</v>
      </c>
    </row>
    <row r="6283" spans="1:9" hidden="1">
      <c r="A6283" s="115" t="s">
        <v>17679</v>
      </c>
      <c r="B6283" s="115" t="s">
        <v>17680</v>
      </c>
      <c r="C6283" s="115" t="s">
        <v>12166</v>
      </c>
      <c r="D6283" s="115" t="s">
        <v>1242</v>
      </c>
      <c r="E6283" s="115">
        <v>584.20360000000005</v>
      </c>
      <c r="F6283" s="674">
        <v>293.83600000000001</v>
      </c>
      <c r="G6283" s="674">
        <v>295.84500000000003</v>
      </c>
      <c r="H6283" s="115">
        <f t="shared" si="196"/>
        <v>1.0068371472522089</v>
      </c>
      <c r="I6283" s="115">
        <f t="shared" si="197"/>
        <v>588.1979</v>
      </c>
    </row>
    <row r="6284" spans="1:9" hidden="1">
      <c r="A6284" s="115" t="s">
        <v>17681</v>
      </c>
      <c r="B6284" s="115" t="s">
        <v>17682</v>
      </c>
      <c r="C6284" s="115" t="s">
        <v>12169</v>
      </c>
      <c r="D6284" s="115" t="s">
        <v>1242</v>
      </c>
      <c r="E6284" s="115">
        <v>574.62080000000003</v>
      </c>
      <c r="F6284" s="674">
        <v>293.83600000000001</v>
      </c>
      <c r="G6284" s="674">
        <v>295.84500000000003</v>
      </c>
      <c r="H6284" s="115">
        <f t="shared" si="196"/>
        <v>1.0068371472522089</v>
      </c>
      <c r="I6284" s="115">
        <f t="shared" si="197"/>
        <v>578.54960000000005</v>
      </c>
    </row>
    <row r="6285" spans="1:9" hidden="1">
      <c r="A6285" s="115" t="s">
        <v>17683</v>
      </c>
      <c r="B6285" s="115" t="s">
        <v>17684</v>
      </c>
      <c r="C6285" s="115" t="s">
        <v>12172</v>
      </c>
      <c r="D6285" s="115" t="s">
        <v>1242</v>
      </c>
      <c r="E6285" s="115">
        <v>687.8723</v>
      </c>
      <c r="F6285" s="674">
        <v>293.83600000000001</v>
      </c>
      <c r="G6285" s="674">
        <v>295.84500000000003</v>
      </c>
      <c r="H6285" s="115">
        <f t="shared" si="196"/>
        <v>1.0068371472522089</v>
      </c>
      <c r="I6285" s="115">
        <f t="shared" si="197"/>
        <v>692.57539999999995</v>
      </c>
    </row>
    <row r="6286" spans="1:9" hidden="1">
      <c r="A6286" s="115" t="s">
        <v>17685</v>
      </c>
      <c r="B6286" s="115" t="s">
        <v>17686</v>
      </c>
      <c r="C6286" s="115" t="s">
        <v>12175</v>
      </c>
      <c r="D6286" s="115" t="s">
        <v>1242</v>
      </c>
      <c r="E6286" s="115">
        <v>842.20920000000001</v>
      </c>
      <c r="F6286" s="674">
        <v>293.83600000000001</v>
      </c>
      <c r="G6286" s="674">
        <v>295.84500000000003</v>
      </c>
      <c r="H6286" s="115">
        <f t="shared" si="196"/>
        <v>1.0068371472522089</v>
      </c>
      <c r="I6286" s="115">
        <f t="shared" si="197"/>
        <v>847.96749999999997</v>
      </c>
    </row>
    <row r="6287" spans="1:9" hidden="1">
      <c r="A6287" s="115" t="s">
        <v>17687</v>
      </c>
      <c r="B6287" s="115" t="s">
        <v>17688</v>
      </c>
      <c r="C6287" s="115" t="s">
        <v>12178</v>
      </c>
      <c r="D6287" s="115" t="s">
        <v>1242</v>
      </c>
      <c r="E6287" s="115">
        <v>1034.8443</v>
      </c>
      <c r="F6287" s="674">
        <v>293.83600000000001</v>
      </c>
      <c r="G6287" s="674">
        <v>295.84500000000003</v>
      </c>
      <c r="H6287" s="115">
        <f t="shared" si="196"/>
        <v>1.0068371472522089</v>
      </c>
      <c r="I6287" s="115">
        <f t="shared" si="197"/>
        <v>1041.9196999999999</v>
      </c>
    </row>
    <row r="6288" spans="1:9" hidden="1">
      <c r="A6288" s="115" t="s">
        <v>17689</v>
      </c>
      <c r="B6288" s="115" t="s">
        <v>17690</v>
      </c>
      <c r="C6288" s="115" t="s">
        <v>12181</v>
      </c>
      <c r="D6288" s="115" t="s">
        <v>1242</v>
      </c>
      <c r="E6288" s="115">
        <v>1219.7304999999999</v>
      </c>
      <c r="F6288" s="674">
        <v>293.83600000000001</v>
      </c>
      <c r="G6288" s="674">
        <v>295.84500000000003</v>
      </c>
      <c r="H6288" s="115">
        <f t="shared" si="196"/>
        <v>1.0068371472522089</v>
      </c>
      <c r="I6288" s="115">
        <f t="shared" si="197"/>
        <v>1228.07</v>
      </c>
    </row>
    <row r="6289" spans="1:9" hidden="1">
      <c r="A6289" s="115" t="s">
        <v>17691</v>
      </c>
      <c r="B6289" s="115" t="s">
        <v>17692</v>
      </c>
      <c r="C6289" s="115" t="s">
        <v>12184</v>
      </c>
      <c r="D6289" s="115" t="s">
        <v>1242</v>
      </c>
      <c r="E6289" s="115">
        <v>1664.9005999999999</v>
      </c>
      <c r="F6289" s="674">
        <v>293.83600000000001</v>
      </c>
      <c r="G6289" s="674">
        <v>295.84500000000003</v>
      </c>
      <c r="H6289" s="115">
        <f t="shared" si="196"/>
        <v>1.0068371472522089</v>
      </c>
      <c r="I6289" s="115">
        <f t="shared" si="197"/>
        <v>1676.2837999999999</v>
      </c>
    </row>
    <row r="6290" spans="1:9" hidden="1">
      <c r="A6290" s="115" t="s">
        <v>17693</v>
      </c>
      <c r="B6290" s="115" t="s">
        <v>17694</v>
      </c>
      <c r="C6290" s="115" t="s">
        <v>12187</v>
      </c>
      <c r="D6290" s="115" t="s">
        <v>1242</v>
      </c>
      <c r="E6290" s="115">
        <v>2141.4101999999998</v>
      </c>
      <c r="F6290" s="674">
        <v>293.83600000000001</v>
      </c>
      <c r="G6290" s="674">
        <v>295.84500000000003</v>
      </c>
      <c r="H6290" s="115">
        <f t="shared" si="196"/>
        <v>1.0068371472522089</v>
      </c>
      <c r="I6290" s="115">
        <f t="shared" si="197"/>
        <v>2156.0513000000001</v>
      </c>
    </row>
    <row r="6291" spans="1:9" hidden="1">
      <c r="A6291" s="115" t="s">
        <v>17695</v>
      </c>
      <c r="B6291" s="115" t="s">
        <v>17696</v>
      </c>
      <c r="C6291" s="115" t="s">
        <v>12190</v>
      </c>
      <c r="D6291" s="115" t="s">
        <v>1242</v>
      </c>
      <c r="E6291" s="115">
        <v>2772.7847999999999</v>
      </c>
      <c r="F6291" s="674">
        <v>293.83600000000001</v>
      </c>
      <c r="G6291" s="674">
        <v>295.84500000000003</v>
      </c>
      <c r="H6291" s="115">
        <f t="shared" si="196"/>
        <v>1.0068371472522089</v>
      </c>
      <c r="I6291" s="115">
        <f t="shared" si="197"/>
        <v>2791.7426999999998</v>
      </c>
    </row>
    <row r="6292" spans="1:9" hidden="1">
      <c r="A6292" s="115" t="s">
        <v>17697</v>
      </c>
      <c r="B6292" s="115" t="s">
        <v>17698</v>
      </c>
      <c r="C6292" s="115" t="s">
        <v>12193</v>
      </c>
      <c r="D6292" s="115" t="s">
        <v>1242</v>
      </c>
      <c r="E6292" s="115">
        <v>3885.9344999999998</v>
      </c>
      <c r="F6292" s="674">
        <v>293.83600000000001</v>
      </c>
      <c r="G6292" s="674">
        <v>295.84500000000003</v>
      </c>
      <c r="H6292" s="115">
        <f t="shared" si="196"/>
        <v>1.0068371472522089</v>
      </c>
      <c r="I6292" s="115">
        <f t="shared" si="197"/>
        <v>3912.5032000000001</v>
      </c>
    </row>
    <row r="6293" spans="1:9" hidden="1">
      <c r="A6293" s="115" t="s">
        <v>17699</v>
      </c>
      <c r="B6293" s="115" t="s">
        <v>17700</v>
      </c>
      <c r="C6293" s="115" t="s">
        <v>12196</v>
      </c>
      <c r="D6293" s="115" t="s">
        <v>1242</v>
      </c>
      <c r="E6293" s="115">
        <v>4647.8540999999996</v>
      </c>
      <c r="F6293" s="674">
        <v>293.83600000000001</v>
      </c>
      <c r="G6293" s="674">
        <v>295.84500000000003</v>
      </c>
      <c r="H6293" s="115">
        <f t="shared" si="196"/>
        <v>1.0068371472522089</v>
      </c>
      <c r="I6293" s="115">
        <f t="shared" si="197"/>
        <v>4679.6322</v>
      </c>
    </row>
    <row r="6294" spans="1:9" hidden="1">
      <c r="A6294" s="115" t="s">
        <v>17701</v>
      </c>
      <c r="B6294" s="115" t="s">
        <v>17702</v>
      </c>
      <c r="C6294" s="115" t="s">
        <v>12199</v>
      </c>
      <c r="D6294" s="115" t="s">
        <v>1242</v>
      </c>
      <c r="E6294" s="115">
        <v>5435.2438000000002</v>
      </c>
      <c r="F6294" s="674">
        <v>293.83600000000001</v>
      </c>
      <c r="G6294" s="674">
        <v>295.84500000000003</v>
      </c>
      <c r="H6294" s="115">
        <f t="shared" si="196"/>
        <v>1.0068371472522089</v>
      </c>
      <c r="I6294" s="115">
        <f t="shared" si="197"/>
        <v>5472.4053999999996</v>
      </c>
    </row>
    <row r="6295" spans="1:9" hidden="1">
      <c r="A6295" s="115" t="s">
        <v>17703</v>
      </c>
      <c r="B6295" s="115" t="s">
        <v>17704</v>
      </c>
      <c r="C6295" s="115" t="s">
        <v>12202</v>
      </c>
      <c r="D6295" s="115" t="s">
        <v>1242</v>
      </c>
      <c r="E6295" s="115">
        <v>6333.5164000000004</v>
      </c>
      <c r="F6295" s="674">
        <v>293.83600000000001</v>
      </c>
      <c r="G6295" s="674">
        <v>295.84500000000003</v>
      </c>
      <c r="H6295" s="115">
        <f t="shared" si="196"/>
        <v>1.0068371472522089</v>
      </c>
      <c r="I6295" s="115">
        <f t="shared" si="197"/>
        <v>6376.8195999999998</v>
      </c>
    </row>
    <row r="6296" spans="1:9" hidden="1">
      <c r="A6296" s="115" t="s">
        <v>17705</v>
      </c>
      <c r="B6296" s="115" t="s">
        <v>17706</v>
      </c>
      <c r="C6296" s="115" t="s">
        <v>12205</v>
      </c>
      <c r="D6296" s="115" t="s">
        <v>1242</v>
      </c>
      <c r="E6296" s="115">
        <v>8268.6100999999999</v>
      </c>
      <c r="F6296" s="674">
        <v>293.83600000000001</v>
      </c>
      <c r="G6296" s="674">
        <v>295.84500000000003</v>
      </c>
      <c r="H6296" s="115">
        <f t="shared" si="196"/>
        <v>1.0068371472522089</v>
      </c>
      <c r="I6296" s="115">
        <f t="shared" si="197"/>
        <v>8325.1437999999998</v>
      </c>
    </row>
    <row r="6297" spans="1:9" hidden="1">
      <c r="A6297" s="115" t="s">
        <v>17707</v>
      </c>
      <c r="B6297" s="115" t="s">
        <v>17708</v>
      </c>
      <c r="C6297" s="115" t="s">
        <v>12208</v>
      </c>
      <c r="D6297" s="115" t="s">
        <v>1242</v>
      </c>
      <c r="E6297" s="115">
        <v>642.51229999999998</v>
      </c>
      <c r="F6297" s="674">
        <v>293.83600000000001</v>
      </c>
      <c r="G6297" s="674">
        <v>295.84500000000003</v>
      </c>
      <c r="H6297" s="115">
        <f t="shared" si="196"/>
        <v>1.0068371472522089</v>
      </c>
      <c r="I6297" s="115">
        <f t="shared" si="197"/>
        <v>646.90530000000001</v>
      </c>
    </row>
    <row r="6298" spans="1:9" hidden="1">
      <c r="A6298" s="115" t="s">
        <v>17709</v>
      </c>
      <c r="B6298" s="115" t="s">
        <v>17710</v>
      </c>
      <c r="C6298" s="115" t="s">
        <v>12211</v>
      </c>
      <c r="D6298" s="115" t="s">
        <v>1242</v>
      </c>
      <c r="E6298" s="115">
        <v>773.40920000000006</v>
      </c>
      <c r="F6298" s="674">
        <v>293.83600000000001</v>
      </c>
      <c r="G6298" s="674">
        <v>295.84500000000003</v>
      </c>
      <c r="H6298" s="115">
        <f t="shared" si="196"/>
        <v>1.0068371472522089</v>
      </c>
      <c r="I6298" s="115">
        <f t="shared" si="197"/>
        <v>778.69709999999998</v>
      </c>
    </row>
    <row r="6299" spans="1:9" hidden="1">
      <c r="A6299" s="115" t="s">
        <v>17711</v>
      </c>
      <c r="B6299" s="115" t="s">
        <v>17712</v>
      </c>
      <c r="C6299" s="115" t="s">
        <v>12214</v>
      </c>
      <c r="D6299" s="115" t="s">
        <v>1242</v>
      </c>
      <c r="E6299" s="115">
        <v>947.92430000000002</v>
      </c>
      <c r="F6299" s="674">
        <v>293.83600000000001</v>
      </c>
      <c r="G6299" s="674">
        <v>295.84500000000003</v>
      </c>
      <c r="H6299" s="115">
        <f t="shared" si="196"/>
        <v>1.0068371472522089</v>
      </c>
      <c r="I6299" s="115">
        <f t="shared" si="197"/>
        <v>954.40539999999999</v>
      </c>
    </row>
    <row r="6300" spans="1:9" hidden="1">
      <c r="A6300" s="115" t="s">
        <v>17713</v>
      </c>
      <c r="B6300" s="115" t="s">
        <v>17714</v>
      </c>
      <c r="C6300" s="115" t="s">
        <v>12217</v>
      </c>
      <c r="D6300" s="115" t="s">
        <v>1242</v>
      </c>
      <c r="E6300" s="115">
        <v>1081.1405</v>
      </c>
      <c r="F6300" s="674">
        <v>293.83600000000001</v>
      </c>
      <c r="G6300" s="674">
        <v>295.84500000000003</v>
      </c>
      <c r="H6300" s="115">
        <f t="shared" si="196"/>
        <v>1.0068371472522089</v>
      </c>
      <c r="I6300" s="115">
        <f t="shared" si="197"/>
        <v>1088.5324000000001</v>
      </c>
    </row>
    <row r="6301" spans="1:9" hidden="1">
      <c r="A6301" s="115" t="s">
        <v>17715</v>
      </c>
      <c r="B6301" s="115" t="s">
        <v>17716</v>
      </c>
      <c r="C6301" s="115" t="s">
        <v>12220</v>
      </c>
      <c r="D6301" s="115" t="s">
        <v>1242</v>
      </c>
      <c r="E6301" s="115">
        <v>1519.9906000000001</v>
      </c>
      <c r="F6301" s="674">
        <v>293.83600000000001</v>
      </c>
      <c r="G6301" s="674">
        <v>295.84500000000003</v>
      </c>
      <c r="H6301" s="115">
        <f t="shared" si="196"/>
        <v>1.0068371472522089</v>
      </c>
      <c r="I6301" s="115">
        <f t="shared" si="197"/>
        <v>1530.383</v>
      </c>
    </row>
    <row r="6302" spans="1:9" hidden="1">
      <c r="A6302" s="115" t="s">
        <v>17717</v>
      </c>
      <c r="B6302" s="115" t="s">
        <v>17718</v>
      </c>
      <c r="C6302" s="115" t="s">
        <v>12223</v>
      </c>
      <c r="D6302" s="115" t="s">
        <v>1242</v>
      </c>
      <c r="E6302" s="115">
        <v>1896.7901999999999</v>
      </c>
      <c r="F6302" s="674">
        <v>293.83600000000001</v>
      </c>
      <c r="G6302" s="674">
        <v>295.84500000000003</v>
      </c>
      <c r="H6302" s="115">
        <f t="shared" si="196"/>
        <v>1.0068371472522089</v>
      </c>
      <c r="I6302" s="115">
        <f t="shared" si="197"/>
        <v>1909.7588000000001</v>
      </c>
    </row>
    <row r="6303" spans="1:9" hidden="1">
      <c r="A6303" s="115" t="s">
        <v>17719</v>
      </c>
      <c r="B6303" s="115" t="s">
        <v>17720</v>
      </c>
      <c r="C6303" s="115" t="s">
        <v>12226</v>
      </c>
      <c r="D6303" s="115" t="s">
        <v>1242</v>
      </c>
      <c r="E6303" s="115">
        <v>2436.5390000000002</v>
      </c>
      <c r="F6303" s="674">
        <v>293.83600000000001</v>
      </c>
      <c r="G6303" s="674">
        <v>295.84500000000003</v>
      </c>
      <c r="H6303" s="115">
        <f t="shared" si="196"/>
        <v>1.0068371472522089</v>
      </c>
      <c r="I6303" s="115">
        <f t="shared" si="197"/>
        <v>2453.1979999999999</v>
      </c>
    </row>
    <row r="6304" spans="1:9" hidden="1">
      <c r="A6304" s="115" t="s">
        <v>17721</v>
      </c>
      <c r="B6304" s="115" t="s">
        <v>17722</v>
      </c>
      <c r="C6304" s="115" t="s">
        <v>12229</v>
      </c>
      <c r="D6304" s="115" t="s">
        <v>1242</v>
      </c>
      <c r="E6304" s="115">
        <v>3445.8461000000002</v>
      </c>
      <c r="F6304" s="674">
        <v>293.83600000000001</v>
      </c>
      <c r="G6304" s="674">
        <v>295.84500000000003</v>
      </c>
      <c r="H6304" s="115">
        <f t="shared" si="196"/>
        <v>1.0068371472522089</v>
      </c>
      <c r="I6304" s="115">
        <f t="shared" si="197"/>
        <v>3469.4059000000002</v>
      </c>
    </row>
    <row r="6305" spans="1:9" hidden="1">
      <c r="A6305" s="115" t="s">
        <v>17723</v>
      </c>
      <c r="B6305" s="115" t="s">
        <v>17724</v>
      </c>
      <c r="C6305" s="115" t="s">
        <v>12232</v>
      </c>
      <c r="D6305" s="115" t="s">
        <v>1242</v>
      </c>
      <c r="E6305" s="115">
        <v>3998.1631000000002</v>
      </c>
      <c r="F6305" s="674">
        <v>293.83600000000001</v>
      </c>
      <c r="G6305" s="674">
        <v>295.84500000000003</v>
      </c>
      <c r="H6305" s="115">
        <f t="shared" si="196"/>
        <v>1.0068371472522089</v>
      </c>
      <c r="I6305" s="115">
        <f t="shared" si="197"/>
        <v>4025.4991</v>
      </c>
    </row>
    <row r="6306" spans="1:9" hidden="1">
      <c r="A6306" s="115" t="s">
        <v>17725</v>
      </c>
      <c r="B6306" s="115" t="s">
        <v>17726</v>
      </c>
      <c r="C6306" s="115" t="s">
        <v>12235</v>
      </c>
      <c r="D6306" s="115" t="s">
        <v>1242</v>
      </c>
      <c r="E6306" s="115">
        <v>4615.7833000000001</v>
      </c>
      <c r="F6306" s="674">
        <v>293.83600000000001</v>
      </c>
      <c r="G6306" s="674">
        <v>295.84500000000003</v>
      </c>
      <c r="H6306" s="115">
        <f t="shared" si="196"/>
        <v>1.0068371472522089</v>
      </c>
      <c r="I6306" s="115">
        <f t="shared" si="197"/>
        <v>4647.3420999999998</v>
      </c>
    </row>
    <row r="6307" spans="1:9" hidden="1">
      <c r="A6307" s="115" t="s">
        <v>17727</v>
      </c>
      <c r="B6307" s="115" t="s">
        <v>17728</v>
      </c>
      <c r="C6307" s="115" t="s">
        <v>12238</v>
      </c>
      <c r="D6307" s="115" t="s">
        <v>1242</v>
      </c>
      <c r="E6307" s="115">
        <v>5419.3987999999999</v>
      </c>
      <c r="F6307" s="674">
        <v>293.83600000000001</v>
      </c>
      <c r="G6307" s="674">
        <v>295.84500000000003</v>
      </c>
      <c r="H6307" s="115">
        <f t="shared" si="196"/>
        <v>1.0068371472522089</v>
      </c>
      <c r="I6307" s="115">
        <f t="shared" si="197"/>
        <v>5456.4520000000002</v>
      </c>
    </row>
    <row r="6308" spans="1:9" hidden="1">
      <c r="A6308" s="115" t="s">
        <v>17729</v>
      </c>
      <c r="B6308" s="115" t="s">
        <v>17730</v>
      </c>
      <c r="C6308" s="115" t="s">
        <v>12241</v>
      </c>
      <c r="D6308" s="115" t="s">
        <v>1242</v>
      </c>
      <c r="E6308" s="115">
        <v>7195.6557000000003</v>
      </c>
      <c r="F6308" s="674">
        <v>293.83600000000001</v>
      </c>
      <c r="G6308" s="674">
        <v>295.84500000000003</v>
      </c>
      <c r="H6308" s="115">
        <f t="shared" si="196"/>
        <v>1.0068371472522089</v>
      </c>
      <c r="I6308" s="115">
        <f t="shared" si="197"/>
        <v>7244.8535000000002</v>
      </c>
    </row>
    <row r="6309" spans="1:9" hidden="1">
      <c r="A6309" s="115" t="s">
        <v>17731</v>
      </c>
      <c r="B6309" s="115" t="s">
        <v>17732</v>
      </c>
      <c r="C6309" s="115" t="s">
        <v>12244</v>
      </c>
      <c r="D6309" s="115" t="s">
        <v>1138</v>
      </c>
      <c r="E6309" s="115">
        <v>47.523099999999999</v>
      </c>
      <c r="F6309" s="674">
        <v>293.83600000000001</v>
      </c>
      <c r="G6309" s="674">
        <v>295.84500000000003</v>
      </c>
      <c r="H6309" s="115">
        <f t="shared" si="196"/>
        <v>1.0068371472522089</v>
      </c>
      <c r="I6309" s="115">
        <f t="shared" si="197"/>
        <v>47.847999999999999</v>
      </c>
    </row>
    <row r="6310" spans="1:9" hidden="1">
      <c r="A6310" s="115" t="s">
        <v>17733</v>
      </c>
      <c r="B6310" s="115" t="s">
        <v>17734</v>
      </c>
      <c r="C6310" s="115" t="s">
        <v>12247</v>
      </c>
      <c r="D6310" s="115" t="s">
        <v>1138</v>
      </c>
      <c r="E6310" s="115">
        <v>47.7562</v>
      </c>
      <c r="F6310" s="674">
        <v>293.83600000000001</v>
      </c>
      <c r="G6310" s="674">
        <v>295.84500000000003</v>
      </c>
      <c r="H6310" s="115">
        <f t="shared" si="196"/>
        <v>1.0068371472522089</v>
      </c>
      <c r="I6310" s="115">
        <f t="shared" si="197"/>
        <v>48.082700000000003</v>
      </c>
    </row>
    <row r="6311" spans="1:9" hidden="1">
      <c r="A6311" s="115" t="s">
        <v>17735</v>
      </c>
      <c r="B6311" s="115" t="s">
        <v>17736</v>
      </c>
      <c r="C6311" s="115" t="s">
        <v>12250</v>
      </c>
      <c r="D6311" s="115" t="s">
        <v>1138</v>
      </c>
      <c r="E6311" s="115">
        <v>109.39579999999999</v>
      </c>
      <c r="F6311" s="674">
        <v>293.83600000000001</v>
      </c>
      <c r="G6311" s="674">
        <v>295.84500000000003</v>
      </c>
      <c r="H6311" s="115">
        <f t="shared" si="196"/>
        <v>1.0068371472522089</v>
      </c>
      <c r="I6311" s="115">
        <f t="shared" si="197"/>
        <v>110.1438</v>
      </c>
    </row>
    <row r="6312" spans="1:9" hidden="1">
      <c r="A6312" s="115" t="s">
        <v>17737</v>
      </c>
      <c r="B6312" s="115" t="s">
        <v>17738</v>
      </c>
      <c r="C6312" s="115" t="s">
        <v>12253</v>
      </c>
      <c r="D6312" s="115" t="s">
        <v>1138</v>
      </c>
      <c r="E6312" s="115">
        <v>121.214</v>
      </c>
      <c r="F6312" s="674">
        <v>293.83600000000001</v>
      </c>
      <c r="G6312" s="674">
        <v>295.84500000000003</v>
      </c>
      <c r="H6312" s="115">
        <f t="shared" si="196"/>
        <v>1.0068371472522089</v>
      </c>
      <c r="I6312" s="115">
        <f t="shared" si="197"/>
        <v>122.0428</v>
      </c>
    </row>
    <row r="6313" spans="1:9" hidden="1">
      <c r="A6313" s="115" t="s">
        <v>17739</v>
      </c>
      <c r="B6313" s="115" t="s">
        <v>17740</v>
      </c>
      <c r="C6313" s="115" t="s">
        <v>12256</v>
      </c>
      <c r="D6313" s="115" t="s">
        <v>1138</v>
      </c>
      <c r="E6313" s="115">
        <v>126.19589999999999</v>
      </c>
      <c r="F6313" s="674">
        <v>293.83600000000001</v>
      </c>
      <c r="G6313" s="674">
        <v>295.84500000000003</v>
      </c>
      <c r="H6313" s="115">
        <f t="shared" si="196"/>
        <v>1.0068371472522089</v>
      </c>
      <c r="I6313" s="115">
        <f t="shared" si="197"/>
        <v>127.0587</v>
      </c>
    </row>
    <row r="6314" spans="1:9" hidden="1">
      <c r="A6314" s="115" t="s">
        <v>17741</v>
      </c>
      <c r="B6314" s="115" t="s">
        <v>17742</v>
      </c>
      <c r="C6314" s="115" t="s">
        <v>12259</v>
      </c>
      <c r="D6314" s="115" t="s">
        <v>1138</v>
      </c>
      <c r="E6314" s="115">
        <v>240.6369</v>
      </c>
      <c r="F6314" s="674">
        <v>293.83600000000001</v>
      </c>
      <c r="G6314" s="674">
        <v>295.84500000000003</v>
      </c>
      <c r="H6314" s="115">
        <f t="shared" si="196"/>
        <v>1.0068371472522089</v>
      </c>
      <c r="I6314" s="115">
        <f t="shared" si="197"/>
        <v>242.28219999999999</v>
      </c>
    </row>
    <row r="6315" spans="1:9" hidden="1">
      <c r="A6315" s="115" t="s">
        <v>17743</v>
      </c>
      <c r="B6315" s="115" t="s">
        <v>17744</v>
      </c>
      <c r="C6315" s="115" t="s">
        <v>12262</v>
      </c>
      <c r="D6315" s="115" t="s">
        <v>1138</v>
      </c>
      <c r="E6315" s="115">
        <v>261.57119999999998</v>
      </c>
      <c r="F6315" s="674">
        <v>293.83600000000001</v>
      </c>
      <c r="G6315" s="674">
        <v>295.84500000000003</v>
      </c>
      <c r="H6315" s="115">
        <f t="shared" si="196"/>
        <v>1.0068371472522089</v>
      </c>
      <c r="I6315" s="115">
        <f t="shared" si="197"/>
        <v>263.3596</v>
      </c>
    </row>
    <row r="6316" spans="1:9" hidden="1">
      <c r="A6316" s="115" t="s">
        <v>17745</v>
      </c>
      <c r="B6316" s="115" t="s">
        <v>17746</v>
      </c>
      <c r="C6316" s="115" t="s">
        <v>12265</v>
      </c>
      <c r="D6316" s="115" t="s">
        <v>1138</v>
      </c>
      <c r="E6316" s="115">
        <v>339.71620000000001</v>
      </c>
      <c r="F6316" s="674">
        <v>293.83600000000001</v>
      </c>
      <c r="G6316" s="674">
        <v>295.84500000000003</v>
      </c>
      <c r="H6316" s="115">
        <f t="shared" si="196"/>
        <v>1.0068371472522089</v>
      </c>
      <c r="I6316" s="115">
        <f t="shared" si="197"/>
        <v>342.03890000000001</v>
      </c>
    </row>
    <row r="6317" spans="1:9" hidden="1">
      <c r="A6317" s="115" t="s">
        <v>17747</v>
      </c>
      <c r="B6317" s="115" t="s">
        <v>17748</v>
      </c>
      <c r="C6317" s="115" t="s">
        <v>12268</v>
      </c>
      <c r="D6317" s="115" t="s">
        <v>1138</v>
      </c>
      <c r="E6317" s="115">
        <v>451.3861</v>
      </c>
      <c r="F6317" s="674">
        <v>293.83600000000001</v>
      </c>
      <c r="G6317" s="674">
        <v>295.84500000000003</v>
      </c>
      <c r="H6317" s="115">
        <f t="shared" si="196"/>
        <v>1.0068371472522089</v>
      </c>
      <c r="I6317" s="115">
        <f t="shared" si="197"/>
        <v>454.47230000000002</v>
      </c>
    </row>
    <row r="6318" spans="1:9" hidden="1">
      <c r="A6318" s="115" t="s">
        <v>17749</v>
      </c>
      <c r="B6318" s="115" t="s">
        <v>17750</v>
      </c>
      <c r="C6318" s="115" t="s">
        <v>12271</v>
      </c>
      <c r="D6318" s="115" t="s">
        <v>1138</v>
      </c>
      <c r="E6318" s="115">
        <v>528.44200000000001</v>
      </c>
      <c r="F6318" s="674">
        <v>293.83600000000001</v>
      </c>
      <c r="G6318" s="674">
        <v>295.84500000000003</v>
      </c>
      <c r="H6318" s="115">
        <f t="shared" si="196"/>
        <v>1.0068371472522089</v>
      </c>
      <c r="I6318" s="115">
        <f t="shared" si="197"/>
        <v>532.05499999999995</v>
      </c>
    </row>
    <row r="6319" spans="1:9" hidden="1">
      <c r="A6319" s="115" t="s">
        <v>17751</v>
      </c>
      <c r="B6319" s="115" t="s">
        <v>17752</v>
      </c>
      <c r="C6319" s="115" t="s">
        <v>12274</v>
      </c>
      <c r="D6319" s="115" t="s">
        <v>1138</v>
      </c>
      <c r="E6319" s="115">
        <v>662.64229999999998</v>
      </c>
      <c r="F6319" s="674">
        <v>293.83600000000001</v>
      </c>
      <c r="G6319" s="674">
        <v>295.84500000000003</v>
      </c>
      <c r="H6319" s="115">
        <f t="shared" si="196"/>
        <v>1.0068371472522089</v>
      </c>
      <c r="I6319" s="115">
        <f t="shared" si="197"/>
        <v>667.17290000000003</v>
      </c>
    </row>
    <row r="6320" spans="1:9" hidden="1">
      <c r="A6320" s="115" t="s">
        <v>17753</v>
      </c>
      <c r="B6320" s="115" t="s">
        <v>17754</v>
      </c>
      <c r="C6320" s="115" t="s">
        <v>12277</v>
      </c>
      <c r="D6320" s="115" t="s">
        <v>1138</v>
      </c>
      <c r="E6320" s="115">
        <v>762.17949999999996</v>
      </c>
      <c r="F6320" s="674">
        <v>293.83600000000001</v>
      </c>
      <c r="G6320" s="674">
        <v>295.84500000000003</v>
      </c>
      <c r="H6320" s="115">
        <f t="shared" si="196"/>
        <v>1.0068371472522089</v>
      </c>
      <c r="I6320" s="115">
        <f t="shared" si="197"/>
        <v>767.39059999999995</v>
      </c>
    </row>
    <row r="6321" spans="1:9" hidden="1">
      <c r="A6321" s="115" t="s">
        <v>17755</v>
      </c>
      <c r="B6321" s="115" t="s">
        <v>17756</v>
      </c>
      <c r="C6321" s="115" t="s">
        <v>12280</v>
      </c>
      <c r="D6321" s="115" t="s">
        <v>1138</v>
      </c>
      <c r="E6321" s="115">
        <v>1447.4666</v>
      </c>
      <c r="F6321" s="674">
        <v>293.83600000000001</v>
      </c>
      <c r="G6321" s="674">
        <v>295.84500000000003</v>
      </c>
      <c r="H6321" s="115">
        <f t="shared" si="196"/>
        <v>1.0068371472522089</v>
      </c>
      <c r="I6321" s="115">
        <f t="shared" si="197"/>
        <v>1457.3631</v>
      </c>
    </row>
    <row r="6322" spans="1:9" hidden="1">
      <c r="A6322" s="115" t="s">
        <v>17757</v>
      </c>
      <c r="B6322" s="115" t="s">
        <v>17758</v>
      </c>
      <c r="C6322" s="115" t="s">
        <v>12283</v>
      </c>
      <c r="D6322" s="115" t="s">
        <v>1138</v>
      </c>
      <c r="E6322" s="115">
        <v>1667.0134</v>
      </c>
      <c r="F6322" s="674">
        <v>293.83600000000001</v>
      </c>
      <c r="G6322" s="674">
        <v>295.84500000000003</v>
      </c>
      <c r="H6322" s="115">
        <f t="shared" si="196"/>
        <v>1.0068371472522089</v>
      </c>
      <c r="I6322" s="115">
        <f t="shared" si="197"/>
        <v>1678.4110000000001</v>
      </c>
    </row>
    <row r="6323" spans="1:9" hidden="1">
      <c r="A6323" s="115" t="s">
        <v>17759</v>
      </c>
      <c r="B6323" s="115" t="s">
        <v>17760</v>
      </c>
      <c r="C6323" s="115" t="s">
        <v>12286</v>
      </c>
      <c r="D6323" s="115" t="s">
        <v>1138</v>
      </c>
      <c r="E6323" s="115">
        <v>1928.5795000000001</v>
      </c>
      <c r="F6323" s="674">
        <v>293.83600000000001</v>
      </c>
      <c r="G6323" s="674">
        <v>295.84500000000003</v>
      </c>
      <c r="H6323" s="115">
        <f t="shared" si="196"/>
        <v>1.0068371472522089</v>
      </c>
      <c r="I6323" s="115">
        <f t="shared" si="197"/>
        <v>1941.7655</v>
      </c>
    </row>
    <row r="6324" spans="1:9" hidden="1">
      <c r="A6324" s="115" t="s">
        <v>17761</v>
      </c>
      <c r="B6324" s="115" t="s">
        <v>17762</v>
      </c>
      <c r="C6324" s="115" t="s">
        <v>12289</v>
      </c>
      <c r="D6324" s="115" t="s">
        <v>1138</v>
      </c>
      <c r="E6324" s="115">
        <v>2716.7534999999998</v>
      </c>
      <c r="F6324" s="674">
        <v>293.83600000000001</v>
      </c>
      <c r="G6324" s="674">
        <v>295.84500000000003</v>
      </c>
      <c r="H6324" s="115">
        <f t="shared" si="196"/>
        <v>1.0068371472522089</v>
      </c>
      <c r="I6324" s="115">
        <f t="shared" si="197"/>
        <v>2735.3283000000001</v>
      </c>
    </row>
    <row r="6325" spans="1:9" hidden="1">
      <c r="A6325" s="115" t="s">
        <v>17763</v>
      </c>
      <c r="B6325" s="115" t="s">
        <v>17764</v>
      </c>
      <c r="C6325" s="115" t="s">
        <v>12292</v>
      </c>
      <c r="D6325" s="115" t="s">
        <v>1138</v>
      </c>
      <c r="E6325" s="115">
        <v>47.523099999999999</v>
      </c>
      <c r="F6325" s="674">
        <v>293.83600000000001</v>
      </c>
      <c r="G6325" s="674">
        <v>295.84500000000003</v>
      </c>
      <c r="H6325" s="115">
        <f t="shared" si="196"/>
        <v>1.0068371472522089</v>
      </c>
      <c r="I6325" s="115">
        <f t="shared" si="197"/>
        <v>47.847999999999999</v>
      </c>
    </row>
    <row r="6326" spans="1:9" hidden="1">
      <c r="A6326" s="115" t="s">
        <v>17765</v>
      </c>
      <c r="B6326" s="115" t="s">
        <v>17766</v>
      </c>
      <c r="C6326" s="115" t="s">
        <v>12295</v>
      </c>
      <c r="D6326" s="115" t="s">
        <v>1138</v>
      </c>
      <c r="E6326" s="115">
        <v>47.7562</v>
      </c>
      <c r="F6326" s="674">
        <v>293.83600000000001</v>
      </c>
      <c r="G6326" s="674">
        <v>295.84500000000003</v>
      </c>
      <c r="H6326" s="115">
        <f t="shared" si="196"/>
        <v>1.0068371472522089</v>
      </c>
      <c r="I6326" s="115">
        <f t="shared" si="197"/>
        <v>48.082700000000003</v>
      </c>
    </row>
    <row r="6327" spans="1:9" hidden="1">
      <c r="A6327" s="115" t="s">
        <v>17767</v>
      </c>
      <c r="B6327" s="115" t="s">
        <v>17768</v>
      </c>
      <c r="C6327" s="115" t="s">
        <v>12298</v>
      </c>
      <c r="D6327" s="115" t="s">
        <v>1138</v>
      </c>
      <c r="E6327" s="115">
        <v>80.675799999999995</v>
      </c>
      <c r="F6327" s="674">
        <v>293.83600000000001</v>
      </c>
      <c r="G6327" s="674">
        <v>295.84500000000003</v>
      </c>
      <c r="H6327" s="115">
        <f t="shared" si="196"/>
        <v>1.0068371472522089</v>
      </c>
      <c r="I6327" s="115">
        <f t="shared" si="197"/>
        <v>81.227400000000003</v>
      </c>
    </row>
    <row r="6328" spans="1:9" hidden="1">
      <c r="A6328" s="115" t="s">
        <v>17769</v>
      </c>
      <c r="B6328" s="115" t="s">
        <v>17770</v>
      </c>
      <c r="C6328" s="115" t="s">
        <v>12301</v>
      </c>
      <c r="D6328" s="115" t="s">
        <v>1138</v>
      </c>
      <c r="E6328" s="115">
        <v>121.214</v>
      </c>
      <c r="F6328" s="674">
        <v>293.83600000000001</v>
      </c>
      <c r="G6328" s="674">
        <v>295.84500000000003</v>
      </c>
      <c r="H6328" s="115">
        <f t="shared" si="196"/>
        <v>1.0068371472522089</v>
      </c>
      <c r="I6328" s="115">
        <f t="shared" si="197"/>
        <v>122.0428</v>
      </c>
    </row>
    <row r="6329" spans="1:9" hidden="1">
      <c r="A6329" s="115" t="s">
        <v>17771</v>
      </c>
      <c r="B6329" s="115" t="s">
        <v>17772</v>
      </c>
      <c r="C6329" s="115" t="s">
        <v>12304</v>
      </c>
      <c r="D6329" s="115" t="s">
        <v>1138</v>
      </c>
      <c r="E6329" s="115">
        <v>172.5729</v>
      </c>
      <c r="F6329" s="674">
        <v>293.83600000000001</v>
      </c>
      <c r="G6329" s="674">
        <v>295.84500000000003</v>
      </c>
      <c r="H6329" s="115">
        <f t="shared" si="196"/>
        <v>1.0068371472522089</v>
      </c>
      <c r="I6329" s="115">
        <f t="shared" si="197"/>
        <v>173.75280000000001</v>
      </c>
    </row>
    <row r="6330" spans="1:9" hidden="1">
      <c r="A6330" s="115" t="s">
        <v>17773</v>
      </c>
      <c r="B6330" s="115" t="s">
        <v>17774</v>
      </c>
      <c r="C6330" s="115" t="s">
        <v>12307</v>
      </c>
      <c r="D6330" s="115" t="s">
        <v>1138</v>
      </c>
      <c r="E6330" s="115">
        <v>318.04349999999999</v>
      </c>
      <c r="F6330" s="674">
        <v>293.83600000000001</v>
      </c>
      <c r="G6330" s="674">
        <v>295.84500000000003</v>
      </c>
      <c r="H6330" s="115">
        <f t="shared" si="196"/>
        <v>1.0068371472522089</v>
      </c>
      <c r="I6330" s="115">
        <f t="shared" si="197"/>
        <v>320.21800000000002</v>
      </c>
    </row>
    <row r="6331" spans="1:9" hidden="1">
      <c r="A6331" s="115" t="s">
        <v>17775</v>
      </c>
      <c r="B6331" s="115" t="s">
        <v>17776</v>
      </c>
      <c r="C6331" s="115" t="s">
        <v>12310</v>
      </c>
      <c r="D6331" s="115" t="s">
        <v>1138</v>
      </c>
      <c r="E6331" s="115">
        <v>338.97789999999998</v>
      </c>
      <c r="F6331" s="674">
        <v>293.83600000000001</v>
      </c>
      <c r="G6331" s="674">
        <v>295.84500000000003</v>
      </c>
      <c r="H6331" s="115">
        <f t="shared" si="196"/>
        <v>1.0068371472522089</v>
      </c>
      <c r="I6331" s="115">
        <f t="shared" si="197"/>
        <v>341.2955</v>
      </c>
    </row>
    <row r="6332" spans="1:9" hidden="1">
      <c r="A6332" s="115" t="s">
        <v>17777</v>
      </c>
      <c r="B6332" s="115" t="s">
        <v>17778</v>
      </c>
      <c r="C6332" s="115" t="s">
        <v>12313</v>
      </c>
      <c r="D6332" s="115" t="s">
        <v>1138</v>
      </c>
      <c r="E6332" s="115">
        <v>546.82709999999997</v>
      </c>
      <c r="F6332" s="674">
        <v>293.83600000000001</v>
      </c>
      <c r="G6332" s="674">
        <v>295.84500000000003</v>
      </c>
      <c r="H6332" s="115">
        <f t="shared" si="196"/>
        <v>1.0068371472522089</v>
      </c>
      <c r="I6332" s="115">
        <f t="shared" si="197"/>
        <v>550.56579999999997</v>
      </c>
    </row>
    <row r="6333" spans="1:9" hidden="1">
      <c r="A6333" s="115" t="s">
        <v>17779</v>
      </c>
      <c r="B6333" s="115" t="s">
        <v>17780</v>
      </c>
      <c r="C6333" s="115" t="s">
        <v>12316</v>
      </c>
      <c r="D6333" s="115" t="s">
        <v>1138</v>
      </c>
      <c r="E6333" s="115">
        <v>1198.9815000000001</v>
      </c>
      <c r="F6333" s="674">
        <v>293.83600000000001</v>
      </c>
      <c r="G6333" s="674">
        <v>295.84500000000003</v>
      </c>
      <c r="H6333" s="115">
        <f t="shared" si="196"/>
        <v>1.0068371472522089</v>
      </c>
      <c r="I6333" s="115">
        <f t="shared" si="197"/>
        <v>1207.1791000000001</v>
      </c>
    </row>
    <row r="6334" spans="1:9" hidden="1">
      <c r="A6334" s="115" t="s">
        <v>17781</v>
      </c>
      <c r="B6334" s="115" t="s">
        <v>17782</v>
      </c>
      <c r="C6334" s="115" t="s">
        <v>12319</v>
      </c>
      <c r="D6334" s="115" t="s">
        <v>1138</v>
      </c>
      <c r="E6334" s="115">
        <v>1219.847</v>
      </c>
      <c r="F6334" s="674">
        <v>293.83600000000001</v>
      </c>
      <c r="G6334" s="674">
        <v>295.84500000000003</v>
      </c>
      <c r="H6334" s="115">
        <f t="shared" si="196"/>
        <v>1.0068371472522089</v>
      </c>
      <c r="I6334" s="115">
        <f t="shared" si="197"/>
        <v>1228.1873000000001</v>
      </c>
    </row>
    <row r="6335" spans="1:9" hidden="1">
      <c r="A6335" s="115" t="s">
        <v>17783</v>
      </c>
      <c r="B6335" s="115" t="s">
        <v>17784</v>
      </c>
      <c r="C6335" s="115" t="s">
        <v>12322</v>
      </c>
      <c r="D6335" s="115" t="s">
        <v>1138</v>
      </c>
      <c r="E6335" s="115">
        <v>1624.3362</v>
      </c>
      <c r="F6335" s="674">
        <v>293.83600000000001</v>
      </c>
      <c r="G6335" s="674">
        <v>295.84500000000003</v>
      </c>
      <c r="H6335" s="115">
        <f t="shared" si="196"/>
        <v>1.0068371472522089</v>
      </c>
      <c r="I6335" s="115">
        <f t="shared" si="197"/>
        <v>1635.442</v>
      </c>
    </row>
    <row r="6336" spans="1:9" hidden="1">
      <c r="A6336" s="115" t="s">
        <v>17785</v>
      </c>
      <c r="B6336" s="115" t="s">
        <v>17786</v>
      </c>
      <c r="C6336" s="115" t="s">
        <v>12325</v>
      </c>
      <c r="D6336" s="115" t="s">
        <v>1138</v>
      </c>
      <c r="E6336" s="115">
        <v>2042.2559000000001</v>
      </c>
      <c r="F6336" s="674">
        <v>293.83600000000001</v>
      </c>
      <c r="G6336" s="674">
        <v>295.84500000000003</v>
      </c>
      <c r="H6336" s="115">
        <f t="shared" si="196"/>
        <v>1.0068371472522089</v>
      </c>
      <c r="I6336" s="115">
        <f t="shared" si="197"/>
        <v>2056.2190999999998</v>
      </c>
    </row>
    <row r="6337" spans="1:9" hidden="1">
      <c r="A6337" s="115" t="s">
        <v>17787</v>
      </c>
      <c r="B6337" s="115" t="s">
        <v>17788</v>
      </c>
      <c r="C6337" s="115" t="s">
        <v>12328</v>
      </c>
      <c r="D6337" s="115" t="s">
        <v>1138</v>
      </c>
      <c r="E6337" s="115">
        <v>2361.3433</v>
      </c>
      <c r="F6337" s="674">
        <v>293.83600000000001</v>
      </c>
      <c r="G6337" s="674">
        <v>295.84500000000003</v>
      </c>
      <c r="H6337" s="115">
        <f t="shared" si="196"/>
        <v>1.0068371472522089</v>
      </c>
      <c r="I6337" s="115">
        <f t="shared" si="197"/>
        <v>2377.4881999999998</v>
      </c>
    </row>
    <row r="6338" spans="1:9" hidden="1">
      <c r="A6338" s="115" t="s">
        <v>17789</v>
      </c>
      <c r="B6338" s="115" t="s">
        <v>17790</v>
      </c>
      <c r="C6338" s="115" t="s">
        <v>12331</v>
      </c>
      <c r="D6338" s="115" t="s">
        <v>1138</v>
      </c>
      <c r="E6338" s="115">
        <v>2849.3188</v>
      </c>
      <c r="F6338" s="674">
        <v>293.83600000000001</v>
      </c>
      <c r="G6338" s="674">
        <v>295.84500000000003</v>
      </c>
      <c r="H6338" s="115">
        <f t="shared" si="196"/>
        <v>1.0068371472522089</v>
      </c>
      <c r="I6338" s="115">
        <f t="shared" si="197"/>
        <v>2868.8</v>
      </c>
    </row>
    <row r="6339" spans="1:9" hidden="1">
      <c r="A6339" s="115" t="s">
        <v>17791</v>
      </c>
      <c r="B6339" s="115" t="s">
        <v>17792</v>
      </c>
      <c r="C6339" s="115" t="s">
        <v>12334</v>
      </c>
      <c r="D6339" s="115" t="s">
        <v>1138</v>
      </c>
      <c r="E6339" s="115">
        <v>5337.4727999999996</v>
      </c>
      <c r="F6339" s="674">
        <v>293.83600000000001</v>
      </c>
      <c r="G6339" s="674">
        <v>295.84500000000003</v>
      </c>
      <c r="H6339" s="115">
        <f t="shared" si="196"/>
        <v>1.0068371472522089</v>
      </c>
      <c r="I6339" s="115">
        <f t="shared" si="197"/>
        <v>5373.9659000000001</v>
      </c>
    </row>
    <row r="6340" spans="1:9" hidden="1">
      <c r="A6340" s="115" t="s">
        <v>17793</v>
      </c>
      <c r="B6340" s="115" t="s">
        <v>17794</v>
      </c>
      <c r="C6340" s="115" t="s">
        <v>12337</v>
      </c>
      <c r="D6340" s="115" t="s">
        <v>1242</v>
      </c>
      <c r="E6340" s="115">
        <v>2.9735</v>
      </c>
      <c r="F6340" s="674">
        <v>293.83600000000001</v>
      </c>
      <c r="G6340" s="674">
        <v>295.84500000000003</v>
      </c>
      <c r="H6340" s="115">
        <f t="shared" si="196"/>
        <v>1.0068371472522089</v>
      </c>
      <c r="I6340" s="115">
        <f t="shared" si="197"/>
        <v>2.9937999999999998</v>
      </c>
    </row>
    <row r="6341" spans="1:9" hidden="1">
      <c r="A6341" s="115" t="s">
        <v>17795</v>
      </c>
      <c r="B6341" s="115" t="s">
        <v>17796</v>
      </c>
      <c r="C6341" s="115" t="s">
        <v>12340</v>
      </c>
      <c r="D6341" s="115" t="s">
        <v>1242</v>
      </c>
      <c r="E6341" s="115">
        <v>13.763400000000001</v>
      </c>
      <c r="F6341" s="674">
        <v>293.83600000000001</v>
      </c>
      <c r="G6341" s="674">
        <v>295.84500000000003</v>
      </c>
      <c r="H6341" s="115">
        <f t="shared" ref="H6341:H6404" si="198">G6341/F6341</f>
        <v>1.0068371472522089</v>
      </c>
      <c r="I6341" s="115">
        <f t="shared" ref="I6341:I6404" si="199">ROUND(H6341*E6341,4)</f>
        <v>13.8575</v>
      </c>
    </row>
    <row r="6342" spans="1:9" hidden="1">
      <c r="A6342" s="115" t="s">
        <v>17797</v>
      </c>
      <c r="B6342" s="115" t="s">
        <v>17798</v>
      </c>
      <c r="C6342" s="115" t="s">
        <v>12343</v>
      </c>
      <c r="D6342" s="115" t="s">
        <v>1242</v>
      </c>
      <c r="E6342" s="115">
        <v>13.763400000000001</v>
      </c>
      <c r="F6342" s="674">
        <v>293.83600000000001</v>
      </c>
      <c r="G6342" s="674">
        <v>295.84500000000003</v>
      </c>
      <c r="H6342" s="115">
        <f t="shared" si="198"/>
        <v>1.0068371472522089</v>
      </c>
      <c r="I6342" s="115">
        <f t="shared" si="199"/>
        <v>13.8575</v>
      </c>
    </row>
    <row r="6343" spans="1:9" hidden="1">
      <c r="A6343" s="115" t="s">
        <v>17799</v>
      </c>
      <c r="B6343" s="115" t="s">
        <v>17800</v>
      </c>
      <c r="C6343" s="115" t="s">
        <v>12346</v>
      </c>
      <c r="D6343" s="115" t="s">
        <v>1242</v>
      </c>
      <c r="E6343" s="115">
        <v>13.990399999999999</v>
      </c>
      <c r="F6343" s="674">
        <v>293.83600000000001</v>
      </c>
      <c r="G6343" s="674">
        <v>295.84500000000003</v>
      </c>
      <c r="H6343" s="115">
        <f t="shared" si="198"/>
        <v>1.0068371472522089</v>
      </c>
      <c r="I6343" s="115">
        <f t="shared" si="199"/>
        <v>14.0861</v>
      </c>
    </row>
    <row r="6344" spans="1:9" hidden="1">
      <c r="A6344" s="115" t="s">
        <v>17801</v>
      </c>
      <c r="B6344" s="115" t="s">
        <v>17802</v>
      </c>
      <c r="C6344" s="115" t="s">
        <v>12349</v>
      </c>
      <c r="D6344" s="115" t="s">
        <v>1242</v>
      </c>
      <c r="E6344" s="115">
        <v>13.990399999999999</v>
      </c>
      <c r="F6344" s="674">
        <v>293.83600000000001</v>
      </c>
      <c r="G6344" s="674">
        <v>295.84500000000003</v>
      </c>
      <c r="H6344" s="115">
        <f t="shared" si="198"/>
        <v>1.0068371472522089</v>
      </c>
      <c r="I6344" s="115">
        <f t="shared" si="199"/>
        <v>14.0861</v>
      </c>
    </row>
    <row r="6345" spans="1:9" hidden="1">
      <c r="A6345" s="115" t="s">
        <v>17803</v>
      </c>
      <c r="B6345" s="115" t="s">
        <v>17804</v>
      </c>
      <c r="C6345" s="115" t="s">
        <v>12352</v>
      </c>
      <c r="D6345" s="115" t="s">
        <v>1242</v>
      </c>
      <c r="E6345" s="115">
        <v>14.5603</v>
      </c>
      <c r="F6345" s="674">
        <v>293.83600000000001</v>
      </c>
      <c r="G6345" s="674">
        <v>295.84500000000003</v>
      </c>
      <c r="H6345" s="115">
        <f t="shared" si="198"/>
        <v>1.0068371472522089</v>
      </c>
      <c r="I6345" s="115">
        <f t="shared" si="199"/>
        <v>14.6599</v>
      </c>
    </row>
    <row r="6346" spans="1:9" hidden="1">
      <c r="A6346" s="115" t="s">
        <v>17805</v>
      </c>
      <c r="B6346" s="115" t="s">
        <v>17806</v>
      </c>
      <c r="C6346" s="115" t="s">
        <v>12355</v>
      </c>
      <c r="D6346" s="115" t="s">
        <v>1242</v>
      </c>
      <c r="E6346" s="115">
        <v>14.6052</v>
      </c>
      <c r="F6346" s="674">
        <v>293.83600000000001</v>
      </c>
      <c r="G6346" s="674">
        <v>295.84500000000003</v>
      </c>
      <c r="H6346" s="115">
        <f t="shared" si="198"/>
        <v>1.0068371472522089</v>
      </c>
      <c r="I6346" s="115">
        <f t="shared" si="199"/>
        <v>14.7051</v>
      </c>
    </row>
    <row r="6347" spans="1:9" hidden="1">
      <c r="A6347" s="115" t="s">
        <v>17807</v>
      </c>
      <c r="B6347" s="115" t="s">
        <v>17808</v>
      </c>
      <c r="C6347" s="115" t="s">
        <v>12358</v>
      </c>
      <c r="D6347" s="115" t="s">
        <v>1242</v>
      </c>
      <c r="E6347" s="115">
        <v>14.8323</v>
      </c>
      <c r="F6347" s="674">
        <v>293.83600000000001</v>
      </c>
      <c r="G6347" s="674">
        <v>295.84500000000003</v>
      </c>
      <c r="H6347" s="115">
        <f t="shared" si="198"/>
        <v>1.0068371472522089</v>
      </c>
      <c r="I6347" s="115">
        <f t="shared" si="199"/>
        <v>14.9337</v>
      </c>
    </row>
    <row r="6348" spans="1:9" hidden="1">
      <c r="A6348" s="115" t="s">
        <v>17809</v>
      </c>
      <c r="B6348" s="115" t="s">
        <v>17810</v>
      </c>
      <c r="C6348" s="115" t="s">
        <v>12361</v>
      </c>
      <c r="D6348" s="115" t="s">
        <v>1242</v>
      </c>
      <c r="E6348" s="115">
        <v>14.8771</v>
      </c>
      <c r="F6348" s="674">
        <v>293.83600000000001</v>
      </c>
      <c r="G6348" s="674">
        <v>295.84500000000003</v>
      </c>
      <c r="H6348" s="115">
        <f t="shared" si="198"/>
        <v>1.0068371472522089</v>
      </c>
      <c r="I6348" s="115">
        <f t="shared" si="199"/>
        <v>14.9788</v>
      </c>
    </row>
    <row r="6349" spans="1:9" hidden="1">
      <c r="A6349" s="115" t="s">
        <v>17811</v>
      </c>
      <c r="B6349" s="115" t="s">
        <v>17812</v>
      </c>
      <c r="C6349" s="115" t="s">
        <v>12364</v>
      </c>
      <c r="D6349" s="115" t="s">
        <v>1242</v>
      </c>
      <c r="E6349" s="115">
        <v>15.674099999999999</v>
      </c>
      <c r="F6349" s="674">
        <v>293.83600000000001</v>
      </c>
      <c r="G6349" s="674">
        <v>295.84500000000003</v>
      </c>
      <c r="H6349" s="115">
        <f t="shared" si="198"/>
        <v>1.0068371472522089</v>
      </c>
      <c r="I6349" s="115">
        <f t="shared" si="199"/>
        <v>15.7813</v>
      </c>
    </row>
    <row r="6350" spans="1:9" hidden="1">
      <c r="A6350" s="115" t="s">
        <v>17813</v>
      </c>
      <c r="B6350" s="115" t="s">
        <v>17814</v>
      </c>
      <c r="C6350" s="115" t="s">
        <v>12367</v>
      </c>
      <c r="D6350" s="115" t="s">
        <v>1242</v>
      </c>
      <c r="E6350" s="115">
        <v>16.289200000000001</v>
      </c>
      <c r="F6350" s="674">
        <v>293.83600000000001</v>
      </c>
      <c r="G6350" s="674">
        <v>295.84500000000003</v>
      </c>
      <c r="H6350" s="115">
        <f t="shared" si="198"/>
        <v>1.0068371472522089</v>
      </c>
      <c r="I6350" s="115">
        <f t="shared" si="199"/>
        <v>16.400600000000001</v>
      </c>
    </row>
    <row r="6351" spans="1:9" hidden="1">
      <c r="A6351" s="115" t="s">
        <v>17815</v>
      </c>
      <c r="B6351" s="115" t="s">
        <v>17816</v>
      </c>
      <c r="C6351" s="115" t="s">
        <v>12370</v>
      </c>
      <c r="D6351" s="115" t="s">
        <v>1242</v>
      </c>
      <c r="E6351" s="115">
        <v>17.1311</v>
      </c>
      <c r="F6351" s="674">
        <v>293.83600000000001</v>
      </c>
      <c r="G6351" s="674">
        <v>295.84500000000003</v>
      </c>
      <c r="H6351" s="115">
        <f t="shared" si="198"/>
        <v>1.0068371472522089</v>
      </c>
      <c r="I6351" s="115">
        <f t="shared" si="199"/>
        <v>17.248200000000001</v>
      </c>
    </row>
    <row r="6352" spans="1:9" hidden="1">
      <c r="A6352" s="115" t="s">
        <v>17817</v>
      </c>
      <c r="B6352" s="115" t="s">
        <v>17818</v>
      </c>
      <c r="C6352" s="115" t="s">
        <v>12373</v>
      </c>
      <c r="D6352" s="115" t="s">
        <v>1242</v>
      </c>
      <c r="E6352" s="115">
        <v>17.629799999999999</v>
      </c>
      <c r="F6352" s="674">
        <v>293.83600000000001</v>
      </c>
      <c r="G6352" s="674">
        <v>295.84500000000003</v>
      </c>
      <c r="H6352" s="115">
        <f t="shared" si="198"/>
        <v>1.0068371472522089</v>
      </c>
      <c r="I6352" s="115">
        <f t="shared" si="199"/>
        <v>17.750299999999999</v>
      </c>
    </row>
    <row r="6353" spans="1:9" hidden="1">
      <c r="A6353" s="115" t="s">
        <v>17819</v>
      </c>
      <c r="B6353" s="115" t="s">
        <v>17820</v>
      </c>
      <c r="C6353" s="115" t="s">
        <v>12376</v>
      </c>
      <c r="D6353" s="115" t="s">
        <v>1242</v>
      </c>
      <c r="E6353" s="115">
        <v>18.6538</v>
      </c>
      <c r="F6353" s="674">
        <v>293.83600000000001</v>
      </c>
      <c r="G6353" s="674">
        <v>295.84500000000003</v>
      </c>
      <c r="H6353" s="115">
        <f t="shared" si="198"/>
        <v>1.0068371472522089</v>
      </c>
      <c r="I6353" s="115">
        <f t="shared" si="199"/>
        <v>18.781300000000002</v>
      </c>
    </row>
    <row r="6354" spans="1:9" hidden="1">
      <c r="A6354" s="115" t="s">
        <v>17821</v>
      </c>
      <c r="B6354" s="115" t="s">
        <v>17822</v>
      </c>
      <c r="C6354" s="115" t="s">
        <v>12379</v>
      </c>
      <c r="D6354" s="115" t="s">
        <v>1242</v>
      </c>
      <c r="E6354" s="115">
        <v>19.495799999999999</v>
      </c>
      <c r="F6354" s="674">
        <v>293.83600000000001</v>
      </c>
      <c r="G6354" s="674">
        <v>295.84500000000003</v>
      </c>
      <c r="H6354" s="115">
        <f t="shared" si="198"/>
        <v>1.0068371472522089</v>
      </c>
      <c r="I6354" s="115">
        <f t="shared" si="199"/>
        <v>19.629100000000001</v>
      </c>
    </row>
    <row r="6355" spans="1:9" hidden="1">
      <c r="A6355" s="115" t="s">
        <v>17823</v>
      </c>
      <c r="B6355" s="115" t="s">
        <v>17824</v>
      </c>
      <c r="C6355" s="115" t="s">
        <v>12382</v>
      </c>
      <c r="D6355" s="115" t="s">
        <v>1242</v>
      </c>
      <c r="E6355" s="115">
        <v>21.976600000000001</v>
      </c>
      <c r="F6355" s="674">
        <v>293.83600000000001</v>
      </c>
      <c r="G6355" s="674">
        <v>295.84500000000003</v>
      </c>
      <c r="H6355" s="115">
        <f t="shared" si="198"/>
        <v>1.0068371472522089</v>
      </c>
      <c r="I6355" s="115">
        <f t="shared" si="199"/>
        <v>22.126899999999999</v>
      </c>
    </row>
    <row r="6356" spans="1:9" hidden="1">
      <c r="A6356" s="115" t="s">
        <v>17825</v>
      </c>
      <c r="B6356" s="115" t="s">
        <v>17826</v>
      </c>
      <c r="C6356" s="115" t="s">
        <v>12385</v>
      </c>
      <c r="D6356" s="115" t="s">
        <v>1138</v>
      </c>
      <c r="E6356" s="115">
        <v>47.478200000000001</v>
      </c>
      <c r="F6356" s="674">
        <v>293.83600000000001</v>
      </c>
      <c r="G6356" s="674">
        <v>295.84500000000003</v>
      </c>
      <c r="H6356" s="115">
        <f t="shared" si="198"/>
        <v>1.0068371472522089</v>
      </c>
      <c r="I6356" s="115">
        <f t="shared" si="199"/>
        <v>47.802799999999998</v>
      </c>
    </row>
    <row r="6357" spans="1:9" hidden="1">
      <c r="A6357" s="115" t="s">
        <v>17827</v>
      </c>
      <c r="B6357" s="115" t="s">
        <v>17828</v>
      </c>
      <c r="C6357" s="115" t="s">
        <v>12388</v>
      </c>
      <c r="D6357" s="115" t="s">
        <v>1138</v>
      </c>
      <c r="E6357" s="115">
        <v>47.890700000000002</v>
      </c>
      <c r="F6357" s="674">
        <v>293.83600000000001</v>
      </c>
      <c r="G6357" s="674">
        <v>295.84500000000003</v>
      </c>
      <c r="H6357" s="115">
        <f t="shared" si="198"/>
        <v>1.0068371472522089</v>
      </c>
      <c r="I6357" s="115">
        <f t="shared" si="199"/>
        <v>48.2181</v>
      </c>
    </row>
    <row r="6358" spans="1:9" hidden="1">
      <c r="A6358" s="115" t="s">
        <v>17829</v>
      </c>
      <c r="B6358" s="115" t="s">
        <v>17830</v>
      </c>
      <c r="C6358" s="115" t="s">
        <v>12391</v>
      </c>
      <c r="D6358" s="115" t="s">
        <v>1138</v>
      </c>
      <c r="E6358" s="115">
        <v>84.955600000000004</v>
      </c>
      <c r="F6358" s="674">
        <v>293.83600000000001</v>
      </c>
      <c r="G6358" s="674">
        <v>295.84500000000003</v>
      </c>
      <c r="H6358" s="115">
        <f t="shared" si="198"/>
        <v>1.0068371472522089</v>
      </c>
      <c r="I6358" s="115">
        <f t="shared" si="199"/>
        <v>85.536500000000004</v>
      </c>
    </row>
    <row r="6359" spans="1:9" hidden="1">
      <c r="A6359" s="115" t="s">
        <v>17831</v>
      </c>
      <c r="B6359" s="115" t="s">
        <v>17832</v>
      </c>
      <c r="C6359" s="115" t="s">
        <v>12394</v>
      </c>
      <c r="D6359" s="115" t="s">
        <v>1138</v>
      </c>
      <c r="E6359" s="115">
        <v>121.7619</v>
      </c>
      <c r="F6359" s="674">
        <v>293.83600000000001</v>
      </c>
      <c r="G6359" s="674">
        <v>295.84500000000003</v>
      </c>
      <c r="H6359" s="115">
        <f t="shared" si="198"/>
        <v>1.0068371472522089</v>
      </c>
      <c r="I6359" s="115">
        <f t="shared" si="199"/>
        <v>122.59439999999999</v>
      </c>
    </row>
    <row r="6360" spans="1:9" hidden="1">
      <c r="A6360" s="115" t="s">
        <v>17833</v>
      </c>
      <c r="B6360" s="115" t="s">
        <v>17834</v>
      </c>
      <c r="C6360" s="115" t="s">
        <v>12397</v>
      </c>
      <c r="D6360" s="115" t="s">
        <v>1138</v>
      </c>
      <c r="E6360" s="115">
        <v>179.94149999999999</v>
      </c>
      <c r="F6360" s="674">
        <v>293.83600000000001</v>
      </c>
      <c r="G6360" s="674">
        <v>295.84500000000003</v>
      </c>
      <c r="H6360" s="115">
        <f t="shared" si="198"/>
        <v>1.0068371472522089</v>
      </c>
      <c r="I6360" s="115">
        <f t="shared" si="199"/>
        <v>181.17179999999999</v>
      </c>
    </row>
    <row r="6361" spans="1:9" hidden="1">
      <c r="A6361" s="115" t="s">
        <v>17835</v>
      </c>
      <c r="B6361" s="115" t="s">
        <v>17836</v>
      </c>
      <c r="C6361" s="115" t="s">
        <v>12400</v>
      </c>
      <c r="D6361" s="115" t="s">
        <v>1138</v>
      </c>
      <c r="E6361" s="115">
        <v>241.0909</v>
      </c>
      <c r="F6361" s="674">
        <v>293.83600000000001</v>
      </c>
      <c r="G6361" s="674">
        <v>295.84500000000003</v>
      </c>
      <c r="H6361" s="115">
        <f t="shared" si="198"/>
        <v>1.0068371472522089</v>
      </c>
      <c r="I6361" s="115">
        <f t="shared" si="199"/>
        <v>242.73929999999999</v>
      </c>
    </row>
    <row r="6362" spans="1:9" hidden="1">
      <c r="A6362" s="115" t="s">
        <v>17837</v>
      </c>
      <c r="B6362" s="115" t="s">
        <v>17838</v>
      </c>
      <c r="C6362" s="115" t="s">
        <v>12403</v>
      </c>
      <c r="D6362" s="115" t="s">
        <v>1138</v>
      </c>
      <c r="E6362" s="115">
        <v>262.98320000000001</v>
      </c>
      <c r="F6362" s="674">
        <v>293.83600000000001</v>
      </c>
      <c r="G6362" s="674">
        <v>295.84500000000003</v>
      </c>
      <c r="H6362" s="115">
        <f t="shared" si="198"/>
        <v>1.0068371472522089</v>
      </c>
      <c r="I6362" s="115">
        <f t="shared" si="199"/>
        <v>264.78129999999999</v>
      </c>
    </row>
    <row r="6363" spans="1:9" hidden="1">
      <c r="A6363" s="115" t="s">
        <v>17839</v>
      </c>
      <c r="B6363" s="115" t="s">
        <v>17840</v>
      </c>
      <c r="C6363" s="115" t="s">
        <v>12406</v>
      </c>
      <c r="D6363" s="115" t="s">
        <v>1138</v>
      </c>
      <c r="E6363" s="115">
        <v>342.714</v>
      </c>
      <c r="F6363" s="674">
        <v>293.83600000000001</v>
      </c>
      <c r="G6363" s="674">
        <v>295.84500000000003</v>
      </c>
      <c r="H6363" s="115">
        <f t="shared" si="198"/>
        <v>1.0068371472522089</v>
      </c>
      <c r="I6363" s="115">
        <f t="shared" si="199"/>
        <v>345.05720000000002</v>
      </c>
    </row>
    <row r="6364" spans="1:9" hidden="1">
      <c r="A6364" s="115" t="s">
        <v>17841</v>
      </c>
      <c r="B6364" s="115" t="s">
        <v>17842</v>
      </c>
      <c r="C6364" s="115" t="s">
        <v>12409</v>
      </c>
      <c r="D6364" s="115" t="s">
        <v>1138</v>
      </c>
      <c r="E6364" s="115">
        <v>454.99869999999999</v>
      </c>
      <c r="F6364" s="674">
        <v>293.83600000000001</v>
      </c>
      <c r="G6364" s="674">
        <v>295.84500000000003</v>
      </c>
      <c r="H6364" s="115">
        <f t="shared" si="198"/>
        <v>1.0068371472522089</v>
      </c>
      <c r="I6364" s="115">
        <f t="shared" si="199"/>
        <v>458.1096</v>
      </c>
    </row>
    <row r="6365" spans="1:9" hidden="1">
      <c r="A6365" s="115" t="s">
        <v>17843</v>
      </c>
      <c r="B6365" s="115" t="s">
        <v>17844</v>
      </c>
      <c r="C6365" s="115" t="s">
        <v>12412</v>
      </c>
      <c r="D6365" s="115" t="s">
        <v>1138</v>
      </c>
      <c r="E6365" s="115">
        <v>536.45500000000004</v>
      </c>
      <c r="F6365" s="674">
        <v>293.83600000000001</v>
      </c>
      <c r="G6365" s="674">
        <v>295.84500000000003</v>
      </c>
      <c r="H6365" s="115">
        <f t="shared" si="198"/>
        <v>1.0068371472522089</v>
      </c>
      <c r="I6365" s="115">
        <f t="shared" si="199"/>
        <v>540.12279999999998</v>
      </c>
    </row>
    <row r="6366" spans="1:9" hidden="1">
      <c r="A6366" s="115" t="s">
        <v>17845</v>
      </c>
      <c r="B6366" s="115" t="s">
        <v>17846</v>
      </c>
      <c r="C6366" s="115" t="s">
        <v>12415</v>
      </c>
      <c r="D6366" s="115" t="s">
        <v>1138</v>
      </c>
      <c r="E6366" s="115">
        <v>674.73990000000003</v>
      </c>
      <c r="F6366" s="674">
        <v>293.83600000000001</v>
      </c>
      <c r="G6366" s="674">
        <v>295.84500000000003</v>
      </c>
      <c r="H6366" s="115">
        <f t="shared" si="198"/>
        <v>1.0068371472522089</v>
      </c>
      <c r="I6366" s="115">
        <f t="shared" si="199"/>
        <v>679.35320000000002</v>
      </c>
    </row>
    <row r="6367" spans="1:9" hidden="1">
      <c r="A6367" s="115" t="s">
        <v>17847</v>
      </c>
      <c r="B6367" s="115" t="s">
        <v>17848</v>
      </c>
      <c r="C6367" s="115" t="s">
        <v>12418</v>
      </c>
      <c r="D6367" s="115" t="s">
        <v>1138</v>
      </c>
      <c r="E6367" s="115">
        <v>782.29</v>
      </c>
      <c r="F6367" s="674">
        <v>293.83600000000001</v>
      </c>
      <c r="G6367" s="674">
        <v>295.84500000000003</v>
      </c>
      <c r="H6367" s="115">
        <f t="shared" si="198"/>
        <v>1.0068371472522089</v>
      </c>
      <c r="I6367" s="115">
        <f t="shared" si="199"/>
        <v>787.6386</v>
      </c>
    </row>
    <row r="6368" spans="1:9" hidden="1">
      <c r="A6368" s="115" t="s">
        <v>17849</v>
      </c>
      <c r="B6368" s="115" t="s">
        <v>17850</v>
      </c>
      <c r="C6368" s="115" t="s">
        <v>12421</v>
      </c>
      <c r="D6368" s="115" t="s">
        <v>1138</v>
      </c>
      <c r="E6368" s="115">
        <v>1470.3429000000001</v>
      </c>
      <c r="F6368" s="674">
        <v>293.83600000000001</v>
      </c>
      <c r="G6368" s="674">
        <v>295.84500000000003</v>
      </c>
      <c r="H6368" s="115">
        <f t="shared" si="198"/>
        <v>1.0068371472522089</v>
      </c>
      <c r="I6368" s="115">
        <f t="shared" si="199"/>
        <v>1480.3959</v>
      </c>
    </row>
    <row r="6369" spans="1:9" hidden="1">
      <c r="A6369" s="115" t="s">
        <v>17851</v>
      </c>
      <c r="B6369" s="115" t="s">
        <v>17852</v>
      </c>
      <c r="C6369" s="115" t="s">
        <v>12424</v>
      </c>
      <c r="D6369" s="115" t="s">
        <v>1138</v>
      </c>
      <c r="E6369" s="115">
        <v>1700.9943000000001</v>
      </c>
      <c r="F6369" s="674">
        <v>293.83600000000001</v>
      </c>
      <c r="G6369" s="674">
        <v>295.84500000000003</v>
      </c>
      <c r="H6369" s="115">
        <f t="shared" si="198"/>
        <v>1.0068371472522089</v>
      </c>
      <c r="I6369" s="115">
        <f t="shared" si="199"/>
        <v>1712.6242</v>
      </c>
    </row>
    <row r="6370" spans="1:9" hidden="1">
      <c r="A6370" s="115" t="s">
        <v>17853</v>
      </c>
      <c r="B6370" s="115" t="s">
        <v>17854</v>
      </c>
      <c r="C6370" s="115" t="s">
        <v>12427</v>
      </c>
      <c r="D6370" s="115" t="s">
        <v>1138</v>
      </c>
      <c r="E6370" s="115">
        <v>2005.5730000000001</v>
      </c>
      <c r="F6370" s="674">
        <v>293.83600000000001</v>
      </c>
      <c r="G6370" s="674">
        <v>295.84500000000003</v>
      </c>
      <c r="H6370" s="115">
        <f t="shared" si="198"/>
        <v>1.0068371472522089</v>
      </c>
      <c r="I6370" s="115">
        <f t="shared" si="199"/>
        <v>2019.2854</v>
      </c>
    </row>
    <row r="6371" spans="1:9" hidden="1">
      <c r="A6371" s="115" t="s">
        <v>17855</v>
      </c>
      <c r="B6371" s="115" t="s">
        <v>17856</v>
      </c>
      <c r="C6371" s="115" t="s">
        <v>12430</v>
      </c>
      <c r="D6371" s="115" t="s">
        <v>1138</v>
      </c>
      <c r="E6371" s="115">
        <v>2820.7588000000001</v>
      </c>
      <c r="F6371" s="674">
        <v>293.83600000000001</v>
      </c>
      <c r="G6371" s="674">
        <v>295.84500000000003</v>
      </c>
      <c r="H6371" s="115">
        <f t="shared" si="198"/>
        <v>1.0068371472522089</v>
      </c>
      <c r="I6371" s="115">
        <f t="shared" si="199"/>
        <v>2840.0446999999999</v>
      </c>
    </row>
    <row r="6372" spans="1:9" hidden="1">
      <c r="A6372" s="115" t="s">
        <v>17857</v>
      </c>
      <c r="B6372" s="115" t="s">
        <v>17858</v>
      </c>
      <c r="C6372" s="115" t="s">
        <v>12433</v>
      </c>
      <c r="D6372" s="115" t="s">
        <v>1138</v>
      </c>
      <c r="E6372" s="115">
        <v>47.478200000000001</v>
      </c>
      <c r="F6372" s="674">
        <v>293.83600000000001</v>
      </c>
      <c r="G6372" s="674">
        <v>295.84500000000003</v>
      </c>
      <c r="H6372" s="115">
        <f t="shared" si="198"/>
        <v>1.0068371472522089</v>
      </c>
      <c r="I6372" s="115">
        <f t="shared" si="199"/>
        <v>47.802799999999998</v>
      </c>
    </row>
    <row r="6373" spans="1:9" hidden="1">
      <c r="A6373" s="115" t="s">
        <v>17859</v>
      </c>
      <c r="B6373" s="115" t="s">
        <v>17860</v>
      </c>
      <c r="C6373" s="115" t="s">
        <v>12436</v>
      </c>
      <c r="D6373" s="115" t="s">
        <v>1138</v>
      </c>
      <c r="E6373" s="115">
        <v>47.890700000000002</v>
      </c>
      <c r="F6373" s="674">
        <v>293.83600000000001</v>
      </c>
      <c r="G6373" s="674">
        <v>295.84500000000003</v>
      </c>
      <c r="H6373" s="115">
        <f t="shared" si="198"/>
        <v>1.0068371472522089</v>
      </c>
      <c r="I6373" s="115">
        <f t="shared" si="199"/>
        <v>48.2181</v>
      </c>
    </row>
    <row r="6374" spans="1:9" hidden="1">
      <c r="A6374" s="115" t="s">
        <v>17861</v>
      </c>
      <c r="B6374" s="115" t="s">
        <v>17862</v>
      </c>
      <c r="C6374" s="115" t="s">
        <v>12439</v>
      </c>
      <c r="D6374" s="115" t="s">
        <v>1138</v>
      </c>
      <c r="E6374" s="115">
        <v>84.955600000000004</v>
      </c>
      <c r="F6374" s="674">
        <v>293.83600000000001</v>
      </c>
      <c r="G6374" s="674">
        <v>295.84500000000003</v>
      </c>
      <c r="H6374" s="115">
        <f t="shared" si="198"/>
        <v>1.0068371472522089</v>
      </c>
      <c r="I6374" s="115">
        <f t="shared" si="199"/>
        <v>85.536500000000004</v>
      </c>
    </row>
    <row r="6375" spans="1:9" hidden="1">
      <c r="A6375" s="115" t="s">
        <v>17863</v>
      </c>
      <c r="B6375" s="115" t="s">
        <v>17864</v>
      </c>
      <c r="C6375" s="115" t="s">
        <v>12442</v>
      </c>
      <c r="D6375" s="115" t="s">
        <v>1138</v>
      </c>
      <c r="E6375" s="115">
        <v>121.7619</v>
      </c>
      <c r="F6375" s="674">
        <v>293.83600000000001</v>
      </c>
      <c r="G6375" s="674">
        <v>295.84500000000003</v>
      </c>
      <c r="H6375" s="115">
        <f t="shared" si="198"/>
        <v>1.0068371472522089</v>
      </c>
      <c r="I6375" s="115">
        <f t="shared" si="199"/>
        <v>122.59439999999999</v>
      </c>
    </row>
    <row r="6376" spans="1:9" hidden="1">
      <c r="A6376" s="115" t="s">
        <v>17865</v>
      </c>
      <c r="B6376" s="115" t="s">
        <v>17866</v>
      </c>
      <c r="C6376" s="115" t="s">
        <v>12445</v>
      </c>
      <c r="D6376" s="115" t="s">
        <v>1138</v>
      </c>
      <c r="E6376" s="115">
        <v>226.12690000000001</v>
      </c>
      <c r="F6376" s="674">
        <v>293.83600000000001</v>
      </c>
      <c r="G6376" s="674">
        <v>295.84500000000003</v>
      </c>
      <c r="H6376" s="115">
        <f t="shared" si="198"/>
        <v>1.0068371472522089</v>
      </c>
      <c r="I6376" s="115">
        <f t="shared" si="199"/>
        <v>227.673</v>
      </c>
    </row>
    <row r="6377" spans="1:9" hidden="1">
      <c r="A6377" s="115" t="s">
        <v>17867</v>
      </c>
      <c r="B6377" s="115" t="s">
        <v>17868</v>
      </c>
      <c r="C6377" s="115" t="s">
        <v>12448</v>
      </c>
      <c r="D6377" s="115" t="s">
        <v>1138</v>
      </c>
      <c r="E6377" s="115">
        <v>318.84059999999999</v>
      </c>
      <c r="F6377" s="674">
        <v>293.83600000000001</v>
      </c>
      <c r="G6377" s="674">
        <v>295.84500000000003</v>
      </c>
      <c r="H6377" s="115">
        <f t="shared" si="198"/>
        <v>1.0068371472522089</v>
      </c>
      <c r="I6377" s="115">
        <f t="shared" si="199"/>
        <v>321.0206</v>
      </c>
    </row>
    <row r="6378" spans="1:9" hidden="1">
      <c r="A6378" s="115" t="s">
        <v>17869</v>
      </c>
      <c r="B6378" s="115" t="s">
        <v>17870</v>
      </c>
      <c r="C6378" s="115" t="s">
        <v>12451</v>
      </c>
      <c r="D6378" s="115" t="s">
        <v>1138</v>
      </c>
      <c r="E6378" s="115">
        <v>335.76710000000003</v>
      </c>
      <c r="F6378" s="674">
        <v>293.83600000000001</v>
      </c>
      <c r="G6378" s="674">
        <v>295.84500000000003</v>
      </c>
      <c r="H6378" s="115">
        <f t="shared" si="198"/>
        <v>1.0068371472522089</v>
      </c>
      <c r="I6378" s="115">
        <f t="shared" si="199"/>
        <v>338.06279999999998</v>
      </c>
    </row>
    <row r="6379" spans="1:9" hidden="1">
      <c r="A6379" s="115" t="s">
        <v>17871</v>
      </c>
      <c r="B6379" s="115" t="s">
        <v>17872</v>
      </c>
      <c r="C6379" s="115" t="s">
        <v>12454</v>
      </c>
      <c r="D6379" s="115" t="s">
        <v>1138</v>
      </c>
      <c r="E6379" s="115">
        <v>551.49069999999995</v>
      </c>
      <c r="F6379" s="674">
        <v>293.83600000000001</v>
      </c>
      <c r="G6379" s="674">
        <v>295.84500000000003</v>
      </c>
      <c r="H6379" s="115">
        <f t="shared" si="198"/>
        <v>1.0068371472522089</v>
      </c>
      <c r="I6379" s="115">
        <f t="shared" si="199"/>
        <v>555.26130000000001</v>
      </c>
    </row>
    <row r="6380" spans="1:9" hidden="1">
      <c r="A6380" s="115" t="s">
        <v>17873</v>
      </c>
      <c r="B6380" s="115" t="s">
        <v>17874</v>
      </c>
      <c r="C6380" s="115" t="s">
        <v>12457</v>
      </c>
      <c r="D6380" s="115" t="s">
        <v>1138</v>
      </c>
      <c r="E6380" s="115">
        <v>1206.9857</v>
      </c>
      <c r="F6380" s="674">
        <v>293.83600000000001</v>
      </c>
      <c r="G6380" s="674">
        <v>295.84500000000003</v>
      </c>
      <c r="H6380" s="115">
        <f t="shared" si="198"/>
        <v>1.0068371472522089</v>
      </c>
      <c r="I6380" s="115">
        <f t="shared" si="199"/>
        <v>1215.2380000000001</v>
      </c>
    </row>
    <row r="6381" spans="1:9" hidden="1">
      <c r="A6381" s="115" t="s">
        <v>17875</v>
      </c>
      <c r="B6381" s="115" t="s">
        <v>17876</v>
      </c>
      <c r="C6381" s="115" t="s">
        <v>12460</v>
      </c>
      <c r="D6381" s="115" t="s">
        <v>1138</v>
      </c>
      <c r="E6381" s="115">
        <v>1382.6735000000001</v>
      </c>
      <c r="F6381" s="674">
        <v>293.83600000000001</v>
      </c>
      <c r="G6381" s="674">
        <v>295.84500000000003</v>
      </c>
      <c r="H6381" s="115">
        <f t="shared" si="198"/>
        <v>1.0068371472522089</v>
      </c>
      <c r="I6381" s="115">
        <f t="shared" si="199"/>
        <v>1392.127</v>
      </c>
    </row>
    <row r="6382" spans="1:9" hidden="1">
      <c r="A6382" s="115" t="s">
        <v>17877</v>
      </c>
      <c r="B6382" s="115" t="s">
        <v>17878</v>
      </c>
      <c r="C6382" s="115" t="s">
        <v>12463</v>
      </c>
      <c r="D6382" s="115" t="s">
        <v>1138</v>
      </c>
      <c r="E6382" s="115">
        <v>1644.059</v>
      </c>
      <c r="F6382" s="674">
        <v>293.83600000000001</v>
      </c>
      <c r="G6382" s="674">
        <v>295.84500000000003</v>
      </c>
      <c r="H6382" s="115">
        <f t="shared" si="198"/>
        <v>1.0068371472522089</v>
      </c>
      <c r="I6382" s="115">
        <f t="shared" si="199"/>
        <v>1655.2997</v>
      </c>
    </row>
    <row r="6383" spans="1:9" hidden="1">
      <c r="A6383" s="115" t="s">
        <v>17879</v>
      </c>
      <c r="B6383" s="115" t="s">
        <v>17880</v>
      </c>
      <c r="C6383" s="115" t="s">
        <v>12466</v>
      </c>
      <c r="D6383" s="115" t="s">
        <v>1138</v>
      </c>
      <c r="E6383" s="115">
        <v>2066.3154</v>
      </c>
      <c r="F6383" s="674">
        <v>293.83600000000001</v>
      </c>
      <c r="G6383" s="674">
        <v>295.84500000000003</v>
      </c>
      <c r="H6383" s="115">
        <f t="shared" si="198"/>
        <v>1.0068371472522089</v>
      </c>
      <c r="I6383" s="115">
        <f t="shared" si="199"/>
        <v>2080.4431</v>
      </c>
    </row>
    <row r="6384" spans="1:9" hidden="1">
      <c r="A6384" s="115" t="s">
        <v>17881</v>
      </c>
      <c r="B6384" s="115" t="s">
        <v>17882</v>
      </c>
      <c r="C6384" s="115" t="s">
        <v>12469</v>
      </c>
      <c r="D6384" s="115" t="s">
        <v>1138</v>
      </c>
      <c r="E6384" s="115">
        <v>2395.4263000000001</v>
      </c>
      <c r="F6384" s="674">
        <v>293.83600000000001</v>
      </c>
      <c r="G6384" s="674">
        <v>295.84500000000003</v>
      </c>
      <c r="H6384" s="115">
        <f t="shared" si="198"/>
        <v>1.0068371472522089</v>
      </c>
      <c r="I6384" s="115">
        <f t="shared" si="199"/>
        <v>2411.8042</v>
      </c>
    </row>
    <row r="6385" spans="1:9" hidden="1">
      <c r="A6385" s="115" t="s">
        <v>17883</v>
      </c>
      <c r="B6385" s="115" t="s">
        <v>17884</v>
      </c>
      <c r="C6385" s="115" t="s">
        <v>12472</v>
      </c>
      <c r="D6385" s="115" t="s">
        <v>1138</v>
      </c>
      <c r="E6385" s="115">
        <v>2889.1522</v>
      </c>
      <c r="F6385" s="674">
        <v>293.83600000000001</v>
      </c>
      <c r="G6385" s="674">
        <v>295.84500000000003</v>
      </c>
      <c r="H6385" s="115">
        <f t="shared" si="198"/>
        <v>1.0068371472522089</v>
      </c>
      <c r="I6385" s="115">
        <f t="shared" si="199"/>
        <v>2908.9058</v>
      </c>
    </row>
    <row r="6386" spans="1:9" hidden="1">
      <c r="A6386" s="115" t="s">
        <v>17885</v>
      </c>
      <c r="B6386" s="115" t="s">
        <v>17886</v>
      </c>
      <c r="C6386" s="115" t="s">
        <v>12475</v>
      </c>
      <c r="D6386" s="115" t="s">
        <v>1138</v>
      </c>
      <c r="E6386" s="115">
        <v>5414.0255999999999</v>
      </c>
      <c r="F6386" s="674">
        <v>293.83600000000001</v>
      </c>
      <c r="G6386" s="674">
        <v>295.84500000000003</v>
      </c>
      <c r="H6386" s="115">
        <f t="shared" si="198"/>
        <v>1.0068371472522089</v>
      </c>
      <c r="I6386" s="115">
        <f t="shared" si="199"/>
        <v>5451.0420999999997</v>
      </c>
    </row>
    <row r="6387" spans="1:9" hidden="1">
      <c r="A6387" s="115" t="s">
        <v>17887</v>
      </c>
      <c r="B6387" s="115" t="s">
        <v>17888</v>
      </c>
      <c r="C6387" s="115" t="s">
        <v>12478</v>
      </c>
      <c r="D6387" s="115" t="s">
        <v>1138</v>
      </c>
      <c r="E6387" s="115">
        <v>48.1599</v>
      </c>
      <c r="F6387" s="674">
        <v>293.83600000000001</v>
      </c>
      <c r="G6387" s="674">
        <v>295.84500000000003</v>
      </c>
      <c r="H6387" s="115">
        <f t="shared" si="198"/>
        <v>1.0068371472522089</v>
      </c>
      <c r="I6387" s="115">
        <f t="shared" si="199"/>
        <v>48.489199999999997</v>
      </c>
    </row>
    <row r="6388" spans="1:9" hidden="1">
      <c r="A6388" s="115" t="s">
        <v>17889</v>
      </c>
      <c r="B6388" s="115" t="s">
        <v>17890</v>
      </c>
      <c r="C6388" s="115" t="s">
        <v>12481</v>
      </c>
      <c r="D6388" s="115" t="s">
        <v>1138</v>
      </c>
      <c r="E6388" s="115">
        <v>85.189099999999996</v>
      </c>
      <c r="F6388" s="674">
        <v>293.83600000000001</v>
      </c>
      <c r="G6388" s="674">
        <v>295.84500000000003</v>
      </c>
      <c r="H6388" s="115">
        <f t="shared" si="198"/>
        <v>1.0068371472522089</v>
      </c>
      <c r="I6388" s="115">
        <f t="shared" si="199"/>
        <v>85.771600000000007</v>
      </c>
    </row>
    <row r="6389" spans="1:9" hidden="1">
      <c r="A6389" s="115" t="s">
        <v>17891</v>
      </c>
      <c r="B6389" s="115" t="s">
        <v>17892</v>
      </c>
      <c r="C6389" s="115" t="s">
        <v>12484</v>
      </c>
      <c r="D6389" s="115" t="s">
        <v>1138</v>
      </c>
      <c r="E6389" s="115">
        <v>121.5283</v>
      </c>
      <c r="F6389" s="674">
        <v>293.83600000000001</v>
      </c>
      <c r="G6389" s="674">
        <v>295.84500000000003</v>
      </c>
      <c r="H6389" s="115">
        <f t="shared" si="198"/>
        <v>1.0068371472522089</v>
      </c>
      <c r="I6389" s="115">
        <f t="shared" si="199"/>
        <v>122.3592</v>
      </c>
    </row>
    <row r="6390" spans="1:9" hidden="1">
      <c r="A6390" s="115" t="s">
        <v>17893</v>
      </c>
      <c r="B6390" s="115" t="s">
        <v>17894</v>
      </c>
      <c r="C6390" s="115" t="s">
        <v>12487</v>
      </c>
      <c r="D6390" s="115" t="s">
        <v>1138</v>
      </c>
      <c r="E6390" s="115">
        <v>179.71449999999999</v>
      </c>
      <c r="F6390" s="674">
        <v>293.83600000000001</v>
      </c>
      <c r="G6390" s="674">
        <v>295.84500000000003</v>
      </c>
      <c r="H6390" s="115">
        <f t="shared" si="198"/>
        <v>1.0068371472522089</v>
      </c>
      <c r="I6390" s="115">
        <f t="shared" si="199"/>
        <v>180.94319999999999</v>
      </c>
    </row>
    <row r="6391" spans="1:9" hidden="1">
      <c r="A6391" s="115" t="s">
        <v>17895</v>
      </c>
      <c r="B6391" s="115" t="s">
        <v>17896</v>
      </c>
      <c r="C6391" s="115" t="s">
        <v>12490</v>
      </c>
      <c r="D6391" s="115" t="s">
        <v>1138</v>
      </c>
      <c r="E6391" s="115">
        <v>240.81909999999999</v>
      </c>
      <c r="F6391" s="674">
        <v>293.83600000000001</v>
      </c>
      <c r="G6391" s="674">
        <v>295.84500000000003</v>
      </c>
      <c r="H6391" s="115">
        <f t="shared" si="198"/>
        <v>1.0068371472522089</v>
      </c>
      <c r="I6391" s="115">
        <f t="shared" si="199"/>
        <v>242.46559999999999</v>
      </c>
    </row>
    <row r="6392" spans="1:9" hidden="1">
      <c r="A6392" s="115" t="s">
        <v>17897</v>
      </c>
      <c r="B6392" s="115" t="s">
        <v>17898</v>
      </c>
      <c r="C6392" s="115" t="s">
        <v>12493</v>
      </c>
      <c r="D6392" s="115" t="s">
        <v>1138</v>
      </c>
      <c r="E6392" s="115">
        <v>262.1413</v>
      </c>
      <c r="F6392" s="674">
        <v>293.83600000000001</v>
      </c>
      <c r="G6392" s="674">
        <v>295.84500000000003</v>
      </c>
      <c r="H6392" s="115">
        <f t="shared" si="198"/>
        <v>1.0068371472522089</v>
      </c>
      <c r="I6392" s="115">
        <f t="shared" si="199"/>
        <v>263.93360000000001</v>
      </c>
    </row>
    <row r="6393" spans="1:9" hidden="1">
      <c r="A6393" s="115" t="s">
        <v>17899</v>
      </c>
      <c r="B6393" s="115" t="s">
        <v>17900</v>
      </c>
      <c r="C6393" s="115" t="s">
        <v>12496</v>
      </c>
      <c r="D6393" s="115" t="s">
        <v>1138</v>
      </c>
      <c r="E6393" s="115">
        <v>339.94330000000002</v>
      </c>
      <c r="F6393" s="674">
        <v>293.83600000000001</v>
      </c>
      <c r="G6393" s="674">
        <v>295.84500000000003</v>
      </c>
      <c r="H6393" s="115">
        <f t="shared" si="198"/>
        <v>1.0068371472522089</v>
      </c>
      <c r="I6393" s="115">
        <f t="shared" si="199"/>
        <v>342.26749999999998</v>
      </c>
    </row>
    <row r="6394" spans="1:9" hidden="1">
      <c r="A6394" s="115" t="s">
        <v>17901</v>
      </c>
      <c r="B6394" s="115" t="s">
        <v>17902</v>
      </c>
      <c r="C6394" s="115" t="s">
        <v>12499</v>
      </c>
      <c r="D6394" s="115" t="s">
        <v>1138</v>
      </c>
      <c r="E6394" s="115">
        <v>451.95620000000002</v>
      </c>
      <c r="F6394" s="674">
        <v>293.83600000000001</v>
      </c>
      <c r="G6394" s="674">
        <v>295.84500000000003</v>
      </c>
      <c r="H6394" s="115">
        <f t="shared" si="198"/>
        <v>1.0068371472522089</v>
      </c>
      <c r="I6394" s="115">
        <f t="shared" si="199"/>
        <v>455.04629999999997</v>
      </c>
    </row>
    <row r="6395" spans="1:9" hidden="1">
      <c r="A6395" s="115" t="s">
        <v>17903</v>
      </c>
      <c r="B6395" s="115" t="s">
        <v>17904</v>
      </c>
      <c r="C6395" s="115" t="s">
        <v>12502</v>
      </c>
      <c r="D6395" s="115" t="s">
        <v>1138</v>
      </c>
      <c r="E6395" s="115">
        <v>529.31079999999997</v>
      </c>
      <c r="F6395" s="674">
        <v>293.83600000000001</v>
      </c>
      <c r="G6395" s="674">
        <v>295.84500000000003</v>
      </c>
      <c r="H6395" s="115">
        <f t="shared" si="198"/>
        <v>1.0068371472522089</v>
      </c>
      <c r="I6395" s="115">
        <f t="shared" si="199"/>
        <v>532.9298</v>
      </c>
    </row>
    <row r="6396" spans="1:9" hidden="1">
      <c r="A6396" s="115" t="s">
        <v>17905</v>
      </c>
      <c r="B6396" s="115" t="s">
        <v>17906</v>
      </c>
      <c r="C6396" s="115" t="s">
        <v>12505</v>
      </c>
      <c r="D6396" s="115" t="s">
        <v>1138</v>
      </c>
      <c r="E6396" s="115">
        <v>664.52629999999999</v>
      </c>
      <c r="F6396" s="674">
        <v>293.83600000000001</v>
      </c>
      <c r="G6396" s="674">
        <v>295.84500000000003</v>
      </c>
      <c r="H6396" s="115">
        <f t="shared" si="198"/>
        <v>1.0068371472522089</v>
      </c>
      <c r="I6396" s="115">
        <f t="shared" si="199"/>
        <v>669.06979999999999</v>
      </c>
    </row>
    <row r="6397" spans="1:9" hidden="1">
      <c r="A6397" s="115" t="s">
        <v>17907</v>
      </c>
      <c r="B6397" s="115" t="s">
        <v>17908</v>
      </c>
      <c r="C6397" s="115" t="s">
        <v>12508</v>
      </c>
      <c r="D6397" s="115" t="s">
        <v>1138</v>
      </c>
      <c r="E6397" s="115">
        <v>764.13509999999997</v>
      </c>
      <c r="F6397" s="674">
        <v>293.83600000000001</v>
      </c>
      <c r="G6397" s="674">
        <v>295.84500000000003</v>
      </c>
      <c r="H6397" s="115">
        <f t="shared" si="198"/>
        <v>1.0068371472522089</v>
      </c>
      <c r="I6397" s="115">
        <f t="shared" si="199"/>
        <v>769.3596</v>
      </c>
    </row>
    <row r="6398" spans="1:9" hidden="1">
      <c r="A6398" s="115" t="s">
        <v>17909</v>
      </c>
      <c r="B6398" s="115" t="s">
        <v>17910</v>
      </c>
      <c r="C6398" s="115" t="s">
        <v>12511</v>
      </c>
      <c r="D6398" s="115" t="s">
        <v>1138</v>
      </c>
      <c r="E6398" s="115">
        <v>1454.0139999999999</v>
      </c>
      <c r="F6398" s="674">
        <v>293.83600000000001</v>
      </c>
      <c r="G6398" s="674">
        <v>295.84500000000003</v>
      </c>
      <c r="H6398" s="115">
        <f t="shared" si="198"/>
        <v>1.0068371472522089</v>
      </c>
      <c r="I6398" s="115">
        <f t="shared" si="199"/>
        <v>1463.9553000000001</v>
      </c>
    </row>
    <row r="6399" spans="1:9" hidden="1">
      <c r="A6399" s="115" t="s">
        <v>17911</v>
      </c>
      <c r="B6399" s="115" t="s">
        <v>17912</v>
      </c>
      <c r="C6399" s="115" t="s">
        <v>12514</v>
      </c>
      <c r="D6399" s="115" t="s">
        <v>1138</v>
      </c>
      <c r="E6399" s="115">
        <v>1674.3275000000001</v>
      </c>
      <c r="F6399" s="674">
        <v>293.83600000000001</v>
      </c>
      <c r="G6399" s="674">
        <v>295.84500000000003</v>
      </c>
      <c r="H6399" s="115">
        <f t="shared" si="198"/>
        <v>1.0068371472522089</v>
      </c>
      <c r="I6399" s="115">
        <f t="shared" si="199"/>
        <v>1685.7751000000001</v>
      </c>
    </row>
    <row r="6400" spans="1:9" hidden="1">
      <c r="A6400" s="115" t="s">
        <v>17913</v>
      </c>
      <c r="B6400" s="115" t="s">
        <v>17914</v>
      </c>
      <c r="C6400" s="115" t="s">
        <v>12517</v>
      </c>
      <c r="D6400" s="115" t="s">
        <v>1138</v>
      </c>
      <c r="E6400" s="115">
        <v>1936.2674999999999</v>
      </c>
      <c r="F6400" s="674">
        <v>293.83600000000001</v>
      </c>
      <c r="G6400" s="674">
        <v>295.84500000000003</v>
      </c>
      <c r="H6400" s="115">
        <f t="shared" si="198"/>
        <v>1.0068371472522089</v>
      </c>
      <c r="I6400" s="115">
        <f t="shared" si="199"/>
        <v>1949.5060000000001</v>
      </c>
    </row>
    <row r="6401" spans="1:9" hidden="1">
      <c r="A6401" s="115" t="s">
        <v>17915</v>
      </c>
      <c r="B6401" s="115" t="s">
        <v>17916</v>
      </c>
      <c r="C6401" s="115" t="s">
        <v>12520</v>
      </c>
      <c r="D6401" s="115" t="s">
        <v>1138</v>
      </c>
      <c r="E6401" s="115">
        <v>2732.4457000000002</v>
      </c>
      <c r="F6401" s="674">
        <v>293.83600000000001</v>
      </c>
      <c r="G6401" s="674">
        <v>295.84500000000003</v>
      </c>
      <c r="H6401" s="115">
        <f t="shared" si="198"/>
        <v>1.0068371472522089</v>
      </c>
      <c r="I6401" s="115">
        <f t="shared" si="199"/>
        <v>2751.1278000000002</v>
      </c>
    </row>
    <row r="6402" spans="1:9" hidden="1">
      <c r="A6402" s="115" t="s">
        <v>17917</v>
      </c>
      <c r="B6402" s="115" t="s">
        <v>17918</v>
      </c>
      <c r="C6402" s="115" t="s">
        <v>12523</v>
      </c>
      <c r="D6402" s="115" t="s">
        <v>1138</v>
      </c>
      <c r="E6402" s="115">
        <v>52.323300000000003</v>
      </c>
      <c r="F6402" s="674">
        <v>293.83600000000001</v>
      </c>
      <c r="G6402" s="674">
        <v>295.84500000000003</v>
      </c>
      <c r="H6402" s="115">
        <f t="shared" si="198"/>
        <v>1.0068371472522089</v>
      </c>
      <c r="I6402" s="115">
        <f t="shared" si="199"/>
        <v>52.680999999999997</v>
      </c>
    </row>
    <row r="6403" spans="1:9" hidden="1">
      <c r="A6403" s="115" t="s">
        <v>17919</v>
      </c>
      <c r="B6403" s="115" t="s">
        <v>17920</v>
      </c>
      <c r="C6403" s="115" t="s">
        <v>12526</v>
      </c>
      <c r="D6403" s="115" t="s">
        <v>1138</v>
      </c>
      <c r="E6403" s="115">
        <v>85.314899999999994</v>
      </c>
      <c r="F6403" s="674">
        <v>293.83600000000001</v>
      </c>
      <c r="G6403" s="674">
        <v>295.84500000000003</v>
      </c>
      <c r="H6403" s="115">
        <f t="shared" si="198"/>
        <v>1.0068371472522089</v>
      </c>
      <c r="I6403" s="115">
        <f t="shared" si="199"/>
        <v>85.898200000000003</v>
      </c>
    </row>
    <row r="6404" spans="1:9" hidden="1">
      <c r="A6404" s="115" t="s">
        <v>17921</v>
      </c>
      <c r="B6404" s="115" t="s">
        <v>17922</v>
      </c>
      <c r="C6404" s="115" t="s">
        <v>12529</v>
      </c>
      <c r="D6404" s="115" t="s">
        <v>1138</v>
      </c>
      <c r="E6404" s="115">
        <v>121.33969999999999</v>
      </c>
      <c r="F6404" s="674">
        <v>293.83600000000001</v>
      </c>
      <c r="G6404" s="674">
        <v>295.84500000000003</v>
      </c>
      <c r="H6404" s="115">
        <f t="shared" si="198"/>
        <v>1.0068371472522089</v>
      </c>
      <c r="I6404" s="115">
        <f t="shared" si="199"/>
        <v>122.16930000000001</v>
      </c>
    </row>
    <row r="6405" spans="1:9" hidden="1">
      <c r="A6405" s="115" t="s">
        <v>17923</v>
      </c>
      <c r="B6405" s="115" t="s">
        <v>17924</v>
      </c>
      <c r="C6405" s="115" t="s">
        <v>12532</v>
      </c>
      <c r="D6405" s="115" t="s">
        <v>1138</v>
      </c>
      <c r="E6405" s="115">
        <v>226.3186</v>
      </c>
      <c r="F6405" s="674">
        <v>293.83600000000001</v>
      </c>
      <c r="G6405" s="674">
        <v>295.84500000000003</v>
      </c>
      <c r="H6405" s="115">
        <f t="shared" ref="H6405:H6468" si="200">G6405/F6405</f>
        <v>1.0068371472522089</v>
      </c>
      <c r="I6405" s="115">
        <f t="shared" ref="I6405:I6468" si="201">ROUND(H6405*E6405,4)</f>
        <v>227.86600000000001</v>
      </c>
    </row>
    <row r="6406" spans="1:9" hidden="1">
      <c r="A6406" s="115" t="s">
        <v>17925</v>
      </c>
      <c r="B6406" s="115" t="s">
        <v>17926</v>
      </c>
      <c r="C6406" s="115" t="s">
        <v>12535</v>
      </c>
      <c r="D6406" s="115" t="s">
        <v>1138</v>
      </c>
      <c r="E6406" s="115">
        <v>318.82260000000002</v>
      </c>
      <c r="F6406" s="674">
        <v>293.83600000000001</v>
      </c>
      <c r="G6406" s="674">
        <v>295.84500000000003</v>
      </c>
      <c r="H6406" s="115">
        <f t="shared" si="200"/>
        <v>1.0068371472522089</v>
      </c>
      <c r="I6406" s="115">
        <f t="shared" si="201"/>
        <v>321.00240000000002</v>
      </c>
    </row>
    <row r="6407" spans="1:9" hidden="1">
      <c r="A6407" s="115" t="s">
        <v>17927</v>
      </c>
      <c r="B6407" s="115" t="s">
        <v>17928</v>
      </c>
      <c r="C6407" s="115" t="s">
        <v>12538</v>
      </c>
      <c r="D6407" s="115" t="s">
        <v>1138</v>
      </c>
      <c r="E6407" s="115">
        <v>339.22840000000002</v>
      </c>
      <c r="F6407" s="674">
        <v>293.83600000000001</v>
      </c>
      <c r="G6407" s="674">
        <v>295.84500000000003</v>
      </c>
      <c r="H6407" s="115">
        <f t="shared" si="200"/>
        <v>1.0068371472522089</v>
      </c>
      <c r="I6407" s="115">
        <f t="shared" si="201"/>
        <v>341.5478</v>
      </c>
    </row>
    <row r="6408" spans="1:9" hidden="1">
      <c r="A6408" s="115" t="s">
        <v>17929</v>
      </c>
      <c r="B6408" s="115" t="s">
        <v>17930</v>
      </c>
      <c r="C6408" s="115" t="s">
        <v>12541</v>
      </c>
      <c r="D6408" s="115" t="s">
        <v>1138</v>
      </c>
      <c r="E6408" s="115">
        <v>547.42399999999998</v>
      </c>
      <c r="F6408" s="674">
        <v>293.83600000000001</v>
      </c>
      <c r="G6408" s="674">
        <v>295.84500000000003</v>
      </c>
      <c r="H6408" s="115">
        <f t="shared" si="200"/>
        <v>1.0068371472522089</v>
      </c>
      <c r="I6408" s="115">
        <f t="shared" si="201"/>
        <v>551.16679999999997</v>
      </c>
    </row>
    <row r="6409" spans="1:9" hidden="1">
      <c r="A6409" s="115" t="s">
        <v>17931</v>
      </c>
      <c r="B6409" s="115" t="s">
        <v>17932</v>
      </c>
      <c r="C6409" s="115" t="s">
        <v>12544</v>
      </c>
      <c r="D6409" s="115" t="s">
        <v>1138</v>
      </c>
      <c r="E6409" s="115">
        <v>1200.4114</v>
      </c>
      <c r="F6409" s="674">
        <v>293.83600000000001</v>
      </c>
      <c r="G6409" s="674">
        <v>295.84500000000003</v>
      </c>
      <c r="H6409" s="115">
        <f t="shared" si="200"/>
        <v>1.0068371472522089</v>
      </c>
      <c r="I6409" s="115">
        <f t="shared" si="201"/>
        <v>1208.6188</v>
      </c>
    </row>
    <row r="6410" spans="1:9" hidden="1">
      <c r="A6410" s="115" t="s">
        <v>17933</v>
      </c>
      <c r="B6410" s="115" t="s">
        <v>17934</v>
      </c>
      <c r="C6410" s="115" t="s">
        <v>12547</v>
      </c>
      <c r="D6410" s="115" t="s">
        <v>1138</v>
      </c>
      <c r="E6410" s="115">
        <v>1382.5463</v>
      </c>
      <c r="F6410" s="674">
        <v>293.83600000000001</v>
      </c>
      <c r="G6410" s="674">
        <v>295.84500000000003</v>
      </c>
      <c r="H6410" s="115">
        <f t="shared" si="200"/>
        <v>1.0068371472522089</v>
      </c>
      <c r="I6410" s="115">
        <f t="shared" si="201"/>
        <v>1391.999</v>
      </c>
    </row>
    <row r="6411" spans="1:9" hidden="1">
      <c r="A6411" s="115" t="s">
        <v>17935</v>
      </c>
      <c r="B6411" s="115" t="s">
        <v>17936</v>
      </c>
      <c r="C6411" s="115" t="s">
        <v>12550</v>
      </c>
      <c r="D6411" s="115" t="s">
        <v>1138</v>
      </c>
      <c r="E6411" s="115">
        <v>1627.2027</v>
      </c>
      <c r="F6411" s="674">
        <v>293.83600000000001</v>
      </c>
      <c r="G6411" s="674">
        <v>295.84500000000003</v>
      </c>
      <c r="H6411" s="115">
        <f t="shared" si="200"/>
        <v>1.0068371472522089</v>
      </c>
      <c r="I6411" s="115">
        <f t="shared" si="201"/>
        <v>1638.3280999999999</v>
      </c>
    </row>
    <row r="6412" spans="1:9" hidden="1">
      <c r="A6412" s="115" t="s">
        <v>17937</v>
      </c>
      <c r="B6412" s="115" t="s">
        <v>17938</v>
      </c>
      <c r="C6412" s="115" t="s">
        <v>12553</v>
      </c>
      <c r="D6412" s="115" t="s">
        <v>1138</v>
      </c>
      <c r="E6412" s="115">
        <v>2049.6271999999999</v>
      </c>
      <c r="F6412" s="674">
        <v>293.83600000000001</v>
      </c>
      <c r="G6412" s="674">
        <v>295.84500000000003</v>
      </c>
      <c r="H6412" s="115">
        <f t="shared" si="200"/>
        <v>1.0068371472522089</v>
      </c>
      <c r="I6412" s="115">
        <f t="shared" si="201"/>
        <v>2063.6408000000001</v>
      </c>
    </row>
    <row r="6413" spans="1:9" hidden="1">
      <c r="A6413" s="115" t="s">
        <v>17939</v>
      </c>
      <c r="B6413" s="115" t="s">
        <v>17940</v>
      </c>
      <c r="C6413" s="115" t="s">
        <v>12556</v>
      </c>
      <c r="D6413" s="115" t="s">
        <v>1138</v>
      </c>
      <c r="E6413" s="115">
        <v>2372.3101000000001</v>
      </c>
      <c r="F6413" s="674">
        <v>293.83600000000001</v>
      </c>
      <c r="G6413" s="674">
        <v>295.84500000000003</v>
      </c>
      <c r="H6413" s="115">
        <f t="shared" si="200"/>
        <v>1.0068371472522089</v>
      </c>
      <c r="I6413" s="115">
        <f t="shared" si="201"/>
        <v>2388.5299</v>
      </c>
    </row>
    <row r="6414" spans="1:9" hidden="1">
      <c r="A6414" s="115" t="s">
        <v>17941</v>
      </c>
      <c r="B6414" s="115" t="s">
        <v>17942</v>
      </c>
      <c r="C6414" s="115" t="s">
        <v>12559</v>
      </c>
      <c r="D6414" s="115" t="s">
        <v>1138</v>
      </c>
      <c r="E6414" s="115">
        <v>2857.8487</v>
      </c>
      <c r="F6414" s="674">
        <v>293.83600000000001</v>
      </c>
      <c r="G6414" s="674">
        <v>295.84500000000003</v>
      </c>
      <c r="H6414" s="115">
        <f t="shared" si="200"/>
        <v>1.0068371472522089</v>
      </c>
      <c r="I6414" s="115">
        <f t="shared" si="201"/>
        <v>2877.3881999999999</v>
      </c>
    </row>
    <row r="6415" spans="1:9" hidden="1">
      <c r="A6415" s="115" t="s">
        <v>17943</v>
      </c>
      <c r="B6415" s="115" t="s">
        <v>17944</v>
      </c>
      <c r="C6415" s="115" t="s">
        <v>12562</v>
      </c>
      <c r="D6415" s="115" t="s">
        <v>1138</v>
      </c>
      <c r="E6415" s="115">
        <v>5354.6305000000002</v>
      </c>
      <c r="F6415" s="674">
        <v>293.83600000000001</v>
      </c>
      <c r="G6415" s="674">
        <v>295.84500000000003</v>
      </c>
      <c r="H6415" s="115">
        <f t="shared" si="200"/>
        <v>1.0068371472522089</v>
      </c>
      <c r="I6415" s="115">
        <f t="shared" si="201"/>
        <v>5391.2408999999998</v>
      </c>
    </row>
    <row r="6416" spans="1:9" hidden="1">
      <c r="A6416" s="115" t="s">
        <v>17945</v>
      </c>
      <c r="B6416" s="115" t="s">
        <v>17946</v>
      </c>
      <c r="C6416" s="115" t="s">
        <v>12565</v>
      </c>
      <c r="D6416" s="115" t="s">
        <v>1138</v>
      </c>
      <c r="E6416" s="115">
        <v>3614.2485000000001</v>
      </c>
      <c r="F6416" s="674">
        <v>293.83600000000001</v>
      </c>
      <c r="G6416" s="674">
        <v>295.84500000000003</v>
      </c>
      <c r="H6416" s="115">
        <f t="shared" si="200"/>
        <v>1.0068371472522089</v>
      </c>
      <c r="I6416" s="115">
        <f t="shared" si="201"/>
        <v>3638.9596000000001</v>
      </c>
    </row>
    <row r="6417" spans="1:9" hidden="1">
      <c r="A6417" s="115" t="s">
        <v>17947</v>
      </c>
      <c r="B6417" s="115" t="s">
        <v>17948</v>
      </c>
      <c r="C6417" s="115" t="s">
        <v>12568</v>
      </c>
      <c r="D6417" s="115" t="s">
        <v>1138</v>
      </c>
      <c r="E6417" s="115">
        <v>3788.8701999999998</v>
      </c>
      <c r="F6417" s="674">
        <v>293.83600000000001</v>
      </c>
      <c r="G6417" s="674">
        <v>295.84500000000003</v>
      </c>
      <c r="H6417" s="115">
        <f t="shared" si="200"/>
        <v>1.0068371472522089</v>
      </c>
      <c r="I6417" s="115">
        <f t="shared" si="201"/>
        <v>3814.7752999999998</v>
      </c>
    </row>
    <row r="6418" spans="1:9" hidden="1">
      <c r="A6418" s="115" t="s">
        <v>17949</v>
      </c>
      <c r="B6418" s="115" t="s">
        <v>17950</v>
      </c>
      <c r="C6418" s="115" t="s">
        <v>12571</v>
      </c>
      <c r="D6418" s="115" t="s">
        <v>1138</v>
      </c>
      <c r="E6418" s="115">
        <v>4243.8320000000003</v>
      </c>
      <c r="F6418" s="674">
        <v>293.83600000000001</v>
      </c>
      <c r="G6418" s="674">
        <v>295.84500000000003</v>
      </c>
      <c r="H6418" s="115">
        <f t="shared" si="200"/>
        <v>1.0068371472522089</v>
      </c>
      <c r="I6418" s="115">
        <f t="shared" si="201"/>
        <v>4272.8477000000003</v>
      </c>
    </row>
    <row r="6419" spans="1:9" hidden="1">
      <c r="A6419" s="115" t="s">
        <v>17951</v>
      </c>
      <c r="B6419" s="115" t="s">
        <v>17952</v>
      </c>
      <c r="C6419" s="115" t="s">
        <v>12574</v>
      </c>
      <c r="D6419" s="115" t="s">
        <v>1138</v>
      </c>
      <c r="E6419" s="115">
        <v>4723.8762999999999</v>
      </c>
      <c r="F6419" s="674">
        <v>293.83600000000001</v>
      </c>
      <c r="G6419" s="674">
        <v>295.84500000000003</v>
      </c>
      <c r="H6419" s="115">
        <f t="shared" si="200"/>
        <v>1.0068371472522089</v>
      </c>
      <c r="I6419" s="115">
        <f t="shared" si="201"/>
        <v>4756.1741000000002</v>
      </c>
    </row>
    <row r="6420" spans="1:9" hidden="1">
      <c r="A6420" s="115" t="s">
        <v>17953</v>
      </c>
      <c r="B6420" s="115" t="s">
        <v>17954</v>
      </c>
      <c r="C6420" s="115" t="s">
        <v>12577</v>
      </c>
      <c r="D6420" s="115" t="s">
        <v>1138</v>
      </c>
      <c r="E6420" s="115">
        <v>5130.2350999999999</v>
      </c>
      <c r="F6420" s="674">
        <v>293.83600000000001</v>
      </c>
      <c r="G6420" s="674">
        <v>295.84500000000003</v>
      </c>
      <c r="H6420" s="115">
        <f t="shared" si="200"/>
        <v>1.0068371472522089</v>
      </c>
      <c r="I6420" s="115">
        <f t="shared" si="201"/>
        <v>5165.3113000000003</v>
      </c>
    </row>
    <row r="6421" spans="1:9" hidden="1">
      <c r="A6421" s="115" t="s">
        <v>17955</v>
      </c>
      <c r="B6421" s="115" t="s">
        <v>17956</v>
      </c>
      <c r="C6421" s="115" t="s">
        <v>12580</v>
      </c>
      <c r="D6421" s="115" t="s">
        <v>1138</v>
      </c>
      <c r="E6421" s="115">
        <v>5883.8851000000004</v>
      </c>
      <c r="F6421" s="674">
        <v>293.83600000000001</v>
      </c>
      <c r="G6421" s="674">
        <v>295.84500000000003</v>
      </c>
      <c r="H6421" s="115">
        <f t="shared" si="200"/>
        <v>1.0068371472522089</v>
      </c>
      <c r="I6421" s="115">
        <f t="shared" si="201"/>
        <v>5924.1140999999998</v>
      </c>
    </row>
    <row r="6422" spans="1:9" hidden="1">
      <c r="A6422" s="115" t="s">
        <v>17957</v>
      </c>
      <c r="B6422" s="115" t="s">
        <v>17958</v>
      </c>
      <c r="C6422" s="115" t="s">
        <v>12583</v>
      </c>
      <c r="D6422" s="115" t="s">
        <v>1138</v>
      </c>
      <c r="E6422" s="115">
        <v>6521.2671</v>
      </c>
      <c r="F6422" s="674">
        <v>293.83600000000001</v>
      </c>
      <c r="G6422" s="674">
        <v>295.84500000000003</v>
      </c>
      <c r="H6422" s="115">
        <f t="shared" si="200"/>
        <v>1.0068371472522089</v>
      </c>
      <c r="I6422" s="115">
        <f t="shared" si="201"/>
        <v>6565.8540000000003</v>
      </c>
    </row>
    <row r="6423" spans="1:9" hidden="1">
      <c r="A6423" s="115" t="s">
        <v>17959</v>
      </c>
      <c r="B6423" s="115" t="s">
        <v>17960</v>
      </c>
      <c r="C6423" s="115" t="s">
        <v>12586</v>
      </c>
      <c r="D6423" s="115" t="s">
        <v>1138</v>
      </c>
      <c r="E6423" s="115">
        <v>7173.7412000000004</v>
      </c>
      <c r="F6423" s="674">
        <v>293.83600000000001</v>
      </c>
      <c r="G6423" s="674">
        <v>295.84500000000003</v>
      </c>
      <c r="H6423" s="115">
        <f t="shared" si="200"/>
        <v>1.0068371472522089</v>
      </c>
      <c r="I6423" s="115">
        <f t="shared" si="201"/>
        <v>7222.7891</v>
      </c>
    </row>
    <row r="6424" spans="1:9" hidden="1">
      <c r="A6424" s="115" t="s">
        <v>17961</v>
      </c>
      <c r="B6424" s="115" t="s">
        <v>17962</v>
      </c>
      <c r="C6424" s="115" t="s">
        <v>12589</v>
      </c>
      <c r="D6424" s="115" t="s">
        <v>1138</v>
      </c>
      <c r="E6424" s="115">
        <v>8000.8419999999996</v>
      </c>
      <c r="F6424" s="674">
        <v>293.83600000000001</v>
      </c>
      <c r="G6424" s="674">
        <v>295.84500000000003</v>
      </c>
      <c r="H6424" s="115">
        <f t="shared" si="200"/>
        <v>1.0068371472522089</v>
      </c>
      <c r="I6424" s="115">
        <f t="shared" si="201"/>
        <v>8055.5448999999999</v>
      </c>
    </row>
    <row r="6425" spans="1:9" hidden="1">
      <c r="A6425" s="115" t="s">
        <v>17963</v>
      </c>
      <c r="B6425" s="115" t="s">
        <v>17964</v>
      </c>
      <c r="C6425" s="115" t="s">
        <v>12592</v>
      </c>
      <c r="D6425" s="115" t="s">
        <v>1138</v>
      </c>
      <c r="E6425" s="115">
        <v>2645.6306</v>
      </c>
      <c r="F6425" s="674">
        <v>293.83600000000001</v>
      </c>
      <c r="G6425" s="674">
        <v>295.84500000000003</v>
      </c>
      <c r="H6425" s="115">
        <f t="shared" si="200"/>
        <v>1.0068371472522089</v>
      </c>
      <c r="I6425" s="115">
        <f t="shared" si="201"/>
        <v>2663.7192</v>
      </c>
    </row>
    <row r="6426" spans="1:9" hidden="1">
      <c r="A6426" s="115" t="s">
        <v>17965</v>
      </c>
      <c r="B6426" s="115" t="s">
        <v>17966</v>
      </c>
      <c r="C6426" s="115" t="s">
        <v>12595</v>
      </c>
      <c r="D6426" s="115" t="s">
        <v>1138</v>
      </c>
      <c r="E6426" s="115">
        <v>3042.2674000000002</v>
      </c>
      <c r="F6426" s="674">
        <v>293.83600000000001</v>
      </c>
      <c r="G6426" s="674">
        <v>295.84500000000003</v>
      </c>
      <c r="H6426" s="115">
        <f t="shared" si="200"/>
        <v>1.0068371472522089</v>
      </c>
      <c r="I6426" s="115">
        <f t="shared" si="201"/>
        <v>3063.0677999999998</v>
      </c>
    </row>
    <row r="6427" spans="1:9" hidden="1">
      <c r="A6427" s="115" t="s">
        <v>17967</v>
      </c>
      <c r="B6427" s="115" t="s">
        <v>17968</v>
      </c>
      <c r="C6427" s="115" t="s">
        <v>12598</v>
      </c>
      <c r="D6427" s="115" t="s">
        <v>1138</v>
      </c>
      <c r="E6427" s="115">
        <v>3297.3986</v>
      </c>
      <c r="F6427" s="674">
        <v>293.83600000000001</v>
      </c>
      <c r="G6427" s="674">
        <v>295.84500000000003</v>
      </c>
      <c r="H6427" s="115">
        <f t="shared" si="200"/>
        <v>1.0068371472522089</v>
      </c>
      <c r="I6427" s="115">
        <f t="shared" si="201"/>
        <v>3319.9434000000001</v>
      </c>
    </row>
    <row r="6428" spans="1:9" hidden="1">
      <c r="A6428" s="115" t="s">
        <v>17969</v>
      </c>
      <c r="B6428" s="115" t="s">
        <v>17970</v>
      </c>
      <c r="C6428" s="115" t="s">
        <v>12601</v>
      </c>
      <c r="D6428" s="115" t="s">
        <v>1138</v>
      </c>
      <c r="E6428" s="115">
        <v>3716.3501000000001</v>
      </c>
      <c r="F6428" s="674">
        <v>293.83600000000001</v>
      </c>
      <c r="G6428" s="674">
        <v>295.84500000000003</v>
      </c>
      <c r="H6428" s="115">
        <f t="shared" si="200"/>
        <v>1.0068371472522089</v>
      </c>
      <c r="I6428" s="115">
        <f t="shared" si="201"/>
        <v>3741.7593000000002</v>
      </c>
    </row>
    <row r="6429" spans="1:9" hidden="1">
      <c r="A6429" s="115" t="s">
        <v>17971</v>
      </c>
      <c r="B6429" s="115" t="s">
        <v>17972</v>
      </c>
      <c r="C6429" s="115" t="s">
        <v>12604</v>
      </c>
      <c r="D6429" s="115" t="s">
        <v>1138</v>
      </c>
      <c r="E6429" s="115">
        <v>4353.3220000000001</v>
      </c>
      <c r="F6429" s="674">
        <v>293.83600000000001</v>
      </c>
      <c r="G6429" s="674">
        <v>295.84500000000003</v>
      </c>
      <c r="H6429" s="115">
        <f t="shared" si="200"/>
        <v>1.0068371472522089</v>
      </c>
      <c r="I6429" s="115">
        <f t="shared" si="201"/>
        <v>4383.0862999999999</v>
      </c>
    </row>
    <row r="6430" spans="1:9" hidden="1">
      <c r="A6430" s="115" t="s">
        <v>17973</v>
      </c>
      <c r="B6430" s="115" t="s">
        <v>17974</v>
      </c>
      <c r="C6430" s="115" t="s">
        <v>12607</v>
      </c>
      <c r="D6430" s="115" t="s">
        <v>1138</v>
      </c>
      <c r="E6430" s="115">
        <v>4803.8788000000004</v>
      </c>
      <c r="F6430" s="674">
        <v>293.83600000000001</v>
      </c>
      <c r="G6430" s="674">
        <v>295.84500000000003</v>
      </c>
      <c r="H6430" s="115">
        <f t="shared" si="200"/>
        <v>1.0068371472522089</v>
      </c>
      <c r="I6430" s="115">
        <f t="shared" si="201"/>
        <v>4836.7236000000003</v>
      </c>
    </row>
    <row r="6431" spans="1:9" hidden="1">
      <c r="A6431" s="115" t="s">
        <v>17975</v>
      </c>
      <c r="B6431" s="115" t="s">
        <v>17976</v>
      </c>
      <c r="C6431" s="115" t="s">
        <v>12610</v>
      </c>
      <c r="D6431" s="115" t="s">
        <v>1138</v>
      </c>
      <c r="E6431" s="115">
        <v>5210.8702000000003</v>
      </c>
      <c r="F6431" s="674">
        <v>293.83600000000001</v>
      </c>
      <c r="G6431" s="674">
        <v>295.84500000000003</v>
      </c>
      <c r="H6431" s="115">
        <f t="shared" si="200"/>
        <v>1.0068371472522089</v>
      </c>
      <c r="I6431" s="115">
        <f t="shared" si="201"/>
        <v>5246.4976999999999</v>
      </c>
    </row>
    <row r="6432" spans="1:9" hidden="1">
      <c r="A6432" s="115" t="s">
        <v>17977</v>
      </c>
      <c r="B6432" s="115" t="s">
        <v>17978</v>
      </c>
      <c r="C6432" s="115" t="s">
        <v>12613</v>
      </c>
      <c r="D6432" s="115" t="s">
        <v>1138</v>
      </c>
      <c r="E6432" s="115">
        <v>5625.2960000000003</v>
      </c>
      <c r="F6432" s="674">
        <v>293.83600000000001</v>
      </c>
      <c r="G6432" s="674">
        <v>295.84500000000003</v>
      </c>
      <c r="H6432" s="115">
        <f t="shared" si="200"/>
        <v>1.0068371472522089</v>
      </c>
      <c r="I6432" s="115">
        <f t="shared" si="201"/>
        <v>5663.7569999999996</v>
      </c>
    </row>
    <row r="6433" spans="1:9" hidden="1">
      <c r="A6433" s="115" t="s">
        <v>17979</v>
      </c>
      <c r="B6433" s="115" t="s">
        <v>17980</v>
      </c>
      <c r="C6433" s="115" t="s">
        <v>12616</v>
      </c>
      <c r="D6433" s="115" t="s">
        <v>1138</v>
      </c>
      <c r="E6433" s="115">
        <v>2510.3951999999999</v>
      </c>
      <c r="F6433" s="674">
        <v>293.83600000000001</v>
      </c>
      <c r="G6433" s="674">
        <v>295.84500000000003</v>
      </c>
      <c r="H6433" s="115">
        <f t="shared" si="200"/>
        <v>1.0068371472522089</v>
      </c>
      <c r="I6433" s="115">
        <f t="shared" si="201"/>
        <v>2527.5590999999999</v>
      </c>
    </row>
    <row r="6434" spans="1:9" hidden="1">
      <c r="A6434" s="115" t="s">
        <v>17981</v>
      </c>
      <c r="B6434" s="115" t="s">
        <v>17982</v>
      </c>
      <c r="C6434" s="115" t="s">
        <v>12619</v>
      </c>
      <c r="D6434" s="115" t="s">
        <v>1138</v>
      </c>
      <c r="E6434" s="115">
        <v>2296.0738000000001</v>
      </c>
      <c r="F6434" s="674">
        <v>293.83600000000001</v>
      </c>
      <c r="G6434" s="674">
        <v>295.84500000000003</v>
      </c>
      <c r="H6434" s="115">
        <f t="shared" si="200"/>
        <v>1.0068371472522089</v>
      </c>
      <c r="I6434" s="115">
        <f t="shared" si="201"/>
        <v>2311.7723999999998</v>
      </c>
    </row>
    <row r="6435" spans="1:9" hidden="1">
      <c r="A6435" s="115" t="s">
        <v>17983</v>
      </c>
      <c r="B6435" s="115" t="s">
        <v>17984</v>
      </c>
      <c r="C6435" s="115" t="s">
        <v>12622</v>
      </c>
      <c r="D6435" s="115" t="s">
        <v>1138</v>
      </c>
      <c r="E6435" s="115">
        <v>2176.0846999999999</v>
      </c>
      <c r="F6435" s="674">
        <v>293.83600000000001</v>
      </c>
      <c r="G6435" s="674">
        <v>295.84500000000003</v>
      </c>
      <c r="H6435" s="115">
        <f t="shared" si="200"/>
        <v>1.0068371472522089</v>
      </c>
      <c r="I6435" s="115">
        <f t="shared" si="201"/>
        <v>2190.9629</v>
      </c>
    </row>
    <row r="6436" spans="1:9" hidden="1">
      <c r="A6436" s="115" t="s">
        <v>17985</v>
      </c>
      <c r="B6436" s="115" t="s">
        <v>17986</v>
      </c>
      <c r="C6436" s="115" t="s">
        <v>12625</v>
      </c>
      <c r="D6436" s="115" t="s">
        <v>1138</v>
      </c>
      <c r="E6436" s="115">
        <v>1914.588</v>
      </c>
      <c r="F6436" s="674">
        <v>293.83600000000001</v>
      </c>
      <c r="G6436" s="674">
        <v>295.84500000000003</v>
      </c>
      <c r="H6436" s="115">
        <f t="shared" si="200"/>
        <v>1.0068371472522089</v>
      </c>
      <c r="I6436" s="115">
        <f t="shared" si="201"/>
        <v>1927.6783</v>
      </c>
    </row>
    <row r="6437" spans="1:9" hidden="1">
      <c r="A6437" s="115" t="s">
        <v>17987</v>
      </c>
      <c r="B6437" s="115" t="s">
        <v>17988</v>
      </c>
      <c r="C6437" s="115" t="s">
        <v>12628</v>
      </c>
      <c r="D6437" s="115" t="s">
        <v>1138</v>
      </c>
      <c r="E6437" s="115">
        <v>1834.5631000000001</v>
      </c>
      <c r="F6437" s="674">
        <v>293.83600000000001</v>
      </c>
      <c r="G6437" s="674">
        <v>295.84500000000003</v>
      </c>
      <c r="H6437" s="115">
        <f t="shared" si="200"/>
        <v>1.0068371472522089</v>
      </c>
      <c r="I6437" s="115">
        <f t="shared" si="201"/>
        <v>1847.1062999999999</v>
      </c>
    </row>
    <row r="6438" spans="1:9" hidden="1">
      <c r="A6438" s="115" t="s">
        <v>17989</v>
      </c>
      <c r="B6438" s="115" t="s">
        <v>17990</v>
      </c>
      <c r="C6438" s="115" t="s">
        <v>12631</v>
      </c>
      <c r="D6438" s="115" t="s">
        <v>1138</v>
      </c>
      <c r="E6438" s="115">
        <v>5489.9264000000003</v>
      </c>
      <c r="F6438" s="674">
        <v>293.83600000000001</v>
      </c>
      <c r="G6438" s="674">
        <v>295.84500000000003</v>
      </c>
      <c r="H6438" s="115">
        <f t="shared" si="200"/>
        <v>1.0068371472522089</v>
      </c>
      <c r="I6438" s="115">
        <f t="shared" si="201"/>
        <v>5527.4618</v>
      </c>
    </row>
    <row r="6439" spans="1:9" hidden="1">
      <c r="A6439" s="115" t="s">
        <v>17991</v>
      </c>
      <c r="B6439" s="115" t="s">
        <v>17992</v>
      </c>
      <c r="C6439" s="115" t="s">
        <v>12634</v>
      </c>
      <c r="D6439" s="115" t="s">
        <v>1138</v>
      </c>
      <c r="E6439" s="115">
        <v>6017.5461999999998</v>
      </c>
      <c r="F6439" s="674">
        <v>293.83600000000001</v>
      </c>
      <c r="G6439" s="674">
        <v>295.84500000000003</v>
      </c>
      <c r="H6439" s="115">
        <f t="shared" si="200"/>
        <v>1.0068371472522089</v>
      </c>
      <c r="I6439" s="115">
        <f t="shared" si="201"/>
        <v>6058.6890000000003</v>
      </c>
    </row>
    <row r="6440" spans="1:9" hidden="1">
      <c r="A6440" s="115" t="s">
        <v>17993</v>
      </c>
      <c r="B6440" s="115" t="s">
        <v>17994</v>
      </c>
      <c r="C6440" s="115" t="s">
        <v>12637</v>
      </c>
      <c r="D6440" s="115" t="s">
        <v>1138</v>
      </c>
      <c r="E6440" s="115">
        <v>6606.2255999999998</v>
      </c>
      <c r="F6440" s="674">
        <v>293.83600000000001</v>
      </c>
      <c r="G6440" s="674">
        <v>295.84500000000003</v>
      </c>
      <c r="H6440" s="115">
        <f t="shared" si="200"/>
        <v>1.0068371472522089</v>
      </c>
      <c r="I6440" s="115">
        <f t="shared" si="201"/>
        <v>6651.3932999999997</v>
      </c>
    </row>
    <row r="6441" spans="1:9" hidden="1">
      <c r="A6441" s="115" t="s">
        <v>17995</v>
      </c>
      <c r="B6441" s="115" t="s">
        <v>17996</v>
      </c>
      <c r="C6441" s="115" t="s">
        <v>12640</v>
      </c>
      <c r="D6441" s="115" t="s">
        <v>1138</v>
      </c>
      <c r="E6441" s="115">
        <v>7214.8714</v>
      </c>
      <c r="F6441" s="674">
        <v>293.83600000000001</v>
      </c>
      <c r="G6441" s="674">
        <v>295.84500000000003</v>
      </c>
      <c r="H6441" s="115">
        <f t="shared" si="200"/>
        <v>1.0068371472522089</v>
      </c>
      <c r="I6441" s="115">
        <f t="shared" si="201"/>
        <v>7264.2004999999999</v>
      </c>
    </row>
    <row r="6442" spans="1:9" hidden="1">
      <c r="A6442" s="115" t="s">
        <v>17997</v>
      </c>
      <c r="B6442" s="115" t="s">
        <v>17998</v>
      </c>
      <c r="C6442" s="115" t="s">
        <v>12643</v>
      </c>
      <c r="D6442" s="115" t="s">
        <v>1138</v>
      </c>
      <c r="E6442" s="115">
        <v>8035.1156000000001</v>
      </c>
      <c r="F6442" s="674">
        <v>293.83600000000001</v>
      </c>
      <c r="G6442" s="674">
        <v>295.84500000000003</v>
      </c>
      <c r="H6442" s="115">
        <f t="shared" si="200"/>
        <v>1.0068371472522089</v>
      </c>
      <c r="I6442" s="115">
        <f t="shared" si="201"/>
        <v>8090.0528999999997</v>
      </c>
    </row>
    <row r="6443" spans="1:9" hidden="1">
      <c r="A6443" s="115" t="s">
        <v>17999</v>
      </c>
      <c r="B6443" s="115" t="s">
        <v>18000</v>
      </c>
      <c r="C6443" s="115" t="s">
        <v>12646</v>
      </c>
      <c r="D6443" s="115" t="s">
        <v>1138</v>
      </c>
      <c r="E6443" s="115">
        <v>8788.0148000000008</v>
      </c>
      <c r="F6443" s="674">
        <v>293.83600000000001</v>
      </c>
      <c r="G6443" s="674">
        <v>295.84500000000003</v>
      </c>
      <c r="H6443" s="115">
        <f t="shared" si="200"/>
        <v>1.0068371472522089</v>
      </c>
      <c r="I6443" s="115">
        <f t="shared" si="201"/>
        <v>8848.0998</v>
      </c>
    </row>
    <row r="6444" spans="1:9" hidden="1">
      <c r="A6444" s="115" t="s">
        <v>18001</v>
      </c>
      <c r="B6444" s="115" t="s">
        <v>18002</v>
      </c>
      <c r="C6444" s="115" t="s">
        <v>12649</v>
      </c>
      <c r="D6444" s="115" t="s">
        <v>1138</v>
      </c>
      <c r="E6444" s="115">
        <v>8987.3894</v>
      </c>
      <c r="F6444" s="674">
        <v>293.83600000000001</v>
      </c>
      <c r="G6444" s="674">
        <v>295.84500000000003</v>
      </c>
      <c r="H6444" s="115">
        <f t="shared" si="200"/>
        <v>1.0068371472522089</v>
      </c>
      <c r="I6444" s="115">
        <f t="shared" si="201"/>
        <v>9048.8374999999996</v>
      </c>
    </row>
    <row r="6445" spans="1:9" hidden="1">
      <c r="A6445" s="115" t="s">
        <v>18003</v>
      </c>
      <c r="B6445" s="115" t="s">
        <v>18004</v>
      </c>
      <c r="C6445" s="115" t="s">
        <v>12652</v>
      </c>
      <c r="D6445" s="115" t="s">
        <v>1138</v>
      </c>
      <c r="E6445" s="115">
        <v>9196.3397000000004</v>
      </c>
      <c r="F6445" s="674">
        <v>293.83600000000001</v>
      </c>
      <c r="G6445" s="674">
        <v>295.84500000000003</v>
      </c>
      <c r="H6445" s="115">
        <f t="shared" si="200"/>
        <v>1.0068371472522089</v>
      </c>
      <c r="I6445" s="115">
        <f t="shared" si="201"/>
        <v>9259.2163999999993</v>
      </c>
    </row>
    <row r="6446" spans="1:9" hidden="1">
      <c r="A6446" s="115" t="s">
        <v>18005</v>
      </c>
      <c r="B6446" s="115" t="s">
        <v>18006</v>
      </c>
      <c r="C6446" s="115" t="s">
        <v>12655</v>
      </c>
      <c r="D6446" s="115" t="s">
        <v>1138</v>
      </c>
      <c r="E6446" s="115">
        <v>9812.9667000000009</v>
      </c>
      <c r="F6446" s="674">
        <v>293.83600000000001</v>
      </c>
      <c r="G6446" s="674">
        <v>295.84500000000003</v>
      </c>
      <c r="H6446" s="115">
        <f t="shared" si="200"/>
        <v>1.0068371472522089</v>
      </c>
      <c r="I6446" s="115">
        <f t="shared" si="201"/>
        <v>9880.0594000000001</v>
      </c>
    </row>
    <row r="6447" spans="1:9" hidden="1">
      <c r="A6447" s="115" t="s">
        <v>18007</v>
      </c>
      <c r="B6447" s="115" t="s">
        <v>18008</v>
      </c>
      <c r="C6447" s="115" t="s">
        <v>12658</v>
      </c>
      <c r="D6447" s="115" t="s">
        <v>1138</v>
      </c>
      <c r="E6447" s="115">
        <v>10291.341200000001</v>
      </c>
      <c r="F6447" s="674">
        <v>293.83600000000001</v>
      </c>
      <c r="G6447" s="674">
        <v>295.84500000000003</v>
      </c>
      <c r="H6447" s="115">
        <f t="shared" si="200"/>
        <v>1.0068371472522089</v>
      </c>
      <c r="I6447" s="115">
        <f t="shared" si="201"/>
        <v>10361.704599999999</v>
      </c>
    </row>
    <row r="6448" spans="1:9" hidden="1">
      <c r="A6448" s="115" t="s">
        <v>18009</v>
      </c>
      <c r="B6448" s="115" t="s">
        <v>18010</v>
      </c>
      <c r="C6448" s="115" t="s">
        <v>12661</v>
      </c>
      <c r="D6448" s="115" t="s">
        <v>1138</v>
      </c>
      <c r="E6448" s="115">
        <v>10832.4138</v>
      </c>
      <c r="F6448" s="674">
        <v>293.83600000000001</v>
      </c>
      <c r="G6448" s="674">
        <v>295.84500000000003</v>
      </c>
      <c r="H6448" s="115">
        <f t="shared" si="200"/>
        <v>1.0068371472522089</v>
      </c>
      <c r="I6448" s="115">
        <f t="shared" si="201"/>
        <v>10906.4766</v>
      </c>
    </row>
    <row r="6449" spans="1:9" hidden="1">
      <c r="A6449" s="115" t="s">
        <v>18011</v>
      </c>
      <c r="B6449" s="115" t="s">
        <v>18012</v>
      </c>
      <c r="C6449" s="115" t="s">
        <v>12664</v>
      </c>
      <c r="D6449" s="115" t="s">
        <v>1138</v>
      </c>
      <c r="E6449" s="115">
        <v>11375.4074</v>
      </c>
      <c r="F6449" s="674">
        <v>293.83600000000001</v>
      </c>
      <c r="G6449" s="674">
        <v>295.84500000000003</v>
      </c>
      <c r="H6449" s="115">
        <f t="shared" si="200"/>
        <v>1.0068371472522089</v>
      </c>
      <c r="I6449" s="115">
        <f t="shared" si="201"/>
        <v>11453.182699999999</v>
      </c>
    </row>
    <row r="6450" spans="1:9" hidden="1">
      <c r="A6450" s="115" t="s">
        <v>18013</v>
      </c>
      <c r="B6450" s="115" t="s">
        <v>18014</v>
      </c>
      <c r="C6450" s="115" t="s">
        <v>12667</v>
      </c>
      <c r="D6450" s="115" t="s">
        <v>1138</v>
      </c>
      <c r="E6450" s="115">
        <v>11918.282499999999</v>
      </c>
      <c r="F6450" s="674">
        <v>293.83600000000001</v>
      </c>
      <c r="G6450" s="674">
        <v>295.84500000000003</v>
      </c>
      <c r="H6450" s="115">
        <f t="shared" si="200"/>
        <v>1.0068371472522089</v>
      </c>
      <c r="I6450" s="115">
        <f t="shared" si="201"/>
        <v>11999.7696</v>
      </c>
    </row>
    <row r="6451" spans="1:9" hidden="1">
      <c r="A6451" s="115" t="s">
        <v>18015</v>
      </c>
      <c r="B6451" s="115" t="s">
        <v>18016</v>
      </c>
      <c r="C6451" s="115" t="s">
        <v>12670</v>
      </c>
      <c r="D6451" s="115" t="s">
        <v>1138</v>
      </c>
      <c r="E6451" s="115">
        <v>12394.854499999999</v>
      </c>
      <c r="F6451" s="674">
        <v>293.83600000000001</v>
      </c>
      <c r="G6451" s="674">
        <v>295.84500000000003</v>
      </c>
      <c r="H6451" s="115">
        <f t="shared" si="200"/>
        <v>1.0068371472522089</v>
      </c>
      <c r="I6451" s="115">
        <f t="shared" si="201"/>
        <v>12479.599899999999</v>
      </c>
    </row>
    <row r="6452" spans="1:9" hidden="1">
      <c r="A6452" s="115" t="s">
        <v>18017</v>
      </c>
      <c r="B6452" s="115" t="s">
        <v>18018</v>
      </c>
      <c r="C6452" s="115" t="s">
        <v>12673</v>
      </c>
      <c r="D6452" s="115" t="s">
        <v>1138</v>
      </c>
      <c r="E6452" s="115">
        <v>12937.729600000001</v>
      </c>
      <c r="F6452" s="674">
        <v>293.83600000000001</v>
      </c>
      <c r="G6452" s="674">
        <v>295.84500000000003</v>
      </c>
      <c r="H6452" s="115">
        <f t="shared" si="200"/>
        <v>1.0068371472522089</v>
      </c>
      <c r="I6452" s="115">
        <f t="shared" si="201"/>
        <v>13026.186799999999</v>
      </c>
    </row>
    <row r="6453" spans="1:9" hidden="1">
      <c r="A6453" s="115" t="s">
        <v>18019</v>
      </c>
      <c r="B6453" s="115" t="s">
        <v>18020</v>
      </c>
      <c r="C6453" s="115" t="s">
        <v>12676</v>
      </c>
      <c r="D6453" s="115" t="s">
        <v>1138</v>
      </c>
      <c r="E6453" s="115">
        <v>13480.7232</v>
      </c>
      <c r="F6453" s="674">
        <v>293.83600000000001</v>
      </c>
      <c r="G6453" s="674">
        <v>295.84500000000003</v>
      </c>
      <c r="H6453" s="115">
        <f t="shared" si="200"/>
        <v>1.0068371472522089</v>
      </c>
      <c r="I6453" s="115">
        <f t="shared" si="201"/>
        <v>13572.892900000001</v>
      </c>
    </row>
    <row r="6454" spans="1:9" hidden="1">
      <c r="A6454" s="115" t="s">
        <v>18021</v>
      </c>
      <c r="B6454" s="115" t="s">
        <v>18022</v>
      </c>
      <c r="C6454" s="115" t="s">
        <v>12679</v>
      </c>
      <c r="D6454" s="115" t="s">
        <v>1138</v>
      </c>
      <c r="E6454" s="115">
        <v>14021.7958</v>
      </c>
      <c r="F6454" s="674">
        <v>293.83600000000001</v>
      </c>
      <c r="G6454" s="674">
        <v>295.84500000000003</v>
      </c>
      <c r="H6454" s="115">
        <f t="shared" si="200"/>
        <v>1.0068371472522089</v>
      </c>
      <c r="I6454" s="115">
        <f t="shared" si="201"/>
        <v>14117.6649</v>
      </c>
    </row>
    <row r="6455" spans="1:9" hidden="1">
      <c r="A6455" s="115" t="s">
        <v>18023</v>
      </c>
      <c r="B6455" s="115" t="s">
        <v>18024</v>
      </c>
      <c r="C6455" s="115" t="s">
        <v>12682</v>
      </c>
      <c r="D6455" s="115" t="s">
        <v>1138</v>
      </c>
      <c r="E6455" s="115">
        <v>6761.6980000000003</v>
      </c>
      <c r="F6455" s="674">
        <v>293.83600000000001</v>
      </c>
      <c r="G6455" s="674">
        <v>295.84500000000003</v>
      </c>
      <c r="H6455" s="115">
        <f t="shared" si="200"/>
        <v>1.0068371472522089</v>
      </c>
      <c r="I6455" s="115">
        <f t="shared" si="201"/>
        <v>6807.9287000000004</v>
      </c>
    </row>
    <row r="6456" spans="1:9" hidden="1">
      <c r="A6456" s="115" t="s">
        <v>18025</v>
      </c>
      <c r="B6456" s="115" t="s">
        <v>18026</v>
      </c>
      <c r="C6456" s="115" t="s">
        <v>12685</v>
      </c>
      <c r="D6456" s="115" t="s">
        <v>1138</v>
      </c>
      <c r="E6456" s="115">
        <v>7394.9016000000001</v>
      </c>
      <c r="F6456" s="674">
        <v>293.83600000000001</v>
      </c>
      <c r="G6456" s="674">
        <v>295.84500000000003</v>
      </c>
      <c r="H6456" s="115">
        <f t="shared" si="200"/>
        <v>1.0068371472522089</v>
      </c>
      <c r="I6456" s="115">
        <f t="shared" si="201"/>
        <v>7445.4615999999996</v>
      </c>
    </row>
    <row r="6457" spans="1:9" hidden="1">
      <c r="A6457" s="115" t="s">
        <v>18027</v>
      </c>
      <c r="B6457" s="115" t="s">
        <v>18028</v>
      </c>
      <c r="C6457" s="115" t="s">
        <v>12688</v>
      </c>
      <c r="D6457" s="115" t="s">
        <v>1138</v>
      </c>
      <c r="E6457" s="115">
        <v>8028.4822000000004</v>
      </c>
      <c r="F6457" s="674">
        <v>293.83600000000001</v>
      </c>
      <c r="G6457" s="674">
        <v>295.84500000000003</v>
      </c>
      <c r="H6457" s="115">
        <f t="shared" si="200"/>
        <v>1.0068371472522089</v>
      </c>
      <c r="I6457" s="115">
        <f t="shared" si="201"/>
        <v>8083.3741</v>
      </c>
    </row>
    <row r="6458" spans="1:9" hidden="1">
      <c r="A6458" s="115" t="s">
        <v>18029</v>
      </c>
      <c r="B6458" s="115" t="s">
        <v>18030</v>
      </c>
      <c r="C6458" s="115" t="s">
        <v>12691</v>
      </c>
      <c r="D6458" s="115" t="s">
        <v>1138</v>
      </c>
      <c r="E6458" s="115">
        <v>8863.0655000000006</v>
      </c>
      <c r="F6458" s="674">
        <v>293.83600000000001</v>
      </c>
      <c r="G6458" s="674">
        <v>295.84500000000003</v>
      </c>
      <c r="H6458" s="115">
        <f t="shared" si="200"/>
        <v>1.0068371472522089</v>
      </c>
      <c r="I6458" s="115">
        <f t="shared" si="201"/>
        <v>8923.6635999999999</v>
      </c>
    </row>
    <row r="6459" spans="1:9" hidden="1">
      <c r="A6459" s="115" t="s">
        <v>18031</v>
      </c>
      <c r="B6459" s="115" t="s">
        <v>18032</v>
      </c>
      <c r="C6459" s="115" t="s">
        <v>12694</v>
      </c>
      <c r="D6459" s="115" t="s">
        <v>1138</v>
      </c>
      <c r="E6459" s="115">
        <v>9722.0771999999997</v>
      </c>
      <c r="F6459" s="674">
        <v>293.83600000000001</v>
      </c>
      <c r="G6459" s="674">
        <v>295.84500000000003</v>
      </c>
      <c r="H6459" s="115">
        <f t="shared" si="200"/>
        <v>1.0068371472522089</v>
      </c>
      <c r="I6459" s="115">
        <f t="shared" si="201"/>
        <v>9788.5485000000008</v>
      </c>
    </row>
    <row r="6460" spans="1:9" hidden="1">
      <c r="A6460" s="115" t="s">
        <v>18033</v>
      </c>
      <c r="B6460" s="115" t="s">
        <v>18034</v>
      </c>
      <c r="C6460" s="115" t="s">
        <v>12697</v>
      </c>
      <c r="D6460" s="115" t="s">
        <v>1138</v>
      </c>
      <c r="E6460" s="115">
        <v>10169.4215</v>
      </c>
      <c r="F6460" s="674">
        <v>293.83600000000001</v>
      </c>
      <c r="G6460" s="674">
        <v>295.84500000000003</v>
      </c>
      <c r="H6460" s="115">
        <f t="shared" si="200"/>
        <v>1.0068371472522089</v>
      </c>
      <c r="I6460" s="115">
        <f t="shared" si="201"/>
        <v>10238.951300000001</v>
      </c>
    </row>
    <row r="6461" spans="1:9" hidden="1">
      <c r="A6461" s="115" t="s">
        <v>18035</v>
      </c>
      <c r="B6461" s="115" t="s">
        <v>18036</v>
      </c>
      <c r="C6461" s="115" t="s">
        <v>12700</v>
      </c>
      <c r="D6461" s="115" t="s">
        <v>1138</v>
      </c>
      <c r="E6461" s="115">
        <v>10507.174300000001</v>
      </c>
      <c r="F6461" s="674">
        <v>293.83600000000001</v>
      </c>
      <c r="G6461" s="674">
        <v>295.84500000000003</v>
      </c>
      <c r="H6461" s="115">
        <f t="shared" si="200"/>
        <v>1.0068371472522089</v>
      </c>
      <c r="I6461" s="115">
        <f t="shared" si="201"/>
        <v>10579.0134</v>
      </c>
    </row>
    <row r="6462" spans="1:9" hidden="1">
      <c r="A6462" s="115" t="s">
        <v>18037</v>
      </c>
      <c r="B6462" s="115" t="s">
        <v>18038</v>
      </c>
      <c r="C6462" s="115" t="s">
        <v>12703</v>
      </c>
      <c r="D6462" s="115" t="s">
        <v>1138</v>
      </c>
      <c r="E6462" s="115">
        <v>10942.5785</v>
      </c>
      <c r="F6462" s="674">
        <v>293.83600000000001</v>
      </c>
      <c r="G6462" s="674">
        <v>295.84500000000003</v>
      </c>
      <c r="H6462" s="115">
        <f t="shared" si="200"/>
        <v>1.0068371472522089</v>
      </c>
      <c r="I6462" s="115">
        <f t="shared" si="201"/>
        <v>11017.3945</v>
      </c>
    </row>
    <row r="6463" spans="1:9" hidden="1">
      <c r="A6463" s="115" t="s">
        <v>18039</v>
      </c>
      <c r="B6463" s="115" t="s">
        <v>18040</v>
      </c>
      <c r="C6463" s="115" t="s">
        <v>12706</v>
      </c>
      <c r="D6463" s="115" t="s">
        <v>1138</v>
      </c>
      <c r="E6463" s="115">
        <v>11279.918</v>
      </c>
      <c r="F6463" s="674">
        <v>293.83600000000001</v>
      </c>
      <c r="G6463" s="674">
        <v>295.84500000000003</v>
      </c>
      <c r="H6463" s="115">
        <f t="shared" si="200"/>
        <v>1.0068371472522089</v>
      </c>
      <c r="I6463" s="115">
        <f t="shared" si="201"/>
        <v>11357.040499999999</v>
      </c>
    </row>
    <row r="6464" spans="1:9" hidden="1">
      <c r="A6464" s="115" t="s">
        <v>18041</v>
      </c>
      <c r="B6464" s="115" t="s">
        <v>18042</v>
      </c>
      <c r="C6464" s="115" t="s">
        <v>12709</v>
      </c>
      <c r="D6464" s="115" t="s">
        <v>1138</v>
      </c>
      <c r="E6464" s="115">
        <v>11820.990599999999</v>
      </c>
      <c r="F6464" s="674">
        <v>293.83600000000001</v>
      </c>
      <c r="G6464" s="674">
        <v>295.84500000000003</v>
      </c>
      <c r="H6464" s="115">
        <f t="shared" si="200"/>
        <v>1.0068371472522089</v>
      </c>
      <c r="I6464" s="115">
        <f t="shared" si="201"/>
        <v>11901.8125</v>
      </c>
    </row>
    <row r="6465" spans="1:9" hidden="1">
      <c r="A6465" s="115" t="s">
        <v>18043</v>
      </c>
      <c r="B6465" s="115" t="s">
        <v>18044</v>
      </c>
      <c r="C6465" s="115" t="s">
        <v>12712</v>
      </c>
      <c r="D6465" s="115" t="s">
        <v>1138</v>
      </c>
      <c r="E6465" s="115">
        <v>12363.984200000001</v>
      </c>
      <c r="F6465" s="674">
        <v>293.83600000000001</v>
      </c>
      <c r="G6465" s="674">
        <v>295.84500000000003</v>
      </c>
      <c r="H6465" s="115">
        <f t="shared" si="200"/>
        <v>1.0068371472522089</v>
      </c>
      <c r="I6465" s="115">
        <f t="shared" si="201"/>
        <v>12448.518599999999</v>
      </c>
    </row>
    <row r="6466" spans="1:9" hidden="1">
      <c r="A6466" s="115" t="s">
        <v>18045</v>
      </c>
      <c r="B6466" s="115" t="s">
        <v>18046</v>
      </c>
      <c r="C6466" s="115" t="s">
        <v>12715</v>
      </c>
      <c r="D6466" s="115" t="s">
        <v>1138</v>
      </c>
      <c r="E6466" s="115">
        <v>12842.358700000001</v>
      </c>
      <c r="F6466" s="674">
        <v>293.83600000000001</v>
      </c>
      <c r="G6466" s="674">
        <v>295.84500000000003</v>
      </c>
      <c r="H6466" s="115">
        <f t="shared" si="200"/>
        <v>1.0068371472522089</v>
      </c>
      <c r="I6466" s="115">
        <f t="shared" si="201"/>
        <v>12930.1638</v>
      </c>
    </row>
    <row r="6467" spans="1:9" hidden="1">
      <c r="A6467" s="115" t="s">
        <v>18047</v>
      </c>
      <c r="B6467" s="115" t="s">
        <v>18048</v>
      </c>
      <c r="C6467" s="115" t="s">
        <v>12718</v>
      </c>
      <c r="D6467" s="115" t="s">
        <v>1138</v>
      </c>
      <c r="E6467" s="115">
        <v>13383.4313</v>
      </c>
      <c r="F6467" s="674">
        <v>293.83600000000001</v>
      </c>
      <c r="G6467" s="674">
        <v>295.84500000000003</v>
      </c>
      <c r="H6467" s="115">
        <f t="shared" si="200"/>
        <v>1.0068371472522089</v>
      </c>
      <c r="I6467" s="115">
        <f t="shared" si="201"/>
        <v>13474.935799999999</v>
      </c>
    </row>
    <row r="6468" spans="1:9" hidden="1">
      <c r="A6468" s="115" t="s">
        <v>18049</v>
      </c>
      <c r="B6468" s="115" t="s">
        <v>18050</v>
      </c>
      <c r="C6468" s="115" t="s">
        <v>12721</v>
      </c>
      <c r="D6468" s="115" t="s">
        <v>1138</v>
      </c>
      <c r="E6468" s="115">
        <v>13926.306399999999</v>
      </c>
      <c r="F6468" s="674">
        <v>293.83600000000001</v>
      </c>
      <c r="G6468" s="674">
        <v>295.84500000000003</v>
      </c>
      <c r="H6468" s="115">
        <f t="shared" si="200"/>
        <v>1.0068371472522089</v>
      </c>
      <c r="I6468" s="115">
        <f t="shared" si="201"/>
        <v>14021.5226</v>
      </c>
    </row>
    <row r="6469" spans="1:9" hidden="1">
      <c r="A6469" s="115" t="s">
        <v>18051</v>
      </c>
      <c r="B6469" s="115" t="s">
        <v>18052</v>
      </c>
      <c r="C6469" s="115" t="s">
        <v>12724</v>
      </c>
      <c r="D6469" s="115" t="s">
        <v>1138</v>
      </c>
      <c r="E6469" s="115">
        <v>14469.3</v>
      </c>
      <c r="F6469" s="674">
        <v>293.83600000000001</v>
      </c>
      <c r="G6469" s="674">
        <v>295.84500000000003</v>
      </c>
      <c r="H6469" s="115">
        <f t="shared" ref="H6469:H6532" si="202">G6469/F6469</f>
        <v>1.0068371472522089</v>
      </c>
      <c r="I6469" s="115">
        <f t="shared" ref="I6469:I6532" si="203">ROUND(H6469*E6469,4)</f>
        <v>14568.2287</v>
      </c>
    </row>
    <row r="6470" spans="1:9" hidden="1">
      <c r="A6470" s="115" t="s">
        <v>18053</v>
      </c>
      <c r="B6470" s="115" t="s">
        <v>18054</v>
      </c>
      <c r="C6470" s="115" t="s">
        <v>12727</v>
      </c>
      <c r="D6470" s="115" t="s">
        <v>1138</v>
      </c>
      <c r="E6470" s="115">
        <v>14945.871999999999</v>
      </c>
      <c r="F6470" s="674">
        <v>293.83600000000001</v>
      </c>
      <c r="G6470" s="674">
        <v>295.84500000000003</v>
      </c>
      <c r="H6470" s="115">
        <f t="shared" si="202"/>
        <v>1.0068371472522089</v>
      </c>
      <c r="I6470" s="115">
        <f t="shared" si="203"/>
        <v>15048.0591</v>
      </c>
    </row>
    <row r="6471" spans="1:9" hidden="1">
      <c r="A6471" s="115" t="s">
        <v>18055</v>
      </c>
      <c r="B6471" s="115" t="s">
        <v>18056</v>
      </c>
      <c r="C6471" s="115" t="s">
        <v>12730</v>
      </c>
      <c r="D6471" s="115" t="s">
        <v>1138</v>
      </c>
      <c r="E6471" s="115">
        <v>7701.4404999999997</v>
      </c>
      <c r="F6471" s="674">
        <v>293.83600000000001</v>
      </c>
      <c r="G6471" s="674">
        <v>295.84500000000003</v>
      </c>
      <c r="H6471" s="115">
        <f t="shared" si="202"/>
        <v>1.0068371472522089</v>
      </c>
      <c r="I6471" s="115">
        <f t="shared" si="203"/>
        <v>7754.0964000000004</v>
      </c>
    </row>
    <row r="6472" spans="1:9" hidden="1">
      <c r="A6472" s="115" t="s">
        <v>18057</v>
      </c>
      <c r="B6472" s="115" t="s">
        <v>18058</v>
      </c>
      <c r="C6472" s="115" t="s">
        <v>12733</v>
      </c>
      <c r="D6472" s="115" t="s">
        <v>1138</v>
      </c>
      <c r="E6472" s="115">
        <v>8391.3076000000001</v>
      </c>
      <c r="F6472" s="674">
        <v>293.83600000000001</v>
      </c>
      <c r="G6472" s="674">
        <v>295.84500000000003</v>
      </c>
      <c r="H6472" s="115">
        <f t="shared" si="202"/>
        <v>1.0068371472522089</v>
      </c>
      <c r="I6472" s="115">
        <f t="shared" si="203"/>
        <v>8448.6802000000007</v>
      </c>
    </row>
    <row r="6473" spans="1:9" hidden="1">
      <c r="A6473" s="115" t="s">
        <v>18059</v>
      </c>
      <c r="B6473" s="115" t="s">
        <v>18060</v>
      </c>
      <c r="C6473" s="115" t="s">
        <v>12736</v>
      </c>
      <c r="D6473" s="115" t="s">
        <v>1138</v>
      </c>
      <c r="E6473" s="115">
        <v>9014.0529000000006</v>
      </c>
      <c r="F6473" s="674">
        <v>293.83600000000001</v>
      </c>
      <c r="G6473" s="674">
        <v>295.84500000000003</v>
      </c>
      <c r="H6473" s="115">
        <f t="shared" si="202"/>
        <v>1.0068371472522089</v>
      </c>
      <c r="I6473" s="115">
        <f t="shared" si="203"/>
        <v>9075.6833000000006</v>
      </c>
    </row>
    <row r="6474" spans="1:9" hidden="1">
      <c r="A6474" s="115" t="s">
        <v>18061</v>
      </c>
      <c r="B6474" s="115" t="s">
        <v>18062</v>
      </c>
      <c r="C6474" s="115" t="s">
        <v>12739</v>
      </c>
      <c r="D6474" s="115" t="s">
        <v>1138</v>
      </c>
      <c r="E6474" s="115">
        <v>9751.4511000000002</v>
      </c>
      <c r="F6474" s="674">
        <v>293.83600000000001</v>
      </c>
      <c r="G6474" s="674">
        <v>295.84500000000003</v>
      </c>
      <c r="H6474" s="115">
        <f t="shared" si="202"/>
        <v>1.0068371472522089</v>
      </c>
      <c r="I6474" s="115">
        <f t="shared" si="203"/>
        <v>9818.1232</v>
      </c>
    </row>
    <row r="6475" spans="1:9" hidden="1">
      <c r="A6475" s="115" t="s">
        <v>18063</v>
      </c>
      <c r="B6475" s="115" t="s">
        <v>18064</v>
      </c>
      <c r="C6475" s="115" t="s">
        <v>12742</v>
      </c>
      <c r="D6475" s="115" t="s">
        <v>1138</v>
      </c>
      <c r="E6475" s="115">
        <v>10689.316199999999</v>
      </c>
      <c r="F6475" s="674">
        <v>293.83600000000001</v>
      </c>
      <c r="G6475" s="674">
        <v>295.84500000000003</v>
      </c>
      <c r="H6475" s="115">
        <f t="shared" si="202"/>
        <v>1.0068371472522089</v>
      </c>
      <c r="I6475" s="115">
        <f t="shared" si="203"/>
        <v>10762.400600000001</v>
      </c>
    </row>
    <row r="6476" spans="1:9" hidden="1">
      <c r="A6476" s="115" t="s">
        <v>18065</v>
      </c>
      <c r="B6476" s="115" t="s">
        <v>18066</v>
      </c>
      <c r="C6476" s="115" t="s">
        <v>12745</v>
      </c>
      <c r="D6476" s="115" t="s">
        <v>1138</v>
      </c>
      <c r="E6476" s="115">
        <v>11382.152099999999</v>
      </c>
      <c r="F6476" s="674">
        <v>293.83600000000001</v>
      </c>
      <c r="G6476" s="674">
        <v>295.84500000000003</v>
      </c>
      <c r="H6476" s="115">
        <f t="shared" si="202"/>
        <v>1.0068371472522089</v>
      </c>
      <c r="I6476" s="115">
        <f t="shared" si="203"/>
        <v>11459.9735</v>
      </c>
    </row>
    <row r="6477" spans="1:9" hidden="1">
      <c r="A6477" s="115" t="s">
        <v>18067</v>
      </c>
      <c r="B6477" s="115" t="s">
        <v>18068</v>
      </c>
      <c r="C6477" s="115" t="s">
        <v>12748</v>
      </c>
      <c r="D6477" s="115" t="s">
        <v>1138</v>
      </c>
      <c r="E6477" s="115">
        <v>11626.437</v>
      </c>
      <c r="F6477" s="674">
        <v>293.83600000000001</v>
      </c>
      <c r="G6477" s="674">
        <v>295.84500000000003</v>
      </c>
      <c r="H6477" s="115">
        <f t="shared" si="202"/>
        <v>1.0068371472522089</v>
      </c>
      <c r="I6477" s="115">
        <f t="shared" si="203"/>
        <v>11705.9287</v>
      </c>
    </row>
    <row r="6478" spans="1:9" hidden="1">
      <c r="A6478" s="115" t="s">
        <v>18069</v>
      </c>
      <c r="B6478" s="115" t="s">
        <v>18070</v>
      </c>
      <c r="C6478" s="115" t="s">
        <v>12751</v>
      </c>
      <c r="D6478" s="115" t="s">
        <v>1138</v>
      </c>
      <c r="E6478" s="115">
        <v>11969.84</v>
      </c>
      <c r="F6478" s="674">
        <v>293.83600000000001</v>
      </c>
      <c r="G6478" s="674">
        <v>295.84500000000003</v>
      </c>
      <c r="H6478" s="115">
        <f t="shared" si="202"/>
        <v>1.0068371472522089</v>
      </c>
      <c r="I6478" s="115">
        <f t="shared" si="203"/>
        <v>12051.679599999999</v>
      </c>
    </row>
    <row r="6479" spans="1:9" hidden="1">
      <c r="A6479" s="115" t="s">
        <v>18071</v>
      </c>
      <c r="B6479" s="115" t="s">
        <v>18072</v>
      </c>
      <c r="C6479" s="115" t="s">
        <v>12754</v>
      </c>
      <c r="D6479" s="115" t="s">
        <v>1138</v>
      </c>
      <c r="E6479" s="115">
        <v>12588.608200000001</v>
      </c>
      <c r="F6479" s="674">
        <v>293.83600000000001</v>
      </c>
      <c r="G6479" s="674">
        <v>295.84500000000003</v>
      </c>
      <c r="H6479" s="115">
        <f t="shared" si="202"/>
        <v>1.0068371472522089</v>
      </c>
      <c r="I6479" s="115">
        <f t="shared" si="203"/>
        <v>12674.678400000001</v>
      </c>
    </row>
    <row r="6480" spans="1:9" hidden="1">
      <c r="A6480" s="115" t="s">
        <v>18073</v>
      </c>
      <c r="B6480" s="115" t="s">
        <v>18074</v>
      </c>
      <c r="C6480" s="115" t="s">
        <v>12757</v>
      </c>
      <c r="D6480" s="115" t="s">
        <v>1138</v>
      </c>
      <c r="E6480" s="115">
        <v>13129.717199999999</v>
      </c>
      <c r="F6480" s="674">
        <v>293.83600000000001</v>
      </c>
      <c r="G6480" s="674">
        <v>295.84500000000003</v>
      </c>
      <c r="H6480" s="115">
        <f t="shared" si="202"/>
        <v>1.0068371472522089</v>
      </c>
      <c r="I6480" s="115">
        <f t="shared" si="203"/>
        <v>13219.486999999999</v>
      </c>
    </row>
    <row r="6481" spans="1:9" hidden="1">
      <c r="A6481" s="115" t="s">
        <v>18075</v>
      </c>
      <c r="B6481" s="115" t="s">
        <v>18076</v>
      </c>
      <c r="C6481" s="115" t="s">
        <v>12760</v>
      </c>
      <c r="D6481" s="115" t="s">
        <v>1138</v>
      </c>
      <c r="E6481" s="115">
        <v>13608.2102</v>
      </c>
      <c r="F6481" s="674">
        <v>293.83600000000001</v>
      </c>
      <c r="G6481" s="674">
        <v>295.84500000000003</v>
      </c>
      <c r="H6481" s="115">
        <f t="shared" si="202"/>
        <v>1.0068371472522089</v>
      </c>
      <c r="I6481" s="115">
        <f t="shared" si="203"/>
        <v>13701.2515</v>
      </c>
    </row>
    <row r="6482" spans="1:9" hidden="1">
      <c r="A6482" s="115" t="s">
        <v>18077</v>
      </c>
      <c r="B6482" s="115" t="s">
        <v>18078</v>
      </c>
      <c r="C6482" s="115" t="s">
        <v>12763</v>
      </c>
      <c r="D6482" s="115" t="s">
        <v>1138</v>
      </c>
      <c r="E6482" s="115">
        <v>14148.4514</v>
      </c>
      <c r="F6482" s="674">
        <v>293.83600000000001</v>
      </c>
      <c r="G6482" s="674">
        <v>295.84500000000003</v>
      </c>
      <c r="H6482" s="115">
        <f t="shared" si="202"/>
        <v>1.0068371472522089</v>
      </c>
      <c r="I6482" s="115">
        <f t="shared" si="203"/>
        <v>14245.186400000001</v>
      </c>
    </row>
    <row r="6483" spans="1:9" hidden="1">
      <c r="A6483" s="115" t="s">
        <v>18079</v>
      </c>
      <c r="B6483" s="115" t="s">
        <v>18080</v>
      </c>
      <c r="C6483" s="115" t="s">
        <v>12766</v>
      </c>
      <c r="D6483" s="115" t="s">
        <v>1138</v>
      </c>
      <c r="E6483" s="115">
        <v>14692.1579</v>
      </c>
      <c r="F6483" s="674">
        <v>293.83600000000001</v>
      </c>
      <c r="G6483" s="674">
        <v>295.84500000000003</v>
      </c>
      <c r="H6483" s="115">
        <f t="shared" si="202"/>
        <v>1.0068371472522089</v>
      </c>
      <c r="I6483" s="115">
        <f t="shared" si="203"/>
        <v>14792.6103</v>
      </c>
    </row>
    <row r="6484" spans="1:9" hidden="1">
      <c r="A6484" s="115" t="s">
        <v>18081</v>
      </c>
      <c r="B6484" s="115" t="s">
        <v>18082</v>
      </c>
      <c r="C6484" s="115" t="s">
        <v>12769</v>
      </c>
      <c r="D6484" s="115" t="s">
        <v>1138</v>
      </c>
      <c r="E6484" s="115">
        <v>15235.032999999999</v>
      </c>
      <c r="F6484" s="674">
        <v>293.83600000000001</v>
      </c>
      <c r="G6484" s="674">
        <v>295.84500000000003</v>
      </c>
      <c r="H6484" s="115">
        <f t="shared" si="202"/>
        <v>1.0068371472522089</v>
      </c>
      <c r="I6484" s="115">
        <f t="shared" si="203"/>
        <v>15339.197200000001</v>
      </c>
    </row>
    <row r="6485" spans="1:9" hidden="1">
      <c r="A6485" s="115" t="s">
        <v>18083</v>
      </c>
      <c r="B6485" s="115" t="s">
        <v>18084</v>
      </c>
      <c r="C6485" s="115" t="s">
        <v>12772</v>
      </c>
      <c r="D6485" s="115" t="s">
        <v>1138</v>
      </c>
      <c r="E6485" s="115">
        <v>15712.399600000001</v>
      </c>
      <c r="F6485" s="674">
        <v>293.83600000000001</v>
      </c>
      <c r="G6485" s="674">
        <v>295.84500000000003</v>
      </c>
      <c r="H6485" s="115">
        <f t="shared" si="202"/>
        <v>1.0068371472522089</v>
      </c>
      <c r="I6485" s="115">
        <f t="shared" si="203"/>
        <v>15819.827600000001</v>
      </c>
    </row>
    <row r="6486" spans="1:9" hidden="1">
      <c r="A6486" s="115" t="s">
        <v>18085</v>
      </c>
      <c r="B6486" s="115" t="s">
        <v>18086</v>
      </c>
      <c r="C6486" s="115" t="s">
        <v>12775</v>
      </c>
      <c r="D6486" s="115" t="s">
        <v>1138</v>
      </c>
      <c r="E6486" s="115">
        <v>16254.7742</v>
      </c>
      <c r="F6486" s="674">
        <v>293.83600000000001</v>
      </c>
      <c r="G6486" s="674">
        <v>295.84500000000003</v>
      </c>
      <c r="H6486" s="115">
        <f t="shared" si="202"/>
        <v>1.0068371472522089</v>
      </c>
      <c r="I6486" s="115">
        <f t="shared" si="203"/>
        <v>16365.9105</v>
      </c>
    </row>
    <row r="6487" spans="1:9" hidden="1">
      <c r="A6487" s="115" t="s">
        <v>18087</v>
      </c>
      <c r="B6487" s="115" t="s">
        <v>18088</v>
      </c>
      <c r="C6487" s="115" t="s">
        <v>12778</v>
      </c>
      <c r="D6487" s="115" t="s">
        <v>1138</v>
      </c>
      <c r="E6487" s="115">
        <v>9198.4894999999997</v>
      </c>
      <c r="F6487" s="674">
        <v>293.83600000000001</v>
      </c>
      <c r="G6487" s="674">
        <v>295.84500000000003</v>
      </c>
      <c r="H6487" s="115">
        <f t="shared" si="202"/>
        <v>1.0068371472522089</v>
      </c>
      <c r="I6487" s="115">
        <f t="shared" si="203"/>
        <v>9261.3809000000001</v>
      </c>
    </row>
    <row r="6488" spans="1:9" hidden="1">
      <c r="A6488" s="115" t="s">
        <v>18089</v>
      </c>
      <c r="B6488" s="115" t="s">
        <v>18090</v>
      </c>
      <c r="C6488" s="115" t="s">
        <v>12781</v>
      </c>
      <c r="D6488" s="115" t="s">
        <v>1138</v>
      </c>
      <c r="E6488" s="115">
        <v>9938.8469000000005</v>
      </c>
      <c r="F6488" s="674">
        <v>293.83600000000001</v>
      </c>
      <c r="G6488" s="674">
        <v>295.84500000000003</v>
      </c>
      <c r="H6488" s="115">
        <f t="shared" si="202"/>
        <v>1.0068371472522089</v>
      </c>
      <c r="I6488" s="115">
        <f t="shared" si="203"/>
        <v>10006.800300000001</v>
      </c>
    </row>
    <row r="6489" spans="1:9" hidden="1">
      <c r="A6489" s="115" t="s">
        <v>18091</v>
      </c>
      <c r="B6489" s="115" t="s">
        <v>18092</v>
      </c>
      <c r="C6489" s="115" t="s">
        <v>12784</v>
      </c>
      <c r="D6489" s="115" t="s">
        <v>1138</v>
      </c>
      <c r="E6489" s="115">
        <v>10679.1263</v>
      </c>
      <c r="F6489" s="674">
        <v>293.83600000000001</v>
      </c>
      <c r="G6489" s="674">
        <v>295.84500000000003</v>
      </c>
      <c r="H6489" s="115">
        <f t="shared" si="202"/>
        <v>1.0068371472522089</v>
      </c>
      <c r="I6489" s="115">
        <f t="shared" si="203"/>
        <v>10752.141100000001</v>
      </c>
    </row>
    <row r="6490" spans="1:9" hidden="1">
      <c r="A6490" s="115" t="s">
        <v>18093</v>
      </c>
      <c r="B6490" s="115" t="s">
        <v>18094</v>
      </c>
      <c r="C6490" s="115" t="s">
        <v>12787</v>
      </c>
      <c r="D6490" s="115" t="s">
        <v>1138</v>
      </c>
      <c r="E6490" s="115">
        <v>11677.322099999999</v>
      </c>
      <c r="F6490" s="674">
        <v>293.83600000000001</v>
      </c>
      <c r="G6490" s="674">
        <v>295.84500000000003</v>
      </c>
      <c r="H6490" s="115">
        <f t="shared" si="202"/>
        <v>1.0068371472522089</v>
      </c>
      <c r="I6490" s="115">
        <f t="shared" si="203"/>
        <v>11757.161700000001</v>
      </c>
    </row>
    <row r="6491" spans="1:9" hidden="1">
      <c r="A6491" s="115" t="s">
        <v>18095</v>
      </c>
      <c r="B6491" s="115" t="s">
        <v>18096</v>
      </c>
      <c r="C6491" s="115" t="s">
        <v>12790</v>
      </c>
      <c r="D6491" s="115" t="s">
        <v>1138</v>
      </c>
      <c r="E6491" s="115">
        <v>12696.636699999999</v>
      </c>
      <c r="F6491" s="674">
        <v>293.83600000000001</v>
      </c>
      <c r="G6491" s="674">
        <v>295.84500000000003</v>
      </c>
      <c r="H6491" s="115">
        <f t="shared" si="202"/>
        <v>1.0068371472522089</v>
      </c>
      <c r="I6491" s="115">
        <f t="shared" si="203"/>
        <v>12783.4455</v>
      </c>
    </row>
    <row r="6492" spans="1:9" hidden="1">
      <c r="A6492" s="115" t="s">
        <v>18097</v>
      </c>
      <c r="B6492" s="115" t="s">
        <v>18098</v>
      </c>
      <c r="C6492" s="115" t="s">
        <v>12793</v>
      </c>
      <c r="D6492" s="115" t="s">
        <v>1138</v>
      </c>
      <c r="E6492" s="115">
        <v>12921.5005</v>
      </c>
      <c r="F6492" s="674">
        <v>293.83600000000001</v>
      </c>
      <c r="G6492" s="674">
        <v>295.84500000000003</v>
      </c>
      <c r="H6492" s="115">
        <f t="shared" si="202"/>
        <v>1.0068371472522089</v>
      </c>
      <c r="I6492" s="115">
        <f t="shared" si="203"/>
        <v>13009.8467</v>
      </c>
    </row>
    <row r="6493" spans="1:9" hidden="1">
      <c r="A6493" s="115" t="s">
        <v>18099</v>
      </c>
      <c r="B6493" s="115" t="s">
        <v>18100</v>
      </c>
      <c r="C6493" s="115" t="s">
        <v>12796</v>
      </c>
      <c r="D6493" s="115" t="s">
        <v>1138</v>
      </c>
      <c r="E6493" s="115">
        <v>13016.381600000001</v>
      </c>
      <c r="F6493" s="674">
        <v>293.83600000000001</v>
      </c>
      <c r="G6493" s="674">
        <v>295.84500000000003</v>
      </c>
      <c r="H6493" s="115">
        <f t="shared" si="202"/>
        <v>1.0068371472522089</v>
      </c>
      <c r="I6493" s="115">
        <f t="shared" si="203"/>
        <v>13105.3765</v>
      </c>
    </row>
    <row r="6494" spans="1:9" hidden="1">
      <c r="A6494" s="115" t="s">
        <v>18101</v>
      </c>
      <c r="B6494" s="115" t="s">
        <v>18102</v>
      </c>
      <c r="C6494" s="115" t="s">
        <v>12799</v>
      </c>
      <c r="D6494" s="115" t="s">
        <v>1138</v>
      </c>
      <c r="E6494" s="115">
        <v>13634.183499999999</v>
      </c>
      <c r="F6494" s="674">
        <v>293.83600000000001</v>
      </c>
      <c r="G6494" s="674">
        <v>295.84500000000003</v>
      </c>
      <c r="H6494" s="115">
        <f t="shared" si="202"/>
        <v>1.0068371472522089</v>
      </c>
      <c r="I6494" s="115">
        <f t="shared" si="203"/>
        <v>13727.402400000001</v>
      </c>
    </row>
    <row r="6495" spans="1:9" hidden="1">
      <c r="A6495" s="115" t="s">
        <v>18103</v>
      </c>
      <c r="B6495" s="115" t="s">
        <v>18104</v>
      </c>
      <c r="C6495" s="115" t="s">
        <v>12802</v>
      </c>
      <c r="D6495" s="115" t="s">
        <v>1138</v>
      </c>
      <c r="E6495" s="115">
        <v>14112.558000000001</v>
      </c>
      <c r="F6495" s="674">
        <v>293.83600000000001</v>
      </c>
      <c r="G6495" s="674">
        <v>295.84500000000003</v>
      </c>
      <c r="H6495" s="115">
        <f t="shared" si="202"/>
        <v>1.0068371472522089</v>
      </c>
      <c r="I6495" s="115">
        <f t="shared" si="203"/>
        <v>14209.0476</v>
      </c>
    </row>
    <row r="6496" spans="1:9" hidden="1">
      <c r="A6496" s="115" t="s">
        <v>18105</v>
      </c>
      <c r="B6496" s="115" t="s">
        <v>18106</v>
      </c>
      <c r="C6496" s="115" t="s">
        <v>12805</v>
      </c>
      <c r="D6496" s="115" t="s">
        <v>1138</v>
      </c>
      <c r="E6496" s="115">
        <v>14655.4331</v>
      </c>
      <c r="F6496" s="674">
        <v>293.83600000000001</v>
      </c>
      <c r="G6496" s="674">
        <v>295.84500000000003</v>
      </c>
      <c r="H6496" s="115">
        <f t="shared" si="202"/>
        <v>1.0068371472522089</v>
      </c>
      <c r="I6496" s="115">
        <f t="shared" si="203"/>
        <v>14755.6345</v>
      </c>
    </row>
    <row r="6497" spans="1:9" hidden="1">
      <c r="A6497" s="115" t="s">
        <v>18107</v>
      </c>
      <c r="B6497" s="115" t="s">
        <v>18108</v>
      </c>
      <c r="C6497" s="115" t="s">
        <v>12808</v>
      </c>
      <c r="D6497" s="115" t="s">
        <v>1138</v>
      </c>
      <c r="E6497" s="115">
        <v>15196.6242</v>
      </c>
      <c r="F6497" s="674">
        <v>293.83600000000001</v>
      </c>
      <c r="G6497" s="674">
        <v>295.84500000000003</v>
      </c>
      <c r="H6497" s="115">
        <f t="shared" si="202"/>
        <v>1.0068371472522089</v>
      </c>
      <c r="I6497" s="115">
        <f t="shared" si="203"/>
        <v>15300.525799999999</v>
      </c>
    </row>
    <row r="6498" spans="1:9" hidden="1">
      <c r="A6498" s="115" t="s">
        <v>18109</v>
      </c>
      <c r="B6498" s="115" t="s">
        <v>18110</v>
      </c>
      <c r="C6498" s="115" t="s">
        <v>12811</v>
      </c>
      <c r="D6498" s="115" t="s">
        <v>1138</v>
      </c>
      <c r="E6498" s="115">
        <v>15739.499299999999</v>
      </c>
      <c r="F6498" s="674">
        <v>293.83600000000001</v>
      </c>
      <c r="G6498" s="674">
        <v>295.84500000000003</v>
      </c>
      <c r="H6498" s="115">
        <f t="shared" si="202"/>
        <v>1.0068371472522089</v>
      </c>
      <c r="I6498" s="115">
        <f t="shared" si="203"/>
        <v>15847.1126</v>
      </c>
    </row>
    <row r="6499" spans="1:9" hidden="1">
      <c r="A6499" s="115" t="s">
        <v>18111</v>
      </c>
      <c r="B6499" s="115" t="s">
        <v>18112</v>
      </c>
      <c r="C6499" s="115" t="s">
        <v>12814</v>
      </c>
      <c r="D6499" s="115" t="s">
        <v>1138</v>
      </c>
      <c r="E6499" s="115">
        <v>16217.873799999999</v>
      </c>
      <c r="F6499" s="674">
        <v>293.83600000000001</v>
      </c>
      <c r="G6499" s="674">
        <v>295.84500000000003</v>
      </c>
      <c r="H6499" s="115">
        <f t="shared" si="202"/>
        <v>1.0068371472522089</v>
      </c>
      <c r="I6499" s="115">
        <f t="shared" si="203"/>
        <v>16328.757799999999</v>
      </c>
    </row>
    <row r="6500" spans="1:9" hidden="1">
      <c r="A6500" s="115" t="s">
        <v>18113</v>
      </c>
      <c r="B6500" s="115" t="s">
        <v>18114</v>
      </c>
      <c r="C6500" s="115" t="s">
        <v>12817</v>
      </c>
      <c r="D6500" s="115" t="s">
        <v>1138</v>
      </c>
      <c r="E6500" s="115">
        <v>16758.946400000001</v>
      </c>
      <c r="F6500" s="674">
        <v>293.83600000000001</v>
      </c>
      <c r="G6500" s="674">
        <v>295.84500000000003</v>
      </c>
      <c r="H6500" s="115">
        <f t="shared" si="202"/>
        <v>1.0068371472522089</v>
      </c>
      <c r="I6500" s="115">
        <f t="shared" si="203"/>
        <v>16873.5298</v>
      </c>
    </row>
    <row r="6501" spans="1:9" hidden="1">
      <c r="A6501" s="115" t="s">
        <v>18115</v>
      </c>
      <c r="B6501" s="115" t="s">
        <v>18116</v>
      </c>
      <c r="C6501" s="115" t="s">
        <v>12820</v>
      </c>
      <c r="D6501" s="115" t="s">
        <v>1138</v>
      </c>
      <c r="E6501" s="115">
        <v>17301.939999999999</v>
      </c>
      <c r="F6501" s="674">
        <v>293.83600000000001</v>
      </c>
      <c r="G6501" s="674">
        <v>295.84500000000003</v>
      </c>
      <c r="H6501" s="115">
        <f t="shared" si="202"/>
        <v>1.0068371472522089</v>
      </c>
      <c r="I6501" s="115">
        <f t="shared" si="203"/>
        <v>17420.2359</v>
      </c>
    </row>
    <row r="6502" spans="1:9" hidden="1">
      <c r="A6502" s="115" t="s">
        <v>18117</v>
      </c>
      <c r="B6502" s="115" t="s">
        <v>18118</v>
      </c>
      <c r="C6502" s="115" t="s">
        <v>12823</v>
      </c>
      <c r="D6502" s="115" t="s">
        <v>1138</v>
      </c>
      <c r="E6502" s="115">
        <v>10346.892900000001</v>
      </c>
      <c r="F6502" s="674">
        <v>293.83600000000001</v>
      </c>
      <c r="G6502" s="674">
        <v>295.84500000000003</v>
      </c>
      <c r="H6502" s="115">
        <f t="shared" si="202"/>
        <v>1.0068371472522089</v>
      </c>
      <c r="I6502" s="115">
        <f t="shared" si="203"/>
        <v>10417.6361</v>
      </c>
    </row>
    <row r="6503" spans="1:9" hidden="1">
      <c r="A6503" s="115" t="s">
        <v>18119</v>
      </c>
      <c r="B6503" s="115" t="s">
        <v>18120</v>
      </c>
      <c r="C6503" s="115" t="s">
        <v>12826</v>
      </c>
      <c r="D6503" s="115" t="s">
        <v>1138</v>
      </c>
      <c r="E6503" s="115">
        <v>11126.578799999999</v>
      </c>
      <c r="F6503" s="674">
        <v>293.83600000000001</v>
      </c>
      <c r="G6503" s="674">
        <v>295.84500000000003</v>
      </c>
      <c r="H6503" s="115">
        <f t="shared" si="202"/>
        <v>1.0068371472522089</v>
      </c>
      <c r="I6503" s="115">
        <f t="shared" si="203"/>
        <v>11202.652899999999</v>
      </c>
    </row>
    <row r="6504" spans="1:9" hidden="1">
      <c r="A6504" s="115" t="s">
        <v>18121</v>
      </c>
      <c r="B6504" s="115" t="s">
        <v>18122</v>
      </c>
      <c r="C6504" s="115" t="s">
        <v>12829</v>
      </c>
      <c r="D6504" s="115" t="s">
        <v>1138</v>
      </c>
      <c r="E6504" s="115">
        <v>11919.3698</v>
      </c>
      <c r="F6504" s="674">
        <v>293.83600000000001</v>
      </c>
      <c r="G6504" s="674">
        <v>295.84500000000003</v>
      </c>
      <c r="H6504" s="115">
        <f t="shared" si="202"/>
        <v>1.0068371472522089</v>
      </c>
      <c r="I6504" s="115">
        <f t="shared" si="203"/>
        <v>12000.864299999999</v>
      </c>
    </row>
    <row r="6505" spans="1:9" hidden="1">
      <c r="A6505" s="115" t="s">
        <v>18123</v>
      </c>
      <c r="B6505" s="115" t="s">
        <v>18124</v>
      </c>
      <c r="C6505" s="115" t="s">
        <v>12832</v>
      </c>
      <c r="D6505" s="115" t="s">
        <v>1138</v>
      </c>
      <c r="E6505" s="115">
        <v>12652.556</v>
      </c>
      <c r="F6505" s="674">
        <v>293.83600000000001</v>
      </c>
      <c r="G6505" s="674">
        <v>295.84500000000003</v>
      </c>
      <c r="H6505" s="115">
        <f t="shared" si="202"/>
        <v>1.0068371472522089</v>
      </c>
      <c r="I6505" s="115">
        <f t="shared" si="203"/>
        <v>12739.063399999999</v>
      </c>
    </row>
    <row r="6506" spans="1:9" hidden="1">
      <c r="A6506" s="115" t="s">
        <v>18125</v>
      </c>
      <c r="B6506" s="115" t="s">
        <v>18126</v>
      </c>
      <c r="C6506" s="115" t="s">
        <v>12835</v>
      </c>
      <c r="D6506" s="115" t="s">
        <v>1138</v>
      </c>
      <c r="E6506" s="115">
        <v>13791.972599999999</v>
      </c>
      <c r="F6506" s="674">
        <v>293.83600000000001</v>
      </c>
      <c r="G6506" s="674">
        <v>295.84500000000003</v>
      </c>
      <c r="H6506" s="115">
        <f t="shared" si="202"/>
        <v>1.0068371472522089</v>
      </c>
      <c r="I6506" s="115">
        <f t="shared" si="203"/>
        <v>13886.2703</v>
      </c>
    </row>
    <row r="6507" spans="1:9" hidden="1">
      <c r="A6507" s="115" t="s">
        <v>18127</v>
      </c>
      <c r="B6507" s="115" t="s">
        <v>18128</v>
      </c>
      <c r="C6507" s="115" t="s">
        <v>12838</v>
      </c>
      <c r="D6507" s="115" t="s">
        <v>1138</v>
      </c>
      <c r="E6507" s="115">
        <v>14336.615</v>
      </c>
      <c r="F6507" s="674">
        <v>293.83600000000001</v>
      </c>
      <c r="G6507" s="674">
        <v>295.84500000000003</v>
      </c>
      <c r="H6507" s="115">
        <f t="shared" si="202"/>
        <v>1.0068371472522089</v>
      </c>
      <c r="I6507" s="115">
        <f t="shared" si="203"/>
        <v>14434.636500000001</v>
      </c>
    </row>
    <row r="6508" spans="1:9" hidden="1">
      <c r="A6508" s="115" t="s">
        <v>18129</v>
      </c>
      <c r="B6508" s="115" t="s">
        <v>18130</v>
      </c>
      <c r="C6508" s="115" t="s">
        <v>12841</v>
      </c>
      <c r="D6508" s="115" t="s">
        <v>1138</v>
      </c>
      <c r="E6508" s="115">
        <v>14586.308999999999</v>
      </c>
      <c r="F6508" s="674">
        <v>293.83600000000001</v>
      </c>
      <c r="G6508" s="674">
        <v>295.84500000000003</v>
      </c>
      <c r="H6508" s="115">
        <f t="shared" si="202"/>
        <v>1.0068371472522089</v>
      </c>
      <c r="I6508" s="115">
        <f t="shared" si="203"/>
        <v>14686.037700000001</v>
      </c>
    </row>
    <row r="6509" spans="1:9" hidden="1">
      <c r="A6509" s="115" t="s">
        <v>18131</v>
      </c>
      <c r="B6509" s="115" t="s">
        <v>18132</v>
      </c>
      <c r="C6509" s="115" t="s">
        <v>12844</v>
      </c>
      <c r="D6509" s="115" t="s">
        <v>1138</v>
      </c>
      <c r="E6509" s="115">
        <v>15116.225</v>
      </c>
      <c r="F6509" s="674">
        <v>293.83600000000001</v>
      </c>
      <c r="G6509" s="674">
        <v>295.84500000000003</v>
      </c>
      <c r="H6509" s="115">
        <f t="shared" si="202"/>
        <v>1.0068371472522089</v>
      </c>
      <c r="I6509" s="115">
        <f t="shared" si="203"/>
        <v>15219.5769</v>
      </c>
    </row>
    <row r="6510" spans="1:9" hidden="1">
      <c r="A6510" s="115" t="s">
        <v>18133</v>
      </c>
      <c r="B6510" s="115" t="s">
        <v>18134</v>
      </c>
      <c r="C6510" s="115" t="s">
        <v>12847</v>
      </c>
      <c r="D6510" s="115" t="s">
        <v>1138</v>
      </c>
      <c r="E6510" s="115">
        <v>15376.111800000001</v>
      </c>
      <c r="F6510" s="674">
        <v>293.83600000000001</v>
      </c>
      <c r="G6510" s="674">
        <v>295.84500000000003</v>
      </c>
      <c r="H6510" s="115">
        <f t="shared" si="202"/>
        <v>1.0068371472522089</v>
      </c>
      <c r="I6510" s="115">
        <f t="shared" si="203"/>
        <v>15481.2405</v>
      </c>
    </row>
    <row r="6511" spans="1:9" hidden="1">
      <c r="A6511" s="115" t="s">
        <v>18135</v>
      </c>
      <c r="B6511" s="115" t="s">
        <v>18136</v>
      </c>
      <c r="C6511" s="115" t="s">
        <v>12850</v>
      </c>
      <c r="D6511" s="115" t="s">
        <v>1138</v>
      </c>
      <c r="E6511" s="115">
        <v>15917.747600000001</v>
      </c>
      <c r="F6511" s="674">
        <v>293.83600000000001</v>
      </c>
      <c r="G6511" s="674">
        <v>295.84500000000003</v>
      </c>
      <c r="H6511" s="115">
        <f t="shared" si="202"/>
        <v>1.0068371472522089</v>
      </c>
      <c r="I6511" s="115">
        <f t="shared" si="203"/>
        <v>16026.579599999999</v>
      </c>
    </row>
    <row r="6512" spans="1:9" hidden="1">
      <c r="A6512" s="115" t="s">
        <v>18137</v>
      </c>
      <c r="B6512" s="115" t="s">
        <v>18138</v>
      </c>
      <c r="C6512" s="115" t="s">
        <v>12853</v>
      </c>
      <c r="D6512" s="115" t="s">
        <v>1138</v>
      </c>
      <c r="E6512" s="115">
        <v>16460.6227</v>
      </c>
      <c r="F6512" s="674">
        <v>293.83600000000001</v>
      </c>
      <c r="G6512" s="674">
        <v>295.84500000000003</v>
      </c>
      <c r="H6512" s="115">
        <f t="shared" si="202"/>
        <v>1.0068371472522089</v>
      </c>
      <c r="I6512" s="115">
        <f t="shared" si="203"/>
        <v>16573.166399999998</v>
      </c>
    </row>
    <row r="6513" spans="1:9" hidden="1">
      <c r="A6513" s="115" t="s">
        <v>18139</v>
      </c>
      <c r="B6513" s="115" t="s">
        <v>18140</v>
      </c>
      <c r="C6513" s="115" t="s">
        <v>12856</v>
      </c>
      <c r="D6513" s="115" t="s">
        <v>1138</v>
      </c>
      <c r="E6513" s="115">
        <v>16938.997200000002</v>
      </c>
      <c r="F6513" s="674">
        <v>293.83600000000001</v>
      </c>
      <c r="G6513" s="674">
        <v>295.84500000000003</v>
      </c>
      <c r="H6513" s="115">
        <f t="shared" si="202"/>
        <v>1.0068371472522089</v>
      </c>
      <c r="I6513" s="115">
        <f t="shared" si="203"/>
        <v>17054.811600000001</v>
      </c>
    </row>
    <row r="6514" spans="1:9" hidden="1">
      <c r="A6514" s="115" t="s">
        <v>18141</v>
      </c>
      <c r="B6514" s="115" t="s">
        <v>18142</v>
      </c>
      <c r="C6514" s="115" t="s">
        <v>12859</v>
      </c>
      <c r="D6514" s="115" t="s">
        <v>1138</v>
      </c>
      <c r="E6514" s="115">
        <v>17480.188300000002</v>
      </c>
      <c r="F6514" s="674">
        <v>293.83600000000001</v>
      </c>
      <c r="G6514" s="674">
        <v>295.84500000000003</v>
      </c>
      <c r="H6514" s="115">
        <f t="shared" si="202"/>
        <v>1.0068371472522089</v>
      </c>
      <c r="I6514" s="115">
        <f t="shared" si="203"/>
        <v>17599.7029</v>
      </c>
    </row>
    <row r="6515" spans="1:9" hidden="1">
      <c r="A6515" s="115" t="s">
        <v>18143</v>
      </c>
      <c r="B6515" s="115" t="s">
        <v>18144</v>
      </c>
      <c r="C6515" s="115" t="s">
        <v>12862</v>
      </c>
      <c r="D6515" s="115" t="s">
        <v>1138</v>
      </c>
      <c r="E6515" s="115">
        <v>18023.063399999999</v>
      </c>
      <c r="F6515" s="674">
        <v>293.83600000000001</v>
      </c>
      <c r="G6515" s="674">
        <v>295.84500000000003</v>
      </c>
      <c r="H6515" s="115">
        <f t="shared" si="202"/>
        <v>1.0068371472522089</v>
      </c>
      <c r="I6515" s="115">
        <f t="shared" si="203"/>
        <v>18146.289700000001</v>
      </c>
    </row>
    <row r="6516" spans="1:9" hidden="1">
      <c r="A6516" s="115" t="s">
        <v>18145</v>
      </c>
      <c r="B6516" s="115" t="s">
        <v>18146</v>
      </c>
      <c r="C6516" s="115" t="s">
        <v>12865</v>
      </c>
      <c r="D6516" s="115" t="s">
        <v>1138</v>
      </c>
      <c r="E6516" s="115">
        <v>18565.9385</v>
      </c>
      <c r="F6516" s="674">
        <v>293.83600000000001</v>
      </c>
      <c r="G6516" s="674">
        <v>295.84500000000003</v>
      </c>
      <c r="H6516" s="115">
        <f t="shared" si="202"/>
        <v>1.0068371472522089</v>
      </c>
      <c r="I6516" s="115">
        <f t="shared" si="203"/>
        <v>18692.8766</v>
      </c>
    </row>
    <row r="6517" spans="1:9" hidden="1">
      <c r="A6517" s="115" t="s">
        <v>18147</v>
      </c>
      <c r="B6517" s="115" t="s">
        <v>18148</v>
      </c>
      <c r="C6517" s="115" t="s">
        <v>12868</v>
      </c>
      <c r="D6517" s="115" t="s">
        <v>1138</v>
      </c>
      <c r="E6517" s="115">
        <v>13742.8089</v>
      </c>
      <c r="F6517" s="674">
        <v>293.83600000000001</v>
      </c>
      <c r="G6517" s="674">
        <v>295.84500000000003</v>
      </c>
      <c r="H6517" s="115">
        <f t="shared" si="202"/>
        <v>1.0068371472522089</v>
      </c>
      <c r="I6517" s="115">
        <f t="shared" si="203"/>
        <v>13836.770500000001</v>
      </c>
    </row>
    <row r="6518" spans="1:9" hidden="1">
      <c r="A6518" s="115" t="s">
        <v>18149</v>
      </c>
      <c r="B6518" s="115" t="s">
        <v>18150</v>
      </c>
      <c r="C6518" s="115" t="s">
        <v>12871</v>
      </c>
      <c r="D6518" s="115" t="s">
        <v>1138</v>
      </c>
      <c r="E6518" s="115">
        <v>13990.854300000001</v>
      </c>
      <c r="F6518" s="674">
        <v>293.83600000000001</v>
      </c>
      <c r="G6518" s="674">
        <v>295.84500000000003</v>
      </c>
      <c r="H6518" s="115">
        <f t="shared" si="202"/>
        <v>1.0068371472522089</v>
      </c>
      <c r="I6518" s="115">
        <f t="shared" si="203"/>
        <v>14086.5118</v>
      </c>
    </row>
    <row r="6519" spans="1:9" hidden="1">
      <c r="A6519" s="115" t="s">
        <v>18151</v>
      </c>
      <c r="B6519" s="115" t="s">
        <v>18152</v>
      </c>
      <c r="C6519" s="115" t="s">
        <v>12874</v>
      </c>
      <c r="D6519" s="115" t="s">
        <v>1138</v>
      </c>
      <c r="E6519" s="115">
        <v>14192.0327</v>
      </c>
      <c r="F6519" s="674">
        <v>293.83600000000001</v>
      </c>
      <c r="G6519" s="674">
        <v>295.84500000000003</v>
      </c>
      <c r="H6519" s="115">
        <f t="shared" si="202"/>
        <v>1.0068371472522089</v>
      </c>
      <c r="I6519" s="115">
        <f t="shared" si="203"/>
        <v>14289.065699999999</v>
      </c>
    </row>
    <row r="6520" spans="1:9" hidden="1">
      <c r="A6520" s="115" t="s">
        <v>18153</v>
      </c>
      <c r="B6520" s="115" t="s">
        <v>18154</v>
      </c>
      <c r="C6520" s="115" t="s">
        <v>12877</v>
      </c>
      <c r="D6520" s="115" t="s">
        <v>1138</v>
      </c>
      <c r="E6520" s="115">
        <v>15079.3112</v>
      </c>
      <c r="F6520" s="674">
        <v>293.83600000000001</v>
      </c>
      <c r="G6520" s="674">
        <v>295.84500000000003</v>
      </c>
      <c r="H6520" s="115">
        <f t="shared" si="202"/>
        <v>1.0068371472522089</v>
      </c>
      <c r="I6520" s="115">
        <f t="shared" si="203"/>
        <v>15182.4107</v>
      </c>
    </row>
    <row r="6521" spans="1:9" hidden="1">
      <c r="A6521" s="115" t="s">
        <v>18155</v>
      </c>
      <c r="B6521" s="115" t="s">
        <v>18156</v>
      </c>
      <c r="C6521" s="115" t="s">
        <v>12880</v>
      </c>
      <c r="D6521" s="115" t="s">
        <v>1138</v>
      </c>
      <c r="E6521" s="115">
        <v>16097.748900000001</v>
      </c>
      <c r="F6521" s="674">
        <v>293.83600000000001</v>
      </c>
      <c r="G6521" s="674">
        <v>295.84500000000003</v>
      </c>
      <c r="H6521" s="115">
        <f t="shared" si="202"/>
        <v>1.0068371472522089</v>
      </c>
      <c r="I6521" s="115">
        <f t="shared" si="203"/>
        <v>16207.811600000001</v>
      </c>
    </row>
    <row r="6522" spans="1:9" hidden="1">
      <c r="A6522" s="115" t="s">
        <v>18157</v>
      </c>
      <c r="B6522" s="115" t="s">
        <v>18158</v>
      </c>
      <c r="C6522" s="115" t="s">
        <v>12883</v>
      </c>
      <c r="D6522" s="115" t="s">
        <v>1138</v>
      </c>
      <c r="E6522" s="115">
        <v>17300.614399999999</v>
      </c>
      <c r="F6522" s="674">
        <v>293.83600000000001</v>
      </c>
      <c r="G6522" s="674">
        <v>295.84500000000003</v>
      </c>
      <c r="H6522" s="115">
        <f t="shared" si="202"/>
        <v>1.0068371472522089</v>
      </c>
      <c r="I6522" s="115">
        <f t="shared" si="203"/>
        <v>17418.9012</v>
      </c>
    </row>
    <row r="6523" spans="1:9" hidden="1">
      <c r="A6523" s="115" t="s">
        <v>18159</v>
      </c>
      <c r="B6523" s="115" t="s">
        <v>18160</v>
      </c>
      <c r="C6523" s="115" t="s">
        <v>12886</v>
      </c>
      <c r="D6523" s="115" t="s">
        <v>1138</v>
      </c>
      <c r="E6523" s="115">
        <v>17409.606500000002</v>
      </c>
      <c r="F6523" s="674">
        <v>293.83600000000001</v>
      </c>
      <c r="G6523" s="674">
        <v>295.84500000000003</v>
      </c>
      <c r="H6523" s="115">
        <f t="shared" si="202"/>
        <v>1.0068371472522089</v>
      </c>
      <c r="I6523" s="115">
        <f t="shared" si="203"/>
        <v>17528.638500000001</v>
      </c>
    </row>
    <row r="6524" spans="1:9" hidden="1">
      <c r="A6524" s="115" t="s">
        <v>18161</v>
      </c>
      <c r="B6524" s="115" t="s">
        <v>18162</v>
      </c>
      <c r="C6524" s="115" t="s">
        <v>12889</v>
      </c>
      <c r="D6524" s="115" t="s">
        <v>1138</v>
      </c>
      <c r="E6524" s="115">
        <v>17529.4136</v>
      </c>
      <c r="F6524" s="674">
        <v>293.83600000000001</v>
      </c>
      <c r="G6524" s="674">
        <v>295.84500000000003</v>
      </c>
      <c r="H6524" s="115">
        <f t="shared" si="202"/>
        <v>1.0068371472522089</v>
      </c>
      <c r="I6524" s="115">
        <f t="shared" si="203"/>
        <v>17649.264800000001</v>
      </c>
    </row>
    <row r="6525" spans="1:9" hidden="1">
      <c r="A6525" s="115" t="s">
        <v>18163</v>
      </c>
      <c r="B6525" s="115" t="s">
        <v>18164</v>
      </c>
      <c r="C6525" s="115" t="s">
        <v>12892</v>
      </c>
      <c r="D6525" s="115" t="s">
        <v>1138</v>
      </c>
      <c r="E6525" s="115">
        <v>18146.4509</v>
      </c>
      <c r="F6525" s="674">
        <v>293.83600000000001</v>
      </c>
      <c r="G6525" s="674">
        <v>295.84500000000003</v>
      </c>
      <c r="H6525" s="115">
        <f t="shared" si="202"/>
        <v>1.0068371472522089</v>
      </c>
      <c r="I6525" s="115">
        <f t="shared" si="203"/>
        <v>18270.5209</v>
      </c>
    </row>
    <row r="6526" spans="1:9" hidden="1">
      <c r="A6526" s="115" t="s">
        <v>18165</v>
      </c>
      <c r="B6526" s="115" t="s">
        <v>18166</v>
      </c>
      <c r="C6526" s="115" t="s">
        <v>12895</v>
      </c>
      <c r="D6526" s="115" t="s">
        <v>1138</v>
      </c>
      <c r="E6526" s="115">
        <v>18624.825400000002</v>
      </c>
      <c r="F6526" s="674">
        <v>293.83600000000001</v>
      </c>
      <c r="G6526" s="674">
        <v>295.84500000000003</v>
      </c>
      <c r="H6526" s="115">
        <f t="shared" si="202"/>
        <v>1.0068371472522089</v>
      </c>
      <c r="I6526" s="115">
        <f t="shared" si="203"/>
        <v>18752.166099999999</v>
      </c>
    </row>
    <row r="6527" spans="1:9" hidden="1">
      <c r="A6527" s="115" t="s">
        <v>18167</v>
      </c>
      <c r="B6527" s="115" t="s">
        <v>18168</v>
      </c>
      <c r="C6527" s="115" t="s">
        <v>12898</v>
      </c>
      <c r="D6527" s="115" t="s">
        <v>1138</v>
      </c>
      <c r="E6527" s="115">
        <v>19100.400300000001</v>
      </c>
      <c r="F6527" s="674">
        <v>293.83600000000001</v>
      </c>
      <c r="G6527" s="674">
        <v>295.84500000000003</v>
      </c>
      <c r="H6527" s="115">
        <f t="shared" si="202"/>
        <v>1.0068371472522089</v>
      </c>
      <c r="I6527" s="115">
        <f t="shared" si="203"/>
        <v>19230.9925</v>
      </c>
    </row>
    <row r="6528" spans="1:9" hidden="1">
      <c r="A6528" s="115" t="s">
        <v>18169</v>
      </c>
      <c r="B6528" s="115" t="s">
        <v>18170</v>
      </c>
      <c r="C6528" s="115" t="s">
        <v>12901</v>
      </c>
      <c r="D6528" s="115" t="s">
        <v>1138</v>
      </c>
      <c r="E6528" s="115">
        <v>19710.694100000001</v>
      </c>
      <c r="F6528" s="674">
        <v>293.83600000000001</v>
      </c>
      <c r="G6528" s="674">
        <v>295.84500000000003</v>
      </c>
      <c r="H6528" s="115">
        <f t="shared" si="202"/>
        <v>1.0068371472522089</v>
      </c>
      <c r="I6528" s="115">
        <f t="shared" si="203"/>
        <v>19845.458999999999</v>
      </c>
    </row>
    <row r="6529" spans="1:9" hidden="1">
      <c r="A6529" s="115" t="s">
        <v>18171</v>
      </c>
      <c r="B6529" s="115" t="s">
        <v>18172</v>
      </c>
      <c r="C6529" s="115" t="s">
        <v>12904</v>
      </c>
      <c r="D6529" s="115" t="s">
        <v>1138</v>
      </c>
      <c r="E6529" s="115">
        <v>20251.7667</v>
      </c>
      <c r="F6529" s="674">
        <v>293.83600000000001</v>
      </c>
      <c r="G6529" s="674">
        <v>295.84500000000003</v>
      </c>
      <c r="H6529" s="115">
        <f t="shared" si="202"/>
        <v>1.0068371472522089</v>
      </c>
      <c r="I6529" s="115">
        <f t="shared" si="203"/>
        <v>20390.231</v>
      </c>
    </row>
    <row r="6530" spans="1:9" hidden="1">
      <c r="A6530" s="115" t="s">
        <v>18173</v>
      </c>
      <c r="B6530" s="115" t="s">
        <v>18174</v>
      </c>
      <c r="C6530" s="115" t="s">
        <v>12907</v>
      </c>
      <c r="D6530" s="115" t="s">
        <v>1138</v>
      </c>
      <c r="E6530" s="115">
        <v>20730.141199999998</v>
      </c>
      <c r="F6530" s="674">
        <v>293.83600000000001</v>
      </c>
      <c r="G6530" s="674">
        <v>295.84500000000003</v>
      </c>
      <c r="H6530" s="115">
        <f t="shared" si="202"/>
        <v>1.0068371472522089</v>
      </c>
      <c r="I6530" s="115">
        <f t="shared" si="203"/>
        <v>20871.876199999999</v>
      </c>
    </row>
    <row r="6531" spans="1:9" hidden="1">
      <c r="A6531" s="115" t="s">
        <v>18175</v>
      </c>
      <c r="B6531" s="115" t="s">
        <v>18176</v>
      </c>
      <c r="C6531" s="115" t="s">
        <v>12910</v>
      </c>
      <c r="D6531" s="115" t="s">
        <v>1138</v>
      </c>
      <c r="E6531" s="115">
        <v>21272.517800000001</v>
      </c>
      <c r="F6531" s="674">
        <v>293.83600000000001</v>
      </c>
      <c r="G6531" s="674">
        <v>295.84500000000003</v>
      </c>
      <c r="H6531" s="115">
        <f t="shared" si="202"/>
        <v>1.0068371472522089</v>
      </c>
      <c r="I6531" s="115">
        <f t="shared" si="203"/>
        <v>21417.9611</v>
      </c>
    </row>
    <row r="6532" spans="1:9" hidden="1">
      <c r="A6532" s="115" t="s">
        <v>18177</v>
      </c>
      <c r="B6532" s="115" t="s">
        <v>18178</v>
      </c>
      <c r="C6532" s="115" t="s">
        <v>12913</v>
      </c>
      <c r="D6532" s="115" t="s">
        <v>1138</v>
      </c>
      <c r="E6532" s="115">
        <v>18347.634999999998</v>
      </c>
      <c r="F6532" s="674">
        <v>293.83600000000001</v>
      </c>
      <c r="G6532" s="674">
        <v>295.84500000000003</v>
      </c>
      <c r="H6532" s="115">
        <f t="shared" si="202"/>
        <v>1.0068371472522089</v>
      </c>
      <c r="I6532" s="115">
        <f t="shared" si="203"/>
        <v>18473.0805</v>
      </c>
    </row>
    <row r="6533" spans="1:9" hidden="1">
      <c r="A6533" s="115" t="s">
        <v>18179</v>
      </c>
      <c r="B6533" s="115" t="s">
        <v>18180</v>
      </c>
      <c r="C6533" s="115" t="s">
        <v>12916</v>
      </c>
      <c r="D6533" s="115" t="s">
        <v>1138</v>
      </c>
      <c r="E6533" s="115">
        <v>20390.469400000002</v>
      </c>
      <c r="F6533" s="674">
        <v>293.83600000000001</v>
      </c>
      <c r="G6533" s="674">
        <v>295.84500000000003</v>
      </c>
      <c r="H6533" s="115">
        <f t="shared" ref="H6533:H6596" si="204">G6533/F6533</f>
        <v>1.0068371472522089</v>
      </c>
      <c r="I6533" s="115">
        <f t="shared" ref="I6533:I6596" si="205">ROUND(H6533*E6533,4)</f>
        <v>20529.882000000001</v>
      </c>
    </row>
    <row r="6534" spans="1:9" hidden="1">
      <c r="A6534" s="115" t="s">
        <v>18181</v>
      </c>
      <c r="B6534" s="115" t="s">
        <v>18182</v>
      </c>
      <c r="C6534" s="115" t="s">
        <v>12919</v>
      </c>
      <c r="D6534" s="115" t="s">
        <v>1138</v>
      </c>
      <c r="E6534" s="115">
        <v>22376.065399999999</v>
      </c>
      <c r="F6534" s="674">
        <v>293.83600000000001</v>
      </c>
      <c r="G6534" s="674">
        <v>295.84500000000003</v>
      </c>
      <c r="H6534" s="115">
        <f t="shared" si="204"/>
        <v>1.0068371472522089</v>
      </c>
      <c r="I6534" s="115">
        <f t="shared" si="205"/>
        <v>22529.053899999999</v>
      </c>
    </row>
    <row r="6535" spans="1:9" hidden="1">
      <c r="A6535" s="115" t="s">
        <v>18183</v>
      </c>
      <c r="B6535" s="115" t="s">
        <v>18184</v>
      </c>
      <c r="C6535" s="115" t="s">
        <v>12922</v>
      </c>
      <c r="D6535" s="115" t="s">
        <v>1138</v>
      </c>
      <c r="E6535" s="115">
        <v>25183.5566</v>
      </c>
      <c r="F6535" s="674">
        <v>293.83600000000001</v>
      </c>
      <c r="G6535" s="674">
        <v>295.84500000000003</v>
      </c>
      <c r="H6535" s="115">
        <f t="shared" si="204"/>
        <v>1.0068371472522089</v>
      </c>
      <c r="I6535" s="115">
        <f t="shared" si="205"/>
        <v>25355.740300000001</v>
      </c>
    </row>
    <row r="6536" spans="1:9" hidden="1">
      <c r="A6536" s="115" t="s">
        <v>18185</v>
      </c>
      <c r="B6536" s="115" t="s">
        <v>18186</v>
      </c>
      <c r="C6536" s="115" t="s">
        <v>12925</v>
      </c>
      <c r="D6536" s="115" t="s">
        <v>1138</v>
      </c>
      <c r="E6536" s="115">
        <v>25734.535800000001</v>
      </c>
      <c r="F6536" s="674">
        <v>293.83600000000001</v>
      </c>
      <c r="G6536" s="674">
        <v>295.84500000000003</v>
      </c>
      <c r="H6536" s="115">
        <f t="shared" si="204"/>
        <v>1.0068371472522089</v>
      </c>
      <c r="I6536" s="115">
        <f t="shared" si="205"/>
        <v>25910.4866</v>
      </c>
    </row>
    <row r="6537" spans="1:9" hidden="1">
      <c r="A6537" s="115" t="s">
        <v>18187</v>
      </c>
      <c r="B6537" s="115" t="s">
        <v>18188</v>
      </c>
      <c r="C6537" s="115" t="s">
        <v>12928</v>
      </c>
      <c r="D6537" s="115" t="s">
        <v>1138</v>
      </c>
      <c r="E6537" s="115">
        <v>25868.445599999999</v>
      </c>
      <c r="F6537" s="674">
        <v>293.83600000000001</v>
      </c>
      <c r="G6537" s="674">
        <v>295.84500000000003</v>
      </c>
      <c r="H6537" s="115">
        <f t="shared" si="204"/>
        <v>1.0068371472522089</v>
      </c>
      <c r="I6537" s="115">
        <f t="shared" si="205"/>
        <v>26045.312000000002</v>
      </c>
    </row>
    <row r="6538" spans="1:9" hidden="1">
      <c r="A6538" s="115" t="s">
        <v>18189</v>
      </c>
      <c r="B6538" s="115" t="s">
        <v>18190</v>
      </c>
      <c r="C6538" s="115" t="s">
        <v>12931</v>
      </c>
      <c r="D6538" s="115" t="s">
        <v>1138</v>
      </c>
      <c r="E6538" s="115">
        <v>26155.561699999998</v>
      </c>
      <c r="F6538" s="674">
        <v>293.83600000000001</v>
      </c>
      <c r="G6538" s="674">
        <v>295.84500000000003</v>
      </c>
      <c r="H6538" s="115">
        <f t="shared" si="204"/>
        <v>1.0068371472522089</v>
      </c>
      <c r="I6538" s="115">
        <f t="shared" si="205"/>
        <v>26334.391100000001</v>
      </c>
    </row>
    <row r="6539" spans="1:9" hidden="1">
      <c r="A6539" s="115" t="s">
        <v>18191</v>
      </c>
      <c r="B6539" s="115" t="s">
        <v>18192</v>
      </c>
      <c r="C6539" s="115" t="s">
        <v>12934</v>
      </c>
      <c r="D6539" s="115" t="s">
        <v>1138</v>
      </c>
      <c r="E6539" s="115">
        <v>26821.833500000001</v>
      </c>
      <c r="F6539" s="674">
        <v>293.83600000000001</v>
      </c>
      <c r="G6539" s="674">
        <v>295.84500000000003</v>
      </c>
      <c r="H6539" s="115">
        <f t="shared" si="204"/>
        <v>1.0068371472522089</v>
      </c>
      <c r="I6539" s="115">
        <f t="shared" si="205"/>
        <v>27005.2183</v>
      </c>
    </row>
    <row r="6540" spans="1:9" hidden="1">
      <c r="A6540" s="115" t="s">
        <v>18193</v>
      </c>
      <c r="B6540" s="115" t="s">
        <v>18194</v>
      </c>
      <c r="C6540" s="115" t="s">
        <v>12937</v>
      </c>
      <c r="D6540" s="115" t="s">
        <v>1138</v>
      </c>
      <c r="E6540" s="115">
        <v>27326.717400000001</v>
      </c>
      <c r="F6540" s="674">
        <v>293.83600000000001</v>
      </c>
      <c r="G6540" s="674">
        <v>295.84500000000003</v>
      </c>
      <c r="H6540" s="115">
        <f t="shared" si="204"/>
        <v>1.0068371472522089</v>
      </c>
      <c r="I6540" s="115">
        <f t="shared" si="205"/>
        <v>27513.554199999999</v>
      </c>
    </row>
    <row r="6541" spans="1:9" hidden="1">
      <c r="A6541" s="115" t="s">
        <v>18195</v>
      </c>
      <c r="B6541" s="115" t="s">
        <v>18196</v>
      </c>
      <c r="C6541" s="115" t="s">
        <v>12940</v>
      </c>
      <c r="D6541" s="115" t="s">
        <v>1138</v>
      </c>
      <c r="E6541" s="115">
        <v>28090.020100000002</v>
      </c>
      <c r="F6541" s="674">
        <v>293.83600000000001</v>
      </c>
      <c r="G6541" s="674">
        <v>295.84500000000003</v>
      </c>
      <c r="H6541" s="115">
        <f t="shared" si="204"/>
        <v>1.0068371472522089</v>
      </c>
      <c r="I6541" s="115">
        <f t="shared" si="205"/>
        <v>28282.075700000001</v>
      </c>
    </row>
    <row r="6542" spans="1:9" hidden="1">
      <c r="A6542" s="115" t="s">
        <v>18197</v>
      </c>
      <c r="B6542" s="115" t="s">
        <v>18198</v>
      </c>
      <c r="C6542" s="115" t="s">
        <v>12943</v>
      </c>
      <c r="D6542" s="115" t="s">
        <v>1138</v>
      </c>
      <c r="E6542" s="115">
        <v>28760.992300000002</v>
      </c>
      <c r="F6542" s="674">
        <v>293.83600000000001</v>
      </c>
      <c r="G6542" s="674">
        <v>295.84500000000003</v>
      </c>
      <c r="H6542" s="115">
        <f t="shared" si="204"/>
        <v>1.0068371472522089</v>
      </c>
      <c r="I6542" s="115">
        <f t="shared" si="205"/>
        <v>28957.635399999999</v>
      </c>
    </row>
    <row r="6543" spans="1:9" hidden="1">
      <c r="A6543" s="115" t="s">
        <v>18199</v>
      </c>
      <c r="B6543" s="115" t="s">
        <v>18200</v>
      </c>
      <c r="C6543" s="115" t="s">
        <v>12946</v>
      </c>
      <c r="D6543" s="115" t="s">
        <v>1138</v>
      </c>
      <c r="E6543" s="115">
        <v>29465.5353</v>
      </c>
      <c r="F6543" s="674">
        <v>293.83600000000001</v>
      </c>
      <c r="G6543" s="674">
        <v>295.84500000000003</v>
      </c>
      <c r="H6543" s="115">
        <f t="shared" si="204"/>
        <v>1.0068371472522089</v>
      </c>
      <c r="I6543" s="115">
        <f t="shared" si="205"/>
        <v>29666.995500000001</v>
      </c>
    </row>
    <row r="6544" spans="1:9" hidden="1">
      <c r="A6544" s="115" t="s">
        <v>18201</v>
      </c>
      <c r="B6544" s="115" t="s">
        <v>18202</v>
      </c>
      <c r="C6544" s="115" t="s">
        <v>12949</v>
      </c>
      <c r="D6544" s="115" t="s">
        <v>1138</v>
      </c>
      <c r="E6544" s="115">
        <v>30067.539100000002</v>
      </c>
      <c r="F6544" s="674">
        <v>293.83600000000001</v>
      </c>
      <c r="G6544" s="674">
        <v>295.84500000000003</v>
      </c>
      <c r="H6544" s="115">
        <f t="shared" si="204"/>
        <v>1.0068371472522089</v>
      </c>
      <c r="I6544" s="115">
        <f t="shared" si="205"/>
        <v>30273.115300000001</v>
      </c>
    </row>
    <row r="6545" spans="1:9" hidden="1">
      <c r="A6545" s="115" t="s">
        <v>18203</v>
      </c>
      <c r="B6545" s="115" t="s">
        <v>18204</v>
      </c>
      <c r="C6545" s="115" t="s">
        <v>12952</v>
      </c>
      <c r="D6545" s="115" t="s">
        <v>1138</v>
      </c>
      <c r="E6545" s="115">
        <v>3596.1161999999999</v>
      </c>
      <c r="F6545" s="674">
        <v>293.83600000000001</v>
      </c>
      <c r="G6545" s="674">
        <v>295.84500000000003</v>
      </c>
      <c r="H6545" s="115">
        <f t="shared" si="204"/>
        <v>1.0068371472522089</v>
      </c>
      <c r="I6545" s="115">
        <f t="shared" si="205"/>
        <v>3620.7033999999999</v>
      </c>
    </row>
    <row r="6546" spans="1:9" hidden="1">
      <c r="A6546" s="115" t="s">
        <v>18205</v>
      </c>
      <c r="B6546" s="115" t="s">
        <v>18206</v>
      </c>
      <c r="C6546" s="115" t="s">
        <v>12955</v>
      </c>
      <c r="D6546" s="115" t="s">
        <v>1138</v>
      </c>
      <c r="E6546" s="115">
        <v>3777.0273999999999</v>
      </c>
      <c r="F6546" s="674">
        <v>293.83600000000001</v>
      </c>
      <c r="G6546" s="674">
        <v>295.84500000000003</v>
      </c>
      <c r="H6546" s="115">
        <f t="shared" si="204"/>
        <v>1.0068371472522089</v>
      </c>
      <c r="I6546" s="115">
        <f t="shared" si="205"/>
        <v>3802.8515000000002</v>
      </c>
    </row>
    <row r="6547" spans="1:9" hidden="1">
      <c r="A6547" s="115" t="s">
        <v>18207</v>
      </c>
      <c r="B6547" s="115" t="s">
        <v>18208</v>
      </c>
      <c r="C6547" s="115" t="s">
        <v>12958</v>
      </c>
      <c r="D6547" s="115" t="s">
        <v>1138</v>
      </c>
      <c r="E6547" s="115">
        <v>4135.0272999999997</v>
      </c>
      <c r="F6547" s="674">
        <v>293.83600000000001</v>
      </c>
      <c r="G6547" s="674">
        <v>295.84500000000003</v>
      </c>
      <c r="H6547" s="115">
        <f t="shared" si="204"/>
        <v>1.0068371472522089</v>
      </c>
      <c r="I6547" s="115">
        <f t="shared" si="205"/>
        <v>4163.2991000000002</v>
      </c>
    </row>
    <row r="6548" spans="1:9" hidden="1">
      <c r="A6548" s="115" t="s">
        <v>18209</v>
      </c>
      <c r="B6548" s="115" t="s">
        <v>18210</v>
      </c>
      <c r="C6548" s="115" t="s">
        <v>12961</v>
      </c>
      <c r="D6548" s="115" t="s">
        <v>1138</v>
      </c>
      <c r="E6548" s="115">
        <v>4614.6662999999999</v>
      </c>
      <c r="F6548" s="674">
        <v>293.83600000000001</v>
      </c>
      <c r="G6548" s="674">
        <v>295.84500000000003</v>
      </c>
      <c r="H6548" s="115">
        <f t="shared" si="204"/>
        <v>1.0068371472522089</v>
      </c>
      <c r="I6548" s="115">
        <f t="shared" si="205"/>
        <v>4646.2174999999997</v>
      </c>
    </row>
    <row r="6549" spans="1:9" hidden="1">
      <c r="A6549" s="115" t="s">
        <v>18211</v>
      </c>
      <c r="B6549" s="115" t="s">
        <v>18212</v>
      </c>
      <c r="C6549" s="115" t="s">
        <v>12964</v>
      </c>
      <c r="D6549" s="115" t="s">
        <v>1138</v>
      </c>
      <c r="E6549" s="115">
        <v>5154.3383999999996</v>
      </c>
      <c r="F6549" s="674">
        <v>293.83600000000001</v>
      </c>
      <c r="G6549" s="674">
        <v>295.84500000000003</v>
      </c>
      <c r="H6549" s="115">
        <f t="shared" si="204"/>
        <v>1.0068371472522089</v>
      </c>
      <c r="I6549" s="115">
        <f t="shared" si="205"/>
        <v>5189.5793999999996</v>
      </c>
    </row>
    <row r="6550" spans="1:9" hidden="1">
      <c r="A6550" s="115" t="s">
        <v>18213</v>
      </c>
      <c r="B6550" s="115" t="s">
        <v>18214</v>
      </c>
      <c r="C6550" s="115" t="s">
        <v>12967</v>
      </c>
      <c r="D6550" s="115" t="s">
        <v>1138</v>
      </c>
      <c r="E6550" s="115">
        <v>622.68420000000003</v>
      </c>
      <c r="F6550" s="674">
        <v>293.83600000000001</v>
      </c>
      <c r="G6550" s="674">
        <v>295.84500000000003</v>
      </c>
      <c r="H6550" s="115">
        <f t="shared" si="204"/>
        <v>1.0068371472522089</v>
      </c>
      <c r="I6550" s="115">
        <f t="shared" si="205"/>
        <v>626.94159999999999</v>
      </c>
    </row>
    <row r="6551" spans="1:9" hidden="1">
      <c r="A6551" s="115" t="s">
        <v>18215</v>
      </c>
      <c r="B6551" s="115" t="s">
        <v>18216</v>
      </c>
      <c r="C6551" s="115" t="s">
        <v>12970</v>
      </c>
      <c r="D6551" s="115" t="s">
        <v>1138</v>
      </c>
      <c r="E6551" s="115">
        <v>746.3664</v>
      </c>
      <c r="F6551" s="674">
        <v>293.83600000000001</v>
      </c>
      <c r="G6551" s="674">
        <v>295.84500000000003</v>
      </c>
      <c r="H6551" s="115">
        <f t="shared" si="204"/>
        <v>1.0068371472522089</v>
      </c>
      <c r="I6551" s="115">
        <f t="shared" si="205"/>
        <v>751.46939999999995</v>
      </c>
    </row>
    <row r="6552" spans="1:9" hidden="1">
      <c r="A6552" s="115" t="s">
        <v>18217</v>
      </c>
      <c r="B6552" s="115" t="s">
        <v>18218</v>
      </c>
      <c r="C6552" s="115" t="s">
        <v>12973</v>
      </c>
      <c r="D6552" s="115" t="s">
        <v>1138</v>
      </c>
      <c r="E6552" s="115">
        <v>1092.7843</v>
      </c>
      <c r="F6552" s="674">
        <v>293.83600000000001</v>
      </c>
      <c r="G6552" s="674">
        <v>295.84500000000003</v>
      </c>
      <c r="H6552" s="115">
        <f t="shared" si="204"/>
        <v>1.0068371472522089</v>
      </c>
      <c r="I6552" s="115">
        <f t="shared" si="205"/>
        <v>1100.2557999999999</v>
      </c>
    </row>
    <row r="6553" spans="1:9" hidden="1">
      <c r="A6553" s="115" t="s">
        <v>18219</v>
      </c>
      <c r="B6553" s="115" t="s">
        <v>18220</v>
      </c>
      <c r="C6553" s="115" t="s">
        <v>12976</v>
      </c>
      <c r="D6553" s="115" t="s">
        <v>1138</v>
      </c>
      <c r="E6553" s="115">
        <v>1432.701</v>
      </c>
      <c r="F6553" s="674">
        <v>293.83600000000001</v>
      </c>
      <c r="G6553" s="674">
        <v>295.84500000000003</v>
      </c>
      <c r="H6553" s="115">
        <f t="shared" si="204"/>
        <v>1.0068371472522089</v>
      </c>
      <c r="I6553" s="115">
        <f t="shared" si="205"/>
        <v>1442.4965999999999</v>
      </c>
    </row>
    <row r="6554" spans="1:9" hidden="1">
      <c r="A6554" s="115" t="s">
        <v>18221</v>
      </c>
      <c r="B6554" s="115" t="s">
        <v>18222</v>
      </c>
      <c r="C6554" s="115" t="s">
        <v>12979</v>
      </c>
      <c r="D6554" s="115" t="s">
        <v>1138</v>
      </c>
      <c r="E6554" s="115">
        <v>736.84249999999997</v>
      </c>
      <c r="F6554" s="674">
        <v>293.83600000000001</v>
      </c>
      <c r="G6554" s="674">
        <v>295.84500000000003</v>
      </c>
      <c r="H6554" s="115">
        <f t="shared" si="204"/>
        <v>1.0068371472522089</v>
      </c>
      <c r="I6554" s="115">
        <f t="shared" si="205"/>
        <v>741.88040000000001</v>
      </c>
    </row>
    <row r="6555" spans="1:9" hidden="1">
      <c r="A6555" s="115" t="s">
        <v>18223</v>
      </c>
      <c r="B6555" s="115" t="s">
        <v>18224</v>
      </c>
      <c r="C6555" s="115" t="s">
        <v>12982</v>
      </c>
      <c r="D6555" s="115" t="s">
        <v>1138</v>
      </c>
      <c r="E6555" s="115">
        <v>896.97050000000002</v>
      </c>
      <c r="F6555" s="674">
        <v>293.83600000000001</v>
      </c>
      <c r="G6555" s="674">
        <v>295.84500000000003</v>
      </c>
      <c r="H6555" s="115">
        <f t="shared" si="204"/>
        <v>1.0068371472522089</v>
      </c>
      <c r="I6555" s="115">
        <f t="shared" si="205"/>
        <v>903.10320000000002</v>
      </c>
    </row>
    <row r="6556" spans="1:9" hidden="1">
      <c r="A6556" s="115" t="s">
        <v>18225</v>
      </c>
      <c r="B6556" s="115" t="s">
        <v>18226</v>
      </c>
      <c r="C6556" s="115" t="s">
        <v>12985</v>
      </c>
      <c r="D6556" s="115" t="s">
        <v>1138</v>
      </c>
      <c r="E6556" s="115">
        <v>1258.4653000000001</v>
      </c>
      <c r="F6556" s="674">
        <v>293.83600000000001</v>
      </c>
      <c r="G6556" s="674">
        <v>295.84500000000003</v>
      </c>
      <c r="H6556" s="115">
        <f t="shared" si="204"/>
        <v>1.0068371472522089</v>
      </c>
      <c r="I6556" s="115">
        <f t="shared" si="205"/>
        <v>1267.0696</v>
      </c>
    </row>
    <row r="6557" spans="1:9" hidden="1">
      <c r="A6557" s="115" t="s">
        <v>18227</v>
      </c>
      <c r="B6557" s="115" t="s">
        <v>18228</v>
      </c>
      <c r="C6557" s="115" t="s">
        <v>12988</v>
      </c>
      <c r="D6557" s="115" t="s">
        <v>1138</v>
      </c>
      <c r="E6557" s="115">
        <v>1598.3820000000001</v>
      </c>
      <c r="F6557" s="674">
        <v>293.83600000000001</v>
      </c>
      <c r="G6557" s="674">
        <v>295.84500000000003</v>
      </c>
      <c r="H6557" s="115">
        <f t="shared" si="204"/>
        <v>1.0068371472522089</v>
      </c>
      <c r="I6557" s="115">
        <f t="shared" si="205"/>
        <v>1609.3104000000001</v>
      </c>
    </row>
    <row r="6558" spans="1:9" hidden="1">
      <c r="A6558" s="115" t="s">
        <v>18229</v>
      </c>
      <c r="B6558" s="115" t="s">
        <v>18230</v>
      </c>
      <c r="C6558" s="115" t="s">
        <v>12991</v>
      </c>
      <c r="D6558" s="115" t="s">
        <v>1138</v>
      </c>
      <c r="E6558" s="115">
        <v>2685.4645999999998</v>
      </c>
      <c r="F6558" s="674">
        <v>293.83600000000001</v>
      </c>
      <c r="G6558" s="674">
        <v>295.84500000000003</v>
      </c>
      <c r="H6558" s="115">
        <f t="shared" si="204"/>
        <v>1.0068371472522089</v>
      </c>
      <c r="I6558" s="115">
        <f t="shared" si="205"/>
        <v>2703.8254999999999</v>
      </c>
    </row>
    <row r="6559" spans="1:9" hidden="1">
      <c r="A6559" s="115" t="s">
        <v>18231</v>
      </c>
      <c r="B6559" s="115" t="s">
        <v>18232</v>
      </c>
      <c r="C6559" s="115" t="s">
        <v>12994</v>
      </c>
      <c r="D6559" s="115" t="s">
        <v>1138</v>
      </c>
      <c r="E6559" s="115">
        <v>1834.4102</v>
      </c>
      <c r="F6559" s="674">
        <v>293.83600000000001</v>
      </c>
      <c r="G6559" s="674">
        <v>295.84500000000003</v>
      </c>
      <c r="H6559" s="115">
        <f t="shared" si="204"/>
        <v>1.0068371472522089</v>
      </c>
      <c r="I6559" s="115">
        <f t="shared" si="205"/>
        <v>1846.9522999999999</v>
      </c>
    </row>
    <row r="6560" spans="1:9" hidden="1">
      <c r="A6560" s="115" t="s">
        <v>18233</v>
      </c>
      <c r="B6560" s="115" t="s">
        <v>18234</v>
      </c>
      <c r="C6560" s="115" t="s">
        <v>12997</v>
      </c>
      <c r="D6560" s="115" t="s">
        <v>1138</v>
      </c>
      <c r="E6560" s="115">
        <v>1915.5227</v>
      </c>
      <c r="F6560" s="674">
        <v>293.83600000000001</v>
      </c>
      <c r="G6560" s="674">
        <v>295.84500000000003</v>
      </c>
      <c r="H6560" s="115">
        <f t="shared" si="204"/>
        <v>1.0068371472522089</v>
      </c>
      <c r="I6560" s="115">
        <f t="shared" si="205"/>
        <v>1928.6194</v>
      </c>
    </row>
    <row r="6561" spans="1:9" hidden="1">
      <c r="A6561" s="115" t="s">
        <v>18235</v>
      </c>
      <c r="B6561" s="115" t="s">
        <v>18236</v>
      </c>
      <c r="C6561" s="115" t="s">
        <v>13000</v>
      </c>
      <c r="D6561" s="115" t="s">
        <v>1138</v>
      </c>
      <c r="E6561" s="115">
        <v>2675.2847000000002</v>
      </c>
      <c r="F6561" s="674">
        <v>293.83600000000001</v>
      </c>
      <c r="G6561" s="674">
        <v>295.84500000000003</v>
      </c>
      <c r="H6561" s="115">
        <f t="shared" si="204"/>
        <v>1.0068371472522089</v>
      </c>
      <c r="I6561" s="115">
        <f t="shared" si="205"/>
        <v>2693.576</v>
      </c>
    </row>
    <row r="6562" spans="1:9" hidden="1">
      <c r="A6562" s="115" t="s">
        <v>18237</v>
      </c>
      <c r="B6562" s="115" t="s">
        <v>18238</v>
      </c>
      <c r="C6562" s="115" t="s">
        <v>13003</v>
      </c>
      <c r="D6562" s="115" t="s">
        <v>1138</v>
      </c>
      <c r="E6562" s="115">
        <v>2806.7066</v>
      </c>
      <c r="F6562" s="674">
        <v>293.83600000000001</v>
      </c>
      <c r="G6562" s="674">
        <v>295.84500000000003</v>
      </c>
      <c r="H6562" s="115">
        <f t="shared" si="204"/>
        <v>1.0068371472522089</v>
      </c>
      <c r="I6562" s="115">
        <f t="shared" si="205"/>
        <v>2825.8964999999998</v>
      </c>
    </row>
    <row r="6563" spans="1:9" hidden="1">
      <c r="A6563" s="115" t="s">
        <v>18239</v>
      </c>
      <c r="B6563" s="115" t="s">
        <v>18240</v>
      </c>
      <c r="C6563" s="115" t="s">
        <v>13006</v>
      </c>
      <c r="D6563" s="115" t="s">
        <v>1138</v>
      </c>
      <c r="E6563" s="115">
        <v>3198.4766</v>
      </c>
      <c r="F6563" s="674">
        <v>293.83600000000001</v>
      </c>
      <c r="G6563" s="674">
        <v>295.84500000000003</v>
      </c>
      <c r="H6563" s="115">
        <f t="shared" si="204"/>
        <v>1.0068371472522089</v>
      </c>
      <c r="I6563" s="115">
        <f t="shared" si="205"/>
        <v>3220.3451</v>
      </c>
    </row>
    <row r="6564" spans="1:9" hidden="1">
      <c r="A6564" s="115" t="s">
        <v>18241</v>
      </c>
      <c r="B6564" s="115" t="s">
        <v>18242</v>
      </c>
      <c r="C6564" s="115" t="s">
        <v>13009</v>
      </c>
      <c r="D6564" s="115" t="s">
        <v>1138</v>
      </c>
      <c r="E6564" s="115">
        <v>3521.3272999999999</v>
      </c>
      <c r="F6564" s="674">
        <v>293.83600000000001</v>
      </c>
      <c r="G6564" s="674">
        <v>295.84500000000003</v>
      </c>
      <c r="H6564" s="115">
        <f t="shared" si="204"/>
        <v>1.0068371472522089</v>
      </c>
      <c r="I6564" s="115">
        <f t="shared" si="205"/>
        <v>3545.4031</v>
      </c>
    </row>
    <row r="6565" spans="1:9" hidden="1">
      <c r="A6565" s="115" t="s">
        <v>18243</v>
      </c>
      <c r="B6565" s="115" t="s">
        <v>18244</v>
      </c>
      <c r="C6565" s="115" t="s">
        <v>13012</v>
      </c>
      <c r="D6565" s="115" t="s">
        <v>1138</v>
      </c>
      <c r="E6565" s="115">
        <v>3960.5155</v>
      </c>
      <c r="F6565" s="674">
        <v>293.83600000000001</v>
      </c>
      <c r="G6565" s="674">
        <v>295.84500000000003</v>
      </c>
      <c r="H6565" s="115">
        <f t="shared" si="204"/>
        <v>1.0068371472522089</v>
      </c>
      <c r="I6565" s="115">
        <f t="shared" si="205"/>
        <v>3987.5940999999998</v>
      </c>
    </row>
    <row r="6566" spans="1:9" hidden="1">
      <c r="A6566" s="115" t="s">
        <v>18245</v>
      </c>
      <c r="B6566" s="115" t="s">
        <v>18246</v>
      </c>
      <c r="C6566" s="115" t="s">
        <v>13015</v>
      </c>
      <c r="D6566" s="115" t="s">
        <v>1138</v>
      </c>
      <c r="E6566" s="115">
        <v>4337.6477000000004</v>
      </c>
      <c r="F6566" s="674">
        <v>293.83600000000001</v>
      </c>
      <c r="G6566" s="674">
        <v>295.84500000000003</v>
      </c>
      <c r="H6566" s="115">
        <f t="shared" si="204"/>
        <v>1.0068371472522089</v>
      </c>
      <c r="I6566" s="115">
        <f t="shared" si="205"/>
        <v>4367.3047999999999</v>
      </c>
    </row>
    <row r="6567" spans="1:9" hidden="1">
      <c r="A6567" s="115" t="s">
        <v>18247</v>
      </c>
      <c r="B6567" s="115" t="s">
        <v>18248</v>
      </c>
      <c r="C6567" s="115" t="s">
        <v>13018</v>
      </c>
      <c r="D6567" s="115" t="s">
        <v>1138</v>
      </c>
      <c r="E6567" s="115">
        <v>5635.6863000000003</v>
      </c>
      <c r="F6567" s="674">
        <v>293.83600000000001</v>
      </c>
      <c r="G6567" s="674">
        <v>295.84500000000003</v>
      </c>
      <c r="H6567" s="115">
        <f t="shared" si="204"/>
        <v>1.0068371472522089</v>
      </c>
      <c r="I6567" s="115">
        <f t="shared" si="205"/>
        <v>5674.2183000000005</v>
      </c>
    </row>
    <row r="6568" spans="1:9" hidden="1">
      <c r="A6568" s="115" t="s">
        <v>18249</v>
      </c>
      <c r="B6568" s="115" t="s">
        <v>18250</v>
      </c>
      <c r="C6568" s="115" t="s">
        <v>13021</v>
      </c>
      <c r="D6568" s="115" t="s">
        <v>1138</v>
      </c>
      <c r="E6568" s="115">
        <v>1045.0046</v>
      </c>
      <c r="F6568" s="674">
        <v>293.83600000000001</v>
      </c>
      <c r="G6568" s="674">
        <v>295.84500000000003</v>
      </c>
      <c r="H6568" s="115">
        <f t="shared" si="204"/>
        <v>1.0068371472522089</v>
      </c>
      <c r="I6568" s="115">
        <f t="shared" si="205"/>
        <v>1052.1495</v>
      </c>
    </row>
    <row r="6569" spans="1:9" hidden="1">
      <c r="A6569" s="115" t="s">
        <v>18251</v>
      </c>
      <c r="B6569" s="115" t="s">
        <v>18252</v>
      </c>
      <c r="C6569" s="115" t="s">
        <v>13024</v>
      </c>
      <c r="D6569" s="115" t="s">
        <v>1138</v>
      </c>
      <c r="E6569" s="115">
        <v>3512.0486000000001</v>
      </c>
      <c r="F6569" s="674">
        <v>293.83600000000001</v>
      </c>
      <c r="G6569" s="674">
        <v>295.84500000000003</v>
      </c>
      <c r="H6569" s="115">
        <f t="shared" si="204"/>
        <v>1.0068371472522089</v>
      </c>
      <c r="I6569" s="115">
        <f t="shared" si="205"/>
        <v>3536.0610000000001</v>
      </c>
    </row>
    <row r="6570" spans="1:9" hidden="1">
      <c r="A6570" s="115" t="s">
        <v>18253</v>
      </c>
      <c r="B6570" s="115" t="s">
        <v>18254</v>
      </c>
      <c r="C6570" s="115" t="s">
        <v>13027</v>
      </c>
      <c r="D6570" s="115" t="s">
        <v>1138</v>
      </c>
      <c r="E6570" s="115">
        <v>103.2593</v>
      </c>
      <c r="F6570" s="674">
        <v>293.83600000000001</v>
      </c>
      <c r="G6570" s="674">
        <v>295.84500000000003</v>
      </c>
      <c r="H6570" s="115">
        <f t="shared" si="204"/>
        <v>1.0068371472522089</v>
      </c>
      <c r="I6570" s="115">
        <f t="shared" si="205"/>
        <v>103.9653</v>
      </c>
    </row>
    <row r="6571" spans="1:9" hidden="1">
      <c r="A6571" s="115" t="s">
        <v>18255</v>
      </c>
      <c r="B6571" s="115" t="s">
        <v>18256</v>
      </c>
      <c r="C6571" s="115" t="s">
        <v>13030</v>
      </c>
      <c r="D6571" s="115" t="s">
        <v>1138</v>
      </c>
      <c r="E6571" s="115">
        <v>282.47730000000001</v>
      </c>
      <c r="F6571" s="674">
        <v>293.83600000000001</v>
      </c>
      <c r="G6571" s="674">
        <v>295.84500000000003</v>
      </c>
      <c r="H6571" s="115">
        <f t="shared" si="204"/>
        <v>1.0068371472522089</v>
      </c>
      <c r="I6571" s="115">
        <f t="shared" si="205"/>
        <v>284.40859999999998</v>
      </c>
    </row>
    <row r="6572" spans="1:9" hidden="1">
      <c r="A6572" s="115" t="s">
        <v>18257</v>
      </c>
      <c r="B6572" s="115" t="s">
        <v>18258</v>
      </c>
      <c r="C6572" s="115" t="s">
        <v>13033</v>
      </c>
      <c r="D6572" s="115" t="s">
        <v>1138</v>
      </c>
      <c r="E6572" s="115">
        <v>595.16129999999998</v>
      </c>
      <c r="F6572" s="674">
        <v>293.83600000000001</v>
      </c>
      <c r="G6572" s="674">
        <v>295.84500000000003</v>
      </c>
      <c r="H6572" s="115">
        <f t="shared" si="204"/>
        <v>1.0068371472522089</v>
      </c>
      <c r="I6572" s="115">
        <f t="shared" si="205"/>
        <v>599.23050000000001</v>
      </c>
    </row>
    <row r="6573" spans="1:9" hidden="1">
      <c r="A6573" s="115" t="s">
        <v>18259</v>
      </c>
      <c r="B6573" s="115" t="s">
        <v>18260</v>
      </c>
      <c r="C6573" s="115" t="s">
        <v>13036</v>
      </c>
      <c r="D6573" s="115" t="s">
        <v>1138</v>
      </c>
      <c r="E6573" s="115">
        <v>522.01130000000001</v>
      </c>
      <c r="F6573" s="674">
        <v>293.83600000000001</v>
      </c>
      <c r="G6573" s="674">
        <v>295.84500000000003</v>
      </c>
      <c r="H6573" s="115">
        <f t="shared" si="204"/>
        <v>1.0068371472522089</v>
      </c>
      <c r="I6573" s="115">
        <f t="shared" si="205"/>
        <v>525.58040000000005</v>
      </c>
    </row>
    <row r="6574" spans="1:9" hidden="1">
      <c r="A6574" s="115" t="s">
        <v>18261</v>
      </c>
      <c r="B6574" s="115" t="s">
        <v>18262</v>
      </c>
      <c r="C6574" s="115" t="s">
        <v>13039</v>
      </c>
      <c r="D6574" s="115" t="s">
        <v>1138</v>
      </c>
      <c r="E6574" s="115">
        <v>5122.8638000000001</v>
      </c>
      <c r="F6574" s="674">
        <v>293.83600000000001</v>
      </c>
      <c r="G6574" s="674">
        <v>295.84500000000003</v>
      </c>
      <c r="H6574" s="115">
        <f t="shared" si="204"/>
        <v>1.0068371472522089</v>
      </c>
      <c r="I6574" s="115">
        <f t="shared" si="205"/>
        <v>5157.8896000000004</v>
      </c>
    </row>
    <row r="6575" spans="1:9" hidden="1">
      <c r="A6575" s="115" t="s">
        <v>18263</v>
      </c>
      <c r="B6575" s="115" t="s">
        <v>18264</v>
      </c>
      <c r="C6575" s="115" t="s">
        <v>13042</v>
      </c>
      <c r="D6575" s="115" t="s">
        <v>1138</v>
      </c>
      <c r="E6575" s="115">
        <v>261.6069</v>
      </c>
      <c r="F6575" s="674">
        <v>293.83600000000001</v>
      </c>
      <c r="G6575" s="674">
        <v>295.84500000000003</v>
      </c>
      <c r="H6575" s="115">
        <f t="shared" si="204"/>
        <v>1.0068371472522089</v>
      </c>
      <c r="I6575" s="115">
        <f t="shared" si="205"/>
        <v>263.39550000000003</v>
      </c>
    </row>
    <row r="6576" spans="1:9" hidden="1">
      <c r="A6576" s="115" t="s">
        <v>18265</v>
      </c>
      <c r="B6576" s="115" t="s">
        <v>18266</v>
      </c>
      <c r="C6576" s="115" t="s">
        <v>13045</v>
      </c>
      <c r="D6576" s="115" t="s">
        <v>1138</v>
      </c>
      <c r="E6576" s="115">
        <v>626.0693</v>
      </c>
      <c r="F6576" s="674">
        <v>293.83600000000001</v>
      </c>
      <c r="G6576" s="674">
        <v>295.84500000000003</v>
      </c>
      <c r="H6576" s="115">
        <f t="shared" si="204"/>
        <v>1.0068371472522089</v>
      </c>
      <c r="I6576" s="115">
        <f t="shared" si="205"/>
        <v>630.34979999999996</v>
      </c>
    </row>
    <row r="6577" spans="1:9" hidden="1">
      <c r="A6577" s="115" t="s">
        <v>18267</v>
      </c>
      <c r="B6577" s="115" t="s">
        <v>18268</v>
      </c>
      <c r="C6577" s="115" t="s">
        <v>13048</v>
      </c>
      <c r="D6577" s="115" t="s">
        <v>1138</v>
      </c>
      <c r="E6577" s="115">
        <v>852.34169999999995</v>
      </c>
      <c r="F6577" s="674">
        <v>293.83600000000001</v>
      </c>
      <c r="G6577" s="674">
        <v>295.84500000000003</v>
      </c>
      <c r="H6577" s="115">
        <f t="shared" si="204"/>
        <v>1.0068371472522089</v>
      </c>
      <c r="I6577" s="115">
        <f t="shared" si="205"/>
        <v>858.16930000000002</v>
      </c>
    </row>
    <row r="6578" spans="1:9" hidden="1">
      <c r="A6578" s="115" t="s">
        <v>18269</v>
      </c>
      <c r="B6578" s="115" t="s">
        <v>18270</v>
      </c>
      <c r="C6578" s="115" t="s">
        <v>13051</v>
      </c>
      <c r="D6578" s="115" t="s">
        <v>1242</v>
      </c>
      <c r="E6578" s="115">
        <v>83.224000000000004</v>
      </c>
      <c r="F6578" s="674">
        <v>293.83600000000001</v>
      </c>
      <c r="G6578" s="674">
        <v>295.84500000000003</v>
      </c>
      <c r="H6578" s="115">
        <f t="shared" si="204"/>
        <v>1.0068371472522089</v>
      </c>
      <c r="I6578" s="115">
        <f t="shared" si="205"/>
        <v>83.793000000000006</v>
      </c>
    </row>
    <row r="6579" spans="1:9" hidden="1">
      <c r="A6579" s="115" t="s">
        <v>18271</v>
      </c>
      <c r="B6579" s="115" t="s">
        <v>18272</v>
      </c>
      <c r="C6579" s="115" t="s">
        <v>13054</v>
      </c>
      <c r="D6579" s="115" t="s">
        <v>1242</v>
      </c>
      <c r="E6579" s="115">
        <v>165.624</v>
      </c>
      <c r="F6579" s="674">
        <v>293.83600000000001</v>
      </c>
      <c r="G6579" s="674">
        <v>295.84500000000003</v>
      </c>
      <c r="H6579" s="115">
        <f t="shared" si="204"/>
        <v>1.0068371472522089</v>
      </c>
      <c r="I6579" s="115">
        <f t="shared" si="205"/>
        <v>166.75640000000001</v>
      </c>
    </row>
    <row r="6580" spans="1:9" hidden="1">
      <c r="A6580" s="115" t="s">
        <v>18273</v>
      </c>
      <c r="B6580" s="115" t="s">
        <v>18274</v>
      </c>
      <c r="C6580" s="115" t="s">
        <v>13057</v>
      </c>
      <c r="D6580" s="115" t="s">
        <v>1242</v>
      </c>
      <c r="E6580" s="115">
        <v>141.88399999999999</v>
      </c>
      <c r="F6580" s="674">
        <v>293.83600000000001</v>
      </c>
      <c r="G6580" s="674">
        <v>295.84500000000003</v>
      </c>
      <c r="H6580" s="115">
        <f t="shared" si="204"/>
        <v>1.0068371472522089</v>
      </c>
      <c r="I6580" s="115">
        <f t="shared" si="205"/>
        <v>142.85409999999999</v>
      </c>
    </row>
    <row r="6581" spans="1:9" hidden="1">
      <c r="A6581" s="115" t="s">
        <v>18275</v>
      </c>
      <c r="B6581" s="115" t="s">
        <v>18276</v>
      </c>
      <c r="C6581" s="115" t="s">
        <v>13060</v>
      </c>
      <c r="D6581" s="115" t="s">
        <v>1242</v>
      </c>
      <c r="E6581" s="115">
        <v>251.88399999999999</v>
      </c>
      <c r="F6581" s="674">
        <v>293.83600000000001</v>
      </c>
      <c r="G6581" s="674">
        <v>295.84500000000003</v>
      </c>
      <c r="H6581" s="115">
        <f t="shared" si="204"/>
        <v>1.0068371472522089</v>
      </c>
      <c r="I6581" s="115">
        <f t="shared" si="205"/>
        <v>253.6062</v>
      </c>
    </row>
    <row r="6582" spans="1:9" hidden="1">
      <c r="A6582" s="115" t="s">
        <v>18277</v>
      </c>
      <c r="B6582" s="115" t="s">
        <v>18278</v>
      </c>
      <c r="C6582" s="115" t="s">
        <v>13063</v>
      </c>
      <c r="D6582" s="115" t="s">
        <v>1138</v>
      </c>
      <c r="E6582" s="115">
        <v>334.53250000000003</v>
      </c>
      <c r="F6582" s="674">
        <v>293.83600000000001</v>
      </c>
      <c r="G6582" s="674">
        <v>295.84500000000003</v>
      </c>
      <c r="H6582" s="115">
        <f t="shared" si="204"/>
        <v>1.0068371472522089</v>
      </c>
      <c r="I6582" s="115">
        <f t="shared" si="205"/>
        <v>336.81970000000001</v>
      </c>
    </row>
    <row r="6583" spans="1:9" hidden="1">
      <c r="A6583" s="115" t="s">
        <v>18279</v>
      </c>
      <c r="B6583" s="115" t="s">
        <v>18280</v>
      </c>
      <c r="C6583" s="115" t="s">
        <v>13066</v>
      </c>
      <c r="D6583" s="115" t="s">
        <v>1138</v>
      </c>
      <c r="E6583" s="115">
        <v>883.41930000000002</v>
      </c>
      <c r="F6583" s="674">
        <v>293.83600000000001</v>
      </c>
      <c r="G6583" s="674">
        <v>295.84500000000003</v>
      </c>
      <c r="H6583" s="115">
        <f t="shared" si="204"/>
        <v>1.0068371472522089</v>
      </c>
      <c r="I6583" s="115">
        <f t="shared" si="205"/>
        <v>889.45939999999996</v>
      </c>
    </row>
    <row r="6584" spans="1:9" hidden="1">
      <c r="A6584" s="115" t="s">
        <v>18281</v>
      </c>
      <c r="B6584" s="115" t="s">
        <v>18282</v>
      </c>
      <c r="C6584" s="115" t="s">
        <v>13069</v>
      </c>
      <c r="D6584" s="115" t="s">
        <v>1138</v>
      </c>
      <c r="E6584" s="115">
        <v>124.9815</v>
      </c>
      <c r="F6584" s="674">
        <v>293.83600000000001</v>
      </c>
      <c r="G6584" s="674">
        <v>295.84500000000003</v>
      </c>
      <c r="H6584" s="115">
        <f t="shared" si="204"/>
        <v>1.0068371472522089</v>
      </c>
      <c r="I6584" s="115">
        <f t="shared" si="205"/>
        <v>125.836</v>
      </c>
    </row>
    <row r="6585" spans="1:9" hidden="1">
      <c r="A6585" s="115" t="s">
        <v>18283</v>
      </c>
      <c r="B6585" s="115" t="s">
        <v>18284</v>
      </c>
      <c r="C6585" s="115" t="s">
        <v>13072</v>
      </c>
      <c r="D6585" s="115" t="s">
        <v>1138</v>
      </c>
      <c r="E6585" s="115">
        <v>556.08240000000001</v>
      </c>
      <c r="F6585" s="674">
        <v>293.83600000000001</v>
      </c>
      <c r="G6585" s="674">
        <v>295.84500000000003</v>
      </c>
      <c r="H6585" s="115">
        <f t="shared" si="204"/>
        <v>1.0068371472522089</v>
      </c>
      <c r="I6585" s="115">
        <f t="shared" si="205"/>
        <v>559.88440000000003</v>
      </c>
    </row>
    <row r="6586" spans="1:9" hidden="1">
      <c r="A6586" s="115" t="s">
        <v>18285</v>
      </c>
      <c r="B6586" s="115" t="s">
        <v>18286</v>
      </c>
      <c r="C6586" s="115" t="s">
        <v>13075</v>
      </c>
      <c r="D6586" s="115" t="s">
        <v>1138</v>
      </c>
      <c r="E6586" s="115">
        <v>342.17079999999999</v>
      </c>
      <c r="F6586" s="674">
        <v>293.83600000000001</v>
      </c>
      <c r="G6586" s="674">
        <v>295.84500000000003</v>
      </c>
      <c r="H6586" s="115">
        <f t="shared" si="204"/>
        <v>1.0068371472522089</v>
      </c>
      <c r="I6586" s="115">
        <f t="shared" si="205"/>
        <v>344.51029999999997</v>
      </c>
    </row>
    <row r="6587" spans="1:9" hidden="1">
      <c r="A6587" s="115" t="s">
        <v>18287</v>
      </c>
      <c r="B6587" s="115" t="s">
        <v>18288</v>
      </c>
      <c r="C6587" s="115" t="s">
        <v>13078</v>
      </c>
      <c r="D6587" s="115" t="s">
        <v>1138</v>
      </c>
      <c r="E6587" s="115">
        <v>348.08960000000002</v>
      </c>
      <c r="F6587" s="674">
        <v>293.83600000000001</v>
      </c>
      <c r="G6587" s="674">
        <v>295.84500000000003</v>
      </c>
      <c r="H6587" s="115">
        <f t="shared" si="204"/>
        <v>1.0068371472522089</v>
      </c>
      <c r="I6587" s="115">
        <f t="shared" si="205"/>
        <v>350.46949999999998</v>
      </c>
    </row>
    <row r="6588" spans="1:9" hidden="1">
      <c r="A6588" s="115" t="s">
        <v>18289</v>
      </c>
      <c r="B6588" s="115" t="s">
        <v>18290</v>
      </c>
      <c r="C6588" s="115" t="s">
        <v>13081</v>
      </c>
      <c r="D6588" s="115" t="s">
        <v>1138</v>
      </c>
      <c r="E6588" s="115">
        <v>588.48929999999996</v>
      </c>
      <c r="F6588" s="674">
        <v>293.83600000000001</v>
      </c>
      <c r="G6588" s="674">
        <v>295.84500000000003</v>
      </c>
      <c r="H6588" s="115">
        <f t="shared" si="204"/>
        <v>1.0068371472522089</v>
      </c>
      <c r="I6588" s="115">
        <f t="shared" si="205"/>
        <v>592.51289999999995</v>
      </c>
    </row>
    <row r="6589" spans="1:9" hidden="1">
      <c r="A6589" s="115" t="s">
        <v>18291</v>
      </c>
      <c r="B6589" s="115" t="s">
        <v>18292</v>
      </c>
      <c r="C6589" s="115" t="s">
        <v>13084</v>
      </c>
      <c r="D6589" s="115" t="s">
        <v>1138</v>
      </c>
      <c r="E6589" s="115">
        <v>715.16420000000005</v>
      </c>
      <c r="F6589" s="674">
        <v>293.83600000000001</v>
      </c>
      <c r="G6589" s="674">
        <v>295.84500000000003</v>
      </c>
      <c r="H6589" s="115">
        <f t="shared" si="204"/>
        <v>1.0068371472522089</v>
      </c>
      <c r="I6589" s="115">
        <f t="shared" si="205"/>
        <v>720.0539</v>
      </c>
    </row>
    <row r="6590" spans="1:9" hidden="1">
      <c r="A6590" s="115" t="s">
        <v>18293</v>
      </c>
      <c r="B6590" s="115" t="s">
        <v>18294</v>
      </c>
      <c r="C6590" s="115" t="s">
        <v>13087</v>
      </c>
      <c r="D6590" s="115" t="s">
        <v>1138</v>
      </c>
      <c r="E6590" s="115">
        <v>1555.6174000000001</v>
      </c>
      <c r="F6590" s="674">
        <v>293.83600000000001</v>
      </c>
      <c r="G6590" s="674">
        <v>295.84500000000003</v>
      </c>
      <c r="H6590" s="115">
        <f t="shared" si="204"/>
        <v>1.0068371472522089</v>
      </c>
      <c r="I6590" s="115">
        <f t="shared" si="205"/>
        <v>1566.2534000000001</v>
      </c>
    </row>
    <row r="6591" spans="1:9" hidden="1">
      <c r="A6591" s="115" t="s">
        <v>18295</v>
      </c>
      <c r="B6591" s="115" t="s">
        <v>18296</v>
      </c>
      <c r="C6591" s="115" t="s">
        <v>13090</v>
      </c>
      <c r="D6591" s="115" t="s">
        <v>1138</v>
      </c>
      <c r="E6591" s="115">
        <v>1618.8090999999999</v>
      </c>
      <c r="F6591" s="674">
        <v>293.83600000000001</v>
      </c>
      <c r="G6591" s="674">
        <v>295.84500000000003</v>
      </c>
      <c r="H6591" s="115">
        <f t="shared" si="204"/>
        <v>1.0068371472522089</v>
      </c>
      <c r="I6591" s="115">
        <f t="shared" si="205"/>
        <v>1629.8770999999999</v>
      </c>
    </row>
    <row r="6592" spans="1:9" hidden="1">
      <c r="A6592" s="115" t="s">
        <v>18297</v>
      </c>
      <c r="B6592" s="115" t="s">
        <v>18298</v>
      </c>
      <c r="C6592" s="115" t="s">
        <v>13093</v>
      </c>
      <c r="D6592" s="115" t="s">
        <v>1138</v>
      </c>
      <c r="E6592" s="115">
        <v>1865.2053000000001</v>
      </c>
      <c r="F6592" s="674">
        <v>293.83600000000001</v>
      </c>
      <c r="G6592" s="674">
        <v>295.84500000000003</v>
      </c>
      <c r="H6592" s="115">
        <f t="shared" si="204"/>
        <v>1.0068371472522089</v>
      </c>
      <c r="I6592" s="115">
        <f t="shared" si="205"/>
        <v>1877.9580000000001</v>
      </c>
    </row>
    <row r="6593" spans="1:9" hidden="1">
      <c r="A6593" s="115" t="s">
        <v>18299</v>
      </c>
      <c r="B6593" s="115" t="s">
        <v>18300</v>
      </c>
      <c r="C6593" s="115" t="s">
        <v>13096</v>
      </c>
      <c r="D6593" s="115" t="s">
        <v>1138</v>
      </c>
      <c r="E6593" s="115">
        <v>1912.3226999999999</v>
      </c>
      <c r="F6593" s="674">
        <v>293.83600000000001</v>
      </c>
      <c r="G6593" s="674">
        <v>295.84500000000003</v>
      </c>
      <c r="H6593" s="115">
        <f t="shared" si="204"/>
        <v>1.0068371472522089</v>
      </c>
      <c r="I6593" s="115">
        <f t="shared" si="205"/>
        <v>1925.3975</v>
      </c>
    </row>
    <row r="6594" spans="1:9" hidden="1">
      <c r="A6594" s="115" t="s">
        <v>18301</v>
      </c>
      <c r="B6594" s="115" t="s">
        <v>18302</v>
      </c>
      <c r="C6594" s="115" t="s">
        <v>13099</v>
      </c>
      <c r="D6594" s="115" t="s">
        <v>1138</v>
      </c>
      <c r="E6594" s="115">
        <v>1913.6904999999999</v>
      </c>
      <c r="F6594" s="674">
        <v>293.83600000000001</v>
      </c>
      <c r="G6594" s="674">
        <v>295.84500000000003</v>
      </c>
      <c r="H6594" s="115">
        <f t="shared" si="204"/>
        <v>1.0068371472522089</v>
      </c>
      <c r="I6594" s="115">
        <f t="shared" si="205"/>
        <v>1926.7746999999999</v>
      </c>
    </row>
    <row r="6595" spans="1:9" hidden="1">
      <c r="A6595" s="115" t="s">
        <v>18303</v>
      </c>
      <c r="B6595" s="115" t="s">
        <v>18304</v>
      </c>
      <c r="C6595" s="115" t="s">
        <v>13102</v>
      </c>
      <c r="D6595" s="115" t="s">
        <v>1138</v>
      </c>
      <c r="E6595" s="115">
        <v>2161.7782000000002</v>
      </c>
      <c r="F6595" s="674">
        <v>293.83600000000001</v>
      </c>
      <c r="G6595" s="674">
        <v>295.84500000000003</v>
      </c>
      <c r="H6595" s="115">
        <f t="shared" si="204"/>
        <v>1.0068371472522089</v>
      </c>
      <c r="I6595" s="115">
        <f t="shared" si="205"/>
        <v>2176.5585999999998</v>
      </c>
    </row>
    <row r="6596" spans="1:9" hidden="1">
      <c r="A6596" s="115" t="s">
        <v>18305</v>
      </c>
      <c r="B6596" s="115" t="s">
        <v>18306</v>
      </c>
      <c r="C6596" s="115" t="s">
        <v>13105</v>
      </c>
      <c r="D6596" s="115" t="s">
        <v>1138</v>
      </c>
      <c r="E6596" s="115">
        <v>2337.8494000000001</v>
      </c>
      <c r="F6596" s="674">
        <v>293.83600000000001</v>
      </c>
      <c r="G6596" s="674">
        <v>295.84500000000003</v>
      </c>
      <c r="H6596" s="115">
        <f t="shared" si="204"/>
        <v>1.0068371472522089</v>
      </c>
      <c r="I6596" s="115">
        <f t="shared" si="205"/>
        <v>2353.8335999999999</v>
      </c>
    </row>
    <row r="6597" spans="1:9" hidden="1">
      <c r="A6597" s="115" t="s">
        <v>18307</v>
      </c>
      <c r="B6597" s="115" t="s">
        <v>18308</v>
      </c>
      <c r="C6597" s="115" t="s">
        <v>13108</v>
      </c>
      <c r="D6597" s="115" t="s">
        <v>1138</v>
      </c>
      <c r="E6597" s="115">
        <v>2490.9299999999998</v>
      </c>
      <c r="F6597" s="674">
        <v>293.83600000000001</v>
      </c>
      <c r="G6597" s="674">
        <v>295.84500000000003</v>
      </c>
      <c r="H6597" s="115">
        <f t="shared" ref="H6597:H6660" si="206">G6597/F6597</f>
        <v>1.0068371472522089</v>
      </c>
      <c r="I6597" s="115">
        <f t="shared" ref="I6597:I6660" si="207">ROUND(H6597*E6597,4)</f>
        <v>2507.9609</v>
      </c>
    </row>
    <row r="6598" spans="1:9" hidden="1">
      <c r="A6598" s="115" t="s">
        <v>18309</v>
      </c>
      <c r="B6598" s="115" t="s">
        <v>18310</v>
      </c>
      <c r="C6598" s="115" t="s">
        <v>13111</v>
      </c>
      <c r="D6598" s="115" t="s">
        <v>1138</v>
      </c>
      <c r="E6598" s="115">
        <v>2694.1035000000002</v>
      </c>
      <c r="F6598" s="674">
        <v>293.83600000000001</v>
      </c>
      <c r="G6598" s="674">
        <v>295.84500000000003</v>
      </c>
      <c r="H6598" s="115">
        <f t="shared" si="206"/>
        <v>1.0068371472522089</v>
      </c>
      <c r="I6598" s="115">
        <f t="shared" si="207"/>
        <v>2712.5234999999998</v>
      </c>
    </row>
    <row r="6599" spans="1:9" hidden="1">
      <c r="A6599" s="115" t="s">
        <v>18311</v>
      </c>
      <c r="B6599" s="115" t="s">
        <v>18312</v>
      </c>
      <c r="C6599" s="115" t="s">
        <v>13114</v>
      </c>
      <c r="D6599" s="115" t="s">
        <v>1138</v>
      </c>
      <c r="E6599" s="115">
        <v>2986.3155000000002</v>
      </c>
      <c r="F6599" s="674">
        <v>293.83600000000001</v>
      </c>
      <c r="G6599" s="674">
        <v>295.84500000000003</v>
      </c>
      <c r="H6599" s="115">
        <f t="shared" si="206"/>
        <v>1.0068371472522089</v>
      </c>
      <c r="I6599" s="115">
        <f t="shared" si="207"/>
        <v>3006.7334000000001</v>
      </c>
    </row>
    <row r="6600" spans="1:9" hidden="1">
      <c r="A6600" s="115" t="s">
        <v>18313</v>
      </c>
      <c r="B6600" s="115" t="s">
        <v>18314</v>
      </c>
      <c r="C6600" s="115" t="s">
        <v>13117</v>
      </c>
      <c r="D6600" s="115" t="s">
        <v>1138</v>
      </c>
      <c r="E6600" s="115">
        <v>3283.1374999999998</v>
      </c>
      <c r="F6600" s="674">
        <v>293.83600000000001</v>
      </c>
      <c r="G6600" s="674">
        <v>295.84500000000003</v>
      </c>
      <c r="H6600" s="115">
        <f t="shared" si="206"/>
        <v>1.0068371472522089</v>
      </c>
      <c r="I6600" s="115">
        <f t="shared" si="207"/>
        <v>3305.5848000000001</v>
      </c>
    </row>
    <row r="6601" spans="1:9" hidden="1">
      <c r="A6601" s="115" t="s">
        <v>18315</v>
      </c>
      <c r="B6601" s="115" t="s">
        <v>18316</v>
      </c>
      <c r="C6601" s="115" t="s">
        <v>13120</v>
      </c>
      <c r="D6601" s="115" t="s">
        <v>1138</v>
      </c>
      <c r="E6601" s="115">
        <v>3595.5374999999999</v>
      </c>
      <c r="F6601" s="674">
        <v>293.83600000000001</v>
      </c>
      <c r="G6601" s="674">
        <v>295.84500000000003</v>
      </c>
      <c r="H6601" s="115">
        <f t="shared" si="206"/>
        <v>1.0068371472522089</v>
      </c>
      <c r="I6601" s="115">
        <f t="shared" si="207"/>
        <v>3620.1206999999999</v>
      </c>
    </row>
    <row r="6602" spans="1:9" hidden="1">
      <c r="A6602" s="115" t="s">
        <v>18317</v>
      </c>
      <c r="B6602" s="115" t="s">
        <v>18318</v>
      </c>
      <c r="C6602" s="115" t="s">
        <v>13123</v>
      </c>
      <c r="D6602" s="115" t="s">
        <v>1138</v>
      </c>
      <c r="E6602" s="115">
        <v>3872.1716000000001</v>
      </c>
      <c r="F6602" s="674">
        <v>293.83600000000001</v>
      </c>
      <c r="G6602" s="674">
        <v>295.84500000000003</v>
      </c>
      <c r="H6602" s="115">
        <f t="shared" si="206"/>
        <v>1.0068371472522089</v>
      </c>
      <c r="I6602" s="115">
        <f t="shared" si="207"/>
        <v>3898.6462000000001</v>
      </c>
    </row>
    <row r="6603" spans="1:9" hidden="1">
      <c r="A6603" s="115" t="s">
        <v>18319</v>
      </c>
      <c r="B6603" s="115" t="s">
        <v>18320</v>
      </c>
      <c r="C6603" s="115" t="s">
        <v>13126</v>
      </c>
      <c r="D6603" s="115" t="s">
        <v>1138</v>
      </c>
      <c r="E6603" s="115">
        <v>4164.3836000000001</v>
      </c>
      <c r="F6603" s="674">
        <v>293.83600000000001</v>
      </c>
      <c r="G6603" s="674">
        <v>295.84500000000003</v>
      </c>
      <c r="H6603" s="115">
        <f t="shared" si="206"/>
        <v>1.0068371472522089</v>
      </c>
      <c r="I6603" s="115">
        <f t="shared" si="207"/>
        <v>4192.8561</v>
      </c>
    </row>
    <row r="6604" spans="1:9" hidden="1">
      <c r="A6604" s="115" t="s">
        <v>18321</v>
      </c>
      <c r="B6604" s="115" t="s">
        <v>18322</v>
      </c>
      <c r="C6604" s="115" t="s">
        <v>13129</v>
      </c>
      <c r="D6604" s="115" t="s">
        <v>1138</v>
      </c>
      <c r="E6604" s="115">
        <v>4461.2056000000002</v>
      </c>
      <c r="F6604" s="674">
        <v>293.83600000000001</v>
      </c>
      <c r="G6604" s="674">
        <v>295.84500000000003</v>
      </c>
      <c r="H6604" s="115">
        <f t="shared" si="206"/>
        <v>1.0068371472522089</v>
      </c>
      <c r="I6604" s="115">
        <f t="shared" si="207"/>
        <v>4491.7075000000004</v>
      </c>
    </row>
    <row r="6605" spans="1:9" hidden="1">
      <c r="A6605" s="115" t="s">
        <v>18323</v>
      </c>
      <c r="B6605" s="115" t="s">
        <v>18324</v>
      </c>
      <c r="C6605" s="115" t="s">
        <v>13132</v>
      </c>
      <c r="D6605" s="115" t="s">
        <v>1138</v>
      </c>
      <c r="E6605" s="115">
        <v>4487.6776</v>
      </c>
      <c r="F6605" s="674">
        <v>293.83600000000001</v>
      </c>
      <c r="G6605" s="674">
        <v>295.84500000000003</v>
      </c>
      <c r="H6605" s="115">
        <f t="shared" si="206"/>
        <v>1.0068371472522089</v>
      </c>
      <c r="I6605" s="115">
        <f t="shared" si="207"/>
        <v>4518.3604999999998</v>
      </c>
    </row>
    <row r="6606" spans="1:9" hidden="1">
      <c r="A6606" s="115" t="s">
        <v>18325</v>
      </c>
      <c r="B6606" s="115" t="s">
        <v>18326</v>
      </c>
      <c r="C6606" s="115" t="s">
        <v>13135</v>
      </c>
      <c r="D6606" s="115" t="s">
        <v>1138</v>
      </c>
      <c r="E6606" s="115">
        <v>5050.0595000000003</v>
      </c>
      <c r="F6606" s="674">
        <v>293.83600000000001</v>
      </c>
      <c r="G6606" s="674">
        <v>295.84500000000003</v>
      </c>
      <c r="H6606" s="115">
        <f t="shared" si="206"/>
        <v>1.0068371472522089</v>
      </c>
      <c r="I6606" s="115">
        <f t="shared" si="207"/>
        <v>5084.5874999999996</v>
      </c>
    </row>
    <row r="6607" spans="1:9" hidden="1">
      <c r="A6607" s="115" t="s">
        <v>18327</v>
      </c>
      <c r="B6607" s="115" t="s">
        <v>18328</v>
      </c>
      <c r="C6607" s="115" t="s">
        <v>13138</v>
      </c>
      <c r="D6607" s="115" t="s">
        <v>1138</v>
      </c>
      <c r="E6607" s="115">
        <v>5342.4516999999996</v>
      </c>
      <c r="F6607" s="674">
        <v>293.83600000000001</v>
      </c>
      <c r="G6607" s="674">
        <v>295.84500000000003</v>
      </c>
      <c r="H6607" s="115">
        <f t="shared" si="206"/>
        <v>1.0068371472522089</v>
      </c>
      <c r="I6607" s="115">
        <f t="shared" si="207"/>
        <v>5378.9787999999999</v>
      </c>
    </row>
    <row r="6608" spans="1:9" hidden="1">
      <c r="A6608" s="115" t="s">
        <v>18329</v>
      </c>
      <c r="B6608" s="115" t="s">
        <v>18330</v>
      </c>
      <c r="C6608" s="115" t="s">
        <v>13141</v>
      </c>
      <c r="D6608" s="115" t="s">
        <v>1138</v>
      </c>
      <c r="E6608" s="115">
        <v>5641.5171</v>
      </c>
      <c r="F6608" s="674">
        <v>293.83600000000001</v>
      </c>
      <c r="G6608" s="674">
        <v>295.84500000000003</v>
      </c>
      <c r="H6608" s="115">
        <f t="shared" si="206"/>
        <v>1.0068371472522089</v>
      </c>
      <c r="I6608" s="115">
        <f t="shared" si="207"/>
        <v>5680.0889999999999</v>
      </c>
    </row>
    <row r="6609" spans="1:9" hidden="1">
      <c r="A6609" s="115" t="s">
        <v>18331</v>
      </c>
      <c r="B6609" s="115" t="s">
        <v>18332</v>
      </c>
      <c r="C6609" s="115" t="s">
        <v>13144</v>
      </c>
      <c r="D6609" s="115" t="s">
        <v>1138</v>
      </c>
      <c r="E6609" s="115">
        <v>5931.4858000000004</v>
      </c>
      <c r="F6609" s="674">
        <v>293.83600000000001</v>
      </c>
      <c r="G6609" s="674">
        <v>295.84500000000003</v>
      </c>
      <c r="H6609" s="115">
        <f t="shared" si="206"/>
        <v>1.0068371472522089</v>
      </c>
      <c r="I6609" s="115">
        <f t="shared" si="207"/>
        <v>5972.0402000000004</v>
      </c>
    </row>
    <row r="6610" spans="1:9" hidden="1">
      <c r="A6610" s="115" t="s">
        <v>18333</v>
      </c>
      <c r="B6610" s="115" t="s">
        <v>18334</v>
      </c>
      <c r="C6610" s="115" t="s">
        <v>13147</v>
      </c>
      <c r="D6610" s="115" t="s">
        <v>1138</v>
      </c>
      <c r="E6610" s="115">
        <v>6227.8091999999997</v>
      </c>
      <c r="F6610" s="674">
        <v>293.83600000000001</v>
      </c>
      <c r="G6610" s="674">
        <v>295.84500000000003</v>
      </c>
      <c r="H6610" s="115">
        <f t="shared" si="206"/>
        <v>1.0068371472522089</v>
      </c>
      <c r="I6610" s="115">
        <f t="shared" si="207"/>
        <v>6270.3896000000004</v>
      </c>
    </row>
    <row r="6611" spans="1:9" hidden="1">
      <c r="A6611" s="115" t="s">
        <v>18335</v>
      </c>
      <c r="B6611" s="115" t="s">
        <v>18336</v>
      </c>
      <c r="C6611" s="115" t="s">
        <v>13150</v>
      </c>
      <c r="D6611" s="115" t="s">
        <v>1138</v>
      </c>
      <c r="E6611" s="115">
        <v>6520.5198</v>
      </c>
      <c r="F6611" s="674">
        <v>293.83600000000001</v>
      </c>
      <c r="G6611" s="674">
        <v>295.84500000000003</v>
      </c>
      <c r="H6611" s="115">
        <f t="shared" si="206"/>
        <v>1.0068371472522089</v>
      </c>
      <c r="I6611" s="115">
        <f t="shared" si="207"/>
        <v>6565.1016</v>
      </c>
    </row>
    <row r="6612" spans="1:9" hidden="1">
      <c r="A6612" s="115" t="s">
        <v>18337</v>
      </c>
      <c r="B6612" s="115" t="s">
        <v>18338</v>
      </c>
      <c r="C6612" s="115" t="s">
        <v>13153</v>
      </c>
      <c r="D6612" s="115" t="s">
        <v>1138</v>
      </c>
      <c r="E6612" s="115">
        <v>6817.3419000000004</v>
      </c>
      <c r="F6612" s="674">
        <v>293.83600000000001</v>
      </c>
      <c r="G6612" s="674">
        <v>295.84500000000003</v>
      </c>
      <c r="H6612" s="115">
        <f t="shared" si="206"/>
        <v>1.0068371472522089</v>
      </c>
      <c r="I6612" s="115">
        <f t="shared" si="207"/>
        <v>6863.9530999999997</v>
      </c>
    </row>
    <row r="6613" spans="1:9" hidden="1">
      <c r="A6613" s="115" t="s">
        <v>18339</v>
      </c>
      <c r="B6613" s="115" t="s">
        <v>18340</v>
      </c>
      <c r="C6613" s="115" t="s">
        <v>13156</v>
      </c>
      <c r="D6613" s="115" t="s">
        <v>1138</v>
      </c>
      <c r="E6613" s="115">
        <v>7109.5538999999999</v>
      </c>
      <c r="F6613" s="674">
        <v>293.83600000000001</v>
      </c>
      <c r="G6613" s="674">
        <v>295.84500000000003</v>
      </c>
      <c r="H6613" s="115">
        <f t="shared" si="206"/>
        <v>1.0068371472522089</v>
      </c>
      <c r="I6613" s="115">
        <f t="shared" si="207"/>
        <v>7158.1629999999996</v>
      </c>
    </row>
    <row r="6614" spans="1:9" hidden="1">
      <c r="A6614" s="115" t="s">
        <v>18341</v>
      </c>
      <c r="B6614" s="115" t="s">
        <v>18342</v>
      </c>
      <c r="C6614" s="115" t="s">
        <v>13159</v>
      </c>
      <c r="D6614" s="115" t="s">
        <v>1138</v>
      </c>
      <c r="E6614" s="115">
        <v>122.145</v>
      </c>
      <c r="F6614" s="674">
        <v>293.83600000000001</v>
      </c>
      <c r="G6614" s="674">
        <v>295.84500000000003</v>
      </c>
      <c r="H6614" s="115">
        <f t="shared" si="206"/>
        <v>1.0068371472522089</v>
      </c>
      <c r="I6614" s="115">
        <f t="shared" si="207"/>
        <v>122.98009999999999</v>
      </c>
    </row>
    <row r="6615" spans="1:9" hidden="1">
      <c r="A6615" s="115" t="s">
        <v>18343</v>
      </c>
      <c r="B6615" s="115" t="s">
        <v>18344</v>
      </c>
      <c r="C6615" s="115" t="s">
        <v>13162</v>
      </c>
      <c r="D6615" s="115" t="s">
        <v>1138</v>
      </c>
      <c r="E6615" s="115">
        <v>624.05169999999998</v>
      </c>
      <c r="F6615" s="674">
        <v>293.83600000000001</v>
      </c>
      <c r="G6615" s="674">
        <v>295.84500000000003</v>
      </c>
      <c r="H6615" s="115">
        <f t="shared" si="206"/>
        <v>1.0068371472522089</v>
      </c>
      <c r="I6615" s="115">
        <f t="shared" si="207"/>
        <v>628.3184</v>
      </c>
    </row>
    <row r="6616" spans="1:9" hidden="1">
      <c r="A6616" s="115" t="s">
        <v>18345</v>
      </c>
      <c r="B6616" s="115" t="s">
        <v>18346</v>
      </c>
      <c r="C6616" s="115" t="s">
        <v>13165</v>
      </c>
      <c r="D6616" s="115" t="s">
        <v>1138</v>
      </c>
      <c r="E6616" s="115">
        <v>317.9692</v>
      </c>
      <c r="F6616" s="674">
        <v>293.83600000000001</v>
      </c>
      <c r="G6616" s="674">
        <v>295.84500000000003</v>
      </c>
      <c r="H6616" s="115">
        <f t="shared" si="206"/>
        <v>1.0068371472522089</v>
      </c>
      <c r="I6616" s="115">
        <f t="shared" si="207"/>
        <v>320.14319999999998</v>
      </c>
    </row>
    <row r="6617" spans="1:9" hidden="1">
      <c r="A6617" s="115" t="s">
        <v>18347</v>
      </c>
      <c r="B6617" s="115" t="s">
        <v>18348</v>
      </c>
      <c r="C6617" s="115" t="s">
        <v>13168</v>
      </c>
      <c r="D6617" s="115" t="s">
        <v>1138</v>
      </c>
      <c r="E6617" s="115">
        <v>317.7013</v>
      </c>
      <c r="F6617" s="674">
        <v>293.83600000000001</v>
      </c>
      <c r="G6617" s="674">
        <v>295.84500000000003</v>
      </c>
      <c r="H6617" s="115">
        <f t="shared" si="206"/>
        <v>1.0068371472522089</v>
      </c>
      <c r="I6617" s="115">
        <f t="shared" si="207"/>
        <v>319.87349999999998</v>
      </c>
    </row>
    <row r="6618" spans="1:9" hidden="1">
      <c r="A6618" s="115" t="s">
        <v>18349</v>
      </c>
      <c r="B6618" s="115" t="s">
        <v>18350</v>
      </c>
      <c r="C6618" s="115" t="s">
        <v>13171</v>
      </c>
      <c r="D6618" s="115" t="s">
        <v>1138</v>
      </c>
      <c r="E6618" s="115">
        <v>178.917</v>
      </c>
      <c r="F6618" s="674">
        <v>293.83600000000001</v>
      </c>
      <c r="G6618" s="674">
        <v>295.84500000000003</v>
      </c>
      <c r="H6618" s="115">
        <f t="shared" si="206"/>
        <v>1.0068371472522089</v>
      </c>
      <c r="I6618" s="115">
        <f t="shared" si="207"/>
        <v>180.1403</v>
      </c>
    </row>
    <row r="6619" spans="1:9" hidden="1">
      <c r="A6619" s="115" t="s">
        <v>18351</v>
      </c>
      <c r="B6619" s="115" t="s">
        <v>18352</v>
      </c>
      <c r="C6619" s="115" t="s">
        <v>13174</v>
      </c>
      <c r="D6619" s="115" t="s">
        <v>1242</v>
      </c>
      <c r="E6619" s="115">
        <v>2215.9052000000001</v>
      </c>
      <c r="F6619" s="674">
        <v>293.83600000000001</v>
      </c>
      <c r="G6619" s="674">
        <v>295.84500000000003</v>
      </c>
      <c r="H6619" s="115">
        <f t="shared" si="206"/>
        <v>1.0068371472522089</v>
      </c>
      <c r="I6619" s="115">
        <f t="shared" si="207"/>
        <v>2231.0556999999999</v>
      </c>
    </row>
    <row r="6620" spans="1:9" hidden="1">
      <c r="A6620" s="115" t="s">
        <v>18353</v>
      </c>
      <c r="B6620" s="115" t="s">
        <v>18354</v>
      </c>
      <c r="C6620" s="115" t="s">
        <v>13177</v>
      </c>
      <c r="D6620" s="115" t="s">
        <v>1242</v>
      </c>
      <c r="E6620" s="115">
        <v>43.291200000000003</v>
      </c>
      <c r="F6620" s="674">
        <v>293.83600000000001</v>
      </c>
      <c r="G6620" s="674">
        <v>295.84500000000003</v>
      </c>
      <c r="H6620" s="115">
        <f t="shared" si="206"/>
        <v>1.0068371472522089</v>
      </c>
      <c r="I6620" s="115">
        <f t="shared" si="207"/>
        <v>43.587200000000003</v>
      </c>
    </row>
    <row r="6621" spans="1:9" hidden="1">
      <c r="A6621" s="115" t="s">
        <v>18355</v>
      </c>
      <c r="B6621" s="115" t="s">
        <v>18356</v>
      </c>
      <c r="C6621" s="115" t="s">
        <v>13180</v>
      </c>
      <c r="D6621" s="115" t="s">
        <v>1242</v>
      </c>
      <c r="E6621" s="115">
        <v>47.920099999999998</v>
      </c>
      <c r="F6621" s="674">
        <v>293.83600000000001</v>
      </c>
      <c r="G6621" s="674">
        <v>295.84500000000003</v>
      </c>
      <c r="H6621" s="115">
        <f t="shared" si="206"/>
        <v>1.0068371472522089</v>
      </c>
      <c r="I6621" s="115">
        <f t="shared" si="207"/>
        <v>48.247700000000002</v>
      </c>
    </row>
    <row r="6622" spans="1:9" hidden="1">
      <c r="A6622" s="115" t="s">
        <v>18357</v>
      </c>
      <c r="B6622" s="115" t="s">
        <v>18358</v>
      </c>
      <c r="C6622" s="115" t="s">
        <v>13183</v>
      </c>
      <c r="D6622" s="115" t="s">
        <v>1242</v>
      </c>
      <c r="E6622" s="115">
        <v>50.778399999999998</v>
      </c>
      <c r="F6622" s="674">
        <v>293.83600000000001</v>
      </c>
      <c r="G6622" s="674">
        <v>295.84500000000003</v>
      </c>
      <c r="H6622" s="115">
        <f t="shared" si="206"/>
        <v>1.0068371472522089</v>
      </c>
      <c r="I6622" s="115">
        <f t="shared" si="207"/>
        <v>51.125599999999999</v>
      </c>
    </row>
    <row r="6623" spans="1:9" hidden="1">
      <c r="A6623" s="115" t="s">
        <v>18359</v>
      </c>
      <c r="B6623" s="115" t="s">
        <v>18360</v>
      </c>
      <c r="C6623" s="115" t="s">
        <v>13186</v>
      </c>
      <c r="D6623" s="115" t="s">
        <v>1242</v>
      </c>
      <c r="E6623" s="115">
        <v>55.4482</v>
      </c>
      <c r="F6623" s="674">
        <v>293.83600000000001</v>
      </c>
      <c r="G6623" s="674">
        <v>295.84500000000003</v>
      </c>
      <c r="H6623" s="115">
        <f t="shared" si="206"/>
        <v>1.0068371472522089</v>
      </c>
      <c r="I6623" s="115">
        <f t="shared" si="207"/>
        <v>55.827300000000001</v>
      </c>
    </row>
    <row r="6624" spans="1:9" hidden="1">
      <c r="A6624" s="115" t="s">
        <v>18361</v>
      </c>
      <c r="B6624" s="115" t="s">
        <v>18362</v>
      </c>
      <c r="C6624" s="115" t="s">
        <v>13189</v>
      </c>
      <c r="D6624" s="115" t="s">
        <v>1242</v>
      </c>
      <c r="E6624" s="115">
        <v>57.898000000000003</v>
      </c>
      <c r="F6624" s="674">
        <v>293.83600000000001</v>
      </c>
      <c r="G6624" s="674">
        <v>295.84500000000003</v>
      </c>
      <c r="H6624" s="115">
        <f t="shared" si="206"/>
        <v>1.0068371472522089</v>
      </c>
      <c r="I6624" s="115">
        <f t="shared" si="207"/>
        <v>58.293900000000001</v>
      </c>
    </row>
    <row r="6625" spans="1:9" hidden="1">
      <c r="A6625" s="115" t="s">
        <v>18363</v>
      </c>
      <c r="B6625" s="115" t="s">
        <v>18364</v>
      </c>
      <c r="C6625" s="115" t="s">
        <v>13192</v>
      </c>
      <c r="D6625" s="115" t="s">
        <v>1242</v>
      </c>
      <c r="E6625" s="115">
        <v>64.129400000000004</v>
      </c>
      <c r="F6625" s="674">
        <v>293.83600000000001</v>
      </c>
      <c r="G6625" s="674">
        <v>295.84500000000003</v>
      </c>
      <c r="H6625" s="115">
        <f t="shared" si="206"/>
        <v>1.0068371472522089</v>
      </c>
      <c r="I6625" s="115">
        <f t="shared" si="207"/>
        <v>64.567899999999995</v>
      </c>
    </row>
    <row r="6626" spans="1:9" hidden="1">
      <c r="A6626" s="115" t="s">
        <v>18365</v>
      </c>
      <c r="B6626" s="115" t="s">
        <v>18366</v>
      </c>
      <c r="C6626" s="115" t="s">
        <v>13195</v>
      </c>
      <c r="D6626" s="115" t="s">
        <v>1242</v>
      </c>
      <c r="E6626" s="115">
        <v>45.577800000000003</v>
      </c>
      <c r="F6626" s="674">
        <v>293.83600000000001</v>
      </c>
      <c r="G6626" s="674">
        <v>295.84500000000003</v>
      </c>
      <c r="H6626" s="115">
        <f t="shared" si="206"/>
        <v>1.0068371472522089</v>
      </c>
      <c r="I6626" s="115">
        <f t="shared" si="207"/>
        <v>45.889400000000002</v>
      </c>
    </row>
    <row r="6627" spans="1:9" hidden="1">
      <c r="A6627" s="115" t="s">
        <v>18367</v>
      </c>
      <c r="B6627" s="115" t="s">
        <v>18368</v>
      </c>
      <c r="C6627" s="115" t="s">
        <v>13198</v>
      </c>
      <c r="D6627" s="115" t="s">
        <v>1242</v>
      </c>
      <c r="E6627" s="115">
        <v>50.921300000000002</v>
      </c>
      <c r="F6627" s="674">
        <v>293.83600000000001</v>
      </c>
      <c r="G6627" s="674">
        <v>295.84500000000003</v>
      </c>
      <c r="H6627" s="115">
        <f t="shared" si="206"/>
        <v>1.0068371472522089</v>
      </c>
      <c r="I6627" s="115">
        <f t="shared" si="207"/>
        <v>51.269500000000001</v>
      </c>
    </row>
    <row r="6628" spans="1:9" hidden="1">
      <c r="A6628" s="115" t="s">
        <v>18369</v>
      </c>
      <c r="B6628" s="115" t="s">
        <v>18370</v>
      </c>
      <c r="C6628" s="115" t="s">
        <v>13201</v>
      </c>
      <c r="D6628" s="115" t="s">
        <v>1242</v>
      </c>
      <c r="E6628" s="115">
        <v>54.494100000000003</v>
      </c>
      <c r="F6628" s="674">
        <v>293.83600000000001</v>
      </c>
      <c r="G6628" s="674">
        <v>295.84500000000003</v>
      </c>
      <c r="H6628" s="115">
        <f t="shared" si="206"/>
        <v>1.0068371472522089</v>
      </c>
      <c r="I6628" s="115">
        <f t="shared" si="207"/>
        <v>54.866700000000002</v>
      </c>
    </row>
    <row r="6629" spans="1:9" hidden="1">
      <c r="A6629" s="115" t="s">
        <v>18371</v>
      </c>
      <c r="B6629" s="115" t="s">
        <v>18372</v>
      </c>
      <c r="C6629" s="115" t="s">
        <v>13204</v>
      </c>
      <c r="D6629" s="115" t="s">
        <v>1242</v>
      </c>
      <c r="E6629" s="115">
        <v>59.935600000000001</v>
      </c>
      <c r="F6629" s="674">
        <v>293.83600000000001</v>
      </c>
      <c r="G6629" s="674">
        <v>295.84500000000003</v>
      </c>
      <c r="H6629" s="115">
        <f t="shared" si="206"/>
        <v>1.0068371472522089</v>
      </c>
      <c r="I6629" s="115">
        <f t="shared" si="207"/>
        <v>60.345399999999998</v>
      </c>
    </row>
    <row r="6630" spans="1:9" hidden="1">
      <c r="A6630" s="115" t="s">
        <v>18373</v>
      </c>
      <c r="B6630" s="115" t="s">
        <v>18374</v>
      </c>
      <c r="C6630" s="115" t="s">
        <v>13207</v>
      </c>
      <c r="D6630" s="115" t="s">
        <v>1242</v>
      </c>
      <c r="E6630" s="115">
        <v>63.651400000000002</v>
      </c>
      <c r="F6630" s="674">
        <v>293.83600000000001</v>
      </c>
      <c r="G6630" s="674">
        <v>295.84500000000003</v>
      </c>
      <c r="H6630" s="115">
        <f t="shared" si="206"/>
        <v>1.0068371472522089</v>
      </c>
      <c r="I6630" s="115">
        <f t="shared" si="207"/>
        <v>64.086600000000004</v>
      </c>
    </row>
    <row r="6631" spans="1:9" hidden="1">
      <c r="A6631" s="115" t="s">
        <v>18375</v>
      </c>
      <c r="B6631" s="115" t="s">
        <v>18376</v>
      </c>
      <c r="C6631" s="115" t="s">
        <v>13210</v>
      </c>
      <c r="D6631" s="115" t="s">
        <v>1242</v>
      </c>
      <c r="E6631" s="115">
        <v>70.131699999999995</v>
      </c>
      <c r="F6631" s="674">
        <v>293.83600000000001</v>
      </c>
      <c r="G6631" s="674">
        <v>295.84500000000003</v>
      </c>
      <c r="H6631" s="115">
        <f t="shared" si="206"/>
        <v>1.0068371472522089</v>
      </c>
      <c r="I6631" s="115">
        <f t="shared" si="207"/>
        <v>70.611199999999997</v>
      </c>
    </row>
    <row r="6632" spans="1:9" hidden="1">
      <c r="A6632" s="115" t="s">
        <v>18377</v>
      </c>
      <c r="B6632" s="115" t="s">
        <v>18378</v>
      </c>
      <c r="C6632" s="115" t="s">
        <v>13213</v>
      </c>
      <c r="D6632" s="115" t="s">
        <v>1242</v>
      </c>
      <c r="E6632" s="115">
        <v>73.561599999999999</v>
      </c>
      <c r="F6632" s="674">
        <v>293.83600000000001</v>
      </c>
      <c r="G6632" s="674">
        <v>295.84500000000003</v>
      </c>
      <c r="H6632" s="115">
        <f t="shared" si="206"/>
        <v>1.0068371472522089</v>
      </c>
      <c r="I6632" s="115">
        <f t="shared" si="207"/>
        <v>74.064599999999999</v>
      </c>
    </row>
    <row r="6633" spans="1:9" hidden="1">
      <c r="A6633" s="115" t="s">
        <v>18379</v>
      </c>
      <c r="B6633" s="115" t="s">
        <v>18380</v>
      </c>
      <c r="C6633" s="115" t="s">
        <v>13216</v>
      </c>
      <c r="D6633" s="115" t="s">
        <v>1242</v>
      </c>
      <c r="E6633" s="115">
        <v>79.762600000000006</v>
      </c>
      <c r="F6633" s="674">
        <v>293.83600000000001</v>
      </c>
      <c r="G6633" s="674">
        <v>295.84500000000003</v>
      </c>
      <c r="H6633" s="115">
        <f t="shared" si="206"/>
        <v>1.0068371472522089</v>
      </c>
      <c r="I6633" s="115">
        <f t="shared" si="207"/>
        <v>80.307900000000004</v>
      </c>
    </row>
    <row r="6634" spans="1:9" hidden="1">
      <c r="A6634" s="115" t="s">
        <v>18381</v>
      </c>
      <c r="B6634" s="115" t="s">
        <v>18382</v>
      </c>
      <c r="C6634" s="115" t="s">
        <v>13219</v>
      </c>
      <c r="D6634" s="115" t="s">
        <v>1242</v>
      </c>
      <c r="E6634" s="115">
        <v>86.765299999999996</v>
      </c>
      <c r="F6634" s="674">
        <v>293.83600000000001</v>
      </c>
      <c r="G6634" s="674">
        <v>295.84500000000003</v>
      </c>
      <c r="H6634" s="115">
        <f t="shared" si="206"/>
        <v>1.0068371472522089</v>
      </c>
      <c r="I6634" s="115">
        <f t="shared" si="207"/>
        <v>87.358500000000006</v>
      </c>
    </row>
    <row r="6635" spans="1:9" hidden="1">
      <c r="A6635" s="115" t="s">
        <v>18383</v>
      </c>
      <c r="B6635" s="115" t="s">
        <v>18384</v>
      </c>
      <c r="C6635" s="115" t="s">
        <v>13222</v>
      </c>
      <c r="D6635" s="115" t="s">
        <v>1242</v>
      </c>
      <c r="E6635" s="115">
        <v>97.624200000000002</v>
      </c>
      <c r="F6635" s="674">
        <v>293.83600000000001</v>
      </c>
      <c r="G6635" s="674">
        <v>295.84500000000003</v>
      </c>
      <c r="H6635" s="115">
        <f t="shared" si="206"/>
        <v>1.0068371472522089</v>
      </c>
      <c r="I6635" s="115">
        <f t="shared" si="207"/>
        <v>98.291700000000006</v>
      </c>
    </row>
    <row r="6636" spans="1:9" hidden="1">
      <c r="A6636" s="115" t="s">
        <v>18385</v>
      </c>
      <c r="B6636" s="115" t="s">
        <v>18386</v>
      </c>
      <c r="C6636" s="115" t="s">
        <v>13225</v>
      </c>
      <c r="D6636" s="115" t="s">
        <v>1242</v>
      </c>
      <c r="E6636" s="115">
        <v>100.62309999999999</v>
      </c>
      <c r="F6636" s="674">
        <v>293.83600000000001</v>
      </c>
      <c r="G6636" s="674">
        <v>295.84500000000003</v>
      </c>
      <c r="H6636" s="115">
        <f t="shared" si="206"/>
        <v>1.0068371472522089</v>
      </c>
      <c r="I6636" s="115">
        <f t="shared" si="207"/>
        <v>101.3111</v>
      </c>
    </row>
    <row r="6637" spans="1:9" hidden="1">
      <c r="A6637" s="115" t="s">
        <v>18387</v>
      </c>
      <c r="B6637" s="115" t="s">
        <v>18388</v>
      </c>
      <c r="C6637" s="115" t="s">
        <v>13228</v>
      </c>
      <c r="D6637" s="115" t="s">
        <v>1242</v>
      </c>
      <c r="E6637" s="115">
        <v>109.29640000000001</v>
      </c>
      <c r="F6637" s="674">
        <v>293.83600000000001</v>
      </c>
      <c r="G6637" s="674">
        <v>295.84500000000003</v>
      </c>
      <c r="H6637" s="115">
        <f t="shared" si="206"/>
        <v>1.0068371472522089</v>
      </c>
      <c r="I6637" s="115">
        <f t="shared" si="207"/>
        <v>110.0437</v>
      </c>
    </row>
    <row r="6638" spans="1:9" hidden="1">
      <c r="A6638" s="115" t="s">
        <v>18389</v>
      </c>
      <c r="B6638" s="115" t="s">
        <v>18390</v>
      </c>
      <c r="C6638" s="115" t="s">
        <v>13231</v>
      </c>
      <c r="D6638" s="115" t="s">
        <v>1242</v>
      </c>
      <c r="E6638" s="115">
        <v>113.9289</v>
      </c>
      <c r="F6638" s="674">
        <v>293.83600000000001</v>
      </c>
      <c r="G6638" s="674">
        <v>295.84500000000003</v>
      </c>
      <c r="H6638" s="115">
        <f t="shared" si="206"/>
        <v>1.0068371472522089</v>
      </c>
      <c r="I6638" s="115">
        <f t="shared" si="207"/>
        <v>114.70780000000001</v>
      </c>
    </row>
    <row r="6639" spans="1:9" hidden="1">
      <c r="A6639" s="115" t="s">
        <v>18391</v>
      </c>
      <c r="B6639" s="115" t="s">
        <v>18392</v>
      </c>
      <c r="C6639" s="115" t="s">
        <v>13234</v>
      </c>
      <c r="D6639" s="115" t="s">
        <v>1242</v>
      </c>
      <c r="E6639" s="115">
        <v>141.5949</v>
      </c>
      <c r="F6639" s="674">
        <v>293.83600000000001</v>
      </c>
      <c r="G6639" s="674">
        <v>295.84500000000003</v>
      </c>
      <c r="H6639" s="115">
        <f t="shared" si="206"/>
        <v>1.0068371472522089</v>
      </c>
      <c r="I6639" s="115">
        <f t="shared" si="207"/>
        <v>142.56299999999999</v>
      </c>
    </row>
    <row r="6640" spans="1:9" hidden="1">
      <c r="A6640" s="115" t="s">
        <v>18393</v>
      </c>
      <c r="B6640" s="115" t="s">
        <v>18394</v>
      </c>
      <c r="C6640" s="115" t="s">
        <v>13237</v>
      </c>
      <c r="D6640" s="115" t="s">
        <v>1242</v>
      </c>
      <c r="E6640" s="115">
        <v>174.1182</v>
      </c>
      <c r="F6640" s="674">
        <v>293.83600000000001</v>
      </c>
      <c r="G6640" s="674">
        <v>295.84500000000003</v>
      </c>
      <c r="H6640" s="115">
        <f t="shared" si="206"/>
        <v>1.0068371472522089</v>
      </c>
      <c r="I6640" s="115">
        <f t="shared" si="207"/>
        <v>175.30869999999999</v>
      </c>
    </row>
    <row r="6641" spans="1:9" hidden="1">
      <c r="A6641" s="115" t="s">
        <v>18395</v>
      </c>
      <c r="B6641" s="115" t="s">
        <v>18396</v>
      </c>
      <c r="C6641" s="115" t="s">
        <v>13240</v>
      </c>
      <c r="D6641" s="115" t="s">
        <v>1242</v>
      </c>
      <c r="E6641" s="115">
        <v>184.92750000000001</v>
      </c>
      <c r="F6641" s="674">
        <v>293.83600000000001</v>
      </c>
      <c r="G6641" s="674">
        <v>295.84500000000003</v>
      </c>
      <c r="H6641" s="115">
        <f t="shared" si="206"/>
        <v>1.0068371472522089</v>
      </c>
      <c r="I6641" s="115">
        <f t="shared" si="207"/>
        <v>186.1919</v>
      </c>
    </row>
    <row r="6642" spans="1:9" hidden="1">
      <c r="A6642" s="115" t="s">
        <v>18397</v>
      </c>
      <c r="B6642" s="115" t="s">
        <v>18398</v>
      </c>
      <c r="C6642" s="115" t="s">
        <v>13243</v>
      </c>
      <c r="D6642" s="115" t="s">
        <v>1242</v>
      </c>
      <c r="E6642" s="115">
        <v>124.5534</v>
      </c>
      <c r="F6642" s="674">
        <v>293.83600000000001</v>
      </c>
      <c r="G6642" s="674">
        <v>295.84500000000003</v>
      </c>
      <c r="H6642" s="115">
        <f t="shared" si="206"/>
        <v>1.0068371472522089</v>
      </c>
      <c r="I6642" s="115">
        <f t="shared" si="207"/>
        <v>125.405</v>
      </c>
    </row>
    <row r="6643" spans="1:9" hidden="1">
      <c r="A6643" s="115" t="s">
        <v>18399</v>
      </c>
      <c r="B6643" s="115" t="s">
        <v>18400</v>
      </c>
      <c r="C6643" s="115" t="s">
        <v>13246</v>
      </c>
      <c r="D6643" s="115" t="s">
        <v>1242</v>
      </c>
      <c r="E6643" s="115">
        <v>136.75739999999999</v>
      </c>
      <c r="F6643" s="674">
        <v>293.83600000000001</v>
      </c>
      <c r="G6643" s="674">
        <v>295.84500000000003</v>
      </c>
      <c r="H6643" s="115">
        <f t="shared" si="206"/>
        <v>1.0068371472522089</v>
      </c>
      <c r="I6643" s="115">
        <f t="shared" si="207"/>
        <v>137.69239999999999</v>
      </c>
    </row>
    <row r="6644" spans="1:9" hidden="1">
      <c r="A6644" s="115" t="s">
        <v>18401</v>
      </c>
      <c r="B6644" s="115" t="s">
        <v>18402</v>
      </c>
      <c r="C6644" s="115" t="s">
        <v>13249</v>
      </c>
      <c r="D6644" s="115" t="s">
        <v>1242</v>
      </c>
      <c r="E6644" s="115">
        <v>176.24809999999999</v>
      </c>
      <c r="F6644" s="674">
        <v>293.83600000000001</v>
      </c>
      <c r="G6644" s="674">
        <v>295.84500000000003</v>
      </c>
      <c r="H6644" s="115">
        <f t="shared" si="206"/>
        <v>1.0068371472522089</v>
      </c>
      <c r="I6644" s="115">
        <f t="shared" si="207"/>
        <v>177.45310000000001</v>
      </c>
    </row>
    <row r="6645" spans="1:9" hidden="1">
      <c r="A6645" s="115" t="s">
        <v>18403</v>
      </c>
      <c r="B6645" s="115" t="s">
        <v>18404</v>
      </c>
      <c r="C6645" s="115" t="s">
        <v>13252</v>
      </c>
      <c r="D6645" s="115" t="s">
        <v>1242</v>
      </c>
      <c r="E6645" s="115">
        <v>215.179</v>
      </c>
      <c r="F6645" s="674">
        <v>293.83600000000001</v>
      </c>
      <c r="G6645" s="674">
        <v>295.84500000000003</v>
      </c>
      <c r="H6645" s="115">
        <f t="shared" si="206"/>
        <v>1.0068371472522089</v>
      </c>
      <c r="I6645" s="115">
        <f t="shared" si="207"/>
        <v>216.65020000000001</v>
      </c>
    </row>
    <row r="6646" spans="1:9" hidden="1">
      <c r="A6646" s="115" t="s">
        <v>18405</v>
      </c>
      <c r="B6646" s="115" t="s">
        <v>18406</v>
      </c>
      <c r="C6646" s="115" t="s">
        <v>13255</v>
      </c>
      <c r="D6646" s="115" t="s">
        <v>1242</v>
      </c>
      <c r="E6646" s="115">
        <v>233.31129999999999</v>
      </c>
      <c r="F6646" s="674">
        <v>293.83600000000001</v>
      </c>
      <c r="G6646" s="674">
        <v>295.84500000000003</v>
      </c>
      <c r="H6646" s="115">
        <f t="shared" si="206"/>
        <v>1.0068371472522089</v>
      </c>
      <c r="I6646" s="115">
        <f t="shared" si="207"/>
        <v>234.90649999999999</v>
      </c>
    </row>
    <row r="6647" spans="1:9" hidden="1">
      <c r="A6647" s="115" t="s">
        <v>18407</v>
      </c>
      <c r="B6647" s="115" t="s">
        <v>18408</v>
      </c>
      <c r="C6647" s="115" t="s">
        <v>13258</v>
      </c>
      <c r="D6647" s="115" t="s">
        <v>1242</v>
      </c>
      <c r="E6647" s="115">
        <v>277.62270000000001</v>
      </c>
      <c r="F6647" s="674">
        <v>293.83600000000001</v>
      </c>
      <c r="G6647" s="674">
        <v>295.84500000000003</v>
      </c>
      <c r="H6647" s="115">
        <f t="shared" si="206"/>
        <v>1.0068371472522089</v>
      </c>
      <c r="I6647" s="115">
        <f t="shared" si="207"/>
        <v>279.52080000000001</v>
      </c>
    </row>
    <row r="6648" spans="1:9" hidden="1">
      <c r="A6648" s="115" t="s">
        <v>18409</v>
      </c>
      <c r="B6648" s="115" t="s">
        <v>18410</v>
      </c>
      <c r="C6648" s="115" t="s">
        <v>13261</v>
      </c>
      <c r="D6648" s="115" t="s">
        <v>1242</v>
      </c>
      <c r="E6648" s="115">
        <v>293.81220000000002</v>
      </c>
      <c r="F6648" s="674">
        <v>293.83600000000001</v>
      </c>
      <c r="G6648" s="674">
        <v>295.84500000000003</v>
      </c>
      <c r="H6648" s="115">
        <f t="shared" si="206"/>
        <v>1.0068371472522089</v>
      </c>
      <c r="I6648" s="115">
        <f t="shared" si="207"/>
        <v>295.82100000000003</v>
      </c>
    </row>
    <row r="6649" spans="1:9" hidden="1">
      <c r="A6649" s="115" t="s">
        <v>18411</v>
      </c>
      <c r="B6649" s="115" t="s">
        <v>18412</v>
      </c>
      <c r="C6649" s="115" t="s">
        <v>13264</v>
      </c>
      <c r="D6649" s="115" t="s">
        <v>1242</v>
      </c>
      <c r="E6649" s="115">
        <v>339.2</v>
      </c>
      <c r="F6649" s="674">
        <v>293.83600000000001</v>
      </c>
      <c r="G6649" s="674">
        <v>295.84500000000003</v>
      </c>
      <c r="H6649" s="115">
        <f t="shared" si="206"/>
        <v>1.0068371472522089</v>
      </c>
      <c r="I6649" s="115">
        <f t="shared" si="207"/>
        <v>341.51920000000001</v>
      </c>
    </row>
    <row r="6650" spans="1:9" hidden="1">
      <c r="A6650" s="115" t="s">
        <v>18413</v>
      </c>
      <c r="B6650" s="115" t="s">
        <v>18414</v>
      </c>
      <c r="C6650" s="115" t="s">
        <v>13267</v>
      </c>
      <c r="D6650" s="115" t="s">
        <v>1242</v>
      </c>
      <c r="E6650" s="115">
        <v>371.57889999999998</v>
      </c>
      <c r="F6650" s="674">
        <v>293.83600000000001</v>
      </c>
      <c r="G6650" s="674">
        <v>295.84500000000003</v>
      </c>
      <c r="H6650" s="115">
        <f t="shared" si="206"/>
        <v>1.0068371472522089</v>
      </c>
      <c r="I6650" s="115">
        <f t="shared" si="207"/>
        <v>374.11939999999998</v>
      </c>
    </row>
    <row r="6651" spans="1:9" hidden="1">
      <c r="A6651" s="115" t="s">
        <v>18415</v>
      </c>
      <c r="B6651" s="115" t="s">
        <v>18416</v>
      </c>
      <c r="C6651" s="115" t="s">
        <v>13270</v>
      </c>
      <c r="D6651" s="115" t="s">
        <v>1242</v>
      </c>
      <c r="E6651" s="115">
        <v>425.24079999999998</v>
      </c>
      <c r="F6651" s="674">
        <v>293.83600000000001</v>
      </c>
      <c r="G6651" s="674">
        <v>295.84500000000003</v>
      </c>
      <c r="H6651" s="115">
        <f t="shared" si="206"/>
        <v>1.0068371472522089</v>
      </c>
      <c r="I6651" s="115">
        <f t="shared" si="207"/>
        <v>428.14819999999997</v>
      </c>
    </row>
    <row r="6652" spans="1:9" hidden="1">
      <c r="A6652" s="115" t="s">
        <v>18417</v>
      </c>
      <c r="B6652" s="115" t="s">
        <v>18418</v>
      </c>
      <c r="C6652" s="115" t="s">
        <v>13273</v>
      </c>
      <c r="D6652" s="115" t="s">
        <v>1242</v>
      </c>
      <c r="E6652" s="115">
        <v>457.6198</v>
      </c>
      <c r="F6652" s="674">
        <v>293.83600000000001</v>
      </c>
      <c r="G6652" s="674">
        <v>295.84500000000003</v>
      </c>
      <c r="H6652" s="115">
        <f t="shared" si="206"/>
        <v>1.0068371472522089</v>
      </c>
      <c r="I6652" s="115">
        <f t="shared" si="207"/>
        <v>460.74860000000001</v>
      </c>
    </row>
    <row r="6653" spans="1:9" hidden="1">
      <c r="A6653" s="115" t="s">
        <v>18419</v>
      </c>
      <c r="B6653" s="115" t="s">
        <v>18420</v>
      </c>
      <c r="C6653" s="115" t="s">
        <v>13276</v>
      </c>
      <c r="D6653" s="115" t="s">
        <v>1242</v>
      </c>
      <c r="E6653" s="115">
        <v>272.78620000000001</v>
      </c>
      <c r="F6653" s="674">
        <v>293.83600000000001</v>
      </c>
      <c r="G6653" s="674">
        <v>295.84500000000003</v>
      </c>
      <c r="H6653" s="115">
        <f t="shared" si="206"/>
        <v>1.0068371472522089</v>
      </c>
      <c r="I6653" s="115">
        <f t="shared" si="207"/>
        <v>274.65129999999999</v>
      </c>
    </row>
    <row r="6654" spans="1:9" hidden="1">
      <c r="A6654" s="115" t="s">
        <v>18421</v>
      </c>
      <c r="B6654" s="115" t="s">
        <v>18422</v>
      </c>
      <c r="C6654" s="115" t="s">
        <v>13279</v>
      </c>
      <c r="D6654" s="115" t="s">
        <v>1242</v>
      </c>
      <c r="E6654" s="115">
        <v>295.33839999999998</v>
      </c>
      <c r="F6654" s="674">
        <v>293.83600000000001</v>
      </c>
      <c r="G6654" s="674">
        <v>295.84500000000003</v>
      </c>
      <c r="H6654" s="115">
        <f t="shared" si="206"/>
        <v>1.0068371472522089</v>
      </c>
      <c r="I6654" s="115">
        <f t="shared" si="207"/>
        <v>297.35770000000002</v>
      </c>
    </row>
    <row r="6655" spans="1:9" hidden="1">
      <c r="A6655" s="115" t="s">
        <v>18423</v>
      </c>
      <c r="B6655" s="115" t="s">
        <v>18424</v>
      </c>
      <c r="C6655" s="115" t="s">
        <v>13282</v>
      </c>
      <c r="D6655" s="115" t="s">
        <v>1242</v>
      </c>
      <c r="E6655" s="115">
        <v>337.07040000000001</v>
      </c>
      <c r="F6655" s="674">
        <v>293.83600000000001</v>
      </c>
      <c r="G6655" s="674">
        <v>295.84500000000003</v>
      </c>
      <c r="H6655" s="115">
        <f t="shared" si="206"/>
        <v>1.0068371472522089</v>
      </c>
      <c r="I6655" s="115">
        <f t="shared" si="207"/>
        <v>339.375</v>
      </c>
    </row>
    <row r="6656" spans="1:9" hidden="1">
      <c r="A6656" s="115" t="s">
        <v>18425</v>
      </c>
      <c r="B6656" s="115" t="s">
        <v>18426</v>
      </c>
      <c r="C6656" s="115" t="s">
        <v>13285</v>
      </c>
      <c r="D6656" s="115" t="s">
        <v>1242</v>
      </c>
      <c r="E6656" s="115">
        <v>358.65460000000002</v>
      </c>
      <c r="F6656" s="674">
        <v>293.83600000000001</v>
      </c>
      <c r="G6656" s="674">
        <v>295.84500000000003</v>
      </c>
      <c r="H6656" s="115">
        <f t="shared" si="206"/>
        <v>1.0068371472522089</v>
      </c>
      <c r="I6656" s="115">
        <f t="shared" si="207"/>
        <v>361.10680000000002</v>
      </c>
    </row>
    <row r="6657" spans="1:9" hidden="1">
      <c r="A6657" s="115" t="s">
        <v>18427</v>
      </c>
      <c r="B6657" s="115" t="s">
        <v>18428</v>
      </c>
      <c r="C6657" s="115" t="s">
        <v>13288</v>
      </c>
      <c r="D6657" s="115" t="s">
        <v>1242</v>
      </c>
      <c r="E6657" s="115">
        <v>408.72449999999998</v>
      </c>
      <c r="F6657" s="674">
        <v>293.83600000000001</v>
      </c>
      <c r="G6657" s="674">
        <v>295.84500000000003</v>
      </c>
      <c r="H6657" s="115">
        <f t="shared" si="206"/>
        <v>1.0068371472522089</v>
      </c>
      <c r="I6657" s="115">
        <f t="shared" si="207"/>
        <v>411.51900000000001</v>
      </c>
    </row>
    <row r="6658" spans="1:9" hidden="1">
      <c r="A6658" s="115" t="s">
        <v>18429</v>
      </c>
      <c r="B6658" s="115" t="s">
        <v>18430</v>
      </c>
      <c r="C6658" s="115" t="s">
        <v>13291</v>
      </c>
      <c r="D6658" s="115" t="s">
        <v>1242</v>
      </c>
      <c r="E6658" s="115">
        <v>456.2099</v>
      </c>
      <c r="F6658" s="674">
        <v>293.83600000000001</v>
      </c>
      <c r="G6658" s="674">
        <v>295.84500000000003</v>
      </c>
      <c r="H6658" s="115">
        <f t="shared" si="206"/>
        <v>1.0068371472522089</v>
      </c>
      <c r="I6658" s="115">
        <f t="shared" si="207"/>
        <v>459.32909999999998</v>
      </c>
    </row>
    <row r="6659" spans="1:9" hidden="1">
      <c r="A6659" s="115" t="s">
        <v>18431</v>
      </c>
      <c r="B6659" s="115" t="s">
        <v>18432</v>
      </c>
      <c r="C6659" s="115" t="s">
        <v>13294</v>
      </c>
      <c r="D6659" s="115" t="s">
        <v>1242</v>
      </c>
      <c r="E6659" s="115">
        <v>562.11580000000004</v>
      </c>
      <c r="F6659" s="674">
        <v>293.83600000000001</v>
      </c>
      <c r="G6659" s="674">
        <v>295.84500000000003</v>
      </c>
      <c r="H6659" s="115">
        <f t="shared" si="206"/>
        <v>1.0068371472522089</v>
      </c>
      <c r="I6659" s="115">
        <f t="shared" si="207"/>
        <v>565.95910000000003</v>
      </c>
    </row>
    <row r="6660" spans="1:9" hidden="1">
      <c r="A6660" s="115" t="s">
        <v>18433</v>
      </c>
      <c r="B6660" s="115" t="s">
        <v>18434</v>
      </c>
      <c r="C6660" s="115" t="s">
        <v>13297</v>
      </c>
      <c r="D6660" s="115" t="s">
        <v>1242</v>
      </c>
      <c r="E6660" s="115">
        <v>656.13170000000002</v>
      </c>
      <c r="F6660" s="674">
        <v>293.83600000000001</v>
      </c>
      <c r="G6660" s="674">
        <v>295.84500000000003</v>
      </c>
      <c r="H6660" s="115">
        <f t="shared" si="206"/>
        <v>1.0068371472522089</v>
      </c>
      <c r="I6660" s="115">
        <f t="shared" si="207"/>
        <v>660.61779999999999</v>
      </c>
    </row>
    <row r="6661" spans="1:9" hidden="1">
      <c r="A6661" s="115" t="s">
        <v>18435</v>
      </c>
      <c r="B6661" s="115" t="s">
        <v>18436</v>
      </c>
      <c r="C6661" s="115" t="s">
        <v>13300</v>
      </c>
      <c r="D6661" s="115" t="s">
        <v>1242</v>
      </c>
      <c r="E6661" s="115">
        <v>664.7654</v>
      </c>
      <c r="F6661" s="674">
        <v>293.83600000000001</v>
      </c>
      <c r="G6661" s="674">
        <v>295.84500000000003</v>
      </c>
      <c r="H6661" s="115">
        <f t="shared" ref="H6661:H6724" si="208">G6661/F6661</f>
        <v>1.0068371472522089</v>
      </c>
      <c r="I6661" s="115">
        <f t="shared" ref="I6661:I6724" si="209">ROUND(H6661*E6661,4)</f>
        <v>669.31050000000005</v>
      </c>
    </row>
    <row r="6662" spans="1:9" hidden="1">
      <c r="A6662" s="115" t="s">
        <v>18437</v>
      </c>
      <c r="B6662" s="115" t="s">
        <v>18438</v>
      </c>
      <c r="C6662" s="115" t="s">
        <v>13303</v>
      </c>
      <c r="D6662" s="115" t="s">
        <v>1242</v>
      </c>
      <c r="E6662" s="115">
        <v>729.94560000000001</v>
      </c>
      <c r="F6662" s="674">
        <v>293.83600000000001</v>
      </c>
      <c r="G6662" s="674">
        <v>295.84500000000003</v>
      </c>
      <c r="H6662" s="115">
        <f t="shared" si="208"/>
        <v>1.0068371472522089</v>
      </c>
      <c r="I6662" s="115">
        <f t="shared" si="209"/>
        <v>734.93629999999996</v>
      </c>
    </row>
    <row r="6663" spans="1:9" hidden="1">
      <c r="A6663" s="115" t="s">
        <v>18439</v>
      </c>
      <c r="B6663" s="115" t="s">
        <v>18440</v>
      </c>
      <c r="C6663" s="115" t="s">
        <v>13306</v>
      </c>
      <c r="D6663" s="115" t="s">
        <v>1242</v>
      </c>
      <c r="E6663" s="115">
        <v>897.63699999999994</v>
      </c>
      <c r="F6663" s="674">
        <v>293.83600000000001</v>
      </c>
      <c r="G6663" s="674">
        <v>295.84500000000003</v>
      </c>
      <c r="H6663" s="115">
        <f t="shared" si="208"/>
        <v>1.0068371472522089</v>
      </c>
      <c r="I6663" s="115">
        <f t="shared" si="209"/>
        <v>903.77430000000004</v>
      </c>
    </row>
    <row r="6664" spans="1:9" hidden="1">
      <c r="A6664" s="115" t="s">
        <v>18441</v>
      </c>
      <c r="B6664" s="115" t="s">
        <v>18442</v>
      </c>
      <c r="C6664" s="115" t="s">
        <v>13309</v>
      </c>
      <c r="D6664" s="115" t="s">
        <v>1242</v>
      </c>
      <c r="E6664" s="115">
        <v>786.63639999999998</v>
      </c>
      <c r="F6664" s="674">
        <v>293.83600000000001</v>
      </c>
      <c r="G6664" s="674">
        <v>295.84500000000003</v>
      </c>
      <c r="H6664" s="115">
        <f t="shared" si="208"/>
        <v>1.0068371472522089</v>
      </c>
      <c r="I6664" s="115">
        <f t="shared" si="209"/>
        <v>792.01469999999995</v>
      </c>
    </row>
    <row r="6665" spans="1:9" hidden="1">
      <c r="A6665" s="115" t="s">
        <v>18443</v>
      </c>
      <c r="B6665" s="115" t="s">
        <v>18444</v>
      </c>
      <c r="C6665" s="115" t="s">
        <v>13312</v>
      </c>
      <c r="D6665" s="115" t="s">
        <v>1242</v>
      </c>
      <c r="E6665" s="115">
        <v>866.07809999999995</v>
      </c>
      <c r="F6665" s="674">
        <v>293.83600000000001</v>
      </c>
      <c r="G6665" s="674">
        <v>295.84500000000003</v>
      </c>
      <c r="H6665" s="115">
        <f t="shared" si="208"/>
        <v>1.0068371472522089</v>
      </c>
      <c r="I6665" s="115">
        <f t="shared" si="209"/>
        <v>871.99959999999999</v>
      </c>
    </row>
    <row r="6666" spans="1:9" hidden="1">
      <c r="A6666" s="115" t="s">
        <v>18445</v>
      </c>
      <c r="B6666" s="115" t="s">
        <v>18446</v>
      </c>
      <c r="C6666" s="115" t="s">
        <v>13315</v>
      </c>
      <c r="D6666" s="115" t="s">
        <v>1242</v>
      </c>
      <c r="E6666" s="115">
        <v>1067.4784999999999</v>
      </c>
      <c r="F6666" s="674">
        <v>293.83600000000001</v>
      </c>
      <c r="G6666" s="674">
        <v>295.84500000000003</v>
      </c>
      <c r="H6666" s="115">
        <f t="shared" si="208"/>
        <v>1.0068371472522089</v>
      </c>
      <c r="I6666" s="115">
        <f t="shared" si="209"/>
        <v>1074.777</v>
      </c>
    </row>
    <row r="6667" spans="1:9" hidden="1">
      <c r="A6667" s="115" t="s">
        <v>18447</v>
      </c>
      <c r="B6667" s="115" t="s">
        <v>18448</v>
      </c>
      <c r="C6667" s="115" t="s">
        <v>13318</v>
      </c>
      <c r="D6667" s="115" t="s">
        <v>1242</v>
      </c>
      <c r="E6667" s="115">
        <v>25.852799999999998</v>
      </c>
      <c r="F6667" s="674">
        <v>293.83600000000001</v>
      </c>
      <c r="G6667" s="674">
        <v>295.84500000000003</v>
      </c>
      <c r="H6667" s="115">
        <f t="shared" si="208"/>
        <v>1.0068371472522089</v>
      </c>
      <c r="I6667" s="115">
        <f t="shared" si="209"/>
        <v>26.029599999999999</v>
      </c>
    </row>
    <row r="6668" spans="1:9" hidden="1">
      <c r="A6668" s="115" t="s">
        <v>18449</v>
      </c>
      <c r="B6668" s="115" t="s">
        <v>18450</v>
      </c>
      <c r="C6668" s="115" t="s">
        <v>13321</v>
      </c>
      <c r="D6668" s="115" t="s">
        <v>1242</v>
      </c>
      <c r="E6668" s="115">
        <v>28.106999999999999</v>
      </c>
      <c r="F6668" s="674">
        <v>293.83600000000001</v>
      </c>
      <c r="G6668" s="674">
        <v>295.84500000000003</v>
      </c>
      <c r="H6668" s="115">
        <f t="shared" si="208"/>
        <v>1.0068371472522089</v>
      </c>
      <c r="I6668" s="115">
        <f t="shared" si="209"/>
        <v>28.299199999999999</v>
      </c>
    </row>
    <row r="6669" spans="1:9" hidden="1">
      <c r="A6669" s="115" t="s">
        <v>18451</v>
      </c>
      <c r="B6669" s="115" t="s">
        <v>18452</v>
      </c>
      <c r="C6669" s="115" t="s">
        <v>13324</v>
      </c>
      <c r="D6669" s="115" t="s">
        <v>1242</v>
      </c>
      <c r="E6669" s="115">
        <v>29.593299999999999</v>
      </c>
      <c r="F6669" s="674">
        <v>293.83600000000001</v>
      </c>
      <c r="G6669" s="674">
        <v>295.84500000000003</v>
      </c>
      <c r="H6669" s="115">
        <f t="shared" si="208"/>
        <v>1.0068371472522089</v>
      </c>
      <c r="I6669" s="115">
        <f t="shared" si="209"/>
        <v>29.7956</v>
      </c>
    </row>
    <row r="6670" spans="1:9" hidden="1">
      <c r="A6670" s="115" t="s">
        <v>18453</v>
      </c>
      <c r="B6670" s="115" t="s">
        <v>18454</v>
      </c>
      <c r="C6670" s="115" t="s">
        <v>13327</v>
      </c>
      <c r="D6670" s="115" t="s">
        <v>1242</v>
      </c>
      <c r="E6670" s="115">
        <v>30.779699999999998</v>
      </c>
      <c r="F6670" s="674">
        <v>293.83600000000001</v>
      </c>
      <c r="G6670" s="674">
        <v>295.84500000000003</v>
      </c>
      <c r="H6670" s="115">
        <f t="shared" si="208"/>
        <v>1.0068371472522089</v>
      </c>
      <c r="I6670" s="115">
        <f t="shared" si="209"/>
        <v>30.990100000000002</v>
      </c>
    </row>
    <row r="6671" spans="1:9" hidden="1">
      <c r="A6671" s="115" t="s">
        <v>18455</v>
      </c>
      <c r="B6671" s="115" t="s">
        <v>18456</v>
      </c>
      <c r="C6671" s="115" t="s">
        <v>13330</v>
      </c>
      <c r="D6671" s="115" t="s">
        <v>1242</v>
      </c>
      <c r="E6671" s="115">
        <v>33.866599999999998</v>
      </c>
      <c r="F6671" s="674">
        <v>293.83600000000001</v>
      </c>
      <c r="G6671" s="674">
        <v>295.84500000000003</v>
      </c>
      <c r="H6671" s="115">
        <f t="shared" si="208"/>
        <v>1.0068371472522089</v>
      </c>
      <c r="I6671" s="115">
        <f t="shared" si="209"/>
        <v>34.098199999999999</v>
      </c>
    </row>
    <row r="6672" spans="1:9" hidden="1">
      <c r="A6672" s="115" t="s">
        <v>18457</v>
      </c>
      <c r="B6672" s="115" t="s">
        <v>18458</v>
      </c>
      <c r="C6672" s="115" t="s">
        <v>13333</v>
      </c>
      <c r="D6672" s="115" t="s">
        <v>1242</v>
      </c>
      <c r="E6672" s="115">
        <v>36.801400000000001</v>
      </c>
      <c r="F6672" s="674">
        <v>293.83600000000001</v>
      </c>
      <c r="G6672" s="674">
        <v>295.84500000000003</v>
      </c>
      <c r="H6672" s="115">
        <f t="shared" si="208"/>
        <v>1.0068371472522089</v>
      </c>
      <c r="I6672" s="115">
        <f t="shared" si="209"/>
        <v>37.052999999999997</v>
      </c>
    </row>
    <row r="6673" spans="1:9" hidden="1">
      <c r="A6673" s="115" t="s">
        <v>18459</v>
      </c>
      <c r="B6673" s="115" t="s">
        <v>18460</v>
      </c>
      <c r="C6673" s="115" t="s">
        <v>13336</v>
      </c>
      <c r="D6673" s="115" t="s">
        <v>1242</v>
      </c>
      <c r="E6673" s="115">
        <v>26.996099999999998</v>
      </c>
      <c r="F6673" s="674">
        <v>293.83600000000001</v>
      </c>
      <c r="G6673" s="674">
        <v>295.84500000000003</v>
      </c>
      <c r="H6673" s="115">
        <f t="shared" si="208"/>
        <v>1.0068371472522089</v>
      </c>
      <c r="I6673" s="115">
        <f t="shared" si="209"/>
        <v>27.180700000000002</v>
      </c>
    </row>
    <row r="6674" spans="1:9" hidden="1">
      <c r="A6674" s="115" t="s">
        <v>18461</v>
      </c>
      <c r="B6674" s="115" t="s">
        <v>18462</v>
      </c>
      <c r="C6674" s="115" t="s">
        <v>13339</v>
      </c>
      <c r="D6674" s="115" t="s">
        <v>1242</v>
      </c>
      <c r="E6674" s="115">
        <v>29.593299999999999</v>
      </c>
      <c r="F6674" s="674">
        <v>293.83600000000001</v>
      </c>
      <c r="G6674" s="674">
        <v>295.84500000000003</v>
      </c>
      <c r="H6674" s="115">
        <f t="shared" si="208"/>
        <v>1.0068371472522089</v>
      </c>
      <c r="I6674" s="115">
        <f t="shared" si="209"/>
        <v>29.7956</v>
      </c>
    </row>
    <row r="6675" spans="1:9" hidden="1">
      <c r="A6675" s="115" t="s">
        <v>18463</v>
      </c>
      <c r="B6675" s="115" t="s">
        <v>18464</v>
      </c>
      <c r="C6675" s="115" t="s">
        <v>13342</v>
      </c>
      <c r="D6675" s="115" t="s">
        <v>1242</v>
      </c>
      <c r="E6675" s="115">
        <v>31.4512</v>
      </c>
      <c r="F6675" s="674">
        <v>293.83600000000001</v>
      </c>
      <c r="G6675" s="674">
        <v>295.84500000000003</v>
      </c>
      <c r="H6675" s="115">
        <f t="shared" si="208"/>
        <v>1.0068371472522089</v>
      </c>
      <c r="I6675" s="115">
        <f t="shared" si="209"/>
        <v>31.6662</v>
      </c>
    </row>
    <row r="6676" spans="1:9" hidden="1">
      <c r="A6676" s="115" t="s">
        <v>18465</v>
      </c>
      <c r="B6676" s="115" t="s">
        <v>18466</v>
      </c>
      <c r="C6676" s="115" t="s">
        <v>13345</v>
      </c>
      <c r="D6676" s="115" t="s">
        <v>1242</v>
      </c>
      <c r="E6676" s="115">
        <v>32.637599999999999</v>
      </c>
      <c r="F6676" s="674">
        <v>293.83600000000001</v>
      </c>
      <c r="G6676" s="674">
        <v>295.84500000000003</v>
      </c>
      <c r="H6676" s="115">
        <f t="shared" si="208"/>
        <v>1.0068371472522089</v>
      </c>
      <c r="I6676" s="115">
        <f t="shared" si="209"/>
        <v>32.860700000000001</v>
      </c>
    </row>
    <row r="6677" spans="1:9" hidden="1">
      <c r="A6677" s="115" t="s">
        <v>18467</v>
      </c>
      <c r="B6677" s="115" t="s">
        <v>18468</v>
      </c>
      <c r="C6677" s="115" t="s">
        <v>13348</v>
      </c>
      <c r="D6677" s="115" t="s">
        <v>1242</v>
      </c>
      <c r="E6677" s="115">
        <v>36.496200000000002</v>
      </c>
      <c r="F6677" s="674">
        <v>293.83600000000001</v>
      </c>
      <c r="G6677" s="674">
        <v>295.84500000000003</v>
      </c>
      <c r="H6677" s="115">
        <f t="shared" si="208"/>
        <v>1.0068371472522089</v>
      </c>
      <c r="I6677" s="115">
        <f t="shared" si="209"/>
        <v>36.745699999999999</v>
      </c>
    </row>
    <row r="6678" spans="1:9" hidden="1">
      <c r="A6678" s="115" t="s">
        <v>18469</v>
      </c>
      <c r="B6678" s="115" t="s">
        <v>18470</v>
      </c>
      <c r="C6678" s="115" t="s">
        <v>13351</v>
      </c>
      <c r="D6678" s="115" t="s">
        <v>1242</v>
      </c>
      <c r="E6678" s="115">
        <v>39.774000000000001</v>
      </c>
      <c r="F6678" s="674">
        <v>293.83600000000001</v>
      </c>
      <c r="G6678" s="674">
        <v>295.84500000000003</v>
      </c>
      <c r="H6678" s="115">
        <f t="shared" si="208"/>
        <v>1.0068371472522089</v>
      </c>
      <c r="I6678" s="115">
        <f t="shared" si="209"/>
        <v>40.045900000000003</v>
      </c>
    </row>
    <row r="6679" spans="1:9" hidden="1">
      <c r="A6679" s="115" t="s">
        <v>18471</v>
      </c>
      <c r="B6679" s="115" t="s">
        <v>18472</v>
      </c>
      <c r="C6679" s="115" t="s">
        <v>13354</v>
      </c>
      <c r="D6679" s="115" t="s">
        <v>1242</v>
      </c>
      <c r="E6679" s="115">
        <v>41.917700000000004</v>
      </c>
      <c r="F6679" s="674">
        <v>293.83600000000001</v>
      </c>
      <c r="G6679" s="674">
        <v>295.84500000000003</v>
      </c>
      <c r="H6679" s="115">
        <f t="shared" si="208"/>
        <v>1.0068371472522089</v>
      </c>
      <c r="I6679" s="115">
        <f t="shared" si="209"/>
        <v>42.204300000000003</v>
      </c>
    </row>
    <row r="6680" spans="1:9" hidden="1">
      <c r="A6680" s="115" t="s">
        <v>18473</v>
      </c>
      <c r="B6680" s="115" t="s">
        <v>18474</v>
      </c>
      <c r="C6680" s="115" t="s">
        <v>13357</v>
      </c>
      <c r="D6680" s="115" t="s">
        <v>1242</v>
      </c>
      <c r="E6680" s="115">
        <v>44.625700000000002</v>
      </c>
      <c r="F6680" s="674">
        <v>293.83600000000001</v>
      </c>
      <c r="G6680" s="674">
        <v>295.84500000000003</v>
      </c>
      <c r="H6680" s="115">
        <f t="shared" si="208"/>
        <v>1.0068371472522089</v>
      </c>
      <c r="I6680" s="115">
        <f t="shared" si="209"/>
        <v>44.930799999999998</v>
      </c>
    </row>
    <row r="6681" spans="1:9" hidden="1">
      <c r="A6681" s="115" t="s">
        <v>18475</v>
      </c>
      <c r="B6681" s="115" t="s">
        <v>18476</v>
      </c>
      <c r="C6681" s="115" t="s">
        <v>13360</v>
      </c>
      <c r="D6681" s="115" t="s">
        <v>1242</v>
      </c>
      <c r="E6681" s="115">
        <v>48.362400000000001</v>
      </c>
      <c r="F6681" s="674">
        <v>293.83600000000001</v>
      </c>
      <c r="G6681" s="674">
        <v>295.84500000000003</v>
      </c>
      <c r="H6681" s="115">
        <f t="shared" si="208"/>
        <v>1.0068371472522089</v>
      </c>
      <c r="I6681" s="115">
        <f t="shared" si="209"/>
        <v>48.693100000000001</v>
      </c>
    </row>
    <row r="6682" spans="1:9" hidden="1">
      <c r="A6682" s="115" t="s">
        <v>18477</v>
      </c>
      <c r="B6682" s="115" t="s">
        <v>18478</v>
      </c>
      <c r="C6682" s="115" t="s">
        <v>13363</v>
      </c>
      <c r="D6682" s="115" t="s">
        <v>1242</v>
      </c>
      <c r="E6682" s="115">
        <v>53.134</v>
      </c>
      <c r="F6682" s="674">
        <v>293.83600000000001</v>
      </c>
      <c r="G6682" s="674">
        <v>295.84500000000003</v>
      </c>
      <c r="H6682" s="115">
        <f t="shared" si="208"/>
        <v>1.0068371472522089</v>
      </c>
      <c r="I6682" s="115">
        <f t="shared" si="209"/>
        <v>53.497300000000003</v>
      </c>
    </row>
    <row r="6683" spans="1:9" hidden="1">
      <c r="A6683" s="115" t="s">
        <v>18479</v>
      </c>
      <c r="B6683" s="115" t="s">
        <v>18480</v>
      </c>
      <c r="C6683" s="115" t="s">
        <v>13366</v>
      </c>
      <c r="D6683" s="115" t="s">
        <v>1242</v>
      </c>
      <c r="E6683" s="115">
        <v>58.345599999999997</v>
      </c>
      <c r="F6683" s="674">
        <v>293.83600000000001</v>
      </c>
      <c r="G6683" s="674">
        <v>295.84500000000003</v>
      </c>
      <c r="H6683" s="115">
        <f t="shared" si="208"/>
        <v>1.0068371472522089</v>
      </c>
      <c r="I6683" s="115">
        <f t="shared" si="209"/>
        <v>58.744500000000002</v>
      </c>
    </row>
    <row r="6684" spans="1:9" hidden="1">
      <c r="A6684" s="115" t="s">
        <v>18481</v>
      </c>
      <c r="B6684" s="115" t="s">
        <v>18482</v>
      </c>
      <c r="C6684" s="115" t="s">
        <v>13369</v>
      </c>
      <c r="D6684" s="115" t="s">
        <v>1242</v>
      </c>
      <c r="E6684" s="115">
        <v>62.568399999999997</v>
      </c>
      <c r="F6684" s="674">
        <v>293.83600000000001</v>
      </c>
      <c r="G6684" s="674">
        <v>295.84500000000003</v>
      </c>
      <c r="H6684" s="115">
        <f t="shared" si="208"/>
        <v>1.0068371472522089</v>
      </c>
      <c r="I6684" s="115">
        <f t="shared" si="209"/>
        <v>62.996200000000002</v>
      </c>
    </row>
    <row r="6685" spans="1:9" hidden="1">
      <c r="A6685" s="115" t="s">
        <v>18483</v>
      </c>
      <c r="B6685" s="115" t="s">
        <v>18484</v>
      </c>
      <c r="C6685" s="115" t="s">
        <v>13372</v>
      </c>
      <c r="D6685" s="115" t="s">
        <v>1242</v>
      </c>
      <c r="E6685" s="115">
        <v>65.463700000000003</v>
      </c>
      <c r="F6685" s="674">
        <v>293.83600000000001</v>
      </c>
      <c r="G6685" s="674">
        <v>295.84500000000003</v>
      </c>
      <c r="H6685" s="115">
        <f t="shared" si="208"/>
        <v>1.0068371472522089</v>
      </c>
      <c r="I6685" s="115">
        <f t="shared" si="209"/>
        <v>65.911299999999997</v>
      </c>
    </row>
    <row r="6686" spans="1:9" hidden="1">
      <c r="A6686" s="115" t="s">
        <v>18485</v>
      </c>
      <c r="B6686" s="115" t="s">
        <v>18486</v>
      </c>
      <c r="C6686" s="115" t="s">
        <v>13375</v>
      </c>
      <c r="D6686" s="115" t="s">
        <v>1242</v>
      </c>
      <c r="E6686" s="115">
        <v>88.428600000000003</v>
      </c>
      <c r="F6686" s="674">
        <v>293.83600000000001</v>
      </c>
      <c r="G6686" s="674">
        <v>295.84500000000003</v>
      </c>
      <c r="H6686" s="115">
        <f t="shared" si="208"/>
        <v>1.0068371472522089</v>
      </c>
      <c r="I6686" s="115">
        <f t="shared" si="209"/>
        <v>89.033199999999994</v>
      </c>
    </row>
    <row r="6687" spans="1:9" hidden="1">
      <c r="A6687" s="115" t="s">
        <v>18487</v>
      </c>
      <c r="B6687" s="115" t="s">
        <v>18488</v>
      </c>
      <c r="C6687" s="115" t="s">
        <v>13378</v>
      </c>
      <c r="D6687" s="115" t="s">
        <v>1242</v>
      </c>
      <c r="E6687" s="115">
        <v>101.0271</v>
      </c>
      <c r="F6687" s="674">
        <v>293.83600000000001</v>
      </c>
      <c r="G6687" s="674">
        <v>295.84500000000003</v>
      </c>
      <c r="H6687" s="115">
        <f t="shared" si="208"/>
        <v>1.0068371472522089</v>
      </c>
      <c r="I6687" s="115">
        <f t="shared" si="209"/>
        <v>101.7178</v>
      </c>
    </row>
    <row r="6688" spans="1:9" hidden="1">
      <c r="A6688" s="115" t="s">
        <v>18489</v>
      </c>
      <c r="B6688" s="115" t="s">
        <v>18490</v>
      </c>
      <c r="C6688" s="115" t="s">
        <v>13381</v>
      </c>
      <c r="D6688" s="115" t="s">
        <v>1242</v>
      </c>
      <c r="E6688" s="115">
        <v>106.0457</v>
      </c>
      <c r="F6688" s="674">
        <v>293.83600000000001</v>
      </c>
      <c r="G6688" s="674">
        <v>295.84500000000003</v>
      </c>
      <c r="H6688" s="115">
        <f t="shared" si="208"/>
        <v>1.0068371472522089</v>
      </c>
      <c r="I6688" s="115">
        <f t="shared" si="209"/>
        <v>106.77079999999999</v>
      </c>
    </row>
    <row r="6689" spans="1:9" hidden="1">
      <c r="A6689" s="115" t="s">
        <v>18491</v>
      </c>
      <c r="B6689" s="115" t="s">
        <v>18492</v>
      </c>
      <c r="C6689" s="115" t="s">
        <v>13384</v>
      </c>
      <c r="D6689" s="115" t="s">
        <v>1242</v>
      </c>
      <c r="E6689" s="115">
        <v>70.376099999999994</v>
      </c>
      <c r="F6689" s="674">
        <v>293.83600000000001</v>
      </c>
      <c r="G6689" s="674">
        <v>295.84500000000003</v>
      </c>
      <c r="H6689" s="115">
        <f t="shared" si="208"/>
        <v>1.0068371472522089</v>
      </c>
      <c r="I6689" s="115">
        <f t="shared" si="209"/>
        <v>70.857299999999995</v>
      </c>
    </row>
    <row r="6690" spans="1:9" hidden="1">
      <c r="A6690" s="115" t="s">
        <v>18493</v>
      </c>
      <c r="B6690" s="115" t="s">
        <v>18494</v>
      </c>
      <c r="C6690" s="115" t="s">
        <v>13387</v>
      </c>
      <c r="D6690" s="115" t="s">
        <v>1242</v>
      </c>
      <c r="E6690" s="115">
        <v>76.168099999999995</v>
      </c>
      <c r="F6690" s="674">
        <v>293.83600000000001</v>
      </c>
      <c r="G6690" s="674">
        <v>295.84500000000003</v>
      </c>
      <c r="H6690" s="115">
        <f t="shared" si="208"/>
        <v>1.0068371472522089</v>
      </c>
      <c r="I6690" s="115">
        <f t="shared" si="209"/>
        <v>76.688900000000004</v>
      </c>
    </row>
    <row r="6691" spans="1:9" hidden="1">
      <c r="A6691" s="115" t="s">
        <v>18495</v>
      </c>
      <c r="B6691" s="115" t="s">
        <v>18496</v>
      </c>
      <c r="C6691" s="115" t="s">
        <v>13390</v>
      </c>
      <c r="D6691" s="115" t="s">
        <v>1242</v>
      </c>
      <c r="E6691" s="115">
        <v>105.559</v>
      </c>
      <c r="F6691" s="674">
        <v>293.83600000000001</v>
      </c>
      <c r="G6691" s="674">
        <v>295.84500000000003</v>
      </c>
      <c r="H6691" s="115">
        <f t="shared" si="208"/>
        <v>1.0068371472522089</v>
      </c>
      <c r="I6691" s="115">
        <f t="shared" si="209"/>
        <v>106.2807</v>
      </c>
    </row>
    <row r="6692" spans="1:9" hidden="1">
      <c r="A6692" s="115" t="s">
        <v>18497</v>
      </c>
      <c r="B6692" s="115" t="s">
        <v>18498</v>
      </c>
      <c r="C6692" s="115" t="s">
        <v>13393</v>
      </c>
      <c r="D6692" s="115" t="s">
        <v>1242</v>
      </c>
      <c r="E6692" s="115">
        <v>121.5575</v>
      </c>
      <c r="F6692" s="674">
        <v>293.83600000000001</v>
      </c>
      <c r="G6692" s="674">
        <v>295.84500000000003</v>
      </c>
      <c r="H6692" s="115">
        <f t="shared" si="208"/>
        <v>1.0068371472522089</v>
      </c>
      <c r="I6692" s="115">
        <f t="shared" si="209"/>
        <v>122.3886</v>
      </c>
    </row>
    <row r="6693" spans="1:9" hidden="1">
      <c r="A6693" s="115" t="s">
        <v>18499</v>
      </c>
      <c r="B6693" s="115" t="s">
        <v>18500</v>
      </c>
      <c r="C6693" s="115" t="s">
        <v>13396</v>
      </c>
      <c r="D6693" s="115" t="s">
        <v>1242</v>
      </c>
      <c r="E6693" s="115">
        <v>129.976</v>
      </c>
      <c r="F6693" s="674">
        <v>293.83600000000001</v>
      </c>
      <c r="G6693" s="674">
        <v>295.84500000000003</v>
      </c>
      <c r="H6693" s="115">
        <f t="shared" si="208"/>
        <v>1.0068371472522089</v>
      </c>
      <c r="I6693" s="115">
        <f t="shared" si="209"/>
        <v>130.8647</v>
      </c>
    </row>
    <row r="6694" spans="1:9" hidden="1">
      <c r="A6694" s="115" t="s">
        <v>18501</v>
      </c>
      <c r="B6694" s="115" t="s">
        <v>18502</v>
      </c>
      <c r="C6694" s="115" t="s">
        <v>13399</v>
      </c>
      <c r="D6694" s="115" t="s">
        <v>1242</v>
      </c>
      <c r="E6694" s="115">
        <v>156.1514</v>
      </c>
      <c r="F6694" s="674">
        <v>293.83600000000001</v>
      </c>
      <c r="G6694" s="674">
        <v>295.84500000000003</v>
      </c>
      <c r="H6694" s="115">
        <f t="shared" si="208"/>
        <v>1.0068371472522089</v>
      </c>
      <c r="I6694" s="115">
        <f t="shared" si="209"/>
        <v>157.21899999999999</v>
      </c>
    </row>
    <row r="6695" spans="1:9" hidden="1">
      <c r="A6695" s="115" t="s">
        <v>18503</v>
      </c>
      <c r="B6695" s="115" t="s">
        <v>18504</v>
      </c>
      <c r="C6695" s="115" t="s">
        <v>13402</v>
      </c>
      <c r="D6695" s="115" t="s">
        <v>1242</v>
      </c>
      <c r="E6695" s="115">
        <v>162.62719999999999</v>
      </c>
      <c r="F6695" s="674">
        <v>293.83600000000001</v>
      </c>
      <c r="G6695" s="674">
        <v>295.84500000000003</v>
      </c>
      <c r="H6695" s="115">
        <f t="shared" si="208"/>
        <v>1.0068371472522089</v>
      </c>
      <c r="I6695" s="115">
        <f t="shared" si="209"/>
        <v>163.73910000000001</v>
      </c>
    </row>
    <row r="6696" spans="1:9" hidden="1">
      <c r="A6696" s="115" t="s">
        <v>18505</v>
      </c>
      <c r="B6696" s="115" t="s">
        <v>18506</v>
      </c>
      <c r="C6696" s="115" t="s">
        <v>13405</v>
      </c>
      <c r="D6696" s="115" t="s">
        <v>1242</v>
      </c>
      <c r="E6696" s="115">
        <v>189.15710000000001</v>
      </c>
      <c r="F6696" s="674">
        <v>293.83600000000001</v>
      </c>
      <c r="G6696" s="674">
        <v>295.84500000000003</v>
      </c>
      <c r="H6696" s="115">
        <f t="shared" si="208"/>
        <v>1.0068371472522089</v>
      </c>
      <c r="I6696" s="115">
        <f t="shared" si="209"/>
        <v>190.4504</v>
      </c>
    </row>
    <row r="6697" spans="1:9" hidden="1">
      <c r="A6697" s="115" t="s">
        <v>18507</v>
      </c>
      <c r="B6697" s="115" t="s">
        <v>18508</v>
      </c>
      <c r="C6697" s="115" t="s">
        <v>13408</v>
      </c>
      <c r="D6697" s="115" t="s">
        <v>1242</v>
      </c>
      <c r="E6697" s="115">
        <v>204.69900000000001</v>
      </c>
      <c r="F6697" s="674">
        <v>293.83600000000001</v>
      </c>
      <c r="G6697" s="674">
        <v>295.84500000000003</v>
      </c>
      <c r="H6697" s="115">
        <f t="shared" si="208"/>
        <v>1.0068371472522089</v>
      </c>
      <c r="I6697" s="115">
        <f t="shared" si="209"/>
        <v>206.0986</v>
      </c>
    </row>
    <row r="6698" spans="1:9" hidden="1">
      <c r="A6698" s="115" t="s">
        <v>18509</v>
      </c>
      <c r="B6698" s="115" t="s">
        <v>18510</v>
      </c>
      <c r="C6698" s="115" t="s">
        <v>13411</v>
      </c>
      <c r="D6698" s="115" t="s">
        <v>1242</v>
      </c>
      <c r="E6698" s="115">
        <v>237.67509999999999</v>
      </c>
      <c r="F6698" s="674">
        <v>293.83600000000001</v>
      </c>
      <c r="G6698" s="674">
        <v>295.84500000000003</v>
      </c>
      <c r="H6698" s="115">
        <f t="shared" si="208"/>
        <v>1.0068371472522089</v>
      </c>
      <c r="I6698" s="115">
        <f t="shared" si="209"/>
        <v>239.30009999999999</v>
      </c>
    </row>
    <row r="6699" spans="1:9" hidden="1">
      <c r="A6699" s="115" t="s">
        <v>18511</v>
      </c>
      <c r="B6699" s="115" t="s">
        <v>18512</v>
      </c>
      <c r="C6699" s="115" t="s">
        <v>13414</v>
      </c>
      <c r="D6699" s="115" t="s">
        <v>1242</v>
      </c>
      <c r="E6699" s="115">
        <v>253.86449999999999</v>
      </c>
      <c r="F6699" s="674">
        <v>293.83600000000001</v>
      </c>
      <c r="G6699" s="674">
        <v>295.84500000000003</v>
      </c>
      <c r="H6699" s="115">
        <f t="shared" si="208"/>
        <v>1.0068371472522089</v>
      </c>
      <c r="I6699" s="115">
        <f t="shared" si="209"/>
        <v>255.6002</v>
      </c>
    </row>
    <row r="6700" spans="1:9" hidden="1">
      <c r="A6700" s="115" t="s">
        <v>18513</v>
      </c>
      <c r="B6700" s="115" t="s">
        <v>18514</v>
      </c>
      <c r="C6700" s="115" t="s">
        <v>13417</v>
      </c>
      <c r="D6700" s="115" t="s">
        <v>1242</v>
      </c>
      <c r="E6700" s="115">
        <v>153.18700000000001</v>
      </c>
      <c r="F6700" s="674">
        <v>293.83600000000001</v>
      </c>
      <c r="G6700" s="674">
        <v>295.84500000000003</v>
      </c>
      <c r="H6700" s="115">
        <f t="shared" si="208"/>
        <v>1.0068371472522089</v>
      </c>
      <c r="I6700" s="115">
        <f t="shared" si="209"/>
        <v>154.23439999999999</v>
      </c>
    </row>
    <row r="6701" spans="1:9" hidden="1">
      <c r="A6701" s="115" t="s">
        <v>18515</v>
      </c>
      <c r="B6701" s="115" t="s">
        <v>18516</v>
      </c>
      <c r="C6701" s="115" t="s">
        <v>13420</v>
      </c>
      <c r="D6701" s="115" t="s">
        <v>1242</v>
      </c>
      <c r="E6701" s="115">
        <v>164.41079999999999</v>
      </c>
      <c r="F6701" s="674">
        <v>293.83600000000001</v>
      </c>
      <c r="G6701" s="674">
        <v>295.84500000000003</v>
      </c>
      <c r="H6701" s="115">
        <f t="shared" si="208"/>
        <v>1.0068371472522089</v>
      </c>
      <c r="I6701" s="115">
        <f t="shared" si="209"/>
        <v>165.53489999999999</v>
      </c>
    </row>
    <row r="6702" spans="1:9" hidden="1">
      <c r="A6702" s="115" t="s">
        <v>18517</v>
      </c>
      <c r="B6702" s="115" t="s">
        <v>18518</v>
      </c>
      <c r="C6702" s="115" t="s">
        <v>13423</v>
      </c>
      <c r="D6702" s="115" t="s">
        <v>1242</v>
      </c>
      <c r="E6702" s="115">
        <v>187.74520000000001</v>
      </c>
      <c r="F6702" s="674">
        <v>293.83600000000001</v>
      </c>
      <c r="G6702" s="674">
        <v>295.84500000000003</v>
      </c>
      <c r="H6702" s="115">
        <f t="shared" si="208"/>
        <v>1.0068371472522089</v>
      </c>
      <c r="I6702" s="115">
        <f t="shared" si="209"/>
        <v>189.02879999999999</v>
      </c>
    </row>
    <row r="6703" spans="1:9" hidden="1">
      <c r="A6703" s="115" t="s">
        <v>18519</v>
      </c>
      <c r="B6703" s="115" t="s">
        <v>18520</v>
      </c>
      <c r="C6703" s="115" t="s">
        <v>13426</v>
      </c>
      <c r="D6703" s="115" t="s">
        <v>1242</v>
      </c>
      <c r="E6703" s="115">
        <v>196.37889999999999</v>
      </c>
      <c r="F6703" s="674">
        <v>293.83600000000001</v>
      </c>
      <c r="G6703" s="674">
        <v>295.84500000000003</v>
      </c>
      <c r="H6703" s="115">
        <f t="shared" si="208"/>
        <v>1.0068371472522089</v>
      </c>
      <c r="I6703" s="115">
        <f t="shared" si="209"/>
        <v>197.7216</v>
      </c>
    </row>
    <row r="6704" spans="1:9" hidden="1">
      <c r="A6704" s="115" t="s">
        <v>18521</v>
      </c>
      <c r="B6704" s="115" t="s">
        <v>18522</v>
      </c>
      <c r="C6704" s="115" t="s">
        <v>13429</v>
      </c>
      <c r="D6704" s="115" t="s">
        <v>1242</v>
      </c>
      <c r="E6704" s="115">
        <v>227.69460000000001</v>
      </c>
      <c r="F6704" s="674">
        <v>293.83600000000001</v>
      </c>
      <c r="G6704" s="674">
        <v>295.84500000000003</v>
      </c>
      <c r="H6704" s="115">
        <f t="shared" si="208"/>
        <v>1.0068371472522089</v>
      </c>
      <c r="I6704" s="115">
        <f t="shared" si="209"/>
        <v>229.25139999999999</v>
      </c>
    </row>
    <row r="6705" spans="1:9" hidden="1">
      <c r="A6705" s="115" t="s">
        <v>18523</v>
      </c>
      <c r="B6705" s="115" t="s">
        <v>18524</v>
      </c>
      <c r="C6705" s="115" t="s">
        <v>13432</v>
      </c>
      <c r="D6705" s="115" t="s">
        <v>1242</v>
      </c>
      <c r="E6705" s="115">
        <v>248.41550000000001</v>
      </c>
      <c r="F6705" s="674">
        <v>293.83600000000001</v>
      </c>
      <c r="G6705" s="674">
        <v>295.84500000000003</v>
      </c>
      <c r="H6705" s="115">
        <f t="shared" si="208"/>
        <v>1.0068371472522089</v>
      </c>
      <c r="I6705" s="115">
        <f t="shared" si="209"/>
        <v>250.114</v>
      </c>
    </row>
    <row r="6706" spans="1:9" hidden="1">
      <c r="A6706" s="115" t="s">
        <v>18525</v>
      </c>
      <c r="B6706" s="115" t="s">
        <v>18526</v>
      </c>
      <c r="C6706" s="115" t="s">
        <v>13435</v>
      </c>
      <c r="D6706" s="115" t="s">
        <v>1242</v>
      </c>
      <c r="E6706" s="115">
        <v>308.69439999999997</v>
      </c>
      <c r="F6706" s="674">
        <v>293.83600000000001</v>
      </c>
      <c r="G6706" s="674">
        <v>295.84500000000003</v>
      </c>
      <c r="H6706" s="115">
        <f t="shared" si="208"/>
        <v>1.0068371472522089</v>
      </c>
      <c r="I6706" s="115">
        <f t="shared" si="209"/>
        <v>310.80500000000001</v>
      </c>
    </row>
    <row r="6707" spans="1:9" hidden="1">
      <c r="A6707" s="115" t="s">
        <v>18527</v>
      </c>
      <c r="B6707" s="115" t="s">
        <v>18528</v>
      </c>
      <c r="C6707" s="115" t="s">
        <v>13438</v>
      </c>
      <c r="D6707" s="115" t="s">
        <v>1242</v>
      </c>
      <c r="E6707" s="115">
        <v>359.1465</v>
      </c>
      <c r="F6707" s="674">
        <v>293.83600000000001</v>
      </c>
      <c r="G6707" s="674">
        <v>295.84500000000003</v>
      </c>
      <c r="H6707" s="115">
        <f t="shared" si="208"/>
        <v>1.0068371472522089</v>
      </c>
      <c r="I6707" s="115">
        <f t="shared" si="209"/>
        <v>361.60199999999998</v>
      </c>
    </row>
    <row r="6708" spans="1:9" hidden="1">
      <c r="A6708" s="115" t="s">
        <v>18529</v>
      </c>
      <c r="B6708" s="115" t="s">
        <v>18530</v>
      </c>
      <c r="C6708" s="115" t="s">
        <v>13441</v>
      </c>
      <c r="D6708" s="115" t="s">
        <v>1242</v>
      </c>
      <c r="E6708" s="115">
        <v>363.4633</v>
      </c>
      <c r="F6708" s="674">
        <v>293.83600000000001</v>
      </c>
      <c r="G6708" s="674">
        <v>295.84500000000003</v>
      </c>
      <c r="H6708" s="115">
        <f t="shared" si="208"/>
        <v>1.0068371472522089</v>
      </c>
      <c r="I6708" s="115">
        <f t="shared" si="209"/>
        <v>365.94839999999999</v>
      </c>
    </row>
    <row r="6709" spans="1:9" hidden="1">
      <c r="A6709" s="115" t="s">
        <v>18531</v>
      </c>
      <c r="B6709" s="115" t="s">
        <v>18532</v>
      </c>
      <c r="C6709" s="115" t="s">
        <v>13444</v>
      </c>
      <c r="D6709" s="115" t="s">
        <v>1242</v>
      </c>
      <c r="E6709" s="115">
        <v>396.54559999999998</v>
      </c>
      <c r="F6709" s="674">
        <v>293.83600000000001</v>
      </c>
      <c r="G6709" s="674">
        <v>295.84500000000003</v>
      </c>
      <c r="H6709" s="115">
        <f t="shared" si="208"/>
        <v>1.0068371472522089</v>
      </c>
      <c r="I6709" s="115">
        <f t="shared" si="209"/>
        <v>399.2568</v>
      </c>
    </row>
    <row r="6710" spans="1:9" hidden="1">
      <c r="A6710" s="115" t="s">
        <v>18533</v>
      </c>
      <c r="B6710" s="115" t="s">
        <v>18534</v>
      </c>
      <c r="C6710" s="115" t="s">
        <v>13447</v>
      </c>
      <c r="D6710" s="115" t="s">
        <v>1242</v>
      </c>
      <c r="E6710" s="115">
        <v>487.33199999999999</v>
      </c>
      <c r="F6710" s="674">
        <v>293.83600000000001</v>
      </c>
      <c r="G6710" s="674">
        <v>295.84500000000003</v>
      </c>
      <c r="H6710" s="115">
        <f t="shared" si="208"/>
        <v>1.0068371472522089</v>
      </c>
      <c r="I6710" s="115">
        <f t="shared" si="209"/>
        <v>490.66399999999999</v>
      </c>
    </row>
    <row r="6711" spans="1:9" hidden="1">
      <c r="A6711" s="115" t="s">
        <v>18535</v>
      </c>
      <c r="B6711" s="115" t="s">
        <v>18536</v>
      </c>
      <c r="C6711" s="115" t="s">
        <v>13450</v>
      </c>
      <c r="D6711" s="115" t="s">
        <v>1242</v>
      </c>
      <c r="E6711" s="115">
        <v>424.39879999999999</v>
      </c>
      <c r="F6711" s="674">
        <v>293.83600000000001</v>
      </c>
      <c r="G6711" s="674">
        <v>295.84500000000003</v>
      </c>
      <c r="H6711" s="115">
        <f t="shared" si="208"/>
        <v>1.0068371472522089</v>
      </c>
      <c r="I6711" s="115">
        <f t="shared" si="209"/>
        <v>427.3005</v>
      </c>
    </row>
    <row r="6712" spans="1:9" hidden="1">
      <c r="A6712" s="115" t="s">
        <v>18537</v>
      </c>
      <c r="B6712" s="115" t="s">
        <v>18538</v>
      </c>
      <c r="C6712" s="115" t="s">
        <v>13453</v>
      </c>
      <c r="D6712" s="115" t="s">
        <v>1242</v>
      </c>
      <c r="E6712" s="115">
        <v>463.96359999999999</v>
      </c>
      <c r="F6712" s="674">
        <v>293.83600000000001</v>
      </c>
      <c r="G6712" s="674">
        <v>295.84500000000003</v>
      </c>
      <c r="H6712" s="115">
        <f t="shared" si="208"/>
        <v>1.0068371472522089</v>
      </c>
      <c r="I6712" s="115">
        <f t="shared" si="209"/>
        <v>467.13580000000002</v>
      </c>
    </row>
    <row r="6713" spans="1:9" hidden="1">
      <c r="A6713" s="115" t="s">
        <v>18539</v>
      </c>
      <c r="B6713" s="115" t="s">
        <v>18540</v>
      </c>
      <c r="C6713" s="115" t="s">
        <v>13456</v>
      </c>
      <c r="D6713" s="115" t="s">
        <v>1242</v>
      </c>
      <c r="E6713" s="115">
        <v>571.60450000000003</v>
      </c>
      <c r="F6713" s="674">
        <v>293.83600000000001</v>
      </c>
      <c r="G6713" s="674">
        <v>295.84500000000003</v>
      </c>
      <c r="H6713" s="115">
        <f t="shared" si="208"/>
        <v>1.0068371472522089</v>
      </c>
      <c r="I6713" s="115">
        <f t="shared" si="209"/>
        <v>575.51260000000002</v>
      </c>
    </row>
    <row r="6714" spans="1:9" hidden="1">
      <c r="A6714" s="115" t="s">
        <v>18541</v>
      </c>
      <c r="B6714" s="115" t="s">
        <v>18542</v>
      </c>
      <c r="C6714" s="115" t="s">
        <v>13459</v>
      </c>
      <c r="D6714" s="115" t="s">
        <v>1138</v>
      </c>
      <c r="E6714" s="115">
        <v>163.00059999999999</v>
      </c>
      <c r="F6714" s="674">
        <v>293.83600000000001</v>
      </c>
      <c r="G6714" s="674">
        <v>295.84500000000003</v>
      </c>
      <c r="H6714" s="115">
        <f t="shared" si="208"/>
        <v>1.0068371472522089</v>
      </c>
      <c r="I6714" s="115">
        <f t="shared" si="209"/>
        <v>164.11510000000001</v>
      </c>
    </row>
    <row r="6715" spans="1:9" hidden="1">
      <c r="A6715" s="115" t="s">
        <v>18543</v>
      </c>
      <c r="B6715" s="115" t="s">
        <v>18544</v>
      </c>
      <c r="C6715" s="115" t="s">
        <v>13462</v>
      </c>
      <c r="D6715" s="115" t="s">
        <v>1138</v>
      </c>
      <c r="E6715" s="115">
        <v>201.47069999999999</v>
      </c>
      <c r="F6715" s="674">
        <v>293.83600000000001</v>
      </c>
      <c r="G6715" s="674">
        <v>295.84500000000003</v>
      </c>
      <c r="H6715" s="115">
        <f t="shared" si="208"/>
        <v>1.0068371472522089</v>
      </c>
      <c r="I6715" s="115">
        <f t="shared" si="209"/>
        <v>202.84819999999999</v>
      </c>
    </row>
    <row r="6716" spans="1:9" hidden="1">
      <c r="A6716" s="115" t="s">
        <v>18545</v>
      </c>
      <c r="B6716" s="115" t="s">
        <v>18546</v>
      </c>
      <c r="C6716" s="115" t="s">
        <v>13465</v>
      </c>
      <c r="D6716" s="115" t="s">
        <v>1138</v>
      </c>
      <c r="E6716" s="115">
        <v>237.51220000000001</v>
      </c>
      <c r="F6716" s="674">
        <v>293.83600000000001</v>
      </c>
      <c r="G6716" s="674">
        <v>295.84500000000003</v>
      </c>
      <c r="H6716" s="115">
        <f t="shared" si="208"/>
        <v>1.0068371472522089</v>
      </c>
      <c r="I6716" s="115">
        <f t="shared" si="209"/>
        <v>239.1361</v>
      </c>
    </row>
    <row r="6717" spans="1:9" hidden="1">
      <c r="A6717" s="115" t="s">
        <v>18547</v>
      </c>
      <c r="B6717" s="115" t="s">
        <v>18548</v>
      </c>
      <c r="C6717" s="115" t="s">
        <v>13468</v>
      </c>
      <c r="D6717" s="115" t="s">
        <v>1138</v>
      </c>
      <c r="E6717" s="115">
        <v>278.56200000000001</v>
      </c>
      <c r="F6717" s="674">
        <v>293.83600000000001</v>
      </c>
      <c r="G6717" s="674">
        <v>295.84500000000003</v>
      </c>
      <c r="H6717" s="115">
        <f t="shared" si="208"/>
        <v>1.0068371472522089</v>
      </c>
      <c r="I6717" s="115">
        <f t="shared" si="209"/>
        <v>280.46660000000003</v>
      </c>
    </row>
    <row r="6718" spans="1:9" hidden="1">
      <c r="A6718" s="115" t="s">
        <v>18549</v>
      </c>
      <c r="B6718" s="115" t="s">
        <v>18550</v>
      </c>
      <c r="C6718" s="115" t="s">
        <v>13471</v>
      </c>
      <c r="D6718" s="115" t="s">
        <v>1138</v>
      </c>
      <c r="E6718" s="115">
        <v>315.53840000000002</v>
      </c>
      <c r="F6718" s="674">
        <v>293.83600000000001</v>
      </c>
      <c r="G6718" s="674">
        <v>295.84500000000003</v>
      </c>
      <c r="H6718" s="115">
        <f t="shared" si="208"/>
        <v>1.0068371472522089</v>
      </c>
      <c r="I6718" s="115">
        <f t="shared" si="209"/>
        <v>317.69580000000002</v>
      </c>
    </row>
    <row r="6719" spans="1:9" hidden="1">
      <c r="A6719" s="115" t="s">
        <v>18551</v>
      </c>
      <c r="B6719" s="115" t="s">
        <v>18552</v>
      </c>
      <c r="C6719" s="115" t="s">
        <v>13474</v>
      </c>
      <c r="D6719" s="115" t="s">
        <v>1138</v>
      </c>
      <c r="E6719" s="115">
        <v>357.65649999999999</v>
      </c>
      <c r="F6719" s="674">
        <v>293.83600000000001</v>
      </c>
      <c r="G6719" s="674">
        <v>295.84500000000003</v>
      </c>
      <c r="H6719" s="115">
        <f t="shared" si="208"/>
        <v>1.0068371472522089</v>
      </c>
      <c r="I6719" s="115">
        <f t="shared" si="209"/>
        <v>360.1019</v>
      </c>
    </row>
    <row r="6720" spans="1:9" hidden="1">
      <c r="A6720" s="115" t="s">
        <v>18553</v>
      </c>
      <c r="B6720" s="115" t="s">
        <v>18554</v>
      </c>
      <c r="C6720" s="115" t="s">
        <v>13477</v>
      </c>
      <c r="D6720" s="115" t="s">
        <v>1138</v>
      </c>
      <c r="E6720" s="115">
        <v>190.47980000000001</v>
      </c>
      <c r="F6720" s="674">
        <v>293.83600000000001</v>
      </c>
      <c r="G6720" s="674">
        <v>295.84500000000003</v>
      </c>
      <c r="H6720" s="115">
        <f t="shared" si="208"/>
        <v>1.0068371472522089</v>
      </c>
      <c r="I6720" s="115">
        <f t="shared" si="209"/>
        <v>191.78210000000001</v>
      </c>
    </row>
    <row r="6721" spans="1:9" hidden="1">
      <c r="A6721" s="115" t="s">
        <v>18555</v>
      </c>
      <c r="B6721" s="115" t="s">
        <v>18556</v>
      </c>
      <c r="C6721" s="115" t="s">
        <v>13480</v>
      </c>
      <c r="D6721" s="115" t="s">
        <v>1138</v>
      </c>
      <c r="E6721" s="115">
        <v>238.26750000000001</v>
      </c>
      <c r="F6721" s="674">
        <v>293.83600000000001</v>
      </c>
      <c r="G6721" s="674">
        <v>295.84500000000003</v>
      </c>
      <c r="H6721" s="115">
        <f t="shared" si="208"/>
        <v>1.0068371472522089</v>
      </c>
      <c r="I6721" s="115">
        <f t="shared" si="209"/>
        <v>239.89660000000001</v>
      </c>
    </row>
    <row r="6722" spans="1:9" hidden="1">
      <c r="A6722" s="115" t="s">
        <v>18557</v>
      </c>
      <c r="B6722" s="115" t="s">
        <v>18558</v>
      </c>
      <c r="C6722" s="115" t="s">
        <v>13483</v>
      </c>
      <c r="D6722" s="115" t="s">
        <v>1138</v>
      </c>
      <c r="E6722" s="115">
        <v>283.34089999999998</v>
      </c>
      <c r="F6722" s="674">
        <v>293.83600000000001</v>
      </c>
      <c r="G6722" s="674">
        <v>295.84500000000003</v>
      </c>
      <c r="H6722" s="115">
        <f t="shared" si="208"/>
        <v>1.0068371472522089</v>
      </c>
      <c r="I6722" s="115">
        <f t="shared" si="209"/>
        <v>285.27809999999999</v>
      </c>
    </row>
    <row r="6723" spans="1:9" hidden="1">
      <c r="A6723" s="115" t="s">
        <v>18559</v>
      </c>
      <c r="B6723" s="115" t="s">
        <v>18560</v>
      </c>
      <c r="C6723" s="115" t="s">
        <v>13486</v>
      </c>
      <c r="D6723" s="115" t="s">
        <v>1138</v>
      </c>
      <c r="E6723" s="115">
        <v>333.42259999999999</v>
      </c>
      <c r="F6723" s="674">
        <v>293.83600000000001</v>
      </c>
      <c r="G6723" s="674">
        <v>295.84500000000003</v>
      </c>
      <c r="H6723" s="115">
        <f t="shared" si="208"/>
        <v>1.0068371472522089</v>
      </c>
      <c r="I6723" s="115">
        <f t="shared" si="209"/>
        <v>335.70229999999998</v>
      </c>
    </row>
    <row r="6724" spans="1:9" hidden="1">
      <c r="A6724" s="115" t="s">
        <v>18561</v>
      </c>
      <c r="B6724" s="115" t="s">
        <v>18562</v>
      </c>
      <c r="C6724" s="115" t="s">
        <v>13489</v>
      </c>
      <c r="D6724" s="115" t="s">
        <v>1138</v>
      </c>
      <c r="E6724" s="115">
        <v>379.93729999999999</v>
      </c>
      <c r="F6724" s="674">
        <v>293.83600000000001</v>
      </c>
      <c r="G6724" s="674">
        <v>295.84500000000003</v>
      </c>
      <c r="H6724" s="115">
        <f t="shared" si="208"/>
        <v>1.0068371472522089</v>
      </c>
      <c r="I6724" s="115">
        <f t="shared" si="209"/>
        <v>382.53500000000003</v>
      </c>
    </row>
    <row r="6725" spans="1:9" hidden="1">
      <c r="A6725" s="115" t="s">
        <v>18563</v>
      </c>
      <c r="B6725" s="115" t="s">
        <v>18564</v>
      </c>
      <c r="C6725" s="115" t="s">
        <v>13492</v>
      </c>
      <c r="D6725" s="115" t="s">
        <v>1138</v>
      </c>
      <c r="E6725" s="115">
        <v>431.11180000000002</v>
      </c>
      <c r="F6725" s="674">
        <v>293.83600000000001</v>
      </c>
      <c r="G6725" s="674">
        <v>295.84500000000003</v>
      </c>
      <c r="H6725" s="115">
        <f t="shared" ref="H6725:H6788" si="210">G6725/F6725</f>
        <v>1.0068371472522089</v>
      </c>
      <c r="I6725" s="115">
        <f t="shared" ref="I6725:I6788" si="211">ROUND(H6725*E6725,4)</f>
        <v>434.05939999999998</v>
      </c>
    </row>
    <row r="6726" spans="1:9" hidden="1">
      <c r="A6726" s="115" t="s">
        <v>18565</v>
      </c>
      <c r="B6726" s="115" t="s">
        <v>18566</v>
      </c>
      <c r="C6726" s="115" t="s">
        <v>13495</v>
      </c>
      <c r="D6726" s="115" t="s">
        <v>1138</v>
      </c>
      <c r="E6726" s="115">
        <v>477.6388</v>
      </c>
      <c r="F6726" s="674">
        <v>293.83600000000001</v>
      </c>
      <c r="G6726" s="674">
        <v>295.84500000000003</v>
      </c>
      <c r="H6726" s="115">
        <f t="shared" si="210"/>
        <v>1.0068371472522089</v>
      </c>
      <c r="I6726" s="115">
        <f t="shared" si="211"/>
        <v>480.90449999999998</v>
      </c>
    </row>
    <row r="6727" spans="1:9" hidden="1">
      <c r="A6727" s="115" t="s">
        <v>18567</v>
      </c>
      <c r="B6727" s="115" t="s">
        <v>18568</v>
      </c>
      <c r="C6727" s="115" t="s">
        <v>13498</v>
      </c>
      <c r="D6727" s="115" t="s">
        <v>1138</v>
      </c>
      <c r="E6727" s="115">
        <v>525.55960000000005</v>
      </c>
      <c r="F6727" s="674">
        <v>293.83600000000001</v>
      </c>
      <c r="G6727" s="674">
        <v>295.84500000000003</v>
      </c>
      <c r="H6727" s="115">
        <f t="shared" si="210"/>
        <v>1.0068371472522089</v>
      </c>
      <c r="I6727" s="115">
        <f t="shared" si="211"/>
        <v>529.15290000000005</v>
      </c>
    </row>
    <row r="6728" spans="1:9" hidden="1">
      <c r="A6728" s="115" t="s">
        <v>18569</v>
      </c>
      <c r="B6728" s="115" t="s">
        <v>18570</v>
      </c>
      <c r="C6728" s="115" t="s">
        <v>13501</v>
      </c>
      <c r="D6728" s="115" t="s">
        <v>1138</v>
      </c>
      <c r="E6728" s="115">
        <v>632.81299999999999</v>
      </c>
      <c r="F6728" s="674">
        <v>293.83600000000001</v>
      </c>
      <c r="G6728" s="674">
        <v>295.84500000000003</v>
      </c>
      <c r="H6728" s="115">
        <f t="shared" si="210"/>
        <v>1.0068371472522089</v>
      </c>
      <c r="I6728" s="115">
        <f t="shared" si="211"/>
        <v>637.13959999999997</v>
      </c>
    </row>
    <row r="6729" spans="1:9" hidden="1">
      <c r="A6729" s="115" t="s">
        <v>18571</v>
      </c>
      <c r="B6729" s="115" t="s">
        <v>18572</v>
      </c>
      <c r="C6729" s="115" t="s">
        <v>13504</v>
      </c>
      <c r="D6729" s="115" t="s">
        <v>1138</v>
      </c>
      <c r="E6729" s="115">
        <v>461.0967</v>
      </c>
      <c r="F6729" s="674">
        <v>293.83600000000001</v>
      </c>
      <c r="G6729" s="674">
        <v>295.84500000000003</v>
      </c>
      <c r="H6729" s="115">
        <f t="shared" si="210"/>
        <v>1.0068371472522089</v>
      </c>
      <c r="I6729" s="115">
        <f t="shared" si="211"/>
        <v>464.24930000000001</v>
      </c>
    </row>
    <row r="6730" spans="1:9" hidden="1">
      <c r="A6730" s="115" t="s">
        <v>18573</v>
      </c>
      <c r="B6730" s="115" t="s">
        <v>18574</v>
      </c>
      <c r="C6730" s="115" t="s">
        <v>13507</v>
      </c>
      <c r="D6730" s="115" t="s">
        <v>1138</v>
      </c>
      <c r="E6730" s="115">
        <v>523.91560000000004</v>
      </c>
      <c r="F6730" s="674">
        <v>293.83600000000001</v>
      </c>
      <c r="G6730" s="674">
        <v>295.84500000000003</v>
      </c>
      <c r="H6730" s="115">
        <f t="shared" si="210"/>
        <v>1.0068371472522089</v>
      </c>
      <c r="I6730" s="115">
        <f t="shared" si="211"/>
        <v>527.49770000000001</v>
      </c>
    </row>
    <row r="6731" spans="1:9" hidden="1">
      <c r="A6731" s="115" t="s">
        <v>18575</v>
      </c>
      <c r="B6731" s="115" t="s">
        <v>18576</v>
      </c>
      <c r="C6731" s="115" t="s">
        <v>13510</v>
      </c>
      <c r="D6731" s="115" t="s">
        <v>1138</v>
      </c>
      <c r="E6731" s="115">
        <v>592.93179999999995</v>
      </c>
      <c r="F6731" s="674">
        <v>293.83600000000001</v>
      </c>
      <c r="G6731" s="674">
        <v>295.84500000000003</v>
      </c>
      <c r="H6731" s="115">
        <f t="shared" si="210"/>
        <v>1.0068371472522089</v>
      </c>
      <c r="I6731" s="115">
        <f t="shared" si="211"/>
        <v>596.98580000000004</v>
      </c>
    </row>
    <row r="6732" spans="1:9" hidden="1">
      <c r="A6732" s="115" t="s">
        <v>18577</v>
      </c>
      <c r="B6732" s="115" t="s">
        <v>18578</v>
      </c>
      <c r="C6732" s="115" t="s">
        <v>13513</v>
      </c>
      <c r="D6732" s="115" t="s">
        <v>1138</v>
      </c>
      <c r="E6732" s="115">
        <v>655.75070000000005</v>
      </c>
      <c r="F6732" s="674">
        <v>293.83600000000001</v>
      </c>
      <c r="G6732" s="674">
        <v>295.84500000000003</v>
      </c>
      <c r="H6732" s="115">
        <f t="shared" si="210"/>
        <v>1.0068371472522089</v>
      </c>
      <c r="I6732" s="115">
        <f t="shared" si="211"/>
        <v>660.23419999999999</v>
      </c>
    </row>
    <row r="6733" spans="1:9" hidden="1">
      <c r="A6733" s="115" t="s">
        <v>18579</v>
      </c>
      <c r="B6733" s="115" t="s">
        <v>18580</v>
      </c>
      <c r="C6733" s="115" t="s">
        <v>13516</v>
      </c>
      <c r="D6733" s="115" t="s">
        <v>1138</v>
      </c>
      <c r="E6733" s="115">
        <v>725.05349999999999</v>
      </c>
      <c r="F6733" s="674">
        <v>293.83600000000001</v>
      </c>
      <c r="G6733" s="674">
        <v>295.84500000000003</v>
      </c>
      <c r="H6733" s="115">
        <f t="shared" si="210"/>
        <v>1.0068371472522089</v>
      </c>
      <c r="I6733" s="115">
        <f t="shared" si="211"/>
        <v>730.01080000000002</v>
      </c>
    </row>
    <row r="6734" spans="1:9" hidden="1">
      <c r="A6734" s="115" t="s">
        <v>18581</v>
      </c>
      <c r="B6734" s="115" t="s">
        <v>18582</v>
      </c>
      <c r="C6734" s="115" t="s">
        <v>13519</v>
      </c>
      <c r="D6734" s="115" t="s">
        <v>1138</v>
      </c>
      <c r="E6734" s="115">
        <v>894.46010000000001</v>
      </c>
      <c r="F6734" s="674">
        <v>293.83600000000001</v>
      </c>
      <c r="G6734" s="674">
        <v>295.84500000000003</v>
      </c>
      <c r="H6734" s="115">
        <f t="shared" si="210"/>
        <v>1.0068371472522089</v>
      </c>
      <c r="I6734" s="115">
        <f t="shared" si="211"/>
        <v>900.57569999999998</v>
      </c>
    </row>
    <row r="6735" spans="1:9" hidden="1">
      <c r="A6735" s="115" t="s">
        <v>18583</v>
      </c>
      <c r="B6735" s="115" t="s">
        <v>18584</v>
      </c>
      <c r="C6735" s="115" t="s">
        <v>13522</v>
      </c>
      <c r="D6735" s="115" t="s">
        <v>1138</v>
      </c>
      <c r="E6735" s="115">
        <v>1020.4045</v>
      </c>
      <c r="F6735" s="674">
        <v>293.83600000000001</v>
      </c>
      <c r="G6735" s="674">
        <v>295.84500000000003</v>
      </c>
      <c r="H6735" s="115">
        <f t="shared" si="210"/>
        <v>1.0068371472522089</v>
      </c>
      <c r="I6735" s="115">
        <f t="shared" si="211"/>
        <v>1027.3812</v>
      </c>
    </row>
    <row r="6736" spans="1:9" hidden="1">
      <c r="A6736" s="115" t="s">
        <v>18585</v>
      </c>
      <c r="B6736" s="115" t="s">
        <v>18586</v>
      </c>
      <c r="C6736" s="115" t="s">
        <v>13525</v>
      </c>
      <c r="D6736" s="115" t="s">
        <v>1138</v>
      </c>
      <c r="E6736" s="115">
        <v>814.35640000000001</v>
      </c>
      <c r="F6736" s="674">
        <v>293.83600000000001</v>
      </c>
      <c r="G6736" s="674">
        <v>295.84500000000003</v>
      </c>
      <c r="H6736" s="115">
        <f t="shared" si="210"/>
        <v>1.0068371472522089</v>
      </c>
      <c r="I6736" s="115">
        <f t="shared" si="211"/>
        <v>819.92430000000002</v>
      </c>
    </row>
    <row r="6737" spans="1:9" hidden="1">
      <c r="A6737" s="115" t="s">
        <v>18587</v>
      </c>
      <c r="B6737" s="115" t="s">
        <v>18588</v>
      </c>
      <c r="C6737" s="115" t="s">
        <v>13528</v>
      </c>
      <c r="D6737" s="115" t="s">
        <v>1138</v>
      </c>
      <c r="E6737" s="115">
        <v>924.31410000000005</v>
      </c>
      <c r="F6737" s="674">
        <v>293.83600000000001</v>
      </c>
      <c r="G6737" s="674">
        <v>295.84500000000003</v>
      </c>
      <c r="H6737" s="115">
        <f t="shared" si="210"/>
        <v>1.0068371472522089</v>
      </c>
      <c r="I6737" s="115">
        <f t="shared" si="211"/>
        <v>930.63379999999995</v>
      </c>
    </row>
    <row r="6738" spans="1:9" hidden="1">
      <c r="A6738" s="115" t="s">
        <v>18589</v>
      </c>
      <c r="B6738" s="115" t="s">
        <v>18590</v>
      </c>
      <c r="C6738" s="115" t="s">
        <v>13531</v>
      </c>
      <c r="D6738" s="115" t="s">
        <v>1138</v>
      </c>
      <c r="E6738" s="115">
        <v>1139.6387999999999</v>
      </c>
      <c r="F6738" s="674">
        <v>293.83600000000001</v>
      </c>
      <c r="G6738" s="674">
        <v>295.84500000000003</v>
      </c>
      <c r="H6738" s="115">
        <f t="shared" si="210"/>
        <v>1.0068371472522089</v>
      </c>
      <c r="I6738" s="115">
        <f t="shared" si="211"/>
        <v>1147.4306999999999</v>
      </c>
    </row>
    <row r="6739" spans="1:9" hidden="1">
      <c r="A6739" s="115" t="s">
        <v>18591</v>
      </c>
      <c r="B6739" s="115" t="s">
        <v>18592</v>
      </c>
      <c r="C6739" s="115" t="s">
        <v>13534</v>
      </c>
      <c r="D6739" s="115" t="s">
        <v>1138</v>
      </c>
      <c r="E6739" s="115">
        <v>1391.431</v>
      </c>
      <c r="F6739" s="674">
        <v>293.83600000000001</v>
      </c>
      <c r="G6739" s="674">
        <v>295.84500000000003</v>
      </c>
      <c r="H6739" s="115">
        <f t="shared" si="210"/>
        <v>1.0068371472522089</v>
      </c>
      <c r="I6739" s="115">
        <f t="shared" si="211"/>
        <v>1400.9444000000001</v>
      </c>
    </row>
    <row r="6740" spans="1:9" hidden="1">
      <c r="A6740" s="115" t="s">
        <v>18593</v>
      </c>
      <c r="B6740" s="115" t="s">
        <v>18594</v>
      </c>
      <c r="C6740" s="115" t="s">
        <v>13537</v>
      </c>
      <c r="D6740" s="115" t="s">
        <v>1138</v>
      </c>
      <c r="E6740" s="115">
        <v>1598.222</v>
      </c>
      <c r="F6740" s="674">
        <v>293.83600000000001</v>
      </c>
      <c r="G6740" s="674">
        <v>295.84500000000003</v>
      </c>
      <c r="H6740" s="115">
        <f t="shared" si="210"/>
        <v>1.0068371472522089</v>
      </c>
      <c r="I6740" s="115">
        <f t="shared" si="211"/>
        <v>1609.1493</v>
      </c>
    </row>
    <row r="6741" spans="1:9" hidden="1">
      <c r="A6741" s="115" t="s">
        <v>18595</v>
      </c>
      <c r="B6741" s="115" t="s">
        <v>18596</v>
      </c>
      <c r="C6741" s="115" t="s">
        <v>13540</v>
      </c>
      <c r="D6741" s="115" t="s">
        <v>1138</v>
      </c>
      <c r="E6741" s="115">
        <v>1841.9409000000001</v>
      </c>
      <c r="F6741" s="674">
        <v>293.83600000000001</v>
      </c>
      <c r="G6741" s="674">
        <v>295.84500000000003</v>
      </c>
      <c r="H6741" s="115">
        <f t="shared" si="210"/>
        <v>1.0068371472522089</v>
      </c>
      <c r="I6741" s="115">
        <f t="shared" si="211"/>
        <v>1854.5345</v>
      </c>
    </row>
    <row r="6742" spans="1:9" hidden="1">
      <c r="A6742" s="115" t="s">
        <v>18597</v>
      </c>
      <c r="B6742" s="115" t="s">
        <v>18598</v>
      </c>
      <c r="C6742" s="115" t="s">
        <v>13543</v>
      </c>
      <c r="D6742" s="115" t="s">
        <v>1138</v>
      </c>
      <c r="E6742" s="115">
        <v>2045.4329</v>
      </c>
      <c r="F6742" s="674">
        <v>293.83600000000001</v>
      </c>
      <c r="G6742" s="674">
        <v>295.84500000000003</v>
      </c>
      <c r="H6742" s="115">
        <f t="shared" si="210"/>
        <v>1.0068371472522089</v>
      </c>
      <c r="I6742" s="115">
        <f t="shared" si="211"/>
        <v>2059.4178000000002</v>
      </c>
    </row>
    <row r="6743" spans="1:9" hidden="1">
      <c r="A6743" s="115" t="s">
        <v>18599</v>
      </c>
      <c r="B6743" s="115" t="s">
        <v>18600</v>
      </c>
      <c r="C6743" s="115" t="s">
        <v>13546</v>
      </c>
      <c r="D6743" s="115" t="s">
        <v>1138</v>
      </c>
      <c r="E6743" s="115">
        <v>2300.7732000000001</v>
      </c>
      <c r="F6743" s="674">
        <v>293.83600000000001</v>
      </c>
      <c r="G6743" s="674">
        <v>295.84500000000003</v>
      </c>
      <c r="H6743" s="115">
        <f t="shared" si="210"/>
        <v>1.0068371472522089</v>
      </c>
      <c r="I6743" s="115">
        <f t="shared" si="211"/>
        <v>2316.5039000000002</v>
      </c>
    </row>
    <row r="6744" spans="1:9" hidden="1">
      <c r="A6744" s="115" t="s">
        <v>18601</v>
      </c>
      <c r="B6744" s="115" t="s">
        <v>18602</v>
      </c>
      <c r="C6744" s="115" t="s">
        <v>13549</v>
      </c>
      <c r="D6744" s="115" t="s">
        <v>1138</v>
      </c>
      <c r="E6744" s="115">
        <v>2714.3748000000001</v>
      </c>
      <c r="F6744" s="674">
        <v>293.83600000000001</v>
      </c>
      <c r="G6744" s="674">
        <v>295.84500000000003</v>
      </c>
      <c r="H6744" s="115">
        <f t="shared" si="210"/>
        <v>1.0068371472522089</v>
      </c>
      <c r="I6744" s="115">
        <f t="shared" si="211"/>
        <v>2732.9333999999999</v>
      </c>
    </row>
    <row r="6745" spans="1:9" hidden="1">
      <c r="A6745" s="115" t="s">
        <v>18603</v>
      </c>
      <c r="B6745" s="115" t="s">
        <v>18604</v>
      </c>
      <c r="C6745" s="115" t="s">
        <v>13552</v>
      </c>
      <c r="D6745" s="115" t="s">
        <v>1138</v>
      </c>
      <c r="E6745" s="115">
        <v>2953.2082</v>
      </c>
      <c r="F6745" s="674">
        <v>293.83600000000001</v>
      </c>
      <c r="G6745" s="674">
        <v>295.84500000000003</v>
      </c>
      <c r="H6745" s="115">
        <f t="shared" si="210"/>
        <v>1.0068371472522089</v>
      </c>
      <c r="I6745" s="115">
        <f t="shared" si="211"/>
        <v>2973.3996999999999</v>
      </c>
    </row>
    <row r="6746" spans="1:9" hidden="1">
      <c r="A6746" s="115" t="s">
        <v>18605</v>
      </c>
      <c r="B6746" s="115" t="s">
        <v>18606</v>
      </c>
      <c r="C6746" s="115" t="s">
        <v>13555</v>
      </c>
      <c r="D6746" s="115" t="s">
        <v>1138</v>
      </c>
      <c r="E6746" s="115">
        <v>3363.5718999999999</v>
      </c>
      <c r="F6746" s="674">
        <v>293.83600000000001</v>
      </c>
      <c r="G6746" s="674">
        <v>295.84500000000003</v>
      </c>
      <c r="H6746" s="115">
        <f t="shared" si="210"/>
        <v>1.0068371472522089</v>
      </c>
      <c r="I6746" s="115">
        <f t="shared" si="211"/>
        <v>3386.5691000000002</v>
      </c>
    </row>
    <row r="6747" spans="1:9" hidden="1">
      <c r="A6747" s="115" t="s">
        <v>18607</v>
      </c>
      <c r="B6747" s="115" t="s">
        <v>18608</v>
      </c>
      <c r="C6747" s="115" t="s">
        <v>13558</v>
      </c>
      <c r="D6747" s="115" t="s">
        <v>1138</v>
      </c>
      <c r="E6747" s="115">
        <v>1954.3887999999999</v>
      </c>
      <c r="F6747" s="674">
        <v>293.83600000000001</v>
      </c>
      <c r="G6747" s="674">
        <v>295.84500000000003</v>
      </c>
      <c r="H6747" s="115">
        <f t="shared" si="210"/>
        <v>1.0068371472522089</v>
      </c>
      <c r="I6747" s="115">
        <f t="shared" si="211"/>
        <v>1967.7511999999999</v>
      </c>
    </row>
    <row r="6748" spans="1:9" hidden="1">
      <c r="A6748" s="115" t="s">
        <v>18609</v>
      </c>
      <c r="B6748" s="115" t="s">
        <v>18610</v>
      </c>
      <c r="C6748" s="115" t="s">
        <v>13561</v>
      </c>
      <c r="D6748" s="115" t="s">
        <v>1138</v>
      </c>
      <c r="E6748" s="115">
        <v>2230.0823</v>
      </c>
      <c r="F6748" s="674">
        <v>293.83600000000001</v>
      </c>
      <c r="G6748" s="674">
        <v>295.84500000000003</v>
      </c>
      <c r="H6748" s="115">
        <f t="shared" si="210"/>
        <v>1.0068371472522089</v>
      </c>
      <c r="I6748" s="115">
        <f t="shared" si="211"/>
        <v>2245.3296999999998</v>
      </c>
    </row>
    <row r="6749" spans="1:9" hidden="1">
      <c r="A6749" s="115" t="s">
        <v>18611</v>
      </c>
      <c r="B6749" s="115" t="s">
        <v>18612</v>
      </c>
      <c r="C6749" s="115" t="s">
        <v>13564</v>
      </c>
      <c r="D6749" s="115" t="s">
        <v>1138</v>
      </c>
      <c r="E6749" s="115">
        <v>2555.8613</v>
      </c>
      <c r="F6749" s="674">
        <v>293.83600000000001</v>
      </c>
      <c r="G6749" s="674">
        <v>295.84500000000003</v>
      </c>
      <c r="H6749" s="115">
        <f t="shared" si="210"/>
        <v>1.0068371472522089</v>
      </c>
      <c r="I6749" s="115">
        <f t="shared" si="211"/>
        <v>2573.3361</v>
      </c>
    </row>
    <row r="6750" spans="1:9" hidden="1">
      <c r="A6750" s="115" t="s">
        <v>18613</v>
      </c>
      <c r="B6750" s="115" t="s">
        <v>18614</v>
      </c>
      <c r="C6750" s="115" t="s">
        <v>13567</v>
      </c>
      <c r="D6750" s="115" t="s">
        <v>1138</v>
      </c>
      <c r="E6750" s="115">
        <v>2827.2011000000002</v>
      </c>
      <c r="F6750" s="674">
        <v>293.83600000000001</v>
      </c>
      <c r="G6750" s="674">
        <v>295.84500000000003</v>
      </c>
      <c r="H6750" s="115">
        <f t="shared" si="210"/>
        <v>1.0068371472522089</v>
      </c>
      <c r="I6750" s="115">
        <f t="shared" si="211"/>
        <v>2846.5311000000002</v>
      </c>
    </row>
    <row r="6751" spans="1:9" hidden="1">
      <c r="A6751" s="115" t="s">
        <v>18615</v>
      </c>
      <c r="B6751" s="115" t="s">
        <v>18616</v>
      </c>
      <c r="C6751" s="115" t="s">
        <v>13570</v>
      </c>
      <c r="D6751" s="115" t="s">
        <v>1138</v>
      </c>
      <c r="E6751" s="115">
        <v>3158.5810000000001</v>
      </c>
      <c r="F6751" s="674">
        <v>293.83600000000001</v>
      </c>
      <c r="G6751" s="674">
        <v>295.84500000000003</v>
      </c>
      <c r="H6751" s="115">
        <f t="shared" si="210"/>
        <v>1.0068371472522089</v>
      </c>
      <c r="I6751" s="115">
        <f t="shared" si="211"/>
        <v>3180.1767</v>
      </c>
    </row>
    <row r="6752" spans="1:9" hidden="1">
      <c r="A6752" s="115" t="s">
        <v>18617</v>
      </c>
      <c r="B6752" s="115" t="s">
        <v>18618</v>
      </c>
      <c r="C6752" s="115" t="s">
        <v>13573</v>
      </c>
      <c r="D6752" s="115" t="s">
        <v>1138</v>
      </c>
      <c r="E6752" s="115">
        <v>3709.9679999999998</v>
      </c>
      <c r="F6752" s="674">
        <v>293.83600000000001</v>
      </c>
      <c r="G6752" s="674">
        <v>295.84500000000003</v>
      </c>
      <c r="H6752" s="115">
        <f t="shared" si="210"/>
        <v>1.0068371472522089</v>
      </c>
      <c r="I6752" s="115">
        <f t="shared" si="211"/>
        <v>3735.3335999999999</v>
      </c>
    </row>
    <row r="6753" spans="1:9" hidden="1">
      <c r="A6753" s="115" t="s">
        <v>18619</v>
      </c>
      <c r="B6753" s="115" t="s">
        <v>18620</v>
      </c>
      <c r="C6753" s="115" t="s">
        <v>13576</v>
      </c>
      <c r="D6753" s="115" t="s">
        <v>1138</v>
      </c>
      <c r="E6753" s="115">
        <v>4627.0367999999999</v>
      </c>
      <c r="F6753" s="674">
        <v>293.83600000000001</v>
      </c>
      <c r="G6753" s="674">
        <v>295.84500000000003</v>
      </c>
      <c r="H6753" s="115">
        <f t="shared" si="210"/>
        <v>1.0068371472522089</v>
      </c>
      <c r="I6753" s="115">
        <f t="shared" si="211"/>
        <v>4658.6724999999997</v>
      </c>
    </row>
    <row r="6754" spans="1:9" hidden="1">
      <c r="A6754" s="115" t="s">
        <v>18621</v>
      </c>
      <c r="B6754" s="115" t="s">
        <v>18622</v>
      </c>
      <c r="C6754" s="115" t="s">
        <v>13579</v>
      </c>
      <c r="D6754" s="115" t="s">
        <v>1138</v>
      </c>
      <c r="E6754" s="115">
        <v>5398.8383999999996</v>
      </c>
      <c r="F6754" s="674">
        <v>293.83600000000001</v>
      </c>
      <c r="G6754" s="674">
        <v>295.84500000000003</v>
      </c>
      <c r="H6754" s="115">
        <f t="shared" si="210"/>
        <v>1.0068371472522089</v>
      </c>
      <c r="I6754" s="115">
        <f t="shared" si="211"/>
        <v>5435.7511000000004</v>
      </c>
    </row>
    <row r="6755" spans="1:9" hidden="1">
      <c r="A6755" s="115" t="s">
        <v>18623</v>
      </c>
      <c r="B6755" s="115" t="s">
        <v>18624</v>
      </c>
      <c r="C6755" s="115" t="s">
        <v>13582</v>
      </c>
      <c r="D6755" s="115" t="s">
        <v>1138</v>
      </c>
      <c r="E6755" s="115">
        <v>5538.8620000000001</v>
      </c>
      <c r="F6755" s="674">
        <v>293.83600000000001</v>
      </c>
      <c r="G6755" s="674">
        <v>295.84500000000003</v>
      </c>
      <c r="H6755" s="115">
        <f t="shared" si="210"/>
        <v>1.0068371472522089</v>
      </c>
      <c r="I6755" s="115">
        <f t="shared" si="211"/>
        <v>5576.732</v>
      </c>
    </row>
    <row r="6756" spans="1:9" hidden="1">
      <c r="A6756" s="115" t="s">
        <v>18625</v>
      </c>
      <c r="B6756" s="115" t="s">
        <v>18626</v>
      </c>
      <c r="C6756" s="115" t="s">
        <v>13585</v>
      </c>
      <c r="D6756" s="115" t="s">
        <v>1138</v>
      </c>
      <c r="E6756" s="115">
        <v>6145.4435999999996</v>
      </c>
      <c r="F6756" s="674">
        <v>293.83600000000001</v>
      </c>
      <c r="G6756" s="674">
        <v>295.84500000000003</v>
      </c>
      <c r="H6756" s="115">
        <f t="shared" si="210"/>
        <v>1.0068371472522089</v>
      </c>
      <c r="I6756" s="115">
        <f t="shared" si="211"/>
        <v>6187.4609</v>
      </c>
    </row>
    <row r="6757" spans="1:9" hidden="1">
      <c r="A6757" s="115" t="s">
        <v>18627</v>
      </c>
      <c r="B6757" s="115" t="s">
        <v>18628</v>
      </c>
      <c r="C6757" s="115" t="s">
        <v>13588</v>
      </c>
      <c r="D6757" s="115" t="s">
        <v>1138</v>
      </c>
      <c r="E6757" s="115">
        <v>7675.8198000000002</v>
      </c>
      <c r="F6757" s="674">
        <v>293.83600000000001</v>
      </c>
      <c r="G6757" s="674">
        <v>295.84500000000003</v>
      </c>
      <c r="H6757" s="115">
        <f t="shared" si="210"/>
        <v>1.0068371472522089</v>
      </c>
      <c r="I6757" s="115">
        <f t="shared" si="211"/>
        <v>7728.3005000000003</v>
      </c>
    </row>
    <row r="6758" spans="1:9" hidden="1">
      <c r="A6758" s="115" t="s">
        <v>18629</v>
      </c>
      <c r="B6758" s="115" t="s">
        <v>18630</v>
      </c>
      <c r="C6758" s="115" t="s">
        <v>13591</v>
      </c>
      <c r="D6758" s="115" t="s">
        <v>1138</v>
      </c>
      <c r="E6758" s="115">
        <v>7021.0210999999999</v>
      </c>
      <c r="F6758" s="674">
        <v>293.83600000000001</v>
      </c>
      <c r="G6758" s="674">
        <v>295.84500000000003</v>
      </c>
      <c r="H6758" s="115">
        <f t="shared" si="210"/>
        <v>1.0068371472522089</v>
      </c>
      <c r="I6758" s="115">
        <f t="shared" si="211"/>
        <v>7069.0249000000003</v>
      </c>
    </row>
    <row r="6759" spans="1:9" hidden="1">
      <c r="A6759" s="115" t="s">
        <v>18631</v>
      </c>
      <c r="B6759" s="115" t="s">
        <v>18632</v>
      </c>
      <c r="C6759" s="115" t="s">
        <v>13594</v>
      </c>
      <c r="D6759" s="115" t="s">
        <v>1138</v>
      </c>
      <c r="E6759" s="115">
        <v>7791.4146000000001</v>
      </c>
      <c r="F6759" s="674">
        <v>293.83600000000001</v>
      </c>
      <c r="G6759" s="674">
        <v>295.84500000000003</v>
      </c>
      <c r="H6759" s="115">
        <f t="shared" si="210"/>
        <v>1.0068371472522089</v>
      </c>
      <c r="I6759" s="115">
        <f t="shared" si="211"/>
        <v>7844.6855999999998</v>
      </c>
    </row>
    <row r="6760" spans="1:9" hidden="1">
      <c r="A6760" s="115" t="s">
        <v>18633</v>
      </c>
      <c r="B6760" s="115" t="s">
        <v>18634</v>
      </c>
      <c r="C6760" s="115" t="s">
        <v>13597</v>
      </c>
      <c r="D6760" s="115" t="s">
        <v>1138</v>
      </c>
      <c r="E6760" s="115">
        <v>9735.6424999999999</v>
      </c>
      <c r="F6760" s="674">
        <v>293.83600000000001</v>
      </c>
      <c r="G6760" s="674">
        <v>295.84500000000003</v>
      </c>
      <c r="H6760" s="115">
        <f t="shared" si="210"/>
        <v>1.0068371472522089</v>
      </c>
      <c r="I6760" s="115">
        <f t="shared" si="211"/>
        <v>9802.2065000000002</v>
      </c>
    </row>
    <row r="6761" spans="1:9" hidden="1">
      <c r="A6761" s="115" t="s">
        <v>18635</v>
      </c>
      <c r="B6761" s="115" t="s">
        <v>18636</v>
      </c>
      <c r="C6761" s="115" t="s">
        <v>13600</v>
      </c>
      <c r="D6761" s="115" t="s">
        <v>1138</v>
      </c>
      <c r="E6761" s="115">
        <v>253.40170000000001</v>
      </c>
      <c r="F6761" s="674">
        <v>293.83600000000001</v>
      </c>
      <c r="G6761" s="674">
        <v>295.84500000000003</v>
      </c>
      <c r="H6761" s="115">
        <f t="shared" si="210"/>
        <v>1.0068371472522089</v>
      </c>
      <c r="I6761" s="115">
        <f t="shared" si="211"/>
        <v>255.13419999999999</v>
      </c>
    </row>
    <row r="6762" spans="1:9" hidden="1">
      <c r="A6762" s="115" t="s">
        <v>18637</v>
      </c>
      <c r="B6762" s="115" t="s">
        <v>18638</v>
      </c>
      <c r="C6762" s="115" t="s">
        <v>13603</v>
      </c>
      <c r="D6762" s="115" t="s">
        <v>1138</v>
      </c>
      <c r="E6762" s="115">
        <v>266.59500000000003</v>
      </c>
      <c r="F6762" s="674">
        <v>293.83600000000001</v>
      </c>
      <c r="G6762" s="674">
        <v>295.84500000000003</v>
      </c>
      <c r="H6762" s="115">
        <f t="shared" si="210"/>
        <v>1.0068371472522089</v>
      </c>
      <c r="I6762" s="115">
        <f t="shared" si="211"/>
        <v>268.41770000000002</v>
      </c>
    </row>
    <row r="6763" spans="1:9" hidden="1">
      <c r="A6763" s="115" t="s">
        <v>18639</v>
      </c>
      <c r="B6763" s="115" t="s">
        <v>18640</v>
      </c>
      <c r="C6763" s="115" t="s">
        <v>13606</v>
      </c>
      <c r="D6763" s="115" t="s">
        <v>1242</v>
      </c>
      <c r="E6763" s="115">
        <v>271.66489999999999</v>
      </c>
      <c r="F6763" s="674">
        <v>293.83600000000001</v>
      </c>
      <c r="G6763" s="674">
        <v>295.84500000000003</v>
      </c>
      <c r="H6763" s="115">
        <f t="shared" si="210"/>
        <v>1.0068371472522089</v>
      </c>
      <c r="I6763" s="115">
        <f t="shared" si="211"/>
        <v>273.52229999999997</v>
      </c>
    </row>
    <row r="6764" spans="1:9" hidden="1">
      <c r="A6764" s="115" t="s">
        <v>18641</v>
      </c>
      <c r="B6764" s="115" t="s">
        <v>18642</v>
      </c>
      <c r="C6764" s="115" t="s">
        <v>13609</v>
      </c>
      <c r="D6764" s="115" t="s">
        <v>1242</v>
      </c>
      <c r="E6764" s="115">
        <v>349.20179999999999</v>
      </c>
      <c r="F6764" s="674">
        <v>293.83600000000001</v>
      </c>
      <c r="G6764" s="674">
        <v>295.84500000000003</v>
      </c>
      <c r="H6764" s="115">
        <f t="shared" si="210"/>
        <v>1.0068371472522089</v>
      </c>
      <c r="I6764" s="115">
        <f t="shared" si="211"/>
        <v>351.58929999999998</v>
      </c>
    </row>
    <row r="6765" spans="1:9" hidden="1">
      <c r="A6765" s="115" t="s">
        <v>18643</v>
      </c>
      <c r="B6765" s="115" t="s">
        <v>18644</v>
      </c>
      <c r="C6765" s="115" t="s">
        <v>13612</v>
      </c>
      <c r="D6765" s="115" t="s">
        <v>1242</v>
      </c>
      <c r="E6765" s="115">
        <v>406.24759999999998</v>
      </c>
      <c r="F6765" s="674">
        <v>293.83600000000001</v>
      </c>
      <c r="G6765" s="674">
        <v>295.84500000000003</v>
      </c>
      <c r="H6765" s="115">
        <f t="shared" si="210"/>
        <v>1.0068371472522089</v>
      </c>
      <c r="I6765" s="115">
        <f t="shared" si="211"/>
        <v>409.02519999999998</v>
      </c>
    </row>
    <row r="6766" spans="1:9" hidden="1">
      <c r="A6766" s="115" t="s">
        <v>18645</v>
      </c>
      <c r="B6766" s="115" t="s">
        <v>18646</v>
      </c>
      <c r="C6766" s="115" t="s">
        <v>13615</v>
      </c>
      <c r="D6766" s="115" t="s">
        <v>1242</v>
      </c>
      <c r="E6766" s="115">
        <v>494.16140000000001</v>
      </c>
      <c r="F6766" s="674">
        <v>293.83600000000001</v>
      </c>
      <c r="G6766" s="674">
        <v>295.84500000000003</v>
      </c>
      <c r="H6766" s="115">
        <f t="shared" si="210"/>
        <v>1.0068371472522089</v>
      </c>
      <c r="I6766" s="115">
        <f t="shared" si="211"/>
        <v>497.5401</v>
      </c>
    </row>
    <row r="6767" spans="1:9" hidden="1">
      <c r="A6767" s="115" t="s">
        <v>18647</v>
      </c>
      <c r="B6767" s="115" t="s">
        <v>18648</v>
      </c>
      <c r="C6767" s="115" t="s">
        <v>13618</v>
      </c>
      <c r="D6767" s="115" t="s">
        <v>1242</v>
      </c>
      <c r="E6767" s="115">
        <v>653.85130000000004</v>
      </c>
      <c r="F6767" s="674">
        <v>293.83600000000001</v>
      </c>
      <c r="G6767" s="674">
        <v>295.84500000000003</v>
      </c>
      <c r="H6767" s="115">
        <f t="shared" si="210"/>
        <v>1.0068371472522089</v>
      </c>
      <c r="I6767" s="115">
        <f t="shared" si="211"/>
        <v>658.32180000000005</v>
      </c>
    </row>
    <row r="6768" spans="1:9" hidden="1">
      <c r="A6768" s="115" t="s">
        <v>18649</v>
      </c>
      <c r="B6768" s="115" t="s">
        <v>18650</v>
      </c>
      <c r="C6768" s="115" t="s">
        <v>13621</v>
      </c>
      <c r="D6768" s="115" t="s">
        <v>1242</v>
      </c>
      <c r="E6768" s="115">
        <v>765.38580000000002</v>
      </c>
      <c r="F6768" s="674">
        <v>293.83600000000001</v>
      </c>
      <c r="G6768" s="674">
        <v>295.84500000000003</v>
      </c>
      <c r="H6768" s="115">
        <f t="shared" si="210"/>
        <v>1.0068371472522089</v>
      </c>
      <c r="I6768" s="115">
        <f t="shared" si="211"/>
        <v>770.61890000000005</v>
      </c>
    </row>
    <row r="6769" spans="1:9" hidden="1">
      <c r="A6769" s="115" t="s">
        <v>18651</v>
      </c>
      <c r="B6769" s="115" t="s">
        <v>18652</v>
      </c>
      <c r="C6769" s="115" t="s">
        <v>13624</v>
      </c>
      <c r="D6769" s="115" t="s">
        <v>1242</v>
      </c>
      <c r="E6769" s="115">
        <v>929.71590000000003</v>
      </c>
      <c r="F6769" s="674">
        <v>293.83600000000001</v>
      </c>
      <c r="G6769" s="674">
        <v>295.84500000000003</v>
      </c>
      <c r="H6769" s="115">
        <f t="shared" si="210"/>
        <v>1.0068371472522089</v>
      </c>
      <c r="I6769" s="115">
        <f t="shared" si="211"/>
        <v>936.07249999999999</v>
      </c>
    </row>
    <row r="6770" spans="1:9" hidden="1">
      <c r="A6770" s="115" t="s">
        <v>18653</v>
      </c>
      <c r="B6770" s="115" t="s">
        <v>18654</v>
      </c>
      <c r="C6770" s="115" t="s">
        <v>13627</v>
      </c>
      <c r="D6770" s="115" t="s">
        <v>1242</v>
      </c>
      <c r="E6770" s="115">
        <v>881.52080000000001</v>
      </c>
      <c r="F6770" s="674">
        <v>293.83600000000001</v>
      </c>
      <c r="G6770" s="674">
        <v>295.84500000000003</v>
      </c>
      <c r="H6770" s="115">
        <f t="shared" si="210"/>
        <v>1.0068371472522089</v>
      </c>
      <c r="I6770" s="115">
        <f t="shared" si="211"/>
        <v>887.54790000000003</v>
      </c>
    </row>
    <row r="6771" spans="1:9" hidden="1">
      <c r="A6771" s="115" t="s">
        <v>18655</v>
      </c>
      <c r="B6771" s="115" t="s">
        <v>18656</v>
      </c>
      <c r="C6771" s="115" t="s">
        <v>13630</v>
      </c>
      <c r="D6771" s="115" t="s">
        <v>1242</v>
      </c>
      <c r="E6771" s="115">
        <v>1170.5217</v>
      </c>
      <c r="F6771" s="674">
        <v>293.83600000000001</v>
      </c>
      <c r="G6771" s="674">
        <v>295.84500000000003</v>
      </c>
      <c r="H6771" s="115">
        <f t="shared" si="210"/>
        <v>1.0068371472522089</v>
      </c>
      <c r="I6771" s="115">
        <f t="shared" si="211"/>
        <v>1178.5246999999999</v>
      </c>
    </row>
    <row r="6772" spans="1:9" hidden="1">
      <c r="A6772" s="115" t="s">
        <v>18657</v>
      </c>
      <c r="B6772" s="115" t="s">
        <v>18658</v>
      </c>
      <c r="C6772" s="115" t="s">
        <v>13633</v>
      </c>
      <c r="D6772" s="115" t="s">
        <v>1242</v>
      </c>
      <c r="E6772" s="115">
        <v>1372.7945</v>
      </c>
      <c r="F6772" s="674">
        <v>293.83600000000001</v>
      </c>
      <c r="G6772" s="674">
        <v>295.84500000000003</v>
      </c>
      <c r="H6772" s="115">
        <f t="shared" si="210"/>
        <v>1.0068371472522089</v>
      </c>
      <c r="I6772" s="115">
        <f t="shared" si="211"/>
        <v>1382.1804999999999</v>
      </c>
    </row>
    <row r="6773" spans="1:9" hidden="1">
      <c r="A6773" s="115" t="s">
        <v>18659</v>
      </c>
      <c r="B6773" s="115" t="s">
        <v>18660</v>
      </c>
      <c r="C6773" s="115" t="s">
        <v>13636</v>
      </c>
      <c r="D6773" s="115" t="s">
        <v>1242</v>
      </c>
      <c r="E6773" s="115">
        <v>1778.6106</v>
      </c>
      <c r="F6773" s="674">
        <v>293.83600000000001</v>
      </c>
      <c r="G6773" s="674">
        <v>295.84500000000003</v>
      </c>
      <c r="H6773" s="115">
        <f t="shared" si="210"/>
        <v>1.0068371472522089</v>
      </c>
      <c r="I6773" s="115">
        <f t="shared" si="211"/>
        <v>1790.7711999999999</v>
      </c>
    </row>
    <row r="6774" spans="1:9" hidden="1">
      <c r="A6774" s="115" t="s">
        <v>18661</v>
      </c>
      <c r="B6774" s="115" t="s">
        <v>18662</v>
      </c>
      <c r="C6774" s="115" t="s">
        <v>13639</v>
      </c>
      <c r="D6774" s="115" t="s">
        <v>1242</v>
      </c>
      <c r="E6774" s="115">
        <v>2002.5664999999999</v>
      </c>
      <c r="F6774" s="674">
        <v>293.83600000000001</v>
      </c>
      <c r="G6774" s="674">
        <v>295.84500000000003</v>
      </c>
      <c r="H6774" s="115">
        <f t="shared" si="210"/>
        <v>1.0068371472522089</v>
      </c>
      <c r="I6774" s="115">
        <f t="shared" si="211"/>
        <v>2016.2583</v>
      </c>
    </row>
    <row r="6775" spans="1:9" hidden="1">
      <c r="A6775" s="115" t="s">
        <v>18663</v>
      </c>
      <c r="B6775" s="115" t="s">
        <v>18664</v>
      </c>
      <c r="C6775" s="115" t="s">
        <v>13642</v>
      </c>
      <c r="D6775" s="115" t="s">
        <v>1242</v>
      </c>
      <c r="E6775" s="115">
        <v>613.34749999999997</v>
      </c>
      <c r="F6775" s="674">
        <v>293.83600000000001</v>
      </c>
      <c r="G6775" s="674">
        <v>295.84500000000003</v>
      </c>
      <c r="H6775" s="115">
        <f t="shared" si="210"/>
        <v>1.0068371472522089</v>
      </c>
      <c r="I6775" s="115">
        <f t="shared" si="211"/>
        <v>617.54100000000005</v>
      </c>
    </row>
    <row r="6776" spans="1:9" hidden="1">
      <c r="A6776" s="115" t="s">
        <v>18665</v>
      </c>
      <c r="B6776" s="115" t="s">
        <v>18666</v>
      </c>
      <c r="C6776" s="115" t="s">
        <v>13645</v>
      </c>
      <c r="D6776" s="115" t="s">
        <v>1242</v>
      </c>
      <c r="E6776" s="115">
        <v>788.7953</v>
      </c>
      <c r="F6776" s="674">
        <v>293.83600000000001</v>
      </c>
      <c r="G6776" s="674">
        <v>295.84500000000003</v>
      </c>
      <c r="H6776" s="115">
        <f t="shared" si="210"/>
        <v>1.0068371472522089</v>
      </c>
      <c r="I6776" s="115">
        <f t="shared" si="211"/>
        <v>794.1884</v>
      </c>
    </row>
    <row r="6777" spans="1:9" hidden="1">
      <c r="A6777" s="115" t="s">
        <v>18667</v>
      </c>
      <c r="B6777" s="115" t="s">
        <v>18668</v>
      </c>
      <c r="C6777" s="115" t="s">
        <v>13648</v>
      </c>
      <c r="D6777" s="115" t="s">
        <v>1242</v>
      </c>
      <c r="E6777" s="115">
        <v>1062.3907999999999</v>
      </c>
      <c r="F6777" s="674">
        <v>293.83600000000001</v>
      </c>
      <c r="G6777" s="674">
        <v>295.84500000000003</v>
      </c>
      <c r="H6777" s="115">
        <f t="shared" si="210"/>
        <v>1.0068371472522089</v>
      </c>
      <c r="I6777" s="115">
        <f t="shared" si="211"/>
        <v>1069.6545000000001</v>
      </c>
    </row>
    <row r="6778" spans="1:9" hidden="1">
      <c r="A6778" s="115" t="s">
        <v>18669</v>
      </c>
      <c r="B6778" s="115" t="s">
        <v>18670</v>
      </c>
      <c r="C6778" s="115" t="s">
        <v>13651</v>
      </c>
      <c r="D6778" s="115" t="s">
        <v>1242</v>
      </c>
      <c r="E6778" s="115">
        <v>1289.865</v>
      </c>
      <c r="F6778" s="674">
        <v>293.83600000000001</v>
      </c>
      <c r="G6778" s="674">
        <v>295.84500000000003</v>
      </c>
      <c r="H6778" s="115">
        <f t="shared" si="210"/>
        <v>1.0068371472522089</v>
      </c>
      <c r="I6778" s="115">
        <f t="shared" si="211"/>
        <v>1298.684</v>
      </c>
    </row>
    <row r="6779" spans="1:9" hidden="1">
      <c r="A6779" s="115" t="s">
        <v>18671</v>
      </c>
      <c r="B6779" s="115" t="s">
        <v>18672</v>
      </c>
      <c r="C6779" s="115" t="s">
        <v>13654</v>
      </c>
      <c r="D6779" s="115" t="s">
        <v>1242</v>
      </c>
      <c r="E6779" s="115">
        <v>1793.5427</v>
      </c>
      <c r="F6779" s="674">
        <v>293.83600000000001</v>
      </c>
      <c r="G6779" s="674">
        <v>295.84500000000003</v>
      </c>
      <c r="H6779" s="115">
        <f t="shared" si="210"/>
        <v>1.0068371472522089</v>
      </c>
      <c r="I6779" s="115">
        <f t="shared" si="211"/>
        <v>1805.8054</v>
      </c>
    </row>
    <row r="6780" spans="1:9" hidden="1">
      <c r="A6780" s="115" t="s">
        <v>18673</v>
      </c>
      <c r="B6780" s="115" t="s">
        <v>18674</v>
      </c>
      <c r="C6780" s="115" t="s">
        <v>13657</v>
      </c>
      <c r="D6780" s="115" t="s">
        <v>1242</v>
      </c>
      <c r="E6780" s="115">
        <v>2091.1152999999999</v>
      </c>
      <c r="F6780" s="674">
        <v>293.83600000000001</v>
      </c>
      <c r="G6780" s="674">
        <v>295.84500000000003</v>
      </c>
      <c r="H6780" s="115">
        <f t="shared" si="210"/>
        <v>1.0068371472522089</v>
      </c>
      <c r="I6780" s="115">
        <f t="shared" si="211"/>
        <v>2105.4126000000001</v>
      </c>
    </row>
    <row r="6781" spans="1:9" hidden="1">
      <c r="A6781" s="115" t="s">
        <v>18675</v>
      </c>
      <c r="B6781" s="115" t="s">
        <v>18676</v>
      </c>
      <c r="C6781" s="115" t="s">
        <v>13660</v>
      </c>
      <c r="D6781" s="115" t="s">
        <v>1242</v>
      </c>
      <c r="E6781" s="115">
        <v>2717.4854999999998</v>
      </c>
      <c r="F6781" s="674">
        <v>293.83600000000001</v>
      </c>
      <c r="G6781" s="674">
        <v>295.84500000000003</v>
      </c>
      <c r="H6781" s="115">
        <f t="shared" si="210"/>
        <v>1.0068371472522089</v>
      </c>
      <c r="I6781" s="115">
        <f t="shared" si="211"/>
        <v>2736.0653000000002</v>
      </c>
    </row>
    <row r="6782" spans="1:9" hidden="1">
      <c r="A6782" s="115" t="s">
        <v>18677</v>
      </c>
      <c r="B6782" s="115" t="s">
        <v>18678</v>
      </c>
      <c r="C6782" s="115" t="s">
        <v>13663</v>
      </c>
      <c r="D6782" s="115" t="s">
        <v>1242</v>
      </c>
      <c r="E6782" s="115">
        <v>2975.8823000000002</v>
      </c>
      <c r="F6782" s="674">
        <v>293.83600000000001</v>
      </c>
      <c r="G6782" s="674">
        <v>295.84500000000003</v>
      </c>
      <c r="H6782" s="115">
        <f t="shared" si="210"/>
        <v>1.0068371472522089</v>
      </c>
      <c r="I6782" s="115">
        <f t="shared" si="211"/>
        <v>2996.2287999999999</v>
      </c>
    </row>
    <row r="6783" spans="1:9" hidden="1">
      <c r="A6783" s="115" t="s">
        <v>18679</v>
      </c>
      <c r="B6783" s="115" t="s">
        <v>18680</v>
      </c>
      <c r="C6783" s="115" t="s">
        <v>13666</v>
      </c>
      <c r="D6783" s="115" t="s">
        <v>1242</v>
      </c>
      <c r="E6783" s="115">
        <v>3494.1534000000001</v>
      </c>
      <c r="F6783" s="674">
        <v>293.83600000000001</v>
      </c>
      <c r="G6783" s="674">
        <v>295.84500000000003</v>
      </c>
      <c r="H6783" s="115">
        <f t="shared" si="210"/>
        <v>1.0068371472522089</v>
      </c>
      <c r="I6783" s="115">
        <f t="shared" si="211"/>
        <v>3518.0434</v>
      </c>
    </row>
    <row r="6784" spans="1:9" hidden="1">
      <c r="A6784" s="115" t="s">
        <v>18681</v>
      </c>
      <c r="B6784" s="115" t="s">
        <v>18682</v>
      </c>
      <c r="C6784" s="115" t="s">
        <v>13669</v>
      </c>
      <c r="D6784" s="115" t="s">
        <v>1242</v>
      </c>
      <c r="E6784" s="115">
        <v>4540.9018999999998</v>
      </c>
      <c r="F6784" s="674">
        <v>293.83600000000001</v>
      </c>
      <c r="G6784" s="674">
        <v>295.84500000000003</v>
      </c>
      <c r="H6784" s="115">
        <f t="shared" si="210"/>
        <v>1.0068371472522089</v>
      </c>
      <c r="I6784" s="115">
        <f t="shared" si="211"/>
        <v>4571.9486999999999</v>
      </c>
    </row>
    <row r="6785" spans="1:9" hidden="1">
      <c r="A6785" s="115" t="s">
        <v>18683</v>
      </c>
      <c r="B6785" s="115" t="s">
        <v>18684</v>
      </c>
      <c r="C6785" s="115" t="s">
        <v>13672</v>
      </c>
      <c r="D6785" s="115" t="s">
        <v>1242</v>
      </c>
      <c r="E6785" s="115">
        <v>6071.1223</v>
      </c>
      <c r="F6785" s="674">
        <v>293.83600000000001</v>
      </c>
      <c r="G6785" s="674">
        <v>295.84500000000003</v>
      </c>
      <c r="H6785" s="115">
        <f t="shared" si="210"/>
        <v>1.0068371472522089</v>
      </c>
      <c r="I6785" s="115">
        <f t="shared" si="211"/>
        <v>6112.6315000000004</v>
      </c>
    </row>
    <row r="6786" spans="1:9" hidden="1">
      <c r="A6786" s="115" t="s">
        <v>18685</v>
      </c>
      <c r="B6786" s="115" t="s">
        <v>18686</v>
      </c>
      <c r="C6786" s="115" t="s">
        <v>13675</v>
      </c>
      <c r="D6786" s="115" t="s">
        <v>1242</v>
      </c>
      <c r="E6786" s="115">
        <v>6863.1269000000002</v>
      </c>
      <c r="F6786" s="674">
        <v>293.83600000000001</v>
      </c>
      <c r="G6786" s="674">
        <v>295.84500000000003</v>
      </c>
      <c r="H6786" s="115">
        <f t="shared" si="210"/>
        <v>1.0068371472522089</v>
      </c>
      <c r="I6786" s="115">
        <f t="shared" si="211"/>
        <v>6910.0510999999997</v>
      </c>
    </row>
    <row r="6787" spans="1:9" hidden="1">
      <c r="A6787" s="115" t="s">
        <v>18687</v>
      </c>
      <c r="B6787" s="115" t="s">
        <v>18688</v>
      </c>
      <c r="C6787" s="115" t="s">
        <v>13678</v>
      </c>
      <c r="D6787" s="115" t="s">
        <v>1138</v>
      </c>
      <c r="E6787" s="115">
        <v>5943.1292999999996</v>
      </c>
      <c r="F6787" s="674">
        <v>293.83600000000001</v>
      </c>
      <c r="G6787" s="674">
        <v>295.84500000000003</v>
      </c>
      <c r="H6787" s="115">
        <f t="shared" si="210"/>
        <v>1.0068371472522089</v>
      </c>
      <c r="I6787" s="115">
        <f t="shared" si="211"/>
        <v>5983.7633999999998</v>
      </c>
    </row>
    <row r="6788" spans="1:9" hidden="1">
      <c r="A6788" s="115" t="s">
        <v>18689</v>
      </c>
      <c r="B6788" s="115" t="s">
        <v>18690</v>
      </c>
      <c r="C6788" s="115" t="s">
        <v>13681</v>
      </c>
      <c r="D6788" s="115" t="s">
        <v>1138</v>
      </c>
      <c r="E6788" s="115">
        <v>14883.821900000001</v>
      </c>
      <c r="F6788" s="674">
        <v>293.83600000000001</v>
      </c>
      <c r="G6788" s="674">
        <v>295.84500000000003</v>
      </c>
      <c r="H6788" s="115">
        <f t="shared" si="210"/>
        <v>1.0068371472522089</v>
      </c>
      <c r="I6788" s="115">
        <f t="shared" si="211"/>
        <v>14985.584800000001</v>
      </c>
    </row>
    <row r="6789" spans="1:9" hidden="1">
      <c r="A6789" s="115" t="s">
        <v>18691</v>
      </c>
      <c r="B6789" s="115" t="s">
        <v>18692</v>
      </c>
      <c r="C6789" s="115" t="s">
        <v>13684</v>
      </c>
      <c r="D6789" s="115" t="s">
        <v>8378</v>
      </c>
      <c r="E6789" s="115">
        <v>67.237499999999997</v>
      </c>
      <c r="F6789" s="674">
        <v>293.83600000000001</v>
      </c>
      <c r="G6789" s="674">
        <v>295.84500000000003</v>
      </c>
      <c r="H6789" s="115">
        <f t="shared" ref="H6789:H6852" si="212">G6789/F6789</f>
        <v>1.0068371472522089</v>
      </c>
      <c r="I6789" s="115">
        <f t="shared" ref="I6789:I6852" si="213">ROUND(H6789*E6789,4)</f>
        <v>67.697199999999995</v>
      </c>
    </row>
    <row r="6790" spans="1:9" hidden="1">
      <c r="A6790" s="115" t="s">
        <v>18693</v>
      </c>
      <c r="B6790" s="115" t="s">
        <v>18694</v>
      </c>
      <c r="C6790" s="115" t="s">
        <v>13687</v>
      </c>
      <c r="D6790" s="115" t="s">
        <v>1138</v>
      </c>
      <c r="E6790" s="115">
        <v>74.102800000000002</v>
      </c>
      <c r="F6790" s="674">
        <v>293.83600000000001</v>
      </c>
      <c r="G6790" s="674">
        <v>295.84500000000003</v>
      </c>
      <c r="H6790" s="115">
        <f t="shared" si="212"/>
        <v>1.0068371472522089</v>
      </c>
      <c r="I6790" s="115">
        <f t="shared" si="213"/>
        <v>74.609499999999997</v>
      </c>
    </row>
    <row r="6791" spans="1:9" hidden="1">
      <c r="A6791" s="115" t="s">
        <v>18695</v>
      </c>
      <c r="B6791" s="115" t="s">
        <v>18696</v>
      </c>
      <c r="C6791" s="115" t="s">
        <v>13690</v>
      </c>
      <c r="D6791" s="115" t="s">
        <v>1138</v>
      </c>
      <c r="E6791" s="115">
        <v>128.548</v>
      </c>
      <c r="F6791" s="674">
        <v>293.83600000000001</v>
      </c>
      <c r="G6791" s="674">
        <v>295.84500000000003</v>
      </c>
      <c r="H6791" s="115">
        <f t="shared" si="212"/>
        <v>1.0068371472522089</v>
      </c>
      <c r="I6791" s="115">
        <f t="shared" si="213"/>
        <v>129.42689999999999</v>
      </c>
    </row>
    <row r="6792" spans="1:9" hidden="1">
      <c r="A6792" s="115" t="s">
        <v>18697</v>
      </c>
      <c r="B6792" s="115" t="s">
        <v>18698</v>
      </c>
      <c r="C6792" s="115" t="s">
        <v>13693</v>
      </c>
      <c r="D6792" s="115" t="s">
        <v>1138</v>
      </c>
      <c r="E6792" s="115">
        <v>238.0342</v>
      </c>
      <c r="F6792" s="674">
        <v>293.83600000000001</v>
      </c>
      <c r="G6792" s="674">
        <v>295.84500000000003</v>
      </c>
      <c r="H6792" s="115">
        <f t="shared" si="212"/>
        <v>1.0068371472522089</v>
      </c>
      <c r="I6792" s="115">
        <f t="shared" si="213"/>
        <v>239.6617</v>
      </c>
    </row>
    <row r="6793" spans="1:9" hidden="1">
      <c r="A6793" s="115" t="s">
        <v>18699</v>
      </c>
      <c r="B6793" s="115" t="s">
        <v>18700</v>
      </c>
      <c r="C6793" s="115" t="s">
        <v>13696</v>
      </c>
      <c r="D6793" s="115" t="s">
        <v>1138</v>
      </c>
      <c r="E6793" s="115">
        <v>469.71030000000002</v>
      </c>
      <c r="F6793" s="674">
        <v>293.83600000000001</v>
      </c>
      <c r="G6793" s="674">
        <v>295.84500000000003</v>
      </c>
      <c r="H6793" s="115">
        <f t="shared" si="212"/>
        <v>1.0068371472522089</v>
      </c>
      <c r="I6793" s="115">
        <f t="shared" si="213"/>
        <v>472.92180000000002</v>
      </c>
    </row>
    <row r="6794" spans="1:9" hidden="1">
      <c r="A6794" s="115" t="s">
        <v>18701</v>
      </c>
      <c r="B6794" s="115" t="s">
        <v>18702</v>
      </c>
      <c r="C6794" s="115" t="s">
        <v>13699</v>
      </c>
      <c r="D6794" s="115" t="s">
        <v>1138</v>
      </c>
      <c r="E6794" s="115">
        <v>53.085099999999997</v>
      </c>
      <c r="F6794" s="674">
        <v>293.83600000000001</v>
      </c>
      <c r="G6794" s="674">
        <v>295.84500000000003</v>
      </c>
      <c r="H6794" s="115">
        <f t="shared" si="212"/>
        <v>1.0068371472522089</v>
      </c>
      <c r="I6794" s="115">
        <f t="shared" si="213"/>
        <v>53.448099999999997</v>
      </c>
    </row>
    <row r="6795" spans="1:9" hidden="1">
      <c r="A6795" s="115" t="s">
        <v>18703</v>
      </c>
      <c r="B6795" s="115" t="s">
        <v>18704</v>
      </c>
      <c r="C6795" s="115" t="s">
        <v>13702</v>
      </c>
      <c r="D6795" s="115" t="s">
        <v>1138</v>
      </c>
      <c r="E6795" s="115">
        <v>79.139399999999995</v>
      </c>
      <c r="F6795" s="674">
        <v>293.83600000000001</v>
      </c>
      <c r="G6795" s="674">
        <v>295.84500000000003</v>
      </c>
      <c r="H6795" s="115">
        <f t="shared" si="212"/>
        <v>1.0068371472522089</v>
      </c>
      <c r="I6795" s="115">
        <f t="shared" si="213"/>
        <v>79.680499999999995</v>
      </c>
    </row>
    <row r="6796" spans="1:9" hidden="1">
      <c r="A6796" s="115" t="s">
        <v>18705</v>
      </c>
      <c r="B6796" s="115" t="s">
        <v>18706</v>
      </c>
      <c r="C6796" s="115" t="s">
        <v>13705</v>
      </c>
      <c r="D6796" s="115" t="s">
        <v>1138</v>
      </c>
      <c r="E6796" s="115">
        <v>140.24379999999999</v>
      </c>
      <c r="F6796" s="674">
        <v>293.83600000000001</v>
      </c>
      <c r="G6796" s="674">
        <v>295.84500000000003</v>
      </c>
      <c r="H6796" s="115">
        <f t="shared" si="212"/>
        <v>1.0068371472522089</v>
      </c>
      <c r="I6796" s="115">
        <f t="shared" si="213"/>
        <v>141.20269999999999</v>
      </c>
    </row>
    <row r="6797" spans="1:9" hidden="1">
      <c r="A6797" s="115" t="s">
        <v>18707</v>
      </c>
      <c r="B6797" s="115" t="s">
        <v>18708</v>
      </c>
      <c r="C6797" s="115" t="s">
        <v>13708</v>
      </c>
      <c r="D6797" s="115" t="s">
        <v>1138</v>
      </c>
      <c r="E6797" s="115">
        <v>321.09500000000003</v>
      </c>
      <c r="F6797" s="674">
        <v>293.83600000000001</v>
      </c>
      <c r="G6797" s="674">
        <v>295.84500000000003</v>
      </c>
      <c r="H6797" s="115">
        <f t="shared" si="212"/>
        <v>1.0068371472522089</v>
      </c>
      <c r="I6797" s="115">
        <f t="shared" si="213"/>
        <v>323.29039999999998</v>
      </c>
    </row>
    <row r="6798" spans="1:9" hidden="1">
      <c r="A6798" s="115" t="s">
        <v>18709</v>
      </c>
      <c r="B6798" s="115" t="s">
        <v>18710</v>
      </c>
      <c r="C6798" s="115" t="s">
        <v>13711</v>
      </c>
      <c r="D6798" s="115" t="s">
        <v>1138</v>
      </c>
      <c r="E6798" s="115">
        <v>33752.382100000003</v>
      </c>
      <c r="F6798" s="674">
        <v>293.83600000000001</v>
      </c>
      <c r="G6798" s="674">
        <v>295.84500000000003</v>
      </c>
      <c r="H6798" s="115">
        <f t="shared" si="212"/>
        <v>1.0068371472522089</v>
      </c>
      <c r="I6798" s="115">
        <f t="shared" si="213"/>
        <v>33983.152099999999</v>
      </c>
    </row>
    <row r="6799" spans="1:9" hidden="1">
      <c r="A6799" s="115" t="s">
        <v>18711</v>
      </c>
      <c r="B6799" s="115" t="s">
        <v>18712</v>
      </c>
      <c r="C6799" s="115" t="s">
        <v>13714</v>
      </c>
      <c r="D6799" s="115" t="s">
        <v>1138</v>
      </c>
      <c r="E6799" s="115">
        <v>55691.430399999997</v>
      </c>
      <c r="F6799" s="674">
        <v>293.83600000000001</v>
      </c>
      <c r="G6799" s="674">
        <v>295.84500000000003</v>
      </c>
      <c r="H6799" s="115">
        <f t="shared" si="212"/>
        <v>1.0068371472522089</v>
      </c>
      <c r="I6799" s="115">
        <f t="shared" si="213"/>
        <v>56072.200900000003</v>
      </c>
    </row>
    <row r="6800" spans="1:9" hidden="1">
      <c r="A6800" s="115" t="s">
        <v>18713</v>
      </c>
      <c r="B6800" s="115" t="s">
        <v>18714</v>
      </c>
      <c r="C6800" s="115" t="s">
        <v>13717</v>
      </c>
      <c r="D6800" s="115" t="s">
        <v>1138</v>
      </c>
      <c r="E6800" s="115">
        <v>9760.8261999999995</v>
      </c>
      <c r="F6800" s="674">
        <v>293.83600000000001</v>
      </c>
      <c r="G6800" s="674">
        <v>295.84500000000003</v>
      </c>
      <c r="H6800" s="115">
        <f t="shared" si="212"/>
        <v>1.0068371472522089</v>
      </c>
      <c r="I6800" s="115">
        <f t="shared" si="213"/>
        <v>9827.5624000000007</v>
      </c>
    </row>
    <row r="6801" spans="1:9" hidden="1">
      <c r="A6801" s="115" t="s">
        <v>18715</v>
      </c>
      <c r="B6801" s="115" t="s">
        <v>18716</v>
      </c>
      <c r="C6801" s="115" t="s">
        <v>13720</v>
      </c>
      <c r="D6801" s="115" t="s">
        <v>1138</v>
      </c>
      <c r="E6801" s="115">
        <v>1165.3869999999999</v>
      </c>
      <c r="F6801" s="674">
        <v>293.83600000000001</v>
      </c>
      <c r="G6801" s="674">
        <v>295.84500000000003</v>
      </c>
      <c r="H6801" s="115">
        <f t="shared" si="212"/>
        <v>1.0068371472522089</v>
      </c>
      <c r="I6801" s="115">
        <f t="shared" si="213"/>
        <v>1173.3549</v>
      </c>
    </row>
    <row r="6802" spans="1:9" hidden="1">
      <c r="A6802" s="115" t="s">
        <v>18717</v>
      </c>
      <c r="B6802" s="115" t="s">
        <v>18718</v>
      </c>
      <c r="C6802" s="115" t="s">
        <v>13723</v>
      </c>
      <c r="D6802" s="115" t="s">
        <v>1242</v>
      </c>
      <c r="E6802" s="115">
        <v>17.526800000000001</v>
      </c>
      <c r="F6802" s="674">
        <v>293.83600000000001</v>
      </c>
      <c r="G6802" s="674">
        <v>295.84500000000003</v>
      </c>
      <c r="H6802" s="115">
        <f t="shared" si="212"/>
        <v>1.0068371472522089</v>
      </c>
      <c r="I6802" s="115">
        <f t="shared" si="213"/>
        <v>17.646599999999999</v>
      </c>
    </row>
    <row r="6803" spans="1:9" hidden="1">
      <c r="A6803" s="115" t="s">
        <v>18719</v>
      </c>
      <c r="B6803" s="115" t="s">
        <v>18720</v>
      </c>
      <c r="C6803" s="115" t="s">
        <v>13726</v>
      </c>
      <c r="D6803" s="115" t="s">
        <v>1242</v>
      </c>
      <c r="E6803" s="115">
        <v>29.285499999999999</v>
      </c>
      <c r="F6803" s="674">
        <v>293.83600000000001</v>
      </c>
      <c r="G6803" s="674">
        <v>295.84500000000003</v>
      </c>
      <c r="H6803" s="115">
        <f t="shared" si="212"/>
        <v>1.0068371472522089</v>
      </c>
      <c r="I6803" s="115">
        <f t="shared" si="213"/>
        <v>29.485700000000001</v>
      </c>
    </row>
    <row r="6804" spans="1:9" hidden="1">
      <c r="A6804" s="115" t="s">
        <v>18721</v>
      </c>
      <c r="B6804" s="115" t="s">
        <v>18722</v>
      </c>
      <c r="C6804" s="115" t="s">
        <v>13729</v>
      </c>
      <c r="D6804" s="115" t="s">
        <v>1242</v>
      </c>
      <c r="E6804" s="115">
        <v>21.7743</v>
      </c>
      <c r="F6804" s="674">
        <v>293.83600000000001</v>
      </c>
      <c r="G6804" s="674">
        <v>295.84500000000003</v>
      </c>
      <c r="H6804" s="115">
        <f t="shared" si="212"/>
        <v>1.0068371472522089</v>
      </c>
      <c r="I6804" s="115">
        <f t="shared" si="213"/>
        <v>21.923200000000001</v>
      </c>
    </row>
    <row r="6805" spans="1:9" hidden="1">
      <c r="A6805" s="115" t="s">
        <v>18723</v>
      </c>
      <c r="B6805" s="115" t="s">
        <v>18724</v>
      </c>
      <c r="C6805" s="115" t="s">
        <v>13732</v>
      </c>
      <c r="D6805" s="115" t="s">
        <v>1242</v>
      </c>
      <c r="E6805" s="115">
        <v>37.780500000000004</v>
      </c>
      <c r="F6805" s="674">
        <v>293.83600000000001</v>
      </c>
      <c r="G6805" s="674">
        <v>295.84500000000003</v>
      </c>
      <c r="H6805" s="115">
        <f t="shared" si="212"/>
        <v>1.0068371472522089</v>
      </c>
      <c r="I6805" s="115">
        <f t="shared" si="213"/>
        <v>38.038800000000002</v>
      </c>
    </row>
    <row r="6806" spans="1:9" hidden="1">
      <c r="A6806" s="115" t="s">
        <v>18725</v>
      </c>
      <c r="B6806" s="115" t="s">
        <v>18726</v>
      </c>
      <c r="C6806" s="115" t="s">
        <v>13735</v>
      </c>
      <c r="D6806" s="115" t="s">
        <v>1242</v>
      </c>
      <c r="E6806" s="115">
        <v>25.974799999999998</v>
      </c>
      <c r="F6806" s="674">
        <v>293.83600000000001</v>
      </c>
      <c r="G6806" s="674">
        <v>295.84500000000003</v>
      </c>
      <c r="H6806" s="115">
        <f t="shared" si="212"/>
        <v>1.0068371472522089</v>
      </c>
      <c r="I6806" s="115">
        <f t="shared" si="213"/>
        <v>26.1524</v>
      </c>
    </row>
    <row r="6807" spans="1:9" hidden="1">
      <c r="A6807" s="115" t="s">
        <v>18727</v>
      </c>
      <c r="B6807" s="115" t="s">
        <v>18728</v>
      </c>
      <c r="C6807" s="115" t="s">
        <v>13738</v>
      </c>
      <c r="D6807" s="115" t="s">
        <v>1242</v>
      </c>
      <c r="E6807" s="115">
        <v>46.1815</v>
      </c>
      <c r="F6807" s="674">
        <v>293.83600000000001</v>
      </c>
      <c r="G6807" s="674">
        <v>295.84500000000003</v>
      </c>
      <c r="H6807" s="115">
        <f t="shared" si="212"/>
        <v>1.0068371472522089</v>
      </c>
      <c r="I6807" s="115">
        <f t="shared" si="213"/>
        <v>46.497199999999999</v>
      </c>
    </row>
    <row r="6808" spans="1:9" hidden="1">
      <c r="A6808" s="115" t="s">
        <v>18729</v>
      </c>
      <c r="B6808" s="115" t="s">
        <v>18730</v>
      </c>
      <c r="C6808" s="115" t="s">
        <v>13741</v>
      </c>
      <c r="D6808" s="115" t="s">
        <v>1242</v>
      </c>
      <c r="E6808" s="115">
        <v>32.9876</v>
      </c>
      <c r="F6808" s="674">
        <v>293.83600000000001</v>
      </c>
      <c r="G6808" s="674">
        <v>295.84500000000003</v>
      </c>
      <c r="H6808" s="115">
        <f t="shared" si="212"/>
        <v>1.0068371472522089</v>
      </c>
      <c r="I6808" s="115">
        <f t="shared" si="213"/>
        <v>33.213099999999997</v>
      </c>
    </row>
    <row r="6809" spans="1:9" hidden="1">
      <c r="A6809" s="115" t="s">
        <v>18731</v>
      </c>
      <c r="B6809" s="115" t="s">
        <v>18732</v>
      </c>
      <c r="C6809" s="115" t="s">
        <v>13744</v>
      </c>
      <c r="D6809" s="115" t="s">
        <v>1242</v>
      </c>
      <c r="E6809" s="115">
        <v>60.207099999999997</v>
      </c>
      <c r="F6809" s="674">
        <v>293.83600000000001</v>
      </c>
      <c r="G6809" s="674">
        <v>295.84500000000003</v>
      </c>
      <c r="H6809" s="115">
        <f t="shared" si="212"/>
        <v>1.0068371472522089</v>
      </c>
      <c r="I6809" s="115">
        <f t="shared" si="213"/>
        <v>60.618699999999997</v>
      </c>
    </row>
    <row r="6810" spans="1:9" hidden="1">
      <c r="A6810" s="115" t="s">
        <v>18733</v>
      </c>
      <c r="B6810" s="115" t="s">
        <v>18734</v>
      </c>
      <c r="C6810" s="115" t="s">
        <v>13747</v>
      </c>
      <c r="D6810" s="115" t="s">
        <v>1242</v>
      </c>
      <c r="E6810" s="115">
        <v>35.835299999999997</v>
      </c>
      <c r="F6810" s="674">
        <v>293.83600000000001</v>
      </c>
      <c r="G6810" s="674">
        <v>295.84500000000003</v>
      </c>
      <c r="H6810" s="115">
        <f t="shared" si="212"/>
        <v>1.0068371472522089</v>
      </c>
      <c r="I6810" s="115">
        <f t="shared" si="213"/>
        <v>36.080300000000001</v>
      </c>
    </row>
    <row r="6811" spans="1:9" hidden="1">
      <c r="A6811" s="115" t="s">
        <v>18735</v>
      </c>
      <c r="B6811" s="115" t="s">
        <v>18736</v>
      </c>
      <c r="C6811" s="115" t="s">
        <v>13750</v>
      </c>
      <c r="D6811" s="115" t="s">
        <v>1242</v>
      </c>
      <c r="E6811" s="115">
        <v>65.902500000000003</v>
      </c>
      <c r="F6811" s="674">
        <v>293.83600000000001</v>
      </c>
      <c r="G6811" s="674">
        <v>295.84500000000003</v>
      </c>
      <c r="H6811" s="115">
        <f t="shared" si="212"/>
        <v>1.0068371472522089</v>
      </c>
      <c r="I6811" s="115">
        <f t="shared" si="213"/>
        <v>66.353099999999998</v>
      </c>
    </row>
    <row r="6812" spans="1:9" hidden="1">
      <c r="A6812" s="115" t="s">
        <v>18737</v>
      </c>
      <c r="B6812" s="115" t="s">
        <v>18738</v>
      </c>
      <c r="C6812" s="115" t="s">
        <v>13753</v>
      </c>
      <c r="D6812" s="115" t="s">
        <v>1453</v>
      </c>
      <c r="E6812" s="115">
        <v>722.89009999999996</v>
      </c>
      <c r="F6812" s="674">
        <v>293.83600000000001</v>
      </c>
      <c r="G6812" s="674">
        <v>295.84500000000003</v>
      </c>
      <c r="H6812" s="115">
        <f t="shared" si="212"/>
        <v>1.0068371472522089</v>
      </c>
      <c r="I6812" s="115">
        <f t="shared" si="213"/>
        <v>727.83259999999996</v>
      </c>
    </row>
    <row r="6813" spans="1:9" hidden="1">
      <c r="A6813" s="115" t="s">
        <v>18739</v>
      </c>
      <c r="B6813" s="115" t="s">
        <v>18740</v>
      </c>
      <c r="C6813" s="115" t="s">
        <v>13756</v>
      </c>
      <c r="D6813" s="115" t="s">
        <v>1453</v>
      </c>
      <c r="E6813" s="115">
        <v>906.14380000000006</v>
      </c>
      <c r="F6813" s="674">
        <v>293.83600000000001</v>
      </c>
      <c r="G6813" s="674">
        <v>295.84500000000003</v>
      </c>
      <c r="H6813" s="115">
        <f t="shared" si="212"/>
        <v>1.0068371472522089</v>
      </c>
      <c r="I6813" s="115">
        <f t="shared" si="213"/>
        <v>912.33920000000001</v>
      </c>
    </row>
    <row r="6814" spans="1:9" hidden="1">
      <c r="A6814" s="115" t="s">
        <v>18741</v>
      </c>
      <c r="B6814" s="115" t="s">
        <v>18742</v>
      </c>
      <c r="C6814" s="115" t="s">
        <v>13759</v>
      </c>
      <c r="D6814" s="115" t="s">
        <v>1453</v>
      </c>
      <c r="E6814" s="115">
        <v>936.23609999999996</v>
      </c>
      <c r="F6814" s="674">
        <v>293.83600000000001</v>
      </c>
      <c r="G6814" s="674">
        <v>295.84500000000003</v>
      </c>
      <c r="H6814" s="115">
        <f t="shared" si="212"/>
        <v>1.0068371472522089</v>
      </c>
      <c r="I6814" s="115">
        <f t="shared" si="213"/>
        <v>942.63729999999998</v>
      </c>
    </row>
    <row r="6815" spans="1:9" hidden="1">
      <c r="A6815" s="115" t="s">
        <v>18743</v>
      </c>
      <c r="B6815" s="115" t="s">
        <v>18744</v>
      </c>
      <c r="C6815" s="115" t="s">
        <v>13762</v>
      </c>
      <c r="D6815" s="115" t="s">
        <v>1453</v>
      </c>
      <c r="E6815" s="115">
        <v>1105.6438000000001</v>
      </c>
      <c r="F6815" s="674">
        <v>293.83600000000001</v>
      </c>
      <c r="G6815" s="674">
        <v>295.84500000000003</v>
      </c>
      <c r="H6815" s="115">
        <f t="shared" si="212"/>
        <v>1.0068371472522089</v>
      </c>
      <c r="I6815" s="115">
        <f t="shared" si="213"/>
        <v>1113.2031999999999</v>
      </c>
    </row>
    <row r="6816" spans="1:9" hidden="1">
      <c r="A6816" s="115" t="s">
        <v>18745</v>
      </c>
      <c r="B6816" s="115" t="s">
        <v>18746</v>
      </c>
      <c r="C6816" s="115" t="s">
        <v>13765</v>
      </c>
      <c r="D6816" s="115" t="s">
        <v>1453</v>
      </c>
      <c r="E6816" s="115">
        <v>797.25760000000002</v>
      </c>
      <c r="F6816" s="674">
        <v>293.83600000000001</v>
      </c>
      <c r="G6816" s="674">
        <v>295.84500000000003</v>
      </c>
      <c r="H6816" s="115">
        <f t="shared" si="212"/>
        <v>1.0068371472522089</v>
      </c>
      <c r="I6816" s="115">
        <f t="shared" si="213"/>
        <v>802.70860000000005</v>
      </c>
    </row>
    <row r="6817" spans="1:9" hidden="1">
      <c r="A6817" s="115" t="s">
        <v>18747</v>
      </c>
      <c r="B6817" s="115" t="s">
        <v>18748</v>
      </c>
      <c r="C6817" s="115" t="s">
        <v>13768</v>
      </c>
      <c r="D6817" s="115" t="s">
        <v>1453</v>
      </c>
      <c r="E6817" s="115">
        <v>1090.9659999999999</v>
      </c>
      <c r="F6817" s="674">
        <v>293.83600000000001</v>
      </c>
      <c r="G6817" s="674">
        <v>295.84500000000003</v>
      </c>
      <c r="H6817" s="115">
        <f t="shared" si="212"/>
        <v>1.0068371472522089</v>
      </c>
      <c r="I6817" s="115">
        <f t="shared" si="213"/>
        <v>1098.4250999999999</v>
      </c>
    </row>
    <row r="6818" spans="1:9" hidden="1">
      <c r="A6818" s="115" t="s">
        <v>18749</v>
      </c>
      <c r="B6818" s="115" t="s">
        <v>18750</v>
      </c>
      <c r="C6818" s="115" t="s">
        <v>13771</v>
      </c>
      <c r="D6818" s="115" t="s">
        <v>1453</v>
      </c>
      <c r="E6818" s="115">
        <v>882.30060000000003</v>
      </c>
      <c r="F6818" s="674">
        <v>293.83600000000001</v>
      </c>
      <c r="G6818" s="674">
        <v>295.84500000000003</v>
      </c>
      <c r="H6818" s="115">
        <f t="shared" si="212"/>
        <v>1.0068371472522089</v>
      </c>
      <c r="I6818" s="115">
        <f t="shared" si="213"/>
        <v>888.33299999999997</v>
      </c>
    </row>
    <row r="6819" spans="1:9" hidden="1">
      <c r="A6819" s="115" t="s">
        <v>18751</v>
      </c>
      <c r="B6819" s="115" t="s">
        <v>18752</v>
      </c>
      <c r="C6819" s="115" t="s">
        <v>13774</v>
      </c>
      <c r="D6819" s="115" t="s">
        <v>2038</v>
      </c>
      <c r="E6819" s="115">
        <v>361.23820000000001</v>
      </c>
      <c r="F6819" s="674">
        <v>293.83600000000001</v>
      </c>
      <c r="G6819" s="674">
        <v>295.84500000000003</v>
      </c>
      <c r="H6819" s="115">
        <f t="shared" si="212"/>
        <v>1.0068371472522089</v>
      </c>
      <c r="I6819" s="115">
        <f t="shared" si="213"/>
        <v>363.70800000000003</v>
      </c>
    </row>
    <row r="6820" spans="1:9" hidden="1">
      <c r="A6820" s="115" t="s">
        <v>18753</v>
      </c>
      <c r="B6820" s="115" t="s">
        <v>18754</v>
      </c>
      <c r="C6820" s="115" t="s">
        <v>13777</v>
      </c>
      <c r="D6820" s="115" t="s">
        <v>2038</v>
      </c>
      <c r="E6820" s="115">
        <v>317.9126</v>
      </c>
      <c r="F6820" s="674">
        <v>293.83600000000001</v>
      </c>
      <c r="G6820" s="674">
        <v>295.84500000000003</v>
      </c>
      <c r="H6820" s="115">
        <f t="shared" si="212"/>
        <v>1.0068371472522089</v>
      </c>
      <c r="I6820" s="115">
        <f t="shared" si="213"/>
        <v>320.08620000000002</v>
      </c>
    </row>
    <row r="6821" spans="1:9" hidden="1">
      <c r="A6821" s="115" t="s">
        <v>18755</v>
      </c>
      <c r="B6821" s="115" t="s">
        <v>18756</v>
      </c>
      <c r="C6821" s="115" t="s">
        <v>13780</v>
      </c>
      <c r="D6821" s="115" t="s">
        <v>1453</v>
      </c>
      <c r="E6821" s="115">
        <v>996.75760000000002</v>
      </c>
      <c r="F6821" s="674">
        <v>293.83600000000001</v>
      </c>
      <c r="G6821" s="674">
        <v>295.84500000000003</v>
      </c>
      <c r="H6821" s="115">
        <f t="shared" si="212"/>
        <v>1.0068371472522089</v>
      </c>
      <c r="I6821" s="115">
        <f t="shared" si="213"/>
        <v>1003.5726</v>
      </c>
    </row>
    <row r="6822" spans="1:9" hidden="1">
      <c r="A6822" s="115" t="s">
        <v>18757</v>
      </c>
      <c r="B6822" s="115" t="s">
        <v>18758</v>
      </c>
      <c r="C6822" s="115" t="s">
        <v>13783</v>
      </c>
      <c r="D6822" s="115" t="s">
        <v>1453</v>
      </c>
      <c r="E6822" s="115">
        <v>1290.4659999999999</v>
      </c>
      <c r="F6822" s="674">
        <v>293.83600000000001</v>
      </c>
      <c r="G6822" s="674">
        <v>295.84500000000003</v>
      </c>
      <c r="H6822" s="115">
        <f t="shared" si="212"/>
        <v>1.0068371472522089</v>
      </c>
      <c r="I6822" s="115">
        <f t="shared" si="213"/>
        <v>1299.2891</v>
      </c>
    </row>
    <row r="6823" spans="1:9" hidden="1">
      <c r="A6823" s="115" t="s">
        <v>18759</v>
      </c>
      <c r="B6823" s="115" t="s">
        <v>18760</v>
      </c>
      <c r="C6823" s="115" t="s">
        <v>13786</v>
      </c>
      <c r="D6823" s="115" t="s">
        <v>1453</v>
      </c>
      <c r="E6823" s="115">
        <v>1081.8006</v>
      </c>
      <c r="F6823" s="674">
        <v>293.83600000000001</v>
      </c>
      <c r="G6823" s="674">
        <v>295.84500000000003</v>
      </c>
      <c r="H6823" s="115">
        <f t="shared" si="212"/>
        <v>1.0068371472522089</v>
      </c>
      <c r="I6823" s="115">
        <f t="shared" si="213"/>
        <v>1089.1969999999999</v>
      </c>
    </row>
    <row r="6824" spans="1:9" hidden="1">
      <c r="A6824" s="115" t="s">
        <v>18761</v>
      </c>
      <c r="B6824" s="115" t="s">
        <v>18762</v>
      </c>
      <c r="C6824" s="115" t="s">
        <v>13789</v>
      </c>
      <c r="D6824" s="115" t="s">
        <v>2038</v>
      </c>
      <c r="E6824" s="115">
        <v>421.08819999999997</v>
      </c>
      <c r="F6824" s="674">
        <v>293.83600000000001</v>
      </c>
      <c r="G6824" s="674">
        <v>295.84500000000003</v>
      </c>
      <c r="H6824" s="115">
        <f t="shared" si="212"/>
        <v>1.0068371472522089</v>
      </c>
      <c r="I6824" s="115">
        <f t="shared" si="213"/>
        <v>423.96719999999999</v>
      </c>
    </row>
    <row r="6825" spans="1:9" hidden="1">
      <c r="A6825" s="115" t="s">
        <v>18763</v>
      </c>
      <c r="B6825" s="115" t="s">
        <v>18764</v>
      </c>
      <c r="C6825" s="115" t="s">
        <v>13792</v>
      </c>
      <c r="D6825" s="115" t="s">
        <v>2038</v>
      </c>
      <c r="E6825" s="115">
        <v>363.79759999999999</v>
      </c>
      <c r="F6825" s="674">
        <v>293.83600000000001</v>
      </c>
      <c r="G6825" s="674">
        <v>295.84500000000003</v>
      </c>
      <c r="H6825" s="115">
        <f t="shared" si="212"/>
        <v>1.0068371472522089</v>
      </c>
      <c r="I6825" s="115">
        <f t="shared" si="213"/>
        <v>366.28489999999999</v>
      </c>
    </row>
    <row r="6826" spans="1:9" hidden="1">
      <c r="A6826" s="115" t="s">
        <v>18765</v>
      </c>
      <c r="B6826" s="115" t="s">
        <v>18766</v>
      </c>
      <c r="C6826" s="115" t="s">
        <v>13795</v>
      </c>
      <c r="D6826" s="115" t="s">
        <v>1242</v>
      </c>
      <c r="E6826" s="115">
        <v>163.77539999999999</v>
      </c>
      <c r="F6826" s="674">
        <v>293.83600000000001</v>
      </c>
      <c r="G6826" s="674">
        <v>295.84500000000003</v>
      </c>
      <c r="H6826" s="115">
        <f t="shared" si="212"/>
        <v>1.0068371472522089</v>
      </c>
      <c r="I6826" s="115">
        <f t="shared" si="213"/>
        <v>164.89519999999999</v>
      </c>
    </row>
    <row r="6827" spans="1:9" hidden="1">
      <c r="A6827" s="115" t="s">
        <v>18767</v>
      </c>
      <c r="B6827" s="115" t="s">
        <v>18768</v>
      </c>
      <c r="C6827" s="115" t="s">
        <v>13798</v>
      </c>
      <c r="D6827" s="115" t="s">
        <v>1242</v>
      </c>
      <c r="E6827" s="115">
        <v>29.286799999999999</v>
      </c>
      <c r="F6827" s="674">
        <v>293.83600000000001</v>
      </c>
      <c r="G6827" s="674">
        <v>295.84500000000003</v>
      </c>
      <c r="H6827" s="115">
        <f t="shared" si="212"/>
        <v>1.0068371472522089</v>
      </c>
      <c r="I6827" s="115">
        <f t="shared" si="213"/>
        <v>29.486999999999998</v>
      </c>
    </row>
    <row r="6828" spans="1:9" hidden="1">
      <c r="A6828" s="115" t="s">
        <v>18769</v>
      </c>
      <c r="B6828" s="115" t="s">
        <v>18770</v>
      </c>
      <c r="C6828" s="115" t="s">
        <v>13801</v>
      </c>
      <c r="D6828" s="115" t="s">
        <v>1242</v>
      </c>
      <c r="E6828" s="115">
        <v>37.100999999999999</v>
      </c>
      <c r="F6828" s="674">
        <v>293.83600000000001</v>
      </c>
      <c r="G6828" s="674">
        <v>295.84500000000003</v>
      </c>
      <c r="H6828" s="115">
        <f t="shared" si="212"/>
        <v>1.0068371472522089</v>
      </c>
      <c r="I6828" s="115">
        <f t="shared" si="213"/>
        <v>37.354700000000001</v>
      </c>
    </row>
    <row r="6829" spans="1:9" hidden="1">
      <c r="A6829" s="115" t="s">
        <v>18771</v>
      </c>
      <c r="B6829" s="115" t="s">
        <v>18772</v>
      </c>
      <c r="C6829" s="115" t="s">
        <v>13804</v>
      </c>
      <c r="D6829" s="115" t="s">
        <v>1242</v>
      </c>
      <c r="E6829" s="115">
        <v>43.304699999999997</v>
      </c>
      <c r="F6829" s="674">
        <v>293.83600000000001</v>
      </c>
      <c r="G6829" s="674">
        <v>295.84500000000003</v>
      </c>
      <c r="H6829" s="115">
        <f t="shared" si="212"/>
        <v>1.0068371472522089</v>
      </c>
      <c r="I6829" s="115">
        <f t="shared" si="213"/>
        <v>43.6008</v>
      </c>
    </row>
    <row r="6830" spans="1:9" hidden="1">
      <c r="A6830" s="115" t="s">
        <v>18773</v>
      </c>
      <c r="B6830" s="115" t="s">
        <v>18774</v>
      </c>
      <c r="C6830" s="115" t="s">
        <v>13807</v>
      </c>
      <c r="D6830" s="115" t="s">
        <v>1242</v>
      </c>
      <c r="E6830" s="115">
        <v>19.780999999999999</v>
      </c>
      <c r="F6830" s="674">
        <v>293.83600000000001</v>
      </c>
      <c r="G6830" s="674">
        <v>295.84500000000003</v>
      </c>
      <c r="H6830" s="115">
        <f t="shared" si="212"/>
        <v>1.0068371472522089</v>
      </c>
      <c r="I6830" s="115">
        <f t="shared" si="213"/>
        <v>19.9162</v>
      </c>
    </row>
    <row r="6831" spans="1:9" hidden="1">
      <c r="A6831" s="115" t="s">
        <v>18775</v>
      </c>
      <c r="B6831" s="115" t="s">
        <v>18776</v>
      </c>
      <c r="C6831" s="115" t="s">
        <v>13810</v>
      </c>
      <c r="D6831" s="115" t="s">
        <v>1242</v>
      </c>
      <c r="E6831" s="115">
        <v>21.9604</v>
      </c>
      <c r="F6831" s="674">
        <v>293.83600000000001</v>
      </c>
      <c r="G6831" s="674">
        <v>295.84500000000003</v>
      </c>
      <c r="H6831" s="115">
        <f t="shared" si="212"/>
        <v>1.0068371472522089</v>
      </c>
      <c r="I6831" s="115">
        <f t="shared" si="213"/>
        <v>22.110499999999998</v>
      </c>
    </row>
    <row r="6832" spans="1:9" hidden="1">
      <c r="A6832" s="115" t="s">
        <v>18777</v>
      </c>
      <c r="B6832" s="115" t="s">
        <v>18778</v>
      </c>
      <c r="C6832" s="115" t="s">
        <v>13813</v>
      </c>
      <c r="D6832" s="115" t="s">
        <v>1242</v>
      </c>
      <c r="E6832" s="115">
        <v>23.599599999999999</v>
      </c>
      <c r="F6832" s="674">
        <v>293.83600000000001</v>
      </c>
      <c r="G6832" s="674">
        <v>295.84500000000003</v>
      </c>
      <c r="H6832" s="115">
        <f t="shared" si="212"/>
        <v>1.0068371472522089</v>
      </c>
      <c r="I6832" s="115">
        <f t="shared" si="213"/>
        <v>23.760999999999999</v>
      </c>
    </row>
    <row r="6833" spans="1:9" hidden="1">
      <c r="A6833" s="115" t="s">
        <v>18779</v>
      </c>
      <c r="B6833" s="115" t="s">
        <v>18780</v>
      </c>
      <c r="C6833" s="115" t="s">
        <v>13816</v>
      </c>
      <c r="D6833" s="115" t="s">
        <v>1242</v>
      </c>
      <c r="E6833" s="115">
        <v>19.848500000000001</v>
      </c>
      <c r="F6833" s="674">
        <v>293.83600000000001</v>
      </c>
      <c r="G6833" s="674">
        <v>295.84500000000003</v>
      </c>
      <c r="H6833" s="115">
        <f t="shared" si="212"/>
        <v>1.0068371472522089</v>
      </c>
      <c r="I6833" s="115">
        <f t="shared" si="213"/>
        <v>19.984200000000001</v>
      </c>
    </row>
    <row r="6834" spans="1:9" hidden="1">
      <c r="A6834" s="115" t="s">
        <v>18781</v>
      </c>
      <c r="B6834" s="115" t="s">
        <v>18782</v>
      </c>
      <c r="C6834" s="115" t="s">
        <v>13819</v>
      </c>
      <c r="D6834" s="115" t="s">
        <v>1242</v>
      </c>
      <c r="E6834" s="115">
        <v>21.234500000000001</v>
      </c>
      <c r="F6834" s="674">
        <v>293.83600000000001</v>
      </c>
      <c r="G6834" s="674">
        <v>295.84500000000003</v>
      </c>
      <c r="H6834" s="115">
        <f t="shared" si="212"/>
        <v>1.0068371472522089</v>
      </c>
      <c r="I6834" s="115">
        <f t="shared" si="213"/>
        <v>21.3797</v>
      </c>
    </row>
    <row r="6835" spans="1:9" hidden="1">
      <c r="A6835" s="115" t="s">
        <v>18783</v>
      </c>
      <c r="B6835" s="115" t="s">
        <v>18784</v>
      </c>
      <c r="C6835" s="115" t="s">
        <v>13822</v>
      </c>
      <c r="D6835" s="115" t="s">
        <v>1453</v>
      </c>
      <c r="E6835" s="115">
        <v>181.33750000000001</v>
      </c>
      <c r="F6835" s="674">
        <v>293.83600000000001</v>
      </c>
      <c r="G6835" s="674">
        <v>295.84500000000003</v>
      </c>
      <c r="H6835" s="115">
        <f t="shared" si="212"/>
        <v>1.0068371472522089</v>
      </c>
      <c r="I6835" s="115">
        <f t="shared" si="213"/>
        <v>182.57730000000001</v>
      </c>
    </row>
    <row r="6836" spans="1:9" hidden="1">
      <c r="A6836" s="115" t="s">
        <v>18785</v>
      </c>
      <c r="B6836" s="115" t="s">
        <v>18786</v>
      </c>
      <c r="C6836" s="115" t="s">
        <v>13825</v>
      </c>
      <c r="D6836" s="115" t="s">
        <v>2038</v>
      </c>
      <c r="E6836" s="115">
        <v>12.6694</v>
      </c>
      <c r="F6836" s="674">
        <v>293.83600000000001</v>
      </c>
      <c r="G6836" s="674">
        <v>295.84500000000003</v>
      </c>
      <c r="H6836" s="115">
        <f t="shared" si="212"/>
        <v>1.0068371472522089</v>
      </c>
      <c r="I6836" s="115">
        <f t="shared" si="213"/>
        <v>12.756</v>
      </c>
    </row>
    <row r="6837" spans="1:9" hidden="1">
      <c r="A6837" s="115" t="s">
        <v>18787</v>
      </c>
      <c r="B6837" s="115" t="s">
        <v>18788</v>
      </c>
      <c r="C6837" s="115" t="s">
        <v>13828</v>
      </c>
      <c r="D6837" s="115" t="s">
        <v>1242</v>
      </c>
      <c r="E6837" s="115">
        <v>100.011</v>
      </c>
      <c r="F6837" s="674">
        <v>293.83600000000001</v>
      </c>
      <c r="G6837" s="674">
        <v>295.84500000000003</v>
      </c>
      <c r="H6837" s="115">
        <f t="shared" si="212"/>
        <v>1.0068371472522089</v>
      </c>
      <c r="I6837" s="115">
        <f t="shared" si="213"/>
        <v>100.6948</v>
      </c>
    </row>
    <row r="6838" spans="1:9" hidden="1">
      <c r="A6838" s="115" t="s">
        <v>18789</v>
      </c>
      <c r="B6838" s="115" t="s">
        <v>18790</v>
      </c>
      <c r="C6838" s="115" t="s">
        <v>13831</v>
      </c>
      <c r="D6838" s="115" t="s">
        <v>1453</v>
      </c>
      <c r="E6838" s="115">
        <v>198.1825</v>
      </c>
      <c r="F6838" s="674">
        <v>293.83600000000001</v>
      </c>
      <c r="G6838" s="674">
        <v>295.84500000000003</v>
      </c>
      <c r="H6838" s="115">
        <f t="shared" si="212"/>
        <v>1.0068371472522089</v>
      </c>
      <c r="I6838" s="115">
        <f t="shared" si="213"/>
        <v>199.53749999999999</v>
      </c>
    </row>
    <row r="6839" spans="1:9" hidden="1">
      <c r="A6839" s="115" t="s">
        <v>18791</v>
      </c>
      <c r="B6839" s="115" t="s">
        <v>18792</v>
      </c>
      <c r="C6839" s="115" t="s">
        <v>13834</v>
      </c>
      <c r="D6839" s="115" t="s">
        <v>1453</v>
      </c>
      <c r="E6839" s="115">
        <v>212.76300000000001</v>
      </c>
      <c r="F6839" s="674">
        <v>293.83600000000001</v>
      </c>
      <c r="G6839" s="674">
        <v>295.84500000000003</v>
      </c>
      <c r="H6839" s="115">
        <f t="shared" si="212"/>
        <v>1.0068371472522089</v>
      </c>
      <c r="I6839" s="115">
        <f t="shared" si="213"/>
        <v>214.21770000000001</v>
      </c>
    </row>
    <row r="6840" spans="1:9" hidden="1">
      <c r="A6840" s="115" t="s">
        <v>18793</v>
      </c>
      <c r="B6840" s="115" t="s">
        <v>18794</v>
      </c>
      <c r="C6840" s="115" t="s">
        <v>13837</v>
      </c>
      <c r="D6840" s="115" t="s">
        <v>1453</v>
      </c>
      <c r="E6840" s="115">
        <v>211.61</v>
      </c>
      <c r="F6840" s="674">
        <v>293.83600000000001</v>
      </c>
      <c r="G6840" s="674">
        <v>295.84500000000003</v>
      </c>
      <c r="H6840" s="115">
        <f t="shared" si="212"/>
        <v>1.0068371472522089</v>
      </c>
      <c r="I6840" s="115">
        <f t="shared" si="213"/>
        <v>213.05680000000001</v>
      </c>
    </row>
    <row r="6841" spans="1:9" hidden="1">
      <c r="A6841" s="115" t="s">
        <v>18795</v>
      </c>
      <c r="B6841" s="115" t="s">
        <v>18796</v>
      </c>
      <c r="C6841" s="115" t="s">
        <v>13840</v>
      </c>
      <c r="D6841" s="115" t="s">
        <v>1453</v>
      </c>
      <c r="E6841" s="115">
        <v>247.66</v>
      </c>
      <c r="F6841" s="674">
        <v>293.83600000000001</v>
      </c>
      <c r="G6841" s="674">
        <v>295.84500000000003</v>
      </c>
      <c r="H6841" s="115">
        <f t="shared" si="212"/>
        <v>1.0068371472522089</v>
      </c>
      <c r="I6841" s="115">
        <f t="shared" si="213"/>
        <v>249.35329999999999</v>
      </c>
    </row>
    <row r="6842" spans="1:9" hidden="1">
      <c r="A6842" s="115" t="s">
        <v>18797</v>
      </c>
      <c r="B6842" s="115" t="s">
        <v>18798</v>
      </c>
      <c r="C6842" s="115" t="s">
        <v>13843</v>
      </c>
      <c r="D6842" s="115" t="s">
        <v>1453</v>
      </c>
      <c r="E6842" s="115">
        <v>387.7312</v>
      </c>
      <c r="F6842" s="674">
        <v>293.83600000000001</v>
      </c>
      <c r="G6842" s="674">
        <v>295.84500000000003</v>
      </c>
      <c r="H6842" s="115">
        <f t="shared" si="212"/>
        <v>1.0068371472522089</v>
      </c>
      <c r="I6842" s="115">
        <f t="shared" si="213"/>
        <v>390.38220000000001</v>
      </c>
    </row>
    <row r="6843" spans="1:9" hidden="1">
      <c r="A6843" s="115" t="s">
        <v>18799</v>
      </c>
      <c r="B6843" s="115" t="s">
        <v>18800</v>
      </c>
      <c r="C6843" s="115" t="s">
        <v>13846</v>
      </c>
      <c r="D6843" s="115" t="s">
        <v>1453</v>
      </c>
      <c r="E6843" s="115">
        <v>231.7</v>
      </c>
      <c r="F6843" s="674">
        <v>293.83600000000001</v>
      </c>
      <c r="G6843" s="674">
        <v>295.84500000000003</v>
      </c>
      <c r="H6843" s="115">
        <f t="shared" si="212"/>
        <v>1.0068371472522089</v>
      </c>
      <c r="I6843" s="115">
        <f t="shared" si="213"/>
        <v>233.2842</v>
      </c>
    </row>
    <row r="6844" spans="1:9" hidden="1">
      <c r="A6844" s="115" t="s">
        <v>18801</v>
      </c>
      <c r="B6844" s="115" t="s">
        <v>18802</v>
      </c>
      <c r="C6844" s="115" t="s">
        <v>13849</v>
      </c>
      <c r="D6844" s="115" t="s">
        <v>1453</v>
      </c>
      <c r="E6844" s="115">
        <v>423.30279999999999</v>
      </c>
      <c r="F6844" s="674">
        <v>293.83600000000001</v>
      </c>
      <c r="G6844" s="674">
        <v>295.84500000000003</v>
      </c>
      <c r="H6844" s="115">
        <f t="shared" si="212"/>
        <v>1.0068371472522089</v>
      </c>
      <c r="I6844" s="115">
        <f t="shared" si="213"/>
        <v>426.197</v>
      </c>
    </row>
    <row r="6845" spans="1:9" hidden="1">
      <c r="A6845" s="115" t="s">
        <v>18803</v>
      </c>
      <c r="B6845" s="115" t="s">
        <v>18804</v>
      </c>
      <c r="C6845" s="115" t="s">
        <v>13852</v>
      </c>
      <c r="D6845" s="115" t="s">
        <v>1453</v>
      </c>
      <c r="E6845" s="115">
        <v>194.72499999999999</v>
      </c>
      <c r="F6845" s="674">
        <v>293.83600000000001</v>
      </c>
      <c r="G6845" s="674">
        <v>295.84500000000003</v>
      </c>
      <c r="H6845" s="115">
        <f t="shared" si="212"/>
        <v>1.0068371472522089</v>
      </c>
      <c r="I6845" s="115">
        <f t="shared" si="213"/>
        <v>196.0564</v>
      </c>
    </row>
    <row r="6846" spans="1:9" hidden="1">
      <c r="A6846" s="115" t="s">
        <v>18805</v>
      </c>
      <c r="B6846" s="115" t="s">
        <v>18806</v>
      </c>
      <c r="C6846" s="115" t="s">
        <v>13855</v>
      </c>
      <c r="D6846" s="115" t="s">
        <v>1453</v>
      </c>
      <c r="E6846" s="115">
        <v>492.10910000000001</v>
      </c>
      <c r="F6846" s="674">
        <v>293.83600000000001</v>
      </c>
      <c r="G6846" s="674">
        <v>295.84500000000003</v>
      </c>
      <c r="H6846" s="115">
        <f t="shared" si="212"/>
        <v>1.0068371472522089</v>
      </c>
      <c r="I6846" s="115">
        <f t="shared" si="213"/>
        <v>495.47370000000001</v>
      </c>
    </row>
    <row r="6847" spans="1:9" hidden="1">
      <c r="A6847" s="115" t="s">
        <v>18807</v>
      </c>
      <c r="B6847" s="115" t="s">
        <v>18808</v>
      </c>
      <c r="C6847" s="115" t="s">
        <v>13858</v>
      </c>
      <c r="D6847" s="115" t="s">
        <v>1453</v>
      </c>
      <c r="E6847" s="115">
        <v>1266.2264</v>
      </c>
      <c r="F6847" s="674">
        <v>293.83600000000001</v>
      </c>
      <c r="G6847" s="674">
        <v>295.84500000000003</v>
      </c>
      <c r="H6847" s="115">
        <f t="shared" si="212"/>
        <v>1.0068371472522089</v>
      </c>
      <c r="I6847" s="115">
        <f t="shared" si="213"/>
        <v>1274.8838000000001</v>
      </c>
    </row>
    <row r="6848" spans="1:9" hidden="1">
      <c r="A6848" s="115" t="s">
        <v>18809</v>
      </c>
      <c r="B6848" s="115" t="s">
        <v>18810</v>
      </c>
      <c r="C6848" s="115" t="s">
        <v>13861</v>
      </c>
      <c r="D6848" s="115" t="s">
        <v>1453</v>
      </c>
      <c r="E6848" s="115">
        <v>189.554</v>
      </c>
      <c r="F6848" s="674">
        <v>293.83600000000001</v>
      </c>
      <c r="G6848" s="674">
        <v>295.84500000000003</v>
      </c>
      <c r="H6848" s="115">
        <f t="shared" si="212"/>
        <v>1.0068371472522089</v>
      </c>
      <c r="I6848" s="115">
        <f t="shared" si="213"/>
        <v>190.85</v>
      </c>
    </row>
    <row r="6849" spans="1:9" hidden="1">
      <c r="A6849" s="115" t="s">
        <v>18811</v>
      </c>
      <c r="B6849" s="115" t="s">
        <v>18812</v>
      </c>
      <c r="C6849" s="115" t="s">
        <v>13864</v>
      </c>
      <c r="D6849" s="115" t="s">
        <v>1242</v>
      </c>
      <c r="E6849" s="115">
        <v>5.9482999999999997</v>
      </c>
      <c r="F6849" s="674">
        <v>293.83600000000001</v>
      </c>
      <c r="G6849" s="674">
        <v>295.84500000000003</v>
      </c>
      <c r="H6849" s="115">
        <f t="shared" si="212"/>
        <v>1.0068371472522089</v>
      </c>
      <c r="I6849" s="115">
        <f t="shared" si="213"/>
        <v>5.9889999999999999</v>
      </c>
    </row>
    <row r="6850" spans="1:9" hidden="1">
      <c r="A6850" s="115" t="s">
        <v>18813</v>
      </c>
      <c r="B6850" s="115" t="s">
        <v>18814</v>
      </c>
      <c r="C6850" s="115" t="s">
        <v>13867</v>
      </c>
      <c r="D6850" s="115" t="s">
        <v>2038</v>
      </c>
      <c r="E6850" s="115">
        <v>7.9325999999999999</v>
      </c>
      <c r="F6850" s="674">
        <v>293.83600000000001</v>
      </c>
      <c r="G6850" s="674">
        <v>295.84500000000003</v>
      </c>
      <c r="H6850" s="115">
        <f t="shared" si="212"/>
        <v>1.0068371472522089</v>
      </c>
      <c r="I6850" s="115">
        <f t="shared" si="213"/>
        <v>7.9867999999999997</v>
      </c>
    </row>
    <row r="6851" spans="1:9" hidden="1">
      <c r="A6851" s="115" t="s">
        <v>18815</v>
      </c>
      <c r="B6851" s="115" t="s">
        <v>18816</v>
      </c>
      <c r="C6851" s="115" t="s">
        <v>13870</v>
      </c>
      <c r="D6851" s="115" t="s">
        <v>2038</v>
      </c>
      <c r="E6851" s="115">
        <v>11.2546</v>
      </c>
      <c r="F6851" s="674">
        <v>293.83600000000001</v>
      </c>
      <c r="G6851" s="674">
        <v>295.84500000000003</v>
      </c>
      <c r="H6851" s="115">
        <f t="shared" si="212"/>
        <v>1.0068371472522089</v>
      </c>
      <c r="I6851" s="115">
        <f t="shared" si="213"/>
        <v>11.3315</v>
      </c>
    </row>
    <row r="6852" spans="1:9" hidden="1">
      <c r="A6852" s="115" t="s">
        <v>18817</v>
      </c>
      <c r="B6852" s="115" t="s">
        <v>18818</v>
      </c>
      <c r="C6852" s="115" t="s">
        <v>13873</v>
      </c>
      <c r="D6852" s="115" t="s">
        <v>2038</v>
      </c>
      <c r="E6852" s="115">
        <v>14.147</v>
      </c>
      <c r="F6852" s="674">
        <v>293.83600000000001</v>
      </c>
      <c r="G6852" s="674">
        <v>295.84500000000003</v>
      </c>
      <c r="H6852" s="115">
        <f t="shared" si="212"/>
        <v>1.0068371472522089</v>
      </c>
      <c r="I6852" s="115">
        <f t="shared" si="213"/>
        <v>14.2437</v>
      </c>
    </row>
    <row r="6853" spans="1:9" hidden="1">
      <c r="A6853" s="115" t="s">
        <v>18819</v>
      </c>
      <c r="B6853" s="115" t="s">
        <v>18820</v>
      </c>
      <c r="C6853" s="115" t="s">
        <v>13876</v>
      </c>
      <c r="D6853" s="115" t="s">
        <v>2038</v>
      </c>
      <c r="E6853" s="115">
        <v>12.1136</v>
      </c>
      <c r="F6853" s="674">
        <v>293.83600000000001</v>
      </c>
      <c r="G6853" s="674">
        <v>295.84500000000003</v>
      </c>
      <c r="H6853" s="115">
        <f t="shared" ref="H6853:H6916" si="214">G6853/F6853</f>
        <v>1.0068371472522089</v>
      </c>
      <c r="I6853" s="115">
        <f t="shared" ref="I6853:I6916" si="215">ROUND(H6853*E6853,4)</f>
        <v>12.196400000000001</v>
      </c>
    </row>
    <row r="6854" spans="1:9" hidden="1">
      <c r="A6854" s="115" t="s">
        <v>18821</v>
      </c>
      <c r="B6854" s="115" t="s">
        <v>18822</v>
      </c>
      <c r="C6854" s="115" t="s">
        <v>13879</v>
      </c>
      <c r="D6854" s="115" t="s">
        <v>2038</v>
      </c>
      <c r="E6854" s="115">
        <v>19.730699999999999</v>
      </c>
      <c r="F6854" s="674">
        <v>293.83600000000001</v>
      </c>
      <c r="G6854" s="674">
        <v>295.84500000000003</v>
      </c>
      <c r="H6854" s="115">
        <f t="shared" si="214"/>
        <v>1.0068371472522089</v>
      </c>
      <c r="I6854" s="115">
        <f t="shared" si="215"/>
        <v>19.865600000000001</v>
      </c>
    </row>
    <row r="6855" spans="1:9" hidden="1">
      <c r="A6855" s="115" t="s">
        <v>18823</v>
      </c>
      <c r="B6855" s="115" t="s">
        <v>18824</v>
      </c>
      <c r="C6855" s="115" t="s">
        <v>13882</v>
      </c>
      <c r="D6855" s="115" t="s">
        <v>2038</v>
      </c>
      <c r="E6855" s="115">
        <v>18.5562</v>
      </c>
      <c r="F6855" s="674">
        <v>293.83600000000001</v>
      </c>
      <c r="G6855" s="674">
        <v>295.84500000000003</v>
      </c>
      <c r="H6855" s="115">
        <f t="shared" si="214"/>
        <v>1.0068371472522089</v>
      </c>
      <c r="I6855" s="115">
        <f t="shared" si="215"/>
        <v>18.6831</v>
      </c>
    </row>
    <row r="6856" spans="1:9" hidden="1">
      <c r="A6856" s="115" t="s">
        <v>18825</v>
      </c>
      <c r="B6856" s="115" t="s">
        <v>18826</v>
      </c>
      <c r="C6856" s="115" t="s">
        <v>13885</v>
      </c>
      <c r="D6856" s="115" t="s">
        <v>2038</v>
      </c>
      <c r="E6856" s="115">
        <v>18.5562</v>
      </c>
      <c r="F6856" s="674">
        <v>293.83600000000001</v>
      </c>
      <c r="G6856" s="674">
        <v>295.84500000000003</v>
      </c>
      <c r="H6856" s="115">
        <f t="shared" si="214"/>
        <v>1.0068371472522089</v>
      </c>
      <c r="I6856" s="115">
        <f t="shared" si="215"/>
        <v>18.6831</v>
      </c>
    </row>
    <row r="6857" spans="1:9" hidden="1">
      <c r="A6857" s="115" t="s">
        <v>18827</v>
      </c>
      <c r="B6857" s="115" t="s">
        <v>18828</v>
      </c>
      <c r="C6857" s="115" t="s">
        <v>13888</v>
      </c>
      <c r="D6857" s="115" t="s">
        <v>2038</v>
      </c>
      <c r="E6857" s="115">
        <v>8.4465000000000003</v>
      </c>
      <c r="F6857" s="674">
        <v>293.83600000000001</v>
      </c>
      <c r="G6857" s="674">
        <v>295.84500000000003</v>
      </c>
      <c r="H6857" s="115">
        <f t="shared" si="214"/>
        <v>1.0068371472522089</v>
      </c>
      <c r="I6857" s="115">
        <f t="shared" si="215"/>
        <v>8.5042000000000009</v>
      </c>
    </row>
    <row r="6858" spans="1:9" hidden="1">
      <c r="A6858" s="115" t="s">
        <v>18829</v>
      </c>
      <c r="B6858" s="115" t="s">
        <v>18830</v>
      </c>
      <c r="C6858" s="115" t="s">
        <v>13891</v>
      </c>
      <c r="D6858" s="115" t="s">
        <v>2038</v>
      </c>
      <c r="E6858" s="115">
        <v>64.528800000000004</v>
      </c>
      <c r="F6858" s="674">
        <v>293.83600000000001</v>
      </c>
      <c r="G6858" s="674">
        <v>295.84500000000003</v>
      </c>
      <c r="H6858" s="115">
        <f t="shared" si="214"/>
        <v>1.0068371472522089</v>
      </c>
      <c r="I6858" s="115">
        <f t="shared" si="215"/>
        <v>64.97</v>
      </c>
    </row>
    <row r="6859" spans="1:9" hidden="1">
      <c r="A6859" s="115" t="s">
        <v>18831</v>
      </c>
      <c r="B6859" s="115" t="s">
        <v>18832</v>
      </c>
      <c r="C6859" s="115" t="s">
        <v>13894</v>
      </c>
      <c r="D6859" s="115" t="s">
        <v>1242</v>
      </c>
      <c r="E6859" s="115">
        <v>2218.8234000000002</v>
      </c>
      <c r="F6859" s="674">
        <v>293.83600000000001</v>
      </c>
      <c r="G6859" s="674">
        <v>295.84500000000003</v>
      </c>
      <c r="H6859" s="115">
        <f t="shared" si="214"/>
        <v>1.0068371472522089</v>
      </c>
      <c r="I6859" s="115">
        <f t="shared" si="215"/>
        <v>2233.9938000000002</v>
      </c>
    </row>
    <row r="6860" spans="1:9" hidden="1">
      <c r="A6860" s="115" t="s">
        <v>18833</v>
      </c>
      <c r="B6860" s="115" t="s">
        <v>18834</v>
      </c>
      <c r="C6860" s="115" t="s">
        <v>13897</v>
      </c>
      <c r="D6860" s="115" t="s">
        <v>1242</v>
      </c>
      <c r="E6860" s="115">
        <v>2662.5574000000001</v>
      </c>
      <c r="F6860" s="674">
        <v>293.83600000000001</v>
      </c>
      <c r="G6860" s="674">
        <v>295.84500000000003</v>
      </c>
      <c r="H6860" s="115">
        <f t="shared" si="214"/>
        <v>1.0068371472522089</v>
      </c>
      <c r="I6860" s="115">
        <f t="shared" si="215"/>
        <v>2680.7617</v>
      </c>
    </row>
    <row r="6861" spans="1:9" hidden="1">
      <c r="A6861" s="115" t="s">
        <v>18835</v>
      </c>
      <c r="B6861" s="115" t="s">
        <v>18836</v>
      </c>
      <c r="C6861" s="115" t="s">
        <v>13900</v>
      </c>
      <c r="D6861" s="115" t="s">
        <v>1242</v>
      </c>
      <c r="E6861" s="115">
        <v>3328.2357000000002</v>
      </c>
      <c r="F6861" s="674">
        <v>293.83600000000001</v>
      </c>
      <c r="G6861" s="674">
        <v>295.84500000000003</v>
      </c>
      <c r="H6861" s="115">
        <f t="shared" si="214"/>
        <v>1.0068371472522089</v>
      </c>
      <c r="I6861" s="115">
        <f t="shared" si="215"/>
        <v>3350.9913000000001</v>
      </c>
    </row>
    <row r="6862" spans="1:9" hidden="1">
      <c r="A6862" s="115" t="s">
        <v>18837</v>
      </c>
      <c r="B6862" s="115" t="s">
        <v>18838</v>
      </c>
      <c r="C6862" s="115" t="s">
        <v>13903</v>
      </c>
      <c r="D6862" s="115" t="s">
        <v>1242</v>
      </c>
      <c r="E6862" s="115">
        <v>4437.6464999999998</v>
      </c>
      <c r="F6862" s="674">
        <v>293.83600000000001</v>
      </c>
      <c r="G6862" s="674">
        <v>295.84500000000003</v>
      </c>
      <c r="H6862" s="115">
        <f t="shared" si="214"/>
        <v>1.0068371472522089</v>
      </c>
      <c r="I6862" s="115">
        <f t="shared" si="215"/>
        <v>4467.9872999999998</v>
      </c>
    </row>
    <row r="6863" spans="1:9" hidden="1">
      <c r="A6863" s="115" t="s">
        <v>18839</v>
      </c>
      <c r="B6863" s="115" t="s">
        <v>18840</v>
      </c>
      <c r="C6863" s="115" t="s">
        <v>13906</v>
      </c>
      <c r="D6863" s="115" t="s">
        <v>1242</v>
      </c>
      <c r="E6863" s="115">
        <v>5547.0591999999997</v>
      </c>
      <c r="F6863" s="674">
        <v>293.83600000000001</v>
      </c>
      <c r="G6863" s="674">
        <v>295.84500000000003</v>
      </c>
      <c r="H6863" s="115">
        <f t="shared" si="214"/>
        <v>1.0068371472522089</v>
      </c>
      <c r="I6863" s="115">
        <f t="shared" si="215"/>
        <v>5584.9853000000003</v>
      </c>
    </row>
    <row r="6864" spans="1:9" hidden="1">
      <c r="A6864" s="115" t="s">
        <v>18841</v>
      </c>
      <c r="B6864" s="115" t="s">
        <v>18842</v>
      </c>
      <c r="C6864" s="115" t="s">
        <v>13909</v>
      </c>
      <c r="D6864" s="115" t="s">
        <v>1453</v>
      </c>
      <c r="E6864" s="115">
        <v>1487.865</v>
      </c>
      <c r="F6864" s="674">
        <v>293.83600000000001</v>
      </c>
      <c r="G6864" s="674">
        <v>295.84500000000003</v>
      </c>
      <c r="H6864" s="115">
        <f t="shared" si="214"/>
        <v>1.0068371472522089</v>
      </c>
      <c r="I6864" s="115">
        <f t="shared" si="215"/>
        <v>1498.0378000000001</v>
      </c>
    </row>
    <row r="6865" spans="1:9" hidden="1">
      <c r="A6865" s="115" t="s">
        <v>18843</v>
      </c>
      <c r="B6865" s="115" t="s">
        <v>18844</v>
      </c>
      <c r="C6865" s="115" t="s">
        <v>13912</v>
      </c>
      <c r="D6865" s="115" t="s">
        <v>1453</v>
      </c>
      <c r="E6865" s="115">
        <v>399.83</v>
      </c>
      <c r="F6865" s="674">
        <v>293.83600000000001</v>
      </c>
      <c r="G6865" s="674">
        <v>295.84500000000003</v>
      </c>
      <c r="H6865" s="115">
        <f t="shared" si="214"/>
        <v>1.0068371472522089</v>
      </c>
      <c r="I6865" s="115">
        <f t="shared" si="215"/>
        <v>402.56369999999998</v>
      </c>
    </row>
    <row r="6866" spans="1:9" hidden="1">
      <c r="A6866" s="115" t="s">
        <v>18845</v>
      </c>
      <c r="B6866" s="115" t="s">
        <v>18846</v>
      </c>
      <c r="C6866" s="115" t="s">
        <v>13915</v>
      </c>
      <c r="D6866" s="115" t="s">
        <v>1242</v>
      </c>
      <c r="E6866" s="115">
        <v>576.70000000000005</v>
      </c>
      <c r="F6866" s="674">
        <v>293.83600000000001</v>
      </c>
      <c r="G6866" s="674">
        <v>295.84500000000003</v>
      </c>
      <c r="H6866" s="115">
        <f t="shared" si="214"/>
        <v>1.0068371472522089</v>
      </c>
      <c r="I6866" s="115">
        <f t="shared" si="215"/>
        <v>580.64300000000003</v>
      </c>
    </row>
    <row r="6867" spans="1:9" hidden="1">
      <c r="A6867" s="115" t="s">
        <v>18847</v>
      </c>
      <c r="B6867" s="115" t="s">
        <v>18848</v>
      </c>
      <c r="C6867" s="115" t="s">
        <v>13918</v>
      </c>
      <c r="D6867" s="115" t="s">
        <v>1242</v>
      </c>
      <c r="E6867" s="115">
        <v>563.74</v>
      </c>
      <c r="F6867" s="674">
        <v>293.83600000000001</v>
      </c>
      <c r="G6867" s="674">
        <v>295.84500000000003</v>
      </c>
      <c r="H6867" s="115">
        <f t="shared" si="214"/>
        <v>1.0068371472522089</v>
      </c>
      <c r="I6867" s="115">
        <f t="shared" si="215"/>
        <v>567.59439999999995</v>
      </c>
    </row>
    <row r="6868" spans="1:9" hidden="1">
      <c r="A6868" s="115" t="s">
        <v>18849</v>
      </c>
      <c r="B6868" s="115" t="s">
        <v>18850</v>
      </c>
      <c r="C6868" s="115" t="s">
        <v>13921</v>
      </c>
      <c r="D6868" s="115" t="s">
        <v>1242</v>
      </c>
      <c r="E6868" s="115">
        <v>670.11</v>
      </c>
      <c r="F6868" s="674">
        <v>293.83600000000001</v>
      </c>
      <c r="G6868" s="674">
        <v>295.84500000000003</v>
      </c>
      <c r="H6868" s="115">
        <f t="shared" si="214"/>
        <v>1.0068371472522089</v>
      </c>
      <c r="I6868" s="115">
        <f t="shared" si="215"/>
        <v>674.69159999999999</v>
      </c>
    </row>
    <row r="6869" spans="1:9" hidden="1">
      <c r="A6869" s="115" t="s">
        <v>18851</v>
      </c>
      <c r="B6869" s="115" t="s">
        <v>18852</v>
      </c>
      <c r="C6869" s="115" t="s">
        <v>13924</v>
      </c>
      <c r="D6869" s="115" t="s">
        <v>1242</v>
      </c>
      <c r="E6869" s="115">
        <v>815.66</v>
      </c>
      <c r="F6869" s="674">
        <v>293.83600000000001</v>
      </c>
      <c r="G6869" s="674">
        <v>295.84500000000003</v>
      </c>
      <c r="H6869" s="115">
        <f t="shared" si="214"/>
        <v>1.0068371472522089</v>
      </c>
      <c r="I6869" s="115">
        <f t="shared" si="215"/>
        <v>821.23680000000002</v>
      </c>
    </row>
    <row r="6870" spans="1:9" hidden="1">
      <c r="A6870" s="115" t="s">
        <v>18853</v>
      </c>
      <c r="B6870" s="115" t="s">
        <v>18854</v>
      </c>
      <c r="C6870" s="115" t="s">
        <v>13927</v>
      </c>
      <c r="D6870" s="115" t="s">
        <v>1242</v>
      </c>
      <c r="E6870" s="115">
        <v>1000.25</v>
      </c>
      <c r="F6870" s="674">
        <v>293.83600000000001</v>
      </c>
      <c r="G6870" s="674">
        <v>295.84500000000003</v>
      </c>
      <c r="H6870" s="115">
        <f t="shared" si="214"/>
        <v>1.0068371472522089</v>
      </c>
      <c r="I6870" s="115">
        <f t="shared" si="215"/>
        <v>1007.0889</v>
      </c>
    </row>
    <row r="6871" spans="1:9" hidden="1">
      <c r="A6871" s="115" t="s">
        <v>18855</v>
      </c>
      <c r="B6871" s="115" t="s">
        <v>18856</v>
      </c>
      <c r="C6871" s="115" t="s">
        <v>13930</v>
      </c>
      <c r="D6871" s="115" t="s">
        <v>1242</v>
      </c>
      <c r="E6871" s="115">
        <v>1180.51</v>
      </c>
      <c r="F6871" s="674">
        <v>293.83600000000001</v>
      </c>
      <c r="G6871" s="674">
        <v>295.84500000000003</v>
      </c>
      <c r="H6871" s="115">
        <f t="shared" si="214"/>
        <v>1.0068371472522089</v>
      </c>
      <c r="I6871" s="115">
        <f t="shared" si="215"/>
        <v>1188.5813000000001</v>
      </c>
    </row>
    <row r="6872" spans="1:9" hidden="1">
      <c r="A6872" s="115" t="s">
        <v>18857</v>
      </c>
      <c r="B6872" s="115" t="s">
        <v>18858</v>
      </c>
      <c r="C6872" s="115" t="s">
        <v>13933</v>
      </c>
      <c r="D6872" s="115" t="s">
        <v>1242</v>
      </c>
      <c r="E6872" s="115">
        <v>1541.3</v>
      </c>
      <c r="F6872" s="674">
        <v>293.83600000000001</v>
      </c>
      <c r="G6872" s="674">
        <v>295.84500000000003</v>
      </c>
      <c r="H6872" s="115">
        <f t="shared" si="214"/>
        <v>1.0068371472522089</v>
      </c>
      <c r="I6872" s="115">
        <f t="shared" si="215"/>
        <v>1551.8380999999999</v>
      </c>
    </row>
    <row r="6873" spans="1:9" hidden="1">
      <c r="A6873" s="115" t="s">
        <v>18859</v>
      </c>
      <c r="B6873" s="115" t="s">
        <v>18860</v>
      </c>
      <c r="C6873" s="115" t="s">
        <v>13936</v>
      </c>
      <c r="D6873" s="115" t="s">
        <v>1242</v>
      </c>
      <c r="E6873" s="115">
        <v>1611.79</v>
      </c>
      <c r="F6873" s="674">
        <v>293.83600000000001</v>
      </c>
      <c r="G6873" s="674">
        <v>295.84500000000003</v>
      </c>
      <c r="H6873" s="115">
        <f t="shared" si="214"/>
        <v>1.0068371472522089</v>
      </c>
      <c r="I6873" s="115">
        <f t="shared" si="215"/>
        <v>1622.81</v>
      </c>
    </row>
    <row r="6874" spans="1:9" hidden="1">
      <c r="A6874" s="115" t="s">
        <v>18861</v>
      </c>
      <c r="B6874" s="115" t="s">
        <v>18862</v>
      </c>
      <c r="C6874" s="115" t="s">
        <v>13939</v>
      </c>
      <c r="D6874" s="115" t="s">
        <v>1242</v>
      </c>
      <c r="E6874" s="115">
        <v>2073.64</v>
      </c>
      <c r="F6874" s="674">
        <v>293.83600000000001</v>
      </c>
      <c r="G6874" s="674">
        <v>295.84500000000003</v>
      </c>
      <c r="H6874" s="115">
        <f t="shared" si="214"/>
        <v>1.0068371472522089</v>
      </c>
      <c r="I6874" s="115">
        <f t="shared" si="215"/>
        <v>2087.8177999999998</v>
      </c>
    </row>
    <row r="6875" spans="1:9" hidden="1">
      <c r="A6875" s="115" t="s">
        <v>18863</v>
      </c>
      <c r="B6875" s="115" t="s">
        <v>18864</v>
      </c>
      <c r="C6875" s="115" t="s">
        <v>13942</v>
      </c>
      <c r="D6875" s="115" t="s">
        <v>1242</v>
      </c>
      <c r="E6875" s="115">
        <v>2689.71</v>
      </c>
      <c r="F6875" s="674">
        <v>293.83600000000001</v>
      </c>
      <c r="G6875" s="674">
        <v>295.84500000000003</v>
      </c>
      <c r="H6875" s="115">
        <f t="shared" si="214"/>
        <v>1.0068371472522089</v>
      </c>
      <c r="I6875" s="115">
        <f t="shared" si="215"/>
        <v>2708.0999000000002</v>
      </c>
    </row>
    <row r="6876" spans="1:9" hidden="1">
      <c r="A6876" s="115" t="s">
        <v>18865</v>
      </c>
      <c r="B6876" s="115" t="s">
        <v>18866</v>
      </c>
      <c r="C6876" s="115" t="s">
        <v>13945</v>
      </c>
      <c r="D6876" s="115" t="s">
        <v>1242</v>
      </c>
      <c r="E6876" s="115">
        <v>3789.07</v>
      </c>
      <c r="F6876" s="674">
        <v>293.83600000000001</v>
      </c>
      <c r="G6876" s="674">
        <v>295.84500000000003</v>
      </c>
      <c r="H6876" s="115">
        <f t="shared" si="214"/>
        <v>1.0068371472522089</v>
      </c>
      <c r="I6876" s="115">
        <f t="shared" si="215"/>
        <v>3814.9764</v>
      </c>
    </row>
    <row r="6877" spans="1:9" hidden="1">
      <c r="A6877" s="115" t="s">
        <v>18867</v>
      </c>
      <c r="B6877" s="115" t="s">
        <v>18868</v>
      </c>
      <c r="C6877" s="115" t="s">
        <v>13948</v>
      </c>
      <c r="D6877" s="115" t="s">
        <v>1242</v>
      </c>
      <c r="E6877" s="115">
        <v>4537.2</v>
      </c>
      <c r="F6877" s="674">
        <v>293.83600000000001</v>
      </c>
      <c r="G6877" s="674">
        <v>295.84500000000003</v>
      </c>
      <c r="H6877" s="115">
        <f t="shared" si="214"/>
        <v>1.0068371472522089</v>
      </c>
      <c r="I6877" s="115">
        <f t="shared" si="215"/>
        <v>4568.2214999999997</v>
      </c>
    </row>
    <row r="6878" spans="1:9" hidden="1">
      <c r="A6878" s="115" t="s">
        <v>18869</v>
      </c>
      <c r="B6878" s="115" t="s">
        <v>18870</v>
      </c>
      <c r="C6878" s="115" t="s">
        <v>13951</v>
      </c>
      <c r="D6878" s="115" t="s">
        <v>1242</v>
      </c>
      <c r="E6878" s="115">
        <v>5310.8</v>
      </c>
      <c r="F6878" s="674">
        <v>293.83600000000001</v>
      </c>
      <c r="G6878" s="674">
        <v>295.84500000000003</v>
      </c>
      <c r="H6878" s="115">
        <f t="shared" si="214"/>
        <v>1.0068371472522089</v>
      </c>
      <c r="I6878" s="115">
        <f t="shared" si="215"/>
        <v>5347.1107000000002</v>
      </c>
    </row>
    <row r="6879" spans="1:9" hidden="1">
      <c r="A6879" s="115" t="s">
        <v>18871</v>
      </c>
      <c r="B6879" s="115" t="s">
        <v>18872</v>
      </c>
      <c r="C6879" s="115" t="s">
        <v>13954</v>
      </c>
      <c r="D6879" s="115" t="s">
        <v>1242</v>
      </c>
      <c r="E6879" s="115">
        <v>6195.36</v>
      </c>
      <c r="F6879" s="674">
        <v>293.83600000000001</v>
      </c>
      <c r="G6879" s="674">
        <v>295.84500000000003</v>
      </c>
      <c r="H6879" s="115">
        <f t="shared" si="214"/>
        <v>1.0068371472522089</v>
      </c>
      <c r="I6879" s="115">
        <f t="shared" si="215"/>
        <v>6237.7186000000002</v>
      </c>
    </row>
    <row r="6880" spans="1:9" hidden="1">
      <c r="A6880" s="115" t="s">
        <v>18873</v>
      </c>
      <c r="B6880" s="115" t="s">
        <v>18874</v>
      </c>
      <c r="C6880" s="115" t="s">
        <v>13957</v>
      </c>
      <c r="D6880" s="115" t="s">
        <v>1242</v>
      </c>
      <c r="E6880" s="115">
        <v>8120.87</v>
      </c>
      <c r="F6880" s="674">
        <v>293.83600000000001</v>
      </c>
      <c r="G6880" s="674">
        <v>295.84500000000003</v>
      </c>
      <c r="H6880" s="115">
        <f t="shared" si="214"/>
        <v>1.0068371472522089</v>
      </c>
      <c r="I6880" s="115">
        <f t="shared" si="215"/>
        <v>8176.3936000000003</v>
      </c>
    </row>
    <row r="6881" spans="1:9" hidden="1">
      <c r="A6881" s="115" t="s">
        <v>18875</v>
      </c>
      <c r="B6881" s="115" t="s">
        <v>18876</v>
      </c>
      <c r="C6881" s="115" t="s">
        <v>13960</v>
      </c>
      <c r="D6881" s="115" t="s">
        <v>1242</v>
      </c>
      <c r="E6881" s="115">
        <v>624.75</v>
      </c>
      <c r="F6881" s="674">
        <v>293.83600000000001</v>
      </c>
      <c r="G6881" s="674">
        <v>295.84500000000003</v>
      </c>
      <c r="H6881" s="115">
        <f t="shared" si="214"/>
        <v>1.0068371472522089</v>
      </c>
      <c r="I6881" s="115">
        <f t="shared" si="215"/>
        <v>629.02149999999995</v>
      </c>
    </row>
    <row r="6882" spans="1:9" hidden="1">
      <c r="A6882" s="115" t="s">
        <v>18877</v>
      </c>
      <c r="B6882" s="115" t="s">
        <v>18878</v>
      </c>
      <c r="C6882" s="115" t="s">
        <v>13963</v>
      </c>
      <c r="D6882" s="115" t="s">
        <v>1242</v>
      </c>
      <c r="E6882" s="115">
        <v>746.86</v>
      </c>
      <c r="F6882" s="674">
        <v>293.83600000000001</v>
      </c>
      <c r="G6882" s="674">
        <v>295.84500000000003</v>
      </c>
      <c r="H6882" s="115">
        <f t="shared" si="214"/>
        <v>1.0068371472522089</v>
      </c>
      <c r="I6882" s="115">
        <f t="shared" si="215"/>
        <v>751.96640000000002</v>
      </c>
    </row>
    <row r="6883" spans="1:9" hidden="1">
      <c r="A6883" s="115" t="s">
        <v>18879</v>
      </c>
      <c r="B6883" s="115" t="s">
        <v>18880</v>
      </c>
      <c r="C6883" s="115" t="s">
        <v>13966</v>
      </c>
      <c r="D6883" s="115" t="s">
        <v>1242</v>
      </c>
      <c r="E6883" s="115">
        <v>913.33</v>
      </c>
      <c r="F6883" s="674">
        <v>293.83600000000001</v>
      </c>
      <c r="G6883" s="674">
        <v>295.84500000000003</v>
      </c>
      <c r="H6883" s="115">
        <f t="shared" si="214"/>
        <v>1.0068371472522089</v>
      </c>
      <c r="I6883" s="115">
        <f t="shared" si="215"/>
        <v>919.57460000000003</v>
      </c>
    </row>
    <row r="6884" spans="1:9" hidden="1">
      <c r="A6884" s="115" t="s">
        <v>18881</v>
      </c>
      <c r="B6884" s="115" t="s">
        <v>18882</v>
      </c>
      <c r="C6884" s="115" t="s">
        <v>13969</v>
      </c>
      <c r="D6884" s="115" t="s">
        <v>1242</v>
      </c>
      <c r="E6884" s="115">
        <v>1041.92</v>
      </c>
      <c r="F6884" s="674">
        <v>293.83600000000001</v>
      </c>
      <c r="G6884" s="674">
        <v>295.84500000000003</v>
      </c>
      <c r="H6884" s="115">
        <f t="shared" si="214"/>
        <v>1.0068371472522089</v>
      </c>
      <c r="I6884" s="115">
        <f t="shared" si="215"/>
        <v>1049.0437999999999</v>
      </c>
    </row>
    <row r="6885" spans="1:9" hidden="1">
      <c r="A6885" s="115" t="s">
        <v>18883</v>
      </c>
      <c r="B6885" s="115" t="s">
        <v>18884</v>
      </c>
      <c r="C6885" s="115" t="s">
        <v>13972</v>
      </c>
      <c r="D6885" s="115" t="s">
        <v>1242</v>
      </c>
      <c r="E6885" s="115">
        <v>1374.68</v>
      </c>
      <c r="F6885" s="674">
        <v>293.83600000000001</v>
      </c>
      <c r="G6885" s="674">
        <v>295.84500000000003</v>
      </c>
      <c r="H6885" s="115">
        <f t="shared" si="214"/>
        <v>1.0068371472522089</v>
      </c>
      <c r="I6885" s="115">
        <f t="shared" si="215"/>
        <v>1384.0789</v>
      </c>
    </row>
    <row r="6886" spans="1:9" hidden="1">
      <c r="A6886" s="115" t="s">
        <v>18885</v>
      </c>
      <c r="B6886" s="115" t="s">
        <v>18886</v>
      </c>
      <c r="C6886" s="115" t="s">
        <v>13975</v>
      </c>
      <c r="D6886" s="115" t="s">
        <v>1242</v>
      </c>
      <c r="E6886" s="115">
        <v>1466.88</v>
      </c>
      <c r="F6886" s="674">
        <v>293.83600000000001</v>
      </c>
      <c r="G6886" s="674">
        <v>295.84500000000003</v>
      </c>
      <c r="H6886" s="115">
        <f t="shared" si="214"/>
        <v>1.0068371472522089</v>
      </c>
      <c r="I6886" s="115">
        <f t="shared" si="215"/>
        <v>1476.9093</v>
      </c>
    </row>
    <row r="6887" spans="1:9" hidden="1">
      <c r="A6887" s="115" t="s">
        <v>18887</v>
      </c>
      <c r="B6887" s="115" t="s">
        <v>18888</v>
      </c>
      <c r="C6887" s="115" t="s">
        <v>13978</v>
      </c>
      <c r="D6887" s="115" t="s">
        <v>1242</v>
      </c>
      <c r="E6887" s="115">
        <v>1829.02</v>
      </c>
      <c r="F6887" s="674">
        <v>293.83600000000001</v>
      </c>
      <c r="G6887" s="674">
        <v>295.84500000000003</v>
      </c>
      <c r="H6887" s="115">
        <f t="shared" si="214"/>
        <v>1.0068371472522089</v>
      </c>
      <c r="I6887" s="115">
        <f t="shared" si="215"/>
        <v>1841.5253</v>
      </c>
    </row>
    <row r="6888" spans="1:9" hidden="1">
      <c r="A6888" s="115" t="s">
        <v>18889</v>
      </c>
      <c r="B6888" s="115" t="s">
        <v>18890</v>
      </c>
      <c r="C6888" s="115" t="s">
        <v>13981</v>
      </c>
      <c r="D6888" s="115" t="s">
        <v>1242</v>
      </c>
      <c r="E6888" s="115">
        <v>2364.8200000000002</v>
      </c>
      <c r="F6888" s="674">
        <v>293.83600000000001</v>
      </c>
      <c r="G6888" s="674">
        <v>295.84500000000003</v>
      </c>
      <c r="H6888" s="115">
        <f t="shared" si="214"/>
        <v>1.0068371472522089</v>
      </c>
      <c r="I6888" s="115">
        <f t="shared" si="215"/>
        <v>2380.9886000000001</v>
      </c>
    </row>
    <row r="6889" spans="1:9" hidden="1">
      <c r="A6889" s="115" t="s">
        <v>18891</v>
      </c>
      <c r="B6889" s="115" t="s">
        <v>18892</v>
      </c>
      <c r="C6889" s="115" t="s">
        <v>13984</v>
      </c>
      <c r="D6889" s="115" t="s">
        <v>1242</v>
      </c>
      <c r="E6889" s="115">
        <v>3362.23</v>
      </c>
      <c r="F6889" s="674">
        <v>293.83600000000001</v>
      </c>
      <c r="G6889" s="674">
        <v>295.84500000000003</v>
      </c>
      <c r="H6889" s="115">
        <f t="shared" si="214"/>
        <v>1.0068371472522089</v>
      </c>
      <c r="I6889" s="115">
        <f t="shared" si="215"/>
        <v>3385.2181</v>
      </c>
    </row>
    <row r="6890" spans="1:9" hidden="1">
      <c r="A6890" s="115" t="s">
        <v>18893</v>
      </c>
      <c r="B6890" s="115" t="s">
        <v>18894</v>
      </c>
      <c r="C6890" s="115" t="s">
        <v>13987</v>
      </c>
      <c r="D6890" s="115" t="s">
        <v>1242</v>
      </c>
      <c r="E6890" s="115">
        <v>3902.65</v>
      </c>
      <c r="F6890" s="674">
        <v>293.83600000000001</v>
      </c>
      <c r="G6890" s="674">
        <v>295.84500000000003</v>
      </c>
      <c r="H6890" s="115">
        <f t="shared" si="214"/>
        <v>1.0068371472522089</v>
      </c>
      <c r="I6890" s="115">
        <f t="shared" si="215"/>
        <v>3929.3330000000001</v>
      </c>
    </row>
    <row r="6891" spans="1:9" hidden="1">
      <c r="A6891" s="115" t="s">
        <v>18895</v>
      </c>
      <c r="B6891" s="115" t="s">
        <v>18896</v>
      </c>
      <c r="C6891" s="115" t="s">
        <v>13990</v>
      </c>
      <c r="D6891" s="115" t="s">
        <v>1242</v>
      </c>
      <c r="E6891" s="115">
        <v>4508.43</v>
      </c>
      <c r="F6891" s="674">
        <v>293.83600000000001</v>
      </c>
      <c r="G6891" s="674">
        <v>295.84500000000003</v>
      </c>
      <c r="H6891" s="115">
        <f t="shared" si="214"/>
        <v>1.0068371472522089</v>
      </c>
      <c r="I6891" s="115">
        <f t="shared" si="215"/>
        <v>4539.2547999999997</v>
      </c>
    </row>
    <row r="6892" spans="1:9" hidden="1">
      <c r="A6892" s="115" t="s">
        <v>18897</v>
      </c>
      <c r="B6892" s="115" t="s">
        <v>18898</v>
      </c>
      <c r="C6892" s="115" t="s">
        <v>13993</v>
      </c>
      <c r="D6892" s="115" t="s">
        <v>1242</v>
      </c>
      <c r="E6892" s="115">
        <v>5300.12</v>
      </c>
      <c r="F6892" s="674">
        <v>293.83600000000001</v>
      </c>
      <c r="G6892" s="674">
        <v>295.84500000000003</v>
      </c>
      <c r="H6892" s="115">
        <f t="shared" si="214"/>
        <v>1.0068371472522089</v>
      </c>
      <c r="I6892" s="115">
        <f t="shared" si="215"/>
        <v>5336.3576999999996</v>
      </c>
    </row>
    <row r="6893" spans="1:9" hidden="1">
      <c r="A6893" s="115" t="s">
        <v>18899</v>
      </c>
      <c r="B6893" s="115" t="s">
        <v>18900</v>
      </c>
      <c r="C6893" s="115" t="s">
        <v>13996</v>
      </c>
      <c r="D6893" s="115" t="s">
        <v>1242</v>
      </c>
      <c r="E6893" s="115">
        <v>7052.48</v>
      </c>
      <c r="F6893" s="674">
        <v>293.83600000000001</v>
      </c>
      <c r="G6893" s="674">
        <v>295.84500000000003</v>
      </c>
      <c r="H6893" s="115">
        <f t="shared" si="214"/>
        <v>1.0068371472522089</v>
      </c>
      <c r="I6893" s="115">
        <f t="shared" si="215"/>
        <v>7100.6988000000001</v>
      </c>
    </row>
    <row r="6894" spans="1:9" hidden="1">
      <c r="A6894" s="115" t="s">
        <v>18901</v>
      </c>
      <c r="B6894" s="115" t="s">
        <v>18902</v>
      </c>
      <c r="C6894" s="115" t="s">
        <v>13999</v>
      </c>
      <c r="D6894" s="115" t="s">
        <v>1242</v>
      </c>
      <c r="E6894" s="115">
        <v>272</v>
      </c>
      <c r="F6894" s="674">
        <v>293.83600000000001</v>
      </c>
      <c r="G6894" s="674">
        <v>295.84500000000003</v>
      </c>
      <c r="H6894" s="115">
        <f t="shared" si="214"/>
        <v>1.0068371472522089</v>
      </c>
      <c r="I6894" s="115">
        <f t="shared" si="215"/>
        <v>273.85969999999998</v>
      </c>
    </row>
    <row r="6895" spans="1:9" hidden="1">
      <c r="A6895" s="115" t="s">
        <v>18903</v>
      </c>
      <c r="B6895" s="115" t="s">
        <v>18904</v>
      </c>
      <c r="C6895" s="115" t="s">
        <v>14002</v>
      </c>
      <c r="D6895" s="115" t="s">
        <v>1242</v>
      </c>
      <c r="E6895" s="115">
        <v>379.56</v>
      </c>
      <c r="F6895" s="674">
        <v>293.83600000000001</v>
      </c>
      <c r="G6895" s="674">
        <v>295.84500000000003</v>
      </c>
      <c r="H6895" s="115">
        <f t="shared" si="214"/>
        <v>1.0068371472522089</v>
      </c>
      <c r="I6895" s="115">
        <f t="shared" si="215"/>
        <v>382.1551</v>
      </c>
    </row>
    <row r="6896" spans="1:9" hidden="1">
      <c r="A6896" s="115" t="s">
        <v>18905</v>
      </c>
      <c r="B6896" s="115" t="s">
        <v>18906</v>
      </c>
      <c r="C6896" s="115" t="s">
        <v>14005</v>
      </c>
      <c r="D6896" s="115" t="s">
        <v>1242</v>
      </c>
      <c r="E6896" s="115">
        <v>473.06</v>
      </c>
      <c r="F6896" s="674">
        <v>293.83600000000001</v>
      </c>
      <c r="G6896" s="674">
        <v>295.84500000000003</v>
      </c>
      <c r="H6896" s="115">
        <f t="shared" si="214"/>
        <v>1.0068371472522089</v>
      </c>
      <c r="I6896" s="115">
        <f t="shared" si="215"/>
        <v>476.2944</v>
      </c>
    </row>
    <row r="6897" spans="1:9" hidden="1">
      <c r="A6897" s="115" t="s">
        <v>18907</v>
      </c>
      <c r="B6897" s="115" t="s">
        <v>18908</v>
      </c>
      <c r="C6897" s="115" t="s">
        <v>14008</v>
      </c>
      <c r="D6897" s="115" t="s">
        <v>1242</v>
      </c>
      <c r="E6897" s="115">
        <v>558</v>
      </c>
      <c r="F6897" s="674">
        <v>293.83600000000001</v>
      </c>
      <c r="G6897" s="674">
        <v>295.84500000000003</v>
      </c>
      <c r="H6897" s="115">
        <f t="shared" si="214"/>
        <v>1.0068371472522089</v>
      </c>
      <c r="I6897" s="115">
        <f t="shared" si="215"/>
        <v>561.81510000000003</v>
      </c>
    </row>
    <row r="6898" spans="1:9" hidden="1">
      <c r="A6898" s="115" t="s">
        <v>18909</v>
      </c>
      <c r="B6898" s="115" t="s">
        <v>18910</v>
      </c>
      <c r="C6898" s="115" t="s">
        <v>14011</v>
      </c>
      <c r="D6898" s="115" t="s">
        <v>1242</v>
      </c>
      <c r="E6898" s="115">
        <v>733.43</v>
      </c>
      <c r="F6898" s="674">
        <v>293.83600000000001</v>
      </c>
      <c r="G6898" s="674">
        <v>295.84500000000003</v>
      </c>
      <c r="H6898" s="115">
        <f t="shared" si="214"/>
        <v>1.0068371472522089</v>
      </c>
      <c r="I6898" s="115">
        <f t="shared" si="215"/>
        <v>738.44460000000004</v>
      </c>
    </row>
    <row r="6899" spans="1:9" hidden="1">
      <c r="A6899" s="115" t="s">
        <v>18911</v>
      </c>
      <c r="B6899" s="115" t="s">
        <v>18912</v>
      </c>
      <c r="C6899" s="115" t="s">
        <v>14014</v>
      </c>
      <c r="D6899" s="115" t="s">
        <v>1242</v>
      </c>
      <c r="E6899" s="115">
        <v>947</v>
      </c>
      <c r="F6899" s="674">
        <v>293.83600000000001</v>
      </c>
      <c r="G6899" s="674">
        <v>295.84500000000003</v>
      </c>
      <c r="H6899" s="115">
        <f t="shared" si="214"/>
        <v>1.0068371472522089</v>
      </c>
      <c r="I6899" s="115">
        <f t="shared" si="215"/>
        <v>953.47479999999996</v>
      </c>
    </row>
    <row r="6900" spans="1:9" hidden="1">
      <c r="A6900" s="115" t="s">
        <v>18913</v>
      </c>
      <c r="B6900" s="115" t="s">
        <v>18914</v>
      </c>
      <c r="C6900" s="115" t="s">
        <v>14017</v>
      </c>
      <c r="D6900" s="115" t="s">
        <v>1242</v>
      </c>
      <c r="E6900" s="115">
        <v>1095</v>
      </c>
      <c r="F6900" s="674">
        <v>293.83600000000001</v>
      </c>
      <c r="G6900" s="674">
        <v>295.84500000000003</v>
      </c>
      <c r="H6900" s="115">
        <f t="shared" si="214"/>
        <v>1.0068371472522089</v>
      </c>
      <c r="I6900" s="115">
        <f t="shared" si="215"/>
        <v>1102.4866999999999</v>
      </c>
    </row>
    <row r="6901" spans="1:9" hidden="1">
      <c r="A6901" s="115" t="s">
        <v>18915</v>
      </c>
      <c r="B6901" s="115" t="s">
        <v>18916</v>
      </c>
      <c r="C6901" s="115" t="s">
        <v>14020</v>
      </c>
      <c r="D6901" s="115" t="s">
        <v>1242</v>
      </c>
      <c r="E6901" s="115">
        <v>1545.54</v>
      </c>
      <c r="F6901" s="674">
        <v>293.83600000000001</v>
      </c>
      <c r="G6901" s="674">
        <v>295.84500000000003</v>
      </c>
      <c r="H6901" s="115">
        <f t="shared" si="214"/>
        <v>1.0068371472522089</v>
      </c>
      <c r="I6901" s="115">
        <f t="shared" si="215"/>
        <v>1556.1070999999999</v>
      </c>
    </row>
    <row r="6902" spans="1:9" hidden="1">
      <c r="A6902" s="115" t="s">
        <v>18917</v>
      </c>
      <c r="B6902" s="115" t="s">
        <v>18918</v>
      </c>
      <c r="C6902" s="115" t="s">
        <v>14023</v>
      </c>
      <c r="D6902" s="115" t="s">
        <v>1242</v>
      </c>
      <c r="E6902" s="115">
        <v>1990</v>
      </c>
      <c r="F6902" s="674">
        <v>293.83600000000001</v>
      </c>
      <c r="G6902" s="674">
        <v>295.84500000000003</v>
      </c>
      <c r="H6902" s="115">
        <f t="shared" si="214"/>
        <v>1.0068371472522089</v>
      </c>
      <c r="I6902" s="115">
        <f t="shared" si="215"/>
        <v>2003.6059</v>
      </c>
    </row>
    <row r="6903" spans="1:9" hidden="1">
      <c r="A6903" s="115" t="s">
        <v>18919</v>
      </c>
      <c r="B6903" s="115" t="s">
        <v>18920</v>
      </c>
      <c r="C6903" s="115" t="s">
        <v>14026</v>
      </c>
      <c r="D6903" s="115" t="s">
        <v>1242</v>
      </c>
      <c r="E6903" s="115">
        <v>172.4</v>
      </c>
      <c r="F6903" s="674">
        <v>293.83600000000001</v>
      </c>
      <c r="G6903" s="674">
        <v>295.84500000000003</v>
      </c>
      <c r="H6903" s="115">
        <f t="shared" si="214"/>
        <v>1.0068371472522089</v>
      </c>
      <c r="I6903" s="115">
        <f t="shared" si="215"/>
        <v>173.5787</v>
      </c>
    </row>
    <row r="6904" spans="1:9" hidden="1">
      <c r="A6904" s="115" t="s">
        <v>18921</v>
      </c>
      <c r="B6904" s="115" t="s">
        <v>18922</v>
      </c>
      <c r="C6904" s="115" t="s">
        <v>14029</v>
      </c>
      <c r="D6904" s="115" t="s">
        <v>1242</v>
      </c>
      <c r="E6904" s="115">
        <v>210</v>
      </c>
      <c r="F6904" s="674">
        <v>293.83600000000001</v>
      </c>
      <c r="G6904" s="674">
        <v>295.84500000000003</v>
      </c>
      <c r="H6904" s="115">
        <f t="shared" si="214"/>
        <v>1.0068371472522089</v>
      </c>
      <c r="I6904" s="115">
        <f t="shared" si="215"/>
        <v>211.4358</v>
      </c>
    </row>
    <row r="6905" spans="1:9" hidden="1">
      <c r="A6905" s="115" t="s">
        <v>18923</v>
      </c>
      <c r="B6905" s="115" t="s">
        <v>18924</v>
      </c>
      <c r="C6905" s="115" t="s">
        <v>14032</v>
      </c>
      <c r="D6905" s="115" t="s">
        <v>1242</v>
      </c>
      <c r="E6905" s="115">
        <v>288</v>
      </c>
      <c r="F6905" s="674">
        <v>293.83600000000001</v>
      </c>
      <c r="G6905" s="674">
        <v>295.84500000000003</v>
      </c>
      <c r="H6905" s="115">
        <f t="shared" si="214"/>
        <v>1.0068371472522089</v>
      </c>
      <c r="I6905" s="115">
        <f t="shared" si="215"/>
        <v>289.96910000000003</v>
      </c>
    </row>
    <row r="6906" spans="1:9" hidden="1">
      <c r="A6906" s="115" t="s">
        <v>18925</v>
      </c>
      <c r="B6906" s="115" t="s">
        <v>18926</v>
      </c>
      <c r="C6906" s="115" t="s">
        <v>14035</v>
      </c>
      <c r="D6906" s="115" t="s">
        <v>1242</v>
      </c>
      <c r="E6906" s="115">
        <v>334</v>
      </c>
      <c r="F6906" s="674">
        <v>293.83600000000001</v>
      </c>
      <c r="G6906" s="674">
        <v>295.84500000000003</v>
      </c>
      <c r="H6906" s="115">
        <f t="shared" si="214"/>
        <v>1.0068371472522089</v>
      </c>
      <c r="I6906" s="115">
        <f t="shared" si="215"/>
        <v>336.28359999999998</v>
      </c>
    </row>
    <row r="6907" spans="1:9" hidden="1">
      <c r="A6907" s="115" t="s">
        <v>18927</v>
      </c>
      <c r="B6907" s="115" t="s">
        <v>18928</v>
      </c>
      <c r="C6907" s="115" t="s">
        <v>14038</v>
      </c>
      <c r="D6907" s="115" t="s">
        <v>1242</v>
      </c>
      <c r="E6907" s="115">
        <v>479.19</v>
      </c>
      <c r="F6907" s="674">
        <v>293.83600000000001</v>
      </c>
      <c r="G6907" s="674">
        <v>295.84500000000003</v>
      </c>
      <c r="H6907" s="115">
        <f t="shared" si="214"/>
        <v>1.0068371472522089</v>
      </c>
      <c r="I6907" s="115">
        <f t="shared" si="215"/>
        <v>482.46629999999999</v>
      </c>
    </row>
    <row r="6908" spans="1:9" hidden="1">
      <c r="A6908" s="115" t="s">
        <v>18929</v>
      </c>
      <c r="B6908" s="115" t="s">
        <v>18930</v>
      </c>
      <c r="C6908" s="115" t="s">
        <v>14041</v>
      </c>
      <c r="D6908" s="115" t="s">
        <v>1242</v>
      </c>
      <c r="E6908" s="115">
        <v>550.58000000000004</v>
      </c>
      <c r="F6908" s="674">
        <v>293.83600000000001</v>
      </c>
      <c r="G6908" s="674">
        <v>295.84500000000003</v>
      </c>
      <c r="H6908" s="115">
        <f t="shared" si="214"/>
        <v>1.0068371472522089</v>
      </c>
      <c r="I6908" s="115">
        <f t="shared" si="215"/>
        <v>554.34439999999995</v>
      </c>
    </row>
    <row r="6909" spans="1:9" hidden="1">
      <c r="A6909" s="115" t="s">
        <v>18931</v>
      </c>
      <c r="B6909" s="115" t="s">
        <v>18932</v>
      </c>
      <c r="C6909" s="115" t="s">
        <v>14044</v>
      </c>
      <c r="D6909" s="115" t="s">
        <v>1242</v>
      </c>
      <c r="E6909" s="115">
        <v>680</v>
      </c>
      <c r="F6909" s="674">
        <v>293.83600000000001</v>
      </c>
      <c r="G6909" s="674">
        <v>295.84500000000003</v>
      </c>
      <c r="H6909" s="115">
        <f t="shared" si="214"/>
        <v>1.0068371472522089</v>
      </c>
      <c r="I6909" s="115">
        <f t="shared" si="215"/>
        <v>684.64930000000004</v>
      </c>
    </row>
    <row r="6910" spans="1:9" hidden="1">
      <c r="A6910" s="115" t="s">
        <v>18933</v>
      </c>
      <c r="B6910" s="115" t="s">
        <v>18934</v>
      </c>
      <c r="C6910" s="115" t="s">
        <v>14047</v>
      </c>
      <c r="D6910" s="115" t="s">
        <v>1242</v>
      </c>
      <c r="E6910" s="115">
        <v>840</v>
      </c>
      <c r="F6910" s="674">
        <v>293.83600000000001</v>
      </c>
      <c r="G6910" s="674">
        <v>295.84500000000003</v>
      </c>
      <c r="H6910" s="115">
        <f t="shared" si="214"/>
        <v>1.0068371472522089</v>
      </c>
      <c r="I6910" s="115">
        <f t="shared" si="215"/>
        <v>845.7432</v>
      </c>
    </row>
    <row r="6911" spans="1:9" hidden="1">
      <c r="A6911" s="115" t="s">
        <v>18935</v>
      </c>
      <c r="B6911" s="115" t="s">
        <v>18936</v>
      </c>
      <c r="C6911" s="115" t="s">
        <v>14050</v>
      </c>
      <c r="D6911" s="115" t="s">
        <v>1242</v>
      </c>
      <c r="E6911" s="115">
        <v>1380</v>
      </c>
      <c r="F6911" s="674">
        <v>293.83600000000001</v>
      </c>
      <c r="G6911" s="674">
        <v>295.84500000000003</v>
      </c>
      <c r="H6911" s="115">
        <f t="shared" si="214"/>
        <v>1.0068371472522089</v>
      </c>
      <c r="I6911" s="115">
        <f t="shared" si="215"/>
        <v>1389.4353000000001</v>
      </c>
    </row>
    <row r="6912" spans="1:9" hidden="1">
      <c r="A6912" s="115" t="s">
        <v>18937</v>
      </c>
      <c r="B6912" s="115" t="s">
        <v>18938</v>
      </c>
      <c r="C6912" s="115" t="s">
        <v>14053</v>
      </c>
      <c r="D6912" s="115" t="s">
        <v>1242</v>
      </c>
      <c r="E6912" s="115">
        <v>197.9</v>
      </c>
      <c r="F6912" s="674">
        <v>293.83600000000001</v>
      </c>
      <c r="G6912" s="674">
        <v>295.84500000000003</v>
      </c>
      <c r="H6912" s="115">
        <f t="shared" si="214"/>
        <v>1.0068371472522089</v>
      </c>
      <c r="I6912" s="115">
        <f t="shared" si="215"/>
        <v>199.25309999999999</v>
      </c>
    </row>
    <row r="6913" spans="1:9" hidden="1">
      <c r="A6913" s="115" t="s">
        <v>18939</v>
      </c>
      <c r="B6913" s="115" t="s">
        <v>18940</v>
      </c>
      <c r="C6913" s="115" t="s">
        <v>14056</v>
      </c>
      <c r="D6913" s="115" t="s">
        <v>1242</v>
      </c>
      <c r="E6913" s="115">
        <v>271.02999999999997</v>
      </c>
      <c r="F6913" s="674">
        <v>293.83600000000001</v>
      </c>
      <c r="G6913" s="674">
        <v>295.84500000000003</v>
      </c>
      <c r="H6913" s="115">
        <f t="shared" si="214"/>
        <v>1.0068371472522089</v>
      </c>
      <c r="I6913" s="115">
        <f t="shared" si="215"/>
        <v>272.88310000000001</v>
      </c>
    </row>
    <row r="6914" spans="1:9" hidden="1">
      <c r="A6914" s="115" t="s">
        <v>18941</v>
      </c>
      <c r="B6914" s="115" t="s">
        <v>18942</v>
      </c>
      <c r="C6914" s="115" t="s">
        <v>14059</v>
      </c>
      <c r="D6914" s="115" t="s">
        <v>1242</v>
      </c>
      <c r="E6914" s="115">
        <v>281.98</v>
      </c>
      <c r="F6914" s="674">
        <v>293.83600000000001</v>
      </c>
      <c r="G6914" s="674">
        <v>295.84500000000003</v>
      </c>
      <c r="H6914" s="115">
        <f t="shared" si="214"/>
        <v>1.0068371472522089</v>
      </c>
      <c r="I6914" s="115">
        <f t="shared" si="215"/>
        <v>283.90789999999998</v>
      </c>
    </row>
    <row r="6915" spans="1:9" hidden="1">
      <c r="A6915" s="115" t="s">
        <v>18943</v>
      </c>
      <c r="B6915" s="115" t="s">
        <v>18944</v>
      </c>
      <c r="C6915" s="115" t="s">
        <v>14062</v>
      </c>
      <c r="D6915" s="115" t="s">
        <v>1242</v>
      </c>
      <c r="E6915" s="115">
        <v>478</v>
      </c>
      <c r="F6915" s="674">
        <v>293.83600000000001</v>
      </c>
      <c r="G6915" s="674">
        <v>295.84500000000003</v>
      </c>
      <c r="H6915" s="115">
        <f t="shared" si="214"/>
        <v>1.0068371472522089</v>
      </c>
      <c r="I6915" s="115">
        <f t="shared" si="215"/>
        <v>481.26819999999998</v>
      </c>
    </row>
    <row r="6916" spans="1:9" hidden="1">
      <c r="A6916" s="115" t="s">
        <v>18945</v>
      </c>
      <c r="B6916" s="115" t="s">
        <v>18946</v>
      </c>
      <c r="C6916" s="115" t="s">
        <v>14065</v>
      </c>
      <c r="D6916" s="115" t="s">
        <v>1242</v>
      </c>
      <c r="E6916" s="115">
        <v>595</v>
      </c>
      <c r="F6916" s="674">
        <v>293.83600000000001</v>
      </c>
      <c r="G6916" s="674">
        <v>295.84500000000003</v>
      </c>
      <c r="H6916" s="115">
        <f t="shared" si="214"/>
        <v>1.0068371472522089</v>
      </c>
      <c r="I6916" s="115">
        <f t="shared" si="215"/>
        <v>599.06809999999996</v>
      </c>
    </row>
    <row r="6917" spans="1:9" hidden="1">
      <c r="A6917" s="115" t="s">
        <v>18947</v>
      </c>
      <c r="B6917" s="115" t="s">
        <v>18948</v>
      </c>
      <c r="C6917" s="115" t="s">
        <v>14068</v>
      </c>
      <c r="D6917" s="115" t="s">
        <v>1242</v>
      </c>
      <c r="E6917" s="115">
        <v>760</v>
      </c>
      <c r="F6917" s="674">
        <v>293.83600000000001</v>
      </c>
      <c r="G6917" s="674">
        <v>295.84500000000003</v>
      </c>
      <c r="H6917" s="115">
        <f t="shared" ref="H6917:H6980" si="216">G6917/F6917</f>
        <v>1.0068371472522089</v>
      </c>
      <c r="I6917" s="115">
        <f t="shared" ref="I6917:I6980" si="217">ROUND(H6917*E6917,4)</f>
        <v>765.19619999999998</v>
      </c>
    </row>
    <row r="6918" spans="1:9" hidden="1">
      <c r="A6918" s="115" t="s">
        <v>18949</v>
      </c>
      <c r="B6918" s="115" t="s">
        <v>18950</v>
      </c>
      <c r="C6918" s="115" t="s">
        <v>14071</v>
      </c>
      <c r="D6918" s="115" t="s">
        <v>1242</v>
      </c>
      <c r="E6918" s="115">
        <v>870</v>
      </c>
      <c r="F6918" s="674">
        <v>293.83600000000001</v>
      </c>
      <c r="G6918" s="674">
        <v>295.84500000000003</v>
      </c>
      <c r="H6918" s="115">
        <f t="shared" si="216"/>
        <v>1.0068371472522089</v>
      </c>
      <c r="I6918" s="115">
        <f t="shared" si="217"/>
        <v>875.94830000000002</v>
      </c>
    </row>
    <row r="6919" spans="1:9" hidden="1">
      <c r="A6919" s="115" t="s">
        <v>18951</v>
      </c>
      <c r="B6919" s="115" t="s">
        <v>18952</v>
      </c>
      <c r="C6919" s="115" t="s">
        <v>14074</v>
      </c>
      <c r="D6919" s="115" t="s">
        <v>1242</v>
      </c>
      <c r="E6919" s="115">
        <v>1021.42</v>
      </c>
      <c r="F6919" s="674">
        <v>293.83600000000001</v>
      </c>
      <c r="G6919" s="674">
        <v>295.84500000000003</v>
      </c>
      <c r="H6919" s="115">
        <f t="shared" si="216"/>
        <v>1.0068371472522089</v>
      </c>
      <c r="I6919" s="115">
        <f t="shared" si="217"/>
        <v>1028.4036000000001</v>
      </c>
    </row>
    <row r="6920" spans="1:9" hidden="1">
      <c r="A6920" s="115" t="s">
        <v>18953</v>
      </c>
      <c r="B6920" s="115" t="s">
        <v>18954</v>
      </c>
      <c r="C6920" s="115" t="s">
        <v>14077</v>
      </c>
      <c r="D6920" s="115" t="s">
        <v>1242</v>
      </c>
      <c r="E6920" s="115">
        <v>1580</v>
      </c>
      <c r="F6920" s="674">
        <v>293.83600000000001</v>
      </c>
      <c r="G6920" s="674">
        <v>295.84500000000003</v>
      </c>
      <c r="H6920" s="115">
        <f t="shared" si="216"/>
        <v>1.0068371472522089</v>
      </c>
      <c r="I6920" s="115">
        <f t="shared" si="217"/>
        <v>1590.8027</v>
      </c>
    </row>
    <row r="6921" spans="1:9" hidden="1">
      <c r="A6921" s="115" t="s">
        <v>18955</v>
      </c>
      <c r="B6921" s="115" t="s">
        <v>18956</v>
      </c>
      <c r="C6921" s="115" t="s">
        <v>14080</v>
      </c>
      <c r="D6921" s="115" t="s">
        <v>1242</v>
      </c>
      <c r="E6921" s="115">
        <v>241</v>
      </c>
      <c r="F6921" s="674">
        <v>293.83600000000001</v>
      </c>
      <c r="G6921" s="674">
        <v>295.84500000000003</v>
      </c>
      <c r="H6921" s="115">
        <f t="shared" si="216"/>
        <v>1.0068371472522089</v>
      </c>
      <c r="I6921" s="115">
        <f t="shared" si="217"/>
        <v>242.64779999999999</v>
      </c>
    </row>
    <row r="6922" spans="1:9" hidden="1">
      <c r="A6922" s="115" t="s">
        <v>18957</v>
      </c>
      <c r="B6922" s="115" t="s">
        <v>18958</v>
      </c>
      <c r="C6922" s="115" t="s">
        <v>14083</v>
      </c>
      <c r="D6922" s="115" t="s">
        <v>1242</v>
      </c>
      <c r="E6922" s="115">
        <v>311.93</v>
      </c>
      <c r="F6922" s="674">
        <v>293.83600000000001</v>
      </c>
      <c r="G6922" s="674">
        <v>295.84500000000003</v>
      </c>
      <c r="H6922" s="115">
        <f t="shared" si="216"/>
        <v>1.0068371472522089</v>
      </c>
      <c r="I6922" s="115">
        <f t="shared" si="217"/>
        <v>314.06270000000001</v>
      </c>
    </row>
    <row r="6923" spans="1:9" hidden="1">
      <c r="A6923" s="115" t="s">
        <v>18959</v>
      </c>
      <c r="B6923" s="115" t="s">
        <v>18960</v>
      </c>
      <c r="C6923" s="115" t="s">
        <v>14086</v>
      </c>
      <c r="D6923" s="115" t="s">
        <v>1242</v>
      </c>
      <c r="E6923" s="115">
        <v>378</v>
      </c>
      <c r="F6923" s="674">
        <v>293.83600000000001</v>
      </c>
      <c r="G6923" s="674">
        <v>295.84500000000003</v>
      </c>
      <c r="H6923" s="115">
        <f t="shared" si="216"/>
        <v>1.0068371472522089</v>
      </c>
      <c r="I6923" s="115">
        <f t="shared" si="217"/>
        <v>380.58440000000002</v>
      </c>
    </row>
    <row r="6924" spans="1:9" hidden="1">
      <c r="A6924" s="115" t="s">
        <v>18961</v>
      </c>
      <c r="B6924" s="115" t="s">
        <v>18962</v>
      </c>
      <c r="C6924" s="115" t="s">
        <v>14089</v>
      </c>
      <c r="D6924" s="115" t="s">
        <v>1242</v>
      </c>
      <c r="E6924" s="115">
        <v>482.23</v>
      </c>
      <c r="F6924" s="674">
        <v>293.83600000000001</v>
      </c>
      <c r="G6924" s="674">
        <v>295.84500000000003</v>
      </c>
      <c r="H6924" s="115">
        <f t="shared" si="216"/>
        <v>1.0068371472522089</v>
      </c>
      <c r="I6924" s="115">
        <f t="shared" si="217"/>
        <v>485.52710000000002</v>
      </c>
    </row>
    <row r="6925" spans="1:9" hidden="1">
      <c r="A6925" s="115" t="s">
        <v>18963</v>
      </c>
      <c r="B6925" s="115" t="s">
        <v>18964</v>
      </c>
      <c r="C6925" s="115" t="s">
        <v>14092</v>
      </c>
      <c r="D6925" s="115" t="s">
        <v>1242</v>
      </c>
      <c r="E6925" s="115">
        <v>646.62</v>
      </c>
      <c r="F6925" s="674">
        <v>293.83600000000001</v>
      </c>
      <c r="G6925" s="674">
        <v>295.84500000000003</v>
      </c>
      <c r="H6925" s="115">
        <f t="shared" si="216"/>
        <v>1.0068371472522089</v>
      </c>
      <c r="I6925" s="115">
        <f t="shared" si="217"/>
        <v>651.04100000000005</v>
      </c>
    </row>
    <row r="6926" spans="1:9" hidden="1">
      <c r="A6926" s="115" t="s">
        <v>18965</v>
      </c>
      <c r="B6926" s="115" t="s">
        <v>18966</v>
      </c>
      <c r="C6926" s="115" t="s">
        <v>14095</v>
      </c>
      <c r="D6926" s="115" t="s">
        <v>1242</v>
      </c>
      <c r="E6926" s="115">
        <v>898</v>
      </c>
      <c r="F6926" s="674">
        <v>293.83600000000001</v>
      </c>
      <c r="G6926" s="674">
        <v>295.84500000000003</v>
      </c>
      <c r="H6926" s="115">
        <f t="shared" si="216"/>
        <v>1.0068371472522089</v>
      </c>
      <c r="I6926" s="115">
        <f t="shared" si="217"/>
        <v>904.13980000000004</v>
      </c>
    </row>
    <row r="6927" spans="1:9" hidden="1">
      <c r="A6927" s="115" t="s">
        <v>18967</v>
      </c>
      <c r="B6927" s="115" t="s">
        <v>18968</v>
      </c>
      <c r="C6927" s="115" t="s">
        <v>14098</v>
      </c>
      <c r="D6927" s="115" t="s">
        <v>1242</v>
      </c>
      <c r="E6927" s="115">
        <v>1250.98</v>
      </c>
      <c r="F6927" s="674">
        <v>293.83600000000001</v>
      </c>
      <c r="G6927" s="674">
        <v>295.84500000000003</v>
      </c>
      <c r="H6927" s="115">
        <f t="shared" si="216"/>
        <v>1.0068371472522089</v>
      </c>
      <c r="I6927" s="115">
        <f t="shared" si="217"/>
        <v>1259.5331000000001</v>
      </c>
    </row>
    <row r="6928" spans="1:9" hidden="1">
      <c r="A6928" s="115" t="s">
        <v>18969</v>
      </c>
      <c r="B6928" s="115" t="s">
        <v>18970</v>
      </c>
      <c r="C6928" s="115" t="s">
        <v>14101</v>
      </c>
      <c r="D6928" s="115" t="s">
        <v>1242</v>
      </c>
      <c r="E6928" s="115">
        <v>1899.83</v>
      </c>
      <c r="F6928" s="674">
        <v>293.83600000000001</v>
      </c>
      <c r="G6928" s="674">
        <v>295.84500000000003</v>
      </c>
      <c r="H6928" s="115">
        <f t="shared" si="216"/>
        <v>1.0068371472522089</v>
      </c>
      <c r="I6928" s="115">
        <f t="shared" si="217"/>
        <v>1912.8194000000001</v>
      </c>
    </row>
    <row r="6929" spans="1:9" hidden="1">
      <c r="A6929" s="115" t="s">
        <v>18971</v>
      </c>
      <c r="B6929" s="115" t="s">
        <v>18972</v>
      </c>
      <c r="C6929" s="115" t="s">
        <v>14104</v>
      </c>
      <c r="D6929" s="115" t="s">
        <v>1242</v>
      </c>
      <c r="E6929" s="115">
        <v>18.037800000000001</v>
      </c>
      <c r="F6929" s="674">
        <v>293.83600000000001</v>
      </c>
      <c r="G6929" s="674">
        <v>295.84500000000003</v>
      </c>
      <c r="H6929" s="115">
        <f t="shared" si="216"/>
        <v>1.0068371472522089</v>
      </c>
      <c r="I6929" s="115">
        <f t="shared" si="217"/>
        <v>18.161100000000001</v>
      </c>
    </row>
    <row r="6930" spans="1:9" hidden="1">
      <c r="A6930" s="115" t="s">
        <v>18973</v>
      </c>
      <c r="B6930" s="115" t="s">
        <v>18974</v>
      </c>
      <c r="C6930" s="115" t="s">
        <v>14107</v>
      </c>
      <c r="D6930" s="115" t="s">
        <v>1242</v>
      </c>
      <c r="E6930" s="115">
        <v>38.2605</v>
      </c>
      <c r="F6930" s="674">
        <v>293.83600000000001</v>
      </c>
      <c r="G6930" s="674">
        <v>295.84500000000003</v>
      </c>
      <c r="H6930" s="115">
        <f t="shared" si="216"/>
        <v>1.0068371472522089</v>
      </c>
      <c r="I6930" s="115">
        <f t="shared" si="217"/>
        <v>38.522100000000002</v>
      </c>
    </row>
    <row r="6931" spans="1:9" hidden="1">
      <c r="A6931" s="115" t="s">
        <v>18975</v>
      </c>
      <c r="B6931" s="115" t="s">
        <v>18976</v>
      </c>
      <c r="C6931" s="115" t="s">
        <v>14110</v>
      </c>
      <c r="D6931" s="115" t="s">
        <v>1242</v>
      </c>
      <c r="E6931" s="115">
        <v>59.713000000000001</v>
      </c>
      <c r="F6931" s="674">
        <v>293.83600000000001</v>
      </c>
      <c r="G6931" s="674">
        <v>295.84500000000003</v>
      </c>
      <c r="H6931" s="115">
        <f t="shared" si="216"/>
        <v>1.0068371472522089</v>
      </c>
      <c r="I6931" s="115">
        <f t="shared" si="217"/>
        <v>60.121299999999998</v>
      </c>
    </row>
    <row r="6932" spans="1:9" hidden="1">
      <c r="A6932" s="115" t="s">
        <v>18977</v>
      </c>
      <c r="B6932" s="115" t="s">
        <v>18978</v>
      </c>
      <c r="C6932" s="115" t="s">
        <v>14113</v>
      </c>
      <c r="D6932" s="115" t="s">
        <v>1242</v>
      </c>
      <c r="E6932" s="115">
        <v>20.857800000000001</v>
      </c>
      <c r="F6932" s="674">
        <v>293.83600000000001</v>
      </c>
      <c r="G6932" s="674">
        <v>295.84500000000003</v>
      </c>
      <c r="H6932" s="115">
        <f t="shared" si="216"/>
        <v>1.0068371472522089</v>
      </c>
      <c r="I6932" s="115">
        <f t="shared" si="217"/>
        <v>21.000399999999999</v>
      </c>
    </row>
    <row r="6933" spans="1:9" hidden="1">
      <c r="A6933" s="115" t="s">
        <v>18979</v>
      </c>
      <c r="B6933" s="115" t="s">
        <v>18980</v>
      </c>
      <c r="C6933" s="115" t="s">
        <v>14116</v>
      </c>
      <c r="D6933" s="115" t="s">
        <v>1242</v>
      </c>
      <c r="E6933" s="115">
        <v>39.220500000000001</v>
      </c>
      <c r="F6933" s="674">
        <v>293.83600000000001</v>
      </c>
      <c r="G6933" s="674">
        <v>295.84500000000003</v>
      </c>
      <c r="H6933" s="115">
        <f t="shared" si="216"/>
        <v>1.0068371472522089</v>
      </c>
      <c r="I6933" s="115">
        <f t="shared" si="217"/>
        <v>39.488700000000001</v>
      </c>
    </row>
    <row r="6934" spans="1:9" hidden="1">
      <c r="A6934" s="115" t="s">
        <v>18981</v>
      </c>
      <c r="B6934" s="115" t="s">
        <v>18982</v>
      </c>
      <c r="C6934" s="115" t="s">
        <v>14119</v>
      </c>
      <c r="D6934" s="115" t="s">
        <v>1242</v>
      </c>
      <c r="E6934" s="115">
        <v>70.492999999999995</v>
      </c>
      <c r="F6934" s="674">
        <v>293.83600000000001</v>
      </c>
      <c r="G6934" s="674">
        <v>295.84500000000003</v>
      </c>
      <c r="H6934" s="115">
        <f t="shared" si="216"/>
        <v>1.0068371472522089</v>
      </c>
      <c r="I6934" s="115">
        <f t="shared" si="217"/>
        <v>70.974999999999994</v>
      </c>
    </row>
    <row r="6935" spans="1:9" hidden="1">
      <c r="A6935" s="115" t="s">
        <v>18983</v>
      </c>
      <c r="B6935" s="115" t="s">
        <v>18984</v>
      </c>
      <c r="C6935" s="115" t="s">
        <v>14122</v>
      </c>
      <c r="D6935" s="115" t="s">
        <v>1242</v>
      </c>
      <c r="E6935" s="115">
        <v>52.97</v>
      </c>
      <c r="F6935" s="674">
        <v>293.83600000000001</v>
      </c>
      <c r="G6935" s="674">
        <v>295.84500000000003</v>
      </c>
      <c r="H6935" s="115">
        <f t="shared" si="216"/>
        <v>1.0068371472522089</v>
      </c>
      <c r="I6935" s="115">
        <f t="shared" si="217"/>
        <v>53.3322</v>
      </c>
    </row>
    <row r="6936" spans="1:9" hidden="1">
      <c r="A6936" s="115" t="s">
        <v>18985</v>
      </c>
      <c r="B6936" s="115" t="s">
        <v>18986</v>
      </c>
      <c r="C6936" s="115" t="s">
        <v>14125</v>
      </c>
      <c r="D6936" s="115" t="s">
        <v>1242</v>
      </c>
      <c r="E6936" s="115">
        <v>102.24</v>
      </c>
      <c r="F6936" s="674">
        <v>293.83600000000001</v>
      </c>
      <c r="G6936" s="674">
        <v>295.84500000000003</v>
      </c>
      <c r="H6936" s="115">
        <f t="shared" si="216"/>
        <v>1.0068371472522089</v>
      </c>
      <c r="I6936" s="115">
        <f t="shared" si="217"/>
        <v>102.93899999999999</v>
      </c>
    </row>
    <row r="6937" spans="1:9" hidden="1">
      <c r="A6937" s="115" t="s">
        <v>18987</v>
      </c>
      <c r="B6937" s="115" t="s">
        <v>18988</v>
      </c>
      <c r="C6937" s="115" t="s">
        <v>14128</v>
      </c>
      <c r="D6937" s="115" t="s">
        <v>1242</v>
      </c>
      <c r="E6937" s="115">
        <v>173.28</v>
      </c>
      <c r="F6937" s="674">
        <v>293.83600000000001</v>
      </c>
      <c r="G6937" s="674">
        <v>295.84500000000003</v>
      </c>
      <c r="H6937" s="115">
        <f t="shared" si="216"/>
        <v>1.0068371472522089</v>
      </c>
      <c r="I6937" s="115">
        <f t="shared" si="217"/>
        <v>174.46469999999999</v>
      </c>
    </row>
    <row r="6938" spans="1:9" hidden="1">
      <c r="A6938" s="115" t="s">
        <v>18989</v>
      </c>
      <c r="B6938" s="115" t="s">
        <v>18990</v>
      </c>
      <c r="C6938" s="115" t="s">
        <v>14131</v>
      </c>
      <c r="D6938" s="115" t="s">
        <v>1242</v>
      </c>
      <c r="E6938" s="115">
        <v>263.79000000000002</v>
      </c>
      <c r="F6938" s="674">
        <v>293.83600000000001</v>
      </c>
      <c r="G6938" s="674">
        <v>295.84500000000003</v>
      </c>
      <c r="H6938" s="115">
        <f t="shared" si="216"/>
        <v>1.0068371472522089</v>
      </c>
      <c r="I6938" s="115">
        <f t="shared" si="217"/>
        <v>265.59359999999998</v>
      </c>
    </row>
    <row r="6939" spans="1:9" hidden="1">
      <c r="A6939" s="115" t="s">
        <v>18991</v>
      </c>
      <c r="B6939" s="115" t="s">
        <v>18992</v>
      </c>
      <c r="C6939" s="115" t="s">
        <v>14134</v>
      </c>
      <c r="D6939" s="115" t="s">
        <v>1242</v>
      </c>
      <c r="E6939" s="115">
        <v>374.58</v>
      </c>
      <c r="F6939" s="674">
        <v>293.83600000000001</v>
      </c>
      <c r="G6939" s="674">
        <v>295.84500000000003</v>
      </c>
      <c r="H6939" s="115">
        <f t="shared" si="216"/>
        <v>1.0068371472522089</v>
      </c>
      <c r="I6939" s="115">
        <f t="shared" si="217"/>
        <v>377.14109999999999</v>
      </c>
    </row>
    <row r="6940" spans="1:9" hidden="1">
      <c r="A6940" s="115" t="s">
        <v>18993</v>
      </c>
      <c r="B6940" s="115" t="s">
        <v>18994</v>
      </c>
      <c r="C6940" s="115" t="s">
        <v>14137</v>
      </c>
      <c r="D6940" s="115" t="s">
        <v>1242</v>
      </c>
      <c r="E6940" s="115">
        <v>7.9615999999999998</v>
      </c>
      <c r="F6940" s="674">
        <v>293.83600000000001</v>
      </c>
      <c r="G6940" s="674">
        <v>295.84500000000003</v>
      </c>
      <c r="H6940" s="115">
        <f t="shared" si="216"/>
        <v>1.0068371472522089</v>
      </c>
      <c r="I6940" s="115">
        <f t="shared" si="217"/>
        <v>8.016</v>
      </c>
    </row>
    <row r="6941" spans="1:9" hidden="1">
      <c r="A6941" s="115" t="s">
        <v>18995</v>
      </c>
      <c r="B6941" s="115" t="s">
        <v>18996</v>
      </c>
      <c r="C6941" s="115" t="s">
        <v>14140</v>
      </c>
      <c r="D6941" s="115" t="s">
        <v>1242</v>
      </c>
      <c r="E6941" s="115">
        <v>10.188700000000001</v>
      </c>
      <c r="F6941" s="674">
        <v>293.83600000000001</v>
      </c>
      <c r="G6941" s="674">
        <v>295.84500000000003</v>
      </c>
      <c r="H6941" s="115">
        <f t="shared" si="216"/>
        <v>1.0068371472522089</v>
      </c>
      <c r="I6941" s="115">
        <f t="shared" si="217"/>
        <v>10.2584</v>
      </c>
    </row>
    <row r="6942" spans="1:9" hidden="1">
      <c r="A6942" s="115" t="s">
        <v>18997</v>
      </c>
      <c r="B6942" s="115" t="s">
        <v>18998</v>
      </c>
      <c r="C6942" s="115" t="s">
        <v>14143</v>
      </c>
      <c r="D6942" s="115" t="s">
        <v>1242</v>
      </c>
      <c r="E6942" s="115">
        <v>20.3491</v>
      </c>
      <c r="F6942" s="674">
        <v>293.83600000000001</v>
      </c>
      <c r="G6942" s="674">
        <v>295.84500000000003</v>
      </c>
      <c r="H6942" s="115">
        <f t="shared" si="216"/>
        <v>1.0068371472522089</v>
      </c>
      <c r="I6942" s="115">
        <f t="shared" si="217"/>
        <v>20.488199999999999</v>
      </c>
    </row>
    <row r="6943" spans="1:9" hidden="1">
      <c r="A6943" s="115" t="s">
        <v>18999</v>
      </c>
      <c r="B6943" s="115" t="s">
        <v>19000</v>
      </c>
      <c r="C6943" s="115" t="s">
        <v>14146</v>
      </c>
      <c r="D6943" s="115" t="s">
        <v>1242</v>
      </c>
      <c r="E6943" s="115">
        <v>35.6738</v>
      </c>
      <c r="F6943" s="674">
        <v>293.83600000000001</v>
      </c>
      <c r="G6943" s="674">
        <v>295.84500000000003</v>
      </c>
      <c r="H6943" s="115">
        <f t="shared" si="216"/>
        <v>1.0068371472522089</v>
      </c>
      <c r="I6943" s="115">
        <f t="shared" si="217"/>
        <v>35.917700000000004</v>
      </c>
    </row>
    <row r="6944" spans="1:9" hidden="1">
      <c r="A6944" s="115" t="s">
        <v>19001</v>
      </c>
      <c r="B6944" s="115" t="s">
        <v>19002</v>
      </c>
      <c r="C6944" s="115" t="s">
        <v>14149</v>
      </c>
      <c r="D6944" s="115" t="s">
        <v>1242</v>
      </c>
      <c r="E6944" s="115">
        <v>46.759399999999999</v>
      </c>
      <c r="F6944" s="674">
        <v>293.83600000000001</v>
      </c>
      <c r="G6944" s="674">
        <v>295.84500000000003</v>
      </c>
      <c r="H6944" s="115">
        <f t="shared" si="216"/>
        <v>1.0068371472522089</v>
      </c>
      <c r="I6944" s="115">
        <f t="shared" si="217"/>
        <v>47.079099999999997</v>
      </c>
    </row>
    <row r="6945" spans="1:9" hidden="1">
      <c r="A6945" s="115" t="s">
        <v>19003</v>
      </c>
      <c r="B6945" s="115" t="s">
        <v>19004</v>
      </c>
      <c r="C6945" s="115" t="s">
        <v>14152</v>
      </c>
      <c r="D6945" s="115" t="s">
        <v>1242</v>
      </c>
      <c r="E6945" s="115">
        <v>102.6572</v>
      </c>
      <c r="F6945" s="674">
        <v>293.83600000000001</v>
      </c>
      <c r="G6945" s="674">
        <v>295.84500000000003</v>
      </c>
      <c r="H6945" s="115">
        <f t="shared" si="216"/>
        <v>1.0068371472522089</v>
      </c>
      <c r="I6945" s="115">
        <f t="shared" si="217"/>
        <v>103.3591</v>
      </c>
    </row>
    <row r="6946" spans="1:9" hidden="1">
      <c r="A6946" s="115" t="s">
        <v>19005</v>
      </c>
      <c r="B6946" s="115" t="s">
        <v>19006</v>
      </c>
      <c r="C6946" s="115" t="s">
        <v>14155</v>
      </c>
      <c r="D6946" s="115" t="s">
        <v>1242</v>
      </c>
      <c r="E6946" s="115">
        <v>128.58240000000001</v>
      </c>
      <c r="F6946" s="674">
        <v>293.83600000000001</v>
      </c>
      <c r="G6946" s="674">
        <v>295.84500000000003</v>
      </c>
      <c r="H6946" s="115">
        <f t="shared" si="216"/>
        <v>1.0068371472522089</v>
      </c>
      <c r="I6946" s="115">
        <f t="shared" si="217"/>
        <v>129.4615</v>
      </c>
    </row>
    <row r="6947" spans="1:9" hidden="1">
      <c r="A6947" s="115" t="s">
        <v>19007</v>
      </c>
      <c r="B6947" s="115" t="s">
        <v>19008</v>
      </c>
      <c r="C6947" s="115" t="s">
        <v>14158</v>
      </c>
      <c r="D6947" s="115" t="s">
        <v>1242</v>
      </c>
      <c r="E6947" s="115">
        <v>3.0539000000000001</v>
      </c>
      <c r="F6947" s="674">
        <v>293.83600000000001</v>
      </c>
      <c r="G6947" s="674">
        <v>295.84500000000003</v>
      </c>
      <c r="H6947" s="115">
        <f t="shared" si="216"/>
        <v>1.0068371472522089</v>
      </c>
      <c r="I6947" s="115">
        <f t="shared" si="217"/>
        <v>3.0748000000000002</v>
      </c>
    </row>
    <row r="6948" spans="1:9" hidden="1">
      <c r="A6948" s="115" t="s">
        <v>19009</v>
      </c>
      <c r="B6948" s="115" t="s">
        <v>19010</v>
      </c>
      <c r="C6948" s="115" t="s">
        <v>14161</v>
      </c>
      <c r="D6948" s="115" t="s">
        <v>1242</v>
      </c>
      <c r="E6948" s="115">
        <v>3.4807000000000001</v>
      </c>
      <c r="F6948" s="674">
        <v>293.83600000000001</v>
      </c>
      <c r="G6948" s="674">
        <v>295.84500000000003</v>
      </c>
      <c r="H6948" s="115">
        <f t="shared" si="216"/>
        <v>1.0068371472522089</v>
      </c>
      <c r="I6948" s="115">
        <f t="shared" si="217"/>
        <v>3.5045000000000002</v>
      </c>
    </row>
    <row r="6949" spans="1:9" hidden="1">
      <c r="A6949" s="115" t="s">
        <v>19011</v>
      </c>
      <c r="B6949" s="115" t="s">
        <v>19012</v>
      </c>
      <c r="C6949" s="115" t="s">
        <v>14164</v>
      </c>
      <c r="D6949" s="115" t="s">
        <v>1242</v>
      </c>
      <c r="E6949" s="115">
        <v>7.6515000000000004</v>
      </c>
      <c r="F6949" s="674">
        <v>293.83600000000001</v>
      </c>
      <c r="G6949" s="674">
        <v>295.84500000000003</v>
      </c>
      <c r="H6949" s="115">
        <f t="shared" si="216"/>
        <v>1.0068371472522089</v>
      </c>
      <c r="I6949" s="115">
        <f t="shared" si="217"/>
        <v>7.7038000000000002</v>
      </c>
    </row>
    <row r="6950" spans="1:9" hidden="1">
      <c r="A6950" s="115" t="s">
        <v>19013</v>
      </c>
      <c r="B6950" s="115" t="s">
        <v>19014</v>
      </c>
      <c r="C6950" s="115" t="s">
        <v>14167</v>
      </c>
      <c r="D6950" s="115" t="s">
        <v>1242</v>
      </c>
      <c r="E6950" s="115">
        <v>11.2623</v>
      </c>
      <c r="F6950" s="674">
        <v>293.83600000000001</v>
      </c>
      <c r="G6950" s="674">
        <v>295.84500000000003</v>
      </c>
      <c r="H6950" s="115">
        <f t="shared" si="216"/>
        <v>1.0068371472522089</v>
      </c>
      <c r="I6950" s="115">
        <f t="shared" si="217"/>
        <v>11.3393</v>
      </c>
    </row>
    <row r="6951" spans="1:9" hidden="1">
      <c r="A6951" s="115" t="s">
        <v>19015</v>
      </c>
      <c r="B6951" s="115" t="s">
        <v>19016</v>
      </c>
      <c r="C6951" s="115" t="s">
        <v>14170</v>
      </c>
      <c r="D6951" s="115" t="s">
        <v>1242</v>
      </c>
      <c r="E6951" s="115">
        <v>13.012600000000001</v>
      </c>
      <c r="F6951" s="674">
        <v>293.83600000000001</v>
      </c>
      <c r="G6951" s="674">
        <v>295.84500000000003</v>
      </c>
      <c r="H6951" s="115">
        <f t="shared" si="216"/>
        <v>1.0068371472522089</v>
      </c>
      <c r="I6951" s="115">
        <f t="shared" si="217"/>
        <v>13.101599999999999</v>
      </c>
    </row>
    <row r="6952" spans="1:9" hidden="1">
      <c r="A6952" s="115" t="s">
        <v>19017</v>
      </c>
      <c r="B6952" s="115" t="s">
        <v>19018</v>
      </c>
      <c r="C6952" s="115" t="s">
        <v>14173</v>
      </c>
      <c r="D6952" s="115" t="s">
        <v>1242</v>
      </c>
      <c r="E6952" s="115">
        <v>20.964200000000002</v>
      </c>
      <c r="F6952" s="674">
        <v>293.83600000000001</v>
      </c>
      <c r="G6952" s="674">
        <v>295.84500000000003</v>
      </c>
      <c r="H6952" s="115">
        <f t="shared" si="216"/>
        <v>1.0068371472522089</v>
      </c>
      <c r="I6952" s="115">
        <f t="shared" si="217"/>
        <v>21.107500000000002</v>
      </c>
    </row>
    <row r="6953" spans="1:9" hidden="1">
      <c r="A6953" s="115" t="s">
        <v>19019</v>
      </c>
      <c r="B6953" s="115" t="s">
        <v>19020</v>
      </c>
      <c r="C6953" s="115" t="s">
        <v>14176</v>
      </c>
      <c r="D6953" s="115" t="s">
        <v>1242</v>
      </c>
      <c r="E6953" s="115">
        <v>43.888800000000003</v>
      </c>
      <c r="F6953" s="674">
        <v>293.83600000000001</v>
      </c>
      <c r="G6953" s="674">
        <v>295.84500000000003</v>
      </c>
      <c r="H6953" s="115">
        <f t="shared" si="216"/>
        <v>1.0068371472522089</v>
      </c>
      <c r="I6953" s="115">
        <f t="shared" si="217"/>
        <v>44.188899999999997</v>
      </c>
    </row>
    <row r="6954" spans="1:9" hidden="1">
      <c r="A6954" s="115" t="s">
        <v>19021</v>
      </c>
      <c r="B6954" s="115" t="s">
        <v>19022</v>
      </c>
      <c r="C6954" s="115" t="s">
        <v>14179</v>
      </c>
      <c r="D6954" s="115" t="s">
        <v>1242</v>
      </c>
      <c r="E6954" s="115">
        <v>47.539499999999997</v>
      </c>
      <c r="F6954" s="674">
        <v>293.83600000000001</v>
      </c>
      <c r="G6954" s="674">
        <v>295.84500000000003</v>
      </c>
      <c r="H6954" s="115">
        <f t="shared" si="216"/>
        <v>1.0068371472522089</v>
      </c>
      <c r="I6954" s="115">
        <f t="shared" si="217"/>
        <v>47.8645</v>
      </c>
    </row>
    <row r="6955" spans="1:9" hidden="1">
      <c r="A6955" s="115" t="s">
        <v>19023</v>
      </c>
      <c r="B6955" s="115" t="s">
        <v>19024</v>
      </c>
      <c r="C6955" s="115" t="s">
        <v>14182</v>
      </c>
      <c r="D6955" s="115" t="s">
        <v>1242</v>
      </c>
      <c r="E6955" s="115">
        <v>91.323300000000003</v>
      </c>
      <c r="F6955" s="674">
        <v>293.83600000000001</v>
      </c>
      <c r="G6955" s="674">
        <v>295.84500000000003</v>
      </c>
      <c r="H6955" s="115">
        <f t="shared" si="216"/>
        <v>1.0068371472522089</v>
      </c>
      <c r="I6955" s="115">
        <f t="shared" si="217"/>
        <v>91.947699999999998</v>
      </c>
    </row>
    <row r="6956" spans="1:9" hidden="1">
      <c r="A6956" s="115" t="s">
        <v>19025</v>
      </c>
      <c r="B6956" s="115" t="s">
        <v>19026</v>
      </c>
      <c r="C6956" s="115" t="s">
        <v>14185</v>
      </c>
      <c r="D6956" s="115" t="s">
        <v>1242</v>
      </c>
      <c r="E6956" s="115">
        <v>24.3</v>
      </c>
      <c r="F6956" s="674">
        <v>293.83600000000001</v>
      </c>
      <c r="G6956" s="674">
        <v>295.84500000000003</v>
      </c>
      <c r="H6956" s="115">
        <f t="shared" si="216"/>
        <v>1.0068371472522089</v>
      </c>
      <c r="I6956" s="115">
        <f t="shared" si="217"/>
        <v>24.466100000000001</v>
      </c>
    </row>
    <row r="6957" spans="1:9" hidden="1">
      <c r="A6957" s="115" t="s">
        <v>19027</v>
      </c>
      <c r="B6957" s="115" t="s">
        <v>19028</v>
      </c>
      <c r="C6957" s="115" t="s">
        <v>14188</v>
      </c>
      <c r="D6957" s="115" t="s">
        <v>1242</v>
      </c>
      <c r="E6957" s="115">
        <v>55.8</v>
      </c>
      <c r="F6957" s="674">
        <v>293.83600000000001</v>
      </c>
      <c r="G6957" s="674">
        <v>295.84500000000003</v>
      </c>
      <c r="H6957" s="115">
        <f t="shared" si="216"/>
        <v>1.0068371472522089</v>
      </c>
      <c r="I6957" s="115">
        <f t="shared" si="217"/>
        <v>56.1815</v>
      </c>
    </row>
    <row r="6958" spans="1:9" hidden="1">
      <c r="A6958" s="115" t="s">
        <v>19029</v>
      </c>
      <c r="B6958" s="115" t="s">
        <v>19030</v>
      </c>
      <c r="C6958" s="115" t="s">
        <v>14191</v>
      </c>
      <c r="D6958" s="115" t="s">
        <v>1242</v>
      </c>
      <c r="E6958" s="115">
        <v>108.28</v>
      </c>
      <c r="F6958" s="674">
        <v>293.83600000000001</v>
      </c>
      <c r="G6958" s="674">
        <v>295.84500000000003</v>
      </c>
      <c r="H6958" s="115">
        <f t="shared" si="216"/>
        <v>1.0068371472522089</v>
      </c>
      <c r="I6958" s="115">
        <f t="shared" si="217"/>
        <v>109.02030000000001</v>
      </c>
    </row>
    <row r="6959" spans="1:9" hidden="1">
      <c r="A6959" s="115" t="s">
        <v>19031</v>
      </c>
      <c r="B6959" s="115" t="s">
        <v>19032</v>
      </c>
      <c r="C6959" s="115" t="s">
        <v>14194</v>
      </c>
      <c r="D6959" s="115" t="s">
        <v>1242</v>
      </c>
      <c r="E6959" s="115">
        <v>114.92</v>
      </c>
      <c r="F6959" s="674">
        <v>293.83600000000001</v>
      </c>
      <c r="G6959" s="674">
        <v>295.84500000000003</v>
      </c>
      <c r="H6959" s="115">
        <f t="shared" si="216"/>
        <v>1.0068371472522089</v>
      </c>
      <c r="I6959" s="115">
        <f t="shared" si="217"/>
        <v>115.70569999999999</v>
      </c>
    </row>
    <row r="6960" spans="1:9" hidden="1">
      <c r="A6960" s="115" t="s">
        <v>19033</v>
      </c>
      <c r="B6960" s="115" t="s">
        <v>19034</v>
      </c>
      <c r="C6960" s="115" t="s">
        <v>14197</v>
      </c>
      <c r="D6960" s="115" t="s">
        <v>1242</v>
      </c>
      <c r="E6960" s="115">
        <v>195.13</v>
      </c>
      <c r="F6960" s="674">
        <v>293.83600000000001</v>
      </c>
      <c r="G6960" s="674">
        <v>295.84500000000003</v>
      </c>
      <c r="H6960" s="115">
        <f t="shared" si="216"/>
        <v>1.0068371472522089</v>
      </c>
      <c r="I6960" s="115">
        <f t="shared" si="217"/>
        <v>196.4641</v>
      </c>
    </row>
    <row r="6961" spans="1:9" hidden="1">
      <c r="A6961" s="115" t="s">
        <v>19035</v>
      </c>
      <c r="B6961" s="115" t="s">
        <v>19036</v>
      </c>
      <c r="C6961" s="115" t="s">
        <v>14200</v>
      </c>
      <c r="D6961" s="115" t="s">
        <v>1242</v>
      </c>
      <c r="E6961" s="115">
        <v>99.962999999999994</v>
      </c>
      <c r="F6961" s="674">
        <v>293.83600000000001</v>
      </c>
      <c r="G6961" s="674">
        <v>295.84500000000003</v>
      </c>
      <c r="H6961" s="115">
        <f t="shared" si="216"/>
        <v>1.0068371472522089</v>
      </c>
      <c r="I6961" s="115">
        <f t="shared" si="217"/>
        <v>100.6465</v>
      </c>
    </row>
    <row r="6962" spans="1:9" hidden="1">
      <c r="A6962" s="115" t="s">
        <v>19037</v>
      </c>
      <c r="B6962" s="115" t="s">
        <v>19038</v>
      </c>
      <c r="C6962" s="115" t="s">
        <v>14203</v>
      </c>
      <c r="D6962" s="115" t="s">
        <v>1242</v>
      </c>
      <c r="E6962" s="115">
        <v>133.3544</v>
      </c>
      <c r="F6962" s="674">
        <v>293.83600000000001</v>
      </c>
      <c r="G6962" s="674">
        <v>295.84500000000003</v>
      </c>
      <c r="H6962" s="115">
        <f t="shared" si="216"/>
        <v>1.0068371472522089</v>
      </c>
      <c r="I6962" s="115">
        <f t="shared" si="217"/>
        <v>134.2662</v>
      </c>
    </row>
    <row r="6963" spans="1:9" hidden="1">
      <c r="A6963" s="115" t="s">
        <v>19039</v>
      </c>
      <c r="B6963" s="115" t="s">
        <v>19040</v>
      </c>
      <c r="C6963" s="115" t="s">
        <v>14206</v>
      </c>
      <c r="D6963" s="115" t="s">
        <v>1242</v>
      </c>
      <c r="E6963" s="115">
        <v>196.8741</v>
      </c>
      <c r="F6963" s="674">
        <v>293.83600000000001</v>
      </c>
      <c r="G6963" s="674">
        <v>295.84500000000003</v>
      </c>
      <c r="H6963" s="115">
        <f t="shared" si="216"/>
        <v>1.0068371472522089</v>
      </c>
      <c r="I6963" s="115">
        <f t="shared" si="217"/>
        <v>198.22020000000001</v>
      </c>
    </row>
    <row r="6964" spans="1:9" hidden="1">
      <c r="A6964" s="115" t="s">
        <v>19041</v>
      </c>
      <c r="B6964" s="115" t="s">
        <v>19042</v>
      </c>
      <c r="C6964" s="115" t="s">
        <v>14209</v>
      </c>
      <c r="D6964" s="115" t="s">
        <v>1242</v>
      </c>
      <c r="E6964" s="115">
        <v>236.25319999999999</v>
      </c>
      <c r="F6964" s="674">
        <v>293.83600000000001</v>
      </c>
      <c r="G6964" s="674">
        <v>295.84500000000003</v>
      </c>
      <c r="H6964" s="115">
        <f t="shared" si="216"/>
        <v>1.0068371472522089</v>
      </c>
      <c r="I6964" s="115">
        <f t="shared" si="217"/>
        <v>237.86850000000001</v>
      </c>
    </row>
    <row r="6965" spans="1:9" hidden="1">
      <c r="A6965" s="115" t="s">
        <v>19043</v>
      </c>
      <c r="B6965" s="115" t="s">
        <v>19044</v>
      </c>
      <c r="C6965" s="115" t="s">
        <v>14212</v>
      </c>
      <c r="D6965" s="115" t="s">
        <v>1242</v>
      </c>
      <c r="E6965" s="115">
        <v>278.0188</v>
      </c>
      <c r="F6965" s="674">
        <v>293.83600000000001</v>
      </c>
      <c r="G6965" s="674">
        <v>295.84500000000003</v>
      </c>
      <c r="H6965" s="115">
        <f t="shared" si="216"/>
        <v>1.0068371472522089</v>
      </c>
      <c r="I6965" s="115">
        <f t="shared" si="217"/>
        <v>279.91969999999998</v>
      </c>
    </row>
    <row r="6966" spans="1:9" hidden="1">
      <c r="A6966" s="115" t="s">
        <v>19045</v>
      </c>
      <c r="B6966" s="115" t="s">
        <v>19046</v>
      </c>
      <c r="C6966" s="115" t="s">
        <v>14215</v>
      </c>
      <c r="D6966" s="115" t="s">
        <v>1242</v>
      </c>
      <c r="E6966" s="115">
        <v>390.27</v>
      </c>
      <c r="F6966" s="674">
        <v>293.83600000000001</v>
      </c>
      <c r="G6966" s="674">
        <v>295.84500000000003</v>
      </c>
      <c r="H6966" s="115">
        <f t="shared" si="216"/>
        <v>1.0068371472522089</v>
      </c>
      <c r="I6966" s="115">
        <f t="shared" si="217"/>
        <v>392.93830000000003</v>
      </c>
    </row>
    <row r="6967" spans="1:9" hidden="1">
      <c r="A6967" s="115" t="s">
        <v>19047</v>
      </c>
      <c r="B6967" s="115" t="s">
        <v>19048</v>
      </c>
      <c r="C6967" s="115" t="s">
        <v>14218</v>
      </c>
      <c r="D6967" s="115" t="s">
        <v>1242</v>
      </c>
      <c r="E6967" s="115">
        <v>612.80939999999998</v>
      </c>
      <c r="F6967" s="674">
        <v>293.83600000000001</v>
      </c>
      <c r="G6967" s="674">
        <v>295.84500000000003</v>
      </c>
      <c r="H6967" s="115">
        <f t="shared" si="216"/>
        <v>1.0068371472522089</v>
      </c>
      <c r="I6967" s="115">
        <f t="shared" si="217"/>
        <v>616.99929999999995</v>
      </c>
    </row>
    <row r="6968" spans="1:9" hidden="1">
      <c r="A6968" s="115" t="s">
        <v>19049</v>
      </c>
      <c r="B6968" s="115" t="s">
        <v>19050</v>
      </c>
      <c r="C6968" s="115" t="s">
        <v>14221</v>
      </c>
      <c r="D6968" s="115" t="s">
        <v>1242</v>
      </c>
      <c r="E6968" s="115">
        <v>709.40369999999996</v>
      </c>
      <c r="F6968" s="674">
        <v>293.83600000000001</v>
      </c>
      <c r="G6968" s="674">
        <v>295.84500000000003</v>
      </c>
      <c r="H6968" s="115">
        <f t="shared" si="216"/>
        <v>1.0068371472522089</v>
      </c>
      <c r="I6968" s="115">
        <f t="shared" si="217"/>
        <v>714.25400000000002</v>
      </c>
    </row>
    <row r="6969" spans="1:9" hidden="1">
      <c r="A6969" s="115" t="s">
        <v>19051</v>
      </c>
      <c r="B6969" s="115" t="s">
        <v>19052</v>
      </c>
      <c r="C6969" s="115" t="s">
        <v>14224</v>
      </c>
      <c r="D6969" s="115" t="s">
        <v>1242</v>
      </c>
      <c r="E6969" s="115">
        <v>774.01110000000006</v>
      </c>
      <c r="F6969" s="674">
        <v>293.83600000000001</v>
      </c>
      <c r="G6969" s="674">
        <v>295.84500000000003</v>
      </c>
      <c r="H6969" s="115">
        <f t="shared" si="216"/>
        <v>1.0068371472522089</v>
      </c>
      <c r="I6969" s="115">
        <f t="shared" si="217"/>
        <v>779.30309999999997</v>
      </c>
    </row>
    <row r="6970" spans="1:9" hidden="1">
      <c r="A6970" s="115" t="s">
        <v>19053</v>
      </c>
      <c r="B6970" s="115" t="s">
        <v>19054</v>
      </c>
      <c r="C6970" s="115" t="s">
        <v>14227</v>
      </c>
      <c r="D6970" s="115" t="s">
        <v>1242</v>
      </c>
      <c r="E6970" s="115">
        <v>844.49</v>
      </c>
      <c r="F6970" s="674">
        <v>293.83600000000001</v>
      </c>
      <c r="G6970" s="674">
        <v>295.84500000000003</v>
      </c>
      <c r="H6970" s="115">
        <f t="shared" si="216"/>
        <v>1.0068371472522089</v>
      </c>
      <c r="I6970" s="115">
        <f t="shared" si="217"/>
        <v>850.26390000000004</v>
      </c>
    </row>
    <row r="6971" spans="1:9" hidden="1">
      <c r="A6971" s="115" t="s">
        <v>19055</v>
      </c>
      <c r="B6971" s="115" t="s">
        <v>19056</v>
      </c>
      <c r="C6971" s="115" t="s">
        <v>14230</v>
      </c>
      <c r="D6971" s="115" t="s">
        <v>1242</v>
      </c>
      <c r="E6971" s="115">
        <v>1299.2657999999999</v>
      </c>
      <c r="F6971" s="674">
        <v>293.83600000000001</v>
      </c>
      <c r="G6971" s="674">
        <v>295.84500000000003</v>
      </c>
      <c r="H6971" s="115">
        <f t="shared" si="216"/>
        <v>1.0068371472522089</v>
      </c>
      <c r="I6971" s="115">
        <f t="shared" si="217"/>
        <v>1308.1491000000001</v>
      </c>
    </row>
    <row r="6972" spans="1:9" hidden="1">
      <c r="A6972" s="115" t="s">
        <v>19057</v>
      </c>
      <c r="B6972" s="115" t="s">
        <v>19058</v>
      </c>
      <c r="C6972" s="115" t="s">
        <v>14233</v>
      </c>
      <c r="D6972" s="115" t="s">
        <v>1242</v>
      </c>
      <c r="E6972" s="115">
        <v>1913.1629</v>
      </c>
      <c r="F6972" s="674">
        <v>293.83600000000001</v>
      </c>
      <c r="G6972" s="674">
        <v>295.84500000000003</v>
      </c>
      <c r="H6972" s="115">
        <f t="shared" si="216"/>
        <v>1.0068371472522089</v>
      </c>
      <c r="I6972" s="115">
        <f t="shared" si="217"/>
        <v>1926.2435</v>
      </c>
    </row>
    <row r="6973" spans="1:9" hidden="1">
      <c r="A6973" s="115" t="s">
        <v>19059</v>
      </c>
      <c r="B6973" s="115" t="s">
        <v>19060</v>
      </c>
      <c r="C6973" s="115" t="s">
        <v>14236</v>
      </c>
      <c r="D6973" s="115" t="s">
        <v>1242</v>
      </c>
      <c r="E6973" s="115">
        <v>1994.4132</v>
      </c>
      <c r="F6973" s="674">
        <v>293.83600000000001</v>
      </c>
      <c r="G6973" s="674">
        <v>295.84500000000003</v>
      </c>
      <c r="H6973" s="115">
        <f t="shared" si="216"/>
        <v>1.0068371472522089</v>
      </c>
      <c r="I6973" s="115">
        <f t="shared" si="217"/>
        <v>2008.0492999999999</v>
      </c>
    </row>
    <row r="6974" spans="1:9" hidden="1">
      <c r="A6974" s="115" t="s">
        <v>19061</v>
      </c>
      <c r="B6974" s="115" t="s">
        <v>19062</v>
      </c>
      <c r="C6974" s="115" t="s">
        <v>14239</v>
      </c>
      <c r="D6974" s="115" t="s">
        <v>1242</v>
      </c>
      <c r="E6974" s="115">
        <v>2733.1743000000001</v>
      </c>
      <c r="F6974" s="674">
        <v>293.83600000000001</v>
      </c>
      <c r="G6974" s="674">
        <v>295.84500000000003</v>
      </c>
      <c r="H6974" s="115">
        <f t="shared" si="216"/>
        <v>1.0068371472522089</v>
      </c>
      <c r="I6974" s="115">
        <f t="shared" si="217"/>
        <v>2751.8613999999998</v>
      </c>
    </row>
    <row r="6975" spans="1:9" hidden="1">
      <c r="A6975" s="115" t="s">
        <v>19063</v>
      </c>
      <c r="B6975" s="115" t="s">
        <v>19064</v>
      </c>
      <c r="C6975" s="115" t="s">
        <v>14242</v>
      </c>
      <c r="D6975" s="115" t="s">
        <v>1242</v>
      </c>
      <c r="E6975" s="115">
        <v>4108.9066000000003</v>
      </c>
      <c r="F6975" s="674">
        <v>293.83600000000001</v>
      </c>
      <c r="G6975" s="674">
        <v>295.84500000000003</v>
      </c>
      <c r="H6975" s="115">
        <f t="shared" si="216"/>
        <v>1.0068371472522089</v>
      </c>
      <c r="I6975" s="115">
        <f t="shared" si="217"/>
        <v>4136.9997999999996</v>
      </c>
    </row>
    <row r="6976" spans="1:9" hidden="1">
      <c r="A6976" s="115" t="s">
        <v>19065</v>
      </c>
      <c r="B6976" s="115" t="s">
        <v>19066</v>
      </c>
      <c r="C6976" s="115" t="s">
        <v>14245</v>
      </c>
      <c r="D6976" s="115" t="s">
        <v>1138</v>
      </c>
      <c r="E6976" s="115">
        <v>23.71</v>
      </c>
      <c r="F6976" s="674">
        <v>293.83600000000001</v>
      </c>
      <c r="G6976" s="674">
        <v>295.84500000000003</v>
      </c>
      <c r="H6976" s="115">
        <f t="shared" si="216"/>
        <v>1.0068371472522089</v>
      </c>
      <c r="I6976" s="115">
        <f t="shared" si="217"/>
        <v>23.8721</v>
      </c>
    </row>
    <row r="6977" spans="1:9" hidden="1">
      <c r="A6977" s="115" t="s">
        <v>19067</v>
      </c>
      <c r="B6977" s="115" t="s">
        <v>19068</v>
      </c>
      <c r="C6977" s="115" t="s">
        <v>14248</v>
      </c>
      <c r="D6977" s="115" t="s">
        <v>1138</v>
      </c>
      <c r="E6977" s="115">
        <v>38.03</v>
      </c>
      <c r="F6977" s="674">
        <v>293.83600000000001</v>
      </c>
      <c r="G6977" s="674">
        <v>295.84500000000003</v>
      </c>
      <c r="H6977" s="115">
        <f t="shared" si="216"/>
        <v>1.0068371472522089</v>
      </c>
      <c r="I6977" s="115">
        <f t="shared" si="217"/>
        <v>38.29</v>
      </c>
    </row>
    <row r="6978" spans="1:9" hidden="1">
      <c r="A6978" s="115" t="s">
        <v>19069</v>
      </c>
      <c r="B6978" s="115" t="s">
        <v>19070</v>
      </c>
      <c r="C6978" s="115" t="s">
        <v>14251</v>
      </c>
      <c r="D6978" s="115" t="s">
        <v>1138</v>
      </c>
      <c r="E6978" s="115">
        <v>87.2</v>
      </c>
      <c r="F6978" s="674">
        <v>293.83600000000001</v>
      </c>
      <c r="G6978" s="674">
        <v>295.84500000000003</v>
      </c>
      <c r="H6978" s="115">
        <f t="shared" si="216"/>
        <v>1.0068371472522089</v>
      </c>
      <c r="I6978" s="115">
        <f t="shared" si="217"/>
        <v>87.796199999999999</v>
      </c>
    </row>
    <row r="6979" spans="1:9" hidden="1">
      <c r="A6979" s="115" t="s">
        <v>19071</v>
      </c>
      <c r="B6979" s="115" t="s">
        <v>19072</v>
      </c>
      <c r="C6979" s="115" t="s">
        <v>14254</v>
      </c>
      <c r="D6979" s="115" t="s">
        <v>1138</v>
      </c>
      <c r="E6979" s="115">
        <v>22.4</v>
      </c>
      <c r="F6979" s="674">
        <v>293.83600000000001</v>
      </c>
      <c r="G6979" s="674">
        <v>295.84500000000003</v>
      </c>
      <c r="H6979" s="115">
        <f t="shared" si="216"/>
        <v>1.0068371472522089</v>
      </c>
      <c r="I6979" s="115">
        <f t="shared" si="217"/>
        <v>22.5532</v>
      </c>
    </row>
    <row r="6980" spans="1:9" hidden="1">
      <c r="A6980" s="115" t="s">
        <v>19073</v>
      </c>
      <c r="B6980" s="115" t="s">
        <v>19074</v>
      </c>
      <c r="C6980" s="115" t="s">
        <v>14257</v>
      </c>
      <c r="D6980" s="115" t="s">
        <v>1138</v>
      </c>
      <c r="E6980" s="115">
        <v>44.25</v>
      </c>
      <c r="F6980" s="674">
        <v>293.83600000000001</v>
      </c>
      <c r="G6980" s="674">
        <v>295.84500000000003</v>
      </c>
      <c r="H6980" s="115">
        <f t="shared" si="216"/>
        <v>1.0068371472522089</v>
      </c>
      <c r="I6980" s="115">
        <f t="shared" si="217"/>
        <v>44.552500000000002</v>
      </c>
    </row>
    <row r="6981" spans="1:9" hidden="1">
      <c r="A6981" s="115" t="s">
        <v>19075</v>
      </c>
      <c r="B6981" s="115" t="s">
        <v>19076</v>
      </c>
      <c r="C6981" s="115" t="s">
        <v>14260</v>
      </c>
      <c r="D6981" s="115" t="s">
        <v>1138</v>
      </c>
      <c r="E6981" s="115">
        <v>83.23</v>
      </c>
      <c r="F6981" s="674">
        <v>293.83600000000001</v>
      </c>
      <c r="G6981" s="674">
        <v>295.84500000000003</v>
      </c>
      <c r="H6981" s="115">
        <f t="shared" ref="H6981:H7044" si="218">G6981/F6981</f>
        <v>1.0068371472522089</v>
      </c>
      <c r="I6981" s="115">
        <f t="shared" ref="I6981:I7044" si="219">ROUND(H6981*E6981,4)</f>
        <v>83.799099999999996</v>
      </c>
    </row>
    <row r="6982" spans="1:9" hidden="1">
      <c r="A6982" s="115" t="s">
        <v>19077</v>
      </c>
      <c r="B6982" s="115" t="s">
        <v>19078</v>
      </c>
      <c r="C6982" s="115" t="s">
        <v>14263</v>
      </c>
      <c r="D6982" s="115" t="s">
        <v>1242</v>
      </c>
      <c r="E6982" s="115">
        <v>33.165799999999997</v>
      </c>
      <c r="F6982" s="674">
        <v>293.83600000000001</v>
      </c>
      <c r="G6982" s="674">
        <v>295.84500000000003</v>
      </c>
      <c r="H6982" s="115">
        <f t="shared" si="218"/>
        <v>1.0068371472522089</v>
      </c>
      <c r="I6982" s="115">
        <f t="shared" si="219"/>
        <v>33.392600000000002</v>
      </c>
    </row>
    <row r="6983" spans="1:9" hidden="1">
      <c r="A6983" s="115" t="s">
        <v>19079</v>
      </c>
      <c r="B6983" s="115" t="s">
        <v>19080</v>
      </c>
      <c r="C6983" s="115" t="s">
        <v>14266</v>
      </c>
      <c r="D6983" s="115" t="s">
        <v>1242</v>
      </c>
      <c r="E6983" s="115">
        <v>43.750900000000001</v>
      </c>
      <c r="F6983" s="674">
        <v>293.83600000000001</v>
      </c>
      <c r="G6983" s="674">
        <v>295.84500000000003</v>
      </c>
      <c r="H6983" s="115">
        <f t="shared" si="218"/>
        <v>1.0068371472522089</v>
      </c>
      <c r="I6983" s="115">
        <f t="shared" si="219"/>
        <v>44.05</v>
      </c>
    </row>
    <row r="6984" spans="1:9" hidden="1">
      <c r="A6984" s="115" t="s">
        <v>19081</v>
      </c>
      <c r="B6984" s="115" t="s">
        <v>19082</v>
      </c>
      <c r="C6984" s="115" t="s">
        <v>14269</v>
      </c>
      <c r="D6984" s="115" t="s">
        <v>1242</v>
      </c>
      <c r="E6984" s="115">
        <v>71.069599999999994</v>
      </c>
      <c r="F6984" s="674">
        <v>293.83600000000001</v>
      </c>
      <c r="G6984" s="674">
        <v>295.84500000000003</v>
      </c>
      <c r="H6984" s="115">
        <f t="shared" si="218"/>
        <v>1.0068371472522089</v>
      </c>
      <c r="I6984" s="115">
        <f t="shared" si="219"/>
        <v>71.555499999999995</v>
      </c>
    </row>
    <row r="6985" spans="1:9" hidden="1">
      <c r="A6985" s="115" t="s">
        <v>19083</v>
      </c>
      <c r="B6985" s="115" t="s">
        <v>19084</v>
      </c>
      <c r="C6985" s="115" t="s">
        <v>14272</v>
      </c>
      <c r="D6985" s="115" t="s">
        <v>1242</v>
      </c>
      <c r="E6985" s="115">
        <v>102.6418</v>
      </c>
      <c r="F6985" s="674">
        <v>293.83600000000001</v>
      </c>
      <c r="G6985" s="674">
        <v>295.84500000000003</v>
      </c>
      <c r="H6985" s="115">
        <f t="shared" si="218"/>
        <v>1.0068371472522089</v>
      </c>
      <c r="I6985" s="115">
        <f t="shared" si="219"/>
        <v>103.3436</v>
      </c>
    </row>
    <row r="6986" spans="1:9" hidden="1">
      <c r="A6986" s="115" t="s">
        <v>19085</v>
      </c>
      <c r="B6986" s="115" t="s">
        <v>19086</v>
      </c>
      <c r="C6986" s="115" t="s">
        <v>14275</v>
      </c>
      <c r="D6986" s="115" t="s">
        <v>1242</v>
      </c>
      <c r="E6986" s="115">
        <v>132.92179999999999</v>
      </c>
      <c r="F6986" s="674">
        <v>293.83600000000001</v>
      </c>
      <c r="G6986" s="674">
        <v>295.84500000000003</v>
      </c>
      <c r="H6986" s="115">
        <f t="shared" si="218"/>
        <v>1.0068371472522089</v>
      </c>
      <c r="I6986" s="115">
        <f t="shared" si="219"/>
        <v>133.8306</v>
      </c>
    </row>
    <row r="6987" spans="1:9" hidden="1">
      <c r="A6987" s="115" t="s">
        <v>19087</v>
      </c>
      <c r="B6987" s="115" t="s">
        <v>19088</v>
      </c>
      <c r="C6987" s="115" t="s">
        <v>14278</v>
      </c>
      <c r="D6987" s="115" t="s">
        <v>1138</v>
      </c>
      <c r="E6987" s="115">
        <v>414.15199999999999</v>
      </c>
      <c r="F6987" s="674">
        <v>293.83600000000001</v>
      </c>
      <c r="G6987" s="674">
        <v>295.84500000000003</v>
      </c>
      <c r="H6987" s="115">
        <f t="shared" si="218"/>
        <v>1.0068371472522089</v>
      </c>
      <c r="I6987" s="115">
        <f t="shared" si="219"/>
        <v>416.98360000000002</v>
      </c>
    </row>
    <row r="6988" spans="1:9" hidden="1">
      <c r="A6988" s="115" t="s">
        <v>19089</v>
      </c>
      <c r="B6988" s="115" t="s">
        <v>19090</v>
      </c>
      <c r="C6988" s="115" t="s">
        <v>14281</v>
      </c>
      <c r="D6988" s="115" t="s">
        <v>1138</v>
      </c>
      <c r="E6988" s="115">
        <v>463.5367</v>
      </c>
      <c r="F6988" s="674">
        <v>293.83600000000001</v>
      </c>
      <c r="G6988" s="674">
        <v>295.84500000000003</v>
      </c>
      <c r="H6988" s="115">
        <f t="shared" si="218"/>
        <v>1.0068371472522089</v>
      </c>
      <c r="I6988" s="115">
        <f t="shared" si="219"/>
        <v>466.70600000000002</v>
      </c>
    </row>
    <row r="6989" spans="1:9" hidden="1">
      <c r="A6989" s="115" t="s">
        <v>19091</v>
      </c>
      <c r="B6989" s="115" t="s">
        <v>19092</v>
      </c>
      <c r="C6989" s="115" t="s">
        <v>14284</v>
      </c>
      <c r="D6989" s="115" t="s">
        <v>1138</v>
      </c>
      <c r="E6989" s="115">
        <v>1820.7239999999999</v>
      </c>
      <c r="F6989" s="674">
        <v>293.83600000000001</v>
      </c>
      <c r="G6989" s="674">
        <v>295.84500000000003</v>
      </c>
      <c r="H6989" s="115">
        <f t="shared" si="218"/>
        <v>1.0068371472522089</v>
      </c>
      <c r="I6989" s="115">
        <f t="shared" si="219"/>
        <v>1833.1726000000001</v>
      </c>
    </row>
    <row r="6990" spans="1:9" hidden="1">
      <c r="A6990" s="115" t="s">
        <v>19093</v>
      </c>
      <c r="B6990" s="115" t="s">
        <v>19094</v>
      </c>
      <c r="C6990" s="115" t="s">
        <v>14287</v>
      </c>
      <c r="D6990" s="115" t="s">
        <v>1138</v>
      </c>
      <c r="E6990" s="115">
        <v>2163.6504</v>
      </c>
      <c r="F6990" s="674">
        <v>293.83600000000001</v>
      </c>
      <c r="G6990" s="674">
        <v>295.84500000000003</v>
      </c>
      <c r="H6990" s="115">
        <f t="shared" si="218"/>
        <v>1.0068371472522089</v>
      </c>
      <c r="I6990" s="115">
        <f t="shared" si="219"/>
        <v>2178.4436000000001</v>
      </c>
    </row>
    <row r="6991" spans="1:9" hidden="1">
      <c r="A6991" s="115" t="s">
        <v>19095</v>
      </c>
      <c r="B6991" s="115" t="s">
        <v>19096</v>
      </c>
      <c r="C6991" s="115" t="s">
        <v>14290</v>
      </c>
      <c r="D6991" s="115" t="s">
        <v>1138</v>
      </c>
      <c r="E6991" s="115">
        <v>2312.9241999999999</v>
      </c>
      <c r="F6991" s="674">
        <v>293.83600000000001</v>
      </c>
      <c r="G6991" s="674">
        <v>295.84500000000003</v>
      </c>
      <c r="H6991" s="115">
        <f t="shared" si="218"/>
        <v>1.0068371472522089</v>
      </c>
      <c r="I6991" s="115">
        <f t="shared" si="219"/>
        <v>2328.7379999999998</v>
      </c>
    </row>
    <row r="6992" spans="1:9" hidden="1">
      <c r="A6992" s="115" t="s">
        <v>19097</v>
      </c>
      <c r="B6992" s="115" t="s">
        <v>19098</v>
      </c>
      <c r="C6992" s="115" t="s">
        <v>14293</v>
      </c>
      <c r="D6992" s="115" t="s">
        <v>1138</v>
      </c>
      <c r="E6992" s="115">
        <v>2385.5439999999999</v>
      </c>
      <c r="F6992" s="674">
        <v>293.83600000000001</v>
      </c>
      <c r="G6992" s="674">
        <v>295.84500000000003</v>
      </c>
      <c r="H6992" s="115">
        <f t="shared" si="218"/>
        <v>1.0068371472522089</v>
      </c>
      <c r="I6992" s="115">
        <f t="shared" si="219"/>
        <v>2401.8543</v>
      </c>
    </row>
    <row r="6993" spans="1:9" hidden="1">
      <c r="A6993" s="115" t="s">
        <v>19099</v>
      </c>
      <c r="B6993" s="115" t="s">
        <v>19100</v>
      </c>
      <c r="C6993" s="115" t="s">
        <v>14296</v>
      </c>
      <c r="D6993" s="115" t="s">
        <v>1138</v>
      </c>
      <c r="E6993" s="115">
        <v>156.2295</v>
      </c>
      <c r="F6993" s="674">
        <v>293.83600000000001</v>
      </c>
      <c r="G6993" s="674">
        <v>295.84500000000003</v>
      </c>
      <c r="H6993" s="115">
        <f t="shared" si="218"/>
        <v>1.0068371472522089</v>
      </c>
      <c r="I6993" s="115">
        <f t="shared" si="219"/>
        <v>157.29769999999999</v>
      </c>
    </row>
    <row r="6994" spans="1:9" hidden="1">
      <c r="A6994" s="115" t="s">
        <v>19101</v>
      </c>
      <c r="B6994" s="115" t="s">
        <v>19102</v>
      </c>
      <c r="C6994" s="115" t="s">
        <v>14299</v>
      </c>
      <c r="D6994" s="115" t="s">
        <v>1138</v>
      </c>
      <c r="E6994" s="115">
        <v>187.2585</v>
      </c>
      <c r="F6994" s="674">
        <v>293.83600000000001</v>
      </c>
      <c r="G6994" s="674">
        <v>295.84500000000003</v>
      </c>
      <c r="H6994" s="115">
        <f t="shared" si="218"/>
        <v>1.0068371472522089</v>
      </c>
      <c r="I6994" s="115">
        <f t="shared" si="219"/>
        <v>188.53880000000001</v>
      </c>
    </row>
    <row r="6995" spans="1:9" hidden="1">
      <c r="A6995" s="115" t="s">
        <v>19103</v>
      </c>
      <c r="B6995" s="115" t="s">
        <v>19104</v>
      </c>
      <c r="C6995" s="115" t="s">
        <v>14302</v>
      </c>
      <c r="D6995" s="115" t="s">
        <v>1138</v>
      </c>
      <c r="E6995" s="115">
        <v>639.76660000000004</v>
      </c>
      <c r="F6995" s="674">
        <v>293.83600000000001</v>
      </c>
      <c r="G6995" s="674">
        <v>295.84500000000003</v>
      </c>
      <c r="H6995" s="115">
        <f t="shared" si="218"/>
        <v>1.0068371472522089</v>
      </c>
      <c r="I6995" s="115">
        <f t="shared" si="219"/>
        <v>644.14080000000001</v>
      </c>
    </row>
    <row r="6996" spans="1:9" hidden="1">
      <c r="A6996" s="115" t="s">
        <v>19105</v>
      </c>
      <c r="B6996" s="115" t="s">
        <v>19106</v>
      </c>
      <c r="C6996" s="115" t="s">
        <v>14305</v>
      </c>
      <c r="D6996" s="115" t="s">
        <v>1138</v>
      </c>
      <c r="E6996" s="115">
        <v>772.50559999999996</v>
      </c>
      <c r="F6996" s="674">
        <v>293.83600000000001</v>
      </c>
      <c r="G6996" s="674">
        <v>295.84500000000003</v>
      </c>
      <c r="H6996" s="115">
        <f t="shared" si="218"/>
        <v>1.0068371472522089</v>
      </c>
      <c r="I6996" s="115">
        <f t="shared" si="219"/>
        <v>777.78729999999996</v>
      </c>
    </row>
    <row r="6997" spans="1:9" hidden="1">
      <c r="A6997" s="115" t="s">
        <v>19107</v>
      </c>
      <c r="B6997" s="115" t="s">
        <v>19108</v>
      </c>
      <c r="C6997" s="115" t="s">
        <v>14308</v>
      </c>
      <c r="D6997" s="115" t="s">
        <v>1138</v>
      </c>
      <c r="E6997" s="115">
        <v>830.10479999999995</v>
      </c>
      <c r="F6997" s="674">
        <v>293.83600000000001</v>
      </c>
      <c r="G6997" s="674">
        <v>295.84500000000003</v>
      </c>
      <c r="H6997" s="115">
        <f t="shared" si="218"/>
        <v>1.0068371472522089</v>
      </c>
      <c r="I6997" s="115">
        <f t="shared" si="219"/>
        <v>835.78030000000001</v>
      </c>
    </row>
    <row r="6998" spans="1:9" hidden="1">
      <c r="A6998" s="115" t="s">
        <v>19109</v>
      </c>
      <c r="B6998" s="115" t="s">
        <v>19110</v>
      </c>
      <c r="C6998" s="115" t="s">
        <v>14311</v>
      </c>
      <c r="D6998" s="115" t="s">
        <v>1138</v>
      </c>
      <c r="E6998" s="115">
        <v>858.17809999999997</v>
      </c>
      <c r="F6998" s="674">
        <v>293.83600000000001</v>
      </c>
      <c r="G6998" s="674">
        <v>295.84500000000003</v>
      </c>
      <c r="H6998" s="115">
        <f t="shared" si="218"/>
        <v>1.0068371472522089</v>
      </c>
      <c r="I6998" s="115">
        <f t="shared" si="219"/>
        <v>864.04560000000004</v>
      </c>
    </row>
    <row r="6999" spans="1:9" hidden="1">
      <c r="A6999" s="115" t="s">
        <v>19111</v>
      </c>
      <c r="B6999" s="115" t="s">
        <v>19112</v>
      </c>
      <c r="C6999" s="115" t="s">
        <v>14314</v>
      </c>
      <c r="D6999" s="115" t="s">
        <v>1138</v>
      </c>
      <c r="E6999" s="115">
        <v>1290.2772</v>
      </c>
      <c r="F6999" s="674">
        <v>293.83600000000001</v>
      </c>
      <c r="G6999" s="674">
        <v>295.84500000000003</v>
      </c>
      <c r="H6999" s="115">
        <f t="shared" si="218"/>
        <v>1.0068371472522089</v>
      </c>
      <c r="I6999" s="115">
        <f t="shared" si="219"/>
        <v>1299.0989999999999</v>
      </c>
    </row>
    <row r="7000" spans="1:9" hidden="1">
      <c r="A7000" s="115" t="s">
        <v>19113</v>
      </c>
      <c r="B7000" s="115" t="s">
        <v>19114</v>
      </c>
      <c r="C7000" s="115" t="s">
        <v>14317</v>
      </c>
      <c r="D7000" s="115" t="s">
        <v>1453</v>
      </c>
      <c r="E7000" s="115">
        <v>4435.1400000000003</v>
      </c>
      <c r="F7000" s="674">
        <v>293.83600000000001</v>
      </c>
      <c r="G7000" s="674">
        <v>295.84500000000003</v>
      </c>
      <c r="H7000" s="115">
        <f t="shared" si="218"/>
        <v>1.0068371472522089</v>
      </c>
      <c r="I7000" s="115">
        <f t="shared" si="219"/>
        <v>4465.4637000000002</v>
      </c>
    </row>
    <row r="7001" spans="1:9" hidden="1">
      <c r="A7001" s="115" t="s">
        <v>19115</v>
      </c>
      <c r="B7001" s="115" t="s">
        <v>19116</v>
      </c>
      <c r="C7001" s="115" t="s">
        <v>14320</v>
      </c>
      <c r="D7001" s="115" t="s">
        <v>1453</v>
      </c>
      <c r="E7001" s="115">
        <v>2369</v>
      </c>
      <c r="F7001" s="674">
        <v>293.83600000000001</v>
      </c>
      <c r="G7001" s="674">
        <v>295.84500000000003</v>
      </c>
      <c r="H7001" s="115">
        <f t="shared" si="218"/>
        <v>1.0068371472522089</v>
      </c>
      <c r="I7001" s="115">
        <f t="shared" si="219"/>
        <v>2385.1972000000001</v>
      </c>
    </row>
    <row r="7002" spans="1:9" hidden="1">
      <c r="A7002" s="115" t="s">
        <v>19117</v>
      </c>
      <c r="B7002" s="115" t="s">
        <v>19118</v>
      </c>
      <c r="C7002" s="115" t="s">
        <v>14323</v>
      </c>
      <c r="D7002" s="115" t="s">
        <v>1138</v>
      </c>
      <c r="E7002" s="115">
        <v>769.98059999999998</v>
      </c>
      <c r="F7002" s="674">
        <v>293.83600000000001</v>
      </c>
      <c r="G7002" s="674">
        <v>295.84500000000003</v>
      </c>
      <c r="H7002" s="115">
        <f t="shared" si="218"/>
        <v>1.0068371472522089</v>
      </c>
      <c r="I7002" s="115">
        <f t="shared" si="219"/>
        <v>775.24509999999998</v>
      </c>
    </row>
    <row r="7003" spans="1:9" hidden="1">
      <c r="A7003" s="115" t="s">
        <v>19119</v>
      </c>
      <c r="B7003" s="115" t="s">
        <v>19120</v>
      </c>
      <c r="C7003" s="115" t="s">
        <v>14326</v>
      </c>
      <c r="D7003" s="115" t="s">
        <v>1138</v>
      </c>
      <c r="E7003" s="115">
        <v>1452.6255000000001</v>
      </c>
      <c r="F7003" s="674">
        <v>293.83600000000001</v>
      </c>
      <c r="G7003" s="674">
        <v>295.84500000000003</v>
      </c>
      <c r="H7003" s="115">
        <f t="shared" si="218"/>
        <v>1.0068371472522089</v>
      </c>
      <c r="I7003" s="115">
        <f t="shared" si="219"/>
        <v>1462.5572999999999</v>
      </c>
    </row>
    <row r="7004" spans="1:9" hidden="1">
      <c r="A7004" s="115" t="s">
        <v>19121</v>
      </c>
      <c r="B7004" s="115" t="s">
        <v>19122</v>
      </c>
      <c r="C7004" s="115" t="s">
        <v>14329</v>
      </c>
      <c r="D7004" s="115" t="s">
        <v>1242</v>
      </c>
      <c r="E7004" s="115">
        <v>402.81299999999999</v>
      </c>
      <c r="F7004" s="674">
        <v>293.83600000000001</v>
      </c>
      <c r="G7004" s="674">
        <v>295.84500000000003</v>
      </c>
      <c r="H7004" s="115">
        <f t="shared" si="218"/>
        <v>1.0068371472522089</v>
      </c>
      <c r="I7004" s="115">
        <f t="shared" si="219"/>
        <v>405.56709999999998</v>
      </c>
    </row>
    <row r="7005" spans="1:9" hidden="1">
      <c r="A7005" s="115" t="s">
        <v>19123</v>
      </c>
      <c r="B7005" s="115" t="s">
        <v>19124</v>
      </c>
      <c r="C7005" s="115" t="s">
        <v>14332</v>
      </c>
      <c r="D7005" s="115" t="s">
        <v>1242</v>
      </c>
      <c r="E7005" s="115">
        <v>829.59860000000003</v>
      </c>
      <c r="F7005" s="674">
        <v>293.83600000000001</v>
      </c>
      <c r="G7005" s="674">
        <v>295.84500000000003</v>
      </c>
      <c r="H7005" s="115">
        <f t="shared" si="218"/>
        <v>1.0068371472522089</v>
      </c>
      <c r="I7005" s="115">
        <f t="shared" si="219"/>
        <v>835.27070000000003</v>
      </c>
    </row>
    <row r="7006" spans="1:9" hidden="1">
      <c r="A7006" s="115" t="s">
        <v>19125</v>
      </c>
      <c r="B7006" s="115" t="s">
        <v>19126</v>
      </c>
      <c r="C7006" s="115" t="s">
        <v>14335</v>
      </c>
      <c r="D7006" s="115" t="s">
        <v>1242</v>
      </c>
      <c r="E7006" s="115">
        <v>1044.5154</v>
      </c>
      <c r="F7006" s="674">
        <v>293.83600000000001</v>
      </c>
      <c r="G7006" s="674">
        <v>295.84500000000003</v>
      </c>
      <c r="H7006" s="115">
        <f t="shared" si="218"/>
        <v>1.0068371472522089</v>
      </c>
      <c r="I7006" s="115">
        <f t="shared" si="219"/>
        <v>1051.6569</v>
      </c>
    </row>
    <row r="7007" spans="1:9" hidden="1">
      <c r="A7007" s="115" t="s">
        <v>19127</v>
      </c>
      <c r="B7007" s="115" t="s">
        <v>19128</v>
      </c>
      <c r="C7007" s="115" t="s">
        <v>14338</v>
      </c>
      <c r="D7007" s="115" t="s">
        <v>1242</v>
      </c>
      <c r="E7007" s="115">
        <v>2088.8561</v>
      </c>
      <c r="F7007" s="674">
        <v>293.83600000000001</v>
      </c>
      <c r="G7007" s="674">
        <v>295.84500000000003</v>
      </c>
      <c r="H7007" s="115">
        <f t="shared" si="218"/>
        <v>1.0068371472522089</v>
      </c>
      <c r="I7007" s="115">
        <f t="shared" si="219"/>
        <v>2103.1379000000002</v>
      </c>
    </row>
    <row r="7008" spans="1:9" hidden="1">
      <c r="A7008" s="115" t="s">
        <v>19129</v>
      </c>
      <c r="B7008" s="115" t="s">
        <v>19130</v>
      </c>
      <c r="C7008" s="115" t="s">
        <v>14341</v>
      </c>
      <c r="D7008" s="115" t="s">
        <v>1242</v>
      </c>
      <c r="E7008" s="115">
        <v>617.6</v>
      </c>
      <c r="F7008" s="674">
        <v>293.83600000000001</v>
      </c>
      <c r="G7008" s="674">
        <v>295.84500000000003</v>
      </c>
      <c r="H7008" s="115">
        <f t="shared" si="218"/>
        <v>1.0068371472522089</v>
      </c>
      <c r="I7008" s="115">
        <f t="shared" si="219"/>
        <v>621.82259999999997</v>
      </c>
    </row>
    <row r="7009" spans="1:9" hidden="1">
      <c r="A7009" s="115" t="s">
        <v>19131</v>
      </c>
      <c r="B7009" s="115" t="s">
        <v>19132</v>
      </c>
      <c r="C7009" s="115" t="s">
        <v>14344</v>
      </c>
      <c r="D7009" s="115" t="s">
        <v>1242</v>
      </c>
      <c r="E7009" s="115">
        <v>1044.3856000000001</v>
      </c>
      <c r="F7009" s="674">
        <v>293.83600000000001</v>
      </c>
      <c r="G7009" s="674">
        <v>295.84500000000003</v>
      </c>
      <c r="H7009" s="115">
        <f t="shared" si="218"/>
        <v>1.0068371472522089</v>
      </c>
      <c r="I7009" s="115">
        <f t="shared" si="219"/>
        <v>1051.5262</v>
      </c>
    </row>
    <row r="7010" spans="1:9" hidden="1">
      <c r="A7010" s="115" t="s">
        <v>19133</v>
      </c>
      <c r="B7010" s="115" t="s">
        <v>19134</v>
      </c>
      <c r="C7010" s="115" t="s">
        <v>14347</v>
      </c>
      <c r="D7010" s="115" t="s">
        <v>1242</v>
      </c>
      <c r="E7010" s="115">
        <v>1259.3024</v>
      </c>
      <c r="F7010" s="674">
        <v>293.83600000000001</v>
      </c>
      <c r="G7010" s="674">
        <v>295.84500000000003</v>
      </c>
      <c r="H7010" s="115">
        <f t="shared" si="218"/>
        <v>1.0068371472522089</v>
      </c>
      <c r="I7010" s="115">
        <f t="shared" si="219"/>
        <v>1267.9123999999999</v>
      </c>
    </row>
    <row r="7011" spans="1:9" hidden="1">
      <c r="A7011" s="115" t="s">
        <v>19135</v>
      </c>
      <c r="B7011" s="115" t="s">
        <v>19136</v>
      </c>
      <c r="C7011" s="115" t="s">
        <v>14350</v>
      </c>
      <c r="D7011" s="115" t="s">
        <v>1242</v>
      </c>
      <c r="E7011" s="115">
        <v>2303.6430999999998</v>
      </c>
      <c r="F7011" s="674">
        <v>293.83600000000001</v>
      </c>
      <c r="G7011" s="674">
        <v>295.84500000000003</v>
      </c>
      <c r="H7011" s="115">
        <f t="shared" si="218"/>
        <v>1.0068371472522089</v>
      </c>
      <c r="I7011" s="115">
        <f t="shared" si="219"/>
        <v>2319.3933999999999</v>
      </c>
    </row>
    <row r="7012" spans="1:9" hidden="1">
      <c r="A7012" s="115" t="s">
        <v>19137</v>
      </c>
      <c r="B7012" s="115" t="s">
        <v>19138</v>
      </c>
      <c r="C7012" s="115" t="s">
        <v>14353</v>
      </c>
      <c r="D7012" s="115" t="s">
        <v>1138</v>
      </c>
      <c r="E7012" s="115">
        <v>1519.5065999999999</v>
      </c>
      <c r="F7012" s="674">
        <v>293.83600000000001</v>
      </c>
      <c r="G7012" s="674">
        <v>295.84500000000003</v>
      </c>
      <c r="H7012" s="115">
        <f t="shared" si="218"/>
        <v>1.0068371472522089</v>
      </c>
      <c r="I7012" s="115">
        <f t="shared" si="219"/>
        <v>1529.8957</v>
      </c>
    </row>
    <row r="7013" spans="1:9" hidden="1">
      <c r="A7013" s="115" t="s">
        <v>19139</v>
      </c>
      <c r="B7013" s="115" t="s">
        <v>19140</v>
      </c>
      <c r="C7013" s="115" t="s">
        <v>14356</v>
      </c>
      <c r="D7013" s="115" t="s">
        <v>2038</v>
      </c>
      <c r="E7013" s="115">
        <v>30.432500000000001</v>
      </c>
      <c r="F7013" s="674">
        <v>293.83600000000001</v>
      </c>
      <c r="G7013" s="674">
        <v>295.84500000000003</v>
      </c>
      <c r="H7013" s="115">
        <f t="shared" si="218"/>
        <v>1.0068371472522089</v>
      </c>
      <c r="I7013" s="115">
        <f t="shared" si="219"/>
        <v>30.640599999999999</v>
      </c>
    </row>
    <row r="7014" spans="1:9" hidden="1">
      <c r="A7014" s="115" t="s">
        <v>19141</v>
      </c>
      <c r="B7014" s="115" t="s">
        <v>19142</v>
      </c>
      <c r="C7014" s="115" t="s">
        <v>14359</v>
      </c>
      <c r="D7014" s="115" t="s">
        <v>2038</v>
      </c>
      <c r="E7014" s="115">
        <v>33.880000000000003</v>
      </c>
      <c r="F7014" s="674">
        <v>293.83600000000001</v>
      </c>
      <c r="G7014" s="674">
        <v>295.84500000000003</v>
      </c>
      <c r="H7014" s="115">
        <f t="shared" si="218"/>
        <v>1.0068371472522089</v>
      </c>
      <c r="I7014" s="115">
        <f t="shared" si="219"/>
        <v>34.111600000000003</v>
      </c>
    </row>
    <row r="7015" spans="1:9" hidden="1">
      <c r="A7015" s="115" t="s">
        <v>19143</v>
      </c>
      <c r="B7015" s="115" t="s">
        <v>19144</v>
      </c>
      <c r="C7015" s="115" t="s">
        <v>14362</v>
      </c>
      <c r="D7015" s="115" t="s">
        <v>2038</v>
      </c>
      <c r="E7015" s="115">
        <v>46.063499999999998</v>
      </c>
      <c r="F7015" s="674">
        <v>293.83600000000001</v>
      </c>
      <c r="G7015" s="674">
        <v>295.84500000000003</v>
      </c>
      <c r="H7015" s="115">
        <f t="shared" si="218"/>
        <v>1.0068371472522089</v>
      </c>
      <c r="I7015" s="115">
        <f t="shared" si="219"/>
        <v>46.378399999999999</v>
      </c>
    </row>
    <row r="7016" spans="1:9" hidden="1">
      <c r="A7016" s="115" t="s">
        <v>19145</v>
      </c>
      <c r="B7016" s="115" t="s">
        <v>19146</v>
      </c>
      <c r="C7016" s="115" t="s">
        <v>14365</v>
      </c>
      <c r="D7016" s="115" t="s">
        <v>2038</v>
      </c>
      <c r="E7016" s="115">
        <v>61.232500000000002</v>
      </c>
      <c r="F7016" s="674">
        <v>293.83600000000001</v>
      </c>
      <c r="G7016" s="674">
        <v>295.84500000000003</v>
      </c>
      <c r="H7016" s="115">
        <f t="shared" si="218"/>
        <v>1.0068371472522089</v>
      </c>
      <c r="I7016" s="115">
        <f t="shared" si="219"/>
        <v>61.651200000000003</v>
      </c>
    </row>
    <row r="7017" spans="1:9" hidden="1">
      <c r="A7017" s="115" t="s">
        <v>19147</v>
      </c>
      <c r="B7017" s="115" t="s">
        <v>19148</v>
      </c>
      <c r="C7017" s="115" t="s">
        <v>14368</v>
      </c>
      <c r="D7017" s="115" t="s">
        <v>2038</v>
      </c>
      <c r="E7017" s="115">
        <v>80.652299999999997</v>
      </c>
      <c r="F7017" s="674">
        <v>293.83600000000001</v>
      </c>
      <c r="G7017" s="674">
        <v>295.84500000000003</v>
      </c>
      <c r="H7017" s="115">
        <f t="shared" si="218"/>
        <v>1.0068371472522089</v>
      </c>
      <c r="I7017" s="115">
        <f t="shared" si="219"/>
        <v>81.203699999999998</v>
      </c>
    </row>
    <row r="7018" spans="1:9" hidden="1">
      <c r="A7018" s="115" t="s">
        <v>19149</v>
      </c>
      <c r="B7018" s="115" t="s">
        <v>19150</v>
      </c>
      <c r="C7018" s="115" t="s">
        <v>14371</v>
      </c>
      <c r="D7018" s="115" t="s">
        <v>2038</v>
      </c>
      <c r="E7018" s="115">
        <v>105.6773</v>
      </c>
      <c r="F7018" s="674">
        <v>293.83600000000001</v>
      </c>
      <c r="G7018" s="674">
        <v>295.84500000000003</v>
      </c>
      <c r="H7018" s="115">
        <f t="shared" si="218"/>
        <v>1.0068371472522089</v>
      </c>
      <c r="I7018" s="115">
        <f t="shared" si="219"/>
        <v>106.3998</v>
      </c>
    </row>
    <row r="7019" spans="1:9" hidden="1">
      <c r="A7019" s="115" t="s">
        <v>19151</v>
      </c>
      <c r="B7019" s="115" t="s">
        <v>19152</v>
      </c>
      <c r="C7019" s="115" t="s">
        <v>14374</v>
      </c>
      <c r="D7019" s="115" t="s">
        <v>2038</v>
      </c>
      <c r="E7019" s="115">
        <v>154.28530000000001</v>
      </c>
      <c r="F7019" s="674">
        <v>293.83600000000001</v>
      </c>
      <c r="G7019" s="674">
        <v>295.84500000000003</v>
      </c>
      <c r="H7019" s="115">
        <f t="shared" si="218"/>
        <v>1.0068371472522089</v>
      </c>
      <c r="I7019" s="115">
        <f t="shared" si="219"/>
        <v>155.34020000000001</v>
      </c>
    </row>
    <row r="7020" spans="1:9" hidden="1">
      <c r="A7020" s="115" t="s">
        <v>19153</v>
      </c>
      <c r="B7020" s="115" t="s">
        <v>19154</v>
      </c>
      <c r="C7020" s="115" t="s">
        <v>14377</v>
      </c>
      <c r="D7020" s="115" t="s">
        <v>2038</v>
      </c>
      <c r="E7020" s="115">
        <v>203.0735</v>
      </c>
      <c r="F7020" s="674">
        <v>293.83600000000001</v>
      </c>
      <c r="G7020" s="674">
        <v>295.84500000000003</v>
      </c>
      <c r="H7020" s="115">
        <f t="shared" si="218"/>
        <v>1.0068371472522089</v>
      </c>
      <c r="I7020" s="115">
        <f t="shared" si="219"/>
        <v>204.46190000000001</v>
      </c>
    </row>
    <row r="7021" spans="1:9" hidden="1">
      <c r="A7021" s="115" t="s">
        <v>19155</v>
      </c>
      <c r="B7021" s="115" t="s">
        <v>19156</v>
      </c>
      <c r="C7021" s="115" t="s">
        <v>14380</v>
      </c>
      <c r="D7021" s="115" t="s">
        <v>2038</v>
      </c>
      <c r="E7021" s="115">
        <v>45.99</v>
      </c>
      <c r="F7021" s="674">
        <v>293.83600000000001</v>
      </c>
      <c r="G7021" s="674">
        <v>295.84500000000003</v>
      </c>
      <c r="H7021" s="115">
        <f t="shared" si="218"/>
        <v>1.0068371472522089</v>
      </c>
      <c r="I7021" s="115">
        <f t="shared" si="219"/>
        <v>46.304400000000001</v>
      </c>
    </row>
    <row r="7022" spans="1:9" hidden="1">
      <c r="A7022" s="115" t="s">
        <v>19157</v>
      </c>
      <c r="B7022" s="115" t="s">
        <v>19158</v>
      </c>
      <c r="C7022" s="115" t="s">
        <v>14383</v>
      </c>
      <c r="D7022" s="115" t="s">
        <v>2038</v>
      </c>
      <c r="E7022" s="115">
        <v>49.549500000000002</v>
      </c>
      <c r="F7022" s="674">
        <v>293.83600000000001</v>
      </c>
      <c r="G7022" s="674">
        <v>295.84500000000003</v>
      </c>
      <c r="H7022" s="115">
        <f t="shared" si="218"/>
        <v>1.0068371472522089</v>
      </c>
      <c r="I7022" s="115">
        <f t="shared" si="219"/>
        <v>49.888300000000001</v>
      </c>
    </row>
    <row r="7023" spans="1:9" hidden="1">
      <c r="A7023" s="115" t="s">
        <v>19159</v>
      </c>
      <c r="B7023" s="115" t="s">
        <v>19160</v>
      </c>
      <c r="C7023" s="115" t="s">
        <v>14386</v>
      </c>
      <c r="D7023" s="115" t="s">
        <v>2038</v>
      </c>
      <c r="E7023" s="115">
        <v>68.483500000000006</v>
      </c>
      <c r="F7023" s="674">
        <v>293.83600000000001</v>
      </c>
      <c r="G7023" s="674">
        <v>295.84500000000003</v>
      </c>
      <c r="H7023" s="115">
        <f t="shared" si="218"/>
        <v>1.0068371472522089</v>
      </c>
      <c r="I7023" s="115">
        <f t="shared" si="219"/>
        <v>68.951700000000002</v>
      </c>
    </row>
    <row r="7024" spans="1:9" hidden="1">
      <c r="A7024" s="115" t="s">
        <v>19161</v>
      </c>
      <c r="B7024" s="115" t="s">
        <v>19162</v>
      </c>
      <c r="C7024" s="115" t="s">
        <v>14389</v>
      </c>
      <c r="D7024" s="115" t="s">
        <v>2038</v>
      </c>
      <c r="E7024" s="115">
        <v>77.425899999999999</v>
      </c>
      <c r="F7024" s="674">
        <v>293.83600000000001</v>
      </c>
      <c r="G7024" s="674">
        <v>295.84500000000003</v>
      </c>
      <c r="H7024" s="115">
        <f t="shared" si="218"/>
        <v>1.0068371472522089</v>
      </c>
      <c r="I7024" s="115">
        <f t="shared" si="219"/>
        <v>77.955299999999994</v>
      </c>
    </row>
    <row r="7025" spans="1:9" hidden="1">
      <c r="A7025" s="115" t="s">
        <v>19163</v>
      </c>
      <c r="B7025" s="115" t="s">
        <v>19164</v>
      </c>
      <c r="C7025" s="115" t="s">
        <v>14392</v>
      </c>
      <c r="D7025" s="115" t="s">
        <v>2038</v>
      </c>
      <c r="E7025" s="115">
        <v>58.243499999999997</v>
      </c>
      <c r="F7025" s="674">
        <v>293.83600000000001</v>
      </c>
      <c r="G7025" s="674">
        <v>295.84500000000003</v>
      </c>
      <c r="H7025" s="115">
        <f t="shared" si="218"/>
        <v>1.0068371472522089</v>
      </c>
      <c r="I7025" s="115">
        <f t="shared" si="219"/>
        <v>58.6417</v>
      </c>
    </row>
    <row r="7026" spans="1:9" hidden="1">
      <c r="A7026" s="115" t="s">
        <v>19165</v>
      </c>
      <c r="B7026" s="115" t="s">
        <v>19166</v>
      </c>
      <c r="C7026" s="115" t="s">
        <v>14395</v>
      </c>
      <c r="D7026" s="115" t="s">
        <v>2038</v>
      </c>
      <c r="E7026" s="115">
        <v>70.535499999999999</v>
      </c>
      <c r="F7026" s="674">
        <v>293.83600000000001</v>
      </c>
      <c r="G7026" s="674">
        <v>295.84500000000003</v>
      </c>
      <c r="H7026" s="115">
        <f t="shared" si="218"/>
        <v>1.0068371472522089</v>
      </c>
      <c r="I7026" s="115">
        <f t="shared" si="219"/>
        <v>71.017799999999994</v>
      </c>
    </row>
    <row r="7027" spans="1:9" hidden="1">
      <c r="A7027" s="115" t="s">
        <v>19167</v>
      </c>
      <c r="B7027" s="115" t="s">
        <v>19168</v>
      </c>
      <c r="C7027" s="115" t="s">
        <v>14398</v>
      </c>
      <c r="D7027" s="115" t="s">
        <v>2038</v>
      </c>
      <c r="E7027" s="115">
        <v>83.483400000000003</v>
      </c>
      <c r="F7027" s="674">
        <v>293.83600000000001</v>
      </c>
      <c r="G7027" s="674">
        <v>295.84500000000003</v>
      </c>
      <c r="H7027" s="115">
        <f t="shared" si="218"/>
        <v>1.0068371472522089</v>
      </c>
      <c r="I7027" s="115">
        <f t="shared" si="219"/>
        <v>84.054199999999994</v>
      </c>
    </row>
    <row r="7028" spans="1:9" hidden="1">
      <c r="A7028" s="115" t="s">
        <v>19169</v>
      </c>
      <c r="B7028" s="115" t="s">
        <v>19170</v>
      </c>
      <c r="C7028" s="115" t="s">
        <v>14401</v>
      </c>
      <c r="D7028" s="115" t="s">
        <v>2038</v>
      </c>
      <c r="E7028" s="115">
        <v>64.380899999999997</v>
      </c>
      <c r="F7028" s="674">
        <v>293.83600000000001</v>
      </c>
      <c r="G7028" s="674">
        <v>295.84500000000003</v>
      </c>
      <c r="H7028" s="115">
        <f t="shared" si="218"/>
        <v>1.0068371472522089</v>
      </c>
      <c r="I7028" s="115">
        <f t="shared" si="219"/>
        <v>64.821100000000001</v>
      </c>
    </row>
    <row r="7029" spans="1:9" hidden="1">
      <c r="A7029" s="115" t="s">
        <v>19171</v>
      </c>
      <c r="B7029" s="115" t="s">
        <v>19172</v>
      </c>
      <c r="C7029" s="115" t="s">
        <v>14404</v>
      </c>
      <c r="D7029" s="115" t="s">
        <v>2038</v>
      </c>
      <c r="E7029" s="115">
        <v>252.09719999999999</v>
      </c>
      <c r="F7029" s="674">
        <v>293.83600000000001</v>
      </c>
      <c r="G7029" s="674">
        <v>295.84500000000003</v>
      </c>
      <c r="H7029" s="115">
        <f t="shared" si="218"/>
        <v>1.0068371472522089</v>
      </c>
      <c r="I7029" s="115">
        <f t="shared" si="219"/>
        <v>253.82079999999999</v>
      </c>
    </row>
    <row r="7030" spans="1:9" hidden="1">
      <c r="A7030" s="115" t="s">
        <v>19173</v>
      </c>
      <c r="B7030" s="115" t="s">
        <v>19174</v>
      </c>
      <c r="C7030" s="115" t="s">
        <v>14407</v>
      </c>
      <c r="D7030" s="115" t="s">
        <v>1138</v>
      </c>
      <c r="E7030" s="115">
        <v>730.87779999999998</v>
      </c>
      <c r="F7030" s="674">
        <v>293.83600000000001</v>
      </c>
      <c r="G7030" s="674">
        <v>295.84500000000003</v>
      </c>
      <c r="H7030" s="115">
        <f t="shared" si="218"/>
        <v>1.0068371472522089</v>
      </c>
      <c r="I7030" s="115">
        <f t="shared" si="219"/>
        <v>735.87490000000003</v>
      </c>
    </row>
    <row r="7031" spans="1:9" hidden="1">
      <c r="A7031" s="115" t="s">
        <v>19175</v>
      </c>
      <c r="B7031" s="115" t="s">
        <v>19176</v>
      </c>
      <c r="C7031" s="115" t="s">
        <v>14410</v>
      </c>
      <c r="D7031" s="115" t="s">
        <v>1138</v>
      </c>
      <c r="E7031" s="115">
        <v>858.91420000000005</v>
      </c>
      <c r="F7031" s="674">
        <v>293.83600000000001</v>
      </c>
      <c r="G7031" s="674">
        <v>295.84500000000003</v>
      </c>
      <c r="H7031" s="115">
        <f t="shared" si="218"/>
        <v>1.0068371472522089</v>
      </c>
      <c r="I7031" s="115">
        <f t="shared" si="219"/>
        <v>864.7867</v>
      </c>
    </row>
    <row r="7032" spans="1:9" hidden="1">
      <c r="A7032" s="115" t="s">
        <v>19177</v>
      </c>
      <c r="B7032" s="115" t="s">
        <v>19178</v>
      </c>
      <c r="C7032" s="115" t="s">
        <v>14413</v>
      </c>
      <c r="D7032" s="115" t="s">
        <v>1138</v>
      </c>
      <c r="E7032" s="115">
        <v>951.24559999999997</v>
      </c>
      <c r="F7032" s="674">
        <v>293.83600000000001</v>
      </c>
      <c r="G7032" s="674">
        <v>295.84500000000003</v>
      </c>
      <c r="H7032" s="115">
        <f t="shared" si="218"/>
        <v>1.0068371472522089</v>
      </c>
      <c r="I7032" s="115">
        <f t="shared" si="219"/>
        <v>957.74940000000004</v>
      </c>
    </row>
    <row r="7033" spans="1:9" hidden="1">
      <c r="A7033" s="115" t="s">
        <v>19179</v>
      </c>
      <c r="B7033" s="115" t="s">
        <v>19180</v>
      </c>
      <c r="C7033" s="115" t="s">
        <v>14416</v>
      </c>
      <c r="D7033" s="115" t="s">
        <v>1138</v>
      </c>
      <c r="E7033" s="115">
        <v>1057.4045000000001</v>
      </c>
      <c r="F7033" s="674">
        <v>293.83600000000001</v>
      </c>
      <c r="G7033" s="674">
        <v>295.84500000000003</v>
      </c>
      <c r="H7033" s="115">
        <f t="shared" si="218"/>
        <v>1.0068371472522089</v>
      </c>
      <c r="I7033" s="115">
        <f t="shared" si="219"/>
        <v>1064.6341</v>
      </c>
    </row>
    <row r="7034" spans="1:9" hidden="1">
      <c r="A7034" s="115" t="s">
        <v>19181</v>
      </c>
      <c r="B7034" s="115" t="s">
        <v>19182</v>
      </c>
      <c r="C7034" s="115" t="s">
        <v>14419</v>
      </c>
      <c r="D7034" s="115" t="s">
        <v>1138</v>
      </c>
      <c r="E7034" s="115">
        <v>1156.8726999999999</v>
      </c>
      <c r="F7034" s="674">
        <v>293.83600000000001</v>
      </c>
      <c r="G7034" s="674">
        <v>295.84500000000003</v>
      </c>
      <c r="H7034" s="115">
        <f t="shared" si="218"/>
        <v>1.0068371472522089</v>
      </c>
      <c r="I7034" s="115">
        <f t="shared" si="219"/>
        <v>1164.7824000000001</v>
      </c>
    </row>
    <row r="7035" spans="1:9" hidden="1">
      <c r="A7035" s="115" t="s">
        <v>19183</v>
      </c>
      <c r="B7035" s="115" t="s">
        <v>19184</v>
      </c>
      <c r="C7035" s="115" t="s">
        <v>14422</v>
      </c>
      <c r="D7035" s="115" t="s">
        <v>1138</v>
      </c>
      <c r="E7035" s="115">
        <v>1219.7184999999999</v>
      </c>
      <c r="F7035" s="674">
        <v>293.83600000000001</v>
      </c>
      <c r="G7035" s="674">
        <v>295.84500000000003</v>
      </c>
      <c r="H7035" s="115">
        <f t="shared" si="218"/>
        <v>1.0068371472522089</v>
      </c>
      <c r="I7035" s="115">
        <f t="shared" si="219"/>
        <v>1228.0579</v>
      </c>
    </row>
    <row r="7036" spans="1:9" hidden="1">
      <c r="A7036" s="115" t="s">
        <v>19185</v>
      </c>
      <c r="B7036" s="115" t="s">
        <v>19186</v>
      </c>
      <c r="C7036" s="115" t="s">
        <v>14425</v>
      </c>
      <c r="D7036" s="115" t="s">
        <v>1138</v>
      </c>
      <c r="E7036" s="115">
        <v>1376.7945</v>
      </c>
      <c r="F7036" s="674">
        <v>293.83600000000001</v>
      </c>
      <c r="G7036" s="674">
        <v>295.84500000000003</v>
      </c>
      <c r="H7036" s="115">
        <f t="shared" si="218"/>
        <v>1.0068371472522089</v>
      </c>
      <c r="I7036" s="115">
        <f t="shared" si="219"/>
        <v>1386.2077999999999</v>
      </c>
    </row>
    <row r="7037" spans="1:9" hidden="1">
      <c r="A7037" s="115" t="s">
        <v>19187</v>
      </c>
      <c r="B7037" s="115" t="s">
        <v>19188</v>
      </c>
      <c r="C7037" s="115" t="s">
        <v>14428</v>
      </c>
      <c r="D7037" s="115" t="s">
        <v>1138</v>
      </c>
      <c r="E7037" s="115">
        <v>1483.1764000000001</v>
      </c>
      <c r="F7037" s="674">
        <v>293.83600000000001</v>
      </c>
      <c r="G7037" s="674">
        <v>295.84500000000003</v>
      </c>
      <c r="H7037" s="115">
        <f t="shared" si="218"/>
        <v>1.0068371472522089</v>
      </c>
      <c r="I7037" s="115">
        <f t="shared" si="219"/>
        <v>1493.3171</v>
      </c>
    </row>
    <row r="7038" spans="1:9" hidden="1">
      <c r="A7038" s="115" t="s">
        <v>19189</v>
      </c>
      <c r="B7038" s="115" t="s">
        <v>19190</v>
      </c>
      <c r="C7038" s="115" t="s">
        <v>14431</v>
      </c>
      <c r="D7038" s="115" t="s">
        <v>1138</v>
      </c>
      <c r="E7038" s="115">
        <v>1586.1068</v>
      </c>
      <c r="F7038" s="674">
        <v>293.83600000000001</v>
      </c>
      <c r="G7038" s="674">
        <v>295.84500000000003</v>
      </c>
      <c r="H7038" s="115">
        <f t="shared" si="218"/>
        <v>1.0068371472522089</v>
      </c>
      <c r="I7038" s="115">
        <f t="shared" si="219"/>
        <v>1596.9512</v>
      </c>
    </row>
    <row r="7039" spans="1:9" hidden="1">
      <c r="A7039" s="115" t="s">
        <v>19191</v>
      </c>
      <c r="B7039" s="115" t="s">
        <v>19192</v>
      </c>
      <c r="C7039" s="115" t="s">
        <v>14434</v>
      </c>
      <c r="D7039" s="115" t="s">
        <v>1138</v>
      </c>
      <c r="E7039" s="115">
        <v>1689.2708</v>
      </c>
      <c r="F7039" s="674">
        <v>293.83600000000001</v>
      </c>
      <c r="G7039" s="674">
        <v>295.84500000000003</v>
      </c>
      <c r="H7039" s="115">
        <f t="shared" si="218"/>
        <v>1.0068371472522089</v>
      </c>
      <c r="I7039" s="115">
        <f t="shared" si="219"/>
        <v>1700.8206</v>
      </c>
    </row>
    <row r="7040" spans="1:9" hidden="1">
      <c r="A7040" s="115" t="s">
        <v>19193</v>
      </c>
      <c r="B7040" s="115" t="s">
        <v>19194</v>
      </c>
      <c r="C7040" s="115" t="s">
        <v>14437</v>
      </c>
      <c r="D7040" s="115" t="s">
        <v>1138</v>
      </c>
      <c r="E7040" s="115">
        <v>940.42370000000005</v>
      </c>
      <c r="F7040" s="674">
        <v>293.83600000000001</v>
      </c>
      <c r="G7040" s="674">
        <v>295.84500000000003</v>
      </c>
      <c r="H7040" s="115">
        <f t="shared" si="218"/>
        <v>1.0068371472522089</v>
      </c>
      <c r="I7040" s="115">
        <f t="shared" si="219"/>
        <v>946.85350000000005</v>
      </c>
    </row>
    <row r="7041" spans="1:9" hidden="1">
      <c r="A7041" s="115" t="s">
        <v>19195</v>
      </c>
      <c r="B7041" s="115" t="s">
        <v>19196</v>
      </c>
      <c r="C7041" s="115" t="s">
        <v>14440</v>
      </c>
      <c r="D7041" s="115" t="s">
        <v>1138</v>
      </c>
      <c r="E7041" s="115">
        <v>1036.2174</v>
      </c>
      <c r="F7041" s="674">
        <v>293.83600000000001</v>
      </c>
      <c r="G7041" s="674">
        <v>295.84500000000003</v>
      </c>
      <c r="H7041" s="115">
        <f t="shared" si="218"/>
        <v>1.0068371472522089</v>
      </c>
      <c r="I7041" s="115">
        <f t="shared" si="219"/>
        <v>1043.3022000000001</v>
      </c>
    </row>
    <row r="7042" spans="1:9" hidden="1">
      <c r="A7042" s="115" t="s">
        <v>19197</v>
      </c>
      <c r="B7042" s="115" t="s">
        <v>19198</v>
      </c>
      <c r="C7042" s="115" t="s">
        <v>14443</v>
      </c>
      <c r="D7042" s="115" t="s">
        <v>1138</v>
      </c>
      <c r="E7042" s="115">
        <v>1146.0614</v>
      </c>
      <c r="F7042" s="674">
        <v>293.83600000000001</v>
      </c>
      <c r="G7042" s="674">
        <v>295.84500000000003</v>
      </c>
      <c r="H7042" s="115">
        <f t="shared" si="218"/>
        <v>1.0068371472522089</v>
      </c>
      <c r="I7042" s="115">
        <f t="shared" si="219"/>
        <v>1153.8972000000001</v>
      </c>
    </row>
    <row r="7043" spans="1:9" hidden="1">
      <c r="A7043" s="115" t="s">
        <v>19199</v>
      </c>
      <c r="B7043" s="115" t="s">
        <v>19200</v>
      </c>
      <c r="C7043" s="115" t="s">
        <v>14446</v>
      </c>
      <c r="D7043" s="115" t="s">
        <v>1138</v>
      </c>
      <c r="E7043" s="115">
        <v>1249.2254</v>
      </c>
      <c r="F7043" s="674">
        <v>293.83600000000001</v>
      </c>
      <c r="G7043" s="674">
        <v>295.84500000000003</v>
      </c>
      <c r="H7043" s="115">
        <f t="shared" si="218"/>
        <v>1.0068371472522089</v>
      </c>
      <c r="I7043" s="115">
        <f t="shared" si="219"/>
        <v>1257.7665</v>
      </c>
    </row>
    <row r="7044" spans="1:9" hidden="1">
      <c r="A7044" s="115" t="s">
        <v>19201</v>
      </c>
      <c r="B7044" s="115" t="s">
        <v>19202</v>
      </c>
      <c r="C7044" s="115" t="s">
        <v>14449</v>
      </c>
      <c r="D7044" s="115" t="s">
        <v>1138</v>
      </c>
      <c r="E7044" s="115">
        <v>1348.5873999999999</v>
      </c>
      <c r="F7044" s="674">
        <v>293.83600000000001</v>
      </c>
      <c r="G7044" s="674">
        <v>295.84500000000003</v>
      </c>
      <c r="H7044" s="115">
        <f t="shared" si="218"/>
        <v>1.0068371472522089</v>
      </c>
      <c r="I7044" s="115">
        <f t="shared" si="219"/>
        <v>1357.8079</v>
      </c>
    </row>
    <row r="7045" spans="1:9" hidden="1">
      <c r="A7045" s="115" t="s">
        <v>19203</v>
      </c>
      <c r="B7045" s="115" t="s">
        <v>19204</v>
      </c>
      <c r="C7045" s="115" t="s">
        <v>14452</v>
      </c>
      <c r="D7045" s="115" t="s">
        <v>1138</v>
      </c>
      <c r="E7045" s="115">
        <v>1355.5649000000001</v>
      </c>
      <c r="F7045" s="674">
        <v>293.83600000000001</v>
      </c>
      <c r="G7045" s="674">
        <v>295.84500000000003</v>
      </c>
      <c r="H7045" s="115">
        <f t="shared" ref="H7045:H7108" si="220">G7045/F7045</f>
        <v>1.0068371472522089</v>
      </c>
      <c r="I7045" s="115">
        <f t="shared" ref="I7045:I7108" si="221">ROUND(H7045*E7045,4)</f>
        <v>1364.8331000000001</v>
      </c>
    </row>
    <row r="7046" spans="1:9" hidden="1">
      <c r="A7046" s="115" t="s">
        <v>19205</v>
      </c>
      <c r="B7046" s="115" t="s">
        <v>19206</v>
      </c>
      <c r="C7046" s="115" t="s">
        <v>14455</v>
      </c>
      <c r="D7046" s="115" t="s">
        <v>1138</v>
      </c>
      <c r="E7046" s="115">
        <v>1578.9701</v>
      </c>
      <c r="F7046" s="674">
        <v>293.83600000000001</v>
      </c>
      <c r="G7046" s="674">
        <v>295.84500000000003</v>
      </c>
      <c r="H7046" s="115">
        <f t="shared" si="220"/>
        <v>1.0068371472522089</v>
      </c>
      <c r="I7046" s="115">
        <f t="shared" si="221"/>
        <v>1589.7657999999999</v>
      </c>
    </row>
    <row r="7047" spans="1:9" hidden="1">
      <c r="A7047" s="115" t="s">
        <v>19207</v>
      </c>
      <c r="B7047" s="115" t="s">
        <v>19208</v>
      </c>
      <c r="C7047" s="115" t="s">
        <v>14458</v>
      </c>
      <c r="D7047" s="115" t="s">
        <v>1138</v>
      </c>
      <c r="E7047" s="115">
        <v>1689.2708</v>
      </c>
      <c r="F7047" s="674">
        <v>293.83600000000001</v>
      </c>
      <c r="G7047" s="674">
        <v>295.84500000000003</v>
      </c>
      <c r="H7047" s="115">
        <f t="shared" si="220"/>
        <v>1.0068371472522089</v>
      </c>
      <c r="I7047" s="115">
        <f t="shared" si="221"/>
        <v>1700.8206</v>
      </c>
    </row>
    <row r="7048" spans="1:9" hidden="1">
      <c r="A7048" s="115" t="s">
        <v>19209</v>
      </c>
      <c r="B7048" s="115" t="s">
        <v>19210</v>
      </c>
      <c r="C7048" s="115" t="s">
        <v>14461</v>
      </c>
      <c r="D7048" s="115" t="s">
        <v>1138</v>
      </c>
      <c r="E7048" s="115">
        <v>1791.9675</v>
      </c>
      <c r="F7048" s="674">
        <v>293.83600000000001</v>
      </c>
      <c r="G7048" s="674">
        <v>295.84500000000003</v>
      </c>
      <c r="H7048" s="115">
        <f t="shared" si="220"/>
        <v>1.0068371472522089</v>
      </c>
      <c r="I7048" s="115">
        <f t="shared" si="221"/>
        <v>1804.2194</v>
      </c>
    </row>
    <row r="7049" spans="1:9" hidden="1">
      <c r="A7049" s="115" t="s">
        <v>19211</v>
      </c>
      <c r="B7049" s="115" t="s">
        <v>19212</v>
      </c>
      <c r="C7049" s="115" t="s">
        <v>14464</v>
      </c>
      <c r="D7049" s="115" t="s">
        <v>1138</v>
      </c>
      <c r="E7049" s="115">
        <v>1908.9483</v>
      </c>
      <c r="F7049" s="674">
        <v>293.83600000000001</v>
      </c>
      <c r="G7049" s="674">
        <v>295.84500000000003</v>
      </c>
      <c r="H7049" s="115">
        <f t="shared" si="220"/>
        <v>1.0068371472522089</v>
      </c>
      <c r="I7049" s="115">
        <f t="shared" si="221"/>
        <v>1922.0001</v>
      </c>
    </row>
    <row r="7050" spans="1:9" hidden="1">
      <c r="A7050" s="115" t="s">
        <v>19213</v>
      </c>
      <c r="B7050" s="115" t="s">
        <v>19214</v>
      </c>
      <c r="C7050" s="115" t="s">
        <v>14467</v>
      </c>
      <c r="D7050" s="115" t="s">
        <v>2038</v>
      </c>
      <c r="E7050" s="115">
        <v>96.080399999999997</v>
      </c>
      <c r="F7050" s="674">
        <v>293.83600000000001</v>
      </c>
      <c r="G7050" s="674">
        <v>295.84500000000003</v>
      </c>
      <c r="H7050" s="115">
        <f t="shared" si="220"/>
        <v>1.0068371472522089</v>
      </c>
      <c r="I7050" s="115">
        <f t="shared" si="221"/>
        <v>96.737300000000005</v>
      </c>
    </row>
    <row r="7051" spans="1:9" hidden="1">
      <c r="A7051" s="115" t="s">
        <v>19215</v>
      </c>
      <c r="B7051" s="115" t="s">
        <v>19216</v>
      </c>
      <c r="C7051" s="115" t="s">
        <v>14470</v>
      </c>
      <c r="D7051" s="115" t="s">
        <v>1242</v>
      </c>
      <c r="E7051" s="115">
        <v>45.153399999999998</v>
      </c>
      <c r="F7051" s="674">
        <v>293.83600000000001</v>
      </c>
      <c r="G7051" s="674">
        <v>295.84500000000003</v>
      </c>
      <c r="H7051" s="115">
        <f t="shared" si="220"/>
        <v>1.0068371472522089</v>
      </c>
      <c r="I7051" s="115">
        <f t="shared" si="221"/>
        <v>45.4621</v>
      </c>
    </row>
    <row r="7052" spans="1:9" hidden="1">
      <c r="A7052" s="115" t="s">
        <v>19217</v>
      </c>
      <c r="B7052" s="115" t="s">
        <v>19218</v>
      </c>
      <c r="C7052" s="115" t="s">
        <v>14473</v>
      </c>
      <c r="D7052" s="115" t="s">
        <v>1242</v>
      </c>
      <c r="E7052" s="115">
        <v>515.04909999999995</v>
      </c>
      <c r="F7052" s="674">
        <v>293.83600000000001</v>
      </c>
      <c r="G7052" s="674">
        <v>295.84500000000003</v>
      </c>
      <c r="H7052" s="115">
        <f t="shared" si="220"/>
        <v>1.0068371472522089</v>
      </c>
      <c r="I7052" s="115">
        <f t="shared" si="221"/>
        <v>518.57060000000001</v>
      </c>
    </row>
    <row r="7053" spans="1:9" hidden="1">
      <c r="A7053" s="115" t="s">
        <v>19219</v>
      </c>
      <c r="B7053" s="115" t="s">
        <v>19220</v>
      </c>
      <c r="C7053" s="115" t="s">
        <v>14476</v>
      </c>
      <c r="D7053" s="115" t="s">
        <v>1242</v>
      </c>
      <c r="E7053" s="115">
        <v>572.23749999999995</v>
      </c>
      <c r="F7053" s="674">
        <v>293.83600000000001</v>
      </c>
      <c r="G7053" s="674">
        <v>295.84500000000003</v>
      </c>
      <c r="H7053" s="115">
        <f t="shared" si="220"/>
        <v>1.0068371472522089</v>
      </c>
      <c r="I7053" s="115">
        <f t="shared" si="221"/>
        <v>576.15</v>
      </c>
    </row>
    <row r="7054" spans="1:9" hidden="1">
      <c r="A7054" s="115" t="s">
        <v>19221</v>
      </c>
      <c r="B7054" s="115" t="s">
        <v>19222</v>
      </c>
      <c r="C7054" s="115" t="s">
        <v>14479</v>
      </c>
      <c r="D7054" s="115" t="s">
        <v>1242</v>
      </c>
      <c r="E7054" s="115">
        <v>32.361499999999999</v>
      </c>
      <c r="F7054" s="674">
        <v>293.83600000000001</v>
      </c>
      <c r="G7054" s="674">
        <v>295.84500000000003</v>
      </c>
      <c r="H7054" s="115">
        <f t="shared" si="220"/>
        <v>1.0068371472522089</v>
      </c>
      <c r="I7054" s="115">
        <f t="shared" si="221"/>
        <v>32.582799999999999</v>
      </c>
    </row>
    <row r="7055" spans="1:9" hidden="1">
      <c r="A7055" s="115" t="s">
        <v>19223</v>
      </c>
      <c r="B7055" s="115" t="s">
        <v>19224</v>
      </c>
      <c r="C7055" s="115" t="s">
        <v>14482</v>
      </c>
      <c r="D7055" s="115" t="s">
        <v>1242</v>
      </c>
      <c r="E7055" s="115">
        <v>396.24279999999999</v>
      </c>
      <c r="F7055" s="674">
        <v>293.83600000000001</v>
      </c>
      <c r="G7055" s="674">
        <v>295.84500000000003</v>
      </c>
      <c r="H7055" s="115">
        <f t="shared" si="220"/>
        <v>1.0068371472522089</v>
      </c>
      <c r="I7055" s="115">
        <f t="shared" si="221"/>
        <v>398.952</v>
      </c>
    </row>
    <row r="7056" spans="1:9" hidden="1">
      <c r="A7056" s="115" t="s">
        <v>19225</v>
      </c>
      <c r="B7056" s="115" t="s">
        <v>19226</v>
      </c>
      <c r="C7056" s="115" t="s">
        <v>14485</v>
      </c>
      <c r="D7056" s="115" t="s">
        <v>1242</v>
      </c>
      <c r="E7056" s="115">
        <v>452.4332</v>
      </c>
      <c r="F7056" s="674">
        <v>293.83600000000001</v>
      </c>
      <c r="G7056" s="674">
        <v>295.84500000000003</v>
      </c>
      <c r="H7056" s="115">
        <f t="shared" si="220"/>
        <v>1.0068371472522089</v>
      </c>
      <c r="I7056" s="115">
        <f t="shared" si="221"/>
        <v>455.52659999999997</v>
      </c>
    </row>
    <row r="7057" spans="1:9" hidden="1">
      <c r="A7057" s="115" t="s">
        <v>19227</v>
      </c>
      <c r="B7057" s="115" t="s">
        <v>19228</v>
      </c>
      <c r="C7057" s="115" t="s">
        <v>14488</v>
      </c>
      <c r="D7057" s="115" t="s">
        <v>1242</v>
      </c>
      <c r="E7057" s="115">
        <v>23.803599999999999</v>
      </c>
      <c r="F7057" s="674">
        <v>293.83600000000001</v>
      </c>
      <c r="G7057" s="674">
        <v>295.84500000000003</v>
      </c>
      <c r="H7057" s="115">
        <f t="shared" si="220"/>
        <v>1.0068371472522089</v>
      </c>
      <c r="I7057" s="115">
        <f t="shared" si="221"/>
        <v>23.9663</v>
      </c>
    </row>
    <row r="7058" spans="1:9" hidden="1">
      <c r="A7058" s="115" t="s">
        <v>19229</v>
      </c>
      <c r="B7058" s="115" t="s">
        <v>19230</v>
      </c>
      <c r="C7058" s="115" t="s">
        <v>14491</v>
      </c>
      <c r="D7058" s="115" t="s">
        <v>1242</v>
      </c>
      <c r="E7058" s="115">
        <v>26.897400000000001</v>
      </c>
      <c r="F7058" s="674">
        <v>293.83600000000001</v>
      </c>
      <c r="G7058" s="674">
        <v>295.84500000000003</v>
      </c>
      <c r="H7058" s="115">
        <f t="shared" si="220"/>
        <v>1.0068371472522089</v>
      </c>
      <c r="I7058" s="115">
        <f t="shared" si="221"/>
        <v>27.081299999999999</v>
      </c>
    </row>
    <row r="7059" spans="1:9" hidden="1">
      <c r="A7059" s="115" t="s">
        <v>19231</v>
      </c>
      <c r="B7059" s="115" t="s">
        <v>19232</v>
      </c>
      <c r="C7059" s="115" t="s">
        <v>14494</v>
      </c>
      <c r="D7059" s="115" t="s">
        <v>1242</v>
      </c>
      <c r="E7059" s="115">
        <v>30.425699999999999</v>
      </c>
      <c r="F7059" s="674">
        <v>293.83600000000001</v>
      </c>
      <c r="G7059" s="674">
        <v>295.84500000000003</v>
      </c>
      <c r="H7059" s="115">
        <f t="shared" si="220"/>
        <v>1.0068371472522089</v>
      </c>
      <c r="I7059" s="115">
        <f t="shared" si="221"/>
        <v>30.633700000000001</v>
      </c>
    </row>
    <row r="7060" spans="1:9" hidden="1">
      <c r="A7060" s="115" t="s">
        <v>19233</v>
      </c>
      <c r="B7060" s="115" t="s">
        <v>19234</v>
      </c>
      <c r="C7060" s="115" t="s">
        <v>14497</v>
      </c>
      <c r="D7060" s="115" t="s">
        <v>1242</v>
      </c>
      <c r="E7060" s="115">
        <v>37.9773</v>
      </c>
      <c r="F7060" s="674">
        <v>293.83600000000001</v>
      </c>
      <c r="G7060" s="674">
        <v>295.84500000000003</v>
      </c>
      <c r="H7060" s="115">
        <f t="shared" si="220"/>
        <v>1.0068371472522089</v>
      </c>
      <c r="I7060" s="115">
        <f t="shared" si="221"/>
        <v>38.237000000000002</v>
      </c>
    </row>
    <row r="7061" spans="1:9" hidden="1">
      <c r="A7061" s="115" t="s">
        <v>19235</v>
      </c>
      <c r="B7061" s="115" t="s">
        <v>19236</v>
      </c>
      <c r="C7061" s="115" t="s">
        <v>14500</v>
      </c>
      <c r="D7061" s="115" t="s">
        <v>1138</v>
      </c>
      <c r="E7061" s="115">
        <v>30.924700000000001</v>
      </c>
      <c r="F7061" s="674">
        <v>293.83600000000001</v>
      </c>
      <c r="G7061" s="674">
        <v>295.84500000000003</v>
      </c>
      <c r="H7061" s="115">
        <f t="shared" si="220"/>
        <v>1.0068371472522089</v>
      </c>
      <c r="I7061" s="115">
        <f t="shared" si="221"/>
        <v>31.136099999999999</v>
      </c>
    </row>
    <row r="7062" spans="1:9" hidden="1">
      <c r="A7062" s="115" t="s">
        <v>19237</v>
      </c>
      <c r="B7062" s="115" t="s">
        <v>19238</v>
      </c>
      <c r="C7062" s="115" t="s">
        <v>14503</v>
      </c>
      <c r="D7062" s="115" t="s">
        <v>1138</v>
      </c>
      <c r="E7062" s="115">
        <v>34.360799999999998</v>
      </c>
      <c r="F7062" s="674">
        <v>293.83600000000001</v>
      </c>
      <c r="G7062" s="674">
        <v>295.84500000000003</v>
      </c>
      <c r="H7062" s="115">
        <f t="shared" si="220"/>
        <v>1.0068371472522089</v>
      </c>
      <c r="I7062" s="115">
        <f t="shared" si="221"/>
        <v>34.595700000000001</v>
      </c>
    </row>
    <row r="7063" spans="1:9" hidden="1">
      <c r="A7063" s="115" t="s">
        <v>19239</v>
      </c>
      <c r="B7063" s="115" t="s">
        <v>19240</v>
      </c>
      <c r="C7063" s="115" t="s">
        <v>14506</v>
      </c>
      <c r="D7063" s="115" t="s">
        <v>1138</v>
      </c>
      <c r="E7063" s="115">
        <v>41.232999999999997</v>
      </c>
      <c r="F7063" s="674">
        <v>293.83600000000001</v>
      </c>
      <c r="G7063" s="674">
        <v>295.84500000000003</v>
      </c>
      <c r="H7063" s="115">
        <f t="shared" si="220"/>
        <v>1.0068371472522089</v>
      </c>
      <c r="I7063" s="115">
        <f t="shared" si="221"/>
        <v>41.514899999999997</v>
      </c>
    </row>
    <row r="7064" spans="1:9" hidden="1">
      <c r="A7064" s="115" t="s">
        <v>19241</v>
      </c>
      <c r="B7064" s="115" t="s">
        <v>19242</v>
      </c>
      <c r="C7064" s="115" t="s">
        <v>14509</v>
      </c>
      <c r="D7064" s="115" t="s">
        <v>1138</v>
      </c>
      <c r="E7064" s="115">
        <v>49.815199999999997</v>
      </c>
      <c r="F7064" s="674">
        <v>293.83600000000001</v>
      </c>
      <c r="G7064" s="674">
        <v>295.84500000000003</v>
      </c>
      <c r="H7064" s="115">
        <f t="shared" si="220"/>
        <v>1.0068371472522089</v>
      </c>
      <c r="I7064" s="115">
        <f t="shared" si="221"/>
        <v>50.155799999999999</v>
      </c>
    </row>
    <row r="7065" spans="1:9" hidden="1">
      <c r="A7065" s="115" t="s">
        <v>19243</v>
      </c>
      <c r="B7065" s="115" t="s">
        <v>19244</v>
      </c>
      <c r="C7065" s="115" t="s">
        <v>14512</v>
      </c>
      <c r="D7065" s="115" t="s">
        <v>1138</v>
      </c>
      <c r="E7065" s="115">
        <v>62.983400000000003</v>
      </c>
      <c r="F7065" s="674">
        <v>293.83600000000001</v>
      </c>
      <c r="G7065" s="674">
        <v>295.84500000000003</v>
      </c>
      <c r="H7065" s="115">
        <f t="shared" si="220"/>
        <v>1.0068371472522089</v>
      </c>
      <c r="I7065" s="115">
        <f t="shared" si="221"/>
        <v>63.414000000000001</v>
      </c>
    </row>
    <row r="7066" spans="1:9" hidden="1">
      <c r="A7066" s="115" t="s">
        <v>19245</v>
      </c>
      <c r="B7066" s="115" t="s">
        <v>19246</v>
      </c>
      <c r="C7066" s="115" t="s">
        <v>14515</v>
      </c>
      <c r="D7066" s="115" t="s">
        <v>1138</v>
      </c>
      <c r="E7066" s="115">
        <v>211.6977</v>
      </c>
      <c r="F7066" s="674">
        <v>293.83600000000001</v>
      </c>
      <c r="G7066" s="674">
        <v>295.84500000000003</v>
      </c>
      <c r="H7066" s="115">
        <f t="shared" si="220"/>
        <v>1.0068371472522089</v>
      </c>
      <c r="I7066" s="115">
        <f t="shared" si="221"/>
        <v>213.14510000000001</v>
      </c>
    </row>
    <row r="7067" spans="1:9" hidden="1">
      <c r="A7067" s="115" t="s">
        <v>19247</v>
      </c>
      <c r="B7067" s="115" t="s">
        <v>19248</v>
      </c>
      <c r="C7067" s="115" t="s">
        <v>14518</v>
      </c>
      <c r="D7067" s="115" t="s">
        <v>1138</v>
      </c>
      <c r="E7067" s="115">
        <v>233.31039999999999</v>
      </c>
      <c r="F7067" s="674">
        <v>293.83600000000001</v>
      </c>
      <c r="G7067" s="674">
        <v>295.84500000000003</v>
      </c>
      <c r="H7067" s="115">
        <f t="shared" si="220"/>
        <v>1.0068371472522089</v>
      </c>
      <c r="I7067" s="115">
        <f t="shared" si="221"/>
        <v>234.90559999999999</v>
      </c>
    </row>
    <row r="7068" spans="1:9" hidden="1">
      <c r="A7068" s="115" t="s">
        <v>19249</v>
      </c>
      <c r="B7068" s="115" t="s">
        <v>19250</v>
      </c>
      <c r="C7068" s="115" t="s">
        <v>14521</v>
      </c>
      <c r="D7068" s="115" t="s">
        <v>1138</v>
      </c>
      <c r="E7068" s="115">
        <v>287.64499999999998</v>
      </c>
      <c r="F7068" s="674">
        <v>293.83600000000001</v>
      </c>
      <c r="G7068" s="674">
        <v>295.84500000000003</v>
      </c>
      <c r="H7068" s="115">
        <f t="shared" si="220"/>
        <v>1.0068371472522089</v>
      </c>
      <c r="I7068" s="115">
        <f t="shared" si="221"/>
        <v>289.61169999999998</v>
      </c>
    </row>
    <row r="7069" spans="1:9" hidden="1">
      <c r="A7069" s="115" t="s">
        <v>19251</v>
      </c>
      <c r="B7069" s="115" t="s">
        <v>19252</v>
      </c>
      <c r="C7069" s="115" t="s">
        <v>14524</v>
      </c>
      <c r="D7069" s="115" t="s">
        <v>1138</v>
      </c>
      <c r="E7069" s="115">
        <v>306.09160000000003</v>
      </c>
      <c r="F7069" s="674">
        <v>293.83600000000001</v>
      </c>
      <c r="G7069" s="674">
        <v>295.84500000000003</v>
      </c>
      <c r="H7069" s="115">
        <f t="shared" si="220"/>
        <v>1.0068371472522089</v>
      </c>
      <c r="I7069" s="115">
        <f t="shared" si="221"/>
        <v>308.18439999999998</v>
      </c>
    </row>
    <row r="7070" spans="1:9" hidden="1">
      <c r="A7070" s="115" t="s">
        <v>19253</v>
      </c>
      <c r="B7070" s="115" t="s">
        <v>19254</v>
      </c>
      <c r="C7070" s="115" t="s">
        <v>14527</v>
      </c>
      <c r="D7070" s="115" t="s">
        <v>1138</v>
      </c>
      <c r="E7070" s="115">
        <v>330.02</v>
      </c>
      <c r="F7070" s="674">
        <v>293.83600000000001</v>
      </c>
      <c r="G7070" s="674">
        <v>295.84500000000003</v>
      </c>
      <c r="H7070" s="115">
        <f t="shared" si="220"/>
        <v>1.0068371472522089</v>
      </c>
      <c r="I7070" s="115">
        <f t="shared" si="221"/>
        <v>332.27640000000002</v>
      </c>
    </row>
    <row r="7071" spans="1:9" hidden="1">
      <c r="A7071" s="115" t="s">
        <v>19255</v>
      </c>
      <c r="B7071" s="115" t="s">
        <v>19256</v>
      </c>
      <c r="C7071" s="115" t="s">
        <v>14530</v>
      </c>
      <c r="D7071" s="115" t="s">
        <v>1138</v>
      </c>
      <c r="E7071" s="115">
        <v>58.863399999999999</v>
      </c>
      <c r="F7071" s="674">
        <v>293.83600000000001</v>
      </c>
      <c r="G7071" s="674">
        <v>295.84500000000003</v>
      </c>
      <c r="H7071" s="115">
        <f t="shared" si="220"/>
        <v>1.0068371472522089</v>
      </c>
      <c r="I7071" s="115">
        <f t="shared" si="221"/>
        <v>59.265900000000002</v>
      </c>
    </row>
    <row r="7072" spans="1:9" hidden="1">
      <c r="A7072" s="115" t="s">
        <v>19257</v>
      </c>
      <c r="B7072" s="115" t="s">
        <v>19258</v>
      </c>
      <c r="C7072" s="115" t="s">
        <v>14533</v>
      </c>
      <c r="D7072" s="115" t="s">
        <v>1138</v>
      </c>
      <c r="E7072" s="115">
        <v>63.109099999999998</v>
      </c>
      <c r="F7072" s="674">
        <v>293.83600000000001</v>
      </c>
      <c r="G7072" s="674">
        <v>295.84500000000003</v>
      </c>
      <c r="H7072" s="115">
        <f t="shared" si="220"/>
        <v>1.0068371472522089</v>
      </c>
      <c r="I7072" s="115">
        <f t="shared" si="221"/>
        <v>63.540599999999998</v>
      </c>
    </row>
    <row r="7073" spans="1:9" hidden="1">
      <c r="A7073" s="115" t="s">
        <v>19259</v>
      </c>
      <c r="B7073" s="115" t="s">
        <v>19260</v>
      </c>
      <c r="C7073" s="115" t="s">
        <v>14536</v>
      </c>
      <c r="D7073" s="115" t="s">
        <v>1138</v>
      </c>
      <c r="E7073" s="115">
        <v>210.53870000000001</v>
      </c>
      <c r="F7073" s="674">
        <v>293.83600000000001</v>
      </c>
      <c r="G7073" s="674">
        <v>295.84500000000003</v>
      </c>
      <c r="H7073" s="115">
        <f t="shared" si="220"/>
        <v>1.0068371472522089</v>
      </c>
      <c r="I7073" s="115">
        <f t="shared" si="221"/>
        <v>211.97819999999999</v>
      </c>
    </row>
    <row r="7074" spans="1:9" hidden="1">
      <c r="A7074" s="115" t="s">
        <v>19261</v>
      </c>
      <c r="B7074" s="115" t="s">
        <v>19262</v>
      </c>
      <c r="C7074" s="115" t="s">
        <v>14539</v>
      </c>
      <c r="D7074" s="115" t="s">
        <v>1138</v>
      </c>
      <c r="E7074" s="115">
        <v>232.36060000000001</v>
      </c>
      <c r="F7074" s="674">
        <v>293.83600000000001</v>
      </c>
      <c r="G7074" s="674">
        <v>295.84500000000003</v>
      </c>
      <c r="H7074" s="115">
        <f t="shared" si="220"/>
        <v>1.0068371472522089</v>
      </c>
      <c r="I7074" s="115">
        <f t="shared" si="221"/>
        <v>233.94929999999999</v>
      </c>
    </row>
    <row r="7075" spans="1:9" hidden="1">
      <c r="A7075" s="115" t="s">
        <v>19263</v>
      </c>
      <c r="B7075" s="115" t="s">
        <v>19264</v>
      </c>
      <c r="C7075" s="115" t="s">
        <v>14542</v>
      </c>
      <c r="D7075" s="115" t="s">
        <v>1138</v>
      </c>
      <c r="E7075" s="115">
        <v>289.20179999999999</v>
      </c>
      <c r="F7075" s="674">
        <v>293.83600000000001</v>
      </c>
      <c r="G7075" s="674">
        <v>295.84500000000003</v>
      </c>
      <c r="H7075" s="115">
        <f t="shared" si="220"/>
        <v>1.0068371472522089</v>
      </c>
      <c r="I7075" s="115">
        <f t="shared" si="221"/>
        <v>291.17910000000001</v>
      </c>
    </row>
    <row r="7076" spans="1:9" hidden="1">
      <c r="A7076" s="115" t="s">
        <v>19265</v>
      </c>
      <c r="B7076" s="115" t="s">
        <v>19266</v>
      </c>
      <c r="C7076" s="115" t="s">
        <v>14545</v>
      </c>
      <c r="D7076" s="115" t="s">
        <v>1138</v>
      </c>
      <c r="E7076" s="115">
        <v>11.1449</v>
      </c>
      <c r="F7076" s="674">
        <v>293.83600000000001</v>
      </c>
      <c r="G7076" s="674">
        <v>295.84500000000003</v>
      </c>
      <c r="H7076" s="115">
        <f t="shared" si="220"/>
        <v>1.0068371472522089</v>
      </c>
      <c r="I7076" s="115">
        <f t="shared" si="221"/>
        <v>11.2211</v>
      </c>
    </row>
    <row r="7077" spans="1:9" hidden="1">
      <c r="A7077" s="115" t="s">
        <v>19267</v>
      </c>
      <c r="B7077" s="115" t="s">
        <v>19268</v>
      </c>
      <c r="C7077" s="115" t="s">
        <v>14548</v>
      </c>
      <c r="D7077" s="115" t="s">
        <v>1242</v>
      </c>
      <c r="E7077" s="115">
        <v>68.128399999999999</v>
      </c>
      <c r="F7077" s="674">
        <v>293.83600000000001</v>
      </c>
      <c r="G7077" s="674">
        <v>295.84500000000003</v>
      </c>
      <c r="H7077" s="115">
        <f t="shared" si="220"/>
        <v>1.0068371472522089</v>
      </c>
      <c r="I7077" s="115">
        <f t="shared" si="221"/>
        <v>68.594200000000001</v>
      </c>
    </row>
    <row r="7078" spans="1:9" hidden="1">
      <c r="A7078" s="115" t="s">
        <v>19269</v>
      </c>
      <c r="B7078" s="115" t="s">
        <v>19270</v>
      </c>
      <c r="C7078" s="115" t="s">
        <v>14551</v>
      </c>
      <c r="D7078" s="115" t="s">
        <v>1242</v>
      </c>
      <c r="E7078" s="115">
        <v>3.1758000000000002</v>
      </c>
      <c r="F7078" s="674">
        <v>293.83600000000001</v>
      </c>
      <c r="G7078" s="674">
        <v>295.84500000000003</v>
      </c>
      <c r="H7078" s="115">
        <f t="shared" si="220"/>
        <v>1.0068371472522089</v>
      </c>
      <c r="I7078" s="115">
        <f t="shared" si="221"/>
        <v>3.1974999999999998</v>
      </c>
    </row>
    <row r="7079" spans="1:9" hidden="1">
      <c r="A7079" s="115" t="s">
        <v>19271</v>
      </c>
      <c r="B7079" s="115" t="s">
        <v>19272</v>
      </c>
      <c r="C7079" s="115" t="s">
        <v>14554</v>
      </c>
      <c r="D7079" s="115" t="s">
        <v>1242</v>
      </c>
      <c r="E7079" s="115">
        <v>5.1505000000000001</v>
      </c>
      <c r="F7079" s="674">
        <v>293.83600000000001</v>
      </c>
      <c r="G7079" s="674">
        <v>295.84500000000003</v>
      </c>
      <c r="H7079" s="115">
        <f t="shared" si="220"/>
        <v>1.0068371472522089</v>
      </c>
      <c r="I7079" s="115">
        <f t="shared" si="221"/>
        <v>5.1856999999999998</v>
      </c>
    </row>
    <row r="7080" spans="1:9" hidden="1">
      <c r="A7080" s="115" t="s">
        <v>19273</v>
      </c>
      <c r="B7080" s="115" t="s">
        <v>19274</v>
      </c>
      <c r="C7080" s="115" t="s">
        <v>14557</v>
      </c>
      <c r="D7080" s="115" t="s">
        <v>1242</v>
      </c>
      <c r="E7080" s="115">
        <v>7.5884</v>
      </c>
      <c r="F7080" s="674">
        <v>293.83600000000001</v>
      </c>
      <c r="G7080" s="674">
        <v>295.84500000000003</v>
      </c>
      <c r="H7080" s="115">
        <f t="shared" si="220"/>
        <v>1.0068371472522089</v>
      </c>
      <c r="I7080" s="115">
        <f t="shared" si="221"/>
        <v>7.6402999999999999</v>
      </c>
    </row>
    <row r="7081" spans="1:9" hidden="1">
      <c r="A7081" s="115" t="s">
        <v>19275</v>
      </c>
      <c r="B7081" s="115" t="s">
        <v>19276</v>
      </c>
      <c r="C7081" s="115" t="s">
        <v>14560</v>
      </c>
      <c r="D7081" s="115" t="s">
        <v>1242</v>
      </c>
      <c r="E7081" s="115">
        <v>12.5533</v>
      </c>
      <c r="F7081" s="674">
        <v>293.83600000000001</v>
      </c>
      <c r="G7081" s="674">
        <v>295.84500000000003</v>
      </c>
      <c r="H7081" s="115">
        <f t="shared" si="220"/>
        <v>1.0068371472522089</v>
      </c>
      <c r="I7081" s="115">
        <f t="shared" si="221"/>
        <v>12.639099999999999</v>
      </c>
    </row>
    <row r="7082" spans="1:9" hidden="1">
      <c r="A7082" s="115" t="s">
        <v>19277</v>
      </c>
      <c r="B7082" s="115" t="s">
        <v>19278</v>
      </c>
      <c r="C7082" s="115" t="s">
        <v>14563</v>
      </c>
      <c r="D7082" s="115" t="s">
        <v>1242</v>
      </c>
      <c r="E7082" s="115">
        <v>19.063099999999999</v>
      </c>
      <c r="F7082" s="674">
        <v>293.83600000000001</v>
      </c>
      <c r="G7082" s="674">
        <v>295.84500000000003</v>
      </c>
      <c r="H7082" s="115">
        <f t="shared" si="220"/>
        <v>1.0068371472522089</v>
      </c>
      <c r="I7082" s="115">
        <f t="shared" si="221"/>
        <v>19.1934</v>
      </c>
    </row>
    <row r="7083" spans="1:9" hidden="1">
      <c r="A7083" s="115" t="s">
        <v>19279</v>
      </c>
      <c r="B7083" s="115" t="s">
        <v>19280</v>
      </c>
      <c r="C7083" s="115" t="s">
        <v>14566</v>
      </c>
      <c r="D7083" s="115" t="s">
        <v>1242</v>
      </c>
      <c r="E7083" s="115">
        <v>25.011399999999998</v>
      </c>
      <c r="F7083" s="674">
        <v>293.83600000000001</v>
      </c>
      <c r="G7083" s="674">
        <v>295.84500000000003</v>
      </c>
      <c r="H7083" s="115">
        <f t="shared" si="220"/>
        <v>1.0068371472522089</v>
      </c>
      <c r="I7083" s="115">
        <f t="shared" si="221"/>
        <v>25.182400000000001</v>
      </c>
    </row>
    <row r="7084" spans="1:9" hidden="1">
      <c r="A7084" s="115" t="s">
        <v>19281</v>
      </c>
      <c r="B7084" s="115" t="s">
        <v>19282</v>
      </c>
      <c r="C7084" s="115" t="s">
        <v>14569</v>
      </c>
      <c r="D7084" s="115" t="s">
        <v>1242</v>
      </c>
      <c r="E7084" s="115">
        <v>29.884</v>
      </c>
      <c r="F7084" s="674">
        <v>293.83600000000001</v>
      </c>
      <c r="G7084" s="674">
        <v>295.84500000000003</v>
      </c>
      <c r="H7084" s="115">
        <f t="shared" si="220"/>
        <v>1.0068371472522089</v>
      </c>
      <c r="I7084" s="115">
        <f t="shared" si="221"/>
        <v>30.0883</v>
      </c>
    </row>
    <row r="7085" spans="1:9" hidden="1">
      <c r="A7085" s="115" t="s">
        <v>19283</v>
      </c>
      <c r="B7085" s="115" t="s">
        <v>19284</v>
      </c>
      <c r="C7085" s="115" t="s">
        <v>14572</v>
      </c>
      <c r="D7085" s="115" t="s">
        <v>1242</v>
      </c>
      <c r="E7085" s="115">
        <v>35.281599999999997</v>
      </c>
      <c r="F7085" s="674">
        <v>293.83600000000001</v>
      </c>
      <c r="G7085" s="674">
        <v>295.84500000000003</v>
      </c>
      <c r="H7085" s="115">
        <f t="shared" si="220"/>
        <v>1.0068371472522089</v>
      </c>
      <c r="I7085" s="115">
        <f t="shared" si="221"/>
        <v>35.522799999999997</v>
      </c>
    </row>
    <row r="7086" spans="1:9" hidden="1">
      <c r="A7086" s="115" t="s">
        <v>19285</v>
      </c>
      <c r="B7086" s="115" t="s">
        <v>19286</v>
      </c>
      <c r="C7086" s="115" t="s">
        <v>14575</v>
      </c>
      <c r="D7086" s="115" t="s">
        <v>1242</v>
      </c>
      <c r="E7086" s="115">
        <v>40.661999999999999</v>
      </c>
      <c r="F7086" s="674">
        <v>293.83600000000001</v>
      </c>
      <c r="G7086" s="674">
        <v>295.84500000000003</v>
      </c>
      <c r="H7086" s="115">
        <f t="shared" si="220"/>
        <v>1.0068371472522089</v>
      </c>
      <c r="I7086" s="115">
        <f t="shared" si="221"/>
        <v>40.94</v>
      </c>
    </row>
    <row r="7087" spans="1:9" hidden="1">
      <c r="A7087" s="115" t="s">
        <v>19287</v>
      </c>
      <c r="B7087" s="115" t="s">
        <v>19288</v>
      </c>
      <c r="C7087" s="115" t="s">
        <v>14578</v>
      </c>
      <c r="D7087" s="115" t="s">
        <v>1242</v>
      </c>
      <c r="E7087" s="115">
        <v>46.435600000000001</v>
      </c>
      <c r="F7087" s="674">
        <v>293.83600000000001</v>
      </c>
      <c r="G7087" s="674">
        <v>295.84500000000003</v>
      </c>
      <c r="H7087" s="115">
        <f t="shared" si="220"/>
        <v>1.0068371472522089</v>
      </c>
      <c r="I7087" s="115">
        <f t="shared" si="221"/>
        <v>46.753100000000003</v>
      </c>
    </row>
    <row r="7088" spans="1:9" hidden="1">
      <c r="A7088" s="115" t="s">
        <v>19289</v>
      </c>
      <c r="B7088" s="115" t="s">
        <v>19290</v>
      </c>
      <c r="C7088" s="115" t="s">
        <v>14581</v>
      </c>
      <c r="D7088" s="115" t="s">
        <v>1242</v>
      </c>
      <c r="E7088" s="115">
        <v>52.209499999999998</v>
      </c>
      <c r="F7088" s="674">
        <v>293.83600000000001</v>
      </c>
      <c r="G7088" s="674">
        <v>295.84500000000003</v>
      </c>
      <c r="H7088" s="115">
        <f t="shared" si="220"/>
        <v>1.0068371472522089</v>
      </c>
      <c r="I7088" s="115">
        <f t="shared" si="221"/>
        <v>52.566499999999998</v>
      </c>
    </row>
    <row r="7089" spans="1:9" hidden="1">
      <c r="A7089" s="115" t="s">
        <v>19291</v>
      </c>
      <c r="B7089" s="115" t="s">
        <v>19292</v>
      </c>
      <c r="C7089" s="115" t="s">
        <v>14584</v>
      </c>
      <c r="D7089" s="115" t="s">
        <v>1242</v>
      </c>
      <c r="E7089" s="115">
        <v>64.401899999999998</v>
      </c>
      <c r="F7089" s="674">
        <v>293.83600000000001</v>
      </c>
      <c r="G7089" s="674">
        <v>295.84500000000003</v>
      </c>
      <c r="H7089" s="115">
        <f t="shared" si="220"/>
        <v>1.0068371472522089</v>
      </c>
      <c r="I7089" s="115">
        <f t="shared" si="221"/>
        <v>64.842200000000005</v>
      </c>
    </row>
    <row r="7090" spans="1:9" hidden="1">
      <c r="A7090" s="115" t="s">
        <v>19293</v>
      </c>
      <c r="B7090" s="115" t="s">
        <v>19294</v>
      </c>
      <c r="C7090" s="115" t="s">
        <v>14587</v>
      </c>
      <c r="D7090" s="115" t="s">
        <v>1242</v>
      </c>
      <c r="E7090" s="115">
        <v>110.81310000000001</v>
      </c>
      <c r="F7090" s="674">
        <v>293.83600000000001</v>
      </c>
      <c r="G7090" s="674">
        <v>295.84500000000003</v>
      </c>
      <c r="H7090" s="115">
        <f t="shared" si="220"/>
        <v>1.0068371472522089</v>
      </c>
      <c r="I7090" s="115">
        <f t="shared" si="221"/>
        <v>111.5707</v>
      </c>
    </row>
    <row r="7091" spans="1:9" hidden="1">
      <c r="A7091" s="115" t="s">
        <v>19295</v>
      </c>
      <c r="B7091" s="115" t="s">
        <v>19296</v>
      </c>
      <c r="C7091" s="115" t="s">
        <v>14590</v>
      </c>
      <c r="D7091" s="115" t="s">
        <v>1242</v>
      </c>
      <c r="E7091" s="115">
        <v>132.9716</v>
      </c>
      <c r="F7091" s="674">
        <v>293.83600000000001</v>
      </c>
      <c r="G7091" s="674">
        <v>295.84500000000003</v>
      </c>
      <c r="H7091" s="115">
        <f t="shared" si="220"/>
        <v>1.0068371472522089</v>
      </c>
      <c r="I7091" s="115">
        <f t="shared" si="221"/>
        <v>133.88069999999999</v>
      </c>
    </row>
    <row r="7092" spans="1:9" hidden="1">
      <c r="A7092" s="115" t="s">
        <v>19297</v>
      </c>
      <c r="B7092" s="115" t="s">
        <v>19298</v>
      </c>
      <c r="C7092" s="115" t="s">
        <v>14593</v>
      </c>
      <c r="D7092" s="115" t="s">
        <v>1242</v>
      </c>
      <c r="E7092" s="115">
        <v>160.7859</v>
      </c>
      <c r="F7092" s="674">
        <v>293.83600000000001</v>
      </c>
      <c r="G7092" s="674">
        <v>295.84500000000003</v>
      </c>
      <c r="H7092" s="115">
        <f t="shared" si="220"/>
        <v>1.0068371472522089</v>
      </c>
      <c r="I7092" s="115">
        <f t="shared" si="221"/>
        <v>161.8852</v>
      </c>
    </row>
    <row r="7093" spans="1:9" hidden="1">
      <c r="A7093" s="115" t="s">
        <v>19299</v>
      </c>
      <c r="B7093" s="115" t="s">
        <v>19300</v>
      </c>
      <c r="C7093" s="115" t="s">
        <v>14596</v>
      </c>
      <c r="D7093" s="115" t="s">
        <v>1242</v>
      </c>
      <c r="E7093" s="115">
        <v>188.81180000000001</v>
      </c>
      <c r="F7093" s="674">
        <v>293.83600000000001</v>
      </c>
      <c r="G7093" s="674">
        <v>295.84500000000003</v>
      </c>
      <c r="H7093" s="115">
        <f t="shared" si="220"/>
        <v>1.0068371472522089</v>
      </c>
      <c r="I7093" s="115">
        <f t="shared" si="221"/>
        <v>190.1027</v>
      </c>
    </row>
    <row r="7094" spans="1:9" hidden="1">
      <c r="A7094" s="115" t="s">
        <v>19301</v>
      </c>
      <c r="B7094" s="115" t="s">
        <v>19302</v>
      </c>
      <c r="C7094" s="115" t="s">
        <v>14599</v>
      </c>
      <c r="D7094" s="115" t="s">
        <v>1242</v>
      </c>
      <c r="E7094" s="115">
        <v>235.83410000000001</v>
      </c>
      <c r="F7094" s="674">
        <v>293.83600000000001</v>
      </c>
      <c r="G7094" s="674">
        <v>295.84500000000003</v>
      </c>
      <c r="H7094" s="115">
        <f t="shared" si="220"/>
        <v>1.0068371472522089</v>
      </c>
      <c r="I7094" s="115">
        <f t="shared" si="221"/>
        <v>237.44649999999999</v>
      </c>
    </row>
    <row r="7095" spans="1:9" hidden="1">
      <c r="A7095" s="115" t="s">
        <v>19303</v>
      </c>
      <c r="B7095" s="115" t="s">
        <v>19304</v>
      </c>
      <c r="C7095" s="115" t="s">
        <v>14602</v>
      </c>
      <c r="D7095" s="115" t="s">
        <v>1138</v>
      </c>
      <c r="E7095" s="115">
        <v>60.131399999999999</v>
      </c>
      <c r="F7095" s="674">
        <v>293.83600000000001</v>
      </c>
      <c r="G7095" s="674">
        <v>295.84500000000003</v>
      </c>
      <c r="H7095" s="115">
        <f t="shared" si="220"/>
        <v>1.0068371472522089</v>
      </c>
      <c r="I7095" s="115">
        <f t="shared" si="221"/>
        <v>60.542499999999997</v>
      </c>
    </row>
    <row r="7096" spans="1:9" hidden="1">
      <c r="A7096" s="115" t="s">
        <v>19305</v>
      </c>
      <c r="B7096" s="115" t="s">
        <v>19306</v>
      </c>
      <c r="C7096" s="115" t="s">
        <v>14605</v>
      </c>
      <c r="D7096" s="115" t="s">
        <v>1138</v>
      </c>
      <c r="E7096" s="115">
        <v>64.426500000000004</v>
      </c>
      <c r="F7096" s="674">
        <v>293.83600000000001</v>
      </c>
      <c r="G7096" s="674">
        <v>295.84500000000003</v>
      </c>
      <c r="H7096" s="115">
        <f t="shared" si="220"/>
        <v>1.0068371472522089</v>
      </c>
      <c r="I7096" s="115">
        <f t="shared" si="221"/>
        <v>64.867000000000004</v>
      </c>
    </row>
    <row r="7097" spans="1:9" hidden="1">
      <c r="A7097" s="115" t="s">
        <v>19307</v>
      </c>
      <c r="B7097" s="115" t="s">
        <v>19308</v>
      </c>
      <c r="C7097" s="115" t="s">
        <v>14608</v>
      </c>
      <c r="D7097" s="115" t="s">
        <v>1138</v>
      </c>
      <c r="E7097" s="115">
        <v>68.721599999999995</v>
      </c>
      <c r="F7097" s="674">
        <v>293.83600000000001</v>
      </c>
      <c r="G7097" s="674">
        <v>295.84500000000003</v>
      </c>
      <c r="H7097" s="115">
        <f t="shared" si="220"/>
        <v>1.0068371472522089</v>
      </c>
      <c r="I7097" s="115">
        <f t="shared" si="221"/>
        <v>69.191500000000005</v>
      </c>
    </row>
    <row r="7098" spans="1:9" hidden="1">
      <c r="A7098" s="115" t="s">
        <v>19309</v>
      </c>
      <c r="B7098" s="115" t="s">
        <v>19310</v>
      </c>
      <c r="C7098" s="115" t="s">
        <v>14611</v>
      </c>
      <c r="D7098" s="115" t="s">
        <v>1138</v>
      </c>
      <c r="E7098" s="115">
        <v>73.0167</v>
      </c>
      <c r="F7098" s="674">
        <v>293.83600000000001</v>
      </c>
      <c r="G7098" s="674">
        <v>295.84500000000003</v>
      </c>
      <c r="H7098" s="115">
        <f t="shared" si="220"/>
        <v>1.0068371472522089</v>
      </c>
      <c r="I7098" s="115">
        <f t="shared" si="221"/>
        <v>73.515900000000002</v>
      </c>
    </row>
    <row r="7099" spans="1:9" hidden="1">
      <c r="A7099" s="115" t="s">
        <v>19311</v>
      </c>
      <c r="B7099" s="115" t="s">
        <v>19312</v>
      </c>
      <c r="C7099" s="115" t="s">
        <v>14614</v>
      </c>
      <c r="D7099" s="115" t="s">
        <v>1138</v>
      </c>
      <c r="E7099" s="115">
        <v>81.606899999999996</v>
      </c>
      <c r="F7099" s="674">
        <v>293.83600000000001</v>
      </c>
      <c r="G7099" s="674">
        <v>295.84500000000003</v>
      </c>
      <c r="H7099" s="115">
        <f t="shared" si="220"/>
        <v>1.0068371472522089</v>
      </c>
      <c r="I7099" s="115">
        <f t="shared" si="221"/>
        <v>82.164900000000003</v>
      </c>
    </row>
    <row r="7100" spans="1:9" hidden="1">
      <c r="A7100" s="115" t="s">
        <v>19313</v>
      </c>
      <c r="B7100" s="115" t="s">
        <v>19314</v>
      </c>
      <c r="C7100" s="115" t="s">
        <v>14617</v>
      </c>
      <c r="D7100" s="115" t="s">
        <v>1138</v>
      </c>
      <c r="E7100" s="115">
        <v>26.8691</v>
      </c>
      <c r="F7100" s="674">
        <v>293.83600000000001</v>
      </c>
      <c r="G7100" s="674">
        <v>295.84500000000003</v>
      </c>
      <c r="H7100" s="115">
        <f t="shared" si="220"/>
        <v>1.0068371472522089</v>
      </c>
      <c r="I7100" s="115">
        <f t="shared" si="221"/>
        <v>27.052800000000001</v>
      </c>
    </row>
    <row r="7101" spans="1:9" hidden="1">
      <c r="A7101" s="115" t="s">
        <v>19315</v>
      </c>
      <c r="B7101" s="115" t="s">
        <v>19316</v>
      </c>
      <c r="C7101" s="115" t="s">
        <v>14620</v>
      </c>
      <c r="D7101" s="115" t="s">
        <v>1138</v>
      </c>
      <c r="E7101" s="115">
        <v>38.814900000000002</v>
      </c>
      <c r="F7101" s="674">
        <v>293.83600000000001</v>
      </c>
      <c r="G7101" s="674">
        <v>295.84500000000003</v>
      </c>
      <c r="H7101" s="115">
        <f t="shared" si="220"/>
        <v>1.0068371472522089</v>
      </c>
      <c r="I7101" s="115">
        <f t="shared" si="221"/>
        <v>39.080300000000001</v>
      </c>
    </row>
    <row r="7102" spans="1:9" hidden="1">
      <c r="A7102" s="115" t="s">
        <v>19317</v>
      </c>
      <c r="B7102" s="115" t="s">
        <v>19318</v>
      </c>
      <c r="C7102" s="115" t="s">
        <v>14623</v>
      </c>
      <c r="D7102" s="115" t="s">
        <v>1138</v>
      </c>
      <c r="E7102" s="115">
        <v>169.35919999999999</v>
      </c>
      <c r="F7102" s="674">
        <v>293.83600000000001</v>
      </c>
      <c r="G7102" s="674">
        <v>295.84500000000003</v>
      </c>
      <c r="H7102" s="115">
        <f t="shared" si="220"/>
        <v>1.0068371472522089</v>
      </c>
      <c r="I7102" s="115">
        <f t="shared" si="221"/>
        <v>170.5171</v>
      </c>
    </row>
    <row r="7103" spans="1:9" hidden="1">
      <c r="A7103" s="115" t="s">
        <v>19319</v>
      </c>
      <c r="B7103" s="115" t="s">
        <v>19320</v>
      </c>
      <c r="C7103" s="115" t="s">
        <v>14626</v>
      </c>
      <c r="D7103" s="115" t="s">
        <v>1138</v>
      </c>
      <c r="E7103" s="115">
        <v>20.454599999999999</v>
      </c>
      <c r="F7103" s="674">
        <v>293.83600000000001</v>
      </c>
      <c r="G7103" s="674">
        <v>295.84500000000003</v>
      </c>
      <c r="H7103" s="115">
        <f t="shared" si="220"/>
        <v>1.0068371472522089</v>
      </c>
      <c r="I7103" s="115">
        <f t="shared" si="221"/>
        <v>20.5945</v>
      </c>
    </row>
    <row r="7104" spans="1:9" hidden="1">
      <c r="A7104" s="115" t="s">
        <v>19321</v>
      </c>
      <c r="B7104" s="115" t="s">
        <v>19322</v>
      </c>
      <c r="C7104" s="115" t="s">
        <v>14629</v>
      </c>
      <c r="D7104" s="115" t="s">
        <v>1138</v>
      </c>
      <c r="E7104" s="115">
        <v>25.299099999999999</v>
      </c>
      <c r="F7104" s="674">
        <v>293.83600000000001</v>
      </c>
      <c r="G7104" s="674">
        <v>295.84500000000003</v>
      </c>
      <c r="H7104" s="115">
        <f t="shared" si="220"/>
        <v>1.0068371472522089</v>
      </c>
      <c r="I7104" s="115">
        <f t="shared" si="221"/>
        <v>25.472100000000001</v>
      </c>
    </row>
    <row r="7105" spans="1:9" hidden="1">
      <c r="A7105" s="115" t="s">
        <v>19323</v>
      </c>
      <c r="B7105" s="115" t="s">
        <v>19324</v>
      </c>
      <c r="C7105" s="115" t="s">
        <v>14632</v>
      </c>
      <c r="D7105" s="115" t="s">
        <v>1138</v>
      </c>
      <c r="E7105" s="115">
        <v>28.4391</v>
      </c>
      <c r="F7105" s="674">
        <v>293.83600000000001</v>
      </c>
      <c r="G7105" s="674">
        <v>295.84500000000003</v>
      </c>
      <c r="H7105" s="115">
        <f t="shared" si="220"/>
        <v>1.0068371472522089</v>
      </c>
      <c r="I7105" s="115">
        <f t="shared" si="221"/>
        <v>28.633500000000002</v>
      </c>
    </row>
    <row r="7106" spans="1:9" hidden="1">
      <c r="A7106" s="115" t="s">
        <v>19325</v>
      </c>
      <c r="B7106" s="115" t="s">
        <v>19326</v>
      </c>
      <c r="C7106" s="115" t="s">
        <v>14635</v>
      </c>
      <c r="D7106" s="115" t="s">
        <v>1138</v>
      </c>
      <c r="E7106" s="115">
        <v>33.088999999999999</v>
      </c>
      <c r="F7106" s="674">
        <v>293.83600000000001</v>
      </c>
      <c r="G7106" s="674">
        <v>295.84500000000003</v>
      </c>
      <c r="H7106" s="115">
        <f t="shared" si="220"/>
        <v>1.0068371472522089</v>
      </c>
      <c r="I7106" s="115">
        <f t="shared" si="221"/>
        <v>33.315199999999997</v>
      </c>
    </row>
    <row r="7107" spans="1:9" hidden="1">
      <c r="A7107" s="115" t="s">
        <v>19327</v>
      </c>
      <c r="B7107" s="115" t="s">
        <v>19328</v>
      </c>
      <c r="C7107" s="115" t="s">
        <v>14638</v>
      </c>
      <c r="D7107" s="115" t="s">
        <v>1138</v>
      </c>
      <c r="E7107" s="115">
        <v>36.157400000000003</v>
      </c>
      <c r="F7107" s="674">
        <v>293.83600000000001</v>
      </c>
      <c r="G7107" s="674">
        <v>295.84500000000003</v>
      </c>
      <c r="H7107" s="115">
        <f t="shared" si="220"/>
        <v>1.0068371472522089</v>
      </c>
      <c r="I7107" s="115">
        <f t="shared" si="221"/>
        <v>36.404600000000002</v>
      </c>
    </row>
    <row r="7108" spans="1:9" hidden="1">
      <c r="A7108" s="115" t="s">
        <v>19329</v>
      </c>
      <c r="B7108" s="115" t="s">
        <v>19330</v>
      </c>
      <c r="C7108" s="115" t="s">
        <v>14641</v>
      </c>
      <c r="D7108" s="115" t="s">
        <v>1138</v>
      </c>
      <c r="E7108" s="115">
        <v>76.363500000000002</v>
      </c>
      <c r="F7108" s="674">
        <v>293.83600000000001</v>
      </c>
      <c r="G7108" s="674">
        <v>295.84500000000003</v>
      </c>
      <c r="H7108" s="115">
        <f t="shared" si="220"/>
        <v>1.0068371472522089</v>
      </c>
      <c r="I7108" s="115">
        <f t="shared" si="221"/>
        <v>76.885599999999997</v>
      </c>
    </row>
    <row r="7109" spans="1:9" hidden="1">
      <c r="A7109" s="115" t="s">
        <v>19331</v>
      </c>
      <c r="B7109" s="115" t="s">
        <v>19332</v>
      </c>
      <c r="C7109" s="115" t="s">
        <v>14644</v>
      </c>
      <c r="D7109" s="115" t="s">
        <v>1138</v>
      </c>
      <c r="E7109" s="115">
        <v>101.66289999999999</v>
      </c>
      <c r="F7109" s="674">
        <v>293.83600000000001</v>
      </c>
      <c r="G7109" s="674">
        <v>295.84500000000003</v>
      </c>
      <c r="H7109" s="115">
        <f t="shared" ref="H7109:H7172" si="222">G7109/F7109</f>
        <v>1.0068371472522089</v>
      </c>
      <c r="I7109" s="115">
        <f t="shared" ref="I7109:I7172" si="223">ROUND(H7109*E7109,4)</f>
        <v>102.358</v>
      </c>
    </row>
    <row r="7110" spans="1:9" hidden="1">
      <c r="A7110" s="115" t="s">
        <v>19333</v>
      </c>
      <c r="B7110" s="115" t="s">
        <v>19334</v>
      </c>
      <c r="C7110" s="115" t="s">
        <v>14647</v>
      </c>
      <c r="D7110" s="115" t="s">
        <v>1138</v>
      </c>
      <c r="E7110" s="115">
        <v>110.0286</v>
      </c>
      <c r="F7110" s="674">
        <v>293.83600000000001</v>
      </c>
      <c r="G7110" s="674">
        <v>295.84500000000003</v>
      </c>
      <c r="H7110" s="115">
        <f t="shared" si="222"/>
        <v>1.0068371472522089</v>
      </c>
      <c r="I7110" s="115">
        <f t="shared" si="223"/>
        <v>110.7809</v>
      </c>
    </row>
    <row r="7111" spans="1:9" hidden="1">
      <c r="A7111" s="115" t="s">
        <v>19335</v>
      </c>
      <c r="B7111" s="115" t="s">
        <v>19336</v>
      </c>
      <c r="C7111" s="115" t="s">
        <v>14650</v>
      </c>
      <c r="D7111" s="115" t="s">
        <v>1138</v>
      </c>
      <c r="E7111" s="115">
        <v>286.51440000000002</v>
      </c>
      <c r="F7111" s="674">
        <v>293.83600000000001</v>
      </c>
      <c r="G7111" s="674">
        <v>295.84500000000003</v>
      </c>
      <c r="H7111" s="115">
        <f t="shared" si="222"/>
        <v>1.0068371472522089</v>
      </c>
      <c r="I7111" s="115">
        <f t="shared" si="223"/>
        <v>288.47329999999999</v>
      </c>
    </row>
    <row r="7112" spans="1:9" hidden="1">
      <c r="A7112" s="115" t="s">
        <v>19337</v>
      </c>
      <c r="B7112" s="115" t="s">
        <v>19338</v>
      </c>
      <c r="C7112" s="115" t="s">
        <v>14653</v>
      </c>
      <c r="D7112" s="115" t="s">
        <v>1138</v>
      </c>
      <c r="E7112" s="115">
        <v>328.93639999999999</v>
      </c>
      <c r="F7112" s="674">
        <v>293.83600000000001</v>
      </c>
      <c r="G7112" s="674">
        <v>295.84500000000003</v>
      </c>
      <c r="H7112" s="115">
        <f t="shared" si="222"/>
        <v>1.0068371472522089</v>
      </c>
      <c r="I7112" s="115">
        <f t="shared" si="223"/>
        <v>331.18540000000002</v>
      </c>
    </row>
    <row r="7113" spans="1:9" hidden="1">
      <c r="A7113" s="115" t="s">
        <v>19339</v>
      </c>
      <c r="B7113" s="115" t="s">
        <v>19340</v>
      </c>
      <c r="C7113" s="115" t="s">
        <v>14656</v>
      </c>
      <c r="D7113" s="115" t="s">
        <v>1138</v>
      </c>
      <c r="E7113" s="115">
        <v>414.94420000000002</v>
      </c>
      <c r="F7113" s="674">
        <v>293.83600000000001</v>
      </c>
      <c r="G7113" s="674">
        <v>295.84500000000003</v>
      </c>
      <c r="H7113" s="115">
        <f t="shared" si="222"/>
        <v>1.0068371472522089</v>
      </c>
      <c r="I7113" s="115">
        <f t="shared" si="223"/>
        <v>417.78120000000001</v>
      </c>
    </row>
    <row r="7114" spans="1:9" hidden="1">
      <c r="A7114" s="115" t="s">
        <v>19341</v>
      </c>
      <c r="B7114" s="115" t="s">
        <v>19342</v>
      </c>
      <c r="C7114" s="115" t="s">
        <v>14659</v>
      </c>
      <c r="D7114" s="115" t="s">
        <v>1138</v>
      </c>
      <c r="E7114" s="115">
        <v>448.56790000000001</v>
      </c>
      <c r="F7114" s="674">
        <v>293.83600000000001</v>
      </c>
      <c r="G7114" s="674">
        <v>295.84500000000003</v>
      </c>
      <c r="H7114" s="115">
        <f t="shared" si="222"/>
        <v>1.0068371472522089</v>
      </c>
      <c r="I7114" s="115">
        <f t="shared" si="223"/>
        <v>451.63479999999998</v>
      </c>
    </row>
    <row r="7115" spans="1:9" hidden="1">
      <c r="A7115" s="115" t="s">
        <v>19343</v>
      </c>
      <c r="B7115" s="115" t="s">
        <v>19344</v>
      </c>
      <c r="C7115" s="115" t="s">
        <v>14662</v>
      </c>
      <c r="D7115" s="115" t="s">
        <v>1138</v>
      </c>
      <c r="E7115" s="115">
        <v>453.29770000000002</v>
      </c>
      <c r="F7115" s="674">
        <v>293.83600000000001</v>
      </c>
      <c r="G7115" s="674">
        <v>295.84500000000003</v>
      </c>
      <c r="H7115" s="115">
        <f t="shared" si="222"/>
        <v>1.0068371472522089</v>
      </c>
      <c r="I7115" s="115">
        <f t="shared" si="223"/>
        <v>456.39699999999999</v>
      </c>
    </row>
    <row r="7116" spans="1:9" hidden="1">
      <c r="A7116" s="115" t="s">
        <v>19345</v>
      </c>
      <c r="B7116" s="115" t="s">
        <v>19346</v>
      </c>
      <c r="C7116" s="115" t="s">
        <v>14665</v>
      </c>
      <c r="D7116" s="115" t="s">
        <v>1138</v>
      </c>
      <c r="E7116" s="115">
        <v>485.07549999999998</v>
      </c>
      <c r="F7116" s="674">
        <v>293.83600000000001</v>
      </c>
      <c r="G7116" s="674">
        <v>295.84500000000003</v>
      </c>
      <c r="H7116" s="115">
        <f t="shared" si="222"/>
        <v>1.0068371472522089</v>
      </c>
      <c r="I7116" s="115">
        <f t="shared" si="223"/>
        <v>488.392</v>
      </c>
    </row>
    <row r="7117" spans="1:9" hidden="1">
      <c r="A7117" s="115" t="s">
        <v>19347</v>
      </c>
      <c r="B7117" s="115" t="s">
        <v>19348</v>
      </c>
      <c r="C7117" s="115" t="s">
        <v>14668</v>
      </c>
      <c r="D7117" s="115" t="s">
        <v>1138</v>
      </c>
      <c r="E7117" s="115">
        <v>530.08500000000004</v>
      </c>
      <c r="F7117" s="674">
        <v>293.83600000000001</v>
      </c>
      <c r="G7117" s="674">
        <v>295.84500000000003</v>
      </c>
      <c r="H7117" s="115">
        <f t="shared" si="222"/>
        <v>1.0068371472522089</v>
      </c>
      <c r="I7117" s="115">
        <f t="shared" si="223"/>
        <v>533.70929999999998</v>
      </c>
    </row>
    <row r="7118" spans="1:9" hidden="1">
      <c r="A7118" s="115" t="s">
        <v>19349</v>
      </c>
      <c r="B7118" s="115" t="s">
        <v>19350</v>
      </c>
      <c r="C7118" s="115" t="s">
        <v>14671</v>
      </c>
      <c r="D7118" s="115" t="s">
        <v>1138</v>
      </c>
      <c r="E7118" s="115">
        <v>567.34460000000001</v>
      </c>
      <c r="F7118" s="674">
        <v>293.83600000000001</v>
      </c>
      <c r="G7118" s="674">
        <v>295.84500000000003</v>
      </c>
      <c r="H7118" s="115">
        <f t="shared" si="222"/>
        <v>1.0068371472522089</v>
      </c>
      <c r="I7118" s="115">
        <f t="shared" si="223"/>
        <v>571.22360000000003</v>
      </c>
    </row>
    <row r="7119" spans="1:9" hidden="1">
      <c r="A7119" s="115" t="s">
        <v>19351</v>
      </c>
      <c r="B7119" s="115" t="s">
        <v>19352</v>
      </c>
      <c r="C7119" s="115" t="s">
        <v>14674</v>
      </c>
      <c r="D7119" s="115" t="s">
        <v>1138</v>
      </c>
      <c r="E7119" s="115">
        <v>634.72619999999995</v>
      </c>
      <c r="F7119" s="674">
        <v>293.83600000000001</v>
      </c>
      <c r="G7119" s="674">
        <v>295.84500000000003</v>
      </c>
      <c r="H7119" s="115">
        <f t="shared" si="222"/>
        <v>1.0068371472522089</v>
      </c>
      <c r="I7119" s="115">
        <f t="shared" si="223"/>
        <v>639.06590000000006</v>
      </c>
    </row>
    <row r="7120" spans="1:9" hidden="1">
      <c r="A7120" s="115" t="s">
        <v>19353</v>
      </c>
      <c r="B7120" s="115" t="s">
        <v>19354</v>
      </c>
      <c r="C7120" s="115" t="s">
        <v>14677</v>
      </c>
      <c r="D7120" s="115" t="s">
        <v>1138</v>
      </c>
      <c r="E7120" s="115">
        <v>694.30319999999995</v>
      </c>
      <c r="F7120" s="674">
        <v>293.83600000000001</v>
      </c>
      <c r="G7120" s="674">
        <v>295.84500000000003</v>
      </c>
      <c r="H7120" s="115">
        <f t="shared" si="222"/>
        <v>1.0068371472522089</v>
      </c>
      <c r="I7120" s="115">
        <f t="shared" si="223"/>
        <v>699.05029999999999</v>
      </c>
    </row>
    <row r="7121" spans="1:9" hidden="1">
      <c r="A7121" s="115" t="s">
        <v>19355</v>
      </c>
      <c r="B7121" s="115" t="s">
        <v>19356</v>
      </c>
      <c r="C7121" s="115" t="s">
        <v>14680</v>
      </c>
      <c r="D7121" s="115" t="s">
        <v>1138</v>
      </c>
      <c r="E7121" s="115">
        <v>771.00540000000001</v>
      </c>
      <c r="F7121" s="674">
        <v>293.83600000000001</v>
      </c>
      <c r="G7121" s="674">
        <v>295.84500000000003</v>
      </c>
      <c r="H7121" s="115">
        <f t="shared" si="222"/>
        <v>1.0068371472522089</v>
      </c>
      <c r="I7121" s="115">
        <f t="shared" si="223"/>
        <v>776.27689999999996</v>
      </c>
    </row>
    <row r="7122" spans="1:9" hidden="1">
      <c r="A7122" s="115" t="s">
        <v>19357</v>
      </c>
      <c r="B7122" s="115" t="s">
        <v>19358</v>
      </c>
      <c r="C7122" s="115" t="s">
        <v>14683</v>
      </c>
      <c r="D7122" s="115" t="s">
        <v>1138</v>
      </c>
      <c r="E7122" s="115">
        <v>881.91700000000003</v>
      </c>
      <c r="F7122" s="674">
        <v>293.83600000000001</v>
      </c>
      <c r="G7122" s="674">
        <v>295.84500000000003</v>
      </c>
      <c r="H7122" s="115">
        <f t="shared" si="222"/>
        <v>1.0068371472522089</v>
      </c>
      <c r="I7122" s="115">
        <f t="shared" si="223"/>
        <v>887.94680000000005</v>
      </c>
    </row>
    <row r="7123" spans="1:9" hidden="1">
      <c r="A7123" s="115" t="s">
        <v>19359</v>
      </c>
      <c r="B7123" s="115" t="s">
        <v>19360</v>
      </c>
      <c r="C7123" s="115" t="s">
        <v>14686</v>
      </c>
      <c r="D7123" s="115" t="s">
        <v>1138</v>
      </c>
      <c r="E7123" s="115">
        <v>992.16330000000005</v>
      </c>
      <c r="F7123" s="674">
        <v>293.83600000000001</v>
      </c>
      <c r="G7123" s="674">
        <v>295.84500000000003</v>
      </c>
      <c r="H7123" s="115">
        <f t="shared" si="222"/>
        <v>1.0068371472522089</v>
      </c>
      <c r="I7123" s="115">
        <f t="shared" si="223"/>
        <v>998.94690000000003</v>
      </c>
    </row>
    <row r="7124" spans="1:9" hidden="1">
      <c r="A7124" s="115" t="s">
        <v>19361</v>
      </c>
      <c r="B7124" s="115" t="s">
        <v>19362</v>
      </c>
      <c r="C7124" s="115" t="s">
        <v>14689</v>
      </c>
      <c r="D7124" s="115" t="s">
        <v>1138</v>
      </c>
      <c r="E7124" s="115">
        <v>1066.1083000000001</v>
      </c>
      <c r="F7124" s="674">
        <v>293.83600000000001</v>
      </c>
      <c r="G7124" s="674">
        <v>295.84500000000003</v>
      </c>
      <c r="H7124" s="115">
        <f t="shared" si="222"/>
        <v>1.0068371472522089</v>
      </c>
      <c r="I7124" s="115">
        <f t="shared" si="223"/>
        <v>1073.3974000000001</v>
      </c>
    </row>
    <row r="7125" spans="1:9" hidden="1">
      <c r="A7125" s="115" t="s">
        <v>19363</v>
      </c>
      <c r="B7125" s="115" t="s">
        <v>19364</v>
      </c>
      <c r="C7125" s="115" t="s">
        <v>14692</v>
      </c>
      <c r="D7125" s="115" t="s">
        <v>1138</v>
      </c>
      <c r="E7125" s="115">
        <v>31.534099999999999</v>
      </c>
      <c r="F7125" s="674">
        <v>293.83600000000001</v>
      </c>
      <c r="G7125" s="674">
        <v>295.84500000000003</v>
      </c>
      <c r="H7125" s="115">
        <f t="shared" si="222"/>
        <v>1.0068371472522089</v>
      </c>
      <c r="I7125" s="115">
        <f t="shared" si="223"/>
        <v>31.749700000000001</v>
      </c>
    </row>
    <row r="7126" spans="1:9" hidden="1">
      <c r="A7126" s="115" t="s">
        <v>19365</v>
      </c>
      <c r="B7126" s="115" t="s">
        <v>19366</v>
      </c>
      <c r="C7126" s="115" t="s">
        <v>14695</v>
      </c>
      <c r="D7126" s="115" t="s">
        <v>1138</v>
      </c>
      <c r="E7126" s="115">
        <v>31.579000000000001</v>
      </c>
      <c r="F7126" s="674">
        <v>293.83600000000001</v>
      </c>
      <c r="G7126" s="674">
        <v>295.84500000000003</v>
      </c>
      <c r="H7126" s="115">
        <f t="shared" si="222"/>
        <v>1.0068371472522089</v>
      </c>
      <c r="I7126" s="115">
        <f t="shared" si="223"/>
        <v>31.794899999999998</v>
      </c>
    </row>
    <row r="7127" spans="1:9" hidden="1">
      <c r="A7127" s="115" t="s">
        <v>19367</v>
      </c>
      <c r="B7127" s="115" t="s">
        <v>19368</v>
      </c>
      <c r="C7127" s="115" t="s">
        <v>14698</v>
      </c>
      <c r="D7127" s="115" t="s">
        <v>1138</v>
      </c>
      <c r="E7127" s="115">
        <v>34.719000000000001</v>
      </c>
      <c r="F7127" s="674">
        <v>293.83600000000001</v>
      </c>
      <c r="G7127" s="674">
        <v>295.84500000000003</v>
      </c>
      <c r="H7127" s="115">
        <f t="shared" si="222"/>
        <v>1.0068371472522089</v>
      </c>
      <c r="I7127" s="115">
        <f t="shared" si="223"/>
        <v>34.956400000000002</v>
      </c>
    </row>
    <row r="7128" spans="1:9" hidden="1">
      <c r="A7128" s="115" t="s">
        <v>19369</v>
      </c>
      <c r="B7128" s="115" t="s">
        <v>19370</v>
      </c>
      <c r="C7128" s="115" t="s">
        <v>14701</v>
      </c>
      <c r="D7128" s="115" t="s">
        <v>1138</v>
      </c>
      <c r="E7128" s="115">
        <v>34.763800000000003</v>
      </c>
      <c r="F7128" s="674">
        <v>293.83600000000001</v>
      </c>
      <c r="G7128" s="674">
        <v>295.84500000000003</v>
      </c>
      <c r="H7128" s="115">
        <f t="shared" si="222"/>
        <v>1.0068371472522089</v>
      </c>
      <c r="I7128" s="115">
        <f t="shared" si="223"/>
        <v>35.0015</v>
      </c>
    </row>
    <row r="7129" spans="1:9" hidden="1">
      <c r="A7129" s="115" t="s">
        <v>19371</v>
      </c>
      <c r="B7129" s="115" t="s">
        <v>19372</v>
      </c>
      <c r="C7129" s="115" t="s">
        <v>14704</v>
      </c>
      <c r="D7129" s="115" t="s">
        <v>1138</v>
      </c>
      <c r="E7129" s="115">
        <v>34.763800000000003</v>
      </c>
      <c r="F7129" s="674">
        <v>293.83600000000001</v>
      </c>
      <c r="G7129" s="674">
        <v>295.84500000000003</v>
      </c>
      <c r="H7129" s="115">
        <f t="shared" si="222"/>
        <v>1.0068371472522089</v>
      </c>
      <c r="I7129" s="115">
        <f t="shared" si="223"/>
        <v>35.0015</v>
      </c>
    </row>
    <row r="7130" spans="1:9" hidden="1">
      <c r="A7130" s="115" t="s">
        <v>19373</v>
      </c>
      <c r="B7130" s="115" t="s">
        <v>19374</v>
      </c>
      <c r="C7130" s="115" t="s">
        <v>14707</v>
      </c>
      <c r="D7130" s="115" t="s">
        <v>1138</v>
      </c>
      <c r="E7130" s="115">
        <v>46.889000000000003</v>
      </c>
      <c r="F7130" s="674">
        <v>293.83600000000001</v>
      </c>
      <c r="G7130" s="674">
        <v>295.84500000000003</v>
      </c>
      <c r="H7130" s="115">
        <f t="shared" si="222"/>
        <v>1.0068371472522089</v>
      </c>
      <c r="I7130" s="115">
        <f t="shared" si="223"/>
        <v>47.209600000000002</v>
      </c>
    </row>
    <row r="7131" spans="1:9" hidden="1">
      <c r="A7131" s="115" t="s">
        <v>19375</v>
      </c>
      <c r="B7131" s="115" t="s">
        <v>19376</v>
      </c>
      <c r="C7131" s="115" t="s">
        <v>14710</v>
      </c>
      <c r="D7131" s="115" t="s">
        <v>1138</v>
      </c>
      <c r="E7131" s="115">
        <v>46.889000000000003</v>
      </c>
      <c r="F7131" s="674">
        <v>293.83600000000001</v>
      </c>
      <c r="G7131" s="674">
        <v>295.84500000000003</v>
      </c>
      <c r="H7131" s="115">
        <f t="shared" si="222"/>
        <v>1.0068371472522089</v>
      </c>
      <c r="I7131" s="115">
        <f t="shared" si="223"/>
        <v>47.209600000000002</v>
      </c>
    </row>
    <row r="7132" spans="1:9" hidden="1">
      <c r="A7132" s="115" t="s">
        <v>19377</v>
      </c>
      <c r="B7132" s="115" t="s">
        <v>19378</v>
      </c>
      <c r="C7132" s="115" t="s">
        <v>14713</v>
      </c>
      <c r="D7132" s="115" t="s">
        <v>1138</v>
      </c>
      <c r="E7132" s="115">
        <v>50.091900000000003</v>
      </c>
      <c r="F7132" s="674">
        <v>293.83600000000001</v>
      </c>
      <c r="G7132" s="674">
        <v>295.84500000000003</v>
      </c>
      <c r="H7132" s="115">
        <f t="shared" si="222"/>
        <v>1.0068371472522089</v>
      </c>
      <c r="I7132" s="115">
        <f t="shared" si="223"/>
        <v>50.434399999999997</v>
      </c>
    </row>
    <row r="7133" spans="1:9" hidden="1">
      <c r="A7133" s="115" t="s">
        <v>19379</v>
      </c>
      <c r="B7133" s="115" t="s">
        <v>19380</v>
      </c>
      <c r="C7133" s="115" t="s">
        <v>14716</v>
      </c>
      <c r="D7133" s="115" t="s">
        <v>1138</v>
      </c>
      <c r="E7133" s="115">
        <v>53.294699999999999</v>
      </c>
      <c r="F7133" s="674">
        <v>293.83600000000001</v>
      </c>
      <c r="G7133" s="674">
        <v>295.84500000000003</v>
      </c>
      <c r="H7133" s="115">
        <f t="shared" si="222"/>
        <v>1.0068371472522089</v>
      </c>
      <c r="I7133" s="115">
        <f t="shared" si="223"/>
        <v>53.659100000000002</v>
      </c>
    </row>
    <row r="7134" spans="1:9" hidden="1">
      <c r="A7134" s="115" t="s">
        <v>19381</v>
      </c>
      <c r="B7134" s="115" t="s">
        <v>19382</v>
      </c>
      <c r="C7134" s="115" t="s">
        <v>14719</v>
      </c>
      <c r="D7134" s="115" t="s">
        <v>1138</v>
      </c>
      <c r="E7134" s="115">
        <v>53.357599999999998</v>
      </c>
      <c r="F7134" s="674">
        <v>293.83600000000001</v>
      </c>
      <c r="G7134" s="674">
        <v>295.84500000000003</v>
      </c>
      <c r="H7134" s="115">
        <f t="shared" si="222"/>
        <v>1.0068371472522089</v>
      </c>
      <c r="I7134" s="115">
        <f t="shared" si="223"/>
        <v>53.7224</v>
      </c>
    </row>
    <row r="7135" spans="1:9" hidden="1">
      <c r="A7135" s="115" t="s">
        <v>19383</v>
      </c>
      <c r="B7135" s="115" t="s">
        <v>19384</v>
      </c>
      <c r="C7135" s="115" t="s">
        <v>14722</v>
      </c>
      <c r="D7135" s="115" t="s">
        <v>1138</v>
      </c>
      <c r="E7135" s="115">
        <v>181.20359999999999</v>
      </c>
      <c r="F7135" s="674">
        <v>293.83600000000001</v>
      </c>
      <c r="G7135" s="674">
        <v>295.84500000000003</v>
      </c>
      <c r="H7135" s="115">
        <f t="shared" si="222"/>
        <v>1.0068371472522089</v>
      </c>
      <c r="I7135" s="115">
        <f t="shared" si="223"/>
        <v>182.4425</v>
      </c>
    </row>
    <row r="7136" spans="1:9" hidden="1">
      <c r="A7136" s="115" t="s">
        <v>19385</v>
      </c>
      <c r="B7136" s="115" t="s">
        <v>19386</v>
      </c>
      <c r="C7136" s="115" t="s">
        <v>14725</v>
      </c>
      <c r="D7136" s="115" t="s">
        <v>1138</v>
      </c>
      <c r="E7136" s="115">
        <v>184.6155</v>
      </c>
      <c r="F7136" s="674">
        <v>293.83600000000001</v>
      </c>
      <c r="G7136" s="674">
        <v>295.84500000000003</v>
      </c>
      <c r="H7136" s="115">
        <f t="shared" si="222"/>
        <v>1.0068371472522089</v>
      </c>
      <c r="I7136" s="115">
        <f t="shared" si="223"/>
        <v>185.8777</v>
      </c>
    </row>
    <row r="7137" spans="1:9" hidden="1">
      <c r="A7137" s="115" t="s">
        <v>19387</v>
      </c>
      <c r="B7137" s="115" t="s">
        <v>19388</v>
      </c>
      <c r="C7137" s="115" t="s">
        <v>14728</v>
      </c>
      <c r="D7137" s="115" t="s">
        <v>1138</v>
      </c>
      <c r="E7137" s="115">
        <v>187.7372</v>
      </c>
      <c r="F7137" s="674">
        <v>293.83600000000001</v>
      </c>
      <c r="G7137" s="674">
        <v>295.84500000000003</v>
      </c>
      <c r="H7137" s="115">
        <f t="shared" si="222"/>
        <v>1.0068371472522089</v>
      </c>
      <c r="I7137" s="115">
        <f t="shared" si="223"/>
        <v>189.02080000000001</v>
      </c>
    </row>
    <row r="7138" spans="1:9" hidden="1">
      <c r="A7138" s="115" t="s">
        <v>19389</v>
      </c>
      <c r="B7138" s="115" t="s">
        <v>19390</v>
      </c>
      <c r="C7138" s="115" t="s">
        <v>14731</v>
      </c>
      <c r="D7138" s="115" t="s">
        <v>1138</v>
      </c>
      <c r="E7138" s="115">
        <v>194.69499999999999</v>
      </c>
      <c r="F7138" s="674">
        <v>293.83600000000001</v>
      </c>
      <c r="G7138" s="674">
        <v>295.84500000000003</v>
      </c>
      <c r="H7138" s="115">
        <f t="shared" si="222"/>
        <v>1.0068371472522089</v>
      </c>
      <c r="I7138" s="115">
        <f t="shared" si="223"/>
        <v>196.02619999999999</v>
      </c>
    </row>
    <row r="7139" spans="1:9" hidden="1">
      <c r="A7139" s="115" t="s">
        <v>19391</v>
      </c>
      <c r="B7139" s="115" t="s">
        <v>19392</v>
      </c>
      <c r="C7139" s="115" t="s">
        <v>14734</v>
      </c>
      <c r="D7139" s="115" t="s">
        <v>1138</v>
      </c>
      <c r="E7139" s="115">
        <v>198.78479999999999</v>
      </c>
      <c r="F7139" s="674">
        <v>293.83600000000001</v>
      </c>
      <c r="G7139" s="674">
        <v>295.84500000000003</v>
      </c>
      <c r="H7139" s="115">
        <f t="shared" si="222"/>
        <v>1.0068371472522089</v>
      </c>
      <c r="I7139" s="115">
        <f t="shared" si="223"/>
        <v>200.1439</v>
      </c>
    </row>
    <row r="7140" spans="1:9" hidden="1">
      <c r="A7140" s="115" t="s">
        <v>19393</v>
      </c>
      <c r="B7140" s="115" t="s">
        <v>19394</v>
      </c>
      <c r="C7140" s="115" t="s">
        <v>14737</v>
      </c>
      <c r="D7140" s="115" t="s">
        <v>1138</v>
      </c>
      <c r="E7140" s="115">
        <v>203.8246</v>
      </c>
      <c r="F7140" s="674">
        <v>293.83600000000001</v>
      </c>
      <c r="G7140" s="674">
        <v>295.84500000000003</v>
      </c>
      <c r="H7140" s="115">
        <f t="shared" si="222"/>
        <v>1.0068371472522089</v>
      </c>
      <c r="I7140" s="115">
        <f t="shared" si="223"/>
        <v>205.2182</v>
      </c>
    </row>
    <row r="7141" spans="1:9" hidden="1">
      <c r="A7141" s="115" t="s">
        <v>19395</v>
      </c>
      <c r="B7141" s="115" t="s">
        <v>19396</v>
      </c>
      <c r="C7141" s="115" t="s">
        <v>14740</v>
      </c>
      <c r="D7141" s="115" t="s">
        <v>1138</v>
      </c>
      <c r="E7141" s="115">
        <v>219.506</v>
      </c>
      <c r="F7141" s="674">
        <v>293.83600000000001</v>
      </c>
      <c r="G7141" s="674">
        <v>295.84500000000003</v>
      </c>
      <c r="H7141" s="115">
        <f t="shared" si="222"/>
        <v>1.0068371472522089</v>
      </c>
      <c r="I7141" s="115">
        <f t="shared" si="223"/>
        <v>221.0068</v>
      </c>
    </row>
    <row r="7142" spans="1:9" hidden="1">
      <c r="A7142" s="115" t="s">
        <v>19397</v>
      </c>
      <c r="B7142" s="115" t="s">
        <v>19398</v>
      </c>
      <c r="C7142" s="115" t="s">
        <v>14743</v>
      </c>
      <c r="D7142" s="115" t="s">
        <v>1138</v>
      </c>
      <c r="E7142" s="115">
        <v>225.76779999999999</v>
      </c>
      <c r="F7142" s="674">
        <v>293.83600000000001</v>
      </c>
      <c r="G7142" s="674">
        <v>295.84500000000003</v>
      </c>
      <c r="H7142" s="115">
        <f t="shared" si="222"/>
        <v>1.0068371472522089</v>
      </c>
      <c r="I7142" s="115">
        <f t="shared" si="223"/>
        <v>227.31139999999999</v>
      </c>
    </row>
    <row r="7143" spans="1:9" hidden="1">
      <c r="A7143" s="115" t="s">
        <v>19399</v>
      </c>
      <c r="B7143" s="115" t="s">
        <v>19400</v>
      </c>
      <c r="C7143" s="115" t="s">
        <v>14746</v>
      </c>
      <c r="D7143" s="115" t="s">
        <v>1242</v>
      </c>
      <c r="E7143" s="115">
        <v>28.990400000000001</v>
      </c>
      <c r="F7143" s="674">
        <v>293.83600000000001</v>
      </c>
      <c r="G7143" s="674">
        <v>295.84500000000003</v>
      </c>
      <c r="H7143" s="115">
        <f t="shared" si="222"/>
        <v>1.0068371472522089</v>
      </c>
      <c r="I7143" s="115">
        <f t="shared" si="223"/>
        <v>29.188600000000001</v>
      </c>
    </row>
    <row r="7144" spans="1:9" hidden="1">
      <c r="A7144" s="115" t="s">
        <v>19401</v>
      </c>
      <c r="B7144" s="115" t="s">
        <v>19402</v>
      </c>
      <c r="C7144" s="115" t="s">
        <v>14749</v>
      </c>
      <c r="D7144" s="115" t="s">
        <v>1242</v>
      </c>
      <c r="E7144" s="115">
        <v>29.600100000000001</v>
      </c>
      <c r="F7144" s="674">
        <v>293.83600000000001</v>
      </c>
      <c r="G7144" s="674">
        <v>295.84500000000003</v>
      </c>
      <c r="H7144" s="115">
        <f t="shared" si="222"/>
        <v>1.0068371472522089</v>
      </c>
      <c r="I7144" s="115">
        <f t="shared" si="223"/>
        <v>29.802499999999998</v>
      </c>
    </row>
    <row r="7145" spans="1:9" hidden="1">
      <c r="A7145" s="115" t="s">
        <v>19403</v>
      </c>
      <c r="B7145" s="115" t="s">
        <v>19404</v>
      </c>
      <c r="C7145" s="115" t="s">
        <v>14752</v>
      </c>
      <c r="D7145" s="115" t="s">
        <v>1242</v>
      </c>
      <c r="E7145" s="115">
        <v>30.49</v>
      </c>
      <c r="F7145" s="674">
        <v>293.83600000000001</v>
      </c>
      <c r="G7145" s="674">
        <v>295.84500000000003</v>
      </c>
      <c r="H7145" s="115">
        <f t="shared" si="222"/>
        <v>1.0068371472522089</v>
      </c>
      <c r="I7145" s="115">
        <f t="shared" si="223"/>
        <v>30.698499999999999</v>
      </c>
    </row>
    <row r="7146" spans="1:9" hidden="1">
      <c r="A7146" s="115" t="s">
        <v>19405</v>
      </c>
      <c r="B7146" s="115" t="s">
        <v>19406</v>
      </c>
      <c r="C7146" s="115" t="s">
        <v>14755</v>
      </c>
      <c r="D7146" s="115" t="s">
        <v>1242</v>
      </c>
      <c r="E7146" s="115">
        <v>31.379899999999999</v>
      </c>
      <c r="F7146" s="674">
        <v>293.83600000000001</v>
      </c>
      <c r="G7146" s="674">
        <v>295.84500000000003</v>
      </c>
      <c r="H7146" s="115">
        <f t="shared" si="222"/>
        <v>1.0068371472522089</v>
      </c>
      <c r="I7146" s="115">
        <f t="shared" si="223"/>
        <v>31.5944</v>
      </c>
    </row>
    <row r="7147" spans="1:9" hidden="1">
      <c r="A7147" s="115" t="s">
        <v>19407</v>
      </c>
      <c r="B7147" s="115" t="s">
        <v>19408</v>
      </c>
      <c r="C7147" s="115" t="s">
        <v>14758</v>
      </c>
      <c r="D7147" s="115" t="s">
        <v>1242</v>
      </c>
      <c r="E7147" s="115">
        <v>32.2697</v>
      </c>
      <c r="F7147" s="674">
        <v>293.83600000000001</v>
      </c>
      <c r="G7147" s="674">
        <v>295.84500000000003</v>
      </c>
      <c r="H7147" s="115">
        <f t="shared" si="222"/>
        <v>1.0068371472522089</v>
      </c>
      <c r="I7147" s="115">
        <f t="shared" si="223"/>
        <v>32.490299999999998</v>
      </c>
    </row>
    <row r="7148" spans="1:9" hidden="1">
      <c r="A7148" s="115" t="s">
        <v>19409</v>
      </c>
      <c r="B7148" s="115" t="s">
        <v>19410</v>
      </c>
      <c r="C7148" s="115" t="s">
        <v>14761</v>
      </c>
      <c r="D7148" s="115" t="s">
        <v>1242</v>
      </c>
      <c r="E7148" s="115">
        <v>33.159599999999998</v>
      </c>
      <c r="F7148" s="674">
        <v>293.83600000000001</v>
      </c>
      <c r="G7148" s="674">
        <v>295.84500000000003</v>
      </c>
      <c r="H7148" s="115">
        <f t="shared" si="222"/>
        <v>1.0068371472522089</v>
      </c>
      <c r="I7148" s="115">
        <f t="shared" si="223"/>
        <v>33.386299999999999</v>
      </c>
    </row>
    <row r="7149" spans="1:9" hidden="1">
      <c r="A7149" s="115" t="s">
        <v>19411</v>
      </c>
      <c r="B7149" s="115" t="s">
        <v>19412</v>
      </c>
      <c r="C7149" s="115" t="s">
        <v>14764</v>
      </c>
      <c r="D7149" s="115" t="s">
        <v>1242</v>
      </c>
      <c r="E7149" s="115">
        <v>34.049300000000002</v>
      </c>
      <c r="F7149" s="674">
        <v>293.83600000000001</v>
      </c>
      <c r="G7149" s="674">
        <v>295.84500000000003</v>
      </c>
      <c r="H7149" s="115">
        <f t="shared" si="222"/>
        <v>1.0068371472522089</v>
      </c>
      <c r="I7149" s="115">
        <f t="shared" si="223"/>
        <v>34.2821</v>
      </c>
    </row>
    <row r="7150" spans="1:9" hidden="1">
      <c r="A7150" s="115" t="s">
        <v>19413</v>
      </c>
      <c r="B7150" s="115" t="s">
        <v>19414</v>
      </c>
      <c r="C7150" s="115" t="s">
        <v>14767</v>
      </c>
      <c r="D7150" s="115" t="s">
        <v>1242</v>
      </c>
      <c r="E7150" s="115">
        <v>34.939300000000003</v>
      </c>
      <c r="F7150" s="674">
        <v>293.83600000000001</v>
      </c>
      <c r="G7150" s="674">
        <v>295.84500000000003</v>
      </c>
      <c r="H7150" s="115">
        <f t="shared" si="222"/>
        <v>1.0068371472522089</v>
      </c>
      <c r="I7150" s="115">
        <f t="shared" si="223"/>
        <v>35.178199999999997</v>
      </c>
    </row>
    <row r="7151" spans="1:9" hidden="1">
      <c r="A7151" s="115" t="s">
        <v>19415</v>
      </c>
      <c r="B7151" s="115" t="s">
        <v>19416</v>
      </c>
      <c r="C7151" s="115" t="s">
        <v>14770</v>
      </c>
      <c r="D7151" s="115" t="s">
        <v>1242</v>
      </c>
      <c r="E7151" s="115">
        <v>42.809600000000003</v>
      </c>
      <c r="F7151" s="674">
        <v>293.83600000000001</v>
      </c>
      <c r="G7151" s="674">
        <v>295.84500000000003</v>
      </c>
      <c r="H7151" s="115">
        <f t="shared" si="222"/>
        <v>1.0068371472522089</v>
      </c>
      <c r="I7151" s="115">
        <f t="shared" si="223"/>
        <v>43.1023</v>
      </c>
    </row>
    <row r="7152" spans="1:9" hidden="1">
      <c r="A7152" s="115" t="s">
        <v>19417</v>
      </c>
      <c r="B7152" s="115" t="s">
        <v>19418</v>
      </c>
      <c r="C7152" s="115" t="s">
        <v>14773</v>
      </c>
      <c r="D7152" s="115" t="s">
        <v>1242</v>
      </c>
      <c r="E7152" s="115">
        <v>57.438299999999998</v>
      </c>
      <c r="F7152" s="674">
        <v>293.83600000000001</v>
      </c>
      <c r="G7152" s="674">
        <v>295.84500000000003</v>
      </c>
      <c r="H7152" s="115">
        <f t="shared" si="222"/>
        <v>1.0068371472522089</v>
      </c>
      <c r="I7152" s="115">
        <f t="shared" si="223"/>
        <v>57.831000000000003</v>
      </c>
    </row>
    <row r="7153" spans="1:9" hidden="1">
      <c r="A7153" s="115" t="s">
        <v>19419</v>
      </c>
      <c r="B7153" s="115" t="s">
        <v>19420</v>
      </c>
      <c r="C7153" s="115" t="s">
        <v>14776</v>
      </c>
      <c r="D7153" s="115" t="s">
        <v>1242</v>
      </c>
      <c r="E7153" s="115">
        <v>70.246499999999997</v>
      </c>
      <c r="F7153" s="674">
        <v>293.83600000000001</v>
      </c>
      <c r="G7153" s="674">
        <v>295.84500000000003</v>
      </c>
      <c r="H7153" s="115">
        <f t="shared" si="222"/>
        <v>1.0068371472522089</v>
      </c>
      <c r="I7153" s="115">
        <f t="shared" si="223"/>
        <v>70.726799999999997</v>
      </c>
    </row>
    <row r="7154" spans="1:9" hidden="1">
      <c r="A7154" s="115" t="s">
        <v>19421</v>
      </c>
      <c r="B7154" s="115" t="s">
        <v>19422</v>
      </c>
      <c r="C7154" s="115" t="s">
        <v>14779</v>
      </c>
      <c r="D7154" s="115" t="s">
        <v>1242</v>
      </c>
      <c r="E7154" s="115">
        <v>97.241</v>
      </c>
      <c r="F7154" s="674">
        <v>293.83600000000001</v>
      </c>
      <c r="G7154" s="674">
        <v>295.84500000000003</v>
      </c>
      <c r="H7154" s="115">
        <f t="shared" si="222"/>
        <v>1.0068371472522089</v>
      </c>
      <c r="I7154" s="115">
        <f t="shared" si="223"/>
        <v>97.905900000000003</v>
      </c>
    </row>
    <row r="7155" spans="1:9" hidden="1">
      <c r="A7155" s="115" t="s">
        <v>19423</v>
      </c>
      <c r="B7155" s="115" t="s">
        <v>19424</v>
      </c>
      <c r="C7155" s="115" t="s">
        <v>14782</v>
      </c>
      <c r="D7155" s="115" t="s">
        <v>1242</v>
      </c>
      <c r="E7155" s="115">
        <v>361.22590000000002</v>
      </c>
      <c r="F7155" s="674">
        <v>293.83600000000001</v>
      </c>
      <c r="G7155" s="674">
        <v>295.84500000000003</v>
      </c>
      <c r="H7155" s="115">
        <f t="shared" si="222"/>
        <v>1.0068371472522089</v>
      </c>
      <c r="I7155" s="115">
        <f t="shared" si="223"/>
        <v>363.69569999999999</v>
      </c>
    </row>
    <row r="7156" spans="1:9" hidden="1">
      <c r="A7156" s="115" t="s">
        <v>19425</v>
      </c>
      <c r="B7156" s="115" t="s">
        <v>19426</v>
      </c>
      <c r="C7156" s="115" t="s">
        <v>14785</v>
      </c>
      <c r="D7156" s="115" t="s">
        <v>1242</v>
      </c>
      <c r="E7156" s="115">
        <v>485.00599999999997</v>
      </c>
      <c r="F7156" s="674">
        <v>293.83600000000001</v>
      </c>
      <c r="G7156" s="674">
        <v>295.84500000000003</v>
      </c>
      <c r="H7156" s="115">
        <f t="shared" si="222"/>
        <v>1.0068371472522089</v>
      </c>
      <c r="I7156" s="115">
        <f t="shared" si="223"/>
        <v>488.32209999999998</v>
      </c>
    </row>
    <row r="7157" spans="1:9" hidden="1">
      <c r="A7157" s="115" t="s">
        <v>19427</v>
      </c>
      <c r="B7157" s="115" t="s">
        <v>19428</v>
      </c>
      <c r="C7157" s="115" t="s">
        <v>14788</v>
      </c>
      <c r="D7157" s="115" t="s">
        <v>1242</v>
      </c>
      <c r="E7157" s="115">
        <v>608.36019999999996</v>
      </c>
      <c r="F7157" s="674">
        <v>293.83600000000001</v>
      </c>
      <c r="G7157" s="674">
        <v>295.84500000000003</v>
      </c>
      <c r="H7157" s="115">
        <f t="shared" si="222"/>
        <v>1.0068371472522089</v>
      </c>
      <c r="I7157" s="115">
        <f t="shared" si="223"/>
        <v>612.51959999999997</v>
      </c>
    </row>
    <row r="7158" spans="1:9" hidden="1">
      <c r="A7158" s="115" t="s">
        <v>19429</v>
      </c>
      <c r="B7158" s="115" t="s">
        <v>19430</v>
      </c>
      <c r="C7158" s="115" t="s">
        <v>14791</v>
      </c>
      <c r="D7158" s="115" t="s">
        <v>1242</v>
      </c>
      <c r="E7158" s="115">
        <v>864.9289</v>
      </c>
      <c r="F7158" s="674">
        <v>293.83600000000001</v>
      </c>
      <c r="G7158" s="674">
        <v>295.84500000000003</v>
      </c>
      <c r="H7158" s="115">
        <f t="shared" si="222"/>
        <v>1.0068371472522089</v>
      </c>
      <c r="I7158" s="115">
        <f t="shared" si="223"/>
        <v>870.84249999999997</v>
      </c>
    </row>
    <row r="7159" spans="1:9" hidden="1">
      <c r="A7159" s="115" t="s">
        <v>19431</v>
      </c>
      <c r="B7159" s="115" t="s">
        <v>19432</v>
      </c>
      <c r="C7159" s="115" t="s">
        <v>14794</v>
      </c>
      <c r="D7159" s="115" t="s">
        <v>1242</v>
      </c>
      <c r="E7159" s="115">
        <v>966.81290000000001</v>
      </c>
      <c r="F7159" s="674">
        <v>293.83600000000001</v>
      </c>
      <c r="G7159" s="674">
        <v>295.84500000000003</v>
      </c>
      <c r="H7159" s="115">
        <f t="shared" si="222"/>
        <v>1.0068371472522089</v>
      </c>
      <c r="I7159" s="115">
        <f t="shared" si="223"/>
        <v>973.42309999999998</v>
      </c>
    </row>
    <row r="7160" spans="1:9" hidden="1">
      <c r="A7160" s="115" t="s">
        <v>19433</v>
      </c>
      <c r="B7160" s="115" t="s">
        <v>19434</v>
      </c>
      <c r="C7160" s="115" t="s">
        <v>14797</v>
      </c>
      <c r="D7160" s="115" t="s">
        <v>1242</v>
      </c>
      <c r="E7160" s="115">
        <v>1329.7994000000001</v>
      </c>
      <c r="F7160" s="674">
        <v>293.83600000000001</v>
      </c>
      <c r="G7160" s="674">
        <v>295.84500000000003</v>
      </c>
      <c r="H7160" s="115">
        <f t="shared" si="222"/>
        <v>1.0068371472522089</v>
      </c>
      <c r="I7160" s="115">
        <f t="shared" si="223"/>
        <v>1338.8914</v>
      </c>
    </row>
    <row r="7161" spans="1:9" hidden="1">
      <c r="A7161" s="115" t="s">
        <v>19435</v>
      </c>
      <c r="B7161" s="115" t="s">
        <v>19436</v>
      </c>
      <c r="C7161" s="115" t="s">
        <v>14800</v>
      </c>
      <c r="D7161" s="115" t="s">
        <v>1242</v>
      </c>
      <c r="E7161" s="115">
        <v>1469.1339</v>
      </c>
      <c r="F7161" s="674">
        <v>293.83600000000001</v>
      </c>
      <c r="G7161" s="674">
        <v>295.84500000000003</v>
      </c>
      <c r="H7161" s="115">
        <f t="shared" si="222"/>
        <v>1.0068371472522089</v>
      </c>
      <c r="I7161" s="115">
        <f t="shared" si="223"/>
        <v>1479.1786</v>
      </c>
    </row>
    <row r="7162" spans="1:9" hidden="1">
      <c r="A7162" s="115" t="s">
        <v>19437</v>
      </c>
      <c r="B7162" s="115" t="s">
        <v>19438</v>
      </c>
      <c r="C7162" s="115" t="s">
        <v>14803</v>
      </c>
      <c r="D7162" s="115" t="s">
        <v>1242</v>
      </c>
      <c r="E7162" s="115">
        <v>2082.7968000000001</v>
      </c>
      <c r="F7162" s="674">
        <v>293.83600000000001</v>
      </c>
      <c r="G7162" s="674">
        <v>295.84500000000003</v>
      </c>
      <c r="H7162" s="115">
        <f t="shared" si="222"/>
        <v>1.0068371472522089</v>
      </c>
      <c r="I7162" s="115">
        <f t="shared" si="223"/>
        <v>2097.0372000000002</v>
      </c>
    </row>
    <row r="7163" spans="1:9" hidden="1">
      <c r="A7163" s="115" t="s">
        <v>19439</v>
      </c>
      <c r="B7163" s="115" t="s">
        <v>19440</v>
      </c>
      <c r="C7163" s="115" t="s">
        <v>14806</v>
      </c>
      <c r="D7163" s="115" t="s">
        <v>1242</v>
      </c>
      <c r="E7163" s="115">
        <v>3035.0522000000001</v>
      </c>
      <c r="F7163" s="674">
        <v>293.83600000000001</v>
      </c>
      <c r="G7163" s="674">
        <v>295.84500000000003</v>
      </c>
      <c r="H7163" s="115">
        <f t="shared" si="222"/>
        <v>1.0068371472522089</v>
      </c>
      <c r="I7163" s="115">
        <f t="shared" si="223"/>
        <v>3055.8033</v>
      </c>
    </row>
    <row r="7164" spans="1:9" hidden="1">
      <c r="A7164" s="115" t="s">
        <v>19441</v>
      </c>
      <c r="B7164" s="115" t="s">
        <v>19442</v>
      </c>
      <c r="C7164" s="115" t="s">
        <v>14809</v>
      </c>
      <c r="D7164" s="115" t="s">
        <v>1242</v>
      </c>
      <c r="E7164" s="115">
        <v>416.54590000000002</v>
      </c>
      <c r="F7164" s="674">
        <v>293.83600000000001</v>
      </c>
      <c r="G7164" s="674">
        <v>295.84500000000003</v>
      </c>
      <c r="H7164" s="115">
        <f t="shared" si="222"/>
        <v>1.0068371472522089</v>
      </c>
      <c r="I7164" s="115">
        <f t="shared" si="223"/>
        <v>419.39389999999997</v>
      </c>
    </row>
    <row r="7165" spans="1:9" hidden="1">
      <c r="A7165" s="115" t="s">
        <v>19443</v>
      </c>
      <c r="B7165" s="115" t="s">
        <v>19444</v>
      </c>
      <c r="C7165" s="115" t="s">
        <v>14812</v>
      </c>
      <c r="D7165" s="115" t="s">
        <v>1242</v>
      </c>
      <c r="E7165" s="115">
        <v>530.226</v>
      </c>
      <c r="F7165" s="674">
        <v>293.83600000000001</v>
      </c>
      <c r="G7165" s="674">
        <v>295.84500000000003</v>
      </c>
      <c r="H7165" s="115">
        <f t="shared" si="222"/>
        <v>1.0068371472522089</v>
      </c>
      <c r="I7165" s="115">
        <f t="shared" si="223"/>
        <v>533.85119999999995</v>
      </c>
    </row>
    <row r="7166" spans="1:9" hidden="1">
      <c r="A7166" s="115" t="s">
        <v>19445</v>
      </c>
      <c r="B7166" s="115" t="s">
        <v>19446</v>
      </c>
      <c r="C7166" s="115" t="s">
        <v>14815</v>
      </c>
      <c r="D7166" s="115" t="s">
        <v>1242</v>
      </c>
      <c r="E7166" s="115">
        <v>667.58019999999999</v>
      </c>
      <c r="F7166" s="674">
        <v>293.83600000000001</v>
      </c>
      <c r="G7166" s="674">
        <v>295.84500000000003</v>
      </c>
      <c r="H7166" s="115">
        <f t="shared" si="222"/>
        <v>1.0068371472522089</v>
      </c>
      <c r="I7166" s="115">
        <f t="shared" si="223"/>
        <v>672.14449999999999</v>
      </c>
    </row>
    <row r="7167" spans="1:9" hidden="1">
      <c r="A7167" s="115" t="s">
        <v>19447</v>
      </c>
      <c r="B7167" s="115" t="s">
        <v>19448</v>
      </c>
      <c r="C7167" s="115" t="s">
        <v>14818</v>
      </c>
      <c r="D7167" s="115" t="s">
        <v>1242</v>
      </c>
      <c r="E7167" s="115">
        <v>970.70889999999997</v>
      </c>
      <c r="F7167" s="674">
        <v>293.83600000000001</v>
      </c>
      <c r="G7167" s="674">
        <v>295.84500000000003</v>
      </c>
      <c r="H7167" s="115">
        <f t="shared" si="222"/>
        <v>1.0068371472522089</v>
      </c>
      <c r="I7167" s="115">
        <f t="shared" si="223"/>
        <v>977.34580000000005</v>
      </c>
    </row>
    <row r="7168" spans="1:9" hidden="1">
      <c r="A7168" s="115" t="s">
        <v>19449</v>
      </c>
      <c r="B7168" s="115" t="s">
        <v>19450</v>
      </c>
      <c r="C7168" s="115" t="s">
        <v>14821</v>
      </c>
      <c r="D7168" s="115" t="s">
        <v>1242</v>
      </c>
      <c r="E7168" s="115">
        <v>1045.8128999999999</v>
      </c>
      <c r="F7168" s="674">
        <v>293.83600000000001</v>
      </c>
      <c r="G7168" s="674">
        <v>295.84500000000003</v>
      </c>
      <c r="H7168" s="115">
        <f t="shared" si="222"/>
        <v>1.0068371472522089</v>
      </c>
      <c r="I7168" s="115">
        <f t="shared" si="223"/>
        <v>1052.9632999999999</v>
      </c>
    </row>
    <row r="7169" spans="1:9" hidden="1">
      <c r="A7169" s="115" t="s">
        <v>19451</v>
      </c>
      <c r="B7169" s="115" t="s">
        <v>19452</v>
      </c>
      <c r="C7169" s="115" t="s">
        <v>14824</v>
      </c>
      <c r="D7169" s="115" t="s">
        <v>1242</v>
      </c>
      <c r="E7169" s="115">
        <v>1440.6546000000001</v>
      </c>
      <c r="F7169" s="674">
        <v>293.83600000000001</v>
      </c>
      <c r="G7169" s="674">
        <v>295.84500000000003</v>
      </c>
      <c r="H7169" s="115">
        <f t="shared" si="222"/>
        <v>1.0068371472522089</v>
      </c>
      <c r="I7169" s="115">
        <f t="shared" si="223"/>
        <v>1450.5046</v>
      </c>
    </row>
    <row r="7170" spans="1:9" hidden="1">
      <c r="A7170" s="115" t="s">
        <v>19453</v>
      </c>
      <c r="B7170" s="115" t="s">
        <v>19454</v>
      </c>
      <c r="C7170" s="115" t="s">
        <v>14827</v>
      </c>
      <c r="D7170" s="115" t="s">
        <v>1242</v>
      </c>
      <c r="E7170" s="115">
        <v>1593.1339</v>
      </c>
      <c r="F7170" s="674">
        <v>293.83600000000001</v>
      </c>
      <c r="G7170" s="674">
        <v>295.84500000000003</v>
      </c>
      <c r="H7170" s="115">
        <f t="shared" si="222"/>
        <v>1.0068371472522089</v>
      </c>
      <c r="I7170" s="115">
        <f t="shared" si="223"/>
        <v>1604.0264</v>
      </c>
    </row>
    <row r="7171" spans="1:9" hidden="1">
      <c r="A7171" s="115" t="s">
        <v>19455</v>
      </c>
      <c r="B7171" s="115" t="s">
        <v>19456</v>
      </c>
      <c r="C7171" s="115" t="s">
        <v>14830</v>
      </c>
      <c r="D7171" s="115" t="s">
        <v>1242</v>
      </c>
      <c r="E7171" s="115">
        <v>2250.7968000000001</v>
      </c>
      <c r="F7171" s="674">
        <v>293.83600000000001</v>
      </c>
      <c r="G7171" s="674">
        <v>295.84500000000003</v>
      </c>
      <c r="H7171" s="115">
        <f t="shared" si="222"/>
        <v>1.0068371472522089</v>
      </c>
      <c r="I7171" s="115">
        <f t="shared" si="223"/>
        <v>2266.1858000000002</v>
      </c>
    </row>
    <row r="7172" spans="1:9" hidden="1">
      <c r="A7172" s="115" t="s">
        <v>19457</v>
      </c>
      <c r="B7172" s="115" t="s">
        <v>19458</v>
      </c>
      <c r="C7172" s="115" t="s">
        <v>14833</v>
      </c>
      <c r="D7172" s="115" t="s">
        <v>1242</v>
      </c>
      <c r="E7172" s="115">
        <v>3282.6176999999998</v>
      </c>
      <c r="F7172" s="674">
        <v>293.83600000000001</v>
      </c>
      <c r="G7172" s="674">
        <v>295.84500000000003</v>
      </c>
      <c r="H7172" s="115">
        <f t="shared" si="222"/>
        <v>1.0068371472522089</v>
      </c>
      <c r="I7172" s="115">
        <f t="shared" si="223"/>
        <v>3305.0614</v>
      </c>
    </row>
    <row r="7173" spans="1:9" hidden="1">
      <c r="A7173" s="115" t="s">
        <v>19459</v>
      </c>
      <c r="B7173" s="115" t="s">
        <v>19460</v>
      </c>
      <c r="C7173" s="115" t="s">
        <v>14836</v>
      </c>
      <c r="D7173" s="115" t="s">
        <v>1242</v>
      </c>
      <c r="E7173" s="115">
        <v>132.83670000000001</v>
      </c>
      <c r="F7173" s="674">
        <v>293.83600000000001</v>
      </c>
      <c r="G7173" s="674">
        <v>295.84500000000003</v>
      </c>
      <c r="H7173" s="115">
        <f t="shared" ref="H7173:H7236" si="224">G7173/F7173</f>
        <v>1.0068371472522089</v>
      </c>
      <c r="I7173" s="115">
        <f t="shared" ref="I7173:I7236" si="225">ROUND(H7173*E7173,4)</f>
        <v>133.7449</v>
      </c>
    </row>
    <row r="7174" spans="1:9" hidden="1">
      <c r="A7174" s="115" t="s">
        <v>19461</v>
      </c>
      <c r="B7174" s="115" t="s">
        <v>19462</v>
      </c>
      <c r="C7174" s="115" t="s">
        <v>14839</v>
      </c>
      <c r="D7174" s="115" t="s">
        <v>1242</v>
      </c>
      <c r="E7174" s="115">
        <v>169.18969999999999</v>
      </c>
      <c r="F7174" s="674">
        <v>293.83600000000001</v>
      </c>
      <c r="G7174" s="674">
        <v>295.84500000000003</v>
      </c>
      <c r="H7174" s="115">
        <f t="shared" si="224"/>
        <v>1.0068371472522089</v>
      </c>
      <c r="I7174" s="115">
        <f t="shared" si="225"/>
        <v>170.34649999999999</v>
      </c>
    </row>
    <row r="7175" spans="1:9" hidden="1">
      <c r="A7175" s="115" t="s">
        <v>19463</v>
      </c>
      <c r="B7175" s="115" t="s">
        <v>19464</v>
      </c>
      <c r="C7175" s="115" t="s">
        <v>14842</v>
      </c>
      <c r="D7175" s="115" t="s">
        <v>1242</v>
      </c>
      <c r="E7175" s="115">
        <v>222.68799999999999</v>
      </c>
      <c r="F7175" s="674">
        <v>293.83600000000001</v>
      </c>
      <c r="G7175" s="674">
        <v>295.84500000000003</v>
      </c>
      <c r="H7175" s="115">
        <f t="shared" si="224"/>
        <v>1.0068371472522089</v>
      </c>
      <c r="I7175" s="115">
        <f t="shared" si="225"/>
        <v>224.2106</v>
      </c>
    </row>
    <row r="7176" spans="1:9" hidden="1">
      <c r="A7176" s="115" t="s">
        <v>19465</v>
      </c>
      <c r="B7176" s="115" t="s">
        <v>19466</v>
      </c>
      <c r="C7176" s="115" t="s">
        <v>14845</v>
      </c>
      <c r="D7176" s="115" t="s">
        <v>1242</v>
      </c>
      <c r="E7176" s="115">
        <v>327.18729999999999</v>
      </c>
      <c r="F7176" s="674">
        <v>293.83600000000001</v>
      </c>
      <c r="G7176" s="674">
        <v>295.84500000000003</v>
      </c>
      <c r="H7176" s="115">
        <f t="shared" si="224"/>
        <v>1.0068371472522089</v>
      </c>
      <c r="I7176" s="115">
        <f t="shared" si="225"/>
        <v>329.42430000000002</v>
      </c>
    </row>
    <row r="7177" spans="1:9" hidden="1">
      <c r="A7177" s="115" t="s">
        <v>19467</v>
      </c>
      <c r="B7177" s="115" t="s">
        <v>19468</v>
      </c>
      <c r="C7177" s="115" t="s">
        <v>14848</v>
      </c>
      <c r="D7177" s="115" t="s">
        <v>1242</v>
      </c>
      <c r="E7177" s="115">
        <v>407.7577</v>
      </c>
      <c r="F7177" s="674">
        <v>293.83600000000001</v>
      </c>
      <c r="G7177" s="674">
        <v>295.84500000000003</v>
      </c>
      <c r="H7177" s="115">
        <f t="shared" si="224"/>
        <v>1.0068371472522089</v>
      </c>
      <c r="I7177" s="115">
        <f t="shared" si="225"/>
        <v>410.54559999999998</v>
      </c>
    </row>
    <row r="7178" spans="1:9" hidden="1">
      <c r="A7178" s="115" t="s">
        <v>19469</v>
      </c>
      <c r="B7178" s="115" t="s">
        <v>19470</v>
      </c>
      <c r="C7178" s="115" t="s">
        <v>14851</v>
      </c>
      <c r="D7178" s="115" t="s">
        <v>1242</v>
      </c>
      <c r="E7178" s="115">
        <v>219.57400000000001</v>
      </c>
      <c r="F7178" s="674">
        <v>293.83600000000001</v>
      </c>
      <c r="G7178" s="674">
        <v>295.84500000000003</v>
      </c>
      <c r="H7178" s="115">
        <f t="shared" si="224"/>
        <v>1.0068371472522089</v>
      </c>
      <c r="I7178" s="115">
        <f t="shared" si="225"/>
        <v>221.0753</v>
      </c>
    </row>
    <row r="7179" spans="1:9" hidden="1">
      <c r="A7179" s="115" t="s">
        <v>19471</v>
      </c>
      <c r="B7179" s="115" t="s">
        <v>19472</v>
      </c>
      <c r="C7179" s="115" t="s">
        <v>14854</v>
      </c>
      <c r="D7179" s="115" t="s">
        <v>1242</v>
      </c>
      <c r="E7179" s="115">
        <v>4059.6244999999999</v>
      </c>
      <c r="F7179" s="674">
        <v>293.83600000000001</v>
      </c>
      <c r="G7179" s="674">
        <v>295.84500000000003</v>
      </c>
      <c r="H7179" s="115">
        <f t="shared" si="224"/>
        <v>1.0068371472522089</v>
      </c>
      <c r="I7179" s="115">
        <f t="shared" si="225"/>
        <v>4087.3807999999999</v>
      </c>
    </row>
    <row r="7180" spans="1:9" hidden="1">
      <c r="A7180" s="115" t="s">
        <v>19473</v>
      </c>
      <c r="B7180" s="115" t="s">
        <v>19474</v>
      </c>
      <c r="C7180" s="115" t="s">
        <v>14857</v>
      </c>
      <c r="D7180" s="115" t="s">
        <v>1242</v>
      </c>
      <c r="E7180" s="115">
        <v>229.8597</v>
      </c>
      <c r="F7180" s="674">
        <v>293.83600000000001</v>
      </c>
      <c r="G7180" s="674">
        <v>295.84500000000003</v>
      </c>
      <c r="H7180" s="115">
        <f t="shared" si="224"/>
        <v>1.0068371472522089</v>
      </c>
      <c r="I7180" s="115">
        <f t="shared" si="225"/>
        <v>231.43129999999999</v>
      </c>
    </row>
    <row r="7181" spans="1:9" hidden="1">
      <c r="A7181" s="115" t="s">
        <v>19475</v>
      </c>
      <c r="B7181" s="115" t="s">
        <v>19476</v>
      </c>
      <c r="C7181" s="115" t="s">
        <v>14860</v>
      </c>
      <c r="D7181" s="115" t="s">
        <v>1242</v>
      </c>
      <c r="E7181" s="115">
        <v>4069.6244999999999</v>
      </c>
      <c r="F7181" s="674">
        <v>293.83600000000001</v>
      </c>
      <c r="G7181" s="674">
        <v>295.84500000000003</v>
      </c>
      <c r="H7181" s="115">
        <f t="shared" si="224"/>
        <v>1.0068371472522089</v>
      </c>
      <c r="I7181" s="115">
        <f t="shared" si="225"/>
        <v>4097.4490999999998</v>
      </c>
    </row>
    <row r="7182" spans="1:9" hidden="1">
      <c r="A7182" s="115" t="s">
        <v>19477</v>
      </c>
      <c r="B7182" s="115" t="s">
        <v>19478</v>
      </c>
      <c r="C7182" s="115" t="s">
        <v>14863</v>
      </c>
      <c r="D7182" s="115" t="s">
        <v>1242</v>
      </c>
      <c r="E7182" s="115">
        <v>276.1454</v>
      </c>
      <c r="F7182" s="674">
        <v>293.83600000000001</v>
      </c>
      <c r="G7182" s="674">
        <v>295.84500000000003</v>
      </c>
      <c r="H7182" s="115">
        <f t="shared" si="224"/>
        <v>1.0068371472522089</v>
      </c>
      <c r="I7182" s="115">
        <f t="shared" si="225"/>
        <v>278.03339999999997</v>
      </c>
    </row>
    <row r="7183" spans="1:9" hidden="1">
      <c r="A7183" s="115" t="s">
        <v>19479</v>
      </c>
      <c r="B7183" s="115" t="s">
        <v>19480</v>
      </c>
      <c r="C7183" s="115" t="s">
        <v>14866</v>
      </c>
      <c r="D7183" s="115" t="s">
        <v>1242</v>
      </c>
      <c r="E7183" s="115">
        <v>324.48829999999998</v>
      </c>
      <c r="F7183" s="674">
        <v>293.83600000000001</v>
      </c>
      <c r="G7183" s="674">
        <v>295.84500000000003</v>
      </c>
      <c r="H7183" s="115">
        <f t="shared" si="224"/>
        <v>1.0068371472522089</v>
      </c>
      <c r="I7183" s="115">
        <f t="shared" si="225"/>
        <v>326.70690000000002</v>
      </c>
    </row>
    <row r="7184" spans="1:9" hidden="1">
      <c r="A7184" s="115" t="s">
        <v>19481</v>
      </c>
      <c r="B7184" s="115" t="s">
        <v>19482</v>
      </c>
      <c r="C7184" s="115" t="s">
        <v>14869</v>
      </c>
      <c r="D7184" s="115" t="s">
        <v>1242</v>
      </c>
      <c r="E7184" s="115">
        <v>370.36939999999998</v>
      </c>
      <c r="F7184" s="674">
        <v>293.83600000000001</v>
      </c>
      <c r="G7184" s="674">
        <v>295.84500000000003</v>
      </c>
      <c r="H7184" s="115">
        <f t="shared" si="224"/>
        <v>1.0068371472522089</v>
      </c>
      <c r="I7184" s="115">
        <f t="shared" si="225"/>
        <v>372.90170000000001</v>
      </c>
    </row>
    <row r="7185" spans="1:9" hidden="1">
      <c r="A7185" s="115" t="s">
        <v>19483</v>
      </c>
      <c r="B7185" s="115" t="s">
        <v>19484</v>
      </c>
      <c r="C7185" s="115" t="s">
        <v>14872</v>
      </c>
      <c r="D7185" s="115" t="s">
        <v>1242</v>
      </c>
      <c r="E7185" s="115">
        <v>431.40980000000002</v>
      </c>
      <c r="F7185" s="674">
        <v>293.83600000000001</v>
      </c>
      <c r="G7185" s="674">
        <v>295.84500000000003</v>
      </c>
      <c r="H7185" s="115">
        <f t="shared" si="224"/>
        <v>1.0068371472522089</v>
      </c>
      <c r="I7185" s="115">
        <f t="shared" si="225"/>
        <v>434.35939999999999</v>
      </c>
    </row>
    <row r="7186" spans="1:9" hidden="1">
      <c r="A7186" s="115" t="s">
        <v>19485</v>
      </c>
      <c r="B7186" s="115" t="s">
        <v>19486</v>
      </c>
      <c r="C7186" s="115" t="s">
        <v>14875</v>
      </c>
      <c r="D7186" s="115" t="s">
        <v>1242</v>
      </c>
      <c r="E7186" s="115">
        <v>572.29369999999994</v>
      </c>
      <c r="F7186" s="674">
        <v>293.83600000000001</v>
      </c>
      <c r="G7186" s="674">
        <v>295.84500000000003</v>
      </c>
      <c r="H7186" s="115">
        <f t="shared" si="224"/>
        <v>1.0068371472522089</v>
      </c>
      <c r="I7186" s="115">
        <f t="shared" si="225"/>
        <v>576.20659999999998</v>
      </c>
    </row>
    <row r="7187" spans="1:9" hidden="1">
      <c r="A7187" s="115" t="s">
        <v>19487</v>
      </c>
      <c r="B7187" s="115" t="s">
        <v>19488</v>
      </c>
      <c r="C7187" s="115" t="s">
        <v>14878</v>
      </c>
      <c r="D7187" s="115" t="s">
        <v>1242</v>
      </c>
      <c r="E7187" s="115">
        <v>707.93510000000003</v>
      </c>
      <c r="F7187" s="674">
        <v>293.83600000000001</v>
      </c>
      <c r="G7187" s="674">
        <v>295.84500000000003</v>
      </c>
      <c r="H7187" s="115">
        <f t="shared" si="224"/>
        <v>1.0068371472522089</v>
      </c>
      <c r="I7187" s="115">
        <f t="shared" si="225"/>
        <v>712.77539999999999</v>
      </c>
    </row>
    <row r="7188" spans="1:9" hidden="1">
      <c r="A7188" s="115" t="s">
        <v>19489</v>
      </c>
      <c r="B7188" s="115" t="s">
        <v>19490</v>
      </c>
      <c r="C7188" s="115" t="s">
        <v>14881</v>
      </c>
      <c r="D7188" s="115" t="s">
        <v>1242</v>
      </c>
      <c r="E7188" s="115">
        <v>834.71370000000002</v>
      </c>
      <c r="F7188" s="674">
        <v>293.83600000000001</v>
      </c>
      <c r="G7188" s="674">
        <v>295.84500000000003</v>
      </c>
      <c r="H7188" s="115">
        <f t="shared" si="224"/>
        <v>1.0068371472522089</v>
      </c>
      <c r="I7188" s="115">
        <f t="shared" si="225"/>
        <v>840.42079999999999</v>
      </c>
    </row>
    <row r="7189" spans="1:9" hidden="1">
      <c r="A7189" s="115" t="s">
        <v>19491</v>
      </c>
      <c r="B7189" s="115" t="s">
        <v>19492</v>
      </c>
      <c r="C7189" s="115" t="s">
        <v>14884</v>
      </c>
      <c r="D7189" s="115" t="s">
        <v>1242</v>
      </c>
      <c r="E7189" s="115">
        <v>997.58870000000002</v>
      </c>
      <c r="F7189" s="674">
        <v>293.83600000000001</v>
      </c>
      <c r="G7189" s="674">
        <v>295.84500000000003</v>
      </c>
      <c r="H7189" s="115">
        <f t="shared" si="224"/>
        <v>1.0068371472522089</v>
      </c>
      <c r="I7189" s="115">
        <f t="shared" si="225"/>
        <v>1004.4094</v>
      </c>
    </row>
    <row r="7190" spans="1:9" hidden="1">
      <c r="A7190" s="115" t="s">
        <v>19493</v>
      </c>
      <c r="B7190" s="115" t="s">
        <v>19494</v>
      </c>
      <c r="C7190" s="115" t="s">
        <v>14887</v>
      </c>
      <c r="D7190" s="115" t="s">
        <v>1242</v>
      </c>
      <c r="E7190" s="115">
        <v>1467.7883999999999</v>
      </c>
      <c r="F7190" s="674">
        <v>293.83600000000001</v>
      </c>
      <c r="G7190" s="674">
        <v>295.84500000000003</v>
      </c>
      <c r="H7190" s="115">
        <f t="shared" si="224"/>
        <v>1.0068371472522089</v>
      </c>
      <c r="I7190" s="115">
        <f t="shared" si="225"/>
        <v>1477.8239000000001</v>
      </c>
    </row>
    <row r="7191" spans="1:9" hidden="1">
      <c r="A7191" s="115" t="s">
        <v>19495</v>
      </c>
      <c r="B7191" s="115" t="s">
        <v>19496</v>
      </c>
      <c r="C7191" s="115" t="s">
        <v>14890</v>
      </c>
      <c r="D7191" s="115" t="s">
        <v>1242</v>
      </c>
      <c r="E7191" s="115">
        <v>1566.7146</v>
      </c>
      <c r="F7191" s="674">
        <v>293.83600000000001</v>
      </c>
      <c r="G7191" s="674">
        <v>295.84500000000003</v>
      </c>
      <c r="H7191" s="115">
        <f t="shared" si="224"/>
        <v>1.0068371472522089</v>
      </c>
      <c r="I7191" s="115">
        <f t="shared" si="225"/>
        <v>1577.4265</v>
      </c>
    </row>
    <row r="7192" spans="1:9" hidden="1">
      <c r="A7192" s="115" t="s">
        <v>19497</v>
      </c>
      <c r="B7192" s="115" t="s">
        <v>19498</v>
      </c>
      <c r="C7192" s="115" t="s">
        <v>14893</v>
      </c>
      <c r="D7192" s="115" t="s">
        <v>1242</v>
      </c>
      <c r="E7192" s="115">
        <v>2073.2802999999999</v>
      </c>
      <c r="F7192" s="674">
        <v>293.83600000000001</v>
      </c>
      <c r="G7192" s="674">
        <v>295.84500000000003</v>
      </c>
      <c r="H7192" s="115">
        <f t="shared" si="224"/>
        <v>1.0068371472522089</v>
      </c>
      <c r="I7192" s="115">
        <f t="shared" si="225"/>
        <v>2087.4555999999998</v>
      </c>
    </row>
    <row r="7193" spans="1:9" hidden="1">
      <c r="A7193" s="115" t="s">
        <v>19499</v>
      </c>
      <c r="B7193" s="115" t="s">
        <v>19500</v>
      </c>
      <c r="C7193" s="115" t="s">
        <v>14896</v>
      </c>
      <c r="D7193" s="115" t="s">
        <v>1242</v>
      </c>
      <c r="E7193" s="115">
        <v>2633.172</v>
      </c>
      <c r="F7193" s="674">
        <v>293.83600000000001</v>
      </c>
      <c r="G7193" s="674">
        <v>295.84500000000003</v>
      </c>
      <c r="H7193" s="115">
        <f t="shared" si="224"/>
        <v>1.0068371472522089</v>
      </c>
      <c r="I7193" s="115">
        <f t="shared" si="225"/>
        <v>2651.1754000000001</v>
      </c>
    </row>
    <row r="7194" spans="1:9" hidden="1">
      <c r="A7194" s="115" t="s">
        <v>19501</v>
      </c>
      <c r="B7194" s="115" t="s">
        <v>19502</v>
      </c>
      <c r="C7194" s="115" t="s">
        <v>14899</v>
      </c>
      <c r="D7194" s="115" t="s">
        <v>1138</v>
      </c>
      <c r="E7194" s="115">
        <v>160.08099999999999</v>
      </c>
      <c r="F7194" s="674">
        <v>293.83600000000001</v>
      </c>
      <c r="G7194" s="674">
        <v>295.84500000000003</v>
      </c>
      <c r="H7194" s="115">
        <f t="shared" si="224"/>
        <v>1.0068371472522089</v>
      </c>
      <c r="I7194" s="115">
        <f t="shared" si="225"/>
        <v>161.1755</v>
      </c>
    </row>
    <row r="7195" spans="1:9" hidden="1">
      <c r="A7195" s="115" t="s">
        <v>19503</v>
      </c>
      <c r="B7195" s="115" t="s">
        <v>19504</v>
      </c>
      <c r="C7195" s="115" t="s">
        <v>14902</v>
      </c>
      <c r="D7195" s="115" t="s">
        <v>1242</v>
      </c>
      <c r="E7195" s="115">
        <v>217.39070000000001</v>
      </c>
      <c r="F7195" s="674">
        <v>293.83600000000001</v>
      </c>
      <c r="G7195" s="674">
        <v>295.84500000000003</v>
      </c>
      <c r="H7195" s="115">
        <f t="shared" si="224"/>
        <v>1.0068371472522089</v>
      </c>
      <c r="I7195" s="115">
        <f t="shared" si="225"/>
        <v>218.87700000000001</v>
      </c>
    </row>
    <row r="7196" spans="1:9" hidden="1">
      <c r="A7196" s="115" t="s">
        <v>19505</v>
      </c>
      <c r="B7196" s="115" t="s">
        <v>19506</v>
      </c>
      <c r="C7196" s="115" t="s">
        <v>14905</v>
      </c>
      <c r="D7196" s="115" t="s">
        <v>1242</v>
      </c>
      <c r="E7196" s="115">
        <v>264.1456</v>
      </c>
      <c r="F7196" s="674">
        <v>293.83600000000001</v>
      </c>
      <c r="G7196" s="674">
        <v>295.84500000000003</v>
      </c>
      <c r="H7196" s="115">
        <f t="shared" si="224"/>
        <v>1.0068371472522089</v>
      </c>
      <c r="I7196" s="115">
        <f t="shared" si="225"/>
        <v>265.95159999999998</v>
      </c>
    </row>
    <row r="7197" spans="1:9" hidden="1">
      <c r="A7197" s="115" t="s">
        <v>19507</v>
      </c>
      <c r="B7197" s="115" t="s">
        <v>19508</v>
      </c>
      <c r="C7197" s="115" t="s">
        <v>14908</v>
      </c>
      <c r="D7197" s="115" t="s">
        <v>1242</v>
      </c>
      <c r="E7197" s="115">
        <v>301.61430000000001</v>
      </c>
      <c r="F7197" s="674">
        <v>293.83600000000001</v>
      </c>
      <c r="G7197" s="674">
        <v>295.84500000000003</v>
      </c>
      <c r="H7197" s="115">
        <f t="shared" si="224"/>
        <v>1.0068371472522089</v>
      </c>
      <c r="I7197" s="115">
        <f t="shared" si="225"/>
        <v>303.67649999999998</v>
      </c>
    </row>
    <row r="7198" spans="1:9" hidden="1">
      <c r="A7198" s="115" t="s">
        <v>19509</v>
      </c>
      <c r="B7198" s="115" t="s">
        <v>19510</v>
      </c>
      <c r="C7198" s="115" t="s">
        <v>14911</v>
      </c>
      <c r="D7198" s="115" t="s">
        <v>1242</v>
      </c>
      <c r="E7198" s="115">
        <v>407.17489999999998</v>
      </c>
      <c r="F7198" s="674">
        <v>293.83600000000001</v>
      </c>
      <c r="G7198" s="674">
        <v>295.84500000000003</v>
      </c>
      <c r="H7198" s="115">
        <f t="shared" si="224"/>
        <v>1.0068371472522089</v>
      </c>
      <c r="I7198" s="115">
        <f t="shared" si="225"/>
        <v>409.9588</v>
      </c>
    </row>
    <row r="7199" spans="1:9" hidden="1">
      <c r="A7199" s="115" t="s">
        <v>19511</v>
      </c>
      <c r="B7199" s="115" t="s">
        <v>19512</v>
      </c>
      <c r="C7199" s="115" t="s">
        <v>14914</v>
      </c>
      <c r="D7199" s="115" t="s">
        <v>1242</v>
      </c>
      <c r="E7199" s="115">
        <v>439.35680000000002</v>
      </c>
      <c r="F7199" s="674">
        <v>293.83600000000001</v>
      </c>
      <c r="G7199" s="674">
        <v>295.84500000000003</v>
      </c>
      <c r="H7199" s="115">
        <f t="shared" si="224"/>
        <v>1.0068371472522089</v>
      </c>
      <c r="I7199" s="115">
        <f t="shared" si="225"/>
        <v>442.36070000000001</v>
      </c>
    </row>
    <row r="7200" spans="1:9" hidden="1">
      <c r="A7200" s="115" t="s">
        <v>19513</v>
      </c>
      <c r="B7200" s="115" t="s">
        <v>19514</v>
      </c>
      <c r="C7200" s="115" t="s">
        <v>14917</v>
      </c>
      <c r="D7200" s="115" t="s">
        <v>1242</v>
      </c>
      <c r="E7200" s="115">
        <v>791.04</v>
      </c>
      <c r="F7200" s="674">
        <v>293.83600000000001</v>
      </c>
      <c r="G7200" s="674">
        <v>295.84500000000003</v>
      </c>
      <c r="H7200" s="115">
        <f t="shared" si="224"/>
        <v>1.0068371472522089</v>
      </c>
      <c r="I7200" s="115">
        <f t="shared" si="225"/>
        <v>796.44849999999997</v>
      </c>
    </row>
    <row r="7201" spans="1:9" hidden="1">
      <c r="A7201" s="115" t="s">
        <v>19515</v>
      </c>
      <c r="B7201" s="115" t="s">
        <v>19516</v>
      </c>
      <c r="C7201" s="115" t="s">
        <v>14920</v>
      </c>
      <c r="D7201" s="115" t="s">
        <v>1242</v>
      </c>
      <c r="E7201" s="115">
        <v>1315.4667999999999</v>
      </c>
      <c r="F7201" s="674">
        <v>293.83600000000001</v>
      </c>
      <c r="G7201" s="674">
        <v>295.84500000000003</v>
      </c>
      <c r="H7201" s="115">
        <f t="shared" si="224"/>
        <v>1.0068371472522089</v>
      </c>
      <c r="I7201" s="115">
        <f t="shared" si="225"/>
        <v>1324.4608000000001</v>
      </c>
    </row>
    <row r="7202" spans="1:9" hidden="1">
      <c r="A7202" s="115" t="s">
        <v>19517</v>
      </c>
      <c r="B7202" s="115" t="s">
        <v>19518</v>
      </c>
      <c r="C7202" s="115" t="s">
        <v>14923</v>
      </c>
      <c r="D7202" s="115" t="s">
        <v>1242</v>
      </c>
      <c r="E7202" s="115">
        <v>1886.4974</v>
      </c>
      <c r="F7202" s="674">
        <v>293.83600000000001</v>
      </c>
      <c r="G7202" s="674">
        <v>295.84500000000003</v>
      </c>
      <c r="H7202" s="115">
        <f t="shared" si="224"/>
        <v>1.0068371472522089</v>
      </c>
      <c r="I7202" s="115">
        <f t="shared" si="225"/>
        <v>1899.3957</v>
      </c>
    </row>
    <row r="7203" spans="1:9" hidden="1">
      <c r="A7203" s="115" t="s">
        <v>19519</v>
      </c>
      <c r="B7203" s="115" t="s">
        <v>19520</v>
      </c>
      <c r="C7203" s="115" t="s">
        <v>14926</v>
      </c>
      <c r="D7203" s="115" t="s">
        <v>1242</v>
      </c>
      <c r="E7203" s="115">
        <v>5841.3320000000003</v>
      </c>
      <c r="F7203" s="674">
        <v>293.83600000000001</v>
      </c>
      <c r="G7203" s="674">
        <v>295.84500000000003</v>
      </c>
      <c r="H7203" s="115">
        <f t="shared" si="224"/>
        <v>1.0068371472522089</v>
      </c>
      <c r="I7203" s="115">
        <f t="shared" si="225"/>
        <v>5881.27</v>
      </c>
    </row>
    <row r="7204" spans="1:9" hidden="1">
      <c r="A7204" s="115" t="s">
        <v>19521</v>
      </c>
      <c r="B7204" s="115" t="s">
        <v>19522</v>
      </c>
      <c r="C7204" s="115" t="s">
        <v>14929</v>
      </c>
      <c r="D7204" s="115" t="s">
        <v>1242</v>
      </c>
      <c r="E7204" s="115">
        <v>7102.0136000000002</v>
      </c>
      <c r="F7204" s="674">
        <v>293.83600000000001</v>
      </c>
      <c r="G7204" s="674">
        <v>295.84500000000003</v>
      </c>
      <c r="H7204" s="115">
        <f t="shared" si="224"/>
        <v>1.0068371472522089</v>
      </c>
      <c r="I7204" s="115">
        <f t="shared" si="225"/>
        <v>7150.5711000000001</v>
      </c>
    </row>
    <row r="7205" spans="1:9" hidden="1">
      <c r="A7205" s="115" t="s">
        <v>19523</v>
      </c>
      <c r="B7205" s="115" t="s">
        <v>19524</v>
      </c>
      <c r="C7205" s="115" t="s">
        <v>14932</v>
      </c>
      <c r="D7205" s="115" t="s">
        <v>1242</v>
      </c>
      <c r="E7205" s="115">
        <v>9547.2453000000005</v>
      </c>
      <c r="F7205" s="674">
        <v>293.83600000000001</v>
      </c>
      <c r="G7205" s="674">
        <v>295.84500000000003</v>
      </c>
      <c r="H7205" s="115">
        <f t="shared" si="224"/>
        <v>1.0068371472522089</v>
      </c>
      <c r="I7205" s="115">
        <f t="shared" si="225"/>
        <v>9612.5211999999992</v>
      </c>
    </row>
    <row r="7206" spans="1:9" hidden="1">
      <c r="A7206" s="115" t="s">
        <v>19525</v>
      </c>
      <c r="B7206" s="115" t="s">
        <v>19526</v>
      </c>
      <c r="C7206" s="115" t="s">
        <v>14935</v>
      </c>
      <c r="D7206" s="115" t="s">
        <v>1242</v>
      </c>
      <c r="E7206" s="115">
        <v>329.8014</v>
      </c>
      <c r="F7206" s="674">
        <v>293.83600000000001</v>
      </c>
      <c r="G7206" s="674">
        <v>295.84500000000003</v>
      </c>
      <c r="H7206" s="115">
        <f t="shared" si="224"/>
        <v>1.0068371472522089</v>
      </c>
      <c r="I7206" s="115">
        <f t="shared" si="225"/>
        <v>332.05630000000002</v>
      </c>
    </row>
    <row r="7207" spans="1:9" hidden="1">
      <c r="A7207" s="115" t="s">
        <v>19527</v>
      </c>
      <c r="B7207" s="115" t="s">
        <v>19528</v>
      </c>
      <c r="C7207" s="115" t="s">
        <v>14938</v>
      </c>
      <c r="D7207" s="115" t="s">
        <v>1242</v>
      </c>
      <c r="E7207" s="115">
        <v>511.81599999999997</v>
      </c>
      <c r="F7207" s="674">
        <v>293.83600000000001</v>
      </c>
      <c r="G7207" s="674">
        <v>295.84500000000003</v>
      </c>
      <c r="H7207" s="115">
        <f t="shared" si="224"/>
        <v>1.0068371472522089</v>
      </c>
      <c r="I7207" s="115">
        <f t="shared" si="225"/>
        <v>515.31539999999995</v>
      </c>
    </row>
    <row r="7208" spans="1:9" hidden="1">
      <c r="A7208" s="115" t="s">
        <v>19529</v>
      </c>
      <c r="B7208" s="115" t="s">
        <v>19530</v>
      </c>
      <c r="C7208" s="115" t="s">
        <v>14941</v>
      </c>
      <c r="D7208" s="115" t="s">
        <v>1242</v>
      </c>
      <c r="E7208" s="115">
        <v>247.6994</v>
      </c>
      <c r="F7208" s="674">
        <v>293.83600000000001</v>
      </c>
      <c r="G7208" s="674">
        <v>295.84500000000003</v>
      </c>
      <c r="H7208" s="115">
        <f t="shared" si="224"/>
        <v>1.0068371472522089</v>
      </c>
      <c r="I7208" s="115">
        <f t="shared" si="225"/>
        <v>249.393</v>
      </c>
    </row>
    <row r="7209" spans="1:9" hidden="1">
      <c r="A7209" s="115" t="s">
        <v>19531</v>
      </c>
      <c r="B7209" s="115" t="s">
        <v>19532</v>
      </c>
      <c r="C7209" s="115" t="s">
        <v>14944</v>
      </c>
      <c r="D7209" s="115" t="s">
        <v>1242</v>
      </c>
      <c r="E7209" s="115">
        <v>349.44830000000002</v>
      </c>
      <c r="F7209" s="674">
        <v>293.83600000000001</v>
      </c>
      <c r="G7209" s="674">
        <v>295.84500000000003</v>
      </c>
      <c r="H7209" s="115">
        <f t="shared" si="224"/>
        <v>1.0068371472522089</v>
      </c>
      <c r="I7209" s="115">
        <f t="shared" si="225"/>
        <v>351.83749999999998</v>
      </c>
    </row>
    <row r="7210" spans="1:9" hidden="1">
      <c r="A7210" s="115" t="s">
        <v>19533</v>
      </c>
      <c r="B7210" s="115" t="s">
        <v>19534</v>
      </c>
      <c r="C7210" s="115" t="s">
        <v>14947</v>
      </c>
      <c r="D7210" s="115" t="s">
        <v>1242</v>
      </c>
      <c r="E7210" s="115">
        <v>481.08569999999997</v>
      </c>
      <c r="F7210" s="674">
        <v>293.83600000000001</v>
      </c>
      <c r="G7210" s="674">
        <v>295.84500000000003</v>
      </c>
      <c r="H7210" s="115">
        <f t="shared" si="224"/>
        <v>1.0068371472522089</v>
      </c>
      <c r="I7210" s="115">
        <f t="shared" si="225"/>
        <v>484.375</v>
      </c>
    </row>
    <row r="7211" spans="1:9" hidden="1">
      <c r="A7211" s="115" t="s">
        <v>19535</v>
      </c>
      <c r="B7211" s="115" t="s">
        <v>19536</v>
      </c>
      <c r="C7211" s="115" t="s">
        <v>14950</v>
      </c>
      <c r="D7211" s="115" t="s">
        <v>1138</v>
      </c>
      <c r="E7211" s="115">
        <v>283.83850000000001</v>
      </c>
      <c r="F7211" s="674">
        <v>293.83600000000001</v>
      </c>
      <c r="G7211" s="674">
        <v>295.84500000000003</v>
      </c>
      <c r="H7211" s="115">
        <f t="shared" si="224"/>
        <v>1.0068371472522089</v>
      </c>
      <c r="I7211" s="115">
        <f t="shared" si="225"/>
        <v>285.77910000000003</v>
      </c>
    </row>
    <row r="7212" spans="1:9" hidden="1">
      <c r="A7212" s="115" t="s">
        <v>19537</v>
      </c>
      <c r="B7212" s="115" t="s">
        <v>19538</v>
      </c>
      <c r="C7212" s="115" t="s">
        <v>14953</v>
      </c>
      <c r="D7212" s="115" t="s">
        <v>1242</v>
      </c>
      <c r="E7212" s="115">
        <v>141.3922</v>
      </c>
      <c r="F7212" s="674">
        <v>293.83600000000001</v>
      </c>
      <c r="G7212" s="674">
        <v>295.84500000000003</v>
      </c>
      <c r="H7212" s="115">
        <f t="shared" si="224"/>
        <v>1.0068371472522089</v>
      </c>
      <c r="I7212" s="115">
        <f t="shared" si="225"/>
        <v>142.35890000000001</v>
      </c>
    </row>
    <row r="7213" spans="1:9" hidden="1">
      <c r="A7213" s="115" t="s">
        <v>19539</v>
      </c>
      <c r="B7213" s="115" t="s">
        <v>19540</v>
      </c>
      <c r="C7213" s="115" t="s">
        <v>14956</v>
      </c>
      <c r="D7213" s="115" t="s">
        <v>1138</v>
      </c>
      <c r="E7213" s="115">
        <v>519.60419999999999</v>
      </c>
      <c r="F7213" s="674">
        <v>293.83600000000001</v>
      </c>
      <c r="G7213" s="674">
        <v>295.84500000000003</v>
      </c>
      <c r="H7213" s="115">
        <f t="shared" si="224"/>
        <v>1.0068371472522089</v>
      </c>
      <c r="I7213" s="115">
        <f t="shared" si="225"/>
        <v>523.15679999999998</v>
      </c>
    </row>
    <row r="7214" spans="1:9" hidden="1">
      <c r="A7214" s="115" t="s">
        <v>19541</v>
      </c>
      <c r="B7214" s="115" t="s">
        <v>19542</v>
      </c>
      <c r="C7214" s="115" t="s">
        <v>14959</v>
      </c>
      <c r="D7214" s="115" t="s">
        <v>1242</v>
      </c>
      <c r="E7214" s="115">
        <v>199.1122</v>
      </c>
      <c r="F7214" s="674">
        <v>293.83600000000001</v>
      </c>
      <c r="G7214" s="674">
        <v>295.84500000000003</v>
      </c>
      <c r="H7214" s="115">
        <f t="shared" si="224"/>
        <v>1.0068371472522089</v>
      </c>
      <c r="I7214" s="115">
        <f t="shared" si="225"/>
        <v>200.4736</v>
      </c>
    </row>
    <row r="7215" spans="1:9" hidden="1">
      <c r="A7215" s="115" t="s">
        <v>19543</v>
      </c>
      <c r="B7215" s="115" t="s">
        <v>19544</v>
      </c>
      <c r="C7215" s="115" t="s">
        <v>14962</v>
      </c>
      <c r="D7215" s="115" t="s">
        <v>1138</v>
      </c>
      <c r="E7215" s="115">
        <v>844.43989999999997</v>
      </c>
      <c r="F7215" s="674">
        <v>293.83600000000001</v>
      </c>
      <c r="G7215" s="674">
        <v>295.84500000000003</v>
      </c>
      <c r="H7215" s="115">
        <f t="shared" si="224"/>
        <v>1.0068371472522089</v>
      </c>
      <c r="I7215" s="115">
        <f t="shared" si="225"/>
        <v>850.21349999999995</v>
      </c>
    </row>
    <row r="7216" spans="1:9" hidden="1">
      <c r="A7216" s="115" t="s">
        <v>19545</v>
      </c>
      <c r="B7216" s="115" t="s">
        <v>19546</v>
      </c>
      <c r="C7216" s="115" t="s">
        <v>14965</v>
      </c>
      <c r="D7216" s="115" t="s">
        <v>1242</v>
      </c>
      <c r="E7216" s="115">
        <v>277.23750000000001</v>
      </c>
      <c r="F7216" s="674">
        <v>293.83600000000001</v>
      </c>
      <c r="G7216" s="674">
        <v>295.84500000000003</v>
      </c>
      <c r="H7216" s="115">
        <f t="shared" si="224"/>
        <v>1.0068371472522089</v>
      </c>
      <c r="I7216" s="115">
        <f t="shared" si="225"/>
        <v>279.13299999999998</v>
      </c>
    </row>
    <row r="7217" spans="1:9" hidden="1">
      <c r="A7217" s="115" t="s">
        <v>19547</v>
      </c>
      <c r="B7217" s="115" t="s">
        <v>19548</v>
      </c>
      <c r="C7217" s="115" t="s">
        <v>14968</v>
      </c>
      <c r="D7217" s="115" t="s">
        <v>1138</v>
      </c>
      <c r="E7217" s="115">
        <v>1531.6491000000001</v>
      </c>
      <c r="F7217" s="674">
        <v>293.83600000000001</v>
      </c>
      <c r="G7217" s="674">
        <v>295.84500000000003</v>
      </c>
      <c r="H7217" s="115">
        <f t="shared" si="224"/>
        <v>1.0068371472522089</v>
      </c>
      <c r="I7217" s="115">
        <f t="shared" si="225"/>
        <v>1542.1212</v>
      </c>
    </row>
    <row r="7218" spans="1:9" hidden="1">
      <c r="A7218" s="115" t="s">
        <v>19549</v>
      </c>
      <c r="B7218" s="115" t="s">
        <v>19550</v>
      </c>
      <c r="C7218" s="115" t="s">
        <v>14971</v>
      </c>
      <c r="D7218" s="115" t="s">
        <v>1242</v>
      </c>
      <c r="E7218" s="115">
        <v>309.52280000000002</v>
      </c>
      <c r="F7218" s="674">
        <v>293.83600000000001</v>
      </c>
      <c r="G7218" s="674">
        <v>295.84500000000003</v>
      </c>
      <c r="H7218" s="115">
        <f t="shared" si="224"/>
        <v>1.0068371472522089</v>
      </c>
      <c r="I7218" s="115">
        <f t="shared" si="225"/>
        <v>311.63909999999998</v>
      </c>
    </row>
    <row r="7219" spans="1:9" hidden="1">
      <c r="A7219" s="115" t="s">
        <v>19551</v>
      </c>
      <c r="B7219" s="115" t="s">
        <v>19552</v>
      </c>
      <c r="C7219" s="115" t="s">
        <v>14974</v>
      </c>
      <c r="D7219" s="115" t="s">
        <v>1138</v>
      </c>
      <c r="E7219" s="115">
        <v>2137.8332</v>
      </c>
      <c r="F7219" s="674">
        <v>293.83600000000001</v>
      </c>
      <c r="G7219" s="674">
        <v>295.84500000000003</v>
      </c>
      <c r="H7219" s="115">
        <f t="shared" si="224"/>
        <v>1.0068371472522089</v>
      </c>
      <c r="I7219" s="115">
        <f t="shared" si="225"/>
        <v>2152.4499000000001</v>
      </c>
    </row>
    <row r="7220" spans="1:9" hidden="1">
      <c r="A7220" s="115" t="s">
        <v>19553</v>
      </c>
      <c r="B7220" s="115" t="s">
        <v>19554</v>
      </c>
      <c r="C7220" s="115" t="s">
        <v>14977</v>
      </c>
      <c r="D7220" s="115" t="s">
        <v>1242</v>
      </c>
      <c r="E7220" s="115">
        <v>422.84890000000001</v>
      </c>
      <c r="F7220" s="674">
        <v>293.83600000000001</v>
      </c>
      <c r="G7220" s="674">
        <v>295.84500000000003</v>
      </c>
      <c r="H7220" s="115">
        <f t="shared" si="224"/>
        <v>1.0068371472522089</v>
      </c>
      <c r="I7220" s="115">
        <f t="shared" si="225"/>
        <v>425.74</v>
      </c>
    </row>
    <row r="7221" spans="1:9" hidden="1">
      <c r="A7221" s="115" t="s">
        <v>19555</v>
      </c>
      <c r="B7221" s="115" t="s">
        <v>19556</v>
      </c>
      <c r="C7221" s="115" t="s">
        <v>14980</v>
      </c>
      <c r="D7221" s="115" t="s">
        <v>1138</v>
      </c>
      <c r="E7221" s="115">
        <v>521.84450000000004</v>
      </c>
      <c r="F7221" s="674">
        <v>293.83600000000001</v>
      </c>
      <c r="G7221" s="674">
        <v>295.84500000000003</v>
      </c>
      <c r="H7221" s="115">
        <f t="shared" si="224"/>
        <v>1.0068371472522089</v>
      </c>
      <c r="I7221" s="115">
        <f t="shared" si="225"/>
        <v>525.41240000000005</v>
      </c>
    </row>
    <row r="7222" spans="1:9" hidden="1">
      <c r="A7222" s="115" t="s">
        <v>19557</v>
      </c>
      <c r="B7222" s="115" t="s">
        <v>19558</v>
      </c>
      <c r="C7222" s="115" t="s">
        <v>14983</v>
      </c>
      <c r="D7222" s="115" t="s">
        <v>1138</v>
      </c>
      <c r="E7222" s="115">
        <v>642.77800000000002</v>
      </c>
      <c r="F7222" s="674">
        <v>293.83600000000001</v>
      </c>
      <c r="G7222" s="674">
        <v>295.84500000000003</v>
      </c>
      <c r="H7222" s="115">
        <f t="shared" si="224"/>
        <v>1.0068371472522089</v>
      </c>
      <c r="I7222" s="115">
        <f t="shared" si="225"/>
        <v>647.17280000000005</v>
      </c>
    </row>
    <row r="7223" spans="1:9" hidden="1">
      <c r="A7223" s="115" t="s">
        <v>19559</v>
      </c>
      <c r="B7223" s="115" t="s">
        <v>19560</v>
      </c>
      <c r="C7223" s="115" t="s">
        <v>14986</v>
      </c>
      <c r="D7223" s="115" t="s">
        <v>1242</v>
      </c>
      <c r="E7223" s="115">
        <v>15.104100000000001</v>
      </c>
      <c r="F7223" s="674">
        <v>293.83600000000001</v>
      </c>
      <c r="G7223" s="674">
        <v>295.84500000000003</v>
      </c>
      <c r="H7223" s="115">
        <f t="shared" si="224"/>
        <v>1.0068371472522089</v>
      </c>
      <c r="I7223" s="115">
        <f t="shared" si="225"/>
        <v>15.2074</v>
      </c>
    </row>
    <row r="7224" spans="1:9" hidden="1">
      <c r="A7224" s="115" t="s">
        <v>19561</v>
      </c>
      <c r="B7224" s="115" t="s">
        <v>19562</v>
      </c>
      <c r="C7224" s="115" t="s">
        <v>14989</v>
      </c>
      <c r="D7224" s="115" t="s">
        <v>1138</v>
      </c>
      <c r="E7224" s="115">
        <v>527.37670000000003</v>
      </c>
      <c r="F7224" s="674">
        <v>293.83600000000001</v>
      </c>
      <c r="G7224" s="674">
        <v>295.84500000000003</v>
      </c>
      <c r="H7224" s="115">
        <f t="shared" si="224"/>
        <v>1.0068371472522089</v>
      </c>
      <c r="I7224" s="115">
        <f t="shared" si="225"/>
        <v>530.98249999999996</v>
      </c>
    </row>
    <row r="7225" spans="1:9" hidden="1">
      <c r="A7225" s="115" t="s">
        <v>19563</v>
      </c>
      <c r="B7225" s="115" t="s">
        <v>19564</v>
      </c>
      <c r="C7225" s="115" t="s">
        <v>14992</v>
      </c>
      <c r="D7225" s="115" t="s">
        <v>1138</v>
      </c>
      <c r="E7225" s="115">
        <v>441.06420000000003</v>
      </c>
      <c r="F7225" s="674">
        <v>293.83600000000001</v>
      </c>
      <c r="G7225" s="674">
        <v>295.84500000000003</v>
      </c>
      <c r="H7225" s="115">
        <f t="shared" si="224"/>
        <v>1.0068371472522089</v>
      </c>
      <c r="I7225" s="115">
        <f t="shared" si="225"/>
        <v>444.07979999999998</v>
      </c>
    </row>
    <row r="7226" spans="1:9" hidden="1">
      <c r="A7226" s="115" t="s">
        <v>19565</v>
      </c>
      <c r="B7226" s="115" t="s">
        <v>19566</v>
      </c>
      <c r="C7226" s="115" t="s">
        <v>14995</v>
      </c>
      <c r="D7226" s="115" t="s">
        <v>1138</v>
      </c>
      <c r="E7226" s="115">
        <v>649.28060000000005</v>
      </c>
      <c r="F7226" s="674">
        <v>293.83600000000001</v>
      </c>
      <c r="G7226" s="674">
        <v>295.84500000000003</v>
      </c>
      <c r="H7226" s="115">
        <f t="shared" si="224"/>
        <v>1.0068371472522089</v>
      </c>
      <c r="I7226" s="115">
        <f t="shared" si="225"/>
        <v>653.71979999999996</v>
      </c>
    </row>
    <row r="7227" spans="1:9" hidden="1">
      <c r="A7227" s="115" t="s">
        <v>19567</v>
      </c>
      <c r="B7227" s="115" t="s">
        <v>19568</v>
      </c>
      <c r="C7227" s="115" t="s">
        <v>14998</v>
      </c>
      <c r="D7227" s="115" t="s">
        <v>1138</v>
      </c>
      <c r="E7227" s="115">
        <v>522.09829999999999</v>
      </c>
      <c r="F7227" s="674">
        <v>293.83600000000001</v>
      </c>
      <c r="G7227" s="674">
        <v>295.84500000000003</v>
      </c>
      <c r="H7227" s="115">
        <f t="shared" si="224"/>
        <v>1.0068371472522089</v>
      </c>
      <c r="I7227" s="115">
        <f t="shared" si="225"/>
        <v>525.66800000000001</v>
      </c>
    </row>
    <row r="7228" spans="1:9" hidden="1">
      <c r="A7228" s="115" t="s">
        <v>19569</v>
      </c>
      <c r="B7228" s="115" t="s">
        <v>19570</v>
      </c>
      <c r="C7228" s="115" t="s">
        <v>15001</v>
      </c>
      <c r="D7228" s="115" t="s">
        <v>1138</v>
      </c>
      <c r="E7228" s="115">
        <v>440.86169999999998</v>
      </c>
      <c r="F7228" s="674">
        <v>293.83600000000001</v>
      </c>
      <c r="G7228" s="674">
        <v>295.84500000000003</v>
      </c>
      <c r="H7228" s="115">
        <f t="shared" si="224"/>
        <v>1.0068371472522089</v>
      </c>
      <c r="I7228" s="115">
        <f t="shared" si="225"/>
        <v>443.8759</v>
      </c>
    </row>
    <row r="7229" spans="1:9" hidden="1">
      <c r="A7229" s="115" t="s">
        <v>19571</v>
      </c>
      <c r="B7229" s="115" t="s">
        <v>19572</v>
      </c>
      <c r="C7229" s="115" t="s">
        <v>15004</v>
      </c>
      <c r="D7229" s="115" t="s">
        <v>1138</v>
      </c>
      <c r="E7229" s="115">
        <v>644.14520000000005</v>
      </c>
      <c r="F7229" s="674">
        <v>293.83600000000001</v>
      </c>
      <c r="G7229" s="674">
        <v>295.84500000000003</v>
      </c>
      <c r="H7229" s="115">
        <f t="shared" si="224"/>
        <v>1.0068371472522089</v>
      </c>
      <c r="I7229" s="115">
        <f t="shared" si="225"/>
        <v>648.54930000000002</v>
      </c>
    </row>
    <row r="7230" spans="1:9" hidden="1">
      <c r="A7230" s="115" t="s">
        <v>19573</v>
      </c>
      <c r="B7230" s="115" t="s">
        <v>19574</v>
      </c>
      <c r="C7230" s="115" t="s">
        <v>15007</v>
      </c>
      <c r="D7230" s="115" t="s">
        <v>1138</v>
      </c>
      <c r="E7230" s="115">
        <v>170.19810000000001</v>
      </c>
      <c r="F7230" s="674">
        <v>293.83600000000001</v>
      </c>
      <c r="G7230" s="674">
        <v>295.84500000000003</v>
      </c>
      <c r="H7230" s="115">
        <f t="shared" si="224"/>
        <v>1.0068371472522089</v>
      </c>
      <c r="I7230" s="115">
        <f t="shared" si="225"/>
        <v>171.36179999999999</v>
      </c>
    </row>
    <row r="7231" spans="1:9" hidden="1">
      <c r="A7231" s="115" t="s">
        <v>19575</v>
      </c>
      <c r="B7231" s="115" t="s">
        <v>19576</v>
      </c>
      <c r="C7231" s="115" t="s">
        <v>15010</v>
      </c>
      <c r="D7231" s="115" t="s">
        <v>1138</v>
      </c>
      <c r="E7231" s="115">
        <v>322.40199999999999</v>
      </c>
      <c r="F7231" s="674">
        <v>293.83600000000001</v>
      </c>
      <c r="G7231" s="674">
        <v>295.84500000000003</v>
      </c>
      <c r="H7231" s="115">
        <f t="shared" si="224"/>
        <v>1.0068371472522089</v>
      </c>
      <c r="I7231" s="115">
        <f t="shared" si="225"/>
        <v>324.60629999999998</v>
      </c>
    </row>
    <row r="7232" spans="1:9" hidden="1">
      <c r="A7232" s="115" t="s">
        <v>19577</v>
      </c>
      <c r="B7232" s="115" t="s">
        <v>19578</v>
      </c>
      <c r="C7232" s="115" t="s">
        <v>15013</v>
      </c>
      <c r="D7232" s="115" t="s">
        <v>1138</v>
      </c>
      <c r="E7232" s="115">
        <v>471.2688</v>
      </c>
      <c r="F7232" s="674">
        <v>293.83600000000001</v>
      </c>
      <c r="G7232" s="674">
        <v>295.84500000000003</v>
      </c>
      <c r="H7232" s="115">
        <f t="shared" si="224"/>
        <v>1.0068371472522089</v>
      </c>
      <c r="I7232" s="115">
        <f t="shared" si="225"/>
        <v>474.49090000000001</v>
      </c>
    </row>
    <row r="7233" spans="1:9" hidden="1">
      <c r="A7233" s="115" t="s">
        <v>19579</v>
      </c>
      <c r="B7233" s="115" t="s">
        <v>19580</v>
      </c>
      <c r="C7233" s="115" t="s">
        <v>15016</v>
      </c>
      <c r="D7233" s="115" t="s">
        <v>1138</v>
      </c>
      <c r="E7233" s="115">
        <v>741.92930000000001</v>
      </c>
      <c r="F7233" s="674">
        <v>293.83600000000001</v>
      </c>
      <c r="G7233" s="674">
        <v>295.84500000000003</v>
      </c>
      <c r="H7233" s="115">
        <f t="shared" si="224"/>
        <v>1.0068371472522089</v>
      </c>
      <c r="I7233" s="115">
        <f t="shared" si="225"/>
        <v>747.00199999999995</v>
      </c>
    </row>
    <row r="7234" spans="1:9" hidden="1">
      <c r="A7234" s="115" t="s">
        <v>19581</v>
      </c>
      <c r="B7234" s="115" t="s">
        <v>19582</v>
      </c>
      <c r="C7234" s="115" t="s">
        <v>15019</v>
      </c>
      <c r="D7234" s="115" t="s">
        <v>1138</v>
      </c>
      <c r="E7234" s="115">
        <v>961.15160000000003</v>
      </c>
      <c r="F7234" s="674">
        <v>293.83600000000001</v>
      </c>
      <c r="G7234" s="674">
        <v>295.84500000000003</v>
      </c>
      <c r="H7234" s="115">
        <f t="shared" si="224"/>
        <v>1.0068371472522089</v>
      </c>
      <c r="I7234" s="115">
        <f t="shared" si="225"/>
        <v>967.72310000000004</v>
      </c>
    </row>
    <row r="7235" spans="1:9" hidden="1">
      <c r="A7235" s="115" t="s">
        <v>19583</v>
      </c>
      <c r="B7235" s="115" t="s">
        <v>19584</v>
      </c>
      <c r="C7235" s="115" t="s">
        <v>15022</v>
      </c>
      <c r="D7235" s="115" t="s">
        <v>1138</v>
      </c>
      <c r="E7235" s="115">
        <v>1261.3972000000001</v>
      </c>
      <c r="F7235" s="674">
        <v>293.83600000000001</v>
      </c>
      <c r="G7235" s="674">
        <v>295.84500000000003</v>
      </c>
      <c r="H7235" s="115">
        <f t="shared" si="224"/>
        <v>1.0068371472522089</v>
      </c>
      <c r="I7235" s="115">
        <f t="shared" si="225"/>
        <v>1270.0216</v>
      </c>
    </row>
    <row r="7236" spans="1:9" hidden="1">
      <c r="A7236" s="115" t="s">
        <v>19585</v>
      </c>
      <c r="B7236" s="115" t="s">
        <v>19586</v>
      </c>
      <c r="C7236" s="115" t="s">
        <v>15025</v>
      </c>
      <c r="D7236" s="115" t="s">
        <v>1138</v>
      </c>
      <c r="E7236" s="115">
        <v>2989.4074999999998</v>
      </c>
      <c r="F7236" s="674">
        <v>293.83600000000001</v>
      </c>
      <c r="G7236" s="674">
        <v>295.84500000000003</v>
      </c>
      <c r="H7236" s="115">
        <f t="shared" si="224"/>
        <v>1.0068371472522089</v>
      </c>
      <c r="I7236" s="115">
        <f t="shared" si="225"/>
        <v>3009.8465000000001</v>
      </c>
    </row>
    <row r="7237" spans="1:9" hidden="1">
      <c r="A7237" s="115" t="s">
        <v>19587</v>
      </c>
      <c r="B7237" s="115" t="s">
        <v>19588</v>
      </c>
      <c r="C7237" s="115" t="s">
        <v>15028</v>
      </c>
      <c r="D7237" s="115" t="s">
        <v>1138</v>
      </c>
      <c r="E7237" s="115">
        <v>3774.8112000000001</v>
      </c>
      <c r="F7237" s="674">
        <v>293.83600000000001</v>
      </c>
      <c r="G7237" s="674">
        <v>295.84500000000003</v>
      </c>
      <c r="H7237" s="115">
        <f t="shared" ref="H7237:H7300" si="226">G7237/F7237</f>
        <v>1.0068371472522089</v>
      </c>
      <c r="I7237" s="115">
        <f t="shared" ref="I7237:I7300" si="227">ROUND(H7237*E7237,4)</f>
        <v>3800.6201000000001</v>
      </c>
    </row>
    <row r="7238" spans="1:9" hidden="1">
      <c r="A7238" s="115" t="s">
        <v>19589</v>
      </c>
      <c r="B7238" s="115" t="s">
        <v>19590</v>
      </c>
      <c r="C7238" s="115" t="s">
        <v>15031</v>
      </c>
      <c r="D7238" s="115" t="s">
        <v>1138</v>
      </c>
      <c r="E7238" s="115">
        <v>7774.1632</v>
      </c>
      <c r="F7238" s="674">
        <v>293.83600000000001</v>
      </c>
      <c r="G7238" s="674">
        <v>295.84500000000003</v>
      </c>
      <c r="H7238" s="115">
        <f t="shared" si="226"/>
        <v>1.0068371472522089</v>
      </c>
      <c r="I7238" s="115">
        <f t="shared" si="227"/>
        <v>7827.3163000000004</v>
      </c>
    </row>
    <row r="7239" spans="1:9" hidden="1">
      <c r="A7239" s="115" t="s">
        <v>19591</v>
      </c>
      <c r="B7239" s="115" t="s">
        <v>19592</v>
      </c>
      <c r="C7239" s="115" t="s">
        <v>15034</v>
      </c>
      <c r="D7239" s="115" t="s">
        <v>1138</v>
      </c>
      <c r="E7239" s="115">
        <v>9263.9642999999996</v>
      </c>
      <c r="F7239" s="674">
        <v>293.83600000000001</v>
      </c>
      <c r="G7239" s="674">
        <v>295.84500000000003</v>
      </c>
      <c r="H7239" s="115">
        <f t="shared" si="226"/>
        <v>1.0068371472522089</v>
      </c>
      <c r="I7239" s="115">
        <f t="shared" si="227"/>
        <v>9327.3034000000007</v>
      </c>
    </row>
    <row r="7240" spans="1:9" hidden="1">
      <c r="A7240" s="115" t="s">
        <v>19593</v>
      </c>
      <c r="B7240" s="115" t="s">
        <v>19594</v>
      </c>
      <c r="C7240" s="115" t="s">
        <v>15037</v>
      </c>
      <c r="D7240" s="115" t="s">
        <v>1138</v>
      </c>
      <c r="E7240" s="115">
        <v>9627.4516000000003</v>
      </c>
      <c r="F7240" s="674">
        <v>293.83600000000001</v>
      </c>
      <c r="G7240" s="674">
        <v>295.84500000000003</v>
      </c>
      <c r="H7240" s="115">
        <f t="shared" si="226"/>
        <v>1.0068371472522089</v>
      </c>
      <c r="I7240" s="115">
        <f t="shared" si="227"/>
        <v>9693.2759000000005</v>
      </c>
    </row>
    <row r="7241" spans="1:9" hidden="1">
      <c r="A7241" s="115" t="s">
        <v>19595</v>
      </c>
      <c r="B7241" s="115" t="s">
        <v>19596</v>
      </c>
      <c r="C7241" s="115" t="s">
        <v>15040</v>
      </c>
      <c r="D7241" s="115" t="s">
        <v>1138</v>
      </c>
      <c r="E7241" s="115">
        <v>11342.564899999999</v>
      </c>
      <c r="F7241" s="674">
        <v>293.83600000000001</v>
      </c>
      <c r="G7241" s="674">
        <v>295.84500000000003</v>
      </c>
      <c r="H7241" s="115">
        <f t="shared" si="226"/>
        <v>1.0068371472522089</v>
      </c>
      <c r="I7241" s="115">
        <f t="shared" si="227"/>
        <v>11420.1157</v>
      </c>
    </row>
    <row r="7242" spans="1:9" hidden="1">
      <c r="A7242" s="115" t="s">
        <v>19597</v>
      </c>
      <c r="B7242" s="115" t="s">
        <v>19598</v>
      </c>
      <c r="C7242" s="115" t="s">
        <v>15043</v>
      </c>
      <c r="D7242" s="115" t="s">
        <v>1138</v>
      </c>
      <c r="E7242" s="115">
        <v>17578.837</v>
      </c>
      <c r="F7242" s="674">
        <v>293.83600000000001</v>
      </c>
      <c r="G7242" s="674">
        <v>295.84500000000003</v>
      </c>
      <c r="H7242" s="115">
        <f t="shared" si="226"/>
        <v>1.0068371472522089</v>
      </c>
      <c r="I7242" s="115">
        <f t="shared" si="227"/>
        <v>17699.026099999999</v>
      </c>
    </row>
    <row r="7243" spans="1:9" hidden="1">
      <c r="A7243" s="115" t="s">
        <v>19599</v>
      </c>
      <c r="B7243" s="115" t="s">
        <v>19600</v>
      </c>
      <c r="C7243" s="115" t="s">
        <v>15046</v>
      </c>
      <c r="D7243" s="115" t="s">
        <v>1138</v>
      </c>
      <c r="E7243" s="115">
        <v>20084.047200000001</v>
      </c>
      <c r="F7243" s="674">
        <v>293.83600000000001</v>
      </c>
      <c r="G7243" s="674">
        <v>295.84500000000003</v>
      </c>
      <c r="H7243" s="115">
        <f t="shared" si="226"/>
        <v>1.0068371472522089</v>
      </c>
      <c r="I7243" s="115">
        <f t="shared" si="227"/>
        <v>20221.364799999999</v>
      </c>
    </row>
    <row r="7244" spans="1:9" hidden="1">
      <c r="A7244" s="115" t="s">
        <v>19601</v>
      </c>
      <c r="B7244" s="115" t="s">
        <v>19602</v>
      </c>
      <c r="C7244" s="115" t="s">
        <v>15049</v>
      </c>
      <c r="D7244" s="115" t="s">
        <v>1138</v>
      </c>
      <c r="E7244" s="115">
        <v>170.19810000000001</v>
      </c>
      <c r="F7244" s="674">
        <v>293.83600000000001</v>
      </c>
      <c r="G7244" s="674">
        <v>295.84500000000003</v>
      </c>
      <c r="H7244" s="115">
        <f t="shared" si="226"/>
        <v>1.0068371472522089</v>
      </c>
      <c r="I7244" s="115">
        <f t="shared" si="227"/>
        <v>171.36179999999999</v>
      </c>
    </row>
    <row r="7245" spans="1:9" hidden="1">
      <c r="A7245" s="115" t="s">
        <v>19603</v>
      </c>
      <c r="B7245" s="115" t="s">
        <v>19604</v>
      </c>
      <c r="C7245" s="115" t="s">
        <v>15052</v>
      </c>
      <c r="D7245" s="115" t="s">
        <v>1138</v>
      </c>
      <c r="E7245" s="115">
        <v>314.16199999999998</v>
      </c>
      <c r="F7245" s="674">
        <v>293.83600000000001</v>
      </c>
      <c r="G7245" s="674">
        <v>295.84500000000003</v>
      </c>
      <c r="H7245" s="115">
        <f t="shared" si="226"/>
        <v>1.0068371472522089</v>
      </c>
      <c r="I7245" s="115">
        <f t="shared" si="227"/>
        <v>316.31</v>
      </c>
    </row>
    <row r="7246" spans="1:9" hidden="1">
      <c r="A7246" s="115" t="s">
        <v>19605</v>
      </c>
      <c r="B7246" s="115" t="s">
        <v>19606</v>
      </c>
      <c r="C7246" s="115" t="s">
        <v>15055</v>
      </c>
      <c r="D7246" s="115" t="s">
        <v>1138</v>
      </c>
      <c r="E7246" s="115">
        <v>467.10399999999998</v>
      </c>
      <c r="F7246" s="674">
        <v>293.83600000000001</v>
      </c>
      <c r="G7246" s="674">
        <v>295.84500000000003</v>
      </c>
      <c r="H7246" s="115">
        <f t="shared" si="226"/>
        <v>1.0068371472522089</v>
      </c>
      <c r="I7246" s="115">
        <f t="shared" si="227"/>
        <v>470.29770000000002</v>
      </c>
    </row>
    <row r="7247" spans="1:9" hidden="1">
      <c r="A7247" s="115" t="s">
        <v>19607</v>
      </c>
      <c r="B7247" s="115" t="s">
        <v>19608</v>
      </c>
      <c r="C7247" s="115" t="s">
        <v>15058</v>
      </c>
      <c r="D7247" s="115" t="s">
        <v>1138</v>
      </c>
      <c r="E7247" s="115">
        <v>687.56119999999999</v>
      </c>
      <c r="F7247" s="674">
        <v>293.83600000000001</v>
      </c>
      <c r="G7247" s="674">
        <v>295.84500000000003</v>
      </c>
      <c r="H7247" s="115">
        <f t="shared" si="226"/>
        <v>1.0068371472522089</v>
      </c>
      <c r="I7247" s="115">
        <f t="shared" si="227"/>
        <v>692.26220000000001</v>
      </c>
    </row>
    <row r="7248" spans="1:9" hidden="1">
      <c r="A7248" s="115" t="s">
        <v>19609</v>
      </c>
      <c r="B7248" s="115" t="s">
        <v>19610</v>
      </c>
      <c r="C7248" s="115" t="s">
        <v>15061</v>
      </c>
      <c r="D7248" s="115" t="s">
        <v>1138</v>
      </c>
      <c r="E7248" s="115">
        <v>1591.4373000000001</v>
      </c>
      <c r="F7248" s="674">
        <v>293.83600000000001</v>
      </c>
      <c r="G7248" s="674">
        <v>295.84500000000003</v>
      </c>
      <c r="H7248" s="115">
        <f t="shared" si="226"/>
        <v>1.0068371472522089</v>
      </c>
      <c r="I7248" s="115">
        <f t="shared" si="227"/>
        <v>1602.3181999999999</v>
      </c>
    </row>
    <row r="7249" spans="1:9" hidden="1">
      <c r="A7249" s="115" t="s">
        <v>19611</v>
      </c>
      <c r="B7249" s="115" t="s">
        <v>19612</v>
      </c>
      <c r="C7249" s="115" t="s">
        <v>15064</v>
      </c>
      <c r="D7249" s="115" t="s">
        <v>1138</v>
      </c>
      <c r="E7249" s="115">
        <v>1727.4314999999999</v>
      </c>
      <c r="F7249" s="674">
        <v>293.83600000000001</v>
      </c>
      <c r="G7249" s="674">
        <v>295.84500000000003</v>
      </c>
      <c r="H7249" s="115">
        <f t="shared" si="226"/>
        <v>1.0068371472522089</v>
      </c>
      <c r="I7249" s="115">
        <f t="shared" si="227"/>
        <v>1739.2421999999999</v>
      </c>
    </row>
    <row r="7250" spans="1:9" hidden="1">
      <c r="A7250" s="115" t="s">
        <v>19613</v>
      </c>
      <c r="B7250" s="115" t="s">
        <v>19614</v>
      </c>
      <c r="C7250" s="115" t="s">
        <v>15067</v>
      </c>
      <c r="D7250" s="115" t="s">
        <v>1138</v>
      </c>
      <c r="E7250" s="115">
        <v>3061.0855000000001</v>
      </c>
      <c r="F7250" s="674">
        <v>293.83600000000001</v>
      </c>
      <c r="G7250" s="674">
        <v>295.84500000000003</v>
      </c>
      <c r="H7250" s="115">
        <f t="shared" si="226"/>
        <v>1.0068371472522089</v>
      </c>
      <c r="I7250" s="115">
        <f t="shared" si="227"/>
        <v>3082.0146</v>
      </c>
    </row>
    <row r="7251" spans="1:9" hidden="1">
      <c r="A7251" s="115" t="s">
        <v>19615</v>
      </c>
      <c r="B7251" s="115" t="s">
        <v>19616</v>
      </c>
      <c r="C7251" s="115" t="s">
        <v>15070</v>
      </c>
      <c r="D7251" s="115" t="s">
        <v>1138</v>
      </c>
      <c r="E7251" s="115">
        <v>4704.4350999999997</v>
      </c>
      <c r="F7251" s="674">
        <v>293.83600000000001</v>
      </c>
      <c r="G7251" s="674">
        <v>295.84500000000003</v>
      </c>
      <c r="H7251" s="115">
        <f t="shared" si="226"/>
        <v>1.0068371472522089</v>
      </c>
      <c r="I7251" s="115">
        <f t="shared" si="227"/>
        <v>4736.6000000000004</v>
      </c>
    </row>
    <row r="7252" spans="1:9" hidden="1">
      <c r="A7252" s="115" t="s">
        <v>19617</v>
      </c>
      <c r="B7252" s="115" t="s">
        <v>19618</v>
      </c>
      <c r="C7252" s="115" t="s">
        <v>15073</v>
      </c>
      <c r="D7252" s="115" t="s">
        <v>1138</v>
      </c>
      <c r="E7252" s="115">
        <v>8020.1256000000003</v>
      </c>
      <c r="F7252" s="674">
        <v>293.83600000000001</v>
      </c>
      <c r="G7252" s="674">
        <v>295.84500000000003</v>
      </c>
      <c r="H7252" s="115">
        <f t="shared" si="226"/>
        <v>1.0068371472522089</v>
      </c>
      <c r="I7252" s="115">
        <f t="shared" si="227"/>
        <v>8074.9603999999999</v>
      </c>
    </row>
    <row r="7253" spans="1:9" hidden="1">
      <c r="A7253" s="115" t="s">
        <v>19619</v>
      </c>
      <c r="B7253" s="115" t="s">
        <v>19620</v>
      </c>
      <c r="C7253" s="115" t="s">
        <v>15076</v>
      </c>
      <c r="D7253" s="115" t="s">
        <v>1138</v>
      </c>
      <c r="E7253" s="115">
        <v>9501.6875</v>
      </c>
      <c r="F7253" s="674">
        <v>293.83600000000001</v>
      </c>
      <c r="G7253" s="674">
        <v>295.84500000000003</v>
      </c>
      <c r="H7253" s="115">
        <f t="shared" si="226"/>
        <v>1.0068371472522089</v>
      </c>
      <c r="I7253" s="115">
        <f t="shared" si="227"/>
        <v>9566.6519000000008</v>
      </c>
    </row>
    <row r="7254" spans="1:9" hidden="1">
      <c r="A7254" s="115" t="s">
        <v>19621</v>
      </c>
      <c r="B7254" s="115" t="s">
        <v>19622</v>
      </c>
      <c r="C7254" s="115" t="s">
        <v>15079</v>
      </c>
      <c r="D7254" s="115" t="s">
        <v>1138</v>
      </c>
      <c r="E7254" s="115">
        <v>11356.4285</v>
      </c>
      <c r="F7254" s="674">
        <v>293.83600000000001</v>
      </c>
      <c r="G7254" s="674">
        <v>295.84500000000003</v>
      </c>
      <c r="H7254" s="115">
        <f t="shared" si="226"/>
        <v>1.0068371472522089</v>
      </c>
      <c r="I7254" s="115">
        <f t="shared" si="227"/>
        <v>11434.0741</v>
      </c>
    </row>
    <row r="7255" spans="1:9" hidden="1">
      <c r="A7255" s="115" t="s">
        <v>19623</v>
      </c>
      <c r="B7255" s="115" t="s">
        <v>19624</v>
      </c>
      <c r="C7255" s="115" t="s">
        <v>15082</v>
      </c>
      <c r="D7255" s="115" t="s">
        <v>1138</v>
      </c>
      <c r="E7255" s="115">
        <v>14928.8917</v>
      </c>
      <c r="F7255" s="674">
        <v>293.83600000000001</v>
      </c>
      <c r="G7255" s="674">
        <v>295.84500000000003</v>
      </c>
      <c r="H7255" s="115">
        <f t="shared" si="226"/>
        <v>1.0068371472522089</v>
      </c>
      <c r="I7255" s="115">
        <f t="shared" si="227"/>
        <v>15030.9627</v>
      </c>
    </row>
    <row r="7256" spans="1:9" hidden="1">
      <c r="A7256" s="115" t="s">
        <v>19625</v>
      </c>
      <c r="B7256" s="115" t="s">
        <v>19626</v>
      </c>
      <c r="C7256" s="115" t="s">
        <v>15085</v>
      </c>
      <c r="D7256" s="115" t="s">
        <v>1138</v>
      </c>
      <c r="E7256" s="115">
        <v>17382.616099999999</v>
      </c>
      <c r="F7256" s="674">
        <v>293.83600000000001</v>
      </c>
      <c r="G7256" s="674">
        <v>295.84500000000003</v>
      </c>
      <c r="H7256" s="115">
        <f t="shared" si="226"/>
        <v>1.0068371472522089</v>
      </c>
      <c r="I7256" s="115">
        <f t="shared" si="227"/>
        <v>17501.463599999999</v>
      </c>
    </row>
    <row r="7257" spans="1:9" hidden="1">
      <c r="A7257" s="115" t="s">
        <v>19627</v>
      </c>
      <c r="B7257" s="115" t="s">
        <v>19628</v>
      </c>
      <c r="C7257" s="115" t="s">
        <v>15088</v>
      </c>
      <c r="D7257" s="115" t="s">
        <v>1138</v>
      </c>
      <c r="E7257" s="115">
        <v>21021.539799999999</v>
      </c>
      <c r="F7257" s="674">
        <v>293.83600000000001</v>
      </c>
      <c r="G7257" s="674">
        <v>295.84500000000003</v>
      </c>
      <c r="H7257" s="115">
        <f t="shared" si="226"/>
        <v>1.0068371472522089</v>
      </c>
      <c r="I7257" s="115">
        <f t="shared" si="227"/>
        <v>21165.267199999998</v>
      </c>
    </row>
    <row r="7258" spans="1:9" hidden="1">
      <c r="A7258" s="115" t="s">
        <v>19629</v>
      </c>
      <c r="B7258" s="115" t="s">
        <v>19630</v>
      </c>
      <c r="C7258" s="115" t="s">
        <v>15091</v>
      </c>
      <c r="D7258" s="115" t="s">
        <v>1138</v>
      </c>
      <c r="E7258" s="115">
        <v>35820.919000000002</v>
      </c>
      <c r="F7258" s="674">
        <v>293.83600000000001</v>
      </c>
      <c r="G7258" s="674">
        <v>295.84500000000003</v>
      </c>
      <c r="H7258" s="115">
        <f t="shared" si="226"/>
        <v>1.0068371472522089</v>
      </c>
      <c r="I7258" s="115">
        <f t="shared" si="227"/>
        <v>36065.831899999997</v>
      </c>
    </row>
    <row r="7259" spans="1:9" hidden="1">
      <c r="A7259" s="115" t="s">
        <v>19631</v>
      </c>
      <c r="B7259" s="115" t="s">
        <v>19632</v>
      </c>
      <c r="C7259" s="115" t="s">
        <v>15094</v>
      </c>
      <c r="D7259" s="115" t="s">
        <v>1138</v>
      </c>
      <c r="E7259" s="115">
        <v>70.544300000000007</v>
      </c>
      <c r="F7259" s="674">
        <v>293.83600000000001</v>
      </c>
      <c r="G7259" s="674">
        <v>295.84500000000003</v>
      </c>
      <c r="H7259" s="115">
        <f t="shared" si="226"/>
        <v>1.0068371472522089</v>
      </c>
      <c r="I7259" s="115">
        <f t="shared" si="227"/>
        <v>71.026600000000002</v>
      </c>
    </row>
    <row r="7260" spans="1:9" hidden="1">
      <c r="A7260" s="115" t="s">
        <v>19633</v>
      </c>
      <c r="B7260" s="115" t="s">
        <v>19634</v>
      </c>
      <c r="C7260" s="115" t="s">
        <v>15097</v>
      </c>
      <c r="D7260" s="115" t="s">
        <v>1138</v>
      </c>
      <c r="E7260" s="115">
        <v>69.876199999999997</v>
      </c>
      <c r="F7260" s="674">
        <v>293.83600000000001</v>
      </c>
      <c r="G7260" s="674">
        <v>295.84500000000003</v>
      </c>
      <c r="H7260" s="115">
        <f t="shared" si="226"/>
        <v>1.0068371472522089</v>
      </c>
      <c r="I7260" s="115">
        <f t="shared" si="227"/>
        <v>70.353999999999999</v>
      </c>
    </row>
    <row r="7261" spans="1:9" hidden="1">
      <c r="A7261" s="115" t="s">
        <v>19635</v>
      </c>
      <c r="B7261" s="115" t="s">
        <v>19636</v>
      </c>
      <c r="C7261" s="115" t="s">
        <v>15100</v>
      </c>
      <c r="D7261" s="115" t="s">
        <v>1138</v>
      </c>
      <c r="E7261" s="115">
        <v>217.07579999999999</v>
      </c>
      <c r="F7261" s="674">
        <v>293.83600000000001</v>
      </c>
      <c r="G7261" s="674">
        <v>295.84500000000003</v>
      </c>
      <c r="H7261" s="115">
        <f t="shared" si="226"/>
        <v>1.0068371472522089</v>
      </c>
      <c r="I7261" s="115">
        <f t="shared" si="227"/>
        <v>218.56</v>
      </c>
    </row>
    <row r="7262" spans="1:9" hidden="1">
      <c r="A7262" s="115" t="s">
        <v>19637</v>
      </c>
      <c r="B7262" s="115" t="s">
        <v>19638</v>
      </c>
      <c r="C7262" s="115" t="s">
        <v>15103</v>
      </c>
      <c r="D7262" s="115" t="s">
        <v>1138</v>
      </c>
      <c r="E7262" s="115">
        <v>228.89400000000001</v>
      </c>
      <c r="F7262" s="674">
        <v>293.83600000000001</v>
      </c>
      <c r="G7262" s="674">
        <v>295.84500000000003</v>
      </c>
      <c r="H7262" s="115">
        <f t="shared" si="226"/>
        <v>1.0068371472522089</v>
      </c>
      <c r="I7262" s="115">
        <f t="shared" si="227"/>
        <v>230.459</v>
      </c>
    </row>
    <row r="7263" spans="1:9" hidden="1">
      <c r="A7263" s="115" t="s">
        <v>19639</v>
      </c>
      <c r="B7263" s="115" t="s">
        <v>19640</v>
      </c>
      <c r="C7263" s="115" t="s">
        <v>15106</v>
      </c>
      <c r="D7263" s="115" t="s">
        <v>1138</v>
      </c>
      <c r="E7263" s="115">
        <v>233.8759</v>
      </c>
      <c r="F7263" s="674">
        <v>293.83600000000001</v>
      </c>
      <c r="G7263" s="674">
        <v>295.84500000000003</v>
      </c>
      <c r="H7263" s="115">
        <f t="shared" si="226"/>
        <v>1.0068371472522089</v>
      </c>
      <c r="I7263" s="115">
        <f t="shared" si="227"/>
        <v>235.47489999999999</v>
      </c>
    </row>
    <row r="7264" spans="1:9" hidden="1">
      <c r="A7264" s="115" t="s">
        <v>19641</v>
      </c>
      <c r="B7264" s="115" t="s">
        <v>19642</v>
      </c>
      <c r="C7264" s="115" t="s">
        <v>15109</v>
      </c>
      <c r="D7264" s="115" t="s">
        <v>1138</v>
      </c>
      <c r="E7264" s="115">
        <v>402.15690000000001</v>
      </c>
      <c r="F7264" s="674">
        <v>293.83600000000001</v>
      </c>
      <c r="G7264" s="674">
        <v>295.84500000000003</v>
      </c>
      <c r="H7264" s="115">
        <f t="shared" si="226"/>
        <v>1.0068371472522089</v>
      </c>
      <c r="I7264" s="115">
        <f t="shared" si="227"/>
        <v>404.90649999999999</v>
      </c>
    </row>
    <row r="7265" spans="1:9" hidden="1">
      <c r="A7265" s="115" t="s">
        <v>19643</v>
      </c>
      <c r="B7265" s="115" t="s">
        <v>19644</v>
      </c>
      <c r="C7265" s="115" t="s">
        <v>15112</v>
      </c>
      <c r="D7265" s="115" t="s">
        <v>1138</v>
      </c>
      <c r="E7265" s="115">
        <v>423.09120000000001</v>
      </c>
      <c r="F7265" s="674">
        <v>293.83600000000001</v>
      </c>
      <c r="G7265" s="674">
        <v>295.84500000000003</v>
      </c>
      <c r="H7265" s="115">
        <f t="shared" si="226"/>
        <v>1.0068371472522089</v>
      </c>
      <c r="I7265" s="115">
        <f t="shared" si="227"/>
        <v>425.98390000000001</v>
      </c>
    </row>
    <row r="7266" spans="1:9" hidden="1">
      <c r="A7266" s="115" t="s">
        <v>19645</v>
      </c>
      <c r="B7266" s="115" t="s">
        <v>19646</v>
      </c>
      <c r="C7266" s="115" t="s">
        <v>15115</v>
      </c>
      <c r="D7266" s="115" t="s">
        <v>1138</v>
      </c>
      <c r="E7266" s="115">
        <v>555.07619999999997</v>
      </c>
      <c r="F7266" s="674">
        <v>293.83600000000001</v>
      </c>
      <c r="G7266" s="674">
        <v>295.84500000000003</v>
      </c>
      <c r="H7266" s="115">
        <f t="shared" si="226"/>
        <v>1.0068371472522089</v>
      </c>
      <c r="I7266" s="115">
        <f t="shared" si="227"/>
        <v>558.87130000000002</v>
      </c>
    </row>
    <row r="7267" spans="1:9" hidden="1">
      <c r="A7267" s="115" t="s">
        <v>19647</v>
      </c>
      <c r="B7267" s="115" t="s">
        <v>19648</v>
      </c>
      <c r="C7267" s="115" t="s">
        <v>15118</v>
      </c>
      <c r="D7267" s="115" t="s">
        <v>1138</v>
      </c>
      <c r="E7267" s="115">
        <v>977.93970000000002</v>
      </c>
      <c r="F7267" s="674">
        <v>293.83600000000001</v>
      </c>
      <c r="G7267" s="674">
        <v>295.84500000000003</v>
      </c>
      <c r="H7267" s="115">
        <f t="shared" si="226"/>
        <v>1.0068371472522089</v>
      </c>
      <c r="I7267" s="115">
        <f t="shared" si="227"/>
        <v>984.62599999999998</v>
      </c>
    </row>
    <row r="7268" spans="1:9" hidden="1">
      <c r="A7268" s="115" t="s">
        <v>19649</v>
      </c>
      <c r="B7268" s="115" t="s">
        <v>19650</v>
      </c>
      <c r="C7268" s="115" t="s">
        <v>15121</v>
      </c>
      <c r="D7268" s="115" t="s">
        <v>1138</v>
      </c>
      <c r="E7268" s="115">
        <v>1181.2002</v>
      </c>
      <c r="F7268" s="674">
        <v>293.83600000000001</v>
      </c>
      <c r="G7268" s="674">
        <v>295.84500000000003</v>
      </c>
      <c r="H7268" s="115">
        <f t="shared" si="226"/>
        <v>1.0068371472522089</v>
      </c>
      <c r="I7268" s="115">
        <f t="shared" si="227"/>
        <v>1189.2762</v>
      </c>
    </row>
    <row r="7269" spans="1:9" hidden="1">
      <c r="A7269" s="115" t="s">
        <v>19651</v>
      </c>
      <c r="B7269" s="115" t="s">
        <v>19652</v>
      </c>
      <c r="C7269" s="115" t="s">
        <v>15124</v>
      </c>
      <c r="D7269" s="115" t="s">
        <v>1138</v>
      </c>
      <c r="E7269" s="115">
        <v>1186.634</v>
      </c>
      <c r="F7269" s="674">
        <v>293.83600000000001</v>
      </c>
      <c r="G7269" s="674">
        <v>295.84500000000003</v>
      </c>
      <c r="H7269" s="115">
        <f t="shared" si="226"/>
        <v>1.0068371472522089</v>
      </c>
      <c r="I7269" s="115">
        <f t="shared" si="227"/>
        <v>1194.7472</v>
      </c>
    </row>
    <row r="7270" spans="1:9" hidden="1">
      <c r="A7270" s="115" t="s">
        <v>19653</v>
      </c>
      <c r="B7270" s="115" t="s">
        <v>19654</v>
      </c>
      <c r="C7270" s="115" t="s">
        <v>15127</v>
      </c>
      <c r="D7270" s="115" t="s">
        <v>1138</v>
      </c>
      <c r="E7270" s="115">
        <v>2386.7062999999998</v>
      </c>
      <c r="F7270" s="674">
        <v>293.83600000000001</v>
      </c>
      <c r="G7270" s="674">
        <v>295.84500000000003</v>
      </c>
      <c r="H7270" s="115">
        <f t="shared" si="226"/>
        <v>1.0068371472522089</v>
      </c>
      <c r="I7270" s="115">
        <f t="shared" si="227"/>
        <v>2403.0246000000002</v>
      </c>
    </row>
    <row r="7271" spans="1:9" hidden="1">
      <c r="A7271" s="115" t="s">
        <v>19655</v>
      </c>
      <c r="B7271" s="115" t="s">
        <v>19656</v>
      </c>
      <c r="C7271" s="115" t="s">
        <v>15130</v>
      </c>
      <c r="D7271" s="115" t="s">
        <v>1138</v>
      </c>
      <c r="E7271" s="115">
        <v>2831.0563000000002</v>
      </c>
      <c r="F7271" s="674">
        <v>293.83600000000001</v>
      </c>
      <c r="G7271" s="674">
        <v>295.84500000000003</v>
      </c>
      <c r="H7271" s="115">
        <f t="shared" si="226"/>
        <v>1.0068371472522089</v>
      </c>
      <c r="I7271" s="115">
        <f t="shared" si="227"/>
        <v>2850.4126000000001</v>
      </c>
    </row>
    <row r="7272" spans="1:9" hidden="1">
      <c r="A7272" s="115" t="s">
        <v>19657</v>
      </c>
      <c r="B7272" s="115" t="s">
        <v>19658</v>
      </c>
      <c r="C7272" s="115" t="s">
        <v>15133</v>
      </c>
      <c r="D7272" s="115" t="s">
        <v>1138</v>
      </c>
      <c r="E7272" s="115">
        <v>5355.6818000000003</v>
      </c>
      <c r="F7272" s="674">
        <v>293.83600000000001</v>
      </c>
      <c r="G7272" s="674">
        <v>295.84500000000003</v>
      </c>
      <c r="H7272" s="115">
        <f t="shared" si="226"/>
        <v>1.0068371472522089</v>
      </c>
      <c r="I7272" s="115">
        <f t="shared" si="227"/>
        <v>5392.2993999999999</v>
      </c>
    </row>
    <row r="7273" spans="1:9" hidden="1">
      <c r="A7273" s="115" t="s">
        <v>19659</v>
      </c>
      <c r="B7273" s="115" t="s">
        <v>19660</v>
      </c>
      <c r="C7273" s="115" t="s">
        <v>15136</v>
      </c>
      <c r="D7273" s="115" t="s">
        <v>1138</v>
      </c>
      <c r="E7273" s="115">
        <v>6226.5977999999996</v>
      </c>
      <c r="F7273" s="674">
        <v>293.83600000000001</v>
      </c>
      <c r="G7273" s="674">
        <v>295.84500000000003</v>
      </c>
      <c r="H7273" s="115">
        <f t="shared" si="226"/>
        <v>1.0068371472522089</v>
      </c>
      <c r="I7273" s="115">
        <f t="shared" si="227"/>
        <v>6269.17</v>
      </c>
    </row>
    <row r="7274" spans="1:9" hidden="1">
      <c r="A7274" s="115" t="s">
        <v>19661</v>
      </c>
      <c r="B7274" s="115" t="s">
        <v>19662</v>
      </c>
      <c r="C7274" s="115" t="s">
        <v>15139</v>
      </c>
      <c r="D7274" s="115" t="s">
        <v>1138</v>
      </c>
      <c r="E7274" s="115">
        <v>7459.8171000000002</v>
      </c>
      <c r="F7274" s="674">
        <v>293.83600000000001</v>
      </c>
      <c r="G7274" s="674">
        <v>295.84500000000003</v>
      </c>
      <c r="H7274" s="115">
        <f t="shared" si="226"/>
        <v>1.0068371472522089</v>
      </c>
      <c r="I7274" s="115">
        <f t="shared" si="227"/>
        <v>7510.8209999999999</v>
      </c>
    </row>
    <row r="7275" spans="1:9" hidden="1">
      <c r="A7275" s="115" t="s">
        <v>19663</v>
      </c>
      <c r="B7275" s="115" t="s">
        <v>19664</v>
      </c>
      <c r="C7275" s="115" t="s">
        <v>15142</v>
      </c>
      <c r="D7275" s="115" t="s">
        <v>1138</v>
      </c>
      <c r="E7275" s="115">
        <v>9820.0463</v>
      </c>
      <c r="F7275" s="674">
        <v>293.83600000000001</v>
      </c>
      <c r="G7275" s="674">
        <v>295.84500000000003</v>
      </c>
      <c r="H7275" s="115">
        <f t="shared" si="226"/>
        <v>1.0068371472522089</v>
      </c>
      <c r="I7275" s="115">
        <f t="shared" si="227"/>
        <v>9887.1874000000007</v>
      </c>
    </row>
    <row r="7276" spans="1:9" hidden="1">
      <c r="A7276" s="115" t="s">
        <v>19665</v>
      </c>
      <c r="B7276" s="115" t="s">
        <v>19666</v>
      </c>
      <c r="C7276" s="115" t="s">
        <v>15145</v>
      </c>
      <c r="D7276" s="115" t="s">
        <v>1138</v>
      </c>
      <c r="E7276" s="115">
        <v>69.598200000000006</v>
      </c>
      <c r="F7276" s="674">
        <v>293.83600000000001</v>
      </c>
      <c r="G7276" s="674">
        <v>295.84500000000003</v>
      </c>
      <c r="H7276" s="115">
        <f t="shared" si="226"/>
        <v>1.0068371472522089</v>
      </c>
      <c r="I7276" s="115">
        <f t="shared" si="227"/>
        <v>70.074100000000001</v>
      </c>
    </row>
    <row r="7277" spans="1:9" hidden="1">
      <c r="A7277" s="115" t="s">
        <v>19667</v>
      </c>
      <c r="B7277" s="115" t="s">
        <v>19668</v>
      </c>
      <c r="C7277" s="115" t="s">
        <v>15148</v>
      </c>
      <c r="D7277" s="115" t="s">
        <v>1138</v>
      </c>
      <c r="E7277" s="115">
        <v>70.0107</v>
      </c>
      <c r="F7277" s="674">
        <v>293.83600000000001</v>
      </c>
      <c r="G7277" s="674">
        <v>295.84500000000003</v>
      </c>
      <c r="H7277" s="115">
        <f t="shared" si="226"/>
        <v>1.0068371472522089</v>
      </c>
      <c r="I7277" s="115">
        <f t="shared" si="227"/>
        <v>70.489400000000003</v>
      </c>
    </row>
    <row r="7278" spans="1:9" hidden="1">
      <c r="A7278" s="115" t="s">
        <v>19669</v>
      </c>
      <c r="B7278" s="115" t="s">
        <v>19670</v>
      </c>
      <c r="C7278" s="115" t="s">
        <v>15151</v>
      </c>
      <c r="D7278" s="115" t="s">
        <v>1138</v>
      </c>
      <c r="E7278" s="115">
        <v>129.19560000000001</v>
      </c>
      <c r="F7278" s="674">
        <v>293.83600000000001</v>
      </c>
      <c r="G7278" s="674">
        <v>295.84500000000003</v>
      </c>
      <c r="H7278" s="115">
        <f t="shared" si="226"/>
        <v>1.0068371472522089</v>
      </c>
      <c r="I7278" s="115">
        <f t="shared" si="227"/>
        <v>130.0789</v>
      </c>
    </row>
    <row r="7279" spans="1:9" hidden="1">
      <c r="A7279" s="115" t="s">
        <v>19671</v>
      </c>
      <c r="B7279" s="115" t="s">
        <v>19672</v>
      </c>
      <c r="C7279" s="115" t="s">
        <v>15154</v>
      </c>
      <c r="D7279" s="115" t="s">
        <v>1138</v>
      </c>
      <c r="E7279" s="115">
        <v>229.4419</v>
      </c>
      <c r="F7279" s="674">
        <v>293.83600000000001</v>
      </c>
      <c r="G7279" s="674">
        <v>295.84500000000003</v>
      </c>
      <c r="H7279" s="115">
        <f t="shared" si="226"/>
        <v>1.0068371472522089</v>
      </c>
      <c r="I7279" s="115">
        <f t="shared" si="227"/>
        <v>231.01060000000001</v>
      </c>
    </row>
    <row r="7280" spans="1:9" hidden="1">
      <c r="A7280" s="115" t="s">
        <v>19673</v>
      </c>
      <c r="B7280" s="115" t="s">
        <v>19674</v>
      </c>
      <c r="C7280" s="115" t="s">
        <v>15157</v>
      </c>
      <c r="D7280" s="115" t="s">
        <v>1138</v>
      </c>
      <c r="E7280" s="115">
        <v>287.62150000000003</v>
      </c>
      <c r="F7280" s="674">
        <v>293.83600000000001</v>
      </c>
      <c r="G7280" s="674">
        <v>295.84500000000003</v>
      </c>
      <c r="H7280" s="115">
        <f t="shared" si="226"/>
        <v>1.0068371472522089</v>
      </c>
      <c r="I7280" s="115">
        <f t="shared" si="227"/>
        <v>289.58800000000002</v>
      </c>
    </row>
    <row r="7281" spans="1:9" hidden="1">
      <c r="A7281" s="115" t="s">
        <v>19675</v>
      </c>
      <c r="B7281" s="115" t="s">
        <v>19676</v>
      </c>
      <c r="C7281" s="115" t="s">
        <v>15160</v>
      </c>
      <c r="D7281" s="115" t="s">
        <v>1138</v>
      </c>
      <c r="E7281" s="115">
        <v>402.61090000000002</v>
      </c>
      <c r="F7281" s="674">
        <v>293.83600000000001</v>
      </c>
      <c r="G7281" s="674">
        <v>295.84500000000003</v>
      </c>
      <c r="H7281" s="115">
        <f t="shared" si="226"/>
        <v>1.0068371472522089</v>
      </c>
      <c r="I7281" s="115">
        <f t="shared" si="227"/>
        <v>405.36360000000002</v>
      </c>
    </row>
    <row r="7282" spans="1:9" hidden="1">
      <c r="A7282" s="115" t="s">
        <v>19677</v>
      </c>
      <c r="B7282" s="115" t="s">
        <v>19678</v>
      </c>
      <c r="C7282" s="115" t="s">
        <v>15163</v>
      </c>
      <c r="D7282" s="115" t="s">
        <v>1138</v>
      </c>
      <c r="E7282" s="115">
        <v>424.50319999999999</v>
      </c>
      <c r="F7282" s="674">
        <v>293.83600000000001</v>
      </c>
      <c r="G7282" s="674">
        <v>295.84500000000003</v>
      </c>
      <c r="H7282" s="115">
        <f t="shared" si="226"/>
        <v>1.0068371472522089</v>
      </c>
      <c r="I7282" s="115">
        <f t="shared" si="227"/>
        <v>427.40559999999999</v>
      </c>
    </row>
    <row r="7283" spans="1:9" hidden="1">
      <c r="A7283" s="115" t="s">
        <v>19679</v>
      </c>
      <c r="B7283" s="115" t="s">
        <v>19680</v>
      </c>
      <c r="C7283" s="115" t="s">
        <v>15166</v>
      </c>
      <c r="D7283" s="115" t="s">
        <v>1138</v>
      </c>
      <c r="E7283" s="115">
        <v>558.07399999999996</v>
      </c>
      <c r="F7283" s="674">
        <v>293.83600000000001</v>
      </c>
      <c r="G7283" s="674">
        <v>295.84500000000003</v>
      </c>
      <c r="H7283" s="115">
        <f t="shared" si="226"/>
        <v>1.0068371472522089</v>
      </c>
      <c r="I7283" s="115">
        <f t="shared" si="227"/>
        <v>561.88959999999997</v>
      </c>
    </row>
    <row r="7284" spans="1:9" hidden="1">
      <c r="A7284" s="115" t="s">
        <v>19681</v>
      </c>
      <c r="B7284" s="115" t="s">
        <v>19682</v>
      </c>
      <c r="C7284" s="115" t="s">
        <v>15169</v>
      </c>
      <c r="D7284" s="115" t="s">
        <v>1138</v>
      </c>
      <c r="E7284" s="115">
        <v>981.55229999999995</v>
      </c>
      <c r="F7284" s="674">
        <v>293.83600000000001</v>
      </c>
      <c r="G7284" s="674">
        <v>295.84500000000003</v>
      </c>
      <c r="H7284" s="115">
        <f t="shared" si="226"/>
        <v>1.0068371472522089</v>
      </c>
      <c r="I7284" s="115">
        <f t="shared" si="227"/>
        <v>988.26329999999996</v>
      </c>
    </row>
    <row r="7285" spans="1:9" hidden="1">
      <c r="A7285" s="115" t="s">
        <v>19683</v>
      </c>
      <c r="B7285" s="115" t="s">
        <v>19684</v>
      </c>
      <c r="C7285" s="115" t="s">
        <v>15172</v>
      </c>
      <c r="D7285" s="115" t="s">
        <v>1138</v>
      </c>
      <c r="E7285" s="115">
        <v>1185.7312999999999</v>
      </c>
      <c r="F7285" s="674">
        <v>293.83600000000001</v>
      </c>
      <c r="G7285" s="674">
        <v>295.84500000000003</v>
      </c>
      <c r="H7285" s="115">
        <f t="shared" si="226"/>
        <v>1.0068371472522089</v>
      </c>
      <c r="I7285" s="115">
        <f t="shared" si="227"/>
        <v>1193.8382999999999</v>
      </c>
    </row>
    <row r="7286" spans="1:9" hidden="1">
      <c r="A7286" s="115" t="s">
        <v>19685</v>
      </c>
      <c r="B7286" s="115" t="s">
        <v>19686</v>
      </c>
      <c r="C7286" s="115" t="s">
        <v>15175</v>
      </c>
      <c r="D7286" s="115" t="s">
        <v>1138</v>
      </c>
      <c r="E7286" s="115">
        <v>1194.6469999999999</v>
      </c>
      <c r="F7286" s="674">
        <v>293.83600000000001</v>
      </c>
      <c r="G7286" s="674">
        <v>295.84500000000003</v>
      </c>
      <c r="H7286" s="115">
        <f t="shared" si="226"/>
        <v>1.0068371472522089</v>
      </c>
      <c r="I7286" s="115">
        <f t="shared" si="227"/>
        <v>1202.8150000000001</v>
      </c>
    </row>
    <row r="7287" spans="1:9" hidden="1">
      <c r="A7287" s="115" t="s">
        <v>19687</v>
      </c>
      <c r="B7287" s="115" t="s">
        <v>19688</v>
      </c>
      <c r="C7287" s="115" t="s">
        <v>15178</v>
      </c>
      <c r="D7287" s="115" t="s">
        <v>1138</v>
      </c>
      <c r="E7287" s="115">
        <v>2398.8038999999999</v>
      </c>
      <c r="F7287" s="674">
        <v>293.83600000000001</v>
      </c>
      <c r="G7287" s="674">
        <v>295.84500000000003</v>
      </c>
      <c r="H7287" s="115">
        <f t="shared" si="226"/>
        <v>1.0068371472522089</v>
      </c>
      <c r="I7287" s="115">
        <f t="shared" si="227"/>
        <v>2415.2049000000002</v>
      </c>
    </row>
    <row r="7288" spans="1:9" hidden="1">
      <c r="A7288" s="115" t="s">
        <v>19689</v>
      </c>
      <c r="B7288" s="115" t="s">
        <v>19690</v>
      </c>
      <c r="C7288" s="115" t="s">
        <v>15181</v>
      </c>
      <c r="D7288" s="115" t="s">
        <v>1138</v>
      </c>
      <c r="E7288" s="115">
        <v>2851.1668</v>
      </c>
      <c r="F7288" s="674">
        <v>293.83600000000001</v>
      </c>
      <c r="G7288" s="674">
        <v>295.84500000000003</v>
      </c>
      <c r="H7288" s="115">
        <f t="shared" si="226"/>
        <v>1.0068371472522089</v>
      </c>
      <c r="I7288" s="115">
        <f t="shared" si="227"/>
        <v>2870.6606000000002</v>
      </c>
    </row>
    <row r="7289" spans="1:9" hidden="1">
      <c r="A7289" s="115" t="s">
        <v>19691</v>
      </c>
      <c r="B7289" s="115" t="s">
        <v>19692</v>
      </c>
      <c r="C7289" s="115" t="s">
        <v>15184</v>
      </c>
      <c r="D7289" s="115" t="s">
        <v>1138</v>
      </c>
      <c r="E7289" s="115">
        <v>5378.5581000000002</v>
      </c>
      <c r="F7289" s="674">
        <v>293.83600000000001</v>
      </c>
      <c r="G7289" s="674">
        <v>295.84500000000003</v>
      </c>
      <c r="H7289" s="115">
        <f t="shared" si="226"/>
        <v>1.0068371472522089</v>
      </c>
      <c r="I7289" s="115">
        <f t="shared" si="227"/>
        <v>5415.3320999999996</v>
      </c>
    </row>
    <row r="7290" spans="1:9" hidden="1">
      <c r="A7290" s="115" t="s">
        <v>19693</v>
      </c>
      <c r="B7290" s="115" t="s">
        <v>19694</v>
      </c>
      <c r="C7290" s="115" t="s">
        <v>15187</v>
      </c>
      <c r="D7290" s="115" t="s">
        <v>1138</v>
      </c>
      <c r="E7290" s="115">
        <v>6260.5787</v>
      </c>
      <c r="F7290" s="674">
        <v>293.83600000000001</v>
      </c>
      <c r="G7290" s="674">
        <v>295.84500000000003</v>
      </c>
      <c r="H7290" s="115">
        <f t="shared" si="226"/>
        <v>1.0068371472522089</v>
      </c>
      <c r="I7290" s="115">
        <f t="shared" si="227"/>
        <v>6303.3832000000002</v>
      </c>
    </row>
    <row r="7291" spans="1:9" hidden="1">
      <c r="A7291" s="115" t="s">
        <v>19695</v>
      </c>
      <c r="B7291" s="115" t="s">
        <v>19696</v>
      </c>
      <c r="C7291" s="115" t="s">
        <v>15190</v>
      </c>
      <c r="D7291" s="115" t="s">
        <v>1138</v>
      </c>
      <c r="E7291" s="115">
        <v>7536.8105999999998</v>
      </c>
      <c r="F7291" s="674">
        <v>293.83600000000001</v>
      </c>
      <c r="G7291" s="674">
        <v>295.84500000000003</v>
      </c>
      <c r="H7291" s="115">
        <f t="shared" si="226"/>
        <v>1.0068371472522089</v>
      </c>
      <c r="I7291" s="115">
        <f t="shared" si="227"/>
        <v>7588.3409000000001</v>
      </c>
    </row>
    <row r="7292" spans="1:9" hidden="1">
      <c r="A7292" s="115" t="s">
        <v>19697</v>
      </c>
      <c r="B7292" s="115" t="s">
        <v>19698</v>
      </c>
      <c r="C7292" s="115" t="s">
        <v>15193</v>
      </c>
      <c r="D7292" s="115" t="s">
        <v>1138</v>
      </c>
      <c r="E7292" s="115">
        <v>9924.0516000000007</v>
      </c>
      <c r="F7292" s="674">
        <v>293.83600000000001</v>
      </c>
      <c r="G7292" s="674">
        <v>295.84500000000003</v>
      </c>
      <c r="H7292" s="115">
        <f t="shared" si="226"/>
        <v>1.0068371472522089</v>
      </c>
      <c r="I7292" s="115">
        <f t="shared" si="227"/>
        <v>9991.9038</v>
      </c>
    </row>
    <row r="7293" spans="1:9" hidden="1">
      <c r="A7293" s="115" t="s">
        <v>19699</v>
      </c>
      <c r="B7293" s="115" t="s">
        <v>19700</v>
      </c>
      <c r="C7293" s="115" t="s">
        <v>15196</v>
      </c>
      <c r="D7293" s="115" t="s">
        <v>1138</v>
      </c>
      <c r="E7293" s="115">
        <v>12296.3544</v>
      </c>
      <c r="F7293" s="674">
        <v>293.83600000000001</v>
      </c>
      <c r="G7293" s="674">
        <v>295.84500000000003</v>
      </c>
      <c r="H7293" s="115">
        <f t="shared" si="226"/>
        <v>1.0068371472522089</v>
      </c>
      <c r="I7293" s="115">
        <f t="shared" si="227"/>
        <v>12380.4264</v>
      </c>
    </row>
    <row r="7294" spans="1:9" hidden="1">
      <c r="A7294" s="115" t="s">
        <v>19701</v>
      </c>
      <c r="B7294" s="115" t="s">
        <v>19702</v>
      </c>
      <c r="C7294" s="115" t="s">
        <v>15199</v>
      </c>
      <c r="D7294" s="115" t="s">
        <v>1138</v>
      </c>
      <c r="E7294" s="115">
        <v>12589.959800000001</v>
      </c>
      <c r="F7294" s="674">
        <v>293.83600000000001</v>
      </c>
      <c r="G7294" s="674">
        <v>295.84500000000003</v>
      </c>
      <c r="H7294" s="115">
        <f t="shared" si="226"/>
        <v>1.0068371472522089</v>
      </c>
      <c r="I7294" s="115">
        <f t="shared" si="227"/>
        <v>12676.039199999999</v>
      </c>
    </row>
    <row r="7295" spans="1:9" hidden="1">
      <c r="A7295" s="115" t="s">
        <v>19703</v>
      </c>
      <c r="B7295" s="115" t="s">
        <v>19704</v>
      </c>
      <c r="C7295" s="115" t="s">
        <v>15202</v>
      </c>
      <c r="D7295" s="115" t="s">
        <v>1138</v>
      </c>
      <c r="E7295" s="115">
        <v>13480.805700000001</v>
      </c>
      <c r="F7295" s="674">
        <v>293.83600000000001</v>
      </c>
      <c r="G7295" s="674">
        <v>295.84500000000003</v>
      </c>
      <c r="H7295" s="115">
        <f t="shared" si="226"/>
        <v>1.0068371472522089</v>
      </c>
      <c r="I7295" s="115">
        <f t="shared" si="227"/>
        <v>13572.976000000001</v>
      </c>
    </row>
    <row r="7296" spans="1:9" hidden="1">
      <c r="A7296" s="115" t="s">
        <v>19705</v>
      </c>
      <c r="B7296" s="115" t="s">
        <v>19706</v>
      </c>
      <c r="C7296" s="115" t="s">
        <v>15205</v>
      </c>
      <c r="D7296" s="115" t="s">
        <v>1138</v>
      </c>
      <c r="E7296" s="115">
        <v>13743.3629</v>
      </c>
      <c r="F7296" s="674">
        <v>293.83600000000001</v>
      </c>
      <c r="G7296" s="674">
        <v>295.84500000000003</v>
      </c>
      <c r="H7296" s="115">
        <f t="shared" si="226"/>
        <v>1.0068371472522089</v>
      </c>
      <c r="I7296" s="115">
        <f t="shared" si="227"/>
        <v>13837.328299999999</v>
      </c>
    </row>
    <row r="7297" spans="1:9" hidden="1">
      <c r="A7297" s="115" t="s">
        <v>19707</v>
      </c>
      <c r="B7297" s="115" t="s">
        <v>19708</v>
      </c>
      <c r="C7297" s="115" t="s">
        <v>15208</v>
      </c>
      <c r="D7297" s="115" t="s">
        <v>1138</v>
      </c>
      <c r="E7297" s="115">
        <v>14944.8609</v>
      </c>
      <c r="F7297" s="674">
        <v>293.83600000000001</v>
      </c>
      <c r="G7297" s="674">
        <v>295.84500000000003</v>
      </c>
      <c r="H7297" s="115">
        <f t="shared" si="226"/>
        <v>1.0068371472522089</v>
      </c>
      <c r="I7297" s="115">
        <f t="shared" si="227"/>
        <v>15047.0411</v>
      </c>
    </row>
    <row r="7298" spans="1:9" hidden="1">
      <c r="A7298" s="115" t="s">
        <v>19709</v>
      </c>
      <c r="B7298" s="115" t="s">
        <v>19710</v>
      </c>
      <c r="C7298" s="115" t="s">
        <v>15211</v>
      </c>
      <c r="D7298" s="115" t="s">
        <v>1138</v>
      </c>
      <c r="E7298" s="115">
        <v>15851.457700000001</v>
      </c>
      <c r="F7298" s="674">
        <v>293.83600000000001</v>
      </c>
      <c r="G7298" s="674">
        <v>295.84500000000003</v>
      </c>
      <c r="H7298" s="115">
        <f t="shared" si="226"/>
        <v>1.0068371472522089</v>
      </c>
      <c r="I7298" s="115">
        <f t="shared" si="227"/>
        <v>15959.836499999999</v>
      </c>
    </row>
    <row r="7299" spans="1:9" hidden="1">
      <c r="A7299" s="115" t="s">
        <v>19711</v>
      </c>
      <c r="B7299" s="115" t="s">
        <v>19712</v>
      </c>
      <c r="C7299" s="115" t="s">
        <v>15214</v>
      </c>
      <c r="D7299" s="115" t="s">
        <v>1138</v>
      </c>
      <c r="E7299" s="115">
        <v>15947.1675</v>
      </c>
      <c r="F7299" s="674">
        <v>293.83600000000001</v>
      </c>
      <c r="G7299" s="674">
        <v>295.84500000000003</v>
      </c>
      <c r="H7299" s="115">
        <f t="shared" si="226"/>
        <v>1.0068371472522089</v>
      </c>
      <c r="I7299" s="115">
        <f t="shared" si="227"/>
        <v>16056.2006</v>
      </c>
    </row>
    <row r="7300" spans="1:9" hidden="1">
      <c r="A7300" s="115" t="s">
        <v>19713</v>
      </c>
      <c r="B7300" s="115" t="s">
        <v>19714</v>
      </c>
      <c r="C7300" s="115" t="s">
        <v>15217</v>
      </c>
      <c r="D7300" s="115" t="s">
        <v>1138</v>
      </c>
      <c r="E7300" s="115">
        <v>16387.32</v>
      </c>
      <c r="F7300" s="674">
        <v>293.83600000000001</v>
      </c>
      <c r="G7300" s="674">
        <v>295.84500000000003</v>
      </c>
      <c r="H7300" s="115">
        <f t="shared" si="226"/>
        <v>1.0068371472522089</v>
      </c>
      <c r="I7300" s="115">
        <f t="shared" si="227"/>
        <v>16499.362499999999</v>
      </c>
    </row>
    <row r="7301" spans="1:9" hidden="1">
      <c r="A7301" s="115" t="s">
        <v>19715</v>
      </c>
      <c r="B7301" s="115" t="s">
        <v>19716</v>
      </c>
      <c r="C7301" s="115" t="s">
        <v>15220</v>
      </c>
      <c r="D7301" s="115" t="s">
        <v>1138</v>
      </c>
      <c r="E7301" s="115">
        <v>16779.821599999999</v>
      </c>
      <c r="F7301" s="674">
        <v>293.83600000000001</v>
      </c>
      <c r="G7301" s="674">
        <v>295.84500000000003</v>
      </c>
      <c r="H7301" s="115">
        <f t="shared" ref="H7301:H7364" si="228">G7301/F7301</f>
        <v>1.0068371472522089</v>
      </c>
      <c r="I7301" s="115">
        <f t="shared" ref="I7301:I7364" si="229">ROUND(H7301*E7301,4)</f>
        <v>16894.547699999999</v>
      </c>
    </row>
    <row r="7302" spans="1:9" hidden="1">
      <c r="A7302" s="115" t="s">
        <v>19717</v>
      </c>
      <c r="B7302" s="115" t="s">
        <v>19718</v>
      </c>
      <c r="C7302" s="115" t="s">
        <v>15223</v>
      </c>
      <c r="D7302" s="115" t="s">
        <v>1138</v>
      </c>
      <c r="E7302" s="115">
        <v>17117.092000000001</v>
      </c>
      <c r="F7302" s="674">
        <v>293.83600000000001</v>
      </c>
      <c r="G7302" s="674">
        <v>295.84500000000003</v>
      </c>
      <c r="H7302" s="115">
        <f t="shared" si="228"/>
        <v>1.0068371472522089</v>
      </c>
      <c r="I7302" s="115">
        <f t="shared" si="229"/>
        <v>17234.124100000001</v>
      </c>
    </row>
    <row r="7303" spans="1:9" hidden="1">
      <c r="A7303" s="115" t="s">
        <v>19719</v>
      </c>
      <c r="B7303" s="115" t="s">
        <v>19720</v>
      </c>
      <c r="C7303" s="115" t="s">
        <v>15226</v>
      </c>
      <c r="D7303" s="115" t="s">
        <v>1138</v>
      </c>
      <c r="E7303" s="115">
        <v>17766.786400000001</v>
      </c>
      <c r="F7303" s="674">
        <v>293.83600000000001</v>
      </c>
      <c r="G7303" s="674">
        <v>295.84500000000003</v>
      </c>
      <c r="H7303" s="115">
        <f t="shared" si="228"/>
        <v>1.0068371472522089</v>
      </c>
      <c r="I7303" s="115">
        <f t="shared" si="229"/>
        <v>17888.2605</v>
      </c>
    </row>
    <row r="7304" spans="1:9" hidden="1">
      <c r="A7304" s="115" t="s">
        <v>19721</v>
      </c>
      <c r="B7304" s="115" t="s">
        <v>19722</v>
      </c>
      <c r="C7304" s="115" t="s">
        <v>15229</v>
      </c>
      <c r="D7304" s="115" t="s">
        <v>1138</v>
      </c>
      <c r="E7304" s="115">
        <v>18268.592799999999</v>
      </c>
      <c r="F7304" s="674">
        <v>293.83600000000001</v>
      </c>
      <c r="G7304" s="674">
        <v>295.84500000000003</v>
      </c>
      <c r="H7304" s="115">
        <f t="shared" si="228"/>
        <v>1.0068371472522089</v>
      </c>
      <c r="I7304" s="115">
        <f t="shared" si="229"/>
        <v>18393.497899999998</v>
      </c>
    </row>
    <row r="7305" spans="1:9" hidden="1">
      <c r="A7305" s="115" t="s">
        <v>19723</v>
      </c>
      <c r="B7305" s="115" t="s">
        <v>19724</v>
      </c>
      <c r="C7305" s="115" t="s">
        <v>15232</v>
      </c>
      <c r="D7305" s="115" t="s">
        <v>1138</v>
      </c>
      <c r="E7305" s="115">
        <v>18884.502700000001</v>
      </c>
      <c r="F7305" s="674">
        <v>293.83600000000001</v>
      </c>
      <c r="G7305" s="674">
        <v>295.84500000000003</v>
      </c>
      <c r="H7305" s="115">
        <f t="shared" si="228"/>
        <v>1.0068371472522089</v>
      </c>
      <c r="I7305" s="115">
        <f t="shared" si="229"/>
        <v>19013.6188</v>
      </c>
    </row>
    <row r="7306" spans="1:9" hidden="1">
      <c r="A7306" s="115" t="s">
        <v>19725</v>
      </c>
      <c r="B7306" s="115" t="s">
        <v>19726</v>
      </c>
      <c r="C7306" s="115" t="s">
        <v>15235</v>
      </c>
      <c r="D7306" s="115" t="s">
        <v>1138</v>
      </c>
      <c r="E7306" s="115">
        <v>19427.377799999998</v>
      </c>
      <c r="F7306" s="674">
        <v>293.83600000000001</v>
      </c>
      <c r="G7306" s="674">
        <v>295.84500000000003</v>
      </c>
      <c r="H7306" s="115">
        <f t="shared" si="228"/>
        <v>1.0068371472522089</v>
      </c>
      <c r="I7306" s="115">
        <f t="shared" si="229"/>
        <v>19560.205600000001</v>
      </c>
    </row>
    <row r="7307" spans="1:9" hidden="1">
      <c r="A7307" s="115" t="s">
        <v>19727</v>
      </c>
      <c r="B7307" s="115" t="s">
        <v>19728</v>
      </c>
      <c r="C7307" s="115" t="s">
        <v>15238</v>
      </c>
      <c r="D7307" s="115" t="s">
        <v>1138</v>
      </c>
      <c r="E7307" s="115">
        <v>19921.455699999999</v>
      </c>
      <c r="F7307" s="674">
        <v>293.83600000000001</v>
      </c>
      <c r="G7307" s="674">
        <v>295.84500000000003</v>
      </c>
      <c r="H7307" s="115">
        <f t="shared" si="228"/>
        <v>1.0068371472522089</v>
      </c>
      <c r="I7307" s="115">
        <f t="shared" si="229"/>
        <v>20057.661599999999</v>
      </c>
    </row>
    <row r="7308" spans="1:9" hidden="1">
      <c r="A7308" s="115" t="s">
        <v>19729</v>
      </c>
      <c r="B7308" s="115" t="s">
        <v>19730</v>
      </c>
      <c r="C7308" s="115" t="s">
        <v>15241</v>
      </c>
      <c r="D7308" s="115" t="s">
        <v>1138</v>
      </c>
      <c r="E7308" s="115">
        <v>2250.4657000000002</v>
      </c>
      <c r="F7308" s="674">
        <v>293.83600000000001</v>
      </c>
      <c r="G7308" s="674">
        <v>295.84500000000003</v>
      </c>
      <c r="H7308" s="115">
        <f t="shared" si="228"/>
        <v>1.0068371472522089</v>
      </c>
      <c r="I7308" s="115">
        <f t="shared" si="229"/>
        <v>2265.8525</v>
      </c>
    </row>
    <row r="7309" spans="1:9" hidden="1">
      <c r="A7309" s="115" t="s">
        <v>19731</v>
      </c>
      <c r="B7309" s="115" t="s">
        <v>19732</v>
      </c>
      <c r="C7309" s="115" t="s">
        <v>15244</v>
      </c>
      <c r="D7309" s="115" t="s">
        <v>1138</v>
      </c>
      <c r="E7309" s="115">
        <v>2566.5835000000002</v>
      </c>
      <c r="F7309" s="674">
        <v>293.83600000000001</v>
      </c>
      <c r="G7309" s="674">
        <v>295.84500000000003</v>
      </c>
      <c r="H7309" s="115">
        <f t="shared" si="228"/>
        <v>1.0068371472522089</v>
      </c>
      <c r="I7309" s="115">
        <f t="shared" si="229"/>
        <v>2584.1316000000002</v>
      </c>
    </row>
    <row r="7310" spans="1:9" hidden="1">
      <c r="A7310" s="115" t="s">
        <v>19733</v>
      </c>
      <c r="B7310" s="115" t="s">
        <v>19734</v>
      </c>
      <c r="C7310" s="115" t="s">
        <v>15247</v>
      </c>
      <c r="D7310" s="115" t="s">
        <v>1138</v>
      </c>
      <c r="E7310" s="115">
        <v>440.66829999999999</v>
      </c>
      <c r="F7310" s="674">
        <v>293.83600000000001</v>
      </c>
      <c r="G7310" s="674">
        <v>295.84500000000003</v>
      </c>
      <c r="H7310" s="115">
        <f t="shared" si="228"/>
        <v>1.0068371472522089</v>
      </c>
      <c r="I7310" s="115">
        <f t="shared" si="229"/>
        <v>443.68119999999999</v>
      </c>
    </row>
    <row r="7311" spans="1:9" hidden="1">
      <c r="A7311" s="115" t="s">
        <v>19735</v>
      </c>
      <c r="B7311" s="115" t="s">
        <v>19736</v>
      </c>
      <c r="C7311" s="115" t="s">
        <v>15250</v>
      </c>
      <c r="D7311" s="115" t="s">
        <v>1138</v>
      </c>
      <c r="E7311" s="115">
        <v>846.61429999999996</v>
      </c>
      <c r="F7311" s="674">
        <v>293.83600000000001</v>
      </c>
      <c r="G7311" s="674">
        <v>295.84500000000003</v>
      </c>
      <c r="H7311" s="115">
        <f t="shared" si="228"/>
        <v>1.0068371472522089</v>
      </c>
      <c r="I7311" s="115">
        <f t="shared" si="229"/>
        <v>852.40269999999998</v>
      </c>
    </row>
    <row r="7312" spans="1:9" hidden="1">
      <c r="A7312" s="115" t="s">
        <v>19737</v>
      </c>
      <c r="B7312" s="115" t="s">
        <v>19738</v>
      </c>
      <c r="C7312" s="115" t="s">
        <v>15253</v>
      </c>
      <c r="D7312" s="115" t="s">
        <v>1138</v>
      </c>
      <c r="E7312" s="115">
        <v>1006.2473</v>
      </c>
      <c r="F7312" s="674">
        <v>293.83600000000001</v>
      </c>
      <c r="G7312" s="674">
        <v>295.84500000000003</v>
      </c>
      <c r="H7312" s="115">
        <f t="shared" si="228"/>
        <v>1.0068371472522089</v>
      </c>
      <c r="I7312" s="115">
        <f t="shared" si="229"/>
        <v>1013.1272</v>
      </c>
    </row>
    <row r="7313" spans="1:9" hidden="1">
      <c r="A7313" s="115" t="s">
        <v>19739</v>
      </c>
      <c r="B7313" s="115" t="s">
        <v>19740</v>
      </c>
      <c r="C7313" s="115" t="s">
        <v>15256</v>
      </c>
      <c r="D7313" s="115" t="s">
        <v>1138</v>
      </c>
      <c r="E7313" s="115">
        <v>425.58390000000003</v>
      </c>
      <c r="F7313" s="674">
        <v>293.83600000000001</v>
      </c>
      <c r="G7313" s="674">
        <v>295.84500000000003</v>
      </c>
      <c r="H7313" s="115">
        <f t="shared" si="228"/>
        <v>1.0068371472522089</v>
      </c>
      <c r="I7313" s="115">
        <f t="shared" si="229"/>
        <v>428.49369999999999</v>
      </c>
    </row>
    <row r="7314" spans="1:9" hidden="1">
      <c r="A7314" s="115" t="s">
        <v>19741</v>
      </c>
      <c r="B7314" s="115" t="s">
        <v>19742</v>
      </c>
      <c r="C7314" s="115" t="s">
        <v>15259</v>
      </c>
      <c r="D7314" s="115" t="s">
        <v>1138</v>
      </c>
      <c r="E7314" s="115">
        <v>585.21690000000001</v>
      </c>
      <c r="F7314" s="674">
        <v>293.83600000000001</v>
      </c>
      <c r="G7314" s="674">
        <v>295.84500000000003</v>
      </c>
      <c r="H7314" s="115">
        <f t="shared" si="228"/>
        <v>1.0068371472522089</v>
      </c>
      <c r="I7314" s="115">
        <f t="shared" si="229"/>
        <v>589.21810000000005</v>
      </c>
    </row>
    <row r="7315" spans="1:9" hidden="1">
      <c r="A7315" s="115" t="s">
        <v>19743</v>
      </c>
      <c r="B7315" s="115" t="s">
        <v>19744</v>
      </c>
      <c r="C7315" s="115" t="s">
        <v>15262</v>
      </c>
      <c r="D7315" s="115" t="s">
        <v>1138</v>
      </c>
      <c r="E7315" s="115">
        <v>744.53800000000001</v>
      </c>
      <c r="F7315" s="674">
        <v>293.83600000000001</v>
      </c>
      <c r="G7315" s="674">
        <v>295.84500000000003</v>
      </c>
      <c r="H7315" s="115">
        <f t="shared" si="228"/>
        <v>1.0068371472522089</v>
      </c>
      <c r="I7315" s="115">
        <f t="shared" si="229"/>
        <v>749.62850000000003</v>
      </c>
    </row>
    <row r="7316" spans="1:9" hidden="1">
      <c r="A7316" s="115" t="s">
        <v>19745</v>
      </c>
      <c r="B7316" s="115" t="s">
        <v>19746</v>
      </c>
      <c r="C7316" s="115" t="s">
        <v>15265</v>
      </c>
      <c r="D7316" s="115" t="s">
        <v>1138</v>
      </c>
      <c r="E7316" s="115">
        <v>280.87849999999997</v>
      </c>
      <c r="F7316" s="674">
        <v>293.83600000000001</v>
      </c>
      <c r="G7316" s="674">
        <v>295.84500000000003</v>
      </c>
      <c r="H7316" s="115">
        <f t="shared" si="228"/>
        <v>1.0068371472522089</v>
      </c>
      <c r="I7316" s="115">
        <f t="shared" si="229"/>
        <v>282.7989</v>
      </c>
    </row>
    <row r="7317" spans="1:9" hidden="1">
      <c r="A7317" s="115" t="s">
        <v>19747</v>
      </c>
      <c r="B7317" s="115" t="s">
        <v>19748</v>
      </c>
      <c r="C7317" s="115" t="s">
        <v>15268</v>
      </c>
      <c r="D7317" s="115" t="s">
        <v>1138</v>
      </c>
      <c r="E7317" s="115">
        <v>397.32619999999997</v>
      </c>
      <c r="F7317" s="674">
        <v>293.83600000000001</v>
      </c>
      <c r="G7317" s="674">
        <v>295.84500000000003</v>
      </c>
      <c r="H7317" s="115">
        <f t="shared" si="228"/>
        <v>1.0068371472522089</v>
      </c>
      <c r="I7317" s="115">
        <f t="shared" si="229"/>
        <v>400.0428</v>
      </c>
    </row>
    <row r="7318" spans="1:9" hidden="1">
      <c r="A7318" s="115" t="s">
        <v>19749</v>
      </c>
      <c r="B7318" s="115" t="s">
        <v>19750</v>
      </c>
      <c r="C7318" s="115" t="s">
        <v>15271</v>
      </c>
      <c r="D7318" s="115" t="s">
        <v>1138</v>
      </c>
      <c r="E7318" s="115">
        <v>508.47480000000002</v>
      </c>
      <c r="F7318" s="674">
        <v>293.83600000000001</v>
      </c>
      <c r="G7318" s="674">
        <v>295.84500000000003</v>
      </c>
      <c r="H7318" s="115">
        <f t="shared" si="228"/>
        <v>1.0068371472522089</v>
      </c>
      <c r="I7318" s="115">
        <f t="shared" si="229"/>
        <v>511.9513</v>
      </c>
    </row>
    <row r="7319" spans="1:9" hidden="1">
      <c r="A7319" s="115" t="s">
        <v>19751</v>
      </c>
      <c r="B7319" s="115" t="s">
        <v>19752</v>
      </c>
      <c r="C7319" s="115" t="s">
        <v>15274</v>
      </c>
      <c r="D7319" s="115" t="s">
        <v>1138</v>
      </c>
      <c r="E7319" s="115">
        <v>201.7242</v>
      </c>
      <c r="F7319" s="674">
        <v>293.83600000000001</v>
      </c>
      <c r="G7319" s="674">
        <v>295.84500000000003</v>
      </c>
      <c r="H7319" s="115">
        <f t="shared" si="228"/>
        <v>1.0068371472522089</v>
      </c>
      <c r="I7319" s="115">
        <f t="shared" si="229"/>
        <v>203.10339999999999</v>
      </c>
    </row>
    <row r="7320" spans="1:9" hidden="1">
      <c r="A7320" s="115" t="s">
        <v>19753</v>
      </c>
      <c r="B7320" s="115" t="s">
        <v>19754</v>
      </c>
      <c r="C7320" s="115" t="s">
        <v>15277</v>
      </c>
      <c r="D7320" s="115" t="s">
        <v>1138</v>
      </c>
      <c r="E7320" s="115">
        <v>333.75749999999999</v>
      </c>
      <c r="F7320" s="674">
        <v>293.83600000000001</v>
      </c>
      <c r="G7320" s="674">
        <v>295.84500000000003</v>
      </c>
      <c r="H7320" s="115">
        <f t="shared" si="228"/>
        <v>1.0068371472522089</v>
      </c>
      <c r="I7320" s="115">
        <f t="shared" si="229"/>
        <v>336.0394</v>
      </c>
    </row>
    <row r="7321" spans="1:9" hidden="1">
      <c r="A7321" s="115" t="s">
        <v>19755</v>
      </c>
      <c r="B7321" s="115" t="s">
        <v>19756</v>
      </c>
      <c r="C7321" s="115" t="s">
        <v>15280</v>
      </c>
      <c r="D7321" s="115" t="s">
        <v>1138</v>
      </c>
      <c r="E7321" s="115">
        <v>445.21780000000001</v>
      </c>
      <c r="F7321" s="674">
        <v>293.83600000000001</v>
      </c>
      <c r="G7321" s="674">
        <v>295.84500000000003</v>
      </c>
      <c r="H7321" s="115">
        <f t="shared" si="228"/>
        <v>1.0068371472522089</v>
      </c>
      <c r="I7321" s="115">
        <f t="shared" si="229"/>
        <v>448.26179999999999</v>
      </c>
    </row>
    <row r="7322" spans="1:9" hidden="1">
      <c r="A7322" s="115" t="s">
        <v>19757</v>
      </c>
      <c r="B7322" s="115" t="s">
        <v>19758</v>
      </c>
      <c r="C7322" s="115" t="s">
        <v>15283</v>
      </c>
      <c r="D7322" s="115" t="s">
        <v>1138</v>
      </c>
      <c r="E7322" s="115">
        <v>437.25240000000002</v>
      </c>
      <c r="F7322" s="674">
        <v>293.83600000000001</v>
      </c>
      <c r="G7322" s="674">
        <v>295.84500000000003</v>
      </c>
      <c r="H7322" s="115">
        <f t="shared" si="228"/>
        <v>1.0068371472522089</v>
      </c>
      <c r="I7322" s="115">
        <f t="shared" si="229"/>
        <v>440.24200000000002</v>
      </c>
    </row>
    <row r="7323" spans="1:9" hidden="1">
      <c r="A7323" s="115" t="s">
        <v>19759</v>
      </c>
      <c r="B7323" s="115" t="s">
        <v>19760</v>
      </c>
      <c r="C7323" s="115" t="s">
        <v>15286</v>
      </c>
      <c r="D7323" s="115" t="s">
        <v>1138</v>
      </c>
      <c r="E7323" s="115">
        <v>597.08240000000001</v>
      </c>
      <c r="F7323" s="674">
        <v>293.83600000000001</v>
      </c>
      <c r="G7323" s="674">
        <v>295.84500000000003</v>
      </c>
      <c r="H7323" s="115">
        <f t="shared" si="228"/>
        <v>1.0068371472522089</v>
      </c>
      <c r="I7323" s="115">
        <f t="shared" si="229"/>
        <v>601.16470000000004</v>
      </c>
    </row>
    <row r="7324" spans="1:9" hidden="1">
      <c r="A7324" s="115" t="s">
        <v>19761</v>
      </c>
      <c r="B7324" s="115" t="s">
        <v>19762</v>
      </c>
      <c r="C7324" s="115" t="s">
        <v>15289</v>
      </c>
      <c r="D7324" s="115" t="s">
        <v>1242</v>
      </c>
      <c r="E7324" s="115">
        <v>1197.9215999999999</v>
      </c>
      <c r="F7324" s="674">
        <v>293.83600000000001</v>
      </c>
      <c r="G7324" s="674">
        <v>295.84500000000003</v>
      </c>
      <c r="H7324" s="115">
        <f t="shared" si="228"/>
        <v>1.0068371472522089</v>
      </c>
      <c r="I7324" s="115">
        <f t="shared" si="229"/>
        <v>1206.1120000000001</v>
      </c>
    </row>
    <row r="7325" spans="1:9" hidden="1">
      <c r="A7325" s="115" t="s">
        <v>19763</v>
      </c>
      <c r="B7325" s="115" t="s">
        <v>19764</v>
      </c>
      <c r="C7325" s="115" t="s">
        <v>15292</v>
      </c>
      <c r="D7325" s="115" t="s">
        <v>1242</v>
      </c>
      <c r="E7325" s="115">
        <v>1570.4847</v>
      </c>
      <c r="F7325" s="674">
        <v>293.83600000000001</v>
      </c>
      <c r="G7325" s="674">
        <v>295.84500000000003</v>
      </c>
      <c r="H7325" s="115">
        <f t="shared" si="228"/>
        <v>1.0068371472522089</v>
      </c>
      <c r="I7325" s="115">
        <f t="shared" si="229"/>
        <v>1581.2222999999999</v>
      </c>
    </row>
    <row r="7326" spans="1:9" hidden="1">
      <c r="A7326" s="115" t="s">
        <v>19765</v>
      </c>
      <c r="B7326" s="115" t="s">
        <v>19766</v>
      </c>
      <c r="C7326" s="115" t="s">
        <v>15295</v>
      </c>
      <c r="D7326" s="115" t="s">
        <v>1242</v>
      </c>
      <c r="E7326" s="115">
        <v>3005.2004999999999</v>
      </c>
      <c r="F7326" s="674">
        <v>293.83600000000001</v>
      </c>
      <c r="G7326" s="674">
        <v>295.84500000000003</v>
      </c>
      <c r="H7326" s="115">
        <f t="shared" si="228"/>
        <v>1.0068371472522089</v>
      </c>
      <c r="I7326" s="115">
        <f t="shared" si="229"/>
        <v>3025.7474999999999</v>
      </c>
    </row>
    <row r="7327" spans="1:9" hidden="1">
      <c r="A7327" s="115" t="s">
        <v>19767</v>
      </c>
      <c r="B7327" s="115" t="s">
        <v>19768</v>
      </c>
      <c r="C7327" s="115" t="s">
        <v>15298</v>
      </c>
      <c r="D7327" s="115" t="s">
        <v>1242</v>
      </c>
      <c r="E7327" s="115">
        <v>3861.1941999999999</v>
      </c>
      <c r="F7327" s="674">
        <v>293.83600000000001</v>
      </c>
      <c r="G7327" s="674">
        <v>295.84500000000003</v>
      </c>
      <c r="H7327" s="115">
        <f t="shared" si="228"/>
        <v>1.0068371472522089</v>
      </c>
      <c r="I7327" s="115">
        <f t="shared" si="229"/>
        <v>3887.5938000000001</v>
      </c>
    </row>
    <row r="7328" spans="1:9" hidden="1">
      <c r="A7328" s="115" t="s">
        <v>19769</v>
      </c>
      <c r="B7328" s="115" t="s">
        <v>19770</v>
      </c>
      <c r="C7328" s="115" t="s">
        <v>15301</v>
      </c>
      <c r="D7328" s="115" t="s">
        <v>1242</v>
      </c>
      <c r="E7328" s="115">
        <v>22.2714</v>
      </c>
      <c r="F7328" s="674">
        <v>293.83600000000001</v>
      </c>
      <c r="G7328" s="674">
        <v>295.84500000000003</v>
      </c>
      <c r="H7328" s="115">
        <f t="shared" si="228"/>
        <v>1.0068371472522089</v>
      </c>
      <c r="I7328" s="115">
        <f t="shared" si="229"/>
        <v>22.4237</v>
      </c>
    </row>
    <row r="7329" spans="1:9" hidden="1">
      <c r="A7329" s="115" t="s">
        <v>19771</v>
      </c>
      <c r="B7329" s="115" t="s">
        <v>19772</v>
      </c>
      <c r="C7329" s="115" t="s">
        <v>15304</v>
      </c>
      <c r="D7329" s="115" t="s">
        <v>1242</v>
      </c>
      <c r="E7329" s="115">
        <v>34.390700000000002</v>
      </c>
      <c r="F7329" s="674">
        <v>293.83600000000001</v>
      </c>
      <c r="G7329" s="674">
        <v>295.84500000000003</v>
      </c>
      <c r="H7329" s="115">
        <f t="shared" si="228"/>
        <v>1.0068371472522089</v>
      </c>
      <c r="I7329" s="115">
        <f t="shared" si="229"/>
        <v>34.625799999999998</v>
      </c>
    </row>
    <row r="7330" spans="1:9" hidden="1">
      <c r="A7330" s="115" t="s">
        <v>19773</v>
      </c>
      <c r="B7330" s="115" t="s">
        <v>19774</v>
      </c>
      <c r="C7330" s="115" t="s">
        <v>15307</v>
      </c>
      <c r="D7330" s="115" t="s">
        <v>1242</v>
      </c>
      <c r="E7330" s="115">
        <v>41.6295</v>
      </c>
      <c r="F7330" s="674">
        <v>293.83600000000001</v>
      </c>
      <c r="G7330" s="674">
        <v>295.84500000000003</v>
      </c>
      <c r="H7330" s="115">
        <f t="shared" si="228"/>
        <v>1.0068371472522089</v>
      </c>
      <c r="I7330" s="115">
        <f t="shared" si="229"/>
        <v>41.914099999999998</v>
      </c>
    </row>
    <row r="7331" spans="1:9" hidden="1">
      <c r="A7331" s="115" t="s">
        <v>19775</v>
      </c>
      <c r="B7331" s="115" t="s">
        <v>19776</v>
      </c>
      <c r="C7331" s="115" t="s">
        <v>15310</v>
      </c>
      <c r="D7331" s="115" t="s">
        <v>1242</v>
      </c>
      <c r="E7331" s="115">
        <v>67.101900000000001</v>
      </c>
      <c r="F7331" s="674">
        <v>293.83600000000001</v>
      </c>
      <c r="G7331" s="674">
        <v>295.84500000000003</v>
      </c>
      <c r="H7331" s="115">
        <f t="shared" si="228"/>
        <v>1.0068371472522089</v>
      </c>
      <c r="I7331" s="115">
        <f t="shared" si="229"/>
        <v>67.560699999999997</v>
      </c>
    </row>
    <row r="7332" spans="1:9" hidden="1">
      <c r="A7332" s="115" t="s">
        <v>19777</v>
      </c>
      <c r="B7332" s="115" t="s">
        <v>19778</v>
      </c>
      <c r="C7332" s="115" t="s">
        <v>15313</v>
      </c>
      <c r="D7332" s="115" t="s">
        <v>1242</v>
      </c>
      <c r="E7332" s="115">
        <v>71.845200000000006</v>
      </c>
      <c r="F7332" s="674">
        <v>293.83600000000001</v>
      </c>
      <c r="G7332" s="674">
        <v>295.84500000000003</v>
      </c>
      <c r="H7332" s="115">
        <f t="shared" si="228"/>
        <v>1.0068371472522089</v>
      </c>
      <c r="I7332" s="115">
        <f t="shared" si="229"/>
        <v>72.336399999999998</v>
      </c>
    </row>
    <row r="7333" spans="1:9" hidden="1">
      <c r="A7333" s="115" t="s">
        <v>19779</v>
      </c>
      <c r="B7333" s="115" t="s">
        <v>19780</v>
      </c>
      <c r="C7333" s="115" t="s">
        <v>15316</v>
      </c>
      <c r="D7333" s="115" t="s">
        <v>1242</v>
      </c>
      <c r="E7333" s="115">
        <v>165.958</v>
      </c>
      <c r="F7333" s="674">
        <v>293.83600000000001</v>
      </c>
      <c r="G7333" s="674">
        <v>295.84500000000003</v>
      </c>
      <c r="H7333" s="115">
        <f t="shared" si="228"/>
        <v>1.0068371472522089</v>
      </c>
      <c r="I7333" s="115">
        <f t="shared" si="229"/>
        <v>167.09270000000001</v>
      </c>
    </row>
    <row r="7334" spans="1:9" hidden="1">
      <c r="A7334" s="115" t="s">
        <v>19781</v>
      </c>
      <c r="B7334" s="115" t="s">
        <v>19782</v>
      </c>
      <c r="C7334" s="115" t="s">
        <v>15319</v>
      </c>
      <c r="D7334" s="115" t="s">
        <v>1242</v>
      </c>
      <c r="E7334" s="115">
        <v>173.38939999999999</v>
      </c>
      <c r="F7334" s="674">
        <v>293.83600000000001</v>
      </c>
      <c r="G7334" s="674">
        <v>295.84500000000003</v>
      </c>
      <c r="H7334" s="115">
        <f t="shared" si="228"/>
        <v>1.0068371472522089</v>
      </c>
      <c r="I7334" s="115">
        <f t="shared" si="229"/>
        <v>174.57490000000001</v>
      </c>
    </row>
    <row r="7335" spans="1:9" hidden="1">
      <c r="A7335" s="115" t="s">
        <v>19783</v>
      </c>
      <c r="B7335" s="115" t="s">
        <v>19784</v>
      </c>
      <c r="C7335" s="115" t="s">
        <v>15322</v>
      </c>
      <c r="D7335" s="115" t="s">
        <v>1242</v>
      </c>
      <c r="E7335" s="115">
        <v>194.25399999999999</v>
      </c>
      <c r="F7335" s="674">
        <v>293.83600000000001</v>
      </c>
      <c r="G7335" s="674">
        <v>295.84500000000003</v>
      </c>
      <c r="H7335" s="115">
        <f t="shared" si="228"/>
        <v>1.0068371472522089</v>
      </c>
      <c r="I7335" s="115">
        <f t="shared" si="229"/>
        <v>195.5821</v>
      </c>
    </row>
    <row r="7336" spans="1:9" hidden="1">
      <c r="A7336" s="115" t="s">
        <v>19785</v>
      </c>
      <c r="B7336" s="115" t="s">
        <v>19786</v>
      </c>
      <c r="C7336" s="115" t="s">
        <v>15325</v>
      </c>
      <c r="D7336" s="115" t="s">
        <v>1242</v>
      </c>
      <c r="E7336" s="115">
        <v>214.37989999999999</v>
      </c>
      <c r="F7336" s="674">
        <v>293.83600000000001</v>
      </c>
      <c r="G7336" s="674">
        <v>295.84500000000003</v>
      </c>
      <c r="H7336" s="115">
        <f t="shared" si="228"/>
        <v>1.0068371472522089</v>
      </c>
      <c r="I7336" s="115">
        <f t="shared" si="229"/>
        <v>215.84559999999999</v>
      </c>
    </row>
    <row r="7337" spans="1:9" hidden="1">
      <c r="A7337" s="115" t="s">
        <v>19787</v>
      </c>
      <c r="B7337" s="115" t="s">
        <v>19788</v>
      </c>
      <c r="C7337" s="115" t="s">
        <v>15328</v>
      </c>
      <c r="D7337" s="115" t="s">
        <v>1242</v>
      </c>
      <c r="E7337" s="115">
        <v>234.6986</v>
      </c>
      <c r="F7337" s="674">
        <v>293.83600000000001</v>
      </c>
      <c r="G7337" s="674">
        <v>295.84500000000003</v>
      </c>
      <c r="H7337" s="115">
        <f t="shared" si="228"/>
        <v>1.0068371472522089</v>
      </c>
      <c r="I7337" s="115">
        <f t="shared" si="229"/>
        <v>236.30330000000001</v>
      </c>
    </row>
    <row r="7338" spans="1:9" hidden="1">
      <c r="A7338" s="115" t="s">
        <v>19789</v>
      </c>
      <c r="B7338" s="115" t="s">
        <v>19790</v>
      </c>
      <c r="C7338" s="115" t="s">
        <v>15331</v>
      </c>
      <c r="D7338" s="115" t="s">
        <v>1242</v>
      </c>
      <c r="E7338" s="115">
        <v>273.31369999999998</v>
      </c>
      <c r="F7338" s="674">
        <v>293.83600000000001</v>
      </c>
      <c r="G7338" s="674">
        <v>295.84500000000003</v>
      </c>
      <c r="H7338" s="115">
        <f t="shared" si="228"/>
        <v>1.0068371472522089</v>
      </c>
      <c r="I7338" s="115">
        <f t="shared" si="229"/>
        <v>275.18239999999997</v>
      </c>
    </row>
    <row r="7339" spans="1:9" hidden="1">
      <c r="A7339" s="115" t="s">
        <v>19791</v>
      </c>
      <c r="B7339" s="115" t="s">
        <v>19792</v>
      </c>
      <c r="C7339" s="115" t="s">
        <v>15334</v>
      </c>
      <c r="D7339" s="115" t="s">
        <v>1242</v>
      </c>
      <c r="E7339" s="115">
        <v>114.7791</v>
      </c>
      <c r="F7339" s="674">
        <v>293.83600000000001</v>
      </c>
      <c r="G7339" s="674">
        <v>295.84500000000003</v>
      </c>
      <c r="H7339" s="115">
        <f t="shared" si="228"/>
        <v>1.0068371472522089</v>
      </c>
      <c r="I7339" s="115">
        <f t="shared" si="229"/>
        <v>115.5639</v>
      </c>
    </row>
    <row r="7340" spans="1:9" hidden="1">
      <c r="A7340" s="115" t="s">
        <v>19793</v>
      </c>
      <c r="B7340" s="115" t="s">
        <v>19794</v>
      </c>
      <c r="C7340" s="115" t="s">
        <v>15337</v>
      </c>
      <c r="D7340" s="115" t="s">
        <v>1242</v>
      </c>
      <c r="E7340" s="115">
        <v>149.5934</v>
      </c>
      <c r="F7340" s="674">
        <v>293.83600000000001</v>
      </c>
      <c r="G7340" s="674">
        <v>295.84500000000003</v>
      </c>
      <c r="H7340" s="115">
        <f t="shared" si="228"/>
        <v>1.0068371472522089</v>
      </c>
      <c r="I7340" s="115">
        <f t="shared" si="229"/>
        <v>150.61619999999999</v>
      </c>
    </row>
    <row r="7341" spans="1:9" hidden="1">
      <c r="A7341" s="115" t="s">
        <v>19795</v>
      </c>
      <c r="B7341" s="115" t="s">
        <v>19796</v>
      </c>
      <c r="C7341" s="115" t="s">
        <v>15340</v>
      </c>
      <c r="D7341" s="115" t="s">
        <v>1242</v>
      </c>
      <c r="E7341" s="115">
        <v>604.49639999999999</v>
      </c>
      <c r="F7341" s="674">
        <v>293.83600000000001</v>
      </c>
      <c r="G7341" s="674">
        <v>295.84500000000003</v>
      </c>
      <c r="H7341" s="115">
        <f t="shared" si="228"/>
        <v>1.0068371472522089</v>
      </c>
      <c r="I7341" s="115">
        <f t="shared" si="229"/>
        <v>608.62940000000003</v>
      </c>
    </row>
    <row r="7342" spans="1:9" hidden="1">
      <c r="A7342" s="115" t="s">
        <v>19797</v>
      </c>
      <c r="B7342" s="115" t="s">
        <v>19798</v>
      </c>
      <c r="C7342" s="115" t="s">
        <v>15343</v>
      </c>
      <c r="D7342" s="115" t="s">
        <v>1242</v>
      </c>
      <c r="E7342" s="115">
        <v>748.62419999999997</v>
      </c>
      <c r="F7342" s="674">
        <v>293.83600000000001</v>
      </c>
      <c r="G7342" s="674">
        <v>295.84500000000003</v>
      </c>
      <c r="H7342" s="115">
        <f t="shared" si="228"/>
        <v>1.0068371472522089</v>
      </c>
      <c r="I7342" s="115">
        <f t="shared" si="229"/>
        <v>753.74270000000001</v>
      </c>
    </row>
    <row r="7343" spans="1:9" hidden="1">
      <c r="A7343" s="115" t="s">
        <v>19799</v>
      </c>
      <c r="B7343" s="115" t="s">
        <v>19800</v>
      </c>
      <c r="C7343" s="115" t="s">
        <v>15346</v>
      </c>
      <c r="D7343" s="115" t="s">
        <v>1242</v>
      </c>
      <c r="E7343" s="115">
        <v>170.7893</v>
      </c>
      <c r="F7343" s="674">
        <v>293.83600000000001</v>
      </c>
      <c r="G7343" s="674">
        <v>295.84500000000003</v>
      </c>
      <c r="H7343" s="115">
        <f t="shared" si="228"/>
        <v>1.0068371472522089</v>
      </c>
      <c r="I7343" s="115">
        <f t="shared" si="229"/>
        <v>171.95699999999999</v>
      </c>
    </row>
    <row r="7344" spans="1:9" hidden="1">
      <c r="A7344" s="115" t="s">
        <v>19801</v>
      </c>
      <c r="B7344" s="115" t="s">
        <v>19802</v>
      </c>
      <c r="C7344" s="115" t="s">
        <v>15349</v>
      </c>
      <c r="D7344" s="115" t="s">
        <v>1242</v>
      </c>
      <c r="E7344" s="115">
        <v>37.377499999999998</v>
      </c>
      <c r="F7344" s="674">
        <v>293.83600000000001</v>
      </c>
      <c r="G7344" s="674">
        <v>295.84500000000003</v>
      </c>
      <c r="H7344" s="115">
        <f t="shared" si="228"/>
        <v>1.0068371472522089</v>
      </c>
      <c r="I7344" s="115">
        <f t="shared" si="229"/>
        <v>37.633099999999999</v>
      </c>
    </row>
    <row r="7345" spans="1:9" hidden="1">
      <c r="A7345" s="115" t="s">
        <v>19803</v>
      </c>
      <c r="B7345" s="115" t="s">
        <v>19804</v>
      </c>
      <c r="C7345" s="115" t="s">
        <v>15352</v>
      </c>
      <c r="D7345" s="115" t="s">
        <v>1242</v>
      </c>
      <c r="E7345" s="115">
        <v>40.815600000000003</v>
      </c>
      <c r="F7345" s="674">
        <v>293.83600000000001</v>
      </c>
      <c r="G7345" s="674">
        <v>295.84500000000003</v>
      </c>
      <c r="H7345" s="115">
        <f t="shared" si="228"/>
        <v>1.0068371472522089</v>
      </c>
      <c r="I7345" s="115">
        <f t="shared" si="229"/>
        <v>41.094700000000003</v>
      </c>
    </row>
    <row r="7346" spans="1:9" hidden="1">
      <c r="A7346" s="115" t="s">
        <v>19805</v>
      </c>
      <c r="B7346" s="115" t="s">
        <v>19806</v>
      </c>
      <c r="C7346" s="115" t="s">
        <v>15355</v>
      </c>
      <c r="D7346" s="115" t="s">
        <v>1242</v>
      </c>
      <c r="E7346" s="115">
        <v>96.875500000000002</v>
      </c>
      <c r="F7346" s="674">
        <v>293.83600000000001</v>
      </c>
      <c r="G7346" s="674">
        <v>295.84500000000003</v>
      </c>
      <c r="H7346" s="115">
        <f t="shared" si="228"/>
        <v>1.0068371472522089</v>
      </c>
      <c r="I7346" s="115">
        <f t="shared" si="229"/>
        <v>97.537899999999993</v>
      </c>
    </row>
    <row r="7347" spans="1:9" hidden="1">
      <c r="A7347" s="115" t="s">
        <v>19807</v>
      </c>
      <c r="B7347" s="115" t="s">
        <v>19808</v>
      </c>
      <c r="C7347" s="115" t="s">
        <v>15358</v>
      </c>
      <c r="D7347" s="115" t="s">
        <v>1242</v>
      </c>
      <c r="E7347" s="115">
        <v>100.5912</v>
      </c>
      <c r="F7347" s="674">
        <v>293.83600000000001</v>
      </c>
      <c r="G7347" s="674">
        <v>295.84500000000003</v>
      </c>
      <c r="H7347" s="115">
        <f t="shared" si="228"/>
        <v>1.0068371472522089</v>
      </c>
      <c r="I7347" s="115">
        <f t="shared" si="229"/>
        <v>101.279</v>
      </c>
    </row>
    <row r="7348" spans="1:9" hidden="1">
      <c r="A7348" s="115" t="s">
        <v>19809</v>
      </c>
      <c r="B7348" s="115" t="s">
        <v>19810</v>
      </c>
      <c r="C7348" s="115" t="s">
        <v>15361</v>
      </c>
      <c r="D7348" s="115" t="s">
        <v>1242</v>
      </c>
      <c r="E7348" s="115">
        <v>111.0642</v>
      </c>
      <c r="F7348" s="674">
        <v>293.83600000000001</v>
      </c>
      <c r="G7348" s="674">
        <v>295.84500000000003</v>
      </c>
      <c r="H7348" s="115">
        <f t="shared" si="228"/>
        <v>1.0068371472522089</v>
      </c>
      <c r="I7348" s="115">
        <f t="shared" si="229"/>
        <v>111.8236</v>
      </c>
    </row>
    <row r="7349" spans="1:9" hidden="1">
      <c r="A7349" s="115" t="s">
        <v>19811</v>
      </c>
      <c r="B7349" s="115" t="s">
        <v>19812</v>
      </c>
      <c r="C7349" s="115" t="s">
        <v>15364</v>
      </c>
      <c r="D7349" s="115" t="s">
        <v>1242</v>
      </c>
      <c r="E7349" s="115">
        <v>122.476</v>
      </c>
      <c r="F7349" s="674">
        <v>293.83600000000001</v>
      </c>
      <c r="G7349" s="674">
        <v>295.84500000000003</v>
      </c>
      <c r="H7349" s="115">
        <f t="shared" si="228"/>
        <v>1.0068371472522089</v>
      </c>
      <c r="I7349" s="115">
        <f t="shared" si="229"/>
        <v>123.3134</v>
      </c>
    </row>
    <row r="7350" spans="1:9" hidden="1">
      <c r="A7350" s="115" t="s">
        <v>19813</v>
      </c>
      <c r="B7350" s="115" t="s">
        <v>19814</v>
      </c>
      <c r="C7350" s="115" t="s">
        <v>15367</v>
      </c>
      <c r="D7350" s="115" t="s">
        <v>1242</v>
      </c>
      <c r="E7350" s="115">
        <v>133.87479999999999</v>
      </c>
      <c r="F7350" s="674">
        <v>293.83600000000001</v>
      </c>
      <c r="G7350" s="674">
        <v>295.84500000000003</v>
      </c>
      <c r="H7350" s="115">
        <f t="shared" si="228"/>
        <v>1.0068371472522089</v>
      </c>
      <c r="I7350" s="115">
        <f t="shared" si="229"/>
        <v>134.7901</v>
      </c>
    </row>
    <row r="7351" spans="1:9" hidden="1">
      <c r="A7351" s="115" t="s">
        <v>19815</v>
      </c>
      <c r="B7351" s="115" t="s">
        <v>19816</v>
      </c>
      <c r="C7351" s="115" t="s">
        <v>15370</v>
      </c>
      <c r="D7351" s="115" t="s">
        <v>1242</v>
      </c>
      <c r="E7351" s="115">
        <v>155.30850000000001</v>
      </c>
      <c r="F7351" s="674">
        <v>293.83600000000001</v>
      </c>
      <c r="G7351" s="674">
        <v>295.84500000000003</v>
      </c>
      <c r="H7351" s="115">
        <f t="shared" si="228"/>
        <v>1.0068371472522089</v>
      </c>
      <c r="I7351" s="115">
        <f t="shared" si="229"/>
        <v>156.37039999999999</v>
      </c>
    </row>
    <row r="7352" spans="1:9" hidden="1">
      <c r="A7352" s="115" t="s">
        <v>19817</v>
      </c>
      <c r="B7352" s="115" t="s">
        <v>19818</v>
      </c>
      <c r="C7352" s="115" t="s">
        <v>15373</v>
      </c>
      <c r="D7352" s="115" t="s">
        <v>1242</v>
      </c>
      <c r="E7352" s="115">
        <v>65.347800000000007</v>
      </c>
      <c r="F7352" s="674">
        <v>293.83600000000001</v>
      </c>
      <c r="G7352" s="674">
        <v>295.84500000000003</v>
      </c>
      <c r="H7352" s="115">
        <f t="shared" si="228"/>
        <v>1.0068371472522089</v>
      </c>
      <c r="I7352" s="115">
        <f t="shared" si="229"/>
        <v>65.794600000000003</v>
      </c>
    </row>
    <row r="7353" spans="1:9" hidden="1">
      <c r="A7353" s="115" t="s">
        <v>19819</v>
      </c>
      <c r="B7353" s="115" t="s">
        <v>19820</v>
      </c>
      <c r="C7353" s="115" t="s">
        <v>15376</v>
      </c>
      <c r="D7353" s="115" t="s">
        <v>1242</v>
      </c>
      <c r="E7353" s="115">
        <v>86.610900000000001</v>
      </c>
      <c r="F7353" s="674">
        <v>293.83600000000001</v>
      </c>
      <c r="G7353" s="674">
        <v>295.84500000000003</v>
      </c>
      <c r="H7353" s="115">
        <f t="shared" si="228"/>
        <v>1.0068371472522089</v>
      </c>
      <c r="I7353" s="115">
        <f t="shared" si="229"/>
        <v>87.203100000000006</v>
      </c>
    </row>
    <row r="7354" spans="1:9" hidden="1">
      <c r="A7354" s="115" t="s">
        <v>19821</v>
      </c>
      <c r="B7354" s="115" t="s">
        <v>19822</v>
      </c>
      <c r="C7354" s="115" t="s">
        <v>15379</v>
      </c>
      <c r="D7354" s="115" t="s">
        <v>1242</v>
      </c>
      <c r="E7354" s="115">
        <v>334.84899999999999</v>
      </c>
      <c r="F7354" s="674">
        <v>293.83600000000001</v>
      </c>
      <c r="G7354" s="674">
        <v>295.84500000000003</v>
      </c>
      <c r="H7354" s="115">
        <f t="shared" si="228"/>
        <v>1.0068371472522089</v>
      </c>
      <c r="I7354" s="115">
        <f t="shared" si="229"/>
        <v>337.13839999999999</v>
      </c>
    </row>
    <row r="7355" spans="1:9" hidden="1">
      <c r="A7355" s="115" t="s">
        <v>19823</v>
      </c>
      <c r="B7355" s="115" t="s">
        <v>19824</v>
      </c>
      <c r="C7355" s="115" t="s">
        <v>15382</v>
      </c>
      <c r="D7355" s="115" t="s">
        <v>1242</v>
      </c>
      <c r="E7355" s="115">
        <v>414.38510000000002</v>
      </c>
      <c r="F7355" s="674">
        <v>293.83600000000001</v>
      </c>
      <c r="G7355" s="674">
        <v>295.84500000000003</v>
      </c>
      <c r="H7355" s="115">
        <f t="shared" si="228"/>
        <v>1.0068371472522089</v>
      </c>
      <c r="I7355" s="115">
        <f t="shared" si="229"/>
        <v>417.2183</v>
      </c>
    </row>
    <row r="7356" spans="1:9" hidden="1">
      <c r="A7356" s="115" t="s">
        <v>19825</v>
      </c>
      <c r="B7356" s="115" t="s">
        <v>19826</v>
      </c>
      <c r="C7356" s="115" t="s">
        <v>15385</v>
      </c>
      <c r="D7356" s="115" t="s">
        <v>1242</v>
      </c>
      <c r="E7356" s="115">
        <v>92.291799999999995</v>
      </c>
      <c r="F7356" s="674">
        <v>293.83600000000001</v>
      </c>
      <c r="G7356" s="674">
        <v>295.84500000000003</v>
      </c>
      <c r="H7356" s="115">
        <f t="shared" si="228"/>
        <v>1.0068371472522089</v>
      </c>
      <c r="I7356" s="115">
        <f t="shared" si="229"/>
        <v>92.922799999999995</v>
      </c>
    </row>
    <row r="7357" spans="1:9" hidden="1">
      <c r="A7357" s="115" t="s">
        <v>19827</v>
      </c>
      <c r="B7357" s="115" t="s">
        <v>19828</v>
      </c>
      <c r="C7357" s="115" t="s">
        <v>15388</v>
      </c>
      <c r="D7357" s="115" t="s">
        <v>1138</v>
      </c>
      <c r="E7357" s="115">
        <v>11.5336</v>
      </c>
      <c r="F7357" s="674">
        <v>293.83600000000001</v>
      </c>
      <c r="G7357" s="674">
        <v>295.84500000000003</v>
      </c>
      <c r="H7357" s="115">
        <f t="shared" si="228"/>
        <v>1.0068371472522089</v>
      </c>
      <c r="I7357" s="115">
        <f t="shared" si="229"/>
        <v>11.612500000000001</v>
      </c>
    </row>
    <row r="7358" spans="1:9" hidden="1">
      <c r="A7358" s="115" t="s">
        <v>19829</v>
      </c>
      <c r="B7358" s="115" t="s">
        <v>19830</v>
      </c>
      <c r="C7358" s="115" t="s">
        <v>15391</v>
      </c>
      <c r="D7358" s="115" t="s">
        <v>1138</v>
      </c>
      <c r="E7358" s="115">
        <v>21.505400000000002</v>
      </c>
      <c r="F7358" s="674">
        <v>293.83600000000001</v>
      </c>
      <c r="G7358" s="674">
        <v>295.84500000000003</v>
      </c>
      <c r="H7358" s="115">
        <f t="shared" si="228"/>
        <v>1.0068371472522089</v>
      </c>
      <c r="I7358" s="115">
        <f t="shared" si="229"/>
        <v>21.6524</v>
      </c>
    </row>
    <row r="7359" spans="1:9" hidden="1">
      <c r="A7359" s="115" t="s">
        <v>19831</v>
      </c>
      <c r="B7359" s="115" t="s">
        <v>19832</v>
      </c>
      <c r="C7359" s="115" t="s">
        <v>15394</v>
      </c>
      <c r="D7359" s="115" t="s">
        <v>1138</v>
      </c>
      <c r="E7359" s="115">
        <v>26.596599999999999</v>
      </c>
      <c r="F7359" s="674">
        <v>293.83600000000001</v>
      </c>
      <c r="G7359" s="674">
        <v>295.84500000000003</v>
      </c>
      <c r="H7359" s="115">
        <f t="shared" si="228"/>
        <v>1.0068371472522089</v>
      </c>
      <c r="I7359" s="115">
        <f t="shared" si="229"/>
        <v>26.778400000000001</v>
      </c>
    </row>
    <row r="7360" spans="1:9" hidden="1">
      <c r="A7360" s="115" t="s">
        <v>19833</v>
      </c>
      <c r="B7360" s="115" t="s">
        <v>19834</v>
      </c>
      <c r="C7360" s="115" t="s">
        <v>15397</v>
      </c>
      <c r="D7360" s="115" t="s">
        <v>1138</v>
      </c>
      <c r="E7360" s="115">
        <v>394.7226</v>
      </c>
      <c r="F7360" s="674">
        <v>293.83600000000001</v>
      </c>
      <c r="G7360" s="674">
        <v>295.84500000000003</v>
      </c>
      <c r="H7360" s="115">
        <f t="shared" si="228"/>
        <v>1.0068371472522089</v>
      </c>
      <c r="I7360" s="115">
        <f t="shared" si="229"/>
        <v>397.42140000000001</v>
      </c>
    </row>
    <row r="7361" spans="1:9" hidden="1">
      <c r="A7361" s="115" t="s">
        <v>19835</v>
      </c>
      <c r="B7361" s="115" t="s">
        <v>19836</v>
      </c>
      <c r="C7361" s="115" t="s">
        <v>15400</v>
      </c>
      <c r="D7361" s="115" t="s">
        <v>1138</v>
      </c>
      <c r="E7361" s="115">
        <v>433.49829999999997</v>
      </c>
      <c r="F7361" s="674">
        <v>293.83600000000001</v>
      </c>
      <c r="G7361" s="674">
        <v>295.84500000000003</v>
      </c>
      <c r="H7361" s="115">
        <f t="shared" si="228"/>
        <v>1.0068371472522089</v>
      </c>
      <c r="I7361" s="115">
        <f t="shared" si="229"/>
        <v>436.4622</v>
      </c>
    </row>
    <row r="7362" spans="1:9" hidden="1">
      <c r="A7362" s="115" t="s">
        <v>19837</v>
      </c>
      <c r="B7362" s="115" t="s">
        <v>19838</v>
      </c>
      <c r="C7362" s="115" t="s">
        <v>15403</v>
      </c>
      <c r="D7362" s="115" t="s">
        <v>1138</v>
      </c>
      <c r="E7362" s="115">
        <v>760.41909999999996</v>
      </c>
      <c r="F7362" s="674">
        <v>293.83600000000001</v>
      </c>
      <c r="G7362" s="674">
        <v>295.84500000000003</v>
      </c>
      <c r="H7362" s="115">
        <f t="shared" si="228"/>
        <v>1.0068371472522089</v>
      </c>
      <c r="I7362" s="115">
        <f t="shared" si="229"/>
        <v>765.6182</v>
      </c>
    </row>
    <row r="7363" spans="1:9" hidden="1">
      <c r="A7363" s="115" t="s">
        <v>19839</v>
      </c>
      <c r="B7363" s="115" t="s">
        <v>19840</v>
      </c>
      <c r="C7363" s="115" t="s">
        <v>15406</v>
      </c>
      <c r="D7363" s="115" t="s">
        <v>1138</v>
      </c>
      <c r="E7363" s="115">
        <v>874.35609999999997</v>
      </c>
      <c r="F7363" s="674">
        <v>293.83600000000001</v>
      </c>
      <c r="G7363" s="674">
        <v>295.84500000000003</v>
      </c>
      <c r="H7363" s="115">
        <f t="shared" si="228"/>
        <v>1.0068371472522089</v>
      </c>
      <c r="I7363" s="115">
        <f t="shared" si="229"/>
        <v>880.33420000000001</v>
      </c>
    </row>
    <row r="7364" spans="1:9" hidden="1">
      <c r="A7364" s="115" t="s">
        <v>19841</v>
      </c>
      <c r="B7364" s="115" t="s">
        <v>19842</v>
      </c>
      <c r="C7364" s="115" t="s">
        <v>15409</v>
      </c>
      <c r="D7364" s="115" t="s">
        <v>1138</v>
      </c>
      <c r="E7364" s="115">
        <v>1160.4177999999999</v>
      </c>
      <c r="F7364" s="674">
        <v>293.83600000000001</v>
      </c>
      <c r="G7364" s="674">
        <v>295.84500000000003</v>
      </c>
      <c r="H7364" s="115">
        <f t="shared" si="228"/>
        <v>1.0068371472522089</v>
      </c>
      <c r="I7364" s="115">
        <f t="shared" si="229"/>
        <v>1168.3516999999999</v>
      </c>
    </row>
    <row r="7365" spans="1:9" hidden="1">
      <c r="A7365" s="115" t="s">
        <v>19843</v>
      </c>
      <c r="B7365" s="115" t="s">
        <v>19844</v>
      </c>
      <c r="C7365" s="115" t="s">
        <v>15412</v>
      </c>
      <c r="D7365" s="115" t="s">
        <v>1138</v>
      </c>
      <c r="E7365" s="115">
        <v>1291.0954999999999</v>
      </c>
      <c r="F7365" s="674">
        <v>293.83600000000001</v>
      </c>
      <c r="G7365" s="674">
        <v>295.84500000000003</v>
      </c>
      <c r="H7365" s="115">
        <f t="shared" ref="H7365:H7428" si="230">G7365/F7365</f>
        <v>1.0068371472522089</v>
      </c>
      <c r="I7365" s="115">
        <f t="shared" ref="I7365:I7428" si="231">ROUND(H7365*E7365,4)</f>
        <v>1299.9229</v>
      </c>
    </row>
    <row r="7366" spans="1:9" hidden="1">
      <c r="A7366" s="115" t="s">
        <v>19845</v>
      </c>
      <c r="B7366" s="115" t="s">
        <v>19846</v>
      </c>
      <c r="C7366" s="115" t="s">
        <v>15415</v>
      </c>
      <c r="D7366" s="115" t="s">
        <v>1138</v>
      </c>
      <c r="E7366" s="115">
        <v>1443.7357999999999</v>
      </c>
      <c r="F7366" s="674">
        <v>293.83600000000001</v>
      </c>
      <c r="G7366" s="674">
        <v>295.84500000000003</v>
      </c>
      <c r="H7366" s="115">
        <f t="shared" si="230"/>
        <v>1.0068371472522089</v>
      </c>
      <c r="I7366" s="115">
        <f t="shared" si="231"/>
        <v>1453.6068</v>
      </c>
    </row>
    <row r="7367" spans="1:9" hidden="1">
      <c r="A7367" s="115" t="s">
        <v>19847</v>
      </c>
      <c r="B7367" s="115" t="s">
        <v>19848</v>
      </c>
      <c r="C7367" s="115" t="s">
        <v>15418</v>
      </c>
      <c r="D7367" s="115" t="s">
        <v>1138</v>
      </c>
      <c r="E7367" s="115">
        <v>1700.0853999999999</v>
      </c>
      <c r="F7367" s="674">
        <v>293.83600000000001</v>
      </c>
      <c r="G7367" s="674">
        <v>295.84500000000003</v>
      </c>
      <c r="H7367" s="115">
        <f t="shared" si="230"/>
        <v>1.0068371472522089</v>
      </c>
      <c r="I7367" s="115">
        <f t="shared" si="231"/>
        <v>1711.7091</v>
      </c>
    </row>
    <row r="7368" spans="1:9" hidden="1">
      <c r="A7368" s="115" t="s">
        <v>19849</v>
      </c>
      <c r="B7368" s="115" t="s">
        <v>19850</v>
      </c>
      <c r="C7368" s="115" t="s">
        <v>15421</v>
      </c>
      <c r="D7368" s="115" t="s">
        <v>1138</v>
      </c>
      <c r="E7368" s="115">
        <v>701.19849999999997</v>
      </c>
      <c r="F7368" s="674">
        <v>293.83600000000001</v>
      </c>
      <c r="G7368" s="674">
        <v>295.84500000000003</v>
      </c>
      <c r="H7368" s="115">
        <f t="shared" si="230"/>
        <v>1.0068371472522089</v>
      </c>
      <c r="I7368" s="115">
        <f t="shared" si="231"/>
        <v>705.99270000000001</v>
      </c>
    </row>
    <row r="7369" spans="1:9" hidden="1">
      <c r="A7369" s="115" t="s">
        <v>19851</v>
      </c>
      <c r="B7369" s="115" t="s">
        <v>19852</v>
      </c>
      <c r="C7369" s="115" t="s">
        <v>15424</v>
      </c>
      <c r="D7369" s="115" t="s">
        <v>1138</v>
      </c>
      <c r="E7369" s="115">
        <v>1033.7202</v>
      </c>
      <c r="F7369" s="674">
        <v>293.83600000000001</v>
      </c>
      <c r="G7369" s="674">
        <v>295.84500000000003</v>
      </c>
      <c r="H7369" s="115">
        <f t="shared" si="230"/>
        <v>1.0068371472522089</v>
      </c>
      <c r="I7369" s="115">
        <f t="shared" si="231"/>
        <v>1040.7879</v>
      </c>
    </row>
    <row r="7370" spans="1:9" hidden="1">
      <c r="A7370" s="115" t="s">
        <v>19853</v>
      </c>
      <c r="B7370" s="115" t="s">
        <v>19854</v>
      </c>
      <c r="C7370" s="115" t="s">
        <v>15427</v>
      </c>
      <c r="D7370" s="115" t="s">
        <v>1138</v>
      </c>
      <c r="E7370" s="115">
        <v>4440.7093999999997</v>
      </c>
      <c r="F7370" s="674">
        <v>293.83600000000001</v>
      </c>
      <c r="G7370" s="674">
        <v>295.84500000000003</v>
      </c>
      <c r="H7370" s="115">
        <f t="shared" si="230"/>
        <v>1.0068371472522089</v>
      </c>
      <c r="I7370" s="115">
        <f t="shared" si="231"/>
        <v>4471.0712000000003</v>
      </c>
    </row>
    <row r="7371" spans="1:9" hidden="1">
      <c r="A7371" s="115" t="s">
        <v>19855</v>
      </c>
      <c r="B7371" s="115" t="s">
        <v>19856</v>
      </c>
      <c r="C7371" s="115" t="s">
        <v>15430</v>
      </c>
      <c r="D7371" s="115" t="s">
        <v>1138</v>
      </c>
      <c r="E7371" s="115">
        <v>5514.5591999999997</v>
      </c>
      <c r="F7371" s="674">
        <v>293.83600000000001</v>
      </c>
      <c r="G7371" s="674">
        <v>295.84500000000003</v>
      </c>
      <c r="H7371" s="115">
        <f t="shared" si="230"/>
        <v>1.0068371472522089</v>
      </c>
      <c r="I7371" s="115">
        <f t="shared" si="231"/>
        <v>5552.2631000000001</v>
      </c>
    </row>
    <row r="7372" spans="1:9" hidden="1">
      <c r="A7372" s="115" t="s">
        <v>19857</v>
      </c>
      <c r="B7372" s="115" t="s">
        <v>19858</v>
      </c>
      <c r="C7372" s="115" t="s">
        <v>15433</v>
      </c>
      <c r="D7372" s="115" t="s">
        <v>1138</v>
      </c>
      <c r="E7372" s="115">
        <v>1603.6404</v>
      </c>
      <c r="F7372" s="674">
        <v>293.83600000000001</v>
      </c>
      <c r="G7372" s="674">
        <v>295.84500000000003</v>
      </c>
      <c r="H7372" s="115">
        <f t="shared" si="230"/>
        <v>1.0068371472522089</v>
      </c>
      <c r="I7372" s="115">
        <f t="shared" si="231"/>
        <v>1614.6047000000001</v>
      </c>
    </row>
    <row r="7373" spans="1:9" hidden="1">
      <c r="A7373" s="115" t="s">
        <v>19859</v>
      </c>
      <c r="B7373" s="115" t="s">
        <v>19860</v>
      </c>
      <c r="C7373" s="115" t="s">
        <v>15436</v>
      </c>
      <c r="D7373" s="115" t="s">
        <v>1138</v>
      </c>
      <c r="E7373" s="115">
        <v>88.7864</v>
      </c>
      <c r="F7373" s="674">
        <v>293.83600000000001</v>
      </c>
      <c r="G7373" s="674">
        <v>295.84500000000003</v>
      </c>
      <c r="H7373" s="115">
        <f t="shared" si="230"/>
        <v>1.0068371472522089</v>
      </c>
      <c r="I7373" s="115">
        <f t="shared" si="231"/>
        <v>89.3934</v>
      </c>
    </row>
    <row r="7374" spans="1:9" hidden="1">
      <c r="A7374" s="115" t="s">
        <v>19861</v>
      </c>
      <c r="B7374" s="115" t="s">
        <v>19862</v>
      </c>
      <c r="C7374" s="115" t="s">
        <v>15439</v>
      </c>
      <c r="D7374" s="115" t="s">
        <v>1138</v>
      </c>
      <c r="E7374" s="115">
        <v>118.38</v>
      </c>
      <c r="F7374" s="674">
        <v>293.83600000000001</v>
      </c>
      <c r="G7374" s="674">
        <v>295.84500000000003</v>
      </c>
      <c r="H7374" s="115">
        <f t="shared" si="230"/>
        <v>1.0068371472522089</v>
      </c>
      <c r="I7374" s="115">
        <f t="shared" si="231"/>
        <v>119.18940000000001</v>
      </c>
    </row>
    <row r="7375" spans="1:9" hidden="1">
      <c r="A7375" s="115" t="s">
        <v>19863</v>
      </c>
      <c r="B7375" s="115" t="s">
        <v>19864</v>
      </c>
      <c r="C7375" s="115" t="s">
        <v>15442</v>
      </c>
      <c r="D7375" s="115" t="s">
        <v>1138</v>
      </c>
      <c r="E7375" s="115">
        <v>148.00559999999999</v>
      </c>
      <c r="F7375" s="674">
        <v>293.83600000000001</v>
      </c>
      <c r="G7375" s="674">
        <v>295.84500000000003</v>
      </c>
      <c r="H7375" s="115">
        <f t="shared" si="230"/>
        <v>1.0068371472522089</v>
      </c>
      <c r="I7375" s="115">
        <f t="shared" si="231"/>
        <v>149.01750000000001</v>
      </c>
    </row>
    <row r="7376" spans="1:9" hidden="1">
      <c r="A7376" s="115" t="s">
        <v>19865</v>
      </c>
      <c r="B7376" s="115" t="s">
        <v>19866</v>
      </c>
      <c r="C7376" s="115" t="s">
        <v>15445</v>
      </c>
      <c r="D7376" s="115" t="s">
        <v>1138</v>
      </c>
      <c r="E7376" s="115">
        <v>177.5104</v>
      </c>
      <c r="F7376" s="674">
        <v>293.83600000000001</v>
      </c>
      <c r="G7376" s="674">
        <v>295.84500000000003</v>
      </c>
      <c r="H7376" s="115">
        <f t="shared" si="230"/>
        <v>1.0068371472522089</v>
      </c>
      <c r="I7376" s="115">
        <f t="shared" si="231"/>
        <v>178.72409999999999</v>
      </c>
    </row>
    <row r="7377" spans="1:9" hidden="1">
      <c r="A7377" s="115" t="s">
        <v>19867</v>
      </c>
      <c r="B7377" s="115" t="s">
        <v>19868</v>
      </c>
      <c r="C7377" s="115" t="s">
        <v>15448</v>
      </c>
      <c r="D7377" s="115" t="s">
        <v>1138</v>
      </c>
      <c r="E7377" s="115">
        <v>236.89750000000001</v>
      </c>
      <c r="F7377" s="674">
        <v>293.83600000000001</v>
      </c>
      <c r="G7377" s="674">
        <v>295.84500000000003</v>
      </c>
      <c r="H7377" s="115">
        <f t="shared" si="230"/>
        <v>1.0068371472522089</v>
      </c>
      <c r="I7377" s="115">
        <f t="shared" si="231"/>
        <v>238.5172</v>
      </c>
    </row>
    <row r="7378" spans="1:9" hidden="1">
      <c r="A7378" s="115" t="s">
        <v>19869</v>
      </c>
      <c r="B7378" s="115" t="s">
        <v>19870</v>
      </c>
      <c r="C7378" s="115" t="s">
        <v>15451</v>
      </c>
      <c r="D7378" s="115" t="s">
        <v>1138</v>
      </c>
      <c r="E7378" s="115">
        <v>266.55360000000002</v>
      </c>
      <c r="F7378" s="674">
        <v>293.83600000000001</v>
      </c>
      <c r="G7378" s="674">
        <v>295.84500000000003</v>
      </c>
      <c r="H7378" s="115">
        <f t="shared" si="230"/>
        <v>1.0068371472522089</v>
      </c>
      <c r="I7378" s="115">
        <f t="shared" si="231"/>
        <v>268.37610000000001</v>
      </c>
    </row>
    <row r="7379" spans="1:9" hidden="1">
      <c r="A7379" s="115" t="s">
        <v>19871</v>
      </c>
      <c r="B7379" s="115" t="s">
        <v>19872</v>
      </c>
      <c r="C7379" s="115" t="s">
        <v>15454</v>
      </c>
      <c r="D7379" s="115" t="s">
        <v>1138</v>
      </c>
      <c r="E7379" s="115">
        <v>295.702</v>
      </c>
      <c r="F7379" s="674">
        <v>293.83600000000001</v>
      </c>
      <c r="G7379" s="674">
        <v>295.84500000000003</v>
      </c>
      <c r="H7379" s="115">
        <f t="shared" si="230"/>
        <v>1.0068371472522089</v>
      </c>
      <c r="I7379" s="115">
        <f t="shared" si="231"/>
        <v>297.72379999999998</v>
      </c>
    </row>
    <row r="7380" spans="1:9" hidden="1">
      <c r="A7380" s="115" t="s">
        <v>19873</v>
      </c>
      <c r="B7380" s="115" t="s">
        <v>19874</v>
      </c>
      <c r="C7380" s="115" t="s">
        <v>15457</v>
      </c>
      <c r="D7380" s="115" t="s">
        <v>1138</v>
      </c>
      <c r="E7380" s="115">
        <v>354.59890000000001</v>
      </c>
      <c r="F7380" s="674">
        <v>293.83600000000001</v>
      </c>
      <c r="G7380" s="674">
        <v>295.84500000000003</v>
      </c>
      <c r="H7380" s="115">
        <f t="shared" si="230"/>
        <v>1.0068371472522089</v>
      </c>
      <c r="I7380" s="115">
        <f t="shared" si="231"/>
        <v>357.02330000000001</v>
      </c>
    </row>
    <row r="7381" spans="1:9" hidden="1">
      <c r="A7381" s="115" t="s">
        <v>19875</v>
      </c>
      <c r="B7381" s="115" t="s">
        <v>19876</v>
      </c>
      <c r="C7381" s="115" t="s">
        <v>15460</v>
      </c>
      <c r="D7381" s="115" t="s">
        <v>1138</v>
      </c>
      <c r="E7381" s="115">
        <v>414.4615</v>
      </c>
      <c r="F7381" s="674">
        <v>293.83600000000001</v>
      </c>
      <c r="G7381" s="674">
        <v>295.84500000000003</v>
      </c>
      <c r="H7381" s="115">
        <f t="shared" si="230"/>
        <v>1.0068371472522089</v>
      </c>
      <c r="I7381" s="115">
        <f t="shared" si="231"/>
        <v>417.29520000000002</v>
      </c>
    </row>
    <row r="7382" spans="1:9" hidden="1">
      <c r="A7382" s="115" t="s">
        <v>19877</v>
      </c>
      <c r="B7382" s="115" t="s">
        <v>19878</v>
      </c>
      <c r="C7382" s="115" t="s">
        <v>15463</v>
      </c>
      <c r="D7382" s="115" t="s">
        <v>1138</v>
      </c>
      <c r="E7382" s="115">
        <v>102.9037</v>
      </c>
      <c r="F7382" s="674">
        <v>293.83600000000001</v>
      </c>
      <c r="G7382" s="674">
        <v>295.84500000000003</v>
      </c>
      <c r="H7382" s="115">
        <f t="shared" si="230"/>
        <v>1.0068371472522089</v>
      </c>
      <c r="I7382" s="115">
        <f t="shared" si="231"/>
        <v>103.6073</v>
      </c>
    </row>
    <row r="7383" spans="1:9" hidden="1">
      <c r="A7383" s="115" t="s">
        <v>19879</v>
      </c>
      <c r="B7383" s="115" t="s">
        <v>19880</v>
      </c>
      <c r="C7383" s="115" t="s">
        <v>15466</v>
      </c>
      <c r="D7383" s="115" t="s">
        <v>1138</v>
      </c>
      <c r="E7383" s="115">
        <v>137.1293</v>
      </c>
      <c r="F7383" s="674">
        <v>293.83600000000001</v>
      </c>
      <c r="G7383" s="674">
        <v>295.84500000000003</v>
      </c>
      <c r="H7383" s="115">
        <f t="shared" si="230"/>
        <v>1.0068371472522089</v>
      </c>
      <c r="I7383" s="115">
        <f t="shared" si="231"/>
        <v>138.0669</v>
      </c>
    </row>
    <row r="7384" spans="1:9" hidden="1">
      <c r="A7384" s="115" t="s">
        <v>19881</v>
      </c>
      <c r="B7384" s="115" t="s">
        <v>19882</v>
      </c>
      <c r="C7384" s="115" t="s">
        <v>15469</v>
      </c>
      <c r="D7384" s="115" t="s">
        <v>1138</v>
      </c>
      <c r="E7384" s="115">
        <v>171.47</v>
      </c>
      <c r="F7384" s="674">
        <v>293.83600000000001</v>
      </c>
      <c r="G7384" s="674">
        <v>295.84500000000003</v>
      </c>
      <c r="H7384" s="115">
        <f t="shared" si="230"/>
        <v>1.0068371472522089</v>
      </c>
      <c r="I7384" s="115">
        <f t="shared" si="231"/>
        <v>172.64240000000001</v>
      </c>
    </row>
    <row r="7385" spans="1:9" hidden="1">
      <c r="A7385" s="115" t="s">
        <v>19883</v>
      </c>
      <c r="B7385" s="115" t="s">
        <v>19884</v>
      </c>
      <c r="C7385" s="115" t="s">
        <v>15472</v>
      </c>
      <c r="D7385" s="115" t="s">
        <v>1138</v>
      </c>
      <c r="E7385" s="115">
        <v>205.67769999999999</v>
      </c>
      <c r="F7385" s="674">
        <v>293.83600000000001</v>
      </c>
      <c r="G7385" s="674">
        <v>295.84500000000003</v>
      </c>
      <c r="H7385" s="115">
        <f t="shared" si="230"/>
        <v>1.0068371472522089</v>
      </c>
      <c r="I7385" s="115">
        <f t="shared" si="231"/>
        <v>207.0839</v>
      </c>
    </row>
    <row r="7386" spans="1:9" hidden="1">
      <c r="A7386" s="115" t="s">
        <v>19885</v>
      </c>
      <c r="B7386" s="115" t="s">
        <v>19886</v>
      </c>
      <c r="C7386" s="115" t="s">
        <v>15475</v>
      </c>
      <c r="D7386" s="115" t="s">
        <v>1138</v>
      </c>
      <c r="E7386" s="115">
        <v>240.2028</v>
      </c>
      <c r="F7386" s="674">
        <v>293.83600000000001</v>
      </c>
      <c r="G7386" s="674">
        <v>295.84500000000003</v>
      </c>
      <c r="H7386" s="115">
        <f t="shared" si="230"/>
        <v>1.0068371472522089</v>
      </c>
      <c r="I7386" s="115">
        <f t="shared" si="231"/>
        <v>241.8451</v>
      </c>
    </row>
    <row r="7387" spans="1:9" hidden="1">
      <c r="A7387" s="115" t="s">
        <v>19887</v>
      </c>
      <c r="B7387" s="115" t="s">
        <v>19888</v>
      </c>
      <c r="C7387" s="115" t="s">
        <v>15478</v>
      </c>
      <c r="D7387" s="115" t="s">
        <v>1138</v>
      </c>
      <c r="E7387" s="115">
        <v>274.4101</v>
      </c>
      <c r="F7387" s="674">
        <v>293.83600000000001</v>
      </c>
      <c r="G7387" s="674">
        <v>295.84500000000003</v>
      </c>
      <c r="H7387" s="115">
        <f t="shared" si="230"/>
        <v>1.0068371472522089</v>
      </c>
      <c r="I7387" s="115">
        <f t="shared" si="231"/>
        <v>276.28629999999998</v>
      </c>
    </row>
    <row r="7388" spans="1:9" hidden="1">
      <c r="A7388" s="115" t="s">
        <v>19889</v>
      </c>
      <c r="B7388" s="115" t="s">
        <v>19890</v>
      </c>
      <c r="C7388" s="115" t="s">
        <v>15481</v>
      </c>
      <c r="D7388" s="115" t="s">
        <v>1138</v>
      </c>
      <c r="E7388" s="115">
        <v>308.75110000000001</v>
      </c>
      <c r="F7388" s="674">
        <v>293.83600000000001</v>
      </c>
      <c r="G7388" s="674">
        <v>295.84500000000003</v>
      </c>
      <c r="H7388" s="115">
        <f t="shared" si="230"/>
        <v>1.0068371472522089</v>
      </c>
      <c r="I7388" s="115">
        <f t="shared" si="231"/>
        <v>310.8621</v>
      </c>
    </row>
    <row r="7389" spans="1:9" hidden="1">
      <c r="A7389" s="115" t="s">
        <v>19891</v>
      </c>
      <c r="B7389" s="115" t="s">
        <v>19892</v>
      </c>
      <c r="C7389" s="115" t="s">
        <v>15484</v>
      </c>
      <c r="D7389" s="115" t="s">
        <v>1138</v>
      </c>
      <c r="E7389" s="115">
        <v>342.6327</v>
      </c>
      <c r="F7389" s="674">
        <v>293.83600000000001</v>
      </c>
      <c r="G7389" s="674">
        <v>295.84500000000003</v>
      </c>
      <c r="H7389" s="115">
        <f t="shared" si="230"/>
        <v>1.0068371472522089</v>
      </c>
      <c r="I7389" s="115">
        <f t="shared" si="231"/>
        <v>344.9753</v>
      </c>
    </row>
    <row r="7390" spans="1:9" hidden="1">
      <c r="A7390" s="115" t="s">
        <v>19893</v>
      </c>
      <c r="B7390" s="115" t="s">
        <v>19894</v>
      </c>
      <c r="C7390" s="115" t="s">
        <v>15487</v>
      </c>
      <c r="D7390" s="115" t="s">
        <v>1138</v>
      </c>
      <c r="E7390" s="115">
        <v>411.57549999999998</v>
      </c>
      <c r="F7390" s="674">
        <v>293.83600000000001</v>
      </c>
      <c r="G7390" s="674">
        <v>295.84500000000003</v>
      </c>
      <c r="H7390" s="115">
        <f t="shared" si="230"/>
        <v>1.0068371472522089</v>
      </c>
      <c r="I7390" s="115">
        <f t="shared" si="231"/>
        <v>414.3895</v>
      </c>
    </row>
    <row r="7391" spans="1:9" hidden="1">
      <c r="A7391" s="115" t="s">
        <v>19895</v>
      </c>
      <c r="B7391" s="115" t="s">
        <v>19896</v>
      </c>
      <c r="C7391" s="115" t="s">
        <v>15490</v>
      </c>
      <c r="D7391" s="115" t="s">
        <v>1138</v>
      </c>
      <c r="E7391" s="115">
        <v>480.12360000000001</v>
      </c>
      <c r="F7391" s="674">
        <v>293.83600000000001</v>
      </c>
      <c r="G7391" s="674">
        <v>295.84500000000003</v>
      </c>
      <c r="H7391" s="115">
        <f t="shared" si="230"/>
        <v>1.0068371472522089</v>
      </c>
      <c r="I7391" s="115">
        <f t="shared" si="231"/>
        <v>483.40629999999999</v>
      </c>
    </row>
    <row r="7392" spans="1:9" hidden="1">
      <c r="A7392" s="115" t="s">
        <v>19897</v>
      </c>
      <c r="B7392" s="115" t="s">
        <v>19898</v>
      </c>
      <c r="C7392" s="115" t="s">
        <v>15493</v>
      </c>
      <c r="D7392" s="115" t="s">
        <v>1138</v>
      </c>
      <c r="E7392" s="115">
        <v>548.70450000000005</v>
      </c>
      <c r="F7392" s="674">
        <v>293.83600000000001</v>
      </c>
      <c r="G7392" s="674">
        <v>295.84500000000003</v>
      </c>
      <c r="H7392" s="115">
        <f t="shared" si="230"/>
        <v>1.0068371472522089</v>
      </c>
      <c r="I7392" s="115">
        <f t="shared" si="231"/>
        <v>552.45609999999999</v>
      </c>
    </row>
    <row r="7393" spans="1:9" hidden="1">
      <c r="A7393" s="115" t="s">
        <v>19899</v>
      </c>
      <c r="B7393" s="115" t="s">
        <v>19900</v>
      </c>
      <c r="C7393" s="115" t="s">
        <v>15496</v>
      </c>
      <c r="D7393" s="115" t="s">
        <v>1138</v>
      </c>
      <c r="E7393" s="115">
        <v>254.13290000000001</v>
      </c>
      <c r="F7393" s="674">
        <v>293.83600000000001</v>
      </c>
      <c r="G7393" s="674">
        <v>295.84500000000003</v>
      </c>
      <c r="H7393" s="115">
        <f t="shared" si="230"/>
        <v>1.0068371472522089</v>
      </c>
      <c r="I7393" s="115">
        <f t="shared" si="231"/>
        <v>255.87039999999999</v>
      </c>
    </row>
    <row r="7394" spans="1:9" hidden="1">
      <c r="A7394" s="115" t="s">
        <v>19901</v>
      </c>
      <c r="B7394" s="115" t="s">
        <v>19902</v>
      </c>
      <c r="C7394" s="115" t="s">
        <v>15499</v>
      </c>
      <c r="D7394" s="115" t="s">
        <v>1138</v>
      </c>
      <c r="E7394" s="115">
        <v>296.66640000000001</v>
      </c>
      <c r="F7394" s="674">
        <v>293.83600000000001</v>
      </c>
      <c r="G7394" s="674">
        <v>295.84500000000003</v>
      </c>
      <c r="H7394" s="115">
        <f t="shared" si="230"/>
        <v>1.0068371472522089</v>
      </c>
      <c r="I7394" s="115">
        <f t="shared" si="231"/>
        <v>298.69479999999999</v>
      </c>
    </row>
    <row r="7395" spans="1:9" hidden="1">
      <c r="A7395" s="115" t="s">
        <v>19903</v>
      </c>
      <c r="B7395" s="115" t="s">
        <v>19904</v>
      </c>
      <c r="C7395" s="115" t="s">
        <v>15502</v>
      </c>
      <c r="D7395" s="115" t="s">
        <v>1138</v>
      </c>
      <c r="E7395" s="115">
        <v>338.98309999999998</v>
      </c>
      <c r="F7395" s="674">
        <v>293.83600000000001</v>
      </c>
      <c r="G7395" s="674">
        <v>295.84500000000003</v>
      </c>
      <c r="H7395" s="115">
        <f t="shared" si="230"/>
        <v>1.0068371472522089</v>
      </c>
      <c r="I7395" s="115">
        <f t="shared" si="231"/>
        <v>341.30079999999998</v>
      </c>
    </row>
    <row r="7396" spans="1:9" hidden="1">
      <c r="A7396" s="115" t="s">
        <v>19905</v>
      </c>
      <c r="B7396" s="115" t="s">
        <v>19906</v>
      </c>
      <c r="C7396" s="115" t="s">
        <v>15505</v>
      </c>
      <c r="D7396" s="115" t="s">
        <v>1138</v>
      </c>
      <c r="E7396" s="115">
        <v>381.43360000000001</v>
      </c>
      <c r="F7396" s="674">
        <v>293.83600000000001</v>
      </c>
      <c r="G7396" s="674">
        <v>295.84500000000003</v>
      </c>
      <c r="H7396" s="115">
        <f t="shared" si="230"/>
        <v>1.0068371472522089</v>
      </c>
      <c r="I7396" s="115">
        <f t="shared" si="231"/>
        <v>384.04149999999998</v>
      </c>
    </row>
    <row r="7397" spans="1:9" hidden="1">
      <c r="A7397" s="115" t="s">
        <v>19907</v>
      </c>
      <c r="B7397" s="115" t="s">
        <v>19908</v>
      </c>
      <c r="C7397" s="115" t="s">
        <v>15508</v>
      </c>
      <c r="D7397" s="115" t="s">
        <v>1138</v>
      </c>
      <c r="E7397" s="115">
        <v>423.75940000000003</v>
      </c>
      <c r="F7397" s="674">
        <v>293.83600000000001</v>
      </c>
      <c r="G7397" s="674">
        <v>295.84500000000003</v>
      </c>
      <c r="H7397" s="115">
        <f t="shared" si="230"/>
        <v>1.0068371472522089</v>
      </c>
      <c r="I7397" s="115">
        <f t="shared" si="231"/>
        <v>426.6567</v>
      </c>
    </row>
    <row r="7398" spans="1:9" hidden="1">
      <c r="A7398" s="115" t="s">
        <v>19909</v>
      </c>
      <c r="B7398" s="115" t="s">
        <v>19910</v>
      </c>
      <c r="C7398" s="115" t="s">
        <v>15511</v>
      </c>
      <c r="D7398" s="115" t="s">
        <v>1138</v>
      </c>
      <c r="E7398" s="115">
        <v>508.50029999999998</v>
      </c>
      <c r="F7398" s="674">
        <v>293.83600000000001</v>
      </c>
      <c r="G7398" s="674">
        <v>295.84500000000003</v>
      </c>
      <c r="H7398" s="115">
        <f t="shared" si="230"/>
        <v>1.0068371472522089</v>
      </c>
      <c r="I7398" s="115">
        <f t="shared" si="231"/>
        <v>511.97699999999998</v>
      </c>
    </row>
    <row r="7399" spans="1:9" hidden="1">
      <c r="A7399" s="115" t="s">
        <v>19911</v>
      </c>
      <c r="B7399" s="115" t="s">
        <v>19912</v>
      </c>
      <c r="C7399" s="115" t="s">
        <v>15514</v>
      </c>
      <c r="D7399" s="115" t="s">
        <v>1138</v>
      </c>
      <c r="E7399" s="115">
        <v>592.80920000000003</v>
      </c>
      <c r="F7399" s="674">
        <v>293.83600000000001</v>
      </c>
      <c r="G7399" s="674">
        <v>295.84500000000003</v>
      </c>
      <c r="H7399" s="115">
        <f t="shared" si="230"/>
        <v>1.0068371472522089</v>
      </c>
      <c r="I7399" s="115">
        <f t="shared" si="231"/>
        <v>596.8623</v>
      </c>
    </row>
    <row r="7400" spans="1:9" hidden="1">
      <c r="A7400" s="115" t="s">
        <v>19913</v>
      </c>
      <c r="B7400" s="115" t="s">
        <v>19914</v>
      </c>
      <c r="C7400" s="115" t="s">
        <v>15517</v>
      </c>
      <c r="D7400" s="115" t="s">
        <v>1138</v>
      </c>
      <c r="E7400" s="115">
        <v>677.91030000000001</v>
      </c>
      <c r="F7400" s="674">
        <v>293.83600000000001</v>
      </c>
      <c r="G7400" s="674">
        <v>295.84500000000003</v>
      </c>
      <c r="H7400" s="115">
        <f t="shared" si="230"/>
        <v>1.0068371472522089</v>
      </c>
      <c r="I7400" s="115">
        <f t="shared" si="231"/>
        <v>682.5453</v>
      </c>
    </row>
    <row r="7401" spans="1:9" hidden="1">
      <c r="A7401" s="115" t="s">
        <v>19915</v>
      </c>
      <c r="B7401" s="115" t="s">
        <v>19916</v>
      </c>
      <c r="C7401" s="115" t="s">
        <v>15520</v>
      </c>
      <c r="D7401" s="115" t="s">
        <v>1138</v>
      </c>
      <c r="E7401" s="115">
        <v>762.53520000000003</v>
      </c>
      <c r="F7401" s="674">
        <v>293.83600000000001</v>
      </c>
      <c r="G7401" s="674">
        <v>295.84500000000003</v>
      </c>
      <c r="H7401" s="115">
        <f t="shared" si="230"/>
        <v>1.0068371472522089</v>
      </c>
      <c r="I7401" s="115">
        <f t="shared" si="231"/>
        <v>767.74879999999996</v>
      </c>
    </row>
    <row r="7402" spans="1:9" hidden="1">
      <c r="A7402" s="115" t="s">
        <v>19917</v>
      </c>
      <c r="B7402" s="115" t="s">
        <v>19918</v>
      </c>
      <c r="C7402" s="115" t="s">
        <v>15523</v>
      </c>
      <c r="D7402" s="115" t="s">
        <v>1138</v>
      </c>
      <c r="E7402" s="115">
        <v>848.70950000000005</v>
      </c>
      <c r="F7402" s="674">
        <v>293.83600000000001</v>
      </c>
      <c r="G7402" s="674">
        <v>295.84500000000003</v>
      </c>
      <c r="H7402" s="115">
        <f t="shared" si="230"/>
        <v>1.0068371472522089</v>
      </c>
      <c r="I7402" s="115">
        <f t="shared" si="231"/>
        <v>854.51229999999998</v>
      </c>
    </row>
    <row r="7403" spans="1:9" hidden="1">
      <c r="A7403" s="115" t="s">
        <v>19919</v>
      </c>
      <c r="B7403" s="115" t="s">
        <v>19920</v>
      </c>
      <c r="C7403" s="115" t="s">
        <v>15526</v>
      </c>
      <c r="D7403" s="115" t="s">
        <v>1138</v>
      </c>
      <c r="E7403" s="115">
        <v>1016.8935</v>
      </c>
      <c r="F7403" s="674">
        <v>293.83600000000001</v>
      </c>
      <c r="G7403" s="674">
        <v>295.84500000000003</v>
      </c>
      <c r="H7403" s="115">
        <f t="shared" si="230"/>
        <v>1.0068371472522089</v>
      </c>
      <c r="I7403" s="115">
        <f t="shared" si="231"/>
        <v>1023.8462</v>
      </c>
    </row>
    <row r="7404" spans="1:9" hidden="1">
      <c r="A7404" s="115" t="s">
        <v>19921</v>
      </c>
      <c r="B7404" s="115" t="s">
        <v>19922</v>
      </c>
      <c r="C7404" s="115" t="s">
        <v>15529</v>
      </c>
      <c r="D7404" s="115" t="s">
        <v>1138</v>
      </c>
      <c r="E7404" s="115">
        <v>378.9502</v>
      </c>
      <c r="F7404" s="674">
        <v>293.83600000000001</v>
      </c>
      <c r="G7404" s="674">
        <v>295.84500000000003</v>
      </c>
      <c r="H7404" s="115">
        <f t="shared" si="230"/>
        <v>1.0068371472522089</v>
      </c>
      <c r="I7404" s="115">
        <f t="shared" si="231"/>
        <v>381.54109999999997</v>
      </c>
    </row>
    <row r="7405" spans="1:9" hidden="1">
      <c r="A7405" s="115" t="s">
        <v>19923</v>
      </c>
      <c r="B7405" s="115" t="s">
        <v>19924</v>
      </c>
      <c r="C7405" s="115" t="s">
        <v>15532</v>
      </c>
      <c r="D7405" s="115" t="s">
        <v>1138</v>
      </c>
      <c r="E7405" s="115">
        <v>442.57060000000001</v>
      </c>
      <c r="F7405" s="674">
        <v>293.83600000000001</v>
      </c>
      <c r="G7405" s="674">
        <v>295.84500000000003</v>
      </c>
      <c r="H7405" s="115">
        <f t="shared" si="230"/>
        <v>1.0068371472522089</v>
      </c>
      <c r="I7405" s="115">
        <f t="shared" si="231"/>
        <v>445.59649999999999</v>
      </c>
    </row>
    <row r="7406" spans="1:9" hidden="1">
      <c r="A7406" s="115" t="s">
        <v>19925</v>
      </c>
      <c r="B7406" s="115" t="s">
        <v>19926</v>
      </c>
      <c r="C7406" s="115" t="s">
        <v>15535</v>
      </c>
      <c r="D7406" s="115" t="s">
        <v>1138</v>
      </c>
      <c r="E7406" s="115">
        <v>505.6764</v>
      </c>
      <c r="F7406" s="674">
        <v>293.83600000000001</v>
      </c>
      <c r="G7406" s="674">
        <v>295.84500000000003</v>
      </c>
      <c r="H7406" s="115">
        <f t="shared" si="230"/>
        <v>1.0068371472522089</v>
      </c>
      <c r="I7406" s="115">
        <f t="shared" si="231"/>
        <v>509.13380000000001</v>
      </c>
    </row>
    <row r="7407" spans="1:9" hidden="1">
      <c r="A7407" s="115" t="s">
        <v>19927</v>
      </c>
      <c r="B7407" s="115" t="s">
        <v>19928</v>
      </c>
      <c r="C7407" s="115" t="s">
        <v>15538</v>
      </c>
      <c r="D7407" s="115" t="s">
        <v>1138</v>
      </c>
      <c r="E7407" s="115">
        <v>568.84849999999994</v>
      </c>
      <c r="F7407" s="674">
        <v>293.83600000000001</v>
      </c>
      <c r="G7407" s="674">
        <v>295.84500000000003</v>
      </c>
      <c r="H7407" s="115">
        <f t="shared" si="230"/>
        <v>1.0068371472522089</v>
      </c>
      <c r="I7407" s="115">
        <f t="shared" si="231"/>
        <v>572.73779999999999</v>
      </c>
    </row>
    <row r="7408" spans="1:9" hidden="1">
      <c r="A7408" s="115" t="s">
        <v>19929</v>
      </c>
      <c r="B7408" s="115" t="s">
        <v>19930</v>
      </c>
      <c r="C7408" s="115" t="s">
        <v>15541</v>
      </c>
      <c r="D7408" s="115" t="s">
        <v>1138</v>
      </c>
      <c r="E7408" s="115">
        <v>632.02049999999997</v>
      </c>
      <c r="F7408" s="674">
        <v>293.83600000000001</v>
      </c>
      <c r="G7408" s="674">
        <v>295.84500000000003</v>
      </c>
      <c r="H7408" s="115">
        <f t="shared" si="230"/>
        <v>1.0068371472522089</v>
      </c>
      <c r="I7408" s="115">
        <f t="shared" si="231"/>
        <v>636.34169999999995</v>
      </c>
    </row>
    <row r="7409" spans="1:9" hidden="1">
      <c r="A7409" s="115" t="s">
        <v>19931</v>
      </c>
      <c r="B7409" s="115" t="s">
        <v>19932</v>
      </c>
      <c r="C7409" s="115" t="s">
        <v>15544</v>
      </c>
      <c r="D7409" s="115" t="s">
        <v>1138</v>
      </c>
      <c r="E7409" s="115">
        <v>758.39660000000003</v>
      </c>
      <c r="F7409" s="674">
        <v>293.83600000000001</v>
      </c>
      <c r="G7409" s="674">
        <v>295.84500000000003</v>
      </c>
      <c r="H7409" s="115">
        <f t="shared" si="230"/>
        <v>1.0068371472522089</v>
      </c>
      <c r="I7409" s="115">
        <f t="shared" si="231"/>
        <v>763.58190000000002</v>
      </c>
    </row>
    <row r="7410" spans="1:9" hidden="1">
      <c r="A7410" s="115" t="s">
        <v>19933</v>
      </c>
      <c r="B7410" s="115" t="s">
        <v>19934</v>
      </c>
      <c r="C7410" s="115" t="s">
        <v>15547</v>
      </c>
      <c r="D7410" s="115" t="s">
        <v>1138</v>
      </c>
      <c r="E7410" s="115">
        <v>884.67449999999997</v>
      </c>
      <c r="F7410" s="674">
        <v>293.83600000000001</v>
      </c>
      <c r="G7410" s="674">
        <v>295.84500000000003</v>
      </c>
      <c r="H7410" s="115">
        <f t="shared" si="230"/>
        <v>1.0068371472522089</v>
      </c>
      <c r="I7410" s="115">
        <f t="shared" si="231"/>
        <v>890.72310000000004</v>
      </c>
    </row>
    <row r="7411" spans="1:9" hidden="1">
      <c r="A7411" s="115" t="s">
        <v>19935</v>
      </c>
      <c r="B7411" s="115" t="s">
        <v>19936</v>
      </c>
      <c r="C7411" s="115" t="s">
        <v>15550</v>
      </c>
      <c r="D7411" s="115" t="s">
        <v>1138</v>
      </c>
      <c r="E7411" s="115">
        <v>1011.0504</v>
      </c>
      <c r="F7411" s="674">
        <v>293.83600000000001</v>
      </c>
      <c r="G7411" s="674">
        <v>295.84500000000003</v>
      </c>
      <c r="H7411" s="115">
        <f t="shared" si="230"/>
        <v>1.0068371472522089</v>
      </c>
      <c r="I7411" s="115">
        <f t="shared" si="231"/>
        <v>1017.9631000000001</v>
      </c>
    </row>
    <row r="7412" spans="1:9" hidden="1">
      <c r="A7412" s="115" t="s">
        <v>19937</v>
      </c>
      <c r="B7412" s="115" t="s">
        <v>19938</v>
      </c>
      <c r="C7412" s="115" t="s">
        <v>15553</v>
      </c>
      <c r="D7412" s="115" t="s">
        <v>1138</v>
      </c>
      <c r="E7412" s="115">
        <v>1137.3463999999999</v>
      </c>
      <c r="F7412" s="674">
        <v>293.83600000000001</v>
      </c>
      <c r="G7412" s="674">
        <v>295.84500000000003</v>
      </c>
      <c r="H7412" s="115">
        <f t="shared" si="230"/>
        <v>1.0068371472522089</v>
      </c>
      <c r="I7412" s="115">
        <f t="shared" si="231"/>
        <v>1145.1225999999999</v>
      </c>
    </row>
    <row r="7413" spans="1:9" hidden="1">
      <c r="A7413" s="115" t="s">
        <v>19939</v>
      </c>
      <c r="B7413" s="115" t="s">
        <v>19940</v>
      </c>
      <c r="C7413" s="115" t="s">
        <v>15556</v>
      </c>
      <c r="D7413" s="115" t="s">
        <v>1138</v>
      </c>
      <c r="E7413" s="115">
        <v>1264.0730000000001</v>
      </c>
      <c r="F7413" s="674">
        <v>293.83600000000001</v>
      </c>
      <c r="G7413" s="674">
        <v>295.84500000000003</v>
      </c>
      <c r="H7413" s="115">
        <f t="shared" si="230"/>
        <v>1.0068371472522089</v>
      </c>
      <c r="I7413" s="115">
        <f t="shared" si="231"/>
        <v>1272.7157</v>
      </c>
    </row>
    <row r="7414" spans="1:9" hidden="1">
      <c r="A7414" s="115" t="s">
        <v>19941</v>
      </c>
      <c r="B7414" s="115" t="s">
        <v>19942</v>
      </c>
      <c r="C7414" s="115" t="s">
        <v>15559</v>
      </c>
      <c r="D7414" s="115" t="s">
        <v>1138</v>
      </c>
      <c r="E7414" s="115">
        <v>1516.7447999999999</v>
      </c>
      <c r="F7414" s="674">
        <v>293.83600000000001</v>
      </c>
      <c r="G7414" s="674">
        <v>295.84500000000003</v>
      </c>
      <c r="H7414" s="115">
        <f t="shared" si="230"/>
        <v>1.0068371472522089</v>
      </c>
      <c r="I7414" s="115">
        <f t="shared" si="231"/>
        <v>1527.115</v>
      </c>
    </row>
    <row r="7415" spans="1:9" hidden="1">
      <c r="A7415" s="115" t="s">
        <v>19943</v>
      </c>
      <c r="B7415" s="115" t="s">
        <v>19944</v>
      </c>
      <c r="C7415" s="115" t="s">
        <v>15562</v>
      </c>
      <c r="D7415" s="115" t="s">
        <v>1138</v>
      </c>
      <c r="E7415" s="115">
        <v>1643.0708</v>
      </c>
      <c r="F7415" s="674">
        <v>293.83600000000001</v>
      </c>
      <c r="G7415" s="674">
        <v>295.84500000000003</v>
      </c>
      <c r="H7415" s="115">
        <f t="shared" si="230"/>
        <v>1.0068371472522089</v>
      </c>
      <c r="I7415" s="115">
        <f t="shared" si="231"/>
        <v>1654.3046999999999</v>
      </c>
    </row>
    <row r="7416" spans="1:9" hidden="1">
      <c r="A7416" s="115" t="s">
        <v>19945</v>
      </c>
      <c r="B7416" s="115" t="s">
        <v>19946</v>
      </c>
      <c r="C7416" s="115" t="s">
        <v>15565</v>
      </c>
      <c r="D7416" s="115" t="s">
        <v>1138</v>
      </c>
      <c r="E7416" s="115">
        <v>1895.7428</v>
      </c>
      <c r="F7416" s="674">
        <v>293.83600000000001</v>
      </c>
      <c r="G7416" s="674">
        <v>295.84500000000003</v>
      </c>
      <c r="H7416" s="115">
        <f t="shared" si="230"/>
        <v>1.0068371472522089</v>
      </c>
      <c r="I7416" s="115">
        <f t="shared" si="231"/>
        <v>1908.7043000000001</v>
      </c>
    </row>
    <row r="7417" spans="1:9" hidden="1">
      <c r="A7417" s="115" t="s">
        <v>19947</v>
      </c>
      <c r="B7417" s="115" t="s">
        <v>19948</v>
      </c>
      <c r="C7417" s="115" t="s">
        <v>15568</v>
      </c>
      <c r="D7417" s="115" t="s">
        <v>1138</v>
      </c>
      <c r="E7417" s="115">
        <v>2527.7952</v>
      </c>
      <c r="F7417" s="674">
        <v>293.83600000000001</v>
      </c>
      <c r="G7417" s="674">
        <v>295.84500000000003</v>
      </c>
      <c r="H7417" s="115">
        <f t="shared" si="230"/>
        <v>1.0068371472522089</v>
      </c>
      <c r="I7417" s="115">
        <f t="shared" si="231"/>
        <v>2545.0781000000002</v>
      </c>
    </row>
    <row r="7418" spans="1:9" hidden="1">
      <c r="A7418" s="115" t="s">
        <v>19949</v>
      </c>
      <c r="B7418" s="115" t="s">
        <v>19950</v>
      </c>
      <c r="C7418" s="115" t="s">
        <v>15571</v>
      </c>
      <c r="D7418" s="115" t="s">
        <v>1138</v>
      </c>
      <c r="E7418" s="115">
        <v>3159.8157000000001</v>
      </c>
      <c r="F7418" s="674">
        <v>293.83600000000001</v>
      </c>
      <c r="G7418" s="674">
        <v>295.84500000000003</v>
      </c>
      <c r="H7418" s="115">
        <f t="shared" si="230"/>
        <v>1.0068371472522089</v>
      </c>
      <c r="I7418" s="115">
        <f t="shared" si="231"/>
        <v>3181.4198000000001</v>
      </c>
    </row>
    <row r="7419" spans="1:9" hidden="1">
      <c r="A7419" s="115" t="s">
        <v>19951</v>
      </c>
      <c r="B7419" s="115" t="s">
        <v>19952</v>
      </c>
      <c r="C7419" s="115" t="s">
        <v>15574</v>
      </c>
      <c r="D7419" s="115" t="s">
        <v>1138</v>
      </c>
      <c r="E7419" s="115">
        <v>805.5548</v>
      </c>
      <c r="F7419" s="674">
        <v>293.83600000000001</v>
      </c>
      <c r="G7419" s="674">
        <v>295.84500000000003</v>
      </c>
      <c r="H7419" s="115">
        <f t="shared" si="230"/>
        <v>1.0068371472522089</v>
      </c>
      <c r="I7419" s="115">
        <f t="shared" si="231"/>
        <v>811.0625</v>
      </c>
    </row>
    <row r="7420" spans="1:9" hidden="1">
      <c r="A7420" s="115" t="s">
        <v>19953</v>
      </c>
      <c r="B7420" s="115" t="s">
        <v>19954</v>
      </c>
      <c r="C7420" s="115" t="s">
        <v>15577</v>
      </c>
      <c r="D7420" s="115" t="s">
        <v>1138</v>
      </c>
      <c r="E7420" s="115">
        <v>966.58579999999995</v>
      </c>
      <c r="F7420" s="674">
        <v>293.83600000000001</v>
      </c>
      <c r="G7420" s="674">
        <v>295.84500000000003</v>
      </c>
      <c r="H7420" s="115">
        <f t="shared" si="230"/>
        <v>1.0068371472522089</v>
      </c>
      <c r="I7420" s="115">
        <f t="shared" si="231"/>
        <v>973.19449999999995</v>
      </c>
    </row>
    <row r="7421" spans="1:9" hidden="1">
      <c r="A7421" s="115" t="s">
        <v>19955</v>
      </c>
      <c r="B7421" s="115" t="s">
        <v>19956</v>
      </c>
      <c r="C7421" s="115" t="s">
        <v>15580</v>
      </c>
      <c r="D7421" s="115" t="s">
        <v>1138</v>
      </c>
      <c r="E7421" s="115">
        <v>1127.5773999999999</v>
      </c>
      <c r="F7421" s="674">
        <v>293.83600000000001</v>
      </c>
      <c r="G7421" s="674">
        <v>295.84500000000003</v>
      </c>
      <c r="H7421" s="115">
        <f t="shared" si="230"/>
        <v>1.0068371472522089</v>
      </c>
      <c r="I7421" s="115">
        <f t="shared" si="231"/>
        <v>1135.2868000000001</v>
      </c>
    </row>
    <row r="7422" spans="1:9" hidden="1">
      <c r="A7422" s="115" t="s">
        <v>19957</v>
      </c>
      <c r="B7422" s="115" t="s">
        <v>19958</v>
      </c>
      <c r="C7422" s="115" t="s">
        <v>15583</v>
      </c>
      <c r="D7422" s="115" t="s">
        <v>1138</v>
      </c>
      <c r="E7422" s="115">
        <v>1288.596</v>
      </c>
      <c r="F7422" s="674">
        <v>293.83600000000001</v>
      </c>
      <c r="G7422" s="674">
        <v>295.84500000000003</v>
      </c>
      <c r="H7422" s="115">
        <f t="shared" si="230"/>
        <v>1.0068371472522089</v>
      </c>
      <c r="I7422" s="115">
        <f t="shared" si="231"/>
        <v>1297.4063000000001</v>
      </c>
    </row>
    <row r="7423" spans="1:9" hidden="1">
      <c r="A7423" s="115" t="s">
        <v>19959</v>
      </c>
      <c r="B7423" s="115" t="s">
        <v>19960</v>
      </c>
      <c r="C7423" s="115" t="s">
        <v>15586</v>
      </c>
      <c r="D7423" s="115" t="s">
        <v>1138</v>
      </c>
      <c r="E7423" s="115">
        <v>1449.6056000000001</v>
      </c>
      <c r="F7423" s="674">
        <v>293.83600000000001</v>
      </c>
      <c r="G7423" s="674">
        <v>295.84500000000003</v>
      </c>
      <c r="H7423" s="115">
        <f t="shared" si="230"/>
        <v>1.0068371472522089</v>
      </c>
      <c r="I7423" s="115">
        <f t="shared" si="231"/>
        <v>1459.5168000000001</v>
      </c>
    </row>
    <row r="7424" spans="1:9" hidden="1">
      <c r="A7424" s="115" t="s">
        <v>19961</v>
      </c>
      <c r="B7424" s="115" t="s">
        <v>19962</v>
      </c>
      <c r="C7424" s="115" t="s">
        <v>15589</v>
      </c>
      <c r="D7424" s="115" t="s">
        <v>1138</v>
      </c>
      <c r="E7424" s="115">
        <v>1611.1928</v>
      </c>
      <c r="F7424" s="674">
        <v>293.83600000000001</v>
      </c>
      <c r="G7424" s="674">
        <v>295.84500000000003</v>
      </c>
      <c r="H7424" s="115">
        <f t="shared" si="230"/>
        <v>1.0068371472522089</v>
      </c>
      <c r="I7424" s="115">
        <f t="shared" si="231"/>
        <v>1622.2088000000001</v>
      </c>
    </row>
    <row r="7425" spans="1:9" hidden="1">
      <c r="A7425" s="115" t="s">
        <v>19963</v>
      </c>
      <c r="B7425" s="115" t="s">
        <v>19964</v>
      </c>
      <c r="C7425" s="115" t="s">
        <v>15592</v>
      </c>
      <c r="D7425" s="115" t="s">
        <v>1138</v>
      </c>
      <c r="E7425" s="115">
        <v>1933.221</v>
      </c>
      <c r="F7425" s="674">
        <v>293.83600000000001</v>
      </c>
      <c r="G7425" s="674">
        <v>295.84500000000003</v>
      </c>
      <c r="H7425" s="115">
        <f t="shared" si="230"/>
        <v>1.0068371472522089</v>
      </c>
      <c r="I7425" s="115">
        <f t="shared" si="231"/>
        <v>1946.4386999999999</v>
      </c>
    </row>
    <row r="7426" spans="1:9" hidden="1">
      <c r="A7426" s="115" t="s">
        <v>19965</v>
      </c>
      <c r="B7426" s="115" t="s">
        <v>19966</v>
      </c>
      <c r="C7426" s="115" t="s">
        <v>15595</v>
      </c>
      <c r="D7426" s="115" t="s">
        <v>1138</v>
      </c>
      <c r="E7426" s="115">
        <v>2416.2889</v>
      </c>
      <c r="F7426" s="674">
        <v>293.83600000000001</v>
      </c>
      <c r="G7426" s="674">
        <v>295.84500000000003</v>
      </c>
      <c r="H7426" s="115">
        <f t="shared" si="230"/>
        <v>1.0068371472522089</v>
      </c>
      <c r="I7426" s="115">
        <f t="shared" si="231"/>
        <v>2432.8094000000001</v>
      </c>
    </row>
    <row r="7427" spans="1:9" hidden="1">
      <c r="A7427" s="115" t="s">
        <v>19967</v>
      </c>
      <c r="B7427" s="115" t="s">
        <v>19968</v>
      </c>
      <c r="C7427" s="115" t="s">
        <v>15598</v>
      </c>
      <c r="D7427" s="115" t="s">
        <v>1138</v>
      </c>
      <c r="E7427" s="115">
        <v>2819.2849000000001</v>
      </c>
      <c r="F7427" s="674">
        <v>293.83600000000001</v>
      </c>
      <c r="G7427" s="674">
        <v>295.84500000000003</v>
      </c>
      <c r="H7427" s="115">
        <f t="shared" si="230"/>
        <v>1.0068371472522089</v>
      </c>
      <c r="I7427" s="115">
        <f t="shared" si="231"/>
        <v>2838.5608000000002</v>
      </c>
    </row>
    <row r="7428" spans="1:9" hidden="1">
      <c r="A7428" s="115" t="s">
        <v>19969</v>
      </c>
      <c r="B7428" s="115" t="s">
        <v>19970</v>
      </c>
      <c r="C7428" s="115" t="s">
        <v>15601</v>
      </c>
      <c r="D7428" s="115" t="s">
        <v>1138</v>
      </c>
      <c r="E7428" s="115">
        <v>2899.8067000000001</v>
      </c>
      <c r="F7428" s="674">
        <v>293.83600000000001</v>
      </c>
      <c r="G7428" s="674">
        <v>295.84500000000003</v>
      </c>
      <c r="H7428" s="115">
        <f t="shared" si="230"/>
        <v>1.0068371472522089</v>
      </c>
      <c r="I7428" s="115">
        <f t="shared" si="231"/>
        <v>2919.6331</v>
      </c>
    </row>
    <row r="7429" spans="1:9" hidden="1">
      <c r="A7429" s="115" t="s">
        <v>19971</v>
      </c>
      <c r="B7429" s="115" t="s">
        <v>19972</v>
      </c>
      <c r="C7429" s="115" t="s">
        <v>15604</v>
      </c>
      <c r="D7429" s="115" t="s">
        <v>1138</v>
      </c>
      <c r="E7429" s="115">
        <v>3221.8168999999998</v>
      </c>
      <c r="F7429" s="674">
        <v>293.83600000000001</v>
      </c>
      <c r="G7429" s="674">
        <v>295.84500000000003</v>
      </c>
      <c r="H7429" s="115">
        <f t="shared" ref="H7429:H7492" si="232">G7429/F7429</f>
        <v>1.0068371472522089</v>
      </c>
      <c r="I7429" s="115">
        <f t="shared" ref="I7429:I7492" si="233">ROUND(H7429*E7429,4)</f>
        <v>3243.8449000000001</v>
      </c>
    </row>
    <row r="7430" spans="1:9" hidden="1">
      <c r="A7430" s="115" t="s">
        <v>19973</v>
      </c>
      <c r="B7430" s="115" t="s">
        <v>19974</v>
      </c>
      <c r="C7430" s="115" t="s">
        <v>15607</v>
      </c>
      <c r="D7430" s="115" t="s">
        <v>1138</v>
      </c>
      <c r="E7430" s="115">
        <v>4027.3717000000001</v>
      </c>
      <c r="F7430" s="674">
        <v>293.83600000000001</v>
      </c>
      <c r="G7430" s="674">
        <v>295.84500000000003</v>
      </c>
      <c r="H7430" s="115">
        <f t="shared" si="232"/>
        <v>1.0068371472522089</v>
      </c>
      <c r="I7430" s="115">
        <f t="shared" si="233"/>
        <v>4054.9074000000001</v>
      </c>
    </row>
    <row r="7431" spans="1:9" hidden="1">
      <c r="A7431" s="115" t="s">
        <v>19975</v>
      </c>
      <c r="B7431" s="115" t="s">
        <v>19976</v>
      </c>
      <c r="C7431" s="115" t="s">
        <v>15610</v>
      </c>
      <c r="D7431" s="115" t="s">
        <v>1138</v>
      </c>
      <c r="E7431" s="115">
        <v>3647.4618</v>
      </c>
      <c r="F7431" s="674">
        <v>293.83600000000001</v>
      </c>
      <c r="G7431" s="674">
        <v>295.84500000000003</v>
      </c>
      <c r="H7431" s="115">
        <f t="shared" si="232"/>
        <v>1.0068371472522089</v>
      </c>
      <c r="I7431" s="115">
        <f t="shared" si="233"/>
        <v>3672.4</v>
      </c>
    </row>
    <row r="7432" spans="1:9" hidden="1">
      <c r="A7432" s="115" t="s">
        <v>19977</v>
      </c>
      <c r="B7432" s="115" t="s">
        <v>19978</v>
      </c>
      <c r="C7432" s="115" t="s">
        <v>15613</v>
      </c>
      <c r="D7432" s="115" t="s">
        <v>1138</v>
      </c>
      <c r="E7432" s="115">
        <v>4052.5203000000001</v>
      </c>
      <c r="F7432" s="674">
        <v>293.83600000000001</v>
      </c>
      <c r="G7432" s="674">
        <v>295.84500000000003</v>
      </c>
      <c r="H7432" s="115">
        <f t="shared" si="232"/>
        <v>1.0068371472522089</v>
      </c>
      <c r="I7432" s="115">
        <f t="shared" si="233"/>
        <v>4080.2280000000001</v>
      </c>
    </row>
    <row r="7433" spans="1:9" hidden="1">
      <c r="A7433" s="115" t="s">
        <v>19979</v>
      </c>
      <c r="B7433" s="115" t="s">
        <v>19980</v>
      </c>
      <c r="C7433" s="115" t="s">
        <v>15616</v>
      </c>
      <c r="D7433" s="115" t="s">
        <v>1138</v>
      </c>
      <c r="E7433" s="115">
        <v>5065.9219000000003</v>
      </c>
      <c r="F7433" s="674">
        <v>293.83600000000001</v>
      </c>
      <c r="G7433" s="674">
        <v>295.84500000000003</v>
      </c>
      <c r="H7433" s="115">
        <f t="shared" si="232"/>
        <v>1.0068371472522089</v>
      </c>
      <c r="I7433" s="115">
        <f t="shared" si="233"/>
        <v>5100.5583999999999</v>
      </c>
    </row>
    <row r="7434" spans="1:9" hidden="1">
      <c r="A7434" s="115" t="s">
        <v>19981</v>
      </c>
      <c r="B7434" s="115" t="s">
        <v>19982</v>
      </c>
      <c r="C7434" s="115" t="s">
        <v>15619</v>
      </c>
      <c r="D7434" s="115" t="s">
        <v>1138</v>
      </c>
      <c r="E7434" s="115">
        <v>203.9357</v>
      </c>
      <c r="F7434" s="674">
        <v>293.83600000000001</v>
      </c>
      <c r="G7434" s="674">
        <v>295.84500000000003</v>
      </c>
      <c r="H7434" s="115">
        <f t="shared" si="232"/>
        <v>1.0068371472522089</v>
      </c>
      <c r="I7434" s="115">
        <f t="shared" si="233"/>
        <v>205.33</v>
      </c>
    </row>
    <row r="7435" spans="1:9" hidden="1">
      <c r="A7435" s="115" t="s">
        <v>19983</v>
      </c>
      <c r="B7435" s="115" t="s">
        <v>19984</v>
      </c>
      <c r="C7435" s="115" t="s">
        <v>15622</v>
      </c>
      <c r="D7435" s="115" t="s">
        <v>1138</v>
      </c>
      <c r="E7435" s="115">
        <v>179.20859999999999</v>
      </c>
      <c r="F7435" s="674">
        <v>293.83600000000001</v>
      </c>
      <c r="G7435" s="674">
        <v>295.84500000000003</v>
      </c>
      <c r="H7435" s="115">
        <f t="shared" si="232"/>
        <v>1.0068371472522089</v>
      </c>
      <c r="I7435" s="115">
        <f t="shared" si="233"/>
        <v>180.43389999999999</v>
      </c>
    </row>
    <row r="7436" spans="1:9" hidden="1">
      <c r="A7436" s="115" t="s">
        <v>19985</v>
      </c>
      <c r="B7436" s="115" t="s">
        <v>19986</v>
      </c>
      <c r="C7436" s="115" t="s">
        <v>15625</v>
      </c>
      <c r="D7436" s="115" t="s">
        <v>1138</v>
      </c>
      <c r="E7436" s="115">
        <v>169.58869999999999</v>
      </c>
      <c r="F7436" s="674">
        <v>293.83600000000001</v>
      </c>
      <c r="G7436" s="674">
        <v>295.84500000000003</v>
      </c>
      <c r="H7436" s="115">
        <f t="shared" si="232"/>
        <v>1.0068371472522089</v>
      </c>
      <c r="I7436" s="115">
        <f t="shared" si="233"/>
        <v>170.7482</v>
      </c>
    </row>
    <row r="7437" spans="1:9" hidden="1">
      <c r="A7437" s="115" t="s">
        <v>19987</v>
      </c>
      <c r="B7437" s="115" t="s">
        <v>19988</v>
      </c>
      <c r="C7437" s="115" t="s">
        <v>15628</v>
      </c>
      <c r="D7437" s="115" t="s">
        <v>1138</v>
      </c>
      <c r="E7437" s="115">
        <v>211.93549999999999</v>
      </c>
      <c r="F7437" s="674">
        <v>293.83600000000001</v>
      </c>
      <c r="G7437" s="674">
        <v>295.84500000000003</v>
      </c>
      <c r="H7437" s="115">
        <f t="shared" si="232"/>
        <v>1.0068371472522089</v>
      </c>
      <c r="I7437" s="115">
        <f t="shared" si="233"/>
        <v>213.3845</v>
      </c>
    </row>
    <row r="7438" spans="1:9" hidden="1">
      <c r="A7438" s="115" t="s">
        <v>19989</v>
      </c>
      <c r="B7438" s="115" t="s">
        <v>19990</v>
      </c>
      <c r="C7438" s="115" t="s">
        <v>15631</v>
      </c>
      <c r="D7438" s="115" t="s">
        <v>1138</v>
      </c>
      <c r="E7438" s="115">
        <v>263.54590000000002</v>
      </c>
      <c r="F7438" s="674">
        <v>293.83600000000001</v>
      </c>
      <c r="G7438" s="674">
        <v>295.84500000000003</v>
      </c>
      <c r="H7438" s="115">
        <f t="shared" si="232"/>
        <v>1.0068371472522089</v>
      </c>
      <c r="I7438" s="115">
        <f t="shared" si="233"/>
        <v>265.34780000000001</v>
      </c>
    </row>
    <row r="7439" spans="1:9" hidden="1">
      <c r="A7439" s="115" t="s">
        <v>19991</v>
      </c>
      <c r="B7439" s="115" t="s">
        <v>19992</v>
      </c>
      <c r="C7439" s="115" t="s">
        <v>15634</v>
      </c>
      <c r="D7439" s="115" t="s">
        <v>1138</v>
      </c>
      <c r="E7439" s="115">
        <v>366.77370000000002</v>
      </c>
      <c r="F7439" s="674">
        <v>293.83600000000001</v>
      </c>
      <c r="G7439" s="674">
        <v>295.84500000000003</v>
      </c>
      <c r="H7439" s="115">
        <f t="shared" si="232"/>
        <v>1.0068371472522089</v>
      </c>
      <c r="I7439" s="115">
        <f t="shared" si="233"/>
        <v>369.28140000000002</v>
      </c>
    </row>
    <row r="7440" spans="1:9" hidden="1">
      <c r="A7440" s="115" t="s">
        <v>19993</v>
      </c>
      <c r="B7440" s="115" t="s">
        <v>19994</v>
      </c>
      <c r="C7440" s="115" t="s">
        <v>15637</v>
      </c>
      <c r="D7440" s="115" t="s">
        <v>1138</v>
      </c>
      <c r="E7440" s="115">
        <v>425.4889</v>
      </c>
      <c r="F7440" s="674">
        <v>293.83600000000001</v>
      </c>
      <c r="G7440" s="674">
        <v>295.84500000000003</v>
      </c>
      <c r="H7440" s="115">
        <f t="shared" si="232"/>
        <v>1.0068371472522089</v>
      </c>
      <c r="I7440" s="115">
        <f t="shared" si="233"/>
        <v>428.39800000000002</v>
      </c>
    </row>
    <row r="7441" spans="1:9" hidden="1">
      <c r="A7441" s="115" t="s">
        <v>19995</v>
      </c>
      <c r="B7441" s="115" t="s">
        <v>19996</v>
      </c>
      <c r="C7441" s="115" t="s">
        <v>15640</v>
      </c>
      <c r="D7441" s="115" t="s">
        <v>1138</v>
      </c>
      <c r="E7441" s="115">
        <v>493.09969999999998</v>
      </c>
      <c r="F7441" s="674">
        <v>293.83600000000001</v>
      </c>
      <c r="G7441" s="674">
        <v>295.84500000000003</v>
      </c>
      <c r="H7441" s="115">
        <f t="shared" si="232"/>
        <v>1.0068371472522089</v>
      </c>
      <c r="I7441" s="115">
        <f t="shared" si="233"/>
        <v>496.47109999999998</v>
      </c>
    </row>
    <row r="7442" spans="1:9" hidden="1">
      <c r="A7442" s="115" t="s">
        <v>19997</v>
      </c>
      <c r="B7442" s="115" t="s">
        <v>19998</v>
      </c>
      <c r="C7442" s="115" t="s">
        <v>15643</v>
      </c>
      <c r="D7442" s="115" t="s">
        <v>1138</v>
      </c>
      <c r="E7442" s="115">
        <v>715.70510000000002</v>
      </c>
      <c r="F7442" s="674">
        <v>293.83600000000001</v>
      </c>
      <c r="G7442" s="674">
        <v>295.84500000000003</v>
      </c>
      <c r="H7442" s="115">
        <f t="shared" si="232"/>
        <v>1.0068371472522089</v>
      </c>
      <c r="I7442" s="115">
        <f t="shared" si="233"/>
        <v>720.59849999999994</v>
      </c>
    </row>
    <row r="7443" spans="1:9" hidden="1">
      <c r="A7443" s="115" t="s">
        <v>19999</v>
      </c>
      <c r="B7443" s="115" t="s">
        <v>20000</v>
      </c>
      <c r="C7443" s="115" t="s">
        <v>15646</v>
      </c>
      <c r="D7443" s="115" t="s">
        <v>1138</v>
      </c>
      <c r="E7443" s="115">
        <v>788.39599999999996</v>
      </c>
      <c r="F7443" s="674">
        <v>293.83600000000001</v>
      </c>
      <c r="G7443" s="674">
        <v>295.84500000000003</v>
      </c>
      <c r="H7443" s="115">
        <f t="shared" si="232"/>
        <v>1.0068371472522089</v>
      </c>
      <c r="I7443" s="115">
        <f t="shared" si="233"/>
        <v>793.78639999999996</v>
      </c>
    </row>
    <row r="7444" spans="1:9" hidden="1">
      <c r="A7444" s="115" t="s">
        <v>20001</v>
      </c>
      <c r="B7444" s="115" t="s">
        <v>20002</v>
      </c>
      <c r="C7444" s="115" t="s">
        <v>15649</v>
      </c>
      <c r="D7444" s="115" t="s">
        <v>1138</v>
      </c>
      <c r="E7444" s="115">
        <v>937.57420000000002</v>
      </c>
      <c r="F7444" s="674">
        <v>293.83600000000001</v>
      </c>
      <c r="G7444" s="674">
        <v>295.84500000000003</v>
      </c>
      <c r="H7444" s="115">
        <f t="shared" si="232"/>
        <v>1.0068371472522089</v>
      </c>
      <c r="I7444" s="115">
        <f t="shared" si="233"/>
        <v>943.98450000000003</v>
      </c>
    </row>
    <row r="7445" spans="1:9" hidden="1">
      <c r="A7445" s="115" t="s">
        <v>20003</v>
      </c>
      <c r="B7445" s="115" t="s">
        <v>20004</v>
      </c>
      <c r="C7445" s="115" t="s">
        <v>15652</v>
      </c>
      <c r="D7445" s="115" t="s">
        <v>1138</v>
      </c>
      <c r="E7445" s="115">
        <v>1747.5793000000001</v>
      </c>
      <c r="F7445" s="674">
        <v>293.83600000000001</v>
      </c>
      <c r="G7445" s="674">
        <v>295.84500000000003</v>
      </c>
      <c r="H7445" s="115">
        <f t="shared" si="232"/>
        <v>1.0068371472522089</v>
      </c>
      <c r="I7445" s="115">
        <f t="shared" si="233"/>
        <v>1759.5278000000001</v>
      </c>
    </row>
    <row r="7446" spans="1:9" hidden="1">
      <c r="A7446" s="115" t="s">
        <v>20005</v>
      </c>
      <c r="B7446" s="115" t="s">
        <v>20006</v>
      </c>
      <c r="C7446" s="115" t="s">
        <v>15655</v>
      </c>
      <c r="D7446" s="115" t="s">
        <v>1138</v>
      </c>
      <c r="E7446" s="115">
        <v>2114.6095</v>
      </c>
      <c r="F7446" s="674">
        <v>293.83600000000001</v>
      </c>
      <c r="G7446" s="674">
        <v>295.84500000000003</v>
      </c>
      <c r="H7446" s="115">
        <f t="shared" si="232"/>
        <v>1.0068371472522089</v>
      </c>
      <c r="I7446" s="115">
        <f t="shared" si="233"/>
        <v>2129.0673999999999</v>
      </c>
    </row>
    <row r="7447" spans="1:9" hidden="1">
      <c r="A7447" s="115" t="s">
        <v>20007</v>
      </c>
      <c r="B7447" s="115" t="s">
        <v>20008</v>
      </c>
      <c r="C7447" s="115" t="s">
        <v>15658</v>
      </c>
      <c r="D7447" s="115" t="s">
        <v>1138</v>
      </c>
      <c r="E7447" s="115">
        <v>2361.4668999999999</v>
      </c>
      <c r="F7447" s="674">
        <v>293.83600000000001</v>
      </c>
      <c r="G7447" s="674">
        <v>295.84500000000003</v>
      </c>
      <c r="H7447" s="115">
        <f t="shared" si="232"/>
        <v>1.0068371472522089</v>
      </c>
      <c r="I7447" s="115">
        <f t="shared" si="233"/>
        <v>2377.6125999999999</v>
      </c>
    </row>
    <row r="7448" spans="1:9" hidden="1">
      <c r="A7448" s="115" t="s">
        <v>20009</v>
      </c>
      <c r="B7448" s="115" t="s">
        <v>20010</v>
      </c>
      <c r="C7448" s="115" t="s">
        <v>15661</v>
      </c>
      <c r="D7448" s="115" t="s">
        <v>1138</v>
      </c>
      <c r="E7448" s="115">
        <v>3390.4614999999999</v>
      </c>
      <c r="F7448" s="674">
        <v>293.83600000000001</v>
      </c>
      <c r="G7448" s="674">
        <v>295.84500000000003</v>
      </c>
      <c r="H7448" s="115">
        <f t="shared" si="232"/>
        <v>1.0068371472522089</v>
      </c>
      <c r="I7448" s="115">
        <f t="shared" si="233"/>
        <v>3413.6426000000001</v>
      </c>
    </row>
    <row r="7449" spans="1:9" hidden="1">
      <c r="A7449" s="115" t="s">
        <v>20011</v>
      </c>
      <c r="B7449" s="115" t="s">
        <v>20012</v>
      </c>
      <c r="C7449" s="115" t="s">
        <v>15664</v>
      </c>
      <c r="D7449" s="115" t="s">
        <v>1138</v>
      </c>
      <c r="E7449" s="115">
        <v>4038.7831000000001</v>
      </c>
      <c r="F7449" s="674">
        <v>293.83600000000001</v>
      </c>
      <c r="G7449" s="674">
        <v>295.84500000000003</v>
      </c>
      <c r="H7449" s="115">
        <f t="shared" si="232"/>
        <v>1.0068371472522089</v>
      </c>
      <c r="I7449" s="115">
        <f t="shared" si="233"/>
        <v>4066.3969000000002</v>
      </c>
    </row>
    <row r="7450" spans="1:9" hidden="1">
      <c r="A7450" s="115" t="s">
        <v>20013</v>
      </c>
      <c r="B7450" s="115" t="s">
        <v>20014</v>
      </c>
      <c r="C7450" s="115" t="s">
        <v>15667</v>
      </c>
      <c r="D7450" s="115" t="s">
        <v>1138</v>
      </c>
      <c r="E7450" s="115">
        <v>4375.4417999999996</v>
      </c>
      <c r="F7450" s="674">
        <v>293.83600000000001</v>
      </c>
      <c r="G7450" s="674">
        <v>295.84500000000003</v>
      </c>
      <c r="H7450" s="115">
        <f t="shared" si="232"/>
        <v>1.0068371472522089</v>
      </c>
      <c r="I7450" s="115">
        <f t="shared" si="233"/>
        <v>4405.3572999999997</v>
      </c>
    </row>
    <row r="7451" spans="1:9" hidden="1">
      <c r="A7451" s="115" t="s">
        <v>20015</v>
      </c>
      <c r="B7451" s="115" t="s">
        <v>20016</v>
      </c>
      <c r="C7451" s="115" t="s">
        <v>15670</v>
      </c>
      <c r="D7451" s="115" t="s">
        <v>1138</v>
      </c>
      <c r="E7451" s="115">
        <v>6425.5126</v>
      </c>
      <c r="F7451" s="674">
        <v>293.83600000000001</v>
      </c>
      <c r="G7451" s="674">
        <v>295.84500000000003</v>
      </c>
      <c r="H7451" s="115">
        <f t="shared" si="232"/>
        <v>1.0068371472522089</v>
      </c>
      <c r="I7451" s="115">
        <f t="shared" si="233"/>
        <v>6469.4448000000002</v>
      </c>
    </row>
    <row r="7452" spans="1:9" hidden="1">
      <c r="A7452" s="115" t="s">
        <v>20017</v>
      </c>
      <c r="B7452" s="115" t="s">
        <v>20018</v>
      </c>
      <c r="C7452" s="115" t="s">
        <v>15673</v>
      </c>
      <c r="D7452" s="115" t="s">
        <v>1138</v>
      </c>
      <c r="E7452" s="115">
        <v>8519.1998000000003</v>
      </c>
      <c r="F7452" s="674">
        <v>293.83600000000001</v>
      </c>
      <c r="G7452" s="674">
        <v>295.84500000000003</v>
      </c>
      <c r="H7452" s="115">
        <f t="shared" si="232"/>
        <v>1.0068371472522089</v>
      </c>
      <c r="I7452" s="115">
        <f t="shared" si="233"/>
        <v>8577.4467999999997</v>
      </c>
    </row>
    <row r="7453" spans="1:9" hidden="1">
      <c r="A7453" s="115" t="s">
        <v>20019</v>
      </c>
      <c r="B7453" s="115" t="s">
        <v>20020</v>
      </c>
      <c r="C7453" s="115" t="s">
        <v>15676</v>
      </c>
      <c r="D7453" s="115" t="s">
        <v>1138</v>
      </c>
      <c r="E7453" s="115">
        <v>10634.8732</v>
      </c>
      <c r="F7453" s="674">
        <v>293.83600000000001</v>
      </c>
      <c r="G7453" s="674">
        <v>295.84500000000003</v>
      </c>
      <c r="H7453" s="115">
        <f t="shared" si="232"/>
        <v>1.0068371472522089</v>
      </c>
      <c r="I7453" s="115">
        <f t="shared" si="233"/>
        <v>10707.5854</v>
      </c>
    </row>
    <row r="7454" spans="1:9" hidden="1">
      <c r="A7454" s="115" t="s">
        <v>20021</v>
      </c>
      <c r="B7454" s="115" t="s">
        <v>20022</v>
      </c>
      <c r="C7454" s="115" t="s">
        <v>15679</v>
      </c>
      <c r="D7454" s="115" t="s">
        <v>1138</v>
      </c>
      <c r="E7454" s="115">
        <v>71.750699999999995</v>
      </c>
      <c r="F7454" s="674">
        <v>293.83600000000001</v>
      </c>
      <c r="G7454" s="674">
        <v>295.84500000000003</v>
      </c>
      <c r="H7454" s="115">
        <f t="shared" si="232"/>
        <v>1.0068371472522089</v>
      </c>
      <c r="I7454" s="115">
        <f t="shared" si="233"/>
        <v>72.241299999999995</v>
      </c>
    </row>
    <row r="7455" spans="1:9" hidden="1">
      <c r="A7455" s="115" t="s">
        <v>20023</v>
      </c>
      <c r="B7455" s="115" t="s">
        <v>20024</v>
      </c>
      <c r="C7455" s="115" t="s">
        <v>15682</v>
      </c>
      <c r="D7455" s="115" t="s">
        <v>1138</v>
      </c>
      <c r="E7455" s="115">
        <v>91.440899999999999</v>
      </c>
      <c r="F7455" s="674">
        <v>293.83600000000001</v>
      </c>
      <c r="G7455" s="674">
        <v>295.84500000000003</v>
      </c>
      <c r="H7455" s="115">
        <f t="shared" si="232"/>
        <v>1.0068371472522089</v>
      </c>
      <c r="I7455" s="115">
        <f t="shared" si="233"/>
        <v>92.066100000000006</v>
      </c>
    </row>
    <row r="7456" spans="1:9" hidden="1">
      <c r="A7456" s="115" t="s">
        <v>20025</v>
      </c>
      <c r="B7456" s="115" t="s">
        <v>20026</v>
      </c>
      <c r="C7456" s="115" t="s">
        <v>15685</v>
      </c>
      <c r="D7456" s="115" t="s">
        <v>1138</v>
      </c>
      <c r="E7456" s="115">
        <v>97.789500000000004</v>
      </c>
      <c r="F7456" s="674">
        <v>293.83600000000001</v>
      </c>
      <c r="G7456" s="674">
        <v>295.84500000000003</v>
      </c>
      <c r="H7456" s="115">
        <f t="shared" si="232"/>
        <v>1.0068371472522089</v>
      </c>
      <c r="I7456" s="115">
        <f t="shared" si="233"/>
        <v>98.458100000000002</v>
      </c>
    </row>
    <row r="7457" spans="1:9" hidden="1">
      <c r="A7457" s="115" t="s">
        <v>20027</v>
      </c>
      <c r="B7457" s="115" t="s">
        <v>20028</v>
      </c>
      <c r="C7457" s="115" t="s">
        <v>15688</v>
      </c>
      <c r="D7457" s="115" t="s">
        <v>1138</v>
      </c>
      <c r="E7457" s="115">
        <v>104.024</v>
      </c>
      <c r="F7457" s="674">
        <v>293.83600000000001</v>
      </c>
      <c r="G7457" s="674">
        <v>295.84500000000003</v>
      </c>
      <c r="H7457" s="115">
        <f t="shared" si="232"/>
        <v>1.0068371472522089</v>
      </c>
      <c r="I7457" s="115">
        <f t="shared" si="233"/>
        <v>104.73520000000001</v>
      </c>
    </row>
    <row r="7458" spans="1:9" hidden="1">
      <c r="A7458" s="115" t="s">
        <v>20029</v>
      </c>
      <c r="B7458" s="115" t="s">
        <v>20030</v>
      </c>
      <c r="C7458" s="115" t="s">
        <v>15691</v>
      </c>
      <c r="D7458" s="115" t="s">
        <v>1138</v>
      </c>
      <c r="E7458" s="115">
        <v>112.74160000000001</v>
      </c>
      <c r="F7458" s="674">
        <v>293.83600000000001</v>
      </c>
      <c r="G7458" s="674">
        <v>295.84500000000003</v>
      </c>
      <c r="H7458" s="115">
        <f t="shared" si="232"/>
        <v>1.0068371472522089</v>
      </c>
      <c r="I7458" s="115">
        <f t="shared" si="233"/>
        <v>113.5124</v>
      </c>
    </row>
    <row r="7459" spans="1:9" hidden="1">
      <c r="A7459" s="115" t="s">
        <v>20031</v>
      </c>
      <c r="B7459" s="115" t="s">
        <v>20032</v>
      </c>
      <c r="C7459" s="115" t="s">
        <v>15694</v>
      </c>
      <c r="D7459" s="115" t="s">
        <v>1138</v>
      </c>
      <c r="E7459" s="115">
        <v>113.0538</v>
      </c>
      <c r="F7459" s="674">
        <v>293.83600000000001</v>
      </c>
      <c r="G7459" s="674">
        <v>295.84500000000003</v>
      </c>
      <c r="H7459" s="115">
        <f t="shared" si="232"/>
        <v>1.0068371472522089</v>
      </c>
      <c r="I7459" s="115">
        <f t="shared" si="233"/>
        <v>113.82680000000001</v>
      </c>
    </row>
    <row r="7460" spans="1:9" hidden="1">
      <c r="A7460" s="115" t="s">
        <v>20033</v>
      </c>
      <c r="B7460" s="115" t="s">
        <v>20034</v>
      </c>
      <c r="C7460" s="115" t="s">
        <v>15697</v>
      </c>
      <c r="D7460" s="115" t="s">
        <v>1138</v>
      </c>
      <c r="E7460" s="115">
        <v>119.4669</v>
      </c>
      <c r="F7460" s="674">
        <v>293.83600000000001</v>
      </c>
      <c r="G7460" s="674">
        <v>295.84500000000003</v>
      </c>
      <c r="H7460" s="115">
        <f t="shared" si="232"/>
        <v>1.0068371472522089</v>
      </c>
      <c r="I7460" s="115">
        <f t="shared" si="233"/>
        <v>120.2837</v>
      </c>
    </row>
    <row r="7461" spans="1:9" hidden="1">
      <c r="A7461" s="115" t="s">
        <v>20035</v>
      </c>
      <c r="B7461" s="115" t="s">
        <v>20036</v>
      </c>
      <c r="C7461" s="115" t="s">
        <v>15700</v>
      </c>
      <c r="D7461" s="115" t="s">
        <v>1242</v>
      </c>
      <c r="E7461" s="115">
        <v>655.80179999999996</v>
      </c>
      <c r="F7461" s="674">
        <v>293.83600000000001</v>
      </c>
      <c r="G7461" s="674">
        <v>295.84500000000003</v>
      </c>
      <c r="H7461" s="115">
        <f t="shared" si="232"/>
        <v>1.0068371472522089</v>
      </c>
      <c r="I7461" s="115">
        <f t="shared" si="233"/>
        <v>660.28560000000004</v>
      </c>
    </row>
    <row r="7462" spans="1:9" hidden="1">
      <c r="A7462" s="115" t="s">
        <v>20037</v>
      </c>
      <c r="B7462" s="115" t="s">
        <v>20038</v>
      </c>
      <c r="C7462" s="115" t="s">
        <v>15703</v>
      </c>
      <c r="D7462" s="115" t="s">
        <v>1242</v>
      </c>
      <c r="E7462" s="115">
        <v>869.52800000000002</v>
      </c>
      <c r="F7462" s="674">
        <v>293.83600000000001</v>
      </c>
      <c r="G7462" s="674">
        <v>295.84500000000003</v>
      </c>
      <c r="H7462" s="115">
        <f t="shared" si="232"/>
        <v>1.0068371472522089</v>
      </c>
      <c r="I7462" s="115">
        <f t="shared" si="233"/>
        <v>875.47310000000004</v>
      </c>
    </row>
    <row r="7463" spans="1:9" hidden="1">
      <c r="A7463" s="115" t="s">
        <v>20039</v>
      </c>
      <c r="B7463" s="115" t="s">
        <v>20040</v>
      </c>
      <c r="C7463" s="115" t="s">
        <v>15706</v>
      </c>
      <c r="D7463" s="115" t="s">
        <v>1242</v>
      </c>
      <c r="E7463" s="115">
        <v>1199.1723999999999</v>
      </c>
      <c r="F7463" s="674">
        <v>293.83600000000001</v>
      </c>
      <c r="G7463" s="674">
        <v>295.84500000000003</v>
      </c>
      <c r="H7463" s="115">
        <f t="shared" si="232"/>
        <v>1.0068371472522089</v>
      </c>
      <c r="I7463" s="115">
        <f t="shared" si="233"/>
        <v>1207.3713</v>
      </c>
    </row>
    <row r="7464" spans="1:9" hidden="1">
      <c r="A7464" s="115" t="s">
        <v>20041</v>
      </c>
      <c r="B7464" s="115" t="s">
        <v>20042</v>
      </c>
      <c r="C7464" s="115" t="s">
        <v>15709</v>
      </c>
      <c r="D7464" s="115" t="s">
        <v>1242</v>
      </c>
      <c r="E7464" s="115">
        <v>1457.5481</v>
      </c>
      <c r="F7464" s="674">
        <v>293.83600000000001</v>
      </c>
      <c r="G7464" s="674">
        <v>295.84500000000003</v>
      </c>
      <c r="H7464" s="115">
        <f t="shared" si="232"/>
        <v>1.0068371472522089</v>
      </c>
      <c r="I7464" s="115">
        <f t="shared" si="233"/>
        <v>1467.5136</v>
      </c>
    </row>
    <row r="7465" spans="1:9" hidden="1">
      <c r="A7465" s="115" t="s">
        <v>20043</v>
      </c>
      <c r="B7465" s="115" t="s">
        <v>20044</v>
      </c>
      <c r="C7465" s="115" t="s">
        <v>15712</v>
      </c>
      <c r="D7465" s="115" t="s">
        <v>1242</v>
      </c>
      <c r="E7465" s="115">
        <v>1766.731</v>
      </c>
      <c r="F7465" s="674">
        <v>293.83600000000001</v>
      </c>
      <c r="G7465" s="674">
        <v>295.84500000000003</v>
      </c>
      <c r="H7465" s="115">
        <f t="shared" si="232"/>
        <v>1.0068371472522089</v>
      </c>
      <c r="I7465" s="115">
        <f t="shared" si="233"/>
        <v>1778.8104000000001</v>
      </c>
    </row>
    <row r="7466" spans="1:9" hidden="1">
      <c r="A7466" s="115" t="s">
        <v>20045</v>
      </c>
      <c r="B7466" s="115" t="s">
        <v>20046</v>
      </c>
      <c r="C7466" s="115" t="s">
        <v>15715</v>
      </c>
      <c r="D7466" s="115" t="s">
        <v>1242</v>
      </c>
      <c r="E7466" s="115">
        <v>2311.9448000000002</v>
      </c>
      <c r="F7466" s="674">
        <v>293.83600000000001</v>
      </c>
      <c r="G7466" s="674">
        <v>295.84500000000003</v>
      </c>
      <c r="H7466" s="115">
        <f t="shared" si="232"/>
        <v>1.0068371472522089</v>
      </c>
      <c r="I7466" s="115">
        <f t="shared" si="233"/>
        <v>2327.7519000000002</v>
      </c>
    </row>
    <row r="7467" spans="1:9" hidden="1">
      <c r="A7467" s="115" t="s">
        <v>20047</v>
      </c>
      <c r="B7467" s="115" t="s">
        <v>20048</v>
      </c>
      <c r="C7467" s="115" t="s">
        <v>15718</v>
      </c>
      <c r="D7467" s="115" t="s">
        <v>1242</v>
      </c>
      <c r="E7467" s="115">
        <v>2604.9103</v>
      </c>
      <c r="F7467" s="674">
        <v>293.83600000000001</v>
      </c>
      <c r="G7467" s="674">
        <v>295.84500000000003</v>
      </c>
      <c r="H7467" s="115">
        <f t="shared" si="232"/>
        <v>1.0068371472522089</v>
      </c>
      <c r="I7467" s="115">
        <f t="shared" si="233"/>
        <v>2622.7204999999999</v>
      </c>
    </row>
    <row r="7468" spans="1:9" hidden="1">
      <c r="A7468" s="115" t="s">
        <v>20049</v>
      </c>
      <c r="B7468" s="115" t="s">
        <v>20050</v>
      </c>
      <c r="C7468" s="115" t="s">
        <v>15721</v>
      </c>
      <c r="D7468" s="115" t="s">
        <v>1242</v>
      </c>
      <c r="E7468" s="115">
        <v>3649.6552000000001</v>
      </c>
      <c r="F7468" s="674">
        <v>293.83600000000001</v>
      </c>
      <c r="G7468" s="674">
        <v>295.84500000000003</v>
      </c>
      <c r="H7468" s="115">
        <f t="shared" si="232"/>
        <v>1.0068371472522089</v>
      </c>
      <c r="I7468" s="115">
        <f t="shared" si="233"/>
        <v>3674.6084000000001</v>
      </c>
    </row>
    <row r="7469" spans="1:9" hidden="1">
      <c r="A7469" s="115" t="s">
        <v>20051</v>
      </c>
      <c r="B7469" s="115" t="s">
        <v>20052</v>
      </c>
      <c r="C7469" s="115" t="s">
        <v>15724</v>
      </c>
      <c r="D7469" s="115" t="s">
        <v>1242</v>
      </c>
      <c r="E7469" s="115">
        <v>5377.6552000000001</v>
      </c>
      <c r="F7469" s="674">
        <v>293.83600000000001</v>
      </c>
      <c r="G7469" s="674">
        <v>295.84500000000003</v>
      </c>
      <c r="H7469" s="115">
        <f t="shared" si="232"/>
        <v>1.0068371472522089</v>
      </c>
      <c r="I7469" s="115">
        <f t="shared" si="233"/>
        <v>5414.4229999999998</v>
      </c>
    </row>
    <row r="7470" spans="1:9" hidden="1">
      <c r="A7470" s="115" t="s">
        <v>20053</v>
      </c>
      <c r="B7470" s="115" t="s">
        <v>20054</v>
      </c>
      <c r="C7470" s="115" t="s">
        <v>15727</v>
      </c>
      <c r="D7470" s="115" t="s">
        <v>1242</v>
      </c>
      <c r="E7470" s="115">
        <v>11147.5862</v>
      </c>
      <c r="F7470" s="674">
        <v>293.83600000000001</v>
      </c>
      <c r="G7470" s="674">
        <v>295.84500000000003</v>
      </c>
      <c r="H7470" s="115">
        <f t="shared" si="232"/>
        <v>1.0068371472522089</v>
      </c>
      <c r="I7470" s="115">
        <f t="shared" si="233"/>
        <v>11223.803900000001</v>
      </c>
    </row>
    <row r="7471" spans="1:9" hidden="1">
      <c r="A7471" s="115" t="s">
        <v>20055</v>
      </c>
      <c r="B7471" s="115" t="s">
        <v>20056</v>
      </c>
      <c r="C7471" s="115" t="s">
        <v>15730</v>
      </c>
      <c r="D7471" s="115" t="s">
        <v>1242</v>
      </c>
      <c r="E7471" s="115">
        <v>14.5648</v>
      </c>
      <c r="F7471" s="674">
        <v>293.83600000000001</v>
      </c>
      <c r="G7471" s="674">
        <v>295.84500000000003</v>
      </c>
      <c r="H7471" s="115">
        <f t="shared" si="232"/>
        <v>1.0068371472522089</v>
      </c>
      <c r="I7471" s="115">
        <f t="shared" si="233"/>
        <v>14.664400000000001</v>
      </c>
    </row>
    <row r="7472" spans="1:9" hidden="1">
      <c r="A7472" s="115" t="s">
        <v>20057</v>
      </c>
      <c r="B7472" s="115" t="s">
        <v>20058</v>
      </c>
      <c r="C7472" s="115" t="s">
        <v>15733</v>
      </c>
      <c r="D7472" s="115" t="s">
        <v>1242</v>
      </c>
      <c r="E7472" s="115">
        <v>23.361499999999999</v>
      </c>
      <c r="F7472" s="674">
        <v>293.83600000000001</v>
      </c>
      <c r="G7472" s="674">
        <v>295.84500000000003</v>
      </c>
      <c r="H7472" s="115">
        <f t="shared" si="232"/>
        <v>1.0068371472522089</v>
      </c>
      <c r="I7472" s="115">
        <f t="shared" si="233"/>
        <v>23.5212</v>
      </c>
    </row>
    <row r="7473" spans="1:9" hidden="1">
      <c r="A7473" s="115" t="s">
        <v>20059</v>
      </c>
      <c r="B7473" s="115" t="s">
        <v>20060</v>
      </c>
      <c r="C7473" s="115" t="s">
        <v>15736</v>
      </c>
      <c r="D7473" s="115" t="s">
        <v>1242</v>
      </c>
      <c r="E7473" s="115">
        <v>15.909800000000001</v>
      </c>
      <c r="F7473" s="674">
        <v>293.83600000000001</v>
      </c>
      <c r="G7473" s="674">
        <v>295.84500000000003</v>
      </c>
      <c r="H7473" s="115">
        <f t="shared" si="232"/>
        <v>1.0068371472522089</v>
      </c>
      <c r="I7473" s="115">
        <f t="shared" si="233"/>
        <v>16.018599999999999</v>
      </c>
    </row>
    <row r="7474" spans="1:9" hidden="1">
      <c r="A7474" s="115" t="s">
        <v>20061</v>
      </c>
      <c r="B7474" s="115" t="s">
        <v>20062</v>
      </c>
      <c r="C7474" s="115" t="s">
        <v>15739</v>
      </c>
      <c r="D7474" s="115" t="s">
        <v>1242</v>
      </c>
      <c r="E7474" s="115">
        <v>26.051500000000001</v>
      </c>
      <c r="F7474" s="674">
        <v>293.83600000000001</v>
      </c>
      <c r="G7474" s="674">
        <v>295.84500000000003</v>
      </c>
      <c r="H7474" s="115">
        <f t="shared" si="232"/>
        <v>1.0068371472522089</v>
      </c>
      <c r="I7474" s="115">
        <f t="shared" si="233"/>
        <v>26.229600000000001</v>
      </c>
    </row>
    <row r="7475" spans="1:9" hidden="1">
      <c r="A7475" s="115" t="s">
        <v>20063</v>
      </c>
      <c r="B7475" s="115" t="s">
        <v>20064</v>
      </c>
      <c r="C7475" s="115" t="s">
        <v>15742</v>
      </c>
      <c r="D7475" s="115" t="s">
        <v>1242</v>
      </c>
      <c r="E7475" s="115">
        <v>20.844799999999999</v>
      </c>
      <c r="F7475" s="674">
        <v>293.83600000000001</v>
      </c>
      <c r="G7475" s="674">
        <v>295.84500000000003</v>
      </c>
      <c r="H7475" s="115">
        <f t="shared" si="232"/>
        <v>1.0068371472522089</v>
      </c>
      <c r="I7475" s="115">
        <f t="shared" si="233"/>
        <v>20.987300000000001</v>
      </c>
    </row>
    <row r="7476" spans="1:9" hidden="1">
      <c r="A7476" s="115" t="s">
        <v>20065</v>
      </c>
      <c r="B7476" s="115" t="s">
        <v>20066</v>
      </c>
      <c r="C7476" s="115" t="s">
        <v>15745</v>
      </c>
      <c r="D7476" s="115" t="s">
        <v>1242</v>
      </c>
      <c r="E7476" s="115">
        <v>35.921500000000002</v>
      </c>
      <c r="F7476" s="674">
        <v>293.83600000000001</v>
      </c>
      <c r="G7476" s="674">
        <v>295.84500000000003</v>
      </c>
      <c r="H7476" s="115">
        <f t="shared" si="232"/>
        <v>1.0068371472522089</v>
      </c>
      <c r="I7476" s="115">
        <f t="shared" si="233"/>
        <v>36.167099999999998</v>
      </c>
    </row>
    <row r="7477" spans="1:9" hidden="1">
      <c r="A7477" s="115" t="s">
        <v>20067</v>
      </c>
      <c r="B7477" s="115" t="s">
        <v>20068</v>
      </c>
      <c r="C7477" s="115" t="s">
        <v>15748</v>
      </c>
      <c r="D7477" s="115" t="s">
        <v>1242</v>
      </c>
      <c r="E7477" s="115">
        <v>23.129799999999999</v>
      </c>
      <c r="F7477" s="674">
        <v>293.83600000000001</v>
      </c>
      <c r="G7477" s="674">
        <v>295.84500000000003</v>
      </c>
      <c r="H7477" s="115">
        <f t="shared" si="232"/>
        <v>1.0068371472522089</v>
      </c>
      <c r="I7477" s="115">
        <f t="shared" si="233"/>
        <v>23.2879</v>
      </c>
    </row>
    <row r="7478" spans="1:9" hidden="1">
      <c r="A7478" s="115" t="s">
        <v>20069</v>
      </c>
      <c r="B7478" s="115" t="s">
        <v>20070</v>
      </c>
      <c r="C7478" s="115" t="s">
        <v>15751</v>
      </c>
      <c r="D7478" s="115" t="s">
        <v>1242</v>
      </c>
      <c r="E7478" s="115">
        <v>40.491500000000002</v>
      </c>
      <c r="F7478" s="674">
        <v>293.83600000000001</v>
      </c>
      <c r="G7478" s="674">
        <v>295.84500000000003</v>
      </c>
      <c r="H7478" s="115">
        <f t="shared" si="232"/>
        <v>1.0068371472522089</v>
      </c>
      <c r="I7478" s="115">
        <f t="shared" si="233"/>
        <v>40.768300000000004</v>
      </c>
    </row>
    <row r="7479" spans="1:9" hidden="1">
      <c r="A7479" s="115" t="s">
        <v>20071</v>
      </c>
      <c r="B7479" s="115" t="s">
        <v>20072</v>
      </c>
      <c r="C7479" s="115" t="s">
        <v>15754</v>
      </c>
      <c r="D7479" s="115" t="s">
        <v>1242</v>
      </c>
      <c r="E7479" s="115">
        <v>29.666799999999999</v>
      </c>
      <c r="F7479" s="674">
        <v>293.83600000000001</v>
      </c>
      <c r="G7479" s="674">
        <v>295.84500000000003</v>
      </c>
      <c r="H7479" s="115">
        <f t="shared" si="232"/>
        <v>1.0068371472522089</v>
      </c>
      <c r="I7479" s="115">
        <f t="shared" si="233"/>
        <v>29.869599999999998</v>
      </c>
    </row>
    <row r="7480" spans="1:9" hidden="1">
      <c r="A7480" s="115" t="s">
        <v>20073</v>
      </c>
      <c r="B7480" s="115" t="s">
        <v>20074</v>
      </c>
      <c r="C7480" s="115" t="s">
        <v>15757</v>
      </c>
      <c r="D7480" s="115" t="s">
        <v>1242</v>
      </c>
      <c r="E7480" s="115">
        <v>53.5655</v>
      </c>
      <c r="F7480" s="674">
        <v>293.83600000000001</v>
      </c>
      <c r="G7480" s="674">
        <v>295.84500000000003</v>
      </c>
      <c r="H7480" s="115">
        <f t="shared" si="232"/>
        <v>1.0068371472522089</v>
      </c>
      <c r="I7480" s="115">
        <f t="shared" si="233"/>
        <v>53.931699999999999</v>
      </c>
    </row>
    <row r="7481" spans="1:9" hidden="1">
      <c r="A7481" s="115" t="s">
        <v>20075</v>
      </c>
      <c r="B7481" s="115" t="s">
        <v>20076</v>
      </c>
      <c r="C7481" s="115" t="s">
        <v>15760</v>
      </c>
      <c r="D7481" s="115" t="s">
        <v>1242</v>
      </c>
      <c r="E7481" s="115">
        <v>35.774299999999997</v>
      </c>
      <c r="F7481" s="674">
        <v>293.83600000000001</v>
      </c>
      <c r="G7481" s="674">
        <v>295.84500000000003</v>
      </c>
      <c r="H7481" s="115">
        <f t="shared" si="232"/>
        <v>1.0068371472522089</v>
      </c>
      <c r="I7481" s="115">
        <f t="shared" si="233"/>
        <v>36.018900000000002</v>
      </c>
    </row>
    <row r="7482" spans="1:9" hidden="1">
      <c r="A7482" s="115" t="s">
        <v>20077</v>
      </c>
      <c r="B7482" s="115" t="s">
        <v>20078</v>
      </c>
      <c r="C7482" s="115" t="s">
        <v>15763</v>
      </c>
      <c r="D7482" s="115" t="s">
        <v>1242</v>
      </c>
      <c r="E7482" s="115">
        <v>65.780500000000004</v>
      </c>
      <c r="F7482" s="674">
        <v>293.83600000000001</v>
      </c>
      <c r="G7482" s="674">
        <v>295.84500000000003</v>
      </c>
      <c r="H7482" s="115">
        <f t="shared" si="232"/>
        <v>1.0068371472522089</v>
      </c>
      <c r="I7482" s="115">
        <f t="shared" si="233"/>
        <v>66.2303</v>
      </c>
    </row>
    <row r="7483" spans="1:9" hidden="1">
      <c r="A7483" s="115" t="s">
        <v>20079</v>
      </c>
      <c r="B7483" s="115" t="s">
        <v>20080</v>
      </c>
      <c r="C7483" s="115" t="s">
        <v>15766</v>
      </c>
      <c r="D7483" s="115" t="s">
        <v>1242</v>
      </c>
      <c r="E7483" s="115">
        <v>45.464799999999997</v>
      </c>
      <c r="F7483" s="674">
        <v>293.83600000000001</v>
      </c>
      <c r="G7483" s="674">
        <v>295.84500000000003</v>
      </c>
      <c r="H7483" s="115">
        <f t="shared" si="232"/>
        <v>1.0068371472522089</v>
      </c>
      <c r="I7483" s="115">
        <f t="shared" si="233"/>
        <v>45.775599999999997</v>
      </c>
    </row>
    <row r="7484" spans="1:9" hidden="1">
      <c r="A7484" s="115" t="s">
        <v>20081</v>
      </c>
      <c r="B7484" s="115" t="s">
        <v>20082</v>
      </c>
      <c r="C7484" s="115" t="s">
        <v>15769</v>
      </c>
      <c r="D7484" s="115" t="s">
        <v>1242</v>
      </c>
      <c r="E7484" s="115">
        <v>85.161500000000004</v>
      </c>
      <c r="F7484" s="674">
        <v>293.83600000000001</v>
      </c>
      <c r="G7484" s="674">
        <v>295.84500000000003</v>
      </c>
      <c r="H7484" s="115">
        <f t="shared" si="232"/>
        <v>1.0068371472522089</v>
      </c>
      <c r="I7484" s="115">
        <f t="shared" si="233"/>
        <v>85.743799999999993</v>
      </c>
    </row>
    <row r="7485" spans="1:9" hidden="1">
      <c r="A7485" s="115" t="s">
        <v>20083</v>
      </c>
      <c r="B7485" s="115" t="s">
        <v>20084</v>
      </c>
      <c r="C7485" s="115" t="s">
        <v>15772</v>
      </c>
      <c r="D7485" s="115" t="s">
        <v>1242</v>
      </c>
      <c r="E7485" s="115">
        <v>70.445800000000006</v>
      </c>
      <c r="F7485" s="674">
        <v>293.83600000000001</v>
      </c>
      <c r="G7485" s="674">
        <v>295.84500000000003</v>
      </c>
      <c r="H7485" s="115">
        <f t="shared" si="232"/>
        <v>1.0068371472522089</v>
      </c>
      <c r="I7485" s="115">
        <f t="shared" si="233"/>
        <v>70.927400000000006</v>
      </c>
    </row>
    <row r="7486" spans="1:9" hidden="1">
      <c r="A7486" s="115" t="s">
        <v>20085</v>
      </c>
      <c r="B7486" s="115" t="s">
        <v>20086</v>
      </c>
      <c r="C7486" s="115" t="s">
        <v>15775</v>
      </c>
      <c r="D7486" s="115" t="s">
        <v>1242</v>
      </c>
      <c r="E7486" s="115">
        <v>135.12350000000001</v>
      </c>
      <c r="F7486" s="674">
        <v>293.83600000000001</v>
      </c>
      <c r="G7486" s="674">
        <v>295.84500000000003</v>
      </c>
      <c r="H7486" s="115">
        <f t="shared" si="232"/>
        <v>1.0068371472522089</v>
      </c>
      <c r="I7486" s="115">
        <f t="shared" si="233"/>
        <v>136.04740000000001</v>
      </c>
    </row>
    <row r="7487" spans="1:9" hidden="1">
      <c r="A7487" s="115" t="s">
        <v>20087</v>
      </c>
      <c r="B7487" s="115" t="s">
        <v>20088</v>
      </c>
      <c r="C7487" s="115" t="s">
        <v>15778</v>
      </c>
      <c r="D7487" s="115" t="s">
        <v>1242</v>
      </c>
      <c r="E7487" s="115">
        <v>93.965299999999999</v>
      </c>
      <c r="F7487" s="674">
        <v>293.83600000000001</v>
      </c>
      <c r="G7487" s="674">
        <v>295.84500000000003</v>
      </c>
      <c r="H7487" s="115">
        <f t="shared" si="232"/>
        <v>1.0068371472522089</v>
      </c>
      <c r="I7487" s="115">
        <f t="shared" si="233"/>
        <v>94.607799999999997</v>
      </c>
    </row>
    <row r="7488" spans="1:9" hidden="1">
      <c r="A7488" s="115" t="s">
        <v>20089</v>
      </c>
      <c r="B7488" s="115" t="s">
        <v>20090</v>
      </c>
      <c r="C7488" s="115" t="s">
        <v>15781</v>
      </c>
      <c r="D7488" s="115" t="s">
        <v>1242</v>
      </c>
      <c r="E7488" s="115">
        <v>182.16249999999999</v>
      </c>
      <c r="F7488" s="674">
        <v>293.83600000000001</v>
      </c>
      <c r="G7488" s="674">
        <v>295.84500000000003</v>
      </c>
      <c r="H7488" s="115">
        <f t="shared" si="232"/>
        <v>1.0068371472522089</v>
      </c>
      <c r="I7488" s="115">
        <f t="shared" si="233"/>
        <v>183.40799999999999</v>
      </c>
    </row>
    <row r="7489" spans="1:9" hidden="1">
      <c r="A7489" s="115" t="s">
        <v>20091</v>
      </c>
      <c r="B7489" s="115" t="s">
        <v>20092</v>
      </c>
      <c r="C7489" s="115" t="s">
        <v>15784</v>
      </c>
      <c r="D7489" s="115" t="s">
        <v>1242</v>
      </c>
      <c r="E7489" s="115">
        <v>152.4813</v>
      </c>
      <c r="F7489" s="674">
        <v>293.83600000000001</v>
      </c>
      <c r="G7489" s="674">
        <v>295.84500000000003</v>
      </c>
      <c r="H7489" s="115">
        <f t="shared" si="232"/>
        <v>1.0068371472522089</v>
      </c>
      <c r="I7489" s="115">
        <f t="shared" si="233"/>
        <v>153.52379999999999</v>
      </c>
    </row>
    <row r="7490" spans="1:9" hidden="1">
      <c r="A7490" s="115" t="s">
        <v>20093</v>
      </c>
      <c r="B7490" s="115" t="s">
        <v>20094</v>
      </c>
      <c r="C7490" s="115" t="s">
        <v>15787</v>
      </c>
      <c r="D7490" s="115" t="s">
        <v>1242</v>
      </c>
      <c r="E7490" s="115">
        <v>299.19450000000001</v>
      </c>
      <c r="F7490" s="674">
        <v>293.83600000000001</v>
      </c>
      <c r="G7490" s="674">
        <v>295.84500000000003</v>
      </c>
      <c r="H7490" s="115">
        <f t="shared" si="232"/>
        <v>1.0068371472522089</v>
      </c>
      <c r="I7490" s="115">
        <f t="shared" si="233"/>
        <v>301.24009999999998</v>
      </c>
    </row>
    <row r="7491" spans="1:9" hidden="1">
      <c r="A7491" s="115" t="s">
        <v>20095</v>
      </c>
      <c r="B7491" s="115" t="s">
        <v>20096</v>
      </c>
      <c r="C7491" s="115" t="s">
        <v>15790</v>
      </c>
      <c r="D7491" s="115" t="s">
        <v>1453</v>
      </c>
      <c r="E7491" s="115">
        <v>191.2225</v>
      </c>
      <c r="F7491" s="674">
        <v>293.83600000000001</v>
      </c>
      <c r="G7491" s="674">
        <v>295.84500000000003</v>
      </c>
      <c r="H7491" s="115">
        <f t="shared" si="232"/>
        <v>1.0068371472522089</v>
      </c>
      <c r="I7491" s="115">
        <f t="shared" si="233"/>
        <v>192.5299</v>
      </c>
    </row>
    <row r="7492" spans="1:9" hidden="1">
      <c r="A7492" s="115" t="s">
        <v>20097</v>
      </c>
      <c r="B7492" s="115" t="s">
        <v>20098</v>
      </c>
      <c r="C7492" s="115" t="s">
        <v>15793</v>
      </c>
      <c r="D7492" s="115" t="s">
        <v>1453</v>
      </c>
      <c r="E7492" s="115">
        <v>628.096</v>
      </c>
      <c r="F7492" s="674">
        <v>293.83600000000001</v>
      </c>
      <c r="G7492" s="674">
        <v>295.84500000000003</v>
      </c>
      <c r="H7492" s="115">
        <f t="shared" si="232"/>
        <v>1.0068371472522089</v>
      </c>
      <c r="I7492" s="115">
        <f t="shared" si="233"/>
        <v>632.3904</v>
      </c>
    </row>
    <row r="7493" spans="1:9" hidden="1">
      <c r="A7493" s="115" t="s">
        <v>20099</v>
      </c>
      <c r="B7493" s="115" t="s">
        <v>20100</v>
      </c>
      <c r="C7493" s="115" t="s">
        <v>15796</v>
      </c>
      <c r="D7493" s="115" t="s">
        <v>1453</v>
      </c>
      <c r="E7493" s="115">
        <v>191.2225</v>
      </c>
      <c r="F7493" s="674">
        <v>293.83600000000001</v>
      </c>
      <c r="G7493" s="674">
        <v>295.84500000000003</v>
      </c>
      <c r="H7493" s="115">
        <f t="shared" ref="H7493:H7556" si="234">G7493/F7493</f>
        <v>1.0068371472522089</v>
      </c>
      <c r="I7493" s="115">
        <f t="shared" ref="I7493:I7556" si="235">ROUND(H7493*E7493,4)</f>
        <v>192.5299</v>
      </c>
    </row>
    <row r="7494" spans="1:9" hidden="1">
      <c r="A7494" s="115" t="s">
        <v>20101</v>
      </c>
      <c r="B7494" s="115" t="s">
        <v>20102</v>
      </c>
      <c r="C7494" s="115" t="s">
        <v>15799</v>
      </c>
      <c r="D7494" s="115" t="s">
        <v>1453</v>
      </c>
      <c r="E7494" s="115">
        <v>236.11</v>
      </c>
      <c r="F7494" s="674">
        <v>293.83600000000001</v>
      </c>
      <c r="G7494" s="674">
        <v>295.84500000000003</v>
      </c>
      <c r="H7494" s="115">
        <f t="shared" si="234"/>
        <v>1.0068371472522089</v>
      </c>
      <c r="I7494" s="115">
        <f t="shared" si="235"/>
        <v>237.7243</v>
      </c>
    </row>
    <row r="7495" spans="1:9" hidden="1">
      <c r="A7495" s="115" t="s">
        <v>20103</v>
      </c>
      <c r="B7495" s="115" t="s">
        <v>20104</v>
      </c>
      <c r="C7495" s="115" t="s">
        <v>15802</v>
      </c>
      <c r="D7495" s="115" t="s">
        <v>1453</v>
      </c>
      <c r="E7495" s="115">
        <v>225.22</v>
      </c>
      <c r="F7495" s="674">
        <v>293.83600000000001</v>
      </c>
      <c r="G7495" s="674">
        <v>295.84500000000003</v>
      </c>
      <c r="H7495" s="115">
        <f t="shared" si="234"/>
        <v>1.0068371472522089</v>
      </c>
      <c r="I7495" s="115">
        <f t="shared" si="235"/>
        <v>226.75989999999999</v>
      </c>
    </row>
    <row r="7496" spans="1:9" hidden="1">
      <c r="A7496" s="115" t="s">
        <v>20105</v>
      </c>
      <c r="B7496" s="115" t="s">
        <v>20106</v>
      </c>
      <c r="C7496" s="115" t="s">
        <v>15805</v>
      </c>
      <c r="D7496" s="115" t="s">
        <v>1453</v>
      </c>
      <c r="E7496" s="115">
        <v>225.22</v>
      </c>
      <c r="F7496" s="674">
        <v>293.83600000000001</v>
      </c>
      <c r="G7496" s="674">
        <v>295.84500000000003</v>
      </c>
      <c r="H7496" s="115">
        <f t="shared" si="234"/>
        <v>1.0068371472522089</v>
      </c>
      <c r="I7496" s="115">
        <f t="shared" si="235"/>
        <v>226.75989999999999</v>
      </c>
    </row>
    <row r="7497" spans="1:9" hidden="1">
      <c r="A7497" s="115" t="s">
        <v>20107</v>
      </c>
      <c r="B7497" s="115" t="s">
        <v>20108</v>
      </c>
      <c r="C7497" s="115" t="s">
        <v>15808</v>
      </c>
      <c r="D7497" s="115" t="s">
        <v>2038</v>
      </c>
      <c r="E7497" s="115">
        <v>24.700299999999999</v>
      </c>
      <c r="F7497" s="674">
        <v>293.83600000000001</v>
      </c>
      <c r="G7497" s="674">
        <v>295.84500000000003</v>
      </c>
      <c r="H7497" s="115">
        <f t="shared" si="234"/>
        <v>1.0068371472522089</v>
      </c>
      <c r="I7497" s="115">
        <f t="shared" si="235"/>
        <v>24.869199999999999</v>
      </c>
    </row>
    <row r="7498" spans="1:9" hidden="1">
      <c r="A7498" s="115" t="s">
        <v>20109</v>
      </c>
      <c r="B7498" s="115" t="s">
        <v>20110</v>
      </c>
      <c r="C7498" s="115" t="s">
        <v>15811</v>
      </c>
      <c r="D7498" s="115" t="s">
        <v>2038</v>
      </c>
      <c r="E7498" s="115">
        <v>28.924700000000001</v>
      </c>
      <c r="F7498" s="674">
        <v>293.83600000000001</v>
      </c>
      <c r="G7498" s="674">
        <v>295.84500000000003</v>
      </c>
      <c r="H7498" s="115">
        <f t="shared" si="234"/>
        <v>1.0068371472522089</v>
      </c>
      <c r="I7498" s="115">
        <f t="shared" si="235"/>
        <v>29.122499999999999</v>
      </c>
    </row>
    <row r="7499" spans="1:9" hidden="1">
      <c r="A7499" s="115" t="s">
        <v>20111</v>
      </c>
      <c r="B7499" s="115" t="s">
        <v>20112</v>
      </c>
      <c r="C7499" s="115" t="s">
        <v>15814</v>
      </c>
      <c r="D7499" s="115" t="s">
        <v>2038</v>
      </c>
      <c r="E7499" s="115">
        <v>38.623899999999999</v>
      </c>
      <c r="F7499" s="674">
        <v>293.83600000000001</v>
      </c>
      <c r="G7499" s="674">
        <v>295.84500000000003</v>
      </c>
      <c r="H7499" s="115">
        <f t="shared" si="234"/>
        <v>1.0068371472522089</v>
      </c>
      <c r="I7499" s="115">
        <f t="shared" si="235"/>
        <v>38.887999999999998</v>
      </c>
    </row>
    <row r="7500" spans="1:9" hidden="1">
      <c r="A7500" s="115" t="s">
        <v>20113</v>
      </c>
      <c r="B7500" s="115" t="s">
        <v>20114</v>
      </c>
      <c r="C7500" s="115" t="s">
        <v>15817</v>
      </c>
      <c r="D7500" s="115" t="s">
        <v>2038</v>
      </c>
      <c r="E7500" s="115">
        <v>49.413400000000003</v>
      </c>
      <c r="F7500" s="674">
        <v>293.83600000000001</v>
      </c>
      <c r="G7500" s="674">
        <v>295.84500000000003</v>
      </c>
      <c r="H7500" s="115">
        <f t="shared" si="234"/>
        <v>1.0068371472522089</v>
      </c>
      <c r="I7500" s="115">
        <f t="shared" si="235"/>
        <v>49.751199999999997</v>
      </c>
    </row>
    <row r="7501" spans="1:9" hidden="1">
      <c r="A7501" s="115" t="s">
        <v>20115</v>
      </c>
      <c r="B7501" s="115" t="s">
        <v>20116</v>
      </c>
      <c r="C7501" s="115" t="s">
        <v>15820</v>
      </c>
      <c r="D7501" s="115" t="s">
        <v>2038</v>
      </c>
      <c r="E7501" s="115">
        <v>60.663899999999998</v>
      </c>
      <c r="F7501" s="674">
        <v>293.83600000000001</v>
      </c>
      <c r="G7501" s="674">
        <v>295.84500000000003</v>
      </c>
      <c r="H7501" s="115">
        <f t="shared" si="234"/>
        <v>1.0068371472522089</v>
      </c>
      <c r="I7501" s="115">
        <f t="shared" si="235"/>
        <v>61.078699999999998</v>
      </c>
    </row>
    <row r="7502" spans="1:9" hidden="1">
      <c r="A7502" s="115" t="s">
        <v>20117</v>
      </c>
      <c r="B7502" s="115" t="s">
        <v>20118</v>
      </c>
      <c r="C7502" s="115" t="s">
        <v>15823</v>
      </c>
      <c r="D7502" s="115" t="s">
        <v>2038</v>
      </c>
      <c r="E7502" s="115">
        <v>39.794699999999999</v>
      </c>
      <c r="F7502" s="674">
        <v>293.83600000000001</v>
      </c>
      <c r="G7502" s="674">
        <v>295.84500000000003</v>
      </c>
      <c r="H7502" s="115">
        <f t="shared" si="234"/>
        <v>1.0068371472522089</v>
      </c>
      <c r="I7502" s="115">
        <f t="shared" si="235"/>
        <v>40.066800000000001</v>
      </c>
    </row>
    <row r="7503" spans="1:9" hidden="1">
      <c r="A7503" s="115" t="s">
        <v>20119</v>
      </c>
      <c r="B7503" s="115" t="s">
        <v>20120</v>
      </c>
      <c r="C7503" s="115" t="s">
        <v>15826</v>
      </c>
      <c r="D7503" s="115" t="s">
        <v>2038</v>
      </c>
      <c r="E7503" s="115">
        <v>54.9039</v>
      </c>
      <c r="F7503" s="674">
        <v>293.83600000000001</v>
      </c>
      <c r="G7503" s="674">
        <v>295.84500000000003</v>
      </c>
      <c r="H7503" s="115">
        <f t="shared" si="234"/>
        <v>1.0068371472522089</v>
      </c>
      <c r="I7503" s="115">
        <f t="shared" si="235"/>
        <v>55.279299999999999</v>
      </c>
    </row>
    <row r="7504" spans="1:9" hidden="1">
      <c r="A7504" s="115" t="s">
        <v>20121</v>
      </c>
      <c r="B7504" s="115" t="s">
        <v>20122</v>
      </c>
      <c r="C7504" s="115" t="s">
        <v>15829</v>
      </c>
      <c r="D7504" s="115" t="s">
        <v>2038</v>
      </c>
      <c r="E7504" s="115">
        <v>71.173400000000001</v>
      </c>
      <c r="F7504" s="674">
        <v>293.83600000000001</v>
      </c>
      <c r="G7504" s="674">
        <v>295.84500000000003</v>
      </c>
      <c r="H7504" s="115">
        <f t="shared" si="234"/>
        <v>1.0068371472522089</v>
      </c>
      <c r="I7504" s="115">
        <f t="shared" si="235"/>
        <v>71.66</v>
      </c>
    </row>
    <row r="7505" spans="1:9" hidden="1">
      <c r="A7505" s="115" t="s">
        <v>20123</v>
      </c>
      <c r="B7505" s="115" t="s">
        <v>20124</v>
      </c>
      <c r="C7505" s="115" t="s">
        <v>15832</v>
      </c>
      <c r="D7505" s="115" t="s">
        <v>2038</v>
      </c>
      <c r="E7505" s="115">
        <v>6.6776</v>
      </c>
      <c r="F7505" s="674">
        <v>293.83600000000001</v>
      </c>
      <c r="G7505" s="674">
        <v>295.84500000000003</v>
      </c>
      <c r="H7505" s="115">
        <f t="shared" si="234"/>
        <v>1.0068371472522089</v>
      </c>
      <c r="I7505" s="115">
        <f t="shared" si="235"/>
        <v>6.7233000000000001</v>
      </c>
    </row>
    <row r="7506" spans="1:9" hidden="1">
      <c r="A7506" s="115" t="s">
        <v>20125</v>
      </c>
      <c r="B7506" s="115" t="s">
        <v>20126</v>
      </c>
      <c r="C7506" s="115" t="s">
        <v>15835</v>
      </c>
      <c r="D7506" s="115" t="s">
        <v>2038</v>
      </c>
      <c r="E7506" s="115">
        <v>8.0870999999999995</v>
      </c>
      <c r="F7506" s="674">
        <v>293.83600000000001</v>
      </c>
      <c r="G7506" s="674">
        <v>295.84500000000003</v>
      </c>
      <c r="H7506" s="115">
        <f t="shared" si="234"/>
        <v>1.0068371472522089</v>
      </c>
      <c r="I7506" s="115">
        <f t="shared" si="235"/>
        <v>8.1424000000000003</v>
      </c>
    </row>
    <row r="7507" spans="1:9" hidden="1">
      <c r="A7507" s="115" t="s">
        <v>20127</v>
      </c>
      <c r="B7507" s="115" t="s">
        <v>20128</v>
      </c>
      <c r="C7507" s="115" t="s">
        <v>15838</v>
      </c>
      <c r="D7507" s="115" t="s">
        <v>2038</v>
      </c>
      <c r="E7507" s="115">
        <v>10.6418</v>
      </c>
      <c r="F7507" s="674">
        <v>293.83600000000001</v>
      </c>
      <c r="G7507" s="674">
        <v>295.84500000000003</v>
      </c>
      <c r="H7507" s="115">
        <f t="shared" si="234"/>
        <v>1.0068371472522089</v>
      </c>
      <c r="I7507" s="115">
        <f t="shared" si="235"/>
        <v>10.714600000000001</v>
      </c>
    </row>
    <row r="7508" spans="1:9" hidden="1">
      <c r="A7508" s="115" t="s">
        <v>20129</v>
      </c>
      <c r="B7508" s="115" t="s">
        <v>20130</v>
      </c>
      <c r="C7508" s="115" t="s">
        <v>15841</v>
      </c>
      <c r="D7508" s="115" t="s">
        <v>2038</v>
      </c>
      <c r="E7508" s="115">
        <v>15.086600000000001</v>
      </c>
      <c r="F7508" s="674">
        <v>293.83600000000001</v>
      </c>
      <c r="G7508" s="674">
        <v>295.84500000000003</v>
      </c>
      <c r="H7508" s="115">
        <f t="shared" si="234"/>
        <v>1.0068371472522089</v>
      </c>
      <c r="I7508" s="115">
        <f t="shared" si="235"/>
        <v>15.1897</v>
      </c>
    </row>
    <row r="7509" spans="1:9" hidden="1">
      <c r="A7509" s="115" t="s">
        <v>20131</v>
      </c>
      <c r="B7509" s="115" t="s">
        <v>20132</v>
      </c>
      <c r="C7509" s="115" t="s">
        <v>15844</v>
      </c>
      <c r="D7509" s="115" t="s">
        <v>2038</v>
      </c>
      <c r="E7509" s="115">
        <v>21.571400000000001</v>
      </c>
      <c r="F7509" s="674">
        <v>293.83600000000001</v>
      </c>
      <c r="G7509" s="674">
        <v>295.84500000000003</v>
      </c>
      <c r="H7509" s="115">
        <f t="shared" si="234"/>
        <v>1.0068371472522089</v>
      </c>
      <c r="I7509" s="115">
        <f t="shared" si="235"/>
        <v>21.718900000000001</v>
      </c>
    </row>
    <row r="7510" spans="1:9" hidden="1">
      <c r="A7510" s="115" t="s">
        <v>20133</v>
      </c>
      <c r="B7510" s="115" t="s">
        <v>20134</v>
      </c>
      <c r="C7510" s="115" t="s">
        <v>15847</v>
      </c>
      <c r="D7510" s="115" t="s">
        <v>2038</v>
      </c>
      <c r="E7510" s="115">
        <v>5.9433999999999996</v>
      </c>
      <c r="F7510" s="674">
        <v>293.83600000000001</v>
      </c>
      <c r="G7510" s="674">
        <v>295.84500000000003</v>
      </c>
      <c r="H7510" s="115">
        <f t="shared" si="234"/>
        <v>1.0068371472522089</v>
      </c>
      <c r="I7510" s="115">
        <f t="shared" si="235"/>
        <v>5.984</v>
      </c>
    </row>
    <row r="7511" spans="1:9" hidden="1">
      <c r="A7511" s="115" t="s">
        <v>20135</v>
      </c>
      <c r="B7511" s="115" t="s">
        <v>20136</v>
      </c>
      <c r="C7511" s="115" t="s">
        <v>15850</v>
      </c>
      <c r="D7511" s="115" t="s">
        <v>2038</v>
      </c>
      <c r="E7511" s="115">
        <v>28.162800000000001</v>
      </c>
      <c r="F7511" s="674">
        <v>293.83600000000001</v>
      </c>
      <c r="G7511" s="674">
        <v>295.84500000000003</v>
      </c>
      <c r="H7511" s="115">
        <f t="shared" si="234"/>
        <v>1.0068371472522089</v>
      </c>
      <c r="I7511" s="115">
        <f t="shared" si="235"/>
        <v>28.355399999999999</v>
      </c>
    </row>
    <row r="7512" spans="1:9" hidden="1">
      <c r="A7512" s="115" t="s">
        <v>20137</v>
      </c>
      <c r="B7512" s="115" t="s">
        <v>20138</v>
      </c>
      <c r="C7512" s="115" t="s">
        <v>15853</v>
      </c>
      <c r="D7512" s="115" t="s">
        <v>2038</v>
      </c>
      <c r="E7512" s="115">
        <v>38.739800000000002</v>
      </c>
      <c r="F7512" s="674">
        <v>293.83600000000001</v>
      </c>
      <c r="G7512" s="674">
        <v>295.84500000000003</v>
      </c>
      <c r="H7512" s="115">
        <f t="shared" si="234"/>
        <v>1.0068371472522089</v>
      </c>
      <c r="I7512" s="115">
        <f t="shared" si="235"/>
        <v>39.0047</v>
      </c>
    </row>
    <row r="7513" spans="1:9" hidden="1">
      <c r="A7513" s="115" t="s">
        <v>20139</v>
      </c>
      <c r="B7513" s="115" t="s">
        <v>20140</v>
      </c>
      <c r="C7513" s="115" t="s">
        <v>15856</v>
      </c>
      <c r="D7513" s="115" t="s">
        <v>2038</v>
      </c>
      <c r="E7513" s="115">
        <v>45.883299999999998</v>
      </c>
      <c r="F7513" s="674">
        <v>293.83600000000001</v>
      </c>
      <c r="G7513" s="674">
        <v>295.84500000000003</v>
      </c>
      <c r="H7513" s="115">
        <f t="shared" si="234"/>
        <v>1.0068371472522089</v>
      </c>
      <c r="I7513" s="115">
        <f t="shared" si="235"/>
        <v>46.197000000000003</v>
      </c>
    </row>
    <row r="7514" spans="1:9" hidden="1">
      <c r="A7514" s="115" t="s">
        <v>20141</v>
      </c>
      <c r="B7514" s="115" t="s">
        <v>20142</v>
      </c>
      <c r="C7514" s="115" t="s">
        <v>15859</v>
      </c>
      <c r="D7514" s="115" t="s">
        <v>2038</v>
      </c>
      <c r="E7514" s="115">
        <v>60.691800000000001</v>
      </c>
      <c r="F7514" s="674">
        <v>293.83600000000001</v>
      </c>
      <c r="G7514" s="674">
        <v>295.84500000000003</v>
      </c>
      <c r="H7514" s="115">
        <f t="shared" si="234"/>
        <v>1.0068371472522089</v>
      </c>
      <c r="I7514" s="115">
        <f t="shared" si="235"/>
        <v>61.1068</v>
      </c>
    </row>
    <row r="7515" spans="1:9" hidden="1">
      <c r="A7515" s="115" t="s">
        <v>20143</v>
      </c>
      <c r="B7515" s="115" t="s">
        <v>20144</v>
      </c>
      <c r="C7515" s="115" t="s">
        <v>15862</v>
      </c>
      <c r="D7515" s="115" t="s">
        <v>2038</v>
      </c>
      <c r="E7515" s="115">
        <v>52.454500000000003</v>
      </c>
      <c r="F7515" s="674">
        <v>293.83600000000001</v>
      </c>
      <c r="G7515" s="674">
        <v>295.84500000000003</v>
      </c>
      <c r="H7515" s="115">
        <f t="shared" si="234"/>
        <v>1.0068371472522089</v>
      </c>
      <c r="I7515" s="115">
        <f t="shared" si="235"/>
        <v>52.813099999999999</v>
      </c>
    </row>
    <row r="7516" spans="1:9" hidden="1">
      <c r="A7516" s="115" t="s">
        <v>20145</v>
      </c>
      <c r="B7516" s="115" t="s">
        <v>20146</v>
      </c>
      <c r="C7516" s="115" t="s">
        <v>15865</v>
      </c>
      <c r="D7516" s="115" t="s">
        <v>2038</v>
      </c>
      <c r="E7516" s="115">
        <v>70.245000000000005</v>
      </c>
      <c r="F7516" s="674">
        <v>293.83600000000001</v>
      </c>
      <c r="G7516" s="674">
        <v>295.84500000000003</v>
      </c>
      <c r="H7516" s="115">
        <f t="shared" si="234"/>
        <v>1.0068371472522089</v>
      </c>
      <c r="I7516" s="115">
        <f t="shared" si="235"/>
        <v>70.725300000000004</v>
      </c>
    </row>
    <row r="7517" spans="1:9" hidden="1">
      <c r="A7517" s="115" t="s">
        <v>20147</v>
      </c>
      <c r="B7517" s="115" t="s">
        <v>20148</v>
      </c>
      <c r="C7517" s="115" t="s">
        <v>15868</v>
      </c>
      <c r="D7517" s="115" t="s">
        <v>2038</v>
      </c>
      <c r="E7517" s="115">
        <v>83.786299999999997</v>
      </c>
      <c r="F7517" s="674">
        <v>293.83600000000001</v>
      </c>
      <c r="G7517" s="674">
        <v>295.84500000000003</v>
      </c>
      <c r="H7517" s="115">
        <f t="shared" si="234"/>
        <v>1.0068371472522089</v>
      </c>
      <c r="I7517" s="115">
        <f t="shared" si="235"/>
        <v>84.359200000000001</v>
      </c>
    </row>
    <row r="7518" spans="1:9" hidden="1">
      <c r="A7518" s="115" t="s">
        <v>20149</v>
      </c>
      <c r="B7518" s="115" t="s">
        <v>20150</v>
      </c>
      <c r="C7518" s="115" t="s">
        <v>15871</v>
      </c>
      <c r="D7518" s="115" t="s">
        <v>2038</v>
      </c>
      <c r="E7518" s="115">
        <v>98.156800000000004</v>
      </c>
      <c r="F7518" s="674">
        <v>293.83600000000001</v>
      </c>
      <c r="G7518" s="674">
        <v>295.84500000000003</v>
      </c>
      <c r="H7518" s="115">
        <f t="shared" si="234"/>
        <v>1.0068371472522089</v>
      </c>
      <c r="I7518" s="115">
        <f t="shared" si="235"/>
        <v>98.8279</v>
      </c>
    </row>
    <row r="7519" spans="1:9" hidden="1">
      <c r="A7519" s="115" t="s">
        <v>20151</v>
      </c>
      <c r="B7519" s="115" t="s">
        <v>20152</v>
      </c>
      <c r="C7519" s="115" t="s">
        <v>15874</v>
      </c>
      <c r="D7519" s="115" t="s">
        <v>2038</v>
      </c>
      <c r="E7519" s="115">
        <v>121.01730000000001</v>
      </c>
      <c r="F7519" s="674">
        <v>293.83600000000001</v>
      </c>
      <c r="G7519" s="674">
        <v>295.84500000000003</v>
      </c>
      <c r="H7519" s="115">
        <f t="shared" si="234"/>
        <v>1.0068371472522089</v>
      </c>
      <c r="I7519" s="115">
        <f t="shared" si="235"/>
        <v>121.8447</v>
      </c>
    </row>
    <row r="7520" spans="1:9" hidden="1">
      <c r="A7520" s="115" t="s">
        <v>20153</v>
      </c>
      <c r="B7520" s="115" t="s">
        <v>20154</v>
      </c>
      <c r="C7520" s="115" t="s">
        <v>15877</v>
      </c>
      <c r="D7520" s="115" t="s">
        <v>2038</v>
      </c>
      <c r="E7520" s="115">
        <v>139.048</v>
      </c>
      <c r="F7520" s="674">
        <v>293.83600000000001</v>
      </c>
      <c r="G7520" s="674">
        <v>295.84500000000003</v>
      </c>
      <c r="H7520" s="115">
        <f t="shared" si="234"/>
        <v>1.0068371472522089</v>
      </c>
      <c r="I7520" s="115">
        <f t="shared" si="235"/>
        <v>139.99870000000001</v>
      </c>
    </row>
    <row r="7521" spans="1:9" hidden="1">
      <c r="A7521" s="115" t="s">
        <v>20155</v>
      </c>
      <c r="B7521" s="115" t="s">
        <v>20156</v>
      </c>
      <c r="C7521" s="115" t="s">
        <v>15880</v>
      </c>
      <c r="D7521" s="115" t="s">
        <v>2038</v>
      </c>
      <c r="E7521" s="115">
        <v>202.62880000000001</v>
      </c>
      <c r="F7521" s="674">
        <v>293.83600000000001</v>
      </c>
      <c r="G7521" s="674">
        <v>295.84500000000003</v>
      </c>
      <c r="H7521" s="115">
        <f t="shared" si="234"/>
        <v>1.0068371472522089</v>
      </c>
      <c r="I7521" s="115">
        <f t="shared" si="235"/>
        <v>204.01419999999999</v>
      </c>
    </row>
    <row r="7522" spans="1:9" hidden="1">
      <c r="A7522" s="115" t="s">
        <v>20157</v>
      </c>
      <c r="B7522" s="115" t="s">
        <v>20158</v>
      </c>
      <c r="C7522" s="115" t="s">
        <v>15883</v>
      </c>
      <c r="D7522" s="115" t="s">
        <v>2038</v>
      </c>
      <c r="E7522" s="115">
        <v>266.02929999999998</v>
      </c>
      <c r="F7522" s="674">
        <v>293.83600000000001</v>
      </c>
      <c r="G7522" s="674">
        <v>295.84500000000003</v>
      </c>
      <c r="H7522" s="115">
        <f t="shared" si="234"/>
        <v>1.0068371472522089</v>
      </c>
      <c r="I7522" s="115">
        <f t="shared" si="235"/>
        <v>267.84820000000002</v>
      </c>
    </row>
    <row r="7523" spans="1:9" hidden="1">
      <c r="A7523" s="115" t="s">
        <v>20159</v>
      </c>
      <c r="B7523" s="115" t="s">
        <v>20160</v>
      </c>
      <c r="C7523" s="115" t="s">
        <v>15886</v>
      </c>
      <c r="D7523" s="115" t="s">
        <v>2038</v>
      </c>
      <c r="E7523" s="115">
        <v>34.069800000000001</v>
      </c>
      <c r="F7523" s="674">
        <v>293.83600000000001</v>
      </c>
      <c r="G7523" s="674">
        <v>295.84500000000003</v>
      </c>
      <c r="H7523" s="115">
        <f t="shared" si="234"/>
        <v>1.0068371472522089</v>
      </c>
      <c r="I7523" s="115">
        <f t="shared" si="235"/>
        <v>34.302700000000002</v>
      </c>
    </row>
    <row r="7524" spans="1:9" hidden="1">
      <c r="A7524" s="115" t="s">
        <v>20161</v>
      </c>
      <c r="B7524" s="115" t="s">
        <v>20162</v>
      </c>
      <c r="C7524" s="115" t="s">
        <v>15889</v>
      </c>
      <c r="D7524" s="115" t="s">
        <v>2038</v>
      </c>
      <c r="E7524" s="115">
        <v>90.639399999999995</v>
      </c>
      <c r="F7524" s="674">
        <v>293.83600000000001</v>
      </c>
      <c r="G7524" s="674">
        <v>295.84500000000003</v>
      </c>
      <c r="H7524" s="115">
        <f t="shared" si="234"/>
        <v>1.0068371472522089</v>
      </c>
      <c r="I7524" s="115">
        <f t="shared" si="235"/>
        <v>91.259100000000004</v>
      </c>
    </row>
    <row r="7525" spans="1:9" hidden="1">
      <c r="A7525" s="115" t="s">
        <v>20163</v>
      </c>
      <c r="B7525" s="115" t="s">
        <v>20164</v>
      </c>
      <c r="C7525" s="115" t="s">
        <v>15892</v>
      </c>
      <c r="D7525" s="115" t="s">
        <v>1242</v>
      </c>
      <c r="E7525" s="115">
        <v>1962.6615999999999</v>
      </c>
      <c r="F7525" s="674">
        <v>293.83600000000001</v>
      </c>
      <c r="G7525" s="674">
        <v>295.84500000000003</v>
      </c>
      <c r="H7525" s="115">
        <f t="shared" si="234"/>
        <v>1.0068371472522089</v>
      </c>
      <c r="I7525" s="115">
        <f t="shared" si="235"/>
        <v>1976.0806</v>
      </c>
    </row>
    <row r="7526" spans="1:9" hidden="1">
      <c r="A7526" s="115" t="s">
        <v>20165</v>
      </c>
      <c r="B7526" s="115" t="s">
        <v>20166</v>
      </c>
      <c r="C7526" s="115" t="s">
        <v>15895</v>
      </c>
      <c r="D7526" s="115" t="s">
        <v>1242</v>
      </c>
      <c r="E7526" s="115">
        <v>2217.9828000000002</v>
      </c>
      <c r="F7526" s="674">
        <v>293.83600000000001</v>
      </c>
      <c r="G7526" s="674">
        <v>295.84500000000003</v>
      </c>
      <c r="H7526" s="115">
        <f t="shared" si="234"/>
        <v>1.0068371472522089</v>
      </c>
      <c r="I7526" s="115">
        <f t="shared" si="235"/>
        <v>2233.1475</v>
      </c>
    </row>
    <row r="7527" spans="1:9" hidden="1">
      <c r="A7527" s="115" t="s">
        <v>20167</v>
      </c>
      <c r="B7527" s="115" t="s">
        <v>20168</v>
      </c>
      <c r="C7527" s="115" t="s">
        <v>15898</v>
      </c>
      <c r="D7527" s="115" t="s">
        <v>1242</v>
      </c>
      <c r="E7527" s="115">
        <v>2673.4729000000002</v>
      </c>
      <c r="F7527" s="674">
        <v>293.83600000000001</v>
      </c>
      <c r="G7527" s="674">
        <v>295.84500000000003</v>
      </c>
      <c r="H7527" s="115">
        <f t="shared" si="234"/>
        <v>1.0068371472522089</v>
      </c>
      <c r="I7527" s="115">
        <f t="shared" si="235"/>
        <v>2691.7518</v>
      </c>
    </row>
    <row r="7528" spans="1:9" hidden="1">
      <c r="A7528" s="115" t="s">
        <v>20169</v>
      </c>
      <c r="B7528" s="115" t="s">
        <v>20170</v>
      </c>
      <c r="C7528" s="115" t="s">
        <v>15901</v>
      </c>
      <c r="D7528" s="115" t="s">
        <v>1242</v>
      </c>
      <c r="E7528" s="115">
        <v>242.6</v>
      </c>
      <c r="F7528" s="674">
        <v>293.83600000000001</v>
      </c>
      <c r="G7528" s="674">
        <v>295.84500000000003</v>
      </c>
      <c r="H7528" s="115">
        <f t="shared" si="234"/>
        <v>1.0068371472522089</v>
      </c>
      <c r="I7528" s="115">
        <f t="shared" si="235"/>
        <v>244.2587</v>
      </c>
    </row>
    <row r="7529" spans="1:9" hidden="1">
      <c r="A7529" s="115" t="s">
        <v>20171</v>
      </c>
      <c r="B7529" s="115" t="s">
        <v>20172</v>
      </c>
      <c r="C7529" s="115" t="s">
        <v>15904</v>
      </c>
      <c r="D7529" s="115" t="s">
        <v>1242</v>
      </c>
      <c r="E7529" s="115">
        <v>342.22</v>
      </c>
      <c r="F7529" s="674">
        <v>293.83600000000001</v>
      </c>
      <c r="G7529" s="674">
        <v>295.84500000000003</v>
      </c>
      <c r="H7529" s="115">
        <f t="shared" si="234"/>
        <v>1.0068371472522089</v>
      </c>
      <c r="I7529" s="115">
        <f t="shared" si="235"/>
        <v>344.5598</v>
      </c>
    </row>
    <row r="7530" spans="1:9" hidden="1">
      <c r="A7530" s="115" t="s">
        <v>20173</v>
      </c>
      <c r="B7530" s="115" t="s">
        <v>20174</v>
      </c>
      <c r="C7530" s="115" t="s">
        <v>15907</v>
      </c>
      <c r="D7530" s="115" t="s">
        <v>1242</v>
      </c>
      <c r="E7530" s="115">
        <v>472.88</v>
      </c>
      <c r="F7530" s="674">
        <v>293.83600000000001</v>
      </c>
      <c r="G7530" s="674">
        <v>295.84500000000003</v>
      </c>
      <c r="H7530" s="115">
        <f t="shared" si="234"/>
        <v>1.0068371472522089</v>
      </c>
      <c r="I7530" s="115">
        <f t="shared" si="235"/>
        <v>476.11320000000001</v>
      </c>
    </row>
    <row r="7531" spans="1:9" hidden="1">
      <c r="A7531" s="115" t="s">
        <v>20175</v>
      </c>
      <c r="B7531" s="115" t="s">
        <v>20176</v>
      </c>
      <c r="C7531" s="115" t="s">
        <v>15910</v>
      </c>
      <c r="D7531" s="115" t="s">
        <v>1242</v>
      </c>
      <c r="E7531" s="115">
        <v>1886.43</v>
      </c>
      <c r="F7531" s="674">
        <v>293.83600000000001</v>
      </c>
      <c r="G7531" s="674">
        <v>295.84500000000003</v>
      </c>
      <c r="H7531" s="115">
        <f t="shared" si="234"/>
        <v>1.0068371472522089</v>
      </c>
      <c r="I7531" s="115">
        <f t="shared" si="235"/>
        <v>1899.3278</v>
      </c>
    </row>
    <row r="7532" spans="1:9" hidden="1">
      <c r="A7532" s="115" t="s">
        <v>20177</v>
      </c>
      <c r="B7532" s="115" t="s">
        <v>20178</v>
      </c>
      <c r="C7532" s="115" t="s">
        <v>15913</v>
      </c>
      <c r="D7532" s="115" t="s">
        <v>1242</v>
      </c>
      <c r="E7532" s="115">
        <v>1717.42</v>
      </c>
      <c r="F7532" s="674">
        <v>293.83600000000001</v>
      </c>
      <c r="G7532" s="674">
        <v>295.84500000000003</v>
      </c>
      <c r="H7532" s="115">
        <f t="shared" si="234"/>
        <v>1.0068371472522089</v>
      </c>
      <c r="I7532" s="115">
        <f t="shared" si="235"/>
        <v>1729.1623</v>
      </c>
    </row>
    <row r="7533" spans="1:9" hidden="1">
      <c r="A7533" s="115" t="s">
        <v>20179</v>
      </c>
      <c r="B7533" s="115" t="s">
        <v>20180</v>
      </c>
      <c r="C7533" s="115" t="s">
        <v>15916</v>
      </c>
      <c r="D7533" s="115" t="s">
        <v>1242</v>
      </c>
      <c r="E7533" s="115">
        <v>619.74</v>
      </c>
      <c r="F7533" s="674">
        <v>293.83600000000001</v>
      </c>
      <c r="G7533" s="674">
        <v>295.84500000000003</v>
      </c>
      <c r="H7533" s="115">
        <f t="shared" si="234"/>
        <v>1.0068371472522089</v>
      </c>
      <c r="I7533" s="115">
        <f t="shared" si="235"/>
        <v>623.97730000000001</v>
      </c>
    </row>
    <row r="7534" spans="1:9" hidden="1">
      <c r="A7534" s="115" t="s">
        <v>20181</v>
      </c>
      <c r="B7534" s="115" t="s">
        <v>20182</v>
      </c>
      <c r="C7534" s="115" t="s">
        <v>15919</v>
      </c>
      <c r="D7534" s="115" t="s">
        <v>1242</v>
      </c>
      <c r="E7534" s="115">
        <v>619.95000000000005</v>
      </c>
      <c r="F7534" s="674">
        <v>293.83600000000001</v>
      </c>
      <c r="G7534" s="674">
        <v>295.84500000000003</v>
      </c>
      <c r="H7534" s="115">
        <f t="shared" si="234"/>
        <v>1.0068371472522089</v>
      </c>
      <c r="I7534" s="115">
        <f t="shared" si="235"/>
        <v>624.18870000000004</v>
      </c>
    </row>
    <row r="7535" spans="1:9" hidden="1">
      <c r="A7535" s="115" t="s">
        <v>20183</v>
      </c>
      <c r="B7535" s="115" t="s">
        <v>20184</v>
      </c>
      <c r="C7535" s="115" t="s">
        <v>15922</v>
      </c>
      <c r="D7535" s="115" t="s">
        <v>1242</v>
      </c>
      <c r="E7535" s="115">
        <v>715.6</v>
      </c>
      <c r="F7535" s="674">
        <v>293.83600000000001</v>
      </c>
      <c r="G7535" s="674">
        <v>295.84500000000003</v>
      </c>
      <c r="H7535" s="115">
        <f t="shared" si="234"/>
        <v>1.0068371472522089</v>
      </c>
      <c r="I7535" s="115">
        <f t="shared" si="235"/>
        <v>720.49270000000001</v>
      </c>
    </row>
    <row r="7536" spans="1:9" hidden="1">
      <c r="A7536" s="115" t="s">
        <v>20185</v>
      </c>
      <c r="B7536" s="115" t="s">
        <v>20186</v>
      </c>
      <c r="C7536" s="115" t="s">
        <v>15925</v>
      </c>
      <c r="D7536" s="115" t="s">
        <v>1242</v>
      </c>
      <c r="E7536" s="115">
        <v>836.96</v>
      </c>
      <c r="F7536" s="674">
        <v>293.83600000000001</v>
      </c>
      <c r="G7536" s="674">
        <v>295.84500000000003</v>
      </c>
      <c r="H7536" s="115">
        <f t="shared" si="234"/>
        <v>1.0068371472522089</v>
      </c>
      <c r="I7536" s="115">
        <f t="shared" si="235"/>
        <v>842.68240000000003</v>
      </c>
    </row>
    <row r="7537" spans="1:9" hidden="1">
      <c r="A7537" s="115" t="s">
        <v>20187</v>
      </c>
      <c r="B7537" s="115" t="s">
        <v>20188</v>
      </c>
      <c r="C7537" s="115" t="s">
        <v>15928</v>
      </c>
      <c r="D7537" s="115" t="s">
        <v>1242</v>
      </c>
      <c r="E7537" s="115">
        <v>1038.6500000000001</v>
      </c>
      <c r="F7537" s="674">
        <v>293.83600000000001</v>
      </c>
      <c r="G7537" s="674">
        <v>295.84500000000003</v>
      </c>
      <c r="H7537" s="115">
        <f t="shared" si="234"/>
        <v>1.0068371472522089</v>
      </c>
      <c r="I7537" s="115">
        <f t="shared" si="235"/>
        <v>1045.7514000000001</v>
      </c>
    </row>
    <row r="7538" spans="1:9" hidden="1">
      <c r="A7538" s="115" t="s">
        <v>20189</v>
      </c>
      <c r="B7538" s="115" t="s">
        <v>20190</v>
      </c>
      <c r="C7538" s="115" t="s">
        <v>15931</v>
      </c>
      <c r="D7538" s="115" t="s">
        <v>1242</v>
      </c>
      <c r="E7538" s="115">
        <v>1172.56</v>
      </c>
      <c r="F7538" s="674">
        <v>293.83600000000001</v>
      </c>
      <c r="G7538" s="674">
        <v>295.84500000000003</v>
      </c>
      <c r="H7538" s="115">
        <f t="shared" si="234"/>
        <v>1.0068371472522089</v>
      </c>
      <c r="I7538" s="115">
        <f t="shared" si="235"/>
        <v>1180.577</v>
      </c>
    </row>
    <row r="7539" spans="1:9" hidden="1">
      <c r="A7539" s="115" t="s">
        <v>20191</v>
      </c>
      <c r="B7539" s="115" t="s">
        <v>20192</v>
      </c>
      <c r="C7539" s="115" t="s">
        <v>15934</v>
      </c>
      <c r="D7539" s="115" t="s">
        <v>1242</v>
      </c>
      <c r="E7539" s="115">
        <v>1567.53</v>
      </c>
      <c r="F7539" s="674">
        <v>293.83600000000001</v>
      </c>
      <c r="G7539" s="674">
        <v>295.84500000000003</v>
      </c>
      <c r="H7539" s="115">
        <f t="shared" si="234"/>
        <v>1.0068371472522089</v>
      </c>
      <c r="I7539" s="115">
        <f t="shared" si="235"/>
        <v>1578.2474</v>
      </c>
    </row>
    <row r="7540" spans="1:9" hidden="1">
      <c r="A7540" s="115" t="s">
        <v>20193</v>
      </c>
      <c r="B7540" s="115" t="s">
        <v>20194</v>
      </c>
      <c r="C7540" s="115" t="s">
        <v>15937</v>
      </c>
      <c r="D7540" s="115" t="s">
        <v>1242</v>
      </c>
      <c r="E7540" s="115">
        <v>1714.36</v>
      </c>
      <c r="F7540" s="674">
        <v>293.83600000000001</v>
      </c>
      <c r="G7540" s="674">
        <v>295.84500000000003</v>
      </c>
      <c r="H7540" s="115">
        <f t="shared" si="234"/>
        <v>1.0068371472522089</v>
      </c>
      <c r="I7540" s="115">
        <f t="shared" si="235"/>
        <v>1726.0813000000001</v>
      </c>
    </row>
    <row r="7541" spans="1:9" hidden="1">
      <c r="A7541" s="115" t="s">
        <v>20195</v>
      </c>
      <c r="B7541" s="115" t="s">
        <v>20196</v>
      </c>
      <c r="C7541" s="115" t="s">
        <v>15940</v>
      </c>
      <c r="D7541" s="115" t="s">
        <v>1242</v>
      </c>
      <c r="E7541" s="115">
        <v>1962.26</v>
      </c>
      <c r="F7541" s="674">
        <v>293.83600000000001</v>
      </c>
      <c r="G7541" s="674">
        <v>295.84500000000003</v>
      </c>
      <c r="H7541" s="115">
        <f t="shared" si="234"/>
        <v>1.0068371472522089</v>
      </c>
      <c r="I7541" s="115">
        <f t="shared" si="235"/>
        <v>1975.6763000000001</v>
      </c>
    </row>
    <row r="7542" spans="1:9" hidden="1">
      <c r="A7542" s="115" t="s">
        <v>20197</v>
      </c>
      <c r="B7542" s="115" t="s">
        <v>20198</v>
      </c>
      <c r="C7542" s="115" t="s">
        <v>15943</v>
      </c>
      <c r="D7542" s="115" t="s">
        <v>1242</v>
      </c>
      <c r="E7542" s="115">
        <v>2107.63</v>
      </c>
      <c r="F7542" s="674">
        <v>293.83600000000001</v>
      </c>
      <c r="G7542" s="674">
        <v>295.84500000000003</v>
      </c>
      <c r="H7542" s="115">
        <f t="shared" si="234"/>
        <v>1.0068371472522089</v>
      </c>
      <c r="I7542" s="115">
        <f t="shared" si="235"/>
        <v>2122.0401999999999</v>
      </c>
    </row>
    <row r="7543" spans="1:9" hidden="1">
      <c r="A7543" s="115" t="s">
        <v>20199</v>
      </c>
      <c r="B7543" s="115" t="s">
        <v>20200</v>
      </c>
      <c r="C7543" s="115" t="s">
        <v>15946</v>
      </c>
      <c r="D7543" s="115" t="s">
        <v>1242</v>
      </c>
      <c r="E7543" s="115">
        <v>2797.76</v>
      </c>
      <c r="F7543" s="674">
        <v>293.83600000000001</v>
      </c>
      <c r="G7543" s="674">
        <v>295.84500000000003</v>
      </c>
      <c r="H7543" s="115">
        <f t="shared" si="234"/>
        <v>1.0068371472522089</v>
      </c>
      <c r="I7543" s="115">
        <f t="shared" si="235"/>
        <v>2816.8887</v>
      </c>
    </row>
    <row r="7544" spans="1:9" hidden="1">
      <c r="A7544" s="115" t="s">
        <v>20201</v>
      </c>
      <c r="B7544" s="115" t="s">
        <v>20202</v>
      </c>
      <c r="C7544" s="115" t="s">
        <v>15949</v>
      </c>
      <c r="D7544" s="115" t="s">
        <v>1242</v>
      </c>
      <c r="E7544" s="115">
        <v>4084.92</v>
      </c>
      <c r="F7544" s="674">
        <v>293.83600000000001</v>
      </c>
      <c r="G7544" s="674">
        <v>295.84500000000003</v>
      </c>
      <c r="H7544" s="115">
        <f t="shared" si="234"/>
        <v>1.0068371472522089</v>
      </c>
      <c r="I7544" s="115">
        <f t="shared" si="235"/>
        <v>4112.8491999999997</v>
      </c>
    </row>
    <row r="7545" spans="1:9" hidden="1">
      <c r="A7545" s="115" t="s">
        <v>20203</v>
      </c>
      <c r="B7545" s="115" t="s">
        <v>20204</v>
      </c>
      <c r="C7545" s="115" t="s">
        <v>15952</v>
      </c>
      <c r="D7545" s="115" t="s">
        <v>1242</v>
      </c>
      <c r="E7545" s="115">
        <v>4784.53</v>
      </c>
      <c r="F7545" s="674">
        <v>293.83600000000001</v>
      </c>
      <c r="G7545" s="674">
        <v>295.84500000000003</v>
      </c>
      <c r="H7545" s="115">
        <f t="shared" si="234"/>
        <v>1.0068371472522089</v>
      </c>
      <c r="I7545" s="115">
        <f t="shared" si="235"/>
        <v>4817.2425000000003</v>
      </c>
    </row>
    <row r="7546" spans="1:9" hidden="1">
      <c r="A7546" s="115" t="s">
        <v>20205</v>
      </c>
      <c r="B7546" s="115" t="s">
        <v>20206</v>
      </c>
      <c r="C7546" s="115" t="s">
        <v>15955</v>
      </c>
      <c r="D7546" s="115" t="s">
        <v>1242</v>
      </c>
      <c r="E7546" s="115">
        <v>5689.13</v>
      </c>
      <c r="F7546" s="674">
        <v>293.83600000000001</v>
      </c>
      <c r="G7546" s="674">
        <v>295.84500000000003</v>
      </c>
      <c r="H7546" s="115">
        <f t="shared" si="234"/>
        <v>1.0068371472522089</v>
      </c>
      <c r="I7546" s="115">
        <f t="shared" si="235"/>
        <v>5728.0273999999999</v>
      </c>
    </row>
    <row r="7547" spans="1:9" hidden="1">
      <c r="A7547" s="115" t="s">
        <v>20207</v>
      </c>
      <c r="B7547" s="115" t="s">
        <v>20208</v>
      </c>
      <c r="C7547" s="115" t="s">
        <v>15958</v>
      </c>
      <c r="D7547" s="115" t="s">
        <v>1242</v>
      </c>
      <c r="E7547" s="115">
        <v>6669.04</v>
      </c>
      <c r="F7547" s="674">
        <v>293.83600000000001</v>
      </c>
      <c r="G7547" s="674">
        <v>295.84500000000003</v>
      </c>
      <c r="H7547" s="115">
        <f t="shared" si="234"/>
        <v>1.0068371472522089</v>
      </c>
      <c r="I7547" s="115">
        <f t="shared" si="235"/>
        <v>6714.6372000000001</v>
      </c>
    </row>
    <row r="7548" spans="1:9" hidden="1">
      <c r="A7548" s="115" t="s">
        <v>20209</v>
      </c>
      <c r="B7548" s="115" t="s">
        <v>20210</v>
      </c>
      <c r="C7548" s="115" t="s">
        <v>15961</v>
      </c>
      <c r="D7548" s="115" t="s">
        <v>1242</v>
      </c>
      <c r="E7548" s="115">
        <v>9336.91</v>
      </c>
      <c r="F7548" s="674">
        <v>293.83600000000001</v>
      </c>
      <c r="G7548" s="674">
        <v>295.84500000000003</v>
      </c>
      <c r="H7548" s="115">
        <f t="shared" si="234"/>
        <v>1.0068371472522089</v>
      </c>
      <c r="I7548" s="115">
        <f t="shared" si="235"/>
        <v>9400.7477999999992</v>
      </c>
    </row>
    <row r="7549" spans="1:9" hidden="1">
      <c r="A7549" s="115" t="s">
        <v>20211</v>
      </c>
      <c r="B7549" s="115" t="s">
        <v>20212</v>
      </c>
      <c r="C7549" s="115" t="s">
        <v>15964</v>
      </c>
      <c r="D7549" s="115" t="s">
        <v>1138</v>
      </c>
      <c r="E7549" s="115">
        <v>2056.6799999999998</v>
      </c>
      <c r="F7549" s="674">
        <v>293.83600000000001</v>
      </c>
      <c r="G7549" s="674">
        <v>295.84500000000003</v>
      </c>
      <c r="H7549" s="115">
        <f t="shared" si="234"/>
        <v>1.0068371472522089</v>
      </c>
      <c r="I7549" s="115">
        <f t="shared" si="235"/>
        <v>2070.7417999999998</v>
      </c>
    </row>
    <row r="7550" spans="1:9" hidden="1">
      <c r="A7550" s="115" t="s">
        <v>20213</v>
      </c>
      <c r="B7550" s="115" t="s">
        <v>20214</v>
      </c>
      <c r="C7550" s="115" t="s">
        <v>15967</v>
      </c>
      <c r="D7550" s="115" t="s">
        <v>1138</v>
      </c>
      <c r="E7550" s="115">
        <v>2289.1799999999998</v>
      </c>
      <c r="F7550" s="674">
        <v>293.83600000000001</v>
      </c>
      <c r="G7550" s="674">
        <v>295.84500000000003</v>
      </c>
      <c r="H7550" s="115">
        <f t="shared" si="234"/>
        <v>1.0068371472522089</v>
      </c>
      <c r="I7550" s="115">
        <f t="shared" si="235"/>
        <v>2304.8314999999998</v>
      </c>
    </row>
    <row r="7551" spans="1:9" hidden="1">
      <c r="A7551" s="115" t="s">
        <v>20215</v>
      </c>
      <c r="B7551" s="115" t="s">
        <v>20216</v>
      </c>
      <c r="C7551" s="115" t="s">
        <v>15970</v>
      </c>
      <c r="D7551" s="115" t="s">
        <v>1138</v>
      </c>
      <c r="E7551" s="115">
        <v>2824.95</v>
      </c>
      <c r="F7551" s="674">
        <v>293.83600000000001</v>
      </c>
      <c r="G7551" s="674">
        <v>295.84500000000003</v>
      </c>
      <c r="H7551" s="115">
        <f t="shared" si="234"/>
        <v>1.0068371472522089</v>
      </c>
      <c r="I7551" s="115">
        <f t="shared" si="235"/>
        <v>2844.2646</v>
      </c>
    </row>
    <row r="7552" spans="1:9" hidden="1">
      <c r="A7552" s="115" t="s">
        <v>20217</v>
      </c>
      <c r="B7552" s="115" t="s">
        <v>20218</v>
      </c>
      <c r="C7552" s="115" t="s">
        <v>15973</v>
      </c>
      <c r="D7552" s="115" t="s">
        <v>1138</v>
      </c>
      <c r="E7552" s="115">
        <v>3412.81</v>
      </c>
      <c r="F7552" s="674">
        <v>293.83600000000001</v>
      </c>
      <c r="G7552" s="674">
        <v>295.84500000000003</v>
      </c>
      <c r="H7552" s="115">
        <f t="shared" si="234"/>
        <v>1.0068371472522089</v>
      </c>
      <c r="I7552" s="115">
        <f t="shared" si="235"/>
        <v>3436.1439</v>
      </c>
    </row>
    <row r="7553" spans="1:9" hidden="1">
      <c r="A7553" s="115" t="s">
        <v>20219</v>
      </c>
      <c r="B7553" s="115" t="s">
        <v>20220</v>
      </c>
      <c r="C7553" s="115" t="s">
        <v>15976</v>
      </c>
      <c r="D7553" s="115" t="s">
        <v>1138</v>
      </c>
      <c r="E7553" s="115">
        <v>4035.35</v>
      </c>
      <c r="F7553" s="674">
        <v>293.83600000000001</v>
      </c>
      <c r="G7553" s="674">
        <v>295.84500000000003</v>
      </c>
      <c r="H7553" s="115">
        <f t="shared" si="234"/>
        <v>1.0068371472522089</v>
      </c>
      <c r="I7553" s="115">
        <f t="shared" si="235"/>
        <v>4062.9403000000002</v>
      </c>
    </row>
    <row r="7554" spans="1:9" hidden="1">
      <c r="A7554" s="115" t="s">
        <v>20221</v>
      </c>
      <c r="B7554" s="115" t="s">
        <v>20222</v>
      </c>
      <c r="C7554" s="115" t="s">
        <v>15979</v>
      </c>
      <c r="D7554" s="115" t="s">
        <v>1138</v>
      </c>
      <c r="E7554" s="115">
        <v>4942.24</v>
      </c>
      <c r="F7554" s="674">
        <v>293.83600000000001</v>
      </c>
      <c r="G7554" s="674">
        <v>295.84500000000003</v>
      </c>
      <c r="H7554" s="115">
        <f t="shared" si="234"/>
        <v>1.0068371472522089</v>
      </c>
      <c r="I7554" s="115">
        <f t="shared" si="235"/>
        <v>4976.0308000000005</v>
      </c>
    </row>
    <row r="7555" spans="1:9" hidden="1">
      <c r="A7555" s="115" t="s">
        <v>20223</v>
      </c>
      <c r="B7555" s="115" t="s">
        <v>20224</v>
      </c>
      <c r="C7555" s="115" t="s">
        <v>15982</v>
      </c>
      <c r="D7555" s="115" t="s">
        <v>1138</v>
      </c>
      <c r="E7555" s="115">
        <v>5744.04</v>
      </c>
      <c r="F7555" s="674">
        <v>293.83600000000001</v>
      </c>
      <c r="G7555" s="674">
        <v>295.84500000000003</v>
      </c>
      <c r="H7555" s="115">
        <f t="shared" si="234"/>
        <v>1.0068371472522089</v>
      </c>
      <c r="I7555" s="115">
        <f t="shared" si="235"/>
        <v>5783.3127999999997</v>
      </c>
    </row>
    <row r="7556" spans="1:9" hidden="1">
      <c r="A7556" s="115" t="s">
        <v>20225</v>
      </c>
      <c r="B7556" s="115" t="s">
        <v>20226</v>
      </c>
      <c r="C7556" s="115" t="s">
        <v>15985</v>
      </c>
      <c r="D7556" s="115" t="s">
        <v>1138</v>
      </c>
      <c r="E7556" s="115">
        <v>6463.36</v>
      </c>
      <c r="F7556" s="674">
        <v>293.83600000000001</v>
      </c>
      <c r="G7556" s="674">
        <v>295.84500000000003</v>
      </c>
      <c r="H7556" s="115">
        <f t="shared" si="234"/>
        <v>1.0068371472522089</v>
      </c>
      <c r="I7556" s="115">
        <f t="shared" si="235"/>
        <v>6507.5509000000002</v>
      </c>
    </row>
    <row r="7557" spans="1:9" hidden="1">
      <c r="A7557" s="115" t="s">
        <v>20227</v>
      </c>
      <c r="B7557" s="115" t="s">
        <v>20228</v>
      </c>
      <c r="C7557" s="115" t="s">
        <v>15988</v>
      </c>
      <c r="D7557" s="115" t="s">
        <v>1138</v>
      </c>
      <c r="E7557" s="115">
        <v>7918</v>
      </c>
      <c r="F7557" s="674">
        <v>293.83600000000001</v>
      </c>
      <c r="G7557" s="674">
        <v>295.84500000000003</v>
      </c>
      <c r="H7557" s="115">
        <f t="shared" ref="H7557:H7620" si="236">G7557/F7557</f>
        <v>1.0068371472522089</v>
      </c>
      <c r="I7557" s="115">
        <f t="shared" ref="I7557:I7620" si="237">ROUND(H7557*E7557,4)</f>
        <v>7972.1364999999996</v>
      </c>
    </row>
    <row r="7558" spans="1:9" hidden="1">
      <c r="A7558" s="115" t="s">
        <v>20229</v>
      </c>
      <c r="B7558" s="115" t="s">
        <v>20230</v>
      </c>
      <c r="C7558" s="115" t="s">
        <v>15991</v>
      </c>
      <c r="D7558" s="115" t="s">
        <v>1138</v>
      </c>
      <c r="E7558" s="115">
        <v>8438.44</v>
      </c>
      <c r="F7558" s="674">
        <v>293.83600000000001</v>
      </c>
      <c r="G7558" s="674">
        <v>295.84500000000003</v>
      </c>
      <c r="H7558" s="115">
        <f t="shared" si="236"/>
        <v>1.0068371472522089</v>
      </c>
      <c r="I7558" s="115">
        <f t="shared" si="237"/>
        <v>8496.1348999999991</v>
      </c>
    </row>
    <row r="7559" spans="1:9" hidden="1">
      <c r="A7559" s="115" t="s">
        <v>20231</v>
      </c>
      <c r="B7559" s="115" t="s">
        <v>20232</v>
      </c>
      <c r="C7559" s="115" t="s">
        <v>15994</v>
      </c>
      <c r="D7559" s="115" t="s">
        <v>1138</v>
      </c>
      <c r="E7559" s="115">
        <v>10220.77</v>
      </c>
      <c r="F7559" s="674">
        <v>293.83600000000001</v>
      </c>
      <c r="G7559" s="674">
        <v>295.84500000000003</v>
      </c>
      <c r="H7559" s="115">
        <f t="shared" si="236"/>
        <v>1.0068371472522089</v>
      </c>
      <c r="I7559" s="115">
        <f t="shared" si="237"/>
        <v>10290.650900000001</v>
      </c>
    </row>
    <row r="7560" spans="1:9" hidden="1">
      <c r="A7560" s="115" t="s">
        <v>20233</v>
      </c>
      <c r="B7560" s="115" t="s">
        <v>20234</v>
      </c>
      <c r="C7560" s="115" t="s">
        <v>15997</v>
      </c>
      <c r="D7560" s="115" t="s">
        <v>1138</v>
      </c>
      <c r="E7560" s="115">
        <v>22722.47</v>
      </c>
      <c r="F7560" s="674">
        <v>293.83600000000001</v>
      </c>
      <c r="G7560" s="674">
        <v>295.84500000000003</v>
      </c>
      <c r="H7560" s="115">
        <f t="shared" si="236"/>
        <v>1.0068371472522089</v>
      </c>
      <c r="I7560" s="115">
        <f t="shared" si="237"/>
        <v>22877.8269</v>
      </c>
    </row>
    <row r="7561" spans="1:9" hidden="1">
      <c r="A7561" s="115" t="s">
        <v>20235</v>
      </c>
      <c r="B7561" s="115" t="s">
        <v>20236</v>
      </c>
      <c r="C7561" s="115" t="s">
        <v>16000</v>
      </c>
      <c r="D7561" s="115" t="s">
        <v>1138</v>
      </c>
      <c r="E7561" s="115">
        <v>28852.69</v>
      </c>
      <c r="F7561" s="674">
        <v>293.83600000000001</v>
      </c>
      <c r="G7561" s="674">
        <v>295.84500000000003</v>
      </c>
      <c r="H7561" s="115">
        <f t="shared" si="236"/>
        <v>1.0068371472522089</v>
      </c>
      <c r="I7561" s="115">
        <f t="shared" si="237"/>
        <v>29049.9601</v>
      </c>
    </row>
    <row r="7562" spans="1:9" hidden="1">
      <c r="A7562" s="115" t="s">
        <v>20237</v>
      </c>
      <c r="B7562" s="115" t="s">
        <v>20238</v>
      </c>
      <c r="C7562" s="115" t="s">
        <v>16003</v>
      </c>
      <c r="D7562" s="115" t="s">
        <v>1138</v>
      </c>
      <c r="E7562" s="115">
        <v>41913.01</v>
      </c>
      <c r="F7562" s="674">
        <v>293.83600000000001</v>
      </c>
      <c r="G7562" s="674">
        <v>295.84500000000003</v>
      </c>
      <c r="H7562" s="115">
        <f t="shared" si="236"/>
        <v>1.0068371472522089</v>
      </c>
      <c r="I7562" s="115">
        <f t="shared" si="237"/>
        <v>42199.575400000002</v>
      </c>
    </row>
    <row r="7563" spans="1:9" hidden="1">
      <c r="A7563" s="115" t="s">
        <v>20239</v>
      </c>
      <c r="B7563" s="115" t="s">
        <v>20240</v>
      </c>
      <c r="C7563" s="115" t="s">
        <v>16006</v>
      </c>
      <c r="D7563" s="115" t="s">
        <v>1138</v>
      </c>
      <c r="E7563" s="115">
        <v>43482.73</v>
      </c>
      <c r="F7563" s="674">
        <v>293.83600000000001</v>
      </c>
      <c r="G7563" s="674">
        <v>295.84500000000003</v>
      </c>
      <c r="H7563" s="115">
        <f t="shared" si="236"/>
        <v>1.0068371472522089</v>
      </c>
      <c r="I7563" s="115">
        <f t="shared" si="237"/>
        <v>43780.027800000003</v>
      </c>
    </row>
    <row r="7564" spans="1:9" hidden="1">
      <c r="A7564" s="115" t="s">
        <v>20241</v>
      </c>
      <c r="B7564" s="115" t="s">
        <v>20242</v>
      </c>
      <c r="C7564" s="115" t="s">
        <v>16009</v>
      </c>
      <c r="D7564" s="115" t="s">
        <v>1138</v>
      </c>
      <c r="E7564" s="115">
        <v>62364.69</v>
      </c>
      <c r="F7564" s="674">
        <v>293.83600000000001</v>
      </c>
      <c r="G7564" s="674">
        <v>295.84500000000003</v>
      </c>
      <c r="H7564" s="115">
        <f t="shared" si="236"/>
        <v>1.0068371472522089</v>
      </c>
      <c r="I7564" s="115">
        <f t="shared" si="237"/>
        <v>62791.086600000002</v>
      </c>
    </row>
    <row r="7565" spans="1:9" hidden="1">
      <c r="A7565" s="115" t="s">
        <v>20243</v>
      </c>
      <c r="B7565" s="115" t="s">
        <v>20244</v>
      </c>
      <c r="C7565" s="115" t="s">
        <v>16012</v>
      </c>
      <c r="D7565" s="115" t="s">
        <v>1138</v>
      </c>
      <c r="E7565" s="115">
        <v>2056.6799999999998</v>
      </c>
      <c r="F7565" s="674">
        <v>293.83600000000001</v>
      </c>
      <c r="G7565" s="674">
        <v>295.84500000000003</v>
      </c>
      <c r="H7565" s="115">
        <f t="shared" si="236"/>
        <v>1.0068371472522089</v>
      </c>
      <c r="I7565" s="115">
        <f t="shared" si="237"/>
        <v>2070.7417999999998</v>
      </c>
    </row>
    <row r="7566" spans="1:9" hidden="1">
      <c r="A7566" s="115" t="s">
        <v>20245</v>
      </c>
      <c r="B7566" s="115" t="s">
        <v>20246</v>
      </c>
      <c r="C7566" s="115" t="s">
        <v>16015</v>
      </c>
      <c r="D7566" s="115" t="s">
        <v>1138</v>
      </c>
      <c r="E7566" s="115">
        <v>2289.1799999999998</v>
      </c>
      <c r="F7566" s="674">
        <v>293.83600000000001</v>
      </c>
      <c r="G7566" s="674">
        <v>295.84500000000003</v>
      </c>
      <c r="H7566" s="115">
        <f t="shared" si="236"/>
        <v>1.0068371472522089</v>
      </c>
      <c r="I7566" s="115">
        <f t="shared" si="237"/>
        <v>2304.8314999999998</v>
      </c>
    </row>
    <row r="7567" spans="1:9" hidden="1">
      <c r="A7567" s="115" t="s">
        <v>20247</v>
      </c>
      <c r="B7567" s="115" t="s">
        <v>20248</v>
      </c>
      <c r="C7567" s="115" t="s">
        <v>16018</v>
      </c>
      <c r="D7567" s="115" t="s">
        <v>1138</v>
      </c>
      <c r="E7567" s="115">
        <v>2824.95</v>
      </c>
      <c r="F7567" s="674">
        <v>293.83600000000001</v>
      </c>
      <c r="G7567" s="674">
        <v>295.84500000000003</v>
      </c>
      <c r="H7567" s="115">
        <f t="shared" si="236"/>
        <v>1.0068371472522089</v>
      </c>
      <c r="I7567" s="115">
        <f t="shared" si="237"/>
        <v>2844.2646</v>
      </c>
    </row>
    <row r="7568" spans="1:9" hidden="1">
      <c r="A7568" s="115" t="s">
        <v>20249</v>
      </c>
      <c r="B7568" s="115" t="s">
        <v>20250</v>
      </c>
      <c r="C7568" s="115" t="s">
        <v>16021</v>
      </c>
      <c r="D7568" s="115" t="s">
        <v>1138</v>
      </c>
      <c r="E7568" s="115">
        <v>3414.19</v>
      </c>
      <c r="F7568" s="674">
        <v>293.83600000000001</v>
      </c>
      <c r="G7568" s="674">
        <v>295.84500000000003</v>
      </c>
      <c r="H7568" s="115">
        <f t="shared" si="236"/>
        <v>1.0068371472522089</v>
      </c>
      <c r="I7568" s="115">
        <f t="shared" si="237"/>
        <v>3437.5333000000001</v>
      </c>
    </row>
    <row r="7569" spans="1:9" hidden="1">
      <c r="A7569" s="115" t="s">
        <v>20251</v>
      </c>
      <c r="B7569" s="115" t="s">
        <v>20252</v>
      </c>
      <c r="C7569" s="115" t="s">
        <v>16024</v>
      </c>
      <c r="D7569" s="115" t="s">
        <v>1138</v>
      </c>
      <c r="E7569" s="115">
        <v>4128.13</v>
      </c>
      <c r="F7569" s="674">
        <v>293.83600000000001</v>
      </c>
      <c r="G7569" s="674">
        <v>295.84500000000003</v>
      </c>
      <c r="H7569" s="115">
        <f t="shared" si="236"/>
        <v>1.0068371472522089</v>
      </c>
      <c r="I7569" s="115">
        <f t="shared" si="237"/>
        <v>4156.3545999999997</v>
      </c>
    </row>
    <row r="7570" spans="1:9" hidden="1">
      <c r="A7570" s="115" t="s">
        <v>20253</v>
      </c>
      <c r="B7570" s="115" t="s">
        <v>20254</v>
      </c>
      <c r="C7570" s="115" t="s">
        <v>16027</v>
      </c>
      <c r="D7570" s="115" t="s">
        <v>1138</v>
      </c>
      <c r="E7570" s="115">
        <v>5018.41</v>
      </c>
      <c r="F7570" s="674">
        <v>293.83600000000001</v>
      </c>
      <c r="G7570" s="674">
        <v>295.84500000000003</v>
      </c>
      <c r="H7570" s="115">
        <f t="shared" si="236"/>
        <v>1.0068371472522089</v>
      </c>
      <c r="I7570" s="115">
        <f t="shared" si="237"/>
        <v>5052.7215999999999</v>
      </c>
    </row>
    <row r="7571" spans="1:9" hidden="1">
      <c r="A7571" s="115" t="s">
        <v>20255</v>
      </c>
      <c r="B7571" s="115" t="s">
        <v>20256</v>
      </c>
      <c r="C7571" s="115" t="s">
        <v>16030</v>
      </c>
      <c r="D7571" s="115" t="s">
        <v>1138</v>
      </c>
      <c r="E7571" s="115">
        <v>5826.03</v>
      </c>
      <c r="F7571" s="674">
        <v>293.83600000000001</v>
      </c>
      <c r="G7571" s="674">
        <v>295.84500000000003</v>
      </c>
      <c r="H7571" s="115">
        <f t="shared" si="236"/>
        <v>1.0068371472522089</v>
      </c>
      <c r="I7571" s="115">
        <f t="shared" si="237"/>
        <v>5865.8634000000002</v>
      </c>
    </row>
    <row r="7572" spans="1:9" hidden="1">
      <c r="A7572" s="115" t="s">
        <v>20257</v>
      </c>
      <c r="B7572" s="115" t="s">
        <v>20258</v>
      </c>
      <c r="C7572" s="115" t="s">
        <v>16033</v>
      </c>
      <c r="D7572" s="115" t="s">
        <v>1138</v>
      </c>
      <c r="E7572" s="115">
        <v>6853.62</v>
      </c>
      <c r="F7572" s="674">
        <v>293.83600000000001</v>
      </c>
      <c r="G7572" s="674">
        <v>295.84500000000003</v>
      </c>
      <c r="H7572" s="115">
        <f t="shared" si="236"/>
        <v>1.0068371472522089</v>
      </c>
      <c r="I7572" s="115">
        <f t="shared" si="237"/>
        <v>6900.4791999999998</v>
      </c>
    </row>
    <row r="7573" spans="1:9" hidden="1">
      <c r="A7573" s="115" t="s">
        <v>20259</v>
      </c>
      <c r="B7573" s="115" t="s">
        <v>20260</v>
      </c>
      <c r="C7573" s="115" t="s">
        <v>16036</v>
      </c>
      <c r="D7573" s="115" t="s">
        <v>1138</v>
      </c>
      <c r="E7573" s="115">
        <v>8397.2800000000007</v>
      </c>
      <c r="F7573" s="674">
        <v>293.83600000000001</v>
      </c>
      <c r="G7573" s="674">
        <v>295.84500000000003</v>
      </c>
      <c r="H7573" s="115">
        <f t="shared" si="236"/>
        <v>1.0068371472522089</v>
      </c>
      <c r="I7573" s="115">
        <f t="shared" si="237"/>
        <v>8454.6934000000001</v>
      </c>
    </row>
    <row r="7574" spans="1:9" hidden="1">
      <c r="A7574" s="115" t="s">
        <v>20261</v>
      </c>
      <c r="B7574" s="115" t="s">
        <v>20262</v>
      </c>
      <c r="C7574" s="115" t="s">
        <v>16039</v>
      </c>
      <c r="D7574" s="115" t="s">
        <v>1138</v>
      </c>
      <c r="E7574" s="115">
        <v>9741.24</v>
      </c>
      <c r="F7574" s="674">
        <v>293.83600000000001</v>
      </c>
      <c r="G7574" s="674">
        <v>295.84500000000003</v>
      </c>
      <c r="H7574" s="115">
        <f t="shared" si="236"/>
        <v>1.0068371472522089</v>
      </c>
      <c r="I7574" s="115">
        <f t="shared" si="237"/>
        <v>9807.8423000000003</v>
      </c>
    </row>
    <row r="7575" spans="1:9" hidden="1">
      <c r="A7575" s="115" t="s">
        <v>20263</v>
      </c>
      <c r="B7575" s="115" t="s">
        <v>20264</v>
      </c>
      <c r="C7575" s="115" t="s">
        <v>16042</v>
      </c>
      <c r="D7575" s="115" t="s">
        <v>1138</v>
      </c>
      <c r="E7575" s="115">
        <v>13378.61</v>
      </c>
      <c r="F7575" s="674">
        <v>293.83600000000001</v>
      </c>
      <c r="G7575" s="674">
        <v>295.84500000000003</v>
      </c>
      <c r="H7575" s="115">
        <f t="shared" si="236"/>
        <v>1.0068371472522089</v>
      </c>
      <c r="I7575" s="115">
        <f t="shared" si="237"/>
        <v>13470.0815</v>
      </c>
    </row>
    <row r="7576" spans="1:9" hidden="1">
      <c r="A7576" s="115" t="s">
        <v>20265</v>
      </c>
      <c r="B7576" s="115" t="s">
        <v>20266</v>
      </c>
      <c r="C7576" s="115" t="s">
        <v>16045</v>
      </c>
      <c r="D7576" s="115" t="s">
        <v>1138</v>
      </c>
      <c r="E7576" s="115">
        <v>23336.92</v>
      </c>
      <c r="F7576" s="674">
        <v>293.83600000000001</v>
      </c>
      <c r="G7576" s="674">
        <v>295.84500000000003</v>
      </c>
      <c r="H7576" s="115">
        <f t="shared" si="236"/>
        <v>1.0068371472522089</v>
      </c>
      <c r="I7576" s="115">
        <f t="shared" si="237"/>
        <v>23496.477999999999</v>
      </c>
    </row>
    <row r="7577" spans="1:9" hidden="1">
      <c r="A7577" s="115" t="s">
        <v>20267</v>
      </c>
      <c r="B7577" s="115" t="s">
        <v>20268</v>
      </c>
      <c r="C7577" s="115" t="s">
        <v>16048</v>
      </c>
      <c r="D7577" s="115" t="s">
        <v>1138</v>
      </c>
      <c r="E7577" s="115">
        <v>41949.39</v>
      </c>
      <c r="F7577" s="674">
        <v>293.83600000000001</v>
      </c>
      <c r="G7577" s="674">
        <v>295.84500000000003</v>
      </c>
      <c r="H7577" s="115">
        <f t="shared" si="236"/>
        <v>1.0068371472522089</v>
      </c>
      <c r="I7577" s="115">
        <f t="shared" si="237"/>
        <v>42236.2042</v>
      </c>
    </row>
    <row r="7578" spans="1:9" hidden="1">
      <c r="A7578" s="115" t="s">
        <v>20269</v>
      </c>
      <c r="B7578" s="115" t="s">
        <v>20270</v>
      </c>
      <c r="C7578" s="115" t="s">
        <v>16051</v>
      </c>
      <c r="D7578" s="115" t="s">
        <v>1138</v>
      </c>
      <c r="E7578" s="115">
        <v>55583.08</v>
      </c>
      <c r="F7578" s="674">
        <v>293.83600000000001</v>
      </c>
      <c r="G7578" s="674">
        <v>295.84500000000003</v>
      </c>
      <c r="H7578" s="115">
        <f t="shared" si="236"/>
        <v>1.0068371472522089</v>
      </c>
      <c r="I7578" s="115">
        <f t="shared" si="237"/>
        <v>55963.109700000001</v>
      </c>
    </row>
    <row r="7579" spans="1:9" hidden="1">
      <c r="A7579" s="115" t="s">
        <v>20271</v>
      </c>
      <c r="B7579" s="115" t="s">
        <v>20272</v>
      </c>
      <c r="C7579" s="115" t="s">
        <v>16054</v>
      </c>
      <c r="D7579" s="115" t="s">
        <v>1138</v>
      </c>
      <c r="E7579" s="115">
        <v>76331.37</v>
      </c>
      <c r="F7579" s="674">
        <v>293.83600000000001</v>
      </c>
      <c r="G7579" s="674">
        <v>295.84500000000003</v>
      </c>
      <c r="H7579" s="115">
        <f t="shared" si="236"/>
        <v>1.0068371472522089</v>
      </c>
      <c r="I7579" s="115">
        <f t="shared" si="237"/>
        <v>76853.258799999996</v>
      </c>
    </row>
    <row r="7580" spans="1:9" hidden="1">
      <c r="A7580" s="115" t="s">
        <v>20273</v>
      </c>
      <c r="B7580" s="115" t="s">
        <v>20274</v>
      </c>
      <c r="C7580" s="115" t="s">
        <v>16057</v>
      </c>
      <c r="D7580" s="115" t="s">
        <v>1138</v>
      </c>
      <c r="E7580" s="115">
        <v>45320.88</v>
      </c>
      <c r="F7580" s="674">
        <v>293.83600000000001</v>
      </c>
      <c r="G7580" s="674">
        <v>295.84500000000003</v>
      </c>
      <c r="H7580" s="115">
        <f t="shared" si="236"/>
        <v>1.0068371472522089</v>
      </c>
      <c r="I7580" s="115">
        <f t="shared" si="237"/>
        <v>45630.745499999997</v>
      </c>
    </row>
    <row r="7581" spans="1:9" hidden="1">
      <c r="A7581" s="115" t="s">
        <v>20275</v>
      </c>
      <c r="B7581" s="115" t="s">
        <v>20276</v>
      </c>
      <c r="C7581" s="115" t="s">
        <v>16060</v>
      </c>
      <c r="D7581" s="115" t="s">
        <v>1138</v>
      </c>
      <c r="E7581" s="115">
        <v>55583.08</v>
      </c>
      <c r="F7581" s="674">
        <v>293.83600000000001</v>
      </c>
      <c r="G7581" s="674">
        <v>295.84500000000003</v>
      </c>
      <c r="H7581" s="115">
        <f t="shared" si="236"/>
        <v>1.0068371472522089</v>
      </c>
      <c r="I7581" s="115">
        <f t="shared" si="237"/>
        <v>55963.109700000001</v>
      </c>
    </row>
    <row r="7582" spans="1:9" hidden="1">
      <c r="A7582" s="115" t="s">
        <v>20277</v>
      </c>
      <c r="B7582" s="115" t="s">
        <v>20278</v>
      </c>
      <c r="C7582" s="115" t="s">
        <v>16063</v>
      </c>
      <c r="D7582" s="115" t="s">
        <v>1138</v>
      </c>
      <c r="E7582" s="115">
        <v>82507.14</v>
      </c>
      <c r="F7582" s="674">
        <v>293.83600000000001</v>
      </c>
      <c r="G7582" s="674">
        <v>295.84500000000003</v>
      </c>
      <c r="H7582" s="115">
        <f t="shared" si="236"/>
        <v>1.0068371472522089</v>
      </c>
      <c r="I7582" s="115">
        <f t="shared" si="237"/>
        <v>83071.253500000006</v>
      </c>
    </row>
    <row r="7583" spans="1:9" hidden="1">
      <c r="A7583" s="115" t="s">
        <v>20279</v>
      </c>
      <c r="B7583" s="115" t="s">
        <v>20280</v>
      </c>
      <c r="C7583" s="115" t="s">
        <v>16066</v>
      </c>
      <c r="D7583" s="115" t="s">
        <v>1138</v>
      </c>
      <c r="E7583" s="115">
        <v>57777.43</v>
      </c>
      <c r="F7583" s="674">
        <v>293.83600000000001</v>
      </c>
      <c r="G7583" s="674">
        <v>295.84500000000003</v>
      </c>
      <c r="H7583" s="115">
        <f t="shared" si="236"/>
        <v>1.0068371472522089</v>
      </c>
      <c r="I7583" s="115">
        <f t="shared" si="237"/>
        <v>58172.462800000001</v>
      </c>
    </row>
    <row r="7584" spans="1:9" hidden="1">
      <c r="A7584" s="115" t="s">
        <v>20281</v>
      </c>
      <c r="B7584" s="115" t="s">
        <v>20282</v>
      </c>
      <c r="C7584" s="115" t="s">
        <v>16069</v>
      </c>
      <c r="D7584" s="115" t="s">
        <v>1138</v>
      </c>
      <c r="E7584" s="115">
        <v>72992.800000000003</v>
      </c>
      <c r="F7584" s="674">
        <v>293.83600000000001</v>
      </c>
      <c r="G7584" s="674">
        <v>295.84500000000003</v>
      </c>
      <c r="H7584" s="115">
        <f t="shared" si="236"/>
        <v>1.0068371472522089</v>
      </c>
      <c r="I7584" s="115">
        <f t="shared" si="237"/>
        <v>73491.862500000003</v>
      </c>
    </row>
    <row r="7585" spans="1:9" hidden="1">
      <c r="A7585" s="115" t="s">
        <v>20283</v>
      </c>
      <c r="B7585" s="115" t="s">
        <v>20284</v>
      </c>
      <c r="C7585" s="115" t="s">
        <v>16072</v>
      </c>
      <c r="D7585" s="115" t="s">
        <v>1138</v>
      </c>
      <c r="E7585" s="115">
        <v>89461.53</v>
      </c>
      <c r="F7585" s="674">
        <v>293.83600000000001</v>
      </c>
      <c r="G7585" s="674">
        <v>295.84500000000003</v>
      </c>
      <c r="H7585" s="115">
        <f t="shared" si="236"/>
        <v>1.0068371472522089</v>
      </c>
      <c r="I7585" s="115">
        <f t="shared" si="237"/>
        <v>90073.191699999996</v>
      </c>
    </row>
    <row r="7586" spans="1:9" hidden="1">
      <c r="A7586" s="115" t="s">
        <v>20285</v>
      </c>
      <c r="B7586" s="115" t="s">
        <v>20286</v>
      </c>
      <c r="C7586" s="115" t="s">
        <v>16075</v>
      </c>
      <c r="D7586" s="115" t="s">
        <v>1138</v>
      </c>
      <c r="E7586" s="115">
        <v>84209.4</v>
      </c>
      <c r="F7586" s="674">
        <v>293.83600000000001</v>
      </c>
      <c r="G7586" s="674">
        <v>295.84500000000003</v>
      </c>
      <c r="H7586" s="115">
        <f t="shared" si="236"/>
        <v>1.0068371472522089</v>
      </c>
      <c r="I7586" s="115">
        <f t="shared" si="237"/>
        <v>84785.152100000007</v>
      </c>
    </row>
    <row r="7587" spans="1:9" hidden="1">
      <c r="A7587" s="115" t="s">
        <v>20287</v>
      </c>
      <c r="B7587" s="115" t="s">
        <v>20288</v>
      </c>
      <c r="C7587" s="115" t="s">
        <v>16078</v>
      </c>
      <c r="D7587" s="115" t="s">
        <v>1138</v>
      </c>
      <c r="E7587" s="115">
        <v>98230.56</v>
      </c>
      <c r="F7587" s="674">
        <v>293.83600000000001</v>
      </c>
      <c r="G7587" s="674">
        <v>295.84500000000003</v>
      </c>
      <c r="H7587" s="115">
        <f t="shared" si="236"/>
        <v>1.0068371472522089</v>
      </c>
      <c r="I7587" s="115">
        <f t="shared" si="237"/>
        <v>98902.176800000001</v>
      </c>
    </row>
    <row r="7588" spans="1:9" hidden="1">
      <c r="A7588" s="115" t="s">
        <v>20289</v>
      </c>
      <c r="B7588" s="115" t="s">
        <v>20290</v>
      </c>
      <c r="C7588" s="115" t="s">
        <v>16081</v>
      </c>
      <c r="D7588" s="115" t="s">
        <v>1138</v>
      </c>
      <c r="E7588" s="115">
        <v>123029.66</v>
      </c>
      <c r="F7588" s="674">
        <v>293.83600000000001</v>
      </c>
      <c r="G7588" s="674">
        <v>295.84500000000003</v>
      </c>
      <c r="H7588" s="115">
        <f t="shared" si="236"/>
        <v>1.0068371472522089</v>
      </c>
      <c r="I7588" s="115">
        <f t="shared" si="237"/>
        <v>123870.8319</v>
      </c>
    </row>
    <row r="7589" spans="1:9" hidden="1">
      <c r="A7589" s="115" t="s">
        <v>20291</v>
      </c>
      <c r="B7589" s="115" t="s">
        <v>20292</v>
      </c>
      <c r="C7589" s="115" t="s">
        <v>16084</v>
      </c>
      <c r="D7589" s="115" t="s">
        <v>1138</v>
      </c>
      <c r="E7589" s="115">
        <v>1483.22</v>
      </c>
      <c r="F7589" s="674">
        <v>293.83600000000001</v>
      </c>
      <c r="G7589" s="674">
        <v>295.84500000000003</v>
      </c>
      <c r="H7589" s="115">
        <f t="shared" si="236"/>
        <v>1.0068371472522089</v>
      </c>
      <c r="I7589" s="115">
        <f t="shared" si="237"/>
        <v>1493.3610000000001</v>
      </c>
    </row>
    <row r="7590" spans="1:9" hidden="1">
      <c r="A7590" s="115" t="s">
        <v>20293</v>
      </c>
      <c r="B7590" s="115" t="s">
        <v>20294</v>
      </c>
      <c r="C7590" s="115" t="s">
        <v>16087</v>
      </c>
      <c r="D7590" s="115" t="s">
        <v>1138</v>
      </c>
      <c r="E7590" s="115">
        <v>1621.77</v>
      </c>
      <c r="F7590" s="674">
        <v>293.83600000000001</v>
      </c>
      <c r="G7590" s="674">
        <v>295.84500000000003</v>
      </c>
      <c r="H7590" s="115">
        <f t="shared" si="236"/>
        <v>1.0068371472522089</v>
      </c>
      <c r="I7590" s="115">
        <f t="shared" si="237"/>
        <v>1632.8583000000001</v>
      </c>
    </row>
    <row r="7591" spans="1:9" hidden="1">
      <c r="A7591" s="115" t="s">
        <v>20295</v>
      </c>
      <c r="B7591" s="115" t="s">
        <v>20296</v>
      </c>
      <c r="C7591" s="115" t="s">
        <v>16090</v>
      </c>
      <c r="D7591" s="115" t="s">
        <v>1138</v>
      </c>
      <c r="E7591" s="115">
        <v>1973.59</v>
      </c>
      <c r="F7591" s="674">
        <v>293.83600000000001</v>
      </c>
      <c r="G7591" s="674">
        <v>295.84500000000003</v>
      </c>
      <c r="H7591" s="115">
        <f t="shared" si="236"/>
        <v>1.0068371472522089</v>
      </c>
      <c r="I7591" s="115">
        <f t="shared" si="237"/>
        <v>1987.0836999999999</v>
      </c>
    </row>
    <row r="7592" spans="1:9" hidden="1">
      <c r="A7592" s="115" t="s">
        <v>20297</v>
      </c>
      <c r="B7592" s="115" t="s">
        <v>20298</v>
      </c>
      <c r="C7592" s="115" t="s">
        <v>16093</v>
      </c>
      <c r="D7592" s="115" t="s">
        <v>1138</v>
      </c>
      <c r="E7592" s="115">
        <v>2395.85</v>
      </c>
      <c r="F7592" s="674">
        <v>293.83600000000001</v>
      </c>
      <c r="G7592" s="674">
        <v>295.84500000000003</v>
      </c>
      <c r="H7592" s="115">
        <f t="shared" si="236"/>
        <v>1.0068371472522089</v>
      </c>
      <c r="I7592" s="115">
        <f t="shared" si="237"/>
        <v>2412.2307999999998</v>
      </c>
    </row>
    <row r="7593" spans="1:9" hidden="1">
      <c r="A7593" s="115" t="s">
        <v>20299</v>
      </c>
      <c r="B7593" s="115" t="s">
        <v>20300</v>
      </c>
      <c r="C7593" s="115" t="s">
        <v>16096</v>
      </c>
      <c r="D7593" s="115" t="s">
        <v>1138</v>
      </c>
      <c r="E7593" s="115">
        <v>2837.5</v>
      </c>
      <c r="F7593" s="674">
        <v>293.83600000000001</v>
      </c>
      <c r="G7593" s="674">
        <v>295.84500000000003</v>
      </c>
      <c r="H7593" s="115">
        <f t="shared" si="236"/>
        <v>1.0068371472522089</v>
      </c>
      <c r="I7593" s="115">
        <f t="shared" si="237"/>
        <v>2856.9004</v>
      </c>
    </row>
    <row r="7594" spans="1:9" hidden="1">
      <c r="A7594" s="115" t="s">
        <v>20301</v>
      </c>
      <c r="B7594" s="115" t="s">
        <v>20302</v>
      </c>
      <c r="C7594" s="115" t="s">
        <v>16099</v>
      </c>
      <c r="D7594" s="115" t="s">
        <v>1138</v>
      </c>
      <c r="E7594" s="115">
        <v>3408.54</v>
      </c>
      <c r="F7594" s="674">
        <v>293.83600000000001</v>
      </c>
      <c r="G7594" s="674">
        <v>295.84500000000003</v>
      </c>
      <c r="H7594" s="115">
        <f t="shared" si="236"/>
        <v>1.0068371472522089</v>
      </c>
      <c r="I7594" s="115">
        <f t="shared" si="237"/>
        <v>3431.8447000000001</v>
      </c>
    </row>
    <row r="7595" spans="1:9" hidden="1">
      <c r="A7595" s="115" t="s">
        <v>20303</v>
      </c>
      <c r="B7595" s="115" t="s">
        <v>20304</v>
      </c>
      <c r="C7595" s="115" t="s">
        <v>16102</v>
      </c>
      <c r="D7595" s="115" t="s">
        <v>1138</v>
      </c>
      <c r="E7595" s="115">
        <v>3930.82</v>
      </c>
      <c r="F7595" s="674">
        <v>293.83600000000001</v>
      </c>
      <c r="G7595" s="674">
        <v>295.84500000000003</v>
      </c>
      <c r="H7595" s="115">
        <f t="shared" si="236"/>
        <v>1.0068371472522089</v>
      </c>
      <c r="I7595" s="115">
        <f t="shared" si="237"/>
        <v>3957.6956</v>
      </c>
    </row>
    <row r="7596" spans="1:9" hidden="1">
      <c r="A7596" s="115" t="s">
        <v>20305</v>
      </c>
      <c r="B7596" s="115" t="s">
        <v>20306</v>
      </c>
      <c r="C7596" s="115" t="s">
        <v>16105</v>
      </c>
      <c r="D7596" s="115" t="s">
        <v>1138</v>
      </c>
      <c r="E7596" s="115">
        <v>4469.29</v>
      </c>
      <c r="F7596" s="674">
        <v>293.83600000000001</v>
      </c>
      <c r="G7596" s="674">
        <v>295.84500000000003</v>
      </c>
      <c r="H7596" s="115">
        <f t="shared" si="236"/>
        <v>1.0068371472522089</v>
      </c>
      <c r="I7596" s="115">
        <f t="shared" si="237"/>
        <v>4499.8472000000002</v>
      </c>
    </row>
    <row r="7597" spans="1:9" hidden="1">
      <c r="A7597" s="115" t="s">
        <v>20307</v>
      </c>
      <c r="B7597" s="115" t="s">
        <v>20308</v>
      </c>
      <c r="C7597" s="115" t="s">
        <v>16108</v>
      </c>
      <c r="D7597" s="115" t="s">
        <v>1138</v>
      </c>
      <c r="E7597" s="115">
        <v>5348.85</v>
      </c>
      <c r="F7597" s="674">
        <v>293.83600000000001</v>
      </c>
      <c r="G7597" s="674">
        <v>295.84500000000003</v>
      </c>
      <c r="H7597" s="115">
        <f t="shared" si="236"/>
        <v>1.0068371472522089</v>
      </c>
      <c r="I7597" s="115">
        <f t="shared" si="237"/>
        <v>5385.4209000000001</v>
      </c>
    </row>
    <row r="7598" spans="1:9" hidden="1">
      <c r="A7598" s="115" t="s">
        <v>20309</v>
      </c>
      <c r="B7598" s="115" t="s">
        <v>20310</v>
      </c>
      <c r="C7598" s="115" t="s">
        <v>16111</v>
      </c>
      <c r="D7598" s="115" t="s">
        <v>1138</v>
      </c>
      <c r="E7598" s="115">
        <v>5762.38</v>
      </c>
      <c r="F7598" s="674">
        <v>293.83600000000001</v>
      </c>
      <c r="G7598" s="674">
        <v>295.84500000000003</v>
      </c>
      <c r="H7598" s="115">
        <f t="shared" si="236"/>
        <v>1.0068371472522089</v>
      </c>
      <c r="I7598" s="115">
        <f t="shared" si="237"/>
        <v>5801.7781999999997</v>
      </c>
    </row>
    <row r="7599" spans="1:9" hidden="1">
      <c r="A7599" s="115" t="s">
        <v>20311</v>
      </c>
      <c r="B7599" s="115" t="s">
        <v>20312</v>
      </c>
      <c r="C7599" s="115" t="s">
        <v>16114</v>
      </c>
      <c r="D7599" s="115" t="s">
        <v>1138</v>
      </c>
      <c r="E7599" s="115">
        <v>7060.78</v>
      </c>
      <c r="F7599" s="674">
        <v>293.83600000000001</v>
      </c>
      <c r="G7599" s="674">
        <v>295.84500000000003</v>
      </c>
      <c r="H7599" s="115">
        <f t="shared" si="236"/>
        <v>1.0068371472522089</v>
      </c>
      <c r="I7599" s="115">
        <f t="shared" si="237"/>
        <v>7109.0555999999997</v>
      </c>
    </row>
    <row r="7600" spans="1:9" hidden="1">
      <c r="A7600" s="115" t="s">
        <v>20313</v>
      </c>
      <c r="B7600" s="115" t="s">
        <v>20314</v>
      </c>
      <c r="C7600" s="115" t="s">
        <v>16117</v>
      </c>
      <c r="D7600" s="115" t="s">
        <v>1138</v>
      </c>
      <c r="E7600" s="115">
        <v>14139.34</v>
      </c>
      <c r="F7600" s="674">
        <v>293.83600000000001</v>
      </c>
      <c r="G7600" s="674">
        <v>295.84500000000003</v>
      </c>
      <c r="H7600" s="115">
        <f t="shared" si="236"/>
        <v>1.0068371472522089</v>
      </c>
      <c r="I7600" s="115">
        <f t="shared" si="237"/>
        <v>14236.012699999999</v>
      </c>
    </row>
    <row r="7601" spans="1:9" hidden="1">
      <c r="A7601" s="115" t="s">
        <v>20315</v>
      </c>
      <c r="B7601" s="115" t="s">
        <v>20316</v>
      </c>
      <c r="C7601" s="115" t="s">
        <v>16120</v>
      </c>
      <c r="D7601" s="115" t="s">
        <v>1138</v>
      </c>
      <c r="E7601" s="115">
        <v>17902.830000000002</v>
      </c>
      <c r="F7601" s="674">
        <v>293.83600000000001</v>
      </c>
      <c r="G7601" s="674">
        <v>295.84500000000003</v>
      </c>
      <c r="H7601" s="115">
        <f t="shared" si="236"/>
        <v>1.0068371472522089</v>
      </c>
      <c r="I7601" s="115">
        <f t="shared" si="237"/>
        <v>18025.2343</v>
      </c>
    </row>
    <row r="7602" spans="1:9" hidden="1">
      <c r="A7602" s="115" t="s">
        <v>20317</v>
      </c>
      <c r="B7602" s="115" t="s">
        <v>20318</v>
      </c>
      <c r="C7602" s="115" t="s">
        <v>16123</v>
      </c>
      <c r="D7602" s="115" t="s">
        <v>1138</v>
      </c>
      <c r="E7602" s="115">
        <v>27572.99</v>
      </c>
      <c r="F7602" s="674">
        <v>293.83600000000001</v>
      </c>
      <c r="G7602" s="674">
        <v>295.84500000000003</v>
      </c>
      <c r="H7602" s="115">
        <f t="shared" si="236"/>
        <v>1.0068371472522089</v>
      </c>
      <c r="I7602" s="115">
        <f t="shared" si="237"/>
        <v>27761.510600000001</v>
      </c>
    </row>
    <row r="7603" spans="1:9" hidden="1">
      <c r="A7603" s="115" t="s">
        <v>20319</v>
      </c>
      <c r="B7603" s="115" t="s">
        <v>20320</v>
      </c>
      <c r="C7603" s="115" t="s">
        <v>16126</v>
      </c>
      <c r="D7603" s="115" t="s">
        <v>1138</v>
      </c>
      <c r="E7603" s="115">
        <v>29023.37</v>
      </c>
      <c r="F7603" s="674">
        <v>293.83600000000001</v>
      </c>
      <c r="G7603" s="674">
        <v>295.84500000000003</v>
      </c>
      <c r="H7603" s="115">
        <f t="shared" si="236"/>
        <v>1.0068371472522089</v>
      </c>
      <c r="I7603" s="115">
        <f t="shared" si="237"/>
        <v>29221.807100000002</v>
      </c>
    </row>
    <row r="7604" spans="1:9" hidden="1">
      <c r="A7604" s="115" t="s">
        <v>20321</v>
      </c>
      <c r="B7604" s="115" t="s">
        <v>20322</v>
      </c>
      <c r="C7604" s="115" t="s">
        <v>16129</v>
      </c>
      <c r="D7604" s="115" t="s">
        <v>1138</v>
      </c>
      <c r="E7604" s="115">
        <v>39918.6</v>
      </c>
      <c r="F7604" s="674">
        <v>293.83600000000001</v>
      </c>
      <c r="G7604" s="674">
        <v>295.84500000000003</v>
      </c>
      <c r="H7604" s="115">
        <f t="shared" si="236"/>
        <v>1.0068371472522089</v>
      </c>
      <c r="I7604" s="115">
        <f t="shared" si="237"/>
        <v>40191.529300000002</v>
      </c>
    </row>
    <row r="7605" spans="1:9" hidden="1">
      <c r="A7605" s="115" t="s">
        <v>20323</v>
      </c>
      <c r="B7605" s="115" t="s">
        <v>20324</v>
      </c>
      <c r="C7605" s="115" t="s">
        <v>16132</v>
      </c>
      <c r="D7605" s="115" t="s">
        <v>1138</v>
      </c>
      <c r="E7605" s="115">
        <v>1483.22</v>
      </c>
      <c r="F7605" s="674">
        <v>293.83600000000001</v>
      </c>
      <c r="G7605" s="674">
        <v>295.84500000000003</v>
      </c>
      <c r="H7605" s="115">
        <f t="shared" si="236"/>
        <v>1.0068371472522089</v>
      </c>
      <c r="I7605" s="115">
        <f t="shared" si="237"/>
        <v>1493.3610000000001</v>
      </c>
    </row>
    <row r="7606" spans="1:9" hidden="1">
      <c r="A7606" s="115" t="s">
        <v>20325</v>
      </c>
      <c r="B7606" s="115" t="s">
        <v>20326</v>
      </c>
      <c r="C7606" s="115" t="s">
        <v>16135</v>
      </c>
      <c r="D7606" s="115" t="s">
        <v>1138</v>
      </c>
      <c r="E7606" s="115">
        <v>1621.77</v>
      </c>
      <c r="F7606" s="674">
        <v>293.83600000000001</v>
      </c>
      <c r="G7606" s="674">
        <v>295.84500000000003</v>
      </c>
      <c r="H7606" s="115">
        <f t="shared" si="236"/>
        <v>1.0068371472522089</v>
      </c>
      <c r="I7606" s="115">
        <f t="shared" si="237"/>
        <v>1632.8583000000001</v>
      </c>
    </row>
    <row r="7607" spans="1:9" hidden="1">
      <c r="A7607" s="115" t="s">
        <v>20327</v>
      </c>
      <c r="B7607" s="115" t="s">
        <v>20328</v>
      </c>
      <c r="C7607" s="115" t="s">
        <v>16138</v>
      </c>
      <c r="D7607" s="115" t="s">
        <v>1138</v>
      </c>
      <c r="E7607" s="115">
        <v>1973.59</v>
      </c>
      <c r="F7607" s="674">
        <v>293.83600000000001</v>
      </c>
      <c r="G7607" s="674">
        <v>295.84500000000003</v>
      </c>
      <c r="H7607" s="115">
        <f t="shared" si="236"/>
        <v>1.0068371472522089</v>
      </c>
      <c r="I7607" s="115">
        <f t="shared" si="237"/>
        <v>1987.0836999999999</v>
      </c>
    </row>
    <row r="7608" spans="1:9" hidden="1">
      <c r="A7608" s="115" t="s">
        <v>20329</v>
      </c>
      <c r="B7608" s="115" t="s">
        <v>20330</v>
      </c>
      <c r="C7608" s="115" t="s">
        <v>16141</v>
      </c>
      <c r="D7608" s="115" t="s">
        <v>1138</v>
      </c>
      <c r="E7608" s="115">
        <v>2396.59</v>
      </c>
      <c r="F7608" s="674">
        <v>293.83600000000001</v>
      </c>
      <c r="G7608" s="674">
        <v>295.84500000000003</v>
      </c>
      <c r="H7608" s="115">
        <f t="shared" si="236"/>
        <v>1.0068371472522089</v>
      </c>
      <c r="I7608" s="115">
        <f t="shared" si="237"/>
        <v>2412.9758000000002</v>
      </c>
    </row>
    <row r="7609" spans="1:9" hidden="1">
      <c r="A7609" s="115" t="s">
        <v>20331</v>
      </c>
      <c r="B7609" s="115" t="s">
        <v>20332</v>
      </c>
      <c r="C7609" s="115" t="s">
        <v>16144</v>
      </c>
      <c r="D7609" s="115" t="s">
        <v>1138</v>
      </c>
      <c r="E7609" s="115">
        <v>2883.98</v>
      </c>
      <c r="F7609" s="674">
        <v>293.83600000000001</v>
      </c>
      <c r="G7609" s="674">
        <v>295.84500000000003</v>
      </c>
      <c r="H7609" s="115">
        <f t="shared" si="236"/>
        <v>1.0068371472522089</v>
      </c>
      <c r="I7609" s="115">
        <f t="shared" si="237"/>
        <v>2903.6981999999998</v>
      </c>
    </row>
    <row r="7610" spans="1:9" hidden="1">
      <c r="A7610" s="115" t="s">
        <v>20333</v>
      </c>
      <c r="B7610" s="115" t="s">
        <v>20334</v>
      </c>
      <c r="C7610" s="115" t="s">
        <v>16147</v>
      </c>
      <c r="D7610" s="115" t="s">
        <v>1138</v>
      </c>
      <c r="E7610" s="115">
        <v>3446.59</v>
      </c>
      <c r="F7610" s="674">
        <v>293.83600000000001</v>
      </c>
      <c r="G7610" s="674">
        <v>295.84500000000003</v>
      </c>
      <c r="H7610" s="115">
        <f t="shared" si="236"/>
        <v>1.0068371472522089</v>
      </c>
      <c r="I7610" s="115">
        <f t="shared" si="237"/>
        <v>3470.1547999999998</v>
      </c>
    </row>
    <row r="7611" spans="1:9" hidden="1">
      <c r="A7611" s="115" t="s">
        <v>20335</v>
      </c>
      <c r="B7611" s="115" t="s">
        <v>20336</v>
      </c>
      <c r="C7611" s="115" t="s">
        <v>16150</v>
      </c>
      <c r="D7611" s="115" t="s">
        <v>1138</v>
      </c>
      <c r="E7611" s="115">
        <v>3971.81</v>
      </c>
      <c r="F7611" s="674">
        <v>293.83600000000001</v>
      </c>
      <c r="G7611" s="674">
        <v>295.84500000000003</v>
      </c>
      <c r="H7611" s="115">
        <f t="shared" si="236"/>
        <v>1.0068371472522089</v>
      </c>
      <c r="I7611" s="115">
        <f t="shared" si="237"/>
        <v>3998.9657999999999</v>
      </c>
    </row>
    <row r="7612" spans="1:9" hidden="1">
      <c r="A7612" s="115" t="s">
        <v>20337</v>
      </c>
      <c r="B7612" s="115" t="s">
        <v>20338</v>
      </c>
      <c r="C7612" s="115" t="s">
        <v>16153</v>
      </c>
      <c r="D7612" s="115" t="s">
        <v>1138</v>
      </c>
      <c r="E7612" s="115">
        <v>4664.3999999999996</v>
      </c>
      <c r="F7612" s="674">
        <v>293.83600000000001</v>
      </c>
      <c r="G7612" s="674">
        <v>295.84500000000003</v>
      </c>
      <c r="H7612" s="115">
        <f t="shared" si="236"/>
        <v>1.0068371472522089</v>
      </c>
      <c r="I7612" s="115">
        <f t="shared" si="237"/>
        <v>4696.2911999999997</v>
      </c>
    </row>
    <row r="7613" spans="1:9" hidden="1">
      <c r="A7613" s="115" t="s">
        <v>20339</v>
      </c>
      <c r="B7613" s="115" t="s">
        <v>20340</v>
      </c>
      <c r="C7613" s="115" t="s">
        <v>16156</v>
      </c>
      <c r="D7613" s="115" t="s">
        <v>1138</v>
      </c>
      <c r="E7613" s="115">
        <v>5592.76</v>
      </c>
      <c r="F7613" s="674">
        <v>293.83600000000001</v>
      </c>
      <c r="G7613" s="674">
        <v>295.84500000000003</v>
      </c>
      <c r="H7613" s="115">
        <f t="shared" si="236"/>
        <v>1.0068371472522089</v>
      </c>
      <c r="I7613" s="115">
        <f t="shared" si="237"/>
        <v>5630.9984999999997</v>
      </c>
    </row>
    <row r="7614" spans="1:9" hidden="1">
      <c r="A7614" s="115" t="s">
        <v>20341</v>
      </c>
      <c r="B7614" s="115" t="s">
        <v>20342</v>
      </c>
      <c r="C7614" s="115" t="s">
        <v>16159</v>
      </c>
      <c r="D7614" s="115" t="s">
        <v>1138</v>
      </c>
      <c r="E7614" s="115">
        <v>6409.45</v>
      </c>
      <c r="F7614" s="674">
        <v>293.83600000000001</v>
      </c>
      <c r="G7614" s="674">
        <v>295.84500000000003</v>
      </c>
      <c r="H7614" s="115">
        <f t="shared" si="236"/>
        <v>1.0068371472522089</v>
      </c>
      <c r="I7614" s="115">
        <f t="shared" si="237"/>
        <v>6453.2723999999998</v>
      </c>
    </row>
    <row r="7615" spans="1:9" hidden="1">
      <c r="A7615" s="115" t="s">
        <v>20343</v>
      </c>
      <c r="B7615" s="115" t="s">
        <v>20344</v>
      </c>
      <c r="C7615" s="115" t="s">
        <v>16162</v>
      </c>
      <c r="D7615" s="115" t="s">
        <v>1138</v>
      </c>
      <c r="E7615" s="115">
        <v>8789.6</v>
      </c>
      <c r="F7615" s="674">
        <v>293.83600000000001</v>
      </c>
      <c r="G7615" s="674">
        <v>295.84500000000003</v>
      </c>
      <c r="H7615" s="115">
        <f t="shared" si="236"/>
        <v>1.0068371472522089</v>
      </c>
      <c r="I7615" s="115">
        <f t="shared" si="237"/>
        <v>8849.6957999999995</v>
      </c>
    </row>
    <row r="7616" spans="1:9" hidden="1">
      <c r="A7616" s="115" t="s">
        <v>20345</v>
      </c>
      <c r="B7616" s="115" t="s">
        <v>20346</v>
      </c>
      <c r="C7616" s="115" t="s">
        <v>16165</v>
      </c>
      <c r="D7616" s="115" t="s">
        <v>1138</v>
      </c>
      <c r="E7616" s="115">
        <v>15179.85</v>
      </c>
      <c r="F7616" s="674">
        <v>293.83600000000001</v>
      </c>
      <c r="G7616" s="674">
        <v>295.84500000000003</v>
      </c>
      <c r="H7616" s="115">
        <f t="shared" si="236"/>
        <v>1.0068371472522089</v>
      </c>
      <c r="I7616" s="115">
        <f t="shared" si="237"/>
        <v>15283.6369</v>
      </c>
    </row>
    <row r="7617" spans="1:9" hidden="1">
      <c r="A7617" s="115" t="s">
        <v>20347</v>
      </c>
      <c r="B7617" s="115" t="s">
        <v>20348</v>
      </c>
      <c r="C7617" s="115" t="s">
        <v>16168</v>
      </c>
      <c r="D7617" s="115" t="s">
        <v>1138</v>
      </c>
      <c r="E7617" s="115">
        <v>1529.38</v>
      </c>
      <c r="F7617" s="674">
        <v>293.83600000000001</v>
      </c>
      <c r="G7617" s="674">
        <v>295.84500000000003</v>
      </c>
      <c r="H7617" s="115">
        <f t="shared" si="236"/>
        <v>1.0068371472522089</v>
      </c>
      <c r="I7617" s="115">
        <f t="shared" si="237"/>
        <v>1539.8366000000001</v>
      </c>
    </row>
    <row r="7618" spans="1:9" hidden="1">
      <c r="A7618" s="115" t="s">
        <v>20349</v>
      </c>
      <c r="B7618" s="115" t="s">
        <v>20350</v>
      </c>
      <c r="C7618" s="115" t="s">
        <v>16171</v>
      </c>
      <c r="D7618" s="115" t="s">
        <v>1138</v>
      </c>
      <c r="E7618" s="115">
        <v>1682.74</v>
      </c>
      <c r="F7618" s="674">
        <v>293.83600000000001</v>
      </c>
      <c r="G7618" s="674">
        <v>295.84500000000003</v>
      </c>
      <c r="H7618" s="115">
        <f t="shared" si="236"/>
        <v>1.0068371472522089</v>
      </c>
      <c r="I7618" s="115">
        <f t="shared" si="237"/>
        <v>1694.2451000000001</v>
      </c>
    </row>
    <row r="7619" spans="1:9" hidden="1">
      <c r="A7619" s="115" t="s">
        <v>20351</v>
      </c>
      <c r="B7619" s="115" t="s">
        <v>20352</v>
      </c>
      <c r="C7619" s="115" t="s">
        <v>16174</v>
      </c>
      <c r="D7619" s="115" t="s">
        <v>1138</v>
      </c>
      <c r="E7619" s="115">
        <v>2053.21</v>
      </c>
      <c r="F7619" s="674">
        <v>293.83600000000001</v>
      </c>
      <c r="G7619" s="674">
        <v>295.84500000000003</v>
      </c>
      <c r="H7619" s="115">
        <f t="shared" si="236"/>
        <v>1.0068371472522089</v>
      </c>
      <c r="I7619" s="115">
        <f t="shared" si="237"/>
        <v>2067.2480999999998</v>
      </c>
    </row>
    <row r="7620" spans="1:9" hidden="1">
      <c r="A7620" s="115" t="s">
        <v>20353</v>
      </c>
      <c r="B7620" s="115" t="s">
        <v>20354</v>
      </c>
      <c r="C7620" s="115" t="s">
        <v>16177</v>
      </c>
      <c r="D7620" s="115" t="s">
        <v>1138</v>
      </c>
      <c r="E7620" s="115">
        <v>2506.7600000000002</v>
      </c>
      <c r="F7620" s="674">
        <v>293.83600000000001</v>
      </c>
      <c r="G7620" s="674">
        <v>295.84500000000003</v>
      </c>
      <c r="H7620" s="115">
        <f t="shared" si="236"/>
        <v>1.0068371472522089</v>
      </c>
      <c r="I7620" s="115">
        <f t="shared" si="237"/>
        <v>2523.8991000000001</v>
      </c>
    </row>
    <row r="7621" spans="1:9" hidden="1">
      <c r="A7621" s="115" t="s">
        <v>20355</v>
      </c>
      <c r="B7621" s="115" t="s">
        <v>20356</v>
      </c>
      <c r="C7621" s="115" t="s">
        <v>16180</v>
      </c>
      <c r="D7621" s="115" t="s">
        <v>1138</v>
      </c>
      <c r="E7621" s="115">
        <v>2989.88</v>
      </c>
      <c r="F7621" s="674">
        <v>293.83600000000001</v>
      </c>
      <c r="G7621" s="674">
        <v>295.84500000000003</v>
      </c>
      <c r="H7621" s="115">
        <f t="shared" ref="H7621:H7684" si="238">G7621/F7621</f>
        <v>1.0068371472522089</v>
      </c>
      <c r="I7621" s="115">
        <f t="shared" ref="I7621:I7684" si="239">ROUND(H7621*E7621,4)</f>
        <v>3010.3222000000001</v>
      </c>
    </row>
    <row r="7622" spans="1:9" hidden="1">
      <c r="A7622" s="115" t="s">
        <v>20357</v>
      </c>
      <c r="B7622" s="115" t="s">
        <v>20358</v>
      </c>
      <c r="C7622" s="115" t="s">
        <v>16183</v>
      </c>
      <c r="D7622" s="115" t="s">
        <v>1138</v>
      </c>
      <c r="E7622" s="115">
        <v>3617.43</v>
      </c>
      <c r="F7622" s="674">
        <v>293.83600000000001</v>
      </c>
      <c r="G7622" s="674">
        <v>295.84500000000003</v>
      </c>
      <c r="H7622" s="115">
        <f t="shared" si="238"/>
        <v>1.0068371472522089</v>
      </c>
      <c r="I7622" s="115">
        <f t="shared" si="239"/>
        <v>3642.1628999999998</v>
      </c>
    </row>
    <row r="7623" spans="1:9" hidden="1">
      <c r="A7623" s="115" t="s">
        <v>20359</v>
      </c>
      <c r="B7623" s="115" t="s">
        <v>20360</v>
      </c>
      <c r="C7623" s="115" t="s">
        <v>16186</v>
      </c>
      <c r="D7623" s="115" t="s">
        <v>1138</v>
      </c>
      <c r="E7623" s="115">
        <v>4214.7299999999996</v>
      </c>
      <c r="F7623" s="674">
        <v>293.83600000000001</v>
      </c>
      <c r="G7623" s="674">
        <v>295.84500000000003</v>
      </c>
      <c r="H7623" s="115">
        <f t="shared" si="238"/>
        <v>1.0068371472522089</v>
      </c>
      <c r="I7623" s="115">
        <f t="shared" si="239"/>
        <v>4243.5466999999999</v>
      </c>
    </row>
    <row r="7624" spans="1:9" hidden="1">
      <c r="A7624" s="115" t="s">
        <v>20361</v>
      </c>
      <c r="B7624" s="115" t="s">
        <v>20362</v>
      </c>
      <c r="C7624" s="115" t="s">
        <v>16189</v>
      </c>
      <c r="D7624" s="115" t="s">
        <v>1138</v>
      </c>
      <c r="E7624" s="115">
        <v>4781.3</v>
      </c>
      <c r="F7624" s="674">
        <v>293.83600000000001</v>
      </c>
      <c r="G7624" s="674">
        <v>295.84500000000003</v>
      </c>
      <c r="H7624" s="115">
        <f t="shared" si="238"/>
        <v>1.0068371472522089</v>
      </c>
      <c r="I7624" s="115">
        <f t="shared" si="239"/>
        <v>4813.9904999999999</v>
      </c>
    </row>
    <row r="7625" spans="1:9" hidden="1">
      <c r="A7625" s="115" t="s">
        <v>20363</v>
      </c>
      <c r="B7625" s="115" t="s">
        <v>20364</v>
      </c>
      <c r="C7625" s="115" t="s">
        <v>16192</v>
      </c>
      <c r="D7625" s="115" t="s">
        <v>1138</v>
      </c>
      <c r="E7625" s="115">
        <v>5760.97</v>
      </c>
      <c r="F7625" s="674">
        <v>293.83600000000001</v>
      </c>
      <c r="G7625" s="674">
        <v>295.84500000000003</v>
      </c>
      <c r="H7625" s="115">
        <f t="shared" si="238"/>
        <v>1.0068371472522089</v>
      </c>
      <c r="I7625" s="115">
        <f t="shared" si="239"/>
        <v>5800.3585999999996</v>
      </c>
    </row>
    <row r="7626" spans="1:9" hidden="1">
      <c r="A7626" s="115" t="s">
        <v>20365</v>
      </c>
      <c r="B7626" s="115" t="s">
        <v>20366</v>
      </c>
      <c r="C7626" s="115" t="s">
        <v>16195</v>
      </c>
      <c r="D7626" s="115" t="s">
        <v>1138</v>
      </c>
      <c r="E7626" s="115">
        <v>6225.15</v>
      </c>
      <c r="F7626" s="674">
        <v>293.83600000000001</v>
      </c>
      <c r="G7626" s="674">
        <v>295.84500000000003</v>
      </c>
      <c r="H7626" s="115">
        <f t="shared" si="238"/>
        <v>1.0068371472522089</v>
      </c>
      <c r="I7626" s="115">
        <f t="shared" si="239"/>
        <v>6267.7123000000001</v>
      </c>
    </row>
    <row r="7627" spans="1:9" hidden="1">
      <c r="A7627" s="115" t="s">
        <v>20367</v>
      </c>
      <c r="B7627" s="115" t="s">
        <v>20368</v>
      </c>
      <c r="C7627" s="115" t="s">
        <v>16198</v>
      </c>
      <c r="D7627" s="115" t="s">
        <v>1138</v>
      </c>
      <c r="E7627" s="115">
        <v>7698.88</v>
      </c>
      <c r="F7627" s="674">
        <v>293.83600000000001</v>
      </c>
      <c r="G7627" s="674">
        <v>295.84500000000003</v>
      </c>
      <c r="H7627" s="115">
        <f t="shared" si="238"/>
        <v>1.0068371472522089</v>
      </c>
      <c r="I7627" s="115">
        <f t="shared" si="239"/>
        <v>7751.5183999999999</v>
      </c>
    </row>
    <row r="7628" spans="1:9" hidden="1">
      <c r="A7628" s="115" t="s">
        <v>20369</v>
      </c>
      <c r="B7628" s="115" t="s">
        <v>20370</v>
      </c>
      <c r="C7628" s="115" t="s">
        <v>16201</v>
      </c>
      <c r="D7628" s="115" t="s">
        <v>1138</v>
      </c>
      <c r="E7628" s="115">
        <v>15107.36</v>
      </c>
      <c r="F7628" s="674">
        <v>293.83600000000001</v>
      </c>
      <c r="G7628" s="674">
        <v>295.84500000000003</v>
      </c>
      <c r="H7628" s="115">
        <f t="shared" si="238"/>
        <v>1.0068371472522089</v>
      </c>
      <c r="I7628" s="115">
        <f t="shared" si="239"/>
        <v>15210.6512</v>
      </c>
    </row>
    <row r="7629" spans="1:9" hidden="1">
      <c r="A7629" s="115" t="s">
        <v>20371</v>
      </c>
      <c r="B7629" s="115" t="s">
        <v>20372</v>
      </c>
      <c r="C7629" s="115" t="s">
        <v>16204</v>
      </c>
      <c r="D7629" s="115" t="s">
        <v>1138</v>
      </c>
      <c r="E7629" s="115">
        <v>19112.62</v>
      </c>
      <c r="F7629" s="674">
        <v>293.83600000000001</v>
      </c>
      <c r="G7629" s="674">
        <v>295.84500000000003</v>
      </c>
      <c r="H7629" s="115">
        <f t="shared" si="238"/>
        <v>1.0068371472522089</v>
      </c>
      <c r="I7629" s="115">
        <f t="shared" si="239"/>
        <v>19243.2958</v>
      </c>
    </row>
    <row r="7630" spans="1:9" hidden="1">
      <c r="A7630" s="115" t="s">
        <v>20373</v>
      </c>
      <c r="B7630" s="115" t="s">
        <v>20374</v>
      </c>
      <c r="C7630" s="115" t="s">
        <v>16207</v>
      </c>
      <c r="D7630" s="115" t="s">
        <v>1138</v>
      </c>
      <c r="E7630" s="115">
        <v>29071.52</v>
      </c>
      <c r="F7630" s="674">
        <v>293.83600000000001</v>
      </c>
      <c r="G7630" s="674">
        <v>295.84500000000003</v>
      </c>
      <c r="H7630" s="115">
        <f t="shared" si="238"/>
        <v>1.0068371472522089</v>
      </c>
      <c r="I7630" s="115">
        <f t="shared" si="239"/>
        <v>29270.2863</v>
      </c>
    </row>
    <row r="7631" spans="1:9" hidden="1">
      <c r="A7631" s="115" t="s">
        <v>20375</v>
      </c>
      <c r="B7631" s="115" t="s">
        <v>20376</v>
      </c>
      <c r="C7631" s="115" t="s">
        <v>16210</v>
      </c>
      <c r="D7631" s="115" t="s">
        <v>1138</v>
      </c>
      <c r="E7631" s="115">
        <v>30882.15</v>
      </c>
      <c r="F7631" s="674">
        <v>293.83600000000001</v>
      </c>
      <c r="G7631" s="674">
        <v>295.84500000000003</v>
      </c>
      <c r="H7631" s="115">
        <f t="shared" si="238"/>
        <v>1.0068371472522089</v>
      </c>
      <c r="I7631" s="115">
        <f t="shared" si="239"/>
        <v>31093.2958</v>
      </c>
    </row>
    <row r="7632" spans="1:9" hidden="1">
      <c r="A7632" s="115" t="s">
        <v>20377</v>
      </c>
      <c r="B7632" s="115" t="s">
        <v>20378</v>
      </c>
      <c r="C7632" s="115" t="s">
        <v>16213</v>
      </c>
      <c r="D7632" s="115" t="s">
        <v>1138</v>
      </c>
      <c r="E7632" s="115">
        <v>42662.17</v>
      </c>
      <c r="F7632" s="674">
        <v>293.83600000000001</v>
      </c>
      <c r="G7632" s="674">
        <v>295.84500000000003</v>
      </c>
      <c r="H7632" s="115">
        <f t="shared" si="238"/>
        <v>1.0068371472522089</v>
      </c>
      <c r="I7632" s="115">
        <f t="shared" si="239"/>
        <v>42953.857499999998</v>
      </c>
    </row>
    <row r="7633" spans="1:9" hidden="1">
      <c r="A7633" s="115" t="s">
        <v>20379</v>
      </c>
      <c r="B7633" s="115" t="s">
        <v>20380</v>
      </c>
      <c r="C7633" s="115" t="s">
        <v>16216</v>
      </c>
      <c r="D7633" s="115" t="s">
        <v>1138</v>
      </c>
      <c r="E7633" s="115">
        <v>1529.38</v>
      </c>
      <c r="F7633" s="674">
        <v>293.83600000000001</v>
      </c>
      <c r="G7633" s="674">
        <v>295.84500000000003</v>
      </c>
      <c r="H7633" s="115">
        <f t="shared" si="238"/>
        <v>1.0068371472522089</v>
      </c>
      <c r="I7633" s="115">
        <f t="shared" si="239"/>
        <v>1539.8366000000001</v>
      </c>
    </row>
    <row r="7634" spans="1:9" hidden="1">
      <c r="A7634" s="115" t="s">
        <v>20381</v>
      </c>
      <c r="B7634" s="115" t="s">
        <v>20382</v>
      </c>
      <c r="C7634" s="115" t="s">
        <v>16219</v>
      </c>
      <c r="D7634" s="115" t="s">
        <v>1138</v>
      </c>
      <c r="E7634" s="115">
        <v>1682.74</v>
      </c>
      <c r="F7634" s="674">
        <v>293.83600000000001</v>
      </c>
      <c r="G7634" s="674">
        <v>295.84500000000003</v>
      </c>
      <c r="H7634" s="115">
        <f t="shared" si="238"/>
        <v>1.0068371472522089</v>
      </c>
      <c r="I7634" s="115">
        <f t="shared" si="239"/>
        <v>1694.2451000000001</v>
      </c>
    </row>
    <row r="7635" spans="1:9" hidden="1">
      <c r="A7635" s="115" t="s">
        <v>20383</v>
      </c>
      <c r="B7635" s="115" t="s">
        <v>20384</v>
      </c>
      <c r="C7635" s="115" t="s">
        <v>16222</v>
      </c>
      <c r="D7635" s="115" t="s">
        <v>1138</v>
      </c>
      <c r="E7635" s="115">
        <v>2053.21</v>
      </c>
      <c r="F7635" s="674">
        <v>293.83600000000001</v>
      </c>
      <c r="G7635" s="674">
        <v>295.84500000000003</v>
      </c>
      <c r="H7635" s="115">
        <f t="shared" si="238"/>
        <v>1.0068371472522089</v>
      </c>
      <c r="I7635" s="115">
        <f t="shared" si="239"/>
        <v>2067.2480999999998</v>
      </c>
    </row>
    <row r="7636" spans="1:9" hidden="1">
      <c r="A7636" s="115" t="s">
        <v>20385</v>
      </c>
      <c r="B7636" s="115" t="s">
        <v>20386</v>
      </c>
      <c r="C7636" s="115" t="s">
        <v>16225</v>
      </c>
      <c r="D7636" s="115" t="s">
        <v>1138</v>
      </c>
      <c r="E7636" s="115">
        <v>2507.46</v>
      </c>
      <c r="F7636" s="674">
        <v>293.83600000000001</v>
      </c>
      <c r="G7636" s="674">
        <v>295.84500000000003</v>
      </c>
      <c r="H7636" s="115">
        <f t="shared" si="238"/>
        <v>1.0068371472522089</v>
      </c>
      <c r="I7636" s="115">
        <f t="shared" si="239"/>
        <v>2524.6039000000001</v>
      </c>
    </row>
    <row r="7637" spans="1:9" hidden="1">
      <c r="A7637" s="115" t="s">
        <v>20387</v>
      </c>
      <c r="B7637" s="115" t="s">
        <v>20388</v>
      </c>
      <c r="C7637" s="115" t="s">
        <v>16228</v>
      </c>
      <c r="D7637" s="115" t="s">
        <v>1138</v>
      </c>
      <c r="E7637" s="115">
        <v>3036.34</v>
      </c>
      <c r="F7637" s="674">
        <v>293.83600000000001</v>
      </c>
      <c r="G7637" s="674">
        <v>295.84500000000003</v>
      </c>
      <c r="H7637" s="115">
        <f t="shared" si="238"/>
        <v>1.0068371472522089</v>
      </c>
      <c r="I7637" s="115">
        <f t="shared" si="239"/>
        <v>3057.0999000000002</v>
      </c>
    </row>
    <row r="7638" spans="1:9" hidden="1">
      <c r="A7638" s="115" t="s">
        <v>20389</v>
      </c>
      <c r="B7638" s="115" t="s">
        <v>20390</v>
      </c>
      <c r="C7638" s="115" t="s">
        <v>16231</v>
      </c>
      <c r="D7638" s="115" t="s">
        <v>1138</v>
      </c>
      <c r="E7638" s="115">
        <v>3655.53</v>
      </c>
      <c r="F7638" s="674">
        <v>293.83600000000001</v>
      </c>
      <c r="G7638" s="674">
        <v>295.84500000000003</v>
      </c>
      <c r="H7638" s="115">
        <f t="shared" si="238"/>
        <v>1.0068371472522089</v>
      </c>
      <c r="I7638" s="115">
        <f t="shared" si="239"/>
        <v>3680.5234</v>
      </c>
    </row>
    <row r="7639" spans="1:9" hidden="1">
      <c r="A7639" s="115" t="s">
        <v>20391</v>
      </c>
      <c r="B7639" s="115" t="s">
        <v>20392</v>
      </c>
      <c r="C7639" s="115" t="s">
        <v>16234</v>
      </c>
      <c r="D7639" s="115" t="s">
        <v>1138</v>
      </c>
      <c r="E7639" s="115">
        <v>4255.72</v>
      </c>
      <c r="F7639" s="674">
        <v>293.83600000000001</v>
      </c>
      <c r="G7639" s="674">
        <v>295.84500000000003</v>
      </c>
      <c r="H7639" s="115">
        <f t="shared" si="238"/>
        <v>1.0068371472522089</v>
      </c>
      <c r="I7639" s="115">
        <f t="shared" si="239"/>
        <v>4284.817</v>
      </c>
    </row>
    <row r="7640" spans="1:9" hidden="1">
      <c r="A7640" s="115" t="s">
        <v>20393</v>
      </c>
      <c r="B7640" s="115" t="s">
        <v>20394</v>
      </c>
      <c r="C7640" s="115" t="s">
        <v>16237</v>
      </c>
      <c r="D7640" s="115" t="s">
        <v>1138</v>
      </c>
      <c r="E7640" s="115">
        <v>4976.3999999999996</v>
      </c>
      <c r="F7640" s="674">
        <v>293.83600000000001</v>
      </c>
      <c r="G7640" s="674">
        <v>295.84500000000003</v>
      </c>
      <c r="H7640" s="115">
        <f t="shared" si="238"/>
        <v>1.0068371472522089</v>
      </c>
      <c r="I7640" s="115">
        <f t="shared" si="239"/>
        <v>5010.4243999999999</v>
      </c>
    </row>
    <row r="7641" spans="1:9" hidden="1">
      <c r="A7641" s="115" t="s">
        <v>20395</v>
      </c>
      <c r="B7641" s="115" t="s">
        <v>20396</v>
      </c>
      <c r="C7641" s="115" t="s">
        <v>16240</v>
      </c>
      <c r="D7641" s="115" t="s">
        <v>1138</v>
      </c>
      <c r="E7641" s="115">
        <v>6004.87</v>
      </c>
      <c r="F7641" s="674">
        <v>293.83600000000001</v>
      </c>
      <c r="G7641" s="674">
        <v>295.84500000000003</v>
      </c>
      <c r="H7641" s="115">
        <f t="shared" si="238"/>
        <v>1.0068371472522089</v>
      </c>
      <c r="I7641" s="115">
        <f t="shared" si="239"/>
        <v>6045.9261999999999</v>
      </c>
    </row>
    <row r="7642" spans="1:9" hidden="1">
      <c r="A7642" s="115" t="s">
        <v>20397</v>
      </c>
      <c r="B7642" s="115" t="s">
        <v>20398</v>
      </c>
      <c r="C7642" s="115" t="s">
        <v>16243</v>
      </c>
      <c r="D7642" s="115" t="s">
        <v>1138</v>
      </c>
      <c r="E7642" s="115">
        <v>6872.21</v>
      </c>
      <c r="F7642" s="674">
        <v>293.83600000000001</v>
      </c>
      <c r="G7642" s="674">
        <v>295.84500000000003</v>
      </c>
      <c r="H7642" s="115">
        <f t="shared" si="238"/>
        <v>1.0068371472522089</v>
      </c>
      <c r="I7642" s="115">
        <f t="shared" si="239"/>
        <v>6919.1962999999996</v>
      </c>
    </row>
    <row r="7643" spans="1:9" hidden="1">
      <c r="A7643" s="115" t="s">
        <v>20399</v>
      </c>
      <c r="B7643" s="115" t="s">
        <v>20400</v>
      </c>
      <c r="C7643" s="115" t="s">
        <v>16246</v>
      </c>
      <c r="D7643" s="115" t="s">
        <v>1138</v>
      </c>
      <c r="E7643" s="115">
        <v>9419.14</v>
      </c>
      <c r="F7643" s="674">
        <v>293.83600000000001</v>
      </c>
      <c r="G7643" s="674">
        <v>295.84500000000003</v>
      </c>
      <c r="H7643" s="115">
        <f t="shared" si="238"/>
        <v>1.0068371472522089</v>
      </c>
      <c r="I7643" s="115">
        <f t="shared" si="239"/>
        <v>9483.5400000000009</v>
      </c>
    </row>
    <row r="7644" spans="1:9" hidden="1">
      <c r="A7644" s="115" t="s">
        <v>20401</v>
      </c>
      <c r="B7644" s="115" t="s">
        <v>20402</v>
      </c>
      <c r="C7644" s="115" t="s">
        <v>16249</v>
      </c>
      <c r="D7644" s="115" t="s">
        <v>1138</v>
      </c>
      <c r="E7644" s="115">
        <v>16139.29</v>
      </c>
      <c r="F7644" s="674">
        <v>293.83600000000001</v>
      </c>
      <c r="G7644" s="674">
        <v>295.84500000000003</v>
      </c>
      <c r="H7644" s="115">
        <f t="shared" si="238"/>
        <v>1.0068371472522089</v>
      </c>
      <c r="I7644" s="115">
        <f t="shared" si="239"/>
        <v>16249.636699999999</v>
      </c>
    </row>
    <row r="7645" spans="1:9" hidden="1">
      <c r="A7645" s="115" t="s">
        <v>20403</v>
      </c>
      <c r="B7645" s="115" t="s">
        <v>20404</v>
      </c>
      <c r="C7645" s="115" t="s">
        <v>16252</v>
      </c>
      <c r="D7645" s="115" t="s">
        <v>1242</v>
      </c>
      <c r="E7645" s="115">
        <v>507.04</v>
      </c>
      <c r="F7645" s="674">
        <v>293.83600000000001</v>
      </c>
      <c r="G7645" s="674">
        <v>295.84500000000003</v>
      </c>
      <c r="H7645" s="115">
        <f t="shared" si="238"/>
        <v>1.0068371472522089</v>
      </c>
      <c r="I7645" s="115">
        <f t="shared" si="239"/>
        <v>510.50670000000002</v>
      </c>
    </row>
    <row r="7646" spans="1:9" hidden="1">
      <c r="A7646" s="115" t="s">
        <v>20405</v>
      </c>
      <c r="B7646" s="115" t="s">
        <v>20406</v>
      </c>
      <c r="C7646" s="115" t="s">
        <v>16255</v>
      </c>
      <c r="D7646" s="115" t="s">
        <v>1242</v>
      </c>
      <c r="E7646" s="115">
        <v>535.77</v>
      </c>
      <c r="F7646" s="674">
        <v>293.83600000000001</v>
      </c>
      <c r="G7646" s="674">
        <v>295.84500000000003</v>
      </c>
      <c r="H7646" s="115">
        <f t="shared" si="238"/>
        <v>1.0068371472522089</v>
      </c>
      <c r="I7646" s="115">
        <f t="shared" si="239"/>
        <v>539.43309999999997</v>
      </c>
    </row>
    <row r="7647" spans="1:9" hidden="1">
      <c r="A7647" s="115" t="s">
        <v>20407</v>
      </c>
      <c r="B7647" s="115" t="s">
        <v>20408</v>
      </c>
      <c r="C7647" s="115" t="s">
        <v>16258</v>
      </c>
      <c r="D7647" s="115" t="s">
        <v>1242</v>
      </c>
      <c r="E7647" s="115">
        <v>682.98</v>
      </c>
      <c r="F7647" s="674">
        <v>293.83600000000001</v>
      </c>
      <c r="G7647" s="674">
        <v>295.84500000000003</v>
      </c>
      <c r="H7647" s="115">
        <f t="shared" si="238"/>
        <v>1.0068371472522089</v>
      </c>
      <c r="I7647" s="115">
        <f t="shared" si="239"/>
        <v>687.64959999999996</v>
      </c>
    </row>
    <row r="7648" spans="1:9" hidden="1">
      <c r="A7648" s="115" t="s">
        <v>20409</v>
      </c>
      <c r="B7648" s="115" t="s">
        <v>20410</v>
      </c>
      <c r="C7648" s="115" t="s">
        <v>16261</v>
      </c>
      <c r="D7648" s="115" t="s">
        <v>1242</v>
      </c>
      <c r="E7648" s="115">
        <v>886.6</v>
      </c>
      <c r="F7648" s="674">
        <v>293.83600000000001</v>
      </c>
      <c r="G7648" s="674">
        <v>295.84500000000003</v>
      </c>
      <c r="H7648" s="115">
        <f t="shared" si="238"/>
        <v>1.0068371472522089</v>
      </c>
      <c r="I7648" s="115">
        <f t="shared" si="239"/>
        <v>892.66179999999997</v>
      </c>
    </row>
    <row r="7649" spans="1:9" hidden="1">
      <c r="A7649" s="115" t="s">
        <v>20411</v>
      </c>
      <c r="B7649" s="115" t="s">
        <v>20412</v>
      </c>
      <c r="C7649" s="115" t="s">
        <v>16264</v>
      </c>
      <c r="D7649" s="115" t="s">
        <v>1242</v>
      </c>
      <c r="E7649" s="115">
        <v>1135.77</v>
      </c>
      <c r="F7649" s="674">
        <v>293.83600000000001</v>
      </c>
      <c r="G7649" s="674">
        <v>295.84500000000003</v>
      </c>
      <c r="H7649" s="115">
        <f t="shared" si="238"/>
        <v>1.0068371472522089</v>
      </c>
      <c r="I7649" s="115">
        <f t="shared" si="239"/>
        <v>1143.5354</v>
      </c>
    </row>
    <row r="7650" spans="1:9" hidden="1">
      <c r="A7650" s="115" t="s">
        <v>20413</v>
      </c>
      <c r="B7650" s="115" t="s">
        <v>20414</v>
      </c>
      <c r="C7650" s="115" t="s">
        <v>16267</v>
      </c>
      <c r="D7650" s="115" t="s">
        <v>1242</v>
      </c>
      <c r="E7650" s="115">
        <v>1362</v>
      </c>
      <c r="F7650" s="674">
        <v>293.83600000000001</v>
      </c>
      <c r="G7650" s="674">
        <v>295.84500000000003</v>
      </c>
      <c r="H7650" s="115">
        <f t="shared" si="238"/>
        <v>1.0068371472522089</v>
      </c>
      <c r="I7650" s="115">
        <f t="shared" si="239"/>
        <v>1371.3122000000001</v>
      </c>
    </row>
    <row r="7651" spans="1:9" hidden="1">
      <c r="A7651" s="115" t="s">
        <v>20415</v>
      </c>
      <c r="B7651" s="115" t="s">
        <v>20416</v>
      </c>
      <c r="C7651" s="115" t="s">
        <v>16270</v>
      </c>
      <c r="D7651" s="115" t="s">
        <v>1242</v>
      </c>
      <c r="E7651" s="115">
        <v>1599.36</v>
      </c>
      <c r="F7651" s="674">
        <v>293.83600000000001</v>
      </c>
      <c r="G7651" s="674">
        <v>295.84500000000003</v>
      </c>
      <c r="H7651" s="115">
        <f t="shared" si="238"/>
        <v>1.0068371472522089</v>
      </c>
      <c r="I7651" s="115">
        <f t="shared" si="239"/>
        <v>1610.2951</v>
      </c>
    </row>
    <row r="7652" spans="1:9" hidden="1">
      <c r="A7652" s="115" t="s">
        <v>20417</v>
      </c>
      <c r="B7652" s="115" t="s">
        <v>20418</v>
      </c>
      <c r="C7652" s="115" t="s">
        <v>16273</v>
      </c>
      <c r="D7652" s="115" t="s">
        <v>1242</v>
      </c>
      <c r="E7652" s="115">
        <v>1761.88</v>
      </c>
      <c r="F7652" s="674">
        <v>293.83600000000001</v>
      </c>
      <c r="G7652" s="674">
        <v>295.84500000000003</v>
      </c>
      <c r="H7652" s="115">
        <f t="shared" si="238"/>
        <v>1.0068371472522089</v>
      </c>
      <c r="I7652" s="115">
        <f t="shared" si="239"/>
        <v>1773.9262000000001</v>
      </c>
    </row>
    <row r="7653" spans="1:9" hidden="1">
      <c r="A7653" s="115" t="s">
        <v>20419</v>
      </c>
      <c r="B7653" s="115" t="s">
        <v>20420</v>
      </c>
      <c r="C7653" s="115" t="s">
        <v>16276</v>
      </c>
      <c r="D7653" s="115" t="s">
        <v>1242</v>
      </c>
      <c r="E7653" s="115">
        <v>2057.84</v>
      </c>
      <c r="F7653" s="674">
        <v>293.83600000000001</v>
      </c>
      <c r="G7653" s="674">
        <v>295.84500000000003</v>
      </c>
      <c r="H7653" s="115">
        <f t="shared" si="238"/>
        <v>1.0068371472522089</v>
      </c>
      <c r="I7653" s="115">
        <f t="shared" si="239"/>
        <v>2071.9097999999999</v>
      </c>
    </row>
    <row r="7654" spans="1:9" hidden="1">
      <c r="A7654" s="115" t="s">
        <v>20421</v>
      </c>
      <c r="B7654" s="115" t="s">
        <v>20422</v>
      </c>
      <c r="C7654" s="115" t="s">
        <v>16279</v>
      </c>
      <c r="D7654" s="115" t="s">
        <v>1242</v>
      </c>
      <c r="E7654" s="115">
        <v>2308.37</v>
      </c>
      <c r="F7654" s="674">
        <v>293.83600000000001</v>
      </c>
      <c r="G7654" s="674">
        <v>295.84500000000003</v>
      </c>
      <c r="H7654" s="115">
        <f t="shared" si="238"/>
        <v>1.0068371472522089</v>
      </c>
      <c r="I7654" s="115">
        <f t="shared" si="239"/>
        <v>2324.1527000000001</v>
      </c>
    </row>
    <row r="7655" spans="1:9" hidden="1">
      <c r="A7655" s="115" t="s">
        <v>20423</v>
      </c>
      <c r="B7655" s="115" t="s">
        <v>20424</v>
      </c>
      <c r="C7655" s="115" t="s">
        <v>16282</v>
      </c>
      <c r="D7655" s="115" t="s">
        <v>1242</v>
      </c>
      <c r="E7655" s="115">
        <v>2986.03</v>
      </c>
      <c r="F7655" s="674">
        <v>293.83600000000001</v>
      </c>
      <c r="G7655" s="674">
        <v>295.84500000000003</v>
      </c>
      <c r="H7655" s="115">
        <f t="shared" si="238"/>
        <v>1.0068371472522089</v>
      </c>
      <c r="I7655" s="115">
        <f t="shared" si="239"/>
        <v>3006.4459000000002</v>
      </c>
    </row>
    <row r="7656" spans="1:9" hidden="1">
      <c r="A7656" s="115" t="s">
        <v>20425</v>
      </c>
      <c r="B7656" s="115" t="s">
        <v>20426</v>
      </c>
      <c r="C7656" s="115" t="s">
        <v>16285</v>
      </c>
      <c r="D7656" s="115" t="s">
        <v>1242</v>
      </c>
      <c r="E7656" s="115">
        <v>4047.64</v>
      </c>
      <c r="F7656" s="674">
        <v>293.83600000000001</v>
      </c>
      <c r="G7656" s="674">
        <v>295.84500000000003</v>
      </c>
      <c r="H7656" s="115">
        <f t="shared" si="238"/>
        <v>1.0068371472522089</v>
      </c>
      <c r="I7656" s="115">
        <f t="shared" si="239"/>
        <v>4075.3143</v>
      </c>
    </row>
    <row r="7657" spans="1:9" hidden="1">
      <c r="A7657" s="115" t="s">
        <v>20427</v>
      </c>
      <c r="B7657" s="115" t="s">
        <v>20428</v>
      </c>
      <c r="C7657" s="115" t="s">
        <v>16288</v>
      </c>
      <c r="D7657" s="115" t="s">
        <v>1242</v>
      </c>
      <c r="E7657" s="115">
        <v>4837.84</v>
      </c>
      <c r="F7657" s="674">
        <v>293.83600000000001</v>
      </c>
      <c r="G7657" s="674">
        <v>295.84500000000003</v>
      </c>
      <c r="H7657" s="115">
        <f t="shared" si="238"/>
        <v>1.0068371472522089</v>
      </c>
      <c r="I7657" s="115">
        <f t="shared" si="239"/>
        <v>4870.9170000000004</v>
      </c>
    </row>
    <row r="7658" spans="1:9" hidden="1">
      <c r="A7658" s="115" t="s">
        <v>20429</v>
      </c>
      <c r="B7658" s="115" t="s">
        <v>20430</v>
      </c>
      <c r="C7658" s="115" t="s">
        <v>16291</v>
      </c>
      <c r="D7658" s="115" t="s">
        <v>1242</v>
      </c>
      <c r="E7658" s="115">
        <v>7458.95</v>
      </c>
      <c r="F7658" s="674">
        <v>293.83600000000001</v>
      </c>
      <c r="G7658" s="674">
        <v>295.84500000000003</v>
      </c>
      <c r="H7658" s="115">
        <f t="shared" si="238"/>
        <v>1.0068371472522089</v>
      </c>
      <c r="I7658" s="115">
        <f t="shared" si="239"/>
        <v>7509.9479000000001</v>
      </c>
    </row>
    <row r="7659" spans="1:9" hidden="1">
      <c r="A7659" s="115" t="s">
        <v>20431</v>
      </c>
      <c r="B7659" s="115" t="s">
        <v>20432</v>
      </c>
      <c r="C7659" s="115" t="s">
        <v>16294</v>
      </c>
      <c r="D7659" s="115" t="s">
        <v>1242</v>
      </c>
      <c r="E7659" s="115">
        <v>8790.1</v>
      </c>
      <c r="F7659" s="674">
        <v>293.83600000000001</v>
      </c>
      <c r="G7659" s="674">
        <v>295.84500000000003</v>
      </c>
      <c r="H7659" s="115">
        <f t="shared" si="238"/>
        <v>1.0068371472522089</v>
      </c>
      <c r="I7659" s="115">
        <f t="shared" si="239"/>
        <v>8850.1991999999991</v>
      </c>
    </row>
    <row r="7660" spans="1:9" hidden="1">
      <c r="A7660" s="115" t="s">
        <v>20433</v>
      </c>
      <c r="B7660" s="115" t="s">
        <v>20434</v>
      </c>
      <c r="C7660" s="115" t="s">
        <v>16297</v>
      </c>
      <c r="D7660" s="115" t="s">
        <v>1242</v>
      </c>
      <c r="E7660" s="115">
        <v>11690.1</v>
      </c>
      <c r="F7660" s="674">
        <v>293.83600000000001</v>
      </c>
      <c r="G7660" s="674">
        <v>295.84500000000003</v>
      </c>
      <c r="H7660" s="115">
        <f t="shared" si="238"/>
        <v>1.0068371472522089</v>
      </c>
      <c r="I7660" s="115">
        <f t="shared" si="239"/>
        <v>11770.026900000001</v>
      </c>
    </row>
    <row r="7661" spans="1:9" hidden="1">
      <c r="A7661" s="115" t="s">
        <v>20435</v>
      </c>
      <c r="B7661" s="115" t="s">
        <v>20436</v>
      </c>
      <c r="C7661" s="115" t="s">
        <v>16300</v>
      </c>
      <c r="D7661" s="115" t="s">
        <v>1242</v>
      </c>
      <c r="E7661" s="115">
        <v>507.05</v>
      </c>
      <c r="F7661" s="674">
        <v>293.83600000000001</v>
      </c>
      <c r="G7661" s="674">
        <v>295.84500000000003</v>
      </c>
      <c r="H7661" s="115">
        <f t="shared" si="238"/>
        <v>1.0068371472522089</v>
      </c>
      <c r="I7661" s="115">
        <f t="shared" si="239"/>
        <v>510.51679999999999</v>
      </c>
    </row>
    <row r="7662" spans="1:9" hidden="1">
      <c r="A7662" s="115" t="s">
        <v>20437</v>
      </c>
      <c r="B7662" s="115" t="s">
        <v>20438</v>
      </c>
      <c r="C7662" s="115" t="s">
        <v>16303</v>
      </c>
      <c r="D7662" s="115" t="s">
        <v>1242</v>
      </c>
      <c r="E7662" s="115">
        <v>535.77</v>
      </c>
      <c r="F7662" s="674">
        <v>293.83600000000001</v>
      </c>
      <c r="G7662" s="674">
        <v>295.84500000000003</v>
      </c>
      <c r="H7662" s="115">
        <f t="shared" si="238"/>
        <v>1.0068371472522089</v>
      </c>
      <c r="I7662" s="115">
        <f t="shared" si="239"/>
        <v>539.43309999999997</v>
      </c>
    </row>
    <row r="7663" spans="1:9" hidden="1">
      <c r="A7663" s="115" t="s">
        <v>20439</v>
      </c>
      <c r="B7663" s="115" t="s">
        <v>20440</v>
      </c>
      <c r="C7663" s="115" t="s">
        <v>16306</v>
      </c>
      <c r="D7663" s="115" t="s">
        <v>1242</v>
      </c>
      <c r="E7663" s="115">
        <v>682.98</v>
      </c>
      <c r="F7663" s="674">
        <v>293.83600000000001</v>
      </c>
      <c r="G7663" s="674">
        <v>295.84500000000003</v>
      </c>
      <c r="H7663" s="115">
        <f t="shared" si="238"/>
        <v>1.0068371472522089</v>
      </c>
      <c r="I7663" s="115">
        <f t="shared" si="239"/>
        <v>687.64959999999996</v>
      </c>
    </row>
    <row r="7664" spans="1:9" hidden="1">
      <c r="A7664" s="115" t="s">
        <v>20441</v>
      </c>
      <c r="B7664" s="115" t="s">
        <v>20442</v>
      </c>
      <c r="C7664" s="115" t="s">
        <v>16309</v>
      </c>
      <c r="D7664" s="115" t="s">
        <v>1242</v>
      </c>
      <c r="E7664" s="115">
        <v>886.61</v>
      </c>
      <c r="F7664" s="674">
        <v>293.83600000000001</v>
      </c>
      <c r="G7664" s="674">
        <v>295.84500000000003</v>
      </c>
      <c r="H7664" s="115">
        <f t="shared" si="238"/>
        <v>1.0068371472522089</v>
      </c>
      <c r="I7664" s="115">
        <f t="shared" si="239"/>
        <v>892.67190000000005</v>
      </c>
    </row>
    <row r="7665" spans="1:9" hidden="1">
      <c r="A7665" s="115" t="s">
        <v>20443</v>
      </c>
      <c r="B7665" s="115" t="s">
        <v>20444</v>
      </c>
      <c r="C7665" s="115" t="s">
        <v>16312</v>
      </c>
      <c r="D7665" s="115" t="s">
        <v>1242</v>
      </c>
      <c r="E7665" s="115">
        <v>1135.8699999999999</v>
      </c>
      <c r="F7665" s="674">
        <v>293.83600000000001</v>
      </c>
      <c r="G7665" s="674">
        <v>295.84500000000003</v>
      </c>
      <c r="H7665" s="115">
        <f t="shared" si="238"/>
        <v>1.0068371472522089</v>
      </c>
      <c r="I7665" s="115">
        <f t="shared" si="239"/>
        <v>1143.6360999999999</v>
      </c>
    </row>
    <row r="7666" spans="1:9" hidden="1">
      <c r="A7666" s="115" t="s">
        <v>20445</v>
      </c>
      <c r="B7666" s="115" t="s">
        <v>20446</v>
      </c>
      <c r="C7666" s="115" t="s">
        <v>16315</v>
      </c>
      <c r="D7666" s="115" t="s">
        <v>1242</v>
      </c>
      <c r="E7666" s="115">
        <v>1362.03</v>
      </c>
      <c r="F7666" s="674">
        <v>293.83600000000001</v>
      </c>
      <c r="G7666" s="674">
        <v>295.84500000000003</v>
      </c>
      <c r="H7666" s="115">
        <f t="shared" si="238"/>
        <v>1.0068371472522089</v>
      </c>
      <c r="I7666" s="115">
        <f t="shared" si="239"/>
        <v>1371.3424</v>
      </c>
    </row>
    <row r="7667" spans="1:9" hidden="1">
      <c r="A7667" s="115" t="s">
        <v>20447</v>
      </c>
      <c r="B7667" s="115" t="s">
        <v>20448</v>
      </c>
      <c r="C7667" s="115" t="s">
        <v>16318</v>
      </c>
      <c r="D7667" s="115" t="s">
        <v>1242</v>
      </c>
      <c r="E7667" s="115">
        <v>1599.35</v>
      </c>
      <c r="F7667" s="674">
        <v>293.83600000000001</v>
      </c>
      <c r="G7667" s="674">
        <v>295.84500000000003</v>
      </c>
      <c r="H7667" s="115">
        <f t="shared" si="238"/>
        <v>1.0068371472522089</v>
      </c>
      <c r="I7667" s="115">
        <f t="shared" si="239"/>
        <v>1610.2850000000001</v>
      </c>
    </row>
    <row r="7668" spans="1:9" hidden="1">
      <c r="A7668" s="115" t="s">
        <v>20449</v>
      </c>
      <c r="B7668" s="115" t="s">
        <v>20450</v>
      </c>
      <c r="C7668" s="115" t="s">
        <v>16321</v>
      </c>
      <c r="D7668" s="115" t="s">
        <v>1242</v>
      </c>
      <c r="E7668" s="115">
        <v>1761.89</v>
      </c>
      <c r="F7668" s="674">
        <v>293.83600000000001</v>
      </c>
      <c r="G7668" s="674">
        <v>295.84500000000003</v>
      </c>
      <c r="H7668" s="115">
        <f t="shared" si="238"/>
        <v>1.0068371472522089</v>
      </c>
      <c r="I7668" s="115">
        <f t="shared" si="239"/>
        <v>1773.9363000000001</v>
      </c>
    </row>
    <row r="7669" spans="1:9" hidden="1">
      <c r="A7669" s="115" t="s">
        <v>20451</v>
      </c>
      <c r="B7669" s="115" t="s">
        <v>20452</v>
      </c>
      <c r="C7669" s="115" t="s">
        <v>16324</v>
      </c>
      <c r="D7669" s="115" t="s">
        <v>1242</v>
      </c>
      <c r="E7669" s="115">
        <v>2057.86</v>
      </c>
      <c r="F7669" s="674">
        <v>293.83600000000001</v>
      </c>
      <c r="G7669" s="674">
        <v>295.84500000000003</v>
      </c>
      <c r="H7669" s="115">
        <f t="shared" si="238"/>
        <v>1.0068371472522089</v>
      </c>
      <c r="I7669" s="115">
        <f t="shared" si="239"/>
        <v>2071.9299000000001</v>
      </c>
    </row>
    <row r="7670" spans="1:9" hidden="1">
      <c r="A7670" s="115" t="s">
        <v>20453</v>
      </c>
      <c r="B7670" s="115" t="s">
        <v>20454</v>
      </c>
      <c r="C7670" s="115" t="s">
        <v>16327</v>
      </c>
      <c r="D7670" s="115" t="s">
        <v>1242</v>
      </c>
      <c r="E7670" s="115">
        <v>2308.41</v>
      </c>
      <c r="F7670" s="674">
        <v>293.83600000000001</v>
      </c>
      <c r="G7670" s="674">
        <v>295.84500000000003</v>
      </c>
      <c r="H7670" s="115">
        <f t="shared" si="238"/>
        <v>1.0068371472522089</v>
      </c>
      <c r="I7670" s="115">
        <f t="shared" si="239"/>
        <v>2324.1929</v>
      </c>
    </row>
    <row r="7671" spans="1:9" hidden="1">
      <c r="A7671" s="115" t="s">
        <v>20455</v>
      </c>
      <c r="B7671" s="115" t="s">
        <v>20456</v>
      </c>
      <c r="C7671" s="115" t="s">
        <v>16330</v>
      </c>
      <c r="D7671" s="115" t="s">
        <v>1242</v>
      </c>
      <c r="E7671" s="115">
        <v>3277.27</v>
      </c>
      <c r="F7671" s="674">
        <v>293.83600000000001</v>
      </c>
      <c r="G7671" s="674">
        <v>295.84500000000003</v>
      </c>
      <c r="H7671" s="115">
        <f t="shared" si="238"/>
        <v>1.0068371472522089</v>
      </c>
      <c r="I7671" s="115">
        <f t="shared" si="239"/>
        <v>3299.6772000000001</v>
      </c>
    </row>
    <row r="7672" spans="1:9" hidden="1">
      <c r="A7672" s="115" t="s">
        <v>20457</v>
      </c>
      <c r="B7672" s="115" t="s">
        <v>20458</v>
      </c>
      <c r="C7672" s="115" t="s">
        <v>16333</v>
      </c>
      <c r="D7672" s="115" t="s">
        <v>1242</v>
      </c>
      <c r="E7672" s="115">
        <v>5242.5200000000004</v>
      </c>
      <c r="F7672" s="674">
        <v>293.83600000000001</v>
      </c>
      <c r="G7672" s="674">
        <v>295.84500000000003</v>
      </c>
      <c r="H7672" s="115">
        <f t="shared" si="238"/>
        <v>1.0068371472522089</v>
      </c>
      <c r="I7672" s="115">
        <f t="shared" si="239"/>
        <v>5278.3639000000003</v>
      </c>
    </row>
    <row r="7673" spans="1:9" hidden="1">
      <c r="A7673" s="115" t="s">
        <v>20459</v>
      </c>
      <c r="B7673" s="115" t="s">
        <v>20460</v>
      </c>
      <c r="C7673" s="115" t="s">
        <v>16336</v>
      </c>
      <c r="D7673" s="115" t="s">
        <v>1242</v>
      </c>
      <c r="E7673" s="115">
        <v>34381.980000000003</v>
      </c>
      <c r="F7673" s="674">
        <v>293.83600000000001</v>
      </c>
      <c r="G7673" s="674">
        <v>295.84500000000003</v>
      </c>
      <c r="H7673" s="115">
        <f t="shared" si="238"/>
        <v>1.0068371472522089</v>
      </c>
      <c r="I7673" s="115">
        <f t="shared" si="239"/>
        <v>34617.054700000001</v>
      </c>
    </row>
    <row r="7674" spans="1:9" hidden="1">
      <c r="A7674" s="115" t="s">
        <v>20461</v>
      </c>
      <c r="B7674" s="115" t="s">
        <v>20462</v>
      </c>
      <c r="C7674" s="115" t="s">
        <v>16339</v>
      </c>
      <c r="D7674" s="115" t="s">
        <v>1242</v>
      </c>
      <c r="E7674" s="115">
        <v>37186.26</v>
      </c>
      <c r="F7674" s="674">
        <v>293.83600000000001</v>
      </c>
      <c r="G7674" s="674">
        <v>295.84500000000003</v>
      </c>
      <c r="H7674" s="115">
        <f t="shared" si="238"/>
        <v>1.0068371472522089</v>
      </c>
      <c r="I7674" s="115">
        <f t="shared" si="239"/>
        <v>37440.507899999997</v>
      </c>
    </row>
    <row r="7675" spans="1:9" hidden="1">
      <c r="A7675" s="115" t="s">
        <v>20463</v>
      </c>
      <c r="B7675" s="115" t="s">
        <v>20464</v>
      </c>
      <c r="C7675" s="115" t="s">
        <v>16342</v>
      </c>
      <c r="D7675" s="115" t="s">
        <v>1242</v>
      </c>
      <c r="E7675" s="115">
        <v>31684.1</v>
      </c>
      <c r="F7675" s="674">
        <v>293.83600000000001</v>
      </c>
      <c r="G7675" s="674">
        <v>295.84500000000003</v>
      </c>
      <c r="H7675" s="115">
        <f t="shared" si="238"/>
        <v>1.0068371472522089</v>
      </c>
      <c r="I7675" s="115">
        <f t="shared" si="239"/>
        <v>31900.728899999998</v>
      </c>
    </row>
    <row r="7676" spans="1:9" hidden="1">
      <c r="A7676" s="115" t="s">
        <v>20465</v>
      </c>
      <c r="B7676" s="115" t="s">
        <v>20466</v>
      </c>
      <c r="C7676" s="115" t="s">
        <v>16345</v>
      </c>
      <c r="D7676" s="115" t="s">
        <v>1242</v>
      </c>
      <c r="E7676" s="115">
        <v>38820.26</v>
      </c>
      <c r="F7676" s="674">
        <v>293.83600000000001</v>
      </c>
      <c r="G7676" s="674">
        <v>295.84500000000003</v>
      </c>
      <c r="H7676" s="115">
        <f t="shared" si="238"/>
        <v>1.0068371472522089</v>
      </c>
      <c r="I7676" s="115">
        <f t="shared" si="239"/>
        <v>39085.679799999998</v>
      </c>
    </row>
    <row r="7677" spans="1:9" hidden="1">
      <c r="A7677" s="115" t="s">
        <v>20467</v>
      </c>
      <c r="B7677" s="115" t="s">
        <v>20468</v>
      </c>
      <c r="C7677" s="115" t="s">
        <v>16348</v>
      </c>
      <c r="D7677" s="115" t="s">
        <v>1138</v>
      </c>
      <c r="E7677" s="115">
        <v>23663.55</v>
      </c>
      <c r="F7677" s="674">
        <v>293.83600000000001</v>
      </c>
      <c r="G7677" s="674">
        <v>295.84500000000003</v>
      </c>
      <c r="H7677" s="115">
        <f t="shared" si="238"/>
        <v>1.0068371472522089</v>
      </c>
      <c r="I7677" s="115">
        <f t="shared" si="239"/>
        <v>23825.341199999999</v>
      </c>
    </row>
    <row r="7678" spans="1:9" hidden="1">
      <c r="A7678" s="115" t="s">
        <v>20469</v>
      </c>
      <c r="B7678" s="115" t="s">
        <v>20470</v>
      </c>
      <c r="C7678" s="115" t="s">
        <v>16351</v>
      </c>
      <c r="D7678" s="115" t="s">
        <v>1138</v>
      </c>
      <c r="E7678" s="115">
        <v>32878.050000000003</v>
      </c>
      <c r="F7678" s="674">
        <v>293.83600000000001</v>
      </c>
      <c r="G7678" s="674">
        <v>295.84500000000003</v>
      </c>
      <c r="H7678" s="115">
        <f t="shared" si="238"/>
        <v>1.0068371472522089</v>
      </c>
      <c r="I7678" s="115">
        <f t="shared" si="239"/>
        <v>33102.842100000002</v>
      </c>
    </row>
    <row r="7679" spans="1:9" hidden="1">
      <c r="A7679" s="115" t="s">
        <v>20471</v>
      </c>
      <c r="B7679" s="115" t="s">
        <v>20472</v>
      </c>
      <c r="C7679" s="115" t="s">
        <v>16354</v>
      </c>
      <c r="D7679" s="115" t="s">
        <v>1138</v>
      </c>
      <c r="E7679" s="115">
        <v>42202.59</v>
      </c>
      <c r="F7679" s="674">
        <v>293.83600000000001</v>
      </c>
      <c r="G7679" s="674">
        <v>295.84500000000003</v>
      </c>
      <c r="H7679" s="115">
        <f t="shared" si="238"/>
        <v>1.0068371472522089</v>
      </c>
      <c r="I7679" s="115">
        <f t="shared" si="239"/>
        <v>42491.135300000002</v>
      </c>
    </row>
    <row r="7680" spans="1:9" hidden="1">
      <c r="A7680" s="115" t="s">
        <v>20473</v>
      </c>
      <c r="B7680" s="115" t="s">
        <v>20474</v>
      </c>
      <c r="C7680" s="115" t="s">
        <v>16357</v>
      </c>
      <c r="D7680" s="115" t="s">
        <v>1138</v>
      </c>
      <c r="E7680" s="115">
        <v>62471.15</v>
      </c>
      <c r="F7680" s="674">
        <v>293.83600000000001</v>
      </c>
      <c r="G7680" s="674">
        <v>295.84500000000003</v>
      </c>
      <c r="H7680" s="115">
        <f t="shared" si="238"/>
        <v>1.0068371472522089</v>
      </c>
      <c r="I7680" s="115">
        <f t="shared" si="239"/>
        <v>62898.2745</v>
      </c>
    </row>
    <row r="7681" spans="1:9" hidden="1">
      <c r="A7681" s="115" t="s">
        <v>20475</v>
      </c>
      <c r="B7681" s="115" t="s">
        <v>20476</v>
      </c>
      <c r="C7681" s="115" t="s">
        <v>16360</v>
      </c>
      <c r="D7681" s="115" t="s">
        <v>1138</v>
      </c>
      <c r="E7681" s="115">
        <v>46438.58</v>
      </c>
      <c r="F7681" s="674">
        <v>293.83600000000001</v>
      </c>
      <c r="G7681" s="674">
        <v>295.84500000000003</v>
      </c>
      <c r="H7681" s="115">
        <f t="shared" si="238"/>
        <v>1.0068371472522089</v>
      </c>
      <c r="I7681" s="115">
        <f t="shared" si="239"/>
        <v>46756.087399999997</v>
      </c>
    </row>
    <row r="7682" spans="1:9" hidden="1">
      <c r="A7682" s="115" t="s">
        <v>20477</v>
      </c>
      <c r="B7682" s="115" t="s">
        <v>20478</v>
      </c>
      <c r="C7682" s="115" t="s">
        <v>16363</v>
      </c>
      <c r="D7682" s="115" t="s">
        <v>1138</v>
      </c>
      <c r="E7682" s="115">
        <v>46687.7</v>
      </c>
      <c r="F7682" s="674">
        <v>293.83600000000001</v>
      </c>
      <c r="G7682" s="674">
        <v>295.84500000000003</v>
      </c>
      <c r="H7682" s="115">
        <f t="shared" si="238"/>
        <v>1.0068371472522089</v>
      </c>
      <c r="I7682" s="115">
        <f t="shared" si="239"/>
        <v>47006.9107</v>
      </c>
    </row>
    <row r="7683" spans="1:9" hidden="1">
      <c r="A7683" s="115" t="s">
        <v>20479</v>
      </c>
      <c r="B7683" s="115" t="s">
        <v>20480</v>
      </c>
      <c r="C7683" s="115" t="s">
        <v>16366</v>
      </c>
      <c r="D7683" s="115" t="s">
        <v>1138</v>
      </c>
      <c r="E7683" s="115">
        <v>67591.199999999997</v>
      </c>
      <c r="F7683" s="674">
        <v>293.83600000000001</v>
      </c>
      <c r="G7683" s="674">
        <v>295.84500000000003</v>
      </c>
      <c r="H7683" s="115">
        <f t="shared" si="238"/>
        <v>1.0068371472522089</v>
      </c>
      <c r="I7683" s="115">
        <f t="shared" si="239"/>
        <v>68053.331000000006</v>
      </c>
    </row>
    <row r="7684" spans="1:9" hidden="1">
      <c r="A7684" s="115" t="s">
        <v>20481</v>
      </c>
      <c r="B7684" s="115" t="s">
        <v>20482</v>
      </c>
      <c r="C7684" s="115" t="s">
        <v>16369</v>
      </c>
      <c r="D7684" s="115" t="s">
        <v>1138</v>
      </c>
      <c r="E7684" s="115">
        <v>47380.800000000003</v>
      </c>
      <c r="F7684" s="674">
        <v>293.83600000000001</v>
      </c>
      <c r="G7684" s="674">
        <v>295.84500000000003</v>
      </c>
      <c r="H7684" s="115">
        <f t="shared" si="238"/>
        <v>1.0068371472522089</v>
      </c>
      <c r="I7684" s="115">
        <f t="shared" si="239"/>
        <v>47704.749499999998</v>
      </c>
    </row>
    <row r="7685" spans="1:9" hidden="1">
      <c r="A7685" s="115" t="s">
        <v>20483</v>
      </c>
      <c r="B7685" s="115" t="s">
        <v>20484</v>
      </c>
      <c r="C7685" s="115" t="s">
        <v>16372</v>
      </c>
      <c r="D7685" s="115" t="s">
        <v>1138</v>
      </c>
      <c r="E7685" s="115">
        <v>59995.87</v>
      </c>
      <c r="F7685" s="674">
        <v>293.83600000000001</v>
      </c>
      <c r="G7685" s="674">
        <v>295.84500000000003</v>
      </c>
      <c r="H7685" s="115">
        <f t="shared" ref="H7685:H7748" si="240">G7685/F7685</f>
        <v>1.0068371472522089</v>
      </c>
      <c r="I7685" s="115">
        <f t="shared" ref="I7685:I7748" si="241">ROUND(H7685*E7685,4)</f>
        <v>60406.070599999999</v>
      </c>
    </row>
    <row r="7686" spans="1:9" hidden="1">
      <c r="A7686" s="115" t="s">
        <v>20485</v>
      </c>
      <c r="B7686" s="115" t="s">
        <v>20486</v>
      </c>
      <c r="C7686" s="115" t="s">
        <v>16375</v>
      </c>
      <c r="D7686" s="115" t="s">
        <v>1138</v>
      </c>
      <c r="E7686" s="115">
        <v>80042.350000000006</v>
      </c>
      <c r="F7686" s="674">
        <v>293.83600000000001</v>
      </c>
      <c r="G7686" s="674">
        <v>295.84500000000003</v>
      </c>
      <c r="H7686" s="115">
        <f t="shared" si="240"/>
        <v>1.0068371472522089</v>
      </c>
      <c r="I7686" s="115">
        <f t="shared" si="241"/>
        <v>80589.611300000004</v>
      </c>
    </row>
    <row r="7687" spans="1:9" hidden="1">
      <c r="A7687" s="115" t="s">
        <v>20487</v>
      </c>
      <c r="B7687" s="115" t="s">
        <v>20488</v>
      </c>
      <c r="C7687" s="115" t="s">
        <v>16378</v>
      </c>
      <c r="D7687" s="115" t="s">
        <v>1138</v>
      </c>
      <c r="E7687" s="115">
        <v>71012.179999999993</v>
      </c>
      <c r="F7687" s="674">
        <v>293.83600000000001</v>
      </c>
      <c r="G7687" s="674">
        <v>295.84500000000003</v>
      </c>
      <c r="H7687" s="115">
        <f t="shared" si="240"/>
        <v>1.0068371472522089</v>
      </c>
      <c r="I7687" s="115">
        <f t="shared" si="241"/>
        <v>71497.700700000001</v>
      </c>
    </row>
    <row r="7688" spans="1:9" hidden="1">
      <c r="A7688" s="115" t="s">
        <v>20489</v>
      </c>
      <c r="B7688" s="115" t="s">
        <v>20490</v>
      </c>
      <c r="C7688" s="115" t="s">
        <v>16381</v>
      </c>
      <c r="D7688" s="115" t="s">
        <v>1138</v>
      </c>
      <c r="E7688" s="115">
        <v>82122.13</v>
      </c>
      <c r="F7688" s="674">
        <v>293.83600000000001</v>
      </c>
      <c r="G7688" s="674">
        <v>295.84500000000003</v>
      </c>
      <c r="H7688" s="115">
        <f t="shared" si="240"/>
        <v>1.0068371472522089</v>
      </c>
      <c r="I7688" s="115">
        <f t="shared" si="241"/>
        <v>82683.611099999995</v>
      </c>
    </row>
    <row r="7689" spans="1:9" hidden="1">
      <c r="A7689" s="115" t="s">
        <v>20491</v>
      </c>
      <c r="B7689" s="115" t="s">
        <v>20492</v>
      </c>
      <c r="C7689" s="115" t="s">
        <v>16384</v>
      </c>
      <c r="D7689" s="115" t="s">
        <v>1138</v>
      </c>
      <c r="E7689" s="115">
        <v>103038.96</v>
      </c>
      <c r="F7689" s="674">
        <v>293.83600000000001</v>
      </c>
      <c r="G7689" s="674">
        <v>295.84500000000003</v>
      </c>
      <c r="H7689" s="115">
        <f t="shared" si="240"/>
        <v>1.0068371472522089</v>
      </c>
      <c r="I7689" s="115">
        <f t="shared" si="241"/>
        <v>103743.4525</v>
      </c>
    </row>
    <row r="7690" spans="1:9" hidden="1">
      <c r="A7690" s="115" t="s">
        <v>20493</v>
      </c>
      <c r="B7690" s="115" t="s">
        <v>20494</v>
      </c>
      <c r="C7690" s="115" t="s">
        <v>16387</v>
      </c>
      <c r="D7690" s="115" t="s">
        <v>1138</v>
      </c>
      <c r="E7690" s="115">
        <v>1514.36</v>
      </c>
      <c r="F7690" s="674">
        <v>293.83600000000001</v>
      </c>
      <c r="G7690" s="674">
        <v>295.84500000000003</v>
      </c>
      <c r="H7690" s="115">
        <f t="shared" si="240"/>
        <v>1.0068371472522089</v>
      </c>
      <c r="I7690" s="115">
        <f t="shared" si="241"/>
        <v>1524.7139</v>
      </c>
    </row>
    <row r="7691" spans="1:9" hidden="1">
      <c r="A7691" s="115" t="s">
        <v>20495</v>
      </c>
      <c r="B7691" s="115" t="s">
        <v>20496</v>
      </c>
      <c r="C7691" s="115" t="s">
        <v>16390</v>
      </c>
      <c r="D7691" s="115" t="s">
        <v>1138</v>
      </c>
      <c r="E7691" s="115">
        <v>1655.95</v>
      </c>
      <c r="F7691" s="674">
        <v>293.83600000000001</v>
      </c>
      <c r="G7691" s="674">
        <v>295.84500000000003</v>
      </c>
      <c r="H7691" s="115">
        <f t="shared" si="240"/>
        <v>1.0068371472522089</v>
      </c>
      <c r="I7691" s="115">
        <f t="shared" si="241"/>
        <v>1667.2719999999999</v>
      </c>
    </row>
    <row r="7692" spans="1:9" hidden="1">
      <c r="A7692" s="115" t="s">
        <v>20497</v>
      </c>
      <c r="B7692" s="115" t="s">
        <v>20498</v>
      </c>
      <c r="C7692" s="115" t="s">
        <v>16393</v>
      </c>
      <c r="D7692" s="115" t="s">
        <v>1138</v>
      </c>
      <c r="E7692" s="115">
        <v>2029.28</v>
      </c>
      <c r="F7692" s="674">
        <v>293.83600000000001</v>
      </c>
      <c r="G7692" s="674">
        <v>295.84500000000003</v>
      </c>
      <c r="H7692" s="115">
        <f t="shared" si="240"/>
        <v>1.0068371472522089</v>
      </c>
      <c r="I7692" s="115">
        <f t="shared" si="241"/>
        <v>2043.1545000000001</v>
      </c>
    </row>
    <row r="7693" spans="1:9" hidden="1">
      <c r="A7693" s="115" t="s">
        <v>20499</v>
      </c>
      <c r="B7693" s="115" t="s">
        <v>20500</v>
      </c>
      <c r="C7693" s="115" t="s">
        <v>16396</v>
      </c>
      <c r="D7693" s="115" t="s">
        <v>1138</v>
      </c>
      <c r="E7693" s="115">
        <v>2448.5100000000002</v>
      </c>
      <c r="F7693" s="674">
        <v>293.83600000000001</v>
      </c>
      <c r="G7693" s="674">
        <v>295.84500000000003</v>
      </c>
      <c r="H7693" s="115">
        <f t="shared" si="240"/>
        <v>1.0068371472522089</v>
      </c>
      <c r="I7693" s="115">
        <f t="shared" si="241"/>
        <v>2465.2507999999998</v>
      </c>
    </row>
    <row r="7694" spans="1:9" hidden="1">
      <c r="A7694" s="115" t="s">
        <v>20501</v>
      </c>
      <c r="B7694" s="115" t="s">
        <v>20502</v>
      </c>
      <c r="C7694" s="115" t="s">
        <v>16399</v>
      </c>
      <c r="D7694" s="115" t="s">
        <v>1138</v>
      </c>
      <c r="E7694" s="115">
        <v>2912.25</v>
      </c>
      <c r="F7694" s="674">
        <v>293.83600000000001</v>
      </c>
      <c r="G7694" s="674">
        <v>295.84500000000003</v>
      </c>
      <c r="H7694" s="115">
        <f t="shared" si="240"/>
        <v>1.0068371472522089</v>
      </c>
      <c r="I7694" s="115">
        <f t="shared" si="241"/>
        <v>2932.1615000000002</v>
      </c>
    </row>
    <row r="7695" spans="1:9" hidden="1">
      <c r="A7695" s="115" t="s">
        <v>20503</v>
      </c>
      <c r="B7695" s="115" t="s">
        <v>20504</v>
      </c>
      <c r="C7695" s="115" t="s">
        <v>16402</v>
      </c>
      <c r="D7695" s="115" t="s">
        <v>1138</v>
      </c>
      <c r="E7695" s="115">
        <v>3497.67</v>
      </c>
      <c r="F7695" s="674">
        <v>293.83600000000001</v>
      </c>
      <c r="G7695" s="674">
        <v>295.84500000000003</v>
      </c>
      <c r="H7695" s="115">
        <f t="shared" si="240"/>
        <v>1.0068371472522089</v>
      </c>
      <c r="I7695" s="115">
        <f t="shared" si="241"/>
        <v>3521.5841</v>
      </c>
    </row>
    <row r="7696" spans="1:9" hidden="1">
      <c r="A7696" s="115" t="s">
        <v>20505</v>
      </c>
      <c r="B7696" s="115" t="s">
        <v>20506</v>
      </c>
      <c r="C7696" s="115" t="s">
        <v>16405</v>
      </c>
      <c r="D7696" s="115" t="s">
        <v>1138</v>
      </c>
      <c r="E7696" s="115">
        <v>4064.42</v>
      </c>
      <c r="F7696" s="674">
        <v>293.83600000000001</v>
      </c>
      <c r="G7696" s="674">
        <v>295.84500000000003</v>
      </c>
      <c r="H7696" s="115">
        <f t="shared" si="240"/>
        <v>1.0068371472522089</v>
      </c>
      <c r="I7696" s="115">
        <f t="shared" si="241"/>
        <v>4092.2089999999998</v>
      </c>
    </row>
    <row r="7697" spans="1:9" hidden="1">
      <c r="A7697" s="115" t="s">
        <v>20507</v>
      </c>
      <c r="B7697" s="115" t="s">
        <v>20508</v>
      </c>
      <c r="C7697" s="115" t="s">
        <v>16408</v>
      </c>
      <c r="D7697" s="115" t="s">
        <v>1138</v>
      </c>
      <c r="E7697" s="115">
        <v>4630.26</v>
      </c>
      <c r="F7697" s="674">
        <v>293.83600000000001</v>
      </c>
      <c r="G7697" s="674">
        <v>295.84500000000003</v>
      </c>
      <c r="H7697" s="115">
        <f t="shared" si="240"/>
        <v>1.0068371472522089</v>
      </c>
      <c r="I7697" s="115">
        <f t="shared" si="241"/>
        <v>4661.9178000000002</v>
      </c>
    </row>
    <row r="7698" spans="1:9" hidden="1">
      <c r="A7698" s="115" t="s">
        <v>20509</v>
      </c>
      <c r="B7698" s="115" t="s">
        <v>20510</v>
      </c>
      <c r="C7698" s="115" t="s">
        <v>16411</v>
      </c>
      <c r="D7698" s="115" t="s">
        <v>1138</v>
      </c>
      <c r="E7698" s="115">
        <v>5516.81</v>
      </c>
      <c r="F7698" s="674">
        <v>293.83600000000001</v>
      </c>
      <c r="G7698" s="674">
        <v>295.84500000000003</v>
      </c>
      <c r="H7698" s="115">
        <f t="shared" si="240"/>
        <v>1.0068371472522089</v>
      </c>
      <c r="I7698" s="115">
        <f t="shared" si="241"/>
        <v>5554.5291999999999</v>
      </c>
    </row>
    <row r="7699" spans="1:9" hidden="1">
      <c r="A7699" s="115" t="s">
        <v>20511</v>
      </c>
      <c r="B7699" s="115" t="s">
        <v>20512</v>
      </c>
      <c r="C7699" s="115" t="s">
        <v>16414</v>
      </c>
      <c r="D7699" s="115" t="s">
        <v>1138</v>
      </c>
      <c r="E7699" s="115">
        <v>5943.97</v>
      </c>
      <c r="F7699" s="674">
        <v>293.83600000000001</v>
      </c>
      <c r="G7699" s="674">
        <v>295.84500000000003</v>
      </c>
      <c r="H7699" s="115">
        <f t="shared" si="240"/>
        <v>1.0068371472522089</v>
      </c>
      <c r="I7699" s="115">
        <f t="shared" si="241"/>
        <v>5984.6098000000002</v>
      </c>
    </row>
    <row r="7700" spans="1:9" hidden="1">
      <c r="A7700" s="115" t="s">
        <v>20513</v>
      </c>
      <c r="B7700" s="115" t="s">
        <v>20514</v>
      </c>
      <c r="C7700" s="115" t="s">
        <v>16417</v>
      </c>
      <c r="D7700" s="115" t="s">
        <v>1138</v>
      </c>
      <c r="E7700" s="115">
        <v>7341.82</v>
      </c>
      <c r="F7700" s="674">
        <v>293.83600000000001</v>
      </c>
      <c r="G7700" s="674">
        <v>295.84500000000003</v>
      </c>
      <c r="H7700" s="115">
        <f t="shared" si="240"/>
        <v>1.0068371472522089</v>
      </c>
      <c r="I7700" s="115">
        <f t="shared" si="241"/>
        <v>7392.0171</v>
      </c>
    </row>
    <row r="7701" spans="1:9" hidden="1">
      <c r="A7701" s="115" t="s">
        <v>20515</v>
      </c>
      <c r="B7701" s="115" t="s">
        <v>20516</v>
      </c>
      <c r="C7701" s="115" t="s">
        <v>16420</v>
      </c>
      <c r="D7701" s="115" t="s">
        <v>1138</v>
      </c>
      <c r="E7701" s="115">
        <v>14472.08</v>
      </c>
      <c r="F7701" s="674">
        <v>293.83600000000001</v>
      </c>
      <c r="G7701" s="674">
        <v>295.84500000000003</v>
      </c>
      <c r="H7701" s="115">
        <f t="shared" si="240"/>
        <v>1.0068371472522089</v>
      </c>
      <c r="I7701" s="115">
        <f t="shared" si="241"/>
        <v>14571.027700000001</v>
      </c>
    </row>
    <row r="7702" spans="1:9" hidden="1">
      <c r="A7702" s="115" t="s">
        <v>20517</v>
      </c>
      <c r="B7702" s="115" t="s">
        <v>20518</v>
      </c>
      <c r="C7702" s="115" t="s">
        <v>16423</v>
      </c>
      <c r="D7702" s="115" t="s">
        <v>1138</v>
      </c>
      <c r="E7702" s="115">
        <v>18301.73</v>
      </c>
      <c r="F7702" s="674">
        <v>293.83600000000001</v>
      </c>
      <c r="G7702" s="674">
        <v>295.84500000000003</v>
      </c>
      <c r="H7702" s="115">
        <f t="shared" si="240"/>
        <v>1.0068371472522089</v>
      </c>
      <c r="I7702" s="115">
        <f t="shared" si="241"/>
        <v>18426.8616</v>
      </c>
    </row>
    <row r="7703" spans="1:9" hidden="1">
      <c r="A7703" s="115" t="s">
        <v>20519</v>
      </c>
      <c r="B7703" s="115" t="s">
        <v>20520</v>
      </c>
      <c r="C7703" s="115" t="s">
        <v>16426</v>
      </c>
      <c r="D7703" s="115" t="s">
        <v>1138</v>
      </c>
      <c r="E7703" s="115">
        <v>28062.33</v>
      </c>
      <c r="F7703" s="674">
        <v>293.83600000000001</v>
      </c>
      <c r="G7703" s="674">
        <v>295.84500000000003</v>
      </c>
      <c r="H7703" s="115">
        <f t="shared" si="240"/>
        <v>1.0068371472522089</v>
      </c>
      <c r="I7703" s="115">
        <f t="shared" si="241"/>
        <v>28254.1963</v>
      </c>
    </row>
    <row r="7704" spans="1:9" hidden="1">
      <c r="A7704" s="115" t="s">
        <v>20521</v>
      </c>
      <c r="B7704" s="115" t="s">
        <v>20522</v>
      </c>
      <c r="C7704" s="115" t="s">
        <v>16429</v>
      </c>
      <c r="D7704" s="115" t="s">
        <v>1138</v>
      </c>
      <c r="E7704" s="115">
        <v>29601.200000000001</v>
      </c>
      <c r="F7704" s="674">
        <v>293.83600000000001</v>
      </c>
      <c r="G7704" s="674">
        <v>295.84500000000003</v>
      </c>
      <c r="H7704" s="115">
        <f t="shared" si="240"/>
        <v>1.0068371472522089</v>
      </c>
      <c r="I7704" s="115">
        <f t="shared" si="241"/>
        <v>29803.587800000001</v>
      </c>
    </row>
    <row r="7705" spans="1:9" hidden="1">
      <c r="A7705" s="115" t="s">
        <v>20523</v>
      </c>
      <c r="B7705" s="115" t="s">
        <v>20524</v>
      </c>
      <c r="C7705" s="115" t="s">
        <v>16432</v>
      </c>
      <c r="D7705" s="115" t="s">
        <v>1138</v>
      </c>
      <c r="E7705" s="115">
        <v>40700.370000000003</v>
      </c>
      <c r="F7705" s="674">
        <v>293.83600000000001</v>
      </c>
      <c r="G7705" s="674">
        <v>295.84500000000003</v>
      </c>
      <c r="H7705" s="115">
        <f t="shared" si="240"/>
        <v>1.0068371472522089</v>
      </c>
      <c r="I7705" s="115">
        <f t="shared" si="241"/>
        <v>40978.644399999997</v>
      </c>
    </row>
    <row r="7706" spans="1:9" hidden="1">
      <c r="A7706" s="115" t="s">
        <v>20525</v>
      </c>
      <c r="B7706" s="115" t="s">
        <v>20526</v>
      </c>
      <c r="C7706" s="115" t="s">
        <v>16435</v>
      </c>
      <c r="D7706" s="115" t="s">
        <v>1138</v>
      </c>
      <c r="E7706" s="115">
        <v>1514.36</v>
      </c>
      <c r="F7706" s="674">
        <v>293.83600000000001</v>
      </c>
      <c r="G7706" s="674">
        <v>295.84500000000003</v>
      </c>
      <c r="H7706" s="115">
        <f t="shared" si="240"/>
        <v>1.0068371472522089</v>
      </c>
      <c r="I7706" s="115">
        <f t="shared" si="241"/>
        <v>1524.7139</v>
      </c>
    </row>
    <row r="7707" spans="1:9" hidden="1">
      <c r="A7707" s="115" t="s">
        <v>20527</v>
      </c>
      <c r="B7707" s="115" t="s">
        <v>20528</v>
      </c>
      <c r="C7707" s="115" t="s">
        <v>16438</v>
      </c>
      <c r="D7707" s="115" t="s">
        <v>1138</v>
      </c>
      <c r="E7707" s="115">
        <v>1655.95</v>
      </c>
      <c r="F7707" s="674">
        <v>293.83600000000001</v>
      </c>
      <c r="G7707" s="674">
        <v>295.84500000000003</v>
      </c>
      <c r="H7707" s="115">
        <f t="shared" si="240"/>
        <v>1.0068371472522089</v>
      </c>
      <c r="I7707" s="115">
        <f t="shared" si="241"/>
        <v>1667.2719999999999</v>
      </c>
    </row>
    <row r="7708" spans="1:9" hidden="1">
      <c r="A7708" s="115" t="s">
        <v>20529</v>
      </c>
      <c r="B7708" s="115" t="s">
        <v>20530</v>
      </c>
      <c r="C7708" s="115" t="s">
        <v>16441</v>
      </c>
      <c r="D7708" s="115" t="s">
        <v>1138</v>
      </c>
      <c r="E7708" s="115">
        <v>2029.28</v>
      </c>
      <c r="F7708" s="674">
        <v>293.83600000000001</v>
      </c>
      <c r="G7708" s="674">
        <v>295.84500000000003</v>
      </c>
      <c r="H7708" s="115">
        <f t="shared" si="240"/>
        <v>1.0068371472522089</v>
      </c>
      <c r="I7708" s="115">
        <f t="shared" si="241"/>
        <v>2043.1545000000001</v>
      </c>
    </row>
    <row r="7709" spans="1:9" hidden="1">
      <c r="A7709" s="115" t="s">
        <v>20531</v>
      </c>
      <c r="B7709" s="115" t="s">
        <v>20532</v>
      </c>
      <c r="C7709" s="115" t="s">
        <v>16444</v>
      </c>
      <c r="D7709" s="115" t="s">
        <v>1138</v>
      </c>
      <c r="E7709" s="115">
        <v>2449.1999999999998</v>
      </c>
      <c r="F7709" s="674">
        <v>293.83600000000001</v>
      </c>
      <c r="G7709" s="674">
        <v>295.84500000000003</v>
      </c>
      <c r="H7709" s="115">
        <f t="shared" si="240"/>
        <v>1.0068371472522089</v>
      </c>
      <c r="I7709" s="115">
        <f t="shared" si="241"/>
        <v>2465.9454999999998</v>
      </c>
    </row>
    <row r="7710" spans="1:9" hidden="1">
      <c r="A7710" s="115" t="s">
        <v>20533</v>
      </c>
      <c r="B7710" s="115" t="s">
        <v>20534</v>
      </c>
      <c r="C7710" s="115" t="s">
        <v>16447</v>
      </c>
      <c r="D7710" s="115" t="s">
        <v>1138</v>
      </c>
      <c r="E7710" s="115">
        <v>2958.68</v>
      </c>
      <c r="F7710" s="674">
        <v>293.83600000000001</v>
      </c>
      <c r="G7710" s="674">
        <v>295.84500000000003</v>
      </c>
      <c r="H7710" s="115">
        <f t="shared" si="240"/>
        <v>1.0068371472522089</v>
      </c>
      <c r="I7710" s="115">
        <f t="shared" si="241"/>
        <v>2978.9088999999999</v>
      </c>
    </row>
    <row r="7711" spans="1:9" hidden="1">
      <c r="A7711" s="115" t="s">
        <v>20535</v>
      </c>
      <c r="B7711" s="115" t="s">
        <v>20536</v>
      </c>
      <c r="C7711" s="115" t="s">
        <v>16450</v>
      </c>
      <c r="D7711" s="115" t="s">
        <v>1138</v>
      </c>
      <c r="E7711" s="115">
        <v>3535.74</v>
      </c>
      <c r="F7711" s="674">
        <v>293.83600000000001</v>
      </c>
      <c r="G7711" s="674">
        <v>295.84500000000003</v>
      </c>
      <c r="H7711" s="115">
        <f t="shared" si="240"/>
        <v>1.0068371472522089</v>
      </c>
      <c r="I7711" s="115">
        <f t="shared" si="241"/>
        <v>3559.9144000000001</v>
      </c>
    </row>
    <row r="7712" spans="1:9" hidden="1">
      <c r="A7712" s="115" t="s">
        <v>20537</v>
      </c>
      <c r="B7712" s="115" t="s">
        <v>20538</v>
      </c>
      <c r="C7712" s="115" t="s">
        <v>16453</v>
      </c>
      <c r="D7712" s="115" t="s">
        <v>1138</v>
      </c>
      <c r="E7712" s="115">
        <v>4105.4399999999996</v>
      </c>
      <c r="F7712" s="674">
        <v>293.83600000000001</v>
      </c>
      <c r="G7712" s="674">
        <v>295.84500000000003</v>
      </c>
      <c r="H7712" s="115">
        <f t="shared" si="240"/>
        <v>1.0068371472522089</v>
      </c>
      <c r="I7712" s="115">
        <f t="shared" si="241"/>
        <v>4133.5095000000001</v>
      </c>
    </row>
    <row r="7713" spans="1:9" hidden="1">
      <c r="A7713" s="115" t="s">
        <v>20539</v>
      </c>
      <c r="B7713" s="115" t="s">
        <v>20540</v>
      </c>
      <c r="C7713" s="115" t="s">
        <v>16456</v>
      </c>
      <c r="D7713" s="115" t="s">
        <v>1138</v>
      </c>
      <c r="E7713" s="115">
        <v>4825.3100000000004</v>
      </c>
      <c r="F7713" s="674">
        <v>293.83600000000001</v>
      </c>
      <c r="G7713" s="674">
        <v>295.84500000000003</v>
      </c>
      <c r="H7713" s="115">
        <f t="shared" si="240"/>
        <v>1.0068371472522089</v>
      </c>
      <c r="I7713" s="115">
        <f t="shared" si="241"/>
        <v>4858.3014000000003</v>
      </c>
    </row>
    <row r="7714" spans="1:9" hidden="1">
      <c r="A7714" s="115" t="s">
        <v>20541</v>
      </c>
      <c r="B7714" s="115" t="s">
        <v>20542</v>
      </c>
      <c r="C7714" s="115" t="s">
        <v>16459</v>
      </c>
      <c r="D7714" s="115" t="s">
        <v>1138</v>
      </c>
      <c r="E7714" s="115">
        <v>5752.12</v>
      </c>
      <c r="F7714" s="674">
        <v>293.83600000000001</v>
      </c>
      <c r="G7714" s="674">
        <v>295.84500000000003</v>
      </c>
      <c r="H7714" s="115">
        <f t="shared" si="240"/>
        <v>1.0068371472522089</v>
      </c>
      <c r="I7714" s="115">
        <f t="shared" si="241"/>
        <v>5791.4480999999996</v>
      </c>
    </row>
    <row r="7715" spans="1:9" hidden="1">
      <c r="A7715" s="115" t="s">
        <v>20543</v>
      </c>
      <c r="B7715" s="115" t="s">
        <v>20544</v>
      </c>
      <c r="C7715" s="115" t="s">
        <v>16462</v>
      </c>
      <c r="D7715" s="115" t="s">
        <v>1138</v>
      </c>
      <c r="E7715" s="115">
        <v>6599.64</v>
      </c>
      <c r="F7715" s="674">
        <v>293.83600000000001</v>
      </c>
      <c r="G7715" s="674">
        <v>295.84500000000003</v>
      </c>
      <c r="H7715" s="115">
        <f t="shared" si="240"/>
        <v>1.0068371472522089</v>
      </c>
      <c r="I7715" s="115">
        <f t="shared" si="241"/>
        <v>6644.7627000000002</v>
      </c>
    </row>
    <row r="7716" spans="1:9" hidden="1">
      <c r="A7716" s="115" t="s">
        <v>20545</v>
      </c>
      <c r="B7716" s="115" t="s">
        <v>20546</v>
      </c>
      <c r="C7716" s="115" t="s">
        <v>16465</v>
      </c>
      <c r="D7716" s="115" t="s">
        <v>1138</v>
      </c>
      <c r="E7716" s="115">
        <v>8856.5</v>
      </c>
      <c r="F7716" s="674">
        <v>293.83600000000001</v>
      </c>
      <c r="G7716" s="674">
        <v>295.84500000000003</v>
      </c>
      <c r="H7716" s="115">
        <f t="shared" si="240"/>
        <v>1.0068371472522089</v>
      </c>
      <c r="I7716" s="115">
        <f t="shared" si="241"/>
        <v>8917.0532000000003</v>
      </c>
    </row>
    <row r="7717" spans="1:9" hidden="1">
      <c r="A7717" s="115" t="s">
        <v>20547</v>
      </c>
      <c r="B7717" s="115" t="s">
        <v>20548</v>
      </c>
      <c r="C7717" s="115" t="s">
        <v>16468</v>
      </c>
      <c r="D7717" s="115" t="s">
        <v>1138</v>
      </c>
      <c r="E7717" s="115">
        <v>15506.5</v>
      </c>
      <c r="F7717" s="674">
        <v>293.83600000000001</v>
      </c>
      <c r="G7717" s="674">
        <v>295.84500000000003</v>
      </c>
      <c r="H7717" s="115">
        <f t="shared" si="240"/>
        <v>1.0068371472522089</v>
      </c>
      <c r="I7717" s="115">
        <f t="shared" si="241"/>
        <v>15612.520200000001</v>
      </c>
    </row>
    <row r="7718" spans="1:9" hidden="1">
      <c r="A7718" s="115" t="s">
        <v>20549</v>
      </c>
      <c r="B7718" s="115" t="s">
        <v>20550</v>
      </c>
      <c r="C7718" s="115" t="s">
        <v>16471</v>
      </c>
      <c r="D7718" s="115" t="s">
        <v>1138</v>
      </c>
      <c r="E7718" s="115">
        <v>1554.99</v>
      </c>
      <c r="F7718" s="674">
        <v>293.83600000000001</v>
      </c>
      <c r="G7718" s="674">
        <v>295.84500000000003</v>
      </c>
      <c r="H7718" s="115">
        <f t="shared" si="240"/>
        <v>1.0068371472522089</v>
      </c>
      <c r="I7718" s="115">
        <f t="shared" si="241"/>
        <v>1565.6216999999999</v>
      </c>
    </row>
    <row r="7719" spans="1:9" hidden="1">
      <c r="A7719" s="115" t="s">
        <v>20551</v>
      </c>
      <c r="B7719" s="115" t="s">
        <v>20552</v>
      </c>
      <c r="C7719" s="115" t="s">
        <v>16474</v>
      </c>
      <c r="D7719" s="115" t="s">
        <v>1138</v>
      </c>
      <c r="E7719" s="115">
        <v>1710.9</v>
      </c>
      <c r="F7719" s="674">
        <v>293.83600000000001</v>
      </c>
      <c r="G7719" s="674">
        <v>295.84500000000003</v>
      </c>
      <c r="H7719" s="115">
        <f t="shared" si="240"/>
        <v>1.0068371472522089</v>
      </c>
      <c r="I7719" s="115">
        <f t="shared" si="241"/>
        <v>1722.5977</v>
      </c>
    </row>
    <row r="7720" spans="1:9" hidden="1">
      <c r="A7720" s="115" t="s">
        <v>20553</v>
      </c>
      <c r="B7720" s="115" t="s">
        <v>20554</v>
      </c>
      <c r="C7720" s="115" t="s">
        <v>16477</v>
      </c>
      <c r="D7720" s="115" t="s">
        <v>1138</v>
      </c>
      <c r="E7720" s="115">
        <v>2118.54</v>
      </c>
      <c r="F7720" s="674">
        <v>293.83600000000001</v>
      </c>
      <c r="G7720" s="674">
        <v>295.84500000000003</v>
      </c>
      <c r="H7720" s="115">
        <f t="shared" si="240"/>
        <v>1.0068371472522089</v>
      </c>
      <c r="I7720" s="115">
        <f t="shared" si="241"/>
        <v>2133.0248000000001</v>
      </c>
    </row>
    <row r="7721" spans="1:9" hidden="1">
      <c r="A7721" s="115" t="s">
        <v>20555</v>
      </c>
      <c r="B7721" s="115" t="s">
        <v>20556</v>
      </c>
      <c r="C7721" s="115" t="s">
        <v>16480</v>
      </c>
      <c r="D7721" s="115" t="s">
        <v>1138</v>
      </c>
      <c r="E7721" s="115">
        <v>2570.77</v>
      </c>
      <c r="F7721" s="674">
        <v>293.83600000000001</v>
      </c>
      <c r="G7721" s="674">
        <v>295.84500000000003</v>
      </c>
      <c r="H7721" s="115">
        <f t="shared" si="240"/>
        <v>1.0068371472522089</v>
      </c>
      <c r="I7721" s="115">
        <f t="shared" si="241"/>
        <v>2588.3467000000001</v>
      </c>
    </row>
    <row r="7722" spans="1:9" hidden="1">
      <c r="A7722" s="115" t="s">
        <v>20557</v>
      </c>
      <c r="B7722" s="115" t="s">
        <v>20558</v>
      </c>
      <c r="C7722" s="115" t="s">
        <v>16483</v>
      </c>
      <c r="D7722" s="115" t="s">
        <v>1138</v>
      </c>
      <c r="E7722" s="115">
        <v>3108.5</v>
      </c>
      <c r="F7722" s="674">
        <v>293.83600000000001</v>
      </c>
      <c r="G7722" s="674">
        <v>295.84500000000003</v>
      </c>
      <c r="H7722" s="115">
        <f t="shared" si="240"/>
        <v>1.0068371472522089</v>
      </c>
      <c r="I7722" s="115">
        <f t="shared" si="241"/>
        <v>3129.7532999999999</v>
      </c>
    </row>
    <row r="7723" spans="1:9" hidden="1">
      <c r="A7723" s="115" t="s">
        <v>20559</v>
      </c>
      <c r="B7723" s="115" t="s">
        <v>20560</v>
      </c>
      <c r="C7723" s="115" t="s">
        <v>16486</v>
      </c>
      <c r="D7723" s="115" t="s">
        <v>1138</v>
      </c>
      <c r="E7723" s="115">
        <v>3717.43</v>
      </c>
      <c r="F7723" s="674">
        <v>293.83600000000001</v>
      </c>
      <c r="G7723" s="674">
        <v>295.84500000000003</v>
      </c>
      <c r="H7723" s="115">
        <f t="shared" si="240"/>
        <v>1.0068371472522089</v>
      </c>
      <c r="I7723" s="115">
        <f t="shared" si="241"/>
        <v>3742.8465999999999</v>
      </c>
    </row>
    <row r="7724" spans="1:9" hidden="1">
      <c r="A7724" s="115" t="s">
        <v>20561</v>
      </c>
      <c r="B7724" s="115" t="s">
        <v>20562</v>
      </c>
      <c r="C7724" s="115" t="s">
        <v>16489</v>
      </c>
      <c r="D7724" s="115" t="s">
        <v>1138</v>
      </c>
      <c r="E7724" s="115">
        <v>4362.79</v>
      </c>
      <c r="F7724" s="674">
        <v>293.83600000000001</v>
      </c>
      <c r="G7724" s="674">
        <v>295.84500000000003</v>
      </c>
      <c r="H7724" s="115">
        <f t="shared" si="240"/>
        <v>1.0068371472522089</v>
      </c>
      <c r="I7724" s="115">
        <f t="shared" si="241"/>
        <v>4392.6189999999997</v>
      </c>
    </row>
    <row r="7725" spans="1:9" hidden="1">
      <c r="A7725" s="115" t="s">
        <v>20563</v>
      </c>
      <c r="B7725" s="115" t="s">
        <v>20564</v>
      </c>
      <c r="C7725" s="115" t="s">
        <v>16492</v>
      </c>
      <c r="D7725" s="115" t="s">
        <v>1138</v>
      </c>
      <c r="E7725" s="115">
        <v>4965.72</v>
      </c>
      <c r="F7725" s="674">
        <v>293.83600000000001</v>
      </c>
      <c r="G7725" s="674">
        <v>295.84500000000003</v>
      </c>
      <c r="H7725" s="115">
        <f t="shared" si="240"/>
        <v>1.0068371472522089</v>
      </c>
      <c r="I7725" s="115">
        <f t="shared" si="241"/>
        <v>4999.6714000000002</v>
      </c>
    </row>
    <row r="7726" spans="1:9" hidden="1">
      <c r="A7726" s="115" t="s">
        <v>20565</v>
      </c>
      <c r="B7726" s="115" t="s">
        <v>20566</v>
      </c>
      <c r="C7726" s="115" t="s">
        <v>16495</v>
      </c>
      <c r="D7726" s="115" t="s">
        <v>1138</v>
      </c>
      <c r="E7726" s="115">
        <v>5946.81</v>
      </c>
      <c r="F7726" s="674">
        <v>293.83600000000001</v>
      </c>
      <c r="G7726" s="674">
        <v>295.84500000000003</v>
      </c>
      <c r="H7726" s="115">
        <f t="shared" si="240"/>
        <v>1.0068371472522089</v>
      </c>
      <c r="I7726" s="115">
        <f t="shared" si="241"/>
        <v>5987.4691999999995</v>
      </c>
    </row>
    <row r="7727" spans="1:9" hidden="1">
      <c r="A7727" s="115" t="s">
        <v>20567</v>
      </c>
      <c r="B7727" s="115" t="s">
        <v>20568</v>
      </c>
      <c r="C7727" s="115" t="s">
        <v>16498</v>
      </c>
      <c r="D7727" s="115" t="s">
        <v>1138</v>
      </c>
      <c r="E7727" s="115">
        <v>6434.69</v>
      </c>
      <c r="F7727" s="674">
        <v>293.83600000000001</v>
      </c>
      <c r="G7727" s="674">
        <v>295.84500000000003</v>
      </c>
      <c r="H7727" s="115">
        <f t="shared" si="240"/>
        <v>1.0068371472522089</v>
      </c>
      <c r="I7727" s="115">
        <f t="shared" si="241"/>
        <v>6478.6849000000002</v>
      </c>
    </row>
    <row r="7728" spans="1:9" hidden="1">
      <c r="A7728" s="115" t="s">
        <v>20569</v>
      </c>
      <c r="B7728" s="115" t="s">
        <v>20570</v>
      </c>
      <c r="C7728" s="115" t="s">
        <v>16501</v>
      </c>
      <c r="D7728" s="115" t="s">
        <v>1138</v>
      </c>
      <c r="E7728" s="115">
        <v>8051.99</v>
      </c>
      <c r="F7728" s="674">
        <v>293.83600000000001</v>
      </c>
      <c r="G7728" s="674">
        <v>295.84500000000003</v>
      </c>
      <c r="H7728" s="115">
        <f t="shared" si="240"/>
        <v>1.0068371472522089</v>
      </c>
      <c r="I7728" s="115">
        <f t="shared" si="241"/>
        <v>8107.0425999999998</v>
      </c>
    </row>
    <row r="7729" spans="1:9" hidden="1">
      <c r="A7729" s="115" t="s">
        <v>20571</v>
      </c>
      <c r="B7729" s="115" t="s">
        <v>20572</v>
      </c>
      <c r="C7729" s="115" t="s">
        <v>16504</v>
      </c>
      <c r="D7729" s="115" t="s">
        <v>1138</v>
      </c>
      <c r="E7729" s="115">
        <v>15476.57</v>
      </c>
      <c r="F7729" s="674">
        <v>293.83600000000001</v>
      </c>
      <c r="G7729" s="674">
        <v>295.84500000000003</v>
      </c>
      <c r="H7729" s="115">
        <f t="shared" si="240"/>
        <v>1.0068371472522089</v>
      </c>
      <c r="I7729" s="115">
        <f t="shared" si="241"/>
        <v>15582.3856</v>
      </c>
    </row>
    <row r="7730" spans="1:9" hidden="1">
      <c r="A7730" s="115" t="s">
        <v>20573</v>
      </c>
      <c r="B7730" s="115" t="s">
        <v>20574</v>
      </c>
      <c r="C7730" s="115" t="s">
        <v>16507</v>
      </c>
      <c r="D7730" s="115" t="s">
        <v>1138</v>
      </c>
      <c r="E7730" s="115">
        <v>19613.89</v>
      </c>
      <c r="F7730" s="674">
        <v>293.83600000000001</v>
      </c>
      <c r="G7730" s="674">
        <v>295.84500000000003</v>
      </c>
      <c r="H7730" s="115">
        <f t="shared" si="240"/>
        <v>1.0068371472522089</v>
      </c>
      <c r="I7730" s="115">
        <f t="shared" si="241"/>
        <v>19747.9931</v>
      </c>
    </row>
    <row r="7731" spans="1:9" hidden="1">
      <c r="A7731" s="115" t="s">
        <v>20575</v>
      </c>
      <c r="B7731" s="115" t="s">
        <v>20576</v>
      </c>
      <c r="C7731" s="115" t="s">
        <v>16510</v>
      </c>
      <c r="D7731" s="115" t="s">
        <v>1138</v>
      </c>
      <c r="E7731" s="115">
        <v>29740.44</v>
      </c>
      <c r="F7731" s="674">
        <v>293.83600000000001</v>
      </c>
      <c r="G7731" s="674">
        <v>295.84500000000003</v>
      </c>
      <c r="H7731" s="115">
        <f t="shared" si="240"/>
        <v>1.0068371472522089</v>
      </c>
      <c r="I7731" s="115">
        <f t="shared" si="241"/>
        <v>29943.7798</v>
      </c>
    </row>
    <row r="7732" spans="1:9" hidden="1">
      <c r="A7732" s="115" t="s">
        <v>20577</v>
      </c>
      <c r="B7732" s="115" t="s">
        <v>20578</v>
      </c>
      <c r="C7732" s="115" t="s">
        <v>16513</v>
      </c>
      <c r="D7732" s="115" t="s">
        <v>1138</v>
      </c>
      <c r="E7732" s="115">
        <v>32683.32</v>
      </c>
      <c r="F7732" s="674">
        <v>293.83600000000001</v>
      </c>
      <c r="G7732" s="674">
        <v>295.84500000000003</v>
      </c>
      <c r="H7732" s="115">
        <f t="shared" si="240"/>
        <v>1.0068371472522089</v>
      </c>
      <c r="I7732" s="115">
        <f t="shared" si="241"/>
        <v>32906.780700000003</v>
      </c>
    </row>
    <row r="7733" spans="1:9" hidden="1">
      <c r="A7733" s="115" t="s">
        <v>20579</v>
      </c>
      <c r="B7733" s="115" t="s">
        <v>20580</v>
      </c>
      <c r="C7733" s="115" t="s">
        <v>16516</v>
      </c>
      <c r="D7733" s="115" t="s">
        <v>1138</v>
      </c>
      <c r="E7733" s="115">
        <v>43610.94</v>
      </c>
      <c r="F7733" s="674">
        <v>293.83600000000001</v>
      </c>
      <c r="G7733" s="674">
        <v>295.84500000000003</v>
      </c>
      <c r="H7733" s="115">
        <f t="shared" si="240"/>
        <v>1.0068371472522089</v>
      </c>
      <c r="I7733" s="115">
        <f t="shared" si="241"/>
        <v>43909.114399999999</v>
      </c>
    </row>
    <row r="7734" spans="1:9" hidden="1">
      <c r="A7734" s="115" t="s">
        <v>20581</v>
      </c>
      <c r="B7734" s="115" t="s">
        <v>20582</v>
      </c>
      <c r="C7734" s="115" t="s">
        <v>16519</v>
      </c>
      <c r="D7734" s="115" t="s">
        <v>1138</v>
      </c>
      <c r="E7734" s="115">
        <v>1554.99</v>
      </c>
      <c r="F7734" s="674">
        <v>293.83600000000001</v>
      </c>
      <c r="G7734" s="674">
        <v>295.84500000000003</v>
      </c>
      <c r="H7734" s="115">
        <f t="shared" si="240"/>
        <v>1.0068371472522089</v>
      </c>
      <c r="I7734" s="115">
        <f t="shared" si="241"/>
        <v>1565.6216999999999</v>
      </c>
    </row>
    <row r="7735" spans="1:9" hidden="1">
      <c r="A7735" s="115" t="s">
        <v>20583</v>
      </c>
      <c r="B7735" s="115" t="s">
        <v>20584</v>
      </c>
      <c r="C7735" s="115" t="s">
        <v>16522</v>
      </c>
      <c r="D7735" s="115" t="s">
        <v>1138</v>
      </c>
      <c r="E7735" s="115">
        <v>1710.9</v>
      </c>
      <c r="F7735" s="674">
        <v>293.83600000000001</v>
      </c>
      <c r="G7735" s="674">
        <v>295.84500000000003</v>
      </c>
      <c r="H7735" s="115">
        <f t="shared" si="240"/>
        <v>1.0068371472522089</v>
      </c>
      <c r="I7735" s="115">
        <f t="shared" si="241"/>
        <v>1722.5977</v>
      </c>
    </row>
    <row r="7736" spans="1:9" hidden="1">
      <c r="A7736" s="115" t="s">
        <v>20585</v>
      </c>
      <c r="B7736" s="115" t="s">
        <v>20586</v>
      </c>
      <c r="C7736" s="115" t="s">
        <v>16525</v>
      </c>
      <c r="D7736" s="115" t="s">
        <v>1138</v>
      </c>
      <c r="E7736" s="115">
        <v>2118.54</v>
      </c>
      <c r="F7736" s="674">
        <v>293.83600000000001</v>
      </c>
      <c r="G7736" s="674">
        <v>295.84500000000003</v>
      </c>
      <c r="H7736" s="115">
        <f t="shared" si="240"/>
        <v>1.0068371472522089</v>
      </c>
      <c r="I7736" s="115">
        <f t="shared" si="241"/>
        <v>2133.0248000000001</v>
      </c>
    </row>
    <row r="7737" spans="1:9" hidden="1">
      <c r="A7737" s="115" t="s">
        <v>20587</v>
      </c>
      <c r="B7737" s="115" t="s">
        <v>20588</v>
      </c>
      <c r="C7737" s="115" t="s">
        <v>16528</v>
      </c>
      <c r="D7737" s="115" t="s">
        <v>1138</v>
      </c>
      <c r="E7737" s="115">
        <v>2571.48</v>
      </c>
      <c r="F7737" s="674">
        <v>293.83600000000001</v>
      </c>
      <c r="G7737" s="674">
        <v>295.84500000000003</v>
      </c>
      <c r="H7737" s="115">
        <f t="shared" si="240"/>
        <v>1.0068371472522089</v>
      </c>
      <c r="I7737" s="115">
        <f t="shared" si="241"/>
        <v>2589.0616</v>
      </c>
    </row>
    <row r="7738" spans="1:9" hidden="1">
      <c r="A7738" s="115" t="s">
        <v>20589</v>
      </c>
      <c r="B7738" s="115" t="s">
        <v>20590</v>
      </c>
      <c r="C7738" s="115" t="s">
        <v>16531</v>
      </c>
      <c r="D7738" s="115" t="s">
        <v>1138</v>
      </c>
      <c r="E7738" s="115">
        <v>3140.73</v>
      </c>
      <c r="F7738" s="674">
        <v>293.83600000000001</v>
      </c>
      <c r="G7738" s="674">
        <v>295.84500000000003</v>
      </c>
      <c r="H7738" s="115">
        <f t="shared" si="240"/>
        <v>1.0068371472522089</v>
      </c>
      <c r="I7738" s="115">
        <f t="shared" si="241"/>
        <v>3162.2035999999998</v>
      </c>
    </row>
    <row r="7739" spans="1:9" hidden="1">
      <c r="A7739" s="115" t="s">
        <v>20591</v>
      </c>
      <c r="B7739" s="115" t="s">
        <v>20592</v>
      </c>
      <c r="C7739" s="115" t="s">
        <v>16534</v>
      </c>
      <c r="D7739" s="115" t="s">
        <v>1138</v>
      </c>
      <c r="E7739" s="115">
        <v>3754.8</v>
      </c>
      <c r="F7739" s="674">
        <v>293.83600000000001</v>
      </c>
      <c r="G7739" s="674">
        <v>295.84500000000003</v>
      </c>
      <c r="H7739" s="115">
        <f t="shared" si="240"/>
        <v>1.0068371472522089</v>
      </c>
      <c r="I7739" s="115">
        <f t="shared" si="241"/>
        <v>3780.4721</v>
      </c>
    </row>
    <row r="7740" spans="1:9" hidden="1">
      <c r="A7740" s="115" t="s">
        <v>20593</v>
      </c>
      <c r="B7740" s="115" t="s">
        <v>20594</v>
      </c>
      <c r="C7740" s="115" t="s">
        <v>16537</v>
      </c>
      <c r="D7740" s="115" t="s">
        <v>1138</v>
      </c>
      <c r="E7740" s="115">
        <v>4403.78</v>
      </c>
      <c r="F7740" s="674">
        <v>293.83600000000001</v>
      </c>
      <c r="G7740" s="674">
        <v>295.84500000000003</v>
      </c>
      <c r="H7740" s="115">
        <f t="shared" si="240"/>
        <v>1.0068371472522089</v>
      </c>
      <c r="I7740" s="115">
        <f t="shared" si="241"/>
        <v>4433.8892999999998</v>
      </c>
    </row>
    <row r="7741" spans="1:9" hidden="1">
      <c r="A7741" s="115" t="s">
        <v>20595</v>
      </c>
      <c r="B7741" s="115" t="s">
        <v>20596</v>
      </c>
      <c r="C7741" s="115" t="s">
        <v>16540</v>
      </c>
      <c r="D7741" s="115" t="s">
        <v>1138</v>
      </c>
      <c r="E7741" s="115">
        <v>5159.46</v>
      </c>
      <c r="F7741" s="674">
        <v>293.83600000000001</v>
      </c>
      <c r="G7741" s="674">
        <v>295.84500000000003</v>
      </c>
      <c r="H7741" s="115">
        <f t="shared" si="240"/>
        <v>1.0068371472522089</v>
      </c>
      <c r="I7741" s="115">
        <f t="shared" si="241"/>
        <v>5194.7359999999999</v>
      </c>
    </row>
    <row r="7742" spans="1:9" hidden="1">
      <c r="A7742" s="115" t="s">
        <v>20597</v>
      </c>
      <c r="B7742" s="115" t="s">
        <v>20598</v>
      </c>
      <c r="C7742" s="115" t="s">
        <v>16543</v>
      </c>
      <c r="D7742" s="115" t="s">
        <v>1138</v>
      </c>
      <c r="E7742" s="115">
        <v>6190.36</v>
      </c>
      <c r="F7742" s="674">
        <v>293.83600000000001</v>
      </c>
      <c r="G7742" s="674">
        <v>295.84500000000003</v>
      </c>
      <c r="H7742" s="115">
        <f t="shared" si="240"/>
        <v>1.0068371472522089</v>
      </c>
      <c r="I7742" s="115">
        <f t="shared" si="241"/>
        <v>6232.6844000000001</v>
      </c>
    </row>
    <row r="7743" spans="1:9" hidden="1">
      <c r="A7743" s="115" t="s">
        <v>20599</v>
      </c>
      <c r="B7743" s="115" t="s">
        <v>20600</v>
      </c>
      <c r="C7743" s="115" t="s">
        <v>16546</v>
      </c>
      <c r="D7743" s="115" t="s">
        <v>1138</v>
      </c>
      <c r="E7743" s="115">
        <v>7081.42</v>
      </c>
      <c r="F7743" s="674">
        <v>293.83600000000001</v>
      </c>
      <c r="G7743" s="674">
        <v>295.84500000000003</v>
      </c>
      <c r="H7743" s="115">
        <f t="shared" si="240"/>
        <v>1.0068371472522089</v>
      </c>
      <c r="I7743" s="115">
        <f t="shared" si="241"/>
        <v>7129.8366999999998</v>
      </c>
    </row>
    <row r="7744" spans="1:9" hidden="1">
      <c r="A7744" s="115" t="s">
        <v>20601</v>
      </c>
      <c r="B7744" s="115" t="s">
        <v>20602</v>
      </c>
      <c r="C7744" s="115" t="s">
        <v>16549</v>
      </c>
      <c r="D7744" s="115" t="s">
        <v>1138</v>
      </c>
      <c r="E7744" s="115">
        <v>9574.86</v>
      </c>
      <c r="F7744" s="674">
        <v>293.83600000000001</v>
      </c>
      <c r="G7744" s="674">
        <v>295.84500000000003</v>
      </c>
      <c r="H7744" s="115">
        <f t="shared" si="240"/>
        <v>1.0068371472522089</v>
      </c>
      <c r="I7744" s="115">
        <f t="shared" si="241"/>
        <v>9640.3246999999992</v>
      </c>
    </row>
    <row r="7745" spans="1:9" hidden="1">
      <c r="A7745" s="115" t="s">
        <v>20603</v>
      </c>
      <c r="B7745" s="115" t="s">
        <v>20604</v>
      </c>
      <c r="C7745" s="115" t="s">
        <v>16552</v>
      </c>
      <c r="D7745" s="115" t="s">
        <v>1138</v>
      </c>
      <c r="E7745" s="115">
        <v>16511.009999999998</v>
      </c>
      <c r="F7745" s="674">
        <v>293.83600000000001</v>
      </c>
      <c r="G7745" s="674">
        <v>295.84500000000003</v>
      </c>
      <c r="H7745" s="115">
        <f t="shared" si="240"/>
        <v>1.0068371472522089</v>
      </c>
      <c r="I7745" s="115">
        <f t="shared" si="241"/>
        <v>16623.8982</v>
      </c>
    </row>
    <row r="7746" spans="1:9" hidden="1">
      <c r="A7746" s="115" t="s">
        <v>20605</v>
      </c>
      <c r="B7746" s="115" t="s">
        <v>20606</v>
      </c>
      <c r="C7746" s="115" t="s">
        <v>16555</v>
      </c>
      <c r="D7746" s="115" t="s">
        <v>1242</v>
      </c>
      <c r="E7746" s="115">
        <v>521</v>
      </c>
      <c r="F7746" s="674">
        <v>293.83600000000001</v>
      </c>
      <c r="G7746" s="674">
        <v>295.84500000000003</v>
      </c>
      <c r="H7746" s="115">
        <f t="shared" si="240"/>
        <v>1.0068371472522089</v>
      </c>
      <c r="I7746" s="115">
        <f t="shared" si="241"/>
        <v>524.56219999999996</v>
      </c>
    </row>
    <row r="7747" spans="1:9" hidden="1">
      <c r="A7747" s="115" t="s">
        <v>20607</v>
      </c>
      <c r="B7747" s="115" t="s">
        <v>20608</v>
      </c>
      <c r="C7747" s="115" t="s">
        <v>16558</v>
      </c>
      <c r="D7747" s="115" t="s">
        <v>1242</v>
      </c>
      <c r="E7747" s="115">
        <v>561.37</v>
      </c>
      <c r="F7747" s="674">
        <v>293.83600000000001</v>
      </c>
      <c r="G7747" s="674">
        <v>295.84500000000003</v>
      </c>
      <c r="H7747" s="115">
        <f t="shared" si="240"/>
        <v>1.0068371472522089</v>
      </c>
      <c r="I7747" s="115">
        <f t="shared" si="241"/>
        <v>565.20820000000003</v>
      </c>
    </row>
    <row r="7748" spans="1:9" hidden="1">
      <c r="A7748" s="115" t="s">
        <v>20609</v>
      </c>
      <c r="B7748" s="115" t="s">
        <v>20610</v>
      </c>
      <c r="C7748" s="115" t="s">
        <v>16561</v>
      </c>
      <c r="D7748" s="115" t="s">
        <v>1242</v>
      </c>
      <c r="E7748" s="115">
        <v>738.71</v>
      </c>
      <c r="F7748" s="674">
        <v>293.83600000000001</v>
      </c>
      <c r="G7748" s="674">
        <v>295.84500000000003</v>
      </c>
      <c r="H7748" s="115">
        <f t="shared" si="240"/>
        <v>1.0068371472522089</v>
      </c>
      <c r="I7748" s="115">
        <f t="shared" si="241"/>
        <v>743.76070000000004</v>
      </c>
    </row>
    <row r="7749" spans="1:9" hidden="1">
      <c r="A7749" s="115" t="s">
        <v>20611</v>
      </c>
      <c r="B7749" s="115" t="s">
        <v>20612</v>
      </c>
      <c r="C7749" s="115" t="s">
        <v>16564</v>
      </c>
      <c r="D7749" s="115" t="s">
        <v>1242</v>
      </c>
      <c r="E7749" s="115">
        <v>947.88</v>
      </c>
      <c r="F7749" s="674">
        <v>293.83600000000001</v>
      </c>
      <c r="G7749" s="674">
        <v>295.84500000000003</v>
      </c>
      <c r="H7749" s="115">
        <f t="shared" ref="H7749:H7812" si="242">G7749/F7749</f>
        <v>1.0068371472522089</v>
      </c>
      <c r="I7749" s="115">
        <f t="shared" ref="I7749:I7812" si="243">ROUND(H7749*E7749,4)</f>
        <v>954.36080000000004</v>
      </c>
    </row>
    <row r="7750" spans="1:9" hidden="1">
      <c r="A7750" s="115" t="s">
        <v>20613</v>
      </c>
      <c r="B7750" s="115" t="s">
        <v>20614</v>
      </c>
      <c r="C7750" s="115" t="s">
        <v>16567</v>
      </c>
      <c r="D7750" s="115" t="s">
        <v>1242</v>
      </c>
      <c r="E7750" s="115">
        <v>1210.5899999999999</v>
      </c>
      <c r="F7750" s="674">
        <v>293.83600000000001</v>
      </c>
      <c r="G7750" s="674">
        <v>295.84500000000003</v>
      </c>
      <c r="H7750" s="115">
        <f t="shared" si="242"/>
        <v>1.0068371472522089</v>
      </c>
      <c r="I7750" s="115">
        <f t="shared" si="243"/>
        <v>1218.867</v>
      </c>
    </row>
    <row r="7751" spans="1:9" hidden="1">
      <c r="A7751" s="115" t="s">
        <v>20615</v>
      </c>
      <c r="B7751" s="115" t="s">
        <v>20616</v>
      </c>
      <c r="C7751" s="115" t="s">
        <v>16570</v>
      </c>
      <c r="D7751" s="115" t="s">
        <v>1242</v>
      </c>
      <c r="E7751" s="115">
        <v>1442.61</v>
      </c>
      <c r="F7751" s="674">
        <v>293.83600000000001</v>
      </c>
      <c r="G7751" s="674">
        <v>295.84500000000003</v>
      </c>
      <c r="H7751" s="115">
        <f t="shared" si="242"/>
        <v>1.0068371472522089</v>
      </c>
      <c r="I7751" s="115">
        <f t="shared" si="243"/>
        <v>1452.4733000000001</v>
      </c>
    </row>
    <row r="7752" spans="1:9" hidden="1">
      <c r="A7752" s="115" t="s">
        <v>20617</v>
      </c>
      <c r="B7752" s="115" t="s">
        <v>20618</v>
      </c>
      <c r="C7752" s="115" t="s">
        <v>16573</v>
      </c>
      <c r="D7752" s="115" t="s">
        <v>1242</v>
      </c>
      <c r="E7752" s="115">
        <v>1724.43</v>
      </c>
      <c r="F7752" s="674">
        <v>293.83600000000001</v>
      </c>
      <c r="G7752" s="674">
        <v>295.84500000000003</v>
      </c>
      <c r="H7752" s="115">
        <f t="shared" si="242"/>
        <v>1.0068371472522089</v>
      </c>
      <c r="I7752" s="115">
        <f t="shared" si="243"/>
        <v>1736.2202</v>
      </c>
    </row>
    <row r="7753" spans="1:9" hidden="1">
      <c r="A7753" s="115" t="s">
        <v>20619</v>
      </c>
      <c r="B7753" s="115" t="s">
        <v>20620</v>
      </c>
      <c r="C7753" s="115" t="s">
        <v>16576</v>
      </c>
      <c r="D7753" s="115" t="s">
        <v>1242</v>
      </c>
      <c r="E7753" s="115">
        <v>1922.67</v>
      </c>
      <c r="F7753" s="674">
        <v>293.83600000000001</v>
      </c>
      <c r="G7753" s="674">
        <v>295.84500000000003</v>
      </c>
      <c r="H7753" s="115">
        <f t="shared" si="242"/>
        <v>1.0068371472522089</v>
      </c>
      <c r="I7753" s="115">
        <f t="shared" si="243"/>
        <v>1935.8155999999999</v>
      </c>
    </row>
    <row r="7754" spans="1:9" hidden="1">
      <c r="A7754" s="115" t="s">
        <v>20621</v>
      </c>
      <c r="B7754" s="115" t="s">
        <v>20622</v>
      </c>
      <c r="C7754" s="115" t="s">
        <v>16579</v>
      </c>
      <c r="D7754" s="115" t="s">
        <v>1242</v>
      </c>
      <c r="E7754" s="115">
        <v>2217.36</v>
      </c>
      <c r="F7754" s="674">
        <v>293.83600000000001</v>
      </c>
      <c r="G7754" s="674">
        <v>295.84500000000003</v>
      </c>
      <c r="H7754" s="115">
        <f t="shared" si="242"/>
        <v>1.0068371472522089</v>
      </c>
      <c r="I7754" s="115">
        <f t="shared" si="243"/>
        <v>2232.5203999999999</v>
      </c>
    </row>
    <row r="7755" spans="1:9" hidden="1">
      <c r="A7755" s="115" t="s">
        <v>20623</v>
      </c>
      <c r="B7755" s="115" t="s">
        <v>20624</v>
      </c>
      <c r="C7755" s="115" t="s">
        <v>16582</v>
      </c>
      <c r="D7755" s="115" t="s">
        <v>1242</v>
      </c>
      <c r="E7755" s="115">
        <v>2490.11</v>
      </c>
      <c r="F7755" s="674">
        <v>293.83600000000001</v>
      </c>
      <c r="G7755" s="674">
        <v>295.84500000000003</v>
      </c>
      <c r="H7755" s="115">
        <f t="shared" si="242"/>
        <v>1.0068371472522089</v>
      </c>
      <c r="I7755" s="115">
        <f t="shared" si="243"/>
        <v>2507.1352000000002</v>
      </c>
    </row>
    <row r="7756" spans="1:9" hidden="1">
      <c r="A7756" s="115" t="s">
        <v>20625</v>
      </c>
      <c r="B7756" s="115" t="s">
        <v>20626</v>
      </c>
      <c r="C7756" s="115" t="s">
        <v>16585</v>
      </c>
      <c r="D7756" s="115" t="s">
        <v>1242</v>
      </c>
      <c r="E7756" s="115">
        <v>3258.55</v>
      </c>
      <c r="F7756" s="674">
        <v>293.83600000000001</v>
      </c>
      <c r="G7756" s="674">
        <v>295.84500000000003</v>
      </c>
      <c r="H7756" s="115">
        <f t="shared" si="242"/>
        <v>1.0068371472522089</v>
      </c>
      <c r="I7756" s="115">
        <f t="shared" si="243"/>
        <v>3280.8292000000001</v>
      </c>
    </row>
    <row r="7757" spans="1:9" hidden="1">
      <c r="A7757" s="115" t="s">
        <v>20627</v>
      </c>
      <c r="B7757" s="115" t="s">
        <v>20628</v>
      </c>
      <c r="C7757" s="115" t="s">
        <v>16588</v>
      </c>
      <c r="D7757" s="115" t="s">
        <v>1242</v>
      </c>
      <c r="E7757" s="115">
        <v>4380.3100000000004</v>
      </c>
      <c r="F7757" s="674">
        <v>293.83600000000001</v>
      </c>
      <c r="G7757" s="674">
        <v>295.84500000000003</v>
      </c>
      <c r="H7757" s="115">
        <f t="shared" si="242"/>
        <v>1.0068371472522089</v>
      </c>
      <c r="I7757" s="115">
        <f t="shared" si="243"/>
        <v>4410.2587999999996</v>
      </c>
    </row>
    <row r="7758" spans="1:9" hidden="1">
      <c r="A7758" s="115" t="s">
        <v>20629</v>
      </c>
      <c r="B7758" s="115" t="s">
        <v>20630</v>
      </c>
      <c r="C7758" s="115" t="s">
        <v>16591</v>
      </c>
      <c r="D7758" s="115" t="s">
        <v>1242</v>
      </c>
      <c r="E7758" s="115">
        <v>5228.3500000000004</v>
      </c>
      <c r="F7758" s="674">
        <v>293.83600000000001</v>
      </c>
      <c r="G7758" s="674">
        <v>295.84500000000003</v>
      </c>
      <c r="H7758" s="115">
        <f t="shared" si="242"/>
        <v>1.0068371472522089</v>
      </c>
      <c r="I7758" s="115">
        <f t="shared" si="243"/>
        <v>5264.0969999999998</v>
      </c>
    </row>
    <row r="7759" spans="1:9" hidden="1">
      <c r="A7759" s="115" t="s">
        <v>20631</v>
      </c>
      <c r="B7759" s="115" t="s">
        <v>20632</v>
      </c>
      <c r="C7759" s="115" t="s">
        <v>16594</v>
      </c>
      <c r="D7759" s="115" t="s">
        <v>1242</v>
      </c>
      <c r="E7759" s="115">
        <v>7948.22</v>
      </c>
      <c r="F7759" s="674">
        <v>293.83600000000001</v>
      </c>
      <c r="G7759" s="674">
        <v>295.84500000000003</v>
      </c>
      <c r="H7759" s="115">
        <f t="shared" si="242"/>
        <v>1.0068371472522089</v>
      </c>
      <c r="I7759" s="115">
        <f t="shared" si="243"/>
        <v>8002.5631999999996</v>
      </c>
    </row>
    <row r="7760" spans="1:9" hidden="1">
      <c r="A7760" s="115" t="s">
        <v>20633</v>
      </c>
      <c r="B7760" s="115" t="s">
        <v>20634</v>
      </c>
      <c r="C7760" s="115" t="s">
        <v>16597</v>
      </c>
      <c r="D7760" s="115" t="s">
        <v>1242</v>
      </c>
      <c r="E7760" s="115">
        <v>9359.4699999999993</v>
      </c>
      <c r="F7760" s="674">
        <v>293.83600000000001</v>
      </c>
      <c r="G7760" s="674">
        <v>295.84500000000003</v>
      </c>
      <c r="H7760" s="115">
        <f t="shared" si="242"/>
        <v>1.0068371472522089</v>
      </c>
      <c r="I7760" s="115">
        <f t="shared" si="243"/>
        <v>9423.4621000000006</v>
      </c>
    </row>
    <row r="7761" spans="1:9" hidden="1">
      <c r="A7761" s="115" t="s">
        <v>20635</v>
      </c>
      <c r="B7761" s="115" t="s">
        <v>20636</v>
      </c>
      <c r="C7761" s="115" t="s">
        <v>16600</v>
      </c>
      <c r="D7761" s="115" t="s">
        <v>1242</v>
      </c>
      <c r="E7761" s="115">
        <v>12463.35</v>
      </c>
      <c r="F7761" s="674">
        <v>293.83600000000001</v>
      </c>
      <c r="G7761" s="674">
        <v>295.84500000000003</v>
      </c>
      <c r="H7761" s="115">
        <f t="shared" si="242"/>
        <v>1.0068371472522089</v>
      </c>
      <c r="I7761" s="115">
        <f t="shared" si="243"/>
        <v>12548.5638</v>
      </c>
    </row>
    <row r="7762" spans="1:9" hidden="1">
      <c r="A7762" s="115" t="s">
        <v>20637</v>
      </c>
      <c r="B7762" s="115" t="s">
        <v>20638</v>
      </c>
      <c r="C7762" s="115" t="s">
        <v>16603</v>
      </c>
      <c r="D7762" s="115" t="s">
        <v>1242</v>
      </c>
      <c r="E7762" s="115">
        <v>521</v>
      </c>
      <c r="F7762" s="674">
        <v>293.83600000000001</v>
      </c>
      <c r="G7762" s="674">
        <v>295.84500000000003</v>
      </c>
      <c r="H7762" s="115">
        <f t="shared" si="242"/>
        <v>1.0068371472522089</v>
      </c>
      <c r="I7762" s="115">
        <f t="shared" si="243"/>
        <v>524.56219999999996</v>
      </c>
    </row>
    <row r="7763" spans="1:9" hidden="1">
      <c r="A7763" s="115" t="s">
        <v>20639</v>
      </c>
      <c r="B7763" s="115" t="s">
        <v>20640</v>
      </c>
      <c r="C7763" s="115" t="s">
        <v>16606</v>
      </c>
      <c r="D7763" s="115" t="s">
        <v>1242</v>
      </c>
      <c r="E7763" s="115">
        <v>561.37</v>
      </c>
      <c r="F7763" s="674">
        <v>293.83600000000001</v>
      </c>
      <c r="G7763" s="674">
        <v>295.84500000000003</v>
      </c>
      <c r="H7763" s="115">
        <f t="shared" si="242"/>
        <v>1.0068371472522089</v>
      </c>
      <c r="I7763" s="115">
        <f t="shared" si="243"/>
        <v>565.20820000000003</v>
      </c>
    </row>
    <row r="7764" spans="1:9" hidden="1">
      <c r="A7764" s="115" t="s">
        <v>20641</v>
      </c>
      <c r="B7764" s="115" t="s">
        <v>20642</v>
      </c>
      <c r="C7764" s="115" t="s">
        <v>16609</v>
      </c>
      <c r="D7764" s="115" t="s">
        <v>1242</v>
      </c>
      <c r="E7764" s="115">
        <v>738.71</v>
      </c>
      <c r="F7764" s="674">
        <v>293.83600000000001</v>
      </c>
      <c r="G7764" s="674">
        <v>295.84500000000003</v>
      </c>
      <c r="H7764" s="115">
        <f t="shared" si="242"/>
        <v>1.0068371472522089</v>
      </c>
      <c r="I7764" s="115">
        <f t="shared" si="243"/>
        <v>743.76070000000004</v>
      </c>
    </row>
    <row r="7765" spans="1:9" hidden="1">
      <c r="A7765" s="115" t="s">
        <v>20643</v>
      </c>
      <c r="B7765" s="115" t="s">
        <v>20644</v>
      </c>
      <c r="C7765" s="115" t="s">
        <v>16612</v>
      </c>
      <c r="D7765" s="115" t="s">
        <v>1242</v>
      </c>
      <c r="E7765" s="115">
        <v>947.88</v>
      </c>
      <c r="F7765" s="674">
        <v>293.83600000000001</v>
      </c>
      <c r="G7765" s="674">
        <v>295.84500000000003</v>
      </c>
      <c r="H7765" s="115">
        <f t="shared" si="242"/>
        <v>1.0068371472522089</v>
      </c>
      <c r="I7765" s="115">
        <f t="shared" si="243"/>
        <v>954.36080000000004</v>
      </c>
    </row>
    <row r="7766" spans="1:9" hidden="1">
      <c r="A7766" s="115" t="s">
        <v>20645</v>
      </c>
      <c r="B7766" s="115" t="s">
        <v>20646</v>
      </c>
      <c r="C7766" s="115" t="s">
        <v>16615</v>
      </c>
      <c r="D7766" s="115" t="s">
        <v>1242</v>
      </c>
      <c r="E7766" s="115">
        <v>1210.58</v>
      </c>
      <c r="F7766" s="674">
        <v>293.83600000000001</v>
      </c>
      <c r="G7766" s="674">
        <v>295.84500000000003</v>
      </c>
      <c r="H7766" s="115">
        <f t="shared" si="242"/>
        <v>1.0068371472522089</v>
      </c>
      <c r="I7766" s="115">
        <f t="shared" si="243"/>
        <v>1218.8569</v>
      </c>
    </row>
    <row r="7767" spans="1:9" hidden="1">
      <c r="A7767" s="115" t="s">
        <v>20647</v>
      </c>
      <c r="B7767" s="115" t="s">
        <v>20648</v>
      </c>
      <c r="C7767" s="115" t="s">
        <v>16618</v>
      </c>
      <c r="D7767" s="115" t="s">
        <v>1242</v>
      </c>
      <c r="E7767" s="115">
        <v>1442.58</v>
      </c>
      <c r="F7767" s="674">
        <v>293.83600000000001</v>
      </c>
      <c r="G7767" s="674">
        <v>295.84500000000003</v>
      </c>
      <c r="H7767" s="115">
        <f t="shared" si="242"/>
        <v>1.0068371472522089</v>
      </c>
      <c r="I7767" s="115">
        <f t="shared" si="243"/>
        <v>1452.4431</v>
      </c>
    </row>
    <row r="7768" spans="1:9" hidden="1">
      <c r="A7768" s="115" t="s">
        <v>20649</v>
      </c>
      <c r="B7768" s="115" t="s">
        <v>20650</v>
      </c>
      <c r="C7768" s="115" t="s">
        <v>16621</v>
      </c>
      <c r="D7768" s="115" t="s">
        <v>1242</v>
      </c>
      <c r="E7768" s="115">
        <v>1724.36</v>
      </c>
      <c r="F7768" s="674">
        <v>293.83600000000001</v>
      </c>
      <c r="G7768" s="674">
        <v>295.84500000000003</v>
      </c>
      <c r="H7768" s="115">
        <f t="shared" si="242"/>
        <v>1.0068371472522089</v>
      </c>
      <c r="I7768" s="115">
        <f t="shared" si="243"/>
        <v>1736.1496999999999</v>
      </c>
    </row>
    <row r="7769" spans="1:9" hidden="1">
      <c r="A7769" s="115" t="s">
        <v>20651</v>
      </c>
      <c r="B7769" s="115" t="s">
        <v>20652</v>
      </c>
      <c r="C7769" s="115" t="s">
        <v>16624</v>
      </c>
      <c r="D7769" s="115" t="s">
        <v>1242</v>
      </c>
      <c r="E7769" s="115">
        <v>1922.65</v>
      </c>
      <c r="F7769" s="674">
        <v>293.83600000000001</v>
      </c>
      <c r="G7769" s="674">
        <v>295.84500000000003</v>
      </c>
      <c r="H7769" s="115">
        <f t="shared" si="242"/>
        <v>1.0068371472522089</v>
      </c>
      <c r="I7769" s="115">
        <f t="shared" si="243"/>
        <v>1935.7954</v>
      </c>
    </row>
    <row r="7770" spans="1:9" hidden="1">
      <c r="A7770" s="115" t="s">
        <v>20653</v>
      </c>
      <c r="B7770" s="115" t="s">
        <v>20654</v>
      </c>
      <c r="C7770" s="115" t="s">
        <v>16627</v>
      </c>
      <c r="D7770" s="115" t="s">
        <v>1242</v>
      </c>
      <c r="E7770" s="115">
        <v>2217.3000000000002</v>
      </c>
      <c r="F7770" s="674">
        <v>293.83600000000001</v>
      </c>
      <c r="G7770" s="674">
        <v>295.84500000000003</v>
      </c>
      <c r="H7770" s="115">
        <f t="shared" si="242"/>
        <v>1.0068371472522089</v>
      </c>
      <c r="I7770" s="115">
        <f t="shared" si="243"/>
        <v>2232.46</v>
      </c>
    </row>
    <row r="7771" spans="1:9" hidden="1">
      <c r="A7771" s="115" t="s">
        <v>20655</v>
      </c>
      <c r="B7771" s="115" t="s">
        <v>20656</v>
      </c>
      <c r="C7771" s="115" t="s">
        <v>16630</v>
      </c>
      <c r="D7771" s="115" t="s">
        <v>1242</v>
      </c>
      <c r="E7771" s="115">
        <v>2490.12</v>
      </c>
      <c r="F7771" s="674">
        <v>293.83600000000001</v>
      </c>
      <c r="G7771" s="674">
        <v>295.84500000000003</v>
      </c>
      <c r="H7771" s="115">
        <f t="shared" si="242"/>
        <v>1.0068371472522089</v>
      </c>
      <c r="I7771" s="115">
        <f t="shared" si="243"/>
        <v>2507.1453000000001</v>
      </c>
    </row>
    <row r="7772" spans="1:9" hidden="1">
      <c r="A7772" s="115" t="s">
        <v>20657</v>
      </c>
      <c r="B7772" s="115" t="s">
        <v>20658</v>
      </c>
      <c r="C7772" s="115" t="s">
        <v>16633</v>
      </c>
      <c r="D7772" s="115" t="s">
        <v>1242</v>
      </c>
      <c r="E7772" s="115">
        <v>3258.56</v>
      </c>
      <c r="F7772" s="674">
        <v>293.83600000000001</v>
      </c>
      <c r="G7772" s="674">
        <v>295.84500000000003</v>
      </c>
      <c r="H7772" s="115">
        <f t="shared" si="242"/>
        <v>1.0068371472522089</v>
      </c>
      <c r="I7772" s="115">
        <f t="shared" si="243"/>
        <v>3280.8393000000001</v>
      </c>
    </row>
    <row r="7773" spans="1:9" hidden="1">
      <c r="A7773" s="115" t="s">
        <v>20659</v>
      </c>
      <c r="B7773" s="115" t="s">
        <v>20660</v>
      </c>
      <c r="C7773" s="115" t="s">
        <v>16636</v>
      </c>
      <c r="D7773" s="115" t="s">
        <v>1242</v>
      </c>
      <c r="E7773" s="115">
        <v>5577.63</v>
      </c>
      <c r="F7773" s="674">
        <v>293.83600000000001</v>
      </c>
      <c r="G7773" s="674">
        <v>295.84500000000003</v>
      </c>
      <c r="H7773" s="115">
        <f t="shared" si="242"/>
        <v>1.0068371472522089</v>
      </c>
      <c r="I7773" s="115">
        <f t="shared" si="243"/>
        <v>5615.7650999999996</v>
      </c>
    </row>
    <row r="7774" spans="1:9" hidden="1">
      <c r="A7774" s="115" t="s">
        <v>20661</v>
      </c>
      <c r="B7774" s="115" t="s">
        <v>20662</v>
      </c>
      <c r="C7774" s="115" t="s">
        <v>16639</v>
      </c>
      <c r="D7774" s="115" t="s">
        <v>1242</v>
      </c>
      <c r="E7774" s="115">
        <v>29593.1</v>
      </c>
      <c r="F7774" s="674">
        <v>293.83600000000001</v>
      </c>
      <c r="G7774" s="674">
        <v>295.84500000000003</v>
      </c>
      <c r="H7774" s="115">
        <f t="shared" si="242"/>
        <v>1.0068371472522089</v>
      </c>
      <c r="I7774" s="115">
        <f t="shared" si="243"/>
        <v>29795.432400000002</v>
      </c>
    </row>
    <row r="7775" spans="1:9" hidden="1">
      <c r="A7775" s="115" t="s">
        <v>20663</v>
      </c>
      <c r="B7775" s="115" t="s">
        <v>20664</v>
      </c>
      <c r="C7775" s="115" t="s">
        <v>16642</v>
      </c>
      <c r="D7775" s="115" t="s">
        <v>1242</v>
      </c>
      <c r="E7775" s="115">
        <v>21152.62</v>
      </c>
      <c r="F7775" s="674">
        <v>293.83600000000001</v>
      </c>
      <c r="G7775" s="674">
        <v>295.84500000000003</v>
      </c>
      <c r="H7775" s="115">
        <f t="shared" si="242"/>
        <v>1.0068371472522089</v>
      </c>
      <c r="I7775" s="115">
        <f t="shared" si="243"/>
        <v>21297.243600000002</v>
      </c>
    </row>
    <row r="7776" spans="1:9" hidden="1">
      <c r="A7776" s="115" t="s">
        <v>20665</v>
      </c>
      <c r="B7776" s="115" t="s">
        <v>20666</v>
      </c>
      <c r="C7776" s="115" t="s">
        <v>16645</v>
      </c>
      <c r="D7776" s="115" t="s">
        <v>1242</v>
      </c>
      <c r="E7776" s="115">
        <v>32661.55</v>
      </c>
      <c r="F7776" s="674">
        <v>293.83600000000001</v>
      </c>
      <c r="G7776" s="674">
        <v>295.84500000000003</v>
      </c>
      <c r="H7776" s="115">
        <f t="shared" si="242"/>
        <v>1.0068371472522089</v>
      </c>
      <c r="I7776" s="115">
        <f t="shared" si="243"/>
        <v>32884.861799999999</v>
      </c>
    </row>
    <row r="7777" spans="1:9" hidden="1">
      <c r="A7777" s="115" t="s">
        <v>20667</v>
      </c>
      <c r="B7777" s="115" t="s">
        <v>20668</v>
      </c>
      <c r="C7777" s="115" t="s">
        <v>16648</v>
      </c>
      <c r="D7777" s="115" t="s">
        <v>1242</v>
      </c>
      <c r="E7777" s="115">
        <v>32026.78</v>
      </c>
      <c r="F7777" s="674">
        <v>293.83600000000001</v>
      </c>
      <c r="G7777" s="674">
        <v>295.84500000000003</v>
      </c>
      <c r="H7777" s="115">
        <f t="shared" si="242"/>
        <v>1.0068371472522089</v>
      </c>
      <c r="I7777" s="115">
        <f t="shared" si="243"/>
        <v>32245.751799999998</v>
      </c>
    </row>
    <row r="7778" spans="1:9" hidden="1">
      <c r="A7778" s="115" t="s">
        <v>20669</v>
      </c>
      <c r="B7778" s="115" t="s">
        <v>20670</v>
      </c>
      <c r="C7778" s="115" t="s">
        <v>16651</v>
      </c>
      <c r="D7778" s="115" t="s">
        <v>1242</v>
      </c>
      <c r="E7778" s="115">
        <v>100.88</v>
      </c>
      <c r="F7778" s="674">
        <v>293.83600000000001</v>
      </c>
      <c r="G7778" s="674">
        <v>295.84500000000003</v>
      </c>
      <c r="H7778" s="115">
        <f t="shared" si="242"/>
        <v>1.0068371472522089</v>
      </c>
      <c r="I7778" s="115">
        <f t="shared" si="243"/>
        <v>101.5697</v>
      </c>
    </row>
    <row r="7779" spans="1:9" hidden="1">
      <c r="A7779" s="115" t="s">
        <v>20671</v>
      </c>
      <c r="B7779" s="115" t="s">
        <v>20672</v>
      </c>
      <c r="C7779" s="115" t="s">
        <v>16654</v>
      </c>
      <c r="D7779" s="115" t="s">
        <v>1242</v>
      </c>
      <c r="E7779" s="115">
        <v>160.04</v>
      </c>
      <c r="F7779" s="674">
        <v>293.83600000000001</v>
      </c>
      <c r="G7779" s="674">
        <v>295.84500000000003</v>
      </c>
      <c r="H7779" s="115">
        <f t="shared" si="242"/>
        <v>1.0068371472522089</v>
      </c>
      <c r="I7779" s="115">
        <f t="shared" si="243"/>
        <v>161.13419999999999</v>
      </c>
    </row>
    <row r="7780" spans="1:9" hidden="1">
      <c r="A7780" s="115" t="s">
        <v>20673</v>
      </c>
      <c r="B7780" s="115" t="s">
        <v>20674</v>
      </c>
      <c r="C7780" s="115" t="s">
        <v>16657</v>
      </c>
      <c r="D7780" s="115" t="s">
        <v>1242</v>
      </c>
      <c r="E7780" s="115">
        <v>246.76</v>
      </c>
      <c r="F7780" s="674">
        <v>293.83600000000001</v>
      </c>
      <c r="G7780" s="674">
        <v>295.84500000000003</v>
      </c>
      <c r="H7780" s="115">
        <f t="shared" si="242"/>
        <v>1.0068371472522089</v>
      </c>
      <c r="I7780" s="115">
        <f t="shared" si="243"/>
        <v>248.44710000000001</v>
      </c>
    </row>
    <row r="7781" spans="1:9" hidden="1">
      <c r="A7781" s="115" t="s">
        <v>20675</v>
      </c>
      <c r="B7781" s="115" t="s">
        <v>20676</v>
      </c>
      <c r="C7781" s="115" t="s">
        <v>16660</v>
      </c>
      <c r="D7781" s="115" t="s">
        <v>1242</v>
      </c>
      <c r="E7781" s="115">
        <v>308.44</v>
      </c>
      <c r="F7781" s="674">
        <v>293.83600000000001</v>
      </c>
      <c r="G7781" s="674">
        <v>295.84500000000003</v>
      </c>
      <c r="H7781" s="115">
        <f t="shared" si="242"/>
        <v>1.0068371472522089</v>
      </c>
      <c r="I7781" s="115">
        <f t="shared" si="243"/>
        <v>310.54880000000003</v>
      </c>
    </row>
    <row r="7782" spans="1:9" hidden="1">
      <c r="A7782" s="115" t="s">
        <v>20677</v>
      </c>
      <c r="B7782" s="115" t="s">
        <v>20678</v>
      </c>
      <c r="C7782" s="115" t="s">
        <v>16663</v>
      </c>
      <c r="D7782" s="115" t="s">
        <v>1242</v>
      </c>
      <c r="E7782" s="115">
        <v>630.48</v>
      </c>
      <c r="F7782" s="674">
        <v>293.83600000000001</v>
      </c>
      <c r="G7782" s="674">
        <v>295.84500000000003</v>
      </c>
      <c r="H7782" s="115">
        <f t="shared" si="242"/>
        <v>1.0068371472522089</v>
      </c>
      <c r="I7782" s="115">
        <f t="shared" si="243"/>
        <v>634.79070000000002</v>
      </c>
    </row>
    <row r="7783" spans="1:9" hidden="1">
      <c r="A7783" s="115" t="s">
        <v>20679</v>
      </c>
      <c r="B7783" s="115" t="s">
        <v>20680</v>
      </c>
      <c r="C7783" s="115" t="s">
        <v>16666</v>
      </c>
      <c r="D7783" s="115" t="s">
        <v>1242</v>
      </c>
      <c r="E7783" s="115">
        <v>812.4</v>
      </c>
      <c r="F7783" s="674">
        <v>293.83600000000001</v>
      </c>
      <c r="G7783" s="674">
        <v>295.84500000000003</v>
      </c>
      <c r="H7783" s="115">
        <f t="shared" si="242"/>
        <v>1.0068371472522089</v>
      </c>
      <c r="I7783" s="115">
        <f t="shared" si="243"/>
        <v>817.95450000000005</v>
      </c>
    </row>
    <row r="7784" spans="1:9" hidden="1">
      <c r="A7784" s="115" t="s">
        <v>20681</v>
      </c>
      <c r="B7784" s="115" t="s">
        <v>20682</v>
      </c>
      <c r="C7784" s="115" t="s">
        <v>16669</v>
      </c>
      <c r="D7784" s="115" t="s">
        <v>1242</v>
      </c>
      <c r="E7784" s="115">
        <v>1000.68</v>
      </c>
      <c r="F7784" s="674">
        <v>293.83600000000001</v>
      </c>
      <c r="G7784" s="674">
        <v>295.84500000000003</v>
      </c>
      <c r="H7784" s="115">
        <f t="shared" si="242"/>
        <v>1.0068371472522089</v>
      </c>
      <c r="I7784" s="115">
        <f t="shared" si="243"/>
        <v>1007.5218</v>
      </c>
    </row>
    <row r="7785" spans="1:9" hidden="1">
      <c r="A7785" s="115" t="s">
        <v>20683</v>
      </c>
      <c r="B7785" s="115" t="s">
        <v>20684</v>
      </c>
      <c r="C7785" s="115" t="s">
        <v>16672</v>
      </c>
      <c r="D7785" s="115" t="s">
        <v>1242</v>
      </c>
      <c r="E7785" s="115">
        <v>1592.28</v>
      </c>
      <c r="F7785" s="674">
        <v>293.83600000000001</v>
      </c>
      <c r="G7785" s="674">
        <v>295.84500000000003</v>
      </c>
      <c r="H7785" s="115">
        <f t="shared" si="242"/>
        <v>1.0068371472522089</v>
      </c>
      <c r="I7785" s="115">
        <f t="shared" si="243"/>
        <v>1603.1667</v>
      </c>
    </row>
    <row r="7786" spans="1:9" hidden="1">
      <c r="A7786" s="115" t="s">
        <v>20685</v>
      </c>
      <c r="B7786" s="115" t="s">
        <v>20686</v>
      </c>
      <c r="C7786" s="115" t="s">
        <v>16675</v>
      </c>
      <c r="D7786" s="115" t="s">
        <v>1242</v>
      </c>
      <c r="E7786" s="115">
        <v>2565.48</v>
      </c>
      <c r="F7786" s="674">
        <v>293.83600000000001</v>
      </c>
      <c r="G7786" s="674">
        <v>295.84500000000003</v>
      </c>
      <c r="H7786" s="115">
        <f t="shared" si="242"/>
        <v>1.0068371472522089</v>
      </c>
      <c r="I7786" s="115">
        <f t="shared" si="243"/>
        <v>2583.0205999999998</v>
      </c>
    </row>
    <row r="7787" spans="1:9" hidden="1">
      <c r="A7787" s="115" t="s">
        <v>20687</v>
      </c>
      <c r="B7787" s="115" t="s">
        <v>20688</v>
      </c>
      <c r="C7787" s="115" t="s">
        <v>16678</v>
      </c>
      <c r="D7787" s="115" t="s">
        <v>1242</v>
      </c>
      <c r="E7787" s="115">
        <v>3244.28</v>
      </c>
      <c r="F7787" s="674">
        <v>293.83600000000001</v>
      </c>
      <c r="G7787" s="674">
        <v>295.84500000000003</v>
      </c>
      <c r="H7787" s="115">
        <f t="shared" si="242"/>
        <v>1.0068371472522089</v>
      </c>
      <c r="I7787" s="115">
        <f t="shared" si="243"/>
        <v>3266.4616000000001</v>
      </c>
    </row>
    <row r="7788" spans="1:9" hidden="1">
      <c r="A7788" s="115" t="s">
        <v>20689</v>
      </c>
      <c r="B7788" s="115" t="s">
        <v>20690</v>
      </c>
      <c r="C7788" s="115" t="s">
        <v>16681</v>
      </c>
      <c r="D7788" s="115" t="s">
        <v>1242</v>
      </c>
      <c r="E7788" s="115">
        <v>4008.6</v>
      </c>
      <c r="F7788" s="674">
        <v>293.83600000000001</v>
      </c>
      <c r="G7788" s="674">
        <v>295.84500000000003</v>
      </c>
      <c r="H7788" s="115">
        <f t="shared" si="242"/>
        <v>1.0068371472522089</v>
      </c>
      <c r="I7788" s="115">
        <f t="shared" si="243"/>
        <v>4036.0074</v>
      </c>
    </row>
    <row r="7789" spans="1:9" hidden="1">
      <c r="A7789" s="115" t="s">
        <v>20691</v>
      </c>
      <c r="B7789" s="115" t="s">
        <v>20692</v>
      </c>
      <c r="C7789" s="115" t="s">
        <v>16684</v>
      </c>
      <c r="D7789" s="115" t="s">
        <v>1242</v>
      </c>
      <c r="E7789" s="115">
        <v>5765.24</v>
      </c>
      <c r="F7789" s="674">
        <v>293.83600000000001</v>
      </c>
      <c r="G7789" s="674">
        <v>295.84500000000003</v>
      </c>
      <c r="H7789" s="115">
        <f t="shared" si="242"/>
        <v>1.0068371472522089</v>
      </c>
      <c r="I7789" s="115">
        <f t="shared" si="243"/>
        <v>5804.6578</v>
      </c>
    </row>
    <row r="7790" spans="1:9" hidden="1">
      <c r="A7790" s="115" t="s">
        <v>20693</v>
      </c>
      <c r="B7790" s="115" t="s">
        <v>20694</v>
      </c>
      <c r="C7790" s="115" t="s">
        <v>16687</v>
      </c>
      <c r="D7790" s="115" t="s">
        <v>1242</v>
      </c>
      <c r="E7790" s="115">
        <v>109.6</v>
      </c>
      <c r="F7790" s="674">
        <v>293.83600000000001</v>
      </c>
      <c r="G7790" s="674">
        <v>295.84500000000003</v>
      </c>
      <c r="H7790" s="115">
        <f t="shared" si="242"/>
        <v>1.0068371472522089</v>
      </c>
      <c r="I7790" s="115">
        <f t="shared" si="243"/>
        <v>110.3494</v>
      </c>
    </row>
    <row r="7791" spans="1:9" hidden="1">
      <c r="A7791" s="115" t="s">
        <v>20695</v>
      </c>
      <c r="B7791" s="115" t="s">
        <v>20696</v>
      </c>
      <c r="C7791" s="115" t="s">
        <v>16690</v>
      </c>
      <c r="D7791" s="115" t="s">
        <v>1242</v>
      </c>
      <c r="E7791" s="115">
        <v>222.4</v>
      </c>
      <c r="F7791" s="674">
        <v>293.83600000000001</v>
      </c>
      <c r="G7791" s="674">
        <v>295.84500000000003</v>
      </c>
      <c r="H7791" s="115">
        <f t="shared" si="242"/>
        <v>1.0068371472522089</v>
      </c>
      <c r="I7791" s="115">
        <f t="shared" si="243"/>
        <v>223.92060000000001</v>
      </c>
    </row>
    <row r="7792" spans="1:9" hidden="1">
      <c r="A7792" s="115" t="s">
        <v>20697</v>
      </c>
      <c r="B7792" s="115" t="s">
        <v>20698</v>
      </c>
      <c r="C7792" s="115" t="s">
        <v>16693</v>
      </c>
      <c r="D7792" s="115" t="s">
        <v>1242</v>
      </c>
      <c r="E7792" s="115">
        <v>346</v>
      </c>
      <c r="F7792" s="674">
        <v>293.83600000000001</v>
      </c>
      <c r="G7792" s="674">
        <v>295.84500000000003</v>
      </c>
      <c r="H7792" s="115">
        <f t="shared" si="242"/>
        <v>1.0068371472522089</v>
      </c>
      <c r="I7792" s="115">
        <f t="shared" si="243"/>
        <v>348.3657</v>
      </c>
    </row>
    <row r="7793" spans="1:9" hidden="1">
      <c r="A7793" s="115" t="s">
        <v>20699</v>
      </c>
      <c r="B7793" s="115" t="s">
        <v>20700</v>
      </c>
      <c r="C7793" s="115" t="s">
        <v>16696</v>
      </c>
      <c r="D7793" s="115" t="s">
        <v>1242</v>
      </c>
      <c r="E7793" s="115">
        <v>540</v>
      </c>
      <c r="F7793" s="674">
        <v>293.83600000000001</v>
      </c>
      <c r="G7793" s="674">
        <v>295.84500000000003</v>
      </c>
      <c r="H7793" s="115">
        <f t="shared" si="242"/>
        <v>1.0068371472522089</v>
      </c>
      <c r="I7793" s="115">
        <f t="shared" si="243"/>
        <v>543.69209999999998</v>
      </c>
    </row>
    <row r="7794" spans="1:9" hidden="1">
      <c r="A7794" s="115" t="s">
        <v>20701</v>
      </c>
      <c r="B7794" s="115" t="s">
        <v>20702</v>
      </c>
      <c r="C7794" s="115" t="s">
        <v>16699</v>
      </c>
      <c r="D7794" s="115" t="s">
        <v>1242</v>
      </c>
      <c r="E7794" s="115">
        <v>864</v>
      </c>
      <c r="F7794" s="674">
        <v>293.83600000000001</v>
      </c>
      <c r="G7794" s="674">
        <v>295.84500000000003</v>
      </c>
      <c r="H7794" s="115">
        <f t="shared" si="242"/>
        <v>1.0068371472522089</v>
      </c>
      <c r="I7794" s="115">
        <f t="shared" si="243"/>
        <v>869.90729999999996</v>
      </c>
    </row>
    <row r="7795" spans="1:9" hidden="1">
      <c r="A7795" s="115" t="s">
        <v>20703</v>
      </c>
      <c r="B7795" s="115" t="s">
        <v>20704</v>
      </c>
      <c r="C7795" s="115" t="s">
        <v>16702</v>
      </c>
      <c r="D7795" s="115" t="s">
        <v>1242</v>
      </c>
      <c r="E7795" s="115">
        <v>1408</v>
      </c>
      <c r="F7795" s="674">
        <v>293.83600000000001</v>
      </c>
      <c r="G7795" s="674">
        <v>295.84500000000003</v>
      </c>
      <c r="H7795" s="115">
        <f t="shared" si="242"/>
        <v>1.0068371472522089</v>
      </c>
      <c r="I7795" s="115">
        <f t="shared" si="243"/>
        <v>1417.6267</v>
      </c>
    </row>
    <row r="7796" spans="1:9" hidden="1">
      <c r="A7796" s="115" t="s">
        <v>20705</v>
      </c>
      <c r="B7796" s="115" t="s">
        <v>20706</v>
      </c>
      <c r="C7796" s="115" t="s">
        <v>16705</v>
      </c>
      <c r="D7796" s="115" t="s">
        <v>1242</v>
      </c>
      <c r="E7796" s="115">
        <v>2200</v>
      </c>
      <c r="F7796" s="674">
        <v>293.83600000000001</v>
      </c>
      <c r="G7796" s="674">
        <v>295.84500000000003</v>
      </c>
      <c r="H7796" s="115">
        <f t="shared" si="242"/>
        <v>1.0068371472522089</v>
      </c>
      <c r="I7796" s="115">
        <f t="shared" si="243"/>
        <v>2215.0417000000002</v>
      </c>
    </row>
    <row r="7797" spans="1:9" hidden="1">
      <c r="A7797" s="115" t="s">
        <v>20707</v>
      </c>
      <c r="B7797" s="115" t="s">
        <v>20708</v>
      </c>
      <c r="C7797" s="115" t="s">
        <v>16708</v>
      </c>
      <c r="D7797" s="115" t="s">
        <v>1242</v>
      </c>
      <c r="E7797" s="115">
        <v>3492</v>
      </c>
      <c r="F7797" s="674">
        <v>293.83600000000001</v>
      </c>
      <c r="G7797" s="674">
        <v>295.84500000000003</v>
      </c>
      <c r="H7797" s="115">
        <f t="shared" si="242"/>
        <v>1.0068371472522089</v>
      </c>
      <c r="I7797" s="115">
        <f t="shared" si="243"/>
        <v>3515.8753000000002</v>
      </c>
    </row>
    <row r="7798" spans="1:9" hidden="1">
      <c r="A7798" s="115" t="s">
        <v>20709</v>
      </c>
      <c r="B7798" s="115" t="s">
        <v>20710</v>
      </c>
      <c r="C7798" s="115" t="s">
        <v>16711</v>
      </c>
      <c r="D7798" s="115" t="s">
        <v>1242</v>
      </c>
      <c r="E7798" s="115">
        <v>5490.6</v>
      </c>
      <c r="F7798" s="674">
        <v>293.83600000000001</v>
      </c>
      <c r="G7798" s="674">
        <v>295.84500000000003</v>
      </c>
      <c r="H7798" s="115">
        <f t="shared" si="242"/>
        <v>1.0068371472522089</v>
      </c>
      <c r="I7798" s="115">
        <f t="shared" si="243"/>
        <v>5528.14</v>
      </c>
    </row>
    <row r="7799" spans="1:9" hidden="1">
      <c r="A7799" s="115" t="s">
        <v>20711</v>
      </c>
      <c r="B7799" s="115" t="s">
        <v>20712</v>
      </c>
      <c r="C7799" s="115" t="s">
        <v>16714</v>
      </c>
      <c r="D7799" s="115" t="s">
        <v>1138</v>
      </c>
      <c r="E7799" s="115">
        <v>133.4</v>
      </c>
      <c r="F7799" s="674">
        <v>293.83600000000001</v>
      </c>
      <c r="G7799" s="674">
        <v>295.84500000000003</v>
      </c>
      <c r="H7799" s="115">
        <f t="shared" si="242"/>
        <v>1.0068371472522089</v>
      </c>
      <c r="I7799" s="115">
        <f t="shared" si="243"/>
        <v>134.31209999999999</v>
      </c>
    </row>
    <row r="7800" spans="1:9" hidden="1">
      <c r="A7800" s="115" t="s">
        <v>20713</v>
      </c>
      <c r="B7800" s="115" t="s">
        <v>20714</v>
      </c>
      <c r="C7800" s="115" t="s">
        <v>16717</v>
      </c>
      <c r="D7800" s="115" t="s">
        <v>1138</v>
      </c>
      <c r="E7800" s="115">
        <v>204.69</v>
      </c>
      <c r="F7800" s="674">
        <v>293.83600000000001</v>
      </c>
      <c r="G7800" s="674">
        <v>295.84500000000003</v>
      </c>
      <c r="H7800" s="115">
        <f t="shared" si="242"/>
        <v>1.0068371472522089</v>
      </c>
      <c r="I7800" s="115">
        <f t="shared" si="243"/>
        <v>206.08949999999999</v>
      </c>
    </row>
    <row r="7801" spans="1:9" hidden="1">
      <c r="A7801" s="115" t="s">
        <v>20715</v>
      </c>
      <c r="B7801" s="115" t="s">
        <v>20716</v>
      </c>
      <c r="C7801" s="115" t="s">
        <v>16720</v>
      </c>
      <c r="D7801" s="115" t="s">
        <v>1138</v>
      </c>
      <c r="E7801" s="115">
        <v>348.77</v>
      </c>
      <c r="F7801" s="674">
        <v>293.83600000000001</v>
      </c>
      <c r="G7801" s="674">
        <v>295.84500000000003</v>
      </c>
      <c r="H7801" s="115">
        <f t="shared" si="242"/>
        <v>1.0068371472522089</v>
      </c>
      <c r="I7801" s="115">
        <f t="shared" si="243"/>
        <v>351.15460000000002</v>
      </c>
    </row>
    <row r="7802" spans="1:9" hidden="1">
      <c r="A7802" s="115" t="s">
        <v>20717</v>
      </c>
      <c r="B7802" s="115" t="s">
        <v>20718</v>
      </c>
      <c r="C7802" s="115" t="s">
        <v>16723</v>
      </c>
      <c r="D7802" s="115" t="s">
        <v>1138</v>
      </c>
      <c r="E7802" s="115">
        <v>379.47</v>
      </c>
      <c r="F7802" s="674">
        <v>293.83600000000001</v>
      </c>
      <c r="G7802" s="674">
        <v>295.84500000000003</v>
      </c>
      <c r="H7802" s="115">
        <f t="shared" si="242"/>
        <v>1.0068371472522089</v>
      </c>
      <c r="I7802" s="115">
        <f t="shared" si="243"/>
        <v>382.06450000000001</v>
      </c>
    </row>
    <row r="7803" spans="1:9" hidden="1">
      <c r="A7803" s="115" t="s">
        <v>20719</v>
      </c>
      <c r="B7803" s="115" t="s">
        <v>20720</v>
      </c>
      <c r="C7803" s="115" t="s">
        <v>16726</v>
      </c>
      <c r="D7803" s="115" t="s">
        <v>1138</v>
      </c>
      <c r="E7803" s="115">
        <v>662.94</v>
      </c>
      <c r="F7803" s="674">
        <v>293.83600000000001</v>
      </c>
      <c r="G7803" s="674">
        <v>295.84500000000003</v>
      </c>
      <c r="H7803" s="115">
        <f t="shared" si="242"/>
        <v>1.0068371472522089</v>
      </c>
      <c r="I7803" s="115">
        <f t="shared" si="243"/>
        <v>667.47260000000006</v>
      </c>
    </row>
    <row r="7804" spans="1:9" hidden="1">
      <c r="A7804" s="115" t="s">
        <v>20721</v>
      </c>
      <c r="B7804" s="115" t="s">
        <v>20722</v>
      </c>
      <c r="C7804" s="115" t="s">
        <v>16729</v>
      </c>
      <c r="D7804" s="115" t="s">
        <v>1138</v>
      </c>
      <c r="E7804" s="115">
        <v>2436.7199999999998</v>
      </c>
      <c r="F7804" s="674">
        <v>293.83600000000001</v>
      </c>
      <c r="G7804" s="674">
        <v>295.84500000000003</v>
      </c>
      <c r="H7804" s="115">
        <f t="shared" si="242"/>
        <v>1.0068371472522089</v>
      </c>
      <c r="I7804" s="115">
        <f t="shared" si="243"/>
        <v>2453.3802000000001</v>
      </c>
    </row>
    <row r="7805" spans="1:9" hidden="1">
      <c r="A7805" s="115" t="s">
        <v>20723</v>
      </c>
      <c r="B7805" s="115" t="s">
        <v>20724</v>
      </c>
      <c r="C7805" s="115" t="s">
        <v>16732</v>
      </c>
      <c r="D7805" s="115" t="s">
        <v>1138</v>
      </c>
      <c r="E7805" s="115">
        <v>2726.75</v>
      </c>
      <c r="F7805" s="674">
        <v>293.83600000000001</v>
      </c>
      <c r="G7805" s="674">
        <v>295.84500000000003</v>
      </c>
      <c r="H7805" s="115">
        <f t="shared" si="242"/>
        <v>1.0068371472522089</v>
      </c>
      <c r="I7805" s="115">
        <f t="shared" si="243"/>
        <v>2745.3932</v>
      </c>
    </row>
    <row r="7806" spans="1:9" hidden="1">
      <c r="A7806" s="115" t="s">
        <v>20725</v>
      </c>
      <c r="B7806" s="115" t="s">
        <v>20726</v>
      </c>
      <c r="C7806" s="115" t="s">
        <v>16735</v>
      </c>
      <c r="D7806" s="115" t="s">
        <v>1138</v>
      </c>
      <c r="E7806" s="115">
        <v>3591.36</v>
      </c>
      <c r="F7806" s="674">
        <v>293.83600000000001</v>
      </c>
      <c r="G7806" s="674">
        <v>295.84500000000003</v>
      </c>
      <c r="H7806" s="115">
        <f t="shared" si="242"/>
        <v>1.0068371472522089</v>
      </c>
      <c r="I7806" s="115">
        <f t="shared" si="243"/>
        <v>3615.9146999999998</v>
      </c>
    </row>
    <row r="7807" spans="1:9" hidden="1">
      <c r="A7807" s="115" t="s">
        <v>20727</v>
      </c>
      <c r="B7807" s="115" t="s">
        <v>20728</v>
      </c>
      <c r="C7807" s="115" t="s">
        <v>16738</v>
      </c>
      <c r="D7807" s="115" t="s">
        <v>1138</v>
      </c>
      <c r="E7807" s="115">
        <v>8922.2999999999993</v>
      </c>
      <c r="F7807" s="674">
        <v>293.83600000000001</v>
      </c>
      <c r="G7807" s="674">
        <v>295.84500000000003</v>
      </c>
      <c r="H7807" s="115">
        <f t="shared" si="242"/>
        <v>1.0068371472522089</v>
      </c>
      <c r="I7807" s="115">
        <f t="shared" si="243"/>
        <v>8983.3030999999992</v>
      </c>
    </row>
    <row r="7808" spans="1:9" hidden="1">
      <c r="A7808" s="115" t="s">
        <v>20729</v>
      </c>
      <c r="B7808" s="115" t="s">
        <v>20730</v>
      </c>
      <c r="C7808" s="115" t="s">
        <v>16741</v>
      </c>
      <c r="D7808" s="115" t="s">
        <v>1138</v>
      </c>
      <c r="E7808" s="115">
        <v>15151.79</v>
      </c>
      <c r="F7808" s="674">
        <v>293.83600000000001</v>
      </c>
      <c r="G7808" s="674">
        <v>295.84500000000003</v>
      </c>
      <c r="H7808" s="115">
        <f t="shared" si="242"/>
        <v>1.0068371472522089</v>
      </c>
      <c r="I7808" s="115">
        <f t="shared" si="243"/>
        <v>15255.385</v>
      </c>
    </row>
    <row r="7809" spans="1:9" hidden="1">
      <c r="A7809" s="115" t="s">
        <v>20731</v>
      </c>
      <c r="B7809" s="115" t="s">
        <v>20732</v>
      </c>
      <c r="C7809" s="115" t="s">
        <v>16744</v>
      </c>
      <c r="D7809" s="115" t="s">
        <v>1138</v>
      </c>
      <c r="E7809" s="115">
        <v>17022.91</v>
      </c>
      <c r="F7809" s="674">
        <v>293.83600000000001</v>
      </c>
      <c r="G7809" s="674">
        <v>295.84500000000003</v>
      </c>
      <c r="H7809" s="115">
        <f t="shared" si="242"/>
        <v>1.0068371472522089</v>
      </c>
      <c r="I7809" s="115">
        <f t="shared" si="243"/>
        <v>17139.2981</v>
      </c>
    </row>
    <row r="7810" spans="1:9" hidden="1">
      <c r="A7810" s="115" t="s">
        <v>20733</v>
      </c>
      <c r="B7810" s="115" t="s">
        <v>20734</v>
      </c>
      <c r="C7810" s="115" t="s">
        <v>16747</v>
      </c>
      <c r="D7810" s="115" t="s">
        <v>1138</v>
      </c>
      <c r="E7810" s="115">
        <v>19335.43</v>
      </c>
      <c r="F7810" s="674">
        <v>293.83600000000001</v>
      </c>
      <c r="G7810" s="674">
        <v>295.84500000000003</v>
      </c>
      <c r="H7810" s="115">
        <f t="shared" si="242"/>
        <v>1.0068371472522089</v>
      </c>
      <c r="I7810" s="115">
        <f t="shared" si="243"/>
        <v>19467.629199999999</v>
      </c>
    </row>
    <row r="7811" spans="1:9" hidden="1">
      <c r="A7811" s="115" t="s">
        <v>20735</v>
      </c>
      <c r="B7811" s="115" t="s">
        <v>20736</v>
      </c>
      <c r="C7811" s="115" t="s">
        <v>16750</v>
      </c>
      <c r="D7811" s="115" t="s">
        <v>1138</v>
      </c>
      <c r="E7811" s="115">
        <v>98.13</v>
      </c>
      <c r="F7811" s="674">
        <v>293.83600000000001</v>
      </c>
      <c r="G7811" s="674">
        <v>295.84500000000003</v>
      </c>
      <c r="H7811" s="115">
        <f t="shared" si="242"/>
        <v>1.0068371472522089</v>
      </c>
      <c r="I7811" s="115">
        <f t="shared" si="243"/>
        <v>98.800899999999999</v>
      </c>
    </row>
    <row r="7812" spans="1:9" hidden="1">
      <c r="A7812" s="115" t="s">
        <v>20737</v>
      </c>
      <c r="B7812" s="115" t="s">
        <v>20738</v>
      </c>
      <c r="C7812" s="115" t="s">
        <v>16753</v>
      </c>
      <c r="D7812" s="115" t="s">
        <v>1138</v>
      </c>
      <c r="E7812" s="115">
        <v>149.62</v>
      </c>
      <c r="F7812" s="674">
        <v>293.83600000000001</v>
      </c>
      <c r="G7812" s="674">
        <v>295.84500000000003</v>
      </c>
      <c r="H7812" s="115">
        <f t="shared" si="242"/>
        <v>1.0068371472522089</v>
      </c>
      <c r="I7812" s="115">
        <f t="shared" si="243"/>
        <v>150.643</v>
      </c>
    </row>
    <row r="7813" spans="1:9" hidden="1">
      <c r="A7813" s="115" t="s">
        <v>20739</v>
      </c>
      <c r="B7813" s="115" t="s">
        <v>20740</v>
      </c>
      <c r="C7813" s="115" t="s">
        <v>16756</v>
      </c>
      <c r="D7813" s="115" t="s">
        <v>1138</v>
      </c>
      <c r="E7813" s="115">
        <v>213.06</v>
      </c>
      <c r="F7813" s="674">
        <v>293.83600000000001</v>
      </c>
      <c r="G7813" s="674">
        <v>295.84500000000003</v>
      </c>
      <c r="H7813" s="115">
        <f t="shared" ref="H7813:H7876" si="244">G7813/F7813</f>
        <v>1.0068371472522089</v>
      </c>
      <c r="I7813" s="115">
        <f t="shared" ref="I7813:I7876" si="245">ROUND(H7813*E7813,4)</f>
        <v>214.51669999999999</v>
      </c>
    </row>
    <row r="7814" spans="1:9" hidden="1">
      <c r="A7814" s="115" t="s">
        <v>20741</v>
      </c>
      <c r="B7814" s="115" t="s">
        <v>20742</v>
      </c>
      <c r="C7814" s="115" t="s">
        <v>16759</v>
      </c>
      <c r="D7814" s="115" t="s">
        <v>1138</v>
      </c>
      <c r="E7814" s="115">
        <v>359.67</v>
      </c>
      <c r="F7814" s="674">
        <v>293.83600000000001</v>
      </c>
      <c r="G7814" s="674">
        <v>295.84500000000003</v>
      </c>
      <c r="H7814" s="115">
        <f t="shared" si="244"/>
        <v>1.0068371472522089</v>
      </c>
      <c r="I7814" s="115">
        <f t="shared" si="245"/>
        <v>362.12909999999999</v>
      </c>
    </row>
    <row r="7815" spans="1:9" hidden="1">
      <c r="A7815" s="115" t="s">
        <v>20743</v>
      </c>
      <c r="B7815" s="115" t="s">
        <v>20744</v>
      </c>
      <c r="C7815" s="115" t="s">
        <v>16762</v>
      </c>
      <c r="D7815" s="115" t="s">
        <v>1138</v>
      </c>
      <c r="E7815" s="115">
        <v>440.88</v>
      </c>
      <c r="F7815" s="674">
        <v>293.83600000000001</v>
      </c>
      <c r="G7815" s="674">
        <v>295.84500000000003</v>
      </c>
      <c r="H7815" s="115">
        <f t="shared" si="244"/>
        <v>1.0068371472522089</v>
      </c>
      <c r="I7815" s="115">
        <f t="shared" si="245"/>
        <v>443.89440000000002</v>
      </c>
    </row>
    <row r="7816" spans="1:9" hidden="1">
      <c r="A7816" s="115" t="s">
        <v>20745</v>
      </c>
      <c r="B7816" s="115" t="s">
        <v>20746</v>
      </c>
      <c r="C7816" s="115" t="s">
        <v>16765</v>
      </c>
      <c r="D7816" s="115" t="s">
        <v>1138</v>
      </c>
      <c r="E7816" s="115">
        <v>759.36</v>
      </c>
      <c r="F7816" s="674">
        <v>293.83600000000001</v>
      </c>
      <c r="G7816" s="674">
        <v>295.84500000000003</v>
      </c>
      <c r="H7816" s="115">
        <f t="shared" si="244"/>
        <v>1.0068371472522089</v>
      </c>
      <c r="I7816" s="115">
        <f t="shared" si="245"/>
        <v>764.55190000000005</v>
      </c>
    </row>
    <row r="7817" spans="1:9" hidden="1">
      <c r="A7817" s="115" t="s">
        <v>20747</v>
      </c>
      <c r="B7817" s="115" t="s">
        <v>20748</v>
      </c>
      <c r="C7817" s="115" t="s">
        <v>16768</v>
      </c>
      <c r="D7817" s="115" t="s">
        <v>1138</v>
      </c>
      <c r="E7817" s="115">
        <v>2585.71</v>
      </c>
      <c r="F7817" s="674">
        <v>293.83600000000001</v>
      </c>
      <c r="G7817" s="674">
        <v>295.84500000000003</v>
      </c>
      <c r="H7817" s="115">
        <f t="shared" si="244"/>
        <v>1.0068371472522089</v>
      </c>
      <c r="I7817" s="115">
        <f t="shared" si="245"/>
        <v>2603.3888999999999</v>
      </c>
    </row>
    <row r="7818" spans="1:9" hidden="1">
      <c r="A7818" s="115" t="s">
        <v>20749</v>
      </c>
      <c r="B7818" s="115" t="s">
        <v>20750</v>
      </c>
      <c r="C7818" s="115" t="s">
        <v>16771</v>
      </c>
      <c r="D7818" s="115" t="s">
        <v>1138</v>
      </c>
      <c r="E7818" s="115">
        <v>4087.71</v>
      </c>
      <c r="F7818" s="674">
        <v>293.83600000000001</v>
      </c>
      <c r="G7818" s="674">
        <v>295.84500000000003</v>
      </c>
      <c r="H7818" s="115">
        <f t="shared" si="244"/>
        <v>1.0068371472522089</v>
      </c>
      <c r="I7818" s="115">
        <f t="shared" si="245"/>
        <v>4115.6583000000001</v>
      </c>
    </row>
    <row r="7819" spans="1:9" hidden="1">
      <c r="A7819" s="115" t="s">
        <v>20751</v>
      </c>
      <c r="B7819" s="115" t="s">
        <v>20752</v>
      </c>
      <c r="C7819" s="115" t="s">
        <v>16774</v>
      </c>
      <c r="D7819" s="115" t="s">
        <v>1138</v>
      </c>
      <c r="E7819" s="115">
        <v>9132.0499999999993</v>
      </c>
      <c r="F7819" s="674">
        <v>293.83600000000001</v>
      </c>
      <c r="G7819" s="674">
        <v>295.84500000000003</v>
      </c>
      <c r="H7819" s="115">
        <f t="shared" si="244"/>
        <v>1.0068371472522089</v>
      </c>
      <c r="I7819" s="115">
        <f t="shared" si="245"/>
        <v>9194.4871999999996</v>
      </c>
    </row>
    <row r="7820" spans="1:9" hidden="1">
      <c r="A7820" s="115" t="s">
        <v>20753</v>
      </c>
      <c r="B7820" s="115" t="s">
        <v>20754</v>
      </c>
      <c r="C7820" s="115" t="s">
        <v>16777</v>
      </c>
      <c r="D7820" s="115" t="s">
        <v>1138</v>
      </c>
      <c r="E7820" s="115">
        <v>82.72</v>
      </c>
      <c r="F7820" s="674">
        <v>293.83600000000001</v>
      </c>
      <c r="G7820" s="674">
        <v>295.84500000000003</v>
      </c>
      <c r="H7820" s="115">
        <f t="shared" si="244"/>
        <v>1.0068371472522089</v>
      </c>
      <c r="I7820" s="115">
        <f t="shared" si="245"/>
        <v>83.285600000000002</v>
      </c>
    </row>
    <row r="7821" spans="1:9" hidden="1">
      <c r="A7821" s="115" t="s">
        <v>20755</v>
      </c>
      <c r="B7821" s="115" t="s">
        <v>20756</v>
      </c>
      <c r="C7821" s="115" t="s">
        <v>16780</v>
      </c>
      <c r="D7821" s="115" t="s">
        <v>1138</v>
      </c>
      <c r="E7821" s="115">
        <v>132.5</v>
      </c>
      <c r="F7821" s="674">
        <v>293.83600000000001</v>
      </c>
      <c r="G7821" s="674">
        <v>295.84500000000003</v>
      </c>
      <c r="H7821" s="115">
        <f t="shared" si="244"/>
        <v>1.0068371472522089</v>
      </c>
      <c r="I7821" s="115">
        <f t="shared" si="245"/>
        <v>133.4059</v>
      </c>
    </row>
    <row r="7822" spans="1:9" hidden="1">
      <c r="A7822" s="115" t="s">
        <v>20757</v>
      </c>
      <c r="B7822" s="115" t="s">
        <v>20758</v>
      </c>
      <c r="C7822" s="115" t="s">
        <v>16783</v>
      </c>
      <c r="D7822" s="115" t="s">
        <v>1138</v>
      </c>
      <c r="E7822" s="115">
        <v>226.12</v>
      </c>
      <c r="F7822" s="674">
        <v>293.83600000000001</v>
      </c>
      <c r="G7822" s="674">
        <v>295.84500000000003</v>
      </c>
      <c r="H7822" s="115">
        <f t="shared" si="244"/>
        <v>1.0068371472522089</v>
      </c>
      <c r="I7822" s="115">
        <f t="shared" si="245"/>
        <v>227.666</v>
      </c>
    </row>
    <row r="7823" spans="1:9" hidden="1">
      <c r="A7823" s="115" t="s">
        <v>20759</v>
      </c>
      <c r="B7823" s="115" t="s">
        <v>20760</v>
      </c>
      <c r="C7823" s="115" t="s">
        <v>16786</v>
      </c>
      <c r="D7823" s="115" t="s">
        <v>1138</v>
      </c>
      <c r="E7823" s="115">
        <v>316.16000000000003</v>
      </c>
      <c r="F7823" s="674">
        <v>293.83600000000001</v>
      </c>
      <c r="G7823" s="674">
        <v>295.84500000000003</v>
      </c>
      <c r="H7823" s="115">
        <f t="shared" si="244"/>
        <v>1.0068371472522089</v>
      </c>
      <c r="I7823" s="115">
        <f t="shared" si="245"/>
        <v>318.32159999999999</v>
      </c>
    </row>
    <row r="7824" spans="1:9" hidden="1">
      <c r="A7824" s="115" t="s">
        <v>20761</v>
      </c>
      <c r="B7824" s="115" t="s">
        <v>20762</v>
      </c>
      <c r="C7824" s="115" t="s">
        <v>16789</v>
      </c>
      <c r="D7824" s="115" t="s">
        <v>1138</v>
      </c>
      <c r="E7824" s="115">
        <v>657.2</v>
      </c>
      <c r="F7824" s="674">
        <v>293.83600000000001</v>
      </c>
      <c r="G7824" s="674">
        <v>295.84500000000003</v>
      </c>
      <c r="H7824" s="115">
        <f t="shared" si="244"/>
        <v>1.0068371472522089</v>
      </c>
      <c r="I7824" s="115">
        <f t="shared" si="245"/>
        <v>661.6934</v>
      </c>
    </row>
    <row r="7825" spans="1:9" hidden="1">
      <c r="A7825" s="115" t="s">
        <v>20763</v>
      </c>
      <c r="B7825" s="115" t="s">
        <v>20764</v>
      </c>
      <c r="C7825" s="115" t="s">
        <v>16792</v>
      </c>
      <c r="D7825" s="115" t="s">
        <v>1138</v>
      </c>
      <c r="E7825" s="115">
        <v>2079.02</v>
      </c>
      <c r="F7825" s="674">
        <v>293.83600000000001</v>
      </c>
      <c r="G7825" s="674">
        <v>295.84500000000003</v>
      </c>
      <c r="H7825" s="115">
        <f t="shared" si="244"/>
        <v>1.0068371472522089</v>
      </c>
      <c r="I7825" s="115">
        <f t="shared" si="245"/>
        <v>2093.2345999999998</v>
      </c>
    </row>
    <row r="7826" spans="1:9" hidden="1">
      <c r="A7826" s="115" t="s">
        <v>20765</v>
      </c>
      <c r="B7826" s="115" t="s">
        <v>20766</v>
      </c>
      <c r="C7826" s="115" t="s">
        <v>16795</v>
      </c>
      <c r="D7826" s="115" t="s">
        <v>1242</v>
      </c>
      <c r="E7826" s="115">
        <v>318</v>
      </c>
      <c r="F7826" s="674">
        <v>293.83600000000001</v>
      </c>
      <c r="G7826" s="674">
        <v>295.84500000000003</v>
      </c>
      <c r="H7826" s="115">
        <f t="shared" si="244"/>
        <v>1.0068371472522089</v>
      </c>
      <c r="I7826" s="115">
        <f t="shared" si="245"/>
        <v>320.17419999999998</v>
      </c>
    </row>
    <row r="7827" spans="1:9" hidden="1">
      <c r="A7827" s="115" t="s">
        <v>20767</v>
      </c>
      <c r="B7827" s="115" t="s">
        <v>20768</v>
      </c>
      <c r="C7827" s="115" t="s">
        <v>16798</v>
      </c>
      <c r="D7827" s="115" t="s">
        <v>1242</v>
      </c>
      <c r="E7827" s="115">
        <v>424.39</v>
      </c>
      <c r="F7827" s="674">
        <v>293.83600000000001</v>
      </c>
      <c r="G7827" s="674">
        <v>295.84500000000003</v>
      </c>
      <c r="H7827" s="115">
        <f t="shared" si="244"/>
        <v>1.0068371472522089</v>
      </c>
      <c r="I7827" s="115">
        <f t="shared" si="245"/>
        <v>427.29160000000002</v>
      </c>
    </row>
    <row r="7828" spans="1:9" hidden="1">
      <c r="A7828" s="115" t="s">
        <v>20769</v>
      </c>
      <c r="B7828" s="115" t="s">
        <v>20770</v>
      </c>
      <c r="C7828" s="115" t="s">
        <v>16801</v>
      </c>
      <c r="D7828" s="115" t="s">
        <v>1242</v>
      </c>
      <c r="E7828" s="115">
        <v>535.78</v>
      </c>
      <c r="F7828" s="674">
        <v>293.83600000000001</v>
      </c>
      <c r="G7828" s="674">
        <v>295.84500000000003</v>
      </c>
      <c r="H7828" s="115">
        <f t="shared" si="244"/>
        <v>1.0068371472522089</v>
      </c>
      <c r="I7828" s="115">
        <f t="shared" si="245"/>
        <v>539.44320000000005</v>
      </c>
    </row>
    <row r="7829" spans="1:9" hidden="1">
      <c r="A7829" s="115" t="s">
        <v>20771</v>
      </c>
      <c r="B7829" s="115" t="s">
        <v>20772</v>
      </c>
      <c r="C7829" s="115" t="s">
        <v>16804</v>
      </c>
      <c r="D7829" s="115" t="s">
        <v>1242</v>
      </c>
      <c r="E7829" s="115">
        <v>778.22</v>
      </c>
      <c r="F7829" s="674">
        <v>293.83600000000001</v>
      </c>
      <c r="G7829" s="674">
        <v>295.84500000000003</v>
      </c>
      <c r="H7829" s="115">
        <f t="shared" si="244"/>
        <v>1.0068371472522089</v>
      </c>
      <c r="I7829" s="115">
        <f t="shared" si="245"/>
        <v>783.54079999999999</v>
      </c>
    </row>
    <row r="7830" spans="1:9" hidden="1">
      <c r="A7830" s="115" t="s">
        <v>20773</v>
      </c>
      <c r="B7830" s="115" t="s">
        <v>20774</v>
      </c>
      <c r="C7830" s="115" t="s">
        <v>16807</v>
      </c>
      <c r="D7830" s="115" t="s">
        <v>1242</v>
      </c>
      <c r="E7830" s="115">
        <v>861</v>
      </c>
      <c r="F7830" s="674">
        <v>293.83600000000001</v>
      </c>
      <c r="G7830" s="674">
        <v>295.84500000000003</v>
      </c>
      <c r="H7830" s="115">
        <f t="shared" si="244"/>
        <v>1.0068371472522089</v>
      </c>
      <c r="I7830" s="115">
        <f t="shared" si="245"/>
        <v>866.88679999999999</v>
      </c>
    </row>
    <row r="7831" spans="1:9" hidden="1">
      <c r="A7831" s="115" t="s">
        <v>20775</v>
      </c>
      <c r="B7831" s="115" t="s">
        <v>20776</v>
      </c>
      <c r="C7831" s="115" t="s">
        <v>16810</v>
      </c>
      <c r="D7831" s="115" t="s">
        <v>1242</v>
      </c>
      <c r="E7831" s="115">
        <v>1206</v>
      </c>
      <c r="F7831" s="674">
        <v>293.83600000000001</v>
      </c>
      <c r="G7831" s="674">
        <v>295.84500000000003</v>
      </c>
      <c r="H7831" s="115">
        <f t="shared" si="244"/>
        <v>1.0068371472522089</v>
      </c>
      <c r="I7831" s="115">
        <f t="shared" si="245"/>
        <v>1214.2456</v>
      </c>
    </row>
    <row r="7832" spans="1:9" hidden="1">
      <c r="A7832" s="115" t="s">
        <v>20777</v>
      </c>
      <c r="B7832" s="115" t="s">
        <v>20778</v>
      </c>
      <c r="C7832" s="115" t="s">
        <v>16813</v>
      </c>
      <c r="D7832" s="115" t="s">
        <v>1242</v>
      </c>
      <c r="E7832" s="115">
        <v>1240</v>
      </c>
      <c r="F7832" s="674">
        <v>293.83600000000001</v>
      </c>
      <c r="G7832" s="674">
        <v>295.84500000000003</v>
      </c>
      <c r="H7832" s="115">
        <f t="shared" si="244"/>
        <v>1.0068371472522089</v>
      </c>
      <c r="I7832" s="115">
        <f t="shared" si="245"/>
        <v>1248.4781</v>
      </c>
    </row>
    <row r="7833" spans="1:9" hidden="1">
      <c r="A7833" s="115" t="s">
        <v>20779</v>
      </c>
      <c r="B7833" s="115" t="s">
        <v>20780</v>
      </c>
      <c r="C7833" s="115" t="s">
        <v>16816</v>
      </c>
      <c r="D7833" s="115" t="s">
        <v>1242</v>
      </c>
      <c r="E7833" s="115">
        <v>1794</v>
      </c>
      <c r="F7833" s="674">
        <v>293.83600000000001</v>
      </c>
      <c r="G7833" s="674">
        <v>295.84500000000003</v>
      </c>
      <c r="H7833" s="115">
        <f t="shared" si="244"/>
        <v>1.0068371472522089</v>
      </c>
      <c r="I7833" s="115">
        <f t="shared" si="245"/>
        <v>1806.2657999999999</v>
      </c>
    </row>
    <row r="7834" spans="1:9" hidden="1">
      <c r="A7834" s="115" t="s">
        <v>20781</v>
      </c>
      <c r="B7834" s="115" t="s">
        <v>20782</v>
      </c>
      <c r="C7834" s="115" t="s">
        <v>16819</v>
      </c>
      <c r="D7834" s="115" t="s">
        <v>1242</v>
      </c>
      <c r="E7834" s="115">
        <v>2695</v>
      </c>
      <c r="F7834" s="674">
        <v>293.83600000000001</v>
      </c>
      <c r="G7834" s="674">
        <v>295.84500000000003</v>
      </c>
      <c r="H7834" s="115">
        <f t="shared" si="244"/>
        <v>1.0068371472522089</v>
      </c>
      <c r="I7834" s="115">
        <f t="shared" si="245"/>
        <v>2713.4261000000001</v>
      </c>
    </row>
    <row r="7835" spans="1:9" hidden="1">
      <c r="A7835" s="115" t="s">
        <v>20783</v>
      </c>
      <c r="B7835" s="115" t="s">
        <v>20784</v>
      </c>
      <c r="C7835" s="115" t="s">
        <v>16822</v>
      </c>
      <c r="D7835" s="115" t="s">
        <v>1242</v>
      </c>
      <c r="E7835" s="115">
        <v>373.32</v>
      </c>
      <c r="F7835" s="674">
        <v>293.83600000000001</v>
      </c>
      <c r="G7835" s="674">
        <v>295.84500000000003</v>
      </c>
      <c r="H7835" s="115">
        <f t="shared" si="244"/>
        <v>1.0068371472522089</v>
      </c>
      <c r="I7835" s="115">
        <f t="shared" si="245"/>
        <v>375.87240000000003</v>
      </c>
    </row>
    <row r="7836" spans="1:9" hidden="1">
      <c r="A7836" s="115" t="s">
        <v>20785</v>
      </c>
      <c r="B7836" s="115" t="s">
        <v>20786</v>
      </c>
      <c r="C7836" s="115" t="s">
        <v>16825</v>
      </c>
      <c r="D7836" s="115" t="s">
        <v>1242</v>
      </c>
      <c r="E7836" s="115">
        <v>469.61</v>
      </c>
      <c r="F7836" s="674">
        <v>293.83600000000001</v>
      </c>
      <c r="G7836" s="674">
        <v>295.84500000000003</v>
      </c>
      <c r="H7836" s="115">
        <f t="shared" si="244"/>
        <v>1.0068371472522089</v>
      </c>
      <c r="I7836" s="115">
        <f t="shared" si="245"/>
        <v>472.82080000000002</v>
      </c>
    </row>
    <row r="7837" spans="1:9" hidden="1">
      <c r="A7837" s="115" t="s">
        <v>20787</v>
      </c>
      <c r="B7837" s="115" t="s">
        <v>20788</v>
      </c>
      <c r="C7837" s="115" t="s">
        <v>16828</v>
      </c>
      <c r="D7837" s="115" t="s">
        <v>1242</v>
      </c>
      <c r="E7837" s="115">
        <v>595</v>
      </c>
      <c r="F7837" s="674">
        <v>293.83600000000001</v>
      </c>
      <c r="G7837" s="674">
        <v>295.84500000000003</v>
      </c>
      <c r="H7837" s="115">
        <f t="shared" si="244"/>
        <v>1.0068371472522089</v>
      </c>
      <c r="I7837" s="115">
        <f t="shared" si="245"/>
        <v>599.06809999999996</v>
      </c>
    </row>
    <row r="7838" spans="1:9" hidden="1">
      <c r="A7838" s="115" t="s">
        <v>20789</v>
      </c>
      <c r="B7838" s="115" t="s">
        <v>20790</v>
      </c>
      <c r="C7838" s="115" t="s">
        <v>16831</v>
      </c>
      <c r="D7838" s="115" t="s">
        <v>1242</v>
      </c>
      <c r="E7838" s="115">
        <v>884</v>
      </c>
      <c r="F7838" s="674">
        <v>293.83600000000001</v>
      </c>
      <c r="G7838" s="674">
        <v>295.84500000000003</v>
      </c>
      <c r="H7838" s="115">
        <f t="shared" si="244"/>
        <v>1.0068371472522089</v>
      </c>
      <c r="I7838" s="115">
        <f t="shared" si="245"/>
        <v>890.04399999999998</v>
      </c>
    </row>
    <row r="7839" spans="1:9" hidden="1">
      <c r="A7839" s="115" t="s">
        <v>20791</v>
      </c>
      <c r="B7839" s="115" t="s">
        <v>20792</v>
      </c>
      <c r="C7839" s="115" t="s">
        <v>16834</v>
      </c>
      <c r="D7839" s="115" t="s">
        <v>1242</v>
      </c>
      <c r="E7839" s="115">
        <v>940</v>
      </c>
      <c r="F7839" s="674">
        <v>293.83600000000001</v>
      </c>
      <c r="G7839" s="674">
        <v>295.84500000000003</v>
      </c>
      <c r="H7839" s="115">
        <f t="shared" si="244"/>
        <v>1.0068371472522089</v>
      </c>
      <c r="I7839" s="115">
        <f t="shared" si="245"/>
        <v>946.42690000000005</v>
      </c>
    </row>
    <row r="7840" spans="1:9" hidden="1">
      <c r="A7840" s="115" t="s">
        <v>20793</v>
      </c>
      <c r="B7840" s="115" t="s">
        <v>20794</v>
      </c>
      <c r="C7840" s="115" t="s">
        <v>16837</v>
      </c>
      <c r="D7840" s="115" t="s">
        <v>1242</v>
      </c>
      <c r="E7840" s="115">
        <v>1316.8552</v>
      </c>
      <c r="F7840" s="674">
        <v>293.83600000000001</v>
      </c>
      <c r="G7840" s="674">
        <v>295.84500000000003</v>
      </c>
      <c r="H7840" s="115">
        <f t="shared" si="244"/>
        <v>1.0068371472522089</v>
      </c>
      <c r="I7840" s="115">
        <f t="shared" si="245"/>
        <v>1325.8587</v>
      </c>
    </row>
    <row r="7841" spans="1:9" hidden="1">
      <c r="A7841" s="115" t="s">
        <v>20795</v>
      </c>
      <c r="B7841" s="115" t="s">
        <v>20796</v>
      </c>
      <c r="C7841" s="115" t="s">
        <v>16840</v>
      </c>
      <c r="D7841" s="115" t="s">
        <v>1242</v>
      </c>
      <c r="E7841" s="115">
        <v>1364</v>
      </c>
      <c r="F7841" s="674">
        <v>293.83600000000001</v>
      </c>
      <c r="G7841" s="674">
        <v>295.84500000000003</v>
      </c>
      <c r="H7841" s="115">
        <f t="shared" si="244"/>
        <v>1.0068371472522089</v>
      </c>
      <c r="I7841" s="115">
        <f t="shared" si="245"/>
        <v>1373.3259</v>
      </c>
    </row>
    <row r="7842" spans="1:9" hidden="1">
      <c r="A7842" s="115" t="s">
        <v>20797</v>
      </c>
      <c r="B7842" s="115" t="s">
        <v>20798</v>
      </c>
      <c r="C7842" s="115" t="s">
        <v>16843</v>
      </c>
      <c r="D7842" s="115" t="s">
        <v>1242</v>
      </c>
      <c r="E7842" s="115">
        <v>1962</v>
      </c>
      <c r="F7842" s="674">
        <v>293.83600000000001</v>
      </c>
      <c r="G7842" s="674">
        <v>295.84500000000003</v>
      </c>
      <c r="H7842" s="115">
        <f t="shared" si="244"/>
        <v>1.0068371472522089</v>
      </c>
      <c r="I7842" s="115">
        <f t="shared" si="245"/>
        <v>1975.4145000000001</v>
      </c>
    </row>
    <row r="7843" spans="1:9" hidden="1">
      <c r="A7843" s="115" t="s">
        <v>20799</v>
      </c>
      <c r="B7843" s="115" t="s">
        <v>20800</v>
      </c>
      <c r="C7843" s="115" t="s">
        <v>16846</v>
      </c>
      <c r="D7843" s="115" t="s">
        <v>1242</v>
      </c>
      <c r="E7843" s="115">
        <v>2942.5655000000002</v>
      </c>
      <c r="F7843" s="674">
        <v>293.83600000000001</v>
      </c>
      <c r="G7843" s="674">
        <v>295.84500000000003</v>
      </c>
      <c r="H7843" s="115">
        <f t="shared" si="244"/>
        <v>1.0068371472522089</v>
      </c>
      <c r="I7843" s="115">
        <f t="shared" si="245"/>
        <v>2962.6842999999999</v>
      </c>
    </row>
    <row r="7844" spans="1:9" hidden="1">
      <c r="A7844" s="115" t="s">
        <v>20801</v>
      </c>
      <c r="B7844" s="115" t="s">
        <v>20802</v>
      </c>
      <c r="C7844" s="115" t="s">
        <v>16849</v>
      </c>
      <c r="D7844" s="115" t="s">
        <v>1242</v>
      </c>
      <c r="E7844" s="115">
        <v>169.71430000000001</v>
      </c>
      <c r="F7844" s="674">
        <v>293.83600000000001</v>
      </c>
      <c r="G7844" s="674">
        <v>295.84500000000003</v>
      </c>
      <c r="H7844" s="115">
        <f t="shared" si="244"/>
        <v>1.0068371472522089</v>
      </c>
      <c r="I7844" s="115">
        <f t="shared" si="245"/>
        <v>170.87469999999999</v>
      </c>
    </row>
    <row r="7845" spans="1:9" hidden="1">
      <c r="A7845" s="115" t="s">
        <v>20803</v>
      </c>
      <c r="B7845" s="115" t="s">
        <v>20804</v>
      </c>
      <c r="C7845" s="115" t="s">
        <v>16852</v>
      </c>
      <c r="D7845" s="115" t="s">
        <v>1242</v>
      </c>
      <c r="E7845" s="115">
        <v>180</v>
      </c>
      <c r="F7845" s="674">
        <v>293.83600000000001</v>
      </c>
      <c r="G7845" s="674">
        <v>295.84500000000003</v>
      </c>
      <c r="H7845" s="115">
        <f t="shared" si="244"/>
        <v>1.0068371472522089</v>
      </c>
      <c r="I7845" s="115">
        <f t="shared" si="245"/>
        <v>181.23070000000001</v>
      </c>
    </row>
    <row r="7846" spans="1:9" hidden="1">
      <c r="A7846" s="115" t="s">
        <v>20805</v>
      </c>
      <c r="B7846" s="115" t="s">
        <v>20806</v>
      </c>
      <c r="C7846" s="115" t="s">
        <v>16855</v>
      </c>
      <c r="D7846" s="115" t="s">
        <v>1242</v>
      </c>
      <c r="E7846" s="115">
        <v>226.28569999999999</v>
      </c>
      <c r="F7846" s="674">
        <v>293.83600000000001</v>
      </c>
      <c r="G7846" s="674">
        <v>295.84500000000003</v>
      </c>
      <c r="H7846" s="115">
        <f t="shared" si="244"/>
        <v>1.0068371472522089</v>
      </c>
      <c r="I7846" s="115">
        <f t="shared" si="245"/>
        <v>227.83279999999999</v>
      </c>
    </row>
    <row r="7847" spans="1:9" hidden="1">
      <c r="A7847" s="115" t="s">
        <v>20807</v>
      </c>
      <c r="B7847" s="115" t="s">
        <v>20808</v>
      </c>
      <c r="C7847" s="115" t="s">
        <v>16858</v>
      </c>
      <c r="D7847" s="115" t="s">
        <v>1242</v>
      </c>
      <c r="E7847" s="115">
        <v>274.62860000000001</v>
      </c>
      <c r="F7847" s="674">
        <v>293.83600000000001</v>
      </c>
      <c r="G7847" s="674">
        <v>295.84500000000003</v>
      </c>
      <c r="H7847" s="115">
        <f t="shared" si="244"/>
        <v>1.0068371472522089</v>
      </c>
      <c r="I7847" s="115">
        <f t="shared" si="245"/>
        <v>276.50630000000001</v>
      </c>
    </row>
    <row r="7848" spans="1:9" hidden="1">
      <c r="A7848" s="115" t="s">
        <v>20809</v>
      </c>
      <c r="B7848" s="115" t="s">
        <v>20810</v>
      </c>
      <c r="C7848" s="115" t="s">
        <v>16861</v>
      </c>
      <c r="D7848" s="115" t="s">
        <v>1242</v>
      </c>
      <c r="E7848" s="115">
        <v>303.42860000000002</v>
      </c>
      <c r="F7848" s="674">
        <v>293.83600000000001</v>
      </c>
      <c r="G7848" s="674">
        <v>295.84500000000003</v>
      </c>
      <c r="H7848" s="115">
        <f t="shared" si="244"/>
        <v>1.0068371472522089</v>
      </c>
      <c r="I7848" s="115">
        <f t="shared" si="245"/>
        <v>305.50319999999999</v>
      </c>
    </row>
    <row r="7849" spans="1:9" hidden="1">
      <c r="A7849" s="115" t="s">
        <v>20811</v>
      </c>
      <c r="B7849" s="115" t="s">
        <v>20812</v>
      </c>
      <c r="C7849" s="115" t="s">
        <v>16864</v>
      </c>
      <c r="D7849" s="115" t="s">
        <v>1242</v>
      </c>
      <c r="E7849" s="115">
        <v>347.65710000000001</v>
      </c>
      <c r="F7849" s="674">
        <v>293.83600000000001</v>
      </c>
      <c r="G7849" s="674">
        <v>295.84500000000003</v>
      </c>
      <c r="H7849" s="115">
        <f t="shared" si="244"/>
        <v>1.0068371472522089</v>
      </c>
      <c r="I7849" s="115">
        <f t="shared" si="245"/>
        <v>350.03410000000002</v>
      </c>
    </row>
    <row r="7850" spans="1:9" hidden="1">
      <c r="A7850" s="115" t="s">
        <v>20813</v>
      </c>
      <c r="B7850" s="115" t="s">
        <v>20814</v>
      </c>
      <c r="C7850" s="115" t="s">
        <v>16867</v>
      </c>
      <c r="D7850" s="115" t="s">
        <v>1242</v>
      </c>
      <c r="E7850" s="115">
        <v>468</v>
      </c>
      <c r="F7850" s="674">
        <v>293.83600000000001</v>
      </c>
      <c r="G7850" s="674">
        <v>295.84500000000003</v>
      </c>
      <c r="H7850" s="115">
        <f t="shared" si="244"/>
        <v>1.0068371472522089</v>
      </c>
      <c r="I7850" s="115">
        <f t="shared" si="245"/>
        <v>471.19979999999998</v>
      </c>
    </row>
    <row r="7851" spans="1:9" hidden="1">
      <c r="A7851" s="115" t="s">
        <v>20815</v>
      </c>
      <c r="B7851" s="115" t="s">
        <v>20816</v>
      </c>
      <c r="C7851" s="115" t="s">
        <v>16870</v>
      </c>
      <c r="D7851" s="115" t="s">
        <v>1242</v>
      </c>
      <c r="E7851" s="115">
        <v>586.28570000000002</v>
      </c>
      <c r="F7851" s="674">
        <v>293.83600000000001</v>
      </c>
      <c r="G7851" s="674">
        <v>295.84500000000003</v>
      </c>
      <c r="H7851" s="115">
        <f t="shared" si="244"/>
        <v>1.0068371472522089</v>
      </c>
      <c r="I7851" s="115">
        <f t="shared" si="245"/>
        <v>590.29420000000005</v>
      </c>
    </row>
    <row r="7852" spans="1:9" hidden="1">
      <c r="A7852" s="115" t="s">
        <v>20817</v>
      </c>
      <c r="B7852" s="115" t="s">
        <v>20818</v>
      </c>
      <c r="C7852" s="115" t="s">
        <v>16873</v>
      </c>
      <c r="D7852" s="115" t="s">
        <v>1242</v>
      </c>
      <c r="E7852" s="115">
        <v>684.6377</v>
      </c>
      <c r="F7852" s="674">
        <v>293.83600000000001</v>
      </c>
      <c r="G7852" s="674">
        <v>295.84500000000003</v>
      </c>
      <c r="H7852" s="115">
        <f t="shared" si="244"/>
        <v>1.0068371472522089</v>
      </c>
      <c r="I7852" s="115">
        <f t="shared" si="245"/>
        <v>689.31870000000004</v>
      </c>
    </row>
    <row r="7853" spans="1:9" hidden="1">
      <c r="A7853" s="115" t="s">
        <v>20819</v>
      </c>
      <c r="B7853" s="115" t="s">
        <v>20820</v>
      </c>
      <c r="C7853" s="115" t="s">
        <v>16876</v>
      </c>
      <c r="D7853" s="115" t="s">
        <v>1242</v>
      </c>
      <c r="E7853" s="115">
        <v>823.60389999999995</v>
      </c>
      <c r="F7853" s="674">
        <v>293.83600000000001</v>
      </c>
      <c r="G7853" s="674">
        <v>295.84500000000003</v>
      </c>
      <c r="H7853" s="115">
        <f t="shared" si="244"/>
        <v>1.0068371472522089</v>
      </c>
      <c r="I7853" s="115">
        <f t="shared" si="245"/>
        <v>829.23500000000001</v>
      </c>
    </row>
    <row r="7854" spans="1:9" hidden="1">
      <c r="A7854" s="115" t="s">
        <v>20821</v>
      </c>
      <c r="B7854" s="115" t="s">
        <v>20822</v>
      </c>
      <c r="C7854" s="115" t="s">
        <v>16879</v>
      </c>
      <c r="D7854" s="115" t="s">
        <v>1242</v>
      </c>
      <c r="E7854" s="115">
        <v>1178.2285999999999</v>
      </c>
      <c r="F7854" s="674">
        <v>293.83600000000001</v>
      </c>
      <c r="G7854" s="674">
        <v>295.84500000000003</v>
      </c>
      <c r="H7854" s="115">
        <f t="shared" si="244"/>
        <v>1.0068371472522089</v>
      </c>
      <c r="I7854" s="115">
        <f t="shared" si="245"/>
        <v>1186.2843</v>
      </c>
    </row>
    <row r="7855" spans="1:9" hidden="1">
      <c r="A7855" s="115" t="s">
        <v>20823</v>
      </c>
      <c r="B7855" s="115" t="s">
        <v>20824</v>
      </c>
      <c r="C7855" s="115" t="s">
        <v>16882</v>
      </c>
      <c r="D7855" s="115" t="s">
        <v>1242</v>
      </c>
      <c r="E7855" s="115">
        <v>1710.3086000000001</v>
      </c>
      <c r="F7855" s="674">
        <v>293.83600000000001</v>
      </c>
      <c r="G7855" s="674">
        <v>295.84500000000003</v>
      </c>
      <c r="H7855" s="115">
        <f t="shared" si="244"/>
        <v>1.0068371472522089</v>
      </c>
      <c r="I7855" s="115">
        <f t="shared" si="245"/>
        <v>1722.0021999999999</v>
      </c>
    </row>
    <row r="7856" spans="1:9" hidden="1">
      <c r="A7856" s="115" t="s">
        <v>20825</v>
      </c>
      <c r="B7856" s="115" t="s">
        <v>20826</v>
      </c>
      <c r="C7856" s="115" t="s">
        <v>16885</v>
      </c>
      <c r="D7856" s="115" t="s">
        <v>1242</v>
      </c>
      <c r="E7856" s="115">
        <v>2196.5142999999998</v>
      </c>
      <c r="F7856" s="674">
        <v>293.83600000000001</v>
      </c>
      <c r="G7856" s="674">
        <v>295.84500000000003</v>
      </c>
      <c r="H7856" s="115">
        <f t="shared" si="244"/>
        <v>1.0068371472522089</v>
      </c>
      <c r="I7856" s="115">
        <f t="shared" si="245"/>
        <v>2211.5322000000001</v>
      </c>
    </row>
    <row r="7857" spans="1:9" hidden="1">
      <c r="A7857" s="115" t="s">
        <v>20827</v>
      </c>
      <c r="B7857" s="115" t="s">
        <v>20828</v>
      </c>
      <c r="C7857" s="115" t="s">
        <v>16888</v>
      </c>
      <c r="D7857" s="115" t="s">
        <v>1138</v>
      </c>
      <c r="E7857" s="115">
        <v>31.09</v>
      </c>
      <c r="F7857" s="674">
        <v>293.83600000000001</v>
      </c>
      <c r="G7857" s="674">
        <v>295.84500000000003</v>
      </c>
      <c r="H7857" s="115">
        <f t="shared" si="244"/>
        <v>1.0068371472522089</v>
      </c>
      <c r="I7857" s="115">
        <f t="shared" si="245"/>
        <v>31.302600000000002</v>
      </c>
    </row>
    <row r="7858" spans="1:9" hidden="1">
      <c r="A7858" s="115" t="s">
        <v>20829</v>
      </c>
      <c r="B7858" s="115" t="s">
        <v>20830</v>
      </c>
      <c r="C7858" s="115" t="s">
        <v>16891</v>
      </c>
      <c r="D7858" s="115" t="s">
        <v>1138</v>
      </c>
      <c r="E7858" s="115">
        <v>39.630000000000003</v>
      </c>
      <c r="F7858" s="674">
        <v>293.83600000000001</v>
      </c>
      <c r="G7858" s="674">
        <v>295.84500000000003</v>
      </c>
      <c r="H7858" s="115">
        <f t="shared" si="244"/>
        <v>1.0068371472522089</v>
      </c>
      <c r="I7858" s="115">
        <f t="shared" si="245"/>
        <v>39.901000000000003</v>
      </c>
    </row>
    <row r="7859" spans="1:9" hidden="1">
      <c r="A7859" s="115" t="s">
        <v>20831</v>
      </c>
      <c r="B7859" s="115" t="s">
        <v>20832</v>
      </c>
      <c r="C7859" s="115" t="s">
        <v>16894</v>
      </c>
      <c r="D7859" s="115" t="s">
        <v>1138</v>
      </c>
      <c r="E7859" s="115">
        <v>61.79</v>
      </c>
      <c r="F7859" s="674">
        <v>293.83600000000001</v>
      </c>
      <c r="G7859" s="674">
        <v>295.84500000000003</v>
      </c>
      <c r="H7859" s="115">
        <f t="shared" si="244"/>
        <v>1.0068371472522089</v>
      </c>
      <c r="I7859" s="115">
        <f t="shared" si="245"/>
        <v>62.212499999999999</v>
      </c>
    </row>
    <row r="7860" spans="1:9" hidden="1">
      <c r="A7860" s="115" t="s">
        <v>20833</v>
      </c>
      <c r="B7860" s="115" t="s">
        <v>20834</v>
      </c>
      <c r="C7860" s="115" t="s">
        <v>16897</v>
      </c>
      <c r="D7860" s="115" t="s">
        <v>1138</v>
      </c>
      <c r="E7860" s="115">
        <v>10.45</v>
      </c>
      <c r="F7860" s="674">
        <v>293.83600000000001</v>
      </c>
      <c r="G7860" s="674">
        <v>295.84500000000003</v>
      </c>
      <c r="H7860" s="115">
        <f t="shared" si="244"/>
        <v>1.0068371472522089</v>
      </c>
      <c r="I7860" s="115">
        <f t="shared" si="245"/>
        <v>10.5214</v>
      </c>
    </row>
    <row r="7861" spans="1:9" hidden="1">
      <c r="A7861" s="115" t="s">
        <v>20835</v>
      </c>
      <c r="B7861" s="115" t="s">
        <v>20836</v>
      </c>
      <c r="C7861" s="115" t="s">
        <v>16900</v>
      </c>
      <c r="D7861" s="115" t="s">
        <v>1138</v>
      </c>
      <c r="E7861" s="115">
        <v>8.49</v>
      </c>
      <c r="F7861" s="674">
        <v>293.83600000000001</v>
      </c>
      <c r="G7861" s="674">
        <v>295.84500000000003</v>
      </c>
      <c r="H7861" s="115">
        <f t="shared" si="244"/>
        <v>1.0068371472522089</v>
      </c>
      <c r="I7861" s="115">
        <f t="shared" si="245"/>
        <v>8.548</v>
      </c>
    </row>
    <row r="7862" spans="1:9" hidden="1">
      <c r="A7862" s="115" t="s">
        <v>20837</v>
      </c>
      <c r="B7862" s="115" t="s">
        <v>20838</v>
      </c>
      <c r="C7862" s="115" t="s">
        <v>16903</v>
      </c>
      <c r="D7862" s="115" t="s">
        <v>1138</v>
      </c>
      <c r="E7862" s="115">
        <v>16.77</v>
      </c>
      <c r="F7862" s="674">
        <v>293.83600000000001</v>
      </c>
      <c r="G7862" s="674">
        <v>295.84500000000003</v>
      </c>
      <c r="H7862" s="115">
        <f t="shared" si="244"/>
        <v>1.0068371472522089</v>
      </c>
      <c r="I7862" s="115">
        <f t="shared" si="245"/>
        <v>16.884699999999999</v>
      </c>
    </row>
    <row r="7863" spans="1:9" hidden="1">
      <c r="A7863" s="115" t="s">
        <v>20839</v>
      </c>
      <c r="B7863" s="115" t="s">
        <v>20840</v>
      </c>
      <c r="C7863" s="115" t="s">
        <v>16906</v>
      </c>
      <c r="D7863" s="115" t="s">
        <v>1138</v>
      </c>
      <c r="E7863" s="115">
        <v>26.36</v>
      </c>
      <c r="F7863" s="674">
        <v>293.83600000000001</v>
      </c>
      <c r="G7863" s="674">
        <v>295.84500000000003</v>
      </c>
      <c r="H7863" s="115">
        <f t="shared" si="244"/>
        <v>1.0068371472522089</v>
      </c>
      <c r="I7863" s="115">
        <f t="shared" si="245"/>
        <v>26.540199999999999</v>
      </c>
    </row>
    <row r="7864" spans="1:9" hidden="1">
      <c r="A7864" s="115" t="s">
        <v>20841</v>
      </c>
      <c r="B7864" s="115" t="s">
        <v>20842</v>
      </c>
      <c r="C7864" s="115" t="s">
        <v>16909</v>
      </c>
      <c r="D7864" s="115" t="s">
        <v>1138</v>
      </c>
      <c r="E7864" s="115">
        <v>33.346899999999998</v>
      </c>
      <c r="F7864" s="674">
        <v>293.83600000000001</v>
      </c>
      <c r="G7864" s="674">
        <v>295.84500000000003</v>
      </c>
      <c r="H7864" s="115">
        <f t="shared" si="244"/>
        <v>1.0068371472522089</v>
      </c>
      <c r="I7864" s="115">
        <f t="shared" si="245"/>
        <v>33.5749</v>
      </c>
    </row>
    <row r="7865" spans="1:9" hidden="1">
      <c r="A7865" s="115" t="s">
        <v>20843</v>
      </c>
      <c r="B7865" s="115" t="s">
        <v>20844</v>
      </c>
      <c r="C7865" s="115" t="s">
        <v>16912</v>
      </c>
      <c r="D7865" s="115" t="s">
        <v>1138</v>
      </c>
      <c r="E7865" s="115">
        <v>91.640299999999996</v>
      </c>
      <c r="F7865" s="674">
        <v>293.83600000000001</v>
      </c>
      <c r="G7865" s="674">
        <v>295.84500000000003</v>
      </c>
      <c r="H7865" s="115">
        <f t="shared" si="244"/>
        <v>1.0068371472522089</v>
      </c>
      <c r="I7865" s="115">
        <f t="shared" si="245"/>
        <v>92.266900000000007</v>
      </c>
    </row>
    <row r="7866" spans="1:9" hidden="1">
      <c r="A7866" s="115" t="s">
        <v>20845</v>
      </c>
      <c r="B7866" s="115" t="s">
        <v>20846</v>
      </c>
      <c r="C7866" s="115" t="s">
        <v>16915</v>
      </c>
      <c r="D7866" s="115" t="s">
        <v>1138</v>
      </c>
      <c r="E7866" s="115">
        <v>82.852999999999994</v>
      </c>
      <c r="F7866" s="674">
        <v>293.83600000000001</v>
      </c>
      <c r="G7866" s="674">
        <v>295.84500000000003</v>
      </c>
      <c r="H7866" s="115">
        <f t="shared" si="244"/>
        <v>1.0068371472522089</v>
      </c>
      <c r="I7866" s="115">
        <f t="shared" si="245"/>
        <v>83.419499999999999</v>
      </c>
    </row>
    <row r="7867" spans="1:9" hidden="1">
      <c r="A7867" s="115" t="s">
        <v>20847</v>
      </c>
      <c r="B7867" s="115" t="s">
        <v>20848</v>
      </c>
      <c r="C7867" s="115" t="s">
        <v>16918</v>
      </c>
      <c r="D7867" s="115" t="s">
        <v>1138</v>
      </c>
      <c r="E7867" s="115">
        <v>193.59520000000001</v>
      </c>
      <c r="F7867" s="674">
        <v>293.83600000000001</v>
      </c>
      <c r="G7867" s="674">
        <v>295.84500000000003</v>
      </c>
      <c r="H7867" s="115">
        <f t="shared" si="244"/>
        <v>1.0068371472522089</v>
      </c>
      <c r="I7867" s="115">
        <f t="shared" si="245"/>
        <v>194.9188</v>
      </c>
    </row>
    <row r="7868" spans="1:9" hidden="1">
      <c r="A7868" s="115" t="s">
        <v>20849</v>
      </c>
      <c r="B7868" s="115" t="s">
        <v>20850</v>
      </c>
      <c r="C7868" s="115" t="s">
        <v>16921</v>
      </c>
      <c r="D7868" s="115" t="s">
        <v>1138</v>
      </c>
      <c r="E7868" s="115">
        <v>27.573499999999999</v>
      </c>
      <c r="F7868" s="674">
        <v>293.83600000000001</v>
      </c>
      <c r="G7868" s="674">
        <v>295.84500000000003</v>
      </c>
      <c r="H7868" s="115">
        <f t="shared" si="244"/>
        <v>1.0068371472522089</v>
      </c>
      <c r="I7868" s="115">
        <f t="shared" si="245"/>
        <v>27.762</v>
      </c>
    </row>
    <row r="7869" spans="1:9" hidden="1">
      <c r="A7869" s="115" t="s">
        <v>20851</v>
      </c>
      <c r="B7869" s="115" t="s">
        <v>20852</v>
      </c>
      <c r="C7869" s="115" t="s">
        <v>16924</v>
      </c>
      <c r="D7869" s="115" t="s">
        <v>1138</v>
      </c>
      <c r="E7869" s="115">
        <v>51.909100000000002</v>
      </c>
      <c r="F7869" s="674">
        <v>293.83600000000001</v>
      </c>
      <c r="G7869" s="674">
        <v>295.84500000000003</v>
      </c>
      <c r="H7869" s="115">
        <f t="shared" si="244"/>
        <v>1.0068371472522089</v>
      </c>
      <c r="I7869" s="115">
        <f t="shared" si="245"/>
        <v>52.264000000000003</v>
      </c>
    </row>
    <row r="7870" spans="1:9" hidden="1">
      <c r="A7870" s="115" t="s">
        <v>20853</v>
      </c>
      <c r="B7870" s="115" t="s">
        <v>20854</v>
      </c>
      <c r="C7870" s="115" t="s">
        <v>16927</v>
      </c>
      <c r="D7870" s="115" t="s">
        <v>1138</v>
      </c>
      <c r="E7870" s="115">
        <v>100.4988</v>
      </c>
      <c r="F7870" s="674">
        <v>293.83600000000001</v>
      </c>
      <c r="G7870" s="674">
        <v>295.84500000000003</v>
      </c>
      <c r="H7870" s="115">
        <f t="shared" si="244"/>
        <v>1.0068371472522089</v>
      </c>
      <c r="I7870" s="115">
        <f t="shared" si="245"/>
        <v>101.1859</v>
      </c>
    </row>
    <row r="7871" spans="1:9" hidden="1">
      <c r="A7871" s="115" t="s">
        <v>20855</v>
      </c>
      <c r="B7871" s="115" t="s">
        <v>20856</v>
      </c>
      <c r="C7871" s="115" t="s">
        <v>16930</v>
      </c>
      <c r="D7871" s="115" t="s">
        <v>1138</v>
      </c>
      <c r="E7871" s="115">
        <v>23.71</v>
      </c>
      <c r="F7871" s="674">
        <v>293.83600000000001</v>
      </c>
      <c r="G7871" s="674">
        <v>295.84500000000003</v>
      </c>
      <c r="H7871" s="115">
        <f t="shared" si="244"/>
        <v>1.0068371472522089</v>
      </c>
      <c r="I7871" s="115">
        <f t="shared" si="245"/>
        <v>23.8721</v>
      </c>
    </row>
    <row r="7872" spans="1:9" hidden="1">
      <c r="A7872" s="115" t="s">
        <v>20857</v>
      </c>
      <c r="B7872" s="115" t="s">
        <v>20858</v>
      </c>
      <c r="C7872" s="115" t="s">
        <v>16933</v>
      </c>
      <c r="D7872" s="115" t="s">
        <v>1138</v>
      </c>
      <c r="E7872" s="115">
        <v>38.03</v>
      </c>
      <c r="F7872" s="674">
        <v>293.83600000000001</v>
      </c>
      <c r="G7872" s="674">
        <v>295.84500000000003</v>
      </c>
      <c r="H7872" s="115">
        <f t="shared" si="244"/>
        <v>1.0068371472522089</v>
      </c>
      <c r="I7872" s="115">
        <f t="shared" si="245"/>
        <v>38.29</v>
      </c>
    </row>
    <row r="7873" spans="1:9" hidden="1">
      <c r="A7873" s="115" t="s">
        <v>20859</v>
      </c>
      <c r="B7873" s="115" t="s">
        <v>20860</v>
      </c>
      <c r="C7873" s="115" t="s">
        <v>16936</v>
      </c>
      <c r="D7873" s="115" t="s">
        <v>1138</v>
      </c>
      <c r="E7873" s="115">
        <v>87.2</v>
      </c>
      <c r="F7873" s="674">
        <v>293.83600000000001</v>
      </c>
      <c r="G7873" s="674">
        <v>295.84500000000003</v>
      </c>
      <c r="H7873" s="115">
        <f t="shared" si="244"/>
        <v>1.0068371472522089</v>
      </c>
      <c r="I7873" s="115">
        <f t="shared" si="245"/>
        <v>87.796199999999999</v>
      </c>
    </row>
    <row r="7874" spans="1:9" hidden="1">
      <c r="A7874" s="115" t="s">
        <v>20861</v>
      </c>
      <c r="B7874" s="115" t="s">
        <v>20862</v>
      </c>
      <c r="C7874" s="115" t="s">
        <v>16939</v>
      </c>
      <c r="D7874" s="115" t="s">
        <v>1138</v>
      </c>
      <c r="E7874" s="115">
        <v>30.1</v>
      </c>
      <c r="F7874" s="674">
        <v>293.83600000000001</v>
      </c>
      <c r="G7874" s="674">
        <v>295.84500000000003</v>
      </c>
      <c r="H7874" s="115">
        <f t="shared" si="244"/>
        <v>1.0068371472522089</v>
      </c>
      <c r="I7874" s="115">
        <f t="shared" si="245"/>
        <v>30.305800000000001</v>
      </c>
    </row>
    <row r="7875" spans="1:9" hidden="1">
      <c r="A7875" s="115" t="s">
        <v>20863</v>
      </c>
      <c r="B7875" s="115" t="s">
        <v>20864</v>
      </c>
      <c r="C7875" s="115" t="s">
        <v>16942</v>
      </c>
      <c r="D7875" s="115" t="s">
        <v>1138</v>
      </c>
      <c r="E7875" s="115">
        <v>61</v>
      </c>
      <c r="F7875" s="674">
        <v>293.83600000000001</v>
      </c>
      <c r="G7875" s="674">
        <v>295.84500000000003</v>
      </c>
      <c r="H7875" s="115">
        <f t="shared" si="244"/>
        <v>1.0068371472522089</v>
      </c>
      <c r="I7875" s="115">
        <f t="shared" si="245"/>
        <v>61.417099999999998</v>
      </c>
    </row>
    <row r="7876" spans="1:9" hidden="1">
      <c r="A7876" s="115" t="s">
        <v>20865</v>
      </c>
      <c r="B7876" s="115" t="s">
        <v>20866</v>
      </c>
      <c r="C7876" s="115" t="s">
        <v>16945</v>
      </c>
      <c r="D7876" s="115" t="s">
        <v>1138</v>
      </c>
      <c r="E7876" s="115">
        <v>92.05</v>
      </c>
      <c r="F7876" s="674">
        <v>293.83600000000001</v>
      </c>
      <c r="G7876" s="674">
        <v>295.84500000000003</v>
      </c>
      <c r="H7876" s="115">
        <f t="shared" si="244"/>
        <v>1.0068371472522089</v>
      </c>
      <c r="I7876" s="115">
        <f t="shared" si="245"/>
        <v>92.679400000000001</v>
      </c>
    </row>
    <row r="7877" spans="1:9" hidden="1">
      <c r="A7877" s="115" t="s">
        <v>20867</v>
      </c>
      <c r="B7877" s="115" t="s">
        <v>20868</v>
      </c>
      <c r="C7877" s="115" t="s">
        <v>16948</v>
      </c>
      <c r="D7877" s="115" t="s">
        <v>1138</v>
      </c>
      <c r="E7877" s="115">
        <v>46.940199999999997</v>
      </c>
      <c r="F7877" s="674">
        <v>293.83600000000001</v>
      </c>
      <c r="G7877" s="674">
        <v>295.84500000000003</v>
      </c>
      <c r="H7877" s="115">
        <f t="shared" ref="H7877:H7940" si="246">G7877/F7877</f>
        <v>1.0068371472522089</v>
      </c>
      <c r="I7877" s="115">
        <f t="shared" ref="I7877:I7940" si="247">ROUND(H7877*E7877,4)</f>
        <v>47.261099999999999</v>
      </c>
    </row>
    <row r="7878" spans="1:9" hidden="1">
      <c r="A7878" s="115" t="s">
        <v>20869</v>
      </c>
      <c r="B7878" s="115" t="s">
        <v>20870</v>
      </c>
      <c r="C7878" s="115" t="s">
        <v>16951</v>
      </c>
      <c r="D7878" s="115" t="s">
        <v>1138</v>
      </c>
      <c r="E7878" s="115">
        <v>102.16</v>
      </c>
      <c r="F7878" s="674">
        <v>293.83600000000001</v>
      </c>
      <c r="G7878" s="674">
        <v>295.84500000000003</v>
      </c>
      <c r="H7878" s="115">
        <f t="shared" si="246"/>
        <v>1.0068371472522089</v>
      </c>
      <c r="I7878" s="115">
        <f t="shared" si="247"/>
        <v>102.85850000000001</v>
      </c>
    </row>
    <row r="7879" spans="1:9" hidden="1">
      <c r="A7879" s="115" t="s">
        <v>20871</v>
      </c>
      <c r="B7879" s="115" t="s">
        <v>20872</v>
      </c>
      <c r="C7879" s="115" t="s">
        <v>16954</v>
      </c>
      <c r="D7879" s="115" t="s">
        <v>1138</v>
      </c>
      <c r="E7879" s="115">
        <v>192.11</v>
      </c>
      <c r="F7879" s="674">
        <v>293.83600000000001</v>
      </c>
      <c r="G7879" s="674">
        <v>295.84500000000003</v>
      </c>
      <c r="H7879" s="115">
        <f t="shared" si="246"/>
        <v>1.0068371472522089</v>
      </c>
      <c r="I7879" s="115">
        <f t="shared" si="247"/>
        <v>193.42349999999999</v>
      </c>
    </row>
    <row r="7880" spans="1:9" hidden="1">
      <c r="A7880" s="115" t="s">
        <v>20873</v>
      </c>
      <c r="B7880" s="115" t="s">
        <v>20874</v>
      </c>
      <c r="C7880" s="115" t="s">
        <v>16957</v>
      </c>
      <c r="D7880" s="115" t="s">
        <v>1138</v>
      </c>
      <c r="E7880" s="115">
        <v>109.001</v>
      </c>
      <c r="F7880" s="674">
        <v>293.83600000000001</v>
      </c>
      <c r="G7880" s="674">
        <v>295.84500000000003</v>
      </c>
      <c r="H7880" s="115">
        <f t="shared" si="246"/>
        <v>1.0068371472522089</v>
      </c>
      <c r="I7880" s="115">
        <f t="shared" si="247"/>
        <v>109.74630000000001</v>
      </c>
    </row>
    <row r="7881" spans="1:9" hidden="1">
      <c r="A7881" s="115" t="s">
        <v>20875</v>
      </c>
      <c r="B7881" s="115" t="s">
        <v>20876</v>
      </c>
      <c r="C7881" s="115" t="s">
        <v>16960</v>
      </c>
      <c r="D7881" s="115" t="s">
        <v>1138</v>
      </c>
      <c r="E7881" s="115">
        <v>138.79</v>
      </c>
      <c r="F7881" s="674">
        <v>293.83600000000001</v>
      </c>
      <c r="G7881" s="674">
        <v>295.84500000000003</v>
      </c>
      <c r="H7881" s="115">
        <f t="shared" si="246"/>
        <v>1.0068371472522089</v>
      </c>
      <c r="I7881" s="115">
        <f t="shared" si="247"/>
        <v>139.7389</v>
      </c>
    </row>
    <row r="7882" spans="1:9" hidden="1">
      <c r="A7882" s="115" t="s">
        <v>20877</v>
      </c>
      <c r="B7882" s="115" t="s">
        <v>20878</v>
      </c>
      <c r="C7882" s="115" t="s">
        <v>16963</v>
      </c>
      <c r="D7882" s="115" t="s">
        <v>1138</v>
      </c>
      <c r="E7882" s="115">
        <v>188.71</v>
      </c>
      <c r="F7882" s="674">
        <v>293.83600000000001</v>
      </c>
      <c r="G7882" s="674">
        <v>295.84500000000003</v>
      </c>
      <c r="H7882" s="115">
        <f t="shared" si="246"/>
        <v>1.0068371472522089</v>
      </c>
      <c r="I7882" s="115">
        <f t="shared" si="247"/>
        <v>190.00020000000001</v>
      </c>
    </row>
    <row r="7883" spans="1:9" hidden="1">
      <c r="A7883" s="115" t="s">
        <v>20879</v>
      </c>
      <c r="B7883" s="115" t="s">
        <v>20880</v>
      </c>
      <c r="C7883" s="115" t="s">
        <v>16966</v>
      </c>
      <c r="D7883" s="115" t="s">
        <v>1138</v>
      </c>
      <c r="E7883" s="115">
        <v>9.5500000000000007</v>
      </c>
      <c r="F7883" s="674">
        <v>293.83600000000001</v>
      </c>
      <c r="G7883" s="674">
        <v>295.84500000000003</v>
      </c>
      <c r="H7883" s="115">
        <f t="shared" si="246"/>
        <v>1.0068371472522089</v>
      </c>
      <c r="I7883" s="115">
        <f t="shared" si="247"/>
        <v>9.6152999999999995</v>
      </c>
    </row>
    <row r="7884" spans="1:9" hidden="1">
      <c r="A7884" s="115" t="s">
        <v>20881</v>
      </c>
      <c r="B7884" s="115" t="s">
        <v>20882</v>
      </c>
      <c r="C7884" s="115" t="s">
        <v>16969</v>
      </c>
      <c r="D7884" s="115" t="s">
        <v>1138</v>
      </c>
      <c r="E7884" s="115">
        <v>19.47</v>
      </c>
      <c r="F7884" s="674">
        <v>293.83600000000001</v>
      </c>
      <c r="G7884" s="674">
        <v>295.84500000000003</v>
      </c>
      <c r="H7884" s="115">
        <f t="shared" si="246"/>
        <v>1.0068371472522089</v>
      </c>
      <c r="I7884" s="115">
        <f t="shared" si="247"/>
        <v>19.603100000000001</v>
      </c>
    </row>
    <row r="7885" spans="1:9" hidden="1">
      <c r="A7885" s="115" t="s">
        <v>20883</v>
      </c>
      <c r="B7885" s="115" t="s">
        <v>20884</v>
      </c>
      <c r="C7885" s="115" t="s">
        <v>16972</v>
      </c>
      <c r="D7885" s="115" t="s">
        <v>1138</v>
      </c>
      <c r="E7885" s="115">
        <v>40.07</v>
      </c>
      <c r="F7885" s="674">
        <v>293.83600000000001</v>
      </c>
      <c r="G7885" s="674">
        <v>295.84500000000003</v>
      </c>
      <c r="H7885" s="115">
        <f t="shared" si="246"/>
        <v>1.0068371472522089</v>
      </c>
      <c r="I7885" s="115">
        <f t="shared" si="247"/>
        <v>40.344000000000001</v>
      </c>
    </row>
    <row r="7886" spans="1:9" hidden="1">
      <c r="A7886" s="115" t="s">
        <v>20885</v>
      </c>
      <c r="B7886" s="115" t="s">
        <v>20886</v>
      </c>
      <c r="C7886" s="115" t="s">
        <v>16975</v>
      </c>
      <c r="D7886" s="115" t="s">
        <v>1138</v>
      </c>
      <c r="E7886" s="115">
        <v>21.49</v>
      </c>
      <c r="F7886" s="674">
        <v>293.83600000000001</v>
      </c>
      <c r="G7886" s="674">
        <v>295.84500000000003</v>
      </c>
      <c r="H7886" s="115">
        <f t="shared" si="246"/>
        <v>1.0068371472522089</v>
      </c>
      <c r="I7886" s="115">
        <f t="shared" si="247"/>
        <v>21.636900000000001</v>
      </c>
    </row>
    <row r="7887" spans="1:9" hidden="1">
      <c r="A7887" s="115" t="s">
        <v>20887</v>
      </c>
      <c r="B7887" s="115" t="s">
        <v>20888</v>
      </c>
      <c r="C7887" s="115" t="s">
        <v>16978</v>
      </c>
      <c r="D7887" s="115" t="s">
        <v>1138</v>
      </c>
      <c r="E7887" s="115">
        <v>28.84</v>
      </c>
      <c r="F7887" s="674">
        <v>293.83600000000001</v>
      </c>
      <c r="G7887" s="674">
        <v>295.84500000000003</v>
      </c>
      <c r="H7887" s="115">
        <f t="shared" si="246"/>
        <v>1.0068371472522089</v>
      </c>
      <c r="I7887" s="115">
        <f t="shared" si="247"/>
        <v>29.037199999999999</v>
      </c>
    </row>
    <row r="7888" spans="1:9" hidden="1">
      <c r="A7888" s="115" t="s">
        <v>20889</v>
      </c>
      <c r="B7888" s="115" t="s">
        <v>20890</v>
      </c>
      <c r="C7888" s="115" t="s">
        <v>16981</v>
      </c>
      <c r="D7888" s="115" t="s">
        <v>1138</v>
      </c>
      <c r="E7888" s="115">
        <v>40.07</v>
      </c>
      <c r="F7888" s="674">
        <v>293.83600000000001</v>
      </c>
      <c r="G7888" s="674">
        <v>295.84500000000003</v>
      </c>
      <c r="H7888" s="115">
        <f t="shared" si="246"/>
        <v>1.0068371472522089</v>
      </c>
      <c r="I7888" s="115">
        <f t="shared" si="247"/>
        <v>40.344000000000001</v>
      </c>
    </row>
    <row r="7889" spans="1:9" hidden="1">
      <c r="A7889" s="115" t="s">
        <v>20891</v>
      </c>
      <c r="B7889" s="115" t="s">
        <v>20892</v>
      </c>
      <c r="C7889" s="115" t="s">
        <v>16984</v>
      </c>
      <c r="D7889" s="115" t="s">
        <v>1138</v>
      </c>
      <c r="E7889" s="115">
        <v>12.88</v>
      </c>
      <c r="F7889" s="674">
        <v>293.83600000000001</v>
      </c>
      <c r="G7889" s="674">
        <v>295.84500000000003</v>
      </c>
      <c r="H7889" s="115">
        <f t="shared" si="246"/>
        <v>1.0068371472522089</v>
      </c>
      <c r="I7889" s="115">
        <f t="shared" si="247"/>
        <v>12.9681</v>
      </c>
    </row>
    <row r="7890" spans="1:9" hidden="1">
      <c r="A7890" s="115" t="s">
        <v>20893</v>
      </c>
      <c r="B7890" s="115" t="s">
        <v>20894</v>
      </c>
      <c r="C7890" s="115" t="s">
        <v>16987</v>
      </c>
      <c r="D7890" s="115" t="s">
        <v>1138</v>
      </c>
      <c r="E7890" s="115">
        <v>23.81</v>
      </c>
      <c r="F7890" s="674">
        <v>293.83600000000001</v>
      </c>
      <c r="G7890" s="674">
        <v>295.84500000000003</v>
      </c>
      <c r="H7890" s="115">
        <f t="shared" si="246"/>
        <v>1.0068371472522089</v>
      </c>
      <c r="I7890" s="115">
        <f t="shared" si="247"/>
        <v>23.972799999999999</v>
      </c>
    </row>
    <row r="7891" spans="1:9" hidden="1">
      <c r="A7891" s="115" t="s">
        <v>20895</v>
      </c>
      <c r="B7891" s="115" t="s">
        <v>20896</v>
      </c>
      <c r="C7891" s="115" t="s">
        <v>16990</v>
      </c>
      <c r="D7891" s="115" t="s">
        <v>1138</v>
      </c>
      <c r="E7891" s="115">
        <v>27.39</v>
      </c>
      <c r="F7891" s="674">
        <v>293.83600000000001</v>
      </c>
      <c r="G7891" s="674">
        <v>295.84500000000003</v>
      </c>
      <c r="H7891" s="115">
        <f t="shared" si="246"/>
        <v>1.0068371472522089</v>
      </c>
      <c r="I7891" s="115">
        <f t="shared" si="247"/>
        <v>27.577300000000001</v>
      </c>
    </row>
    <row r="7892" spans="1:9" hidden="1">
      <c r="A7892" s="115" t="s">
        <v>20897</v>
      </c>
      <c r="B7892" s="115" t="s">
        <v>20898</v>
      </c>
      <c r="C7892" s="115" t="s">
        <v>16993</v>
      </c>
      <c r="D7892" s="115" t="s">
        <v>1138</v>
      </c>
      <c r="E7892" s="115">
        <v>22.4</v>
      </c>
      <c r="F7892" s="674">
        <v>293.83600000000001</v>
      </c>
      <c r="G7892" s="674">
        <v>295.84500000000003</v>
      </c>
      <c r="H7892" s="115">
        <f t="shared" si="246"/>
        <v>1.0068371472522089</v>
      </c>
      <c r="I7892" s="115">
        <f t="shared" si="247"/>
        <v>22.5532</v>
      </c>
    </row>
    <row r="7893" spans="1:9" hidden="1">
      <c r="A7893" s="115" t="s">
        <v>20899</v>
      </c>
      <c r="B7893" s="115" t="s">
        <v>20900</v>
      </c>
      <c r="C7893" s="115" t="s">
        <v>16996</v>
      </c>
      <c r="D7893" s="115" t="s">
        <v>1138</v>
      </c>
      <c r="E7893" s="115">
        <v>42.13</v>
      </c>
      <c r="F7893" s="674">
        <v>293.83600000000001</v>
      </c>
      <c r="G7893" s="674">
        <v>295.84500000000003</v>
      </c>
      <c r="H7893" s="115">
        <f t="shared" si="246"/>
        <v>1.0068371472522089</v>
      </c>
      <c r="I7893" s="115">
        <f t="shared" si="247"/>
        <v>42.417999999999999</v>
      </c>
    </row>
    <row r="7894" spans="1:9" hidden="1">
      <c r="A7894" s="115" t="s">
        <v>20901</v>
      </c>
      <c r="B7894" s="115" t="s">
        <v>20902</v>
      </c>
      <c r="C7894" s="115" t="s">
        <v>16999</v>
      </c>
      <c r="D7894" s="115" t="s">
        <v>1138</v>
      </c>
      <c r="E7894" s="115">
        <v>44.25</v>
      </c>
      <c r="F7894" s="674">
        <v>293.83600000000001</v>
      </c>
      <c r="G7894" s="674">
        <v>295.84500000000003</v>
      </c>
      <c r="H7894" s="115">
        <f t="shared" si="246"/>
        <v>1.0068371472522089</v>
      </c>
      <c r="I7894" s="115">
        <f t="shared" si="247"/>
        <v>44.552500000000002</v>
      </c>
    </row>
    <row r="7895" spans="1:9" hidden="1">
      <c r="A7895" s="115" t="s">
        <v>20903</v>
      </c>
      <c r="B7895" s="115" t="s">
        <v>20904</v>
      </c>
      <c r="C7895" s="115" t="s">
        <v>17002</v>
      </c>
      <c r="D7895" s="115" t="s">
        <v>1138</v>
      </c>
      <c r="E7895" s="115">
        <v>85.39</v>
      </c>
      <c r="F7895" s="674">
        <v>293.83600000000001</v>
      </c>
      <c r="G7895" s="674">
        <v>295.84500000000003</v>
      </c>
      <c r="H7895" s="115">
        <f t="shared" si="246"/>
        <v>1.0068371472522089</v>
      </c>
      <c r="I7895" s="115">
        <f t="shared" si="247"/>
        <v>85.973799999999997</v>
      </c>
    </row>
    <row r="7896" spans="1:9" hidden="1">
      <c r="A7896" s="115" t="s">
        <v>20905</v>
      </c>
      <c r="B7896" s="115" t="s">
        <v>20906</v>
      </c>
      <c r="C7896" s="115" t="s">
        <v>17005</v>
      </c>
      <c r="D7896" s="115" t="s">
        <v>1138</v>
      </c>
      <c r="E7896" s="115">
        <v>62.95</v>
      </c>
      <c r="F7896" s="674">
        <v>293.83600000000001</v>
      </c>
      <c r="G7896" s="674">
        <v>295.84500000000003</v>
      </c>
      <c r="H7896" s="115">
        <f t="shared" si="246"/>
        <v>1.0068371472522089</v>
      </c>
      <c r="I7896" s="115">
        <f t="shared" si="247"/>
        <v>63.380400000000002</v>
      </c>
    </row>
    <row r="7897" spans="1:9" hidden="1">
      <c r="A7897" s="115" t="s">
        <v>20907</v>
      </c>
      <c r="B7897" s="115" t="s">
        <v>20908</v>
      </c>
      <c r="C7897" s="115" t="s">
        <v>17008</v>
      </c>
      <c r="D7897" s="115" t="s">
        <v>1138</v>
      </c>
      <c r="E7897" s="115">
        <v>83.23</v>
      </c>
      <c r="F7897" s="674">
        <v>293.83600000000001</v>
      </c>
      <c r="G7897" s="674">
        <v>295.84500000000003</v>
      </c>
      <c r="H7897" s="115">
        <f t="shared" si="246"/>
        <v>1.0068371472522089</v>
      </c>
      <c r="I7897" s="115">
        <f t="shared" si="247"/>
        <v>83.799099999999996</v>
      </c>
    </row>
    <row r="7898" spans="1:9" hidden="1">
      <c r="A7898" s="115" t="s">
        <v>20909</v>
      </c>
      <c r="B7898" s="115" t="s">
        <v>20910</v>
      </c>
      <c r="C7898" s="115" t="s">
        <v>17011</v>
      </c>
      <c r="D7898" s="115" t="s">
        <v>1138</v>
      </c>
      <c r="E7898" s="115">
        <v>6.42</v>
      </c>
      <c r="F7898" s="674">
        <v>293.83600000000001</v>
      </c>
      <c r="G7898" s="674">
        <v>295.84500000000003</v>
      </c>
      <c r="H7898" s="115">
        <f t="shared" si="246"/>
        <v>1.0068371472522089</v>
      </c>
      <c r="I7898" s="115">
        <f t="shared" si="247"/>
        <v>6.4638999999999998</v>
      </c>
    </row>
    <row r="7899" spans="1:9" hidden="1">
      <c r="A7899" s="115" t="s">
        <v>20911</v>
      </c>
      <c r="B7899" s="115" t="s">
        <v>20912</v>
      </c>
      <c r="C7899" s="115" t="s">
        <v>17014</v>
      </c>
      <c r="D7899" s="115" t="s">
        <v>1138</v>
      </c>
      <c r="E7899" s="115">
        <v>12.04</v>
      </c>
      <c r="F7899" s="674">
        <v>293.83600000000001</v>
      </c>
      <c r="G7899" s="674">
        <v>295.84500000000003</v>
      </c>
      <c r="H7899" s="115">
        <f t="shared" si="246"/>
        <v>1.0068371472522089</v>
      </c>
      <c r="I7899" s="115">
        <f t="shared" si="247"/>
        <v>12.122299999999999</v>
      </c>
    </row>
    <row r="7900" spans="1:9" hidden="1">
      <c r="A7900" s="115" t="s">
        <v>20913</v>
      </c>
      <c r="B7900" s="115" t="s">
        <v>20914</v>
      </c>
      <c r="C7900" s="115" t="s">
        <v>17017</v>
      </c>
      <c r="D7900" s="115" t="s">
        <v>1242</v>
      </c>
      <c r="E7900" s="115">
        <v>665.24400000000003</v>
      </c>
      <c r="F7900" s="674">
        <v>293.83600000000001</v>
      </c>
      <c r="G7900" s="674">
        <v>295.84500000000003</v>
      </c>
      <c r="H7900" s="115">
        <f t="shared" si="246"/>
        <v>1.0068371472522089</v>
      </c>
      <c r="I7900" s="115">
        <f t="shared" si="247"/>
        <v>669.79240000000004</v>
      </c>
    </row>
    <row r="7901" spans="1:9" hidden="1">
      <c r="A7901" s="115" t="s">
        <v>20915</v>
      </c>
      <c r="B7901" s="115" t="s">
        <v>20916</v>
      </c>
      <c r="C7901" s="115" t="s">
        <v>17020</v>
      </c>
      <c r="D7901" s="115" t="s">
        <v>1242</v>
      </c>
      <c r="E7901" s="115">
        <v>1344.7272</v>
      </c>
      <c r="F7901" s="674">
        <v>293.83600000000001</v>
      </c>
      <c r="G7901" s="674">
        <v>295.84500000000003</v>
      </c>
      <c r="H7901" s="115">
        <f t="shared" si="246"/>
        <v>1.0068371472522089</v>
      </c>
      <c r="I7901" s="115">
        <f t="shared" si="247"/>
        <v>1353.9213</v>
      </c>
    </row>
    <row r="7902" spans="1:9" hidden="1">
      <c r="A7902" s="115" t="s">
        <v>20917</v>
      </c>
      <c r="B7902" s="115" t="s">
        <v>20918</v>
      </c>
      <c r="C7902" s="115" t="s">
        <v>17023</v>
      </c>
      <c r="D7902" s="115" t="s">
        <v>1138</v>
      </c>
      <c r="E7902" s="115">
        <v>42.62</v>
      </c>
      <c r="F7902" s="674">
        <v>293.83600000000001</v>
      </c>
      <c r="G7902" s="674">
        <v>295.84500000000003</v>
      </c>
      <c r="H7902" s="115">
        <f t="shared" si="246"/>
        <v>1.0068371472522089</v>
      </c>
      <c r="I7902" s="115">
        <f t="shared" si="247"/>
        <v>42.9114</v>
      </c>
    </row>
    <row r="7903" spans="1:9" hidden="1">
      <c r="A7903" s="115" t="s">
        <v>20919</v>
      </c>
      <c r="B7903" s="115" t="s">
        <v>20920</v>
      </c>
      <c r="C7903" s="115" t="s">
        <v>17026</v>
      </c>
      <c r="D7903" s="115" t="s">
        <v>1138</v>
      </c>
      <c r="E7903" s="115">
        <v>93.89</v>
      </c>
      <c r="F7903" s="674">
        <v>293.83600000000001</v>
      </c>
      <c r="G7903" s="674">
        <v>295.84500000000003</v>
      </c>
      <c r="H7903" s="115">
        <f t="shared" si="246"/>
        <v>1.0068371472522089</v>
      </c>
      <c r="I7903" s="115">
        <f t="shared" si="247"/>
        <v>94.531899999999993</v>
      </c>
    </row>
    <row r="7904" spans="1:9" hidden="1">
      <c r="A7904" s="115" t="s">
        <v>20921</v>
      </c>
      <c r="B7904" s="115" t="s">
        <v>20922</v>
      </c>
      <c r="C7904" s="115" t="s">
        <v>17029</v>
      </c>
      <c r="D7904" s="115" t="s">
        <v>1138</v>
      </c>
      <c r="E7904" s="115">
        <v>167.48</v>
      </c>
      <c r="F7904" s="674">
        <v>293.83600000000001</v>
      </c>
      <c r="G7904" s="674">
        <v>295.84500000000003</v>
      </c>
      <c r="H7904" s="115">
        <f t="shared" si="246"/>
        <v>1.0068371472522089</v>
      </c>
      <c r="I7904" s="115">
        <f t="shared" si="247"/>
        <v>168.6251</v>
      </c>
    </row>
    <row r="7905" spans="1:9" hidden="1">
      <c r="A7905" s="115" t="s">
        <v>20923</v>
      </c>
      <c r="B7905" s="115" t="s">
        <v>20924</v>
      </c>
      <c r="C7905" s="115" t="s">
        <v>17032</v>
      </c>
      <c r="D7905" s="115" t="s">
        <v>1138</v>
      </c>
      <c r="E7905" s="115">
        <v>305.05</v>
      </c>
      <c r="F7905" s="674">
        <v>293.83600000000001</v>
      </c>
      <c r="G7905" s="674">
        <v>295.84500000000003</v>
      </c>
      <c r="H7905" s="115">
        <f t="shared" si="246"/>
        <v>1.0068371472522089</v>
      </c>
      <c r="I7905" s="115">
        <f t="shared" si="247"/>
        <v>307.13569999999999</v>
      </c>
    </row>
    <row r="7906" spans="1:9" hidden="1">
      <c r="A7906" s="115" t="s">
        <v>20925</v>
      </c>
      <c r="B7906" s="115" t="s">
        <v>20926</v>
      </c>
      <c r="C7906" s="115" t="s">
        <v>17035</v>
      </c>
      <c r="D7906" s="115" t="s">
        <v>1138</v>
      </c>
      <c r="E7906" s="115">
        <v>430.33</v>
      </c>
      <c r="F7906" s="674">
        <v>293.83600000000001</v>
      </c>
      <c r="G7906" s="674">
        <v>295.84500000000003</v>
      </c>
      <c r="H7906" s="115">
        <f t="shared" si="246"/>
        <v>1.0068371472522089</v>
      </c>
      <c r="I7906" s="115">
        <f t="shared" si="247"/>
        <v>433.2722</v>
      </c>
    </row>
    <row r="7907" spans="1:9" hidden="1">
      <c r="A7907" s="115" t="s">
        <v>20927</v>
      </c>
      <c r="B7907" s="115" t="s">
        <v>20928</v>
      </c>
      <c r="C7907" s="115" t="s">
        <v>17038</v>
      </c>
      <c r="D7907" s="115" t="s">
        <v>1242</v>
      </c>
      <c r="E7907" s="115">
        <v>394.03</v>
      </c>
      <c r="F7907" s="674">
        <v>293.83600000000001</v>
      </c>
      <c r="G7907" s="674">
        <v>295.84500000000003</v>
      </c>
      <c r="H7907" s="115">
        <f t="shared" si="246"/>
        <v>1.0068371472522089</v>
      </c>
      <c r="I7907" s="115">
        <f t="shared" si="247"/>
        <v>396.72399999999999</v>
      </c>
    </row>
    <row r="7908" spans="1:9" hidden="1">
      <c r="A7908" s="115" t="s">
        <v>20929</v>
      </c>
      <c r="B7908" s="115" t="s">
        <v>20930</v>
      </c>
      <c r="C7908" s="115" t="s">
        <v>17041</v>
      </c>
      <c r="D7908" s="115" t="s">
        <v>1242</v>
      </c>
      <c r="E7908" s="115">
        <v>458.89</v>
      </c>
      <c r="F7908" s="674">
        <v>293.83600000000001</v>
      </c>
      <c r="G7908" s="674">
        <v>295.84500000000003</v>
      </c>
      <c r="H7908" s="115">
        <f t="shared" si="246"/>
        <v>1.0068371472522089</v>
      </c>
      <c r="I7908" s="115">
        <f t="shared" si="247"/>
        <v>462.02749999999997</v>
      </c>
    </row>
    <row r="7909" spans="1:9" hidden="1">
      <c r="A7909" s="115" t="s">
        <v>20931</v>
      </c>
      <c r="B7909" s="115" t="s">
        <v>20932</v>
      </c>
      <c r="C7909" s="115" t="s">
        <v>17044</v>
      </c>
      <c r="D7909" s="115" t="s">
        <v>1138</v>
      </c>
      <c r="E7909" s="115">
        <v>15.31</v>
      </c>
      <c r="F7909" s="674">
        <v>293.83600000000001</v>
      </c>
      <c r="G7909" s="674">
        <v>295.84500000000003</v>
      </c>
      <c r="H7909" s="115">
        <f t="shared" si="246"/>
        <v>1.0068371472522089</v>
      </c>
      <c r="I7909" s="115">
        <f t="shared" si="247"/>
        <v>15.4147</v>
      </c>
    </row>
    <row r="7910" spans="1:9" hidden="1">
      <c r="A7910" s="115" t="s">
        <v>20933</v>
      </c>
      <c r="B7910" s="115" t="s">
        <v>20934</v>
      </c>
      <c r="C7910" s="115" t="s">
        <v>17047</v>
      </c>
      <c r="D7910" s="115" t="s">
        <v>1138</v>
      </c>
      <c r="E7910" s="115">
        <v>65.78</v>
      </c>
      <c r="F7910" s="674">
        <v>293.83600000000001</v>
      </c>
      <c r="G7910" s="674">
        <v>295.84500000000003</v>
      </c>
      <c r="H7910" s="115">
        <f t="shared" si="246"/>
        <v>1.0068371472522089</v>
      </c>
      <c r="I7910" s="115">
        <f t="shared" si="247"/>
        <v>66.229699999999994</v>
      </c>
    </row>
    <row r="7911" spans="1:9" hidden="1">
      <c r="A7911" s="115" t="s">
        <v>20935</v>
      </c>
      <c r="B7911" s="115" t="s">
        <v>20936</v>
      </c>
      <c r="C7911" s="115" t="s">
        <v>17050</v>
      </c>
      <c r="D7911" s="115" t="s">
        <v>1138</v>
      </c>
      <c r="E7911" s="115">
        <v>20.25</v>
      </c>
      <c r="F7911" s="674">
        <v>293.83600000000001</v>
      </c>
      <c r="G7911" s="674">
        <v>295.84500000000003</v>
      </c>
      <c r="H7911" s="115">
        <f t="shared" si="246"/>
        <v>1.0068371472522089</v>
      </c>
      <c r="I7911" s="115">
        <f t="shared" si="247"/>
        <v>20.388500000000001</v>
      </c>
    </row>
    <row r="7912" spans="1:9" hidden="1">
      <c r="A7912" s="115" t="s">
        <v>20937</v>
      </c>
      <c r="B7912" s="115" t="s">
        <v>20938</v>
      </c>
      <c r="C7912" s="115" t="s">
        <v>17053</v>
      </c>
      <c r="D7912" s="115" t="s">
        <v>1138</v>
      </c>
      <c r="E7912" s="115">
        <v>77.819999999999993</v>
      </c>
      <c r="F7912" s="674">
        <v>293.83600000000001</v>
      </c>
      <c r="G7912" s="674">
        <v>295.84500000000003</v>
      </c>
      <c r="H7912" s="115">
        <f t="shared" si="246"/>
        <v>1.0068371472522089</v>
      </c>
      <c r="I7912" s="115">
        <f t="shared" si="247"/>
        <v>78.352099999999993</v>
      </c>
    </row>
    <row r="7913" spans="1:9" hidden="1">
      <c r="A7913" s="115" t="s">
        <v>20939</v>
      </c>
      <c r="B7913" s="115" t="s">
        <v>20940</v>
      </c>
      <c r="C7913" s="115" t="s">
        <v>17056</v>
      </c>
      <c r="D7913" s="115" t="s">
        <v>1138</v>
      </c>
      <c r="E7913" s="115">
        <v>45.29</v>
      </c>
      <c r="F7913" s="674">
        <v>293.83600000000001</v>
      </c>
      <c r="G7913" s="674">
        <v>295.84500000000003</v>
      </c>
      <c r="H7913" s="115">
        <f t="shared" si="246"/>
        <v>1.0068371472522089</v>
      </c>
      <c r="I7913" s="115">
        <f t="shared" si="247"/>
        <v>45.599699999999999</v>
      </c>
    </row>
    <row r="7914" spans="1:9" hidden="1">
      <c r="A7914" s="115" t="s">
        <v>20941</v>
      </c>
      <c r="B7914" s="115" t="s">
        <v>20942</v>
      </c>
      <c r="C7914" s="115" t="s">
        <v>17059</v>
      </c>
      <c r="D7914" s="115" t="s">
        <v>1138</v>
      </c>
      <c r="E7914" s="115">
        <v>94.54</v>
      </c>
      <c r="F7914" s="674">
        <v>293.83600000000001</v>
      </c>
      <c r="G7914" s="674">
        <v>295.84500000000003</v>
      </c>
      <c r="H7914" s="115">
        <f t="shared" si="246"/>
        <v>1.0068371472522089</v>
      </c>
      <c r="I7914" s="115">
        <f t="shared" si="247"/>
        <v>95.186400000000006</v>
      </c>
    </row>
    <row r="7915" spans="1:9" hidden="1">
      <c r="A7915" s="115" t="s">
        <v>20943</v>
      </c>
      <c r="B7915" s="115" t="s">
        <v>20944</v>
      </c>
      <c r="C7915" s="115" t="s">
        <v>17062</v>
      </c>
      <c r="D7915" s="115" t="s">
        <v>1138</v>
      </c>
      <c r="E7915" s="115">
        <v>3.61</v>
      </c>
      <c r="F7915" s="674">
        <v>293.83600000000001</v>
      </c>
      <c r="G7915" s="674">
        <v>295.84500000000003</v>
      </c>
      <c r="H7915" s="115">
        <f t="shared" si="246"/>
        <v>1.0068371472522089</v>
      </c>
      <c r="I7915" s="115">
        <f t="shared" si="247"/>
        <v>3.6347</v>
      </c>
    </row>
    <row r="7916" spans="1:9" hidden="1">
      <c r="A7916" s="115" t="s">
        <v>20945</v>
      </c>
      <c r="B7916" s="115" t="s">
        <v>20946</v>
      </c>
      <c r="C7916" s="115" t="s">
        <v>17065</v>
      </c>
      <c r="D7916" s="115" t="s">
        <v>1138</v>
      </c>
      <c r="E7916" s="115">
        <v>28.53</v>
      </c>
      <c r="F7916" s="674">
        <v>293.83600000000001</v>
      </c>
      <c r="G7916" s="674">
        <v>295.84500000000003</v>
      </c>
      <c r="H7916" s="115">
        <f t="shared" si="246"/>
        <v>1.0068371472522089</v>
      </c>
      <c r="I7916" s="115">
        <f t="shared" si="247"/>
        <v>28.725100000000001</v>
      </c>
    </row>
    <row r="7917" spans="1:9" hidden="1">
      <c r="A7917" s="115" t="s">
        <v>20947</v>
      </c>
      <c r="B7917" s="115" t="s">
        <v>20948</v>
      </c>
      <c r="C7917" s="115" t="s">
        <v>17068</v>
      </c>
      <c r="D7917" s="115" t="s">
        <v>1138</v>
      </c>
      <c r="E7917" s="115">
        <v>53.88</v>
      </c>
      <c r="F7917" s="674">
        <v>293.83600000000001</v>
      </c>
      <c r="G7917" s="674">
        <v>295.84500000000003</v>
      </c>
      <c r="H7917" s="115">
        <f t="shared" si="246"/>
        <v>1.0068371472522089</v>
      </c>
      <c r="I7917" s="115">
        <f t="shared" si="247"/>
        <v>54.248399999999997</v>
      </c>
    </row>
    <row r="7918" spans="1:9" hidden="1">
      <c r="A7918" s="115" t="s">
        <v>20949</v>
      </c>
      <c r="B7918" s="115" t="s">
        <v>20950</v>
      </c>
      <c r="C7918" s="115" t="s">
        <v>17071</v>
      </c>
      <c r="D7918" s="115" t="s">
        <v>1138</v>
      </c>
      <c r="E7918" s="115">
        <v>24.8</v>
      </c>
      <c r="F7918" s="674">
        <v>293.83600000000001</v>
      </c>
      <c r="G7918" s="674">
        <v>295.84500000000003</v>
      </c>
      <c r="H7918" s="115">
        <f t="shared" si="246"/>
        <v>1.0068371472522089</v>
      </c>
      <c r="I7918" s="115">
        <f t="shared" si="247"/>
        <v>24.9696</v>
      </c>
    </row>
    <row r="7919" spans="1:9" hidden="1">
      <c r="A7919" s="115" t="s">
        <v>20951</v>
      </c>
      <c r="B7919" s="115" t="s">
        <v>20952</v>
      </c>
      <c r="C7919" s="115" t="s">
        <v>17074</v>
      </c>
      <c r="D7919" s="115" t="s">
        <v>1138</v>
      </c>
      <c r="E7919" s="115">
        <v>66.13</v>
      </c>
      <c r="F7919" s="674">
        <v>293.83600000000001</v>
      </c>
      <c r="G7919" s="674">
        <v>295.84500000000003</v>
      </c>
      <c r="H7919" s="115">
        <f t="shared" si="246"/>
        <v>1.0068371472522089</v>
      </c>
      <c r="I7919" s="115">
        <f t="shared" si="247"/>
        <v>66.582099999999997</v>
      </c>
    </row>
    <row r="7920" spans="1:9" hidden="1">
      <c r="A7920" s="115" t="s">
        <v>20953</v>
      </c>
      <c r="B7920" s="115" t="s">
        <v>20954</v>
      </c>
      <c r="C7920" s="115" t="s">
        <v>17077</v>
      </c>
      <c r="D7920" s="115" t="s">
        <v>1453</v>
      </c>
      <c r="E7920" s="115">
        <v>2369</v>
      </c>
      <c r="F7920" s="674">
        <v>293.83600000000001</v>
      </c>
      <c r="G7920" s="674">
        <v>295.84500000000003</v>
      </c>
      <c r="H7920" s="115">
        <f t="shared" si="246"/>
        <v>1.0068371472522089</v>
      </c>
      <c r="I7920" s="115">
        <f t="shared" si="247"/>
        <v>2385.1972000000001</v>
      </c>
    </row>
    <row r="7921" spans="1:9" hidden="1">
      <c r="A7921" s="115" t="s">
        <v>20955</v>
      </c>
      <c r="B7921" s="115" t="s">
        <v>20956</v>
      </c>
      <c r="C7921" s="115" t="s">
        <v>17080</v>
      </c>
      <c r="D7921" s="115" t="s">
        <v>1453</v>
      </c>
      <c r="E7921" s="115">
        <v>2369</v>
      </c>
      <c r="F7921" s="674">
        <v>293.83600000000001</v>
      </c>
      <c r="G7921" s="674">
        <v>295.84500000000003</v>
      </c>
      <c r="H7921" s="115">
        <f t="shared" si="246"/>
        <v>1.0068371472522089</v>
      </c>
      <c r="I7921" s="115">
        <f t="shared" si="247"/>
        <v>2385.1972000000001</v>
      </c>
    </row>
    <row r="7922" spans="1:9" hidden="1">
      <c r="A7922" s="115" t="s">
        <v>20957</v>
      </c>
      <c r="B7922" s="115" t="s">
        <v>20958</v>
      </c>
      <c r="C7922" s="115" t="s">
        <v>17083</v>
      </c>
      <c r="D7922" s="115" t="s">
        <v>1453</v>
      </c>
      <c r="E7922" s="115">
        <v>2369</v>
      </c>
      <c r="F7922" s="674">
        <v>293.83600000000001</v>
      </c>
      <c r="G7922" s="674">
        <v>295.84500000000003</v>
      </c>
      <c r="H7922" s="115">
        <f t="shared" si="246"/>
        <v>1.0068371472522089</v>
      </c>
      <c r="I7922" s="115">
        <f t="shared" si="247"/>
        <v>2385.1972000000001</v>
      </c>
    </row>
    <row r="7923" spans="1:9" hidden="1">
      <c r="A7923" s="115" t="s">
        <v>20959</v>
      </c>
      <c r="B7923" s="115" t="s">
        <v>20960</v>
      </c>
      <c r="C7923" s="115" t="s">
        <v>17086</v>
      </c>
      <c r="D7923" s="115" t="s">
        <v>1138</v>
      </c>
      <c r="E7923" s="115">
        <v>2087.87</v>
      </c>
      <c r="F7923" s="674">
        <v>293.83600000000001</v>
      </c>
      <c r="G7923" s="674">
        <v>295.84500000000003</v>
      </c>
      <c r="H7923" s="115">
        <f t="shared" si="246"/>
        <v>1.0068371472522089</v>
      </c>
      <c r="I7923" s="115">
        <f t="shared" si="247"/>
        <v>2102.1451000000002</v>
      </c>
    </row>
    <row r="7924" spans="1:9" hidden="1">
      <c r="A7924" s="115" t="s">
        <v>20961</v>
      </c>
      <c r="B7924" s="115" t="s">
        <v>20962</v>
      </c>
      <c r="C7924" s="115" t="s">
        <v>17089</v>
      </c>
      <c r="D7924" s="115" t="s">
        <v>1138</v>
      </c>
      <c r="E7924" s="115">
        <v>2323.27</v>
      </c>
      <c r="F7924" s="674">
        <v>293.83600000000001</v>
      </c>
      <c r="G7924" s="674">
        <v>295.84500000000003</v>
      </c>
      <c r="H7924" s="115">
        <f t="shared" si="246"/>
        <v>1.0068371472522089</v>
      </c>
      <c r="I7924" s="115">
        <f t="shared" si="247"/>
        <v>2339.1545000000001</v>
      </c>
    </row>
    <row r="7925" spans="1:9" hidden="1">
      <c r="A7925" s="115" t="s">
        <v>20963</v>
      </c>
      <c r="B7925" s="115" t="s">
        <v>20964</v>
      </c>
      <c r="C7925" s="115" t="s">
        <v>17092</v>
      </c>
      <c r="D7925" s="115" t="s">
        <v>1138</v>
      </c>
      <c r="E7925" s="115">
        <v>2872.11</v>
      </c>
      <c r="F7925" s="674">
        <v>293.83600000000001</v>
      </c>
      <c r="G7925" s="674">
        <v>295.84500000000003</v>
      </c>
      <c r="H7925" s="115">
        <f t="shared" si="246"/>
        <v>1.0068371472522089</v>
      </c>
      <c r="I7925" s="115">
        <f t="shared" si="247"/>
        <v>2891.7469999999998</v>
      </c>
    </row>
    <row r="7926" spans="1:9" hidden="1">
      <c r="A7926" s="115" t="s">
        <v>20965</v>
      </c>
      <c r="B7926" s="115" t="s">
        <v>20966</v>
      </c>
      <c r="C7926" s="115" t="s">
        <v>17095</v>
      </c>
      <c r="D7926" s="115" t="s">
        <v>1138</v>
      </c>
      <c r="E7926" s="115">
        <v>3456.9</v>
      </c>
      <c r="F7926" s="674">
        <v>293.83600000000001</v>
      </c>
      <c r="G7926" s="674">
        <v>295.84500000000003</v>
      </c>
      <c r="H7926" s="115">
        <f t="shared" si="246"/>
        <v>1.0068371472522089</v>
      </c>
      <c r="I7926" s="115">
        <f t="shared" si="247"/>
        <v>3480.5353</v>
      </c>
    </row>
    <row r="7927" spans="1:9" hidden="1">
      <c r="A7927" s="115" t="s">
        <v>20967</v>
      </c>
      <c r="B7927" s="115" t="s">
        <v>20968</v>
      </c>
      <c r="C7927" s="115" t="s">
        <v>17098</v>
      </c>
      <c r="D7927" s="115" t="s">
        <v>1138</v>
      </c>
      <c r="E7927" s="115">
        <v>4110.13</v>
      </c>
      <c r="F7927" s="674">
        <v>293.83600000000001</v>
      </c>
      <c r="G7927" s="674">
        <v>295.84500000000003</v>
      </c>
      <c r="H7927" s="115">
        <f t="shared" si="246"/>
        <v>1.0068371472522089</v>
      </c>
      <c r="I7927" s="115">
        <f t="shared" si="247"/>
        <v>4138.2316000000001</v>
      </c>
    </row>
    <row r="7928" spans="1:9" hidden="1">
      <c r="A7928" s="115" t="s">
        <v>20969</v>
      </c>
      <c r="B7928" s="115" t="s">
        <v>20970</v>
      </c>
      <c r="C7928" s="115" t="s">
        <v>17101</v>
      </c>
      <c r="D7928" s="115" t="s">
        <v>1138</v>
      </c>
      <c r="E7928" s="115">
        <v>5022.8599999999997</v>
      </c>
      <c r="F7928" s="674">
        <v>293.83600000000001</v>
      </c>
      <c r="G7928" s="674">
        <v>295.84500000000003</v>
      </c>
      <c r="H7928" s="115">
        <f t="shared" si="246"/>
        <v>1.0068371472522089</v>
      </c>
      <c r="I7928" s="115">
        <f t="shared" si="247"/>
        <v>5057.2020000000002</v>
      </c>
    </row>
    <row r="7929" spans="1:9" hidden="1">
      <c r="A7929" s="115" t="s">
        <v>20971</v>
      </c>
      <c r="B7929" s="115" t="s">
        <v>20972</v>
      </c>
      <c r="C7929" s="115" t="s">
        <v>17104</v>
      </c>
      <c r="D7929" s="115" t="s">
        <v>1138</v>
      </c>
      <c r="E7929" s="115">
        <v>5869.07</v>
      </c>
      <c r="F7929" s="674">
        <v>293.83600000000001</v>
      </c>
      <c r="G7929" s="674">
        <v>295.84500000000003</v>
      </c>
      <c r="H7929" s="115">
        <f t="shared" si="246"/>
        <v>1.0068371472522089</v>
      </c>
      <c r="I7929" s="115">
        <f t="shared" si="247"/>
        <v>5909.1976999999997</v>
      </c>
    </row>
    <row r="7930" spans="1:9" hidden="1">
      <c r="A7930" s="115" t="s">
        <v>20973</v>
      </c>
      <c r="B7930" s="115" t="s">
        <v>20974</v>
      </c>
      <c r="C7930" s="115" t="s">
        <v>17107</v>
      </c>
      <c r="D7930" s="115" t="s">
        <v>1138</v>
      </c>
      <c r="E7930" s="115">
        <v>6624.36</v>
      </c>
      <c r="F7930" s="674">
        <v>293.83600000000001</v>
      </c>
      <c r="G7930" s="674">
        <v>295.84500000000003</v>
      </c>
      <c r="H7930" s="115">
        <f t="shared" si="246"/>
        <v>1.0068371472522089</v>
      </c>
      <c r="I7930" s="115">
        <f t="shared" si="247"/>
        <v>6669.6517000000003</v>
      </c>
    </row>
    <row r="7931" spans="1:9" hidden="1">
      <c r="A7931" s="115" t="s">
        <v>20975</v>
      </c>
      <c r="B7931" s="115" t="s">
        <v>20976</v>
      </c>
      <c r="C7931" s="115" t="s">
        <v>17110</v>
      </c>
      <c r="D7931" s="115" t="s">
        <v>1138</v>
      </c>
      <c r="E7931" s="115">
        <v>8077.31</v>
      </c>
      <c r="F7931" s="674">
        <v>293.83600000000001</v>
      </c>
      <c r="G7931" s="674">
        <v>295.84500000000003</v>
      </c>
      <c r="H7931" s="115">
        <f t="shared" si="246"/>
        <v>1.0068371472522089</v>
      </c>
      <c r="I7931" s="115">
        <f t="shared" si="247"/>
        <v>8132.5357999999997</v>
      </c>
    </row>
    <row r="7932" spans="1:9" hidden="1">
      <c r="A7932" s="115" t="s">
        <v>20977</v>
      </c>
      <c r="B7932" s="115" t="s">
        <v>20978</v>
      </c>
      <c r="C7932" s="115" t="s">
        <v>17113</v>
      </c>
      <c r="D7932" s="115" t="s">
        <v>1138</v>
      </c>
      <c r="E7932" s="115">
        <v>8620.0499999999993</v>
      </c>
      <c r="F7932" s="674">
        <v>293.83600000000001</v>
      </c>
      <c r="G7932" s="674">
        <v>295.84500000000003</v>
      </c>
      <c r="H7932" s="115">
        <f t="shared" si="246"/>
        <v>1.0068371472522089</v>
      </c>
      <c r="I7932" s="115">
        <f t="shared" si="247"/>
        <v>8678.9866000000002</v>
      </c>
    </row>
    <row r="7933" spans="1:9" hidden="1">
      <c r="A7933" s="115" t="s">
        <v>20979</v>
      </c>
      <c r="B7933" s="115" t="s">
        <v>20980</v>
      </c>
      <c r="C7933" s="115" t="s">
        <v>17116</v>
      </c>
      <c r="D7933" s="115" t="s">
        <v>1138</v>
      </c>
      <c r="E7933" s="115">
        <v>10493.25</v>
      </c>
      <c r="F7933" s="674">
        <v>293.83600000000001</v>
      </c>
      <c r="G7933" s="674">
        <v>295.84500000000003</v>
      </c>
      <c r="H7933" s="115">
        <f t="shared" si="246"/>
        <v>1.0068371472522089</v>
      </c>
      <c r="I7933" s="115">
        <f t="shared" si="247"/>
        <v>10564.993899999999</v>
      </c>
    </row>
    <row r="7934" spans="1:9" hidden="1">
      <c r="A7934" s="115" t="s">
        <v>20981</v>
      </c>
      <c r="B7934" s="115" t="s">
        <v>20982</v>
      </c>
      <c r="C7934" s="115" t="s">
        <v>17119</v>
      </c>
      <c r="D7934" s="115" t="s">
        <v>1138</v>
      </c>
      <c r="E7934" s="115">
        <v>23046.59</v>
      </c>
      <c r="F7934" s="674">
        <v>293.83600000000001</v>
      </c>
      <c r="G7934" s="674">
        <v>295.84500000000003</v>
      </c>
      <c r="H7934" s="115">
        <f t="shared" si="246"/>
        <v>1.0068371472522089</v>
      </c>
      <c r="I7934" s="115">
        <f t="shared" si="247"/>
        <v>23204.162899999999</v>
      </c>
    </row>
    <row r="7935" spans="1:9" hidden="1">
      <c r="A7935" s="115" t="s">
        <v>20983</v>
      </c>
      <c r="B7935" s="115" t="s">
        <v>20984</v>
      </c>
      <c r="C7935" s="115" t="s">
        <v>17122</v>
      </c>
      <c r="D7935" s="115" t="s">
        <v>1138</v>
      </c>
      <c r="E7935" s="115">
        <v>29251.67</v>
      </c>
      <c r="F7935" s="674">
        <v>293.83600000000001</v>
      </c>
      <c r="G7935" s="674">
        <v>295.84500000000003</v>
      </c>
      <c r="H7935" s="115">
        <f t="shared" si="246"/>
        <v>1.0068371472522089</v>
      </c>
      <c r="I7935" s="115">
        <f t="shared" si="247"/>
        <v>29451.668000000001</v>
      </c>
    </row>
    <row r="7936" spans="1:9" hidden="1">
      <c r="A7936" s="115" t="s">
        <v>20985</v>
      </c>
      <c r="B7936" s="115" t="s">
        <v>20986</v>
      </c>
      <c r="C7936" s="115" t="s">
        <v>17125</v>
      </c>
      <c r="D7936" s="115" t="s">
        <v>1138</v>
      </c>
      <c r="E7936" s="115">
        <v>42393.78</v>
      </c>
      <c r="F7936" s="674">
        <v>293.83600000000001</v>
      </c>
      <c r="G7936" s="674">
        <v>295.84500000000003</v>
      </c>
      <c r="H7936" s="115">
        <f t="shared" si="246"/>
        <v>1.0068371472522089</v>
      </c>
      <c r="I7936" s="115">
        <f t="shared" si="247"/>
        <v>42683.6325</v>
      </c>
    </row>
    <row r="7937" spans="1:9" hidden="1">
      <c r="A7937" s="115" t="s">
        <v>20987</v>
      </c>
      <c r="B7937" s="115" t="s">
        <v>20988</v>
      </c>
      <c r="C7937" s="115" t="s">
        <v>17128</v>
      </c>
      <c r="D7937" s="115" t="s">
        <v>1138</v>
      </c>
      <c r="E7937" s="115">
        <v>44060.53</v>
      </c>
      <c r="F7937" s="674">
        <v>293.83600000000001</v>
      </c>
      <c r="G7937" s="674">
        <v>295.84500000000003</v>
      </c>
      <c r="H7937" s="115">
        <f t="shared" si="246"/>
        <v>1.0068371472522089</v>
      </c>
      <c r="I7937" s="115">
        <f t="shared" si="247"/>
        <v>44361.778299999998</v>
      </c>
    </row>
    <row r="7938" spans="1:9" hidden="1">
      <c r="A7938" s="115" t="s">
        <v>20989</v>
      </c>
      <c r="B7938" s="115" t="s">
        <v>20990</v>
      </c>
      <c r="C7938" s="115" t="s">
        <v>17131</v>
      </c>
      <c r="D7938" s="115" t="s">
        <v>1138</v>
      </c>
      <c r="E7938" s="115">
        <v>63146.42</v>
      </c>
      <c r="F7938" s="674">
        <v>293.83600000000001</v>
      </c>
      <c r="G7938" s="674">
        <v>295.84500000000003</v>
      </c>
      <c r="H7938" s="115">
        <f t="shared" si="246"/>
        <v>1.0068371472522089</v>
      </c>
      <c r="I7938" s="115">
        <f t="shared" si="247"/>
        <v>63578.161399999997</v>
      </c>
    </row>
    <row r="7939" spans="1:9" hidden="1">
      <c r="A7939" s="115" t="s">
        <v>20991</v>
      </c>
      <c r="B7939" s="115" t="s">
        <v>20992</v>
      </c>
      <c r="C7939" s="115" t="s">
        <v>17134</v>
      </c>
      <c r="D7939" s="115" t="s">
        <v>1138</v>
      </c>
      <c r="E7939" s="115">
        <v>2087.87</v>
      </c>
      <c r="F7939" s="674">
        <v>293.83600000000001</v>
      </c>
      <c r="G7939" s="674">
        <v>295.84500000000003</v>
      </c>
      <c r="H7939" s="115">
        <f t="shared" si="246"/>
        <v>1.0068371472522089</v>
      </c>
      <c r="I7939" s="115">
        <f t="shared" si="247"/>
        <v>2102.1451000000002</v>
      </c>
    </row>
    <row r="7940" spans="1:9" hidden="1">
      <c r="A7940" s="115" t="s">
        <v>20993</v>
      </c>
      <c r="B7940" s="115" t="s">
        <v>20994</v>
      </c>
      <c r="C7940" s="115" t="s">
        <v>17137</v>
      </c>
      <c r="D7940" s="115" t="s">
        <v>1138</v>
      </c>
      <c r="E7940" s="115">
        <v>2323.27</v>
      </c>
      <c r="F7940" s="674">
        <v>293.83600000000001</v>
      </c>
      <c r="G7940" s="674">
        <v>295.84500000000003</v>
      </c>
      <c r="H7940" s="115">
        <f t="shared" si="246"/>
        <v>1.0068371472522089</v>
      </c>
      <c r="I7940" s="115">
        <f t="shared" si="247"/>
        <v>2339.1545000000001</v>
      </c>
    </row>
    <row r="7941" spans="1:9" hidden="1">
      <c r="A7941" s="115" t="s">
        <v>20995</v>
      </c>
      <c r="B7941" s="115" t="s">
        <v>20996</v>
      </c>
      <c r="C7941" s="115" t="s">
        <v>17140</v>
      </c>
      <c r="D7941" s="115" t="s">
        <v>1138</v>
      </c>
      <c r="E7941" s="115">
        <v>2872.11</v>
      </c>
      <c r="F7941" s="674">
        <v>293.83600000000001</v>
      </c>
      <c r="G7941" s="674">
        <v>295.84500000000003</v>
      </c>
      <c r="H7941" s="115">
        <f t="shared" ref="H7941:H8004" si="248">G7941/F7941</f>
        <v>1.0068371472522089</v>
      </c>
      <c r="I7941" s="115">
        <f t="shared" ref="I7941:I8004" si="249">ROUND(H7941*E7941,4)</f>
        <v>2891.7469999999998</v>
      </c>
    </row>
    <row r="7942" spans="1:9" hidden="1">
      <c r="A7942" s="115" t="s">
        <v>20997</v>
      </c>
      <c r="B7942" s="115" t="s">
        <v>20998</v>
      </c>
      <c r="C7942" s="115" t="s">
        <v>17143</v>
      </c>
      <c r="D7942" s="115" t="s">
        <v>1138</v>
      </c>
      <c r="E7942" s="115">
        <v>3458.27</v>
      </c>
      <c r="F7942" s="674">
        <v>293.83600000000001</v>
      </c>
      <c r="G7942" s="674">
        <v>295.84500000000003</v>
      </c>
      <c r="H7942" s="115">
        <f t="shared" si="248"/>
        <v>1.0068371472522089</v>
      </c>
      <c r="I7942" s="115">
        <f t="shared" si="249"/>
        <v>3481.9146999999998</v>
      </c>
    </row>
    <row r="7943" spans="1:9" hidden="1">
      <c r="A7943" s="115" t="s">
        <v>20999</v>
      </c>
      <c r="B7943" s="115" t="s">
        <v>21000</v>
      </c>
      <c r="C7943" s="115" t="s">
        <v>17146</v>
      </c>
      <c r="D7943" s="115" t="s">
        <v>1138</v>
      </c>
      <c r="E7943" s="115">
        <v>4203.01</v>
      </c>
      <c r="F7943" s="674">
        <v>293.83600000000001</v>
      </c>
      <c r="G7943" s="674">
        <v>295.84500000000003</v>
      </c>
      <c r="H7943" s="115">
        <f t="shared" si="248"/>
        <v>1.0068371472522089</v>
      </c>
      <c r="I7943" s="115">
        <f t="shared" si="249"/>
        <v>4231.7466000000004</v>
      </c>
    </row>
    <row r="7944" spans="1:9" hidden="1">
      <c r="A7944" s="115" t="s">
        <v>21001</v>
      </c>
      <c r="B7944" s="115" t="s">
        <v>21002</v>
      </c>
      <c r="C7944" s="115" t="s">
        <v>17149</v>
      </c>
      <c r="D7944" s="115" t="s">
        <v>1138</v>
      </c>
      <c r="E7944" s="115">
        <v>5099.04</v>
      </c>
      <c r="F7944" s="674">
        <v>293.83600000000001</v>
      </c>
      <c r="G7944" s="674">
        <v>295.84500000000003</v>
      </c>
      <c r="H7944" s="115">
        <f t="shared" si="248"/>
        <v>1.0068371472522089</v>
      </c>
      <c r="I7944" s="115">
        <f t="shared" si="249"/>
        <v>5133.9029</v>
      </c>
    </row>
    <row r="7945" spans="1:9" hidden="1">
      <c r="A7945" s="115" t="s">
        <v>21003</v>
      </c>
      <c r="B7945" s="115" t="s">
        <v>21004</v>
      </c>
      <c r="C7945" s="115" t="s">
        <v>17152</v>
      </c>
      <c r="D7945" s="115" t="s">
        <v>1138</v>
      </c>
      <c r="E7945" s="115">
        <v>5951.09</v>
      </c>
      <c r="F7945" s="674">
        <v>293.83600000000001</v>
      </c>
      <c r="G7945" s="674">
        <v>295.84500000000003</v>
      </c>
      <c r="H7945" s="115">
        <f t="shared" si="248"/>
        <v>1.0068371472522089</v>
      </c>
      <c r="I7945" s="115">
        <f t="shared" si="249"/>
        <v>5991.7785000000003</v>
      </c>
    </row>
    <row r="7946" spans="1:9" hidden="1">
      <c r="A7946" s="115" t="s">
        <v>21005</v>
      </c>
      <c r="B7946" s="115" t="s">
        <v>21006</v>
      </c>
      <c r="C7946" s="115" t="s">
        <v>17155</v>
      </c>
      <c r="D7946" s="115" t="s">
        <v>1138</v>
      </c>
      <c r="E7946" s="115">
        <v>7014.65</v>
      </c>
      <c r="F7946" s="674">
        <v>293.83600000000001</v>
      </c>
      <c r="G7946" s="674">
        <v>295.84500000000003</v>
      </c>
      <c r="H7946" s="115">
        <f t="shared" si="248"/>
        <v>1.0068371472522089</v>
      </c>
      <c r="I7946" s="115">
        <f t="shared" si="249"/>
        <v>7062.6102000000001</v>
      </c>
    </row>
    <row r="7947" spans="1:9" hidden="1">
      <c r="A7947" s="115" t="s">
        <v>21007</v>
      </c>
      <c r="B7947" s="115" t="s">
        <v>21008</v>
      </c>
      <c r="C7947" s="115" t="s">
        <v>17158</v>
      </c>
      <c r="D7947" s="115" t="s">
        <v>1138</v>
      </c>
      <c r="E7947" s="115">
        <v>8556.65</v>
      </c>
      <c r="F7947" s="674">
        <v>293.83600000000001</v>
      </c>
      <c r="G7947" s="674">
        <v>295.84500000000003</v>
      </c>
      <c r="H7947" s="115">
        <f t="shared" si="248"/>
        <v>1.0068371472522089</v>
      </c>
      <c r="I7947" s="115">
        <f t="shared" si="249"/>
        <v>8615.1530999999995</v>
      </c>
    </row>
    <row r="7948" spans="1:9" hidden="1">
      <c r="A7948" s="115" t="s">
        <v>21009</v>
      </c>
      <c r="B7948" s="115" t="s">
        <v>21010</v>
      </c>
      <c r="C7948" s="115" t="s">
        <v>17161</v>
      </c>
      <c r="D7948" s="115" t="s">
        <v>1138</v>
      </c>
      <c r="E7948" s="115">
        <v>9922.9</v>
      </c>
      <c r="F7948" s="674">
        <v>293.83600000000001</v>
      </c>
      <c r="G7948" s="674">
        <v>295.84500000000003</v>
      </c>
      <c r="H7948" s="115">
        <f t="shared" si="248"/>
        <v>1.0068371472522089</v>
      </c>
      <c r="I7948" s="115">
        <f t="shared" si="249"/>
        <v>9990.7443000000003</v>
      </c>
    </row>
    <row r="7949" spans="1:9" hidden="1">
      <c r="A7949" s="115" t="s">
        <v>21011</v>
      </c>
      <c r="B7949" s="115" t="s">
        <v>21012</v>
      </c>
      <c r="C7949" s="115" t="s">
        <v>17164</v>
      </c>
      <c r="D7949" s="115" t="s">
        <v>1138</v>
      </c>
      <c r="E7949" s="115">
        <v>13539.7</v>
      </c>
      <c r="F7949" s="674">
        <v>293.83600000000001</v>
      </c>
      <c r="G7949" s="674">
        <v>295.84500000000003</v>
      </c>
      <c r="H7949" s="115">
        <f t="shared" si="248"/>
        <v>1.0068371472522089</v>
      </c>
      <c r="I7949" s="115">
        <f t="shared" si="249"/>
        <v>13632.2729</v>
      </c>
    </row>
    <row r="7950" spans="1:9" hidden="1">
      <c r="A7950" s="115" t="s">
        <v>21013</v>
      </c>
      <c r="B7950" s="115" t="s">
        <v>21014</v>
      </c>
      <c r="C7950" s="115" t="s">
        <v>17167</v>
      </c>
      <c r="D7950" s="115" t="s">
        <v>1138</v>
      </c>
      <c r="E7950" s="115">
        <v>1948.4312</v>
      </c>
      <c r="F7950" s="674">
        <v>293.83600000000001</v>
      </c>
      <c r="G7950" s="674">
        <v>295.84500000000003</v>
      </c>
      <c r="H7950" s="115">
        <f t="shared" si="248"/>
        <v>1.0068371472522089</v>
      </c>
      <c r="I7950" s="115">
        <f t="shared" si="249"/>
        <v>1961.7529</v>
      </c>
    </row>
    <row r="7951" spans="1:9" hidden="1">
      <c r="A7951" s="115" t="s">
        <v>21015</v>
      </c>
      <c r="B7951" s="115" t="s">
        <v>21016</v>
      </c>
      <c r="C7951" s="115" t="s">
        <v>17170</v>
      </c>
      <c r="D7951" s="115" t="s">
        <v>1694</v>
      </c>
      <c r="E7951" s="115">
        <v>1900</v>
      </c>
      <c r="F7951" s="674">
        <v>293.83600000000001</v>
      </c>
      <c r="G7951" s="674">
        <v>295.84500000000003</v>
      </c>
      <c r="H7951" s="115">
        <f t="shared" si="248"/>
        <v>1.0068371472522089</v>
      </c>
      <c r="I7951" s="115">
        <f t="shared" si="249"/>
        <v>1912.9906000000001</v>
      </c>
    </row>
    <row r="7952" spans="1:9" hidden="1">
      <c r="A7952" s="115" t="s">
        <v>21017</v>
      </c>
      <c r="B7952" s="115" t="s">
        <v>21018</v>
      </c>
      <c r="C7952" s="115" t="s">
        <v>21019</v>
      </c>
      <c r="D7952" s="115" t="s">
        <v>1453</v>
      </c>
      <c r="E7952" s="115">
        <v>891.16129999999998</v>
      </c>
      <c r="F7952" s="674">
        <v>293.83600000000001</v>
      </c>
      <c r="G7952" s="674">
        <v>295.84500000000003</v>
      </c>
      <c r="H7952" s="115">
        <f t="shared" si="248"/>
        <v>1.0068371472522089</v>
      </c>
      <c r="I7952" s="115">
        <f t="shared" si="249"/>
        <v>897.25429999999994</v>
      </c>
    </row>
    <row r="7953" spans="1:9" hidden="1">
      <c r="A7953" s="115" t="s">
        <v>21020</v>
      </c>
      <c r="B7953" s="115" t="s">
        <v>21021</v>
      </c>
      <c r="C7953" s="115" t="s">
        <v>21022</v>
      </c>
      <c r="D7953" s="115" t="s">
        <v>1453</v>
      </c>
      <c r="E7953" s="115">
        <v>3899.6613000000002</v>
      </c>
      <c r="F7953" s="674">
        <v>293.83600000000001</v>
      </c>
      <c r="G7953" s="674">
        <v>295.84500000000003</v>
      </c>
      <c r="H7953" s="115">
        <f t="shared" si="248"/>
        <v>1.0068371472522089</v>
      </c>
      <c r="I7953" s="115">
        <f t="shared" si="249"/>
        <v>3926.3238999999999</v>
      </c>
    </row>
    <row r="7954" spans="1:9" hidden="1">
      <c r="A7954" s="115" t="s">
        <v>21023</v>
      </c>
      <c r="B7954" s="115" t="s">
        <v>21024</v>
      </c>
      <c r="C7954" s="115" t="s">
        <v>21025</v>
      </c>
      <c r="D7954" s="115" t="s">
        <v>1453</v>
      </c>
      <c r="E7954" s="115">
        <v>1058.0263</v>
      </c>
      <c r="F7954" s="674">
        <v>293.83600000000001</v>
      </c>
      <c r="G7954" s="674">
        <v>295.84500000000003</v>
      </c>
      <c r="H7954" s="115">
        <f t="shared" si="248"/>
        <v>1.0068371472522089</v>
      </c>
      <c r="I7954" s="115">
        <f t="shared" si="249"/>
        <v>1065.2601999999999</v>
      </c>
    </row>
    <row r="7955" spans="1:9" hidden="1">
      <c r="A7955" s="115" t="s">
        <v>21026</v>
      </c>
      <c r="B7955" s="115" t="s">
        <v>21027</v>
      </c>
      <c r="C7955" s="115" t="s">
        <v>21028</v>
      </c>
      <c r="D7955" s="115" t="s">
        <v>1453</v>
      </c>
      <c r="E7955" s="115">
        <v>1491.2612999999999</v>
      </c>
      <c r="F7955" s="674">
        <v>293.83600000000001</v>
      </c>
      <c r="G7955" s="674">
        <v>295.84500000000003</v>
      </c>
      <c r="H7955" s="115">
        <f t="shared" si="248"/>
        <v>1.0068371472522089</v>
      </c>
      <c r="I7955" s="115">
        <f t="shared" si="249"/>
        <v>1501.4573</v>
      </c>
    </row>
    <row r="7956" spans="1:9" hidden="1">
      <c r="A7956" s="115" t="s">
        <v>21029</v>
      </c>
      <c r="B7956" s="115" t="s">
        <v>21030</v>
      </c>
      <c r="C7956" s="115" t="s">
        <v>21031</v>
      </c>
      <c r="D7956" s="115" t="s">
        <v>1453</v>
      </c>
      <c r="E7956" s="115">
        <v>2478.8438000000001</v>
      </c>
      <c r="F7956" s="674">
        <v>293.83600000000001</v>
      </c>
      <c r="G7956" s="674">
        <v>295.84500000000003</v>
      </c>
      <c r="H7956" s="115">
        <f t="shared" si="248"/>
        <v>1.0068371472522089</v>
      </c>
      <c r="I7956" s="115">
        <f t="shared" si="249"/>
        <v>2495.7919999999999</v>
      </c>
    </row>
    <row r="7957" spans="1:9" hidden="1">
      <c r="A7957" s="115" t="s">
        <v>21032</v>
      </c>
      <c r="B7957" s="115" t="s">
        <v>21033</v>
      </c>
      <c r="C7957" s="115" t="s">
        <v>21034</v>
      </c>
      <c r="D7957" s="115" t="s">
        <v>1453</v>
      </c>
      <c r="E7957" s="115">
        <v>764.72709999999995</v>
      </c>
      <c r="F7957" s="674">
        <v>293.83600000000001</v>
      </c>
      <c r="G7957" s="674">
        <v>295.84500000000003</v>
      </c>
      <c r="H7957" s="115">
        <f t="shared" si="248"/>
        <v>1.0068371472522089</v>
      </c>
      <c r="I7957" s="115">
        <f t="shared" si="249"/>
        <v>769.95569999999998</v>
      </c>
    </row>
    <row r="7958" spans="1:9" hidden="1">
      <c r="A7958" s="115" t="s">
        <v>21035</v>
      </c>
      <c r="B7958" s="115" t="s">
        <v>21036</v>
      </c>
      <c r="C7958" s="115" t="s">
        <v>21037</v>
      </c>
      <c r="D7958" s="115" t="s">
        <v>1453</v>
      </c>
      <c r="E7958" s="115">
        <v>722.14530000000002</v>
      </c>
      <c r="F7958" s="674">
        <v>293.83600000000001</v>
      </c>
      <c r="G7958" s="674">
        <v>295.84500000000003</v>
      </c>
      <c r="H7958" s="115">
        <f t="shared" si="248"/>
        <v>1.0068371472522089</v>
      </c>
      <c r="I7958" s="115">
        <f t="shared" si="249"/>
        <v>727.08270000000005</v>
      </c>
    </row>
    <row r="7959" spans="1:9" hidden="1">
      <c r="A7959" s="115" t="s">
        <v>21038</v>
      </c>
      <c r="B7959" s="115" t="s">
        <v>21039</v>
      </c>
      <c r="C7959" s="115" t="s">
        <v>21040</v>
      </c>
      <c r="D7959" s="115" t="s">
        <v>1453</v>
      </c>
      <c r="E7959" s="115">
        <v>683.48310000000004</v>
      </c>
      <c r="F7959" s="674">
        <v>293.83600000000001</v>
      </c>
      <c r="G7959" s="674">
        <v>295.84500000000003</v>
      </c>
      <c r="H7959" s="115">
        <f t="shared" si="248"/>
        <v>1.0068371472522089</v>
      </c>
      <c r="I7959" s="115">
        <f t="shared" si="249"/>
        <v>688.15620000000001</v>
      </c>
    </row>
    <row r="7960" spans="1:9" hidden="1">
      <c r="A7960" s="115" t="s">
        <v>21041</v>
      </c>
      <c r="B7960" s="115" t="s">
        <v>21042</v>
      </c>
      <c r="C7960" s="115" t="s">
        <v>21043</v>
      </c>
      <c r="D7960" s="115" t="s">
        <v>1453</v>
      </c>
      <c r="E7960" s="115">
        <v>621.84690000000001</v>
      </c>
      <c r="F7960" s="674">
        <v>293.83600000000001</v>
      </c>
      <c r="G7960" s="674">
        <v>295.84500000000003</v>
      </c>
      <c r="H7960" s="115">
        <f t="shared" si="248"/>
        <v>1.0068371472522089</v>
      </c>
      <c r="I7960" s="115">
        <f t="shared" si="249"/>
        <v>626.09860000000003</v>
      </c>
    </row>
    <row r="7961" spans="1:9" hidden="1">
      <c r="A7961" s="115" t="s">
        <v>21044</v>
      </c>
      <c r="B7961" s="115" t="s">
        <v>21045</v>
      </c>
      <c r="C7961" s="115" t="s">
        <v>21046</v>
      </c>
      <c r="D7961" s="115" t="s">
        <v>1453</v>
      </c>
      <c r="E7961" s="115">
        <v>591.57410000000004</v>
      </c>
      <c r="F7961" s="674">
        <v>293.83600000000001</v>
      </c>
      <c r="G7961" s="674">
        <v>295.84500000000003</v>
      </c>
      <c r="H7961" s="115">
        <f t="shared" si="248"/>
        <v>1.0068371472522089</v>
      </c>
      <c r="I7961" s="115">
        <f t="shared" si="249"/>
        <v>595.61879999999996</v>
      </c>
    </row>
    <row r="7962" spans="1:9" hidden="1">
      <c r="A7962" s="115" t="s">
        <v>21047</v>
      </c>
      <c r="B7962" s="115" t="s">
        <v>21048</v>
      </c>
      <c r="C7962" s="115" t="s">
        <v>21049</v>
      </c>
      <c r="D7962" s="115" t="s">
        <v>1453</v>
      </c>
      <c r="E7962" s="115">
        <v>563.64850000000001</v>
      </c>
      <c r="F7962" s="674">
        <v>293.83600000000001</v>
      </c>
      <c r="G7962" s="674">
        <v>295.84500000000003</v>
      </c>
      <c r="H7962" s="115">
        <f t="shared" si="248"/>
        <v>1.0068371472522089</v>
      </c>
      <c r="I7962" s="115">
        <f t="shared" si="249"/>
        <v>567.50220000000002</v>
      </c>
    </row>
    <row r="7963" spans="1:9" hidden="1">
      <c r="A7963" s="115" t="s">
        <v>21050</v>
      </c>
      <c r="B7963" s="115" t="s">
        <v>21051</v>
      </c>
      <c r="C7963" s="115" t="s">
        <v>21052</v>
      </c>
      <c r="D7963" s="115" t="s">
        <v>1453</v>
      </c>
      <c r="E7963" s="115">
        <v>544.73410000000001</v>
      </c>
      <c r="F7963" s="674">
        <v>293.83600000000001</v>
      </c>
      <c r="G7963" s="674">
        <v>295.84500000000003</v>
      </c>
      <c r="H7963" s="115">
        <f t="shared" si="248"/>
        <v>1.0068371472522089</v>
      </c>
      <c r="I7963" s="115">
        <f t="shared" si="249"/>
        <v>548.45849999999996</v>
      </c>
    </row>
    <row r="7964" spans="1:9" hidden="1">
      <c r="A7964" s="115" t="s">
        <v>21053</v>
      </c>
      <c r="B7964" s="115" t="s">
        <v>21054</v>
      </c>
      <c r="C7964" s="115" t="s">
        <v>21055</v>
      </c>
      <c r="D7964" s="115" t="s">
        <v>1453</v>
      </c>
      <c r="E7964" s="115">
        <v>519.11990000000003</v>
      </c>
      <c r="F7964" s="674">
        <v>293.83600000000001</v>
      </c>
      <c r="G7964" s="674">
        <v>295.84500000000003</v>
      </c>
      <c r="H7964" s="115">
        <f t="shared" si="248"/>
        <v>1.0068371472522089</v>
      </c>
      <c r="I7964" s="115">
        <f t="shared" si="249"/>
        <v>522.66920000000005</v>
      </c>
    </row>
    <row r="7965" spans="1:9" hidden="1">
      <c r="A7965" s="115" t="s">
        <v>21056</v>
      </c>
      <c r="B7965" s="115" t="s">
        <v>21057</v>
      </c>
      <c r="C7965" s="115" t="s">
        <v>21058</v>
      </c>
      <c r="D7965" s="115" t="s">
        <v>1453</v>
      </c>
      <c r="E7965" s="115">
        <v>619.30709999999999</v>
      </c>
      <c r="F7965" s="674">
        <v>293.83600000000001</v>
      </c>
      <c r="G7965" s="674">
        <v>295.84500000000003</v>
      </c>
      <c r="H7965" s="115">
        <f t="shared" si="248"/>
        <v>1.0068371472522089</v>
      </c>
      <c r="I7965" s="115">
        <f t="shared" si="249"/>
        <v>623.54139999999995</v>
      </c>
    </row>
    <row r="7966" spans="1:9" hidden="1">
      <c r="A7966" s="115" t="s">
        <v>21059</v>
      </c>
      <c r="B7966" s="115" t="s">
        <v>21060</v>
      </c>
      <c r="C7966" s="115" t="s">
        <v>21061</v>
      </c>
      <c r="D7966" s="115" t="s">
        <v>1453</v>
      </c>
      <c r="E7966" s="115">
        <v>586.40350000000001</v>
      </c>
      <c r="F7966" s="674">
        <v>293.83600000000001</v>
      </c>
      <c r="G7966" s="674">
        <v>295.84500000000003</v>
      </c>
      <c r="H7966" s="115">
        <f t="shared" si="248"/>
        <v>1.0068371472522089</v>
      </c>
      <c r="I7966" s="115">
        <f t="shared" si="249"/>
        <v>590.41279999999995</v>
      </c>
    </row>
    <row r="7967" spans="1:9" hidden="1">
      <c r="A7967" s="115" t="s">
        <v>21062</v>
      </c>
      <c r="B7967" s="115" t="s">
        <v>21063</v>
      </c>
      <c r="C7967" s="115" t="s">
        <v>21064</v>
      </c>
      <c r="D7967" s="115" t="s">
        <v>1453</v>
      </c>
      <c r="E7967" s="115">
        <v>759.32249999999999</v>
      </c>
      <c r="F7967" s="674">
        <v>293.83600000000001</v>
      </c>
      <c r="G7967" s="674">
        <v>295.84500000000003</v>
      </c>
      <c r="H7967" s="115">
        <f t="shared" si="248"/>
        <v>1.0068371472522089</v>
      </c>
      <c r="I7967" s="115">
        <f t="shared" si="249"/>
        <v>764.51409999999998</v>
      </c>
    </row>
    <row r="7968" spans="1:9" hidden="1">
      <c r="A7968" s="115" t="s">
        <v>21065</v>
      </c>
      <c r="B7968" s="115" t="s">
        <v>21066</v>
      </c>
      <c r="C7968" s="115" t="s">
        <v>21067</v>
      </c>
      <c r="D7968" s="115" t="s">
        <v>1453</v>
      </c>
      <c r="E7968" s="115">
        <v>697.70659999999998</v>
      </c>
      <c r="F7968" s="674">
        <v>293.83600000000001</v>
      </c>
      <c r="G7968" s="674">
        <v>295.84500000000003</v>
      </c>
      <c r="H7968" s="115">
        <f t="shared" si="248"/>
        <v>1.0068371472522089</v>
      </c>
      <c r="I7968" s="115">
        <f t="shared" si="249"/>
        <v>702.4769</v>
      </c>
    </row>
    <row r="7969" spans="1:9" hidden="1">
      <c r="A7969" s="115" t="s">
        <v>21068</v>
      </c>
      <c r="B7969" s="115" t="s">
        <v>21069</v>
      </c>
      <c r="C7969" s="115" t="s">
        <v>21070</v>
      </c>
      <c r="D7969" s="115" t="s">
        <v>1453</v>
      </c>
      <c r="E7969" s="115">
        <v>1814.8001999999999</v>
      </c>
      <c r="F7969" s="674">
        <v>293.83600000000001</v>
      </c>
      <c r="G7969" s="674">
        <v>295.84500000000003</v>
      </c>
      <c r="H7969" s="115">
        <f t="shared" si="248"/>
        <v>1.0068371472522089</v>
      </c>
      <c r="I7969" s="115">
        <f t="shared" si="249"/>
        <v>1827.2083</v>
      </c>
    </row>
    <row r="7970" spans="1:9" hidden="1">
      <c r="A7970" s="115" t="s">
        <v>21071</v>
      </c>
      <c r="B7970" s="115" t="s">
        <v>21072</v>
      </c>
      <c r="C7970" s="115" t="s">
        <v>21073</v>
      </c>
      <c r="D7970" s="115" t="s">
        <v>1453</v>
      </c>
      <c r="E7970" s="115">
        <v>625.98069999999996</v>
      </c>
      <c r="F7970" s="674">
        <v>293.83600000000001</v>
      </c>
      <c r="G7970" s="674">
        <v>295.84500000000003</v>
      </c>
      <c r="H7970" s="115">
        <f t="shared" si="248"/>
        <v>1.0068371472522089</v>
      </c>
      <c r="I7970" s="115">
        <f t="shared" si="249"/>
        <v>630.26059999999995</v>
      </c>
    </row>
    <row r="7971" spans="1:9" hidden="1">
      <c r="A7971" s="115" t="s">
        <v>21074</v>
      </c>
      <c r="B7971" s="115" t="s">
        <v>21075</v>
      </c>
      <c r="C7971" s="115" t="s">
        <v>21076</v>
      </c>
      <c r="D7971" s="115" t="s">
        <v>1453</v>
      </c>
      <c r="E7971" s="115">
        <v>528.60389999999995</v>
      </c>
      <c r="F7971" s="674">
        <v>293.83600000000001</v>
      </c>
      <c r="G7971" s="674">
        <v>295.84500000000003</v>
      </c>
      <c r="H7971" s="115">
        <f t="shared" si="248"/>
        <v>1.0068371472522089</v>
      </c>
      <c r="I7971" s="115">
        <f t="shared" si="249"/>
        <v>532.21799999999996</v>
      </c>
    </row>
    <row r="7972" spans="1:9" hidden="1">
      <c r="A7972" s="115" t="s">
        <v>21077</v>
      </c>
      <c r="B7972" s="115" t="s">
        <v>21078</v>
      </c>
      <c r="C7972" s="115" t="s">
        <v>21079</v>
      </c>
      <c r="D7972" s="115" t="s">
        <v>1453</v>
      </c>
      <c r="E7972" s="115">
        <v>483.23270000000002</v>
      </c>
      <c r="F7972" s="674">
        <v>293.83600000000001</v>
      </c>
      <c r="G7972" s="674">
        <v>295.84500000000003</v>
      </c>
      <c r="H7972" s="115">
        <f t="shared" si="248"/>
        <v>1.0068371472522089</v>
      </c>
      <c r="I7972" s="115">
        <f t="shared" si="249"/>
        <v>486.53660000000002</v>
      </c>
    </row>
    <row r="7973" spans="1:9" hidden="1">
      <c r="A7973" s="115" t="s">
        <v>21080</v>
      </c>
      <c r="B7973" s="115" t="s">
        <v>21081</v>
      </c>
      <c r="C7973" s="115" t="s">
        <v>21082</v>
      </c>
      <c r="D7973" s="115" t="s">
        <v>1453</v>
      </c>
      <c r="E7973" s="115">
        <v>458.99270000000001</v>
      </c>
      <c r="F7973" s="674">
        <v>293.83600000000001</v>
      </c>
      <c r="G7973" s="674">
        <v>295.84500000000003</v>
      </c>
      <c r="H7973" s="115">
        <f t="shared" si="248"/>
        <v>1.0068371472522089</v>
      </c>
      <c r="I7973" s="115">
        <f t="shared" si="249"/>
        <v>462.1309</v>
      </c>
    </row>
    <row r="7974" spans="1:9" hidden="1">
      <c r="A7974" s="115" t="s">
        <v>21083</v>
      </c>
      <c r="B7974" s="115" t="s">
        <v>21084</v>
      </c>
      <c r="C7974" s="115" t="s">
        <v>21085</v>
      </c>
      <c r="D7974" s="115" t="s">
        <v>1453</v>
      </c>
      <c r="E7974" s="115">
        <v>512.96950000000004</v>
      </c>
      <c r="F7974" s="674">
        <v>293.83600000000001</v>
      </c>
      <c r="G7974" s="674">
        <v>295.84500000000003</v>
      </c>
      <c r="H7974" s="115">
        <f t="shared" si="248"/>
        <v>1.0068371472522089</v>
      </c>
      <c r="I7974" s="115">
        <f t="shared" si="249"/>
        <v>516.47670000000005</v>
      </c>
    </row>
    <row r="7975" spans="1:9" hidden="1">
      <c r="A7975" s="115" t="s">
        <v>21086</v>
      </c>
      <c r="B7975" s="115" t="s">
        <v>21087</v>
      </c>
      <c r="C7975" s="115" t="s">
        <v>21088</v>
      </c>
      <c r="D7975" s="115" t="s">
        <v>1453</v>
      </c>
      <c r="E7975" s="115">
        <v>549.20590000000004</v>
      </c>
      <c r="F7975" s="674">
        <v>293.83600000000001</v>
      </c>
      <c r="G7975" s="674">
        <v>295.84500000000003</v>
      </c>
      <c r="H7975" s="115">
        <f t="shared" si="248"/>
        <v>1.0068371472522089</v>
      </c>
      <c r="I7975" s="115">
        <f t="shared" si="249"/>
        <v>552.96090000000004</v>
      </c>
    </row>
    <row r="7976" spans="1:9" hidden="1">
      <c r="A7976" s="115" t="s">
        <v>21089</v>
      </c>
      <c r="B7976" s="115" t="s">
        <v>21090</v>
      </c>
      <c r="C7976" s="115" t="s">
        <v>21091</v>
      </c>
      <c r="D7976" s="115" t="s">
        <v>1453</v>
      </c>
      <c r="E7976" s="115">
        <v>531.11609999999996</v>
      </c>
      <c r="F7976" s="674">
        <v>293.83600000000001</v>
      </c>
      <c r="G7976" s="674">
        <v>295.84500000000003</v>
      </c>
      <c r="H7976" s="115">
        <f t="shared" si="248"/>
        <v>1.0068371472522089</v>
      </c>
      <c r="I7976" s="115">
        <f t="shared" si="249"/>
        <v>534.74739999999997</v>
      </c>
    </row>
    <row r="7977" spans="1:9" hidden="1">
      <c r="A7977" s="115" t="s">
        <v>21092</v>
      </c>
      <c r="B7977" s="115" t="s">
        <v>21093</v>
      </c>
      <c r="C7977" s="115" t="s">
        <v>21094</v>
      </c>
      <c r="D7977" s="115" t="s">
        <v>1453</v>
      </c>
      <c r="E7977" s="115">
        <v>543.78830000000005</v>
      </c>
      <c r="F7977" s="674">
        <v>293.83600000000001</v>
      </c>
      <c r="G7977" s="674">
        <v>295.84500000000003</v>
      </c>
      <c r="H7977" s="115">
        <f t="shared" si="248"/>
        <v>1.0068371472522089</v>
      </c>
      <c r="I7977" s="115">
        <f t="shared" si="249"/>
        <v>547.50630000000001</v>
      </c>
    </row>
    <row r="7978" spans="1:9" hidden="1">
      <c r="A7978" s="115" t="s">
        <v>21095</v>
      </c>
      <c r="B7978" s="115" t="s">
        <v>21096</v>
      </c>
      <c r="C7978" s="115" t="s">
        <v>21097</v>
      </c>
      <c r="D7978" s="115" t="s">
        <v>1453</v>
      </c>
      <c r="E7978" s="115">
        <v>614.87030000000004</v>
      </c>
      <c r="F7978" s="674">
        <v>293.83600000000001</v>
      </c>
      <c r="G7978" s="674">
        <v>295.84500000000003</v>
      </c>
      <c r="H7978" s="115">
        <f t="shared" si="248"/>
        <v>1.0068371472522089</v>
      </c>
      <c r="I7978" s="115">
        <f t="shared" si="249"/>
        <v>619.07429999999999</v>
      </c>
    </row>
    <row r="7979" spans="1:9" hidden="1">
      <c r="A7979" s="115" t="s">
        <v>21098</v>
      </c>
      <c r="B7979" s="115" t="s">
        <v>21099</v>
      </c>
      <c r="C7979" s="115" t="s">
        <v>21100</v>
      </c>
      <c r="D7979" s="115" t="s">
        <v>1453</v>
      </c>
      <c r="E7979" s="115">
        <v>688.0127</v>
      </c>
      <c r="F7979" s="674">
        <v>293.83600000000001</v>
      </c>
      <c r="G7979" s="674">
        <v>295.84500000000003</v>
      </c>
      <c r="H7979" s="115">
        <f t="shared" si="248"/>
        <v>1.0068371472522089</v>
      </c>
      <c r="I7979" s="115">
        <f t="shared" si="249"/>
        <v>692.71669999999995</v>
      </c>
    </row>
    <row r="7980" spans="1:9" hidden="1">
      <c r="A7980" s="115" t="s">
        <v>21101</v>
      </c>
      <c r="B7980" s="115" t="s">
        <v>21102</v>
      </c>
      <c r="C7980" s="115" t="s">
        <v>21103</v>
      </c>
      <c r="D7980" s="115" t="s">
        <v>1453</v>
      </c>
      <c r="E7980" s="115">
        <v>569.74069999999995</v>
      </c>
      <c r="F7980" s="674">
        <v>293.83600000000001</v>
      </c>
      <c r="G7980" s="674">
        <v>295.84500000000003</v>
      </c>
      <c r="H7980" s="115">
        <f t="shared" si="248"/>
        <v>1.0068371472522089</v>
      </c>
      <c r="I7980" s="115">
        <f t="shared" si="249"/>
        <v>573.63610000000006</v>
      </c>
    </row>
    <row r="7981" spans="1:9" hidden="1">
      <c r="A7981" s="115" t="s">
        <v>21104</v>
      </c>
      <c r="B7981" s="115" t="s">
        <v>21105</v>
      </c>
      <c r="C7981" s="115" t="s">
        <v>21106</v>
      </c>
      <c r="D7981" s="115" t="s">
        <v>1453</v>
      </c>
      <c r="E7981" s="115">
        <v>525.55269999999996</v>
      </c>
      <c r="F7981" s="674">
        <v>293.83600000000001</v>
      </c>
      <c r="G7981" s="674">
        <v>295.84500000000003</v>
      </c>
      <c r="H7981" s="115">
        <f t="shared" si="248"/>
        <v>1.0068371472522089</v>
      </c>
      <c r="I7981" s="115">
        <f t="shared" si="249"/>
        <v>529.14599999999996</v>
      </c>
    </row>
    <row r="7982" spans="1:9" hidden="1">
      <c r="A7982" s="115" t="s">
        <v>21107</v>
      </c>
      <c r="B7982" s="115" t="s">
        <v>21108</v>
      </c>
      <c r="C7982" s="115" t="s">
        <v>21109</v>
      </c>
      <c r="D7982" s="115" t="s">
        <v>1453</v>
      </c>
      <c r="E7982" s="115">
        <v>585.03629999999998</v>
      </c>
      <c r="F7982" s="674">
        <v>293.83600000000001</v>
      </c>
      <c r="G7982" s="674">
        <v>295.84500000000003</v>
      </c>
      <c r="H7982" s="115">
        <f t="shared" si="248"/>
        <v>1.0068371472522089</v>
      </c>
      <c r="I7982" s="115">
        <f t="shared" si="249"/>
        <v>589.03629999999998</v>
      </c>
    </row>
    <row r="7983" spans="1:9" hidden="1">
      <c r="A7983" s="115" t="s">
        <v>21110</v>
      </c>
      <c r="B7983" s="115" t="s">
        <v>21111</v>
      </c>
      <c r="C7983" s="115" t="s">
        <v>21112</v>
      </c>
      <c r="D7983" s="115" t="s">
        <v>1453</v>
      </c>
      <c r="E7983" s="115">
        <v>548.27729999999997</v>
      </c>
      <c r="F7983" s="674">
        <v>293.83600000000001</v>
      </c>
      <c r="G7983" s="674">
        <v>295.84500000000003</v>
      </c>
      <c r="H7983" s="115">
        <f t="shared" si="248"/>
        <v>1.0068371472522089</v>
      </c>
      <c r="I7983" s="115">
        <f t="shared" si="249"/>
        <v>552.02599999999995</v>
      </c>
    </row>
    <row r="7984" spans="1:9" hidden="1">
      <c r="A7984" s="115" t="s">
        <v>21113</v>
      </c>
      <c r="B7984" s="115" t="s">
        <v>21114</v>
      </c>
      <c r="C7984" s="115" t="s">
        <v>21115</v>
      </c>
      <c r="D7984" s="115" t="s">
        <v>1453</v>
      </c>
      <c r="E7984" s="115">
        <v>515.22990000000004</v>
      </c>
      <c r="F7984" s="674">
        <v>293.83600000000001</v>
      </c>
      <c r="G7984" s="674">
        <v>295.84500000000003</v>
      </c>
      <c r="H7984" s="115">
        <f t="shared" si="248"/>
        <v>1.0068371472522089</v>
      </c>
      <c r="I7984" s="115">
        <f t="shared" si="249"/>
        <v>518.75260000000003</v>
      </c>
    </row>
    <row r="7985" spans="1:9" hidden="1">
      <c r="A7985" s="115" t="s">
        <v>21116</v>
      </c>
      <c r="B7985" s="115" t="s">
        <v>21117</v>
      </c>
      <c r="C7985" s="115" t="s">
        <v>21118</v>
      </c>
      <c r="D7985" s="115" t="s">
        <v>1453</v>
      </c>
      <c r="E7985" s="115">
        <v>465.03129999999999</v>
      </c>
      <c r="F7985" s="674">
        <v>293.83600000000001</v>
      </c>
      <c r="G7985" s="674">
        <v>295.84500000000003</v>
      </c>
      <c r="H7985" s="115">
        <f t="shared" si="248"/>
        <v>1.0068371472522089</v>
      </c>
      <c r="I7985" s="115">
        <f t="shared" si="249"/>
        <v>468.21080000000001</v>
      </c>
    </row>
    <row r="7986" spans="1:9" hidden="1">
      <c r="A7986" s="115" t="s">
        <v>21119</v>
      </c>
      <c r="B7986" s="115" t="s">
        <v>21120</v>
      </c>
      <c r="C7986" s="115" t="s">
        <v>21121</v>
      </c>
      <c r="D7986" s="115" t="s">
        <v>1453</v>
      </c>
      <c r="E7986" s="115">
        <v>446.19619999999998</v>
      </c>
      <c r="F7986" s="674">
        <v>293.83600000000001</v>
      </c>
      <c r="G7986" s="674">
        <v>295.84500000000003</v>
      </c>
      <c r="H7986" s="115">
        <f t="shared" si="248"/>
        <v>1.0068371472522089</v>
      </c>
      <c r="I7986" s="115">
        <f t="shared" si="249"/>
        <v>449.24689999999998</v>
      </c>
    </row>
    <row r="7987" spans="1:9" hidden="1">
      <c r="A7987" s="115" t="s">
        <v>21122</v>
      </c>
      <c r="B7987" s="115" t="s">
        <v>21123</v>
      </c>
      <c r="C7987" s="115" t="s">
        <v>21124</v>
      </c>
      <c r="D7987" s="115" t="s">
        <v>1453</v>
      </c>
      <c r="E7987" s="115">
        <v>429.70819999999998</v>
      </c>
      <c r="F7987" s="674">
        <v>293.83600000000001</v>
      </c>
      <c r="G7987" s="674">
        <v>295.84500000000003</v>
      </c>
      <c r="H7987" s="115">
        <f t="shared" si="248"/>
        <v>1.0068371472522089</v>
      </c>
      <c r="I7987" s="115">
        <f t="shared" si="249"/>
        <v>432.64620000000002</v>
      </c>
    </row>
    <row r="7988" spans="1:9" hidden="1">
      <c r="A7988" s="115" t="s">
        <v>21125</v>
      </c>
      <c r="B7988" s="115" t="s">
        <v>21126</v>
      </c>
      <c r="C7988" s="115" t="s">
        <v>21127</v>
      </c>
      <c r="D7988" s="115" t="s">
        <v>1453</v>
      </c>
      <c r="E7988" s="115">
        <v>421.19170000000003</v>
      </c>
      <c r="F7988" s="674">
        <v>293.83600000000001</v>
      </c>
      <c r="G7988" s="674">
        <v>295.84500000000003</v>
      </c>
      <c r="H7988" s="115">
        <f t="shared" si="248"/>
        <v>1.0068371472522089</v>
      </c>
      <c r="I7988" s="115">
        <f t="shared" si="249"/>
        <v>424.07139999999998</v>
      </c>
    </row>
    <row r="7989" spans="1:9" hidden="1">
      <c r="A7989" s="115" t="s">
        <v>21128</v>
      </c>
      <c r="B7989" s="115" t="s">
        <v>21129</v>
      </c>
      <c r="C7989" s="115" t="s">
        <v>21130</v>
      </c>
      <c r="D7989" s="115" t="s">
        <v>1453</v>
      </c>
      <c r="E7989" s="115">
        <v>418.45269999999999</v>
      </c>
      <c r="F7989" s="674">
        <v>293.83600000000001</v>
      </c>
      <c r="G7989" s="674">
        <v>295.84500000000003</v>
      </c>
      <c r="H7989" s="115">
        <f t="shared" si="248"/>
        <v>1.0068371472522089</v>
      </c>
      <c r="I7989" s="115">
        <f t="shared" si="249"/>
        <v>421.31369999999998</v>
      </c>
    </row>
    <row r="7990" spans="1:9" hidden="1">
      <c r="A7990" s="115" t="s">
        <v>21131</v>
      </c>
      <c r="B7990" s="115" t="s">
        <v>21132</v>
      </c>
      <c r="C7990" s="115" t="s">
        <v>21133</v>
      </c>
      <c r="D7990" s="115" t="s">
        <v>1453</v>
      </c>
      <c r="E7990" s="115">
        <v>462.49149999999997</v>
      </c>
      <c r="F7990" s="674">
        <v>293.83600000000001</v>
      </c>
      <c r="G7990" s="674">
        <v>295.84500000000003</v>
      </c>
      <c r="H7990" s="115">
        <f t="shared" si="248"/>
        <v>1.0068371472522089</v>
      </c>
      <c r="I7990" s="115">
        <f t="shared" si="249"/>
        <v>465.65359999999998</v>
      </c>
    </row>
    <row r="7991" spans="1:9" hidden="1">
      <c r="A7991" s="115" t="s">
        <v>21134</v>
      </c>
      <c r="B7991" s="115" t="s">
        <v>21135</v>
      </c>
      <c r="C7991" s="115" t="s">
        <v>21136</v>
      </c>
      <c r="D7991" s="115" t="s">
        <v>1453</v>
      </c>
      <c r="E7991" s="115">
        <v>441.0256</v>
      </c>
      <c r="F7991" s="674">
        <v>293.83600000000001</v>
      </c>
      <c r="G7991" s="674">
        <v>295.84500000000003</v>
      </c>
      <c r="H7991" s="115">
        <f t="shared" si="248"/>
        <v>1.0068371472522089</v>
      </c>
      <c r="I7991" s="115">
        <f t="shared" si="249"/>
        <v>444.041</v>
      </c>
    </row>
    <row r="7992" spans="1:9" hidden="1">
      <c r="A7992" s="115" t="s">
        <v>21137</v>
      </c>
      <c r="B7992" s="115" t="s">
        <v>21138</v>
      </c>
      <c r="C7992" s="115" t="s">
        <v>21139</v>
      </c>
      <c r="D7992" s="115" t="s">
        <v>1453</v>
      </c>
      <c r="E7992" s="115">
        <v>659.69510000000002</v>
      </c>
      <c r="F7992" s="674">
        <v>293.83600000000001</v>
      </c>
      <c r="G7992" s="674">
        <v>295.84500000000003</v>
      </c>
      <c r="H7992" s="115">
        <f t="shared" si="248"/>
        <v>1.0068371472522089</v>
      </c>
      <c r="I7992" s="115">
        <f t="shared" si="249"/>
        <v>664.20550000000003</v>
      </c>
    </row>
    <row r="7993" spans="1:9" hidden="1">
      <c r="A7993" s="115" t="s">
        <v>21140</v>
      </c>
      <c r="B7993" s="115" t="s">
        <v>21141</v>
      </c>
      <c r="C7993" s="115" t="s">
        <v>21142</v>
      </c>
      <c r="D7993" s="115" t="s">
        <v>1453</v>
      </c>
      <c r="E7993" s="115">
        <v>632.39210000000003</v>
      </c>
      <c r="F7993" s="674">
        <v>293.83600000000001</v>
      </c>
      <c r="G7993" s="674">
        <v>295.84500000000003</v>
      </c>
      <c r="H7993" s="115">
        <f t="shared" si="248"/>
        <v>1.0068371472522089</v>
      </c>
      <c r="I7993" s="115">
        <f t="shared" si="249"/>
        <v>636.71590000000003</v>
      </c>
    </row>
    <row r="7994" spans="1:9" hidden="1">
      <c r="A7994" s="115" t="s">
        <v>21143</v>
      </c>
      <c r="B7994" s="115" t="s">
        <v>21144</v>
      </c>
      <c r="C7994" s="115" t="s">
        <v>21145</v>
      </c>
      <c r="D7994" s="115" t="s">
        <v>1453</v>
      </c>
      <c r="E7994" s="115">
        <v>1669.4223</v>
      </c>
      <c r="F7994" s="674">
        <v>293.83600000000001</v>
      </c>
      <c r="G7994" s="674">
        <v>295.84500000000003</v>
      </c>
      <c r="H7994" s="115">
        <f t="shared" si="248"/>
        <v>1.0068371472522089</v>
      </c>
      <c r="I7994" s="115">
        <f t="shared" si="249"/>
        <v>1680.8363999999999</v>
      </c>
    </row>
    <row r="7995" spans="1:9" hidden="1">
      <c r="A7995" s="115" t="s">
        <v>21146</v>
      </c>
      <c r="B7995" s="115" t="s">
        <v>21147</v>
      </c>
      <c r="C7995" s="115" t="s">
        <v>21148</v>
      </c>
      <c r="D7995" s="115" t="s">
        <v>1453</v>
      </c>
      <c r="E7995" s="115">
        <v>457.72750000000002</v>
      </c>
      <c r="F7995" s="674">
        <v>293.83600000000001</v>
      </c>
      <c r="G7995" s="674">
        <v>295.84500000000003</v>
      </c>
      <c r="H7995" s="115">
        <f t="shared" si="248"/>
        <v>1.0068371472522089</v>
      </c>
      <c r="I7995" s="115">
        <f t="shared" si="249"/>
        <v>460.8571</v>
      </c>
    </row>
    <row r="7996" spans="1:9" hidden="1">
      <c r="A7996" s="115" t="s">
        <v>21149</v>
      </c>
      <c r="B7996" s="115" t="s">
        <v>21150</v>
      </c>
      <c r="C7996" s="115" t="s">
        <v>21151</v>
      </c>
      <c r="D7996" s="115" t="s">
        <v>1453</v>
      </c>
      <c r="E7996" s="115">
        <v>383.226</v>
      </c>
      <c r="F7996" s="674">
        <v>293.83600000000001</v>
      </c>
      <c r="G7996" s="674">
        <v>295.84500000000003</v>
      </c>
      <c r="H7996" s="115">
        <f t="shared" si="248"/>
        <v>1.0068371472522089</v>
      </c>
      <c r="I7996" s="115">
        <f t="shared" si="249"/>
        <v>385.84620000000001</v>
      </c>
    </row>
    <row r="7997" spans="1:9" hidden="1">
      <c r="A7997" s="115" t="s">
        <v>21152</v>
      </c>
      <c r="B7997" s="115" t="s">
        <v>21153</v>
      </c>
      <c r="C7997" s="115" t="s">
        <v>21154</v>
      </c>
      <c r="D7997" s="115" t="s">
        <v>1453</v>
      </c>
      <c r="E7997" s="115">
        <v>358.71030000000002</v>
      </c>
      <c r="F7997" s="674">
        <v>293.83600000000001</v>
      </c>
      <c r="G7997" s="674">
        <v>295.84500000000003</v>
      </c>
      <c r="H7997" s="115">
        <f t="shared" si="248"/>
        <v>1.0068371472522089</v>
      </c>
      <c r="I7997" s="115">
        <f t="shared" si="249"/>
        <v>361.16289999999998</v>
      </c>
    </row>
    <row r="7998" spans="1:9" hidden="1">
      <c r="A7998" s="115" t="s">
        <v>21155</v>
      </c>
      <c r="B7998" s="115" t="s">
        <v>21156</v>
      </c>
      <c r="C7998" s="115" t="s">
        <v>21157</v>
      </c>
      <c r="D7998" s="115" t="s">
        <v>1453</v>
      </c>
      <c r="E7998" s="115">
        <v>358.32549999999998</v>
      </c>
      <c r="F7998" s="674">
        <v>293.83600000000001</v>
      </c>
      <c r="G7998" s="674">
        <v>295.84500000000003</v>
      </c>
      <c r="H7998" s="115">
        <f t="shared" si="248"/>
        <v>1.0068371472522089</v>
      </c>
      <c r="I7998" s="115">
        <f t="shared" si="249"/>
        <v>360.77539999999999</v>
      </c>
    </row>
    <row r="7999" spans="1:9" hidden="1">
      <c r="A7999" s="115" t="s">
        <v>21158</v>
      </c>
      <c r="B7999" s="115" t="s">
        <v>21159</v>
      </c>
      <c r="C7999" s="115" t="s">
        <v>21160</v>
      </c>
      <c r="D7999" s="115" t="s">
        <v>1453</v>
      </c>
      <c r="E7999" s="115">
        <v>423.91160000000002</v>
      </c>
      <c r="F7999" s="674">
        <v>293.83600000000001</v>
      </c>
      <c r="G7999" s="674">
        <v>295.84500000000003</v>
      </c>
      <c r="H7999" s="115">
        <f t="shared" si="248"/>
        <v>1.0068371472522089</v>
      </c>
      <c r="I7999" s="115">
        <f t="shared" si="249"/>
        <v>426.80990000000003</v>
      </c>
    </row>
    <row r="8000" spans="1:9" hidden="1">
      <c r="A8000" s="115" t="s">
        <v>21161</v>
      </c>
      <c r="B8000" s="115" t="s">
        <v>21162</v>
      </c>
      <c r="C8000" s="115" t="s">
        <v>21163</v>
      </c>
      <c r="D8000" s="115" t="s">
        <v>1453</v>
      </c>
      <c r="E8000" s="115">
        <v>415.26560000000001</v>
      </c>
      <c r="F8000" s="674">
        <v>293.83600000000001</v>
      </c>
      <c r="G8000" s="674">
        <v>295.84500000000003</v>
      </c>
      <c r="H8000" s="115">
        <f t="shared" si="248"/>
        <v>1.0068371472522089</v>
      </c>
      <c r="I8000" s="115">
        <f t="shared" si="249"/>
        <v>418.10480000000001</v>
      </c>
    </row>
    <row r="8001" spans="1:9" hidden="1">
      <c r="A8001" s="115" t="s">
        <v>21164</v>
      </c>
      <c r="B8001" s="115" t="s">
        <v>21165</v>
      </c>
      <c r="C8001" s="115" t="s">
        <v>21166</v>
      </c>
      <c r="D8001" s="115" t="s">
        <v>1453</v>
      </c>
      <c r="E8001" s="115">
        <v>407.57369999999997</v>
      </c>
      <c r="F8001" s="674">
        <v>293.83600000000001</v>
      </c>
      <c r="G8001" s="674">
        <v>295.84500000000003</v>
      </c>
      <c r="H8001" s="115">
        <f t="shared" si="248"/>
        <v>1.0068371472522089</v>
      </c>
      <c r="I8001" s="115">
        <f t="shared" si="249"/>
        <v>410.3603</v>
      </c>
    </row>
    <row r="8002" spans="1:9" hidden="1">
      <c r="A8002" s="115" t="s">
        <v>21167</v>
      </c>
      <c r="B8002" s="115" t="s">
        <v>21168</v>
      </c>
      <c r="C8002" s="115" t="s">
        <v>21169</v>
      </c>
      <c r="D8002" s="115" t="s">
        <v>1453</v>
      </c>
      <c r="E8002" s="115">
        <v>414.96109999999999</v>
      </c>
      <c r="F8002" s="674">
        <v>293.83600000000001</v>
      </c>
      <c r="G8002" s="674">
        <v>295.84500000000003</v>
      </c>
      <c r="H8002" s="115">
        <f t="shared" si="248"/>
        <v>1.0068371472522089</v>
      </c>
      <c r="I8002" s="115">
        <f t="shared" si="249"/>
        <v>417.79829999999998</v>
      </c>
    </row>
    <row r="8003" spans="1:9" hidden="1">
      <c r="A8003" s="115" t="s">
        <v>21170</v>
      </c>
      <c r="B8003" s="115" t="s">
        <v>21171</v>
      </c>
      <c r="C8003" s="115" t="s">
        <v>21172</v>
      </c>
      <c r="D8003" s="115" t="s">
        <v>1453</v>
      </c>
      <c r="E8003" s="115">
        <v>537.07839999999999</v>
      </c>
      <c r="F8003" s="674">
        <v>293.83600000000001</v>
      </c>
      <c r="G8003" s="674">
        <v>295.84500000000003</v>
      </c>
      <c r="H8003" s="115">
        <f t="shared" si="248"/>
        <v>1.0068371472522089</v>
      </c>
      <c r="I8003" s="115">
        <f t="shared" si="249"/>
        <v>540.75049999999999</v>
      </c>
    </row>
    <row r="8004" spans="1:9" hidden="1">
      <c r="A8004" s="115" t="s">
        <v>21173</v>
      </c>
      <c r="B8004" s="115" t="s">
        <v>21174</v>
      </c>
      <c r="C8004" s="115" t="s">
        <v>21175</v>
      </c>
      <c r="D8004" s="115" t="s">
        <v>1453</v>
      </c>
      <c r="E8004" s="115">
        <v>519.7595</v>
      </c>
      <c r="F8004" s="674">
        <v>293.83600000000001</v>
      </c>
      <c r="G8004" s="674">
        <v>295.84500000000003</v>
      </c>
      <c r="H8004" s="115">
        <f t="shared" si="248"/>
        <v>1.0068371472522089</v>
      </c>
      <c r="I8004" s="115">
        <f t="shared" si="249"/>
        <v>523.31320000000005</v>
      </c>
    </row>
    <row r="8005" spans="1:9" hidden="1">
      <c r="A8005" s="115" t="s">
        <v>21176</v>
      </c>
      <c r="B8005" s="115" t="s">
        <v>21177</v>
      </c>
      <c r="C8005" s="115" t="s">
        <v>21178</v>
      </c>
      <c r="D8005" s="115" t="s">
        <v>1453</v>
      </c>
      <c r="E8005" s="115">
        <v>424.36279999999999</v>
      </c>
      <c r="F8005" s="674">
        <v>293.83600000000001</v>
      </c>
      <c r="G8005" s="674">
        <v>295.84500000000003</v>
      </c>
      <c r="H8005" s="115">
        <f t="shared" ref="H8005:H8068" si="250">G8005/F8005</f>
        <v>1.0068371472522089</v>
      </c>
      <c r="I8005" s="115">
        <f t="shared" ref="I8005:I8068" si="251">ROUND(H8005*E8005,4)</f>
        <v>427.26420000000002</v>
      </c>
    </row>
    <row r="8006" spans="1:9" hidden="1">
      <c r="A8006" s="115" t="s">
        <v>21179</v>
      </c>
      <c r="B8006" s="115" t="s">
        <v>21180</v>
      </c>
      <c r="C8006" s="115" t="s">
        <v>21181</v>
      </c>
      <c r="D8006" s="115" t="s">
        <v>1453</v>
      </c>
      <c r="E8006" s="115">
        <v>402.01029999999997</v>
      </c>
      <c r="F8006" s="674">
        <v>293.83600000000001</v>
      </c>
      <c r="G8006" s="674">
        <v>295.84500000000003</v>
      </c>
      <c r="H8006" s="115">
        <f t="shared" si="250"/>
        <v>1.0068371472522089</v>
      </c>
      <c r="I8006" s="115">
        <f t="shared" si="251"/>
        <v>404.75889999999998</v>
      </c>
    </row>
    <row r="8007" spans="1:9" hidden="1">
      <c r="A8007" s="115" t="s">
        <v>21182</v>
      </c>
      <c r="B8007" s="115" t="s">
        <v>21183</v>
      </c>
      <c r="C8007" s="115" t="s">
        <v>21184</v>
      </c>
      <c r="D8007" s="115" t="s">
        <v>1453</v>
      </c>
      <c r="E8007" s="115">
        <v>213.5839</v>
      </c>
      <c r="F8007" s="674">
        <v>293.83600000000001</v>
      </c>
      <c r="G8007" s="674">
        <v>295.84500000000003</v>
      </c>
      <c r="H8007" s="115">
        <f t="shared" si="250"/>
        <v>1.0068371472522089</v>
      </c>
      <c r="I8007" s="115">
        <f t="shared" si="251"/>
        <v>215.04419999999999</v>
      </c>
    </row>
    <row r="8008" spans="1:9" hidden="1">
      <c r="A8008" s="115" t="s">
        <v>21185</v>
      </c>
      <c r="B8008" s="115" t="s">
        <v>21186</v>
      </c>
      <c r="C8008" s="115" t="s">
        <v>21187</v>
      </c>
      <c r="D8008" s="115" t="s">
        <v>1453</v>
      </c>
      <c r="E8008" s="115">
        <v>742.20939999999996</v>
      </c>
      <c r="F8008" s="674">
        <v>293.83600000000001</v>
      </c>
      <c r="G8008" s="674">
        <v>295.84500000000003</v>
      </c>
      <c r="H8008" s="115">
        <f t="shared" si="250"/>
        <v>1.0068371472522089</v>
      </c>
      <c r="I8008" s="115">
        <f t="shared" si="251"/>
        <v>747.28399999999999</v>
      </c>
    </row>
    <row r="8009" spans="1:9" hidden="1">
      <c r="A8009" s="115" t="s">
        <v>21188</v>
      </c>
      <c r="B8009" s="115" t="s">
        <v>21189</v>
      </c>
      <c r="C8009" s="115" t="s">
        <v>21190</v>
      </c>
      <c r="D8009" s="115" t="s">
        <v>8378</v>
      </c>
      <c r="E8009" s="115">
        <v>64.715100000000007</v>
      </c>
      <c r="F8009" s="674">
        <v>293.83600000000001</v>
      </c>
      <c r="G8009" s="674">
        <v>295.84500000000003</v>
      </c>
      <c r="H8009" s="115">
        <f t="shared" si="250"/>
        <v>1.0068371472522089</v>
      </c>
      <c r="I8009" s="115">
        <f t="shared" si="251"/>
        <v>65.157600000000002</v>
      </c>
    </row>
    <row r="8010" spans="1:9" hidden="1">
      <c r="A8010" s="115" t="s">
        <v>21191</v>
      </c>
      <c r="B8010" s="115" t="s">
        <v>21192</v>
      </c>
      <c r="C8010" s="115" t="s">
        <v>21193</v>
      </c>
      <c r="D8010" s="115" t="s">
        <v>8378</v>
      </c>
      <c r="E8010" s="115">
        <v>21.476299999999998</v>
      </c>
      <c r="F8010" s="674">
        <v>293.83600000000001</v>
      </c>
      <c r="G8010" s="674">
        <v>295.84500000000003</v>
      </c>
      <c r="H8010" s="115">
        <f t="shared" si="250"/>
        <v>1.0068371472522089</v>
      </c>
      <c r="I8010" s="115">
        <f t="shared" si="251"/>
        <v>21.623100000000001</v>
      </c>
    </row>
    <row r="8011" spans="1:9" hidden="1">
      <c r="A8011" s="115" t="s">
        <v>21194</v>
      </c>
      <c r="B8011" s="115" t="s">
        <v>21195</v>
      </c>
      <c r="C8011" s="115" t="s">
        <v>21196</v>
      </c>
      <c r="D8011" s="115" t="s">
        <v>8378</v>
      </c>
      <c r="E8011" s="115">
        <v>99.700199999999995</v>
      </c>
      <c r="F8011" s="674">
        <v>293.83600000000001</v>
      </c>
      <c r="G8011" s="674">
        <v>295.84500000000003</v>
      </c>
      <c r="H8011" s="115">
        <f t="shared" si="250"/>
        <v>1.0068371472522089</v>
      </c>
      <c r="I8011" s="115">
        <f t="shared" si="251"/>
        <v>100.3819</v>
      </c>
    </row>
    <row r="8012" spans="1:9" hidden="1">
      <c r="A8012" s="115" t="s">
        <v>21197</v>
      </c>
      <c r="B8012" s="115" t="s">
        <v>21198</v>
      </c>
      <c r="C8012" s="115" t="s">
        <v>21199</v>
      </c>
      <c r="D8012" s="115" t="s">
        <v>8378</v>
      </c>
      <c r="E8012" s="115">
        <v>78.426299999999998</v>
      </c>
      <c r="F8012" s="674">
        <v>293.83600000000001</v>
      </c>
      <c r="G8012" s="674">
        <v>295.84500000000003</v>
      </c>
      <c r="H8012" s="115">
        <f t="shared" si="250"/>
        <v>1.0068371472522089</v>
      </c>
      <c r="I8012" s="115">
        <f t="shared" si="251"/>
        <v>78.962500000000006</v>
      </c>
    </row>
    <row r="8013" spans="1:9" hidden="1">
      <c r="A8013" s="115" t="s">
        <v>21200</v>
      </c>
      <c r="B8013" s="115" t="s">
        <v>21201</v>
      </c>
      <c r="C8013" s="115" t="s">
        <v>21202</v>
      </c>
      <c r="D8013" s="115" t="s">
        <v>1453</v>
      </c>
      <c r="E8013" s="115">
        <v>729.6943</v>
      </c>
      <c r="F8013" s="674">
        <v>293.83600000000001</v>
      </c>
      <c r="G8013" s="674">
        <v>295.84500000000003</v>
      </c>
      <c r="H8013" s="115">
        <f t="shared" si="250"/>
        <v>1.0068371472522089</v>
      </c>
      <c r="I8013" s="115">
        <f t="shared" si="251"/>
        <v>734.68330000000003</v>
      </c>
    </row>
    <row r="8014" spans="1:9" hidden="1">
      <c r="A8014" s="115" t="s">
        <v>21203</v>
      </c>
      <c r="B8014" s="115" t="s">
        <v>21204</v>
      </c>
      <c r="C8014" s="115" t="s">
        <v>21205</v>
      </c>
      <c r="D8014" s="115" t="s">
        <v>1453</v>
      </c>
      <c r="E8014" s="115">
        <v>1021.3702</v>
      </c>
      <c r="F8014" s="674">
        <v>293.83600000000001</v>
      </c>
      <c r="G8014" s="674">
        <v>295.84500000000003</v>
      </c>
      <c r="H8014" s="115">
        <f t="shared" si="250"/>
        <v>1.0068371472522089</v>
      </c>
      <c r="I8014" s="115">
        <f t="shared" si="251"/>
        <v>1028.3534999999999</v>
      </c>
    </row>
    <row r="8015" spans="1:9" hidden="1">
      <c r="A8015" s="115" t="s">
        <v>21206</v>
      </c>
      <c r="B8015" s="115" t="s">
        <v>21207</v>
      </c>
      <c r="C8015" s="115" t="s">
        <v>21208</v>
      </c>
      <c r="D8015" s="115" t="s">
        <v>1453</v>
      </c>
      <c r="E8015" s="115">
        <v>473.84030000000001</v>
      </c>
      <c r="F8015" s="674">
        <v>293.83600000000001</v>
      </c>
      <c r="G8015" s="674">
        <v>295.84500000000003</v>
      </c>
      <c r="H8015" s="115">
        <f t="shared" si="250"/>
        <v>1.0068371472522089</v>
      </c>
      <c r="I8015" s="115">
        <f t="shared" si="251"/>
        <v>477.08</v>
      </c>
    </row>
    <row r="8016" spans="1:9" hidden="1">
      <c r="A8016" s="115" t="s">
        <v>21209</v>
      </c>
      <c r="B8016" s="115" t="s">
        <v>21210</v>
      </c>
      <c r="C8016" s="115" t="s">
        <v>21211</v>
      </c>
      <c r="D8016" s="115" t="s">
        <v>1453</v>
      </c>
      <c r="E8016" s="115">
        <v>527.17160000000001</v>
      </c>
      <c r="F8016" s="674">
        <v>293.83600000000001</v>
      </c>
      <c r="G8016" s="674">
        <v>295.84500000000003</v>
      </c>
      <c r="H8016" s="115">
        <f t="shared" si="250"/>
        <v>1.0068371472522089</v>
      </c>
      <c r="I8016" s="115">
        <f t="shared" si="251"/>
        <v>530.77589999999998</v>
      </c>
    </row>
    <row r="8017" spans="1:9" hidden="1">
      <c r="A8017" s="115" t="s">
        <v>21212</v>
      </c>
      <c r="B8017" s="115" t="s">
        <v>21213</v>
      </c>
      <c r="C8017" s="115" t="s">
        <v>21214</v>
      </c>
      <c r="D8017" s="115" t="s">
        <v>1453</v>
      </c>
      <c r="E8017" s="115">
        <v>428.82729999999998</v>
      </c>
      <c r="F8017" s="674">
        <v>293.83600000000001</v>
      </c>
      <c r="G8017" s="674">
        <v>295.84500000000003</v>
      </c>
      <c r="H8017" s="115">
        <f t="shared" si="250"/>
        <v>1.0068371472522089</v>
      </c>
      <c r="I8017" s="115">
        <f t="shared" si="251"/>
        <v>431.7593</v>
      </c>
    </row>
    <row r="8018" spans="1:9" hidden="1">
      <c r="A8018" s="115" t="s">
        <v>21215</v>
      </c>
      <c r="B8018" s="115" t="s">
        <v>21216</v>
      </c>
      <c r="C8018" s="115" t="s">
        <v>21217</v>
      </c>
      <c r="D8018" s="115" t="s">
        <v>1453</v>
      </c>
      <c r="E8018" s="115">
        <v>2032.8489999999999</v>
      </c>
      <c r="F8018" s="674">
        <v>293.83600000000001</v>
      </c>
      <c r="G8018" s="674">
        <v>295.84500000000003</v>
      </c>
      <c r="H8018" s="115">
        <f t="shared" si="250"/>
        <v>1.0068371472522089</v>
      </c>
      <c r="I8018" s="115">
        <f t="shared" si="251"/>
        <v>2046.7479000000001</v>
      </c>
    </row>
    <row r="8019" spans="1:9" hidden="1">
      <c r="A8019" s="115" t="s">
        <v>21218</v>
      </c>
      <c r="B8019" s="115" t="s">
        <v>21219</v>
      </c>
      <c r="C8019" s="115" t="s">
        <v>21220</v>
      </c>
      <c r="D8019" s="115" t="s">
        <v>1453</v>
      </c>
      <c r="E8019" s="115">
        <v>1156.7589</v>
      </c>
      <c r="F8019" s="674">
        <v>293.83600000000001</v>
      </c>
      <c r="G8019" s="674">
        <v>295.84500000000003</v>
      </c>
      <c r="H8019" s="115">
        <f t="shared" si="250"/>
        <v>1.0068371472522089</v>
      </c>
      <c r="I8019" s="115">
        <f t="shared" si="251"/>
        <v>1164.6677999999999</v>
      </c>
    </row>
    <row r="8020" spans="1:9" hidden="1">
      <c r="A8020" s="115" t="s">
        <v>21221</v>
      </c>
      <c r="B8020" s="115" t="s">
        <v>21222</v>
      </c>
      <c r="C8020" s="115" t="s">
        <v>21223</v>
      </c>
      <c r="D8020" s="115" t="s">
        <v>1453</v>
      </c>
      <c r="E8020" s="115">
        <v>728.74109999999996</v>
      </c>
      <c r="F8020" s="674">
        <v>293.83600000000001</v>
      </c>
      <c r="G8020" s="674">
        <v>295.84500000000003</v>
      </c>
      <c r="H8020" s="115">
        <f t="shared" si="250"/>
        <v>1.0068371472522089</v>
      </c>
      <c r="I8020" s="115">
        <f t="shared" si="251"/>
        <v>733.72360000000003</v>
      </c>
    </row>
    <row r="8021" spans="1:9" hidden="1">
      <c r="A8021" s="115" t="s">
        <v>21224</v>
      </c>
      <c r="B8021" s="115" t="s">
        <v>21225</v>
      </c>
      <c r="C8021" s="115" t="s">
        <v>21019</v>
      </c>
      <c r="D8021" s="115" t="s">
        <v>1453</v>
      </c>
      <c r="E8021" s="115">
        <v>866.22500000000002</v>
      </c>
      <c r="F8021" s="674">
        <v>293.83600000000001</v>
      </c>
      <c r="G8021" s="674">
        <v>295.84500000000003</v>
      </c>
      <c r="H8021" s="115">
        <f t="shared" si="250"/>
        <v>1.0068371472522089</v>
      </c>
      <c r="I8021" s="115">
        <f t="shared" si="251"/>
        <v>872.14750000000004</v>
      </c>
    </row>
    <row r="8022" spans="1:9" hidden="1">
      <c r="A8022" s="115" t="s">
        <v>21226</v>
      </c>
      <c r="B8022" s="115" t="s">
        <v>21227</v>
      </c>
      <c r="C8022" s="115" t="s">
        <v>21022</v>
      </c>
      <c r="D8022" s="115" t="s">
        <v>1453</v>
      </c>
      <c r="E8022" s="115">
        <v>3874.7249999999999</v>
      </c>
      <c r="F8022" s="674">
        <v>293.83600000000001</v>
      </c>
      <c r="G8022" s="674">
        <v>295.84500000000003</v>
      </c>
      <c r="H8022" s="115">
        <f t="shared" si="250"/>
        <v>1.0068371472522089</v>
      </c>
      <c r="I8022" s="115">
        <f t="shared" si="251"/>
        <v>3901.2170999999998</v>
      </c>
    </row>
    <row r="8023" spans="1:9" hidden="1">
      <c r="A8023" s="115" t="s">
        <v>21228</v>
      </c>
      <c r="B8023" s="115" t="s">
        <v>21229</v>
      </c>
      <c r="C8023" s="115" t="s">
        <v>21025</v>
      </c>
      <c r="D8023" s="115" t="s">
        <v>1453</v>
      </c>
      <c r="E8023" s="115">
        <v>1033.0899999999999</v>
      </c>
      <c r="F8023" s="674">
        <v>293.83600000000001</v>
      </c>
      <c r="G8023" s="674">
        <v>295.84500000000003</v>
      </c>
      <c r="H8023" s="115">
        <f t="shared" si="250"/>
        <v>1.0068371472522089</v>
      </c>
      <c r="I8023" s="115">
        <f t="shared" si="251"/>
        <v>1040.1533999999999</v>
      </c>
    </row>
    <row r="8024" spans="1:9" hidden="1">
      <c r="A8024" s="115" t="s">
        <v>21230</v>
      </c>
      <c r="B8024" s="115" t="s">
        <v>21231</v>
      </c>
      <c r="C8024" s="115" t="s">
        <v>21028</v>
      </c>
      <c r="D8024" s="115" t="s">
        <v>1453</v>
      </c>
      <c r="E8024" s="115">
        <v>1466.325</v>
      </c>
      <c r="F8024" s="674">
        <v>293.83600000000001</v>
      </c>
      <c r="G8024" s="674">
        <v>295.84500000000003</v>
      </c>
      <c r="H8024" s="115">
        <f t="shared" si="250"/>
        <v>1.0068371472522089</v>
      </c>
      <c r="I8024" s="115">
        <f t="shared" si="251"/>
        <v>1476.3505</v>
      </c>
    </row>
    <row r="8025" spans="1:9" hidden="1">
      <c r="A8025" s="115" t="s">
        <v>21232</v>
      </c>
      <c r="B8025" s="115" t="s">
        <v>21233</v>
      </c>
      <c r="C8025" s="115" t="s">
        <v>21031</v>
      </c>
      <c r="D8025" s="115" t="s">
        <v>1453</v>
      </c>
      <c r="E8025" s="115">
        <v>2453.9074999999998</v>
      </c>
      <c r="F8025" s="674">
        <v>293.83600000000001</v>
      </c>
      <c r="G8025" s="674">
        <v>295.84500000000003</v>
      </c>
      <c r="H8025" s="115">
        <f t="shared" si="250"/>
        <v>1.0068371472522089</v>
      </c>
      <c r="I8025" s="115">
        <f t="shared" si="251"/>
        <v>2470.6851999999999</v>
      </c>
    </row>
    <row r="8026" spans="1:9" hidden="1">
      <c r="A8026" s="115" t="s">
        <v>21234</v>
      </c>
      <c r="B8026" s="115" t="s">
        <v>21235</v>
      </c>
      <c r="C8026" s="115" t="s">
        <v>21034</v>
      </c>
      <c r="D8026" s="115" t="s">
        <v>1453</v>
      </c>
      <c r="E8026" s="115">
        <v>734.24940000000004</v>
      </c>
      <c r="F8026" s="674">
        <v>293.83600000000001</v>
      </c>
      <c r="G8026" s="674">
        <v>295.84500000000003</v>
      </c>
      <c r="H8026" s="115">
        <f t="shared" si="250"/>
        <v>1.0068371472522089</v>
      </c>
      <c r="I8026" s="115">
        <f t="shared" si="251"/>
        <v>739.26959999999997</v>
      </c>
    </row>
    <row r="8027" spans="1:9" hidden="1">
      <c r="A8027" s="115" t="s">
        <v>21236</v>
      </c>
      <c r="B8027" s="115" t="s">
        <v>21237</v>
      </c>
      <c r="C8027" s="115" t="s">
        <v>21037</v>
      </c>
      <c r="D8027" s="115" t="s">
        <v>1453</v>
      </c>
      <c r="E8027" s="115">
        <v>691.66759999999999</v>
      </c>
      <c r="F8027" s="674">
        <v>293.83600000000001</v>
      </c>
      <c r="G8027" s="674">
        <v>295.84500000000003</v>
      </c>
      <c r="H8027" s="115">
        <f t="shared" si="250"/>
        <v>1.0068371472522089</v>
      </c>
      <c r="I8027" s="115">
        <f t="shared" si="251"/>
        <v>696.39660000000003</v>
      </c>
    </row>
    <row r="8028" spans="1:9" hidden="1">
      <c r="A8028" s="115" t="s">
        <v>21238</v>
      </c>
      <c r="B8028" s="115" t="s">
        <v>21239</v>
      </c>
      <c r="C8028" s="115" t="s">
        <v>21040</v>
      </c>
      <c r="D8028" s="115" t="s">
        <v>1453</v>
      </c>
      <c r="E8028" s="115">
        <v>653.00540000000001</v>
      </c>
      <c r="F8028" s="674">
        <v>293.83600000000001</v>
      </c>
      <c r="G8028" s="674">
        <v>295.84500000000003</v>
      </c>
      <c r="H8028" s="115">
        <f t="shared" si="250"/>
        <v>1.0068371472522089</v>
      </c>
      <c r="I8028" s="115">
        <f t="shared" si="251"/>
        <v>657.4701</v>
      </c>
    </row>
    <row r="8029" spans="1:9" hidden="1">
      <c r="A8029" s="115" t="s">
        <v>21240</v>
      </c>
      <c r="B8029" s="115" t="s">
        <v>21241</v>
      </c>
      <c r="C8029" s="115" t="s">
        <v>21043</v>
      </c>
      <c r="D8029" s="115" t="s">
        <v>1453</v>
      </c>
      <c r="E8029" s="115">
        <v>591.36919999999998</v>
      </c>
      <c r="F8029" s="674">
        <v>293.83600000000001</v>
      </c>
      <c r="G8029" s="674">
        <v>295.84500000000003</v>
      </c>
      <c r="H8029" s="115">
        <f t="shared" si="250"/>
        <v>1.0068371472522089</v>
      </c>
      <c r="I8029" s="115">
        <f t="shared" si="251"/>
        <v>595.41250000000002</v>
      </c>
    </row>
    <row r="8030" spans="1:9" hidden="1">
      <c r="A8030" s="115" t="s">
        <v>21242</v>
      </c>
      <c r="B8030" s="115" t="s">
        <v>21243</v>
      </c>
      <c r="C8030" s="115" t="s">
        <v>21046</v>
      </c>
      <c r="D8030" s="115" t="s">
        <v>1453</v>
      </c>
      <c r="E8030" s="115">
        <v>561.09640000000002</v>
      </c>
      <c r="F8030" s="674">
        <v>293.83600000000001</v>
      </c>
      <c r="G8030" s="674">
        <v>295.84500000000003</v>
      </c>
      <c r="H8030" s="115">
        <f t="shared" si="250"/>
        <v>1.0068371472522089</v>
      </c>
      <c r="I8030" s="115">
        <f t="shared" si="251"/>
        <v>564.93269999999995</v>
      </c>
    </row>
    <row r="8031" spans="1:9" hidden="1">
      <c r="A8031" s="115" t="s">
        <v>21244</v>
      </c>
      <c r="B8031" s="115" t="s">
        <v>21245</v>
      </c>
      <c r="C8031" s="115" t="s">
        <v>21049</v>
      </c>
      <c r="D8031" s="115" t="s">
        <v>1453</v>
      </c>
      <c r="E8031" s="115">
        <v>533.17079999999999</v>
      </c>
      <c r="F8031" s="674">
        <v>293.83600000000001</v>
      </c>
      <c r="G8031" s="674">
        <v>295.84500000000003</v>
      </c>
      <c r="H8031" s="115">
        <f t="shared" si="250"/>
        <v>1.0068371472522089</v>
      </c>
      <c r="I8031" s="115">
        <f t="shared" si="251"/>
        <v>536.81619999999998</v>
      </c>
    </row>
    <row r="8032" spans="1:9" hidden="1">
      <c r="A8032" s="115" t="s">
        <v>21246</v>
      </c>
      <c r="B8032" s="115" t="s">
        <v>21247</v>
      </c>
      <c r="C8032" s="115" t="s">
        <v>21052</v>
      </c>
      <c r="D8032" s="115" t="s">
        <v>1453</v>
      </c>
      <c r="E8032" s="115">
        <v>514.25639999999999</v>
      </c>
      <c r="F8032" s="674">
        <v>293.83600000000001</v>
      </c>
      <c r="G8032" s="674">
        <v>295.84500000000003</v>
      </c>
      <c r="H8032" s="115">
        <f t="shared" si="250"/>
        <v>1.0068371472522089</v>
      </c>
      <c r="I8032" s="115">
        <f t="shared" si="251"/>
        <v>517.77239999999995</v>
      </c>
    </row>
    <row r="8033" spans="1:9" hidden="1">
      <c r="A8033" s="115" t="s">
        <v>21248</v>
      </c>
      <c r="B8033" s="115" t="s">
        <v>21249</v>
      </c>
      <c r="C8033" s="115" t="s">
        <v>21055</v>
      </c>
      <c r="D8033" s="115" t="s">
        <v>1453</v>
      </c>
      <c r="E8033" s="115">
        <v>488.6422</v>
      </c>
      <c r="F8033" s="674">
        <v>293.83600000000001</v>
      </c>
      <c r="G8033" s="674">
        <v>295.84500000000003</v>
      </c>
      <c r="H8033" s="115">
        <f t="shared" si="250"/>
        <v>1.0068371472522089</v>
      </c>
      <c r="I8033" s="115">
        <f t="shared" si="251"/>
        <v>491.98309999999998</v>
      </c>
    </row>
    <row r="8034" spans="1:9" hidden="1">
      <c r="A8034" s="115" t="s">
        <v>21250</v>
      </c>
      <c r="B8034" s="115" t="s">
        <v>21251</v>
      </c>
      <c r="C8034" s="115" t="s">
        <v>21058</v>
      </c>
      <c r="D8034" s="115" t="s">
        <v>1453</v>
      </c>
      <c r="E8034" s="115">
        <v>588.82939999999996</v>
      </c>
      <c r="F8034" s="674">
        <v>293.83600000000001</v>
      </c>
      <c r="G8034" s="674">
        <v>295.84500000000003</v>
      </c>
      <c r="H8034" s="115">
        <f t="shared" si="250"/>
        <v>1.0068371472522089</v>
      </c>
      <c r="I8034" s="115">
        <f t="shared" si="251"/>
        <v>592.85530000000006</v>
      </c>
    </row>
    <row r="8035" spans="1:9" hidden="1">
      <c r="A8035" s="115" t="s">
        <v>21252</v>
      </c>
      <c r="B8035" s="115" t="s">
        <v>21253</v>
      </c>
      <c r="C8035" s="115" t="s">
        <v>21061</v>
      </c>
      <c r="D8035" s="115" t="s">
        <v>1453</v>
      </c>
      <c r="E8035" s="115">
        <v>555.92579999999998</v>
      </c>
      <c r="F8035" s="674">
        <v>293.83600000000001</v>
      </c>
      <c r="G8035" s="674">
        <v>295.84500000000003</v>
      </c>
      <c r="H8035" s="115">
        <f t="shared" si="250"/>
        <v>1.0068371472522089</v>
      </c>
      <c r="I8035" s="115">
        <f t="shared" si="251"/>
        <v>559.72670000000005</v>
      </c>
    </row>
    <row r="8036" spans="1:9" hidden="1">
      <c r="A8036" s="115" t="s">
        <v>21254</v>
      </c>
      <c r="B8036" s="115" t="s">
        <v>21255</v>
      </c>
      <c r="C8036" s="115" t="s">
        <v>21064</v>
      </c>
      <c r="D8036" s="115" t="s">
        <v>1453</v>
      </c>
      <c r="E8036" s="115">
        <v>728.84479999999996</v>
      </c>
      <c r="F8036" s="674">
        <v>293.83600000000001</v>
      </c>
      <c r="G8036" s="674">
        <v>295.84500000000003</v>
      </c>
      <c r="H8036" s="115">
        <f t="shared" si="250"/>
        <v>1.0068371472522089</v>
      </c>
      <c r="I8036" s="115">
        <f t="shared" si="251"/>
        <v>733.82799999999997</v>
      </c>
    </row>
    <row r="8037" spans="1:9" hidden="1">
      <c r="A8037" s="115" t="s">
        <v>21256</v>
      </c>
      <c r="B8037" s="115" t="s">
        <v>21257</v>
      </c>
      <c r="C8037" s="115" t="s">
        <v>21067</v>
      </c>
      <c r="D8037" s="115" t="s">
        <v>1453</v>
      </c>
      <c r="E8037" s="115">
        <v>667.22889999999995</v>
      </c>
      <c r="F8037" s="674">
        <v>293.83600000000001</v>
      </c>
      <c r="G8037" s="674">
        <v>295.84500000000003</v>
      </c>
      <c r="H8037" s="115">
        <f t="shared" si="250"/>
        <v>1.0068371472522089</v>
      </c>
      <c r="I8037" s="115">
        <f t="shared" si="251"/>
        <v>671.79079999999999</v>
      </c>
    </row>
    <row r="8038" spans="1:9" hidden="1">
      <c r="A8038" s="115" t="s">
        <v>21258</v>
      </c>
      <c r="B8038" s="115" t="s">
        <v>21259</v>
      </c>
      <c r="C8038" s="115" t="s">
        <v>21070</v>
      </c>
      <c r="D8038" s="115" t="s">
        <v>1453</v>
      </c>
      <c r="E8038" s="115">
        <v>1784.3225</v>
      </c>
      <c r="F8038" s="674">
        <v>293.83600000000001</v>
      </c>
      <c r="G8038" s="674">
        <v>295.84500000000003</v>
      </c>
      <c r="H8038" s="115">
        <f t="shared" si="250"/>
        <v>1.0068371472522089</v>
      </c>
      <c r="I8038" s="115">
        <f t="shared" si="251"/>
        <v>1796.5222000000001</v>
      </c>
    </row>
    <row r="8039" spans="1:9" hidden="1">
      <c r="A8039" s="115" t="s">
        <v>21260</v>
      </c>
      <c r="B8039" s="115" t="s">
        <v>21261</v>
      </c>
      <c r="C8039" s="115" t="s">
        <v>21073</v>
      </c>
      <c r="D8039" s="115" t="s">
        <v>1453</v>
      </c>
      <c r="E8039" s="115">
        <v>595.50300000000004</v>
      </c>
      <c r="F8039" s="674">
        <v>293.83600000000001</v>
      </c>
      <c r="G8039" s="674">
        <v>295.84500000000003</v>
      </c>
      <c r="H8039" s="115">
        <f t="shared" si="250"/>
        <v>1.0068371472522089</v>
      </c>
      <c r="I8039" s="115">
        <f t="shared" si="251"/>
        <v>599.57449999999994</v>
      </c>
    </row>
    <row r="8040" spans="1:9" hidden="1">
      <c r="A8040" s="115" t="s">
        <v>21262</v>
      </c>
      <c r="B8040" s="115" t="s">
        <v>21263</v>
      </c>
      <c r="C8040" s="115" t="s">
        <v>21076</v>
      </c>
      <c r="D8040" s="115" t="s">
        <v>1453</v>
      </c>
      <c r="E8040" s="115">
        <v>498.12619999999998</v>
      </c>
      <c r="F8040" s="674">
        <v>293.83600000000001</v>
      </c>
      <c r="G8040" s="674">
        <v>295.84500000000003</v>
      </c>
      <c r="H8040" s="115">
        <f t="shared" si="250"/>
        <v>1.0068371472522089</v>
      </c>
      <c r="I8040" s="115">
        <f t="shared" si="251"/>
        <v>501.53199999999998</v>
      </c>
    </row>
    <row r="8041" spans="1:9" hidden="1">
      <c r="A8041" s="115" t="s">
        <v>21264</v>
      </c>
      <c r="B8041" s="115" t="s">
        <v>21265</v>
      </c>
      <c r="C8041" s="115" t="s">
        <v>21079</v>
      </c>
      <c r="D8041" s="115" t="s">
        <v>1453</v>
      </c>
      <c r="E8041" s="115">
        <v>452.755</v>
      </c>
      <c r="F8041" s="674">
        <v>293.83600000000001</v>
      </c>
      <c r="G8041" s="674">
        <v>295.84500000000003</v>
      </c>
      <c r="H8041" s="115">
        <f t="shared" si="250"/>
        <v>1.0068371472522089</v>
      </c>
      <c r="I8041" s="115">
        <f t="shared" si="251"/>
        <v>455.85059999999999</v>
      </c>
    </row>
    <row r="8042" spans="1:9" hidden="1">
      <c r="A8042" s="115" t="s">
        <v>21266</v>
      </c>
      <c r="B8042" s="115" t="s">
        <v>21267</v>
      </c>
      <c r="C8042" s="115" t="s">
        <v>21082</v>
      </c>
      <c r="D8042" s="115" t="s">
        <v>1453</v>
      </c>
      <c r="E8042" s="115">
        <v>428.51499999999999</v>
      </c>
      <c r="F8042" s="674">
        <v>293.83600000000001</v>
      </c>
      <c r="G8042" s="674">
        <v>295.84500000000003</v>
      </c>
      <c r="H8042" s="115">
        <f t="shared" si="250"/>
        <v>1.0068371472522089</v>
      </c>
      <c r="I8042" s="115">
        <f t="shared" si="251"/>
        <v>431.44479999999999</v>
      </c>
    </row>
    <row r="8043" spans="1:9" hidden="1">
      <c r="A8043" s="115" t="s">
        <v>21268</v>
      </c>
      <c r="B8043" s="115" t="s">
        <v>21269</v>
      </c>
      <c r="C8043" s="115" t="s">
        <v>21085</v>
      </c>
      <c r="D8043" s="115" t="s">
        <v>1453</v>
      </c>
      <c r="E8043" s="115">
        <v>482.49180000000001</v>
      </c>
      <c r="F8043" s="674">
        <v>293.83600000000001</v>
      </c>
      <c r="G8043" s="674">
        <v>295.84500000000003</v>
      </c>
      <c r="H8043" s="115">
        <f t="shared" si="250"/>
        <v>1.0068371472522089</v>
      </c>
      <c r="I8043" s="115">
        <f t="shared" si="251"/>
        <v>485.79070000000002</v>
      </c>
    </row>
    <row r="8044" spans="1:9" hidden="1">
      <c r="A8044" s="115" t="s">
        <v>21270</v>
      </c>
      <c r="B8044" s="115" t="s">
        <v>21271</v>
      </c>
      <c r="C8044" s="115" t="s">
        <v>21088</v>
      </c>
      <c r="D8044" s="115" t="s">
        <v>1453</v>
      </c>
      <c r="E8044" s="115">
        <v>518.72820000000002</v>
      </c>
      <c r="F8044" s="674">
        <v>293.83600000000001</v>
      </c>
      <c r="G8044" s="674">
        <v>295.84500000000003</v>
      </c>
      <c r="H8044" s="115">
        <f t="shared" si="250"/>
        <v>1.0068371472522089</v>
      </c>
      <c r="I8044" s="115">
        <f t="shared" si="251"/>
        <v>522.27480000000003</v>
      </c>
    </row>
    <row r="8045" spans="1:9" hidden="1">
      <c r="A8045" s="115" t="s">
        <v>21272</v>
      </c>
      <c r="B8045" s="115" t="s">
        <v>21273</v>
      </c>
      <c r="C8045" s="115" t="s">
        <v>21091</v>
      </c>
      <c r="D8045" s="115" t="s">
        <v>1453</v>
      </c>
      <c r="E8045" s="115">
        <v>500.63839999999999</v>
      </c>
      <c r="F8045" s="674">
        <v>293.83600000000001</v>
      </c>
      <c r="G8045" s="674">
        <v>295.84500000000003</v>
      </c>
      <c r="H8045" s="115">
        <f t="shared" si="250"/>
        <v>1.0068371472522089</v>
      </c>
      <c r="I8045" s="115">
        <f t="shared" si="251"/>
        <v>504.06130000000002</v>
      </c>
    </row>
    <row r="8046" spans="1:9" hidden="1">
      <c r="A8046" s="115" t="s">
        <v>21274</v>
      </c>
      <c r="B8046" s="115" t="s">
        <v>21275</v>
      </c>
      <c r="C8046" s="115" t="s">
        <v>21094</v>
      </c>
      <c r="D8046" s="115" t="s">
        <v>1453</v>
      </c>
      <c r="E8046" s="115">
        <v>513.31060000000002</v>
      </c>
      <c r="F8046" s="674">
        <v>293.83600000000001</v>
      </c>
      <c r="G8046" s="674">
        <v>295.84500000000003</v>
      </c>
      <c r="H8046" s="115">
        <f t="shared" si="250"/>
        <v>1.0068371472522089</v>
      </c>
      <c r="I8046" s="115">
        <f t="shared" si="251"/>
        <v>516.8202</v>
      </c>
    </row>
    <row r="8047" spans="1:9" hidden="1">
      <c r="A8047" s="115" t="s">
        <v>21276</v>
      </c>
      <c r="B8047" s="115" t="s">
        <v>21277</v>
      </c>
      <c r="C8047" s="115" t="s">
        <v>21097</v>
      </c>
      <c r="D8047" s="115" t="s">
        <v>1453</v>
      </c>
      <c r="E8047" s="115">
        <v>584.39260000000002</v>
      </c>
      <c r="F8047" s="674">
        <v>293.83600000000001</v>
      </c>
      <c r="G8047" s="674">
        <v>295.84500000000003</v>
      </c>
      <c r="H8047" s="115">
        <f t="shared" si="250"/>
        <v>1.0068371472522089</v>
      </c>
      <c r="I8047" s="115">
        <f t="shared" si="251"/>
        <v>588.38819999999998</v>
      </c>
    </row>
    <row r="8048" spans="1:9" hidden="1">
      <c r="A8048" s="115" t="s">
        <v>21278</v>
      </c>
      <c r="B8048" s="115" t="s">
        <v>21279</v>
      </c>
      <c r="C8048" s="115" t="s">
        <v>21100</v>
      </c>
      <c r="D8048" s="115" t="s">
        <v>1453</v>
      </c>
      <c r="E8048" s="115">
        <v>657.53499999999997</v>
      </c>
      <c r="F8048" s="674">
        <v>293.83600000000001</v>
      </c>
      <c r="G8048" s="674">
        <v>295.84500000000003</v>
      </c>
      <c r="H8048" s="115">
        <f t="shared" si="250"/>
        <v>1.0068371472522089</v>
      </c>
      <c r="I8048" s="115">
        <f t="shared" si="251"/>
        <v>662.03070000000002</v>
      </c>
    </row>
    <row r="8049" spans="1:9" hidden="1">
      <c r="A8049" s="115" t="s">
        <v>21280</v>
      </c>
      <c r="B8049" s="115" t="s">
        <v>21281</v>
      </c>
      <c r="C8049" s="115" t="s">
        <v>21103</v>
      </c>
      <c r="D8049" s="115" t="s">
        <v>1453</v>
      </c>
      <c r="E8049" s="115">
        <v>539.26300000000003</v>
      </c>
      <c r="F8049" s="674">
        <v>293.83600000000001</v>
      </c>
      <c r="G8049" s="674">
        <v>295.84500000000003</v>
      </c>
      <c r="H8049" s="115">
        <f t="shared" si="250"/>
        <v>1.0068371472522089</v>
      </c>
      <c r="I8049" s="115">
        <f t="shared" si="251"/>
        <v>542.95000000000005</v>
      </c>
    </row>
    <row r="8050" spans="1:9" hidden="1">
      <c r="A8050" s="115" t="s">
        <v>21282</v>
      </c>
      <c r="B8050" s="115" t="s">
        <v>21283</v>
      </c>
      <c r="C8050" s="115" t="s">
        <v>21106</v>
      </c>
      <c r="D8050" s="115" t="s">
        <v>1453</v>
      </c>
      <c r="E8050" s="115">
        <v>495.07499999999999</v>
      </c>
      <c r="F8050" s="674">
        <v>293.83600000000001</v>
      </c>
      <c r="G8050" s="674">
        <v>295.84500000000003</v>
      </c>
      <c r="H8050" s="115">
        <f t="shared" si="250"/>
        <v>1.0068371472522089</v>
      </c>
      <c r="I8050" s="115">
        <f t="shared" si="251"/>
        <v>498.4599</v>
      </c>
    </row>
    <row r="8051" spans="1:9" hidden="1">
      <c r="A8051" s="115" t="s">
        <v>21284</v>
      </c>
      <c r="B8051" s="115" t="s">
        <v>21285</v>
      </c>
      <c r="C8051" s="115" t="s">
        <v>21109</v>
      </c>
      <c r="D8051" s="115" t="s">
        <v>1453</v>
      </c>
      <c r="E8051" s="115">
        <v>579.49800000000005</v>
      </c>
      <c r="F8051" s="674">
        <v>293.83600000000001</v>
      </c>
      <c r="G8051" s="674">
        <v>295.84500000000003</v>
      </c>
      <c r="H8051" s="115">
        <f t="shared" si="250"/>
        <v>1.0068371472522089</v>
      </c>
      <c r="I8051" s="115">
        <f t="shared" si="251"/>
        <v>583.46010000000001</v>
      </c>
    </row>
    <row r="8052" spans="1:9" hidden="1">
      <c r="A8052" s="115" t="s">
        <v>21286</v>
      </c>
      <c r="B8052" s="115" t="s">
        <v>21287</v>
      </c>
      <c r="C8052" s="115" t="s">
        <v>21112</v>
      </c>
      <c r="D8052" s="115" t="s">
        <v>1453</v>
      </c>
      <c r="E8052" s="115">
        <v>541.96320000000003</v>
      </c>
      <c r="F8052" s="674">
        <v>293.83600000000001</v>
      </c>
      <c r="G8052" s="674">
        <v>295.84500000000003</v>
      </c>
      <c r="H8052" s="115">
        <f t="shared" si="250"/>
        <v>1.0068371472522089</v>
      </c>
      <c r="I8052" s="115">
        <f t="shared" si="251"/>
        <v>545.66869999999994</v>
      </c>
    </row>
    <row r="8053" spans="1:9" hidden="1">
      <c r="A8053" s="115" t="s">
        <v>21288</v>
      </c>
      <c r="B8053" s="115" t="s">
        <v>21289</v>
      </c>
      <c r="C8053" s="115" t="s">
        <v>21115</v>
      </c>
      <c r="D8053" s="115" t="s">
        <v>1453</v>
      </c>
      <c r="E8053" s="115">
        <v>508.1678</v>
      </c>
      <c r="F8053" s="674">
        <v>293.83600000000001</v>
      </c>
      <c r="G8053" s="674">
        <v>295.84500000000003</v>
      </c>
      <c r="H8053" s="115">
        <f t="shared" si="250"/>
        <v>1.0068371472522089</v>
      </c>
      <c r="I8053" s="115">
        <f t="shared" si="251"/>
        <v>511.6422</v>
      </c>
    </row>
    <row r="8054" spans="1:9" hidden="1">
      <c r="A8054" s="115" t="s">
        <v>21290</v>
      </c>
      <c r="B8054" s="115" t="s">
        <v>21291</v>
      </c>
      <c r="C8054" s="115" t="s">
        <v>21118</v>
      </c>
      <c r="D8054" s="115" t="s">
        <v>1453</v>
      </c>
      <c r="E8054" s="115">
        <v>456.44529999999997</v>
      </c>
      <c r="F8054" s="674">
        <v>293.83600000000001</v>
      </c>
      <c r="G8054" s="674">
        <v>295.84500000000003</v>
      </c>
      <c r="H8054" s="115">
        <f t="shared" si="250"/>
        <v>1.0068371472522089</v>
      </c>
      <c r="I8054" s="115">
        <f t="shared" si="251"/>
        <v>459.56610000000001</v>
      </c>
    </row>
    <row r="8055" spans="1:9" hidden="1">
      <c r="A8055" s="115" t="s">
        <v>21292</v>
      </c>
      <c r="B8055" s="115" t="s">
        <v>21293</v>
      </c>
      <c r="C8055" s="115" t="s">
        <v>21121</v>
      </c>
      <c r="D8055" s="115" t="s">
        <v>1453</v>
      </c>
      <c r="E8055" s="115">
        <v>436.08629999999999</v>
      </c>
      <c r="F8055" s="674">
        <v>293.83600000000001</v>
      </c>
      <c r="G8055" s="674">
        <v>295.84500000000003</v>
      </c>
      <c r="H8055" s="115">
        <f t="shared" si="250"/>
        <v>1.0068371472522089</v>
      </c>
      <c r="I8055" s="115">
        <f t="shared" si="251"/>
        <v>439.06790000000001</v>
      </c>
    </row>
    <row r="8056" spans="1:9" hidden="1">
      <c r="A8056" s="115" t="s">
        <v>21294</v>
      </c>
      <c r="B8056" s="115" t="s">
        <v>21295</v>
      </c>
      <c r="C8056" s="115" t="s">
        <v>21124</v>
      </c>
      <c r="D8056" s="115" t="s">
        <v>1453</v>
      </c>
      <c r="E8056" s="115">
        <v>418.07440000000003</v>
      </c>
      <c r="F8056" s="674">
        <v>293.83600000000001</v>
      </c>
      <c r="G8056" s="674">
        <v>295.84500000000003</v>
      </c>
      <c r="H8056" s="115">
        <f t="shared" si="250"/>
        <v>1.0068371472522089</v>
      </c>
      <c r="I8056" s="115">
        <f t="shared" si="251"/>
        <v>420.93279999999999</v>
      </c>
    </row>
    <row r="8057" spans="1:9" hidden="1">
      <c r="A8057" s="115" t="s">
        <v>21296</v>
      </c>
      <c r="B8057" s="115" t="s">
        <v>21297</v>
      </c>
      <c r="C8057" s="115" t="s">
        <v>21127</v>
      </c>
      <c r="D8057" s="115" t="s">
        <v>1453</v>
      </c>
      <c r="E8057" s="115">
        <v>408.17250000000001</v>
      </c>
      <c r="F8057" s="674">
        <v>293.83600000000001</v>
      </c>
      <c r="G8057" s="674">
        <v>295.84500000000003</v>
      </c>
      <c r="H8057" s="115">
        <f t="shared" si="250"/>
        <v>1.0068371472522089</v>
      </c>
      <c r="I8057" s="115">
        <f t="shared" si="251"/>
        <v>410.96319999999997</v>
      </c>
    </row>
    <row r="8058" spans="1:9" hidden="1">
      <c r="A8058" s="115" t="s">
        <v>21298</v>
      </c>
      <c r="B8058" s="115" t="s">
        <v>21299</v>
      </c>
      <c r="C8058" s="115" t="s">
        <v>21130</v>
      </c>
      <c r="D8058" s="115" t="s">
        <v>1453</v>
      </c>
      <c r="E8058" s="115">
        <v>402.38580000000002</v>
      </c>
      <c r="F8058" s="674">
        <v>293.83600000000001</v>
      </c>
      <c r="G8058" s="674">
        <v>295.84500000000003</v>
      </c>
      <c r="H8058" s="115">
        <f t="shared" si="250"/>
        <v>1.0068371472522089</v>
      </c>
      <c r="I8058" s="115">
        <f t="shared" si="251"/>
        <v>405.137</v>
      </c>
    </row>
    <row r="8059" spans="1:9" hidden="1">
      <c r="A8059" s="115" t="s">
        <v>21300</v>
      </c>
      <c r="B8059" s="115" t="s">
        <v>21301</v>
      </c>
      <c r="C8059" s="115" t="s">
        <v>21133</v>
      </c>
      <c r="D8059" s="115" t="s">
        <v>1453</v>
      </c>
      <c r="E8059" s="115">
        <v>453.90550000000002</v>
      </c>
      <c r="F8059" s="674">
        <v>293.83600000000001</v>
      </c>
      <c r="G8059" s="674">
        <v>295.84500000000003</v>
      </c>
      <c r="H8059" s="115">
        <f t="shared" si="250"/>
        <v>1.0068371472522089</v>
      </c>
      <c r="I8059" s="115">
        <f t="shared" si="251"/>
        <v>457.00889999999998</v>
      </c>
    </row>
    <row r="8060" spans="1:9" hidden="1">
      <c r="A8060" s="115" t="s">
        <v>21302</v>
      </c>
      <c r="B8060" s="115" t="s">
        <v>21303</v>
      </c>
      <c r="C8060" s="115" t="s">
        <v>21136</v>
      </c>
      <c r="D8060" s="115" t="s">
        <v>1453</v>
      </c>
      <c r="E8060" s="115">
        <v>430.91570000000002</v>
      </c>
      <c r="F8060" s="674">
        <v>293.83600000000001</v>
      </c>
      <c r="G8060" s="674">
        <v>295.84500000000003</v>
      </c>
      <c r="H8060" s="115">
        <f t="shared" si="250"/>
        <v>1.0068371472522089</v>
      </c>
      <c r="I8060" s="115">
        <f t="shared" si="251"/>
        <v>433.86189999999999</v>
      </c>
    </row>
    <row r="8061" spans="1:9" hidden="1">
      <c r="A8061" s="115" t="s">
        <v>21304</v>
      </c>
      <c r="B8061" s="115" t="s">
        <v>21305</v>
      </c>
      <c r="C8061" s="115" t="s">
        <v>21139</v>
      </c>
      <c r="D8061" s="115" t="s">
        <v>1453</v>
      </c>
      <c r="E8061" s="115">
        <v>643.48969999999997</v>
      </c>
      <c r="F8061" s="674">
        <v>293.83600000000001</v>
      </c>
      <c r="G8061" s="674">
        <v>295.84500000000003</v>
      </c>
      <c r="H8061" s="115">
        <f t="shared" si="250"/>
        <v>1.0068371472522089</v>
      </c>
      <c r="I8061" s="115">
        <f t="shared" si="251"/>
        <v>647.88930000000005</v>
      </c>
    </row>
    <row r="8062" spans="1:9" hidden="1">
      <c r="A8062" s="115" t="s">
        <v>21306</v>
      </c>
      <c r="B8062" s="115" t="s">
        <v>21307</v>
      </c>
      <c r="C8062" s="115" t="s">
        <v>21142</v>
      </c>
      <c r="D8062" s="115" t="s">
        <v>1453</v>
      </c>
      <c r="E8062" s="115">
        <v>611.61500000000001</v>
      </c>
      <c r="F8062" s="674">
        <v>293.83600000000001</v>
      </c>
      <c r="G8062" s="674">
        <v>295.84500000000003</v>
      </c>
      <c r="H8062" s="115">
        <f t="shared" si="250"/>
        <v>1.0068371472522089</v>
      </c>
      <c r="I8062" s="115">
        <f t="shared" si="251"/>
        <v>615.79669999999999</v>
      </c>
    </row>
    <row r="8063" spans="1:9" hidden="1">
      <c r="A8063" s="115" t="s">
        <v>21308</v>
      </c>
      <c r="B8063" s="115" t="s">
        <v>21309</v>
      </c>
      <c r="C8063" s="115" t="s">
        <v>21145</v>
      </c>
      <c r="D8063" s="115" t="s">
        <v>1453</v>
      </c>
      <c r="E8063" s="115">
        <v>1659.3124</v>
      </c>
      <c r="F8063" s="674">
        <v>293.83600000000001</v>
      </c>
      <c r="G8063" s="674">
        <v>295.84500000000003</v>
      </c>
      <c r="H8063" s="115">
        <f t="shared" si="250"/>
        <v>1.0068371472522089</v>
      </c>
      <c r="I8063" s="115">
        <f t="shared" si="251"/>
        <v>1670.6574000000001</v>
      </c>
    </row>
    <row r="8064" spans="1:9" hidden="1">
      <c r="A8064" s="115" t="s">
        <v>21310</v>
      </c>
      <c r="B8064" s="115" t="s">
        <v>21311</v>
      </c>
      <c r="C8064" s="115" t="s">
        <v>21148</v>
      </c>
      <c r="D8064" s="115" t="s">
        <v>1453</v>
      </c>
      <c r="E8064" s="115">
        <v>450.66539999999998</v>
      </c>
      <c r="F8064" s="674">
        <v>293.83600000000001</v>
      </c>
      <c r="G8064" s="674">
        <v>295.84500000000003</v>
      </c>
      <c r="H8064" s="115">
        <f t="shared" si="250"/>
        <v>1.0068371472522089</v>
      </c>
      <c r="I8064" s="115">
        <f t="shared" si="251"/>
        <v>453.74669999999998</v>
      </c>
    </row>
    <row r="8065" spans="1:9" hidden="1">
      <c r="A8065" s="115" t="s">
        <v>21312</v>
      </c>
      <c r="B8065" s="115" t="s">
        <v>21313</v>
      </c>
      <c r="C8065" s="115" t="s">
        <v>21151</v>
      </c>
      <c r="D8065" s="115" t="s">
        <v>1453</v>
      </c>
      <c r="E8065" s="115">
        <v>373.11610000000002</v>
      </c>
      <c r="F8065" s="674">
        <v>293.83600000000001</v>
      </c>
      <c r="G8065" s="674">
        <v>295.84500000000003</v>
      </c>
      <c r="H8065" s="115">
        <f t="shared" si="250"/>
        <v>1.0068371472522089</v>
      </c>
      <c r="I8065" s="115">
        <f t="shared" si="251"/>
        <v>375.6671</v>
      </c>
    </row>
    <row r="8066" spans="1:9" hidden="1">
      <c r="A8066" s="115" t="s">
        <v>21314</v>
      </c>
      <c r="B8066" s="115" t="s">
        <v>21315</v>
      </c>
      <c r="C8066" s="115" t="s">
        <v>21154</v>
      </c>
      <c r="D8066" s="115" t="s">
        <v>1453</v>
      </c>
      <c r="E8066" s="115">
        <v>345.69110000000001</v>
      </c>
      <c r="F8066" s="674">
        <v>293.83600000000001</v>
      </c>
      <c r="G8066" s="674">
        <v>295.84500000000003</v>
      </c>
      <c r="H8066" s="115">
        <f t="shared" si="250"/>
        <v>1.0068371472522089</v>
      </c>
      <c r="I8066" s="115">
        <f t="shared" si="251"/>
        <v>348.05459999999999</v>
      </c>
    </row>
    <row r="8067" spans="1:9" hidden="1">
      <c r="A8067" s="115" t="s">
        <v>21316</v>
      </c>
      <c r="B8067" s="115" t="s">
        <v>21317</v>
      </c>
      <c r="C8067" s="115" t="s">
        <v>21157</v>
      </c>
      <c r="D8067" s="115" t="s">
        <v>1453</v>
      </c>
      <c r="E8067" s="115">
        <v>342.2586</v>
      </c>
      <c r="F8067" s="674">
        <v>293.83600000000001</v>
      </c>
      <c r="G8067" s="674">
        <v>295.84500000000003</v>
      </c>
      <c r="H8067" s="115">
        <f t="shared" si="250"/>
        <v>1.0068371472522089</v>
      </c>
      <c r="I8067" s="115">
        <f t="shared" si="251"/>
        <v>344.59870000000001</v>
      </c>
    </row>
    <row r="8068" spans="1:9" hidden="1">
      <c r="A8068" s="115" t="s">
        <v>21318</v>
      </c>
      <c r="B8068" s="115" t="s">
        <v>21319</v>
      </c>
      <c r="C8068" s="115" t="s">
        <v>21160</v>
      </c>
      <c r="D8068" s="115" t="s">
        <v>1453</v>
      </c>
      <c r="E8068" s="115">
        <v>413.80169999999998</v>
      </c>
      <c r="F8068" s="674">
        <v>293.83600000000001</v>
      </c>
      <c r="G8068" s="674">
        <v>295.84500000000003</v>
      </c>
      <c r="H8068" s="115">
        <f t="shared" si="250"/>
        <v>1.0068371472522089</v>
      </c>
      <c r="I8068" s="115">
        <f t="shared" si="251"/>
        <v>416.6309</v>
      </c>
    </row>
    <row r="8069" spans="1:9" hidden="1">
      <c r="A8069" s="115" t="s">
        <v>21320</v>
      </c>
      <c r="B8069" s="115" t="s">
        <v>21321</v>
      </c>
      <c r="C8069" s="115" t="s">
        <v>21163</v>
      </c>
      <c r="D8069" s="115" t="s">
        <v>1453</v>
      </c>
      <c r="E8069" s="115">
        <v>403.6318</v>
      </c>
      <c r="F8069" s="674">
        <v>293.83600000000001</v>
      </c>
      <c r="G8069" s="674">
        <v>295.84500000000003</v>
      </c>
      <c r="H8069" s="115">
        <f t="shared" ref="H8069:H8132" si="252">G8069/F8069</f>
        <v>1.0068371472522089</v>
      </c>
      <c r="I8069" s="115">
        <f t="shared" ref="I8069:I8132" si="253">ROUND(H8069*E8069,4)</f>
        <v>406.39150000000001</v>
      </c>
    </row>
    <row r="8070" spans="1:9" hidden="1">
      <c r="A8070" s="115" t="s">
        <v>21322</v>
      </c>
      <c r="B8070" s="115" t="s">
        <v>21323</v>
      </c>
      <c r="C8070" s="115" t="s">
        <v>21166</v>
      </c>
      <c r="D8070" s="115" t="s">
        <v>1453</v>
      </c>
      <c r="E8070" s="115">
        <v>394.55450000000002</v>
      </c>
      <c r="F8070" s="674">
        <v>293.83600000000001</v>
      </c>
      <c r="G8070" s="674">
        <v>295.84500000000003</v>
      </c>
      <c r="H8070" s="115">
        <f t="shared" si="252"/>
        <v>1.0068371472522089</v>
      </c>
      <c r="I8070" s="115">
        <f t="shared" si="253"/>
        <v>397.25209999999998</v>
      </c>
    </row>
    <row r="8071" spans="1:9" hidden="1">
      <c r="A8071" s="115" t="s">
        <v>21324</v>
      </c>
      <c r="B8071" s="115" t="s">
        <v>21325</v>
      </c>
      <c r="C8071" s="115" t="s">
        <v>21169</v>
      </c>
      <c r="D8071" s="115" t="s">
        <v>1453</v>
      </c>
      <c r="E8071" s="115">
        <v>398.89420000000001</v>
      </c>
      <c r="F8071" s="674">
        <v>293.83600000000001</v>
      </c>
      <c r="G8071" s="674">
        <v>295.84500000000003</v>
      </c>
      <c r="H8071" s="115">
        <f t="shared" si="252"/>
        <v>1.0068371472522089</v>
      </c>
      <c r="I8071" s="115">
        <f t="shared" si="253"/>
        <v>401.62150000000003</v>
      </c>
    </row>
    <row r="8072" spans="1:9" hidden="1">
      <c r="A8072" s="115" t="s">
        <v>21326</v>
      </c>
      <c r="B8072" s="115" t="s">
        <v>21327</v>
      </c>
      <c r="C8072" s="115" t="s">
        <v>21172</v>
      </c>
      <c r="D8072" s="115" t="s">
        <v>1453</v>
      </c>
      <c r="E8072" s="115">
        <v>517.96370000000002</v>
      </c>
      <c r="F8072" s="674">
        <v>293.83600000000001</v>
      </c>
      <c r="G8072" s="674">
        <v>295.84500000000003</v>
      </c>
      <c r="H8072" s="115">
        <f t="shared" si="252"/>
        <v>1.0068371472522089</v>
      </c>
      <c r="I8072" s="115">
        <f t="shared" si="253"/>
        <v>521.50509999999997</v>
      </c>
    </row>
    <row r="8073" spans="1:9" hidden="1">
      <c r="A8073" s="115" t="s">
        <v>21328</v>
      </c>
      <c r="B8073" s="115" t="s">
        <v>21329</v>
      </c>
      <c r="C8073" s="115" t="s">
        <v>21175</v>
      </c>
      <c r="D8073" s="115" t="s">
        <v>1453</v>
      </c>
      <c r="E8073" s="115">
        <v>512.69740000000002</v>
      </c>
      <c r="F8073" s="674">
        <v>293.83600000000001</v>
      </c>
      <c r="G8073" s="674">
        <v>295.84500000000003</v>
      </c>
      <c r="H8073" s="115">
        <f t="shared" si="252"/>
        <v>1.0068371472522089</v>
      </c>
      <c r="I8073" s="115">
        <f t="shared" si="253"/>
        <v>516.20280000000002</v>
      </c>
    </row>
    <row r="8074" spans="1:9" hidden="1">
      <c r="A8074" s="115" t="s">
        <v>21330</v>
      </c>
      <c r="B8074" s="115" t="s">
        <v>21331</v>
      </c>
      <c r="C8074" s="115" t="s">
        <v>21178</v>
      </c>
      <c r="D8074" s="115" t="s">
        <v>1453</v>
      </c>
      <c r="E8074" s="115">
        <v>414.25290000000001</v>
      </c>
      <c r="F8074" s="674">
        <v>293.83600000000001</v>
      </c>
      <c r="G8074" s="674">
        <v>295.84500000000003</v>
      </c>
      <c r="H8074" s="115">
        <f t="shared" si="252"/>
        <v>1.0068371472522089</v>
      </c>
      <c r="I8074" s="115">
        <f t="shared" si="253"/>
        <v>417.08519999999999</v>
      </c>
    </row>
    <row r="8075" spans="1:9" hidden="1">
      <c r="A8075" s="115" t="s">
        <v>21332</v>
      </c>
      <c r="B8075" s="115" t="s">
        <v>21333</v>
      </c>
      <c r="C8075" s="115" t="s">
        <v>21181</v>
      </c>
      <c r="D8075" s="115" t="s">
        <v>1453</v>
      </c>
      <c r="E8075" s="115">
        <v>388.99110000000002</v>
      </c>
      <c r="F8075" s="674">
        <v>293.83600000000001</v>
      </c>
      <c r="G8075" s="674">
        <v>295.84500000000003</v>
      </c>
      <c r="H8075" s="115">
        <f t="shared" si="252"/>
        <v>1.0068371472522089</v>
      </c>
      <c r="I8075" s="115">
        <f t="shared" si="253"/>
        <v>391.65069999999997</v>
      </c>
    </row>
    <row r="8076" spans="1:9" hidden="1">
      <c r="A8076" s="115" t="s">
        <v>21334</v>
      </c>
      <c r="B8076" s="115" t="s">
        <v>21335</v>
      </c>
      <c r="C8076" s="115" t="s">
        <v>21184</v>
      </c>
      <c r="D8076" s="115" t="s">
        <v>1453</v>
      </c>
      <c r="E8076" s="115">
        <v>207.2681</v>
      </c>
      <c r="F8076" s="674">
        <v>293.83600000000001</v>
      </c>
      <c r="G8076" s="674">
        <v>295.84500000000003</v>
      </c>
      <c r="H8076" s="115">
        <f t="shared" si="252"/>
        <v>1.0068371472522089</v>
      </c>
      <c r="I8076" s="115">
        <f t="shared" si="253"/>
        <v>208.68520000000001</v>
      </c>
    </row>
    <row r="8077" spans="1:9" hidden="1">
      <c r="A8077" s="115" t="s">
        <v>21336</v>
      </c>
      <c r="B8077" s="115" t="s">
        <v>21337</v>
      </c>
      <c r="C8077" s="115" t="s">
        <v>21187</v>
      </c>
      <c r="D8077" s="115" t="s">
        <v>1453</v>
      </c>
      <c r="E8077" s="115">
        <v>711.03520000000003</v>
      </c>
      <c r="F8077" s="674">
        <v>293.83600000000001</v>
      </c>
      <c r="G8077" s="674">
        <v>295.84500000000003</v>
      </c>
      <c r="H8077" s="115">
        <f t="shared" si="252"/>
        <v>1.0068371472522089</v>
      </c>
      <c r="I8077" s="115">
        <f t="shared" si="253"/>
        <v>715.89670000000001</v>
      </c>
    </row>
    <row r="8078" spans="1:9" hidden="1">
      <c r="A8078" s="115" t="s">
        <v>21338</v>
      </c>
      <c r="B8078" s="115" t="s">
        <v>21339</v>
      </c>
      <c r="C8078" s="115" t="s">
        <v>21190</v>
      </c>
      <c r="D8078" s="115" t="s">
        <v>8378</v>
      </c>
      <c r="E8078" s="115">
        <v>59.436900000000001</v>
      </c>
      <c r="F8078" s="674">
        <v>293.83600000000001</v>
      </c>
      <c r="G8078" s="674">
        <v>295.84500000000003</v>
      </c>
      <c r="H8078" s="115">
        <f t="shared" si="252"/>
        <v>1.0068371472522089</v>
      </c>
      <c r="I8078" s="115">
        <f t="shared" si="253"/>
        <v>59.843299999999999</v>
      </c>
    </row>
    <row r="8079" spans="1:9" hidden="1">
      <c r="A8079" s="115" t="s">
        <v>21340</v>
      </c>
      <c r="B8079" s="115" t="s">
        <v>21341</v>
      </c>
      <c r="C8079" s="115" t="s">
        <v>21193</v>
      </c>
      <c r="D8079" s="115" t="s">
        <v>8378</v>
      </c>
      <c r="E8079" s="115">
        <v>18.614899999999999</v>
      </c>
      <c r="F8079" s="674">
        <v>293.83600000000001</v>
      </c>
      <c r="G8079" s="674">
        <v>295.84500000000003</v>
      </c>
      <c r="H8079" s="115">
        <f t="shared" si="252"/>
        <v>1.0068371472522089</v>
      </c>
      <c r="I8079" s="115">
        <f t="shared" si="253"/>
        <v>18.7422</v>
      </c>
    </row>
    <row r="8080" spans="1:9" hidden="1">
      <c r="A8080" s="115" t="s">
        <v>21342</v>
      </c>
      <c r="B8080" s="115" t="s">
        <v>21343</v>
      </c>
      <c r="C8080" s="115" t="s">
        <v>21196</v>
      </c>
      <c r="D8080" s="115" t="s">
        <v>8378</v>
      </c>
      <c r="E8080" s="115">
        <v>96.149100000000004</v>
      </c>
      <c r="F8080" s="674">
        <v>293.83600000000001</v>
      </c>
      <c r="G8080" s="674">
        <v>295.84500000000003</v>
      </c>
      <c r="H8080" s="115">
        <f t="shared" si="252"/>
        <v>1.0068371472522089</v>
      </c>
      <c r="I8080" s="115">
        <f t="shared" si="253"/>
        <v>96.8065</v>
      </c>
    </row>
    <row r="8081" spans="1:9" hidden="1">
      <c r="A8081" s="115" t="s">
        <v>21344</v>
      </c>
      <c r="B8081" s="115" t="s">
        <v>21345</v>
      </c>
      <c r="C8081" s="115" t="s">
        <v>21199</v>
      </c>
      <c r="D8081" s="115" t="s">
        <v>8378</v>
      </c>
      <c r="E8081" s="115">
        <v>75.564899999999994</v>
      </c>
      <c r="F8081" s="674">
        <v>293.83600000000001</v>
      </c>
      <c r="G8081" s="674">
        <v>295.84500000000003</v>
      </c>
      <c r="H8081" s="115">
        <f t="shared" si="252"/>
        <v>1.0068371472522089</v>
      </c>
      <c r="I8081" s="115">
        <f t="shared" si="253"/>
        <v>76.081500000000005</v>
      </c>
    </row>
    <row r="8082" spans="1:9" hidden="1">
      <c r="A8082" s="115" t="s">
        <v>21346</v>
      </c>
      <c r="B8082" s="115" t="s">
        <v>21347</v>
      </c>
      <c r="C8082" s="115" t="s">
        <v>21202</v>
      </c>
      <c r="D8082" s="115" t="s">
        <v>1453</v>
      </c>
      <c r="E8082" s="115">
        <v>699.21659999999997</v>
      </c>
      <c r="F8082" s="674">
        <v>293.83600000000001</v>
      </c>
      <c r="G8082" s="674">
        <v>295.84500000000003</v>
      </c>
      <c r="H8082" s="115">
        <f t="shared" si="252"/>
        <v>1.0068371472522089</v>
      </c>
      <c r="I8082" s="115">
        <f t="shared" si="253"/>
        <v>703.99720000000002</v>
      </c>
    </row>
    <row r="8083" spans="1:9" hidden="1">
      <c r="A8083" s="115" t="s">
        <v>21348</v>
      </c>
      <c r="B8083" s="115" t="s">
        <v>21349</v>
      </c>
      <c r="C8083" s="115" t="s">
        <v>21205</v>
      </c>
      <c r="D8083" s="115" t="s">
        <v>1453</v>
      </c>
      <c r="E8083" s="115">
        <v>990.89250000000004</v>
      </c>
      <c r="F8083" s="674">
        <v>293.83600000000001</v>
      </c>
      <c r="G8083" s="674">
        <v>295.84500000000003</v>
      </c>
      <c r="H8083" s="115">
        <f t="shared" si="252"/>
        <v>1.0068371472522089</v>
      </c>
      <c r="I8083" s="115">
        <f t="shared" si="253"/>
        <v>997.66740000000004</v>
      </c>
    </row>
    <row r="8084" spans="1:9" hidden="1">
      <c r="A8084" s="115" t="s">
        <v>21350</v>
      </c>
      <c r="B8084" s="115" t="s">
        <v>21351</v>
      </c>
      <c r="C8084" s="115" t="s">
        <v>21208</v>
      </c>
      <c r="D8084" s="115" t="s">
        <v>1453</v>
      </c>
      <c r="E8084" s="115">
        <v>460.8211</v>
      </c>
      <c r="F8084" s="674">
        <v>293.83600000000001</v>
      </c>
      <c r="G8084" s="674">
        <v>295.84500000000003</v>
      </c>
      <c r="H8084" s="115">
        <f t="shared" si="252"/>
        <v>1.0068371472522089</v>
      </c>
      <c r="I8084" s="115">
        <f t="shared" si="253"/>
        <v>463.97179999999997</v>
      </c>
    </row>
    <row r="8085" spans="1:9" hidden="1">
      <c r="A8085" s="115" t="s">
        <v>21352</v>
      </c>
      <c r="B8085" s="115" t="s">
        <v>21353</v>
      </c>
      <c r="C8085" s="115" t="s">
        <v>21211</v>
      </c>
      <c r="D8085" s="115" t="s">
        <v>1453</v>
      </c>
      <c r="E8085" s="115">
        <v>514.98360000000002</v>
      </c>
      <c r="F8085" s="674">
        <v>293.83600000000001</v>
      </c>
      <c r="G8085" s="674">
        <v>295.84500000000003</v>
      </c>
      <c r="H8085" s="115">
        <f t="shared" si="252"/>
        <v>1.0068371472522089</v>
      </c>
      <c r="I8085" s="115">
        <f t="shared" si="253"/>
        <v>518.50459999999998</v>
      </c>
    </row>
    <row r="8086" spans="1:9" hidden="1">
      <c r="A8086" s="115" t="s">
        <v>21354</v>
      </c>
      <c r="B8086" s="115" t="s">
        <v>21355</v>
      </c>
      <c r="C8086" s="115" t="s">
        <v>21214</v>
      </c>
      <c r="D8086" s="115" t="s">
        <v>1453</v>
      </c>
      <c r="E8086" s="115">
        <v>413.86860000000001</v>
      </c>
      <c r="F8086" s="674">
        <v>293.83600000000001</v>
      </c>
      <c r="G8086" s="674">
        <v>295.84500000000003</v>
      </c>
      <c r="H8086" s="115">
        <f t="shared" si="252"/>
        <v>1.0068371472522089</v>
      </c>
      <c r="I8086" s="115">
        <f t="shared" si="253"/>
        <v>416.69830000000002</v>
      </c>
    </row>
    <row r="8087" spans="1:9" hidden="1">
      <c r="A8087" s="115" t="s">
        <v>21356</v>
      </c>
      <c r="B8087" s="115" t="s">
        <v>21357</v>
      </c>
      <c r="C8087" s="115" t="s">
        <v>21217</v>
      </c>
      <c r="D8087" s="115" t="s">
        <v>1453</v>
      </c>
      <c r="E8087" s="115">
        <v>2002.3713</v>
      </c>
      <c r="F8087" s="674">
        <v>293.83600000000001</v>
      </c>
      <c r="G8087" s="674">
        <v>295.84500000000003</v>
      </c>
      <c r="H8087" s="115">
        <f t="shared" si="252"/>
        <v>1.0068371472522089</v>
      </c>
      <c r="I8087" s="115">
        <f t="shared" si="253"/>
        <v>2016.0617999999999</v>
      </c>
    </row>
    <row r="8088" spans="1:9" hidden="1">
      <c r="A8088" s="115" t="s">
        <v>21358</v>
      </c>
      <c r="B8088" s="115" t="s">
        <v>21359</v>
      </c>
      <c r="C8088" s="115" t="s">
        <v>21220</v>
      </c>
      <c r="D8088" s="115" t="s">
        <v>1453</v>
      </c>
      <c r="E8088" s="115">
        <v>1122.028</v>
      </c>
      <c r="F8088" s="674">
        <v>293.83600000000001</v>
      </c>
      <c r="G8088" s="674">
        <v>295.84500000000003</v>
      </c>
      <c r="H8088" s="115">
        <f t="shared" si="252"/>
        <v>1.0068371472522089</v>
      </c>
      <c r="I8088" s="115">
        <f t="shared" si="253"/>
        <v>1129.6994999999999</v>
      </c>
    </row>
    <row r="8089" spans="1:9" hidden="1">
      <c r="A8089" s="115" t="s">
        <v>21360</v>
      </c>
      <c r="B8089" s="115" t="s">
        <v>21361</v>
      </c>
      <c r="C8089" s="115" t="s">
        <v>21223</v>
      </c>
      <c r="D8089" s="115" t="s">
        <v>1453</v>
      </c>
      <c r="E8089" s="115">
        <v>687.91219999999998</v>
      </c>
      <c r="F8089" s="674">
        <v>293.83600000000001</v>
      </c>
      <c r="G8089" s="674">
        <v>295.84500000000003</v>
      </c>
      <c r="H8089" s="115">
        <f t="shared" si="252"/>
        <v>1.0068371472522089</v>
      </c>
      <c r="I8089" s="115">
        <f t="shared" si="253"/>
        <v>692.61559999999997</v>
      </c>
    </row>
    <row r="8090" spans="1:9" hidden="1">
      <c r="A8090" s="115" t="s">
        <v>21362</v>
      </c>
      <c r="B8090" s="115" t="s">
        <v>21363</v>
      </c>
      <c r="C8090" s="115" t="s">
        <v>21364</v>
      </c>
      <c r="D8090" s="115" t="s">
        <v>1453</v>
      </c>
      <c r="E8090" s="115">
        <v>186.65270000000001</v>
      </c>
      <c r="F8090" s="674">
        <v>293.83600000000001</v>
      </c>
      <c r="G8090" s="674">
        <v>295.84500000000003</v>
      </c>
      <c r="H8090" s="115">
        <f t="shared" si="252"/>
        <v>1.0068371472522089</v>
      </c>
      <c r="I8090" s="115">
        <f t="shared" si="253"/>
        <v>187.9289</v>
      </c>
    </row>
    <row r="8091" spans="1:9" hidden="1">
      <c r="A8091" s="115" t="s">
        <v>21365</v>
      </c>
      <c r="B8091" s="115" t="s">
        <v>21366</v>
      </c>
      <c r="C8091" s="115" t="s">
        <v>21367</v>
      </c>
      <c r="D8091" s="115" t="s">
        <v>1453</v>
      </c>
      <c r="E8091" s="115">
        <v>168.71250000000001</v>
      </c>
      <c r="F8091" s="674">
        <v>293.83600000000001</v>
      </c>
      <c r="G8091" s="674">
        <v>295.84500000000003</v>
      </c>
      <c r="H8091" s="115">
        <f t="shared" si="252"/>
        <v>1.0068371472522089</v>
      </c>
      <c r="I8091" s="115">
        <f t="shared" si="253"/>
        <v>169.86600000000001</v>
      </c>
    </row>
    <row r="8092" spans="1:9" hidden="1">
      <c r="A8092" s="115" t="s">
        <v>21368</v>
      </c>
      <c r="B8092" s="115" t="s">
        <v>21369</v>
      </c>
      <c r="C8092" s="115" t="s">
        <v>21370</v>
      </c>
      <c r="D8092" s="115" t="s">
        <v>1453</v>
      </c>
      <c r="E8092" s="115">
        <v>266.98669999999998</v>
      </c>
      <c r="F8092" s="674">
        <v>293.83600000000001</v>
      </c>
      <c r="G8092" s="674">
        <v>295.84500000000003</v>
      </c>
      <c r="H8092" s="115">
        <f t="shared" si="252"/>
        <v>1.0068371472522089</v>
      </c>
      <c r="I8092" s="115">
        <f t="shared" si="253"/>
        <v>268.81209999999999</v>
      </c>
    </row>
    <row r="8093" spans="1:9" hidden="1">
      <c r="A8093" s="115" t="s">
        <v>21371</v>
      </c>
      <c r="B8093" s="115" t="s">
        <v>21372</v>
      </c>
      <c r="C8093" s="115" t="s">
        <v>21373</v>
      </c>
      <c r="D8093" s="115" t="s">
        <v>1453</v>
      </c>
      <c r="E8093" s="115">
        <v>17.423100000000002</v>
      </c>
      <c r="F8093" s="674">
        <v>293.83600000000001</v>
      </c>
      <c r="G8093" s="674">
        <v>295.84500000000003</v>
      </c>
      <c r="H8093" s="115">
        <f t="shared" si="252"/>
        <v>1.0068371472522089</v>
      </c>
      <c r="I8093" s="115">
        <f t="shared" si="253"/>
        <v>17.542200000000001</v>
      </c>
    </row>
    <row r="8094" spans="1:9" hidden="1">
      <c r="A8094" s="115" t="s">
        <v>21374</v>
      </c>
      <c r="B8094" s="115" t="s">
        <v>21375</v>
      </c>
      <c r="C8094" s="115" t="s">
        <v>21376</v>
      </c>
      <c r="D8094" s="115" t="s">
        <v>1453</v>
      </c>
      <c r="E8094" s="115">
        <v>14.9598</v>
      </c>
      <c r="F8094" s="674">
        <v>293.83600000000001</v>
      </c>
      <c r="G8094" s="674">
        <v>295.84500000000003</v>
      </c>
      <c r="H8094" s="115">
        <f t="shared" si="252"/>
        <v>1.0068371472522089</v>
      </c>
      <c r="I8094" s="115">
        <f t="shared" si="253"/>
        <v>15.062099999999999</v>
      </c>
    </row>
    <row r="8095" spans="1:9" hidden="1">
      <c r="A8095" s="115" t="s">
        <v>21377</v>
      </c>
      <c r="B8095" s="115" t="s">
        <v>21378</v>
      </c>
      <c r="C8095" s="115" t="s">
        <v>21379</v>
      </c>
      <c r="D8095" s="115" t="s">
        <v>1453</v>
      </c>
      <c r="E8095" s="115">
        <v>13.252000000000001</v>
      </c>
      <c r="F8095" s="674">
        <v>293.83600000000001</v>
      </c>
      <c r="G8095" s="674">
        <v>295.84500000000003</v>
      </c>
      <c r="H8095" s="115">
        <f t="shared" si="252"/>
        <v>1.0068371472522089</v>
      </c>
      <c r="I8095" s="115">
        <f t="shared" si="253"/>
        <v>13.342599999999999</v>
      </c>
    </row>
    <row r="8096" spans="1:9" hidden="1">
      <c r="A8096" s="115" t="s">
        <v>21380</v>
      </c>
      <c r="B8096" s="115" t="s">
        <v>21381</v>
      </c>
      <c r="C8096" s="115" t="s">
        <v>21382</v>
      </c>
      <c r="D8096" s="115" t="s">
        <v>1453</v>
      </c>
      <c r="E8096" s="115">
        <v>18.863199999999999</v>
      </c>
      <c r="F8096" s="674">
        <v>293.83600000000001</v>
      </c>
      <c r="G8096" s="674">
        <v>295.84500000000003</v>
      </c>
      <c r="H8096" s="115">
        <f t="shared" si="252"/>
        <v>1.0068371472522089</v>
      </c>
      <c r="I8096" s="115">
        <f t="shared" si="253"/>
        <v>18.9922</v>
      </c>
    </row>
    <row r="8097" spans="1:9" hidden="1">
      <c r="A8097" s="115" t="s">
        <v>21383</v>
      </c>
      <c r="B8097" s="115" t="s">
        <v>21384</v>
      </c>
      <c r="C8097" s="115" t="s">
        <v>21385</v>
      </c>
      <c r="D8097" s="115" t="s">
        <v>1453</v>
      </c>
      <c r="E8097" s="115">
        <v>24.9848</v>
      </c>
      <c r="F8097" s="674">
        <v>293.83600000000001</v>
      </c>
      <c r="G8097" s="674">
        <v>295.84500000000003</v>
      </c>
      <c r="H8097" s="115">
        <f t="shared" si="252"/>
        <v>1.0068371472522089</v>
      </c>
      <c r="I8097" s="115">
        <f t="shared" si="253"/>
        <v>25.1556</v>
      </c>
    </row>
    <row r="8098" spans="1:9" hidden="1">
      <c r="A8098" s="115" t="s">
        <v>21386</v>
      </c>
      <c r="B8098" s="115" t="s">
        <v>21387</v>
      </c>
      <c r="C8098" s="115" t="s">
        <v>21388</v>
      </c>
      <c r="D8098" s="115" t="s">
        <v>1453</v>
      </c>
      <c r="E8098" s="115">
        <v>753.47050000000002</v>
      </c>
      <c r="F8098" s="674">
        <v>293.83600000000001</v>
      </c>
      <c r="G8098" s="674">
        <v>295.84500000000003</v>
      </c>
      <c r="H8098" s="115">
        <f t="shared" si="252"/>
        <v>1.0068371472522089</v>
      </c>
      <c r="I8098" s="115">
        <f t="shared" si="253"/>
        <v>758.62210000000005</v>
      </c>
    </row>
    <row r="8099" spans="1:9" hidden="1">
      <c r="A8099" s="115" t="s">
        <v>21389</v>
      </c>
      <c r="B8099" s="115" t="s">
        <v>21390</v>
      </c>
      <c r="C8099" s="115" t="s">
        <v>21391</v>
      </c>
      <c r="D8099" s="115" t="s">
        <v>1453</v>
      </c>
      <c r="E8099" s="115">
        <v>729.52250000000004</v>
      </c>
      <c r="F8099" s="674">
        <v>293.83600000000001</v>
      </c>
      <c r="G8099" s="674">
        <v>295.84500000000003</v>
      </c>
      <c r="H8099" s="115">
        <f t="shared" si="252"/>
        <v>1.0068371472522089</v>
      </c>
      <c r="I8099" s="115">
        <f t="shared" si="253"/>
        <v>734.5104</v>
      </c>
    </row>
    <row r="8100" spans="1:9" hidden="1">
      <c r="A8100" s="115" t="s">
        <v>21392</v>
      </c>
      <c r="B8100" s="115" t="s">
        <v>21393</v>
      </c>
      <c r="C8100" s="115" t="s">
        <v>21394</v>
      </c>
      <c r="D8100" s="115" t="s">
        <v>1453</v>
      </c>
      <c r="E8100" s="115">
        <v>712.07050000000004</v>
      </c>
      <c r="F8100" s="674">
        <v>293.83600000000001</v>
      </c>
      <c r="G8100" s="674">
        <v>295.84500000000003</v>
      </c>
      <c r="H8100" s="115">
        <f t="shared" si="252"/>
        <v>1.0068371472522089</v>
      </c>
      <c r="I8100" s="115">
        <f t="shared" si="253"/>
        <v>716.93899999999996</v>
      </c>
    </row>
    <row r="8101" spans="1:9" hidden="1">
      <c r="A8101" s="115" t="s">
        <v>21395</v>
      </c>
      <c r="B8101" s="115" t="s">
        <v>21396</v>
      </c>
      <c r="C8101" s="115" t="s">
        <v>21397</v>
      </c>
      <c r="D8101" s="115" t="s">
        <v>2038</v>
      </c>
      <c r="E8101" s="115">
        <v>150.4076</v>
      </c>
      <c r="F8101" s="674">
        <v>293.83600000000001</v>
      </c>
      <c r="G8101" s="674">
        <v>295.84500000000003</v>
      </c>
      <c r="H8101" s="115">
        <f t="shared" si="252"/>
        <v>1.0068371472522089</v>
      </c>
      <c r="I8101" s="115">
        <f t="shared" si="253"/>
        <v>151.43600000000001</v>
      </c>
    </row>
    <row r="8102" spans="1:9" hidden="1">
      <c r="A8102" s="115" t="s">
        <v>21398</v>
      </c>
      <c r="B8102" s="115" t="s">
        <v>21399</v>
      </c>
      <c r="C8102" s="115" t="s">
        <v>21400</v>
      </c>
      <c r="D8102" s="115" t="s">
        <v>2038</v>
      </c>
      <c r="E8102" s="115">
        <v>165.04300000000001</v>
      </c>
      <c r="F8102" s="674">
        <v>293.83600000000001</v>
      </c>
      <c r="G8102" s="674">
        <v>295.84500000000003</v>
      </c>
      <c r="H8102" s="115">
        <f t="shared" si="252"/>
        <v>1.0068371472522089</v>
      </c>
      <c r="I8102" s="115">
        <f t="shared" si="253"/>
        <v>166.17140000000001</v>
      </c>
    </row>
    <row r="8103" spans="1:9" hidden="1">
      <c r="A8103" s="115" t="s">
        <v>21401</v>
      </c>
      <c r="B8103" s="115" t="s">
        <v>21402</v>
      </c>
      <c r="C8103" s="115" t="s">
        <v>21403</v>
      </c>
      <c r="D8103" s="115" t="s">
        <v>2038</v>
      </c>
      <c r="E8103" s="115">
        <v>138.79159999999999</v>
      </c>
      <c r="F8103" s="674">
        <v>293.83600000000001</v>
      </c>
      <c r="G8103" s="674">
        <v>295.84500000000003</v>
      </c>
      <c r="H8103" s="115">
        <f t="shared" si="252"/>
        <v>1.0068371472522089</v>
      </c>
      <c r="I8103" s="115">
        <f t="shared" si="253"/>
        <v>139.7405</v>
      </c>
    </row>
    <row r="8104" spans="1:9" hidden="1">
      <c r="A8104" s="115" t="s">
        <v>21404</v>
      </c>
      <c r="B8104" s="115" t="s">
        <v>21405</v>
      </c>
      <c r="C8104" s="115" t="s">
        <v>21406</v>
      </c>
      <c r="D8104" s="115" t="s">
        <v>2038</v>
      </c>
      <c r="E8104" s="115">
        <v>212.41800000000001</v>
      </c>
      <c r="F8104" s="674">
        <v>293.83600000000001</v>
      </c>
      <c r="G8104" s="674">
        <v>295.84500000000003</v>
      </c>
      <c r="H8104" s="115">
        <f t="shared" si="252"/>
        <v>1.0068371472522089</v>
      </c>
      <c r="I8104" s="115">
        <f t="shared" si="253"/>
        <v>213.87029999999999</v>
      </c>
    </row>
    <row r="8105" spans="1:9" hidden="1">
      <c r="A8105" s="115" t="s">
        <v>21407</v>
      </c>
      <c r="B8105" s="115" t="s">
        <v>21408</v>
      </c>
      <c r="C8105" s="115" t="s">
        <v>21409</v>
      </c>
      <c r="D8105" s="115" t="s">
        <v>1242</v>
      </c>
      <c r="E8105" s="115">
        <v>38.275100000000002</v>
      </c>
      <c r="F8105" s="674">
        <v>293.83600000000001</v>
      </c>
      <c r="G8105" s="674">
        <v>295.84500000000003</v>
      </c>
      <c r="H8105" s="115">
        <f t="shared" si="252"/>
        <v>1.0068371472522089</v>
      </c>
      <c r="I8105" s="115">
        <f t="shared" si="253"/>
        <v>38.536799999999999</v>
      </c>
    </row>
    <row r="8106" spans="1:9" hidden="1">
      <c r="A8106" s="115" t="s">
        <v>21410</v>
      </c>
      <c r="B8106" s="115" t="s">
        <v>21411</v>
      </c>
      <c r="C8106" s="115" t="s">
        <v>21412</v>
      </c>
      <c r="D8106" s="115" t="s">
        <v>1242</v>
      </c>
      <c r="E8106" s="115">
        <v>91.361999999999995</v>
      </c>
      <c r="F8106" s="674">
        <v>293.83600000000001</v>
      </c>
      <c r="G8106" s="674">
        <v>295.84500000000003</v>
      </c>
      <c r="H8106" s="115">
        <f t="shared" si="252"/>
        <v>1.0068371472522089</v>
      </c>
      <c r="I8106" s="115">
        <f t="shared" si="253"/>
        <v>91.986699999999999</v>
      </c>
    </row>
    <row r="8107" spans="1:9" hidden="1">
      <c r="A8107" s="115" t="s">
        <v>21413</v>
      </c>
      <c r="B8107" s="115" t="s">
        <v>21414</v>
      </c>
      <c r="C8107" s="115" t="s">
        <v>21415</v>
      </c>
      <c r="D8107" s="115" t="s">
        <v>1242</v>
      </c>
      <c r="E8107" s="115">
        <v>157.2714</v>
      </c>
      <c r="F8107" s="674">
        <v>293.83600000000001</v>
      </c>
      <c r="G8107" s="674">
        <v>295.84500000000003</v>
      </c>
      <c r="H8107" s="115">
        <f t="shared" si="252"/>
        <v>1.0068371472522089</v>
      </c>
      <c r="I8107" s="115">
        <f t="shared" si="253"/>
        <v>158.3467</v>
      </c>
    </row>
    <row r="8108" spans="1:9" hidden="1">
      <c r="A8108" s="115" t="s">
        <v>21416</v>
      </c>
      <c r="B8108" s="115" t="s">
        <v>21417</v>
      </c>
      <c r="C8108" s="115" t="s">
        <v>21418</v>
      </c>
      <c r="D8108" s="115" t="s">
        <v>2038</v>
      </c>
      <c r="E8108" s="115">
        <v>6.9686000000000003</v>
      </c>
      <c r="F8108" s="674">
        <v>293.83600000000001</v>
      </c>
      <c r="G8108" s="674">
        <v>295.84500000000003</v>
      </c>
      <c r="H8108" s="115">
        <f t="shared" si="252"/>
        <v>1.0068371472522089</v>
      </c>
      <c r="I8108" s="115">
        <f t="shared" si="253"/>
        <v>7.0162000000000004</v>
      </c>
    </row>
    <row r="8109" spans="1:9" hidden="1">
      <c r="A8109" s="115" t="s">
        <v>21419</v>
      </c>
      <c r="B8109" s="115" t="s">
        <v>21420</v>
      </c>
      <c r="C8109" s="115" t="s">
        <v>21421</v>
      </c>
      <c r="D8109" s="115" t="s">
        <v>2038</v>
      </c>
      <c r="E8109" s="115">
        <v>16.428000000000001</v>
      </c>
      <c r="F8109" s="674">
        <v>293.83600000000001</v>
      </c>
      <c r="G8109" s="674">
        <v>295.84500000000003</v>
      </c>
      <c r="H8109" s="115">
        <f t="shared" si="252"/>
        <v>1.0068371472522089</v>
      </c>
      <c r="I8109" s="115">
        <f t="shared" si="253"/>
        <v>16.540299999999998</v>
      </c>
    </row>
    <row r="8110" spans="1:9" hidden="1">
      <c r="A8110" s="115" t="s">
        <v>21422</v>
      </c>
      <c r="B8110" s="115" t="s">
        <v>21423</v>
      </c>
      <c r="C8110" s="115" t="s">
        <v>21424</v>
      </c>
      <c r="D8110" s="115" t="s">
        <v>1453</v>
      </c>
      <c r="E8110" s="115">
        <v>566.10609999999997</v>
      </c>
      <c r="F8110" s="674">
        <v>293.83600000000001</v>
      </c>
      <c r="G8110" s="674">
        <v>295.84500000000003</v>
      </c>
      <c r="H8110" s="115">
        <f t="shared" si="252"/>
        <v>1.0068371472522089</v>
      </c>
      <c r="I8110" s="115">
        <f t="shared" si="253"/>
        <v>569.97670000000005</v>
      </c>
    </row>
    <row r="8111" spans="1:9" hidden="1">
      <c r="A8111" s="115" t="s">
        <v>21425</v>
      </c>
      <c r="B8111" s="115" t="s">
        <v>21426</v>
      </c>
      <c r="C8111" s="115" t="s">
        <v>21427</v>
      </c>
      <c r="D8111" s="115" t="s">
        <v>1453</v>
      </c>
      <c r="E8111" s="115">
        <v>765.21600000000001</v>
      </c>
      <c r="F8111" s="674">
        <v>293.83600000000001</v>
      </c>
      <c r="G8111" s="674">
        <v>295.84500000000003</v>
      </c>
      <c r="H8111" s="115">
        <f t="shared" si="252"/>
        <v>1.0068371472522089</v>
      </c>
      <c r="I8111" s="115">
        <f t="shared" si="253"/>
        <v>770.4479</v>
      </c>
    </row>
    <row r="8112" spans="1:9" hidden="1">
      <c r="A8112" s="115" t="s">
        <v>21428</v>
      </c>
      <c r="B8112" s="115" t="s">
        <v>21429</v>
      </c>
      <c r="C8112" s="115" t="s">
        <v>21430</v>
      </c>
      <c r="D8112" s="115" t="s">
        <v>2038</v>
      </c>
      <c r="E8112" s="115">
        <v>88.262600000000006</v>
      </c>
      <c r="F8112" s="674">
        <v>293.83600000000001</v>
      </c>
      <c r="G8112" s="674">
        <v>295.84500000000003</v>
      </c>
      <c r="H8112" s="115">
        <f t="shared" si="252"/>
        <v>1.0068371472522089</v>
      </c>
      <c r="I8112" s="115">
        <f t="shared" si="253"/>
        <v>88.866100000000003</v>
      </c>
    </row>
    <row r="8113" spans="1:9" hidden="1">
      <c r="A8113" s="115" t="s">
        <v>21431</v>
      </c>
      <c r="B8113" s="115" t="s">
        <v>21432</v>
      </c>
      <c r="C8113" s="115" t="s">
        <v>21433</v>
      </c>
      <c r="D8113" s="115" t="s">
        <v>2038</v>
      </c>
      <c r="E8113" s="115">
        <v>108.68980000000001</v>
      </c>
      <c r="F8113" s="674">
        <v>293.83600000000001</v>
      </c>
      <c r="G8113" s="674">
        <v>295.84500000000003</v>
      </c>
      <c r="H8113" s="115">
        <f t="shared" si="252"/>
        <v>1.0068371472522089</v>
      </c>
      <c r="I8113" s="115">
        <f t="shared" si="253"/>
        <v>109.4329</v>
      </c>
    </row>
    <row r="8114" spans="1:9" hidden="1">
      <c r="A8114" s="115" t="s">
        <v>21434</v>
      </c>
      <c r="B8114" s="115" t="s">
        <v>21435</v>
      </c>
      <c r="C8114" s="115" t="s">
        <v>21436</v>
      </c>
      <c r="D8114" s="115" t="s">
        <v>2038</v>
      </c>
      <c r="E8114" s="115">
        <v>6.3274999999999997</v>
      </c>
      <c r="F8114" s="674">
        <v>293.83600000000001</v>
      </c>
      <c r="G8114" s="674">
        <v>295.84500000000003</v>
      </c>
      <c r="H8114" s="115">
        <f t="shared" si="252"/>
        <v>1.0068371472522089</v>
      </c>
      <c r="I8114" s="115">
        <f t="shared" si="253"/>
        <v>6.3708</v>
      </c>
    </row>
    <row r="8115" spans="1:9" hidden="1">
      <c r="A8115" s="115" t="s">
        <v>21437</v>
      </c>
      <c r="B8115" s="115" t="s">
        <v>21438</v>
      </c>
      <c r="C8115" s="115" t="s">
        <v>21439</v>
      </c>
      <c r="D8115" s="115" t="s">
        <v>1453</v>
      </c>
      <c r="E8115" s="115">
        <v>1209.8851999999999</v>
      </c>
      <c r="F8115" s="674">
        <v>293.83600000000001</v>
      </c>
      <c r="G8115" s="674">
        <v>295.84500000000003</v>
      </c>
      <c r="H8115" s="115">
        <f t="shared" si="252"/>
        <v>1.0068371472522089</v>
      </c>
      <c r="I8115" s="115">
        <f t="shared" si="253"/>
        <v>1218.1574000000001</v>
      </c>
    </row>
    <row r="8116" spans="1:9" hidden="1">
      <c r="A8116" s="115" t="s">
        <v>21440</v>
      </c>
      <c r="B8116" s="115" t="s">
        <v>21441</v>
      </c>
      <c r="C8116" s="115" t="s">
        <v>21442</v>
      </c>
      <c r="D8116" s="115" t="s">
        <v>1453</v>
      </c>
      <c r="E8116" s="115">
        <v>945.09799999999996</v>
      </c>
      <c r="F8116" s="674">
        <v>293.83600000000001</v>
      </c>
      <c r="G8116" s="674">
        <v>295.84500000000003</v>
      </c>
      <c r="H8116" s="115">
        <f t="shared" si="252"/>
        <v>1.0068371472522089</v>
      </c>
      <c r="I8116" s="115">
        <f t="shared" si="253"/>
        <v>951.5598</v>
      </c>
    </row>
    <row r="8117" spans="1:9" hidden="1">
      <c r="A8117" s="115" t="s">
        <v>21443</v>
      </c>
      <c r="B8117" s="115" t="s">
        <v>21444</v>
      </c>
      <c r="C8117" s="115" t="s">
        <v>21445</v>
      </c>
      <c r="D8117" s="115" t="s">
        <v>1453</v>
      </c>
      <c r="E8117" s="115">
        <v>517.75570000000005</v>
      </c>
      <c r="F8117" s="674">
        <v>293.83600000000001</v>
      </c>
      <c r="G8117" s="674">
        <v>295.84500000000003</v>
      </c>
      <c r="H8117" s="115">
        <f t="shared" si="252"/>
        <v>1.0068371472522089</v>
      </c>
      <c r="I8117" s="115">
        <f t="shared" si="253"/>
        <v>521.29570000000001</v>
      </c>
    </row>
    <row r="8118" spans="1:9" hidden="1">
      <c r="A8118" s="115" t="s">
        <v>21446</v>
      </c>
      <c r="B8118" s="115" t="s">
        <v>21447</v>
      </c>
      <c r="C8118" s="115" t="s">
        <v>21448</v>
      </c>
      <c r="D8118" s="115" t="s">
        <v>1453</v>
      </c>
      <c r="E8118" s="115">
        <v>581.62400000000002</v>
      </c>
      <c r="F8118" s="674">
        <v>293.83600000000001</v>
      </c>
      <c r="G8118" s="674">
        <v>295.84500000000003</v>
      </c>
      <c r="H8118" s="115">
        <f t="shared" si="252"/>
        <v>1.0068371472522089</v>
      </c>
      <c r="I8118" s="115">
        <f t="shared" si="253"/>
        <v>585.60059999999999</v>
      </c>
    </row>
    <row r="8119" spans="1:9" hidden="1">
      <c r="A8119" s="115" t="s">
        <v>21449</v>
      </c>
      <c r="B8119" s="115" t="s">
        <v>21450</v>
      </c>
      <c r="C8119" s="115" t="s">
        <v>21451</v>
      </c>
      <c r="D8119" s="115" t="s">
        <v>1453</v>
      </c>
      <c r="E8119" s="115">
        <v>16.476700000000001</v>
      </c>
      <c r="F8119" s="674">
        <v>293.83600000000001</v>
      </c>
      <c r="G8119" s="674">
        <v>295.84500000000003</v>
      </c>
      <c r="H8119" s="115">
        <f t="shared" si="252"/>
        <v>1.0068371472522089</v>
      </c>
      <c r="I8119" s="115">
        <f t="shared" si="253"/>
        <v>16.589400000000001</v>
      </c>
    </row>
    <row r="8120" spans="1:9" hidden="1">
      <c r="A8120" s="115" t="s">
        <v>21452</v>
      </c>
      <c r="B8120" s="115" t="s">
        <v>21453</v>
      </c>
      <c r="C8120" s="115" t="s">
        <v>21454</v>
      </c>
      <c r="D8120" s="115" t="s">
        <v>1242</v>
      </c>
      <c r="E8120" s="115">
        <v>27.3856</v>
      </c>
      <c r="F8120" s="674">
        <v>293.83600000000001</v>
      </c>
      <c r="G8120" s="674">
        <v>295.84500000000003</v>
      </c>
      <c r="H8120" s="115">
        <f t="shared" si="252"/>
        <v>1.0068371472522089</v>
      </c>
      <c r="I8120" s="115">
        <f t="shared" si="253"/>
        <v>27.572800000000001</v>
      </c>
    </row>
    <row r="8121" spans="1:9" hidden="1">
      <c r="A8121" s="115" t="s">
        <v>21455</v>
      </c>
      <c r="B8121" s="115" t="s">
        <v>21456</v>
      </c>
      <c r="C8121" s="115" t="s">
        <v>21457</v>
      </c>
      <c r="D8121" s="115" t="s">
        <v>1242</v>
      </c>
      <c r="E8121" s="115">
        <v>9.0216999999999992</v>
      </c>
      <c r="F8121" s="674">
        <v>293.83600000000001</v>
      </c>
      <c r="G8121" s="674">
        <v>295.84500000000003</v>
      </c>
      <c r="H8121" s="115">
        <f t="shared" si="252"/>
        <v>1.0068371472522089</v>
      </c>
      <c r="I8121" s="115">
        <f t="shared" si="253"/>
        <v>9.0833999999999993</v>
      </c>
    </row>
    <row r="8122" spans="1:9" hidden="1">
      <c r="A8122" s="115" t="s">
        <v>21458</v>
      </c>
      <c r="B8122" s="115" t="s">
        <v>21459</v>
      </c>
      <c r="C8122" s="115" t="s">
        <v>21460</v>
      </c>
      <c r="D8122" s="115" t="s">
        <v>1242</v>
      </c>
      <c r="E8122" s="115">
        <v>49.1706</v>
      </c>
      <c r="F8122" s="674">
        <v>293.83600000000001</v>
      </c>
      <c r="G8122" s="674">
        <v>295.84500000000003</v>
      </c>
      <c r="H8122" s="115">
        <f t="shared" si="252"/>
        <v>1.0068371472522089</v>
      </c>
      <c r="I8122" s="115">
        <f t="shared" si="253"/>
        <v>49.506799999999998</v>
      </c>
    </row>
    <row r="8123" spans="1:9" hidden="1">
      <c r="A8123" s="115" t="s">
        <v>21461</v>
      </c>
      <c r="B8123" s="115" t="s">
        <v>21462</v>
      </c>
      <c r="C8123" s="115" t="s">
        <v>21463</v>
      </c>
      <c r="D8123" s="115" t="s">
        <v>1242</v>
      </c>
      <c r="E8123" s="115">
        <v>53.213299999999997</v>
      </c>
      <c r="F8123" s="674">
        <v>293.83600000000001</v>
      </c>
      <c r="G8123" s="674">
        <v>295.84500000000003</v>
      </c>
      <c r="H8123" s="115">
        <f t="shared" si="252"/>
        <v>1.0068371472522089</v>
      </c>
      <c r="I8123" s="115">
        <f t="shared" si="253"/>
        <v>53.577100000000002</v>
      </c>
    </row>
    <row r="8124" spans="1:9" hidden="1">
      <c r="A8124" s="115" t="s">
        <v>21464</v>
      </c>
      <c r="B8124" s="115" t="s">
        <v>21465</v>
      </c>
      <c r="C8124" s="115" t="s">
        <v>21466</v>
      </c>
      <c r="D8124" s="115" t="s">
        <v>2038</v>
      </c>
      <c r="E8124" s="115">
        <v>102.2651</v>
      </c>
      <c r="F8124" s="674">
        <v>293.83600000000001</v>
      </c>
      <c r="G8124" s="674">
        <v>295.84500000000003</v>
      </c>
      <c r="H8124" s="115">
        <f t="shared" si="252"/>
        <v>1.0068371472522089</v>
      </c>
      <c r="I8124" s="115">
        <f t="shared" si="253"/>
        <v>102.96429999999999</v>
      </c>
    </row>
    <row r="8125" spans="1:9" hidden="1">
      <c r="A8125" s="115" t="s">
        <v>21467</v>
      </c>
      <c r="B8125" s="115" t="s">
        <v>21468</v>
      </c>
      <c r="C8125" s="115" t="s">
        <v>21469</v>
      </c>
      <c r="D8125" s="115" t="s">
        <v>2038</v>
      </c>
      <c r="E8125" s="115">
        <v>111.04219999999999</v>
      </c>
      <c r="F8125" s="674">
        <v>293.83600000000001</v>
      </c>
      <c r="G8125" s="674">
        <v>295.84500000000003</v>
      </c>
      <c r="H8125" s="115">
        <f t="shared" si="252"/>
        <v>1.0068371472522089</v>
      </c>
      <c r="I8125" s="115">
        <f t="shared" si="253"/>
        <v>111.8014</v>
      </c>
    </row>
    <row r="8126" spans="1:9" hidden="1">
      <c r="A8126" s="115" t="s">
        <v>21470</v>
      </c>
      <c r="B8126" s="115" t="s">
        <v>21471</v>
      </c>
      <c r="C8126" s="115" t="s">
        <v>21472</v>
      </c>
      <c r="D8126" s="115" t="s">
        <v>2038</v>
      </c>
      <c r="E8126" s="115">
        <v>119.6221</v>
      </c>
      <c r="F8126" s="674">
        <v>293.83600000000001</v>
      </c>
      <c r="G8126" s="674">
        <v>295.84500000000003</v>
      </c>
      <c r="H8126" s="115">
        <f t="shared" si="252"/>
        <v>1.0068371472522089</v>
      </c>
      <c r="I8126" s="115">
        <f t="shared" si="253"/>
        <v>120.44</v>
      </c>
    </row>
    <row r="8127" spans="1:9" hidden="1">
      <c r="A8127" s="115" t="s">
        <v>21473</v>
      </c>
      <c r="B8127" s="115" t="s">
        <v>21474</v>
      </c>
      <c r="C8127" s="115" t="s">
        <v>21475</v>
      </c>
      <c r="D8127" s="115" t="s">
        <v>2038</v>
      </c>
      <c r="E8127" s="115">
        <v>1.7622</v>
      </c>
      <c r="F8127" s="674">
        <v>293.83600000000001</v>
      </c>
      <c r="G8127" s="674">
        <v>295.84500000000003</v>
      </c>
      <c r="H8127" s="115">
        <f t="shared" si="252"/>
        <v>1.0068371472522089</v>
      </c>
      <c r="I8127" s="115">
        <f t="shared" si="253"/>
        <v>1.7742</v>
      </c>
    </row>
    <row r="8128" spans="1:9" hidden="1">
      <c r="A8128" s="115" t="s">
        <v>21476</v>
      </c>
      <c r="B8128" s="115" t="s">
        <v>21477</v>
      </c>
      <c r="C8128" s="115" t="s">
        <v>21478</v>
      </c>
      <c r="D8128" s="115" t="s">
        <v>1453</v>
      </c>
      <c r="E8128" s="115">
        <v>7.3983999999999996</v>
      </c>
      <c r="F8128" s="674">
        <v>293.83600000000001</v>
      </c>
      <c r="G8128" s="674">
        <v>295.84500000000003</v>
      </c>
      <c r="H8128" s="115">
        <f t="shared" si="252"/>
        <v>1.0068371472522089</v>
      </c>
      <c r="I8128" s="115">
        <f t="shared" si="253"/>
        <v>7.4489999999999998</v>
      </c>
    </row>
    <row r="8129" spans="1:9" hidden="1">
      <c r="A8129" s="115" t="s">
        <v>21479</v>
      </c>
      <c r="B8129" s="115" t="s">
        <v>21480</v>
      </c>
      <c r="C8129" s="115" t="s">
        <v>21481</v>
      </c>
      <c r="D8129" s="115" t="s">
        <v>1453</v>
      </c>
      <c r="E8129" s="115">
        <v>3.7357</v>
      </c>
      <c r="F8129" s="674">
        <v>293.83600000000001</v>
      </c>
      <c r="G8129" s="674">
        <v>295.84500000000003</v>
      </c>
      <c r="H8129" s="115">
        <f t="shared" si="252"/>
        <v>1.0068371472522089</v>
      </c>
      <c r="I8129" s="115">
        <f t="shared" si="253"/>
        <v>3.7612000000000001</v>
      </c>
    </row>
    <row r="8130" spans="1:9" hidden="1">
      <c r="A8130" s="115" t="s">
        <v>21482</v>
      </c>
      <c r="B8130" s="115" t="s">
        <v>21483</v>
      </c>
      <c r="C8130" s="115" t="s">
        <v>21484</v>
      </c>
      <c r="D8130" s="115" t="s">
        <v>1694</v>
      </c>
      <c r="E8130" s="115">
        <v>52.655999999999999</v>
      </c>
      <c r="F8130" s="674">
        <v>293.83600000000001</v>
      </c>
      <c r="G8130" s="674">
        <v>295.84500000000003</v>
      </c>
      <c r="H8130" s="115">
        <f t="shared" si="252"/>
        <v>1.0068371472522089</v>
      </c>
      <c r="I8130" s="115">
        <f t="shared" si="253"/>
        <v>53.015999999999998</v>
      </c>
    </row>
    <row r="8131" spans="1:9" hidden="1">
      <c r="A8131" s="115" t="s">
        <v>21485</v>
      </c>
      <c r="B8131" s="115" t="s">
        <v>21486</v>
      </c>
      <c r="C8131" s="115" t="s">
        <v>21487</v>
      </c>
      <c r="D8131" s="115" t="s">
        <v>2038</v>
      </c>
      <c r="E8131" s="115">
        <v>7.4664999999999999</v>
      </c>
      <c r="F8131" s="674">
        <v>293.83600000000001</v>
      </c>
      <c r="G8131" s="674">
        <v>295.84500000000003</v>
      </c>
      <c r="H8131" s="115">
        <f t="shared" si="252"/>
        <v>1.0068371472522089</v>
      </c>
      <c r="I8131" s="115">
        <f t="shared" si="253"/>
        <v>7.5175000000000001</v>
      </c>
    </row>
    <row r="8132" spans="1:9" hidden="1">
      <c r="A8132" s="115" t="s">
        <v>21488</v>
      </c>
      <c r="B8132" s="115" t="s">
        <v>21489</v>
      </c>
      <c r="C8132" s="115" t="s">
        <v>21490</v>
      </c>
      <c r="D8132" s="115" t="s">
        <v>2038</v>
      </c>
      <c r="E8132" s="115">
        <v>2.113</v>
      </c>
      <c r="F8132" s="674">
        <v>293.83600000000001</v>
      </c>
      <c r="G8132" s="674">
        <v>295.84500000000003</v>
      </c>
      <c r="H8132" s="115">
        <f t="shared" si="252"/>
        <v>1.0068371472522089</v>
      </c>
      <c r="I8132" s="115">
        <f t="shared" si="253"/>
        <v>2.1274000000000002</v>
      </c>
    </row>
    <row r="8133" spans="1:9" hidden="1">
      <c r="A8133" s="115" t="s">
        <v>21491</v>
      </c>
      <c r="B8133" s="115" t="s">
        <v>21492</v>
      </c>
      <c r="C8133" s="115" t="s">
        <v>21493</v>
      </c>
      <c r="D8133" s="115" t="s">
        <v>1242</v>
      </c>
      <c r="E8133" s="115">
        <v>125.8006</v>
      </c>
      <c r="F8133" s="674">
        <v>293.83600000000001</v>
      </c>
      <c r="G8133" s="674">
        <v>295.84500000000003</v>
      </c>
      <c r="H8133" s="115">
        <f t="shared" ref="H8133:H8196" si="254">G8133/F8133</f>
        <v>1.0068371472522089</v>
      </c>
      <c r="I8133" s="115">
        <f t="shared" ref="I8133:I8196" si="255">ROUND(H8133*E8133,4)</f>
        <v>126.66070000000001</v>
      </c>
    </row>
    <row r="8134" spans="1:9" hidden="1">
      <c r="A8134" s="115" t="s">
        <v>21494</v>
      </c>
      <c r="B8134" s="115" t="s">
        <v>21495</v>
      </c>
      <c r="C8134" s="115" t="s">
        <v>21496</v>
      </c>
      <c r="D8134" s="115" t="s">
        <v>1242</v>
      </c>
      <c r="E8134" s="115">
        <v>138.38069999999999</v>
      </c>
      <c r="F8134" s="674">
        <v>293.83600000000001</v>
      </c>
      <c r="G8134" s="674">
        <v>295.84500000000003</v>
      </c>
      <c r="H8134" s="115">
        <f t="shared" si="254"/>
        <v>1.0068371472522089</v>
      </c>
      <c r="I8134" s="115">
        <f t="shared" si="255"/>
        <v>139.32679999999999</v>
      </c>
    </row>
    <row r="8135" spans="1:9" hidden="1">
      <c r="A8135" s="115" t="s">
        <v>21497</v>
      </c>
      <c r="B8135" s="115" t="s">
        <v>21498</v>
      </c>
      <c r="C8135" s="115" t="s">
        <v>21499</v>
      </c>
      <c r="D8135" s="115" t="s">
        <v>1242</v>
      </c>
      <c r="E8135" s="115">
        <v>120.0484</v>
      </c>
      <c r="F8135" s="674">
        <v>293.83600000000001</v>
      </c>
      <c r="G8135" s="674">
        <v>295.84500000000003</v>
      </c>
      <c r="H8135" s="115">
        <f t="shared" si="254"/>
        <v>1.0068371472522089</v>
      </c>
      <c r="I8135" s="115">
        <f t="shared" si="255"/>
        <v>120.86920000000001</v>
      </c>
    </row>
    <row r="8136" spans="1:9" hidden="1">
      <c r="A8136" s="115" t="s">
        <v>21500</v>
      </c>
      <c r="B8136" s="115" t="s">
        <v>21501</v>
      </c>
      <c r="C8136" s="115" t="s">
        <v>21502</v>
      </c>
      <c r="D8136" s="115" t="s">
        <v>1242</v>
      </c>
      <c r="E8136" s="115">
        <v>85.833299999999994</v>
      </c>
      <c r="F8136" s="674">
        <v>293.83600000000001</v>
      </c>
      <c r="G8136" s="674">
        <v>295.84500000000003</v>
      </c>
      <c r="H8136" s="115">
        <f t="shared" si="254"/>
        <v>1.0068371472522089</v>
      </c>
      <c r="I8136" s="115">
        <f t="shared" si="255"/>
        <v>86.420199999999994</v>
      </c>
    </row>
    <row r="8137" spans="1:9" hidden="1">
      <c r="A8137" s="115" t="s">
        <v>21503</v>
      </c>
      <c r="B8137" s="115" t="s">
        <v>21504</v>
      </c>
      <c r="C8137" s="115" t="s">
        <v>21505</v>
      </c>
      <c r="D8137" s="115" t="s">
        <v>1242</v>
      </c>
      <c r="E8137" s="115">
        <v>94.416499999999999</v>
      </c>
      <c r="F8137" s="674">
        <v>293.83600000000001</v>
      </c>
      <c r="G8137" s="674">
        <v>295.84500000000003</v>
      </c>
      <c r="H8137" s="115">
        <f t="shared" si="254"/>
        <v>1.0068371472522089</v>
      </c>
      <c r="I8137" s="115">
        <f t="shared" si="255"/>
        <v>95.061999999999998</v>
      </c>
    </row>
    <row r="8138" spans="1:9" hidden="1">
      <c r="A8138" s="115" t="s">
        <v>21506</v>
      </c>
      <c r="B8138" s="115" t="s">
        <v>21507</v>
      </c>
      <c r="C8138" s="115" t="s">
        <v>21508</v>
      </c>
      <c r="D8138" s="115" t="s">
        <v>1242</v>
      </c>
      <c r="E8138" s="115">
        <v>81.579800000000006</v>
      </c>
      <c r="F8138" s="674">
        <v>293.83600000000001</v>
      </c>
      <c r="G8138" s="674">
        <v>295.84500000000003</v>
      </c>
      <c r="H8138" s="115">
        <f t="shared" si="254"/>
        <v>1.0068371472522089</v>
      </c>
      <c r="I8138" s="115">
        <f t="shared" si="255"/>
        <v>82.137600000000006</v>
      </c>
    </row>
    <row r="8139" spans="1:9" hidden="1">
      <c r="A8139" s="115" t="s">
        <v>21509</v>
      </c>
      <c r="B8139" s="115" t="s">
        <v>21510</v>
      </c>
      <c r="C8139" s="115" t="s">
        <v>21511</v>
      </c>
      <c r="D8139" s="115" t="s">
        <v>1242</v>
      </c>
      <c r="E8139" s="115">
        <v>154.3477</v>
      </c>
      <c r="F8139" s="674">
        <v>293.83600000000001</v>
      </c>
      <c r="G8139" s="674">
        <v>295.84500000000003</v>
      </c>
      <c r="H8139" s="115">
        <f t="shared" si="254"/>
        <v>1.0068371472522089</v>
      </c>
      <c r="I8139" s="115">
        <f t="shared" si="255"/>
        <v>155.40299999999999</v>
      </c>
    </row>
    <row r="8140" spans="1:9" hidden="1">
      <c r="A8140" s="115" t="s">
        <v>21512</v>
      </c>
      <c r="B8140" s="115" t="s">
        <v>21513</v>
      </c>
      <c r="C8140" s="115" t="s">
        <v>21514</v>
      </c>
      <c r="D8140" s="115" t="s">
        <v>1242</v>
      </c>
      <c r="E8140" s="115">
        <v>148.71449999999999</v>
      </c>
      <c r="F8140" s="674">
        <v>293.83600000000001</v>
      </c>
      <c r="G8140" s="674">
        <v>295.84500000000003</v>
      </c>
      <c r="H8140" s="115">
        <f t="shared" si="254"/>
        <v>1.0068371472522089</v>
      </c>
      <c r="I8140" s="115">
        <f t="shared" si="255"/>
        <v>149.7313</v>
      </c>
    </row>
    <row r="8141" spans="1:9" hidden="1">
      <c r="A8141" s="115" t="s">
        <v>21515</v>
      </c>
      <c r="B8141" s="115" t="s">
        <v>21516</v>
      </c>
      <c r="C8141" s="115" t="s">
        <v>21517</v>
      </c>
      <c r="D8141" s="115" t="s">
        <v>1242</v>
      </c>
      <c r="E8141" s="115">
        <v>122.0401</v>
      </c>
      <c r="F8141" s="674">
        <v>293.83600000000001</v>
      </c>
      <c r="G8141" s="674">
        <v>295.84500000000003</v>
      </c>
      <c r="H8141" s="115">
        <f t="shared" si="254"/>
        <v>1.0068371472522089</v>
      </c>
      <c r="I8141" s="115">
        <f t="shared" si="255"/>
        <v>122.8745</v>
      </c>
    </row>
    <row r="8142" spans="1:9" hidden="1">
      <c r="A8142" s="115" t="s">
        <v>21518</v>
      </c>
      <c r="B8142" s="115" t="s">
        <v>21519</v>
      </c>
      <c r="C8142" s="115" t="s">
        <v>21520</v>
      </c>
      <c r="D8142" s="115" t="s">
        <v>1242</v>
      </c>
      <c r="E8142" s="115">
        <v>109.09739999999999</v>
      </c>
      <c r="F8142" s="674">
        <v>293.83600000000001</v>
      </c>
      <c r="G8142" s="674">
        <v>295.84500000000003</v>
      </c>
      <c r="H8142" s="115">
        <f t="shared" si="254"/>
        <v>1.0068371472522089</v>
      </c>
      <c r="I8142" s="115">
        <f t="shared" si="255"/>
        <v>109.8433</v>
      </c>
    </row>
    <row r="8143" spans="1:9" hidden="1">
      <c r="A8143" s="115" t="s">
        <v>21521</v>
      </c>
      <c r="B8143" s="115" t="s">
        <v>21522</v>
      </c>
      <c r="C8143" s="115" t="s">
        <v>21523</v>
      </c>
      <c r="D8143" s="115" t="s">
        <v>1138</v>
      </c>
      <c r="E8143" s="115">
        <v>609.26660000000004</v>
      </c>
      <c r="F8143" s="674">
        <v>293.83600000000001</v>
      </c>
      <c r="G8143" s="674">
        <v>295.84500000000003</v>
      </c>
      <c r="H8143" s="115">
        <f t="shared" si="254"/>
        <v>1.0068371472522089</v>
      </c>
      <c r="I8143" s="115">
        <f t="shared" si="255"/>
        <v>613.43219999999997</v>
      </c>
    </row>
    <row r="8144" spans="1:9" hidden="1">
      <c r="A8144" s="115" t="s">
        <v>21524</v>
      </c>
      <c r="B8144" s="115" t="s">
        <v>21525</v>
      </c>
      <c r="C8144" s="115" t="s">
        <v>21526</v>
      </c>
      <c r="D8144" s="115" t="s">
        <v>1138</v>
      </c>
      <c r="E8144" s="115">
        <v>452.28769999999997</v>
      </c>
      <c r="F8144" s="674">
        <v>293.83600000000001</v>
      </c>
      <c r="G8144" s="674">
        <v>295.84500000000003</v>
      </c>
      <c r="H8144" s="115">
        <f t="shared" si="254"/>
        <v>1.0068371472522089</v>
      </c>
      <c r="I8144" s="115">
        <f t="shared" si="255"/>
        <v>455.38010000000003</v>
      </c>
    </row>
    <row r="8145" spans="1:9" hidden="1">
      <c r="A8145" s="115" t="s">
        <v>21527</v>
      </c>
      <c r="B8145" s="115" t="s">
        <v>21528</v>
      </c>
      <c r="C8145" s="115" t="s">
        <v>21529</v>
      </c>
      <c r="D8145" s="115" t="s">
        <v>1138</v>
      </c>
      <c r="E8145" s="115">
        <v>463.2405</v>
      </c>
      <c r="F8145" s="674">
        <v>293.83600000000001</v>
      </c>
      <c r="G8145" s="674">
        <v>295.84500000000003</v>
      </c>
      <c r="H8145" s="115">
        <f t="shared" si="254"/>
        <v>1.0068371472522089</v>
      </c>
      <c r="I8145" s="115">
        <f t="shared" si="255"/>
        <v>466.40769999999998</v>
      </c>
    </row>
    <row r="8146" spans="1:9" hidden="1">
      <c r="A8146" s="115" t="s">
        <v>21530</v>
      </c>
      <c r="B8146" s="115" t="s">
        <v>21531</v>
      </c>
      <c r="C8146" s="115" t="s">
        <v>21532</v>
      </c>
      <c r="D8146" s="115" t="s">
        <v>1242</v>
      </c>
      <c r="E8146" s="115">
        <v>1982.4914000000001</v>
      </c>
      <c r="F8146" s="674">
        <v>293.83600000000001</v>
      </c>
      <c r="G8146" s="674">
        <v>295.84500000000003</v>
      </c>
      <c r="H8146" s="115">
        <f t="shared" si="254"/>
        <v>1.0068371472522089</v>
      </c>
      <c r="I8146" s="115">
        <f t="shared" si="255"/>
        <v>1996.046</v>
      </c>
    </row>
    <row r="8147" spans="1:9" hidden="1">
      <c r="A8147" s="115" t="s">
        <v>21533</v>
      </c>
      <c r="B8147" s="115" t="s">
        <v>21534</v>
      </c>
      <c r="C8147" s="115" t="s">
        <v>21535</v>
      </c>
      <c r="D8147" s="115" t="s">
        <v>1242</v>
      </c>
      <c r="E8147" s="115">
        <v>2673.3598000000002</v>
      </c>
      <c r="F8147" s="674">
        <v>293.83600000000001</v>
      </c>
      <c r="G8147" s="674">
        <v>295.84500000000003</v>
      </c>
      <c r="H8147" s="115">
        <f t="shared" si="254"/>
        <v>1.0068371472522089</v>
      </c>
      <c r="I8147" s="115">
        <f t="shared" si="255"/>
        <v>2691.6379999999999</v>
      </c>
    </row>
    <row r="8148" spans="1:9" hidden="1">
      <c r="A8148" s="115" t="s">
        <v>21536</v>
      </c>
      <c r="B8148" s="115" t="s">
        <v>21537</v>
      </c>
      <c r="C8148" s="115" t="s">
        <v>21538</v>
      </c>
      <c r="D8148" s="115" t="s">
        <v>1242</v>
      </c>
      <c r="E8148" s="115">
        <v>2521.4821999999999</v>
      </c>
      <c r="F8148" s="674">
        <v>293.83600000000001</v>
      </c>
      <c r="G8148" s="674">
        <v>295.84500000000003</v>
      </c>
      <c r="H8148" s="115">
        <f t="shared" si="254"/>
        <v>1.0068371472522089</v>
      </c>
      <c r="I8148" s="115">
        <f t="shared" si="255"/>
        <v>2538.7219</v>
      </c>
    </row>
    <row r="8149" spans="1:9" hidden="1">
      <c r="A8149" s="115" t="s">
        <v>21539</v>
      </c>
      <c r="B8149" s="115" t="s">
        <v>21540</v>
      </c>
      <c r="C8149" s="115" t="s">
        <v>21541</v>
      </c>
      <c r="D8149" s="115" t="s">
        <v>1242</v>
      </c>
      <c r="E8149" s="115">
        <v>17.299600000000002</v>
      </c>
      <c r="F8149" s="674">
        <v>293.83600000000001</v>
      </c>
      <c r="G8149" s="674">
        <v>295.84500000000003</v>
      </c>
      <c r="H8149" s="115">
        <f t="shared" si="254"/>
        <v>1.0068371472522089</v>
      </c>
      <c r="I8149" s="115">
        <f t="shared" si="255"/>
        <v>17.417899999999999</v>
      </c>
    </row>
    <row r="8150" spans="1:9" hidden="1">
      <c r="A8150" s="115" t="s">
        <v>21542</v>
      </c>
      <c r="B8150" s="115" t="s">
        <v>21543</v>
      </c>
      <c r="C8150" s="115" t="s">
        <v>21544</v>
      </c>
      <c r="D8150" s="115" t="s">
        <v>1242</v>
      </c>
      <c r="E8150" s="115">
        <v>70.123099999999994</v>
      </c>
      <c r="F8150" s="674">
        <v>293.83600000000001</v>
      </c>
      <c r="G8150" s="674">
        <v>295.84500000000003</v>
      </c>
      <c r="H8150" s="115">
        <f t="shared" si="254"/>
        <v>1.0068371472522089</v>
      </c>
      <c r="I8150" s="115">
        <f t="shared" si="255"/>
        <v>70.602500000000006</v>
      </c>
    </row>
    <row r="8151" spans="1:9" hidden="1">
      <c r="A8151" s="115" t="s">
        <v>21545</v>
      </c>
      <c r="B8151" s="115" t="s">
        <v>21546</v>
      </c>
      <c r="C8151" s="115" t="s">
        <v>21547</v>
      </c>
      <c r="D8151" s="115" t="s">
        <v>1242</v>
      </c>
      <c r="E8151" s="115">
        <v>342.68950000000001</v>
      </c>
      <c r="F8151" s="674">
        <v>293.83600000000001</v>
      </c>
      <c r="G8151" s="674">
        <v>295.84500000000003</v>
      </c>
      <c r="H8151" s="115">
        <f t="shared" si="254"/>
        <v>1.0068371472522089</v>
      </c>
      <c r="I8151" s="115">
        <f t="shared" si="255"/>
        <v>345.03250000000003</v>
      </c>
    </row>
    <row r="8152" spans="1:9" hidden="1">
      <c r="A8152" s="115" t="s">
        <v>21548</v>
      </c>
      <c r="B8152" s="115" t="s">
        <v>21549</v>
      </c>
      <c r="C8152" s="115" t="s">
        <v>21550</v>
      </c>
      <c r="D8152" s="115" t="s">
        <v>1242</v>
      </c>
      <c r="E8152" s="115">
        <v>342.68950000000001</v>
      </c>
      <c r="F8152" s="674">
        <v>293.83600000000001</v>
      </c>
      <c r="G8152" s="674">
        <v>295.84500000000003</v>
      </c>
      <c r="H8152" s="115">
        <f t="shared" si="254"/>
        <v>1.0068371472522089</v>
      </c>
      <c r="I8152" s="115">
        <f t="shared" si="255"/>
        <v>345.03250000000003</v>
      </c>
    </row>
    <row r="8153" spans="1:9" hidden="1">
      <c r="A8153" s="115" t="s">
        <v>21551</v>
      </c>
      <c r="B8153" s="115" t="s">
        <v>21552</v>
      </c>
      <c r="C8153" s="115" t="s">
        <v>21553</v>
      </c>
      <c r="D8153" s="115" t="s">
        <v>1453</v>
      </c>
      <c r="E8153" s="115">
        <v>173.97300000000001</v>
      </c>
      <c r="F8153" s="674">
        <v>293.83600000000001</v>
      </c>
      <c r="G8153" s="674">
        <v>295.84500000000003</v>
      </c>
      <c r="H8153" s="115">
        <f t="shared" si="254"/>
        <v>1.0068371472522089</v>
      </c>
      <c r="I8153" s="115">
        <f t="shared" si="255"/>
        <v>175.16249999999999</v>
      </c>
    </row>
    <row r="8154" spans="1:9" hidden="1">
      <c r="A8154" s="115" t="s">
        <v>21554</v>
      </c>
      <c r="B8154" s="115" t="s">
        <v>21555</v>
      </c>
      <c r="C8154" s="115" t="s">
        <v>21556</v>
      </c>
      <c r="D8154" s="115" t="s">
        <v>1453</v>
      </c>
      <c r="E8154" s="115">
        <v>161.727</v>
      </c>
      <c r="F8154" s="674">
        <v>293.83600000000001</v>
      </c>
      <c r="G8154" s="674">
        <v>295.84500000000003</v>
      </c>
      <c r="H8154" s="115">
        <f t="shared" si="254"/>
        <v>1.0068371472522089</v>
      </c>
      <c r="I8154" s="115">
        <f t="shared" si="255"/>
        <v>162.83279999999999</v>
      </c>
    </row>
    <row r="8155" spans="1:9" hidden="1">
      <c r="A8155" s="115" t="s">
        <v>21557</v>
      </c>
      <c r="B8155" s="115" t="s">
        <v>21558</v>
      </c>
      <c r="C8155" s="115" t="s">
        <v>21559</v>
      </c>
      <c r="D8155" s="115" t="s">
        <v>1242</v>
      </c>
      <c r="E8155" s="115">
        <v>55.679499999999997</v>
      </c>
      <c r="F8155" s="674">
        <v>293.83600000000001</v>
      </c>
      <c r="G8155" s="674">
        <v>295.84500000000003</v>
      </c>
      <c r="H8155" s="115">
        <f t="shared" si="254"/>
        <v>1.0068371472522089</v>
      </c>
      <c r="I8155" s="115">
        <f t="shared" si="255"/>
        <v>56.060200000000002</v>
      </c>
    </row>
    <row r="8156" spans="1:9" hidden="1">
      <c r="A8156" s="115" t="s">
        <v>21560</v>
      </c>
      <c r="B8156" s="115" t="s">
        <v>21561</v>
      </c>
      <c r="C8156" s="115" t="s">
        <v>21562</v>
      </c>
      <c r="D8156" s="115" t="s">
        <v>1242</v>
      </c>
      <c r="E8156" s="115">
        <v>46.686300000000003</v>
      </c>
      <c r="F8156" s="674">
        <v>293.83600000000001</v>
      </c>
      <c r="G8156" s="674">
        <v>295.84500000000003</v>
      </c>
      <c r="H8156" s="115">
        <f t="shared" si="254"/>
        <v>1.0068371472522089</v>
      </c>
      <c r="I8156" s="115">
        <f t="shared" si="255"/>
        <v>47.005499999999998</v>
      </c>
    </row>
    <row r="8157" spans="1:9" hidden="1">
      <c r="A8157" s="115" t="s">
        <v>21563</v>
      </c>
      <c r="B8157" s="115" t="s">
        <v>21564</v>
      </c>
      <c r="C8157" s="115" t="s">
        <v>21565</v>
      </c>
      <c r="D8157" s="115" t="s">
        <v>1242</v>
      </c>
      <c r="E8157" s="115">
        <v>34.072099999999999</v>
      </c>
      <c r="F8157" s="674">
        <v>293.83600000000001</v>
      </c>
      <c r="G8157" s="674">
        <v>295.84500000000003</v>
      </c>
      <c r="H8157" s="115">
        <f t="shared" si="254"/>
        <v>1.0068371472522089</v>
      </c>
      <c r="I8157" s="115">
        <f t="shared" si="255"/>
        <v>34.305100000000003</v>
      </c>
    </row>
    <row r="8158" spans="1:9" hidden="1">
      <c r="A8158" s="115" t="s">
        <v>21566</v>
      </c>
      <c r="B8158" s="115" t="s">
        <v>21567</v>
      </c>
      <c r="C8158" s="115" t="s">
        <v>21568</v>
      </c>
      <c r="D8158" s="115" t="s">
        <v>1242</v>
      </c>
      <c r="E8158" s="115">
        <v>27.899100000000001</v>
      </c>
      <c r="F8158" s="674">
        <v>293.83600000000001</v>
      </c>
      <c r="G8158" s="674">
        <v>295.84500000000003</v>
      </c>
      <c r="H8158" s="115">
        <f t="shared" si="254"/>
        <v>1.0068371472522089</v>
      </c>
      <c r="I8158" s="115">
        <f t="shared" si="255"/>
        <v>28.0899</v>
      </c>
    </row>
    <row r="8159" spans="1:9" hidden="1">
      <c r="A8159" s="115" t="s">
        <v>21569</v>
      </c>
      <c r="B8159" s="115" t="s">
        <v>21570</v>
      </c>
      <c r="C8159" s="115" t="s">
        <v>21571</v>
      </c>
      <c r="D8159" s="115" t="s">
        <v>1242</v>
      </c>
      <c r="E8159" s="115">
        <v>27.294499999999999</v>
      </c>
      <c r="F8159" s="674">
        <v>293.83600000000001</v>
      </c>
      <c r="G8159" s="674">
        <v>295.84500000000003</v>
      </c>
      <c r="H8159" s="115">
        <f t="shared" si="254"/>
        <v>1.0068371472522089</v>
      </c>
      <c r="I8159" s="115">
        <f t="shared" si="255"/>
        <v>27.481100000000001</v>
      </c>
    </row>
    <row r="8160" spans="1:9" hidden="1">
      <c r="A8160" s="115" t="s">
        <v>21572</v>
      </c>
      <c r="B8160" s="115" t="s">
        <v>21573</v>
      </c>
      <c r="C8160" s="115" t="s">
        <v>21574</v>
      </c>
      <c r="D8160" s="115" t="s">
        <v>1242</v>
      </c>
      <c r="E8160" s="115">
        <v>12.1761</v>
      </c>
      <c r="F8160" s="674">
        <v>293.83600000000001</v>
      </c>
      <c r="G8160" s="674">
        <v>295.84500000000003</v>
      </c>
      <c r="H8160" s="115">
        <f t="shared" si="254"/>
        <v>1.0068371472522089</v>
      </c>
      <c r="I8160" s="115">
        <f t="shared" si="255"/>
        <v>12.2593</v>
      </c>
    </row>
    <row r="8161" spans="1:9" hidden="1">
      <c r="A8161" s="115" t="s">
        <v>21575</v>
      </c>
      <c r="B8161" s="115" t="s">
        <v>21576</v>
      </c>
      <c r="C8161" s="115" t="s">
        <v>21577</v>
      </c>
      <c r="D8161" s="115" t="s">
        <v>2038</v>
      </c>
      <c r="E8161" s="115">
        <v>102.2998</v>
      </c>
      <c r="F8161" s="674">
        <v>293.83600000000001</v>
      </c>
      <c r="G8161" s="674">
        <v>295.84500000000003</v>
      </c>
      <c r="H8161" s="115">
        <f t="shared" si="254"/>
        <v>1.0068371472522089</v>
      </c>
      <c r="I8161" s="115">
        <f t="shared" si="255"/>
        <v>102.9992</v>
      </c>
    </row>
    <row r="8162" spans="1:9" hidden="1">
      <c r="A8162" s="115" t="s">
        <v>21578</v>
      </c>
      <c r="B8162" s="115" t="s">
        <v>21579</v>
      </c>
      <c r="C8162" s="115" t="s">
        <v>21580</v>
      </c>
      <c r="D8162" s="115" t="s">
        <v>2038</v>
      </c>
      <c r="E8162" s="115">
        <v>75.2654</v>
      </c>
      <c r="F8162" s="674">
        <v>293.83600000000001</v>
      </c>
      <c r="G8162" s="674">
        <v>295.84500000000003</v>
      </c>
      <c r="H8162" s="115">
        <f t="shared" si="254"/>
        <v>1.0068371472522089</v>
      </c>
      <c r="I8162" s="115">
        <f t="shared" si="255"/>
        <v>75.78</v>
      </c>
    </row>
    <row r="8163" spans="1:9" hidden="1">
      <c r="A8163" s="115" t="s">
        <v>21581</v>
      </c>
      <c r="B8163" s="115" t="s">
        <v>21582</v>
      </c>
      <c r="C8163" s="115" t="s">
        <v>21583</v>
      </c>
      <c r="D8163" s="115" t="s">
        <v>2038</v>
      </c>
      <c r="E8163" s="115">
        <v>12.634399999999999</v>
      </c>
      <c r="F8163" s="674">
        <v>293.83600000000001</v>
      </c>
      <c r="G8163" s="674">
        <v>295.84500000000003</v>
      </c>
      <c r="H8163" s="115">
        <f t="shared" si="254"/>
        <v>1.0068371472522089</v>
      </c>
      <c r="I8163" s="115">
        <f t="shared" si="255"/>
        <v>12.720800000000001</v>
      </c>
    </row>
    <row r="8164" spans="1:9" hidden="1">
      <c r="A8164" s="115" t="s">
        <v>21584</v>
      </c>
      <c r="B8164" s="115" t="s">
        <v>21585</v>
      </c>
      <c r="C8164" s="115" t="s">
        <v>21586</v>
      </c>
      <c r="D8164" s="115" t="s">
        <v>2038</v>
      </c>
      <c r="E8164" s="115">
        <v>34.3339</v>
      </c>
      <c r="F8164" s="674">
        <v>293.83600000000001</v>
      </c>
      <c r="G8164" s="674">
        <v>295.84500000000003</v>
      </c>
      <c r="H8164" s="115">
        <f t="shared" si="254"/>
        <v>1.0068371472522089</v>
      </c>
      <c r="I8164" s="115">
        <f t="shared" si="255"/>
        <v>34.568600000000004</v>
      </c>
    </row>
    <row r="8165" spans="1:9" hidden="1">
      <c r="A8165" s="115" t="s">
        <v>21587</v>
      </c>
      <c r="B8165" s="115" t="s">
        <v>21588</v>
      </c>
      <c r="C8165" s="115" t="s">
        <v>21589</v>
      </c>
      <c r="D8165" s="115" t="s">
        <v>2038</v>
      </c>
      <c r="E8165" s="115">
        <v>87.664400000000001</v>
      </c>
      <c r="F8165" s="674">
        <v>293.83600000000001</v>
      </c>
      <c r="G8165" s="674">
        <v>295.84500000000003</v>
      </c>
      <c r="H8165" s="115">
        <f t="shared" si="254"/>
        <v>1.0068371472522089</v>
      </c>
      <c r="I8165" s="115">
        <f t="shared" si="255"/>
        <v>88.263800000000003</v>
      </c>
    </row>
    <row r="8166" spans="1:9" hidden="1">
      <c r="A8166" s="115" t="s">
        <v>21590</v>
      </c>
      <c r="B8166" s="115" t="s">
        <v>21591</v>
      </c>
      <c r="C8166" s="115" t="s">
        <v>21592</v>
      </c>
      <c r="D8166" s="115" t="s">
        <v>2038</v>
      </c>
      <c r="E8166" s="115">
        <v>60.63</v>
      </c>
      <c r="F8166" s="674">
        <v>293.83600000000001</v>
      </c>
      <c r="G8166" s="674">
        <v>295.84500000000003</v>
      </c>
      <c r="H8166" s="115">
        <f t="shared" si="254"/>
        <v>1.0068371472522089</v>
      </c>
      <c r="I8166" s="115">
        <f t="shared" si="255"/>
        <v>61.044499999999999</v>
      </c>
    </row>
    <row r="8167" spans="1:9" hidden="1">
      <c r="A8167" s="115" t="s">
        <v>21593</v>
      </c>
      <c r="B8167" s="115" t="s">
        <v>21594</v>
      </c>
      <c r="C8167" s="115" t="s">
        <v>21595</v>
      </c>
      <c r="D8167" s="115" t="s">
        <v>2038</v>
      </c>
      <c r="E8167" s="115">
        <v>67.965999999999994</v>
      </c>
      <c r="F8167" s="674">
        <v>293.83600000000001</v>
      </c>
      <c r="G8167" s="674">
        <v>295.84500000000003</v>
      </c>
      <c r="H8167" s="115">
        <f t="shared" si="254"/>
        <v>1.0068371472522089</v>
      </c>
      <c r="I8167" s="115">
        <f t="shared" si="255"/>
        <v>68.430700000000002</v>
      </c>
    </row>
    <row r="8168" spans="1:9" hidden="1">
      <c r="A8168" s="115" t="s">
        <v>21596</v>
      </c>
      <c r="B8168" s="115" t="s">
        <v>21597</v>
      </c>
      <c r="C8168" s="115" t="s">
        <v>21598</v>
      </c>
      <c r="D8168" s="115" t="s">
        <v>2038</v>
      </c>
      <c r="E8168" s="115">
        <v>49.2498</v>
      </c>
      <c r="F8168" s="674">
        <v>293.83600000000001</v>
      </c>
      <c r="G8168" s="674">
        <v>295.84500000000003</v>
      </c>
      <c r="H8168" s="115">
        <f t="shared" si="254"/>
        <v>1.0068371472522089</v>
      </c>
      <c r="I8168" s="115">
        <f t="shared" si="255"/>
        <v>49.586500000000001</v>
      </c>
    </row>
    <row r="8169" spans="1:9" hidden="1">
      <c r="A8169" s="115" t="s">
        <v>21599</v>
      </c>
      <c r="B8169" s="115" t="s">
        <v>21600</v>
      </c>
      <c r="C8169" s="115" t="s">
        <v>21601</v>
      </c>
      <c r="D8169" s="115" t="s">
        <v>1242</v>
      </c>
      <c r="E8169" s="115">
        <v>69.468900000000005</v>
      </c>
      <c r="F8169" s="674">
        <v>293.83600000000001</v>
      </c>
      <c r="G8169" s="674">
        <v>295.84500000000003</v>
      </c>
      <c r="H8169" s="115">
        <f t="shared" si="254"/>
        <v>1.0068371472522089</v>
      </c>
      <c r="I8169" s="115">
        <f t="shared" si="255"/>
        <v>69.943899999999999</v>
      </c>
    </row>
    <row r="8170" spans="1:9" hidden="1">
      <c r="A8170" s="115" t="s">
        <v>21602</v>
      </c>
      <c r="B8170" s="115" t="s">
        <v>21603</v>
      </c>
      <c r="C8170" s="115" t="s">
        <v>21604</v>
      </c>
      <c r="D8170" s="115" t="s">
        <v>1242</v>
      </c>
      <c r="E8170" s="115">
        <v>59.071100000000001</v>
      </c>
      <c r="F8170" s="674">
        <v>293.83600000000001</v>
      </c>
      <c r="G8170" s="674">
        <v>295.84500000000003</v>
      </c>
      <c r="H8170" s="115">
        <f t="shared" si="254"/>
        <v>1.0068371472522089</v>
      </c>
      <c r="I8170" s="115">
        <f t="shared" si="255"/>
        <v>59.475000000000001</v>
      </c>
    </row>
    <row r="8171" spans="1:9" hidden="1">
      <c r="A8171" s="115" t="s">
        <v>21605</v>
      </c>
      <c r="B8171" s="115" t="s">
        <v>21606</v>
      </c>
      <c r="C8171" s="115" t="s">
        <v>21607</v>
      </c>
      <c r="D8171" s="115" t="s">
        <v>1242</v>
      </c>
      <c r="E8171" s="115">
        <v>54.911900000000003</v>
      </c>
      <c r="F8171" s="674">
        <v>293.83600000000001</v>
      </c>
      <c r="G8171" s="674">
        <v>295.84500000000003</v>
      </c>
      <c r="H8171" s="115">
        <f t="shared" si="254"/>
        <v>1.0068371472522089</v>
      </c>
      <c r="I8171" s="115">
        <f t="shared" si="255"/>
        <v>55.287300000000002</v>
      </c>
    </row>
    <row r="8172" spans="1:9" hidden="1">
      <c r="A8172" s="115" t="s">
        <v>21608</v>
      </c>
      <c r="B8172" s="115" t="s">
        <v>21609</v>
      </c>
      <c r="C8172" s="115" t="s">
        <v>21610</v>
      </c>
      <c r="D8172" s="115" t="s">
        <v>1242</v>
      </c>
      <c r="E8172" s="115">
        <v>48.673200000000001</v>
      </c>
      <c r="F8172" s="674">
        <v>293.83600000000001</v>
      </c>
      <c r="G8172" s="674">
        <v>295.84500000000003</v>
      </c>
      <c r="H8172" s="115">
        <f t="shared" si="254"/>
        <v>1.0068371472522089</v>
      </c>
      <c r="I8172" s="115">
        <f t="shared" si="255"/>
        <v>49.006</v>
      </c>
    </row>
    <row r="8173" spans="1:9" hidden="1">
      <c r="A8173" s="115" t="s">
        <v>21611</v>
      </c>
      <c r="B8173" s="115" t="s">
        <v>21612</v>
      </c>
      <c r="C8173" s="115" t="s">
        <v>21613</v>
      </c>
      <c r="D8173" s="115" t="s">
        <v>1453</v>
      </c>
      <c r="E8173" s="115">
        <v>1084.8679999999999</v>
      </c>
      <c r="F8173" s="674">
        <v>293.83600000000001</v>
      </c>
      <c r="G8173" s="674">
        <v>295.84500000000003</v>
      </c>
      <c r="H8173" s="115">
        <f t="shared" si="254"/>
        <v>1.0068371472522089</v>
      </c>
      <c r="I8173" s="115">
        <f t="shared" si="255"/>
        <v>1092.2854</v>
      </c>
    </row>
    <row r="8174" spans="1:9" hidden="1">
      <c r="A8174" s="115" t="s">
        <v>21614</v>
      </c>
      <c r="B8174" s="115" t="s">
        <v>21615</v>
      </c>
      <c r="C8174" s="115" t="s">
        <v>21616</v>
      </c>
      <c r="D8174" s="115" t="s">
        <v>1694</v>
      </c>
      <c r="E8174" s="115">
        <v>589.98099999999999</v>
      </c>
      <c r="F8174" s="674">
        <v>293.83600000000001</v>
      </c>
      <c r="G8174" s="674">
        <v>295.84500000000003</v>
      </c>
      <c r="H8174" s="115">
        <f t="shared" si="254"/>
        <v>1.0068371472522089</v>
      </c>
      <c r="I8174" s="115">
        <f t="shared" si="255"/>
        <v>594.01480000000004</v>
      </c>
    </row>
    <row r="8175" spans="1:9" hidden="1">
      <c r="A8175" s="115" t="s">
        <v>21617</v>
      </c>
      <c r="B8175" s="115" t="s">
        <v>21618</v>
      </c>
      <c r="C8175" s="115" t="s">
        <v>21619</v>
      </c>
      <c r="D8175" s="115" t="s">
        <v>2038</v>
      </c>
      <c r="E8175" s="115">
        <v>184.75559999999999</v>
      </c>
      <c r="F8175" s="674">
        <v>293.83600000000001</v>
      </c>
      <c r="G8175" s="674">
        <v>295.84500000000003</v>
      </c>
      <c r="H8175" s="115">
        <f t="shared" si="254"/>
        <v>1.0068371472522089</v>
      </c>
      <c r="I8175" s="115">
        <f t="shared" si="255"/>
        <v>186.0188</v>
      </c>
    </row>
    <row r="8176" spans="1:9" hidden="1">
      <c r="A8176" s="115" t="s">
        <v>21620</v>
      </c>
      <c r="B8176" s="115" t="s">
        <v>21621</v>
      </c>
      <c r="C8176" s="115" t="s">
        <v>21622</v>
      </c>
      <c r="D8176" s="115" t="s">
        <v>1453</v>
      </c>
      <c r="E8176" s="115">
        <v>271.04160000000002</v>
      </c>
      <c r="F8176" s="674">
        <v>293.83600000000001</v>
      </c>
      <c r="G8176" s="674">
        <v>295.84500000000003</v>
      </c>
      <c r="H8176" s="115">
        <f t="shared" si="254"/>
        <v>1.0068371472522089</v>
      </c>
      <c r="I8176" s="115">
        <f t="shared" si="255"/>
        <v>272.89479999999998</v>
      </c>
    </row>
    <row r="8177" spans="1:9" hidden="1">
      <c r="A8177" s="115" t="s">
        <v>21623</v>
      </c>
      <c r="B8177" s="115" t="s">
        <v>21624</v>
      </c>
      <c r="C8177" s="115" t="s">
        <v>21625</v>
      </c>
      <c r="D8177" s="115" t="s">
        <v>1453</v>
      </c>
      <c r="E8177" s="115">
        <v>307.53699999999998</v>
      </c>
      <c r="F8177" s="674">
        <v>293.83600000000001</v>
      </c>
      <c r="G8177" s="674">
        <v>295.84500000000003</v>
      </c>
      <c r="H8177" s="115">
        <f t="shared" si="254"/>
        <v>1.0068371472522089</v>
      </c>
      <c r="I8177" s="115">
        <f t="shared" si="255"/>
        <v>309.6397</v>
      </c>
    </row>
    <row r="8178" spans="1:9" hidden="1">
      <c r="A8178" s="115" t="s">
        <v>21626</v>
      </c>
      <c r="B8178" s="115" t="s">
        <v>21627</v>
      </c>
      <c r="C8178" s="115" t="s">
        <v>21628</v>
      </c>
      <c r="D8178" s="115" t="s">
        <v>1453</v>
      </c>
      <c r="E8178" s="115">
        <v>181.39580000000001</v>
      </c>
      <c r="F8178" s="674">
        <v>293.83600000000001</v>
      </c>
      <c r="G8178" s="674">
        <v>295.84500000000003</v>
      </c>
      <c r="H8178" s="115">
        <f t="shared" si="254"/>
        <v>1.0068371472522089</v>
      </c>
      <c r="I8178" s="115">
        <f t="shared" si="255"/>
        <v>182.636</v>
      </c>
    </row>
    <row r="8179" spans="1:9" hidden="1">
      <c r="A8179" s="115" t="s">
        <v>21629</v>
      </c>
      <c r="B8179" s="115" t="s">
        <v>21630</v>
      </c>
      <c r="C8179" s="115" t="s">
        <v>21631</v>
      </c>
      <c r="D8179" s="115" t="s">
        <v>1453</v>
      </c>
      <c r="E8179" s="115">
        <v>168.71250000000001</v>
      </c>
      <c r="F8179" s="674">
        <v>293.83600000000001</v>
      </c>
      <c r="G8179" s="674">
        <v>295.84500000000003</v>
      </c>
      <c r="H8179" s="115">
        <f t="shared" si="254"/>
        <v>1.0068371472522089</v>
      </c>
      <c r="I8179" s="115">
        <f t="shared" si="255"/>
        <v>169.86600000000001</v>
      </c>
    </row>
    <row r="8180" spans="1:9" hidden="1">
      <c r="A8180" s="115" t="s">
        <v>21632</v>
      </c>
      <c r="B8180" s="115" t="s">
        <v>21633</v>
      </c>
      <c r="C8180" s="115" t="s">
        <v>21634</v>
      </c>
      <c r="D8180" s="115" t="s">
        <v>1453</v>
      </c>
      <c r="E8180" s="115">
        <v>112.48820000000001</v>
      </c>
      <c r="F8180" s="674">
        <v>293.83600000000001</v>
      </c>
      <c r="G8180" s="674">
        <v>295.84500000000003</v>
      </c>
      <c r="H8180" s="115">
        <f t="shared" si="254"/>
        <v>1.0068371472522089</v>
      </c>
      <c r="I8180" s="115">
        <f t="shared" si="255"/>
        <v>113.2573</v>
      </c>
    </row>
    <row r="8181" spans="1:9" hidden="1">
      <c r="A8181" s="115" t="s">
        <v>21635</v>
      </c>
      <c r="B8181" s="115" t="s">
        <v>21636</v>
      </c>
      <c r="C8181" s="115" t="s">
        <v>21637</v>
      </c>
      <c r="D8181" s="115" t="s">
        <v>1453</v>
      </c>
      <c r="E8181" s="115">
        <v>89.150599999999997</v>
      </c>
      <c r="F8181" s="674">
        <v>293.83600000000001</v>
      </c>
      <c r="G8181" s="674">
        <v>295.84500000000003</v>
      </c>
      <c r="H8181" s="115">
        <f t="shared" si="254"/>
        <v>1.0068371472522089</v>
      </c>
      <c r="I8181" s="115">
        <f t="shared" si="255"/>
        <v>89.760099999999994</v>
      </c>
    </row>
    <row r="8182" spans="1:9" hidden="1">
      <c r="A8182" s="115" t="s">
        <v>21638</v>
      </c>
      <c r="B8182" s="115" t="s">
        <v>21639</v>
      </c>
      <c r="C8182" s="115" t="s">
        <v>21640</v>
      </c>
      <c r="D8182" s="115" t="s">
        <v>1453</v>
      </c>
      <c r="E8182" s="115">
        <v>574.65120000000002</v>
      </c>
      <c r="F8182" s="674">
        <v>293.83600000000001</v>
      </c>
      <c r="G8182" s="674">
        <v>295.84500000000003</v>
      </c>
      <c r="H8182" s="115">
        <f t="shared" si="254"/>
        <v>1.0068371472522089</v>
      </c>
      <c r="I8182" s="115">
        <f t="shared" si="255"/>
        <v>578.58019999999999</v>
      </c>
    </row>
    <row r="8183" spans="1:9" hidden="1">
      <c r="A8183" s="115" t="s">
        <v>21641</v>
      </c>
      <c r="B8183" s="115" t="s">
        <v>21642</v>
      </c>
      <c r="C8183" s="115" t="s">
        <v>21643</v>
      </c>
      <c r="D8183" s="115" t="s">
        <v>2038</v>
      </c>
      <c r="E8183" s="115">
        <v>101.3578</v>
      </c>
      <c r="F8183" s="674">
        <v>293.83600000000001</v>
      </c>
      <c r="G8183" s="674">
        <v>295.84500000000003</v>
      </c>
      <c r="H8183" s="115">
        <f t="shared" si="254"/>
        <v>1.0068371472522089</v>
      </c>
      <c r="I8183" s="115">
        <f t="shared" si="255"/>
        <v>102.0508</v>
      </c>
    </row>
    <row r="8184" spans="1:9" hidden="1">
      <c r="A8184" s="115" t="s">
        <v>21644</v>
      </c>
      <c r="B8184" s="115" t="s">
        <v>21645</v>
      </c>
      <c r="C8184" s="115" t="s">
        <v>21646</v>
      </c>
      <c r="D8184" s="115" t="s">
        <v>2038</v>
      </c>
      <c r="E8184" s="115">
        <v>74.323400000000007</v>
      </c>
      <c r="F8184" s="674">
        <v>293.83600000000001</v>
      </c>
      <c r="G8184" s="674">
        <v>295.84500000000003</v>
      </c>
      <c r="H8184" s="115">
        <f t="shared" si="254"/>
        <v>1.0068371472522089</v>
      </c>
      <c r="I8184" s="115">
        <f t="shared" si="255"/>
        <v>74.831599999999995</v>
      </c>
    </row>
    <row r="8185" spans="1:9" hidden="1">
      <c r="A8185" s="115" t="s">
        <v>21647</v>
      </c>
      <c r="B8185" s="115" t="s">
        <v>21648</v>
      </c>
      <c r="C8185" s="115" t="s">
        <v>21649</v>
      </c>
      <c r="D8185" s="115" t="s">
        <v>2038</v>
      </c>
      <c r="E8185" s="115">
        <v>11.5829</v>
      </c>
      <c r="F8185" s="674">
        <v>293.83600000000001</v>
      </c>
      <c r="G8185" s="674">
        <v>295.84500000000003</v>
      </c>
      <c r="H8185" s="115">
        <f t="shared" si="254"/>
        <v>1.0068371472522089</v>
      </c>
      <c r="I8185" s="115">
        <f t="shared" si="255"/>
        <v>11.662100000000001</v>
      </c>
    </row>
    <row r="8186" spans="1:9" hidden="1">
      <c r="A8186" s="115" t="s">
        <v>21650</v>
      </c>
      <c r="B8186" s="115" t="s">
        <v>21651</v>
      </c>
      <c r="C8186" s="115" t="s">
        <v>21652</v>
      </c>
      <c r="D8186" s="115" t="s">
        <v>2038</v>
      </c>
      <c r="E8186" s="115">
        <v>29.267299999999999</v>
      </c>
      <c r="F8186" s="674">
        <v>293.83600000000001</v>
      </c>
      <c r="G8186" s="674">
        <v>295.84500000000003</v>
      </c>
      <c r="H8186" s="115">
        <f t="shared" si="254"/>
        <v>1.0068371472522089</v>
      </c>
      <c r="I8186" s="115">
        <f t="shared" si="255"/>
        <v>29.467400000000001</v>
      </c>
    </row>
    <row r="8187" spans="1:9" hidden="1">
      <c r="A8187" s="115" t="s">
        <v>21653</v>
      </c>
      <c r="B8187" s="115" t="s">
        <v>21654</v>
      </c>
      <c r="C8187" s="115" t="s">
        <v>21655</v>
      </c>
      <c r="D8187" s="115" t="s">
        <v>1242</v>
      </c>
      <c r="E8187" s="115">
        <v>480.18209999999999</v>
      </c>
      <c r="F8187" s="674">
        <v>293.83600000000001</v>
      </c>
      <c r="G8187" s="674">
        <v>295.84500000000003</v>
      </c>
      <c r="H8187" s="115">
        <f t="shared" si="254"/>
        <v>1.0068371472522089</v>
      </c>
      <c r="I8187" s="115">
        <f t="shared" si="255"/>
        <v>483.46519999999998</v>
      </c>
    </row>
    <row r="8188" spans="1:9" hidden="1">
      <c r="A8188" s="115" t="s">
        <v>21656</v>
      </c>
      <c r="B8188" s="115" t="s">
        <v>21657</v>
      </c>
      <c r="C8188" s="115" t="s">
        <v>21658</v>
      </c>
      <c r="D8188" s="115" t="s">
        <v>1242</v>
      </c>
      <c r="E8188" s="115">
        <v>258.78210000000001</v>
      </c>
      <c r="F8188" s="674">
        <v>293.83600000000001</v>
      </c>
      <c r="G8188" s="674">
        <v>295.84500000000003</v>
      </c>
      <c r="H8188" s="115">
        <f t="shared" si="254"/>
        <v>1.0068371472522089</v>
      </c>
      <c r="I8188" s="115">
        <f t="shared" si="255"/>
        <v>260.5514</v>
      </c>
    </row>
    <row r="8189" spans="1:9" hidden="1">
      <c r="A8189" s="115" t="s">
        <v>21659</v>
      </c>
      <c r="B8189" s="115" t="s">
        <v>21660</v>
      </c>
      <c r="C8189" s="115" t="s">
        <v>21661</v>
      </c>
      <c r="D8189" s="115" t="s">
        <v>2038</v>
      </c>
      <c r="E8189" s="115">
        <v>22.5077</v>
      </c>
      <c r="F8189" s="674">
        <v>293.83600000000001</v>
      </c>
      <c r="G8189" s="674">
        <v>295.84500000000003</v>
      </c>
      <c r="H8189" s="115">
        <f t="shared" si="254"/>
        <v>1.0068371472522089</v>
      </c>
      <c r="I8189" s="115">
        <f t="shared" si="255"/>
        <v>22.6616</v>
      </c>
    </row>
    <row r="8190" spans="1:9" hidden="1">
      <c r="A8190" s="115" t="s">
        <v>21662</v>
      </c>
      <c r="B8190" s="115" t="s">
        <v>21663</v>
      </c>
      <c r="C8190" s="115" t="s">
        <v>21664</v>
      </c>
      <c r="D8190" s="115" t="s">
        <v>2038</v>
      </c>
      <c r="E8190" s="115">
        <v>14.7218</v>
      </c>
      <c r="F8190" s="674">
        <v>293.83600000000001</v>
      </c>
      <c r="G8190" s="674">
        <v>295.84500000000003</v>
      </c>
      <c r="H8190" s="115">
        <f t="shared" si="254"/>
        <v>1.0068371472522089</v>
      </c>
      <c r="I8190" s="115">
        <f t="shared" si="255"/>
        <v>14.8225</v>
      </c>
    </row>
    <row r="8191" spans="1:9" hidden="1">
      <c r="A8191" s="115" t="s">
        <v>21665</v>
      </c>
      <c r="B8191" s="115" t="s">
        <v>21666</v>
      </c>
      <c r="C8191" s="115" t="s">
        <v>21667</v>
      </c>
      <c r="D8191" s="115" t="s">
        <v>1242</v>
      </c>
      <c r="E8191" s="115">
        <v>12.8706</v>
      </c>
      <c r="F8191" s="674">
        <v>293.83600000000001</v>
      </c>
      <c r="G8191" s="674">
        <v>295.84500000000003</v>
      </c>
      <c r="H8191" s="115">
        <f t="shared" si="254"/>
        <v>1.0068371472522089</v>
      </c>
      <c r="I8191" s="115">
        <f t="shared" si="255"/>
        <v>12.958600000000001</v>
      </c>
    </row>
    <row r="8192" spans="1:9" hidden="1">
      <c r="A8192" s="115" t="s">
        <v>21668</v>
      </c>
      <c r="B8192" s="115" t="s">
        <v>21669</v>
      </c>
      <c r="C8192" s="115" t="s">
        <v>21670</v>
      </c>
      <c r="D8192" s="115" t="s">
        <v>2038</v>
      </c>
      <c r="E8192" s="115">
        <v>34.990299999999998</v>
      </c>
      <c r="F8192" s="674">
        <v>293.83600000000001</v>
      </c>
      <c r="G8192" s="674">
        <v>295.84500000000003</v>
      </c>
      <c r="H8192" s="115">
        <f t="shared" si="254"/>
        <v>1.0068371472522089</v>
      </c>
      <c r="I8192" s="115">
        <f t="shared" si="255"/>
        <v>35.229500000000002</v>
      </c>
    </row>
    <row r="8193" spans="1:9" hidden="1">
      <c r="A8193" s="115" t="s">
        <v>21671</v>
      </c>
      <c r="B8193" s="115" t="s">
        <v>21672</v>
      </c>
      <c r="C8193" s="115" t="s">
        <v>21673</v>
      </c>
      <c r="D8193" s="115" t="s">
        <v>2038</v>
      </c>
      <c r="E8193" s="115">
        <v>93.626400000000004</v>
      </c>
      <c r="F8193" s="674">
        <v>293.83600000000001</v>
      </c>
      <c r="G8193" s="674">
        <v>295.84500000000003</v>
      </c>
      <c r="H8193" s="115">
        <f t="shared" si="254"/>
        <v>1.0068371472522089</v>
      </c>
      <c r="I8193" s="115">
        <f t="shared" si="255"/>
        <v>94.266499999999994</v>
      </c>
    </row>
    <row r="8194" spans="1:9" hidden="1">
      <c r="A8194" s="115" t="s">
        <v>21674</v>
      </c>
      <c r="B8194" s="115" t="s">
        <v>21675</v>
      </c>
      <c r="C8194" s="115" t="s">
        <v>21676</v>
      </c>
      <c r="D8194" s="115" t="s">
        <v>2038</v>
      </c>
      <c r="E8194" s="115">
        <v>107.21429999999999</v>
      </c>
      <c r="F8194" s="674">
        <v>293.83600000000001</v>
      </c>
      <c r="G8194" s="674">
        <v>295.84500000000003</v>
      </c>
      <c r="H8194" s="115">
        <f t="shared" si="254"/>
        <v>1.0068371472522089</v>
      </c>
      <c r="I8194" s="115">
        <f t="shared" si="255"/>
        <v>107.9473</v>
      </c>
    </row>
    <row r="8195" spans="1:9" hidden="1">
      <c r="A8195" s="115" t="s">
        <v>21677</v>
      </c>
      <c r="B8195" s="115" t="s">
        <v>21678</v>
      </c>
      <c r="C8195" s="115" t="s">
        <v>21679</v>
      </c>
      <c r="D8195" s="115" t="s">
        <v>1694</v>
      </c>
      <c r="E8195" s="115">
        <v>539.99720000000002</v>
      </c>
      <c r="F8195" s="674">
        <v>293.83600000000001</v>
      </c>
      <c r="G8195" s="674">
        <v>295.84500000000003</v>
      </c>
      <c r="H8195" s="115">
        <f t="shared" si="254"/>
        <v>1.0068371472522089</v>
      </c>
      <c r="I8195" s="115">
        <f t="shared" si="255"/>
        <v>543.68920000000003</v>
      </c>
    </row>
    <row r="8196" spans="1:9" hidden="1">
      <c r="A8196" s="115" t="s">
        <v>21680</v>
      </c>
      <c r="B8196" s="115" t="s">
        <v>21681</v>
      </c>
      <c r="C8196" s="115" t="s">
        <v>21682</v>
      </c>
      <c r="D8196" s="115" t="s">
        <v>2038</v>
      </c>
      <c r="E8196" s="115">
        <v>19.327200000000001</v>
      </c>
      <c r="F8196" s="674">
        <v>293.83600000000001</v>
      </c>
      <c r="G8196" s="674">
        <v>295.84500000000003</v>
      </c>
      <c r="H8196" s="115">
        <f t="shared" si="254"/>
        <v>1.0068371472522089</v>
      </c>
      <c r="I8196" s="115">
        <f t="shared" si="255"/>
        <v>19.459299999999999</v>
      </c>
    </row>
    <row r="8197" spans="1:9" hidden="1">
      <c r="A8197" s="115" t="s">
        <v>21683</v>
      </c>
      <c r="B8197" s="115" t="s">
        <v>21684</v>
      </c>
      <c r="C8197" s="115" t="s">
        <v>21685</v>
      </c>
      <c r="D8197" s="115" t="s">
        <v>2038</v>
      </c>
      <c r="E8197" s="115">
        <v>4.3659999999999997</v>
      </c>
      <c r="F8197" s="674">
        <v>293.83600000000001</v>
      </c>
      <c r="G8197" s="674">
        <v>295.84500000000003</v>
      </c>
      <c r="H8197" s="115">
        <f t="shared" ref="H8197:H8260" si="256">G8197/F8197</f>
        <v>1.0068371472522089</v>
      </c>
      <c r="I8197" s="115">
        <f t="shared" ref="I8197:I8260" si="257">ROUND(H8197*E8197,4)</f>
        <v>4.3959000000000001</v>
      </c>
    </row>
    <row r="8198" spans="1:9" hidden="1">
      <c r="A8198" s="115" t="s">
        <v>21686</v>
      </c>
      <c r="B8198" s="115" t="s">
        <v>21687</v>
      </c>
      <c r="C8198" s="115" t="s">
        <v>21688</v>
      </c>
      <c r="D8198" s="115" t="s">
        <v>2038</v>
      </c>
      <c r="E8198" s="115">
        <v>14.769500000000001</v>
      </c>
      <c r="F8198" s="674">
        <v>293.83600000000001</v>
      </c>
      <c r="G8198" s="674">
        <v>295.84500000000003</v>
      </c>
      <c r="H8198" s="115">
        <f t="shared" si="256"/>
        <v>1.0068371472522089</v>
      </c>
      <c r="I8198" s="115">
        <f t="shared" si="257"/>
        <v>14.8705</v>
      </c>
    </row>
    <row r="8199" spans="1:9" hidden="1">
      <c r="A8199" s="115" t="s">
        <v>21689</v>
      </c>
      <c r="B8199" s="115" t="s">
        <v>21690</v>
      </c>
      <c r="C8199" s="115" t="s">
        <v>21691</v>
      </c>
      <c r="D8199" s="115" t="s">
        <v>2038</v>
      </c>
      <c r="E8199" s="115">
        <v>60.3354</v>
      </c>
      <c r="F8199" s="674">
        <v>293.83600000000001</v>
      </c>
      <c r="G8199" s="674">
        <v>295.84500000000003</v>
      </c>
      <c r="H8199" s="115">
        <f t="shared" si="256"/>
        <v>1.0068371472522089</v>
      </c>
      <c r="I8199" s="115">
        <f t="shared" si="257"/>
        <v>60.747900000000001</v>
      </c>
    </row>
    <row r="8200" spans="1:9" hidden="1">
      <c r="A8200" s="115" t="s">
        <v>21692</v>
      </c>
      <c r="B8200" s="115" t="s">
        <v>21693</v>
      </c>
      <c r="C8200" s="115" t="s">
        <v>21694</v>
      </c>
      <c r="D8200" s="115" t="s">
        <v>2038</v>
      </c>
      <c r="E8200" s="115">
        <v>82.281999999999996</v>
      </c>
      <c r="F8200" s="674">
        <v>293.83600000000001</v>
      </c>
      <c r="G8200" s="674">
        <v>295.84500000000003</v>
      </c>
      <c r="H8200" s="115">
        <f t="shared" si="256"/>
        <v>1.0068371472522089</v>
      </c>
      <c r="I8200" s="115">
        <f t="shared" si="257"/>
        <v>82.8446</v>
      </c>
    </row>
    <row r="8201" spans="1:9" hidden="1">
      <c r="A8201" s="115" t="s">
        <v>21695</v>
      </c>
      <c r="B8201" s="115" t="s">
        <v>21696</v>
      </c>
      <c r="C8201" s="115" t="s">
        <v>21697</v>
      </c>
      <c r="D8201" s="115" t="s">
        <v>2038</v>
      </c>
      <c r="E8201" s="115">
        <v>8.3604000000000003</v>
      </c>
      <c r="F8201" s="674">
        <v>293.83600000000001</v>
      </c>
      <c r="G8201" s="674">
        <v>295.84500000000003</v>
      </c>
      <c r="H8201" s="115">
        <f t="shared" si="256"/>
        <v>1.0068371472522089</v>
      </c>
      <c r="I8201" s="115">
        <f t="shared" si="257"/>
        <v>8.4176000000000002</v>
      </c>
    </row>
    <row r="8202" spans="1:9" hidden="1">
      <c r="A8202" s="115" t="s">
        <v>21698</v>
      </c>
      <c r="B8202" s="115" t="s">
        <v>21699</v>
      </c>
      <c r="C8202" s="115" t="s">
        <v>21700</v>
      </c>
      <c r="D8202" s="115" t="s">
        <v>2038</v>
      </c>
      <c r="E8202" s="115">
        <v>11.7928</v>
      </c>
      <c r="F8202" s="674">
        <v>293.83600000000001</v>
      </c>
      <c r="G8202" s="674">
        <v>295.84500000000003</v>
      </c>
      <c r="H8202" s="115">
        <f t="shared" si="256"/>
        <v>1.0068371472522089</v>
      </c>
      <c r="I8202" s="115">
        <f t="shared" si="257"/>
        <v>11.8734</v>
      </c>
    </row>
    <row r="8203" spans="1:9" hidden="1">
      <c r="A8203" s="115" t="s">
        <v>21701</v>
      </c>
      <c r="B8203" s="115" t="s">
        <v>21702</v>
      </c>
      <c r="C8203" s="115" t="s">
        <v>21703</v>
      </c>
      <c r="D8203" s="115" t="s">
        <v>1694</v>
      </c>
      <c r="E8203" s="115">
        <v>427.74180000000001</v>
      </c>
      <c r="F8203" s="674">
        <v>293.83600000000001</v>
      </c>
      <c r="G8203" s="674">
        <v>295.84500000000003</v>
      </c>
      <c r="H8203" s="115">
        <f t="shared" si="256"/>
        <v>1.0068371472522089</v>
      </c>
      <c r="I8203" s="115">
        <f t="shared" si="257"/>
        <v>430.66629999999998</v>
      </c>
    </row>
    <row r="8204" spans="1:9" hidden="1">
      <c r="A8204" s="115" t="s">
        <v>21704</v>
      </c>
      <c r="B8204" s="115" t="s">
        <v>21705</v>
      </c>
      <c r="C8204" s="115" t="s">
        <v>21706</v>
      </c>
      <c r="D8204" s="115" t="s">
        <v>1694</v>
      </c>
      <c r="E8204" s="115">
        <v>20.701499999999999</v>
      </c>
      <c r="F8204" s="674">
        <v>293.83600000000001</v>
      </c>
      <c r="G8204" s="674">
        <v>295.84500000000003</v>
      </c>
      <c r="H8204" s="115">
        <f t="shared" si="256"/>
        <v>1.0068371472522089</v>
      </c>
      <c r="I8204" s="115">
        <f t="shared" si="257"/>
        <v>20.843</v>
      </c>
    </row>
    <row r="8205" spans="1:9" hidden="1">
      <c r="A8205" s="115" t="s">
        <v>21707</v>
      </c>
      <c r="B8205" s="115" t="s">
        <v>21708</v>
      </c>
      <c r="C8205" s="115" t="s">
        <v>21709</v>
      </c>
      <c r="D8205" s="115" t="s">
        <v>1694</v>
      </c>
      <c r="E8205" s="115">
        <v>23.021699999999999</v>
      </c>
      <c r="F8205" s="674">
        <v>293.83600000000001</v>
      </c>
      <c r="G8205" s="674">
        <v>295.84500000000003</v>
      </c>
      <c r="H8205" s="115">
        <f t="shared" si="256"/>
        <v>1.0068371472522089</v>
      </c>
      <c r="I8205" s="115">
        <f t="shared" si="257"/>
        <v>23.179099999999998</v>
      </c>
    </row>
    <row r="8206" spans="1:9" hidden="1">
      <c r="A8206" s="115" t="s">
        <v>21710</v>
      </c>
      <c r="B8206" s="115" t="s">
        <v>21711</v>
      </c>
      <c r="C8206" s="115" t="s">
        <v>21712</v>
      </c>
      <c r="D8206" s="115" t="s">
        <v>1694</v>
      </c>
      <c r="E8206" s="115">
        <v>106.0311</v>
      </c>
      <c r="F8206" s="674">
        <v>293.83600000000001</v>
      </c>
      <c r="G8206" s="674">
        <v>295.84500000000003</v>
      </c>
      <c r="H8206" s="115">
        <f t="shared" si="256"/>
        <v>1.0068371472522089</v>
      </c>
      <c r="I8206" s="115">
        <f t="shared" si="257"/>
        <v>106.7561</v>
      </c>
    </row>
    <row r="8207" spans="1:9" hidden="1">
      <c r="A8207" s="115" t="s">
        <v>21713</v>
      </c>
      <c r="B8207" s="115" t="s">
        <v>21714</v>
      </c>
      <c r="C8207" s="115" t="s">
        <v>21715</v>
      </c>
      <c r="D8207" s="115" t="s">
        <v>1694</v>
      </c>
      <c r="E8207" s="115">
        <v>107.51609999999999</v>
      </c>
      <c r="F8207" s="674">
        <v>293.83600000000001</v>
      </c>
      <c r="G8207" s="674">
        <v>295.84500000000003</v>
      </c>
      <c r="H8207" s="115">
        <f t="shared" si="256"/>
        <v>1.0068371472522089</v>
      </c>
      <c r="I8207" s="115">
        <f t="shared" si="257"/>
        <v>108.2512</v>
      </c>
    </row>
    <row r="8208" spans="1:9" hidden="1">
      <c r="A8208" s="115" t="s">
        <v>21716</v>
      </c>
      <c r="B8208" s="115" t="s">
        <v>21717</v>
      </c>
      <c r="C8208" s="115" t="s">
        <v>21718</v>
      </c>
      <c r="D8208" s="115" t="s">
        <v>1694</v>
      </c>
      <c r="E8208" s="115">
        <v>121.18980000000001</v>
      </c>
      <c r="F8208" s="674">
        <v>293.83600000000001</v>
      </c>
      <c r="G8208" s="674">
        <v>295.84500000000003</v>
      </c>
      <c r="H8208" s="115">
        <f t="shared" si="256"/>
        <v>1.0068371472522089</v>
      </c>
      <c r="I8208" s="115">
        <f t="shared" si="257"/>
        <v>122.0184</v>
      </c>
    </row>
    <row r="8209" spans="1:9" hidden="1">
      <c r="A8209" s="115" t="s">
        <v>21719</v>
      </c>
      <c r="B8209" s="115" t="s">
        <v>21720</v>
      </c>
      <c r="C8209" s="115" t="s">
        <v>21721</v>
      </c>
      <c r="D8209" s="115" t="s">
        <v>1694</v>
      </c>
      <c r="E8209" s="115">
        <v>4244.6067000000003</v>
      </c>
      <c r="F8209" s="674">
        <v>293.83600000000001</v>
      </c>
      <c r="G8209" s="674">
        <v>295.84500000000003</v>
      </c>
      <c r="H8209" s="115">
        <f t="shared" si="256"/>
        <v>1.0068371472522089</v>
      </c>
      <c r="I8209" s="115">
        <f t="shared" si="257"/>
        <v>4273.6277</v>
      </c>
    </row>
    <row r="8210" spans="1:9" hidden="1">
      <c r="A8210" s="115" t="s">
        <v>21722</v>
      </c>
      <c r="B8210" s="115" t="s">
        <v>21723</v>
      </c>
      <c r="C8210" s="115" t="s">
        <v>21724</v>
      </c>
      <c r="D8210" s="115" t="s">
        <v>1694</v>
      </c>
      <c r="E8210" s="115">
        <v>5220.866</v>
      </c>
      <c r="F8210" s="674">
        <v>293.83600000000001</v>
      </c>
      <c r="G8210" s="674">
        <v>295.84500000000003</v>
      </c>
      <c r="H8210" s="115">
        <f t="shared" si="256"/>
        <v>1.0068371472522089</v>
      </c>
      <c r="I8210" s="115">
        <f t="shared" si="257"/>
        <v>5256.5618000000004</v>
      </c>
    </row>
    <row r="8211" spans="1:9" hidden="1">
      <c r="A8211" s="115" t="s">
        <v>21725</v>
      </c>
      <c r="B8211" s="115" t="s">
        <v>21726</v>
      </c>
      <c r="C8211" s="115" t="s">
        <v>21727</v>
      </c>
      <c r="D8211" s="115" t="s">
        <v>1453</v>
      </c>
      <c r="E8211" s="115">
        <v>475.88670000000002</v>
      </c>
      <c r="F8211" s="674">
        <v>293.83600000000001</v>
      </c>
      <c r="G8211" s="674">
        <v>295.84500000000003</v>
      </c>
      <c r="H8211" s="115">
        <f t="shared" si="256"/>
        <v>1.0068371472522089</v>
      </c>
      <c r="I8211" s="115">
        <f t="shared" si="257"/>
        <v>479.1404</v>
      </c>
    </row>
    <row r="8212" spans="1:9" hidden="1">
      <c r="A8212" s="115" t="s">
        <v>21728</v>
      </c>
      <c r="B8212" s="115" t="s">
        <v>21729</v>
      </c>
      <c r="C8212" s="115" t="s">
        <v>21730</v>
      </c>
      <c r="D8212" s="115" t="s">
        <v>1138</v>
      </c>
      <c r="E8212" s="115">
        <v>12939.737499999999</v>
      </c>
      <c r="F8212" s="674">
        <v>293.83600000000001</v>
      </c>
      <c r="G8212" s="674">
        <v>295.84500000000003</v>
      </c>
      <c r="H8212" s="115">
        <f t="shared" si="256"/>
        <v>1.0068371472522089</v>
      </c>
      <c r="I8212" s="115">
        <f t="shared" si="257"/>
        <v>13028.2084</v>
      </c>
    </row>
    <row r="8213" spans="1:9" hidden="1">
      <c r="A8213" s="115" t="s">
        <v>21731</v>
      </c>
      <c r="B8213" s="115" t="s">
        <v>21732</v>
      </c>
      <c r="C8213" s="115" t="s">
        <v>21733</v>
      </c>
      <c r="D8213" s="115" t="s">
        <v>2038</v>
      </c>
      <c r="E8213" s="115">
        <v>322.6284</v>
      </c>
      <c r="F8213" s="674">
        <v>293.83600000000001</v>
      </c>
      <c r="G8213" s="674">
        <v>295.84500000000003</v>
      </c>
      <c r="H8213" s="115">
        <f t="shared" si="256"/>
        <v>1.0068371472522089</v>
      </c>
      <c r="I8213" s="115">
        <f t="shared" si="257"/>
        <v>324.83429999999998</v>
      </c>
    </row>
    <row r="8214" spans="1:9" hidden="1">
      <c r="A8214" s="115" t="s">
        <v>21734</v>
      </c>
      <c r="B8214" s="115" t="s">
        <v>21735</v>
      </c>
      <c r="C8214" s="115" t="s">
        <v>21736</v>
      </c>
      <c r="D8214" s="115" t="s">
        <v>1453</v>
      </c>
      <c r="E8214" s="115">
        <v>141.91669999999999</v>
      </c>
      <c r="F8214" s="674">
        <v>293.83600000000001</v>
      </c>
      <c r="G8214" s="674">
        <v>295.84500000000003</v>
      </c>
      <c r="H8214" s="115">
        <f t="shared" si="256"/>
        <v>1.0068371472522089</v>
      </c>
      <c r="I8214" s="115">
        <f t="shared" si="257"/>
        <v>142.887</v>
      </c>
    </row>
    <row r="8215" spans="1:9" hidden="1">
      <c r="A8215" s="115" t="s">
        <v>21737</v>
      </c>
      <c r="B8215" s="115" t="s">
        <v>21738</v>
      </c>
      <c r="C8215" s="115" t="s">
        <v>21739</v>
      </c>
      <c r="D8215" s="115" t="s">
        <v>1453</v>
      </c>
      <c r="E8215" s="115">
        <v>142.12190000000001</v>
      </c>
      <c r="F8215" s="674">
        <v>293.83600000000001</v>
      </c>
      <c r="G8215" s="674">
        <v>295.84500000000003</v>
      </c>
      <c r="H8215" s="115">
        <f t="shared" si="256"/>
        <v>1.0068371472522089</v>
      </c>
      <c r="I8215" s="115">
        <f t="shared" si="257"/>
        <v>143.09360000000001</v>
      </c>
    </row>
    <row r="8216" spans="1:9" hidden="1">
      <c r="A8216" s="115" t="s">
        <v>21740</v>
      </c>
      <c r="B8216" s="115" t="s">
        <v>21741</v>
      </c>
      <c r="C8216" s="115" t="s">
        <v>21742</v>
      </c>
      <c r="D8216" s="115" t="s">
        <v>1453</v>
      </c>
      <c r="E8216" s="115">
        <v>56.655700000000003</v>
      </c>
      <c r="F8216" s="674">
        <v>293.83600000000001</v>
      </c>
      <c r="G8216" s="674">
        <v>295.84500000000003</v>
      </c>
      <c r="H8216" s="115">
        <f t="shared" si="256"/>
        <v>1.0068371472522089</v>
      </c>
      <c r="I8216" s="115">
        <f t="shared" si="257"/>
        <v>57.043100000000003</v>
      </c>
    </row>
    <row r="8217" spans="1:9" hidden="1">
      <c r="A8217" s="115" t="s">
        <v>21743</v>
      </c>
      <c r="B8217" s="115" t="s">
        <v>21744</v>
      </c>
      <c r="C8217" s="115" t="s">
        <v>21745</v>
      </c>
      <c r="D8217" s="115" t="s">
        <v>1453</v>
      </c>
      <c r="E8217" s="115">
        <v>182.09569999999999</v>
      </c>
      <c r="F8217" s="674">
        <v>293.83600000000001</v>
      </c>
      <c r="G8217" s="674">
        <v>295.84500000000003</v>
      </c>
      <c r="H8217" s="115">
        <f t="shared" si="256"/>
        <v>1.0068371472522089</v>
      </c>
      <c r="I8217" s="115">
        <f t="shared" si="257"/>
        <v>183.3407</v>
      </c>
    </row>
    <row r="8218" spans="1:9" hidden="1">
      <c r="A8218" s="115" t="s">
        <v>21746</v>
      </c>
      <c r="B8218" s="115" t="s">
        <v>21747</v>
      </c>
      <c r="C8218" s="115" t="s">
        <v>21748</v>
      </c>
      <c r="D8218" s="115" t="s">
        <v>1242</v>
      </c>
      <c r="E8218" s="115">
        <v>5.2069999999999999</v>
      </c>
      <c r="F8218" s="674">
        <v>293.83600000000001</v>
      </c>
      <c r="G8218" s="674">
        <v>295.84500000000003</v>
      </c>
      <c r="H8218" s="115">
        <f t="shared" si="256"/>
        <v>1.0068371472522089</v>
      </c>
      <c r="I8218" s="115">
        <f t="shared" si="257"/>
        <v>5.2426000000000004</v>
      </c>
    </row>
    <row r="8219" spans="1:9" hidden="1">
      <c r="A8219" s="115" t="s">
        <v>21749</v>
      </c>
      <c r="B8219" s="115" t="s">
        <v>21750</v>
      </c>
      <c r="C8219" s="115" t="s">
        <v>21751</v>
      </c>
      <c r="D8219" s="115" t="s">
        <v>2038</v>
      </c>
      <c r="E8219" s="115">
        <v>147.4299</v>
      </c>
      <c r="F8219" s="674">
        <v>293.83600000000001</v>
      </c>
      <c r="G8219" s="674">
        <v>295.84500000000003</v>
      </c>
      <c r="H8219" s="115">
        <f t="shared" si="256"/>
        <v>1.0068371472522089</v>
      </c>
      <c r="I8219" s="115">
        <f t="shared" si="257"/>
        <v>148.43790000000001</v>
      </c>
    </row>
    <row r="8220" spans="1:9" hidden="1">
      <c r="A8220" s="115" t="s">
        <v>21752</v>
      </c>
      <c r="B8220" s="115" t="s">
        <v>21753</v>
      </c>
      <c r="C8220" s="115" t="s">
        <v>21754</v>
      </c>
      <c r="D8220" s="115" t="s">
        <v>2038</v>
      </c>
      <c r="E8220" s="115">
        <v>110.8751</v>
      </c>
      <c r="F8220" s="674">
        <v>293.83600000000001</v>
      </c>
      <c r="G8220" s="674">
        <v>295.84500000000003</v>
      </c>
      <c r="H8220" s="115">
        <f t="shared" si="256"/>
        <v>1.0068371472522089</v>
      </c>
      <c r="I8220" s="115">
        <f t="shared" si="257"/>
        <v>111.6332</v>
      </c>
    </row>
    <row r="8221" spans="1:9" hidden="1">
      <c r="A8221" s="115" t="s">
        <v>21755</v>
      </c>
      <c r="B8221" s="115" t="s">
        <v>21756</v>
      </c>
      <c r="C8221" s="115" t="s">
        <v>21757</v>
      </c>
      <c r="D8221" s="115" t="s">
        <v>2038</v>
      </c>
      <c r="E8221" s="115">
        <v>113.66719999999999</v>
      </c>
      <c r="F8221" s="674">
        <v>293.83600000000001</v>
      </c>
      <c r="G8221" s="674">
        <v>295.84500000000003</v>
      </c>
      <c r="H8221" s="115">
        <f t="shared" si="256"/>
        <v>1.0068371472522089</v>
      </c>
      <c r="I8221" s="115">
        <f t="shared" si="257"/>
        <v>114.4444</v>
      </c>
    </row>
    <row r="8222" spans="1:9" hidden="1">
      <c r="A8222" s="115" t="s">
        <v>21758</v>
      </c>
      <c r="B8222" s="115" t="s">
        <v>21759</v>
      </c>
      <c r="C8222" s="115" t="s">
        <v>21760</v>
      </c>
      <c r="D8222" s="115" t="s">
        <v>2038</v>
      </c>
      <c r="E8222" s="115">
        <v>133.27209999999999</v>
      </c>
      <c r="F8222" s="674">
        <v>293.83600000000001</v>
      </c>
      <c r="G8222" s="674">
        <v>295.84500000000003</v>
      </c>
      <c r="H8222" s="115">
        <f t="shared" si="256"/>
        <v>1.0068371472522089</v>
      </c>
      <c r="I8222" s="115">
        <f t="shared" si="257"/>
        <v>134.1833</v>
      </c>
    </row>
    <row r="8223" spans="1:9" hidden="1">
      <c r="A8223" s="115" t="s">
        <v>21761</v>
      </c>
      <c r="B8223" s="115" t="s">
        <v>21762</v>
      </c>
      <c r="C8223" s="115" t="s">
        <v>21763</v>
      </c>
      <c r="D8223" s="115" t="s">
        <v>2038</v>
      </c>
      <c r="E8223" s="115">
        <v>71.079599999999999</v>
      </c>
      <c r="F8223" s="674">
        <v>293.83600000000001</v>
      </c>
      <c r="G8223" s="674">
        <v>295.84500000000003</v>
      </c>
      <c r="H8223" s="115">
        <f t="shared" si="256"/>
        <v>1.0068371472522089</v>
      </c>
      <c r="I8223" s="115">
        <f t="shared" si="257"/>
        <v>71.565600000000003</v>
      </c>
    </row>
    <row r="8224" spans="1:9" hidden="1">
      <c r="A8224" s="115" t="s">
        <v>21764</v>
      </c>
      <c r="B8224" s="115" t="s">
        <v>21765</v>
      </c>
      <c r="C8224" s="115" t="s">
        <v>21766</v>
      </c>
      <c r="D8224" s="115" t="s">
        <v>2038</v>
      </c>
      <c r="E8224" s="115">
        <v>81.477400000000003</v>
      </c>
      <c r="F8224" s="674">
        <v>293.83600000000001</v>
      </c>
      <c r="G8224" s="674">
        <v>295.84500000000003</v>
      </c>
      <c r="H8224" s="115">
        <f t="shared" si="256"/>
        <v>1.0068371472522089</v>
      </c>
      <c r="I8224" s="115">
        <f t="shared" si="257"/>
        <v>82.034499999999994</v>
      </c>
    </row>
    <row r="8225" spans="1:9" hidden="1">
      <c r="A8225" s="115" t="s">
        <v>21767</v>
      </c>
      <c r="B8225" s="115" t="s">
        <v>21768</v>
      </c>
      <c r="C8225" s="115" t="s">
        <v>21769</v>
      </c>
      <c r="D8225" s="115" t="s">
        <v>2038</v>
      </c>
      <c r="E8225" s="115">
        <v>63.051200000000001</v>
      </c>
      <c r="F8225" s="674">
        <v>293.83600000000001</v>
      </c>
      <c r="G8225" s="674">
        <v>295.84500000000003</v>
      </c>
      <c r="H8225" s="115">
        <f t="shared" si="256"/>
        <v>1.0068371472522089</v>
      </c>
      <c r="I8225" s="115">
        <f t="shared" si="257"/>
        <v>63.482300000000002</v>
      </c>
    </row>
    <row r="8226" spans="1:9" hidden="1">
      <c r="A8226" s="115" t="s">
        <v>21770</v>
      </c>
      <c r="B8226" s="115" t="s">
        <v>21771</v>
      </c>
      <c r="C8226" s="115" t="s">
        <v>21772</v>
      </c>
      <c r="D8226" s="115" t="s">
        <v>2038</v>
      </c>
      <c r="E8226" s="115">
        <v>2.1364999999999998</v>
      </c>
      <c r="F8226" s="674">
        <v>293.83600000000001</v>
      </c>
      <c r="G8226" s="674">
        <v>295.84500000000003</v>
      </c>
      <c r="H8226" s="115">
        <f t="shared" si="256"/>
        <v>1.0068371472522089</v>
      </c>
      <c r="I8226" s="115">
        <f t="shared" si="257"/>
        <v>2.1511</v>
      </c>
    </row>
    <row r="8227" spans="1:9" hidden="1">
      <c r="A8227" s="115" t="s">
        <v>21773</v>
      </c>
      <c r="B8227" s="115" t="s">
        <v>21774</v>
      </c>
      <c r="C8227" s="115" t="s">
        <v>21775</v>
      </c>
      <c r="D8227" s="115" t="s">
        <v>1242</v>
      </c>
      <c r="E8227" s="115">
        <v>169.90520000000001</v>
      </c>
      <c r="F8227" s="674">
        <v>293.83600000000001</v>
      </c>
      <c r="G8227" s="674">
        <v>295.84500000000003</v>
      </c>
      <c r="H8227" s="115">
        <f t="shared" si="256"/>
        <v>1.0068371472522089</v>
      </c>
      <c r="I8227" s="115">
        <f t="shared" si="257"/>
        <v>171.0669</v>
      </c>
    </row>
    <row r="8228" spans="1:9" hidden="1">
      <c r="A8228" s="115" t="s">
        <v>21776</v>
      </c>
      <c r="B8228" s="115" t="s">
        <v>21777</v>
      </c>
      <c r="C8228" s="115" t="s">
        <v>21778</v>
      </c>
      <c r="D8228" s="115" t="s">
        <v>1242</v>
      </c>
      <c r="E8228" s="115">
        <v>163.58590000000001</v>
      </c>
      <c r="F8228" s="674">
        <v>293.83600000000001</v>
      </c>
      <c r="G8228" s="674">
        <v>295.84500000000003</v>
      </c>
      <c r="H8228" s="115">
        <f t="shared" si="256"/>
        <v>1.0068371472522089</v>
      </c>
      <c r="I8228" s="115">
        <f t="shared" si="257"/>
        <v>164.70439999999999</v>
      </c>
    </row>
    <row r="8229" spans="1:9" hidden="1">
      <c r="A8229" s="115" t="s">
        <v>21779</v>
      </c>
      <c r="B8229" s="115" t="s">
        <v>21780</v>
      </c>
      <c r="C8229" s="115" t="s">
        <v>21781</v>
      </c>
      <c r="D8229" s="115" t="s">
        <v>1242</v>
      </c>
      <c r="E8229" s="115">
        <v>189.14680000000001</v>
      </c>
      <c r="F8229" s="674">
        <v>293.83600000000001</v>
      </c>
      <c r="G8229" s="674">
        <v>295.84500000000003</v>
      </c>
      <c r="H8229" s="115">
        <f t="shared" si="256"/>
        <v>1.0068371472522089</v>
      </c>
      <c r="I8229" s="115">
        <f t="shared" si="257"/>
        <v>190.44</v>
      </c>
    </row>
    <row r="8230" spans="1:9" hidden="1">
      <c r="A8230" s="115" t="s">
        <v>21782</v>
      </c>
      <c r="B8230" s="115" t="s">
        <v>21783</v>
      </c>
      <c r="C8230" s="115" t="s">
        <v>21784</v>
      </c>
      <c r="D8230" s="115" t="s">
        <v>1242</v>
      </c>
      <c r="E8230" s="115">
        <v>171.95160000000001</v>
      </c>
      <c r="F8230" s="674">
        <v>293.83600000000001</v>
      </c>
      <c r="G8230" s="674">
        <v>295.84500000000003</v>
      </c>
      <c r="H8230" s="115">
        <f t="shared" si="256"/>
        <v>1.0068371472522089</v>
      </c>
      <c r="I8230" s="115">
        <f t="shared" si="257"/>
        <v>173.12729999999999</v>
      </c>
    </row>
    <row r="8231" spans="1:9" hidden="1">
      <c r="A8231" s="115" t="s">
        <v>21785</v>
      </c>
      <c r="B8231" s="115" t="s">
        <v>21786</v>
      </c>
      <c r="C8231" s="115" t="s">
        <v>21787</v>
      </c>
      <c r="D8231" s="115" t="s">
        <v>1242</v>
      </c>
      <c r="E8231" s="115">
        <v>166.3184</v>
      </c>
      <c r="F8231" s="674">
        <v>293.83600000000001</v>
      </c>
      <c r="G8231" s="674">
        <v>295.84500000000003</v>
      </c>
      <c r="H8231" s="115">
        <f t="shared" si="256"/>
        <v>1.0068371472522089</v>
      </c>
      <c r="I8231" s="115">
        <f t="shared" si="257"/>
        <v>167.4555</v>
      </c>
    </row>
    <row r="8232" spans="1:9" hidden="1">
      <c r="A8232" s="115" t="s">
        <v>21788</v>
      </c>
      <c r="B8232" s="115" t="s">
        <v>21789</v>
      </c>
      <c r="C8232" s="115" t="s">
        <v>21790</v>
      </c>
      <c r="D8232" s="115" t="s">
        <v>1242</v>
      </c>
      <c r="E8232" s="115">
        <v>182.9502</v>
      </c>
      <c r="F8232" s="674">
        <v>293.83600000000001</v>
      </c>
      <c r="G8232" s="674">
        <v>295.84500000000003</v>
      </c>
      <c r="H8232" s="115">
        <f t="shared" si="256"/>
        <v>1.0068371472522089</v>
      </c>
      <c r="I8232" s="115">
        <f t="shared" si="257"/>
        <v>184.2011</v>
      </c>
    </row>
    <row r="8233" spans="1:9" hidden="1">
      <c r="A8233" s="115" t="s">
        <v>21791</v>
      </c>
      <c r="B8233" s="115" t="s">
        <v>21792</v>
      </c>
      <c r="C8233" s="115" t="s">
        <v>21793</v>
      </c>
      <c r="D8233" s="115" t="s">
        <v>1242</v>
      </c>
      <c r="E8233" s="115">
        <v>206.96180000000001</v>
      </c>
      <c r="F8233" s="674">
        <v>293.83600000000001</v>
      </c>
      <c r="G8233" s="674">
        <v>295.84500000000003</v>
      </c>
      <c r="H8233" s="115">
        <f t="shared" si="256"/>
        <v>1.0068371472522089</v>
      </c>
      <c r="I8233" s="115">
        <f t="shared" si="257"/>
        <v>208.3768</v>
      </c>
    </row>
    <row r="8234" spans="1:9" hidden="1">
      <c r="A8234" s="115" t="s">
        <v>21794</v>
      </c>
      <c r="B8234" s="115" t="s">
        <v>21795</v>
      </c>
      <c r="C8234" s="115" t="s">
        <v>21796</v>
      </c>
      <c r="D8234" s="115" t="s">
        <v>1242</v>
      </c>
      <c r="E8234" s="115">
        <v>188.14699999999999</v>
      </c>
      <c r="F8234" s="674">
        <v>293.83600000000001</v>
      </c>
      <c r="G8234" s="674">
        <v>295.84500000000003</v>
      </c>
      <c r="H8234" s="115">
        <f t="shared" si="256"/>
        <v>1.0068371472522089</v>
      </c>
      <c r="I8234" s="115">
        <f t="shared" si="257"/>
        <v>189.43340000000001</v>
      </c>
    </row>
    <row r="8235" spans="1:9" hidden="1">
      <c r="A8235" s="115" t="s">
        <v>21797</v>
      </c>
      <c r="B8235" s="115" t="s">
        <v>21798</v>
      </c>
      <c r="C8235" s="115" t="s">
        <v>21799</v>
      </c>
      <c r="D8235" s="115" t="s">
        <v>1242</v>
      </c>
      <c r="E8235" s="115">
        <v>188.2654</v>
      </c>
      <c r="F8235" s="674">
        <v>293.83600000000001</v>
      </c>
      <c r="G8235" s="674">
        <v>295.84500000000003</v>
      </c>
      <c r="H8235" s="115">
        <f t="shared" si="256"/>
        <v>1.0068371472522089</v>
      </c>
      <c r="I8235" s="115">
        <f t="shared" si="257"/>
        <v>189.55260000000001</v>
      </c>
    </row>
    <row r="8236" spans="1:9" hidden="1">
      <c r="A8236" s="115" t="s">
        <v>21800</v>
      </c>
      <c r="B8236" s="115" t="s">
        <v>21801</v>
      </c>
      <c r="C8236" s="115" t="s">
        <v>21802</v>
      </c>
      <c r="D8236" s="115" t="s">
        <v>1242</v>
      </c>
      <c r="E8236" s="115">
        <v>200.76519999999999</v>
      </c>
      <c r="F8236" s="674">
        <v>293.83600000000001</v>
      </c>
      <c r="G8236" s="674">
        <v>295.84500000000003</v>
      </c>
      <c r="H8236" s="115">
        <f t="shared" si="256"/>
        <v>1.0068371472522089</v>
      </c>
      <c r="I8236" s="115">
        <f t="shared" si="257"/>
        <v>202.1379</v>
      </c>
    </row>
    <row r="8237" spans="1:9" hidden="1">
      <c r="A8237" s="115" t="s">
        <v>21803</v>
      </c>
      <c r="B8237" s="115" t="s">
        <v>21804</v>
      </c>
      <c r="C8237" s="115" t="s">
        <v>21805</v>
      </c>
      <c r="D8237" s="115" t="s">
        <v>1242</v>
      </c>
      <c r="E8237" s="115">
        <v>134.24420000000001</v>
      </c>
      <c r="F8237" s="674">
        <v>293.83600000000001</v>
      </c>
      <c r="G8237" s="674">
        <v>295.84500000000003</v>
      </c>
      <c r="H8237" s="115">
        <f t="shared" si="256"/>
        <v>1.0068371472522089</v>
      </c>
      <c r="I8237" s="115">
        <f t="shared" si="257"/>
        <v>135.16200000000001</v>
      </c>
    </row>
    <row r="8238" spans="1:9" hidden="1">
      <c r="A8238" s="115" t="s">
        <v>21806</v>
      </c>
      <c r="B8238" s="115" t="s">
        <v>21807</v>
      </c>
      <c r="C8238" s="115" t="s">
        <v>21808</v>
      </c>
      <c r="D8238" s="115" t="s">
        <v>1242</v>
      </c>
      <c r="E8238" s="115">
        <v>120.0072</v>
      </c>
      <c r="F8238" s="674">
        <v>293.83600000000001</v>
      </c>
      <c r="G8238" s="674">
        <v>295.84500000000003</v>
      </c>
      <c r="H8238" s="115">
        <f t="shared" si="256"/>
        <v>1.0068371472522089</v>
      </c>
      <c r="I8238" s="115">
        <f t="shared" si="257"/>
        <v>120.82769999999999</v>
      </c>
    </row>
    <row r="8239" spans="1:9" hidden="1">
      <c r="A8239" s="115" t="s">
        <v>21809</v>
      </c>
      <c r="B8239" s="115" t="s">
        <v>21810</v>
      </c>
      <c r="C8239" s="115" t="s">
        <v>21811</v>
      </c>
      <c r="D8239" s="115" t="s">
        <v>1242</v>
      </c>
      <c r="E8239" s="115">
        <v>141.8065</v>
      </c>
      <c r="F8239" s="674">
        <v>293.83600000000001</v>
      </c>
      <c r="G8239" s="674">
        <v>295.84500000000003</v>
      </c>
      <c r="H8239" s="115">
        <f t="shared" si="256"/>
        <v>1.0068371472522089</v>
      </c>
      <c r="I8239" s="115">
        <f t="shared" si="257"/>
        <v>142.77610000000001</v>
      </c>
    </row>
    <row r="8240" spans="1:9" hidden="1">
      <c r="A8240" s="115" t="s">
        <v>21812</v>
      </c>
      <c r="B8240" s="115" t="s">
        <v>21813</v>
      </c>
      <c r="C8240" s="115" t="s">
        <v>21814</v>
      </c>
      <c r="D8240" s="115" t="s">
        <v>1242</v>
      </c>
      <c r="E8240" s="115">
        <v>128.91489999999999</v>
      </c>
      <c r="F8240" s="674">
        <v>293.83600000000001</v>
      </c>
      <c r="G8240" s="674">
        <v>295.84500000000003</v>
      </c>
      <c r="H8240" s="115">
        <f t="shared" si="256"/>
        <v>1.0068371472522089</v>
      </c>
      <c r="I8240" s="115">
        <f t="shared" si="257"/>
        <v>129.7963</v>
      </c>
    </row>
    <row r="8241" spans="1:9" hidden="1">
      <c r="A8241" s="115" t="s">
        <v>21815</v>
      </c>
      <c r="B8241" s="115" t="s">
        <v>21816</v>
      </c>
      <c r="C8241" s="115" t="s">
        <v>21817</v>
      </c>
      <c r="D8241" s="115" t="s">
        <v>1242</v>
      </c>
      <c r="E8241" s="115">
        <v>127.56950000000001</v>
      </c>
      <c r="F8241" s="674">
        <v>293.83600000000001</v>
      </c>
      <c r="G8241" s="674">
        <v>295.84500000000003</v>
      </c>
      <c r="H8241" s="115">
        <f t="shared" si="256"/>
        <v>1.0068371472522089</v>
      </c>
      <c r="I8241" s="115">
        <f t="shared" si="257"/>
        <v>128.4417</v>
      </c>
    </row>
    <row r="8242" spans="1:9" hidden="1">
      <c r="A8242" s="115" t="s">
        <v>21818</v>
      </c>
      <c r="B8242" s="115" t="s">
        <v>21819</v>
      </c>
      <c r="C8242" s="115" t="s">
        <v>21820</v>
      </c>
      <c r="D8242" s="115" t="s">
        <v>1242</v>
      </c>
      <c r="E8242" s="115">
        <v>115.9722</v>
      </c>
      <c r="F8242" s="674">
        <v>293.83600000000001</v>
      </c>
      <c r="G8242" s="674">
        <v>295.84500000000003</v>
      </c>
      <c r="H8242" s="115">
        <f t="shared" si="256"/>
        <v>1.0068371472522089</v>
      </c>
      <c r="I8242" s="115">
        <f t="shared" si="257"/>
        <v>116.7651</v>
      </c>
    </row>
    <row r="8243" spans="1:9" hidden="1">
      <c r="A8243" s="115" t="s">
        <v>21821</v>
      </c>
      <c r="B8243" s="115" t="s">
        <v>21822</v>
      </c>
      <c r="C8243" s="115" t="s">
        <v>21823</v>
      </c>
      <c r="D8243" s="115" t="s">
        <v>1242</v>
      </c>
      <c r="E8243" s="115">
        <v>154.50309999999999</v>
      </c>
      <c r="F8243" s="674">
        <v>293.83600000000001</v>
      </c>
      <c r="G8243" s="674">
        <v>295.84500000000003</v>
      </c>
      <c r="H8243" s="115">
        <f t="shared" si="256"/>
        <v>1.0068371472522089</v>
      </c>
      <c r="I8243" s="115">
        <f t="shared" si="257"/>
        <v>155.55950000000001</v>
      </c>
    </row>
    <row r="8244" spans="1:9" hidden="1">
      <c r="A8244" s="115" t="s">
        <v>21824</v>
      </c>
      <c r="B8244" s="115" t="s">
        <v>21825</v>
      </c>
      <c r="C8244" s="115" t="s">
        <v>21826</v>
      </c>
      <c r="D8244" s="115" t="s">
        <v>1242</v>
      </c>
      <c r="E8244" s="115">
        <v>140.4573</v>
      </c>
      <c r="F8244" s="674">
        <v>293.83600000000001</v>
      </c>
      <c r="G8244" s="674">
        <v>295.84500000000003</v>
      </c>
      <c r="H8244" s="115">
        <f t="shared" si="256"/>
        <v>1.0068371472522089</v>
      </c>
      <c r="I8244" s="115">
        <f t="shared" si="257"/>
        <v>141.41759999999999</v>
      </c>
    </row>
    <row r="8245" spans="1:9" hidden="1">
      <c r="A8245" s="115" t="s">
        <v>21827</v>
      </c>
      <c r="B8245" s="115" t="s">
        <v>21828</v>
      </c>
      <c r="C8245" s="115" t="s">
        <v>21829</v>
      </c>
      <c r="D8245" s="115" t="s">
        <v>1242</v>
      </c>
      <c r="E8245" s="115">
        <v>140.26609999999999</v>
      </c>
      <c r="F8245" s="674">
        <v>293.83600000000001</v>
      </c>
      <c r="G8245" s="674">
        <v>295.84500000000003</v>
      </c>
      <c r="H8245" s="115">
        <f t="shared" si="256"/>
        <v>1.0068371472522089</v>
      </c>
      <c r="I8245" s="115">
        <f t="shared" si="257"/>
        <v>141.2251</v>
      </c>
    </row>
    <row r="8246" spans="1:9" hidden="1">
      <c r="A8246" s="115" t="s">
        <v>21830</v>
      </c>
      <c r="B8246" s="115" t="s">
        <v>21831</v>
      </c>
      <c r="C8246" s="115" t="s">
        <v>21832</v>
      </c>
      <c r="D8246" s="115" t="s">
        <v>1242</v>
      </c>
      <c r="E8246" s="115">
        <v>127.5146</v>
      </c>
      <c r="F8246" s="674">
        <v>293.83600000000001</v>
      </c>
      <c r="G8246" s="674">
        <v>295.84500000000003</v>
      </c>
      <c r="H8246" s="115">
        <f t="shared" si="256"/>
        <v>1.0068371472522089</v>
      </c>
      <c r="I8246" s="115">
        <f t="shared" si="257"/>
        <v>128.38640000000001</v>
      </c>
    </row>
    <row r="8247" spans="1:9" hidden="1">
      <c r="A8247" s="115" t="s">
        <v>21833</v>
      </c>
      <c r="B8247" s="115" t="s">
        <v>21834</v>
      </c>
      <c r="C8247" s="115" t="s">
        <v>21835</v>
      </c>
      <c r="D8247" s="115" t="s">
        <v>1242</v>
      </c>
      <c r="E8247" s="115">
        <v>264.22210000000001</v>
      </c>
      <c r="F8247" s="674">
        <v>293.83600000000001</v>
      </c>
      <c r="G8247" s="674">
        <v>295.84500000000003</v>
      </c>
      <c r="H8247" s="115">
        <f t="shared" si="256"/>
        <v>1.0068371472522089</v>
      </c>
      <c r="I8247" s="115">
        <f t="shared" si="257"/>
        <v>266.02859999999998</v>
      </c>
    </row>
    <row r="8248" spans="1:9" hidden="1">
      <c r="A8248" s="115" t="s">
        <v>21836</v>
      </c>
      <c r="B8248" s="115" t="s">
        <v>21837</v>
      </c>
      <c r="C8248" s="115" t="s">
        <v>21838</v>
      </c>
      <c r="D8248" s="115" t="s">
        <v>1242</v>
      </c>
      <c r="E8248" s="115">
        <v>39.840699999999998</v>
      </c>
      <c r="F8248" s="674">
        <v>293.83600000000001</v>
      </c>
      <c r="G8248" s="674">
        <v>295.84500000000003</v>
      </c>
      <c r="H8248" s="115">
        <f t="shared" si="256"/>
        <v>1.0068371472522089</v>
      </c>
      <c r="I8248" s="115">
        <f t="shared" si="257"/>
        <v>40.113100000000003</v>
      </c>
    </row>
    <row r="8249" spans="1:9" hidden="1">
      <c r="A8249" s="115" t="s">
        <v>21839</v>
      </c>
      <c r="B8249" s="115" t="s">
        <v>21840</v>
      </c>
      <c r="C8249" s="115" t="s">
        <v>21841</v>
      </c>
      <c r="D8249" s="115" t="s">
        <v>1242</v>
      </c>
      <c r="E8249" s="115">
        <v>229.89519999999999</v>
      </c>
      <c r="F8249" s="674">
        <v>293.83600000000001</v>
      </c>
      <c r="G8249" s="674">
        <v>295.84500000000003</v>
      </c>
      <c r="H8249" s="115">
        <f t="shared" si="256"/>
        <v>1.0068371472522089</v>
      </c>
      <c r="I8249" s="115">
        <f t="shared" si="257"/>
        <v>231.46700000000001</v>
      </c>
    </row>
    <row r="8250" spans="1:9" hidden="1">
      <c r="A8250" s="115" t="s">
        <v>21842</v>
      </c>
      <c r="B8250" s="115" t="s">
        <v>21843</v>
      </c>
      <c r="C8250" s="115" t="s">
        <v>21844</v>
      </c>
      <c r="D8250" s="115" t="s">
        <v>1242</v>
      </c>
      <c r="E8250" s="115">
        <v>819.99120000000005</v>
      </c>
      <c r="F8250" s="674">
        <v>293.83600000000001</v>
      </c>
      <c r="G8250" s="674">
        <v>295.84500000000003</v>
      </c>
      <c r="H8250" s="115">
        <f t="shared" si="256"/>
        <v>1.0068371472522089</v>
      </c>
      <c r="I8250" s="115">
        <f t="shared" si="257"/>
        <v>825.59760000000006</v>
      </c>
    </row>
    <row r="8251" spans="1:9" hidden="1">
      <c r="A8251" s="115" t="s">
        <v>21845</v>
      </c>
      <c r="B8251" s="115" t="s">
        <v>21846</v>
      </c>
      <c r="C8251" s="115" t="s">
        <v>21847</v>
      </c>
      <c r="D8251" s="115" t="s">
        <v>1242</v>
      </c>
      <c r="E8251" s="115">
        <v>771.55690000000004</v>
      </c>
      <c r="F8251" s="674">
        <v>293.83600000000001</v>
      </c>
      <c r="G8251" s="674">
        <v>295.84500000000003</v>
      </c>
      <c r="H8251" s="115">
        <f t="shared" si="256"/>
        <v>1.0068371472522089</v>
      </c>
      <c r="I8251" s="115">
        <f t="shared" si="257"/>
        <v>776.83209999999997</v>
      </c>
    </row>
    <row r="8252" spans="1:9" hidden="1">
      <c r="A8252" s="115" t="s">
        <v>21848</v>
      </c>
      <c r="B8252" s="115" t="s">
        <v>21849</v>
      </c>
      <c r="C8252" s="115" t="s">
        <v>21850</v>
      </c>
      <c r="D8252" s="115" t="s">
        <v>1453</v>
      </c>
      <c r="E8252" s="115">
        <v>218.28530000000001</v>
      </c>
      <c r="F8252" s="674">
        <v>293.83600000000001</v>
      </c>
      <c r="G8252" s="674">
        <v>295.84500000000003</v>
      </c>
      <c r="H8252" s="115">
        <f t="shared" si="256"/>
        <v>1.0068371472522089</v>
      </c>
      <c r="I8252" s="115">
        <f t="shared" si="257"/>
        <v>219.77770000000001</v>
      </c>
    </row>
    <row r="8253" spans="1:9" hidden="1">
      <c r="A8253" s="115" t="s">
        <v>21851</v>
      </c>
      <c r="B8253" s="115" t="s">
        <v>21852</v>
      </c>
      <c r="C8253" s="115" t="s">
        <v>21853</v>
      </c>
      <c r="D8253" s="115" t="s">
        <v>1453</v>
      </c>
      <c r="E8253" s="115">
        <v>206.0393</v>
      </c>
      <c r="F8253" s="674">
        <v>293.83600000000001</v>
      </c>
      <c r="G8253" s="674">
        <v>295.84500000000003</v>
      </c>
      <c r="H8253" s="115">
        <f t="shared" si="256"/>
        <v>1.0068371472522089</v>
      </c>
      <c r="I8253" s="115">
        <f t="shared" si="257"/>
        <v>207.44800000000001</v>
      </c>
    </row>
    <row r="8254" spans="1:9" hidden="1">
      <c r="A8254" s="115" t="s">
        <v>21854</v>
      </c>
      <c r="B8254" s="115" t="s">
        <v>21855</v>
      </c>
      <c r="C8254" s="115" t="s">
        <v>21856</v>
      </c>
      <c r="D8254" s="115" t="s">
        <v>2038</v>
      </c>
      <c r="E8254" s="115">
        <v>185.92590000000001</v>
      </c>
      <c r="F8254" s="674">
        <v>293.83600000000001</v>
      </c>
      <c r="G8254" s="674">
        <v>295.84500000000003</v>
      </c>
      <c r="H8254" s="115">
        <f t="shared" si="256"/>
        <v>1.0068371472522089</v>
      </c>
      <c r="I8254" s="115">
        <f t="shared" si="257"/>
        <v>187.19710000000001</v>
      </c>
    </row>
    <row r="8255" spans="1:9" hidden="1">
      <c r="A8255" s="115" t="s">
        <v>21857</v>
      </c>
      <c r="B8255" s="115" t="s">
        <v>21858</v>
      </c>
      <c r="C8255" s="115" t="s">
        <v>21859</v>
      </c>
      <c r="D8255" s="115" t="s">
        <v>2038</v>
      </c>
      <c r="E8255" s="115">
        <v>138.60589999999999</v>
      </c>
      <c r="F8255" s="674">
        <v>293.83600000000001</v>
      </c>
      <c r="G8255" s="674">
        <v>295.84500000000003</v>
      </c>
      <c r="H8255" s="115">
        <f t="shared" si="256"/>
        <v>1.0068371472522089</v>
      </c>
      <c r="I8255" s="115">
        <f t="shared" si="257"/>
        <v>139.55359999999999</v>
      </c>
    </row>
    <row r="8256" spans="1:9" hidden="1">
      <c r="A8256" s="115" t="s">
        <v>21860</v>
      </c>
      <c r="B8256" s="115" t="s">
        <v>21861</v>
      </c>
      <c r="C8256" s="115" t="s">
        <v>21862</v>
      </c>
      <c r="D8256" s="115" t="s">
        <v>1694</v>
      </c>
      <c r="E8256" s="115">
        <v>467.39620000000002</v>
      </c>
      <c r="F8256" s="674">
        <v>293.83600000000001</v>
      </c>
      <c r="G8256" s="674">
        <v>295.84500000000003</v>
      </c>
      <c r="H8256" s="115">
        <f t="shared" si="256"/>
        <v>1.0068371472522089</v>
      </c>
      <c r="I8256" s="115">
        <f t="shared" si="257"/>
        <v>470.59190000000001</v>
      </c>
    </row>
    <row r="8257" spans="1:9" hidden="1">
      <c r="A8257" s="115" t="s">
        <v>21863</v>
      </c>
      <c r="B8257" s="115" t="s">
        <v>21864</v>
      </c>
      <c r="C8257" s="115" t="s">
        <v>21865</v>
      </c>
      <c r="D8257" s="115" t="s">
        <v>1694</v>
      </c>
      <c r="E8257" s="115">
        <v>140.245</v>
      </c>
      <c r="F8257" s="674">
        <v>293.83600000000001</v>
      </c>
      <c r="G8257" s="674">
        <v>295.84500000000003</v>
      </c>
      <c r="H8257" s="115">
        <f t="shared" si="256"/>
        <v>1.0068371472522089</v>
      </c>
      <c r="I8257" s="115">
        <f t="shared" si="257"/>
        <v>141.2039</v>
      </c>
    </row>
    <row r="8258" spans="1:9" hidden="1">
      <c r="A8258" s="115" t="s">
        <v>21866</v>
      </c>
      <c r="B8258" s="115" t="s">
        <v>21867</v>
      </c>
      <c r="C8258" s="115" t="s">
        <v>21868</v>
      </c>
      <c r="D8258" s="115" t="s">
        <v>1694</v>
      </c>
      <c r="E8258" s="115">
        <v>441.55099999999999</v>
      </c>
      <c r="F8258" s="674">
        <v>293.83600000000001</v>
      </c>
      <c r="G8258" s="674">
        <v>295.84500000000003</v>
      </c>
      <c r="H8258" s="115">
        <f t="shared" si="256"/>
        <v>1.0068371472522089</v>
      </c>
      <c r="I8258" s="115">
        <f t="shared" si="257"/>
        <v>444.56990000000002</v>
      </c>
    </row>
    <row r="8259" spans="1:9" hidden="1">
      <c r="A8259" s="115" t="s">
        <v>21869</v>
      </c>
      <c r="B8259" s="115" t="s">
        <v>21870</v>
      </c>
      <c r="C8259" s="115" t="s">
        <v>21871</v>
      </c>
      <c r="D8259" s="115" t="s">
        <v>1694</v>
      </c>
      <c r="E8259" s="115">
        <v>114.3998</v>
      </c>
      <c r="F8259" s="674">
        <v>293.83600000000001</v>
      </c>
      <c r="G8259" s="674">
        <v>295.84500000000003</v>
      </c>
      <c r="H8259" s="115">
        <f t="shared" si="256"/>
        <v>1.0068371472522089</v>
      </c>
      <c r="I8259" s="115">
        <f t="shared" si="257"/>
        <v>115.182</v>
      </c>
    </row>
    <row r="8260" spans="1:9" hidden="1">
      <c r="A8260" s="115" t="s">
        <v>21872</v>
      </c>
      <c r="B8260" s="115" t="s">
        <v>21873</v>
      </c>
      <c r="C8260" s="115" t="s">
        <v>21874</v>
      </c>
      <c r="D8260" s="115" t="s">
        <v>1694</v>
      </c>
      <c r="E8260" s="115">
        <v>568.95280000000002</v>
      </c>
      <c r="F8260" s="674">
        <v>293.83600000000001</v>
      </c>
      <c r="G8260" s="674">
        <v>295.84500000000003</v>
      </c>
      <c r="H8260" s="115">
        <f t="shared" si="256"/>
        <v>1.0068371472522089</v>
      </c>
      <c r="I8260" s="115">
        <f t="shared" si="257"/>
        <v>572.84280000000001</v>
      </c>
    </row>
    <row r="8261" spans="1:9" hidden="1">
      <c r="A8261" s="115" t="s">
        <v>21875</v>
      </c>
      <c r="B8261" s="115" t="s">
        <v>21876</v>
      </c>
      <c r="C8261" s="115" t="s">
        <v>21877</v>
      </c>
      <c r="D8261" s="115" t="s">
        <v>1694</v>
      </c>
      <c r="E8261" s="115">
        <v>543.10760000000005</v>
      </c>
      <c r="F8261" s="674">
        <v>293.83600000000001</v>
      </c>
      <c r="G8261" s="674">
        <v>295.84500000000003</v>
      </c>
      <c r="H8261" s="115">
        <f t="shared" ref="H8261:H8324" si="258">G8261/F8261</f>
        <v>1.0068371472522089</v>
      </c>
      <c r="I8261" s="115">
        <f t="shared" ref="I8261:I8324" si="259">ROUND(H8261*E8261,4)</f>
        <v>546.82090000000005</v>
      </c>
    </row>
    <row r="8262" spans="1:9" hidden="1">
      <c r="A8262" s="115" t="s">
        <v>21878</v>
      </c>
      <c r="B8262" s="115" t="s">
        <v>21879</v>
      </c>
      <c r="C8262" s="115" t="s">
        <v>21880</v>
      </c>
      <c r="D8262" s="115" t="s">
        <v>1694</v>
      </c>
      <c r="E8262" s="115">
        <v>25.845199999999998</v>
      </c>
      <c r="F8262" s="674">
        <v>293.83600000000001</v>
      </c>
      <c r="G8262" s="674">
        <v>295.84500000000003</v>
      </c>
      <c r="H8262" s="115">
        <f t="shared" si="258"/>
        <v>1.0068371472522089</v>
      </c>
      <c r="I8262" s="115">
        <f t="shared" si="259"/>
        <v>26.021899999999999</v>
      </c>
    </row>
    <row r="8263" spans="1:9" hidden="1">
      <c r="A8263" s="115" t="s">
        <v>21881</v>
      </c>
      <c r="B8263" s="115" t="s">
        <v>21882</v>
      </c>
      <c r="C8263" s="115" t="s">
        <v>21883</v>
      </c>
      <c r="D8263" s="115" t="s">
        <v>1694</v>
      </c>
      <c r="E8263" s="115">
        <v>22.859000000000002</v>
      </c>
      <c r="F8263" s="674">
        <v>293.83600000000001</v>
      </c>
      <c r="G8263" s="674">
        <v>295.84500000000003</v>
      </c>
      <c r="H8263" s="115">
        <f t="shared" si="258"/>
        <v>1.0068371472522089</v>
      </c>
      <c r="I8263" s="115">
        <f t="shared" si="259"/>
        <v>23.0153</v>
      </c>
    </row>
    <row r="8264" spans="1:9" hidden="1">
      <c r="A8264" s="115" t="s">
        <v>21884</v>
      </c>
      <c r="B8264" s="115" t="s">
        <v>21885</v>
      </c>
      <c r="C8264" s="115" t="s">
        <v>21886</v>
      </c>
      <c r="D8264" s="115" t="s">
        <v>1694</v>
      </c>
      <c r="E8264" s="115">
        <v>24.655100000000001</v>
      </c>
      <c r="F8264" s="674">
        <v>293.83600000000001</v>
      </c>
      <c r="G8264" s="674">
        <v>295.84500000000003</v>
      </c>
      <c r="H8264" s="115">
        <f t="shared" si="258"/>
        <v>1.0068371472522089</v>
      </c>
      <c r="I8264" s="115">
        <f t="shared" si="259"/>
        <v>24.823699999999999</v>
      </c>
    </row>
    <row r="8265" spans="1:9" hidden="1">
      <c r="A8265" s="115" t="s">
        <v>21887</v>
      </c>
      <c r="B8265" s="115" t="s">
        <v>21888</v>
      </c>
      <c r="C8265" s="115" t="s">
        <v>21889</v>
      </c>
      <c r="D8265" s="115" t="s">
        <v>1694</v>
      </c>
      <c r="E8265" s="115">
        <v>18.2364</v>
      </c>
      <c r="F8265" s="674">
        <v>293.83600000000001</v>
      </c>
      <c r="G8265" s="674">
        <v>295.84500000000003</v>
      </c>
      <c r="H8265" s="115">
        <f t="shared" si="258"/>
        <v>1.0068371472522089</v>
      </c>
      <c r="I8265" s="115">
        <f t="shared" si="259"/>
        <v>18.3611</v>
      </c>
    </row>
    <row r="8266" spans="1:9" hidden="1">
      <c r="A8266" s="115" t="s">
        <v>21890</v>
      </c>
      <c r="B8266" s="115" t="s">
        <v>21891</v>
      </c>
      <c r="C8266" s="115" t="s">
        <v>21892</v>
      </c>
      <c r="D8266" s="115" t="s">
        <v>1453</v>
      </c>
      <c r="E8266" s="115">
        <v>79.828900000000004</v>
      </c>
      <c r="F8266" s="674">
        <v>293.83600000000001</v>
      </c>
      <c r="G8266" s="674">
        <v>295.84500000000003</v>
      </c>
      <c r="H8266" s="115">
        <f t="shared" si="258"/>
        <v>1.0068371472522089</v>
      </c>
      <c r="I8266" s="115">
        <f t="shared" si="259"/>
        <v>80.374700000000004</v>
      </c>
    </row>
    <row r="8267" spans="1:9" hidden="1">
      <c r="A8267" s="115" t="s">
        <v>21893</v>
      </c>
      <c r="B8267" s="115" t="s">
        <v>21894</v>
      </c>
      <c r="C8267" s="115" t="s">
        <v>21895</v>
      </c>
      <c r="D8267" s="115" t="s">
        <v>2038</v>
      </c>
      <c r="E8267" s="115">
        <v>12.772500000000001</v>
      </c>
      <c r="F8267" s="674">
        <v>293.83600000000001</v>
      </c>
      <c r="G8267" s="674">
        <v>295.84500000000003</v>
      </c>
      <c r="H8267" s="115">
        <f t="shared" si="258"/>
        <v>1.0068371472522089</v>
      </c>
      <c r="I8267" s="115">
        <f t="shared" si="259"/>
        <v>12.8598</v>
      </c>
    </row>
    <row r="8268" spans="1:9" hidden="1">
      <c r="A8268" s="115" t="s">
        <v>21896</v>
      </c>
      <c r="B8268" s="115" t="s">
        <v>21897</v>
      </c>
      <c r="C8268" s="115" t="s">
        <v>21364</v>
      </c>
      <c r="D8268" s="115" t="s">
        <v>1453</v>
      </c>
      <c r="E8268" s="115">
        <v>186.23400000000001</v>
      </c>
      <c r="F8268" s="674">
        <v>293.83600000000001</v>
      </c>
      <c r="G8268" s="674">
        <v>295.84500000000003</v>
      </c>
      <c r="H8268" s="115">
        <f t="shared" si="258"/>
        <v>1.0068371472522089</v>
      </c>
      <c r="I8268" s="115">
        <f t="shared" si="259"/>
        <v>187.50729999999999</v>
      </c>
    </row>
    <row r="8269" spans="1:9" hidden="1">
      <c r="A8269" s="115" t="s">
        <v>21898</v>
      </c>
      <c r="B8269" s="115" t="s">
        <v>21899</v>
      </c>
      <c r="C8269" s="115" t="s">
        <v>21367</v>
      </c>
      <c r="D8269" s="115" t="s">
        <v>1453</v>
      </c>
      <c r="E8269" s="115">
        <v>168.17939999999999</v>
      </c>
      <c r="F8269" s="674">
        <v>293.83600000000001</v>
      </c>
      <c r="G8269" s="674">
        <v>295.84500000000003</v>
      </c>
      <c r="H8269" s="115">
        <f t="shared" si="258"/>
        <v>1.0068371472522089</v>
      </c>
      <c r="I8269" s="115">
        <f t="shared" si="259"/>
        <v>169.32929999999999</v>
      </c>
    </row>
    <row r="8270" spans="1:9" hidden="1">
      <c r="A8270" s="115" t="s">
        <v>21900</v>
      </c>
      <c r="B8270" s="115" t="s">
        <v>21901</v>
      </c>
      <c r="C8270" s="115" t="s">
        <v>21370</v>
      </c>
      <c r="D8270" s="115" t="s">
        <v>1453</v>
      </c>
      <c r="E8270" s="115">
        <v>263.90460000000002</v>
      </c>
      <c r="F8270" s="674">
        <v>293.83600000000001</v>
      </c>
      <c r="G8270" s="674">
        <v>295.84500000000003</v>
      </c>
      <c r="H8270" s="115">
        <f t="shared" si="258"/>
        <v>1.0068371472522089</v>
      </c>
      <c r="I8270" s="115">
        <f t="shared" si="259"/>
        <v>265.709</v>
      </c>
    </row>
    <row r="8271" spans="1:9" hidden="1">
      <c r="A8271" s="115" t="s">
        <v>21902</v>
      </c>
      <c r="B8271" s="115" t="s">
        <v>21903</v>
      </c>
      <c r="C8271" s="115" t="s">
        <v>21373</v>
      </c>
      <c r="D8271" s="115" t="s">
        <v>1453</v>
      </c>
      <c r="E8271" s="115">
        <v>16.854299999999999</v>
      </c>
      <c r="F8271" s="674">
        <v>293.83600000000001</v>
      </c>
      <c r="G8271" s="674">
        <v>295.84500000000003</v>
      </c>
      <c r="H8271" s="115">
        <f t="shared" si="258"/>
        <v>1.0068371472522089</v>
      </c>
      <c r="I8271" s="115">
        <f t="shared" si="259"/>
        <v>16.9695</v>
      </c>
    </row>
    <row r="8272" spans="1:9" hidden="1">
      <c r="A8272" s="115" t="s">
        <v>21904</v>
      </c>
      <c r="B8272" s="115" t="s">
        <v>21905</v>
      </c>
      <c r="C8272" s="115" t="s">
        <v>21376</v>
      </c>
      <c r="D8272" s="115" t="s">
        <v>1453</v>
      </c>
      <c r="E8272" s="115">
        <v>14.4724</v>
      </c>
      <c r="F8272" s="674">
        <v>293.83600000000001</v>
      </c>
      <c r="G8272" s="674">
        <v>295.84500000000003</v>
      </c>
      <c r="H8272" s="115">
        <f t="shared" si="258"/>
        <v>1.0068371472522089</v>
      </c>
      <c r="I8272" s="115">
        <f t="shared" si="259"/>
        <v>14.571300000000001</v>
      </c>
    </row>
    <row r="8273" spans="1:9" hidden="1">
      <c r="A8273" s="115" t="s">
        <v>21906</v>
      </c>
      <c r="B8273" s="115" t="s">
        <v>21907</v>
      </c>
      <c r="C8273" s="115" t="s">
        <v>21379</v>
      </c>
      <c r="D8273" s="115" t="s">
        <v>1453</v>
      </c>
      <c r="E8273" s="115">
        <v>12.653499999999999</v>
      </c>
      <c r="F8273" s="674">
        <v>293.83600000000001</v>
      </c>
      <c r="G8273" s="674">
        <v>295.84500000000003</v>
      </c>
      <c r="H8273" s="115">
        <f t="shared" si="258"/>
        <v>1.0068371472522089</v>
      </c>
      <c r="I8273" s="115">
        <f t="shared" si="259"/>
        <v>12.74</v>
      </c>
    </row>
    <row r="8274" spans="1:9" hidden="1">
      <c r="A8274" s="115" t="s">
        <v>21908</v>
      </c>
      <c r="B8274" s="115" t="s">
        <v>21909</v>
      </c>
      <c r="C8274" s="115" t="s">
        <v>21382</v>
      </c>
      <c r="D8274" s="115" t="s">
        <v>1453</v>
      </c>
      <c r="E8274" s="115">
        <v>18.242100000000001</v>
      </c>
      <c r="F8274" s="674">
        <v>293.83600000000001</v>
      </c>
      <c r="G8274" s="674">
        <v>295.84500000000003</v>
      </c>
      <c r="H8274" s="115">
        <f t="shared" si="258"/>
        <v>1.0068371472522089</v>
      </c>
      <c r="I8274" s="115">
        <f t="shared" si="259"/>
        <v>18.366800000000001</v>
      </c>
    </row>
    <row r="8275" spans="1:9" hidden="1">
      <c r="A8275" s="115" t="s">
        <v>21910</v>
      </c>
      <c r="B8275" s="115" t="s">
        <v>21911</v>
      </c>
      <c r="C8275" s="115" t="s">
        <v>21385</v>
      </c>
      <c r="D8275" s="115" t="s">
        <v>1453</v>
      </c>
      <c r="E8275" s="115">
        <v>24.212599999999998</v>
      </c>
      <c r="F8275" s="674">
        <v>293.83600000000001</v>
      </c>
      <c r="G8275" s="674">
        <v>295.84500000000003</v>
      </c>
      <c r="H8275" s="115">
        <f t="shared" si="258"/>
        <v>1.0068371472522089</v>
      </c>
      <c r="I8275" s="115">
        <f t="shared" si="259"/>
        <v>24.3781</v>
      </c>
    </row>
    <row r="8276" spans="1:9" hidden="1">
      <c r="A8276" s="115" t="s">
        <v>21912</v>
      </c>
      <c r="B8276" s="115" t="s">
        <v>21913</v>
      </c>
      <c r="C8276" s="115" t="s">
        <v>21388</v>
      </c>
      <c r="D8276" s="115" t="s">
        <v>1453</v>
      </c>
      <c r="E8276" s="115">
        <v>720.10119999999995</v>
      </c>
      <c r="F8276" s="674">
        <v>293.83600000000001</v>
      </c>
      <c r="G8276" s="674">
        <v>295.84500000000003</v>
      </c>
      <c r="H8276" s="115">
        <f t="shared" si="258"/>
        <v>1.0068371472522089</v>
      </c>
      <c r="I8276" s="115">
        <f t="shared" si="259"/>
        <v>725.02459999999996</v>
      </c>
    </row>
    <row r="8277" spans="1:9" hidden="1">
      <c r="A8277" s="115" t="s">
        <v>21914</v>
      </c>
      <c r="B8277" s="115" t="s">
        <v>21915</v>
      </c>
      <c r="C8277" s="115" t="s">
        <v>21391</v>
      </c>
      <c r="D8277" s="115" t="s">
        <v>1453</v>
      </c>
      <c r="E8277" s="115">
        <v>696.23699999999997</v>
      </c>
      <c r="F8277" s="674">
        <v>293.83600000000001</v>
      </c>
      <c r="G8277" s="674">
        <v>295.84500000000003</v>
      </c>
      <c r="H8277" s="115">
        <f t="shared" si="258"/>
        <v>1.0068371472522089</v>
      </c>
      <c r="I8277" s="115">
        <f t="shared" si="259"/>
        <v>700.9973</v>
      </c>
    </row>
    <row r="8278" spans="1:9" hidden="1">
      <c r="A8278" s="115" t="s">
        <v>21916</v>
      </c>
      <c r="B8278" s="115" t="s">
        <v>21917</v>
      </c>
      <c r="C8278" s="115" t="s">
        <v>21394</v>
      </c>
      <c r="D8278" s="115" t="s">
        <v>1453</v>
      </c>
      <c r="E8278" s="115">
        <v>678.91070000000002</v>
      </c>
      <c r="F8278" s="674">
        <v>293.83600000000001</v>
      </c>
      <c r="G8278" s="674">
        <v>295.84500000000003</v>
      </c>
      <c r="H8278" s="115">
        <f t="shared" si="258"/>
        <v>1.0068371472522089</v>
      </c>
      <c r="I8278" s="115">
        <f t="shared" si="259"/>
        <v>683.55250000000001</v>
      </c>
    </row>
    <row r="8279" spans="1:9" hidden="1">
      <c r="A8279" s="115" t="s">
        <v>21918</v>
      </c>
      <c r="B8279" s="115" t="s">
        <v>21919</v>
      </c>
      <c r="C8279" s="115" t="s">
        <v>21397</v>
      </c>
      <c r="D8279" s="115" t="s">
        <v>2038</v>
      </c>
      <c r="E8279" s="115">
        <v>144.7971</v>
      </c>
      <c r="F8279" s="674">
        <v>293.83600000000001</v>
      </c>
      <c r="G8279" s="674">
        <v>295.84500000000003</v>
      </c>
      <c r="H8279" s="115">
        <f t="shared" si="258"/>
        <v>1.0068371472522089</v>
      </c>
      <c r="I8279" s="115">
        <f t="shared" si="259"/>
        <v>145.78710000000001</v>
      </c>
    </row>
    <row r="8280" spans="1:9" hidden="1">
      <c r="A8280" s="115" t="s">
        <v>21920</v>
      </c>
      <c r="B8280" s="115" t="s">
        <v>21921</v>
      </c>
      <c r="C8280" s="115" t="s">
        <v>21400</v>
      </c>
      <c r="D8280" s="115" t="s">
        <v>2038</v>
      </c>
      <c r="E8280" s="115">
        <v>159.60419999999999</v>
      </c>
      <c r="F8280" s="674">
        <v>293.83600000000001</v>
      </c>
      <c r="G8280" s="674">
        <v>295.84500000000003</v>
      </c>
      <c r="H8280" s="115">
        <f t="shared" si="258"/>
        <v>1.0068371472522089</v>
      </c>
      <c r="I8280" s="115">
        <f t="shared" si="259"/>
        <v>160.69540000000001</v>
      </c>
    </row>
    <row r="8281" spans="1:9" hidden="1">
      <c r="A8281" s="115" t="s">
        <v>21922</v>
      </c>
      <c r="B8281" s="115" t="s">
        <v>21923</v>
      </c>
      <c r="C8281" s="115" t="s">
        <v>21403</v>
      </c>
      <c r="D8281" s="115" t="s">
        <v>2038</v>
      </c>
      <c r="E8281" s="115">
        <v>133.3528</v>
      </c>
      <c r="F8281" s="674">
        <v>293.83600000000001</v>
      </c>
      <c r="G8281" s="674">
        <v>295.84500000000003</v>
      </c>
      <c r="H8281" s="115">
        <f t="shared" si="258"/>
        <v>1.0068371472522089</v>
      </c>
      <c r="I8281" s="115">
        <f t="shared" si="259"/>
        <v>134.2646</v>
      </c>
    </row>
    <row r="8282" spans="1:9" hidden="1">
      <c r="A8282" s="115" t="s">
        <v>21924</v>
      </c>
      <c r="B8282" s="115" t="s">
        <v>21925</v>
      </c>
      <c r="C8282" s="115" t="s">
        <v>21406</v>
      </c>
      <c r="D8282" s="115" t="s">
        <v>2038</v>
      </c>
      <c r="E8282" s="115">
        <v>205.4238</v>
      </c>
      <c r="F8282" s="674">
        <v>293.83600000000001</v>
      </c>
      <c r="G8282" s="674">
        <v>295.84500000000003</v>
      </c>
      <c r="H8282" s="115">
        <f t="shared" si="258"/>
        <v>1.0068371472522089</v>
      </c>
      <c r="I8282" s="115">
        <f t="shared" si="259"/>
        <v>206.82830000000001</v>
      </c>
    </row>
    <row r="8283" spans="1:9" hidden="1">
      <c r="A8283" s="115" t="s">
        <v>21926</v>
      </c>
      <c r="B8283" s="115" t="s">
        <v>21927</v>
      </c>
      <c r="C8283" s="115" t="s">
        <v>21409</v>
      </c>
      <c r="D8283" s="115" t="s">
        <v>1242</v>
      </c>
      <c r="E8283" s="115">
        <v>35.406100000000002</v>
      </c>
      <c r="F8283" s="674">
        <v>293.83600000000001</v>
      </c>
      <c r="G8283" s="674">
        <v>295.84500000000003</v>
      </c>
      <c r="H8283" s="115">
        <f t="shared" si="258"/>
        <v>1.0068371472522089</v>
      </c>
      <c r="I8283" s="115">
        <f t="shared" si="259"/>
        <v>35.648200000000003</v>
      </c>
    </row>
    <row r="8284" spans="1:9" hidden="1">
      <c r="A8284" s="115" t="s">
        <v>21928</v>
      </c>
      <c r="B8284" s="115" t="s">
        <v>21929</v>
      </c>
      <c r="C8284" s="115" t="s">
        <v>21412</v>
      </c>
      <c r="D8284" s="115" t="s">
        <v>1242</v>
      </c>
      <c r="E8284" s="115">
        <v>88.102099999999993</v>
      </c>
      <c r="F8284" s="674">
        <v>293.83600000000001</v>
      </c>
      <c r="G8284" s="674">
        <v>295.84500000000003</v>
      </c>
      <c r="H8284" s="115">
        <f t="shared" si="258"/>
        <v>1.0068371472522089</v>
      </c>
      <c r="I8284" s="115">
        <f t="shared" si="259"/>
        <v>88.704499999999996</v>
      </c>
    </row>
    <row r="8285" spans="1:9" hidden="1">
      <c r="A8285" s="115" t="s">
        <v>21930</v>
      </c>
      <c r="B8285" s="115" t="s">
        <v>21931</v>
      </c>
      <c r="C8285" s="115" t="s">
        <v>21415</v>
      </c>
      <c r="D8285" s="115" t="s">
        <v>1242</v>
      </c>
      <c r="E8285" s="115">
        <v>153.68729999999999</v>
      </c>
      <c r="F8285" s="674">
        <v>293.83600000000001</v>
      </c>
      <c r="G8285" s="674">
        <v>295.84500000000003</v>
      </c>
      <c r="H8285" s="115">
        <f t="shared" si="258"/>
        <v>1.0068371472522089</v>
      </c>
      <c r="I8285" s="115">
        <f t="shared" si="259"/>
        <v>154.7381</v>
      </c>
    </row>
    <row r="8286" spans="1:9" hidden="1">
      <c r="A8286" s="115" t="s">
        <v>21932</v>
      </c>
      <c r="B8286" s="115" t="s">
        <v>21933</v>
      </c>
      <c r="C8286" s="115" t="s">
        <v>21418</v>
      </c>
      <c r="D8286" s="115" t="s">
        <v>2038</v>
      </c>
      <c r="E8286" s="115">
        <v>6.8541999999999996</v>
      </c>
      <c r="F8286" s="674">
        <v>293.83600000000001</v>
      </c>
      <c r="G8286" s="674">
        <v>295.84500000000003</v>
      </c>
      <c r="H8286" s="115">
        <f t="shared" si="258"/>
        <v>1.0068371472522089</v>
      </c>
      <c r="I8286" s="115">
        <f t="shared" si="259"/>
        <v>6.9010999999999996</v>
      </c>
    </row>
    <row r="8287" spans="1:9" hidden="1">
      <c r="A8287" s="115" t="s">
        <v>21934</v>
      </c>
      <c r="B8287" s="115" t="s">
        <v>21935</v>
      </c>
      <c r="C8287" s="115" t="s">
        <v>21421</v>
      </c>
      <c r="D8287" s="115" t="s">
        <v>2038</v>
      </c>
      <c r="E8287" s="115">
        <v>16.2546</v>
      </c>
      <c r="F8287" s="674">
        <v>293.83600000000001</v>
      </c>
      <c r="G8287" s="674">
        <v>295.84500000000003</v>
      </c>
      <c r="H8287" s="115">
        <f t="shared" si="258"/>
        <v>1.0068371472522089</v>
      </c>
      <c r="I8287" s="115">
        <f t="shared" si="259"/>
        <v>16.3657</v>
      </c>
    </row>
    <row r="8288" spans="1:9" hidden="1">
      <c r="A8288" s="115" t="s">
        <v>21936</v>
      </c>
      <c r="B8288" s="115" t="s">
        <v>21937</v>
      </c>
      <c r="C8288" s="115" t="s">
        <v>21424</v>
      </c>
      <c r="D8288" s="115" t="s">
        <v>1453</v>
      </c>
      <c r="E8288" s="115">
        <v>563.81349999999998</v>
      </c>
      <c r="F8288" s="674">
        <v>293.83600000000001</v>
      </c>
      <c r="G8288" s="674">
        <v>295.84500000000003</v>
      </c>
      <c r="H8288" s="115">
        <f t="shared" si="258"/>
        <v>1.0068371472522089</v>
      </c>
      <c r="I8288" s="115">
        <f t="shared" si="259"/>
        <v>567.66840000000002</v>
      </c>
    </row>
    <row r="8289" spans="1:9" hidden="1">
      <c r="A8289" s="115" t="s">
        <v>21938</v>
      </c>
      <c r="B8289" s="115" t="s">
        <v>21939</v>
      </c>
      <c r="C8289" s="115" t="s">
        <v>21427</v>
      </c>
      <c r="D8289" s="115" t="s">
        <v>1453</v>
      </c>
      <c r="E8289" s="115">
        <v>760.12980000000005</v>
      </c>
      <c r="F8289" s="674">
        <v>293.83600000000001</v>
      </c>
      <c r="G8289" s="674">
        <v>295.84500000000003</v>
      </c>
      <c r="H8289" s="115">
        <f t="shared" si="258"/>
        <v>1.0068371472522089</v>
      </c>
      <c r="I8289" s="115">
        <f t="shared" si="259"/>
        <v>765.32690000000002</v>
      </c>
    </row>
    <row r="8290" spans="1:9" hidden="1">
      <c r="A8290" s="115" t="s">
        <v>21940</v>
      </c>
      <c r="B8290" s="115" t="s">
        <v>21941</v>
      </c>
      <c r="C8290" s="115" t="s">
        <v>21430</v>
      </c>
      <c r="D8290" s="115" t="s">
        <v>2038</v>
      </c>
      <c r="E8290" s="115">
        <v>87.537599999999998</v>
      </c>
      <c r="F8290" s="674">
        <v>293.83600000000001</v>
      </c>
      <c r="G8290" s="674">
        <v>295.84500000000003</v>
      </c>
      <c r="H8290" s="115">
        <f t="shared" si="258"/>
        <v>1.0068371472522089</v>
      </c>
      <c r="I8290" s="115">
        <f t="shared" si="259"/>
        <v>88.136099999999999</v>
      </c>
    </row>
    <row r="8291" spans="1:9" hidden="1">
      <c r="A8291" s="115" t="s">
        <v>21942</v>
      </c>
      <c r="B8291" s="115" t="s">
        <v>21943</v>
      </c>
      <c r="C8291" s="115" t="s">
        <v>21433</v>
      </c>
      <c r="D8291" s="115" t="s">
        <v>2038</v>
      </c>
      <c r="E8291" s="115">
        <v>107.73990000000001</v>
      </c>
      <c r="F8291" s="674">
        <v>293.83600000000001</v>
      </c>
      <c r="G8291" s="674">
        <v>295.84500000000003</v>
      </c>
      <c r="H8291" s="115">
        <f t="shared" si="258"/>
        <v>1.0068371472522089</v>
      </c>
      <c r="I8291" s="115">
        <f t="shared" si="259"/>
        <v>108.4765</v>
      </c>
    </row>
    <row r="8292" spans="1:9" hidden="1">
      <c r="A8292" s="115" t="s">
        <v>21944</v>
      </c>
      <c r="B8292" s="115" t="s">
        <v>21945</v>
      </c>
      <c r="C8292" s="115" t="s">
        <v>21436</v>
      </c>
      <c r="D8292" s="115" t="s">
        <v>2038</v>
      </c>
      <c r="E8292" s="115">
        <v>6.2983000000000002</v>
      </c>
      <c r="F8292" s="674">
        <v>293.83600000000001</v>
      </c>
      <c r="G8292" s="674">
        <v>295.84500000000003</v>
      </c>
      <c r="H8292" s="115">
        <f t="shared" si="258"/>
        <v>1.0068371472522089</v>
      </c>
      <c r="I8292" s="115">
        <f t="shared" si="259"/>
        <v>6.3414000000000001</v>
      </c>
    </row>
    <row r="8293" spans="1:9" hidden="1">
      <c r="A8293" s="115" t="s">
        <v>21946</v>
      </c>
      <c r="B8293" s="115" t="s">
        <v>21947</v>
      </c>
      <c r="C8293" s="115" t="s">
        <v>21439</v>
      </c>
      <c r="D8293" s="115" t="s">
        <v>1453</v>
      </c>
      <c r="E8293" s="115">
        <v>1198.4699000000001</v>
      </c>
      <c r="F8293" s="674">
        <v>293.83600000000001</v>
      </c>
      <c r="G8293" s="674">
        <v>295.84500000000003</v>
      </c>
      <c r="H8293" s="115">
        <f t="shared" si="258"/>
        <v>1.0068371472522089</v>
      </c>
      <c r="I8293" s="115">
        <f t="shared" si="259"/>
        <v>1206.664</v>
      </c>
    </row>
    <row r="8294" spans="1:9" hidden="1">
      <c r="A8294" s="115" t="s">
        <v>21948</v>
      </c>
      <c r="B8294" s="115" t="s">
        <v>21949</v>
      </c>
      <c r="C8294" s="115" t="s">
        <v>21442</v>
      </c>
      <c r="D8294" s="115" t="s">
        <v>1453</v>
      </c>
      <c r="E8294" s="115">
        <v>938.6046</v>
      </c>
      <c r="F8294" s="674">
        <v>293.83600000000001</v>
      </c>
      <c r="G8294" s="674">
        <v>295.84500000000003</v>
      </c>
      <c r="H8294" s="115">
        <f t="shared" si="258"/>
        <v>1.0068371472522089</v>
      </c>
      <c r="I8294" s="115">
        <f t="shared" si="259"/>
        <v>945.02200000000005</v>
      </c>
    </row>
    <row r="8295" spans="1:9" hidden="1">
      <c r="A8295" s="115" t="s">
        <v>21950</v>
      </c>
      <c r="B8295" s="115" t="s">
        <v>21951</v>
      </c>
      <c r="C8295" s="115" t="s">
        <v>21445</v>
      </c>
      <c r="D8295" s="115" t="s">
        <v>1453</v>
      </c>
      <c r="E8295" s="115">
        <v>513.84559999999999</v>
      </c>
      <c r="F8295" s="674">
        <v>293.83600000000001</v>
      </c>
      <c r="G8295" s="674">
        <v>295.84500000000003</v>
      </c>
      <c r="H8295" s="115">
        <f t="shared" si="258"/>
        <v>1.0068371472522089</v>
      </c>
      <c r="I8295" s="115">
        <f t="shared" si="259"/>
        <v>517.35879999999997</v>
      </c>
    </row>
    <row r="8296" spans="1:9" hidden="1">
      <c r="A8296" s="115" t="s">
        <v>21952</v>
      </c>
      <c r="B8296" s="115" t="s">
        <v>21953</v>
      </c>
      <c r="C8296" s="115" t="s">
        <v>21448</v>
      </c>
      <c r="D8296" s="115" t="s">
        <v>1453</v>
      </c>
      <c r="E8296" s="115">
        <v>579.06759999999997</v>
      </c>
      <c r="F8296" s="674">
        <v>293.83600000000001</v>
      </c>
      <c r="G8296" s="674">
        <v>295.84500000000003</v>
      </c>
      <c r="H8296" s="115">
        <f t="shared" si="258"/>
        <v>1.0068371472522089</v>
      </c>
      <c r="I8296" s="115">
        <f t="shared" si="259"/>
        <v>583.02679999999998</v>
      </c>
    </row>
    <row r="8297" spans="1:9" hidden="1">
      <c r="A8297" s="115" t="s">
        <v>21954</v>
      </c>
      <c r="B8297" s="115" t="s">
        <v>21955</v>
      </c>
      <c r="C8297" s="115" t="s">
        <v>21451</v>
      </c>
      <c r="D8297" s="115" t="s">
        <v>1453</v>
      </c>
      <c r="E8297" s="115">
        <v>15.606199999999999</v>
      </c>
      <c r="F8297" s="674">
        <v>293.83600000000001</v>
      </c>
      <c r="G8297" s="674">
        <v>295.84500000000003</v>
      </c>
      <c r="H8297" s="115">
        <f t="shared" si="258"/>
        <v>1.0068371472522089</v>
      </c>
      <c r="I8297" s="115">
        <f t="shared" si="259"/>
        <v>15.712899999999999</v>
      </c>
    </row>
    <row r="8298" spans="1:9" hidden="1">
      <c r="A8298" s="115" t="s">
        <v>21956</v>
      </c>
      <c r="B8298" s="115" t="s">
        <v>21957</v>
      </c>
      <c r="C8298" s="115" t="s">
        <v>21454</v>
      </c>
      <c r="D8298" s="115" t="s">
        <v>1242</v>
      </c>
      <c r="E8298" s="115">
        <v>23.913799999999998</v>
      </c>
      <c r="F8298" s="674">
        <v>293.83600000000001</v>
      </c>
      <c r="G8298" s="674">
        <v>295.84500000000003</v>
      </c>
      <c r="H8298" s="115">
        <f t="shared" si="258"/>
        <v>1.0068371472522089</v>
      </c>
      <c r="I8298" s="115">
        <f t="shared" si="259"/>
        <v>24.077300000000001</v>
      </c>
    </row>
    <row r="8299" spans="1:9" hidden="1">
      <c r="A8299" s="115" t="s">
        <v>21958</v>
      </c>
      <c r="B8299" s="115" t="s">
        <v>21959</v>
      </c>
      <c r="C8299" s="115" t="s">
        <v>21457</v>
      </c>
      <c r="D8299" s="115" t="s">
        <v>1242</v>
      </c>
      <c r="E8299" s="115">
        <v>7.9134000000000002</v>
      </c>
      <c r="F8299" s="674">
        <v>293.83600000000001</v>
      </c>
      <c r="G8299" s="674">
        <v>295.84500000000003</v>
      </c>
      <c r="H8299" s="115">
        <f t="shared" si="258"/>
        <v>1.0068371472522089</v>
      </c>
      <c r="I8299" s="115">
        <f t="shared" si="259"/>
        <v>7.9675000000000002</v>
      </c>
    </row>
    <row r="8300" spans="1:9" hidden="1">
      <c r="A8300" s="115" t="s">
        <v>21960</v>
      </c>
      <c r="B8300" s="115" t="s">
        <v>21961</v>
      </c>
      <c r="C8300" s="115" t="s">
        <v>21460</v>
      </c>
      <c r="D8300" s="115" t="s">
        <v>1242</v>
      </c>
      <c r="E8300" s="115">
        <v>43.544899999999998</v>
      </c>
      <c r="F8300" s="674">
        <v>293.83600000000001</v>
      </c>
      <c r="G8300" s="674">
        <v>295.84500000000003</v>
      </c>
      <c r="H8300" s="115">
        <f t="shared" si="258"/>
        <v>1.0068371472522089</v>
      </c>
      <c r="I8300" s="115">
        <f t="shared" si="259"/>
        <v>43.842599999999997</v>
      </c>
    </row>
    <row r="8301" spans="1:9" hidden="1">
      <c r="A8301" s="115" t="s">
        <v>21962</v>
      </c>
      <c r="B8301" s="115" t="s">
        <v>21963</v>
      </c>
      <c r="C8301" s="115" t="s">
        <v>21463</v>
      </c>
      <c r="D8301" s="115" t="s">
        <v>1242</v>
      </c>
      <c r="E8301" s="115">
        <v>51.8279</v>
      </c>
      <c r="F8301" s="674">
        <v>293.83600000000001</v>
      </c>
      <c r="G8301" s="674">
        <v>295.84500000000003</v>
      </c>
      <c r="H8301" s="115">
        <f t="shared" si="258"/>
        <v>1.0068371472522089</v>
      </c>
      <c r="I8301" s="115">
        <f t="shared" si="259"/>
        <v>52.182299999999998</v>
      </c>
    </row>
    <row r="8302" spans="1:9" hidden="1">
      <c r="A8302" s="115" t="s">
        <v>21964</v>
      </c>
      <c r="B8302" s="115" t="s">
        <v>21965</v>
      </c>
      <c r="C8302" s="115" t="s">
        <v>21466</v>
      </c>
      <c r="D8302" s="115" t="s">
        <v>2038</v>
      </c>
      <c r="E8302" s="115">
        <v>98.429100000000005</v>
      </c>
      <c r="F8302" s="674">
        <v>293.83600000000001</v>
      </c>
      <c r="G8302" s="674">
        <v>295.84500000000003</v>
      </c>
      <c r="H8302" s="115">
        <f t="shared" si="258"/>
        <v>1.0068371472522089</v>
      </c>
      <c r="I8302" s="115">
        <f t="shared" si="259"/>
        <v>99.102099999999993</v>
      </c>
    </row>
    <row r="8303" spans="1:9" hidden="1">
      <c r="A8303" s="115" t="s">
        <v>21966</v>
      </c>
      <c r="B8303" s="115" t="s">
        <v>21967</v>
      </c>
      <c r="C8303" s="115" t="s">
        <v>21469</v>
      </c>
      <c r="D8303" s="115" t="s">
        <v>2038</v>
      </c>
      <c r="E8303" s="115">
        <v>107.2062</v>
      </c>
      <c r="F8303" s="674">
        <v>293.83600000000001</v>
      </c>
      <c r="G8303" s="674">
        <v>295.84500000000003</v>
      </c>
      <c r="H8303" s="115">
        <f t="shared" si="258"/>
        <v>1.0068371472522089</v>
      </c>
      <c r="I8303" s="115">
        <f t="shared" si="259"/>
        <v>107.9392</v>
      </c>
    </row>
    <row r="8304" spans="1:9" hidden="1">
      <c r="A8304" s="115" t="s">
        <v>21968</v>
      </c>
      <c r="B8304" s="115" t="s">
        <v>21969</v>
      </c>
      <c r="C8304" s="115" t="s">
        <v>21472</v>
      </c>
      <c r="D8304" s="115" t="s">
        <v>2038</v>
      </c>
      <c r="E8304" s="115">
        <v>115.7861</v>
      </c>
      <c r="F8304" s="674">
        <v>293.83600000000001</v>
      </c>
      <c r="G8304" s="674">
        <v>295.84500000000003</v>
      </c>
      <c r="H8304" s="115">
        <f t="shared" si="258"/>
        <v>1.0068371472522089</v>
      </c>
      <c r="I8304" s="115">
        <f t="shared" si="259"/>
        <v>116.57769999999999</v>
      </c>
    </row>
    <row r="8305" spans="1:9" hidden="1">
      <c r="A8305" s="115" t="s">
        <v>21970</v>
      </c>
      <c r="B8305" s="115" t="s">
        <v>21971</v>
      </c>
      <c r="C8305" s="115" t="s">
        <v>21475</v>
      </c>
      <c r="D8305" s="115" t="s">
        <v>2038</v>
      </c>
      <c r="E8305" s="115">
        <v>1.6981999999999999</v>
      </c>
      <c r="F8305" s="674">
        <v>293.83600000000001</v>
      </c>
      <c r="G8305" s="674">
        <v>295.84500000000003</v>
      </c>
      <c r="H8305" s="115">
        <f t="shared" si="258"/>
        <v>1.0068371472522089</v>
      </c>
      <c r="I8305" s="115">
        <f t="shared" si="259"/>
        <v>1.7098</v>
      </c>
    </row>
    <row r="8306" spans="1:9" hidden="1">
      <c r="A8306" s="115" t="s">
        <v>21972</v>
      </c>
      <c r="B8306" s="115" t="s">
        <v>21973</v>
      </c>
      <c r="C8306" s="115" t="s">
        <v>21478</v>
      </c>
      <c r="D8306" s="115" t="s">
        <v>1453</v>
      </c>
      <c r="E8306" s="115">
        <v>7.1349</v>
      </c>
      <c r="F8306" s="674">
        <v>293.83600000000001</v>
      </c>
      <c r="G8306" s="674">
        <v>295.84500000000003</v>
      </c>
      <c r="H8306" s="115">
        <f t="shared" si="258"/>
        <v>1.0068371472522089</v>
      </c>
      <c r="I8306" s="115">
        <f t="shared" si="259"/>
        <v>7.1837</v>
      </c>
    </row>
    <row r="8307" spans="1:9" hidden="1">
      <c r="A8307" s="115" t="s">
        <v>21974</v>
      </c>
      <c r="B8307" s="115" t="s">
        <v>21975</v>
      </c>
      <c r="C8307" s="115" t="s">
        <v>21481</v>
      </c>
      <c r="D8307" s="115" t="s">
        <v>1453</v>
      </c>
      <c r="E8307" s="115">
        <v>3.6469999999999998</v>
      </c>
      <c r="F8307" s="674">
        <v>293.83600000000001</v>
      </c>
      <c r="G8307" s="674">
        <v>295.84500000000003</v>
      </c>
      <c r="H8307" s="115">
        <f t="shared" si="258"/>
        <v>1.0068371472522089</v>
      </c>
      <c r="I8307" s="115">
        <f t="shared" si="259"/>
        <v>3.6718999999999999</v>
      </c>
    </row>
    <row r="8308" spans="1:9" hidden="1">
      <c r="A8308" s="115" t="s">
        <v>21976</v>
      </c>
      <c r="B8308" s="115" t="s">
        <v>21977</v>
      </c>
      <c r="C8308" s="115" t="s">
        <v>21484</v>
      </c>
      <c r="D8308" s="115" t="s">
        <v>1694</v>
      </c>
      <c r="E8308" s="115">
        <v>45.6404</v>
      </c>
      <c r="F8308" s="674">
        <v>293.83600000000001</v>
      </c>
      <c r="G8308" s="674">
        <v>295.84500000000003</v>
      </c>
      <c r="H8308" s="115">
        <f t="shared" si="258"/>
        <v>1.0068371472522089</v>
      </c>
      <c r="I8308" s="115">
        <f t="shared" si="259"/>
        <v>45.952500000000001</v>
      </c>
    </row>
    <row r="8309" spans="1:9" hidden="1">
      <c r="A8309" s="115" t="s">
        <v>21978</v>
      </c>
      <c r="B8309" s="115" t="s">
        <v>21979</v>
      </c>
      <c r="C8309" s="115" t="s">
        <v>21487</v>
      </c>
      <c r="D8309" s="115" t="s">
        <v>2038</v>
      </c>
      <c r="E8309" s="115">
        <v>7.4432</v>
      </c>
      <c r="F8309" s="674">
        <v>293.83600000000001</v>
      </c>
      <c r="G8309" s="674">
        <v>295.84500000000003</v>
      </c>
      <c r="H8309" s="115">
        <f t="shared" si="258"/>
        <v>1.0068371472522089</v>
      </c>
      <c r="I8309" s="115">
        <f t="shared" si="259"/>
        <v>7.4941000000000004</v>
      </c>
    </row>
    <row r="8310" spans="1:9" hidden="1">
      <c r="A8310" s="115" t="s">
        <v>21980</v>
      </c>
      <c r="B8310" s="115" t="s">
        <v>21981</v>
      </c>
      <c r="C8310" s="115" t="s">
        <v>21490</v>
      </c>
      <c r="D8310" s="115" t="s">
        <v>2038</v>
      </c>
      <c r="E8310" s="115">
        <v>2.0998000000000001</v>
      </c>
      <c r="F8310" s="674">
        <v>293.83600000000001</v>
      </c>
      <c r="G8310" s="674">
        <v>295.84500000000003</v>
      </c>
      <c r="H8310" s="115">
        <f t="shared" si="258"/>
        <v>1.0068371472522089</v>
      </c>
      <c r="I8310" s="115">
        <f t="shared" si="259"/>
        <v>2.1141999999999999</v>
      </c>
    </row>
    <row r="8311" spans="1:9" hidden="1">
      <c r="A8311" s="115" t="s">
        <v>21982</v>
      </c>
      <c r="B8311" s="115" t="s">
        <v>21983</v>
      </c>
      <c r="C8311" s="115" t="s">
        <v>21493</v>
      </c>
      <c r="D8311" s="115" t="s">
        <v>1242</v>
      </c>
      <c r="E8311" s="115">
        <v>116.20140000000001</v>
      </c>
      <c r="F8311" s="674">
        <v>293.83600000000001</v>
      </c>
      <c r="G8311" s="674">
        <v>295.84500000000003</v>
      </c>
      <c r="H8311" s="115">
        <f t="shared" si="258"/>
        <v>1.0068371472522089</v>
      </c>
      <c r="I8311" s="115">
        <f t="shared" si="259"/>
        <v>116.99590000000001</v>
      </c>
    </row>
    <row r="8312" spans="1:9" hidden="1">
      <c r="A8312" s="115" t="s">
        <v>21984</v>
      </c>
      <c r="B8312" s="115" t="s">
        <v>21985</v>
      </c>
      <c r="C8312" s="115" t="s">
        <v>21496</v>
      </c>
      <c r="D8312" s="115" t="s">
        <v>1242</v>
      </c>
      <c r="E8312" s="115">
        <v>127.8216</v>
      </c>
      <c r="F8312" s="674">
        <v>293.83600000000001</v>
      </c>
      <c r="G8312" s="674">
        <v>295.84500000000003</v>
      </c>
      <c r="H8312" s="115">
        <f t="shared" si="258"/>
        <v>1.0068371472522089</v>
      </c>
      <c r="I8312" s="115">
        <f t="shared" si="259"/>
        <v>128.69550000000001</v>
      </c>
    </row>
    <row r="8313" spans="1:9" hidden="1">
      <c r="A8313" s="115" t="s">
        <v>21986</v>
      </c>
      <c r="B8313" s="115" t="s">
        <v>21987</v>
      </c>
      <c r="C8313" s="115" t="s">
        <v>21499</v>
      </c>
      <c r="D8313" s="115" t="s">
        <v>1242</v>
      </c>
      <c r="E8313" s="115">
        <v>108.50230000000001</v>
      </c>
      <c r="F8313" s="674">
        <v>293.83600000000001</v>
      </c>
      <c r="G8313" s="674">
        <v>295.84500000000003</v>
      </c>
      <c r="H8313" s="115">
        <f t="shared" si="258"/>
        <v>1.0068371472522089</v>
      </c>
      <c r="I8313" s="115">
        <f t="shared" si="259"/>
        <v>109.2441</v>
      </c>
    </row>
    <row r="8314" spans="1:9" hidden="1">
      <c r="A8314" s="115" t="s">
        <v>21988</v>
      </c>
      <c r="B8314" s="115" t="s">
        <v>21989</v>
      </c>
      <c r="C8314" s="115" t="s">
        <v>21502</v>
      </c>
      <c r="D8314" s="115" t="s">
        <v>1242</v>
      </c>
      <c r="E8314" s="115">
        <v>79.246899999999997</v>
      </c>
      <c r="F8314" s="674">
        <v>293.83600000000001</v>
      </c>
      <c r="G8314" s="674">
        <v>295.84500000000003</v>
      </c>
      <c r="H8314" s="115">
        <f t="shared" si="258"/>
        <v>1.0068371472522089</v>
      </c>
      <c r="I8314" s="115">
        <f t="shared" si="259"/>
        <v>79.788700000000006</v>
      </c>
    </row>
    <row r="8315" spans="1:9" hidden="1">
      <c r="A8315" s="115" t="s">
        <v>21990</v>
      </c>
      <c r="B8315" s="115" t="s">
        <v>21991</v>
      </c>
      <c r="C8315" s="115" t="s">
        <v>21505</v>
      </c>
      <c r="D8315" s="115" t="s">
        <v>1242</v>
      </c>
      <c r="E8315" s="115">
        <v>87.171700000000001</v>
      </c>
      <c r="F8315" s="674">
        <v>293.83600000000001</v>
      </c>
      <c r="G8315" s="674">
        <v>295.84500000000003</v>
      </c>
      <c r="H8315" s="115">
        <f t="shared" si="258"/>
        <v>1.0068371472522089</v>
      </c>
      <c r="I8315" s="115">
        <f t="shared" si="259"/>
        <v>87.767700000000005</v>
      </c>
    </row>
    <row r="8316" spans="1:9" hidden="1">
      <c r="A8316" s="115" t="s">
        <v>21992</v>
      </c>
      <c r="B8316" s="115" t="s">
        <v>21993</v>
      </c>
      <c r="C8316" s="115" t="s">
        <v>21508</v>
      </c>
      <c r="D8316" s="115" t="s">
        <v>1242</v>
      </c>
      <c r="E8316" s="115">
        <v>73.751599999999996</v>
      </c>
      <c r="F8316" s="674">
        <v>293.83600000000001</v>
      </c>
      <c r="G8316" s="674">
        <v>295.84500000000003</v>
      </c>
      <c r="H8316" s="115">
        <f t="shared" si="258"/>
        <v>1.0068371472522089</v>
      </c>
      <c r="I8316" s="115">
        <f t="shared" si="259"/>
        <v>74.255899999999997</v>
      </c>
    </row>
    <row r="8317" spans="1:9" hidden="1">
      <c r="A8317" s="115" t="s">
        <v>21994</v>
      </c>
      <c r="B8317" s="115" t="s">
        <v>21995</v>
      </c>
      <c r="C8317" s="115" t="s">
        <v>21511</v>
      </c>
      <c r="D8317" s="115" t="s">
        <v>1242</v>
      </c>
      <c r="E8317" s="115">
        <v>143.6498</v>
      </c>
      <c r="F8317" s="674">
        <v>293.83600000000001</v>
      </c>
      <c r="G8317" s="674">
        <v>295.84500000000003</v>
      </c>
      <c r="H8317" s="115">
        <f t="shared" si="258"/>
        <v>1.0068371472522089</v>
      </c>
      <c r="I8317" s="115">
        <f t="shared" si="259"/>
        <v>144.63200000000001</v>
      </c>
    </row>
    <row r="8318" spans="1:9" hidden="1">
      <c r="A8318" s="115" t="s">
        <v>21996</v>
      </c>
      <c r="B8318" s="115" t="s">
        <v>21997</v>
      </c>
      <c r="C8318" s="115" t="s">
        <v>21514</v>
      </c>
      <c r="D8318" s="115" t="s">
        <v>1242</v>
      </c>
      <c r="E8318" s="115">
        <v>137.12780000000001</v>
      </c>
      <c r="F8318" s="674">
        <v>293.83600000000001</v>
      </c>
      <c r="G8318" s="674">
        <v>295.84500000000003</v>
      </c>
      <c r="H8318" s="115">
        <f t="shared" si="258"/>
        <v>1.0068371472522089</v>
      </c>
      <c r="I8318" s="115">
        <f t="shared" si="259"/>
        <v>138.06540000000001</v>
      </c>
    </row>
    <row r="8319" spans="1:9" hidden="1">
      <c r="A8319" s="115" t="s">
        <v>21998</v>
      </c>
      <c r="B8319" s="115" t="s">
        <v>21999</v>
      </c>
      <c r="C8319" s="115" t="s">
        <v>21517</v>
      </c>
      <c r="D8319" s="115" t="s">
        <v>1242</v>
      </c>
      <c r="E8319" s="115">
        <v>113.3974</v>
      </c>
      <c r="F8319" s="674">
        <v>293.83600000000001</v>
      </c>
      <c r="G8319" s="674">
        <v>295.84500000000003</v>
      </c>
      <c r="H8319" s="115">
        <f t="shared" si="258"/>
        <v>1.0068371472522089</v>
      </c>
      <c r="I8319" s="115">
        <f t="shared" si="259"/>
        <v>114.17270000000001</v>
      </c>
    </row>
    <row r="8320" spans="1:9" hidden="1">
      <c r="A8320" s="115" t="s">
        <v>22000</v>
      </c>
      <c r="B8320" s="115" t="s">
        <v>22001</v>
      </c>
      <c r="C8320" s="115" t="s">
        <v>21520</v>
      </c>
      <c r="D8320" s="115" t="s">
        <v>1242</v>
      </c>
      <c r="E8320" s="115">
        <v>100.5198</v>
      </c>
      <c r="F8320" s="674">
        <v>293.83600000000001</v>
      </c>
      <c r="G8320" s="674">
        <v>295.84500000000003</v>
      </c>
      <c r="H8320" s="115">
        <f t="shared" si="258"/>
        <v>1.0068371472522089</v>
      </c>
      <c r="I8320" s="115">
        <f t="shared" si="259"/>
        <v>101.2071</v>
      </c>
    </row>
    <row r="8321" spans="1:9" hidden="1">
      <c r="A8321" s="115" t="s">
        <v>22002</v>
      </c>
      <c r="B8321" s="115" t="s">
        <v>22003</v>
      </c>
      <c r="C8321" s="115" t="s">
        <v>21523</v>
      </c>
      <c r="D8321" s="115" t="s">
        <v>1138</v>
      </c>
      <c r="E8321" s="115">
        <v>555.0335</v>
      </c>
      <c r="F8321" s="674">
        <v>293.83600000000001</v>
      </c>
      <c r="G8321" s="674">
        <v>295.84500000000003</v>
      </c>
      <c r="H8321" s="115">
        <f t="shared" si="258"/>
        <v>1.0068371472522089</v>
      </c>
      <c r="I8321" s="115">
        <f t="shared" si="259"/>
        <v>558.82830000000001</v>
      </c>
    </row>
    <row r="8322" spans="1:9" hidden="1">
      <c r="A8322" s="115" t="s">
        <v>22004</v>
      </c>
      <c r="B8322" s="115" t="s">
        <v>22005</v>
      </c>
      <c r="C8322" s="115" t="s">
        <v>21526</v>
      </c>
      <c r="D8322" s="115" t="s">
        <v>1138</v>
      </c>
      <c r="E8322" s="115">
        <v>417.86149999999998</v>
      </c>
      <c r="F8322" s="674">
        <v>293.83600000000001</v>
      </c>
      <c r="G8322" s="674">
        <v>295.84500000000003</v>
      </c>
      <c r="H8322" s="115">
        <f t="shared" si="258"/>
        <v>1.0068371472522089</v>
      </c>
      <c r="I8322" s="115">
        <f t="shared" si="259"/>
        <v>420.71850000000001</v>
      </c>
    </row>
    <row r="8323" spans="1:9" hidden="1">
      <c r="A8323" s="115" t="s">
        <v>22006</v>
      </c>
      <c r="B8323" s="115" t="s">
        <v>22007</v>
      </c>
      <c r="C8323" s="115" t="s">
        <v>21529</v>
      </c>
      <c r="D8323" s="115" t="s">
        <v>1138</v>
      </c>
      <c r="E8323" s="115">
        <v>422.55160000000001</v>
      </c>
      <c r="F8323" s="674">
        <v>293.83600000000001</v>
      </c>
      <c r="G8323" s="674">
        <v>295.84500000000003</v>
      </c>
      <c r="H8323" s="115">
        <f t="shared" si="258"/>
        <v>1.0068371472522089</v>
      </c>
      <c r="I8323" s="115">
        <f t="shared" si="259"/>
        <v>425.44060000000002</v>
      </c>
    </row>
    <row r="8324" spans="1:9" hidden="1">
      <c r="A8324" s="115" t="s">
        <v>22008</v>
      </c>
      <c r="B8324" s="115" t="s">
        <v>22009</v>
      </c>
      <c r="C8324" s="115" t="s">
        <v>21532</v>
      </c>
      <c r="D8324" s="115" t="s">
        <v>1242</v>
      </c>
      <c r="E8324" s="115">
        <v>1932.1667</v>
      </c>
      <c r="F8324" s="674">
        <v>293.83600000000001</v>
      </c>
      <c r="G8324" s="674">
        <v>295.84500000000003</v>
      </c>
      <c r="H8324" s="115">
        <f t="shared" si="258"/>
        <v>1.0068371472522089</v>
      </c>
      <c r="I8324" s="115">
        <f t="shared" si="259"/>
        <v>1945.3771999999999</v>
      </c>
    </row>
    <row r="8325" spans="1:9" hidden="1">
      <c r="A8325" s="115" t="s">
        <v>22010</v>
      </c>
      <c r="B8325" s="115" t="s">
        <v>22011</v>
      </c>
      <c r="C8325" s="115" t="s">
        <v>21535</v>
      </c>
      <c r="D8325" s="115" t="s">
        <v>1242</v>
      </c>
      <c r="E8325" s="115">
        <v>2578.2213999999999</v>
      </c>
      <c r="F8325" s="674">
        <v>293.83600000000001</v>
      </c>
      <c r="G8325" s="674">
        <v>295.84500000000003</v>
      </c>
      <c r="H8325" s="115">
        <f t="shared" ref="H8325:H8388" si="260">G8325/F8325</f>
        <v>1.0068371472522089</v>
      </c>
      <c r="I8325" s="115">
        <f t="shared" ref="I8325:I8388" si="261">ROUND(H8325*E8325,4)</f>
        <v>2595.8490999999999</v>
      </c>
    </row>
    <row r="8326" spans="1:9" hidden="1">
      <c r="A8326" s="115" t="s">
        <v>22012</v>
      </c>
      <c r="B8326" s="115" t="s">
        <v>22013</v>
      </c>
      <c r="C8326" s="115" t="s">
        <v>21538</v>
      </c>
      <c r="D8326" s="115" t="s">
        <v>1242</v>
      </c>
      <c r="E8326" s="115">
        <v>2426.8285000000001</v>
      </c>
      <c r="F8326" s="674">
        <v>293.83600000000001</v>
      </c>
      <c r="G8326" s="674">
        <v>295.84500000000003</v>
      </c>
      <c r="H8326" s="115">
        <f t="shared" si="260"/>
        <v>1.0068371472522089</v>
      </c>
      <c r="I8326" s="115">
        <f t="shared" si="261"/>
        <v>2443.4211</v>
      </c>
    </row>
    <row r="8327" spans="1:9" hidden="1">
      <c r="A8327" s="115" t="s">
        <v>22014</v>
      </c>
      <c r="B8327" s="115" t="s">
        <v>22015</v>
      </c>
      <c r="C8327" s="115" t="s">
        <v>21541</v>
      </c>
      <c r="D8327" s="115" t="s">
        <v>1242</v>
      </c>
      <c r="E8327" s="115">
        <v>15.4351</v>
      </c>
      <c r="F8327" s="674">
        <v>293.83600000000001</v>
      </c>
      <c r="G8327" s="674">
        <v>295.84500000000003</v>
      </c>
      <c r="H8327" s="115">
        <f t="shared" si="260"/>
        <v>1.0068371472522089</v>
      </c>
      <c r="I8327" s="115">
        <f t="shared" si="261"/>
        <v>15.5406</v>
      </c>
    </row>
    <row r="8328" spans="1:9" hidden="1">
      <c r="A8328" s="115" t="s">
        <v>22016</v>
      </c>
      <c r="B8328" s="115" t="s">
        <v>22017</v>
      </c>
      <c r="C8328" s="115" t="s">
        <v>21544</v>
      </c>
      <c r="D8328" s="115" t="s">
        <v>1242</v>
      </c>
      <c r="E8328" s="115">
        <v>66.197599999999994</v>
      </c>
      <c r="F8328" s="674">
        <v>293.83600000000001</v>
      </c>
      <c r="G8328" s="674">
        <v>295.84500000000003</v>
      </c>
      <c r="H8328" s="115">
        <f t="shared" si="260"/>
        <v>1.0068371472522089</v>
      </c>
      <c r="I8328" s="115">
        <f t="shared" si="261"/>
        <v>66.650199999999998</v>
      </c>
    </row>
    <row r="8329" spans="1:9" hidden="1">
      <c r="A8329" s="115" t="s">
        <v>22018</v>
      </c>
      <c r="B8329" s="115" t="s">
        <v>22019</v>
      </c>
      <c r="C8329" s="115" t="s">
        <v>21547</v>
      </c>
      <c r="D8329" s="115" t="s">
        <v>1242</v>
      </c>
      <c r="E8329" s="115">
        <v>321.74110000000002</v>
      </c>
      <c r="F8329" s="674">
        <v>293.83600000000001</v>
      </c>
      <c r="G8329" s="674">
        <v>295.84500000000003</v>
      </c>
      <c r="H8329" s="115">
        <f t="shared" si="260"/>
        <v>1.0068371472522089</v>
      </c>
      <c r="I8329" s="115">
        <f t="shared" si="261"/>
        <v>323.9409</v>
      </c>
    </row>
    <row r="8330" spans="1:9" hidden="1">
      <c r="A8330" s="115" t="s">
        <v>22020</v>
      </c>
      <c r="B8330" s="115" t="s">
        <v>22021</v>
      </c>
      <c r="C8330" s="115" t="s">
        <v>21550</v>
      </c>
      <c r="D8330" s="115" t="s">
        <v>1242</v>
      </c>
      <c r="E8330" s="115">
        <v>321.74110000000002</v>
      </c>
      <c r="F8330" s="674">
        <v>293.83600000000001</v>
      </c>
      <c r="G8330" s="674">
        <v>295.84500000000003</v>
      </c>
      <c r="H8330" s="115">
        <f t="shared" si="260"/>
        <v>1.0068371472522089</v>
      </c>
      <c r="I8330" s="115">
        <f t="shared" si="261"/>
        <v>323.9409</v>
      </c>
    </row>
    <row r="8331" spans="1:9" hidden="1">
      <c r="A8331" s="115" t="s">
        <v>22022</v>
      </c>
      <c r="B8331" s="115" t="s">
        <v>22023</v>
      </c>
      <c r="C8331" s="115" t="s">
        <v>21553</v>
      </c>
      <c r="D8331" s="115" t="s">
        <v>1453</v>
      </c>
      <c r="E8331" s="115">
        <v>173.64750000000001</v>
      </c>
      <c r="F8331" s="674">
        <v>293.83600000000001</v>
      </c>
      <c r="G8331" s="674">
        <v>295.84500000000003</v>
      </c>
      <c r="H8331" s="115">
        <f t="shared" si="260"/>
        <v>1.0068371472522089</v>
      </c>
      <c r="I8331" s="115">
        <f t="shared" si="261"/>
        <v>174.8348</v>
      </c>
    </row>
    <row r="8332" spans="1:9" hidden="1">
      <c r="A8332" s="115" t="s">
        <v>22024</v>
      </c>
      <c r="B8332" s="115" t="s">
        <v>22025</v>
      </c>
      <c r="C8332" s="115" t="s">
        <v>21556</v>
      </c>
      <c r="D8332" s="115" t="s">
        <v>1453</v>
      </c>
      <c r="E8332" s="115">
        <v>161.4015</v>
      </c>
      <c r="F8332" s="674">
        <v>293.83600000000001</v>
      </c>
      <c r="G8332" s="674">
        <v>295.84500000000003</v>
      </c>
      <c r="H8332" s="115">
        <f t="shared" si="260"/>
        <v>1.0068371472522089</v>
      </c>
      <c r="I8332" s="115">
        <f t="shared" si="261"/>
        <v>162.505</v>
      </c>
    </row>
    <row r="8333" spans="1:9" hidden="1">
      <c r="A8333" s="115" t="s">
        <v>22026</v>
      </c>
      <c r="B8333" s="115" t="s">
        <v>22027</v>
      </c>
      <c r="C8333" s="115" t="s">
        <v>21559</v>
      </c>
      <c r="D8333" s="115" t="s">
        <v>1242</v>
      </c>
      <c r="E8333" s="115">
        <v>53.914000000000001</v>
      </c>
      <c r="F8333" s="674">
        <v>293.83600000000001</v>
      </c>
      <c r="G8333" s="674">
        <v>295.84500000000003</v>
      </c>
      <c r="H8333" s="115">
        <f t="shared" si="260"/>
        <v>1.0068371472522089</v>
      </c>
      <c r="I8333" s="115">
        <f t="shared" si="261"/>
        <v>54.282600000000002</v>
      </c>
    </row>
    <row r="8334" spans="1:9" hidden="1">
      <c r="A8334" s="115" t="s">
        <v>22028</v>
      </c>
      <c r="B8334" s="115" t="s">
        <v>22029</v>
      </c>
      <c r="C8334" s="115" t="s">
        <v>21562</v>
      </c>
      <c r="D8334" s="115" t="s">
        <v>1242</v>
      </c>
      <c r="E8334" s="115">
        <v>45.204000000000001</v>
      </c>
      <c r="F8334" s="674">
        <v>293.83600000000001</v>
      </c>
      <c r="G8334" s="674">
        <v>295.84500000000003</v>
      </c>
      <c r="H8334" s="115">
        <f t="shared" si="260"/>
        <v>1.0068371472522089</v>
      </c>
      <c r="I8334" s="115">
        <f t="shared" si="261"/>
        <v>45.513100000000001</v>
      </c>
    </row>
    <row r="8335" spans="1:9" hidden="1">
      <c r="A8335" s="115" t="s">
        <v>22030</v>
      </c>
      <c r="B8335" s="115" t="s">
        <v>22031</v>
      </c>
      <c r="C8335" s="115" t="s">
        <v>21565</v>
      </c>
      <c r="D8335" s="115" t="s">
        <v>1242</v>
      </c>
      <c r="E8335" s="115">
        <v>32.980699999999999</v>
      </c>
      <c r="F8335" s="674">
        <v>293.83600000000001</v>
      </c>
      <c r="G8335" s="674">
        <v>295.84500000000003</v>
      </c>
      <c r="H8335" s="115">
        <f t="shared" si="260"/>
        <v>1.0068371472522089</v>
      </c>
      <c r="I8335" s="115">
        <f t="shared" si="261"/>
        <v>33.206200000000003</v>
      </c>
    </row>
    <row r="8336" spans="1:9" hidden="1">
      <c r="A8336" s="115" t="s">
        <v>22032</v>
      </c>
      <c r="B8336" s="115" t="s">
        <v>22033</v>
      </c>
      <c r="C8336" s="115" t="s">
        <v>21568</v>
      </c>
      <c r="D8336" s="115" t="s">
        <v>1242</v>
      </c>
      <c r="E8336" s="115">
        <v>27.016300000000001</v>
      </c>
      <c r="F8336" s="674">
        <v>293.83600000000001</v>
      </c>
      <c r="G8336" s="674">
        <v>295.84500000000003</v>
      </c>
      <c r="H8336" s="115">
        <f t="shared" si="260"/>
        <v>1.0068371472522089</v>
      </c>
      <c r="I8336" s="115">
        <f t="shared" si="261"/>
        <v>27.201000000000001</v>
      </c>
    </row>
    <row r="8337" spans="1:9" hidden="1">
      <c r="A8337" s="115" t="s">
        <v>22034</v>
      </c>
      <c r="B8337" s="115" t="s">
        <v>22035</v>
      </c>
      <c r="C8337" s="115" t="s">
        <v>21571</v>
      </c>
      <c r="D8337" s="115" t="s">
        <v>1242</v>
      </c>
      <c r="E8337" s="115">
        <v>26.4282</v>
      </c>
      <c r="F8337" s="674">
        <v>293.83600000000001</v>
      </c>
      <c r="G8337" s="674">
        <v>295.84500000000003</v>
      </c>
      <c r="H8337" s="115">
        <f t="shared" si="260"/>
        <v>1.0068371472522089</v>
      </c>
      <c r="I8337" s="115">
        <f t="shared" si="261"/>
        <v>26.608899999999998</v>
      </c>
    </row>
    <row r="8338" spans="1:9" hidden="1">
      <c r="A8338" s="115" t="s">
        <v>22036</v>
      </c>
      <c r="B8338" s="115" t="s">
        <v>22037</v>
      </c>
      <c r="C8338" s="115" t="s">
        <v>21574</v>
      </c>
      <c r="D8338" s="115" t="s">
        <v>1242</v>
      </c>
      <c r="E8338" s="115">
        <v>11.785399999999999</v>
      </c>
      <c r="F8338" s="674">
        <v>293.83600000000001</v>
      </c>
      <c r="G8338" s="674">
        <v>295.84500000000003</v>
      </c>
      <c r="H8338" s="115">
        <f t="shared" si="260"/>
        <v>1.0068371472522089</v>
      </c>
      <c r="I8338" s="115">
        <f t="shared" si="261"/>
        <v>11.866</v>
      </c>
    </row>
    <row r="8339" spans="1:9" hidden="1">
      <c r="A8339" s="115" t="s">
        <v>22038</v>
      </c>
      <c r="B8339" s="115" t="s">
        <v>22039</v>
      </c>
      <c r="C8339" s="115" t="s">
        <v>21577</v>
      </c>
      <c r="D8339" s="115" t="s">
        <v>2038</v>
      </c>
      <c r="E8339" s="115">
        <v>93.563400000000001</v>
      </c>
      <c r="F8339" s="674">
        <v>293.83600000000001</v>
      </c>
      <c r="G8339" s="674">
        <v>295.84500000000003</v>
      </c>
      <c r="H8339" s="115">
        <f t="shared" si="260"/>
        <v>1.0068371472522089</v>
      </c>
      <c r="I8339" s="115">
        <f t="shared" si="261"/>
        <v>94.203100000000006</v>
      </c>
    </row>
    <row r="8340" spans="1:9" hidden="1">
      <c r="A8340" s="115" t="s">
        <v>22040</v>
      </c>
      <c r="B8340" s="115" t="s">
        <v>22041</v>
      </c>
      <c r="C8340" s="115" t="s">
        <v>21580</v>
      </c>
      <c r="D8340" s="115" t="s">
        <v>2038</v>
      </c>
      <c r="E8340" s="115">
        <v>70.130899999999997</v>
      </c>
      <c r="F8340" s="674">
        <v>293.83600000000001</v>
      </c>
      <c r="G8340" s="674">
        <v>295.84500000000003</v>
      </c>
      <c r="H8340" s="115">
        <f t="shared" si="260"/>
        <v>1.0068371472522089</v>
      </c>
      <c r="I8340" s="115">
        <f t="shared" si="261"/>
        <v>70.610399999999998</v>
      </c>
    </row>
    <row r="8341" spans="1:9" hidden="1">
      <c r="A8341" s="115" t="s">
        <v>22042</v>
      </c>
      <c r="B8341" s="115" t="s">
        <v>22043</v>
      </c>
      <c r="C8341" s="115" t="s">
        <v>21583</v>
      </c>
      <c r="D8341" s="115" t="s">
        <v>2038</v>
      </c>
      <c r="E8341" s="115">
        <v>11.249000000000001</v>
      </c>
      <c r="F8341" s="674">
        <v>293.83600000000001</v>
      </c>
      <c r="G8341" s="674">
        <v>295.84500000000003</v>
      </c>
      <c r="H8341" s="115">
        <f t="shared" si="260"/>
        <v>1.0068371472522089</v>
      </c>
      <c r="I8341" s="115">
        <f t="shared" si="261"/>
        <v>11.325900000000001</v>
      </c>
    </row>
    <row r="8342" spans="1:9" hidden="1">
      <c r="A8342" s="115" t="s">
        <v>22044</v>
      </c>
      <c r="B8342" s="115" t="s">
        <v>22045</v>
      </c>
      <c r="C8342" s="115" t="s">
        <v>21586</v>
      </c>
      <c r="D8342" s="115" t="s">
        <v>2038</v>
      </c>
      <c r="E8342" s="115">
        <v>32.948500000000003</v>
      </c>
      <c r="F8342" s="674">
        <v>293.83600000000001</v>
      </c>
      <c r="G8342" s="674">
        <v>295.84500000000003</v>
      </c>
      <c r="H8342" s="115">
        <f t="shared" si="260"/>
        <v>1.0068371472522089</v>
      </c>
      <c r="I8342" s="115">
        <f t="shared" si="261"/>
        <v>33.1738</v>
      </c>
    </row>
    <row r="8343" spans="1:9" hidden="1">
      <c r="A8343" s="115" t="s">
        <v>22046</v>
      </c>
      <c r="B8343" s="115" t="s">
        <v>22047</v>
      </c>
      <c r="C8343" s="115" t="s">
        <v>21589</v>
      </c>
      <c r="D8343" s="115" t="s">
        <v>2038</v>
      </c>
      <c r="E8343" s="115">
        <v>78.756299999999996</v>
      </c>
      <c r="F8343" s="674">
        <v>293.83600000000001</v>
      </c>
      <c r="G8343" s="674">
        <v>295.84500000000003</v>
      </c>
      <c r="H8343" s="115">
        <f t="shared" si="260"/>
        <v>1.0068371472522089</v>
      </c>
      <c r="I8343" s="115">
        <f t="shared" si="261"/>
        <v>79.294799999999995</v>
      </c>
    </row>
    <row r="8344" spans="1:9" hidden="1">
      <c r="A8344" s="115" t="s">
        <v>22048</v>
      </c>
      <c r="B8344" s="115" t="s">
        <v>22049</v>
      </c>
      <c r="C8344" s="115" t="s">
        <v>21592</v>
      </c>
      <c r="D8344" s="115" t="s">
        <v>2038</v>
      </c>
      <c r="E8344" s="115">
        <v>55.323799999999999</v>
      </c>
      <c r="F8344" s="674">
        <v>293.83600000000001</v>
      </c>
      <c r="G8344" s="674">
        <v>295.84500000000003</v>
      </c>
      <c r="H8344" s="115">
        <f t="shared" si="260"/>
        <v>1.0068371472522089</v>
      </c>
      <c r="I8344" s="115">
        <f t="shared" si="261"/>
        <v>55.702100000000002</v>
      </c>
    </row>
    <row r="8345" spans="1:9" hidden="1">
      <c r="A8345" s="115" t="s">
        <v>22050</v>
      </c>
      <c r="B8345" s="115" t="s">
        <v>22051</v>
      </c>
      <c r="C8345" s="115" t="s">
        <v>21595</v>
      </c>
      <c r="D8345" s="115" t="s">
        <v>2038</v>
      </c>
      <c r="E8345" s="115">
        <v>60.614899999999999</v>
      </c>
      <c r="F8345" s="674">
        <v>293.83600000000001</v>
      </c>
      <c r="G8345" s="674">
        <v>295.84500000000003</v>
      </c>
      <c r="H8345" s="115">
        <f t="shared" si="260"/>
        <v>1.0068371472522089</v>
      </c>
      <c r="I8345" s="115">
        <f t="shared" si="261"/>
        <v>61.029299999999999</v>
      </c>
    </row>
    <row r="8346" spans="1:9" hidden="1">
      <c r="A8346" s="115" t="s">
        <v>22052</v>
      </c>
      <c r="B8346" s="115" t="s">
        <v>22053</v>
      </c>
      <c r="C8346" s="115" t="s">
        <v>21598</v>
      </c>
      <c r="D8346" s="115" t="s">
        <v>2038</v>
      </c>
      <c r="E8346" s="115">
        <v>44.392400000000002</v>
      </c>
      <c r="F8346" s="674">
        <v>293.83600000000001</v>
      </c>
      <c r="G8346" s="674">
        <v>295.84500000000003</v>
      </c>
      <c r="H8346" s="115">
        <f t="shared" si="260"/>
        <v>1.0068371472522089</v>
      </c>
      <c r="I8346" s="115">
        <f t="shared" si="261"/>
        <v>44.695900000000002</v>
      </c>
    </row>
    <row r="8347" spans="1:9" hidden="1">
      <c r="A8347" s="115" t="s">
        <v>22054</v>
      </c>
      <c r="B8347" s="115" t="s">
        <v>22055</v>
      </c>
      <c r="C8347" s="115" t="s">
        <v>21601</v>
      </c>
      <c r="D8347" s="115" t="s">
        <v>1242</v>
      </c>
      <c r="E8347" s="115">
        <v>60.262599999999999</v>
      </c>
      <c r="F8347" s="674">
        <v>293.83600000000001</v>
      </c>
      <c r="G8347" s="674">
        <v>295.84500000000003</v>
      </c>
      <c r="H8347" s="115">
        <f t="shared" si="260"/>
        <v>1.0068371472522089</v>
      </c>
      <c r="I8347" s="115">
        <f t="shared" si="261"/>
        <v>60.674599999999998</v>
      </c>
    </row>
    <row r="8348" spans="1:9" hidden="1">
      <c r="A8348" s="115" t="s">
        <v>22056</v>
      </c>
      <c r="B8348" s="115" t="s">
        <v>22057</v>
      </c>
      <c r="C8348" s="115" t="s">
        <v>21604</v>
      </c>
      <c r="D8348" s="115" t="s">
        <v>1242</v>
      </c>
      <c r="E8348" s="115">
        <v>51.250100000000003</v>
      </c>
      <c r="F8348" s="674">
        <v>293.83600000000001</v>
      </c>
      <c r="G8348" s="674">
        <v>295.84500000000003</v>
      </c>
      <c r="H8348" s="115">
        <f t="shared" si="260"/>
        <v>1.0068371472522089</v>
      </c>
      <c r="I8348" s="115">
        <f t="shared" si="261"/>
        <v>51.600499999999997</v>
      </c>
    </row>
    <row r="8349" spans="1:9" hidden="1">
      <c r="A8349" s="115" t="s">
        <v>22058</v>
      </c>
      <c r="B8349" s="115" t="s">
        <v>22059</v>
      </c>
      <c r="C8349" s="115" t="s">
        <v>21607</v>
      </c>
      <c r="D8349" s="115" t="s">
        <v>1242</v>
      </c>
      <c r="E8349" s="115">
        <v>47.645099999999999</v>
      </c>
      <c r="F8349" s="674">
        <v>293.83600000000001</v>
      </c>
      <c r="G8349" s="674">
        <v>295.84500000000003</v>
      </c>
      <c r="H8349" s="115">
        <f t="shared" si="260"/>
        <v>1.0068371472522089</v>
      </c>
      <c r="I8349" s="115">
        <f t="shared" si="261"/>
        <v>47.9709</v>
      </c>
    </row>
    <row r="8350" spans="1:9" hidden="1">
      <c r="A8350" s="115" t="s">
        <v>22060</v>
      </c>
      <c r="B8350" s="115" t="s">
        <v>22061</v>
      </c>
      <c r="C8350" s="115" t="s">
        <v>21610</v>
      </c>
      <c r="D8350" s="115" t="s">
        <v>1242</v>
      </c>
      <c r="E8350" s="115">
        <v>42.2376</v>
      </c>
      <c r="F8350" s="674">
        <v>293.83600000000001</v>
      </c>
      <c r="G8350" s="674">
        <v>295.84500000000003</v>
      </c>
      <c r="H8350" s="115">
        <f t="shared" si="260"/>
        <v>1.0068371472522089</v>
      </c>
      <c r="I8350" s="115">
        <f t="shared" si="261"/>
        <v>42.526400000000002</v>
      </c>
    </row>
    <row r="8351" spans="1:9" hidden="1">
      <c r="A8351" s="115" t="s">
        <v>22062</v>
      </c>
      <c r="B8351" s="115" t="s">
        <v>22063</v>
      </c>
      <c r="C8351" s="115" t="s">
        <v>21613</v>
      </c>
      <c r="D8351" s="115" t="s">
        <v>1453</v>
      </c>
      <c r="E8351" s="115">
        <v>1074.7719999999999</v>
      </c>
      <c r="F8351" s="674">
        <v>293.83600000000001</v>
      </c>
      <c r="G8351" s="674">
        <v>295.84500000000003</v>
      </c>
      <c r="H8351" s="115">
        <f t="shared" si="260"/>
        <v>1.0068371472522089</v>
      </c>
      <c r="I8351" s="115">
        <f t="shared" si="261"/>
        <v>1082.1204</v>
      </c>
    </row>
    <row r="8352" spans="1:9" hidden="1">
      <c r="A8352" s="115" t="s">
        <v>22064</v>
      </c>
      <c r="B8352" s="115" t="s">
        <v>22065</v>
      </c>
      <c r="C8352" s="115" t="s">
        <v>21616</v>
      </c>
      <c r="D8352" s="115" t="s">
        <v>1694</v>
      </c>
      <c r="E8352" s="115">
        <v>573.90120000000002</v>
      </c>
      <c r="F8352" s="674">
        <v>293.83600000000001</v>
      </c>
      <c r="G8352" s="674">
        <v>295.84500000000003</v>
      </c>
      <c r="H8352" s="115">
        <f t="shared" si="260"/>
        <v>1.0068371472522089</v>
      </c>
      <c r="I8352" s="115">
        <f t="shared" si="261"/>
        <v>577.82500000000005</v>
      </c>
    </row>
    <row r="8353" spans="1:9" hidden="1">
      <c r="A8353" s="115" t="s">
        <v>22066</v>
      </c>
      <c r="B8353" s="115" t="s">
        <v>22067</v>
      </c>
      <c r="C8353" s="115" t="s">
        <v>21619</v>
      </c>
      <c r="D8353" s="115" t="s">
        <v>2038</v>
      </c>
      <c r="E8353" s="115">
        <v>174.30779999999999</v>
      </c>
      <c r="F8353" s="674">
        <v>293.83600000000001</v>
      </c>
      <c r="G8353" s="674">
        <v>295.84500000000003</v>
      </c>
      <c r="H8353" s="115">
        <f t="shared" si="260"/>
        <v>1.0068371472522089</v>
      </c>
      <c r="I8353" s="115">
        <f t="shared" si="261"/>
        <v>175.49959999999999</v>
      </c>
    </row>
    <row r="8354" spans="1:9" hidden="1">
      <c r="A8354" s="115" t="s">
        <v>22068</v>
      </c>
      <c r="B8354" s="115" t="s">
        <v>22069</v>
      </c>
      <c r="C8354" s="115" t="s">
        <v>21622</v>
      </c>
      <c r="D8354" s="115" t="s">
        <v>1453</v>
      </c>
      <c r="E8354" s="115">
        <v>270.32159999999999</v>
      </c>
      <c r="F8354" s="674">
        <v>293.83600000000001</v>
      </c>
      <c r="G8354" s="674">
        <v>295.84500000000003</v>
      </c>
      <c r="H8354" s="115">
        <f t="shared" si="260"/>
        <v>1.0068371472522089</v>
      </c>
      <c r="I8354" s="115">
        <f t="shared" si="261"/>
        <v>272.16980000000001</v>
      </c>
    </row>
    <row r="8355" spans="1:9" hidden="1">
      <c r="A8355" s="115" t="s">
        <v>22070</v>
      </c>
      <c r="B8355" s="115" t="s">
        <v>22071</v>
      </c>
      <c r="C8355" s="115" t="s">
        <v>21625</v>
      </c>
      <c r="D8355" s="115" t="s">
        <v>1453</v>
      </c>
      <c r="E8355" s="115">
        <v>306.81700000000001</v>
      </c>
      <c r="F8355" s="674">
        <v>293.83600000000001</v>
      </c>
      <c r="G8355" s="674">
        <v>295.84500000000003</v>
      </c>
      <c r="H8355" s="115">
        <f t="shared" si="260"/>
        <v>1.0068371472522089</v>
      </c>
      <c r="I8355" s="115">
        <f t="shared" si="261"/>
        <v>308.91480000000001</v>
      </c>
    </row>
    <row r="8356" spans="1:9" hidden="1">
      <c r="A8356" s="115" t="s">
        <v>22072</v>
      </c>
      <c r="B8356" s="115" t="s">
        <v>22073</v>
      </c>
      <c r="C8356" s="115" t="s">
        <v>21628</v>
      </c>
      <c r="D8356" s="115" t="s">
        <v>1453</v>
      </c>
      <c r="E8356" s="115">
        <v>180.67099999999999</v>
      </c>
      <c r="F8356" s="674">
        <v>293.83600000000001</v>
      </c>
      <c r="G8356" s="674">
        <v>295.84500000000003</v>
      </c>
      <c r="H8356" s="115">
        <f t="shared" si="260"/>
        <v>1.0068371472522089</v>
      </c>
      <c r="I8356" s="115">
        <f t="shared" si="261"/>
        <v>181.90629999999999</v>
      </c>
    </row>
    <row r="8357" spans="1:9" hidden="1">
      <c r="A8357" s="115" t="s">
        <v>22074</v>
      </c>
      <c r="B8357" s="115" t="s">
        <v>22075</v>
      </c>
      <c r="C8357" s="115" t="s">
        <v>21631</v>
      </c>
      <c r="D8357" s="115" t="s">
        <v>1453</v>
      </c>
      <c r="E8357" s="115">
        <v>168.17939999999999</v>
      </c>
      <c r="F8357" s="674">
        <v>293.83600000000001</v>
      </c>
      <c r="G8357" s="674">
        <v>295.84500000000003</v>
      </c>
      <c r="H8357" s="115">
        <f t="shared" si="260"/>
        <v>1.0068371472522089</v>
      </c>
      <c r="I8357" s="115">
        <f t="shared" si="261"/>
        <v>169.32929999999999</v>
      </c>
    </row>
    <row r="8358" spans="1:9" hidden="1">
      <c r="A8358" s="115" t="s">
        <v>22076</v>
      </c>
      <c r="B8358" s="115" t="s">
        <v>22077</v>
      </c>
      <c r="C8358" s="115" t="s">
        <v>21634</v>
      </c>
      <c r="D8358" s="115" t="s">
        <v>1453</v>
      </c>
      <c r="E8358" s="115">
        <v>111.96810000000001</v>
      </c>
      <c r="F8358" s="674">
        <v>293.83600000000001</v>
      </c>
      <c r="G8358" s="674">
        <v>295.84500000000003</v>
      </c>
      <c r="H8358" s="115">
        <f t="shared" si="260"/>
        <v>1.0068371472522089</v>
      </c>
      <c r="I8358" s="115">
        <f t="shared" si="261"/>
        <v>112.7336</v>
      </c>
    </row>
    <row r="8359" spans="1:9" hidden="1">
      <c r="A8359" s="115" t="s">
        <v>22078</v>
      </c>
      <c r="B8359" s="115" t="s">
        <v>22079</v>
      </c>
      <c r="C8359" s="115" t="s">
        <v>21637</v>
      </c>
      <c r="D8359" s="115" t="s">
        <v>1453</v>
      </c>
      <c r="E8359" s="115">
        <v>88.630499999999998</v>
      </c>
      <c r="F8359" s="674">
        <v>293.83600000000001</v>
      </c>
      <c r="G8359" s="674">
        <v>295.84500000000003</v>
      </c>
      <c r="H8359" s="115">
        <f t="shared" si="260"/>
        <v>1.0068371472522089</v>
      </c>
      <c r="I8359" s="115">
        <f t="shared" si="261"/>
        <v>89.236500000000007</v>
      </c>
    </row>
    <row r="8360" spans="1:9" hidden="1">
      <c r="A8360" s="115" t="s">
        <v>22080</v>
      </c>
      <c r="B8360" s="115" t="s">
        <v>22081</v>
      </c>
      <c r="C8360" s="115" t="s">
        <v>21640</v>
      </c>
      <c r="D8360" s="115" t="s">
        <v>1453</v>
      </c>
      <c r="E8360" s="115">
        <v>574.03009999999995</v>
      </c>
      <c r="F8360" s="674">
        <v>293.83600000000001</v>
      </c>
      <c r="G8360" s="674">
        <v>295.84500000000003</v>
      </c>
      <c r="H8360" s="115">
        <f t="shared" si="260"/>
        <v>1.0068371472522089</v>
      </c>
      <c r="I8360" s="115">
        <f t="shared" si="261"/>
        <v>577.95479999999998</v>
      </c>
    </row>
    <row r="8361" spans="1:9" hidden="1">
      <c r="A8361" s="115" t="s">
        <v>22082</v>
      </c>
      <c r="B8361" s="115" t="s">
        <v>22083</v>
      </c>
      <c r="C8361" s="115" t="s">
        <v>21643</v>
      </c>
      <c r="D8361" s="115" t="s">
        <v>2038</v>
      </c>
      <c r="E8361" s="115">
        <v>92.621399999999994</v>
      </c>
      <c r="F8361" s="674">
        <v>293.83600000000001</v>
      </c>
      <c r="G8361" s="674">
        <v>295.84500000000003</v>
      </c>
      <c r="H8361" s="115">
        <f t="shared" si="260"/>
        <v>1.0068371472522089</v>
      </c>
      <c r="I8361" s="115">
        <f t="shared" si="261"/>
        <v>93.2547</v>
      </c>
    </row>
    <row r="8362" spans="1:9" hidden="1">
      <c r="A8362" s="115" t="s">
        <v>22084</v>
      </c>
      <c r="B8362" s="115" t="s">
        <v>22085</v>
      </c>
      <c r="C8362" s="115" t="s">
        <v>21646</v>
      </c>
      <c r="D8362" s="115" t="s">
        <v>2038</v>
      </c>
      <c r="E8362" s="115">
        <v>69.188900000000004</v>
      </c>
      <c r="F8362" s="674">
        <v>293.83600000000001</v>
      </c>
      <c r="G8362" s="674">
        <v>295.84500000000003</v>
      </c>
      <c r="H8362" s="115">
        <f t="shared" si="260"/>
        <v>1.0068371472522089</v>
      </c>
      <c r="I8362" s="115">
        <f t="shared" si="261"/>
        <v>69.662000000000006</v>
      </c>
    </row>
    <row r="8363" spans="1:9" hidden="1">
      <c r="A8363" s="115" t="s">
        <v>22086</v>
      </c>
      <c r="B8363" s="115" t="s">
        <v>22087</v>
      </c>
      <c r="C8363" s="115" t="s">
        <v>21649</v>
      </c>
      <c r="D8363" s="115" t="s">
        <v>2038</v>
      </c>
      <c r="E8363" s="115">
        <v>10.1975</v>
      </c>
      <c r="F8363" s="674">
        <v>293.83600000000001</v>
      </c>
      <c r="G8363" s="674">
        <v>295.84500000000003</v>
      </c>
      <c r="H8363" s="115">
        <f t="shared" si="260"/>
        <v>1.0068371472522089</v>
      </c>
      <c r="I8363" s="115">
        <f t="shared" si="261"/>
        <v>10.267200000000001</v>
      </c>
    </row>
    <row r="8364" spans="1:9" hidden="1">
      <c r="A8364" s="115" t="s">
        <v>22088</v>
      </c>
      <c r="B8364" s="115" t="s">
        <v>22089</v>
      </c>
      <c r="C8364" s="115" t="s">
        <v>21652</v>
      </c>
      <c r="D8364" s="115" t="s">
        <v>2038</v>
      </c>
      <c r="E8364" s="115">
        <v>26.782</v>
      </c>
      <c r="F8364" s="674">
        <v>293.83600000000001</v>
      </c>
      <c r="G8364" s="674">
        <v>295.84500000000003</v>
      </c>
      <c r="H8364" s="115">
        <f t="shared" si="260"/>
        <v>1.0068371472522089</v>
      </c>
      <c r="I8364" s="115">
        <f t="shared" si="261"/>
        <v>26.9651</v>
      </c>
    </row>
    <row r="8365" spans="1:9" hidden="1">
      <c r="A8365" s="115" t="s">
        <v>22090</v>
      </c>
      <c r="B8365" s="115" t="s">
        <v>22091</v>
      </c>
      <c r="C8365" s="115" t="s">
        <v>21655</v>
      </c>
      <c r="D8365" s="115" t="s">
        <v>1242</v>
      </c>
      <c r="E8365" s="115">
        <v>475.94260000000003</v>
      </c>
      <c r="F8365" s="674">
        <v>293.83600000000001</v>
      </c>
      <c r="G8365" s="674">
        <v>295.84500000000003</v>
      </c>
      <c r="H8365" s="115">
        <f t="shared" si="260"/>
        <v>1.0068371472522089</v>
      </c>
      <c r="I8365" s="115">
        <f t="shared" si="261"/>
        <v>479.19670000000002</v>
      </c>
    </row>
    <row r="8366" spans="1:9" hidden="1">
      <c r="A8366" s="115" t="s">
        <v>22092</v>
      </c>
      <c r="B8366" s="115" t="s">
        <v>22093</v>
      </c>
      <c r="C8366" s="115" t="s">
        <v>21658</v>
      </c>
      <c r="D8366" s="115" t="s">
        <v>1242</v>
      </c>
      <c r="E8366" s="115">
        <v>254.54259999999999</v>
      </c>
      <c r="F8366" s="674">
        <v>293.83600000000001</v>
      </c>
      <c r="G8366" s="674">
        <v>295.84500000000003</v>
      </c>
      <c r="H8366" s="115">
        <f t="shared" si="260"/>
        <v>1.0068371472522089</v>
      </c>
      <c r="I8366" s="115">
        <f t="shared" si="261"/>
        <v>256.28289999999998</v>
      </c>
    </row>
    <row r="8367" spans="1:9" hidden="1">
      <c r="A8367" s="115" t="s">
        <v>22094</v>
      </c>
      <c r="B8367" s="115" t="s">
        <v>22095</v>
      </c>
      <c r="C8367" s="115" t="s">
        <v>21661</v>
      </c>
      <c r="D8367" s="115" t="s">
        <v>2038</v>
      </c>
      <c r="E8367" s="115">
        <v>22.2333</v>
      </c>
      <c r="F8367" s="674">
        <v>293.83600000000001</v>
      </c>
      <c r="G8367" s="674">
        <v>295.84500000000003</v>
      </c>
      <c r="H8367" s="115">
        <f t="shared" si="260"/>
        <v>1.0068371472522089</v>
      </c>
      <c r="I8367" s="115">
        <f t="shared" si="261"/>
        <v>22.385300000000001</v>
      </c>
    </row>
    <row r="8368" spans="1:9" hidden="1">
      <c r="A8368" s="115" t="s">
        <v>22096</v>
      </c>
      <c r="B8368" s="115" t="s">
        <v>22097</v>
      </c>
      <c r="C8368" s="115" t="s">
        <v>21664</v>
      </c>
      <c r="D8368" s="115" t="s">
        <v>2038</v>
      </c>
      <c r="E8368" s="115">
        <v>14.6287</v>
      </c>
      <c r="F8368" s="674">
        <v>293.83600000000001</v>
      </c>
      <c r="G8368" s="674">
        <v>295.84500000000003</v>
      </c>
      <c r="H8368" s="115">
        <f t="shared" si="260"/>
        <v>1.0068371472522089</v>
      </c>
      <c r="I8368" s="115">
        <f t="shared" si="261"/>
        <v>14.7287</v>
      </c>
    </row>
    <row r="8369" spans="1:9" hidden="1">
      <c r="A8369" s="115" t="s">
        <v>22098</v>
      </c>
      <c r="B8369" s="115" t="s">
        <v>22099</v>
      </c>
      <c r="C8369" s="115" t="s">
        <v>21667</v>
      </c>
      <c r="D8369" s="115" t="s">
        <v>1242</v>
      </c>
      <c r="E8369" s="115">
        <v>12.423400000000001</v>
      </c>
      <c r="F8369" s="674">
        <v>293.83600000000001</v>
      </c>
      <c r="G8369" s="674">
        <v>295.84500000000003</v>
      </c>
      <c r="H8369" s="115">
        <f t="shared" si="260"/>
        <v>1.0068371472522089</v>
      </c>
      <c r="I8369" s="115">
        <f t="shared" si="261"/>
        <v>12.5083</v>
      </c>
    </row>
    <row r="8370" spans="1:9" hidden="1">
      <c r="A8370" s="115" t="s">
        <v>22100</v>
      </c>
      <c r="B8370" s="115" t="s">
        <v>22101</v>
      </c>
      <c r="C8370" s="115" t="s">
        <v>21670</v>
      </c>
      <c r="D8370" s="115" t="s">
        <v>2038</v>
      </c>
      <c r="E8370" s="115">
        <v>34.922699999999999</v>
      </c>
      <c r="F8370" s="674">
        <v>293.83600000000001</v>
      </c>
      <c r="G8370" s="674">
        <v>295.84500000000003</v>
      </c>
      <c r="H8370" s="115">
        <f t="shared" si="260"/>
        <v>1.0068371472522089</v>
      </c>
      <c r="I8370" s="115">
        <f t="shared" si="261"/>
        <v>35.161499999999997</v>
      </c>
    </row>
    <row r="8371" spans="1:9" hidden="1">
      <c r="A8371" s="115" t="s">
        <v>22102</v>
      </c>
      <c r="B8371" s="115" t="s">
        <v>22103</v>
      </c>
      <c r="C8371" s="115" t="s">
        <v>21673</v>
      </c>
      <c r="D8371" s="115" t="s">
        <v>2038</v>
      </c>
      <c r="E8371" s="115">
        <v>93.211699999999993</v>
      </c>
      <c r="F8371" s="674">
        <v>293.83600000000001</v>
      </c>
      <c r="G8371" s="674">
        <v>295.84500000000003</v>
      </c>
      <c r="H8371" s="115">
        <f t="shared" si="260"/>
        <v>1.0068371472522089</v>
      </c>
      <c r="I8371" s="115">
        <f t="shared" si="261"/>
        <v>93.849000000000004</v>
      </c>
    </row>
    <row r="8372" spans="1:9" hidden="1">
      <c r="A8372" s="115" t="s">
        <v>22104</v>
      </c>
      <c r="B8372" s="115" t="s">
        <v>22105</v>
      </c>
      <c r="C8372" s="115" t="s">
        <v>21676</v>
      </c>
      <c r="D8372" s="115" t="s">
        <v>2038</v>
      </c>
      <c r="E8372" s="115">
        <v>106.7996</v>
      </c>
      <c r="F8372" s="674">
        <v>293.83600000000001</v>
      </c>
      <c r="G8372" s="674">
        <v>295.84500000000003</v>
      </c>
      <c r="H8372" s="115">
        <f t="shared" si="260"/>
        <v>1.0068371472522089</v>
      </c>
      <c r="I8372" s="115">
        <f t="shared" si="261"/>
        <v>107.52979999999999</v>
      </c>
    </row>
    <row r="8373" spans="1:9" hidden="1">
      <c r="A8373" s="115" t="s">
        <v>22106</v>
      </c>
      <c r="B8373" s="115" t="s">
        <v>22107</v>
      </c>
      <c r="C8373" s="115" t="s">
        <v>21679</v>
      </c>
      <c r="D8373" s="115" t="s">
        <v>1694</v>
      </c>
      <c r="E8373" s="115">
        <v>536.02599999999995</v>
      </c>
      <c r="F8373" s="674">
        <v>293.83600000000001</v>
      </c>
      <c r="G8373" s="674">
        <v>295.84500000000003</v>
      </c>
      <c r="H8373" s="115">
        <f t="shared" si="260"/>
        <v>1.0068371472522089</v>
      </c>
      <c r="I8373" s="115">
        <f t="shared" si="261"/>
        <v>539.69090000000006</v>
      </c>
    </row>
    <row r="8374" spans="1:9" hidden="1">
      <c r="A8374" s="115" t="s">
        <v>22108</v>
      </c>
      <c r="B8374" s="115" t="s">
        <v>22109</v>
      </c>
      <c r="C8374" s="115" t="s">
        <v>21682</v>
      </c>
      <c r="D8374" s="115" t="s">
        <v>2038</v>
      </c>
      <c r="E8374" s="115">
        <v>19.220600000000001</v>
      </c>
      <c r="F8374" s="674">
        <v>293.83600000000001</v>
      </c>
      <c r="G8374" s="674">
        <v>295.84500000000003</v>
      </c>
      <c r="H8374" s="115">
        <f t="shared" si="260"/>
        <v>1.0068371472522089</v>
      </c>
      <c r="I8374" s="115">
        <f t="shared" si="261"/>
        <v>19.352</v>
      </c>
    </row>
    <row r="8375" spans="1:9" hidden="1">
      <c r="A8375" s="115" t="s">
        <v>22110</v>
      </c>
      <c r="B8375" s="115" t="s">
        <v>22111</v>
      </c>
      <c r="C8375" s="115" t="s">
        <v>21685</v>
      </c>
      <c r="D8375" s="115" t="s">
        <v>2038</v>
      </c>
      <c r="E8375" s="115">
        <v>4.2919999999999998</v>
      </c>
      <c r="F8375" s="674">
        <v>293.83600000000001</v>
      </c>
      <c r="G8375" s="674">
        <v>295.84500000000003</v>
      </c>
      <c r="H8375" s="115">
        <f t="shared" si="260"/>
        <v>1.0068371472522089</v>
      </c>
      <c r="I8375" s="115">
        <f t="shared" si="261"/>
        <v>4.3212999999999999</v>
      </c>
    </row>
    <row r="8376" spans="1:9" hidden="1">
      <c r="A8376" s="115" t="s">
        <v>22112</v>
      </c>
      <c r="B8376" s="115" t="s">
        <v>22113</v>
      </c>
      <c r="C8376" s="115" t="s">
        <v>21688</v>
      </c>
      <c r="D8376" s="115" t="s">
        <v>2038</v>
      </c>
      <c r="E8376" s="115">
        <v>14.719799999999999</v>
      </c>
      <c r="F8376" s="674">
        <v>293.83600000000001</v>
      </c>
      <c r="G8376" s="674">
        <v>295.84500000000003</v>
      </c>
      <c r="H8376" s="115">
        <f t="shared" si="260"/>
        <v>1.0068371472522089</v>
      </c>
      <c r="I8376" s="115">
        <f t="shared" si="261"/>
        <v>14.820399999999999</v>
      </c>
    </row>
    <row r="8377" spans="1:9" hidden="1">
      <c r="A8377" s="115" t="s">
        <v>22114</v>
      </c>
      <c r="B8377" s="115" t="s">
        <v>22115</v>
      </c>
      <c r="C8377" s="115" t="s">
        <v>21691</v>
      </c>
      <c r="D8377" s="115" t="s">
        <v>2038</v>
      </c>
      <c r="E8377" s="115">
        <v>59.923499999999997</v>
      </c>
      <c r="F8377" s="674">
        <v>293.83600000000001</v>
      </c>
      <c r="G8377" s="674">
        <v>295.84500000000003</v>
      </c>
      <c r="H8377" s="115">
        <f t="shared" si="260"/>
        <v>1.0068371472522089</v>
      </c>
      <c r="I8377" s="115">
        <f t="shared" si="261"/>
        <v>60.333199999999998</v>
      </c>
    </row>
    <row r="8378" spans="1:9" hidden="1">
      <c r="A8378" s="115" t="s">
        <v>22116</v>
      </c>
      <c r="B8378" s="115" t="s">
        <v>22117</v>
      </c>
      <c r="C8378" s="115" t="s">
        <v>21694</v>
      </c>
      <c r="D8378" s="115" t="s">
        <v>2038</v>
      </c>
      <c r="E8378" s="115">
        <v>81.793499999999995</v>
      </c>
      <c r="F8378" s="674">
        <v>293.83600000000001</v>
      </c>
      <c r="G8378" s="674">
        <v>295.84500000000003</v>
      </c>
      <c r="H8378" s="115">
        <f t="shared" si="260"/>
        <v>1.0068371472522089</v>
      </c>
      <c r="I8378" s="115">
        <f t="shared" si="261"/>
        <v>82.352699999999999</v>
      </c>
    </row>
    <row r="8379" spans="1:9" hidden="1">
      <c r="A8379" s="115" t="s">
        <v>22118</v>
      </c>
      <c r="B8379" s="115" t="s">
        <v>22119</v>
      </c>
      <c r="C8379" s="115" t="s">
        <v>21697</v>
      </c>
      <c r="D8379" s="115" t="s">
        <v>2038</v>
      </c>
      <c r="E8379" s="115">
        <v>7.9429999999999996</v>
      </c>
      <c r="F8379" s="674">
        <v>293.83600000000001</v>
      </c>
      <c r="G8379" s="674">
        <v>295.84500000000003</v>
      </c>
      <c r="H8379" s="115">
        <f t="shared" si="260"/>
        <v>1.0068371472522089</v>
      </c>
      <c r="I8379" s="115">
        <f t="shared" si="261"/>
        <v>7.9973000000000001</v>
      </c>
    </row>
    <row r="8380" spans="1:9" hidden="1">
      <c r="A8380" s="115" t="s">
        <v>22120</v>
      </c>
      <c r="B8380" s="115" t="s">
        <v>22121</v>
      </c>
      <c r="C8380" s="115" t="s">
        <v>21700</v>
      </c>
      <c r="D8380" s="115" t="s">
        <v>2038</v>
      </c>
      <c r="E8380" s="115">
        <v>11.236599999999999</v>
      </c>
      <c r="F8380" s="674">
        <v>293.83600000000001</v>
      </c>
      <c r="G8380" s="674">
        <v>295.84500000000003</v>
      </c>
      <c r="H8380" s="115">
        <f t="shared" si="260"/>
        <v>1.0068371472522089</v>
      </c>
      <c r="I8380" s="115">
        <f t="shared" si="261"/>
        <v>11.3134</v>
      </c>
    </row>
    <row r="8381" spans="1:9" hidden="1">
      <c r="A8381" s="115" t="s">
        <v>22122</v>
      </c>
      <c r="B8381" s="115" t="s">
        <v>22123</v>
      </c>
      <c r="C8381" s="115" t="s">
        <v>21703</v>
      </c>
      <c r="D8381" s="115" t="s">
        <v>1694</v>
      </c>
      <c r="E8381" s="115">
        <v>424.71910000000003</v>
      </c>
      <c r="F8381" s="674">
        <v>293.83600000000001</v>
      </c>
      <c r="G8381" s="674">
        <v>295.84500000000003</v>
      </c>
      <c r="H8381" s="115">
        <f t="shared" si="260"/>
        <v>1.0068371472522089</v>
      </c>
      <c r="I8381" s="115">
        <f t="shared" si="261"/>
        <v>427.62299999999999</v>
      </c>
    </row>
    <row r="8382" spans="1:9" hidden="1">
      <c r="A8382" s="115" t="s">
        <v>22124</v>
      </c>
      <c r="B8382" s="115" t="s">
        <v>22125</v>
      </c>
      <c r="C8382" s="115" t="s">
        <v>21706</v>
      </c>
      <c r="D8382" s="115" t="s">
        <v>1694</v>
      </c>
      <c r="E8382" s="115">
        <v>20.093800000000002</v>
      </c>
      <c r="F8382" s="674">
        <v>293.83600000000001</v>
      </c>
      <c r="G8382" s="674">
        <v>295.84500000000003</v>
      </c>
      <c r="H8382" s="115">
        <f t="shared" si="260"/>
        <v>1.0068371472522089</v>
      </c>
      <c r="I8382" s="115">
        <f t="shared" si="261"/>
        <v>20.231200000000001</v>
      </c>
    </row>
    <row r="8383" spans="1:9" hidden="1">
      <c r="A8383" s="115" t="s">
        <v>22126</v>
      </c>
      <c r="B8383" s="115" t="s">
        <v>22127</v>
      </c>
      <c r="C8383" s="115" t="s">
        <v>21709</v>
      </c>
      <c r="D8383" s="115" t="s">
        <v>1694</v>
      </c>
      <c r="E8383" s="115">
        <v>22.414100000000001</v>
      </c>
      <c r="F8383" s="674">
        <v>293.83600000000001</v>
      </c>
      <c r="G8383" s="674">
        <v>295.84500000000003</v>
      </c>
      <c r="H8383" s="115">
        <f t="shared" si="260"/>
        <v>1.0068371472522089</v>
      </c>
      <c r="I8383" s="115">
        <f t="shared" si="261"/>
        <v>22.567299999999999</v>
      </c>
    </row>
    <row r="8384" spans="1:9" hidden="1">
      <c r="A8384" s="115" t="s">
        <v>22128</v>
      </c>
      <c r="B8384" s="115" t="s">
        <v>22129</v>
      </c>
      <c r="C8384" s="115" t="s">
        <v>21712</v>
      </c>
      <c r="D8384" s="115" t="s">
        <v>1694</v>
      </c>
      <c r="E8384" s="115">
        <v>105.4234</v>
      </c>
      <c r="F8384" s="674">
        <v>293.83600000000001</v>
      </c>
      <c r="G8384" s="674">
        <v>295.84500000000003</v>
      </c>
      <c r="H8384" s="115">
        <f t="shared" si="260"/>
        <v>1.0068371472522089</v>
      </c>
      <c r="I8384" s="115">
        <f t="shared" si="261"/>
        <v>106.1442</v>
      </c>
    </row>
    <row r="8385" spans="1:9" hidden="1">
      <c r="A8385" s="115" t="s">
        <v>22130</v>
      </c>
      <c r="B8385" s="115" t="s">
        <v>22131</v>
      </c>
      <c r="C8385" s="115" t="s">
        <v>21715</v>
      </c>
      <c r="D8385" s="115" t="s">
        <v>1694</v>
      </c>
      <c r="E8385" s="115">
        <v>106.9085</v>
      </c>
      <c r="F8385" s="674">
        <v>293.83600000000001</v>
      </c>
      <c r="G8385" s="674">
        <v>295.84500000000003</v>
      </c>
      <c r="H8385" s="115">
        <f t="shared" si="260"/>
        <v>1.0068371472522089</v>
      </c>
      <c r="I8385" s="115">
        <f t="shared" si="261"/>
        <v>107.63939999999999</v>
      </c>
    </row>
    <row r="8386" spans="1:9" hidden="1">
      <c r="A8386" s="115" t="s">
        <v>22132</v>
      </c>
      <c r="B8386" s="115" t="s">
        <v>22133</v>
      </c>
      <c r="C8386" s="115" t="s">
        <v>21718</v>
      </c>
      <c r="D8386" s="115" t="s">
        <v>1694</v>
      </c>
      <c r="E8386" s="115">
        <v>118.39319999999999</v>
      </c>
      <c r="F8386" s="674">
        <v>293.83600000000001</v>
      </c>
      <c r="G8386" s="674">
        <v>295.84500000000003</v>
      </c>
      <c r="H8386" s="115">
        <f t="shared" si="260"/>
        <v>1.0068371472522089</v>
      </c>
      <c r="I8386" s="115">
        <f t="shared" si="261"/>
        <v>119.20269999999999</v>
      </c>
    </row>
    <row r="8387" spans="1:9" hidden="1">
      <c r="A8387" s="115" t="s">
        <v>22134</v>
      </c>
      <c r="B8387" s="115" t="s">
        <v>22135</v>
      </c>
      <c r="C8387" s="115" t="s">
        <v>21721</v>
      </c>
      <c r="D8387" s="115" t="s">
        <v>1694</v>
      </c>
      <c r="E8387" s="115">
        <v>4243.1736000000001</v>
      </c>
      <c r="F8387" s="674">
        <v>293.83600000000001</v>
      </c>
      <c r="G8387" s="674">
        <v>295.84500000000003</v>
      </c>
      <c r="H8387" s="115">
        <f t="shared" si="260"/>
        <v>1.0068371472522089</v>
      </c>
      <c r="I8387" s="115">
        <f t="shared" si="261"/>
        <v>4272.1848</v>
      </c>
    </row>
    <row r="8388" spans="1:9" hidden="1">
      <c r="A8388" s="115" t="s">
        <v>22136</v>
      </c>
      <c r="B8388" s="115" t="s">
        <v>22137</v>
      </c>
      <c r="C8388" s="115" t="s">
        <v>21724</v>
      </c>
      <c r="D8388" s="115" t="s">
        <v>1694</v>
      </c>
      <c r="E8388" s="115">
        <v>5219.1036999999997</v>
      </c>
      <c r="F8388" s="674">
        <v>293.83600000000001</v>
      </c>
      <c r="G8388" s="674">
        <v>295.84500000000003</v>
      </c>
      <c r="H8388" s="115">
        <f t="shared" si="260"/>
        <v>1.0068371472522089</v>
      </c>
      <c r="I8388" s="115">
        <f t="shared" si="261"/>
        <v>5254.7875000000004</v>
      </c>
    </row>
    <row r="8389" spans="1:9" hidden="1">
      <c r="A8389" s="115" t="s">
        <v>22138</v>
      </c>
      <c r="B8389" s="115" t="s">
        <v>22139</v>
      </c>
      <c r="C8389" s="115" t="s">
        <v>21727</v>
      </c>
      <c r="D8389" s="115" t="s">
        <v>1453</v>
      </c>
      <c r="E8389" s="115">
        <v>473.8843</v>
      </c>
      <c r="F8389" s="674">
        <v>293.83600000000001</v>
      </c>
      <c r="G8389" s="674">
        <v>295.84500000000003</v>
      </c>
      <c r="H8389" s="115">
        <f t="shared" ref="H8389:H8452" si="262">G8389/F8389</f>
        <v>1.0068371472522089</v>
      </c>
      <c r="I8389" s="115">
        <f t="shared" ref="I8389:I8452" si="263">ROUND(H8389*E8389,4)</f>
        <v>477.12430000000001</v>
      </c>
    </row>
    <row r="8390" spans="1:9" hidden="1">
      <c r="A8390" s="115" t="s">
        <v>22140</v>
      </c>
      <c r="B8390" s="115" t="s">
        <v>22141</v>
      </c>
      <c r="C8390" s="115" t="s">
        <v>21730</v>
      </c>
      <c r="D8390" s="115" t="s">
        <v>1138</v>
      </c>
      <c r="E8390" s="115">
        <v>12067.846100000001</v>
      </c>
      <c r="F8390" s="674">
        <v>293.83600000000001</v>
      </c>
      <c r="G8390" s="674">
        <v>295.84500000000003</v>
      </c>
      <c r="H8390" s="115">
        <f t="shared" si="262"/>
        <v>1.0068371472522089</v>
      </c>
      <c r="I8390" s="115">
        <f t="shared" si="263"/>
        <v>12150.3557</v>
      </c>
    </row>
    <row r="8391" spans="1:9" hidden="1">
      <c r="A8391" s="115" t="s">
        <v>22142</v>
      </c>
      <c r="B8391" s="115" t="s">
        <v>22143</v>
      </c>
      <c r="C8391" s="115" t="s">
        <v>21733</v>
      </c>
      <c r="D8391" s="115" t="s">
        <v>2038</v>
      </c>
      <c r="E8391" s="115">
        <v>296.3304</v>
      </c>
      <c r="F8391" s="674">
        <v>293.83600000000001</v>
      </c>
      <c r="G8391" s="674">
        <v>295.84500000000003</v>
      </c>
      <c r="H8391" s="115">
        <f t="shared" si="262"/>
        <v>1.0068371472522089</v>
      </c>
      <c r="I8391" s="115">
        <f t="shared" si="263"/>
        <v>298.35649999999998</v>
      </c>
    </row>
    <row r="8392" spans="1:9" hidden="1">
      <c r="A8392" s="115" t="s">
        <v>22144</v>
      </c>
      <c r="B8392" s="115" t="s">
        <v>22145</v>
      </c>
      <c r="C8392" s="115" t="s">
        <v>21736</v>
      </c>
      <c r="D8392" s="115" t="s">
        <v>1453</v>
      </c>
      <c r="E8392" s="115">
        <v>141.0462</v>
      </c>
      <c r="F8392" s="674">
        <v>293.83600000000001</v>
      </c>
      <c r="G8392" s="674">
        <v>295.84500000000003</v>
      </c>
      <c r="H8392" s="115">
        <f t="shared" si="262"/>
        <v>1.0068371472522089</v>
      </c>
      <c r="I8392" s="115">
        <f t="shared" si="263"/>
        <v>142.01060000000001</v>
      </c>
    </row>
    <row r="8393" spans="1:9" hidden="1">
      <c r="A8393" s="115" t="s">
        <v>22146</v>
      </c>
      <c r="B8393" s="115" t="s">
        <v>22147</v>
      </c>
      <c r="C8393" s="115" t="s">
        <v>21739</v>
      </c>
      <c r="D8393" s="115" t="s">
        <v>1453</v>
      </c>
      <c r="E8393" s="115">
        <v>141.25139999999999</v>
      </c>
      <c r="F8393" s="674">
        <v>293.83600000000001</v>
      </c>
      <c r="G8393" s="674">
        <v>295.84500000000003</v>
      </c>
      <c r="H8393" s="115">
        <f t="shared" si="262"/>
        <v>1.0068371472522089</v>
      </c>
      <c r="I8393" s="115">
        <f t="shared" si="263"/>
        <v>142.21719999999999</v>
      </c>
    </row>
    <row r="8394" spans="1:9" hidden="1">
      <c r="A8394" s="115" t="s">
        <v>22148</v>
      </c>
      <c r="B8394" s="115" t="s">
        <v>22149</v>
      </c>
      <c r="C8394" s="115" t="s">
        <v>21742</v>
      </c>
      <c r="D8394" s="115" t="s">
        <v>1453</v>
      </c>
      <c r="E8394" s="115">
        <v>49.580100000000002</v>
      </c>
      <c r="F8394" s="674">
        <v>293.83600000000001</v>
      </c>
      <c r="G8394" s="674">
        <v>295.84500000000003</v>
      </c>
      <c r="H8394" s="115">
        <f t="shared" si="262"/>
        <v>1.0068371472522089</v>
      </c>
      <c r="I8394" s="115">
        <f t="shared" si="263"/>
        <v>49.9191</v>
      </c>
    </row>
    <row r="8395" spans="1:9" hidden="1">
      <c r="A8395" s="115" t="s">
        <v>22150</v>
      </c>
      <c r="B8395" s="115" t="s">
        <v>22151</v>
      </c>
      <c r="C8395" s="115" t="s">
        <v>21745</v>
      </c>
      <c r="D8395" s="115" t="s">
        <v>1453</v>
      </c>
      <c r="E8395" s="115">
        <v>175.02010000000001</v>
      </c>
      <c r="F8395" s="674">
        <v>293.83600000000001</v>
      </c>
      <c r="G8395" s="674">
        <v>295.84500000000003</v>
      </c>
      <c r="H8395" s="115">
        <f t="shared" si="262"/>
        <v>1.0068371472522089</v>
      </c>
      <c r="I8395" s="115">
        <f t="shared" si="263"/>
        <v>176.2167</v>
      </c>
    </row>
    <row r="8396" spans="1:9" hidden="1">
      <c r="A8396" s="115" t="s">
        <v>22152</v>
      </c>
      <c r="B8396" s="115" t="s">
        <v>22153</v>
      </c>
      <c r="C8396" s="115" t="s">
        <v>21748</v>
      </c>
      <c r="D8396" s="115" t="s">
        <v>1242</v>
      </c>
      <c r="E8396" s="115">
        <v>4.6528999999999998</v>
      </c>
      <c r="F8396" s="674">
        <v>293.83600000000001</v>
      </c>
      <c r="G8396" s="674">
        <v>295.84500000000003</v>
      </c>
      <c r="H8396" s="115">
        <f t="shared" si="262"/>
        <v>1.0068371472522089</v>
      </c>
      <c r="I8396" s="115">
        <f t="shared" si="263"/>
        <v>4.6847000000000003</v>
      </c>
    </row>
    <row r="8397" spans="1:9" hidden="1">
      <c r="A8397" s="115" t="s">
        <v>22154</v>
      </c>
      <c r="B8397" s="115" t="s">
        <v>22155</v>
      </c>
      <c r="C8397" s="115" t="s">
        <v>21751</v>
      </c>
      <c r="D8397" s="115" t="s">
        <v>2038</v>
      </c>
      <c r="E8397" s="115">
        <v>143.59389999999999</v>
      </c>
      <c r="F8397" s="674">
        <v>293.83600000000001</v>
      </c>
      <c r="G8397" s="674">
        <v>295.84500000000003</v>
      </c>
      <c r="H8397" s="115">
        <f t="shared" si="262"/>
        <v>1.0068371472522089</v>
      </c>
      <c r="I8397" s="115">
        <f t="shared" si="263"/>
        <v>144.57570000000001</v>
      </c>
    </row>
    <row r="8398" spans="1:9" hidden="1">
      <c r="A8398" s="115" t="s">
        <v>22156</v>
      </c>
      <c r="B8398" s="115" t="s">
        <v>22157</v>
      </c>
      <c r="C8398" s="115" t="s">
        <v>21754</v>
      </c>
      <c r="D8398" s="115" t="s">
        <v>2038</v>
      </c>
      <c r="E8398" s="115">
        <v>107.0391</v>
      </c>
      <c r="F8398" s="674">
        <v>293.83600000000001</v>
      </c>
      <c r="G8398" s="674">
        <v>295.84500000000003</v>
      </c>
      <c r="H8398" s="115">
        <f t="shared" si="262"/>
        <v>1.0068371472522089</v>
      </c>
      <c r="I8398" s="115">
        <f t="shared" si="263"/>
        <v>107.7709</v>
      </c>
    </row>
    <row r="8399" spans="1:9" hidden="1">
      <c r="A8399" s="115" t="s">
        <v>22158</v>
      </c>
      <c r="B8399" s="115" t="s">
        <v>22159</v>
      </c>
      <c r="C8399" s="115" t="s">
        <v>21757</v>
      </c>
      <c r="D8399" s="115" t="s">
        <v>2038</v>
      </c>
      <c r="E8399" s="115">
        <v>109.8312</v>
      </c>
      <c r="F8399" s="674">
        <v>293.83600000000001</v>
      </c>
      <c r="G8399" s="674">
        <v>295.84500000000003</v>
      </c>
      <c r="H8399" s="115">
        <f t="shared" si="262"/>
        <v>1.0068371472522089</v>
      </c>
      <c r="I8399" s="115">
        <f t="shared" si="263"/>
        <v>110.5821</v>
      </c>
    </row>
    <row r="8400" spans="1:9" hidden="1">
      <c r="A8400" s="115" t="s">
        <v>22160</v>
      </c>
      <c r="B8400" s="115" t="s">
        <v>22161</v>
      </c>
      <c r="C8400" s="115" t="s">
        <v>21760</v>
      </c>
      <c r="D8400" s="115" t="s">
        <v>2038</v>
      </c>
      <c r="E8400" s="115">
        <v>129.43610000000001</v>
      </c>
      <c r="F8400" s="674">
        <v>293.83600000000001</v>
      </c>
      <c r="G8400" s="674">
        <v>295.84500000000003</v>
      </c>
      <c r="H8400" s="115">
        <f t="shared" si="262"/>
        <v>1.0068371472522089</v>
      </c>
      <c r="I8400" s="115">
        <f t="shared" si="263"/>
        <v>130.3211</v>
      </c>
    </row>
    <row r="8401" spans="1:9" hidden="1">
      <c r="A8401" s="115" t="s">
        <v>22162</v>
      </c>
      <c r="B8401" s="115" t="s">
        <v>22163</v>
      </c>
      <c r="C8401" s="115" t="s">
        <v>21763</v>
      </c>
      <c r="D8401" s="115" t="s">
        <v>2038</v>
      </c>
      <c r="E8401" s="115">
        <v>67.467600000000004</v>
      </c>
      <c r="F8401" s="674">
        <v>293.83600000000001</v>
      </c>
      <c r="G8401" s="674">
        <v>295.84500000000003</v>
      </c>
      <c r="H8401" s="115">
        <f t="shared" si="262"/>
        <v>1.0068371472522089</v>
      </c>
      <c r="I8401" s="115">
        <f t="shared" si="263"/>
        <v>67.928899999999999</v>
      </c>
    </row>
    <row r="8402" spans="1:9" hidden="1">
      <c r="A8402" s="115" t="s">
        <v>22164</v>
      </c>
      <c r="B8402" s="115" t="s">
        <v>22165</v>
      </c>
      <c r="C8402" s="115" t="s">
        <v>21766</v>
      </c>
      <c r="D8402" s="115" t="s">
        <v>2038</v>
      </c>
      <c r="E8402" s="115">
        <v>76.480099999999993</v>
      </c>
      <c r="F8402" s="674">
        <v>293.83600000000001</v>
      </c>
      <c r="G8402" s="674">
        <v>295.84500000000003</v>
      </c>
      <c r="H8402" s="115">
        <f t="shared" si="262"/>
        <v>1.0068371472522089</v>
      </c>
      <c r="I8402" s="115">
        <f t="shared" si="263"/>
        <v>77.003</v>
      </c>
    </row>
    <row r="8403" spans="1:9" hidden="1">
      <c r="A8403" s="115" t="s">
        <v>22166</v>
      </c>
      <c r="B8403" s="115" t="s">
        <v>22167</v>
      </c>
      <c r="C8403" s="115" t="s">
        <v>21769</v>
      </c>
      <c r="D8403" s="115" t="s">
        <v>2038</v>
      </c>
      <c r="E8403" s="115">
        <v>58.503999999999998</v>
      </c>
      <c r="F8403" s="674">
        <v>293.83600000000001</v>
      </c>
      <c r="G8403" s="674">
        <v>295.84500000000003</v>
      </c>
      <c r="H8403" s="115">
        <f t="shared" si="262"/>
        <v>1.0068371472522089</v>
      </c>
      <c r="I8403" s="115">
        <f t="shared" si="263"/>
        <v>58.904000000000003</v>
      </c>
    </row>
    <row r="8404" spans="1:9" hidden="1">
      <c r="A8404" s="115" t="s">
        <v>22168</v>
      </c>
      <c r="B8404" s="115" t="s">
        <v>22169</v>
      </c>
      <c r="C8404" s="115" t="s">
        <v>21772</v>
      </c>
      <c r="D8404" s="115" t="s">
        <v>2038</v>
      </c>
      <c r="E8404" s="115">
        <v>2.1233</v>
      </c>
      <c r="F8404" s="674">
        <v>293.83600000000001</v>
      </c>
      <c r="G8404" s="674">
        <v>295.84500000000003</v>
      </c>
      <c r="H8404" s="115">
        <f t="shared" si="262"/>
        <v>1.0068371472522089</v>
      </c>
      <c r="I8404" s="115">
        <f t="shared" si="263"/>
        <v>2.1377999999999999</v>
      </c>
    </row>
    <row r="8405" spans="1:9" hidden="1">
      <c r="A8405" s="115" t="s">
        <v>22170</v>
      </c>
      <c r="B8405" s="115" t="s">
        <v>22171</v>
      </c>
      <c r="C8405" s="115" t="s">
        <v>21775</v>
      </c>
      <c r="D8405" s="115" t="s">
        <v>1242</v>
      </c>
      <c r="E8405" s="115">
        <v>158.13460000000001</v>
      </c>
      <c r="F8405" s="674">
        <v>293.83600000000001</v>
      </c>
      <c r="G8405" s="674">
        <v>295.84500000000003</v>
      </c>
      <c r="H8405" s="115">
        <f t="shared" si="262"/>
        <v>1.0068371472522089</v>
      </c>
      <c r="I8405" s="115">
        <f t="shared" si="263"/>
        <v>159.2158</v>
      </c>
    </row>
    <row r="8406" spans="1:9" hidden="1">
      <c r="A8406" s="115" t="s">
        <v>22172</v>
      </c>
      <c r="B8406" s="115" t="s">
        <v>22173</v>
      </c>
      <c r="C8406" s="115" t="s">
        <v>21778</v>
      </c>
      <c r="D8406" s="115" t="s">
        <v>1242</v>
      </c>
      <c r="E8406" s="115">
        <v>150.84039999999999</v>
      </c>
      <c r="F8406" s="674">
        <v>293.83600000000001</v>
      </c>
      <c r="G8406" s="674">
        <v>295.84500000000003</v>
      </c>
      <c r="H8406" s="115">
        <f t="shared" si="262"/>
        <v>1.0068371472522089</v>
      </c>
      <c r="I8406" s="115">
        <f t="shared" si="263"/>
        <v>151.8717</v>
      </c>
    </row>
    <row r="8407" spans="1:9" hidden="1">
      <c r="A8407" s="115" t="s">
        <v>22174</v>
      </c>
      <c r="B8407" s="115" t="s">
        <v>22175</v>
      </c>
      <c r="C8407" s="115" t="s">
        <v>21781</v>
      </c>
      <c r="D8407" s="115" t="s">
        <v>1242</v>
      </c>
      <c r="E8407" s="115">
        <v>177.37899999999999</v>
      </c>
      <c r="F8407" s="674">
        <v>293.83600000000001</v>
      </c>
      <c r="G8407" s="674">
        <v>295.84500000000003</v>
      </c>
      <c r="H8407" s="115">
        <f t="shared" si="262"/>
        <v>1.0068371472522089</v>
      </c>
      <c r="I8407" s="115">
        <f t="shared" si="263"/>
        <v>178.59180000000001</v>
      </c>
    </row>
    <row r="8408" spans="1:9" hidden="1">
      <c r="A8408" s="115" t="s">
        <v>22176</v>
      </c>
      <c r="B8408" s="115" t="s">
        <v>22177</v>
      </c>
      <c r="C8408" s="115" t="s">
        <v>21784</v>
      </c>
      <c r="D8408" s="115" t="s">
        <v>1242</v>
      </c>
      <c r="E8408" s="115">
        <v>161.25370000000001</v>
      </c>
      <c r="F8408" s="674">
        <v>293.83600000000001</v>
      </c>
      <c r="G8408" s="674">
        <v>295.84500000000003</v>
      </c>
      <c r="H8408" s="115">
        <f t="shared" si="262"/>
        <v>1.0068371472522089</v>
      </c>
      <c r="I8408" s="115">
        <f t="shared" si="263"/>
        <v>162.3562</v>
      </c>
    </row>
    <row r="8409" spans="1:9" hidden="1">
      <c r="A8409" s="115" t="s">
        <v>22178</v>
      </c>
      <c r="B8409" s="115" t="s">
        <v>22179</v>
      </c>
      <c r="C8409" s="115" t="s">
        <v>21787</v>
      </c>
      <c r="D8409" s="115" t="s">
        <v>1242</v>
      </c>
      <c r="E8409" s="115">
        <v>154.73169999999999</v>
      </c>
      <c r="F8409" s="674">
        <v>293.83600000000001</v>
      </c>
      <c r="G8409" s="674">
        <v>295.84500000000003</v>
      </c>
      <c r="H8409" s="115">
        <f t="shared" si="262"/>
        <v>1.0068371472522089</v>
      </c>
      <c r="I8409" s="115">
        <f t="shared" si="263"/>
        <v>155.78960000000001</v>
      </c>
    </row>
    <row r="8410" spans="1:9" hidden="1">
      <c r="A8410" s="115" t="s">
        <v>22180</v>
      </c>
      <c r="B8410" s="115" t="s">
        <v>22181</v>
      </c>
      <c r="C8410" s="115" t="s">
        <v>21790</v>
      </c>
      <c r="D8410" s="115" t="s">
        <v>1242</v>
      </c>
      <c r="E8410" s="115">
        <v>170.2047</v>
      </c>
      <c r="F8410" s="674">
        <v>293.83600000000001</v>
      </c>
      <c r="G8410" s="674">
        <v>295.84500000000003</v>
      </c>
      <c r="H8410" s="115">
        <f t="shared" si="262"/>
        <v>1.0068371472522089</v>
      </c>
      <c r="I8410" s="115">
        <f t="shared" si="263"/>
        <v>171.36840000000001</v>
      </c>
    </row>
    <row r="8411" spans="1:9" hidden="1">
      <c r="A8411" s="115" t="s">
        <v>22182</v>
      </c>
      <c r="B8411" s="115" t="s">
        <v>22183</v>
      </c>
      <c r="C8411" s="115" t="s">
        <v>21793</v>
      </c>
      <c r="D8411" s="115" t="s">
        <v>1242</v>
      </c>
      <c r="E8411" s="115">
        <v>195.19399999999999</v>
      </c>
      <c r="F8411" s="674">
        <v>293.83600000000001</v>
      </c>
      <c r="G8411" s="674">
        <v>295.84500000000003</v>
      </c>
      <c r="H8411" s="115">
        <f t="shared" si="262"/>
        <v>1.0068371472522089</v>
      </c>
      <c r="I8411" s="115">
        <f t="shared" si="263"/>
        <v>196.52860000000001</v>
      </c>
    </row>
    <row r="8412" spans="1:9" hidden="1">
      <c r="A8412" s="115" t="s">
        <v>22184</v>
      </c>
      <c r="B8412" s="115" t="s">
        <v>22185</v>
      </c>
      <c r="C8412" s="115" t="s">
        <v>21796</v>
      </c>
      <c r="D8412" s="115" t="s">
        <v>1242</v>
      </c>
      <c r="E8412" s="115">
        <v>177.44909999999999</v>
      </c>
      <c r="F8412" s="674">
        <v>293.83600000000001</v>
      </c>
      <c r="G8412" s="674">
        <v>295.84500000000003</v>
      </c>
      <c r="H8412" s="115">
        <f t="shared" si="262"/>
        <v>1.0068371472522089</v>
      </c>
      <c r="I8412" s="115">
        <f t="shared" si="263"/>
        <v>178.66229999999999</v>
      </c>
    </row>
    <row r="8413" spans="1:9" hidden="1">
      <c r="A8413" s="115" t="s">
        <v>22186</v>
      </c>
      <c r="B8413" s="115" t="s">
        <v>22187</v>
      </c>
      <c r="C8413" s="115" t="s">
        <v>21799</v>
      </c>
      <c r="D8413" s="115" t="s">
        <v>1242</v>
      </c>
      <c r="E8413" s="115">
        <v>175.91229999999999</v>
      </c>
      <c r="F8413" s="674">
        <v>293.83600000000001</v>
      </c>
      <c r="G8413" s="674">
        <v>295.84500000000003</v>
      </c>
      <c r="H8413" s="115">
        <f t="shared" si="262"/>
        <v>1.0068371472522089</v>
      </c>
      <c r="I8413" s="115">
        <f t="shared" si="263"/>
        <v>177.11500000000001</v>
      </c>
    </row>
    <row r="8414" spans="1:9" hidden="1">
      <c r="A8414" s="115" t="s">
        <v>22188</v>
      </c>
      <c r="B8414" s="115" t="s">
        <v>22189</v>
      </c>
      <c r="C8414" s="115" t="s">
        <v>21802</v>
      </c>
      <c r="D8414" s="115" t="s">
        <v>1242</v>
      </c>
      <c r="E8414" s="115">
        <v>188.0197</v>
      </c>
      <c r="F8414" s="674">
        <v>293.83600000000001</v>
      </c>
      <c r="G8414" s="674">
        <v>295.84500000000003</v>
      </c>
      <c r="H8414" s="115">
        <f t="shared" si="262"/>
        <v>1.0068371472522089</v>
      </c>
      <c r="I8414" s="115">
        <f t="shared" si="263"/>
        <v>189.30520000000001</v>
      </c>
    </row>
    <row r="8415" spans="1:9" hidden="1">
      <c r="A8415" s="115" t="s">
        <v>22190</v>
      </c>
      <c r="B8415" s="115" t="s">
        <v>22191</v>
      </c>
      <c r="C8415" s="115" t="s">
        <v>21805</v>
      </c>
      <c r="D8415" s="115" t="s">
        <v>1242</v>
      </c>
      <c r="E8415" s="115">
        <v>124.7372</v>
      </c>
      <c r="F8415" s="674">
        <v>293.83600000000001</v>
      </c>
      <c r="G8415" s="674">
        <v>295.84500000000003</v>
      </c>
      <c r="H8415" s="115">
        <f t="shared" si="262"/>
        <v>1.0068371472522089</v>
      </c>
      <c r="I8415" s="115">
        <f t="shared" si="263"/>
        <v>125.59</v>
      </c>
    </row>
    <row r="8416" spans="1:9" hidden="1">
      <c r="A8416" s="115" t="s">
        <v>22192</v>
      </c>
      <c r="B8416" s="115" t="s">
        <v>22193</v>
      </c>
      <c r="C8416" s="115" t="s">
        <v>21808</v>
      </c>
      <c r="D8416" s="115" t="s">
        <v>1242</v>
      </c>
      <c r="E8416" s="115">
        <v>110.572</v>
      </c>
      <c r="F8416" s="674">
        <v>293.83600000000001</v>
      </c>
      <c r="G8416" s="674">
        <v>295.84500000000003</v>
      </c>
      <c r="H8416" s="115">
        <f t="shared" si="262"/>
        <v>1.0068371472522089</v>
      </c>
      <c r="I8416" s="115">
        <f t="shared" si="263"/>
        <v>111.328</v>
      </c>
    </row>
    <row r="8417" spans="1:9" hidden="1">
      <c r="A8417" s="115" t="s">
        <v>22194</v>
      </c>
      <c r="B8417" s="115" t="s">
        <v>22195</v>
      </c>
      <c r="C8417" s="115" t="s">
        <v>21811</v>
      </c>
      <c r="D8417" s="115" t="s">
        <v>1242</v>
      </c>
      <c r="E8417" s="115">
        <v>132.29949999999999</v>
      </c>
      <c r="F8417" s="674">
        <v>293.83600000000001</v>
      </c>
      <c r="G8417" s="674">
        <v>295.84500000000003</v>
      </c>
      <c r="H8417" s="115">
        <f t="shared" si="262"/>
        <v>1.0068371472522089</v>
      </c>
      <c r="I8417" s="115">
        <f t="shared" si="263"/>
        <v>133.20410000000001</v>
      </c>
    </row>
    <row r="8418" spans="1:9" hidden="1">
      <c r="A8418" s="115" t="s">
        <v>22196</v>
      </c>
      <c r="B8418" s="115" t="s">
        <v>22197</v>
      </c>
      <c r="C8418" s="115" t="s">
        <v>21814</v>
      </c>
      <c r="D8418" s="115" t="s">
        <v>1242</v>
      </c>
      <c r="E8418" s="115">
        <v>120.2722</v>
      </c>
      <c r="F8418" s="674">
        <v>293.83600000000001</v>
      </c>
      <c r="G8418" s="674">
        <v>295.84500000000003</v>
      </c>
      <c r="H8418" s="115">
        <f t="shared" si="262"/>
        <v>1.0068371472522089</v>
      </c>
      <c r="I8418" s="115">
        <f t="shared" si="263"/>
        <v>121.0945</v>
      </c>
    </row>
    <row r="8419" spans="1:9" hidden="1">
      <c r="A8419" s="115" t="s">
        <v>22198</v>
      </c>
      <c r="B8419" s="115" t="s">
        <v>22199</v>
      </c>
      <c r="C8419" s="115" t="s">
        <v>21817</v>
      </c>
      <c r="D8419" s="115" t="s">
        <v>1242</v>
      </c>
      <c r="E8419" s="115">
        <v>118.1343</v>
      </c>
      <c r="F8419" s="674">
        <v>293.83600000000001</v>
      </c>
      <c r="G8419" s="674">
        <v>295.84500000000003</v>
      </c>
      <c r="H8419" s="115">
        <f t="shared" si="262"/>
        <v>1.0068371472522089</v>
      </c>
      <c r="I8419" s="115">
        <f t="shared" si="263"/>
        <v>118.94199999999999</v>
      </c>
    </row>
    <row r="8420" spans="1:9" hidden="1">
      <c r="A8420" s="115" t="s">
        <v>22200</v>
      </c>
      <c r="B8420" s="115" t="s">
        <v>22201</v>
      </c>
      <c r="C8420" s="115" t="s">
        <v>21820</v>
      </c>
      <c r="D8420" s="115" t="s">
        <v>1242</v>
      </c>
      <c r="E8420" s="115">
        <v>107.3946</v>
      </c>
      <c r="F8420" s="674">
        <v>293.83600000000001</v>
      </c>
      <c r="G8420" s="674">
        <v>295.84500000000003</v>
      </c>
      <c r="H8420" s="115">
        <f t="shared" si="262"/>
        <v>1.0068371472522089</v>
      </c>
      <c r="I8420" s="115">
        <f t="shared" si="263"/>
        <v>108.1289</v>
      </c>
    </row>
    <row r="8421" spans="1:9" hidden="1">
      <c r="A8421" s="115" t="s">
        <v>22202</v>
      </c>
      <c r="B8421" s="115" t="s">
        <v>22203</v>
      </c>
      <c r="C8421" s="115" t="s">
        <v>21823</v>
      </c>
      <c r="D8421" s="115" t="s">
        <v>1242</v>
      </c>
      <c r="E8421" s="115">
        <v>144.99610000000001</v>
      </c>
      <c r="F8421" s="674">
        <v>293.83600000000001</v>
      </c>
      <c r="G8421" s="674">
        <v>295.84500000000003</v>
      </c>
      <c r="H8421" s="115">
        <f t="shared" si="262"/>
        <v>1.0068371472522089</v>
      </c>
      <c r="I8421" s="115">
        <f t="shared" si="263"/>
        <v>145.98750000000001</v>
      </c>
    </row>
    <row r="8422" spans="1:9" hidden="1">
      <c r="A8422" s="115" t="s">
        <v>22204</v>
      </c>
      <c r="B8422" s="115" t="s">
        <v>22205</v>
      </c>
      <c r="C8422" s="115" t="s">
        <v>21826</v>
      </c>
      <c r="D8422" s="115" t="s">
        <v>1242</v>
      </c>
      <c r="E8422" s="115">
        <v>131.81460000000001</v>
      </c>
      <c r="F8422" s="674">
        <v>293.83600000000001</v>
      </c>
      <c r="G8422" s="674">
        <v>295.84500000000003</v>
      </c>
      <c r="H8422" s="115">
        <f t="shared" si="262"/>
        <v>1.0068371472522089</v>
      </c>
      <c r="I8422" s="115">
        <f t="shared" si="263"/>
        <v>132.7158</v>
      </c>
    </row>
    <row r="8423" spans="1:9" hidden="1">
      <c r="A8423" s="115" t="s">
        <v>22206</v>
      </c>
      <c r="B8423" s="115" t="s">
        <v>22207</v>
      </c>
      <c r="C8423" s="115" t="s">
        <v>21829</v>
      </c>
      <c r="D8423" s="115" t="s">
        <v>1242</v>
      </c>
      <c r="E8423" s="115">
        <v>130.83090000000001</v>
      </c>
      <c r="F8423" s="674">
        <v>293.83600000000001</v>
      </c>
      <c r="G8423" s="674">
        <v>295.84500000000003</v>
      </c>
      <c r="H8423" s="115">
        <f t="shared" si="262"/>
        <v>1.0068371472522089</v>
      </c>
      <c r="I8423" s="115">
        <f t="shared" si="263"/>
        <v>131.72540000000001</v>
      </c>
    </row>
    <row r="8424" spans="1:9" hidden="1">
      <c r="A8424" s="115" t="s">
        <v>22208</v>
      </c>
      <c r="B8424" s="115" t="s">
        <v>22209</v>
      </c>
      <c r="C8424" s="115" t="s">
        <v>21832</v>
      </c>
      <c r="D8424" s="115" t="s">
        <v>1242</v>
      </c>
      <c r="E8424" s="115">
        <v>118.937</v>
      </c>
      <c r="F8424" s="674">
        <v>293.83600000000001</v>
      </c>
      <c r="G8424" s="674">
        <v>295.84500000000003</v>
      </c>
      <c r="H8424" s="115">
        <f t="shared" si="262"/>
        <v>1.0068371472522089</v>
      </c>
      <c r="I8424" s="115">
        <f t="shared" si="263"/>
        <v>119.75020000000001</v>
      </c>
    </row>
    <row r="8425" spans="1:9" hidden="1">
      <c r="A8425" s="115" t="s">
        <v>22210</v>
      </c>
      <c r="B8425" s="115" t="s">
        <v>22211</v>
      </c>
      <c r="C8425" s="115" t="s">
        <v>21835</v>
      </c>
      <c r="D8425" s="115" t="s">
        <v>1242</v>
      </c>
      <c r="E8425" s="115">
        <v>247.2354</v>
      </c>
      <c r="F8425" s="674">
        <v>293.83600000000001</v>
      </c>
      <c r="G8425" s="674">
        <v>295.84500000000003</v>
      </c>
      <c r="H8425" s="115">
        <f t="shared" si="262"/>
        <v>1.0068371472522089</v>
      </c>
      <c r="I8425" s="115">
        <f t="shared" si="263"/>
        <v>248.92580000000001</v>
      </c>
    </row>
    <row r="8426" spans="1:9" hidden="1">
      <c r="A8426" s="115" t="s">
        <v>22212</v>
      </c>
      <c r="B8426" s="115" t="s">
        <v>22213</v>
      </c>
      <c r="C8426" s="115" t="s">
        <v>21838</v>
      </c>
      <c r="D8426" s="115" t="s">
        <v>1242</v>
      </c>
      <c r="E8426" s="115">
        <v>36.895000000000003</v>
      </c>
      <c r="F8426" s="674">
        <v>293.83600000000001</v>
      </c>
      <c r="G8426" s="674">
        <v>295.84500000000003</v>
      </c>
      <c r="H8426" s="115">
        <f t="shared" si="262"/>
        <v>1.0068371472522089</v>
      </c>
      <c r="I8426" s="115">
        <f t="shared" si="263"/>
        <v>37.147300000000001</v>
      </c>
    </row>
    <row r="8427" spans="1:9" hidden="1">
      <c r="A8427" s="115" t="s">
        <v>22214</v>
      </c>
      <c r="B8427" s="115" t="s">
        <v>22215</v>
      </c>
      <c r="C8427" s="115" t="s">
        <v>21841</v>
      </c>
      <c r="D8427" s="115" t="s">
        <v>1242</v>
      </c>
      <c r="E8427" s="115">
        <v>212.59280000000001</v>
      </c>
      <c r="F8427" s="674">
        <v>293.83600000000001</v>
      </c>
      <c r="G8427" s="674">
        <v>295.84500000000003</v>
      </c>
      <c r="H8427" s="115">
        <f t="shared" si="262"/>
        <v>1.0068371472522089</v>
      </c>
      <c r="I8427" s="115">
        <f t="shared" si="263"/>
        <v>214.0463</v>
      </c>
    </row>
    <row r="8428" spans="1:9" hidden="1">
      <c r="A8428" s="115" t="s">
        <v>22216</v>
      </c>
      <c r="B8428" s="115" t="s">
        <v>22217</v>
      </c>
      <c r="C8428" s="115" t="s">
        <v>21844</v>
      </c>
      <c r="D8428" s="115" t="s">
        <v>1242</v>
      </c>
      <c r="E8428" s="115">
        <v>751.55730000000005</v>
      </c>
      <c r="F8428" s="674">
        <v>293.83600000000001</v>
      </c>
      <c r="G8428" s="674">
        <v>295.84500000000003</v>
      </c>
      <c r="H8428" s="115">
        <f t="shared" si="262"/>
        <v>1.0068371472522089</v>
      </c>
      <c r="I8428" s="115">
        <f t="shared" si="263"/>
        <v>756.69579999999996</v>
      </c>
    </row>
    <row r="8429" spans="1:9" hidden="1">
      <c r="A8429" s="115" t="s">
        <v>22218</v>
      </c>
      <c r="B8429" s="115" t="s">
        <v>22219</v>
      </c>
      <c r="C8429" s="115" t="s">
        <v>21847</v>
      </c>
      <c r="D8429" s="115" t="s">
        <v>1242</v>
      </c>
      <c r="E8429" s="115">
        <v>705.08439999999996</v>
      </c>
      <c r="F8429" s="674">
        <v>293.83600000000001</v>
      </c>
      <c r="G8429" s="674">
        <v>295.84500000000003</v>
      </c>
      <c r="H8429" s="115">
        <f t="shared" si="262"/>
        <v>1.0068371472522089</v>
      </c>
      <c r="I8429" s="115">
        <f t="shared" si="263"/>
        <v>709.90520000000004</v>
      </c>
    </row>
    <row r="8430" spans="1:9" hidden="1">
      <c r="A8430" s="115" t="s">
        <v>22220</v>
      </c>
      <c r="B8430" s="115" t="s">
        <v>22221</v>
      </c>
      <c r="C8430" s="115" t="s">
        <v>21850</v>
      </c>
      <c r="D8430" s="115" t="s">
        <v>1453</v>
      </c>
      <c r="E8430" s="115">
        <v>211.35849999999999</v>
      </c>
      <c r="F8430" s="674">
        <v>293.83600000000001</v>
      </c>
      <c r="G8430" s="674">
        <v>295.84500000000003</v>
      </c>
      <c r="H8430" s="115">
        <f t="shared" si="262"/>
        <v>1.0068371472522089</v>
      </c>
      <c r="I8430" s="115">
        <f t="shared" si="263"/>
        <v>212.80359999999999</v>
      </c>
    </row>
    <row r="8431" spans="1:9" hidden="1">
      <c r="A8431" s="115" t="s">
        <v>22222</v>
      </c>
      <c r="B8431" s="115" t="s">
        <v>22223</v>
      </c>
      <c r="C8431" s="115" t="s">
        <v>21853</v>
      </c>
      <c r="D8431" s="115" t="s">
        <v>1453</v>
      </c>
      <c r="E8431" s="115">
        <v>199.11250000000001</v>
      </c>
      <c r="F8431" s="674">
        <v>293.83600000000001</v>
      </c>
      <c r="G8431" s="674">
        <v>295.84500000000003</v>
      </c>
      <c r="H8431" s="115">
        <f t="shared" si="262"/>
        <v>1.0068371472522089</v>
      </c>
      <c r="I8431" s="115">
        <f t="shared" si="263"/>
        <v>200.47389999999999</v>
      </c>
    </row>
    <row r="8432" spans="1:9" hidden="1">
      <c r="A8432" s="115" t="s">
        <v>22224</v>
      </c>
      <c r="B8432" s="115" t="s">
        <v>22225</v>
      </c>
      <c r="C8432" s="115" t="s">
        <v>21856</v>
      </c>
      <c r="D8432" s="115" t="s">
        <v>2038</v>
      </c>
      <c r="E8432" s="115">
        <v>183.5924</v>
      </c>
      <c r="F8432" s="674">
        <v>293.83600000000001</v>
      </c>
      <c r="G8432" s="674">
        <v>295.84500000000003</v>
      </c>
      <c r="H8432" s="115">
        <f t="shared" si="262"/>
        <v>1.0068371472522089</v>
      </c>
      <c r="I8432" s="115">
        <f t="shared" si="263"/>
        <v>184.8476</v>
      </c>
    </row>
    <row r="8433" spans="1:9" hidden="1">
      <c r="A8433" s="115" t="s">
        <v>22226</v>
      </c>
      <c r="B8433" s="115" t="s">
        <v>22227</v>
      </c>
      <c r="C8433" s="115" t="s">
        <v>21859</v>
      </c>
      <c r="D8433" s="115" t="s">
        <v>2038</v>
      </c>
      <c r="E8433" s="115">
        <v>136.2724</v>
      </c>
      <c r="F8433" s="674">
        <v>293.83600000000001</v>
      </c>
      <c r="G8433" s="674">
        <v>295.84500000000003</v>
      </c>
      <c r="H8433" s="115">
        <f t="shared" si="262"/>
        <v>1.0068371472522089</v>
      </c>
      <c r="I8433" s="115">
        <f t="shared" si="263"/>
        <v>137.20410000000001</v>
      </c>
    </row>
    <row r="8434" spans="1:9" hidden="1">
      <c r="A8434" s="115" t="s">
        <v>22228</v>
      </c>
      <c r="B8434" s="115" t="s">
        <v>22229</v>
      </c>
      <c r="C8434" s="115" t="s">
        <v>21862</v>
      </c>
      <c r="D8434" s="115" t="s">
        <v>1694</v>
      </c>
      <c r="E8434" s="115">
        <v>462.9957</v>
      </c>
      <c r="F8434" s="674">
        <v>293.83600000000001</v>
      </c>
      <c r="G8434" s="674">
        <v>295.84500000000003</v>
      </c>
      <c r="H8434" s="115">
        <f t="shared" si="262"/>
        <v>1.0068371472522089</v>
      </c>
      <c r="I8434" s="115">
        <f t="shared" si="263"/>
        <v>466.16129999999998</v>
      </c>
    </row>
    <row r="8435" spans="1:9" hidden="1">
      <c r="A8435" s="115" t="s">
        <v>22230</v>
      </c>
      <c r="B8435" s="115" t="s">
        <v>22231</v>
      </c>
      <c r="C8435" s="115" t="s">
        <v>21865</v>
      </c>
      <c r="D8435" s="115" t="s">
        <v>1694</v>
      </c>
      <c r="E8435" s="115">
        <v>135.84450000000001</v>
      </c>
      <c r="F8435" s="674">
        <v>293.83600000000001</v>
      </c>
      <c r="G8435" s="674">
        <v>295.84500000000003</v>
      </c>
      <c r="H8435" s="115">
        <f t="shared" si="262"/>
        <v>1.0068371472522089</v>
      </c>
      <c r="I8435" s="115">
        <f t="shared" si="263"/>
        <v>136.77330000000001</v>
      </c>
    </row>
    <row r="8436" spans="1:9" hidden="1">
      <c r="A8436" s="115" t="s">
        <v>22232</v>
      </c>
      <c r="B8436" s="115" t="s">
        <v>22233</v>
      </c>
      <c r="C8436" s="115" t="s">
        <v>21868</v>
      </c>
      <c r="D8436" s="115" t="s">
        <v>1694</v>
      </c>
      <c r="E8436" s="115">
        <v>438.71289999999999</v>
      </c>
      <c r="F8436" s="674">
        <v>293.83600000000001</v>
      </c>
      <c r="G8436" s="674">
        <v>295.84500000000003</v>
      </c>
      <c r="H8436" s="115">
        <f t="shared" si="262"/>
        <v>1.0068371472522089</v>
      </c>
      <c r="I8436" s="115">
        <f t="shared" si="263"/>
        <v>441.7124</v>
      </c>
    </row>
    <row r="8437" spans="1:9" hidden="1">
      <c r="A8437" s="115" t="s">
        <v>22234</v>
      </c>
      <c r="B8437" s="115" t="s">
        <v>22235</v>
      </c>
      <c r="C8437" s="115" t="s">
        <v>21871</v>
      </c>
      <c r="D8437" s="115" t="s">
        <v>1694</v>
      </c>
      <c r="E8437" s="115">
        <v>111.5617</v>
      </c>
      <c r="F8437" s="674">
        <v>293.83600000000001</v>
      </c>
      <c r="G8437" s="674">
        <v>295.84500000000003</v>
      </c>
      <c r="H8437" s="115">
        <f t="shared" si="262"/>
        <v>1.0068371472522089</v>
      </c>
      <c r="I8437" s="115">
        <f t="shared" si="263"/>
        <v>112.3245</v>
      </c>
    </row>
    <row r="8438" spans="1:9" hidden="1">
      <c r="A8438" s="115" t="s">
        <v>22236</v>
      </c>
      <c r="B8438" s="115" t="s">
        <v>22237</v>
      </c>
      <c r="C8438" s="115" t="s">
        <v>21874</v>
      </c>
      <c r="D8438" s="115" t="s">
        <v>1694</v>
      </c>
      <c r="E8438" s="115">
        <v>563.89949999999999</v>
      </c>
      <c r="F8438" s="674">
        <v>293.83600000000001</v>
      </c>
      <c r="G8438" s="674">
        <v>295.84500000000003</v>
      </c>
      <c r="H8438" s="115">
        <f t="shared" si="262"/>
        <v>1.0068371472522089</v>
      </c>
      <c r="I8438" s="115">
        <f t="shared" si="263"/>
        <v>567.755</v>
      </c>
    </row>
    <row r="8439" spans="1:9" hidden="1">
      <c r="A8439" s="115" t="s">
        <v>22238</v>
      </c>
      <c r="B8439" s="115" t="s">
        <v>22239</v>
      </c>
      <c r="C8439" s="115" t="s">
        <v>21877</v>
      </c>
      <c r="D8439" s="115" t="s">
        <v>1694</v>
      </c>
      <c r="E8439" s="115">
        <v>539.61670000000004</v>
      </c>
      <c r="F8439" s="674">
        <v>293.83600000000001</v>
      </c>
      <c r="G8439" s="674">
        <v>295.84500000000003</v>
      </c>
      <c r="H8439" s="115">
        <f t="shared" si="262"/>
        <v>1.0068371472522089</v>
      </c>
      <c r="I8439" s="115">
        <f t="shared" si="263"/>
        <v>543.30610000000001</v>
      </c>
    </row>
    <row r="8440" spans="1:9" hidden="1">
      <c r="A8440" s="115" t="s">
        <v>22240</v>
      </c>
      <c r="B8440" s="115" t="s">
        <v>22241</v>
      </c>
      <c r="C8440" s="115" t="s">
        <v>21880</v>
      </c>
      <c r="D8440" s="115" t="s">
        <v>1694</v>
      </c>
      <c r="E8440" s="115">
        <v>24.282800000000002</v>
      </c>
      <c r="F8440" s="674">
        <v>293.83600000000001</v>
      </c>
      <c r="G8440" s="674">
        <v>295.84500000000003</v>
      </c>
      <c r="H8440" s="115">
        <f t="shared" si="262"/>
        <v>1.0068371472522089</v>
      </c>
      <c r="I8440" s="115">
        <f t="shared" si="263"/>
        <v>24.448799999999999</v>
      </c>
    </row>
    <row r="8441" spans="1:9" hidden="1">
      <c r="A8441" s="115" t="s">
        <v>22242</v>
      </c>
      <c r="B8441" s="115" t="s">
        <v>22243</v>
      </c>
      <c r="C8441" s="115" t="s">
        <v>21883</v>
      </c>
      <c r="D8441" s="115" t="s">
        <v>1694</v>
      </c>
      <c r="E8441" s="115">
        <v>21.386199999999999</v>
      </c>
      <c r="F8441" s="674">
        <v>293.83600000000001</v>
      </c>
      <c r="G8441" s="674">
        <v>295.84500000000003</v>
      </c>
      <c r="H8441" s="115">
        <f t="shared" si="262"/>
        <v>1.0068371472522089</v>
      </c>
      <c r="I8441" s="115">
        <f t="shared" si="263"/>
        <v>21.532399999999999</v>
      </c>
    </row>
    <row r="8442" spans="1:9" hidden="1">
      <c r="A8442" s="115" t="s">
        <v>22244</v>
      </c>
      <c r="B8442" s="115" t="s">
        <v>22245</v>
      </c>
      <c r="C8442" s="115" t="s">
        <v>21886</v>
      </c>
      <c r="D8442" s="115" t="s">
        <v>1694</v>
      </c>
      <c r="E8442" s="115">
        <v>23.092600000000001</v>
      </c>
      <c r="F8442" s="674">
        <v>293.83600000000001</v>
      </c>
      <c r="G8442" s="674">
        <v>295.84500000000003</v>
      </c>
      <c r="H8442" s="115">
        <f t="shared" si="262"/>
        <v>1.0068371472522089</v>
      </c>
      <c r="I8442" s="115">
        <f t="shared" si="263"/>
        <v>23.250499999999999</v>
      </c>
    </row>
    <row r="8443" spans="1:9" hidden="1">
      <c r="A8443" s="115" t="s">
        <v>22246</v>
      </c>
      <c r="B8443" s="115" t="s">
        <v>22247</v>
      </c>
      <c r="C8443" s="115" t="s">
        <v>21889</v>
      </c>
      <c r="D8443" s="115" t="s">
        <v>1694</v>
      </c>
      <c r="E8443" s="115">
        <v>16.897099999999998</v>
      </c>
      <c r="F8443" s="674">
        <v>293.83600000000001</v>
      </c>
      <c r="G8443" s="674">
        <v>295.84500000000003</v>
      </c>
      <c r="H8443" s="115">
        <f t="shared" si="262"/>
        <v>1.0068371472522089</v>
      </c>
      <c r="I8443" s="115">
        <f t="shared" si="263"/>
        <v>17.012599999999999</v>
      </c>
    </row>
    <row r="8444" spans="1:9" hidden="1">
      <c r="A8444" s="115" t="s">
        <v>22248</v>
      </c>
      <c r="B8444" s="115" t="s">
        <v>22249</v>
      </c>
      <c r="C8444" s="115" t="s">
        <v>21892</v>
      </c>
      <c r="D8444" s="115" t="s">
        <v>1453</v>
      </c>
      <c r="E8444" s="115">
        <v>79.341499999999996</v>
      </c>
      <c r="F8444" s="674">
        <v>293.83600000000001</v>
      </c>
      <c r="G8444" s="674">
        <v>295.84500000000003</v>
      </c>
      <c r="H8444" s="115">
        <f t="shared" si="262"/>
        <v>1.0068371472522089</v>
      </c>
      <c r="I8444" s="115">
        <f t="shared" si="263"/>
        <v>79.884</v>
      </c>
    </row>
    <row r="8445" spans="1:9" hidden="1">
      <c r="A8445" s="115" t="s">
        <v>22250</v>
      </c>
      <c r="B8445" s="115" t="s">
        <v>22251</v>
      </c>
      <c r="C8445" s="115" t="s">
        <v>21895</v>
      </c>
      <c r="D8445" s="115" t="s">
        <v>2038</v>
      </c>
      <c r="E8445" s="115">
        <v>12.694599999999999</v>
      </c>
      <c r="F8445" s="674">
        <v>293.83600000000001</v>
      </c>
      <c r="G8445" s="674">
        <v>295.84500000000003</v>
      </c>
      <c r="H8445" s="115">
        <f t="shared" si="262"/>
        <v>1.0068371472522089</v>
      </c>
      <c r="I8445" s="115">
        <f t="shared" si="263"/>
        <v>12.7814</v>
      </c>
    </row>
    <row r="8446" spans="1:9" hidden="1">
      <c r="A8446" s="115" t="s">
        <v>22252</v>
      </c>
      <c r="B8446" s="115" t="s">
        <v>22253</v>
      </c>
      <c r="C8446" s="115" t="s">
        <v>22254</v>
      </c>
      <c r="D8446" s="115" t="s">
        <v>2038</v>
      </c>
      <c r="E8446" s="115">
        <v>21.587599999999998</v>
      </c>
      <c r="F8446" s="674">
        <v>293.83600000000001</v>
      </c>
      <c r="G8446" s="674">
        <v>295.84500000000003</v>
      </c>
      <c r="H8446" s="115">
        <f t="shared" si="262"/>
        <v>1.0068371472522089</v>
      </c>
      <c r="I8446" s="115">
        <f t="shared" si="263"/>
        <v>21.735199999999999</v>
      </c>
    </row>
    <row r="8447" spans="1:9" hidden="1">
      <c r="A8447" s="115" t="s">
        <v>22255</v>
      </c>
      <c r="B8447" s="115" t="s">
        <v>22256</v>
      </c>
      <c r="C8447" s="115" t="s">
        <v>22257</v>
      </c>
      <c r="D8447" s="115" t="s">
        <v>2038</v>
      </c>
      <c r="E8447" s="115">
        <v>25.751300000000001</v>
      </c>
      <c r="F8447" s="674">
        <v>293.83600000000001</v>
      </c>
      <c r="G8447" s="674">
        <v>295.84500000000003</v>
      </c>
      <c r="H8447" s="115">
        <f t="shared" si="262"/>
        <v>1.0068371472522089</v>
      </c>
      <c r="I8447" s="115">
        <f t="shared" si="263"/>
        <v>25.927399999999999</v>
      </c>
    </row>
    <row r="8448" spans="1:9" hidden="1">
      <c r="A8448" s="115" t="s">
        <v>22258</v>
      </c>
      <c r="B8448" s="115" t="s">
        <v>22259</v>
      </c>
      <c r="C8448" s="115" t="s">
        <v>22260</v>
      </c>
      <c r="D8448" s="115" t="s">
        <v>2038</v>
      </c>
      <c r="E8448" s="115">
        <v>20.067799999999998</v>
      </c>
      <c r="F8448" s="674">
        <v>293.83600000000001</v>
      </c>
      <c r="G8448" s="674">
        <v>295.84500000000003</v>
      </c>
      <c r="H8448" s="115">
        <f t="shared" si="262"/>
        <v>1.0068371472522089</v>
      </c>
      <c r="I8448" s="115">
        <f t="shared" si="263"/>
        <v>20.204999999999998</v>
      </c>
    </row>
    <row r="8449" spans="1:9" hidden="1">
      <c r="A8449" s="115" t="s">
        <v>22261</v>
      </c>
      <c r="B8449" s="115" t="s">
        <v>22262</v>
      </c>
      <c r="C8449" s="115" t="s">
        <v>22263</v>
      </c>
      <c r="D8449" s="115" t="s">
        <v>2038</v>
      </c>
      <c r="E8449" s="115">
        <v>23.9193</v>
      </c>
      <c r="F8449" s="674">
        <v>293.83600000000001</v>
      </c>
      <c r="G8449" s="674">
        <v>295.84500000000003</v>
      </c>
      <c r="H8449" s="115">
        <f t="shared" si="262"/>
        <v>1.0068371472522089</v>
      </c>
      <c r="I8449" s="115">
        <f t="shared" si="263"/>
        <v>24.082799999999999</v>
      </c>
    </row>
    <row r="8450" spans="1:9" hidden="1">
      <c r="A8450" s="115" t="s">
        <v>22264</v>
      </c>
      <c r="B8450" s="115" t="s">
        <v>22265</v>
      </c>
      <c r="C8450" s="115" t="s">
        <v>22266</v>
      </c>
      <c r="D8450" s="115" t="s">
        <v>2038</v>
      </c>
      <c r="E8450" s="115">
        <v>16.947299999999998</v>
      </c>
      <c r="F8450" s="674">
        <v>293.83600000000001</v>
      </c>
      <c r="G8450" s="674">
        <v>295.84500000000003</v>
      </c>
      <c r="H8450" s="115">
        <f t="shared" si="262"/>
        <v>1.0068371472522089</v>
      </c>
      <c r="I8450" s="115">
        <f t="shared" si="263"/>
        <v>17.063199999999998</v>
      </c>
    </row>
    <row r="8451" spans="1:9" hidden="1">
      <c r="A8451" s="115" t="s">
        <v>22267</v>
      </c>
      <c r="B8451" s="115" t="s">
        <v>22268</v>
      </c>
      <c r="C8451" s="115" t="s">
        <v>22269</v>
      </c>
      <c r="D8451" s="115" t="s">
        <v>2038</v>
      </c>
      <c r="E8451" s="115">
        <v>22.776599999999998</v>
      </c>
      <c r="F8451" s="674">
        <v>293.83600000000001</v>
      </c>
      <c r="G8451" s="674">
        <v>295.84500000000003</v>
      </c>
      <c r="H8451" s="115">
        <f t="shared" si="262"/>
        <v>1.0068371472522089</v>
      </c>
      <c r="I8451" s="115">
        <f t="shared" si="263"/>
        <v>22.932300000000001</v>
      </c>
    </row>
    <row r="8452" spans="1:9" hidden="1">
      <c r="A8452" s="115" t="s">
        <v>22270</v>
      </c>
      <c r="B8452" s="115" t="s">
        <v>22271</v>
      </c>
      <c r="C8452" s="115" t="s">
        <v>22272</v>
      </c>
      <c r="D8452" s="115" t="s">
        <v>2038</v>
      </c>
      <c r="E8452" s="115">
        <v>18.113099999999999</v>
      </c>
      <c r="F8452" s="674">
        <v>293.83600000000001</v>
      </c>
      <c r="G8452" s="674">
        <v>295.84500000000003</v>
      </c>
      <c r="H8452" s="115">
        <f t="shared" si="262"/>
        <v>1.0068371472522089</v>
      </c>
      <c r="I8452" s="115">
        <f t="shared" si="263"/>
        <v>18.236899999999999</v>
      </c>
    </row>
    <row r="8453" spans="1:9" hidden="1">
      <c r="A8453" s="115" t="s">
        <v>22273</v>
      </c>
      <c r="B8453" s="115" t="s">
        <v>22274</v>
      </c>
      <c r="C8453" s="115" t="s">
        <v>22275</v>
      </c>
      <c r="D8453" s="115" t="s">
        <v>2038</v>
      </c>
      <c r="E8453" s="115">
        <v>15.3255</v>
      </c>
      <c r="F8453" s="674">
        <v>293.83600000000001</v>
      </c>
      <c r="G8453" s="674">
        <v>295.84500000000003</v>
      </c>
      <c r="H8453" s="115">
        <f t="shared" ref="H8453:H8516" si="264">G8453/F8453</f>
        <v>1.0068371472522089</v>
      </c>
      <c r="I8453" s="115">
        <f t="shared" ref="I8453:I8516" si="265">ROUND(H8453*E8453,4)</f>
        <v>15.430300000000001</v>
      </c>
    </row>
    <row r="8454" spans="1:9" hidden="1">
      <c r="A8454" s="115" t="s">
        <v>22276</v>
      </c>
      <c r="B8454" s="115" t="s">
        <v>22277</v>
      </c>
      <c r="C8454" s="115" t="s">
        <v>22278</v>
      </c>
      <c r="D8454" s="115" t="s">
        <v>2038</v>
      </c>
      <c r="E8454" s="115">
        <v>8.2764000000000006</v>
      </c>
      <c r="F8454" s="674">
        <v>293.83600000000001</v>
      </c>
      <c r="G8454" s="674">
        <v>295.84500000000003</v>
      </c>
      <c r="H8454" s="115">
        <f t="shared" si="264"/>
        <v>1.0068371472522089</v>
      </c>
      <c r="I8454" s="115">
        <f t="shared" si="265"/>
        <v>8.3330000000000002</v>
      </c>
    </row>
    <row r="8455" spans="1:9" hidden="1">
      <c r="A8455" s="115" t="s">
        <v>22279</v>
      </c>
      <c r="B8455" s="115" t="s">
        <v>22280</v>
      </c>
      <c r="C8455" s="115" t="s">
        <v>22281</v>
      </c>
      <c r="D8455" s="115" t="s">
        <v>2038</v>
      </c>
      <c r="E8455" s="115">
        <v>13.2958</v>
      </c>
      <c r="F8455" s="674">
        <v>293.83600000000001</v>
      </c>
      <c r="G8455" s="674">
        <v>295.84500000000003</v>
      </c>
      <c r="H8455" s="115">
        <f t="shared" si="264"/>
        <v>1.0068371472522089</v>
      </c>
      <c r="I8455" s="115">
        <f t="shared" si="265"/>
        <v>13.386699999999999</v>
      </c>
    </row>
    <row r="8456" spans="1:9" hidden="1">
      <c r="A8456" s="115" t="s">
        <v>22282</v>
      </c>
      <c r="B8456" s="115" t="s">
        <v>22283</v>
      </c>
      <c r="C8456" s="115" t="s">
        <v>22284</v>
      </c>
      <c r="D8456" s="115" t="s">
        <v>2038</v>
      </c>
      <c r="E8456" s="115">
        <v>29.9148</v>
      </c>
      <c r="F8456" s="674">
        <v>293.83600000000001</v>
      </c>
      <c r="G8456" s="674">
        <v>295.84500000000003</v>
      </c>
      <c r="H8456" s="115">
        <f t="shared" si="264"/>
        <v>1.0068371472522089</v>
      </c>
      <c r="I8456" s="115">
        <f t="shared" si="265"/>
        <v>30.119299999999999</v>
      </c>
    </row>
    <row r="8457" spans="1:9" hidden="1">
      <c r="A8457" s="115" t="s">
        <v>22285</v>
      </c>
      <c r="B8457" s="115" t="s">
        <v>22286</v>
      </c>
      <c r="C8457" s="115" t="s">
        <v>22287</v>
      </c>
      <c r="D8457" s="115" t="s">
        <v>2038</v>
      </c>
      <c r="E8457" s="115">
        <v>15.0816</v>
      </c>
      <c r="F8457" s="674">
        <v>293.83600000000001</v>
      </c>
      <c r="G8457" s="674">
        <v>295.84500000000003</v>
      </c>
      <c r="H8457" s="115">
        <f t="shared" si="264"/>
        <v>1.0068371472522089</v>
      </c>
      <c r="I8457" s="115">
        <f t="shared" si="265"/>
        <v>15.184699999999999</v>
      </c>
    </row>
    <row r="8458" spans="1:9" hidden="1">
      <c r="A8458" s="115" t="s">
        <v>22288</v>
      </c>
      <c r="B8458" s="115" t="s">
        <v>22289</v>
      </c>
      <c r="C8458" s="115" t="s">
        <v>22290</v>
      </c>
      <c r="D8458" s="115" t="s">
        <v>2038</v>
      </c>
      <c r="E8458" s="115">
        <v>30.474299999999999</v>
      </c>
      <c r="F8458" s="674">
        <v>293.83600000000001</v>
      </c>
      <c r="G8458" s="674">
        <v>295.84500000000003</v>
      </c>
      <c r="H8458" s="115">
        <f t="shared" si="264"/>
        <v>1.0068371472522089</v>
      </c>
      <c r="I8458" s="115">
        <f t="shared" si="265"/>
        <v>30.682700000000001</v>
      </c>
    </row>
    <row r="8459" spans="1:9" hidden="1">
      <c r="A8459" s="115" t="s">
        <v>22291</v>
      </c>
      <c r="B8459" s="115" t="s">
        <v>22292</v>
      </c>
      <c r="C8459" s="115" t="s">
        <v>22293</v>
      </c>
      <c r="D8459" s="115" t="s">
        <v>2038</v>
      </c>
      <c r="E8459" s="115">
        <v>41.410699999999999</v>
      </c>
      <c r="F8459" s="674">
        <v>293.83600000000001</v>
      </c>
      <c r="G8459" s="674">
        <v>295.84500000000003</v>
      </c>
      <c r="H8459" s="115">
        <f t="shared" si="264"/>
        <v>1.0068371472522089</v>
      </c>
      <c r="I8459" s="115">
        <f t="shared" si="265"/>
        <v>41.693800000000003</v>
      </c>
    </row>
    <row r="8460" spans="1:9" hidden="1">
      <c r="A8460" s="115" t="s">
        <v>22294</v>
      </c>
      <c r="B8460" s="115" t="s">
        <v>22295</v>
      </c>
      <c r="C8460" s="115" t="s">
        <v>22296</v>
      </c>
      <c r="D8460" s="115" t="s">
        <v>2038</v>
      </c>
      <c r="E8460" s="115">
        <v>6.8733000000000004</v>
      </c>
      <c r="F8460" s="674">
        <v>293.83600000000001</v>
      </c>
      <c r="G8460" s="674">
        <v>295.84500000000003</v>
      </c>
      <c r="H8460" s="115">
        <f t="shared" si="264"/>
        <v>1.0068371472522089</v>
      </c>
      <c r="I8460" s="115">
        <f t="shared" si="265"/>
        <v>6.9203000000000001</v>
      </c>
    </row>
    <row r="8461" spans="1:9" hidden="1">
      <c r="A8461" s="115" t="s">
        <v>22297</v>
      </c>
      <c r="B8461" s="115" t="s">
        <v>22298</v>
      </c>
      <c r="C8461" s="115" t="s">
        <v>22299</v>
      </c>
      <c r="D8461" s="115" t="s">
        <v>2038</v>
      </c>
      <c r="E8461" s="115">
        <v>6.8733000000000004</v>
      </c>
      <c r="F8461" s="674">
        <v>293.83600000000001</v>
      </c>
      <c r="G8461" s="674">
        <v>295.84500000000003</v>
      </c>
      <c r="H8461" s="115">
        <f t="shared" si="264"/>
        <v>1.0068371472522089</v>
      </c>
      <c r="I8461" s="115">
        <f t="shared" si="265"/>
        <v>6.9203000000000001</v>
      </c>
    </row>
    <row r="8462" spans="1:9" hidden="1">
      <c r="A8462" s="115" t="s">
        <v>22300</v>
      </c>
      <c r="B8462" s="115" t="s">
        <v>22301</v>
      </c>
      <c r="C8462" s="115" t="s">
        <v>22302</v>
      </c>
      <c r="D8462" s="115" t="s">
        <v>1138</v>
      </c>
      <c r="E8462" s="115">
        <v>68.478399999999993</v>
      </c>
      <c r="F8462" s="674">
        <v>293.83600000000001</v>
      </c>
      <c r="G8462" s="674">
        <v>295.84500000000003</v>
      </c>
      <c r="H8462" s="115">
        <f t="shared" si="264"/>
        <v>1.0068371472522089</v>
      </c>
      <c r="I8462" s="115">
        <f t="shared" si="265"/>
        <v>68.946600000000004</v>
      </c>
    </row>
    <row r="8463" spans="1:9" hidden="1">
      <c r="A8463" s="115" t="s">
        <v>22303</v>
      </c>
      <c r="B8463" s="115" t="s">
        <v>22304</v>
      </c>
      <c r="C8463" s="115" t="s">
        <v>22305</v>
      </c>
      <c r="D8463" s="115" t="s">
        <v>2038</v>
      </c>
      <c r="E8463" s="115">
        <v>8.3276000000000003</v>
      </c>
      <c r="F8463" s="674">
        <v>293.83600000000001</v>
      </c>
      <c r="G8463" s="674">
        <v>295.84500000000003</v>
      </c>
      <c r="H8463" s="115">
        <f t="shared" si="264"/>
        <v>1.0068371472522089</v>
      </c>
      <c r="I8463" s="115">
        <f t="shared" si="265"/>
        <v>8.3844999999999992</v>
      </c>
    </row>
    <row r="8464" spans="1:9" hidden="1">
      <c r="A8464" s="115" t="s">
        <v>22306</v>
      </c>
      <c r="B8464" s="115" t="s">
        <v>22307</v>
      </c>
      <c r="C8464" s="115" t="s">
        <v>22308</v>
      </c>
      <c r="D8464" s="115" t="s">
        <v>2038</v>
      </c>
      <c r="E8464" s="115">
        <v>7.4947999999999997</v>
      </c>
      <c r="F8464" s="674">
        <v>293.83600000000001</v>
      </c>
      <c r="G8464" s="674">
        <v>295.84500000000003</v>
      </c>
      <c r="H8464" s="115">
        <f t="shared" si="264"/>
        <v>1.0068371472522089</v>
      </c>
      <c r="I8464" s="115">
        <f t="shared" si="265"/>
        <v>7.5460000000000003</v>
      </c>
    </row>
    <row r="8465" spans="1:9" hidden="1">
      <c r="A8465" s="115" t="s">
        <v>22309</v>
      </c>
      <c r="B8465" s="115" t="s">
        <v>22310</v>
      </c>
      <c r="C8465" s="115" t="s">
        <v>22311</v>
      </c>
      <c r="D8465" s="115" t="s">
        <v>2038</v>
      </c>
      <c r="E8465" s="115">
        <v>5.8292999999999999</v>
      </c>
      <c r="F8465" s="674">
        <v>293.83600000000001</v>
      </c>
      <c r="G8465" s="674">
        <v>295.84500000000003</v>
      </c>
      <c r="H8465" s="115">
        <f t="shared" si="264"/>
        <v>1.0068371472522089</v>
      </c>
      <c r="I8465" s="115">
        <f t="shared" si="265"/>
        <v>5.8692000000000002</v>
      </c>
    </row>
    <row r="8466" spans="1:9" hidden="1">
      <c r="A8466" s="115" t="s">
        <v>22312</v>
      </c>
      <c r="B8466" s="115" t="s">
        <v>22313</v>
      </c>
      <c r="C8466" s="115" t="s">
        <v>22314</v>
      </c>
      <c r="D8466" s="115" t="s">
        <v>1138</v>
      </c>
      <c r="E8466" s="115">
        <v>210.02500000000001</v>
      </c>
      <c r="F8466" s="674">
        <v>293.83600000000001</v>
      </c>
      <c r="G8466" s="674">
        <v>295.84500000000003</v>
      </c>
      <c r="H8466" s="115">
        <f t="shared" si="264"/>
        <v>1.0068371472522089</v>
      </c>
      <c r="I8466" s="115">
        <f t="shared" si="265"/>
        <v>211.46100000000001</v>
      </c>
    </row>
    <row r="8467" spans="1:9" hidden="1">
      <c r="A8467" s="115" t="s">
        <v>22315</v>
      </c>
      <c r="B8467" s="115" t="s">
        <v>22316</v>
      </c>
      <c r="C8467" s="115" t="s">
        <v>22317</v>
      </c>
      <c r="D8467" s="115" t="s">
        <v>1138</v>
      </c>
      <c r="E8467" s="115">
        <v>371.73950000000002</v>
      </c>
      <c r="F8467" s="674">
        <v>293.83600000000001</v>
      </c>
      <c r="G8467" s="674">
        <v>295.84500000000003</v>
      </c>
      <c r="H8467" s="115">
        <f t="shared" si="264"/>
        <v>1.0068371472522089</v>
      </c>
      <c r="I8467" s="115">
        <f t="shared" si="265"/>
        <v>374.28109999999998</v>
      </c>
    </row>
    <row r="8468" spans="1:9" hidden="1">
      <c r="A8468" s="115" t="s">
        <v>22318</v>
      </c>
      <c r="B8468" s="115" t="s">
        <v>22319</v>
      </c>
      <c r="C8468" s="115" t="s">
        <v>22320</v>
      </c>
      <c r="D8468" s="115" t="s">
        <v>1242</v>
      </c>
      <c r="E8468" s="115">
        <v>741.53610000000003</v>
      </c>
      <c r="F8468" s="674">
        <v>293.83600000000001</v>
      </c>
      <c r="G8468" s="674">
        <v>295.84500000000003</v>
      </c>
      <c r="H8468" s="115">
        <f t="shared" si="264"/>
        <v>1.0068371472522089</v>
      </c>
      <c r="I8468" s="115">
        <f t="shared" si="265"/>
        <v>746.60609999999997</v>
      </c>
    </row>
    <row r="8469" spans="1:9" hidden="1">
      <c r="A8469" s="115" t="s">
        <v>22321</v>
      </c>
      <c r="B8469" s="115" t="s">
        <v>22322</v>
      </c>
      <c r="C8469" s="115" t="s">
        <v>22323</v>
      </c>
      <c r="D8469" s="115" t="s">
        <v>1242</v>
      </c>
      <c r="E8469" s="115">
        <v>54.168399999999998</v>
      </c>
      <c r="F8469" s="674">
        <v>293.83600000000001</v>
      </c>
      <c r="G8469" s="674">
        <v>295.84500000000003</v>
      </c>
      <c r="H8469" s="115">
        <f t="shared" si="264"/>
        <v>1.0068371472522089</v>
      </c>
      <c r="I8469" s="115">
        <f t="shared" si="265"/>
        <v>54.538800000000002</v>
      </c>
    </row>
    <row r="8470" spans="1:9" hidden="1">
      <c r="A8470" s="115" t="s">
        <v>22324</v>
      </c>
      <c r="B8470" s="115" t="s">
        <v>22325</v>
      </c>
      <c r="C8470" s="115" t="s">
        <v>22326</v>
      </c>
      <c r="D8470" s="115" t="s">
        <v>1242</v>
      </c>
      <c r="E8470" s="115">
        <v>104.03749999999999</v>
      </c>
      <c r="F8470" s="674">
        <v>293.83600000000001</v>
      </c>
      <c r="G8470" s="674">
        <v>295.84500000000003</v>
      </c>
      <c r="H8470" s="115">
        <f t="shared" si="264"/>
        <v>1.0068371472522089</v>
      </c>
      <c r="I8470" s="115">
        <f t="shared" si="265"/>
        <v>104.7488</v>
      </c>
    </row>
    <row r="8471" spans="1:9" hidden="1">
      <c r="A8471" s="115" t="s">
        <v>22327</v>
      </c>
      <c r="B8471" s="115" t="s">
        <v>22328</v>
      </c>
      <c r="C8471" s="115" t="s">
        <v>22329</v>
      </c>
      <c r="D8471" s="115" t="s">
        <v>1138</v>
      </c>
      <c r="E8471" s="115">
        <v>254.2722</v>
      </c>
      <c r="F8471" s="674">
        <v>293.83600000000001</v>
      </c>
      <c r="G8471" s="674">
        <v>295.84500000000003</v>
      </c>
      <c r="H8471" s="115">
        <f t="shared" si="264"/>
        <v>1.0068371472522089</v>
      </c>
      <c r="I8471" s="115">
        <f t="shared" si="265"/>
        <v>256.01069999999999</v>
      </c>
    </row>
    <row r="8472" spans="1:9" hidden="1">
      <c r="A8472" s="115" t="s">
        <v>22330</v>
      </c>
      <c r="B8472" s="115" t="s">
        <v>22331</v>
      </c>
      <c r="C8472" s="115" t="s">
        <v>22332</v>
      </c>
      <c r="D8472" s="115" t="s">
        <v>1138</v>
      </c>
      <c r="E8472" s="115">
        <v>463.91660000000002</v>
      </c>
      <c r="F8472" s="674">
        <v>293.83600000000001</v>
      </c>
      <c r="G8472" s="674">
        <v>295.84500000000003</v>
      </c>
      <c r="H8472" s="115">
        <f t="shared" si="264"/>
        <v>1.0068371472522089</v>
      </c>
      <c r="I8472" s="115">
        <f t="shared" si="265"/>
        <v>467.08850000000001</v>
      </c>
    </row>
    <row r="8473" spans="1:9" hidden="1">
      <c r="A8473" s="115" t="s">
        <v>22333</v>
      </c>
      <c r="B8473" s="115" t="s">
        <v>22334</v>
      </c>
      <c r="C8473" s="115" t="s">
        <v>22335</v>
      </c>
      <c r="D8473" s="115" t="s">
        <v>2038</v>
      </c>
      <c r="E8473" s="115">
        <v>2.6648000000000001</v>
      </c>
      <c r="F8473" s="674">
        <v>293.83600000000001</v>
      </c>
      <c r="G8473" s="674">
        <v>295.84500000000003</v>
      </c>
      <c r="H8473" s="115">
        <f t="shared" si="264"/>
        <v>1.0068371472522089</v>
      </c>
      <c r="I8473" s="115">
        <f t="shared" si="265"/>
        <v>2.6829999999999998</v>
      </c>
    </row>
    <row r="8474" spans="1:9" hidden="1">
      <c r="A8474" s="115" t="s">
        <v>22336</v>
      </c>
      <c r="B8474" s="115" t="s">
        <v>22337</v>
      </c>
      <c r="C8474" s="115" t="s">
        <v>22338</v>
      </c>
      <c r="D8474" s="115" t="s">
        <v>2038</v>
      </c>
      <c r="E8474" s="115">
        <v>1.6655</v>
      </c>
      <c r="F8474" s="674">
        <v>293.83600000000001</v>
      </c>
      <c r="G8474" s="674">
        <v>295.84500000000003</v>
      </c>
      <c r="H8474" s="115">
        <f t="shared" si="264"/>
        <v>1.0068371472522089</v>
      </c>
      <c r="I8474" s="115">
        <f t="shared" si="265"/>
        <v>1.6769000000000001</v>
      </c>
    </row>
    <row r="8475" spans="1:9" hidden="1">
      <c r="A8475" s="115" t="s">
        <v>22339</v>
      </c>
      <c r="B8475" s="115" t="s">
        <v>22340</v>
      </c>
      <c r="C8475" s="115" t="s">
        <v>22341</v>
      </c>
      <c r="D8475" s="115" t="s">
        <v>2038</v>
      </c>
      <c r="E8475" s="115">
        <v>2.4983</v>
      </c>
      <c r="F8475" s="674">
        <v>293.83600000000001</v>
      </c>
      <c r="G8475" s="674">
        <v>295.84500000000003</v>
      </c>
      <c r="H8475" s="115">
        <f t="shared" si="264"/>
        <v>1.0068371472522089</v>
      </c>
      <c r="I8475" s="115">
        <f t="shared" si="265"/>
        <v>2.5154000000000001</v>
      </c>
    </row>
    <row r="8476" spans="1:9" hidden="1">
      <c r="A8476" s="115" t="s">
        <v>22342</v>
      </c>
      <c r="B8476" s="115" t="s">
        <v>22343</v>
      </c>
      <c r="C8476" s="115" t="s">
        <v>22344</v>
      </c>
      <c r="D8476" s="115" t="s">
        <v>2116</v>
      </c>
      <c r="E8476" s="115">
        <v>6703.5479999999998</v>
      </c>
      <c r="F8476" s="674">
        <v>293.83600000000001</v>
      </c>
      <c r="G8476" s="674">
        <v>295.84500000000003</v>
      </c>
      <c r="H8476" s="115">
        <f t="shared" si="264"/>
        <v>1.0068371472522089</v>
      </c>
      <c r="I8476" s="115">
        <f t="shared" si="265"/>
        <v>6749.3810999999996</v>
      </c>
    </row>
    <row r="8477" spans="1:9" hidden="1">
      <c r="A8477" s="115" t="s">
        <v>22345</v>
      </c>
      <c r="B8477" s="115" t="s">
        <v>22346</v>
      </c>
      <c r="C8477" s="115" t="s">
        <v>22347</v>
      </c>
      <c r="D8477" s="115" t="s">
        <v>2038</v>
      </c>
      <c r="E8477" s="115">
        <v>4.1638000000000002</v>
      </c>
      <c r="F8477" s="674">
        <v>293.83600000000001</v>
      </c>
      <c r="G8477" s="674">
        <v>295.84500000000003</v>
      </c>
      <c r="H8477" s="115">
        <f t="shared" si="264"/>
        <v>1.0068371472522089</v>
      </c>
      <c r="I8477" s="115">
        <f t="shared" si="265"/>
        <v>4.1923000000000004</v>
      </c>
    </row>
    <row r="8478" spans="1:9" hidden="1">
      <c r="A8478" s="115" t="s">
        <v>22348</v>
      </c>
      <c r="B8478" s="115" t="s">
        <v>22349</v>
      </c>
      <c r="C8478" s="115" t="s">
        <v>22350</v>
      </c>
      <c r="D8478" s="115" t="s">
        <v>2038</v>
      </c>
      <c r="E8478" s="115">
        <v>8.3276000000000003</v>
      </c>
      <c r="F8478" s="674">
        <v>293.83600000000001</v>
      </c>
      <c r="G8478" s="674">
        <v>295.84500000000003</v>
      </c>
      <c r="H8478" s="115">
        <f t="shared" si="264"/>
        <v>1.0068371472522089</v>
      </c>
      <c r="I8478" s="115">
        <f t="shared" si="265"/>
        <v>8.3844999999999992</v>
      </c>
    </row>
    <row r="8479" spans="1:9" hidden="1">
      <c r="A8479" s="115" t="s">
        <v>22351</v>
      </c>
      <c r="B8479" s="115" t="s">
        <v>22352</v>
      </c>
      <c r="C8479" s="115" t="s">
        <v>22353</v>
      </c>
      <c r="D8479" s="115" t="s">
        <v>1453</v>
      </c>
      <c r="E8479" s="115">
        <v>185.25149999999999</v>
      </c>
      <c r="F8479" s="674">
        <v>293.83600000000001</v>
      </c>
      <c r="G8479" s="674">
        <v>295.84500000000003</v>
      </c>
      <c r="H8479" s="115">
        <f t="shared" si="264"/>
        <v>1.0068371472522089</v>
      </c>
      <c r="I8479" s="115">
        <f t="shared" si="265"/>
        <v>186.5181</v>
      </c>
    </row>
    <row r="8480" spans="1:9" hidden="1">
      <c r="A8480" s="115" t="s">
        <v>22354</v>
      </c>
      <c r="B8480" s="115" t="s">
        <v>22355</v>
      </c>
      <c r="C8480" s="115" t="s">
        <v>22356</v>
      </c>
      <c r="D8480" s="115" t="s">
        <v>2116</v>
      </c>
      <c r="E8480" s="115">
        <v>5158.0079999999998</v>
      </c>
      <c r="F8480" s="674">
        <v>293.83600000000001</v>
      </c>
      <c r="G8480" s="674">
        <v>295.84500000000003</v>
      </c>
      <c r="H8480" s="115">
        <f t="shared" si="264"/>
        <v>1.0068371472522089</v>
      </c>
      <c r="I8480" s="115">
        <f t="shared" si="265"/>
        <v>5193.2740999999996</v>
      </c>
    </row>
    <row r="8481" spans="1:9" hidden="1">
      <c r="A8481" s="115" t="s">
        <v>22357</v>
      </c>
      <c r="B8481" s="115" t="s">
        <v>22358</v>
      </c>
      <c r="C8481" s="115" t="s">
        <v>22359</v>
      </c>
      <c r="D8481" s="115" t="s">
        <v>2116</v>
      </c>
      <c r="E8481" s="115">
        <v>3422.3375999999998</v>
      </c>
      <c r="F8481" s="674">
        <v>293.83600000000001</v>
      </c>
      <c r="G8481" s="674">
        <v>295.84500000000003</v>
      </c>
      <c r="H8481" s="115">
        <f t="shared" si="264"/>
        <v>1.0068371472522089</v>
      </c>
      <c r="I8481" s="115">
        <f t="shared" si="265"/>
        <v>3445.7366000000002</v>
      </c>
    </row>
    <row r="8482" spans="1:9" hidden="1">
      <c r="A8482" s="115" t="s">
        <v>22360</v>
      </c>
      <c r="B8482" s="115" t="s">
        <v>22361</v>
      </c>
      <c r="C8482" s="115" t="s">
        <v>22362</v>
      </c>
      <c r="D8482" s="115" t="s">
        <v>2116</v>
      </c>
      <c r="E8482" s="115">
        <v>1390.4154000000001</v>
      </c>
      <c r="F8482" s="674">
        <v>293.83600000000001</v>
      </c>
      <c r="G8482" s="674">
        <v>295.84500000000003</v>
      </c>
      <c r="H8482" s="115">
        <f t="shared" si="264"/>
        <v>1.0068371472522089</v>
      </c>
      <c r="I8482" s="115">
        <f t="shared" si="265"/>
        <v>1399.9219000000001</v>
      </c>
    </row>
    <row r="8483" spans="1:9" hidden="1">
      <c r="A8483" s="115" t="s">
        <v>22363</v>
      </c>
      <c r="B8483" s="115" t="s">
        <v>22364</v>
      </c>
      <c r="C8483" s="115" t="s">
        <v>22365</v>
      </c>
      <c r="D8483" s="115" t="s">
        <v>2038</v>
      </c>
      <c r="E8483" s="115">
        <v>4.1638000000000002</v>
      </c>
      <c r="F8483" s="674">
        <v>293.83600000000001</v>
      </c>
      <c r="G8483" s="674">
        <v>295.84500000000003</v>
      </c>
      <c r="H8483" s="115">
        <f t="shared" si="264"/>
        <v>1.0068371472522089</v>
      </c>
      <c r="I8483" s="115">
        <f t="shared" si="265"/>
        <v>4.1923000000000004</v>
      </c>
    </row>
    <row r="8484" spans="1:9" hidden="1">
      <c r="A8484" s="115" t="s">
        <v>22366</v>
      </c>
      <c r="B8484" s="115" t="s">
        <v>22367</v>
      </c>
      <c r="C8484" s="115" t="s">
        <v>22368</v>
      </c>
      <c r="D8484" s="115" t="s">
        <v>1138</v>
      </c>
      <c r="E8484" s="115">
        <v>85.849000000000004</v>
      </c>
      <c r="F8484" s="674">
        <v>293.83600000000001</v>
      </c>
      <c r="G8484" s="674">
        <v>295.84500000000003</v>
      </c>
      <c r="H8484" s="115">
        <f t="shared" si="264"/>
        <v>1.0068371472522089</v>
      </c>
      <c r="I8484" s="115">
        <f t="shared" si="265"/>
        <v>86.436000000000007</v>
      </c>
    </row>
    <row r="8485" spans="1:9" hidden="1">
      <c r="A8485" s="115" t="s">
        <v>22369</v>
      </c>
      <c r="B8485" s="115" t="s">
        <v>22370</v>
      </c>
      <c r="C8485" s="115" t="s">
        <v>22371</v>
      </c>
      <c r="D8485" s="115" t="s">
        <v>2116</v>
      </c>
      <c r="E8485" s="115">
        <v>1346.4069</v>
      </c>
      <c r="F8485" s="674">
        <v>293.83600000000001</v>
      </c>
      <c r="G8485" s="674">
        <v>295.84500000000003</v>
      </c>
      <c r="H8485" s="115">
        <f t="shared" si="264"/>
        <v>1.0068371472522089</v>
      </c>
      <c r="I8485" s="115">
        <f t="shared" si="265"/>
        <v>1355.6125</v>
      </c>
    </row>
    <row r="8486" spans="1:9" hidden="1">
      <c r="A8486" s="115" t="s">
        <v>22372</v>
      </c>
      <c r="B8486" s="115" t="s">
        <v>22373</v>
      </c>
      <c r="C8486" s="115" t="s">
        <v>22374</v>
      </c>
      <c r="D8486" s="115" t="s">
        <v>2159</v>
      </c>
      <c r="E8486" s="115">
        <v>347.21469999999999</v>
      </c>
      <c r="F8486" s="674">
        <v>293.83600000000001</v>
      </c>
      <c r="G8486" s="674">
        <v>295.84500000000003</v>
      </c>
      <c r="H8486" s="115">
        <f t="shared" si="264"/>
        <v>1.0068371472522089</v>
      </c>
      <c r="I8486" s="115">
        <f t="shared" si="265"/>
        <v>349.58870000000002</v>
      </c>
    </row>
    <row r="8487" spans="1:9" hidden="1">
      <c r="A8487" s="115" t="s">
        <v>22375</v>
      </c>
      <c r="B8487" s="115" t="s">
        <v>22376</v>
      </c>
      <c r="C8487" s="115" t="s">
        <v>22377</v>
      </c>
      <c r="D8487" s="115" t="s">
        <v>2116</v>
      </c>
      <c r="E8487" s="115">
        <v>26.648199999999999</v>
      </c>
      <c r="F8487" s="674">
        <v>293.83600000000001</v>
      </c>
      <c r="G8487" s="674">
        <v>295.84500000000003</v>
      </c>
      <c r="H8487" s="115">
        <f t="shared" si="264"/>
        <v>1.0068371472522089</v>
      </c>
      <c r="I8487" s="115">
        <f t="shared" si="265"/>
        <v>26.830400000000001</v>
      </c>
    </row>
    <row r="8488" spans="1:9" hidden="1">
      <c r="A8488" s="115" t="s">
        <v>22378</v>
      </c>
      <c r="B8488" s="115" t="s">
        <v>22379</v>
      </c>
      <c r="C8488" s="115" t="s">
        <v>22380</v>
      </c>
      <c r="D8488" s="115" t="s">
        <v>2116</v>
      </c>
      <c r="E8488" s="115">
        <v>26.648199999999999</v>
      </c>
      <c r="F8488" s="674">
        <v>293.83600000000001</v>
      </c>
      <c r="G8488" s="674">
        <v>295.84500000000003</v>
      </c>
      <c r="H8488" s="115">
        <f t="shared" si="264"/>
        <v>1.0068371472522089</v>
      </c>
      <c r="I8488" s="115">
        <f t="shared" si="265"/>
        <v>26.830400000000001</v>
      </c>
    </row>
    <row r="8489" spans="1:9" hidden="1">
      <c r="A8489" s="115" t="s">
        <v>22381</v>
      </c>
      <c r="B8489" s="115" t="s">
        <v>22382</v>
      </c>
      <c r="C8489" s="115" t="s">
        <v>22383</v>
      </c>
      <c r="D8489" s="115" t="s">
        <v>2116</v>
      </c>
      <c r="E8489" s="115">
        <v>26.648199999999999</v>
      </c>
      <c r="F8489" s="674">
        <v>293.83600000000001</v>
      </c>
      <c r="G8489" s="674">
        <v>295.84500000000003</v>
      </c>
      <c r="H8489" s="115">
        <f t="shared" si="264"/>
        <v>1.0068371472522089</v>
      </c>
      <c r="I8489" s="115">
        <f t="shared" si="265"/>
        <v>26.830400000000001</v>
      </c>
    </row>
    <row r="8490" spans="1:9" hidden="1">
      <c r="A8490" s="115" t="s">
        <v>22384</v>
      </c>
      <c r="B8490" s="115" t="s">
        <v>22385</v>
      </c>
      <c r="C8490" s="115" t="s">
        <v>22386</v>
      </c>
      <c r="D8490" s="115" t="s">
        <v>2116</v>
      </c>
      <c r="E8490" s="115">
        <v>26.648199999999999</v>
      </c>
      <c r="F8490" s="674">
        <v>293.83600000000001</v>
      </c>
      <c r="G8490" s="674">
        <v>295.84500000000003</v>
      </c>
      <c r="H8490" s="115">
        <f t="shared" si="264"/>
        <v>1.0068371472522089</v>
      </c>
      <c r="I8490" s="115">
        <f t="shared" si="265"/>
        <v>26.830400000000001</v>
      </c>
    </row>
    <row r="8491" spans="1:9" hidden="1">
      <c r="A8491" s="115" t="s">
        <v>22387</v>
      </c>
      <c r="B8491" s="115" t="s">
        <v>22388</v>
      </c>
      <c r="C8491" s="115" t="s">
        <v>22389</v>
      </c>
      <c r="D8491" s="115" t="s">
        <v>2116</v>
      </c>
      <c r="E8491" s="115">
        <v>437.13150000000002</v>
      </c>
      <c r="F8491" s="674">
        <v>293.83600000000001</v>
      </c>
      <c r="G8491" s="674">
        <v>295.84500000000003</v>
      </c>
      <c r="H8491" s="115">
        <f t="shared" si="264"/>
        <v>1.0068371472522089</v>
      </c>
      <c r="I8491" s="115">
        <f t="shared" si="265"/>
        <v>440.12020000000001</v>
      </c>
    </row>
    <row r="8492" spans="1:9" hidden="1">
      <c r="A8492" s="115" t="s">
        <v>22390</v>
      </c>
      <c r="B8492" s="115" t="s">
        <v>22391</v>
      </c>
      <c r="C8492" s="115" t="s">
        <v>22392</v>
      </c>
      <c r="D8492" s="115" t="s">
        <v>2116</v>
      </c>
      <c r="E8492" s="115">
        <v>347.21469999999999</v>
      </c>
      <c r="F8492" s="674">
        <v>293.83600000000001</v>
      </c>
      <c r="G8492" s="674">
        <v>295.84500000000003</v>
      </c>
      <c r="H8492" s="115">
        <f t="shared" si="264"/>
        <v>1.0068371472522089</v>
      </c>
      <c r="I8492" s="115">
        <f t="shared" si="265"/>
        <v>349.58870000000002</v>
      </c>
    </row>
    <row r="8493" spans="1:9" hidden="1">
      <c r="A8493" s="115" t="s">
        <v>22393</v>
      </c>
      <c r="B8493" s="115" t="s">
        <v>22394</v>
      </c>
      <c r="C8493" s="115" t="s">
        <v>22395</v>
      </c>
      <c r="D8493" s="115" t="s">
        <v>2116</v>
      </c>
      <c r="E8493" s="115">
        <v>376.78919999999999</v>
      </c>
      <c r="F8493" s="674">
        <v>293.83600000000001</v>
      </c>
      <c r="G8493" s="674">
        <v>295.84500000000003</v>
      </c>
      <c r="H8493" s="115">
        <f t="shared" si="264"/>
        <v>1.0068371472522089</v>
      </c>
      <c r="I8493" s="115">
        <f t="shared" si="265"/>
        <v>379.36540000000002</v>
      </c>
    </row>
    <row r="8494" spans="1:9" hidden="1">
      <c r="A8494" s="115" t="s">
        <v>22396</v>
      </c>
      <c r="B8494" s="115" t="s">
        <v>22397</v>
      </c>
      <c r="C8494" s="115" t="s">
        <v>22398</v>
      </c>
      <c r="D8494" s="115" t="s">
        <v>2116</v>
      </c>
      <c r="E8494" s="115">
        <v>347.21469999999999</v>
      </c>
      <c r="F8494" s="674">
        <v>293.83600000000001</v>
      </c>
      <c r="G8494" s="674">
        <v>295.84500000000003</v>
      </c>
      <c r="H8494" s="115">
        <f t="shared" si="264"/>
        <v>1.0068371472522089</v>
      </c>
      <c r="I8494" s="115">
        <f t="shared" si="265"/>
        <v>349.58870000000002</v>
      </c>
    </row>
    <row r="8495" spans="1:9" hidden="1">
      <c r="A8495" s="115" t="s">
        <v>22399</v>
      </c>
      <c r="B8495" s="115" t="s">
        <v>22400</v>
      </c>
      <c r="C8495" s="115" t="s">
        <v>22401</v>
      </c>
      <c r="D8495" s="115" t="s">
        <v>2116</v>
      </c>
      <c r="E8495" s="115">
        <v>2164.6439999999998</v>
      </c>
      <c r="F8495" s="674">
        <v>293.83600000000001</v>
      </c>
      <c r="G8495" s="674">
        <v>295.84500000000003</v>
      </c>
      <c r="H8495" s="115">
        <f t="shared" si="264"/>
        <v>1.0068371472522089</v>
      </c>
      <c r="I8495" s="115">
        <f t="shared" si="265"/>
        <v>2179.444</v>
      </c>
    </row>
    <row r="8496" spans="1:9" hidden="1">
      <c r="A8496" s="115" t="s">
        <v>22402</v>
      </c>
      <c r="B8496" s="115" t="s">
        <v>22403</v>
      </c>
      <c r="C8496" s="115" t="s">
        <v>22404</v>
      </c>
      <c r="D8496" s="115" t="s">
        <v>2038</v>
      </c>
      <c r="E8496" s="115">
        <v>4.9965000000000002</v>
      </c>
      <c r="F8496" s="674">
        <v>293.83600000000001</v>
      </c>
      <c r="G8496" s="674">
        <v>295.84500000000003</v>
      </c>
      <c r="H8496" s="115">
        <f t="shared" si="264"/>
        <v>1.0068371472522089</v>
      </c>
      <c r="I8496" s="115">
        <f t="shared" si="265"/>
        <v>5.0307000000000004</v>
      </c>
    </row>
    <row r="8497" spans="1:9" hidden="1">
      <c r="A8497" s="115" t="s">
        <v>22405</v>
      </c>
      <c r="B8497" s="115" t="s">
        <v>22406</v>
      </c>
      <c r="C8497" s="115" t="s">
        <v>22407</v>
      </c>
      <c r="D8497" s="115" t="s">
        <v>2116</v>
      </c>
      <c r="E8497" s="115">
        <v>166.55099999999999</v>
      </c>
      <c r="F8497" s="674">
        <v>293.83600000000001</v>
      </c>
      <c r="G8497" s="674">
        <v>295.84500000000003</v>
      </c>
      <c r="H8497" s="115">
        <f t="shared" si="264"/>
        <v>1.0068371472522089</v>
      </c>
      <c r="I8497" s="115">
        <f t="shared" si="265"/>
        <v>167.68969999999999</v>
      </c>
    </row>
    <row r="8498" spans="1:9" hidden="1">
      <c r="A8498" s="115" t="s">
        <v>22408</v>
      </c>
      <c r="B8498" s="115" t="s">
        <v>22409</v>
      </c>
      <c r="C8498" s="115" t="s">
        <v>22410</v>
      </c>
      <c r="D8498" s="115" t="s">
        <v>1138</v>
      </c>
      <c r="E8498" s="115">
        <v>96.573599999999999</v>
      </c>
      <c r="F8498" s="674">
        <v>293.83600000000001</v>
      </c>
      <c r="G8498" s="674">
        <v>295.84500000000003</v>
      </c>
      <c r="H8498" s="115">
        <f t="shared" si="264"/>
        <v>1.0068371472522089</v>
      </c>
      <c r="I8498" s="115">
        <f t="shared" si="265"/>
        <v>97.233900000000006</v>
      </c>
    </row>
    <row r="8499" spans="1:9" hidden="1">
      <c r="A8499" s="115" t="s">
        <v>22411</v>
      </c>
      <c r="B8499" s="115" t="s">
        <v>22412</v>
      </c>
      <c r="C8499" s="115" t="s">
        <v>22413</v>
      </c>
      <c r="D8499" s="115" t="s">
        <v>1138</v>
      </c>
      <c r="E8499" s="115">
        <v>15.4877</v>
      </c>
      <c r="F8499" s="674">
        <v>293.83600000000001</v>
      </c>
      <c r="G8499" s="674">
        <v>295.84500000000003</v>
      </c>
      <c r="H8499" s="115">
        <f t="shared" si="264"/>
        <v>1.0068371472522089</v>
      </c>
      <c r="I8499" s="115">
        <f t="shared" si="265"/>
        <v>15.5936</v>
      </c>
    </row>
    <row r="8500" spans="1:9" hidden="1">
      <c r="A8500" s="115" t="s">
        <v>22414</v>
      </c>
      <c r="B8500" s="115" t="s">
        <v>22415</v>
      </c>
      <c r="C8500" s="115" t="s">
        <v>22416</v>
      </c>
      <c r="D8500" s="115" t="s">
        <v>1242</v>
      </c>
      <c r="E8500" s="115">
        <v>34.970500000000001</v>
      </c>
      <c r="F8500" s="674">
        <v>293.83600000000001</v>
      </c>
      <c r="G8500" s="674">
        <v>295.84500000000003</v>
      </c>
      <c r="H8500" s="115">
        <f t="shared" si="264"/>
        <v>1.0068371472522089</v>
      </c>
      <c r="I8500" s="115">
        <f t="shared" si="265"/>
        <v>35.209600000000002</v>
      </c>
    </row>
    <row r="8501" spans="1:9" hidden="1">
      <c r="A8501" s="115" t="s">
        <v>22417</v>
      </c>
      <c r="B8501" s="115" t="s">
        <v>22418</v>
      </c>
      <c r="C8501" s="115" t="s">
        <v>22419</v>
      </c>
      <c r="D8501" s="115" t="s">
        <v>1242</v>
      </c>
      <c r="E8501" s="115">
        <v>5.2705000000000002</v>
      </c>
      <c r="F8501" s="674">
        <v>293.83600000000001</v>
      </c>
      <c r="G8501" s="674">
        <v>295.84500000000003</v>
      </c>
      <c r="H8501" s="115">
        <f t="shared" si="264"/>
        <v>1.0068371472522089</v>
      </c>
      <c r="I8501" s="115">
        <f t="shared" si="265"/>
        <v>5.3064999999999998</v>
      </c>
    </row>
    <row r="8502" spans="1:9" hidden="1">
      <c r="A8502" s="115" t="s">
        <v>22420</v>
      </c>
      <c r="B8502" s="115" t="s">
        <v>22421</v>
      </c>
      <c r="C8502" s="115" t="s">
        <v>22422</v>
      </c>
      <c r="D8502" s="115" t="s">
        <v>1453</v>
      </c>
      <c r="E8502" s="115">
        <v>41.258200000000002</v>
      </c>
      <c r="F8502" s="674">
        <v>293.83600000000001</v>
      </c>
      <c r="G8502" s="674">
        <v>295.84500000000003</v>
      </c>
      <c r="H8502" s="115">
        <f t="shared" si="264"/>
        <v>1.0068371472522089</v>
      </c>
      <c r="I8502" s="115">
        <f t="shared" si="265"/>
        <v>41.540300000000002</v>
      </c>
    </row>
    <row r="8503" spans="1:9" hidden="1">
      <c r="A8503" s="115" t="s">
        <v>22423</v>
      </c>
      <c r="B8503" s="115" t="s">
        <v>22424</v>
      </c>
      <c r="C8503" s="115" t="s">
        <v>22425</v>
      </c>
      <c r="D8503" s="115" t="s">
        <v>22426</v>
      </c>
      <c r="E8503" s="115">
        <v>3.331</v>
      </c>
      <c r="F8503" s="674">
        <v>293.83600000000001</v>
      </c>
      <c r="G8503" s="674">
        <v>295.84500000000003</v>
      </c>
      <c r="H8503" s="115">
        <f t="shared" si="264"/>
        <v>1.0068371472522089</v>
      </c>
      <c r="I8503" s="115">
        <f t="shared" si="265"/>
        <v>3.3538000000000001</v>
      </c>
    </row>
    <row r="8504" spans="1:9" hidden="1">
      <c r="A8504" s="115" t="s">
        <v>22427</v>
      </c>
      <c r="B8504" s="115" t="s">
        <v>22428</v>
      </c>
      <c r="C8504" s="115" t="s">
        <v>22429</v>
      </c>
      <c r="D8504" s="115" t="s">
        <v>22426</v>
      </c>
      <c r="E8504" s="115">
        <v>38.792999999999999</v>
      </c>
      <c r="F8504" s="674">
        <v>293.83600000000001</v>
      </c>
      <c r="G8504" s="674">
        <v>295.84500000000003</v>
      </c>
      <c r="H8504" s="115">
        <f t="shared" si="264"/>
        <v>1.0068371472522089</v>
      </c>
      <c r="I8504" s="115">
        <f t="shared" si="265"/>
        <v>39.058199999999999</v>
      </c>
    </row>
    <row r="8505" spans="1:9" hidden="1">
      <c r="A8505" s="115" t="s">
        <v>22430</v>
      </c>
      <c r="B8505" s="115" t="s">
        <v>22431</v>
      </c>
      <c r="C8505" s="115" t="s">
        <v>22432</v>
      </c>
      <c r="D8505" s="115" t="s">
        <v>1138</v>
      </c>
      <c r="E8505" s="115">
        <v>0.75090000000000001</v>
      </c>
      <c r="F8505" s="674">
        <v>293.83600000000001</v>
      </c>
      <c r="G8505" s="674">
        <v>295.84500000000003</v>
      </c>
      <c r="H8505" s="115">
        <f t="shared" si="264"/>
        <v>1.0068371472522089</v>
      </c>
      <c r="I8505" s="115">
        <f t="shared" si="265"/>
        <v>0.75600000000000001</v>
      </c>
    </row>
    <row r="8506" spans="1:9" hidden="1">
      <c r="A8506" s="115" t="s">
        <v>22433</v>
      </c>
      <c r="B8506" s="115" t="s">
        <v>22434</v>
      </c>
      <c r="C8506" s="115" t="s">
        <v>22435</v>
      </c>
      <c r="D8506" s="115" t="s">
        <v>1138</v>
      </c>
      <c r="E8506" s="115">
        <v>260.53449999999998</v>
      </c>
      <c r="F8506" s="674">
        <v>293.83600000000001</v>
      </c>
      <c r="G8506" s="674">
        <v>295.84500000000003</v>
      </c>
      <c r="H8506" s="115">
        <f t="shared" si="264"/>
        <v>1.0068371472522089</v>
      </c>
      <c r="I8506" s="115">
        <f t="shared" si="265"/>
        <v>262.31580000000002</v>
      </c>
    </row>
    <row r="8507" spans="1:9" hidden="1">
      <c r="A8507" s="115" t="s">
        <v>22436</v>
      </c>
      <c r="B8507" s="115" t="s">
        <v>22437</v>
      </c>
      <c r="C8507" s="115" t="s">
        <v>22438</v>
      </c>
      <c r="D8507" s="115" t="s">
        <v>1138</v>
      </c>
      <c r="E8507" s="115">
        <v>372.66809999999998</v>
      </c>
      <c r="F8507" s="674">
        <v>293.83600000000001</v>
      </c>
      <c r="G8507" s="674">
        <v>295.84500000000003</v>
      </c>
      <c r="H8507" s="115">
        <f t="shared" si="264"/>
        <v>1.0068371472522089</v>
      </c>
      <c r="I8507" s="115">
        <f t="shared" si="265"/>
        <v>375.21609999999998</v>
      </c>
    </row>
    <row r="8508" spans="1:9" hidden="1">
      <c r="A8508" s="115" t="s">
        <v>22439</v>
      </c>
      <c r="B8508" s="115" t="s">
        <v>22440</v>
      </c>
      <c r="C8508" s="115" t="s">
        <v>22441</v>
      </c>
      <c r="D8508" s="115" t="s">
        <v>1138</v>
      </c>
      <c r="E8508" s="115">
        <v>588.98130000000003</v>
      </c>
      <c r="F8508" s="674">
        <v>293.83600000000001</v>
      </c>
      <c r="G8508" s="674">
        <v>295.84500000000003</v>
      </c>
      <c r="H8508" s="115">
        <f t="shared" si="264"/>
        <v>1.0068371472522089</v>
      </c>
      <c r="I8508" s="115">
        <f t="shared" si="265"/>
        <v>593.00829999999996</v>
      </c>
    </row>
    <row r="8509" spans="1:9" hidden="1">
      <c r="A8509" s="115" t="s">
        <v>22442</v>
      </c>
      <c r="B8509" s="115" t="s">
        <v>22443</v>
      </c>
      <c r="C8509" s="115" t="s">
        <v>22444</v>
      </c>
      <c r="D8509" s="115" t="s">
        <v>2038</v>
      </c>
      <c r="E8509" s="115">
        <v>0.99929999999999997</v>
      </c>
      <c r="F8509" s="674">
        <v>293.83600000000001</v>
      </c>
      <c r="G8509" s="674">
        <v>295.84500000000003</v>
      </c>
      <c r="H8509" s="115">
        <f t="shared" si="264"/>
        <v>1.0068371472522089</v>
      </c>
      <c r="I8509" s="115">
        <f t="shared" si="265"/>
        <v>1.0061</v>
      </c>
    </row>
    <row r="8510" spans="1:9" hidden="1">
      <c r="A8510" s="115" t="s">
        <v>22445</v>
      </c>
      <c r="B8510" s="115" t="s">
        <v>22446</v>
      </c>
      <c r="C8510" s="115" t="s">
        <v>22447</v>
      </c>
      <c r="D8510" s="115" t="s">
        <v>2038</v>
      </c>
      <c r="E8510" s="115">
        <v>2.5099</v>
      </c>
      <c r="F8510" s="674">
        <v>293.83600000000001</v>
      </c>
      <c r="G8510" s="674">
        <v>295.84500000000003</v>
      </c>
      <c r="H8510" s="115">
        <f t="shared" si="264"/>
        <v>1.0068371472522089</v>
      </c>
      <c r="I8510" s="115">
        <f t="shared" si="265"/>
        <v>2.5270999999999999</v>
      </c>
    </row>
    <row r="8511" spans="1:9" hidden="1">
      <c r="A8511" s="115" t="s">
        <v>22448</v>
      </c>
      <c r="B8511" s="115" t="s">
        <v>22449</v>
      </c>
      <c r="C8511" s="115" t="s">
        <v>22450</v>
      </c>
      <c r="D8511" s="115" t="s">
        <v>1453</v>
      </c>
      <c r="E8511" s="115">
        <v>343.60329999999999</v>
      </c>
      <c r="F8511" s="674">
        <v>293.83600000000001</v>
      </c>
      <c r="G8511" s="674">
        <v>295.84500000000003</v>
      </c>
      <c r="H8511" s="115">
        <f t="shared" si="264"/>
        <v>1.0068371472522089</v>
      </c>
      <c r="I8511" s="115">
        <f t="shared" si="265"/>
        <v>345.95260000000002</v>
      </c>
    </row>
    <row r="8512" spans="1:9" hidden="1">
      <c r="A8512" s="115" t="s">
        <v>22451</v>
      </c>
      <c r="B8512" s="115" t="s">
        <v>22452</v>
      </c>
      <c r="C8512" s="115" t="s">
        <v>22453</v>
      </c>
      <c r="D8512" s="115" t="s">
        <v>1453</v>
      </c>
      <c r="E8512" s="115">
        <v>104.52760000000001</v>
      </c>
      <c r="F8512" s="674">
        <v>293.83600000000001</v>
      </c>
      <c r="G8512" s="674">
        <v>295.84500000000003</v>
      </c>
      <c r="H8512" s="115">
        <f t="shared" si="264"/>
        <v>1.0068371472522089</v>
      </c>
      <c r="I8512" s="115">
        <f t="shared" si="265"/>
        <v>105.2423</v>
      </c>
    </row>
    <row r="8513" spans="1:9" hidden="1">
      <c r="A8513" s="115" t="s">
        <v>22454</v>
      </c>
      <c r="B8513" s="115" t="s">
        <v>22455</v>
      </c>
      <c r="C8513" s="115" t="s">
        <v>22456</v>
      </c>
      <c r="D8513" s="115" t="s">
        <v>2116</v>
      </c>
      <c r="E8513" s="115">
        <v>2435.8319999999999</v>
      </c>
      <c r="F8513" s="674">
        <v>293.83600000000001</v>
      </c>
      <c r="G8513" s="674">
        <v>295.84500000000003</v>
      </c>
      <c r="H8513" s="115">
        <f t="shared" si="264"/>
        <v>1.0068371472522089</v>
      </c>
      <c r="I8513" s="115">
        <f t="shared" si="265"/>
        <v>2452.4861000000001</v>
      </c>
    </row>
    <row r="8514" spans="1:9" hidden="1">
      <c r="A8514" s="115" t="s">
        <v>22457</v>
      </c>
      <c r="B8514" s="115" t="s">
        <v>22458</v>
      </c>
      <c r="C8514" s="115" t="s">
        <v>22459</v>
      </c>
      <c r="D8514" s="115" t="s">
        <v>2116</v>
      </c>
      <c r="E8514" s="115">
        <v>1516.5119999999999</v>
      </c>
      <c r="F8514" s="674">
        <v>293.83600000000001</v>
      </c>
      <c r="G8514" s="674">
        <v>295.84500000000003</v>
      </c>
      <c r="H8514" s="115">
        <f t="shared" si="264"/>
        <v>1.0068371472522089</v>
      </c>
      <c r="I8514" s="115">
        <f t="shared" si="265"/>
        <v>1526.8806</v>
      </c>
    </row>
    <row r="8515" spans="1:9" hidden="1">
      <c r="A8515" s="115" t="s">
        <v>22460</v>
      </c>
      <c r="B8515" s="115" t="s">
        <v>22461</v>
      </c>
      <c r="C8515" s="115" t="s">
        <v>22462</v>
      </c>
      <c r="D8515" s="115" t="s">
        <v>2116</v>
      </c>
      <c r="E8515" s="115">
        <v>1065.702</v>
      </c>
      <c r="F8515" s="674">
        <v>293.83600000000001</v>
      </c>
      <c r="G8515" s="674">
        <v>295.84500000000003</v>
      </c>
      <c r="H8515" s="115">
        <f t="shared" si="264"/>
        <v>1.0068371472522089</v>
      </c>
      <c r="I8515" s="115">
        <f t="shared" si="265"/>
        <v>1072.9884</v>
      </c>
    </row>
    <row r="8516" spans="1:9" hidden="1">
      <c r="A8516" s="115" t="s">
        <v>22463</v>
      </c>
      <c r="B8516" s="115" t="s">
        <v>22464</v>
      </c>
      <c r="C8516" s="115" t="s">
        <v>22465</v>
      </c>
      <c r="D8516" s="115" t="s">
        <v>2116</v>
      </c>
      <c r="E8516" s="115">
        <v>487.60199999999998</v>
      </c>
      <c r="F8516" s="674">
        <v>293.83600000000001</v>
      </c>
      <c r="G8516" s="674">
        <v>295.84500000000003</v>
      </c>
      <c r="H8516" s="115">
        <f t="shared" si="264"/>
        <v>1.0068371472522089</v>
      </c>
      <c r="I8516" s="115">
        <f t="shared" si="265"/>
        <v>490.93579999999997</v>
      </c>
    </row>
    <row r="8517" spans="1:9" hidden="1">
      <c r="A8517" s="115" t="s">
        <v>22466</v>
      </c>
      <c r="B8517" s="115" t="s">
        <v>22467</v>
      </c>
      <c r="C8517" s="115" t="s">
        <v>22468</v>
      </c>
      <c r="D8517" s="115" t="s">
        <v>2116</v>
      </c>
      <c r="E8517" s="115">
        <v>986.48159999999996</v>
      </c>
      <c r="F8517" s="674">
        <v>293.83600000000001</v>
      </c>
      <c r="G8517" s="674">
        <v>295.84500000000003</v>
      </c>
      <c r="H8517" s="115">
        <f t="shared" ref="H8517:H8580" si="266">G8517/F8517</f>
        <v>1.0068371472522089</v>
      </c>
      <c r="I8517" s="115">
        <f t="shared" ref="I8517:I8580" si="267">ROUND(H8517*E8517,4)</f>
        <v>993.22630000000004</v>
      </c>
    </row>
    <row r="8518" spans="1:9" hidden="1">
      <c r="A8518" s="115" t="s">
        <v>22469</v>
      </c>
      <c r="B8518" s="115" t="s">
        <v>22470</v>
      </c>
      <c r="C8518" s="115" t="s">
        <v>22471</v>
      </c>
      <c r="D8518" s="115" t="s">
        <v>2116</v>
      </c>
      <c r="E8518" s="115">
        <v>66.620400000000004</v>
      </c>
      <c r="F8518" s="674">
        <v>293.83600000000001</v>
      </c>
      <c r="G8518" s="674">
        <v>295.84500000000003</v>
      </c>
      <c r="H8518" s="115">
        <f t="shared" si="266"/>
        <v>1.0068371472522089</v>
      </c>
      <c r="I8518" s="115">
        <f t="shared" si="267"/>
        <v>67.075900000000004</v>
      </c>
    </row>
    <row r="8519" spans="1:9" hidden="1">
      <c r="A8519" s="115" t="s">
        <v>22472</v>
      </c>
      <c r="B8519" s="115" t="s">
        <v>22473</v>
      </c>
      <c r="C8519" s="115" t="s">
        <v>22474</v>
      </c>
      <c r="D8519" s="115" t="s">
        <v>1138</v>
      </c>
      <c r="E8519" s="115">
        <v>133.24080000000001</v>
      </c>
      <c r="F8519" s="674">
        <v>293.83600000000001</v>
      </c>
      <c r="G8519" s="674">
        <v>295.84500000000003</v>
      </c>
      <c r="H8519" s="115">
        <f t="shared" si="266"/>
        <v>1.0068371472522089</v>
      </c>
      <c r="I8519" s="115">
        <f t="shared" si="267"/>
        <v>134.15180000000001</v>
      </c>
    </row>
    <row r="8520" spans="1:9" hidden="1">
      <c r="A8520" s="115" t="s">
        <v>22475</v>
      </c>
      <c r="B8520" s="115" t="s">
        <v>22476</v>
      </c>
      <c r="C8520" s="115" t="s">
        <v>22477</v>
      </c>
      <c r="D8520" s="115" t="s">
        <v>1138</v>
      </c>
      <c r="E8520" s="115">
        <v>174.87860000000001</v>
      </c>
      <c r="F8520" s="674">
        <v>293.83600000000001</v>
      </c>
      <c r="G8520" s="674">
        <v>295.84500000000003</v>
      </c>
      <c r="H8520" s="115">
        <f t="shared" si="266"/>
        <v>1.0068371472522089</v>
      </c>
      <c r="I8520" s="115">
        <f t="shared" si="267"/>
        <v>176.07429999999999</v>
      </c>
    </row>
    <row r="8521" spans="1:9" hidden="1">
      <c r="A8521" s="115" t="s">
        <v>22478</v>
      </c>
      <c r="B8521" s="115" t="s">
        <v>22479</v>
      </c>
      <c r="C8521" s="115" t="s">
        <v>22480</v>
      </c>
      <c r="D8521" s="115" t="s">
        <v>1138</v>
      </c>
      <c r="E8521" s="115">
        <v>202.3595</v>
      </c>
      <c r="F8521" s="674">
        <v>293.83600000000001</v>
      </c>
      <c r="G8521" s="674">
        <v>295.84500000000003</v>
      </c>
      <c r="H8521" s="115">
        <f t="shared" si="266"/>
        <v>1.0068371472522089</v>
      </c>
      <c r="I8521" s="115">
        <f t="shared" si="267"/>
        <v>203.7431</v>
      </c>
    </row>
    <row r="8522" spans="1:9" hidden="1">
      <c r="A8522" s="115" t="s">
        <v>22481</v>
      </c>
      <c r="B8522" s="115" t="s">
        <v>22482</v>
      </c>
      <c r="C8522" s="115" t="s">
        <v>22483</v>
      </c>
      <c r="D8522" s="115" t="s">
        <v>2038</v>
      </c>
      <c r="E8522" s="115">
        <v>21.382200000000001</v>
      </c>
      <c r="F8522" s="674">
        <v>293.83600000000001</v>
      </c>
      <c r="G8522" s="674">
        <v>295.84500000000003</v>
      </c>
      <c r="H8522" s="115">
        <f t="shared" si="266"/>
        <v>1.0068371472522089</v>
      </c>
      <c r="I8522" s="115">
        <f t="shared" si="267"/>
        <v>21.528400000000001</v>
      </c>
    </row>
    <row r="8523" spans="1:9" hidden="1">
      <c r="A8523" s="115" t="s">
        <v>22484</v>
      </c>
      <c r="B8523" s="115" t="s">
        <v>22485</v>
      </c>
      <c r="C8523" s="115" t="s">
        <v>22486</v>
      </c>
      <c r="D8523" s="115" t="s">
        <v>2038</v>
      </c>
      <c r="E8523" s="115">
        <v>31.793600000000001</v>
      </c>
      <c r="F8523" s="674">
        <v>293.83600000000001</v>
      </c>
      <c r="G8523" s="674">
        <v>295.84500000000003</v>
      </c>
      <c r="H8523" s="115">
        <f t="shared" si="266"/>
        <v>1.0068371472522089</v>
      </c>
      <c r="I8523" s="115">
        <f t="shared" si="267"/>
        <v>32.011000000000003</v>
      </c>
    </row>
    <row r="8524" spans="1:9" hidden="1">
      <c r="A8524" s="115" t="s">
        <v>22487</v>
      </c>
      <c r="B8524" s="115" t="s">
        <v>22488</v>
      </c>
      <c r="C8524" s="115" t="s">
        <v>22489</v>
      </c>
      <c r="D8524" s="115" t="s">
        <v>2038</v>
      </c>
      <c r="E8524" s="115">
        <v>18.911999999999999</v>
      </c>
      <c r="F8524" s="674">
        <v>293.83600000000001</v>
      </c>
      <c r="G8524" s="674">
        <v>295.84500000000003</v>
      </c>
      <c r="H8524" s="115">
        <f t="shared" si="266"/>
        <v>1.0068371472522089</v>
      </c>
      <c r="I8524" s="115">
        <f t="shared" si="267"/>
        <v>19.0413</v>
      </c>
    </row>
    <row r="8525" spans="1:9" hidden="1">
      <c r="A8525" s="115" t="s">
        <v>22490</v>
      </c>
      <c r="B8525" s="115" t="s">
        <v>22491</v>
      </c>
      <c r="C8525" s="115" t="s">
        <v>22492</v>
      </c>
      <c r="D8525" s="115" t="s">
        <v>1453</v>
      </c>
      <c r="E8525" s="115">
        <v>182.34979999999999</v>
      </c>
      <c r="F8525" s="674">
        <v>293.83600000000001</v>
      </c>
      <c r="G8525" s="674">
        <v>295.84500000000003</v>
      </c>
      <c r="H8525" s="115">
        <f t="shared" si="266"/>
        <v>1.0068371472522089</v>
      </c>
      <c r="I8525" s="115">
        <f t="shared" si="267"/>
        <v>183.5966</v>
      </c>
    </row>
    <row r="8526" spans="1:9" hidden="1">
      <c r="A8526" s="115" t="s">
        <v>22493</v>
      </c>
      <c r="B8526" s="115" t="s">
        <v>22494</v>
      </c>
      <c r="C8526" s="115" t="s">
        <v>22495</v>
      </c>
      <c r="D8526" s="115" t="s">
        <v>1242</v>
      </c>
      <c r="E8526" s="115">
        <v>59.753399999999999</v>
      </c>
      <c r="F8526" s="674">
        <v>293.83600000000001</v>
      </c>
      <c r="G8526" s="674">
        <v>295.84500000000003</v>
      </c>
      <c r="H8526" s="115">
        <f t="shared" si="266"/>
        <v>1.0068371472522089</v>
      </c>
      <c r="I8526" s="115">
        <f t="shared" si="267"/>
        <v>60.161900000000003</v>
      </c>
    </row>
    <row r="8527" spans="1:9" hidden="1">
      <c r="A8527" s="115" t="s">
        <v>22496</v>
      </c>
      <c r="B8527" s="115" t="s">
        <v>22497</v>
      </c>
      <c r="C8527" s="115" t="s">
        <v>22498</v>
      </c>
      <c r="D8527" s="115" t="s">
        <v>1242</v>
      </c>
      <c r="E8527" s="115">
        <v>34.985599999999998</v>
      </c>
      <c r="F8527" s="674">
        <v>293.83600000000001</v>
      </c>
      <c r="G8527" s="674">
        <v>295.84500000000003</v>
      </c>
      <c r="H8527" s="115">
        <f t="shared" si="266"/>
        <v>1.0068371472522089</v>
      </c>
      <c r="I8527" s="115">
        <f t="shared" si="267"/>
        <v>35.224800000000002</v>
      </c>
    </row>
    <row r="8528" spans="1:9" hidden="1">
      <c r="A8528" s="115" t="s">
        <v>22499</v>
      </c>
      <c r="B8528" s="115" t="s">
        <v>22500</v>
      </c>
      <c r="C8528" s="115" t="s">
        <v>22501</v>
      </c>
      <c r="D8528" s="115" t="s">
        <v>1242</v>
      </c>
      <c r="E8528" s="115">
        <v>149.55549999999999</v>
      </c>
      <c r="F8528" s="674">
        <v>293.83600000000001</v>
      </c>
      <c r="G8528" s="674">
        <v>295.84500000000003</v>
      </c>
      <c r="H8528" s="115">
        <f t="shared" si="266"/>
        <v>1.0068371472522089</v>
      </c>
      <c r="I8528" s="115">
        <f t="shared" si="267"/>
        <v>150.578</v>
      </c>
    </row>
    <row r="8529" spans="1:9" hidden="1">
      <c r="A8529" s="115" t="s">
        <v>22502</v>
      </c>
      <c r="B8529" s="115" t="s">
        <v>22503</v>
      </c>
      <c r="C8529" s="115" t="s">
        <v>22504</v>
      </c>
      <c r="D8529" s="115" t="s">
        <v>1138</v>
      </c>
      <c r="E8529" s="115">
        <v>382.05579999999998</v>
      </c>
      <c r="F8529" s="674">
        <v>293.83600000000001</v>
      </c>
      <c r="G8529" s="674">
        <v>295.84500000000003</v>
      </c>
      <c r="H8529" s="115">
        <f t="shared" si="266"/>
        <v>1.0068371472522089</v>
      </c>
      <c r="I8529" s="115">
        <f t="shared" si="267"/>
        <v>384.66800000000001</v>
      </c>
    </row>
    <row r="8530" spans="1:9" hidden="1">
      <c r="A8530" s="115" t="s">
        <v>22505</v>
      </c>
      <c r="B8530" s="115" t="s">
        <v>22506</v>
      </c>
      <c r="C8530" s="115" t="s">
        <v>22507</v>
      </c>
      <c r="D8530" s="115" t="s">
        <v>1242</v>
      </c>
      <c r="E8530" s="115">
        <v>274.13589999999999</v>
      </c>
      <c r="F8530" s="674">
        <v>293.83600000000001</v>
      </c>
      <c r="G8530" s="674">
        <v>295.84500000000003</v>
      </c>
      <c r="H8530" s="115">
        <f t="shared" si="266"/>
        <v>1.0068371472522089</v>
      </c>
      <c r="I8530" s="115">
        <f t="shared" si="267"/>
        <v>276.0102</v>
      </c>
    </row>
    <row r="8531" spans="1:9" hidden="1">
      <c r="A8531" s="115" t="s">
        <v>22508</v>
      </c>
      <c r="B8531" s="115" t="s">
        <v>22509</v>
      </c>
      <c r="C8531" s="115" t="s">
        <v>22510</v>
      </c>
      <c r="D8531" s="115" t="s">
        <v>1138</v>
      </c>
      <c r="E8531" s="115">
        <v>746.73140000000001</v>
      </c>
      <c r="F8531" s="674">
        <v>293.83600000000001</v>
      </c>
      <c r="G8531" s="674">
        <v>295.84500000000003</v>
      </c>
      <c r="H8531" s="115">
        <f t="shared" si="266"/>
        <v>1.0068371472522089</v>
      </c>
      <c r="I8531" s="115">
        <f t="shared" si="267"/>
        <v>751.83690000000001</v>
      </c>
    </row>
    <row r="8532" spans="1:9" hidden="1">
      <c r="A8532" s="115" t="s">
        <v>22511</v>
      </c>
      <c r="B8532" s="115" t="s">
        <v>22512</v>
      </c>
      <c r="C8532" s="115" t="s">
        <v>22513</v>
      </c>
      <c r="D8532" s="115" t="s">
        <v>1138</v>
      </c>
      <c r="E8532" s="115">
        <v>1291.4940999999999</v>
      </c>
      <c r="F8532" s="674">
        <v>293.83600000000001</v>
      </c>
      <c r="G8532" s="674">
        <v>295.84500000000003</v>
      </c>
      <c r="H8532" s="115">
        <f t="shared" si="266"/>
        <v>1.0068371472522089</v>
      </c>
      <c r="I8532" s="115">
        <f t="shared" si="267"/>
        <v>1300.3242</v>
      </c>
    </row>
    <row r="8533" spans="1:9" hidden="1">
      <c r="A8533" s="115" t="s">
        <v>22514</v>
      </c>
      <c r="B8533" s="115" t="s">
        <v>22515</v>
      </c>
      <c r="C8533" s="115" t="s">
        <v>22516</v>
      </c>
      <c r="D8533" s="115" t="s">
        <v>1138</v>
      </c>
      <c r="E8533" s="115">
        <v>871.18820000000005</v>
      </c>
      <c r="F8533" s="674">
        <v>293.83600000000001</v>
      </c>
      <c r="G8533" s="674">
        <v>295.84500000000003</v>
      </c>
      <c r="H8533" s="115">
        <f t="shared" si="266"/>
        <v>1.0068371472522089</v>
      </c>
      <c r="I8533" s="115">
        <f t="shared" si="267"/>
        <v>877.14459999999997</v>
      </c>
    </row>
    <row r="8534" spans="1:9" hidden="1">
      <c r="A8534" s="115" t="s">
        <v>22517</v>
      </c>
      <c r="B8534" s="115" t="s">
        <v>22518</v>
      </c>
      <c r="C8534" s="115" t="s">
        <v>22519</v>
      </c>
      <c r="D8534" s="115" t="s">
        <v>1138</v>
      </c>
      <c r="E8534" s="115">
        <v>2220.7415999999998</v>
      </c>
      <c r="F8534" s="674">
        <v>293.83600000000001</v>
      </c>
      <c r="G8534" s="674">
        <v>295.84500000000003</v>
      </c>
      <c r="H8534" s="115">
        <f t="shared" si="266"/>
        <v>1.0068371472522089</v>
      </c>
      <c r="I8534" s="115">
        <f t="shared" si="267"/>
        <v>2235.9250999999999</v>
      </c>
    </row>
    <row r="8535" spans="1:9" hidden="1">
      <c r="A8535" s="115" t="s">
        <v>22520</v>
      </c>
      <c r="B8535" s="115" t="s">
        <v>22521</v>
      </c>
      <c r="C8535" s="115" t="s">
        <v>22522</v>
      </c>
      <c r="D8535" s="115" t="s">
        <v>1242</v>
      </c>
      <c r="E8535" s="115">
        <v>883.49019999999996</v>
      </c>
      <c r="F8535" s="674">
        <v>293.83600000000001</v>
      </c>
      <c r="G8535" s="674">
        <v>295.84500000000003</v>
      </c>
      <c r="H8535" s="115">
        <f t="shared" si="266"/>
        <v>1.0068371472522089</v>
      </c>
      <c r="I8535" s="115">
        <f t="shared" si="267"/>
        <v>889.5308</v>
      </c>
    </row>
    <row r="8536" spans="1:9" hidden="1">
      <c r="A8536" s="115" t="s">
        <v>22523</v>
      </c>
      <c r="B8536" s="115" t="s">
        <v>22524</v>
      </c>
      <c r="C8536" s="115" t="s">
        <v>22525</v>
      </c>
      <c r="D8536" s="115" t="s">
        <v>1138</v>
      </c>
      <c r="E8536" s="115">
        <v>1604.0617</v>
      </c>
      <c r="F8536" s="674">
        <v>293.83600000000001</v>
      </c>
      <c r="G8536" s="674">
        <v>295.84500000000003</v>
      </c>
      <c r="H8536" s="115">
        <f t="shared" si="266"/>
        <v>1.0068371472522089</v>
      </c>
      <c r="I8536" s="115">
        <f t="shared" si="267"/>
        <v>1615.0289</v>
      </c>
    </row>
    <row r="8537" spans="1:9" hidden="1">
      <c r="A8537" s="115" t="s">
        <v>22526</v>
      </c>
      <c r="B8537" s="115" t="s">
        <v>22527</v>
      </c>
      <c r="C8537" s="115" t="s">
        <v>22528</v>
      </c>
      <c r="D8537" s="115" t="s">
        <v>1138</v>
      </c>
      <c r="E8537" s="115">
        <v>577.48910000000001</v>
      </c>
      <c r="F8537" s="674">
        <v>293.83600000000001</v>
      </c>
      <c r="G8537" s="674">
        <v>295.84500000000003</v>
      </c>
      <c r="H8537" s="115">
        <f t="shared" si="266"/>
        <v>1.0068371472522089</v>
      </c>
      <c r="I8537" s="115">
        <f t="shared" si="267"/>
        <v>581.4375</v>
      </c>
    </row>
    <row r="8538" spans="1:9" hidden="1">
      <c r="A8538" s="115" t="s">
        <v>22529</v>
      </c>
      <c r="B8538" s="115" t="s">
        <v>22530</v>
      </c>
      <c r="C8538" s="115" t="s">
        <v>22531</v>
      </c>
      <c r="D8538" s="115" t="s">
        <v>2038</v>
      </c>
      <c r="E8538" s="115">
        <v>217.27170000000001</v>
      </c>
      <c r="F8538" s="674">
        <v>293.83600000000001</v>
      </c>
      <c r="G8538" s="674">
        <v>295.84500000000003</v>
      </c>
      <c r="H8538" s="115">
        <f t="shared" si="266"/>
        <v>1.0068371472522089</v>
      </c>
      <c r="I8538" s="115">
        <f t="shared" si="267"/>
        <v>218.75720000000001</v>
      </c>
    </row>
    <row r="8539" spans="1:9" hidden="1">
      <c r="A8539" s="115" t="s">
        <v>22532</v>
      </c>
      <c r="B8539" s="115" t="s">
        <v>22533</v>
      </c>
      <c r="C8539" s="115" t="s">
        <v>22534</v>
      </c>
      <c r="D8539" s="115" t="s">
        <v>2038</v>
      </c>
      <c r="E8539" s="115">
        <v>199.2724</v>
      </c>
      <c r="F8539" s="674">
        <v>293.83600000000001</v>
      </c>
      <c r="G8539" s="674">
        <v>295.84500000000003</v>
      </c>
      <c r="H8539" s="115">
        <f t="shared" si="266"/>
        <v>1.0068371472522089</v>
      </c>
      <c r="I8539" s="115">
        <f t="shared" si="267"/>
        <v>200.63489999999999</v>
      </c>
    </row>
    <row r="8540" spans="1:9" hidden="1">
      <c r="A8540" s="115" t="s">
        <v>22535</v>
      </c>
      <c r="B8540" s="115" t="s">
        <v>22536</v>
      </c>
      <c r="C8540" s="115" t="s">
        <v>22537</v>
      </c>
      <c r="D8540" s="115" t="s">
        <v>2038</v>
      </c>
      <c r="E8540" s="115">
        <v>264.6927</v>
      </c>
      <c r="F8540" s="674">
        <v>293.83600000000001</v>
      </c>
      <c r="G8540" s="674">
        <v>295.84500000000003</v>
      </c>
      <c r="H8540" s="115">
        <f t="shared" si="266"/>
        <v>1.0068371472522089</v>
      </c>
      <c r="I8540" s="115">
        <f t="shared" si="267"/>
        <v>266.50240000000002</v>
      </c>
    </row>
    <row r="8541" spans="1:9" hidden="1">
      <c r="A8541" s="115" t="s">
        <v>22538</v>
      </c>
      <c r="B8541" s="115" t="s">
        <v>22539</v>
      </c>
      <c r="C8541" s="115" t="s">
        <v>22540</v>
      </c>
      <c r="D8541" s="115" t="s">
        <v>2038</v>
      </c>
      <c r="E8541" s="115">
        <v>274.24360000000001</v>
      </c>
      <c r="F8541" s="674">
        <v>293.83600000000001</v>
      </c>
      <c r="G8541" s="674">
        <v>295.84500000000003</v>
      </c>
      <c r="H8541" s="115">
        <f t="shared" si="266"/>
        <v>1.0068371472522089</v>
      </c>
      <c r="I8541" s="115">
        <f t="shared" si="267"/>
        <v>276.11860000000001</v>
      </c>
    </row>
    <row r="8542" spans="1:9" hidden="1">
      <c r="A8542" s="115" t="s">
        <v>22541</v>
      </c>
      <c r="B8542" s="115" t="s">
        <v>22542</v>
      </c>
      <c r="C8542" s="115" t="s">
        <v>22543</v>
      </c>
      <c r="D8542" s="115" t="s">
        <v>2038</v>
      </c>
      <c r="E8542" s="115">
        <v>239.53540000000001</v>
      </c>
      <c r="F8542" s="674">
        <v>293.83600000000001</v>
      </c>
      <c r="G8542" s="674">
        <v>295.84500000000003</v>
      </c>
      <c r="H8542" s="115">
        <f t="shared" si="266"/>
        <v>1.0068371472522089</v>
      </c>
      <c r="I8542" s="115">
        <f t="shared" si="267"/>
        <v>241.17310000000001</v>
      </c>
    </row>
    <row r="8543" spans="1:9" hidden="1">
      <c r="A8543" s="115" t="s">
        <v>22544</v>
      </c>
      <c r="B8543" s="115" t="s">
        <v>22545</v>
      </c>
      <c r="C8543" s="115" t="s">
        <v>22546</v>
      </c>
      <c r="D8543" s="115" t="s">
        <v>2038</v>
      </c>
      <c r="E8543" s="115">
        <v>189.59829999999999</v>
      </c>
      <c r="F8543" s="674">
        <v>293.83600000000001</v>
      </c>
      <c r="G8543" s="674">
        <v>295.84500000000003</v>
      </c>
      <c r="H8543" s="115">
        <f t="shared" si="266"/>
        <v>1.0068371472522089</v>
      </c>
      <c r="I8543" s="115">
        <f t="shared" si="267"/>
        <v>190.8946</v>
      </c>
    </row>
    <row r="8544" spans="1:9" hidden="1">
      <c r="A8544" s="115" t="s">
        <v>22547</v>
      </c>
      <c r="B8544" s="115" t="s">
        <v>22548</v>
      </c>
      <c r="C8544" s="115" t="s">
        <v>22549</v>
      </c>
      <c r="D8544" s="115" t="s">
        <v>2038</v>
      </c>
      <c r="E8544" s="115">
        <v>172.07660000000001</v>
      </c>
      <c r="F8544" s="674">
        <v>293.83600000000001</v>
      </c>
      <c r="G8544" s="674">
        <v>295.84500000000003</v>
      </c>
      <c r="H8544" s="115">
        <f t="shared" si="266"/>
        <v>1.0068371472522089</v>
      </c>
      <c r="I8544" s="115">
        <f t="shared" si="267"/>
        <v>173.25309999999999</v>
      </c>
    </row>
    <row r="8545" spans="1:9" hidden="1">
      <c r="A8545" s="115" t="s">
        <v>22550</v>
      </c>
      <c r="B8545" s="115" t="s">
        <v>22551</v>
      </c>
      <c r="C8545" s="115" t="s">
        <v>22552</v>
      </c>
      <c r="D8545" s="115" t="s">
        <v>2038</v>
      </c>
      <c r="E8545" s="115">
        <v>317.62240000000003</v>
      </c>
      <c r="F8545" s="674">
        <v>293.83600000000001</v>
      </c>
      <c r="G8545" s="674">
        <v>295.84500000000003</v>
      </c>
      <c r="H8545" s="115">
        <f t="shared" si="266"/>
        <v>1.0068371472522089</v>
      </c>
      <c r="I8545" s="115">
        <f t="shared" si="267"/>
        <v>319.79399999999998</v>
      </c>
    </row>
    <row r="8546" spans="1:9" hidden="1">
      <c r="A8546" s="115" t="s">
        <v>22553</v>
      </c>
      <c r="B8546" s="115" t="s">
        <v>22554</v>
      </c>
      <c r="C8546" s="115" t="s">
        <v>22555</v>
      </c>
      <c r="D8546" s="115" t="s">
        <v>2038</v>
      </c>
      <c r="E8546" s="115">
        <v>193.14230000000001</v>
      </c>
      <c r="F8546" s="674">
        <v>293.83600000000001</v>
      </c>
      <c r="G8546" s="674">
        <v>295.84500000000003</v>
      </c>
      <c r="H8546" s="115">
        <f t="shared" si="266"/>
        <v>1.0068371472522089</v>
      </c>
      <c r="I8546" s="115">
        <f t="shared" si="267"/>
        <v>194.46279999999999</v>
      </c>
    </row>
    <row r="8547" spans="1:9" hidden="1">
      <c r="A8547" s="115" t="s">
        <v>22556</v>
      </c>
      <c r="B8547" s="115" t="s">
        <v>22557</v>
      </c>
      <c r="C8547" s="115" t="s">
        <v>22558</v>
      </c>
      <c r="D8547" s="115" t="s">
        <v>2038</v>
      </c>
      <c r="E8547" s="115">
        <v>222.6482</v>
      </c>
      <c r="F8547" s="674">
        <v>293.83600000000001</v>
      </c>
      <c r="G8547" s="674">
        <v>295.84500000000003</v>
      </c>
      <c r="H8547" s="115">
        <f t="shared" si="266"/>
        <v>1.0068371472522089</v>
      </c>
      <c r="I8547" s="115">
        <f t="shared" si="267"/>
        <v>224.1705</v>
      </c>
    </row>
    <row r="8548" spans="1:9" hidden="1">
      <c r="A8548" s="115" t="s">
        <v>22559</v>
      </c>
      <c r="B8548" s="115" t="s">
        <v>22560</v>
      </c>
      <c r="C8548" s="115" t="s">
        <v>22561</v>
      </c>
      <c r="D8548" s="115" t="s">
        <v>2038</v>
      </c>
      <c r="E8548" s="115">
        <v>194.73859999999999</v>
      </c>
      <c r="F8548" s="674">
        <v>293.83600000000001</v>
      </c>
      <c r="G8548" s="674">
        <v>295.84500000000003</v>
      </c>
      <c r="H8548" s="115">
        <f t="shared" si="266"/>
        <v>1.0068371472522089</v>
      </c>
      <c r="I8548" s="115">
        <f t="shared" si="267"/>
        <v>196.0701</v>
      </c>
    </row>
    <row r="8549" spans="1:9" hidden="1">
      <c r="A8549" s="115" t="s">
        <v>22562</v>
      </c>
      <c r="B8549" s="115" t="s">
        <v>22563</v>
      </c>
      <c r="C8549" s="115" t="s">
        <v>22564</v>
      </c>
      <c r="D8549" s="115" t="s">
        <v>2038</v>
      </c>
      <c r="E8549" s="115">
        <v>176.02119999999999</v>
      </c>
      <c r="F8549" s="674">
        <v>293.83600000000001</v>
      </c>
      <c r="G8549" s="674">
        <v>295.84500000000003</v>
      </c>
      <c r="H8549" s="115">
        <f t="shared" si="266"/>
        <v>1.0068371472522089</v>
      </c>
      <c r="I8549" s="115">
        <f t="shared" si="267"/>
        <v>177.22470000000001</v>
      </c>
    </row>
    <row r="8550" spans="1:9" hidden="1">
      <c r="A8550" s="115" t="s">
        <v>22565</v>
      </c>
      <c r="B8550" s="115" t="s">
        <v>22566</v>
      </c>
      <c r="C8550" s="115" t="s">
        <v>22567</v>
      </c>
      <c r="D8550" s="115" t="s">
        <v>2038</v>
      </c>
      <c r="E8550" s="115">
        <v>149.0916</v>
      </c>
      <c r="F8550" s="674">
        <v>293.83600000000001</v>
      </c>
      <c r="G8550" s="674">
        <v>295.84500000000003</v>
      </c>
      <c r="H8550" s="115">
        <f t="shared" si="266"/>
        <v>1.0068371472522089</v>
      </c>
      <c r="I8550" s="115">
        <f t="shared" si="267"/>
        <v>150.11099999999999</v>
      </c>
    </row>
    <row r="8551" spans="1:9" hidden="1">
      <c r="A8551" s="115" t="s">
        <v>22568</v>
      </c>
      <c r="B8551" s="115" t="s">
        <v>22569</v>
      </c>
      <c r="C8551" s="115" t="s">
        <v>22570</v>
      </c>
      <c r="D8551" s="115" t="s">
        <v>2038</v>
      </c>
      <c r="E8551" s="115">
        <v>106.12139999999999</v>
      </c>
      <c r="F8551" s="674">
        <v>293.83600000000001</v>
      </c>
      <c r="G8551" s="674">
        <v>295.84500000000003</v>
      </c>
      <c r="H8551" s="115">
        <f t="shared" si="266"/>
        <v>1.0068371472522089</v>
      </c>
      <c r="I8551" s="115">
        <f t="shared" si="267"/>
        <v>106.84699999999999</v>
      </c>
    </row>
    <row r="8552" spans="1:9" hidden="1">
      <c r="A8552" s="115" t="s">
        <v>22571</v>
      </c>
      <c r="B8552" s="115" t="s">
        <v>22572</v>
      </c>
      <c r="C8552" s="115" t="s">
        <v>22573</v>
      </c>
      <c r="D8552" s="115" t="s">
        <v>1138</v>
      </c>
      <c r="E8552" s="115">
        <v>2.6648000000000001</v>
      </c>
      <c r="F8552" s="674">
        <v>293.83600000000001</v>
      </c>
      <c r="G8552" s="674">
        <v>295.84500000000003</v>
      </c>
      <c r="H8552" s="115">
        <f t="shared" si="266"/>
        <v>1.0068371472522089</v>
      </c>
      <c r="I8552" s="115">
        <f t="shared" si="267"/>
        <v>2.6829999999999998</v>
      </c>
    </row>
    <row r="8553" spans="1:9" hidden="1">
      <c r="A8553" s="115" t="s">
        <v>22574</v>
      </c>
      <c r="B8553" s="115" t="s">
        <v>22575</v>
      </c>
      <c r="C8553" s="115" t="s">
        <v>22576</v>
      </c>
      <c r="D8553" s="115" t="s">
        <v>2038</v>
      </c>
      <c r="E8553" s="115">
        <v>2.2928000000000002</v>
      </c>
      <c r="F8553" s="674">
        <v>293.83600000000001</v>
      </c>
      <c r="G8553" s="674">
        <v>295.84500000000003</v>
      </c>
      <c r="H8553" s="115">
        <f t="shared" si="266"/>
        <v>1.0068371472522089</v>
      </c>
      <c r="I8553" s="115">
        <f t="shared" si="267"/>
        <v>2.3085</v>
      </c>
    </row>
    <row r="8554" spans="1:9" hidden="1">
      <c r="A8554" s="115" t="s">
        <v>22577</v>
      </c>
      <c r="B8554" s="115" t="s">
        <v>22578</v>
      </c>
      <c r="C8554" s="115" t="s">
        <v>22579</v>
      </c>
      <c r="D8554" s="115" t="s">
        <v>2038</v>
      </c>
      <c r="E8554" s="115">
        <v>4.5856000000000003</v>
      </c>
      <c r="F8554" s="674">
        <v>293.83600000000001</v>
      </c>
      <c r="G8554" s="674">
        <v>295.84500000000003</v>
      </c>
      <c r="H8554" s="115">
        <f t="shared" si="266"/>
        <v>1.0068371472522089</v>
      </c>
      <c r="I8554" s="115">
        <f t="shared" si="267"/>
        <v>4.617</v>
      </c>
    </row>
    <row r="8555" spans="1:9" hidden="1">
      <c r="A8555" s="115" t="s">
        <v>22580</v>
      </c>
      <c r="B8555" s="115" t="s">
        <v>22581</v>
      </c>
      <c r="C8555" s="115" t="s">
        <v>22582</v>
      </c>
      <c r="D8555" s="115" t="s">
        <v>2038</v>
      </c>
      <c r="E8555" s="115">
        <v>6.8783000000000003</v>
      </c>
      <c r="F8555" s="674">
        <v>293.83600000000001</v>
      </c>
      <c r="G8555" s="674">
        <v>295.84500000000003</v>
      </c>
      <c r="H8555" s="115">
        <f t="shared" si="266"/>
        <v>1.0068371472522089</v>
      </c>
      <c r="I8555" s="115">
        <f t="shared" si="267"/>
        <v>6.9253</v>
      </c>
    </row>
    <row r="8556" spans="1:9" hidden="1">
      <c r="A8556" s="115" t="s">
        <v>22583</v>
      </c>
      <c r="B8556" s="115" t="s">
        <v>22584</v>
      </c>
      <c r="C8556" s="115" t="s">
        <v>22585</v>
      </c>
      <c r="D8556" s="115" t="s">
        <v>2038</v>
      </c>
      <c r="E8556" s="115">
        <v>9.1710999999999991</v>
      </c>
      <c r="F8556" s="674">
        <v>293.83600000000001</v>
      </c>
      <c r="G8556" s="674">
        <v>295.84500000000003</v>
      </c>
      <c r="H8556" s="115">
        <f t="shared" si="266"/>
        <v>1.0068371472522089</v>
      </c>
      <c r="I8556" s="115">
        <f t="shared" si="267"/>
        <v>9.2338000000000005</v>
      </c>
    </row>
    <row r="8557" spans="1:9" hidden="1">
      <c r="A8557" s="115" t="s">
        <v>22586</v>
      </c>
      <c r="B8557" s="115" t="s">
        <v>22587</v>
      </c>
      <c r="C8557" s="115" t="s">
        <v>22588</v>
      </c>
      <c r="D8557" s="115" t="s">
        <v>2038</v>
      </c>
      <c r="E8557" s="115">
        <v>14.3299</v>
      </c>
      <c r="F8557" s="674">
        <v>293.83600000000001</v>
      </c>
      <c r="G8557" s="674">
        <v>295.84500000000003</v>
      </c>
      <c r="H8557" s="115">
        <f t="shared" si="266"/>
        <v>1.0068371472522089</v>
      </c>
      <c r="I8557" s="115">
        <f t="shared" si="267"/>
        <v>14.427899999999999</v>
      </c>
    </row>
    <row r="8558" spans="1:9" hidden="1">
      <c r="A8558" s="115" t="s">
        <v>22589</v>
      </c>
      <c r="B8558" s="115" t="s">
        <v>22590</v>
      </c>
      <c r="C8558" s="115" t="s">
        <v>22591</v>
      </c>
      <c r="D8558" s="115" t="s">
        <v>2038</v>
      </c>
      <c r="E8558" s="115">
        <v>33.701999999999998</v>
      </c>
      <c r="F8558" s="674">
        <v>293.83600000000001</v>
      </c>
      <c r="G8558" s="674">
        <v>295.84500000000003</v>
      </c>
      <c r="H8558" s="115">
        <f t="shared" si="266"/>
        <v>1.0068371472522089</v>
      </c>
      <c r="I8558" s="115">
        <f t="shared" si="267"/>
        <v>33.932400000000001</v>
      </c>
    </row>
    <row r="8559" spans="1:9" hidden="1">
      <c r="A8559" s="115" t="s">
        <v>22592</v>
      </c>
      <c r="B8559" s="115" t="s">
        <v>22593</v>
      </c>
      <c r="C8559" s="115" t="s">
        <v>22594</v>
      </c>
      <c r="D8559" s="115" t="s">
        <v>1138</v>
      </c>
      <c r="E8559" s="115">
        <v>0.83279999999999998</v>
      </c>
      <c r="F8559" s="674">
        <v>293.83600000000001</v>
      </c>
      <c r="G8559" s="674">
        <v>295.84500000000003</v>
      </c>
      <c r="H8559" s="115">
        <f t="shared" si="266"/>
        <v>1.0068371472522089</v>
      </c>
      <c r="I8559" s="115">
        <f t="shared" si="267"/>
        <v>0.83850000000000002</v>
      </c>
    </row>
    <row r="8560" spans="1:9" hidden="1">
      <c r="A8560" s="115" t="s">
        <v>22595</v>
      </c>
      <c r="B8560" s="115" t="s">
        <v>22596</v>
      </c>
      <c r="C8560" s="115" t="s">
        <v>22597</v>
      </c>
      <c r="D8560" s="115" t="s">
        <v>1138</v>
      </c>
      <c r="E8560" s="115">
        <v>608</v>
      </c>
      <c r="F8560" s="674">
        <v>293.83600000000001</v>
      </c>
      <c r="G8560" s="674">
        <v>295.84500000000003</v>
      </c>
      <c r="H8560" s="115">
        <f t="shared" si="266"/>
        <v>1.0068371472522089</v>
      </c>
      <c r="I8560" s="115">
        <f t="shared" si="267"/>
        <v>612.15700000000004</v>
      </c>
    </row>
    <row r="8561" spans="1:9" hidden="1">
      <c r="A8561" s="115" t="s">
        <v>22598</v>
      </c>
      <c r="B8561" s="115" t="s">
        <v>22599</v>
      </c>
      <c r="C8561" s="115" t="s">
        <v>22600</v>
      </c>
      <c r="D8561" s="115" t="s">
        <v>1138</v>
      </c>
      <c r="E8561" s="115">
        <v>1358</v>
      </c>
      <c r="F8561" s="674">
        <v>293.83600000000001</v>
      </c>
      <c r="G8561" s="674">
        <v>295.84500000000003</v>
      </c>
      <c r="H8561" s="115">
        <f t="shared" si="266"/>
        <v>1.0068371472522089</v>
      </c>
      <c r="I8561" s="115">
        <f t="shared" si="267"/>
        <v>1367.2847999999999</v>
      </c>
    </row>
    <row r="8562" spans="1:9" hidden="1">
      <c r="A8562" s="115" t="s">
        <v>22601</v>
      </c>
      <c r="B8562" s="115" t="s">
        <v>22602</v>
      </c>
      <c r="C8562" s="115" t="s">
        <v>22603</v>
      </c>
      <c r="D8562" s="115" t="s">
        <v>1242</v>
      </c>
      <c r="E8562" s="115">
        <v>82.614199999999997</v>
      </c>
      <c r="F8562" s="674">
        <v>293.83600000000001</v>
      </c>
      <c r="G8562" s="674">
        <v>295.84500000000003</v>
      </c>
      <c r="H8562" s="115">
        <f t="shared" si="266"/>
        <v>1.0068371472522089</v>
      </c>
      <c r="I8562" s="115">
        <f t="shared" si="267"/>
        <v>83.179000000000002</v>
      </c>
    </row>
    <row r="8563" spans="1:9" hidden="1">
      <c r="A8563" s="115" t="s">
        <v>22604</v>
      </c>
      <c r="B8563" s="115" t="s">
        <v>22605</v>
      </c>
      <c r="C8563" s="115" t="s">
        <v>22606</v>
      </c>
      <c r="D8563" s="115" t="s">
        <v>1242</v>
      </c>
      <c r="E8563" s="115">
        <v>95.601399999999998</v>
      </c>
      <c r="F8563" s="674">
        <v>293.83600000000001</v>
      </c>
      <c r="G8563" s="674">
        <v>295.84500000000003</v>
      </c>
      <c r="H8563" s="115">
        <f t="shared" si="266"/>
        <v>1.0068371472522089</v>
      </c>
      <c r="I8563" s="115">
        <f t="shared" si="267"/>
        <v>96.254999999999995</v>
      </c>
    </row>
    <row r="8564" spans="1:9" hidden="1">
      <c r="A8564" s="115" t="s">
        <v>22607</v>
      </c>
      <c r="B8564" s="115" t="s">
        <v>22608</v>
      </c>
      <c r="C8564" s="115" t="s">
        <v>22609</v>
      </c>
      <c r="D8564" s="115" t="s">
        <v>1138</v>
      </c>
      <c r="E8564" s="115">
        <v>147.66659999999999</v>
      </c>
      <c r="F8564" s="674">
        <v>293.83600000000001</v>
      </c>
      <c r="G8564" s="674">
        <v>295.84500000000003</v>
      </c>
      <c r="H8564" s="115">
        <f t="shared" si="266"/>
        <v>1.0068371472522089</v>
      </c>
      <c r="I8564" s="115">
        <f t="shared" si="267"/>
        <v>148.67619999999999</v>
      </c>
    </row>
    <row r="8565" spans="1:9" hidden="1">
      <c r="A8565" s="115" t="s">
        <v>22610</v>
      </c>
      <c r="B8565" s="115" t="s">
        <v>22611</v>
      </c>
      <c r="C8565" s="115" t="s">
        <v>22612</v>
      </c>
      <c r="D8565" s="115" t="s">
        <v>1242</v>
      </c>
      <c r="E8565" s="115">
        <v>118.0929</v>
      </c>
      <c r="F8565" s="674">
        <v>293.83600000000001</v>
      </c>
      <c r="G8565" s="674">
        <v>295.84500000000003</v>
      </c>
      <c r="H8565" s="115">
        <f t="shared" si="266"/>
        <v>1.0068371472522089</v>
      </c>
      <c r="I8565" s="115">
        <f t="shared" si="267"/>
        <v>118.9003</v>
      </c>
    </row>
    <row r="8566" spans="1:9" hidden="1">
      <c r="A8566" s="115" t="s">
        <v>22613</v>
      </c>
      <c r="B8566" s="115" t="s">
        <v>22614</v>
      </c>
      <c r="C8566" s="115" t="s">
        <v>22615</v>
      </c>
      <c r="D8566" s="115" t="s">
        <v>1242</v>
      </c>
      <c r="E8566" s="115">
        <v>6.1303000000000001</v>
      </c>
      <c r="F8566" s="674">
        <v>293.83600000000001</v>
      </c>
      <c r="G8566" s="674">
        <v>295.84500000000003</v>
      </c>
      <c r="H8566" s="115">
        <f t="shared" si="266"/>
        <v>1.0068371472522089</v>
      </c>
      <c r="I8566" s="115">
        <f t="shared" si="267"/>
        <v>6.1722000000000001</v>
      </c>
    </row>
    <row r="8567" spans="1:9" hidden="1">
      <c r="A8567" s="115" t="s">
        <v>22616</v>
      </c>
      <c r="B8567" s="115" t="s">
        <v>22617</v>
      </c>
      <c r="C8567" s="115" t="s">
        <v>22618</v>
      </c>
      <c r="D8567" s="115" t="s">
        <v>1242</v>
      </c>
      <c r="E8567" s="115">
        <v>6.1349999999999998</v>
      </c>
      <c r="F8567" s="674">
        <v>293.83600000000001</v>
      </c>
      <c r="G8567" s="674">
        <v>295.84500000000003</v>
      </c>
      <c r="H8567" s="115">
        <f t="shared" si="266"/>
        <v>1.0068371472522089</v>
      </c>
      <c r="I8567" s="115">
        <f t="shared" si="267"/>
        <v>6.1768999999999998</v>
      </c>
    </row>
    <row r="8568" spans="1:9" hidden="1">
      <c r="A8568" s="115" t="s">
        <v>22619</v>
      </c>
      <c r="B8568" s="115" t="s">
        <v>22620</v>
      </c>
      <c r="C8568" s="115" t="s">
        <v>22621</v>
      </c>
      <c r="D8568" s="115" t="s">
        <v>1138</v>
      </c>
      <c r="E8568" s="115">
        <v>103.8561</v>
      </c>
      <c r="F8568" s="674">
        <v>293.83600000000001</v>
      </c>
      <c r="G8568" s="674">
        <v>295.84500000000003</v>
      </c>
      <c r="H8568" s="115">
        <f t="shared" si="266"/>
        <v>1.0068371472522089</v>
      </c>
      <c r="I8568" s="115">
        <f t="shared" si="267"/>
        <v>104.56619999999999</v>
      </c>
    </row>
    <row r="8569" spans="1:9" hidden="1">
      <c r="A8569" s="115" t="s">
        <v>22622</v>
      </c>
      <c r="B8569" s="115" t="s">
        <v>22623</v>
      </c>
      <c r="C8569" s="115" t="s">
        <v>22624</v>
      </c>
      <c r="D8569" s="115" t="s">
        <v>1138</v>
      </c>
      <c r="E8569" s="115">
        <v>299.51870000000002</v>
      </c>
      <c r="F8569" s="674">
        <v>293.83600000000001</v>
      </c>
      <c r="G8569" s="674">
        <v>295.84500000000003</v>
      </c>
      <c r="H8569" s="115">
        <f t="shared" si="266"/>
        <v>1.0068371472522089</v>
      </c>
      <c r="I8569" s="115">
        <f t="shared" si="267"/>
        <v>301.56659999999999</v>
      </c>
    </row>
    <row r="8570" spans="1:9" hidden="1">
      <c r="A8570" s="115" t="s">
        <v>22625</v>
      </c>
      <c r="B8570" s="115" t="s">
        <v>22626</v>
      </c>
      <c r="C8570" s="115" t="s">
        <v>22627</v>
      </c>
      <c r="D8570" s="115" t="s">
        <v>1138</v>
      </c>
      <c r="E8570" s="115">
        <v>243.6319</v>
      </c>
      <c r="F8570" s="674">
        <v>293.83600000000001</v>
      </c>
      <c r="G8570" s="674">
        <v>295.84500000000003</v>
      </c>
      <c r="H8570" s="115">
        <f t="shared" si="266"/>
        <v>1.0068371472522089</v>
      </c>
      <c r="I8570" s="115">
        <f t="shared" si="267"/>
        <v>245.29759999999999</v>
      </c>
    </row>
    <row r="8571" spans="1:9" hidden="1">
      <c r="A8571" s="115" t="s">
        <v>22628</v>
      </c>
      <c r="B8571" s="115" t="s">
        <v>22629</v>
      </c>
      <c r="C8571" s="115" t="s">
        <v>22630</v>
      </c>
      <c r="D8571" s="115" t="s">
        <v>1138</v>
      </c>
      <c r="E8571" s="115">
        <v>273.00670000000002</v>
      </c>
      <c r="F8571" s="674">
        <v>293.83600000000001</v>
      </c>
      <c r="G8571" s="674">
        <v>295.84500000000003</v>
      </c>
      <c r="H8571" s="115">
        <f t="shared" si="266"/>
        <v>1.0068371472522089</v>
      </c>
      <c r="I8571" s="115">
        <f t="shared" si="267"/>
        <v>274.87329999999997</v>
      </c>
    </row>
    <row r="8572" spans="1:9" hidden="1">
      <c r="A8572" s="115" t="s">
        <v>22631</v>
      </c>
      <c r="B8572" s="115" t="s">
        <v>22632</v>
      </c>
      <c r="C8572" s="115" t="s">
        <v>22633</v>
      </c>
      <c r="D8572" s="115" t="s">
        <v>1138</v>
      </c>
      <c r="E8572" s="115">
        <v>422.70519999999999</v>
      </c>
      <c r="F8572" s="674">
        <v>293.83600000000001</v>
      </c>
      <c r="G8572" s="674">
        <v>295.84500000000003</v>
      </c>
      <c r="H8572" s="115">
        <f t="shared" si="266"/>
        <v>1.0068371472522089</v>
      </c>
      <c r="I8572" s="115">
        <f t="shared" si="267"/>
        <v>425.59530000000001</v>
      </c>
    </row>
    <row r="8573" spans="1:9" hidden="1">
      <c r="A8573" s="115" t="s">
        <v>22634</v>
      </c>
      <c r="B8573" s="115" t="s">
        <v>22635</v>
      </c>
      <c r="C8573" s="115" t="s">
        <v>22636</v>
      </c>
      <c r="D8573" s="115" t="s">
        <v>1138</v>
      </c>
      <c r="E8573" s="115">
        <v>22.6538</v>
      </c>
      <c r="F8573" s="674">
        <v>293.83600000000001</v>
      </c>
      <c r="G8573" s="674">
        <v>295.84500000000003</v>
      </c>
      <c r="H8573" s="115">
        <f t="shared" si="266"/>
        <v>1.0068371472522089</v>
      </c>
      <c r="I8573" s="115">
        <f t="shared" si="267"/>
        <v>22.808700000000002</v>
      </c>
    </row>
    <row r="8574" spans="1:9" hidden="1">
      <c r="A8574" s="115" t="s">
        <v>22637</v>
      </c>
      <c r="B8574" s="115" t="s">
        <v>22638</v>
      </c>
      <c r="C8574" s="115" t="s">
        <v>22639</v>
      </c>
      <c r="D8574" s="115" t="s">
        <v>1138</v>
      </c>
      <c r="E8574" s="115">
        <v>23.033799999999999</v>
      </c>
      <c r="F8574" s="674">
        <v>293.83600000000001</v>
      </c>
      <c r="G8574" s="674">
        <v>295.84500000000003</v>
      </c>
      <c r="H8574" s="115">
        <f t="shared" si="266"/>
        <v>1.0068371472522089</v>
      </c>
      <c r="I8574" s="115">
        <f t="shared" si="267"/>
        <v>23.191299999999998</v>
      </c>
    </row>
    <row r="8575" spans="1:9" hidden="1">
      <c r="A8575" s="115" t="s">
        <v>22640</v>
      </c>
      <c r="B8575" s="115" t="s">
        <v>22641</v>
      </c>
      <c r="C8575" s="115" t="s">
        <v>22642</v>
      </c>
      <c r="D8575" s="115" t="s">
        <v>1138</v>
      </c>
      <c r="E8575" s="115">
        <v>48.3538</v>
      </c>
      <c r="F8575" s="674">
        <v>293.83600000000001</v>
      </c>
      <c r="G8575" s="674">
        <v>295.84500000000003</v>
      </c>
      <c r="H8575" s="115">
        <f t="shared" si="266"/>
        <v>1.0068371472522089</v>
      </c>
      <c r="I8575" s="115">
        <f t="shared" si="267"/>
        <v>48.684399999999997</v>
      </c>
    </row>
    <row r="8576" spans="1:9" hidden="1">
      <c r="A8576" s="115" t="s">
        <v>22643</v>
      </c>
      <c r="B8576" s="115" t="s">
        <v>22644</v>
      </c>
      <c r="C8576" s="115" t="s">
        <v>22645</v>
      </c>
      <c r="D8576" s="115" t="s">
        <v>1138</v>
      </c>
      <c r="E8576" s="115">
        <v>1.0717000000000001</v>
      </c>
      <c r="F8576" s="674">
        <v>293.83600000000001</v>
      </c>
      <c r="G8576" s="674">
        <v>295.84500000000003</v>
      </c>
      <c r="H8576" s="115">
        <f t="shared" si="266"/>
        <v>1.0068371472522089</v>
      </c>
      <c r="I8576" s="115">
        <f t="shared" si="267"/>
        <v>1.079</v>
      </c>
    </row>
    <row r="8577" spans="1:9" hidden="1">
      <c r="A8577" s="115" t="s">
        <v>22646</v>
      </c>
      <c r="B8577" s="115" t="s">
        <v>22647</v>
      </c>
      <c r="C8577" s="115" t="s">
        <v>22648</v>
      </c>
      <c r="D8577" s="115" t="s">
        <v>2038</v>
      </c>
      <c r="E8577" s="115">
        <v>0.1216</v>
      </c>
      <c r="F8577" s="674">
        <v>293.83600000000001</v>
      </c>
      <c r="G8577" s="674">
        <v>295.84500000000003</v>
      </c>
      <c r="H8577" s="115">
        <f t="shared" si="266"/>
        <v>1.0068371472522089</v>
      </c>
      <c r="I8577" s="115">
        <f t="shared" si="267"/>
        <v>0.12239999999999999</v>
      </c>
    </row>
    <row r="8578" spans="1:9" hidden="1">
      <c r="A8578" s="115" t="s">
        <v>22649</v>
      </c>
      <c r="B8578" s="115" t="s">
        <v>22650</v>
      </c>
      <c r="C8578" s="115" t="s">
        <v>22651</v>
      </c>
      <c r="D8578" s="115" t="s">
        <v>2038</v>
      </c>
      <c r="E8578" s="115">
        <v>33.5244</v>
      </c>
      <c r="F8578" s="674">
        <v>293.83600000000001</v>
      </c>
      <c r="G8578" s="674">
        <v>295.84500000000003</v>
      </c>
      <c r="H8578" s="115">
        <f t="shared" si="266"/>
        <v>1.0068371472522089</v>
      </c>
      <c r="I8578" s="115">
        <f t="shared" si="267"/>
        <v>33.753599999999999</v>
      </c>
    </row>
    <row r="8579" spans="1:9" hidden="1">
      <c r="A8579" s="115" t="s">
        <v>22652</v>
      </c>
      <c r="B8579" s="115" t="s">
        <v>22653</v>
      </c>
      <c r="C8579" s="115" t="s">
        <v>22654</v>
      </c>
      <c r="D8579" s="115" t="s">
        <v>1242</v>
      </c>
      <c r="E8579" s="115">
        <v>0.33310000000000001</v>
      </c>
      <c r="F8579" s="674">
        <v>293.83600000000001</v>
      </c>
      <c r="G8579" s="674">
        <v>295.84500000000003</v>
      </c>
      <c r="H8579" s="115">
        <f t="shared" si="266"/>
        <v>1.0068371472522089</v>
      </c>
      <c r="I8579" s="115">
        <f t="shared" si="267"/>
        <v>0.33539999999999998</v>
      </c>
    </row>
    <row r="8580" spans="1:9" hidden="1">
      <c r="A8580" s="115" t="s">
        <v>22655</v>
      </c>
      <c r="B8580" s="115" t="s">
        <v>22656</v>
      </c>
      <c r="C8580" s="115" t="s">
        <v>22657</v>
      </c>
      <c r="D8580" s="115" t="s">
        <v>1242</v>
      </c>
      <c r="E8580" s="115">
        <v>1.6655</v>
      </c>
      <c r="F8580" s="674">
        <v>293.83600000000001</v>
      </c>
      <c r="G8580" s="674">
        <v>295.84500000000003</v>
      </c>
      <c r="H8580" s="115">
        <f t="shared" si="266"/>
        <v>1.0068371472522089</v>
      </c>
      <c r="I8580" s="115">
        <f t="shared" si="267"/>
        <v>1.6769000000000001</v>
      </c>
    </row>
    <row r="8581" spans="1:9" hidden="1">
      <c r="A8581" s="115" t="s">
        <v>22658</v>
      </c>
      <c r="B8581" s="115" t="s">
        <v>22659</v>
      </c>
      <c r="C8581" s="115" t="s">
        <v>22660</v>
      </c>
      <c r="D8581" s="115" t="s">
        <v>2038</v>
      </c>
      <c r="E8581" s="115">
        <v>1.3324</v>
      </c>
      <c r="F8581" s="674">
        <v>293.83600000000001</v>
      </c>
      <c r="G8581" s="674">
        <v>295.84500000000003</v>
      </c>
      <c r="H8581" s="115">
        <f t="shared" ref="H8581:H8644" si="268">G8581/F8581</f>
        <v>1.0068371472522089</v>
      </c>
      <c r="I8581" s="115">
        <f t="shared" ref="I8581:I8644" si="269">ROUND(H8581*E8581,4)</f>
        <v>1.3414999999999999</v>
      </c>
    </row>
    <row r="8582" spans="1:9" hidden="1">
      <c r="A8582" s="115" t="s">
        <v>22661</v>
      </c>
      <c r="B8582" s="115" t="s">
        <v>22662</v>
      </c>
      <c r="C8582" s="115" t="s">
        <v>22663</v>
      </c>
      <c r="D8582" s="115" t="s">
        <v>2038</v>
      </c>
      <c r="E8582" s="115">
        <v>4.1638000000000002</v>
      </c>
      <c r="F8582" s="674">
        <v>293.83600000000001</v>
      </c>
      <c r="G8582" s="674">
        <v>295.84500000000003</v>
      </c>
      <c r="H8582" s="115">
        <f t="shared" si="268"/>
        <v>1.0068371472522089</v>
      </c>
      <c r="I8582" s="115">
        <f t="shared" si="269"/>
        <v>4.1923000000000004</v>
      </c>
    </row>
    <row r="8583" spans="1:9" hidden="1">
      <c r="A8583" s="115" t="s">
        <v>22664</v>
      </c>
      <c r="B8583" s="115" t="s">
        <v>22665</v>
      </c>
      <c r="C8583" s="115" t="s">
        <v>22666</v>
      </c>
      <c r="D8583" s="115" t="s">
        <v>2038</v>
      </c>
      <c r="E8583" s="115">
        <v>0.19989999999999999</v>
      </c>
      <c r="F8583" s="674">
        <v>293.83600000000001</v>
      </c>
      <c r="G8583" s="674">
        <v>295.84500000000003</v>
      </c>
      <c r="H8583" s="115">
        <f t="shared" si="268"/>
        <v>1.0068371472522089</v>
      </c>
      <c r="I8583" s="115">
        <f t="shared" si="269"/>
        <v>0.20130000000000001</v>
      </c>
    </row>
    <row r="8584" spans="1:9" hidden="1">
      <c r="A8584" s="115" t="s">
        <v>22667</v>
      </c>
      <c r="B8584" s="115" t="s">
        <v>22668</v>
      </c>
      <c r="C8584" s="115" t="s">
        <v>22669</v>
      </c>
      <c r="D8584" s="115" t="s">
        <v>2038</v>
      </c>
      <c r="E8584" s="115">
        <v>3.331</v>
      </c>
      <c r="F8584" s="674">
        <v>293.83600000000001</v>
      </c>
      <c r="G8584" s="674">
        <v>295.84500000000003</v>
      </c>
      <c r="H8584" s="115">
        <f t="shared" si="268"/>
        <v>1.0068371472522089</v>
      </c>
      <c r="I8584" s="115">
        <f t="shared" si="269"/>
        <v>3.3538000000000001</v>
      </c>
    </row>
    <row r="8585" spans="1:9" hidden="1">
      <c r="A8585" s="115" t="s">
        <v>22670</v>
      </c>
      <c r="B8585" s="115" t="s">
        <v>22671</v>
      </c>
      <c r="C8585" s="115" t="s">
        <v>22672</v>
      </c>
      <c r="D8585" s="115" t="s">
        <v>1453</v>
      </c>
      <c r="E8585" s="115">
        <v>444.96</v>
      </c>
      <c r="F8585" s="674">
        <v>293.83600000000001</v>
      </c>
      <c r="G8585" s="674">
        <v>295.84500000000003</v>
      </c>
      <c r="H8585" s="115">
        <f t="shared" si="268"/>
        <v>1.0068371472522089</v>
      </c>
      <c r="I8585" s="115">
        <f t="shared" si="269"/>
        <v>448.00229999999999</v>
      </c>
    </row>
    <row r="8586" spans="1:9" hidden="1">
      <c r="A8586" s="115" t="s">
        <v>22673</v>
      </c>
      <c r="B8586" s="115" t="s">
        <v>22674</v>
      </c>
      <c r="C8586" s="115" t="s">
        <v>22675</v>
      </c>
      <c r="D8586" s="115" t="s">
        <v>1453</v>
      </c>
      <c r="E8586" s="115">
        <v>250</v>
      </c>
      <c r="F8586" s="674">
        <v>293.83600000000001</v>
      </c>
      <c r="G8586" s="674">
        <v>295.84500000000003</v>
      </c>
      <c r="H8586" s="115">
        <f t="shared" si="268"/>
        <v>1.0068371472522089</v>
      </c>
      <c r="I8586" s="115">
        <f t="shared" si="269"/>
        <v>251.70930000000001</v>
      </c>
    </row>
    <row r="8587" spans="1:9" hidden="1">
      <c r="A8587" s="115" t="s">
        <v>22676</v>
      </c>
      <c r="B8587" s="115" t="s">
        <v>22677</v>
      </c>
      <c r="C8587" s="115" t="s">
        <v>22678</v>
      </c>
      <c r="D8587" s="115" t="s">
        <v>2038</v>
      </c>
      <c r="E8587" s="115">
        <v>1.8226</v>
      </c>
      <c r="F8587" s="674">
        <v>293.83600000000001</v>
      </c>
      <c r="G8587" s="674">
        <v>295.84500000000003</v>
      </c>
      <c r="H8587" s="115">
        <f t="shared" si="268"/>
        <v>1.0068371472522089</v>
      </c>
      <c r="I8587" s="115">
        <f t="shared" si="269"/>
        <v>1.8351</v>
      </c>
    </row>
    <row r="8588" spans="1:9" hidden="1">
      <c r="A8588" s="115" t="s">
        <v>22679</v>
      </c>
      <c r="B8588" s="115" t="s">
        <v>22680</v>
      </c>
      <c r="C8588" s="115" t="s">
        <v>22681</v>
      </c>
      <c r="D8588" s="115" t="s">
        <v>1242</v>
      </c>
      <c r="E8588" s="115">
        <v>24.982700000000001</v>
      </c>
      <c r="F8588" s="674">
        <v>293.83600000000001</v>
      </c>
      <c r="G8588" s="674">
        <v>295.84500000000003</v>
      </c>
      <c r="H8588" s="115">
        <f t="shared" si="268"/>
        <v>1.0068371472522089</v>
      </c>
      <c r="I8588" s="115">
        <f t="shared" si="269"/>
        <v>25.153500000000001</v>
      </c>
    </row>
    <row r="8589" spans="1:9" hidden="1">
      <c r="A8589" s="115" t="s">
        <v>22682</v>
      </c>
      <c r="B8589" s="115" t="s">
        <v>22683</v>
      </c>
      <c r="C8589" s="115" t="s">
        <v>22684</v>
      </c>
      <c r="D8589" s="115" t="s">
        <v>1138</v>
      </c>
      <c r="E8589" s="115">
        <v>12.491300000000001</v>
      </c>
      <c r="F8589" s="674">
        <v>293.83600000000001</v>
      </c>
      <c r="G8589" s="674">
        <v>295.84500000000003</v>
      </c>
      <c r="H8589" s="115">
        <f t="shared" si="268"/>
        <v>1.0068371472522089</v>
      </c>
      <c r="I8589" s="115">
        <f t="shared" si="269"/>
        <v>12.576700000000001</v>
      </c>
    </row>
    <row r="8590" spans="1:9" hidden="1">
      <c r="A8590" s="115" t="s">
        <v>22685</v>
      </c>
      <c r="B8590" s="115" t="s">
        <v>22686</v>
      </c>
      <c r="C8590" s="115" t="s">
        <v>22687</v>
      </c>
      <c r="D8590" s="115" t="s">
        <v>1138</v>
      </c>
      <c r="E8590" s="115">
        <v>83.275499999999994</v>
      </c>
      <c r="F8590" s="674">
        <v>293.83600000000001</v>
      </c>
      <c r="G8590" s="674">
        <v>295.84500000000003</v>
      </c>
      <c r="H8590" s="115">
        <f t="shared" si="268"/>
        <v>1.0068371472522089</v>
      </c>
      <c r="I8590" s="115">
        <f t="shared" si="269"/>
        <v>83.844899999999996</v>
      </c>
    </row>
    <row r="8591" spans="1:9" hidden="1">
      <c r="A8591" s="115" t="s">
        <v>22688</v>
      </c>
      <c r="B8591" s="115" t="s">
        <v>22689</v>
      </c>
      <c r="C8591" s="115" t="s">
        <v>22690</v>
      </c>
      <c r="D8591" s="115" t="s">
        <v>1453</v>
      </c>
      <c r="E8591" s="115">
        <v>171.98779999999999</v>
      </c>
      <c r="F8591" s="674">
        <v>293.83600000000001</v>
      </c>
      <c r="G8591" s="674">
        <v>295.84500000000003</v>
      </c>
      <c r="H8591" s="115">
        <f t="shared" si="268"/>
        <v>1.0068371472522089</v>
      </c>
      <c r="I8591" s="115">
        <f t="shared" si="269"/>
        <v>173.16370000000001</v>
      </c>
    </row>
    <row r="8592" spans="1:9" hidden="1">
      <c r="A8592" s="115" t="s">
        <v>22691</v>
      </c>
      <c r="B8592" s="115" t="s">
        <v>22692</v>
      </c>
      <c r="C8592" s="115" t="s">
        <v>22356</v>
      </c>
      <c r="D8592" s="115" t="s">
        <v>2116</v>
      </c>
      <c r="E8592" s="115">
        <v>5158.0079999999998</v>
      </c>
      <c r="F8592" s="674">
        <v>293.83600000000001</v>
      </c>
      <c r="G8592" s="674">
        <v>295.84500000000003</v>
      </c>
      <c r="H8592" s="115">
        <f t="shared" si="268"/>
        <v>1.0068371472522089</v>
      </c>
      <c r="I8592" s="115">
        <f t="shared" si="269"/>
        <v>5193.2740999999996</v>
      </c>
    </row>
    <row r="8593" spans="1:9" hidden="1">
      <c r="A8593" s="115" t="s">
        <v>22693</v>
      </c>
      <c r="B8593" s="115" t="s">
        <v>22694</v>
      </c>
      <c r="C8593" s="115" t="s">
        <v>22695</v>
      </c>
      <c r="D8593" s="115" t="s">
        <v>1138</v>
      </c>
      <c r="E8593" s="115">
        <v>618</v>
      </c>
      <c r="F8593" s="674">
        <v>293.83600000000001</v>
      </c>
      <c r="G8593" s="674">
        <v>295.84500000000003</v>
      </c>
      <c r="H8593" s="115">
        <f t="shared" si="268"/>
        <v>1.0068371472522089</v>
      </c>
      <c r="I8593" s="115">
        <f t="shared" si="269"/>
        <v>622.22540000000004</v>
      </c>
    </row>
    <row r="8594" spans="1:9" hidden="1">
      <c r="A8594" s="115" t="s">
        <v>22696</v>
      </c>
      <c r="B8594" s="115" t="s">
        <v>22697</v>
      </c>
      <c r="C8594" s="115" t="s">
        <v>22698</v>
      </c>
      <c r="D8594" s="115" t="s">
        <v>1138</v>
      </c>
      <c r="E8594" s="115">
        <v>249.3715</v>
      </c>
      <c r="F8594" s="674">
        <v>293.83600000000001</v>
      </c>
      <c r="G8594" s="674">
        <v>295.84500000000003</v>
      </c>
      <c r="H8594" s="115">
        <f t="shared" si="268"/>
        <v>1.0068371472522089</v>
      </c>
      <c r="I8594" s="115">
        <f t="shared" si="269"/>
        <v>251.07650000000001</v>
      </c>
    </row>
    <row r="8595" spans="1:9" hidden="1">
      <c r="A8595" s="115" t="s">
        <v>22699</v>
      </c>
      <c r="B8595" s="115" t="s">
        <v>22700</v>
      </c>
      <c r="C8595" s="115" t="s">
        <v>22701</v>
      </c>
      <c r="D8595" s="115" t="s">
        <v>1138</v>
      </c>
      <c r="E8595" s="115">
        <v>842.06989999999996</v>
      </c>
      <c r="F8595" s="674">
        <v>293.83600000000001</v>
      </c>
      <c r="G8595" s="674">
        <v>295.84500000000003</v>
      </c>
      <c r="H8595" s="115">
        <f t="shared" si="268"/>
        <v>1.0068371472522089</v>
      </c>
      <c r="I8595" s="115">
        <f t="shared" si="269"/>
        <v>847.82730000000004</v>
      </c>
    </row>
    <row r="8596" spans="1:9" hidden="1">
      <c r="A8596" s="115" t="s">
        <v>22702</v>
      </c>
      <c r="B8596" s="115" t="s">
        <v>22703</v>
      </c>
      <c r="C8596" s="115" t="s">
        <v>22704</v>
      </c>
      <c r="D8596" s="115" t="s">
        <v>1138</v>
      </c>
      <c r="E8596" s="115">
        <v>233.63910000000001</v>
      </c>
      <c r="F8596" s="674">
        <v>293.83600000000001</v>
      </c>
      <c r="G8596" s="674">
        <v>295.84500000000003</v>
      </c>
      <c r="H8596" s="115">
        <f t="shared" si="268"/>
        <v>1.0068371472522089</v>
      </c>
      <c r="I8596" s="115">
        <f t="shared" si="269"/>
        <v>235.23650000000001</v>
      </c>
    </row>
    <row r="8597" spans="1:9" hidden="1">
      <c r="A8597" s="115" t="s">
        <v>22705</v>
      </c>
      <c r="B8597" s="115" t="s">
        <v>22706</v>
      </c>
      <c r="C8597" s="115" t="s">
        <v>22707</v>
      </c>
      <c r="D8597" s="115" t="s">
        <v>1138</v>
      </c>
      <c r="E8597" s="115">
        <v>95.1828</v>
      </c>
      <c r="F8597" s="674">
        <v>293.83600000000001</v>
      </c>
      <c r="G8597" s="674">
        <v>295.84500000000003</v>
      </c>
      <c r="H8597" s="115">
        <f t="shared" si="268"/>
        <v>1.0068371472522089</v>
      </c>
      <c r="I8597" s="115">
        <f t="shared" si="269"/>
        <v>95.833600000000004</v>
      </c>
    </row>
    <row r="8598" spans="1:9" hidden="1">
      <c r="A8598" s="115" t="s">
        <v>22708</v>
      </c>
      <c r="B8598" s="115" t="s">
        <v>22709</v>
      </c>
      <c r="C8598" s="115" t="s">
        <v>22710</v>
      </c>
      <c r="D8598" s="115" t="s">
        <v>1138</v>
      </c>
      <c r="E8598" s="115">
        <v>123.251</v>
      </c>
      <c r="F8598" s="674">
        <v>293.83600000000001</v>
      </c>
      <c r="G8598" s="674">
        <v>295.84500000000003</v>
      </c>
      <c r="H8598" s="115">
        <f t="shared" si="268"/>
        <v>1.0068371472522089</v>
      </c>
      <c r="I8598" s="115">
        <f t="shared" si="269"/>
        <v>124.0937</v>
      </c>
    </row>
    <row r="8599" spans="1:9" hidden="1">
      <c r="A8599" s="115" t="s">
        <v>22711</v>
      </c>
      <c r="B8599" s="115" t="s">
        <v>22712</v>
      </c>
      <c r="C8599" s="115" t="s">
        <v>22713</v>
      </c>
      <c r="D8599" s="115" t="s">
        <v>1138</v>
      </c>
      <c r="E8599" s="115">
        <v>1919.0708999999999</v>
      </c>
      <c r="F8599" s="674">
        <v>293.83600000000001</v>
      </c>
      <c r="G8599" s="674">
        <v>295.84500000000003</v>
      </c>
      <c r="H8599" s="115">
        <f t="shared" si="268"/>
        <v>1.0068371472522089</v>
      </c>
      <c r="I8599" s="115">
        <f t="shared" si="269"/>
        <v>1932.1919</v>
      </c>
    </row>
    <row r="8600" spans="1:9" hidden="1">
      <c r="A8600" s="115" t="s">
        <v>22714</v>
      </c>
      <c r="B8600" s="115" t="s">
        <v>22715</v>
      </c>
      <c r="C8600" s="115" t="s">
        <v>22716</v>
      </c>
      <c r="D8600" s="115" t="s">
        <v>2038</v>
      </c>
      <c r="E8600" s="115">
        <v>261.89350000000002</v>
      </c>
      <c r="F8600" s="674">
        <v>293.83600000000001</v>
      </c>
      <c r="G8600" s="674">
        <v>295.84500000000003</v>
      </c>
      <c r="H8600" s="115">
        <f t="shared" si="268"/>
        <v>1.0068371472522089</v>
      </c>
      <c r="I8600" s="115">
        <f t="shared" si="269"/>
        <v>263.6841</v>
      </c>
    </row>
    <row r="8601" spans="1:9" hidden="1">
      <c r="A8601" s="115" t="s">
        <v>22717</v>
      </c>
      <c r="B8601" s="115" t="s">
        <v>22718</v>
      </c>
      <c r="C8601" s="115" t="s">
        <v>22719</v>
      </c>
      <c r="D8601" s="115" t="s">
        <v>2038</v>
      </c>
      <c r="E8601" s="115">
        <v>253.99430000000001</v>
      </c>
      <c r="F8601" s="674">
        <v>293.83600000000001</v>
      </c>
      <c r="G8601" s="674">
        <v>295.84500000000003</v>
      </c>
      <c r="H8601" s="115">
        <f t="shared" si="268"/>
        <v>1.0068371472522089</v>
      </c>
      <c r="I8601" s="115">
        <f t="shared" si="269"/>
        <v>255.73089999999999</v>
      </c>
    </row>
    <row r="8602" spans="1:9" hidden="1">
      <c r="A8602" s="115" t="s">
        <v>22720</v>
      </c>
      <c r="B8602" s="115" t="s">
        <v>22721</v>
      </c>
      <c r="C8602" s="115" t="s">
        <v>22722</v>
      </c>
      <c r="D8602" s="115" t="s">
        <v>2038</v>
      </c>
      <c r="E8602" s="115">
        <v>312.38549999999998</v>
      </c>
      <c r="F8602" s="674">
        <v>293.83600000000001</v>
      </c>
      <c r="G8602" s="674">
        <v>295.84500000000003</v>
      </c>
      <c r="H8602" s="115">
        <f t="shared" si="268"/>
        <v>1.0068371472522089</v>
      </c>
      <c r="I8602" s="115">
        <f t="shared" si="269"/>
        <v>314.5213</v>
      </c>
    </row>
    <row r="8603" spans="1:9" hidden="1">
      <c r="A8603" s="115" t="s">
        <v>22723</v>
      </c>
      <c r="B8603" s="115" t="s">
        <v>22724</v>
      </c>
      <c r="C8603" s="115" t="s">
        <v>22725</v>
      </c>
      <c r="D8603" s="115" t="s">
        <v>2038</v>
      </c>
      <c r="E8603" s="115">
        <v>328.38389999999998</v>
      </c>
      <c r="F8603" s="674">
        <v>293.83600000000001</v>
      </c>
      <c r="G8603" s="674">
        <v>295.84500000000003</v>
      </c>
      <c r="H8603" s="115">
        <f t="shared" si="268"/>
        <v>1.0068371472522089</v>
      </c>
      <c r="I8603" s="115">
        <f t="shared" si="269"/>
        <v>330.62909999999999</v>
      </c>
    </row>
    <row r="8604" spans="1:9" hidden="1">
      <c r="A8604" s="115" t="s">
        <v>22726</v>
      </c>
      <c r="B8604" s="115" t="s">
        <v>22727</v>
      </c>
      <c r="C8604" s="115" t="s">
        <v>22728</v>
      </c>
      <c r="D8604" s="115" t="s">
        <v>2038</v>
      </c>
      <c r="E8604" s="115">
        <v>257.7724</v>
      </c>
      <c r="F8604" s="674">
        <v>293.83600000000001</v>
      </c>
      <c r="G8604" s="674">
        <v>295.84500000000003</v>
      </c>
      <c r="H8604" s="115">
        <f t="shared" si="268"/>
        <v>1.0068371472522089</v>
      </c>
      <c r="I8604" s="115">
        <f t="shared" si="269"/>
        <v>259.53480000000002</v>
      </c>
    </row>
    <row r="8605" spans="1:9" hidden="1">
      <c r="A8605" s="115" t="s">
        <v>22729</v>
      </c>
      <c r="B8605" s="115" t="s">
        <v>22730</v>
      </c>
      <c r="C8605" s="115" t="s">
        <v>22731</v>
      </c>
      <c r="D8605" s="115" t="s">
        <v>2038</v>
      </c>
      <c r="E8605" s="115">
        <v>261.31569999999999</v>
      </c>
      <c r="F8605" s="674">
        <v>293.83600000000001</v>
      </c>
      <c r="G8605" s="674">
        <v>295.84500000000003</v>
      </c>
      <c r="H8605" s="115">
        <f t="shared" si="268"/>
        <v>1.0068371472522089</v>
      </c>
      <c r="I8605" s="115">
        <f t="shared" si="269"/>
        <v>263.10239999999999</v>
      </c>
    </row>
    <row r="8606" spans="1:9" hidden="1">
      <c r="A8606" s="115" t="s">
        <v>22732</v>
      </c>
      <c r="B8606" s="115" t="s">
        <v>22733</v>
      </c>
      <c r="C8606" s="115" t="s">
        <v>22734</v>
      </c>
      <c r="D8606" s="115" t="s">
        <v>2038</v>
      </c>
      <c r="E8606" s="115">
        <v>312.15539999999999</v>
      </c>
      <c r="F8606" s="674">
        <v>293.83600000000001</v>
      </c>
      <c r="G8606" s="674">
        <v>295.84500000000003</v>
      </c>
      <c r="H8606" s="115">
        <f t="shared" si="268"/>
        <v>1.0068371472522089</v>
      </c>
      <c r="I8606" s="115">
        <f t="shared" si="269"/>
        <v>314.28969999999998</v>
      </c>
    </row>
    <row r="8607" spans="1:9" hidden="1">
      <c r="A8607" s="115" t="s">
        <v>22735</v>
      </c>
      <c r="B8607" s="115" t="s">
        <v>22736</v>
      </c>
      <c r="C8607" s="115" t="s">
        <v>22737</v>
      </c>
      <c r="D8607" s="115" t="s">
        <v>2038</v>
      </c>
      <c r="E8607" s="115">
        <v>339.35860000000002</v>
      </c>
      <c r="F8607" s="674">
        <v>293.83600000000001</v>
      </c>
      <c r="G8607" s="674">
        <v>295.84500000000003</v>
      </c>
      <c r="H8607" s="115">
        <f t="shared" si="268"/>
        <v>1.0068371472522089</v>
      </c>
      <c r="I8607" s="115">
        <f t="shared" si="269"/>
        <v>341.67880000000002</v>
      </c>
    </row>
    <row r="8608" spans="1:9" hidden="1">
      <c r="A8608" s="115" t="s">
        <v>22738</v>
      </c>
      <c r="B8608" s="115" t="s">
        <v>22739</v>
      </c>
      <c r="C8608" s="115" t="s">
        <v>22740</v>
      </c>
      <c r="D8608" s="115" t="s">
        <v>2038</v>
      </c>
      <c r="E8608" s="115">
        <v>301.03120000000001</v>
      </c>
      <c r="F8608" s="674">
        <v>293.83600000000001</v>
      </c>
      <c r="G8608" s="674">
        <v>295.84500000000003</v>
      </c>
      <c r="H8608" s="115">
        <f t="shared" si="268"/>
        <v>1.0068371472522089</v>
      </c>
      <c r="I8608" s="115">
        <f t="shared" si="269"/>
        <v>303.08940000000001</v>
      </c>
    </row>
    <row r="8609" spans="1:9" hidden="1">
      <c r="A8609" s="115" t="s">
        <v>22741</v>
      </c>
      <c r="B8609" s="115" t="s">
        <v>22742</v>
      </c>
      <c r="C8609" s="115" t="s">
        <v>22743</v>
      </c>
      <c r="D8609" s="115" t="s">
        <v>2038</v>
      </c>
      <c r="E8609" s="115">
        <v>371.9126</v>
      </c>
      <c r="F8609" s="674">
        <v>293.83600000000001</v>
      </c>
      <c r="G8609" s="674">
        <v>295.84500000000003</v>
      </c>
      <c r="H8609" s="115">
        <f t="shared" si="268"/>
        <v>1.0068371472522089</v>
      </c>
      <c r="I8609" s="115">
        <f t="shared" si="269"/>
        <v>374.4554</v>
      </c>
    </row>
    <row r="8610" spans="1:9" hidden="1">
      <c r="A8610" s="115" t="s">
        <v>22744</v>
      </c>
      <c r="B8610" s="115" t="s">
        <v>22745</v>
      </c>
      <c r="C8610" s="115" t="s">
        <v>22746</v>
      </c>
      <c r="D8610" s="115" t="s">
        <v>2038</v>
      </c>
      <c r="E8610" s="115">
        <v>425.23379999999997</v>
      </c>
      <c r="F8610" s="674">
        <v>293.83600000000001</v>
      </c>
      <c r="G8610" s="674">
        <v>295.84500000000003</v>
      </c>
      <c r="H8610" s="115">
        <f t="shared" si="268"/>
        <v>1.0068371472522089</v>
      </c>
      <c r="I8610" s="115">
        <f t="shared" si="269"/>
        <v>428.14120000000003</v>
      </c>
    </row>
    <row r="8611" spans="1:9" hidden="1">
      <c r="A8611" s="115" t="s">
        <v>22747</v>
      </c>
      <c r="B8611" s="115" t="s">
        <v>22748</v>
      </c>
      <c r="C8611" s="115" t="s">
        <v>22749</v>
      </c>
      <c r="D8611" s="115" t="s">
        <v>2038</v>
      </c>
      <c r="E8611" s="115">
        <v>199.2724</v>
      </c>
      <c r="F8611" s="674">
        <v>293.83600000000001</v>
      </c>
      <c r="G8611" s="674">
        <v>295.84500000000003</v>
      </c>
      <c r="H8611" s="115">
        <f t="shared" si="268"/>
        <v>1.0068371472522089</v>
      </c>
      <c r="I8611" s="115">
        <f t="shared" si="269"/>
        <v>200.63489999999999</v>
      </c>
    </row>
    <row r="8612" spans="1:9" hidden="1">
      <c r="A8612" s="115" t="s">
        <v>22750</v>
      </c>
      <c r="B8612" s="115" t="s">
        <v>22751</v>
      </c>
      <c r="C8612" s="115" t="s">
        <v>22752</v>
      </c>
      <c r="D8612" s="115" t="s">
        <v>2038</v>
      </c>
      <c r="E8612" s="115">
        <v>281.0865</v>
      </c>
      <c r="F8612" s="674">
        <v>293.83600000000001</v>
      </c>
      <c r="G8612" s="674">
        <v>295.84500000000003</v>
      </c>
      <c r="H8612" s="115">
        <f t="shared" si="268"/>
        <v>1.0068371472522089</v>
      </c>
      <c r="I8612" s="115">
        <f t="shared" si="269"/>
        <v>283.00830000000002</v>
      </c>
    </row>
    <row r="8613" spans="1:9" hidden="1">
      <c r="A8613" s="115" t="s">
        <v>22753</v>
      </c>
      <c r="B8613" s="115" t="s">
        <v>22754</v>
      </c>
      <c r="C8613" s="115" t="s">
        <v>22755</v>
      </c>
      <c r="D8613" s="115" t="s">
        <v>2038</v>
      </c>
      <c r="E8613" s="115">
        <v>248.03479999999999</v>
      </c>
      <c r="F8613" s="674">
        <v>293.83600000000001</v>
      </c>
      <c r="G8613" s="674">
        <v>295.84500000000003</v>
      </c>
      <c r="H8613" s="115">
        <f t="shared" si="268"/>
        <v>1.0068371472522089</v>
      </c>
      <c r="I8613" s="115">
        <f t="shared" si="269"/>
        <v>249.73070000000001</v>
      </c>
    </row>
    <row r="8614" spans="1:9" hidden="1">
      <c r="A8614" s="115" t="s">
        <v>22756</v>
      </c>
      <c r="B8614" s="115" t="s">
        <v>22757</v>
      </c>
      <c r="C8614" s="115" t="s">
        <v>22758</v>
      </c>
      <c r="D8614" s="115" t="s">
        <v>2038</v>
      </c>
      <c r="E8614" s="115">
        <v>234.62450000000001</v>
      </c>
      <c r="F8614" s="674">
        <v>293.83600000000001</v>
      </c>
      <c r="G8614" s="674">
        <v>295.84500000000003</v>
      </c>
      <c r="H8614" s="115">
        <f t="shared" si="268"/>
        <v>1.0068371472522089</v>
      </c>
      <c r="I8614" s="115">
        <f t="shared" si="269"/>
        <v>236.2287</v>
      </c>
    </row>
    <row r="8615" spans="1:9" hidden="1">
      <c r="A8615" s="115" t="s">
        <v>22759</v>
      </c>
      <c r="B8615" s="115" t="s">
        <v>22760</v>
      </c>
      <c r="C8615" s="115" t="s">
        <v>22761</v>
      </c>
      <c r="D8615" s="115" t="s">
        <v>2038</v>
      </c>
      <c r="E8615" s="115">
        <v>318.29399999999998</v>
      </c>
      <c r="F8615" s="674">
        <v>293.83600000000001</v>
      </c>
      <c r="G8615" s="674">
        <v>295.84500000000003</v>
      </c>
      <c r="H8615" s="115">
        <f t="shared" si="268"/>
        <v>1.0068371472522089</v>
      </c>
      <c r="I8615" s="115">
        <f t="shared" si="269"/>
        <v>320.47019999999998</v>
      </c>
    </row>
    <row r="8616" spans="1:9" hidden="1">
      <c r="A8616" s="115" t="s">
        <v>22762</v>
      </c>
      <c r="B8616" s="115" t="s">
        <v>22763</v>
      </c>
      <c r="C8616" s="115" t="s">
        <v>22764</v>
      </c>
      <c r="D8616" s="115" t="s">
        <v>1242</v>
      </c>
      <c r="E8616" s="115">
        <v>114.5226</v>
      </c>
      <c r="F8616" s="674">
        <v>293.83600000000001</v>
      </c>
      <c r="G8616" s="674">
        <v>295.84500000000003</v>
      </c>
      <c r="H8616" s="115">
        <f t="shared" si="268"/>
        <v>1.0068371472522089</v>
      </c>
      <c r="I8616" s="115">
        <f t="shared" si="269"/>
        <v>115.3056</v>
      </c>
    </row>
    <row r="8617" spans="1:9" hidden="1">
      <c r="A8617" s="115" t="s">
        <v>22765</v>
      </c>
      <c r="B8617" s="115" t="s">
        <v>22766</v>
      </c>
      <c r="C8617" s="115" t="s">
        <v>22767</v>
      </c>
      <c r="D8617" s="115" t="s">
        <v>1242</v>
      </c>
      <c r="E8617" s="115">
        <v>149.91730000000001</v>
      </c>
      <c r="F8617" s="674">
        <v>293.83600000000001</v>
      </c>
      <c r="G8617" s="674">
        <v>295.84500000000003</v>
      </c>
      <c r="H8617" s="115">
        <f t="shared" si="268"/>
        <v>1.0068371472522089</v>
      </c>
      <c r="I8617" s="115">
        <f t="shared" si="269"/>
        <v>150.94229999999999</v>
      </c>
    </row>
    <row r="8618" spans="1:9" hidden="1">
      <c r="A8618" s="115" t="s">
        <v>22768</v>
      </c>
      <c r="B8618" s="115" t="s">
        <v>22769</v>
      </c>
      <c r="C8618" s="115" t="s">
        <v>22770</v>
      </c>
      <c r="D8618" s="115" t="s">
        <v>1242</v>
      </c>
      <c r="E8618" s="115">
        <v>173.55029999999999</v>
      </c>
      <c r="F8618" s="674">
        <v>293.83600000000001</v>
      </c>
      <c r="G8618" s="674">
        <v>295.84500000000003</v>
      </c>
      <c r="H8618" s="115">
        <f t="shared" si="268"/>
        <v>1.0068371472522089</v>
      </c>
      <c r="I8618" s="115">
        <f t="shared" si="269"/>
        <v>174.73689999999999</v>
      </c>
    </row>
    <row r="8619" spans="1:9" hidden="1">
      <c r="A8619" s="115" t="s">
        <v>22771</v>
      </c>
      <c r="B8619" s="115" t="s">
        <v>22772</v>
      </c>
      <c r="C8619" s="115" t="s">
        <v>22773</v>
      </c>
      <c r="D8619" s="115" t="s">
        <v>1138</v>
      </c>
      <c r="E8619" s="115">
        <v>677.05780000000004</v>
      </c>
      <c r="F8619" s="674">
        <v>293.83600000000001</v>
      </c>
      <c r="G8619" s="674">
        <v>295.84500000000003</v>
      </c>
      <c r="H8619" s="115">
        <f t="shared" si="268"/>
        <v>1.0068371472522089</v>
      </c>
      <c r="I8619" s="115">
        <f t="shared" si="269"/>
        <v>681.68690000000004</v>
      </c>
    </row>
    <row r="8620" spans="1:9" hidden="1">
      <c r="A8620" s="115" t="s">
        <v>22774</v>
      </c>
      <c r="B8620" s="115" t="s">
        <v>22775</v>
      </c>
      <c r="C8620" s="115" t="s">
        <v>22776</v>
      </c>
      <c r="D8620" s="115" t="s">
        <v>1138</v>
      </c>
      <c r="E8620" s="115">
        <v>1838.8008</v>
      </c>
      <c r="F8620" s="674">
        <v>293.83600000000001</v>
      </c>
      <c r="G8620" s="674">
        <v>295.84500000000003</v>
      </c>
      <c r="H8620" s="115">
        <f t="shared" si="268"/>
        <v>1.0068371472522089</v>
      </c>
      <c r="I8620" s="115">
        <f t="shared" si="269"/>
        <v>1851.373</v>
      </c>
    </row>
    <row r="8621" spans="1:9" hidden="1">
      <c r="A8621" s="115" t="s">
        <v>22777</v>
      </c>
      <c r="B8621" s="115" t="s">
        <v>22778</v>
      </c>
      <c r="C8621" s="115" t="s">
        <v>22779</v>
      </c>
      <c r="D8621" s="115" t="s">
        <v>1138</v>
      </c>
      <c r="E8621" s="115">
        <v>1588.7470000000001</v>
      </c>
      <c r="F8621" s="674">
        <v>293.83600000000001</v>
      </c>
      <c r="G8621" s="674">
        <v>295.84500000000003</v>
      </c>
      <c r="H8621" s="115">
        <f t="shared" si="268"/>
        <v>1.0068371472522089</v>
      </c>
      <c r="I8621" s="115">
        <f t="shared" si="269"/>
        <v>1599.6095</v>
      </c>
    </row>
    <row r="8622" spans="1:9" hidden="1">
      <c r="A8622" s="115" t="s">
        <v>22780</v>
      </c>
      <c r="B8622" s="115" t="s">
        <v>22781</v>
      </c>
      <c r="C8622" s="115" t="s">
        <v>22782</v>
      </c>
      <c r="D8622" s="115" t="s">
        <v>1138</v>
      </c>
      <c r="E8622" s="115">
        <v>2091.7390999999998</v>
      </c>
      <c r="F8622" s="674">
        <v>293.83600000000001</v>
      </c>
      <c r="G8622" s="674">
        <v>295.84500000000003</v>
      </c>
      <c r="H8622" s="115">
        <f t="shared" si="268"/>
        <v>1.0068371472522089</v>
      </c>
      <c r="I8622" s="115">
        <f t="shared" si="269"/>
        <v>2106.0405999999998</v>
      </c>
    </row>
    <row r="8623" spans="1:9" hidden="1">
      <c r="A8623" s="115" t="s">
        <v>22783</v>
      </c>
      <c r="B8623" s="115" t="s">
        <v>22784</v>
      </c>
      <c r="C8623" s="115" t="s">
        <v>22785</v>
      </c>
      <c r="D8623" s="115" t="s">
        <v>1138</v>
      </c>
      <c r="E8623" s="115">
        <v>1300.1210000000001</v>
      </c>
      <c r="F8623" s="674">
        <v>293.83600000000001</v>
      </c>
      <c r="G8623" s="674">
        <v>295.84500000000003</v>
      </c>
      <c r="H8623" s="115">
        <f t="shared" si="268"/>
        <v>1.0068371472522089</v>
      </c>
      <c r="I8623" s="115">
        <f t="shared" si="269"/>
        <v>1309.0101</v>
      </c>
    </row>
    <row r="8624" spans="1:9" hidden="1">
      <c r="A8624" s="115" t="s">
        <v>22786</v>
      </c>
      <c r="B8624" s="115" t="s">
        <v>22787</v>
      </c>
      <c r="C8624" s="115" t="s">
        <v>22788</v>
      </c>
      <c r="D8624" s="115" t="s">
        <v>1138</v>
      </c>
      <c r="E8624" s="115">
        <v>10441.984200000001</v>
      </c>
      <c r="F8624" s="674">
        <v>293.83600000000001</v>
      </c>
      <c r="G8624" s="674">
        <v>295.84500000000003</v>
      </c>
      <c r="H8624" s="115">
        <f t="shared" si="268"/>
        <v>1.0068371472522089</v>
      </c>
      <c r="I8624" s="115">
        <f t="shared" si="269"/>
        <v>10513.3776</v>
      </c>
    </row>
    <row r="8625" spans="1:9" hidden="1">
      <c r="A8625" s="115" t="s">
        <v>22789</v>
      </c>
      <c r="B8625" s="115" t="s">
        <v>22790</v>
      </c>
      <c r="C8625" s="115" t="s">
        <v>22791</v>
      </c>
      <c r="D8625" s="115" t="s">
        <v>1138</v>
      </c>
      <c r="E8625" s="115">
        <v>3035.9142999999999</v>
      </c>
      <c r="F8625" s="674">
        <v>293.83600000000001</v>
      </c>
      <c r="G8625" s="674">
        <v>295.84500000000003</v>
      </c>
      <c r="H8625" s="115">
        <f t="shared" si="268"/>
        <v>1.0068371472522089</v>
      </c>
      <c r="I8625" s="115">
        <f t="shared" si="269"/>
        <v>3056.6713</v>
      </c>
    </row>
    <row r="8626" spans="1:9" hidden="1">
      <c r="A8626" s="115" t="s">
        <v>22792</v>
      </c>
      <c r="B8626" s="115" t="s">
        <v>22793</v>
      </c>
      <c r="C8626" s="115" t="s">
        <v>22794</v>
      </c>
      <c r="D8626" s="115" t="s">
        <v>1138</v>
      </c>
      <c r="E8626" s="115">
        <v>3368.4175</v>
      </c>
      <c r="F8626" s="674">
        <v>293.83600000000001</v>
      </c>
      <c r="G8626" s="674">
        <v>295.84500000000003</v>
      </c>
      <c r="H8626" s="115">
        <f t="shared" si="268"/>
        <v>1.0068371472522089</v>
      </c>
      <c r="I8626" s="115">
        <f t="shared" si="269"/>
        <v>3391.4479000000001</v>
      </c>
    </row>
    <row r="8627" spans="1:9" hidden="1">
      <c r="A8627" s="115" t="s">
        <v>22795</v>
      </c>
      <c r="B8627" s="115" t="s">
        <v>22796</v>
      </c>
      <c r="C8627" s="115" t="s">
        <v>22797</v>
      </c>
      <c r="D8627" s="115" t="s">
        <v>1138</v>
      </c>
      <c r="E8627" s="115">
        <v>486.1508</v>
      </c>
      <c r="F8627" s="674">
        <v>293.83600000000001</v>
      </c>
      <c r="G8627" s="674">
        <v>295.84500000000003</v>
      </c>
      <c r="H8627" s="115">
        <f t="shared" si="268"/>
        <v>1.0068371472522089</v>
      </c>
      <c r="I8627" s="115">
        <f t="shared" si="269"/>
        <v>489.47469999999998</v>
      </c>
    </row>
    <row r="8628" spans="1:9" hidden="1">
      <c r="A8628" s="115" t="s">
        <v>22798</v>
      </c>
      <c r="B8628" s="115" t="s">
        <v>22799</v>
      </c>
      <c r="C8628" s="115" t="s">
        <v>22800</v>
      </c>
      <c r="D8628" s="115" t="s">
        <v>1138</v>
      </c>
      <c r="E8628" s="115">
        <v>1073.1668</v>
      </c>
      <c r="F8628" s="674">
        <v>293.83600000000001</v>
      </c>
      <c r="G8628" s="674">
        <v>295.84500000000003</v>
      </c>
      <c r="H8628" s="115">
        <f t="shared" si="268"/>
        <v>1.0068371472522089</v>
      </c>
      <c r="I8628" s="115">
        <f t="shared" si="269"/>
        <v>1080.5042000000001</v>
      </c>
    </row>
    <row r="8629" spans="1:9" hidden="1">
      <c r="A8629" s="115" t="s">
        <v>22801</v>
      </c>
      <c r="B8629" s="115" t="s">
        <v>22802</v>
      </c>
      <c r="C8629" s="115" t="s">
        <v>22803</v>
      </c>
      <c r="D8629" s="115" t="s">
        <v>1138</v>
      </c>
      <c r="E8629" s="115">
        <v>2447.7698999999998</v>
      </c>
      <c r="F8629" s="674">
        <v>293.83600000000001</v>
      </c>
      <c r="G8629" s="674">
        <v>295.84500000000003</v>
      </c>
      <c r="H8629" s="115">
        <f t="shared" si="268"/>
        <v>1.0068371472522089</v>
      </c>
      <c r="I8629" s="115">
        <f t="shared" si="269"/>
        <v>2464.5057000000002</v>
      </c>
    </row>
    <row r="8630" spans="1:9" hidden="1">
      <c r="A8630" s="115" t="s">
        <v>22804</v>
      </c>
      <c r="B8630" s="115" t="s">
        <v>22805</v>
      </c>
      <c r="C8630" s="115" t="s">
        <v>22806</v>
      </c>
      <c r="D8630" s="115" t="s">
        <v>1138</v>
      </c>
      <c r="E8630" s="115">
        <v>2892.6732999999999</v>
      </c>
      <c r="F8630" s="674">
        <v>293.83600000000001</v>
      </c>
      <c r="G8630" s="674">
        <v>295.84500000000003</v>
      </c>
      <c r="H8630" s="115">
        <f t="shared" si="268"/>
        <v>1.0068371472522089</v>
      </c>
      <c r="I8630" s="115">
        <f t="shared" si="269"/>
        <v>2912.4508999999998</v>
      </c>
    </row>
    <row r="8631" spans="1:9" hidden="1">
      <c r="A8631" s="115" t="s">
        <v>22807</v>
      </c>
      <c r="B8631" s="115" t="s">
        <v>22808</v>
      </c>
      <c r="C8631" s="115" t="s">
        <v>22809</v>
      </c>
      <c r="D8631" s="115" t="s">
        <v>1138</v>
      </c>
      <c r="E8631" s="115">
        <v>3657.4557</v>
      </c>
      <c r="F8631" s="674">
        <v>293.83600000000001</v>
      </c>
      <c r="G8631" s="674">
        <v>295.84500000000003</v>
      </c>
      <c r="H8631" s="115">
        <f t="shared" si="268"/>
        <v>1.0068371472522089</v>
      </c>
      <c r="I8631" s="115">
        <f t="shared" si="269"/>
        <v>3682.4623000000001</v>
      </c>
    </row>
    <row r="8632" spans="1:9" hidden="1">
      <c r="A8632" s="115" t="s">
        <v>22810</v>
      </c>
      <c r="B8632" s="115" t="s">
        <v>22811</v>
      </c>
      <c r="C8632" s="115" t="s">
        <v>22812</v>
      </c>
      <c r="D8632" s="115" t="s">
        <v>1138</v>
      </c>
      <c r="E8632" s="115">
        <v>1104.7103999999999</v>
      </c>
      <c r="F8632" s="674">
        <v>293.83600000000001</v>
      </c>
      <c r="G8632" s="674">
        <v>295.84500000000003</v>
      </c>
      <c r="H8632" s="115">
        <f t="shared" si="268"/>
        <v>1.0068371472522089</v>
      </c>
      <c r="I8632" s="115">
        <f t="shared" si="269"/>
        <v>1112.2635</v>
      </c>
    </row>
    <row r="8633" spans="1:9" hidden="1">
      <c r="A8633" s="115" t="s">
        <v>22813</v>
      </c>
      <c r="B8633" s="115" t="s">
        <v>22814</v>
      </c>
      <c r="C8633" s="115" t="s">
        <v>22815</v>
      </c>
      <c r="D8633" s="115" t="s">
        <v>1138</v>
      </c>
      <c r="E8633" s="115">
        <v>2287.8895000000002</v>
      </c>
      <c r="F8633" s="674">
        <v>293.83600000000001</v>
      </c>
      <c r="G8633" s="674">
        <v>295.84500000000003</v>
      </c>
      <c r="H8633" s="115">
        <f t="shared" si="268"/>
        <v>1.0068371472522089</v>
      </c>
      <c r="I8633" s="115">
        <f t="shared" si="269"/>
        <v>2303.5320999999999</v>
      </c>
    </row>
    <row r="8634" spans="1:9" hidden="1">
      <c r="A8634" s="115" t="s">
        <v>22816</v>
      </c>
      <c r="B8634" s="115" t="s">
        <v>22817</v>
      </c>
      <c r="C8634" s="115" t="s">
        <v>22818</v>
      </c>
      <c r="D8634" s="115" t="s">
        <v>1138</v>
      </c>
      <c r="E8634" s="115">
        <v>2828.4630999999999</v>
      </c>
      <c r="F8634" s="674">
        <v>293.83600000000001</v>
      </c>
      <c r="G8634" s="674">
        <v>295.84500000000003</v>
      </c>
      <c r="H8634" s="115">
        <f t="shared" si="268"/>
        <v>1.0068371472522089</v>
      </c>
      <c r="I8634" s="115">
        <f t="shared" si="269"/>
        <v>2847.8017</v>
      </c>
    </row>
    <row r="8635" spans="1:9" hidden="1">
      <c r="A8635" s="115" t="s">
        <v>22819</v>
      </c>
      <c r="B8635" s="115" t="s">
        <v>22820</v>
      </c>
      <c r="C8635" s="115" t="s">
        <v>22821</v>
      </c>
      <c r="D8635" s="115" t="s">
        <v>1138</v>
      </c>
      <c r="E8635" s="115">
        <v>7109.3946999999998</v>
      </c>
      <c r="F8635" s="674">
        <v>293.83600000000001</v>
      </c>
      <c r="G8635" s="674">
        <v>295.84500000000003</v>
      </c>
      <c r="H8635" s="115">
        <f t="shared" si="268"/>
        <v>1.0068371472522089</v>
      </c>
      <c r="I8635" s="115">
        <f t="shared" si="269"/>
        <v>7158.0027</v>
      </c>
    </row>
    <row r="8636" spans="1:9" hidden="1">
      <c r="A8636" s="115" t="s">
        <v>22822</v>
      </c>
      <c r="B8636" s="115" t="s">
        <v>22823</v>
      </c>
      <c r="C8636" s="115" t="s">
        <v>22824</v>
      </c>
      <c r="D8636" s="115" t="s">
        <v>1138</v>
      </c>
      <c r="E8636" s="115">
        <v>596.79809999999998</v>
      </c>
      <c r="F8636" s="674">
        <v>293.83600000000001</v>
      </c>
      <c r="G8636" s="674">
        <v>295.84500000000003</v>
      </c>
      <c r="H8636" s="115">
        <f t="shared" si="268"/>
        <v>1.0068371472522089</v>
      </c>
      <c r="I8636" s="115">
        <f t="shared" si="269"/>
        <v>600.87850000000003</v>
      </c>
    </row>
    <row r="8637" spans="1:9" hidden="1">
      <c r="A8637" s="115" t="s">
        <v>22825</v>
      </c>
      <c r="B8637" s="115" t="s">
        <v>22826</v>
      </c>
      <c r="C8637" s="115" t="s">
        <v>22827</v>
      </c>
      <c r="D8637" s="115" t="s">
        <v>1138</v>
      </c>
      <c r="E8637" s="115">
        <v>703.52459999999996</v>
      </c>
      <c r="F8637" s="674">
        <v>293.83600000000001</v>
      </c>
      <c r="G8637" s="674">
        <v>295.84500000000003</v>
      </c>
      <c r="H8637" s="115">
        <f t="shared" si="268"/>
        <v>1.0068371472522089</v>
      </c>
      <c r="I8637" s="115">
        <f t="shared" si="269"/>
        <v>708.3347</v>
      </c>
    </row>
    <row r="8638" spans="1:9" hidden="1">
      <c r="A8638" s="115" t="s">
        <v>22828</v>
      </c>
      <c r="B8638" s="115" t="s">
        <v>22829</v>
      </c>
      <c r="C8638" s="115" t="s">
        <v>22830</v>
      </c>
      <c r="D8638" s="115" t="s">
        <v>1138</v>
      </c>
      <c r="E8638" s="115">
        <v>677.31759999999997</v>
      </c>
      <c r="F8638" s="674">
        <v>293.83600000000001</v>
      </c>
      <c r="G8638" s="674">
        <v>295.84500000000003</v>
      </c>
      <c r="H8638" s="115">
        <f t="shared" si="268"/>
        <v>1.0068371472522089</v>
      </c>
      <c r="I8638" s="115">
        <f t="shared" si="269"/>
        <v>681.94849999999997</v>
      </c>
    </row>
    <row r="8639" spans="1:9" hidden="1">
      <c r="A8639" s="115" t="s">
        <v>22831</v>
      </c>
      <c r="B8639" s="115" t="s">
        <v>22832</v>
      </c>
      <c r="C8639" s="115" t="s">
        <v>22833</v>
      </c>
      <c r="D8639" s="115" t="s">
        <v>1138</v>
      </c>
      <c r="E8639" s="115">
        <v>848.97289999999998</v>
      </c>
      <c r="F8639" s="674">
        <v>293.83600000000001</v>
      </c>
      <c r="G8639" s="674">
        <v>295.84500000000003</v>
      </c>
      <c r="H8639" s="115">
        <f t="shared" si="268"/>
        <v>1.0068371472522089</v>
      </c>
      <c r="I8639" s="115">
        <f t="shared" si="269"/>
        <v>854.77750000000003</v>
      </c>
    </row>
    <row r="8640" spans="1:9" hidden="1">
      <c r="A8640" s="115" t="s">
        <v>22834</v>
      </c>
      <c r="B8640" s="115" t="s">
        <v>22835</v>
      </c>
      <c r="C8640" s="115" t="s">
        <v>22836</v>
      </c>
      <c r="D8640" s="115" t="s">
        <v>1138</v>
      </c>
      <c r="E8640" s="115">
        <v>1101.1917000000001</v>
      </c>
      <c r="F8640" s="674">
        <v>293.83600000000001</v>
      </c>
      <c r="G8640" s="674">
        <v>295.84500000000003</v>
      </c>
      <c r="H8640" s="115">
        <f t="shared" si="268"/>
        <v>1.0068371472522089</v>
      </c>
      <c r="I8640" s="115">
        <f t="shared" si="269"/>
        <v>1108.7207000000001</v>
      </c>
    </row>
    <row r="8641" spans="1:9" hidden="1">
      <c r="A8641" s="115" t="s">
        <v>22837</v>
      </c>
      <c r="B8641" s="115" t="s">
        <v>22838</v>
      </c>
      <c r="C8641" s="115" t="s">
        <v>22839</v>
      </c>
      <c r="D8641" s="115" t="s">
        <v>1138</v>
      </c>
      <c r="E8641" s="115">
        <v>1019.7</v>
      </c>
      <c r="F8641" s="674">
        <v>293.83600000000001</v>
      </c>
      <c r="G8641" s="674">
        <v>295.84500000000003</v>
      </c>
      <c r="H8641" s="115">
        <f t="shared" si="268"/>
        <v>1.0068371472522089</v>
      </c>
      <c r="I8641" s="115">
        <f t="shared" si="269"/>
        <v>1026.6718000000001</v>
      </c>
    </row>
    <row r="8642" spans="1:9" hidden="1">
      <c r="A8642" s="115" t="s">
        <v>22840</v>
      </c>
      <c r="B8642" s="115" t="s">
        <v>22841</v>
      </c>
      <c r="C8642" s="115" t="s">
        <v>22842</v>
      </c>
      <c r="D8642" s="115" t="s">
        <v>1138</v>
      </c>
      <c r="E8642" s="115">
        <v>360.17</v>
      </c>
      <c r="F8642" s="674">
        <v>293.83600000000001</v>
      </c>
      <c r="G8642" s="674">
        <v>295.84500000000003</v>
      </c>
      <c r="H8642" s="115">
        <f t="shared" si="268"/>
        <v>1.0068371472522089</v>
      </c>
      <c r="I8642" s="115">
        <f t="shared" si="269"/>
        <v>362.63249999999999</v>
      </c>
    </row>
    <row r="8643" spans="1:9" hidden="1">
      <c r="A8643" s="115" t="s">
        <v>22843</v>
      </c>
      <c r="B8643" s="115" t="s">
        <v>22844</v>
      </c>
      <c r="C8643" s="115" t="s">
        <v>22845</v>
      </c>
      <c r="D8643" s="115" t="s">
        <v>8378</v>
      </c>
      <c r="E8643" s="115">
        <v>124.06</v>
      </c>
      <c r="F8643" s="674">
        <v>293.83600000000001</v>
      </c>
      <c r="G8643" s="674">
        <v>295.84500000000003</v>
      </c>
      <c r="H8643" s="115">
        <f t="shared" si="268"/>
        <v>1.0068371472522089</v>
      </c>
      <c r="I8643" s="115">
        <f t="shared" si="269"/>
        <v>124.90819999999999</v>
      </c>
    </row>
    <row r="8644" spans="1:9" hidden="1">
      <c r="A8644" s="115" t="s">
        <v>22846</v>
      </c>
      <c r="B8644" s="115" t="s">
        <v>22847</v>
      </c>
      <c r="C8644" s="115" t="s">
        <v>22848</v>
      </c>
      <c r="D8644" s="115" t="s">
        <v>1138</v>
      </c>
      <c r="E8644" s="115">
        <v>148.5453</v>
      </c>
      <c r="F8644" s="674">
        <v>293.83600000000001</v>
      </c>
      <c r="G8644" s="674">
        <v>295.84500000000003</v>
      </c>
      <c r="H8644" s="115">
        <f t="shared" si="268"/>
        <v>1.0068371472522089</v>
      </c>
      <c r="I8644" s="115">
        <f t="shared" si="269"/>
        <v>149.5609</v>
      </c>
    </row>
    <row r="8645" spans="1:9" hidden="1">
      <c r="A8645" s="115" t="s">
        <v>22849</v>
      </c>
      <c r="B8645" s="115" t="s">
        <v>22850</v>
      </c>
      <c r="C8645" s="115" t="s">
        <v>22851</v>
      </c>
      <c r="D8645" s="115" t="s">
        <v>1138</v>
      </c>
      <c r="E8645" s="115">
        <v>40</v>
      </c>
      <c r="F8645" s="674">
        <v>293.83600000000001</v>
      </c>
      <c r="G8645" s="674">
        <v>295.84500000000003</v>
      </c>
      <c r="H8645" s="115">
        <f t="shared" ref="H8645:H8708" si="270">G8645/F8645</f>
        <v>1.0068371472522089</v>
      </c>
      <c r="I8645" s="115">
        <f t="shared" ref="I8645:I8708" si="271">ROUND(H8645*E8645,4)</f>
        <v>40.273499999999999</v>
      </c>
    </row>
    <row r="8646" spans="1:9" hidden="1">
      <c r="A8646" s="115" t="s">
        <v>22852</v>
      </c>
      <c r="B8646" s="115" t="s">
        <v>22853</v>
      </c>
      <c r="C8646" s="115" t="s">
        <v>22854</v>
      </c>
      <c r="D8646" s="115" t="s">
        <v>1138</v>
      </c>
      <c r="E8646" s="115">
        <v>49.6</v>
      </c>
      <c r="F8646" s="674">
        <v>293.83600000000001</v>
      </c>
      <c r="G8646" s="674">
        <v>295.84500000000003</v>
      </c>
      <c r="H8646" s="115">
        <f t="shared" si="270"/>
        <v>1.0068371472522089</v>
      </c>
      <c r="I8646" s="115">
        <f t="shared" si="271"/>
        <v>49.939100000000003</v>
      </c>
    </row>
    <row r="8647" spans="1:9" hidden="1">
      <c r="A8647" s="115" t="s">
        <v>22855</v>
      </c>
      <c r="B8647" s="115" t="s">
        <v>22856</v>
      </c>
      <c r="C8647" s="115" t="s">
        <v>22857</v>
      </c>
      <c r="D8647" s="115" t="s">
        <v>1138</v>
      </c>
      <c r="E8647" s="115">
        <v>99.5</v>
      </c>
      <c r="F8647" s="674">
        <v>293.83600000000001</v>
      </c>
      <c r="G8647" s="674">
        <v>295.84500000000003</v>
      </c>
      <c r="H8647" s="115">
        <f t="shared" si="270"/>
        <v>1.0068371472522089</v>
      </c>
      <c r="I8647" s="115">
        <f t="shared" si="271"/>
        <v>100.1803</v>
      </c>
    </row>
    <row r="8648" spans="1:9" hidden="1">
      <c r="A8648" s="115" t="s">
        <v>22858</v>
      </c>
      <c r="B8648" s="115" t="s">
        <v>22859</v>
      </c>
      <c r="C8648" s="115" t="s">
        <v>22860</v>
      </c>
      <c r="D8648" s="115" t="s">
        <v>1138</v>
      </c>
      <c r="E8648" s="115">
        <v>49.894199999999998</v>
      </c>
      <c r="F8648" s="674">
        <v>293.83600000000001</v>
      </c>
      <c r="G8648" s="674">
        <v>295.84500000000003</v>
      </c>
      <c r="H8648" s="115">
        <f t="shared" si="270"/>
        <v>1.0068371472522089</v>
      </c>
      <c r="I8648" s="115">
        <f t="shared" si="271"/>
        <v>50.235300000000002</v>
      </c>
    </row>
    <row r="8649" spans="1:9" hidden="1">
      <c r="A8649" s="115" t="s">
        <v>22861</v>
      </c>
      <c r="B8649" s="115" t="s">
        <v>22862</v>
      </c>
      <c r="C8649" s="115" t="s">
        <v>22863</v>
      </c>
      <c r="D8649" s="115" t="s">
        <v>1138</v>
      </c>
      <c r="E8649" s="115">
        <v>205.9</v>
      </c>
      <c r="F8649" s="674">
        <v>293.83600000000001</v>
      </c>
      <c r="G8649" s="674">
        <v>295.84500000000003</v>
      </c>
      <c r="H8649" s="115">
        <f t="shared" si="270"/>
        <v>1.0068371472522089</v>
      </c>
      <c r="I8649" s="115">
        <f t="shared" si="271"/>
        <v>207.30779999999999</v>
      </c>
    </row>
    <row r="8650" spans="1:9" hidden="1">
      <c r="A8650" s="115" t="s">
        <v>22864</v>
      </c>
      <c r="B8650" s="115" t="s">
        <v>22865</v>
      </c>
      <c r="C8650" s="115" t="s">
        <v>22866</v>
      </c>
      <c r="D8650" s="115" t="s">
        <v>2038</v>
      </c>
      <c r="E8650" s="115">
        <v>64.483400000000003</v>
      </c>
      <c r="F8650" s="674">
        <v>293.83600000000001</v>
      </c>
      <c r="G8650" s="674">
        <v>295.84500000000003</v>
      </c>
      <c r="H8650" s="115">
        <f t="shared" si="270"/>
        <v>1.0068371472522089</v>
      </c>
      <c r="I8650" s="115">
        <f t="shared" si="271"/>
        <v>64.924300000000002</v>
      </c>
    </row>
    <row r="8651" spans="1:9" hidden="1">
      <c r="A8651" s="115" t="s">
        <v>22867</v>
      </c>
      <c r="B8651" s="115" t="s">
        <v>22868</v>
      </c>
      <c r="C8651" s="115" t="s">
        <v>22869</v>
      </c>
      <c r="D8651" s="115" t="s">
        <v>1138</v>
      </c>
      <c r="E8651" s="115">
        <v>20.723800000000001</v>
      </c>
      <c r="F8651" s="674">
        <v>293.83600000000001</v>
      </c>
      <c r="G8651" s="674">
        <v>295.84500000000003</v>
      </c>
      <c r="H8651" s="115">
        <f t="shared" si="270"/>
        <v>1.0068371472522089</v>
      </c>
      <c r="I8651" s="115">
        <f t="shared" si="271"/>
        <v>20.865500000000001</v>
      </c>
    </row>
    <row r="8652" spans="1:9" hidden="1">
      <c r="A8652" s="115" t="s">
        <v>22870</v>
      </c>
      <c r="B8652" s="115" t="s">
        <v>22871</v>
      </c>
      <c r="C8652" s="115" t="s">
        <v>22872</v>
      </c>
      <c r="D8652" s="115" t="s">
        <v>1138</v>
      </c>
      <c r="E8652" s="115">
        <v>1.65</v>
      </c>
      <c r="F8652" s="674">
        <v>293.83600000000001</v>
      </c>
      <c r="G8652" s="674">
        <v>295.84500000000003</v>
      </c>
      <c r="H8652" s="115">
        <f t="shared" si="270"/>
        <v>1.0068371472522089</v>
      </c>
      <c r="I8652" s="115">
        <f t="shared" si="271"/>
        <v>1.6613</v>
      </c>
    </row>
    <row r="8653" spans="1:9" hidden="1">
      <c r="A8653" s="115" t="s">
        <v>22873</v>
      </c>
      <c r="B8653" s="115" t="s">
        <v>22874</v>
      </c>
      <c r="C8653" s="115" t="s">
        <v>22875</v>
      </c>
      <c r="D8653" s="115" t="s">
        <v>1138</v>
      </c>
      <c r="E8653" s="115">
        <v>10.82</v>
      </c>
      <c r="F8653" s="674">
        <v>293.83600000000001</v>
      </c>
      <c r="G8653" s="674">
        <v>295.84500000000003</v>
      </c>
      <c r="H8653" s="115">
        <f t="shared" si="270"/>
        <v>1.0068371472522089</v>
      </c>
      <c r="I8653" s="115">
        <f t="shared" si="271"/>
        <v>10.894</v>
      </c>
    </row>
    <row r="8654" spans="1:9" hidden="1">
      <c r="A8654" s="115" t="s">
        <v>22876</v>
      </c>
      <c r="B8654" s="115" t="s">
        <v>22877</v>
      </c>
      <c r="C8654" s="115" t="s">
        <v>22878</v>
      </c>
      <c r="D8654" s="115" t="s">
        <v>1138</v>
      </c>
      <c r="E8654" s="115">
        <v>18</v>
      </c>
      <c r="F8654" s="674">
        <v>293.83600000000001</v>
      </c>
      <c r="G8654" s="674">
        <v>295.84500000000003</v>
      </c>
      <c r="H8654" s="115">
        <f t="shared" si="270"/>
        <v>1.0068371472522089</v>
      </c>
      <c r="I8654" s="115">
        <f t="shared" si="271"/>
        <v>18.123100000000001</v>
      </c>
    </row>
    <row r="8655" spans="1:9" hidden="1">
      <c r="A8655" s="115" t="s">
        <v>22879</v>
      </c>
      <c r="B8655" s="115" t="s">
        <v>22880</v>
      </c>
      <c r="C8655" s="115" t="s">
        <v>22881</v>
      </c>
      <c r="D8655" s="115" t="s">
        <v>1138</v>
      </c>
      <c r="E8655" s="115">
        <v>12.8</v>
      </c>
      <c r="F8655" s="674">
        <v>293.83600000000001</v>
      </c>
      <c r="G8655" s="674">
        <v>295.84500000000003</v>
      </c>
      <c r="H8655" s="115">
        <f t="shared" si="270"/>
        <v>1.0068371472522089</v>
      </c>
      <c r="I8655" s="115">
        <f t="shared" si="271"/>
        <v>12.887499999999999</v>
      </c>
    </row>
    <row r="8656" spans="1:9" hidden="1">
      <c r="A8656" s="115" t="s">
        <v>22882</v>
      </c>
      <c r="B8656" s="115" t="s">
        <v>22883</v>
      </c>
      <c r="C8656" s="115" t="s">
        <v>22884</v>
      </c>
      <c r="D8656" s="115" t="s">
        <v>1138</v>
      </c>
      <c r="E8656" s="115">
        <v>55</v>
      </c>
      <c r="F8656" s="674">
        <v>293.83600000000001</v>
      </c>
      <c r="G8656" s="674">
        <v>295.84500000000003</v>
      </c>
      <c r="H8656" s="115">
        <f t="shared" si="270"/>
        <v>1.0068371472522089</v>
      </c>
      <c r="I8656" s="115">
        <f t="shared" si="271"/>
        <v>55.375999999999998</v>
      </c>
    </row>
    <row r="8657" spans="1:9" hidden="1">
      <c r="A8657" s="115" t="s">
        <v>22885</v>
      </c>
      <c r="B8657" s="115" t="s">
        <v>22886</v>
      </c>
      <c r="C8657" s="115" t="s">
        <v>22887</v>
      </c>
      <c r="D8657" s="115" t="s">
        <v>1138</v>
      </c>
      <c r="E8657" s="115">
        <v>350</v>
      </c>
      <c r="F8657" s="674">
        <v>293.83600000000001</v>
      </c>
      <c r="G8657" s="674">
        <v>295.84500000000003</v>
      </c>
      <c r="H8657" s="115">
        <f t="shared" si="270"/>
        <v>1.0068371472522089</v>
      </c>
      <c r="I8657" s="115">
        <f t="shared" si="271"/>
        <v>352.39299999999997</v>
      </c>
    </row>
    <row r="8658" spans="1:9" hidden="1">
      <c r="A8658" s="115" t="s">
        <v>22888</v>
      </c>
      <c r="B8658" s="115" t="s">
        <v>22889</v>
      </c>
      <c r="C8658" s="115" t="s">
        <v>22890</v>
      </c>
      <c r="D8658" s="115" t="s">
        <v>1138</v>
      </c>
      <c r="E8658" s="115">
        <v>410</v>
      </c>
      <c r="F8658" s="674">
        <v>293.83600000000001</v>
      </c>
      <c r="G8658" s="674">
        <v>295.84500000000003</v>
      </c>
      <c r="H8658" s="115">
        <f t="shared" si="270"/>
        <v>1.0068371472522089</v>
      </c>
      <c r="I8658" s="115">
        <f t="shared" si="271"/>
        <v>412.8032</v>
      </c>
    </row>
    <row r="8659" spans="1:9" hidden="1">
      <c r="A8659" s="115" t="s">
        <v>22891</v>
      </c>
      <c r="B8659" s="115" t="s">
        <v>22892</v>
      </c>
      <c r="C8659" s="115" t="s">
        <v>22893</v>
      </c>
      <c r="D8659" s="115" t="s">
        <v>1138</v>
      </c>
      <c r="E8659" s="115">
        <v>510</v>
      </c>
      <c r="F8659" s="674">
        <v>293.83600000000001</v>
      </c>
      <c r="G8659" s="674">
        <v>295.84500000000003</v>
      </c>
      <c r="H8659" s="115">
        <f t="shared" si="270"/>
        <v>1.0068371472522089</v>
      </c>
      <c r="I8659" s="115">
        <f t="shared" si="271"/>
        <v>513.48689999999999</v>
      </c>
    </row>
    <row r="8660" spans="1:9" hidden="1">
      <c r="A8660" s="115" t="s">
        <v>22894</v>
      </c>
      <c r="B8660" s="115" t="s">
        <v>22895</v>
      </c>
      <c r="C8660" s="115" t="s">
        <v>22896</v>
      </c>
      <c r="D8660" s="115" t="s">
        <v>1138</v>
      </c>
      <c r="E8660" s="115">
        <v>65</v>
      </c>
      <c r="F8660" s="674">
        <v>293.83600000000001</v>
      </c>
      <c r="G8660" s="674">
        <v>295.84500000000003</v>
      </c>
      <c r="H8660" s="115">
        <f t="shared" si="270"/>
        <v>1.0068371472522089</v>
      </c>
      <c r="I8660" s="115">
        <f t="shared" si="271"/>
        <v>65.444400000000002</v>
      </c>
    </row>
    <row r="8661" spans="1:9" hidden="1">
      <c r="A8661" s="115" t="s">
        <v>22897</v>
      </c>
      <c r="B8661" s="115" t="s">
        <v>22898</v>
      </c>
      <c r="C8661" s="115" t="s">
        <v>22899</v>
      </c>
      <c r="D8661" s="115" t="s">
        <v>1138</v>
      </c>
      <c r="E8661" s="115">
        <v>90</v>
      </c>
      <c r="F8661" s="674">
        <v>293.83600000000001</v>
      </c>
      <c r="G8661" s="674">
        <v>295.84500000000003</v>
      </c>
      <c r="H8661" s="115">
        <f t="shared" si="270"/>
        <v>1.0068371472522089</v>
      </c>
      <c r="I8661" s="115">
        <f t="shared" si="271"/>
        <v>90.615300000000005</v>
      </c>
    </row>
    <row r="8662" spans="1:9" hidden="1">
      <c r="A8662" s="115" t="s">
        <v>22900</v>
      </c>
      <c r="B8662" s="115" t="s">
        <v>22901</v>
      </c>
      <c r="C8662" s="115" t="s">
        <v>22902</v>
      </c>
      <c r="D8662" s="115" t="s">
        <v>1138</v>
      </c>
      <c r="E8662" s="115">
        <v>20.6</v>
      </c>
      <c r="F8662" s="674">
        <v>293.83600000000001</v>
      </c>
      <c r="G8662" s="674">
        <v>295.84500000000003</v>
      </c>
      <c r="H8662" s="115">
        <f t="shared" si="270"/>
        <v>1.0068371472522089</v>
      </c>
      <c r="I8662" s="115">
        <f t="shared" si="271"/>
        <v>20.7408</v>
      </c>
    </row>
    <row r="8663" spans="1:9" hidden="1">
      <c r="A8663" s="115" t="s">
        <v>22903</v>
      </c>
      <c r="B8663" s="115" t="s">
        <v>22904</v>
      </c>
      <c r="C8663" s="115" t="s">
        <v>22905</v>
      </c>
      <c r="D8663" s="115" t="s">
        <v>2038</v>
      </c>
      <c r="E8663" s="115">
        <v>38.4</v>
      </c>
      <c r="F8663" s="674">
        <v>293.83600000000001</v>
      </c>
      <c r="G8663" s="674">
        <v>295.84500000000003</v>
      </c>
      <c r="H8663" s="115">
        <f t="shared" si="270"/>
        <v>1.0068371472522089</v>
      </c>
      <c r="I8663" s="115">
        <f t="shared" si="271"/>
        <v>38.662500000000001</v>
      </c>
    </row>
    <row r="8664" spans="1:9" hidden="1">
      <c r="A8664" s="115" t="s">
        <v>22906</v>
      </c>
      <c r="B8664" s="115" t="s">
        <v>22907</v>
      </c>
      <c r="C8664" s="115" t="s">
        <v>22908</v>
      </c>
      <c r="D8664" s="115" t="s">
        <v>2038</v>
      </c>
      <c r="E8664" s="115">
        <v>25.6</v>
      </c>
      <c r="F8664" s="674">
        <v>293.83600000000001</v>
      </c>
      <c r="G8664" s="674">
        <v>295.84500000000003</v>
      </c>
      <c r="H8664" s="115">
        <f t="shared" si="270"/>
        <v>1.0068371472522089</v>
      </c>
      <c r="I8664" s="115">
        <f t="shared" si="271"/>
        <v>25.774999999999999</v>
      </c>
    </row>
    <row r="8665" spans="1:9" hidden="1">
      <c r="A8665" s="115" t="s">
        <v>22909</v>
      </c>
      <c r="B8665" s="115" t="s">
        <v>22910</v>
      </c>
      <c r="C8665" s="115" t="s">
        <v>22911</v>
      </c>
      <c r="D8665" s="115" t="s">
        <v>2038</v>
      </c>
      <c r="E8665" s="115">
        <v>96</v>
      </c>
      <c r="F8665" s="674">
        <v>293.83600000000001</v>
      </c>
      <c r="G8665" s="674">
        <v>295.84500000000003</v>
      </c>
      <c r="H8665" s="115">
        <f t="shared" si="270"/>
        <v>1.0068371472522089</v>
      </c>
      <c r="I8665" s="115">
        <f t="shared" si="271"/>
        <v>96.656400000000005</v>
      </c>
    </row>
    <row r="8666" spans="1:9" hidden="1">
      <c r="A8666" s="115" t="s">
        <v>22912</v>
      </c>
      <c r="B8666" s="115" t="s">
        <v>22913</v>
      </c>
      <c r="C8666" s="115" t="s">
        <v>22914</v>
      </c>
      <c r="D8666" s="115" t="s">
        <v>2038</v>
      </c>
      <c r="E8666" s="115">
        <v>81.599999999999994</v>
      </c>
      <c r="F8666" s="674">
        <v>293.83600000000001</v>
      </c>
      <c r="G8666" s="674">
        <v>295.84500000000003</v>
      </c>
      <c r="H8666" s="115">
        <f t="shared" si="270"/>
        <v>1.0068371472522089</v>
      </c>
      <c r="I8666" s="115">
        <f t="shared" si="271"/>
        <v>82.157899999999998</v>
      </c>
    </row>
    <row r="8667" spans="1:9" hidden="1">
      <c r="A8667" s="115" t="s">
        <v>22915</v>
      </c>
      <c r="B8667" s="115" t="s">
        <v>22916</v>
      </c>
      <c r="C8667" s="115" t="s">
        <v>22917</v>
      </c>
      <c r="D8667" s="115" t="s">
        <v>2038</v>
      </c>
      <c r="E8667" s="115">
        <v>153.6</v>
      </c>
      <c r="F8667" s="674">
        <v>293.83600000000001</v>
      </c>
      <c r="G8667" s="674">
        <v>295.84500000000003</v>
      </c>
      <c r="H8667" s="115">
        <f t="shared" si="270"/>
        <v>1.0068371472522089</v>
      </c>
      <c r="I8667" s="115">
        <f t="shared" si="271"/>
        <v>154.65020000000001</v>
      </c>
    </row>
    <row r="8668" spans="1:9" hidden="1">
      <c r="A8668" s="115" t="s">
        <v>22918</v>
      </c>
      <c r="B8668" s="115" t="s">
        <v>22919</v>
      </c>
      <c r="C8668" s="115" t="s">
        <v>22920</v>
      </c>
      <c r="D8668" s="115" t="s">
        <v>2038</v>
      </c>
      <c r="E8668" s="115">
        <v>53.76</v>
      </c>
      <c r="F8668" s="674">
        <v>293.83600000000001</v>
      </c>
      <c r="G8668" s="674">
        <v>295.84500000000003</v>
      </c>
      <c r="H8668" s="115">
        <f t="shared" si="270"/>
        <v>1.0068371472522089</v>
      </c>
      <c r="I8668" s="115">
        <f t="shared" si="271"/>
        <v>54.127600000000001</v>
      </c>
    </row>
    <row r="8669" spans="1:9" hidden="1">
      <c r="A8669" s="115" t="s">
        <v>22921</v>
      </c>
      <c r="B8669" s="115" t="s">
        <v>22922</v>
      </c>
      <c r="C8669" s="115" t="s">
        <v>22923</v>
      </c>
      <c r="D8669" s="115" t="s">
        <v>2038</v>
      </c>
      <c r="E8669" s="115">
        <v>244.48</v>
      </c>
      <c r="F8669" s="674">
        <v>293.83600000000001</v>
      </c>
      <c r="G8669" s="674">
        <v>295.84500000000003</v>
      </c>
      <c r="H8669" s="115">
        <f t="shared" si="270"/>
        <v>1.0068371472522089</v>
      </c>
      <c r="I8669" s="115">
        <f t="shared" si="271"/>
        <v>246.1515</v>
      </c>
    </row>
    <row r="8670" spans="1:9" hidden="1">
      <c r="A8670" s="115" t="s">
        <v>22924</v>
      </c>
      <c r="B8670" s="115" t="s">
        <v>22925</v>
      </c>
      <c r="C8670" s="115" t="s">
        <v>22926</v>
      </c>
      <c r="D8670" s="115" t="s">
        <v>2038</v>
      </c>
      <c r="E8670" s="115">
        <v>60</v>
      </c>
      <c r="F8670" s="674">
        <v>293.83600000000001</v>
      </c>
      <c r="G8670" s="674">
        <v>295.84500000000003</v>
      </c>
      <c r="H8670" s="115">
        <f t="shared" si="270"/>
        <v>1.0068371472522089</v>
      </c>
      <c r="I8670" s="115">
        <f t="shared" si="271"/>
        <v>60.410200000000003</v>
      </c>
    </row>
    <row r="8671" spans="1:9" hidden="1">
      <c r="A8671" s="115" t="s">
        <v>22927</v>
      </c>
      <c r="B8671" s="115" t="s">
        <v>22928</v>
      </c>
      <c r="C8671" s="115" t="s">
        <v>22929</v>
      </c>
      <c r="D8671" s="115" t="s">
        <v>2038</v>
      </c>
      <c r="E8671" s="115">
        <v>46.25</v>
      </c>
      <c r="F8671" s="674">
        <v>293.83600000000001</v>
      </c>
      <c r="G8671" s="674">
        <v>295.84500000000003</v>
      </c>
      <c r="H8671" s="115">
        <f t="shared" si="270"/>
        <v>1.0068371472522089</v>
      </c>
      <c r="I8671" s="115">
        <f t="shared" si="271"/>
        <v>46.566200000000002</v>
      </c>
    </row>
    <row r="8672" spans="1:9" hidden="1">
      <c r="A8672" s="115" t="s">
        <v>22930</v>
      </c>
      <c r="B8672" s="115" t="s">
        <v>22931</v>
      </c>
      <c r="C8672" s="115" t="s">
        <v>22932</v>
      </c>
      <c r="D8672" s="115" t="s">
        <v>2038</v>
      </c>
      <c r="E8672" s="115">
        <v>128.75</v>
      </c>
      <c r="F8672" s="674">
        <v>293.83600000000001</v>
      </c>
      <c r="G8672" s="674">
        <v>295.84500000000003</v>
      </c>
      <c r="H8672" s="115">
        <f t="shared" si="270"/>
        <v>1.0068371472522089</v>
      </c>
      <c r="I8672" s="115">
        <f t="shared" si="271"/>
        <v>129.63030000000001</v>
      </c>
    </row>
    <row r="8673" spans="1:9" hidden="1">
      <c r="A8673" s="115" t="s">
        <v>22933</v>
      </c>
      <c r="B8673" s="115" t="s">
        <v>22934</v>
      </c>
      <c r="C8673" s="115" t="s">
        <v>22935</v>
      </c>
      <c r="D8673" s="115" t="s">
        <v>2038</v>
      </c>
      <c r="E8673" s="115">
        <v>64.5</v>
      </c>
      <c r="F8673" s="674">
        <v>293.83600000000001</v>
      </c>
      <c r="G8673" s="674">
        <v>295.84500000000003</v>
      </c>
      <c r="H8673" s="115">
        <f t="shared" si="270"/>
        <v>1.0068371472522089</v>
      </c>
      <c r="I8673" s="115">
        <f t="shared" si="271"/>
        <v>64.941000000000003</v>
      </c>
    </row>
    <row r="8674" spans="1:9" hidden="1">
      <c r="A8674" s="115" t="s">
        <v>22936</v>
      </c>
      <c r="B8674" s="115" t="s">
        <v>22937</v>
      </c>
      <c r="C8674" s="115" t="s">
        <v>22254</v>
      </c>
      <c r="D8674" s="115" t="s">
        <v>2038</v>
      </c>
      <c r="E8674" s="115">
        <v>20.475200000000001</v>
      </c>
      <c r="F8674" s="674">
        <v>293.83600000000001</v>
      </c>
      <c r="G8674" s="674">
        <v>295.84500000000003</v>
      </c>
      <c r="H8674" s="115">
        <f t="shared" si="270"/>
        <v>1.0068371472522089</v>
      </c>
      <c r="I8674" s="115">
        <f t="shared" si="271"/>
        <v>20.615200000000002</v>
      </c>
    </row>
    <row r="8675" spans="1:9" hidden="1">
      <c r="A8675" s="115" t="s">
        <v>22938</v>
      </c>
      <c r="B8675" s="115" t="s">
        <v>22939</v>
      </c>
      <c r="C8675" s="115" t="s">
        <v>22257</v>
      </c>
      <c r="D8675" s="115" t="s">
        <v>2038</v>
      </c>
      <c r="E8675" s="115">
        <v>24.082699999999999</v>
      </c>
      <c r="F8675" s="674">
        <v>293.83600000000001</v>
      </c>
      <c r="G8675" s="674">
        <v>295.84500000000003</v>
      </c>
      <c r="H8675" s="115">
        <f t="shared" si="270"/>
        <v>1.0068371472522089</v>
      </c>
      <c r="I8675" s="115">
        <f t="shared" si="271"/>
        <v>24.247399999999999</v>
      </c>
    </row>
    <row r="8676" spans="1:9" hidden="1">
      <c r="A8676" s="115" t="s">
        <v>22940</v>
      </c>
      <c r="B8676" s="115" t="s">
        <v>22941</v>
      </c>
      <c r="C8676" s="115" t="s">
        <v>22260</v>
      </c>
      <c r="D8676" s="115" t="s">
        <v>2038</v>
      </c>
      <c r="E8676" s="115">
        <v>18.955400000000001</v>
      </c>
      <c r="F8676" s="674">
        <v>293.83600000000001</v>
      </c>
      <c r="G8676" s="674">
        <v>295.84500000000003</v>
      </c>
      <c r="H8676" s="115">
        <f t="shared" si="270"/>
        <v>1.0068371472522089</v>
      </c>
      <c r="I8676" s="115">
        <f t="shared" si="271"/>
        <v>19.085000000000001</v>
      </c>
    </row>
    <row r="8677" spans="1:9" hidden="1">
      <c r="A8677" s="115" t="s">
        <v>22942</v>
      </c>
      <c r="B8677" s="115" t="s">
        <v>22943</v>
      </c>
      <c r="C8677" s="115" t="s">
        <v>22263</v>
      </c>
      <c r="D8677" s="115" t="s">
        <v>2038</v>
      </c>
      <c r="E8677" s="115">
        <v>22.4954</v>
      </c>
      <c r="F8677" s="674">
        <v>293.83600000000001</v>
      </c>
      <c r="G8677" s="674">
        <v>295.84500000000003</v>
      </c>
      <c r="H8677" s="115">
        <f t="shared" si="270"/>
        <v>1.0068371472522089</v>
      </c>
      <c r="I8677" s="115">
        <f t="shared" si="271"/>
        <v>22.6492</v>
      </c>
    </row>
    <row r="8678" spans="1:9" hidden="1">
      <c r="A8678" s="115" t="s">
        <v>22944</v>
      </c>
      <c r="B8678" s="115" t="s">
        <v>22945</v>
      </c>
      <c r="C8678" s="115" t="s">
        <v>22266</v>
      </c>
      <c r="D8678" s="115" t="s">
        <v>2038</v>
      </c>
      <c r="E8678" s="115">
        <v>16.168600000000001</v>
      </c>
      <c r="F8678" s="674">
        <v>293.83600000000001</v>
      </c>
      <c r="G8678" s="674">
        <v>295.84500000000003</v>
      </c>
      <c r="H8678" s="115">
        <f t="shared" si="270"/>
        <v>1.0068371472522089</v>
      </c>
      <c r="I8678" s="115">
        <f t="shared" si="271"/>
        <v>16.2791</v>
      </c>
    </row>
    <row r="8679" spans="1:9" hidden="1">
      <c r="A8679" s="115" t="s">
        <v>22946</v>
      </c>
      <c r="B8679" s="115" t="s">
        <v>22947</v>
      </c>
      <c r="C8679" s="115" t="s">
        <v>22269</v>
      </c>
      <c r="D8679" s="115" t="s">
        <v>2038</v>
      </c>
      <c r="E8679" s="115">
        <v>21.219200000000001</v>
      </c>
      <c r="F8679" s="674">
        <v>293.83600000000001</v>
      </c>
      <c r="G8679" s="674">
        <v>295.84500000000003</v>
      </c>
      <c r="H8679" s="115">
        <f t="shared" si="270"/>
        <v>1.0068371472522089</v>
      </c>
      <c r="I8679" s="115">
        <f t="shared" si="271"/>
        <v>21.3643</v>
      </c>
    </row>
    <row r="8680" spans="1:9" hidden="1">
      <c r="A8680" s="115" t="s">
        <v>22948</v>
      </c>
      <c r="B8680" s="115" t="s">
        <v>22949</v>
      </c>
      <c r="C8680" s="115" t="s">
        <v>22272</v>
      </c>
      <c r="D8680" s="115" t="s">
        <v>2038</v>
      </c>
      <c r="E8680" s="115">
        <v>17.178699999999999</v>
      </c>
      <c r="F8680" s="674">
        <v>293.83600000000001</v>
      </c>
      <c r="G8680" s="674">
        <v>295.84500000000003</v>
      </c>
      <c r="H8680" s="115">
        <f t="shared" si="270"/>
        <v>1.0068371472522089</v>
      </c>
      <c r="I8680" s="115">
        <f t="shared" si="271"/>
        <v>17.296199999999999</v>
      </c>
    </row>
    <row r="8681" spans="1:9" hidden="1">
      <c r="A8681" s="115" t="s">
        <v>22950</v>
      </c>
      <c r="B8681" s="115" t="s">
        <v>22951</v>
      </c>
      <c r="C8681" s="115" t="s">
        <v>22275</v>
      </c>
      <c r="D8681" s="115" t="s">
        <v>2038</v>
      </c>
      <c r="E8681" s="115">
        <v>14.546799999999999</v>
      </c>
      <c r="F8681" s="674">
        <v>293.83600000000001</v>
      </c>
      <c r="G8681" s="674">
        <v>295.84500000000003</v>
      </c>
      <c r="H8681" s="115">
        <f t="shared" si="270"/>
        <v>1.0068371472522089</v>
      </c>
      <c r="I8681" s="115">
        <f t="shared" si="271"/>
        <v>14.6463</v>
      </c>
    </row>
    <row r="8682" spans="1:9" hidden="1">
      <c r="A8682" s="115" t="s">
        <v>22952</v>
      </c>
      <c r="B8682" s="115" t="s">
        <v>22953</v>
      </c>
      <c r="C8682" s="115" t="s">
        <v>22278</v>
      </c>
      <c r="D8682" s="115" t="s">
        <v>2038</v>
      </c>
      <c r="E8682" s="115">
        <v>8.1651000000000007</v>
      </c>
      <c r="F8682" s="674">
        <v>293.83600000000001</v>
      </c>
      <c r="G8682" s="674">
        <v>295.84500000000003</v>
      </c>
      <c r="H8682" s="115">
        <f t="shared" si="270"/>
        <v>1.0068371472522089</v>
      </c>
      <c r="I8682" s="115">
        <f t="shared" si="271"/>
        <v>8.2209000000000003</v>
      </c>
    </row>
    <row r="8683" spans="1:9" hidden="1">
      <c r="A8683" s="115" t="s">
        <v>22954</v>
      </c>
      <c r="B8683" s="115" t="s">
        <v>22955</v>
      </c>
      <c r="C8683" s="115" t="s">
        <v>22281</v>
      </c>
      <c r="D8683" s="115" t="s">
        <v>2038</v>
      </c>
      <c r="E8683" s="115">
        <v>12.2119</v>
      </c>
      <c r="F8683" s="674">
        <v>293.83600000000001</v>
      </c>
      <c r="G8683" s="674">
        <v>295.84500000000003</v>
      </c>
      <c r="H8683" s="115">
        <f t="shared" si="270"/>
        <v>1.0068371472522089</v>
      </c>
      <c r="I8683" s="115">
        <f t="shared" si="271"/>
        <v>12.295400000000001</v>
      </c>
    </row>
    <row r="8684" spans="1:9" hidden="1">
      <c r="A8684" s="115" t="s">
        <v>22956</v>
      </c>
      <c r="B8684" s="115" t="s">
        <v>22957</v>
      </c>
      <c r="C8684" s="115" t="s">
        <v>22284</v>
      </c>
      <c r="D8684" s="115" t="s">
        <v>2038</v>
      </c>
      <c r="E8684" s="115">
        <v>28.9422</v>
      </c>
      <c r="F8684" s="674">
        <v>293.83600000000001</v>
      </c>
      <c r="G8684" s="674">
        <v>295.84500000000003</v>
      </c>
      <c r="H8684" s="115">
        <f t="shared" si="270"/>
        <v>1.0068371472522089</v>
      </c>
      <c r="I8684" s="115">
        <f t="shared" si="271"/>
        <v>29.1401</v>
      </c>
    </row>
    <row r="8685" spans="1:9" hidden="1">
      <c r="A8685" s="115" t="s">
        <v>22958</v>
      </c>
      <c r="B8685" s="115" t="s">
        <v>22959</v>
      </c>
      <c r="C8685" s="115" t="s">
        <v>22287</v>
      </c>
      <c r="D8685" s="115" t="s">
        <v>2038</v>
      </c>
      <c r="E8685" s="115">
        <v>13.877700000000001</v>
      </c>
      <c r="F8685" s="674">
        <v>293.83600000000001</v>
      </c>
      <c r="G8685" s="674">
        <v>295.84500000000003</v>
      </c>
      <c r="H8685" s="115">
        <f t="shared" si="270"/>
        <v>1.0068371472522089</v>
      </c>
      <c r="I8685" s="115">
        <f t="shared" si="271"/>
        <v>13.9726</v>
      </c>
    </row>
    <row r="8686" spans="1:9" hidden="1">
      <c r="A8686" s="115" t="s">
        <v>22960</v>
      </c>
      <c r="B8686" s="115" t="s">
        <v>22961</v>
      </c>
      <c r="C8686" s="115" t="s">
        <v>22290</v>
      </c>
      <c r="D8686" s="115" t="s">
        <v>2038</v>
      </c>
      <c r="E8686" s="115">
        <v>28.192799999999998</v>
      </c>
      <c r="F8686" s="674">
        <v>293.83600000000001</v>
      </c>
      <c r="G8686" s="674">
        <v>295.84500000000003</v>
      </c>
      <c r="H8686" s="115">
        <f t="shared" si="270"/>
        <v>1.0068371472522089</v>
      </c>
      <c r="I8686" s="115">
        <f t="shared" si="271"/>
        <v>28.3856</v>
      </c>
    </row>
    <row r="8687" spans="1:9" hidden="1">
      <c r="A8687" s="115" t="s">
        <v>22962</v>
      </c>
      <c r="B8687" s="115" t="s">
        <v>22963</v>
      </c>
      <c r="C8687" s="115" t="s">
        <v>22293</v>
      </c>
      <c r="D8687" s="115" t="s">
        <v>2038</v>
      </c>
      <c r="E8687" s="115">
        <v>39.129199999999997</v>
      </c>
      <c r="F8687" s="674">
        <v>293.83600000000001</v>
      </c>
      <c r="G8687" s="674">
        <v>295.84500000000003</v>
      </c>
      <c r="H8687" s="115">
        <f t="shared" si="270"/>
        <v>1.0068371472522089</v>
      </c>
      <c r="I8687" s="115">
        <f t="shared" si="271"/>
        <v>39.396700000000003</v>
      </c>
    </row>
    <row r="8688" spans="1:9" hidden="1">
      <c r="A8688" s="115" t="s">
        <v>22964</v>
      </c>
      <c r="B8688" s="115" t="s">
        <v>22965</v>
      </c>
      <c r="C8688" s="115" t="s">
        <v>22296</v>
      </c>
      <c r="D8688" s="115" t="s">
        <v>2038</v>
      </c>
      <c r="E8688" s="115">
        <v>5.9741</v>
      </c>
      <c r="F8688" s="674">
        <v>293.83600000000001</v>
      </c>
      <c r="G8688" s="674">
        <v>295.84500000000003</v>
      </c>
      <c r="H8688" s="115">
        <f t="shared" si="270"/>
        <v>1.0068371472522089</v>
      </c>
      <c r="I8688" s="115">
        <f t="shared" si="271"/>
        <v>6.0148999999999999</v>
      </c>
    </row>
    <row r="8689" spans="1:9" hidden="1">
      <c r="A8689" s="115" t="s">
        <v>22966</v>
      </c>
      <c r="B8689" s="115" t="s">
        <v>22967</v>
      </c>
      <c r="C8689" s="115" t="s">
        <v>22299</v>
      </c>
      <c r="D8689" s="115" t="s">
        <v>2038</v>
      </c>
      <c r="E8689" s="115">
        <v>5.9741</v>
      </c>
      <c r="F8689" s="674">
        <v>293.83600000000001</v>
      </c>
      <c r="G8689" s="674">
        <v>295.84500000000003</v>
      </c>
      <c r="H8689" s="115">
        <f t="shared" si="270"/>
        <v>1.0068371472522089</v>
      </c>
      <c r="I8689" s="115">
        <f t="shared" si="271"/>
        <v>6.0148999999999999</v>
      </c>
    </row>
    <row r="8690" spans="1:9" hidden="1">
      <c r="A8690" s="115" t="s">
        <v>22968</v>
      </c>
      <c r="B8690" s="115" t="s">
        <v>22969</v>
      </c>
      <c r="C8690" s="115" t="s">
        <v>22302</v>
      </c>
      <c r="D8690" s="115" t="s">
        <v>1138</v>
      </c>
      <c r="E8690" s="115">
        <v>63.8506</v>
      </c>
      <c r="F8690" s="674">
        <v>293.83600000000001</v>
      </c>
      <c r="G8690" s="674">
        <v>295.84500000000003</v>
      </c>
      <c r="H8690" s="115">
        <f t="shared" si="270"/>
        <v>1.0068371472522089</v>
      </c>
      <c r="I8690" s="115">
        <f t="shared" si="271"/>
        <v>64.287199999999999</v>
      </c>
    </row>
    <row r="8691" spans="1:9" hidden="1">
      <c r="A8691" s="115" t="s">
        <v>22970</v>
      </c>
      <c r="B8691" s="115" t="s">
        <v>22971</v>
      </c>
      <c r="C8691" s="115" t="s">
        <v>22305</v>
      </c>
      <c r="D8691" s="115" t="s">
        <v>2038</v>
      </c>
      <c r="E8691" s="115">
        <v>7.2152000000000003</v>
      </c>
      <c r="F8691" s="674">
        <v>293.83600000000001</v>
      </c>
      <c r="G8691" s="674">
        <v>295.84500000000003</v>
      </c>
      <c r="H8691" s="115">
        <f t="shared" si="270"/>
        <v>1.0068371472522089</v>
      </c>
      <c r="I8691" s="115">
        <f t="shared" si="271"/>
        <v>7.2645</v>
      </c>
    </row>
    <row r="8692" spans="1:9" hidden="1">
      <c r="A8692" s="115" t="s">
        <v>22972</v>
      </c>
      <c r="B8692" s="115" t="s">
        <v>22973</v>
      </c>
      <c r="C8692" s="115" t="s">
        <v>22308</v>
      </c>
      <c r="D8692" s="115" t="s">
        <v>2038</v>
      </c>
      <c r="E8692" s="115">
        <v>6.4935999999999998</v>
      </c>
      <c r="F8692" s="674">
        <v>293.83600000000001</v>
      </c>
      <c r="G8692" s="674">
        <v>295.84500000000003</v>
      </c>
      <c r="H8692" s="115">
        <f t="shared" si="270"/>
        <v>1.0068371472522089</v>
      </c>
      <c r="I8692" s="115">
        <f t="shared" si="271"/>
        <v>6.5380000000000003</v>
      </c>
    </row>
    <row r="8693" spans="1:9" hidden="1">
      <c r="A8693" s="115" t="s">
        <v>22974</v>
      </c>
      <c r="B8693" s="115" t="s">
        <v>22975</v>
      </c>
      <c r="C8693" s="115" t="s">
        <v>22311</v>
      </c>
      <c r="D8693" s="115" t="s">
        <v>2038</v>
      </c>
      <c r="E8693" s="115">
        <v>5.0506000000000002</v>
      </c>
      <c r="F8693" s="674">
        <v>293.83600000000001</v>
      </c>
      <c r="G8693" s="674">
        <v>295.84500000000003</v>
      </c>
      <c r="H8693" s="115">
        <f t="shared" si="270"/>
        <v>1.0068371472522089</v>
      </c>
      <c r="I8693" s="115">
        <f t="shared" si="271"/>
        <v>5.0850999999999997</v>
      </c>
    </row>
    <row r="8694" spans="1:9" hidden="1">
      <c r="A8694" s="115" t="s">
        <v>22976</v>
      </c>
      <c r="B8694" s="115" t="s">
        <v>22977</v>
      </c>
      <c r="C8694" s="115" t="s">
        <v>22314</v>
      </c>
      <c r="D8694" s="115" t="s">
        <v>1138</v>
      </c>
      <c r="E8694" s="115">
        <v>201.0643</v>
      </c>
      <c r="F8694" s="674">
        <v>293.83600000000001</v>
      </c>
      <c r="G8694" s="674">
        <v>295.84500000000003</v>
      </c>
      <c r="H8694" s="115">
        <f t="shared" si="270"/>
        <v>1.0068371472522089</v>
      </c>
      <c r="I8694" s="115">
        <f t="shared" si="271"/>
        <v>202.43899999999999</v>
      </c>
    </row>
    <row r="8695" spans="1:9" hidden="1">
      <c r="A8695" s="115" t="s">
        <v>22978</v>
      </c>
      <c r="B8695" s="115" t="s">
        <v>22979</v>
      </c>
      <c r="C8695" s="115" t="s">
        <v>22317</v>
      </c>
      <c r="D8695" s="115" t="s">
        <v>1138</v>
      </c>
      <c r="E8695" s="115">
        <v>354.57659999999998</v>
      </c>
      <c r="F8695" s="674">
        <v>293.83600000000001</v>
      </c>
      <c r="G8695" s="674">
        <v>295.84500000000003</v>
      </c>
      <c r="H8695" s="115">
        <f t="shared" si="270"/>
        <v>1.0068371472522089</v>
      </c>
      <c r="I8695" s="115">
        <f t="shared" si="271"/>
        <v>357.0009</v>
      </c>
    </row>
    <row r="8696" spans="1:9" hidden="1">
      <c r="A8696" s="115" t="s">
        <v>22980</v>
      </c>
      <c r="B8696" s="115" t="s">
        <v>22981</v>
      </c>
      <c r="C8696" s="115" t="s">
        <v>22320</v>
      </c>
      <c r="D8696" s="115" t="s">
        <v>1242</v>
      </c>
      <c r="E8696" s="115">
        <v>712.15269999999998</v>
      </c>
      <c r="F8696" s="674">
        <v>293.83600000000001</v>
      </c>
      <c r="G8696" s="674">
        <v>295.84500000000003</v>
      </c>
      <c r="H8696" s="115">
        <f t="shared" si="270"/>
        <v>1.0068371472522089</v>
      </c>
      <c r="I8696" s="115">
        <f t="shared" si="271"/>
        <v>717.02179999999998</v>
      </c>
    </row>
    <row r="8697" spans="1:9" hidden="1">
      <c r="A8697" s="115" t="s">
        <v>22982</v>
      </c>
      <c r="B8697" s="115" t="s">
        <v>22983</v>
      </c>
      <c r="C8697" s="115" t="s">
        <v>22323</v>
      </c>
      <c r="D8697" s="115" t="s">
        <v>1242</v>
      </c>
      <c r="E8697" s="115">
        <v>51.077300000000001</v>
      </c>
      <c r="F8697" s="674">
        <v>293.83600000000001</v>
      </c>
      <c r="G8697" s="674">
        <v>295.84500000000003</v>
      </c>
      <c r="H8697" s="115">
        <f t="shared" si="270"/>
        <v>1.0068371472522089</v>
      </c>
      <c r="I8697" s="115">
        <f t="shared" si="271"/>
        <v>51.426499999999997</v>
      </c>
    </row>
    <row r="8698" spans="1:9" hidden="1">
      <c r="A8698" s="115" t="s">
        <v>22984</v>
      </c>
      <c r="B8698" s="115" t="s">
        <v>22985</v>
      </c>
      <c r="C8698" s="115" t="s">
        <v>22326</v>
      </c>
      <c r="D8698" s="115" t="s">
        <v>1242</v>
      </c>
      <c r="E8698" s="115">
        <v>97.540800000000004</v>
      </c>
      <c r="F8698" s="674">
        <v>293.83600000000001</v>
      </c>
      <c r="G8698" s="674">
        <v>295.84500000000003</v>
      </c>
      <c r="H8698" s="115">
        <f t="shared" si="270"/>
        <v>1.0068371472522089</v>
      </c>
      <c r="I8698" s="115">
        <f t="shared" si="271"/>
        <v>98.207700000000003</v>
      </c>
    </row>
    <row r="8699" spans="1:9" hidden="1">
      <c r="A8699" s="115" t="s">
        <v>22986</v>
      </c>
      <c r="B8699" s="115" t="s">
        <v>22987</v>
      </c>
      <c r="C8699" s="115" t="s">
        <v>22329</v>
      </c>
      <c r="D8699" s="115" t="s">
        <v>1138</v>
      </c>
      <c r="E8699" s="115">
        <v>226.05449999999999</v>
      </c>
      <c r="F8699" s="674">
        <v>293.83600000000001</v>
      </c>
      <c r="G8699" s="674">
        <v>295.84500000000003</v>
      </c>
      <c r="H8699" s="115">
        <f t="shared" si="270"/>
        <v>1.0068371472522089</v>
      </c>
      <c r="I8699" s="115">
        <f t="shared" si="271"/>
        <v>227.6001</v>
      </c>
    </row>
    <row r="8700" spans="1:9" hidden="1">
      <c r="A8700" s="115" t="s">
        <v>22988</v>
      </c>
      <c r="B8700" s="115" t="s">
        <v>22989</v>
      </c>
      <c r="C8700" s="115" t="s">
        <v>22332</v>
      </c>
      <c r="D8700" s="115" t="s">
        <v>1138</v>
      </c>
      <c r="E8700" s="115">
        <v>437.11309999999997</v>
      </c>
      <c r="F8700" s="674">
        <v>293.83600000000001</v>
      </c>
      <c r="G8700" s="674">
        <v>295.84500000000003</v>
      </c>
      <c r="H8700" s="115">
        <f t="shared" si="270"/>
        <v>1.0068371472522089</v>
      </c>
      <c r="I8700" s="115">
        <f t="shared" si="271"/>
        <v>440.10169999999999</v>
      </c>
    </row>
    <row r="8701" spans="1:9" hidden="1">
      <c r="A8701" s="115" t="s">
        <v>22990</v>
      </c>
      <c r="B8701" s="115" t="s">
        <v>22991</v>
      </c>
      <c r="C8701" s="115" t="s">
        <v>22335</v>
      </c>
      <c r="D8701" s="115" t="s">
        <v>2038</v>
      </c>
      <c r="E8701" s="115">
        <v>2.3088000000000002</v>
      </c>
      <c r="F8701" s="674">
        <v>293.83600000000001</v>
      </c>
      <c r="G8701" s="674">
        <v>295.84500000000003</v>
      </c>
      <c r="H8701" s="115">
        <f t="shared" si="270"/>
        <v>1.0068371472522089</v>
      </c>
      <c r="I8701" s="115">
        <f t="shared" si="271"/>
        <v>2.3246000000000002</v>
      </c>
    </row>
    <row r="8702" spans="1:9" hidden="1">
      <c r="A8702" s="115" t="s">
        <v>22992</v>
      </c>
      <c r="B8702" s="115" t="s">
        <v>22993</v>
      </c>
      <c r="C8702" s="115" t="s">
        <v>22338</v>
      </c>
      <c r="D8702" s="115" t="s">
        <v>2038</v>
      </c>
      <c r="E8702" s="115">
        <v>1.4430000000000001</v>
      </c>
      <c r="F8702" s="674">
        <v>293.83600000000001</v>
      </c>
      <c r="G8702" s="674">
        <v>295.84500000000003</v>
      </c>
      <c r="H8702" s="115">
        <f t="shared" si="270"/>
        <v>1.0068371472522089</v>
      </c>
      <c r="I8702" s="115">
        <f t="shared" si="271"/>
        <v>1.4529000000000001</v>
      </c>
    </row>
    <row r="8703" spans="1:9" hidden="1">
      <c r="A8703" s="115" t="s">
        <v>22994</v>
      </c>
      <c r="B8703" s="115" t="s">
        <v>22995</v>
      </c>
      <c r="C8703" s="115" t="s">
        <v>22341</v>
      </c>
      <c r="D8703" s="115" t="s">
        <v>2038</v>
      </c>
      <c r="E8703" s="115">
        <v>2.1644999999999999</v>
      </c>
      <c r="F8703" s="674">
        <v>293.83600000000001</v>
      </c>
      <c r="G8703" s="674">
        <v>295.84500000000003</v>
      </c>
      <c r="H8703" s="115">
        <f t="shared" si="270"/>
        <v>1.0068371472522089</v>
      </c>
      <c r="I8703" s="115">
        <f t="shared" si="271"/>
        <v>2.1793</v>
      </c>
    </row>
    <row r="8704" spans="1:9" hidden="1">
      <c r="A8704" s="115" t="s">
        <v>22996</v>
      </c>
      <c r="B8704" s="115" t="s">
        <v>22997</v>
      </c>
      <c r="C8704" s="115" t="s">
        <v>22344</v>
      </c>
      <c r="D8704" s="115" t="s">
        <v>2116</v>
      </c>
      <c r="E8704" s="115">
        <v>5811.768</v>
      </c>
      <c r="F8704" s="674">
        <v>293.83600000000001</v>
      </c>
      <c r="G8704" s="674">
        <v>295.84500000000003</v>
      </c>
      <c r="H8704" s="115">
        <f t="shared" si="270"/>
        <v>1.0068371472522089</v>
      </c>
      <c r="I8704" s="115">
        <f t="shared" si="271"/>
        <v>5851.5038999999997</v>
      </c>
    </row>
    <row r="8705" spans="1:9" hidden="1">
      <c r="A8705" s="115" t="s">
        <v>22998</v>
      </c>
      <c r="B8705" s="115" t="s">
        <v>22999</v>
      </c>
      <c r="C8705" s="115" t="s">
        <v>22347</v>
      </c>
      <c r="D8705" s="115" t="s">
        <v>2038</v>
      </c>
      <c r="E8705" s="115">
        <v>3.6076000000000001</v>
      </c>
      <c r="F8705" s="674">
        <v>293.83600000000001</v>
      </c>
      <c r="G8705" s="674">
        <v>295.84500000000003</v>
      </c>
      <c r="H8705" s="115">
        <f t="shared" si="270"/>
        <v>1.0068371472522089</v>
      </c>
      <c r="I8705" s="115">
        <f t="shared" si="271"/>
        <v>3.6322999999999999</v>
      </c>
    </row>
    <row r="8706" spans="1:9" hidden="1">
      <c r="A8706" s="115" t="s">
        <v>23000</v>
      </c>
      <c r="B8706" s="115" t="s">
        <v>23001</v>
      </c>
      <c r="C8706" s="115" t="s">
        <v>22350</v>
      </c>
      <c r="D8706" s="115" t="s">
        <v>2038</v>
      </c>
      <c r="E8706" s="115">
        <v>7.2152000000000003</v>
      </c>
      <c r="F8706" s="674">
        <v>293.83600000000001</v>
      </c>
      <c r="G8706" s="674">
        <v>295.84500000000003</v>
      </c>
      <c r="H8706" s="115">
        <f t="shared" si="270"/>
        <v>1.0068371472522089</v>
      </c>
      <c r="I8706" s="115">
        <f t="shared" si="271"/>
        <v>7.2645</v>
      </c>
    </row>
    <row r="8707" spans="1:9" hidden="1">
      <c r="A8707" s="115" t="s">
        <v>23002</v>
      </c>
      <c r="B8707" s="115" t="s">
        <v>23003</v>
      </c>
      <c r="C8707" s="115" t="s">
        <v>22353</v>
      </c>
      <c r="D8707" s="115" t="s">
        <v>1453</v>
      </c>
      <c r="E8707" s="115">
        <v>178.0119</v>
      </c>
      <c r="F8707" s="674">
        <v>293.83600000000001</v>
      </c>
      <c r="G8707" s="674">
        <v>295.84500000000003</v>
      </c>
      <c r="H8707" s="115">
        <f t="shared" si="270"/>
        <v>1.0068371472522089</v>
      </c>
      <c r="I8707" s="115">
        <f t="shared" si="271"/>
        <v>179.22900000000001</v>
      </c>
    </row>
    <row r="8708" spans="1:9" hidden="1">
      <c r="A8708" s="115" t="s">
        <v>23004</v>
      </c>
      <c r="B8708" s="115" t="s">
        <v>23005</v>
      </c>
      <c r="C8708" s="115" t="s">
        <v>22356</v>
      </c>
      <c r="D8708" s="115" t="s">
        <v>2116</v>
      </c>
      <c r="E8708" s="115">
        <v>4896.2240000000002</v>
      </c>
      <c r="F8708" s="674">
        <v>293.83600000000001</v>
      </c>
      <c r="G8708" s="674">
        <v>295.84500000000003</v>
      </c>
      <c r="H8708" s="115">
        <f t="shared" si="270"/>
        <v>1.0068371472522089</v>
      </c>
      <c r="I8708" s="115">
        <f t="shared" si="271"/>
        <v>4929.7002000000002</v>
      </c>
    </row>
    <row r="8709" spans="1:9" hidden="1">
      <c r="A8709" s="115" t="s">
        <v>23006</v>
      </c>
      <c r="B8709" s="115" t="s">
        <v>23007</v>
      </c>
      <c r="C8709" s="115" t="s">
        <v>22359</v>
      </c>
      <c r="D8709" s="115" t="s">
        <v>2116</v>
      </c>
      <c r="E8709" s="115">
        <v>2973.2856000000002</v>
      </c>
      <c r="F8709" s="674">
        <v>293.83600000000001</v>
      </c>
      <c r="G8709" s="674">
        <v>295.84500000000003</v>
      </c>
      <c r="H8709" s="115">
        <f t="shared" ref="H8709:H8772" si="272">G8709/F8709</f>
        <v>1.0068371472522089</v>
      </c>
      <c r="I8709" s="115">
        <f t="shared" ref="I8709:I8772" si="273">ROUND(H8709*E8709,4)</f>
        <v>2993.6143999999999</v>
      </c>
    </row>
    <row r="8710" spans="1:9" hidden="1">
      <c r="A8710" s="115" t="s">
        <v>23008</v>
      </c>
      <c r="B8710" s="115" t="s">
        <v>23009</v>
      </c>
      <c r="C8710" s="115" t="s">
        <v>22362</v>
      </c>
      <c r="D8710" s="115" t="s">
        <v>2116</v>
      </c>
      <c r="E8710" s="115">
        <v>1212.789</v>
      </c>
      <c r="F8710" s="674">
        <v>293.83600000000001</v>
      </c>
      <c r="G8710" s="674">
        <v>295.84500000000003</v>
      </c>
      <c r="H8710" s="115">
        <f t="shared" si="272"/>
        <v>1.0068371472522089</v>
      </c>
      <c r="I8710" s="115">
        <f t="shared" si="273"/>
        <v>1221.0809999999999</v>
      </c>
    </row>
    <row r="8711" spans="1:9" hidden="1">
      <c r="A8711" s="115" t="s">
        <v>23010</v>
      </c>
      <c r="B8711" s="115" t="s">
        <v>23011</v>
      </c>
      <c r="C8711" s="115" t="s">
        <v>22365</v>
      </c>
      <c r="D8711" s="115" t="s">
        <v>2038</v>
      </c>
      <c r="E8711" s="115">
        <v>3.6076000000000001</v>
      </c>
      <c r="F8711" s="674">
        <v>293.83600000000001</v>
      </c>
      <c r="G8711" s="674">
        <v>295.84500000000003</v>
      </c>
      <c r="H8711" s="115">
        <f t="shared" si="272"/>
        <v>1.0068371472522089</v>
      </c>
      <c r="I8711" s="115">
        <f t="shared" si="273"/>
        <v>3.6322999999999999</v>
      </c>
    </row>
    <row r="8712" spans="1:9" hidden="1">
      <c r="A8712" s="115" t="s">
        <v>23012</v>
      </c>
      <c r="B8712" s="115" t="s">
        <v>23013</v>
      </c>
      <c r="C8712" s="115" t="s">
        <v>22368</v>
      </c>
      <c r="D8712" s="115" t="s">
        <v>1138</v>
      </c>
      <c r="E8712" s="115">
        <v>74.609700000000004</v>
      </c>
      <c r="F8712" s="674">
        <v>293.83600000000001</v>
      </c>
      <c r="G8712" s="674">
        <v>295.84500000000003</v>
      </c>
      <c r="H8712" s="115">
        <f t="shared" si="272"/>
        <v>1.0068371472522089</v>
      </c>
      <c r="I8712" s="115">
        <f t="shared" si="273"/>
        <v>75.119799999999998</v>
      </c>
    </row>
    <row r="8713" spans="1:9" hidden="1">
      <c r="A8713" s="115" t="s">
        <v>23014</v>
      </c>
      <c r="B8713" s="115" t="s">
        <v>23015</v>
      </c>
      <c r="C8713" s="115" t="s">
        <v>22371</v>
      </c>
      <c r="D8713" s="115" t="s">
        <v>2116</v>
      </c>
      <c r="E8713" s="115">
        <v>1168.4229</v>
      </c>
      <c r="F8713" s="674">
        <v>293.83600000000001</v>
      </c>
      <c r="G8713" s="674">
        <v>295.84500000000003</v>
      </c>
      <c r="H8713" s="115">
        <f t="shared" si="272"/>
        <v>1.0068371472522089</v>
      </c>
      <c r="I8713" s="115">
        <f t="shared" si="273"/>
        <v>1176.4115999999999</v>
      </c>
    </row>
    <row r="8714" spans="1:9" hidden="1">
      <c r="A8714" s="115" t="s">
        <v>23016</v>
      </c>
      <c r="B8714" s="115" t="s">
        <v>23017</v>
      </c>
      <c r="C8714" s="115" t="s">
        <v>22374</v>
      </c>
      <c r="D8714" s="115" t="s">
        <v>2159</v>
      </c>
      <c r="E8714" s="115">
        <v>302.08629999999999</v>
      </c>
      <c r="F8714" s="674">
        <v>293.83600000000001</v>
      </c>
      <c r="G8714" s="674">
        <v>295.84500000000003</v>
      </c>
      <c r="H8714" s="115">
        <f t="shared" si="272"/>
        <v>1.0068371472522089</v>
      </c>
      <c r="I8714" s="115">
        <f t="shared" si="273"/>
        <v>304.15170000000001</v>
      </c>
    </row>
    <row r="8715" spans="1:9" hidden="1">
      <c r="A8715" s="115" t="s">
        <v>23018</v>
      </c>
      <c r="B8715" s="115" t="s">
        <v>23019</v>
      </c>
      <c r="C8715" s="115" t="s">
        <v>22377</v>
      </c>
      <c r="D8715" s="115" t="s">
        <v>2116</v>
      </c>
      <c r="E8715" s="115">
        <v>23.0885</v>
      </c>
      <c r="F8715" s="674">
        <v>293.83600000000001</v>
      </c>
      <c r="G8715" s="674">
        <v>295.84500000000003</v>
      </c>
      <c r="H8715" s="115">
        <f t="shared" si="272"/>
        <v>1.0068371472522089</v>
      </c>
      <c r="I8715" s="115">
        <f t="shared" si="273"/>
        <v>23.246400000000001</v>
      </c>
    </row>
    <row r="8716" spans="1:9" hidden="1">
      <c r="A8716" s="115" t="s">
        <v>23020</v>
      </c>
      <c r="B8716" s="115" t="s">
        <v>23021</v>
      </c>
      <c r="C8716" s="115" t="s">
        <v>22380</v>
      </c>
      <c r="D8716" s="115" t="s">
        <v>2116</v>
      </c>
      <c r="E8716" s="115">
        <v>23.0885</v>
      </c>
      <c r="F8716" s="674">
        <v>293.83600000000001</v>
      </c>
      <c r="G8716" s="674">
        <v>295.84500000000003</v>
      </c>
      <c r="H8716" s="115">
        <f t="shared" si="272"/>
        <v>1.0068371472522089</v>
      </c>
      <c r="I8716" s="115">
        <f t="shared" si="273"/>
        <v>23.246400000000001</v>
      </c>
    </row>
    <row r="8717" spans="1:9" hidden="1">
      <c r="A8717" s="115" t="s">
        <v>23022</v>
      </c>
      <c r="B8717" s="115" t="s">
        <v>23023</v>
      </c>
      <c r="C8717" s="115" t="s">
        <v>22383</v>
      </c>
      <c r="D8717" s="115" t="s">
        <v>2116</v>
      </c>
      <c r="E8717" s="115">
        <v>23.0885</v>
      </c>
      <c r="F8717" s="674">
        <v>293.83600000000001</v>
      </c>
      <c r="G8717" s="674">
        <v>295.84500000000003</v>
      </c>
      <c r="H8717" s="115">
        <f t="shared" si="272"/>
        <v>1.0068371472522089</v>
      </c>
      <c r="I8717" s="115">
        <f t="shared" si="273"/>
        <v>23.246400000000001</v>
      </c>
    </row>
    <row r="8718" spans="1:9" hidden="1">
      <c r="A8718" s="115" t="s">
        <v>23024</v>
      </c>
      <c r="B8718" s="115" t="s">
        <v>23025</v>
      </c>
      <c r="C8718" s="115" t="s">
        <v>22386</v>
      </c>
      <c r="D8718" s="115" t="s">
        <v>2116</v>
      </c>
      <c r="E8718" s="115">
        <v>23.0885</v>
      </c>
      <c r="F8718" s="674">
        <v>293.83600000000001</v>
      </c>
      <c r="G8718" s="674">
        <v>295.84500000000003</v>
      </c>
      <c r="H8718" s="115">
        <f t="shared" si="272"/>
        <v>1.0068371472522089</v>
      </c>
      <c r="I8718" s="115">
        <f t="shared" si="273"/>
        <v>23.246400000000001</v>
      </c>
    </row>
    <row r="8719" spans="1:9" hidden="1">
      <c r="A8719" s="115" t="s">
        <v>23026</v>
      </c>
      <c r="B8719" s="115" t="s">
        <v>23027</v>
      </c>
      <c r="C8719" s="115" t="s">
        <v>22389</v>
      </c>
      <c r="D8719" s="115" t="s">
        <v>2116</v>
      </c>
      <c r="E8719" s="115">
        <v>380.58150000000001</v>
      </c>
      <c r="F8719" s="674">
        <v>293.83600000000001</v>
      </c>
      <c r="G8719" s="674">
        <v>295.84500000000003</v>
      </c>
      <c r="H8719" s="115">
        <f t="shared" si="272"/>
        <v>1.0068371472522089</v>
      </c>
      <c r="I8719" s="115">
        <f t="shared" si="273"/>
        <v>383.18360000000001</v>
      </c>
    </row>
    <row r="8720" spans="1:9" hidden="1">
      <c r="A8720" s="115" t="s">
        <v>23028</v>
      </c>
      <c r="B8720" s="115" t="s">
        <v>23029</v>
      </c>
      <c r="C8720" s="115" t="s">
        <v>22392</v>
      </c>
      <c r="D8720" s="115" t="s">
        <v>2116</v>
      </c>
      <c r="E8720" s="115">
        <v>302.08629999999999</v>
      </c>
      <c r="F8720" s="674">
        <v>293.83600000000001</v>
      </c>
      <c r="G8720" s="674">
        <v>295.84500000000003</v>
      </c>
      <c r="H8720" s="115">
        <f t="shared" si="272"/>
        <v>1.0068371472522089</v>
      </c>
      <c r="I8720" s="115">
        <f t="shared" si="273"/>
        <v>304.15170000000001</v>
      </c>
    </row>
    <row r="8721" spans="1:9" hidden="1">
      <c r="A8721" s="115" t="s">
        <v>23030</v>
      </c>
      <c r="B8721" s="115" t="s">
        <v>23031</v>
      </c>
      <c r="C8721" s="115" t="s">
        <v>22395</v>
      </c>
      <c r="D8721" s="115" t="s">
        <v>2116</v>
      </c>
      <c r="E8721" s="115">
        <v>327.37860000000001</v>
      </c>
      <c r="F8721" s="674">
        <v>293.83600000000001</v>
      </c>
      <c r="G8721" s="674">
        <v>295.84500000000003</v>
      </c>
      <c r="H8721" s="115">
        <f t="shared" si="272"/>
        <v>1.0068371472522089</v>
      </c>
      <c r="I8721" s="115">
        <f t="shared" si="273"/>
        <v>329.61689999999999</v>
      </c>
    </row>
    <row r="8722" spans="1:9" hidden="1">
      <c r="A8722" s="115" t="s">
        <v>23032</v>
      </c>
      <c r="B8722" s="115" t="s">
        <v>23033</v>
      </c>
      <c r="C8722" s="115" t="s">
        <v>22398</v>
      </c>
      <c r="D8722" s="115" t="s">
        <v>2116</v>
      </c>
      <c r="E8722" s="115">
        <v>302.08629999999999</v>
      </c>
      <c r="F8722" s="674">
        <v>293.83600000000001</v>
      </c>
      <c r="G8722" s="674">
        <v>295.84500000000003</v>
      </c>
      <c r="H8722" s="115">
        <f t="shared" si="272"/>
        <v>1.0068371472522089</v>
      </c>
      <c r="I8722" s="115">
        <f t="shared" si="273"/>
        <v>304.15170000000001</v>
      </c>
    </row>
    <row r="8723" spans="1:9" hidden="1">
      <c r="A8723" s="115" t="s">
        <v>23034</v>
      </c>
      <c r="B8723" s="115" t="s">
        <v>23035</v>
      </c>
      <c r="C8723" s="115" t="s">
        <v>22401</v>
      </c>
      <c r="D8723" s="115" t="s">
        <v>2116</v>
      </c>
      <c r="E8723" s="115">
        <v>1890.2280000000001</v>
      </c>
      <c r="F8723" s="674">
        <v>293.83600000000001</v>
      </c>
      <c r="G8723" s="674">
        <v>295.84500000000003</v>
      </c>
      <c r="H8723" s="115">
        <f t="shared" si="272"/>
        <v>1.0068371472522089</v>
      </c>
      <c r="I8723" s="115">
        <f t="shared" si="273"/>
        <v>1903.1518000000001</v>
      </c>
    </row>
    <row r="8724" spans="1:9" hidden="1">
      <c r="A8724" s="115" t="s">
        <v>23036</v>
      </c>
      <c r="B8724" s="115" t="s">
        <v>23037</v>
      </c>
      <c r="C8724" s="115" t="s">
        <v>22404</v>
      </c>
      <c r="D8724" s="115" t="s">
        <v>2038</v>
      </c>
      <c r="E8724" s="115">
        <v>4.3291000000000004</v>
      </c>
      <c r="F8724" s="674">
        <v>293.83600000000001</v>
      </c>
      <c r="G8724" s="674">
        <v>295.84500000000003</v>
      </c>
      <c r="H8724" s="115">
        <f t="shared" si="272"/>
        <v>1.0068371472522089</v>
      </c>
      <c r="I8724" s="115">
        <f t="shared" si="273"/>
        <v>4.3586999999999998</v>
      </c>
    </row>
    <row r="8725" spans="1:9" hidden="1">
      <c r="A8725" s="115" t="s">
        <v>23038</v>
      </c>
      <c r="B8725" s="115" t="s">
        <v>23039</v>
      </c>
      <c r="C8725" s="115" t="s">
        <v>22407</v>
      </c>
      <c r="D8725" s="115" t="s">
        <v>2116</v>
      </c>
      <c r="E8725" s="115">
        <v>144.303</v>
      </c>
      <c r="F8725" s="674">
        <v>293.83600000000001</v>
      </c>
      <c r="G8725" s="674">
        <v>295.84500000000003</v>
      </c>
      <c r="H8725" s="115">
        <f t="shared" si="272"/>
        <v>1.0068371472522089</v>
      </c>
      <c r="I8725" s="115">
        <f t="shared" si="273"/>
        <v>145.28960000000001</v>
      </c>
    </row>
    <row r="8726" spans="1:9" hidden="1">
      <c r="A8726" s="115" t="s">
        <v>23040</v>
      </c>
      <c r="B8726" s="115" t="s">
        <v>23041</v>
      </c>
      <c r="C8726" s="115" t="s">
        <v>22410</v>
      </c>
      <c r="D8726" s="115" t="s">
        <v>1138</v>
      </c>
      <c r="E8726" s="115">
        <v>84.410200000000003</v>
      </c>
      <c r="F8726" s="674">
        <v>293.83600000000001</v>
      </c>
      <c r="G8726" s="674">
        <v>295.84500000000003</v>
      </c>
      <c r="H8726" s="115">
        <f t="shared" si="272"/>
        <v>1.0068371472522089</v>
      </c>
      <c r="I8726" s="115">
        <f t="shared" si="273"/>
        <v>84.987300000000005</v>
      </c>
    </row>
    <row r="8727" spans="1:9" hidden="1">
      <c r="A8727" s="115" t="s">
        <v>23042</v>
      </c>
      <c r="B8727" s="115" t="s">
        <v>23043</v>
      </c>
      <c r="C8727" s="115" t="s">
        <v>22413</v>
      </c>
      <c r="D8727" s="115" t="s">
        <v>1138</v>
      </c>
      <c r="E8727" s="115">
        <v>13.463100000000001</v>
      </c>
      <c r="F8727" s="674">
        <v>293.83600000000001</v>
      </c>
      <c r="G8727" s="674">
        <v>295.84500000000003</v>
      </c>
      <c r="H8727" s="115">
        <f t="shared" si="272"/>
        <v>1.0068371472522089</v>
      </c>
      <c r="I8727" s="115">
        <f t="shared" si="273"/>
        <v>13.555099999999999</v>
      </c>
    </row>
    <row r="8728" spans="1:9" hidden="1">
      <c r="A8728" s="115" t="s">
        <v>23044</v>
      </c>
      <c r="B8728" s="115" t="s">
        <v>23045</v>
      </c>
      <c r="C8728" s="115" t="s">
        <v>22416</v>
      </c>
      <c r="D8728" s="115" t="s">
        <v>1242</v>
      </c>
      <c r="E8728" s="115">
        <v>30.4465</v>
      </c>
      <c r="F8728" s="674">
        <v>293.83600000000001</v>
      </c>
      <c r="G8728" s="674">
        <v>295.84500000000003</v>
      </c>
      <c r="H8728" s="115">
        <f t="shared" si="272"/>
        <v>1.0068371472522089</v>
      </c>
      <c r="I8728" s="115">
        <f t="shared" si="273"/>
        <v>30.654699999999998</v>
      </c>
    </row>
    <row r="8729" spans="1:9" hidden="1">
      <c r="A8729" s="115" t="s">
        <v>23046</v>
      </c>
      <c r="B8729" s="115" t="s">
        <v>23047</v>
      </c>
      <c r="C8729" s="115" t="s">
        <v>22419</v>
      </c>
      <c r="D8729" s="115" t="s">
        <v>1242</v>
      </c>
      <c r="E8729" s="115">
        <v>4.5907999999999998</v>
      </c>
      <c r="F8729" s="674">
        <v>293.83600000000001</v>
      </c>
      <c r="G8729" s="674">
        <v>295.84500000000003</v>
      </c>
      <c r="H8729" s="115">
        <f t="shared" si="272"/>
        <v>1.0068371472522089</v>
      </c>
      <c r="I8729" s="115">
        <f t="shared" si="273"/>
        <v>4.6222000000000003</v>
      </c>
    </row>
    <row r="8730" spans="1:9" hidden="1">
      <c r="A8730" s="115" t="s">
        <v>23048</v>
      </c>
      <c r="B8730" s="115" t="s">
        <v>23049</v>
      </c>
      <c r="C8730" s="115" t="s">
        <v>22422</v>
      </c>
      <c r="D8730" s="115" t="s">
        <v>1453</v>
      </c>
      <c r="E8730" s="115">
        <v>40.009799999999998</v>
      </c>
      <c r="F8730" s="674">
        <v>293.83600000000001</v>
      </c>
      <c r="G8730" s="674">
        <v>295.84500000000003</v>
      </c>
      <c r="H8730" s="115">
        <f t="shared" si="272"/>
        <v>1.0068371472522089</v>
      </c>
      <c r="I8730" s="115">
        <f t="shared" si="273"/>
        <v>40.2834</v>
      </c>
    </row>
    <row r="8731" spans="1:9" hidden="1">
      <c r="A8731" s="115" t="s">
        <v>23050</v>
      </c>
      <c r="B8731" s="115" t="s">
        <v>23051</v>
      </c>
      <c r="C8731" s="115" t="s">
        <v>22425</v>
      </c>
      <c r="D8731" s="115" t="s">
        <v>22426</v>
      </c>
      <c r="E8731" s="115">
        <v>2.8860999999999999</v>
      </c>
      <c r="F8731" s="674">
        <v>293.83600000000001</v>
      </c>
      <c r="G8731" s="674">
        <v>295.84500000000003</v>
      </c>
      <c r="H8731" s="115">
        <f t="shared" si="272"/>
        <v>1.0068371472522089</v>
      </c>
      <c r="I8731" s="115">
        <f t="shared" si="273"/>
        <v>2.9058000000000002</v>
      </c>
    </row>
    <row r="8732" spans="1:9" hidden="1">
      <c r="A8732" s="115" t="s">
        <v>23052</v>
      </c>
      <c r="B8732" s="115" t="s">
        <v>23053</v>
      </c>
      <c r="C8732" s="115" t="s">
        <v>22429</v>
      </c>
      <c r="D8732" s="115" t="s">
        <v>22426</v>
      </c>
      <c r="E8732" s="115">
        <v>37.9392</v>
      </c>
      <c r="F8732" s="674">
        <v>293.83600000000001</v>
      </c>
      <c r="G8732" s="674">
        <v>295.84500000000003</v>
      </c>
      <c r="H8732" s="115">
        <f t="shared" si="272"/>
        <v>1.0068371472522089</v>
      </c>
      <c r="I8732" s="115">
        <f t="shared" si="273"/>
        <v>38.198599999999999</v>
      </c>
    </row>
    <row r="8733" spans="1:9" hidden="1">
      <c r="A8733" s="115" t="s">
        <v>23054</v>
      </c>
      <c r="B8733" s="115" t="s">
        <v>23055</v>
      </c>
      <c r="C8733" s="115" t="s">
        <v>22432</v>
      </c>
      <c r="D8733" s="115" t="s">
        <v>1138</v>
      </c>
      <c r="E8733" s="115">
        <v>0.71379999999999999</v>
      </c>
      <c r="F8733" s="674">
        <v>293.83600000000001</v>
      </c>
      <c r="G8733" s="674">
        <v>295.84500000000003</v>
      </c>
      <c r="H8733" s="115">
        <f t="shared" si="272"/>
        <v>1.0068371472522089</v>
      </c>
      <c r="I8733" s="115">
        <f t="shared" si="273"/>
        <v>0.71870000000000001</v>
      </c>
    </row>
    <row r="8734" spans="1:9" hidden="1">
      <c r="A8734" s="115" t="s">
        <v>23056</v>
      </c>
      <c r="B8734" s="115" t="s">
        <v>23057</v>
      </c>
      <c r="C8734" s="115" t="s">
        <v>22435</v>
      </c>
      <c r="D8734" s="115" t="s">
        <v>1138</v>
      </c>
      <c r="E8734" s="115">
        <v>241.13800000000001</v>
      </c>
      <c r="F8734" s="674">
        <v>293.83600000000001</v>
      </c>
      <c r="G8734" s="674">
        <v>295.84500000000003</v>
      </c>
      <c r="H8734" s="115">
        <f t="shared" si="272"/>
        <v>1.0068371472522089</v>
      </c>
      <c r="I8734" s="115">
        <f t="shared" si="273"/>
        <v>242.7867</v>
      </c>
    </row>
    <row r="8735" spans="1:9" hidden="1">
      <c r="A8735" s="115" t="s">
        <v>23058</v>
      </c>
      <c r="B8735" s="115" t="s">
        <v>23059</v>
      </c>
      <c r="C8735" s="115" t="s">
        <v>22438</v>
      </c>
      <c r="D8735" s="115" t="s">
        <v>1138</v>
      </c>
      <c r="E8735" s="115">
        <v>344.89519999999999</v>
      </c>
      <c r="F8735" s="674">
        <v>293.83600000000001</v>
      </c>
      <c r="G8735" s="674">
        <v>295.84500000000003</v>
      </c>
      <c r="H8735" s="115">
        <f t="shared" si="272"/>
        <v>1.0068371472522089</v>
      </c>
      <c r="I8735" s="115">
        <f t="shared" si="273"/>
        <v>347.25330000000002</v>
      </c>
    </row>
    <row r="8736" spans="1:9" hidden="1">
      <c r="A8736" s="115" t="s">
        <v>23060</v>
      </c>
      <c r="B8736" s="115" t="s">
        <v>23061</v>
      </c>
      <c r="C8736" s="115" t="s">
        <v>22441</v>
      </c>
      <c r="D8736" s="115" t="s">
        <v>1138</v>
      </c>
      <c r="E8736" s="115">
        <v>543.31730000000005</v>
      </c>
      <c r="F8736" s="674">
        <v>293.83600000000001</v>
      </c>
      <c r="G8736" s="674">
        <v>295.84500000000003</v>
      </c>
      <c r="H8736" s="115">
        <f t="shared" si="272"/>
        <v>1.0068371472522089</v>
      </c>
      <c r="I8736" s="115">
        <f t="shared" si="273"/>
        <v>547.03200000000004</v>
      </c>
    </row>
    <row r="8737" spans="1:9" hidden="1">
      <c r="A8737" s="115" t="s">
        <v>23062</v>
      </c>
      <c r="B8737" s="115" t="s">
        <v>23063</v>
      </c>
      <c r="C8737" s="115" t="s">
        <v>22444</v>
      </c>
      <c r="D8737" s="115" t="s">
        <v>2038</v>
      </c>
      <c r="E8737" s="115">
        <v>0.86580000000000001</v>
      </c>
      <c r="F8737" s="674">
        <v>293.83600000000001</v>
      </c>
      <c r="G8737" s="674">
        <v>295.84500000000003</v>
      </c>
      <c r="H8737" s="115">
        <f t="shared" si="272"/>
        <v>1.0068371472522089</v>
      </c>
      <c r="I8737" s="115">
        <f t="shared" si="273"/>
        <v>0.87170000000000003</v>
      </c>
    </row>
    <row r="8738" spans="1:9" hidden="1">
      <c r="A8738" s="115" t="s">
        <v>23064</v>
      </c>
      <c r="B8738" s="115" t="s">
        <v>23065</v>
      </c>
      <c r="C8738" s="115" t="s">
        <v>22447</v>
      </c>
      <c r="D8738" s="115" t="s">
        <v>2038</v>
      </c>
      <c r="E8738" s="115">
        <v>2.1756000000000002</v>
      </c>
      <c r="F8738" s="674">
        <v>293.83600000000001</v>
      </c>
      <c r="G8738" s="674">
        <v>295.84500000000003</v>
      </c>
      <c r="H8738" s="115">
        <f t="shared" si="272"/>
        <v>1.0068371472522089</v>
      </c>
      <c r="I8738" s="115">
        <f t="shared" si="273"/>
        <v>2.1905000000000001</v>
      </c>
    </row>
    <row r="8739" spans="1:9" hidden="1">
      <c r="A8739" s="115" t="s">
        <v>23066</v>
      </c>
      <c r="B8739" s="115" t="s">
        <v>23067</v>
      </c>
      <c r="C8739" s="115" t="s">
        <v>22450</v>
      </c>
      <c r="D8739" s="115" t="s">
        <v>1453</v>
      </c>
      <c r="E8739" s="115">
        <v>337.81880000000001</v>
      </c>
      <c r="F8739" s="674">
        <v>293.83600000000001</v>
      </c>
      <c r="G8739" s="674">
        <v>295.84500000000003</v>
      </c>
      <c r="H8739" s="115">
        <f t="shared" si="272"/>
        <v>1.0068371472522089</v>
      </c>
      <c r="I8739" s="115">
        <f t="shared" si="273"/>
        <v>340.12849999999997</v>
      </c>
    </row>
    <row r="8740" spans="1:9" hidden="1">
      <c r="A8740" s="115" t="s">
        <v>23068</v>
      </c>
      <c r="B8740" s="115" t="s">
        <v>23069</v>
      </c>
      <c r="C8740" s="115" t="s">
        <v>22453</v>
      </c>
      <c r="D8740" s="115" t="s">
        <v>1453</v>
      </c>
      <c r="E8740" s="115">
        <v>103.4152</v>
      </c>
      <c r="F8740" s="674">
        <v>293.83600000000001</v>
      </c>
      <c r="G8740" s="674">
        <v>295.84500000000003</v>
      </c>
      <c r="H8740" s="115">
        <f t="shared" si="272"/>
        <v>1.0068371472522089</v>
      </c>
      <c r="I8740" s="115">
        <f t="shared" si="273"/>
        <v>104.1223</v>
      </c>
    </row>
    <row r="8741" spans="1:9" hidden="1">
      <c r="A8741" s="115" t="s">
        <v>23070</v>
      </c>
      <c r="B8741" s="115" t="s">
        <v>23071</v>
      </c>
      <c r="C8741" s="115" t="s">
        <v>22456</v>
      </c>
      <c r="D8741" s="115" t="s">
        <v>2116</v>
      </c>
      <c r="E8741" s="115">
        <v>2349.7584000000002</v>
      </c>
      <c r="F8741" s="674">
        <v>293.83600000000001</v>
      </c>
      <c r="G8741" s="674">
        <v>295.84500000000003</v>
      </c>
      <c r="H8741" s="115">
        <f t="shared" si="272"/>
        <v>1.0068371472522089</v>
      </c>
      <c r="I8741" s="115">
        <f t="shared" si="273"/>
        <v>2365.8240000000001</v>
      </c>
    </row>
    <row r="8742" spans="1:9" hidden="1">
      <c r="A8742" s="115" t="s">
        <v>23072</v>
      </c>
      <c r="B8742" s="115" t="s">
        <v>23073</v>
      </c>
      <c r="C8742" s="115" t="s">
        <v>22459</v>
      </c>
      <c r="D8742" s="115" t="s">
        <v>2116</v>
      </c>
      <c r="E8742" s="115">
        <v>1430.4384</v>
      </c>
      <c r="F8742" s="674">
        <v>293.83600000000001</v>
      </c>
      <c r="G8742" s="674">
        <v>295.84500000000003</v>
      </c>
      <c r="H8742" s="115">
        <f t="shared" si="272"/>
        <v>1.0068371472522089</v>
      </c>
      <c r="I8742" s="115">
        <f t="shared" si="273"/>
        <v>1440.2184999999999</v>
      </c>
    </row>
    <row r="8743" spans="1:9" hidden="1">
      <c r="A8743" s="115" t="s">
        <v>23074</v>
      </c>
      <c r="B8743" s="115" t="s">
        <v>23075</v>
      </c>
      <c r="C8743" s="115" t="s">
        <v>22462</v>
      </c>
      <c r="D8743" s="115" t="s">
        <v>2116</v>
      </c>
      <c r="E8743" s="115">
        <v>979.62840000000006</v>
      </c>
      <c r="F8743" s="674">
        <v>293.83600000000001</v>
      </c>
      <c r="G8743" s="674">
        <v>295.84500000000003</v>
      </c>
      <c r="H8743" s="115">
        <f t="shared" si="272"/>
        <v>1.0068371472522089</v>
      </c>
      <c r="I8743" s="115">
        <f t="shared" si="273"/>
        <v>986.32629999999995</v>
      </c>
    </row>
    <row r="8744" spans="1:9" hidden="1">
      <c r="A8744" s="115" t="s">
        <v>23076</v>
      </c>
      <c r="B8744" s="115" t="s">
        <v>23077</v>
      </c>
      <c r="C8744" s="115" t="s">
        <v>22465</v>
      </c>
      <c r="D8744" s="115" t="s">
        <v>2116</v>
      </c>
      <c r="E8744" s="115">
        <v>443.10599999999999</v>
      </c>
      <c r="F8744" s="674">
        <v>293.83600000000001</v>
      </c>
      <c r="G8744" s="674">
        <v>295.84500000000003</v>
      </c>
      <c r="H8744" s="115">
        <f t="shared" si="272"/>
        <v>1.0068371472522089</v>
      </c>
      <c r="I8744" s="115">
        <f t="shared" si="273"/>
        <v>446.13560000000001</v>
      </c>
    </row>
    <row r="8745" spans="1:9" hidden="1">
      <c r="A8745" s="115" t="s">
        <v>23078</v>
      </c>
      <c r="B8745" s="115" t="s">
        <v>23079</v>
      </c>
      <c r="C8745" s="115" t="s">
        <v>22468</v>
      </c>
      <c r="D8745" s="115" t="s">
        <v>2116</v>
      </c>
      <c r="E8745" s="115">
        <v>950.88480000000004</v>
      </c>
      <c r="F8745" s="674">
        <v>293.83600000000001</v>
      </c>
      <c r="G8745" s="674">
        <v>295.84500000000003</v>
      </c>
      <c r="H8745" s="115">
        <f t="shared" si="272"/>
        <v>1.0068371472522089</v>
      </c>
      <c r="I8745" s="115">
        <f t="shared" si="273"/>
        <v>957.38610000000006</v>
      </c>
    </row>
    <row r="8746" spans="1:9" hidden="1">
      <c r="A8746" s="115" t="s">
        <v>23080</v>
      </c>
      <c r="B8746" s="115" t="s">
        <v>23081</v>
      </c>
      <c r="C8746" s="115" t="s">
        <v>22471</v>
      </c>
      <c r="D8746" s="115" t="s">
        <v>2116</v>
      </c>
      <c r="E8746" s="115">
        <v>57.721200000000003</v>
      </c>
      <c r="F8746" s="674">
        <v>293.83600000000001</v>
      </c>
      <c r="G8746" s="674">
        <v>295.84500000000003</v>
      </c>
      <c r="H8746" s="115">
        <f t="shared" si="272"/>
        <v>1.0068371472522089</v>
      </c>
      <c r="I8746" s="115">
        <f t="shared" si="273"/>
        <v>58.1158</v>
      </c>
    </row>
    <row r="8747" spans="1:9" hidden="1">
      <c r="A8747" s="115" t="s">
        <v>23082</v>
      </c>
      <c r="B8747" s="115" t="s">
        <v>23083</v>
      </c>
      <c r="C8747" s="115" t="s">
        <v>22474</v>
      </c>
      <c r="D8747" s="115" t="s">
        <v>1138</v>
      </c>
      <c r="E8747" s="115">
        <v>115.44240000000001</v>
      </c>
      <c r="F8747" s="674">
        <v>293.83600000000001</v>
      </c>
      <c r="G8747" s="674">
        <v>295.84500000000003</v>
      </c>
      <c r="H8747" s="115">
        <f t="shared" si="272"/>
        <v>1.0068371472522089</v>
      </c>
      <c r="I8747" s="115">
        <f t="shared" si="273"/>
        <v>116.2317</v>
      </c>
    </row>
    <row r="8748" spans="1:9" hidden="1">
      <c r="A8748" s="115" t="s">
        <v>23084</v>
      </c>
      <c r="B8748" s="115" t="s">
        <v>23085</v>
      </c>
      <c r="C8748" s="115" t="s">
        <v>22477</v>
      </c>
      <c r="D8748" s="115" t="s">
        <v>1138</v>
      </c>
      <c r="E8748" s="115">
        <v>151.51820000000001</v>
      </c>
      <c r="F8748" s="674">
        <v>293.83600000000001</v>
      </c>
      <c r="G8748" s="674">
        <v>295.84500000000003</v>
      </c>
      <c r="H8748" s="115">
        <f t="shared" si="272"/>
        <v>1.0068371472522089</v>
      </c>
      <c r="I8748" s="115">
        <f t="shared" si="273"/>
        <v>152.55420000000001</v>
      </c>
    </row>
    <row r="8749" spans="1:9" hidden="1">
      <c r="A8749" s="115" t="s">
        <v>23086</v>
      </c>
      <c r="B8749" s="115" t="s">
        <v>23087</v>
      </c>
      <c r="C8749" s="115" t="s">
        <v>22480</v>
      </c>
      <c r="D8749" s="115" t="s">
        <v>1138</v>
      </c>
      <c r="E8749" s="115">
        <v>175.32810000000001</v>
      </c>
      <c r="F8749" s="674">
        <v>293.83600000000001</v>
      </c>
      <c r="G8749" s="674">
        <v>295.84500000000003</v>
      </c>
      <c r="H8749" s="115">
        <f t="shared" si="272"/>
        <v>1.0068371472522089</v>
      </c>
      <c r="I8749" s="115">
        <f t="shared" si="273"/>
        <v>176.52680000000001</v>
      </c>
    </row>
    <row r="8750" spans="1:9" hidden="1">
      <c r="A8750" s="115" t="s">
        <v>23088</v>
      </c>
      <c r="B8750" s="115" t="s">
        <v>23089</v>
      </c>
      <c r="C8750" s="115" t="s">
        <v>22483</v>
      </c>
      <c r="D8750" s="115" t="s">
        <v>2038</v>
      </c>
      <c r="E8750" s="115">
        <v>20.225300000000001</v>
      </c>
      <c r="F8750" s="674">
        <v>293.83600000000001</v>
      </c>
      <c r="G8750" s="674">
        <v>295.84500000000003</v>
      </c>
      <c r="H8750" s="115">
        <f t="shared" si="272"/>
        <v>1.0068371472522089</v>
      </c>
      <c r="I8750" s="115">
        <f t="shared" si="273"/>
        <v>20.363600000000002</v>
      </c>
    </row>
    <row r="8751" spans="1:9" hidden="1">
      <c r="A8751" s="115" t="s">
        <v>23090</v>
      </c>
      <c r="B8751" s="115" t="s">
        <v>23091</v>
      </c>
      <c r="C8751" s="115" t="s">
        <v>22486</v>
      </c>
      <c r="D8751" s="115" t="s">
        <v>2038</v>
      </c>
      <c r="E8751" s="115">
        <v>30.2362</v>
      </c>
      <c r="F8751" s="674">
        <v>293.83600000000001</v>
      </c>
      <c r="G8751" s="674">
        <v>295.84500000000003</v>
      </c>
      <c r="H8751" s="115">
        <f t="shared" si="272"/>
        <v>1.0068371472522089</v>
      </c>
      <c r="I8751" s="115">
        <f t="shared" si="273"/>
        <v>30.442900000000002</v>
      </c>
    </row>
    <row r="8752" spans="1:9" hidden="1">
      <c r="A8752" s="115" t="s">
        <v>23092</v>
      </c>
      <c r="B8752" s="115" t="s">
        <v>23093</v>
      </c>
      <c r="C8752" s="115" t="s">
        <v>22489</v>
      </c>
      <c r="D8752" s="115" t="s">
        <v>2038</v>
      </c>
      <c r="E8752" s="115">
        <v>18.022099999999998</v>
      </c>
      <c r="F8752" s="674">
        <v>293.83600000000001</v>
      </c>
      <c r="G8752" s="674">
        <v>295.84500000000003</v>
      </c>
      <c r="H8752" s="115">
        <f t="shared" si="272"/>
        <v>1.0068371472522089</v>
      </c>
      <c r="I8752" s="115">
        <f t="shared" si="273"/>
        <v>18.145299999999999</v>
      </c>
    </row>
    <row r="8753" spans="1:9" hidden="1">
      <c r="A8753" s="115" t="s">
        <v>23094</v>
      </c>
      <c r="B8753" s="115" t="s">
        <v>23095</v>
      </c>
      <c r="C8753" s="115" t="s">
        <v>22492</v>
      </c>
      <c r="D8753" s="115" t="s">
        <v>1453</v>
      </c>
      <c r="E8753" s="115">
        <v>176.7878</v>
      </c>
      <c r="F8753" s="674">
        <v>293.83600000000001</v>
      </c>
      <c r="G8753" s="674">
        <v>295.84500000000003</v>
      </c>
      <c r="H8753" s="115">
        <f t="shared" si="272"/>
        <v>1.0068371472522089</v>
      </c>
      <c r="I8753" s="115">
        <f t="shared" si="273"/>
        <v>177.9965</v>
      </c>
    </row>
    <row r="8754" spans="1:9" hidden="1">
      <c r="A8754" s="115" t="s">
        <v>23096</v>
      </c>
      <c r="B8754" s="115" t="s">
        <v>23097</v>
      </c>
      <c r="C8754" s="115" t="s">
        <v>22495</v>
      </c>
      <c r="D8754" s="115" t="s">
        <v>1242</v>
      </c>
      <c r="E8754" s="115">
        <v>55.185200000000002</v>
      </c>
      <c r="F8754" s="674">
        <v>293.83600000000001</v>
      </c>
      <c r="G8754" s="674">
        <v>295.84500000000003</v>
      </c>
      <c r="H8754" s="115">
        <f t="shared" si="272"/>
        <v>1.0068371472522089</v>
      </c>
      <c r="I8754" s="115">
        <f t="shared" si="273"/>
        <v>55.5625</v>
      </c>
    </row>
    <row r="8755" spans="1:9" hidden="1">
      <c r="A8755" s="115" t="s">
        <v>23098</v>
      </c>
      <c r="B8755" s="115" t="s">
        <v>23099</v>
      </c>
      <c r="C8755" s="115" t="s">
        <v>22498</v>
      </c>
      <c r="D8755" s="115" t="s">
        <v>1242</v>
      </c>
      <c r="E8755" s="115">
        <v>31.8613</v>
      </c>
      <c r="F8755" s="674">
        <v>293.83600000000001</v>
      </c>
      <c r="G8755" s="674">
        <v>295.84500000000003</v>
      </c>
      <c r="H8755" s="115">
        <f t="shared" si="272"/>
        <v>1.0068371472522089</v>
      </c>
      <c r="I8755" s="115">
        <f t="shared" si="273"/>
        <v>32.079099999999997</v>
      </c>
    </row>
    <row r="8756" spans="1:9" hidden="1">
      <c r="A8756" s="115" t="s">
        <v>23100</v>
      </c>
      <c r="B8756" s="115" t="s">
        <v>23101</v>
      </c>
      <c r="C8756" s="115" t="s">
        <v>22501</v>
      </c>
      <c r="D8756" s="115" t="s">
        <v>1242</v>
      </c>
      <c r="E8756" s="115">
        <v>147.85550000000001</v>
      </c>
      <c r="F8756" s="674">
        <v>293.83600000000001</v>
      </c>
      <c r="G8756" s="674">
        <v>295.84500000000003</v>
      </c>
      <c r="H8756" s="115">
        <f t="shared" si="272"/>
        <v>1.0068371472522089</v>
      </c>
      <c r="I8756" s="115">
        <f t="shared" si="273"/>
        <v>148.8664</v>
      </c>
    </row>
    <row r="8757" spans="1:9" hidden="1">
      <c r="A8757" s="115" t="s">
        <v>23102</v>
      </c>
      <c r="B8757" s="115" t="s">
        <v>23103</v>
      </c>
      <c r="C8757" s="115" t="s">
        <v>22504</v>
      </c>
      <c r="D8757" s="115" t="s">
        <v>1138</v>
      </c>
      <c r="E8757" s="115">
        <v>346.74829999999997</v>
      </c>
      <c r="F8757" s="674">
        <v>293.83600000000001</v>
      </c>
      <c r="G8757" s="674">
        <v>295.84500000000003</v>
      </c>
      <c r="H8757" s="115">
        <f t="shared" si="272"/>
        <v>1.0068371472522089</v>
      </c>
      <c r="I8757" s="115">
        <f t="shared" si="273"/>
        <v>349.1191</v>
      </c>
    </row>
    <row r="8758" spans="1:9" hidden="1">
      <c r="A8758" s="115" t="s">
        <v>23104</v>
      </c>
      <c r="B8758" s="115" t="s">
        <v>23105</v>
      </c>
      <c r="C8758" s="115" t="s">
        <v>22507</v>
      </c>
      <c r="D8758" s="115" t="s">
        <v>1242</v>
      </c>
      <c r="E8758" s="115">
        <v>248.6088</v>
      </c>
      <c r="F8758" s="674">
        <v>293.83600000000001</v>
      </c>
      <c r="G8758" s="674">
        <v>295.84500000000003</v>
      </c>
      <c r="H8758" s="115">
        <f t="shared" si="272"/>
        <v>1.0068371472522089</v>
      </c>
      <c r="I8758" s="115">
        <f t="shared" si="273"/>
        <v>250.30860000000001</v>
      </c>
    </row>
    <row r="8759" spans="1:9" hidden="1">
      <c r="A8759" s="115" t="s">
        <v>23106</v>
      </c>
      <c r="B8759" s="115" t="s">
        <v>23107</v>
      </c>
      <c r="C8759" s="115" t="s">
        <v>22510</v>
      </c>
      <c r="D8759" s="115" t="s">
        <v>1138</v>
      </c>
      <c r="E8759" s="115">
        <v>687.27729999999997</v>
      </c>
      <c r="F8759" s="674">
        <v>293.83600000000001</v>
      </c>
      <c r="G8759" s="674">
        <v>295.84500000000003</v>
      </c>
      <c r="H8759" s="115">
        <f t="shared" si="272"/>
        <v>1.0068371472522089</v>
      </c>
      <c r="I8759" s="115">
        <f t="shared" si="273"/>
        <v>691.97630000000004</v>
      </c>
    </row>
    <row r="8760" spans="1:9" hidden="1">
      <c r="A8760" s="115" t="s">
        <v>23108</v>
      </c>
      <c r="B8760" s="115" t="s">
        <v>23109</v>
      </c>
      <c r="C8760" s="115" t="s">
        <v>22513</v>
      </c>
      <c r="D8760" s="115" t="s">
        <v>1138</v>
      </c>
      <c r="E8760" s="115">
        <v>1184.1322</v>
      </c>
      <c r="F8760" s="674">
        <v>293.83600000000001</v>
      </c>
      <c r="G8760" s="674">
        <v>295.84500000000003</v>
      </c>
      <c r="H8760" s="115">
        <f t="shared" si="272"/>
        <v>1.0068371472522089</v>
      </c>
      <c r="I8760" s="115">
        <f t="shared" si="273"/>
        <v>1192.2283</v>
      </c>
    </row>
    <row r="8761" spans="1:9" hidden="1">
      <c r="A8761" s="115" t="s">
        <v>23110</v>
      </c>
      <c r="B8761" s="115" t="s">
        <v>23111</v>
      </c>
      <c r="C8761" s="115" t="s">
        <v>22516</v>
      </c>
      <c r="D8761" s="115" t="s">
        <v>1138</v>
      </c>
      <c r="E8761" s="115">
        <v>846.14639999999997</v>
      </c>
      <c r="F8761" s="674">
        <v>293.83600000000001</v>
      </c>
      <c r="G8761" s="674">
        <v>295.84500000000003</v>
      </c>
      <c r="H8761" s="115">
        <f t="shared" si="272"/>
        <v>1.0068371472522089</v>
      </c>
      <c r="I8761" s="115">
        <f t="shared" si="273"/>
        <v>851.9316</v>
      </c>
    </row>
    <row r="8762" spans="1:9" hidden="1">
      <c r="A8762" s="115" t="s">
        <v>23112</v>
      </c>
      <c r="B8762" s="115" t="s">
        <v>23113</v>
      </c>
      <c r="C8762" s="115" t="s">
        <v>22519</v>
      </c>
      <c r="D8762" s="115" t="s">
        <v>1138</v>
      </c>
      <c r="E8762" s="115">
        <v>2041.0758000000001</v>
      </c>
      <c r="F8762" s="674">
        <v>293.83600000000001</v>
      </c>
      <c r="G8762" s="674">
        <v>295.84500000000003</v>
      </c>
      <c r="H8762" s="115">
        <f t="shared" si="272"/>
        <v>1.0068371472522089</v>
      </c>
      <c r="I8762" s="115">
        <f t="shared" si="273"/>
        <v>2055.0309000000002</v>
      </c>
    </row>
    <row r="8763" spans="1:9" hidden="1">
      <c r="A8763" s="115" t="s">
        <v>23114</v>
      </c>
      <c r="B8763" s="115" t="s">
        <v>23115</v>
      </c>
      <c r="C8763" s="115" t="s">
        <v>22522</v>
      </c>
      <c r="D8763" s="115" t="s">
        <v>1242</v>
      </c>
      <c r="E8763" s="115">
        <v>789.47180000000003</v>
      </c>
      <c r="F8763" s="674">
        <v>293.83600000000001</v>
      </c>
      <c r="G8763" s="674">
        <v>295.84500000000003</v>
      </c>
      <c r="H8763" s="115">
        <f t="shared" si="272"/>
        <v>1.0068371472522089</v>
      </c>
      <c r="I8763" s="115">
        <f t="shared" si="273"/>
        <v>794.86950000000002</v>
      </c>
    </row>
    <row r="8764" spans="1:9" hidden="1">
      <c r="A8764" s="115" t="s">
        <v>23116</v>
      </c>
      <c r="B8764" s="115" t="s">
        <v>23117</v>
      </c>
      <c r="C8764" s="115" t="s">
        <v>22525</v>
      </c>
      <c r="D8764" s="115" t="s">
        <v>1138</v>
      </c>
      <c r="E8764" s="115">
        <v>1518.8235</v>
      </c>
      <c r="F8764" s="674">
        <v>293.83600000000001</v>
      </c>
      <c r="G8764" s="674">
        <v>295.84500000000003</v>
      </c>
      <c r="H8764" s="115">
        <f t="shared" si="272"/>
        <v>1.0068371472522089</v>
      </c>
      <c r="I8764" s="115">
        <f t="shared" si="273"/>
        <v>1529.2079000000001</v>
      </c>
    </row>
    <row r="8765" spans="1:9" hidden="1">
      <c r="A8765" s="115" t="s">
        <v>23118</v>
      </c>
      <c r="B8765" s="115" t="s">
        <v>23119</v>
      </c>
      <c r="C8765" s="115" t="s">
        <v>22528</v>
      </c>
      <c r="D8765" s="115" t="s">
        <v>1138</v>
      </c>
      <c r="E8765" s="115">
        <v>542.11360000000002</v>
      </c>
      <c r="F8765" s="674">
        <v>293.83600000000001</v>
      </c>
      <c r="G8765" s="674">
        <v>295.84500000000003</v>
      </c>
      <c r="H8765" s="115">
        <f t="shared" si="272"/>
        <v>1.0068371472522089</v>
      </c>
      <c r="I8765" s="115">
        <f t="shared" si="273"/>
        <v>545.82010000000002</v>
      </c>
    </row>
    <row r="8766" spans="1:9" hidden="1">
      <c r="A8766" s="115" t="s">
        <v>23120</v>
      </c>
      <c r="B8766" s="115" t="s">
        <v>23121</v>
      </c>
      <c r="C8766" s="115" t="s">
        <v>22531</v>
      </c>
      <c r="D8766" s="115" t="s">
        <v>2038</v>
      </c>
      <c r="E8766" s="115">
        <v>206.9357</v>
      </c>
      <c r="F8766" s="674">
        <v>293.83600000000001</v>
      </c>
      <c r="G8766" s="674">
        <v>295.84500000000003</v>
      </c>
      <c r="H8766" s="115">
        <f t="shared" si="272"/>
        <v>1.0068371472522089</v>
      </c>
      <c r="I8766" s="115">
        <f t="shared" si="273"/>
        <v>208.35050000000001</v>
      </c>
    </row>
    <row r="8767" spans="1:9" hidden="1">
      <c r="A8767" s="115" t="s">
        <v>23122</v>
      </c>
      <c r="B8767" s="115" t="s">
        <v>23123</v>
      </c>
      <c r="C8767" s="115" t="s">
        <v>22534</v>
      </c>
      <c r="D8767" s="115" t="s">
        <v>2038</v>
      </c>
      <c r="E8767" s="115">
        <v>187.27350000000001</v>
      </c>
      <c r="F8767" s="674">
        <v>293.83600000000001</v>
      </c>
      <c r="G8767" s="674">
        <v>295.84500000000003</v>
      </c>
      <c r="H8767" s="115">
        <f t="shared" si="272"/>
        <v>1.0068371472522089</v>
      </c>
      <c r="I8767" s="115">
        <f t="shared" si="273"/>
        <v>188.5539</v>
      </c>
    </row>
    <row r="8768" spans="1:9" hidden="1">
      <c r="A8768" s="115" t="s">
        <v>23124</v>
      </c>
      <c r="B8768" s="115" t="s">
        <v>23125</v>
      </c>
      <c r="C8768" s="115" t="s">
        <v>22537</v>
      </c>
      <c r="D8768" s="115" t="s">
        <v>2038</v>
      </c>
      <c r="E8768" s="115">
        <v>245.12469999999999</v>
      </c>
      <c r="F8768" s="674">
        <v>293.83600000000001</v>
      </c>
      <c r="G8768" s="674">
        <v>295.84500000000003</v>
      </c>
      <c r="H8768" s="115">
        <f t="shared" si="272"/>
        <v>1.0068371472522089</v>
      </c>
      <c r="I8768" s="115">
        <f t="shared" si="273"/>
        <v>246.80070000000001</v>
      </c>
    </row>
    <row r="8769" spans="1:9" hidden="1">
      <c r="A8769" s="115" t="s">
        <v>23126</v>
      </c>
      <c r="B8769" s="115" t="s">
        <v>23127</v>
      </c>
      <c r="C8769" s="115" t="s">
        <v>22540</v>
      </c>
      <c r="D8769" s="115" t="s">
        <v>2038</v>
      </c>
      <c r="E8769" s="115">
        <v>259.09679999999997</v>
      </c>
      <c r="F8769" s="674">
        <v>293.83600000000001</v>
      </c>
      <c r="G8769" s="674">
        <v>295.84500000000003</v>
      </c>
      <c r="H8769" s="115">
        <f t="shared" si="272"/>
        <v>1.0068371472522089</v>
      </c>
      <c r="I8769" s="115">
        <f t="shared" si="273"/>
        <v>260.86829999999998</v>
      </c>
    </row>
    <row r="8770" spans="1:9" hidden="1">
      <c r="A8770" s="115" t="s">
        <v>23128</v>
      </c>
      <c r="B8770" s="115" t="s">
        <v>23129</v>
      </c>
      <c r="C8770" s="115" t="s">
        <v>22543</v>
      </c>
      <c r="D8770" s="115" t="s">
        <v>2038</v>
      </c>
      <c r="E8770" s="115">
        <v>227.2971</v>
      </c>
      <c r="F8770" s="674">
        <v>293.83600000000001</v>
      </c>
      <c r="G8770" s="674">
        <v>295.84500000000003</v>
      </c>
      <c r="H8770" s="115">
        <f t="shared" si="272"/>
        <v>1.0068371472522089</v>
      </c>
      <c r="I8770" s="115">
        <f t="shared" si="273"/>
        <v>228.85120000000001</v>
      </c>
    </row>
    <row r="8771" spans="1:9" hidden="1">
      <c r="A8771" s="115" t="s">
        <v>23130</v>
      </c>
      <c r="B8771" s="115" t="s">
        <v>23131</v>
      </c>
      <c r="C8771" s="115" t="s">
        <v>22546</v>
      </c>
      <c r="D8771" s="115" t="s">
        <v>2038</v>
      </c>
      <c r="E8771" s="115">
        <v>179.2313</v>
      </c>
      <c r="F8771" s="674">
        <v>293.83600000000001</v>
      </c>
      <c r="G8771" s="674">
        <v>295.84500000000003</v>
      </c>
      <c r="H8771" s="115">
        <f t="shared" si="272"/>
        <v>1.0068371472522089</v>
      </c>
      <c r="I8771" s="115">
        <f t="shared" si="273"/>
        <v>180.45670000000001</v>
      </c>
    </row>
    <row r="8772" spans="1:9" hidden="1">
      <c r="A8772" s="115" t="s">
        <v>23132</v>
      </c>
      <c r="B8772" s="115" t="s">
        <v>23133</v>
      </c>
      <c r="C8772" s="115" t="s">
        <v>22549</v>
      </c>
      <c r="D8772" s="115" t="s">
        <v>2038</v>
      </c>
      <c r="E8772" s="115">
        <v>167.9298</v>
      </c>
      <c r="F8772" s="674">
        <v>293.83600000000001</v>
      </c>
      <c r="G8772" s="674">
        <v>295.84500000000003</v>
      </c>
      <c r="H8772" s="115">
        <f t="shared" si="272"/>
        <v>1.0068371472522089</v>
      </c>
      <c r="I8772" s="115">
        <f t="shared" si="273"/>
        <v>169.078</v>
      </c>
    </row>
    <row r="8773" spans="1:9" hidden="1">
      <c r="A8773" s="115" t="s">
        <v>23134</v>
      </c>
      <c r="B8773" s="115" t="s">
        <v>23135</v>
      </c>
      <c r="C8773" s="115" t="s">
        <v>22552</v>
      </c>
      <c r="D8773" s="115" t="s">
        <v>2038</v>
      </c>
      <c r="E8773" s="115">
        <v>299.94499999999999</v>
      </c>
      <c r="F8773" s="674">
        <v>293.83600000000001</v>
      </c>
      <c r="G8773" s="674">
        <v>295.84500000000003</v>
      </c>
      <c r="H8773" s="115">
        <f t="shared" ref="H8773:H8836" si="274">G8773/F8773</f>
        <v>1.0068371472522089</v>
      </c>
      <c r="I8773" s="115">
        <f t="shared" ref="I8773:I8836" si="275">ROUND(H8773*E8773,4)</f>
        <v>301.99579999999997</v>
      </c>
    </row>
    <row r="8774" spans="1:9" hidden="1">
      <c r="A8774" s="115" t="s">
        <v>23136</v>
      </c>
      <c r="B8774" s="115" t="s">
        <v>23137</v>
      </c>
      <c r="C8774" s="115" t="s">
        <v>22555</v>
      </c>
      <c r="D8774" s="115" t="s">
        <v>2038</v>
      </c>
      <c r="E8774" s="115">
        <v>180.14</v>
      </c>
      <c r="F8774" s="674">
        <v>293.83600000000001</v>
      </c>
      <c r="G8774" s="674">
        <v>295.84500000000003</v>
      </c>
      <c r="H8774" s="115">
        <f t="shared" si="274"/>
        <v>1.0068371472522089</v>
      </c>
      <c r="I8774" s="115">
        <f t="shared" si="275"/>
        <v>181.3716</v>
      </c>
    </row>
    <row r="8775" spans="1:9" hidden="1">
      <c r="A8775" s="115" t="s">
        <v>23138</v>
      </c>
      <c r="B8775" s="115" t="s">
        <v>23139</v>
      </c>
      <c r="C8775" s="115" t="s">
        <v>22558</v>
      </c>
      <c r="D8775" s="115" t="s">
        <v>2038</v>
      </c>
      <c r="E8775" s="115">
        <v>210.42859999999999</v>
      </c>
      <c r="F8775" s="674">
        <v>293.83600000000001</v>
      </c>
      <c r="G8775" s="674">
        <v>295.84500000000003</v>
      </c>
      <c r="H8775" s="115">
        <f t="shared" si="274"/>
        <v>1.0068371472522089</v>
      </c>
      <c r="I8775" s="115">
        <f t="shared" si="275"/>
        <v>211.8673</v>
      </c>
    </row>
    <row r="8776" spans="1:9" hidden="1">
      <c r="A8776" s="115" t="s">
        <v>23140</v>
      </c>
      <c r="B8776" s="115" t="s">
        <v>23141</v>
      </c>
      <c r="C8776" s="115" t="s">
        <v>22561</v>
      </c>
      <c r="D8776" s="115" t="s">
        <v>2038</v>
      </c>
      <c r="E8776" s="115">
        <v>183.27260000000001</v>
      </c>
      <c r="F8776" s="674">
        <v>293.83600000000001</v>
      </c>
      <c r="G8776" s="674">
        <v>295.84500000000003</v>
      </c>
      <c r="H8776" s="115">
        <f t="shared" si="274"/>
        <v>1.0068371472522089</v>
      </c>
      <c r="I8776" s="115">
        <f t="shared" si="275"/>
        <v>184.5257</v>
      </c>
    </row>
    <row r="8777" spans="1:9" hidden="1">
      <c r="A8777" s="115" t="s">
        <v>23142</v>
      </c>
      <c r="B8777" s="115" t="s">
        <v>23143</v>
      </c>
      <c r="C8777" s="115" t="s">
        <v>22564</v>
      </c>
      <c r="D8777" s="115" t="s">
        <v>2038</v>
      </c>
      <c r="E8777" s="115">
        <v>165.4135</v>
      </c>
      <c r="F8777" s="674">
        <v>293.83600000000001</v>
      </c>
      <c r="G8777" s="674">
        <v>295.84500000000003</v>
      </c>
      <c r="H8777" s="115">
        <f t="shared" si="274"/>
        <v>1.0068371472522089</v>
      </c>
      <c r="I8777" s="115">
        <f t="shared" si="275"/>
        <v>166.5445</v>
      </c>
    </row>
    <row r="8778" spans="1:9" hidden="1">
      <c r="A8778" s="115" t="s">
        <v>23144</v>
      </c>
      <c r="B8778" s="115" t="s">
        <v>23145</v>
      </c>
      <c r="C8778" s="115" t="s">
        <v>22567</v>
      </c>
      <c r="D8778" s="115" t="s">
        <v>2038</v>
      </c>
      <c r="E8778" s="115">
        <v>139.94409999999999</v>
      </c>
      <c r="F8778" s="674">
        <v>293.83600000000001</v>
      </c>
      <c r="G8778" s="674">
        <v>295.84500000000003</v>
      </c>
      <c r="H8778" s="115">
        <f t="shared" si="274"/>
        <v>1.0068371472522089</v>
      </c>
      <c r="I8778" s="115">
        <f t="shared" si="275"/>
        <v>140.90090000000001</v>
      </c>
    </row>
    <row r="8779" spans="1:9" hidden="1">
      <c r="A8779" s="115" t="s">
        <v>23146</v>
      </c>
      <c r="B8779" s="115" t="s">
        <v>23147</v>
      </c>
      <c r="C8779" s="115" t="s">
        <v>22570</v>
      </c>
      <c r="D8779" s="115" t="s">
        <v>2038</v>
      </c>
      <c r="E8779" s="115">
        <v>106.0686</v>
      </c>
      <c r="F8779" s="674">
        <v>293.83600000000001</v>
      </c>
      <c r="G8779" s="674">
        <v>295.84500000000003</v>
      </c>
      <c r="H8779" s="115">
        <f t="shared" si="274"/>
        <v>1.0068371472522089</v>
      </c>
      <c r="I8779" s="115">
        <f t="shared" si="275"/>
        <v>106.7938</v>
      </c>
    </row>
    <row r="8780" spans="1:9" hidden="1">
      <c r="A8780" s="115" t="s">
        <v>23148</v>
      </c>
      <c r="B8780" s="115" t="s">
        <v>23149</v>
      </c>
      <c r="C8780" s="115" t="s">
        <v>22573</v>
      </c>
      <c r="D8780" s="115" t="s">
        <v>1138</v>
      </c>
      <c r="E8780" s="115">
        <v>2.3088000000000002</v>
      </c>
      <c r="F8780" s="674">
        <v>293.83600000000001</v>
      </c>
      <c r="G8780" s="674">
        <v>295.84500000000003</v>
      </c>
      <c r="H8780" s="115">
        <f t="shared" si="274"/>
        <v>1.0068371472522089</v>
      </c>
      <c r="I8780" s="115">
        <f t="shared" si="275"/>
        <v>2.3246000000000002</v>
      </c>
    </row>
    <row r="8781" spans="1:9" hidden="1">
      <c r="A8781" s="115" t="s">
        <v>23150</v>
      </c>
      <c r="B8781" s="115" t="s">
        <v>23151</v>
      </c>
      <c r="C8781" s="115" t="s">
        <v>22576</v>
      </c>
      <c r="D8781" s="115" t="s">
        <v>2038</v>
      </c>
      <c r="E8781" s="115">
        <v>1.9864999999999999</v>
      </c>
      <c r="F8781" s="674">
        <v>293.83600000000001</v>
      </c>
      <c r="G8781" s="674">
        <v>295.84500000000003</v>
      </c>
      <c r="H8781" s="115">
        <f t="shared" si="274"/>
        <v>1.0068371472522089</v>
      </c>
      <c r="I8781" s="115">
        <f t="shared" si="275"/>
        <v>2.0001000000000002</v>
      </c>
    </row>
    <row r="8782" spans="1:9" hidden="1">
      <c r="A8782" s="115" t="s">
        <v>23152</v>
      </c>
      <c r="B8782" s="115" t="s">
        <v>23153</v>
      </c>
      <c r="C8782" s="115" t="s">
        <v>22579</v>
      </c>
      <c r="D8782" s="115" t="s">
        <v>2038</v>
      </c>
      <c r="E8782" s="115">
        <v>3.9729999999999999</v>
      </c>
      <c r="F8782" s="674">
        <v>293.83600000000001</v>
      </c>
      <c r="G8782" s="674">
        <v>295.84500000000003</v>
      </c>
      <c r="H8782" s="115">
        <f t="shared" si="274"/>
        <v>1.0068371472522089</v>
      </c>
      <c r="I8782" s="115">
        <f t="shared" si="275"/>
        <v>4.0002000000000004</v>
      </c>
    </row>
    <row r="8783" spans="1:9" hidden="1">
      <c r="A8783" s="115" t="s">
        <v>23154</v>
      </c>
      <c r="B8783" s="115" t="s">
        <v>23155</v>
      </c>
      <c r="C8783" s="115" t="s">
        <v>22582</v>
      </c>
      <c r="D8783" s="115" t="s">
        <v>2038</v>
      </c>
      <c r="E8783" s="115">
        <v>5.9595000000000002</v>
      </c>
      <c r="F8783" s="674">
        <v>293.83600000000001</v>
      </c>
      <c r="G8783" s="674">
        <v>295.84500000000003</v>
      </c>
      <c r="H8783" s="115">
        <f t="shared" si="274"/>
        <v>1.0068371472522089</v>
      </c>
      <c r="I8783" s="115">
        <f t="shared" si="275"/>
        <v>6.0002000000000004</v>
      </c>
    </row>
    <row r="8784" spans="1:9" hidden="1">
      <c r="A8784" s="115" t="s">
        <v>23156</v>
      </c>
      <c r="B8784" s="115" t="s">
        <v>23157</v>
      </c>
      <c r="C8784" s="115" t="s">
        <v>22585</v>
      </c>
      <c r="D8784" s="115" t="s">
        <v>2038</v>
      </c>
      <c r="E8784" s="115">
        <v>7.9459999999999997</v>
      </c>
      <c r="F8784" s="674">
        <v>293.83600000000001</v>
      </c>
      <c r="G8784" s="674">
        <v>295.84500000000003</v>
      </c>
      <c r="H8784" s="115">
        <f t="shared" si="274"/>
        <v>1.0068371472522089</v>
      </c>
      <c r="I8784" s="115">
        <f t="shared" si="275"/>
        <v>8.0002999999999993</v>
      </c>
    </row>
    <row r="8785" spans="1:9" hidden="1">
      <c r="A8785" s="115" t="s">
        <v>23158</v>
      </c>
      <c r="B8785" s="115" t="s">
        <v>23159</v>
      </c>
      <c r="C8785" s="115" t="s">
        <v>22588</v>
      </c>
      <c r="D8785" s="115" t="s">
        <v>2038</v>
      </c>
      <c r="E8785" s="115">
        <v>12.4156</v>
      </c>
      <c r="F8785" s="674">
        <v>293.83600000000001</v>
      </c>
      <c r="G8785" s="674">
        <v>295.84500000000003</v>
      </c>
      <c r="H8785" s="115">
        <f t="shared" si="274"/>
        <v>1.0068371472522089</v>
      </c>
      <c r="I8785" s="115">
        <f t="shared" si="275"/>
        <v>12.500500000000001</v>
      </c>
    </row>
    <row r="8786" spans="1:9" hidden="1">
      <c r="A8786" s="115" t="s">
        <v>23160</v>
      </c>
      <c r="B8786" s="115" t="s">
        <v>23161</v>
      </c>
      <c r="C8786" s="115" t="s">
        <v>22591</v>
      </c>
      <c r="D8786" s="115" t="s">
        <v>2038</v>
      </c>
      <c r="E8786" s="115">
        <v>32.194400000000002</v>
      </c>
      <c r="F8786" s="674">
        <v>293.83600000000001</v>
      </c>
      <c r="G8786" s="674">
        <v>295.84500000000003</v>
      </c>
      <c r="H8786" s="115">
        <f t="shared" si="274"/>
        <v>1.0068371472522089</v>
      </c>
      <c r="I8786" s="115">
        <f t="shared" si="275"/>
        <v>32.414499999999997</v>
      </c>
    </row>
    <row r="8787" spans="1:9" hidden="1">
      <c r="A8787" s="115" t="s">
        <v>23162</v>
      </c>
      <c r="B8787" s="115" t="s">
        <v>23163</v>
      </c>
      <c r="C8787" s="115" t="s">
        <v>22594</v>
      </c>
      <c r="D8787" s="115" t="s">
        <v>1138</v>
      </c>
      <c r="E8787" s="115">
        <v>0.72150000000000003</v>
      </c>
      <c r="F8787" s="674">
        <v>293.83600000000001</v>
      </c>
      <c r="G8787" s="674">
        <v>295.84500000000003</v>
      </c>
      <c r="H8787" s="115">
        <f t="shared" si="274"/>
        <v>1.0068371472522089</v>
      </c>
      <c r="I8787" s="115">
        <f t="shared" si="275"/>
        <v>0.72640000000000005</v>
      </c>
    </row>
    <row r="8788" spans="1:9" hidden="1">
      <c r="A8788" s="115" t="s">
        <v>23164</v>
      </c>
      <c r="B8788" s="115" t="s">
        <v>23165</v>
      </c>
      <c r="C8788" s="115" t="s">
        <v>22597</v>
      </c>
      <c r="D8788" s="115" t="s">
        <v>1138</v>
      </c>
      <c r="E8788" s="115">
        <v>608</v>
      </c>
      <c r="F8788" s="674">
        <v>293.83600000000001</v>
      </c>
      <c r="G8788" s="674">
        <v>295.84500000000003</v>
      </c>
      <c r="H8788" s="115">
        <f t="shared" si="274"/>
        <v>1.0068371472522089</v>
      </c>
      <c r="I8788" s="115">
        <f t="shared" si="275"/>
        <v>612.15700000000004</v>
      </c>
    </row>
    <row r="8789" spans="1:9" hidden="1">
      <c r="A8789" s="115" t="s">
        <v>23166</v>
      </c>
      <c r="B8789" s="115" t="s">
        <v>23167</v>
      </c>
      <c r="C8789" s="115" t="s">
        <v>22600</v>
      </c>
      <c r="D8789" s="115" t="s">
        <v>1138</v>
      </c>
      <c r="E8789" s="115">
        <v>1358</v>
      </c>
      <c r="F8789" s="674">
        <v>293.83600000000001</v>
      </c>
      <c r="G8789" s="674">
        <v>295.84500000000003</v>
      </c>
      <c r="H8789" s="115">
        <f t="shared" si="274"/>
        <v>1.0068371472522089</v>
      </c>
      <c r="I8789" s="115">
        <f t="shared" si="275"/>
        <v>1367.2847999999999</v>
      </c>
    </row>
    <row r="8790" spans="1:9" hidden="1">
      <c r="A8790" s="115" t="s">
        <v>23168</v>
      </c>
      <c r="B8790" s="115" t="s">
        <v>23169</v>
      </c>
      <c r="C8790" s="115" t="s">
        <v>22603</v>
      </c>
      <c r="D8790" s="115" t="s">
        <v>1242</v>
      </c>
      <c r="E8790" s="115">
        <v>73.069100000000006</v>
      </c>
      <c r="F8790" s="674">
        <v>293.83600000000001</v>
      </c>
      <c r="G8790" s="674">
        <v>295.84500000000003</v>
      </c>
      <c r="H8790" s="115">
        <f t="shared" si="274"/>
        <v>1.0068371472522089</v>
      </c>
      <c r="I8790" s="115">
        <f t="shared" si="275"/>
        <v>73.568700000000007</v>
      </c>
    </row>
    <row r="8791" spans="1:9" hidden="1">
      <c r="A8791" s="115" t="s">
        <v>23170</v>
      </c>
      <c r="B8791" s="115" t="s">
        <v>23171</v>
      </c>
      <c r="C8791" s="115" t="s">
        <v>22606</v>
      </c>
      <c r="D8791" s="115" t="s">
        <v>1242</v>
      </c>
      <c r="E8791" s="115">
        <v>89.761899999999997</v>
      </c>
      <c r="F8791" s="674">
        <v>293.83600000000001</v>
      </c>
      <c r="G8791" s="674">
        <v>295.84500000000003</v>
      </c>
      <c r="H8791" s="115">
        <f t="shared" si="274"/>
        <v>1.0068371472522089</v>
      </c>
      <c r="I8791" s="115">
        <f t="shared" si="275"/>
        <v>90.375600000000006</v>
      </c>
    </row>
    <row r="8792" spans="1:9" hidden="1">
      <c r="A8792" s="115" t="s">
        <v>23172</v>
      </c>
      <c r="B8792" s="115" t="s">
        <v>23173</v>
      </c>
      <c r="C8792" s="115" t="s">
        <v>22609</v>
      </c>
      <c r="D8792" s="115" t="s">
        <v>1138</v>
      </c>
      <c r="E8792" s="115">
        <v>136.39529999999999</v>
      </c>
      <c r="F8792" s="674">
        <v>293.83600000000001</v>
      </c>
      <c r="G8792" s="674">
        <v>295.84500000000003</v>
      </c>
      <c r="H8792" s="115">
        <f t="shared" si="274"/>
        <v>1.0068371472522089</v>
      </c>
      <c r="I8792" s="115">
        <f t="shared" si="275"/>
        <v>137.3279</v>
      </c>
    </row>
    <row r="8793" spans="1:9" hidden="1">
      <c r="A8793" s="115" t="s">
        <v>23174</v>
      </c>
      <c r="B8793" s="115" t="s">
        <v>23175</v>
      </c>
      <c r="C8793" s="115" t="s">
        <v>22612</v>
      </c>
      <c r="D8793" s="115" t="s">
        <v>1242</v>
      </c>
      <c r="E8793" s="115">
        <v>110.8051</v>
      </c>
      <c r="F8793" s="674">
        <v>293.83600000000001</v>
      </c>
      <c r="G8793" s="674">
        <v>295.84500000000003</v>
      </c>
      <c r="H8793" s="115">
        <f t="shared" si="274"/>
        <v>1.0068371472522089</v>
      </c>
      <c r="I8793" s="115">
        <f t="shared" si="275"/>
        <v>111.56270000000001</v>
      </c>
    </row>
    <row r="8794" spans="1:9" hidden="1">
      <c r="A8794" s="115" t="s">
        <v>23176</v>
      </c>
      <c r="B8794" s="115" t="s">
        <v>23177</v>
      </c>
      <c r="C8794" s="115" t="s">
        <v>22615</v>
      </c>
      <c r="D8794" s="115" t="s">
        <v>1242</v>
      </c>
      <c r="E8794" s="115">
        <v>5.5285000000000002</v>
      </c>
      <c r="F8794" s="674">
        <v>293.83600000000001</v>
      </c>
      <c r="G8794" s="674">
        <v>295.84500000000003</v>
      </c>
      <c r="H8794" s="115">
        <f t="shared" si="274"/>
        <v>1.0068371472522089</v>
      </c>
      <c r="I8794" s="115">
        <f t="shared" si="275"/>
        <v>5.5663</v>
      </c>
    </row>
    <row r="8795" spans="1:9" hidden="1">
      <c r="A8795" s="115" t="s">
        <v>23178</v>
      </c>
      <c r="B8795" s="115" t="s">
        <v>23179</v>
      </c>
      <c r="C8795" s="115" t="s">
        <v>22618</v>
      </c>
      <c r="D8795" s="115" t="s">
        <v>1242</v>
      </c>
      <c r="E8795" s="115">
        <v>5.5331999999999999</v>
      </c>
      <c r="F8795" s="674">
        <v>293.83600000000001</v>
      </c>
      <c r="G8795" s="674">
        <v>295.84500000000003</v>
      </c>
      <c r="H8795" s="115">
        <f t="shared" si="274"/>
        <v>1.0068371472522089</v>
      </c>
      <c r="I8795" s="115">
        <f t="shared" si="275"/>
        <v>5.5709999999999997</v>
      </c>
    </row>
    <row r="8796" spans="1:9" hidden="1">
      <c r="A8796" s="115" t="s">
        <v>23180</v>
      </c>
      <c r="B8796" s="115" t="s">
        <v>23181</v>
      </c>
      <c r="C8796" s="115" t="s">
        <v>22621</v>
      </c>
      <c r="D8796" s="115" t="s">
        <v>1138</v>
      </c>
      <c r="E8796" s="115">
        <v>101.3625</v>
      </c>
      <c r="F8796" s="674">
        <v>293.83600000000001</v>
      </c>
      <c r="G8796" s="674">
        <v>295.84500000000003</v>
      </c>
      <c r="H8796" s="115">
        <f t="shared" si="274"/>
        <v>1.0068371472522089</v>
      </c>
      <c r="I8796" s="115">
        <f t="shared" si="275"/>
        <v>102.05549999999999</v>
      </c>
    </row>
    <row r="8797" spans="1:9" hidden="1">
      <c r="A8797" s="115" t="s">
        <v>23182</v>
      </c>
      <c r="B8797" s="115" t="s">
        <v>23183</v>
      </c>
      <c r="C8797" s="115" t="s">
        <v>22624</v>
      </c>
      <c r="D8797" s="115" t="s">
        <v>1138</v>
      </c>
      <c r="E8797" s="115">
        <v>266.04989999999998</v>
      </c>
      <c r="F8797" s="674">
        <v>293.83600000000001</v>
      </c>
      <c r="G8797" s="674">
        <v>295.84500000000003</v>
      </c>
      <c r="H8797" s="115">
        <f t="shared" si="274"/>
        <v>1.0068371472522089</v>
      </c>
      <c r="I8797" s="115">
        <f t="shared" si="275"/>
        <v>267.8689</v>
      </c>
    </row>
    <row r="8798" spans="1:9" hidden="1">
      <c r="A8798" s="115" t="s">
        <v>23184</v>
      </c>
      <c r="B8798" s="115" t="s">
        <v>23185</v>
      </c>
      <c r="C8798" s="115" t="s">
        <v>22627</v>
      </c>
      <c r="D8798" s="115" t="s">
        <v>1138</v>
      </c>
      <c r="E8798" s="115">
        <v>216.83189999999999</v>
      </c>
      <c r="F8798" s="674">
        <v>293.83600000000001</v>
      </c>
      <c r="G8798" s="674">
        <v>295.84500000000003</v>
      </c>
      <c r="H8798" s="115">
        <f t="shared" si="274"/>
        <v>1.0068371472522089</v>
      </c>
      <c r="I8798" s="115">
        <f t="shared" si="275"/>
        <v>218.31440000000001</v>
      </c>
    </row>
    <row r="8799" spans="1:9" hidden="1">
      <c r="A8799" s="115" t="s">
        <v>23186</v>
      </c>
      <c r="B8799" s="115" t="s">
        <v>23187</v>
      </c>
      <c r="C8799" s="115" t="s">
        <v>22630</v>
      </c>
      <c r="D8799" s="115" t="s">
        <v>1138</v>
      </c>
      <c r="E8799" s="115">
        <v>242.6816</v>
      </c>
      <c r="F8799" s="674">
        <v>293.83600000000001</v>
      </c>
      <c r="G8799" s="674">
        <v>295.84500000000003</v>
      </c>
      <c r="H8799" s="115">
        <f t="shared" si="274"/>
        <v>1.0068371472522089</v>
      </c>
      <c r="I8799" s="115">
        <f t="shared" si="275"/>
        <v>244.3408</v>
      </c>
    </row>
    <row r="8800" spans="1:9" hidden="1">
      <c r="A8800" s="115" t="s">
        <v>23188</v>
      </c>
      <c r="B8800" s="115" t="s">
        <v>23189</v>
      </c>
      <c r="C8800" s="115" t="s">
        <v>22633</v>
      </c>
      <c r="D8800" s="115" t="s">
        <v>1138</v>
      </c>
      <c r="E8800" s="115">
        <v>418.34769999999997</v>
      </c>
      <c r="F8800" s="674">
        <v>293.83600000000001</v>
      </c>
      <c r="G8800" s="674">
        <v>295.84500000000003</v>
      </c>
      <c r="H8800" s="115">
        <f t="shared" si="274"/>
        <v>1.0068371472522089</v>
      </c>
      <c r="I8800" s="115">
        <f t="shared" si="275"/>
        <v>421.20800000000003</v>
      </c>
    </row>
    <row r="8801" spans="1:9" hidden="1">
      <c r="A8801" s="115" t="s">
        <v>23190</v>
      </c>
      <c r="B8801" s="115" t="s">
        <v>23191</v>
      </c>
      <c r="C8801" s="115" t="s">
        <v>22636</v>
      </c>
      <c r="D8801" s="115" t="s">
        <v>1138</v>
      </c>
      <c r="E8801" s="115">
        <v>22.0976</v>
      </c>
      <c r="F8801" s="674">
        <v>293.83600000000001</v>
      </c>
      <c r="G8801" s="674">
        <v>295.84500000000003</v>
      </c>
      <c r="H8801" s="115">
        <f t="shared" si="274"/>
        <v>1.0068371472522089</v>
      </c>
      <c r="I8801" s="115">
        <f t="shared" si="275"/>
        <v>22.248699999999999</v>
      </c>
    </row>
    <row r="8802" spans="1:9" hidden="1">
      <c r="A8802" s="115" t="s">
        <v>23192</v>
      </c>
      <c r="B8802" s="115" t="s">
        <v>23193</v>
      </c>
      <c r="C8802" s="115" t="s">
        <v>22639</v>
      </c>
      <c r="D8802" s="115" t="s">
        <v>1138</v>
      </c>
      <c r="E8802" s="115">
        <v>22.477599999999999</v>
      </c>
      <c r="F8802" s="674">
        <v>293.83600000000001</v>
      </c>
      <c r="G8802" s="674">
        <v>295.84500000000003</v>
      </c>
      <c r="H8802" s="115">
        <f t="shared" si="274"/>
        <v>1.0068371472522089</v>
      </c>
      <c r="I8802" s="115">
        <f t="shared" si="275"/>
        <v>22.6313</v>
      </c>
    </row>
    <row r="8803" spans="1:9" hidden="1">
      <c r="A8803" s="115" t="s">
        <v>23194</v>
      </c>
      <c r="B8803" s="115" t="s">
        <v>23195</v>
      </c>
      <c r="C8803" s="115" t="s">
        <v>22642</v>
      </c>
      <c r="D8803" s="115" t="s">
        <v>1138</v>
      </c>
      <c r="E8803" s="115">
        <v>47.797600000000003</v>
      </c>
      <c r="F8803" s="674">
        <v>293.83600000000001</v>
      </c>
      <c r="G8803" s="674">
        <v>295.84500000000003</v>
      </c>
      <c r="H8803" s="115">
        <f t="shared" si="274"/>
        <v>1.0068371472522089</v>
      </c>
      <c r="I8803" s="115">
        <f t="shared" si="275"/>
        <v>48.124400000000001</v>
      </c>
    </row>
    <row r="8804" spans="1:9" hidden="1">
      <c r="A8804" s="115" t="s">
        <v>23196</v>
      </c>
      <c r="B8804" s="115" t="s">
        <v>23197</v>
      </c>
      <c r="C8804" s="115" t="s">
        <v>22645</v>
      </c>
      <c r="D8804" s="115" t="s">
        <v>1138</v>
      </c>
      <c r="E8804" s="115">
        <v>1.0346</v>
      </c>
      <c r="F8804" s="674">
        <v>293.83600000000001</v>
      </c>
      <c r="G8804" s="674">
        <v>295.84500000000003</v>
      </c>
      <c r="H8804" s="115">
        <f t="shared" si="274"/>
        <v>1.0068371472522089</v>
      </c>
      <c r="I8804" s="115">
        <f t="shared" si="275"/>
        <v>1.0417000000000001</v>
      </c>
    </row>
    <row r="8805" spans="1:9" hidden="1">
      <c r="A8805" s="115" t="s">
        <v>23198</v>
      </c>
      <c r="B8805" s="115" t="s">
        <v>23199</v>
      </c>
      <c r="C8805" s="115" t="s">
        <v>22648</v>
      </c>
      <c r="D8805" s="115" t="s">
        <v>2038</v>
      </c>
      <c r="E8805" s="115">
        <v>0.11310000000000001</v>
      </c>
      <c r="F8805" s="674">
        <v>293.83600000000001</v>
      </c>
      <c r="G8805" s="674">
        <v>295.84500000000003</v>
      </c>
      <c r="H8805" s="115">
        <f t="shared" si="274"/>
        <v>1.0068371472522089</v>
      </c>
      <c r="I8805" s="115">
        <f t="shared" si="275"/>
        <v>0.1139</v>
      </c>
    </row>
    <row r="8806" spans="1:9" hidden="1">
      <c r="A8806" s="115" t="s">
        <v>23200</v>
      </c>
      <c r="B8806" s="115" t="s">
        <v>23201</v>
      </c>
      <c r="C8806" s="115" t="s">
        <v>22651</v>
      </c>
      <c r="D8806" s="115" t="s">
        <v>2038</v>
      </c>
      <c r="E8806" s="115">
        <v>29.0748</v>
      </c>
      <c r="F8806" s="674">
        <v>293.83600000000001</v>
      </c>
      <c r="G8806" s="674">
        <v>295.84500000000003</v>
      </c>
      <c r="H8806" s="115">
        <f t="shared" si="274"/>
        <v>1.0068371472522089</v>
      </c>
      <c r="I8806" s="115">
        <f t="shared" si="275"/>
        <v>29.273599999999998</v>
      </c>
    </row>
    <row r="8807" spans="1:9" hidden="1">
      <c r="A8807" s="115" t="s">
        <v>23202</v>
      </c>
      <c r="B8807" s="115" t="s">
        <v>23203</v>
      </c>
      <c r="C8807" s="115" t="s">
        <v>22654</v>
      </c>
      <c r="D8807" s="115" t="s">
        <v>1242</v>
      </c>
      <c r="E8807" s="115">
        <v>0.28860000000000002</v>
      </c>
      <c r="F8807" s="674">
        <v>293.83600000000001</v>
      </c>
      <c r="G8807" s="674">
        <v>295.84500000000003</v>
      </c>
      <c r="H8807" s="115">
        <f t="shared" si="274"/>
        <v>1.0068371472522089</v>
      </c>
      <c r="I8807" s="115">
        <f t="shared" si="275"/>
        <v>0.29060000000000002</v>
      </c>
    </row>
    <row r="8808" spans="1:9" hidden="1">
      <c r="A8808" s="115" t="s">
        <v>23204</v>
      </c>
      <c r="B8808" s="115" t="s">
        <v>23205</v>
      </c>
      <c r="C8808" s="115" t="s">
        <v>22657</v>
      </c>
      <c r="D8808" s="115" t="s">
        <v>1242</v>
      </c>
      <c r="E8808" s="115">
        <v>1.4430000000000001</v>
      </c>
      <c r="F8808" s="674">
        <v>293.83600000000001</v>
      </c>
      <c r="G8808" s="674">
        <v>295.84500000000003</v>
      </c>
      <c r="H8808" s="115">
        <f t="shared" si="274"/>
        <v>1.0068371472522089</v>
      </c>
      <c r="I8808" s="115">
        <f t="shared" si="275"/>
        <v>1.4529000000000001</v>
      </c>
    </row>
    <row r="8809" spans="1:9" hidden="1">
      <c r="A8809" s="115" t="s">
        <v>23206</v>
      </c>
      <c r="B8809" s="115" t="s">
        <v>23207</v>
      </c>
      <c r="C8809" s="115" t="s">
        <v>22660</v>
      </c>
      <c r="D8809" s="115" t="s">
        <v>2038</v>
      </c>
      <c r="E8809" s="115">
        <v>1.1544000000000001</v>
      </c>
      <c r="F8809" s="674">
        <v>293.83600000000001</v>
      </c>
      <c r="G8809" s="674">
        <v>295.84500000000003</v>
      </c>
      <c r="H8809" s="115">
        <f t="shared" si="274"/>
        <v>1.0068371472522089</v>
      </c>
      <c r="I8809" s="115">
        <f t="shared" si="275"/>
        <v>1.1623000000000001</v>
      </c>
    </row>
    <row r="8810" spans="1:9" hidden="1">
      <c r="A8810" s="115" t="s">
        <v>23208</v>
      </c>
      <c r="B8810" s="115" t="s">
        <v>23209</v>
      </c>
      <c r="C8810" s="115" t="s">
        <v>22663</v>
      </c>
      <c r="D8810" s="115" t="s">
        <v>2038</v>
      </c>
      <c r="E8810" s="115">
        <v>3.6076000000000001</v>
      </c>
      <c r="F8810" s="674">
        <v>293.83600000000001</v>
      </c>
      <c r="G8810" s="674">
        <v>295.84500000000003</v>
      </c>
      <c r="H8810" s="115">
        <f t="shared" si="274"/>
        <v>1.0068371472522089</v>
      </c>
      <c r="I8810" s="115">
        <f t="shared" si="275"/>
        <v>3.6322999999999999</v>
      </c>
    </row>
    <row r="8811" spans="1:9" hidden="1">
      <c r="A8811" s="115" t="s">
        <v>23210</v>
      </c>
      <c r="B8811" s="115" t="s">
        <v>23211</v>
      </c>
      <c r="C8811" s="115" t="s">
        <v>22666</v>
      </c>
      <c r="D8811" s="115" t="s">
        <v>2038</v>
      </c>
      <c r="E8811" s="115">
        <v>0.17319999999999999</v>
      </c>
      <c r="F8811" s="674">
        <v>293.83600000000001</v>
      </c>
      <c r="G8811" s="674">
        <v>295.84500000000003</v>
      </c>
      <c r="H8811" s="115">
        <f t="shared" si="274"/>
        <v>1.0068371472522089</v>
      </c>
      <c r="I8811" s="115">
        <f t="shared" si="275"/>
        <v>0.1744</v>
      </c>
    </row>
    <row r="8812" spans="1:9" hidden="1">
      <c r="A8812" s="115" t="s">
        <v>23212</v>
      </c>
      <c r="B8812" s="115" t="s">
        <v>23213</v>
      </c>
      <c r="C8812" s="115" t="s">
        <v>22669</v>
      </c>
      <c r="D8812" s="115" t="s">
        <v>2038</v>
      </c>
      <c r="E8812" s="115">
        <v>2.8860999999999999</v>
      </c>
      <c r="F8812" s="674">
        <v>293.83600000000001</v>
      </c>
      <c r="G8812" s="674">
        <v>295.84500000000003</v>
      </c>
      <c r="H8812" s="115">
        <f t="shared" si="274"/>
        <v>1.0068371472522089</v>
      </c>
      <c r="I8812" s="115">
        <f t="shared" si="275"/>
        <v>2.9058000000000002</v>
      </c>
    </row>
    <row r="8813" spans="1:9" hidden="1">
      <c r="A8813" s="115" t="s">
        <v>23214</v>
      </c>
      <c r="B8813" s="115" t="s">
        <v>23215</v>
      </c>
      <c r="C8813" s="115" t="s">
        <v>22672</v>
      </c>
      <c r="D8813" s="115" t="s">
        <v>1453</v>
      </c>
      <c r="E8813" s="115">
        <v>444.96</v>
      </c>
      <c r="F8813" s="674">
        <v>293.83600000000001</v>
      </c>
      <c r="G8813" s="674">
        <v>295.84500000000003</v>
      </c>
      <c r="H8813" s="115">
        <f t="shared" si="274"/>
        <v>1.0068371472522089</v>
      </c>
      <c r="I8813" s="115">
        <f t="shared" si="275"/>
        <v>448.00229999999999</v>
      </c>
    </row>
    <row r="8814" spans="1:9" hidden="1">
      <c r="A8814" s="115" t="s">
        <v>23216</v>
      </c>
      <c r="B8814" s="115" t="s">
        <v>23217</v>
      </c>
      <c r="C8814" s="115" t="s">
        <v>22675</v>
      </c>
      <c r="D8814" s="115" t="s">
        <v>1453</v>
      </c>
      <c r="E8814" s="115">
        <v>250</v>
      </c>
      <c r="F8814" s="674">
        <v>293.83600000000001</v>
      </c>
      <c r="G8814" s="674">
        <v>295.84500000000003</v>
      </c>
      <c r="H8814" s="115">
        <f t="shared" si="274"/>
        <v>1.0068371472522089</v>
      </c>
      <c r="I8814" s="115">
        <f t="shared" si="275"/>
        <v>251.70930000000001</v>
      </c>
    </row>
    <row r="8815" spans="1:9" hidden="1">
      <c r="A8815" s="115" t="s">
        <v>23218</v>
      </c>
      <c r="B8815" s="115" t="s">
        <v>23219</v>
      </c>
      <c r="C8815" s="115" t="s">
        <v>22678</v>
      </c>
      <c r="D8815" s="115" t="s">
        <v>2038</v>
      </c>
      <c r="E8815" s="115">
        <v>1.6068</v>
      </c>
      <c r="F8815" s="674">
        <v>293.83600000000001</v>
      </c>
      <c r="G8815" s="674">
        <v>295.84500000000003</v>
      </c>
      <c r="H8815" s="115">
        <f t="shared" si="274"/>
        <v>1.0068371472522089</v>
      </c>
      <c r="I8815" s="115">
        <f t="shared" si="275"/>
        <v>1.6177999999999999</v>
      </c>
    </row>
    <row r="8816" spans="1:9" hidden="1">
      <c r="A8816" s="115" t="s">
        <v>23220</v>
      </c>
      <c r="B8816" s="115" t="s">
        <v>23221</v>
      </c>
      <c r="C8816" s="115" t="s">
        <v>22681</v>
      </c>
      <c r="D8816" s="115" t="s">
        <v>1242</v>
      </c>
      <c r="E8816" s="115">
        <v>21.645499999999998</v>
      </c>
      <c r="F8816" s="674">
        <v>293.83600000000001</v>
      </c>
      <c r="G8816" s="674">
        <v>295.84500000000003</v>
      </c>
      <c r="H8816" s="115">
        <f t="shared" si="274"/>
        <v>1.0068371472522089</v>
      </c>
      <c r="I8816" s="115">
        <f t="shared" si="275"/>
        <v>21.793500000000002</v>
      </c>
    </row>
    <row r="8817" spans="1:9" hidden="1">
      <c r="A8817" s="115" t="s">
        <v>23222</v>
      </c>
      <c r="B8817" s="115" t="s">
        <v>23223</v>
      </c>
      <c r="C8817" s="115" t="s">
        <v>22684</v>
      </c>
      <c r="D8817" s="115" t="s">
        <v>1138</v>
      </c>
      <c r="E8817" s="115">
        <v>10.822699999999999</v>
      </c>
      <c r="F8817" s="674">
        <v>293.83600000000001</v>
      </c>
      <c r="G8817" s="674">
        <v>295.84500000000003</v>
      </c>
      <c r="H8817" s="115">
        <f t="shared" si="274"/>
        <v>1.0068371472522089</v>
      </c>
      <c r="I8817" s="115">
        <f t="shared" si="275"/>
        <v>10.896699999999999</v>
      </c>
    </row>
    <row r="8818" spans="1:9" hidden="1">
      <c r="A8818" s="115" t="s">
        <v>23224</v>
      </c>
      <c r="B8818" s="115" t="s">
        <v>23225</v>
      </c>
      <c r="C8818" s="115" t="s">
        <v>22687</v>
      </c>
      <c r="D8818" s="115" t="s">
        <v>1138</v>
      </c>
      <c r="E8818" s="115">
        <v>72.151499999999999</v>
      </c>
      <c r="F8818" s="674">
        <v>293.83600000000001</v>
      </c>
      <c r="G8818" s="674">
        <v>295.84500000000003</v>
      </c>
      <c r="H8818" s="115">
        <f t="shared" si="274"/>
        <v>1.0068371472522089</v>
      </c>
      <c r="I8818" s="115">
        <f t="shared" si="275"/>
        <v>72.644800000000004</v>
      </c>
    </row>
    <row r="8819" spans="1:9" hidden="1">
      <c r="A8819" s="115" t="s">
        <v>23226</v>
      </c>
      <c r="B8819" s="115" t="s">
        <v>23227</v>
      </c>
      <c r="C8819" s="115" t="s">
        <v>22690</v>
      </c>
      <c r="D8819" s="115" t="s">
        <v>1453</v>
      </c>
      <c r="E8819" s="115">
        <v>166.42580000000001</v>
      </c>
      <c r="F8819" s="674">
        <v>293.83600000000001</v>
      </c>
      <c r="G8819" s="674">
        <v>295.84500000000003</v>
      </c>
      <c r="H8819" s="115">
        <f t="shared" si="274"/>
        <v>1.0068371472522089</v>
      </c>
      <c r="I8819" s="115">
        <f t="shared" si="275"/>
        <v>167.56370000000001</v>
      </c>
    </row>
    <row r="8820" spans="1:9" hidden="1">
      <c r="A8820" s="115" t="s">
        <v>23228</v>
      </c>
      <c r="B8820" s="115" t="s">
        <v>23229</v>
      </c>
      <c r="C8820" s="115" t="s">
        <v>22356</v>
      </c>
      <c r="D8820" s="115" t="s">
        <v>2116</v>
      </c>
      <c r="E8820" s="115">
        <v>4896.2240000000002</v>
      </c>
      <c r="F8820" s="674">
        <v>293.83600000000001</v>
      </c>
      <c r="G8820" s="674">
        <v>295.84500000000003</v>
      </c>
      <c r="H8820" s="115">
        <f t="shared" si="274"/>
        <v>1.0068371472522089</v>
      </c>
      <c r="I8820" s="115">
        <f t="shared" si="275"/>
        <v>4929.7002000000002</v>
      </c>
    </row>
    <row r="8821" spans="1:9" hidden="1">
      <c r="A8821" s="115" t="s">
        <v>23230</v>
      </c>
      <c r="B8821" s="115" t="s">
        <v>23231</v>
      </c>
      <c r="C8821" s="115" t="s">
        <v>22695</v>
      </c>
      <c r="D8821" s="115" t="s">
        <v>1138</v>
      </c>
      <c r="E8821" s="115">
        <v>618</v>
      </c>
      <c r="F8821" s="674">
        <v>293.83600000000001</v>
      </c>
      <c r="G8821" s="674">
        <v>295.84500000000003</v>
      </c>
      <c r="H8821" s="115">
        <f t="shared" si="274"/>
        <v>1.0068371472522089</v>
      </c>
      <c r="I8821" s="115">
        <f t="shared" si="275"/>
        <v>622.22540000000004</v>
      </c>
    </row>
    <row r="8822" spans="1:9" hidden="1">
      <c r="A8822" s="115" t="s">
        <v>23232</v>
      </c>
      <c r="B8822" s="115" t="s">
        <v>23233</v>
      </c>
      <c r="C8822" s="115" t="s">
        <v>22698</v>
      </c>
      <c r="D8822" s="115" t="s">
        <v>1138</v>
      </c>
      <c r="E8822" s="115">
        <v>237.35560000000001</v>
      </c>
      <c r="F8822" s="674">
        <v>293.83600000000001</v>
      </c>
      <c r="G8822" s="674">
        <v>295.84500000000003</v>
      </c>
      <c r="H8822" s="115">
        <f t="shared" si="274"/>
        <v>1.0068371472522089</v>
      </c>
      <c r="I8822" s="115">
        <f t="shared" si="275"/>
        <v>238.97839999999999</v>
      </c>
    </row>
    <row r="8823" spans="1:9" hidden="1">
      <c r="A8823" s="115" t="s">
        <v>23234</v>
      </c>
      <c r="B8823" s="115" t="s">
        <v>23235</v>
      </c>
      <c r="C8823" s="115" t="s">
        <v>22701</v>
      </c>
      <c r="D8823" s="115" t="s">
        <v>1138</v>
      </c>
      <c r="E8823" s="115">
        <v>818.7165</v>
      </c>
      <c r="F8823" s="674">
        <v>293.83600000000001</v>
      </c>
      <c r="G8823" s="674">
        <v>295.84500000000003</v>
      </c>
      <c r="H8823" s="115">
        <f t="shared" si="274"/>
        <v>1.0068371472522089</v>
      </c>
      <c r="I8823" s="115">
        <f t="shared" si="275"/>
        <v>824.31420000000003</v>
      </c>
    </row>
    <row r="8824" spans="1:9" hidden="1">
      <c r="A8824" s="115" t="s">
        <v>23236</v>
      </c>
      <c r="B8824" s="115" t="s">
        <v>23237</v>
      </c>
      <c r="C8824" s="115" t="s">
        <v>22704</v>
      </c>
      <c r="D8824" s="115" t="s">
        <v>1138</v>
      </c>
      <c r="E8824" s="115">
        <v>223.4049</v>
      </c>
      <c r="F8824" s="674">
        <v>293.83600000000001</v>
      </c>
      <c r="G8824" s="674">
        <v>295.84500000000003</v>
      </c>
      <c r="H8824" s="115">
        <f t="shared" si="274"/>
        <v>1.0068371472522089</v>
      </c>
      <c r="I8824" s="115">
        <f t="shared" si="275"/>
        <v>224.9324</v>
      </c>
    </row>
    <row r="8825" spans="1:9" hidden="1">
      <c r="A8825" s="115" t="s">
        <v>23238</v>
      </c>
      <c r="B8825" s="115" t="s">
        <v>23239</v>
      </c>
      <c r="C8825" s="115" t="s">
        <v>22707</v>
      </c>
      <c r="D8825" s="115" t="s">
        <v>1138</v>
      </c>
      <c r="E8825" s="115">
        <v>87.324399999999997</v>
      </c>
      <c r="F8825" s="674">
        <v>293.83600000000001</v>
      </c>
      <c r="G8825" s="674">
        <v>295.84500000000003</v>
      </c>
      <c r="H8825" s="115">
        <f t="shared" si="274"/>
        <v>1.0068371472522089</v>
      </c>
      <c r="I8825" s="115">
        <f t="shared" si="275"/>
        <v>87.921400000000006</v>
      </c>
    </row>
    <row r="8826" spans="1:9" hidden="1">
      <c r="A8826" s="115" t="s">
        <v>23240</v>
      </c>
      <c r="B8826" s="115" t="s">
        <v>23241</v>
      </c>
      <c r="C8826" s="115" t="s">
        <v>22710</v>
      </c>
      <c r="D8826" s="115" t="s">
        <v>1138</v>
      </c>
      <c r="E8826" s="115">
        <v>107.97329999999999</v>
      </c>
      <c r="F8826" s="674">
        <v>293.83600000000001</v>
      </c>
      <c r="G8826" s="674">
        <v>295.84500000000003</v>
      </c>
      <c r="H8826" s="115">
        <f t="shared" si="274"/>
        <v>1.0068371472522089</v>
      </c>
      <c r="I8826" s="115">
        <f t="shared" si="275"/>
        <v>108.7115</v>
      </c>
    </row>
    <row r="8827" spans="1:9" hidden="1">
      <c r="A8827" s="115" t="s">
        <v>23242</v>
      </c>
      <c r="B8827" s="115" t="s">
        <v>23243</v>
      </c>
      <c r="C8827" s="115" t="s">
        <v>22713</v>
      </c>
      <c r="D8827" s="115" t="s">
        <v>1138</v>
      </c>
      <c r="E8827" s="115">
        <v>1798.5631000000001</v>
      </c>
      <c r="F8827" s="674">
        <v>293.83600000000001</v>
      </c>
      <c r="G8827" s="674">
        <v>295.84500000000003</v>
      </c>
      <c r="H8827" s="115">
        <f t="shared" si="274"/>
        <v>1.0068371472522089</v>
      </c>
      <c r="I8827" s="115">
        <f t="shared" si="275"/>
        <v>1810.8601000000001</v>
      </c>
    </row>
    <row r="8828" spans="1:9" hidden="1">
      <c r="A8828" s="115" t="s">
        <v>23244</v>
      </c>
      <c r="B8828" s="115" t="s">
        <v>23245</v>
      </c>
      <c r="C8828" s="115" t="s">
        <v>22716</v>
      </c>
      <c r="D8828" s="115" t="s">
        <v>2038</v>
      </c>
      <c r="E8828" s="115">
        <v>250.96539999999999</v>
      </c>
      <c r="F8828" s="674">
        <v>293.83600000000001</v>
      </c>
      <c r="G8828" s="674">
        <v>295.84500000000003</v>
      </c>
      <c r="H8828" s="115">
        <f t="shared" si="274"/>
        <v>1.0068371472522089</v>
      </c>
      <c r="I8828" s="115">
        <f t="shared" si="275"/>
        <v>252.68129999999999</v>
      </c>
    </row>
    <row r="8829" spans="1:9" hidden="1">
      <c r="A8829" s="115" t="s">
        <v>23246</v>
      </c>
      <c r="B8829" s="115" t="s">
        <v>23247</v>
      </c>
      <c r="C8829" s="115" t="s">
        <v>22719</v>
      </c>
      <c r="D8829" s="115" t="s">
        <v>2038</v>
      </c>
      <c r="E8829" s="115">
        <v>243.77610000000001</v>
      </c>
      <c r="F8829" s="674">
        <v>293.83600000000001</v>
      </c>
      <c r="G8829" s="674">
        <v>295.84500000000003</v>
      </c>
      <c r="H8829" s="115">
        <f t="shared" si="274"/>
        <v>1.0068371472522089</v>
      </c>
      <c r="I8829" s="115">
        <f t="shared" si="275"/>
        <v>245.44280000000001</v>
      </c>
    </row>
    <row r="8830" spans="1:9" hidden="1">
      <c r="A8830" s="115" t="s">
        <v>23248</v>
      </c>
      <c r="B8830" s="115" t="s">
        <v>23249</v>
      </c>
      <c r="C8830" s="115" t="s">
        <v>22722</v>
      </c>
      <c r="D8830" s="115" t="s">
        <v>2038</v>
      </c>
      <c r="E8830" s="115">
        <v>301.95850000000002</v>
      </c>
      <c r="F8830" s="674">
        <v>293.83600000000001</v>
      </c>
      <c r="G8830" s="674">
        <v>295.84500000000003</v>
      </c>
      <c r="H8830" s="115">
        <f t="shared" si="274"/>
        <v>1.0068371472522089</v>
      </c>
      <c r="I8830" s="115">
        <f t="shared" si="275"/>
        <v>304.02300000000002</v>
      </c>
    </row>
    <row r="8831" spans="1:9" hidden="1">
      <c r="A8831" s="115" t="s">
        <v>23250</v>
      </c>
      <c r="B8831" s="115" t="s">
        <v>23251</v>
      </c>
      <c r="C8831" s="115" t="s">
        <v>22725</v>
      </c>
      <c r="D8831" s="115" t="s">
        <v>2038</v>
      </c>
      <c r="E8831" s="115">
        <v>318.96550000000002</v>
      </c>
      <c r="F8831" s="674">
        <v>293.83600000000001</v>
      </c>
      <c r="G8831" s="674">
        <v>295.84500000000003</v>
      </c>
      <c r="H8831" s="115">
        <f t="shared" si="274"/>
        <v>1.0068371472522089</v>
      </c>
      <c r="I8831" s="115">
        <f t="shared" si="275"/>
        <v>321.1463</v>
      </c>
    </row>
    <row r="8832" spans="1:9" hidden="1">
      <c r="A8832" s="115" t="s">
        <v>23252</v>
      </c>
      <c r="B8832" s="115" t="s">
        <v>23253</v>
      </c>
      <c r="C8832" s="115" t="s">
        <v>22728</v>
      </c>
      <c r="D8832" s="115" t="s">
        <v>2038</v>
      </c>
      <c r="E8832" s="115">
        <v>250.1611</v>
      </c>
      <c r="F8832" s="674">
        <v>293.83600000000001</v>
      </c>
      <c r="G8832" s="674">
        <v>295.84500000000003</v>
      </c>
      <c r="H8832" s="115">
        <f t="shared" si="274"/>
        <v>1.0068371472522089</v>
      </c>
      <c r="I8832" s="115">
        <f t="shared" si="275"/>
        <v>251.8715</v>
      </c>
    </row>
    <row r="8833" spans="1:9" hidden="1">
      <c r="A8833" s="115" t="s">
        <v>23254</v>
      </c>
      <c r="B8833" s="115" t="s">
        <v>23255</v>
      </c>
      <c r="C8833" s="115" t="s">
        <v>22731</v>
      </c>
      <c r="D8833" s="115" t="s">
        <v>2038</v>
      </c>
      <c r="E8833" s="115">
        <v>251.37209999999999</v>
      </c>
      <c r="F8833" s="674">
        <v>293.83600000000001</v>
      </c>
      <c r="G8833" s="674">
        <v>295.84500000000003</v>
      </c>
      <c r="H8833" s="115">
        <f t="shared" si="274"/>
        <v>1.0068371472522089</v>
      </c>
      <c r="I8833" s="115">
        <f t="shared" si="275"/>
        <v>253.0908</v>
      </c>
    </row>
    <row r="8834" spans="1:9" hidden="1">
      <c r="A8834" s="115" t="s">
        <v>23256</v>
      </c>
      <c r="B8834" s="115" t="s">
        <v>23257</v>
      </c>
      <c r="C8834" s="115" t="s">
        <v>22734</v>
      </c>
      <c r="D8834" s="115" t="s">
        <v>2038</v>
      </c>
      <c r="E8834" s="115">
        <v>302.21179999999998</v>
      </c>
      <c r="F8834" s="674">
        <v>293.83600000000001</v>
      </c>
      <c r="G8834" s="674">
        <v>295.84500000000003</v>
      </c>
      <c r="H8834" s="115">
        <f t="shared" si="274"/>
        <v>1.0068371472522089</v>
      </c>
      <c r="I8834" s="115">
        <f t="shared" si="275"/>
        <v>304.27809999999999</v>
      </c>
    </row>
    <row r="8835" spans="1:9" hidden="1">
      <c r="A8835" s="115" t="s">
        <v>23258</v>
      </c>
      <c r="B8835" s="115" t="s">
        <v>23259</v>
      </c>
      <c r="C8835" s="115" t="s">
        <v>22737</v>
      </c>
      <c r="D8835" s="115" t="s">
        <v>2038</v>
      </c>
      <c r="E8835" s="115">
        <v>329.35559999999998</v>
      </c>
      <c r="F8835" s="674">
        <v>293.83600000000001</v>
      </c>
      <c r="G8835" s="674">
        <v>295.84500000000003</v>
      </c>
      <c r="H8835" s="115">
        <f t="shared" si="274"/>
        <v>1.0068371472522089</v>
      </c>
      <c r="I8835" s="115">
        <f t="shared" si="275"/>
        <v>331.60750000000002</v>
      </c>
    </row>
    <row r="8836" spans="1:9" hidden="1">
      <c r="A8836" s="115" t="s">
        <v>23260</v>
      </c>
      <c r="B8836" s="115" t="s">
        <v>23261</v>
      </c>
      <c r="C8836" s="115" t="s">
        <v>22740</v>
      </c>
      <c r="D8836" s="115" t="s">
        <v>2038</v>
      </c>
      <c r="E8836" s="115">
        <v>291.06779999999998</v>
      </c>
      <c r="F8836" s="674">
        <v>293.83600000000001</v>
      </c>
      <c r="G8836" s="674">
        <v>295.84500000000003</v>
      </c>
      <c r="H8836" s="115">
        <f t="shared" si="274"/>
        <v>1.0068371472522089</v>
      </c>
      <c r="I8836" s="115">
        <f t="shared" si="275"/>
        <v>293.05790000000002</v>
      </c>
    </row>
    <row r="8837" spans="1:9" hidden="1">
      <c r="A8837" s="115" t="s">
        <v>23262</v>
      </c>
      <c r="B8837" s="115" t="s">
        <v>23263</v>
      </c>
      <c r="C8837" s="115" t="s">
        <v>22743</v>
      </c>
      <c r="D8837" s="115" t="s">
        <v>2038</v>
      </c>
      <c r="E8837" s="115">
        <v>361.58249999999998</v>
      </c>
      <c r="F8837" s="674">
        <v>293.83600000000001</v>
      </c>
      <c r="G8837" s="674">
        <v>295.84500000000003</v>
      </c>
      <c r="H8837" s="115">
        <f t="shared" ref="H8837:H8900" si="276">G8837/F8837</f>
        <v>1.0068371472522089</v>
      </c>
      <c r="I8837" s="115">
        <f t="shared" ref="I8837:I8900" si="277">ROUND(H8837*E8837,4)</f>
        <v>364.05470000000003</v>
      </c>
    </row>
    <row r="8838" spans="1:9" hidden="1">
      <c r="A8838" s="115" t="s">
        <v>23264</v>
      </c>
      <c r="B8838" s="115" t="s">
        <v>23265</v>
      </c>
      <c r="C8838" s="115" t="s">
        <v>22746</v>
      </c>
      <c r="D8838" s="115" t="s">
        <v>2038</v>
      </c>
      <c r="E8838" s="115">
        <v>413.89019999999999</v>
      </c>
      <c r="F8838" s="674">
        <v>293.83600000000001</v>
      </c>
      <c r="G8838" s="674">
        <v>295.84500000000003</v>
      </c>
      <c r="H8838" s="115">
        <f t="shared" si="276"/>
        <v>1.0068371472522089</v>
      </c>
      <c r="I8838" s="115">
        <f t="shared" si="277"/>
        <v>416.72</v>
      </c>
    </row>
    <row r="8839" spans="1:9" hidden="1">
      <c r="A8839" s="115" t="s">
        <v>23266</v>
      </c>
      <c r="B8839" s="115" t="s">
        <v>23267</v>
      </c>
      <c r="C8839" s="115" t="s">
        <v>22749</v>
      </c>
      <c r="D8839" s="115" t="s">
        <v>2038</v>
      </c>
      <c r="E8839" s="115">
        <v>187.27350000000001</v>
      </c>
      <c r="F8839" s="674">
        <v>293.83600000000001</v>
      </c>
      <c r="G8839" s="674">
        <v>295.84500000000003</v>
      </c>
      <c r="H8839" s="115">
        <f t="shared" si="276"/>
        <v>1.0068371472522089</v>
      </c>
      <c r="I8839" s="115">
        <f t="shared" si="277"/>
        <v>188.5539</v>
      </c>
    </row>
    <row r="8840" spans="1:9" hidden="1">
      <c r="A8840" s="115" t="s">
        <v>23268</v>
      </c>
      <c r="B8840" s="115" t="s">
        <v>23269</v>
      </c>
      <c r="C8840" s="115" t="s">
        <v>22752</v>
      </c>
      <c r="D8840" s="115" t="s">
        <v>2038</v>
      </c>
      <c r="E8840" s="115">
        <v>274.60759999999999</v>
      </c>
      <c r="F8840" s="674">
        <v>293.83600000000001</v>
      </c>
      <c r="G8840" s="674">
        <v>295.84500000000003</v>
      </c>
      <c r="H8840" s="115">
        <f t="shared" si="276"/>
        <v>1.0068371472522089</v>
      </c>
      <c r="I8840" s="115">
        <f t="shared" si="277"/>
        <v>276.48509999999999</v>
      </c>
    </row>
    <row r="8841" spans="1:9" hidden="1">
      <c r="A8841" s="115" t="s">
        <v>23270</v>
      </c>
      <c r="B8841" s="115" t="s">
        <v>23271</v>
      </c>
      <c r="C8841" s="115" t="s">
        <v>22755</v>
      </c>
      <c r="D8841" s="115" t="s">
        <v>2038</v>
      </c>
      <c r="E8841" s="115">
        <v>232.2681</v>
      </c>
      <c r="F8841" s="674">
        <v>293.83600000000001</v>
      </c>
      <c r="G8841" s="674">
        <v>295.84500000000003</v>
      </c>
      <c r="H8841" s="115">
        <f t="shared" si="276"/>
        <v>1.0068371472522089</v>
      </c>
      <c r="I8841" s="115">
        <f t="shared" si="277"/>
        <v>233.8562</v>
      </c>
    </row>
    <row r="8842" spans="1:9" hidden="1">
      <c r="A8842" s="115" t="s">
        <v>23272</v>
      </c>
      <c r="B8842" s="115" t="s">
        <v>23273</v>
      </c>
      <c r="C8842" s="115" t="s">
        <v>22758</v>
      </c>
      <c r="D8842" s="115" t="s">
        <v>2038</v>
      </c>
      <c r="E8842" s="115">
        <v>218.8578</v>
      </c>
      <c r="F8842" s="674">
        <v>293.83600000000001</v>
      </c>
      <c r="G8842" s="674">
        <v>295.84500000000003</v>
      </c>
      <c r="H8842" s="115">
        <f t="shared" si="276"/>
        <v>1.0068371472522089</v>
      </c>
      <c r="I8842" s="115">
        <f t="shared" si="277"/>
        <v>220.35419999999999</v>
      </c>
    </row>
    <row r="8843" spans="1:9" hidden="1">
      <c r="A8843" s="115" t="s">
        <v>23274</v>
      </c>
      <c r="B8843" s="115" t="s">
        <v>23275</v>
      </c>
      <c r="C8843" s="115" t="s">
        <v>22761</v>
      </c>
      <c r="D8843" s="115" t="s">
        <v>2038</v>
      </c>
      <c r="E8843" s="115">
        <v>300.54739999999998</v>
      </c>
      <c r="F8843" s="674">
        <v>293.83600000000001</v>
      </c>
      <c r="G8843" s="674">
        <v>295.84500000000003</v>
      </c>
      <c r="H8843" s="115">
        <f t="shared" si="276"/>
        <v>1.0068371472522089</v>
      </c>
      <c r="I8843" s="115">
        <f t="shared" si="277"/>
        <v>302.60230000000001</v>
      </c>
    </row>
    <row r="8844" spans="1:9" hidden="1">
      <c r="A8844" s="115" t="s">
        <v>23276</v>
      </c>
      <c r="B8844" s="115" t="s">
        <v>23277</v>
      </c>
      <c r="C8844" s="115" t="s">
        <v>22764</v>
      </c>
      <c r="D8844" s="115" t="s">
        <v>1242</v>
      </c>
      <c r="E8844" s="115">
        <v>111.0669</v>
      </c>
      <c r="F8844" s="674">
        <v>293.83600000000001</v>
      </c>
      <c r="G8844" s="674">
        <v>295.84500000000003</v>
      </c>
      <c r="H8844" s="115">
        <f t="shared" si="276"/>
        <v>1.0068371472522089</v>
      </c>
      <c r="I8844" s="115">
        <f t="shared" si="277"/>
        <v>111.8263</v>
      </c>
    </row>
    <row r="8845" spans="1:9" hidden="1">
      <c r="A8845" s="115" t="s">
        <v>23278</v>
      </c>
      <c r="B8845" s="115" t="s">
        <v>23279</v>
      </c>
      <c r="C8845" s="115" t="s">
        <v>22767</v>
      </c>
      <c r="D8845" s="115" t="s">
        <v>1242</v>
      </c>
      <c r="E8845" s="115">
        <v>146.4616</v>
      </c>
      <c r="F8845" s="674">
        <v>293.83600000000001</v>
      </c>
      <c r="G8845" s="674">
        <v>295.84500000000003</v>
      </c>
      <c r="H8845" s="115">
        <f t="shared" si="276"/>
        <v>1.0068371472522089</v>
      </c>
      <c r="I8845" s="115">
        <f t="shared" si="277"/>
        <v>147.46299999999999</v>
      </c>
    </row>
    <row r="8846" spans="1:9" hidden="1">
      <c r="A8846" s="115" t="s">
        <v>23280</v>
      </c>
      <c r="B8846" s="115" t="s">
        <v>23281</v>
      </c>
      <c r="C8846" s="115" t="s">
        <v>22770</v>
      </c>
      <c r="D8846" s="115" t="s">
        <v>1242</v>
      </c>
      <c r="E8846" s="115">
        <v>169.40350000000001</v>
      </c>
      <c r="F8846" s="674">
        <v>293.83600000000001</v>
      </c>
      <c r="G8846" s="674">
        <v>295.84500000000003</v>
      </c>
      <c r="H8846" s="115">
        <f t="shared" si="276"/>
        <v>1.0068371472522089</v>
      </c>
      <c r="I8846" s="115">
        <f t="shared" si="277"/>
        <v>170.5617</v>
      </c>
    </row>
    <row r="8847" spans="1:9" hidden="1">
      <c r="A8847" s="115" t="s">
        <v>23282</v>
      </c>
      <c r="B8847" s="115" t="s">
        <v>23283</v>
      </c>
      <c r="C8847" s="115" t="s">
        <v>22773</v>
      </c>
      <c r="D8847" s="115" t="s">
        <v>1138</v>
      </c>
      <c r="E8847" s="115">
        <v>636.42880000000002</v>
      </c>
      <c r="F8847" s="674">
        <v>293.83600000000001</v>
      </c>
      <c r="G8847" s="674">
        <v>295.84500000000003</v>
      </c>
      <c r="H8847" s="115">
        <f t="shared" si="276"/>
        <v>1.0068371472522089</v>
      </c>
      <c r="I8847" s="115">
        <f t="shared" si="277"/>
        <v>640.78020000000004</v>
      </c>
    </row>
    <row r="8848" spans="1:9" hidden="1">
      <c r="A8848" s="115" t="s">
        <v>23284</v>
      </c>
      <c r="B8848" s="115" t="s">
        <v>23285</v>
      </c>
      <c r="C8848" s="115" t="s">
        <v>22776</v>
      </c>
      <c r="D8848" s="115" t="s">
        <v>1138</v>
      </c>
      <c r="E8848" s="115">
        <v>1798.0579</v>
      </c>
      <c r="F8848" s="674">
        <v>293.83600000000001</v>
      </c>
      <c r="G8848" s="674">
        <v>295.84500000000003</v>
      </c>
      <c r="H8848" s="115">
        <f t="shared" si="276"/>
        <v>1.0068371472522089</v>
      </c>
      <c r="I8848" s="115">
        <f t="shared" si="277"/>
        <v>1810.3515</v>
      </c>
    </row>
    <row r="8849" spans="1:9" hidden="1">
      <c r="A8849" s="115" t="s">
        <v>23286</v>
      </c>
      <c r="B8849" s="115" t="s">
        <v>23287</v>
      </c>
      <c r="C8849" s="115" t="s">
        <v>22779</v>
      </c>
      <c r="D8849" s="115" t="s">
        <v>1138</v>
      </c>
      <c r="E8849" s="115">
        <v>1545.1180999999999</v>
      </c>
      <c r="F8849" s="674">
        <v>293.83600000000001</v>
      </c>
      <c r="G8849" s="674">
        <v>295.84500000000003</v>
      </c>
      <c r="H8849" s="115">
        <f t="shared" si="276"/>
        <v>1.0068371472522089</v>
      </c>
      <c r="I8849" s="115">
        <f t="shared" si="277"/>
        <v>1555.6822999999999</v>
      </c>
    </row>
    <row r="8850" spans="1:9" hidden="1">
      <c r="A8850" s="115" t="s">
        <v>23288</v>
      </c>
      <c r="B8850" s="115" t="s">
        <v>23289</v>
      </c>
      <c r="C8850" s="115" t="s">
        <v>22782</v>
      </c>
      <c r="D8850" s="115" t="s">
        <v>1138</v>
      </c>
      <c r="E8850" s="115">
        <v>2062.1051000000002</v>
      </c>
      <c r="F8850" s="674">
        <v>293.83600000000001</v>
      </c>
      <c r="G8850" s="674">
        <v>295.84500000000003</v>
      </c>
      <c r="H8850" s="115">
        <f t="shared" si="276"/>
        <v>1.0068371472522089</v>
      </c>
      <c r="I8850" s="115">
        <f t="shared" si="277"/>
        <v>2076.2040000000002</v>
      </c>
    </row>
    <row r="8851" spans="1:9" hidden="1">
      <c r="A8851" s="115" t="s">
        <v>23290</v>
      </c>
      <c r="B8851" s="115" t="s">
        <v>23291</v>
      </c>
      <c r="C8851" s="115" t="s">
        <v>22785</v>
      </c>
      <c r="D8851" s="115" t="s">
        <v>1138</v>
      </c>
      <c r="E8851" s="115">
        <v>1273.2855</v>
      </c>
      <c r="F8851" s="674">
        <v>293.83600000000001</v>
      </c>
      <c r="G8851" s="674">
        <v>295.84500000000003</v>
      </c>
      <c r="H8851" s="115">
        <f t="shared" si="276"/>
        <v>1.0068371472522089</v>
      </c>
      <c r="I8851" s="115">
        <f t="shared" si="277"/>
        <v>1281.9911</v>
      </c>
    </row>
    <row r="8852" spans="1:9" hidden="1">
      <c r="A8852" s="115" t="s">
        <v>23292</v>
      </c>
      <c r="B8852" s="115" t="s">
        <v>23293</v>
      </c>
      <c r="C8852" s="115" t="s">
        <v>22788</v>
      </c>
      <c r="D8852" s="115" t="s">
        <v>1138</v>
      </c>
      <c r="E8852" s="115">
        <v>9823.2648000000008</v>
      </c>
      <c r="F8852" s="674">
        <v>293.83600000000001</v>
      </c>
      <c r="G8852" s="674">
        <v>295.84500000000003</v>
      </c>
      <c r="H8852" s="115">
        <f t="shared" si="276"/>
        <v>1.0068371472522089</v>
      </c>
      <c r="I8852" s="115">
        <f t="shared" si="277"/>
        <v>9890.4279000000006</v>
      </c>
    </row>
    <row r="8853" spans="1:9" hidden="1">
      <c r="A8853" s="115" t="s">
        <v>23294</v>
      </c>
      <c r="B8853" s="115" t="s">
        <v>23295</v>
      </c>
      <c r="C8853" s="115" t="s">
        <v>22791</v>
      </c>
      <c r="D8853" s="115" t="s">
        <v>1138</v>
      </c>
      <c r="E8853" s="115">
        <v>2837.7253000000001</v>
      </c>
      <c r="F8853" s="674">
        <v>293.83600000000001</v>
      </c>
      <c r="G8853" s="674">
        <v>295.84500000000003</v>
      </c>
      <c r="H8853" s="115">
        <f t="shared" si="276"/>
        <v>1.0068371472522089</v>
      </c>
      <c r="I8853" s="115">
        <f t="shared" si="277"/>
        <v>2857.1271999999999</v>
      </c>
    </row>
    <row r="8854" spans="1:9" hidden="1">
      <c r="A8854" s="115" t="s">
        <v>23296</v>
      </c>
      <c r="B8854" s="115" t="s">
        <v>23297</v>
      </c>
      <c r="C8854" s="115" t="s">
        <v>22794</v>
      </c>
      <c r="D8854" s="115" t="s">
        <v>1138</v>
      </c>
      <c r="E8854" s="115">
        <v>3169.3939</v>
      </c>
      <c r="F8854" s="674">
        <v>293.83600000000001</v>
      </c>
      <c r="G8854" s="674">
        <v>295.84500000000003</v>
      </c>
      <c r="H8854" s="115">
        <f t="shared" si="276"/>
        <v>1.0068371472522089</v>
      </c>
      <c r="I8854" s="115">
        <f t="shared" si="277"/>
        <v>3191.0635000000002</v>
      </c>
    </row>
    <row r="8855" spans="1:9" hidden="1">
      <c r="A8855" s="115" t="s">
        <v>23298</v>
      </c>
      <c r="B8855" s="115" t="s">
        <v>23299</v>
      </c>
      <c r="C8855" s="115" t="s">
        <v>22797</v>
      </c>
      <c r="D8855" s="115" t="s">
        <v>1138</v>
      </c>
      <c r="E8855" s="115">
        <v>449.77949999999998</v>
      </c>
      <c r="F8855" s="674">
        <v>293.83600000000001</v>
      </c>
      <c r="G8855" s="674">
        <v>295.84500000000003</v>
      </c>
      <c r="H8855" s="115">
        <f t="shared" si="276"/>
        <v>1.0068371472522089</v>
      </c>
      <c r="I8855" s="115">
        <f t="shared" si="277"/>
        <v>452.85469999999998</v>
      </c>
    </row>
    <row r="8856" spans="1:9" hidden="1">
      <c r="A8856" s="115" t="s">
        <v>23300</v>
      </c>
      <c r="B8856" s="115" t="s">
        <v>23301</v>
      </c>
      <c r="C8856" s="115" t="s">
        <v>22800</v>
      </c>
      <c r="D8856" s="115" t="s">
        <v>1138</v>
      </c>
      <c r="E8856" s="115">
        <v>1012.0447</v>
      </c>
      <c r="F8856" s="674">
        <v>293.83600000000001</v>
      </c>
      <c r="G8856" s="674">
        <v>295.84500000000003</v>
      </c>
      <c r="H8856" s="115">
        <f t="shared" si="276"/>
        <v>1.0068371472522089</v>
      </c>
      <c r="I8856" s="115">
        <f t="shared" si="277"/>
        <v>1018.9642</v>
      </c>
    </row>
    <row r="8857" spans="1:9" hidden="1">
      <c r="A8857" s="115" t="s">
        <v>23302</v>
      </c>
      <c r="B8857" s="115" t="s">
        <v>23303</v>
      </c>
      <c r="C8857" s="115" t="s">
        <v>22803</v>
      </c>
      <c r="D8857" s="115" t="s">
        <v>1138</v>
      </c>
      <c r="E8857" s="115">
        <v>2424.4164999999998</v>
      </c>
      <c r="F8857" s="674">
        <v>293.83600000000001</v>
      </c>
      <c r="G8857" s="674">
        <v>295.84500000000003</v>
      </c>
      <c r="H8857" s="115">
        <f t="shared" si="276"/>
        <v>1.0068371472522089</v>
      </c>
      <c r="I8857" s="115">
        <f t="shared" si="277"/>
        <v>2440.9926</v>
      </c>
    </row>
    <row r="8858" spans="1:9" hidden="1">
      <c r="A8858" s="115" t="s">
        <v>23304</v>
      </c>
      <c r="B8858" s="115" t="s">
        <v>23305</v>
      </c>
      <c r="C8858" s="115" t="s">
        <v>22806</v>
      </c>
      <c r="D8858" s="115" t="s">
        <v>1138</v>
      </c>
      <c r="E8858" s="115">
        <v>2696.9241999999999</v>
      </c>
      <c r="F8858" s="674">
        <v>293.83600000000001</v>
      </c>
      <c r="G8858" s="674">
        <v>295.84500000000003</v>
      </c>
      <c r="H8858" s="115">
        <f t="shared" si="276"/>
        <v>1.0068371472522089</v>
      </c>
      <c r="I8858" s="115">
        <f t="shared" si="277"/>
        <v>2715.3634999999999</v>
      </c>
    </row>
    <row r="8859" spans="1:9" hidden="1">
      <c r="A8859" s="115" t="s">
        <v>23306</v>
      </c>
      <c r="B8859" s="115" t="s">
        <v>23307</v>
      </c>
      <c r="C8859" s="115" t="s">
        <v>22809</v>
      </c>
      <c r="D8859" s="115" t="s">
        <v>1138</v>
      </c>
      <c r="E8859" s="115">
        <v>3459.2917000000002</v>
      </c>
      <c r="F8859" s="674">
        <v>293.83600000000001</v>
      </c>
      <c r="G8859" s="674">
        <v>295.84500000000003</v>
      </c>
      <c r="H8859" s="115">
        <f t="shared" si="276"/>
        <v>1.0068371472522089</v>
      </c>
      <c r="I8859" s="115">
        <f t="shared" si="277"/>
        <v>3482.9434000000001</v>
      </c>
    </row>
    <row r="8860" spans="1:9" hidden="1">
      <c r="A8860" s="115" t="s">
        <v>23308</v>
      </c>
      <c r="B8860" s="115" t="s">
        <v>23309</v>
      </c>
      <c r="C8860" s="115" t="s">
        <v>22812</v>
      </c>
      <c r="D8860" s="115" t="s">
        <v>1138</v>
      </c>
      <c r="E8860" s="115">
        <v>1060.1686999999999</v>
      </c>
      <c r="F8860" s="674">
        <v>293.83600000000001</v>
      </c>
      <c r="G8860" s="674">
        <v>295.84500000000003</v>
      </c>
      <c r="H8860" s="115">
        <f t="shared" si="276"/>
        <v>1.0068371472522089</v>
      </c>
      <c r="I8860" s="115">
        <f t="shared" si="277"/>
        <v>1067.4172000000001</v>
      </c>
    </row>
    <row r="8861" spans="1:9" hidden="1">
      <c r="A8861" s="115" t="s">
        <v>23310</v>
      </c>
      <c r="B8861" s="115" t="s">
        <v>23311</v>
      </c>
      <c r="C8861" s="115" t="s">
        <v>22815</v>
      </c>
      <c r="D8861" s="115" t="s">
        <v>1138</v>
      </c>
      <c r="E8861" s="115">
        <v>2088.6347000000001</v>
      </c>
      <c r="F8861" s="674">
        <v>293.83600000000001</v>
      </c>
      <c r="G8861" s="674">
        <v>295.84500000000003</v>
      </c>
      <c r="H8861" s="115">
        <f t="shared" si="276"/>
        <v>1.0068371472522089</v>
      </c>
      <c r="I8861" s="115">
        <f t="shared" si="277"/>
        <v>2102.915</v>
      </c>
    </row>
    <row r="8862" spans="1:9" hidden="1">
      <c r="A8862" s="115" t="s">
        <v>23312</v>
      </c>
      <c r="B8862" s="115" t="s">
        <v>23313</v>
      </c>
      <c r="C8862" s="115" t="s">
        <v>22818</v>
      </c>
      <c r="D8862" s="115" t="s">
        <v>1138</v>
      </c>
      <c r="E8862" s="115">
        <v>2621.4767000000002</v>
      </c>
      <c r="F8862" s="674">
        <v>293.83600000000001</v>
      </c>
      <c r="G8862" s="674">
        <v>295.84500000000003</v>
      </c>
      <c r="H8862" s="115">
        <f t="shared" si="276"/>
        <v>1.0068371472522089</v>
      </c>
      <c r="I8862" s="115">
        <f t="shared" si="277"/>
        <v>2639.4000999999998</v>
      </c>
    </row>
    <row r="8863" spans="1:9" hidden="1">
      <c r="A8863" s="115" t="s">
        <v>23314</v>
      </c>
      <c r="B8863" s="115" t="s">
        <v>23315</v>
      </c>
      <c r="C8863" s="115" t="s">
        <v>22821</v>
      </c>
      <c r="D8863" s="115" t="s">
        <v>1138</v>
      </c>
      <c r="E8863" s="115">
        <v>6758.0259999999998</v>
      </c>
      <c r="F8863" s="674">
        <v>293.83600000000001</v>
      </c>
      <c r="G8863" s="674">
        <v>295.84500000000003</v>
      </c>
      <c r="H8863" s="115">
        <f t="shared" si="276"/>
        <v>1.0068371472522089</v>
      </c>
      <c r="I8863" s="115">
        <f t="shared" si="277"/>
        <v>6804.2316000000001</v>
      </c>
    </row>
    <row r="8864" spans="1:9" hidden="1">
      <c r="A8864" s="115" t="s">
        <v>23316</v>
      </c>
      <c r="B8864" s="115" t="s">
        <v>23317</v>
      </c>
      <c r="C8864" s="115" t="s">
        <v>22824</v>
      </c>
      <c r="D8864" s="115" t="s">
        <v>1138</v>
      </c>
      <c r="E8864" s="115">
        <v>566.16560000000004</v>
      </c>
      <c r="F8864" s="674">
        <v>293.83600000000001</v>
      </c>
      <c r="G8864" s="674">
        <v>295.84500000000003</v>
      </c>
      <c r="H8864" s="115">
        <f t="shared" si="276"/>
        <v>1.0068371472522089</v>
      </c>
      <c r="I8864" s="115">
        <f t="shared" si="277"/>
        <v>570.03660000000002</v>
      </c>
    </row>
    <row r="8865" spans="1:9" hidden="1">
      <c r="A8865" s="115" t="s">
        <v>23318</v>
      </c>
      <c r="B8865" s="115" t="s">
        <v>23319</v>
      </c>
      <c r="C8865" s="115" t="s">
        <v>22827</v>
      </c>
      <c r="D8865" s="115" t="s">
        <v>1138</v>
      </c>
      <c r="E8865" s="115">
        <v>651.75919999999996</v>
      </c>
      <c r="F8865" s="674">
        <v>293.83600000000001</v>
      </c>
      <c r="G8865" s="674">
        <v>295.84500000000003</v>
      </c>
      <c r="H8865" s="115">
        <f t="shared" si="276"/>
        <v>1.0068371472522089</v>
      </c>
      <c r="I8865" s="115">
        <f t="shared" si="277"/>
        <v>656.21540000000005</v>
      </c>
    </row>
    <row r="8866" spans="1:9" hidden="1">
      <c r="A8866" s="115" t="s">
        <v>23320</v>
      </c>
      <c r="B8866" s="115" t="s">
        <v>23321</v>
      </c>
      <c r="C8866" s="115" t="s">
        <v>22830</v>
      </c>
      <c r="D8866" s="115" t="s">
        <v>1138</v>
      </c>
      <c r="E8866" s="115">
        <v>634.95159999999998</v>
      </c>
      <c r="F8866" s="674">
        <v>293.83600000000001</v>
      </c>
      <c r="G8866" s="674">
        <v>295.84500000000003</v>
      </c>
      <c r="H8866" s="115">
        <f t="shared" si="276"/>
        <v>1.0068371472522089</v>
      </c>
      <c r="I8866" s="115">
        <f t="shared" si="277"/>
        <v>639.29290000000003</v>
      </c>
    </row>
    <row r="8867" spans="1:9" hidden="1">
      <c r="A8867" s="115" t="s">
        <v>23322</v>
      </c>
      <c r="B8867" s="115" t="s">
        <v>23323</v>
      </c>
      <c r="C8867" s="115" t="s">
        <v>22833</v>
      </c>
      <c r="D8867" s="115" t="s">
        <v>1138</v>
      </c>
      <c r="E8867" s="115">
        <v>798.4579</v>
      </c>
      <c r="F8867" s="674">
        <v>293.83600000000001</v>
      </c>
      <c r="G8867" s="674">
        <v>295.84500000000003</v>
      </c>
      <c r="H8867" s="115">
        <f t="shared" si="276"/>
        <v>1.0068371472522089</v>
      </c>
      <c r="I8867" s="115">
        <f t="shared" si="277"/>
        <v>803.9171</v>
      </c>
    </row>
    <row r="8868" spans="1:9" hidden="1">
      <c r="A8868" s="115" t="s">
        <v>23324</v>
      </c>
      <c r="B8868" s="115" t="s">
        <v>23325</v>
      </c>
      <c r="C8868" s="115" t="s">
        <v>22836</v>
      </c>
      <c r="D8868" s="115" t="s">
        <v>1138</v>
      </c>
      <c r="E8868" s="115">
        <v>1026.7351000000001</v>
      </c>
      <c r="F8868" s="674">
        <v>293.83600000000001</v>
      </c>
      <c r="G8868" s="674">
        <v>295.84500000000003</v>
      </c>
      <c r="H8868" s="115">
        <f t="shared" si="276"/>
        <v>1.0068371472522089</v>
      </c>
      <c r="I8868" s="115">
        <f t="shared" si="277"/>
        <v>1033.7550000000001</v>
      </c>
    </row>
    <row r="8869" spans="1:9" hidden="1">
      <c r="A8869" s="115" t="s">
        <v>23326</v>
      </c>
      <c r="B8869" s="115" t="s">
        <v>23327</v>
      </c>
      <c r="C8869" s="115" t="s">
        <v>22839</v>
      </c>
      <c r="D8869" s="115" t="s">
        <v>1138</v>
      </c>
      <c r="E8869" s="115">
        <v>1019.7</v>
      </c>
      <c r="F8869" s="674">
        <v>293.83600000000001</v>
      </c>
      <c r="G8869" s="674">
        <v>295.84500000000003</v>
      </c>
      <c r="H8869" s="115">
        <f t="shared" si="276"/>
        <v>1.0068371472522089</v>
      </c>
      <c r="I8869" s="115">
        <f t="shared" si="277"/>
        <v>1026.6718000000001</v>
      </c>
    </row>
    <row r="8870" spans="1:9" hidden="1">
      <c r="A8870" s="115" t="s">
        <v>23328</v>
      </c>
      <c r="B8870" s="115" t="s">
        <v>23329</v>
      </c>
      <c r="C8870" s="115" t="s">
        <v>22842</v>
      </c>
      <c r="D8870" s="115" t="s">
        <v>1138</v>
      </c>
      <c r="E8870" s="115">
        <v>360.17</v>
      </c>
      <c r="F8870" s="674">
        <v>293.83600000000001</v>
      </c>
      <c r="G8870" s="674">
        <v>295.84500000000003</v>
      </c>
      <c r="H8870" s="115">
        <f t="shared" si="276"/>
        <v>1.0068371472522089</v>
      </c>
      <c r="I8870" s="115">
        <f t="shared" si="277"/>
        <v>362.63249999999999</v>
      </c>
    </row>
    <row r="8871" spans="1:9" hidden="1">
      <c r="A8871" s="115" t="s">
        <v>23330</v>
      </c>
      <c r="B8871" s="115" t="s">
        <v>23331</v>
      </c>
      <c r="C8871" s="115" t="s">
        <v>22845</v>
      </c>
      <c r="D8871" s="115" t="s">
        <v>8378</v>
      </c>
      <c r="E8871" s="115">
        <v>124.06</v>
      </c>
      <c r="F8871" s="674">
        <v>293.83600000000001</v>
      </c>
      <c r="G8871" s="674">
        <v>295.84500000000003</v>
      </c>
      <c r="H8871" s="115">
        <f t="shared" si="276"/>
        <v>1.0068371472522089</v>
      </c>
      <c r="I8871" s="115">
        <f t="shared" si="277"/>
        <v>124.90819999999999</v>
      </c>
    </row>
    <row r="8872" spans="1:9" hidden="1">
      <c r="A8872" s="115" t="s">
        <v>23332</v>
      </c>
      <c r="B8872" s="115" t="s">
        <v>23333</v>
      </c>
      <c r="C8872" s="115" t="s">
        <v>22848</v>
      </c>
      <c r="D8872" s="115" t="s">
        <v>1138</v>
      </c>
      <c r="E8872" s="115">
        <v>148.07429999999999</v>
      </c>
      <c r="F8872" s="674">
        <v>293.83600000000001</v>
      </c>
      <c r="G8872" s="674">
        <v>295.84500000000003</v>
      </c>
      <c r="H8872" s="115">
        <f t="shared" si="276"/>
        <v>1.0068371472522089</v>
      </c>
      <c r="I8872" s="115">
        <f t="shared" si="277"/>
        <v>149.08670000000001</v>
      </c>
    </row>
    <row r="8873" spans="1:9" hidden="1">
      <c r="A8873" s="115" t="s">
        <v>23334</v>
      </c>
      <c r="B8873" s="115" t="s">
        <v>23335</v>
      </c>
      <c r="C8873" s="115" t="s">
        <v>22851</v>
      </c>
      <c r="D8873" s="115" t="s">
        <v>1138</v>
      </c>
      <c r="E8873" s="115">
        <v>40</v>
      </c>
      <c r="F8873" s="674">
        <v>293.83600000000001</v>
      </c>
      <c r="G8873" s="674">
        <v>295.84500000000003</v>
      </c>
      <c r="H8873" s="115">
        <f t="shared" si="276"/>
        <v>1.0068371472522089</v>
      </c>
      <c r="I8873" s="115">
        <f t="shared" si="277"/>
        <v>40.273499999999999</v>
      </c>
    </row>
    <row r="8874" spans="1:9" hidden="1">
      <c r="A8874" s="115" t="s">
        <v>23336</v>
      </c>
      <c r="B8874" s="115" t="s">
        <v>23337</v>
      </c>
      <c r="C8874" s="115" t="s">
        <v>22854</v>
      </c>
      <c r="D8874" s="115" t="s">
        <v>1138</v>
      </c>
      <c r="E8874" s="115">
        <v>49.6</v>
      </c>
      <c r="F8874" s="674">
        <v>293.83600000000001</v>
      </c>
      <c r="G8874" s="674">
        <v>295.84500000000003</v>
      </c>
      <c r="H8874" s="115">
        <f t="shared" si="276"/>
        <v>1.0068371472522089</v>
      </c>
      <c r="I8874" s="115">
        <f t="shared" si="277"/>
        <v>49.939100000000003</v>
      </c>
    </row>
    <row r="8875" spans="1:9" hidden="1">
      <c r="A8875" s="115" t="s">
        <v>23338</v>
      </c>
      <c r="B8875" s="115" t="s">
        <v>23339</v>
      </c>
      <c r="C8875" s="115" t="s">
        <v>22857</v>
      </c>
      <c r="D8875" s="115" t="s">
        <v>1138</v>
      </c>
      <c r="E8875" s="115">
        <v>99.5</v>
      </c>
      <c r="F8875" s="674">
        <v>293.83600000000001</v>
      </c>
      <c r="G8875" s="674">
        <v>295.84500000000003</v>
      </c>
      <c r="H8875" s="115">
        <f t="shared" si="276"/>
        <v>1.0068371472522089</v>
      </c>
      <c r="I8875" s="115">
        <f t="shared" si="277"/>
        <v>100.1803</v>
      </c>
    </row>
    <row r="8876" spans="1:9" hidden="1">
      <c r="A8876" s="115" t="s">
        <v>23340</v>
      </c>
      <c r="B8876" s="115" t="s">
        <v>23341</v>
      </c>
      <c r="C8876" s="115" t="s">
        <v>22860</v>
      </c>
      <c r="D8876" s="115" t="s">
        <v>1138</v>
      </c>
      <c r="E8876" s="115">
        <v>47.1235</v>
      </c>
      <c r="F8876" s="674">
        <v>293.83600000000001</v>
      </c>
      <c r="G8876" s="674">
        <v>295.84500000000003</v>
      </c>
      <c r="H8876" s="115">
        <f t="shared" si="276"/>
        <v>1.0068371472522089</v>
      </c>
      <c r="I8876" s="115">
        <f t="shared" si="277"/>
        <v>47.445700000000002</v>
      </c>
    </row>
    <row r="8877" spans="1:9" hidden="1">
      <c r="A8877" s="115" t="s">
        <v>23342</v>
      </c>
      <c r="B8877" s="115" t="s">
        <v>23343</v>
      </c>
      <c r="C8877" s="115" t="s">
        <v>22863</v>
      </c>
      <c r="D8877" s="115" t="s">
        <v>1138</v>
      </c>
      <c r="E8877" s="115">
        <v>205.9</v>
      </c>
      <c r="F8877" s="674">
        <v>293.83600000000001</v>
      </c>
      <c r="G8877" s="674">
        <v>295.84500000000003</v>
      </c>
      <c r="H8877" s="115">
        <f t="shared" si="276"/>
        <v>1.0068371472522089</v>
      </c>
      <c r="I8877" s="115">
        <f t="shared" si="277"/>
        <v>207.30779999999999</v>
      </c>
    </row>
    <row r="8878" spans="1:9" hidden="1">
      <c r="A8878" s="115" t="s">
        <v>23344</v>
      </c>
      <c r="B8878" s="115" t="s">
        <v>23345</v>
      </c>
      <c r="C8878" s="115" t="s">
        <v>22866</v>
      </c>
      <c r="D8878" s="115" t="s">
        <v>2038</v>
      </c>
      <c r="E8878" s="115">
        <v>62.203000000000003</v>
      </c>
      <c r="F8878" s="674">
        <v>293.83600000000001</v>
      </c>
      <c r="G8878" s="674">
        <v>295.84500000000003</v>
      </c>
      <c r="H8878" s="115">
        <f t="shared" si="276"/>
        <v>1.0068371472522089</v>
      </c>
      <c r="I8878" s="115">
        <f t="shared" si="277"/>
        <v>62.628300000000003</v>
      </c>
    </row>
    <row r="8879" spans="1:9" hidden="1">
      <c r="A8879" s="115" t="s">
        <v>23346</v>
      </c>
      <c r="B8879" s="115" t="s">
        <v>23347</v>
      </c>
      <c r="C8879" s="115" t="s">
        <v>22869</v>
      </c>
      <c r="D8879" s="115" t="s">
        <v>1138</v>
      </c>
      <c r="E8879" s="115">
        <v>20.1676</v>
      </c>
      <c r="F8879" s="674">
        <v>293.83600000000001</v>
      </c>
      <c r="G8879" s="674">
        <v>295.84500000000003</v>
      </c>
      <c r="H8879" s="115">
        <f t="shared" si="276"/>
        <v>1.0068371472522089</v>
      </c>
      <c r="I8879" s="115">
        <f t="shared" si="277"/>
        <v>20.305499999999999</v>
      </c>
    </row>
    <row r="8880" spans="1:9" hidden="1">
      <c r="A8880" s="115" t="s">
        <v>23348</v>
      </c>
      <c r="B8880" s="115" t="s">
        <v>23349</v>
      </c>
      <c r="C8880" s="115" t="s">
        <v>22872</v>
      </c>
      <c r="D8880" s="115" t="s">
        <v>1138</v>
      </c>
      <c r="E8880" s="115">
        <v>1.65</v>
      </c>
      <c r="F8880" s="674">
        <v>293.83600000000001</v>
      </c>
      <c r="G8880" s="674">
        <v>295.84500000000003</v>
      </c>
      <c r="H8880" s="115">
        <f t="shared" si="276"/>
        <v>1.0068371472522089</v>
      </c>
      <c r="I8880" s="115">
        <f t="shared" si="277"/>
        <v>1.6613</v>
      </c>
    </row>
    <row r="8881" spans="1:9" hidden="1">
      <c r="A8881" s="115" t="s">
        <v>23350</v>
      </c>
      <c r="B8881" s="115" t="s">
        <v>23351</v>
      </c>
      <c r="C8881" s="115" t="s">
        <v>22875</v>
      </c>
      <c r="D8881" s="115" t="s">
        <v>1138</v>
      </c>
      <c r="E8881" s="115">
        <v>10.82</v>
      </c>
      <c r="F8881" s="674">
        <v>293.83600000000001</v>
      </c>
      <c r="G8881" s="674">
        <v>295.84500000000003</v>
      </c>
      <c r="H8881" s="115">
        <f t="shared" si="276"/>
        <v>1.0068371472522089</v>
      </c>
      <c r="I8881" s="115">
        <f t="shared" si="277"/>
        <v>10.894</v>
      </c>
    </row>
    <row r="8882" spans="1:9" hidden="1">
      <c r="A8882" s="115" t="s">
        <v>23352</v>
      </c>
      <c r="B8882" s="115" t="s">
        <v>23353</v>
      </c>
      <c r="C8882" s="115" t="s">
        <v>22878</v>
      </c>
      <c r="D8882" s="115" t="s">
        <v>1138</v>
      </c>
      <c r="E8882" s="115">
        <v>18</v>
      </c>
      <c r="F8882" s="674">
        <v>293.83600000000001</v>
      </c>
      <c r="G8882" s="674">
        <v>295.84500000000003</v>
      </c>
      <c r="H8882" s="115">
        <f t="shared" si="276"/>
        <v>1.0068371472522089</v>
      </c>
      <c r="I8882" s="115">
        <f t="shared" si="277"/>
        <v>18.123100000000001</v>
      </c>
    </row>
    <row r="8883" spans="1:9" hidden="1">
      <c r="A8883" s="115" t="s">
        <v>23354</v>
      </c>
      <c r="B8883" s="115" t="s">
        <v>23355</v>
      </c>
      <c r="C8883" s="115" t="s">
        <v>22881</v>
      </c>
      <c r="D8883" s="115" t="s">
        <v>1138</v>
      </c>
      <c r="E8883" s="115">
        <v>12.8</v>
      </c>
      <c r="F8883" s="674">
        <v>293.83600000000001</v>
      </c>
      <c r="G8883" s="674">
        <v>295.84500000000003</v>
      </c>
      <c r="H8883" s="115">
        <f t="shared" si="276"/>
        <v>1.0068371472522089</v>
      </c>
      <c r="I8883" s="115">
        <f t="shared" si="277"/>
        <v>12.887499999999999</v>
      </c>
    </row>
    <row r="8884" spans="1:9" hidden="1">
      <c r="A8884" s="115" t="s">
        <v>23356</v>
      </c>
      <c r="B8884" s="115" t="s">
        <v>23357</v>
      </c>
      <c r="C8884" s="115" t="s">
        <v>22884</v>
      </c>
      <c r="D8884" s="115" t="s">
        <v>1138</v>
      </c>
      <c r="E8884" s="115">
        <v>55</v>
      </c>
      <c r="F8884" s="674">
        <v>293.83600000000001</v>
      </c>
      <c r="G8884" s="674">
        <v>295.84500000000003</v>
      </c>
      <c r="H8884" s="115">
        <f t="shared" si="276"/>
        <v>1.0068371472522089</v>
      </c>
      <c r="I8884" s="115">
        <f t="shared" si="277"/>
        <v>55.375999999999998</v>
      </c>
    </row>
    <row r="8885" spans="1:9" hidden="1">
      <c r="A8885" s="115" t="s">
        <v>23358</v>
      </c>
      <c r="B8885" s="115" t="s">
        <v>23359</v>
      </c>
      <c r="C8885" s="115" t="s">
        <v>22887</v>
      </c>
      <c r="D8885" s="115" t="s">
        <v>1138</v>
      </c>
      <c r="E8885" s="115">
        <v>350</v>
      </c>
      <c r="F8885" s="674">
        <v>293.83600000000001</v>
      </c>
      <c r="G8885" s="674">
        <v>295.84500000000003</v>
      </c>
      <c r="H8885" s="115">
        <f t="shared" si="276"/>
        <v>1.0068371472522089</v>
      </c>
      <c r="I8885" s="115">
        <f t="shared" si="277"/>
        <v>352.39299999999997</v>
      </c>
    </row>
    <row r="8886" spans="1:9" hidden="1">
      <c r="A8886" s="115" t="s">
        <v>23360</v>
      </c>
      <c r="B8886" s="115" t="s">
        <v>23361</v>
      </c>
      <c r="C8886" s="115" t="s">
        <v>22890</v>
      </c>
      <c r="D8886" s="115" t="s">
        <v>1138</v>
      </c>
      <c r="E8886" s="115">
        <v>410</v>
      </c>
      <c r="F8886" s="674">
        <v>293.83600000000001</v>
      </c>
      <c r="G8886" s="674">
        <v>295.84500000000003</v>
      </c>
      <c r="H8886" s="115">
        <f t="shared" si="276"/>
        <v>1.0068371472522089</v>
      </c>
      <c r="I8886" s="115">
        <f t="shared" si="277"/>
        <v>412.8032</v>
      </c>
    </row>
    <row r="8887" spans="1:9" hidden="1">
      <c r="A8887" s="115" t="s">
        <v>23362</v>
      </c>
      <c r="B8887" s="115" t="s">
        <v>23363</v>
      </c>
      <c r="C8887" s="115" t="s">
        <v>22893</v>
      </c>
      <c r="D8887" s="115" t="s">
        <v>1138</v>
      </c>
      <c r="E8887" s="115">
        <v>510</v>
      </c>
      <c r="F8887" s="674">
        <v>293.83600000000001</v>
      </c>
      <c r="G8887" s="674">
        <v>295.84500000000003</v>
      </c>
      <c r="H8887" s="115">
        <f t="shared" si="276"/>
        <v>1.0068371472522089</v>
      </c>
      <c r="I8887" s="115">
        <f t="shared" si="277"/>
        <v>513.48689999999999</v>
      </c>
    </row>
    <row r="8888" spans="1:9" hidden="1">
      <c r="A8888" s="115" t="s">
        <v>23364</v>
      </c>
      <c r="B8888" s="115" t="s">
        <v>23365</v>
      </c>
      <c r="C8888" s="115" t="s">
        <v>22896</v>
      </c>
      <c r="D8888" s="115" t="s">
        <v>1138</v>
      </c>
      <c r="E8888" s="115">
        <v>65</v>
      </c>
      <c r="F8888" s="674">
        <v>293.83600000000001</v>
      </c>
      <c r="G8888" s="674">
        <v>295.84500000000003</v>
      </c>
      <c r="H8888" s="115">
        <f t="shared" si="276"/>
        <v>1.0068371472522089</v>
      </c>
      <c r="I8888" s="115">
        <f t="shared" si="277"/>
        <v>65.444400000000002</v>
      </c>
    </row>
    <row r="8889" spans="1:9" hidden="1">
      <c r="A8889" s="115" t="s">
        <v>23366</v>
      </c>
      <c r="B8889" s="115" t="s">
        <v>23367</v>
      </c>
      <c r="C8889" s="115" t="s">
        <v>22899</v>
      </c>
      <c r="D8889" s="115" t="s">
        <v>1138</v>
      </c>
      <c r="E8889" s="115">
        <v>90</v>
      </c>
      <c r="F8889" s="674">
        <v>293.83600000000001</v>
      </c>
      <c r="G8889" s="674">
        <v>295.84500000000003</v>
      </c>
      <c r="H8889" s="115">
        <f t="shared" si="276"/>
        <v>1.0068371472522089</v>
      </c>
      <c r="I8889" s="115">
        <f t="shared" si="277"/>
        <v>90.615300000000005</v>
      </c>
    </row>
    <row r="8890" spans="1:9" hidden="1">
      <c r="A8890" s="115" t="s">
        <v>23368</v>
      </c>
      <c r="B8890" s="115" t="s">
        <v>23369</v>
      </c>
      <c r="C8890" s="115" t="s">
        <v>22902</v>
      </c>
      <c r="D8890" s="115" t="s">
        <v>1138</v>
      </c>
      <c r="E8890" s="115">
        <v>20.6</v>
      </c>
      <c r="F8890" s="674">
        <v>293.83600000000001</v>
      </c>
      <c r="G8890" s="674">
        <v>295.84500000000003</v>
      </c>
      <c r="H8890" s="115">
        <f t="shared" si="276"/>
        <v>1.0068371472522089</v>
      </c>
      <c r="I8890" s="115">
        <f t="shared" si="277"/>
        <v>20.7408</v>
      </c>
    </row>
    <row r="8891" spans="1:9" hidden="1">
      <c r="A8891" s="115" t="s">
        <v>23370</v>
      </c>
      <c r="B8891" s="115" t="s">
        <v>23371</v>
      </c>
      <c r="C8891" s="115" t="s">
        <v>22905</v>
      </c>
      <c r="D8891" s="115" t="s">
        <v>2038</v>
      </c>
      <c r="E8891" s="115">
        <v>38.4</v>
      </c>
      <c r="F8891" s="674">
        <v>293.83600000000001</v>
      </c>
      <c r="G8891" s="674">
        <v>295.84500000000003</v>
      </c>
      <c r="H8891" s="115">
        <f t="shared" si="276"/>
        <v>1.0068371472522089</v>
      </c>
      <c r="I8891" s="115">
        <f t="shared" si="277"/>
        <v>38.662500000000001</v>
      </c>
    </row>
    <row r="8892" spans="1:9" hidden="1">
      <c r="A8892" s="115" t="s">
        <v>23372</v>
      </c>
      <c r="B8892" s="115" t="s">
        <v>23373</v>
      </c>
      <c r="C8892" s="115" t="s">
        <v>22908</v>
      </c>
      <c r="D8892" s="115" t="s">
        <v>2038</v>
      </c>
      <c r="E8892" s="115">
        <v>25.6</v>
      </c>
      <c r="F8892" s="674">
        <v>293.83600000000001</v>
      </c>
      <c r="G8892" s="674">
        <v>295.84500000000003</v>
      </c>
      <c r="H8892" s="115">
        <f t="shared" si="276"/>
        <v>1.0068371472522089</v>
      </c>
      <c r="I8892" s="115">
        <f t="shared" si="277"/>
        <v>25.774999999999999</v>
      </c>
    </row>
    <row r="8893" spans="1:9" hidden="1">
      <c r="A8893" s="115" t="s">
        <v>23374</v>
      </c>
      <c r="B8893" s="115" t="s">
        <v>23375</v>
      </c>
      <c r="C8893" s="115" t="s">
        <v>22911</v>
      </c>
      <c r="D8893" s="115" t="s">
        <v>2038</v>
      </c>
      <c r="E8893" s="115">
        <v>96</v>
      </c>
      <c r="F8893" s="674">
        <v>293.83600000000001</v>
      </c>
      <c r="G8893" s="674">
        <v>295.84500000000003</v>
      </c>
      <c r="H8893" s="115">
        <f t="shared" si="276"/>
        <v>1.0068371472522089</v>
      </c>
      <c r="I8893" s="115">
        <f t="shared" si="277"/>
        <v>96.656400000000005</v>
      </c>
    </row>
    <row r="8894" spans="1:9" hidden="1">
      <c r="A8894" s="115" t="s">
        <v>23376</v>
      </c>
      <c r="B8894" s="115" t="s">
        <v>23377</v>
      </c>
      <c r="C8894" s="115" t="s">
        <v>22914</v>
      </c>
      <c r="D8894" s="115" t="s">
        <v>2038</v>
      </c>
      <c r="E8894" s="115">
        <v>81.599999999999994</v>
      </c>
      <c r="F8894" s="674">
        <v>293.83600000000001</v>
      </c>
      <c r="G8894" s="674">
        <v>295.84500000000003</v>
      </c>
      <c r="H8894" s="115">
        <f t="shared" si="276"/>
        <v>1.0068371472522089</v>
      </c>
      <c r="I8894" s="115">
        <f t="shared" si="277"/>
        <v>82.157899999999998</v>
      </c>
    </row>
    <row r="8895" spans="1:9" hidden="1">
      <c r="A8895" s="115" t="s">
        <v>23378</v>
      </c>
      <c r="B8895" s="115" t="s">
        <v>23379</v>
      </c>
      <c r="C8895" s="115" t="s">
        <v>22917</v>
      </c>
      <c r="D8895" s="115" t="s">
        <v>2038</v>
      </c>
      <c r="E8895" s="115">
        <v>153.6</v>
      </c>
      <c r="F8895" s="674">
        <v>293.83600000000001</v>
      </c>
      <c r="G8895" s="674">
        <v>295.84500000000003</v>
      </c>
      <c r="H8895" s="115">
        <f t="shared" si="276"/>
        <v>1.0068371472522089</v>
      </c>
      <c r="I8895" s="115">
        <f t="shared" si="277"/>
        <v>154.65020000000001</v>
      </c>
    </row>
    <row r="8896" spans="1:9" hidden="1">
      <c r="A8896" s="115" t="s">
        <v>23380</v>
      </c>
      <c r="B8896" s="115" t="s">
        <v>23381</v>
      </c>
      <c r="C8896" s="115" t="s">
        <v>22920</v>
      </c>
      <c r="D8896" s="115" t="s">
        <v>2038</v>
      </c>
      <c r="E8896" s="115">
        <v>53.76</v>
      </c>
      <c r="F8896" s="674">
        <v>293.83600000000001</v>
      </c>
      <c r="G8896" s="674">
        <v>295.84500000000003</v>
      </c>
      <c r="H8896" s="115">
        <f t="shared" si="276"/>
        <v>1.0068371472522089</v>
      </c>
      <c r="I8896" s="115">
        <f t="shared" si="277"/>
        <v>54.127600000000001</v>
      </c>
    </row>
    <row r="8897" spans="1:9" hidden="1">
      <c r="A8897" s="115" t="s">
        <v>23382</v>
      </c>
      <c r="B8897" s="115" t="s">
        <v>23383</v>
      </c>
      <c r="C8897" s="115" t="s">
        <v>22923</v>
      </c>
      <c r="D8897" s="115" t="s">
        <v>2038</v>
      </c>
      <c r="E8897" s="115">
        <v>244.48</v>
      </c>
      <c r="F8897" s="674">
        <v>293.83600000000001</v>
      </c>
      <c r="G8897" s="674">
        <v>295.84500000000003</v>
      </c>
      <c r="H8897" s="115">
        <f t="shared" si="276"/>
        <v>1.0068371472522089</v>
      </c>
      <c r="I8897" s="115">
        <f t="shared" si="277"/>
        <v>246.1515</v>
      </c>
    </row>
    <row r="8898" spans="1:9" hidden="1">
      <c r="A8898" s="115" t="s">
        <v>23384</v>
      </c>
      <c r="B8898" s="115" t="s">
        <v>23385</v>
      </c>
      <c r="C8898" s="115" t="s">
        <v>22926</v>
      </c>
      <c r="D8898" s="115" t="s">
        <v>2038</v>
      </c>
      <c r="E8898" s="115">
        <v>60</v>
      </c>
      <c r="F8898" s="674">
        <v>293.83600000000001</v>
      </c>
      <c r="G8898" s="674">
        <v>295.84500000000003</v>
      </c>
      <c r="H8898" s="115">
        <f t="shared" si="276"/>
        <v>1.0068371472522089</v>
      </c>
      <c r="I8898" s="115">
        <f t="shared" si="277"/>
        <v>60.410200000000003</v>
      </c>
    </row>
    <row r="8899" spans="1:9" hidden="1">
      <c r="A8899" s="115" t="s">
        <v>23386</v>
      </c>
      <c r="B8899" s="115" t="s">
        <v>23387</v>
      </c>
      <c r="C8899" s="115" t="s">
        <v>22929</v>
      </c>
      <c r="D8899" s="115" t="s">
        <v>2038</v>
      </c>
      <c r="E8899" s="115">
        <v>46.25</v>
      </c>
      <c r="F8899" s="674">
        <v>293.83600000000001</v>
      </c>
      <c r="G8899" s="674">
        <v>295.84500000000003</v>
      </c>
      <c r="H8899" s="115">
        <f t="shared" si="276"/>
        <v>1.0068371472522089</v>
      </c>
      <c r="I8899" s="115">
        <f t="shared" si="277"/>
        <v>46.566200000000002</v>
      </c>
    </row>
    <row r="8900" spans="1:9" hidden="1">
      <c r="A8900" s="115" t="s">
        <v>23388</v>
      </c>
      <c r="B8900" s="115" t="s">
        <v>23389</v>
      </c>
      <c r="C8900" s="115" t="s">
        <v>22932</v>
      </c>
      <c r="D8900" s="115" t="s">
        <v>2038</v>
      </c>
      <c r="E8900" s="115">
        <v>128.75</v>
      </c>
      <c r="F8900" s="674">
        <v>293.83600000000001</v>
      </c>
      <c r="G8900" s="674">
        <v>295.84500000000003</v>
      </c>
      <c r="H8900" s="115">
        <f t="shared" si="276"/>
        <v>1.0068371472522089</v>
      </c>
      <c r="I8900" s="115">
        <f t="shared" si="277"/>
        <v>129.63030000000001</v>
      </c>
    </row>
    <row r="8901" spans="1:9" hidden="1">
      <c r="A8901" s="115" t="s">
        <v>23390</v>
      </c>
      <c r="B8901" s="115" t="s">
        <v>23391</v>
      </c>
      <c r="C8901" s="115" t="s">
        <v>22935</v>
      </c>
      <c r="D8901" s="115" t="s">
        <v>2038</v>
      </c>
      <c r="E8901" s="115">
        <v>64.5</v>
      </c>
      <c r="F8901" s="674">
        <v>293.83600000000001</v>
      </c>
      <c r="G8901" s="674">
        <v>295.84500000000003</v>
      </c>
      <c r="H8901" s="115">
        <f t="shared" ref="H8901:H8964" si="278">G8901/F8901</f>
        <v>1.0068371472522089</v>
      </c>
      <c r="I8901" s="115">
        <f t="shared" ref="I8901:I8964" si="279">ROUND(H8901*E8901,4)</f>
        <v>64.941000000000003</v>
      </c>
    </row>
    <row r="8902" spans="1:9" hidden="1">
      <c r="A8902" s="115" t="s">
        <v>23392</v>
      </c>
      <c r="B8902" s="115" t="s">
        <v>23393</v>
      </c>
      <c r="C8902" s="115" t="s">
        <v>23394</v>
      </c>
      <c r="D8902" s="115" t="s">
        <v>1242</v>
      </c>
      <c r="E8902" s="115">
        <v>201.61600000000001</v>
      </c>
      <c r="F8902" s="674">
        <v>293.83600000000001</v>
      </c>
      <c r="G8902" s="674">
        <v>295.84500000000003</v>
      </c>
      <c r="H8902" s="115">
        <f t="shared" si="278"/>
        <v>1.0068371472522089</v>
      </c>
      <c r="I8902" s="115">
        <f t="shared" si="279"/>
        <v>202.99449999999999</v>
      </c>
    </row>
    <row r="8903" spans="1:9" hidden="1">
      <c r="A8903" s="115" t="s">
        <v>23395</v>
      </c>
      <c r="B8903" s="115" t="s">
        <v>23396</v>
      </c>
      <c r="C8903" s="115" t="s">
        <v>23397</v>
      </c>
      <c r="D8903" s="115" t="s">
        <v>1242</v>
      </c>
      <c r="E8903" s="115">
        <v>530.90740000000005</v>
      </c>
      <c r="F8903" s="674">
        <v>293.83600000000001</v>
      </c>
      <c r="G8903" s="674">
        <v>295.84500000000003</v>
      </c>
      <c r="H8903" s="115">
        <f t="shared" si="278"/>
        <v>1.0068371472522089</v>
      </c>
      <c r="I8903" s="115">
        <f t="shared" si="279"/>
        <v>534.53729999999996</v>
      </c>
    </row>
    <row r="8904" spans="1:9" hidden="1">
      <c r="A8904" s="115" t="s">
        <v>23398</v>
      </c>
      <c r="B8904" s="115" t="s">
        <v>23399</v>
      </c>
      <c r="C8904" s="115" t="s">
        <v>23400</v>
      </c>
      <c r="D8904" s="115" t="s">
        <v>1242</v>
      </c>
      <c r="E8904" s="115">
        <v>154.3253</v>
      </c>
      <c r="F8904" s="674">
        <v>293.83600000000001</v>
      </c>
      <c r="G8904" s="674">
        <v>295.84500000000003</v>
      </c>
      <c r="H8904" s="115">
        <f t="shared" si="278"/>
        <v>1.0068371472522089</v>
      </c>
      <c r="I8904" s="115">
        <f t="shared" si="279"/>
        <v>155.38040000000001</v>
      </c>
    </row>
    <row r="8905" spans="1:9" hidden="1">
      <c r="A8905" s="115" t="s">
        <v>23401</v>
      </c>
      <c r="B8905" s="115" t="s">
        <v>23402</v>
      </c>
      <c r="C8905" s="115" t="s">
        <v>23403</v>
      </c>
      <c r="D8905" s="115" t="s">
        <v>1242</v>
      </c>
      <c r="E8905" s="115">
        <v>387.90550000000002</v>
      </c>
      <c r="F8905" s="674">
        <v>293.83600000000001</v>
      </c>
      <c r="G8905" s="674">
        <v>295.84500000000003</v>
      </c>
      <c r="H8905" s="115">
        <f t="shared" si="278"/>
        <v>1.0068371472522089</v>
      </c>
      <c r="I8905" s="115">
        <f t="shared" si="279"/>
        <v>390.55770000000001</v>
      </c>
    </row>
    <row r="8906" spans="1:9" hidden="1">
      <c r="A8906" s="115" t="s">
        <v>23404</v>
      </c>
      <c r="B8906" s="115" t="s">
        <v>23405</v>
      </c>
      <c r="C8906" s="115" t="s">
        <v>23406</v>
      </c>
      <c r="D8906" s="115" t="s">
        <v>1242</v>
      </c>
      <c r="E8906" s="115">
        <v>555.20889999999997</v>
      </c>
      <c r="F8906" s="674">
        <v>293.83600000000001</v>
      </c>
      <c r="G8906" s="674">
        <v>295.84500000000003</v>
      </c>
      <c r="H8906" s="115">
        <f t="shared" si="278"/>
        <v>1.0068371472522089</v>
      </c>
      <c r="I8906" s="115">
        <f t="shared" si="279"/>
        <v>559.00490000000002</v>
      </c>
    </row>
    <row r="8907" spans="1:9" hidden="1">
      <c r="A8907" s="115" t="s">
        <v>23407</v>
      </c>
      <c r="B8907" s="115" t="s">
        <v>23408</v>
      </c>
      <c r="C8907" s="115" t="s">
        <v>23409</v>
      </c>
      <c r="D8907" s="115" t="s">
        <v>1242</v>
      </c>
      <c r="E8907" s="115">
        <v>197.01920000000001</v>
      </c>
      <c r="F8907" s="674">
        <v>293.83600000000001</v>
      </c>
      <c r="G8907" s="674">
        <v>295.84500000000003</v>
      </c>
      <c r="H8907" s="115">
        <f t="shared" si="278"/>
        <v>1.0068371472522089</v>
      </c>
      <c r="I8907" s="115">
        <f t="shared" si="279"/>
        <v>198.36619999999999</v>
      </c>
    </row>
    <row r="8908" spans="1:9" hidden="1">
      <c r="A8908" s="115" t="s">
        <v>23410</v>
      </c>
      <c r="B8908" s="115" t="s">
        <v>23411</v>
      </c>
      <c r="C8908" s="115" t="s">
        <v>23412</v>
      </c>
      <c r="D8908" s="115" t="s">
        <v>1242</v>
      </c>
      <c r="E8908" s="115">
        <v>473.7824</v>
      </c>
      <c r="F8908" s="674">
        <v>293.83600000000001</v>
      </c>
      <c r="G8908" s="674">
        <v>295.84500000000003</v>
      </c>
      <c r="H8908" s="115">
        <f t="shared" si="278"/>
        <v>1.0068371472522089</v>
      </c>
      <c r="I8908" s="115">
        <f t="shared" si="279"/>
        <v>477.02170000000001</v>
      </c>
    </row>
    <row r="8909" spans="1:9" hidden="1">
      <c r="A8909" s="115" t="s">
        <v>23413</v>
      </c>
      <c r="B8909" s="115" t="s">
        <v>23414</v>
      </c>
      <c r="C8909" s="115" t="s">
        <v>23415</v>
      </c>
      <c r="D8909" s="115" t="s">
        <v>1242</v>
      </c>
      <c r="E8909" s="115">
        <v>674.9008</v>
      </c>
      <c r="F8909" s="674">
        <v>293.83600000000001</v>
      </c>
      <c r="G8909" s="674">
        <v>295.84500000000003</v>
      </c>
      <c r="H8909" s="115">
        <f t="shared" si="278"/>
        <v>1.0068371472522089</v>
      </c>
      <c r="I8909" s="115">
        <f t="shared" si="279"/>
        <v>679.51520000000005</v>
      </c>
    </row>
    <row r="8910" spans="1:9" hidden="1">
      <c r="A8910" s="115" t="s">
        <v>23416</v>
      </c>
      <c r="B8910" s="115" t="s">
        <v>23417</v>
      </c>
      <c r="C8910" s="115" t="s">
        <v>23418</v>
      </c>
      <c r="D8910" s="115" t="s">
        <v>1242</v>
      </c>
      <c r="E8910" s="115">
        <v>229.9383</v>
      </c>
      <c r="F8910" s="674">
        <v>293.83600000000001</v>
      </c>
      <c r="G8910" s="674">
        <v>295.84500000000003</v>
      </c>
      <c r="H8910" s="115">
        <f t="shared" si="278"/>
        <v>1.0068371472522089</v>
      </c>
      <c r="I8910" s="115">
        <f t="shared" si="279"/>
        <v>231.5104</v>
      </c>
    </row>
    <row r="8911" spans="1:9" hidden="1">
      <c r="A8911" s="115" t="s">
        <v>23419</v>
      </c>
      <c r="B8911" s="115" t="s">
        <v>23420</v>
      </c>
      <c r="C8911" s="115" t="s">
        <v>23421</v>
      </c>
      <c r="D8911" s="115" t="s">
        <v>1242</v>
      </c>
      <c r="E8911" s="115">
        <v>526.654</v>
      </c>
      <c r="F8911" s="674">
        <v>293.83600000000001</v>
      </c>
      <c r="G8911" s="674">
        <v>295.84500000000003</v>
      </c>
      <c r="H8911" s="115">
        <f t="shared" si="278"/>
        <v>1.0068371472522089</v>
      </c>
      <c r="I8911" s="115">
        <f t="shared" si="279"/>
        <v>530.25480000000005</v>
      </c>
    </row>
    <row r="8912" spans="1:9" hidden="1">
      <c r="A8912" s="115" t="s">
        <v>23422</v>
      </c>
      <c r="B8912" s="115" t="s">
        <v>23423</v>
      </c>
      <c r="C8912" s="115" t="s">
        <v>23424</v>
      </c>
      <c r="D8912" s="115" t="s">
        <v>1242</v>
      </c>
      <c r="E8912" s="115">
        <v>755.33920000000001</v>
      </c>
      <c r="F8912" s="674">
        <v>293.83600000000001</v>
      </c>
      <c r="G8912" s="674">
        <v>295.84500000000003</v>
      </c>
      <c r="H8912" s="115">
        <f t="shared" si="278"/>
        <v>1.0068371472522089</v>
      </c>
      <c r="I8912" s="115">
        <f t="shared" si="279"/>
        <v>760.50360000000001</v>
      </c>
    </row>
    <row r="8913" spans="1:9" hidden="1">
      <c r="A8913" s="115" t="s">
        <v>23425</v>
      </c>
      <c r="B8913" s="115" t="s">
        <v>23426</v>
      </c>
      <c r="C8913" s="115" t="s">
        <v>23427</v>
      </c>
      <c r="D8913" s="115" t="s">
        <v>1242</v>
      </c>
      <c r="E8913" s="115">
        <v>277.40949999999998</v>
      </c>
      <c r="F8913" s="674">
        <v>293.83600000000001</v>
      </c>
      <c r="G8913" s="674">
        <v>295.84500000000003</v>
      </c>
      <c r="H8913" s="115">
        <f t="shared" si="278"/>
        <v>1.0068371472522089</v>
      </c>
      <c r="I8913" s="115">
        <f t="shared" si="279"/>
        <v>279.30619999999999</v>
      </c>
    </row>
    <row r="8914" spans="1:9" hidden="1">
      <c r="A8914" s="115" t="s">
        <v>23428</v>
      </c>
      <c r="B8914" s="115" t="s">
        <v>23429</v>
      </c>
      <c r="C8914" s="115" t="s">
        <v>23430</v>
      </c>
      <c r="D8914" s="115" t="s">
        <v>1242</v>
      </c>
      <c r="E8914" s="115">
        <v>622.01220000000001</v>
      </c>
      <c r="F8914" s="674">
        <v>293.83600000000001</v>
      </c>
      <c r="G8914" s="674">
        <v>295.84500000000003</v>
      </c>
      <c r="H8914" s="115">
        <f t="shared" si="278"/>
        <v>1.0068371472522089</v>
      </c>
      <c r="I8914" s="115">
        <f t="shared" si="279"/>
        <v>626.26499999999999</v>
      </c>
    </row>
    <row r="8915" spans="1:9" hidden="1">
      <c r="A8915" s="115" t="s">
        <v>23431</v>
      </c>
      <c r="B8915" s="115" t="s">
        <v>23432</v>
      </c>
      <c r="C8915" s="115" t="s">
        <v>23433</v>
      </c>
      <c r="D8915" s="115" t="s">
        <v>1242</v>
      </c>
      <c r="E8915" s="115">
        <v>885.91219999999998</v>
      </c>
      <c r="F8915" s="674">
        <v>293.83600000000001</v>
      </c>
      <c r="G8915" s="674">
        <v>295.84500000000003</v>
      </c>
      <c r="H8915" s="115">
        <f t="shared" si="278"/>
        <v>1.0068371472522089</v>
      </c>
      <c r="I8915" s="115">
        <f t="shared" si="279"/>
        <v>891.96929999999998</v>
      </c>
    </row>
    <row r="8916" spans="1:9" hidden="1">
      <c r="A8916" s="115" t="s">
        <v>23434</v>
      </c>
      <c r="B8916" s="115" t="s">
        <v>23435</v>
      </c>
      <c r="C8916" s="115" t="s">
        <v>23436</v>
      </c>
      <c r="D8916" s="115" t="s">
        <v>1242</v>
      </c>
      <c r="E8916" s="115">
        <v>309.76909999999998</v>
      </c>
      <c r="F8916" s="674">
        <v>293.83600000000001</v>
      </c>
      <c r="G8916" s="674">
        <v>295.84500000000003</v>
      </c>
      <c r="H8916" s="115">
        <f t="shared" si="278"/>
        <v>1.0068371472522089</v>
      </c>
      <c r="I8916" s="115">
        <f t="shared" si="279"/>
        <v>311.887</v>
      </c>
    </row>
    <row r="8917" spans="1:9" hidden="1">
      <c r="A8917" s="115" t="s">
        <v>23437</v>
      </c>
      <c r="B8917" s="115" t="s">
        <v>23438</v>
      </c>
      <c r="C8917" s="115" t="s">
        <v>23439</v>
      </c>
      <c r="D8917" s="115" t="s">
        <v>1242</v>
      </c>
      <c r="E8917" s="115">
        <v>684.30939999999998</v>
      </c>
      <c r="F8917" s="674">
        <v>293.83600000000001</v>
      </c>
      <c r="G8917" s="674">
        <v>295.84500000000003</v>
      </c>
      <c r="H8917" s="115">
        <f t="shared" si="278"/>
        <v>1.0068371472522089</v>
      </c>
      <c r="I8917" s="115">
        <f t="shared" si="279"/>
        <v>688.98810000000003</v>
      </c>
    </row>
    <row r="8918" spans="1:9" hidden="1">
      <c r="A8918" s="115" t="s">
        <v>23440</v>
      </c>
      <c r="B8918" s="115" t="s">
        <v>23441</v>
      </c>
      <c r="C8918" s="115" t="s">
        <v>23442</v>
      </c>
      <c r="D8918" s="115" t="s">
        <v>1242</v>
      </c>
      <c r="E8918" s="115">
        <v>967.548</v>
      </c>
      <c r="F8918" s="674">
        <v>293.83600000000001</v>
      </c>
      <c r="G8918" s="674">
        <v>295.84500000000003</v>
      </c>
      <c r="H8918" s="115">
        <f t="shared" si="278"/>
        <v>1.0068371472522089</v>
      </c>
      <c r="I8918" s="115">
        <f t="shared" si="279"/>
        <v>974.16330000000005</v>
      </c>
    </row>
    <row r="8919" spans="1:9" hidden="1">
      <c r="A8919" s="115" t="s">
        <v>23443</v>
      </c>
      <c r="B8919" s="115" t="s">
        <v>23444</v>
      </c>
      <c r="C8919" s="115" t="s">
        <v>23445</v>
      </c>
      <c r="D8919" s="115" t="s">
        <v>1242</v>
      </c>
      <c r="E8919" s="115">
        <v>351.90390000000002</v>
      </c>
      <c r="F8919" s="674">
        <v>293.83600000000001</v>
      </c>
      <c r="G8919" s="674">
        <v>295.84500000000003</v>
      </c>
      <c r="H8919" s="115">
        <f t="shared" si="278"/>
        <v>1.0068371472522089</v>
      </c>
      <c r="I8919" s="115">
        <f t="shared" si="279"/>
        <v>354.30990000000003</v>
      </c>
    </row>
    <row r="8920" spans="1:9" hidden="1">
      <c r="A8920" s="115" t="s">
        <v>23446</v>
      </c>
      <c r="B8920" s="115" t="s">
        <v>23447</v>
      </c>
      <c r="C8920" s="115" t="s">
        <v>23448</v>
      </c>
      <c r="D8920" s="115" t="s">
        <v>1242</v>
      </c>
      <c r="E8920" s="115">
        <v>757.30290000000002</v>
      </c>
      <c r="F8920" s="674">
        <v>293.83600000000001</v>
      </c>
      <c r="G8920" s="674">
        <v>295.84500000000003</v>
      </c>
      <c r="H8920" s="115">
        <f t="shared" si="278"/>
        <v>1.0068371472522089</v>
      </c>
      <c r="I8920" s="115">
        <f t="shared" si="279"/>
        <v>762.48069999999996</v>
      </c>
    </row>
    <row r="8921" spans="1:9" hidden="1">
      <c r="A8921" s="115" t="s">
        <v>23449</v>
      </c>
      <c r="B8921" s="115" t="s">
        <v>23450</v>
      </c>
      <c r="C8921" s="115" t="s">
        <v>23451</v>
      </c>
      <c r="D8921" s="115" t="s">
        <v>1242</v>
      </c>
      <c r="E8921" s="115">
        <v>1093.6791000000001</v>
      </c>
      <c r="F8921" s="674">
        <v>293.83600000000001</v>
      </c>
      <c r="G8921" s="674">
        <v>295.84500000000003</v>
      </c>
      <c r="H8921" s="115">
        <f t="shared" si="278"/>
        <v>1.0068371472522089</v>
      </c>
      <c r="I8921" s="115">
        <f t="shared" si="279"/>
        <v>1101.1567</v>
      </c>
    </row>
    <row r="8922" spans="1:9" hidden="1">
      <c r="A8922" s="115" t="s">
        <v>23452</v>
      </c>
      <c r="B8922" s="115" t="s">
        <v>23453</v>
      </c>
      <c r="C8922" s="115" t="s">
        <v>23454</v>
      </c>
      <c r="D8922" s="115" t="s">
        <v>1242</v>
      </c>
      <c r="E8922" s="115">
        <v>29.8672</v>
      </c>
      <c r="F8922" s="674">
        <v>293.83600000000001</v>
      </c>
      <c r="G8922" s="674">
        <v>295.84500000000003</v>
      </c>
      <c r="H8922" s="115">
        <f t="shared" si="278"/>
        <v>1.0068371472522089</v>
      </c>
      <c r="I8922" s="115">
        <f t="shared" si="279"/>
        <v>30.071400000000001</v>
      </c>
    </row>
    <row r="8923" spans="1:9" hidden="1">
      <c r="A8923" s="115" t="s">
        <v>23455</v>
      </c>
      <c r="B8923" s="115" t="s">
        <v>23456</v>
      </c>
      <c r="C8923" s="115" t="s">
        <v>23457</v>
      </c>
      <c r="D8923" s="115" t="s">
        <v>1242</v>
      </c>
      <c r="E8923" s="115">
        <v>23.981300000000001</v>
      </c>
      <c r="F8923" s="674">
        <v>293.83600000000001</v>
      </c>
      <c r="G8923" s="674">
        <v>295.84500000000003</v>
      </c>
      <c r="H8923" s="115">
        <f t="shared" si="278"/>
        <v>1.0068371472522089</v>
      </c>
      <c r="I8923" s="115">
        <f t="shared" si="279"/>
        <v>24.145299999999999</v>
      </c>
    </row>
    <row r="8924" spans="1:9" hidden="1">
      <c r="A8924" s="115" t="s">
        <v>23458</v>
      </c>
      <c r="B8924" s="115" t="s">
        <v>23459</v>
      </c>
      <c r="C8924" s="115" t="s">
        <v>23460</v>
      </c>
      <c r="D8924" s="115" t="s">
        <v>1242</v>
      </c>
      <c r="E8924" s="115">
        <v>41.745100000000001</v>
      </c>
      <c r="F8924" s="674">
        <v>293.83600000000001</v>
      </c>
      <c r="G8924" s="674">
        <v>295.84500000000003</v>
      </c>
      <c r="H8924" s="115">
        <f t="shared" si="278"/>
        <v>1.0068371472522089</v>
      </c>
      <c r="I8924" s="115">
        <f t="shared" si="279"/>
        <v>42.030500000000004</v>
      </c>
    </row>
    <row r="8925" spans="1:9" hidden="1">
      <c r="A8925" s="115" t="s">
        <v>23461</v>
      </c>
      <c r="B8925" s="115" t="s">
        <v>23462</v>
      </c>
      <c r="C8925" s="115" t="s">
        <v>23463</v>
      </c>
      <c r="D8925" s="115" t="s">
        <v>1242</v>
      </c>
      <c r="E8925" s="115">
        <v>25.1784</v>
      </c>
      <c r="F8925" s="674">
        <v>293.83600000000001</v>
      </c>
      <c r="G8925" s="674">
        <v>295.84500000000003</v>
      </c>
      <c r="H8925" s="115">
        <f t="shared" si="278"/>
        <v>1.0068371472522089</v>
      </c>
      <c r="I8925" s="115">
        <f t="shared" si="279"/>
        <v>25.3505</v>
      </c>
    </row>
    <row r="8926" spans="1:9" hidden="1">
      <c r="A8926" s="115" t="s">
        <v>23464</v>
      </c>
      <c r="B8926" s="115" t="s">
        <v>23465</v>
      </c>
      <c r="C8926" s="115" t="s">
        <v>23466</v>
      </c>
      <c r="D8926" s="115" t="s">
        <v>1242</v>
      </c>
      <c r="E8926" s="115">
        <v>60.0184</v>
      </c>
      <c r="F8926" s="674">
        <v>293.83600000000001</v>
      </c>
      <c r="G8926" s="674">
        <v>295.84500000000003</v>
      </c>
      <c r="H8926" s="115">
        <f t="shared" si="278"/>
        <v>1.0068371472522089</v>
      </c>
      <c r="I8926" s="115">
        <f t="shared" si="279"/>
        <v>60.428800000000003</v>
      </c>
    </row>
    <row r="8927" spans="1:9" hidden="1">
      <c r="A8927" s="115" t="s">
        <v>23467</v>
      </c>
      <c r="B8927" s="115" t="s">
        <v>23468</v>
      </c>
      <c r="C8927" s="115" t="s">
        <v>23469</v>
      </c>
      <c r="D8927" s="115" t="s">
        <v>1242</v>
      </c>
      <c r="E8927" s="115">
        <v>26.372699999999998</v>
      </c>
      <c r="F8927" s="674">
        <v>293.83600000000001</v>
      </c>
      <c r="G8927" s="674">
        <v>295.84500000000003</v>
      </c>
      <c r="H8927" s="115">
        <f t="shared" si="278"/>
        <v>1.0068371472522089</v>
      </c>
      <c r="I8927" s="115">
        <f t="shared" si="279"/>
        <v>26.553000000000001</v>
      </c>
    </row>
    <row r="8928" spans="1:9" hidden="1">
      <c r="A8928" s="115" t="s">
        <v>23470</v>
      </c>
      <c r="B8928" s="115" t="s">
        <v>23471</v>
      </c>
      <c r="C8928" s="115" t="s">
        <v>23472</v>
      </c>
      <c r="D8928" s="115" t="s">
        <v>1242</v>
      </c>
      <c r="E8928" s="115">
        <v>75.7363</v>
      </c>
      <c r="F8928" s="674">
        <v>293.83600000000001</v>
      </c>
      <c r="G8928" s="674">
        <v>295.84500000000003</v>
      </c>
      <c r="H8928" s="115">
        <f t="shared" si="278"/>
        <v>1.0068371472522089</v>
      </c>
      <c r="I8928" s="115">
        <f t="shared" si="279"/>
        <v>76.254099999999994</v>
      </c>
    </row>
    <row r="8929" spans="1:9" hidden="1">
      <c r="A8929" s="115" t="s">
        <v>23473</v>
      </c>
      <c r="B8929" s="115" t="s">
        <v>23474</v>
      </c>
      <c r="C8929" s="115" t="s">
        <v>23475</v>
      </c>
      <c r="D8929" s="115" t="s">
        <v>1242</v>
      </c>
      <c r="E8929" s="115">
        <v>28.694299999999998</v>
      </c>
      <c r="F8929" s="674">
        <v>293.83600000000001</v>
      </c>
      <c r="G8929" s="674">
        <v>295.84500000000003</v>
      </c>
      <c r="H8929" s="115">
        <f t="shared" si="278"/>
        <v>1.0068371472522089</v>
      </c>
      <c r="I8929" s="115">
        <f t="shared" si="279"/>
        <v>28.890499999999999</v>
      </c>
    </row>
    <row r="8930" spans="1:9" hidden="1">
      <c r="A8930" s="115" t="s">
        <v>23476</v>
      </c>
      <c r="B8930" s="115" t="s">
        <v>23477</v>
      </c>
      <c r="C8930" s="115" t="s">
        <v>23478</v>
      </c>
      <c r="D8930" s="115" t="s">
        <v>1242</v>
      </c>
      <c r="E8930" s="115">
        <v>116.5804</v>
      </c>
      <c r="F8930" s="674">
        <v>293.83600000000001</v>
      </c>
      <c r="G8930" s="674">
        <v>295.84500000000003</v>
      </c>
      <c r="H8930" s="115">
        <f t="shared" si="278"/>
        <v>1.0068371472522089</v>
      </c>
      <c r="I8930" s="115">
        <f t="shared" si="279"/>
        <v>117.3775</v>
      </c>
    </row>
    <row r="8931" spans="1:9" hidden="1">
      <c r="A8931" s="115" t="s">
        <v>23479</v>
      </c>
      <c r="B8931" s="115" t="s">
        <v>23480</v>
      </c>
      <c r="C8931" s="115" t="s">
        <v>23481</v>
      </c>
      <c r="D8931" s="115" t="s">
        <v>1242</v>
      </c>
      <c r="E8931" s="115">
        <v>36.702300000000001</v>
      </c>
      <c r="F8931" s="674">
        <v>293.83600000000001</v>
      </c>
      <c r="G8931" s="674">
        <v>295.84500000000003</v>
      </c>
      <c r="H8931" s="115">
        <f t="shared" si="278"/>
        <v>1.0068371472522089</v>
      </c>
      <c r="I8931" s="115">
        <f t="shared" si="279"/>
        <v>36.953200000000002</v>
      </c>
    </row>
    <row r="8932" spans="1:9" hidden="1">
      <c r="A8932" s="115" t="s">
        <v>23482</v>
      </c>
      <c r="B8932" s="115" t="s">
        <v>23483</v>
      </c>
      <c r="C8932" s="115" t="s">
        <v>23484</v>
      </c>
      <c r="D8932" s="115" t="s">
        <v>1242</v>
      </c>
      <c r="E8932" s="115">
        <v>146.8621</v>
      </c>
      <c r="F8932" s="674">
        <v>293.83600000000001</v>
      </c>
      <c r="G8932" s="674">
        <v>295.84500000000003</v>
      </c>
      <c r="H8932" s="115">
        <f t="shared" si="278"/>
        <v>1.0068371472522089</v>
      </c>
      <c r="I8932" s="115">
        <f t="shared" si="279"/>
        <v>147.86619999999999</v>
      </c>
    </row>
    <row r="8933" spans="1:9" hidden="1">
      <c r="A8933" s="115" t="s">
        <v>23485</v>
      </c>
      <c r="B8933" s="115" t="s">
        <v>23486</v>
      </c>
      <c r="C8933" s="115" t="s">
        <v>23487</v>
      </c>
      <c r="D8933" s="115" t="s">
        <v>1242</v>
      </c>
      <c r="E8933" s="115">
        <v>47.887900000000002</v>
      </c>
      <c r="F8933" s="674">
        <v>293.83600000000001</v>
      </c>
      <c r="G8933" s="674">
        <v>295.84500000000003</v>
      </c>
      <c r="H8933" s="115">
        <f t="shared" si="278"/>
        <v>1.0068371472522089</v>
      </c>
      <c r="I8933" s="115">
        <f t="shared" si="279"/>
        <v>48.215299999999999</v>
      </c>
    </row>
    <row r="8934" spans="1:9" hidden="1">
      <c r="A8934" s="115" t="s">
        <v>23488</v>
      </c>
      <c r="B8934" s="115" t="s">
        <v>23489</v>
      </c>
      <c r="C8934" s="115" t="s">
        <v>23490</v>
      </c>
      <c r="D8934" s="115" t="s">
        <v>1242</v>
      </c>
      <c r="E8934" s="115">
        <v>188.96100000000001</v>
      </c>
      <c r="F8934" s="674">
        <v>293.83600000000001</v>
      </c>
      <c r="G8934" s="674">
        <v>295.84500000000003</v>
      </c>
      <c r="H8934" s="115">
        <f t="shared" si="278"/>
        <v>1.0068371472522089</v>
      </c>
      <c r="I8934" s="115">
        <f t="shared" si="279"/>
        <v>190.25299999999999</v>
      </c>
    </row>
    <row r="8935" spans="1:9" hidden="1">
      <c r="A8935" s="115" t="s">
        <v>23491</v>
      </c>
      <c r="B8935" s="115" t="s">
        <v>23492</v>
      </c>
      <c r="C8935" s="115" t="s">
        <v>23493</v>
      </c>
      <c r="D8935" s="115" t="s">
        <v>1242</v>
      </c>
      <c r="E8935" s="115">
        <v>49.0871</v>
      </c>
      <c r="F8935" s="674">
        <v>293.83600000000001</v>
      </c>
      <c r="G8935" s="674">
        <v>295.84500000000003</v>
      </c>
      <c r="H8935" s="115">
        <f t="shared" si="278"/>
        <v>1.0068371472522089</v>
      </c>
      <c r="I8935" s="115">
        <f t="shared" si="279"/>
        <v>49.422699999999999</v>
      </c>
    </row>
    <row r="8936" spans="1:9" hidden="1">
      <c r="A8936" s="115" t="s">
        <v>23494</v>
      </c>
      <c r="B8936" s="115" t="s">
        <v>23495</v>
      </c>
      <c r="C8936" s="115" t="s">
        <v>23496</v>
      </c>
      <c r="D8936" s="115" t="s">
        <v>1242</v>
      </c>
      <c r="E8936" s="115">
        <v>239.51329999999999</v>
      </c>
      <c r="F8936" s="674">
        <v>293.83600000000001</v>
      </c>
      <c r="G8936" s="674">
        <v>295.84500000000003</v>
      </c>
      <c r="H8936" s="115">
        <f t="shared" si="278"/>
        <v>1.0068371472522089</v>
      </c>
      <c r="I8936" s="115">
        <f t="shared" si="279"/>
        <v>241.15090000000001</v>
      </c>
    </row>
    <row r="8937" spans="1:9" hidden="1">
      <c r="A8937" s="115" t="s">
        <v>23497</v>
      </c>
      <c r="B8937" s="115" t="s">
        <v>23498</v>
      </c>
      <c r="C8937" s="115" t="s">
        <v>23499</v>
      </c>
      <c r="D8937" s="115" t="s">
        <v>1242</v>
      </c>
      <c r="E8937" s="115">
        <v>50.880899999999997</v>
      </c>
      <c r="F8937" s="674">
        <v>293.83600000000001</v>
      </c>
      <c r="G8937" s="674">
        <v>295.84500000000003</v>
      </c>
      <c r="H8937" s="115">
        <f t="shared" si="278"/>
        <v>1.0068371472522089</v>
      </c>
      <c r="I8937" s="115">
        <f t="shared" si="279"/>
        <v>51.2288</v>
      </c>
    </row>
    <row r="8938" spans="1:9" hidden="1">
      <c r="A8938" s="115" t="s">
        <v>23500</v>
      </c>
      <c r="B8938" s="115" t="s">
        <v>23501</v>
      </c>
      <c r="C8938" s="115" t="s">
        <v>23502</v>
      </c>
      <c r="D8938" s="115" t="s">
        <v>1242</v>
      </c>
      <c r="E8938" s="115">
        <v>259.64890000000003</v>
      </c>
      <c r="F8938" s="674">
        <v>293.83600000000001</v>
      </c>
      <c r="G8938" s="674">
        <v>295.84500000000003</v>
      </c>
      <c r="H8938" s="115">
        <f t="shared" si="278"/>
        <v>1.0068371472522089</v>
      </c>
      <c r="I8938" s="115">
        <f t="shared" si="279"/>
        <v>261.42419999999998</v>
      </c>
    </row>
    <row r="8939" spans="1:9" hidden="1">
      <c r="A8939" s="115" t="s">
        <v>23503</v>
      </c>
      <c r="B8939" s="115" t="s">
        <v>23504</v>
      </c>
      <c r="C8939" s="115" t="s">
        <v>23505</v>
      </c>
      <c r="D8939" s="115" t="s">
        <v>1242</v>
      </c>
      <c r="E8939" s="115">
        <v>63.604700000000001</v>
      </c>
      <c r="F8939" s="674">
        <v>293.83600000000001</v>
      </c>
      <c r="G8939" s="674">
        <v>295.84500000000003</v>
      </c>
      <c r="H8939" s="115">
        <f t="shared" si="278"/>
        <v>1.0068371472522089</v>
      </c>
      <c r="I8939" s="115">
        <f t="shared" si="279"/>
        <v>64.039599999999993</v>
      </c>
    </row>
    <row r="8940" spans="1:9" hidden="1">
      <c r="A8940" s="115" t="s">
        <v>23506</v>
      </c>
      <c r="B8940" s="115" t="s">
        <v>23507</v>
      </c>
      <c r="C8940" s="115" t="s">
        <v>23508</v>
      </c>
      <c r="D8940" s="115" t="s">
        <v>1242</v>
      </c>
      <c r="E8940" s="115">
        <v>77.599999999999994</v>
      </c>
      <c r="F8940" s="674">
        <v>293.83600000000001</v>
      </c>
      <c r="G8940" s="674">
        <v>295.84500000000003</v>
      </c>
      <c r="H8940" s="115">
        <f t="shared" si="278"/>
        <v>1.0068371472522089</v>
      </c>
      <c r="I8940" s="115">
        <f t="shared" si="279"/>
        <v>78.130600000000001</v>
      </c>
    </row>
    <row r="8941" spans="1:9" hidden="1">
      <c r="A8941" s="115" t="s">
        <v>23509</v>
      </c>
      <c r="B8941" s="115" t="s">
        <v>23510</v>
      </c>
      <c r="C8941" s="115" t="s">
        <v>23511</v>
      </c>
      <c r="D8941" s="115" t="s">
        <v>1242</v>
      </c>
      <c r="E8941" s="115">
        <v>92.72</v>
      </c>
      <c r="F8941" s="674">
        <v>293.83600000000001</v>
      </c>
      <c r="G8941" s="674">
        <v>295.84500000000003</v>
      </c>
      <c r="H8941" s="115">
        <f t="shared" si="278"/>
        <v>1.0068371472522089</v>
      </c>
      <c r="I8941" s="115">
        <f t="shared" si="279"/>
        <v>93.353899999999996</v>
      </c>
    </row>
    <row r="8942" spans="1:9" hidden="1">
      <c r="A8942" s="115" t="s">
        <v>23512</v>
      </c>
      <c r="B8942" s="115" t="s">
        <v>23513</v>
      </c>
      <c r="C8942" s="115" t="s">
        <v>23514</v>
      </c>
      <c r="D8942" s="115" t="s">
        <v>1242</v>
      </c>
      <c r="E8942" s="115">
        <v>105.52</v>
      </c>
      <c r="F8942" s="674">
        <v>293.83600000000001</v>
      </c>
      <c r="G8942" s="674">
        <v>295.84500000000003</v>
      </c>
      <c r="H8942" s="115">
        <f t="shared" si="278"/>
        <v>1.0068371472522089</v>
      </c>
      <c r="I8942" s="115">
        <f t="shared" si="279"/>
        <v>106.2415</v>
      </c>
    </row>
    <row r="8943" spans="1:9" hidden="1">
      <c r="A8943" s="115" t="s">
        <v>23515</v>
      </c>
      <c r="B8943" s="115" t="s">
        <v>23516</v>
      </c>
      <c r="C8943" s="115" t="s">
        <v>23517</v>
      </c>
      <c r="D8943" s="115" t="s">
        <v>1242</v>
      </c>
      <c r="E8943" s="115">
        <v>124.87</v>
      </c>
      <c r="F8943" s="674">
        <v>293.83600000000001</v>
      </c>
      <c r="G8943" s="674">
        <v>295.84500000000003</v>
      </c>
      <c r="H8943" s="115">
        <f t="shared" si="278"/>
        <v>1.0068371472522089</v>
      </c>
      <c r="I8943" s="115">
        <f t="shared" si="279"/>
        <v>125.7238</v>
      </c>
    </row>
    <row r="8944" spans="1:9" hidden="1">
      <c r="A8944" s="115" t="s">
        <v>23518</v>
      </c>
      <c r="B8944" s="115" t="s">
        <v>23519</v>
      </c>
      <c r="C8944" s="115" t="s">
        <v>23520</v>
      </c>
      <c r="D8944" s="115" t="s">
        <v>1242</v>
      </c>
      <c r="E8944" s="115">
        <v>161.69999999999999</v>
      </c>
      <c r="F8944" s="674">
        <v>293.83600000000001</v>
      </c>
      <c r="G8944" s="674">
        <v>295.84500000000003</v>
      </c>
      <c r="H8944" s="115">
        <f t="shared" si="278"/>
        <v>1.0068371472522089</v>
      </c>
      <c r="I8944" s="115">
        <f t="shared" si="279"/>
        <v>162.8056</v>
      </c>
    </row>
    <row r="8945" spans="1:9" hidden="1">
      <c r="A8945" s="115" t="s">
        <v>23521</v>
      </c>
      <c r="B8945" s="115" t="s">
        <v>23522</v>
      </c>
      <c r="C8945" s="115" t="s">
        <v>23523</v>
      </c>
      <c r="D8945" s="115" t="s">
        <v>1242</v>
      </c>
      <c r="E8945" s="115">
        <v>196.49</v>
      </c>
      <c r="F8945" s="674">
        <v>293.83600000000001</v>
      </c>
      <c r="G8945" s="674">
        <v>295.84500000000003</v>
      </c>
      <c r="H8945" s="115">
        <f t="shared" si="278"/>
        <v>1.0068371472522089</v>
      </c>
      <c r="I8945" s="115">
        <f t="shared" si="279"/>
        <v>197.83340000000001</v>
      </c>
    </row>
    <row r="8946" spans="1:9" hidden="1">
      <c r="A8946" s="115" t="s">
        <v>23524</v>
      </c>
      <c r="B8946" s="115" t="s">
        <v>23525</v>
      </c>
      <c r="C8946" s="115" t="s">
        <v>23526</v>
      </c>
      <c r="D8946" s="115" t="s">
        <v>1242</v>
      </c>
      <c r="E8946" s="115">
        <v>266.58999999999997</v>
      </c>
      <c r="F8946" s="674">
        <v>293.83600000000001</v>
      </c>
      <c r="G8946" s="674">
        <v>295.84500000000003</v>
      </c>
      <c r="H8946" s="115">
        <f t="shared" si="278"/>
        <v>1.0068371472522089</v>
      </c>
      <c r="I8946" s="115">
        <f t="shared" si="279"/>
        <v>268.41269999999997</v>
      </c>
    </row>
    <row r="8947" spans="1:9" hidden="1">
      <c r="A8947" s="115" t="s">
        <v>23527</v>
      </c>
      <c r="B8947" s="115" t="s">
        <v>23528</v>
      </c>
      <c r="C8947" s="115" t="s">
        <v>23529</v>
      </c>
      <c r="D8947" s="115" t="s">
        <v>1242</v>
      </c>
      <c r="E8947" s="115">
        <v>425.52</v>
      </c>
      <c r="F8947" s="674">
        <v>293.83600000000001</v>
      </c>
      <c r="G8947" s="674">
        <v>295.84500000000003</v>
      </c>
      <c r="H8947" s="115">
        <f t="shared" si="278"/>
        <v>1.0068371472522089</v>
      </c>
      <c r="I8947" s="115">
        <f t="shared" si="279"/>
        <v>428.42930000000001</v>
      </c>
    </row>
    <row r="8948" spans="1:9" hidden="1">
      <c r="A8948" s="115" t="s">
        <v>23530</v>
      </c>
      <c r="B8948" s="115" t="s">
        <v>23531</v>
      </c>
      <c r="C8948" s="115" t="s">
        <v>23532</v>
      </c>
      <c r="D8948" s="115" t="s">
        <v>1242</v>
      </c>
      <c r="E8948" s="115">
        <v>61.8</v>
      </c>
      <c r="F8948" s="674">
        <v>293.83600000000001</v>
      </c>
      <c r="G8948" s="674">
        <v>295.84500000000003</v>
      </c>
      <c r="H8948" s="115">
        <f t="shared" si="278"/>
        <v>1.0068371472522089</v>
      </c>
      <c r="I8948" s="115">
        <f t="shared" si="279"/>
        <v>62.222499999999997</v>
      </c>
    </row>
    <row r="8949" spans="1:9" hidden="1">
      <c r="A8949" s="115" t="s">
        <v>23533</v>
      </c>
      <c r="B8949" s="115" t="s">
        <v>23534</v>
      </c>
      <c r="C8949" s="115" t="s">
        <v>23535</v>
      </c>
      <c r="D8949" s="115" t="s">
        <v>1242</v>
      </c>
      <c r="E8949" s="115">
        <v>69.010000000000005</v>
      </c>
      <c r="F8949" s="674">
        <v>293.83600000000001</v>
      </c>
      <c r="G8949" s="674">
        <v>295.84500000000003</v>
      </c>
      <c r="H8949" s="115">
        <f t="shared" si="278"/>
        <v>1.0068371472522089</v>
      </c>
      <c r="I8949" s="115">
        <f t="shared" si="279"/>
        <v>69.481800000000007</v>
      </c>
    </row>
    <row r="8950" spans="1:9" hidden="1">
      <c r="A8950" s="115" t="s">
        <v>23536</v>
      </c>
      <c r="B8950" s="115" t="s">
        <v>23537</v>
      </c>
      <c r="C8950" s="115" t="s">
        <v>23538</v>
      </c>
      <c r="D8950" s="115" t="s">
        <v>1242</v>
      </c>
      <c r="E8950" s="115">
        <v>77.25</v>
      </c>
      <c r="F8950" s="674">
        <v>293.83600000000001</v>
      </c>
      <c r="G8950" s="674">
        <v>295.84500000000003</v>
      </c>
      <c r="H8950" s="115">
        <f t="shared" si="278"/>
        <v>1.0068371472522089</v>
      </c>
      <c r="I8950" s="115">
        <f t="shared" si="279"/>
        <v>77.778199999999998</v>
      </c>
    </row>
    <row r="8951" spans="1:9" hidden="1">
      <c r="A8951" s="115" t="s">
        <v>23539</v>
      </c>
      <c r="B8951" s="115" t="s">
        <v>23540</v>
      </c>
      <c r="C8951" s="115" t="s">
        <v>23541</v>
      </c>
      <c r="D8951" s="115" t="s">
        <v>1242</v>
      </c>
      <c r="E8951" s="115">
        <v>85.49</v>
      </c>
      <c r="F8951" s="674">
        <v>293.83600000000001</v>
      </c>
      <c r="G8951" s="674">
        <v>295.84500000000003</v>
      </c>
      <c r="H8951" s="115">
        <f t="shared" si="278"/>
        <v>1.0068371472522089</v>
      </c>
      <c r="I8951" s="115">
        <f t="shared" si="279"/>
        <v>86.0745</v>
      </c>
    </row>
    <row r="8952" spans="1:9" hidden="1">
      <c r="A8952" s="115" t="s">
        <v>23542</v>
      </c>
      <c r="B8952" s="115" t="s">
        <v>23543</v>
      </c>
      <c r="C8952" s="115" t="s">
        <v>23544</v>
      </c>
      <c r="D8952" s="115" t="s">
        <v>1242</v>
      </c>
      <c r="E8952" s="115">
        <v>96.82</v>
      </c>
      <c r="F8952" s="674">
        <v>293.83600000000001</v>
      </c>
      <c r="G8952" s="674">
        <v>295.84500000000003</v>
      </c>
      <c r="H8952" s="115">
        <f t="shared" si="278"/>
        <v>1.0068371472522089</v>
      </c>
      <c r="I8952" s="115">
        <f t="shared" si="279"/>
        <v>97.481999999999999</v>
      </c>
    </row>
    <row r="8953" spans="1:9" hidden="1">
      <c r="A8953" s="115" t="s">
        <v>23545</v>
      </c>
      <c r="B8953" s="115" t="s">
        <v>23546</v>
      </c>
      <c r="C8953" s="115" t="s">
        <v>23547</v>
      </c>
      <c r="D8953" s="115" t="s">
        <v>1242</v>
      </c>
      <c r="E8953" s="115">
        <v>133.9</v>
      </c>
      <c r="F8953" s="674">
        <v>293.83600000000001</v>
      </c>
      <c r="G8953" s="674">
        <v>295.84500000000003</v>
      </c>
      <c r="H8953" s="115">
        <f t="shared" si="278"/>
        <v>1.0068371472522089</v>
      </c>
      <c r="I8953" s="115">
        <f t="shared" si="279"/>
        <v>134.81549999999999</v>
      </c>
    </row>
    <row r="8954" spans="1:9" hidden="1">
      <c r="A8954" s="115" t="s">
        <v>23548</v>
      </c>
      <c r="B8954" s="115" t="s">
        <v>23549</v>
      </c>
      <c r="C8954" s="115" t="s">
        <v>23550</v>
      </c>
      <c r="D8954" s="115" t="s">
        <v>1242</v>
      </c>
      <c r="E8954" s="115">
        <v>164.8</v>
      </c>
      <c r="F8954" s="674">
        <v>293.83600000000001</v>
      </c>
      <c r="G8954" s="674">
        <v>295.84500000000003</v>
      </c>
      <c r="H8954" s="115">
        <f t="shared" si="278"/>
        <v>1.0068371472522089</v>
      </c>
      <c r="I8954" s="115">
        <f t="shared" si="279"/>
        <v>165.92679999999999</v>
      </c>
    </row>
    <row r="8955" spans="1:9" hidden="1">
      <c r="A8955" s="115" t="s">
        <v>23551</v>
      </c>
      <c r="B8955" s="115" t="s">
        <v>23552</v>
      </c>
      <c r="C8955" s="115" t="s">
        <v>23553</v>
      </c>
      <c r="D8955" s="115" t="s">
        <v>1242</v>
      </c>
      <c r="E8955" s="115">
        <v>195.7</v>
      </c>
      <c r="F8955" s="674">
        <v>293.83600000000001</v>
      </c>
      <c r="G8955" s="674">
        <v>295.84500000000003</v>
      </c>
      <c r="H8955" s="115">
        <f t="shared" si="278"/>
        <v>1.0068371472522089</v>
      </c>
      <c r="I8955" s="115">
        <f t="shared" si="279"/>
        <v>197.03800000000001</v>
      </c>
    </row>
    <row r="8956" spans="1:9" hidden="1">
      <c r="A8956" s="115" t="s">
        <v>23554</v>
      </c>
      <c r="B8956" s="115" t="s">
        <v>23555</v>
      </c>
      <c r="C8956" s="115" t="s">
        <v>23556</v>
      </c>
      <c r="D8956" s="115" t="s">
        <v>1138</v>
      </c>
      <c r="E8956" s="115">
        <v>92.7</v>
      </c>
      <c r="F8956" s="674">
        <v>293.83600000000001</v>
      </c>
      <c r="G8956" s="674">
        <v>295.84500000000003</v>
      </c>
      <c r="H8956" s="115">
        <f t="shared" si="278"/>
        <v>1.0068371472522089</v>
      </c>
      <c r="I8956" s="115">
        <f t="shared" si="279"/>
        <v>93.333799999999997</v>
      </c>
    </row>
    <row r="8957" spans="1:9" hidden="1">
      <c r="A8957" s="115" t="s">
        <v>23557</v>
      </c>
      <c r="B8957" s="115" t="s">
        <v>23558</v>
      </c>
      <c r="C8957" s="115" t="s">
        <v>23559</v>
      </c>
      <c r="D8957" s="115" t="s">
        <v>1138</v>
      </c>
      <c r="E8957" s="115">
        <v>92.7</v>
      </c>
      <c r="F8957" s="674">
        <v>293.83600000000001</v>
      </c>
      <c r="G8957" s="674">
        <v>295.84500000000003</v>
      </c>
      <c r="H8957" s="115">
        <f t="shared" si="278"/>
        <v>1.0068371472522089</v>
      </c>
      <c r="I8957" s="115">
        <f t="shared" si="279"/>
        <v>93.333799999999997</v>
      </c>
    </row>
    <row r="8958" spans="1:9" hidden="1">
      <c r="A8958" s="115" t="s">
        <v>23560</v>
      </c>
      <c r="B8958" s="115" t="s">
        <v>23561</v>
      </c>
      <c r="C8958" s="115" t="s">
        <v>23562</v>
      </c>
      <c r="D8958" s="115" t="s">
        <v>1138</v>
      </c>
      <c r="E8958" s="115">
        <v>92.7</v>
      </c>
      <c r="F8958" s="674">
        <v>293.83600000000001</v>
      </c>
      <c r="G8958" s="674">
        <v>295.84500000000003</v>
      </c>
      <c r="H8958" s="115">
        <f t="shared" si="278"/>
        <v>1.0068371472522089</v>
      </c>
      <c r="I8958" s="115">
        <f t="shared" si="279"/>
        <v>93.333799999999997</v>
      </c>
    </row>
    <row r="8959" spans="1:9" hidden="1">
      <c r="A8959" s="115" t="s">
        <v>23563</v>
      </c>
      <c r="B8959" s="115" t="s">
        <v>23564</v>
      </c>
      <c r="C8959" s="115" t="s">
        <v>23565</v>
      </c>
      <c r="D8959" s="115" t="s">
        <v>1138</v>
      </c>
      <c r="E8959" s="115">
        <v>127.72</v>
      </c>
      <c r="F8959" s="674">
        <v>293.83600000000001</v>
      </c>
      <c r="G8959" s="674">
        <v>295.84500000000003</v>
      </c>
      <c r="H8959" s="115">
        <f t="shared" si="278"/>
        <v>1.0068371472522089</v>
      </c>
      <c r="I8959" s="115">
        <f t="shared" si="279"/>
        <v>128.5932</v>
      </c>
    </row>
    <row r="8960" spans="1:9" hidden="1">
      <c r="A8960" s="115" t="s">
        <v>23566</v>
      </c>
      <c r="B8960" s="115" t="s">
        <v>23567</v>
      </c>
      <c r="C8960" s="115" t="s">
        <v>23568</v>
      </c>
      <c r="D8960" s="115" t="s">
        <v>1138</v>
      </c>
      <c r="E8960" s="115">
        <v>144.19999999999999</v>
      </c>
      <c r="F8960" s="674">
        <v>293.83600000000001</v>
      </c>
      <c r="G8960" s="674">
        <v>295.84500000000003</v>
      </c>
      <c r="H8960" s="115">
        <f t="shared" si="278"/>
        <v>1.0068371472522089</v>
      </c>
      <c r="I8960" s="115">
        <f t="shared" si="279"/>
        <v>145.1859</v>
      </c>
    </row>
    <row r="8961" spans="1:9" hidden="1">
      <c r="A8961" s="115" t="s">
        <v>23569</v>
      </c>
      <c r="B8961" s="115" t="s">
        <v>23570</v>
      </c>
      <c r="C8961" s="115" t="s">
        <v>23571</v>
      </c>
      <c r="D8961" s="115" t="s">
        <v>1138</v>
      </c>
      <c r="E8961" s="115">
        <v>200.85</v>
      </c>
      <c r="F8961" s="674">
        <v>293.83600000000001</v>
      </c>
      <c r="G8961" s="674">
        <v>295.84500000000003</v>
      </c>
      <c r="H8961" s="115">
        <f t="shared" si="278"/>
        <v>1.0068371472522089</v>
      </c>
      <c r="I8961" s="115">
        <f t="shared" si="279"/>
        <v>202.22319999999999</v>
      </c>
    </row>
    <row r="8962" spans="1:9" hidden="1">
      <c r="A8962" s="115" t="s">
        <v>23572</v>
      </c>
      <c r="B8962" s="115" t="s">
        <v>23573</v>
      </c>
      <c r="C8962" s="115" t="s">
        <v>23574</v>
      </c>
      <c r="D8962" s="115" t="s">
        <v>1138</v>
      </c>
      <c r="E8962" s="115">
        <v>250</v>
      </c>
      <c r="F8962" s="674">
        <v>293.83600000000001</v>
      </c>
      <c r="G8962" s="674">
        <v>295.84500000000003</v>
      </c>
      <c r="H8962" s="115">
        <f t="shared" si="278"/>
        <v>1.0068371472522089</v>
      </c>
      <c r="I8962" s="115">
        <f t="shared" si="279"/>
        <v>251.70930000000001</v>
      </c>
    </row>
    <row r="8963" spans="1:9" hidden="1">
      <c r="A8963" s="115" t="s">
        <v>23575</v>
      </c>
      <c r="B8963" s="115" t="s">
        <v>23576</v>
      </c>
      <c r="C8963" s="115" t="s">
        <v>23577</v>
      </c>
      <c r="D8963" s="115" t="s">
        <v>1138</v>
      </c>
      <c r="E8963" s="115">
        <v>293.55</v>
      </c>
      <c r="F8963" s="674">
        <v>293.83600000000001</v>
      </c>
      <c r="G8963" s="674">
        <v>295.84500000000003</v>
      </c>
      <c r="H8963" s="115">
        <f t="shared" si="278"/>
        <v>1.0068371472522089</v>
      </c>
      <c r="I8963" s="115">
        <f t="shared" si="279"/>
        <v>295.55700000000002</v>
      </c>
    </row>
    <row r="8964" spans="1:9" hidden="1">
      <c r="A8964" s="115" t="s">
        <v>23578</v>
      </c>
      <c r="B8964" s="115" t="s">
        <v>23579</v>
      </c>
      <c r="C8964" s="115" t="s">
        <v>23580</v>
      </c>
      <c r="D8964" s="115" t="s">
        <v>1242</v>
      </c>
      <c r="E8964" s="115">
        <v>360.7337</v>
      </c>
      <c r="F8964" s="674">
        <v>293.83600000000001</v>
      </c>
      <c r="G8964" s="674">
        <v>295.84500000000003</v>
      </c>
      <c r="H8964" s="115">
        <f t="shared" si="278"/>
        <v>1.0068371472522089</v>
      </c>
      <c r="I8964" s="115">
        <f t="shared" si="279"/>
        <v>363.20010000000002</v>
      </c>
    </row>
    <row r="8965" spans="1:9" hidden="1">
      <c r="A8965" s="115" t="s">
        <v>23581</v>
      </c>
      <c r="B8965" s="115" t="s">
        <v>23582</v>
      </c>
      <c r="C8965" s="115" t="s">
        <v>23583</v>
      </c>
      <c r="D8965" s="115" t="s">
        <v>1242</v>
      </c>
      <c r="E8965" s="115">
        <v>390.00369999999998</v>
      </c>
      <c r="F8965" s="674">
        <v>293.83600000000001</v>
      </c>
      <c r="G8965" s="674">
        <v>295.84500000000003</v>
      </c>
      <c r="H8965" s="115">
        <f t="shared" ref="H8965:H9028" si="280">G8965/F8965</f>
        <v>1.0068371472522089</v>
      </c>
      <c r="I8965" s="115">
        <f t="shared" ref="I8965:I9028" si="281">ROUND(H8965*E8965,4)</f>
        <v>392.67020000000002</v>
      </c>
    </row>
    <row r="8966" spans="1:9" hidden="1">
      <c r="A8966" s="115" t="s">
        <v>23584</v>
      </c>
      <c r="B8966" s="115" t="s">
        <v>23585</v>
      </c>
      <c r="C8966" s="115" t="s">
        <v>23586</v>
      </c>
      <c r="D8966" s="115" t="s">
        <v>1242</v>
      </c>
      <c r="E8966" s="115">
        <v>467.435</v>
      </c>
      <c r="F8966" s="674">
        <v>293.83600000000001</v>
      </c>
      <c r="G8966" s="674">
        <v>295.84500000000003</v>
      </c>
      <c r="H8966" s="115">
        <f t="shared" si="280"/>
        <v>1.0068371472522089</v>
      </c>
      <c r="I8966" s="115">
        <f t="shared" si="281"/>
        <v>470.6309</v>
      </c>
    </row>
    <row r="8967" spans="1:9" hidden="1">
      <c r="A8967" s="115" t="s">
        <v>23587</v>
      </c>
      <c r="B8967" s="115" t="s">
        <v>23588</v>
      </c>
      <c r="C8967" s="115" t="s">
        <v>23589</v>
      </c>
      <c r="D8967" s="115" t="s">
        <v>1242</v>
      </c>
      <c r="E8967" s="115">
        <v>547.60820000000001</v>
      </c>
      <c r="F8967" s="674">
        <v>293.83600000000001</v>
      </c>
      <c r="G8967" s="674">
        <v>295.84500000000003</v>
      </c>
      <c r="H8967" s="115">
        <f t="shared" si="280"/>
        <v>1.0068371472522089</v>
      </c>
      <c r="I8967" s="115">
        <f t="shared" si="281"/>
        <v>551.35230000000001</v>
      </c>
    </row>
    <row r="8968" spans="1:9" hidden="1">
      <c r="A8968" s="115" t="s">
        <v>23590</v>
      </c>
      <c r="B8968" s="115" t="s">
        <v>23591</v>
      </c>
      <c r="C8968" s="115" t="s">
        <v>23592</v>
      </c>
      <c r="D8968" s="115" t="s">
        <v>1242</v>
      </c>
      <c r="E8968" s="115">
        <v>624.8297</v>
      </c>
      <c r="F8968" s="674">
        <v>293.83600000000001</v>
      </c>
      <c r="G8968" s="674">
        <v>295.84500000000003</v>
      </c>
      <c r="H8968" s="115">
        <f t="shared" si="280"/>
        <v>1.0068371472522089</v>
      </c>
      <c r="I8968" s="115">
        <f t="shared" si="281"/>
        <v>629.10180000000003</v>
      </c>
    </row>
    <row r="8969" spans="1:9" hidden="1">
      <c r="A8969" s="115" t="s">
        <v>23593</v>
      </c>
      <c r="B8969" s="115" t="s">
        <v>23594</v>
      </c>
      <c r="C8969" s="115" t="s">
        <v>23595</v>
      </c>
      <c r="D8969" s="115" t="s">
        <v>1242</v>
      </c>
      <c r="E8969" s="115">
        <v>366.7226</v>
      </c>
      <c r="F8969" s="674">
        <v>293.83600000000001</v>
      </c>
      <c r="G8969" s="674">
        <v>295.84500000000003</v>
      </c>
      <c r="H8969" s="115">
        <f t="shared" si="280"/>
        <v>1.0068371472522089</v>
      </c>
      <c r="I8969" s="115">
        <f t="shared" si="281"/>
        <v>369.22989999999999</v>
      </c>
    </row>
    <row r="8970" spans="1:9" hidden="1">
      <c r="A8970" s="115" t="s">
        <v>23596</v>
      </c>
      <c r="B8970" s="115" t="s">
        <v>23597</v>
      </c>
      <c r="C8970" s="115" t="s">
        <v>23598</v>
      </c>
      <c r="D8970" s="115" t="s">
        <v>1242</v>
      </c>
      <c r="E8970" s="115">
        <v>395.41059999999999</v>
      </c>
      <c r="F8970" s="674">
        <v>293.83600000000001</v>
      </c>
      <c r="G8970" s="674">
        <v>295.84500000000003</v>
      </c>
      <c r="H8970" s="115">
        <f t="shared" si="280"/>
        <v>1.0068371472522089</v>
      </c>
      <c r="I8970" s="115">
        <f t="shared" si="281"/>
        <v>398.11410000000001</v>
      </c>
    </row>
    <row r="8971" spans="1:9" hidden="1">
      <c r="A8971" s="115" t="s">
        <v>23599</v>
      </c>
      <c r="B8971" s="115" t="s">
        <v>23600</v>
      </c>
      <c r="C8971" s="115" t="s">
        <v>23601</v>
      </c>
      <c r="D8971" s="115" t="s">
        <v>1242</v>
      </c>
      <c r="E8971" s="115">
        <v>473.25779999999997</v>
      </c>
      <c r="F8971" s="674">
        <v>293.83600000000001</v>
      </c>
      <c r="G8971" s="674">
        <v>295.84500000000003</v>
      </c>
      <c r="H8971" s="115">
        <f t="shared" si="280"/>
        <v>1.0068371472522089</v>
      </c>
      <c r="I8971" s="115">
        <f t="shared" si="281"/>
        <v>476.49349999999998</v>
      </c>
    </row>
    <row r="8972" spans="1:9" hidden="1">
      <c r="A8972" s="115" t="s">
        <v>23602</v>
      </c>
      <c r="B8972" s="115" t="s">
        <v>23603</v>
      </c>
      <c r="C8972" s="115" t="s">
        <v>23604</v>
      </c>
      <c r="D8972" s="115" t="s">
        <v>1242</v>
      </c>
      <c r="E8972" s="115">
        <v>553.84690000000001</v>
      </c>
      <c r="F8972" s="674">
        <v>293.83600000000001</v>
      </c>
      <c r="G8972" s="674">
        <v>295.84500000000003</v>
      </c>
      <c r="H8972" s="115">
        <f t="shared" si="280"/>
        <v>1.0068371472522089</v>
      </c>
      <c r="I8972" s="115">
        <f t="shared" si="281"/>
        <v>557.6336</v>
      </c>
    </row>
    <row r="8973" spans="1:9" hidden="1">
      <c r="A8973" s="115" t="s">
        <v>23605</v>
      </c>
      <c r="B8973" s="115" t="s">
        <v>23606</v>
      </c>
      <c r="C8973" s="115" t="s">
        <v>23607</v>
      </c>
      <c r="D8973" s="115" t="s">
        <v>1242</v>
      </c>
      <c r="E8973" s="115">
        <v>623.53039999999999</v>
      </c>
      <c r="F8973" s="674">
        <v>293.83600000000001</v>
      </c>
      <c r="G8973" s="674">
        <v>295.84500000000003</v>
      </c>
      <c r="H8973" s="115">
        <f t="shared" si="280"/>
        <v>1.0068371472522089</v>
      </c>
      <c r="I8973" s="115">
        <f t="shared" si="281"/>
        <v>627.79359999999997</v>
      </c>
    </row>
    <row r="8974" spans="1:9" hidden="1">
      <c r="A8974" s="115" t="s">
        <v>23608</v>
      </c>
      <c r="B8974" s="115" t="s">
        <v>23609</v>
      </c>
      <c r="C8974" s="115" t="s">
        <v>23610</v>
      </c>
      <c r="D8974" s="115" t="s">
        <v>1242</v>
      </c>
      <c r="E8974" s="115">
        <v>189.50800000000001</v>
      </c>
      <c r="F8974" s="674">
        <v>293.83600000000001</v>
      </c>
      <c r="G8974" s="674">
        <v>295.84500000000003</v>
      </c>
      <c r="H8974" s="115">
        <f t="shared" si="280"/>
        <v>1.0068371472522089</v>
      </c>
      <c r="I8974" s="115">
        <f t="shared" si="281"/>
        <v>190.80369999999999</v>
      </c>
    </row>
    <row r="8975" spans="1:9" hidden="1">
      <c r="A8975" s="115" t="s">
        <v>23611</v>
      </c>
      <c r="B8975" s="115" t="s">
        <v>23612</v>
      </c>
      <c r="C8975" s="115" t="s">
        <v>23613</v>
      </c>
      <c r="D8975" s="115" t="s">
        <v>1242</v>
      </c>
      <c r="E8975" s="115">
        <v>207.05340000000001</v>
      </c>
      <c r="F8975" s="674">
        <v>293.83600000000001</v>
      </c>
      <c r="G8975" s="674">
        <v>295.84500000000003</v>
      </c>
      <c r="H8975" s="115">
        <f t="shared" si="280"/>
        <v>1.0068371472522089</v>
      </c>
      <c r="I8975" s="115">
        <f t="shared" si="281"/>
        <v>208.4691</v>
      </c>
    </row>
    <row r="8976" spans="1:9" hidden="1">
      <c r="A8976" s="115" t="s">
        <v>23614</v>
      </c>
      <c r="B8976" s="115" t="s">
        <v>23615</v>
      </c>
      <c r="C8976" s="115" t="s">
        <v>23616</v>
      </c>
      <c r="D8976" s="115" t="s">
        <v>1242</v>
      </c>
      <c r="E8976" s="115">
        <v>252.3082</v>
      </c>
      <c r="F8976" s="674">
        <v>293.83600000000001</v>
      </c>
      <c r="G8976" s="674">
        <v>295.84500000000003</v>
      </c>
      <c r="H8976" s="115">
        <f t="shared" si="280"/>
        <v>1.0068371472522089</v>
      </c>
      <c r="I8976" s="115">
        <f t="shared" si="281"/>
        <v>254.0333</v>
      </c>
    </row>
    <row r="8977" spans="1:9" hidden="1">
      <c r="A8977" s="115" t="s">
        <v>23617</v>
      </c>
      <c r="B8977" s="115" t="s">
        <v>23618</v>
      </c>
      <c r="C8977" s="115" t="s">
        <v>23619</v>
      </c>
      <c r="D8977" s="115" t="s">
        <v>1242</v>
      </c>
      <c r="E8977" s="115">
        <v>289.41269999999997</v>
      </c>
      <c r="F8977" s="674">
        <v>293.83600000000001</v>
      </c>
      <c r="G8977" s="674">
        <v>295.84500000000003</v>
      </c>
      <c r="H8977" s="115">
        <f t="shared" si="280"/>
        <v>1.0068371472522089</v>
      </c>
      <c r="I8977" s="115">
        <f t="shared" si="281"/>
        <v>291.39150000000001</v>
      </c>
    </row>
    <row r="8978" spans="1:9" hidden="1">
      <c r="A8978" s="115" t="s">
        <v>23620</v>
      </c>
      <c r="B8978" s="115" t="s">
        <v>23621</v>
      </c>
      <c r="C8978" s="115" t="s">
        <v>23622</v>
      </c>
      <c r="D8978" s="115" t="s">
        <v>1242</v>
      </c>
      <c r="E8978" s="115">
        <v>308.18880000000001</v>
      </c>
      <c r="F8978" s="674">
        <v>293.83600000000001</v>
      </c>
      <c r="G8978" s="674">
        <v>295.84500000000003</v>
      </c>
      <c r="H8978" s="115">
        <f t="shared" si="280"/>
        <v>1.0068371472522089</v>
      </c>
      <c r="I8978" s="115">
        <f t="shared" si="281"/>
        <v>310.29590000000002</v>
      </c>
    </row>
    <row r="8979" spans="1:9" hidden="1">
      <c r="A8979" s="115" t="s">
        <v>23623</v>
      </c>
      <c r="B8979" s="115" t="s">
        <v>23624</v>
      </c>
      <c r="C8979" s="115" t="s">
        <v>23625</v>
      </c>
      <c r="D8979" s="115" t="s">
        <v>1138</v>
      </c>
      <c r="E8979" s="115">
        <v>360.7337</v>
      </c>
      <c r="F8979" s="674">
        <v>293.83600000000001</v>
      </c>
      <c r="G8979" s="674">
        <v>295.84500000000003</v>
      </c>
      <c r="H8979" s="115">
        <f t="shared" si="280"/>
        <v>1.0068371472522089</v>
      </c>
      <c r="I8979" s="115">
        <f t="shared" si="281"/>
        <v>363.20010000000002</v>
      </c>
    </row>
    <row r="8980" spans="1:9" hidden="1">
      <c r="A8980" s="115" t="s">
        <v>23626</v>
      </c>
      <c r="B8980" s="115" t="s">
        <v>23627</v>
      </c>
      <c r="C8980" s="115" t="s">
        <v>23628</v>
      </c>
      <c r="D8980" s="115" t="s">
        <v>1138</v>
      </c>
      <c r="E8980" s="115">
        <v>408.7439</v>
      </c>
      <c r="F8980" s="674">
        <v>293.83600000000001</v>
      </c>
      <c r="G8980" s="674">
        <v>295.84500000000003</v>
      </c>
      <c r="H8980" s="115">
        <f t="shared" si="280"/>
        <v>1.0068371472522089</v>
      </c>
      <c r="I8980" s="115">
        <f t="shared" si="281"/>
        <v>411.5385</v>
      </c>
    </row>
    <row r="8981" spans="1:9" hidden="1">
      <c r="A8981" s="115" t="s">
        <v>23629</v>
      </c>
      <c r="B8981" s="115" t="s">
        <v>23630</v>
      </c>
      <c r="C8981" s="115" t="s">
        <v>23631</v>
      </c>
      <c r="D8981" s="115" t="s">
        <v>1138</v>
      </c>
      <c r="E8981" s="115">
        <v>502.84609999999998</v>
      </c>
      <c r="F8981" s="674">
        <v>293.83600000000001</v>
      </c>
      <c r="G8981" s="674">
        <v>295.84500000000003</v>
      </c>
      <c r="H8981" s="115">
        <f t="shared" si="280"/>
        <v>1.0068371472522089</v>
      </c>
      <c r="I8981" s="115">
        <f t="shared" si="281"/>
        <v>506.28410000000002</v>
      </c>
    </row>
    <row r="8982" spans="1:9" hidden="1">
      <c r="A8982" s="115" t="s">
        <v>23632</v>
      </c>
      <c r="B8982" s="115" t="s">
        <v>23633</v>
      </c>
      <c r="C8982" s="115" t="s">
        <v>23634</v>
      </c>
      <c r="D8982" s="115" t="s">
        <v>1138</v>
      </c>
      <c r="E8982" s="115">
        <v>606.12909999999999</v>
      </c>
      <c r="F8982" s="674">
        <v>293.83600000000001</v>
      </c>
      <c r="G8982" s="674">
        <v>295.84500000000003</v>
      </c>
      <c r="H8982" s="115">
        <f t="shared" si="280"/>
        <v>1.0068371472522089</v>
      </c>
      <c r="I8982" s="115">
        <f t="shared" si="281"/>
        <v>610.27329999999995</v>
      </c>
    </row>
    <row r="8983" spans="1:9" hidden="1">
      <c r="A8983" s="115" t="s">
        <v>23635</v>
      </c>
      <c r="B8983" s="115" t="s">
        <v>23636</v>
      </c>
      <c r="C8983" s="115" t="s">
        <v>23637</v>
      </c>
      <c r="D8983" s="115" t="s">
        <v>1138</v>
      </c>
      <c r="E8983" s="115">
        <v>722.78399999999999</v>
      </c>
      <c r="F8983" s="674">
        <v>293.83600000000001</v>
      </c>
      <c r="G8983" s="674">
        <v>295.84500000000003</v>
      </c>
      <c r="H8983" s="115">
        <f t="shared" si="280"/>
        <v>1.0068371472522089</v>
      </c>
      <c r="I8983" s="115">
        <f t="shared" si="281"/>
        <v>727.72580000000005</v>
      </c>
    </row>
    <row r="8984" spans="1:9" hidden="1">
      <c r="A8984" s="115" t="s">
        <v>23638</v>
      </c>
      <c r="B8984" s="115" t="s">
        <v>23639</v>
      </c>
      <c r="C8984" s="115" t="s">
        <v>23640</v>
      </c>
      <c r="D8984" s="115" t="s">
        <v>1242</v>
      </c>
      <c r="E8984" s="115">
        <v>257.72120000000001</v>
      </c>
      <c r="F8984" s="674">
        <v>293.83600000000001</v>
      </c>
      <c r="G8984" s="674">
        <v>295.84500000000003</v>
      </c>
      <c r="H8984" s="115">
        <f t="shared" si="280"/>
        <v>1.0068371472522089</v>
      </c>
      <c r="I8984" s="115">
        <f t="shared" si="281"/>
        <v>259.48329999999999</v>
      </c>
    </row>
    <row r="8985" spans="1:9" hidden="1">
      <c r="A8985" s="115" t="s">
        <v>23641</v>
      </c>
      <c r="B8985" s="115" t="s">
        <v>23642</v>
      </c>
      <c r="C8985" s="115" t="s">
        <v>23643</v>
      </c>
      <c r="D8985" s="115" t="s">
        <v>1242</v>
      </c>
      <c r="E8985" s="115">
        <v>396.61739999999998</v>
      </c>
      <c r="F8985" s="674">
        <v>293.83600000000001</v>
      </c>
      <c r="G8985" s="674">
        <v>295.84500000000003</v>
      </c>
      <c r="H8985" s="115">
        <f t="shared" si="280"/>
        <v>1.0068371472522089</v>
      </c>
      <c r="I8985" s="115">
        <f t="shared" si="281"/>
        <v>399.32909999999998</v>
      </c>
    </row>
    <row r="8986" spans="1:9" hidden="1">
      <c r="A8986" s="115" t="s">
        <v>23644</v>
      </c>
      <c r="B8986" s="115" t="s">
        <v>23645</v>
      </c>
      <c r="C8986" s="115" t="s">
        <v>23646</v>
      </c>
      <c r="D8986" s="115" t="s">
        <v>1242</v>
      </c>
      <c r="E8986" s="115">
        <v>297.13729999999998</v>
      </c>
      <c r="F8986" s="674">
        <v>293.83600000000001</v>
      </c>
      <c r="G8986" s="674">
        <v>295.84500000000003</v>
      </c>
      <c r="H8986" s="115">
        <f t="shared" si="280"/>
        <v>1.0068371472522089</v>
      </c>
      <c r="I8986" s="115">
        <f t="shared" si="281"/>
        <v>299.16890000000001</v>
      </c>
    </row>
    <row r="8987" spans="1:9" hidden="1">
      <c r="A8987" s="115" t="s">
        <v>23647</v>
      </c>
      <c r="B8987" s="115" t="s">
        <v>23648</v>
      </c>
      <c r="C8987" s="115" t="s">
        <v>23649</v>
      </c>
      <c r="D8987" s="115" t="s">
        <v>1242</v>
      </c>
      <c r="E8987" s="115">
        <v>454.6447</v>
      </c>
      <c r="F8987" s="674">
        <v>293.83600000000001</v>
      </c>
      <c r="G8987" s="674">
        <v>295.84500000000003</v>
      </c>
      <c r="H8987" s="115">
        <f t="shared" si="280"/>
        <v>1.0068371472522089</v>
      </c>
      <c r="I8987" s="115">
        <f t="shared" si="281"/>
        <v>457.75319999999999</v>
      </c>
    </row>
    <row r="8988" spans="1:9" hidden="1">
      <c r="A8988" s="115" t="s">
        <v>23650</v>
      </c>
      <c r="B8988" s="115" t="s">
        <v>23651</v>
      </c>
      <c r="C8988" s="115" t="s">
        <v>23652</v>
      </c>
      <c r="D8988" s="115" t="s">
        <v>1242</v>
      </c>
      <c r="E8988" s="115">
        <v>338.06950000000001</v>
      </c>
      <c r="F8988" s="674">
        <v>293.83600000000001</v>
      </c>
      <c r="G8988" s="674">
        <v>295.84500000000003</v>
      </c>
      <c r="H8988" s="115">
        <f t="shared" si="280"/>
        <v>1.0068371472522089</v>
      </c>
      <c r="I8988" s="115">
        <f t="shared" si="281"/>
        <v>340.3809</v>
      </c>
    </row>
    <row r="8989" spans="1:9" hidden="1">
      <c r="A8989" s="115" t="s">
        <v>23653</v>
      </c>
      <c r="B8989" s="115" t="s">
        <v>23654</v>
      </c>
      <c r="C8989" s="115" t="s">
        <v>23655</v>
      </c>
      <c r="D8989" s="115" t="s">
        <v>1242</v>
      </c>
      <c r="E8989" s="115">
        <v>517.67700000000002</v>
      </c>
      <c r="F8989" s="674">
        <v>293.83600000000001</v>
      </c>
      <c r="G8989" s="674">
        <v>295.84500000000003</v>
      </c>
      <c r="H8989" s="115">
        <f t="shared" si="280"/>
        <v>1.0068371472522089</v>
      </c>
      <c r="I8989" s="115">
        <f t="shared" si="281"/>
        <v>521.21640000000002</v>
      </c>
    </row>
    <row r="8990" spans="1:9" hidden="1">
      <c r="A8990" s="115" t="s">
        <v>23656</v>
      </c>
      <c r="B8990" s="115" t="s">
        <v>23657</v>
      </c>
      <c r="C8990" s="115" t="s">
        <v>23658</v>
      </c>
      <c r="D8990" s="115" t="s">
        <v>1242</v>
      </c>
      <c r="E8990" s="115">
        <v>428.52460000000002</v>
      </c>
      <c r="F8990" s="674">
        <v>293.83600000000001</v>
      </c>
      <c r="G8990" s="674">
        <v>295.84500000000003</v>
      </c>
      <c r="H8990" s="115">
        <f t="shared" si="280"/>
        <v>1.0068371472522089</v>
      </c>
      <c r="I8990" s="115">
        <f t="shared" si="281"/>
        <v>431.4545</v>
      </c>
    </row>
    <row r="8991" spans="1:9" hidden="1">
      <c r="A8991" s="115" t="s">
        <v>23659</v>
      </c>
      <c r="B8991" s="115" t="s">
        <v>23660</v>
      </c>
      <c r="C8991" s="115" t="s">
        <v>23661</v>
      </c>
      <c r="D8991" s="115" t="s">
        <v>1242</v>
      </c>
      <c r="E8991" s="115">
        <v>655.27430000000004</v>
      </c>
      <c r="F8991" s="674">
        <v>293.83600000000001</v>
      </c>
      <c r="G8991" s="674">
        <v>295.84500000000003</v>
      </c>
      <c r="H8991" s="115">
        <f t="shared" si="280"/>
        <v>1.0068371472522089</v>
      </c>
      <c r="I8991" s="115">
        <f t="shared" si="281"/>
        <v>659.75450000000001</v>
      </c>
    </row>
    <row r="8992" spans="1:9" hidden="1">
      <c r="A8992" s="115" t="s">
        <v>23662</v>
      </c>
      <c r="B8992" s="115" t="s">
        <v>23663</v>
      </c>
      <c r="C8992" s="115" t="s">
        <v>23664</v>
      </c>
      <c r="D8992" s="115" t="s">
        <v>1242</v>
      </c>
      <c r="E8992" s="115">
        <v>528.58100000000002</v>
      </c>
      <c r="F8992" s="674">
        <v>293.83600000000001</v>
      </c>
      <c r="G8992" s="674">
        <v>295.84500000000003</v>
      </c>
      <c r="H8992" s="115">
        <f t="shared" si="280"/>
        <v>1.0068371472522089</v>
      </c>
      <c r="I8992" s="115">
        <f t="shared" si="281"/>
        <v>532.19500000000005</v>
      </c>
    </row>
    <row r="8993" spans="1:9" hidden="1">
      <c r="A8993" s="115" t="s">
        <v>23665</v>
      </c>
      <c r="B8993" s="115" t="s">
        <v>23666</v>
      </c>
      <c r="C8993" s="115" t="s">
        <v>23667</v>
      </c>
      <c r="D8993" s="115" t="s">
        <v>1242</v>
      </c>
      <c r="E8993" s="115">
        <v>808.61180000000002</v>
      </c>
      <c r="F8993" s="674">
        <v>293.83600000000001</v>
      </c>
      <c r="G8993" s="674">
        <v>295.84500000000003</v>
      </c>
      <c r="H8993" s="115">
        <f t="shared" si="280"/>
        <v>1.0068371472522089</v>
      </c>
      <c r="I8993" s="115">
        <f t="shared" si="281"/>
        <v>814.1404</v>
      </c>
    </row>
    <row r="8994" spans="1:9" hidden="1">
      <c r="A8994" s="115" t="s">
        <v>23668</v>
      </c>
      <c r="B8994" s="115" t="s">
        <v>23669</v>
      </c>
      <c r="C8994" s="115" t="s">
        <v>23670</v>
      </c>
      <c r="D8994" s="115" t="s">
        <v>1242</v>
      </c>
      <c r="E8994" s="115">
        <v>360.80970000000002</v>
      </c>
      <c r="F8994" s="674">
        <v>293.83600000000001</v>
      </c>
      <c r="G8994" s="674">
        <v>295.84500000000003</v>
      </c>
      <c r="H8994" s="115">
        <f t="shared" si="280"/>
        <v>1.0068371472522089</v>
      </c>
      <c r="I8994" s="115">
        <f t="shared" si="281"/>
        <v>363.27659999999997</v>
      </c>
    </row>
    <row r="8995" spans="1:9" hidden="1">
      <c r="A8995" s="115" t="s">
        <v>23671</v>
      </c>
      <c r="B8995" s="115" t="s">
        <v>23672</v>
      </c>
      <c r="C8995" s="115" t="s">
        <v>23673</v>
      </c>
      <c r="D8995" s="115" t="s">
        <v>1242</v>
      </c>
      <c r="E8995" s="115">
        <v>721.84370000000001</v>
      </c>
      <c r="F8995" s="674">
        <v>293.83600000000001</v>
      </c>
      <c r="G8995" s="674">
        <v>295.84500000000003</v>
      </c>
      <c r="H8995" s="115">
        <f t="shared" si="280"/>
        <v>1.0068371472522089</v>
      </c>
      <c r="I8995" s="115">
        <f t="shared" si="281"/>
        <v>726.77909999999997</v>
      </c>
    </row>
    <row r="8996" spans="1:9" hidden="1">
      <c r="A8996" s="115" t="s">
        <v>23674</v>
      </c>
      <c r="B8996" s="115" t="s">
        <v>23675</v>
      </c>
      <c r="C8996" s="115" t="s">
        <v>23676</v>
      </c>
      <c r="D8996" s="115" t="s">
        <v>1242</v>
      </c>
      <c r="E8996" s="115">
        <v>415.99220000000003</v>
      </c>
      <c r="F8996" s="674">
        <v>293.83600000000001</v>
      </c>
      <c r="G8996" s="674">
        <v>295.84500000000003</v>
      </c>
      <c r="H8996" s="115">
        <f t="shared" si="280"/>
        <v>1.0068371472522089</v>
      </c>
      <c r="I8996" s="115">
        <f t="shared" si="281"/>
        <v>418.83640000000003</v>
      </c>
    </row>
    <row r="8997" spans="1:9" hidden="1">
      <c r="A8997" s="115" t="s">
        <v>23677</v>
      </c>
      <c r="B8997" s="115" t="s">
        <v>23678</v>
      </c>
      <c r="C8997" s="115" t="s">
        <v>23679</v>
      </c>
      <c r="D8997" s="115" t="s">
        <v>1242</v>
      </c>
      <c r="E8997" s="115">
        <v>827.45339999999999</v>
      </c>
      <c r="F8997" s="674">
        <v>293.83600000000001</v>
      </c>
      <c r="G8997" s="674">
        <v>295.84500000000003</v>
      </c>
      <c r="H8997" s="115">
        <f t="shared" si="280"/>
        <v>1.0068371472522089</v>
      </c>
      <c r="I8997" s="115">
        <f t="shared" si="281"/>
        <v>833.11080000000004</v>
      </c>
    </row>
    <row r="8998" spans="1:9" hidden="1">
      <c r="A8998" s="115" t="s">
        <v>23680</v>
      </c>
      <c r="B8998" s="115" t="s">
        <v>23681</v>
      </c>
      <c r="C8998" s="115" t="s">
        <v>23682</v>
      </c>
      <c r="D8998" s="115" t="s">
        <v>1242</v>
      </c>
      <c r="E8998" s="115">
        <v>473.29730000000001</v>
      </c>
      <c r="F8998" s="674">
        <v>293.83600000000001</v>
      </c>
      <c r="G8998" s="674">
        <v>295.84500000000003</v>
      </c>
      <c r="H8998" s="115">
        <f t="shared" si="280"/>
        <v>1.0068371472522089</v>
      </c>
      <c r="I8998" s="115">
        <f t="shared" si="281"/>
        <v>476.5333</v>
      </c>
    </row>
    <row r="8999" spans="1:9" hidden="1">
      <c r="A8999" s="115" t="s">
        <v>23683</v>
      </c>
      <c r="B8999" s="115" t="s">
        <v>23684</v>
      </c>
      <c r="C8999" s="115" t="s">
        <v>23685</v>
      </c>
      <c r="D8999" s="115" t="s">
        <v>1242</v>
      </c>
      <c r="E8999" s="115">
        <v>942.1721</v>
      </c>
      <c r="F8999" s="674">
        <v>293.83600000000001</v>
      </c>
      <c r="G8999" s="674">
        <v>295.84500000000003</v>
      </c>
      <c r="H8999" s="115">
        <f t="shared" si="280"/>
        <v>1.0068371472522089</v>
      </c>
      <c r="I8999" s="115">
        <f t="shared" si="281"/>
        <v>948.61389999999994</v>
      </c>
    </row>
    <row r="9000" spans="1:9" hidden="1">
      <c r="A9000" s="115" t="s">
        <v>23686</v>
      </c>
      <c r="B9000" s="115" t="s">
        <v>23687</v>
      </c>
      <c r="C9000" s="115" t="s">
        <v>23688</v>
      </c>
      <c r="D9000" s="115" t="s">
        <v>1242</v>
      </c>
      <c r="E9000" s="115">
        <v>599.93439999999998</v>
      </c>
      <c r="F9000" s="674">
        <v>293.83600000000001</v>
      </c>
      <c r="G9000" s="674">
        <v>295.84500000000003</v>
      </c>
      <c r="H9000" s="115">
        <f t="shared" si="280"/>
        <v>1.0068371472522089</v>
      </c>
      <c r="I9000" s="115">
        <f t="shared" si="281"/>
        <v>604.03620000000001</v>
      </c>
    </row>
    <row r="9001" spans="1:9" hidden="1">
      <c r="A9001" s="115" t="s">
        <v>23689</v>
      </c>
      <c r="B9001" s="115" t="s">
        <v>23690</v>
      </c>
      <c r="C9001" s="115" t="s">
        <v>23691</v>
      </c>
      <c r="D9001" s="115" t="s">
        <v>1242</v>
      </c>
      <c r="E9001" s="115">
        <v>1192.5992000000001</v>
      </c>
      <c r="F9001" s="674">
        <v>293.83600000000001</v>
      </c>
      <c r="G9001" s="674">
        <v>295.84500000000003</v>
      </c>
      <c r="H9001" s="115">
        <f t="shared" si="280"/>
        <v>1.0068371472522089</v>
      </c>
      <c r="I9001" s="115">
        <f t="shared" si="281"/>
        <v>1200.7532000000001</v>
      </c>
    </row>
    <row r="9002" spans="1:9" hidden="1">
      <c r="A9002" s="115" t="s">
        <v>23692</v>
      </c>
      <c r="B9002" s="115" t="s">
        <v>23693</v>
      </c>
      <c r="C9002" s="115" t="s">
        <v>23694</v>
      </c>
      <c r="D9002" s="115" t="s">
        <v>1242</v>
      </c>
      <c r="E9002" s="115">
        <v>740.01340000000005</v>
      </c>
      <c r="F9002" s="674">
        <v>293.83600000000001</v>
      </c>
      <c r="G9002" s="674">
        <v>295.84500000000003</v>
      </c>
      <c r="H9002" s="115">
        <f t="shared" si="280"/>
        <v>1.0068371472522089</v>
      </c>
      <c r="I9002" s="115">
        <f t="shared" si="281"/>
        <v>745.07299999999998</v>
      </c>
    </row>
    <row r="9003" spans="1:9" hidden="1">
      <c r="A9003" s="115" t="s">
        <v>23695</v>
      </c>
      <c r="B9003" s="115" t="s">
        <v>23696</v>
      </c>
      <c r="C9003" s="115" t="s">
        <v>23697</v>
      </c>
      <c r="D9003" s="115" t="s">
        <v>1242</v>
      </c>
      <c r="E9003" s="115">
        <v>1471.6735000000001</v>
      </c>
      <c r="F9003" s="674">
        <v>293.83600000000001</v>
      </c>
      <c r="G9003" s="674">
        <v>295.84500000000003</v>
      </c>
      <c r="H9003" s="115">
        <f t="shared" si="280"/>
        <v>1.0068371472522089</v>
      </c>
      <c r="I9003" s="115">
        <f t="shared" si="281"/>
        <v>1481.7355</v>
      </c>
    </row>
    <row r="9004" spans="1:9" hidden="1">
      <c r="A9004" s="115" t="s">
        <v>23698</v>
      </c>
      <c r="B9004" s="115" t="s">
        <v>23699</v>
      </c>
      <c r="C9004" s="115" t="s">
        <v>23700</v>
      </c>
      <c r="D9004" s="115" t="s">
        <v>1242</v>
      </c>
      <c r="E9004" s="115">
        <v>399.46789999999999</v>
      </c>
      <c r="F9004" s="674">
        <v>293.83600000000001</v>
      </c>
      <c r="G9004" s="674">
        <v>295.84500000000003</v>
      </c>
      <c r="H9004" s="115">
        <f t="shared" si="280"/>
        <v>1.0068371472522089</v>
      </c>
      <c r="I9004" s="115">
        <f t="shared" si="281"/>
        <v>402.19909999999999</v>
      </c>
    </row>
    <row r="9005" spans="1:9" hidden="1">
      <c r="A9005" s="115" t="s">
        <v>23701</v>
      </c>
      <c r="B9005" s="115" t="s">
        <v>23702</v>
      </c>
      <c r="C9005" s="115" t="s">
        <v>23703</v>
      </c>
      <c r="D9005" s="115" t="s">
        <v>1242</v>
      </c>
      <c r="E9005" s="115">
        <v>799.18409999999994</v>
      </c>
      <c r="F9005" s="674">
        <v>293.83600000000001</v>
      </c>
      <c r="G9005" s="674">
        <v>295.84500000000003</v>
      </c>
      <c r="H9005" s="115">
        <f t="shared" si="280"/>
        <v>1.0068371472522089</v>
      </c>
      <c r="I9005" s="115">
        <f t="shared" si="281"/>
        <v>804.64819999999997</v>
      </c>
    </row>
    <row r="9006" spans="1:9" hidden="1">
      <c r="A9006" s="115" t="s">
        <v>23704</v>
      </c>
      <c r="B9006" s="115" t="s">
        <v>23705</v>
      </c>
      <c r="C9006" s="115" t="s">
        <v>23706</v>
      </c>
      <c r="D9006" s="115" t="s">
        <v>1242</v>
      </c>
      <c r="E9006" s="115">
        <v>460.56279999999998</v>
      </c>
      <c r="F9006" s="674">
        <v>293.83600000000001</v>
      </c>
      <c r="G9006" s="674">
        <v>295.84500000000003</v>
      </c>
      <c r="H9006" s="115">
        <f t="shared" si="280"/>
        <v>1.0068371472522089</v>
      </c>
      <c r="I9006" s="115">
        <f t="shared" si="281"/>
        <v>463.71170000000001</v>
      </c>
    </row>
    <row r="9007" spans="1:9" hidden="1">
      <c r="A9007" s="115" t="s">
        <v>23707</v>
      </c>
      <c r="B9007" s="115" t="s">
        <v>23708</v>
      </c>
      <c r="C9007" s="115" t="s">
        <v>23709</v>
      </c>
      <c r="D9007" s="115" t="s">
        <v>1242</v>
      </c>
      <c r="E9007" s="115">
        <v>916.10910000000001</v>
      </c>
      <c r="F9007" s="674">
        <v>293.83600000000001</v>
      </c>
      <c r="G9007" s="674">
        <v>295.84500000000003</v>
      </c>
      <c r="H9007" s="115">
        <f t="shared" si="280"/>
        <v>1.0068371472522089</v>
      </c>
      <c r="I9007" s="115">
        <f t="shared" si="281"/>
        <v>922.37270000000001</v>
      </c>
    </row>
    <row r="9008" spans="1:9" hidden="1">
      <c r="A9008" s="115" t="s">
        <v>23710</v>
      </c>
      <c r="B9008" s="115" t="s">
        <v>23711</v>
      </c>
      <c r="C9008" s="115" t="s">
        <v>23712</v>
      </c>
      <c r="D9008" s="115" t="s">
        <v>1242</v>
      </c>
      <c r="E9008" s="115">
        <v>524.0077</v>
      </c>
      <c r="F9008" s="674">
        <v>293.83600000000001</v>
      </c>
      <c r="G9008" s="674">
        <v>295.84500000000003</v>
      </c>
      <c r="H9008" s="115">
        <f t="shared" si="280"/>
        <v>1.0068371472522089</v>
      </c>
      <c r="I9008" s="115">
        <f t="shared" si="281"/>
        <v>527.59040000000005</v>
      </c>
    </row>
    <row r="9009" spans="1:9" hidden="1">
      <c r="A9009" s="115" t="s">
        <v>23713</v>
      </c>
      <c r="B9009" s="115" t="s">
        <v>23714</v>
      </c>
      <c r="C9009" s="115" t="s">
        <v>23715</v>
      </c>
      <c r="D9009" s="115" t="s">
        <v>1242</v>
      </c>
      <c r="E9009" s="115">
        <v>1043.1192000000001</v>
      </c>
      <c r="F9009" s="674">
        <v>293.83600000000001</v>
      </c>
      <c r="G9009" s="674">
        <v>295.84500000000003</v>
      </c>
      <c r="H9009" s="115">
        <f t="shared" si="280"/>
        <v>1.0068371472522089</v>
      </c>
      <c r="I9009" s="115">
        <f t="shared" si="281"/>
        <v>1050.2511999999999</v>
      </c>
    </row>
    <row r="9010" spans="1:9" hidden="1">
      <c r="A9010" s="115" t="s">
        <v>23716</v>
      </c>
      <c r="B9010" s="115" t="s">
        <v>23717</v>
      </c>
      <c r="C9010" s="115" t="s">
        <v>23718</v>
      </c>
      <c r="D9010" s="115" t="s">
        <v>1242</v>
      </c>
      <c r="E9010" s="115">
        <v>664.21310000000005</v>
      </c>
      <c r="F9010" s="674">
        <v>293.83600000000001</v>
      </c>
      <c r="G9010" s="674">
        <v>295.84500000000003</v>
      </c>
      <c r="H9010" s="115">
        <f t="shared" si="280"/>
        <v>1.0068371472522089</v>
      </c>
      <c r="I9010" s="115">
        <f t="shared" si="281"/>
        <v>668.75440000000003</v>
      </c>
    </row>
    <row r="9011" spans="1:9" hidden="1">
      <c r="A9011" s="115" t="s">
        <v>23719</v>
      </c>
      <c r="B9011" s="115" t="s">
        <v>23720</v>
      </c>
      <c r="C9011" s="115" t="s">
        <v>23721</v>
      </c>
      <c r="D9011" s="115" t="s">
        <v>1242</v>
      </c>
      <c r="E9011" s="115">
        <v>1320.3777</v>
      </c>
      <c r="F9011" s="674">
        <v>293.83600000000001</v>
      </c>
      <c r="G9011" s="674">
        <v>295.84500000000003</v>
      </c>
      <c r="H9011" s="115">
        <f t="shared" si="280"/>
        <v>1.0068371472522089</v>
      </c>
      <c r="I9011" s="115">
        <f t="shared" si="281"/>
        <v>1329.4052999999999</v>
      </c>
    </row>
    <row r="9012" spans="1:9" hidden="1">
      <c r="A9012" s="115" t="s">
        <v>23722</v>
      </c>
      <c r="B9012" s="115" t="s">
        <v>23723</v>
      </c>
      <c r="C9012" s="115" t="s">
        <v>23724</v>
      </c>
      <c r="D9012" s="115" t="s">
        <v>1242</v>
      </c>
      <c r="E9012" s="115">
        <v>819.30060000000003</v>
      </c>
      <c r="F9012" s="674">
        <v>293.83600000000001</v>
      </c>
      <c r="G9012" s="674">
        <v>295.84500000000003</v>
      </c>
      <c r="H9012" s="115">
        <f t="shared" si="280"/>
        <v>1.0068371472522089</v>
      </c>
      <c r="I9012" s="115">
        <f t="shared" si="281"/>
        <v>824.90229999999997</v>
      </c>
    </row>
    <row r="9013" spans="1:9" hidden="1">
      <c r="A9013" s="115" t="s">
        <v>23725</v>
      </c>
      <c r="B9013" s="115" t="s">
        <v>23726</v>
      </c>
      <c r="C9013" s="115" t="s">
        <v>23727</v>
      </c>
      <c r="D9013" s="115" t="s">
        <v>1242</v>
      </c>
      <c r="E9013" s="115">
        <v>1629.3527999999999</v>
      </c>
      <c r="F9013" s="674">
        <v>293.83600000000001</v>
      </c>
      <c r="G9013" s="674">
        <v>295.84500000000003</v>
      </c>
      <c r="H9013" s="115">
        <f t="shared" si="280"/>
        <v>1.0068371472522089</v>
      </c>
      <c r="I9013" s="115">
        <f t="shared" si="281"/>
        <v>1640.4929</v>
      </c>
    </row>
    <row r="9014" spans="1:9" hidden="1">
      <c r="A9014" s="115" t="s">
        <v>23728</v>
      </c>
      <c r="B9014" s="115" t="s">
        <v>23729</v>
      </c>
      <c r="C9014" s="115" t="s">
        <v>23730</v>
      </c>
      <c r="D9014" s="115" t="s">
        <v>1453</v>
      </c>
      <c r="E9014" s="115">
        <v>168.93180000000001</v>
      </c>
      <c r="F9014" s="674">
        <v>293.83600000000001</v>
      </c>
      <c r="G9014" s="674">
        <v>295.84500000000003</v>
      </c>
      <c r="H9014" s="115">
        <f t="shared" si="280"/>
        <v>1.0068371472522089</v>
      </c>
      <c r="I9014" s="115">
        <f t="shared" si="281"/>
        <v>170.08680000000001</v>
      </c>
    </row>
    <row r="9015" spans="1:9" hidden="1">
      <c r="A9015" s="115" t="s">
        <v>23731</v>
      </c>
      <c r="B9015" s="115" t="s">
        <v>23732</v>
      </c>
      <c r="C9015" s="115" t="s">
        <v>23733</v>
      </c>
      <c r="D9015" s="115" t="s">
        <v>1453</v>
      </c>
      <c r="E9015" s="115">
        <v>327.5324</v>
      </c>
      <c r="F9015" s="674">
        <v>293.83600000000001</v>
      </c>
      <c r="G9015" s="674">
        <v>295.84500000000003</v>
      </c>
      <c r="H9015" s="115">
        <f t="shared" si="280"/>
        <v>1.0068371472522089</v>
      </c>
      <c r="I9015" s="115">
        <f t="shared" si="281"/>
        <v>329.77179999999998</v>
      </c>
    </row>
    <row r="9016" spans="1:9" hidden="1">
      <c r="A9016" s="115" t="s">
        <v>23734</v>
      </c>
      <c r="B9016" s="115" t="s">
        <v>23735</v>
      </c>
      <c r="C9016" s="115" t="s">
        <v>23736</v>
      </c>
      <c r="D9016" s="115" t="s">
        <v>1453</v>
      </c>
      <c r="E9016" s="115">
        <v>236.50450000000001</v>
      </c>
      <c r="F9016" s="674">
        <v>293.83600000000001</v>
      </c>
      <c r="G9016" s="674">
        <v>295.84500000000003</v>
      </c>
      <c r="H9016" s="115">
        <f t="shared" si="280"/>
        <v>1.0068371472522089</v>
      </c>
      <c r="I9016" s="115">
        <f t="shared" si="281"/>
        <v>238.1215</v>
      </c>
    </row>
    <row r="9017" spans="1:9" hidden="1">
      <c r="A9017" s="115" t="s">
        <v>23737</v>
      </c>
      <c r="B9017" s="115" t="s">
        <v>23738</v>
      </c>
      <c r="C9017" s="115" t="s">
        <v>23739</v>
      </c>
      <c r="D9017" s="115" t="s">
        <v>1453</v>
      </c>
      <c r="E9017" s="115">
        <v>596.10900000000004</v>
      </c>
      <c r="F9017" s="674">
        <v>293.83600000000001</v>
      </c>
      <c r="G9017" s="674">
        <v>295.84500000000003</v>
      </c>
      <c r="H9017" s="115">
        <f t="shared" si="280"/>
        <v>1.0068371472522089</v>
      </c>
      <c r="I9017" s="115">
        <f t="shared" si="281"/>
        <v>600.18470000000002</v>
      </c>
    </row>
    <row r="9018" spans="1:9" hidden="1">
      <c r="A9018" s="115" t="s">
        <v>23740</v>
      </c>
      <c r="B9018" s="115" t="s">
        <v>23741</v>
      </c>
      <c r="C9018" s="115" t="s">
        <v>23742</v>
      </c>
      <c r="D9018" s="115" t="s">
        <v>1453</v>
      </c>
      <c r="E9018" s="115">
        <v>261.84429999999998</v>
      </c>
      <c r="F9018" s="674">
        <v>293.83600000000001</v>
      </c>
      <c r="G9018" s="674">
        <v>295.84500000000003</v>
      </c>
      <c r="H9018" s="115">
        <f t="shared" si="280"/>
        <v>1.0068371472522089</v>
      </c>
      <c r="I9018" s="115">
        <f t="shared" si="281"/>
        <v>263.63459999999998</v>
      </c>
    </row>
    <row r="9019" spans="1:9" hidden="1">
      <c r="A9019" s="115" t="s">
        <v>23743</v>
      </c>
      <c r="B9019" s="115" t="s">
        <v>23744</v>
      </c>
      <c r="C9019" s="115" t="s">
        <v>23745</v>
      </c>
      <c r="D9019" s="115" t="s">
        <v>1453</v>
      </c>
      <c r="E9019" s="115">
        <v>659.9778</v>
      </c>
      <c r="F9019" s="674">
        <v>293.83600000000001</v>
      </c>
      <c r="G9019" s="674">
        <v>295.84500000000003</v>
      </c>
      <c r="H9019" s="115">
        <f t="shared" si="280"/>
        <v>1.0068371472522089</v>
      </c>
      <c r="I9019" s="115">
        <f t="shared" si="281"/>
        <v>664.49019999999996</v>
      </c>
    </row>
    <row r="9020" spans="1:9" hidden="1">
      <c r="A9020" s="115" t="s">
        <v>23746</v>
      </c>
      <c r="B9020" s="115" t="s">
        <v>23747</v>
      </c>
      <c r="C9020" s="115" t="s">
        <v>23748</v>
      </c>
      <c r="D9020" s="115" t="s">
        <v>1138</v>
      </c>
      <c r="E9020" s="115">
        <v>313.56889999999999</v>
      </c>
      <c r="F9020" s="674">
        <v>293.83600000000001</v>
      </c>
      <c r="G9020" s="674">
        <v>295.84500000000003</v>
      </c>
      <c r="H9020" s="115">
        <f t="shared" si="280"/>
        <v>1.0068371472522089</v>
      </c>
      <c r="I9020" s="115">
        <f t="shared" si="281"/>
        <v>315.71280000000002</v>
      </c>
    </row>
    <row r="9021" spans="1:9" hidden="1">
      <c r="A9021" s="115" t="s">
        <v>23749</v>
      </c>
      <c r="B9021" s="115" t="s">
        <v>23750</v>
      </c>
      <c r="C9021" s="115" t="s">
        <v>23751</v>
      </c>
      <c r="D9021" s="115" t="s">
        <v>1138</v>
      </c>
      <c r="E9021" s="115">
        <v>301.63159999999999</v>
      </c>
      <c r="F9021" s="674">
        <v>293.83600000000001</v>
      </c>
      <c r="G9021" s="674">
        <v>295.84500000000003</v>
      </c>
      <c r="H9021" s="115">
        <f t="shared" si="280"/>
        <v>1.0068371472522089</v>
      </c>
      <c r="I9021" s="115">
        <f t="shared" si="281"/>
        <v>303.69389999999999</v>
      </c>
    </row>
    <row r="9022" spans="1:9" hidden="1">
      <c r="A9022" s="115" t="s">
        <v>23752</v>
      </c>
      <c r="B9022" s="115" t="s">
        <v>23753</v>
      </c>
      <c r="C9022" s="115" t="s">
        <v>23754</v>
      </c>
      <c r="D9022" s="115" t="s">
        <v>1138</v>
      </c>
      <c r="E9022" s="115">
        <v>339.72340000000003</v>
      </c>
      <c r="F9022" s="674">
        <v>293.83600000000001</v>
      </c>
      <c r="G9022" s="674">
        <v>295.84500000000003</v>
      </c>
      <c r="H9022" s="115">
        <f t="shared" si="280"/>
        <v>1.0068371472522089</v>
      </c>
      <c r="I9022" s="115">
        <f t="shared" si="281"/>
        <v>342.04610000000002</v>
      </c>
    </row>
    <row r="9023" spans="1:9" hidden="1">
      <c r="A9023" s="115" t="s">
        <v>23755</v>
      </c>
      <c r="B9023" s="115" t="s">
        <v>23756</v>
      </c>
      <c r="C9023" s="115" t="s">
        <v>23757</v>
      </c>
      <c r="D9023" s="115" t="s">
        <v>1138</v>
      </c>
      <c r="E9023" s="115">
        <v>667.80309999999997</v>
      </c>
      <c r="F9023" s="674">
        <v>293.83600000000001</v>
      </c>
      <c r="G9023" s="674">
        <v>295.84500000000003</v>
      </c>
      <c r="H9023" s="115">
        <f t="shared" si="280"/>
        <v>1.0068371472522089</v>
      </c>
      <c r="I9023" s="115">
        <f t="shared" si="281"/>
        <v>672.36900000000003</v>
      </c>
    </row>
    <row r="9024" spans="1:9" hidden="1">
      <c r="A9024" s="115" t="s">
        <v>23758</v>
      </c>
      <c r="B9024" s="115" t="s">
        <v>23759</v>
      </c>
      <c r="C9024" s="115" t="s">
        <v>23760</v>
      </c>
      <c r="D9024" s="115" t="s">
        <v>1138</v>
      </c>
      <c r="E9024" s="115">
        <v>758.8578</v>
      </c>
      <c r="F9024" s="674">
        <v>293.83600000000001</v>
      </c>
      <c r="G9024" s="674">
        <v>295.84500000000003</v>
      </c>
      <c r="H9024" s="115">
        <f t="shared" si="280"/>
        <v>1.0068371472522089</v>
      </c>
      <c r="I9024" s="115">
        <f t="shared" si="281"/>
        <v>764.0462</v>
      </c>
    </row>
    <row r="9025" spans="1:9" hidden="1">
      <c r="A9025" s="115" t="s">
        <v>23761</v>
      </c>
      <c r="B9025" s="115" t="s">
        <v>23762</v>
      </c>
      <c r="C9025" s="115" t="s">
        <v>23763</v>
      </c>
      <c r="D9025" s="115" t="s">
        <v>1138</v>
      </c>
      <c r="E9025" s="115">
        <v>887.96159999999998</v>
      </c>
      <c r="F9025" s="674">
        <v>293.83600000000001</v>
      </c>
      <c r="G9025" s="674">
        <v>295.84500000000003</v>
      </c>
      <c r="H9025" s="115">
        <f t="shared" si="280"/>
        <v>1.0068371472522089</v>
      </c>
      <c r="I9025" s="115">
        <f t="shared" si="281"/>
        <v>894.03269999999998</v>
      </c>
    </row>
    <row r="9026" spans="1:9" hidden="1">
      <c r="A9026" s="115" t="s">
        <v>23764</v>
      </c>
      <c r="B9026" s="115" t="s">
        <v>23765</v>
      </c>
      <c r="C9026" s="115" t="s">
        <v>23766</v>
      </c>
      <c r="D9026" s="115" t="s">
        <v>1138</v>
      </c>
      <c r="E9026" s="115">
        <v>1713.8643999999999</v>
      </c>
      <c r="F9026" s="674">
        <v>293.83600000000001</v>
      </c>
      <c r="G9026" s="674">
        <v>295.84500000000003</v>
      </c>
      <c r="H9026" s="115">
        <f t="shared" si="280"/>
        <v>1.0068371472522089</v>
      </c>
      <c r="I9026" s="115">
        <f t="shared" si="281"/>
        <v>1725.5823</v>
      </c>
    </row>
    <row r="9027" spans="1:9" hidden="1">
      <c r="A9027" s="115" t="s">
        <v>23767</v>
      </c>
      <c r="B9027" s="115" t="s">
        <v>23768</v>
      </c>
      <c r="C9027" s="115" t="s">
        <v>23769</v>
      </c>
      <c r="D9027" s="115" t="s">
        <v>1138</v>
      </c>
      <c r="E9027" s="115">
        <v>203.5668</v>
      </c>
      <c r="F9027" s="674">
        <v>293.83600000000001</v>
      </c>
      <c r="G9027" s="674">
        <v>295.84500000000003</v>
      </c>
      <c r="H9027" s="115">
        <f t="shared" si="280"/>
        <v>1.0068371472522089</v>
      </c>
      <c r="I9027" s="115">
        <f t="shared" si="281"/>
        <v>204.95859999999999</v>
      </c>
    </row>
    <row r="9028" spans="1:9" hidden="1">
      <c r="A9028" s="115" t="s">
        <v>23770</v>
      </c>
      <c r="B9028" s="115" t="s">
        <v>23771</v>
      </c>
      <c r="C9028" s="115" t="s">
        <v>23772</v>
      </c>
      <c r="D9028" s="115" t="s">
        <v>1138</v>
      </c>
      <c r="E9028" s="115">
        <v>360.63229999999999</v>
      </c>
      <c r="F9028" s="674">
        <v>293.83600000000001</v>
      </c>
      <c r="G9028" s="674">
        <v>295.84500000000003</v>
      </c>
      <c r="H9028" s="115">
        <f t="shared" si="280"/>
        <v>1.0068371472522089</v>
      </c>
      <c r="I9028" s="115">
        <f t="shared" si="281"/>
        <v>363.09800000000001</v>
      </c>
    </row>
    <row r="9029" spans="1:9" hidden="1">
      <c r="A9029" s="115" t="s">
        <v>23773</v>
      </c>
      <c r="B9029" s="115" t="s">
        <v>23774</v>
      </c>
      <c r="C9029" s="115" t="s">
        <v>23775</v>
      </c>
      <c r="D9029" s="115" t="s">
        <v>1138</v>
      </c>
      <c r="E9029" s="115">
        <v>481.61110000000002</v>
      </c>
      <c r="F9029" s="674">
        <v>293.83600000000001</v>
      </c>
      <c r="G9029" s="674">
        <v>295.84500000000003</v>
      </c>
      <c r="H9029" s="115">
        <f t="shared" ref="H9029:H9092" si="282">G9029/F9029</f>
        <v>1.0068371472522089</v>
      </c>
      <c r="I9029" s="115">
        <f t="shared" ref="I9029:I9092" si="283">ROUND(H9029*E9029,4)</f>
        <v>484.90390000000002</v>
      </c>
    </row>
    <row r="9030" spans="1:9" hidden="1">
      <c r="A9030" s="115" t="s">
        <v>23776</v>
      </c>
      <c r="B9030" s="115" t="s">
        <v>23777</v>
      </c>
      <c r="C9030" s="115" t="s">
        <v>23778</v>
      </c>
      <c r="D9030" s="115" t="s">
        <v>1138</v>
      </c>
      <c r="E9030" s="115">
        <v>208.74359999999999</v>
      </c>
      <c r="F9030" s="674">
        <v>293.83600000000001</v>
      </c>
      <c r="G9030" s="674">
        <v>295.84500000000003</v>
      </c>
      <c r="H9030" s="115">
        <f t="shared" si="282"/>
        <v>1.0068371472522089</v>
      </c>
      <c r="I9030" s="115">
        <f t="shared" si="283"/>
        <v>210.17080000000001</v>
      </c>
    </row>
    <row r="9031" spans="1:9" hidden="1">
      <c r="A9031" s="115" t="s">
        <v>23779</v>
      </c>
      <c r="B9031" s="115" t="s">
        <v>23780</v>
      </c>
      <c r="C9031" s="115" t="s">
        <v>23781</v>
      </c>
      <c r="D9031" s="115" t="s">
        <v>1138</v>
      </c>
      <c r="E9031" s="115">
        <v>369.95049999999998</v>
      </c>
      <c r="F9031" s="674">
        <v>293.83600000000001</v>
      </c>
      <c r="G9031" s="674">
        <v>295.84500000000003</v>
      </c>
      <c r="H9031" s="115">
        <f t="shared" si="282"/>
        <v>1.0068371472522089</v>
      </c>
      <c r="I9031" s="115">
        <f t="shared" si="283"/>
        <v>372.47989999999999</v>
      </c>
    </row>
    <row r="9032" spans="1:9" hidden="1">
      <c r="A9032" s="115" t="s">
        <v>23782</v>
      </c>
      <c r="B9032" s="115" t="s">
        <v>23783</v>
      </c>
      <c r="C9032" s="115" t="s">
        <v>23784</v>
      </c>
      <c r="D9032" s="115" t="s">
        <v>1138</v>
      </c>
      <c r="E9032" s="115">
        <v>495.07080000000002</v>
      </c>
      <c r="F9032" s="674">
        <v>293.83600000000001</v>
      </c>
      <c r="G9032" s="674">
        <v>295.84500000000003</v>
      </c>
      <c r="H9032" s="115">
        <f t="shared" si="282"/>
        <v>1.0068371472522089</v>
      </c>
      <c r="I9032" s="115">
        <f t="shared" si="283"/>
        <v>498.45569999999998</v>
      </c>
    </row>
    <row r="9033" spans="1:9" hidden="1">
      <c r="A9033" s="115" t="s">
        <v>23785</v>
      </c>
      <c r="B9033" s="115" t="s">
        <v>23786</v>
      </c>
      <c r="C9033" s="115" t="s">
        <v>23787</v>
      </c>
      <c r="D9033" s="115" t="s">
        <v>1138</v>
      </c>
      <c r="E9033" s="115">
        <v>217.0264</v>
      </c>
      <c r="F9033" s="674">
        <v>293.83600000000001</v>
      </c>
      <c r="G9033" s="674">
        <v>295.84500000000003</v>
      </c>
      <c r="H9033" s="115">
        <f t="shared" si="282"/>
        <v>1.0068371472522089</v>
      </c>
      <c r="I9033" s="115">
        <f t="shared" si="283"/>
        <v>218.5102</v>
      </c>
    </row>
    <row r="9034" spans="1:9" hidden="1">
      <c r="A9034" s="115" t="s">
        <v>23788</v>
      </c>
      <c r="B9034" s="115" t="s">
        <v>23789</v>
      </c>
      <c r="C9034" s="115" t="s">
        <v>23790</v>
      </c>
      <c r="D9034" s="115" t="s">
        <v>1138</v>
      </c>
      <c r="E9034" s="115">
        <v>374.6096</v>
      </c>
      <c r="F9034" s="674">
        <v>293.83600000000001</v>
      </c>
      <c r="G9034" s="674">
        <v>295.84500000000003</v>
      </c>
      <c r="H9034" s="115">
        <f t="shared" si="282"/>
        <v>1.0068371472522089</v>
      </c>
      <c r="I9034" s="115">
        <f t="shared" si="283"/>
        <v>377.17090000000002</v>
      </c>
    </row>
    <row r="9035" spans="1:9" hidden="1">
      <c r="A9035" s="115" t="s">
        <v>23791</v>
      </c>
      <c r="B9035" s="115" t="s">
        <v>23792</v>
      </c>
      <c r="C9035" s="115" t="s">
        <v>23793</v>
      </c>
      <c r="D9035" s="115" t="s">
        <v>1138</v>
      </c>
      <c r="E9035" s="115">
        <v>502.83589999999998</v>
      </c>
      <c r="F9035" s="674">
        <v>293.83600000000001</v>
      </c>
      <c r="G9035" s="674">
        <v>295.84500000000003</v>
      </c>
      <c r="H9035" s="115">
        <f t="shared" si="282"/>
        <v>1.0068371472522089</v>
      </c>
      <c r="I9035" s="115">
        <f t="shared" si="283"/>
        <v>506.27390000000003</v>
      </c>
    </row>
    <row r="9036" spans="1:9" hidden="1">
      <c r="A9036" s="115" t="s">
        <v>23794</v>
      </c>
      <c r="B9036" s="115" t="s">
        <v>23795</v>
      </c>
      <c r="C9036" s="115" t="s">
        <v>23796</v>
      </c>
      <c r="D9036" s="115" t="s">
        <v>1138</v>
      </c>
      <c r="E9036" s="115">
        <v>318.4821</v>
      </c>
      <c r="F9036" s="674">
        <v>293.83600000000001</v>
      </c>
      <c r="G9036" s="674">
        <v>295.84500000000003</v>
      </c>
      <c r="H9036" s="115">
        <f t="shared" si="282"/>
        <v>1.0068371472522089</v>
      </c>
      <c r="I9036" s="115">
        <f t="shared" si="283"/>
        <v>320.65960000000001</v>
      </c>
    </row>
    <row r="9037" spans="1:9" hidden="1">
      <c r="A9037" s="115" t="s">
        <v>23797</v>
      </c>
      <c r="B9037" s="115" t="s">
        <v>23798</v>
      </c>
      <c r="C9037" s="115" t="s">
        <v>23799</v>
      </c>
      <c r="D9037" s="115" t="s">
        <v>1138</v>
      </c>
      <c r="E9037" s="115">
        <v>562.07870000000003</v>
      </c>
      <c r="F9037" s="674">
        <v>293.83600000000001</v>
      </c>
      <c r="G9037" s="674">
        <v>295.84500000000003</v>
      </c>
      <c r="H9037" s="115">
        <f t="shared" si="282"/>
        <v>1.0068371472522089</v>
      </c>
      <c r="I9037" s="115">
        <f t="shared" si="283"/>
        <v>565.92169999999999</v>
      </c>
    </row>
    <row r="9038" spans="1:9" hidden="1">
      <c r="A9038" s="115" t="s">
        <v>23800</v>
      </c>
      <c r="B9038" s="115" t="s">
        <v>23801</v>
      </c>
      <c r="C9038" s="115" t="s">
        <v>23802</v>
      </c>
      <c r="D9038" s="115" t="s">
        <v>1138</v>
      </c>
      <c r="E9038" s="115">
        <v>749.80100000000004</v>
      </c>
      <c r="F9038" s="674">
        <v>293.83600000000001</v>
      </c>
      <c r="G9038" s="674">
        <v>295.84500000000003</v>
      </c>
      <c r="H9038" s="115">
        <f t="shared" si="282"/>
        <v>1.0068371472522089</v>
      </c>
      <c r="I9038" s="115">
        <f t="shared" si="283"/>
        <v>754.92750000000001</v>
      </c>
    </row>
    <row r="9039" spans="1:9" hidden="1">
      <c r="A9039" s="115" t="s">
        <v>23803</v>
      </c>
      <c r="B9039" s="115" t="s">
        <v>23804</v>
      </c>
      <c r="C9039" s="115" t="s">
        <v>23805</v>
      </c>
      <c r="D9039" s="115" t="s">
        <v>1138</v>
      </c>
      <c r="E9039" s="115">
        <v>332.45949999999999</v>
      </c>
      <c r="F9039" s="674">
        <v>293.83600000000001</v>
      </c>
      <c r="G9039" s="674">
        <v>295.84500000000003</v>
      </c>
      <c r="H9039" s="115">
        <f t="shared" si="282"/>
        <v>1.0068371472522089</v>
      </c>
      <c r="I9039" s="115">
        <f t="shared" si="283"/>
        <v>334.73259999999999</v>
      </c>
    </row>
    <row r="9040" spans="1:9" hidden="1">
      <c r="A9040" s="115" t="s">
        <v>23806</v>
      </c>
      <c r="B9040" s="115" t="s">
        <v>23807</v>
      </c>
      <c r="C9040" s="115" t="s">
        <v>23808</v>
      </c>
      <c r="D9040" s="115" t="s">
        <v>1138</v>
      </c>
      <c r="E9040" s="115">
        <v>578.64440000000002</v>
      </c>
      <c r="F9040" s="674">
        <v>293.83600000000001</v>
      </c>
      <c r="G9040" s="674">
        <v>295.84500000000003</v>
      </c>
      <c r="H9040" s="115">
        <f t="shared" si="282"/>
        <v>1.0068371472522089</v>
      </c>
      <c r="I9040" s="115">
        <f t="shared" si="283"/>
        <v>582.60069999999996</v>
      </c>
    </row>
    <row r="9041" spans="1:9" hidden="1">
      <c r="A9041" s="115" t="s">
        <v>23809</v>
      </c>
      <c r="B9041" s="115" t="s">
        <v>23810</v>
      </c>
      <c r="C9041" s="115" t="s">
        <v>23811</v>
      </c>
      <c r="D9041" s="115" t="s">
        <v>1138</v>
      </c>
      <c r="E9041" s="115">
        <v>773.61419999999998</v>
      </c>
      <c r="F9041" s="674">
        <v>293.83600000000001</v>
      </c>
      <c r="G9041" s="674">
        <v>295.84500000000003</v>
      </c>
      <c r="H9041" s="115">
        <f t="shared" si="282"/>
        <v>1.0068371472522089</v>
      </c>
      <c r="I9041" s="115">
        <f t="shared" si="283"/>
        <v>778.90350000000001</v>
      </c>
    </row>
    <row r="9042" spans="1:9" hidden="1">
      <c r="A9042" s="115" t="s">
        <v>23812</v>
      </c>
      <c r="B9042" s="115" t="s">
        <v>23813</v>
      </c>
      <c r="C9042" s="115" t="s">
        <v>23814</v>
      </c>
      <c r="D9042" s="115" t="s">
        <v>1138</v>
      </c>
      <c r="E9042" s="115">
        <v>342.81299999999999</v>
      </c>
      <c r="F9042" s="674">
        <v>293.83600000000001</v>
      </c>
      <c r="G9042" s="674">
        <v>295.84500000000003</v>
      </c>
      <c r="H9042" s="115">
        <f t="shared" si="282"/>
        <v>1.0068371472522089</v>
      </c>
      <c r="I9042" s="115">
        <f t="shared" si="283"/>
        <v>345.15690000000001</v>
      </c>
    </row>
    <row r="9043" spans="1:9" hidden="1">
      <c r="A9043" s="115" t="s">
        <v>23815</v>
      </c>
      <c r="B9043" s="115" t="s">
        <v>23816</v>
      </c>
      <c r="C9043" s="115" t="s">
        <v>23817</v>
      </c>
      <c r="D9043" s="115" t="s">
        <v>1138</v>
      </c>
      <c r="E9043" s="115">
        <v>599.35149999999999</v>
      </c>
      <c r="F9043" s="674">
        <v>293.83600000000001</v>
      </c>
      <c r="G9043" s="674">
        <v>295.84500000000003</v>
      </c>
      <c r="H9043" s="115">
        <f t="shared" si="282"/>
        <v>1.0068371472522089</v>
      </c>
      <c r="I9043" s="115">
        <f t="shared" si="283"/>
        <v>603.44939999999997</v>
      </c>
    </row>
    <row r="9044" spans="1:9" hidden="1">
      <c r="A9044" s="115" t="s">
        <v>23818</v>
      </c>
      <c r="B9044" s="115" t="s">
        <v>23819</v>
      </c>
      <c r="C9044" s="115" t="s">
        <v>23820</v>
      </c>
      <c r="D9044" s="115" t="s">
        <v>1138</v>
      </c>
      <c r="E9044" s="115">
        <v>818.1345</v>
      </c>
      <c r="F9044" s="674">
        <v>293.83600000000001</v>
      </c>
      <c r="G9044" s="674">
        <v>295.84500000000003</v>
      </c>
      <c r="H9044" s="115">
        <f t="shared" si="282"/>
        <v>1.0068371472522089</v>
      </c>
      <c r="I9044" s="115">
        <f t="shared" si="283"/>
        <v>823.72820000000002</v>
      </c>
    </row>
    <row r="9045" spans="1:9" hidden="1">
      <c r="A9045" s="115" t="s">
        <v>23821</v>
      </c>
      <c r="B9045" s="115" t="s">
        <v>23822</v>
      </c>
      <c r="C9045" s="115" t="s">
        <v>23823</v>
      </c>
      <c r="D9045" s="115" t="s">
        <v>1138</v>
      </c>
      <c r="E9045" s="115">
        <v>130.1318</v>
      </c>
      <c r="F9045" s="674">
        <v>293.83600000000001</v>
      </c>
      <c r="G9045" s="674">
        <v>295.84500000000003</v>
      </c>
      <c r="H9045" s="115">
        <f t="shared" si="282"/>
        <v>1.0068371472522089</v>
      </c>
      <c r="I9045" s="115">
        <f t="shared" si="283"/>
        <v>131.0215</v>
      </c>
    </row>
    <row r="9046" spans="1:9" hidden="1">
      <c r="A9046" s="115" t="s">
        <v>23824</v>
      </c>
      <c r="B9046" s="115" t="s">
        <v>23825</v>
      </c>
      <c r="C9046" s="115" t="s">
        <v>23826</v>
      </c>
      <c r="D9046" s="115" t="s">
        <v>1138</v>
      </c>
      <c r="E9046" s="115">
        <v>175.67789999999999</v>
      </c>
      <c r="F9046" s="674">
        <v>293.83600000000001</v>
      </c>
      <c r="G9046" s="674">
        <v>295.84500000000003</v>
      </c>
      <c r="H9046" s="115">
        <f t="shared" si="282"/>
        <v>1.0068371472522089</v>
      </c>
      <c r="I9046" s="115">
        <f t="shared" si="283"/>
        <v>176.87899999999999</v>
      </c>
    </row>
    <row r="9047" spans="1:9" hidden="1">
      <c r="A9047" s="115" t="s">
        <v>23827</v>
      </c>
      <c r="B9047" s="115" t="s">
        <v>23828</v>
      </c>
      <c r="C9047" s="115" t="s">
        <v>23829</v>
      </c>
      <c r="D9047" s="115" t="s">
        <v>1138</v>
      </c>
      <c r="E9047" s="115">
        <v>208.21090000000001</v>
      </c>
      <c r="F9047" s="674">
        <v>293.83600000000001</v>
      </c>
      <c r="G9047" s="674">
        <v>295.84500000000003</v>
      </c>
      <c r="H9047" s="115">
        <f t="shared" si="282"/>
        <v>1.0068371472522089</v>
      </c>
      <c r="I9047" s="115">
        <f t="shared" si="283"/>
        <v>209.6345</v>
      </c>
    </row>
    <row r="9048" spans="1:9" hidden="1">
      <c r="A9048" s="115" t="s">
        <v>23830</v>
      </c>
      <c r="B9048" s="115" t="s">
        <v>23831</v>
      </c>
      <c r="C9048" s="115" t="s">
        <v>23832</v>
      </c>
      <c r="D9048" s="115" t="s">
        <v>1138</v>
      </c>
      <c r="E9048" s="115">
        <v>221.22409999999999</v>
      </c>
      <c r="F9048" s="674">
        <v>293.83600000000001</v>
      </c>
      <c r="G9048" s="674">
        <v>295.84500000000003</v>
      </c>
      <c r="H9048" s="115">
        <f t="shared" si="282"/>
        <v>1.0068371472522089</v>
      </c>
      <c r="I9048" s="115">
        <f t="shared" si="283"/>
        <v>222.73660000000001</v>
      </c>
    </row>
    <row r="9049" spans="1:9" hidden="1">
      <c r="A9049" s="115" t="s">
        <v>23833</v>
      </c>
      <c r="B9049" s="115" t="s">
        <v>23834</v>
      </c>
      <c r="C9049" s="115" t="s">
        <v>23835</v>
      </c>
      <c r="D9049" s="115" t="s">
        <v>1138</v>
      </c>
      <c r="E9049" s="115">
        <v>298.65249999999997</v>
      </c>
      <c r="F9049" s="674">
        <v>293.83600000000001</v>
      </c>
      <c r="G9049" s="674">
        <v>295.84500000000003</v>
      </c>
      <c r="H9049" s="115">
        <f t="shared" si="282"/>
        <v>1.0068371472522089</v>
      </c>
      <c r="I9049" s="115">
        <f t="shared" si="283"/>
        <v>300.69439999999997</v>
      </c>
    </row>
    <row r="9050" spans="1:9" hidden="1">
      <c r="A9050" s="115" t="s">
        <v>23836</v>
      </c>
      <c r="B9050" s="115" t="s">
        <v>23837</v>
      </c>
      <c r="C9050" s="115" t="s">
        <v>23838</v>
      </c>
      <c r="D9050" s="115" t="s">
        <v>1138</v>
      </c>
      <c r="E9050" s="115">
        <v>353.95850000000002</v>
      </c>
      <c r="F9050" s="674">
        <v>293.83600000000001</v>
      </c>
      <c r="G9050" s="674">
        <v>295.84500000000003</v>
      </c>
      <c r="H9050" s="115">
        <f t="shared" si="282"/>
        <v>1.0068371472522089</v>
      </c>
      <c r="I9050" s="115">
        <f t="shared" si="283"/>
        <v>356.37860000000001</v>
      </c>
    </row>
    <row r="9051" spans="1:9" hidden="1">
      <c r="A9051" s="115" t="s">
        <v>23839</v>
      </c>
      <c r="B9051" s="115" t="s">
        <v>23840</v>
      </c>
      <c r="C9051" s="115" t="s">
        <v>23841</v>
      </c>
      <c r="D9051" s="115" t="s">
        <v>1138</v>
      </c>
      <c r="E9051" s="115">
        <v>172.54560000000001</v>
      </c>
      <c r="F9051" s="674">
        <v>293.83600000000001</v>
      </c>
      <c r="G9051" s="674">
        <v>295.84500000000003</v>
      </c>
      <c r="H9051" s="115">
        <f t="shared" si="282"/>
        <v>1.0068371472522089</v>
      </c>
      <c r="I9051" s="115">
        <f t="shared" si="283"/>
        <v>173.7253</v>
      </c>
    </row>
    <row r="9052" spans="1:9" hidden="1">
      <c r="A9052" s="115" t="s">
        <v>23842</v>
      </c>
      <c r="B9052" s="115" t="s">
        <v>23843</v>
      </c>
      <c r="C9052" s="115" t="s">
        <v>23844</v>
      </c>
      <c r="D9052" s="115" t="s">
        <v>1138</v>
      </c>
      <c r="E9052" s="115">
        <v>224.30930000000001</v>
      </c>
      <c r="F9052" s="674">
        <v>293.83600000000001</v>
      </c>
      <c r="G9052" s="674">
        <v>295.84500000000003</v>
      </c>
      <c r="H9052" s="115">
        <f t="shared" si="282"/>
        <v>1.0068371472522089</v>
      </c>
      <c r="I9052" s="115">
        <f t="shared" si="283"/>
        <v>225.84289999999999</v>
      </c>
    </row>
    <row r="9053" spans="1:9" hidden="1">
      <c r="A9053" s="115" t="s">
        <v>23845</v>
      </c>
      <c r="B9053" s="115" t="s">
        <v>23846</v>
      </c>
      <c r="C9053" s="115" t="s">
        <v>23847</v>
      </c>
      <c r="D9053" s="115" t="s">
        <v>1138</v>
      </c>
      <c r="E9053" s="115">
        <v>396.85489999999999</v>
      </c>
      <c r="F9053" s="674">
        <v>293.83600000000001</v>
      </c>
      <c r="G9053" s="674">
        <v>295.84500000000003</v>
      </c>
      <c r="H9053" s="115">
        <f t="shared" si="282"/>
        <v>1.0068371472522089</v>
      </c>
      <c r="I9053" s="115">
        <f t="shared" si="283"/>
        <v>399.56830000000002</v>
      </c>
    </row>
    <row r="9054" spans="1:9" hidden="1">
      <c r="A9054" s="115" t="s">
        <v>23848</v>
      </c>
      <c r="B9054" s="115" t="s">
        <v>23849</v>
      </c>
      <c r="C9054" s="115" t="s">
        <v>23850</v>
      </c>
      <c r="D9054" s="115" t="s">
        <v>1138</v>
      </c>
      <c r="E9054" s="115">
        <v>465.87310000000002</v>
      </c>
      <c r="F9054" s="674">
        <v>293.83600000000001</v>
      </c>
      <c r="G9054" s="674">
        <v>295.84500000000003</v>
      </c>
      <c r="H9054" s="115">
        <f t="shared" si="282"/>
        <v>1.0068371472522089</v>
      </c>
      <c r="I9054" s="115">
        <f t="shared" si="283"/>
        <v>469.05829999999997</v>
      </c>
    </row>
    <row r="9055" spans="1:9" hidden="1">
      <c r="A9055" s="115" t="s">
        <v>23851</v>
      </c>
      <c r="B9055" s="115" t="s">
        <v>23852</v>
      </c>
      <c r="C9055" s="115" t="s">
        <v>23853</v>
      </c>
      <c r="D9055" s="115" t="s">
        <v>1138</v>
      </c>
      <c r="E9055" s="115">
        <v>481.06380000000001</v>
      </c>
      <c r="F9055" s="674">
        <v>293.83600000000001</v>
      </c>
      <c r="G9055" s="674">
        <v>295.84500000000003</v>
      </c>
      <c r="H9055" s="115">
        <f t="shared" si="282"/>
        <v>1.0068371472522089</v>
      </c>
      <c r="I9055" s="115">
        <f t="shared" si="283"/>
        <v>484.35289999999998</v>
      </c>
    </row>
    <row r="9056" spans="1:9" hidden="1">
      <c r="A9056" s="115" t="s">
        <v>23854</v>
      </c>
      <c r="B9056" s="115" t="s">
        <v>23855</v>
      </c>
      <c r="C9056" s="115" t="s">
        <v>23856</v>
      </c>
      <c r="D9056" s="115" t="s">
        <v>1138</v>
      </c>
      <c r="E9056" s="115">
        <v>721.59580000000005</v>
      </c>
      <c r="F9056" s="674">
        <v>293.83600000000001</v>
      </c>
      <c r="G9056" s="674">
        <v>295.84500000000003</v>
      </c>
      <c r="H9056" s="115">
        <f t="shared" si="282"/>
        <v>1.0068371472522089</v>
      </c>
      <c r="I9056" s="115">
        <f t="shared" si="283"/>
        <v>726.52949999999998</v>
      </c>
    </row>
    <row r="9057" spans="1:9" hidden="1">
      <c r="A9057" s="115" t="s">
        <v>23857</v>
      </c>
      <c r="B9057" s="115" t="s">
        <v>23858</v>
      </c>
      <c r="C9057" s="115" t="s">
        <v>23859</v>
      </c>
      <c r="D9057" s="115" t="s">
        <v>1138</v>
      </c>
      <c r="E9057" s="115">
        <v>833.84389999999996</v>
      </c>
      <c r="F9057" s="674">
        <v>293.83600000000001</v>
      </c>
      <c r="G9057" s="674">
        <v>295.84500000000003</v>
      </c>
      <c r="H9057" s="115">
        <f t="shared" si="282"/>
        <v>1.0068371472522089</v>
      </c>
      <c r="I9057" s="115">
        <f t="shared" si="283"/>
        <v>839.54499999999996</v>
      </c>
    </row>
    <row r="9058" spans="1:9" hidden="1">
      <c r="A9058" s="115" t="s">
        <v>23860</v>
      </c>
      <c r="B9058" s="115" t="s">
        <v>23861</v>
      </c>
      <c r="C9058" s="115" t="s">
        <v>23862</v>
      </c>
      <c r="D9058" s="115" t="s">
        <v>1138</v>
      </c>
      <c r="E9058" s="115">
        <v>962.12760000000003</v>
      </c>
      <c r="F9058" s="674">
        <v>293.83600000000001</v>
      </c>
      <c r="G9058" s="674">
        <v>295.84500000000003</v>
      </c>
      <c r="H9058" s="115">
        <f t="shared" si="282"/>
        <v>1.0068371472522089</v>
      </c>
      <c r="I9058" s="115">
        <f t="shared" si="283"/>
        <v>968.70579999999995</v>
      </c>
    </row>
    <row r="9059" spans="1:9" hidden="1">
      <c r="A9059" s="115" t="s">
        <v>23863</v>
      </c>
      <c r="B9059" s="115" t="s">
        <v>23864</v>
      </c>
      <c r="C9059" s="115" t="s">
        <v>23865</v>
      </c>
      <c r="D9059" s="115" t="s">
        <v>1138</v>
      </c>
      <c r="E9059" s="115">
        <v>1202.6596</v>
      </c>
      <c r="F9059" s="674">
        <v>293.83600000000001</v>
      </c>
      <c r="G9059" s="674">
        <v>295.84500000000003</v>
      </c>
      <c r="H9059" s="115">
        <f t="shared" si="282"/>
        <v>1.0068371472522089</v>
      </c>
      <c r="I9059" s="115">
        <f t="shared" si="283"/>
        <v>1210.8824</v>
      </c>
    </row>
    <row r="9060" spans="1:9" hidden="1">
      <c r="A9060" s="115" t="s">
        <v>23866</v>
      </c>
      <c r="B9060" s="115" t="s">
        <v>23867</v>
      </c>
      <c r="C9060" s="115" t="s">
        <v>23868</v>
      </c>
      <c r="D9060" s="115" t="s">
        <v>1138</v>
      </c>
      <c r="E9060" s="115">
        <v>1491.2978000000001</v>
      </c>
      <c r="F9060" s="674">
        <v>293.83600000000001</v>
      </c>
      <c r="G9060" s="674">
        <v>295.84500000000003</v>
      </c>
      <c r="H9060" s="115">
        <f t="shared" si="282"/>
        <v>1.0068371472522089</v>
      </c>
      <c r="I9060" s="115">
        <f t="shared" si="283"/>
        <v>1501.4939999999999</v>
      </c>
    </row>
    <row r="9061" spans="1:9" hidden="1">
      <c r="A9061" s="115" t="s">
        <v>23869</v>
      </c>
      <c r="B9061" s="115" t="s">
        <v>23870</v>
      </c>
      <c r="C9061" s="115" t="s">
        <v>23871</v>
      </c>
      <c r="D9061" s="115" t="s">
        <v>1242</v>
      </c>
      <c r="E9061" s="115">
        <v>52.068199999999997</v>
      </c>
      <c r="F9061" s="674">
        <v>293.83600000000001</v>
      </c>
      <c r="G9061" s="674">
        <v>295.84500000000003</v>
      </c>
      <c r="H9061" s="115">
        <f t="shared" si="282"/>
        <v>1.0068371472522089</v>
      </c>
      <c r="I9061" s="115">
        <f t="shared" si="283"/>
        <v>52.424199999999999</v>
      </c>
    </row>
    <row r="9062" spans="1:9" hidden="1">
      <c r="A9062" s="115" t="s">
        <v>23872</v>
      </c>
      <c r="B9062" s="115" t="s">
        <v>23873</v>
      </c>
      <c r="C9062" s="115" t="s">
        <v>23874</v>
      </c>
      <c r="D9062" s="115" t="s">
        <v>1242</v>
      </c>
      <c r="E9062" s="115">
        <v>44.666899999999998</v>
      </c>
      <c r="F9062" s="674">
        <v>293.83600000000001</v>
      </c>
      <c r="G9062" s="674">
        <v>295.84500000000003</v>
      </c>
      <c r="H9062" s="115">
        <f t="shared" si="282"/>
        <v>1.0068371472522089</v>
      </c>
      <c r="I9062" s="115">
        <f t="shared" si="283"/>
        <v>44.972299999999997</v>
      </c>
    </row>
    <row r="9063" spans="1:9" hidden="1">
      <c r="A9063" s="115" t="s">
        <v>23875</v>
      </c>
      <c r="B9063" s="115" t="s">
        <v>23876</v>
      </c>
      <c r="C9063" s="115" t="s">
        <v>23877</v>
      </c>
      <c r="D9063" s="115" t="s">
        <v>8378</v>
      </c>
      <c r="E9063" s="115">
        <v>11.5185</v>
      </c>
      <c r="F9063" s="674">
        <v>293.83600000000001</v>
      </c>
      <c r="G9063" s="674">
        <v>295.84500000000003</v>
      </c>
      <c r="H9063" s="115">
        <f t="shared" si="282"/>
        <v>1.0068371472522089</v>
      </c>
      <c r="I9063" s="115">
        <f t="shared" si="283"/>
        <v>11.597300000000001</v>
      </c>
    </row>
    <row r="9064" spans="1:9" hidden="1">
      <c r="A9064" s="115" t="s">
        <v>23878</v>
      </c>
      <c r="B9064" s="115" t="s">
        <v>23879</v>
      </c>
      <c r="C9064" s="115" t="s">
        <v>23880</v>
      </c>
      <c r="D9064" s="115" t="s">
        <v>8378</v>
      </c>
      <c r="E9064" s="115">
        <v>11.55</v>
      </c>
      <c r="F9064" s="674">
        <v>293.83600000000001</v>
      </c>
      <c r="G9064" s="674">
        <v>295.84500000000003</v>
      </c>
      <c r="H9064" s="115">
        <f t="shared" si="282"/>
        <v>1.0068371472522089</v>
      </c>
      <c r="I9064" s="115">
        <f t="shared" si="283"/>
        <v>11.629</v>
      </c>
    </row>
    <row r="9065" spans="1:9" hidden="1">
      <c r="A9065" s="115" t="s">
        <v>23881</v>
      </c>
      <c r="B9065" s="115" t="s">
        <v>23882</v>
      </c>
      <c r="C9065" s="115" t="s">
        <v>23883</v>
      </c>
      <c r="D9065" s="115" t="s">
        <v>8378</v>
      </c>
      <c r="E9065" s="115">
        <v>29.8582</v>
      </c>
      <c r="F9065" s="674">
        <v>293.83600000000001</v>
      </c>
      <c r="G9065" s="674">
        <v>295.84500000000003</v>
      </c>
      <c r="H9065" s="115">
        <f t="shared" si="282"/>
        <v>1.0068371472522089</v>
      </c>
      <c r="I9065" s="115">
        <f t="shared" si="283"/>
        <v>30.0623</v>
      </c>
    </row>
    <row r="9066" spans="1:9" hidden="1">
      <c r="A9066" s="115" t="s">
        <v>23884</v>
      </c>
      <c r="B9066" s="115" t="s">
        <v>23885</v>
      </c>
      <c r="C9066" s="115" t="s">
        <v>23886</v>
      </c>
      <c r="D9066" s="115" t="s">
        <v>8378</v>
      </c>
      <c r="E9066" s="115">
        <v>27.063600000000001</v>
      </c>
      <c r="F9066" s="674">
        <v>293.83600000000001</v>
      </c>
      <c r="G9066" s="674">
        <v>295.84500000000003</v>
      </c>
      <c r="H9066" s="115">
        <f t="shared" si="282"/>
        <v>1.0068371472522089</v>
      </c>
      <c r="I9066" s="115">
        <f t="shared" si="283"/>
        <v>27.2486</v>
      </c>
    </row>
    <row r="9067" spans="1:9" hidden="1">
      <c r="A9067" s="115" t="s">
        <v>23887</v>
      </c>
      <c r="B9067" s="115" t="s">
        <v>23888</v>
      </c>
      <c r="C9067" s="115" t="s">
        <v>23889</v>
      </c>
      <c r="D9067" s="115" t="s">
        <v>8378</v>
      </c>
      <c r="E9067" s="115">
        <v>4.2179000000000002</v>
      </c>
      <c r="F9067" s="674">
        <v>293.83600000000001</v>
      </c>
      <c r="G9067" s="674">
        <v>295.84500000000003</v>
      </c>
      <c r="H9067" s="115">
        <f t="shared" si="282"/>
        <v>1.0068371472522089</v>
      </c>
      <c r="I9067" s="115">
        <f t="shared" si="283"/>
        <v>4.2466999999999997</v>
      </c>
    </row>
    <row r="9068" spans="1:9" hidden="1">
      <c r="A9068" s="115" t="s">
        <v>23890</v>
      </c>
      <c r="B9068" s="115" t="s">
        <v>23891</v>
      </c>
      <c r="C9068" s="115" t="s">
        <v>23892</v>
      </c>
      <c r="D9068" s="115" t="s">
        <v>8378</v>
      </c>
      <c r="E9068" s="115">
        <v>13.0947</v>
      </c>
      <c r="F9068" s="674">
        <v>293.83600000000001</v>
      </c>
      <c r="G9068" s="674">
        <v>295.84500000000003</v>
      </c>
      <c r="H9068" s="115">
        <f t="shared" si="282"/>
        <v>1.0068371472522089</v>
      </c>
      <c r="I9068" s="115">
        <f t="shared" si="283"/>
        <v>13.184200000000001</v>
      </c>
    </row>
    <row r="9069" spans="1:9" hidden="1">
      <c r="A9069" s="115" t="s">
        <v>23893</v>
      </c>
      <c r="B9069" s="115" t="s">
        <v>23894</v>
      </c>
      <c r="C9069" s="115" t="s">
        <v>23895</v>
      </c>
      <c r="D9069" s="115" t="s">
        <v>8378</v>
      </c>
      <c r="E9069" s="115">
        <v>18.532800000000002</v>
      </c>
      <c r="F9069" s="674">
        <v>293.83600000000001</v>
      </c>
      <c r="G9069" s="674">
        <v>295.84500000000003</v>
      </c>
      <c r="H9069" s="115">
        <f t="shared" si="282"/>
        <v>1.0068371472522089</v>
      </c>
      <c r="I9069" s="115">
        <f t="shared" si="283"/>
        <v>18.659500000000001</v>
      </c>
    </row>
    <row r="9070" spans="1:9" hidden="1">
      <c r="A9070" s="115" t="s">
        <v>23896</v>
      </c>
      <c r="B9070" s="115" t="s">
        <v>23897</v>
      </c>
      <c r="C9070" s="115" t="s">
        <v>23898</v>
      </c>
      <c r="D9070" s="115" t="s">
        <v>8378</v>
      </c>
      <c r="E9070" s="115">
        <v>24.1709</v>
      </c>
      <c r="F9070" s="674">
        <v>293.83600000000001</v>
      </c>
      <c r="G9070" s="674">
        <v>295.84500000000003</v>
      </c>
      <c r="H9070" s="115">
        <f t="shared" si="282"/>
        <v>1.0068371472522089</v>
      </c>
      <c r="I9070" s="115">
        <f t="shared" si="283"/>
        <v>24.336200000000002</v>
      </c>
    </row>
    <row r="9071" spans="1:9" hidden="1">
      <c r="A9071" s="115" t="s">
        <v>23899</v>
      </c>
      <c r="B9071" s="115" t="s">
        <v>23900</v>
      </c>
      <c r="C9071" s="115" t="s">
        <v>23901</v>
      </c>
      <c r="D9071" s="115" t="s">
        <v>1138</v>
      </c>
      <c r="E9071" s="115">
        <v>388.72489999999999</v>
      </c>
      <c r="F9071" s="674">
        <v>293.83600000000001</v>
      </c>
      <c r="G9071" s="674">
        <v>295.84500000000003</v>
      </c>
      <c r="H9071" s="115">
        <f t="shared" si="282"/>
        <v>1.0068371472522089</v>
      </c>
      <c r="I9071" s="115">
        <f t="shared" si="283"/>
        <v>391.3827</v>
      </c>
    </row>
    <row r="9072" spans="1:9" hidden="1">
      <c r="A9072" s="115" t="s">
        <v>23902</v>
      </c>
      <c r="B9072" s="115" t="s">
        <v>23903</v>
      </c>
      <c r="C9072" s="115" t="s">
        <v>23904</v>
      </c>
      <c r="D9072" s="115" t="s">
        <v>1242</v>
      </c>
      <c r="E9072" s="115">
        <v>102.0337</v>
      </c>
      <c r="F9072" s="674">
        <v>293.83600000000001</v>
      </c>
      <c r="G9072" s="674">
        <v>295.84500000000003</v>
      </c>
      <c r="H9072" s="115">
        <f t="shared" si="282"/>
        <v>1.0068371472522089</v>
      </c>
      <c r="I9072" s="115">
        <f t="shared" si="283"/>
        <v>102.7313</v>
      </c>
    </row>
    <row r="9073" spans="1:9" hidden="1">
      <c r="A9073" s="115" t="s">
        <v>23905</v>
      </c>
      <c r="B9073" s="115" t="s">
        <v>23906</v>
      </c>
      <c r="C9073" s="115" t="s">
        <v>23907</v>
      </c>
      <c r="D9073" s="115" t="s">
        <v>1242</v>
      </c>
      <c r="E9073" s="115">
        <v>105.17230000000001</v>
      </c>
      <c r="F9073" s="674">
        <v>293.83600000000001</v>
      </c>
      <c r="G9073" s="674">
        <v>295.84500000000003</v>
      </c>
      <c r="H9073" s="115">
        <f t="shared" si="282"/>
        <v>1.0068371472522089</v>
      </c>
      <c r="I9073" s="115">
        <f t="shared" si="283"/>
        <v>105.8914</v>
      </c>
    </row>
    <row r="9074" spans="1:9" hidden="1">
      <c r="A9074" s="115" t="s">
        <v>23908</v>
      </c>
      <c r="B9074" s="115" t="s">
        <v>23909</v>
      </c>
      <c r="C9074" s="115" t="s">
        <v>23910</v>
      </c>
      <c r="D9074" s="115" t="s">
        <v>1242</v>
      </c>
      <c r="E9074" s="115">
        <v>181.24199999999999</v>
      </c>
      <c r="F9074" s="674">
        <v>293.83600000000001</v>
      </c>
      <c r="G9074" s="674">
        <v>295.84500000000003</v>
      </c>
      <c r="H9074" s="115">
        <f t="shared" si="282"/>
        <v>1.0068371472522089</v>
      </c>
      <c r="I9074" s="115">
        <f t="shared" si="283"/>
        <v>182.4812</v>
      </c>
    </row>
    <row r="9075" spans="1:9" hidden="1">
      <c r="A9075" s="115" t="s">
        <v>23911</v>
      </c>
      <c r="B9075" s="115" t="s">
        <v>23912</v>
      </c>
      <c r="C9075" s="115" t="s">
        <v>23913</v>
      </c>
      <c r="D9075" s="115" t="s">
        <v>1242</v>
      </c>
      <c r="E9075" s="115">
        <v>159.14279999999999</v>
      </c>
      <c r="F9075" s="674">
        <v>293.83600000000001</v>
      </c>
      <c r="G9075" s="674">
        <v>295.84500000000003</v>
      </c>
      <c r="H9075" s="115">
        <f t="shared" si="282"/>
        <v>1.0068371472522089</v>
      </c>
      <c r="I9075" s="115">
        <f t="shared" si="283"/>
        <v>160.23089999999999</v>
      </c>
    </row>
    <row r="9076" spans="1:9" hidden="1">
      <c r="A9076" s="115" t="s">
        <v>23914</v>
      </c>
      <c r="B9076" s="115" t="s">
        <v>23915</v>
      </c>
      <c r="C9076" s="115" t="s">
        <v>23916</v>
      </c>
      <c r="D9076" s="115" t="s">
        <v>1242</v>
      </c>
      <c r="E9076" s="115">
        <v>185.05969999999999</v>
      </c>
      <c r="F9076" s="674">
        <v>293.83600000000001</v>
      </c>
      <c r="G9076" s="674">
        <v>295.84500000000003</v>
      </c>
      <c r="H9076" s="115">
        <f t="shared" si="282"/>
        <v>1.0068371472522089</v>
      </c>
      <c r="I9076" s="115">
        <f t="shared" si="283"/>
        <v>186.32499999999999</v>
      </c>
    </row>
    <row r="9077" spans="1:9" hidden="1">
      <c r="A9077" s="115" t="s">
        <v>23917</v>
      </c>
      <c r="B9077" s="115" t="s">
        <v>23918</v>
      </c>
      <c r="C9077" s="115" t="s">
        <v>23919</v>
      </c>
      <c r="D9077" s="115" t="s">
        <v>1242</v>
      </c>
      <c r="E9077" s="115">
        <v>67.620699999999999</v>
      </c>
      <c r="F9077" s="674">
        <v>293.83600000000001</v>
      </c>
      <c r="G9077" s="674">
        <v>295.84500000000003</v>
      </c>
      <c r="H9077" s="115">
        <f t="shared" si="282"/>
        <v>1.0068371472522089</v>
      </c>
      <c r="I9077" s="115">
        <f t="shared" si="283"/>
        <v>68.082999999999998</v>
      </c>
    </row>
    <row r="9078" spans="1:9" hidden="1">
      <c r="A9078" s="115" t="s">
        <v>23920</v>
      </c>
      <c r="B9078" s="115" t="s">
        <v>23921</v>
      </c>
      <c r="C9078" s="115" t="s">
        <v>23922</v>
      </c>
      <c r="D9078" s="115" t="s">
        <v>1242</v>
      </c>
      <c r="E9078" s="115">
        <v>92.261300000000006</v>
      </c>
      <c r="F9078" s="674">
        <v>293.83600000000001</v>
      </c>
      <c r="G9078" s="674">
        <v>295.84500000000003</v>
      </c>
      <c r="H9078" s="115">
        <f t="shared" si="282"/>
        <v>1.0068371472522089</v>
      </c>
      <c r="I9078" s="115">
        <f t="shared" si="283"/>
        <v>92.892099999999999</v>
      </c>
    </row>
    <row r="9079" spans="1:9" hidden="1">
      <c r="A9079" s="115" t="s">
        <v>23923</v>
      </c>
      <c r="B9079" s="115" t="s">
        <v>23924</v>
      </c>
      <c r="C9079" s="115" t="s">
        <v>23925</v>
      </c>
      <c r="D9079" s="115" t="s">
        <v>1242</v>
      </c>
      <c r="E9079" s="115">
        <v>118.2353</v>
      </c>
      <c r="F9079" s="674">
        <v>293.83600000000001</v>
      </c>
      <c r="G9079" s="674">
        <v>295.84500000000003</v>
      </c>
      <c r="H9079" s="115">
        <f t="shared" si="282"/>
        <v>1.0068371472522089</v>
      </c>
      <c r="I9079" s="115">
        <f t="shared" si="283"/>
        <v>119.0437</v>
      </c>
    </row>
    <row r="9080" spans="1:9" hidden="1">
      <c r="A9080" s="115" t="s">
        <v>23926</v>
      </c>
      <c r="B9080" s="115" t="s">
        <v>23927</v>
      </c>
      <c r="C9080" s="115" t="s">
        <v>23928</v>
      </c>
      <c r="D9080" s="115" t="s">
        <v>1242</v>
      </c>
      <c r="E9080" s="115">
        <v>89.273300000000006</v>
      </c>
      <c r="F9080" s="674">
        <v>293.83600000000001</v>
      </c>
      <c r="G9080" s="674">
        <v>295.84500000000003</v>
      </c>
      <c r="H9080" s="115">
        <f t="shared" si="282"/>
        <v>1.0068371472522089</v>
      </c>
      <c r="I9080" s="115">
        <f t="shared" si="283"/>
        <v>89.883700000000005</v>
      </c>
    </row>
    <row r="9081" spans="1:9" hidden="1">
      <c r="A9081" s="115" t="s">
        <v>23929</v>
      </c>
      <c r="B9081" s="115" t="s">
        <v>23930</v>
      </c>
      <c r="C9081" s="115" t="s">
        <v>23931</v>
      </c>
      <c r="D9081" s="115" t="s">
        <v>1242</v>
      </c>
      <c r="E9081" s="115">
        <v>116.00539999999999</v>
      </c>
      <c r="F9081" s="674">
        <v>293.83600000000001</v>
      </c>
      <c r="G9081" s="674">
        <v>295.84500000000003</v>
      </c>
      <c r="H9081" s="115">
        <f t="shared" si="282"/>
        <v>1.0068371472522089</v>
      </c>
      <c r="I9081" s="115">
        <f t="shared" si="283"/>
        <v>116.7985</v>
      </c>
    </row>
    <row r="9082" spans="1:9" hidden="1">
      <c r="A9082" s="115" t="s">
        <v>23932</v>
      </c>
      <c r="B9082" s="115" t="s">
        <v>23933</v>
      </c>
      <c r="C9082" s="115" t="s">
        <v>23934</v>
      </c>
      <c r="D9082" s="115" t="s">
        <v>1242</v>
      </c>
      <c r="E9082" s="115">
        <v>153.6454</v>
      </c>
      <c r="F9082" s="674">
        <v>293.83600000000001</v>
      </c>
      <c r="G9082" s="674">
        <v>295.84500000000003</v>
      </c>
      <c r="H9082" s="115">
        <f t="shared" si="282"/>
        <v>1.0068371472522089</v>
      </c>
      <c r="I9082" s="115">
        <f t="shared" si="283"/>
        <v>154.69589999999999</v>
      </c>
    </row>
    <row r="9083" spans="1:9" hidden="1">
      <c r="A9083" s="115" t="s">
        <v>23935</v>
      </c>
      <c r="B9083" s="115" t="s">
        <v>23936</v>
      </c>
      <c r="C9083" s="115" t="s">
        <v>23937</v>
      </c>
      <c r="D9083" s="115" t="s">
        <v>1242</v>
      </c>
      <c r="E9083" s="115">
        <v>184.58269999999999</v>
      </c>
      <c r="F9083" s="674">
        <v>293.83600000000001</v>
      </c>
      <c r="G9083" s="674">
        <v>295.84500000000003</v>
      </c>
      <c r="H9083" s="115">
        <f t="shared" si="282"/>
        <v>1.0068371472522089</v>
      </c>
      <c r="I9083" s="115">
        <f t="shared" si="283"/>
        <v>185.84469999999999</v>
      </c>
    </row>
    <row r="9084" spans="1:9" hidden="1">
      <c r="A9084" s="115" t="s">
        <v>23938</v>
      </c>
      <c r="B9084" s="115" t="s">
        <v>23939</v>
      </c>
      <c r="C9084" s="115" t="s">
        <v>23940</v>
      </c>
      <c r="D9084" s="115" t="s">
        <v>1242</v>
      </c>
      <c r="E9084" s="115">
        <v>306.11700000000002</v>
      </c>
      <c r="F9084" s="674">
        <v>293.83600000000001</v>
      </c>
      <c r="G9084" s="674">
        <v>295.84500000000003</v>
      </c>
      <c r="H9084" s="115">
        <f t="shared" si="282"/>
        <v>1.0068371472522089</v>
      </c>
      <c r="I9084" s="115">
        <f t="shared" si="283"/>
        <v>308.20999999999998</v>
      </c>
    </row>
    <row r="9085" spans="1:9" hidden="1">
      <c r="A9085" s="115" t="s">
        <v>23941</v>
      </c>
      <c r="B9085" s="115" t="s">
        <v>23942</v>
      </c>
      <c r="C9085" s="115" t="s">
        <v>23943</v>
      </c>
      <c r="D9085" s="115" t="s">
        <v>1242</v>
      </c>
      <c r="E9085" s="115">
        <v>429.61680000000001</v>
      </c>
      <c r="F9085" s="674">
        <v>293.83600000000001</v>
      </c>
      <c r="G9085" s="674">
        <v>295.84500000000003</v>
      </c>
      <c r="H9085" s="115">
        <f t="shared" si="282"/>
        <v>1.0068371472522089</v>
      </c>
      <c r="I9085" s="115">
        <f t="shared" si="283"/>
        <v>432.55419999999998</v>
      </c>
    </row>
    <row r="9086" spans="1:9" hidden="1">
      <c r="A9086" s="115" t="s">
        <v>23944</v>
      </c>
      <c r="B9086" s="115" t="s">
        <v>23945</v>
      </c>
      <c r="C9086" s="115" t="s">
        <v>23946</v>
      </c>
      <c r="D9086" s="115" t="s">
        <v>2038</v>
      </c>
      <c r="E9086" s="115">
        <v>187.1694</v>
      </c>
      <c r="F9086" s="674">
        <v>293.83600000000001</v>
      </c>
      <c r="G9086" s="674">
        <v>295.84500000000003</v>
      </c>
      <c r="H9086" s="115">
        <f t="shared" si="282"/>
        <v>1.0068371472522089</v>
      </c>
      <c r="I9086" s="115">
        <f t="shared" si="283"/>
        <v>188.44909999999999</v>
      </c>
    </row>
    <row r="9087" spans="1:9" hidden="1">
      <c r="A9087" s="115" t="s">
        <v>23947</v>
      </c>
      <c r="B9087" s="115" t="s">
        <v>23948</v>
      </c>
      <c r="C9087" s="115" t="s">
        <v>23949</v>
      </c>
      <c r="D9087" s="115" t="s">
        <v>2038</v>
      </c>
      <c r="E9087" s="115">
        <v>1157.5178000000001</v>
      </c>
      <c r="F9087" s="674">
        <v>293.83600000000001</v>
      </c>
      <c r="G9087" s="674">
        <v>295.84500000000003</v>
      </c>
      <c r="H9087" s="115">
        <f t="shared" si="282"/>
        <v>1.0068371472522089</v>
      </c>
      <c r="I9087" s="115">
        <f t="shared" si="283"/>
        <v>1165.4319</v>
      </c>
    </row>
    <row r="9088" spans="1:9" hidden="1">
      <c r="A9088" s="115" t="s">
        <v>23950</v>
      </c>
      <c r="B9088" s="115" t="s">
        <v>23951</v>
      </c>
      <c r="C9088" s="115" t="s">
        <v>23952</v>
      </c>
      <c r="D9088" s="115" t="s">
        <v>2038</v>
      </c>
      <c r="E9088" s="115">
        <v>1412.8617999999999</v>
      </c>
      <c r="F9088" s="674">
        <v>293.83600000000001</v>
      </c>
      <c r="G9088" s="674">
        <v>295.84500000000003</v>
      </c>
      <c r="H9088" s="115">
        <f t="shared" si="282"/>
        <v>1.0068371472522089</v>
      </c>
      <c r="I9088" s="115">
        <f t="shared" si="283"/>
        <v>1422.5217</v>
      </c>
    </row>
    <row r="9089" spans="1:9" hidden="1">
      <c r="A9089" s="115" t="s">
        <v>23953</v>
      </c>
      <c r="B9089" s="115" t="s">
        <v>23954</v>
      </c>
      <c r="C9089" s="115" t="s">
        <v>23955</v>
      </c>
      <c r="D9089" s="115" t="s">
        <v>2038</v>
      </c>
      <c r="E9089" s="115">
        <v>2315.0355</v>
      </c>
      <c r="F9089" s="674">
        <v>293.83600000000001</v>
      </c>
      <c r="G9089" s="674">
        <v>295.84500000000003</v>
      </c>
      <c r="H9089" s="115">
        <f t="shared" si="282"/>
        <v>1.0068371472522089</v>
      </c>
      <c r="I9089" s="115">
        <f t="shared" si="283"/>
        <v>2330.8636999999999</v>
      </c>
    </row>
    <row r="9090" spans="1:9" hidden="1">
      <c r="A9090" s="115" t="s">
        <v>23956</v>
      </c>
      <c r="B9090" s="115" t="s">
        <v>23957</v>
      </c>
      <c r="C9090" s="115" t="s">
        <v>23958</v>
      </c>
      <c r="D9090" s="115" t="s">
        <v>2038</v>
      </c>
      <c r="E9090" s="115">
        <v>3122.8321000000001</v>
      </c>
      <c r="F9090" s="674">
        <v>293.83600000000001</v>
      </c>
      <c r="G9090" s="674">
        <v>295.84500000000003</v>
      </c>
      <c r="H9090" s="115">
        <f t="shared" si="282"/>
        <v>1.0068371472522089</v>
      </c>
      <c r="I9090" s="115">
        <f t="shared" si="283"/>
        <v>3144.1833999999999</v>
      </c>
    </row>
    <row r="9091" spans="1:9" hidden="1">
      <c r="A9091" s="115" t="s">
        <v>23959</v>
      </c>
      <c r="B9091" s="115" t="s">
        <v>23960</v>
      </c>
      <c r="C9091" s="115" t="s">
        <v>23961</v>
      </c>
      <c r="D9091" s="115" t="s">
        <v>8378</v>
      </c>
      <c r="E9091" s="115">
        <v>14.750500000000001</v>
      </c>
      <c r="F9091" s="674">
        <v>293.83600000000001</v>
      </c>
      <c r="G9091" s="674">
        <v>295.84500000000003</v>
      </c>
      <c r="H9091" s="115">
        <f t="shared" si="282"/>
        <v>1.0068371472522089</v>
      </c>
      <c r="I9091" s="115">
        <f t="shared" si="283"/>
        <v>14.8514</v>
      </c>
    </row>
    <row r="9092" spans="1:9" hidden="1">
      <c r="A9092" s="115" t="s">
        <v>23962</v>
      </c>
      <c r="B9092" s="115" t="s">
        <v>23963</v>
      </c>
      <c r="C9092" s="115" t="s">
        <v>23964</v>
      </c>
      <c r="D9092" s="115" t="s">
        <v>1694</v>
      </c>
      <c r="E9092" s="115">
        <v>103.9785</v>
      </c>
      <c r="F9092" s="674">
        <v>293.83600000000001</v>
      </c>
      <c r="G9092" s="674">
        <v>295.84500000000003</v>
      </c>
      <c r="H9092" s="115">
        <f t="shared" si="282"/>
        <v>1.0068371472522089</v>
      </c>
      <c r="I9092" s="115">
        <f t="shared" si="283"/>
        <v>104.68940000000001</v>
      </c>
    </row>
    <row r="9093" spans="1:9" hidden="1">
      <c r="A9093" s="115" t="s">
        <v>23965</v>
      </c>
      <c r="B9093" s="115" t="s">
        <v>23966</v>
      </c>
      <c r="C9093" s="115" t="s">
        <v>23967</v>
      </c>
      <c r="D9093" s="115" t="s">
        <v>1453</v>
      </c>
      <c r="E9093" s="115">
        <v>543.03639999999996</v>
      </c>
      <c r="F9093" s="674">
        <v>293.83600000000001</v>
      </c>
      <c r="G9093" s="674">
        <v>295.84500000000003</v>
      </c>
      <c r="H9093" s="115">
        <f t="shared" ref="H9093:H9156" si="284">G9093/F9093</f>
        <v>1.0068371472522089</v>
      </c>
      <c r="I9093" s="115">
        <f t="shared" ref="I9093:I9156" si="285">ROUND(H9093*E9093,4)</f>
        <v>546.74919999999997</v>
      </c>
    </row>
    <row r="9094" spans="1:9" hidden="1">
      <c r="A9094" s="115" t="s">
        <v>23968</v>
      </c>
      <c r="B9094" s="115" t="s">
        <v>23969</v>
      </c>
      <c r="C9094" s="115" t="s">
        <v>23970</v>
      </c>
      <c r="D9094" s="115" t="s">
        <v>1453</v>
      </c>
      <c r="E9094" s="115">
        <v>669.60329999999999</v>
      </c>
      <c r="F9094" s="674">
        <v>293.83600000000001</v>
      </c>
      <c r="G9094" s="674">
        <v>295.84500000000003</v>
      </c>
      <c r="H9094" s="115">
        <f t="shared" si="284"/>
        <v>1.0068371472522089</v>
      </c>
      <c r="I9094" s="115">
        <f t="shared" si="285"/>
        <v>674.18150000000003</v>
      </c>
    </row>
    <row r="9095" spans="1:9" hidden="1">
      <c r="A9095" s="115" t="s">
        <v>23971</v>
      </c>
      <c r="B9095" s="115" t="s">
        <v>23972</v>
      </c>
      <c r="C9095" s="115" t="s">
        <v>23973</v>
      </c>
      <c r="D9095" s="115" t="s">
        <v>1242</v>
      </c>
      <c r="E9095" s="115">
        <v>287.76080000000002</v>
      </c>
      <c r="F9095" s="674">
        <v>293.83600000000001</v>
      </c>
      <c r="G9095" s="674">
        <v>295.84500000000003</v>
      </c>
      <c r="H9095" s="115">
        <f t="shared" si="284"/>
        <v>1.0068371472522089</v>
      </c>
      <c r="I9095" s="115">
        <f t="shared" si="285"/>
        <v>289.72829999999999</v>
      </c>
    </row>
    <row r="9096" spans="1:9" hidden="1">
      <c r="A9096" s="115" t="s">
        <v>23974</v>
      </c>
      <c r="B9096" s="115" t="s">
        <v>23975</v>
      </c>
      <c r="C9096" s="115" t="s">
        <v>23976</v>
      </c>
      <c r="D9096" s="115" t="s">
        <v>1242</v>
      </c>
      <c r="E9096" s="115">
        <v>95.116299999999995</v>
      </c>
      <c r="F9096" s="674">
        <v>293.83600000000001</v>
      </c>
      <c r="G9096" s="674">
        <v>295.84500000000003</v>
      </c>
      <c r="H9096" s="115">
        <f t="shared" si="284"/>
        <v>1.0068371472522089</v>
      </c>
      <c r="I9096" s="115">
        <f t="shared" si="285"/>
        <v>95.766599999999997</v>
      </c>
    </row>
    <row r="9097" spans="1:9" hidden="1">
      <c r="A9097" s="115" t="s">
        <v>23977</v>
      </c>
      <c r="B9097" s="115" t="s">
        <v>23978</v>
      </c>
      <c r="C9097" s="115" t="s">
        <v>23979</v>
      </c>
      <c r="D9097" s="115" t="s">
        <v>1242</v>
      </c>
      <c r="E9097" s="115">
        <v>297.52879999999999</v>
      </c>
      <c r="F9097" s="674">
        <v>293.83600000000001</v>
      </c>
      <c r="G9097" s="674">
        <v>295.84500000000003</v>
      </c>
      <c r="H9097" s="115">
        <f t="shared" si="284"/>
        <v>1.0068371472522089</v>
      </c>
      <c r="I9097" s="115">
        <f t="shared" si="285"/>
        <v>299.56299999999999</v>
      </c>
    </row>
    <row r="9098" spans="1:9" hidden="1">
      <c r="A9098" s="115" t="s">
        <v>23980</v>
      </c>
      <c r="B9098" s="115" t="s">
        <v>23981</v>
      </c>
      <c r="C9098" s="115" t="s">
        <v>23982</v>
      </c>
      <c r="D9098" s="115" t="s">
        <v>1242</v>
      </c>
      <c r="E9098" s="115">
        <v>167.02019999999999</v>
      </c>
      <c r="F9098" s="674">
        <v>293.83600000000001</v>
      </c>
      <c r="G9098" s="674">
        <v>295.84500000000003</v>
      </c>
      <c r="H9098" s="115">
        <f t="shared" si="284"/>
        <v>1.0068371472522089</v>
      </c>
      <c r="I9098" s="115">
        <f t="shared" si="285"/>
        <v>168.16210000000001</v>
      </c>
    </row>
    <row r="9099" spans="1:9" hidden="1">
      <c r="A9099" s="115" t="s">
        <v>23983</v>
      </c>
      <c r="B9099" s="115" t="s">
        <v>23984</v>
      </c>
      <c r="C9099" s="115" t="s">
        <v>23985</v>
      </c>
      <c r="D9099" s="115" t="s">
        <v>1242</v>
      </c>
      <c r="E9099" s="115">
        <v>435.95839999999998</v>
      </c>
      <c r="F9099" s="674">
        <v>293.83600000000001</v>
      </c>
      <c r="G9099" s="674">
        <v>295.84500000000003</v>
      </c>
      <c r="H9099" s="115">
        <f t="shared" si="284"/>
        <v>1.0068371472522089</v>
      </c>
      <c r="I9099" s="115">
        <f t="shared" si="285"/>
        <v>438.9391</v>
      </c>
    </row>
    <row r="9100" spans="1:9" hidden="1">
      <c r="A9100" s="115" t="s">
        <v>23986</v>
      </c>
      <c r="B9100" s="115" t="s">
        <v>23987</v>
      </c>
      <c r="C9100" s="115" t="s">
        <v>23988</v>
      </c>
      <c r="D9100" s="115" t="s">
        <v>1242</v>
      </c>
      <c r="E9100" s="115">
        <v>520.94359999999995</v>
      </c>
      <c r="F9100" s="674">
        <v>293.83600000000001</v>
      </c>
      <c r="G9100" s="674">
        <v>295.84500000000003</v>
      </c>
      <c r="H9100" s="115">
        <f t="shared" si="284"/>
        <v>1.0068371472522089</v>
      </c>
      <c r="I9100" s="115">
        <f t="shared" si="285"/>
        <v>524.50540000000001</v>
      </c>
    </row>
    <row r="9101" spans="1:9" hidden="1">
      <c r="A9101" s="115" t="s">
        <v>23989</v>
      </c>
      <c r="B9101" s="115" t="s">
        <v>23990</v>
      </c>
      <c r="C9101" s="115" t="s">
        <v>23991</v>
      </c>
      <c r="D9101" s="115" t="s">
        <v>1242</v>
      </c>
      <c r="E9101" s="115">
        <v>757.47040000000004</v>
      </c>
      <c r="F9101" s="674">
        <v>293.83600000000001</v>
      </c>
      <c r="G9101" s="674">
        <v>295.84500000000003</v>
      </c>
      <c r="H9101" s="115">
        <f t="shared" si="284"/>
        <v>1.0068371472522089</v>
      </c>
      <c r="I9101" s="115">
        <f t="shared" si="285"/>
        <v>762.64930000000004</v>
      </c>
    </row>
    <row r="9102" spans="1:9" hidden="1">
      <c r="A9102" s="115" t="s">
        <v>23992</v>
      </c>
      <c r="B9102" s="115" t="s">
        <v>23993</v>
      </c>
      <c r="C9102" s="115" t="s">
        <v>23994</v>
      </c>
      <c r="D9102" s="115" t="s">
        <v>1242</v>
      </c>
      <c r="E9102" s="115">
        <v>197.66</v>
      </c>
      <c r="F9102" s="674">
        <v>293.83600000000001</v>
      </c>
      <c r="G9102" s="674">
        <v>295.84500000000003</v>
      </c>
      <c r="H9102" s="115">
        <f t="shared" si="284"/>
        <v>1.0068371472522089</v>
      </c>
      <c r="I9102" s="115">
        <f t="shared" si="285"/>
        <v>199.01140000000001</v>
      </c>
    </row>
    <row r="9103" spans="1:9" hidden="1">
      <c r="A9103" s="115" t="s">
        <v>23995</v>
      </c>
      <c r="B9103" s="115" t="s">
        <v>23996</v>
      </c>
      <c r="C9103" s="115" t="s">
        <v>23997</v>
      </c>
      <c r="D9103" s="115" t="s">
        <v>1242</v>
      </c>
      <c r="E9103" s="115">
        <v>247.79480000000001</v>
      </c>
      <c r="F9103" s="674">
        <v>293.83600000000001</v>
      </c>
      <c r="G9103" s="674">
        <v>295.84500000000003</v>
      </c>
      <c r="H9103" s="115">
        <f t="shared" si="284"/>
        <v>1.0068371472522089</v>
      </c>
      <c r="I9103" s="115">
        <f t="shared" si="285"/>
        <v>249.489</v>
      </c>
    </row>
    <row r="9104" spans="1:9" hidden="1">
      <c r="A9104" s="115" t="s">
        <v>23998</v>
      </c>
      <c r="B9104" s="115" t="s">
        <v>23999</v>
      </c>
      <c r="C9104" s="115" t="s">
        <v>24000</v>
      </c>
      <c r="D9104" s="115" t="s">
        <v>1242</v>
      </c>
      <c r="E9104" s="115">
        <v>270.44</v>
      </c>
      <c r="F9104" s="674">
        <v>293.83600000000001</v>
      </c>
      <c r="G9104" s="674">
        <v>295.84500000000003</v>
      </c>
      <c r="H9104" s="115">
        <f t="shared" si="284"/>
        <v>1.0068371472522089</v>
      </c>
      <c r="I9104" s="115">
        <f t="shared" si="285"/>
        <v>272.28899999999999</v>
      </c>
    </row>
    <row r="9105" spans="1:9" hidden="1">
      <c r="A9105" s="115" t="s">
        <v>24001</v>
      </c>
      <c r="B9105" s="115" t="s">
        <v>24002</v>
      </c>
      <c r="C9105" s="115" t="s">
        <v>24003</v>
      </c>
      <c r="D9105" s="115" t="s">
        <v>1242</v>
      </c>
      <c r="E9105" s="115">
        <v>416.89</v>
      </c>
      <c r="F9105" s="674">
        <v>293.83600000000001</v>
      </c>
      <c r="G9105" s="674">
        <v>295.84500000000003</v>
      </c>
      <c r="H9105" s="115">
        <f t="shared" si="284"/>
        <v>1.0068371472522089</v>
      </c>
      <c r="I9105" s="115">
        <f t="shared" si="285"/>
        <v>419.74029999999999</v>
      </c>
    </row>
    <row r="9106" spans="1:9" hidden="1">
      <c r="A9106" s="115" t="s">
        <v>24004</v>
      </c>
      <c r="B9106" s="115" t="s">
        <v>24005</v>
      </c>
      <c r="C9106" s="115" t="s">
        <v>24006</v>
      </c>
      <c r="D9106" s="115" t="s">
        <v>1242</v>
      </c>
      <c r="E9106" s="115">
        <v>536.52</v>
      </c>
      <c r="F9106" s="674">
        <v>293.83600000000001</v>
      </c>
      <c r="G9106" s="674">
        <v>295.84500000000003</v>
      </c>
      <c r="H9106" s="115">
        <f t="shared" si="284"/>
        <v>1.0068371472522089</v>
      </c>
      <c r="I9106" s="115">
        <f t="shared" si="285"/>
        <v>540.18830000000003</v>
      </c>
    </row>
    <row r="9107" spans="1:9" hidden="1">
      <c r="A9107" s="115" t="s">
        <v>24007</v>
      </c>
      <c r="B9107" s="115" t="s">
        <v>24008</v>
      </c>
      <c r="C9107" s="115" t="s">
        <v>24009</v>
      </c>
      <c r="D9107" s="115" t="s">
        <v>1242</v>
      </c>
      <c r="E9107" s="115">
        <v>725.71</v>
      </c>
      <c r="F9107" s="674">
        <v>293.83600000000001</v>
      </c>
      <c r="G9107" s="674">
        <v>295.84500000000003</v>
      </c>
      <c r="H9107" s="115">
        <f t="shared" si="284"/>
        <v>1.0068371472522089</v>
      </c>
      <c r="I9107" s="115">
        <f t="shared" si="285"/>
        <v>730.67179999999996</v>
      </c>
    </row>
    <row r="9108" spans="1:9" hidden="1">
      <c r="A9108" s="115" t="s">
        <v>24010</v>
      </c>
      <c r="B9108" s="115" t="s">
        <v>24011</v>
      </c>
      <c r="C9108" s="115" t="s">
        <v>24012</v>
      </c>
      <c r="D9108" s="115" t="s">
        <v>1242</v>
      </c>
      <c r="E9108" s="115">
        <v>1029.7909999999999</v>
      </c>
      <c r="F9108" s="674">
        <v>293.83600000000001</v>
      </c>
      <c r="G9108" s="674">
        <v>295.84500000000003</v>
      </c>
      <c r="H9108" s="115">
        <f t="shared" si="284"/>
        <v>1.0068371472522089</v>
      </c>
      <c r="I9108" s="115">
        <f t="shared" si="285"/>
        <v>1036.8317999999999</v>
      </c>
    </row>
    <row r="9109" spans="1:9" hidden="1">
      <c r="A9109" s="115" t="s">
        <v>24013</v>
      </c>
      <c r="B9109" s="115" t="s">
        <v>24014</v>
      </c>
      <c r="C9109" s="115" t="s">
        <v>24015</v>
      </c>
      <c r="D9109" s="115" t="s">
        <v>1138</v>
      </c>
      <c r="E9109" s="115">
        <v>364.14170000000001</v>
      </c>
      <c r="F9109" s="674">
        <v>293.83600000000001</v>
      </c>
      <c r="G9109" s="674">
        <v>295.84500000000003</v>
      </c>
      <c r="H9109" s="115">
        <f t="shared" si="284"/>
        <v>1.0068371472522089</v>
      </c>
      <c r="I9109" s="115">
        <f t="shared" si="285"/>
        <v>366.63139999999999</v>
      </c>
    </row>
    <row r="9110" spans="1:9" hidden="1">
      <c r="A9110" s="115" t="s">
        <v>24016</v>
      </c>
      <c r="B9110" s="115" t="s">
        <v>24017</v>
      </c>
      <c r="C9110" s="115" t="s">
        <v>24018</v>
      </c>
      <c r="D9110" s="115" t="s">
        <v>1138</v>
      </c>
      <c r="E9110" s="115">
        <v>518.78570000000002</v>
      </c>
      <c r="F9110" s="674">
        <v>293.83600000000001</v>
      </c>
      <c r="G9110" s="674">
        <v>295.84500000000003</v>
      </c>
      <c r="H9110" s="115">
        <f t="shared" si="284"/>
        <v>1.0068371472522089</v>
      </c>
      <c r="I9110" s="115">
        <f t="shared" si="285"/>
        <v>522.33270000000005</v>
      </c>
    </row>
    <row r="9111" spans="1:9" hidden="1">
      <c r="A9111" s="115" t="s">
        <v>24019</v>
      </c>
      <c r="B9111" s="115" t="s">
        <v>24020</v>
      </c>
      <c r="C9111" s="115" t="s">
        <v>24021</v>
      </c>
      <c r="D9111" s="115" t="s">
        <v>8378</v>
      </c>
      <c r="E9111" s="115">
        <v>18.608799999999999</v>
      </c>
      <c r="F9111" s="674">
        <v>293.83600000000001</v>
      </c>
      <c r="G9111" s="674">
        <v>295.84500000000003</v>
      </c>
      <c r="H9111" s="115">
        <f t="shared" si="284"/>
        <v>1.0068371472522089</v>
      </c>
      <c r="I9111" s="115">
        <f t="shared" si="285"/>
        <v>18.736000000000001</v>
      </c>
    </row>
    <row r="9112" spans="1:9" hidden="1">
      <c r="A9112" s="115" t="s">
        <v>24022</v>
      </c>
      <c r="B9112" s="115" t="s">
        <v>24023</v>
      </c>
      <c r="C9112" s="115" t="s">
        <v>24024</v>
      </c>
      <c r="D9112" s="115" t="s">
        <v>1138</v>
      </c>
      <c r="E9112" s="115">
        <v>185.8972</v>
      </c>
      <c r="F9112" s="674">
        <v>293.83600000000001</v>
      </c>
      <c r="G9112" s="674">
        <v>295.84500000000003</v>
      </c>
      <c r="H9112" s="115">
        <f t="shared" si="284"/>
        <v>1.0068371472522089</v>
      </c>
      <c r="I9112" s="115">
        <f t="shared" si="285"/>
        <v>187.16820000000001</v>
      </c>
    </row>
    <row r="9113" spans="1:9" hidden="1">
      <c r="A9113" s="115" t="s">
        <v>24025</v>
      </c>
      <c r="B9113" s="115" t="s">
        <v>24026</v>
      </c>
      <c r="C9113" s="115" t="s">
        <v>24027</v>
      </c>
      <c r="D9113" s="115" t="s">
        <v>1138</v>
      </c>
      <c r="E9113" s="115">
        <v>291.63459999999998</v>
      </c>
      <c r="F9113" s="674">
        <v>293.83600000000001</v>
      </c>
      <c r="G9113" s="674">
        <v>295.84500000000003</v>
      </c>
      <c r="H9113" s="115">
        <f t="shared" si="284"/>
        <v>1.0068371472522089</v>
      </c>
      <c r="I9113" s="115">
        <f t="shared" si="285"/>
        <v>293.62849999999997</v>
      </c>
    </row>
    <row r="9114" spans="1:9" hidden="1">
      <c r="A9114" s="115" t="s">
        <v>24028</v>
      </c>
      <c r="B9114" s="115" t="s">
        <v>24029</v>
      </c>
      <c r="C9114" s="115" t="s">
        <v>24030</v>
      </c>
      <c r="D9114" s="115" t="s">
        <v>1138</v>
      </c>
      <c r="E9114" s="115">
        <v>318.56169999999997</v>
      </c>
      <c r="F9114" s="674">
        <v>293.83600000000001</v>
      </c>
      <c r="G9114" s="674">
        <v>295.84500000000003</v>
      </c>
      <c r="H9114" s="115">
        <f t="shared" si="284"/>
        <v>1.0068371472522089</v>
      </c>
      <c r="I9114" s="115">
        <f t="shared" si="285"/>
        <v>320.7398</v>
      </c>
    </row>
    <row r="9115" spans="1:9" hidden="1">
      <c r="A9115" s="115" t="s">
        <v>24031</v>
      </c>
      <c r="B9115" s="115" t="s">
        <v>24032</v>
      </c>
      <c r="C9115" s="115" t="s">
        <v>24033</v>
      </c>
      <c r="D9115" s="115" t="s">
        <v>1138</v>
      </c>
      <c r="E9115" s="115">
        <v>371.51459999999997</v>
      </c>
      <c r="F9115" s="674">
        <v>293.83600000000001</v>
      </c>
      <c r="G9115" s="674">
        <v>295.84500000000003</v>
      </c>
      <c r="H9115" s="115">
        <f t="shared" si="284"/>
        <v>1.0068371472522089</v>
      </c>
      <c r="I9115" s="115">
        <f t="shared" si="285"/>
        <v>374.05470000000003</v>
      </c>
    </row>
    <row r="9116" spans="1:9" hidden="1">
      <c r="A9116" s="115" t="s">
        <v>24034</v>
      </c>
      <c r="B9116" s="115" t="s">
        <v>24035</v>
      </c>
      <c r="C9116" s="115" t="s">
        <v>24036</v>
      </c>
      <c r="D9116" s="115" t="s">
        <v>1138</v>
      </c>
      <c r="E9116" s="115">
        <v>399.42660000000001</v>
      </c>
      <c r="F9116" s="674">
        <v>293.83600000000001</v>
      </c>
      <c r="G9116" s="674">
        <v>295.84500000000003</v>
      </c>
      <c r="H9116" s="115">
        <f t="shared" si="284"/>
        <v>1.0068371472522089</v>
      </c>
      <c r="I9116" s="115">
        <f t="shared" si="285"/>
        <v>402.15750000000003</v>
      </c>
    </row>
    <row r="9117" spans="1:9" hidden="1">
      <c r="A9117" s="115" t="s">
        <v>24037</v>
      </c>
      <c r="B9117" s="115" t="s">
        <v>24038</v>
      </c>
      <c r="C9117" s="115" t="s">
        <v>24039</v>
      </c>
      <c r="D9117" s="115" t="s">
        <v>1138</v>
      </c>
      <c r="E9117" s="115">
        <v>433.39440000000002</v>
      </c>
      <c r="F9117" s="674">
        <v>293.83600000000001</v>
      </c>
      <c r="G9117" s="674">
        <v>295.84500000000003</v>
      </c>
      <c r="H9117" s="115">
        <f t="shared" si="284"/>
        <v>1.0068371472522089</v>
      </c>
      <c r="I9117" s="115">
        <f t="shared" si="285"/>
        <v>436.35759999999999</v>
      </c>
    </row>
    <row r="9118" spans="1:9" hidden="1">
      <c r="A9118" s="115" t="s">
        <v>24040</v>
      </c>
      <c r="B9118" s="115" t="s">
        <v>24041</v>
      </c>
      <c r="C9118" s="115" t="s">
        <v>24042</v>
      </c>
      <c r="D9118" s="115" t="s">
        <v>1138</v>
      </c>
      <c r="E9118" s="115">
        <v>223.1619</v>
      </c>
      <c r="F9118" s="674">
        <v>293.83600000000001</v>
      </c>
      <c r="G9118" s="674">
        <v>295.84500000000003</v>
      </c>
      <c r="H9118" s="115">
        <f t="shared" si="284"/>
        <v>1.0068371472522089</v>
      </c>
      <c r="I9118" s="115">
        <f t="shared" si="285"/>
        <v>224.68770000000001</v>
      </c>
    </row>
    <row r="9119" spans="1:9" hidden="1">
      <c r="A9119" s="115" t="s">
        <v>24043</v>
      </c>
      <c r="B9119" s="115" t="s">
        <v>24044</v>
      </c>
      <c r="C9119" s="115" t="s">
        <v>24045</v>
      </c>
      <c r="D9119" s="115" t="s">
        <v>1138</v>
      </c>
      <c r="E9119" s="115">
        <v>330.71210000000002</v>
      </c>
      <c r="F9119" s="674">
        <v>293.83600000000001</v>
      </c>
      <c r="G9119" s="674">
        <v>295.84500000000003</v>
      </c>
      <c r="H9119" s="115">
        <f t="shared" si="284"/>
        <v>1.0068371472522089</v>
      </c>
      <c r="I9119" s="115">
        <f t="shared" si="285"/>
        <v>332.97320000000002</v>
      </c>
    </row>
    <row r="9120" spans="1:9" hidden="1">
      <c r="A9120" s="115" t="s">
        <v>24046</v>
      </c>
      <c r="B9120" s="115" t="s">
        <v>24047</v>
      </c>
      <c r="C9120" s="115" t="s">
        <v>24048</v>
      </c>
      <c r="D9120" s="115" t="s">
        <v>1138</v>
      </c>
      <c r="E9120" s="115">
        <v>187.80189999999999</v>
      </c>
      <c r="F9120" s="674">
        <v>293.83600000000001</v>
      </c>
      <c r="G9120" s="674">
        <v>295.84500000000003</v>
      </c>
      <c r="H9120" s="115">
        <f t="shared" si="284"/>
        <v>1.0068371472522089</v>
      </c>
      <c r="I9120" s="115">
        <f t="shared" si="285"/>
        <v>189.08590000000001</v>
      </c>
    </row>
    <row r="9121" spans="1:9" hidden="1">
      <c r="A9121" s="115" t="s">
        <v>24049</v>
      </c>
      <c r="B9121" s="115" t="s">
        <v>24050</v>
      </c>
      <c r="C9121" s="115" t="s">
        <v>24051</v>
      </c>
      <c r="D9121" s="115" t="s">
        <v>1138</v>
      </c>
      <c r="E9121" s="115">
        <v>279.73860000000002</v>
      </c>
      <c r="F9121" s="674">
        <v>293.83600000000001</v>
      </c>
      <c r="G9121" s="674">
        <v>295.84500000000003</v>
      </c>
      <c r="H9121" s="115">
        <f t="shared" si="284"/>
        <v>1.0068371472522089</v>
      </c>
      <c r="I9121" s="115">
        <f t="shared" si="285"/>
        <v>281.65120000000002</v>
      </c>
    </row>
    <row r="9122" spans="1:9" hidden="1">
      <c r="A9122" s="115" t="s">
        <v>24052</v>
      </c>
      <c r="B9122" s="115" t="s">
        <v>24053</v>
      </c>
      <c r="C9122" s="115" t="s">
        <v>24054</v>
      </c>
      <c r="D9122" s="115" t="s">
        <v>1138</v>
      </c>
      <c r="E9122" s="115">
        <v>445.10930000000002</v>
      </c>
      <c r="F9122" s="674">
        <v>293.83600000000001</v>
      </c>
      <c r="G9122" s="674">
        <v>295.84500000000003</v>
      </c>
      <c r="H9122" s="115">
        <f t="shared" si="284"/>
        <v>1.0068371472522089</v>
      </c>
      <c r="I9122" s="115">
        <f t="shared" si="285"/>
        <v>448.15260000000001</v>
      </c>
    </row>
    <row r="9123" spans="1:9" hidden="1">
      <c r="A9123" s="115" t="s">
        <v>24055</v>
      </c>
      <c r="B9123" s="115" t="s">
        <v>24056</v>
      </c>
      <c r="C9123" s="115" t="s">
        <v>24057</v>
      </c>
      <c r="D9123" s="115" t="s">
        <v>8378</v>
      </c>
      <c r="E9123" s="115">
        <v>7.9138000000000002</v>
      </c>
      <c r="F9123" s="674">
        <v>293.83600000000001</v>
      </c>
      <c r="G9123" s="674">
        <v>295.84500000000003</v>
      </c>
      <c r="H9123" s="115">
        <f t="shared" si="284"/>
        <v>1.0068371472522089</v>
      </c>
      <c r="I9123" s="115">
        <f t="shared" si="285"/>
        <v>7.9679000000000002</v>
      </c>
    </row>
    <row r="9124" spans="1:9" hidden="1">
      <c r="A9124" s="115" t="s">
        <v>24058</v>
      </c>
      <c r="B9124" s="115" t="s">
        <v>24059</v>
      </c>
      <c r="C9124" s="115" t="s">
        <v>24060</v>
      </c>
      <c r="D9124" s="115" t="s">
        <v>8378</v>
      </c>
      <c r="E9124" s="115">
        <v>10.17</v>
      </c>
      <c r="F9124" s="674">
        <v>293.83600000000001</v>
      </c>
      <c r="G9124" s="674">
        <v>295.84500000000003</v>
      </c>
      <c r="H9124" s="115">
        <f t="shared" si="284"/>
        <v>1.0068371472522089</v>
      </c>
      <c r="I9124" s="115">
        <f t="shared" si="285"/>
        <v>10.2395</v>
      </c>
    </row>
    <row r="9125" spans="1:9" hidden="1">
      <c r="A9125" s="115" t="s">
        <v>24061</v>
      </c>
      <c r="B9125" s="115" t="s">
        <v>24062</v>
      </c>
      <c r="C9125" s="115" t="s">
        <v>24063</v>
      </c>
      <c r="D9125" s="115" t="s">
        <v>8378</v>
      </c>
      <c r="E9125" s="115">
        <v>7.3433999999999999</v>
      </c>
      <c r="F9125" s="674">
        <v>293.83600000000001</v>
      </c>
      <c r="G9125" s="674">
        <v>295.84500000000003</v>
      </c>
      <c r="H9125" s="115">
        <f t="shared" si="284"/>
        <v>1.0068371472522089</v>
      </c>
      <c r="I9125" s="115">
        <f t="shared" si="285"/>
        <v>7.3936000000000002</v>
      </c>
    </row>
    <row r="9126" spans="1:9" hidden="1">
      <c r="A9126" s="115" t="s">
        <v>24064</v>
      </c>
      <c r="B9126" s="115" t="s">
        <v>24065</v>
      </c>
      <c r="C9126" s="115" t="s">
        <v>24066</v>
      </c>
      <c r="D9126" s="115" t="s">
        <v>1242</v>
      </c>
      <c r="E9126" s="115">
        <v>109.47929999999999</v>
      </c>
      <c r="F9126" s="674">
        <v>293.83600000000001</v>
      </c>
      <c r="G9126" s="674">
        <v>295.84500000000003</v>
      </c>
      <c r="H9126" s="115">
        <f t="shared" si="284"/>
        <v>1.0068371472522089</v>
      </c>
      <c r="I9126" s="115">
        <f t="shared" si="285"/>
        <v>110.2278</v>
      </c>
    </row>
    <row r="9127" spans="1:9" hidden="1">
      <c r="A9127" s="115" t="s">
        <v>24067</v>
      </c>
      <c r="B9127" s="115" t="s">
        <v>24068</v>
      </c>
      <c r="C9127" s="115" t="s">
        <v>23394</v>
      </c>
      <c r="D9127" s="115" t="s">
        <v>1242</v>
      </c>
      <c r="E9127" s="115">
        <v>195.45439999999999</v>
      </c>
      <c r="F9127" s="674">
        <v>293.83600000000001</v>
      </c>
      <c r="G9127" s="674">
        <v>295.84500000000003</v>
      </c>
      <c r="H9127" s="115">
        <f t="shared" si="284"/>
        <v>1.0068371472522089</v>
      </c>
      <c r="I9127" s="115">
        <f t="shared" si="285"/>
        <v>196.79079999999999</v>
      </c>
    </row>
    <row r="9128" spans="1:9" hidden="1">
      <c r="A9128" s="115" t="s">
        <v>24069</v>
      </c>
      <c r="B9128" s="115" t="s">
        <v>24070</v>
      </c>
      <c r="C9128" s="115" t="s">
        <v>23397</v>
      </c>
      <c r="D9128" s="115" t="s">
        <v>1242</v>
      </c>
      <c r="E9128" s="115">
        <v>525.37159999999994</v>
      </c>
      <c r="F9128" s="674">
        <v>293.83600000000001</v>
      </c>
      <c r="G9128" s="674">
        <v>295.84500000000003</v>
      </c>
      <c r="H9128" s="115">
        <f t="shared" si="284"/>
        <v>1.0068371472522089</v>
      </c>
      <c r="I9128" s="115">
        <f t="shared" si="285"/>
        <v>528.96360000000004</v>
      </c>
    </row>
    <row r="9129" spans="1:9" hidden="1">
      <c r="A9129" s="115" t="s">
        <v>24071</v>
      </c>
      <c r="B9129" s="115" t="s">
        <v>24072</v>
      </c>
      <c r="C9129" s="115" t="s">
        <v>23400</v>
      </c>
      <c r="D9129" s="115" t="s">
        <v>1242</v>
      </c>
      <c r="E9129" s="115">
        <v>151.06440000000001</v>
      </c>
      <c r="F9129" s="674">
        <v>293.83600000000001</v>
      </c>
      <c r="G9129" s="674">
        <v>295.84500000000003</v>
      </c>
      <c r="H9129" s="115">
        <f t="shared" si="284"/>
        <v>1.0068371472522089</v>
      </c>
      <c r="I9129" s="115">
        <f t="shared" si="285"/>
        <v>152.09719999999999</v>
      </c>
    </row>
    <row r="9130" spans="1:9" hidden="1">
      <c r="A9130" s="115" t="s">
        <v>24073</v>
      </c>
      <c r="B9130" s="115" t="s">
        <v>24074</v>
      </c>
      <c r="C9130" s="115" t="s">
        <v>23403</v>
      </c>
      <c r="D9130" s="115" t="s">
        <v>1242</v>
      </c>
      <c r="E9130" s="115">
        <v>378.52600000000001</v>
      </c>
      <c r="F9130" s="674">
        <v>293.83600000000001</v>
      </c>
      <c r="G9130" s="674">
        <v>295.84500000000003</v>
      </c>
      <c r="H9130" s="115">
        <f t="shared" si="284"/>
        <v>1.0068371472522089</v>
      </c>
      <c r="I9130" s="115">
        <f t="shared" si="285"/>
        <v>381.11399999999998</v>
      </c>
    </row>
    <row r="9131" spans="1:9" hidden="1">
      <c r="A9131" s="115" t="s">
        <v>24075</v>
      </c>
      <c r="B9131" s="115" t="s">
        <v>24076</v>
      </c>
      <c r="C9131" s="115" t="s">
        <v>23406</v>
      </c>
      <c r="D9131" s="115" t="s">
        <v>1242</v>
      </c>
      <c r="E9131" s="115">
        <v>542.0403</v>
      </c>
      <c r="F9131" s="674">
        <v>293.83600000000001</v>
      </c>
      <c r="G9131" s="674">
        <v>295.84500000000003</v>
      </c>
      <c r="H9131" s="115">
        <f t="shared" si="284"/>
        <v>1.0068371472522089</v>
      </c>
      <c r="I9131" s="115">
        <f t="shared" si="285"/>
        <v>545.74630000000002</v>
      </c>
    </row>
    <row r="9132" spans="1:9" hidden="1">
      <c r="A9132" s="115" t="s">
        <v>24077</v>
      </c>
      <c r="B9132" s="115" t="s">
        <v>24078</v>
      </c>
      <c r="C9132" s="115" t="s">
        <v>23409</v>
      </c>
      <c r="D9132" s="115" t="s">
        <v>1242</v>
      </c>
      <c r="E9132" s="115">
        <v>192.7936</v>
      </c>
      <c r="F9132" s="674">
        <v>293.83600000000001</v>
      </c>
      <c r="G9132" s="674">
        <v>295.84500000000003</v>
      </c>
      <c r="H9132" s="115">
        <f t="shared" si="284"/>
        <v>1.0068371472522089</v>
      </c>
      <c r="I9132" s="115">
        <f t="shared" si="285"/>
        <v>194.11179999999999</v>
      </c>
    </row>
    <row r="9133" spans="1:9" hidden="1">
      <c r="A9133" s="115" t="s">
        <v>24079</v>
      </c>
      <c r="B9133" s="115" t="s">
        <v>24080</v>
      </c>
      <c r="C9133" s="115" t="s">
        <v>23412</v>
      </c>
      <c r="D9133" s="115" t="s">
        <v>1242</v>
      </c>
      <c r="E9133" s="115">
        <v>463.1635</v>
      </c>
      <c r="F9133" s="674">
        <v>293.83600000000001</v>
      </c>
      <c r="G9133" s="674">
        <v>295.84500000000003</v>
      </c>
      <c r="H9133" s="115">
        <f t="shared" si="284"/>
        <v>1.0068371472522089</v>
      </c>
      <c r="I9133" s="115">
        <f t="shared" si="285"/>
        <v>466.33019999999999</v>
      </c>
    </row>
    <row r="9134" spans="1:9" hidden="1">
      <c r="A9134" s="115" t="s">
        <v>24081</v>
      </c>
      <c r="B9134" s="115" t="s">
        <v>24082</v>
      </c>
      <c r="C9134" s="115" t="s">
        <v>23415</v>
      </c>
      <c r="D9134" s="115" t="s">
        <v>1242</v>
      </c>
      <c r="E9134" s="115">
        <v>660.32060000000001</v>
      </c>
      <c r="F9134" s="674">
        <v>293.83600000000001</v>
      </c>
      <c r="G9134" s="674">
        <v>295.84500000000003</v>
      </c>
      <c r="H9134" s="115">
        <f t="shared" si="284"/>
        <v>1.0068371472522089</v>
      </c>
      <c r="I9134" s="115">
        <f t="shared" si="285"/>
        <v>664.83529999999996</v>
      </c>
    </row>
    <row r="9135" spans="1:9" hidden="1">
      <c r="A9135" s="115" t="s">
        <v>24083</v>
      </c>
      <c r="B9135" s="115" t="s">
        <v>24084</v>
      </c>
      <c r="C9135" s="115" t="s">
        <v>23418</v>
      </c>
      <c r="D9135" s="115" t="s">
        <v>1242</v>
      </c>
      <c r="E9135" s="115">
        <v>224.94739999999999</v>
      </c>
      <c r="F9135" s="674">
        <v>293.83600000000001</v>
      </c>
      <c r="G9135" s="674">
        <v>295.84500000000003</v>
      </c>
      <c r="H9135" s="115">
        <f t="shared" si="284"/>
        <v>1.0068371472522089</v>
      </c>
      <c r="I9135" s="115">
        <f t="shared" si="285"/>
        <v>226.4854</v>
      </c>
    </row>
    <row r="9136" spans="1:9" hidden="1">
      <c r="A9136" s="115" t="s">
        <v>24085</v>
      </c>
      <c r="B9136" s="115" t="s">
        <v>24086</v>
      </c>
      <c r="C9136" s="115" t="s">
        <v>23421</v>
      </c>
      <c r="D9136" s="115" t="s">
        <v>1242</v>
      </c>
      <c r="E9136" s="115">
        <v>515.5444</v>
      </c>
      <c r="F9136" s="674">
        <v>293.83600000000001</v>
      </c>
      <c r="G9136" s="674">
        <v>295.84500000000003</v>
      </c>
      <c r="H9136" s="115">
        <f t="shared" si="284"/>
        <v>1.0068371472522089</v>
      </c>
      <c r="I9136" s="115">
        <f t="shared" si="285"/>
        <v>519.0693</v>
      </c>
    </row>
    <row r="9137" spans="1:9" hidden="1">
      <c r="A9137" s="115" t="s">
        <v>24087</v>
      </c>
      <c r="B9137" s="115" t="s">
        <v>24088</v>
      </c>
      <c r="C9137" s="115" t="s">
        <v>23424</v>
      </c>
      <c r="D9137" s="115" t="s">
        <v>1242</v>
      </c>
      <c r="E9137" s="115">
        <v>739.9316</v>
      </c>
      <c r="F9137" s="674">
        <v>293.83600000000001</v>
      </c>
      <c r="G9137" s="674">
        <v>295.84500000000003</v>
      </c>
      <c r="H9137" s="115">
        <f t="shared" si="284"/>
        <v>1.0068371472522089</v>
      </c>
      <c r="I9137" s="115">
        <f t="shared" si="285"/>
        <v>744.99059999999997</v>
      </c>
    </row>
    <row r="9138" spans="1:9" hidden="1">
      <c r="A9138" s="115" t="s">
        <v>24089</v>
      </c>
      <c r="B9138" s="115" t="s">
        <v>24090</v>
      </c>
      <c r="C9138" s="115" t="s">
        <v>23427</v>
      </c>
      <c r="D9138" s="115" t="s">
        <v>1242</v>
      </c>
      <c r="E9138" s="115">
        <v>271.44139999999999</v>
      </c>
      <c r="F9138" s="674">
        <v>293.83600000000001</v>
      </c>
      <c r="G9138" s="674">
        <v>295.84500000000003</v>
      </c>
      <c r="H9138" s="115">
        <f t="shared" si="284"/>
        <v>1.0068371472522089</v>
      </c>
      <c r="I9138" s="115">
        <f t="shared" si="285"/>
        <v>273.29730000000001</v>
      </c>
    </row>
    <row r="9139" spans="1:9" hidden="1">
      <c r="A9139" s="115" t="s">
        <v>24091</v>
      </c>
      <c r="B9139" s="115" t="s">
        <v>24092</v>
      </c>
      <c r="C9139" s="115" t="s">
        <v>23430</v>
      </c>
      <c r="D9139" s="115" t="s">
        <v>1242</v>
      </c>
      <c r="E9139" s="115">
        <v>609.65060000000005</v>
      </c>
      <c r="F9139" s="674">
        <v>293.83600000000001</v>
      </c>
      <c r="G9139" s="674">
        <v>295.84500000000003</v>
      </c>
      <c r="H9139" s="115">
        <f t="shared" si="284"/>
        <v>1.0068371472522089</v>
      </c>
      <c r="I9139" s="115">
        <f t="shared" si="285"/>
        <v>613.81889999999999</v>
      </c>
    </row>
    <row r="9140" spans="1:9" hidden="1">
      <c r="A9140" s="115" t="s">
        <v>24093</v>
      </c>
      <c r="B9140" s="115" t="s">
        <v>24094</v>
      </c>
      <c r="C9140" s="115" t="s">
        <v>23433</v>
      </c>
      <c r="D9140" s="115" t="s">
        <v>1242</v>
      </c>
      <c r="E9140" s="115">
        <v>869.10990000000004</v>
      </c>
      <c r="F9140" s="674">
        <v>293.83600000000001</v>
      </c>
      <c r="G9140" s="674">
        <v>295.84500000000003</v>
      </c>
      <c r="H9140" s="115">
        <f t="shared" si="284"/>
        <v>1.0068371472522089</v>
      </c>
      <c r="I9140" s="115">
        <f t="shared" si="285"/>
        <v>875.0521</v>
      </c>
    </row>
    <row r="9141" spans="1:9" hidden="1">
      <c r="A9141" s="115" t="s">
        <v>24095</v>
      </c>
      <c r="B9141" s="115" t="s">
        <v>24096</v>
      </c>
      <c r="C9141" s="115" t="s">
        <v>23436</v>
      </c>
      <c r="D9141" s="115" t="s">
        <v>1242</v>
      </c>
      <c r="E9141" s="115">
        <v>303.04820000000001</v>
      </c>
      <c r="F9141" s="674">
        <v>293.83600000000001</v>
      </c>
      <c r="G9141" s="674">
        <v>295.84500000000003</v>
      </c>
      <c r="H9141" s="115">
        <f t="shared" si="284"/>
        <v>1.0068371472522089</v>
      </c>
      <c r="I9141" s="115">
        <f t="shared" si="285"/>
        <v>305.12020000000001</v>
      </c>
    </row>
    <row r="9142" spans="1:9" hidden="1">
      <c r="A9142" s="115" t="s">
        <v>24097</v>
      </c>
      <c r="B9142" s="115" t="s">
        <v>24098</v>
      </c>
      <c r="C9142" s="115" t="s">
        <v>23439</v>
      </c>
      <c r="D9142" s="115" t="s">
        <v>1242</v>
      </c>
      <c r="E9142" s="115">
        <v>670.97050000000002</v>
      </c>
      <c r="F9142" s="674">
        <v>293.83600000000001</v>
      </c>
      <c r="G9142" s="674">
        <v>295.84500000000003</v>
      </c>
      <c r="H9142" s="115">
        <f t="shared" si="284"/>
        <v>1.0068371472522089</v>
      </c>
      <c r="I9142" s="115">
        <f t="shared" si="285"/>
        <v>675.55799999999999</v>
      </c>
    </row>
    <row r="9143" spans="1:9" hidden="1">
      <c r="A9143" s="115" t="s">
        <v>24099</v>
      </c>
      <c r="B9143" s="115" t="s">
        <v>24100</v>
      </c>
      <c r="C9143" s="115" t="s">
        <v>23442</v>
      </c>
      <c r="D9143" s="115" t="s">
        <v>1242</v>
      </c>
      <c r="E9143" s="115">
        <v>949.90970000000004</v>
      </c>
      <c r="F9143" s="674">
        <v>293.83600000000001</v>
      </c>
      <c r="G9143" s="674">
        <v>295.84500000000003</v>
      </c>
      <c r="H9143" s="115">
        <f t="shared" si="284"/>
        <v>1.0068371472522089</v>
      </c>
      <c r="I9143" s="115">
        <f t="shared" si="285"/>
        <v>956.40440000000001</v>
      </c>
    </row>
    <row r="9144" spans="1:9" hidden="1">
      <c r="A9144" s="115" t="s">
        <v>24101</v>
      </c>
      <c r="B9144" s="115" t="s">
        <v>24102</v>
      </c>
      <c r="C9144" s="115" t="s">
        <v>23445</v>
      </c>
      <c r="D9144" s="115" t="s">
        <v>1242</v>
      </c>
      <c r="E9144" s="115">
        <v>344.40499999999997</v>
      </c>
      <c r="F9144" s="674">
        <v>293.83600000000001</v>
      </c>
      <c r="G9144" s="674">
        <v>295.84500000000003</v>
      </c>
      <c r="H9144" s="115">
        <f t="shared" si="284"/>
        <v>1.0068371472522089</v>
      </c>
      <c r="I9144" s="115">
        <f t="shared" si="285"/>
        <v>346.75970000000001</v>
      </c>
    </row>
    <row r="9145" spans="1:9" hidden="1">
      <c r="A9145" s="115" t="s">
        <v>24103</v>
      </c>
      <c r="B9145" s="115" t="s">
        <v>24104</v>
      </c>
      <c r="C9145" s="115" t="s">
        <v>23448</v>
      </c>
      <c r="D9145" s="115" t="s">
        <v>1242</v>
      </c>
      <c r="E9145" s="115">
        <v>743.43989999999997</v>
      </c>
      <c r="F9145" s="674">
        <v>293.83600000000001</v>
      </c>
      <c r="G9145" s="674">
        <v>295.84500000000003</v>
      </c>
      <c r="H9145" s="115">
        <f t="shared" si="284"/>
        <v>1.0068371472522089</v>
      </c>
      <c r="I9145" s="115">
        <f t="shared" si="285"/>
        <v>748.52290000000005</v>
      </c>
    </row>
    <row r="9146" spans="1:9" hidden="1">
      <c r="A9146" s="115" t="s">
        <v>24105</v>
      </c>
      <c r="B9146" s="115" t="s">
        <v>24106</v>
      </c>
      <c r="C9146" s="115" t="s">
        <v>23451</v>
      </c>
      <c r="D9146" s="115" t="s">
        <v>1242</v>
      </c>
      <c r="E9146" s="115">
        <v>1074.1168</v>
      </c>
      <c r="F9146" s="674">
        <v>293.83600000000001</v>
      </c>
      <c r="G9146" s="674">
        <v>295.84500000000003</v>
      </c>
      <c r="H9146" s="115">
        <f t="shared" si="284"/>
        <v>1.0068371472522089</v>
      </c>
      <c r="I9146" s="115">
        <f t="shared" si="285"/>
        <v>1081.4607000000001</v>
      </c>
    </row>
    <row r="9147" spans="1:9" hidden="1">
      <c r="A9147" s="115" t="s">
        <v>24107</v>
      </c>
      <c r="B9147" s="115" t="s">
        <v>24108</v>
      </c>
      <c r="C9147" s="115" t="s">
        <v>23454</v>
      </c>
      <c r="D9147" s="115" t="s">
        <v>1242</v>
      </c>
      <c r="E9147" s="115">
        <v>28.460599999999999</v>
      </c>
      <c r="F9147" s="674">
        <v>293.83600000000001</v>
      </c>
      <c r="G9147" s="674">
        <v>295.84500000000003</v>
      </c>
      <c r="H9147" s="115">
        <f t="shared" si="284"/>
        <v>1.0068371472522089</v>
      </c>
      <c r="I9147" s="115">
        <f t="shared" si="285"/>
        <v>28.655200000000001</v>
      </c>
    </row>
    <row r="9148" spans="1:9" hidden="1">
      <c r="A9148" s="115" t="s">
        <v>24109</v>
      </c>
      <c r="B9148" s="115" t="s">
        <v>24110</v>
      </c>
      <c r="C9148" s="115" t="s">
        <v>23457</v>
      </c>
      <c r="D9148" s="115" t="s">
        <v>1242</v>
      </c>
      <c r="E9148" s="115">
        <v>20.862500000000001</v>
      </c>
      <c r="F9148" s="674">
        <v>293.83600000000001</v>
      </c>
      <c r="G9148" s="674">
        <v>295.84500000000003</v>
      </c>
      <c r="H9148" s="115">
        <f t="shared" si="284"/>
        <v>1.0068371472522089</v>
      </c>
      <c r="I9148" s="115">
        <f t="shared" si="285"/>
        <v>21.005099999999999</v>
      </c>
    </row>
    <row r="9149" spans="1:9" hidden="1">
      <c r="A9149" s="115" t="s">
        <v>24111</v>
      </c>
      <c r="B9149" s="115" t="s">
        <v>24112</v>
      </c>
      <c r="C9149" s="115" t="s">
        <v>23460</v>
      </c>
      <c r="D9149" s="115" t="s">
        <v>1242</v>
      </c>
      <c r="E9149" s="115">
        <v>39.7318</v>
      </c>
      <c r="F9149" s="674">
        <v>293.83600000000001</v>
      </c>
      <c r="G9149" s="674">
        <v>295.84500000000003</v>
      </c>
      <c r="H9149" s="115">
        <f t="shared" si="284"/>
        <v>1.0068371472522089</v>
      </c>
      <c r="I9149" s="115">
        <f t="shared" si="285"/>
        <v>40.003500000000003</v>
      </c>
    </row>
    <row r="9150" spans="1:9" hidden="1">
      <c r="A9150" s="115" t="s">
        <v>24113</v>
      </c>
      <c r="B9150" s="115" t="s">
        <v>24114</v>
      </c>
      <c r="C9150" s="115" t="s">
        <v>23463</v>
      </c>
      <c r="D9150" s="115" t="s">
        <v>1242</v>
      </c>
      <c r="E9150" s="115">
        <v>21.900099999999998</v>
      </c>
      <c r="F9150" s="674">
        <v>293.83600000000001</v>
      </c>
      <c r="G9150" s="674">
        <v>295.84500000000003</v>
      </c>
      <c r="H9150" s="115">
        <f t="shared" si="284"/>
        <v>1.0068371472522089</v>
      </c>
      <c r="I9150" s="115">
        <f t="shared" si="285"/>
        <v>22.049800000000001</v>
      </c>
    </row>
    <row r="9151" spans="1:9" hidden="1">
      <c r="A9151" s="115" t="s">
        <v>24115</v>
      </c>
      <c r="B9151" s="115" t="s">
        <v>24116</v>
      </c>
      <c r="C9151" s="115" t="s">
        <v>23466</v>
      </c>
      <c r="D9151" s="115" t="s">
        <v>1242</v>
      </c>
      <c r="E9151" s="115">
        <v>57.057200000000002</v>
      </c>
      <c r="F9151" s="674">
        <v>293.83600000000001</v>
      </c>
      <c r="G9151" s="674">
        <v>295.84500000000003</v>
      </c>
      <c r="H9151" s="115">
        <f t="shared" si="284"/>
        <v>1.0068371472522089</v>
      </c>
      <c r="I9151" s="115">
        <f t="shared" si="285"/>
        <v>57.447299999999998</v>
      </c>
    </row>
    <row r="9152" spans="1:9" hidden="1">
      <c r="A9152" s="115" t="s">
        <v>24117</v>
      </c>
      <c r="B9152" s="115" t="s">
        <v>24118</v>
      </c>
      <c r="C9152" s="115" t="s">
        <v>23469</v>
      </c>
      <c r="D9152" s="115" t="s">
        <v>1242</v>
      </c>
      <c r="E9152" s="115">
        <v>22.935300000000002</v>
      </c>
      <c r="F9152" s="674">
        <v>293.83600000000001</v>
      </c>
      <c r="G9152" s="674">
        <v>295.84500000000003</v>
      </c>
      <c r="H9152" s="115">
        <f t="shared" si="284"/>
        <v>1.0068371472522089</v>
      </c>
      <c r="I9152" s="115">
        <f t="shared" si="285"/>
        <v>23.092099999999999</v>
      </c>
    </row>
    <row r="9153" spans="1:9" hidden="1">
      <c r="A9153" s="115" t="s">
        <v>24119</v>
      </c>
      <c r="B9153" s="115" t="s">
        <v>24120</v>
      </c>
      <c r="C9153" s="115" t="s">
        <v>23472</v>
      </c>
      <c r="D9153" s="115" t="s">
        <v>1242</v>
      </c>
      <c r="E9153" s="115">
        <v>71.986699999999999</v>
      </c>
      <c r="F9153" s="674">
        <v>293.83600000000001</v>
      </c>
      <c r="G9153" s="674">
        <v>295.84500000000003</v>
      </c>
      <c r="H9153" s="115">
        <f t="shared" si="284"/>
        <v>1.0068371472522089</v>
      </c>
      <c r="I9153" s="115">
        <f t="shared" si="285"/>
        <v>72.478899999999996</v>
      </c>
    </row>
    <row r="9154" spans="1:9" hidden="1">
      <c r="A9154" s="115" t="s">
        <v>24121</v>
      </c>
      <c r="B9154" s="115" t="s">
        <v>24122</v>
      </c>
      <c r="C9154" s="115" t="s">
        <v>23475</v>
      </c>
      <c r="D9154" s="115" t="s">
        <v>1242</v>
      </c>
      <c r="E9154" s="115">
        <v>24.990600000000001</v>
      </c>
      <c r="F9154" s="674">
        <v>293.83600000000001</v>
      </c>
      <c r="G9154" s="674">
        <v>295.84500000000003</v>
      </c>
      <c r="H9154" s="115">
        <f t="shared" si="284"/>
        <v>1.0068371472522089</v>
      </c>
      <c r="I9154" s="115">
        <f t="shared" si="285"/>
        <v>25.1615</v>
      </c>
    </row>
    <row r="9155" spans="1:9" hidden="1">
      <c r="A9155" s="115" t="s">
        <v>24123</v>
      </c>
      <c r="B9155" s="115" t="s">
        <v>24124</v>
      </c>
      <c r="C9155" s="115" t="s">
        <v>23478</v>
      </c>
      <c r="D9155" s="115" t="s">
        <v>1242</v>
      </c>
      <c r="E9155" s="115">
        <v>110.79170000000001</v>
      </c>
      <c r="F9155" s="674">
        <v>293.83600000000001</v>
      </c>
      <c r="G9155" s="674">
        <v>295.84500000000003</v>
      </c>
      <c r="H9155" s="115">
        <f t="shared" si="284"/>
        <v>1.0068371472522089</v>
      </c>
      <c r="I9155" s="115">
        <f t="shared" si="285"/>
        <v>111.5492</v>
      </c>
    </row>
    <row r="9156" spans="1:9" hidden="1">
      <c r="A9156" s="115" t="s">
        <v>24125</v>
      </c>
      <c r="B9156" s="115" t="s">
        <v>24126</v>
      </c>
      <c r="C9156" s="115" t="s">
        <v>23481</v>
      </c>
      <c r="D9156" s="115" t="s">
        <v>1242</v>
      </c>
      <c r="E9156" s="115">
        <v>31.982199999999999</v>
      </c>
      <c r="F9156" s="674">
        <v>293.83600000000001</v>
      </c>
      <c r="G9156" s="674">
        <v>295.84500000000003</v>
      </c>
      <c r="H9156" s="115">
        <f t="shared" si="284"/>
        <v>1.0068371472522089</v>
      </c>
      <c r="I9156" s="115">
        <f t="shared" si="285"/>
        <v>32.200899999999997</v>
      </c>
    </row>
    <row r="9157" spans="1:9" hidden="1">
      <c r="A9157" s="115" t="s">
        <v>24127</v>
      </c>
      <c r="B9157" s="115" t="s">
        <v>24128</v>
      </c>
      <c r="C9157" s="115" t="s">
        <v>23484</v>
      </c>
      <c r="D9157" s="115" t="s">
        <v>1242</v>
      </c>
      <c r="E9157" s="115">
        <v>139.4725</v>
      </c>
      <c r="F9157" s="674">
        <v>293.83600000000001</v>
      </c>
      <c r="G9157" s="674">
        <v>295.84500000000003</v>
      </c>
      <c r="H9157" s="115">
        <f t="shared" ref="H9157:H9220" si="286">G9157/F9157</f>
        <v>1.0068371472522089</v>
      </c>
      <c r="I9157" s="115">
        <f t="shared" ref="I9157:I9220" si="287">ROUND(H9157*E9157,4)</f>
        <v>140.42609999999999</v>
      </c>
    </row>
    <row r="9158" spans="1:9" hidden="1">
      <c r="A9158" s="115" t="s">
        <v>24129</v>
      </c>
      <c r="B9158" s="115" t="s">
        <v>24130</v>
      </c>
      <c r="C9158" s="115" t="s">
        <v>23487</v>
      </c>
      <c r="D9158" s="115" t="s">
        <v>1242</v>
      </c>
      <c r="E9158" s="115">
        <v>41.807899999999997</v>
      </c>
      <c r="F9158" s="674">
        <v>293.83600000000001</v>
      </c>
      <c r="G9158" s="674">
        <v>295.84500000000003</v>
      </c>
      <c r="H9158" s="115">
        <f t="shared" si="286"/>
        <v>1.0068371472522089</v>
      </c>
      <c r="I9158" s="115">
        <f t="shared" si="287"/>
        <v>42.093699999999998</v>
      </c>
    </row>
    <row r="9159" spans="1:9" hidden="1">
      <c r="A9159" s="115" t="s">
        <v>24131</v>
      </c>
      <c r="B9159" s="115" t="s">
        <v>24132</v>
      </c>
      <c r="C9159" s="115" t="s">
        <v>23490</v>
      </c>
      <c r="D9159" s="115" t="s">
        <v>1242</v>
      </c>
      <c r="E9159" s="115">
        <v>179.41480000000001</v>
      </c>
      <c r="F9159" s="674">
        <v>293.83600000000001</v>
      </c>
      <c r="G9159" s="674">
        <v>295.84500000000003</v>
      </c>
      <c r="H9159" s="115">
        <f t="shared" si="286"/>
        <v>1.0068371472522089</v>
      </c>
      <c r="I9159" s="115">
        <f t="shared" si="287"/>
        <v>180.64150000000001</v>
      </c>
    </row>
    <row r="9160" spans="1:9" hidden="1">
      <c r="A9160" s="115" t="s">
        <v>24133</v>
      </c>
      <c r="B9160" s="115" t="s">
        <v>24134</v>
      </c>
      <c r="C9160" s="115" t="s">
        <v>23493</v>
      </c>
      <c r="D9160" s="115" t="s">
        <v>1242</v>
      </c>
      <c r="E9160" s="115">
        <v>42.847299999999997</v>
      </c>
      <c r="F9160" s="674">
        <v>293.83600000000001</v>
      </c>
      <c r="G9160" s="674">
        <v>295.84500000000003</v>
      </c>
      <c r="H9160" s="115">
        <f t="shared" si="286"/>
        <v>1.0068371472522089</v>
      </c>
      <c r="I9160" s="115">
        <f t="shared" si="287"/>
        <v>43.140300000000003</v>
      </c>
    </row>
    <row r="9161" spans="1:9" hidden="1">
      <c r="A9161" s="115" t="s">
        <v>24135</v>
      </c>
      <c r="B9161" s="115" t="s">
        <v>24136</v>
      </c>
      <c r="C9161" s="115" t="s">
        <v>23496</v>
      </c>
      <c r="D9161" s="115" t="s">
        <v>1242</v>
      </c>
      <c r="E9161" s="115">
        <v>227.40459999999999</v>
      </c>
      <c r="F9161" s="674">
        <v>293.83600000000001</v>
      </c>
      <c r="G9161" s="674">
        <v>295.84500000000003</v>
      </c>
      <c r="H9161" s="115">
        <f t="shared" si="286"/>
        <v>1.0068371472522089</v>
      </c>
      <c r="I9161" s="115">
        <f t="shared" si="287"/>
        <v>228.95939999999999</v>
      </c>
    </row>
    <row r="9162" spans="1:9" hidden="1">
      <c r="A9162" s="115" t="s">
        <v>24137</v>
      </c>
      <c r="B9162" s="115" t="s">
        <v>24138</v>
      </c>
      <c r="C9162" s="115" t="s">
        <v>23499</v>
      </c>
      <c r="D9162" s="115" t="s">
        <v>1242</v>
      </c>
      <c r="E9162" s="115">
        <v>44.402099999999997</v>
      </c>
      <c r="F9162" s="674">
        <v>293.83600000000001</v>
      </c>
      <c r="G9162" s="674">
        <v>295.84500000000003</v>
      </c>
      <c r="H9162" s="115">
        <f t="shared" si="286"/>
        <v>1.0068371472522089</v>
      </c>
      <c r="I9162" s="115">
        <f t="shared" si="287"/>
        <v>44.7057</v>
      </c>
    </row>
    <row r="9163" spans="1:9" hidden="1">
      <c r="A9163" s="115" t="s">
        <v>24139</v>
      </c>
      <c r="B9163" s="115" t="s">
        <v>24140</v>
      </c>
      <c r="C9163" s="115" t="s">
        <v>23502</v>
      </c>
      <c r="D9163" s="115" t="s">
        <v>1242</v>
      </c>
      <c r="E9163" s="115">
        <v>246.6354</v>
      </c>
      <c r="F9163" s="674">
        <v>293.83600000000001</v>
      </c>
      <c r="G9163" s="674">
        <v>295.84500000000003</v>
      </c>
      <c r="H9163" s="115">
        <f t="shared" si="286"/>
        <v>1.0068371472522089</v>
      </c>
      <c r="I9163" s="115">
        <f t="shared" si="287"/>
        <v>248.32169999999999</v>
      </c>
    </row>
    <row r="9164" spans="1:9" hidden="1">
      <c r="A9164" s="115" t="s">
        <v>24141</v>
      </c>
      <c r="B9164" s="115" t="s">
        <v>24142</v>
      </c>
      <c r="C9164" s="115" t="s">
        <v>23505</v>
      </c>
      <c r="D9164" s="115" t="s">
        <v>1242</v>
      </c>
      <c r="E9164" s="115">
        <v>55.599299999999999</v>
      </c>
      <c r="F9164" s="674">
        <v>293.83600000000001</v>
      </c>
      <c r="G9164" s="674">
        <v>295.84500000000003</v>
      </c>
      <c r="H9164" s="115">
        <f t="shared" si="286"/>
        <v>1.0068371472522089</v>
      </c>
      <c r="I9164" s="115">
        <f t="shared" si="287"/>
        <v>55.979399999999998</v>
      </c>
    </row>
    <row r="9165" spans="1:9" hidden="1">
      <c r="A9165" s="115" t="s">
        <v>24143</v>
      </c>
      <c r="B9165" s="115" t="s">
        <v>24144</v>
      </c>
      <c r="C9165" s="115" t="s">
        <v>23508</v>
      </c>
      <c r="D9165" s="115" t="s">
        <v>1242</v>
      </c>
      <c r="E9165" s="115">
        <v>77.599999999999994</v>
      </c>
      <c r="F9165" s="674">
        <v>293.83600000000001</v>
      </c>
      <c r="G9165" s="674">
        <v>295.84500000000003</v>
      </c>
      <c r="H9165" s="115">
        <f t="shared" si="286"/>
        <v>1.0068371472522089</v>
      </c>
      <c r="I9165" s="115">
        <f t="shared" si="287"/>
        <v>78.130600000000001</v>
      </c>
    </row>
    <row r="9166" spans="1:9" hidden="1">
      <c r="A9166" s="115" t="s">
        <v>24145</v>
      </c>
      <c r="B9166" s="115" t="s">
        <v>24146</v>
      </c>
      <c r="C9166" s="115" t="s">
        <v>23511</v>
      </c>
      <c r="D9166" s="115" t="s">
        <v>1242</v>
      </c>
      <c r="E9166" s="115">
        <v>92.72</v>
      </c>
      <c r="F9166" s="674">
        <v>293.83600000000001</v>
      </c>
      <c r="G9166" s="674">
        <v>295.84500000000003</v>
      </c>
      <c r="H9166" s="115">
        <f t="shared" si="286"/>
        <v>1.0068371472522089</v>
      </c>
      <c r="I9166" s="115">
        <f t="shared" si="287"/>
        <v>93.353899999999996</v>
      </c>
    </row>
    <row r="9167" spans="1:9" hidden="1">
      <c r="A9167" s="115" t="s">
        <v>24147</v>
      </c>
      <c r="B9167" s="115" t="s">
        <v>24148</v>
      </c>
      <c r="C9167" s="115" t="s">
        <v>23514</v>
      </c>
      <c r="D9167" s="115" t="s">
        <v>1242</v>
      </c>
      <c r="E9167" s="115">
        <v>105.52</v>
      </c>
      <c r="F9167" s="674">
        <v>293.83600000000001</v>
      </c>
      <c r="G9167" s="674">
        <v>295.84500000000003</v>
      </c>
      <c r="H9167" s="115">
        <f t="shared" si="286"/>
        <v>1.0068371472522089</v>
      </c>
      <c r="I9167" s="115">
        <f t="shared" si="287"/>
        <v>106.2415</v>
      </c>
    </row>
    <row r="9168" spans="1:9" hidden="1">
      <c r="A9168" s="115" t="s">
        <v>24149</v>
      </c>
      <c r="B9168" s="115" t="s">
        <v>24150</v>
      </c>
      <c r="C9168" s="115" t="s">
        <v>23517</v>
      </c>
      <c r="D9168" s="115" t="s">
        <v>1242</v>
      </c>
      <c r="E9168" s="115">
        <v>124.87</v>
      </c>
      <c r="F9168" s="674">
        <v>293.83600000000001</v>
      </c>
      <c r="G9168" s="674">
        <v>295.84500000000003</v>
      </c>
      <c r="H9168" s="115">
        <f t="shared" si="286"/>
        <v>1.0068371472522089</v>
      </c>
      <c r="I9168" s="115">
        <f t="shared" si="287"/>
        <v>125.7238</v>
      </c>
    </row>
    <row r="9169" spans="1:9" hidden="1">
      <c r="A9169" s="115" t="s">
        <v>24151</v>
      </c>
      <c r="B9169" s="115" t="s">
        <v>24152</v>
      </c>
      <c r="C9169" s="115" t="s">
        <v>23520</v>
      </c>
      <c r="D9169" s="115" t="s">
        <v>1242</v>
      </c>
      <c r="E9169" s="115">
        <v>161.69999999999999</v>
      </c>
      <c r="F9169" s="674">
        <v>293.83600000000001</v>
      </c>
      <c r="G9169" s="674">
        <v>295.84500000000003</v>
      </c>
      <c r="H9169" s="115">
        <f t="shared" si="286"/>
        <v>1.0068371472522089</v>
      </c>
      <c r="I9169" s="115">
        <f t="shared" si="287"/>
        <v>162.8056</v>
      </c>
    </row>
    <row r="9170" spans="1:9" hidden="1">
      <c r="A9170" s="115" t="s">
        <v>24153</v>
      </c>
      <c r="B9170" s="115" t="s">
        <v>24154</v>
      </c>
      <c r="C9170" s="115" t="s">
        <v>23523</v>
      </c>
      <c r="D9170" s="115" t="s">
        <v>1242</v>
      </c>
      <c r="E9170" s="115">
        <v>196.49</v>
      </c>
      <c r="F9170" s="674">
        <v>293.83600000000001</v>
      </c>
      <c r="G9170" s="674">
        <v>295.84500000000003</v>
      </c>
      <c r="H9170" s="115">
        <f t="shared" si="286"/>
        <v>1.0068371472522089</v>
      </c>
      <c r="I9170" s="115">
        <f t="shared" si="287"/>
        <v>197.83340000000001</v>
      </c>
    </row>
    <row r="9171" spans="1:9" hidden="1">
      <c r="A9171" s="115" t="s">
        <v>24155</v>
      </c>
      <c r="B9171" s="115" t="s">
        <v>24156</v>
      </c>
      <c r="C9171" s="115" t="s">
        <v>23526</v>
      </c>
      <c r="D9171" s="115" t="s">
        <v>1242</v>
      </c>
      <c r="E9171" s="115">
        <v>266.58999999999997</v>
      </c>
      <c r="F9171" s="674">
        <v>293.83600000000001</v>
      </c>
      <c r="G9171" s="674">
        <v>295.84500000000003</v>
      </c>
      <c r="H9171" s="115">
        <f t="shared" si="286"/>
        <v>1.0068371472522089</v>
      </c>
      <c r="I9171" s="115">
        <f t="shared" si="287"/>
        <v>268.41269999999997</v>
      </c>
    </row>
    <row r="9172" spans="1:9" hidden="1">
      <c r="A9172" s="115" t="s">
        <v>24157</v>
      </c>
      <c r="B9172" s="115" t="s">
        <v>24158</v>
      </c>
      <c r="C9172" s="115" t="s">
        <v>23529</v>
      </c>
      <c r="D9172" s="115" t="s">
        <v>1242</v>
      </c>
      <c r="E9172" s="115">
        <v>425.52</v>
      </c>
      <c r="F9172" s="674">
        <v>293.83600000000001</v>
      </c>
      <c r="G9172" s="674">
        <v>295.84500000000003</v>
      </c>
      <c r="H9172" s="115">
        <f t="shared" si="286"/>
        <v>1.0068371472522089</v>
      </c>
      <c r="I9172" s="115">
        <f t="shared" si="287"/>
        <v>428.42930000000001</v>
      </c>
    </row>
    <row r="9173" spans="1:9" hidden="1">
      <c r="A9173" s="115" t="s">
        <v>24159</v>
      </c>
      <c r="B9173" s="115" t="s">
        <v>24160</v>
      </c>
      <c r="C9173" s="115" t="s">
        <v>23532</v>
      </c>
      <c r="D9173" s="115" t="s">
        <v>1242</v>
      </c>
      <c r="E9173" s="115">
        <v>61.8</v>
      </c>
      <c r="F9173" s="674">
        <v>293.83600000000001</v>
      </c>
      <c r="G9173" s="674">
        <v>295.84500000000003</v>
      </c>
      <c r="H9173" s="115">
        <f t="shared" si="286"/>
        <v>1.0068371472522089</v>
      </c>
      <c r="I9173" s="115">
        <f t="shared" si="287"/>
        <v>62.222499999999997</v>
      </c>
    </row>
    <row r="9174" spans="1:9" hidden="1">
      <c r="A9174" s="115" t="s">
        <v>24161</v>
      </c>
      <c r="B9174" s="115" t="s">
        <v>24162</v>
      </c>
      <c r="C9174" s="115" t="s">
        <v>23535</v>
      </c>
      <c r="D9174" s="115" t="s">
        <v>1242</v>
      </c>
      <c r="E9174" s="115">
        <v>69.010000000000005</v>
      </c>
      <c r="F9174" s="674">
        <v>293.83600000000001</v>
      </c>
      <c r="G9174" s="674">
        <v>295.84500000000003</v>
      </c>
      <c r="H9174" s="115">
        <f t="shared" si="286"/>
        <v>1.0068371472522089</v>
      </c>
      <c r="I9174" s="115">
        <f t="shared" si="287"/>
        <v>69.481800000000007</v>
      </c>
    </row>
    <row r="9175" spans="1:9" hidden="1">
      <c r="A9175" s="115" t="s">
        <v>24163</v>
      </c>
      <c r="B9175" s="115" t="s">
        <v>24164</v>
      </c>
      <c r="C9175" s="115" t="s">
        <v>23538</v>
      </c>
      <c r="D9175" s="115" t="s">
        <v>1242</v>
      </c>
      <c r="E9175" s="115">
        <v>77.25</v>
      </c>
      <c r="F9175" s="674">
        <v>293.83600000000001</v>
      </c>
      <c r="G9175" s="674">
        <v>295.84500000000003</v>
      </c>
      <c r="H9175" s="115">
        <f t="shared" si="286"/>
        <v>1.0068371472522089</v>
      </c>
      <c r="I9175" s="115">
        <f t="shared" si="287"/>
        <v>77.778199999999998</v>
      </c>
    </row>
    <row r="9176" spans="1:9" hidden="1">
      <c r="A9176" s="115" t="s">
        <v>24165</v>
      </c>
      <c r="B9176" s="115" t="s">
        <v>24166</v>
      </c>
      <c r="C9176" s="115" t="s">
        <v>23541</v>
      </c>
      <c r="D9176" s="115" t="s">
        <v>1242</v>
      </c>
      <c r="E9176" s="115">
        <v>85.49</v>
      </c>
      <c r="F9176" s="674">
        <v>293.83600000000001</v>
      </c>
      <c r="G9176" s="674">
        <v>295.84500000000003</v>
      </c>
      <c r="H9176" s="115">
        <f t="shared" si="286"/>
        <v>1.0068371472522089</v>
      </c>
      <c r="I9176" s="115">
        <f t="shared" si="287"/>
        <v>86.0745</v>
      </c>
    </row>
    <row r="9177" spans="1:9" hidden="1">
      <c r="A9177" s="115" t="s">
        <v>24167</v>
      </c>
      <c r="B9177" s="115" t="s">
        <v>24168</v>
      </c>
      <c r="C9177" s="115" t="s">
        <v>23544</v>
      </c>
      <c r="D9177" s="115" t="s">
        <v>1242</v>
      </c>
      <c r="E9177" s="115">
        <v>96.82</v>
      </c>
      <c r="F9177" s="674">
        <v>293.83600000000001</v>
      </c>
      <c r="G9177" s="674">
        <v>295.84500000000003</v>
      </c>
      <c r="H9177" s="115">
        <f t="shared" si="286"/>
        <v>1.0068371472522089</v>
      </c>
      <c r="I9177" s="115">
        <f t="shared" si="287"/>
        <v>97.481999999999999</v>
      </c>
    </row>
    <row r="9178" spans="1:9" hidden="1">
      <c r="A9178" s="115" t="s">
        <v>24169</v>
      </c>
      <c r="B9178" s="115" t="s">
        <v>24170</v>
      </c>
      <c r="C9178" s="115" t="s">
        <v>23547</v>
      </c>
      <c r="D9178" s="115" t="s">
        <v>1242</v>
      </c>
      <c r="E9178" s="115">
        <v>133.9</v>
      </c>
      <c r="F9178" s="674">
        <v>293.83600000000001</v>
      </c>
      <c r="G9178" s="674">
        <v>295.84500000000003</v>
      </c>
      <c r="H9178" s="115">
        <f t="shared" si="286"/>
        <v>1.0068371472522089</v>
      </c>
      <c r="I9178" s="115">
        <f t="shared" si="287"/>
        <v>134.81549999999999</v>
      </c>
    </row>
    <row r="9179" spans="1:9" hidden="1">
      <c r="A9179" s="115" t="s">
        <v>24171</v>
      </c>
      <c r="B9179" s="115" t="s">
        <v>24172</v>
      </c>
      <c r="C9179" s="115" t="s">
        <v>23550</v>
      </c>
      <c r="D9179" s="115" t="s">
        <v>1242</v>
      </c>
      <c r="E9179" s="115">
        <v>164.8</v>
      </c>
      <c r="F9179" s="674">
        <v>293.83600000000001</v>
      </c>
      <c r="G9179" s="674">
        <v>295.84500000000003</v>
      </c>
      <c r="H9179" s="115">
        <f t="shared" si="286"/>
        <v>1.0068371472522089</v>
      </c>
      <c r="I9179" s="115">
        <f t="shared" si="287"/>
        <v>165.92679999999999</v>
      </c>
    </row>
    <row r="9180" spans="1:9" hidden="1">
      <c r="A9180" s="115" t="s">
        <v>24173</v>
      </c>
      <c r="B9180" s="115" t="s">
        <v>24174</v>
      </c>
      <c r="C9180" s="115" t="s">
        <v>23553</v>
      </c>
      <c r="D9180" s="115" t="s">
        <v>1242</v>
      </c>
      <c r="E9180" s="115">
        <v>195.7</v>
      </c>
      <c r="F9180" s="674">
        <v>293.83600000000001</v>
      </c>
      <c r="G9180" s="674">
        <v>295.84500000000003</v>
      </c>
      <c r="H9180" s="115">
        <f t="shared" si="286"/>
        <v>1.0068371472522089</v>
      </c>
      <c r="I9180" s="115">
        <f t="shared" si="287"/>
        <v>197.03800000000001</v>
      </c>
    </row>
    <row r="9181" spans="1:9" hidden="1">
      <c r="A9181" s="115" t="s">
        <v>24175</v>
      </c>
      <c r="B9181" s="115" t="s">
        <v>24176</v>
      </c>
      <c r="C9181" s="115" t="s">
        <v>23556</v>
      </c>
      <c r="D9181" s="115" t="s">
        <v>1138</v>
      </c>
      <c r="E9181" s="115">
        <v>92.7</v>
      </c>
      <c r="F9181" s="674">
        <v>293.83600000000001</v>
      </c>
      <c r="G9181" s="674">
        <v>295.84500000000003</v>
      </c>
      <c r="H9181" s="115">
        <f t="shared" si="286"/>
        <v>1.0068371472522089</v>
      </c>
      <c r="I9181" s="115">
        <f t="shared" si="287"/>
        <v>93.333799999999997</v>
      </c>
    </row>
    <row r="9182" spans="1:9" hidden="1">
      <c r="A9182" s="115" t="s">
        <v>24177</v>
      </c>
      <c r="B9182" s="115" t="s">
        <v>24178</v>
      </c>
      <c r="C9182" s="115" t="s">
        <v>23559</v>
      </c>
      <c r="D9182" s="115" t="s">
        <v>1138</v>
      </c>
      <c r="E9182" s="115">
        <v>92.7</v>
      </c>
      <c r="F9182" s="674">
        <v>293.83600000000001</v>
      </c>
      <c r="G9182" s="674">
        <v>295.84500000000003</v>
      </c>
      <c r="H9182" s="115">
        <f t="shared" si="286"/>
        <v>1.0068371472522089</v>
      </c>
      <c r="I9182" s="115">
        <f t="shared" si="287"/>
        <v>93.333799999999997</v>
      </c>
    </row>
    <row r="9183" spans="1:9" hidden="1">
      <c r="A9183" s="115" t="s">
        <v>24179</v>
      </c>
      <c r="B9183" s="115" t="s">
        <v>24180</v>
      </c>
      <c r="C9183" s="115" t="s">
        <v>23562</v>
      </c>
      <c r="D9183" s="115" t="s">
        <v>1138</v>
      </c>
      <c r="E9183" s="115">
        <v>92.7</v>
      </c>
      <c r="F9183" s="674">
        <v>293.83600000000001</v>
      </c>
      <c r="G9183" s="674">
        <v>295.84500000000003</v>
      </c>
      <c r="H9183" s="115">
        <f t="shared" si="286"/>
        <v>1.0068371472522089</v>
      </c>
      <c r="I9183" s="115">
        <f t="shared" si="287"/>
        <v>93.333799999999997</v>
      </c>
    </row>
    <row r="9184" spans="1:9" hidden="1">
      <c r="A9184" s="115" t="s">
        <v>24181</v>
      </c>
      <c r="B9184" s="115" t="s">
        <v>24182</v>
      </c>
      <c r="C9184" s="115" t="s">
        <v>23565</v>
      </c>
      <c r="D9184" s="115" t="s">
        <v>1138</v>
      </c>
      <c r="E9184" s="115">
        <v>127.72</v>
      </c>
      <c r="F9184" s="674">
        <v>293.83600000000001</v>
      </c>
      <c r="G9184" s="674">
        <v>295.84500000000003</v>
      </c>
      <c r="H9184" s="115">
        <f t="shared" si="286"/>
        <v>1.0068371472522089</v>
      </c>
      <c r="I9184" s="115">
        <f t="shared" si="287"/>
        <v>128.5932</v>
      </c>
    </row>
    <row r="9185" spans="1:9" hidden="1">
      <c r="A9185" s="115" t="s">
        <v>24183</v>
      </c>
      <c r="B9185" s="115" t="s">
        <v>24184</v>
      </c>
      <c r="C9185" s="115" t="s">
        <v>23568</v>
      </c>
      <c r="D9185" s="115" t="s">
        <v>1138</v>
      </c>
      <c r="E9185" s="115">
        <v>144.19999999999999</v>
      </c>
      <c r="F9185" s="674">
        <v>293.83600000000001</v>
      </c>
      <c r="G9185" s="674">
        <v>295.84500000000003</v>
      </c>
      <c r="H9185" s="115">
        <f t="shared" si="286"/>
        <v>1.0068371472522089</v>
      </c>
      <c r="I9185" s="115">
        <f t="shared" si="287"/>
        <v>145.1859</v>
      </c>
    </row>
    <row r="9186" spans="1:9" hidden="1">
      <c r="A9186" s="115" t="s">
        <v>24185</v>
      </c>
      <c r="B9186" s="115" t="s">
        <v>24186</v>
      </c>
      <c r="C9186" s="115" t="s">
        <v>23571</v>
      </c>
      <c r="D9186" s="115" t="s">
        <v>1138</v>
      </c>
      <c r="E9186" s="115">
        <v>200.85</v>
      </c>
      <c r="F9186" s="674">
        <v>293.83600000000001</v>
      </c>
      <c r="G9186" s="674">
        <v>295.84500000000003</v>
      </c>
      <c r="H9186" s="115">
        <f t="shared" si="286"/>
        <v>1.0068371472522089</v>
      </c>
      <c r="I9186" s="115">
        <f t="shared" si="287"/>
        <v>202.22319999999999</v>
      </c>
    </row>
    <row r="9187" spans="1:9" hidden="1">
      <c r="A9187" s="115" t="s">
        <v>24187</v>
      </c>
      <c r="B9187" s="115" t="s">
        <v>24188</v>
      </c>
      <c r="C9187" s="115" t="s">
        <v>23574</v>
      </c>
      <c r="D9187" s="115" t="s">
        <v>1138</v>
      </c>
      <c r="E9187" s="115">
        <v>250</v>
      </c>
      <c r="F9187" s="674">
        <v>293.83600000000001</v>
      </c>
      <c r="G9187" s="674">
        <v>295.84500000000003</v>
      </c>
      <c r="H9187" s="115">
        <f t="shared" si="286"/>
        <v>1.0068371472522089</v>
      </c>
      <c r="I9187" s="115">
        <f t="shared" si="287"/>
        <v>251.70930000000001</v>
      </c>
    </row>
    <row r="9188" spans="1:9" hidden="1">
      <c r="A9188" s="115" t="s">
        <v>24189</v>
      </c>
      <c r="B9188" s="115" t="s">
        <v>24190</v>
      </c>
      <c r="C9188" s="115" t="s">
        <v>23577</v>
      </c>
      <c r="D9188" s="115" t="s">
        <v>1138</v>
      </c>
      <c r="E9188" s="115">
        <v>293.55</v>
      </c>
      <c r="F9188" s="674">
        <v>293.83600000000001</v>
      </c>
      <c r="G9188" s="674">
        <v>295.84500000000003</v>
      </c>
      <c r="H9188" s="115">
        <f t="shared" si="286"/>
        <v>1.0068371472522089</v>
      </c>
      <c r="I9188" s="115">
        <f t="shared" si="287"/>
        <v>295.55700000000002</v>
      </c>
    </row>
    <row r="9189" spans="1:9" hidden="1">
      <c r="A9189" s="115" t="s">
        <v>24191</v>
      </c>
      <c r="B9189" s="115" t="s">
        <v>24192</v>
      </c>
      <c r="C9189" s="115" t="s">
        <v>23580</v>
      </c>
      <c r="D9189" s="115" t="s">
        <v>1242</v>
      </c>
      <c r="E9189" s="115">
        <v>351.42919999999998</v>
      </c>
      <c r="F9189" s="674">
        <v>293.83600000000001</v>
      </c>
      <c r="G9189" s="674">
        <v>295.84500000000003</v>
      </c>
      <c r="H9189" s="115">
        <f t="shared" si="286"/>
        <v>1.0068371472522089</v>
      </c>
      <c r="I9189" s="115">
        <f t="shared" si="287"/>
        <v>353.83199999999999</v>
      </c>
    </row>
    <row r="9190" spans="1:9" hidden="1">
      <c r="A9190" s="115" t="s">
        <v>24193</v>
      </c>
      <c r="B9190" s="115" t="s">
        <v>24194</v>
      </c>
      <c r="C9190" s="115" t="s">
        <v>23583</v>
      </c>
      <c r="D9190" s="115" t="s">
        <v>1242</v>
      </c>
      <c r="E9190" s="115">
        <v>380.32119999999998</v>
      </c>
      <c r="F9190" s="674">
        <v>293.83600000000001</v>
      </c>
      <c r="G9190" s="674">
        <v>295.84500000000003</v>
      </c>
      <c r="H9190" s="115">
        <f t="shared" si="286"/>
        <v>1.0068371472522089</v>
      </c>
      <c r="I9190" s="115">
        <f t="shared" si="287"/>
        <v>382.92149999999998</v>
      </c>
    </row>
    <row r="9191" spans="1:9" hidden="1">
      <c r="A9191" s="115" t="s">
        <v>24195</v>
      </c>
      <c r="B9191" s="115" t="s">
        <v>24196</v>
      </c>
      <c r="C9191" s="115" t="s">
        <v>23586</v>
      </c>
      <c r="D9191" s="115" t="s">
        <v>1242</v>
      </c>
      <c r="E9191" s="115">
        <v>456.96100000000001</v>
      </c>
      <c r="F9191" s="674">
        <v>293.83600000000001</v>
      </c>
      <c r="G9191" s="674">
        <v>295.84500000000003</v>
      </c>
      <c r="H9191" s="115">
        <f t="shared" si="286"/>
        <v>1.0068371472522089</v>
      </c>
      <c r="I9191" s="115">
        <f t="shared" si="287"/>
        <v>460.08530000000002</v>
      </c>
    </row>
    <row r="9192" spans="1:9" hidden="1">
      <c r="A9192" s="115" t="s">
        <v>24197</v>
      </c>
      <c r="B9192" s="115" t="s">
        <v>24198</v>
      </c>
      <c r="C9192" s="115" t="s">
        <v>23589</v>
      </c>
      <c r="D9192" s="115" t="s">
        <v>1242</v>
      </c>
      <c r="E9192" s="115">
        <v>536.45830000000001</v>
      </c>
      <c r="F9192" s="674">
        <v>293.83600000000001</v>
      </c>
      <c r="G9192" s="674">
        <v>295.84500000000003</v>
      </c>
      <c r="H9192" s="115">
        <f t="shared" si="286"/>
        <v>1.0068371472522089</v>
      </c>
      <c r="I9192" s="115">
        <f t="shared" si="287"/>
        <v>540.12609999999995</v>
      </c>
    </row>
    <row r="9193" spans="1:9" hidden="1">
      <c r="A9193" s="115" t="s">
        <v>24199</v>
      </c>
      <c r="B9193" s="115" t="s">
        <v>24200</v>
      </c>
      <c r="C9193" s="115" t="s">
        <v>23592</v>
      </c>
      <c r="D9193" s="115" t="s">
        <v>1242</v>
      </c>
      <c r="E9193" s="115">
        <v>611.81320000000005</v>
      </c>
      <c r="F9193" s="674">
        <v>293.83600000000001</v>
      </c>
      <c r="G9193" s="674">
        <v>295.84500000000003</v>
      </c>
      <c r="H9193" s="115">
        <f t="shared" si="286"/>
        <v>1.0068371472522089</v>
      </c>
      <c r="I9193" s="115">
        <f t="shared" si="287"/>
        <v>615.99630000000002</v>
      </c>
    </row>
    <row r="9194" spans="1:9" hidden="1">
      <c r="A9194" s="115" t="s">
        <v>24201</v>
      </c>
      <c r="B9194" s="115" t="s">
        <v>24202</v>
      </c>
      <c r="C9194" s="115" t="s">
        <v>23595</v>
      </c>
      <c r="D9194" s="115" t="s">
        <v>1242</v>
      </c>
      <c r="E9194" s="115">
        <v>356.65480000000002</v>
      </c>
      <c r="F9194" s="674">
        <v>293.83600000000001</v>
      </c>
      <c r="G9194" s="674">
        <v>295.84500000000003</v>
      </c>
      <c r="H9194" s="115">
        <f t="shared" si="286"/>
        <v>1.0068371472522089</v>
      </c>
      <c r="I9194" s="115">
        <f t="shared" si="287"/>
        <v>359.0933</v>
      </c>
    </row>
    <row r="9195" spans="1:9" hidden="1">
      <c r="A9195" s="115" t="s">
        <v>24203</v>
      </c>
      <c r="B9195" s="115" t="s">
        <v>24204</v>
      </c>
      <c r="C9195" s="115" t="s">
        <v>23598</v>
      </c>
      <c r="D9195" s="115" t="s">
        <v>1242</v>
      </c>
      <c r="E9195" s="115">
        <v>385.0077</v>
      </c>
      <c r="F9195" s="674">
        <v>293.83600000000001</v>
      </c>
      <c r="G9195" s="674">
        <v>295.84500000000003</v>
      </c>
      <c r="H9195" s="115">
        <f t="shared" si="286"/>
        <v>1.0068371472522089</v>
      </c>
      <c r="I9195" s="115">
        <f t="shared" si="287"/>
        <v>387.64010000000002</v>
      </c>
    </row>
    <row r="9196" spans="1:9" hidden="1">
      <c r="A9196" s="115" t="s">
        <v>24205</v>
      </c>
      <c r="B9196" s="115" t="s">
        <v>24206</v>
      </c>
      <c r="C9196" s="115" t="s">
        <v>23601</v>
      </c>
      <c r="D9196" s="115" t="s">
        <v>1242</v>
      </c>
      <c r="E9196" s="115">
        <v>462.00799999999998</v>
      </c>
      <c r="F9196" s="674">
        <v>293.83600000000001</v>
      </c>
      <c r="G9196" s="674">
        <v>295.84500000000003</v>
      </c>
      <c r="H9196" s="115">
        <f t="shared" si="286"/>
        <v>1.0068371472522089</v>
      </c>
      <c r="I9196" s="115">
        <f t="shared" si="287"/>
        <v>465.16680000000002</v>
      </c>
    </row>
    <row r="9197" spans="1:9" hidden="1">
      <c r="A9197" s="115" t="s">
        <v>24207</v>
      </c>
      <c r="B9197" s="115" t="s">
        <v>24208</v>
      </c>
      <c r="C9197" s="115" t="s">
        <v>23604</v>
      </c>
      <c r="D9197" s="115" t="s">
        <v>1242</v>
      </c>
      <c r="E9197" s="115">
        <v>541.86580000000004</v>
      </c>
      <c r="F9197" s="674">
        <v>293.83600000000001</v>
      </c>
      <c r="G9197" s="674">
        <v>295.84500000000003</v>
      </c>
      <c r="H9197" s="115">
        <f t="shared" si="286"/>
        <v>1.0068371472522089</v>
      </c>
      <c r="I9197" s="115">
        <f t="shared" si="287"/>
        <v>545.57060000000001</v>
      </c>
    </row>
    <row r="9198" spans="1:9" hidden="1">
      <c r="A9198" s="115" t="s">
        <v>24209</v>
      </c>
      <c r="B9198" s="115" t="s">
        <v>24210</v>
      </c>
      <c r="C9198" s="115" t="s">
        <v>23607</v>
      </c>
      <c r="D9198" s="115" t="s">
        <v>1242</v>
      </c>
      <c r="E9198" s="115">
        <v>610.33609999999999</v>
      </c>
      <c r="F9198" s="674">
        <v>293.83600000000001</v>
      </c>
      <c r="G9198" s="674">
        <v>295.84500000000003</v>
      </c>
      <c r="H9198" s="115">
        <f t="shared" si="286"/>
        <v>1.0068371472522089</v>
      </c>
      <c r="I9198" s="115">
        <f t="shared" si="287"/>
        <v>614.50909999999999</v>
      </c>
    </row>
    <row r="9199" spans="1:9" hidden="1">
      <c r="A9199" s="115" t="s">
        <v>24211</v>
      </c>
      <c r="B9199" s="115" t="s">
        <v>24212</v>
      </c>
      <c r="C9199" s="115" t="s">
        <v>23610</v>
      </c>
      <c r="D9199" s="115" t="s">
        <v>1242</v>
      </c>
      <c r="E9199" s="115">
        <v>184.87989999999999</v>
      </c>
      <c r="F9199" s="674">
        <v>293.83600000000001</v>
      </c>
      <c r="G9199" s="674">
        <v>295.84500000000003</v>
      </c>
      <c r="H9199" s="115">
        <f t="shared" si="286"/>
        <v>1.0068371472522089</v>
      </c>
      <c r="I9199" s="115">
        <f t="shared" si="287"/>
        <v>186.14400000000001</v>
      </c>
    </row>
    <row r="9200" spans="1:9" hidden="1">
      <c r="A9200" s="115" t="s">
        <v>24213</v>
      </c>
      <c r="B9200" s="115" t="s">
        <v>24214</v>
      </c>
      <c r="C9200" s="115" t="s">
        <v>23613</v>
      </c>
      <c r="D9200" s="115" t="s">
        <v>1242</v>
      </c>
      <c r="E9200" s="115">
        <v>202.19390000000001</v>
      </c>
      <c r="F9200" s="674">
        <v>293.83600000000001</v>
      </c>
      <c r="G9200" s="674">
        <v>295.84500000000003</v>
      </c>
      <c r="H9200" s="115">
        <f t="shared" si="286"/>
        <v>1.0068371472522089</v>
      </c>
      <c r="I9200" s="115">
        <f t="shared" si="287"/>
        <v>203.5763</v>
      </c>
    </row>
    <row r="9201" spans="1:9" hidden="1">
      <c r="A9201" s="115" t="s">
        <v>24215</v>
      </c>
      <c r="B9201" s="115" t="s">
        <v>24216</v>
      </c>
      <c r="C9201" s="115" t="s">
        <v>23616</v>
      </c>
      <c r="D9201" s="115" t="s">
        <v>1242</v>
      </c>
      <c r="E9201" s="115">
        <v>247.06440000000001</v>
      </c>
      <c r="F9201" s="674">
        <v>293.83600000000001</v>
      </c>
      <c r="G9201" s="674">
        <v>295.84500000000003</v>
      </c>
      <c r="H9201" s="115">
        <f t="shared" si="286"/>
        <v>1.0068371472522089</v>
      </c>
      <c r="I9201" s="115">
        <f t="shared" si="287"/>
        <v>248.75360000000001</v>
      </c>
    </row>
    <row r="9202" spans="1:9" hidden="1">
      <c r="A9202" s="115" t="s">
        <v>24217</v>
      </c>
      <c r="B9202" s="115" t="s">
        <v>24218</v>
      </c>
      <c r="C9202" s="115" t="s">
        <v>23619</v>
      </c>
      <c r="D9202" s="115" t="s">
        <v>1242</v>
      </c>
      <c r="E9202" s="115">
        <v>283.84320000000002</v>
      </c>
      <c r="F9202" s="674">
        <v>293.83600000000001</v>
      </c>
      <c r="G9202" s="674">
        <v>295.84500000000003</v>
      </c>
      <c r="H9202" s="115">
        <f t="shared" si="286"/>
        <v>1.0068371472522089</v>
      </c>
      <c r="I9202" s="115">
        <f t="shared" si="287"/>
        <v>285.78390000000002</v>
      </c>
    </row>
    <row r="9203" spans="1:9" hidden="1">
      <c r="A9203" s="115" t="s">
        <v>24219</v>
      </c>
      <c r="B9203" s="115" t="s">
        <v>24220</v>
      </c>
      <c r="C9203" s="115" t="s">
        <v>23622</v>
      </c>
      <c r="D9203" s="115" t="s">
        <v>1242</v>
      </c>
      <c r="E9203" s="115">
        <v>302.07049999999998</v>
      </c>
      <c r="F9203" s="674">
        <v>293.83600000000001</v>
      </c>
      <c r="G9203" s="674">
        <v>295.84500000000003</v>
      </c>
      <c r="H9203" s="115">
        <f t="shared" si="286"/>
        <v>1.0068371472522089</v>
      </c>
      <c r="I9203" s="115">
        <f t="shared" si="287"/>
        <v>304.13580000000002</v>
      </c>
    </row>
    <row r="9204" spans="1:9" hidden="1">
      <c r="A9204" s="115" t="s">
        <v>24221</v>
      </c>
      <c r="B9204" s="115" t="s">
        <v>24222</v>
      </c>
      <c r="C9204" s="115" t="s">
        <v>23625</v>
      </c>
      <c r="D9204" s="115" t="s">
        <v>1138</v>
      </c>
      <c r="E9204" s="115">
        <v>351.42919999999998</v>
      </c>
      <c r="F9204" s="674">
        <v>293.83600000000001</v>
      </c>
      <c r="G9204" s="674">
        <v>295.84500000000003</v>
      </c>
      <c r="H9204" s="115">
        <f t="shared" si="286"/>
        <v>1.0068371472522089</v>
      </c>
      <c r="I9204" s="115">
        <f t="shared" si="287"/>
        <v>353.83199999999999</v>
      </c>
    </row>
    <row r="9205" spans="1:9" hidden="1">
      <c r="A9205" s="115" t="s">
        <v>24223</v>
      </c>
      <c r="B9205" s="115" t="s">
        <v>24224</v>
      </c>
      <c r="C9205" s="115" t="s">
        <v>23628</v>
      </c>
      <c r="D9205" s="115" t="s">
        <v>1138</v>
      </c>
      <c r="E9205" s="115">
        <v>398.2011</v>
      </c>
      <c r="F9205" s="674">
        <v>293.83600000000001</v>
      </c>
      <c r="G9205" s="674">
        <v>295.84500000000003</v>
      </c>
      <c r="H9205" s="115">
        <f t="shared" si="286"/>
        <v>1.0068371472522089</v>
      </c>
      <c r="I9205" s="115">
        <f t="shared" si="287"/>
        <v>400.9237</v>
      </c>
    </row>
    <row r="9206" spans="1:9" hidden="1">
      <c r="A9206" s="115" t="s">
        <v>24225</v>
      </c>
      <c r="B9206" s="115" t="s">
        <v>24226</v>
      </c>
      <c r="C9206" s="115" t="s">
        <v>23631</v>
      </c>
      <c r="D9206" s="115" t="s">
        <v>1138</v>
      </c>
      <c r="E9206" s="115">
        <v>489.87610000000001</v>
      </c>
      <c r="F9206" s="674">
        <v>293.83600000000001</v>
      </c>
      <c r="G9206" s="674">
        <v>295.84500000000003</v>
      </c>
      <c r="H9206" s="115">
        <f t="shared" si="286"/>
        <v>1.0068371472522089</v>
      </c>
      <c r="I9206" s="115">
        <f t="shared" si="287"/>
        <v>493.22550000000001</v>
      </c>
    </row>
    <row r="9207" spans="1:9" hidden="1">
      <c r="A9207" s="115" t="s">
        <v>24227</v>
      </c>
      <c r="B9207" s="115" t="s">
        <v>24228</v>
      </c>
      <c r="C9207" s="115" t="s">
        <v>23634</v>
      </c>
      <c r="D9207" s="115" t="s">
        <v>1138</v>
      </c>
      <c r="E9207" s="115">
        <v>590.49509999999998</v>
      </c>
      <c r="F9207" s="674">
        <v>293.83600000000001</v>
      </c>
      <c r="G9207" s="674">
        <v>295.84500000000003</v>
      </c>
      <c r="H9207" s="115">
        <f t="shared" si="286"/>
        <v>1.0068371472522089</v>
      </c>
      <c r="I9207" s="115">
        <f t="shared" si="287"/>
        <v>594.53240000000005</v>
      </c>
    </row>
    <row r="9208" spans="1:9" hidden="1">
      <c r="A9208" s="115" t="s">
        <v>24229</v>
      </c>
      <c r="B9208" s="115" t="s">
        <v>24230</v>
      </c>
      <c r="C9208" s="115" t="s">
        <v>23637</v>
      </c>
      <c r="D9208" s="115" t="s">
        <v>1138</v>
      </c>
      <c r="E9208" s="115">
        <v>704.14099999999996</v>
      </c>
      <c r="F9208" s="674">
        <v>293.83600000000001</v>
      </c>
      <c r="G9208" s="674">
        <v>295.84500000000003</v>
      </c>
      <c r="H9208" s="115">
        <f t="shared" si="286"/>
        <v>1.0068371472522089</v>
      </c>
      <c r="I9208" s="115">
        <f t="shared" si="287"/>
        <v>708.95529999999997</v>
      </c>
    </row>
    <row r="9209" spans="1:9" hidden="1">
      <c r="A9209" s="115" t="s">
        <v>24231</v>
      </c>
      <c r="B9209" s="115" t="s">
        <v>24232</v>
      </c>
      <c r="C9209" s="115" t="s">
        <v>23640</v>
      </c>
      <c r="D9209" s="115" t="s">
        <v>1242</v>
      </c>
      <c r="E9209" s="115">
        <v>223.38380000000001</v>
      </c>
      <c r="F9209" s="674">
        <v>293.83600000000001</v>
      </c>
      <c r="G9209" s="674">
        <v>295.84500000000003</v>
      </c>
      <c r="H9209" s="115">
        <f t="shared" si="286"/>
        <v>1.0068371472522089</v>
      </c>
      <c r="I9209" s="115">
        <f t="shared" si="287"/>
        <v>224.9111</v>
      </c>
    </row>
    <row r="9210" spans="1:9" hidden="1">
      <c r="A9210" s="115" t="s">
        <v>24233</v>
      </c>
      <c r="B9210" s="115" t="s">
        <v>24234</v>
      </c>
      <c r="C9210" s="115" t="s">
        <v>23643</v>
      </c>
      <c r="D9210" s="115" t="s">
        <v>1242</v>
      </c>
      <c r="E9210" s="115">
        <v>343.77429999999998</v>
      </c>
      <c r="F9210" s="674">
        <v>293.83600000000001</v>
      </c>
      <c r="G9210" s="674">
        <v>295.84500000000003</v>
      </c>
      <c r="H9210" s="115">
        <f t="shared" si="286"/>
        <v>1.0068371472522089</v>
      </c>
      <c r="I9210" s="115">
        <f t="shared" si="287"/>
        <v>346.12470000000002</v>
      </c>
    </row>
    <row r="9211" spans="1:9" hidden="1">
      <c r="A9211" s="115" t="s">
        <v>24235</v>
      </c>
      <c r="B9211" s="115" t="s">
        <v>24236</v>
      </c>
      <c r="C9211" s="115" t="s">
        <v>23646</v>
      </c>
      <c r="D9211" s="115" t="s">
        <v>1242</v>
      </c>
      <c r="E9211" s="115">
        <v>257.54829999999998</v>
      </c>
      <c r="F9211" s="674">
        <v>293.83600000000001</v>
      </c>
      <c r="G9211" s="674">
        <v>295.84500000000003</v>
      </c>
      <c r="H9211" s="115">
        <f t="shared" si="286"/>
        <v>1.0068371472522089</v>
      </c>
      <c r="I9211" s="115">
        <f t="shared" si="287"/>
        <v>259.30919999999998</v>
      </c>
    </row>
    <row r="9212" spans="1:9" hidden="1">
      <c r="A9212" s="115" t="s">
        <v>24237</v>
      </c>
      <c r="B9212" s="115" t="s">
        <v>24238</v>
      </c>
      <c r="C9212" s="115" t="s">
        <v>23649</v>
      </c>
      <c r="D9212" s="115" t="s">
        <v>1242</v>
      </c>
      <c r="E9212" s="115">
        <v>394.07060000000001</v>
      </c>
      <c r="F9212" s="674">
        <v>293.83600000000001</v>
      </c>
      <c r="G9212" s="674">
        <v>295.84500000000003</v>
      </c>
      <c r="H9212" s="115">
        <f t="shared" si="286"/>
        <v>1.0068371472522089</v>
      </c>
      <c r="I9212" s="115">
        <f t="shared" si="287"/>
        <v>396.76490000000001</v>
      </c>
    </row>
    <row r="9213" spans="1:9" hidden="1">
      <c r="A9213" s="115" t="s">
        <v>24239</v>
      </c>
      <c r="B9213" s="115" t="s">
        <v>24240</v>
      </c>
      <c r="C9213" s="115" t="s">
        <v>23652</v>
      </c>
      <c r="D9213" s="115" t="s">
        <v>1242</v>
      </c>
      <c r="E9213" s="115">
        <v>293.02699999999999</v>
      </c>
      <c r="F9213" s="674">
        <v>293.83600000000001</v>
      </c>
      <c r="G9213" s="674">
        <v>295.84500000000003</v>
      </c>
      <c r="H9213" s="115">
        <f t="shared" si="286"/>
        <v>1.0068371472522089</v>
      </c>
      <c r="I9213" s="115">
        <f t="shared" si="287"/>
        <v>295.03050000000002</v>
      </c>
    </row>
    <row r="9214" spans="1:9" hidden="1">
      <c r="A9214" s="115" t="s">
        <v>24241</v>
      </c>
      <c r="B9214" s="115" t="s">
        <v>24242</v>
      </c>
      <c r="C9214" s="115" t="s">
        <v>23655</v>
      </c>
      <c r="D9214" s="115" t="s">
        <v>1242</v>
      </c>
      <c r="E9214" s="115">
        <v>448.70460000000003</v>
      </c>
      <c r="F9214" s="674">
        <v>293.83600000000001</v>
      </c>
      <c r="G9214" s="674">
        <v>295.84500000000003</v>
      </c>
      <c r="H9214" s="115">
        <f t="shared" si="286"/>
        <v>1.0068371472522089</v>
      </c>
      <c r="I9214" s="115">
        <f t="shared" si="287"/>
        <v>451.77249999999998</v>
      </c>
    </row>
    <row r="9215" spans="1:9" hidden="1">
      <c r="A9215" s="115" t="s">
        <v>24243</v>
      </c>
      <c r="B9215" s="115" t="s">
        <v>24244</v>
      </c>
      <c r="C9215" s="115" t="s">
        <v>23658</v>
      </c>
      <c r="D9215" s="115" t="s">
        <v>1242</v>
      </c>
      <c r="E9215" s="115">
        <v>371.43029999999999</v>
      </c>
      <c r="F9215" s="674">
        <v>293.83600000000001</v>
      </c>
      <c r="G9215" s="674">
        <v>295.84500000000003</v>
      </c>
      <c r="H9215" s="115">
        <f t="shared" si="286"/>
        <v>1.0068371472522089</v>
      </c>
      <c r="I9215" s="115">
        <f t="shared" si="287"/>
        <v>373.96980000000002</v>
      </c>
    </row>
    <row r="9216" spans="1:9" hidden="1">
      <c r="A9216" s="115" t="s">
        <v>24245</v>
      </c>
      <c r="B9216" s="115" t="s">
        <v>24246</v>
      </c>
      <c r="C9216" s="115" t="s">
        <v>23661</v>
      </c>
      <c r="D9216" s="115" t="s">
        <v>1242</v>
      </c>
      <c r="E9216" s="115">
        <v>567.96910000000003</v>
      </c>
      <c r="F9216" s="674">
        <v>293.83600000000001</v>
      </c>
      <c r="G9216" s="674">
        <v>295.84500000000003</v>
      </c>
      <c r="H9216" s="115">
        <f t="shared" si="286"/>
        <v>1.0068371472522089</v>
      </c>
      <c r="I9216" s="115">
        <f t="shared" si="287"/>
        <v>571.85239999999999</v>
      </c>
    </row>
    <row r="9217" spans="1:9" hidden="1">
      <c r="A9217" s="115" t="s">
        <v>24247</v>
      </c>
      <c r="B9217" s="115" t="s">
        <v>24248</v>
      </c>
      <c r="C9217" s="115" t="s">
        <v>23664</v>
      </c>
      <c r="D9217" s="115" t="s">
        <v>1242</v>
      </c>
      <c r="E9217" s="115">
        <v>458.1558</v>
      </c>
      <c r="F9217" s="674">
        <v>293.83600000000001</v>
      </c>
      <c r="G9217" s="674">
        <v>295.84500000000003</v>
      </c>
      <c r="H9217" s="115">
        <f t="shared" si="286"/>
        <v>1.0068371472522089</v>
      </c>
      <c r="I9217" s="115">
        <f t="shared" si="287"/>
        <v>461.28829999999999</v>
      </c>
    </row>
    <row r="9218" spans="1:9" hidden="1">
      <c r="A9218" s="115" t="s">
        <v>24249</v>
      </c>
      <c r="B9218" s="115" t="s">
        <v>24250</v>
      </c>
      <c r="C9218" s="115" t="s">
        <v>23667</v>
      </c>
      <c r="D9218" s="115" t="s">
        <v>1242</v>
      </c>
      <c r="E9218" s="115">
        <v>700.87699999999995</v>
      </c>
      <c r="F9218" s="674">
        <v>293.83600000000001</v>
      </c>
      <c r="G9218" s="674">
        <v>295.84500000000003</v>
      </c>
      <c r="H9218" s="115">
        <f t="shared" si="286"/>
        <v>1.0068371472522089</v>
      </c>
      <c r="I9218" s="115">
        <f t="shared" si="287"/>
        <v>705.66899999999998</v>
      </c>
    </row>
    <row r="9219" spans="1:9" hidden="1">
      <c r="A9219" s="115" t="s">
        <v>24251</v>
      </c>
      <c r="B9219" s="115" t="s">
        <v>24252</v>
      </c>
      <c r="C9219" s="115" t="s">
        <v>23670</v>
      </c>
      <c r="D9219" s="115" t="s">
        <v>1242</v>
      </c>
      <c r="E9219" s="115">
        <v>312.7373</v>
      </c>
      <c r="F9219" s="674">
        <v>293.83600000000001</v>
      </c>
      <c r="G9219" s="674">
        <v>295.84500000000003</v>
      </c>
      <c r="H9219" s="115">
        <f t="shared" si="286"/>
        <v>1.0068371472522089</v>
      </c>
      <c r="I9219" s="115">
        <f t="shared" si="287"/>
        <v>314.87549999999999</v>
      </c>
    </row>
    <row r="9220" spans="1:9" hidden="1">
      <c r="A9220" s="115" t="s">
        <v>24253</v>
      </c>
      <c r="B9220" s="115" t="s">
        <v>24254</v>
      </c>
      <c r="C9220" s="115" t="s">
        <v>23673</v>
      </c>
      <c r="D9220" s="115" t="s">
        <v>1242</v>
      </c>
      <c r="E9220" s="115">
        <v>625.66920000000005</v>
      </c>
      <c r="F9220" s="674">
        <v>293.83600000000001</v>
      </c>
      <c r="G9220" s="674">
        <v>295.84500000000003</v>
      </c>
      <c r="H9220" s="115">
        <f t="shared" si="286"/>
        <v>1.0068371472522089</v>
      </c>
      <c r="I9220" s="115">
        <f t="shared" si="287"/>
        <v>629.947</v>
      </c>
    </row>
    <row r="9221" spans="1:9" hidden="1">
      <c r="A9221" s="115" t="s">
        <v>24255</v>
      </c>
      <c r="B9221" s="115" t="s">
        <v>24256</v>
      </c>
      <c r="C9221" s="115" t="s">
        <v>23676</v>
      </c>
      <c r="D9221" s="115" t="s">
        <v>1242</v>
      </c>
      <c r="E9221" s="115">
        <v>360.56760000000003</v>
      </c>
      <c r="F9221" s="674">
        <v>293.83600000000001</v>
      </c>
      <c r="G9221" s="674">
        <v>295.84500000000003</v>
      </c>
      <c r="H9221" s="115">
        <f t="shared" ref="H9221:H9284" si="288">G9221/F9221</f>
        <v>1.0068371472522089</v>
      </c>
      <c r="I9221" s="115">
        <f t="shared" ref="I9221:I9284" si="289">ROUND(H9221*E9221,4)</f>
        <v>363.03289999999998</v>
      </c>
    </row>
    <row r="9222" spans="1:9" hidden="1">
      <c r="A9222" s="115" t="s">
        <v>24257</v>
      </c>
      <c r="B9222" s="115" t="s">
        <v>24258</v>
      </c>
      <c r="C9222" s="115" t="s">
        <v>23679</v>
      </c>
      <c r="D9222" s="115" t="s">
        <v>1242</v>
      </c>
      <c r="E9222" s="115">
        <v>717.20849999999996</v>
      </c>
      <c r="F9222" s="674">
        <v>293.83600000000001</v>
      </c>
      <c r="G9222" s="674">
        <v>295.84500000000003</v>
      </c>
      <c r="H9222" s="115">
        <f t="shared" si="288"/>
        <v>1.0068371472522089</v>
      </c>
      <c r="I9222" s="115">
        <f t="shared" si="289"/>
        <v>722.11220000000003</v>
      </c>
    </row>
    <row r="9223" spans="1:9" hidden="1">
      <c r="A9223" s="115" t="s">
        <v>24259</v>
      </c>
      <c r="B9223" s="115" t="s">
        <v>24260</v>
      </c>
      <c r="C9223" s="115" t="s">
        <v>23682</v>
      </c>
      <c r="D9223" s="115" t="s">
        <v>1242</v>
      </c>
      <c r="E9223" s="115">
        <v>410.23779999999999</v>
      </c>
      <c r="F9223" s="674">
        <v>293.83600000000001</v>
      </c>
      <c r="G9223" s="674">
        <v>295.84500000000003</v>
      </c>
      <c r="H9223" s="115">
        <f t="shared" si="288"/>
        <v>1.0068371472522089</v>
      </c>
      <c r="I9223" s="115">
        <f t="shared" si="289"/>
        <v>413.04270000000002</v>
      </c>
    </row>
    <row r="9224" spans="1:9" hidden="1">
      <c r="A9224" s="115" t="s">
        <v>24261</v>
      </c>
      <c r="B9224" s="115" t="s">
        <v>24262</v>
      </c>
      <c r="C9224" s="115" t="s">
        <v>23685</v>
      </c>
      <c r="D9224" s="115" t="s">
        <v>1242</v>
      </c>
      <c r="E9224" s="115">
        <v>816.64239999999995</v>
      </c>
      <c r="F9224" s="674">
        <v>293.83600000000001</v>
      </c>
      <c r="G9224" s="674">
        <v>295.84500000000003</v>
      </c>
      <c r="H9224" s="115">
        <f t="shared" si="288"/>
        <v>1.0068371472522089</v>
      </c>
      <c r="I9224" s="115">
        <f t="shared" si="289"/>
        <v>822.22590000000002</v>
      </c>
    </row>
    <row r="9225" spans="1:9" hidden="1">
      <c r="A9225" s="115" t="s">
        <v>24263</v>
      </c>
      <c r="B9225" s="115" t="s">
        <v>24264</v>
      </c>
      <c r="C9225" s="115" t="s">
        <v>23688</v>
      </c>
      <c r="D9225" s="115" t="s">
        <v>1242</v>
      </c>
      <c r="E9225" s="115">
        <v>520.00239999999997</v>
      </c>
      <c r="F9225" s="674">
        <v>293.83600000000001</v>
      </c>
      <c r="G9225" s="674">
        <v>295.84500000000003</v>
      </c>
      <c r="H9225" s="115">
        <f t="shared" si="288"/>
        <v>1.0068371472522089</v>
      </c>
      <c r="I9225" s="115">
        <f t="shared" si="289"/>
        <v>523.55769999999995</v>
      </c>
    </row>
    <row r="9226" spans="1:9" hidden="1">
      <c r="A9226" s="115" t="s">
        <v>24265</v>
      </c>
      <c r="B9226" s="115" t="s">
        <v>24266</v>
      </c>
      <c r="C9226" s="115" t="s">
        <v>23691</v>
      </c>
      <c r="D9226" s="115" t="s">
        <v>1242</v>
      </c>
      <c r="E9226" s="115">
        <v>1033.7038</v>
      </c>
      <c r="F9226" s="674">
        <v>293.83600000000001</v>
      </c>
      <c r="G9226" s="674">
        <v>295.84500000000003</v>
      </c>
      <c r="H9226" s="115">
        <f t="shared" si="288"/>
        <v>1.0068371472522089</v>
      </c>
      <c r="I9226" s="115">
        <f t="shared" si="289"/>
        <v>1040.7714000000001</v>
      </c>
    </row>
    <row r="9227" spans="1:9" hidden="1">
      <c r="A9227" s="115" t="s">
        <v>24267</v>
      </c>
      <c r="B9227" s="115" t="s">
        <v>24268</v>
      </c>
      <c r="C9227" s="115" t="s">
        <v>23694</v>
      </c>
      <c r="D9227" s="115" t="s">
        <v>1242</v>
      </c>
      <c r="E9227" s="115">
        <v>641.41809999999998</v>
      </c>
      <c r="F9227" s="674">
        <v>293.83600000000001</v>
      </c>
      <c r="G9227" s="674">
        <v>295.84500000000003</v>
      </c>
      <c r="H9227" s="115">
        <f t="shared" si="288"/>
        <v>1.0068371472522089</v>
      </c>
      <c r="I9227" s="115">
        <f t="shared" si="289"/>
        <v>645.80359999999996</v>
      </c>
    </row>
    <row r="9228" spans="1:9" hidden="1">
      <c r="A9228" s="115" t="s">
        <v>24269</v>
      </c>
      <c r="B9228" s="115" t="s">
        <v>24270</v>
      </c>
      <c r="C9228" s="115" t="s">
        <v>23697</v>
      </c>
      <c r="D9228" s="115" t="s">
        <v>1242</v>
      </c>
      <c r="E9228" s="115">
        <v>1275.5961</v>
      </c>
      <c r="F9228" s="674">
        <v>293.83600000000001</v>
      </c>
      <c r="G9228" s="674">
        <v>295.84500000000003</v>
      </c>
      <c r="H9228" s="115">
        <f t="shared" si="288"/>
        <v>1.0068371472522089</v>
      </c>
      <c r="I9228" s="115">
        <f t="shared" si="289"/>
        <v>1284.3175000000001</v>
      </c>
    </row>
    <row r="9229" spans="1:9" hidden="1">
      <c r="A9229" s="115" t="s">
        <v>24271</v>
      </c>
      <c r="B9229" s="115" t="s">
        <v>24272</v>
      </c>
      <c r="C9229" s="115" t="s">
        <v>23700</v>
      </c>
      <c r="D9229" s="115" t="s">
        <v>1242</v>
      </c>
      <c r="E9229" s="115">
        <v>346.24489999999997</v>
      </c>
      <c r="F9229" s="674">
        <v>293.83600000000001</v>
      </c>
      <c r="G9229" s="674">
        <v>295.84500000000003</v>
      </c>
      <c r="H9229" s="115">
        <f t="shared" si="288"/>
        <v>1.0068371472522089</v>
      </c>
      <c r="I9229" s="115">
        <f t="shared" si="289"/>
        <v>348.61219999999997</v>
      </c>
    </row>
    <row r="9230" spans="1:9" hidden="1">
      <c r="A9230" s="115" t="s">
        <v>24273</v>
      </c>
      <c r="B9230" s="115" t="s">
        <v>24274</v>
      </c>
      <c r="C9230" s="115" t="s">
        <v>23703</v>
      </c>
      <c r="D9230" s="115" t="s">
        <v>1242</v>
      </c>
      <c r="E9230" s="115">
        <v>692.70519999999999</v>
      </c>
      <c r="F9230" s="674">
        <v>293.83600000000001</v>
      </c>
      <c r="G9230" s="674">
        <v>295.84500000000003</v>
      </c>
      <c r="H9230" s="115">
        <f t="shared" si="288"/>
        <v>1.0068371472522089</v>
      </c>
      <c r="I9230" s="115">
        <f t="shared" si="289"/>
        <v>697.44129999999996</v>
      </c>
    </row>
    <row r="9231" spans="1:9" hidden="1">
      <c r="A9231" s="115" t="s">
        <v>24275</v>
      </c>
      <c r="B9231" s="115" t="s">
        <v>24276</v>
      </c>
      <c r="C9231" s="115" t="s">
        <v>23706</v>
      </c>
      <c r="D9231" s="115" t="s">
        <v>1242</v>
      </c>
      <c r="E9231" s="115">
        <v>399.19990000000001</v>
      </c>
      <c r="F9231" s="674">
        <v>293.83600000000001</v>
      </c>
      <c r="G9231" s="674">
        <v>295.84500000000003</v>
      </c>
      <c r="H9231" s="115">
        <f t="shared" si="288"/>
        <v>1.0068371472522089</v>
      </c>
      <c r="I9231" s="115">
        <f t="shared" si="289"/>
        <v>401.92930000000001</v>
      </c>
    </row>
    <row r="9232" spans="1:9" hidden="1">
      <c r="A9232" s="115" t="s">
        <v>24277</v>
      </c>
      <c r="B9232" s="115" t="s">
        <v>24278</v>
      </c>
      <c r="C9232" s="115" t="s">
        <v>23709</v>
      </c>
      <c r="D9232" s="115" t="s">
        <v>1242</v>
      </c>
      <c r="E9232" s="115">
        <v>794.05229999999995</v>
      </c>
      <c r="F9232" s="674">
        <v>293.83600000000001</v>
      </c>
      <c r="G9232" s="674">
        <v>295.84500000000003</v>
      </c>
      <c r="H9232" s="115">
        <f t="shared" si="288"/>
        <v>1.0068371472522089</v>
      </c>
      <c r="I9232" s="115">
        <f t="shared" si="289"/>
        <v>799.48140000000001</v>
      </c>
    </row>
    <row r="9233" spans="1:9" hidden="1">
      <c r="A9233" s="115" t="s">
        <v>24279</v>
      </c>
      <c r="B9233" s="115" t="s">
        <v>24280</v>
      </c>
      <c r="C9233" s="115" t="s">
        <v>23712</v>
      </c>
      <c r="D9233" s="115" t="s">
        <v>1242</v>
      </c>
      <c r="E9233" s="115">
        <v>454.19189999999998</v>
      </c>
      <c r="F9233" s="674">
        <v>293.83600000000001</v>
      </c>
      <c r="G9233" s="674">
        <v>295.84500000000003</v>
      </c>
      <c r="H9233" s="115">
        <f t="shared" si="288"/>
        <v>1.0068371472522089</v>
      </c>
      <c r="I9233" s="115">
        <f t="shared" si="289"/>
        <v>457.29730000000001</v>
      </c>
    </row>
    <row r="9234" spans="1:9" hidden="1">
      <c r="A9234" s="115" t="s">
        <v>24281</v>
      </c>
      <c r="B9234" s="115" t="s">
        <v>24282</v>
      </c>
      <c r="C9234" s="115" t="s">
        <v>23715</v>
      </c>
      <c r="D9234" s="115" t="s">
        <v>1242</v>
      </c>
      <c r="E9234" s="115">
        <v>904.13980000000004</v>
      </c>
      <c r="F9234" s="674">
        <v>293.83600000000001</v>
      </c>
      <c r="G9234" s="674">
        <v>295.84500000000003</v>
      </c>
      <c r="H9234" s="115">
        <f t="shared" si="288"/>
        <v>1.0068371472522089</v>
      </c>
      <c r="I9234" s="115">
        <f t="shared" si="289"/>
        <v>910.32150000000001</v>
      </c>
    </row>
    <row r="9235" spans="1:9" hidden="1">
      <c r="A9235" s="115" t="s">
        <v>24283</v>
      </c>
      <c r="B9235" s="115" t="s">
        <v>24284</v>
      </c>
      <c r="C9235" s="115" t="s">
        <v>23718</v>
      </c>
      <c r="D9235" s="115" t="s">
        <v>1242</v>
      </c>
      <c r="E9235" s="115">
        <v>575.71699999999998</v>
      </c>
      <c r="F9235" s="674">
        <v>293.83600000000001</v>
      </c>
      <c r="G9235" s="674">
        <v>295.84500000000003</v>
      </c>
      <c r="H9235" s="115">
        <f t="shared" si="288"/>
        <v>1.0068371472522089</v>
      </c>
      <c r="I9235" s="115">
        <f t="shared" si="289"/>
        <v>579.65329999999994</v>
      </c>
    </row>
    <row r="9236" spans="1:9" hidden="1">
      <c r="A9236" s="115" t="s">
        <v>24285</v>
      </c>
      <c r="B9236" s="115" t="s">
        <v>24286</v>
      </c>
      <c r="C9236" s="115" t="s">
        <v>23721</v>
      </c>
      <c r="D9236" s="115" t="s">
        <v>1242</v>
      </c>
      <c r="E9236" s="115">
        <v>1144.4576999999999</v>
      </c>
      <c r="F9236" s="674">
        <v>293.83600000000001</v>
      </c>
      <c r="G9236" s="674">
        <v>295.84500000000003</v>
      </c>
      <c r="H9236" s="115">
        <f t="shared" si="288"/>
        <v>1.0068371472522089</v>
      </c>
      <c r="I9236" s="115">
        <f t="shared" si="289"/>
        <v>1152.2825</v>
      </c>
    </row>
    <row r="9237" spans="1:9" hidden="1">
      <c r="A9237" s="115" t="s">
        <v>24287</v>
      </c>
      <c r="B9237" s="115" t="s">
        <v>24288</v>
      </c>
      <c r="C9237" s="115" t="s">
        <v>23724</v>
      </c>
      <c r="D9237" s="115" t="s">
        <v>1242</v>
      </c>
      <c r="E9237" s="115">
        <v>710.14149999999995</v>
      </c>
      <c r="F9237" s="674">
        <v>293.83600000000001</v>
      </c>
      <c r="G9237" s="674">
        <v>295.84500000000003</v>
      </c>
      <c r="H9237" s="115">
        <f t="shared" si="288"/>
        <v>1.0068371472522089</v>
      </c>
      <c r="I9237" s="115">
        <f t="shared" si="289"/>
        <v>714.99680000000001</v>
      </c>
    </row>
    <row r="9238" spans="1:9" hidden="1">
      <c r="A9238" s="115" t="s">
        <v>24289</v>
      </c>
      <c r="B9238" s="115" t="s">
        <v>24290</v>
      </c>
      <c r="C9238" s="115" t="s">
        <v>23727</v>
      </c>
      <c r="D9238" s="115" t="s">
        <v>1242</v>
      </c>
      <c r="E9238" s="115">
        <v>1412.2672</v>
      </c>
      <c r="F9238" s="674">
        <v>293.83600000000001</v>
      </c>
      <c r="G9238" s="674">
        <v>295.84500000000003</v>
      </c>
      <c r="H9238" s="115">
        <f t="shared" si="288"/>
        <v>1.0068371472522089</v>
      </c>
      <c r="I9238" s="115">
        <f t="shared" si="289"/>
        <v>1421.9231</v>
      </c>
    </row>
    <row r="9239" spans="1:9" hidden="1">
      <c r="A9239" s="115" t="s">
        <v>24291</v>
      </c>
      <c r="B9239" s="115" t="s">
        <v>24292</v>
      </c>
      <c r="C9239" s="115" t="s">
        <v>23730</v>
      </c>
      <c r="D9239" s="115" t="s">
        <v>1453</v>
      </c>
      <c r="E9239" s="115">
        <v>146.42429999999999</v>
      </c>
      <c r="F9239" s="674">
        <v>293.83600000000001</v>
      </c>
      <c r="G9239" s="674">
        <v>295.84500000000003</v>
      </c>
      <c r="H9239" s="115">
        <f t="shared" si="288"/>
        <v>1.0068371472522089</v>
      </c>
      <c r="I9239" s="115">
        <f t="shared" si="289"/>
        <v>147.4254</v>
      </c>
    </row>
    <row r="9240" spans="1:9" hidden="1">
      <c r="A9240" s="115" t="s">
        <v>24293</v>
      </c>
      <c r="B9240" s="115" t="s">
        <v>24294</v>
      </c>
      <c r="C9240" s="115" t="s">
        <v>23733</v>
      </c>
      <c r="D9240" s="115" t="s">
        <v>1453</v>
      </c>
      <c r="E9240" s="115">
        <v>283.8938</v>
      </c>
      <c r="F9240" s="674">
        <v>293.83600000000001</v>
      </c>
      <c r="G9240" s="674">
        <v>295.84500000000003</v>
      </c>
      <c r="H9240" s="115">
        <f t="shared" si="288"/>
        <v>1.0068371472522089</v>
      </c>
      <c r="I9240" s="115">
        <f t="shared" si="289"/>
        <v>285.83479999999997</v>
      </c>
    </row>
    <row r="9241" spans="1:9" hidden="1">
      <c r="A9241" s="115" t="s">
        <v>24295</v>
      </c>
      <c r="B9241" s="115" t="s">
        <v>24296</v>
      </c>
      <c r="C9241" s="115" t="s">
        <v>23736</v>
      </c>
      <c r="D9241" s="115" t="s">
        <v>1453</v>
      </c>
      <c r="E9241" s="115">
        <v>204.994</v>
      </c>
      <c r="F9241" s="674">
        <v>293.83600000000001</v>
      </c>
      <c r="G9241" s="674">
        <v>295.84500000000003</v>
      </c>
      <c r="H9241" s="115">
        <f t="shared" si="288"/>
        <v>1.0068371472522089</v>
      </c>
      <c r="I9241" s="115">
        <f t="shared" si="289"/>
        <v>206.3956</v>
      </c>
    </row>
    <row r="9242" spans="1:9" hidden="1">
      <c r="A9242" s="115" t="s">
        <v>24297</v>
      </c>
      <c r="B9242" s="115" t="s">
        <v>24298</v>
      </c>
      <c r="C9242" s="115" t="s">
        <v>23739</v>
      </c>
      <c r="D9242" s="115" t="s">
        <v>1453</v>
      </c>
      <c r="E9242" s="115">
        <v>516.68669999999997</v>
      </c>
      <c r="F9242" s="674">
        <v>293.83600000000001</v>
      </c>
      <c r="G9242" s="674">
        <v>295.84500000000003</v>
      </c>
      <c r="H9242" s="115">
        <f t="shared" si="288"/>
        <v>1.0068371472522089</v>
      </c>
      <c r="I9242" s="115">
        <f t="shared" si="289"/>
        <v>520.21939999999995</v>
      </c>
    </row>
    <row r="9243" spans="1:9" hidden="1">
      <c r="A9243" s="115" t="s">
        <v>24299</v>
      </c>
      <c r="B9243" s="115" t="s">
        <v>24300</v>
      </c>
      <c r="C9243" s="115" t="s">
        <v>23742</v>
      </c>
      <c r="D9243" s="115" t="s">
        <v>1453</v>
      </c>
      <c r="E9243" s="115">
        <v>226.95769999999999</v>
      </c>
      <c r="F9243" s="674">
        <v>293.83600000000001</v>
      </c>
      <c r="G9243" s="674">
        <v>295.84500000000003</v>
      </c>
      <c r="H9243" s="115">
        <f t="shared" si="288"/>
        <v>1.0068371472522089</v>
      </c>
      <c r="I9243" s="115">
        <f t="shared" si="289"/>
        <v>228.5094</v>
      </c>
    </row>
    <row r="9244" spans="1:9" hidden="1">
      <c r="A9244" s="115" t="s">
        <v>24301</v>
      </c>
      <c r="B9244" s="115" t="s">
        <v>24302</v>
      </c>
      <c r="C9244" s="115" t="s">
        <v>23745</v>
      </c>
      <c r="D9244" s="115" t="s">
        <v>1453</v>
      </c>
      <c r="E9244" s="115">
        <v>572.04600000000005</v>
      </c>
      <c r="F9244" s="674">
        <v>293.83600000000001</v>
      </c>
      <c r="G9244" s="674">
        <v>295.84500000000003</v>
      </c>
      <c r="H9244" s="115">
        <f t="shared" si="288"/>
        <v>1.0068371472522089</v>
      </c>
      <c r="I9244" s="115">
        <f t="shared" si="289"/>
        <v>575.95719999999994</v>
      </c>
    </row>
    <row r="9245" spans="1:9" hidden="1">
      <c r="A9245" s="115" t="s">
        <v>24303</v>
      </c>
      <c r="B9245" s="115" t="s">
        <v>24304</v>
      </c>
      <c r="C9245" s="115" t="s">
        <v>23748</v>
      </c>
      <c r="D9245" s="115" t="s">
        <v>1138</v>
      </c>
      <c r="E9245" s="115">
        <v>298.78800000000001</v>
      </c>
      <c r="F9245" s="674">
        <v>293.83600000000001</v>
      </c>
      <c r="G9245" s="674">
        <v>295.84500000000003</v>
      </c>
      <c r="H9245" s="115">
        <f t="shared" si="288"/>
        <v>1.0068371472522089</v>
      </c>
      <c r="I9245" s="115">
        <f t="shared" si="289"/>
        <v>300.83089999999999</v>
      </c>
    </row>
    <row r="9246" spans="1:9" hidden="1">
      <c r="A9246" s="115" t="s">
        <v>24305</v>
      </c>
      <c r="B9246" s="115" t="s">
        <v>24306</v>
      </c>
      <c r="C9246" s="115" t="s">
        <v>23751</v>
      </c>
      <c r="D9246" s="115" t="s">
        <v>1138</v>
      </c>
      <c r="E9246" s="115">
        <v>287.87090000000001</v>
      </c>
      <c r="F9246" s="674">
        <v>293.83600000000001</v>
      </c>
      <c r="G9246" s="674">
        <v>295.84500000000003</v>
      </c>
      <c r="H9246" s="115">
        <f t="shared" si="288"/>
        <v>1.0068371472522089</v>
      </c>
      <c r="I9246" s="115">
        <f t="shared" si="289"/>
        <v>289.83909999999997</v>
      </c>
    </row>
    <row r="9247" spans="1:9" hidden="1">
      <c r="A9247" s="115" t="s">
        <v>24307</v>
      </c>
      <c r="B9247" s="115" t="s">
        <v>24308</v>
      </c>
      <c r="C9247" s="115" t="s">
        <v>23754</v>
      </c>
      <c r="D9247" s="115" t="s">
        <v>1138</v>
      </c>
      <c r="E9247" s="115">
        <v>323.7638</v>
      </c>
      <c r="F9247" s="674">
        <v>293.83600000000001</v>
      </c>
      <c r="G9247" s="674">
        <v>295.84500000000003</v>
      </c>
      <c r="H9247" s="115">
        <f t="shared" si="288"/>
        <v>1.0068371472522089</v>
      </c>
      <c r="I9247" s="115">
        <f t="shared" si="289"/>
        <v>325.97739999999999</v>
      </c>
    </row>
    <row r="9248" spans="1:9" hidden="1">
      <c r="A9248" s="115" t="s">
        <v>24309</v>
      </c>
      <c r="B9248" s="115" t="s">
        <v>24310</v>
      </c>
      <c r="C9248" s="115" t="s">
        <v>23757</v>
      </c>
      <c r="D9248" s="115" t="s">
        <v>1138</v>
      </c>
      <c r="E9248" s="115">
        <v>631.92100000000005</v>
      </c>
      <c r="F9248" s="674">
        <v>293.83600000000001</v>
      </c>
      <c r="G9248" s="674">
        <v>295.84500000000003</v>
      </c>
      <c r="H9248" s="115">
        <f t="shared" si="288"/>
        <v>1.0068371472522089</v>
      </c>
      <c r="I9248" s="115">
        <f t="shared" si="289"/>
        <v>636.24149999999997</v>
      </c>
    </row>
    <row r="9249" spans="1:9" hidden="1">
      <c r="A9249" s="115" t="s">
        <v>24311</v>
      </c>
      <c r="B9249" s="115" t="s">
        <v>24312</v>
      </c>
      <c r="C9249" s="115" t="s">
        <v>23760</v>
      </c>
      <c r="D9249" s="115" t="s">
        <v>1138</v>
      </c>
      <c r="E9249" s="115">
        <v>717.84479999999996</v>
      </c>
      <c r="F9249" s="674">
        <v>293.83600000000001</v>
      </c>
      <c r="G9249" s="674">
        <v>295.84500000000003</v>
      </c>
      <c r="H9249" s="115">
        <f t="shared" si="288"/>
        <v>1.0068371472522089</v>
      </c>
      <c r="I9249" s="115">
        <f t="shared" si="289"/>
        <v>722.75279999999998</v>
      </c>
    </row>
    <row r="9250" spans="1:9" hidden="1">
      <c r="A9250" s="115" t="s">
        <v>24313</v>
      </c>
      <c r="B9250" s="115" t="s">
        <v>24314</v>
      </c>
      <c r="C9250" s="115" t="s">
        <v>23763</v>
      </c>
      <c r="D9250" s="115" t="s">
        <v>1138</v>
      </c>
      <c r="E9250" s="115">
        <v>839.67139999999995</v>
      </c>
      <c r="F9250" s="674">
        <v>293.83600000000001</v>
      </c>
      <c r="G9250" s="674">
        <v>295.84500000000003</v>
      </c>
      <c r="H9250" s="115">
        <f t="shared" si="288"/>
        <v>1.0068371472522089</v>
      </c>
      <c r="I9250" s="115">
        <f t="shared" si="289"/>
        <v>845.41240000000005</v>
      </c>
    </row>
    <row r="9251" spans="1:9" hidden="1">
      <c r="A9251" s="115" t="s">
        <v>24315</v>
      </c>
      <c r="B9251" s="115" t="s">
        <v>24316</v>
      </c>
      <c r="C9251" s="115" t="s">
        <v>23766</v>
      </c>
      <c r="D9251" s="115" t="s">
        <v>1138</v>
      </c>
      <c r="E9251" s="115">
        <v>1610.1280999999999</v>
      </c>
      <c r="F9251" s="674">
        <v>293.83600000000001</v>
      </c>
      <c r="G9251" s="674">
        <v>295.84500000000003</v>
      </c>
      <c r="H9251" s="115">
        <f t="shared" si="288"/>
        <v>1.0068371472522089</v>
      </c>
      <c r="I9251" s="115">
        <f t="shared" si="289"/>
        <v>1621.1368</v>
      </c>
    </row>
    <row r="9252" spans="1:9" hidden="1">
      <c r="A9252" s="115" t="s">
        <v>24317</v>
      </c>
      <c r="B9252" s="115" t="s">
        <v>24318</v>
      </c>
      <c r="C9252" s="115" t="s">
        <v>23769</v>
      </c>
      <c r="D9252" s="115" t="s">
        <v>1138</v>
      </c>
      <c r="E9252" s="115">
        <v>193.26949999999999</v>
      </c>
      <c r="F9252" s="674">
        <v>293.83600000000001</v>
      </c>
      <c r="G9252" s="674">
        <v>295.84500000000003</v>
      </c>
      <c r="H9252" s="115">
        <f t="shared" si="288"/>
        <v>1.0068371472522089</v>
      </c>
      <c r="I9252" s="115">
        <f t="shared" si="289"/>
        <v>194.5909</v>
      </c>
    </row>
    <row r="9253" spans="1:9" hidden="1">
      <c r="A9253" s="115" t="s">
        <v>24319</v>
      </c>
      <c r="B9253" s="115" t="s">
        <v>24320</v>
      </c>
      <c r="C9253" s="115" t="s">
        <v>23772</v>
      </c>
      <c r="D9253" s="115" t="s">
        <v>1138</v>
      </c>
      <c r="E9253" s="115">
        <v>342.52530000000002</v>
      </c>
      <c r="F9253" s="674">
        <v>293.83600000000001</v>
      </c>
      <c r="G9253" s="674">
        <v>295.84500000000003</v>
      </c>
      <c r="H9253" s="115">
        <f t="shared" si="288"/>
        <v>1.0068371472522089</v>
      </c>
      <c r="I9253" s="115">
        <f t="shared" si="289"/>
        <v>344.86720000000003</v>
      </c>
    </row>
    <row r="9254" spans="1:9" hidden="1">
      <c r="A9254" s="115" t="s">
        <v>24321</v>
      </c>
      <c r="B9254" s="115" t="s">
        <v>24322</v>
      </c>
      <c r="C9254" s="115" t="s">
        <v>23775</v>
      </c>
      <c r="D9254" s="115" t="s">
        <v>1138</v>
      </c>
      <c r="E9254" s="115">
        <v>455.01839999999999</v>
      </c>
      <c r="F9254" s="674">
        <v>293.83600000000001</v>
      </c>
      <c r="G9254" s="674">
        <v>295.84500000000003</v>
      </c>
      <c r="H9254" s="115">
        <f t="shared" si="288"/>
        <v>1.0068371472522089</v>
      </c>
      <c r="I9254" s="115">
        <f t="shared" si="289"/>
        <v>458.12939999999998</v>
      </c>
    </row>
    <row r="9255" spans="1:9" hidden="1">
      <c r="A9255" s="115" t="s">
        <v>24323</v>
      </c>
      <c r="B9255" s="115" t="s">
        <v>24324</v>
      </c>
      <c r="C9255" s="115" t="s">
        <v>23778</v>
      </c>
      <c r="D9255" s="115" t="s">
        <v>1138</v>
      </c>
      <c r="E9255" s="115">
        <v>197.7552</v>
      </c>
      <c r="F9255" s="674">
        <v>293.83600000000001</v>
      </c>
      <c r="G9255" s="674">
        <v>295.84500000000003</v>
      </c>
      <c r="H9255" s="115">
        <f t="shared" si="288"/>
        <v>1.0068371472522089</v>
      </c>
      <c r="I9255" s="115">
        <f t="shared" si="289"/>
        <v>199.10730000000001</v>
      </c>
    </row>
    <row r="9256" spans="1:9" hidden="1">
      <c r="A9256" s="115" t="s">
        <v>24325</v>
      </c>
      <c r="B9256" s="115" t="s">
        <v>24326</v>
      </c>
      <c r="C9256" s="115" t="s">
        <v>23781</v>
      </c>
      <c r="D9256" s="115" t="s">
        <v>1138</v>
      </c>
      <c r="E9256" s="115">
        <v>350.59949999999998</v>
      </c>
      <c r="F9256" s="674">
        <v>293.83600000000001</v>
      </c>
      <c r="G9256" s="674">
        <v>295.84500000000003</v>
      </c>
      <c r="H9256" s="115">
        <f t="shared" si="288"/>
        <v>1.0068371472522089</v>
      </c>
      <c r="I9256" s="115">
        <f t="shared" si="289"/>
        <v>352.9966</v>
      </c>
    </row>
    <row r="9257" spans="1:9" hidden="1">
      <c r="A9257" s="115" t="s">
        <v>24327</v>
      </c>
      <c r="B9257" s="115" t="s">
        <v>24328</v>
      </c>
      <c r="C9257" s="115" t="s">
        <v>23784</v>
      </c>
      <c r="D9257" s="115" t="s">
        <v>1138</v>
      </c>
      <c r="E9257" s="115">
        <v>466.68099999999998</v>
      </c>
      <c r="F9257" s="674">
        <v>293.83600000000001</v>
      </c>
      <c r="G9257" s="674">
        <v>295.84500000000003</v>
      </c>
      <c r="H9257" s="115">
        <f t="shared" si="288"/>
        <v>1.0068371472522089</v>
      </c>
      <c r="I9257" s="115">
        <f t="shared" si="289"/>
        <v>469.87180000000001</v>
      </c>
    </row>
    <row r="9258" spans="1:9" hidden="1">
      <c r="A9258" s="115" t="s">
        <v>24329</v>
      </c>
      <c r="B9258" s="115" t="s">
        <v>24330</v>
      </c>
      <c r="C9258" s="115" t="s">
        <v>23787</v>
      </c>
      <c r="D9258" s="115" t="s">
        <v>1138</v>
      </c>
      <c r="E9258" s="115">
        <v>204.93219999999999</v>
      </c>
      <c r="F9258" s="674">
        <v>293.83600000000001</v>
      </c>
      <c r="G9258" s="674">
        <v>295.84500000000003</v>
      </c>
      <c r="H9258" s="115">
        <f t="shared" si="288"/>
        <v>1.0068371472522089</v>
      </c>
      <c r="I9258" s="115">
        <f t="shared" si="289"/>
        <v>206.33340000000001</v>
      </c>
    </row>
    <row r="9259" spans="1:9" hidden="1">
      <c r="A9259" s="115" t="s">
        <v>24331</v>
      </c>
      <c r="B9259" s="115" t="s">
        <v>24332</v>
      </c>
      <c r="C9259" s="115" t="s">
        <v>23790</v>
      </c>
      <c r="D9259" s="115" t="s">
        <v>1138</v>
      </c>
      <c r="E9259" s="115">
        <v>354.63650000000001</v>
      </c>
      <c r="F9259" s="674">
        <v>293.83600000000001</v>
      </c>
      <c r="G9259" s="674">
        <v>295.84500000000003</v>
      </c>
      <c r="H9259" s="115">
        <f t="shared" si="288"/>
        <v>1.0068371472522089</v>
      </c>
      <c r="I9259" s="115">
        <f t="shared" si="289"/>
        <v>357.06119999999999</v>
      </c>
    </row>
    <row r="9260" spans="1:9" hidden="1">
      <c r="A9260" s="115" t="s">
        <v>24333</v>
      </c>
      <c r="B9260" s="115" t="s">
        <v>24334</v>
      </c>
      <c r="C9260" s="115" t="s">
        <v>23793</v>
      </c>
      <c r="D9260" s="115" t="s">
        <v>1138</v>
      </c>
      <c r="E9260" s="115">
        <v>473.40960000000001</v>
      </c>
      <c r="F9260" s="674">
        <v>293.83600000000001</v>
      </c>
      <c r="G9260" s="674">
        <v>295.84500000000003</v>
      </c>
      <c r="H9260" s="115">
        <f t="shared" si="288"/>
        <v>1.0068371472522089</v>
      </c>
      <c r="I9260" s="115">
        <f t="shared" si="289"/>
        <v>476.64640000000003</v>
      </c>
    </row>
    <row r="9261" spans="1:9" hidden="1">
      <c r="A9261" s="115" t="s">
        <v>24335</v>
      </c>
      <c r="B9261" s="115" t="s">
        <v>24336</v>
      </c>
      <c r="C9261" s="115" t="s">
        <v>23796</v>
      </c>
      <c r="D9261" s="115" t="s">
        <v>1138</v>
      </c>
      <c r="E9261" s="115">
        <v>299.16090000000003</v>
      </c>
      <c r="F9261" s="674">
        <v>293.83600000000001</v>
      </c>
      <c r="G9261" s="674">
        <v>295.84500000000003</v>
      </c>
      <c r="H9261" s="115">
        <f t="shared" si="288"/>
        <v>1.0068371472522089</v>
      </c>
      <c r="I9261" s="115">
        <f t="shared" si="289"/>
        <v>301.2063</v>
      </c>
    </row>
    <row r="9262" spans="1:9" hidden="1">
      <c r="A9262" s="115" t="s">
        <v>24337</v>
      </c>
      <c r="B9262" s="115" t="s">
        <v>24338</v>
      </c>
      <c r="C9262" s="115" t="s">
        <v>23799</v>
      </c>
      <c r="D9262" s="115" t="s">
        <v>1138</v>
      </c>
      <c r="E9262" s="115">
        <v>528.21640000000002</v>
      </c>
      <c r="F9262" s="674">
        <v>293.83600000000001</v>
      </c>
      <c r="G9262" s="674">
        <v>295.84500000000003</v>
      </c>
      <c r="H9262" s="115">
        <f t="shared" si="288"/>
        <v>1.0068371472522089</v>
      </c>
      <c r="I9262" s="115">
        <f t="shared" si="289"/>
        <v>531.8279</v>
      </c>
    </row>
    <row r="9263" spans="1:9" hidden="1">
      <c r="A9263" s="115" t="s">
        <v>24339</v>
      </c>
      <c r="B9263" s="115" t="s">
        <v>24340</v>
      </c>
      <c r="C9263" s="115" t="s">
        <v>23802</v>
      </c>
      <c r="D9263" s="115" t="s">
        <v>1138</v>
      </c>
      <c r="E9263" s="115">
        <v>701.62689999999998</v>
      </c>
      <c r="F9263" s="674">
        <v>293.83600000000001</v>
      </c>
      <c r="G9263" s="674">
        <v>295.84500000000003</v>
      </c>
      <c r="H9263" s="115">
        <f t="shared" si="288"/>
        <v>1.0068371472522089</v>
      </c>
      <c r="I9263" s="115">
        <f t="shared" si="289"/>
        <v>706.42399999999998</v>
      </c>
    </row>
    <row r="9264" spans="1:9" hidden="1">
      <c r="A9264" s="115" t="s">
        <v>24341</v>
      </c>
      <c r="B9264" s="115" t="s">
        <v>24342</v>
      </c>
      <c r="C9264" s="115" t="s">
        <v>23805</v>
      </c>
      <c r="D9264" s="115" t="s">
        <v>1138</v>
      </c>
      <c r="E9264" s="115">
        <v>311.27210000000002</v>
      </c>
      <c r="F9264" s="674">
        <v>293.83600000000001</v>
      </c>
      <c r="G9264" s="674">
        <v>295.84500000000003</v>
      </c>
      <c r="H9264" s="115">
        <f t="shared" si="288"/>
        <v>1.0068371472522089</v>
      </c>
      <c r="I9264" s="115">
        <f t="shared" si="289"/>
        <v>313.40030000000002</v>
      </c>
    </row>
    <row r="9265" spans="1:9" hidden="1">
      <c r="A9265" s="115" t="s">
        <v>24343</v>
      </c>
      <c r="B9265" s="115" t="s">
        <v>24344</v>
      </c>
      <c r="C9265" s="115" t="s">
        <v>23808</v>
      </c>
      <c r="D9265" s="115" t="s">
        <v>1138</v>
      </c>
      <c r="E9265" s="115">
        <v>542.57050000000004</v>
      </c>
      <c r="F9265" s="674">
        <v>293.83600000000001</v>
      </c>
      <c r="G9265" s="674">
        <v>295.84500000000003</v>
      </c>
      <c r="H9265" s="115">
        <f t="shared" si="288"/>
        <v>1.0068371472522089</v>
      </c>
      <c r="I9265" s="115">
        <f t="shared" si="289"/>
        <v>546.28009999999995</v>
      </c>
    </row>
    <row r="9266" spans="1:9" hidden="1">
      <c r="A9266" s="115" t="s">
        <v>24345</v>
      </c>
      <c r="B9266" s="115" t="s">
        <v>24346</v>
      </c>
      <c r="C9266" s="115" t="s">
        <v>23811</v>
      </c>
      <c r="D9266" s="115" t="s">
        <v>1138</v>
      </c>
      <c r="E9266" s="115">
        <v>722.26089999999999</v>
      </c>
      <c r="F9266" s="674">
        <v>293.83600000000001</v>
      </c>
      <c r="G9266" s="674">
        <v>295.84500000000003</v>
      </c>
      <c r="H9266" s="115">
        <f t="shared" si="288"/>
        <v>1.0068371472522089</v>
      </c>
      <c r="I9266" s="115">
        <f t="shared" si="289"/>
        <v>727.19910000000004</v>
      </c>
    </row>
    <row r="9267" spans="1:9" hidden="1">
      <c r="A9267" s="115" t="s">
        <v>24347</v>
      </c>
      <c r="B9267" s="115" t="s">
        <v>24348</v>
      </c>
      <c r="C9267" s="115" t="s">
        <v>23814</v>
      </c>
      <c r="D9267" s="115" t="s">
        <v>1138</v>
      </c>
      <c r="E9267" s="115">
        <v>320.24340000000001</v>
      </c>
      <c r="F9267" s="674">
        <v>293.83600000000001</v>
      </c>
      <c r="G9267" s="674">
        <v>295.84500000000003</v>
      </c>
      <c r="H9267" s="115">
        <f t="shared" si="288"/>
        <v>1.0068371472522089</v>
      </c>
      <c r="I9267" s="115">
        <f t="shared" si="289"/>
        <v>322.43299999999999</v>
      </c>
    </row>
    <row r="9268" spans="1:9" hidden="1">
      <c r="A9268" s="115" t="s">
        <v>24349</v>
      </c>
      <c r="B9268" s="115" t="s">
        <v>24350</v>
      </c>
      <c r="C9268" s="115" t="s">
        <v>23817</v>
      </c>
      <c r="D9268" s="115" t="s">
        <v>1138</v>
      </c>
      <c r="E9268" s="115">
        <v>560.51310000000001</v>
      </c>
      <c r="F9268" s="674">
        <v>293.83600000000001</v>
      </c>
      <c r="G9268" s="674">
        <v>295.84500000000003</v>
      </c>
      <c r="H9268" s="115">
        <f t="shared" si="288"/>
        <v>1.0068371472522089</v>
      </c>
      <c r="I9268" s="115">
        <f t="shared" si="289"/>
        <v>564.34540000000004</v>
      </c>
    </row>
    <row r="9269" spans="1:9" hidden="1">
      <c r="A9269" s="115" t="s">
        <v>24351</v>
      </c>
      <c r="B9269" s="115" t="s">
        <v>24352</v>
      </c>
      <c r="C9269" s="115" t="s">
        <v>23820</v>
      </c>
      <c r="D9269" s="115" t="s">
        <v>1138</v>
      </c>
      <c r="E9269" s="115">
        <v>760.83749999999998</v>
      </c>
      <c r="F9269" s="674">
        <v>293.83600000000001</v>
      </c>
      <c r="G9269" s="674">
        <v>295.84500000000003</v>
      </c>
      <c r="H9269" s="115">
        <f t="shared" si="288"/>
        <v>1.0068371472522089</v>
      </c>
      <c r="I9269" s="115">
        <f t="shared" si="289"/>
        <v>766.03949999999998</v>
      </c>
    </row>
    <row r="9270" spans="1:9" hidden="1">
      <c r="A9270" s="115" t="s">
        <v>24353</v>
      </c>
      <c r="B9270" s="115" t="s">
        <v>24354</v>
      </c>
      <c r="C9270" s="115" t="s">
        <v>23823</v>
      </c>
      <c r="D9270" s="115" t="s">
        <v>1138</v>
      </c>
      <c r="E9270" s="115">
        <v>121.8506</v>
      </c>
      <c r="F9270" s="674">
        <v>293.83600000000001</v>
      </c>
      <c r="G9270" s="674">
        <v>295.84500000000003</v>
      </c>
      <c r="H9270" s="115">
        <f t="shared" si="288"/>
        <v>1.0068371472522089</v>
      </c>
      <c r="I9270" s="115">
        <f t="shared" si="289"/>
        <v>122.6837</v>
      </c>
    </row>
    <row r="9271" spans="1:9" hidden="1">
      <c r="A9271" s="115" t="s">
        <v>24355</v>
      </c>
      <c r="B9271" s="115" t="s">
        <v>24356</v>
      </c>
      <c r="C9271" s="115" t="s">
        <v>23826</v>
      </c>
      <c r="D9271" s="115" t="s">
        <v>1138</v>
      </c>
      <c r="E9271" s="115">
        <v>164.4983</v>
      </c>
      <c r="F9271" s="674">
        <v>293.83600000000001</v>
      </c>
      <c r="G9271" s="674">
        <v>295.84500000000003</v>
      </c>
      <c r="H9271" s="115">
        <f t="shared" si="288"/>
        <v>1.0068371472522089</v>
      </c>
      <c r="I9271" s="115">
        <f t="shared" si="289"/>
        <v>165.62299999999999</v>
      </c>
    </row>
    <row r="9272" spans="1:9" hidden="1">
      <c r="A9272" s="115" t="s">
        <v>24357</v>
      </c>
      <c r="B9272" s="115" t="s">
        <v>24358</v>
      </c>
      <c r="C9272" s="115" t="s">
        <v>23829</v>
      </c>
      <c r="D9272" s="115" t="s">
        <v>1138</v>
      </c>
      <c r="E9272" s="115">
        <v>194.96100000000001</v>
      </c>
      <c r="F9272" s="674">
        <v>293.83600000000001</v>
      </c>
      <c r="G9272" s="674">
        <v>295.84500000000003</v>
      </c>
      <c r="H9272" s="115">
        <f t="shared" si="288"/>
        <v>1.0068371472522089</v>
      </c>
      <c r="I9272" s="115">
        <f t="shared" si="289"/>
        <v>196.29400000000001</v>
      </c>
    </row>
    <row r="9273" spans="1:9" hidden="1">
      <c r="A9273" s="115" t="s">
        <v>24359</v>
      </c>
      <c r="B9273" s="115" t="s">
        <v>24360</v>
      </c>
      <c r="C9273" s="115" t="s">
        <v>23832</v>
      </c>
      <c r="D9273" s="115" t="s">
        <v>1138</v>
      </c>
      <c r="E9273" s="115">
        <v>207.14599999999999</v>
      </c>
      <c r="F9273" s="674">
        <v>293.83600000000001</v>
      </c>
      <c r="G9273" s="674">
        <v>295.84500000000003</v>
      </c>
      <c r="H9273" s="115">
        <f t="shared" si="288"/>
        <v>1.0068371472522089</v>
      </c>
      <c r="I9273" s="115">
        <f t="shared" si="289"/>
        <v>208.56229999999999</v>
      </c>
    </row>
    <row r="9274" spans="1:9" hidden="1">
      <c r="A9274" s="115" t="s">
        <v>24361</v>
      </c>
      <c r="B9274" s="115" t="s">
        <v>24362</v>
      </c>
      <c r="C9274" s="115" t="s">
        <v>23835</v>
      </c>
      <c r="D9274" s="115" t="s">
        <v>1138</v>
      </c>
      <c r="E9274" s="115">
        <v>279.64710000000002</v>
      </c>
      <c r="F9274" s="674">
        <v>293.83600000000001</v>
      </c>
      <c r="G9274" s="674">
        <v>295.84500000000003</v>
      </c>
      <c r="H9274" s="115">
        <f t="shared" si="288"/>
        <v>1.0068371472522089</v>
      </c>
      <c r="I9274" s="115">
        <f t="shared" si="289"/>
        <v>281.5591</v>
      </c>
    </row>
    <row r="9275" spans="1:9" hidden="1">
      <c r="A9275" s="115" t="s">
        <v>24363</v>
      </c>
      <c r="B9275" s="115" t="s">
        <v>24364</v>
      </c>
      <c r="C9275" s="115" t="s">
        <v>23838</v>
      </c>
      <c r="D9275" s="115" t="s">
        <v>1138</v>
      </c>
      <c r="E9275" s="115">
        <v>331.43360000000001</v>
      </c>
      <c r="F9275" s="674">
        <v>293.83600000000001</v>
      </c>
      <c r="G9275" s="674">
        <v>295.84500000000003</v>
      </c>
      <c r="H9275" s="115">
        <f t="shared" si="288"/>
        <v>1.0068371472522089</v>
      </c>
      <c r="I9275" s="115">
        <f t="shared" si="289"/>
        <v>333.69970000000001</v>
      </c>
    </row>
    <row r="9276" spans="1:9" hidden="1">
      <c r="A9276" s="115" t="s">
        <v>24365</v>
      </c>
      <c r="B9276" s="115" t="s">
        <v>24366</v>
      </c>
      <c r="C9276" s="115" t="s">
        <v>23841</v>
      </c>
      <c r="D9276" s="115" t="s">
        <v>1138</v>
      </c>
      <c r="E9276" s="115">
        <v>149.55600000000001</v>
      </c>
      <c r="F9276" s="674">
        <v>293.83600000000001</v>
      </c>
      <c r="G9276" s="674">
        <v>295.84500000000003</v>
      </c>
      <c r="H9276" s="115">
        <f t="shared" si="288"/>
        <v>1.0068371472522089</v>
      </c>
      <c r="I9276" s="115">
        <f t="shared" si="289"/>
        <v>150.57849999999999</v>
      </c>
    </row>
    <row r="9277" spans="1:9" hidden="1">
      <c r="A9277" s="115" t="s">
        <v>24367</v>
      </c>
      <c r="B9277" s="115" t="s">
        <v>24368</v>
      </c>
      <c r="C9277" s="115" t="s">
        <v>23844</v>
      </c>
      <c r="D9277" s="115" t="s">
        <v>1138</v>
      </c>
      <c r="E9277" s="115">
        <v>194.4228</v>
      </c>
      <c r="F9277" s="674">
        <v>293.83600000000001</v>
      </c>
      <c r="G9277" s="674">
        <v>295.84500000000003</v>
      </c>
      <c r="H9277" s="115">
        <f t="shared" si="288"/>
        <v>1.0068371472522089</v>
      </c>
      <c r="I9277" s="115">
        <f t="shared" si="289"/>
        <v>195.75210000000001</v>
      </c>
    </row>
    <row r="9278" spans="1:9" hidden="1">
      <c r="A9278" s="115" t="s">
        <v>24369</v>
      </c>
      <c r="B9278" s="115" t="s">
        <v>24370</v>
      </c>
      <c r="C9278" s="115" t="s">
        <v>23847</v>
      </c>
      <c r="D9278" s="115" t="s">
        <v>1138</v>
      </c>
      <c r="E9278" s="115">
        <v>343.97879999999998</v>
      </c>
      <c r="F9278" s="674">
        <v>293.83600000000001</v>
      </c>
      <c r="G9278" s="674">
        <v>295.84500000000003</v>
      </c>
      <c r="H9278" s="115">
        <f t="shared" si="288"/>
        <v>1.0068371472522089</v>
      </c>
      <c r="I9278" s="115">
        <f t="shared" si="289"/>
        <v>346.3306</v>
      </c>
    </row>
    <row r="9279" spans="1:9" hidden="1">
      <c r="A9279" s="115" t="s">
        <v>24371</v>
      </c>
      <c r="B9279" s="115" t="s">
        <v>24372</v>
      </c>
      <c r="C9279" s="115" t="s">
        <v>23850</v>
      </c>
      <c r="D9279" s="115" t="s">
        <v>1138</v>
      </c>
      <c r="E9279" s="115">
        <v>403.80119999999999</v>
      </c>
      <c r="F9279" s="674">
        <v>293.83600000000001</v>
      </c>
      <c r="G9279" s="674">
        <v>295.84500000000003</v>
      </c>
      <c r="H9279" s="115">
        <f t="shared" si="288"/>
        <v>1.0068371472522089</v>
      </c>
      <c r="I9279" s="115">
        <f t="shared" si="289"/>
        <v>406.56200000000001</v>
      </c>
    </row>
    <row r="9280" spans="1:9" hidden="1">
      <c r="A9280" s="115" t="s">
        <v>24373</v>
      </c>
      <c r="B9280" s="115" t="s">
        <v>24374</v>
      </c>
      <c r="C9280" s="115" t="s">
        <v>23853</v>
      </c>
      <c r="D9280" s="115" t="s">
        <v>1138</v>
      </c>
      <c r="E9280" s="115">
        <v>461.25689999999997</v>
      </c>
      <c r="F9280" s="674">
        <v>293.83600000000001</v>
      </c>
      <c r="G9280" s="674">
        <v>295.84500000000003</v>
      </c>
      <c r="H9280" s="115">
        <f t="shared" si="288"/>
        <v>1.0068371472522089</v>
      </c>
      <c r="I9280" s="115">
        <f t="shared" si="289"/>
        <v>464.41059999999999</v>
      </c>
    </row>
    <row r="9281" spans="1:9" hidden="1">
      <c r="A9281" s="115" t="s">
        <v>24375</v>
      </c>
      <c r="B9281" s="115" t="s">
        <v>24376</v>
      </c>
      <c r="C9281" s="115" t="s">
        <v>23856</v>
      </c>
      <c r="D9281" s="115" t="s">
        <v>1138</v>
      </c>
      <c r="E9281" s="115">
        <v>691.8854</v>
      </c>
      <c r="F9281" s="674">
        <v>293.83600000000001</v>
      </c>
      <c r="G9281" s="674">
        <v>295.84500000000003</v>
      </c>
      <c r="H9281" s="115">
        <f t="shared" si="288"/>
        <v>1.0068371472522089</v>
      </c>
      <c r="I9281" s="115">
        <f t="shared" si="289"/>
        <v>696.61590000000001</v>
      </c>
    </row>
    <row r="9282" spans="1:9" hidden="1">
      <c r="A9282" s="115" t="s">
        <v>24377</v>
      </c>
      <c r="B9282" s="115" t="s">
        <v>24378</v>
      </c>
      <c r="C9282" s="115" t="s">
        <v>23859</v>
      </c>
      <c r="D9282" s="115" t="s">
        <v>1138</v>
      </c>
      <c r="E9282" s="115">
        <v>799.51199999999994</v>
      </c>
      <c r="F9282" s="674">
        <v>293.83600000000001</v>
      </c>
      <c r="G9282" s="674">
        <v>295.84500000000003</v>
      </c>
      <c r="H9282" s="115">
        <f t="shared" si="288"/>
        <v>1.0068371472522089</v>
      </c>
      <c r="I9282" s="115">
        <f t="shared" si="289"/>
        <v>804.97839999999997</v>
      </c>
    </row>
    <row r="9283" spans="1:9" hidden="1">
      <c r="A9283" s="115" t="s">
        <v>24379</v>
      </c>
      <c r="B9283" s="115" t="s">
        <v>24380</v>
      </c>
      <c r="C9283" s="115" t="s">
        <v>23862</v>
      </c>
      <c r="D9283" s="115" t="s">
        <v>1138</v>
      </c>
      <c r="E9283" s="115">
        <v>922.51379999999995</v>
      </c>
      <c r="F9283" s="674">
        <v>293.83600000000001</v>
      </c>
      <c r="G9283" s="674">
        <v>295.84500000000003</v>
      </c>
      <c r="H9283" s="115">
        <f t="shared" si="288"/>
        <v>1.0068371472522089</v>
      </c>
      <c r="I9283" s="115">
        <f t="shared" si="289"/>
        <v>928.82119999999998</v>
      </c>
    </row>
    <row r="9284" spans="1:9" hidden="1">
      <c r="A9284" s="115" t="s">
        <v>24381</v>
      </c>
      <c r="B9284" s="115" t="s">
        <v>24382</v>
      </c>
      <c r="C9284" s="115" t="s">
        <v>23865</v>
      </c>
      <c r="D9284" s="115" t="s">
        <v>1138</v>
      </c>
      <c r="E9284" s="115">
        <v>1153.1423</v>
      </c>
      <c r="F9284" s="674">
        <v>293.83600000000001</v>
      </c>
      <c r="G9284" s="674">
        <v>295.84500000000003</v>
      </c>
      <c r="H9284" s="115">
        <f t="shared" si="288"/>
        <v>1.0068371472522089</v>
      </c>
      <c r="I9284" s="115">
        <f t="shared" si="289"/>
        <v>1161.0264999999999</v>
      </c>
    </row>
    <row r="9285" spans="1:9" hidden="1">
      <c r="A9285" s="115" t="s">
        <v>24383</v>
      </c>
      <c r="B9285" s="115" t="s">
        <v>24384</v>
      </c>
      <c r="C9285" s="115" t="s">
        <v>23868</v>
      </c>
      <c r="D9285" s="115" t="s">
        <v>1138</v>
      </c>
      <c r="E9285" s="115">
        <v>1429.8964000000001</v>
      </c>
      <c r="F9285" s="674">
        <v>293.83600000000001</v>
      </c>
      <c r="G9285" s="674">
        <v>295.84500000000003</v>
      </c>
      <c r="H9285" s="115">
        <f t="shared" ref="H9285:H9348" si="290">G9285/F9285</f>
        <v>1.0068371472522089</v>
      </c>
      <c r="I9285" s="115">
        <f t="shared" ref="I9285:I9348" si="291">ROUND(H9285*E9285,4)</f>
        <v>1439.6728000000001</v>
      </c>
    </row>
    <row r="9286" spans="1:9" hidden="1">
      <c r="A9286" s="115" t="s">
        <v>24385</v>
      </c>
      <c r="B9286" s="115" t="s">
        <v>24386</v>
      </c>
      <c r="C9286" s="115" t="s">
        <v>23871</v>
      </c>
      <c r="D9286" s="115" t="s">
        <v>1242</v>
      </c>
      <c r="E9286" s="115">
        <v>49.118099999999998</v>
      </c>
      <c r="F9286" s="674">
        <v>293.83600000000001</v>
      </c>
      <c r="G9286" s="674">
        <v>295.84500000000003</v>
      </c>
      <c r="H9286" s="115">
        <f t="shared" si="290"/>
        <v>1.0068371472522089</v>
      </c>
      <c r="I9286" s="115">
        <f t="shared" si="291"/>
        <v>49.453899999999997</v>
      </c>
    </row>
    <row r="9287" spans="1:9" hidden="1">
      <c r="A9287" s="115" t="s">
        <v>24387</v>
      </c>
      <c r="B9287" s="115" t="s">
        <v>24388</v>
      </c>
      <c r="C9287" s="115" t="s">
        <v>23874</v>
      </c>
      <c r="D9287" s="115" t="s">
        <v>1242</v>
      </c>
      <c r="E9287" s="115">
        <v>41.586599999999997</v>
      </c>
      <c r="F9287" s="674">
        <v>293.83600000000001</v>
      </c>
      <c r="G9287" s="674">
        <v>295.84500000000003</v>
      </c>
      <c r="H9287" s="115">
        <f t="shared" si="290"/>
        <v>1.0068371472522089</v>
      </c>
      <c r="I9287" s="115">
        <f t="shared" si="291"/>
        <v>41.870899999999999</v>
      </c>
    </row>
    <row r="9288" spans="1:9" hidden="1">
      <c r="A9288" s="115" t="s">
        <v>24389</v>
      </c>
      <c r="B9288" s="115" t="s">
        <v>24390</v>
      </c>
      <c r="C9288" s="115" t="s">
        <v>23877</v>
      </c>
      <c r="D9288" s="115" t="s">
        <v>8378</v>
      </c>
      <c r="E9288" s="115">
        <v>11.5185</v>
      </c>
      <c r="F9288" s="674">
        <v>293.83600000000001</v>
      </c>
      <c r="G9288" s="674">
        <v>295.84500000000003</v>
      </c>
      <c r="H9288" s="115">
        <f t="shared" si="290"/>
        <v>1.0068371472522089</v>
      </c>
      <c r="I9288" s="115">
        <f t="shared" si="291"/>
        <v>11.597300000000001</v>
      </c>
    </row>
    <row r="9289" spans="1:9" hidden="1">
      <c r="A9289" s="115" t="s">
        <v>24391</v>
      </c>
      <c r="B9289" s="115" t="s">
        <v>24392</v>
      </c>
      <c r="C9289" s="115" t="s">
        <v>23880</v>
      </c>
      <c r="D9289" s="115" t="s">
        <v>8378</v>
      </c>
      <c r="E9289" s="115">
        <v>11.55</v>
      </c>
      <c r="F9289" s="674">
        <v>293.83600000000001</v>
      </c>
      <c r="G9289" s="674">
        <v>295.84500000000003</v>
      </c>
      <c r="H9289" s="115">
        <f t="shared" si="290"/>
        <v>1.0068371472522089</v>
      </c>
      <c r="I9289" s="115">
        <f t="shared" si="291"/>
        <v>11.629</v>
      </c>
    </row>
    <row r="9290" spans="1:9" hidden="1">
      <c r="A9290" s="115" t="s">
        <v>24393</v>
      </c>
      <c r="B9290" s="115" t="s">
        <v>24394</v>
      </c>
      <c r="C9290" s="115" t="s">
        <v>23883</v>
      </c>
      <c r="D9290" s="115" t="s">
        <v>8378</v>
      </c>
      <c r="E9290" s="115">
        <v>29.5837</v>
      </c>
      <c r="F9290" s="674">
        <v>293.83600000000001</v>
      </c>
      <c r="G9290" s="674">
        <v>295.84500000000003</v>
      </c>
      <c r="H9290" s="115">
        <f t="shared" si="290"/>
        <v>1.0068371472522089</v>
      </c>
      <c r="I9290" s="115">
        <f t="shared" si="291"/>
        <v>29.786000000000001</v>
      </c>
    </row>
    <row r="9291" spans="1:9" hidden="1">
      <c r="A9291" s="115" t="s">
        <v>24395</v>
      </c>
      <c r="B9291" s="115" t="s">
        <v>24396</v>
      </c>
      <c r="C9291" s="115" t="s">
        <v>23886</v>
      </c>
      <c r="D9291" s="115" t="s">
        <v>8378</v>
      </c>
      <c r="E9291" s="115">
        <v>26.973500000000001</v>
      </c>
      <c r="F9291" s="674">
        <v>293.83600000000001</v>
      </c>
      <c r="G9291" s="674">
        <v>295.84500000000003</v>
      </c>
      <c r="H9291" s="115">
        <f t="shared" si="290"/>
        <v>1.0068371472522089</v>
      </c>
      <c r="I9291" s="115">
        <f t="shared" si="291"/>
        <v>27.157900000000001</v>
      </c>
    </row>
    <row r="9292" spans="1:9" hidden="1">
      <c r="A9292" s="115" t="s">
        <v>24397</v>
      </c>
      <c r="B9292" s="115" t="s">
        <v>24398</v>
      </c>
      <c r="C9292" s="115" t="s">
        <v>23889</v>
      </c>
      <c r="D9292" s="115" t="s">
        <v>8378</v>
      </c>
      <c r="E9292" s="115">
        <v>4.2179000000000002</v>
      </c>
      <c r="F9292" s="674">
        <v>293.83600000000001</v>
      </c>
      <c r="G9292" s="674">
        <v>295.84500000000003</v>
      </c>
      <c r="H9292" s="115">
        <f t="shared" si="290"/>
        <v>1.0068371472522089</v>
      </c>
      <c r="I9292" s="115">
        <f t="shared" si="291"/>
        <v>4.2466999999999997</v>
      </c>
    </row>
    <row r="9293" spans="1:9" hidden="1">
      <c r="A9293" s="115" t="s">
        <v>24399</v>
      </c>
      <c r="B9293" s="115" t="s">
        <v>24400</v>
      </c>
      <c r="C9293" s="115" t="s">
        <v>23892</v>
      </c>
      <c r="D9293" s="115" t="s">
        <v>8378</v>
      </c>
      <c r="E9293" s="115">
        <v>12.843999999999999</v>
      </c>
      <c r="F9293" s="674">
        <v>293.83600000000001</v>
      </c>
      <c r="G9293" s="674">
        <v>295.84500000000003</v>
      </c>
      <c r="H9293" s="115">
        <f t="shared" si="290"/>
        <v>1.0068371472522089</v>
      </c>
      <c r="I9293" s="115">
        <f t="shared" si="291"/>
        <v>12.931800000000001</v>
      </c>
    </row>
    <row r="9294" spans="1:9" hidden="1">
      <c r="A9294" s="115" t="s">
        <v>24401</v>
      </c>
      <c r="B9294" s="115" t="s">
        <v>24402</v>
      </c>
      <c r="C9294" s="115" t="s">
        <v>23895</v>
      </c>
      <c r="D9294" s="115" t="s">
        <v>8378</v>
      </c>
      <c r="E9294" s="115">
        <v>18.231100000000001</v>
      </c>
      <c r="F9294" s="674">
        <v>293.83600000000001</v>
      </c>
      <c r="G9294" s="674">
        <v>295.84500000000003</v>
      </c>
      <c r="H9294" s="115">
        <f t="shared" si="290"/>
        <v>1.0068371472522089</v>
      </c>
      <c r="I9294" s="115">
        <f t="shared" si="291"/>
        <v>18.355699999999999</v>
      </c>
    </row>
    <row r="9295" spans="1:9" hidden="1">
      <c r="A9295" s="115" t="s">
        <v>24403</v>
      </c>
      <c r="B9295" s="115" t="s">
        <v>24404</v>
      </c>
      <c r="C9295" s="115" t="s">
        <v>23898</v>
      </c>
      <c r="D9295" s="115" t="s">
        <v>8378</v>
      </c>
      <c r="E9295" s="115">
        <v>23.803999999999998</v>
      </c>
      <c r="F9295" s="674">
        <v>293.83600000000001</v>
      </c>
      <c r="G9295" s="674">
        <v>295.84500000000003</v>
      </c>
      <c r="H9295" s="115">
        <f t="shared" si="290"/>
        <v>1.0068371472522089</v>
      </c>
      <c r="I9295" s="115">
        <f t="shared" si="291"/>
        <v>23.966799999999999</v>
      </c>
    </row>
    <row r="9296" spans="1:9" hidden="1">
      <c r="A9296" s="115" t="s">
        <v>24405</v>
      </c>
      <c r="B9296" s="115" t="s">
        <v>24406</v>
      </c>
      <c r="C9296" s="115" t="s">
        <v>23901</v>
      </c>
      <c r="D9296" s="115" t="s">
        <v>1138</v>
      </c>
      <c r="E9296" s="115">
        <v>370.01330000000002</v>
      </c>
      <c r="F9296" s="674">
        <v>293.83600000000001</v>
      </c>
      <c r="G9296" s="674">
        <v>295.84500000000003</v>
      </c>
      <c r="H9296" s="115">
        <f t="shared" si="290"/>
        <v>1.0068371472522089</v>
      </c>
      <c r="I9296" s="115">
        <f t="shared" si="291"/>
        <v>372.54309999999998</v>
      </c>
    </row>
    <row r="9297" spans="1:9" hidden="1">
      <c r="A9297" s="115" t="s">
        <v>24407</v>
      </c>
      <c r="B9297" s="115" t="s">
        <v>24408</v>
      </c>
      <c r="C9297" s="115" t="s">
        <v>23904</v>
      </c>
      <c r="D9297" s="115" t="s">
        <v>1242</v>
      </c>
      <c r="E9297" s="115">
        <v>96.3322</v>
      </c>
      <c r="F9297" s="674">
        <v>293.83600000000001</v>
      </c>
      <c r="G9297" s="674">
        <v>295.84500000000003</v>
      </c>
      <c r="H9297" s="115">
        <f t="shared" si="290"/>
        <v>1.0068371472522089</v>
      </c>
      <c r="I9297" s="115">
        <f t="shared" si="291"/>
        <v>96.990799999999993</v>
      </c>
    </row>
    <row r="9298" spans="1:9" hidden="1">
      <c r="A9298" s="115" t="s">
        <v>24409</v>
      </c>
      <c r="B9298" s="115" t="s">
        <v>24410</v>
      </c>
      <c r="C9298" s="115" t="s">
        <v>23907</v>
      </c>
      <c r="D9298" s="115" t="s">
        <v>1242</v>
      </c>
      <c r="E9298" s="115">
        <v>99.263800000000003</v>
      </c>
      <c r="F9298" s="674">
        <v>293.83600000000001</v>
      </c>
      <c r="G9298" s="674">
        <v>295.84500000000003</v>
      </c>
      <c r="H9298" s="115">
        <f t="shared" si="290"/>
        <v>1.0068371472522089</v>
      </c>
      <c r="I9298" s="115">
        <f t="shared" si="291"/>
        <v>99.942499999999995</v>
      </c>
    </row>
    <row r="9299" spans="1:9" hidden="1">
      <c r="A9299" s="115" t="s">
        <v>24411</v>
      </c>
      <c r="B9299" s="115" t="s">
        <v>24412</v>
      </c>
      <c r="C9299" s="115" t="s">
        <v>23910</v>
      </c>
      <c r="D9299" s="115" t="s">
        <v>1242</v>
      </c>
      <c r="E9299" s="115">
        <v>172.89750000000001</v>
      </c>
      <c r="F9299" s="674">
        <v>293.83600000000001</v>
      </c>
      <c r="G9299" s="674">
        <v>295.84500000000003</v>
      </c>
      <c r="H9299" s="115">
        <f t="shared" si="290"/>
        <v>1.0068371472522089</v>
      </c>
      <c r="I9299" s="115">
        <f t="shared" si="291"/>
        <v>174.0796</v>
      </c>
    </row>
    <row r="9300" spans="1:9" hidden="1">
      <c r="A9300" s="115" t="s">
        <v>24413</v>
      </c>
      <c r="B9300" s="115" t="s">
        <v>24414</v>
      </c>
      <c r="C9300" s="115" t="s">
        <v>23913</v>
      </c>
      <c r="D9300" s="115" t="s">
        <v>1242</v>
      </c>
      <c r="E9300" s="115">
        <v>152.04730000000001</v>
      </c>
      <c r="F9300" s="674">
        <v>293.83600000000001</v>
      </c>
      <c r="G9300" s="674">
        <v>295.84500000000003</v>
      </c>
      <c r="H9300" s="115">
        <f t="shared" si="290"/>
        <v>1.0068371472522089</v>
      </c>
      <c r="I9300" s="115">
        <f t="shared" si="291"/>
        <v>153.08690000000001</v>
      </c>
    </row>
    <row r="9301" spans="1:9" hidden="1">
      <c r="A9301" s="115" t="s">
        <v>24415</v>
      </c>
      <c r="B9301" s="115" t="s">
        <v>24416</v>
      </c>
      <c r="C9301" s="115" t="s">
        <v>23916</v>
      </c>
      <c r="D9301" s="115" t="s">
        <v>1242</v>
      </c>
      <c r="E9301" s="115">
        <v>176.7567</v>
      </c>
      <c r="F9301" s="674">
        <v>293.83600000000001</v>
      </c>
      <c r="G9301" s="674">
        <v>295.84500000000003</v>
      </c>
      <c r="H9301" s="115">
        <f t="shared" si="290"/>
        <v>1.0068371472522089</v>
      </c>
      <c r="I9301" s="115">
        <f t="shared" si="291"/>
        <v>177.96520000000001</v>
      </c>
    </row>
    <row r="9302" spans="1:9" hidden="1">
      <c r="A9302" s="115" t="s">
        <v>24417</v>
      </c>
      <c r="B9302" s="115" t="s">
        <v>24418</v>
      </c>
      <c r="C9302" s="115" t="s">
        <v>23919</v>
      </c>
      <c r="D9302" s="115" t="s">
        <v>1242</v>
      </c>
      <c r="E9302" s="115">
        <v>62.904800000000002</v>
      </c>
      <c r="F9302" s="674">
        <v>293.83600000000001</v>
      </c>
      <c r="G9302" s="674">
        <v>295.84500000000003</v>
      </c>
      <c r="H9302" s="115">
        <f t="shared" si="290"/>
        <v>1.0068371472522089</v>
      </c>
      <c r="I9302" s="115">
        <f t="shared" si="291"/>
        <v>63.334899999999998</v>
      </c>
    </row>
    <row r="9303" spans="1:9" hidden="1">
      <c r="A9303" s="115" t="s">
        <v>24419</v>
      </c>
      <c r="B9303" s="115" t="s">
        <v>24420</v>
      </c>
      <c r="C9303" s="115" t="s">
        <v>23922</v>
      </c>
      <c r="D9303" s="115" t="s">
        <v>1242</v>
      </c>
      <c r="E9303" s="115">
        <v>86.061800000000005</v>
      </c>
      <c r="F9303" s="674">
        <v>293.83600000000001</v>
      </c>
      <c r="G9303" s="674">
        <v>295.84500000000003</v>
      </c>
      <c r="H9303" s="115">
        <f t="shared" si="290"/>
        <v>1.0068371472522089</v>
      </c>
      <c r="I9303" s="115">
        <f t="shared" si="291"/>
        <v>86.650199999999998</v>
      </c>
    </row>
    <row r="9304" spans="1:9" hidden="1">
      <c r="A9304" s="115" t="s">
        <v>24421</v>
      </c>
      <c r="B9304" s="115" t="s">
        <v>24422</v>
      </c>
      <c r="C9304" s="115" t="s">
        <v>23925</v>
      </c>
      <c r="D9304" s="115" t="s">
        <v>1242</v>
      </c>
      <c r="E9304" s="115">
        <v>110.2859</v>
      </c>
      <c r="F9304" s="674">
        <v>293.83600000000001</v>
      </c>
      <c r="G9304" s="674">
        <v>295.84500000000003</v>
      </c>
      <c r="H9304" s="115">
        <f t="shared" si="290"/>
        <v>1.0068371472522089</v>
      </c>
      <c r="I9304" s="115">
        <f t="shared" si="291"/>
        <v>111.0399</v>
      </c>
    </row>
    <row r="9305" spans="1:9" hidden="1">
      <c r="A9305" s="115" t="s">
        <v>24423</v>
      </c>
      <c r="B9305" s="115" t="s">
        <v>24424</v>
      </c>
      <c r="C9305" s="115" t="s">
        <v>23928</v>
      </c>
      <c r="D9305" s="115" t="s">
        <v>1242</v>
      </c>
      <c r="E9305" s="115">
        <v>83.170900000000003</v>
      </c>
      <c r="F9305" s="674">
        <v>293.83600000000001</v>
      </c>
      <c r="G9305" s="674">
        <v>295.84500000000003</v>
      </c>
      <c r="H9305" s="115">
        <f t="shared" si="290"/>
        <v>1.0068371472522089</v>
      </c>
      <c r="I9305" s="115">
        <f t="shared" si="291"/>
        <v>83.739599999999996</v>
      </c>
    </row>
    <row r="9306" spans="1:9" hidden="1">
      <c r="A9306" s="115" t="s">
        <v>24425</v>
      </c>
      <c r="B9306" s="115" t="s">
        <v>24426</v>
      </c>
      <c r="C9306" s="115" t="s">
        <v>23931</v>
      </c>
      <c r="D9306" s="115" t="s">
        <v>1242</v>
      </c>
      <c r="E9306" s="115">
        <v>108.90519999999999</v>
      </c>
      <c r="F9306" s="674">
        <v>293.83600000000001</v>
      </c>
      <c r="G9306" s="674">
        <v>295.84500000000003</v>
      </c>
      <c r="H9306" s="115">
        <f t="shared" si="290"/>
        <v>1.0068371472522089</v>
      </c>
      <c r="I9306" s="115">
        <f t="shared" si="291"/>
        <v>109.6498</v>
      </c>
    </row>
    <row r="9307" spans="1:9" hidden="1">
      <c r="A9307" s="115" t="s">
        <v>24427</v>
      </c>
      <c r="B9307" s="115" t="s">
        <v>24428</v>
      </c>
      <c r="C9307" s="115" t="s">
        <v>23934</v>
      </c>
      <c r="D9307" s="115" t="s">
        <v>1242</v>
      </c>
      <c r="E9307" s="115">
        <v>144.8442</v>
      </c>
      <c r="F9307" s="674">
        <v>293.83600000000001</v>
      </c>
      <c r="G9307" s="674">
        <v>295.84500000000003</v>
      </c>
      <c r="H9307" s="115">
        <f t="shared" si="290"/>
        <v>1.0068371472522089</v>
      </c>
      <c r="I9307" s="115">
        <f t="shared" si="291"/>
        <v>145.83449999999999</v>
      </c>
    </row>
    <row r="9308" spans="1:9" hidden="1">
      <c r="A9308" s="115" t="s">
        <v>24429</v>
      </c>
      <c r="B9308" s="115" t="s">
        <v>24430</v>
      </c>
      <c r="C9308" s="115" t="s">
        <v>23937</v>
      </c>
      <c r="D9308" s="115" t="s">
        <v>1242</v>
      </c>
      <c r="E9308" s="115">
        <v>178.5864</v>
      </c>
      <c r="F9308" s="674">
        <v>293.83600000000001</v>
      </c>
      <c r="G9308" s="674">
        <v>295.84500000000003</v>
      </c>
      <c r="H9308" s="115">
        <f t="shared" si="290"/>
        <v>1.0068371472522089</v>
      </c>
      <c r="I9308" s="115">
        <f t="shared" si="291"/>
        <v>179.8074</v>
      </c>
    </row>
    <row r="9309" spans="1:9" hidden="1">
      <c r="A9309" s="115" t="s">
        <v>24431</v>
      </c>
      <c r="B9309" s="115" t="s">
        <v>24432</v>
      </c>
      <c r="C9309" s="115" t="s">
        <v>23940</v>
      </c>
      <c r="D9309" s="115" t="s">
        <v>1242</v>
      </c>
      <c r="E9309" s="115">
        <v>297.23970000000003</v>
      </c>
      <c r="F9309" s="674">
        <v>293.83600000000001</v>
      </c>
      <c r="G9309" s="674">
        <v>295.84500000000003</v>
      </c>
      <c r="H9309" s="115">
        <f t="shared" si="290"/>
        <v>1.0068371472522089</v>
      </c>
      <c r="I9309" s="115">
        <f t="shared" si="291"/>
        <v>299.27199999999999</v>
      </c>
    </row>
    <row r="9310" spans="1:9" hidden="1">
      <c r="A9310" s="115" t="s">
        <v>24433</v>
      </c>
      <c r="B9310" s="115" t="s">
        <v>24434</v>
      </c>
      <c r="C9310" s="115" t="s">
        <v>23943</v>
      </c>
      <c r="D9310" s="115" t="s">
        <v>1242</v>
      </c>
      <c r="E9310" s="115">
        <v>418.7165</v>
      </c>
      <c r="F9310" s="674">
        <v>293.83600000000001</v>
      </c>
      <c r="G9310" s="674">
        <v>295.84500000000003</v>
      </c>
      <c r="H9310" s="115">
        <f t="shared" si="290"/>
        <v>1.0068371472522089</v>
      </c>
      <c r="I9310" s="115">
        <f t="shared" si="291"/>
        <v>421.57929999999999</v>
      </c>
    </row>
    <row r="9311" spans="1:9" hidden="1">
      <c r="A9311" s="115" t="s">
        <v>24435</v>
      </c>
      <c r="B9311" s="115" t="s">
        <v>24436</v>
      </c>
      <c r="C9311" s="115" t="s">
        <v>23946</v>
      </c>
      <c r="D9311" s="115" t="s">
        <v>2038</v>
      </c>
      <c r="E9311" s="115">
        <v>173.59059999999999</v>
      </c>
      <c r="F9311" s="674">
        <v>293.83600000000001</v>
      </c>
      <c r="G9311" s="674">
        <v>295.84500000000003</v>
      </c>
      <c r="H9311" s="115">
        <f t="shared" si="290"/>
        <v>1.0068371472522089</v>
      </c>
      <c r="I9311" s="115">
        <f t="shared" si="291"/>
        <v>174.7775</v>
      </c>
    </row>
    <row r="9312" spans="1:9" hidden="1">
      <c r="A9312" s="115" t="s">
        <v>24437</v>
      </c>
      <c r="B9312" s="115" t="s">
        <v>24438</v>
      </c>
      <c r="C9312" s="115" t="s">
        <v>23949</v>
      </c>
      <c r="D9312" s="115" t="s">
        <v>2038</v>
      </c>
      <c r="E9312" s="115">
        <v>1081.0519999999999</v>
      </c>
      <c r="F9312" s="674">
        <v>293.83600000000001</v>
      </c>
      <c r="G9312" s="674">
        <v>295.84500000000003</v>
      </c>
      <c r="H9312" s="115">
        <f t="shared" si="290"/>
        <v>1.0068371472522089</v>
      </c>
      <c r="I9312" s="115">
        <f t="shared" si="291"/>
        <v>1088.4432999999999</v>
      </c>
    </row>
    <row r="9313" spans="1:9" hidden="1">
      <c r="A9313" s="115" t="s">
        <v>24439</v>
      </c>
      <c r="B9313" s="115" t="s">
        <v>24440</v>
      </c>
      <c r="C9313" s="115" t="s">
        <v>23952</v>
      </c>
      <c r="D9313" s="115" t="s">
        <v>2038</v>
      </c>
      <c r="E9313" s="115">
        <v>1319.7264</v>
      </c>
      <c r="F9313" s="674">
        <v>293.83600000000001</v>
      </c>
      <c r="G9313" s="674">
        <v>295.84500000000003</v>
      </c>
      <c r="H9313" s="115">
        <f t="shared" si="290"/>
        <v>1.0068371472522089</v>
      </c>
      <c r="I9313" s="115">
        <f t="shared" si="291"/>
        <v>1328.7496000000001</v>
      </c>
    </row>
    <row r="9314" spans="1:9" hidden="1">
      <c r="A9314" s="115" t="s">
        <v>24441</v>
      </c>
      <c r="B9314" s="115" t="s">
        <v>24442</v>
      </c>
      <c r="C9314" s="115" t="s">
        <v>23955</v>
      </c>
      <c r="D9314" s="115" t="s">
        <v>2038</v>
      </c>
      <c r="E9314" s="115">
        <v>2162.1039000000001</v>
      </c>
      <c r="F9314" s="674">
        <v>293.83600000000001</v>
      </c>
      <c r="G9314" s="674">
        <v>295.84500000000003</v>
      </c>
      <c r="H9314" s="115">
        <f t="shared" si="290"/>
        <v>1.0068371472522089</v>
      </c>
      <c r="I9314" s="115">
        <f t="shared" si="291"/>
        <v>2176.8865000000001</v>
      </c>
    </row>
    <row r="9315" spans="1:9" hidden="1">
      <c r="A9315" s="115" t="s">
        <v>24443</v>
      </c>
      <c r="B9315" s="115" t="s">
        <v>24444</v>
      </c>
      <c r="C9315" s="115" t="s">
        <v>23958</v>
      </c>
      <c r="D9315" s="115" t="s">
        <v>2038</v>
      </c>
      <c r="E9315" s="115">
        <v>2916.3744000000002</v>
      </c>
      <c r="F9315" s="674">
        <v>293.83600000000001</v>
      </c>
      <c r="G9315" s="674">
        <v>295.84500000000003</v>
      </c>
      <c r="H9315" s="115">
        <f t="shared" si="290"/>
        <v>1.0068371472522089</v>
      </c>
      <c r="I9315" s="115">
        <f t="shared" si="291"/>
        <v>2936.3141000000001</v>
      </c>
    </row>
    <row r="9316" spans="1:9" hidden="1">
      <c r="A9316" s="115" t="s">
        <v>24445</v>
      </c>
      <c r="B9316" s="115" t="s">
        <v>24446</v>
      </c>
      <c r="C9316" s="115" t="s">
        <v>23961</v>
      </c>
      <c r="D9316" s="115" t="s">
        <v>8378</v>
      </c>
      <c r="E9316" s="115">
        <v>14.1853</v>
      </c>
      <c r="F9316" s="674">
        <v>293.83600000000001</v>
      </c>
      <c r="G9316" s="674">
        <v>295.84500000000003</v>
      </c>
      <c r="H9316" s="115">
        <f t="shared" si="290"/>
        <v>1.0068371472522089</v>
      </c>
      <c r="I9316" s="115">
        <f t="shared" si="291"/>
        <v>14.282299999999999</v>
      </c>
    </row>
    <row r="9317" spans="1:9" hidden="1">
      <c r="A9317" s="115" t="s">
        <v>24447</v>
      </c>
      <c r="B9317" s="115" t="s">
        <v>24448</v>
      </c>
      <c r="C9317" s="115" t="s">
        <v>23964</v>
      </c>
      <c r="D9317" s="115" t="s">
        <v>1694</v>
      </c>
      <c r="E9317" s="115">
        <v>90.125</v>
      </c>
      <c r="F9317" s="674">
        <v>293.83600000000001</v>
      </c>
      <c r="G9317" s="674">
        <v>295.84500000000003</v>
      </c>
      <c r="H9317" s="115">
        <f t="shared" si="290"/>
        <v>1.0068371472522089</v>
      </c>
      <c r="I9317" s="115">
        <f t="shared" si="291"/>
        <v>90.741200000000006</v>
      </c>
    </row>
    <row r="9318" spans="1:9" hidden="1">
      <c r="A9318" s="115" t="s">
        <v>24449</v>
      </c>
      <c r="B9318" s="115" t="s">
        <v>24450</v>
      </c>
      <c r="C9318" s="115" t="s">
        <v>23967</v>
      </c>
      <c r="D9318" s="115" t="s">
        <v>1453</v>
      </c>
      <c r="E9318" s="115">
        <v>491.78559999999999</v>
      </c>
      <c r="F9318" s="674">
        <v>293.83600000000001</v>
      </c>
      <c r="G9318" s="674">
        <v>295.84500000000003</v>
      </c>
      <c r="H9318" s="115">
        <f t="shared" si="290"/>
        <v>1.0068371472522089</v>
      </c>
      <c r="I9318" s="115">
        <f t="shared" si="291"/>
        <v>495.14800000000002</v>
      </c>
    </row>
    <row r="9319" spans="1:9" hidden="1">
      <c r="A9319" s="115" t="s">
        <v>24451</v>
      </c>
      <c r="B9319" s="115" t="s">
        <v>24452</v>
      </c>
      <c r="C9319" s="115" t="s">
        <v>23970</v>
      </c>
      <c r="D9319" s="115" t="s">
        <v>1453</v>
      </c>
      <c r="E9319" s="115">
        <v>603.6241</v>
      </c>
      <c r="F9319" s="674">
        <v>293.83600000000001</v>
      </c>
      <c r="G9319" s="674">
        <v>295.84500000000003</v>
      </c>
      <c r="H9319" s="115">
        <f t="shared" si="290"/>
        <v>1.0068371472522089</v>
      </c>
      <c r="I9319" s="115">
        <f t="shared" si="291"/>
        <v>607.75120000000004</v>
      </c>
    </row>
    <row r="9320" spans="1:9" hidden="1">
      <c r="A9320" s="115" t="s">
        <v>24453</v>
      </c>
      <c r="B9320" s="115" t="s">
        <v>24454</v>
      </c>
      <c r="C9320" s="115" t="s">
        <v>23973</v>
      </c>
      <c r="D9320" s="115" t="s">
        <v>1242</v>
      </c>
      <c r="E9320" s="115">
        <v>273.52370000000002</v>
      </c>
      <c r="F9320" s="674">
        <v>293.83600000000001</v>
      </c>
      <c r="G9320" s="674">
        <v>295.84500000000003</v>
      </c>
      <c r="H9320" s="115">
        <f t="shared" si="290"/>
        <v>1.0068371472522089</v>
      </c>
      <c r="I9320" s="115">
        <f t="shared" si="291"/>
        <v>275.3938</v>
      </c>
    </row>
    <row r="9321" spans="1:9" hidden="1">
      <c r="A9321" s="115" t="s">
        <v>24455</v>
      </c>
      <c r="B9321" s="115" t="s">
        <v>24456</v>
      </c>
      <c r="C9321" s="115" t="s">
        <v>23976</v>
      </c>
      <c r="D9321" s="115" t="s">
        <v>1242</v>
      </c>
      <c r="E9321" s="115">
        <v>83.1477</v>
      </c>
      <c r="F9321" s="674">
        <v>293.83600000000001</v>
      </c>
      <c r="G9321" s="674">
        <v>295.84500000000003</v>
      </c>
      <c r="H9321" s="115">
        <f t="shared" si="290"/>
        <v>1.0068371472522089</v>
      </c>
      <c r="I9321" s="115">
        <f t="shared" si="291"/>
        <v>83.716200000000001</v>
      </c>
    </row>
    <row r="9322" spans="1:9" hidden="1">
      <c r="A9322" s="115" t="s">
        <v>24457</v>
      </c>
      <c r="B9322" s="115" t="s">
        <v>24458</v>
      </c>
      <c r="C9322" s="115" t="s">
        <v>23979</v>
      </c>
      <c r="D9322" s="115" t="s">
        <v>1242</v>
      </c>
      <c r="E9322" s="115">
        <v>283.1936</v>
      </c>
      <c r="F9322" s="674">
        <v>293.83600000000001</v>
      </c>
      <c r="G9322" s="674">
        <v>295.84500000000003</v>
      </c>
      <c r="H9322" s="115">
        <f t="shared" si="290"/>
        <v>1.0068371472522089</v>
      </c>
      <c r="I9322" s="115">
        <f t="shared" si="291"/>
        <v>285.12979999999999</v>
      </c>
    </row>
    <row r="9323" spans="1:9" hidden="1">
      <c r="A9323" s="115" t="s">
        <v>24459</v>
      </c>
      <c r="B9323" s="115" t="s">
        <v>24460</v>
      </c>
      <c r="C9323" s="115" t="s">
        <v>23982</v>
      </c>
      <c r="D9323" s="115" t="s">
        <v>1242</v>
      </c>
      <c r="E9323" s="115">
        <v>146.0052</v>
      </c>
      <c r="F9323" s="674">
        <v>293.83600000000001</v>
      </c>
      <c r="G9323" s="674">
        <v>295.84500000000003</v>
      </c>
      <c r="H9323" s="115">
        <f t="shared" si="290"/>
        <v>1.0068371472522089</v>
      </c>
      <c r="I9323" s="115">
        <f t="shared" si="291"/>
        <v>147.0035</v>
      </c>
    </row>
    <row r="9324" spans="1:9" hidden="1">
      <c r="A9324" s="115" t="s">
        <v>24461</v>
      </c>
      <c r="B9324" s="115" t="s">
        <v>24462</v>
      </c>
      <c r="C9324" s="115" t="s">
        <v>23985</v>
      </c>
      <c r="D9324" s="115" t="s">
        <v>1242</v>
      </c>
      <c r="E9324" s="115">
        <v>420.61169999999998</v>
      </c>
      <c r="F9324" s="674">
        <v>293.83600000000001</v>
      </c>
      <c r="G9324" s="674">
        <v>295.84500000000003</v>
      </c>
      <c r="H9324" s="115">
        <f t="shared" si="290"/>
        <v>1.0068371472522089</v>
      </c>
      <c r="I9324" s="115">
        <f t="shared" si="291"/>
        <v>423.48750000000001</v>
      </c>
    </row>
    <row r="9325" spans="1:9" hidden="1">
      <c r="A9325" s="115" t="s">
        <v>24463</v>
      </c>
      <c r="B9325" s="115" t="s">
        <v>24464</v>
      </c>
      <c r="C9325" s="115" t="s">
        <v>23988</v>
      </c>
      <c r="D9325" s="115" t="s">
        <v>1242</v>
      </c>
      <c r="E9325" s="115">
        <v>504.56950000000001</v>
      </c>
      <c r="F9325" s="674">
        <v>293.83600000000001</v>
      </c>
      <c r="G9325" s="674">
        <v>295.84500000000003</v>
      </c>
      <c r="H9325" s="115">
        <f t="shared" si="290"/>
        <v>1.0068371472522089</v>
      </c>
      <c r="I9325" s="115">
        <f t="shared" si="291"/>
        <v>508.01929999999999</v>
      </c>
    </row>
    <row r="9326" spans="1:9" hidden="1">
      <c r="A9326" s="115" t="s">
        <v>24465</v>
      </c>
      <c r="B9326" s="115" t="s">
        <v>24466</v>
      </c>
      <c r="C9326" s="115" t="s">
        <v>23991</v>
      </c>
      <c r="D9326" s="115" t="s">
        <v>1242</v>
      </c>
      <c r="E9326" s="115">
        <v>735.01580000000001</v>
      </c>
      <c r="F9326" s="674">
        <v>293.83600000000001</v>
      </c>
      <c r="G9326" s="674">
        <v>295.84500000000003</v>
      </c>
      <c r="H9326" s="115">
        <f t="shared" si="290"/>
        <v>1.0068371472522089</v>
      </c>
      <c r="I9326" s="115">
        <f t="shared" si="291"/>
        <v>740.0412</v>
      </c>
    </row>
    <row r="9327" spans="1:9" hidden="1">
      <c r="A9327" s="115" t="s">
        <v>24467</v>
      </c>
      <c r="B9327" s="115" t="s">
        <v>24468</v>
      </c>
      <c r="C9327" s="115" t="s">
        <v>23994</v>
      </c>
      <c r="D9327" s="115" t="s">
        <v>1242</v>
      </c>
      <c r="E9327" s="115">
        <v>197.66</v>
      </c>
      <c r="F9327" s="674">
        <v>293.83600000000001</v>
      </c>
      <c r="G9327" s="674">
        <v>295.84500000000003</v>
      </c>
      <c r="H9327" s="115">
        <f t="shared" si="290"/>
        <v>1.0068371472522089</v>
      </c>
      <c r="I9327" s="115">
        <f t="shared" si="291"/>
        <v>199.01140000000001</v>
      </c>
    </row>
    <row r="9328" spans="1:9" hidden="1">
      <c r="A9328" s="115" t="s">
        <v>24469</v>
      </c>
      <c r="B9328" s="115" t="s">
        <v>24470</v>
      </c>
      <c r="C9328" s="115" t="s">
        <v>23997</v>
      </c>
      <c r="D9328" s="115" t="s">
        <v>1242</v>
      </c>
      <c r="E9328" s="115">
        <v>247.79480000000001</v>
      </c>
      <c r="F9328" s="674">
        <v>293.83600000000001</v>
      </c>
      <c r="G9328" s="674">
        <v>295.84500000000003</v>
      </c>
      <c r="H9328" s="115">
        <f t="shared" si="290"/>
        <v>1.0068371472522089</v>
      </c>
      <c r="I9328" s="115">
        <f t="shared" si="291"/>
        <v>249.489</v>
      </c>
    </row>
    <row r="9329" spans="1:9" hidden="1">
      <c r="A9329" s="115" t="s">
        <v>24471</v>
      </c>
      <c r="B9329" s="115" t="s">
        <v>24472</v>
      </c>
      <c r="C9329" s="115" t="s">
        <v>24000</v>
      </c>
      <c r="D9329" s="115" t="s">
        <v>1242</v>
      </c>
      <c r="E9329" s="115">
        <v>270.44</v>
      </c>
      <c r="F9329" s="674">
        <v>293.83600000000001</v>
      </c>
      <c r="G9329" s="674">
        <v>295.84500000000003</v>
      </c>
      <c r="H9329" s="115">
        <f t="shared" si="290"/>
        <v>1.0068371472522089</v>
      </c>
      <c r="I9329" s="115">
        <f t="shared" si="291"/>
        <v>272.28899999999999</v>
      </c>
    </row>
    <row r="9330" spans="1:9" hidden="1">
      <c r="A9330" s="115" t="s">
        <v>24473</v>
      </c>
      <c r="B9330" s="115" t="s">
        <v>24474</v>
      </c>
      <c r="C9330" s="115" t="s">
        <v>24003</v>
      </c>
      <c r="D9330" s="115" t="s">
        <v>1242</v>
      </c>
      <c r="E9330" s="115">
        <v>416.89</v>
      </c>
      <c r="F9330" s="674">
        <v>293.83600000000001</v>
      </c>
      <c r="G9330" s="674">
        <v>295.84500000000003</v>
      </c>
      <c r="H9330" s="115">
        <f t="shared" si="290"/>
        <v>1.0068371472522089</v>
      </c>
      <c r="I9330" s="115">
        <f t="shared" si="291"/>
        <v>419.74029999999999</v>
      </c>
    </row>
    <row r="9331" spans="1:9" hidden="1">
      <c r="A9331" s="115" t="s">
        <v>24475</v>
      </c>
      <c r="B9331" s="115" t="s">
        <v>24476</v>
      </c>
      <c r="C9331" s="115" t="s">
        <v>24006</v>
      </c>
      <c r="D9331" s="115" t="s">
        <v>1242</v>
      </c>
      <c r="E9331" s="115">
        <v>536.52</v>
      </c>
      <c r="F9331" s="674">
        <v>293.83600000000001</v>
      </c>
      <c r="G9331" s="674">
        <v>295.84500000000003</v>
      </c>
      <c r="H9331" s="115">
        <f t="shared" si="290"/>
        <v>1.0068371472522089</v>
      </c>
      <c r="I9331" s="115">
        <f t="shared" si="291"/>
        <v>540.18830000000003</v>
      </c>
    </row>
    <row r="9332" spans="1:9" hidden="1">
      <c r="A9332" s="115" t="s">
        <v>24477</v>
      </c>
      <c r="B9332" s="115" t="s">
        <v>24478</v>
      </c>
      <c r="C9332" s="115" t="s">
        <v>24009</v>
      </c>
      <c r="D9332" s="115" t="s">
        <v>1242</v>
      </c>
      <c r="E9332" s="115">
        <v>725.71</v>
      </c>
      <c r="F9332" s="674">
        <v>293.83600000000001</v>
      </c>
      <c r="G9332" s="674">
        <v>295.84500000000003</v>
      </c>
      <c r="H9332" s="115">
        <f t="shared" si="290"/>
        <v>1.0068371472522089</v>
      </c>
      <c r="I9332" s="115">
        <f t="shared" si="291"/>
        <v>730.67179999999996</v>
      </c>
    </row>
    <row r="9333" spans="1:9" hidden="1">
      <c r="A9333" s="115" t="s">
        <v>24479</v>
      </c>
      <c r="B9333" s="115" t="s">
        <v>24480</v>
      </c>
      <c r="C9333" s="115" t="s">
        <v>24012</v>
      </c>
      <c r="D9333" s="115" t="s">
        <v>1242</v>
      </c>
      <c r="E9333" s="115">
        <v>1029.7909999999999</v>
      </c>
      <c r="F9333" s="674">
        <v>293.83600000000001</v>
      </c>
      <c r="G9333" s="674">
        <v>295.84500000000003</v>
      </c>
      <c r="H9333" s="115">
        <f t="shared" si="290"/>
        <v>1.0068371472522089</v>
      </c>
      <c r="I9333" s="115">
        <f t="shared" si="291"/>
        <v>1036.8317999999999</v>
      </c>
    </row>
    <row r="9334" spans="1:9" hidden="1">
      <c r="A9334" s="115" t="s">
        <v>24481</v>
      </c>
      <c r="B9334" s="115" t="s">
        <v>24482</v>
      </c>
      <c r="C9334" s="115" t="s">
        <v>24015</v>
      </c>
      <c r="D9334" s="115" t="s">
        <v>1138</v>
      </c>
      <c r="E9334" s="115">
        <v>344.41849999999999</v>
      </c>
      <c r="F9334" s="674">
        <v>293.83600000000001</v>
      </c>
      <c r="G9334" s="674">
        <v>295.84500000000003</v>
      </c>
      <c r="H9334" s="115">
        <f t="shared" si="290"/>
        <v>1.0068371472522089</v>
      </c>
      <c r="I9334" s="115">
        <f t="shared" si="291"/>
        <v>346.77330000000001</v>
      </c>
    </row>
    <row r="9335" spans="1:9" hidden="1">
      <c r="A9335" s="115" t="s">
        <v>24483</v>
      </c>
      <c r="B9335" s="115" t="s">
        <v>24484</v>
      </c>
      <c r="C9335" s="115" t="s">
        <v>24018</v>
      </c>
      <c r="D9335" s="115" t="s">
        <v>1138</v>
      </c>
      <c r="E9335" s="115">
        <v>493.71069999999997</v>
      </c>
      <c r="F9335" s="674">
        <v>293.83600000000001</v>
      </c>
      <c r="G9335" s="674">
        <v>295.84500000000003</v>
      </c>
      <c r="H9335" s="115">
        <f t="shared" si="290"/>
        <v>1.0068371472522089</v>
      </c>
      <c r="I9335" s="115">
        <f t="shared" si="291"/>
        <v>497.08629999999999</v>
      </c>
    </row>
    <row r="9336" spans="1:9" hidden="1">
      <c r="A9336" s="115" t="s">
        <v>24485</v>
      </c>
      <c r="B9336" s="115" t="s">
        <v>24486</v>
      </c>
      <c r="C9336" s="115" t="s">
        <v>24021</v>
      </c>
      <c r="D9336" s="115" t="s">
        <v>8378</v>
      </c>
      <c r="E9336" s="115">
        <v>17.424600000000002</v>
      </c>
      <c r="F9336" s="674">
        <v>293.83600000000001</v>
      </c>
      <c r="G9336" s="674">
        <v>295.84500000000003</v>
      </c>
      <c r="H9336" s="115">
        <f t="shared" si="290"/>
        <v>1.0068371472522089</v>
      </c>
      <c r="I9336" s="115">
        <f t="shared" si="291"/>
        <v>17.543700000000001</v>
      </c>
    </row>
    <row r="9337" spans="1:9" hidden="1">
      <c r="A9337" s="115" t="s">
        <v>24487</v>
      </c>
      <c r="B9337" s="115" t="s">
        <v>24488</v>
      </c>
      <c r="C9337" s="115" t="s">
        <v>24024</v>
      </c>
      <c r="D9337" s="115" t="s">
        <v>1138</v>
      </c>
      <c r="E9337" s="115">
        <v>162.70160000000001</v>
      </c>
      <c r="F9337" s="674">
        <v>293.83600000000001</v>
      </c>
      <c r="G9337" s="674">
        <v>295.84500000000003</v>
      </c>
      <c r="H9337" s="115">
        <f t="shared" si="290"/>
        <v>1.0068371472522089</v>
      </c>
      <c r="I9337" s="115">
        <f t="shared" si="291"/>
        <v>163.81399999999999</v>
      </c>
    </row>
    <row r="9338" spans="1:9" hidden="1">
      <c r="A9338" s="115" t="s">
        <v>24489</v>
      </c>
      <c r="B9338" s="115" t="s">
        <v>24490</v>
      </c>
      <c r="C9338" s="115" t="s">
        <v>24027</v>
      </c>
      <c r="D9338" s="115" t="s">
        <v>1138</v>
      </c>
      <c r="E9338" s="115">
        <v>254.9254</v>
      </c>
      <c r="F9338" s="674">
        <v>293.83600000000001</v>
      </c>
      <c r="G9338" s="674">
        <v>295.84500000000003</v>
      </c>
      <c r="H9338" s="115">
        <f t="shared" si="290"/>
        <v>1.0068371472522089</v>
      </c>
      <c r="I9338" s="115">
        <f t="shared" si="291"/>
        <v>256.66840000000002</v>
      </c>
    </row>
    <row r="9339" spans="1:9" hidden="1">
      <c r="A9339" s="115" t="s">
        <v>24491</v>
      </c>
      <c r="B9339" s="115" t="s">
        <v>24492</v>
      </c>
      <c r="C9339" s="115" t="s">
        <v>24030</v>
      </c>
      <c r="D9339" s="115" t="s">
        <v>1138</v>
      </c>
      <c r="E9339" s="115">
        <v>278.9273</v>
      </c>
      <c r="F9339" s="674">
        <v>293.83600000000001</v>
      </c>
      <c r="G9339" s="674">
        <v>295.84500000000003</v>
      </c>
      <c r="H9339" s="115">
        <f t="shared" si="290"/>
        <v>1.0068371472522089</v>
      </c>
      <c r="I9339" s="115">
        <f t="shared" si="291"/>
        <v>280.83440000000002</v>
      </c>
    </row>
    <row r="9340" spans="1:9" hidden="1">
      <c r="A9340" s="115" t="s">
        <v>24493</v>
      </c>
      <c r="B9340" s="115" t="s">
        <v>24494</v>
      </c>
      <c r="C9340" s="115" t="s">
        <v>24033</v>
      </c>
      <c r="D9340" s="115" t="s">
        <v>1138</v>
      </c>
      <c r="E9340" s="115">
        <v>325.3252</v>
      </c>
      <c r="F9340" s="674">
        <v>293.83600000000001</v>
      </c>
      <c r="G9340" s="674">
        <v>295.84500000000003</v>
      </c>
      <c r="H9340" s="115">
        <f t="shared" si="290"/>
        <v>1.0068371472522089</v>
      </c>
      <c r="I9340" s="115">
        <f t="shared" si="291"/>
        <v>327.54950000000002</v>
      </c>
    </row>
    <row r="9341" spans="1:9" hidden="1">
      <c r="A9341" s="115" t="s">
        <v>24495</v>
      </c>
      <c r="B9341" s="115" t="s">
        <v>24496</v>
      </c>
      <c r="C9341" s="115" t="s">
        <v>24036</v>
      </c>
      <c r="D9341" s="115" t="s">
        <v>1138</v>
      </c>
      <c r="E9341" s="115">
        <v>350.15140000000002</v>
      </c>
      <c r="F9341" s="674">
        <v>293.83600000000001</v>
      </c>
      <c r="G9341" s="674">
        <v>295.84500000000003</v>
      </c>
      <c r="H9341" s="115">
        <f t="shared" si="290"/>
        <v>1.0068371472522089</v>
      </c>
      <c r="I9341" s="115">
        <f t="shared" si="291"/>
        <v>352.54539999999997</v>
      </c>
    </row>
    <row r="9342" spans="1:9" hidden="1">
      <c r="A9342" s="115" t="s">
        <v>24497</v>
      </c>
      <c r="B9342" s="115" t="s">
        <v>24498</v>
      </c>
      <c r="C9342" s="115" t="s">
        <v>24039</v>
      </c>
      <c r="D9342" s="115" t="s">
        <v>1138</v>
      </c>
      <c r="E9342" s="115">
        <v>380.65010000000001</v>
      </c>
      <c r="F9342" s="674">
        <v>293.83600000000001</v>
      </c>
      <c r="G9342" s="674">
        <v>295.84500000000003</v>
      </c>
      <c r="H9342" s="115">
        <f t="shared" si="290"/>
        <v>1.0068371472522089</v>
      </c>
      <c r="I9342" s="115">
        <f t="shared" si="291"/>
        <v>383.2527</v>
      </c>
    </row>
    <row r="9343" spans="1:9" hidden="1">
      <c r="A9343" s="115" t="s">
        <v>24499</v>
      </c>
      <c r="B9343" s="115" t="s">
        <v>24500</v>
      </c>
      <c r="C9343" s="115" t="s">
        <v>24042</v>
      </c>
      <c r="D9343" s="115" t="s">
        <v>1138</v>
      </c>
      <c r="E9343" s="115">
        <v>195.4384</v>
      </c>
      <c r="F9343" s="674">
        <v>293.83600000000001</v>
      </c>
      <c r="G9343" s="674">
        <v>295.84500000000003</v>
      </c>
      <c r="H9343" s="115">
        <f t="shared" si="290"/>
        <v>1.0068371472522089</v>
      </c>
      <c r="I9343" s="115">
        <f t="shared" si="291"/>
        <v>196.77459999999999</v>
      </c>
    </row>
    <row r="9344" spans="1:9" hidden="1">
      <c r="A9344" s="115" t="s">
        <v>24501</v>
      </c>
      <c r="B9344" s="115" t="s">
        <v>24502</v>
      </c>
      <c r="C9344" s="115" t="s">
        <v>24045</v>
      </c>
      <c r="D9344" s="115" t="s">
        <v>1138</v>
      </c>
      <c r="E9344" s="115">
        <v>289.94869999999997</v>
      </c>
      <c r="F9344" s="674">
        <v>293.83600000000001</v>
      </c>
      <c r="G9344" s="674">
        <v>295.84500000000003</v>
      </c>
      <c r="H9344" s="115">
        <f t="shared" si="290"/>
        <v>1.0068371472522089</v>
      </c>
      <c r="I9344" s="115">
        <f t="shared" si="291"/>
        <v>291.93110000000001</v>
      </c>
    </row>
    <row r="9345" spans="1:9" hidden="1">
      <c r="A9345" s="115" t="s">
        <v>24503</v>
      </c>
      <c r="B9345" s="115" t="s">
        <v>24504</v>
      </c>
      <c r="C9345" s="115" t="s">
        <v>24048</v>
      </c>
      <c r="D9345" s="115" t="s">
        <v>1138</v>
      </c>
      <c r="E9345" s="115">
        <v>164.56389999999999</v>
      </c>
      <c r="F9345" s="674">
        <v>293.83600000000001</v>
      </c>
      <c r="G9345" s="674">
        <v>295.84500000000003</v>
      </c>
      <c r="H9345" s="115">
        <f t="shared" si="290"/>
        <v>1.0068371472522089</v>
      </c>
      <c r="I9345" s="115">
        <f t="shared" si="291"/>
        <v>165.68899999999999</v>
      </c>
    </row>
    <row r="9346" spans="1:9" hidden="1">
      <c r="A9346" s="115" t="s">
        <v>24505</v>
      </c>
      <c r="B9346" s="115" t="s">
        <v>24506</v>
      </c>
      <c r="C9346" s="115" t="s">
        <v>24051</v>
      </c>
      <c r="D9346" s="115" t="s">
        <v>1138</v>
      </c>
      <c r="E9346" s="115">
        <v>244.74340000000001</v>
      </c>
      <c r="F9346" s="674">
        <v>293.83600000000001</v>
      </c>
      <c r="G9346" s="674">
        <v>295.84500000000003</v>
      </c>
      <c r="H9346" s="115">
        <f t="shared" si="290"/>
        <v>1.0068371472522089</v>
      </c>
      <c r="I9346" s="115">
        <f t="shared" si="291"/>
        <v>246.41669999999999</v>
      </c>
    </row>
    <row r="9347" spans="1:9" hidden="1">
      <c r="A9347" s="115" t="s">
        <v>24507</v>
      </c>
      <c r="B9347" s="115" t="s">
        <v>24508</v>
      </c>
      <c r="C9347" s="115" t="s">
        <v>24054</v>
      </c>
      <c r="D9347" s="115" t="s">
        <v>1138</v>
      </c>
      <c r="E9347" s="115">
        <v>402.88339999999999</v>
      </c>
      <c r="F9347" s="674">
        <v>293.83600000000001</v>
      </c>
      <c r="G9347" s="674">
        <v>295.84500000000003</v>
      </c>
      <c r="H9347" s="115">
        <f t="shared" si="290"/>
        <v>1.0068371472522089</v>
      </c>
      <c r="I9347" s="115">
        <f t="shared" si="291"/>
        <v>405.63799999999998</v>
      </c>
    </row>
    <row r="9348" spans="1:9" hidden="1">
      <c r="A9348" s="115" t="s">
        <v>24509</v>
      </c>
      <c r="B9348" s="115" t="s">
        <v>24510</v>
      </c>
      <c r="C9348" s="115" t="s">
        <v>24057</v>
      </c>
      <c r="D9348" s="115" t="s">
        <v>8378</v>
      </c>
      <c r="E9348" s="115">
        <v>7.9138000000000002</v>
      </c>
      <c r="F9348" s="674">
        <v>293.83600000000001</v>
      </c>
      <c r="G9348" s="674">
        <v>295.84500000000003</v>
      </c>
      <c r="H9348" s="115">
        <f t="shared" si="290"/>
        <v>1.0068371472522089</v>
      </c>
      <c r="I9348" s="115">
        <f t="shared" si="291"/>
        <v>7.9679000000000002</v>
      </c>
    </row>
    <row r="9349" spans="1:9" hidden="1">
      <c r="A9349" s="115" t="s">
        <v>24511</v>
      </c>
      <c r="B9349" s="115" t="s">
        <v>24512</v>
      </c>
      <c r="C9349" s="115" t="s">
        <v>24060</v>
      </c>
      <c r="D9349" s="115" t="s">
        <v>8378</v>
      </c>
      <c r="E9349" s="115">
        <v>10.17</v>
      </c>
      <c r="F9349" s="674">
        <v>293.83600000000001</v>
      </c>
      <c r="G9349" s="674">
        <v>295.84500000000003</v>
      </c>
      <c r="H9349" s="115">
        <f t="shared" ref="H9349:H9412" si="292">G9349/F9349</f>
        <v>1.0068371472522089</v>
      </c>
      <c r="I9349" s="115">
        <f t="shared" ref="I9349:I9412" si="293">ROUND(H9349*E9349,4)</f>
        <v>10.2395</v>
      </c>
    </row>
    <row r="9350" spans="1:9" hidden="1">
      <c r="A9350" s="115" t="s">
        <v>24513</v>
      </c>
      <c r="B9350" s="115" t="s">
        <v>24514</v>
      </c>
      <c r="C9350" s="115" t="s">
        <v>24063</v>
      </c>
      <c r="D9350" s="115" t="s">
        <v>8378</v>
      </c>
      <c r="E9350" s="115">
        <v>7.3433999999999999</v>
      </c>
      <c r="F9350" s="674">
        <v>293.83600000000001</v>
      </c>
      <c r="G9350" s="674">
        <v>295.84500000000003</v>
      </c>
      <c r="H9350" s="115">
        <f t="shared" si="292"/>
        <v>1.0068371472522089</v>
      </c>
      <c r="I9350" s="115">
        <f t="shared" si="293"/>
        <v>7.3936000000000002</v>
      </c>
    </row>
    <row r="9351" spans="1:9" hidden="1">
      <c r="A9351" s="115" t="s">
        <v>24515</v>
      </c>
      <c r="B9351" s="115" t="s">
        <v>24516</v>
      </c>
      <c r="C9351" s="115" t="s">
        <v>24066</v>
      </c>
      <c r="D9351" s="115" t="s">
        <v>1242</v>
      </c>
      <c r="E9351" s="115">
        <v>102.7013</v>
      </c>
      <c r="F9351" s="674">
        <v>293.83600000000001</v>
      </c>
      <c r="G9351" s="674">
        <v>295.84500000000003</v>
      </c>
      <c r="H9351" s="115">
        <f t="shared" si="292"/>
        <v>1.0068371472522089</v>
      </c>
      <c r="I9351" s="115">
        <f t="shared" si="293"/>
        <v>103.40349999999999</v>
      </c>
    </row>
    <row r="9352" spans="1:9" hidden="1">
      <c r="A9352" s="115" t="s">
        <v>24517</v>
      </c>
      <c r="B9352" s="115" t="s">
        <v>24518</v>
      </c>
      <c r="C9352" s="115" t="s">
        <v>24519</v>
      </c>
      <c r="D9352" s="115" t="s">
        <v>1453</v>
      </c>
      <c r="E9352" s="115">
        <v>355.96370000000002</v>
      </c>
      <c r="F9352" s="674">
        <v>293.83600000000001</v>
      </c>
      <c r="G9352" s="674">
        <v>295.84500000000003</v>
      </c>
      <c r="H9352" s="115">
        <f t="shared" si="292"/>
        <v>1.0068371472522089</v>
      </c>
      <c r="I9352" s="115">
        <f t="shared" si="293"/>
        <v>358.39749999999998</v>
      </c>
    </row>
    <row r="9353" spans="1:9" hidden="1">
      <c r="A9353" s="115" t="s">
        <v>24520</v>
      </c>
      <c r="B9353" s="115" t="s">
        <v>24521</v>
      </c>
      <c r="C9353" s="115" t="s">
        <v>24522</v>
      </c>
      <c r="D9353" s="115" t="s">
        <v>1453</v>
      </c>
      <c r="E9353" s="115">
        <v>377.28609999999998</v>
      </c>
      <c r="F9353" s="674">
        <v>293.83600000000001</v>
      </c>
      <c r="G9353" s="674">
        <v>295.84500000000003</v>
      </c>
      <c r="H9353" s="115">
        <f t="shared" si="292"/>
        <v>1.0068371472522089</v>
      </c>
      <c r="I9353" s="115">
        <f t="shared" si="293"/>
        <v>379.8657</v>
      </c>
    </row>
    <row r="9354" spans="1:9" hidden="1">
      <c r="A9354" s="115" t="s">
        <v>24523</v>
      </c>
      <c r="B9354" s="115" t="s">
        <v>24524</v>
      </c>
      <c r="C9354" s="115" t="s">
        <v>24525</v>
      </c>
      <c r="D9354" s="115" t="s">
        <v>1453</v>
      </c>
      <c r="E9354" s="115">
        <v>400.76859999999999</v>
      </c>
      <c r="F9354" s="674">
        <v>293.83600000000001</v>
      </c>
      <c r="G9354" s="674">
        <v>295.84500000000003</v>
      </c>
      <c r="H9354" s="115">
        <f t="shared" si="292"/>
        <v>1.0068371472522089</v>
      </c>
      <c r="I9354" s="115">
        <f t="shared" si="293"/>
        <v>403.50869999999998</v>
      </c>
    </row>
    <row r="9355" spans="1:9" hidden="1">
      <c r="A9355" s="115" t="s">
        <v>24526</v>
      </c>
      <c r="B9355" s="115" t="s">
        <v>24527</v>
      </c>
      <c r="C9355" s="115" t="s">
        <v>24528</v>
      </c>
      <c r="D9355" s="115" t="s">
        <v>1453</v>
      </c>
      <c r="E9355" s="115">
        <v>420.09219999999999</v>
      </c>
      <c r="F9355" s="674">
        <v>293.83600000000001</v>
      </c>
      <c r="G9355" s="674">
        <v>295.84500000000003</v>
      </c>
      <c r="H9355" s="115">
        <f t="shared" si="292"/>
        <v>1.0068371472522089</v>
      </c>
      <c r="I9355" s="115">
        <f t="shared" si="293"/>
        <v>422.96440000000001</v>
      </c>
    </row>
    <row r="9356" spans="1:9" hidden="1">
      <c r="A9356" s="115" t="s">
        <v>24529</v>
      </c>
      <c r="B9356" s="115" t="s">
        <v>24530</v>
      </c>
      <c r="C9356" s="115" t="s">
        <v>24531</v>
      </c>
      <c r="D9356" s="115" t="s">
        <v>1453</v>
      </c>
      <c r="E9356" s="115">
        <v>448.32499999999999</v>
      </c>
      <c r="F9356" s="674">
        <v>293.83600000000001</v>
      </c>
      <c r="G9356" s="674">
        <v>295.84500000000003</v>
      </c>
      <c r="H9356" s="115">
        <f t="shared" si="292"/>
        <v>1.0068371472522089</v>
      </c>
      <c r="I9356" s="115">
        <f t="shared" si="293"/>
        <v>451.39030000000002</v>
      </c>
    </row>
    <row r="9357" spans="1:9" hidden="1">
      <c r="A9357" s="115" t="s">
        <v>24532</v>
      </c>
      <c r="B9357" s="115" t="s">
        <v>24533</v>
      </c>
      <c r="C9357" s="115" t="s">
        <v>24534</v>
      </c>
      <c r="D9357" s="115" t="s">
        <v>1453</v>
      </c>
      <c r="E9357" s="115">
        <v>451.93709999999999</v>
      </c>
      <c r="F9357" s="674">
        <v>293.83600000000001</v>
      </c>
      <c r="G9357" s="674">
        <v>295.84500000000003</v>
      </c>
      <c r="H9357" s="115">
        <f t="shared" si="292"/>
        <v>1.0068371472522089</v>
      </c>
      <c r="I9357" s="115">
        <f t="shared" si="293"/>
        <v>455.02710000000002</v>
      </c>
    </row>
    <row r="9358" spans="1:9" hidden="1">
      <c r="A9358" s="115" t="s">
        <v>24535</v>
      </c>
      <c r="B9358" s="115" t="s">
        <v>24536</v>
      </c>
      <c r="C9358" s="115" t="s">
        <v>24537</v>
      </c>
      <c r="D9358" s="115" t="s">
        <v>1453</v>
      </c>
      <c r="E9358" s="115">
        <v>1242.8507999999999</v>
      </c>
      <c r="F9358" s="674">
        <v>293.83600000000001</v>
      </c>
      <c r="G9358" s="674">
        <v>295.84500000000003</v>
      </c>
      <c r="H9358" s="115">
        <f t="shared" si="292"/>
        <v>1.0068371472522089</v>
      </c>
      <c r="I9358" s="115">
        <f t="shared" si="293"/>
        <v>1251.3484000000001</v>
      </c>
    </row>
    <row r="9359" spans="1:9" hidden="1">
      <c r="A9359" s="115" t="s">
        <v>24538</v>
      </c>
      <c r="B9359" s="115" t="s">
        <v>24539</v>
      </c>
      <c r="C9359" s="115" t="s">
        <v>24540</v>
      </c>
      <c r="D9359" s="115" t="s">
        <v>1453</v>
      </c>
      <c r="E9359" s="115">
        <v>314.10539999999997</v>
      </c>
      <c r="F9359" s="674">
        <v>293.83600000000001</v>
      </c>
      <c r="G9359" s="674">
        <v>295.84500000000003</v>
      </c>
      <c r="H9359" s="115">
        <f t="shared" si="292"/>
        <v>1.0068371472522089</v>
      </c>
      <c r="I9359" s="115">
        <f t="shared" si="293"/>
        <v>316.25299999999999</v>
      </c>
    </row>
    <row r="9360" spans="1:9" hidden="1">
      <c r="A9360" s="115" t="s">
        <v>24541</v>
      </c>
      <c r="B9360" s="115" t="s">
        <v>24542</v>
      </c>
      <c r="C9360" s="115" t="s">
        <v>24543</v>
      </c>
      <c r="D9360" s="115" t="s">
        <v>1453</v>
      </c>
      <c r="E9360" s="115">
        <v>166.3656</v>
      </c>
      <c r="F9360" s="674">
        <v>293.83600000000001</v>
      </c>
      <c r="G9360" s="674">
        <v>295.84500000000003</v>
      </c>
      <c r="H9360" s="115">
        <f t="shared" si="292"/>
        <v>1.0068371472522089</v>
      </c>
      <c r="I9360" s="115">
        <f t="shared" si="293"/>
        <v>167.50309999999999</v>
      </c>
    </row>
    <row r="9361" spans="1:9" hidden="1">
      <c r="A9361" s="115" t="s">
        <v>24544</v>
      </c>
      <c r="B9361" s="115" t="s">
        <v>24545</v>
      </c>
      <c r="C9361" s="115" t="s">
        <v>24546</v>
      </c>
      <c r="D9361" s="115" t="s">
        <v>1453</v>
      </c>
      <c r="E9361" s="115">
        <v>64.029700000000005</v>
      </c>
      <c r="F9361" s="674">
        <v>293.83600000000001</v>
      </c>
      <c r="G9361" s="674">
        <v>295.84500000000003</v>
      </c>
      <c r="H9361" s="115">
        <f t="shared" si="292"/>
        <v>1.0068371472522089</v>
      </c>
      <c r="I9361" s="115">
        <f t="shared" si="293"/>
        <v>64.467500000000001</v>
      </c>
    </row>
    <row r="9362" spans="1:9" hidden="1">
      <c r="A9362" s="115" t="s">
        <v>24547</v>
      </c>
      <c r="B9362" s="115" t="s">
        <v>24548</v>
      </c>
      <c r="C9362" s="115" t="s">
        <v>24549</v>
      </c>
      <c r="D9362" s="115" t="s">
        <v>1453</v>
      </c>
      <c r="E9362" s="115">
        <v>78.805199999999999</v>
      </c>
      <c r="F9362" s="674">
        <v>293.83600000000001</v>
      </c>
      <c r="G9362" s="674">
        <v>295.84500000000003</v>
      </c>
      <c r="H9362" s="115">
        <f t="shared" si="292"/>
        <v>1.0068371472522089</v>
      </c>
      <c r="I9362" s="115">
        <f t="shared" si="293"/>
        <v>79.343999999999994</v>
      </c>
    </row>
    <row r="9363" spans="1:9" hidden="1">
      <c r="A9363" s="115" t="s">
        <v>24550</v>
      </c>
      <c r="B9363" s="115" t="s">
        <v>24551</v>
      </c>
      <c r="C9363" s="115" t="s">
        <v>24552</v>
      </c>
      <c r="D9363" s="115" t="s">
        <v>1453</v>
      </c>
      <c r="E9363" s="115">
        <v>99.1755</v>
      </c>
      <c r="F9363" s="674">
        <v>293.83600000000001</v>
      </c>
      <c r="G9363" s="674">
        <v>295.84500000000003</v>
      </c>
      <c r="H9363" s="115">
        <f t="shared" si="292"/>
        <v>1.0068371472522089</v>
      </c>
      <c r="I9363" s="115">
        <f t="shared" si="293"/>
        <v>99.8536</v>
      </c>
    </row>
    <row r="9364" spans="1:9" hidden="1">
      <c r="A9364" s="115" t="s">
        <v>24553</v>
      </c>
      <c r="B9364" s="115" t="s">
        <v>24554</v>
      </c>
      <c r="C9364" s="115" t="s">
        <v>24555</v>
      </c>
      <c r="D9364" s="115" t="s">
        <v>1453</v>
      </c>
      <c r="E9364" s="115">
        <v>118.6738</v>
      </c>
      <c r="F9364" s="674">
        <v>293.83600000000001</v>
      </c>
      <c r="G9364" s="674">
        <v>295.84500000000003</v>
      </c>
      <c r="H9364" s="115">
        <f t="shared" si="292"/>
        <v>1.0068371472522089</v>
      </c>
      <c r="I9364" s="115">
        <f t="shared" si="293"/>
        <v>119.48520000000001</v>
      </c>
    </row>
    <row r="9365" spans="1:9" hidden="1">
      <c r="A9365" s="115" t="s">
        <v>24556</v>
      </c>
      <c r="B9365" s="115" t="s">
        <v>24557</v>
      </c>
      <c r="C9365" s="115" t="s">
        <v>24558</v>
      </c>
      <c r="D9365" s="115" t="s">
        <v>1453</v>
      </c>
      <c r="E9365" s="115">
        <v>135.96379999999999</v>
      </c>
      <c r="F9365" s="674">
        <v>293.83600000000001</v>
      </c>
      <c r="G9365" s="674">
        <v>295.84500000000003</v>
      </c>
      <c r="H9365" s="115">
        <f t="shared" si="292"/>
        <v>1.0068371472522089</v>
      </c>
      <c r="I9365" s="115">
        <f t="shared" si="293"/>
        <v>136.89340000000001</v>
      </c>
    </row>
    <row r="9366" spans="1:9" hidden="1">
      <c r="A9366" s="115" t="s">
        <v>24559</v>
      </c>
      <c r="B9366" s="115" t="s">
        <v>24560</v>
      </c>
      <c r="C9366" s="115" t="s">
        <v>24561</v>
      </c>
      <c r="D9366" s="115" t="s">
        <v>1453</v>
      </c>
      <c r="E9366" s="115">
        <v>52.571300000000001</v>
      </c>
      <c r="F9366" s="674">
        <v>293.83600000000001</v>
      </c>
      <c r="G9366" s="674">
        <v>295.84500000000003</v>
      </c>
      <c r="H9366" s="115">
        <f t="shared" si="292"/>
        <v>1.0068371472522089</v>
      </c>
      <c r="I9366" s="115">
        <f t="shared" si="293"/>
        <v>52.930700000000002</v>
      </c>
    </row>
    <row r="9367" spans="1:9" hidden="1">
      <c r="A9367" s="115" t="s">
        <v>24562</v>
      </c>
      <c r="B9367" s="115" t="s">
        <v>24563</v>
      </c>
      <c r="C9367" s="115" t="s">
        <v>24564</v>
      </c>
      <c r="D9367" s="115" t="s">
        <v>1453</v>
      </c>
      <c r="E9367" s="115">
        <v>63.368200000000002</v>
      </c>
      <c r="F9367" s="674">
        <v>293.83600000000001</v>
      </c>
      <c r="G9367" s="674">
        <v>295.84500000000003</v>
      </c>
      <c r="H9367" s="115">
        <f t="shared" si="292"/>
        <v>1.0068371472522089</v>
      </c>
      <c r="I9367" s="115">
        <f t="shared" si="293"/>
        <v>63.801499999999997</v>
      </c>
    </row>
    <row r="9368" spans="1:9" hidden="1">
      <c r="A9368" s="115" t="s">
        <v>24565</v>
      </c>
      <c r="B9368" s="115" t="s">
        <v>24566</v>
      </c>
      <c r="C9368" s="115" t="s">
        <v>24567</v>
      </c>
      <c r="D9368" s="115" t="s">
        <v>1453</v>
      </c>
      <c r="E9368" s="115">
        <v>118.8335</v>
      </c>
      <c r="F9368" s="674">
        <v>293.83600000000001</v>
      </c>
      <c r="G9368" s="674">
        <v>295.84500000000003</v>
      </c>
      <c r="H9368" s="115">
        <f t="shared" si="292"/>
        <v>1.0068371472522089</v>
      </c>
      <c r="I9368" s="115">
        <f t="shared" si="293"/>
        <v>119.646</v>
      </c>
    </row>
    <row r="9369" spans="1:9" hidden="1">
      <c r="A9369" s="115" t="s">
        <v>24568</v>
      </c>
      <c r="B9369" s="115" t="s">
        <v>24569</v>
      </c>
      <c r="C9369" s="115" t="s">
        <v>24570</v>
      </c>
      <c r="D9369" s="115" t="s">
        <v>1453</v>
      </c>
      <c r="E9369" s="115">
        <v>124.1665</v>
      </c>
      <c r="F9369" s="674">
        <v>293.83600000000001</v>
      </c>
      <c r="G9369" s="674">
        <v>295.84500000000003</v>
      </c>
      <c r="H9369" s="115">
        <f t="shared" si="292"/>
        <v>1.0068371472522089</v>
      </c>
      <c r="I9369" s="115">
        <f t="shared" si="293"/>
        <v>125.0154</v>
      </c>
    </row>
    <row r="9370" spans="1:9" hidden="1">
      <c r="A9370" s="115" t="s">
        <v>24571</v>
      </c>
      <c r="B9370" s="115" t="s">
        <v>24572</v>
      </c>
      <c r="C9370" s="115" t="s">
        <v>24573</v>
      </c>
      <c r="D9370" s="115" t="s">
        <v>1453</v>
      </c>
      <c r="E9370" s="115">
        <v>150.75399999999999</v>
      </c>
      <c r="F9370" s="674">
        <v>293.83600000000001</v>
      </c>
      <c r="G9370" s="674">
        <v>295.84500000000003</v>
      </c>
      <c r="H9370" s="115">
        <f t="shared" si="292"/>
        <v>1.0068371472522089</v>
      </c>
      <c r="I9370" s="115">
        <f t="shared" si="293"/>
        <v>151.78469999999999</v>
      </c>
    </row>
    <row r="9371" spans="1:9" hidden="1">
      <c r="A9371" s="115" t="s">
        <v>24574</v>
      </c>
      <c r="B9371" s="115" t="s">
        <v>24575</v>
      </c>
      <c r="C9371" s="115" t="s">
        <v>24576</v>
      </c>
      <c r="D9371" s="115" t="s">
        <v>1453</v>
      </c>
      <c r="E9371" s="115">
        <v>166.5196</v>
      </c>
      <c r="F9371" s="674">
        <v>293.83600000000001</v>
      </c>
      <c r="G9371" s="674">
        <v>295.84500000000003</v>
      </c>
      <c r="H9371" s="115">
        <f t="shared" si="292"/>
        <v>1.0068371472522089</v>
      </c>
      <c r="I9371" s="115">
        <f t="shared" si="293"/>
        <v>167.65809999999999</v>
      </c>
    </row>
    <row r="9372" spans="1:9" hidden="1">
      <c r="A9372" s="115" t="s">
        <v>24577</v>
      </c>
      <c r="B9372" s="115" t="s">
        <v>24578</v>
      </c>
      <c r="C9372" s="115" t="s">
        <v>24579</v>
      </c>
      <c r="D9372" s="115" t="s">
        <v>1453</v>
      </c>
      <c r="E9372" s="115">
        <v>220.66409999999999</v>
      </c>
      <c r="F9372" s="674">
        <v>293.83600000000001</v>
      </c>
      <c r="G9372" s="674">
        <v>295.84500000000003</v>
      </c>
      <c r="H9372" s="115">
        <f t="shared" si="292"/>
        <v>1.0068371472522089</v>
      </c>
      <c r="I9372" s="115">
        <f t="shared" si="293"/>
        <v>222.1728</v>
      </c>
    </row>
    <row r="9373" spans="1:9" hidden="1">
      <c r="A9373" s="115" t="s">
        <v>24580</v>
      </c>
      <c r="B9373" s="115" t="s">
        <v>24581</v>
      </c>
      <c r="C9373" s="115" t="s">
        <v>24582</v>
      </c>
      <c r="D9373" s="115" t="s">
        <v>1453</v>
      </c>
      <c r="E9373" s="115">
        <v>104.2786</v>
      </c>
      <c r="F9373" s="674">
        <v>293.83600000000001</v>
      </c>
      <c r="G9373" s="674">
        <v>295.84500000000003</v>
      </c>
      <c r="H9373" s="115">
        <f t="shared" si="292"/>
        <v>1.0068371472522089</v>
      </c>
      <c r="I9373" s="115">
        <f t="shared" si="293"/>
        <v>104.99160000000001</v>
      </c>
    </row>
    <row r="9374" spans="1:9" hidden="1">
      <c r="A9374" s="115" t="s">
        <v>24583</v>
      </c>
      <c r="B9374" s="115" t="s">
        <v>24584</v>
      </c>
      <c r="C9374" s="115" t="s">
        <v>24585</v>
      </c>
      <c r="D9374" s="115" t="s">
        <v>1453</v>
      </c>
      <c r="E9374" s="115">
        <v>121.0697</v>
      </c>
      <c r="F9374" s="674">
        <v>293.83600000000001</v>
      </c>
      <c r="G9374" s="674">
        <v>295.84500000000003</v>
      </c>
      <c r="H9374" s="115">
        <f t="shared" si="292"/>
        <v>1.0068371472522089</v>
      </c>
      <c r="I9374" s="115">
        <f t="shared" si="293"/>
        <v>121.89749999999999</v>
      </c>
    </row>
    <row r="9375" spans="1:9" hidden="1">
      <c r="A9375" s="115" t="s">
        <v>24586</v>
      </c>
      <c r="B9375" s="115" t="s">
        <v>24587</v>
      </c>
      <c r="C9375" s="115" t="s">
        <v>24588</v>
      </c>
      <c r="D9375" s="115" t="s">
        <v>1453</v>
      </c>
      <c r="E9375" s="115">
        <v>136.2432</v>
      </c>
      <c r="F9375" s="674">
        <v>293.83600000000001</v>
      </c>
      <c r="G9375" s="674">
        <v>295.84500000000003</v>
      </c>
      <c r="H9375" s="115">
        <f t="shared" si="292"/>
        <v>1.0068371472522089</v>
      </c>
      <c r="I9375" s="115">
        <f t="shared" si="293"/>
        <v>137.1747</v>
      </c>
    </row>
    <row r="9376" spans="1:9" hidden="1">
      <c r="A9376" s="115" t="s">
        <v>24589</v>
      </c>
      <c r="B9376" s="115" t="s">
        <v>24590</v>
      </c>
      <c r="C9376" s="115" t="s">
        <v>24591</v>
      </c>
      <c r="D9376" s="115" t="s">
        <v>1453</v>
      </c>
      <c r="E9376" s="115">
        <v>151.8306</v>
      </c>
      <c r="F9376" s="674">
        <v>293.83600000000001</v>
      </c>
      <c r="G9376" s="674">
        <v>295.84500000000003</v>
      </c>
      <c r="H9376" s="115">
        <f t="shared" si="292"/>
        <v>1.0068371472522089</v>
      </c>
      <c r="I9376" s="115">
        <f t="shared" si="293"/>
        <v>152.86869999999999</v>
      </c>
    </row>
    <row r="9377" spans="1:9" hidden="1">
      <c r="A9377" s="115" t="s">
        <v>24592</v>
      </c>
      <c r="B9377" s="115" t="s">
        <v>24593</v>
      </c>
      <c r="C9377" s="115" t="s">
        <v>24594</v>
      </c>
      <c r="D9377" s="115" t="s">
        <v>1453</v>
      </c>
      <c r="E9377" s="115">
        <v>199.80240000000001</v>
      </c>
      <c r="F9377" s="674">
        <v>293.83600000000001</v>
      </c>
      <c r="G9377" s="674">
        <v>295.84500000000003</v>
      </c>
      <c r="H9377" s="115">
        <f t="shared" si="292"/>
        <v>1.0068371472522089</v>
      </c>
      <c r="I9377" s="115">
        <f t="shared" si="293"/>
        <v>201.16849999999999</v>
      </c>
    </row>
    <row r="9378" spans="1:9" hidden="1">
      <c r="A9378" s="115" t="s">
        <v>24595</v>
      </c>
      <c r="B9378" s="115" t="s">
        <v>24596</v>
      </c>
      <c r="C9378" s="115" t="s">
        <v>24597</v>
      </c>
      <c r="D9378" s="115" t="s">
        <v>1453</v>
      </c>
      <c r="E9378" s="115">
        <v>90.668400000000005</v>
      </c>
      <c r="F9378" s="674">
        <v>293.83600000000001</v>
      </c>
      <c r="G9378" s="674">
        <v>295.84500000000003</v>
      </c>
      <c r="H9378" s="115">
        <f t="shared" si="292"/>
        <v>1.0068371472522089</v>
      </c>
      <c r="I9378" s="115">
        <f t="shared" si="293"/>
        <v>91.288300000000007</v>
      </c>
    </row>
    <row r="9379" spans="1:9" hidden="1">
      <c r="A9379" s="115" t="s">
        <v>24598</v>
      </c>
      <c r="B9379" s="115" t="s">
        <v>24599</v>
      </c>
      <c r="C9379" s="115" t="s">
        <v>24600</v>
      </c>
      <c r="D9379" s="115" t="s">
        <v>1453</v>
      </c>
      <c r="E9379" s="115">
        <v>91.221999999999994</v>
      </c>
      <c r="F9379" s="674">
        <v>293.83600000000001</v>
      </c>
      <c r="G9379" s="674">
        <v>295.84500000000003</v>
      </c>
      <c r="H9379" s="115">
        <f t="shared" si="292"/>
        <v>1.0068371472522089</v>
      </c>
      <c r="I9379" s="115">
        <f t="shared" si="293"/>
        <v>91.845699999999994</v>
      </c>
    </row>
    <row r="9380" spans="1:9" hidden="1">
      <c r="A9380" s="115" t="s">
        <v>24601</v>
      </c>
      <c r="B9380" s="115" t="s">
        <v>24602</v>
      </c>
      <c r="C9380" s="115" t="s">
        <v>24603</v>
      </c>
      <c r="D9380" s="115" t="s">
        <v>1453</v>
      </c>
      <c r="E9380" s="115">
        <v>92.063299999999998</v>
      </c>
      <c r="F9380" s="674">
        <v>293.83600000000001</v>
      </c>
      <c r="G9380" s="674">
        <v>295.84500000000003</v>
      </c>
      <c r="H9380" s="115">
        <f t="shared" si="292"/>
        <v>1.0068371472522089</v>
      </c>
      <c r="I9380" s="115">
        <f t="shared" si="293"/>
        <v>92.692800000000005</v>
      </c>
    </row>
    <row r="9381" spans="1:9" hidden="1">
      <c r="A9381" s="115" t="s">
        <v>24604</v>
      </c>
      <c r="B9381" s="115" t="s">
        <v>24605</v>
      </c>
      <c r="C9381" s="115" t="s">
        <v>24606</v>
      </c>
      <c r="D9381" s="115" t="s">
        <v>1453</v>
      </c>
      <c r="E9381" s="115">
        <v>95.470200000000006</v>
      </c>
      <c r="F9381" s="674">
        <v>293.83600000000001</v>
      </c>
      <c r="G9381" s="674">
        <v>295.84500000000003</v>
      </c>
      <c r="H9381" s="115">
        <f t="shared" si="292"/>
        <v>1.0068371472522089</v>
      </c>
      <c r="I9381" s="115">
        <f t="shared" si="293"/>
        <v>96.122900000000001</v>
      </c>
    </row>
    <row r="9382" spans="1:9" hidden="1">
      <c r="A9382" s="115" t="s">
        <v>24607</v>
      </c>
      <c r="B9382" s="115" t="s">
        <v>24608</v>
      </c>
      <c r="C9382" s="115" t="s">
        <v>24609</v>
      </c>
      <c r="D9382" s="115" t="s">
        <v>1453</v>
      </c>
      <c r="E9382" s="115">
        <v>110.1591</v>
      </c>
      <c r="F9382" s="674">
        <v>293.83600000000001</v>
      </c>
      <c r="G9382" s="674">
        <v>295.84500000000003</v>
      </c>
      <c r="H9382" s="115">
        <f t="shared" si="292"/>
        <v>1.0068371472522089</v>
      </c>
      <c r="I9382" s="115">
        <f t="shared" si="293"/>
        <v>110.9123</v>
      </c>
    </row>
    <row r="9383" spans="1:9" hidden="1">
      <c r="A9383" s="115" t="s">
        <v>24610</v>
      </c>
      <c r="B9383" s="115" t="s">
        <v>24611</v>
      </c>
      <c r="C9383" s="115" t="s">
        <v>24612</v>
      </c>
      <c r="D9383" s="115" t="s">
        <v>24613</v>
      </c>
      <c r="E9383" s="115">
        <v>8.5654000000000003</v>
      </c>
      <c r="F9383" s="674">
        <v>293.83600000000001</v>
      </c>
      <c r="G9383" s="674">
        <v>295.84500000000003</v>
      </c>
      <c r="H9383" s="115">
        <f t="shared" si="292"/>
        <v>1.0068371472522089</v>
      </c>
      <c r="I9383" s="115">
        <f t="shared" si="293"/>
        <v>8.6240000000000006</v>
      </c>
    </row>
    <row r="9384" spans="1:9" hidden="1">
      <c r="A9384" s="115" t="s">
        <v>24614</v>
      </c>
      <c r="B9384" s="115" t="s">
        <v>24615</v>
      </c>
      <c r="C9384" s="115" t="s">
        <v>24616</v>
      </c>
      <c r="D9384" s="115" t="s">
        <v>24613</v>
      </c>
      <c r="E9384" s="115">
        <v>5.3825000000000003</v>
      </c>
      <c r="F9384" s="674">
        <v>293.83600000000001</v>
      </c>
      <c r="G9384" s="674">
        <v>295.84500000000003</v>
      </c>
      <c r="H9384" s="115">
        <f t="shared" si="292"/>
        <v>1.0068371472522089</v>
      </c>
      <c r="I9384" s="115">
        <f t="shared" si="293"/>
        <v>5.4192999999999998</v>
      </c>
    </row>
    <row r="9385" spans="1:9" hidden="1">
      <c r="A9385" s="115" t="s">
        <v>24617</v>
      </c>
      <c r="B9385" s="115" t="s">
        <v>24618</v>
      </c>
      <c r="C9385" s="115" t="s">
        <v>24619</v>
      </c>
      <c r="D9385" s="115" t="s">
        <v>1453</v>
      </c>
      <c r="E9385" s="115">
        <v>104.1503</v>
      </c>
      <c r="F9385" s="674">
        <v>293.83600000000001</v>
      </c>
      <c r="G9385" s="674">
        <v>295.84500000000003</v>
      </c>
      <c r="H9385" s="115">
        <f t="shared" si="292"/>
        <v>1.0068371472522089</v>
      </c>
      <c r="I9385" s="115">
        <f t="shared" si="293"/>
        <v>104.86239999999999</v>
      </c>
    </row>
    <row r="9386" spans="1:9" hidden="1">
      <c r="A9386" s="115" t="s">
        <v>24620</v>
      </c>
      <c r="B9386" s="115" t="s">
        <v>24621</v>
      </c>
      <c r="C9386" s="115" t="s">
        <v>24622</v>
      </c>
      <c r="D9386" s="115" t="s">
        <v>1453</v>
      </c>
      <c r="E9386" s="115">
        <v>104.7638</v>
      </c>
      <c r="F9386" s="674">
        <v>293.83600000000001</v>
      </c>
      <c r="G9386" s="674">
        <v>295.84500000000003</v>
      </c>
      <c r="H9386" s="115">
        <f t="shared" si="292"/>
        <v>1.0068371472522089</v>
      </c>
      <c r="I9386" s="115">
        <f t="shared" si="293"/>
        <v>105.48009999999999</v>
      </c>
    </row>
    <row r="9387" spans="1:9" hidden="1">
      <c r="A9387" s="115" t="s">
        <v>24623</v>
      </c>
      <c r="B9387" s="115" t="s">
        <v>24624</v>
      </c>
      <c r="C9387" s="115" t="s">
        <v>24625</v>
      </c>
      <c r="D9387" s="115" t="s">
        <v>1453</v>
      </c>
      <c r="E9387" s="115">
        <v>105.8728</v>
      </c>
      <c r="F9387" s="674">
        <v>293.83600000000001</v>
      </c>
      <c r="G9387" s="674">
        <v>295.84500000000003</v>
      </c>
      <c r="H9387" s="115">
        <f t="shared" si="292"/>
        <v>1.0068371472522089</v>
      </c>
      <c r="I9387" s="115">
        <f t="shared" si="293"/>
        <v>106.5967</v>
      </c>
    </row>
    <row r="9388" spans="1:9" hidden="1">
      <c r="A9388" s="115" t="s">
        <v>24626</v>
      </c>
      <c r="B9388" s="115" t="s">
        <v>24627</v>
      </c>
      <c r="C9388" s="115" t="s">
        <v>24628</v>
      </c>
      <c r="D9388" s="115" t="s">
        <v>1453</v>
      </c>
      <c r="E9388" s="115">
        <v>109.6581</v>
      </c>
      <c r="F9388" s="674">
        <v>293.83600000000001</v>
      </c>
      <c r="G9388" s="674">
        <v>295.84500000000003</v>
      </c>
      <c r="H9388" s="115">
        <f t="shared" si="292"/>
        <v>1.0068371472522089</v>
      </c>
      <c r="I9388" s="115">
        <f t="shared" si="293"/>
        <v>110.40779999999999</v>
      </c>
    </row>
    <row r="9389" spans="1:9" hidden="1">
      <c r="A9389" s="115" t="s">
        <v>24629</v>
      </c>
      <c r="B9389" s="115" t="s">
        <v>24630</v>
      </c>
      <c r="C9389" s="115" t="s">
        <v>24631</v>
      </c>
      <c r="D9389" s="115" t="s">
        <v>1453</v>
      </c>
      <c r="E9389" s="115">
        <v>126.5789</v>
      </c>
      <c r="F9389" s="674">
        <v>293.83600000000001</v>
      </c>
      <c r="G9389" s="674">
        <v>295.84500000000003</v>
      </c>
      <c r="H9389" s="115">
        <f t="shared" si="292"/>
        <v>1.0068371472522089</v>
      </c>
      <c r="I9389" s="115">
        <f t="shared" si="293"/>
        <v>127.4443</v>
      </c>
    </row>
    <row r="9390" spans="1:9" hidden="1">
      <c r="A9390" s="115" t="s">
        <v>24632</v>
      </c>
      <c r="B9390" s="115" t="s">
        <v>24633</v>
      </c>
      <c r="C9390" s="115" t="s">
        <v>24634</v>
      </c>
      <c r="D9390" s="115" t="s">
        <v>1453</v>
      </c>
      <c r="E9390" s="115">
        <v>179.1687</v>
      </c>
      <c r="F9390" s="674">
        <v>293.83600000000001</v>
      </c>
      <c r="G9390" s="674">
        <v>295.84500000000003</v>
      </c>
      <c r="H9390" s="115">
        <f t="shared" si="292"/>
        <v>1.0068371472522089</v>
      </c>
      <c r="I9390" s="115">
        <f t="shared" si="293"/>
        <v>180.3937</v>
      </c>
    </row>
    <row r="9391" spans="1:9" hidden="1">
      <c r="A9391" s="115" t="s">
        <v>24635</v>
      </c>
      <c r="B9391" s="115" t="s">
        <v>24636</v>
      </c>
      <c r="C9391" s="115" t="s">
        <v>24637</v>
      </c>
      <c r="D9391" s="115" t="s">
        <v>1453</v>
      </c>
      <c r="E9391" s="115">
        <v>605.89319999999998</v>
      </c>
      <c r="F9391" s="674">
        <v>293.83600000000001</v>
      </c>
      <c r="G9391" s="674">
        <v>295.84500000000003</v>
      </c>
      <c r="H9391" s="115">
        <f t="shared" si="292"/>
        <v>1.0068371472522089</v>
      </c>
      <c r="I9391" s="115">
        <f t="shared" si="293"/>
        <v>610.03579999999999</v>
      </c>
    </row>
    <row r="9392" spans="1:9" hidden="1">
      <c r="A9392" s="115" t="s">
        <v>24638</v>
      </c>
      <c r="B9392" s="115" t="s">
        <v>24639</v>
      </c>
      <c r="C9392" s="115" t="s">
        <v>24640</v>
      </c>
      <c r="D9392" s="115" t="s">
        <v>1453</v>
      </c>
      <c r="E9392" s="115">
        <v>627.21559999999999</v>
      </c>
      <c r="F9392" s="674">
        <v>293.83600000000001</v>
      </c>
      <c r="G9392" s="674">
        <v>295.84500000000003</v>
      </c>
      <c r="H9392" s="115">
        <f t="shared" si="292"/>
        <v>1.0068371472522089</v>
      </c>
      <c r="I9392" s="115">
        <f t="shared" si="293"/>
        <v>631.50400000000002</v>
      </c>
    </row>
    <row r="9393" spans="1:9" hidden="1">
      <c r="A9393" s="115" t="s">
        <v>24641</v>
      </c>
      <c r="B9393" s="115" t="s">
        <v>24642</v>
      </c>
      <c r="C9393" s="115" t="s">
        <v>24643</v>
      </c>
      <c r="D9393" s="115" t="s">
        <v>1453</v>
      </c>
      <c r="E9393" s="115">
        <v>650.69809999999995</v>
      </c>
      <c r="F9393" s="674">
        <v>293.83600000000001</v>
      </c>
      <c r="G9393" s="674">
        <v>295.84500000000003</v>
      </c>
      <c r="H9393" s="115">
        <f t="shared" si="292"/>
        <v>1.0068371472522089</v>
      </c>
      <c r="I9393" s="115">
        <f t="shared" si="293"/>
        <v>655.14700000000005</v>
      </c>
    </row>
    <row r="9394" spans="1:9" hidden="1">
      <c r="A9394" s="115" t="s">
        <v>24644</v>
      </c>
      <c r="B9394" s="115" t="s">
        <v>24645</v>
      </c>
      <c r="C9394" s="115" t="s">
        <v>24646</v>
      </c>
      <c r="D9394" s="115" t="s">
        <v>1453</v>
      </c>
      <c r="E9394" s="115">
        <v>670.02170000000001</v>
      </c>
      <c r="F9394" s="674">
        <v>293.83600000000001</v>
      </c>
      <c r="G9394" s="674">
        <v>295.84500000000003</v>
      </c>
      <c r="H9394" s="115">
        <f t="shared" si="292"/>
        <v>1.0068371472522089</v>
      </c>
      <c r="I9394" s="115">
        <f t="shared" si="293"/>
        <v>674.60270000000003</v>
      </c>
    </row>
    <row r="9395" spans="1:9" hidden="1">
      <c r="A9395" s="115" t="s">
        <v>24647</v>
      </c>
      <c r="B9395" s="115" t="s">
        <v>24648</v>
      </c>
      <c r="C9395" s="115" t="s">
        <v>24649</v>
      </c>
      <c r="D9395" s="115" t="s">
        <v>1453</v>
      </c>
      <c r="E9395" s="115">
        <v>673.29560000000004</v>
      </c>
      <c r="F9395" s="674">
        <v>293.83600000000001</v>
      </c>
      <c r="G9395" s="674">
        <v>295.84500000000003</v>
      </c>
      <c r="H9395" s="115">
        <f t="shared" si="292"/>
        <v>1.0068371472522089</v>
      </c>
      <c r="I9395" s="115">
        <f t="shared" si="293"/>
        <v>677.899</v>
      </c>
    </row>
    <row r="9396" spans="1:9" hidden="1">
      <c r="A9396" s="115" t="s">
        <v>24650</v>
      </c>
      <c r="B9396" s="115" t="s">
        <v>24651</v>
      </c>
      <c r="C9396" s="115" t="s">
        <v>24652</v>
      </c>
      <c r="D9396" s="115" t="s">
        <v>1453</v>
      </c>
      <c r="E9396" s="115">
        <v>543.48739999999998</v>
      </c>
      <c r="F9396" s="674">
        <v>293.83600000000001</v>
      </c>
      <c r="G9396" s="674">
        <v>295.84500000000003</v>
      </c>
      <c r="H9396" s="115">
        <f t="shared" si="292"/>
        <v>1.0068371472522089</v>
      </c>
      <c r="I9396" s="115">
        <f t="shared" si="293"/>
        <v>547.20330000000001</v>
      </c>
    </row>
    <row r="9397" spans="1:9" hidden="1">
      <c r="A9397" s="115" t="s">
        <v>24653</v>
      </c>
      <c r="B9397" s="115" t="s">
        <v>24654</v>
      </c>
      <c r="C9397" s="115" t="s">
        <v>24655</v>
      </c>
      <c r="D9397" s="115" t="s">
        <v>2038</v>
      </c>
      <c r="E9397" s="115">
        <v>40.248399999999997</v>
      </c>
      <c r="F9397" s="674">
        <v>293.83600000000001</v>
      </c>
      <c r="G9397" s="674">
        <v>295.84500000000003</v>
      </c>
      <c r="H9397" s="115">
        <f t="shared" si="292"/>
        <v>1.0068371472522089</v>
      </c>
      <c r="I9397" s="115">
        <f t="shared" si="293"/>
        <v>40.523600000000002</v>
      </c>
    </row>
    <row r="9398" spans="1:9" hidden="1">
      <c r="A9398" s="115" t="s">
        <v>24656</v>
      </c>
      <c r="B9398" s="115" t="s">
        <v>24657</v>
      </c>
      <c r="C9398" s="115" t="s">
        <v>24658</v>
      </c>
      <c r="D9398" s="115" t="s">
        <v>2038</v>
      </c>
      <c r="E9398" s="115">
        <v>330.8621</v>
      </c>
      <c r="F9398" s="674">
        <v>293.83600000000001</v>
      </c>
      <c r="G9398" s="674">
        <v>295.84500000000003</v>
      </c>
      <c r="H9398" s="115">
        <f t="shared" si="292"/>
        <v>1.0068371472522089</v>
      </c>
      <c r="I9398" s="115">
        <f t="shared" si="293"/>
        <v>333.12430000000001</v>
      </c>
    </row>
    <row r="9399" spans="1:9" hidden="1">
      <c r="A9399" s="115" t="s">
        <v>24659</v>
      </c>
      <c r="B9399" s="115" t="s">
        <v>24660</v>
      </c>
      <c r="C9399" s="115" t="s">
        <v>24661</v>
      </c>
      <c r="D9399" s="115" t="s">
        <v>2038</v>
      </c>
      <c r="E9399" s="115">
        <v>449.27530000000002</v>
      </c>
      <c r="F9399" s="674">
        <v>293.83600000000001</v>
      </c>
      <c r="G9399" s="674">
        <v>295.84500000000003</v>
      </c>
      <c r="H9399" s="115">
        <f t="shared" si="292"/>
        <v>1.0068371472522089</v>
      </c>
      <c r="I9399" s="115">
        <f t="shared" si="293"/>
        <v>452.34710000000001</v>
      </c>
    </row>
    <row r="9400" spans="1:9" hidden="1">
      <c r="A9400" s="115" t="s">
        <v>24662</v>
      </c>
      <c r="B9400" s="115" t="s">
        <v>24663</v>
      </c>
      <c r="C9400" s="115" t="s">
        <v>24664</v>
      </c>
      <c r="D9400" s="115" t="s">
        <v>2038</v>
      </c>
      <c r="E9400" s="115">
        <v>76.970799999999997</v>
      </c>
      <c r="F9400" s="674">
        <v>293.83600000000001</v>
      </c>
      <c r="G9400" s="674">
        <v>295.84500000000003</v>
      </c>
      <c r="H9400" s="115">
        <f t="shared" si="292"/>
        <v>1.0068371472522089</v>
      </c>
      <c r="I9400" s="115">
        <f t="shared" si="293"/>
        <v>77.497100000000003</v>
      </c>
    </row>
    <row r="9401" spans="1:9" hidden="1">
      <c r="A9401" s="115" t="s">
        <v>24665</v>
      </c>
      <c r="B9401" s="115" t="s">
        <v>24666</v>
      </c>
      <c r="C9401" s="115" t="s">
        <v>24667</v>
      </c>
      <c r="D9401" s="115" t="s">
        <v>2038</v>
      </c>
      <c r="E9401" s="115">
        <v>86.367900000000006</v>
      </c>
      <c r="F9401" s="674">
        <v>293.83600000000001</v>
      </c>
      <c r="G9401" s="674">
        <v>295.84500000000003</v>
      </c>
      <c r="H9401" s="115">
        <f t="shared" si="292"/>
        <v>1.0068371472522089</v>
      </c>
      <c r="I9401" s="115">
        <f t="shared" si="293"/>
        <v>86.958399999999997</v>
      </c>
    </row>
    <row r="9402" spans="1:9" hidden="1">
      <c r="A9402" s="115" t="s">
        <v>24668</v>
      </c>
      <c r="B9402" s="115" t="s">
        <v>24669</v>
      </c>
      <c r="C9402" s="115" t="s">
        <v>24670</v>
      </c>
      <c r="D9402" s="115" t="s">
        <v>2038</v>
      </c>
      <c r="E9402" s="115">
        <v>98.833799999999997</v>
      </c>
      <c r="F9402" s="674">
        <v>293.83600000000001</v>
      </c>
      <c r="G9402" s="674">
        <v>295.84500000000003</v>
      </c>
      <c r="H9402" s="115">
        <f t="shared" si="292"/>
        <v>1.0068371472522089</v>
      </c>
      <c r="I9402" s="115">
        <f t="shared" si="293"/>
        <v>99.509500000000003</v>
      </c>
    </row>
    <row r="9403" spans="1:9" hidden="1">
      <c r="A9403" s="115" t="s">
        <v>24671</v>
      </c>
      <c r="B9403" s="115" t="s">
        <v>24672</v>
      </c>
      <c r="C9403" s="115" t="s">
        <v>24673</v>
      </c>
      <c r="D9403" s="115" t="s">
        <v>2038</v>
      </c>
      <c r="E9403" s="115">
        <v>115.21</v>
      </c>
      <c r="F9403" s="674">
        <v>293.83600000000001</v>
      </c>
      <c r="G9403" s="674">
        <v>295.84500000000003</v>
      </c>
      <c r="H9403" s="115">
        <f t="shared" si="292"/>
        <v>1.0068371472522089</v>
      </c>
      <c r="I9403" s="115">
        <f t="shared" si="293"/>
        <v>115.99769999999999</v>
      </c>
    </row>
    <row r="9404" spans="1:9" hidden="1">
      <c r="A9404" s="115" t="s">
        <v>24674</v>
      </c>
      <c r="B9404" s="115" t="s">
        <v>24675</v>
      </c>
      <c r="C9404" s="115" t="s">
        <v>24676</v>
      </c>
      <c r="D9404" s="115" t="s">
        <v>2038</v>
      </c>
      <c r="E9404" s="115">
        <v>143.15950000000001</v>
      </c>
      <c r="F9404" s="674">
        <v>293.83600000000001</v>
      </c>
      <c r="G9404" s="674">
        <v>295.84500000000003</v>
      </c>
      <c r="H9404" s="115">
        <f t="shared" si="292"/>
        <v>1.0068371472522089</v>
      </c>
      <c r="I9404" s="115">
        <f t="shared" si="293"/>
        <v>144.13829999999999</v>
      </c>
    </row>
    <row r="9405" spans="1:9" hidden="1">
      <c r="A9405" s="115" t="s">
        <v>24677</v>
      </c>
      <c r="B9405" s="115" t="s">
        <v>24678</v>
      </c>
      <c r="C9405" s="115" t="s">
        <v>24679</v>
      </c>
      <c r="D9405" s="115" t="s">
        <v>2038</v>
      </c>
      <c r="E9405" s="115">
        <v>127.9636</v>
      </c>
      <c r="F9405" s="674">
        <v>293.83600000000001</v>
      </c>
      <c r="G9405" s="674">
        <v>295.84500000000003</v>
      </c>
      <c r="H9405" s="115">
        <f t="shared" si="292"/>
        <v>1.0068371472522089</v>
      </c>
      <c r="I9405" s="115">
        <f t="shared" si="293"/>
        <v>128.83850000000001</v>
      </c>
    </row>
    <row r="9406" spans="1:9" hidden="1">
      <c r="A9406" s="115" t="s">
        <v>24680</v>
      </c>
      <c r="B9406" s="115" t="s">
        <v>24681</v>
      </c>
      <c r="C9406" s="115" t="s">
        <v>24682</v>
      </c>
      <c r="D9406" s="115" t="s">
        <v>2038</v>
      </c>
      <c r="E9406" s="115">
        <v>81.856200000000001</v>
      </c>
      <c r="F9406" s="674">
        <v>293.83600000000001</v>
      </c>
      <c r="G9406" s="674">
        <v>295.84500000000003</v>
      </c>
      <c r="H9406" s="115">
        <f t="shared" si="292"/>
        <v>1.0068371472522089</v>
      </c>
      <c r="I9406" s="115">
        <f t="shared" si="293"/>
        <v>82.415899999999993</v>
      </c>
    </row>
    <row r="9407" spans="1:9" hidden="1">
      <c r="A9407" s="115" t="s">
        <v>24683</v>
      </c>
      <c r="B9407" s="115" t="s">
        <v>24684</v>
      </c>
      <c r="C9407" s="115" t="s">
        <v>24685</v>
      </c>
      <c r="D9407" s="115" t="s">
        <v>2038</v>
      </c>
      <c r="E9407" s="115">
        <v>227.8785</v>
      </c>
      <c r="F9407" s="674">
        <v>293.83600000000001</v>
      </c>
      <c r="G9407" s="674">
        <v>295.84500000000003</v>
      </c>
      <c r="H9407" s="115">
        <f t="shared" si="292"/>
        <v>1.0068371472522089</v>
      </c>
      <c r="I9407" s="115">
        <f t="shared" si="293"/>
        <v>229.4365</v>
      </c>
    </row>
    <row r="9408" spans="1:9" hidden="1">
      <c r="A9408" s="115" t="s">
        <v>24686</v>
      </c>
      <c r="B9408" s="115" t="s">
        <v>24687</v>
      </c>
      <c r="C9408" s="115" t="s">
        <v>24688</v>
      </c>
      <c r="D9408" s="115" t="s">
        <v>2038</v>
      </c>
      <c r="E9408" s="115">
        <v>169.37690000000001</v>
      </c>
      <c r="F9408" s="674">
        <v>293.83600000000001</v>
      </c>
      <c r="G9408" s="674">
        <v>295.84500000000003</v>
      </c>
      <c r="H9408" s="115">
        <f t="shared" si="292"/>
        <v>1.0068371472522089</v>
      </c>
      <c r="I9408" s="115">
        <f t="shared" si="293"/>
        <v>170.535</v>
      </c>
    </row>
    <row r="9409" spans="1:9" hidden="1">
      <c r="A9409" s="115" t="s">
        <v>24689</v>
      </c>
      <c r="B9409" s="115" t="s">
        <v>24690</v>
      </c>
      <c r="C9409" s="115" t="s">
        <v>24691</v>
      </c>
      <c r="D9409" s="115" t="s">
        <v>2038</v>
      </c>
      <c r="E9409" s="115">
        <v>40.371099999999998</v>
      </c>
      <c r="F9409" s="674">
        <v>293.83600000000001</v>
      </c>
      <c r="G9409" s="674">
        <v>295.84500000000003</v>
      </c>
      <c r="H9409" s="115">
        <f t="shared" si="292"/>
        <v>1.0068371472522089</v>
      </c>
      <c r="I9409" s="115">
        <f t="shared" si="293"/>
        <v>40.647100000000002</v>
      </c>
    </row>
    <row r="9410" spans="1:9" hidden="1">
      <c r="A9410" s="115" t="s">
        <v>24692</v>
      </c>
      <c r="B9410" s="115" t="s">
        <v>24693</v>
      </c>
      <c r="C9410" s="115" t="s">
        <v>24694</v>
      </c>
      <c r="D9410" s="115" t="s">
        <v>1453</v>
      </c>
      <c r="E9410" s="115">
        <v>70.490300000000005</v>
      </c>
      <c r="F9410" s="674">
        <v>293.83600000000001</v>
      </c>
      <c r="G9410" s="674">
        <v>295.84500000000003</v>
      </c>
      <c r="H9410" s="115">
        <f t="shared" si="292"/>
        <v>1.0068371472522089</v>
      </c>
      <c r="I9410" s="115">
        <f t="shared" si="293"/>
        <v>70.972300000000004</v>
      </c>
    </row>
    <row r="9411" spans="1:9" hidden="1">
      <c r="A9411" s="115" t="s">
        <v>24695</v>
      </c>
      <c r="B9411" s="115" t="s">
        <v>24696</v>
      </c>
      <c r="C9411" s="115" t="s">
        <v>24697</v>
      </c>
      <c r="D9411" s="115" t="s">
        <v>1453</v>
      </c>
      <c r="E9411" s="115">
        <v>13.907</v>
      </c>
      <c r="F9411" s="674">
        <v>293.83600000000001</v>
      </c>
      <c r="G9411" s="674">
        <v>295.84500000000003</v>
      </c>
      <c r="H9411" s="115">
        <f t="shared" si="292"/>
        <v>1.0068371472522089</v>
      </c>
      <c r="I9411" s="115">
        <f t="shared" si="293"/>
        <v>14.0021</v>
      </c>
    </row>
    <row r="9412" spans="1:9" hidden="1">
      <c r="A9412" s="115" t="s">
        <v>24698</v>
      </c>
      <c r="B9412" s="115" t="s">
        <v>24699</v>
      </c>
      <c r="C9412" s="115" t="s">
        <v>24700</v>
      </c>
      <c r="D9412" s="115" t="s">
        <v>1453</v>
      </c>
      <c r="E9412" s="115">
        <v>17.6934</v>
      </c>
      <c r="F9412" s="674">
        <v>293.83600000000001</v>
      </c>
      <c r="G9412" s="674">
        <v>295.84500000000003</v>
      </c>
      <c r="H9412" s="115">
        <f t="shared" si="292"/>
        <v>1.0068371472522089</v>
      </c>
      <c r="I9412" s="115">
        <f t="shared" si="293"/>
        <v>17.814399999999999</v>
      </c>
    </row>
    <row r="9413" spans="1:9" hidden="1">
      <c r="A9413" s="115" t="s">
        <v>24701</v>
      </c>
      <c r="B9413" s="115" t="s">
        <v>24702</v>
      </c>
      <c r="C9413" s="115" t="s">
        <v>24703</v>
      </c>
      <c r="D9413" s="115" t="s">
        <v>1453</v>
      </c>
      <c r="E9413" s="115">
        <v>20.434100000000001</v>
      </c>
      <c r="F9413" s="674">
        <v>293.83600000000001</v>
      </c>
      <c r="G9413" s="674">
        <v>295.84500000000003</v>
      </c>
      <c r="H9413" s="115">
        <f t="shared" ref="H9413:H9476" si="294">G9413/F9413</f>
        <v>1.0068371472522089</v>
      </c>
      <c r="I9413" s="115">
        <f t="shared" ref="I9413:I9476" si="295">ROUND(H9413*E9413,4)</f>
        <v>20.573799999999999</v>
      </c>
    </row>
    <row r="9414" spans="1:9" hidden="1">
      <c r="A9414" s="115" t="s">
        <v>24704</v>
      </c>
      <c r="B9414" s="115" t="s">
        <v>24705</v>
      </c>
      <c r="C9414" s="115" t="s">
        <v>24706</v>
      </c>
      <c r="D9414" s="115" t="s">
        <v>1453</v>
      </c>
      <c r="E9414" s="115">
        <v>27.233899999999998</v>
      </c>
      <c r="F9414" s="674">
        <v>293.83600000000001</v>
      </c>
      <c r="G9414" s="674">
        <v>295.84500000000003</v>
      </c>
      <c r="H9414" s="115">
        <f t="shared" si="294"/>
        <v>1.0068371472522089</v>
      </c>
      <c r="I9414" s="115">
        <f t="shared" si="295"/>
        <v>27.420100000000001</v>
      </c>
    </row>
    <row r="9415" spans="1:9" hidden="1">
      <c r="A9415" s="115" t="s">
        <v>24707</v>
      </c>
      <c r="B9415" s="115" t="s">
        <v>24708</v>
      </c>
      <c r="C9415" s="115" t="s">
        <v>24709</v>
      </c>
      <c r="D9415" s="115" t="s">
        <v>2038</v>
      </c>
      <c r="E9415" s="115">
        <v>110.21550000000001</v>
      </c>
      <c r="F9415" s="674">
        <v>293.83600000000001</v>
      </c>
      <c r="G9415" s="674">
        <v>295.84500000000003</v>
      </c>
      <c r="H9415" s="115">
        <f t="shared" si="294"/>
        <v>1.0068371472522089</v>
      </c>
      <c r="I9415" s="115">
        <f t="shared" si="295"/>
        <v>110.9691</v>
      </c>
    </row>
    <row r="9416" spans="1:9" hidden="1">
      <c r="A9416" s="115" t="s">
        <v>24710</v>
      </c>
      <c r="B9416" s="115" t="s">
        <v>24711</v>
      </c>
      <c r="C9416" s="115" t="s">
        <v>24712</v>
      </c>
      <c r="D9416" s="115" t="s">
        <v>1453</v>
      </c>
      <c r="E9416" s="115">
        <v>3220.0129999999999</v>
      </c>
      <c r="F9416" s="674">
        <v>293.83600000000001</v>
      </c>
      <c r="G9416" s="674">
        <v>295.84500000000003</v>
      </c>
      <c r="H9416" s="115">
        <f t="shared" si="294"/>
        <v>1.0068371472522089</v>
      </c>
      <c r="I9416" s="115">
        <f t="shared" si="295"/>
        <v>3242.0286999999998</v>
      </c>
    </row>
    <row r="9417" spans="1:9" hidden="1">
      <c r="A9417" s="115" t="s">
        <v>24713</v>
      </c>
      <c r="B9417" s="115" t="s">
        <v>24714</v>
      </c>
      <c r="C9417" s="115" t="s">
        <v>24715</v>
      </c>
      <c r="D9417" s="115" t="s">
        <v>2038</v>
      </c>
      <c r="E9417" s="115">
        <v>185.94159999999999</v>
      </c>
      <c r="F9417" s="674">
        <v>293.83600000000001</v>
      </c>
      <c r="G9417" s="674">
        <v>295.84500000000003</v>
      </c>
      <c r="H9417" s="115">
        <f t="shared" si="294"/>
        <v>1.0068371472522089</v>
      </c>
      <c r="I9417" s="115">
        <f t="shared" si="295"/>
        <v>187.21289999999999</v>
      </c>
    </row>
    <row r="9418" spans="1:9" hidden="1">
      <c r="A9418" s="115" t="s">
        <v>24716</v>
      </c>
      <c r="B9418" s="115" t="s">
        <v>24717</v>
      </c>
      <c r="C9418" s="115" t="s">
        <v>24718</v>
      </c>
      <c r="D9418" s="115" t="s">
        <v>2038</v>
      </c>
      <c r="E9418" s="115">
        <v>17.644400000000001</v>
      </c>
      <c r="F9418" s="674">
        <v>293.83600000000001</v>
      </c>
      <c r="G9418" s="674">
        <v>295.84500000000003</v>
      </c>
      <c r="H9418" s="115">
        <f t="shared" si="294"/>
        <v>1.0068371472522089</v>
      </c>
      <c r="I9418" s="115">
        <f t="shared" si="295"/>
        <v>17.765000000000001</v>
      </c>
    </row>
    <row r="9419" spans="1:9" hidden="1">
      <c r="A9419" s="115" t="s">
        <v>24719</v>
      </c>
      <c r="B9419" s="115" t="s">
        <v>24720</v>
      </c>
      <c r="C9419" s="115" t="s">
        <v>24721</v>
      </c>
      <c r="D9419" s="115" t="s">
        <v>2038</v>
      </c>
      <c r="E9419" s="115">
        <v>16.0274</v>
      </c>
      <c r="F9419" s="674">
        <v>293.83600000000001</v>
      </c>
      <c r="G9419" s="674">
        <v>295.84500000000003</v>
      </c>
      <c r="H9419" s="115">
        <f t="shared" si="294"/>
        <v>1.0068371472522089</v>
      </c>
      <c r="I9419" s="115">
        <f t="shared" si="295"/>
        <v>16.137</v>
      </c>
    </row>
    <row r="9420" spans="1:9" hidden="1">
      <c r="A9420" s="115" t="s">
        <v>24722</v>
      </c>
      <c r="B9420" s="115" t="s">
        <v>24723</v>
      </c>
      <c r="C9420" s="115" t="s">
        <v>24724</v>
      </c>
      <c r="D9420" s="115" t="s">
        <v>2038</v>
      </c>
      <c r="E9420" s="115">
        <v>45.422800000000002</v>
      </c>
      <c r="F9420" s="674">
        <v>293.83600000000001</v>
      </c>
      <c r="G9420" s="674">
        <v>295.84500000000003</v>
      </c>
      <c r="H9420" s="115">
        <f t="shared" si="294"/>
        <v>1.0068371472522089</v>
      </c>
      <c r="I9420" s="115">
        <f t="shared" si="295"/>
        <v>45.733400000000003</v>
      </c>
    </row>
    <row r="9421" spans="1:9" hidden="1">
      <c r="A9421" s="115" t="s">
        <v>24725</v>
      </c>
      <c r="B9421" s="115" t="s">
        <v>24726</v>
      </c>
      <c r="C9421" s="115" t="s">
        <v>24727</v>
      </c>
      <c r="D9421" s="115" t="s">
        <v>2038</v>
      </c>
      <c r="E9421" s="115">
        <v>39.309600000000003</v>
      </c>
      <c r="F9421" s="674">
        <v>293.83600000000001</v>
      </c>
      <c r="G9421" s="674">
        <v>295.84500000000003</v>
      </c>
      <c r="H9421" s="115">
        <f t="shared" si="294"/>
        <v>1.0068371472522089</v>
      </c>
      <c r="I9421" s="115">
        <f t="shared" si="295"/>
        <v>39.578400000000002</v>
      </c>
    </row>
    <row r="9422" spans="1:9" hidden="1">
      <c r="A9422" s="115" t="s">
        <v>24728</v>
      </c>
      <c r="B9422" s="115" t="s">
        <v>24729</v>
      </c>
      <c r="C9422" s="115" t="s">
        <v>24730</v>
      </c>
      <c r="D9422" s="115" t="s">
        <v>2038</v>
      </c>
      <c r="E9422" s="115">
        <v>59.296500000000002</v>
      </c>
      <c r="F9422" s="674">
        <v>293.83600000000001</v>
      </c>
      <c r="G9422" s="674">
        <v>295.84500000000003</v>
      </c>
      <c r="H9422" s="115">
        <f t="shared" si="294"/>
        <v>1.0068371472522089</v>
      </c>
      <c r="I9422" s="115">
        <f t="shared" si="295"/>
        <v>59.701900000000002</v>
      </c>
    </row>
    <row r="9423" spans="1:9" hidden="1">
      <c r="A9423" s="115" t="s">
        <v>24731</v>
      </c>
      <c r="B9423" s="115" t="s">
        <v>24732</v>
      </c>
      <c r="C9423" s="115" t="s">
        <v>24733</v>
      </c>
      <c r="D9423" s="115" t="s">
        <v>2038</v>
      </c>
      <c r="E9423" s="115">
        <v>52.377000000000002</v>
      </c>
      <c r="F9423" s="674">
        <v>293.83600000000001</v>
      </c>
      <c r="G9423" s="674">
        <v>295.84500000000003</v>
      </c>
      <c r="H9423" s="115">
        <f t="shared" si="294"/>
        <v>1.0068371472522089</v>
      </c>
      <c r="I9423" s="115">
        <f t="shared" si="295"/>
        <v>52.735100000000003</v>
      </c>
    </row>
    <row r="9424" spans="1:9" hidden="1">
      <c r="A9424" s="115" t="s">
        <v>24734</v>
      </c>
      <c r="B9424" s="115" t="s">
        <v>24735</v>
      </c>
      <c r="C9424" s="115" t="s">
        <v>24736</v>
      </c>
      <c r="D9424" s="115" t="s">
        <v>2038</v>
      </c>
      <c r="E9424" s="115">
        <v>91.960099999999997</v>
      </c>
      <c r="F9424" s="674">
        <v>293.83600000000001</v>
      </c>
      <c r="G9424" s="674">
        <v>295.84500000000003</v>
      </c>
      <c r="H9424" s="115">
        <f t="shared" si="294"/>
        <v>1.0068371472522089</v>
      </c>
      <c r="I9424" s="115">
        <f t="shared" si="295"/>
        <v>92.588800000000006</v>
      </c>
    </row>
    <row r="9425" spans="1:9" hidden="1">
      <c r="A9425" s="115" t="s">
        <v>24737</v>
      </c>
      <c r="B9425" s="115" t="s">
        <v>24738</v>
      </c>
      <c r="C9425" s="115" t="s">
        <v>24739</v>
      </c>
      <c r="D9425" s="115" t="s">
        <v>2038</v>
      </c>
      <c r="E9425" s="115">
        <v>81.582300000000004</v>
      </c>
      <c r="F9425" s="674">
        <v>293.83600000000001</v>
      </c>
      <c r="G9425" s="674">
        <v>295.84500000000003</v>
      </c>
      <c r="H9425" s="115">
        <f t="shared" si="294"/>
        <v>1.0068371472522089</v>
      </c>
      <c r="I9425" s="115">
        <f t="shared" si="295"/>
        <v>82.140100000000004</v>
      </c>
    </row>
    <row r="9426" spans="1:9" hidden="1">
      <c r="A9426" s="115" t="s">
        <v>24740</v>
      </c>
      <c r="B9426" s="115" t="s">
        <v>24741</v>
      </c>
      <c r="C9426" s="115" t="s">
        <v>24742</v>
      </c>
      <c r="D9426" s="115" t="s">
        <v>2038</v>
      </c>
      <c r="E9426" s="115">
        <v>105.29179999999999</v>
      </c>
      <c r="F9426" s="674">
        <v>293.83600000000001</v>
      </c>
      <c r="G9426" s="674">
        <v>295.84500000000003</v>
      </c>
      <c r="H9426" s="115">
        <f t="shared" si="294"/>
        <v>1.0068371472522089</v>
      </c>
      <c r="I9426" s="115">
        <f t="shared" si="295"/>
        <v>106.0117</v>
      </c>
    </row>
    <row r="9427" spans="1:9" hidden="1">
      <c r="A9427" s="115" t="s">
        <v>24743</v>
      </c>
      <c r="B9427" s="115" t="s">
        <v>24744</v>
      </c>
      <c r="C9427" s="115" t="s">
        <v>24745</v>
      </c>
      <c r="D9427" s="115" t="s">
        <v>2038</v>
      </c>
      <c r="E9427" s="115">
        <v>93.455600000000004</v>
      </c>
      <c r="F9427" s="674">
        <v>293.83600000000001</v>
      </c>
      <c r="G9427" s="674">
        <v>295.84500000000003</v>
      </c>
      <c r="H9427" s="115">
        <f t="shared" si="294"/>
        <v>1.0068371472522089</v>
      </c>
      <c r="I9427" s="115">
        <f t="shared" si="295"/>
        <v>94.0946</v>
      </c>
    </row>
    <row r="9428" spans="1:9" hidden="1">
      <c r="A9428" s="115" t="s">
        <v>24746</v>
      </c>
      <c r="B9428" s="115" t="s">
        <v>24747</v>
      </c>
      <c r="C9428" s="115" t="s">
        <v>24748</v>
      </c>
      <c r="D9428" s="115" t="s">
        <v>1242</v>
      </c>
      <c r="E9428" s="115">
        <v>5.0488</v>
      </c>
      <c r="F9428" s="674">
        <v>293.83600000000001</v>
      </c>
      <c r="G9428" s="674">
        <v>295.84500000000003</v>
      </c>
      <c r="H9428" s="115">
        <f t="shared" si="294"/>
        <v>1.0068371472522089</v>
      </c>
      <c r="I9428" s="115">
        <f t="shared" si="295"/>
        <v>5.0833000000000004</v>
      </c>
    </row>
    <row r="9429" spans="1:9" hidden="1">
      <c r="A9429" s="115" t="s">
        <v>24749</v>
      </c>
      <c r="B9429" s="115" t="s">
        <v>24750</v>
      </c>
      <c r="C9429" s="115" t="s">
        <v>24751</v>
      </c>
      <c r="D9429" s="115" t="s">
        <v>2038</v>
      </c>
      <c r="E9429" s="115">
        <v>100.9081</v>
      </c>
      <c r="F9429" s="674">
        <v>293.83600000000001</v>
      </c>
      <c r="G9429" s="674">
        <v>295.84500000000003</v>
      </c>
      <c r="H9429" s="115">
        <f t="shared" si="294"/>
        <v>1.0068371472522089</v>
      </c>
      <c r="I9429" s="115">
        <f t="shared" si="295"/>
        <v>101.598</v>
      </c>
    </row>
    <row r="9430" spans="1:9" hidden="1">
      <c r="A9430" s="115" t="s">
        <v>24752</v>
      </c>
      <c r="B9430" s="115" t="s">
        <v>24753</v>
      </c>
      <c r="C9430" s="115" t="s">
        <v>24754</v>
      </c>
      <c r="D9430" s="115" t="s">
        <v>2038</v>
      </c>
      <c r="E9430" s="115">
        <v>141.56460000000001</v>
      </c>
      <c r="F9430" s="674">
        <v>293.83600000000001</v>
      </c>
      <c r="G9430" s="674">
        <v>295.84500000000003</v>
      </c>
      <c r="H9430" s="115">
        <f t="shared" si="294"/>
        <v>1.0068371472522089</v>
      </c>
      <c r="I9430" s="115">
        <f t="shared" si="295"/>
        <v>142.5325</v>
      </c>
    </row>
    <row r="9431" spans="1:9" hidden="1">
      <c r="A9431" s="115" t="s">
        <v>24755</v>
      </c>
      <c r="B9431" s="115" t="s">
        <v>24756</v>
      </c>
      <c r="C9431" s="115" t="s">
        <v>24757</v>
      </c>
      <c r="D9431" s="115" t="s">
        <v>2038</v>
      </c>
      <c r="E9431" s="115">
        <v>243.59729999999999</v>
      </c>
      <c r="F9431" s="674">
        <v>293.83600000000001</v>
      </c>
      <c r="G9431" s="674">
        <v>295.84500000000003</v>
      </c>
      <c r="H9431" s="115">
        <f t="shared" si="294"/>
        <v>1.0068371472522089</v>
      </c>
      <c r="I9431" s="115">
        <f t="shared" si="295"/>
        <v>245.2628</v>
      </c>
    </row>
    <row r="9432" spans="1:9" hidden="1">
      <c r="A9432" s="115" t="s">
        <v>24758</v>
      </c>
      <c r="B9432" s="115" t="s">
        <v>24759</v>
      </c>
      <c r="C9432" s="115" t="s">
        <v>24760</v>
      </c>
      <c r="D9432" s="115" t="s">
        <v>2038</v>
      </c>
      <c r="E9432" s="115">
        <v>187.7456</v>
      </c>
      <c r="F9432" s="674">
        <v>293.83600000000001</v>
      </c>
      <c r="G9432" s="674">
        <v>295.84500000000003</v>
      </c>
      <c r="H9432" s="115">
        <f t="shared" si="294"/>
        <v>1.0068371472522089</v>
      </c>
      <c r="I9432" s="115">
        <f t="shared" si="295"/>
        <v>189.0292</v>
      </c>
    </row>
    <row r="9433" spans="1:9" hidden="1">
      <c r="A9433" s="115" t="s">
        <v>24761</v>
      </c>
      <c r="B9433" s="115" t="s">
        <v>24762</v>
      </c>
      <c r="C9433" s="115" t="s">
        <v>24763</v>
      </c>
      <c r="D9433" s="115" t="s">
        <v>2038</v>
      </c>
      <c r="E9433" s="115">
        <v>80.079700000000003</v>
      </c>
      <c r="F9433" s="674">
        <v>293.83600000000001</v>
      </c>
      <c r="G9433" s="674">
        <v>295.84500000000003</v>
      </c>
      <c r="H9433" s="115">
        <f t="shared" si="294"/>
        <v>1.0068371472522089</v>
      </c>
      <c r="I9433" s="115">
        <f t="shared" si="295"/>
        <v>80.627200000000002</v>
      </c>
    </row>
    <row r="9434" spans="1:9" hidden="1">
      <c r="A9434" s="115" t="s">
        <v>24764</v>
      </c>
      <c r="B9434" s="115" t="s">
        <v>24765</v>
      </c>
      <c r="C9434" s="115" t="s">
        <v>24766</v>
      </c>
      <c r="D9434" s="115" t="s">
        <v>2038</v>
      </c>
      <c r="E9434" s="115">
        <v>100.5427</v>
      </c>
      <c r="F9434" s="674">
        <v>293.83600000000001</v>
      </c>
      <c r="G9434" s="674">
        <v>295.84500000000003</v>
      </c>
      <c r="H9434" s="115">
        <f t="shared" si="294"/>
        <v>1.0068371472522089</v>
      </c>
      <c r="I9434" s="115">
        <f t="shared" si="295"/>
        <v>101.23009999999999</v>
      </c>
    </row>
    <row r="9435" spans="1:9" hidden="1">
      <c r="A9435" s="115" t="s">
        <v>24767</v>
      </c>
      <c r="B9435" s="115" t="s">
        <v>24768</v>
      </c>
      <c r="C9435" s="115" t="s">
        <v>24769</v>
      </c>
      <c r="D9435" s="115" t="s">
        <v>2038</v>
      </c>
      <c r="E9435" s="115">
        <v>128.76429999999999</v>
      </c>
      <c r="F9435" s="674">
        <v>293.83600000000001</v>
      </c>
      <c r="G9435" s="674">
        <v>295.84500000000003</v>
      </c>
      <c r="H9435" s="115">
        <f t="shared" si="294"/>
        <v>1.0068371472522089</v>
      </c>
      <c r="I9435" s="115">
        <f t="shared" si="295"/>
        <v>129.6447</v>
      </c>
    </row>
    <row r="9436" spans="1:9" hidden="1">
      <c r="A9436" s="115" t="s">
        <v>24770</v>
      </c>
      <c r="B9436" s="115" t="s">
        <v>24771</v>
      </c>
      <c r="C9436" s="115" t="s">
        <v>24772</v>
      </c>
      <c r="D9436" s="115" t="s">
        <v>1242</v>
      </c>
      <c r="E9436" s="115">
        <v>52.630499999999998</v>
      </c>
      <c r="F9436" s="674">
        <v>293.83600000000001</v>
      </c>
      <c r="G9436" s="674">
        <v>295.84500000000003</v>
      </c>
      <c r="H9436" s="115">
        <f t="shared" si="294"/>
        <v>1.0068371472522089</v>
      </c>
      <c r="I9436" s="115">
        <f t="shared" si="295"/>
        <v>52.990299999999998</v>
      </c>
    </row>
    <row r="9437" spans="1:9" hidden="1">
      <c r="A9437" s="115" t="s">
        <v>24773</v>
      </c>
      <c r="B9437" s="115" t="s">
        <v>24774</v>
      </c>
      <c r="C9437" s="115" t="s">
        <v>24775</v>
      </c>
      <c r="D9437" s="115" t="s">
        <v>2038</v>
      </c>
      <c r="E9437" s="115">
        <v>333.8827</v>
      </c>
      <c r="F9437" s="674">
        <v>293.83600000000001</v>
      </c>
      <c r="G9437" s="674">
        <v>295.84500000000003</v>
      </c>
      <c r="H9437" s="115">
        <f t="shared" si="294"/>
        <v>1.0068371472522089</v>
      </c>
      <c r="I9437" s="115">
        <f t="shared" si="295"/>
        <v>336.16550000000001</v>
      </c>
    </row>
    <row r="9438" spans="1:9" hidden="1">
      <c r="A9438" s="115" t="s">
        <v>24776</v>
      </c>
      <c r="B9438" s="115" t="s">
        <v>24777</v>
      </c>
      <c r="C9438" s="115" t="s">
        <v>24778</v>
      </c>
      <c r="D9438" s="115" t="s">
        <v>2038</v>
      </c>
      <c r="E9438" s="115">
        <v>278.00049999999999</v>
      </c>
      <c r="F9438" s="674">
        <v>293.83600000000001</v>
      </c>
      <c r="G9438" s="674">
        <v>295.84500000000003</v>
      </c>
      <c r="H9438" s="115">
        <f t="shared" si="294"/>
        <v>1.0068371472522089</v>
      </c>
      <c r="I9438" s="115">
        <f t="shared" si="295"/>
        <v>279.90120000000002</v>
      </c>
    </row>
    <row r="9439" spans="1:9" hidden="1">
      <c r="A9439" s="115" t="s">
        <v>24779</v>
      </c>
      <c r="B9439" s="115" t="s">
        <v>24780</v>
      </c>
      <c r="C9439" s="115" t="s">
        <v>24781</v>
      </c>
      <c r="D9439" s="115" t="s">
        <v>8378</v>
      </c>
      <c r="E9439" s="115">
        <v>9.5480999999999998</v>
      </c>
      <c r="F9439" s="674">
        <v>293.83600000000001</v>
      </c>
      <c r="G9439" s="674">
        <v>295.84500000000003</v>
      </c>
      <c r="H9439" s="115">
        <f t="shared" si="294"/>
        <v>1.0068371472522089</v>
      </c>
      <c r="I9439" s="115">
        <f t="shared" si="295"/>
        <v>9.6134000000000004</v>
      </c>
    </row>
    <row r="9440" spans="1:9" hidden="1">
      <c r="A9440" s="115" t="s">
        <v>24782</v>
      </c>
      <c r="B9440" s="115" t="s">
        <v>24783</v>
      </c>
      <c r="C9440" s="115" t="s">
        <v>24784</v>
      </c>
      <c r="D9440" s="115" t="s">
        <v>8378</v>
      </c>
      <c r="E9440" s="115">
        <v>8.3916000000000004</v>
      </c>
      <c r="F9440" s="674">
        <v>293.83600000000001</v>
      </c>
      <c r="G9440" s="674">
        <v>295.84500000000003</v>
      </c>
      <c r="H9440" s="115">
        <f t="shared" si="294"/>
        <v>1.0068371472522089</v>
      </c>
      <c r="I9440" s="115">
        <f t="shared" si="295"/>
        <v>8.4489999999999998</v>
      </c>
    </row>
    <row r="9441" spans="1:9" hidden="1">
      <c r="A9441" s="115" t="s">
        <v>24785</v>
      </c>
      <c r="B9441" s="115" t="s">
        <v>24786</v>
      </c>
      <c r="C9441" s="115" t="s">
        <v>24787</v>
      </c>
      <c r="D9441" s="115" t="s">
        <v>8378</v>
      </c>
      <c r="E9441" s="115">
        <v>8.0206999999999997</v>
      </c>
      <c r="F9441" s="674">
        <v>293.83600000000001</v>
      </c>
      <c r="G9441" s="674">
        <v>295.84500000000003</v>
      </c>
      <c r="H9441" s="115">
        <f t="shared" si="294"/>
        <v>1.0068371472522089</v>
      </c>
      <c r="I9441" s="115">
        <f t="shared" si="295"/>
        <v>8.0754999999999999</v>
      </c>
    </row>
    <row r="9442" spans="1:9" hidden="1">
      <c r="A9442" s="115" t="s">
        <v>24788</v>
      </c>
      <c r="B9442" s="115" t="s">
        <v>24789</v>
      </c>
      <c r="C9442" s="115" t="s">
        <v>24790</v>
      </c>
      <c r="D9442" s="115" t="s">
        <v>8378</v>
      </c>
      <c r="E9442" s="115">
        <v>8.2385000000000002</v>
      </c>
      <c r="F9442" s="674">
        <v>293.83600000000001</v>
      </c>
      <c r="G9442" s="674">
        <v>295.84500000000003</v>
      </c>
      <c r="H9442" s="115">
        <f t="shared" si="294"/>
        <v>1.0068371472522089</v>
      </c>
      <c r="I9442" s="115">
        <f t="shared" si="295"/>
        <v>8.2948000000000004</v>
      </c>
    </row>
    <row r="9443" spans="1:9" hidden="1">
      <c r="A9443" s="115" t="s">
        <v>24791</v>
      </c>
      <c r="B9443" s="115" t="s">
        <v>24792</v>
      </c>
      <c r="C9443" s="115" t="s">
        <v>24793</v>
      </c>
      <c r="D9443" s="115" t="s">
        <v>8378</v>
      </c>
      <c r="E9443" s="115">
        <v>7.5682999999999998</v>
      </c>
      <c r="F9443" s="674">
        <v>293.83600000000001</v>
      </c>
      <c r="G9443" s="674">
        <v>295.84500000000003</v>
      </c>
      <c r="H9443" s="115">
        <f t="shared" si="294"/>
        <v>1.0068371472522089</v>
      </c>
      <c r="I9443" s="115">
        <f t="shared" si="295"/>
        <v>7.62</v>
      </c>
    </row>
    <row r="9444" spans="1:9" hidden="1">
      <c r="A9444" s="115" t="s">
        <v>24794</v>
      </c>
      <c r="B9444" s="115" t="s">
        <v>24795</v>
      </c>
      <c r="C9444" s="115" t="s">
        <v>24796</v>
      </c>
      <c r="D9444" s="115" t="s">
        <v>8378</v>
      </c>
      <c r="E9444" s="115">
        <v>7.2755000000000001</v>
      </c>
      <c r="F9444" s="674">
        <v>293.83600000000001</v>
      </c>
      <c r="G9444" s="674">
        <v>295.84500000000003</v>
      </c>
      <c r="H9444" s="115">
        <f t="shared" si="294"/>
        <v>1.0068371472522089</v>
      </c>
      <c r="I9444" s="115">
        <f t="shared" si="295"/>
        <v>7.3251999999999997</v>
      </c>
    </row>
    <row r="9445" spans="1:9" hidden="1">
      <c r="A9445" s="115" t="s">
        <v>24797</v>
      </c>
      <c r="B9445" s="115" t="s">
        <v>24798</v>
      </c>
      <c r="C9445" s="115" t="s">
        <v>24799</v>
      </c>
      <c r="D9445" s="115" t="s">
        <v>8378</v>
      </c>
      <c r="E9445" s="115">
        <v>6.3593999999999999</v>
      </c>
      <c r="F9445" s="674">
        <v>293.83600000000001</v>
      </c>
      <c r="G9445" s="674">
        <v>295.84500000000003</v>
      </c>
      <c r="H9445" s="115">
        <f t="shared" si="294"/>
        <v>1.0068371472522089</v>
      </c>
      <c r="I9445" s="115">
        <f t="shared" si="295"/>
        <v>6.4028999999999998</v>
      </c>
    </row>
    <row r="9446" spans="1:9" hidden="1">
      <c r="A9446" s="115" t="s">
        <v>24800</v>
      </c>
      <c r="B9446" s="115" t="s">
        <v>24801</v>
      </c>
      <c r="C9446" s="115" t="s">
        <v>24802</v>
      </c>
      <c r="D9446" s="115" t="s">
        <v>8378</v>
      </c>
      <c r="E9446" s="115">
        <v>17.061</v>
      </c>
      <c r="F9446" s="674">
        <v>293.83600000000001</v>
      </c>
      <c r="G9446" s="674">
        <v>295.84500000000003</v>
      </c>
      <c r="H9446" s="115">
        <f t="shared" si="294"/>
        <v>1.0068371472522089</v>
      </c>
      <c r="I9446" s="115">
        <f t="shared" si="295"/>
        <v>17.177600000000002</v>
      </c>
    </row>
    <row r="9447" spans="1:9" hidden="1">
      <c r="A9447" s="115" t="s">
        <v>24803</v>
      </c>
      <c r="B9447" s="115" t="s">
        <v>24804</v>
      </c>
      <c r="C9447" s="115" t="s">
        <v>24805</v>
      </c>
      <c r="D9447" s="115" t="s">
        <v>8378</v>
      </c>
      <c r="E9447" s="115">
        <v>24.81</v>
      </c>
      <c r="F9447" s="674">
        <v>293.83600000000001</v>
      </c>
      <c r="G9447" s="674">
        <v>295.84500000000003</v>
      </c>
      <c r="H9447" s="115">
        <f t="shared" si="294"/>
        <v>1.0068371472522089</v>
      </c>
      <c r="I9447" s="115">
        <f t="shared" si="295"/>
        <v>24.979600000000001</v>
      </c>
    </row>
    <row r="9448" spans="1:9" hidden="1">
      <c r="A9448" s="115" t="s">
        <v>24806</v>
      </c>
      <c r="B9448" s="115" t="s">
        <v>24807</v>
      </c>
      <c r="C9448" s="115" t="s">
        <v>24808</v>
      </c>
      <c r="D9448" s="115" t="s">
        <v>8378</v>
      </c>
      <c r="E9448" s="115">
        <v>22.227</v>
      </c>
      <c r="F9448" s="674">
        <v>293.83600000000001</v>
      </c>
      <c r="G9448" s="674">
        <v>295.84500000000003</v>
      </c>
      <c r="H9448" s="115">
        <f t="shared" si="294"/>
        <v>1.0068371472522089</v>
      </c>
      <c r="I9448" s="115">
        <f t="shared" si="295"/>
        <v>22.379000000000001</v>
      </c>
    </row>
    <row r="9449" spans="1:9" hidden="1">
      <c r="A9449" s="115" t="s">
        <v>24809</v>
      </c>
      <c r="B9449" s="115" t="s">
        <v>24810</v>
      </c>
      <c r="C9449" s="115" t="s">
        <v>24811</v>
      </c>
      <c r="D9449" s="115" t="s">
        <v>8378</v>
      </c>
      <c r="E9449" s="115">
        <v>22.795999999999999</v>
      </c>
      <c r="F9449" s="674">
        <v>293.83600000000001</v>
      </c>
      <c r="G9449" s="674">
        <v>295.84500000000003</v>
      </c>
      <c r="H9449" s="115">
        <f t="shared" si="294"/>
        <v>1.0068371472522089</v>
      </c>
      <c r="I9449" s="115">
        <f t="shared" si="295"/>
        <v>22.951899999999998</v>
      </c>
    </row>
    <row r="9450" spans="1:9" hidden="1">
      <c r="A9450" s="115" t="s">
        <v>24812</v>
      </c>
      <c r="B9450" s="115" t="s">
        <v>24813</v>
      </c>
      <c r="C9450" s="115" t="s">
        <v>24814</v>
      </c>
      <c r="D9450" s="115" t="s">
        <v>8378</v>
      </c>
      <c r="E9450" s="115">
        <v>23.311</v>
      </c>
      <c r="F9450" s="674">
        <v>293.83600000000001</v>
      </c>
      <c r="G9450" s="674">
        <v>295.84500000000003</v>
      </c>
      <c r="H9450" s="115">
        <f t="shared" si="294"/>
        <v>1.0068371472522089</v>
      </c>
      <c r="I9450" s="115">
        <f t="shared" si="295"/>
        <v>23.470400000000001</v>
      </c>
    </row>
    <row r="9451" spans="1:9" hidden="1">
      <c r="A9451" s="115" t="s">
        <v>24815</v>
      </c>
      <c r="B9451" s="115" t="s">
        <v>24816</v>
      </c>
      <c r="C9451" s="115" t="s">
        <v>24817</v>
      </c>
      <c r="D9451" s="115" t="s">
        <v>8378</v>
      </c>
      <c r="E9451" s="115">
        <v>22.760400000000001</v>
      </c>
      <c r="F9451" s="674">
        <v>293.83600000000001</v>
      </c>
      <c r="G9451" s="674">
        <v>295.84500000000003</v>
      </c>
      <c r="H9451" s="115">
        <f t="shared" si="294"/>
        <v>1.0068371472522089</v>
      </c>
      <c r="I9451" s="115">
        <f t="shared" si="295"/>
        <v>22.916</v>
      </c>
    </row>
    <row r="9452" spans="1:9" hidden="1">
      <c r="A9452" s="115" t="s">
        <v>24818</v>
      </c>
      <c r="B9452" s="115" t="s">
        <v>24819</v>
      </c>
      <c r="C9452" s="115" t="s">
        <v>24820</v>
      </c>
      <c r="D9452" s="115" t="s">
        <v>8378</v>
      </c>
      <c r="E9452" s="115">
        <v>22.7148</v>
      </c>
      <c r="F9452" s="674">
        <v>293.83600000000001</v>
      </c>
      <c r="G9452" s="674">
        <v>295.84500000000003</v>
      </c>
      <c r="H9452" s="115">
        <f t="shared" si="294"/>
        <v>1.0068371472522089</v>
      </c>
      <c r="I9452" s="115">
        <f t="shared" si="295"/>
        <v>22.870100000000001</v>
      </c>
    </row>
    <row r="9453" spans="1:9" hidden="1">
      <c r="A9453" s="115" t="s">
        <v>24821</v>
      </c>
      <c r="B9453" s="115" t="s">
        <v>24822</v>
      </c>
      <c r="C9453" s="115" t="s">
        <v>24823</v>
      </c>
      <c r="D9453" s="115" t="s">
        <v>8378</v>
      </c>
      <c r="E9453" s="115">
        <v>20.986899999999999</v>
      </c>
      <c r="F9453" s="674">
        <v>293.83600000000001</v>
      </c>
      <c r="G9453" s="674">
        <v>295.84500000000003</v>
      </c>
      <c r="H9453" s="115">
        <f t="shared" si="294"/>
        <v>1.0068371472522089</v>
      </c>
      <c r="I9453" s="115">
        <f t="shared" si="295"/>
        <v>21.130400000000002</v>
      </c>
    </row>
    <row r="9454" spans="1:9" hidden="1">
      <c r="A9454" s="115" t="s">
        <v>24824</v>
      </c>
      <c r="B9454" s="115" t="s">
        <v>24825</v>
      </c>
      <c r="C9454" s="115" t="s">
        <v>24826</v>
      </c>
      <c r="D9454" s="115" t="s">
        <v>8378</v>
      </c>
      <c r="E9454" s="115">
        <v>20.206099999999999</v>
      </c>
      <c r="F9454" s="674">
        <v>293.83600000000001</v>
      </c>
      <c r="G9454" s="674">
        <v>295.84500000000003</v>
      </c>
      <c r="H9454" s="115">
        <f t="shared" si="294"/>
        <v>1.0068371472522089</v>
      </c>
      <c r="I9454" s="115">
        <f t="shared" si="295"/>
        <v>20.3443</v>
      </c>
    </row>
    <row r="9455" spans="1:9" hidden="1">
      <c r="A9455" s="115" t="s">
        <v>24827</v>
      </c>
      <c r="B9455" s="115" t="s">
        <v>24828</v>
      </c>
      <c r="C9455" s="115" t="s">
        <v>24829</v>
      </c>
      <c r="D9455" s="115" t="s">
        <v>8378</v>
      </c>
      <c r="E9455" s="115">
        <v>19.949400000000001</v>
      </c>
      <c r="F9455" s="674">
        <v>293.83600000000001</v>
      </c>
      <c r="G9455" s="674">
        <v>295.84500000000003</v>
      </c>
      <c r="H9455" s="115">
        <f t="shared" si="294"/>
        <v>1.0068371472522089</v>
      </c>
      <c r="I9455" s="115">
        <f t="shared" si="295"/>
        <v>20.085799999999999</v>
      </c>
    </row>
    <row r="9456" spans="1:9" hidden="1">
      <c r="A9456" s="115" t="s">
        <v>24830</v>
      </c>
      <c r="B9456" s="115" t="s">
        <v>24831</v>
      </c>
      <c r="C9456" s="115" t="s">
        <v>24832</v>
      </c>
      <c r="D9456" s="115" t="s">
        <v>8378</v>
      </c>
      <c r="E9456" s="115">
        <v>19.611000000000001</v>
      </c>
      <c r="F9456" s="674">
        <v>293.83600000000001</v>
      </c>
      <c r="G9456" s="674">
        <v>295.84500000000003</v>
      </c>
      <c r="H9456" s="115">
        <f t="shared" si="294"/>
        <v>1.0068371472522089</v>
      </c>
      <c r="I9456" s="115">
        <f t="shared" si="295"/>
        <v>19.745100000000001</v>
      </c>
    </row>
    <row r="9457" spans="1:9" hidden="1">
      <c r="A9457" s="115" t="s">
        <v>24833</v>
      </c>
      <c r="B9457" s="115" t="s">
        <v>24834</v>
      </c>
      <c r="C9457" s="115" t="s">
        <v>24835</v>
      </c>
      <c r="D9457" s="115" t="s">
        <v>8378</v>
      </c>
      <c r="E9457" s="115">
        <v>4.0079000000000002</v>
      </c>
      <c r="F9457" s="674">
        <v>293.83600000000001</v>
      </c>
      <c r="G9457" s="674">
        <v>295.84500000000003</v>
      </c>
      <c r="H9457" s="115">
        <f t="shared" si="294"/>
        <v>1.0068371472522089</v>
      </c>
      <c r="I9457" s="115">
        <f t="shared" si="295"/>
        <v>4.0353000000000003</v>
      </c>
    </row>
    <row r="9458" spans="1:9" hidden="1">
      <c r="A9458" s="115" t="s">
        <v>24836</v>
      </c>
      <c r="B9458" s="115" t="s">
        <v>24837</v>
      </c>
      <c r="C9458" s="115" t="s">
        <v>24838</v>
      </c>
      <c r="D9458" s="115" t="s">
        <v>8378</v>
      </c>
      <c r="E9458" s="115">
        <v>4.2030000000000003</v>
      </c>
      <c r="F9458" s="674">
        <v>293.83600000000001</v>
      </c>
      <c r="G9458" s="674">
        <v>295.84500000000003</v>
      </c>
      <c r="H9458" s="115">
        <f t="shared" si="294"/>
        <v>1.0068371472522089</v>
      </c>
      <c r="I9458" s="115">
        <f t="shared" si="295"/>
        <v>4.2317</v>
      </c>
    </row>
    <row r="9459" spans="1:9" hidden="1">
      <c r="A9459" s="115" t="s">
        <v>24839</v>
      </c>
      <c r="B9459" s="115" t="s">
        <v>24840</v>
      </c>
      <c r="C9459" s="115" t="s">
        <v>24841</v>
      </c>
      <c r="D9459" s="115" t="s">
        <v>8378</v>
      </c>
      <c r="E9459" s="115">
        <v>4.4427000000000003</v>
      </c>
      <c r="F9459" s="674">
        <v>293.83600000000001</v>
      </c>
      <c r="G9459" s="674">
        <v>295.84500000000003</v>
      </c>
      <c r="H9459" s="115">
        <f t="shared" si="294"/>
        <v>1.0068371472522089</v>
      </c>
      <c r="I9459" s="115">
        <f t="shared" si="295"/>
        <v>4.4730999999999996</v>
      </c>
    </row>
    <row r="9460" spans="1:9" hidden="1">
      <c r="A9460" s="115" t="s">
        <v>24842</v>
      </c>
      <c r="B9460" s="115" t="s">
        <v>24843</v>
      </c>
      <c r="C9460" s="115" t="s">
        <v>24844</v>
      </c>
      <c r="D9460" s="115" t="s">
        <v>8378</v>
      </c>
      <c r="E9460" s="115">
        <v>4.6337999999999999</v>
      </c>
      <c r="F9460" s="674">
        <v>293.83600000000001</v>
      </c>
      <c r="G9460" s="674">
        <v>295.84500000000003</v>
      </c>
      <c r="H9460" s="115">
        <f t="shared" si="294"/>
        <v>1.0068371472522089</v>
      </c>
      <c r="I9460" s="115">
        <f t="shared" si="295"/>
        <v>4.6654999999999998</v>
      </c>
    </row>
    <row r="9461" spans="1:9" hidden="1">
      <c r="A9461" s="115" t="s">
        <v>24845</v>
      </c>
      <c r="B9461" s="115" t="s">
        <v>24846</v>
      </c>
      <c r="C9461" s="115" t="s">
        <v>24847</v>
      </c>
      <c r="D9461" s="115" t="s">
        <v>8378</v>
      </c>
      <c r="E9461" s="115">
        <v>4.7462999999999997</v>
      </c>
      <c r="F9461" s="674">
        <v>293.83600000000001</v>
      </c>
      <c r="G9461" s="674">
        <v>295.84500000000003</v>
      </c>
      <c r="H9461" s="115">
        <f t="shared" si="294"/>
        <v>1.0068371472522089</v>
      </c>
      <c r="I9461" s="115">
        <f t="shared" si="295"/>
        <v>4.7788000000000004</v>
      </c>
    </row>
    <row r="9462" spans="1:9" hidden="1">
      <c r="A9462" s="115" t="s">
        <v>24848</v>
      </c>
      <c r="B9462" s="115" t="s">
        <v>24849</v>
      </c>
      <c r="C9462" s="115" t="s">
        <v>24850</v>
      </c>
      <c r="D9462" s="115" t="s">
        <v>8378</v>
      </c>
      <c r="E9462" s="115">
        <v>4.8544999999999998</v>
      </c>
      <c r="F9462" s="674">
        <v>293.83600000000001</v>
      </c>
      <c r="G9462" s="674">
        <v>295.84500000000003</v>
      </c>
      <c r="H9462" s="115">
        <f t="shared" si="294"/>
        <v>1.0068371472522089</v>
      </c>
      <c r="I9462" s="115">
        <f t="shared" si="295"/>
        <v>4.8876999999999997</v>
      </c>
    </row>
    <row r="9463" spans="1:9" hidden="1">
      <c r="A9463" s="115" t="s">
        <v>24851</v>
      </c>
      <c r="B9463" s="115" t="s">
        <v>24852</v>
      </c>
      <c r="C9463" s="115" t="s">
        <v>24853</v>
      </c>
      <c r="D9463" s="115" t="s">
        <v>8378</v>
      </c>
      <c r="E9463" s="115">
        <v>4.9180000000000001</v>
      </c>
      <c r="F9463" s="674">
        <v>293.83600000000001</v>
      </c>
      <c r="G9463" s="674">
        <v>295.84500000000003</v>
      </c>
      <c r="H9463" s="115">
        <f t="shared" si="294"/>
        <v>1.0068371472522089</v>
      </c>
      <c r="I9463" s="115">
        <f t="shared" si="295"/>
        <v>4.9516</v>
      </c>
    </row>
    <row r="9464" spans="1:9" hidden="1">
      <c r="A9464" s="115" t="s">
        <v>24854</v>
      </c>
      <c r="B9464" s="115" t="s">
        <v>24855</v>
      </c>
      <c r="C9464" s="115" t="s">
        <v>24856</v>
      </c>
      <c r="D9464" s="115" t="s">
        <v>8378</v>
      </c>
      <c r="E9464" s="115">
        <v>5.5170000000000003</v>
      </c>
      <c r="F9464" s="674">
        <v>293.83600000000001</v>
      </c>
      <c r="G9464" s="674">
        <v>295.84500000000003</v>
      </c>
      <c r="H9464" s="115">
        <f t="shared" si="294"/>
        <v>1.0068371472522089</v>
      </c>
      <c r="I9464" s="115">
        <f t="shared" si="295"/>
        <v>5.5547000000000004</v>
      </c>
    </row>
    <row r="9465" spans="1:9" hidden="1">
      <c r="A9465" s="115" t="s">
        <v>24857</v>
      </c>
      <c r="B9465" s="115" t="s">
        <v>24858</v>
      </c>
      <c r="C9465" s="115" t="s">
        <v>24859</v>
      </c>
      <c r="D9465" s="115" t="s">
        <v>8378</v>
      </c>
      <c r="E9465" s="115">
        <v>5.8772000000000002</v>
      </c>
      <c r="F9465" s="674">
        <v>293.83600000000001</v>
      </c>
      <c r="G9465" s="674">
        <v>295.84500000000003</v>
      </c>
      <c r="H9465" s="115">
        <f t="shared" si="294"/>
        <v>1.0068371472522089</v>
      </c>
      <c r="I9465" s="115">
        <f t="shared" si="295"/>
        <v>5.9173999999999998</v>
      </c>
    </row>
    <row r="9466" spans="1:9" hidden="1">
      <c r="A9466" s="115" t="s">
        <v>24860</v>
      </c>
      <c r="B9466" s="115" t="s">
        <v>24861</v>
      </c>
      <c r="C9466" s="115" t="s">
        <v>24862</v>
      </c>
      <c r="D9466" s="115" t="s">
        <v>8378</v>
      </c>
      <c r="E9466" s="115">
        <v>6.0572999999999997</v>
      </c>
      <c r="F9466" s="674">
        <v>293.83600000000001</v>
      </c>
      <c r="G9466" s="674">
        <v>295.84500000000003</v>
      </c>
      <c r="H9466" s="115">
        <f t="shared" si="294"/>
        <v>1.0068371472522089</v>
      </c>
      <c r="I9466" s="115">
        <f t="shared" si="295"/>
        <v>6.0987</v>
      </c>
    </row>
    <row r="9467" spans="1:9" hidden="1">
      <c r="A9467" s="115" t="s">
        <v>24863</v>
      </c>
      <c r="B9467" s="115" t="s">
        <v>24864</v>
      </c>
      <c r="C9467" s="115" t="s">
        <v>24865</v>
      </c>
      <c r="D9467" s="115" t="s">
        <v>8378</v>
      </c>
      <c r="E9467" s="115">
        <v>6.4097999999999997</v>
      </c>
      <c r="F9467" s="674">
        <v>293.83600000000001</v>
      </c>
      <c r="G9467" s="674">
        <v>295.84500000000003</v>
      </c>
      <c r="H9467" s="115">
        <f t="shared" si="294"/>
        <v>1.0068371472522089</v>
      </c>
      <c r="I9467" s="115">
        <f t="shared" si="295"/>
        <v>6.4535999999999998</v>
      </c>
    </row>
    <row r="9468" spans="1:9" hidden="1">
      <c r="A9468" s="115" t="s">
        <v>24866</v>
      </c>
      <c r="B9468" s="115" t="s">
        <v>24867</v>
      </c>
      <c r="C9468" s="115" t="s">
        <v>24868</v>
      </c>
      <c r="D9468" s="115" t="s">
        <v>8378</v>
      </c>
      <c r="E9468" s="115">
        <v>6.5532000000000004</v>
      </c>
      <c r="F9468" s="674">
        <v>293.83600000000001</v>
      </c>
      <c r="G9468" s="674">
        <v>295.84500000000003</v>
      </c>
      <c r="H9468" s="115">
        <f t="shared" si="294"/>
        <v>1.0068371472522089</v>
      </c>
      <c r="I9468" s="115">
        <f t="shared" si="295"/>
        <v>6.5979999999999999</v>
      </c>
    </row>
    <row r="9469" spans="1:9" hidden="1">
      <c r="A9469" s="115" t="s">
        <v>24869</v>
      </c>
      <c r="B9469" s="115" t="s">
        <v>24870</v>
      </c>
      <c r="C9469" s="115" t="s">
        <v>24871</v>
      </c>
      <c r="D9469" s="115" t="s">
        <v>8378</v>
      </c>
      <c r="E9469" s="115">
        <v>6.9631999999999996</v>
      </c>
      <c r="F9469" s="674">
        <v>293.83600000000001</v>
      </c>
      <c r="G9469" s="674">
        <v>295.84500000000003</v>
      </c>
      <c r="H9469" s="115">
        <f t="shared" si="294"/>
        <v>1.0068371472522089</v>
      </c>
      <c r="I9469" s="115">
        <f t="shared" si="295"/>
        <v>7.0107999999999997</v>
      </c>
    </row>
    <row r="9470" spans="1:9" hidden="1">
      <c r="A9470" s="115" t="s">
        <v>24872</v>
      </c>
      <c r="B9470" s="115" t="s">
        <v>24873</v>
      </c>
      <c r="C9470" s="115" t="s">
        <v>24874</v>
      </c>
      <c r="D9470" s="115" t="s">
        <v>8378</v>
      </c>
      <c r="E9470" s="115">
        <v>5.9463999999999997</v>
      </c>
      <c r="F9470" s="674">
        <v>293.83600000000001</v>
      </c>
      <c r="G9470" s="674">
        <v>295.84500000000003</v>
      </c>
      <c r="H9470" s="115">
        <f t="shared" si="294"/>
        <v>1.0068371472522089</v>
      </c>
      <c r="I9470" s="115">
        <f t="shared" si="295"/>
        <v>5.9870999999999999</v>
      </c>
    </row>
    <row r="9471" spans="1:9" hidden="1">
      <c r="A9471" s="115" t="s">
        <v>24875</v>
      </c>
      <c r="B9471" s="115" t="s">
        <v>24876</v>
      </c>
      <c r="C9471" s="115" t="s">
        <v>24877</v>
      </c>
      <c r="D9471" s="115" t="s">
        <v>8378</v>
      </c>
      <c r="E9471" s="115">
        <v>4.9554</v>
      </c>
      <c r="F9471" s="674">
        <v>293.83600000000001</v>
      </c>
      <c r="G9471" s="674">
        <v>295.84500000000003</v>
      </c>
      <c r="H9471" s="115">
        <f t="shared" si="294"/>
        <v>1.0068371472522089</v>
      </c>
      <c r="I9471" s="115">
        <f t="shared" si="295"/>
        <v>4.9893000000000001</v>
      </c>
    </row>
    <row r="9472" spans="1:9" hidden="1">
      <c r="A9472" s="115" t="s">
        <v>24878</v>
      </c>
      <c r="B9472" s="115" t="s">
        <v>24879</v>
      </c>
      <c r="C9472" s="115" t="s">
        <v>24880</v>
      </c>
      <c r="D9472" s="115" t="s">
        <v>8378</v>
      </c>
      <c r="E9472" s="115">
        <v>3.9643000000000002</v>
      </c>
      <c r="F9472" s="674">
        <v>293.83600000000001</v>
      </c>
      <c r="G9472" s="674">
        <v>295.84500000000003</v>
      </c>
      <c r="H9472" s="115">
        <f t="shared" si="294"/>
        <v>1.0068371472522089</v>
      </c>
      <c r="I9472" s="115">
        <f t="shared" si="295"/>
        <v>3.9914000000000001</v>
      </c>
    </row>
    <row r="9473" spans="1:9" hidden="1">
      <c r="A9473" s="115" t="s">
        <v>24881</v>
      </c>
      <c r="B9473" s="115" t="s">
        <v>24882</v>
      </c>
      <c r="C9473" s="115" t="s">
        <v>24883</v>
      </c>
      <c r="D9473" s="115" t="s">
        <v>8378</v>
      </c>
      <c r="E9473" s="115">
        <v>5.4508000000000001</v>
      </c>
      <c r="F9473" s="674">
        <v>293.83600000000001</v>
      </c>
      <c r="G9473" s="674">
        <v>295.84500000000003</v>
      </c>
      <c r="H9473" s="115">
        <f t="shared" si="294"/>
        <v>1.0068371472522089</v>
      </c>
      <c r="I9473" s="115">
        <f t="shared" si="295"/>
        <v>5.4881000000000002</v>
      </c>
    </row>
    <row r="9474" spans="1:9" hidden="1">
      <c r="A9474" s="115" t="s">
        <v>24884</v>
      </c>
      <c r="B9474" s="115" t="s">
        <v>24885</v>
      </c>
      <c r="C9474" s="115" t="s">
        <v>24886</v>
      </c>
      <c r="D9474" s="115" t="s">
        <v>8378</v>
      </c>
      <c r="E9474" s="115">
        <v>5.9463999999999997</v>
      </c>
      <c r="F9474" s="674">
        <v>293.83600000000001</v>
      </c>
      <c r="G9474" s="674">
        <v>295.84500000000003</v>
      </c>
      <c r="H9474" s="115">
        <f t="shared" si="294"/>
        <v>1.0068371472522089</v>
      </c>
      <c r="I9474" s="115">
        <f t="shared" si="295"/>
        <v>5.9870999999999999</v>
      </c>
    </row>
    <row r="9475" spans="1:9" hidden="1">
      <c r="A9475" s="115" t="s">
        <v>24887</v>
      </c>
      <c r="B9475" s="115" t="s">
        <v>24888</v>
      </c>
      <c r="C9475" s="115" t="s">
        <v>24889</v>
      </c>
      <c r="D9475" s="115" t="s">
        <v>8378</v>
      </c>
      <c r="E9475" s="115">
        <v>5.2030000000000003</v>
      </c>
      <c r="F9475" s="674">
        <v>293.83600000000001</v>
      </c>
      <c r="G9475" s="674">
        <v>295.84500000000003</v>
      </c>
      <c r="H9475" s="115">
        <f t="shared" si="294"/>
        <v>1.0068371472522089</v>
      </c>
      <c r="I9475" s="115">
        <f t="shared" si="295"/>
        <v>5.2385999999999999</v>
      </c>
    </row>
    <row r="9476" spans="1:9" hidden="1">
      <c r="A9476" s="115" t="s">
        <v>24890</v>
      </c>
      <c r="B9476" s="115" t="s">
        <v>24891</v>
      </c>
      <c r="C9476" s="115" t="s">
        <v>24892</v>
      </c>
      <c r="D9476" s="115" t="s">
        <v>8378</v>
      </c>
      <c r="E9476" s="115">
        <v>4.4598000000000004</v>
      </c>
      <c r="F9476" s="674">
        <v>293.83600000000001</v>
      </c>
      <c r="G9476" s="674">
        <v>295.84500000000003</v>
      </c>
      <c r="H9476" s="115">
        <f t="shared" si="294"/>
        <v>1.0068371472522089</v>
      </c>
      <c r="I9476" s="115">
        <f t="shared" si="295"/>
        <v>4.4903000000000004</v>
      </c>
    </row>
    <row r="9477" spans="1:9" hidden="1">
      <c r="A9477" s="115" t="s">
        <v>24893</v>
      </c>
      <c r="B9477" s="115" t="s">
        <v>24894</v>
      </c>
      <c r="C9477" s="115" t="s">
        <v>24895</v>
      </c>
      <c r="D9477" s="115" t="s">
        <v>8378</v>
      </c>
      <c r="E9477" s="115">
        <v>6.7237999999999998</v>
      </c>
      <c r="F9477" s="674">
        <v>293.83600000000001</v>
      </c>
      <c r="G9477" s="674">
        <v>295.84500000000003</v>
      </c>
      <c r="H9477" s="115">
        <f t="shared" ref="H9477:H9540" si="296">G9477/F9477</f>
        <v>1.0068371472522089</v>
      </c>
      <c r="I9477" s="115">
        <f t="shared" ref="I9477:I9540" si="297">ROUND(H9477*E9477,4)</f>
        <v>6.7698</v>
      </c>
    </row>
    <row r="9478" spans="1:9" hidden="1">
      <c r="A9478" s="115" t="s">
        <v>24896</v>
      </c>
      <c r="B9478" s="115" t="s">
        <v>24897</v>
      </c>
      <c r="C9478" s="115" t="s">
        <v>24898</v>
      </c>
      <c r="D9478" s="115" t="s">
        <v>8378</v>
      </c>
      <c r="E9478" s="115">
        <v>5.9804000000000004</v>
      </c>
      <c r="F9478" s="674">
        <v>293.83600000000001</v>
      </c>
      <c r="G9478" s="674">
        <v>295.84500000000003</v>
      </c>
      <c r="H9478" s="115">
        <f t="shared" si="296"/>
        <v>1.0068371472522089</v>
      </c>
      <c r="I9478" s="115">
        <f t="shared" si="297"/>
        <v>6.0213000000000001</v>
      </c>
    </row>
    <row r="9479" spans="1:9" hidden="1">
      <c r="A9479" s="115" t="s">
        <v>24899</v>
      </c>
      <c r="B9479" s="115" t="s">
        <v>24900</v>
      </c>
      <c r="C9479" s="115" t="s">
        <v>24901</v>
      </c>
      <c r="D9479" s="115" t="s">
        <v>8378</v>
      </c>
      <c r="E9479" s="115">
        <v>5.2371999999999996</v>
      </c>
      <c r="F9479" s="674">
        <v>293.83600000000001</v>
      </c>
      <c r="G9479" s="674">
        <v>295.84500000000003</v>
      </c>
      <c r="H9479" s="115">
        <f t="shared" si="296"/>
        <v>1.0068371472522089</v>
      </c>
      <c r="I9479" s="115">
        <f t="shared" si="297"/>
        <v>5.2729999999999997</v>
      </c>
    </row>
    <row r="9480" spans="1:9" hidden="1">
      <c r="A9480" s="115" t="s">
        <v>24902</v>
      </c>
      <c r="B9480" s="115" t="s">
        <v>24903</v>
      </c>
      <c r="C9480" s="115" t="s">
        <v>24904</v>
      </c>
      <c r="D9480" s="115" t="s">
        <v>8378</v>
      </c>
      <c r="E9480" s="115">
        <v>2.4777</v>
      </c>
      <c r="F9480" s="674">
        <v>293.83600000000001</v>
      </c>
      <c r="G9480" s="674">
        <v>295.84500000000003</v>
      </c>
      <c r="H9480" s="115">
        <f t="shared" si="296"/>
        <v>1.0068371472522089</v>
      </c>
      <c r="I9480" s="115">
        <f t="shared" si="297"/>
        <v>2.4946000000000002</v>
      </c>
    </row>
    <row r="9481" spans="1:9" hidden="1">
      <c r="A9481" s="115" t="s">
        <v>24905</v>
      </c>
      <c r="B9481" s="115" t="s">
        <v>24906</v>
      </c>
      <c r="C9481" s="115" t="s">
        <v>24907</v>
      </c>
      <c r="D9481" s="115" t="s">
        <v>1138</v>
      </c>
      <c r="E9481" s="115">
        <v>817.14580000000001</v>
      </c>
      <c r="F9481" s="674">
        <v>293.83600000000001</v>
      </c>
      <c r="G9481" s="674">
        <v>295.84500000000003</v>
      </c>
      <c r="H9481" s="115">
        <f t="shared" si="296"/>
        <v>1.0068371472522089</v>
      </c>
      <c r="I9481" s="115">
        <f t="shared" si="297"/>
        <v>822.73270000000002</v>
      </c>
    </row>
    <row r="9482" spans="1:9" hidden="1">
      <c r="A9482" s="115" t="s">
        <v>24908</v>
      </c>
      <c r="B9482" s="115" t="s">
        <v>24909</v>
      </c>
      <c r="C9482" s="115" t="s">
        <v>24910</v>
      </c>
      <c r="D9482" s="115" t="s">
        <v>1138</v>
      </c>
      <c r="E9482" s="115">
        <v>930.46050000000002</v>
      </c>
      <c r="F9482" s="674">
        <v>293.83600000000001</v>
      </c>
      <c r="G9482" s="674">
        <v>295.84500000000003</v>
      </c>
      <c r="H9482" s="115">
        <f t="shared" si="296"/>
        <v>1.0068371472522089</v>
      </c>
      <c r="I9482" s="115">
        <f t="shared" si="297"/>
        <v>936.82219999999995</v>
      </c>
    </row>
    <row r="9483" spans="1:9" hidden="1">
      <c r="A9483" s="115" t="s">
        <v>24911</v>
      </c>
      <c r="B9483" s="115" t="s">
        <v>24912</v>
      </c>
      <c r="C9483" s="115" t="s">
        <v>24913</v>
      </c>
      <c r="D9483" s="115" t="s">
        <v>1138</v>
      </c>
      <c r="E9483" s="115">
        <v>1326.3891000000001</v>
      </c>
      <c r="F9483" s="674">
        <v>293.83600000000001</v>
      </c>
      <c r="G9483" s="674">
        <v>295.84500000000003</v>
      </c>
      <c r="H9483" s="115">
        <f t="shared" si="296"/>
        <v>1.0068371472522089</v>
      </c>
      <c r="I9483" s="115">
        <f t="shared" si="297"/>
        <v>1335.4577999999999</v>
      </c>
    </row>
    <row r="9484" spans="1:9" hidden="1">
      <c r="A9484" s="115" t="s">
        <v>24914</v>
      </c>
      <c r="B9484" s="115" t="s">
        <v>24915</v>
      </c>
      <c r="C9484" s="115" t="s">
        <v>24916</v>
      </c>
      <c r="D9484" s="115" t="s">
        <v>1138</v>
      </c>
      <c r="E9484" s="115">
        <v>2258.3681999999999</v>
      </c>
      <c r="F9484" s="674">
        <v>293.83600000000001</v>
      </c>
      <c r="G9484" s="674">
        <v>295.84500000000003</v>
      </c>
      <c r="H9484" s="115">
        <f t="shared" si="296"/>
        <v>1.0068371472522089</v>
      </c>
      <c r="I9484" s="115">
        <f t="shared" si="297"/>
        <v>2273.8090000000002</v>
      </c>
    </row>
    <row r="9485" spans="1:9" hidden="1">
      <c r="A9485" s="115" t="s">
        <v>24917</v>
      </c>
      <c r="B9485" s="115" t="s">
        <v>24918</v>
      </c>
      <c r="C9485" s="115" t="s">
        <v>24919</v>
      </c>
      <c r="D9485" s="115" t="s">
        <v>1138</v>
      </c>
      <c r="E9485" s="115">
        <v>3022.8126999999999</v>
      </c>
      <c r="F9485" s="674">
        <v>293.83600000000001</v>
      </c>
      <c r="G9485" s="674">
        <v>295.84500000000003</v>
      </c>
      <c r="H9485" s="115">
        <f t="shared" si="296"/>
        <v>1.0068371472522089</v>
      </c>
      <c r="I9485" s="115">
        <f t="shared" si="297"/>
        <v>3043.4801000000002</v>
      </c>
    </row>
    <row r="9486" spans="1:9" hidden="1">
      <c r="A9486" s="115" t="s">
        <v>24920</v>
      </c>
      <c r="B9486" s="115" t="s">
        <v>24921</v>
      </c>
      <c r="C9486" s="115" t="s">
        <v>24922</v>
      </c>
      <c r="D9486" s="115" t="s">
        <v>1138</v>
      </c>
      <c r="E9486" s="115">
        <v>7504.0357999999997</v>
      </c>
      <c r="F9486" s="674">
        <v>293.83600000000001</v>
      </c>
      <c r="G9486" s="674">
        <v>295.84500000000003</v>
      </c>
      <c r="H9486" s="115">
        <f t="shared" si="296"/>
        <v>1.0068371472522089</v>
      </c>
      <c r="I9486" s="115">
        <f t="shared" si="297"/>
        <v>7555.3419999999996</v>
      </c>
    </row>
    <row r="9487" spans="1:9" hidden="1">
      <c r="A9487" s="115" t="s">
        <v>24923</v>
      </c>
      <c r="B9487" s="115" t="s">
        <v>24924</v>
      </c>
      <c r="C9487" s="115" t="s">
        <v>24925</v>
      </c>
      <c r="D9487" s="115" t="s">
        <v>1138</v>
      </c>
      <c r="E9487" s="115">
        <v>7861.2622000000001</v>
      </c>
      <c r="F9487" s="674">
        <v>293.83600000000001</v>
      </c>
      <c r="G9487" s="674">
        <v>295.84500000000003</v>
      </c>
      <c r="H9487" s="115">
        <f t="shared" si="296"/>
        <v>1.0068371472522089</v>
      </c>
      <c r="I9487" s="115">
        <f t="shared" si="297"/>
        <v>7915.0108</v>
      </c>
    </row>
    <row r="9488" spans="1:9" hidden="1">
      <c r="A9488" s="115" t="s">
        <v>24926</v>
      </c>
      <c r="B9488" s="115" t="s">
        <v>24927</v>
      </c>
      <c r="C9488" s="115" t="s">
        <v>24928</v>
      </c>
      <c r="D9488" s="115" t="s">
        <v>1453</v>
      </c>
      <c r="E9488" s="115">
        <v>2453.4686000000002</v>
      </c>
      <c r="F9488" s="674">
        <v>293.83600000000001</v>
      </c>
      <c r="G9488" s="674">
        <v>295.84500000000003</v>
      </c>
      <c r="H9488" s="115">
        <f t="shared" si="296"/>
        <v>1.0068371472522089</v>
      </c>
      <c r="I9488" s="115">
        <f t="shared" si="297"/>
        <v>2470.2433000000001</v>
      </c>
    </row>
    <row r="9489" spans="1:9" hidden="1">
      <c r="A9489" s="115" t="s">
        <v>24929</v>
      </c>
      <c r="B9489" s="115" t="s">
        <v>24930</v>
      </c>
      <c r="C9489" s="115" t="s">
        <v>24931</v>
      </c>
      <c r="D9489" s="115" t="s">
        <v>1242</v>
      </c>
      <c r="E9489" s="115">
        <v>63.784300000000002</v>
      </c>
      <c r="F9489" s="674">
        <v>293.83600000000001</v>
      </c>
      <c r="G9489" s="674">
        <v>295.84500000000003</v>
      </c>
      <c r="H9489" s="115">
        <f t="shared" si="296"/>
        <v>1.0068371472522089</v>
      </c>
      <c r="I9489" s="115">
        <f t="shared" si="297"/>
        <v>64.220399999999998</v>
      </c>
    </row>
    <row r="9490" spans="1:9" hidden="1">
      <c r="A9490" s="115" t="s">
        <v>24932</v>
      </c>
      <c r="B9490" s="115" t="s">
        <v>24933</v>
      </c>
      <c r="C9490" s="115" t="s">
        <v>24934</v>
      </c>
      <c r="D9490" s="115" t="s">
        <v>2038</v>
      </c>
      <c r="E9490" s="115">
        <v>51.17</v>
      </c>
      <c r="F9490" s="674">
        <v>293.83600000000001</v>
      </c>
      <c r="G9490" s="674">
        <v>295.84500000000003</v>
      </c>
      <c r="H9490" s="115">
        <f t="shared" si="296"/>
        <v>1.0068371472522089</v>
      </c>
      <c r="I9490" s="115">
        <f t="shared" si="297"/>
        <v>51.5199</v>
      </c>
    </row>
    <row r="9491" spans="1:9" hidden="1">
      <c r="A9491" s="115" t="s">
        <v>24935</v>
      </c>
      <c r="B9491" s="115" t="s">
        <v>24936</v>
      </c>
      <c r="C9491" s="115" t="s">
        <v>24937</v>
      </c>
      <c r="D9491" s="115" t="s">
        <v>1453</v>
      </c>
      <c r="E9491" s="115">
        <v>3040.7707</v>
      </c>
      <c r="F9491" s="674">
        <v>293.83600000000001</v>
      </c>
      <c r="G9491" s="674">
        <v>295.84500000000003</v>
      </c>
      <c r="H9491" s="115">
        <f t="shared" si="296"/>
        <v>1.0068371472522089</v>
      </c>
      <c r="I9491" s="115">
        <f t="shared" si="297"/>
        <v>3061.5608999999999</v>
      </c>
    </row>
    <row r="9492" spans="1:9" hidden="1">
      <c r="A9492" s="115" t="s">
        <v>24938</v>
      </c>
      <c r="B9492" s="115" t="s">
        <v>24939</v>
      </c>
      <c r="C9492" s="115" t="s">
        <v>24940</v>
      </c>
      <c r="D9492" s="115" t="s">
        <v>1453</v>
      </c>
      <c r="E9492" s="115">
        <v>3098.5061999999998</v>
      </c>
      <c r="F9492" s="674">
        <v>293.83600000000001</v>
      </c>
      <c r="G9492" s="674">
        <v>295.84500000000003</v>
      </c>
      <c r="H9492" s="115">
        <f t="shared" si="296"/>
        <v>1.0068371472522089</v>
      </c>
      <c r="I9492" s="115">
        <f t="shared" si="297"/>
        <v>3119.6911</v>
      </c>
    </row>
    <row r="9493" spans="1:9" hidden="1">
      <c r="A9493" s="115" t="s">
        <v>24941</v>
      </c>
      <c r="B9493" s="115" t="s">
        <v>24942</v>
      </c>
      <c r="C9493" s="115" t="s">
        <v>24943</v>
      </c>
      <c r="D9493" s="115" t="s">
        <v>1453</v>
      </c>
      <c r="E9493" s="115">
        <v>2492.6466999999998</v>
      </c>
      <c r="F9493" s="674">
        <v>293.83600000000001</v>
      </c>
      <c r="G9493" s="674">
        <v>295.84500000000003</v>
      </c>
      <c r="H9493" s="115">
        <f t="shared" si="296"/>
        <v>1.0068371472522089</v>
      </c>
      <c r="I9493" s="115">
        <f t="shared" si="297"/>
        <v>2509.6893</v>
      </c>
    </row>
    <row r="9494" spans="1:9" hidden="1">
      <c r="A9494" s="115" t="s">
        <v>24944</v>
      </c>
      <c r="B9494" s="115" t="s">
        <v>24945</v>
      </c>
      <c r="C9494" s="115" t="s">
        <v>24946</v>
      </c>
      <c r="D9494" s="115" t="s">
        <v>1453</v>
      </c>
      <c r="E9494" s="115">
        <v>2897.4715999999999</v>
      </c>
      <c r="F9494" s="674">
        <v>293.83600000000001</v>
      </c>
      <c r="G9494" s="674">
        <v>295.84500000000003</v>
      </c>
      <c r="H9494" s="115">
        <f t="shared" si="296"/>
        <v>1.0068371472522089</v>
      </c>
      <c r="I9494" s="115">
        <f t="shared" si="297"/>
        <v>2917.2820000000002</v>
      </c>
    </row>
    <row r="9495" spans="1:9" hidden="1">
      <c r="A9495" s="115" t="s">
        <v>24947</v>
      </c>
      <c r="B9495" s="115" t="s">
        <v>24948</v>
      </c>
      <c r="C9495" s="115" t="s">
        <v>24949</v>
      </c>
      <c r="D9495" s="115" t="s">
        <v>8378</v>
      </c>
      <c r="E9495" s="115">
        <v>7.5496999999999996</v>
      </c>
      <c r="F9495" s="674">
        <v>293.83600000000001</v>
      </c>
      <c r="G9495" s="674">
        <v>295.84500000000003</v>
      </c>
      <c r="H9495" s="115">
        <f t="shared" si="296"/>
        <v>1.0068371472522089</v>
      </c>
      <c r="I9495" s="115">
        <f t="shared" si="297"/>
        <v>7.6013000000000002</v>
      </c>
    </row>
    <row r="9496" spans="1:9" hidden="1">
      <c r="A9496" s="115" t="s">
        <v>24950</v>
      </c>
      <c r="B9496" s="115" t="s">
        <v>24951</v>
      </c>
      <c r="C9496" s="115" t="s">
        <v>24952</v>
      </c>
      <c r="D9496" s="115" t="s">
        <v>8378</v>
      </c>
      <c r="E9496" s="115">
        <v>7.3811</v>
      </c>
      <c r="F9496" s="674">
        <v>293.83600000000001</v>
      </c>
      <c r="G9496" s="674">
        <v>295.84500000000003</v>
      </c>
      <c r="H9496" s="115">
        <f t="shared" si="296"/>
        <v>1.0068371472522089</v>
      </c>
      <c r="I9496" s="115">
        <f t="shared" si="297"/>
        <v>7.4316000000000004</v>
      </c>
    </row>
    <row r="9497" spans="1:9" hidden="1">
      <c r="A9497" s="115" t="s">
        <v>24953</v>
      </c>
      <c r="B9497" s="115" t="s">
        <v>24954</v>
      </c>
      <c r="C9497" s="115" t="s">
        <v>24955</v>
      </c>
      <c r="D9497" s="115" t="s">
        <v>8378</v>
      </c>
      <c r="E9497" s="115">
        <v>7.5503999999999998</v>
      </c>
      <c r="F9497" s="674">
        <v>293.83600000000001</v>
      </c>
      <c r="G9497" s="674">
        <v>295.84500000000003</v>
      </c>
      <c r="H9497" s="115">
        <f t="shared" si="296"/>
        <v>1.0068371472522089</v>
      </c>
      <c r="I9497" s="115">
        <f t="shared" si="297"/>
        <v>7.6020000000000003</v>
      </c>
    </row>
    <row r="9498" spans="1:9" hidden="1">
      <c r="A9498" s="115" t="s">
        <v>24956</v>
      </c>
      <c r="B9498" s="115" t="s">
        <v>24957</v>
      </c>
      <c r="C9498" s="115" t="s">
        <v>24958</v>
      </c>
      <c r="D9498" s="115" t="s">
        <v>8378</v>
      </c>
      <c r="E9498" s="115">
        <v>20.770299999999999</v>
      </c>
      <c r="F9498" s="674">
        <v>293.83600000000001</v>
      </c>
      <c r="G9498" s="674">
        <v>295.84500000000003</v>
      </c>
      <c r="H9498" s="115">
        <f t="shared" si="296"/>
        <v>1.0068371472522089</v>
      </c>
      <c r="I9498" s="115">
        <f t="shared" si="297"/>
        <v>20.912299999999998</v>
      </c>
    </row>
    <row r="9499" spans="1:9" hidden="1">
      <c r="A9499" s="115" t="s">
        <v>24959</v>
      </c>
      <c r="B9499" s="115" t="s">
        <v>24960</v>
      </c>
      <c r="C9499" s="115" t="s">
        <v>24961</v>
      </c>
      <c r="D9499" s="115" t="s">
        <v>1694</v>
      </c>
      <c r="E9499" s="115">
        <v>26263.978500000001</v>
      </c>
      <c r="F9499" s="674">
        <v>293.83600000000001</v>
      </c>
      <c r="G9499" s="674">
        <v>295.84500000000003</v>
      </c>
      <c r="H9499" s="115">
        <f t="shared" si="296"/>
        <v>1.0068371472522089</v>
      </c>
      <c r="I9499" s="115">
        <f t="shared" si="297"/>
        <v>26443.549200000001</v>
      </c>
    </row>
    <row r="9500" spans="1:9" hidden="1">
      <c r="A9500" s="115" t="s">
        <v>24962</v>
      </c>
      <c r="B9500" s="115" t="s">
        <v>24963</v>
      </c>
      <c r="C9500" s="115" t="s">
        <v>24964</v>
      </c>
      <c r="D9500" s="115" t="s">
        <v>2038</v>
      </c>
      <c r="E9500" s="115">
        <v>259.60039999999998</v>
      </c>
      <c r="F9500" s="674">
        <v>293.83600000000001</v>
      </c>
      <c r="G9500" s="674">
        <v>295.84500000000003</v>
      </c>
      <c r="H9500" s="115">
        <f t="shared" si="296"/>
        <v>1.0068371472522089</v>
      </c>
      <c r="I9500" s="115">
        <f t="shared" si="297"/>
        <v>261.37529999999998</v>
      </c>
    </row>
    <row r="9501" spans="1:9" hidden="1">
      <c r="A9501" s="115" t="s">
        <v>24965</v>
      </c>
      <c r="B9501" s="115" t="s">
        <v>24966</v>
      </c>
      <c r="C9501" s="115" t="s">
        <v>24967</v>
      </c>
      <c r="D9501" s="115" t="s">
        <v>2038</v>
      </c>
      <c r="E9501" s="115">
        <v>281.19290000000001</v>
      </c>
      <c r="F9501" s="674">
        <v>293.83600000000001</v>
      </c>
      <c r="G9501" s="674">
        <v>295.84500000000003</v>
      </c>
      <c r="H9501" s="115">
        <f t="shared" si="296"/>
        <v>1.0068371472522089</v>
      </c>
      <c r="I9501" s="115">
        <f t="shared" si="297"/>
        <v>283.1155</v>
      </c>
    </row>
    <row r="9502" spans="1:9" hidden="1">
      <c r="A9502" s="115" t="s">
        <v>24968</v>
      </c>
      <c r="B9502" s="115" t="s">
        <v>24969</v>
      </c>
      <c r="C9502" s="115" t="s">
        <v>24970</v>
      </c>
      <c r="D9502" s="115" t="s">
        <v>2038</v>
      </c>
      <c r="E9502" s="115">
        <v>356.2045</v>
      </c>
      <c r="F9502" s="674">
        <v>293.83600000000001</v>
      </c>
      <c r="G9502" s="674">
        <v>295.84500000000003</v>
      </c>
      <c r="H9502" s="115">
        <f t="shared" si="296"/>
        <v>1.0068371472522089</v>
      </c>
      <c r="I9502" s="115">
        <f t="shared" si="297"/>
        <v>358.63990000000001</v>
      </c>
    </row>
    <row r="9503" spans="1:9" hidden="1">
      <c r="A9503" s="115" t="s">
        <v>24971</v>
      </c>
      <c r="B9503" s="115" t="s">
        <v>24972</v>
      </c>
      <c r="C9503" s="115" t="s">
        <v>24973</v>
      </c>
      <c r="D9503" s="115" t="s">
        <v>2038</v>
      </c>
      <c r="E9503" s="115">
        <v>456.92599999999999</v>
      </c>
      <c r="F9503" s="674">
        <v>293.83600000000001</v>
      </c>
      <c r="G9503" s="674">
        <v>295.84500000000003</v>
      </c>
      <c r="H9503" s="115">
        <f t="shared" si="296"/>
        <v>1.0068371472522089</v>
      </c>
      <c r="I9503" s="115">
        <f t="shared" si="297"/>
        <v>460.05009999999999</v>
      </c>
    </row>
    <row r="9504" spans="1:9" hidden="1">
      <c r="A9504" s="115" t="s">
        <v>24974</v>
      </c>
      <c r="B9504" s="115" t="s">
        <v>24975</v>
      </c>
      <c r="C9504" s="115" t="s">
        <v>24976</v>
      </c>
      <c r="D9504" s="115" t="s">
        <v>8378</v>
      </c>
      <c r="E9504" s="115">
        <v>13.867699999999999</v>
      </c>
      <c r="F9504" s="674">
        <v>293.83600000000001</v>
      </c>
      <c r="G9504" s="674">
        <v>295.84500000000003</v>
      </c>
      <c r="H9504" s="115">
        <f t="shared" si="296"/>
        <v>1.0068371472522089</v>
      </c>
      <c r="I9504" s="115">
        <f t="shared" si="297"/>
        <v>13.9625</v>
      </c>
    </row>
    <row r="9505" spans="1:9" hidden="1">
      <c r="A9505" s="115" t="s">
        <v>24977</v>
      </c>
      <c r="B9505" s="115" t="s">
        <v>24978</v>
      </c>
      <c r="C9505" s="115" t="s">
        <v>24979</v>
      </c>
      <c r="D9505" s="115" t="s">
        <v>8378</v>
      </c>
      <c r="E9505" s="115">
        <v>18.040700000000001</v>
      </c>
      <c r="F9505" s="674">
        <v>293.83600000000001</v>
      </c>
      <c r="G9505" s="674">
        <v>295.84500000000003</v>
      </c>
      <c r="H9505" s="115">
        <f t="shared" si="296"/>
        <v>1.0068371472522089</v>
      </c>
      <c r="I9505" s="115">
        <f t="shared" si="297"/>
        <v>18.164000000000001</v>
      </c>
    </row>
    <row r="9506" spans="1:9" hidden="1">
      <c r="A9506" s="115" t="s">
        <v>24980</v>
      </c>
      <c r="B9506" s="115" t="s">
        <v>24981</v>
      </c>
      <c r="C9506" s="115" t="s">
        <v>24982</v>
      </c>
      <c r="D9506" s="115" t="s">
        <v>24983</v>
      </c>
      <c r="E9506" s="115">
        <v>85.5107</v>
      </c>
      <c r="F9506" s="674">
        <v>293.83600000000001</v>
      </c>
      <c r="G9506" s="674">
        <v>295.84500000000003</v>
      </c>
      <c r="H9506" s="115">
        <f t="shared" si="296"/>
        <v>1.0068371472522089</v>
      </c>
      <c r="I9506" s="115">
        <f t="shared" si="297"/>
        <v>86.095299999999995</v>
      </c>
    </row>
    <row r="9507" spans="1:9" hidden="1">
      <c r="A9507" s="115" t="s">
        <v>24984</v>
      </c>
      <c r="B9507" s="115" t="s">
        <v>24985</v>
      </c>
      <c r="C9507" s="115" t="s">
        <v>24986</v>
      </c>
      <c r="D9507" s="115" t="s">
        <v>24983</v>
      </c>
      <c r="E9507" s="115">
        <v>125.5107</v>
      </c>
      <c r="F9507" s="674">
        <v>293.83600000000001</v>
      </c>
      <c r="G9507" s="674">
        <v>295.84500000000003</v>
      </c>
      <c r="H9507" s="115">
        <f t="shared" si="296"/>
        <v>1.0068371472522089</v>
      </c>
      <c r="I9507" s="115">
        <f t="shared" si="297"/>
        <v>126.36879999999999</v>
      </c>
    </row>
    <row r="9508" spans="1:9" hidden="1">
      <c r="A9508" s="115" t="s">
        <v>24987</v>
      </c>
      <c r="B9508" s="115" t="s">
        <v>24988</v>
      </c>
      <c r="C9508" s="115" t="s">
        <v>24989</v>
      </c>
      <c r="D9508" s="115" t="s">
        <v>1242</v>
      </c>
      <c r="E9508" s="115">
        <v>189</v>
      </c>
      <c r="F9508" s="674">
        <v>293.83600000000001</v>
      </c>
      <c r="G9508" s="674">
        <v>295.84500000000003</v>
      </c>
      <c r="H9508" s="115">
        <f t="shared" si="296"/>
        <v>1.0068371472522089</v>
      </c>
      <c r="I9508" s="115">
        <f t="shared" si="297"/>
        <v>190.29220000000001</v>
      </c>
    </row>
    <row r="9509" spans="1:9" hidden="1">
      <c r="A9509" s="115" t="s">
        <v>24990</v>
      </c>
      <c r="B9509" s="115" t="s">
        <v>24991</v>
      </c>
      <c r="C9509" s="115" t="s">
        <v>24992</v>
      </c>
      <c r="D9509" s="115" t="s">
        <v>1242</v>
      </c>
      <c r="E9509" s="115">
        <v>603.33950000000004</v>
      </c>
      <c r="F9509" s="674">
        <v>293.83600000000001</v>
      </c>
      <c r="G9509" s="674">
        <v>295.84500000000003</v>
      </c>
      <c r="H9509" s="115">
        <f t="shared" si="296"/>
        <v>1.0068371472522089</v>
      </c>
      <c r="I9509" s="115">
        <f t="shared" si="297"/>
        <v>607.46460000000002</v>
      </c>
    </row>
    <row r="9510" spans="1:9" hidden="1">
      <c r="A9510" s="115" t="s">
        <v>24993</v>
      </c>
      <c r="B9510" s="115" t="s">
        <v>24994</v>
      </c>
      <c r="C9510" s="115" t="s">
        <v>24995</v>
      </c>
      <c r="D9510" s="115" t="s">
        <v>1242</v>
      </c>
      <c r="E9510" s="115">
        <v>202.23</v>
      </c>
      <c r="F9510" s="674">
        <v>293.83600000000001</v>
      </c>
      <c r="G9510" s="674">
        <v>295.84500000000003</v>
      </c>
      <c r="H9510" s="115">
        <f t="shared" si="296"/>
        <v>1.0068371472522089</v>
      </c>
      <c r="I9510" s="115">
        <f t="shared" si="297"/>
        <v>203.61269999999999</v>
      </c>
    </row>
    <row r="9511" spans="1:9" hidden="1">
      <c r="A9511" s="115" t="s">
        <v>24996</v>
      </c>
      <c r="B9511" s="115" t="s">
        <v>24997</v>
      </c>
      <c r="C9511" s="115" t="s">
        <v>24998</v>
      </c>
      <c r="D9511" s="115" t="s">
        <v>1242</v>
      </c>
      <c r="E9511" s="115">
        <v>616.56949999999995</v>
      </c>
      <c r="F9511" s="674">
        <v>293.83600000000001</v>
      </c>
      <c r="G9511" s="674">
        <v>295.84500000000003</v>
      </c>
      <c r="H9511" s="115">
        <f t="shared" si="296"/>
        <v>1.0068371472522089</v>
      </c>
      <c r="I9511" s="115">
        <f t="shared" si="297"/>
        <v>620.78510000000006</v>
      </c>
    </row>
    <row r="9512" spans="1:9" hidden="1">
      <c r="A9512" s="115" t="s">
        <v>24999</v>
      </c>
      <c r="B9512" s="115" t="s">
        <v>25000</v>
      </c>
      <c r="C9512" s="115" t="s">
        <v>25001</v>
      </c>
      <c r="D9512" s="115" t="s">
        <v>1242</v>
      </c>
      <c r="E9512" s="115">
        <v>227.85</v>
      </c>
      <c r="F9512" s="674">
        <v>293.83600000000001</v>
      </c>
      <c r="G9512" s="674">
        <v>295.84500000000003</v>
      </c>
      <c r="H9512" s="115">
        <f t="shared" si="296"/>
        <v>1.0068371472522089</v>
      </c>
      <c r="I9512" s="115">
        <f t="shared" si="297"/>
        <v>229.40780000000001</v>
      </c>
    </row>
    <row r="9513" spans="1:9" hidden="1">
      <c r="A9513" s="115" t="s">
        <v>25002</v>
      </c>
      <c r="B9513" s="115" t="s">
        <v>25003</v>
      </c>
      <c r="C9513" s="115" t="s">
        <v>25004</v>
      </c>
      <c r="D9513" s="115" t="s">
        <v>1242</v>
      </c>
      <c r="E9513" s="115">
        <v>642.18949999999995</v>
      </c>
      <c r="F9513" s="674">
        <v>293.83600000000001</v>
      </c>
      <c r="G9513" s="674">
        <v>295.84500000000003</v>
      </c>
      <c r="H9513" s="115">
        <f t="shared" si="296"/>
        <v>1.0068371472522089</v>
      </c>
      <c r="I9513" s="115">
        <f t="shared" si="297"/>
        <v>646.58019999999999</v>
      </c>
    </row>
    <row r="9514" spans="1:9" hidden="1">
      <c r="A9514" s="115" t="s">
        <v>25005</v>
      </c>
      <c r="B9514" s="115" t="s">
        <v>25006</v>
      </c>
      <c r="C9514" s="115" t="s">
        <v>25007</v>
      </c>
      <c r="D9514" s="115" t="s">
        <v>1242</v>
      </c>
      <c r="E9514" s="115">
        <v>273</v>
      </c>
      <c r="F9514" s="674">
        <v>293.83600000000001</v>
      </c>
      <c r="G9514" s="674">
        <v>295.84500000000003</v>
      </c>
      <c r="H9514" s="115">
        <f t="shared" si="296"/>
        <v>1.0068371472522089</v>
      </c>
      <c r="I9514" s="115">
        <f t="shared" si="297"/>
        <v>274.86649999999997</v>
      </c>
    </row>
    <row r="9515" spans="1:9" hidden="1">
      <c r="A9515" s="115" t="s">
        <v>25008</v>
      </c>
      <c r="B9515" s="115" t="s">
        <v>25009</v>
      </c>
      <c r="C9515" s="115" t="s">
        <v>25010</v>
      </c>
      <c r="D9515" s="115" t="s">
        <v>1242</v>
      </c>
      <c r="E9515" s="115">
        <v>336.30450000000002</v>
      </c>
      <c r="F9515" s="674">
        <v>293.83600000000001</v>
      </c>
      <c r="G9515" s="674">
        <v>295.84500000000003</v>
      </c>
      <c r="H9515" s="115">
        <f t="shared" si="296"/>
        <v>1.0068371472522089</v>
      </c>
      <c r="I9515" s="115">
        <f t="shared" si="297"/>
        <v>338.60390000000001</v>
      </c>
    </row>
    <row r="9516" spans="1:9" hidden="1">
      <c r="A9516" s="115" t="s">
        <v>25011</v>
      </c>
      <c r="B9516" s="115" t="s">
        <v>25012</v>
      </c>
      <c r="C9516" s="115" t="s">
        <v>25013</v>
      </c>
      <c r="D9516" s="115" t="s">
        <v>1242</v>
      </c>
      <c r="E9516" s="115">
        <v>163.15950000000001</v>
      </c>
      <c r="F9516" s="674">
        <v>293.83600000000001</v>
      </c>
      <c r="G9516" s="674">
        <v>295.84500000000003</v>
      </c>
      <c r="H9516" s="115">
        <f t="shared" si="296"/>
        <v>1.0068371472522089</v>
      </c>
      <c r="I9516" s="115">
        <f t="shared" si="297"/>
        <v>164.27500000000001</v>
      </c>
    </row>
    <row r="9517" spans="1:9" hidden="1">
      <c r="A9517" s="115" t="s">
        <v>25014</v>
      </c>
      <c r="B9517" s="115" t="s">
        <v>25015</v>
      </c>
      <c r="C9517" s="115" t="s">
        <v>25016</v>
      </c>
      <c r="D9517" s="115" t="s">
        <v>1242</v>
      </c>
      <c r="E9517" s="115">
        <v>325.5</v>
      </c>
      <c r="F9517" s="674">
        <v>293.83600000000001</v>
      </c>
      <c r="G9517" s="674">
        <v>295.84500000000003</v>
      </c>
      <c r="H9517" s="115">
        <f t="shared" si="296"/>
        <v>1.0068371472522089</v>
      </c>
      <c r="I9517" s="115">
        <f t="shared" si="297"/>
        <v>327.72550000000001</v>
      </c>
    </row>
    <row r="9518" spans="1:9" hidden="1">
      <c r="A9518" s="115" t="s">
        <v>25017</v>
      </c>
      <c r="B9518" s="115" t="s">
        <v>25018</v>
      </c>
      <c r="C9518" s="115" t="s">
        <v>25019</v>
      </c>
      <c r="D9518" s="115" t="s">
        <v>1242</v>
      </c>
      <c r="E9518" s="115">
        <v>355.85550000000001</v>
      </c>
      <c r="F9518" s="674">
        <v>293.83600000000001</v>
      </c>
      <c r="G9518" s="674">
        <v>295.84500000000003</v>
      </c>
      <c r="H9518" s="115">
        <f t="shared" si="296"/>
        <v>1.0068371472522089</v>
      </c>
      <c r="I9518" s="115">
        <f t="shared" si="297"/>
        <v>358.2885</v>
      </c>
    </row>
    <row r="9519" spans="1:9" hidden="1">
      <c r="A9519" s="115" t="s">
        <v>25020</v>
      </c>
      <c r="B9519" s="115" t="s">
        <v>25021</v>
      </c>
      <c r="C9519" s="115" t="s">
        <v>25022</v>
      </c>
      <c r="D9519" s="115" t="s">
        <v>1242</v>
      </c>
      <c r="E9519" s="115">
        <v>210.34280000000001</v>
      </c>
      <c r="F9519" s="674">
        <v>293.83600000000001</v>
      </c>
      <c r="G9519" s="674">
        <v>295.84500000000003</v>
      </c>
      <c r="H9519" s="115">
        <f t="shared" si="296"/>
        <v>1.0068371472522089</v>
      </c>
      <c r="I9519" s="115">
        <f t="shared" si="297"/>
        <v>211.7809</v>
      </c>
    </row>
    <row r="9520" spans="1:9" hidden="1">
      <c r="A9520" s="115" t="s">
        <v>25023</v>
      </c>
      <c r="B9520" s="115" t="s">
        <v>25024</v>
      </c>
      <c r="C9520" s="115" t="s">
        <v>25025</v>
      </c>
      <c r="D9520" s="115" t="s">
        <v>2038</v>
      </c>
      <c r="E9520" s="115">
        <v>71.907799999999995</v>
      </c>
      <c r="F9520" s="674">
        <v>293.83600000000001</v>
      </c>
      <c r="G9520" s="674">
        <v>295.84500000000003</v>
      </c>
      <c r="H9520" s="115">
        <f t="shared" si="296"/>
        <v>1.0068371472522089</v>
      </c>
      <c r="I9520" s="115">
        <f t="shared" si="297"/>
        <v>72.3994</v>
      </c>
    </row>
    <row r="9521" spans="1:9" hidden="1">
      <c r="A9521" s="115" t="s">
        <v>25026</v>
      </c>
      <c r="B9521" s="115" t="s">
        <v>25027</v>
      </c>
      <c r="C9521" s="115" t="s">
        <v>25028</v>
      </c>
      <c r="D9521" s="115" t="s">
        <v>8378</v>
      </c>
      <c r="E9521" s="115">
        <v>54.451700000000002</v>
      </c>
      <c r="F9521" s="674">
        <v>293.83600000000001</v>
      </c>
      <c r="G9521" s="674">
        <v>295.84500000000003</v>
      </c>
      <c r="H9521" s="115">
        <f t="shared" si="296"/>
        <v>1.0068371472522089</v>
      </c>
      <c r="I9521" s="115">
        <f t="shared" si="297"/>
        <v>54.823999999999998</v>
      </c>
    </row>
    <row r="9522" spans="1:9" hidden="1">
      <c r="A9522" s="115" t="s">
        <v>25029</v>
      </c>
      <c r="B9522" s="115" t="s">
        <v>25030</v>
      </c>
      <c r="C9522" s="115" t="s">
        <v>25031</v>
      </c>
      <c r="D9522" s="115" t="s">
        <v>8378</v>
      </c>
      <c r="E9522" s="115">
        <v>30.010200000000001</v>
      </c>
      <c r="F9522" s="674">
        <v>293.83600000000001</v>
      </c>
      <c r="G9522" s="674">
        <v>295.84500000000003</v>
      </c>
      <c r="H9522" s="115">
        <f t="shared" si="296"/>
        <v>1.0068371472522089</v>
      </c>
      <c r="I9522" s="115">
        <f t="shared" si="297"/>
        <v>30.215399999999999</v>
      </c>
    </row>
    <row r="9523" spans="1:9" hidden="1">
      <c r="A9523" s="115" t="s">
        <v>25032</v>
      </c>
      <c r="B9523" s="115" t="s">
        <v>25033</v>
      </c>
      <c r="C9523" s="115" t="s">
        <v>25034</v>
      </c>
      <c r="D9523" s="115" t="s">
        <v>1242</v>
      </c>
      <c r="E9523" s="115">
        <v>111.0573</v>
      </c>
      <c r="F9523" s="674">
        <v>293.83600000000001</v>
      </c>
      <c r="G9523" s="674">
        <v>295.84500000000003</v>
      </c>
      <c r="H9523" s="115">
        <f t="shared" si="296"/>
        <v>1.0068371472522089</v>
      </c>
      <c r="I9523" s="115">
        <f t="shared" si="297"/>
        <v>111.81659999999999</v>
      </c>
    </row>
    <row r="9524" spans="1:9" hidden="1">
      <c r="A9524" s="115" t="s">
        <v>25035</v>
      </c>
      <c r="B9524" s="115" t="s">
        <v>25036</v>
      </c>
      <c r="C9524" s="115" t="s">
        <v>25037</v>
      </c>
      <c r="D9524" s="115" t="s">
        <v>1242</v>
      </c>
      <c r="E9524" s="115">
        <v>189.67349999999999</v>
      </c>
      <c r="F9524" s="674">
        <v>293.83600000000001</v>
      </c>
      <c r="G9524" s="674">
        <v>295.84500000000003</v>
      </c>
      <c r="H9524" s="115">
        <f t="shared" si="296"/>
        <v>1.0068371472522089</v>
      </c>
      <c r="I9524" s="115">
        <f t="shared" si="297"/>
        <v>190.97030000000001</v>
      </c>
    </row>
    <row r="9525" spans="1:9" hidden="1">
      <c r="A9525" s="115" t="s">
        <v>25038</v>
      </c>
      <c r="B9525" s="115" t="s">
        <v>25039</v>
      </c>
      <c r="C9525" s="115" t="s">
        <v>25040</v>
      </c>
      <c r="D9525" s="115" t="s">
        <v>1242</v>
      </c>
      <c r="E9525" s="115">
        <v>85.428700000000006</v>
      </c>
      <c r="F9525" s="674">
        <v>293.83600000000001</v>
      </c>
      <c r="G9525" s="674">
        <v>295.84500000000003</v>
      </c>
      <c r="H9525" s="115">
        <f t="shared" si="296"/>
        <v>1.0068371472522089</v>
      </c>
      <c r="I9525" s="115">
        <f t="shared" si="297"/>
        <v>86.012799999999999</v>
      </c>
    </row>
    <row r="9526" spans="1:9" hidden="1">
      <c r="A9526" s="115" t="s">
        <v>25041</v>
      </c>
      <c r="B9526" s="115" t="s">
        <v>25042</v>
      </c>
      <c r="C9526" s="115" t="s">
        <v>25043</v>
      </c>
      <c r="D9526" s="115" t="s">
        <v>1242</v>
      </c>
      <c r="E9526" s="115">
        <v>145.90270000000001</v>
      </c>
      <c r="F9526" s="674">
        <v>293.83600000000001</v>
      </c>
      <c r="G9526" s="674">
        <v>295.84500000000003</v>
      </c>
      <c r="H9526" s="115">
        <f t="shared" si="296"/>
        <v>1.0068371472522089</v>
      </c>
      <c r="I9526" s="115">
        <f t="shared" si="297"/>
        <v>146.90029999999999</v>
      </c>
    </row>
    <row r="9527" spans="1:9" hidden="1">
      <c r="A9527" s="115" t="s">
        <v>25044</v>
      </c>
      <c r="B9527" s="115" t="s">
        <v>25045</v>
      </c>
      <c r="C9527" s="115" t="s">
        <v>25046</v>
      </c>
      <c r="D9527" s="115" t="s">
        <v>1242</v>
      </c>
      <c r="E9527" s="115">
        <v>72.614400000000003</v>
      </c>
      <c r="F9527" s="674">
        <v>293.83600000000001</v>
      </c>
      <c r="G9527" s="674">
        <v>295.84500000000003</v>
      </c>
      <c r="H9527" s="115">
        <f t="shared" si="296"/>
        <v>1.0068371472522089</v>
      </c>
      <c r="I9527" s="115">
        <f t="shared" si="297"/>
        <v>73.110900000000001</v>
      </c>
    </row>
    <row r="9528" spans="1:9" hidden="1">
      <c r="A9528" s="115" t="s">
        <v>25047</v>
      </c>
      <c r="B9528" s="115" t="s">
        <v>25048</v>
      </c>
      <c r="C9528" s="115" t="s">
        <v>25049</v>
      </c>
      <c r="D9528" s="115" t="s">
        <v>1242</v>
      </c>
      <c r="E9528" s="115">
        <v>124.01730000000001</v>
      </c>
      <c r="F9528" s="674">
        <v>293.83600000000001</v>
      </c>
      <c r="G9528" s="674">
        <v>295.84500000000003</v>
      </c>
      <c r="H9528" s="115">
        <f t="shared" si="296"/>
        <v>1.0068371472522089</v>
      </c>
      <c r="I9528" s="115">
        <f t="shared" si="297"/>
        <v>124.8652</v>
      </c>
    </row>
    <row r="9529" spans="1:9" hidden="1">
      <c r="A9529" s="115" t="s">
        <v>25050</v>
      </c>
      <c r="B9529" s="115" t="s">
        <v>25051</v>
      </c>
      <c r="C9529" s="115" t="s">
        <v>25052</v>
      </c>
      <c r="D9529" s="115" t="s">
        <v>1138</v>
      </c>
      <c r="E9529" s="115">
        <v>30.5733</v>
      </c>
      <c r="F9529" s="674">
        <v>293.83600000000001</v>
      </c>
      <c r="G9529" s="674">
        <v>295.84500000000003</v>
      </c>
      <c r="H9529" s="115">
        <f t="shared" si="296"/>
        <v>1.0068371472522089</v>
      </c>
      <c r="I9529" s="115">
        <f t="shared" si="297"/>
        <v>30.782299999999999</v>
      </c>
    </row>
    <row r="9530" spans="1:9" hidden="1">
      <c r="A9530" s="115" t="s">
        <v>25053</v>
      </c>
      <c r="B9530" s="115" t="s">
        <v>25054</v>
      </c>
      <c r="C9530" s="115" t="s">
        <v>25055</v>
      </c>
      <c r="D9530" s="115" t="s">
        <v>1242</v>
      </c>
      <c r="E9530" s="115">
        <v>30.508900000000001</v>
      </c>
      <c r="F9530" s="674">
        <v>293.83600000000001</v>
      </c>
      <c r="G9530" s="674">
        <v>295.84500000000003</v>
      </c>
      <c r="H9530" s="115">
        <f t="shared" si="296"/>
        <v>1.0068371472522089</v>
      </c>
      <c r="I9530" s="115">
        <f t="shared" si="297"/>
        <v>30.717500000000001</v>
      </c>
    </row>
    <row r="9531" spans="1:9" hidden="1">
      <c r="A9531" s="115" t="s">
        <v>25056</v>
      </c>
      <c r="B9531" s="115" t="s">
        <v>25057</v>
      </c>
      <c r="C9531" s="115" t="s">
        <v>25058</v>
      </c>
      <c r="D9531" s="115" t="s">
        <v>8378</v>
      </c>
      <c r="E9531" s="115">
        <v>7.27</v>
      </c>
      <c r="F9531" s="674">
        <v>293.83600000000001</v>
      </c>
      <c r="G9531" s="674">
        <v>295.84500000000003</v>
      </c>
      <c r="H9531" s="115">
        <f t="shared" si="296"/>
        <v>1.0068371472522089</v>
      </c>
      <c r="I9531" s="115">
        <f t="shared" si="297"/>
        <v>7.3197000000000001</v>
      </c>
    </row>
    <row r="9532" spans="1:9" hidden="1">
      <c r="A9532" s="115" t="s">
        <v>25059</v>
      </c>
      <c r="B9532" s="115" t="s">
        <v>25060</v>
      </c>
      <c r="C9532" s="115" t="s">
        <v>25061</v>
      </c>
      <c r="D9532" s="115" t="s">
        <v>8378</v>
      </c>
      <c r="E9532" s="115">
        <v>8.7597000000000005</v>
      </c>
      <c r="F9532" s="674">
        <v>293.83600000000001</v>
      </c>
      <c r="G9532" s="674">
        <v>295.84500000000003</v>
      </c>
      <c r="H9532" s="115">
        <f t="shared" si="296"/>
        <v>1.0068371472522089</v>
      </c>
      <c r="I9532" s="115">
        <f t="shared" si="297"/>
        <v>8.8195999999999994</v>
      </c>
    </row>
    <row r="9533" spans="1:9" hidden="1">
      <c r="A9533" s="115" t="s">
        <v>25062</v>
      </c>
      <c r="B9533" s="115" t="s">
        <v>25063</v>
      </c>
      <c r="C9533" s="115" t="s">
        <v>25064</v>
      </c>
      <c r="D9533" s="115" t="s">
        <v>8378</v>
      </c>
      <c r="E9533" s="115">
        <v>9.7926000000000002</v>
      </c>
      <c r="F9533" s="674">
        <v>293.83600000000001</v>
      </c>
      <c r="G9533" s="674">
        <v>295.84500000000003</v>
      </c>
      <c r="H9533" s="115">
        <f t="shared" si="296"/>
        <v>1.0068371472522089</v>
      </c>
      <c r="I9533" s="115">
        <f t="shared" si="297"/>
        <v>9.8596000000000004</v>
      </c>
    </row>
    <row r="9534" spans="1:9" hidden="1">
      <c r="A9534" s="115" t="s">
        <v>25065</v>
      </c>
      <c r="B9534" s="115" t="s">
        <v>25066</v>
      </c>
      <c r="C9534" s="115" t="s">
        <v>25067</v>
      </c>
      <c r="D9534" s="115" t="s">
        <v>8378</v>
      </c>
      <c r="E9534" s="115">
        <v>7.3090999999999999</v>
      </c>
      <c r="F9534" s="674">
        <v>293.83600000000001</v>
      </c>
      <c r="G9534" s="674">
        <v>295.84500000000003</v>
      </c>
      <c r="H9534" s="115">
        <f t="shared" si="296"/>
        <v>1.0068371472522089</v>
      </c>
      <c r="I9534" s="115">
        <f t="shared" si="297"/>
        <v>7.3590999999999998</v>
      </c>
    </row>
    <row r="9535" spans="1:9" hidden="1">
      <c r="A9535" s="115" t="s">
        <v>25068</v>
      </c>
      <c r="B9535" s="115" t="s">
        <v>25069</v>
      </c>
      <c r="C9535" s="115" t="s">
        <v>25070</v>
      </c>
      <c r="D9535" s="115" t="s">
        <v>2038</v>
      </c>
      <c r="E9535" s="115">
        <v>61.138599999999997</v>
      </c>
      <c r="F9535" s="674">
        <v>293.83600000000001</v>
      </c>
      <c r="G9535" s="674">
        <v>295.84500000000003</v>
      </c>
      <c r="H9535" s="115">
        <f t="shared" si="296"/>
        <v>1.0068371472522089</v>
      </c>
      <c r="I9535" s="115">
        <f t="shared" si="297"/>
        <v>61.556600000000003</v>
      </c>
    </row>
    <row r="9536" spans="1:9" hidden="1">
      <c r="A9536" s="115" t="s">
        <v>25071</v>
      </c>
      <c r="B9536" s="115" t="s">
        <v>25072</v>
      </c>
      <c r="C9536" s="115" t="s">
        <v>25073</v>
      </c>
      <c r="D9536" s="115" t="s">
        <v>1453</v>
      </c>
      <c r="E9536" s="115">
        <v>1867.9002</v>
      </c>
      <c r="F9536" s="674">
        <v>293.83600000000001</v>
      </c>
      <c r="G9536" s="674">
        <v>295.84500000000003</v>
      </c>
      <c r="H9536" s="115">
        <f t="shared" si="296"/>
        <v>1.0068371472522089</v>
      </c>
      <c r="I9536" s="115">
        <f t="shared" si="297"/>
        <v>1880.6713</v>
      </c>
    </row>
    <row r="9537" spans="1:9" hidden="1">
      <c r="A9537" s="115" t="s">
        <v>25074</v>
      </c>
      <c r="B9537" s="115" t="s">
        <v>25075</v>
      </c>
      <c r="C9537" s="115" t="s">
        <v>25076</v>
      </c>
      <c r="D9537" s="115" t="s">
        <v>1453</v>
      </c>
      <c r="E9537" s="115">
        <v>1494.3202000000001</v>
      </c>
      <c r="F9537" s="674">
        <v>293.83600000000001</v>
      </c>
      <c r="G9537" s="674">
        <v>295.84500000000003</v>
      </c>
      <c r="H9537" s="115">
        <f t="shared" si="296"/>
        <v>1.0068371472522089</v>
      </c>
      <c r="I9537" s="115">
        <f t="shared" si="297"/>
        <v>1504.5371</v>
      </c>
    </row>
    <row r="9538" spans="1:9" hidden="1">
      <c r="A9538" s="115" t="s">
        <v>25077</v>
      </c>
      <c r="B9538" s="115" t="s">
        <v>25078</v>
      </c>
      <c r="C9538" s="115" t="s">
        <v>25079</v>
      </c>
      <c r="D9538" s="115" t="s">
        <v>1453</v>
      </c>
      <c r="E9538" s="115">
        <v>1307.5300999999999</v>
      </c>
      <c r="F9538" s="674">
        <v>293.83600000000001</v>
      </c>
      <c r="G9538" s="674">
        <v>295.84500000000003</v>
      </c>
      <c r="H9538" s="115">
        <f t="shared" si="296"/>
        <v>1.0068371472522089</v>
      </c>
      <c r="I9538" s="115">
        <f t="shared" si="297"/>
        <v>1316.4699000000001</v>
      </c>
    </row>
    <row r="9539" spans="1:9" hidden="1">
      <c r="A9539" s="115" t="s">
        <v>25080</v>
      </c>
      <c r="B9539" s="115" t="s">
        <v>25081</v>
      </c>
      <c r="C9539" s="115" t="s">
        <v>25082</v>
      </c>
      <c r="D9539" s="115" t="s">
        <v>1453</v>
      </c>
      <c r="E9539" s="115">
        <v>1046.0241000000001</v>
      </c>
      <c r="F9539" s="674">
        <v>293.83600000000001</v>
      </c>
      <c r="G9539" s="674">
        <v>295.84500000000003</v>
      </c>
      <c r="H9539" s="115">
        <f t="shared" si="296"/>
        <v>1.0068371472522089</v>
      </c>
      <c r="I9539" s="115">
        <f t="shared" si="297"/>
        <v>1053.1759</v>
      </c>
    </row>
    <row r="9540" spans="1:9" hidden="1">
      <c r="A9540" s="115" t="s">
        <v>25083</v>
      </c>
      <c r="B9540" s="115" t="s">
        <v>25084</v>
      </c>
      <c r="C9540" s="115" t="s">
        <v>25085</v>
      </c>
      <c r="D9540" s="115" t="s">
        <v>1453</v>
      </c>
      <c r="E9540" s="115">
        <v>2567.19</v>
      </c>
      <c r="F9540" s="674">
        <v>293.83600000000001</v>
      </c>
      <c r="G9540" s="674">
        <v>295.84500000000003</v>
      </c>
      <c r="H9540" s="115">
        <f t="shared" si="296"/>
        <v>1.0068371472522089</v>
      </c>
      <c r="I9540" s="115">
        <f t="shared" si="297"/>
        <v>2584.7422999999999</v>
      </c>
    </row>
    <row r="9541" spans="1:9" hidden="1">
      <c r="A9541" s="115" t="s">
        <v>25086</v>
      </c>
      <c r="B9541" s="115" t="s">
        <v>25087</v>
      </c>
      <c r="C9541" s="115" t="s">
        <v>25088</v>
      </c>
      <c r="D9541" s="115" t="s">
        <v>1453</v>
      </c>
      <c r="E9541" s="115">
        <v>2053.752</v>
      </c>
      <c r="F9541" s="674">
        <v>293.83600000000001</v>
      </c>
      <c r="G9541" s="674">
        <v>295.84500000000003</v>
      </c>
      <c r="H9541" s="115">
        <f t="shared" ref="H9541:H9604" si="298">G9541/F9541</f>
        <v>1.0068371472522089</v>
      </c>
      <c r="I9541" s="115">
        <f t="shared" ref="I9541:I9604" si="299">ROUND(H9541*E9541,4)</f>
        <v>2067.7937999999999</v>
      </c>
    </row>
    <row r="9542" spans="1:9" hidden="1">
      <c r="A9542" s="115" t="s">
        <v>25089</v>
      </c>
      <c r="B9542" s="115" t="s">
        <v>25090</v>
      </c>
      <c r="C9542" s="115" t="s">
        <v>25091</v>
      </c>
      <c r="D9542" s="115" t="s">
        <v>1453</v>
      </c>
      <c r="E9542" s="115">
        <v>1797.0329999999999</v>
      </c>
      <c r="F9542" s="674">
        <v>293.83600000000001</v>
      </c>
      <c r="G9542" s="674">
        <v>295.84500000000003</v>
      </c>
      <c r="H9542" s="115">
        <f t="shared" si="298"/>
        <v>1.0068371472522089</v>
      </c>
      <c r="I9542" s="115">
        <f t="shared" si="299"/>
        <v>1809.3196</v>
      </c>
    </row>
    <row r="9543" spans="1:9" hidden="1">
      <c r="A9543" s="115" t="s">
        <v>25092</v>
      </c>
      <c r="B9543" s="115" t="s">
        <v>25093</v>
      </c>
      <c r="C9543" s="115" t="s">
        <v>25094</v>
      </c>
      <c r="D9543" s="115" t="s">
        <v>1453</v>
      </c>
      <c r="E9543" s="115">
        <v>1437.6264000000001</v>
      </c>
      <c r="F9543" s="674">
        <v>293.83600000000001</v>
      </c>
      <c r="G9543" s="674">
        <v>295.84500000000003</v>
      </c>
      <c r="H9543" s="115">
        <f t="shared" si="298"/>
        <v>1.0068371472522089</v>
      </c>
      <c r="I9543" s="115">
        <f t="shared" si="299"/>
        <v>1447.4557</v>
      </c>
    </row>
    <row r="9544" spans="1:9" hidden="1">
      <c r="A9544" s="115" t="s">
        <v>25095</v>
      </c>
      <c r="B9544" s="115" t="s">
        <v>25096</v>
      </c>
      <c r="C9544" s="115" t="s">
        <v>25097</v>
      </c>
      <c r="D9544" s="115" t="s">
        <v>1453</v>
      </c>
      <c r="E9544" s="115">
        <v>650.22739999999999</v>
      </c>
      <c r="F9544" s="674">
        <v>293.83600000000001</v>
      </c>
      <c r="G9544" s="674">
        <v>295.84500000000003</v>
      </c>
      <c r="H9544" s="115">
        <f t="shared" si="298"/>
        <v>1.0068371472522089</v>
      </c>
      <c r="I9544" s="115">
        <f t="shared" si="299"/>
        <v>654.67309999999998</v>
      </c>
    </row>
    <row r="9545" spans="1:9" hidden="1">
      <c r="A9545" s="115" t="s">
        <v>25098</v>
      </c>
      <c r="B9545" s="115" t="s">
        <v>25099</v>
      </c>
      <c r="C9545" s="115" t="s">
        <v>25100</v>
      </c>
      <c r="D9545" s="115" t="s">
        <v>1453</v>
      </c>
      <c r="E9545" s="115">
        <v>660.72739999999999</v>
      </c>
      <c r="F9545" s="674">
        <v>293.83600000000001</v>
      </c>
      <c r="G9545" s="674">
        <v>295.84500000000003</v>
      </c>
      <c r="H9545" s="115">
        <f t="shared" si="298"/>
        <v>1.0068371472522089</v>
      </c>
      <c r="I9545" s="115">
        <f t="shared" si="299"/>
        <v>665.24490000000003</v>
      </c>
    </row>
    <row r="9546" spans="1:9" hidden="1">
      <c r="A9546" s="115" t="s">
        <v>25101</v>
      </c>
      <c r="B9546" s="115" t="s">
        <v>25102</v>
      </c>
      <c r="C9546" s="115" t="s">
        <v>25103</v>
      </c>
      <c r="D9546" s="115" t="s">
        <v>1453</v>
      </c>
      <c r="E9546" s="115">
        <v>665.97739999999999</v>
      </c>
      <c r="F9546" s="674">
        <v>293.83600000000001</v>
      </c>
      <c r="G9546" s="674">
        <v>295.84500000000003</v>
      </c>
      <c r="H9546" s="115">
        <f t="shared" si="298"/>
        <v>1.0068371472522089</v>
      </c>
      <c r="I9546" s="115">
        <f t="shared" si="299"/>
        <v>670.5308</v>
      </c>
    </row>
    <row r="9547" spans="1:9" hidden="1">
      <c r="A9547" s="115" t="s">
        <v>25104</v>
      </c>
      <c r="B9547" s="115" t="s">
        <v>25105</v>
      </c>
      <c r="C9547" s="115" t="s">
        <v>25106</v>
      </c>
      <c r="D9547" s="115" t="s">
        <v>1453</v>
      </c>
      <c r="E9547" s="115">
        <v>707.97739999999999</v>
      </c>
      <c r="F9547" s="674">
        <v>293.83600000000001</v>
      </c>
      <c r="G9547" s="674">
        <v>295.84500000000003</v>
      </c>
      <c r="H9547" s="115">
        <f t="shared" si="298"/>
        <v>1.0068371472522089</v>
      </c>
      <c r="I9547" s="115">
        <f t="shared" si="299"/>
        <v>712.81790000000001</v>
      </c>
    </row>
    <row r="9548" spans="1:9" hidden="1">
      <c r="A9548" s="115" t="s">
        <v>25107</v>
      </c>
      <c r="B9548" s="115" t="s">
        <v>25108</v>
      </c>
      <c r="C9548" s="115" t="s">
        <v>25109</v>
      </c>
      <c r="D9548" s="115" t="s">
        <v>1453</v>
      </c>
      <c r="E9548" s="115">
        <v>728.97739999999999</v>
      </c>
      <c r="F9548" s="674">
        <v>293.83600000000001</v>
      </c>
      <c r="G9548" s="674">
        <v>295.84500000000003</v>
      </c>
      <c r="H9548" s="115">
        <f t="shared" si="298"/>
        <v>1.0068371472522089</v>
      </c>
      <c r="I9548" s="115">
        <f t="shared" si="299"/>
        <v>733.9615</v>
      </c>
    </row>
    <row r="9549" spans="1:9" hidden="1">
      <c r="A9549" s="115" t="s">
        <v>25110</v>
      </c>
      <c r="B9549" s="115" t="s">
        <v>25111</v>
      </c>
      <c r="C9549" s="115" t="s">
        <v>25112</v>
      </c>
      <c r="D9549" s="115" t="s">
        <v>2038</v>
      </c>
      <c r="E9549" s="115">
        <v>77.373699999999999</v>
      </c>
      <c r="F9549" s="674">
        <v>293.83600000000001</v>
      </c>
      <c r="G9549" s="674">
        <v>295.84500000000003</v>
      </c>
      <c r="H9549" s="115">
        <f t="shared" si="298"/>
        <v>1.0068371472522089</v>
      </c>
      <c r="I9549" s="115">
        <f t="shared" si="299"/>
        <v>77.902699999999996</v>
      </c>
    </row>
    <row r="9550" spans="1:9" hidden="1">
      <c r="A9550" s="115" t="s">
        <v>25113</v>
      </c>
      <c r="B9550" s="115" t="s">
        <v>25114</v>
      </c>
      <c r="C9550" s="115" t="s">
        <v>25115</v>
      </c>
      <c r="D9550" s="115" t="s">
        <v>2038</v>
      </c>
      <c r="E9550" s="115">
        <v>3.5352999999999999</v>
      </c>
      <c r="F9550" s="674">
        <v>293.83600000000001</v>
      </c>
      <c r="G9550" s="674">
        <v>295.84500000000003</v>
      </c>
      <c r="H9550" s="115">
        <f t="shared" si="298"/>
        <v>1.0068371472522089</v>
      </c>
      <c r="I9550" s="115">
        <f t="shared" si="299"/>
        <v>3.5594999999999999</v>
      </c>
    </row>
    <row r="9551" spans="1:9" hidden="1">
      <c r="A9551" s="115" t="s">
        <v>25116</v>
      </c>
      <c r="B9551" s="115" t="s">
        <v>25117</v>
      </c>
      <c r="C9551" s="115" t="s">
        <v>25118</v>
      </c>
      <c r="D9551" s="115" t="s">
        <v>2038</v>
      </c>
      <c r="E9551" s="115">
        <v>15.0139</v>
      </c>
      <c r="F9551" s="674">
        <v>293.83600000000001</v>
      </c>
      <c r="G9551" s="674">
        <v>295.84500000000003</v>
      </c>
      <c r="H9551" s="115">
        <f t="shared" si="298"/>
        <v>1.0068371472522089</v>
      </c>
      <c r="I9551" s="115">
        <f t="shared" si="299"/>
        <v>15.1166</v>
      </c>
    </row>
    <row r="9552" spans="1:9" hidden="1">
      <c r="A9552" s="115" t="s">
        <v>25119</v>
      </c>
      <c r="B9552" s="115" t="s">
        <v>25120</v>
      </c>
      <c r="C9552" s="115" t="s">
        <v>25121</v>
      </c>
      <c r="D9552" s="115" t="s">
        <v>2038</v>
      </c>
      <c r="E9552" s="115">
        <v>173.87100000000001</v>
      </c>
      <c r="F9552" s="674">
        <v>293.83600000000001</v>
      </c>
      <c r="G9552" s="674">
        <v>295.84500000000003</v>
      </c>
      <c r="H9552" s="115">
        <f t="shared" si="298"/>
        <v>1.0068371472522089</v>
      </c>
      <c r="I9552" s="115">
        <f t="shared" si="299"/>
        <v>175.0598</v>
      </c>
    </row>
    <row r="9553" spans="1:9" hidden="1">
      <c r="A9553" s="115" t="s">
        <v>25122</v>
      </c>
      <c r="B9553" s="115" t="s">
        <v>25123</v>
      </c>
      <c r="C9553" s="115" t="s">
        <v>25124</v>
      </c>
      <c r="D9553" s="115" t="s">
        <v>2038</v>
      </c>
      <c r="E9553" s="115">
        <v>163.3526</v>
      </c>
      <c r="F9553" s="674">
        <v>293.83600000000001</v>
      </c>
      <c r="G9553" s="674">
        <v>295.84500000000003</v>
      </c>
      <c r="H9553" s="115">
        <f t="shared" si="298"/>
        <v>1.0068371472522089</v>
      </c>
      <c r="I9553" s="115">
        <f t="shared" si="299"/>
        <v>164.46950000000001</v>
      </c>
    </row>
    <row r="9554" spans="1:9" hidden="1">
      <c r="A9554" s="115" t="s">
        <v>25125</v>
      </c>
      <c r="B9554" s="115" t="s">
        <v>25126</v>
      </c>
      <c r="C9554" s="115" t="s">
        <v>25127</v>
      </c>
      <c r="D9554" s="115" t="s">
        <v>2038</v>
      </c>
      <c r="E9554" s="115">
        <v>167.0813</v>
      </c>
      <c r="F9554" s="674">
        <v>293.83600000000001</v>
      </c>
      <c r="G9554" s="674">
        <v>295.84500000000003</v>
      </c>
      <c r="H9554" s="115">
        <f t="shared" si="298"/>
        <v>1.0068371472522089</v>
      </c>
      <c r="I9554" s="115">
        <f t="shared" si="299"/>
        <v>168.22370000000001</v>
      </c>
    </row>
    <row r="9555" spans="1:9" hidden="1">
      <c r="A9555" s="115" t="s">
        <v>25128</v>
      </c>
      <c r="B9555" s="115" t="s">
        <v>25129</v>
      </c>
      <c r="C9555" s="115" t="s">
        <v>25130</v>
      </c>
      <c r="D9555" s="115" t="s">
        <v>2038</v>
      </c>
      <c r="E9555" s="115">
        <v>189.1343</v>
      </c>
      <c r="F9555" s="674">
        <v>293.83600000000001</v>
      </c>
      <c r="G9555" s="674">
        <v>295.84500000000003</v>
      </c>
      <c r="H9555" s="115">
        <f t="shared" si="298"/>
        <v>1.0068371472522089</v>
      </c>
      <c r="I9555" s="115">
        <f t="shared" si="299"/>
        <v>190.42740000000001</v>
      </c>
    </row>
    <row r="9556" spans="1:9" hidden="1">
      <c r="A9556" s="115" t="s">
        <v>25131</v>
      </c>
      <c r="B9556" s="115" t="s">
        <v>25132</v>
      </c>
      <c r="C9556" s="115" t="s">
        <v>25133</v>
      </c>
      <c r="D9556" s="115" t="s">
        <v>2038</v>
      </c>
      <c r="E9556" s="115">
        <v>245.15219999999999</v>
      </c>
      <c r="F9556" s="674">
        <v>293.83600000000001</v>
      </c>
      <c r="G9556" s="674">
        <v>295.84500000000003</v>
      </c>
      <c r="H9556" s="115">
        <f t="shared" si="298"/>
        <v>1.0068371472522089</v>
      </c>
      <c r="I9556" s="115">
        <f t="shared" si="299"/>
        <v>246.82830000000001</v>
      </c>
    </row>
    <row r="9557" spans="1:9" hidden="1">
      <c r="A9557" s="115" t="s">
        <v>25134</v>
      </c>
      <c r="B9557" s="115" t="s">
        <v>25135</v>
      </c>
      <c r="C9557" s="115" t="s">
        <v>25136</v>
      </c>
      <c r="D9557" s="115" t="s">
        <v>1242</v>
      </c>
      <c r="E9557" s="115">
        <v>161.65819999999999</v>
      </c>
      <c r="F9557" s="674">
        <v>293.83600000000001</v>
      </c>
      <c r="G9557" s="674">
        <v>295.84500000000003</v>
      </c>
      <c r="H9557" s="115">
        <f t="shared" si="298"/>
        <v>1.0068371472522089</v>
      </c>
      <c r="I9557" s="115">
        <f t="shared" si="299"/>
        <v>162.76349999999999</v>
      </c>
    </row>
    <row r="9558" spans="1:9" hidden="1">
      <c r="A9558" s="115" t="s">
        <v>25137</v>
      </c>
      <c r="B9558" s="115" t="s">
        <v>25138</v>
      </c>
      <c r="C9558" s="115" t="s">
        <v>25139</v>
      </c>
      <c r="D9558" s="115" t="s">
        <v>1242</v>
      </c>
      <c r="E9558" s="115">
        <v>194.87569999999999</v>
      </c>
      <c r="F9558" s="674">
        <v>293.83600000000001</v>
      </c>
      <c r="G9558" s="674">
        <v>295.84500000000003</v>
      </c>
      <c r="H9558" s="115">
        <f t="shared" si="298"/>
        <v>1.0068371472522089</v>
      </c>
      <c r="I9558" s="115">
        <f t="shared" si="299"/>
        <v>196.2081</v>
      </c>
    </row>
    <row r="9559" spans="1:9" hidden="1">
      <c r="A9559" s="115" t="s">
        <v>25140</v>
      </c>
      <c r="B9559" s="115" t="s">
        <v>25141</v>
      </c>
      <c r="C9559" s="115" t="s">
        <v>25142</v>
      </c>
      <c r="D9559" s="115" t="s">
        <v>2038</v>
      </c>
      <c r="E9559" s="115">
        <v>18.112500000000001</v>
      </c>
      <c r="F9559" s="674">
        <v>293.83600000000001</v>
      </c>
      <c r="G9559" s="674">
        <v>295.84500000000003</v>
      </c>
      <c r="H9559" s="115">
        <f t="shared" si="298"/>
        <v>1.0068371472522089</v>
      </c>
      <c r="I9559" s="115">
        <f t="shared" si="299"/>
        <v>18.2363</v>
      </c>
    </row>
    <row r="9560" spans="1:9" hidden="1">
      <c r="A9560" s="115" t="s">
        <v>25143</v>
      </c>
      <c r="B9560" s="115" t="s">
        <v>25144</v>
      </c>
      <c r="C9560" s="115" t="s">
        <v>25145</v>
      </c>
      <c r="D9560" s="115" t="s">
        <v>2038</v>
      </c>
      <c r="E9560" s="115">
        <v>15.852600000000001</v>
      </c>
      <c r="F9560" s="674">
        <v>293.83600000000001</v>
      </c>
      <c r="G9560" s="674">
        <v>295.84500000000003</v>
      </c>
      <c r="H9560" s="115">
        <f t="shared" si="298"/>
        <v>1.0068371472522089</v>
      </c>
      <c r="I9560" s="115">
        <f t="shared" si="299"/>
        <v>15.961</v>
      </c>
    </row>
    <row r="9561" spans="1:9" hidden="1">
      <c r="A9561" s="115" t="s">
        <v>25146</v>
      </c>
      <c r="B9561" s="115" t="s">
        <v>25147</v>
      </c>
      <c r="C9561" s="115" t="s">
        <v>25148</v>
      </c>
      <c r="D9561" s="115" t="s">
        <v>8378</v>
      </c>
      <c r="E9561" s="115">
        <v>92.096100000000007</v>
      </c>
      <c r="F9561" s="674">
        <v>293.83600000000001</v>
      </c>
      <c r="G9561" s="674">
        <v>295.84500000000003</v>
      </c>
      <c r="H9561" s="115">
        <f t="shared" si="298"/>
        <v>1.0068371472522089</v>
      </c>
      <c r="I9561" s="115">
        <f t="shared" si="299"/>
        <v>92.725800000000007</v>
      </c>
    </row>
    <row r="9562" spans="1:9" hidden="1">
      <c r="A9562" s="115" t="s">
        <v>25149</v>
      </c>
      <c r="B9562" s="115" t="s">
        <v>25150</v>
      </c>
      <c r="C9562" s="115" t="s">
        <v>25151</v>
      </c>
      <c r="D9562" s="115" t="s">
        <v>2038</v>
      </c>
      <c r="E9562" s="115">
        <v>13.784800000000001</v>
      </c>
      <c r="F9562" s="674">
        <v>293.83600000000001</v>
      </c>
      <c r="G9562" s="674">
        <v>295.84500000000003</v>
      </c>
      <c r="H9562" s="115">
        <f t="shared" si="298"/>
        <v>1.0068371472522089</v>
      </c>
      <c r="I9562" s="115">
        <f t="shared" si="299"/>
        <v>13.879</v>
      </c>
    </row>
    <row r="9563" spans="1:9" hidden="1">
      <c r="A9563" s="115" t="s">
        <v>25152</v>
      </c>
      <c r="B9563" s="115" t="s">
        <v>25153</v>
      </c>
      <c r="C9563" s="115" t="s">
        <v>25154</v>
      </c>
      <c r="D9563" s="115" t="s">
        <v>1138</v>
      </c>
      <c r="E9563" s="115">
        <v>197644.25140000001</v>
      </c>
      <c r="F9563" s="674">
        <v>293.83600000000001</v>
      </c>
      <c r="G9563" s="674">
        <v>295.84500000000003</v>
      </c>
      <c r="H9563" s="115">
        <f t="shared" si="298"/>
        <v>1.0068371472522089</v>
      </c>
      <c r="I9563" s="115">
        <f t="shared" si="299"/>
        <v>198995.57430000001</v>
      </c>
    </row>
    <row r="9564" spans="1:9" hidden="1">
      <c r="A9564" s="115" t="s">
        <v>25155</v>
      </c>
      <c r="B9564" s="115" t="s">
        <v>25156</v>
      </c>
      <c r="C9564" s="115" t="s">
        <v>25157</v>
      </c>
      <c r="D9564" s="115" t="s">
        <v>1242</v>
      </c>
      <c r="E9564" s="115">
        <v>76.364000000000004</v>
      </c>
      <c r="F9564" s="674">
        <v>293.83600000000001</v>
      </c>
      <c r="G9564" s="674">
        <v>295.84500000000003</v>
      </c>
      <c r="H9564" s="115">
        <f t="shared" si="298"/>
        <v>1.0068371472522089</v>
      </c>
      <c r="I9564" s="115">
        <f t="shared" si="299"/>
        <v>76.886099999999999</v>
      </c>
    </row>
    <row r="9565" spans="1:9" hidden="1">
      <c r="A9565" s="115" t="s">
        <v>25158</v>
      </c>
      <c r="B9565" s="115" t="s">
        <v>25159</v>
      </c>
      <c r="C9565" s="115" t="s">
        <v>25160</v>
      </c>
      <c r="D9565" s="115" t="s">
        <v>1242</v>
      </c>
      <c r="E9565" s="115">
        <v>90.435400000000001</v>
      </c>
      <c r="F9565" s="674">
        <v>293.83600000000001</v>
      </c>
      <c r="G9565" s="674">
        <v>295.84500000000003</v>
      </c>
      <c r="H9565" s="115">
        <f t="shared" si="298"/>
        <v>1.0068371472522089</v>
      </c>
      <c r="I9565" s="115">
        <f t="shared" si="299"/>
        <v>91.053700000000006</v>
      </c>
    </row>
    <row r="9566" spans="1:9" hidden="1">
      <c r="A9566" s="115" t="s">
        <v>25161</v>
      </c>
      <c r="B9566" s="115" t="s">
        <v>25162</v>
      </c>
      <c r="C9566" s="115" t="s">
        <v>25163</v>
      </c>
      <c r="D9566" s="115" t="s">
        <v>1242</v>
      </c>
      <c r="E9566" s="115">
        <v>104.5068</v>
      </c>
      <c r="F9566" s="674">
        <v>293.83600000000001</v>
      </c>
      <c r="G9566" s="674">
        <v>295.84500000000003</v>
      </c>
      <c r="H9566" s="115">
        <f t="shared" si="298"/>
        <v>1.0068371472522089</v>
      </c>
      <c r="I9566" s="115">
        <f t="shared" si="299"/>
        <v>105.2213</v>
      </c>
    </row>
    <row r="9567" spans="1:9" hidden="1">
      <c r="A9567" s="115" t="s">
        <v>25164</v>
      </c>
      <c r="B9567" s="115" t="s">
        <v>25165</v>
      </c>
      <c r="C9567" s="115" t="s">
        <v>25166</v>
      </c>
      <c r="D9567" s="115" t="s">
        <v>1242</v>
      </c>
      <c r="E9567" s="115">
        <v>118.5782</v>
      </c>
      <c r="F9567" s="674">
        <v>293.83600000000001</v>
      </c>
      <c r="G9567" s="674">
        <v>295.84500000000003</v>
      </c>
      <c r="H9567" s="115">
        <f t="shared" si="298"/>
        <v>1.0068371472522089</v>
      </c>
      <c r="I9567" s="115">
        <f t="shared" si="299"/>
        <v>119.38890000000001</v>
      </c>
    </row>
    <row r="9568" spans="1:9" hidden="1">
      <c r="A9568" s="115" t="s">
        <v>25167</v>
      </c>
      <c r="B9568" s="115" t="s">
        <v>25168</v>
      </c>
      <c r="C9568" s="115" t="s">
        <v>25169</v>
      </c>
      <c r="D9568" s="115" t="s">
        <v>1242</v>
      </c>
      <c r="E9568" s="115">
        <v>120.54510000000001</v>
      </c>
      <c r="F9568" s="674">
        <v>293.83600000000001</v>
      </c>
      <c r="G9568" s="674">
        <v>295.84500000000003</v>
      </c>
      <c r="H9568" s="115">
        <f t="shared" si="298"/>
        <v>1.0068371472522089</v>
      </c>
      <c r="I9568" s="115">
        <f t="shared" si="299"/>
        <v>121.3693</v>
      </c>
    </row>
    <row r="9569" spans="1:9" hidden="1">
      <c r="A9569" s="115" t="s">
        <v>25170</v>
      </c>
      <c r="B9569" s="115" t="s">
        <v>25171</v>
      </c>
      <c r="C9569" s="115" t="s">
        <v>25172</v>
      </c>
      <c r="D9569" s="115" t="s">
        <v>1242</v>
      </c>
      <c r="E9569" s="115">
        <v>158.35069999999999</v>
      </c>
      <c r="F9569" s="674">
        <v>293.83600000000001</v>
      </c>
      <c r="G9569" s="674">
        <v>295.84500000000003</v>
      </c>
      <c r="H9569" s="115">
        <f t="shared" si="298"/>
        <v>1.0068371472522089</v>
      </c>
      <c r="I9569" s="115">
        <f t="shared" si="299"/>
        <v>159.43340000000001</v>
      </c>
    </row>
    <row r="9570" spans="1:9" hidden="1">
      <c r="A9570" s="115" t="s">
        <v>25173</v>
      </c>
      <c r="B9570" s="115" t="s">
        <v>25174</v>
      </c>
      <c r="C9570" s="115" t="s">
        <v>25175</v>
      </c>
      <c r="D9570" s="115" t="s">
        <v>1242</v>
      </c>
      <c r="E9570" s="115">
        <v>196.15629999999999</v>
      </c>
      <c r="F9570" s="674">
        <v>293.83600000000001</v>
      </c>
      <c r="G9570" s="674">
        <v>295.84500000000003</v>
      </c>
      <c r="H9570" s="115">
        <f t="shared" si="298"/>
        <v>1.0068371472522089</v>
      </c>
      <c r="I9570" s="115">
        <f t="shared" si="299"/>
        <v>197.4974</v>
      </c>
    </row>
    <row r="9571" spans="1:9" hidden="1">
      <c r="A9571" s="115" t="s">
        <v>25176</v>
      </c>
      <c r="B9571" s="115" t="s">
        <v>25177</v>
      </c>
      <c r="C9571" s="115" t="s">
        <v>25178</v>
      </c>
      <c r="D9571" s="115" t="s">
        <v>1242</v>
      </c>
      <c r="E9571" s="115">
        <v>233.96190000000001</v>
      </c>
      <c r="F9571" s="674">
        <v>293.83600000000001</v>
      </c>
      <c r="G9571" s="674">
        <v>295.84500000000003</v>
      </c>
      <c r="H9571" s="115">
        <f t="shared" si="298"/>
        <v>1.0068371472522089</v>
      </c>
      <c r="I9571" s="115">
        <f t="shared" si="299"/>
        <v>235.5615</v>
      </c>
    </row>
    <row r="9572" spans="1:9" hidden="1">
      <c r="A9572" s="115" t="s">
        <v>25179</v>
      </c>
      <c r="B9572" s="115" t="s">
        <v>25180</v>
      </c>
      <c r="C9572" s="115" t="s">
        <v>25181</v>
      </c>
      <c r="D9572" s="115" t="s">
        <v>1242</v>
      </c>
      <c r="E9572" s="115">
        <v>271.76760000000002</v>
      </c>
      <c r="F9572" s="674">
        <v>293.83600000000001</v>
      </c>
      <c r="G9572" s="674">
        <v>295.84500000000003</v>
      </c>
      <c r="H9572" s="115">
        <f t="shared" si="298"/>
        <v>1.0068371472522089</v>
      </c>
      <c r="I9572" s="115">
        <f t="shared" si="299"/>
        <v>273.62569999999999</v>
      </c>
    </row>
    <row r="9573" spans="1:9" hidden="1">
      <c r="A9573" s="115" t="s">
        <v>25182</v>
      </c>
      <c r="B9573" s="115" t="s">
        <v>25183</v>
      </c>
      <c r="C9573" s="115" t="s">
        <v>25184</v>
      </c>
      <c r="D9573" s="115" t="s">
        <v>1242</v>
      </c>
      <c r="E9573" s="115">
        <v>91.083299999999994</v>
      </c>
      <c r="F9573" s="674">
        <v>293.83600000000001</v>
      </c>
      <c r="G9573" s="674">
        <v>295.84500000000003</v>
      </c>
      <c r="H9573" s="115">
        <f t="shared" si="298"/>
        <v>1.0068371472522089</v>
      </c>
      <c r="I9573" s="115">
        <f t="shared" si="299"/>
        <v>91.706000000000003</v>
      </c>
    </row>
    <row r="9574" spans="1:9" hidden="1">
      <c r="A9574" s="115" t="s">
        <v>25185</v>
      </c>
      <c r="B9574" s="115" t="s">
        <v>25186</v>
      </c>
      <c r="C9574" s="115" t="s">
        <v>25187</v>
      </c>
      <c r="D9574" s="115" t="s">
        <v>1242</v>
      </c>
      <c r="E9574" s="115">
        <v>105.15470000000001</v>
      </c>
      <c r="F9574" s="674">
        <v>293.83600000000001</v>
      </c>
      <c r="G9574" s="674">
        <v>295.84500000000003</v>
      </c>
      <c r="H9574" s="115">
        <f t="shared" si="298"/>
        <v>1.0068371472522089</v>
      </c>
      <c r="I9574" s="115">
        <f t="shared" si="299"/>
        <v>105.8737</v>
      </c>
    </row>
    <row r="9575" spans="1:9" hidden="1">
      <c r="A9575" s="115" t="s">
        <v>25188</v>
      </c>
      <c r="B9575" s="115" t="s">
        <v>25189</v>
      </c>
      <c r="C9575" s="115" t="s">
        <v>25190</v>
      </c>
      <c r="D9575" s="115" t="s">
        <v>1242</v>
      </c>
      <c r="E9575" s="115">
        <v>119.2261</v>
      </c>
      <c r="F9575" s="674">
        <v>293.83600000000001</v>
      </c>
      <c r="G9575" s="674">
        <v>295.84500000000003</v>
      </c>
      <c r="H9575" s="115">
        <f t="shared" si="298"/>
        <v>1.0068371472522089</v>
      </c>
      <c r="I9575" s="115">
        <f t="shared" si="299"/>
        <v>120.04130000000001</v>
      </c>
    </row>
    <row r="9576" spans="1:9" hidden="1">
      <c r="A9576" s="115" t="s">
        <v>25191</v>
      </c>
      <c r="B9576" s="115" t="s">
        <v>25192</v>
      </c>
      <c r="C9576" s="115" t="s">
        <v>25193</v>
      </c>
      <c r="D9576" s="115" t="s">
        <v>1242</v>
      </c>
      <c r="E9576" s="115">
        <v>133.29750000000001</v>
      </c>
      <c r="F9576" s="674">
        <v>293.83600000000001</v>
      </c>
      <c r="G9576" s="674">
        <v>295.84500000000003</v>
      </c>
      <c r="H9576" s="115">
        <f t="shared" si="298"/>
        <v>1.0068371472522089</v>
      </c>
      <c r="I9576" s="115">
        <f t="shared" si="299"/>
        <v>134.2089</v>
      </c>
    </row>
    <row r="9577" spans="1:9" hidden="1">
      <c r="A9577" s="115" t="s">
        <v>25194</v>
      </c>
      <c r="B9577" s="115" t="s">
        <v>25195</v>
      </c>
      <c r="C9577" s="115" t="s">
        <v>25196</v>
      </c>
      <c r="D9577" s="115" t="s">
        <v>1242</v>
      </c>
      <c r="E9577" s="115">
        <v>163.19929999999999</v>
      </c>
      <c r="F9577" s="674">
        <v>293.83600000000001</v>
      </c>
      <c r="G9577" s="674">
        <v>295.84500000000003</v>
      </c>
      <c r="H9577" s="115">
        <f t="shared" si="298"/>
        <v>1.0068371472522089</v>
      </c>
      <c r="I9577" s="115">
        <f t="shared" si="299"/>
        <v>164.3151</v>
      </c>
    </row>
    <row r="9578" spans="1:9" hidden="1">
      <c r="A9578" s="115" t="s">
        <v>25197</v>
      </c>
      <c r="B9578" s="115" t="s">
        <v>25198</v>
      </c>
      <c r="C9578" s="115" t="s">
        <v>25199</v>
      </c>
      <c r="D9578" s="115" t="s">
        <v>1242</v>
      </c>
      <c r="E9578" s="115">
        <v>128.07499999999999</v>
      </c>
      <c r="F9578" s="674">
        <v>293.83600000000001</v>
      </c>
      <c r="G9578" s="674">
        <v>295.84500000000003</v>
      </c>
      <c r="H9578" s="115">
        <f t="shared" si="298"/>
        <v>1.0068371472522089</v>
      </c>
      <c r="I9578" s="115">
        <f t="shared" si="299"/>
        <v>128.95070000000001</v>
      </c>
    </row>
    <row r="9579" spans="1:9" hidden="1">
      <c r="A9579" s="115" t="s">
        <v>25200</v>
      </c>
      <c r="B9579" s="115" t="s">
        <v>25201</v>
      </c>
      <c r="C9579" s="115" t="s">
        <v>25202</v>
      </c>
      <c r="D9579" s="115" t="s">
        <v>1242</v>
      </c>
      <c r="E9579" s="115">
        <v>165.88059999999999</v>
      </c>
      <c r="F9579" s="674">
        <v>293.83600000000001</v>
      </c>
      <c r="G9579" s="674">
        <v>295.84500000000003</v>
      </c>
      <c r="H9579" s="115">
        <f t="shared" si="298"/>
        <v>1.0068371472522089</v>
      </c>
      <c r="I9579" s="115">
        <f t="shared" si="299"/>
        <v>167.01480000000001</v>
      </c>
    </row>
    <row r="9580" spans="1:9" hidden="1">
      <c r="A9580" s="115" t="s">
        <v>25203</v>
      </c>
      <c r="B9580" s="115" t="s">
        <v>25204</v>
      </c>
      <c r="C9580" s="115" t="s">
        <v>25205</v>
      </c>
      <c r="D9580" s="115" t="s">
        <v>1242</v>
      </c>
      <c r="E9580" s="115">
        <v>203.68620000000001</v>
      </c>
      <c r="F9580" s="674">
        <v>293.83600000000001</v>
      </c>
      <c r="G9580" s="674">
        <v>295.84500000000003</v>
      </c>
      <c r="H9580" s="115">
        <f t="shared" si="298"/>
        <v>1.0068371472522089</v>
      </c>
      <c r="I9580" s="115">
        <f t="shared" si="299"/>
        <v>205.0788</v>
      </c>
    </row>
    <row r="9581" spans="1:9" hidden="1">
      <c r="A9581" s="115" t="s">
        <v>25206</v>
      </c>
      <c r="B9581" s="115" t="s">
        <v>25207</v>
      </c>
      <c r="C9581" s="115" t="s">
        <v>25208</v>
      </c>
      <c r="D9581" s="115" t="s">
        <v>1242</v>
      </c>
      <c r="E9581" s="115">
        <v>248.68119999999999</v>
      </c>
      <c r="F9581" s="674">
        <v>293.83600000000001</v>
      </c>
      <c r="G9581" s="674">
        <v>295.84500000000003</v>
      </c>
      <c r="H9581" s="115">
        <f t="shared" si="298"/>
        <v>1.0068371472522089</v>
      </c>
      <c r="I9581" s="115">
        <f t="shared" si="299"/>
        <v>250.38149999999999</v>
      </c>
    </row>
    <row r="9582" spans="1:9" hidden="1">
      <c r="A9582" s="115" t="s">
        <v>25209</v>
      </c>
      <c r="B9582" s="115" t="s">
        <v>25210</v>
      </c>
      <c r="C9582" s="115" t="s">
        <v>25211</v>
      </c>
      <c r="D9582" s="115" t="s">
        <v>1242</v>
      </c>
      <c r="E9582" s="115">
        <v>286.48689999999999</v>
      </c>
      <c r="F9582" s="674">
        <v>293.83600000000001</v>
      </c>
      <c r="G9582" s="674">
        <v>295.84500000000003</v>
      </c>
      <c r="H9582" s="115">
        <f t="shared" si="298"/>
        <v>1.0068371472522089</v>
      </c>
      <c r="I9582" s="115">
        <f t="shared" si="299"/>
        <v>288.44569999999999</v>
      </c>
    </row>
    <row r="9583" spans="1:9" hidden="1">
      <c r="A9583" s="115" t="s">
        <v>25212</v>
      </c>
      <c r="B9583" s="115" t="s">
        <v>25213</v>
      </c>
      <c r="C9583" s="115" t="s">
        <v>25214</v>
      </c>
      <c r="D9583" s="115" t="s">
        <v>1242</v>
      </c>
      <c r="E9583" s="115">
        <v>165.84360000000001</v>
      </c>
      <c r="F9583" s="674">
        <v>293.83600000000001</v>
      </c>
      <c r="G9583" s="674">
        <v>295.84500000000003</v>
      </c>
      <c r="H9583" s="115">
        <f t="shared" si="298"/>
        <v>1.0068371472522089</v>
      </c>
      <c r="I9583" s="115">
        <f t="shared" si="299"/>
        <v>166.97749999999999</v>
      </c>
    </row>
    <row r="9584" spans="1:9" hidden="1">
      <c r="A9584" s="115" t="s">
        <v>25215</v>
      </c>
      <c r="B9584" s="115" t="s">
        <v>25216</v>
      </c>
      <c r="C9584" s="115" t="s">
        <v>25217</v>
      </c>
      <c r="D9584" s="115" t="s">
        <v>1242</v>
      </c>
      <c r="E9584" s="115">
        <v>179.91499999999999</v>
      </c>
      <c r="F9584" s="674">
        <v>293.83600000000001</v>
      </c>
      <c r="G9584" s="674">
        <v>295.84500000000003</v>
      </c>
      <c r="H9584" s="115">
        <f t="shared" si="298"/>
        <v>1.0068371472522089</v>
      </c>
      <c r="I9584" s="115">
        <f t="shared" si="299"/>
        <v>181.14510000000001</v>
      </c>
    </row>
    <row r="9585" spans="1:9" hidden="1">
      <c r="A9585" s="115" t="s">
        <v>25218</v>
      </c>
      <c r="B9585" s="115" t="s">
        <v>25219</v>
      </c>
      <c r="C9585" s="115" t="s">
        <v>25220</v>
      </c>
      <c r="D9585" s="115" t="s">
        <v>1242</v>
      </c>
      <c r="E9585" s="115">
        <v>193.9864</v>
      </c>
      <c r="F9585" s="674">
        <v>293.83600000000001</v>
      </c>
      <c r="G9585" s="674">
        <v>295.84500000000003</v>
      </c>
      <c r="H9585" s="115">
        <f t="shared" si="298"/>
        <v>1.0068371472522089</v>
      </c>
      <c r="I9585" s="115">
        <f t="shared" si="299"/>
        <v>195.31270000000001</v>
      </c>
    </row>
    <row r="9586" spans="1:9" hidden="1">
      <c r="A9586" s="115" t="s">
        <v>25221</v>
      </c>
      <c r="B9586" s="115" t="s">
        <v>25222</v>
      </c>
      <c r="C9586" s="115" t="s">
        <v>25223</v>
      </c>
      <c r="D9586" s="115" t="s">
        <v>1242</v>
      </c>
      <c r="E9586" s="115">
        <v>208.05779999999999</v>
      </c>
      <c r="F9586" s="674">
        <v>293.83600000000001</v>
      </c>
      <c r="G9586" s="674">
        <v>295.84500000000003</v>
      </c>
      <c r="H9586" s="115">
        <f t="shared" si="298"/>
        <v>1.0068371472522089</v>
      </c>
      <c r="I9586" s="115">
        <f t="shared" si="299"/>
        <v>209.4803</v>
      </c>
    </row>
    <row r="9587" spans="1:9" hidden="1">
      <c r="A9587" s="115" t="s">
        <v>25224</v>
      </c>
      <c r="B9587" s="115" t="s">
        <v>25225</v>
      </c>
      <c r="C9587" s="115" t="s">
        <v>25226</v>
      </c>
      <c r="D9587" s="115" t="s">
        <v>1242</v>
      </c>
      <c r="E9587" s="115">
        <v>237.95959999999999</v>
      </c>
      <c r="F9587" s="674">
        <v>293.83600000000001</v>
      </c>
      <c r="G9587" s="674">
        <v>295.84500000000003</v>
      </c>
      <c r="H9587" s="115">
        <f t="shared" si="298"/>
        <v>1.0068371472522089</v>
      </c>
      <c r="I9587" s="115">
        <f t="shared" si="299"/>
        <v>239.5866</v>
      </c>
    </row>
    <row r="9588" spans="1:9" hidden="1">
      <c r="A9588" s="115" t="s">
        <v>25227</v>
      </c>
      <c r="B9588" s="115" t="s">
        <v>25228</v>
      </c>
      <c r="C9588" s="115" t="s">
        <v>25229</v>
      </c>
      <c r="D9588" s="115" t="s">
        <v>1242</v>
      </c>
      <c r="E9588" s="115">
        <v>202.83529999999999</v>
      </c>
      <c r="F9588" s="674">
        <v>293.83600000000001</v>
      </c>
      <c r="G9588" s="674">
        <v>295.84500000000003</v>
      </c>
      <c r="H9588" s="115">
        <f t="shared" si="298"/>
        <v>1.0068371472522089</v>
      </c>
      <c r="I9588" s="115">
        <f t="shared" si="299"/>
        <v>204.22210000000001</v>
      </c>
    </row>
    <row r="9589" spans="1:9" hidden="1">
      <c r="A9589" s="115" t="s">
        <v>25230</v>
      </c>
      <c r="B9589" s="115" t="s">
        <v>25231</v>
      </c>
      <c r="C9589" s="115" t="s">
        <v>25232</v>
      </c>
      <c r="D9589" s="115" t="s">
        <v>1242</v>
      </c>
      <c r="E9589" s="115">
        <v>240.64089999999999</v>
      </c>
      <c r="F9589" s="674">
        <v>293.83600000000001</v>
      </c>
      <c r="G9589" s="674">
        <v>295.84500000000003</v>
      </c>
      <c r="H9589" s="115">
        <f t="shared" si="298"/>
        <v>1.0068371472522089</v>
      </c>
      <c r="I9589" s="115">
        <f t="shared" si="299"/>
        <v>242.28620000000001</v>
      </c>
    </row>
    <row r="9590" spans="1:9" hidden="1">
      <c r="A9590" s="115" t="s">
        <v>25233</v>
      </c>
      <c r="B9590" s="115" t="s">
        <v>25234</v>
      </c>
      <c r="C9590" s="115" t="s">
        <v>25235</v>
      </c>
      <c r="D9590" s="115" t="s">
        <v>1242</v>
      </c>
      <c r="E9590" s="115">
        <v>278.44650000000001</v>
      </c>
      <c r="F9590" s="674">
        <v>293.83600000000001</v>
      </c>
      <c r="G9590" s="674">
        <v>295.84500000000003</v>
      </c>
      <c r="H9590" s="115">
        <f t="shared" si="298"/>
        <v>1.0068371472522089</v>
      </c>
      <c r="I9590" s="115">
        <f t="shared" si="299"/>
        <v>280.3503</v>
      </c>
    </row>
    <row r="9591" spans="1:9" hidden="1">
      <c r="A9591" s="115" t="s">
        <v>25236</v>
      </c>
      <c r="B9591" s="115" t="s">
        <v>25237</v>
      </c>
      <c r="C9591" s="115" t="s">
        <v>25238</v>
      </c>
      <c r="D9591" s="115" t="s">
        <v>1242</v>
      </c>
      <c r="E9591" s="115">
        <v>341.41500000000002</v>
      </c>
      <c r="F9591" s="674">
        <v>293.83600000000001</v>
      </c>
      <c r="G9591" s="674">
        <v>295.84500000000003</v>
      </c>
      <c r="H9591" s="115">
        <f t="shared" si="298"/>
        <v>1.0068371472522089</v>
      </c>
      <c r="I9591" s="115">
        <f t="shared" si="299"/>
        <v>343.74930000000001</v>
      </c>
    </row>
    <row r="9592" spans="1:9" hidden="1">
      <c r="A9592" s="115" t="s">
        <v>25239</v>
      </c>
      <c r="B9592" s="115" t="s">
        <v>25240</v>
      </c>
      <c r="C9592" s="115" t="s">
        <v>25241</v>
      </c>
      <c r="D9592" s="115" t="s">
        <v>1242</v>
      </c>
      <c r="E9592" s="115">
        <v>379.22070000000002</v>
      </c>
      <c r="F9592" s="674">
        <v>293.83600000000001</v>
      </c>
      <c r="G9592" s="674">
        <v>295.84500000000003</v>
      </c>
      <c r="H9592" s="115">
        <f t="shared" si="298"/>
        <v>1.0068371472522089</v>
      </c>
      <c r="I9592" s="115">
        <f t="shared" si="299"/>
        <v>381.81349999999998</v>
      </c>
    </row>
    <row r="9593" spans="1:9" hidden="1">
      <c r="A9593" s="115" t="s">
        <v>25242</v>
      </c>
      <c r="B9593" s="115" t="s">
        <v>25243</v>
      </c>
      <c r="C9593" s="115" t="s">
        <v>25244</v>
      </c>
      <c r="D9593" s="115" t="s">
        <v>1138</v>
      </c>
      <c r="E9593" s="115">
        <v>2904.759</v>
      </c>
      <c r="F9593" s="674">
        <v>293.83600000000001</v>
      </c>
      <c r="G9593" s="674">
        <v>295.84500000000003</v>
      </c>
      <c r="H9593" s="115">
        <f t="shared" si="298"/>
        <v>1.0068371472522089</v>
      </c>
      <c r="I9593" s="115">
        <f t="shared" si="299"/>
        <v>2924.6192999999998</v>
      </c>
    </row>
    <row r="9594" spans="1:9" hidden="1">
      <c r="A9594" s="115" t="s">
        <v>25245</v>
      </c>
      <c r="B9594" s="115" t="s">
        <v>25246</v>
      </c>
      <c r="C9594" s="115" t="s">
        <v>25247</v>
      </c>
      <c r="D9594" s="115" t="s">
        <v>1138</v>
      </c>
      <c r="E9594" s="115">
        <v>3368.4222</v>
      </c>
      <c r="F9594" s="674">
        <v>293.83600000000001</v>
      </c>
      <c r="G9594" s="674">
        <v>295.84500000000003</v>
      </c>
      <c r="H9594" s="115">
        <f t="shared" si="298"/>
        <v>1.0068371472522089</v>
      </c>
      <c r="I9594" s="115">
        <f t="shared" si="299"/>
        <v>3391.4526000000001</v>
      </c>
    </row>
    <row r="9595" spans="1:9" hidden="1">
      <c r="A9595" s="115" t="s">
        <v>25248</v>
      </c>
      <c r="B9595" s="115" t="s">
        <v>25249</v>
      </c>
      <c r="C9595" s="115" t="s">
        <v>25250</v>
      </c>
      <c r="D9595" s="115" t="s">
        <v>1138</v>
      </c>
      <c r="E9595" s="115">
        <v>4205.4177</v>
      </c>
      <c r="F9595" s="674">
        <v>293.83600000000001</v>
      </c>
      <c r="G9595" s="674">
        <v>295.84500000000003</v>
      </c>
      <c r="H9595" s="115">
        <f t="shared" si="298"/>
        <v>1.0068371472522089</v>
      </c>
      <c r="I9595" s="115">
        <f t="shared" si="299"/>
        <v>4234.1707999999999</v>
      </c>
    </row>
    <row r="9596" spans="1:9" hidden="1">
      <c r="A9596" s="115" t="s">
        <v>25251</v>
      </c>
      <c r="B9596" s="115" t="s">
        <v>25252</v>
      </c>
      <c r="C9596" s="115" t="s">
        <v>25253</v>
      </c>
      <c r="D9596" s="115" t="s">
        <v>1138</v>
      </c>
      <c r="E9596" s="115">
        <v>5044.0664999999999</v>
      </c>
      <c r="F9596" s="674">
        <v>293.83600000000001</v>
      </c>
      <c r="G9596" s="674">
        <v>295.84500000000003</v>
      </c>
      <c r="H9596" s="115">
        <f t="shared" si="298"/>
        <v>1.0068371472522089</v>
      </c>
      <c r="I9596" s="115">
        <f t="shared" si="299"/>
        <v>5078.5535</v>
      </c>
    </row>
    <row r="9597" spans="1:9" hidden="1">
      <c r="A9597" s="115" t="s">
        <v>25254</v>
      </c>
      <c r="B9597" s="115" t="s">
        <v>25255</v>
      </c>
      <c r="C9597" s="115" t="s">
        <v>25256</v>
      </c>
      <c r="D9597" s="115" t="s">
        <v>1138</v>
      </c>
      <c r="E9597" s="115">
        <v>5996.6445000000003</v>
      </c>
      <c r="F9597" s="674">
        <v>293.83600000000001</v>
      </c>
      <c r="G9597" s="674">
        <v>295.84500000000003</v>
      </c>
      <c r="H9597" s="115">
        <f t="shared" si="298"/>
        <v>1.0068371472522089</v>
      </c>
      <c r="I9597" s="115">
        <f t="shared" si="299"/>
        <v>6037.6444000000001</v>
      </c>
    </row>
    <row r="9598" spans="1:9" hidden="1">
      <c r="A9598" s="115" t="s">
        <v>25257</v>
      </c>
      <c r="B9598" s="115" t="s">
        <v>25258</v>
      </c>
      <c r="C9598" s="115" t="s">
        <v>25259</v>
      </c>
      <c r="D9598" s="115" t="s">
        <v>1138</v>
      </c>
      <c r="E9598" s="115">
        <v>1084.9952000000001</v>
      </c>
      <c r="F9598" s="674">
        <v>293.83600000000001</v>
      </c>
      <c r="G9598" s="674">
        <v>295.84500000000003</v>
      </c>
      <c r="H9598" s="115">
        <f t="shared" si="298"/>
        <v>1.0068371472522089</v>
      </c>
      <c r="I9598" s="115">
        <f t="shared" si="299"/>
        <v>1092.4135000000001</v>
      </c>
    </row>
    <row r="9599" spans="1:9" hidden="1">
      <c r="A9599" s="115" t="s">
        <v>25260</v>
      </c>
      <c r="B9599" s="115" t="s">
        <v>25261</v>
      </c>
      <c r="C9599" s="115" t="s">
        <v>25262</v>
      </c>
      <c r="D9599" s="115" t="s">
        <v>1138</v>
      </c>
      <c r="E9599" s="115">
        <v>1262.7334000000001</v>
      </c>
      <c r="F9599" s="674">
        <v>293.83600000000001</v>
      </c>
      <c r="G9599" s="674">
        <v>295.84500000000003</v>
      </c>
      <c r="H9599" s="115">
        <f t="shared" si="298"/>
        <v>1.0068371472522089</v>
      </c>
      <c r="I9599" s="115">
        <f t="shared" si="299"/>
        <v>1271.3669</v>
      </c>
    </row>
    <row r="9600" spans="1:9" hidden="1">
      <c r="A9600" s="115" t="s">
        <v>25263</v>
      </c>
      <c r="B9600" s="115" t="s">
        <v>25264</v>
      </c>
      <c r="C9600" s="115" t="s">
        <v>25265</v>
      </c>
      <c r="D9600" s="115" t="s">
        <v>1138</v>
      </c>
      <c r="E9600" s="115">
        <v>1694.9295999999999</v>
      </c>
      <c r="F9600" s="674">
        <v>293.83600000000001</v>
      </c>
      <c r="G9600" s="674">
        <v>295.84500000000003</v>
      </c>
      <c r="H9600" s="115">
        <f t="shared" si="298"/>
        <v>1.0068371472522089</v>
      </c>
      <c r="I9600" s="115">
        <f t="shared" si="299"/>
        <v>1706.5181</v>
      </c>
    </row>
    <row r="9601" spans="1:9" hidden="1">
      <c r="A9601" s="115" t="s">
        <v>25266</v>
      </c>
      <c r="B9601" s="115" t="s">
        <v>25267</v>
      </c>
      <c r="C9601" s="115" t="s">
        <v>25268</v>
      </c>
      <c r="D9601" s="115" t="s">
        <v>1138</v>
      </c>
      <c r="E9601" s="115">
        <v>2984.355</v>
      </c>
      <c r="F9601" s="674">
        <v>293.83600000000001</v>
      </c>
      <c r="G9601" s="674">
        <v>295.84500000000003</v>
      </c>
      <c r="H9601" s="115">
        <f t="shared" si="298"/>
        <v>1.0068371472522089</v>
      </c>
      <c r="I9601" s="115">
        <f t="shared" si="299"/>
        <v>3004.7595000000001</v>
      </c>
    </row>
    <row r="9602" spans="1:9" hidden="1">
      <c r="A9602" s="115" t="s">
        <v>25269</v>
      </c>
      <c r="B9602" s="115" t="s">
        <v>25270</v>
      </c>
      <c r="C9602" s="115" t="s">
        <v>25271</v>
      </c>
      <c r="D9602" s="115" t="s">
        <v>1138</v>
      </c>
      <c r="E9602" s="115">
        <v>3461.3081000000002</v>
      </c>
      <c r="F9602" s="674">
        <v>293.83600000000001</v>
      </c>
      <c r="G9602" s="674">
        <v>295.84500000000003</v>
      </c>
      <c r="H9602" s="115">
        <f t="shared" si="298"/>
        <v>1.0068371472522089</v>
      </c>
      <c r="I9602" s="115">
        <f t="shared" si="299"/>
        <v>3484.9735999999998</v>
      </c>
    </row>
    <row r="9603" spans="1:9" hidden="1">
      <c r="A9603" s="115" t="s">
        <v>25272</v>
      </c>
      <c r="B9603" s="115" t="s">
        <v>25273</v>
      </c>
      <c r="C9603" s="115" t="s">
        <v>25274</v>
      </c>
      <c r="D9603" s="115" t="s">
        <v>1138</v>
      </c>
      <c r="E9603" s="115">
        <v>4306.6319999999996</v>
      </c>
      <c r="F9603" s="674">
        <v>293.83600000000001</v>
      </c>
      <c r="G9603" s="674">
        <v>295.84500000000003</v>
      </c>
      <c r="H9603" s="115">
        <f t="shared" si="298"/>
        <v>1.0068371472522089</v>
      </c>
      <c r="I9603" s="115">
        <f t="shared" si="299"/>
        <v>4336.0771000000004</v>
      </c>
    </row>
    <row r="9604" spans="1:9" hidden="1">
      <c r="A9604" s="115" t="s">
        <v>25275</v>
      </c>
      <c r="B9604" s="115" t="s">
        <v>25276</v>
      </c>
      <c r="C9604" s="115" t="s">
        <v>25277</v>
      </c>
      <c r="D9604" s="115" t="s">
        <v>1138</v>
      </c>
      <c r="E9604" s="115">
        <v>5180.2245999999996</v>
      </c>
      <c r="F9604" s="674">
        <v>293.83600000000001</v>
      </c>
      <c r="G9604" s="674">
        <v>295.84500000000003</v>
      </c>
      <c r="H9604" s="115">
        <f t="shared" si="298"/>
        <v>1.0068371472522089</v>
      </c>
      <c r="I9604" s="115">
        <f t="shared" si="299"/>
        <v>5215.6426000000001</v>
      </c>
    </row>
    <row r="9605" spans="1:9" hidden="1">
      <c r="A9605" s="115" t="s">
        <v>25278</v>
      </c>
      <c r="B9605" s="115" t="s">
        <v>25279</v>
      </c>
      <c r="C9605" s="115" t="s">
        <v>25280</v>
      </c>
      <c r="D9605" s="115" t="s">
        <v>1138</v>
      </c>
      <c r="E9605" s="115">
        <v>6172.4933000000001</v>
      </c>
      <c r="F9605" s="674">
        <v>293.83600000000001</v>
      </c>
      <c r="G9605" s="674">
        <v>295.84500000000003</v>
      </c>
      <c r="H9605" s="115">
        <f t="shared" ref="H9605:H9668" si="300">G9605/F9605</f>
        <v>1.0068371472522089</v>
      </c>
      <c r="I9605" s="115">
        <f t="shared" ref="I9605:I9668" si="301">ROUND(H9605*E9605,4)</f>
        <v>6214.6954999999998</v>
      </c>
    </row>
    <row r="9606" spans="1:9" hidden="1">
      <c r="A9606" s="115" t="s">
        <v>25281</v>
      </c>
      <c r="B9606" s="115" t="s">
        <v>25282</v>
      </c>
      <c r="C9606" s="115" t="s">
        <v>25283</v>
      </c>
      <c r="D9606" s="115" t="s">
        <v>1453</v>
      </c>
      <c r="E9606" s="115">
        <v>423.74349999999998</v>
      </c>
      <c r="F9606" s="674">
        <v>293.83600000000001</v>
      </c>
      <c r="G9606" s="674">
        <v>295.84500000000003</v>
      </c>
      <c r="H9606" s="115">
        <f t="shared" si="300"/>
        <v>1.0068371472522089</v>
      </c>
      <c r="I9606" s="115">
        <f t="shared" si="301"/>
        <v>426.64069999999998</v>
      </c>
    </row>
    <row r="9607" spans="1:9" hidden="1">
      <c r="A9607" s="115" t="s">
        <v>25284</v>
      </c>
      <c r="B9607" s="115" t="s">
        <v>25285</v>
      </c>
      <c r="C9607" s="115" t="s">
        <v>25286</v>
      </c>
      <c r="D9607" s="115" t="s">
        <v>1453</v>
      </c>
      <c r="E9607" s="115">
        <v>436.04</v>
      </c>
      <c r="F9607" s="674">
        <v>293.83600000000001</v>
      </c>
      <c r="G9607" s="674">
        <v>295.84500000000003</v>
      </c>
      <c r="H9607" s="115">
        <f t="shared" si="300"/>
        <v>1.0068371472522089</v>
      </c>
      <c r="I9607" s="115">
        <f t="shared" si="301"/>
        <v>439.0213</v>
      </c>
    </row>
    <row r="9608" spans="1:9" hidden="1">
      <c r="A9608" s="115" t="s">
        <v>25287</v>
      </c>
      <c r="B9608" s="115" t="s">
        <v>25288</v>
      </c>
      <c r="C9608" s="115" t="s">
        <v>25289</v>
      </c>
      <c r="D9608" s="115" t="s">
        <v>1453</v>
      </c>
      <c r="E9608" s="115">
        <v>457.6</v>
      </c>
      <c r="F9608" s="674">
        <v>293.83600000000001</v>
      </c>
      <c r="G9608" s="674">
        <v>295.84500000000003</v>
      </c>
      <c r="H9608" s="115">
        <f t="shared" si="300"/>
        <v>1.0068371472522089</v>
      </c>
      <c r="I9608" s="115">
        <f t="shared" si="301"/>
        <v>460.7287</v>
      </c>
    </row>
    <row r="9609" spans="1:9" hidden="1">
      <c r="A9609" s="115" t="s">
        <v>25290</v>
      </c>
      <c r="B9609" s="115" t="s">
        <v>25291</v>
      </c>
      <c r="C9609" s="115" t="s">
        <v>25292</v>
      </c>
      <c r="D9609" s="115" t="s">
        <v>1453</v>
      </c>
      <c r="E9609" s="115">
        <v>485</v>
      </c>
      <c r="F9609" s="674">
        <v>293.83600000000001</v>
      </c>
      <c r="G9609" s="674">
        <v>295.84500000000003</v>
      </c>
      <c r="H9609" s="115">
        <f t="shared" si="300"/>
        <v>1.0068371472522089</v>
      </c>
      <c r="I9609" s="115">
        <f t="shared" si="301"/>
        <v>488.31599999999997</v>
      </c>
    </row>
    <row r="9610" spans="1:9" hidden="1">
      <c r="A9610" s="115" t="s">
        <v>25293</v>
      </c>
      <c r="B9610" s="115" t="s">
        <v>25294</v>
      </c>
      <c r="C9610" s="115" t="s">
        <v>25295</v>
      </c>
      <c r="D9610" s="115" t="s">
        <v>1453</v>
      </c>
      <c r="E9610" s="115">
        <v>500</v>
      </c>
      <c r="F9610" s="674">
        <v>293.83600000000001</v>
      </c>
      <c r="G9610" s="674">
        <v>295.84500000000003</v>
      </c>
      <c r="H9610" s="115">
        <f t="shared" si="300"/>
        <v>1.0068371472522089</v>
      </c>
      <c r="I9610" s="115">
        <f t="shared" si="301"/>
        <v>503.41860000000003</v>
      </c>
    </row>
    <row r="9611" spans="1:9" hidden="1">
      <c r="A9611" s="115" t="s">
        <v>25296</v>
      </c>
      <c r="B9611" s="115" t="s">
        <v>25297</v>
      </c>
      <c r="C9611" s="115" t="s">
        <v>25298</v>
      </c>
      <c r="D9611" s="115" t="s">
        <v>1453</v>
      </c>
      <c r="E9611" s="115">
        <v>525</v>
      </c>
      <c r="F9611" s="674">
        <v>293.83600000000001</v>
      </c>
      <c r="G9611" s="674">
        <v>295.84500000000003</v>
      </c>
      <c r="H9611" s="115">
        <f t="shared" si="300"/>
        <v>1.0068371472522089</v>
      </c>
      <c r="I9611" s="115">
        <f t="shared" si="301"/>
        <v>528.58950000000004</v>
      </c>
    </row>
    <row r="9612" spans="1:9" hidden="1">
      <c r="A9612" s="115" t="s">
        <v>25299</v>
      </c>
      <c r="B9612" s="115" t="s">
        <v>25300</v>
      </c>
      <c r="C9612" s="115" t="s">
        <v>25301</v>
      </c>
      <c r="D9612" s="115" t="s">
        <v>1242</v>
      </c>
      <c r="E9612" s="115">
        <v>461.59210000000002</v>
      </c>
      <c r="F9612" s="674">
        <v>293.83600000000001</v>
      </c>
      <c r="G9612" s="674">
        <v>295.84500000000003</v>
      </c>
      <c r="H9612" s="115">
        <f t="shared" si="300"/>
        <v>1.0068371472522089</v>
      </c>
      <c r="I9612" s="115">
        <f t="shared" si="301"/>
        <v>464.74810000000002</v>
      </c>
    </row>
    <row r="9613" spans="1:9" hidden="1">
      <c r="A9613" s="115" t="s">
        <v>25302</v>
      </c>
      <c r="B9613" s="115" t="s">
        <v>25303</v>
      </c>
      <c r="C9613" s="115" t="s">
        <v>25304</v>
      </c>
      <c r="D9613" s="115" t="s">
        <v>1138</v>
      </c>
      <c r="E9613" s="115">
        <v>2490.6713</v>
      </c>
      <c r="F9613" s="674">
        <v>293.83600000000001</v>
      </c>
      <c r="G9613" s="674">
        <v>295.84500000000003</v>
      </c>
      <c r="H9613" s="115">
        <f t="shared" si="300"/>
        <v>1.0068371472522089</v>
      </c>
      <c r="I9613" s="115">
        <f t="shared" si="301"/>
        <v>2507.7004000000002</v>
      </c>
    </row>
    <row r="9614" spans="1:9" hidden="1">
      <c r="A9614" s="115" t="s">
        <v>25305</v>
      </c>
      <c r="B9614" s="115" t="s">
        <v>25306</v>
      </c>
      <c r="C9614" s="115" t="s">
        <v>25307</v>
      </c>
      <c r="D9614" s="115" t="s">
        <v>1242</v>
      </c>
      <c r="E9614" s="115">
        <v>475.00619999999998</v>
      </c>
      <c r="F9614" s="674">
        <v>293.83600000000001</v>
      </c>
      <c r="G9614" s="674">
        <v>295.84500000000003</v>
      </c>
      <c r="H9614" s="115">
        <f t="shared" si="300"/>
        <v>1.0068371472522089</v>
      </c>
      <c r="I9614" s="115">
        <f t="shared" si="301"/>
        <v>478.25389999999999</v>
      </c>
    </row>
    <row r="9615" spans="1:9" hidden="1">
      <c r="A9615" s="115" t="s">
        <v>25308</v>
      </c>
      <c r="B9615" s="115" t="s">
        <v>25309</v>
      </c>
      <c r="C9615" s="115" t="s">
        <v>25310</v>
      </c>
      <c r="D9615" s="115" t="s">
        <v>1242</v>
      </c>
      <c r="E9615" s="115">
        <v>235.51390000000001</v>
      </c>
      <c r="F9615" s="674">
        <v>293.83600000000001</v>
      </c>
      <c r="G9615" s="674">
        <v>295.84500000000003</v>
      </c>
      <c r="H9615" s="115">
        <f t="shared" si="300"/>
        <v>1.0068371472522089</v>
      </c>
      <c r="I9615" s="115">
        <f t="shared" si="301"/>
        <v>237.1241</v>
      </c>
    </row>
    <row r="9616" spans="1:9" hidden="1">
      <c r="A9616" s="115" t="s">
        <v>25311</v>
      </c>
      <c r="B9616" s="115" t="s">
        <v>25312</v>
      </c>
      <c r="C9616" s="115" t="s">
        <v>25313</v>
      </c>
      <c r="D9616" s="115" t="s">
        <v>1138</v>
      </c>
      <c r="E9616" s="115">
        <v>2034.0623000000001</v>
      </c>
      <c r="F9616" s="674">
        <v>293.83600000000001</v>
      </c>
      <c r="G9616" s="674">
        <v>295.84500000000003</v>
      </c>
      <c r="H9616" s="115">
        <f t="shared" si="300"/>
        <v>1.0068371472522089</v>
      </c>
      <c r="I9616" s="115">
        <f t="shared" si="301"/>
        <v>2047.9694999999999</v>
      </c>
    </row>
    <row r="9617" spans="1:9" hidden="1">
      <c r="A9617" s="115" t="s">
        <v>25314</v>
      </c>
      <c r="B9617" s="115" t="s">
        <v>25315</v>
      </c>
      <c r="C9617" s="115" t="s">
        <v>25316</v>
      </c>
      <c r="D9617" s="115" t="s">
        <v>1138</v>
      </c>
      <c r="E9617" s="115">
        <v>505.42099999999999</v>
      </c>
      <c r="F9617" s="674">
        <v>293.83600000000001</v>
      </c>
      <c r="G9617" s="674">
        <v>295.84500000000003</v>
      </c>
      <c r="H9617" s="115">
        <f t="shared" si="300"/>
        <v>1.0068371472522089</v>
      </c>
      <c r="I9617" s="115">
        <f t="shared" si="301"/>
        <v>508.8766</v>
      </c>
    </row>
    <row r="9618" spans="1:9" hidden="1">
      <c r="A9618" s="115" t="s">
        <v>25317</v>
      </c>
      <c r="B9618" s="115" t="s">
        <v>25318</v>
      </c>
      <c r="C9618" s="115" t="s">
        <v>25319</v>
      </c>
      <c r="D9618" s="115" t="s">
        <v>8488</v>
      </c>
      <c r="E9618" s="115">
        <v>22.9</v>
      </c>
      <c r="F9618" s="674">
        <v>293.83600000000001</v>
      </c>
      <c r="G9618" s="674">
        <v>295.84500000000003</v>
      </c>
      <c r="H9618" s="115">
        <f t="shared" si="300"/>
        <v>1.0068371472522089</v>
      </c>
      <c r="I9618" s="115">
        <f t="shared" si="301"/>
        <v>23.0566</v>
      </c>
    </row>
    <row r="9619" spans="1:9" hidden="1">
      <c r="A9619" s="115" t="s">
        <v>25320</v>
      </c>
      <c r="B9619" s="115" t="s">
        <v>25321</v>
      </c>
      <c r="C9619" s="115" t="s">
        <v>25322</v>
      </c>
      <c r="D9619" s="115" t="s">
        <v>8856</v>
      </c>
      <c r="E9619" s="115">
        <v>4.58</v>
      </c>
      <c r="F9619" s="674">
        <v>293.83600000000001</v>
      </c>
      <c r="G9619" s="674">
        <v>295.84500000000003</v>
      </c>
      <c r="H9619" s="115">
        <f t="shared" si="300"/>
        <v>1.0068371472522089</v>
      </c>
      <c r="I9619" s="115">
        <f t="shared" si="301"/>
        <v>4.6113</v>
      </c>
    </row>
    <row r="9620" spans="1:9" hidden="1">
      <c r="A9620" s="115" t="s">
        <v>25323</v>
      </c>
      <c r="B9620" s="115" t="s">
        <v>25324</v>
      </c>
      <c r="C9620" s="115" t="s">
        <v>25325</v>
      </c>
      <c r="D9620" s="115" t="s">
        <v>1453</v>
      </c>
      <c r="E9620" s="115">
        <v>25.7639</v>
      </c>
      <c r="F9620" s="674">
        <v>293.83600000000001</v>
      </c>
      <c r="G9620" s="674">
        <v>295.84500000000003</v>
      </c>
      <c r="H9620" s="115">
        <f t="shared" si="300"/>
        <v>1.0068371472522089</v>
      </c>
      <c r="I9620" s="115">
        <f t="shared" si="301"/>
        <v>25.940100000000001</v>
      </c>
    </row>
    <row r="9621" spans="1:9" hidden="1">
      <c r="A9621" s="115" t="s">
        <v>25326</v>
      </c>
      <c r="B9621" s="115" t="s">
        <v>25327</v>
      </c>
      <c r="C9621" s="115" t="s">
        <v>25328</v>
      </c>
      <c r="D9621" s="115" t="s">
        <v>1242</v>
      </c>
      <c r="E9621" s="115">
        <v>5.9941000000000004</v>
      </c>
      <c r="F9621" s="674">
        <v>293.83600000000001</v>
      </c>
      <c r="G9621" s="674">
        <v>295.84500000000003</v>
      </c>
      <c r="H9621" s="115">
        <f t="shared" si="300"/>
        <v>1.0068371472522089</v>
      </c>
      <c r="I9621" s="115">
        <f t="shared" si="301"/>
        <v>6.0350999999999999</v>
      </c>
    </row>
    <row r="9622" spans="1:9" hidden="1">
      <c r="A9622" s="115" t="s">
        <v>25329</v>
      </c>
      <c r="B9622" s="115" t="s">
        <v>25330</v>
      </c>
      <c r="C9622" s="115" t="s">
        <v>25331</v>
      </c>
      <c r="D9622" s="115" t="s">
        <v>1242</v>
      </c>
      <c r="E9622" s="115">
        <v>21208.092100000002</v>
      </c>
      <c r="F9622" s="674">
        <v>293.83600000000001</v>
      </c>
      <c r="G9622" s="674">
        <v>295.84500000000003</v>
      </c>
      <c r="H9622" s="115">
        <f t="shared" si="300"/>
        <v>1.0068371472522089</v>
      </c>
      <c r="I9622" s="115">
        <f t="shared" si="301"/>
        <v>21353.0949</v>
      </c>
    </row>
    <row r="9623" spans="1:9" hidden="1">
      <c r="A9623" s="115" t="s">
        <v>25332</v>
      </c>
      <c r="B9623" s="115" t="s">
        <v>25333</v>
      </c>
      <c r="C9623" s="115" t="s">
        <v>25334</v>
      </c>
      <c r="D9623" s="115" t="s">
        <v>1242</v>
      </c>
      <c r="E9623" s="115">
        <v>39739.357600000003</v>
      </c>
      <c r="F9623" s="674">
        <v>293.83600000000001</v>
      </c>
      <c r="G9623" s="674">
        <v>295.84500000000003</v>
      </c>
      <c r="H9623" s="115">
        <f t="shared" si="300"/>
        <v>1.0068371472522089</v>
      </c>
      <c r="I9623" s="115">
        <f t="shared" si="301"/>
        <v>40011.061399999999</v>
      </c>
    </row>
    <row r="9624" spans="1:9" hidden="1">
      <c r="A9624" s="115" t="s">
        <v>25335</v>
      </c>
      <c r="B9624" s="115" t="s">
        <v>25336</v>
      </c>
      <c r="C9624" s="115" t="s">
        <v>25337</v>
      </c>
      <c r="D9624" s="115" t="s">
        <v>1242</v>
      </c>
      <c r="E9624" s="115">
        <v>24136.317800000001</v>
      </c>
      <c r="F9624" s="674">
        <v>293.83600000000001</v>
      </c>
      <c r="G9624" s="674">
        <v>295.84500000000003</v>
      </c>
      <c r="H9624" s="115">
        <f t="shared" si="300"/>
        <v>1.0068371472522089</v>
      </c>
      <c r="I9624" s="115">
        <f t="shared" si="301"/>
        <v>24301.341400000001</v>
      </c>
    </row>
    <row r="9625" spans="1:9" hidden="1">
      <c r="A9625" s="115" t="s">
        <v>25338</v>
      </c>
      <c r="B9625" s="115" t="s">
        <v>25339</v>
      </c>
      <c r="C9625" s="115" t="s">
        <v>25340</v>
      </c>
      <c r="D9625" s="115" t="s">
        <v>1242</v>
      </c>
      <c r="E9625" s="115">
        <v>45050.9977</v>
      </c>
      <c r="F9625" s="674">
        <v>293.83600000000001</v>
      </c>
      <c r="G9625" s="674">
        <v>295.84500000000003</v>
      </c>
      <c r="H9625" s="115">
        <f t="shared" si="300"/>
        <v>1.0068371472522089</v>
      </c>
      <c r="I9625" s="115">
        <f t="shared" si="301"/>
        <v>45359.017999999996</v>
      </c>
    </row>
    <row r="9626" spans="1:9" hidden="1">
      <c r="A9626" s="115" t="s">
        <v>25341</v>
      </c>
      <c r="B9626" s="115" t="s">
        <v>25342</v>
      </c>
      <c r="C9626" s="115" t="s">
        <v>25343</v>
      </c>
      <c r="D9626" s="115" t="s">
        <v>1242</v>
      </c>
      <c r="E9626" s="115">
        <v>51450.186099999999</v>
      </c>
      <c r="F9626" s="674">
        <v>293.83600000000001</v>
      </c>
      <c r="G9626" s="674">
        <v>295.84500000000003</v>
      </c>
      <c r="H9626" s="115">
        <f t="shared" si="300"/>
        <v>1.0068371472522089</v>
      </c>
      <c r="I9626" s="115">
        <f t="shared" si="301"/>
        <v>51801.958599999998</v>
      </c>
    </row>
    <row r="9627" spans="1:9" hidden="1">
      <c r="A9627" s="115" t="s">
        <v>25344</v>
      </c>
      <c r="B9627" s="115" t="s">
        <v>25345</v>
      </c>
      <c r="C9627" s="115" t="s">
        <v>25346</v>
      </c>
      <c r="D9627" s="115" t="s">
        <v>1242</v>
      </c>
      <c r="E9627" s="115">
        <v>45004.358</v>
      </c>
      <c r="F9627" s="674">
        <v>293.83600000000001</v>
      </c>
      <c r="G9627" s="674">
        <v>295.84500000000003</v>
      </c>
      <c r="H9627" s="115">
        <f t="shared" si="300"/>
        <v>1.0068371472522089</v>
      </c>
      <c r="I9627" s="115">
        <f t="shared" si="301"/>
        <v>45312.059399999998</v>
      </c>
    </row>
    <row r="9628" spans="1:9" hidden="1">
      <c r="A9628" s="115" t="s">
        <v>25347</v>
      </c>
      <c r="B9628" s="115" t="s">
        <v>25348</v>
      </c>
      <c r="C9628" s="115" t="s">
        <v>25349</v>
      </c>
      <c r="D9628" s="115" t="s">
        <v>1242</v>
      </c>
      <c r="E9628" s="115">
        <v>52779.3825</v>
      </c>
      <c r="F9628" s="674">
        <v>293.83600000000001</v>
      </c>
      <c r="G9628" s="674">
        <v>295.84500000000003</v>
      </c>
      <c r="H9628" s="115">
        <f t="shared" si="300"/>
        <v>1.0068371472522089</v>
      </c>
      <c r="I9628" s="115">
        <f t="shared" si="301"/>
        <v>53140.242899999997</v>
      </c>
    </row>
    <row r="9629" spans="1:9" hidden="1">
      <c r="A9629" s="115" t="s">
        <v>25350</v>
      </c>
      <c r="B9629" s="115" t="s">
        <v>25351</v>
      </c>
      <c r="C9629" s="115" t="s">
        <v>25352</v>
      </c>
      <c r="D9629" s="115" t="s">
        <v>1242</v>
      </c>
      <c r="E9629" s="115">
        <v>59203.735000000001</v>
      </c>
      <c r="F9629" s="674">
        <v>293.83600000000001</v>
      </c>
      <c r="G9629" s="674">
        <v>295.84500000000003</v>
      </c>
      <c r="H9629" s="115">
        <f t="shared" si="300"/>
        <v>1.0068371472522089</v>
      </c>
      <c r="I9629" s="115">
        <f t="shared" si="301"/>
        <v>59608.519699999997</v>
      </c>
    </row>
    <row r="9630" spans="1:9" hidden="1">
      <c r="A9630" s="115" t="s">
        <v>25353</v>
      </c>
      <c r="B9630" s="115" t="s">
        <v>25354</v>
      </c>
      <c r="C9630" s="115" t="s">
        <v>25355</v>
      </c>
      <c r="D9630" s="115" t="s">
        <v>1453</v>
      </c>
      <c r="E9630" s="115">
        <v>410.27629999999999</v>
      </c>
      <c r="F9630" s="674">
        <v>293.83600000000001</v>
      </c>
      <c r="G9630" s="674">
        <v>295.84500000000003</v>
      </c>
      <c r="H9630" s="115">
        <f t="shared" si="300"/>
        <v>1.0068371472522089</v>
      </c>
      <c r="I9630" s="115">
        <f t="shared" si="301"/>
        <v>413.08139999999997</v>
      </c>
    </row>
    <row r="9631" spans="1:9" hidden="1">
      <c r="A9631" s="115" t="s">
        <v>25356</v>
      </c>
      <c r="B9631" s="115" t="s">
        <v>25357</v>
      </c>
      <c r="C9631" s="115" t="s">
        <v>25358</v>
      </c>
      <c r="D9631" s="115" t="s">
        <v>1453</v>
      </c>
      <c r="E9631" s="115">
        <v>172.17679999999999</v>
      </c>
      <c r="F9631" s="674">
        <v>293.83600000000001</v>
      </c>
      <c r="G9631" s="674">
        <v>295.84500000000003</v>
      </c>
      <c r="H9631" s="115">
        <f t="shared" si="300"/>
        <v>1.0068371472522089</v>
      </c>
      <c r="I9631" s="115">
        <f t="shared" si="301"/>
        <v>173.35400000000001</v>
      </c>
    </row>
    <row r="9632" spans="1:9" hidden="1">
      <c r="A9632" s="115" t="s">
        <v>25359</v>
      </c>
      <c r="B9632" s="115" t="s">
        <v>25360</v>
      </c>
      <c r="C9632" s="115" t="s">
        <v>25361</v>
      </c>
      <c r="D9632" s="115" t="s">
        <v>8378</v>
      </c>
      <c r="E9632" s="115">
        <v>18.177199999999999</v>
      </c>
      <c r="F9632" s="674">
        <v>293.83600000000001</v>
      </c>
      <c r="G9632" s="674">
        <v>295.84500000000003</v>
      </c>
      <c r="H9632" s="115">
        <f t="shared" si="300"/>
        <v>1.0068371472522089</v>
      </c>
      <c r="I9632" s="115">
        <f t="shared" si="301"/>
        <v>18.301500000000001</v>
      </c>
    </row>
    <row r="9633" spans="1:9" hidden="1">
      <c r="A9633" s="115" t="s">
        <v>25362</v>
      </c>
      <c r="B9633" s="115" t="s">
        <v>25363</v>
      </c>
      <c r="C9633" s="115" t="s">
        <v>25364</v>
      </c>
      <c r="D9633" s="115" t="s">
        <v>8378</v>
      </c>
      <c r="E9633" s="115">
        <v>54.883200000000002</v>
      </c>
      <c r="F9633" s="674">
        <v>293.83600000000001</v>
      </c>
      <c r="G9633" s="674">
        <v>295.84500000000003</v>
      </c>
      <c r="H9633" s="115">
        <f t="shared" si="300"/>
        <v>1.0068371472522089</v>
      </c>
      <c r="I9633" s="115">
        <f t="shared" si="301"/>
        <v>55.258400000000002</v>
      </c>
    </row>
    <row r="9634" spans="1:9" hidden="1">
      <c r="A9634" s="115" t="s">
        <v>25365</v>
      </c>
      <c r="B9634" s="115" t="s">
        <v>25366</v>
      </c>
      <c r="C9634" s="115" t="s">
        <v>25367</v>
      </c>
      <c r="D9634" s="115" t="s">
        <v>8378</v>
      </c>
      <c r="E9634" s="115">
        <v>127.09650000000001</v>
      </c>
      <c r="F9634" s="674">
        <v>293.83600000000001</v>
      </c>
      <c r="G9634" s="674">
        <v>295.84500000000003</v>
      </c>
      <c r="H9634" s="115">
        <f t="shared" si="300"/>
        <v>1.0068371472522089</v>
      </c>
      <c r="I9634" s="115">
        <f t="shared" si="301"/>
        <v>127.96550000000001</v>
      </c>
    </row>
    <row r="9635" spans="1:9" hidden="1">
      <c r="A9635" s="115" t="s">
        <v>25368</v>
      </c>
      <c r="B9635" s="115" t="s">
        <v>25369</v>
      </c>
      <c r="C9635" s="115" t="s">
        <v>25370</v>
      </c>
      <c r="D9635" s="115" t="s">
        <v>8378</v>
      </c>
      <c r="E9635" s="115">
        <v>32.725000000000001</v>
      </c>
      <c r="F9635" s="674">
        <v>293.83600000000001</v>
      </c>
      <c r="G9635" s="674">
        <v>295.84500000000003</v>
      </c>
      <c r="H9635" s="115">
        <f t="shared" si="300"/>
        <v>1.0068371472522089</v>
      </c>
      <c r="I9635" s="115">
        <f t="shared" si="301"/>
        <v>32.948700000000002</v>
      </c>
    </row>
    <row r="9636" spans="1:9" hidden="1">
      <c r="A9636" s="115" t="s">
        <v>25371</v>
      </c>
      <c r="B9636" s="115" t="s">
        <v>25372</v>
      </c>
      <c r="C9636" s="115" t="s">
        <v>25373</v>
      </c>
      <c r="D9636" s="115" t="s">
        <v>1453</v>
      </c>
      <c r="E9636" s="115">
        <v>3138.2687000000001</v>
      </c>
      <c r="F9636" s="674">
        <v>293.83600000000001</v>
      </c>
      <c r="G9636" s="674">
        <v>295.84500000000003</v>
      </c>
      <c r="H9636" s="115">
        <f t="shared" si="300"/>
        <v>1.0068371472522089</v>
      </c>
      <c r="I9636" s="115">
        <f t="shared" si="301"/>
        <v>3159.7255</v>
      </c>
    </row>
    <row r="9637" spans="1:9" hidden="1">
      <c r="A9637" s="115" t="s">
        <v>25374</v>
      </c>
      <c r="B9637" s="115" t="s">
        <v>25375</v>
      </c>
      <c r="C9637" s="115" t="s">
        <v>25376</v>
      </c>
      <c r="D9637" s="115" t="s">
        <v>1453</v>
      </c>
      <c r="E9637" s="115">
        <v>451.87279999999998</v>
      </c>
      <c r="F9637" s="674">
        <v>293.83600000000001</v>
      </c>
      <c r="G9637" s="674">
        <v>295.84500000000003</v>
      </c>
      <c r="H9637" s="115">
        <f t="shared" si="300"/>
        <v>1.0068371472522089</v>
      </c>
      <c r="I9637" s="115">
        <f t="shared" si="301"/>
        <v>454.96230000000003</v>
      </c>
    </row>
    <row r="9638" spans="1:9" hidden="1">
      <c r="A9638" s="115" t="s">
        <v>25377</v>
      </c>
      <c r="B9638" s="115" t="s">
        <v>25378</v>
      </c>
      <c r="C9638" s="115" t="s">
        <v>25379</v>
      </c>
      <c r="D9638" s="115" t="s">
        <v>1453</v>
      </c>
      <c r="E9638" s="115">
        <v>420.84059999999999</v>
      </c>
      <c r="F9638" s="674">
        <v>293.83600000000001</v>
      </c>
      <c r="G9638" s="674">
        <v>295.84500000000003</v>
      </c>
      <c r="H9638" s="115">
        <f t="shared" si="300"/>
        <v>1.0068371472522089</v>
      </c>
      <c r="I9638" s="115">
        <f t="shared" si="301"/>
        <v>423.71789999999999</v>
      </c>
    </row>
    <row r="9639" spans="1:9" hidden="1">
      <c r="A9639" s="115" t="s">
        <v>25380</v>
      </c>
      <c r="B9639" s="115" t="s">
        <v>25381</v>
      </c>
      <c r="C9639" s="115" t="s">
        <v>25382</v>
      </c>
      <c r="D9639" s="115" t="s">
        <v>1453</v>
      </c>
      <c r="E9639" s="115">
        <v>463.66120000000001</v>
      </c>
      <c r="F9639" s="674">
        <v>293.83600000000001</v>
      </c>
      <c r="G9639" s="674">
        <v>295.84500000000003</v>
      </c>
      <c r="H9639" s="115">
        <f t="shared" si="300"/>
        <v>1.0068371472522089</v>
      </c>
      <c r="I9639" s="115">
        <f t="shared" si="301"/>
        <v>466.8313</v>
      </c>
    </row>
    <row r="9640" spans="1:9" hidden="1">
      <c r="A9640" s="115" t="s">
        <v>25383</v>
      </c>
      <c r="B9640" s="115" t="s">
        <v>25384</v>
      </c>
      <c r="C9640" s="115" t="s">
        <v>25385</v>
      </c>
      <c r="D9640" s="115" t="s">
        <v>1453</v>
      </c>
      <c r="E9640" s="115">
        <v>698.25450000000001</v>
      </c>
      <c r="F9640" s="674">
        <v>293.83600000000001</v>
      </c>
      <c r="G9640" s="674">
        <v>295.84500000000003</v>
      </c>
      <c r="H9640" s="115">
        <f t="shared" si="300"/>
        <v>1.0068371472522089</v>
      </c>
      <c r="I9640" s="115">
        <f t="shared" si="301"/>
        <v>703.02859999999998</v>
      </c>
    </row>
    <row r="9641" spans="1:9" hidden="1">
      <c r="A9641" s="115" t="s">
        <v>25386</v>
      </c>
      <c r="B9641" s="115" t="s">
        <v>25387</v>
      </c>
      <c r="C9641" s="115" t="s">
        <v>25388</v>
      </c>
      <c r="D9641" s="115" t="s">
        <v>1453</v>
      </c>
      <c r="E9641" s="115">
        <v>701.86659999999995</v>
      </c>
      <c r="F9641" s="674">
        <v>293.83600000000001</v>
      </c>
      <c r="G9641" s="674">
        <v>295.84500000000003</v>
      </c>
      <c r="H9641" s="115">
        <f t="shared" si="300"/>
        <v>1.0068371472522089</v>
      </c>
      <c r="I9641" s="115">
        <f t="shared" si="301"/>
        <v>706.66539999999998</v>
      </c>
    </row>
    <row r="9642" spans="1:9" hidden="1">
      <c r="A9642" s="115" t="s">
        <v>25389</v>
      </c>
      <c r="B9642" s="115" t="s">
        <v>25390</v>
      </c>
      <c r="C9642" s="115" t="s">
        <v>25391</v>
      </c>
      <c r="D9642" s="115" t="s">
        <v>1453</v>
      </c>
      <c r="E9642" s="115">
        <v>701.80229999999995</v>
      </c>
      <c r="F9642" s="674">
        <v>293.83600000000001</v>
      </c>
      <c r="G9642" s="674">
        <v>295.84500000000003</v>
      </c>
      <c r="H9642" s="115">
        <f t="shared" si="300"/>
        <v>1.0068371472522089</v>
      </c>
      <c r="I9642" s="115">
        <f t="shared" si="301"/>
        <v>706.60059999999999</v>
      </c>
    </row>
    <row r="9643" spans="1:9" hidden="1">
      <c r="A9643" s="115" t="s">
        <v>25392</v>
      </c>
      <c r="B9643" s="115" t="s">
        <v>25393</v>
      </c>
      <c r="C9643" s="115" t="s">
        <v>25394</v>
      </c>
      <c r="D9643" s="115" t="s">
        <v>1453</v>
      </c>
      <c r="E9643" s="115">
        <v>457.30340000000001</v>
      </c>
      <c r="F9643" s="674">
        <v>293.83600000000001</v>
      </c>
      <c r="G9643" s="674">
        <v>295.84500000000003</v>
      </c>
      <c r="H9643" s="115">
        <f t="shared" si="300"/>
        <v>1.0068371472522089</v>
      </c>
      <c r="I9643" s="115">
        <f t="shared" si="301"/>
        <v>460.43009999999998</v>
      </c>
    </row>
    <row r="9644" spans="1:9" hidden="1">
      <c r="A9644" s="115" t="s">
        <v>25395</v>
      </c>
      <c r="B9644" s="115" t="s">
        <v>25396</v>
      </c>
      <c r="C9644" s="115" t="s">
        <v>25397</v>
      </c>
      <c r="D9644" s="115" t="s">
        <v>1453</v>
      </c>
      <c r="E9644" s="115">
        <v>528.24940000000004</v>
      </c>
      <c r="F9644" s="674">
        <v>293.83600000000001</v>
      </c>
      <c r="G9644" s="674">
        <v>295.84500000000003</v>
      </c>
      <c r="H9644" s="115">
        <f t="shared" si="300"/>
        <v>1.0068371472522089</v>
      </c>
      <c r="I9644" s="115">
        <f t="shared" si="301"/>
        <v>531.86109999999996</v>
      </c>
    </row>
    <row r="9645" spans="1:9" hidden="1">
      <c r="A9645" s="115" t="s">
        <v>25398</v>
      </c>
      <c r="B9645" s="115" t="s">
        <v>25399</v>
      </c>
      <c r="C9645" s="115" t="s">
        <v>25400</v>
      </c>
      <c r="D9645" s="115" t="s">
        <v>2038</v>
      </c>
      <c r="E9645" s="115">
        <v>60.3934</v>
      </c>
      <c r="F9645" s="674">
        <v>293.83600000000001</v>
      </c>
      <c r="G9645" s="674">
        <v>295.84500000000003</v>
      </c>
      <c r="H9645" s="115">
        <f t="shared" si="300"/>
        <v>1.0068371472522089</v>
      </c>
      <c r="I9645" s="115">
        <f t="shared" si="301"/>
        <v>60.8063</v>
      </c>
    </row>
    <row r="9646" spans="1:9" hidden="1">
      <c r="A9646" s="115" t="s">
        <v>25401</v>
      </c>
      <c r="B9646" s="115" t="s">
        <v>25402</v>
      </c>
      <c r="C9646" s="115" t="s">
        <v>25403</v>
      </c>
      <c r="D9646" s="115" t="s">
        <v>2038</v>
      </c>
      <c r="E9646" s="115">
        <v>61.685000000000002</v>
      </c>
      <c r="F9646" s="674">
        <v>293.83600000000001</v>
      </c>
      <c r="G9646" s="674">
        <v>295.84500000000003</v>
      </c>
      <c r="H9646" s="115">
        <f t="shared" si="300"/>
        <v>1.0068371472522089</v>
      </c>
      <c r="I9646" s="115">
        <f t="shared" si="301"/>
        <v>62.106699999999996</v>
      </c>
    </row>
    <row r="9647" spans="1:9" hidden="1">
      <c r="A9647" s="115" t="s">
        <v>25404</v>
      </c>
      <c r="B9647" s="115" t="s">
        <v>25405</v>
      </c>
      <c r="C9647" s="115" t="s">
        <v>25406</v>
      </c>
      <c r="D9647" s="115" t="s">
        <v>2038</v>
      </c>
      <c r="E9647" s="115">
        <v>62.747799999999998</v>
      </c>
      <c r="F9647" s="674">
        <v>293.83600000000001</v>
      </c>
      <c r="G9647" s="674">
        <v>295.84500000000003</v>
      </c>
      <c r="H9647" s="115">
        <f t="shared" si="300"/>
        <v>1.0068371472522089</v>
      </c>
      <c r="I9647" s="115">
        <f t="shared" si="301"/>
        <v>63.1768</v>
      </c>
    </row>
    <row r="9648" spans="1:9" hidden="1">
      <c r="A9648" s="115" t="s">
        <v>25407</v>
      </c>
      <c r="B9648" s="115" t="s">
        <v>25408</v>
      </c>
      <c r="C9648" s="115" t="s">
        <v>25409</v>
      </c>
      <c r="D9648" s="115" t="s">
        <v>2038</v>
      </c>
      <c r="E9648" s="115">
        <v>64.300600000000003</v>
      </c>
      <c r="F9648" s="674">
        <v>293.83600000000001</v>
      </c>
      <c r="G9648" s="674">
        <v>295.84500000000003</v>
      </c>
      <c r="H9648" s="115">
        <f t="shared" si="300"/>
        <v>1.0068371472522089</v>
      </c>
      <c r="I9648" s="115">
        <f t="shared" si="301"/>
        <v>64.740200000000002</v>
      </c>
    </row>
    <row r="9649" spans="1:9" hidden="1">
      <c r="A9649" s="115" t="s">
        <v>25410</v>
      </c>
      <c r="B9649" s="115" t="s">
        <v>25411</v>
      </c>
      <c r="C9649" s="115" t="s">
        <v>25412</v>
      </c>
      <c r="D9649" s="115" t="s">
        <v>2038</v>
      </c>
      <c r="E9649" s="115">
        <v>69.825599999999994</v>
      </c>
      <c r="F9649" s="674">
        <v>293.83600000000001</v>
      </c>
      <c r="G9649" s="674">
        <v>295.84500000000003</v>
      </c>
      <c r="H9649" s="115">
        <f t="shared" si="300"/>
        <v>1.0068371472522089</v>
      </c>
      <c r="I9649" s="115">
        <f t="shared" si="301"/>
        <v>70.302999999999997</v>
      </c>
    </row>
    <row r="9650" spans="1:9" hidden="1">
      <c r="A9650" s="115" t="s">
        <v>25413</v>
      </c>
      <c r="B9650" s="115" t="s">
        <v>25414</v>
      </c>
      <c r="C9650" s="115" t="s">
        <v>25415</v>
      </c>
      <c r="D9650" s="115" t="s">
        <v>2038</v>
      </c>
      <c r="E9650" s="115">
        <v>71.7042</v>
      </c>
      <c r="F9650" s="674">
        <v>293.83600000000001</v>
      </c>
      <c r="G9650" s="674">
        <v>295.84500000000003</v>
      </c>
      <c r="H9650" s="115">
        <f t="shared" si="300"/>
        <v>1.0068371472522089</v>
      </c>
      <c r="I9650" s="115">
        <f t="shared" si="301"/>
        <v>72.194500000000005</v>
      </c>
    </row>
    <row r="9651" spans="1:9" hidden="1">
      <c r="A9651" s="115" t="s">
        <v>25416</v>
      </c>
      <c r="B9651" s="115" t="s">
        <v>25417</v>
      </c>
      <c r="C9651" s="115" t="s">
        <v>25418</v>
      </c>
      <c r="D9651" s="115" t="s">
        <v>2038</v>
      </c>
      <c r="E9651" s="115">
        <v>73.250100000000003</v>
      </c>
      <c r="F9651" s="674">
        <v>293.83600000000001</v>
      </c>
      <c r="G9651" s="674">
        <v>295.84500000000003</v>
      </c>
      <c r="H9651" s="115">
        <f t="shared" si="300"/>
        <v>1.0068371472522089</v>
      </c>
      <c r="I9651" s="115">
        <f t="shared" si="301"/>
        <v>73.750900000000001</v>
      </c>
    </row>
    <row r="9652" spans="1:9" hidden="1">
      <c r="A9652" s="115" t="s">
        <v>25419</v>
      </c>
      <c r="B9652" s="115" t="s">
        <v>25420</v>
      </c>
      <c r="C9652" s="115" t="s">
        <v>25421</v>
      </c>
      <c r="D9652" s="115" t="s">
        <v>2038</v>
      </c>
      <c r="E9652" s="115">
        <v>75.508700000000005</v>
      </c>
      <c r="F9652" s="674">
        <v>293.83600000000001</v>
      </c>
      <c r="G9652" s="674">
        <v>295.84500000000003</v>
      </c>
      <c r="H9652" s="115">
        <f t="shared" si="300"/>
        <v>1.0068371472522089</v>
      </c>
      <c r="I9652" s="115">
        <f t="shared" si="301"/>
        <v>76.025000000000006</v>
      </c>
    </row>
    <row r="9653" spans="1:9" hidden="1">
      <c r="A9653" s="115" t="s">
        <v>25422</v>
      </c>
      <c r="B9653" s="115" t="s">
        <v>25423</v>
      </c>
      <c r="C9653" s="115" t="s">
        <v>25424</v>
      </c>
      <c r="D9653" s="115" t="s">
        <v>2038</v>
      </c>
      <c r="E9653" s="115">
        <v>81.144199999999998</v>
      </c>
      <c r="F9653" s="674">
        <v>293.83600000000001</v>
      </c>
      <c r="G9653" s="674">
        <v>295.84500000000003</v>
      </c>
      <c r="H9653" s="115">
        <f t="shared" si="300"/>
        <v>1.0068371472522089</v>
      </c>
      <c r="I9653" s="115">
        <f t="shared" si="301"/>
        <v>81.698999999999998</v>
      </c>
    </row>
    <row r="9654" spans="1:9" hidden="1">
      <c r="A9654" s="115" t="s">
        <v>25425</v>
      </c>
      <c r="B9654" s="115" t="s">
        <v>25426</v>
      </c>
      <c r="C9654" s="115" t="s">
        <v>25427</v>
      </c>
      <c r="D9654" s="115" t="s">
        <v>2038</v>
      </c>
      <c r="E9654" s="115">
        <v>83.727199999999996</v>
      </c>
      <c r="F9654" s="674">
        <v>293.83600000000001</v>
      </c>
      <c r="G9654" s="674">
        <v>295.84500000000003</v>
      </c>
      <c r="H9654" s="115">
        <f t="shared" si="300"/>
        <v>1.0068371472522089</v>
      </c>
      <c r="I9654" s="115">
        <f t="shared" si="301"/>
        <v>84.299700000000001</v>
      </c>
    </row>
    <row r="9655" spans="1:9" hidden="1">
      <c r="A9655" s="115" t="s">
        <v>25428</v>
      </c>
      <c r="B9655" s="115" t="s">
        <v>25429</v>
      </c>
      <c r="C9655" s="115" t="s">
        <v>25430</v>
      </c>
      <c r="D9655" s="115" t="s">
        <v>2038</v>
      </c>
      <c r="E9655" s="115">
        <v>85.852800000000002</v>
      </c>
      <c r="F9655" s="674">
        <v>293.83600000000001</v>
      </c>
      <c r="G9655" s="674">
        <v>295.84500000000003</v>
      </c>
      <c r="H9655" s="115">
        <f t="shared" si="300"/>
        <v>1.0068371472522089</v>
      </c>
      <c r="I9655" s="115">
        <f t="shared" si="301"/>
        <v>86.439800000000005</v>
      </c>
    </row>
    <row r="9656" spans="1:9" hidden="1">
      <c r="A9656" s="115" t="s">
        <v>25431</v>
      </c>
      <c r="B9656" s="115" t="s">
        <v>25432</v>
      </c>
      <c r="C9656" s="115" t="s">
        <v>25433</v>
      </c>
      <c r="D9656" s="115" t="s">
        <v>2038</v>
      </c>
      <c r="E9656" s="115">
        <v>88.958500000000001</v>
      </c>
      <c r="F9656" s="674">
        <v>293.83600000000001</v>
      </c>
      <c r="G9656" s="674">
        <v>295.84500000000003</v>
      </c>
      <c r="H9656" s="115">
        <f t="shared" si="300"/>
        <v>1.0068371472522089</v>
      </c>
      <c r="I9656" s="115">
        <f t="shared" si="301"/>
        <v>89.566699999999997</v>
      </c>
    </row>
    <row r="9657" spans="1:9" hidden="1">
      <c r="A9657" s="115" t="s">
        <v>25434</v>
      </c>
      <c r="B9657" s="115" t="s">
        <v>25435</v>
      </c>
      <c r="C9657" s="115" t="s">
        <v>25436</v>
      </c>
      <c r="D9657" s="115" t="s">
        <v>1242</v>
      </c>
      <c r="E9657" s="115">
        <v>119.8892</v>
      </c>
      <c r="F9657" s="674">
        <v>293.83600000000001</v>
      </c>
      <c r="G9657" s="674">
        <v>295.84500000000003</v>
      </c>
      <c r="H9657" s="115">
        <f t="shared" si="300"/>
        <v>1.0068371472522089</v>
      </c>
      <c r="I9657" s="115">
        <f t="shared" si="301"/>
        <v>120.7089</v>
      </c>
    </row>
    <row r="9658" spans="1:9" hidden="1">
      <c r="A9658" s="115" t="s">
        <v>25437</v>
      </c>
      <c r="B9658" s="115" t="s">
        <v>25438</v>
      </c>
      <c r="C9658" s="115" t="s">
        <v>25439</v>
      </c>
      <c r="D9658" s="115" t="s">
        <v>2038</v>
      </c>
      <c r="E9658" s="115">
        <v>1070.5419999999999</v>
      </c>
      <c r="F9658" s="674">
        <v>293.83600000000001</v>
      </c>
      <c r="G9658" s="674">
        <v>295.84500000000003</v>
      </c>
      <c r="H9658" s="115">
        <f t="shared" si="300"/>
        <v>1.0068371472522089</v>
      </c>
      <c r="I9658" s="115">
        <f t="shared" si="301"/>
        <v>1077.8615</v>
      </c>
    </row>
    <row r="9659" spans="1:9" hidden="1">
      <c r="A9659" s="115" t="s">
        <v>25440</v>
      </c>
      <c r="B9659" s="115" t="s">
        <v>25441</v>
      </c>
      <c r="C9659" s="115" t="s">
        <v>25442</v>
      </c>
      <c r="D9659" s="115" t="s">
        <v>8378</v>
      </c>
      <c r="E9659" s="115">
        <v>9.3276000000000003</v>
      </c>
      <c r="F9659" s="674">
        <v>293.83600000000001</v>
      </c>
      <c r="G9659" s="674">
        <v>295.84500000000003</v>
      </c>
      <c r="H9659" s="115">
        <f t="shared" si="300"/>
        <v>1.0068371472522089</v>
      </c>
      <c r="I9659" s="115">
        <f t="shared" si="301"/>
        <v>9.3914000000000009</v>
      </c>
    </row>
    <row r="9660" spans="1:9" hidden="1">
      <c r="A9660" s="115" t="s">
        <v>25443</v>
      </c>
      <c r="B9660" s="115" t="s">
        <v>25444</v>
      </c>
      <c r="C9660" s="115" t="s">
        <v>25445</v>
      </c>
      <c r="D9660" s="115" t="s">
        <v>8378</v>
      </c>
      <c r="E9660" s="115">
        <v>19.244599999999998</v>
      </c>
      <c r="F9660" s="674">
        <v>293.83600000000001</v>
      </c>
      <c r="G9660" s="674">
        <v>295.84500000000003</v>
      </c>
      <c r="H9660" s="115">
        <f t="shared" si="300"/>
        <v>1.0068371472522089</v>
      </c>
      <c r="I9660" s="115">
        <f t="shared" si="301"/>
        <v>19.376200000000001</v>
      </c>
    </row>
    <row r="9661" spans="1:9" hidden="1">
      <c r="A9661" s="115" t="s">
        <v>25446</v>
      </c>
      <c r="B9661" s="115" t="s">
        <v>25447</v>
      </c>
      <c r="C9661" s="115" t="s">
        <v>25448</v>
      </c>
      <c r="D9661" s="115" t="s">
        <v>8378</v>
      </c>
      <c r="E9661" s="115">
        <v>19.1234</v>
      </c>
      <c r="F9661" s="674">
        <v>293.83600000000001</v>
      </c>
      <c r="G9661" s="674">
        <v>295.84500000000003</v>
      </c>
      <c r="H9661" s="115">
        <f t="shared" si="300"/>
        <v>1.0068371472522089</v>
      </c>
      <c r="I9661" s="115">
        <f t="shared" si="301"/>
        <v>19.254100000000001</v>
      </c>
    </row>
    <row r="9662" spans="1:9" hidden="1">
      <c r="A9662" s="115" t="s">
        <v>25449</v>
      </c>
      <c r="B9662" s="115" t="s">
        <v>25450</v>
      </c>
      <c r="C9662" s="115" t="s">
        <v>25451</v>
      </c>
      <c r="D9662" s="115" t="s">
        <v>8378</v>
      </c>
      <c r="E9662" s="115">
        <v>12.1668</v>
      </c>
      <c r="F9662" s="674">
        <v>293.83600000000001</v>
      </c>
      <c r="G9662" s="674">
        <v>295.84500000000003</v>
      </c>
      <c r="H9662" s="115">
        <f t="shared" si="300"/>
        <v>1.0068371472522089</v>
      </c>
      <c r="I9662" s="115">
        <f t="shared" si="301"/>
        <v>12.25</v>
      </c>
    </row>
    <row r="9663" spans="1:9" hidden="1">
      <c r="A9663" s="115" t="s">
        <v>25452</v>
      </c>
      <c r="B9663" s="115" t="s">
        <v>25453</v>
      </c>
      <c r="C9663" s="115" t="s">
        <v>25454</v>
      </c>
      <c r="D9663" s="115" t="s">
        <v>8378</v>
      </c>
      <c r="E9663" s="115">
        <v>20.491800000000001</v>
      </c>
      <c r="F9663" s="674">
        <v>293.83600000000001</v>
      </c>
      <c r="G9663" s="674">
        <v>295.84500000000003</v>
      </c>
      <c r="H9663" s="115">
        <f t="shared" si="300"/>
        <v>1.0068371472522089</v>
      </c>
      <c r="I9663" s="115">
        <f t="shared" si="301"/>
        <v>20.631900000000002</v>
      </c>
    </row>
    <row r="9664" spans="1:9" hidden="1">
      <c r="A9664" s="115" t="s">
        <v>25455</v>
      </c>
      <c r="B9664" s="115" t="s">
        <v>25456</v>
      </c>
      <c r="C9664" s="115" t="s">
        <v>25457</v>
      </c>
      <c r="D9664" s="115" t="s">
        <v>8378</v>
      </c>
      <c r="E9664" s="115">
        <v>19.566800000000001</v>
      </c>
      <c r="F9664" s="674">
        <v>293.83600000000001</v>
      </c>
      <c r="G9664" s="674">
        <v>295.84500000000003</v>
      </c>
      <c r="H9664" s="115">
        <f t="shared" si="300"/>
        <v>1.0068371472522089</v>
      </c>
      <c r="I9664" s="115">
        <f t="shared" si="301"/>
        <v>19.700600000000001</v>
      </c>
    </row>
    <row r="9665" spans="1:9" hidden="1">
      <c r="A9665" s="115" t="s">
        <v>25458</v>
      </c>
      <c r="B9665" s="115" t="s">
        <v>25459</v>
      </c>
      <c r="C9665" s="115" t="s">
        <v>25460</v>
      </c>
      <c r="D9665" s="115" t="s">
        <v>8378</v>
      </c>
      <c r="E9665" s="115">
        <v>18.137599999999999</v>
      </c>
      <c r="F9665" s="674">
        <v>293.83600000000001</v>
      </c>
      <c r="G9665" s="674">
        <v>295.84500000000003</v>
      </c>
      <c r="H9665" s="115">
        <f t="shared" si="300"/>
        <v>1.0068371472522089</v>
      </c>
      <c r="I9665" s="115">
        <f t="shared" si="301"/>
        <v>18.261600000000001</v>
      </c>
    </row>
    <row r="9666" spans="1:9" hidden="1">
      <c r="A9666" s="115" t="s">
        <v>25461</v>
      </c>
      <c r="B9666" s="115" t="s">
        <v>25462</v>
      </c>
      <c r="C9666" s="115" t="s">
        <v>25463</v>
      </c>
      <c r="D9666" s="115" t="s">
        <v>8378</v>
      </c>
      <c r="E9666" s="115">
        <v>17.052</v>
      </c>
      <c r="F9666" s="674">
        <v>293.83600000000001</v>
      </c>
      <c r="G9666" s="674">
        <v>295.84500000000003</v>
      </c>
      <c r="H9666" s="115">
        <f t="shared" si="300"/>
        <v>1.0068371472522089</v>
      </c>
      <c r="I9666" s="115">
        <f t="shared" si="301"/>
        <v>17.168600000000001</v>
      </c>
    </row>
    <row r="9667" spans="1:9" hidden="1">
      <c r="A9667" s="115" t="s">
        <v>25464</v>
      </c>
      <c r="B9667" s="115" t="s">
        <v>25465</v>
      </c>
      <c r="C9667" s="115" t="s">
        <v>25466</v>
      </c>
      <c r="D9667" s="115" t="s">
        <v>8378</v>
      </c>
      <c r="E9667" s="115">
        <v>17.520299999999999</v>
      </c>
      <c r="F9667" s="674">
        <v>293.83600000000001</v>
      </c>
      <c r="G9667" s="674">
        <v>295.84500000000003</v>
      </c>
      <c r="H9667" s="115">
        <f t="shared" si="300"/>
        <v>1.0068371472522089</v>
      </c>
      <c r="I9667" s="115">
        <f t="shared" si="301"/>
        <v>17.6401</v>
      </c>
    </row>
    <row r="9668" spans="1:9" hidden="1">
      <c r="A9668" s="115" t="s">
        <v>25467</v>
      </c>
      <c r="B9668" s="115" t="s">
        <v>25468</v>
      </c>
      <c r="C9668" s="115" t="s">
        <v>25469</v>
      </c>
      <c r="D9668" s="115" t="s">
        <v>8378</v>
      </c>
      <c r="E9668" s="115">
        <v>16.8065</v>
      </c>
      <c r="F9668" s="674">
        <v>293.83600000000001</v>
      </c>
      <c r="G9668" s="674">
        <v>295.84500000000003</v>
      </c>
      <c r="H9668" s="115">
        <f t="shared" si="300"/>
        <v>1.0068371472522089</v>
      </c>
      <c r="I9668" s="115">
        <f t="shared" si="301"/>
        <v>16.921399999999998</v>
      </c>
    </row>
    <row r="9669" spans="1:9" hidden="1">
      <c r="A9669" s="115" t="s">
        <v>25470</v>
      </c>
      <c r="B9669" s="115" t="s">
        <v>25471</v>
      </c>
      <c r="C9669" s="115" t="s">
        <v>25472</v>
      </c>
      <c r="D9669" s="115" t="s">
        <v>8378</v>
      </c>
      <c r="E9669" s="115">
        <v>15.4916</v>
      </c>
      <c r="F9669" s="674">
        <v>293.83600000000001</v>
      </c>
      <c r="G9669" s="674">
        <v>295.84500000000003</v>
      </c>
      <c r="H9669" s="115">
        <f t="shared" ref="H9669:H9732" si="302">G9669/F9669</f>
        <v>1.0068371472522089</v>
      </c>
      <c r="I9669" s="115">
        <f t="shared" ref="I9669:I9732" si="303">ROUND(H9669*E9669,4)</f>
        <v>15.5975</v>
      </c>
    </row>
    <row r="9670" spans="1:9" hidden="1">
      <c r="A9670" s="115" t="s">
        <v>25473</v>
      </c>
      <c r="B9670" s="115" t="s">
        <v>25474</v>
      </c>
      <c r="C9670" s="115" t="s">
        <v>25475</v>
      </c>
      <c r="D9670" s="115" t="s">
        <v>8378</v>
      </c>
      <c r="E9670" s="115">
        <v>14.429399999999999</v>
      </c>
      <c r="F9670" s="674">
        <v>293.83600000000001</v>
      </c>
      <c r="G9670" s="674">
        <v>295.84500000000003</v>
      </c>
      <c r="H9670" s="115">
        <f t="shared" si="302"/>
        <v>1.0068371472522089</v>
      </c>
      <c r="I9670" s="115">
        <f t="shared" si="303"/>
        <v>14.5281</v>
      </c>
    </row>
    <row r="9671" spans="1:9" hidden="1">
      <c r="A9671" s="115" t="s">
        <v>25476</v>
      </c>
      <c r="B9671" s="115" t="s">
        <v>25477</v>
      </c>
      <c r="C9671" s="115" t="s">
        <v>25478</v>
      </c>
      <c r="D9671" s="115" t="s">
        <v>8378</v>
      </c>
      <c r="E9671" s="115">
        <v>14.206799999999999</v>
      </c>
      <c r="F9671" s="674">
        <v>293.83600000000001</v>
      </c>
      <c r="G9671" s="674">
        <v>295.84500000000003</v>
      </c>
      <c r="H9671" s="115">
        <f t="shared" si="302"/>
        <v>1.0068371472522089</v>
      </c>
      <c r="I9671" s="115">
        <f t="shared" si="303"/>
        <v>14.303900000000001</v>
      </c>
    </row>
    <row r="9672" spans="1:9" hidden="1">
      <c r="A9672" s="115" t="s">
        <v>25479</v>
      </c>
      <c r="B9672" s="115" t="s">
        <v>25480</v>
      </c>
      <c r="C9672" s="115" t="s">
        <v>25481</v>
      </c>
      <c r="D9672" s="115" t="s">
        <v>8378</v>
      </c>
      <c r="E9672" s="115">
        <v>14.3712</v>
      </c>
      <c r="F9672" s="674">
        <v>293.83600000000001</v>
      </c>
      <c r="G9672" s="674">
        <v>295.84500000000003</v>
      </c>
      <c r="H9672" s="115">
        <f t="shared" si="302"/>
        <v>1.0068371472522089</v>
      </c>
      <c r="I9672" s="115">
        <f t="shared" si="303"/>
        <v>14.4695</v>
      </c>
    </row>
    <row r="9673" spans="1:9" hidden="1">
      <c r="A9673" s="115" t="s">
        <v>25482</v>
      </c>
      <c r="B9673" s="115" t="s">
        <v>25483</v>
      </c>
      <c r="C9673" s="115" t="s">
        <v>25484</v>
      </c>
      <c r="D9673" s="115" t="s">
        <v>8378</v>
      </c>
      <c r="E9673" s="115">
        <v>14.103999999999999</v>
      </c>
      <c r="F9673" s="674">
        <v>293.83600000000001</v>
      </c>
      <c r="G9673" s="674">
        <v>295.84500000000003</v>
      </c>
      <c r="H9673" s="115">
        <f t="shared" si="302"/>
        <v>1.0068371472522089</v>
      </c>
      <c r="I9673" s="115">
        <f t="shared" si="303"/>
        <v>14.2004</v>
      </c>
    </row>
    <row r="9674" spans="1:9" hidden="1">
      <c r="A9674" s="115" t="s">
        <v>25485</v>
      </c>
      <c r="B9674" s="115" t="s">
        <v>25486</v>
      </c>
      <c r="C9674" s="115" t="s">
        <v>25487</v>
      </c>
      <c r="D9674" s="115" t="s">
        <v>8378</v>
      </c>
      <c r="E9674" s="115">
        <v>13.77</v>
      </c>
      <c r="F9674" s="674">
        <v>293.83600000000001</v>
      </c>
      <c r="G9674" s="674">
        <v>295.84500000000003</v>
      </c>
      <c r="H9674" s="115">
        <f t="shared" si="302"/>
        <v>1.0068371472522089</v>
      </c>
      <c r="I9674" s="115">
        <f t="shared" si="303"/>
        <v>13.864100000000001</v>
      </c>
    </row>
    <row r="9675" spans="1:9" hidden="1">
      <c r="A9675" s="115" t="s">
        <v>25488</v>
      </c>
      <c r="B9675" s="115" t="s">
        <v>25489</v>
      </c>
      <c r="C9675" s="115" t="s">
        <v>25490</v>
      </c>
      <c r="D9675" s="115" t="s">
        <v>8378</v>
      </c>
      <c r="E9675" s="115">
        <v>4.9554</v>
      </c>
      <c r="F9675" s="674">
        <v>293.83600000000001</v>
      </c>
      <c r="G9675" s="674">
        <v>295.84500000000003</v>
      </c>
      <c r="H9675" s="115">
        <f t="shared" si="302"/>
        <v>1.0068371472522089</v>
      </c>
      <c r="I9675" s="115">
        <f t="shared" si="303"/>
        <v>4.9893000000000001</v>
      </c>
    </row>
    <row r="9676" spans="1:9" hidden="1">
      <c r="A9676" s="115" t="s">
        <v>25491</v>
      </c>
      <c r="B9676" s="115" t="s">
        <v>25492</v>
      </c>
      <c r="C9676" s="115" t="s">
        <v>25493</v>
      </c>
      <c r="D9676" s="115" t="s">
        <v>1138</v>
      </c>
      <c r="E9676" s="115">
        <v>412.08429999999998</v>
      </c>
      <c r="F9676" s="674">
        <v>293.83600000000001</v>
      </c>
      <c r="G9676" s="674">
        <v>295.84500000000003</v>
      </c>
      <c r="H9676" s="115">
        <f t="shared" si="302"/>
        <v>1.0068371472522089</v>
      </c>
      <c r="I9676" s="115">
        <f t="shared" si="303"/>
        <v>414.90179999999998</v>
      </c>
    </row>
    <row r="9677" spans="1:9" hidden="1">
      <c r="A9677" s="115" t="s">
        <v>25494</v>
      </c>
      <c r="B9677" s="115" t="s">
        <v>25495</v>
      </c>
      <c r="C9677" s="115" t="s">
        <v>25496</v>
      </c>
      <c r="D9677" s="115" t="s">
        <v>1138</v>
      </c>
      <c r="E9677" s="115">
        <v>642.51589999999999</v>
      </c>
      <c r="F9677" s="674">
        <v>293.83600000000001</v>
      </c>
      <c r="G9677" s="674">
        <v>295.84500000000003</v>
      </c>
      <c r="H9677" s="115">
        <f t="shared" si="302"/>
        <v>1.0068371472522089</v>
      </c>
      <c r="I9677" s="115">
        <f t="shared" si="303"/>
        <v>646.90890000000002</v>
      </c>
    </row>
    <row r="9678" spans="1:9" hidden="1">
      <c r="A9678" s="115" t="s">
        <v>25497</v>
      </c>
      <c r="B9678" s="115" t="s">
        <v>25498</v>
      </c>
      <c r="C9678" s="115" t="s">
        <v>25499</v>
      </c>
      <c r="D9678" s="115" t="s">
        <v>1138</v>
      </c>
      <c r="E9678" s="115">
        <v>721.92010000000005</v>
      </c>
      <c r="F9678" s="674">
        <v>293.83600000000001</v>
      </c>
      <c r="G9678" s="674">
        <v>295.84500000000003</v>
      </c>
      <c r="H9678" s="115">
        <f t="shared" si="302"/>
        <v>1.0068371472522089</v>
      </c>
      <c r="I9678" s="115">
        <f t="shared" si="303"/>
        <v>726.85599999999999</v>
      </c>
    </row>
    <row r="9679" spans="1:9" hidden="1">
      <c r="A9679" s="115" t="s">
        <v>25500</v>
      </c>
      <c r="B9679" s="115" t="s">
        <v>25501</v>
      </c>
      <c r="C9679" s="115" t="s">
        <v>25502</v>
      </c>
      <c r="D9679" s="115" t="s">
        <v>1138</v>
      </c>
      <c r="E9679" s="115">
        <v>911.20820000000003</v>
      </c>
      <c r="F9679" s="674">
        <v>293.83600000000001</v>
      </c>
      <c r="G9679" s="674">
        <v>295.84500000000003</v>
      </c>
      <c r="H9679" s="115">
        <f t="shared" si="302"/>
        <v>1.0068371472522089</v>
      </c>
      <c r="I9679" s="115">
        <f t="shared" si="303"/>
        <v>917.43830000000003</v>
      </c>
    </row>
    <row r="9680" spans="1:9" hidden="1">
      <c r="A9680" s="115" t="s">
        <v>25503</v>
      </c>
      <c r="B9680" s="115" t="s">
        <v>25504</v>
      </c>
      <c r="C9680" s="115" t="s">
        <v>25505</v>
      </c>
      <c r="D9680" s="115" t="s">
        <v>1138</v>
      </c>
      <c r="E9680" s="115">
        <v>961.26520000000005</v>
      </c>
      <c r="F9680" s="674">
        <v>293.83600000000001</v>
      </c>
      <c r="G9680" s="674">
        <v>295.84500000000003</v>
      </c>
      <c r="H9680" s="115">
        <f t="shared" si="302"/>
        <v>1.0068371472522089</v>
      </c>
      <c r="I9680" s="115">
        <f t="shared" si="303"/>
        <v>967.83749999999998</v>
      </c>
    </row>
    <row r="9681" spans="1:9" hidden="1">
      <c r="A9681" s="115" t="s">
        <v>25506</v>
      </c>
      <c r="B9681" s="115" t="s">
        <v>25507</v>
      </c>
      <c r="C9681" s="115" t="s">
        <v>25508</v>
      </c>
      <c r="D9681" s="115" t="s">
        <v>1138</v>
      </c>
      <c r="E9681" s="115">
        <v>6091.7464</v>
      </c>
      <c r="F9681" s="674">
        <v>293.83600000000001</v>
      </c>
      <c r="G9681" s="674">
        <v>295.84500000000003</v>
      </c>
      <c r="H9681" s="115">
        <f t="shared" si="302"/>
        <v>1.0068371472522089</v>
      </c>
      <c r="I9681" s="115">
        <f t="shared" si="303"/>
        <v>6133.3966</v>
      </c>
    </row>
    <row r="9682" spans="1:9" hidden="1">
      <c r="A9682" s="115" t="s">
        <v>25509</v>
      </c>
      <c r="B9682" s="115" t="s">
        <v>25510</v>
      </c>
      <c r="C9682" s="115" t="s">
        <v>25511</v>
      </c>
      <c r="D9682" s="115" t="s">
        <v>1138</v>
      </c>
      <c r="E9682" s="115">
        <v>421.55430000000001</v>
      </c>
      <c r="F9682" s="674">
        <v>293.83600000000001</v>
      </c>
      <c r="G9682" s="674">
        <v>295.84500000000003</v>
      </c>
      <c r="H9682" s="115">
        <f t="shared" si="302"/>
        <v>1.0068371472522089</v>
      </c>
      <c r="I9682" s="115">
        <f t="shared" si="303"/>
        <v>424.43650000000002</v>
      </c>
    </row>
    <row r="9683" spans="1:9" hidden="1">
      <c r="A9683" s="115" t="s">
        <v>25512</v>
      </c>
      <c r="B9683" s="115" t="s">
        <v>25513</v>
      </c>
      <c r="C9683" s="115" t="s">
        <v>25514</v>
      </c>
      <c r="D9683" s="115" t="s">
        <v>1138</v>
      </c>
      <c r="E9683" s="115">
        <v>678.06590000000006</v>
      </c>
      <c r="F9683" s="674">
        <v>293.83600000000001</v>
      </c>
      <c r="G9683" s="674">
        <v>295.84500000000003</v>
      </c>
      <c r="H9683" s="115">
        <f t="shared" si="302"/>
        <v>1.0068371472522089</v>
      </c>
      <c r="I9683" s="115">
        <f t="shared" si="303"/>
        <v>682.70190000000002</v>
      </c>
    </row>
    <row r="9684" spans="1:9" hidden="1">
      <c r="A9684" s="115" t="s">
        <v>25515</v>
      </c>
      <c r="B9684" s="115" t="s">
        <v>25516</v>
      </c>
      <c r="C9684" s="115" t="s">
        <v>25517</v>
      </c>
      <c r="D9684" s="115" t="s">
        <v>1138</v>
      </c>
      <c r="E9684" s="115">
        <v>757.81010000000003</v>
      </c>
      <c r="F9684" s="674">
        <v>293.83600000000001</v>
      </c>
      <c r="G9684" s="674">
        <v>295.84500000000003</v>
      </c>
      <c r="H9684" s="115">
        <f t="shared" si="302"/>
        <v>1.0068371472522089</v>
      </c>
      <c r="I9684" s="115">
        <f t="shared" si="303"/>
        <v>762.9914</v>
      </c>
    </row>
    <row r="9685" spans="1:9" hidden="1">
      <c r="A9685" s="115" t="s">
        <v>25518</v>
      </c>
      <c r="B9685" s="115" t="s">
        <v>25519</v>
      </c>
      <c r="C9685" s="115" t="s">
        <v>25520</v>
      </c>
      <c r="D9685" s="115" t="s">
        <v>1138</v>
      </c>
      <c r="E9685" s="115">
        <v>863.74580000000003</v>
      </c>
      <c r="F9685" s="674">
        <v>293.83600000000001</v>
      </c>
      <c r="G9685" s="674">
        <v>295.84500000000003</v>
      </c>
      <c r="H9685" s="115">
        <f t="shared" si="302"/>
        <v>1.0068371472522089</v>
      </c>
      <c r="I9685" s="115">
        <f t="shared" si="303"/>
        <v>869.65139999999997</v>
      </c>
    </row>
    <row r="9686" spans="1:9" hidden="1">
      <c r="A9686" s="115" t="s">
        <v>25521</v>
      </c>
      <c r="B9686" s="115" t="s">
        <v>25522</v>
      </c>
      <c r="C9686" s="115" t="s">
        <v>25523</v>
      </c>
      <c r="D9686" s="115" t="s">
        <v>1138</v>
      </c>
      <c r="E9686" s="115">
        <v>1082.5781999999999</v>
      </c>
      <c r="F9686" s="674">
        <v>293.83600000000001</v>
      </c>
      <c r="G9686" s="674">
        <v>295.84500000000003</v>
      </c>
      <c r="H9686" s="115">
        <f t="shared" si="302"/>
        <v>1.0068371472522089</v>
      </c>
      <c r="I9686" s="115">
        <f t="shared" si="303"/>
        <v>1089.9799</v>
      </c>
    </row>
    <row r="9687" spans="1:9" hidden="1">
      <c r="A9687" s="115" t="s">
        <v>25524</v>
      </c>
      <c r="B9687" s="115" t="s">
        <v>25525</v>
      </c>
      <c r="C9687" s="115" t="s">
        <v>25526</v>
      </c>
      <c r="D9687" s="115" t="s">
        <v>1138</v>
      </c>
      <c r="E9687" s="115">
        <v>1108.2104999999999</v>
      </c>
      <c r="F9687" s="674">
        <v>293.83600000000001</v>
      </c>
      <c r="G9687" s="674">
        <v>295.84500000000003</v>
      </c>
      <c r="H9687" s="115">
        <f t="shared" si="302"/>
        <v>1.0068371472522089</v>
      </c>
      <c r="I9687" s="115">
        <f t="shared" si="303"/>
        <v>1115.7874999999999</v>
      </c>
    </row>
    <row r="9688" spans="1:9" hidden="1">
      <c r="A9688" s="115" t="s">
        <v>25527</v>
      </c>
      <c r="B9688" s="115" t="s">
        <v>25528</v>
      </c>
      <c r="C9688" s="115" t="s">
        <v>25529</v>
      </c>
      <c r="D9688" s="115" t="s">
        <v>1138</v>
      </c>
      <c r="E9688" s="115">
        <v>1150.3751999999999</v>
      </c>
      <c r="F9688" s="674">
        <v>293.83600000000001</v>
      </c>
      <c r="G9688" s="674">
        <v>295.84500000000003</v>
      </c>
      <c r="H9688" s="115">
        <f t="shared" si="302"/>
        <v>1.0068371472522089</v>
      </c>
      <c r="I9688" s="115">
        <f t="shared" si="303"/>
        <v>1158.2405000000001</v>
      </c>
    </row>
    <row r="9689" spans="1:9" hidden="1">
      <c r="A9689" s="115" t="s">
        <v>25530</v>
      </c>
      <c r="B9689" s="115" t="s">
        <v>25531</v>
      </c>
      <c r="C9689" s="115" t="s">
        <v>25532</v>
      </c>
      <c r="D9689" s="115" t="s">
        <v>1138</v>
      </c>
      <c r="E9689" s="115">
        <v>1611.0590999999999</v>
      </c>
      <c r="F9689" s="674">
        <v>293.83600000000001</v>
      </c>
      <c r="G9689" s="674">
        <v>295.84500000000003</v>
      </c>
      <c r="H9689" s="115">
        <f t="shared" si="302"/>
        <v>1.0068371472522089</v>
      </c>
      <c r="I9689" s="115">
        <f t="shared" si="303"/>
        <v>1622.0741</v>
      </c>
    </row>
    <row r="9690" spans="1:9" hidden="1">
      <c r="A9690" s="115" t="s">
        <v>25533</v>
      </c>
      <c r="B9690" s="115" t="s">
        <v>25534</v>
      </c>
      <c r="C9690" s="115" t="s">
        <v>25535</v>
      </c>
      <c r="D9690" s="115" t="s">
        <v>1138</v>
      </c>
      <c r="E9690" s="115">
        <v>2577.4681999999998</v>
      </c>
      <c r="F9690" s="674">
        <v>293.83600000000001</v>
      </c>
      <c r="G9690" s="674">
        <v>295.84500000000003</v>
      </c>
      <c r="H9690" s="115">
        <f t="shared" si="302"/>
        <v>1.0068371472522089</v>
      </c>
      <c r="I9690" s="115">
        <f t="shared" si="303"/>
        <v>2595.0907000000002</v>
      </c>
    </row>
    <row r="9691" spans="1:9" hidden="1">
      <c r="A9691" s="115" t="s">
        <v>25536</v>
      </c>
      <c r="B9691" s="115" t="s">
        <v>25537</v>
      </c>
      <c r="C9691" s="115" t="s">
        <v>25538</v>
      </c>
      <c r="D9691" s="115" t="s">
        <v>1138</v>
      </c>
      <c r="E9691" s="115">
        <v>3914.9627</v>
      </c>
      <c r="F9691" s="674">
        <v>293.83600000000001</v>
      </c>
      <c r="G9691" s="674">
        <v>295.84500000000003</v>
      </c>
      <c r="H9691" s="115">
        <f t="shared" si="302"/>
        <v>1.0068371472522089</v>
      </c>
      <c r="I9691" s="115">
        <f t="shared" si="303"/>
        <v>3941.7298999999998</v>
      </c>
    </row>
    <row r="9692" spans="1:9" hidden="1">
      <c r="A9692" s="115" t="s">
        <v>25539</v>
      </c>
      <c r="B9692" s="115" t="s">
        <v>25540</v>
      </c>
      <c r="C9692" s="115" t="s">
        <v>25541</v>
      </c>
      <c r="D9692" s="115" t="s">
        <v>1138</v>
      </c>
      <c r="E9692" s="115">
        <v>5507.9164000000001</v>
      </c>
      <c r="F9692" s="674">
        <v>293.83600000000001</v>
      </c>
      <c r="G9692" s="674">
        <v>295.84500000000003</v>
      </c>
      <c r="H9692" s="115">
        <f t="shared" si="302"/>
        <v>1.0068371472522089</v>
      </c>
      <c r="I9692" s="115">
        <f t="shared" si="303"/>
        <v>5545.5748000000003</v>
      </c>
    </row>
    <row r="9693" spans="1:9" hidden="1">
      <c r="A9693" s="115" t="s">
        <v>25542</v>
      </c>
      <c r="B9693" s="115" t="s">
        <v>25543</v>
      </c>
      <c r="C9693" s="115" t="s">
        <v>25544</v>
      </c>
      <c r="D9693" s="115" t="s">
        <v>1138</v>
      </c>
      <c r="E9693" s="115">
        <v>7887.0558000000001</v>
      </c>
      <c r="F9693" s="674">
        <v>293.83600000000001</v>
      </c>
      <c r="G9693" s="674">
        <v>295.84500000000003</v>
      </c>
      <c r="H9693" s="115">
        <f t="shared" si="302"/>
        <v>1.0068371472522089</v>
      </c>
      <c r="I9693" s="115">
        <f t="shared" si="303"/>
        <v>7940.9808000000003</v>
      </c>
    </row>
    <row r="9694" spans="1:9" hidden="1">
      <c r="A9694" s="115" t="s">
        <v>25545</v>
      </c>
      <c r="B9694" s="115" t="s">
        <v>25546</v>
      </c>
      <c r="C9694" s="115" t="s">
        <v>25547</v>
      </c>
      <c r="D9694" s="115" t="s">
        <v>1138</v>
      </c>
      <c r="E9694" s="115">
        <v>12462.5422</v>
      </c>
      <c r="F9694" s="674">
        <v>293.83600000000001</v>
      </c>
      <c r="G9694" s="674">
        <v>295.84500000000003</v>
      </c>
      <c r="H9694" s="115">
        <f t="shared" si="302"/>
        <v>1.0068371472522089</v>
      </c>
      <c r="I9694" s="115">
        <f t="shared" si="303"/>
        <v>12547.750400000001</v>
      </c>
    </row>
    <row r="9695" spans="1:9" hidden="1">
      <c r="A9695" s="115" t="s">
        <v>25548</v>
      </c>
      <c r="B9695" s="115" t="s">
        <v>25549</v>
      </c>
      <c r="C9695" s="115" t="s">
        <v>25550</v>
      </c>
      <c r="D9695" s="115" t="s">
        <v>1453</v>
      </c>
      <c r="E9695" s="115">
        <v>2924.8715999999999</v>
      </c>
      <c r="F9695" s="674">
        <v>293.83600000000001</v>
      </c>
      <c r="G9695" s="674">
        <v>295.84500000000003</v>
      </c>
      <c r="H9695" s="115">
        <f t="shared" si="302"/>
        <v>1.0068371472522089</v>
      </c>
      <c r="I9695" s="115">
        <f t="shared" si="303"/>
        <v>2944.8694</v>
      </c>
    </row>
    <row r="9696" spans="1:9" hidden="1">
      <c r="A9696" s="115" t="s">
        <v>25551</v>
      </c>
      <c r="B9696" s="115" t="s">
        <v>25552</v>
      </c>
      <c r="C9696" s="115" t="s">
        <v>25553</v>
      </c>
      <c r="D9696" s="115" t="s">
        <v>1453</v>
      </c>
      <c r="E9696" s="115">
        <v>2939.8715999999999</v>
      </c>
      <c r="F9696" s="674">
        <v>293.83600000000001</v>
      </c>
      <c r="G9696" s="674">
        <v>295.84500000000003</v>
      </c>
      <c r="H9696" s="115">
        <f t="shared" si="302"/>
        <v>1.0068371472522089</v>
      </c>
      <c r="I9696" s="115">
        <f t="shared" si="303"/>
        <v>2959.9719</v>
      </c>
    </row>
    <row r="9697" spans="1:9" hidden="1">
      <c r="A9697" s="115" t="s">
        <v>25554</v>
      </c>
      <c r="B9697" s="115" t="s">
        <v>25555</v>
      </c>
      <c r="C9697" s="115" t="s">
        <v>25556</v>
      </c>
      <c r="D9697" s="115" t="s">
        <v>2038</v>
      </c>
      <c r="E9697" s="115">
        <v>219.44710000000001</v>
      </c>
      <c r="F9697" s="674">
        <v>293.83600000000001</v>
      </c>
      <c r="G9697" s="674">
        <v>295.84500000000003</v>
      </c>
      <c r="H9697" s="115">
        <f t="shared" si="302"/>
        <v>1.0068371472522089</v>
      </c>
      <c r="I9697" s="115">
        <f t="shared" si="303"/>
        <v>220.94749999999999</v>
      </c>
    </row>
    <row r="9698" spans="1:9" hidden="1">
      <c r="A9698" s="115" t="s">
        <v>25557</v>
      </c>
      <c r="B9698" s="115" t="s">
        <v>25558</v>
      </c>
      <c r="C9698" s="115" t="s">
        <v>25559</v>
      </c>
      <c r="D9698" s="115" t="s">
        <v>2038</v>
      </c>
      <c r="E9698" s="115">
        <v>262.61369999999999</v>
      </c>
      <c r="F9698" s="674">
        <v>293.83600000000001</v>
      </c>
      <c r="G9698" s="674">
        <v>295.84500000000003</v>
      </c>
      <c r="H9698" s="115">
        <f t="shared" si="302"/>
        <v>1.0068371472522089</v>
      </c>
      <c r="I9698" s="115">
        <f t="shared" si="303"/>
        <v>264.4092</v>
      </c>
    </row>
    <row r="9699" spans="1:9" hidden="1">
      <c r="A9699" s="115" t="s">
        <v>25560</v>
      </c>
      <c r="B9699" s="115" t="s">
        <v>25561</v>
      </c>
      <c r="C9699" s="115" t="s">
        <v>25562</v>
      </c>
      <c r="D9699" s="115" t="s">
        <v>2038</v>
      </c>
      <c r="E9699" s="115">
        <v>251.8152</v>
      </c>
      <c r="F9699" s="674">
        <v>293.83600000000001</v>
      </c>
      <c r="G9699" s="674">
        <v>295.84500000000003</v>
      </c>
      <c r="H9699" s="115">
        <f t="shared" si="302"/>
        <v>1.0068371472522089</v>
      </c>
      <c r="I9699" s="115">
        <f t="shared" si="303"/>
        <v>253.5369</v>
      </c>
    </row>
    <row r="9700" spans="1:9" hidden="1">
      <c r="A9700" s="115" t="s">
        <v>25563</v>
      </c>
      <c r="B9700" s="115" t="s">
        <v>25564</v>
      </c>
      <c r="C9700" s="115" t="s">
        <v>25565</v>
      </c>
      <c r="D9700" s="115" t="s">
        <v>2038</v>
      </c>
      <c r="E9700" s="115">
        <v>309.17009999999999</v>
      </c>
      <c r="F9700" s="674">
        <v>293.83600000000001</v>
      </c>
      <c r="G9700" s="674">
        <v>295.84500000000003</v>
      </c>
      <c r="H9700" s="115">
        <f t="shared" si="302"/>
        <v>1.0068371472522089</v>
      </c>
      <c r="I9700" s="115">
        <f t="shared" si="303"/>
        <v>311.28390000000002</v>
      </c>
    </row>
    <row r="9701" spans="1:9" hidden="1">
      <c r="A9701" s="115" t="s">
        <v>25566</v>
      </c>
      <c r="B9701" s="115" t="s">
        <v>25567</v>
      </c>
      <c r="C9701" s="115" t="s">
        <v>25568</v>
      </c>
      <c r="D9701" s="115" t="s">
        <v>2038</v>
      </c>
      <c r="E9701" s="115">
        <v>296.94760000000002</v>
      </c>
      <c r="F9701" s="674">
        <v>293.83600000000001</v>
      </c>
      <c r="G9701" s="674">
        <v>295.84500000000003</v>
      </c>
      <c r="H9701" s="115">
        <f t="shared" si="302"/>
        <v>1.0068371472522089</v>
      </c>
      <c r="I9701" s="115">
        <f t="shared" si="303"/>
        <v>298.97789999999998</v>
      </c>
    </row>
    <row r="9702" spans="1:9" hidden="1">
      <c r="A9702" s="115" t="s">
        <v>25569</v>
      </c>
      <c r="B9702" s="115" t="s">
        <v>25570</v>
      </c>
      <c r="C9702" s="115" t="s">
        <v>25571</v>
      </c>
      <c r="D9702" s="115" t="s">
        <v>2038</v>
      </c>
      <c r="E9702" s="115">
        <v>344.89760000000001</v>
      </c>
      <c r="F9702" s="674">
        <v>293.83600000000001</v>
      </c>
      <c r="G9702" s="674">
        <v>295.84500000000003</v>
      </c>
      <c r="H9702" s="115">
        <f t="shared" si="302"/>
        <v>1.0068371472522089</v>
      </c>
      <c r="I9702" s="115">
        <f t="shared" si="303"/>
        <v>347.25569999999999</v>
      </c>
    </row>
    <row r="9703" spans="1:9" hidden="1">
      <c r="A9703" s="115" t="s">
        <v>25572</v>
      </c>
      <c r="B9703" s="115" t="s">
        <v>25573</v>
      </c>
      <c r="C9703" s="115" t="s">
        <v>25574</v>
      </c>
      <c r="D9703" s="115" t="s">
        <v>2038</v>
      </c>
      <c r="E9703" s="115">
        <v>829.29740000000004</v>
      </c>
      <c r="F9703" s="674">
        <v>293.83600000000001</v>
      </c>
      <c r="G9703" s="674">
        <v>295.84500000000003</v>
      </c>
      <c r="H9703" s="115">
        <f t="shared" si="302"/>
        <v>1.0068371472522089</v>
      </c>
      <c r="I9703" s="115">
        <f t="shared" si="303"/>
        <v>834.9674</v>
      </c>
    </row>
    <row r="9704" spans="1:9" hidden="1">
      <c r="A9704" s="115" t="s">
        <v>25575</v>
      </c>
      <c r="B9704" s="115" t="s">
        <v>25576</v>
      </c>
      <c r="C9704" s="115" t="s">
        <v>25577</v>
      </c>
      <c r="D9704" s="115" t="s">
        <v>2038</v>
      </c>
      <c r="E9704" s="115">
        <v>341.447</v>
      </c>
      <c r="F9704" s="674">
        <v>293.83600000000001</v>
      </c>
      <c r="G9704" s="674">
        <v>295.84500000000003</v>
      </c>
      <c r="H9704" s="115">
        <f t="shared" si="302"/>
        <v>1.0068371472522089</v>
      </c>
      <c r="I9704" s="115">
        <f t="shared" si="303"/>
        <v>343.78149999999999</v>
      </c>
    </row>
    <row r="9705" spans="1:9" hidden="1">
      <c r="A9705" s="115" t="s">
        <v>25578</v>
      </c>
      <c r="B9705" s="115" t="s">
        <v>25579</v>
      </c>
      <c r="C9705" s="115" t="s">
        <v>25580</v>
      </c>
      <c r="D9705" s="115" t="s">
        <v>2038</v>
      </c>
      <c r="E9705" s="115">
        <v>832.77779999999996</v>
      </c>
      <c r="F9705" s="674">
        <v>293.83600000000001</v>
      </c>
      <c r="G9705" s="674">
        <v>295.84500000000003</v>
      </c>
      <c r="H9705" s="115">
        <f t="shared" si="302"/>
        <v>1.0068371472522089</v>
      </c>
      <c r="I9705" s="115">
        <f t="shared" si="303"/>
        <v>838.47159999999997</v>
      </c>
    </row>
    <row r="9706" spans="1:9" hidden="1">
      <c r="A9706" s="115" t="s">
        <v>25581</v>
      </c>
      <c r="B9706" s="115" t="s">
        <v>25582</v>
      </c>
      <c r="C9706" s="115" t="s">
        <v>25583</v>
      </c>
      <c r="D9706" s="115" t="s">
        <v>2038</v>
      </c>
      <c r="E9706" s="115">
        <v>392.44690000000003</v>
      </c>
      <c r="F9706" s="674">
        <v>293.83600000000001</v>
      </c>
      <c r="G9706" s="674">
        <v>295.84500000000003</v>
      </c>
      <c r="H9706" s="115">
        <f t="shared" si="302"/>
        <v>1.0068371472522089</v>
      </c>
      <c r="I9706" s="115">
        <f t="shared" si="303"/>
        <v>395.13010000000003</v>
      </c>
    </row>
    <row r="9707" spans="1:9" hidden="1">
      <c r="A9707" s="115" t="s">
        <v>25584</v>
      </c>
      <c r="B9707" s="115" t="s">
        <v>25585</v>
      </c>
      <c r="C9707" s="115" t="s">
        <v>25586</v>
      </c>
      <c r="D9707" s="115" t="s">
        <v>2038</v>
      </c>
      <c r="E9707" s="115">
        <v>894.05930000000001</v>
      </c>
      <c r="F9707" s="674">
        <v>293.83600000000001</v>
      </c>
      <c r="G9707" s="674">
        <v>295.84500000000003</v>
      </c>
      <c r="H9707" s="115">
        <f t="shared" si="302"/>
        <v>1.0068371472522089</v>
      </c>
      <c r="I9707" s="115">
        <f t="shared" si="303"/>
        <v>900.1721</v>
      </c>
    </row>
    <row r="9708" spans="1:9" hidden="1">
      <c r="A9708" s="115" t="s">
        <v>25587</v>
      </c>
      <c r="B9708" s="115" t="s">
        <v>25588</v>
      </c>
      <c r="C9708" s="115" t="s">
        <v>25589</v>
      </c>
      <c r="D9708" s="115" t="s">
        <v>1453</v>
      </c>
      <c r="E9708" s="115">
        <v>3068.1707000000001</v>
      </c>
      <c r="F9708" s="674">
        <v>293.83600000000001</v>
      </c>
      <c r="G9708" s="674">
        <v>295.84500000000003</v>
      </c>
      <c r="H9708" s="115">
        <f t="shared" si="302"/>
        <v>1.0068371472522089</v>
      </c>
      <c r="I9708" s="115">
        <f t="shared" si="303"/>
        <v>3089.1482000000001</v>
      </c>
    </row>
    <row r="9709" spans="1:9" hidden="1">
      <c r="A9709" s="115" t="s">
        <v>25590</v>
      </c>
      <c r="B9709" s="115" t="s">
        <v>25591</v>
      </c>
      <c r="C9709" s="115" t="s">
        <v>25592</v>
      </c>
      <c r="D9709" s="115" t="s">
        <v>1453</v>
      </c>
      <c r="E9709" s="115">
        <v>3083.1707000000001</v>
      </c>
      <c r="F9709" s="674">
        <v>293.83600000000001</v>
      </c>
      <c r="G9709" s="674">
        <v>295.84500000000003</v>
      </c>
      <c r="H9709" s="115">
        <f t="shared" si="302"/>
        <v>1.0068371472522089</v>
      </c>
      <c r="I9709" s="115">
        <f t="shared" si="303"/>
        <v>3104.2507999999998</v>
      </c>
    </row>
    <row r="9710" spans="1:9" hidden="1">
      <c r="A9710" s="115" t="s">
        <v>25593</v>
      </c>
      <c r="B9710" s="115" t="s">
        <v>25594</v>
      </c>
      <c r="C9710" s="115" t="s">
        <v>25595</v>
      </c>
      <c r="D9710" s="115" t="s">
        <v>1453</v>
      </c>
      <c r="E9710" s="115">
        <v>3061.8445999999999</v>
      </c>
      <c r="F9710" s="674">
        <v>293.83600000000001</v>
      </c>
      <c r="G9710" s="674">
        <v>295.84500000000003</v>
      </c>
      <c r="H9710" s="115">
        <f t="shared" si="302"/>
        <v>1.0068371472522089</v>
      </c>
      <c r="I9710" s="115">
        <f t="shared" si="303"/>
        <v>3082.7788999999998</v>
      </c>
    </row>
    <row r="9711" spans="1:9" hidden="1">
      <c r="A9711" s="115" t="s">
        <v>25596</v>
      </c>
      <c r="B9711" s="115" t="s">
        <v>25597</v>
      </c>
      <c r="C9711" s="115" t="s">
        <v>25598</v>
      </c>
      <c r="D9711" s="115" t="s">
        <v>1453</v>
      </c>
      <c r="E9711" s="115">
        <v>3080.3224</v>
      </c>
      <c r="F9711" s="674">
        <v>293.83600000000001</v>
      </c>
      <c r="G9711" s="674">
        <v>295.84500000000003</v>
      </c>
      <c r="H9711" s="115">
        <f t="shared" si="302"/>
        <v>1.0068371472522089</v>
      </c>
      <c r="I9711" s="115">
        <f t="shared" si="303"/>
        <v>3101.3829999999998</v>
      </c>
    </row>
    <row r="9712" spans="1:9" hidden="1">
      <c r="A9712" s="115" t="s">
        <v>25599</v>
      </c>
      <c r="B9712" s="115" t="s">
        <v>25600</v>
      </c>
      <c r="C9712" s="115" t="s">
        <v>25601</v>
      </c>
      <c r="D9712" s="115" t="s">
        <v>1453</v>
      </c>
      <c r="E9712" s="115">
        <v>2520.0466999999999</v>
      </c>
      <c r="F9712" s="674">
        <v>293.83600000000001</v>
      </c>
      <c r="G9712" s="674">
        <v>295.84500000000003</v>
      </c>
      <c r="H9712" s="115">
        <f t="shared" si="302"/>
        <v>1.0068371472522089</v>
      </c>
      <c r="I9712" s="115">
        <f t="shared" si="303"/>
        <v>2537.2766000000001</v>
      </c>
    </row>
    <row r="9713" spans="1:9" hidden="1">
      <c r="A9713" s="115" t="s">
        <v>25602</v>
      </c>
      <c r="B9713" s="115" t="s">
        <v>25603</v>
      </c>
      <c r="C9713" s="115" t="s">
        <v>25604</v>
      </c>
      <c r="D9713" s="115" t="s">
        <v>1453</v>
      </c>
      <c r="E9713" s="115">
        <v>2535.0466999999999</v>
      </c>
      <c r="F9713" s="674">
        <v>293.83600000000001</v>
      </c>
      <c r="G9713" s="674">
        <v>295.84500000000003</v>
      </c>
      <c r="H9713" s="115">
        <f t="shared" si="302"/>
        <v>1.0068371472522089</v>
      </c>
      <c r="I9713" s="115">
        <f t="shared" si="303"/>
        <v>2552.3791999999999</v>
      </c>
    </row>
    <row r="9714" spans="1:9" hidden="1">
      <c r="A9714" s="115" t="s">
        <v>25605</v>
      </c>
      <c r="B9714" s="115" t="s">
        <v>25606</v>
      </c>
      <c r="C9714" s="115" t="s">
        <v>25607</v>
      </c>
      <c r="D9714" s="115" t="s">
        <v>1453</v>
      </c>
      <c r="E9714" s="115">
        <v>3450.5387000000001</v>
      </c>
      <c r="F9714" s="674">
        <v>293.83600000000001</v>
      </c>
      <c r="G9714" s="674">
        <v>295.84500000000003</v>
      </c>
      <c r="H9714" s="115">
        <f t="shared" si="302"/>
        <v>1.0068371472522089</v>
      </c>
      <c r="I9714" s="115">
        <f t="shared" si="303"/>
        <v>3474.1305000000002</v>
      </c>
    </row>
    <row r="9715" spans="1:9" hidden="1">
      <c r="A9715" s="115" t="s">
        <v>25608</v>
      </c>
      <c r="B9715" s="115" t="s">
        <v>25609</v>
      </c>
      <c r="C9715" s="115" t="s">
        <v>25610</v>
      </c>
      <c r="D9715" s="115" t="s">
        <v>24983</v>
      </c>
      <c r="E9715" s="115">
        <v>16.819099999999999</v>
      </c>
      <c r="F9715" s="674">
        <v>293.83600000000001</v>
      </c>
      <c r="G9715" s="674">
        <v>295.84500000000003</v>
      </c>
      <c r="H9715" s="115">
        <f t="shared" si="302"/>
        <v>1.0068371472522089</v>
      </c>
      <c r="I9715" s="115">
        <f t="shared" si="303"/>
        <v>16.934100000000001</v>
      </c>
    </row>
    <row r="9716" spans="1:9" hidden="1">
      <c r="A9716" s="115" t="s">
        <v>25611</v>
      </c>
      <c r="B9716" s="115" t="s">
        <v>25612</v>
      </c>
      <c r="C9716" s="115" t="s">
        <v>25613</v>
      </c>
      <c r="D9716" s="115" t="s">
        <v>24983</v>
      </c>
      <c r="E9716" s="115">
        <v>32.069499999999998</v>
      </c>
      <c r="F9716" s="674">
        <v>293.83600000000001</v>
      </c>
      <c r="G9716" s="674">
        <v>295.84500000000003</v>
      </c>
      <c r="H9716" s="115">
        <f t="shared" si="302"/>
        <v>1.0068371472522089</v>
      </c>
      <c r="I9716" s="115">
        <f t="shared" si="303"/>
        <v>32.288800000000002</v>
      </c>
    </row>
    <row r="9717" spans="1:9" hidden="1">
      <c r="A9717" s="115" t="s">
        <v>25614</v>
      </c>
      <c r="B9717" s="115" t="s">
        <v>25615</v>
      </c>
      <c r="C9717" s="115" t="s">
        <v>25616</v>
      </c>
      <c r="D9717" s="115" t="s">
        <v>1453</v>
      </c>
      <c r="E9717" s="115">
        <v>88.265900000000002</v>
      </c>
      <c r="F9717" s="674">
        <v>293.83600000000001</v>
      </c>
      <c r="G9717" s="674">
        <v>295.84500000000003</v>
      </c>
      <c r="H9717" s="115">
        <f t="shared" si="302"/>
        <v>1.0068371472522089</v>
      </c>
      <c r="I9717" s="115">
        <f t="shared" si="303"/>
        <v>88.869399999999999</v>
      </c>
    </row>
    <row r="9718" spans="1:9" hidden="1">
      <c r="A9718" s="115" t="s">
        <v>25617</v>
      </c>
      <c r="B9718" s="115" t="s">
        <v>25618</v>
      </c>
      <c r="C9718" s="115" t="s">
        <v>25619</v>
      </c>
      <c r="D9718" s="115" t="s">
        <v>8378</v>
      </c>
      <c r="E9718" s="115">
        <v>19.7332</v>
      </c>
      <c r="F9718" s="674">
        <v>293.83600000000001</v>
      </c>
      <c r="G9718" s="674">
        <v>295.84500000000003</v>
      </c>
      <c r="H9718" s="115">
        <f t="shared" si="302"/>
        <v>1.0068371472522089</v>
      </c>
      <c r="I9718" s="115">
        <f t="shared" si="303"/>
        <v>19.868099999999998</v>
      </c>
    </row>
    <row r="9719" spans="1:9" hidden="1">
      <c r="A9719" s="115" t="s">
        <v>25620</v>
      </c>
      <c r="B9719" s="115" t="s">
        <v>25621</v>
      </c>
      <c r="C9719" s="115" t="s">
        <v>25622</v>
      </c>
      <c r="D9719" s="115" t="s">
        <v>8378</v>
      </c>
      <c r="E9719" s="115">
        <v>28.621700000000001</v>
      </c>
      <c r="F9719" s="674">
        <v>293.83600000000001</v>
      </c>
      <c r="G9719" s="674">
        <v>295.84500000000003</v>
      </c>
      <c r="H9719" s="115">
        <f t="shared" si="302"/>
        <v>1.0068371472522089</v>
      </c>
      <c r="I9719" s="115">
        <f t="shared" si="303"/>
        <v>28.817399999999999</v>
      </c>
    </row>
    <row r="9720" spans="1:9" hidden="1">
      <c r="A9720" s="115" t="s">
        <v>25623</v>
      </c>
      <c r="B9720" s="115" t="s">
        <v>25624</v>
      </c>
      <c r="C9720" s="115" t="s">
        <v>25625</v>
      </c>
      <c r="D9720" s="115" t="s">
        <v>2038</v>
      </c>
      <c r="E9720" s="115">
        <v>981.14319999999998</v>
      </c>
      <c r="F9720" s="674">
        <v>293.83600000000001</v>
      </c>
      <c r="G9720" s="674">
        <v>295.84500000000003</v>
      </c>
      <c r="H9720" s="115">
        <f t="shared" si="302"/>
        <v>1.0068371472522089</v>
      </c>
      <c r="I9720" s="115">
        <f t="shared" si="303"/>
        <v>987.85140000000001</v>
      </c>
    </row>
    <row r="9721" spans="1:9" hidden="1">
      <c r="A9721" s="115" t="s">
        <v>25626</v>
      </c>
      <c r="B9721" s="115" t="s">
        <v>25627</v>
      </c>
      <c r="C9721" s="115" t="s">
        <v>25628</v>
      </c>
      <c r="D9721" s="115" t="s">
        <v>2038</v>
      </c>
      <c r="E9721" s="115">
        <v>590.44780000000003</v>
      </c>
      <c r="F9721" s="674">
        <v>293.83600000000001</v>
      </c>
      <c r="G9721" s="674">
        <v>295.84500000000003</v>
      </c>
      <c r="H9721" s="115">
        <f t="shared" si="302"/>
        <v>1.0068371472522089</v>
      </c>
      <c r="I9721" s="115">
        <f t="shared" si="303"/>
        <v>594.48479999999995</v>
      </c>
    </row>
    <row r="9722" spans="1:9" hidden="1">
      <c r="A9722" s="115" t="s">
        <v>25629</v>
      </c>
      <c r="B9722" s="115" t="s">
        <v>25630</v>
      </c>
      <c r="C9722" s="115" t="s">
        <v>25631</v>
      </c>
      <c r="D9722" s="115" t="s">
        <v>2038</v>
      </c>
      <c r="E9722" s="115">
        <v>393.41699999999997</v>
      </c>
      <c r="F9722" s="674">
        <v>293.83600000000001</v>
      </c>
      <c r="G9722" s="674">
        <v>295.84500000000003</v>
      </c>
      <c r="H9722" s="115">
        <f t="shared" si="302"/>
        <v>1.0068371472522089</v>
      </c>
      <c r="I9722" s="115">
        <f t="shared" si="303"/>
        <v>396.10680000000002</v>
      </c>
    </row>
    <row r="9723" spans="1:9" hidden="1">
      <c r="A9723" s="115" t="s">
        <v>25632</v>
      </c>
      <c r="B9723" s="115" t="s">
        <v>25633</v>
      </c>
      <c r="C9723" s="115" t="s">
        <v>25634</v>
      </c>
      <c r="D9723" s="115" t="s">
        <v>8378</v>
      </c>
      <c r="E9723" s="115">
        <v>36.045000000000002</v>
      </c>
      <c r="F9723" s="674">
        <v>293.83600000000001</v>
      </c>
      <c r="G9723" s="674">
        <v>295.84500000000003</v>
      </c>
      <c r="H9723" s="115">
        <f t="shared" si="302"/>
        <v>1.0068371472522089</v>
      </c>
      <c r="I9723" s="115">
        <f t="shared" si="303"/>
        <v>36.291400000000003</v>
      </c>
    </row>
    <row r="9724" spans="1:9" hidden="1">
      <c r="A9724" s="115" t="s">
        <v>25635</v>
      </c>
      <c r="B9724" s="115" t="s">
        <v>25636</v>
      </c>
      <c r="C9724" s="115" t="s">
        <v>25637</v>
      </c>
      <c r="D9724" s="115" t="s">
        <v>8378</v>
      </c>
      <c r="E9724" s="115">
        <v>16.821899999999999</v>
      </c>
      <c r="F9724" s="674">
        <v>293.83600000000001</v>
      </c>
      <c r="G9724" s="674">
        <v>295.84500000000003</v>
      </c>
      <c r="H9724" s="115">
        <f t="shared" si="302"/>
        <v>1.0068371472522089</v>
      </c>
      <c r="I9724" s="115">
        <f t="shared" si="303"/>
        <v>16.936900000000001</v>
      </c>
    </row>
    <row r="9725" spans="1:9" hidden="1">
      <c r="A9725" s="115" t="s">
        <v>25638</v>
      </c>
      <c r="B9725" s="115" t="s">
        <v>25639</v>
      </c>
      <c r="C9725" s="115" t="s">
        <v>25640</v>
      </c>
      <c r="D9725" s="115" t="s">
        <v>8378</v>
      </c>
      <c r="E9725" s="115">
        <v>14.022500000000001</v>
      </c>
      <c r="F9725" s="674">
        <v>293.83600000000001</v>
      </c>
      <c r="G9725" s="674">
        <v>295.84500000000003</v>
      </c>
      <c r="H9725" s="115">
        <f t="shared" si="302"/>
        <v>1.0068371472522089</v>
      </c>
      <c r="I9725" s="115">
        <f t="shared" si="303"/>
        <v>14.118399999999999</v>
      </c>
    </row>
    <row r="9726" spans="1:9" hidden="1">
      <c r="A9726" s="115" t="s">
        <v>25641</v>
      </c>
      <c r="B9726" s="115" t="s">
        <v>25642</v>
      </c>
      <c r="C9726" s="115" t="s">
        <v>25643</v>
      </c>
      <c r="D9726" s="115" t="s">
        <v>8378</v>
      </c>
      <c r="E9726" s="115">
        <v>19.559000000000001</v>
      </c>
      <c r="F9726" s="674">
        <v>293.83600000000001</v>
      </c>
      <c r="G9726" s="674">
        <v>295.84500000000003</v>
      </c>
      <c r="H9726" s="115">
        <f t="shared" si="302"/>
        <v>1.0068371472522089</v>
      </c>
      <c r="I9726" s="115">
        <f t="shared" si="303"/>
        <v>19.692699999999999</v>
      </c>
    </row>
    <row r="9727" spans="1:9" hidden="1">
      <c r="A9727" s="115" t="s">
        <v>25644</v>
      </c>
      <c r="B9727" s="115" t="s">
        <v>25645</v>
      </c>
      <c r="C9727" s="115" t="s">
        <v>25646</v>
      </c>
      <c r="D9727" s="115" t="s">
        <v>2038</v>
      </c>
      <c r="E9727" s="115">
        <v>35.752000000000002</v>
      </c>
      <c r="F9727" s="674">
        <v>293.83600000000001</v>
      </c>
      <c r="G9727" s="674">
        <v>295.84500000000003</v>
      </c>
      <c r="H9727" s="115">
        <f t="shared" si="302"/>
        <v>1.0068371472522089</v>
      </c>
      <c r="I9727" s="115">
        <f t="shared" si="303"/>
        <v>35.996400000000001</v>
      </c>
    </row>
    <row r="9728" spans="1:9" hidden="1">
      <c r="A9728" s="115" t="s">
        <v>25647</v>
      </c>
      <c r="B9728" s="115" t="s">
        <v>25648</v>
      </c>
      <c r="C9728" s="115" t="s">
        <v>25649</v>
      </c>
      <c r="D9728" s="115" t="s">
        <v>2038</v>
      </c>
      <c r="E9728" s="115">
        <v>39.852600000000002</v>
      </c>
      <c r="F9728" s="674">
        <v>293.83600000000001</v>
      </c>
      <c r="G9728" s="674">
        <v>295.84500000000003</v>
      </c>
      <c r="H9728" s="115">
        <f t="shared" si="302"/>
        <v>1.0068371472522089</v>
      </c>
      <c r="I9728" s="115">
        <f t="shared" si="303"/>
        <v>40.125100000000003</v>
      </c>
    </row>
    <row r="9729" spans="1:9" hidden="1">
      <c r="A9729" s="115" t="s">
        <v>25650</v>
      </c>
      <c r="B9729" s="115" t="s">
        <v>25651</v>
      </c>
      <c r="C9729" s="115" t="s">
        <v>25652</v>
      </c>
      <c r="D9729" s="115" t="s">
        <v>2038</v>
      </c>
      <c r="E9729" s="115">
        <v>43.3277</v>
      </c>
      <c r="F9729" s="674">
        <v>293.83600000000001</v>
      </c>
      <c r="G9729" s="674">
        <v>295.84500000000003</v>
      </c>
      <c r="H9729" s="115">
        <f t="shared" si="302"/>
        <v>1.0068371472522089</v>
      </c>
      <c r="I9729" s="115">
        <f t="shared" si="303"/>
        <v>43.623899999999999</v>
      </c>
    </row>
    <row r="9730" spans="1:9" hidden="1">
      <c r="A9730" s="115" t="s">
        <v>25653</v>
      </c>
      <c r="B9730" s="115" t="s">
        <v>25654</v>
      </c>
      <c r="C9730" s="115" t="s">
        <v>25655</v>
      </c>
      <c r="D9730" s="115" t="s">
        <v>2038</v>
      </c>
      <c r="E9730" s="115">
        <v>50.893000000000001</v>
      </c>
      <c r="F9730" s="674">
        <v>293.83600000000001</v>
      </c>
      <c r="G9730" s="674">
        <v>295.84500000000003</v>
      </c>
      <c r="H9730" s="115">
        <f t="shared" si="302"/>
        <v>1.0068371472522089</v>
      </c>
      <c r="I9730" s="115">
        <f t="shared" si="303"/>
        <v>51.241</v>
      </c>
    </row>
    <row r="9731" spans="1:9" hidden="1">
      <c r="A9731" s="115" t="s">
        <v>25656</v>
      </c>
      <c r="B9731" s="115" t="s">
        <v>25657</v>
      </c>
      <c r="C9731" s="115" t="s">
        <v>25658</v>
      </c>
      <c r="D9731" s="115" t="s">
        <v>2038</v>
      </c>
      <c r="E9731" s="115">
        <v>643.37300000000005</v>
      </c>
      <c r="F9731" s="674">
        <v>293.83600000000001</v>
      </c>
      <c r="G9731" s="674">
        <v>295.84500000000003</v>
      </c>
      <c r="H9731" s="115">
        <f t="shared" si="302"/>
        <v>1.0068371472522089</v>
      </c>
      <c r="I9731" s="115">
        <f t="shared" si="303"/>
        <v>647.77179999999998</v>
      </c>
    </row>
    <row r="9732" spans="1:9" hidden="1">
      <c r="A9732" s="115" t="s">
        <v>25659</v>
      </c>
      <c r="B9732" s="115" t="s">
        <v>25660</v>
      </c>
      <c r="C9732" s="115" t="s">
        <v>25661</v>
      </c>
      <c r="D9732" s="115" t="s">
        <v>2038</v>
      </c>
      <c r="E9732" s="115">
        <v>629.11890000000005</v>
      </c>
      <c r="F9732" s="674">
        <v>293.83600000000001</v>
      </c>
      <c r="G9732" s="674">
        <v>295.84500000000003</v>
      </c>
      <c r="H9732" s="115">
        <f t="shared" si="302"/>
        <v>1.0068371472522089</v>
      </c>
      <c r="I9732" s="115">
        <f t="shared" si="303"/>
        <v>633.4203</v>
      </c>
    </row>
    <row r="9733" spans="1:9" hidden="1">
      <c r="A9733" s="115" t="s">
        <v>25662</v>
      </c>
      <c r="B9733" s="115" t="s">
        <v>25663</v>
      </c>
      <c r="C9733" s="115" t="s">
        <v>25664</v>
      </c>
      <c r="D9733" s="115" t="s">
        <v>2038</v>
      </c>
      <c r="E9733" s="115">
        <v>627.8528</v>
      </c>
      <c r="F9733" s="674">
        <v>293.83600000000001</v>
      </c>
      <c r="G9733" s="674">
        <v>295.84500000000003</v>
      </c>
      <c r="H9733" s="115">
        <f t="shared" ref="H9733:H9796" si="304">G9733/F9733</f>
        <v>1.0068371472522089</v>
      </c>
      <c r="I9733" s="115">
        <f t="shared" ref="I9733:I9796" si="305">ROUND(H9733*E9733,4)</f>
        <v>632.14549999999997</v>
      </c>
    </row>
    <row r="9734" spans="1:9" hidden="1">
      <c r="A9734" s="115" t="s">
        <v>25665</v>
      </c>
      <c r="B9734" s="115" t="s">
        <v>25666</v>
      </c>
      <c r="C9734" s="115" t="s">
        <v>25667</v>
      </c>
      <c r="D9734" s="115" t="s">
        <v>1453</v>
      </c>
      <c r="E9734" s="115">
        <v>760.47739999999999</v>
      </c>
      <c r="F9734" s="674">
        <v>293.83600000000001</v>
      </c>
      <c r="G9734" s="674">
        <v>295.84500000000003</v>
      </c>
      <c r="H9734" s="115">
        <f t="shared" si="304"/>
        <v>1.0068371472522089</v>
      </c>
      <c r="I9734" s="115">
        <f t="shared" si="305"/>
        <v>765.67690000000005</v>
      </c>
    </row>
    <row r="9735" spans="1:9" hidden="1">
      <c r="A9735" s="115" t="s">
        <v>25668</v>
      </c>
      <c r="B9735" s="115" t="s">
        <v>25669</v>
      </c>
      <c r="C9735" s="115" t="s">
        <v>25670</v>
      </c>
      <c r="D9735" s="115" t="s">
        <v>2038</v>
      </c>
      <c r="E9735" s="115">
        <v>171.95089999999999</v>
      </c>
      <c r="F9735" s="674">
        <v>293.83600000000001</v>
      </c>
      <c r="G9735" s="674">
        <v>295.84500000000003</v>
      </c>
      <c r="H9735" s="115">
        <f t="shared" si="304"/>
        <v>1.0068371472522089</v>
      </c>
      <c r="I9735" s="115">
        <f t="shared" si="305"/>
        <v>173.1266</v>
      </c>
    </row>
    <row r="9736" spans="1:9" hidden="1">
      <c r="A9736" s="115" t="s">
        <v>25671</v>
      </c>
      <c r="B9736" s="115" t="s">
        <v>25672</v>
      </c>
      <c r="C9736" s="115" t="s">
        <v>25673</v>
      </c>
      <c r="D9736" s="115" t="s">
        <v>2038</v>
      </c>
      <c r="E9736" s="115">
        <v>313.94279999999998</v>
      </c>
      <c r="F9736" s="674">
        <v>293.83600000000001</v>
      </c>
      <c r="G9736" s="674">
        <v>295.84500000000003</v>
      </c>
      <c r="H9736" s="115">
        <f t="shared" si="304"/>
        <v>1.0068371472522089</v>
      </c>
      <c r="I9736" s="115">
        <f t="shared" si="305"/>
        <v>316.08929999999998</v>
      </c>
    </row>
    <row r="9737" spans="1:9" hidden="1">
      <c r="A9737" s="115" t="s">
        <v>25674</v>
      </c>
      <c r="B9737" s="115" t="s">
        <v>25675</v>
      </c>
      <c r="C9737" s="115" t="s">
        <v>25676</v>
      </c>
      <c r="D9737" s="115" t="s">
        <v>2038</v>
      </c>
      <c r="E9737" s="115">
        <v>800.86620000000005</v>
      </c>
      <c r="F9737" s="674">
        <v>293.83600000000001</v>
      </c>
      <c r="G9737" s="674">
        <v>295.84500000000003</v>
      </c>
      <c r="H9737" s="115">
        <f t="shared" si="304"/>
        <v>1.0068371472522089</v>
      </c>
      <c r="I9737" s="115">
        <f t="shared" si="305"/>
        <v>806.34180000000003</v>
      </c>
    </row>
    <row r="9738" spans="1:9" hidden="1">
      <c r="A9738" s="115" t="s">
        <v>25677</v>
      </c>
      <c r="B9738" s="115" t="s">
        <v>25678</v>
      </c>
      <c r="C9738" s="115" t="s">
        <v>25679</v>
      </c>
      <c r="D9738" s="115" t="s">
        <v>2038</v>
      </c>
      <c r="E9738" s="115">
        <v>758.95550000000003</v>
      </c>
      <c r="F9738" s="674">
        <v>293.83600000000001</v>
      </c>
      <c r="G9738" s="674">
        <v>295.84500000000003</v>
      </c>
      <c r="H9738" s="115">
        <f t="shared" si="304"/>
        <v>1.0068371472522089</v>
      </c>
      <c r="I9738" s="115">
        <f t="shared" si="305"/>
        <v>764.14459999999997</v>
      </c>
    </row>
    <row r="9739" spans="1:9" hidden="1">
      <c r="A9739" s="115" t="s">
        <v>25680</v>
      </c>
      <c r="B9739" s="115" t="s">
        <v>25681</v>
      </c>
      <c r="C9739" s="115" t="s">
        <v>25682</v>
      </c>
      <c r="D9739" s="115" t="s">
        <v>2038</v>
      </c>
      <c r="E9739" s="115">
        <v>69.062399999999997</v>
      </c>
      <c r="F9739" s="674">
        <v>293.83600000000001</v>
      </c>
      <c r="G9739" s="674">
        <v>295.84500000000003</v>
      </c>
      <c r="H9739" s="115">
        <f t="shared" si="304"/>
        <v>1.0068371472522089</v>
      </c>
      <c r="I9739" s="115">
        <f t="shared" si="305"/>
        <v>69.534599999999998</v>
      </c>
    </row>
    <row r="9740" spans="1:9" hidden="1">
      <c r="A9740" s="115" t="s">
        <v>25683</v>
      </c>
      <c r="B9740" s="115" t="s">
        <v>25684</v>
      </c>
      <c r="C9740" s="115" t="s">
        <v>25685</v>
      </c>
      <c r="D9740" s="115" t="s">
        <v>2038</v>
      </c>
      <c r="E9740" s="115">
        <v>164.3116</v>
      </c>
      <c r="F9740" s="674">
        <v>293.83600000000001</v>
      </c>
      <c r="G9740" s="674">
        <v>295.84500000000003</v>
      </c>
      <c r="H9740" s="115">
        <f t="shared" si="304"/>
        <v>1.0068371472522089</v>
      </c>
      <c r="I9740" s="115">
        <f t="shared" si="305"/>
        <v>165.435</v>
      </c>
    </row>
    <row r="9741" spans="1:9" hidden="1">
      <c r="A9741" s="115" t="s">
        <v>25686</v>
      </c>
      <c r="B9741" s="115" t="s">
        <v>25687</v>
      </c>
      <c r="C9741" s="115" t="s">
        <v>25688</v>
      </c>
      <c r="D9741" s="115" t="s">
        <v>2038</v>
      </c>
      <c r="E9741" s="115">
        <v>164.8366</v>
      </c>
      <c r="F9741" s="674">
        <v>293.83600000000001</v>
      </c>
      <c r="G9741" s="674">
        <v>295.84500000000003</v>
      </c>
      <c r="H9741" s="115">
        <f t="shared" si="304"/>
        <v>1.0068371472522089</v>
      </c>
      <c r="I9741" s="115">
        <f t="shared" si="305"/>
        <v>165.96360000000001</v>
      </c>
    </row>
    <row r="9742" spans="1:9" hidden="1">
      <c r="A9742" s="115" t="s">
        <v>25689</v>
      </c>
      <c r="B9742" s="115" t="s">
        <v>25690</v>
      </c>
      <c r="C9742" s="115" t="s">
        <v>25691</v>
      </c>
      <c r="D9742" s="115" t="s">
        <v>2038</v>
      </c>
      <c r="E9742" s="115">
        <v>168.3143</v>
      </c>
      <c r="F9742" s="674">
        <v>293.83600000000001</v>
      </c>
      <c r="G9742" s="674">
        <v>295.84500000000003</v>
      </c>
      <c r="H9742" s="115">
        <f t="shared" si="304"/>
        <v>1.0068371472522089</v>
      </c>
      <c r="I9742" s="115">
        <f t="shared" si="305"/>
        <v>169.46510000000001</v>
      </c>
    </row>
    <row r="9743" spans="1:9" hidden="1">
      <c r="A9743" s="115" t="s">
        <v>25692</v>
      </c>
      <c r="B9743" s="115" t="s">
        <v>25693</v>
      </c>
      <c r="C9743" s="115" t="s">
        <v>25694</v>
      </c>
      <c r="D9743" s="115" t="s">
        <v>2038</v>
      </c>
      <c r="E9743" s="115">
        <v>168.98929999999999</v>
      </c>
      <c r="F9743" s="674">
        <v>293.83600000000001</v>
      </c>
      <c r="G9743" s="674">
        <v>295.84500000000003</v>
      </c>
      <c r="H9743" s="115">
        <f t="shared" si="304"/>
        <v>1.0068371472522089</v>
      </c>
      <c r="I9743" s="115">
        <f t="shared" si="305"/>
        <v>170.1447</v>
      </c>
    </row>
    <row r="9744" spans="1:9" hidden="1">
      <c r="A9744" s="115" t="s">
        <v>25695</v>
      </c>
      <c r="B9744" s="115" t="s">
        <v>25696</v>
      </c>
      <c r="C9744" s="115" t="s">
        <v>25697</v>
      </c>
      <c r="D9744" s="115" t="s">
        <v>2038</v>
      </c>
      <c r="E9744" s="115">
        <v>190.3673</v>
      </c>
      <c r="F9744" s="674">
        <v>293.83600000000001</v>
      </c>
      <c r="G9744" s="674">
        <v>295.84500000000003</v>
      </c>
      <c r="H9744" s="115">
        <f t="shared" si="304"/>
        <v>1.0068371472522089</v>
      </c>
      <c r="I9744" s="115">
        <f t="shared" si="305"/>
        <v>191.66890000000001</v>
      </c>
    </row>
    <row r="9745" spans="1:9" hidden="1">
      <c r="A9745" s="115" t="s">
        <v>25698</v>
      </c>
      <c r="B9745" s="115" t="s">
        <v>25699</v>
      </c>
      <c r="C9745" s="115" t="s">
        <v>25700</v>
      </c>
      <c r="D9745" s="115" t="s">
        <v>2038</v>
      </c>
      <c r="E9745" s="115">
        <v>191.04230000000001</v>
      </c>
      <c r="F9745" s="674">
        <v>293.83600000000001</v>
      </c>
      <c r="G9745" s="674">
        <v>295.84500000000003</v>
      </c>
      <c r="H9745" s="115">
        <f t="shared" si="304"/>
        <v>1.0068371472522089</v>
      </c>
      <c r="I9745" s="115">
        <f t="shared" si="305"/>
        <v>192.3485</v>
      </c>
    </row>
    <row r="9746" spans="1:9" hidden="1">
      <c r="A9746" s="115" t="s">
        <v>25701</v>
      </c>
      <c r="B9746" s="115" t="s">
        <v>25702</v>
      </c>
      <c r="C9746" s="115" t="s">
        <v>25703</v>
      </c>
      <c r="D9746" s="115" t="s">
        <v>2038</v>
      </c>
      <c r="E9746" s="115">
        <v>246.3852</v>
      </c>
      <c r="F9746" s="674">
        <v>293.83600000000001</v>
      </c>
      <c r="G9746" s="674">
        <v>295.84500000000003</v>
      </c>
      <c r="H9746" s="115">
        <f t="shared" si="304"/>
        <v>1.0068371472522089</v>
      </c>
      <c r="I9746" s="115">
        <f t="shared" si="305"/>
        <v>248.06979999999999</v>
      </c>
    </row>
    <row r="9747" spans="1:9" hidden="1">
      <c r="A9747" s="115" t="s">
        <v>25704</v>
      </c>
      <c r="B9747" s="115" t="s">
        <v>25705</v>
      </c>
      <c r="C9747" s="115" t="s">
        <v>25706</v>
      </c>
      <c r="D9747" s="115" t="s">
        <v>2038</v>
      </c>
      <c r="E9747" s="115">
        <v>247.06020000000001</v>
      </c>
      <c r="F9747" s="674">
        <v>293.83600000000001</v>
      </c>
      <c r="G9747" s="674">
        <v>295.84500000000003</v>
      </c>
      <c r="H9747" s="115">
        <f t="shared" si="304"/>
        <v>1.0068371472522089</v>
      </c>
      <c r="I9747" s="115">
        <f t="shared" si="305"/>
        <v>248.74940000000001</v>
      </c>
    </row>
    <row r="9748" spans="1:9" hidden="1">
      <c r="A9748" s="115" t="s">
        <v>25707</v>
      </c>
      <c r="B9748" s="115" t="s">
        <v>25708</v>
      </c>
      <c r="C9748" s="115" t="s">
        <v>25709</v>
      </c>
      <c r="D9748" s="115" t="s">
        <v>2038</v>
      </c>
      <c r="E9748" s="115">
        <v>505.15530000000001</v>
      </c>
      <c r="F9748" s="674">
        <v>293.83600000000001</v>
      </c>
      <c r="G9748" s="674">
        <v>295.84500000000003</v>
      </c>
      <c r="H9748" s="115">
        <f t="shared" si="304"/>
        <v>1.0068371472522089</v>
      </c>
      <c r="I9748" s="115">
        <f t="shared" si="305"/>
        <v>508.60910000000001</v>
      </c>
    </row>
    <row r="9749" spans="1:9" hidden="1">
      <c r="A9749" s="115" t="s">
        <v>25710</v>
      </c>
      <c r="B9749" s="115" t="s">
        <v>25711</v>
      </c>
      <c r="C9749" s="115" t="s">
        <v>25712</v>
      </c>
      <c r="D9749" s="115" t="s">
        <v>2038</v>
      </c>
      <c r="E9749" s="115">
        <v>311.81060000000002</v>
      </c>
      <c r="F9749" s="674">
        <v>293.83600000000001</v>
      </c>
      <c r="G9749" s="674">
        <v>295.84500000000003</v>
      </c>
      <c r="H9749" s="115">
        <f t="shared" si="304"/>
        <v>1.0068371472522089</v>
      </c>
      <c r="I9749" s="115">
        <f t="shared" si="305"/>
        <v>313.9425</v>
      </c>
    </row>
    <row r="9750" spans="1:9" hidden="1">
      <c r="A9750" s="115" t="s">
        <v>25713</v>
      </c>
      <c r="B9750" s="115" t="s">
        <v>25714</v>
      </c>
      <c r="C9750" s="115" t="s">
        <v>25715</v>
      </c>
      <c r="D9750" s="115" t="s">
        <v>2038</v>
      </c>
      <c r="E9750" s="115">
        <v>494.8553</v>
      </c>
      <c r="F9750" s="674">
        <v>293.83600000000001</v>
      </c>
      <c r="G9750" s="674">
        <v>295.84500000000003</v>
      </c>
      <c r="H9750" s="115">
        <f t="shared" si="304"/>
        <v>1.0068371472522089</v>
      </c>
      <c r="I9750" s="115">
        <f t="shared" si="305"/>
        <v>498.23869999999999</v>
      </c>
    </row>
    <row r="9751" spans="1:9" hidden="1">
      <c r="A9751" s="115" t="s">
        <v>25716</v>
      </c>
      <c r="B9751" s="115" t="s">
        <v>25717</v>
      </c>
      <c r="C9751" s="115" t="s">
        <v>25718</v>
      </c>
      <c r="D9751" s="115" t="s">
        <v>2038</v>
      </c>
      <c r="E9751" s="115">
        <v>301.51060000000001</v>
      </c>
      <c r="F9751" s="674">
        <v>293.83600000000001</v>
      </c>
      <c r="G9751" s="674">
        <v>295.84500000000003</v>
      </c>
      <c r="H9751" s="115">
        <f t="shared" si="304"/>
        <v>1.0068371472522089</v>
      </c>
      <c r="I9751" s="115">
        <f t="shared" si="305"/>
        <v>303.57209999999998</v>
      </c>
    </row>
    <row r="9752" spans="1:9" hidden="1">
      <c r="A9752" s="115" t="s">
        <v>25719</v>
      </c>
      <c r="B9752" s="115" t="s">
        <v>25720</v>
      </c>
      <c r="C9752" s="115" t="s">
        <v>25721</v>
      </c>
      <c r="D9752" s="115" t="s">
        <v>2038</v>
      </c>
      <c r="E9752" s="115">
        <v>253.46100000000001</v>
      </c>
      <c r="F9752" s="674">
        <v>293.83600000000001</v>
      </c>
      <c r="G9752" s="674">
        <v>295.84500000000003</v>
      </c>
      <c r="H9752" s="115">
        <f t="shared" si="304"/>
        <v>1.0068371472522089</v>
      </c>
      <c r="I9752" s="115">
        <f t="shared" si="305"/>
        <v>255.19399999999999</v>
      </c>
    </row>
    <row r="9753" spans="1:9" hidden="1">
      <c r="A9753" s="115" t="s">
        <v>25722</v>
      </c>
      <c r="B9753" s="115" t="s">
        <v>25723</v>
      </c>
      <c r="C9753" s="115" t="s">
        <v>25724</v>
      </c>
      <c r="D9753" s="115" t="s">
        <v>2038</v>
      </c>
      <c r="E9753" s="115">
        <v>182.45150000000001</v>
      </c>
      <c r="F9753" s="674">
        <v>293.83600000000001</v>
      </c>
      <c r="G9753" s="674">
        <v>295.84500000000003</v>
      </c>
      <c r="H9753" s="115">
        <f t="shared" si="304"/>
        <v>1.0068371472522089</v>
      </c>
      <c r="I9753" s="115">
        <f t="shared" si="305"/>
        <v>183.69890000000001</v>
      </c>
    </row>
    <row r="9754" spans="1:9" hidden="1">
      <c r="A9754" s="115" t="s">
        <v>25725</v>
      </c>
      <c r="B9754" s="115" t="s">
        <v>25726</v>
      </c>
      <c r="C9754" s="115" t="s">
        <v>25727</v>
      </c>
      <c r="D9754" s="115" t="s">
        <v>2038</v>
      </c>
      <c r="E9754" s="115">
        <v>462.65309999999999</v>
      </c>
      <c r="F9754" s="674">
        <v>293.83600000000001</v>
      </c>
      <c r="G9754" s="674">
        <v>295.84500000000003</v>
      </c>
      <c r="H9754" s="115">
        <f t="shared" si="304"/>
        <v>1.0068371472522089</v>
      </c>
      <c r="I9754" s="115">
        <f t="shared" si="305"/>
        <v>465.81630000000001</v>
      </c>
    </row>
    <row r="9755" spans="1:9" hidden="1">
      <c r="A9755" s="115" t="s">
        <v>25728</v>
      </c>
      <c r="B9755" s="115" t="s">
        <v>25729</v>
      </c>
      <c r="C9755" s="115" t="s">
        <v>25730</v>
      </c>
      <c r="D9755" s="115" t="s">
        <v>2038</v>
      </c>
      <c r="E9755" s="115">
        <v>102.9117</v>
      </c>
      <c r="F9755" s="674">
        <v>293.83600000000001</v>
      </c>
      <c r="G9755" s="674">
        <v>295.84500000000003</v>
      </c>
      <c r="H9755" s="115">
        <f t="shared" si="304"/>
        <v>1.0068371472522089</v>
      </c>
      <c r="I9755" s="115">
        <f t="shared" si="305"/>
        <v>103.6153</v>
      </c>
    </row>
    <row r="9756" spans="1:9" hidden="1">
      <c r="A9756" s="115" t="s">
        <v>25731</v>
      </c>
      <c r="B9756" s="115" t="s">
        <v>25732</v>
      </c>
      <c r="C9756" s="115" t="s">
        <v>25733</v>
      </c>
      <c r="D9756" s="115" t="s">
        <v>2038</v>
      </c>
      <c r="E9756" s="115">
        <v>209.9169</v>
      </c>
      <c r="F9756" s="674">
        <v>293.83600000000001</v>
      </c>
      <c r="G9756" s="674">
        <v>295.84500000000003</v>
      </c>
      <c r="H9756" s="115">
        <f t="shared" si="304"/>
        <v>1.0068371472522089</v>
      </c>
      <c r="I9756" s="115">
        <f t="shared" si="305"/>
        <v>211.35210000000001</v>
      </c>
    </row>
    <row r="9757" spans="1:9" hidden="1">
      <c r="A9757" s="115" t="s">
        <v>25734</v>
      </c>
      <c r="B9757" s="115" t="s">
        <v>25735</v>
      </c>
      <c r="C9757" s="115" t="s">
        <v>25736</v>
      </c>
      <c r="D9757" s="115" t="s">
        <v>2038</v>
      </c>
      <c r="E9757" s="115">
        <v>224.70070000000001</v>
      </c>
      <c r="F9757" s="674">
        <v>293.83600000000001</v>
      </c>
      <c r="G9757" s="674">
        <v>295.84500000000003</v>
      </c>
      <c r="H9757" s="115">
        <f t="shared" si="304"/>
        <v>1.0068371472522089</v>
      </c>
      <c r="I9757" s="115">
        <f t="shared" si="305"/>
        <v>226.23699999999999</v>
      </c>
    </row>
    <row r="9758" spans="1:9" hidden="1">
      <c r="A9758" s="115" t="s">
        <v>25737</v>
      </c>
      <c r="B9758" s="115" t="s">
        <v>25738</v>
      </c>
      <c r="C9758" s="115" t="s">
        <v>25739</v>
      </c>
      <c r="D9758" s="115" t="s">
        <v>2038</v>
      </c>
      <c r="E9758" s="115">
        <v>245.7868</v>
      </c>
      <c r="F9758" s="674">
        <v>293.83600000000001</v>
      </c>
      <c r="G9758" s="674">
        <v>295.84500000000003</v>
      </c>
      <c r="H9758" s="115">
        <f t="shared" si="304"/>
        <v>1.0068371472522089</v>
      </c>
      <c r="I9758" s="115">
        <f t="shared" si="305"/>
        <v>247.46729999999999</v>
      </c>
    </row>
    <row r="9759" spans="1:9" hidden="1">
      <c r="A9759" s="115" t="s">
        <v>25740</v>
      </c>
      <c r="B9759" s="115" t="s">
        <v>25741</v>
      </c>
      <c r="C9759" s="115" t="s">
        <v>25742</v>
      </c>
      <c r="D9759" s="115" t="s">
        <v>2038</v>
      </c>
      <c r="E9759" s="115">
        <v>6843.2272999999996</v>
      </c>
      <c r="F9759" s="674">
        <v>293.83600000000001</v>
      </c>
      <c r="G9759" s="674">
        <v>295.84500000000003</v>
      </c>
      <c r="H9759" s="115">
        <f t="shared" si="304"/>
        <v>1.0068371472522089</v>
      </c>
      <c r="I9759" s="115">
        <f t="shared" si="305"/>
        <v>6890.0155000000004</v>
      </c>
    </row>
    <row r="9760" spans="1:9" hidden="1">
      <c r="A9760" s="115" t="s">
        <v>25743</v>
      </c>
      <c r="B9760" s="115" t="s">
        <v>25744</v>
      </c>
      <c r="C9760" s="115" t="s">
        <v>25745</v>
      </c>
      <c r="D9760" s="115" t="s">
        <v>2038</v>
      </c>
      <c r="E9760" s="115">
        <v>9715.2273000000005</v>
      </c>
      <c r="F9760" s="674">
        <v>293.83600000000001</v>
      </c>
      <c r="G9760" s="674">
        <v>295.84500000000003</v>
      </c>
      <c r="H9760" s="115">
        <f t="shared" si="304"/>
        <v>1.0068371472522089</v>
      </c>
      <c r="I9760" s="115">
        <f t="shared" si="305"/>
        <v>9781.6517000000003</v>
      </c>
    </row>
    <row r="9761" spans="1:9" hidden="1">
      <c r="A9761" s="115" t="s">
        <v>25746</v>
      </c>
      <c r="B9761" s="115" t="s">
        <v>25747</v>
      </c>
      <c r="C9761" s="115" t="s">
        <v>25748</v>
      </c>
      <c r="D9761" s="115" t="s">
        <v>2038</v>
      </c>
      <c r="E9761" s="115">
        <v>1158.1794</v>
      </c>
      <c r="F9761" s="674">
        <v>293.83600000000001</v>
      </c>
      <c r="G9761" s="674">
        <v>295.84500000000003</v>
      </c>
      <c r="H9761" s="115">
        <f t="shared" si="304"/>
        <v>1.0068371472522089</v>
      </c>
      <c r="I9761" s="115">
        <f t="shared" si="305"/>
        <v>1166.098</v>
      </c>
    </row>
    <row r="9762" spans="1:9" hidden="1">
      <c r="A9762" s="115" t="s">
        <v>25749</v>
      </c>
      <c r="B9762" s="115" t="s">
        <v>25750</v>
      </c>
      <c r="C9762" s="115" t="s">
        <v>25751</v>
      </c>
      <c r="D9762" s="115" t="s">
        <v>2038</v>
      </c>
      <c r="E9762" s="115">
        <v>1524.1794</v>
      </c>
      <c r="F9762" s="674">
        <v>293.83600000000001</v>
      </c>
      <c r="G9762" s="674">
        <v>295.84500000000003</v>
      </c>
      <c r="H9762" s="115">
        <f t="shared" si="304"/>
        <v>1.0068371472522089</v>
      </c>
      <c r="I9762" s="115">
        <f t="shared" si="305"/>
        <v>1534.6004</v>
      </c>
    </row>
    <row r="9763" spans="1:9" hidden="1">
      <c r="A9763" s="115" t="s">
        <v>25752</v>
      </c>
      <c r="B9763" s="115" t="s">
        <v>25753</v>
      </c>
      <c r="C9763" s="115" t="s">
        <v>25754</v>
      </c>
      <c r="D9763" s="115" t="s">
        <v>1453</v>
      </c>
      <c r="E9763" s="115">
        <v>550</v>
      </c>
      <c r="F9763" s="674">
        <v>293.83600000000001</v>
      </c>
      <c r="G9763" s="674">
        <v>295.84500000000003</v>
      </c>
      <c r="H9763" s="115">
        <f t="shared" si="304"/>
        <v>1.0068371472522089</v>
      </c>
      <c r="I9763" s="115">
        <f t="shared" si="305"/>
        <v>553.7604</v>
      </c>
    </row>
    <row r="9764" spans="1:9" hidden="1">
      <c r="A9764" s="115" t="s">
        <v>25755</v>
      </c>
      <c r="B9764" s="115" t="s">
        <v>25756</v>
      </c>
      <c r="C9764" s="115" t="s">
        <v>25757</v>
      </c>
      <c r="D9764" s="115" t="s">
        <v>1453</v>
      </c>
      <c r="E9764" s="115">
        <v>479.32400000000001</v>
      </c>
      <c r="F9764" s="674">
        <v>293.83600000000001</v>
      </c>
      <c r="G9764" s="674">
        <v>295.84500000000003</v>
      </c>
      <c r="H9764" s="115">
        <f t="shared" si="304"/>
        <v>1.0068371472522089</v>
      </c>
      <c r="I9764" s="115">
        <f t="shared" si="305"/>
        <v>482.60120000000001</v>
      </c>
    </row>
    <row r="9765" spans="1:9" hidden="1">
      <c r="A9765" s="115" t="s">
        <v>25758</v>
      </c>
      <c r="B9765" s="115" t="s">
        <v>25759</v>
      </c>
      <c r="C9765" s="115" t="s">
        <v>25760</v>
      </c>
      <c r="D9765" s="115" t="s">
        <v>1453</v>
      </c>
      <c r="E9765" s="115">
        <v>734.66949999999997</v>
      </c>
      <c r="F9765" s="674">
        <v>293.83600000000001</v>
      </c>
      <c r="G9765" s="674">
        <v>295.84500000000003</v>
      </c>
      <c r="H9765" s="115">
        <f t="shared" si="304"/>
        <v>1.0068371472522089</v>
      </c>
      <c r="I9765" s="115">
        <f t="shared" si="305"/>
        <v>739.6925</v>
      </c>
    </row>
    <row r="9766" spans="1:9" hidden="1">
      <c r="A9766" s="115" t="s">
        <v>25761</v>
      </c>
      <c r="B9766" s="115" t="s">
        <v>25762</v>
      </c>
      <c r="C9766" s="115" t="s">
        <v>25763</v>
      </c>
      <c r="D9766" s="115" t="s">
        <v>1453</v>
      </c>
      <c r="E9766" s="115">
        <v>775.16030000000001</v>
      </c>
      <c r="F9766" s="674">
        <v>293.83600000000001</v>
      </c>
      <c r="G9766" s="674">
        <v>295.84500000000003</v>
      </c>
      <c r="H9766" s="115">
        <f t="shared" si="304"/>
        <v>1.0068371472522089</v>
      </c>
      <c r="I9766" s="115">
        <f t="shared" si="305"/>
        <v>780.46019999999999</v>
      </c>
    </row>
    <row r="9767" spans="1:9" hidden="1">
      <c r="A9767" s="115" t="s">
        <v>25764</v>
      </c>
      <c r="B9767" s="115" t="s">
        <v>25765</v>
      </c>
      <c r="C9767" s="115" t="s">
        <v>25766</v>
      </c>
      <c r="D9767" s="115" t="s">
        <v>1453</v>
      </c>
      <c r="E9767" s="115">
        <v>810.77700000000004</v>
      </c>
      <c r="F9767" s="674">
        <v>293.83600000000001</v>
      </c>
      <c r="G9767" s="674">
        <v>295.84500000000003</v>
      </c>
      <c r="H9767" s="115">
        <f t="shared" si="304"/>
        <v>1.0068371472522089</v>
      </c>
      <c r="I9767" s="115">
        <f t="shared" si="305"/>
        <v>816.32039999999995</v>
      </c>
    </row>
    <row r="9768" spans="1:9" hidden="1">
      <c r="A9768" s="115" t="s">
        <v>25767</v>
      </c>
      <c r="B9768" s="115" t="s">
        <v>25768</v>
      </c>
      <c r="C9768" s="115" t="s">
        <v>25769</v>
      </c>
      <c r="D9768" s="115" t="s">
        <v>1453</v>
      </c>
      <c r="E9768" s="115">
        <v>60</v>
      </c>
      <c r="F9768" s="674">
        <v>293.83600000000001</v>
      </c>
      <c r="G9768" s="674">
        <v>295.84500000000003</v>
      </c>
      <c r="H9768" s="115">
        <f t="shared" si="304"/>
        <v>1.0068371472522089</v>
      </c>
      <c r="I9768" s="115">
        <f t="shared" si="305"/>
        <v>60.410200000000003</v>
      </c>
    </row>
    <row r="9769" spans="1:9" hidden="1">
      <c r="A9769" s="115" t="s">
        <v>25770</v>
      </c>
      <c r="B9769" s="115" t="s">
        <v>25771</v>
      </c>
      <c r="C9769" s="115" t="s">
        <v>25772</v>
      </c>
      <c r="D9769" s="115" t="s">
        <v>1453</v>
      </c>
      <c r="E9769" s="115">
        <v>515.94460000000004</v>
      </c>
      <c r="F9769" s="674">
        <v>293.83600000000001</v>
      </c>
      <c r="G9769" s="674">
        <v>295.84500000000003</v>
      </c>
      <c r="H9769" s="115">
        <f t="shared" si="304"/>
        <v>1.0068371472522089</v>
      </c>
      <c r="I9769" s="115">
        <f t="shared" si="305"/>
        <v>519.47220000000004</v>
      </c>
    </row>
    <row r="9770" spans="1:9" hidden="1">
      <c r="A9770" s="115" t="s">
        <v>25773</v>
      </c>
      <c r="B9770" s="115" t="s">
        <v>25774</v>
      </c>
      <c r="C9770" s="115" t="s">
        <v>25775</v>
      </c>
      <c r="D9770" s="115" t="s">
        <v>1453</v>
      </c>
      <c r="E9770" s="115">
        <v>528.24109999999996</v>
      </c>
      <c r="F9770" s="674">
        <v>293.83600000000001</v>
      </c>
      <c r="G9770" s="674">
        <v>295.84500000000003</v>
      </c>
      <c r="H9770" s="115">
        <f t="shared" si="304"/>
        <v>1.0068371472522089</v>
      </c>
      <c r="I9770" s="115">
        <f t="shared" si="305"/>
        <v>531.8528</v>
      </c>
    </row>
    <row r="9771" spans="1:9" hidden="1">
      <c r="A9771" s="115" t="s">
        <v>25776</v>
      </c>
      <c r="B9771" s="115" t="s">
        <v>25777</v>
      </c>
      <c r="C9771" s="115" t="s">
        <v>25778</v>
      </c>
      <c r="D9771" s="115" t="s">
        <v>1453</v>
      </c>
      <c r="E9771" s="115">
        <v>549.80110000000002</v>
      </c>
      <c r="F9771" s="674">
        <v>293.83600000000001</v>
      </c>
      <c r="G9771" s="674">
        <v>295.84500000000003</v>
      </c>
      <c r="H9771" s="115">
        <f t="shared" si="304"/>
        <v>1.0068371472522089</v>
      </c>
      <c r="I9771" s="115">
        <f t="shared" si="305"/>
        <v>553.56020000000001</v>
      </c>
    </row>
    <row r="9772" spans="1:9" hidden="1">
      <c r="A9772" s="115" t="s">
        <v>25779</v>
      </c>
      <c r="B9772" s="115" t="s">
        <v>25780</v>
      </c>
      <c r="C9772" s="115" t="s">
        <v>25781</v>
      </c>
      <c r="D9772" s="115" t="s">
        <v>1453</v>
      </c>
      <c r="E9772" s="115">
        <v>577.2011</v>
      </c>
      <c r="F9772" s="674">
        <v>293.83600000000001</v>
      </c>
      <c r="G9772" s="674">
        <v>295.84500000000003</v>
      </c>
      <c r="H9772" s="115">
        <f t="shared" si="304"/>
        <v>1.0068371472522089</v>
      </c>
      <c r="I9772" s="115">
        <f t="shared" si="305"/>
        <v>581.14750000000004</v>
      </c>
    </row>
    <row r="9773" spans="1:9" hidden="1">
      <c r="A9773" s="115" t="s">
        <v>25782</v>
      </c>
      <c r="B9773" s="115" t="s">
        <v>25783</v>
      </c>
      <c r="C9773" s="115" t="s">
        <v>25784</v>
      </c>
      <c r="D9773" s="115" t="s">
        <v>1453</v>
      </c>
      <c r="E9773" s="115">
        <v>592.2011</v>
      </c>
      <c r="F9773" s="674">
        <v>293.83600000000001</v>
      </c>
      <c r="G9773" s="674">
        <v>295.84500000000003</v>
      </c>
      <c r="H9773" s="115">
        <f t="shared" si="304"/>
        <v>1.0068371472522089</v>
      </c>
      <c r="I9773" s="115">
        <f t="shared" si="305"/>
        <v>596.25009999999997</v>
      </c>
    </row>
    <row r="9774" spans="1:9" hidden="1">
      <c r="A9774" s="115" t="s">
        <v>25785</v>
      </c>
      <c r="B9774" s="115" t="s">
        <v>25786</v>
      </c>
      <c r="C9774" s="115" t="s">
        <v>25787</v>
      </c>
      <c r="D9774" s="115" t="s">
        <v>1453</v>
      </c>
      <c r="E9774" s="115">
        <v>617.2011</v>
      </c>
      <c r="F9774" s="674">
        <v>293.83600000000001</v>
      </c>
      <c r="G9774" s="674">
        <v>295.84500000000003</v>
      </c>
      <c r="H9774" s="115">
        <f t="shared" si="304"/>
        <v>1.0068371472522089</v>
      </c>
      <c r="I9774" s="115">
        <f t="shared" si="305"/>
        <v>621.42100000000005</v>
      </c>
    </row>
    <row r="9775" spans="1:9" hidden="1">
      <c r="A9775" s="115" t="s">
        <v>25788</v>
      </c>
      <c r="B9775" s="115" t="s">
        <v>25789</v>
      </c>
      <c r="C9775" s="115" t="s">
        <v>25790</v>
      </c>
      <c r="D9775" s="115" t="s">
        <v>1453</v>
      </c>
      <c r="E9775" s="115">
        <v>642.2011</v>
      </c>
      <c r="F9775" s="674">
        <v>293.83600000000001</v>
      </c>
      <c r="G9775" s="674">
        <v>295.84500000000003</v>
      </c>
      <c r="H9775" s="115">
        <f t="shared" si="304"/>
        <v>1.0068371472522089</v>
      </c>
      <c r="I9775" s="115">
        <f t="shared" si="305"/>
        <v>646.59190000000001</v>
      </c>
    </row>
    <row r="9776" spans="1:9" hidden="1">
      <c r="A9776" s="115" t="s">
        <v>25791</v>
      </c>
      <c r="B9776" s="115" t="s">
        <v>25792</v>
      </c>
      <c r="C9776" s="115" t="s">
        <v>25793</v>
      </c>
      <c r="D9776" s="115" t="s">
        <v>2038</v>
      </c>
      <c r="E9776" s="115">
        <v>202.83439999999999</v>
      </c>
      <c r="F9776" s="674">
        <v>293.83600000000001</v>
      </c>
      <c r="G9776" s="674">
        <v>295.84500000000003</v>
      </c>
      <c r="H9776" s="115">
        <f t="shared" si="304"/>
        <v>1.0068371472522089</v>
      </c>
      <c r="I9776" s="115">
        <f t="shared" si="305"/>
        <v>204.22120000000001</v>
      </c>
    </row>
    <row r="9777" spans="1:9" hidden="1">
      <c r="A9777" s="115" t="s">
        <v>25794</v>
      </c>
      <c r="B9777" s="115" t="s">
        <v>25795</v>
      </c>
      <c r="C9777" s="115" t="s">
        <v>25796</v>
      </c>
      <c r="D9777" s="115" t="s">
        <v>2038</v>
      </c>
      <c r="E9777" s="115">
        <v>216.55950000000001</v>
      </c>
      <c r="F9777" s="674">
        <v>293.83600000000001</v>
      </c>
      <c r="G9777" s="674">
        <v>295.84500000000003</v>
      </c>
      <c r="H9777" s="115">
        <f t="shared" si="304"/>
        <v>1.0068371472522089</v>
      </c>
      <c r="I9777" s="115">
        <f t="shared" si="305"/>
        <v>218.0401</v>
      </c>
    </row>
    <row r="9778" spans="1:9" hidden="1">
      <c r="A9778" s="115" t="s">
        <v>25797</v>
      </c>
      <c r="B9778" s="115" t="s">
        <v>25798</v>
      </c>
      <c r="C9778" s="115" t="s">
        <v>25799</v>
      </c>
      <c r="D9778" s="115" t="s">
        <v>2038</v>
      </c>
      <c r="E9778" s="115">
        <v>230.28469999999999</v>
      </c>
      <c r="F9778" s="674">
        <v>293.83600000000001</v>
      </c>
      <c r="G9778" s="674">
        <v>295.84500000000003</v>
      </c>
      <c r="H9778" s="115">
        <f t="shared" si="304"/>
        <v>1.0068371472522089</v>
      </c>
      <c r="I9778" s="115">
        <f t="shared" si="305"/>
        <v>231.85919999999999</v>
      </c>
    </row>
    <row r="9779" spans="1:9" hidden="1">
      <c r="A9779" s="115" t="s">
        <v>25800</v>
      </c>
      <c r="B9779" s="115" t="s">
        <v>25801</v>
      </c>
      <c r="C9779" s="115" t="s">
        <v>25802</v>
      </c>
      <c r="D9779" s="115" t="s">
        <v>8488</v>
      </c>
      <c r="E9779" s="115">
        <v>26.8</v>
      </c>
      <c r="F9779" s="674">
        <v>293.83600000000001</v>
      </c>
      <c r="G9779" s="674">
        <v>295.84500000000003</v>
      </c>
      <c r="H9779" s="115">
        <f t="shared" si="304"/>
        <v>1.0068371472522089</v>
      </c>
      <c r="I9779" s="115">
        <f t="shared" si="305"/>
        <v>26.9832</v>
      </c>
    </row>
    <row r="9780" spans="1:9" hidden="1">
      <c r="A9780" s="115" t="s">
        <v>25803</v>
      </c>
      <c r="B9780" s="115" t="s">
        <v>25804</v>
      </c>
      <c r="C9780" s="115" t="s">
        <v>25805</v>
      </c>
      <c r="D9780" s="115" t="s">
        <v>1453</v>
      </c>
      <c r="E9780" s="115">
        <v>14.569900000000001</v>
      </c>
      <c r="F9780" s="674">
        <v>293.83600000000001</v>
      </c>
      <c r="G9780" s="674">
        <v>295.84500000000003</v>
      </c>
      <c r="H9780" s="115">
        <f t="shared" si="304"/>
        <v>1.0068371472522089</v>
      </c>
      <c r="I9780" s="115">
        <f t="shared" si="305"/>
        <v>14.669499999999999</v>
      </c>
    </row>
    <row r="9781" spans="1:9" hidden="1">
      <c r="A9781" s="115" t="s">
        <v>25806</v>
      </c>
      <c r="B9781" s="115" t="s">
        <v>25807</v>
      </c>
      <c r="C9781" s="115" t="s">
        <v>25808</v>
      </c>
      <c r="D9781" s="115" t="s">
        <v>1242</v>
      </c>
      <c r="E9781" s="115">
        <v>9582.3698000000004</v>
      </c>
      <c r="F9781" s="674">
        <v>293.83600000000001</v>
      </c>
      <c r="G9781" s="674">
        <v>295.84500000000003</v>
      </c>
      <c r="H9781" s="115">
        <f t="shared" si="304"/>
        <v>1.0068371472522089</v>
      </c>
      <c r="I9781" s="115">
        <f t="shared" si="305"/>
        <v>9647.8858999999993</v>
      </c>
    </row>
    <row r="9782" spans="1:9" hidden="1">
      <c r="A9782" s="115" t="s">
        <v>25809</v>
      </c>
      <c r="B9782" s="115" t="s">
        <v>25810</v>
      </c>
      <c r="C9782" s="115" t="s">
        <v>25811</v>
      </c>
      <c r="D9782" s="115" t="s">
        <v>1138</v>
      </c>
      <c r="E9782" s="115">
        <v>12199.79</v>
      </c>
      <c r="F9782" s="674">
        <v>293.83600000000001</v>
      </c>
      <c r="G9782" s="674">
        <v>295.84500000000003</v>
      </c>
      <c r="H9782" s="115">
        <f t="shared" si="304"/>
        <v>1.0068371472522089</v>
      </c>
      <c r="I9782" s="115">
        <f t="shared" si="305"/>
        <v>12283.201800000001</v>
      </c>
    </row>
    <row r="9783" spans="1:9" hidden="1">
      <c r="A9783" s="115" t="s">
        <v>25812</v>
      </c>
      <c r="B9783" s="115" t="s">
        <v>25813</v>
      </c>
      <c r="C9783" s="115" t="s">
        <v>25814</v>
      </c>
      <c r="D9783" s="115" t="s">
        <v>2038</v>
      </c>
      <c r="E9783" s="115">
        <v>623.61779999999999</v>
      </c>
      <c r="F9783" s="674">
        <v>293.83600000000001</v>
      </c>
      <c r="G9783" s="674">
        <v>295.84500000000003</v>
      </c>
      <c r="H9783" s="115">
        <f t="shared" si="304"/>
        <v>1.0068371472522089</v>
      </c>
      <c r="I9783" s="115">
        <f t="shared" si="305"/>
        <v>627.88160000000005</v>
      </c>
    </row>
    <row r="9784" spans="1:9" hidden="1">
      <c r="A9784" s="115" t="s">
        <v>25815</v>
      </c>
      <c r="B9784" s="115" t="s">
        <v>25816</v>
      </c>
      <c r="C9784" s="115" t="s">
        <v>25817</v>
      </c>
      <c r="D9784" s="115" t="s">
        <v>2038</v>
      </c>
      <c r="E9784" s="115">
        <v>186.8732</v>
      </c>
      <c r="F9784" s="674">
        <v>293.83600000000001</v>
      </c>
      <c r="G9784" s="674">
        <v>295.84500000000003</v>
      </c>
      <c r="H9784" s="115">
        <f t="shared" si="304"/>
        <v>1.0068371472522089</v>
      </c>
      <c r="I9784" s="115">
        <f t="shared" si="305"/>
        <v>188.15090000000001</v>
      </c>
    </row>
    <row r="9785" spans="1:9" hidden="1">
      <c r="A9785" s="115" t="s">
        <v>25818</v>
      </c>
      <c r="B9785" s="115" t="s">
        <v>25819</v>
      </c>
      <c r="C9785" s="115" t="s">
        <v>25820</v>
      </c>
      <c r="D9785" s="115" t="s">
        <v>1242</v>
      </c>
      <c r="E9785" s="115">
        <v>76.631100000000004</v>
      </c>
      <c r="F9785" s="674">
        <v>293.83600000000001</v>
      </c>
      <c r="G9785" s="674">
        <v>295.84500000000003</v>
      </c>
      <c r="H9785" s="115">
        <f t="shared" si="304"/>
        <v>1.0068371472522089</v>
      </c>
      <c r="I9785" s="115">
        <f t="shared" si="305"/>
        <v>77.155000000000001</v>
      </c>
    </row>
    <row r="9786" spans="1:9" hidden="1">
      <c r="A9786" s="115" t="s">
        <v>25821</v>
      </c>
      <c r="B9786" s="115" t="s">
        <v>25822</v>
      </c>
      <c r="C9786" s="115" t="s">
        <v>25823</v>
      </c>
      <c r="D9786" s="115" t="s">
        <v>2038</v>
      </c>
      <c r="E9786" s="115">
        <v>66.823700000000002</v>
      </c>
      <c r="F9786" s="674">
        <v>293.83600000000001</v>
      </c>
      <c r="G9786" s="674">
        <v>295.84500000000003</v>
      </c>
      <c r="H9786" s="115">
        <f t="shared" si="304"/>
        <v>1.0068371472522089</v>
      </c>
      <c r="I9786" s="115">
        <f t="shared" si="305"/>
        <v>67.280600000000007</v>
      </c>
    </row>
    <row r="9787" spans="1:9" hidden="1">
      <c r="A9787" s="115" t="s">
        <v>25824</v>
      </c>
      <c r="B9787" s="115" t="s">
        <v>25825</v>
      </c>
      <c r="C9787" s="115" t="s">
        <v>25826</v>
      </c>
      <c r="D9787" s="115" t="s">
        <v>2038</v>
      </c>
      <c r="E9787" s="115">
        <v>918.96</v>
      </c>
      <c r="F9787" s="674">
        <v>293.83600000000001</v>
      </c>
      <c r="G9787" s="674">
        <v>295.84500000000003</v>
      </c>
      <c r="H9787" s="115">
        <f t="shared" si="304"/>
        <v>1.0068371472522089</v>
      </c>
      <c r="I9787" s="115">
        <f t="shared" si="305"/>
        <v>925.24310000000003</v>
      </c>
    </row>
    <row r="9788" spans="1:9" hidden="1">
      <c r="A9788" s="115" t="s">
        <v>25827</v>
      </c>
      <c r="B9788" s="115" t="s">
        <v>25828</v>
      </c>
      <c r="C9788" s="115" t="s">
        <v>25829</v>
      </c>
      <c r="D9788" s="115" t="s">
        <v>1242</v>
      </c>
      <c r="E9788" s="115">
        <v>238.51400000000001</v>
      </c>
      <c r="F9788" s="674">
        <v>293.83600000000001</v>
      </c>
      <c r="G9788" s="674">
        <v>295.84500000000003</v>
      </c>
      <c r="H9788" s="115">
        <f t="shared" si="304"/>
        <v>1.0068371472522089</v>
      </c>
      <c r="I9788" s="115">
        <f t="shared" si="305"/>
        <v>240.1448</v>
      </c>
    </row>
    <row r="9789" spans="1:9" hidden="1">
      <c r="A9789" s="115" t="s">
        <v>25830</v>
      </c>
      <c r="B9789" s="115" t="s">
        <v>25831</v>
      </c>
      <c r="C9789" s="115" t="s">
        <v>25832</v>
      </c>
      <c r="D9789" s="115" t="s">
        <v>2038</v>
      </c>
      <c r="E9789" s="115">
        <v>87.882099999999994</v>
      </c>
      <c r="F9789" s="674">
        <v>293.83600000000001</v>
      </c>
      <c r="G9789" s="674">
        <v>295.84500000000003</v>
      </c>
      <c r="H9789" s="115">
        <f t="shared" si="304"/>
        <v>1.0068371472522089</v>
      </c>
      <c r="I9789" s="115">
        <f t="shared" si="305"/>
        <v>88.483000000000004</v>
      </c>
    </row>
    <row r="9790" spans="1:9" hidden="1">
      <c r="A9790" s="115" t="s">
        <v>25833</v>
      </c>
      <c r="B9790" s="115" t="s">
        <v>25834</v>
      </c>
      <c r="C9790" s="115" t="s">
        <v>25835</v>
      </c>
      <c r="D9790" s="115" t="s">
        <v>1453</v>
      </c>
      <c r="E9790" s="115">
        <v>5016.4264000000003</v>
      </c>
      <c r="F9790" s="674">
        <v>293.83600000000001</v>
      </c>
      <c r="G9790" s="674">
        <v>295.84500000000003</v>
      </c>
      <c r="H9790" s="115">
        <f t="shared" si="304"/>
        <v>1.0068371472522089</v>
      </c>
      <c r="I9790" s="115">
        <f t="shared" si="305"/>
        <v>5050.7244000000001</v>
      </c>
    </row>
    <row r="9791" spans="1:9" hidden="1">
      <c r="A9791" s="115" t="s">
        <v>25836</v>
      </c>
      <c r="B9791" s="115" t="s">
        <v>25837</v>
      </c>
      <c r="C9791" s="115" t="s">
        <v>25838</v>
      </c>
      <c r="D9791" s="115" t="s">
        <v>1453</v>
      </c>
      <c r="E9791" s="115">
        <v>2467.9295000000002</v>
      </c>
      <c r="F9791" s="674">
        <v>293.83600000000001</v>
      </c>
      <c r="G9791" s="674">
        <v>295.84500000000003</v>
      </c>
      <c r="H9791" s="115">
        <f t="shared" si="304"/>
        <v>1.0068371472522089</v>
      </c>
      <c r="I9791" s="115">
        <f t="shared" si="305"/>
        <v>2484.8031000000001</v>
      </c>
    </row>
    <row r="9792" spans="1:9" hidden="1">
      <c r="A9792" s="115" t="s">
        <v>25839</v>
      </c>
      <c r="B9792" s="115" t="s">
        <v>25840</v>
      </c>
      <c r="C9792" s="115" t="s">
        <v>25841</v>
      </c>
      <c r="D9792" s="115" t="s">
        <v>2038</v>
      </c>
      <c r="E9792" s="115">
        <v>27.6525</v>
      </c>
      <c r="F9792" s="674">
        <v>293.83600000000001</v>
      </c>
      <c r="G9792" s="674">
        <v>295.84500000000003</v>
      </c>
      <c r="H9792" s="115">
        <f t="shared" si="304"/>
        <v>1.0068371472522089</v>
      </c>
      <c r="I9792" s="115">
        <f t="shared" si="305"/>
        <v>27.8416</v>
      </c>
    </row>
    <row r="9793" spans="1:9" hidden="1">
      <c r="A9793" s="115" t="s">
        <v>25842</v>
      </c>
      <c r="B9793" s="115" t="s">
        <v>25843</v>
      </c>
      <c r="C9793" s="115" t="s">
        <v>25844</v>
      </c>
      <c r="D9793" s="115" t="s">
        <v>2038</v>
      </c>
      <c r="E9793" s="115">
        <v>13.2653</v>
      </c>
      <c r="F9793" s="674">
        <v>293.83600000000001</v>
      </c>
      <c r="G9793" s="674">
        <v>295.84500000000003</v>
      </c>
      <c r="H9793" s="115">
        <f t="shared" si="304"/>
        <v>1.0068371472522089</v>
      </c>
      <c r="I9793" s="115">
        <f t="shared" si="305"/>
        <v>13.356</v>
      </c>
    </row>
    <row r="9794" spans="1:9" hidden="1">
      <c r="A9794" s="115" t="s">
        <v>25845</v>
      </c>
      <c r="B9794" s="115" t="s">
        <v>25846</v>
      </c>
      <c r="C9794" s="115" t="s">
        <v>25847</v>
      </c>
      <c r="D9794" s="115" t="s">
        <v>1138</v>
      </c>
      <c r="E9794" s="115">
        <v>1489.0037</v>
      </c>
      <c r="F9794" s="674">
        <v>293.83600000000001</v>
      </c>
      <c r="G9794" s="674">
        <v>295.84500000000003</v>
      </c>
      <c r="H9794" s="115">
        <f t="shared" si="304"/>
        <v>1.0068371472522089</v>
      </c>
      <c r="I9794" s="115">
        <f t="shared" si="305"/>
        <v>1499.1841999999999</v>
      </c>
    </row>
    <row r="9795" spans="1:9" hidden="1">
      <c r="A9795" s="115" t="s">
        <v>25848</v>
      </c>
      <c r="B9795" s="115" t="s">
        <v>25849</v>
      </c>
      <c r="C9795" s="115" t="s">
        <v>25850</v>
      </c>
      <c r="D9795" s="115" t="s">
        <v>1138</v>
      </c>
      <c r="E9795" s="115">
        <v>822.78769999999997</v>
      </c>
      <c r="F9795" s="674">
        <v>293.83600000000001</v>
      </c>
      <c r="G9795" s="674">
        <v>295.84500000000003</v>
      </c>
      <c r="H9795" s="115">
        <f t="shared" si="304"/>
        <v>1.0068371472522089</v>
      </c>
      <c r="I9795" s="115">
        <f t="shared" si="305"/>
        <v>828.41319999999996</v>
      </c>
    </row>
    <row r="9796" spans="1:9" hidden="1">
      <c r="A9796" s="115" t="s">
        <v>25851</v>
      </c>
      <c r="B9796" s="115" t="s">
        <v>25852</v>
      </c>
      <c r="C9796" s="115" t="s">
        <v>25853</v>
      </c>
      <c r="D9796" s="115" t="s">
        <v>8378</v>
      </c>
      <c r="E9796" s="115">
        <v>19.223099999999999</v>
      </c>
      <c r="F9796" s="674">
        <v>293.83600000000001</v>
      </c>
      <c r="G9796" s="674">
        <v>295.84500000000003</v>
      </c>
      <c r="H9796" s="115">
        <f t="shared" si="304"/>
        <v>1.0068371472522089</v>
      </c>
      <c r="I9796" s="115">
        <f t="shared" si="305"/>
        <v>19.354500000000002</v>
      </c>
    </row>
    <row r="9797" spans="1:9" hidden="1">
      <c r="A9797" s="115" t="s">
        <v>25854</v>
      </c>
      <c r="B9797" s="115" t="s">
        <v>25855</v>
      </c>
      <c r="C9797" s="115" t="s">
        <v>25856</v>
      </c>
      <c r="D9797" s="115" t="s">
        <v>1453</v>
      </c>
      <c r="E9797" s="115">
        <v>432.7022</v>
      </c>
      <c r="F9797" s="674">
        <v>293.83600000000001</v>
      </c>
      <c r="G9797" s="674">
        <v>295.84500000000003</v>
      </c>
      <c r="H9797" s="115">
        <f t="shared" ref="H9797:H9860" si="306">G9797/F9797</f>
        <v>1.0068371472522089</v>
      </c>
      <c r="I9797" s="115">
        <f t="shared" ref="I9797:I9860" si="307">ROUND(H9797*E9797,4)</f>
        <v>435.66059999999999</v>
      </c>
    </row>
    <row r="9798" spans="1:9" hidden="1">
      <c r="A9798" s="115" t="s">
        <v>25857</v>
      </c>
      <c r="B9798" s="115" t="s">
        <v>25858</v>
      </c>
      <c r="C9798" s="115" t="s">
        <v>25859</v>
      </c>
      <c r="D9798" s="115" t="s">
        <v>1453</v>
      </c>
      <c r="E9798" s="115">
        <v>612.29729999999995</v>
      </c>
      <c r="F9798" s="674">
        <v>293.83600000000001</v>
      </c>
      <c r="G9798" s="674">
        <v>295.84500000000003</v>
      </c>
      <c r="H9798" s="115">
        <f t="shared" si="306"/>
        <v>1.0068371472522089</v>
      </c>
      <c r="I9798" s="115">
        <f t="shared" si="307"/>
        <v>616.4837</v>
      </c>
    </row>
    <row r="9799" spans="1:9" hidden="1">
      <c r="A9799" s="115" t="s">
        <v>25860</v>
      </c>
      <c r="B9799" s="115" t="s">
        <v>25861</v>
      </c>
      <c r="C9799" s="115" t="s">
        <v>25862</v>
      </c>
      <c r="D9799" s="115" t="s">
        <v>1453</v>
      </c>
      <c r="E9799" s="115">
        <v>481.11369999999999</v>
      </c>
      <c r="F9799" s="674">
        <v>293.83600000000001</v>
      </c>
      <c r="G9799" s="674">
        <v>295.84500000000003</v>
      </c>
      <c r="H9799" s="115">
        <f t="shared" si="306"/>
        <v>1.0068371472522089</v>
      </c>
      <c r="I9799" s="115">
        <f t="shared" si="307"/>
        <v>484.40309999999999</v>
      </c>
    </row>
    <row r="9800" spans="1:9" hidden="1">
      <c r="A9800" s="115" t="s">
        <v>25863</v>
      </c>
      <c r="B9800" s="115" t="s">
        <v>25864</v>
      </c>
      <c r="C9800" s="115" t="s">
        <v>25865</v>
      </c>
      <c r="D9800" s="115" t="s">
        <v>1453</v>
      </c>
      <c r="E9800" s="115">
        <v>521.60450000000003</v>
      </c>
      <c r="F9800" s="674">
        <v>293.83600000000001</v>
      </c>
      <c r="G9800" s="674">
        <v>295.84500000000003</v>
      </c>
      <c r="H9800" s="115">
        <f t="shared" si="306"/>
        <v>1.0068371472522089</v>
      </c>
      <c r="I9800" s="115">
        <f t="shared" si="307"/>
        <v>525.17079999999999</v>
      </c>
    </row>
    <row r="9801" spans="1:9" hidden="1">
      <c r="A9801" s="115" t="s">
        <v>25866</v>
      </c>
      <c r="B9801" s="115" t="s">
        <v>25867</v>
      </c>
      <c r="C9801" s="115" t="s">
        <v>25868</v>
      </c>
      <c r="D9801" s="115" t="s">
        <v>1453</v>
      </c>
      <c r="E9801" s="115">
        <v>557.22119999999995</v>
      </c>
      <c r="F9801" s="674">
        <v>293.83600000000001</v>
      </c>
      <c r="G9801" s="674">
        <v>295.84500000000003</v>
      </c>
      <c r="H9801" s="115">
        <f t="shared" si="306"/>
        <v>1.0068371472522089</v>
      </c>
      <c r="I9801" s="115">
        <f t="shared" si="307"/>
        <v>561.03099999999995</v>
      </c>
    </row>
    <row r="9802" spans="1:9" hidden="1">
      <c r="A9802" s="115" t="s">
        <v>25869</v>
      </c>
      <c r="B9802" s="115" t="s">
        <v>25870</v>
      </c>
      <c r="C9802" s="115" t="s">
        <v>25871</v>
      </c>
      <c r="D9802" s="115" t="s">
        <v>1453</v>
      </c>
      <c r="E9802" s="115">
        <v>686.25800000000004</v>
      </c>
      <c r="F9802" s="674">
        <v>293.83600000000001</v>
      </c>
      <c r="G9802" s="674">
        <v>295.84500000000003</v>
      </c>
      <c r="H9802" s="115">
        <f t="shared" si="306"/>
        <v>1.0068371472522089</v>
      </c>
      <c r="I9802" s="115">
        <f t="shared" si="307"/>
        <v>690.95</v>
      </c>
    </row>
    <row r="9803" spans="1:9" hidden="1">
      <c r="A9803" s="115" t="s">
        <v>25872</v>
      </c>
      <c r="B9803" s="115" t="s">
        <v>25873</v>
      </c>
      <c r="C9803" s="115" t="s">
        <v>25874</v>
      </c>
      <c r="D9803" s="115" t="s">
        <v>8378</v>
      </c>
      <c r="E9803" s="115">
        <v>15.4945</v>
      </c>
      <c r="F9803" s="674">
        <v>293.83600000000001</v>
      </c>
      <c r="G9803" s="674">
        <v>295.84500000000003</v>
      </c>
      <c r="H9803" s="115">
        <f t="shared" si="306"/>
        <v>1.0068371472522089</v>
      </c>
      <c r="I9803" s="115">
        <f t="shared" si="307"/>
        <v>15.6004</v>
      </c>
    </row>
    <row r="9804" spans="1:9" hidden="1">
      <c r="A9804" s="115" t="s">
        <v>25875</v>
      </c>
      <c r="B9804" s="115" t="s">
        <v>25876</v>
      </c>
      <c r="C9804" s="115" t="s">
        <v>25877</v>
      </c>
      <c r="D9804" s="115" t="s">
        <v>8378</v>
      </c>
      <c r="E9804" s="115">
        <v>13.347</v>
      </c>
      <c r="F9804" s="674">
        <v>293.83600000000001</v>
      </c>
      <c r="G9804" s="674">
        <v>295.84500000000003</v>
      </c>
      <c r="H9804" s="115">
        <f t="shared" si="306"/>
        <v>1.0068371472522089</v>
      </c>
      <c r="I9804" s="115">
        <f t="shared" si="307"/>
        <v>13.4383</v>
      </c>
    </row>
    <row r="9805" spans="1:9" hidden="1">
      <c r="A9805" s="115" t="s">
        <v>25878</v>
      </c>
      <c r="B9805" s="115" t="s">
        <v>25879</v>
      </c>
      <c r="C9805" s="115" t="s">
        <v>25880</v>
      </c>
      <c r="D9805" s="115" t="s">
        <v>8378</v>
      </c>
      <c r="E9805" s="115">
        <v>11.984999999999999</v>
      </c>
      <c r="F9805" s="674">
        <v>293.83600000000001</v>
      </c>
      <c r="G9805" s="674">
        <v>295.84500000000003</v>
      </c>
      <c r="H9805" s="115">
        <f t="shared" si="306"/>
        <v>1.0068371472522089</v>
      </c>
      <c r="I9805" s="115">
        <f t="shared" si="307"/>
        <v>12.0669</v>
      </c>
    </row>
    <row r="9806" spans="1:9" hidden="1">
      <c r="A9806" s="115" t="s">
        <v>25881</v>
      </c>
      <c r="B9806" s="115" t="s">
        <v>25882</v>
      </c>
      <c r="C9806" s="115" t="s">
        <v>25883</v>
      </c>
      <c r="D9806" s="115" t="s">
        <v>8378</v>
      </c>
      <c r="E9806" s="115">
        <v>13.689299999999999</v>
      </c>
      <c r="F9806" s="674">
        <v>293.83600000000001</v>
      </c>
      <c r="G9806" s="674">
        <v>295.84500000000003</v>
      </c>
      <c r="H9806" s="115">
        <f t="shared" si="306"/>
        <v>1.0068371472522089</v>
      </c>
      <c r="I9806" s="115">
        <f t="shared" si="307"/>
        <v>13.7829</v>
      </c>
    </row>
    <row r="9807" spans="1:9" hidden="1">
      <c r="A9807" s="115" t="s">
        <v>25884</v>
      </c>
      <c r="B9807" s="115" t="s">
        <v>25885</v>
      </c>
      <c r="C9807" s="115" t="s">
        <v>25886</v>
      </c>
      <c r="D9807" s="115" t="s">
        <v>8378</v>
      </c>
      <c r="E9807" s="115">
        <v>14.282999999999999</v>
      </c>
      <c r="F9807" s="674">
        <v>293.83600000000001</v>
      </c>
      <c r="G9807" s="674">
        <v>295.84500000000003</v>
      </c>
      <c r="H9807" s="115">
        <f t="shared" si="306"/>
        <v>1.0068371472522089</v>
      </c>
      <c r="I9807" s="115">
        <f t="shared" si="307"/>
        <v>14.380699999999999</v>
      </c>
    </row>
    <row r="9808" spans="1:9" hidden="1">
      <c r="A9808" s="115" t="s">
        <v>25887</v>
      </c>
      <c r="B9808" s="115" t="s">
        <v>25888</v>
      </c>
      <c r="C9808" s="115" t="s">
        <v>25889</v>
      </c>
      <c r="D9808" s="115" t="s">
        <v>8378</v>
      </c>
      <c r="E9808" s="115">
        <v>13.514699999999999</v>
      </c>
      <c r="F9808" s="674">
        <v>293.83600000000001</v>
      </c>
      <c r="G9808" s="674">
        <v>295.84500000000003</v>
      </c>
      <c r="H9808" s="115">
        <f t="shared" si="306"/>
        <v>1.0068371472522089</v>
      </c>
      <c r="I9808" s="115">
        <f t="shared" si="307"/>
        <v>13.607100000000001</v>
      </c>
    </row>
    <row r="9809" spans="1:9" hidden="1">
      <c r="A9809" s="115" t="s">
        <v>25890</v>
      </c>
      <c r="B9809" s="115" t="s">
        <v>25891</v>
      </c>
      <c r="C9809" s="115" t="s">
        <v>25892</v>
      </c>
      <c r="D9809" s="115" t="s">
        <v>8378</v>
      </c>
      <c r="E9809" s="115">
        <v>12.4785</v>
      </c>
      <c r="F9809" s="674">
        <v>293.83600000000001</v>
      </c>
      <c r="G9809" s="674">
        <v>295.84500000000003</v>
      </c>
      <c r="H9809" s="115">
        <f t="shared" si="306"/>
        <v>1.0068371472522089</v>
      </c>
      <c r="I9809" s="115">
        <f t="shared" si="307"/>
        <v>12.563800000000001</v>
      </c>
    </row>
    <row r="9810" spans="1:9" hidden="1">
      <c r="A9810" s="115" t="s">
        <v>25893</v>
      </c>
      <c r="B9810" s="115" t="s">
        <v>25894</v>
      </c>
      <c r="C9810" s="115" t="s">
        <v>25895</v>
      </c>
      <c r="D9810" s="115" t="s">
        <v>8378</v>
      </c>
      <c r="E9810" s="115">
        <v>10.8192</v>
      </c>
      <c r="F9810" s="674">
        <v>293.83600000000001</v>
      </c>
      <c r="G9810" s="674">
        <v>295.84500000000003</v>
      </c>
      <c r="H9810" s="115">
        <f t="shared" si="306"/>
        <v>1.0068371472522089</v>
      </c>
      <c r="I9810" s="115">
        <f t="shared" si="307"/>
        <v>10.8932</v>
      </c>
    </row>
    <row r="9811" spans="1:9" hidden="1">
      <c r="A9811" s="115" t="s">
        <v>25896</v>
      </c>
      <c r="B9811" s="115" t="s">
        <v>25897</v>
      </c>
      <c r="C9811" s="115" t="s">
        <v>25898</v>
      </c>
      <c r="D9811" s="115" t="s">
        <v>8378</v>
      </c>
      <c r="E9811" s="115">
        <v>16.271899999999999</v>
      </c>
      <c r="F9811" s="674">
        <v>293.83600000000001</v>
      </c>
      <c r="G9811" s="674">
        <v>295.84500000000003</v>
      </c>
      <c r="H9811" s="115">
        <f t="shared" si="306"/>
        <v>1.0068371472522089</v>
      </c>
      <c r="I9811" s="115">
        <f t="shared" si="307"/>
        <v>16.383199999999999</v>
      </c>
    </row>
    <row r="9812" spans="1:9" hidden="1">
      <c r="A9812" s="115" t="s">
        <v>25899</v>
      </c>
      <c r="B9812" s="115" t="s">
        <v>25900</v>
      </c>
      <c r="C9812" s="115" t="s">
        <v>25901</v>
      </c>
      <c r="D9812" s="115" t="s">
        <v>8378</v>
      </c>
      <c r="E9812" s="115">
        <v>14.372</v>
      </c>
      <c r="F9812" s="674">
        <v>293.83600000000001</v>
      </c>
      <c r="G9812" s="674">
        <v>295.84500000000003</v>
      </c>
      <c r="H9812" s="115">
        <f t="shared" si="306"/>
        <v>1.0068371472522089</v>
      </c>
      <c r="I9812" s="115">
        <f t="shared" si="307"/>
        <v>14.4703</v>
      </c>
    </row>
    <row r="9813" spans="1:9" hidden="1">
      <c r="A9813" s="115" t="s">
        <v>25902</v>
      </c>
      <c r="B9813" s="115" t="s">
        <v>25903</v>
      </c>
      <c r="C9813" s="115" t="s">
        <v>25904</v>
      </c>
      <c r="D9813" s="115" t="s">
        <v>8378</v>
      </c>
      <c r="E9813" s="115">
        <v>13.257899999999999</v>
      </c>
      <c r="F9813" s="674">
        <v>293.83600000000001</v>
      </c>
      <c r="G9813" s="674">
        <v>295.84500000000003</v>
      </c>
      <c r="H9813" s="115">
        <f t="shared" si="306"/>
        <v>1.0068371472522089</v>
      </c>
      <c r="I9813" s="115">
        <f t="shared" si="307"/>
        <v>13.3485</v>
      </c>
    </row>
    <row r="9814" spans="1:9" hidden="1">
      <c r="A9814" s="115" t="s">
        <v>25905</v>
      </c>
      <c r="B9814" s="115" t="s">
        <v>25906</v>
      </c>
      <c r="C9814" s="115" t="s">
        <v>25907</v>
      </c>
      <c r="D9814" s="115" t="s">
        <v>8378</v>
      </c>
      <c r="E9814" s="115">
        <v>14.962300000000001</v>
      </c>
      <c r="F9814" s="674">
        <v>293.83600000000001</v>
      </c>
      <c r="G9814" s="674">
        <v>295.84500000000003</v>
      </c>
      <c r="H9814" s="115">
        <f t="shared" si="306"/>
        <v>1.0068371472522089</v>
      </c>
      <c r="I9814" s="115">
        <f t="shared" si="307"/>
        <v>15.0646</v>
      </c>
    </row>
    <row r="9815" spans="1:9" hidden="1">
      <c r="A9815" s="115" t="s">
        <v>25908</v>
      </c>
      <c r="B9815" s="115" t="s">
        <v>25909</v>
      </c>
      <c r="C9815" s="115" t="s">
        <v>25910</v>
      </c>
      <c r="D9815" s="115" t="s">
        <v>8378</v>
      </c>
      <c r="E9815" s="115">
        <v>15.308</v>
      </c>
      <c r="F9815" s="674">
        <v>293.83600000000001</v>
      </c>
      <c r="G9815" s="674">
        <v>295.84500000000003</v>
      </c>
      <c r="H9815" s="115">
        <f t="shared" si="306"/>
        <v>1.0068371472522089</v>
      </c>
      <c r="I9815" s="115">
        <f t="shared" si="307"/>
        <v>15.412699999999999</v>
      </c>
    </row>
    <row r="9816" spans="1:9" hidden="1">
      <c r="A9816" s="115" t="s">
        <v>25911</v>
      </c>
      <c r="B9816" s="115" t="s">
        <v>25912</v>
      </c>
      <c r="C9816" s="115" t="s">
        <v>25913</v>
      </c>
      <c r="D9816" s="115" t="s">
        <v>8378</v>
      </c>
      <c r="E9816" s="115">
        <v>14.2921</v>
      </c>
      <c r="F9816" s="674">
        <v>293.83600000000001</v>
      </c>
      <c r="G9816" s="674">
        <v>295.84500000000003</v>
      </c>
      <c r="H9816" s="115">
        <f t="shared" si="306"/>
        <v>1.0068371472522089</v>
      </c>
      <c r="I9816" s="115">
        <f t="shared" si="307"/>
        <v>14.389799999999999</v>
      </c>
    </row>
    <row r="9817" spans="1:9" hidden="1">
      <c r="A9817" s="115" t="s">
        <v>25914</v>
      </c>
      <c r="B9817" s="115" t="s">
        <v>25915</v>
      </c>
      <c r="C9817" s="115" t="s">
        <v>25916</v>
      </c>
      <c r="D9817" s="115" t="s">
        <v>8378</v>
      </c>
      <c r="E9817" s="115">
        <v>13.2559</v>
      </c>
      <c r="F9817" s="674">
        <v>293.83600000000001</v>
      </c>
      <c r="G9817" s="674">
        <v>295.84500000000003</v>
      </c>
      <c r="H9817" s="115">
        <f t="shared" si="306"/>
        <v>1.0068371472522089</v>
      </c>
      <c r="I9817" s="115">
        <f t="shared" si="307"/>
        <v>13.346500000000001</v>
      </c>
    </row>
    <row r="9818" spans="1:9" hidden="1">
      <c r="A9818" s="115" t="s">
        <v>25917</v>
      </c>
      <c r="B9818" s="115" t="s">
        <v>25918</v>
      </c>
      <c r="C9818" s="115" t="s">
        <v>25919</v>
      </c>
      <c r="D9818" s="115" t="s">
        <v>8378</v>
      </c>
      <c r="E9818" s="115">
        <v>11.5966</v>
      </c>
      <c r="F9818" s="674">
        <v>293.83600000000001</v>
      </c>
      <c r="G9818" s="674">
        <v>295.84500000000003</v>
      </c>
      <c r="H9818" s="115">
        <f t="shared" si="306"/>
        <v>1.0068371472522089</v>
      </c>
      <c r="I9818" s="115">
        <f t="shared" si="307"/>
        <v>11.6759</v>
      </c>
    </row>
    <row r="9819" spans="1:9" hidden="1">
      <c r="A9819" s="115" t="s">
        <v>25920</v>
      </c>
      <c r="B9819" s="115" t="s">
        <v>25921</v>
      </c>
      <c r="C9819" s="115" t="s">
        <v>25922</v>
      </c>
      <c r="D9819" s="115" t="s">
        <v>8378</v>
      </c>
      <c r="E9819" s="115">
        <v>7.8224</v>
      </c>
      <c r="F9819" s="674">
        <v>293.83600000000001</v>
      </c>
      <c r="G9819" s="674">
        <v>295.84500000000003</v>
      </c>
      <c r="H9819" s="115">
        <f t="shared" si="306"/>
        <v>1.0068371472522089</v>
      </c>
      <c r="I9819" s="115">
        <f t="shared" si="307"/>
        <v>7.8758999999999997</v>
      </c>
    </row>
    <row r="9820" spans="1:9" hidden="1">
      <c r="A9820" s="115" t="s">
        <v>25923</v>
      </c>
      <c r="B9820" s="115" t="s">
        <v>25924</v>
      </c>
      <c r="C9820" s="115" t="s">
        <v>25925</v>
      </c>
      <c r="D9820" s="115" t="s">
        <v>8378</v>
      </c>
      <c r="E9820" s="115">
        <v>24.92</v>
      </c>
      <c r="F9820" s="674">
        <v>293.83600000000001</v>
      </c>
      <c r="G9820" s="674">
        <v>295.84500000000003</v>
      </c>
      <c r="H9820" s="115">
        <f t="shared" si="306"/>
        <v>1.0068371472522089</v>
      </c>
      <c r="I9820" s="115">
        <f t="shared" si="307"/>
        <v>25.090399999999999</v>
      </c>
    </row>
    <row r="9821" spans="1:9" hidden="1">
      <c r="A9821" s="115" t="s">
        <v>25926</v>
      </c>
      <c r="B9821" s="115" t="s">
        <v>25927</v>
      </c>
      <c r="C9821" s="115" t="s">
        <v>24519</v>
      </c>
      <c r="D9821" s="115" t="s">
        <v>1453</v>
      </c>
      <c r="E9821" s="115">
        <v>355.96370000000002</v>
      </c>
      <c r="F9821" s="674">
        <v>293.83600000000001</v>
      </c>
      <c r="G9821" s="674">
        <v>295.84500000000003</v>
      </c>
      <c r="H9821" s="115">
        <f t="shared" si="306"/>
        <v>1.0068371472522089</v>
      </c>
      <c r="I9821" s="115">
        <f t="shared" si="307"/>
        <v>358.39749999999998</v>
      </c>
    </row>
    <row r="9822" spans="1:9" hidden="1">
      <c r="A9822" s="115" t="s">
        <v>25928</v>
      </c>
      <c r="B9822" s="115" t="s">
        <v>25929</v>
      </c>
      <c r="C9822" s="115" t="s">
        <v>24522</v>
      </c>
      <c r="D9822" s="115" t="s">
        <v>1453</v>
      </c>
      <c r="E9822" s="115">
        <v>377.28609999999998</v>
      </c>
      <c r="F9822" s="674">
        <v>293.83600000000001</v>
      </c>
      <c r="G9822" s="674">
        <v>295.84500000000003</v>
      </c>
      <c r="H9822" s="115">
        <f t="shared" si="306"/>
        <v>1.0068371472522089</v>
      </c>
      <c r="I9822" s="115">
        <f t="shared" si="307"/>
        <v>379.8657</v>
      </c>
    </row>
    <row r="9823" spans="1:9" hidden="1">
      <c r="A9823" s="115" t="s">
        <v>25930</v>
      </c>
      <c r="B9823" s="115" t="s">
        <v>25931</v>
      </c>
      <c r="C9823" s="115" t="s">
        <v>24525</v>
      </c>
      <c r="D9823" s="115" t="s">
        <v>1453</v>
      </c>
      <c r="E9823" s="115">
        <v>400.76859999999999</v>
      </c>
      <c r="F9823" s="674">
        <v>293.83600000000001</v>
      </c>
      <c r="G9823" s="674">
        <v>295.84500000000003</v>
      </c>
      <c r="H9823" s="115">
        <f t="shared" si="306"/>
        <v>1.0068371472522089</v>
      </c>
      <c r="I9823" s="115">
        <f t="shared" si="307"/>
        <v>403.50869999999998</v>
      </c>
    </row>
    <row r="9824" spans="1:9" hidden="1">
      <c r="A9824" s="115" t="s">
        <v>25932</v>
      </c>
      <c r="B9824" s="115" t="s">
        <v>25933</v>
      </c>
      <c r="C9824" s="115" t="s">
        <v>24528</v>
      </c>
      <c r="D9824" s="115" t="s">
        <v>1453</v>
      </c>
      <c r="E9824" s="115">
        <v>420.09219999999999</v>
      </c>
      <c r="F9824" s="674">
        <v>293.83600000000001</v>
      </c>
      <c r="G9824" s="674">
        <v>295.84500000000003</v>
      </c>
      <c r="H9824" s="115">
        <f t="shared" si="306"/>
        <v>1.0068371472522089</v>
      </c>
      <c r="I9824" s="115">
        <f t="shared" si="307"/>
        <v>422.96440000000001</v>
      </c>
    </row>
    <row r="9825" spans="1:9" hidden="1">
      <c r="A9825" s="115" t="s">
        <v>25934</v>
      </c>
      <c r="B9825" s="115" t="s">
        <v>25935</v>
      </c>
      <c r="C9825" s="115" t="s">
        <v>24531</v>
      </c>
      <c r="D9825" s="115" t="s">
        <v>1453</v>
      </c>
      <c r="E9825" s="115">
        <v>448.32499999999999</v>
      </c>
      <c r="F9825" s="674">
        <v>293.83600000000001</v>
      </c>
      <c r="G9825" s="674">
        <v>295.84500000000003</v>
      </c>
      <c r="H9825" s="115">
        <f t="shared" si="306"/>
        <v>1.0068371472522089</v>
      </c>
      <c r="I9825" s="115">
        <f t="shared" si="307"/>
        <v>451.39030000000002</v>
      </c>
    </row>
    <row r="9826" spans="1:9" hidden="1">
      <c r="A9826" s="115" t="s">
        <v>25936</v>
      </c>
      <c r="B9826" s="115" t="s">
        <v>25937</v>
      </c>
      <c r="C9826" s="115" t="s">
        <v>24534</v>
      </c>
      <c r="D9826" s="115" t="s">
        <v>1453</v>
      </c>
      <c r="E9826" s="115">
        <v>451.93709999999999</v>
      </c>
      <c r="F9826" s="674">
        <v>293.83600000000001</v>
      </c>
      <c r="G9826" s="674">
        <v>295.84500000000003</v>
      </c>
      <c r="H9826" s="115">
        <f t="shared" si="306"/>
        <v>1.0068371472522089</v>
      </c>
      <c r="I9826" s="115">
        <f t="shared" si="307"/>
        <v>455.02710000000002</v>
      </c>
    </row>
    <row r="9827" spans="1:9" hidden="1">
      <c r="A9827" s="115" t="s">
        <v>25938</v>
      </c>
      <c r="B9827" s="115" t="s">
        <v>25939</v>
      </c>
      <c r="C9827" s="115" t="s">
        <v>24537</v>
      </c>
      <c r="D9827" s="115" t="s">
        <v>1453</v>
      </c>
      <c r="E9827" s="115">
        <v>1242.8507999999999</v>
      </c>
      <c r="F9827" s="674">
        <v>293.83600000000001</v>
      </c>
      <c r="G9827" s="674">
        <v>295.84500000000003</v>
      </c>
      <c r="H9827" s="115">
        <f t="shared" si="306"/>
        <v>1.0068371472522089</v>
      </c>
      <c r="I9827" s="115">
        <f t="shared" si="307"/>
        <v>1251.3484000000001</v>
      </c>
    </row>
    <row r="9828" spans="1:9" hidden="1">
      <c r="A9828" s="115" t="s">
        <v>25940</v>
      </c>
      <c r="B9828" s="115" t="s">
        <v>25941</v>
      </c>
      <c r="C9828" s="115" t="s">
        <v>24540</v>
      </c>
      <c r="D9828" s="115" t="s">
        <v>1453</v>
      </c>
      <c r="E9828" s="115">
        <v>314.10539999999997</v>
      </c>
      <c r="F9828" s="674">
        <v>293.83600000000001</v>
      </c>
      <c r="G9828" s="674">
        <v>295.84500000000003</v>
      </c>
      <c r="H9828" s="115">
        <f t="shared" si="306"/>
        <v>1.0068371472522089</v>
      </c>
      <c r="I9828" s="115">
        <f t="shared" si="307"/>
        <v>316.25299999999999</v>
      </c>
    </row>
    <row r="9829" spans="1:9" hidden="1">
      <c r="A9829" s="115" t="s">
        <v>25942</v>
      </c>
      <c r="B9829" s="115" t="s">
        <v>25943</v>
      </c>
      <c r="C9829" s="115" t="s">
        <v>24543</v>
      </c>
      <c r="D9829" s="115" t="s">
        <v>1453</v>
      </c>
      <c r="E9829" s="115">
        <v>144.19999999999999</v>
      </c>
      <c r="F9829" s="674">
        <v>293.83600000000001</v>
      </c>
      <c r="G9829" s="674">
        <v>295.84500000000003</v>
      </c>
      <c r="H9829" s="115">
        <f t="shared" si="306"/>
        <v>1.0068371472522089</v>
      </c>
      <c r="I9829" s="115">
        <f t="shared" si="307"/>
        <v>145.1859</v>
      </c>
    </row>
    <row r="9830" spans="1:9" hidden="1">
      <c r="A9830" s="115" t="s">
        <v>25944</v>
      </c>
      <c r="B9830" s="115" t="s">
        <v>25945</v>
      </c>
      <c r="C9830" s="115" t="s">
        <v>24546</v>
      </c>
      <c r="D9830" s="115" t="s">
        <v>1453</v>
      </c>
      <c r="E9830" s="115">
        <v>57.6571</v>
      </c>
      <c r="F9830" s="674">
        <v>293.83600000000001</v>
      </c>
      <c r="G9830" s="674">
        <v>295.84500000000003</v>
      </c>
      <c r="H9830" s="115">
        <f t="shared" si="306"/>
        <v>1.0068371472522089</v>
      </c>
      <c r="I9830" s="115">
        <f t="shared" si="307"/>
        <v>58.051299999999998</v>
      </c>
    </row>
    <row r="9831" spans="1:9" hidden="1">
      <c r="A9831" s="115" t="s">
        <v>25946</v>
      </c>
      <c r="B9831" s="115" t="s">
        <v>25947</v>
      </c>
      <c r="C9831" s="115" t="s">
        <v>24549</v>
      </c>
      <c r="D9831" s="115" t="s">
        <v>1453</v>
      </c>
      <c r="E9831" s="115">
        <v>69.384799999999998</v>
      </c>
      <c r="F9831" s="674">
        <v>293.83600000000001</v>
      </c>
      <c r="G9831" s="674">
        <v>295.84500000000003</v>
      </c>
      <c r="H9831" s="115">
        <f t="shared" si="306"/>
        <v>1.0068371472522089</v>
      </c>
      <c r="I9831" s="115">
        <f t="shared" si="307"/>
        <v>69.859200000000001</v>
      </c>
    </row>
    <row r="9832" spans="1:9" hidden="1">
      <c r="A9832" s="115" t="s">
        <v>25948</v>
      </c>
      <c r="B9832" s="115" t="s">
        <v>25949</v>
      </c>
      <c r="C9832" s="115" t="s">
        <v>24552</v>
      </c>
      <c r="D9832" s="115" t="s">
        <v>1453</v>
      </c>
      <c r="E9832" s="115">
        <v>86.707300000000004</v>
      </c>
      <c r="F9832" s="674">
        <v>293.83600000000001</v>
      </c>
      <c r="G9832" s="674">
        <v>295.84500000000003</v>
      </c>
      <c r="H9832" s="115">
        <f t="shared" si="306"/>
        <v>1.0068371472522089</v>
      </c>
      <c r="I9832" s="115">
        <f t="shared" si="307"/>
        <v>87.3001</v>
      </c>
    </row>
    <row r="9833" spans="1:9" hidden="1">
      <c r="A9833" s="115" t="s">
        <v>25950</v>
      </c>
      <c r="B9833" s="115" t="s">
        <v>25951</v>
      </c>
      <c r="C9833" s="115" t="s">
        <v>24555</v>
      </c>
      <c r="D9833" s="115" t="s">
        <v>1453</v>
      </c>
      <c r="E9833" s="115">
        <v>103.90600000000001</v>
      </c>
      <c r="F9833" s="674">
        <v>293.83600000000001</v>
      </c>
      <c r="G9833" s="674">
        <v>295.84500000000003</v>
      </c>
      <c r="H9833" s="115">
        <f t="shared" si="306"/>
        <v>1.0068371472522089</v>
      </c>
      <c r="I9833" s="115">
        <f t="shared" si="307"/>
        <v>104.6164</v>
      </c>
    </row>
    <row r="9834" spans="1:9" hidden="1">
      <c r="A9834" s="115" t="s">
        <v>25952</v>
      </c>
      <c r="B9834" s="115" t="s">
        <v>25953</v>
      </c>
      <c r="C9834" s="115" t="s">
        <v>24558</v>
      </c>
      <c r="D9834" s="115" t="s">
        <v>1453</v>
      </c>
      <c r="E9834" s="115">
        <v>119.3396</v>
      </c>
      <c r="F9834" s="674">
        <v>293.83600000000001</v>
      </c>
      <c r="G9834" s="674">
        <v>295.84500000000003</v>
      </c>
      <c r="H9834" s="115">
        <f t="shared" si="306"/>
        <v>1.0068371472522089</v>
      </c>
      <c r="I9834" s="115">
        <f t="shared" si="307"/>
        <v>120.1555</v>
      </c>
    </row>
    <row r="9835" spans="1:9" hidden="1">
      <c r="A9835" s="115" t="s">
        <v>25954</v>
      </c>
      <c r="B9835" s="115" t="s">
        <v>25955</v>
      </c>
      <c r="C9835" s="115" t="s">
        <v>24561</v>
      </c>
      <c r="D9835" s="115" t="s">
        <v>1453</v>
      </c>
      <c r="E9835" s="115">
        <v>48.756300000000003</v>
      </c>
      <c r="F9835" s="674">
        <v>293.83600000000001</v>
      </c>
      <c r="G9835" s="674">
        <v>295.84500000000003</v>
      </c>
      <c r="H9835" s="115">
        <f t="shared" si="306"/>
        <v>1.0068371472522089</v>
      </c>
      <c r="I9835" s="115">
        <f t="shared" si="307"/>
        <v>49.089700000000001</v>
      </c>
    </row>
    <row r="9836" spans="1:9" hidden="1">
      <c r="A9836" s="115" t="s">
        <v>25956</v>
      </c>
      <c r="B9836" s="115" t="s">
        <v>25957</v>
      </c>
      <c r="C9836" s="115" t="s">
        <v>24564</v>
      </c>
      <c r="D9836" s="115" t="s">
        <v>1453</v>
      </c>
      <c r="E9836" s="115">
        <v>58.020699999999998</v>
      </c>
      <c r="F9836" s="674">
        <v>293.83600000000001</v>
      </c>
      <c r="G9836" s="674">
        <v>295.84500000000003</v>
      </c>
      <c r="H9836" s="115">
        <f t="shared" si="306"/>
        <v>1.0068371472522089</v>
      </c>
      <c r="I9836" s="115">
        <f t="shared" si="307"/>
        <v>58.417400000000001</v>
      </c>
    </row>
    <row r="9837" spans="1:9" hidden="1">
      <c r="A9837" s="115" t="s">
        <v>25958</v>
      </c>
      <c r="B9837" s="115" t="s">
        <v>25959</v>
      </c>
      <c r="C9837" s="115" t="s">
        <v>24567</v>
      </c>
      <c r="D9837" s="115" t="s">
        <v>1453</v>
      </c>
      <c r="E9837" s="115">
        <v>103.60080000000001</v>
      </c>
      <c r="F9837" s="674">
        <v>293.83600000000001</v>
      </c>
      <c r="G9837" s="674">
        <v>295.84500000000003</v>
      </c>
      <c r="H9837" s="115">
        <f t="shared" si="306"/>
        <v>1.0068371472522089</v>
      </c>
      <c r="I9837" s="115">
        <f t="shared" si="307"/>
        <v>104.3091</v>
      </c>
    </row>
    <row r="9838" spans="1:9" hidden="1">
      <c r="A9838" s="115" t="s">
        <v>25960</v>
      </c>
      <c r="B9838" s="115" t="s">
        <v>25961</v>
      </c>
      <c r="C9838" s="115" t="s">
        <v>24570</v>
      </c>
      <c r="D9838" s="115" t="s">
        <v>1453</v>
      </c>
      <c r="E9838" s="115">
        <v>108.35899999999999</v>
      </c>
      <c r="F9838" s="674">
        <v>293.83600000000001</v>
      </c>
      <c r="G9838" s="674">
        <v>295.84500000000003</v>
      </c>
      <c r="H9838" s="115">
        <f t="shared" si="306"/>
        <v>1.0068371472522089</v>
      </c>
      <c r="I9838" s="115">
        <f t="shared" si="307"/>
        <v>109.09990000000001</v>
      </c>
    </row>
    <row r="9839" spans="1:9" hidden="1">
      <c r="A9839" s="115" t="s">
        <v>25962</v>
      </c>
      <c r="B9839" s="115" t="s">
        <v>25963</v>
      </c>
      <c r="C9839" s="115" t="s">
        <v>24573</v>
      </c>
      <c r="D9839" s="115" t="s">
        <v>1453</v>
      </c>
      <c r="E9839" s="115">
        <v>132.00800000000001</v>
      </c>
      <c r="F9839" s="674">
        <v>293.83600000000001</v>
      </c>
      <c r="G9839" s="674">
        <v>295.84500000000003</v>
      </c>
      <c r="H9839" s="115">
        <f t="shared" si="306"/>
        <v>1.0068371472522089</v>
      </c>
      <c r="I9839" s="115">
        <f t="shared" si="307"/>
        <v>132.91059999999999</v>
      </c>
    </row>
    <row r="9840" spans="1:9" hidden="1">
      <c r="A9840" s="115" t="s">
        <v>25964</v>
      </c>
      <c r="B9840" s="115" t="s">
        <v>25965</v>
      </c>
      <c r="C9840" s="115" t="s">
        <v>24576</v>
      </c>
      <c r="D9840" s="115" t="s">
        <v>1453</v>
      </c>
      <c r="E9840" s="115">
        <v>145.79570000000001</v>
      </c>
      <c r="F9840" s="674">
        <v>293.83600000000001</v>
      </c>
      <c r="G9840" s="674">
        <v>295.84500000000003</v>
      </c>
      <c r="H9840" s="115">
        <f t="shared" si="306"/>
        <v>1.0068371472522089</v>
      </c>
      <c r="I9840" s="115">
        <f t="shared" si="307"/>
        <v>146.79249999999999</v>
      </c>
    </row>
    <row r="9841" spans="1:9" hidden="1">
      <c r="A9841" s="115" t="s">
        <v>25966</v>
      </c>
      <c r="B9841" s="115" t="s">
        <v>25967</v>
      </c>
      <c r="C9841" s="115" t="s">
        <v>24579</v>
      </c>
      <c r="D9841" s="115" t="s">
        <v>1453</v>
      </c>
      <c r="E9841" s="115">
        <v>192.54509999999999</v>
      </c>
      <c r="F9841" s="674">
        <v>293.83600000000001</v>
      </c>
      <c r="G9841" s="674">
        <v>295.84500000000003</v>
      </c>
      <c r="H9841" s="115">
        <f t="shared" si="306"/>
        <v>1.0068371472522089</v>
      </c>
      <c r="I9841" s="115">
        <f t="shared" si="307"/>
        <v>193.86160000000001</v>
      </c>
    </row>
    <row r="9842" spans="1:9" hidden="1">
      <c r="A9842" s="115" t="s">
        <v>25968</v>
      </c>
      <c r="B9842" s="115" t="s">
        <v>25969</v>
      </c>
      <c r="C9842" s="115" t="s">
        <v>24582</v>
      </c>
      <c r="D9842" s="115" t="s">
        <v>1453</v>
      </c>
      <c r="E9842" s="115">
        <v>90.95</v>
      </c>
      <c r="F9842" s="674">
        <v>293.83600000000001</v>
      </c>
      <c r="G9842" s="674">
        <v>295.84500000000003</v>
      </c>
      <c r="H9842" s="115">
        <f t="shared" si="306"/>
        <v>1.0068371472522089</v>
      </c>
      <c r="I9842" s="115">
        <f t="shared" si="307"/>
        <v>91.571799999999996</v>
      </c>
    </row>
    <row r="9843" spans="1:9" hidden="1">
      <c r="A9843" s="115" t="s">
        <v>25970</v>
      </c>
      <c r="B9843" s="115" t="s">
        <v>25971</v>
      </c>
      <c r="C9843" s="115" t="s">
        <v>24585</v>
      </c>
      <c r="D9843" s="115" t="s">
        <v>1453</v>
      </c>
      <c r="E9843" s="115">
        <v>105.5039</v>
      </c>
      <c r="F9843" s="674">
        <v>293.83600000000001</v>
      </c>
      <c r="G9843" s="674">
        <v>295.84500000000003</v>
      </c>
      <c r="H9843" s="115">
        <f t="shared" si="306"/>
        <v>1.0068371472522089</v>
      </c>
      <c r="I9843" s="115">
        <f t="shared" si="307"/>
        <v>106.2252</v>
      </c>
    </row>
    <row r="9844" spans="1:9" hidden="1">
      <c r="A9844" s="115" t="s">
        <v>25972</v>
      </c>
      <c r="B9844" s="115" t="s">
        <v>25973</v>
      </c>
      <c r="C9844" s="115" t="s">
        <v>24588</v>
      </c>
      <c r="D9844" s="115" t="s">
        <v>1453</v>
      </c>
      <c r="E9844" s="115">
        <v>119.413</v>
      </c>
      <c r="F9844" s="674">
        <v>293.83600000000001</v>
      </c>
      <c r="G9844" s="674">
        <v>295.84500000000003</v>
      </c>
      <c r="H9844" s="115">
        <f t="shared" si="306"/>
        <v>1.0068371472522089</v>
      </c>
      <c r="I9844" s="115">
        <f t="shared" si="307"/>
        <v>120.2294</v>
      </c>
    </row>
    <row r="9845" spans="1:9" hidden="1">
      <c r="A9845" s="115" t="s">
        <v>25974</v>
      </c>
      <c r="B9845" s="115" t="s">
        <v>25975</v>
      </c>
      <c r="C9845" s="115" t="s">
        <v>24591</v>
      </c>
      <c r="D9845" s="115" t="s">
        <v>1453</v>
      </c>
      <c r="E9845" s="115">
        <v>133.0462</v>
      </c>
      <c r="F9845" s="674">
        <v>293.83600000000001</v>
      </c>
      <c r="G9845" s="674">
        <v>295.84500000000003</v>
      </c>
      <c r="H9845" s="115">
        <f t="shared" si="306"/>
        <v>1.0068371472522089</v>
      </c>
      <c r="I9845" s="115">
        <f t="shared" si="307"/>
        <v>133.95590000000001</v>
      </c>
    </row>
    <row r="9846" spans="1:9" hidden="1">
      <c r="A9846" s="115" t="s">
        <v>25976</v>
      </c>
      <c r="B9846" s="115" t="s">
        <v>25977</v>
      </c>
      <c r="C9846" s="115" t="s">
        <v>24594</v>
      </c>
      <c r="D9846" s="115" t="s">
        <v>1453</v>
      </c>
      <c r="E9846" s="115">
        <v>174.45410000000001</v>
      </c>
      <c r="F9846" s="674">
        <v>293.83600000000001</v>
      </c>
      <c r="G9846" s="674">
        <v>295.84500000000003</v>
      </c>
      <c r="H9846" s="115">
        <f t="shared" si="306"/>
        <v>1.0068371472522089</v>
      </c>
      <c r="I9846" s="115">
        <f t="shared" si="307"/>
        <v>175.64689999999999</v>
      </c>
    </row>
    <row r="9847" spans="1:9" hidden="1">
      <c r="A9847" s="115" t="s">
        <v>25978</v>
      </c>
      <c r="B9847" s="115" t="s">
        <v>25979</v>
      </c>
      <c r="C9847" s="115" t="s">
        <v>24597</v>
      </c>
      <c r="D9847" s="115" t="s">
        <v>1453</v>
      </c>
      <c r="E9847" s="115">
        <v>78.745699999999999</v>
      </c>
      <c r="F9847" s="674">
        <v>293.83600000000001</v>
      </c>
      <c r="G9847" s="674">
        <v>295.84500000000003</v>
      </c>
      <c r="H9847" s="115">
        <f t="shared" si="306"/>
        <v>1.0068371472522089</v>
      </c>
      <c r="I9847" s="115">
        <f t="shared" si="307"/>
        <v>79.284099999999995</v>
      </c>
    </row>
    <row r="9848" spans="1:9" hidden="1">
      <c r="A9848" s="115" t="s">
        <v>25980</v>
      </c>
      <c r="B9848" s="115" t="s">
        <v>25981</v>
      </c>
      <c r="C9848" s="115" t="s">
        <v>24600</v>
      </c>
      <c r="D9848" s="115" t="s">
        <v>1453</v>
      </c>
      <c r="E9848" s="115">
        <v>79.208100000000002</v>
      </c>
      <c r="F9848" s="674">
        <v>293.83600000000001</v>
      </c>
      <c r="G9848" s="674">
        <v>295.84500000000003</v>
      </c>
      <c r="H9848" s="115">
        <f t="shared" si="306"/>
        <v>1.0068371472522089</v>
      </c>
      <c r="I9848" s="115">
        <f t="shared" si="307"/>
        <v>79.749700000000004</v>
      </c>
    </row>
    <row r="9849" spans="1:9" hidden="1">
      <c r="A9849" s="115" t="s">
        <v>25982</v>
      </c>
      <c r="B9849" s="115" t="s">
        <v>25983</v>
      </c>
      <c r="C9849" s="115" t="s">
        <v>24603</v>
      </c>
      <c r="D9849" s="115" t="s">
        <v>1453</v>
      </c>
      <c r="E9849" s="115">
        <v>79.919600000000003</v>
      </c>
      <c r="F9849" s="674">
        <v>293.83600000000001</v>
      </c>
      <c r="G9849" s="674">
        <v>295.84500000000003</v>
      </c>
      <c r="H9849" s="115">
        <f t="shared" si="306"/>
        <v>1.0068371472522089</v>
      </c>
      <c r="I9849" s="115">
        <f t="shared" si="307"/>
        <v>80.465999999999994</v>
      </c>
    </row>
    <row r="9850" spans="1:9" hidden="1">
      <c r="A9850" s="115" t="s">
        <v>25984</v>
      </c>
      <c r="B9850" s="115" t="s">
        <v>25985</v>
      </c>
      <c r="C9850" s="115" t="s">
        <v>24606</v>
      </c>
      <c r="D9850" s="115" t="s">
        <v>1453</v>
      </c>
      <c r="E9850" s="115">
        <v>82.854900000000001</v>
      </c>
      <c r="F9850" s="674">
        <v>293.83600000000001</v>
      </c>
      <c r="G9850" s="674">
        <v>295.84500000000003</v>
      </c>
      <c r="H9850" s="115">
        <f t="shared" si="306"/>
        <v>1.0068371472522089</v>
      </c>
      <c r="I9850" s="115">
        <f t="shared" si="307"/>
        <v>83.421400000000006</v>
      </c>
    </row>
    <row r="9851" spans="1:9" hidden="1">
      <c r="A9851" s="115" t="s">
        <v>25986</v>
      </c>
      <c r="B9851" s="115" t="s">
        <v>25987</v>
      </c>
      <c r="C9851" s="115" t="s">
        <v>24609</v>
      </c>
      <c r="D9851" s="115" t="s">
        <v>1453</v>
      </c>
      <c r="E9851" s="115">
        <v>95.569100000000006</v>
      </c>
      <c r="F9851" s="674">
        <v>293.83600000000001</v>
      </c>
      <c r="G9851" s="674">
        <v>295.84500000000003</v>
      </c>
      <c r="H9851" s="115">
        <f t="shared" si="306"/>
        <v>1.0068371472522089</v>
      </c>
      <c r="I9851" s="115">
        <f t="shared" si="307"/>
        <v>96.222499999999997</v>
      </c>
    </row>
    <row r="9852" spans="1:9" hidden="1">
      <c r="A9852" s="115" t="s">
        <v>25988</v>
      </c>
      <c r="B9852" s="115" t="s">
        <v>25989</v>
      </c>
      <c r="C9852" s="115" t="s">
        <v>24612</v>
      </c>
      <c r="D9852" s="115" t="s">
        <v>24613</v>
      </c>
      <c r="E9852" s="115">
        <v>7.4276</v>
      </c>
      <c r="F9852" s="674">
        <v>293.83600000000001</v>
      </c>
      <c r="G9852" s="674">
        <v>295.84500000000003</v>
      </c>
      <c r="H9852" s="115">
        <f t="shared" si="306"/>
        <v>1.0068371472522089</v>
      </c>
      <c r="I9852" s="115">
        <f t="shared" si="307"/>
        <v>7.4783999999999997</v>
      </c>
    </row>
    <row r="9853" spans="1:9" hidden="1">
      <c r="A9853" s="115" t="s">
        <v>25990</v>
      </c>
      <c r="B9853" s="115" t="s">
        <v>25991</v>
      </c>
      <c r="C9853" s="115" t="s">
        <v>24616</v>
      </c>
      <c r="D9853" s="115" t="s">
        <v>24613</v>
      </c>
      <c r="E9853" s="115">
        <v>4.8135000000000003</v>
      </c>
      <c r="F9853" s="674">
        <v>293.83600000000001</v>
      </c>
      <c r="G9853" s="674">
        <v>295.84500000000003</v>
      </c>
      <c r="H9853" s="115">
        <f t="shared" si="306"/>
        <v>1.0068371472522089</v>
      </c>
      <c r="I9853" s="115">
        <f t="shared" si="307"/>
        <v>4.8464</v>
      </c>
    </row>
    <row r="9854" spans="1:9" hidden="1">
      <c r="A9854" s="115" t="s">
        <v>25992</v>
      </c>
      <c r="B9854" s="115" t="s">
        <v>25993</v>
      </c>
      <c r="C9854" s="115" t="s">
        <v>24619</v>
      </c>
      <c r="D9854" s="115" t="s">
        <v>1453</v>
      </c>
      <c r="E9854" s="115">
        <v>90.454999999999998</v>
      </c>
      <c r="F9854" s="674">
        <v>293.83600000000001</v>
      </c>
      <c r="G9854" s="674">
        <v>295.84500000000003</v>
      </c>
      <c r="H9854" s="115">
        <f t="shared" si="306"/>
        <v>1.0068371472522089</v>
      </c>
      <c r="I9854" s="115">
        <f t="shared" si="307"/>
        <v>91.073499999999996</v>
      </c>
    </row>
    <row r="9855" spans="1:9" hidden="1">
      <c r="A9855" s="115" t="s">
        <v>25994</v>
      </c>
      <c r="B9855" s="115" t="s">
        <v>25995</v>
      </c>
      <c r="C9855" s="115" t="s">
        <v>24622</v>
      </c>
      <c r="D9855" s="115" t="s">
        <v>1453</v>
      </c>
      <c r="E9855" s="115">
        <v>90.9666</v>
      </c>
      <c r="F9855" s="674">
        <v>293.83600000000001</v>
      </c>
      <c r="G9855" s="674">
        <v>295.84500000000003</v>
      </c>
      <c r="H9855" s="115">
        <f t="shared" si="306"/>
        <v>1.0068371472522089</v>
      </c>
      <c r="I9855" s="115">
        <f t="shared" si="307"/>
        <v>91.5886</v>
      </c>
    </row>
    <row r="9856" spans="1:9" hidden="1">
      <c r="A9856" s="115" t="s">
        <v>25996</v>
      </c>
      <c r="B9856" s="115" t="s">
        <v>25997</v>
      </c>
      <c r="C9856" s="115" t="s">
        <v>24625</v>
      </c>
      <c r="D9856" s="115" t="s">
        <v>1453</v>
      </c>
      <c r="E9856" s="115">
        <v>91.907700000000006</v>
      </c>
      <c r="F9856" s="674">
        <v>293.83600000000001</v>
      </c>
      <c r="G9856" s="674">
        <v>295.84500000000003</v>
      </c>
      <c r="H9856" s="115">
        <f t="shared" si="306"/>
        <v>1.0068371472522089</v>
      </c>
      <c r="I9856" s="115">
        <f t="shared" si="307"/>
        <v>92.536100000000005</v>
      </c>
    </row>
    <row r="9857" spans="1:9" hidden="1">
      <c r="A9857" s="115" t="s">
        <v>25998</v>
      </c>
      <c r="B9857" s="115" t="s">
        <v>25999</v>
      </c>
      <c r="C9857" s="115" t="s">
        <v>24628</v>
      </c>
      <c r="D9857" s="115" t="s">
        <v>1453</v>
      </c>
      <c r="E9857" s="115">
        <v>95.168099999999995</v>
      </c>
      <c r="F9857" s="674">
        <v>293.83600000000001</v>
      </c>
      <c r="G9857" s="674">
        <v>295.84500000000003</v>
      </c>
      <c r="H9857" s="115">
        <f t="shared" si="306"/>
        <v>1.0068371472522089</v>
      </c>
      <c r="I9857" s="115">
        <f t="shared" si="307"/>
        <v>95.818799999999996</v>
      </c>
    </row>
    <row r="9858" spans="1:9" hidden="1">
      <c r="A9858" s="115" t="s">
        <v>26000</v>
      </c>
      <c r="B9858" s="115" t="s">
        <v>26001</v>
      </c>
      <c r="C9858" s="115" t="s">
        <v>24631</v>
      </c>
      <c r="D9858" s="115" t="s">
        <v>1453</v>
      </c>
      <c r="E9858" s="115">
        <v>109.81440000000001</v>
      </c>
      <c r="F9858" s="674">
        <v>293.83600000000001</v>
      </c>
      <c r="G9858" s="674">
        <v>295.84500000000003</v>
      </c>
      <c r="H9858" s="115">
        <f t="shared" si="306"/>
        <v>1.0068371472522089</v>
      </c>
      <c r="I9858" s="115">
        <f t="shared" si="307"/>
        <v>110.5652</v>
      </c>
    </row>
    <row r="9859" spans="1:9" hidden="1">
      <c r="A9859" s="115" t="s">
        <v>26002</v>
      </c>
      <c r="B9859" s="115" t="s">
        <v>26003</v>
      </c>
      <c r="C9859" s="115" t="s">
        <v>24634</v>
      </c>
      <c r="D9859" s="115" t="s">
        <v>1453</v>
      </c>
      <c r="E9859" s="115">
        <v>157.05539999999999</v>
      </c>
      <c r="F9859" s="674">
        <v>293.83600000000001</v>
      </c>
      <c r="G9859" s="674">
        <v>295.84500000000003</v>
      </c>
      <c r="H9859" s="115">
        <f t="shared" si="306"/>
        <v>1.0068371472522089</v>
      </c>
      <c r="I9859" s="115">
        <f t="shared" si="307"/>
        <v>158.1292</v>
      </c>
    </row>
    <row r="9860" spans="1:9" hidden="1">
      <c r="A9860" s="115" t="s">
        <v>26004</v>
      </c>
      <c r="B9860" s="115" t="s">
        <v>26005</v>
      </c>
      <c r="C9860" s="115" t="s">
        <v>24637</v>
      </c>
      <c r="D9860" s="115" t="s">
        <v>1453</v>
      </c>
      <c r="E9860" s="115">
        <v>574.67899999999997</v>
      </c>
      <c r="F9860" s="674">
        <v>293.83600000000001</v>
      </c>
      <c r="G9860" s="674">
        <v>295.84500000000003</v>
      </c>
      <c r="H9860" s="115">
        <f t="shared" si="306"/>
        <v>1.0068371472522089</v>
      </c>
      <c r="I9860" s="115">
        <f t="shared" si="307"/>
        <v>578.60820000000001</v>
      </c>
    </row>
    <row r="9861" spans="1:9" hidden="1">
      <c r="A9861" s="115" t="s">
        <v>26006</v>
      </c>
      <c r="B9861" s="115" t="s">
        <v>26007</v>
      </c>
      <c r="C9861" s="115" t="s">
        <v>24640</v>
      </c>
      <c r="D9861" s="115" t="s">
        <v>1453</v>
      </c>
      <c r="E9861" s="115">
        <v>596.00139999999999</v>
      </c>
      <c r="F9861" s="674">
        <v>293.83600000000001</v>
      </c>
      <c r="G9861" s="674">
        <v>295.84500000000003</v>
      </c>
      <c r="H9861" s="115">
        <f t="shared" ref="H9861:H9924" si="308">G9861/F9861</f>
        <v>1.0068371472522089</v>
      </c>
      <c r="I9861" s="115">
        <f t="shared" ref="I9861:I9924" si="309">ROUND(H9861*E9861,4)</f>
        <v>600.07629999999995</v>
      </c>
    </row>
    <row r="9862" spans="1:9" hidden="1">
      <c r="A9862" s="115" t="s">
        <v>26008</v>
      </c>
      <c r="B9862" s="115" t="s">
        <v>26009</v>
      </c>
      <c r="C9862" s="115" t="s">
        <v>24643</v>
      </c>
      <c r="D9862" s="115" t="s">
        <v>1453</v>
      </c>
      <c r="E9862" s="115">
        <v>619.48389999999995</v>
      </c>
      <c r="F9862" s="674">
        <v>293.83600000000001</v>
      </c>
      <c r="G9862" s="674">
        <v>295.84500000000003</v>
      </c>
      <c r="H9862" s="115">
        <f t="shared" si="308"/>
        <v>1.0068371472522089</v>
      </c>
      <c r="I9862" s="115">
        <f t="shared" si="309"/>
        <v>623.71939999999995</v>
      </c>
    </row>
    <row r="9863" spans="1:9" hidden="1">
      <c r="A9863" s="115" t="s">
        <v>26010</v>
      </c>
      <c r="B9863" s="115" t="s">
        <v>26011</v>
      </c>
      <c r="C9863" s="115" t="s">
        <v>24646</v>
      </c>
      <c r="D9863" s="115" t="s">
        <v>1453</v>
      </c>
      <c r="E9863" s="115">
        <v>638.8075</v>
      </c>
      <c r="F9863" s="674">
        <v>293.83600000000001</v>
      </c>
      <c r="G9863" s="674">
        <v>295.84500000000003</v>
      </c>
      <c r="H9863" s="115">
        <f t="shared" si="308"/>
        <v>1.0068371472522089</v>
      </c>
      <c r="I9863" s="115">
        <f t="shared" si="309"/>
        <v>643.17510000000004</v>
      </c>
    </row>
    <row r="9864" spans="1:9" hidden="1">
      <c r="A9864" s="115" t="s">
        <v>26012</v>
      </c>
      <c r="B9864" s="115" t="s">
        <v>26013</v>
      </c>
      <c r="C9864" s="115" t="s">
        <v>24649</v>
      </c>
      <c r="D9864" s="115" t="s">
        <v>1453</v>
      </c>
      <c r="E9864" s="115">
        <v>642.08140000000003</v>
      </c>
      <c r="F9864" s="674">
        <v>293.83600000000001</v>
      </c>
      <c r="G9864" s="674">
        <v>295.84500000000003</v>
      </c>
      <c r="H9864" s="115">
        <f t="shared" si="308"/>
        <v>1.0068371472522089</v>
      </c>
      <c r="I9864" s="115">
        <f t="shared" si="309"/>
        <v>646.47140000000002</v>
      </c>
    </row>
    <row r="9865" spans="1:9" hidden="1">
      <c r="A9865" s="115" t="s">
        <v>26014</v>
      </c>
      <c r="B9865" s="115" t="s">
        <v>26015</v>
      </c>
      <c r="C9865" s="115" t="s">
        <v>24652</v>
      </c>
      <c r="D9865" s="115" t="s">
        <v>1453</v>
      </c>
      <c r="E9865" s="115">
        <v>516.56119999999999</v>
      </c>
      <c r="F9865" s="674">
        <v>293.83600000000001</v>
      </c>
      <c r="G9865" s="674">
        <v>295.84500000000003</v>
      </c>
      <c r="H9865" s="115">
        <f t="shared" si="308"/>
        <v>1.0068371472522089</v>
      </c>
      <c r="I9865" s="115">
        <f t="shared" si="309"/>
        <v>520.09299999999996</v>
      </c>
    </row>
    <row r="9866" spans="1:9" hidden="1">
      <c r="A9866" s="115" t="s">
        <v>26016</v>
      </c>
      <c r="B9866" s="115" t="s">
        <v>26017</v>
      </c>
      <c r="C9866" s="115" t="s">
        <v>24655</v>
      </c>
      <c r="D9866" s="115" t="s">
        <v>2038</v>
      </c>
      <c r="E9866" s="115">
        <v>36.104199999999999</v>
      </c>
      <c r="F9866" s="674">
        <v>293.83600000000001</v>
      </c>
      <c r="G9866" s="674">
        <v>295.84500000000003</v>
      </c>
      <c r="H9866" s="115">
        <f t="shared" si="308"/>
        <v>1.0068371472522089</v>
      </c>
      <c r="I9866" s="115">
        <f t="shared" si="309"/>
        <v>36.350999999999999</v>
      </c>
    </row>
    <row r="9867" spans="1:9" hidden="1">
      <c r="A9867" s="115" t="s">
        <v>26018</v>
      </c>
      <c r="B9867" s="115" t="s">
        <v>26019</v>
      </c>
      <c r="C9867" s="115" t="s">
        <v>24658</v>
      </c>
      <c r="D9867" s="115" t="s">
        <v>2038</v>
      </c>
      <c r="E9867" s="115">
        <v>296.3741</v>
      </c>
      <c r="F9867" s="674">
        <v>293.83600000000001</v>
      </c>
      <c r="G9867" s="674">
        <v>295.84500000000003</v>
      </c>
      <c r="H9867" s="115">
        <f t="shared" si="308"/>
        <v>1.0068371472522089</v>
      </c>
      <c r="I9867" s="115">
        <f t="shared" si="309"/>
        <v>298.40050000000002</v>
      </c>
    </row>
    <row r="9868" spans="1:9" hidden="1">
      <c r="A9868" s="115" t="s">
        <v>26020</v>
      </c>
      <c r="B9868" s="115" t="s">
        <v>26021</v>
      </c>
      <c r="C9868" s="115" t="s">
        <v>24661</v>
      </c>
      <c r="D9868" s="115" t="s">
        <v>2038</v>
      </c>
      <c r="E9868" s="115">
        <v>414.78730000000002</v>
      </c>
      <c r="F9868" s="674">
        <v>293.83600000000001</v>
      </c>
      <c r="G9868" s="674">
        <v>295.84500000000003</v>
      </c>
      <c r="H9868" s="115">
        <f t="shared" si="308"/>
        <v>1.0068371472522089</v>
      </c>
      <c r="I9868" s="115">
        <f t="shared" si="309"/>
        <v>417.62329999999997</v>
      </c>
    </row>
    <row r="9869" spans="1:9" hidden="1">
      <c r="A9869" s="115" t="s">
        <v>26022</v>
      </c>
      <c r="B9869" s="115" t="s">
        <v>26023</v>
      </c>
      <c r="C9869" s="115" t="s">
        <v>24664</v>
      </c>
      <c r="D9869" s="115" t="s">
        <v>2038</v>
      </c>
      <c r="E9869" s="115">
        <v>69.622799999999998</v>
      </c>
      <c r="F9869" s="674">
        <v>293.83600000000001</v>
      </c>
      <c r="G9869" s="674">
        <v>295.84500000000003</v>
      </c>
      <c r="H9869" s="115">
        <f t="shared" si="308"/>
        <v>1.0068371472522089</v>
      </c>
      <c r="I9869" s="115">
        <f t="shared" si="309"/>
        <v>70.098799999999997</v>
      </c>
    </row>
    <row r="9870" spans="1:9" hidden="1">
      <c r="A9870" s="115" t="s">
        <v>26024</v>
      </c>
      <c r="B9870" s="115" t="s">
        <v>26025</v>
      </c>
      <c r="C9870" s="115" t="s">
        <v>24667</v>
      </c>
      <c r="D9870" s="115" t="s">
        <v>2038</v>
      </c>
      <c r="E9870" s="115">
        <v>79.019900000000007</v>
      </c>
      <c r="F9870" s="674">
        <v>293.83600000000001</v>
      </c>
      <c r="G9870" s="674">
        <v>295.84500000000003</v>
      </c>
      <c r="H9870" s="115">
        <f t="shared" si="308"/>
        <v>1.0068371472522089</v>
      </c>
      <c r="I9870" s="115">
        <f t="shared" si="309"/>
        <v>79.560199999999995</v>
      </c>
    </row>
    <row r="9871" spans="1:9" hidden="1">
      <c r="A9871" s="115" t="s">
        <v>26026</v>
      </c>
      <c r="B9871" s="115" t="s">
        <v>26027</v>
      </c>
      <c r="C9871" s="115" t="s">
        <v>24670</v>
      </c>
      <c r="D9871" s="115" t="s">
        <v>2038</v>
      </c>
      <c r="E9871" s="115">
        <v>91.485799999999998</v>
      </c>
      <c r="F9871" s="674">
        <v>293.83600000000001</v>
      </c>
      <c r="G9871" s="674">
        <v>295.84500000000003</v>
      </c>
      <c r="H9871" s="115">
        <f t="shared" si="308"/>
        <v>1.0068371472522089</v>
      </c>
      <c r="I9871" s="115">
        <f t="shared" si="309"/>
        <v>92.1113</v>
      </c>
    </row>
    <row r="9872" spans="1:9" hidden="1">
      <c r="A9872" s="115" t="s">
        <v>26028</v>
      </c>
      <c r="B9872" s="115" t="s">
        <v>26029</v>
      </c>
      <c r="C9872" s="115" t="s">
        <v>24673</v>
      </c>
      <c r="D9872" s="115" t="s">
        <v>2038</v>
      </c>
      <c r="E9872" s="115">
        <v>107.86199999999999</v>
      </c>
      <c r="F9872" s="674">
        <v>293.83600000000001</v>
      </c>
      <c r="G9872" s="674">
        <v>295.84500000000003</v>
      </c>
      <c r="H9872" s="115">
        <f t="shared" si="308"/>
        <v>1.0068371472522089</v>
      </c>
      <c r="I9872" s="115">
        <f t="shared" si="309"/>
        <v>108.59950000000001</v>
      </c>
    </row>
    <row r="9873" spans="1:9" hidden="1">
      <c r="A9873" s="115" t="s">
        <v>26030</v>
      </c>
      <c r="B9873" s="115" t="s">
        <v>26031</v>
      </c>
      <c r="C9873" s="115" t="s">
        <v>24676</v>
      </c>
      <c r="D9873" s="115" t="s">
        <v>2038</v>
      </c>
      <c r="E9873" s="115">
        <v>130.8597</v>
      </c>
      <c r="F9873" s="674">
        <v>293.83600000000001</v>
      </c>
      <c r="G9873" s="674">
        <v>295.84500000000003</v>
      </c>
      <c r="H9873" s="115">
        <f t="shared" si="308"/>
        <v>1.0068371472522089</v>
      </c>
      <c r="I9873" s="115">
        <f t="shared" si="309"/>
        <v>131.7544</v>
      </c>
    </row>
    <row r="9874" spans="1:9" hidden="1">
      <c r="A9874" s="115" t="s">
        <v>26032</v>
      </c>
      <c r="B9874" s="115" t="s">
        <v>26033</v>
      </c>
      <c r="C9874" s="115" t="s">
        <v>24679</v>
      </c>
      <c r="D9874" s="115" t="s">
        <v>2038</v>
      </c>
      <c r="E9874" s="115">
        <v>115.66379999999999</v>
      </c>
      <c r="F9874" s="674">
        <v>293.83600000000001</v>
      </c>
      <c r="G9874" s="674">
        <v>295.84500000000003</v>
      </c>
      <c r="H9874" s="115">
        <f t="shared" si="308"/>
        <v>1.0068371472522089</v>
      </c>
      <c r="I9874" s="115">
        <f t="shared" si="309"/>
        <v>116.4546</v>
      </c>
    </row>
    <row r="9875" spans="1:9" hidden="1">
      <c r="A9875" s="115" t="s">
        <v>26034</v>
      </c>
      <c r="B9875" s="115" t="s">
        <v>26035</v>
      </c>
      <c r="C9875" s="115" t="s">
        <v>24682</v>
      </c>
      <c r="D9875" s="115" t="s">
        <v>2038</v>
      </c>
      <c r="E9875" s="115">
        <v>74.838300000000004</v>
      </c>
      <c r="F9875" s="674">
        <v>293.83600000000001</v>
      </c>
      <c r="G9875" s="674">
        <v>295.84500000000003</v>
      </c>
      <c r="H9875" s="115">
        <f t="shared" si="308"/>
        <v>1.0068371472522089</v>
      </c>
      <c r="I9875" s="115">
        <f t="shared" si="309"/>
        <v>75.349999999999994</v>
      </c>
    </row>
    <row r="9876" spans="1:9" hidden="1">
      <c r="A9876" s="115" t="s">
        <v>26036</v>
      </c>
      <c r="B9876" s="115" t="s">
        <v>26037</v>
      </c>
      <c r="C9876" s="115" t="s">
        <v>24685</v>
      </c>
      <c r="D9876" s="115" t="s">
        <v>2038</v>
      </c>
      <c r="E9876" s="115">
        <v>217.15260000000001</v>
      </c>
      <c r="F9876" s="674">
        <v>293.83600000000001</v>
      </c>
      <c r="G9876" s="674">
        <v>295.84500000000003</v>
      </c>
      <c r="H9876" s="115">
        <f t="shared" si="308"/>
        <v>1.0068371472522089</v>
      </c>
      <c r="I9876" s="115">
        <f t="shared" si="309"/>
        <v>218.63730000000001</v>
      </c>
    </row>
    <row r="9877" spans="1:9" hidden="1">
      <c r="A9877" s="115" t="s">
        <v>26038</v>
      </c>
      <c r="B9877" s="115" t="s">
        <v>26039</v>
      </c>
      <c r="C9877" s="115" t="s">
        <v>24688</v>
      </c>
      <c r="D9877" s="115" t="s">
        <v>2038</v>
      </c>
      <c r="E9877" s="115">
        <v>157.05340000000001</v>
      </c>
      <c r="F9877" s="674">
        <v>293.83600000000001</v>
      </c>
      <c r="G9877" s="674">
        <v>295.84500000000003</v>
      </c>
      <c r="H9877" s="115">
        <f t="shared" si="308"/>
        <v>1.0068371472522089</v>
      </c>
      <c r="I9877" s="115">
        <f t="shared" si="309"/>
        <v>158.12719999999999</v>
      </c>
    </row>
    <row r="9878" spans="1:9" hidden="1">
      <c r="A9878" s="115" t="s">
        <v>26040</v>
      </c>
      <c r="B9878" s="115" t="s">
        <v>26041</v>
      </c>
      <c r="C9878" s="115" t="s">
        <v>24691</v>
      </c>
      <c r="D9878" s="115" t="s">
        <v>2038</v>
      </c>
      <c r="E9878" s="115">
        <v>37.037500000000001</v>
      </c>
      <c r="F9878" s="674">
        <v>293.83600000000001</v>
      </c>
      <c r="G9878" s="674">
        <v>295.84500000000003</v>
      </c>
      <c r="H9878" s="115">
        <f t="shared" si="308"/>
        <v>1.0068371472522089</v>
      </c>
      <c r="I9878" s="115">
        <f t="shared" si="309"/>
        <v>37.290700000000001</v>
      </c>
    </row>
    <row r="9879" spans="1:9" hidden="1">
      <c r="A9879" s="115" t="s">
        <v>26042</v>
      </c>
      <c r="B9879" s="115" t="s">
        <v>26043</v>
      </c>
      <c r="C9879" s="115" t="s">
        <v>24694</v>
      </c>
      <c r="D9879" s="115" t="s">
        <v>1453</v>
      </c>
      <c r="E9879" s="115">
        <v>66.066800000000001</v>
      </c>
      <c r="F9879" s="674">
        <v>293.83600000000001</v>
      </c>
      <c r="G9879" s="674">
        <v>295.84500000000003</v>
      </c>
      <c r="H9879" s="115">
        <f t="shared" si="308"/>
        <v>1.0068371472522089</v>
      </c>
      <c r="I9879" s="115">
        <f t="shared" si="309"/>
        <v>66.518500000000003</v>
      </c>
    </row>
    <row r="9880" spans="1:9" hidden="1">
      <c r="A9880" s="115" t="s">
        <v>26044</v>
      </c>
      <c r="B9880" s="115" t="s">
        <v>26045</v>
      </c>
      <c r="C9880" s="115" t="s">
        <v>24697</v>
      </c>
      <c r="D9880" s="115" t="s">
        <v>1453</v>
      </c>
      <c r="E9880" s="115">
        <v>12.784599999999999</v>
      </c>
      <c r="F9880" s="674">
        <v>293.83600000000001</v>
      </c>
      <c r="G9880" s="674">
        <v>295.84500000000003</v>
      </c>
      <c r="H9880" s="115">
        <f t="shared" si="308"/>
        <v>1.0068371472522089</v>
      </c>
      <c r="I9880" s="115">
        <f t="shared" si="309"/>
        <v>12.872</v>
      </c>
    </row>
    <row r="9881" spans="1:9" hidden="1">
      <c r="A9881" s="115" t="s">
        <v>26046</v>
      </c>
      <c r="B9881" s="115" t="s">
        <v>26047</v>
      </c>
      <c r="C9881" s="115" t="s">
        <v>24700</v>
      </c>
      <c r="D9881" s="115" t="s">
        <v>1453</v>
      </c>
      <c r="E9881" s="115">
        <v>16.471900000000002</v>
      </c>
      <c r="F9881" s="674">
        <v>293.83600000000001</v>
      </c>
      <c r="G9881" s="674">
        <v>295.84500000000003</v>
      </c>
      <c r="H9881" s="115">
        <f t="shared" si="308"/>
        <v>1.0068371472522089</v>
      </c>
      <c r="I9881" s="115">
        <f t="shared" si="309"/>
        <v>16.584499999999998</v>
      </c>
    </row>
    <row r="9882" spans="1:9" hidden="1">
      <c r="A9882" s="115" t="s">
        <v>26048</v>
      </c>
      <c r="B9882" s="115" t="s">
        <v>26049</v>
      </c>
      <c r="C9882" s="115" t="s">
        <v>24703</v>
      </c>
      <c r="D9882" s="115" t="s">
        <v>1453</v>
      </c>
      <c r="E9882" s="115">
        <v>19.0213</v>
      </c>
      <c r="F9882" s="674">
        <v>293.83600000000001</v>
      </c>
      <c r="G9882" s="674">
        <v>295.84500000000003</v>
      </c>
      <c r="H9882" s="115">
        <f t="shared" si="308"/>
        <v>1.0068371472522089</v>
      </c>
      <c r="I9882" s="115">
        <f t="shared" si="309"/>
        <v>19.151399999999999</v>
      </c>
    </row>
    <row r="9883" spans="1:9" hidden="1">
      <c r="A9883" s="115" t="s">
        <v>26050</v>
      </c>
      <c r="B9883" s="115" t="s">
        <v>26051</v>
      </c>
      <c r="C9883" s="115" t="s">
        <v>24706</v>
      </c>
      <c r="D9883" s="115" t="s">
        <v>1453</v>
      </c>
      <c r="E9883" s="115">
        <v>25.3522</v>
      </c>
      <c r="F9883" s="674">
        <v>293.83600000000001</v>
      </c>
      <c r="G9883" s="674">
        <v>295.84500000000003</v>
      </c>
      <c r="H9883" s="115">
        <f t="shared" si="308"/>
        <v>1.0068371472522089</v>
      </c>
      <c r="I9883" s="115">
        <f t="shared" si="309"/>
        <v>25.525500000000001</v>
      </c>
    </row>
    <row r="9884" spans="1:9" hidden="1">
      <c r="A9884" s="115" t="s">
        <v>26052</v>
      </c>
      <c r="B9884" s="115" t="s">
        <v>26053</v>
      </c>
      <c r="C9884" s="115" t="s">
        <v>24709</v>
      </c>
      <c r="D9884" s="115" t="s">
        <v>2038</v>
      </c>
      <c r="E9884" s="115">
        <v>102.0286</v>
      </c>
      <c r="F9884" s="674">
        <v>293.83600000000001</v>
      </c>
      <c r="G9884" s="674">
        <v>295.84500000000003</v>
      </c>
      <c r="H9884" s="115">
        <f t="shared" si="308"/>
        <v>1.0068371472522089</v>
      </c>
      <c r="I9884" s="115">
        <f t="shared" si="309"/>
        <v>102.72620000000001</v>
      </c>
    </row>
    <row r="9885" spans="1:9" hidden="1">
      <c r="A9885" s="115" t="s">
        <v>26054</v>
      </c>
      <c r="B9885" s="115" t="s">
        <v>26055</v>
      </c>
      <c r="C9885" s="115" t="s">
        <v>24712</v>
      </c>
      <c r="D9885" s="115" t="s">
        <v>1453</v>
      </c>
      <c r="E9885" s="115">
        <v>3153.99</v>
      </c>
      <c r="F9885" s="674">
        <v>293.83600000000001</v>
      </c>
      <c r="G9885" s="674">
        <v>295.84500000000003</v>
      </c>
      <c r="H9885" s="115">
        <f t="shared" si="308"/>
        <v>1.0068371472522089</v>
      </c>
      <c r="I9885" s="115">
        <f t="shared" si="309"/>
        <v>3175.5542999999998</v>
      </c>
    </row>
    <row r="9886" spans="1:9" hidden="1">
      <c r="A9886" s="115" t="s">
        <v>26056</v>
      </c>
      <c r="B9886" s="115" t="s">
        <v>26057</v>
      </c>
      <c r="C9886" s="115" t="s">
        <v>24715</v>
      </c>
      <c r="D9886" s="115" t="s">
        <v>2038</v>
      </c>
      <c r="E9886" s="115">
        <v>175.20079999999999</v>
      </c>
      <c r="F9886" s="674">
        <v>293.83600000000001</v>
      </c>
      <c r="G9886" s="674">
        <v>295.84500000000003</v>
      </c>
      <c r="H9886" s="115">
        <f t="shared" si="308"/>
        <v>1.0068371472522089</v>
      </c>
      <c r="I9886" s="115">
        <f t="shared" si="309"/>
        <v>176.39869999999999</v>
      </c>
    </row>
    <row r="9887" spans="1:9" hidden="1">
      <c r="A9887" s="115" t="s">
        <v>26058</v>
      </c>
      <c r="B9887" s="115" t="s">
        <v>26059</v>
      </c>
      <c r="C9887" s="115" t="s">
        <v>24718</v>
      </c>
      <c r="D9887" s="115" t="s">
        <v>2038</v>
      </c>
      <c r="E9887" s="115">
        <v>16.6541</v>
      </c>
      <c r="F9887" s="674">
        <v>293.83600000000001</v>
      </c>
      <c r="G9887" s="674">
        <v>295.84500000000003</v>
      </c>
      <c r="H9887" s="115">
        <f t="shared" si="308"/>
        <v>1.0068371472522089</v>
      </c>
      <c r="I9887" s="115">
        <f t="shared" si="309"/>
        <v>16.768000000000001</v>
      </c>
    </row>
    <row r="9888" spans="1:9" hidden="1">
      <c r="A9888" s="115" t="s">
        <v>26060</v>
      </c>
      <c r="B9888" s="115" t="s">
        <v>26061</v>
      </c>
      <c r="C9888" s="115" t="s">
        <v>24721</v>
      </c>
      <c r="D9888" s="115" t="s">
        <v>2038</v>
      </c>
      <c r="E9888" s="115">
        <v>15.037100000000001</v>
      </c>
      <c r="F9888" s="674">
        <v>293.83600000000001</v>
      </c>
      <c r="G9888" s="674">
        <v>295.84500000000003</v>
      </c>
      <c r="H9888" s="115">
        <f t="shared" si="308"/>
        <v>1.0068371472522089</v>
      </c>
      <c r="I9888" s="115">
        <f t="shared" si="309"/>
        <v>15.139900000000001</v>
      </c>
    </row>
    <row r="9889" spans="1:9" hidden="1">
      <c r="A9889" s="115" t="s">
        <v>26062</v>
      </c>
      <c r="B9889" s="115" t="s">
        <v>26063</v>
      </c>
      <c r="C9889" s="115" t="s">
        <v>24724</v>
      </c>
      <c r="D9889" s="115" t="s">
        <v>2038</v>
      </c>
      <c r="E9889" s="115">
        <v>42.121600000000001</v>
      </c>
      <c r="F9889" s="674">
        <v>293.83600000000001</v>
      </c>
      <c r="G9889" s="674">
        <v>295.84500000000003</v>
      </c>
      <c r="H9889" s="115">
        <f t="shared" si="308"/>
        <v>1.0068371472522089</v>
      </c>
      <c r="I9889" s="115">
        <f t="shared" si="309"/>
        <v>42.409599999999998</v>
      </c>
    </row>
    <row r="9890" spans="1:9" hidden="1">
      <c r="A9890" s="115" t="s">
        <v>26064</v>
      </c>
      <c r="B9890" s="115" t="s">
        <v>26065</v>
      </c>
      <c r="C9890" s="115" t="s">
        <v>24727</v>
      </c>
      <c r="D9890" s="115" t="s">
        <v>2038</v>
      </c>
      <c r="E9890" s="115">
        <v>36.008400000000002</v>
      </c>
      <c r="F9890" s="674">
        <v>293.83600000000001</v>
      </c>
      <c r="G9890" s="674">
        <v>295.84500000000003</v>
      </c>
      <c r="H9890" s="115">
        <f t="shared" si="308"/>
        <v>1.0068371472522089</v>
      </c>
      <c r="I9890" s="115">
        <f t="shared" si="309"/>
        <v>36.254600000000003</v>
      </c>
    </row>
    <row r="9891" spans="1:9" hidden="1">
      <c r="A9891" s="115" t="s">
        <v>26066</v>
      </c>
      <c r="B9891" s="115" t="s">
        <v>26067</v>
      </c>
      <c r="C9891" s="115" t="s">
        <v>24730</v>
      </c>
      <c r="D9891" s="115" t="s">
        <v>2038</v>
      </c>
      <c r="E9891" s="115">
        <v>54.674900000000001</v>
      </c>
      <c r="F9891" s="674">
        <v>293.83600000000001</v>
      </c>
      <c r="G9891" s="674">
        <v>295.84500000000003</v>
      </c>
      <c r="H9891" s="115">
        <f t="shared" si="308"/>
        <v>1.0068371472522089</v>
      </c>
      <c r="I9891" s="115">
        <f t="shared" si="309"/>
        <v>55.048699999999997</v>
      </c>
    </row>
    <row r="9892" spans="1:9" hidden="1">
      <c r="A9892" s="115" t="s">
        <v>26068</v>
      </c>
      <c r="B9892" s="115" t="s">
        <v>26069</v>
      </c>
      <c r="C9892" s="115" t="s">
        <v>24733</v>
      </c>
      <c r="D9892" s="115" t="s">
        <v>2038</v>
      </c>
      <c r="E9892" s="115">
        <v>47.755400000000002</v>
      </c>
      <c r="F9892" s="674">
        <v>293.83600000000001</v>
      </c>
      <c r="G9892" s="674">
        <v>295.84500000000003</v>
      </c>
      <c r="H9892" s="115">
        <f t="shared" si="308"/>
        <v>1.0068371472522089</v>
      </c>
      <c r="I9892" s="115">
        <f t="shared" si="309"/>
        <v>48.081899999999997</v>
      </c>
    </row>
    <row r="9893" spans="1:9" hidden="1">
      <c r="A9893" s="115" t="s">
        <v>26070</v>
      </c>
      <c r="B9893" s="115" t="s">
        <v>26071</v>
      </c>
      <c r="C9893" s="115" t="s">
        <v>24736</v>
      </c>
      <c r="D9893" s="115" t="s">
        <v>2038</v>
      </c>
      <c r="E9893" s="115">
        <v>84.697500000000005</v>
      </c>
      <c r="F9893" s="674">
        <v>293.83600000000001</v>
      </c>
      <c r="G9893" s="674">
        <v>295.84500000000003</v>
      </c>
      <c r="H9893" s="115">
        <f t="shared" si="308"/>
        <v>1.0068371472522089</v>
      </c>
      <c r="I9893" s="115">
        <f t="shared" si="309"/>
        <v>85.276600000000002</v>
      </c>
    </row>
    <row r="9894" spans="1:9" hidden="1">
      <c r="A9894" s="115" t="s">
        <v>26072</v>
      </c>
      <c r="B9894" s="115" t="s">
        <v>26073</v>
      </c>
      <c r="C9894" s="115" t="s">
        <v>24739</v>
      </c>
      <c r="D9894" s="115" t="s">
        <v>2038</v>
      </c>
      <c r="E9894" s="115">
        <v>74.319699999999997</v>
      </c>
      <c r="F9894" s="674">
        <v>293.83600000000001</v>
      </c>
      <c r="G9894" s="674">
        <v>295.84500000000003</v>
      </c>
      <c r="H9894" s="115">
        <f t="shared" si="308"/>
        <v>1.0068371472522089</v>
      </c>
      <c r="I9894" s="115">
        <f t="shared" si="309"/>
        <v>74.827799999999996</v>
      </c>
    </row>
    <row r="9895" spans="1:9" hidden="1">
      <c r="A9895" s="115" t="s">
        <v>26074</v>
      </c>
      <c r="B9895" s="115" t="s">
        <v>26075</v>
      </c>
      <c r="C9895" s="115" t="s">
        <v>24742</v>
      </c>
      <c r="D9895" s="115" t="s">
        <v>2038</v>
      </c>
      <c r="E9895" s="115">
        <v>96.708799999999997</v>
      </c>
      <c r="F9895" s="674">
        <v>293.83600000000001</v>
      </c>
      <c r="G9895" s="674">
        <v>295.84500000000003</v>
      </c>
      <c r="H9895" s="115">
        <f t="shared" si="308"/>
        <v>1.0068371472522089</v>
      </c>
      <c r="I9895" s="115">
        <f t="shared" si="309"/>
        <v>97.37</v>
      </c>
    </row>
    <row r="9896" spans="1:9" hidden="1">
      <c r="A9896" s="115" t="s">
        <v>26076</v>
      </c>
      <c r="B9896" s="115" t="s">
        <v>26077</v>
      </c>
      <c r="C9896" s="115" t="s">
        <v>24745</v>
      </c>
      <c r="D9896" s="115" t="s">
        <v>2038</v>
      </c>
      <c r="E9896" s="115">
        <v>84.872600000000006</v>
      </c>
      <c r="F9896" s="674">
        <v>293.83600000000001</v>
      </c>
      <c r="G9896" s="674">
        <v>295.84500000000003</v>
      </c>
      <c r="H9896" s="115">
        <f t="shared" si="308"/>
        <v>1.0068371472522089</v>
      </c>
      <c r="I9896" s="115">
        <f t="shared" si="309"/>
        <v>85.4529</v>
      </c>
    </row>
    <row r="9897" spans="1:9" hidden="1">
      <c r="A9897" s="115" t="s">
        <v>26078</v>
      </c>
      <c r="B9897" s="115" t="s">
        <v>26079</v>
      </c>
      <c r="C9897" s="115" t="s">
        <v>24748</v>
      </c>
      <c r="D9897" s="115" t="s">
        <v>1242</v>
      </c>
      <c r="E9897" s="115">
        <v>4.6332000000000004</v>
      </c>
      <c r="F9897" s="674">
        <v>293.83600000000001</v>
      </c>
      <c r="G9897" s="674">
        <v>295.84500000000003</v>
      </c>
      <c r="H9897" s="115">
        <f t="shared" si="308"/>
        <v>1.0068371472522089</v>
      </c>
      <c r="I9897" s="115">
        <f t="shared" si="309"/>
        <v>4.6649000000000003</v>
      </c>
    </row>
    <row r="9898" spans="1:9" hidden="1">
      <c r="A9898" s="115" t="s">
        <v>26080</v>
      </c>
      <c r="B9898" s="115" t="s">
        <v>26081</v>
      </c>
      <c r="C9898" s="115" t="s">
        <v>24751</v>
      </c>
      <c r="D9898" s="115" t="s">
        <v>2038</v>
      </c>
      <c r="E9898" s="115">
        <v>90.058599999999998</v>
      </c>
      <c r="F9898" s="674">
        <v>293.83600000000001</v>
      </c>
      <c r="G9898" s="674">
        <v>295.84500000000003</v>
      </c>
      <c r="H9898" s="115">
        <f t="shared" si="308"/>
        <v>1.0068371472522089</v>
      </c>
      <c r="I9898" s="115">
        <f t="shared" si="309"/>
        <v>90.674300000000002</v>
      </c>
    </row>
    <row r="9899" spans="1:9" hidden="1">
      <c r="A9899" s="115" t="s">
        <v>26082</v>
      </c>
      <c r="B9899" s="115" t="s">
        <v>26083</v>
      </c>
      <c r="C9899" s="115" t="s">
        <v>24754</v>
      </c>
      <c r="D9899" s="115" t="s">
        <v>2038</v>
      </c>
      <c r="E9899" s="115">
        <v>130.71510000000001</v>
      </c>
      <c r="F9899" s="674">
        <v>293.83600000000001</v>
      </c>
      <c r="G9899" s="674">
        <v>295.84500000000003</v>
      </c>
      <c r="H9899" s="115">
        <f t="shared" si="308"/>
        <v>1.0068371472522089</v>
      </c>
      <c r="I9899" s="115">
        <f t="shared" si="309"/>
        <v>131.6088</v>
      </c>
    </row>
    <row r="9900" spans="1:9" hidden="1">
      <c r="A9900" s="115" t="s">
        <v>26084</v>
      </c>
      <c r="B9900" s="115" t="s">
        <v>26085</v>
      </c>
      <c r="C9900" s="115" t="s">
        <v>24757</v>
      </c>
      <c r="D9900" s="115" t="s">
        <v>2038</v>
      </c>
      <c r="E9900" s="115">
        <v>228.6567</v>
      </c>
      <c r="F9900" s="674">
        <v>293.83600000000001</v>
      </c>
      <c r="G9900" s="674">
        <v>295.84500000000003</v>
      </c>
      <c r="H9900" s="115">
        <f t="shared" si="308"/>
        <v>1.0068371472522089</v>
      </c>
      <c r="I9900" s="115">
        <f t="shared" si="309"/>
        <v>230.2201</v>
      </c>
    </row>
    <row r="9901" spans="1:9" hidden="1">
      <c r="A9901" s="115" t="s">
        <v>26086</v>
      </c>
      <c r="B9901" s="115" t="s">
        <v>26087</v>
      </c>
      <c r="C9901" s="115" t="s">
        <v>24760</v>
      </c>
      <c r="D9901" s="115" t="s">
        <v>2038</v>
      </c>
      <c r="E9901" s="115">
        <v>171.81460000000001</v>
      </c>
      <c r="F9901" s="674">
        <v>293.83600000000001</v>
      </c>
      <c r="G9901" s="674">
        <v>295.84500000000003</v>
      </c>
      <c r="H9901" s="115">
        <f t="shared" si="308"/>
        <v>1.0068371472522089</v>
      </c>
      <c r="I9901" s="115">
        <f t="shared" si="309"/>
        <v>172.98929999999999</v>
      </c>
    </row>
    <row r="9902" spans="1:9" hidden="1">
      <c r="A9902" s="115" t="s">
        <v>26088</v>
      </c>
      <c r="B9902" s="115" t="s">
        <v>26089</v>
      </c>
      <c r="C9902" s="115" t="s">
        <v>24763</v>
      </c>
      <c r="D9902" s="115" t="s">
        <v>2038</v>
      </c>
      <c r="E9902" s="115">
        <v>71.741399999999999</v>
      </c>
      <c r="F9902" s="674">
        <v>293.83600000000001</v>
      </c>
      <c r="G9902" s="674">
        <v>295.84500000000003</v>
      </c>
      <c r="H9902" s="115">
        <f t="shared" si="308"/>
        <v>1.0068371472522089</v>
      </c>
      <c r="I9902" s="115">
        <f t="shared" si="309"/>
        <v>72.231899999999996</v>
      </c>
    </row>
    <row r="9903" spans="1:9" hidden="1">
      <c r="A9903" s="115" t="s">
        <v>26090</v>
      </c>
      <c r="B9903" s="115" t="s">
        <v>26091</v>
      </c>
      <c r="C9903" s="115" t="s">
        <v>24766</v>
      </c>
      <c r="D9903" s="115" t="s">
        <v>2038</v>
      </c>
      <c r="E9903" s="115">
        <v>92.204400000000007</v>
      </c>
      <c r="F9903" s="674">
        <v>293.83600000000001</v>
      </c>
      <c r="G9903" s="674">
        <v>295.84500000000003</v>
      </c>
      <c r="H9903" s="115">
        <f t="shared" si="308"/>
        <v>1.0068371472522089</v>
      </c>
      <c r="I9903" s="115">
        <f t="shared" si="309"/>
        <v>92.834800000000001</v>
      </c>
    </row>
    <row r="9904" spans="1:9" hidden="1">
      <c r="A9904" s="115" t="s">
        <v>26092</v>
      </c>
      <c r="B9904" s="115" t="s">
        <v>26093</v>
      </c>
      <c r="C9904" s="115" t="s">
        <v>24769</v>
      </c>
      <c r="D9904" s="115" t="s">
        <v>2038</v>
      </c>
      <c r="E9904" s="115">
        <v>117.9148</v>
      </c>
      <c r="F9904" s="674">
        <v>293.83600000000001</v>
      </c>
      <c r="G9904" s="674">
        <v>295.84500000000003</v>
      </c>
      <c r="H9904" s="115">
        <f t="shared" si="308"/>
        <v>1.0068371472522089</v>
      </c>
      <c r="I9904" s="115">
        <f t="shared" si="309"/>
        <v>118.721</v>
      </c>
    </row>
    <row r="9905" spans="1:9" hidden="1">
      <c r="A9905" s="115" t="s">
        <v>26094</v>
      </c>
      <c r="B9905" s="115" t="s">
        <v>26095</v>
      </c>
      <c r="C9905" s="115" t="s">
        <v>24772</v>
      </c>
      <c r="D9905" s="115" t="s">
        <v>1242</v>
      </c>
      <c r="E9905" s="115">
        <v>49.329300000000003</v>
      </c>
      <c r="F9905" s="674">
        <v>293.83600000000001</v>
      </c>
      <c r="G9905" s="674">
        <v>295.84500000000003</v>
      </c>
      <c r="H9905" s="115">
        <f t="shared" si="308"/>
        <v>1.0068371472522089</v>
      </c>
      <c r="I9905" s="115">
        <f t="shared" si="309"/>
        <v>49.666600000000003</v>
      </c>
    </row>
    <row r="9906" spans="1:9" hidden="1">
      <c r="A9906" s="115" t="s">
        <v>26096</v>
      </c>
      <c r="B9906" s="115" t="s">
        <v>26097</v>
      </c>
      <c r="C9906" s="115" t="s">
        <v>24775</v>
      </c>
      <c r="D9906" s="115" t="s">
        <v>2038</v>
      </c>
      <c r="E9906" s="115">
        <v>303.03370000000001</v>
      </c>
      <c r="F9906" s="674">
        <v>293.83600000000001</v>
      </c>
      <c r="G9906" s="674">
        <v>295.84500000000003</v>
      </c>
      <c r="H9906" s="115">
        <f t="shared" si="308"/>
        <v>1.0068371472522089</v>
      </c>
      <c r="I9906" s="115">
        <f t="shared" si="309"/>
        <v>305.10559999999998</v>
      </c>
    </row>
    <row r="9907" spans="1:9" hidden="1">
      <c r="A9907" s="115" t="s">
        <v>26098</v>
      </c>
      <c r="B9907" s="115" t="s">
        <v>26099</v>
      </c>
      <c r="C9907" s="115" t="s">
        <v>24778</v>
      </c>
      <c r="D9907" s="115" t="s">
        <v>2038</v>
      </c>
      <c r="E9907" s="115">
        <v>249.47909999999999</v>
      </c>
      <c r="F9907" s="674">
        <v>293.83600000000001</v>
      </c>
      <c r="G9907" s="674">
        <v>295.84500000000003</v>
      </c>
      <c r="H9907" s="115">
        <f t="shared" si="308"/>
        <v>1.0068371472522089</v>
      </c>
      <c r="I9907" s="115">
        <f t="shared" si="309"/>
        <v>251.1848</v>
      </c>
    </row>
    <row r="9908" spans="1:9" hidden="1">
      <c r="A9908" s="115" t="s">
        <v>26100</v>
      </c>
      <c r="B9908" s="115" t="s">
        <v>26101</v>
      </c>
      <c r="C9908" s="115" t="s">
        <v>24781</v>
      </c>
      <c r="D9908" s="115" t="s">
        <v>8378</v>
      </c>
      <c r="E9908" s="115">
        <v>9.5480999999999998</v>
      </c>
      <c r="F9908" s="674">
        <v>293.83600000000001</v>
      </c>
      <c r="G9908" s="674">
        <v>295.84500000000003</v>
      </c>
      <c r="H9908" s="115">
        <f t="shared" si="308"/>
        <v>1.0068371472522089</v>
      </c>
      <c r="I9908" s="115">
        <f t="shared" si="309"/>
        <v>9.6134000000000004</v>
      </c>
    </row>
    <row r="9909" spans="1:9" hidden="1">
      <c r="A9909" s="115" t="s">
        <v>26102</v>
      </c>
      <c r="B9909" s="115" t="s">
        <v>26103</v>
      </c>
      <c r="C9909" s="115" t="s">
        <v>24784</v>
      </c>
      <c r="D9909" s="115" t="s">
        <v>8378</v>
      </c>
      <c r="E9909" s="115">
        <v>8.3916000000000004</v>
      </c>
      <c r="F9909" s="674">
        <v>293.83600000000001</v>
      </c>
      <c r="G9909" s="674">
        <v>295.84500000000003</v>
      </c>
      <c r="H9909" s="115">
        <f t="shared" si="308"/>
        <v>1.0068371472522089</v>
      </c>
      <c r="I9909" s="115">
        <f t="shared" si="309"/>
        <v>8.4489999999999998</v>
      </c>
    </row>
    <row r="9910" spans="1:9" hidden="1">
      <c r="A9910" s="115" t="s">
        <v>26104</v>
      </c>
      <c r="B9910" s="115" t="s">
        <v>26105</v>
      </c>
      <c r="C9910" s="115" t="s">
        <v>24787</v>
      </c>
      <c r="D9910" s="115" t="s">
        <v>8378</v>
      </c>
      <c r="E9910" s="115">
        <v>8.0206999999999997</v>
      </c>
      <c r="F9910" s="674">
        <v>293.83600000000001</v>
      </c>
      <c r="G9910" s="674">
        <v>295.84500000000003</v>
      </c>
      <c r="H9910" s="115">
        <f t="shared" si="308"/>
        <v>1.0068371472522089</v>
      </c>
      <c r="I9910" s="115">
        <f t="shared" si="309"/>
        <v>8.0754999999999999</v>
      </c>
    </row>
    <row r="9911" spans="1:9" hidden="1">
      <c r="A9911" s="115" t="s">
        <v>26106</v>
      </c>
      <c r="B9911" s="115" t="s">
        <v>26107</v>
      </c>
      <c r="C9911" s="115" t="s">
        <v>24790</v>
      </c>
      <c r="D9911" s="115" t="s">
        <v>8378</v>
      </c>
      <c r="E9911" s="115">
        <v>8.2385000000000002</v>
      </c>
      <c r="F9911" s="674">
        <v>293.83600000000001</v>
      </c>
      <c r="G9911" s="674">
        <v>295.84500000000003</v>
      </c>
      <c r="H9911" s="115">
        <f t="shared" si="308"/>
        <v>1.0068371472522089</v>
      </c>
      <c r="I9911" s="115">
        <f t="shared" si="309"/>
        <v>8.2948000000000004</v>
      </c>
    </row>
    <row r="9912" spans="1:9" hidden="1">
      <c r="A9912" s="115" t="s">
        <v>26108</v>
      </c>
      <c r="B9912" s="115" t="s">
        <v>26109</v>
      </c>
      <c r="C9912" s="115" t="s">
        <v>24793</v>
      </c>
      <c r="D9912" s="115" t="s">
        <v>8378</v>
      </c>
      <c r="E9912" s="115">
        <v>7.5682999999999998</v>
      </c>
      <c r="F9912" s="674">
        <v>293.83600000000001</v>
      </c>
      <c r="G9912" s="674">
        <v>295.84500000000003</v>
      </c>
      <c r="H9912" s="115">
        <f t="shared" si="308"/>
        <v>1.0068371472522089</v>
      </c>
      <c r="I9912" s="115">
        <f t="shared" si="309"/>
        <v>7.62</v>
      </c>
    </row>
    <row r="9913" spans="1:9" hidden="1">
      <c r="A9913" s="115" t="s">
        <v>26110</v>
      </c>
      <c r="B9913" s="115" t="s">
        <v>26111</v>
      </c>
      <c r="C9913" s="115" t="s">
        <v>24796</v>
      </c>
      <c r="D9913" s="115" t="s">
        <v>8378</v>
      </c>
      <c r="E9913" s="115">
        <v>7.2755000000000001</v>
      </c>
      <c r="F9913" s="674">
        <v>293.83600000000001</v>
      </c>
      <c r="G9913" s="674">
        <v>295.84500000000003</v>
      </c>
      <c r="H9913" s="115">
        <f t="shared" si="308"/>
        <v>1.0068371472522089</v>
      </c>
      <c r="I9913" s="115">
        <f t="shared" si="309"/>
        <v>7.3251999999999997</v>
      </c>
    </row>
    <row r="9914" spans="1:9" hidden="1">
      <c r="A9914" s="115" t="s">
        <v>26112</v>
      </c>
      <c r="B9914" s="115" t="s">
        <v>26113</v>
      </c>
      <c r="C9914" s="115" t="s">
        <v>24799</v>
      </c>
      <c r="D9914" s="115" t="s">
        <v>8378</v>
      </c>
      <c r="E9914" s="115">
        <v>6.3593999999999999</v>
      </c>
      <c r="F9914" s="674">
        <v>293.83600000000001</v>
      </c>
      <c r="G9914" s="674">
        <v>295.84500000000003</v>
      </c>
      <c r="H9914" s="115">
        <f t="shared" si="308"/>
        <v>1.0068371472522089</v>
      </c>
      <c r="I9914" s="115">
        <f t="shared" si="309"/>
        <v>6.4028999999999998</v>
      </c>
    </row>
    <row r="9915" spans="1:9" hidden="1">
      <c r="A9915" s="115" t="s">
        <v>26114</v>
      </c>
      <c r="B9915" s="115" t="s">
        <v>26115</v>
      </c>
      <c r="C9915" s="115" t="s">
        <v>24802</v>
      </c>
      <c r="D9915" s="115" t="s">
        <v>8378</v>
      </c>
      <c r="E9915" s="115">
        <v>17.061</v>
      </c>
      <c r="F9915" s="674">
        <v>293.83600000000001</v>
      </c>
      <c r="G9915" s="674">
        <v>295.84500000000003</v>
      </c>
      <c r="H9915" s="115">
        <f t="shared" si="308"/>
        <v>1.0068371472522089</v>
      </c>
      <c r="I9915" s="115">
        <f t="shared" si="309"/>
        <v>17.177600000000002</v>
      </c>
    </row>
    <row r="9916" spans="1:9" hidden="1">
      <c r="A9916" s="115" t="s">
        <v>26116</v>
      </c>
      <c r="B9916" s="115" t="s">
        <v>26117</v>
      </c>
      <c r="C9916" s="115" t="s">
        <v>24805</v>
      </c>
      <c r="D9916" s="115" t="s">
        <v>8378</v>
      </c>
      <c r="E9916" s="115">
        <v>24.81</v>
      </c>
      <c r="F9916" s="674">
        <v>293.83600000000001</v>
      </c>
      <c r="G9916" s="674">
        <v>295.84500000000003</v>
      </c>
      <c r="H9916" s="115">
        <f t="shared" si="308"/>
        <v>1.0068371472522089</v>
      </c>
      <c r="I9916" s="115">
        <f t="shared" si="309"/>
        <v>24.979600000000001</v>
      </c>
    </row>
    <row r="9917" spans="1:9" hidden="1">
      <c r="A9917" s="115" t="s">
        <v>26118</v>
      </c>
      <c r="B9917" s="115" t="s">
        <v>26119</v>
      </c>
      <c r="C9917" s="115" t="s">
        <v>24808</v>
      </c>
      <c r="D9917" s="115" t="s">
        <v>8378</v>
      </c>
      <c r="E9917" s="115">
        <v>22.227</v>
      </c>
      <c r="F9917" s="674">
        <v>293.83600000000001</v>
      </c>
      <c r="G9917" s="674">
        <v>295.84500000000003</v>
      </c>
      <c r="H9917" s="115">
        <f t="shared" si="308"/>
        <v>1.0068371472522089</v>
      </c>
      <c r="I9917" s="115">
        <f t="shared" si="309"/>
        <v>22.379000000000001</v>
      </c>
    </row>
    <row r="9918" spans="1:9" hidden="1">
      <c r="A9918" s="115" t="s">
        <v>26120</v>
      </c>
      <c r="B9918" s="115" t="s">
        <v>26121</v>
      </c>
      <c r="C9918" s="115" t="s">
        <v>24811</v>
      </c>
      <c r="D9918" s="115" t="s">
        <v>8378</v>
      </c>
      <c r="E9918" s="115">
        <v>22.795999999999999</v>
      </c>
      <c r="F9918" s="674">
        <v>293.83600000000001</v>
      </c>
      <c r="G9918" s="674">
        <v>295.84500000000003</v>
      </c>
      <c r="H9918" s="115">
        <f t="shared" si="308"/>
        <v>1.0068371472522089</v>
      </c>
      <c r="I9918" s="115">
        <f t="shared" si="309"/>
        <v>22.951899999999998</v>
      </c>
    </row>
    <row r="9919" spans="1:9" hidden="1">
      <c r="A9919" s="115" t="s">
        <v>26122</v>
      </c>
      <c r="B9919" s="115" t="s">
        <v>26123</v>
      </c>
      <c r="C9919" s="115" t="s">
        <v>24814</v>
      </c>
      <c r="D9919" s="115" t="s">
        <v>8378</v>
      </c>
      <c r="E9919" s="115">
        <v>23.311</v>
      </c>
      <c r="F9919" s="674">
        <v>293.83600000000001</v>
      </c>
      <c r="G9919" s="674">
        <v>295.84500000000003</v>
      </c>
      <c r="H9919" s="115">
        <f t="shared" si="308"/>
        <v>1.0068371472522089</v>
      </c>
      <c r="I9919" s="115">
        <f t="shared" si="309"/>
        <v>23.470400000000001</v>
      </c>
    </row>
    <row r="9920" spans="1:9" hidden="1">
      <c r="A9920" s="115" t="s">
        <v>26124</v>
      </c>
      <c r="B9920" s="115" t="s">
        <v>26125</v>
      </c>
      <c r="C9920" s="115" t="s">
        <v>24817</v>
      </c>
      <c r="D9920" s="115" t="s">
        <v>8378</v>
      </c>
      <c r="E9920" s="115">
        <v>22.760400000000001</v>
      </c>
      <c r="F9920" s="674">
        <v>293.83600000000001</v>
      </c>
      <c r="G9920" s="674">
        <v>295.84500000000003</v>
      </c>
      <c r="H9920" s="115">
        <f t="shared" si="308"/>
        <v>1.0068371472522089</v>
      </c>
      <c r="I9920" s="115">
        <f t="shared" si="309"/>
        <v>22.916</v>
      </c>
    </row>
    <row r="9921" spans="1:9" hidden="1">
      <c r="A9921" s="115" t="s">
        <v>26126</v>
      </c>
      <c r="B9921" s="115" t="s">
        <v>26127</v>
      </c>
      <c r="C9921" s="115" t="s">
        <v>24820</v>
      </c>
      <c r="D9921" s="115" t="s">
        <v>8378</v>
      </c>
      <c r="E9921" s="115">
        <v>22.7148</v>
      </c>
      <c r="F9921" s="674">
        <v>293.83600000000001</v>
      </c>
      <c r="G9921" s="674">
        <v>295.84500000000003</v>
      </c>
      <c r="H9921" s="115">
        <f t="shared" si="308"/>
        <v>1.0068371472522089</v>
      </c>
      <c r="I9921" s="115">
        <f t="shared" si="309"/>
        <v>22.870100000000001</v>
      </c>
    </row>
    <row r="9922" spans="1:9" hidden="1">
      <c r="A9922" s="115" t="s">
        <v>26128</v>
      </c>
      <c r="B9922" s="115" t="s">
        <v>26129</v>
      </c>
      <c r="C9922" s="115" t="s">
        <v>24823</v>
      </c>
      <c r="D9922" s="115" t="s">
        <v>8378</v>
      </c>
      <c r="E9922" s="115">
        <v>20.986899999999999</v>
      </c>
      <c r="F9922" s="674">
        <v>293.83600000000001</v>
      </c>
      <c r="G9922" s="674">
        <v>295.84500000000003</v>
      </c>
      <c r="H9922" s="115">
        <f t="shared" si="308"/>
        <v>1.0068371472522089</v>
      </c>
      <c r="I9922" s="115">
        <f t="shared" si="309"/>
        <v>21.130400000000002</v>
      </c>
    </row>
    <row r="9923" spans="1:9" hidden="1">
      <c r="A9923" s="115" t="s">
        <v>26130</v>
      </c>
      <c r="B9923" s="115" t="s">
        <v>26131</v>
      </c>
      <c r="C9923" s="115" t="s">
        <v>24826</v>
      </c>
      <c r="D9923" s="115" t="s">
        <v>8378</v>
      </c>
      <c r="E9923" s="115">
        <v>20.206099999999999</v>
      </c>
      <c r="F9923" s="674">
        <v>293.83600000000001</v>
      </c>
      <c r="G9923" s="674">
        <v>295.84500000000003</v>
      </c>
      <c r="H9923" s="115">
        <f t="shared" si="308"/>
        <v>1.0068371472522089</v>
      </c>
      <c r="I9923" s="115">
        <f t="shared" si="309"/>
        <v>20.3443</v>
      </c>
    </row>
    <row r="9924" spans="1:9" hidden="1">
      <c r="A9924" s="115" t="s">
        <v>26132</v>
      </c>
      <c r="B9924" s="115" t="s">
        <v>26133</v>
      </c>
      <c r="C9924" s="115" t="s">
        <v>24829</v>
      </c>
      <c r="D9924" s="115" t="s">
        <v>8378</v>
      </c>
      <c r="E9924" s="115">
        <v>19.949400000000001</v>
      </c>
      <c r="F9924" s="674">
        <v>293.83600000000001</v>
      </c>
      <c r="G9924" s="674">
        <v>295.84500000000003</v>
      </c>
      <c r="H9924" s="115">
        <f t="shared" si="308"/>
        <v>1.0068371472522089</v>
      </c>
      <c r="I9924" s="115">
        <f t="shared" si="309"/>
        <v>20.085799999999999</v>
      </c>
    </row>
    <row r="9925" spans="1:9" hidden="1">
      <c r="A9925" s="115" t="s">
        <v>26134</v>
      </c>
      <c r="B9925" s="115" t="s">
        <v>26135</v>
      </c>
      <c r="C9925" s="115" t="s">
        <v>24832</v>
      </c>
      <c r="D9925" s="115" t="s">
        <v>8378</v>
      </c>
      <c r="E9925" s="115">
        <v>19.611000000000001</v>
      </c>
      <c r="F9925" s="674">
        <v>293.83600000000001</v>
      </c>
      <c r="G9925" s="674">
        <v>295.84500000000003</v>
      </c>
      <c r="H9925" s="115">
        <f t="shared" ref="H9925:H9988" si="310">G9925/F9925</f>
        <v>1.0068371472522089</v>
      </c>
      <c r="I9925" s="115">
        <f t="shared" ref="I9925:I9988" si="311">ROUND(H9925*E9925,4)</f>
        <v>19.745100000000001</v>
      </c>
    </row>
    <row r="9926" spans="1:9" hidden="1">
      <c r="A9926" s="115" t="s">
        <v>26136</v>
      </c>
      <c r="B9926" s="115" t="s">
        <v>26137</v>
      </c>
      <c r="C9926" s="115" t="s">
        <v>24835</v>
      </c>
      <c r="D9926" s="115" t="s">
        <v>8378</v>
      </c>
      <c r="E9926" s="115">
        <v>3.7153</v>
      </c>
      <c r="F9926" s="674">
        <v>293.83600000000001</v>
      </c>
      <c r="G9926" s="674">
        <v>295.84500000000003</v>
      </c>
      <c r="H9926" s="115">
        <f t="shared" si="310"/>
        <v>1.0068371472522089</v>
      </c>
      <c r="I9926" s="115">
        <f t="shared" si="311"/>
        <v>3.7406999999999999</v>
      </c>
    </row>
    <row r="9927" spans="1:9" hidden="1">
      <c r="A9927" s="115" t="s">
        <v>26138</v>
      </c>
      <c r="B9927" s="115" t="s">
        <v>26139</v>
      </c>
      <c r="C9927" s="115" t="s">
        <v>24838</v>
      </c>
      <c r="D9927" s="115" t="s">
        <v>8378</v>
      </c>
      <c r="E9927" s="115">
        <v>3.8816000000000002</v>
      </c>
      <c r="F9927" s="674">
        <v>293.83600000000001</v>
      </c>
      <c r="G9927" s="674">
        <v>295.84500000000003</v>
      </c>
      <c r="H9927" s="115">
        <f t="shared" si="310"/>
        <v>1.0068371472522089</v>
      </c>
      <c r="I9927" s="115">
        <f t="shared" si="311"/>
        <v>3.9081000000000001</v>
      </c>
    </row>
    <row r="9928" spans="1:9" hidden="1">
      <c r="A9928" s="115" t="s">
        <v>26140</v>
      </c>
      <c r="B9928" s="115" t="s">
        <v>26141</v>
      </c>
      <c r="C9928" s="115" t="s">
        <v>24841</v>
      </c>
      <c r="D9928" s="115" t="s">
        <v>8378</v>
      </c>
      <c r="E9928" s="115">
        <v>4.0861999999999998</v>
      </c>
      <c r="F9928" s="674">
        <v>293.83600000000001</v>
      </c>
      <c r="G9928" s="674">
        <v>295.84500000000003</v>
      </c>
      <c r="H9928" s="115">
        <f t="shared" si="310"/>
        <v>1.0068371472522089</v>
      </c>
      <c r="I9928" s="115">
        <f t="shared" si="311"/>
        <v>4.1140999999999996</v>
      </c>
    </row>
    <row r="9929" spans="1:9" hidden="1">
      <c r="A9929" s="115" t="s">
        <v>26142</v>
      </c>
      <c r="B9929" s="115" t="s">
        <v>26143</v>
      </c>
      <c r="C9929" s="115" t="s">
        <v>24844</v>
      </c>
      <c r="D9929" s="115" t="s">
        <v>8378</v>
      </c>
      <c r="E9929" s="115">
        <v>4.2484999999999999</v>
      </c>
      <c r="F9929" s="674">
        <v>293.83600000000001</v>
      </c>
      <c r="G9929" s="674">
        <v>295.84500000000003</v>
      </c>
      <c r="H9929" s="115">
        <f t="shared" si="310"/>
        <v>1.0068371472522089</v>
      </c>
      <c r="I9929" s="115">
        <f t="shared" si="311"/>
        <v>4.2774999999999999</v>
      </c>
    </row>
    <row r="9930" spans="1:9" hidden="1">
      <c r="A9930" s="115" t="s">
        <v>26144</v>
      </c>
      <c r="B9930" s="115" t="s">
        <v>26145</v>
      </c>
      <c r="C9930" s="115" t="s">
        <v>24847</v>
      </c>
      <c r="D9930" s="115" t="s">
        <v>8378</v>
      </c>
      <c r="E9930" s="115">
        <v>4.3445</v>
      </c>
      <c r="F9930" s="674">
        <v>293.83600000000001</v>
      </c>
      <c r="G9930" s="674">
        <v>295.84500000000003</v>
      </c>
      <c r="H9930" s="115">
        <f t="shared" si="310"/>
        <v>1.0068371472522089</v>
      </c>
      <c r="I9930" s="115">
        <f t="shared" si="311"/>
        <v>4.3742000000000001</v>
      </c>
    </row>
    <row r="9931" spans="1:9" hidden="1">
      <c r="A9931" s="115" t="s">
        <v>26146</v>
      </c>
      <c r="B9931" s="115" t="s">
        <v>26147</v>
      </c>
      <c r="C9931" s="115" t="s">
        <v>24850</v>
      </c>
      <c r="D9931" s="115" t="s">
        <v>8378</v>
      </c>
      <c r="E9931" s="115">
        <v>4.4367999999999999</v>
      </c>
      <c r="F9931" s="674">
        <v>293.83600000000001</v>
      </c>
      <c r="G9931" s="674">
        <v>295.84500000000003</v>
      </c>
      <c r="H9931" s="115">
        <f t="shared" si="310"/>
        <v>1.0068371472522089</v>
      </c>
      <c r="I9931" s="115">
        <f t="shared" si="311"/>
        <v>4.4671000000000003</v>
      </c>
    </row>
    <row r="9932" spans="1:9" hidden="1">
      <c r="A9932" s="115" t="s">
        <v>26148</v>
      </c>
      <c r="B9932" s="115" t="s">
        <v>26149</v>
      </c>
      <c r="C9932" s="115" t="s">
        <v>24853</v>
      </c>
      <c r="D9932" s="115" t="s">
        <v>8378</v>
      </c>
      <c r="E9932" s="115">
        <v>4.4903000000000004</v>
      </c>
      <c r="F9932" s="674">
        <v>293.83600000000001</v>
      </c>
      <c r="G9932" s="674">
        <v>295.84500000000003</v>
      </c>
      <c r="H9932" s="115">
        <f t="shared" si="310"/>
        <v>1.0068371472522089</v>
      </c>
      <c r="I9932" s="115">
        <f t="shared" si="311"/>
        <v>4.5209999999999999</v>
      </c>
    </row>
    <row r="9933" spans="1:9" hidden="1">
      <c r="A9933" s="115" t="s">
        <v>26150</v>
      </c>
      <c r="B9933" s="115" t="s">
        <v>26151</v>
      </c>
      <c r="C9933" s="115" t="s">
        <v>24856</v>
      </c>
      <c r="D9933" s="115" t="s">
        <v>8378</v>
      </c>
      <c r="E9933" s="115">
        <v>5.0442999999999998</v>
      </c>
      <c r="F9933" s="674">
        <v>293.83600000000001</v>
      </c>
      <c r="G9933" s="674">
        <v>295.84500000000003</v>
      </c>
      <c r="H9933" s="115">
        <f t="shared" si="310"/>
        <v>1.0068371472522089</v>
      </c>
      <c r="I9933" s="115">
        <f t="shared" si="311"/>
        <v>5.0788000000000002</v>
      </c>
    </row>
    <row r="9934" spans="1:9" hidden="1">
      <c r="A9934" s="115" t="s">
        <v>26152</v>
      </c>
      <c r="B9934" s="115" t="s">
        <v>26153</v>
      </c>
      <c r="C9934" s="115" t="s">
        <v>24859</v>
      </c>
      <c r="D9934" s="115" t="s">
        <v>8378</v>
      </c>
      <c r="E9934" s="115">
        <v>5.3479000000000001</v>
      </c>
      <c r="F9934" s="674">
        <v>293.83600000000001</v>
      </c>
      <c r="G9934" s="674">
        <v>295.84500000000003</v>
      </c>
      <c r="H9934" s="115">
        <f t="shared" si="310"/>
        <v>1.0068371472522089</v>
      </c>
      <c r="I9934" s="115">
        <f t="shared" si="311"/>
        <v>5.3845000000000001</v>
      </c>
    </row>
    <row r="9935" spans="1:9" hidden="1">
      <c r="A9935" s="115" t="s">
        <v>26154</v>
      </c>
      <c r="B9935" s="115" t="s">
        <v>26155</v>
      </c>
      <c r="C9935" s="115" t="s">
        <v>24862</v>
      </c>
      <c r="D9935" s="115" t="s">
        <v>8378</v>
      </c>
      <c r="E9935" s="115">
        <v>5.4953000000000003</v>
      </c>
      <c r="F9935" s="674">
        <v>293.83600000000001</v>
      </c>
      <c r="G9935" s="674">
        <v>295.84500000000003</v>
      </c>
      <c r="H9935" s="115">
        <f t="shared" si="310"/>
        <v>1.0068371472522089</v>
      </c>
      <c r="I9935" s="115">
        <f t="shared" si="311"/>
        <v>5.5328999999999997</v>
      </c>
    </row>
    <row r="9936" spans="1:9" hidden="1">
      <c r="A9936" s="115" t="s">
        <v>26156</v>
      </c>
      <c r="B9936" s="115" t="s">
        <v>26157</v>
      </c>
      <c r="C9936" s="115" t="s">
        <v>24865</v>
      </c>
      <c r="D9936" s="115" t="s">
        <v>8378</v>
      </c>
      <c r="E9936" s="115">
        <v>5.7912999999999997</v>
      </c>
      <c r="F9936" s="674">
        <v>293.83600000000001</v>
      </c>
      <c r="G9936" s="674">
        <v>295.84500000000003</v>
      </c>
      <c r="H9936" s="115">
        <f t="shared" si="310"/>
        <v>1.0068371472522089</v>
      </c>
      <c r="I9936" s="115">
        <f t="shared" si="311"/>
        <v>5.8308999999999997</v>
      </c>
    </row>
    <row r="9937" spans="1:9" hidden="1">
      <c r="A9937" s="115" t="s">
        <v>26158</v>
      </c>
      <c r="B9937" s="115" t="s">
        <v>26159</v>
      </c>
      <c r="C9937" s="115" t="s">
        <v>24868</v>
      </c>
      <c r="D9937" s="115" t="s">
        <v>8378</v>
      </c>
      <c r="E9937" s="115">
        <v>5.9089999999999998</v>
      </c>
      <c r="F9937" s="674">
        <v>293.83600000000001</v>
      </c>
      <c r="G9937" s="674">
        <v>295.84500000000003</v>
      </c>
      <c r="H9937" s="115">
        <f t="shared" si="310"/>
        <v>1.0068371472522089</v>
      </c>
      <c r="I9937" s="115">
        <f t="shared" si="311"/>
        <v>5.9493999999999998</v>
      </c>
    </row>
    <row r="9938" spans="1:9" hidden="1">
      <c r="A9938" s="115" t="s">
        <v>26160</v>
      </c>
      <c r="B9938" s="115" t="s">
        <v>26161</v>
      </c>
      <c r="C9938" s="115" t="s">
        <v>24871</v>
      </c>
      <c r="D9938" s="115" t="s">
        <v>8378</v>
      </c>
      <c r="E9938" s="115">
        <v>6.2572000000000001</v>
      </c>
      <c r="F9938" s="674">
        <v>293.83600000000001</v>
      </c>
      <c r="G9938" s="674">
        <v>295.84500000000003</v>
      </c>
      <c r="H9938" s="115">
        <f t="shared" si="310"/>
        <v>1.0068371472522089</v>
      </c>
      <c r="I9938" s="115">
        <f t="shared" si="311"/>
        <v>6.3</v>
      </c>
    </row>
    <row r="9939" spans="1:9" hidden="1">
      <c r="A9939" s="115" t="s">
        <v>26162</v>
      </c>
      <c r="B9939" s="115" t="s">
        <v>26163</v>
      </c>
      <c r="C9939" s="115" t="s">
        <v>24874</v>
      </c>
      <c r="D9939" s="115" t="s">
        <v>8378</v>
      </c>
      <c r="E9939" s="115">
        <v>5.1540999999999997</v>
      </c>
      <c r="F9939" s="674">
        <v>293.83600000000001</v>
      </c>
      <c r="G9939" s="674">
        <v>295.84500000000003</v>
      </c>
      <c r="H9939" s="115">
        <f t="shared" si="310"/>
        <v>1.0068371472522089</v>
      </c>
      <c r="I9939" s="115">
        <f t="shared" si="311"/>
        <v>5.1893000000000002</v>
      </c>
    </row>
    <row r="9940" spans="1:9" hidden="1">
      <c r="A9940" s="115" t="s">
        <v>26164</v>
      </c>
      <c r="B9940" s="115" t="s">
        <v>26165</v>
      </c>
      <c r="C9940" s="115" t="s">
        <v>24877</v>
      </c>
      <c r="D9940" s="115" t="s">
        <v>8378</v>
      </c>
      <c r="E9940" s="115">
        <v>4.2950999999999997</v>
      </c>
      <c r="F9940" s="674">
        <v>293.83600000000001</v>
      </c>
      <c r="G9940" s="674">
        <v>295.84500000000003</v>
      </c>
      <c r="H9940" s="115">
        <f t="shared" si="310"/>
        <v>1.0068371472522089</v>
      </c>
      <c r="I9940" s="115">
        <f t="shared" si="311"/>
        <v>4.3244999999999996</v>
      </c>
    </row>
    <row r="9941" spans="1:9" hidden="1">
      <c r="A9941" s="115" t="s">
        <v>26166</v>
      </c>
      <c r="B9941" s="115" t="s">
        <v>26167</v>
      </c>
      <c r="C9941" s="115" t="s">
        <v>24880</v>
      </c>
      <c r="D9941" s="115" t="s">
        <v>8378</v>
      </c>
      <c r="E9941" s="115">
        <v>3.4361000000000002</v>
      </c>
      <c r="F9941" s="674">
        <v>293.83600000000001</v>
      </c>
      <c r="G9941" s="674">
        <v>295.84500000000003</v>
      </c>
      <c r="H9941" s="115">
        <f t="shared" si="310"/>
        <v>1.0068371472522089</v>
      </c>
      <c r="I9941" s="115">
        <f t="shared" si="311"/>
        <v>3.4596</v>
      </c>
    </row>
    <row r="9942" spans="1:9" hidden="1">
      <c r="A9942" s="115" t="s">
        <v>26168</v>
      </c>
      <c r="B9942" s="115" t="s">
        <v>26169</v>
      </c>
      <c r="C9942" s="115" t="s">
        <v>24883</v>
      </c>
      <c r="D9942" s="115" t="s">
        <v>8378</v>
      </c>
      <c r="E9942" s="115">
        <v>4.7247000000000003</v>
      </c>
      <c r="F9942" s="674">
        <v>293.83600000000001</v>
      </c>
      <c r="G9942" s="674">
        <v>295.84500000000003</v>
      </c>
      <c r="H9942" s="115">
        <f t="shared" si="310"/>
        <v>1.0068371472522089</v>
      </c>
      <c r="I9942" s="115">
        <f t="shared" si="311"/>
        <v>4.7569999999999997</v>
      </c>
    </row>
    <row r="9943" spans="1:9" hidden="1">
      <c r="A9943" s="115" t="s">
        <v>26170</v>
      </c>
      <c r="B9943" s="115" t="s">
        <v>26171</v>
      </c>
      <c r="C9943" s="115" t="s">
        <v>24886</v>
      </c>
      <c r="D9943" s="115" t="s">
        <v>8378</v>
      </c>
      <c r="E9943" s="115">
        <v>5.1540999999999997</v>
      </c>
      <c r="F9943" s="674">
        <v>293.83600000000001</v>
      </c>
      <c r="G9943" s="674">
        <v>295.84500000000003</v>
      </c>
      <c r="H9943" s="115">
        <f t="shared" si="310"/>
        <v>1.0068371472522089</v>
      </c>
      <c r="I9943" s="115">
        <f t="shared" si="311"/>
        <v>5.1893000000000002</v>
      </c>
    </row>
    <row r="9944" spans="1:9" hidden="1">
      <c r="A9944" s="115" t="s">
        <v>26172</v>
      </c>
      <c r="B9944" s="115" t="s">
        <v>26173</v>
      </c>
      <c r="C9944" s="115" t="s">
        <v>24889</v>
      </c>
      <c r="D9944" s="115" t="s">
        <v>8378</v>
      </c>
      <c r="E9944" s="115">
        <v>4.5098000000000003</v>
      </c>
      <c r="F9944" s="674">
        <v>293.83600000000001</v>
      </c>
      <c r="G9944" s="674">
        <v>295.84500000000003</v>
      </c>
      <c r="H9944" s="115">
        <f t="shared" si="310"/>
        <v>1.0068371472522089</v>
      </c>
      <c r="I9944" s="115">
        <f t="shared" si="311"/>
        <v>4.5406000000000004</v>
      </c>
    </row>
    <row r="9945" spans="1:9" hidden="1">
      <c r="A9945" s="115" t="s">
        <v>26174</v>
      </c>
      <c r="B9945" s="115" t="s">
        <v>26175</v>
      </c>
      <c r="C9945" s="115" t="s">
        <v>24892</v>
      </c>
      <c r="D9945" s="115" t="s">
        <v>8378</v>
      </c>
      <c r="E9945" s="115">
        <v>3.8656000000000001</v>
      </c>
      <c r="F9945" s="674">
        <v>293.83600000000001</v>
      </c>
      <c r="G9945" s="674">
        <v>295.84500000000003</v>
      </c>
      <c r="H9945" s="115">
        <f t="shared" si="310"/>
        <v>1.0068371472522089</v>
      </c>
      <c r="I9945" s="115">
        <f t="shared" si="311"/>
        <v>3.8919999999999999</v>
      </c>
    </row>
    <row r="9946" spans="1:9" hidden="1">
      <c r="A9946" s="115" t="s">
        <v>26176</v>
      </c>
      <c r="B9946" s="115" t="s">
        <v>26177</v>
      </c>
      <c r="C9946" s="115" t="s">
        <v>24895</v>
      </c>
      <c r="D9946" s="115" t="s">
        <v>8378</v>
      </c>
      <c r="E9946" s="115">
        <v>5.9147999999999996</v>
      </c>
      <c r="F9946" s="674">
        <v>293.83600000000001</v>
      </c>
      <c r="G9946" s="674">
        <v>295.84500000000003</v>
      </c>
      <c r="H9946" s="115">
        <f t="shared" si="310"/>
        <v>1.0068371472522089</v>
      </c>
      <c r="I9946" s="115">
        <f t="shared" si="311"/>
        <v>5.9551999999999996</v>
      </c>
    </row>
    <row r="9947" spans="1:9" hidden="1">
      <c r="A9947" s="115" t="s">
        <v>26178</v>
      </c>
      <c r="B9947" s="115" t="s">
        <v>26179</v>
      </c>
      <c r="C9947" s="115" t="s">
        <v>24898</v>
      </c>
      <c r="D9947" s="115" t="s">
        <v>8378</v>
      </c>
      <c r="E9947" s="115">
        <v>5.2705000000000002</v>
      </c>
      <c r="F9947" s="674">
        <v>293.83600000000001</v>
      </c>
      <c r="G9947" s="674">
        <v>295.84500000000003</v>
      </c>
      <c r="H9947" s="115">
        <f t="shared" si="310"/>
        <v>1.0068371472522089</v>
      </c>
      <c r="I9947" s="115">
        <f t="shared" si="311"/>
        <v>5.3064999999999998</v>
      </c>
    </row>
    <row r="9948" spans="1:9" hidden="1">
      <c r="A9948" s="115" t="s">
        <v>26180</v>
      </c>
      <c r="B9948" s="115" t="s">
        <v>26181</v>
      </c>
      <c r="C9948" s="115" t="s">
        <v>24901</v>
      </c>
      <c r="D9948" s="115" t="s">
        <v>8378</v>
      </c>
      <c r="E9948" s="115">
        <v>4.6262999999999996</v>
      </c>
      <c r="F9948" s="674">
        <v>293.83600000000001</v>
      </c>
      <c r="G9948" s="674">
        <v>295.84500000000003</v>
      </c>
      <c r="H9948" s="115">
        <f t="shared" si="310"/>
        <v>1.0068371472522089</v>
      </c>
      <c r="I9948" s="115">
        <f t="shared" si="311"/>
        <v>4.6578999999999997</v>
      </c>
    </row>
    <row r="9949" spans="1:9" hidden="1">
      <c r="A9949" s="115" t="s">
        <v>26182</v>
      </c>
      <c r="B9949" s="115" t="s">
        <v>26183</v>
      </c>
      <c r="C9949" s="115" t="s">
        <v>24904</v>
      </c>
      <c r="D9949" s="115" t="s">
        <v>8378</v>
      </c>
      <c r="E9949" s="115">
        <v>2.1476000000000002</v>
      </c>
      <c r="F9949" s="674">
        <v>293.83600000000001</v>
      </c>
      <c r="G9949" s="674">
        <v>295.84500000000003</v>
      </c>
      <c r="H9949" s="115">
        <f t="shared" si="310"/>
        <v>1.0068371472522089</v>
      </c>
      <c r="I9949" s="115">
        <f t="shared" si="311"/>
        <v>2.1623000000000001</v>
      </c>
    </row>
    <row r="9950" spans="1:9" hidden="1">
      <c r="A9950" s="115" t="s">
        <v>26184</v>
      </c>
      <c r="B9950" s="115" t="s">
        <v>26185</v>
      </c>
      <c r="C9950" s="115" t="s">
        <v>24907</v>
      </c>
      <c r="D9950" s="115" t="s">
        <v>1138</v>
      </c>
      <c r="E9950" s="115">
        <v>786.41890000000001</v>
      </c>
      <c r="F9950" s="674">
        <v>293.83600000000001</v>
      </c>
      <c r="G9950" s="674">
        <v>295.84500000000003</v>
      </c>
      <c r="H9950" s="115">
        <f t="shared" si="310"/>
        <v>1.0068371472522089</v>
      </c>
      <c r="I9950" s="115">
        <f t="shared" si="311"/>
        <v>791.79579999999999</v>
      </c>
    </row>
    <row r="9951" spans="1:9" hidden="1">
      <c r="A9951" s="115" t="s">
        <v>26186</v>
      </c>
      <c r="B9951" s="115" t="s">
        <v>26187</v>
      </c>
      <c r="C9951" s="115" t="s">
        <v>24910</v>
      </c>
      <c r="D9951" s="115" t="s">
        <v>1138</v>
      </c>
      <c r="E9951" s="115">
        <v>897.072</v>
      </c>
      <c r="F9951" s="674">
        <v>293.83600000000001</v>
      </c>
      <c r="G9951" s="674">
        <v>295.84500000000003</v>
      </c>
      <c r="H9951" s="115">
        <f t="shared" si="310"/>
        <v>1.0068371472522089</v>
      </c>
      <c r="I9951" s="115">
        <f t="shared" si="311"/>
        <v>903.20540000000005</v>
      </c>
    </row>
    <row r="9952" spans="1:9" hidden="1">
      <c r="A9952" s="115" t="s">
        <v>26188</v>
      </c>
      <c r="B9952" s="115" t="s">
        <v>26189</v>
      </c>
      <c r="C9952" s="115" t="s">
        <v>24913</v>
      </c>
      <c r="D9952" s="115" t="s">
        <v>1138</v>
      </c>
      <c r="E9952" s="115">
        <v>1288.2847999999999</v>
      </c>
      <c r="F9952" s="674">
        <v>293.83600000000001</v>
      </c>
      <c r="G9952" s="674">
        <v>295.84500000000003</v>
      </c>
      <c r="H9952" s="115">
        <f t="shared" si="310"/>
        <v>1.0068371472522089</v>
      </c>
      <c r="I9952" s="115">
        <f t="shared" si="311"/>
        <v>1297.0930000000001</v>
      </c>
    </row>
    <row r="9953" spans="1:9" hidden="1">
      <c r="A9953" s="115" t="s">
        <v>26190</v>
      </c>
      <c r="B9953" s="115" t="s">
        <v>26191</v>
      </c>
      <c r="C9953" s="115" t="s">
        <v>24916</v>
      </c>
      <c r="D9953" s="115" t="s">
        <v>1138</v>
      </c>
      <c r="E9953" s="115">
        <v>2213.0781000000002</v>
      </c>
      <c r="F9953" s="674">
        <v>293.83600000000001</v>
      </c>
      <c r="G9953" s="674">
        <v>295.84500000000003</v>
      </c>
      <c r="H9953" s="115">
        <f t="shared" si="310"/>
        <v>1.0068371472522089</v>
      </c>
      <c r="I9953" s="115">
        <f t="shared" si="311"/>
        <v>2228.2091999999998</v>
      </c>
    </row>
    <row r="9954" spans="1:9" hidden="1">
      <c r="A9954" s="115" t="s">
        <v>26192</v>
      </c>
      <c r="B9954" s="115" t="s">
        <v>26193</v>
      </c>
      <c r="C9954" s="115" t="s">
        <v>24919</v>
      </c>
      <c r="D9954" s="115" t="s">
        <v>1138</v>
      </c>
      <c r="E9954" s="115">
        <v>2972.5826999999999</v>
      </c>
      <c r="F9954" s="674">
        <v>293.83600000000001</v>
      </c>
      <c r="G9954" s="674">
        <v>295.84500000000003</v>
      </c>
      <c r="H9954" s="115">
        <f t="shared" si="310"/>
        <v>1.0068371472522089</v>
      </c>
      <c r="I9954" s="115">
        <f t="shared" si="311"/>
        <v>2992.9067</v>
      </c>
    </row>
    <row r="9955" spans="1:9" hidden="1">
      <c r="A9955" s="115" t="s">
        <v>26194</v>
      </c>
      <c r="B9955" s="115" t="s">
        <v>26195</v>
      </c>
      <c r="C9955" s="115" t="s">
        <v>24922</v>
      </c>
      <c r="D9955" s="115" t="s">
        <v>1138</v>
      </c>
      <c r="E9955" s="115">
        <v>7446.7379000000001</v>
      </c>
      <c r="F9955" s="674">
        <v>293.83600000000001</v>
      </c>
      <c r="G9955" s="674">
        <v>295.84500000000003</v>
      </c>
      <c r="H9955" s="115">
        <f t="shared" si="310"/>
        <v>1.0068371472522089</v>
      </c>
      <c r="I9955" s="115">
        <f t="shared" si="311"/>
        <v>7497.6522999999997</v>
      </c>
    </row>
    <row r="9956" spans="1:9" hidden="1">
      <c r="A9956" s="115" t="s">
        <v>26196</v>
      </c>
      <c r="B9956" s="115" t="s">
        <v>26197</v>
      </c>
      <c r="C9956" s="115" t="s">
        <v>24925</v>
      </c>
      <c r="D9956" s="115" t="s">
        <v>1138</v>
      </c>
      <c r="E9956" s="115">
        <v>7796.4484000000002</v>
      </c>
      <c r="F9956" s="674">
        <v>293.83600000000001</v>
      </c>
      <c r="G9956" s="674">
        <v>295.84500000000003</v>
      </c>
      <c r="H9956" s="115">
        <f t="shared" si="310"/>
        <v>1.0068371472522089</v>
      </c>
      <c r="I9956" s="115">
        <f t="shared" si="311"/>
        <v>7849.7538999999997</v>
      </c>
    </row>
    <row r="9957" spans="1:9" hidden="1">
      <c r="A9957" s="115" t="s">
        <v>26198</v>
      </c>
      <c r="B9957" s="115" t="s">
        <v>26199</v>
      </c>
      <c r="C9957" s="115" t="s">
        <v>24928</v>
      </c>
      <c r="D9957" s="115" t="s">
        <v>1453</v>
      </c>
      <c r="E9957" s="115">
        <v>2274.5576000000001</v>
      </c>
      <c r="F9957" s="674">
        <v>293.83600000000001</v>
      </c>
      <c r="G9957" s="674">
        <v>295.84500000000003</v>
      </c>
      <c r="H9957" s="115">
        <f t="shared" si="310"/>
        <v>1.0068371472522089</v>
      </c>
      <c r="I9957" s="115">
        <f t="shared" si="311"/>
        <v>2290.1091000000001</v>
      </c>
    </row>
    <row r="9958" spans="1:9" hidden="1">
      <c r="A9958" s="115" t="s">
        <v>26200</v>
      </c>
      <c r="B9958" s="115" t="s">
        <v>26201</v>
      </c>
      <c r="C9958" s="115" t="s">
        <v>24931</v>
      </c>
      <c r="D9958" s="115" t="s">
        <v>1242</v>
      </c>
      <c r="E9958" s="115">
        <v>59.807200000000002</v>
      </c>
      <c r="F9958" s="674">
        <v>293.83600000000001</v>
      </c>
      <c r="G9958" s="674">
        <v>295.84500000000003</v>
      </c>
      <c r="H9958" s="115">
        <f t="shared" si="310"/>
        <v>1.0068371472522089</v>
      </c>
      <c r="I9958" s="115">
        <f t="shared" si="311"/>
        <v>60.216099999999997</v>
      </c>
    </row>
    <row r="9959" spans="1:9" hidden="1">
      <c r="A9959" s="115" t="s">
        <v>26202</v>
      </c>
      <c r="B9959" s="115" t="s">
        <v>26203</v>
      </c>
      <c r="C9959" s="115" t="s">
        <v>24934</v>
      </c>
      <c r="D9959" s="115" t="s">
        <v>2038</v>
      </c>
      <c r="E9959" s="115">
        <v>48.015900000000002</v>
      </c>
      <c r="F9959" s="674">
        <v>293.83600000000001</v>
      </c>
      <c r="G9959" s="674">
        <v>295.84500000000003</v>
      </c>
      <c r="H9959" s="115">
        <f t="shared" si="310"/>
        <v>1.0068371472522089</v>
      </c>
      <c r="I9959" s="115">
        <f t="shared" si="311"/>
        <v>48.344200000000001</v>
      </c>
    </row>
    <row r="9960" spans="1:9" hidden="1">
      <c r="A9960" s="115" t="s">
        <v>26204</v>
      </c>
      <c r="B9960" s="115" t="s">
        <v>26205</v>
      </c>
      <c r="C9960" s="115" t="s">
        <v>24937</v>
      </c>
      <c r="D9960" s="115" t="s">
        <v>1453</v>
      </c>
      <c r="E9960" s="115">
        <v>2856.8667</v>
      </c>
      <c r="F9960" s="674">
        <v>293.83600000000001</v>
      </c>
      <c r="G9960" s="674">
        <v>295.84500000000003</v>
      </c>
      <c r="H9960" s="115">
        <f t="shared" si="310"/>
        <v>1.0068371472522089</v>
      </c>
      <c r="I9960" s="115">
        <f t="shared" si="311"/>
        <v>2876.3995</v>
      </c>
    </row>
    <row r="9961" spans="1:9" hidden="1">
      <c r="A9961" s="115" t="s">
        <v>26206</v>
      </c>
      <c r="B9961" s="115" t="s">
        <v>26207</v>
      </c>
      <c r="C9961" s="115" t="s">
        <v>24940</v>
      </c>
      <c r="D9961" s="115" t="s">
        <v>1453</v>
      </c>
      <c r="E9961" s="115">
        <v>2912.3910999999998</v>
      </c>
      <c r="F9961" s="674">
        <v>293.83600000000001</v>
      </c>
      <c r="G9961" s="674">
        <v>295.84500000000003</v>
      </c>
      <c r="H9961" s="115">
        <f t="shared" si="310"/>
        <v>1.0068371472522089</v>
      </c>
      <c r="I9961" s="115">
        <f t="shared" si="311"/>
        <v>2932.3035</v>
      </c>
    </row>
    <row r="9962" spans="1:9" hidden="1">
      <c r="A9962" s="115" t="s">
        <v>26208</v>
      </c>
      <c r="B9962" s="115" t="s">
        <v>26209</v>
      </c>
      <c r="C9962" s="115" t="s">
        <v>24943</v>
      </c>
      <c r="D9962" s="115" t="s">
        <v>1453</v>
      </c>
      <c r="E9962" s="115">
        <v>2351.7229000000002</v>
      </c>
      <c r="F9962" s="674">
        <v>293.83600000000001</v>
      </c>
      <c r="G9962" s="674">
        <v>295.84500000000003</v>
      </c>
      <c r="H9962" s="115">
        <f t="shared" si="310"/>
        <v>1.0068371472522089</v>
      </c>
      <c r="I9962" s="115">
        <f t="shared" si="311"/>
        <v>2367.8020000000001</v>
      </c>
    </row>
    <row r="9963" spans="1:9" hidden="1">
      <c r="A9963" s="115" t="s">
        <v>26210</v>
      </c>
      <c r="B9963" s="115" t="s">
        <v>26211</v>
      </c>
      <c r="C9963" s="115" t="s">
        <v>24946</v>
      </c>
      <c r="D9963" s="115" t="s">
        <v>1453</v>
      </c>
      <c r="E9963" s="115">
        <v>2719.4157</v>
      </c>
      <c r="F9963" s="674">
        <v>293.83600000000001</v>
      </c>
      <c r="G9963" s="674">
        <v>295.84500000000003</v>
      </c>
      <c r="H9963" s="115">
        <f t="shared" si="310"/>
        <v>1.0068371472522089</v>
      </c>
      <c r="I9963" s="115">
        <f t="shared" si="311"/>
        <v>2738.0086999999999</v>
      </c>
    </row>
    <row r="9964" spans="1:9" hidden="1">
      <c r="A9964" s="115" t="s">
        <v>26212</v>
      </c>
      <c r="B9964" s="115" t="s">
        <v>26213</v>
      </c>
      <c r="C9964" s="115" t="s">
        <v>24949</v>
      </c>
      <c r="D9964" s="115" t="s">
        <v>8378</v>
      </c>
      <c r="E9964" s="115">
        <v>7.5496999999999996</v>
      </c>
      <c r="F9964" s="674">
        <v>293.83600000000001</v>
      </c>
      <c r="G9964" s="674">
        <v>295.84500000000003</v>
      </c>
      <c r="H9964" s="115">
        <f t="shared" si="310"/>
        <v>1.0068371472522089</v>
      </c>
      <c r="I9964" s="115">
        <f t="shared" si="311"/>
        <v>7.6013000000000002</v>
      </c>
    </row>
    <row r="9965" spans="1:9" hidden="1">
      <c r="A9965" s="115" t="s">
        <v>26214</v>
      </c>
      <c r="B9965" s="115" t="s">
        <v>26215</v>
      </c>
      <c r="C9965" s="115" t="s">
        <v>24952</v>
      </c>
      <c r="D9965" s="115" t="s">
        <v>8378</v>
      </c>
      <c r="E9965" s="115">
        <v>7.3811</v>
      </c>
      <c r="F9965" s="674">
        <v>293.83600000000001</v>
      </c>
      <c r="G9965" s="674">
        <v>295.84500000000003</v>
      </c>
      <c r="H9965" s="115">
        <f t="shared" si="310"/>
        <v>1.0068371472522089</v>
      </c>
      <c r="I9965" s="115">
        <f t="shared" si="311"/>
        <v>7.4316000000000004</v>
      </c>
    </row>
    <row r="9966" spans="1:9" hidden="1">
      <c r="A9966" s="115" t="s">
        <v>26216</v>
      </c>
      <c r="B9966" s="115" t="s">
        <v>26217</v>
      </c>
      <c r="C9966" s="115" t="s">
        <v>24955</v>
      </c>
      <c r="D9966" s="115" t="s">
        <v>8378</v>
      </c>
      <c r="E9966" s="115">
        <v>7.5503999999999998</v>
      </c>
      <c r="F9966" s="674">
        <v>293.83600000000001</v>
      </c>
      <c r="G9966" s="674">
        <v>295.84500000000003</v>
      </c>
      <c r="H9966" s="115">
        <f t="shared" si="310"/>
        <v>1.0068371472522089</v>
      </c>
      <c r="I9966" s="115">
        <f t="shared" si="311"/>
        <v>7.6020000000000003</v>
      </c>
    </row>
    <row r="9967" spans="1:9" hidden="1">
      <c r="A9967" s="115" t="s">
        <v>26218</v>
      </c>
      <c r="B9967" s="115" t="s">
        <v>26219</v>
      </c>
      <c r="C9967" s="115" t="s">
        <v>24958</v>
      </c>
      <c r="D9967" s="115" t="s">
        <v>8378</v>
      </c>
      <c r="E9967" s="115">
        <v>19.849499999999999</v>
      </c>
      <c r="F9967" s="674">
        <v>293.83600000000001</v>
      </c>
      <c r="G9967" s="674">
        <v>295.84500000000003</v>
      </c>
      <c r="H9967" s="115">
        <f t="shared" si="310"/>
        <v>1.0068371472522089</v>
      </c>
      <c r="I9967" s="115">
        <f t="shared" si="311"/>
        <v>19.985199999999999</v>
      </c>
    </row>
    <row r="9968" spans="1:9" hidden="1">
      <c r="A9968" s="115" t="s">
        <v>26220</v>
      </c>
      <c r="B9968" s="115" t="s">
        <v>26221</v>
      </c>
      <c r="C9968" s="115" t="s">
        <v>24961</v>
      </c>
      <c r="D9968" s="115" t="s">
        <v>1694</v>
      </c>
      <c r="E9968" s="115">
        <v>24382.432000000001</v>
      </c>
      <c r="F9968" s="674">
        <v>293.83600000000001</v>
      </c>
      <c r="G9968" s="674">
        <v>295.84500000000003</v>
      </c>
      <c r="H9968" s="115">
        <f t="shared" si="310"/>
        <v>1.0068371472522089</v>
      </c>
      <c r="I9968" s="115">
        <f t="shared" si="311"/>
        <v>24549.138299999999</v>
      </c>
    </row>
    <row r="9969" spans="1:9" hidden="1">
      <c r="A9969" s="115" t="s">
        <v>26222</v>
      </c>
      <c r="B9969" s="115" t="s">
        <v>26223</v>
      </c>
      <c r="C9969" s="115" t="s">
        <v>24964</v>
      </c>
      <c r="D9969" s="115" t="s">
        <v>2038</v>
      </c>
      <c r="E9969" s="115">
        <v>248.08869999999999</v>
      </c>
      <c r="F9969" s="674">
        <v>293.83600000000001</v>
      </c>
      <c r="G9969" s="674">
        <v>295.84500000000003</v>
      </c>
      <c r="H9969" s="115">
        <f t="shared" si="310"/>
        <v>1.0068371472522089</v>
      </c>
      <c r="I9969" s="115">
        <f t="shared" si="311"/>
        <v>249.78489999999999</v>
      </c>
    </row>
    <row r="9970" spans="1:9" hidden="1">
      <c r="A9970" s="115" t="s">
        <v>26224</v>
      </c>
      <c r="B9970" s="115" t="s">
        <v>26225</v>
      </c>
      <c r="C9970" s="115" t="s">
        <v>24967</v>
      </c>
      <c r="D9970" s="115" t="s">
        <v>2038</v>
      </c>
      <c r="E9970" s="115">
        <v>268.71839999999997</v>
      </c>
      <c r="F9970" s="674">
        <v>293.83600000000001</v>
      </c>
      <c r="G9970" s="674">
        <v>295.84500000000003</v>
      </c>
      <c r="H9970" s="115">
        <f t="shared" si="310"/>
        <v>1.0068371472522089</v>
      </c>
      <c r="I9970" s="115">
        <f t="shared" si="311"/>
        <v>270.5557</v>
      </c>
    </row>
    <row r="9971" spans="1:9" hidden="1">
      <c r="A9971" s="115" t="s">
        <v>26226</v>
      </c>
      <c r="B9971" s="115" t="s">
        <v>26227</v>
      </c>
      <c r="C9971" s="115" t="s">
        <v>24970</v>
      </c>
      <c r="D9971" s="115" t="s">
        <v>2038</v>
      </c>
      <c r="E9971" s="115">
        <v>340.41199999999998</v>
      </c>
      <c r="F9971" s="674">
        <v>293.83600000000001</v>
      </c>
      <c r="G9971" s="674">
        <v>295.84500000000003</v>
      </c>
      <c r="H9971" s="115">
        <f t="shared" si="310"/>
        <v>1.0068371472522089</v>
      </c>
      <c r="I9971" s="115">
        <f t="shared" si="311"/>
        <v>342.73939999999999</v>
      </c>
    </row>
    <row r="9972" spans="1:9" hidden="1">
      <c r="A9972" s="115" t="s">
        <v>26228</v>
      </c>
      <c r="B9972" s="115" t="s">
        <v>26229</v>
      </c>
      <c r="C9972" s="115" t="s">
        <v>24973</v>
      </c>
      <c r="D9972" s="115" t="s">
        <v>2038</v>
      </c>
      <c r="E9972" s="115">
        <v>436.66539999999998</v>
      </c>
      <c r="F9972" s="674">
        <v>293.83600000000001</v>
      </c>
      <c r="G9972" s="674">
        <v>295.84500000000003</v>
      </c>
      <c r="H9972" s="115">
        <f t="shared" si="310"/>
        <v>1.0068371472522089</v>
      </c>
      <c r="I9972" s="115">
        <f t="shared" si="311"/>
        <v>439.65089999999998</v>
      </c>
    </row>
    <row r="9973" spans="1:9" hidden="1">
      <c r="A9973" s="115" t="s">
        <v>26230</v>
      </c>
      <c r="B9973" s="115" t="s">
        <v>26231</v>
      </c>
      <c r="C9973" s="115" t="s">
        <v>24976</v>
      </c>
      <c r="D9973" s="115" t="s">
        <v>8378</v>
      </c>
      <c r="E9973" s="115">
        <v>13.5771</v>
      </c>
      <c r="F9973" s="674">
        <v>293.83600000000001</v>
      </c>
      <c r="G9973" s="674">
        <v>295.84500000000003</v>
      </c>
      <c r="H9973" s="115">
        <f t="shared" si="310"/>
        <v>1.0068371472522089</v>
      </c>
      <c r="I9973" s="115">
        <f t="shared" si="311"/>
        <v>13.6699</v>
      </c>
    </row>
    <row r="9974" spans="1:9" hidden="1">
      <c r="A9974" s="115" t="s">
        <v>26232</v>
      </c>
      <c r="B9974" s="115" t="s">
        <v>26233</v>
      </c>
      <c r="C9974" s="115" t="s">
        <v>24979</v>
      </c>
      <c r="D9974" s="115" t="s">
        <v>8378</v>
      </c>
      <c r="E9974" s="115">
        <v>17.197099999999999</v>
      </c>
      <c r="F9974" s="674">
        <v>293.83600000000001</v>
      </c>
      <c r="G9974" s="674">
        <v>295.84500000000003</v>
      </c>
      <c r="H9974" s="115">
        <f t="shared" si="310"/>
        <v>1.0068371472522089</v>
      </c>
      <c r="I9974" s="115">
        <f t="shared" si="311"/>
        <v>17.314699999999998</v>
      </c>
    </row>
    <row r="9975" spans="1:9" hidden="1">
      <c r="A9975" s="115" t="s">
        <v>26234</v>
      </c>
      <c r="B9975" s="115" t="s">
        <v>26235</v>
      </c>
      <c r="C9975" s="115" t="s">
        <v>24982</v>
      </c>
      <c r="D9975" s="115" t="s">
        <v>24983</v>
      </c>
      <c r="E9975" s="115">
        <v>85.089299999999994</v>
      </c>
      <c r="F9975" s="674">
        <v>293.83600000000001</v>
      </c>
      <c r="G9975" s="674">
        <v>295.84500000000003</v>
      </c>
      <c r="H9975" s="115">
        <f t="shared" si="310"/>
        <v>1.0068371472522089</v>
      </c>
      <c r="I9975" s="115">
        <f t="shared" si="311"/>
        <v>85.671099999999996</v>
      </c>
    </row>
    <row r="9976" spans="1:9" hidden="1">
      <c r="A9976" s="115" t="s">
        <v>26236</v>
      </c>
      <c r="B9976" s="115" t="s">
        <v>26237</v>
      </c>
      <c r="C9976" s="115" t="s">
        <v>24986</v>
      </c>
      <c r="D9976" s="115" t="s">
        <v>24983</v>
      </c>
      <c r="E9976" s="115">
        <v>125.08929999999999</v>
      </c>
      <c r="F9976" s="674">
        <v>293.83600000000001</v>
      </c>
      <c r="G9976" s="674">
        <v>295.84500000000003</v>
      </c>
      <c r="H9976" s="115">
        <f t="shared" si="310"/>
        <v>1.0068371472522089</v>
      </c>
      <c r="I9976" s="115">
        <f t="shared" si="311"/>
        <v>125.94459999999999</v>
      </c>
    </row>
    <row r="9977" spans="1:9" hidden="1">
      <c r="A9977" s="115" t="s">
        <v>26238</v>
      </c>
      <c r="B9977" s="115" t="s">
        <v>26239</v>
      </c>
      <c r="C9977" s="115" t="s">
        <v>24989</v>
      </c>
      <c r="D9977" s="115" t="s">
        <v>1242</v>
      </c>
      <c r="E9977" s="115">
        <v>189</v>
      </c>
      <c r="F9977" s="674">
        <v>293.83600000000001</v>
      </c>
      <c r="G9977" s="674">
        <v>295.84500000000003</v>
      </c>
      <c r="H9977" s="115">
        <f t="shared" si="310"/>
        <v>1.0068371472522089</v>
      </c>
      <c r="I9977" s="115">
        <f t="shared" si="311"/>
        <v>190.29220000000001</v>
      </c>
    </row>
    <row r="9978" spans="1:9" hidden="1">
      <c r="A9978" s="115" t="s">
        <v>26240</v>
      </c>
      <c r="B9978" s="115" t="s">
        <v>26241</v>
      </c>
      <c r="C9978" s="115" t="s">
        <v>24992</v>
      </c>
      <c r="D9978" s="115" t="s">
        <v>1242</v>
      </c>
      <c r="E9978" s="115">
        <v>583.26279999999997</v>
      </c>
      <c r="F9978" s="674">
        <v>293.83600000000001</v>
      </c>
      <c r="G9978" s="674">
        <v>295.84500000000003</v>
      </c>
      <c r="H9978" s="115">
        <f t="shared" si="310"/>
        <v>1.0068371472522089</v>
      </c>
      <c r="I9978" s="115">
        <f t="shared" si="311"/>
        <v>587.25070000000005</v>
      </c>
    </row>
    <row r="9979" spans="1:9" hidden="1">
      <c r="A9979" s="115" t="s">
        <v>26242</v>
      </c>
      <c r="B9979" s="115" t="s">
        <v>26243</v>
      </c>
      <c r="C9979" s="115" t="s">
        <v>24995</v>
      </c>
      <c r="D9979" s="115" t="s">
        <v>1242</v>
      </c>
      <c r="E9979" s="115">
        <v>202.23</v>
      </c>
      <c r="F9979" s="674">
        <v>293.83600000000001</v>
      </c>
      <c r="G9979" s="674">
        <v>295.84500000000003</v>
      </c>
      <c r="H9979" s="115">
        <f t="shared" si="310"/>
        <v>1.0068371472522089</v>
      </c>
      <c r="I9979" s="115">
        <f t="shared" si="311"/>
        <v>203.61269999999999</v>
      </c>
    </row>
    <row r="9980" spans="1:9" hidden="1">
      <c r="A9980" s="115" t="s">
        <v>26244</v>
      </c>
      <c r="B9980" s="115" t="s">
        <v>26245</v>
      </c>
      <c r="C9980" s="115" t="s">
        <v>24998</v>
      </c>
      <c r="D9980" s="115" t="s">
        <v>1242</v>
      </c>
      <c r="E9980" s="115">
        <v>596.49279999999999</v>
      </c>
      <c r="F9980" s="674">
        <v>293.83600000000001</v>
      </c>
      <c r="G9980" s="674">
        <v>295.84500000000003</v>
      </c>
      <c r="H9980" s="115">
        <f t="shared" si="310"/>
        <v>1.0068371472522089</v>
      </c>
      <c r="I9980" s="115">
        <f t="shared" si="311"/>
        <v>600.5711</v>
      </c>
    </row>
    <row r="9981" spans="1:9" hidden="1">
      <c r="A9981" s="115" t="s">
        <v>26246</v>
      </c>
      <c r="B9981" s="115" t="s">
        <v>26247</v>
      </c>
      <c r="C9981" s="115" t="s">
        <v>25001</v>
      </c>
      <c r="D9981" s="115" t="s">
        <v>1242</v>
      </c>
      <c r="E9981" s="115">
        <v>227.85</v>
      </c>
      <c r="F9981" s="674">
        <v>293.83600000000001</v>
      </c>
      <c r="G9981" s="674">
        <v>295.84500000000003</v>
      </c>
      <c r="H9981" s="115">
        <f t="shared" si="310"/>
        <v>1.0068371472522089</v>
      </c>
      <c r="I9981" s="115">
        <f t="shared" si="311"/>
        <v>229.40780000000001</v>
      </c>
    </row>
    <row r="9982" spans="1:9" hidden="1">
      <c r="A9982" s="115" t="s">
        <v>26248</v>
      </c>
      <c r="B9982" s="115" t="s">
        <v>26249</v>
      </c>
      <c r="C9982" s="115" t="s">
        <v>25004</v>
      </c>
      <c r="D9982" s="115" t="s">
        <v>1242</v>
      </c>
      <c r="E9982" s="115">
        <v>622.11279999999999</v>
      </c>
      <c r="F9982" s="674">
        <v>293.83600000000001</v>
      </c>
      <c r="G9982" s="674">
        <v>295.84500000000003</v>
      </c>
      <c r="H9982" s="115">
        <f t="shared" si="310"/>
        <v>1.0068371472522089</v>
      </c>
      <c r="I9982" s="115">
        <f t="shared" si="311"/>
        <v>626.36630000000002</v>
      </c>
    </row>
    <row r="9983" spans="1:9" hidden="1">
      <c r="A9983" s="115" t="s">
        <v>26250</v>
      </c>
      <c r="B9983" s="115" t="s">
        <v>26251</v>
      </c>
      <c r="C9983" s="115" t="s">
        <v>25007</v>
      </c>
      <c r="D9983" s="115" t="s">
        <v>1242</v>
      </c>
      <c r="E9983" s="115">
        <v>273</v>
      </c>
      <c r="F9983" s="674">
        <v>293.83600000000001</v>
      </c>
      <c r="G9983" s="674">
        <v>295.84500000000003</v>
      </c>
      <c r="H9983" s="115">
        <f t="shared" si="310"/>
        <v>1.0068371472522089</v>
      </c>
      <c r="I9983" s="115">
        <f t="shared" si="311"/>
        <v>274.86649999999997</v>
      </c>
    </row>
    <row r="9984" spans="1:9" hidden="1">
      <c r="A9984" s="115" t="s">
        <v>26252</v>
      </c>
      <c r="B9984" s="115" t="s">
        <v>26253</v>
      </c>
      <c r="C9984" s="115" t="s">
        <v>25010</v>
      </c>
      <c r="D9984" s="115" t="s">
        <v>1242</v>
      </c>
      <c r="E9984" s="115">
        <v>336.30450000000002</v>
      </c>
      <c r="F9984" s="674">
        <v>293.83600000000001</v>
      </c>
      <c r="G9984" s="674">
        <v>295.84500000000003</v>
      </c>
      <c r="H9984" s="115">
        <f t="shared" si="310"/>
        <v>1.0068371472522089</v>
      </c>
      <c r="I9984" s="115">
        <f t="shared" si="311"/>
        <v>338.60390000000001</v>
      </c>
    </row>
    <row r="9985" spans="1:9" hidden="1">
      <c r="A9985" s="115" t="s">
        <v>26254</v>
      </c>
      <c r="B9985" s="115" t="s">
        <v>26255</v>
      </c>
      <c r="C9985" s="115" t="s">
        <v>25013</v>
      </c>
      <c r="D9985" s="115" t="s">
        <v>1242</v>
      </c>
      <c r="E9985" s="115">
        <v>163.15950000000001</v>
      </c>
      <c r="F9985" s="674">
        <v>293.83600000000001</v>
      </c>
      <c r="G9985" s="674">
        <v>295.84500000000003</v>
      </c>
      <c r="H9985" s="115">
        <f t="shared" si="310"/>
        <v>1.0068371472522089</v>
      </c>
      <c r="I9985" s="115">
        <f t="shared" si="311"/>
        <v>164.27500000000001</v>
      </c>
    </row>
    <row r="9986" spans="1:9" hidden="1">
      <c r="A9986" s="115" t="s">
        <v>26256</v>
      </c>
      <c r="B9986" s="115" t="s">
        <v>26257</v>
      </c>
      <c r="C9986" s="115" t="s">
        <v>25016</v>
      </c>
      <c r="D9986" s="115" t="s">
        <v>1242</v>
      </c>
      <c r="E9986" s="115">
        <v>325.5</v>
      </c>
      <c r="F9986" s="674">
        <v>293.83600000000001</v>
      </c>
      <c r="G9986" s="674">
        <v>295.84500000000003</v>
      </c>
      <c r="H9986" s="115">
        <f t="shared" si="310"/>
        <v>1.0068371472522089</v>
      </c>
      <c r="I9986" s="115">
        <f t="shared" si="311"/>
        <v>327.72550000000001</v>
      </c>
    </row>
    <row r="9987" spans="1:9" hidden="1">
      <c r="A9987" s="115" t="s">
        <v>26258</v>
      </c>
      <c r="B9987" s="115" t="s">
        <v>26259</v>
      </c>
      <c r="C9987" s="115" t="s">
        <v>25019</v>
      </c>
      <c r="D9987" s="115" t="s">
        <v>1242</v>
      </c>
      <c r="E9987" s="115">
        <v>355.85550000000001</v>
      </c>
      <c r="F9987" s="674">
        <v>293.83600000000001</v>
      </c>
      <c r="G9987" s="674">
        <v>295.84500000000003</v>
      </c>
      <c r="H9987" s="115">
        <f t="shared" si="310"/>
        <v>1.0068371472522089</v>
      </c>
      <c r="I9987" s="115">
        <f t="shared" si="311"/>
        <v>358.2885</v>
      </c>
    </row>
    <row r="9988" spans="1:9" hidden="1">
      <c r="A9988" s="115" t="s">
        <v>26260</v>
      </c>
      <c r="B9988" s="115" t="s">
        <v>26261</v>
      </c>
      <c r="C9988" s="115" t="s">
        <v>25022</v>
      </c>
      <c r="D9988" s="115" t="s">
        <v>1242</v>
      </c>
      <c r="E9988" s="115">
        <v>210.34280000000001</v>
      </c>
      <c r="F9988" s="674">
        <v>293.83600000000001</v>
      </c>
      <c r="G9988" s="674">
        <v>295.84500000000003</v>
      </c>
      <c r="H9988" s="115">
        <f t="shared" si="310"/>
        <v>1.0068371472522089</v>
      </c>
      <c r="I9988" s="115">
        <f t="shared" si="311"/>
        <v>211.7809</v>
      </c>
    </row>
    <row r="9989" spans="1:9" hidden="1">
      <c r="A9989" s="115" t="s">
        <v>26262</v>
      </c>
      <c r="B9989" s="115" t="s">
        <v>26263</v>
      </c>
      <c r="C9989" s="115" t="s">
        <v>25025</v>
      </c>
      <c r="D9989" s="115" t="s">
        <v>2038</v>
      </c>
      <c r="E9989" s="115">
        <v>68.544200000000004</v>
      </c>
      <c r="F9989" s="674">
        <v>293.83600000000001</v>
      </c>
      <c r="G9989" s="674">
        <v>295.84500000000003</v>
      </c>
      <c r="H9989" s="115">
        <f t="shared" ref="H9989:H10052" si="312">G9989/F9989</f>
        <v>1.0068371472522089</v>
      </c>
      <c r="I9989" s="115">
        <f t="shared" ref="I9989:I10052" si="313">ROUND(H9989*E9989,4)</f>
        <v>69.012799999999999</v>
      </c>
    </row>
    <row r="9990" spans="1:9" hidden="1">
      <c r="A9990" s="115" t="s">
        <v>26264</v>
      </c>
      <c r="B9990" s="115" t="s">
        <v>26265</v>
      </c>
      <c r="C9990" s="115" t="s">
        <v>25028</v>
      </c>
      <c r="D9990" s="115" t="s">
        <v>8378</v>
      </c>
      <c r="E9990" s="115">
        <v>49.782899999999998</v>
      </c>
      <c r="F9990" s="674">
        <v>293.83600000000001</v>
      </c>
      <c r="G9990" s="674">
        <v>295.84500000000003</v>
      </c>
      <c r="H9990" s="115">
        <f t="shared" si="312"/>
        <v>1.0068371472522089</v>
      </c>
      <c r="I9990" s="115">
        <f t="shared" si="313"/>
        <v>50.1233</v>
      </c>
    </row>
    <row r="9991" spans="1:9" hidden="1">
      <c r="A9991" s="115" t="s">
        <v>26266</v>
      </c>
      <c r="B9991" s="115" t="s">
        <v>26267</v>
      </c>
      <c r="C9991" s="115" t="s">
        <v>25031</v>
      </c>
      <c r="D9991" s="115" t="s">
        <v>8378</v>
      </c>
      <c r="E9991" s="115">
        <v>27.5627</v>
      </c>
      <c r="F9991" s="674">
        <v>293.83600000000001</v>
      </c>
      <c r="G9991" s="674">
        <v>295.84500000000003</v>
      </c>
      <c r="H9991" s="115">
        <f t="shared" si="312"/>
        <v>1.0068371472522089</v>
      </c>
      <c r="I9991" s="115">
        <f t="shared" si="313"/>
        <v>27.751200000000001</v>
      </c>
    </row>
    <row r="9992" spans="1:9" hidden="1">
      <c r="A9992" s="115" t="s">
        <v>26268</v>
      </c>
      <c r="B9992" s="115" t="s">
        <v>26269</v>
      </c>
      <c r="C9992" s="115" t="s">
        <v>25034</v>
      </c>
      <c r="D9992" s="115" t="s">
        <v>1242</v>
      </c>
      <c r="E9992" s="115">
        <v>103.3809</v>
      </c>
      <c r="F9992" s="674">
        <v>293.83600000000001</v>
      </c>
      <c r="G9992" s="674">
        <v>295.84500000000003</v>
      </c>
      <c r="H9992" s="115">
        <f t="shared" si="312"/>
        <v>1.0068371472522089</v>
      </c>
      <c r="I9992" s="115">
        <f t="shared" si="313"/>
        <v>104.0877</v>
      </c>
    </row>
    <row r="9993" spans="1:9" hidden="1">
      <c r="A9993" s="115" t="s">
        <v>26270</v>
      </c>
      <c r="B9993" s="115" t="s">
        <v>26271</v>
      </c>
      <c r="C9993" s="115" t="s">
        <v>25037</v>
      </c>
      <c r="D9993" s="115" t="s">
        <v>1242</v>
      </c>
      <c r="E9993" s="115">
        <v>177.43870000000001</v>
      </c>
      <c r="F9993" s="674">
        <v>293.83600000000001</v>
      </c>
      <c r="G9993" s="674">
        <v>295.84500000000003</v>
      </c>
      <c r="H9993" s="115">
        <f t="shared" si="312"/>
        <v>1.0068371472522089</v>
      </c>
      <c r="I9993" s="115">
        <f t="shared" si="313"/>
        <v>178.65190000000001</v>
      </c>
    </row>
    <row r="9994" spans="1:9" hidden="1">
      <c r="A9994" s="115" t="s">
        <v>26272</v>
      </c>
      <c r="B9994" s="115" t="s">
        <v>26273</v>
      </c>
      <c r="C9994" s="115" t="s">
        <v>25040</v>
      </c>
      <c r="D9994" s="115" t="s">
        <v>1242</v>
      </c>
      <c r="E9994" s="115">
        <v>79.523700000000005</v>
      </c>
      <c r="F9994" s="674">
        <v>293.83600000000001</v>
      </c>
      <c r="G9994" s="674">
        <v>295.84500000000003</v>
      </c>
      <c r="H9994" s="115">
        <f t="shared" si="312"/>
        <v>1.0068371472522089</v>
      </c>
      <c r="I9994" s="115">
        <f t="shared" si="313"/>
        <v>80.067400000000006</v>
      </c>
    </row>
    <row r="9995" spans="1:9" hidden="1">
      <c r="A9995" s="115" t="s">
        <v>26274</v>
      </c>
      <c r="B9995" s="115" t="s">
        <v>26275</v>
      </c>
      <c r="C9995" s="115" t="s">
        <v>25043</v>
      </c>
      <c r="D9995" s="115" t="s">
        <v>1242</v>
      </c>
      <c r="E9995" s="115">
        <v>136.4913</v>
      </c>
      <c r="F9995" s="674">
        <v>293.83600000000001</v>
      </c>
      <c r="G9995" s="674">
        <v>295.84500000000003</v>
      </c>
      <c r="H9995" s="115">
        <f t="shared" si="312"/>
        <v>1.0068371472522089</v>
      </c>
      <c r="I9995" s="115">
        <f t="shared" si="313"/>
        <v>137.42449999999999</v>
      </c>
    </row>
    <row r="9996" spans="1:9" hidden="1">
      <c r="A9996" s="115" t="s">
        <v>26276</v>
      </c>
      <c r="B9996" s="115" t="s">
        <v>26277</v>
      </c>
      <c r="C9996" s="115" t="s">
        <v>25046</v>
      </c>
      <c r="D9996" s="115" t="s">
        <v>1242</v>
      </c>
      <c r="E9996" s="115">
        <v>67.595200000000006</v>
      </c>
      <c r="F9996" s="674">
        <v>293.83600000000001</v>
      </c>
      <c r="G9996" s="674">
        <v>295.84500000000003</v>
      </c>
      <c r="H9996" s="115">
        <f t="shared" si="312"/>
        <v>1.0068371472522089</v>
      </c>
      <c r="I9996" s="115">
        <f t="shared" si="313"/>
        <v>68.057400000000001</v>
      </c>
    </row>
    <row r="9997" spans="1:9" hidden="1">
      <c r="A9997" s="115" t="s">
        <v>26278</v>
      </c>
      <c r="B9997" s="115" t="s">
        <v>26279</v>
      </c>
      <c r="C9997" s="115" t="s">
        <v>25049</v>
      </c>
      <c r="D9997" s="115" t="s">
        <v>1242</v>
      </c>
      <c r="E9997" s="115">
        <v>116.0177</v>
      </c>
      <c r="F9997" s="674">
        <v>293.83600000000001</v>
      </c>
      <c r="G9997" s="674">
        <v>295.84500000000003</v>
      </c>
      <c r="H9997" s="115">
        <f t="shared" si="312"/>
        <v>1.0068371472522089</v>
      </c>
      <c r="I9997" s="115">
        <f t="shared" si="313"/>
        <v>116.8109</v>
      </c>
    </row>
    <row r="9998" spans="1:9" hidden="1">
      <c r="A9998" s="115" t="s">
        <v>26280</v>
      </c>
      <c r="B9998" s="115" t="s">
        <v>26281</v>
      </c>
      <c r="C9998" s="115" t="s">
        <v>25052</v>
      </c>
      <c r="D9998" s="115" t="s">
        <v>1138</v>
      </c>
      <c r="E9998" s="115">
        <v>26.4998</v>
      </c>
      <c r="F9998" s="674">
        <v>293.83600000000001</v>
      </c>
      <c r="G9998" s="674">
        <v>295.84500000000003</v>
      </c>
      <c r="H9998" s="115">
        <f t="shared" si="312"/>
        <v>1.0068371472522089</v>
      </c>
      <c r="I9998" s="115">
        <f t="shared" si="313"/>
        <v>26.681000000000001</v>
      </c>
    </row>
    <row r="9999" spans="1:9" hidden="1">
      <c r="A9999" s="115" t="s">
        <v>26282</v>
      </c>
      <c r="B9999" s="115" t="s">
        <v>26283</v>
      </c>
      <c r="C9999" s="115" t="s">
        <v>25055</v>
      </c>
      <c r="D9999" s="115" t="s">
        <v>1242</v>
      </c>
      <c r="E9999" s="115">
        <v>29.1235</v>
      </c>
      <c r="F9999" s="674">
        <v>293.83600000000001</v>
      </c>
      <c r="G9999" s="674">
        <v>295.84500000000003</v>
      </c>
      <c r="H9999" s="115">
        <f t="shared" si="312"/>
        <v>1.0068371472522089</v>
      </c>
      <c r="I9999" s="115">
        <f t="shared" si="313"/>
        <v>29.322600000000001</v>
      </c>
    </row>
    <row r="10000" spans="1:9" hidden="1">
      <c r="A10000" s="115" t="s">
        <v>26284</v>
      </c>
      <c r="B10000" s="115" t="s">
        <v>26285</v>
      </c>
      <c r="C10000" s="115" t="s">
        <v>25058</v>
      </c>
      <c r="D10000" s="115" t="s">
        <v>8378</v>
      </c>
      <c r="E10000" s="115">
        <v>7.27</v>
      </c>
      <c r="F10000" s="674">
        <v>293.83600000000001</v>
      </c>
      <c r="G10000" s="674">
        <v>295.84500000000003</v>
      </c>
      <c r="H10000" s="115">
        <f t="shared" si="312"/>
        <v>1.0068371472522089</v>
      </c>
      <c r="I10000" s="115">
        <f t="shared" si="313"/>
        <v>7.3197000000000001</v>
      </c>
    </row>
    <row r="10001" spans="1:9" hidden="1">
      <c r="A10001" s="115" t="s">
        <v>26286</v>
      </c>
      <c r="B10001" s="115" t="s">
        <v>26287</v>
      </c>
      <c r="C10001" s="115" t="s">
        <v>25061</v>
      </c>
      <c r="D10001" s="115" t="s">
        <v>8378</v>
      </c>
      <c r="E10001" s="115">
        <v>8.7597000000000005</v>
      </c>
      <c r="F10001" s="674">
        <v>293.83600000000001</v>
      </c>
      <c r="G10001" s="674">
        <v>295.84500000000003</v>
      </c>
      <c r="H10001" s="115">
        <f t="shared" si="312"/>
        <v>1.0068371472522089</v>
      </c>
      <c r="I10001" s="115">
        <f t="shared" si="313"/>
        <v>8.8195999999999994</v>
      </c>
    </row>
    <row r="10002" spans="1:9" hidden="1">
      <c r="A10002" s="115" t="s">
        <v>26288</v>
      </c>
      <c r="B10002" s="115" t="s">
        <v>26289</v>
      </c>
      <c r="C10002" s="115" t="s">
        <v>25064</v>
      </c>
      <c r="D10002" s="115" t="s">
        <v>8378</v>
      </c>
      <c r="E10002" s="115">
        <v>9.7926000000000002</v>
      </c>
      <c r="F10002" s="674">
        <v>293.83600000000001</v>
      </c>
      <c r="G10002" s="674">
        <v>295.84500000000003</v>
      </c>
      <c r="H10002" s="115">
        <f t="shared" si="312"/>
        <v>1.0068371472522089</v>
      </c>
      <c r="I10002" s="115">
        <f t="shared" si="313"/>
        <v>9.8596000000000004</v>
      </c>
    </row>
    <row r="10003" spans="1:9" hidden="1">
      <c r="A10003" s="115" t="s">
        <v>26290</v>
      </c>
      <c r="B10003" s="115" t="s">
        <v>26291</v>
      </c>
      <c r="C10003" s="115" t="s">
        <v>25067</v>
      </c>
      <c r="D10003" s="115" t="s">
        <v>8378</v>
      </c>
      <c r="E10003" s="115">
        <v>7.3090999999999999</v>
      </c>
      <c r="F10003" s="674">
        <v>293.83600000000001</v>
      </c>
      <c r="G10003" s="674">
        <v>295.84500000000003</v>
      </c>
      <c r="H10003" s="115">
        <f t="shared" si="312"/>
        <v>1.0068371472522089</v>
      </c>
      <c r="I10003" s="115">
        <f t="shared" si="313"/>
        <v>7.3590999999999998</v>
      </c>
    </row>
    <row r="10004" spans="1:9" hidden="1">
      <c r="A10004" s="115" t="s">
        <v>26292</v>
      </c>
      <c r="B10004" s="115" t="s">
        <v>26293</v>
      </c>
      <c r="C10004" s="115" t="s">
        <v>25070</v>
      </c>
      <c r="D10004" s="115" t="s">
        <v>2038</v>
      </c>
      <c r="E10004" s="115">
        <v>59.818199999999997</v>
      </c>
      <c r="F10004" s="674">
        <v>293.83600000000001</v>
      </c>
      <c r="G10004" s="674">
        <v>295.84500000000003</v>
      </c>
      <c r="H10004" s="115">
        <f t="shared" si="312"/>
        <v>1.0068371472522089</v>
      </c>
      <c r="I10004" s="115">
        <f t="shared" si="313"/>
        <v>60.227200000000003</v>
      </c>
    </row>
    <row r="10005" spans="1:9" hidden="1">
      <c r="A10005" s="115" t="s">
        <v>26294</v>
      </c>
      <c r="B10005" s="115" t="s">
        <v>26295</v>
      </c>
      <c r="C10005" s="115" t="s">
        <v>25073</v>
      </c>
      <c r="D10005" s="115" t="s">
        <v>1453</v>
      </c>
      <c r="E10005" s="115">
        <v>1819.3253999999999</v>
      </c>
      <c r="F10005" s="674">
        <v>293.83600000000001</v>
      </c>
      <c r="G10005" s="674">
        <v>295.84500000000003</v>
      </c>
      <c r="H10005" s="115">
        <f t="shared" si="312"/>
        <v>1.0068371472522089</v>
      </c>
      <c r="I10005" s="115">
        <f t="shared" si="313"/>
        <v>1831.7644</v>
      </c>
    </row>
    <row r="10006" spans="1:9" hidden="1">
      <c r="A10006" s="115" t="s">
        <v>26296</v>
      </c>
      <c r="B10006" s="115" t="s">
        <v>26297</v>
      </c>
      <c r="C10006" s="115" t="s">
        <v>25076</v>
      </c>
      <c r="D10006" s="115" t="s">
        <v>1453</v>
      </c>
      <c r="E10006" s="115">
        <v>1455.4603</v>
      </c>
      <c r="F10006" s="674">
        <v>293.83600000000001</v>
      </c>
      <c r="G10006" s="674">
        <v>295.84500000000003</v>
      </c>
      <c r="H10006" s="115">
        <f t="shared" si="312"/>
        <v>1.0068371472522089</v>
      </c>
      <c r="I10006" s="115">
        <f t="shared" si="313"/>
        <v>1465.4114999999999</v>
      </c>
    </row>
    <row r="10007" spans="1:9" hidden="1">
      <c r="A10007" s="115" t="s">
        <v>26298</v>
      </c>
      <c r="B10007" s="115" t="s">
        <v>26299</v>
      </c>
      <c r="C10007" s="115" t="s">
        <v>25079</v>
      </c>
      <c r="D10007" s="115" t="s">
        <v>1453</v>
      </c>
      <c r="E10007" s="115">
        <v>1273.5278000000001</v>
      </c>
      <c r="F10007" s="674">
        <v>293.83600000000001</v>
      </c>
      <c r="G10007" s="674">
        <v>295.84500000000003</v>
      </c>
      <c r="H10007" s="115">
        <f t="shared" si="312"/>
        <v>1.0068371472522089</v>
      </c>
      <c r="I10007" s="115">
        <f t="shared" si="313"/>
        <v>1282.2351000000001</v>
      </c>
    </row>
    <row r="10008" spans="1:9" hidden="1">
      <c r="A10008" s="115" t="s">
        <v>26300</v>
      </c>
      <c r="B10008" s="115" t="s">
        <v>26301</v>
      </c>
      <c r="C10008" s="115" t="s">
        <v>25082</v>
      </c>
      <c r="D10008" s="115" t="s">
        <v>1453</v>
      </c>
      <c r="E10008" s="115">
        <v>1018.8222</v>
      </c>
      <c r="F10008" s="674">
        <v>293.83600000000001</v>
      </c>
      <c r="G10008" s="674">
        <v>295.84500000000003</v>
      </c>
      <c r="H10008" s="115">
        <f t="shared" si="312"/>
        <v>1.0068371472522089</v>
      </c>
      <c r="I10008" s="115">
        <f t="shared" si="313"/>
        <v>1025.788</v>
      </c>
    </row>
    <row r="10009" spans="1:9" hidden="1">
      <c r="A10009" s="115" t="s">
        <v>26302</v>
      </c>
      <c r="B10009" s="115" t="s">
        <v>26303</v>
      </c>
      <c r="C10009" s="115" t="s">
        <v>25085</v>
      </c>
      <c r="D10009" s="115" t="s">
        <v>1453</v>
      </c>
      <c r="E10009" s="115">
        <v>2518.6152000000002</v>
      </c>
      <c r="F10009" s="674">
        <v>293.83600000000001</v>
      </c>
      <c r="G10009" s="674">
        <v>295.84500000000003</v>
      </c>
      <c r="H10009" s="115">
        <f t="shared" si="312"/>
        <v>1.0068371472522089</v>
      </c>
      <c r="I10009" s="115">
        <f t="shared" si="313"/>
        <v>2535.8353000000002</v>
      </c>
    </row>
    <row r="10010" spans="1:9" hidden="1">
      <c r="A10010" s="115" t="s">
        <v>26304</v>
      </c>
      <c r="B10010" s="115" t="s">
        <v>26305</v>
      </c>
      <c r="C10010" s="115" t="s">
        <v>25088</v>
      </c>
      <c r="D10010" s="115" t="s">
        <v>1453</v>
      </c>
      <c r="E10010" s="115">
        <v>2014.8922</v>
      </c>
      <c r="F10010" s="674">
        <v>293.83600000000001</v>
      </c>
      <c r="G10010" s="674">
        <v>295.84500000000003</v>
      </c>
      <c r="H10010" s="115">
        <f t="shared" si="312"/>
        <v>1.0068371472522089</v>
      </c>
      <c r="I10010" s="115">
        <f t="shared" si="313"/>
        <v>2028.6683</v>
      </c>
    </row>
    <row r="10011" spans="1:9" hidden="1">
      <c r="A10011" s="115" t="s">
        <v>26306</v>
      </c>
      <c r="B10011" s="115" t="s">
        <v>26307</v>
      </c>
      <c r="C10011" s="115" t="s">
        <v>25091</v>
      </c>
      <c r="D10011" s="115" t="s">
        <v>1453</v>
      </c>
      <c r="E10011" s="115">
        <v>1763.0306</v>
      </c>
      <c r="F10011" s="674">
        <v>293.83600000000001</v>
      </c>
      <c r="G10011" s="674">
        <v>295.84500000000003</v>
      </c>
      <c r="H10011" s="115">
        <f t="shared" si="312"/>
        <v>1.0068371472522089</v>
      </c>
      <c r="I10011" s="115">
        <f t="shared" si="313"/>
        <v>1775.0847000000001</v>
      </c>
    </row>
    <row r="10012" spans="1:9" hidden="1">
      <c r="A10012" s="115" t="s">
        <v>26308</v>
      </c>
      <c r="B10012" s="115" t="s">
        <v>26309</v>
      </c>
      <c r="C10012" s="115" t="s">
        <v>25094</v>
      </c>
      <c r="D10012" s="115" t="s">
        <v>1453</v>
      </c>
      <c r="E10012" s="115">
        <v>1410.4245000000001</v>
      </c>
      <c r="F10012" s="674">
        <v>293.83600000000001</v>
      </c>
      <c r="G10012" s="674">
        <v>295.84500000000003</v>
      </c>
      <c r="H10012" s="115">
        <f t="shared" si="312"/>
        <v>1.0068371472522089</v>
      </c>
      <c r="I10012" s="115">
        <f t="shared" si="313"/>
        <v>1420.0678</v>
      </c>
    </row>
    <row r="10013" spans="1:9" hidden="1">
      <c r="A10013" s="115" t="s">
        <v>26310</v>
      </c>
      <c r="B10013" s="115" t="s">
        <v>26311</v>
      </c>
      <c r="C10013" s="115" t="s">
        <v>25097</v>
      </c>
      <c r="D10013" s="115" t="s">
        <v>1453</v>
      </c>
      <c r="E10013" s="115">
        <v>638.79</v>
      </c>
      <c r="F10013" s="674">
        <v>293.83600000000001</v>
      </c>
      <c r="G10013" s="674">
        <v>295.84500000000003</v>
      </c>
      <c r="H10013" s="115">
        <f t="shared" si="312"/>
        <v>1.0068371472522089</v>
      </c>
      <c r="I10013" s="115">
        <f t="shared" si="313"/>
        <v>643.15750000000003</v>
      </c>
    </row>
    <row r="10014" spans="1:9" hidden="1">
      <c r="A10014" s="115" t="s">
        <v>26312</v>
      </c>
      <c r="B10014" s="115" t="s">
        <v>26313</v>
      </c>
      <c r="C10014" s="115" t="s">
        <v>25100</v>
      </c>
      <c r="D10014" s="115" t="s">
        <v>1453</v>
      </c>
      <c r="E10014" s="115">
        <v>649.29</v>
      </c>
      <c r="F10014" s="674">
        <v>293.83600000000001</v>
      </c>
      <c r="G10014" s="674">
        <v>295.84500000000003</v>
      </c>
      <c r="H10014" s="115">
        <f t="shared" si="312"/>
        <v>1.0068371472522089</v>
      </c>
      <c r="I10014" s="115">
        <f t="shared" si="313"/>
        <v>653.72929999999997</v>
      </c>
    </row>
    <row r="10015" spans="1:9" hidden="1">
      <c r="A10015" s="115" t="s">
        <v>26314</v>
      </c>
      <c r="B10015" s="115" t="s">
        <v>26315</v>
      </c>
      <c r="C10015" s="115" t="s">
        <v>25103</v>
      </c>
      <c r="D10015" s="115" t="s">
        <v>1453</v>
      </c>
      <c r="E10015" s="115">
        <v>654.54</v>
      </c>
      <c r="F10015" s="674">
        <v>293.83600000000001</v>
      </c>
      <c r="G10015" s="674">
        <v>295.84500000000003</v>
      </c>
      <c r="H10015" s="115">
        <f t="shared" si="312"/>
        <v>1.0068371472522089</v>
      </c>
      <c r="I10015" s="115">
        <f t="shared" si="313"/>
        <v>659.01520000000005</v>
      </c>
    </row>
    <row r="10016" spans="1:9" hidden="1">
      <c r="A10016" s="115" t="s">
        <v>26316</v>
      </c>
      <c r="B10016" s="115" t="s">
        <v>26317</v>
      </c>
      <c r="C10016" s="115" t="s">
        <v>25106</v>
      </c>
      <c r="D10016" s="115" t="s">
        <v>1453</v>
      </c>
      <c r="E10016" s="115">
        <v>696.54</v>
      </c>
      <c r="F10016" s="674">
        <v>293.83600000000001</v>
      </c>
      <c r="G10016" s="674">
        <v>295.84500000000003</v>
      </c>
      <c r="H10016" s="115">
        <f t="shared" si="312"/>
        <v>1.0068371472522089</v>
      </c>
      <c r="I10016" s="115">
        <f t="shared" si="313"/>
        <v>701.30229999999995</v>
      </c>
    </row>
    <row r="10017" spans="1:9" hidden="1">
      <c r="A10017" s="115" t="s">
        <v>26318</v>
      </c>
      <c r="B10017" s="115" t="s">
        <v>26319</v>
      </c>
      <c r="C10017" s="115" t="s">
        <v>25109</v>
      </c>
      <c r="D10017" s="115" t="s">
        <v>1453</v>
      </c>
      <c r="E10017" s="115">
        <v>717.54</v>
      </c>
      <c r="F10017" s="674">
        <v>293.83600000000001</v>
      </c>
      <c r="G10017" s="674">
        <v>295.84500000000003</v>
      </c>
      <c r="H10017" s="115">
        <f t="shared" si="312"/>
        <v>1.0068371472522089</v>
      </c>
      <c r="I10017" s="115">
        <f t="shared" si="313"/>
        <v>722.44590000000005</v>
      </c>
    </row>
    <row r="10018" spans="1:9" hidden="1">
      <c r="A10018" s="115" t="s">
        <v>26320</v>
      </c>
      <c r="B10018" s="115" t="s">
        <v>26321</v>
      </c>
      <c r="C10018" s="115" t="s">
        <v>25112</v>
      </c>
      <c r="D10018" s="115" t="s">
        <v>2038</v>
      </c>
      <c r="E10018" s="115">
        <v>72.190200000000004</v>
      </c>
      <c r="F10018" s="674">
        <v>293.83600000000001</v>
      </c>
      <c r="G10018" s="674">
        <v>295.84500000000003</v>
      </c>
      <c r="H10018" s="115">
        <f t="shared" si="312"/>
        <v>1.0068371472522089</v>
      </c>
      <c r="I10018" s="115">
        <f t="shared" si="313"/>
        <v>72.683800000000005</v>
      </c>
    </row>
    <row r="10019" spans="1:9" hidden="1">
      <c r="A10019" s="115" t="s">
        <v>26322</v>
      </c>
      <c r="B10019" s="115" t="s">
        <v>26323</v>
      </c>
      <c r="C10019" s="115" t="s">
        <v>25115</v>
      </c>
      <c r="D10019" s="115" t="s">
        <v>2038</v>
      </c>
      <c r="E10019" s="115">
        <v>3.0642999999999998</v>
      </c>
      <c r="F10019" s="674">
        <v>293.83600000000001</v>
      </c>
      <c r="G10019" s="674">
        <v>295.84500000000003</v>
      </c>
      <c r="H10019" s="115">
        <f t="shared" si="312"/>
        <v>1.0068371472522089</v>
      </c>
      <c r="I10019" s="115">
        <f t="shared" si="313"/>
        <v>3.0853000000000002</v>
      </c>
    </row>
    <row r="10020" spans="1:9" hidden="1">
      <c r="A10020" s="115" t="s">
        <v>26324</v>
      </c>
      <c r="B10020" s="115" t="s">
        <v>26325</v>
      </c>
      <c r="C10020" s="115" t="s">
        <v>25118</v>
      </c>
      <c r="D10020" s="115" t="s">
        <v>2038</v>
      </c>
      <c r="E10020" s="115">
        <v>13.033200000000001</v>
      </c>
      <c r="F10020" s="674">
        <v>293.83600000000001</v>
      </c>
      <c r="G10020" s="674">
        <v>295.84500000000003</v>
      </c>
      <c r="H10020" s="115">
        <f t="shared" si="312"/>
        <v>1.0068371472522089</v>
      </c>
      <c r="I10020" s="115">
        <f t="shared" si="313"/>
        <v>13.122299999999999</v>
      </c>
    </row>
    <row r="10021" spans="1:9" hidden="1">
      <c r="A10021" s="115" t="s">
        <v>26326</v>
      </c>
      <c r="B10021" s="115" t="s">
        <v>26327</v>
      </c>
      <c r="C10021" s="115" t="s">
        <v>25121</v>
      </c>
      <c r="D10021" s="115" t="s">
        <v>2038</v>
      </c>
      <c r="E10021" s="115">
        <v>156.29679999999999</v>
      </c>
      <c r="F10021" s="674">
        <v>293.83600000000001</v>
      </c>
      <c r="G10021" s="674">
        <v>295.84500000000003</v>
      </c>
      <c r="H10021" s="115">
        <f t="shared" si="312"/>
        <v>1.0068371472522089</v>
      </c>
      <c r="I10021" s="115">
        <f t="shared" si="313"/>
        <v>157.36539999999999</v>
      </c>
    </row>
    <row r="10022" spans="1:9" hidden="1">
      <c r="A10022" s="115" t="s">
        <v>26328</v>
      </c>
      <c r="B10022" s="115" t="s">
        <v>26329</v>
      </c>
      <c r="C10022" s="115" t="s">
        <v>25124</v>
      </c>
      <c r="D10022" s="115" t="s">
        <v>2038</v>
      </c>
      <c r="E10022" s="115">
        <v>157.56209999999999</v>
      </c>
      <c r="F10022" s="674">
        <v>293.83600000000001</v>
      </c>
      <c r="G10022" s="674">
        <v>295.84500000000003</v>
      </c>
      <c r="H10022" s="115">
        <f t="shared" si="312"/>
        <v>1.0068371472522089</v>
      </c>
      <c r="I10022" s="115">
        <f t="shared" si="313"/>
        <v>158.63939999999999</v>
      </c>
    </row>
    <row r="10023" spans="1:9" hidden="1">
      <c r="A10023" s="115" t="s">
        <v>26330</v>
      </c>
      <c r="B10023" s="115" t="s">
        <v>26331</v>
      </c>
      <c r="C10023" s="115" t="s">
        <v>25127</v>
      </c>
      <c r="D10023" s="115" t="s">
        <v>2038</v>
      </c>
      <c r="E10023" s="115">
        <v>160.7242</v>
      </c>
      <c r="F10023" s="674">
        <v>293.83600000000001</v>
      </c>
      <c r="G10023" s="674">
        <v>295.84500000000003</v>
      </c>
      <c r="H10023" s="115">
        <f t="shared" si="312"/>
        <v>1.0068371472522089</v>
      </c>
      <c r="I10023" s="115">
        <f t="shared" si="313"/>
        <v>161.82310000000001</v>
      </c>
    </row>
    <row r="10024" spans="1:9" hidden="1">
      <c r="A10024" s="115" t="s">
        <v>26332</v>
      </c>
      <c r="B10024" s="115" t="s">
        <v>26333</v>
      </c>
      <c r="C10024" s="115" t="s">
        <v>25130</v>
      </c>
      <c r="D10024" s="115" t="s">
        <v>2038</v>
      </c>
      <c r="E10024" s="115">
        <v>182.21729999999999</v>
      </c>
      <c r="F10024" s="674">
        <v>293.83600000000001</v>
      </c>
      <c r="G10024" s="674">
        <v>295.84500000000003</v>
      </c>
      <c r="H10024" s="115">
        <f t="shared" si="312"/>
        <v>1.0068371472522089</v>
      </c>
      <c r="I10024" s="115">
        <f t="shared" si="313"/>
        <v>183.4631</v>
      </c>
    </row>
    <row r="10025" spans="1:9" hidden="1">
      <c r="A10025" s="115" t="s">
        <v>26334</v>
      </c>
      <c r="B10025" s="115" t="s">
        <v>26335</v>
      </c>
      <c r="C10025" s="115" t="s">
        <v>25133</v>
      </c>
      <c r="D10025" s="115" t="s">
        <v>2038</v>
      </c>
      <c r="E10025" s="115">
        <v>238.0436</v>
      </c>
      <c r="F10025" s="674">
        <v>293.83600000000001</v>
      </c>
      <c r="G10025" s="674">
        <v>295.84500000000003</v>
      </c>
      <c r="H10025" s="115">
        <f t="shared" si="312"/>
        <v>1.0068371472522089</v>
      </c>
      <c r="I10025" s="115">
        <f t="shared" si="313"/>
        <v>239.6711</v>
      </c>
    </row>
    <row r="10026" spans="1:9" hidden="1">
      <c r="A10026" s="115" t="s">
        <v>26336</v>
      </c>
      <c r="B10026" s="115" t="s">
        <v>26337</v>
      </c>
      <c r="C10026" s="115" t="s">
        <v>25136</v>
      </c>
      <c r="D10026" s="115" t="s">
        <v>1242</v>
      </c>
      <c r="E10026" s="115">
        <v>157.58340000000001</v>
      </c>
      <c r="F10026" s="674">
        <v>293.83600000000001</v>
      </c>
      <c r="G10026" s="674">
        <v>295.84500000000003</v>
      </c>
      <c r="H10026" s="115">
        <f t="shared" si="312"/>
        <v>1.0068371472522089</v>
      </c>
      <c r="I10026" s="115">
        <f t="shared" si="313"/>
        <v>158.66079999999999</v>
      </c>
    </row>
    <row r="10027" spans="1:9" hidden="1">
      <c r="A10027" s="115" t="s">
        <v>26338</v>
      </c>
      <c r="B10027" s="115" t="s">
        <v>26339</v>
      </c>
      <c r="C10027" s="115" t="s">
        <v>25139</v>
      </c>
      <c r="D10027" s="115" t="s">
        <v>1242</v>
      </c>
      <c r="E10027" s="115">
        <v>190.30449999999999</v>
      </c>
      <c r="F10027" s="674">
        <v>293.83600000000001</v>
      </c>
      <c r="G10027" s="674">
        <v>295.84500000000003</v>
      </c>
      <c r="H10027" s="115">
        <f t="shared" si="312"/>
        <v>1.0068371472522089</v>
      </c>
      <c r="I10027" s="115">
        <f t="shared" si="313"/>
        <v>191.60560000000001</v>
      </c>
    </row>
    <row r="10028" spans="1:9" hidden="1">
      <c r="A10028" s="115" t="s">
        <v>26340</v>
      </c>
      <c r="B10028" s="115" t="s">
        <v>26341</v>
      </c>
      <c r="C10028" s="115" t="s">
        <v>25142</v>
      </c>
      <c r="D10028" s="115" t="s">
        <v>2038</v>
      </c>
      <c r="E10028" s="115">
        <v>16.418299999999999</v>
      </c>
      <c r="F10028" s="674">
        <v>293.83600000000001</v>
      </c>
      <c r="G10028" s="674">
        <v>295.84500000000003</v>
      </c>
      <c r="H10028" s="115">
        <f t="shared" si="312"/>
        <v>1.0068371472522089</v>
      </c>
      <c r="I10028" s="115">
        <f t="shared" si="313"/>
        <v>16.5306</v>
      </c>
    </row>
    <row r="10029" spans="1:9" hidden="1">
      <c r="A10029" s="115" t="s">
        <v>26342</v>
      </c>
      <c r="B10029" s="115" t="s">
        <v>26343</v>
      </c>
      <c r="C10029" s="115" t="s">
        <v>25145</v>
      </c>
      <c r="D10029" s="115" t="s">
        <v>2038</v>
      </c>
      <c r="E10029" s="115">
        <v>14.1584</v>
      </c>
      <c r="F10029" s="674">
        <v>293.83600000000001</v>
      </c>
      <c r="G10029" s="674">
        <v>295.84500000000003</v>
      </c>
      <c r="H10029" s="115">
        <f t="shared" si="312"/>
        <v>1.0068371472522089</v>
      </c>
      <c r="I10029" s="115">
        <f t="shared" si="313"/>
        <v>14.2552</v>
      </c>
    </row>
    <row r="10030" spans="1:9" hidden="1">
      <c r="A10030" s="115" t="s">
        <v>26344</v>
      </c>
      <c r="B10030" s="115" t="s">
        <v>26345</v>
      </c>
      <c r="C10030" s="115" t="s">
        <v>25148</v>
      </c>
      <c r="D10030" s="115" t="s">
        <v>8378</v>
      </c>
      <c r="E10030" s="115">
        <v>87.310500000000005</v>
      </c>
      <c r="F10030" s="674">
        <v>293.83600000000001</v>
      </c>
      <c r="G10030" s="674">
        <v>295.84500000000003</v>
      </c>
      <c r="H10030" s="115">
        <f t="shared" si="312"/>
        <v>1.0068371472522089</v>
      </c>
      <c r="I10030" s="115">
        <f t="shared" si="313"/>
        <v>87.907499999999999</v>
      </c>
    </row>
    <row r="10031" spans="1:9" hidden="1">
      <c r="A10031" s="115" t="s">
        <v>26346</v>
      </c>
      <c r="B10031" s="115" t="s">
        <v>26347</v>
      </c>
      <c r="C10031" s="115" t="s">
        <v>25151</v>
      </c>
      <c r="D10031" s="115" t="s">
        <v>2038</v>
      </c>
      <c r="E10031" s="115">
        <v>11.9839</v>
      </c>
      <c r="F10031" s="674">
        <v>293.83600000000001</v>
      </c>
      <c r="G10031" s="674">
        <v>295.84500000000003</v>
      </c>
      <c r="H10031" s="115">
        <f t="shared" si="312"/>
        <v>1.0068371472522089</v>
      </c>
      <c r="I10031" s="115">
        <f t="shared" si="313"/>
        <v>12.065799999999999</v>
      </c>
    </row>
    <row r="10032" spans="1:9" hidden="1">
      <c r="A10032" s="115" t="s">
        <v>26348</v>
      </c>
      <c r="B10032" s="115" t="s">
        <v>26349</v>
      </c>
      <c r="C10032" s="115" t="s">
        <v>25154</v>
      </c>
      <c r="D10032" s="115" t="s">
        <v>1138</v>
      </c>
      <c r="E10032" s="115">
        <v>188222.47289999999</v>
      </c>
      <c r="F10032" s="674">
        <v>293.83600000000001</v>
      </c>
      <c r="G10032" s="674">
        <v>295.84500000000003</v>
      </c>
      <c r="H10032" s="115">
        <f t="shared" si="312"/>
        <v>1.0068371472522089</v>
      </c>
      <c r="I10032" s="115">
        <f t="shared" si="313"/>
        <v>189509.37770000001</v>
      </c>
    </row>
    <row r="10033" spans="1:9" hidden="1">
      <c r="A10033" s="115" t="s">
        <v>26350</v>
      </c>
      <c r="B10033" s="115" t="s">
        <v>26351</v>
      </c>
      <c r="C10033" s="115" t="s">
        <v>25157</v>
      </c>
      <c r="D10033" s="115" t="s">
        <v>1242</v>
      </c>
      <c r="E10033" s="115">
        <v>71.813900000000004</v>
      </c>
      <c r="F10033" s="674">
        <v>293.83600000000001</v>
      </c>
      <c r="G10033" s="674">
        <v>295.84500000000003</v>
      </c>
      <c r="H10033" s="115">
        <f t="shared" si="312"/>
        <v>1.0068371472522089</v>
      </c>
      <c r="I10033" s="115">
        <f t="shared" si="313"/>
        <v>72.304900000000004</v>
      </c>
    </row>
    <row r="10034" spans="1:9" hidden="1">
      <c r="A10034" s="115" t="s">
        <v>26352</v>
      </c>
      <c r="B10034" s="115" t="s">
        <v>26353</v>
      </c>
      <c r="C10034" s="115" t="s">
        <v>25160</v>
      </c>
      <c r="D10034" s="115" t="s">
        <v>1242</v>
      </c>
      <c r="E10034" s="115">
        <v>85.885300000000001</v>
      </c>
      <c r="F10034" s="674">
        <v>293.83600000000001</v>
      </c>
      <c r="G10034" s="674">
        <v>295.84500000000003</v>
      </c>
      <c r="H10034" s="115">
        <f t="shared" si="312"/>
        <v>1.0068371472522089</v>
      </c>
      <c r="I10034" s="115">
        <f t="shared" si="313"/>
        <v>86.472499999999997</v>
      </c>
    </row>
    <row r="10035" spans="1:9" hidden="1">
      <c r="A10035" s="115" t="s">
        <v>26354</v>
      </c>
      <c r="B10035" s="115" t="s">
        <v>26355</v>
      </c>
      <c r="C10035" s="115" t="s">
        <v>25163</v>
      </c>
      <c r="D10035" s="115" t="s">
        <v>1242</v>
      </c>
      <c r="E10035" s="115">
        <v>99.956699999999998</v>
      </c>
      <c r="F10035" s="674">
        <v>293.83600000000001</v>
      </c>
      <c r="G10035" s="674">
        <v>295.84500000000003</v>
      </c>
      <c r="H10035" s="115">
        <f t="shared" si="312"/>
        <v>1.0068371472522089</v>
      </c>
      <c r="I10035" s="115">
        <f t="shared" si="313"/>
        <v>100.6401</v>
      </c>
    </row>
    <row r="10036" spans="1:9" hidden="1">
      <c r="A10036" s="115" t="s">
        <v>26356</v>
      </c>
      <c r="B10036" s="115" t="s">
        <v>26357</v>
      </c>
      <c r="C10036" s="115" t="s">
        <v>25166</v>
      </c>
      <c r="D10036" s="115" t="s">
        <v>1242</v>
      </c>
      <c r="E10036" s="115">
        <v>114.02809999999999</v>
      </c>
      <c r="F10036" s="674">
        <v>293.83600000000001</v>
      </c>
      <c r="G10036" s="674">
        <v>295.84500000000003</v>
      </c>
      <c r="H10036" s="115">
        <f t="shared" si="312"/>
        <v>1.0068371472522089</v>
      </c>
      <c r="I10036" s="115">
        <f t="shared" si="313"/>
        <v>114.8077</v>
      </c>
    </row>
    <row r="10037" spans="1:9" hidden="1">
      <c r="A10037" s="115" t="s">
        <v>26358</v>
      </c>
      <c r="B10037" s="115" t="s">
        <v>26359</v>
      </c>
      <c r="C10037" s="115" t="s">
        <v>25169</v>
      </c>
      <c r="D10037" s="115" t="s">
        <v>1242</v>
      </c>
      <c r="E10037" s="115">
        <v>114.5582</v>
      </c>
      <c r="F10037" s="674">
        <v>293.83600000000001</v>
      </c>
      <c r="G10037" s="674">
        <v>295.84500000000003</v>
      </c>
      <c r="H10037" s="115">
        <f t="shared" si="312"/>
        <v>1.0068371472522089</v>
      </c>
      <c r="I10037" s="115">
        <f t="shared" si="313"/>
        <v>115.3415</v>
      </c>
    </row>
    <row r="10038" spans="1:9" hidden="1">
      <c r="A10038" s="115" t="s">
        <v>26360</v>
      </c>
      <c r="B10038" s="115" t="s">
        <v>26361</v>
      </c>
      <c r="C10038" s="115" t="s">
        <v>25172</v>
      </c>
      <c r="D10038" s="115" t="s">
        <v>1242</v>
      </c>
      <c r="E10038" s="115">
        <v>152.3638</v>
      </c>
      <c r="F10038" s="674">
        <v>293.83600000000001</v>
      </c>
      <c r="G10038" s="674">
        <v>295.84500000000003</v>
      </c>
      <c r="H10038" s="115">
        <f t="shared" si="312"/>
        <v>1.0068371472522089</v>
      </c>
      <c r="I10038" s="115">
        <f t="shared" si="313"/>
        <v>153.40549999999999</v>
      </c>
    </row>
    <row r="10039" spans="1:9" hidden="1">
      <c r="A10039" s="115" t="s">
        <v>26362</v>
      </c>
      <c r="B10039" s="115" t="s">
        <v>26363</v>
      </c>
      <c r="C10039" s="115" t="s">
        <v>25175</v>
      </c>
      <c r="D10039" s="115" t="s">
        <v>1242</v>
      </c>
      <c r="E10039" s="115">
        <v>190.1694</v>
      </c>
      <c r="F10039" s="674">
        <v>293.83600000000001</v>
      </c>
      <c r="G10039" s="674">
        <v>295.84500000000003</v>
      </c>
      <c r="H10039" s="115">
        <f t="shared" si="312"/>
        <v>1.0068371472522089</v>
      </c>
      <c r="I10039" s="115">
        <f t="shared" si="313"/>
        <v>191.46960000000001</v>
      </c>
    </row>
    <row r="10040" spans="1:9" hidden="1">
      <c r="A10040" s="115" t="s">
        <v>26364</v>
      </c>
      <c r="B10040" s="115" t="s">
        <v>26365</v>
      </c>
      <c r="C10040" s="115" t="s">
        <v>25178</v>
      </c>
      <c r="D10040" s="115" t="s">
        <v>1242</v>
      </c>
      <c r="E10040" s="115">
        <v>227.97499999999999</v>
      </c>
      <c r="F10040" s="674">
        <v>293.83600000000001</v>
      </c>
      <c r="G10040" s="674">
        <v>295.84500000000003</v>
      </c>
      <c r="H10040" s="115">
        <f t="shared" si="312"/>
        <v>1.0068371472522089</v>
      </c>
      <c r="I10040" s="115">
        <f t="shared" si="313"/>
        <v>229.53370000000001</v>
      </c>
    </row>
    <row r="10041" spans="1:9" hidden="1">
      <c r="A10041" s="115" t="s">
        <v>26366</v>
      </c>
      <c r="B10041" s="115" t="s">
        <v>26367</v>
      </c>
      <c r="C10041" s="115" t="s">
        <v>25181</v>
      </c>
      <c r="D10041" s="115" t="s">
        <v>1242</v>
      </c>
      <c r="E10041" s="115">
        <v>265.78070000000002</v>
      </c>
      <c r="F10041" s="674">
        <v>293.83600000000001</v>
      </c>
      <c r="G10041" s="674">
        <v>295.84500000000003</v>
      </c>
      <c r="H10041" s="115">
        <f t="shared" si="312"/>
        <v>1.0068371472522089</v>
      </c>
      <c r="I10041" s="115">
        <f t="shared" si="313"/>
        <v>267.59789999999998</v>
      </c>
    </row>
    <row r="10042" spans="1:9" hidden="1">
      <c r="A10042" s="115" t="s">
        <v>26368</v>
      </c>
      <c r="B10042" s="115" t="s">
        <v>26369</v>
      </c>
      <c r="C10042" s="115" t="s">
        <v>25184</v>
      </c>
      <c r="D10042" s="115" t="s">
        <v>1242</v>
      </c>
      <c r="E10042" s="115">
        <v>85.335899999999995</v>
      </c>
      <c r="F10042" s="674">
        <v>293.83600000000001</v>
      </c>
      <c r="G10042" s="674">
        <v>295.84500000000003</v>
      </c>
      <c r="H10042" s="115">
        <f t="shared" si="312"/>
        <v>1.0068371472522089</v>
      </c>
      <c r="I10042" s="115">
        <f t="shared" si="313"/>
        <v>85.919399999999996</v>
      </c>
    </row>
    <row r="10043" spans="1:9" hidden="1">
      <c r="A10043" s="115" t="s">
        <v>26370</v>
      </c>
      <c r="B10043" s="115" t="s">
        <v>26371</v>
      </c>
      <c r="C10043" s="115" t="s">
        <v>25187</v>
      </c>
      <c r="D10043" s="115" t="s">
        <v>1242</v>
      </c>
      <c r="E10043" s="115">
        <v>99.407300000000006</v>
      </c>
      <c r="F10043" s="674">
        <v>293.83600000000001</v>
      </c>
      <c r="G10043" s="674">
        <v>295.84500000000003</v>
      </c>
      <c r="H10043" s="115">
        <f t="shared" si="312"/>
        <v>1.0068371472522089</v>
      </c>
      <c r="I10043" s="115">
        <f t="shared" si="313"/>
        <v>100.087</v>
      </c>
    </row>
    <row r="10044" spans="1:9" hidden="1">
      <c r="A10044" s="115" t="s">
        <v>26372</v>
      </c>
      <c r="B10044" s="115" t="s">
        <v>26373</v>
      </c>
      <c r="C10044" s="115" t="s">
        <v>25190</v>
      </c>
      <c r="D10044" s="115" t="s">
        <v>1242</v>
      </c>
      <c r="E10044" s="115">
        <v>113.4787</v>
      </c>
      <c r="F10044" s="674">
        <v>293.83600000000001</v>
      </c>
      <c r="G10044" s="674">
        <v>295.84500000000003</v>
      </c>
      <c r="H10044" s="115">
        <f t="shared" si="312"/>
        <v>1.0068371472522089</v>
      </c>
      <c r="I10044" s="115">
        <f t="shared" si="313"/>
        <v>114.2546</v>
      </c>
    </row>
    <row r="10045" spans="1:9" hidden="1">
      <c r="A10045" s="115" t="s">
        <v>26374</v>
      </c>
      <c r="B10045" s="115" t="s">
        <v>26375</v>
      </c>
      <c r="C10045" s="115" t="s">
        <v>25193</v>
      </c>
      <c r="D10045" s="115" t="s">
        <v>1242</v>
      </c>
      <c r="E10045" s="115">
        <v>127.5501</v>
      </c>
      <c r="F10045" s="674">
        <v>293.83600000000001</v>
      </c>
      <c r="G10045" s="674">
        <v>295.84500000000003</v>
      </c>
      <c r="H10045" s="115">
        <f t="shared" si="312"/>
        <v>1.0068371472522089</v>
      </c>
      <c r="I10045" s="115">
        <f t="shared" si="313"/>
        <v>128.4222</v>
      </c>
    </row>
    <row r="10046" spans="1:9" hidden="1">
      <c r="A10046" s="115" t="s">
        <v>26376</v>
      </c>
      <c r="B10046" s="115" t="s">
        <v>26377</v>
      </c>
      <c r="C10046" s="115" t="s">
        <v>25196</v>
      </c>
      <c r="D10046" s="115" t="s">
        <v>1242</v>
      </c>
      <c r="E10046" s="115">
        <v>157.45189999999999</v>
      </c>
      <c r="F10046" s="674">
        <v>293.83600000000001</v>
      </c>
      <c r="G10046" s="674">
        <v>295.84500000000003</v>
      </c>
      <c r="H10046" s="115">
        <f t="shared" si="312"/>
        <v>1.0068371472522089</v>
      </c>
      <c r="I10046" s="115">
        <f t="shared" si="313"/>
        <v>158.5284</v>
      </c>
    </row>
    <row r="10047" spans="1:9" hidden="1">
      <c r="A10047" s="115" t="s">
        <v>26378</v>
      </c>
      <c r="B10047" s="115" t="s">
        <v>26379</v>
      </c>
      <c r="C10047" s="115" t="s">
        <v>25199</v>
      </c>
      <c r="D10047" s="115" t="s">
        <v>1242</v>
      </c>
      <c r="E10047" s="115">
        <v>121.84869999999999</v>
      </c>
      <c r="F10047" s="674">
        <v>293.83600000000001</v>
      </c>
      <c r="G10047" s="674">
        <v>295.84500000000003</v>
      </c>
      <c r="H10047" s="115">
        <f t="shared" si="312"/>
        <v>1.0068371472522089</v>
      </c>
      <c r="I10047" s="115">
        <f t="shared" si="313"/>
        <v>122.6818</v>
      </c>
    </row>
    <row r="10048" spans="1:9" hidden="1">
      <c r="A10048" s="115" t="s">
        <v>26380</v>
      </c>
      <c r="B10048" s="115" t="s">
        <v>26381</v>
      </c>
      <c r="C10048" s="115" t="s">
        <v>25202</v>
      </c>
      <c r="D10048" s="115" t="s">
        <v>1242</v>
      </c>
      <c r="E10048" s="115">
        <v>159.65430000000001</v>
      </c>
      <c r="F10048" s="674">
        <v>293.83600000000001</v>
      </c>
      <c r="G10048" s="674">
        <v>295.84500000000003</v>
      </c>
      <c r="H10048" s="115">
        <f t="shared" si="312"/>
        <v>1.0068371472522089</v>
      </c>
      <c r="I10048" s="115">
        <f t="shared" si="313"/>
        <v>160.74590000000001</v>
      </c>
    </row>
    <row r="10049" spans="1:9" hidden="1">
      <c r="A10049" s="115" t="s">
        <v>26382</v>
      </c>
      <c r="B10049" s="115" t="s">
        <v>26383</v>
      </c>
      <c r="C10049" s="115" t="s">
        <v>25205</v>
      </c>
      <c r="D10049" s="115" t="s">
        <v>1242</v>
      </c>
      <c r="E10049" s="115">
        <v>197.4599</v>
      </c>
      <c r="F10049" s="674">
        <v>293.83600000000001</v>
      </c>
      <c r="G10049" s="674">
        <v>295.84500000000003</v>
      </c>
      <c r="H10049" s="115">
        <f t="shared" si="312"/>
        <v>1.0068371472522089</v>
      </c>
      <c r="I10049" s="115">
        <f t="shared" si="313"/>
        <v>198.81</v>
      </c>
    </row>
    <row r="10050" spans="1:9" hidden="1">
      <c r="A10050" s="115" t="s">
        <v>26384</v>
      </c>
      <c r="B10050" s="115" t="s">
        <v>26385</v>
      </c>
      <c r="C10050" s="115" t="s">
        <v>25208</v>
      </c>
      <c r="D10050" s="115" t="s">
        <v>1242</v>
      </c>
      <c r="E10050" s="115">
        <v>241.49700000000001</v>
      </c>
      <c r="F10050" s="674">
        <v>293.83600000000001</v>
      </c>
      <c r="G10050" s="674">
        <v>295.84500000000003</v>
      </c>
      <c r="H10050" s="115">
        <f t="shared" si="312"/>
        <v>1.0068371472522089</v>
      </c>
      <c r="I10050" s="115">
        <f t="shared" si="313"/>
        <v>243.1482</v>
      </c>
    </row>
    <row r="10051" spans="1:9" hidden="1">
      <c r="A10051" s="115" t="s">
        <v>26386</v>
      </c>
      <c r="B10051" s="115" t="s">
        <v>26387</v>
      </c>
      <c r="C10051" s="115" t="s">
        <v>25211</v>
      </c>
      <c r="D10051" s="115" t="s">
        <v>1242</v>
      </c>
      <c r="E10051" s="115">
        <v>279.30270000000002</v>
      </c>
      <c r="F10051" s="674">
        <v>293.83600000000001</v>
      </c>
      <c r="G10051" s="674">
        <v>295.84500000000003</v>
      </c>
      <c r="H10051" s="115">
        <f t="shared" si="312"/>
        <v>1.0068371472522089</v>
      </c>
      <c r="I10051" s="115">
        <f t="shared" si="313"/>
        <v>281.21230000000003</v>
      </c>
    </row>
    <row r="10052" spans="1:9" hidden="1">
      <c r="A10052" s="115" t="s">
        <v>26388</v>
      </c>
      <c r="B10052" s="115" t="s">
        <v>26389</v>
      </c>
      <c r="C10052" s="115" t="s">
        <v>25214</v>
      </c>
      <c r="D10052" s="115" t="s">
        <v>1242</v>
      </c>
      <c r="E10052" s="115">
        <v>150.5172</v>
      </c>
      <c r="F10052" s="674">
        <v>293.83600000000001</v>
      </c>
      <c r="G10052" s="674">
        <v>295.84500000000003</v>
      </c>
      <c r="H10052" s="115">
        <f t="shared" si="312"/>
        <v>1.0068371472522089</v>
      </c>
      <c r="I10052" s="115">
        <f t="shared" si="313"/>
        <v>151.5463</v>
      </c>
    </row>
    <row r="10053" spans="1:9" hidden="1">
      <c r="A10053" s="115" t="s">
        <v>26390</v>
      </c>
      <c r="B10053" s="115" t="s">
        <v>26391</v>
      </c>
      <c r="C10053" s="115" t="s">
        <v>25217</v>
      </c>
      <c r="D10053" s="115" t="s">
        <v>1242</v>
      </c>
      <c r="E10053" s="115">
        <v>164.58860000000001</v>
      </c>
      <c r="F10053" s="674">
        <v>293.83600000000001</v>
      </c>
      <c r="G10053" s="674">
        <v>295.84500000000003</v>
      </c>
      <c r="H10053" s="115">
        <f t="shared" ref="H10053:H10116" si="314">G10053/F10053</f>
        <v>1.0068371472522089</v>
      </c>
      <c r="I10053" s="115">
        <f t="shared" ref="I10053:I10116" si="315">ROUND(H10053*E10053,4)</f>
        <v>165.7139</v>
      </c>
    </row>
    <row r="10054" spans="1:9" hidden="1">
      <c r="A10054" s="115" t="s">
        <v>26392</v>
      </c>
      <c r="B10054" s="115" t="s">
        <v>26393</v>
      </c>
      <c r="C10054" s="115" t="s">
        <v>25220</v>
      </c>
      <c r="D10054" s="115" t="s">
        <v>1242</v>
      </c>
      <c r="E10054" s="115">
        <v>178.66</v>
      </c>
      <c r="F10054" s="674">
        <v>293.83600000000001</v>
      </c>
      <c r="G10054" s="674">
        <v>295.84500000000003</v>
      </c>
      <c r="H10054" s="115">
        <f t="shared" si="314"/>
        <v>1.0068371472522089</v>
      </c>
      <c r="I10054" s="115">
        <f t="shared" si="315"/>
        <v>179.88149999999999</v>
      </c>
    </row>
    <row r="10055" spans="1:9" hidden="1">
      <c r="A10055" s="115" t="s">
        <v>26394</v>
      </c>
      <c r="B10055" s="115" t="s">
        <v>26395</v>
      </c>
      <c r="C10055" s="115" t="s">
        <v>25223</v>
      </c>
      <c r="D10055" s="115" t="s">
        <v>1242</v>
      </c>
      <c r="E10055" s="115">
        <v>192.73140000000001</v>
      </c>
      <c r="F10055" s="674">
        <v>293.83600000000001</v>
      </c>
      <c r="G10055" s="674">
        <v>295.84500000000003</v>
      </c>
      <c r="H10055" s="115">
        <f t="shared" si="314"/>
        <v>1.0068371472522089</v>
      </c>
      <c r="I10055" s="115">
        <f t="shared" si="315"/>
        <v>194.04910000000001</v>
      </c>
    </row>
    <row r="10056" spans="1:9" hidden="1">
      <c r="A10056" s="115" t="s">
        <v>26396</v>
      </c>
      <c r="B10056" s="115" t="s">
        <v>26397</v>
      </c>
      <c r="C10056" s="115" t="s">
        <v>25226</v>
      </c>
      <c r="D10056" s="115" t="s">
        <v>1242</v>
      </c>
      <c r="E10056" s="115">
        <v>222.63319999999999</v>
      </c>
      <c r="F10056" s="674">
        <v>293.83600000000001</v>
      </c>
      <c r="G10056" s="674">
        <v>295.84500000000003</v>
      </c>
      <c r="H10056" s="115">
        <f t="shared" si="314"/>
        <v>1.0068371472522089</v>
      </c>
      <c r="I10056" s="115">
        <f t="shared" si="315"/>
        <v>224.15539999999999</v>
      </c>
    </row>
    <row r="10057" spans="1:9" hidden="1">
      <c r="A10057" s="115" t="s">
        <v>26398</v>
      </c>
      <c r="B10057" s="115" t="s">
        <v>26399</v>
      </c>
      <c r="C10057" s="115" t="s">
        <v>25229</v>
      </c>
      <c r="D10057" s="115" t="s">
        <v>1242</v>
      </c>
      <c r="E10057" s="115">
        <v>187.03</v>
      </c>
      <c r="F10057" s="674">
        <v>293.83600000000001</v>
      </c>
      <c r="G10057" s="674">
        <v>295.84500000000003</v>
      </c>
      <c r="H10057" s="115">
        <f t="shared" si="314"/>
        <v>1.0068371472522089</v>
      </c>
      <c r="I10057" s="115">
        <f t="shared" si="315"/>
        <v>188.30879999999999</v>
      </c>
    </row>
    <row r="10058" spans="1:9" hidden="1">
      <c r="A10058" s="115" t="s">
        <v>26400</v>
      </c>
      <c r="B10058" s="115" t="s">
        <v>26401</v>
      </c>
      <c r="C10058" s="115" t="s">
        <v>25232</v>
      </c>
      <c r="D10058" s="115" t="s">
        <v>1242</v>
      </c>
      <c r="E10058" s="115">
        <v>224.8356</v>
      </c>
      <c r="F10058" s="674">
        <v>293.83600000000001</v>
      </c>
      <c r="G10058" s="674">
        <v>295.84500000000003</v>
      </c>
      <c r="H10058" s="115">
        <f t="shared" si="314"/>
        <v>1.0068371472522089</v>
      </c>
      <c r="I10058" s="115">
        <f t="shared" si="315"/>
        <v>226.37280000000001</v>
      </c>
    </row>
    <row r="10059" spans="1:9" hidden="1">
      <c r="A10059" s="115" t="s">
        <v>26402</v>
      </c>
      <c r="B10059" s="115" t="s">
        <v>26403</v>
      </c>
      <c r="C10059" s="115" t="s">
        <v>25235</v>
      </c>
      <c r="D10059" s="115" t="s">
        <v>1242</v>
      </c>
      <c r="E10059" s="115">
        <v>262.64120000000003</v>
      </c>
      <c r="F10059" s="674">
        <v>293.83600000000001</v>
      </c>
      <c r="G10059" s="674">
        <v>295.84500000000003</v>
      </c>
      <c r="H10059" s="115">
        <f t="shared" si="314"/>
        <v>1.0068371472522089</v>
      </c>
      <c r="I10059" s="115">
        <f t="shared" si="315"/>
        <v>264.43689999999998</v>
      </c>
    </row>
    <row r="10060" spans="1:9" hidden="1">
      <c r="A10060" s="115" t="s">
        <v>26404</v>
      </c>
      <c r="B10060" s="115" t="s">
        <v>26405</v>
      </c>
      <c r="C10060" s="115" t="s">
        <v>25238</v>
      </c>
      <c r="D10060" s="115" t="s">
        <v>1242</v>
      </c>
      <c r="E10060" s="115">
        <v>322.25700000000001</v>
      </c>
      <c r="F10060" s="674">
        <v>293.83600000000001</v>
      </c>
      <c r="G10060" s="674">
        <v>295.84500000000003</v>
      </c>
      <c r="H10060" s="115">
        <f t="shared" si="314"/>
        <v>1.0068371472522089</v>
      </c>
      <c r="I10060" s="115">
        <f t="shared" si="315"/>
        <v>324.46030000000002</v>
      </c>
    </row>
    <row r="10061" spans="1:9" hidden="1">
      <c r="A10061" s="115" t="s">
        <v>26406</v>
      </c>
      <c r="B10061" s="115" t="s">
        <v>26407</v>
      </c>
      <c r="C10061" s="115" t="s">
        <v>25241</v>
      </c>
      <c r="D10061" s="115" t="s">
        <v>1242</v>
      </c>
      <c r="E10061" s="115">
        <v>360.06270000000001</v>
      </c>
      <c r="F10061" s="674">
        <v>293.83600000000001</v>
      </c>
      <c r="G10061" s="674">
        <v>295.84500000000003</v>
      </c>
      <c r="H10061" s="115">
        <f t="shared" si="314"/>
        <v>1.0068371472522089</v>
      </c>
      <c r="I10061" s="115">
        <f t="shared" si="315"/>
        <v>362.52449999999999</v>
      </c>
    </row>
    <row r="10062" spans="1:9" hidden="1">
      <c r="A10062" s="115" t="s">
        <v>26408</v>
      </c>
      <c r="B10062" s="115" t="s">
        <v>26409</v>
      </c>
      <c r="C10062" s="115" t="s">
        <v>25244</v>
      </c>
      <c r="D10062" s="115" t="s">
        <v>1138</v>
      </c>
      <c r="E10062" s="115">
        <v>2649.933</v>
      </c>
      <c r="F10062" s="674">
        <v>293.83600000000001</v>
      </c>
      <c r="G10062" s="674">
        <v>295.84500000000003</v>
      </c>
      <c r="H10062" s="115">
        <f t="shared" si="314"/>
        <v>1.0068371472522089</v>
      </c>
      <c r="I10062" s="115">
        <f t="shared" si="315"/>
        <v>2668.0509999999999</v>
      </c>
    </row>
    <row r="10063" spans="1:9" hidden="1">
      <c r="A10063" s="115" t="s">
        <v>26410</v>
      </c>
      <c r="B10063" s="115" t="s">
        <v>26411</v>
      </c>
      <c r="C10063" s="115" t="s">
        <v>25247</v>
      </c>
      <c r="D10063" s="115" t="s">
        <v>1138</v>
      </c>
      <c r="E10063" s="115">
        <v>3071.0459999999998</v>
      </c>
      <c r="F10063" s="674">
        <v>293.83600000000001</v>
      </c>
      <c r="G10063" s="674">
        <v>295.84500000000003</v>
      </c>
      <c r="H10063" s="115">
        <f t="shared" si="314"/>
        <v>1.0068371472522089</v>
      </c>
      <c r="I10063" s="115">
        <f t="shared" si="315"/>
        <v>3092.0432000000001</v>
      </c>
    </row>
    <row r="10064" spans="1:9" hidden="1">
      <c r="A10064" s="115" t="s">
        <v>26412</v>
      </c>
      <c r="B10064" s="115" t="s">
        <v>26413</v>
      </c>
      <c r="C10064" s="115" t="s">
        <v>25250</v>
      </c>
      <c r="D10064" s="115" t="s">
        <v>1138</v>
      </c>
      <c r="E10064" s="115">
        <v>3881.4105</v>
      </c>
      <c r="F10064" s="674">
        <v>293.83600000000001</v>
      </c>
      <c r="G10064" s="674">
        <v>295.84500000000003</v>
      </c>
      <c r="H10064" s="115">
        <f t="shared" si="314"/>
        <v>1.0068371472522089</v>
      </c>
      <c r="I10064" s="115">
        <f t="shared" si="315"/>
        <v>3907.9483</v>
      </c>
    </row>
    <row r="10065" spans="1:9" hidden="1">
      <c r="A10065" s="115" t="s">
        <v>26414</v>
      </c>
      <c r="B10065" s="115" t="s">
        <v>26415</v>
      </c>
      <c r="C10065" s="115" t="s">
        <v>25253</v>
      </c>
      <c r="D10065" s="115" t="s">
        <v>1138</v>
      </c>
      <c r="E10065" s="115">
        <v>4608.0704999999998</v>
      </c>
      <c r="F10065" s="674">
        <v>293.83600000000001</v>
      </c>
      <c r="G10065" s="674">
        <v>295.84500000000003</v>
      </c>
      <c r="H10065" s="115">
        <f t="shared" si="314"/>
        <v>1.0068371472522089</v>
      </c>
      <c r="I10065" s="115">
        <f t="shared" si="315"/>
        <v>4639.5766000000003</v>
      </c>
    </row>
    <row r="10066" spans="1:9" hidden="1">
      <c r="A10066" s="115" t="s">
        <v>26416</v>
      </c>
      <c r="B10066" s="115" t="s">
        <v>26417</v>
      </c>
      <c r="C10066" s="115" t="s">
        <v>25256</v>
      </c>
      <c r="D10066" s="115" t="s">
        <v>1138</v>
      </c>
      <c r="E10066" s="115">
        <v>5433.7304999999997</v>
      </c>
      <c r="F10066" s="674">
        <v>293.83600000000001</v>
      </c>
      <c r="G10066" s="674">
        <v>295.84500000000003</v>
      </c>
      <c r="H10066" s="115">
        <f t="shared" si="314"/>
        <v>1.0068371472522089</v>
      </c>
      <c r="I10066" s="115">
        <f t="shared" si="315"/>
        <v>5470.8816999999999</v>
      </c>
    </row>
    <row r="10067" spans="1:9" hidden="1">
      <c r="A10067" s="115" t="s">
        <v>26418</v>
      </c>
      <c r="B10067" s="115" t="s">
        <v>26419</v>
      </c>
      <c r="C10067" s="115" t="s">
        <v>25259</v>
      </c>
      <c r="D10067" s="115" t="s">
        <v>1138</v>
      </c>
      <c r="E10067" s="115">
        <v>978.94640000000004</v>
      </c>
      <c r="F10067" s="674">
        <v>293.83600000000001</v>
      </c>
      <c r="G10067" s="674">
        <v>295.84500000000003</v>
      </c>
      <c r="H10067" s="115">
        <f t="shared" si="314"/>
        <v>1.0068371472522089</v>
      </c>
      <c r="I10067" s="115">
        <f t="shared" si="315"/>
        <v>985.63959999999997</v>
      </c>
    </row>
    <row r="10068" spans="1:9" hidden="1">
      <c r="A10068" s="115" t="s">
        <v>26420</v>
      </c>
      <c r="B10068" s="115" t="s">
        <v>26421</v>
      </c>
      <c r="C10068" s="115" t="s">
        <v>25262</v>
      </c>
      <c r="D10068" s="115" t="s">
        <v>1138</v>
      </c>
      <c r="E10068" s="115">
        <v>1138.9767999999999</v>
      </c>
      <c r="F10068" s="674">
        <v>293.83600000000001</v>
      </c>
      <c r="G10068" s="674">
        <v>295.84500000000003</v>
      </c>
      <c r="H10068" s="115">
        <f t="shared" si="314"/>
        <v>1.0068371472522089</v>
      </c>
      <c r="I10068" s="115">
        <f t="shared" si="315"/>
        <v>1146.7642000000001</v>
      </c>
    </row>
    <row r="10069" spans="1:9" hidden="1">
      <c r="A10069" s="115" t="s">
        <v>26422</v>
      </c>
      <c r="B10069" s="115" t="s">
        <v>26423</v>
      </c>
      <c r="C10069" s="115" t="s">
        <v>25265</v>
      </c>
      <c r="D10069" s="115" t="s">
        <v>1138</v>
      </c>
      <c r="E10069" s="115">
        <v>1513.4848</v>
      </c>
      <c r="F10069" s="674">
        <v>293.83600000000001</v>
      </c>
      <c r="G10069" s="674">
        <v>295.84500000000003</v>
      </c>
      <c r="H10069" s="115">
        <f t="shared" si="314"/>
        <v>1.0068371472522089</v>
      </c>
      <c r="I10069" s="115">
        <f t="shared" si="315"/>
        <v>1523.8326999999999</v>
      </c>
    </row>
    <row r="10070" spans="1:9" hidden="1">
      <c r="A10070" s="115" t="s">
        <v>26424</v>
      </c>
      <c r="B10070" s="115" t="s">
        <v>26425</v>
      </c>
      <c r="C10070" s="115" t="s">
        <v>25268</v>
      </c>
      <c r="D10070" s="115" t="s">
        <v>1138</v>
      </c>
      <c r="E10070" s="115">
        <v>2718.9113000000002</v>
      </c>
      <c r="F10070" s="674">
        <v>293.83600000000001</v>
      </c>
      <c r="G10070" s="674">
        <v>295.84500000000003</v>
      </c>
      <c r="H10070" s="115">
        <f t="shared" si="314"/>
        <v>1.0068371472522089</v>
      </c>
      <c r="I10070" s="115">
        <f t="shared" si="315"/>
        <v>2737.5009</v>
      </c>
    </row>
    <row r="10071" spans="1:9" hidden="1">
      <c r="A10071" s="115" t="s">
        <v>26426</v>
      </c>
      <c r="B10071" s="115" t="s">
        <v>26427</v>
      </c>
      <c r="C10071" s="115" t="s">
        <v>25271</v>
      </c>
      <c r="D10071" s="115" t="s">
        <v>1138</v>
      </c>
      <c r="E10071" s="115">
        <v>3151.5412999999999</v>
      </c>
      <c r="F10071" s="674">
        <v>293.83600000000001</v>
      </c>
      <c r="G10071" s="674">
        <v>295.84500000000003</v>
      </c>
      <c r="H10071" s="115">
        <f t="shared" si="314"/>
        <v>1.0068371472522089</v>
      </c>
      <c r="I10071" s="115">
        <f t="shared" si="315"/>
        <v>3173.0889000000002</v>
      </c>
    </row>
    <row r="10072" spans="1:9" hidden="1">
      <c r="A10072" s="115" t="s">
        <v>26428</v>
      </c>
      <c r="B10072" s="115" t="s">
        <v>26429</v>
      </c>
      <c r="C10072" s="115" t="s">
        <v>25274</v>
      </c>
      <c r="D10072" s="115" t="s">
        <v>1138</v>
      </c>
      <c r="E10072" s="115">
        <v>3969.1246000000001</v>
      </c>
      <c r="F10072" s="674">
        <v>293.83600000000001</v>
      </c>
      <c r="G10072" s="674">
        <v>295.84500000000003</v>
      </c>
      <c r="H10072" s="115">
        <f t="shared" si="314"/>
        <v>1.0068371472522089</v>
      </c>
      <c r="I10072" s="115">
        <f t="shared" si="315"/>
        <v>3996.2620999999999</v>
      </c>
    </row>
    <row r="10073" spans="1:9" hidden="1">
      <c r="A10073" s="115" t="s">
        <v>26430</v>
      </c>
      <c r="B10073" s="115" t="s">
        <v>26431</v>
      </c>
      <c r="C10073" s="115" t="s">
        <v>25277</v>
      </c>
      <c r="D10073" s="115" t="s">
        <v>1138</v>
      </c>
      <c r="E10073" s="115">
        <v>4726.0621000000001</v>
      </c>
      <c r="F10073" s="674">
        <v>293.83600000000001</v>
      </c>
      <c r="G10073" s="674">
        <v>295.84500000000003</v>
      </c>
      <c r="H10073" s="115">
        <f t="shared" si="314"/>
        <v>1.0068371472522089</v>
      </c>
      <c r="I10073" s="115">
        <f t="shared" si="315"/>
        <v>4758.3748999999998</v>
      </c>
    </row>
    <row r="10074" spans="1:9" hidden="1">
      <c r="A10074" s="115" t="s">
        <v>26432</v>
      </c>
      <c r="B10074" s="115" t="s">
        <v>26433</v>
      </c>
      <c r="C10074" s="115" t="s">
        <v>25280</v>
      </c>
      <c r="D10074" s="115" t="s">
        <v>1138</v>
      </c>
      <c r="E10074" s="115">
        <v>5586.1246000000001</v>
      </c>
      <c r="F10074" s="674">
        <v>293.83600000000001</v>
      </c>
      <c r="G10074" s="674">
        <v>295.84500000000003</v>
      </c>
      <c r="H10074" s="115">
        <f t="shared" si="314"/>
        <v>1.0068371472522089</v>
      </c>
      <c r="I10074" s="115">
        <f t="shared" si="315"/>
        <v>5624.3177999999998</v>
      </c>
    </row>
    <row r="10075" spans="1:9" hidden="1">
      <c r="A10075" s="115" t="s">
        <v>26434</v>
      </c>
      <c r="B10075" s="115" t="s">
        <v>26435</v>
      </c>
      <c r="C10075" s="115" t="s">
        <v>25283</v>
      </c>
      <c r="D10075" s="115" t="s">
        <v>1453</v>
      </c>
      <c r="E10075" s="115">
        <v>423.74349999999998</v>
      </c>
      <c r="F10075" s="674">
        <v>293.83600000000001</v>
      </c>
      <c r="G10075" s="674">
        <v>295.84500000000003</v>
      </c>
      <c r="H10075" s="115">
        <f t="shared" si="314"/>
        <v>1.0068371472522089</v>
      </c>
      <c r="I10075" s="115">
        <f t="shared" si="315"/>
        <v>426.64069999999998</v>
      </c>
    </row>
    <row r="10076" spans="1:9" hidden="1">
      <c r="A10076" s="115" t="s">
        <v>26436</v>
      </c>
      <c r="B10076" s="115" t="s">
        <v>26437</v>
      </c>
      <c r="C10076" s="115" t="s">
        <v>25286</v>
      </c>
      <c r="D10076" s="115" t="s">
        <v>1453</v>
      </c>
      <c r="E10076" s="115">
        <v>436.04</v>
      </c>
      <c r="F10076" s="674">
        <v>293.83600000000001</v>
      </c>
      <c r="G10076" s="674">
        <v>295.84500000000003</v>
      </c>
      <c r="H10076" s="115">
        <f t="shared" si="314"/>
        <v>1.0068371472522089</v>
      </c>
      <c r="I10076" s="115">
        <f t="shared" si="315"/>
        <v>439.0213</v>
      </c>
    </row>
    <row r="10077" spans="1:9" hidden="1">
      <c r="A10077" s="115" t="s">
        <v>26438</v>
      </c>
      <c r="B10077" s="115" t="s">
        <v>26439</v>
      </c>
      <c r="C10077" s="115" t="s">
        <v>25289</v>
      </c>
      <c r="D10077" s="115" t="s">
        <v>1453</v>
      </c>
      <c r="E10077" s="115">
        <v>457.6</v>
      </c>
      <c r="F10077" s="674">
        <v>293.83600000000001</v>
      </c>
      <c r="G10077" s="674">
        <v>295.84500000000003</v>
      </c>
      <c r="H10077" s="115">
        <f t="shared" si="314"/>
        <v>1.0068371472522089</v>
      </c>
      <c r="I10077" s="115">
        <f t="shared" si="315"/>
        <v>460.7287</v>
      </c>
    </row>
    <row r="10078" spans="1:9" hidden="1">
      <c r="A10078" s="115" t="s">
        <v>26440</v>
      </c>
      <c r="B10078" s="115" t="s">
        <v>26441</v>
      </c>
      <c r="C10078" s="115" t="s">
        <v>25292</v>
      </c>
      <c r="D10078" s="115" t="s">
        <v>1453</v>
      </c>
      <c r="E10078" s="115">
        <v>485</v>
      </c>
      <c r="F10078" s="674">
        <v>293.83600000000001</v>
      </c>
      <c r="G10078" s="674">
        <v>295.84500000000003</v>
      </c>
      <c r="H10078" s="115">
        <f t="shared" si="314"/>
        <v>1.0068371472522089</v>
      </c>
      <c r="I10078" s="115">
        <f t="shared" si="315"/>
        <v>488.31599999999997</v>
      </c>
    </row>
    <row r="10079" spans="1:9" hidden="1">
      <c r="A10079" s="115" t="s">
        <v>26442</v>
      </c>
      <c r="B10079" s="115" t="s">
        <v>26443</v>
      </c>
      <c r="C10079" s="115" t="s">
        <v>25295</v>
      </c>
      <c r="D10079" s="115" t="s">
        <v>1453</v>
      </c>
      <c r="E10079" s="115">
        <v>500</v>
      </c>
      <c r="F10079" s="674">
        <v>293.83600000000001</v>
      </c>
      <c r="G10079" s="674">
        <v>295.84500000000003</v>
      </c>
      <c r="H10079" s="115">
        <f t="shared" si="314"/>
        <v>1.0068371472522089</v>
      </c>
      <c r="I10079" s="115">
        <f t="shared" si="315"/>
        <v>503.41860000000003</v>
      </c>
    </row>
    <row r="10080" spans="1:9" hidden="1">
      <c r="A10080" s="115" t="s">
        <v>26444</v>
      </c>
      <c r="B10080" s="115" t="s">
        <v>26445</v>
      </c>
      <c r="C10080" s="115" t="s">
        <v>25298</v>
      </c>
      <c r="D10080" s="115" t="s">
        <v>1453</v>
      </c>
      <c r="E10080" s="115">
        <v>525</v>
      </c>
      <c r="F10080" s="674">
        <v>293.83600000000001</v>
      </c>
      <c r="G10080" s="674">
        <v>295.84500000000003</v>
      </c>
      <c r="H10080" s="115">
        <f t="shared" si="314"/>
        <v>1.0068371472522089</v>
      </c>
      <c r="I10080" s="115">
        <f t="shared" si="315"/>
        <v>528.58950000000004</v>
      </c>
    </row>
    <row r="10081" spans="1:9" hidden="1">
      <c r="A10081" s="115" t="s">
        <v>26446</v>
      </c>
      <c r="B10081" s="115" t="s">
        <v>26447</v>
      </c>
      <c r="C10081" s="115" t="s">
        <v>25301</v>
      </c>
      <c r="D10081" s="115" t="s">
        <v>1242</v>
      </c>
      <c r="E10081" s="115">
        <v>448.33499999999998</v>
      </c>
      <c r="F10081" s="674">
        <v>293.83600000000001</v>
      </c>
      <c r="G10081" s="674">
        <v>295.84500000000003</v>
      </c>
      <c r="H10081" s="115">
        <f t="shared" si="314"/>
        <v>1.0068371472522089</v>
      </c>
      <c r="I10081" s="115">
        <f t="shared" si="315"/>
        <v>451.40030000000002</v>
      </c>
    </row>
    <row r="10082" spans="1:9" hidden="1">
      <c r="A10082" s="115" t="s">
        <v>26448</v>
      </c>
      <c r="B10082" s="115" t="s">
        <v>26449</v>
      </c>
      <c r="C10082" s="115" t="s">
        <v>25304</v>
      </c>
      <c r="D10082" s="115" t="s">
        <v>1138</v>
      </c>
      <c r="E10082" s="115">
        <v>2374.1284000000001</v>
      </c>
      <c r="F10082" s="674">
        <v>293.83600000000001</v>
      </c>
      <c r="G10082" s="674">
        <v>295.84500000000003</v>
      </c>
      <c r="H10082" s="115">
        <f t="shared" si="314"/>
        <v>1.0068371472522089</v>
      </c>
      <c r="I10082" s="115">
        <f t="shared" si="315"/>
        <v>2390.3607000000002</v>
      </c>
    </row>
    <row r="10083" spans="1:9" hidden="1">
      <c r="A10083" s="115" t="s">
        <v>26450</v>
      </c>
      <c r="B10083" s="115" t="s">
        <v>26451</v>
      </c>
      <c r="C10083" s="115" t="s">
        <v>25307</v>
      </c>
      <c r="D10083" s="115" t="s">
        <v>1242</v>
      </c>
      <c r="E10083" s="115">
        <v>461.7491</v>
      </c>
      <c r="F10083" s="674">
        <v>293.83600000000001</v>
      </c>
      <c r="G10083" s="674">
        <v>295.84500000000003</v>
      </c>
      <c r="H10083" s="115">
        <f t="shared" si="314"/>
        <v>1.0068371472522089</v>
      </c>
      <c r="I10083" s="115">
        <f t="shared" si="315"/>
        <v>464.90609999999998</v>
      </c>
    </row>
    <row r="10084" spans="1:9" hidden="1">
      <c r="A10084" s="115" t="s">
        <v>26452</v>
      </c>
      <c r="B10084" s="115" t="s">
        <v>26453</v>
      </c>
      <c r="C10084" s="115" t="s">
        <v>25310</v>
      </c>
      <c r="D10084" s="115" t="s">
        <v>1242</v>
      </c>
      <c r="E10084" s="115">
        <v>229.30430000000001</v>
      </c>
      <c r="F10084" s="674">
        <v>293.83600000000001</v>
      </c>
      <c r="G10084" s="674">
        <v>295.84500000000003</v>
      </c>
      <c r="H10084" s="115">
        <f t="shared" si="314"/>
        <v>1.0068371472522089</v>
      </c>
      <c r="I10084" s="115">
        <f t="shared" si="315"/>
        <v>230.87209999999999</v>
      </c>
    </row>
    <row r="10085" spans="1:9" hidden="1">
      <c r="A10085" s="115" t="s">
        <v>26454</v>
      </c>
      <c r="B10085" s="115" t="s">
        <v>26455</v>
      </c>
      <c r="C10085" s="115" t="s">
        <v>25313</v>
      </c>
      <c r="D10085" s="115" t="s">
        <v>1138</v>
      </c>
      <c r="E10085" s="115">
        <v>1917.5193999999999</v>
      </c>
      <c r="F10085" s="674">
        <v>293.83600000000001</v>
      </c>
      <c r="G10085" s="674">
        <v>295.84500000000003</v>
      </c>
      <c r="H10085" s="115">
        <f t="shared" si="314"/>
        <v>1.0068371472522089</v>
      </c>
      <c r="I10085" s="115">
        <f t="shared" si="315"/>
        <v>1930.6297999999999</v>
      </c>
    </row>
    <row r="10086" spans="1:9" hidden="1">
      <c r="A10086" s="115" t="s">
        <v>26456</v>
      </c>
      <c r="B10086" s="115" t="s">
        <v>26457</v>
      </c>
      <c r="C10086" s="115" t="s">
        <v>25316</v>
      </c>
      <c r="D10086" s="115" t="s">
        <v>1138</v>
      </c>
      <c r="E10086" s="115">
        <v>461.20929999999998</v>
      </c>
      <c r="F10086" s="674">
        <v>293.83600000000001</v>
      </c>
      <c r="G10086" s="674">
        <v>295.84500000000003</v>
      </c>
      <c r="H10086" s="115">
        <f t="shared" si="314"/>
        <v>1.0068371472522089</v>
      </c>
      <c r="I10086" s="115">
        <f t="shared" si="315"/>
        <v>464.36270000000002</v>
      </c>
    </row>
    <row r="10087" spans="1:9" hidden="1">
      <c r="A10087" s="115" t="s">
        <v>26458</v>
      </c>
      <c r="B10087" s="115" t="s">
        <v>26459</v>
      </c>
      <c r="C10087" s="115" t="s">
        <v>25319</v>
      </c>
      <c r="D10087" s="115" t="s">
        <v>8488</v>
      </c>
      <c r="E10087" s="115">
        <v>22.9</v>
      </c>
      <c r="F10087" s="674">
        <v>293.83600000000001</v>
      </c>
      <c r="G10087" s="674">
        <v>295.84500000000003</v>
      </c>
      <c r="H10087" s="115">
        <f t="shared" si="314"/>
        <v>1.0068371472522089</v>
      </c>
      <c r="I10087" s="115">
        <f t="shared" si="315"/>
        <v>23.0566</v>
      </c>
    </row>
    <row r="10088" spans="1:9" hidden="1">
      <c r="A10088" s="115" t="s">
        <v>26460</v>
      </c>
      <c r="B10088" s="115" t="s">
        <v>26461</v>
      </c>
      <c r="C10088" s="115" t="s">
        <v>25322</v>
      </c>
      <c r="D10088" s="115" t="s">
        <v>8856</v>
      </c>
      <c r="E10088" s="115">
        <v>4.58</v>
      </c>
      <c r="F10088" s="674">
        <v>293.83600000000001</v>
      </c>
      <c r="G10088" s="674">
        <v>295.84500000000003</v>
      </c>
      <c r="H10088" s="115">
        <f t="shared" si="314"/>
        <v>1.0068371472522089</v>
      </c>
      <c r="I10088" s="115">
        <f t="shared" si="315"/>
        <v>4.6113</v>
      </c>
    </row>
    <row r="10089" spans="1:9" hidden="1">
      <c r="A10089" s="115" t="s">
        <v>26462</v>
      </c>
      <c r="B10089" s="115" t="s">
        <v>26463</v>
      </c>
      <c r="C10089" s="115" t="s">
        <v>25325</v>
      </c>
      <c r="D10089" s="115" t="s">
        <v>1453</v>
      </c>
      <c r="E10089" s="115">
        <v>22.6694</v>
      </c>
      <c r="F10089" s="674">
        <v>293.83600000000001</v>
      </c>
      <c r="G10089" s="674">
        <v>295.84500000000003</v>
      </c>
      <c r="H10089" s="115">
        <f t="shared" si="314"/>
        <v>1.0068371472522089</v>
      </c>
      <c r="I10089" s="115">
        <f t="shared" si="315"/>
        <v>22.824400000000001</v>
      </c>
    </row>
    <row r="10090" spans="1:9" hidden="1">
      <c r="A10090" s="115" t="s">
        <v>26464</v>
      </c>
      <c r="B10090" s="115" t="s">
        <v>26465</v>
      </c>
      <c r="C10090" s="115" t="s">
        <v>25328</v>
      </c>
      <c r="D10090" s="115" t="s">
        <v>1242</v>
      </c>
      <c r="E10090" s="115">
        <v>5.2641999999999998</v>
      </c>
      <c r="F10090" s="674">
        <v>293.83600000000001</v>
      </c>
      <c r="G10090" s="674">
        <v>295.84500000000003</v>
      </c>
      <c r="H10090" s="115">
        <f t="shared" si="314"/>
        <v>1.0068371472522089</v>
      </c>
      <c r="I10090" s="115">
        <f t="shared" si="315"/>
        <v>5.3002000000000002</v>
      </c>
    </row>
    <row r="10091" spans="1:9" hidden="1">
      <c r="A10091" s="115" t="s">
        <v>26466</v>
      </c>
      <c r="B10091" s="115" t="s">
        <v>26467</v>
      </c>
      <c r="C10091" s="115" t="s">
        <v>25331</v>
      </c>
      <c r="D10091" s="115" t="s">
        <v>1242</v>
      </c>
      <c r="E10091" s="115">
        <v>19400.345099999999</v>
      </c>
      <c r="F10091" s="674">
        <v>293.83600000000001</v>
      </c>
      <c r="G10091" s="674">
        <v>295.84500000000003</v>
      </c>
      <c r="H10091" s="115">
        <f t="shared" si="314"/>
        <v>1.0068371472522089</v>
      </c>
      <c r="I10091" s="115">
        <f t="shared" si="315"/>
        <v>19532.988099999999</v>
      </c>
    </row>
    <row r="10092" spans="1:9" hidden="1">
      <c r="A10092" s="115" t="s">
        <v>26468</v>
      </c>
      <c r="B10092" s="115" t="s">
        <v>26469</v>
      </c>
      <c r="C10092" s="115" t="s">
        <v>25334</v>
      </c>
      <c r="D10092" s="115" t="s">
        <v>1242</v>
      </c>
      <c r="E10092" s="115">
        <v>36551.135199999997</v>
      </c>
      <c r="F10092" s="674">
        <v>293.83600000000001</v>
      </c>
      <c r="G10092" s="674">
        <v>295.84500000000003</v>
      </c>
      <c r="H10092" s="115">
        <f t="shared" si="314"/>
        <v>1.0068371472522089</v>
      </c>
      <c r="I10092" s="115">
        <f t="shared" si="315"/>
        <v>36801.040699999998</v>
      </c>
    </row>
    <row r="10093" spans="1:9" hidden="1">
      <c r="A10093" s="115" t="s">
        <v>26470</v>
      </c>
      <c r="B10093" s="115" t="s">
        <v>26471</v>
      </c>
      <c r="C10093" s="115" t="s">
        <v>25337</v>
      </c>
      <c r="D10093" s="115" t="s">
        <v>1242</v>
      </c>
      <c r="E10093" s="115">
        <v>22007.770700000001</v>
      </c>
      <c r="F10093" s="674">
        <v>293.83600000000001</v>
      </c>
      <c r="G10093" s="674">
        <v>295.84500000000003</v>
      </c>
      <c r="H10093" s="115">
        <f t="shared" si="314"/>
        <v>1.0068371472522089</v>
      </c>
      <c r="I10093" s="115">
        <f t="shared" si="315"/>
        <v>22158.241099999999</v>
      </c>
    </row>
    <row r="10094" spans="1:9" hidden="1">
      <c r="A10094" s="115" t="s">
        <v>26472</v>
      </c>
      <c r="B10094" s="115" t="s">
        <v>26473</v>
      </c>
      <c r="C10094" s="115" t="s">
        <v>25340</v>
      </c>
      <c r="D10094" s="115" t="s">
        <v>1242</v>
      </c>
      <c r="E10094" s="115">
        <v>41525.818599999999</v>
      </c>
      <c r="F10094" s="674">
        <v>293.83600000000001</v>
      </c>
      <c r="G10094" s="674">
        <v>295.84500000000003</v>
      </c>
      <c r="H10094" s="115">
        <f t="shared" si="314"/>
        <v>1.0068371472522089</v>
      </c>
      <c r="I10094" s="115">
        <f t="shared" si="315"/>
        <v>41809.736700000001</v>
      </c>
    </row>
    <row r="10095" spans="1:9" hidden="1">
      <c r="A10095" s="115" t="s">
        <v>26474</v>
      </c>
      <c r="B10095" s="115" t="s">
        <v>26475</v>
      </c>
      <c r="C10095" s="115" t="s">
        <v>25343</v>
      </c>
      <c r="D10095" s="115" t="s">
        <v>1242</v>
      </c>
      <c r="E10095" s="115">
        <v>47270.982199999999</v>
      </c>
      <c r="F10095" s="674">
        <v>293.83600000000001</v>
      </c>
      <c r="G10095" s="674">
        <v>295.84500000000003</v>
      </c>
      <c r="H10095" s="115">
        <f t="shared" si="314"/>
        <v>1.0068371472522089</v>
      </c>
      <c r="I10095" s="115">
        <f t="shared" si="315"/>
        <v>47594.180899999999</v>
      </c>
    </row>
    <row r="10096" spans="1:9" hidden="1">
      <c r="A10096" s="115" t="s">
        <v>26476</v>
      </c>
      <c r="B10096" s="115" t="s">
        <v>26477</v>
      </c>
      <c r="C10096" s="115" t="s">
        <v>25346</v>
      </c>
      <c r="D10096" s="115" t="s">
        <v>1242</v>
      </c>
      <c r="E10096" s="115">
        <v>41323.714899999999</v>
      </c>
      <c r="F10096" s="674">
        <v>293.83600000000001</v>
      </c>
      <c r="G10096" s="674">
        <v>295.84500000000003</v>
      </c>
      <c r="H10096" s="115">
        <f t="shared" si="314"/>
        <v>1.0068371472522089</v>
      </c>
      <c r="I10096" s="115">
        <f t="shared" si="315"/>
        <v>41606.251199999999</v>
      </c>
    </row>
    <row r="10097" spans="1:9" hidden="1">
      <c r="A10097" s="115" t="s">
        <v>26478</v>
      </c>
      <c r="B10097" s="115" t="s">
        <v>26479</v>
      </c>
      <c r="C10097" s="115" t="s">
        <v>25349</v>
      </c>
      <c r="D10097" s="115" t="s">
        <v>1242</v>
      </c>
      <c r="E10097" s="115">
        <v>48577.334699999999</v>
      </c>
      <c r="F10097" s="674">
        <v>293.83600000000001</v>
      </c>
      <c r="G10097" s="674">
        <v>295.84500000000003</v>
      </c>
      <c r="H10097" s="115">
        <f t="shared" si="314"/>
        <v>1.0068371472522089</v>
      </c>
      <c r="I10097" s="115">
        <f t="shared" si="315"/>
        <v>48909.465100000001</v>
      </c>
    </row>
    <row r="10098" spans="1:9" hidden="1">
      <c r="A10098" s="115" t="s">
        <v>26480</v>
      </c>
      <c r="B10098" s="115" t="s">
        <v>26481</v>
      </c>
      <c r="C10098" s="115" t="s">
        <v>25352</v>
      </c>
      <c r="D10098" s="115" t="s">
        <v>1242</v>
      </c>
      <c r="E10098" s="115">
        <v>54615.715499999998</v>
      </c>
      <c r="F10098" s="674">
        <v>293.83600000000001</v>
      </c>
      <c r="G10098" s="674">
        <v>295.84500000000003</v>
      </c>
      <c r="H10098" s="115">
        <f t="shared" si="314"/>
        <v>1.0068371472522089</v>
      </c>
      <c r="I10098" s="115">
        <f t="shared" si="315"/>
        <v>54989.131200000003</v>
      </c>
    </row>
    <row r="10099" spans="1:9" hidden="1">
      <c r="A10099" s="115" t="s">
        <v>26482</v>
      </c>
      <c r="B10099" s="115" t="s">
        <v>26483</v>
      </c>
      <c r="C10099" s="115" t="s">
        <v>25355</v>
      </c>
      <c r="D10099" s="115" t="s">
        <v>1453</v>
      </c>
      <c r="E10099" s="115">
        <v>387.33620000000002</v>
      </c>
      <c r="F10099" s="674">
        <v>293.83600000000001</v>
      </c>
      <c r="G10099" s="674">
        <v>295.84500000000003</v>
      </c>
      <c r="H10099" s="115">
        <f t="shared" si="314"/>
        <v>1.0068371472522089</v>
      </c>
      <c r="I10099" s="115">
        <f t="shared" si="315"/>
        <v>389.98450000000003</v>
      </c>
    </row>
    <row r="10100" spans="1:9" hidden="1">
      <c r="A10100" s="115" t="s">
        <v>26484</v>
      </c>
      <c r="B10100" s="115" t="s">
        <v>26485</v>
      </c>
      <c r="C10100" s="115" t="s">
        <v>25358</v>
      </c>
      <c r="D10100" s="115" t="s">
        <v>1453</v>
      </c>
      <c r="E10100" s="115">
        <v>149.23670000000001</v>
      </c>
      <c r="F10100" s="674">
        <v>293.83600000000001</v>
      </c>
      <c r="G10100" s="674">
        <v>295.84500000000003</v>
      </c>
      <c r="H10100" s="115">
        <f t="shared" si="314"/>
        <v>1.0068371472522089</v>
      </c>
      <c r="I10100" s="115">
        <f t="shared" si="315"/>
        <v>150.25710000000001</v>
      </c>
    </row>
    <row r="10101" spans="1:9" hidden="1">
      <c r="A10101" s="115" t="s">
        <v>26486</v>
      </c>
      <c r="B10101" s="115" t="s">
        <v>26487</v>
      </c>
      <c r="C10101" s="115" t="s">
        <v>25361</v>
      </c>
      <c r="D10101" s="115" t="s">
        <v>8378</v>
      </c>
      <c r="E10101" s="115">
        <v>17.455100000000002</v>
      </c>
      <c r="F10101" s="674">
        <v>293.83600000000001</v>
      </c>
      <c r="G10101" s="674">
        <v>295.84500000000003</v>
      </c>
      <c r="H10101" s="115">
        <f t="shared" si="314"/>
        <v>1.0068371472522089</v>
      </c>
      <c r="I10101" s="115">
        <f t="shared" si="315"/>
        <v>17.574400000000001</v>
      </c>
    </row>
    <row r="10102" spans="1:9" hidden="1">
      <c r="A10102" s="115" t="s">
        <v>26488</v>
      </c>
      <c r="B10102" s="115" t="s">
        <v>26489</v>
      </c>
      <c r="C10102" s="115" t="s">
        <v>25364</v>
      </c>
      <c r="D10102" s="115" t="s">
        <v>8378</v>
      </c>
      <c r="E10102" s="115">
        <v>50.078499999999998</v>
      </c>
      <c r="F10102" s="674">
        <v>293.83600000000001</v>
      </c>
      <c r="G10102" s="674">
        <v>295.84500000000003</v>
      </c>
      <c r="H10102" s="115">
        <f t="shared" si="314"/>
        <v>1.0068371472522089</v>
      </c>
      <c r="I10102" s="115">
        <f t="shared" si="315"/>
        <v>50.420900000000003</v>
      </c>
    </row>
    <row r="10103" spans="1:9" hidden="1">
      <c r="A10103" s="115" t="s">
        <v>26490</v>
      </c>
      <c r="B10103" s="115" t="s">
        <v>26491</v>
      </c>
      <c r="C10103" s="115" t="s">
        <v>25367</v>
      </c>
      <c r="D10103" s="115" t="s">
        <v>8378</v>
      </c>
      <c r="E10103" s="115">
        <v>122.4358</v>
      </c>
      <c r="F10103" s="674">
        <v>293.83600000000001</v>
      </c>
      <c r="G10103" s="674">
        <v>295.84500000000003</v>
      </c>
      <c r="H10103" s="115">
        <f t="shared" si="314"/>
        <v>1.0068371472522089</v>
      </c>
      <c r="I10103" s="115">
        <f t="shared" si="315"/>
        <v>123.27290000000001</v>
      </c>
    </row>
    <row r="10104" spans="1:9" hidden="1">
      <c r="A10104" s="115" t="s">
        <v>26492</v>
      </c>
      <c r="B10104" s="115" t="s">
        <v>26493</v>
      </c>
      <c r="C10104" s="115" t="s">
        <v>25370</v>
      </c>
      <c r="D10104" s="115" t="s">
        <v>8378</v>
      </c>
      <c r="E10104" s="115">
        <v>29.4238</v>
      </c>
      <c r="F10104" s="674">
        <v>293.83600000000001</v>
      </c>
      <c r="G10104" s="674">
        <v>295.84500000000003</v>
      </c>
      <c r="H10104" s="115">
        <f t="shared" si="314"/>
        <v>1.0068371472522089</v>
      </c>
      <c r="I10104" s="115">
        <f t="shared" si="315"/>
        <v>29.625</v>
      </c>
    </row>
    <row r="10105" spans="1:9" hidden="1">
      <c r="A10105" s="115" t="s">
        <v>26494</v>
      </c>
      <c r="B10105" s="115" t="s">
        <v>26495</v>
      </c>
      <c r="C10105" s="115" t="s">
        <v>25373</v>
      </c>
      <c r="D10105" s="115" t="s">
        <v>1453</v>
      </c>
      <c r="E10105" s="115">
        <v>3096.2962000000002</v>
      </c>
      <c r="F10105" s="674">
        <v>293.83600000000001</v>
      </c>
      <c r="G10105" s="674">
        <v>295.84500000000003</v>
      </c>
      <c r="H10105" s="115">
        <f t="shared" si="314"/>
        <v>1.0068371472522089</v>
      </c>
      <c r="I10105" s="115">
        <f t="shared" si="315"/>
        <v>3117.4659999999999</v>
      </c>
    </row>
    <row r="10106" spans="1:9" hidden="1">
      <c r="A10106" s="115" t="s">
        <v>26496</v>
      </c>
      <c r="B10106" s="115" t="s">
        <v>26497</v>
      </c>
      <c r="C10106" s="115" t="s">
        <v>25376</v>
      </c>
      <c r="D10106" s="115" t="s">
        <v>1453</v>
      </c>
      <c r="E10106" s="115">
        <v>451.87279999999998</v>
      </c>
      <c r="F10106" s="674">
        <v>293.83600000000001</v>
      </c>
      <c r="G10106" s="674">
        <v>295.84500000000003</v>
      </c>
      <c r="H10106" s="115">
        <f t="shared" si="314"/>
        <v>1.0068371472522089</v>
      </c>
      <c r="I10106" s="115">
        <f t="shared" si="315"/>
        <v>454.96230000000003</v>
      </c>
    </row>
    <row r="10107" spans="1:9" hidden="1">
      <c r="A10107" s="115" t="s">
        <v>26498</v>
      </c>
      <c r="B10107" s="115" t="s">
        <v>26499</v>
      </c>
      <c r="C10107" s="115" t="s">
        <v>25379</v>
      </c>
      <c r="D10107" s="115" t="s">
        <v>1453</v>
      </c>
      <c r="E10107" s="115">
        <v>420.84059999999999</v>
      </c>
      <c r="F10107" s="674">
        <v>293.83600000000001</v>
      </c>
      <c r="G10107" s="674">
        <v>295.84500000000003</v>
      </c>
      <c r="H10107" s="115">
        <f t="shared" si="314"/>
        <v>1.0068371472522089</v>
      </c>
      <c r="I10107" s="115">
        <f t="shared" si="315"/>
        <v>423.71789999999999</v>
      </c>
    </row>
    <row r="10108" spans="1:9" hidden="1">
      <c r="A10108" s="115" t="s">
        <v>26500</v>
      </c>
      <c r="B10108" s="115" t="s">
        <v>26501</v>
      </c>
      <c r="C10108" s="115" t="s">
        <v>25382</v>
      </c>
      <c r="D10108" s="115" t="s">
        <v>1453</v>
      </c>
      <c r="E10108" s="115">
        <v>463.66120000000001</v>
      </c>
      <c r="F10108" s="674">
        <v>293.83600000000001</v>
      </c>
      <c r="G10108" s="674">
        <v>295.84500000000003</v>
      </c>
      <c r="H10108" s="115">
        <f t="shared" si="314"/>
        <v>1.0068371472522089</v>
      </c>
      <c r="I10108" s="115">
        <f t="shared" si="315"/>
        <v>466.8313</v>
      </c>
    </row>
    <row r="10109" spans="1:9" hidden="1">
      <c r="A10109" s="115" t="s">
        <v>26502</v>
      </c>
      <c r="B10109" s="115" t="s">
        <v>26503</v>
      </c>
      <c r="C10109" s="115" t="s">
        <v>25385</v>
      </c>
      <c r="D10109" s="115" t="s">
        <v>1453</v>
      </c>
      <c r="E10109" s="115">
        <v>667.0403</v>
      </c>
      <c r="F10109" s="674">
        <v>293.83600000000001</v>
      </c>
      <c r="G10109" s="674">
        <v>295.84500000000003</v>
      </c>
      <c r="H10109" s="115">
        <f t="shared" si="314"/>
        <v>1.0068371472522089</v>
      </c>
      <c r="I10109" s="115">
        <f t="shared" si="315"/>
        <v>671.601</v>
      </c>
    </row>
    <row r="10110" spans="1:9" hidden="1">
      <c r="A10110" s="115" t="s">
        <v>26504</v>
      </c>
      <c r="B10110" s="115" t="s">
        <v>26505</v>
      </c>
      <c r="C10110" s="115" t="s">
        <v>25388</v>
      </c>
      <c r="D10110" s="115" t="s">
        <v>1453</v>
      </c>
      <c r="E10110" s="115">
        <v>670.65239999999994</v>
      </c>
      <c r="F10110" s="674">
        <v>293.83600000000001</v>
      </c>
      <c r="G10110" s="674">
        <v>295.84500000000003</v>
      </c>
      <c r="H10110" s="115">
        <f t="shared" si="314"/>
        <v>1.0068371472522089</v>
      </c>
      <c r="I10110" s="115">
        <f t="shared" si="315"/>
        <v>675.23770000000002</v>
      </c>
    </row>
    <row r="10111" spans="1:9" hidden="1">
      <c r="A10111" s="115" t="s">
        <v>26506</v>
      </c>
      <c r="B10111" s="115" t="s">
        <v>26507</v>
      </c>
      <c r="C10111" s="115" t="s">
        <v>25391</v>
      </c>
      <c r="D10111" s="115" t="s">
        <v>1453</v>
      </c>
      <c r="E10111" s="115">
        <v>670.58810000000005</v>
      </c>
      <c r="F10111" s="674">
        <v>293.83600000000001</v>
      </c>
      <c r="G10111" s="674">
        <v>295.84500000000003</v>
      </c>
      <c r="H10111" s="115">
        <f t="shared" si="314"/>
        <v>1.0068371472522089</v>
      </c>
      <c r="I10111" s="115">
        <f t="shared" si="315"/>
        <v>675.173</v>
      </c>
    </row>
    <row r="10112" spans="1:9" hidden="1">
      <c r="A10112" s="115" t="s">
        <v>26508</v>
      </c>
      <c r="B10112" s="115" t="s">
        <v>26509</v>
      </c>
      <c r="C10112" s="115" t="s">
        <v>25394</v>
      </c>
      <c r="D10112" s="115" t="s">
        <v>1453</v>
      </c>
      <c r="E10112" s="115">
        <v>430.37720000000002</v>
      </c>
      <c r="F10112" s="674">
        <v>293.83600000000001</v>
      </c>
      <c r="G10112" s="674">
        <v>295.84500000000003</v>
      </c>
      <c r="H10112" s="115">
        <f t="shared" si="314"/>
        <v>1.0068371472522089</v>
      </c>
      <c r="I10112" s="115">
        <f t="shared" si="315"/>
        <v>433.31979999999999</v>
      </c>
    </row>
    <row r="10113" spans="1:9" hidden="1">
      <c r="A10113" s="115" t="s">
        <v>26510</v>
      </c>
      <c r="B10113" s="115" t="s">
        <v>26511</v>
      </c>
      <c r="C10113" s="115" t="s">
        <v>25397</v>
      </c>
      <c r="D10113" s="115" t="s">
        <v>1453</v>
      </c>
      <c r="E10113" s="115">
        <v>500.86630000000002</v>
      </c>
      <c r="F10113" s="674">
        <v>293.83600000000001</v>
      </c>
      <c r="G10113" s="674">
        <v>295.84500000000003</v>
      </c>
      <c r="H10113" s="115">
        <f t="shared" si="314"/>
        <v>1.0068371472522089</v>
      </c>
      <c r="I10113" s="115">
        <f t="shared" si="315"/>
        <v>504.29079999999999</v>
      </c>
    </row>
    <row r="10114" spans="1:9" hidden="1">
      <c r="A10114" s="115" t="s">
        <v>26512</v>
      </c>
      <c r="B10114" s="115" t="s">
        <v>26513</v>
      </c>
      <c r="C10114" s="115" t="s">
        <v>25400</v>
      </c>
      <c r="D10114" s="115" t="s">
        <v>2038</v>
      </c>
      <c r="E10114" s="115">
        <v>55.111499999999999</v>
      </c>
      <c r="F10114" s="674">
        <v>293.83600000000001</v>
      </c>
      <c r="G10114" s="674">
        <v>295.84500000000003</v>
      </c>
      <c r="H10114" s="115">
        <f t="shared" si="314"/>
        <v>1.0068371472522089</v>
      </c>
      <c r="I10114" s="115">
        <f t="shared" si="315"/>
        <v>55.488300000000002</v>
      </c>
    </row>
    <row r="10115" spans="1:9" hidden="1">
      <c r="A10115" s="115" t="s">
        <v>26514</v>
      </c>
      <c r="B10115" s="115" t="s">
        <v>26515</v>
      </c>
      <c r="C10115" s="115" t="s">
        <v>25403</v>
      </c>
      <c r="D10115" s="115" t="s">
        <v>2038</v>
      </c>
      <c r="E10115" s="115">
        <v>56.403100000000002</v>
      </c>
      <c r="F10115" s="674">
        <v>293.83600000000001</v>
      </c>
      <c r="G10115" s="674">
        <v>295.84500000000003</v>
      </c>
      <c r="H10115" s="115">
        <f t="shared" si="314"/>
        <v>1.0068371472522089</v>
      </c>
      <c r="I10115" s="115">
        <f t="shared" si="315"/>
        <v>56.788699999999999</v>
      </c>
    </row>
    <row r="10116" spans="1:9" hidden="1">
      <c r="A10116" s="115" t="s">
        <v>26516</v>
      </c>
      <c r="B10116" s="115" t="s">
        <v>26517</v>
      </c>
      <c r="C10116" s="115" t="s">
        <v>25406</v>
      </c>
      <c r="D10116" s="115" t="s">
        <v>2038</v>
      </c>
      <c r="E10116" s="115">
        <v>57.465899999999998</v>
      </c>
      <c r="F10116" s="674">
        <v>293.83600000000001</v>
      </c>
      <c r="G10116" s="674">
        <v>295.84500000000003</v>
      </c>
      <c r="H10116" s="115">
        <f t="shared" si="314"/>
        <v>1.0068371472522089</v>
      </c>
      <c r="I10116" s="115">
        <f t="shared" si="315"/>
        <v>57.858800000000002</v>
      </c>
    </row>
    <row r="10117" spans="1:9" hidden="1">
      <c r="A10117" s="115" t="s">
        <v>26518</v>
      </c>
      <c r="B10117" s="115" t="s">
        <v>26519</v>
      </c>
      <c r="C10117" s="115" t="s">
        <v>25409</v>
      </c>
      <c r="D10117" s="115" t="s">
        <v>2038</v>
      </c>
      <c r="E10117" s="115">
        <v>59.018700000000003</v>
      </c>
      <c r="F10117" s="674">
        <v>293.83600000000001</v>
      </c>
      <c r="G10117" s="674">
        <v>295.84500000000003</v>
      </c>
      <c r="H10117" s="115">
        <f t="shared" ref="H10117:H10180" si="316">G10117/F10117</f>
        <v>1.0068371472522089</v>
      </c>
      <c r="I10117" s="115">
        <f t="shared" ref="I10117:I10180" si="317">ROUND(H10117*E10117,4)</f>
        <v>59.422199999999997</v>
      </c>
    </row>
    <row r="10118" spans="1:9" hidden="1">
      <c r="A10118" s="115" t="s">
        <v>26520</v>
      </c>
      <c r="B10118" s="115" t="s">
        <v>26521</v>
      </c>
      <c r="C10118" s="115" t="s">
        <v>25412</v>
      </c>
      <c r="D10118" s="115" t="s">
        <v>2038</v>
      </c>
      <c r="E10118" s="115">
        <v>64.543700000000001</v>
      </c>
      <c r="F10118" s="674">
        <v>293.83600000000001</v>
      </c>
      <c r="G10118" s="674">
        <v>295.84500000000003</v>
      </c>
      <c r="H10118" s="115">
        <f t="shared" si="316"/>
        <v>1.0068371472522089</v>
      </c>
      <c r="I10118" s="115">
        <f t="shared" si="317"/>
        <v>64.984999999999999</v>
      </c>
    </row>
    <row r="10119" spans="1:9" hidden="1">
      <c r="A10119" s="115" t="s">
        <v>26522</v>
      </c>
      <c r="B10119" s="115" t="s">
        <v>26523</v>
      </c>
      <c r="C10119" s="115" t="s">
        <v>25415</v>
      </c>
      <c r="D10119" s="115" t="s">
        <v>2038</v>
      </c>
      <c r="E10119" s="115">
        <v>66.422300000000007</v>
      </c>
      <c r="F10119" s="674">
        <v>293.83600000000001</v>
      </c>
      <c r="G10119" s="674">
        <v>295.84500000000003</v>
      </c>
      <c r="H10119" s="115">
        <f t="shared" si="316"/>
        <v>1.0068371472522089</v>
      </c>
      <c r="I10119" s="115">
        <f t="shared" si="317"/>
        <v>66.876400000000004</v>
      </c>
    </row>
    <row r="10120" spans="1:9" hidden="1">
      <c r="A10120" s="115" t="s">
        <v>26524</v>
      </c>
      <c r="B10120" s="115" t="s">
        <v>26525</v>
      </c>
      <c r="C10120" s="115" t="s">
        <v>25418</v>
      </c>
      <c r="D10120" s="115" t="s">
        <v>2038</v>
      </c>
      <c r="E10120" s="115">
        <v>67.968199999999996</v>
      </c>
      <c r="F10120" s="674">
        <v>293.83600000000001</v>
      </c>
      <c r="G10120" s="674">
        <v>295.84500000000003</v>
      </c>
      <c r="H10120" s="115">
        <f t="shared" si="316"/>
        <v>1.0068371472522089</v>
      </c>
      <c r="I10120" s="115">
        <f t="shared" si="317"/>
        <v>68.432900000000004</v>
      </c>
    </row>
    <row r="10121" spans="1:9" hidden="1">
      <c r="A10121" s="115" t="s">
        <v>26526</v>
      </c>
      <c r="B10121" s="115" t="s">
        <v>26527</v>
      </c>
      <c r="C10121" s="115" t="s">
        <v>25421</v>
      </c>
      <c r="D10121" s="115" t="s">
        <v>2038</v>
      </c>
      <c r="E10121" s="115">
        <v>70.226799999999997</v>
      </c>
      <c r="F10121" s="674">
        <v>293.83600000000001</v>
      </c>
      <c r="G10121" s="674">
        <v>295.84500000000003</v>
      </c>
      <c r="H10121" s="115">
        <f t="shared" si="316"/>
        <v>1.0068371472522089</v>
      </c>
      <c r="I10121" s="115">
        <f t="shared" si="317"/>
        <v>70.706999999999994</v>
      </c>
    </row>
    <row r="10122" spans="1:9" hidden="1">
      <c r="A10122" s="115" t="s">
        <v>26528</v>
      </c>
      <c r="B10122" s="115" t="s">
        <v>26529</v>
      </c>
      <c r="C10122" s="115" t="s">
        <v>25424</v>
      </c>
      <c r="D10122" s="115" t="s">
        <v>2038</v>
      </c>
      <c r="E10122" s="115">
        <v>75.862300000000005</v>
      </c>
      <c r="F10122" s="674">
        <v>293.83600000000001</v>
      </c>
      <c r="G10122" s="674">
        <v>295.84500000000003</v>
      </c>
      <c r="H10122" s="115">
        <f t="shared" si="316"/>
        <v>1.0068371472522089</v>
      </c>
      <c r="I10122" s="115">
        <f t="shared" si="317"/>
        <v>76.381</v>
      </c>
    </row>
    <row r="10123" spans="1:9" hidden="1">
      <c r="A10123" s="115" t="s">
        <v>26530</v>
      </c>
      <c r="B10123" s="115" t="s">
        <v>26531</v>
      </c>
      <c r="C10123" s="115" t="s">
        <v>25427</v>
      </c>
      <c r="D10123" s="115" t="s">
        <v>2038</v>
      </c>
      <c r="E10123" s="115">
        <v>78.445300000000003</v>
      </c>
      <c r="F10123" s="674">
        <v>293.83600000000001</v>
      </c>
      <c r="G10123" s="674">
        <v>295.84500000000003</v>
      </c>
      <c r="H10123" s="115">
        <f t="shared" si="316"/>
        <v>1.0068371472522089</v>
      </c>
      <c r="I10123" s="115">
        <f t="shared" si="317"/>
        <v>78.9816</v>
      </c>
    </row>
    <row r="10124" spans="1:9" hidden="1">
      <c r="A10124" s="115" t="s">
        <v>26532</v>
      </c>
      <c r="B10124" s="115" t="s">
        <v>26533</v>
      </c>
      <c r="C10124" s="115" t="s">
        <v>25430</v>
      </c>
      <c r="D10124" s="115" t="s">
        <v>2038</v>
      </c>
      <c r="E10124" s="115">
        <v>80.570899999999995</v>
      </c>
      <c r="F10124" s="674">
        <v>293.83600000000001</v>
      </c>
      <c r="G10124" s="674">
        <v>295.84500000000003</v>
      </c>
      <c r="H10124" s="115">
        <f t="shared" si="316"/>
        <v>1.0068371472522089</v>
      </c>
      <c r="I10124" s="115">
        <f t="shared" si="317"/>
        <v>81.121799999999993</v>
      </c>
    </row>
    <row r="10125" spans="1:9" hidden="1">
      <c r="A10125" s="115" t="s">
        <v>26534</v>
      </c>
      <c r="B10125" s="115" t="s">
        <v>26535</v>
      </c>
      <c r="C10125" s="115" t="s">
        <v>25433</v>
      </c>
      <c r="D10125" s="115" t="s">
        <v>2038</v>
      </c>
      <c r="E10125" s="115">
        <v>83.676599999999993</v>
      </c>
      <c r="F10125" s="674">
        <v>293.83600000000001</v>
      </c>
      <c r="G10125" s="674">
        <v>295.84500000000003</v>
      </c>
      <c r="H10125" s="115">
        <f t="shared" si="316"/>
        <v>1.0068371472522089</v>
      </c>
      <c r="I10125" s="115">
        <f t="shared" si="317"/>
        <v>84.248699999999999</v>
      </c>
    </row>
    <row r="10126" spans="1:9" hidden="1">
      <c r="A10126" s="115" t="s">
        <v>26536</v>
      </c>
      <c r="B10126" s="115" t="s">
        <v>26537</v>
      </c>
      <c r="C10126" s="115" t="s">
        <v>25436</v>
      </c>
      <c r="D10126" s="115" t="s">
        <v>1242</v>
      </c>
      <c r="E10126" s="115">
        <v>115.8083</v>
      </c>
      <c r="F10126" s="674">
        <v>293.83600000000001</v>
      </c>
      <c r="G10126" s="674">
        <v>295.84500000000003</v>
      </c>
      <c r="H10126" s="115">
        <f t="shared" si="316"/>
        <v>1.0068371472522089</v>
      </c>
      <c r="I10126" s="115">
        <f t="shared" si="317"/>
        <v>116.6001</v>
      </c>
    </row>
    <row r="10127" spans="1:9" hidden="1">
      <c r="A10127" s="115" t="s">
        <v>26538</v>
      </c>
      <c r="B10127" s="115" t="s">
        <v>26539</v>
      </c>
      <c r="C10127" s="115" t="s">
        <v>25439</v>
      </c>
      <c r="D10127" s="115" t="s">
        <v>2038</v>
      </c>
      <c r="E10127" s="115">
        <v>1010.9956</v>
      </c>
      <c r="F10127" s="674">
        <v>293.83600000000001</v>
      </c>
      <c r="G10127" s="674">
        <v>295.84500000000003</v>
      </c>
      <c r="H10127" s="115">
        <f t="shared" si="316"/>
        <v>1.0068371472522089</v>
      </c>
      <c r="I10127" s="115">
        <f t="shared" si="317"/>
        <v>1017.9079</v>
      </c>
    </row>
    <row r="10128" spans="1:9" hidden="1">
      <c r="A10128" s="115" t="s">
        <v>26540</v>
      </c>
      <c r="B10128" s="115" t="s">
        <v>26541</v>
      </c>
      <c r="C10128" s="115" t="s">
        <v>25442</v>
      </c>
      <c r="D10128" s="115" t="s">
        <v>8378</v>
      </c>
      <c r="E10128" s="115">
        <v>9.3276000000000003</v>
      </c>
      <c r="F10128" s="674">
        <v>293.83600000000001</v>
      </c>
      <c r="G10128" s="674">
        <v>295.84500000000003</v>
      </c>
      <c r="H10128" s="115">
        <f t="shared" si="316"/>
        <v>1.0068371472522089</v>
      </c>
      <c r="I10128" s="115">
        <f t="shared" si="317"/>
        <v>9.3914000000000009</v>
      </c>
    </row>
    <row r="10129" spans="1:9" hidden="1">
      <c r="A10129" s="115" t="s">
        <v>26542</v>
      </c>
      <c r="B10129" s="115" t="s">
        <v>26543</v>
      </c>
      <c r="C10129" s="115" t="s">
        <v>25445</v>
      </c>
      <c r="D10129" s="115" t="s">
        <v>8378</v>
      </c>
      <c r="E10129" s="115">
        <v>19.244599999999998</v>
      </c>
      <c r="F10129" s="674">
        <v>293.83600000000001</v>
      </c>
      <c r="G10129" s="674">
        <v>295.84500000000003</v>
      </c>
      <c r="H10129" s="115">
        <f t="shared" si="316"/>
        <v>1.0068371472522089</v>
      </c>
      <c r="I10129" s="115">
        <f t="shared" si="317"/>
        <v>19.376200000000001</v>
      </c>
    </row>
    <row r="10130" spans="1:9" hidden="1">
      <c r="A10130" s="115" t="s">
        <v>26544</v>
      </c>
      <c r="B10130" s="115" t="s">
        <v>26545</v>
      </c>
      <c r="C10130" s="115" t="s">
        <v>25448</v>
      </c>
      <c r="D10130" s="115" t="s">
        <v>8378</v>
      </c>
      <c r="E10130" s="115">
        <v>19.1234</v>
      </c>
      <c r="F10130" s="674">
        <v>293.83600000000001</v>
      </c>
      <c r="G10130" s="674">
        <v>295.84500000000003</v>
      </c>
      <c r="H10130" s="115">
        <f t="shared" si="316"/>
        <v>1.0068371472522089</v>
      </c>
      <c r="I10130" s="115">
        <f t="shared" si="317"/>
        <v>19.254100000000001</v>
      </c>
    </row>
    <row r="10131" spans="1:9" hidden="1">
      <c r="A10131" s="115" t="s">
        <v>26546</v>
      </c>
      <c r="B10131" s="115" t="s">
        <v>26547</v>
      </c>
      <c r="C10131" s="115" t="s">
        <v>25451</v>
      </c>
      <c r="D10131" s="115" t="s">
        <v>8378</v>
      </c>
      <c r="E10131" s="115">
        <v>12.1668</v>
      </c>
      <c r="F10131" s="674">
        <v>293.83600000000001</v>
      </c>
      <c r="G10131" s="674">
        <v>295.84500000000003</v>
      </c>
      <c r="H10131" s="115">
        <f t="shared" si="316"/>
        <v>1.0068371472522089</v>
      </c>
      <c r="I10131" s="115">
        <f t="shared" si="317"/>
        <v>12.25</v>
      </c>
    </row>
    <row r="10132" spans="1:9" hidden="1">
      <c r="A10132" s="115" t="s">
        <v>26548</v>
      </c>
      <c r="B10132" s="115" t="s">
        <v>26549</v>
      </c>
      <c r="C10132" s="115" t="s">
        <v>25454</v>
      </c>
      <c r="D10132" s="115" t="s">
        <v>8378</v>
      </c>
      <c r="E10132" s="115">
        <v>20.491800000000001</v>
      </c>
      <c r="F10132" s="674">
        <v>293.83600000000001</v>
      </c>
      <c r="G10132" s="674">
        <v>295.84500000000003</v>
      </c>
      <c r="H10132" s="115">
        <f t="shared" si="316"/>
        <v>1.0068371472522089</v>
      </c>
      <c r="I10132" s="115">
        <f t="shared" si="317"/>
        <v>20.631900000000002</v>
      </c>
    </row>
    <row r="10133" spans="1:9" hidden="1">
      <c r="A10133" s="115" t="s">
        <v>26550</v>
      </c>
      <c r="B10133" s="115" t="s">
        <v>26551</v>
      </c>
      <c r="C10133" s="115" t="s">
        <v>25457</v>
      </c>
      <c r="D10133" s="115" t="s">
        <v>8378</v>
      </c>
      <c r="E10133" s="115">
        <v>19.566800000000001</v>
      </c>
      <c r="F10133" s="674">
        <v>293.83600000000001</v>
      </c>
      <c r="G10133" s="674">
        <v>295.84500000000003</v>
      </c>
      <c r="H10133" s="115">
        <f t="shared" si="316"/>
        <v>1.0068371472522089</v>
      </c>
      <c r="I10133" s="115">
        <f t="shared" si="317"/>
        <v>19.700600000000001</v>
      </c>
    </row>
    <row r="10134" spans="1:9" hidden="1">
      <c r="A10134" s="115" t="s">
        <v>26552</v>
      </c>
      <c r="B10134" s="115" t="s">
        <v>26553</v>
      </c>
      <c r="C10134" s="115" t="s">
        <v>25460</v>
      </c>
      <c r="D10134" s="115" t="s">
        <v>8378</v>
      </c>
      <c r="E10134" s="115">
        <v>18.137599999999999</v>
      </c>
      <c r="F10134" s="674">
        <v>293.83600000000001</v>
      </c>
      <c r="G10134" s="674">
        <v>295.84500000000003</v>
      </c>
      <c r="H10134" s="115">
        <f t="shared" si="316"/>
        <v>1.0068371472522089</v>
      </c>
      <c r="I10134" s="115">
        <f t="shared" si="317"/>
        <v>18.261600000000001</v>
      </c>
    </row>
    <row r="10135" spans="1:9" hidden="1">
      <c r="A10135" s="115" t="s">
        <v>26554</v>
      </c>
      <c r="B10135" s="115" t="s">
        <v>26555</v>
      </c>
      <c r="C10135" s="115" t="s">
        <v>25463</v>
      </c>
      <c r="D10135" s="115" t="s">
        <v>8378</v>
      </c>
      <c r="E10135" s="115">
        <v>17.052</v>
      </c>
      <c r="F10135" s="674">
        <v>293.83600000000001</v>
      </c>
      <c r="G10135" s="674">
        <v>295.84500000000003</v>
      </c>
      <c r="H10135" s="115">
        <f t="shared" si="316"/>
        <v>1.0068371472522089</v>
      </c>
      <c r="I10135" s="115">
        <f t="shared" si="317"/>
        <v>17.168600000000001</v>
      </c>
    </row>
    <row r="10136" spans="1:9" hidden="1">
      <c r="A10136" s="115" t="s">
        <v>26556</v>
      </c>
      <c r="B10136" s="115" t="s">
        <v>26557</v>
      </c>
      <c r="C10136" s="115" t="s">
        <v>25466</v>
      </c>
      <c r="D10136" s="115" t="s">
        <v>8378</v>
      </c>
      <c r="E10136" s="115">
        <v>17.520299999999999</v>
      </c>
      <c r="F10136" s="674">
        <v>293.83600000000001</v>
      </c>
      <c r="G10136" s="674">
        <v>295.84500000000003</v>
      </c>
      <c r="H10136" s="115">
        <f t="shared" si="316"/>
        <v>1.0068371472522089</v>
      </c>
      <c r="I10136" s="115">
        <f t="shared" si="317"/>
        <v>17.6401</v>
      </c>
    </row>
    <row r="10137" spans="1:9" hidden="1">
      <c r="A10137" s="115" t="s">
        <v>26558</v>
      </c>
      <c r="B10137" s="115" t="s">
        <v>26559</v>
      </c>
      <c r="C10137" s="115" t="s">
        <v>25469</v>
      </c>
      <c r="D10137" s="115" t="s">
        <v>8378</v>
      </c>
      <c r="E10137" s="115">
        <v>16.8065</v>
      </c>
      <c r="F10137" s="674">
        <v>293.83600000000001</v>
      </c>
      <c r="G10137" s="674">
        <v>295.84500000000003</v>
      </c>
      <c r="H10137" s="115">
        <f t="shared" si="316"/>
        <v>1.0068371472522089</v>
      </c>
      <c r="I10137" s="115">
        <f t="shared" si="317"/>
        <v>16.921399999999998</v>
      </c>
    </row>
    <row r="10138" spans="1:9" hidden="1">
      <c r="A10138" s="115" t="s">
        <v>26560</v>
      </c>
      <c r="B10138" s="115" t="s">
        <v>26561</v>
      </c>
      <c r="C10138" s="115" t="s">
        <v>25472</v>
      </c>
      <c r="D10138" s="115" t="s">
        <v>8378</v>
      </c>
      <c r="E10138" s="115">
        <v>15.4916</v>
      </c>
      <c r="F10138" s="674">
        <v>293.83600000000001</v>
      </c>
      <c r="G10138" s="674">
        <v>295.84500000000003</v>
      </c>
      <c r="H10138" s="115">
        <f t="shared" si="316"/>
        <v>1.0068371472522089</v>
      </c>
      <c r="I10138" s="115">
        <f t="shared" si="317"/>
        <v>15.5975</v>
      </c>
    </row>
    <row r="10139" spans="1:9" hidden="1">
      <c r="A10139" s="115" t="s">
        <v>26562</v>
      </c>
      <c r="B10139" s="115" t="s">
        <v>26563</v>
      </c>
      <c r="C10139" s="115" t="s">
        <v>25475</v>
      </c>
      <c r="D10139" s="115" t="s">
        <v>8378</v>
      </c>
      <c r="E10139" s="115">
        <v>14.429399999999999</v>
      </c>
      <c r="F10139" s="674">
        <v>293.83600000000001</v>
      </c>
      <c r="G10139" s="674">
        <v>295.84500000000003</v>
      </c>
      <c r="H10139" s="115">
        <f t="shared" si="316"/>
        <v>1.0068371472522089</v>
      </c>
      <c r="I10139" s="115">
        <f t="shared" si="317"/>
        <v>14.5281</v>
      </c>
    </row>
    <row r="10140" spans="1:9" hidden="1">
      <c r="A10140" s="115" t="s">
        <v>26564</v>
      </c>
      <c r="B10140" s="115" t="s">
        <v>26565</v>
      </c>
      <c r="C10140" s="115" t="s">
        <v>25478</v>
      </c>
      <c r="D10140" s="115" t="s">
        <v>8378</v>
      </c>
      <c r="E10140" s="115">
        <v>14.206799999999999</v>
      </c>
      <c r="F10140" s="674">
        <v>293.83600000000001</v>
      </c>
      <c r="G10140" s="674">
        <v>295.84500000000003</v>
      </c>
      <c r="H10140" s="115">
        <f t="shared" si="316"/>
        <v>1.0068371472522089</v>
      </c>
      <c r="I10140" s="115">
        <f t="shared" si="317"/>
        <v>14.303900000000001</v>
      </c>
    </row>
    <row r="10141" spans="1:9" hidden="1">
      <c r="A10141" s="115" t="s">
        <v>26566</v>
      </c>
      <c r="B10141" s="115" t="s">
        <v>26567</v>
      </c>
      <c r="C10141" s="115" t="s">
        <v>25481</v>
      </c>
      <c r="D10141" s="115" t="s">
        <v>8378</v>
      </c>
      <c r="E10141" s="115">
        <v>14.3712</v>
      </c>
      <c r="F10141" s="674">
        <v>293.83600000000001</v>
      </c>
      <c r="G10141" s="674">
        <v>295.84500000000003</v>
      </c>
      <c r="H10141" s="115">
        <f t="shared" si="316"/>
        <v>1.0068371472522089</v>
      </c>
      <c r="I10141" s="115">
        <f t="shared" si="317"/>
        <v>14.4695</v>
      </c>
    </row>
    <row r="10142" spans="1:9" hidden="1">
      <c r="A10142" s="115" t="s">
        <v>26568</v>
      </c>
      <c r="B10142" s="115" t="s">
        <v>26569</v>
      </c>
      <c r="C10142" s="115" t="s">
        <v>25484</v>
      </c>
      <c r="D10142" s="115" t="s">
        <v>8378</v>
      </c>
      <c r="E10142" s="115">
        <v>14.103999999999999</v>
      </c>
      <c r="F10142" s="674">
        <v>293.83600000000001</v>
      </c>
      <c r="G10142" s="674">
        <v>295.84500000000003</v>
      </c>
      <c r="H10142" s="115">
        <f t="shared" si="316"/>
        <v>1.0068371472522089</v>
      </c>
      <c r="I10142" s="115">
        <f t="shared" si="317"/>
        <v>14.2004</v>
      </c>
    </row>
    <row r="10143" spans="1:9" hidden="1">
      <c r="A10143" s="115" t="s">
        <v>26570</v>
      </c>
      <c r="B10143" s="115" t="s">
        <v>26571</v>
      </c>
      <c r="C10143" s="115" t="s">
        <v>25487</v>
      </c>
      <c r="D10143" s="115" t="s">
        <v>8378</v>
      </c>
      <c r="E10143" s="115">
        <v>13.77</v>
      </c>
      <c r="F10143" s="674">
        <v>293.83600000000001</v>
      </c>
      <c r="G10143" s="674">
        <v>295.84500000000003</v>
      </c>
      <c r="H10143" s="115">
        <f t="shared" si="316"/>
        <v>1.0068371472522089</v>
      </c>
      <c r="I10143" s="115">
        <f t="shared" si="317"/>
        <v>13.864100000000001</v>
      </c>
    </row>
    <row r="10144" spans="1:9" hidden="1">
      <c r="A10144" s="115" t="s">
        <v>26572</v>
      </c>
      <c r="B10144" s="115" t="s">
        <v>26573</v>
      </c>
      <c r="C10144" s="115" t="s">
        <v>25490</v>
      </c>
      <c r="D10144" s="115" t="s">
        <v>8378</v>
      </c>
      <c r="E10144" s="115">
        <v>4.2950999999999997</v>
      </c>
      <c r="F10144" s="674">
        <v>293.83600000000001</v>
      </c>
      <c r="G10144" s="674">
        <v>295.84500000000003</v>
      </c>
      <c r="H10144" s="115">
        <f t="shared" si="316"/>
        <v>1.0068371472522089</v>
      </c>
      <c r="I10144" s="115">
        <f t="shared" si="317"/>
        <v>4.3244999999999996</v>
      </c>
    </row>
    <row r="10145" spans="1:9" hidden="1">
      <c r="A10145" s="115" t="s">
        <v>26574</v>
      </c>
      <c r="B10145" s="115" t="s">
        <v>26575</v>
      </c>
      <c r="C10145" s="115" t="s">
        <v>25493</v>
      </c>
      <c r="D10145" s="115" t="s">
        <v>1138</v>
      </c>
      <c r="E10145" s="115">
        <v>404.3974</v>
      </c>
      <c r="F10145" s="674">
        <v>293.83600000000001</v>
      </c>
      <c r="G10145" s="674">
        <v>295.84500000000003</v>
      </c>
      <c r="H10145" s="115">
        <f t="shared" si="316"/>
        <v>1.0068371472522089</v>
      </c>
      <c r="I10145" s="115">
        <f t="shared" si="317"/>
        <v>407.16230000000002</v>
      </c>
    </row>
    <row r="10146" spans="1:9" hidden="1">
      <c r="A10146" s="115" t="s">
        <v>26576</v>
      </c>
      <c r="B10146" s="115" t="s">
        <v>26577</v>
      </c>
      <c r="C10146" s="115" t="s">
        <v>25496</v>
      </c>
      <c r="D10146" s="115" t="s">
        <v>1138</v>
      </c>
      <c r="E10146" s="115">
        <v>626.86500000000001</v>
      </c>
      <c r="F10146" s="674">
        <v>293.83600000000001</v>
      </c>
      <c r="G10146" s="674">
        <v>295.84500000000003</v>
      </c>
      <c r="H10146" s="115">
        <f t="shared" si="316"/>
        <v>1.0068371472522089</v>
      </c>
      <c r="I10146" s="115">
        <f t="shared" si="317"/>
        <v>631.15099999999995</v>
      </c>
    </row>
    <row r="10147" spans="1:9" hidden="1">
      <c r="A10147" s="115" t="s">
        <v>26578</v>
      </c>
      <c r="B10147" s="115" t="s">
        <v>26579</v>
      </c>
      <c r="C10147" s="115" t="s">
        <v>25499</v>
      </c>
      <c r="D10147" s="115" t="s">
        <v>1138</v>
      </c>
      <c r="E10147" s="115">
        <v>698.58240000000001</v>
      </c>
      <c r="F10147" s="674">
        <v>293.83600000000001</v>
      </c>
      <c r="G10147" s="674">
        <v>295.84500000000003</v>
      </c>
      <c r="H10147" s="115">
        <f t="shared" si="316"/>
        <v>1.0068371472522089</v>
      </c>
      <c r="I10147" s="115">
        <f t="shared" si="317"/>
        <v>703.3587</v>
      </c>
    </row>
    <row r="10148" spans="1:9" hidden="1">
      <c r="A10148" s="115" t="s">
        <v>26580</v>
      </c>
      <c r="B10148" s="115" t="s">
        <v>26581</v>
      </c>
      <c r="C10148" s="115" t="s">
        <v>25502</v>
      </c>
      <c r="D10148" s="115" t="s">
        <v>1138</v>
      </c>
      <c r="E10148" s="115">
        <v>879.05470000000003</v>
      </c>
      <c r="F10148" s="674">
        <v>293.83600000000001</v>
      </c>
      <c r="G10148" s="674">
        <v>295.84500000000003</v>
      </c>
      <c r="H10148" s="115">
        <f t="shared" si="316"/>
        <v>1.0068371472522089</v>
      </c>
      <c r="I10148" s="115">
        <f t="shared" si="317"/>
        <v>885.06489999999997</v>
      </c>
    </row>
    <row r="10149" spans="1:9" hidden="1">
      <c r="A10149" s="115" t="s">
        <v>26582</v>
      </c>
      <c r="B10149" s="115" t="s">
        <v>26583</v>
      </c>
      <c r="C10149" s="115" t="s">
        <v>25505</v>
      </c>
      <c r="D10149" s="115" t="s">
        <v>1138</v>
      </c>
      <c r="E10149" s="115">
        <v>926.78030000000001</v>
      </c>
      <c r="F10149" s="674">
        <v>293.83600000000001</v>
      </c>
      <c r="G10149" s="674">
        <v>295.84500000000003</v>
      </c>
      <c r="H10149" s="115">
        <f t="shared" si="316"/>
        <v>1.0068371472522089</v>
      </c>
      <c r="I10149" s="115">
        <f t="shared" si="317"/>
        <v>933.11680000000001</v>
      </c>
    </row>
    <row r="10150" spans="1:9" hidden="1">
      <c r="A10150" s="115" t="s">
        <v>26584</v>
      </c>
      <c r="B10150" s="115" t="s">
        <v>26585</v>
      </c>
      <c r="C10150" s="115" t="s">
        <v>25508</v>
      </c>
      <c r="D10150" s="115" t="s">
        <v>1138</v>
      </c>
      <c r="E10150" s="115">
        <v>6037.7907999999998</v>
      </c>
      <c r="F10150" s="674">
        <v>293.83600000000001</v>
      </c>
      <c r="G10150" s="674">
        <v>295.84500000000003</v>
      </c>
      <c r="H10150" s="115">
        <f t="shared" si="316"/>
        <v>1.0068371472522089</v>
      </c>
      <c r="I10150" s="115">
        <f t="shared" si="317"/>
        <v>6079.0721000000003</v>
      </c>
    </row>
    <row r="10151" spans="1:9" hidden="1">
      <c r="A10151" s="115" t="s">
        <v>26586</v>
      </c>
      <c r="B10151" s="115" t="s">
        <v>26587</v>
      </c>
      <c r="C10151" s="115" t="s">
        <v>25511</v>
      </c>
      <c r="D10151" s="115" t="s">
        <v>1138</v>
      </c>
      <c r="E10151" s="115">
        <v>413.86739999999998</v>
      </c>
      <c r="F10151" s="674">
        <v>293.83600000000001</v>
      </c>
      <c r="G10151" s="674">
        <v>295.84500000000003</v>
      </c>
      <c r="H10151" s="115">
        <f t="shared" si="316"/>
        <v>1.0068371472522089</v>
      </c>
      <c r="I10151" s="115">
        <f t="shared" si="317"/>
        <v>416.69709999999998</v>
      </c>
    </row>
    <row r="10152" spans="1:9" hidden="1">
      <c r="A10152" s="115" t="s">
        <v>26588</v>
      </c>
      <c r="B10152" s="115" t="s">
        <v>26589</v>
      </c>
      <c r="C10152" s="115" t="s">
        <v>25514</v>
      </c>
      <c r="D10152" s="115" t="s">
        <v>1138</v>
      </c>
      <c r="E10152" s="115">
        <v>662.41499999999996</v>
      </c>
      <c r="F10152" s="674">
        <v>293.83600000000001</v>
      </c>
      <c r="G10152" s="674">
        <v>295.84500000000003</v>
      </c>
      <c r="H10152" s="115">
        <f t="shared" si="316"/>
        <v>1.0068371472522089</v>
      </c>
      <c r="I10152" s="115">
        <f t="shared" si="317"/>
        <v>666.94399999999996</v>
      </c>
    </row>
    <row r="10153" spans="1:9" hidden="1">
      <c r="A10153" s="115" t="s">
        <v>26590</v>
      </c>
      <c r="B10153" s="115" t="s">
        <v>26591</v>
      </c>
      <c r="C10153" s="115" t="s">
        <v>25517</v>
      </c>
      <c r="D10153" s="115" t="s">
        <v>1138</v>
      </c>
      <c r="E10153" s="115">
        <v>734.47239999999999</v>
      </c>
      <c r="F10153" s="674">
        <v>293.83600000000001</v>
      </c>
      <c r="G10153" s="674">
        <v>295.84500000000003</v>
      </c>
      <c r="H10153" s="115">
        <f t="shared" si="316"/>
        <v>1.0068371472522089</v>
      </c>
      <c r="I10153" s="115">
        <f t="shared" si="317"/>
        <v>739.4941</v>
      </c>
    </row>
    <row r="10154" spans="1:9" hidden="1">
      <c r="A10154" s="115" t="s">
        <v>26592</v>
      </c>
      <c r="B10154" s="115" t="s">
        <v>26593</v>
      </c>
      <c r="C10154" s="115" t="s">
        <v>25520</v>
      </c>
      <c r="D10154" s="115" t="s">
        <v>1138</v>
      </c>
      <c r="E10154" s="115">
        <v>833.01890000000003</v>
      </c>
      <c r="F10154" s="674">
        <v>293.83600000000001</v>
      </c>
      <c r="G10154" s="674">
        <v>295.84500000000003</v>
      </c>
      <c r="H10154" s="115">
        <f t="shared" si="316"/>
        <v>1.0068371472522089</v>
      </c>
      <c r="I10154" s="115">
        <f t="shared" si="317"/>
        <v>838.71439999999996</v>
      </c>
    </row>
    <row r="10155" spans="1:9" hidden="1">
      <c r="A10155" s="115" t="s">
        <v>26594</v>
      </c>
      <c r="B10155" s="115" t="s">
        <v>26595</v>
      </c>
      <c r="C10155" s="115" t="s">
        <v>25523</v>
      </c>
      <c r="D10155" s="115" t="s">
        <v>1138</v>
      </c>
      <c r="E10155" s="115">
        <v>1050.4247</v>
      </c>
      <c r="F10155" s="674">
        <v>293.83600000000001</v>
      </c>
      <c r="G10155" s="674">
        <v>295.84500000000003</v>
      </c>
      <c r="H10155" s="115">
        <f t="shared" si="316"/>
        <v>1.0068371472522089</v>
      </c>
      <c r="I10155" s="115">
        <f t="shared" si="317"/>
        <v>1057.6066000000001</v>
      </c>
    </row>
    <row r="10156" spans="1:9" hidden="1">
      <c r="A10156" s="115" t="s">
        <v>26596</v>
      </c>
      <c r="B10156" s="115" t="s">
        <v>26597</v>
      </c>
      <c r="C10156" s="115" t="s">
        <v>25526</v>
      </c>
      <c r="D10156" s="115" t="s">
        <v>1138</v>
      </c>
      <c r="E10156" s="115">
        <v>1074.8219999999999</v>
      </c>
      <c r="F10156" s="674">
        <v>293.83600000000001</v>
      </c>
      <c r="G10156" s="674">
        <v>295.84500000000003</v>
      </c>
      <c r="H10156" s="115">
        <f t="shared" si="316"/>
        <v>1.0068371472522089</v>
      </c>
      <c r="I10156" s="115">
        <f t="shared" si="317"/>
        <v>1082.1706999999999</v>
      </c>
    </row>
    <row r="10157" spans="1:9" hidden="1">
      <c r="A10157" s="115" t="s">
        <v>26598</v>
      </c>
      <c r="B10157" s="115" t="s">
        <v>26599</v>
      </c>
      <c r="C10157" s="115" t="s">
        <v>25529</v>
      </c>
      <c r="D10157" s="115" t="s">
        <v>1138</v>
      </c>
      <c r="E10157" s="115">
        <v>1115.8903</v>
      </c>
      <c r="F10157" s="674">
        <v>293.83600000000001</v>
      </c>
      <c r="G10157" s="674">
        <v>295.84500000000003</v>
      </c>
      <c r="H10157" s="115">
        <f t="shared" si="316"/>
        <v>1.0068371472522089</v>
      </c>
      <c r="I10157" s="115">
        <f t="shared" si="317"/>
        <v>1123.5198</v>
      </c>
    </row>
    <row r="10158" spans="1:9" hidden="1">
      <c r="A10158" s="115" t="s">
        <v>26600</v>
      </c>
      <c r="B10158" s="115" t="s">
        <v>26601</v>
      </c>
      <c r="C10158" s="115" t="s">
        <v>25532</v>
      </c>
      <c r="D10158" s="115" t="s">
        <v>1138</v>
      </c>
      <c r="E10158" s="115">
        <v>1572.9548</v>
      </c>
      <c r="F10158" s="674">
        <v>293.83600000000001</v>
      </c>
      <c r="G10158" s="674">
        <v>295.84500000000003</v>
      </c>
      <c r="H10158" s="115">
        <f t="shared" si="316"/>
        <v>1.0068371472522089</v>
      </c>
      <c r="I10158" s="115">
        <f t="shared" si="317"/>
        <v>1583.7093</v>
      </c>
    </row>
    <row r="10159" spans="1:9" hidden="1">
      <c r="A10159" s="115" t="s">
        <v>26602</v>
      </c>
      <c r="B10159" s="115" t="s">
        <v>26603</v>
      </c>
      <c r="C10159" s="115" t="s">
        <v>25535</v>
      </c>
      <c r="D10159" s="115" t="s">
        <v>1138</v>
      </c>
      <c r="E10159" s="115">
        <v>2532.1781000000001</v>
      </c>
      <c r="F10159" s="674">
        <v>293.83600000000001</v>
      </c>
      <c r="G10159" s="674">
        <v>295.84500000000003</v>
      </c>
      <c r="H10159" s="115">
        <f t="shared" si="316"/>
        <v>1.0068371472522089</v>
      </c>
      <c r="I10159" s="115">
        <f t="shared" si="317"/>
        <v>2549.491</v>
      </c>
    </row>
    <row r="10160" spans="1:9" hidden="1">
      <c r="A10160" s="115" t="s">
        <v>26604</v>
      </c>
      <c r="B10160" s="115" t="s">
        <v>26605</v>
      </c>
      <c r="C10160" s="115" t="s">
        <v>25538</v>
      </c>
      <c r="D10160" s="115" t="s">
        <v>1138</v>
      </c>
      <c r="E10160" s="115">
        <v>3864.7327</v>
      </c>
      <c r="F10160" s="674">
        <v>293.83600000000001</v>
      </c>
      <c r="G10160" s="674">
        <v>295.84500000000003</v>
      </c>
      <c r="H10160" s="115">
        <f t="shared" si="316"/>
        <v>1.0068371472522089</v>
      </c>
      <c r="I10160" s="115">
        <f t="shared" si="317"/>
        <v>3891.1563999999998</v>
      </c>
    </row>
    <row r="10161" spans="1:9" hidden="1">
      <c r="A10161" s="115" t="s">
        <v>26606</v>
      </c>
      <c r="B10161" s="115" t="s">
        <v>26607</v>
      </c>
      <c r="C10161" s="115" t="s">
        <v>25541</v>
      </c>
      <c r="D10161" s="115" t="s">
        <v>1138</v>
      </c>
      <c r="E10161" s="115">
        <v>5453.9607999999998</v>
      </c>
      <c r="F10161" s="674">
        <v>293.83600000000001</v>
      </c>
      <c r="G10161" s="674">
        <v>295.84500000000003</v>
      </c>
      <c r="H10161" s="115">
        <f t="shared" si="316"/>
        <v>1.0068371472522089</v>
      </c>
      <c r="I10161" s="115">
        <f t="shared" si="317"/>
        <v>5491.2502999999997</v>
      </c>
    </row>
    <row r="10162" spans="1:9" hidden="1">
      <c r="A10162" s="115" t="s">
        <v>26608</v>
      </c>
      <c r="B10162" s="115" t="s">
        <v>26609</v>
      </c>
      <c r="C10162" s="115" t="s">
        <v>25544</v>
      </c>
      <c r="D10162" s="115" t="s">
        <v>1138</v>
      </c>
      <c r="E10162" s="115">
        <v>7829.7578999999996</v>
      </c>
      <c r="F10162" s="674">
        <v>293.83600000000001</v>
      </c>
      <c r="G10162" s="674">
        <v>295.84500000000003</v>
      </c>
      <c r="H10162" s="115">
        <f t="shared" si="316"/>
        <v>1.0068371472522089</v>
      </c>
      <c r="I10162" s="115">
        <f t="shared" si="317"/>
        <v>7883.2911000000004</v>
      </c>
    </row>
    <row r="10163" spans="1:9" hidden="1">
      <c r="A10163" s="115" t="s">
        <v>26610</v>
      </c>
      <c r="B10163" s="115" t="s">
        <v>26611</v>
      </c>
      <c r="C10163" s="115" t="s">
        <v>25547</v>
      </c>
      <c r="D10163" s="115" t="s">
        <v>1138</v>
      </c>
      <c r="E10163" s="115">
        <v>12397.7284</v>
      </c>
      <c r="F10163" s="674">
        <v>293.83600000000001</v>
      </c>
      <c r="G10163" s="674">
        <v>295.84500000000003</v>
      </c>
      <c r="H10163" s="115">
        <f t="shared" si="316"/>
        <v>1.0068371472522089</v>
      </c>
      <c r="I10163" s="115">
        <f t="shared" si="317"/>
        <v>12482.4935</v>
      </c>
    </row>
    <row r="10164" spans="1:9" hidden="1">
      <c r="A10164" s="115" t="s">
        <v>26612</v>
      </c>
      <c r="B10164" s="115" t="s">
        <v>26613</v>
      </c>
      <c r="C10164" s="115" t="s">
        <v>25550</v>
      </c>
      <c r="D10164" s="115" t="s">
        <v>1453</v>
      </c>
      <c r="E10164" s="115">
        <v>2746.8157000000001</v>
      </c>
      <c r="F10164" s="674">
        <v>293.83600000000001</v>
      </c>
      <c r="G10164" s="674">
        <v>295.84500000000003</v>
      </c>
      <c r="H10164" s="115">
        <f t="shared" si="316"/>
        <v>1.0068371472522089</v>
      </c>
      <c r="I10164" s="115">
        <f t="shared" si="317"/>
        <v>2765.5961000000002</v>
      </c>
    </row>
    <row r="10165" spans="1:9" hidden="1">
      <c r="A10165" s="115" t="s">
        <v>26614</v>
      </c>
      <c r="B10165" s="115" t="s">
        <v>26615</v>
      </c>
      <c r="C10165" s="115" t="s">
        <v>25553</v>
      </c>
      <c r="D10165" s="115" t="s">
        <v>1453</v>
      </c>
      <c r="E10165" s="115">
        <v>2761.8157000000001</v>
      </c>
      <c r="F10165" s="674">
        <v>293.83600000000001</v>
      </c>
      <c r="G10165" s="674">
        <v>295.84500000000003</v>
      </c>
      <c r="H10165" s="115">
        <f t="shared" si="316"/>
        <v>1.0068371472522089</v>
      </c>
      <c r="I10165" s="115">
        <f t="shared" si="317"/>
        <v>2780.6986000000002</v>
      </c>
    </row>
    <row r="10166" spans="1:9" hidden="1">
      <c r="A10166" s="115" t="s">
        <v>26616</v>
      </c>
      <c r="B10166" s="115" t="s">
        <v>26617</v>
      </c>
      <c r="C10166" s="115" t="s">
        <v>25556</v>
      </c>
      <c r="D10166" s="115" t="s">
        <v>2038</v>
      </c>
      <c r="E10166" s="115">
        <v>202.77879999999999</v>
      </c>
      <c r="F10166" s="674">
        <v>293.83600000000001</v>
      </c>
      <c r="G10166" s="674">
        <v>295.84500000000003</v>
      </c>
      <c r="H10166" s="115">
        <f t="shared" si="316"/>
        <v>1.0068371472522089</v>
      </c>
      <c r="I10166" s="115">
        <f t="shared" si="317"/>
        <v>204.1652</v>
      </c>
    </row>
    <row r="10167" spans="1:9" hidden="1">
      <c r="A10167" s="115" t="s">
        <v>26618</v>
      </c>
      <c r="B10167" s="115" t="s">
        <v>26619</v>
      </c>
      <c r="C10167" s="115" t="s">
        <v>25559</v>
      </c>
      <c r="D10167" s="115" t="s">
        <v>2038</v>
      </c>
      <c r="E10167" s="115">
        <v>247.19040000000001</v>
      </c>
      <c r="F10167" s="674">
        <v>293.83600000000001</v>
      </c>
      <c r="G10167" s="674">
        <v>295.84500000000003</v>
      </c>
      <c r="H10167" s="115">
        <f t="shared" si="316"/>
        <v>1.0068371472522089</v>
      </c>
      <c r="I10167" s="115">
        <f t="shared" si="317"/>
        <v>248.88050000000001</v>
      </c>
    </row>
    <row r="10168" spans="1:9" hidden="1">
      <c r="A10168" s="115" t="s">
        <v>26620</v>
      </c>
      <c r="B10168" s="115" t="s">
        <v>26621</v>
      </c>
      <c r="C10168" s="115" t="s">
        <v>25562</v>
      </c>
      <c r="D10168" s="115" t="s">
        <v>2038</v>
      </c>
      <c r="E10168" s="115">
        <v>233.45760000000001</v>
      </c>
      <c r="F10168" s="674">
        <v>293.83600000000001</v>
      </c>
      <c r="G10168" s="674">
        <v>295.84500000000003</v>
      </c>
      <c r="H10168" s="115">
        <f t="shared" si="316"/>
        <v>1.0068371472522089</v>
      </c>
      <c r="I10168" s="115">
        <f t="shared" si="317"/>
        <v>235.0538</v>
      </c>
    </row>
    <row r="10169" spans="1:9" hidden="1">
      <c r="A10169" s="115" t="s">
        <v>26622</v>
      </c>
      <c r="B10169" s="115" t="s">
        <v>26623</v>
      </c>
      <c r="C10169" s="115" t="s">
        <v>25565</v>
      </c>
      <c r="D10169" s="115" t="s">
        <v>2038</v>
      </c>
      <c r="E10169" s="115">
        <v>291.2706</v>
      </c>
      <c r="F10169" s="674">
        <v>293.83600000000001</v>
      </c>
      <c r="G10169" s="674">
        <v>295.84500000000003</v>
      </c>
      <c r="H10169" s="115">
        <f t="shared" si="316"/>
        <v>1.0068371472522089</v>
      </c>
      <c r="I10169" s="115">
        <f t="shared" si="317"/>
        <v>293.26209999999998</v>
      </c>
    </row>
    <row r="10170" spans="1:9" hidden="1">
      <c r="A10170" s="115" t="s">
        <v>26624</v>
      </c>
      <c r="B10170" s="115" t="s">
        <v>26625</v>
      </c>
      <c r="C10170" s="115" t="s">
        <v>25568</v>
      </c>
      <c r="D10170" s="115" t="s">
        <v>2038</v>
      </c>
      <c r="E10170" s="115">
        <v>275.57420000000002</v>
      </c>
      <c r="F10170" s="674">
        <v>293.83600000000001</v>
      </c>
      <c r="G10170" s="674">
        <v>295.84500000000003</v>
      </c>
      <c r="H10170" s="115">
        <f t="shared" si="316"/>
        <v>1.0068371472522089</v>
      </c>
      <c r="I10170" s="115">
        <f t="shared" si="317"/>
        <v>277.45830000000001</v>
      </c>
    </row>
    <row r="10171" spans="1:9" hidden="1">
      <c r="A10171" s="115" t="s">
        <v>26626</v>
      </c>
      <c r="B10171" s="115" t="s">
        <v>26627</v>
      </c>
      <c r="C10171" s="115" t="s">
        <v>25571</v>
      </c>
      <c r="D10171" s="115" t="s">
        <v>2038</v>
      </c>
      <c r="E10171" s="115">
        <v>324.90269999999998</v>
      </c>
      <c r="F10171" s="674">
        <v>293.83600000000001</v>
      </c>
      <c r="G10171" s="674">
        <v>295.84500000000003</v>
      </c>
      <c r="H10171" s="115">
        <f t="shared" si="316"/>
        <v>1.0068371472522089</v>
      </c>
      <c r="I10171" s="115">
        <f t="shared" si="317"/>
        <v>327.1241</v>
      </c>
    </row>
    <row r="10172" spans="1:9" hidden="1">
      <c r="A10172" s="115" t="s">
        <v>26628</v>
      </c>
      <c r="B10172" s="115" t="s">
        <v>26629</v>
      </c>
      <c r="C10172" s="115" t="s">
        <v>25574</v>
      </c>
      <c r="D10172" s="115" t="s">
        <v>2038</v>
      </c>
      <c r="E10172" s="115">
        <v>750.5421</v>
      </c>
      <c r="F10172" s="674">
        <v>293.83600000000001</v>
      </c>
      <c r="G10172" s="674">
        <v>295.84500000000003</v>
      </c>
      <c r="H10172" s="115">
        <f t="shared" si="316"/>
        <v>1.0068371472522089</v>
      </c>
      <c r="I10172" s="115">
        <f t="shared" si="317"/>
        <v>755.67370000000005</v>
      </c>
    </row>
    <row r="10173" spans="1:9" hidden="1">
      <c r="A10173" s="115" t="s">
        <v>26630</v>
      </c>
      <c r="B10173" s="115" t="s">
        <v>26631</v>
      </c>
      <c r="C10173" s="115" t="s">
        <v>25577</v>
      </c>
      <c r="D10173" s="115" t="s">
        <v>2038</v>
      </c>
      <c r="E10173" s="115">
        <v>321.01690000000002</v>
      </c>
      <c r="F10173" s="674">
        <v>293.83600000000001</v>
      </c>
      <c r="G10173" s="674">
        <v>295.84500000000003</v>
      </c>
      <c r="H10173" s="115">
        <f t="shared" si="316"/>
        <v>1.0068371472522089</v>
      </c>
      <c r="I10173" s="115">
        <f t="shared" si="317"/>
        <v>323.21170000000001</v>
      </c>
    </row>
    <row r="10174" spans="1:9" hidden="1">
      <c r="A10174" s="115" t="s">
        <v>26632</v>
      </c>
      <c r="B10174" s="115" t="s">
        <v>26633</v>
      </c>
      <c r="C10174" s="115" t="s">
        <v>25580</v>
      </c>
      <c r="D10174" s="115" t="s">
        <v>2038</v>
      </c>
      <c r="E10174" s="115">
        <v>753.58720000000005</v>
      </c>
      <c r="F10174" s="674">
        <v>293.83600000000001</v>
      </c>
      <c r="G10174" s="674">
        <v>295.84500000000003</v>
      </c>
      <c r="H10174" s="115">
        <f t="shared" si="316"/>
        <v>1.0068371472522089</v>
      </c>
      <c r="I10174" s="115">
        <f t="shared" si="317"/>
        <v>758.7396</v>
      </c>
    </row>
    <row r="10175" spans="1:9" hidden="1">
      <c r="A10175" s="115" t="s">
        <v>26634</v>
      </c>
      <c r="B10175" s="115" t="s">
        <v>26635</v>
      </c>
      <c r="C10175" s="115" t="s">
        <v>25583</v>
      </c>
      <c r="D10175" s="115" t="s">
        <v>2038</v>
      </c>
      <c r="E10175" s="115">
        <v>369.09429999999998</v>
      </c>
      <c r="F10175" s="674">
        <v>293.83600000000001</v>
      </c>
      <c r="G10175" s="674">
        <v>295.84500000000003</v>
      </c>
      <c r="H10175" s="115">
        <f t="shared" si="316"/>
        <v>1.0068371472522089</v>
      </c>
      <c r="I10175" s="115">
        <f t="shared" si="317"/>
        <v>371.61790000000002</v>
      </c>
    </row>
    <row r="10176" spans="1:9" hidden="1">
      <c r="A10176" s="115" t="s">
        <v>26636</v>
      </c>
      <c r="B10176" s="115" t="s">
        <v>26637</v>
      </c>
      <c r="C10176" s="115" t="s">
        <v>25586</v>
      </c>
      <c r="D10176" s="115" t="s">
        <v>2038</v>
      </c>
      <c r="E10176" s="115">
        <v>811.94619999999998</v>
      </c>
      <c r="F10176" s="674">
        <v>293.83600000000001</v>
      </c>
      <c r="G10176" s="674">
        <v>295.84500000000003</v>
      </c>
      <c r="H10176" s="115">
        <f t="shared" si="316"/>
        <v>1.0068371472522089</v>
      </c>
      <c r="I10176" s="115">
        <f t="shared" si="317"/>
        <v>817.49760000000003</v>
      </c>
    </row>
    <row r="10177" spans="1:9" hidden="1">
      <c r="A10177" s="115" t="s">
        <v>26638</v>
      </c>
      <c r="B10177" s="115" t="s">
        <v>26639</v>
      </c>
      <c r="C10177" s="115" t="s">
        <v>25589</v>
      </c>
      <c r="D10177" s="115" t="s">
        <v>1453</v>
      </c>
      <c r="E10177" s="115">
        <v>2884.2667000000001</v>
      </c>
      <c r="F10177" s="674">
        <v>293.83600000000001</v>
      </c>
      <c r="G10177" s="674">
        <v>295.84500000000003</v>
      </c>
      <c r="H10177" s="115">
        <f t="shared" si="316"/>
        <v>1.0068371472522089</v>
      </c>
      <c r="I10177" s="115">
        <f t="shared" si="317"/>
        <v>2903.9868999999999</v>
      </c>
    </row>
    <row r="10178" spans="1:9" hidden="1">
      <c r="A10178" s="115" t="s">
        <v>26640</v>
      </c>
      <c r="B10178" s="115" t="s">
        <v>26641</v>
      </c>
      <c r="C10178" s="115" t="s">
        <v>25592</v>
      </c>
      <c r="D10178" s="115" t="s">
        <v>1453</v>
      </c>
      <c r="E10178" s="115">
        <v>2899.2667000000001</v>
      </c>
      <c r="F10178" s="674">
        <v>293.83600000000001</v>
      </c>
      <c r="G10178" s="674">
        <v>295.84500000000003</v>
      </c>
      <c r="H10178" s="115">
        <f t="shared" si="316"/>
        <v>1.0068371472522089</v>
      </c>
      <c r="I10178" s="115">
        <f t="shared" si="317"/>
        <v>2919.0893999999998</v>
      </c>
    </row>
    <row r="10179" spans="1:9" hidden="1">
      <c r="A10179" s="115" t="s">
        <v>26642</v>
      </c>
      <c r="B10179" s="115" t="s">
        <v>26643</v>
      </c>
      <c r="C10179" s="115" t="s">
        <v>25595</v>
      </c>
      <c r="D10179" s="115" t="s">
        <v>1453</v>
      </c>
      <c r="E10179" s="115">
        <v>2884.2649000000001</v>
      </c>
      <c r="F10179" s="674">
        <v>293.83600000000001</v>
      </c>
      <c r="G10179" s="674">
        <v>295.84500000000003</v>
      </c>
      <c r="H10179" s="115">
        <f t="shared" si="316"/>
        <v>1.0068371472522089</v>
      </c>
      <c r="I10179" s="115">
        <f t="shared" si="317"/>
        <v>2903.9850000000001</v>
      </c>
    </row>
    <row r="10180" spans="1:9" hidden="1">
      <c r="A10180" s="115" t="s">
        <v>26644</v>
      </c>
      <c r="B10180" s="115" t="s">
        <v>26645</v>
      </c>
      <c r="C10180" s="115" t="s">
        <v>25598</v>
      </c>
      <c r="D10180" s="115" t="s">
        <v>1453</v>
      </c>
      <c r="E10180" s="115">
        <v>2902.7426999999998</v>
      </c>
      <c r="F10180" s="674">
        <v>293.83600000000001</v>
      </c>
      <c r="G10180" s="674">
        <v>295.84500000000003</v>
      </c>
      <c r="H10180" s="115">
        <f t="shared" si="316"/>
        <v>1.0068371472522089</v>
      </c>
      <c r="I10180" s="115">
        <f t="shared" si="317"/>
        <v>2922.5891999999999</v>
      </c>
    </row>
    <row r="10181" spans="1:9" hidden="1">
      <c r="A10181" s="115" t="s">
        <v>26646</v>
      </c>
      <c r="B10181" s="115" t="s">
        <v>26647</v>
      </c>
      <c r="C10181" s="115" t="s">
        <v>25601</v>
      </c>
      <c r="D10181" s="115" t="s">
        <v>1453</v>
      </c>
      <c r="E10181" s="115">
        <v>2379.1228999999998</v>
      </c>
      <c r="F10181" s="674">
        <v>293.83600000000001</v>
      </c>
      <c r="G10181" s="674">
        <v>295.84500000000003</v>
      </c>
      <c r="H10181" s="115">
        <f t="shared" ref="H10181:H10244" si="318">G10181/F10181</f>
        <v>1.0068371472522089</v>
      </c>
      <c r="I10181" s="115">
        <f t="shared" ref="I10181:I10244" si="319">ROUND(H10181*E10181,4)</f>
        <v>2395.3892999999998</v>
      </c>
    </row>
    <row r="10182" spans="1:9" hidden="1">
      <c r="A10182" s="115" t="s">
        <v>26648</v>
      </c>
      <c r="B10182" s="115" t="s">
        <v>26649</v>
      </c>
      <c r="C10182" s="115" t="s">
        <v>25604</v>
      </c>
      <c r="D10182" s="115" t="s">
        <v>1453</v>
      </c>
      <c r="E10182" s="115">
        <v>2394.1228999999998</v>
      </c>
      <c r="F10182" s="674">
        <v>293.83600000000001</v>
      </c>
      <c r="G10182" s="674">
        <v>295.84500000000003</v>
      </c>
      <c r="H10182" s="115">
        <f t="shared" si="318"/>
        <v>1.0068371472522089</v>
      </c>
      <c r="I10182" s="115">
        <f t="shared" si="319"/>
        <v>2410.4919</v>
      </c>
    </row>
    <row r="10183" spans="1:9" hidden="1">
      <c r="A10183" s="115" t="s">
        <v>26650</v>
      </c>
      <c r="B10183" s="115" t="s">
        <v>26651</v>
      </c>
      <c r="C10183" s="115" t="s">
        <v>25607</v>
      </c>
      <c r="D10183" s="115" t="s">
        <v>1453</v>
      </c>
      <c r="E10183" s="115">
        <v>3408.5662000000002</v>
      </c>
      <c r="F10183" s="674">
        <v>293.83600000000001</v>
      </c>
      <c r="G10183" s="674">
        <v>295.84500000000003</v>
      </c>
      <c r="H10183" s="115">
        <f t="shared" si="318"/>
        <v>1.0068371472522089</v>
      </c>
      <c r="I10183" s="115">
        <f t="shared" si="319"/>
        <v>3431.8710999999998</v>
      </c>
    </row>
    <row r="10184" spans="1:9" hidden="1">
      <c r="A10184" s="115" t="s">
        <v>26652</v>
      </c>
      <c r="B10184" s="115" t="s">
        <v>26653</v>
      </c>
      <c r="C10184" s="115" t="s">
        <v>25610</v>
      </c>
      <c r="D10184" s="115" t="s">
        <v>24983</v>
      </c>
      <c r="E10184" s="115">
        <v>14.9033</v>
      </c>
      <c r="F10184" s="674">
        <v>293.83600000000001</v>
      </c>
      <c r="G10184" s="674">
        <v>295.84500000000003</v>
      </c>
      <c r="H10184" s="115">
        <f t="shared" si="318"/>
        <v>1.0068371472522089</v>
      </c>
      <c r="I10184" s="115">
        <f t="shared" si="319"/>
        <v>15.0052</v>
      </c>
    </row>
    <row r="10185" spans="1:9" hidden="1">
      <c r="A10185" s="115" t="s">
        <v>26654</v>
      </c>
      <c r="B10185" s="115" t="s">
        <v>26655</v>
      </c>
      <c r="C10185" s="115" t="s">
        <v>25613</v>
      </c>
      <c r="D10185" s="115" t="s">
        <v>24983</v>
      </c>
      <c r="E10185" s="115">
        <v>28.2379</v>
      </c>
      <c r="F10185" s="674">
        <v>293.83600000000001</v>
      </c>
      <c r="G10185" s="674">
        <v>295.84500000000003</v>
      </c>
      <c r="H10185" s="115">
        <f t="shared" si="318"/>
        <v>1.0068371472522089</v>
      </c>
      <c r="I10185" s="115">
        <f t="shared" si="319"/>
        <v>28.431000000000001</v>
      </c>
    </row>
    <row r="10186" spans="1:9" hidden="1">
      <c r="A10186" s="115" t="s">
        <v>26656</v>
      </c>
      <c r="B10186" s="115" t="s">
        <v>26657</v>
      </c>
      <c r="C10186" s="115" t="s">
        <v>25616</v>
      </c>
      <c r="D10186" s="115" t="s">
        <v>1453</v>
      </c>
      <c r="E10186" s="115">
        <v>86.880499999999998</v>
      </c>
      <c r="F10186" s="674">
        <v>293.83600000000001</v>
      </c>
      <c r="G10186" s="674">
        <v>295.84500000000003</v>
      </c>
      <c r="H10186" s="115">
        <f t="shared" si="318"/>
        <v>1.0068371472522089</v>
      </c>
      <c r="I10186" s="115">
        <f t="shared" si="319"/>
        <v>87.474500000000006</v>
      </c>
    </row>
    <row r="10187" spans="1:9" hidden="1">
      <c r="A10187" s="115" t="s">
        <v>26658</v>
      </c>
      <c r="B10187" s="115" t="s">
        <v>26659</v>
      </c>
      <c r="C10187" s="115" t="s">
        <v>25619</v>
      </c>
      <c r="D10187" s="115" t="s">
        <v>8378</v>
      </c>
      <c r="E10187" s="115">
        <v>18.950800000000001</v>
      </c>
      <c r="F10187" s="674">
        <v>293.83600000000001</v>
      </c>
      <c r="G10187" s="674">
        <v>295.84500000000003</v>
      </c>
      <c r="H10187" s="115">
        <f t="shared" si="318"/>
        <v>1.0068371472522089</v>
      </c>
      <c r="I10187" s="115">
        <f t="shared" si="319"/>
        <v>19.080400000000001</v>
      </c>
    </row>
    <row r="10188" spans="1:9" hidden="1">
      <c r="A10188" s="115" t="s">
        <v>26660</v>
      </c>
      <c r="B10188" s="115" t="s">
        <v>26661</v>
      </c>
      <c r="C10188" s="115" t="s">
        <v>25622</v>
      </c>
      <c r="D10188" s="115" t="s">
        <v>8378</v>
      </c>
      <c r="E10188" s="115">
        <v>26.871700000000001</v>
      </c>
      <c r="F10188" s="674">
        <v>293.83600000000001</v>
      </c>
      <c r="G10188" s="674">
        <v>295.84500000000003</v>
      </c>
      <c r="H10188" s="115">
        <f t="shared" si="318"/>
        <v>1.0068371472522089</v>
      </c>
      <c r="I10188" s="115">
        <f t="shared" si="319"/>
        <v>27.055399999999999</v>
      </c>
    </row>
    <row r="10189" spans="1:9" hidden="1">
      <c r="A10189" s="115" t="s">
        <v>26662</v>
      </c>
      <c r="B10189" s="115" t="s">
        <v>26663</v>
      </c>
      <c r="C10189" s="115" t="s">
        <v>25625</v>
      </c>
      <c r="D10189" s="115" t="s">
        <v>2038</v>
      </c>
      <c r="E10189" s="115">
        <v>942.99950000000001</v>
      </c>
      <c r="F10189" s="674">
        <v>293.83600000000001</v>
      </c>
      <c r="G10189" s="674">
        <v>295.84500000000003</v>
      </c>
      <c r="H10189" s="115">
        <f t="shared" si="318"/>
        <v>1.0068371472522089</v>
      </c>
      <c r="I10189" s="115">
        <f t="shared" si="319"/>
        <v>949.44690000000003</v>
      </c>
    </row>
    <row r="10190" spans="1:9" hidden="1">
      <c r="A10190" s="115" t="s">
        <v>26664</v>
      </c>
      <c r="B10190" s="115" t="s">
        <v>26665</v>
      </c>
      <c r="C10190" s="115" t="s">
        <v>25628</v>
      </c>
      <c r="D10190" s="115" t="s">
        <v>2038</v>
      </c>
      <c r="E10190" s="115">
        <v>589.91129999999998</v>
      </c>
      <c r="F10190" s="674">
        <v>293.83600000000001</v>
      </c>
      <c r="G10190" s="674">
        <v>295.84500000000003</v>
      </c>
      <c r="H10190" s="115">
        <f t="shared" si="318"/>
        <v>1.0068371472522089</v>
      </c>
      <c r="I10190" s="115">
        <f t="shared" si="319"/>
        <v>593.94460000000004</v>
      </c>
    </row>
    <row r="10191" spans="1:9" hidden="1">
      <c r="A10191" s="115" t="s">
        <v>26666</v>
      </c>
      <c r="B10191" s="115" t="s">
        <v>26667</v>
      </c>
      <c r="C10191" s="115" t="s">
        <v>25631</v>
      </c>
      <c r="D10191" s="115" t="s">
        <v>2038</v>
      </c>
      <c r="E10191" s="115">
        <v>355.70150000000001</v>
      </c>
      <c r="F10191" s="674">
        <v>293.83600000000001</v>
      </c>
      <c r="G10191" s="674">
        <v>295.84500000000003</v>
      </c>
      <c r="H10191" s="115">
        <f t="shared" si="318"/>
        <v>1.0068371472522089</v>
      </c>
      <c r="I10191" s="115">
        <f t="shared" si="319"/>
        <v>358.13350000000003</v>
      </c>
    </row>
    <row r="10192" spans="1:9" hidden="1">
      <c r="A10192" s="115" t="s">
        <v>26668</v>
      </c>
      <c r="B10192" s="115" t="s">
        <v>26669</v>
      </c>
      <c r="C10192" s="115" t="s">
        <v>25634</v>
      </c>
      <c r="D10192" s="115" t="s">
        <v>8378</v>
      </c>
      <c r="E10192" s="115">
        <v>34.218699999999998</v>
      </c>
      <c r="F10192" s="674">
        <v>293.83600000000001</v>
      </c>
      <c r="G10192" s="674">
        <v>295.84500000000003</v>
      </c>
      <c r="H10192" s="115">
        <f t="shared" si="318"/>
        <v>1.0068371472522089</v>
      </c>
      <c r="I10192" s="115">
        <f t="shared" si="319"/>
        <v>34.4527</v>
      </c>
    </row>
    <row r="10193" spans="1:9" hidden="1">
      <c r="A10193" s="115" t="s">
        <v>26670</v>
      </c>
      <c r="B10193" s="115" t="s">
        <v>26671</v>
      </c>
      <c r="C10193" s="115" t="s">
        <v>25637</v>
      </c>
      <c r="D10193" s="115" t="s">
        <v>8378</v>
      </c>
      <c r="E10193" s="115">
        <v>14.9956</v>
      </c>
      <c r="F10193" s="674">
        <v>293.83600000000001</v>
      </c>
      <c r="G10193" s="674">
        <v>295.84500000000003</v>
      </c>
      <c r="H10193" s="115">
        <f t="shared" si="318"/>
        <v>1.0068371472522089</v>
      </c>
      <c r="I10193" s="115">
        <f t="shared" si="319"/>
        <v>15.098100000000001</v>
      </c>
    </row>
    <row r="10194" spans="1:9" hidden="1">
      <c r="A10194" s="115" t="s">
        <v>26672</v>
      </c>
      <c r="B10194" s="115" t="s">
        <v>26673</v>
      </c>
      <c r="C10194" s="115" t="s">
        <v>25640</v>
      </c>
      <c r="D10194" s="115" t="s">
        <v>8378</v>
      </c>
      <c r="E10194" s="115">
        <v>14.022500000000001</v>
      </c>
      <c r="F10194" s="674">
        <v>293.83600000000001</v>
      </c>
      <c r="G10194" s="674">
        <v>295.84500000000003</v>
      </c>
      <c r="H10194" s="115">
        <f t="shared" si="318"/>
        <v>1.0068371472522089</v>
      </c>
      <c r="I10194" s="115">
        <f t="shared" si="319"/>
        <v>14.118399999999999</v>
      </c>
    </row>
    <row r="10195" spans="1:9" hidden="1">
      <c r="A10195" s="115" t="s">
        <v>26674</v>
      </c>
      <c r="B10195" s="115" t="s">
        <v>26675</v>
      </c>
      <c r="C10195" s="115" t="s">
        <v>25643</v>
      </c>
      <c r="D10195" s="115" t="s">
        <v>8378</v>
      </c>
      <c r="E10195" s="115">
        <v>17.0869</v>
      </c>
      <c r="F10195" s="674">
        <v>293.83600000000001</v>
      </c>
      <c r="G10195" s="674">
        <v>295.84500000000003</v>
      </c>
      <c r="H10195" s="115">
        <f t="shared" si="318"/>
        <v>1.0068371472522089</v>
      </c>
      <c r="I10195" s="115">
        <f t="shared" si="319"/>
        <v>17.203700000000001</v>
      </c>
    </row>
    <row r="10196" spans="1:9" hidden="1">
      <c r="A10196" s="115" t="s">
        <v>26676</v>
      </c>
      <c r="B10196" s="115" t="s">
        <v>26677</v>
      </c>
      <c r="C10196" s="115" t="s">
        <v>25646</v>
      </c>
      <c r="D10196" s="115" t="s">
        <v>2038</v>
      </c>
      <c r="E10196" s="115">
        <v>32.450800000000001</v>
      </c>
      <c r="F10196" s="674">
        <v>293.83600000000001</v>
      </c>
      <c r="G10196" s="674">
        <v>295.84500000000003</v>
      </c>
      <c r="H10196" s="115">
        <f t="shared" si="318"/>
        <v>1.0068371472522089</v>
      </c>
      <c r="I10196" s="115">
        <f t="shared" si="319"/>
        <v>32.672699999999999</v>
      </c>
    </row>
    <row r="10197" spans="1:9" hidden="1">
      <c r="A10197" s="115" t="s">
        <v>26678</v>
      </c>
      <c r="B10197" s="115" t="s">
        <v>26679</v>
      </c>
      <c r="C10197" s="115" t="s">
        <v>25649</v>
      </c>
      <c r="D10197" s="115" t="s">
        <v>2038</v>
      </c>
      <c r="E10197" s="115">
        <v>36.551400000000001</v>
      </c>
      <c r="F10197" s="674">
        <v>293.83600000000001</v>
      </c>
      <c r="G10197" s="674">
        <v>295.84500000000003</v>
      </c>
      <c r="H10197" s="115">
        <f t="shared" si="318"/>
        <v>1.0068371472522089</v>
      </c>
      <c r="I10197" s="115">
        <f t="shared" si="319"/>
        <v>36.801299999999998</v>
      </c>
    </row>
    <row r="10198" spans="1:9" hidden="1">
      <c r="A10198" s="115" t="s">
        <v>26680</v>
      </c>
      <c r="B10198" s="115" t="s">
        <v>26681</v>
      </c>
      <c r="C10198" s="115" t="s">
        <v>25652</v>
      </c>
      <c r="D10198" s="115" t="s">
        <v>2038</v>
      </c>
      <c r="E10198" s="115">
        <v>40.026499999999999</v>
      </c>
      <c r="F10198" s="674">
        <v>293.83600000000001</v>
      </c>
      <c r="G10198" s="674">
        <v>295.84500000000003</v>
      </c>
      <c r="H10198" s="115">
        <f t="shared" si="318"/>
        <v>1.0068371472522089</v>
      </c>
      <c r="I10198" s="115">
        <f t="shared" si="319"/>
        <v>40.300199999999997</v>
      </c>
    </row>
    <row r="10199" spans="1:9" hidden="1">
      <c r="A10199" s="115" t="s">
        <v>26682</v>
      </c>
      <c r="B10199" s="115" t="s">
        <v>26683</v>
      </c>
      <c r="C10199" s="115" t="s">
        <v>25655</v>
      </c>
      <c r="D10199" s="115" t="s">
        <v>2038</v>
      </c>
      <c r="E10199" s="115">
        <v>47.591799999999999</v>
      </c>
      <c r="F10199" s="674">
        <v>293.83600000000001</v>
      </c>
      <c r="G10199" s="674">
        <v>295.84500000000003</v>
      </c>
      <c r="H10199" s="115">
        <f t="shared" si="318"/>
        <v>1.0068371472522089</v>
      </c>
      <c r="I10199" s="115">
        <f t="shared" si="319"/>
        <v>47.917200000000001</v>
      </c>
    </row>
    <row r="10200" spans="1:9" hidden="1">
      <c r="A10200" s="115" t="s">
        <v>26684</v>
      </c>
      <c r="B10200" s="115" t="s">
        <v>26685</v>
      </c>
      <c r="C10200" s="115" t="s">
        <v>25658</v>
      </c>
      <c r="D10200" s="115" t="s">
        <v>2038</v>
      </c>
      <c r="E10200" s="115">
        <v>611.6576</v>
      </c>
      <c r="F10200" s="674">
        <v>293.83600000000001</v>
      </c>
      <c r="G10200" s="674">
        <v>295.84500000000003</v>
      </c>
      <c r="H10200" s="115">
        <f t="shared" si="318"/>
        <v>1.0068371472522089</v>
      </c>
      <c r="I10200" s="115">
        <f t="shared" si="319"/>
        <v>615.83960000000002</v>
      </c>
    </row>
    <row r="10201" spans="1:9" hidden="1">
      <c r="A10201" s="115" t="s">
        <v>26686</v>
      </c>
      <c r="B10201" s="115" t="s">
        <v>26687</v>
      </c>
      <c r="C10201" s="115" t="s">
        <v>25661</v>
      </c>
      <c r="D10201" s="115" t="s">
        <v>2038</v>
      </c>
      <c r="E10201" s="115">
        <v>597.40350000000001</v>
      </c>
      <c r="F10201" s="674">
        <v>293.83600000000001</v>
      </c>
      <c r="G10201" s="674">
        <v>295.84500000000003</v>
      </c>
      <c r="H10201" s="115">
        <f t="shared" si="318"/>
        <v>1.0068371472522089</v>
      </c>
      <c r="I10201" s="115">
        <f t="shared" si="319"/>
        <v>601.48800000000006</v>
      </c>
    </row>
    <row r="10202" spans="1:9" hidden="1">
      <c r="A10202" s="115" t="s">
        <v>26688</v>
      </c>
      <c r="B10202" s="115" t="s">
        <v>26689</v>
      </c>
      <c r="C10202" s="115" t="s">
        <v>25664</v>
      </c>
      <c r="D10202" s="115" t="s">
        <v>2038</v>
      </c>
      <c r="E10202" s="115">
        <v>596.13739999999996</v>
      </c>
      <c r="F10202" s="674">
        <v>293.83600000000001</v>
      </c>
      <c r="G10202" s="674">
        <v>295.84500000000003</v>
      </c>
      <c r="H10202" s="115">
        <f t="shared" si="318"/>
        <v>1.0068371472522089</v>
      </c>
      <c r="I10202" s="115">
        <f t="shared" si="319"/>
        <v>600.2133</v>
      </c>
    </row>
    <row r="10203" spans="1:9" hidden="1">
      <c r="A10203" s="115" t="s">
        <v>26690</v>
      </c>
      <c r="B10203" s="115" t="s">
        <v>26691</v>
      </c>
      <c r="C10203" s="115" t="s">
        <v>25667</v>
      </c>
      <c r="D10203" s="115" t="s">
        <v>1453</v>
      </c>
      <c r="E10203" s="115">
        <v>749.04</v>
      </c>
      <c r="F10203" s="674">
        <v>293.83600000000001</v>
      </c>
      <c r="G10203" s="674">
        <v>295.84500000000003</v>
      </c>
      <c r="H10203" s="115">
        <f t="shared" si="318"/>
        <v>1.0068371472522089</v>
      </c>
      <c r="I10203" s="115">
        <f t="shared" si="319"/>
        <v>754.16129999999998</v>
      </c>
    </row>
    <row r="10204" spans="1:9" hidden="1">
      <c r="A10204" s="115" t="s">
        <v>26692</v>
      </c>
      <c r="B10204" s="115" t="s">
        <v>26693</v>
      </c>
      <c r="C10204" s="115" t="s">
        <v>25670</v>
      </c>
      <c r="D10204" s="115" t="s">
        <v>2038</v>
      </c>
      <c r="E10204" s="115">
        <v>154.73679999999999</v>
      </c>
      <c r="F10204" s="674">
        <v>293.83600000000001</v>
      </c>
      <c r="G10204" s="674">
        <v>295.84500000000003</v>
      </c>
      <c r="H10204" s="115">
        <f t="shared" si="318"/>
        <v>1.0068371472522089</v>
      </c>
      <c r="I10204" s="115">
        <f t="shared" si="319"/>
        <v>155.79480000000001</v>
      </c>
    </row>
    <row r="10205" spans="1:9" hidden="1">
      <c r="A10205" s="115" t="s">
        <v>26694</v>
      </c>
      <c r="B10205" s="115" t="s">
        <v>26695</v>
      </c>
      <c r="C10205" s="115" t="s">
        <v>25673</v>
      </c>
      <c r="D10205" s="115" t="s">
        <v>2038</v>
      </c>
      <c r="E10205" s="115">
        <v>304.1859</v>
      </c>
      <c r="F10205" s="674">
        <v>293.83600000000001</v>
      </c>
      <c r="G10205" s="674">
        <v>295.84500000000003</v>
      </c>
      <c r="H10205" s="115">
        <f t="shared" si="318"/>
        <v>1.0068371472522089</v>
      </c>
      <c r="I10205" s="115">
        <f t="shared" si="319"/>
        <v>306.26569999999998</v>
      </c>
    </row>
    <row r="10206" spans="1:9" hidden="1">
      <c r="A10206" s="115" t="s">
        <v>26696</v>
      </c>
      <c r="B10206" s="115" t="s">
        <v>26697</v>
      </c>
      <c r="C10206" s="115" t="s">
        <v>25676</v>
      </c>
      <c r="D10206" s="115" t="s">
        <v>2038</v>
      </c>
      <c r="E10206" s="115">
        <v>786.80669999999998</v>
      </c>
      <c r="F10206" s="674">
        <v>293.83600000000001</v>
      </c>
      <c r="G10206" s="674">
        <v>295.84500000000003</v>
      </c>
      <c r="H10206" s="115">
        <f t="shared" si="318"/>
        <v>1.0068371472522089</v>
      </c>
      <c r="I10206" s="115">
        <f t="shared" si="319"/>
        <v>792.18619999999999</v>
      </c>
    </row>
    <row r="10207" spans="1:9" hidden="1">
      <c r="A10207" s="115" t="s">
        <v>26698</v>
      </c>
      <c r="B10207" s="115" t="s">
        <v>26699</v>
      </c>
      <c r="C10207" s="115" t="s">
        <v>25679</v>
      </c>
      <c r="D10207" s="115" t="s">
        <v>2038</v>
      </c>
      <c r="E10207" s="115">
        <v>744.89599999999996</v>
      </c>
      <c r="F10207" s="674">
        <v>293.83600000000001</v>
      </c>
      <c r="G10207" s="674">
        <v>295.84500000000003</v>
      </c>
      <c r="H10207" s="115">
        <f t="shared" si="318"/>
        <v>1.0068371472522089</v>
      </c>
      <c r="I10207" s="115">
        <f t="shared" si="319"/>
        <v>749.98900000000003</v>
      </c>
    </row>
    <row r="10208" spans="1:9" hidden="1">
      <c r="A10208" s="115" t="s">
        <v>26700</v>
      </c>
      <c r="B10208" s="115" t="s">
        <v>26701</v>
      </c>
      <c r="C10208" s="115" t="s">
        <v>25682</v>
      </c>
      <c r="D10208" s="115" t="s">
        <v>2038</v>
      </c>
      <c r="E10208" s="115">
        <v>65.559799999999996</v>
      </c>
      <c r="F10208" s="674">
        <v>293.83600000000001</v>
      </c>
      <c r="G10208" s="674">
        <v>295.84500000000003</v>
      </c>
      <c r="H10208" s="115">
        <f t="shared" si="318"/>
        <v>1.0068371472522089</v>
      </c>
      <c r="I10208" s="115">
        <f t="shared" si="319"/>
        <v>66.007999999999996</v>
      </c>
    </row>
    <row r="10209" spans="1:9" hidden="1">
      <c r="A10209" s="115" t="s">
        <v>26702</v>
      </c>
      <c r="B10209" s="115" t="s">
        <v>26703</v>
      </c>
      <c r="C10209" s="115" t="s">
        <v>25685</v>
      </c>
      <c r="D10209" s="115" t="s">
        <v>2038</v>
      </c>
      <c r="E10209" s="115">
        <v>158.52109999999999</v>
      </c>
      <c r="F10209" s="674">
        <v>293.83600000000001</v>
      </c>
      <c r="G10209" s="674">
        <v>295.84500000000003</v>
      </c>
      <c r="H10209" s="115">
        <f t="shared" si="318"/>
        <v>1.0068371472522089</v>
      </c>
      <c r="I10209" s="115">
        <f t="shared" si="319"/>
        <v>159.60489999999999</v>
      </c>
    </row>
    <row r="10210" spans="1:9" hidden="1">
      <c r="A10210" s="115" t="s">
        <v>26704</v>
      </c>
      <c r="B10210" s="115" t="s">
        <v>26705</v>
      </c>
      <c r="C10210" s="115" t="s">
        <v>25688</v>
      </c>
      <c r="D10210" s="115" t="s">
        <v>2038</v>
      </c>
      <c r="E10210" s="115">
        <v>159.0461</v>
      </c>
      <c r="F10210" s="674">
        <v>293.83600000000001</v>
      </c>
      <c r="G10210" s="674">
        <v>295.84500000000003</v>
      </c>
      <c r="H10210" s="115">
        <f t="shared" si="318"/>
        <v>1.0068371472522089</v>
      </c>
      <c r="I10210" s="115">
        <f t="shared" si="319"/>
        <v>160.1335</v>
      </c>
    </row>
    <row r="10211" spans="1:9" hidden="1">
      <c r="A10211" s="115" t="s">
        <v>26706</v>
      </c>
      <c r="B10211" s="115" t="s">
        <v>26707</v>
      </c>
      <c r="C10211" s="115" t="s">
        <v>25691</v>
      </c>
      <c r="D10211" s="115" t="s">
        <v>2038</v>
      </c>
      <c r="E10211" s="115">
        <v>161.9572</v>
      </c>
      <c r="F10211" s="674">
        <v>293.83600000000001</v>
      </c>
      <c r="G10211" s="674">
        <v>295.84500000000003</v>
      </c>
      <c r="H10211" s="115">
        <f t="shared" si="318"/>
        <v>1.0068371472522089</v>
      </c>
      <c r="I10211" s="115">
        <f t="shared" si="319"/>
        <v>163.06450000000001</v>
      </c>
    </row>
    <row r="10212" spans="1:9" hidden="1">
      <c r="A10212" s="115" t="s">
        <v>26708</v>
      </c>
      <c r="B10212" s="115" t="s">
        <v>26709</v>
      </c>
      <c r="C10212" s="115" t="s">
        <v>25694</v>
      </c>
      <c r="D10212" s="115" t="s">
        <v>2038</v>
      </c>
      <c r="E10212" s="115">
        <v>162.63220000000001</v>
      </c>
      <c r="F10212" s="674">
        <v>293.83600000000001</v>
      </c>
      <c r="G10212" s="674">
        <v>295.84500000000003</v>
      </c>
      <c r="H10212" s="115">
        <f t="shared" si="318"/>
        <v>1.0068371472522089</v>
      </c>
      <c r="I10212" s="115">
        <f t="shared" si="319"/>
        <v>163.7441</v>
      </c>
    </row>
    <row r="10213" spans="1:9" hidden="1">
      <c r="A10213" s="115" t="s">
        <v>26710</v>
      </c>
      <c r="B10213" s="115" t="s">
        <v>26711</v>
      </c>
      <c r="C10213" s="115" t="s">
        <v>25697</v>
      </c>
      <c r="D10213" s="115" t="s">
        <v>2038</v>
      </c>
      <c r="E10213" s="115">
        <v>183.4503</v>
      </c>
      <c r="F10213" s="674">
        <v>293.83600000000001</v>
      </c>
      <c r="G10213" s="674">
        <v>295.84500000000003</v>
      </c>
      <c r="H10213" s="115">
        <f t="shared" si="318"/>
        <v>1.0068371472522089</v>
      </c>
      <c r="I10213" s="115">
        <f t="shared" si="319"/>
        <v>184.7046</v>
      </c>
    </row>
    <row r="10214" spans="1:9" hidden="1">
      <c r="A10214" s="115" t="s">
        <v>26712</v>
      </c>
      <c r="B10214" s="115" t="s">
        <v>26713</v>
      </c>
      <c r="C10214" s="115" t="s">
        <v>25700</v>
      </c>
      <c r="D10214" s="115" t="s">
        <v>2038</v>
      </c>
      <c r="E10214" s="115">
        <v>184.12530000000001</v>
      </c>
      <c r="F10214" s="674">
        <v>293.83600000000001</v>
      </c>
      <c r="G10214" s="674">
        <v>295.84500000000003</v>
      </c>
      <c r="H10214" s="115">
        <f t="shared" si="318"/>
        <v>1.0068371472522089</v>
      </c>
      <c r="I10214" s="115">
        <f t="shared" si="319"/>
        <v>185.38419999999999</v>
      </c>
    </row>
    <row r="10215" spans="1:9" hidden="1">
      <c r="A10215" s="115" t="s">
        <v>26714</v>
      </c>
      <c r="B10215" s="115" t="s">
        <v>26715</v>
      </c>
      <c r="C10215" s="115" t="s">
        <v>25703</v>
      </c>
      <c r="D10215" s="115" t="s">
        <v>2038</v>
      </c>
      <c r="E10215" s="115">
        <v>239.2766</v>
      </c>
      <c r="F10215" s="674">
        <v>293.83600000000001</v>
      </c>
      <c r="G10215" s="674">
        <v>295.84500000000003</v>
      </c>
      <c r="H10215" s="115">
        <f t="shared" si="318"/>
        <v>1.0068371472522089</v>
      </c>
      <c r="I10215" s="115">
        <f t="shared" si="319"/>
        <v>240.9126</v>
      </c>
    </row>
    <row r="10216" spans="1:9" hidden="1">
      <c r="A10216" s="115" t="s">
        <v>26716</v>
      </c>
      <c r="B10216" s="115" t="s">
        <v>26717</v>
      </c>
      <c r="C10216" s="115" t="s">
        <v>25706</v>
      </c>
      <c r="D10216" s="115" t="s">
        <v>2038</v>
      </c>
      <c r="E10216" s="115">
        <v>239.95160000000001</v>
      </c>
      <c r="F10216" s="674">
        <v>293.83600000000001</v>
      </c>
      <c r="G10216" s="674">
        <v>295.84500000000003</v>
      </c>
      <c r="H10216" s="115">
        <f t="shared" si="318"/>
        <v>1.0068371472522089</v>
      </c>
      <c r="I10216" s="115">
        <f t="shared" si="319"/>
        <v>241.59219999999999</v>
      </c>
    </row>
    <row r="10217" spans="1:9" hidden="1">
      <c r="A10217" s="115" t="s">
        <v>26718</v>
      </c>
      <c r="B10217" s="115" t="s">
        <v>26719</v>
      </c>
      <c r="C10217" s="115" t="s">
        <v>25709</v>
      </c>
      <c r="D10217" s="115" t="s">
        <v>2038</v>
      </c>
      <c r="E10217" s="115">
        <v>496.46480000000003</v>
      </c>
      <c r="F10217" s="674">
        <v>293.83600000000001</v>
      </c>
      <c r="G10217" s="674">
        <v>295.84500000000003</v>
      </c>
      <c r="H10217" s="115">
        <f t="shared" si="318"/>
        <v>1.0068371472522089</v>
      </c>
      <c r="I10217" s="115">
        <f t="shared" si="319"/>
        <v>499.85919999999999</v>
      </c>
    </row>
    <row r="10218" spans="1:9" hidden="1">
      <c r="A10218" s="115" t="s">
        <v>26720</v>
      </c>
      <c r="B10218" s="115" t="s">
        <v>26721</v>
      </c>
      <c r="C10218" s="115" t="s">
        <v>25712</v>
      </c>
      <c r="D10218" s="115" t="s">
        <v>2038</v>
      </c>
      <c r="E10218" s="115">
        <v>306.32429999999999</v>
      </c>
      <c r="F10218" s="674">
        <v>293.83600000000001</v>
      </c>
      <c r="G10218" s="674">
        <v>295.84500000000003</v>
      </c>
      <c r="H10218" s="115">
        <f t="shared" si="318"/>
        <v>1.0068371472522089</v>
      </c>
      <c r="I10218" s="115">
        <f t="shared" si="319"/>
        <v>308.4187</v>
      </c>
    </row>
    <row r="10219" spans="1:9" hidden="1">
      <c r="A10219" s="115" t="s">
        <v>26722</v>
      </c>
      <c r="B10219" s="115" t="s">
        <v>26723</v>
      </c>
      <c r="C10219" s="115" t="s">
        <v>25715</v>
      </c>
      <c r="D10219" s="115" t="s">
        <v>2038</v>
      </c>
      <c r="E10219" s="115">
        <v>486.16480000000001</v>
      </c>
      <c r="F10219" s="674">
        <v>293.83600000000001</v>
      </c>
      <c r="G10219" s="674">
        <v>295.84500000000003</v>
      </c>
      <c r="H10219" s="115">
        <f t="shared" si="318"/>
        <v>1.0068371472522089</v>
      </c>
      <c r="I10219" s="115">
        <f t="shared" si="319"/>
        <v>489.48880000000003</v>
      </c>
    </row>
    <row r="10220" spans="1:9" hidden="1">
      <c r="A10220" s="115" t="s">
        <v>26724</v>
      </c>
      <c r="B10220" s="115" t="s">
        <v>26725</v>
      </c>
      <c r="C10220" s="115" t="s">
        <v>25718</v>
      </c>
      <c r="D10220" s="115" t="s">
        <v>2038</v>
      </c>
      <c r="E10220" s="115">
        <v>296.02429999999998</v>
      </c>
      <c r="F10220" s="674">
        <v>293.83600000000001</v>
      </c>
      <c r="G10220" s="674">
        <v>295.84500000000003</v>
      </c>
      <c r="H10220" s="115">
        <f t="shared" si="318"/>
        <v>1.0068371472522089</v>
      </c>
      <c r="I10220" s="115">
        <f t="shared" si="319"/>
        <v>298.04829999999998</v>
      </c>
    </row>
    <row r="10221" spans="1:9" hidden="1">
      <c r="A10221" s="115" t="s">
        <v>26726</v>
      </c>
      <c r="B10221" s="115" t="s">
        <v>26727</v>
      </c>
      <c r="C10221" s="115" t="s">
        <v>25721</v>
      </c>
      <c r="D10221" s="115" t="s">
        <v>2038</v>
      </c>
      <c r="E10221" s="115">
        <v>248.39449999999999</v>
      </c>
      <c r="F10221" s="674">
        <v>293.83600000000001</v>
      </c>
      <c r="G10221" s="674">
        <v>295.84500000000003</v>
      </c>
      <c r="H10221" s="115">
        <f t="shared" si="318"/>
        <v>1.0068371472522089</v>
      </c>
      <c r="I10221" s="115">
        <f t="shared" si="319"/>
        <v>250.09280000000001</v>
      </c>
    </row>
    <row r="10222" spans="1:9" hidden="1">
      <c r="A10222" s="115" t="s">
        <v>26728</v>
      </c>
      <c r="B10222" s="115" t="s">
        <v>26729</v>
      </c>
      <c r="C10222" s="115" t="s">
        <v>25724</v>
      </c>
      <c r="D10222" s="115" t="s">
        <v>2038</v>
      </c>
      <c r="E10222" s="115">
        <v>178.75540000000001</v>
      </c>
      <c r="F10222" s="674">
        <v>293.83600000000001</v>
      </c>
      <c r="G10222" s="674">
        <v>295.84500000000003</v>
      </c>
      <c r="H10222" s="115">
        <f t="shared" si="318"/>
        <v>1.0068371472522089</v>
      </c>
      <c r="I10222" s="115">
        <f t="shared" si="319"/>
        <v>179.9776</v>
      </c>
    </row>
    <row r="10223" spans="1:9" hidden="1">
      <c r="A10223" s="115" t="s">
        <v>26730</v>
      </c>
      <c r="B10223" s="115" t="s">
        <v>26731</v>
      </c>
      <c r="C10223" s="115" t="s">
        <v>25727</v>
      </c>
      <c r="D10223" s="115" t="s">
        <v>2038</v>
      </c>
      <c r="E10223" s="115">
        <v>455.64330000000001</v>
      </c>
      <c r="F10223" s="674">
        <v>293.83600000000001</v>
      </c>
      <c r="G10223" s="674">
        <v>295.84500000000003</v>
      </c>
      <c r="H10223" s="115">
        <f t="shared" si="318"/>
        <v>1.0068371472522089</v>
      </c>
      <c r="I10223" s="115">
        <f t="shared" si="319"/>
        <v>458.7586</v>
      </c>
    </row>
    <row r="10224" spans="1:9" hidden="1">
      <c r="A10224" s="115" t="s">
        <v>26732</v>
      </c>
      <c r="B10224" s="115" t="s">
        <v>26733</v>
      </c>
      <c r="C10224" s="115" t="s">
        <v>25730</v>
      </c>
      <c r="D10224" s="115" t="s">
        <v>2038</v>
      </c>
      <c r="E10224" s="115">
        <v>101.55110000000001</v>
      </c>
      <c r="F10224" s="674">
        <v>293.83600000000001</v>
      </c>
      <c r="G10224" s="674">
        <v>295.84500000000003</v>
      </c>
      <c r="H10224" s="115">
        <f t="shared" si="318"/>
        <v>1.0068371472522089</v>
      </c>
      <c r="I10224" s="115">
        <f t="shared" si="319"/>
        <v>102.2454</v>
      </c>
    </row>
    <row r="10225" spans="1:9" hidden="1">
      <c r="A10225" s="115" t="s">
        <v>26734</v>
      </c>
      <c r="B10225" s="115" t="s">
        <v>26735</v>
      </c>
      <c r="C10225" s="115" t="s">
        <v>25733</v>
      </c>
      <c r="D10225" s="115" t="s">
        <v>2038</v>
      </c>
      <c r="E10225" s="115">
        <v>208.1927</v>
      </c>
      <c r="F10225" s="674">
        <v>293.83600000000001</v>
      </c>
      <c r="G10225" s="674">
        <v>295.84500000000003</v>
      </c>
      <c r="H10225" s="115">
        <f t="shared" si="318"/>
        <v>1.0068371472522089</v>
      </c>
      <c r="I10225" s="115">
        <f t="shared" si="319"/>
        <v>209.61609999999999</v>
      </c>
    </row>
    <row r="10226" spans="1:9" hidden="1">
      <c r="A10226" s="115" t="s">
        <v>26736</v>
      </c>
      <c r="B10226" s="115" t="s">
        <v>26737</v>
      </c>
      <c r="C10226" s="115" t="s">
        <v>25736</v>
      </c>
      <c r="D10226" s="115" t="s">
        <v>2038</v>
      </c>
      <c r="E10226" s="115">
        <v>222.5933</v>
      </c>
      <c r="F10226" s="674">
        <v>293.83600000000001</v>
      </c>
      <c r="G10226" s="674">
        <v>295.84500000000003</v>
      </c>
      <c r="H10226" s="115">
        <f t="shared" si="318"/>
        <v>1.0068371472522089</v>
      </c>
      <c r="I10226" s="115">
        <f t="shared" si="319"/>
        <v>224.11519999999999</v>
      </c>
    </row>
    <row r="10227" spans="1:9" hidden="1">
      <c r="A10227" s="115" t="s">
        <v>26738</v>
      </c>
      <c r="B10227" s="115" t="s">
        <v>26739</v>
      </c>
      <c r="C10227" s="115" t="s">
        <v>25739</v>
      </c>
      <c r="D10227" s="115" t="s">
        <v>2038</v>
      </c>
      <c r="E10227" s="115">
        <v>243.2963</v>
      </c>
      <c r="F10227" s="674">
        <v>293.83600000000001</v>
      </c>
      <c r="G10227" s="674">
        <v>295.84500000000003</v>
      </c>
      <c r="H10227" s="115">
        <f t="shared" si="318"/>
        <v>1.0068371472522089</v>
      </c>
      <c r="I10227" s="115">
        <f t="shared" si="319"/>
        <v>244.9598</v>
      </c>
    </row>
    <row r="10228" spans="1:9" hidden="1">
      <c r="A10228" s="115" t="s">
        <v>26740</v>
      </c>
      <c r="B10228" s="115" t="s">
        <v>26741</v>
      </c>
      <c r="C10228" s="115" t="s">
        <v>25742</v>
      </c>
      <c r="D10228" s="115" t="s">
        <v>2038</v>
      </c>
      <c r="E10228" s="115">
        <v>6767.1085999999996</v>
      </c>
      <c r="F10228" s="674">
        <v>293.83600000000001</v>
      </c>
      <c r="G10228" s="674">
        <v>295.84500000000003</v>
      </c>
      <c r="H10228" s="115">
        <f t="shared" si="318"/>
        <v>1.0068371472522089</v>
      </c>
      <c r="I10228" s="115">
        <f t="shared" si="319"/>
        <v>6813.3762999999999</v>
      </c>
    </row>
    <row r="10229" spans="1:9" hidden="1">
      <c r="A10229" s="115" t="s">
        <v>26742</v>
      </c>
      <c r="B10229" s="115" t="s">
        <v>26743</v>
      </c>
      <c r="C10229" s="115" t="s">
        <v>25745</v>
      </c>
      <c r="D10229" s="115" t="s">
        <v>2038</v>
      </c>
      <c r="E10229" s="115">
        <v>9639.1085999999996</v>
      </c>
      <c r="F10229" s="674">
        <v>293.83600000000001</v>
      </c>
      <c r="G10229" s="674">
        <v>295.84500000000003</v>
      </c>
      <c r="H10229" s="115">
        <f t="shared" si="318"/>
        <v>1.0068371472522089</v>
      </c>
      <c r="I10229" s="115">
        <f t="shared" si="319"/>
        <v>9705.0126</v>
      </c>
    </row>
    <row r="10230" spans="1:9" hidden="1">
      <c r="A10230" s="115" t="s">
        <v>26744</v>
      </c>
      <c r="B10230" s="115" t="s">
        <v>26745</v>
      </c>
      <c r="C10230" s="115" t="s">
        <v>25748</v>
      </c>
      <c r="D10230" s="115" t="s">
        <v>2038</v>
      </c>
      <c r="E10230" s="115">
        <v>1083.8958</v>
      </c>
      <c r="F10230" s="674">
        <v>293.83600000000001</v>
      </c>
      <c r="G10230" s="674">
        <v>295.84500000000003</v>
      </c>
      <c r="H10230" s="115">
        <f t="shared" si="318"/>
        <v>1.0068371472522089</v>
      </c>
      <c r="I10230" s="115">
        <f t="shared" si="319"/>
        <v>1091.3065999999999</v>
      </c>
    </row>
    <row r="10231" spans="1:9" hidden="1">
      <c r="A10231" s="115" t="s">
        <v>26746</v>
      </c>
      <c r="B10231" s="115" t="s">
        <v>26747</v>
      </c>
      <c r="C10231" s="115" t="s">
        <v>25751</v>
      </c>
      <c r="D10231" s="115" t="s">
        <v>2038</v>
      </c>
      <c r="E10231" s="115">
        <v>1449.8958</v>
      </c>
      <c r="F10231" s="674">
        <v>293.83600000000001</v>
      </c>
      <c r="G10231" s="674">
        <v>295.84500000000003</v>
      </c>
      <c r="H10231" s="115">
        <f t="shared" si="318"/>
        <v>1.0068371472522089</v>
      </c>
      <c r="I10231" s="115">
        <f t="shared" si="319"/>
        <v>1459.809</v>
      </c>
    </row>
    <row r="10232" spans="1:9" hidden="1">
      <c r="A10232" s="115" t="s">
        <v>26748</v>
      </c>
      <c r="B10232" s="115" t="s">
        <v>26749</v>
      </c>
      <c r="C10232" s="115" t="s">
        <v>25754</v>
      </c>
      <c r="D10232" s="115" t="s">
        <v>1453</v>
      </c>
      <c r="E10232" s="115">
        <v>550</v>
      </c>
      <c r="F10232" s="674">
        <v>293.83600000000001</v>
      </c>
      <c r="G10232" s="674">
        <v>295.84500000000003</v>
      </c>
      <c r="H10232" s="115">
        <f t="shared" si="318"/>
        <v>1.0068371472522089</v>
      </c>
      <c r="I10232" s="115">
        <f t="shared" si="319"/>
        <v>553.7604</v>
      </c>
    </row>
    <row r="10233" spans="1:9" hidden="1">
      <c r="A10233" s="115" t="s">
        <v>26750</v>
      </c>
      <c r="B10233" s="115" t="s">
        <v>26751</v>
      </c>
      <c r="C10233" s="115" t="s">
        <v>25757</v>
      </c>
      <c r="D10233" s="115" t="s">
        <v>1453</v>
      </c>
      <c r="E10233" s="115">
        <v>479.32400000000001</v>
      </c>
      <c r="F10233" s="674">
        <v>293.83600000000001</v>
      </c>
      <c r="G10233" s="674">
        <v>295.84500000000003</v>
      </c>
      <c r="H10233" s="115">
        <f t="shared" si="318"/>
        <v>1.0068371472522089</v>
      </c>
      <c r="I10233" s="115">
        <f t="shared" si="319"/>
        <v>482.60120000000001</v>
      </c>
    </row>
    <row r="10234" spans="1:9" hidden="1">
      <c r="A10234" s="115" t="s">
        <v>26752</v>
      </c>
      <c r="B10234" s="115" t="s">
        <v>26753</v>
      </c>
      <c r="C10234" s="115" t="s">
        <v>25760</v>
      </c>
      <c r="D10234" s="115" t="s">
        <v>1453</v>
      </c>
      <c r="E10234" s="115">
        <v>707.01130000000001</v>
      </c>
      <c r="F10234" s="674">
        <v>293.83600000000001</v>
      </c>
      <c r="G10234" s="674">
        <v>295.84500000000003</v>
      </c>
      <c r="H10234" s="115">
        <f t="shared" si="318"/>
        <v>1.0068371472522089</v>
      </c>
      <c r="I10234" s="115">
        <f t="shared" si="319"/>
        <v>711.84519999999998</v>
      </c>
    </row>
    <row r="10235" spans="1:9" hidden="1">
      <c r="A10235" s="115" t="s">
        <v>26754</v>
      </c>
      <c r="B10235" s="115" t="s">
        <v>26755</v>
      </c>
      <c r="C10235" s="115" t="s">
        <v>25763</v>
      </c>
      <c r="D10235" s="115" t="s">
        <v>1453</v>
      </c>
      <c r="E10235" s="115">
        <v>747.50210000000004</v>
      </c>
      <c r="F10235" s="674">
        <v>293.83600000000001</v>
      </c>
      <c r="G10235" s="674">
        <v>295.84500000000003</v>
      </c>
      <c r="H10235" s="115">
        <f t="shared" si="318"/>
        <v>1.0068371472522089</v>
      </c>
      <c r="I10235" s="115">
        <f t="shared" si="319"/>
        <v>752.61289999999997</v>
      </c>
    </row>
    <row r="10236" spans="1:9" hidden="1">
      <c r="A10236" s="115" t="s">
        <v>26756</v>
      </c>
      <c r="B10236" s="115" t="s">
        <v>26757</v>
      </c>
      <c r="C10236" s="115" t="s">
        <v>25766</v>
      </c>
      <c r="D10236" s="115" t="s">
        <v>1453</v>
      </c>
      <c r="E10236" s="115">
        <v>783.11879999999996</v>
      </c>
      <c r="F10236" s="674">
        <v>293.83600000000001</v>
      </c>
      <c r="G10236" s="674">
        <v>295.84500000000003</v>
      </c>
      <c r="H10236" s="115">
        <f t="shared" si="318"/>
        <v>1.0068371472522089</v>
      </c>
      <c r="I10236" s="115">
        <f t="shared" si="319"/>
        <v>788.47310000000004</v>
      </c>
    </row>
    <row r="10237" spans="1:9" hidden="1">
      <c r="A10237" s="115" t="s">
        <v>26758</v>
      </c>
      <c r="B10237" s="115" t="s">
        <v>26759</v>
      </c>
      <c r="C10237" s="115" t="s">
        <v>25769</v>
      </c>
      <c r="D10237" s="115" t="s">
        <v>1453</v>
      </c>
      <c r="E10237" s="115">
        <v>60</v>
      </c>
      <c r="F10237" s="674">
        <v>293.83600000000001</v>
      </c>
      <c r="G10237" s="674">
        <v>295.84500000000003</v>
      </c>
      <c r="H10237" s="115">
        <f t="shared" si="318"/>
        <v>1.0068371472522089</v>
      </c>
      <c r="I10237" s="115">
        <f t="shared" si="319"/>
        <v>60.410200000000003</v>
      </c>
    </row>
    <row r="10238" spans="1:9" hidden="1">
      <c r="A10238" s="115" t="s">
        <v>26760</v>
      </c>
      <c r="B10238" s="115" t="s">
        <v>26761</v>
      </c>
      <c r="C10238" s="115" t="s">
        <v>25772</v>
      </c>
      <c r="D10238" s="115" t="s">
        <v>1453</v>
      </c>
      <c r="E10238" s="115">
        <v>503.80090000000001</v>
      </c>
      <c r="F10238" s="674">
        <v>293.83600000000001</v>
      </c>
      <c r="G10238" s="674">
        <v>295.84500000000003</v>
      </c>
      <c r="H10238" s="115">
        <f t="shared" si="318"/>
        <v>1.0068371472522089</v>
      </c>
      <c r="I10238" s="115">
        <f t="shared" si="319"/>
        <v>507.24549999999999</v>
      </c>
    </row>
    <row r="10239" spans="1:9" hidden="1">
      <c r="A10239" s="115" t="s">
        <v>26762</v>
      </c>
      <c r="B10239" s="115" t="s">
        <v>26763</v>
      </c>
      <c r="C10239" s="115" t="s">
        <v>25775</v>
      </c>
      <c r="D10239" s="115" t="s">
        <v>1453</v>
      </c>
      <c r="E10239" s="115">
        <v>516.09739999999999</v>
      </c>
      <c r="F10239" s="674">
        <v>293.83600000000001</v>
      </c>
      <c r="G10239" s="674">
        <v>295.84500000000003</v>
      </c>
      <c r="H10239" s="115">
        <f t="shared" si="318"/>
        <v>1.0068371472522089</v>
      </c>
      <c r="I10239" s="115">
        <f t="shared" si="319"/>
        <v>519.62599999999998</v>
      </c>
    </row>
    <row r="10240" spans="1:9" hidden="1">
      <c r="A10240" s="115" t="s">
        <v>26764</v>
      </c>
      <c r="B10240" s="115" t="s">
        <v>26765</v>
      </c>
      <c r="C10240" s="115" t="s">
        <v>25778</v>
      </c>
      <c r="D10240" s="115" t="s">
        <v>1453</v>
      </c>
      <c r="E10240" s="115">
        <v>537.65740000000005</v>
      </c>
      <c r="F10240" s="674">
        <v>293.83600000000001</v>
      </c>
      <c r="G10240" s="674">
        <v>295.84500000000003</v>
      </c>
      <c r="H10240" s="115">
        <f t="shared" si="318"/>
        <v>1.0068371472522089</v>
      </c>
      <c r="I10240" s="115">
        <f t="shared" si="319"/>
        <v>541.33339999999998</v>
      </c>
    </row>
    <row r="10241" spans="1:9" hidden="1">
      <c r="A10241" s="115" t="s">
        <v>26766</v>
      </c>
      <c r="B10241" s="115" t="s">
        <v>26767</v>
      </c>
      <c r="C10241" s="115" t="s">
        <v>25781</v>
      </c>
      <c r="D10241" s="115" t="s">
        <v>1453</v>
      </c>
      <c r="E10241" s="115">
        <v>565.05740000000003</v>
      </c>
      <c r="F10241" s="674">
        <v>293.83600000000001</v>
      </c>
      <c r="G10241" s="674">
        <v>295.84500000000003</v>
      </c>
      <c r="H10241" s="115">
        <f t="shared" si="318"/>
        <v>1.0068371472522089</v>
      </c>
      <c r="I10241" s="115">
        <f t="shared" si="319"/>
        <v>568.92079999999999</v>
      </c>
    </row>
    <row r="10242" spans="1:9" hidden="1">
      <c r="A10242" s="115" t="s">
        <v>26768</v>
      </c>
      <c r="B10242" s="115" t="s">
        <v>26769</v>
      </c>
      <c r="C10242" s="115" t="s">
        <v>25784</v>
      </c>
      <c r="D10242" s="115" t="s">
        <v>1453</v>
      </c>
      <c r="E10242" s="115">
        <v>580.05740000000003</v>
      </c>
      <c r="F10242" s="674">
        <v>293.83600000000001</v>
      </c>
      <c r="G10242" s="674">
        <v>295.84500000000003</v>
      </c>
      <c r="H10242" s="115">
        <f t="shared" si="318"/>
        <v>1.0068371472522089</v>
      </c>
      <c r="I10242" s="115">
        <f t="shared" si="319"/>
        <v>584.02329999999995</v>
      </c>
    </row>
    <row r="10243" spans="1:9" hidden="1">
      <c r="A10243" s="115" t="s">
        <v>26770</v>
      </c>
      <c r="B10243" s="115" t="s">
        <v>26771</v>
      </c>
      <c r="C10243" s="115" t="s">
        <v>25787</v>
      </c>
      <c r="D10243" s="115" t="s">
        <v>1453</v>
      </c>
      <c r="E10243" s="115">
        <v>605.05740000000003</v>
      </c>
      <c r="F10243" s="674">
        <v>293.83600000000001</v>
      </c>
      <c r="G10243" s="674">
        <v>295.84500000000003</v>
      </c>
      <c r="H10243" s="115">
        <f t="shared" si="318"/>
        <v>1.0068371472522089</v>
      </c>
      <c r="I10243" s="115">
        <f t="shared" si="319"/>
        <v>609.1943</v>
      </c>
    </row>
    <row r="10244" spans="1:9" hidden="1">
      <c r="A10244" s="115" t="s">
        <v>26772</v>
      </c>
      <c r="B10244" s="115" t="s">
        <v>26773</v>
      </c>
      <c r="C10244" s="115" t="s">
        <v>25790</v>
      </c>
      <c r="D10244" s="115" t="s">
        <v>1453</v>
      </c>
      <c r="E10244" s="115">
        <v>630.05740000000003</v>
      </c>
      <c r="F10244" s="674">
        <v>293.83600000000001</v>
      </c>
      <c r="G10244" s="674">
        <v>295.84500000000003</v>
      </c>
      <c r="H10244" s="115">
        <f t="shared" si="318"/>
        <v>1.0068371472522089</v>
      </c>
      <c r="I10244" s="115">
        <f t="shared" si="319"/>
        <v>634.36519999999996</v>
      </c>
    </row>
    <row r="10245" spans="1:9" hidden="1">
      <c r="A10245" s="115" t="s">
        <v>26774</v>
      </c>
      <c r="B10245" s="115" t="s">
        <v>26775</v>
      </c>
      <c r="C10245" s="115" t="s">
        <v>25793</v>
      </c>
      <c r="D10245" s="115" t="s">
        <v>2038</v>
      </c>
      <c r="E10245" s="115">
        <v>195.1045</v>
      </c>
      <c r="F10245" s="674">
        <v>293.83600000000001</v>
      </c>
      <c r="G10245" s="674">
        <v>295.84500000000003</v>
      </c>
      <c r="H10245" s="115">
        <f t="shared" ref="H10245:H10308" si="320">G10245/F10245</f>
        <v>1.0068371472522089</v>
      </c>
      <c r="I10245" s="115">
        <f t="shared" ref="I10245:I10308" si="321">ROUND(H10245*E10245,4)</f>
        <v>196.4385</v>
      </c>
    </row>
    <row r="10246" spans="1:9" hidden="1">
      <c r="A10246" s="115" t="s">
        <v>26776</v>
      </c>
      <c r="B10246" s="115" t="s">
        <v>26777</v>
      </c>
      <c r="C10246" s="115" t="s">
        <v>25796</v>
      </c>
      <c r="D10246" s="115" t="s">
        <v>2038</v>
      </c>
      <c r="E10246" s="115">
        <v>208.2765</v>
      </c>
      <c r="F10246" s="674">
        <v>293.83600000000001</v>
      </c>
      <c r="G10246" s="674">
        <v>295.84500000000003</v>
      </c>
      <c r="H10246" s="115">
        <f t="shared" si="320"/>
        <v>1.0068371472522089</v>
      </c>
      <c r="I10246" s="115">
        <f t="shared" si="321"/>
        <v>209.70050000000001</v>
      </c>
    </row>
    <row r="10247" spans="1:9" hidden="1">
      <c r="A10247" s="115" t="s">
        <v>26778</v>
      </c>
      <c r="B10247" s="115" t="s">
        <v>26779</v>
      </c>
      <c r="C10247" s="115" t="s">
        <v>25799</v>
      </c>
      <c r="D10247" s="115" t="s">
        <v>2038</v>
      </c>
      <c r="E10247" s="115">
        <v>221.4485</v>
      </c>
      <c r="F10247" s="674">
        <v>293.83600000000001</v>
      </c>
      <c r="G10247" s="674">
        <v>295.84500000000003</v>
      </c>
      <c r="H10247" s="115">
        <f t="shared" si="320"/>
        <v>1.0068371472522089</v>
      </c>
      <c r="I10247" s="115">
        <f t="shared" si="321"/>
        <v>222.96260000000001</v>
      </c>
    </row>
    <row r="10248" spans="1:9" hidden="1">
      <c r="A10248" s="115" t="s">
        <v>26780</v>
      </c>
      <c r="B10248" s="115" t="s">
        <v>26781</v>
      </c>
      <c r="C10248" s="115" t="s">
        <v>25802</v>
      </c>
      <c r="D10248" s="115" t="s">
        <v>8488</v>
      </c>
      <c r="E10248" s="115">
        <v>26.8</v>
      </c>
      <c r="F10248" s="674">
        <v>293.83600000000001</v>
      </c>
      <c r="G10248" s="674">
        <v>295.84500000000003</v>
      </c>
      <c r="H10248" s="115">
        <f t="shared" si="320"/>
        <v>1.0068371472522089</v>
      </c>
      <c r="I10248" s="115">
        <f t="shared" si="321"/>
        <v>26.9832</v>
      </c>
    </row>
    <row r="10249" spans="1:9" hidden="1">
      <c r="A10249" s="115" t="s">
        <v>26782</v>
      </c>
      <c r="B10249" s="115" t="s">
        <v>26783</v>
      </c>
      <c r="C10249" s="115" t="s">
        <v>25805</v>
      </c>
      <c r="D10249" s="115" t="s">
        <v>1453</v>
      </c>
      <c r="E10249" s="115">
        <v>12.966799999999999</v>
      </c>
      <c r="F10249" s="674">
        <v>293.83600000000001</v>
      </c>
      <c r="G10249" s="674">
        <v>295.84500000000003</v>
      </c>
      <c r="H10249" s="115">
        <f t="shared" si="320"/>
        <v>1.0068371472522089</v>
      </c>
      <c r="I10249" s="115">
        <f t="shared" si="321"/>
        <v>13.0555</v>
      </c>
    </row>
    <row r="10250" spans="1:9" hidden="1">
      <c r="A10250" s="115" t="s">
        <v>26784</v>
      </c>
      <c r="B10250" s="115" t="s">
        <v>26785</v>
      </c>
      <c r="C10250" s="115" t="s">
        <v>25808</v>
      </c>
      <c r="D10250" s="115" t="s">
        <v>1242</v>
      </c>
      <c r="E10250" s="115">
        <v>8895.7865999999995</v>
      </c>
      <c r="F10250" s="674">
        <v>293.83600000000001</v>
      </c>
      <c r="G10250" s="674">
        <v>295.84500000000003</v>
      </c>
      <c r="H10250" s="115">
        <f t="shared" si="320"/>
        <v>1.0068371472522089</v>
      </c>
      <c r="I10250" s="115">
        <f t="shared" si="321"/>
        <v>8956.6083999999992</v>
      </c>
    </row>
    <row r="10251" spans="1:9" hidden="1">
      <c r="A10251" s="115" t="s">
        <v>26786</v>
      </c>
      <c r="B10251" s="115" t="s">
        <v>26787</v>
      </c>
      <c r="C10251" s="115" t="s">
        <v>25811</v>
      </c>
      <c r="D10251" s="115" t="s">
        <v>1138</v>
      </c>
      <c r="E10251" s="115">
        <v>12199.79</v>
      </c>
      <c r="F10251" s="674">
        <v>293.83600000000001</v>
      </c>
      <c r="G10251" s="674">
        <v>295.84500000000003</v>
      </c>
      <c r="H10251" s="115">
        <f t="shared" si="320"/>
        <v>1.0068371472522089</v>
      </c>
      <c r="I10251" s="115">
        <f t="shared" si="321"/>
        <v>12283.201800000001</v>
      </c>
    </row>
    <row r="10252" spans="1:9" hidden="1">
      <c r="A10252" s="115" t="s">
        <v>26788</v>
      </c>
      <c r="B10252" s="115" t="s">
        <v>26789</v>
      </c>
      <c r="C10252" s="115" t="s">
        <v>25814</v>
      </c>
      <c r="D10252" s="115" t="s">
        <v>2038</v>
      </c>
      <c r="E10252" s="115">
        <v>601.53890000000001</v>
      </c>
      <c r="F10252" s="674">
        <v>293.83600000000001</v>
      </c>
      <c r="G10252" s="674">
        <v>295.84500000000003</v>
      </c>
      <c r="H10252" s="115">
        <f t="shared" si="320"/>
        <v>1.0068371472522089</v>
      </c>
      <c r="I10252" s="115">
        <f t="shared" si="321"/>
        <v>605.65170000000001</v>
      </c>
    </row>
    <row r="10253" spans="1:9" hidden="1">
      <c r="A10253" s="115" t="s">
        <v>26790</v>
      </c>
      <c r="B10253" s="115" t="s">
        <v>26791</v>
      </c>
      <c r="C10253" s="115" t="s">
        <v>25817</v>
      </c>
      <c r="D10253" s="115" t="s">
        <v>2038</v>
      </c>
      <c r="E10253" s="115">
        <v>169.48490000000001</v>
      </c>
      <c r="F10253" s="674">
        <v>293.83600000000001</v>
      </c>
      <c r="G10253" s="674">
        <v>295.84500000000003</v>
      </c>
      <c r="H10253" s="115">
        <f t="shared" si="320"/>
        <v>1.0068371472522089</v>
      </c>
      <c r="I10253" s="115">
        <f t="shared" si="321"/>
        <v>170.6437</v>
      </c>
    </row>
    <row r="10254" spans="1:9" hidden="1">
      <c r="A10254" s="115" t="s">
        <v>26792</v>
      </c>
      <c r="B10254" s="115" t="s">
        <v>26793</v>
      </c>
      <c r="C10254" s="115" t="s">
        <v>25820</v>
      </c>
      <c r="D10254" s="115" t="s">
        <v>1242</v>
      </c>
      <c r="E10254" s="115">
        <v>73.329899999999995</v>
      </c>
      <c r="F10254" s="674">
        <v>293.83600000000001</v>
      </c>
      <c r="G10254" s="674">
        <v>295.84500000000003</v>
      </c>
      <c r="H10254" s="115">
        <f t="shared" si="320"/>
        <v>1.0068371472522089</v>
      </c>
      <c r="I10254" s="115">
        <f t="shared" si="321"/>
        <v>73.831299999999999</v>
      </c>
    </row>
    <row r="10255" spans="1:9" hidden="1">
      <c r="A10255" s="115" t="s">
        <v>26794</v>
      </c>
      <c r="B10255" s="115" t="s">
        <v>26795</v>
      </c>
      <c r="C10255" s="115" t="s">
        <v>25823</v>
      </c>
      <c r="D10255" s="115" t="s">
        <v>2038</v>
      </c>
      <c r="E10255" s="115">
        <v>64.052999999999997</v>
      </c>
      <c r="F10255" s="674">
        <v>293.83600000000001</v>
      </c>
      <c r="G10255" s="674">
        <v>295.84500000000003</v>
      </c>
      <c r="H10255" s="115">
        <f t="shared" si="320"/>
        <v>1.0068371472522089</v>
      </c>
      <c r="I10255" s="115">
        <f t="shared" si="321"/>
        <v>64.490899999999996</v>
      </c>
    </row>
    <row r="10256" spans="1:9" hidden="1">
      <c r="A10256" s="115" t="s">
        <v>26796</v>
      </c>
      <c r="B10256" s="115" t="s">
        <v>26797</v>
      </c>
      <c r="C10256" s="115" t="s">
        <v>25826</v>
      </c>
      <c r="D10256" s="115" t="s">
        <v>2038</v>
      </c>
      <c r="E10256" s="115">
        <v>899.15309999999999</v>
      </c>
      <c r="F10256" s="674">
        <v>293.83600000000001</v>
      </c>
      <c r="G10256" s="674">
        <v>295.84500000000003</v>
      </c>
      <c r="H10256" s="115">
        <f t="shared" si="320"/>
        <v>1.0068371472522089</v>
      </c>
      <c r="I10256" s="115">
        <f t="shared" si="321"/>
        <v>905.30070000000001</v>
      </c>
    </row>
    <row r="10257" spans="1:9" hidden="1">
      <c r="A10257" s="115" t="s">
        <v>26798</v>
      </c>
      <c r="B10257" s="115" t="s">
        <v>26799</v>
      </c>
      <c r="C10257" s="115" t="s">
        <v>25829</v>
      </c>
      <c r="D10257" s="115" t="s">
        <v>1242</v>
      </c>
      <c r="E10257" s="115">
        <v>235.23339999999999</v>
      </c>
      <c r="F10257" s="674">
        <v>293.83600000000001</v>
      </c>
      <c r="G10257" s="674">
        <v>295.84500000000003</v>
      </c>
      <c r="H10257" s="115">
        <f t="shared" si="320"/>
        <v>1.0068371472522089</v>
      </c>
      <c r="I10257" s="115">
        <f t="shared" si="321"/>
        <v>236.8417</v>
      </c>
    </row>
    <row r="10258" spans="1:9" hidden="1">
      <c r="A10258" s="115" t="s">
        <v>26800</v>
      </c>
      <c r="B10258" s="115" t="s">
        <v>26801</v>
      </c>
      <c r="C10258" s="115" t="s">
        <v>25832</v>
      </c>
      <c r="D10258" s="115" t="s">
        <v>2038</v>
      </c>
      <c r="E10258" s="115">
        <v>85.795400000000001</v>
      </c>
      <c r="F10258" s="674">
        <v>293.83600000000001</v>
      </c>
      <c r="G10258" s="674">
        <v>295.84500000000003</v>
      </c>
      <c r="H10258" s="115">
        <f t="shared" si="320"/>
        <v>1.0068371472522089</v>
      </c>
      <c r="I10258" s="115">
        <f t="shared" si="321"/>
        <v>86.382000000000005</v>
      </c>
    </row>
    <row r="10259" spans="1:9" hidden="1">
      <c r="A10259" s="115" t="s">
        <v>26802</v>
      </c>
      <c r="B10259" s="115" t="s">
        <v>26803</v>
      </c>
      <c r="C10259" s="115" t="s">
        <v>25835</v>
      </c>
      <c r="D10259" s="115" t="s">
        <v>1453</v>
      </c>
      <c r="E10259" s="115">
        <v>4963.6080000000002</v>
      </c>
      <c r="F10259" s="674">
        <v>293.83600000000001</v>
      </c>
      <c r="G10259" s="674">
        <v>295.84500000000003</v>
      </c>
      <c r="H10259" s="115">
        <f t="shared" si="320"/>
        <v>1.0068371472522089</v>
      </c>
      <c r="I10259" s="115">
        <f t="shared" si="321"/>
        <v>4997.5448999999999</v>
      </c>
    </row>
    <row r="10260" spans="1:9" hidden="1">
      <c r="A10260" s="115" t="s">
        <v>26804</v>
      </c>
      <c r="B10260" s="115" t="s">
        <v>26805</v>
      </c>
      <c r="C10260" s="115" t="s">
        <v>25838</v>
      </c>
      <c r="D10260" s="115" t="s">
        <v>1453</v>
      </c>
      <c r="E10260" s="115">
        <v>2420.6525000000001</v>
      </c>
      <c r="F10260" s="674">
        <v>293.83600000000001</v>
      </c>
      <c r="G10260" s="674">
        <v>295.84500000000003</v>
      </c>
      <c r="H10260" s="115">
        <f t="shared" si="320"/>
        <v>1.0068371472522089</v>
      </c>
      <c r="I10260" s="115">
        <f t="shared" si="321"/>
        <v>2437.2029000000002</v>
      </c>
    </row>
    <row r="10261" spans="1:9" hidden="1">
      <c r="A10261" s="115" t="s">
        <v>26806</v>
      </c>
      <c r="B10261" s="115" t="s">
        <v>26807</v>
      </c>
      <c r="C10261" s="115" t="s">
        <v>25841</v>
      </c>
      <c r="D10261" s="115" t="s">
        <v>2038</v>
      </c>
      <c r="E10261" s="115">
        <v>23.9681</v>
      </c>
      <c r="F10261" s="674">
        <v>293.83600000000001</v>
      </c>
      <c r="G10261" s="674">
        <v>295.84500000000003</v>
      </c>
      <c r="H10261" s="115">
        <f t="shared" si="320"/>
        <v>1.0068371472522089</v>
      </c>
      <c r="I10261" s="115">
        <f t="shared" si="321"/>
        <v>24.132000000000001</v>
      </c>
    </row>
    <row r="10262" spans="1:9" hidden="1">
      <c r="A10262" s="115" t="s">
        <v>26808</v>
      </c>
      <c r="B10262" s="115" t="s">
        <v>26809</v>
      </c>
      <c r="C10262" s="115" t="s">
        <v>25844</v>
      </c>
      <c r="D10262" s="115" t="s">
        <v>2038</v>
      </c>
      <c r="E10262" s="115">
        <v>11.6393</v>
      </c>
      <c r="F10262" s="674">
        <v>293.83600000000001</v>
      </c>
      <c r="G10262" s="674">
        <v>295.84500000000003</v>
      </c>
      <c r="H10262" s="115">
        <f t="shared" si="320"/>
        <v>1.0068371472522089</v>
      </c>
      <c r="I10262" s="115">
        <f t="shared" si="321"/>
        <v>11.7189</v>
      </c>
    </row>
    <row r="10263" spans="1:9" hidden="1">
      <c r="A10263" s="115" t="s">
        <v>26810</v>
      </c>
      <c r="B10263" s="115" t="s">
        <v>26811</v>
      </c>
      <c r="C10263" s="115" t="s">
        <v>25847</v>
      </c>
      <c r="D10263" s="115" t="s">
        <v>1138</v>
      </c>
      <c r="E10263" s="115">
        <v>1348.9418000000001</v>
      </c>
      <c r="F10263" s="674">
        <v>293.83600000000001</v>
      </c>
      <c r="G10263" s="674">
        <v>295.84500000000003</v>
      </c>
      <c r="H10263" s="115">
        <f t="shared" si="320"/>
        <v>1.0068371472522089</v>
      </c>
      <c r="I10263" s="115">
        <f t="shared" si="321"/>
        <v>1358.1647</v>
      </c>
    </row>
    <row r="10264" spans="1:9" hidden="1">
      <c r="A10264" s="115" t="s">
        <v>26812</v>
      </c>
      <c r="B10264" s="115" t="s">
        <v>26813</v>
      </c>
      <c r="C10264" s="115" t="s">
        <v>25850</v>
      </c>
      <c r="D10264" s="115" t="s">
        <v>1138</v>
      </c>
      <c r="E10264" s="115">
        <v>790.63109999999995</v>
      </c>
      <c r="F10264" s="674">
        <v>293.83600000000001</v>
      </c>
      <c r="G10264" s="674">
        <v>295.84500000000003</v>
      </c>
      <c r="H10264" s="115">
        <f t="shared" si="320"/>
        <v>1.0068371472522089</v>
      </c>
      <c r="I10264" s="115">
        <f t="shared" si="321"/>
        <v>796.03679999999997</v>
      </c>
    </row>
    <row r="10265" spans="1:9" hidden="1">
      <c r="A10265" s="115" t="s">
        <v>26814</v>
      </c>
      <c r="B10265" s="115" t="s">
        <v>26815</v>
      </c>
      <c r="C10265" s="115" t="s">
        <v>25853</v>
      </c>
      <c r="D10265" s="115" t="s">
        <v>8378</v>
      </c>
      <c r="E10265" s="115">
        <v>19.223099999999999</v>
      </c>
      <c r="F10265" s="674">
        <v>293.83600000000001</v>
      </c>
      <c r="G10265" s="674">
        <v>295.84500000000003</v>
      </c>
      <c r="H10265" s="115">
        <f t="shared" si="320"/>
        <v>1.0068371472522089</v>
      </c>
      <c r="I10265" s="115">
        <f t="shared" si="321"/>
        <v>19.354500000000002</v>
      </c>
    </row>
    <row r="10266" spans="1:9" hidden="1">
      <c r="A10266" s="115" t="s">
        <v>26816</v>
      </c>
      <c r="B10266" s="115" t="s">
        <v>26817</v>
      </c>
      <c r="C10266" s="115" t="s">
        <v>25856</v>
      </c>
      <c r="D10266" s="115" t="s">
        <v>1453</v>
      </c>
      <c r="E10266" s="115">
        <v>432.7022</v>
      </c>
      <c r="F10266" s="674">
        <v>293.83600000000001</v>
      </c>
      <c r="G10266" s="674">
        <v>295.84500000000003</v>
      </c>
      <c r="H10266" s="115">
        <f t="shared" si="320"/>
        <v>1.0068371472522089</v>
      </c>
      <c r="I10266" s="115">
        <f t="shared" si="321"/>
        <v>435.66059999999999</v>
      </c>
    </row>
    <row r="10267" spans="1:9" hidden="1">
      <c r="A10267" s="115" t="s">
        <v>26818</v>
      </c>
      <c r="B10267" s="115" t="s">
        <v>26819</v>
      </c>
      <c r="C10267" s="115" t="s">
        <v>25859</v>
      </c>
      <c r="D10267" s="115" t="s">
        <v>1453</v>
      </c>
      <c r="E10267" s="115">
        <v>612.29729999999995</v>
      </c>
      <c r="F10267" s="674">
        <v>293.83600000000001</v>
      </c>
      <c r="G10267" s="674">
        <v>295.84500000000003</v>
      </c>
      <c r="H10267" s="115">
        <f t="shared" si="320"/>
        <v>1.0068371472522089</v>
      </c>
      <c r="I10267" s="115">
        <f t="shared" si="321"/>
        <v>616.4837</v>
      </c>
    </row>
    <row r="10268" spans="1:9" hidden="1">
      <c r="A10268" s="115" t="s">
        <v>26820</v>
      </c>
      <c r="B10268" s="115" t="s">
        <v>26821</v>
      </c>
      <c r="C10268" s="115" t="s">
        <v>25862</v>
      </c>
      <c r="D10268" s="115" t="s">
        <v>1453</v>
      </c>
      <c r="E10268" s="115">
        <v>481.11369999999999</v>
      </c>
      <c r="F10268" s="674">
        <v>293.83600000000001</v>
      </c>
      <c r="G10268" s="674">
        <v>295.84500000000003</v>
      </c>
      <c r="H10268" s="115">
        <f t="shared" si="320"/>
        <v>1.0068371472522089</v>
      </c>
      <c r="I10268" s="115">
        <f t="shared" si="321"/>
        <v>484.40309999999999</v>
      </c>
    </row>
    <row r="10269" spans="1:9" hidden="1">
      <c r="A10269" s="115" t="s">
        <v>26822</v>
      </c>
      <c r="B10269" s="115" t="s">
        <v>26823</v>
      </c>
      <c r="C10269" s="115" t="s">
        <v>25865</v>
      </c>
      <c r="D10269" s="115" t="s">
        <v>1453</v>
      </c>
      <c r="E10269" s="115">
        <v>521.60450000000003</v>
      </c>
      <c r="F10269" s="674">
        <v>293.83600000000001</v>
      </c>
      <c r="G10269" s="674">
        <v>295.84500000000003</v>
      </c>
      <c r="H10269" s="115">
        <f t="shared" si="320"/>
        <v>1.0068371472522089</v>
      </c>
      <c r="I10269" s="115">
        <f t="shared" si="321"/>
        <v>525.17079999999999</v>
      </c>
    </row>
    <row r="10270" spans="1:9" hidden="1">
      <c r="A10270" s="115" t="s">
        <v>26824</v>
      </c>
      <c r="B10270" s="115" t="s">
        <v>26825</v>
      </c>
      <c r="C10270" s="115" t="s">
        <v>25868</v>
      </c>
      <c r="D10270" s="115" t="s">
        <v>1453</v>
      </c>
      <c r="E10270" s="115">
        <v>557.22119999999995</v>
      </c>
      <c r="F10270" s="674">
        <v>293.83600000000001</v>
      </c>
      <c r="G10270" s="674">
        <v>295.84500000000003</v>
      </c>
      <c r="H10270" s="115">
        <f t="shared" si="320"/>
        <v>1.0068371472522089</v>
      </c>
      <c r="I10270" s="115">
        <f t="shared" si="321"/>
        <v>561.03099999999995</v>
      </c>
    </row>
    <row r="10271" spans="1:9" hidden="1">
      <c r="A10271" s="115" t="s">
        <v>26826</v>
      </c>
      <c r="B10271" s="115" t="s">
        <v>26827</v>
      </c>
      <c r="C10271" s="115" t="s">
        <v>25871</v>
      </c>
      <c r="D10271" s="115" t="s">
        <v>1453</v>
      </c>
      <c r="E10271" s="115">
        <v>658.59979999999996</v>
      </c>
      <c r="F10271" s="674">
        <v>293.83600000000001</v>
      </c>
      <c r="G10271" s="674">
        <v>295.84500000000003</v>
      </c>
      <c r="H10271" s="115">
        <f t="shared" si="320"/>
        <v>1.0068371472522089</v>
      </c>
      <c r="I10271" s="115">
        <f t="shared" si="321"/>
        <v>663.10270000000003</v>
      </c>
    </row>
    <row r="10272" spans="1:9" hidden="1">
      <c r="A10272" s="115" t="s">
        <v>26828</v>
      </c>
      <c r="B10272" s="115" t="s">
        <v>26829</v>
      </c>
      <c r="C10272" s="115" t="s">
        <v>25874</v>
      </c>
      <c r="D10272" s="115" t="s">
        <v>8378</v>
      </c>
      <c r="E10272" s="115">
        <v>14.702199999999999</v>
      </c>
      <c r="F10272" s="674">
        <v>293.83600000000001</v>
      </c>
      <c r="G10272" s="674">
        <v>295.84500000000003</v>
      </c>
      <c r="H10272" s="115">
        <f t="shared" si="320"/>
        <v>1.0068371472522089</v>
      </c>
      <c r="I10272" s="115">
        <f t="shared" si="321"/>
        <v>14.8027</v>
      </c>
    </row>
    <row r="10273" spans="1:9" hidden="1">
      <c r="A10273" s="115" t="s">
        <v>26830</v>
      </c>
      <c r="B10273" s="115" t="s">
        <v>26831</v>
      </c>
      <c r="C10273" s="115" t="s">
        <v>25877</v>
      </c>
      <c r="D10273" s="115" t="s">
        <v>8378</v>
      </c>
      <c r="E10273" s="115">
        <v>12.6867</v>
      </c>
      <c r="F10273" s="674">
        <v>293.83600000000001</v>
      </c>
      <c r="G10273" s="674">
        <v>295.84500000000003</v>
      </c>
      <c r="H10273" s="115">
        <f t="shared" si="320"/>
        <v>1.0068371472522089</v>
      </c>
      <c r="I10273" s="115">
        <f t="shared" si="321"/>
        <v>12.773400000000001</v>
      </c>
    </row>
    <row r="10274" spans="1:9" hidden="1">
      <c r="A10274" s="115" t="s">
        <v>26832</v>
      </c>
      <c r="B10274" s="115" t="s">
        <v>26833</v>
      </c>
      <c r="C10274" s="115" t="s">
        <v>25880</v>
      </c>
      <c r="D10274" s="115" t="s">
        <v>8378</v>
      </c>
      <c r="E10274" s="115">
        <v>11.456799999999999</v>
      </c>
      <c r="F10274" s="674">
        <v>293.83600000000001</v>
      </c>
      <c r="G10274" s="674">
        <v>295.84500000000003</v>
      </c>
      <c r="H10274" s="115">
        <f t="shared" si="320"/>
        <v>1.0068371472522089</v>
      </c>
      <c r="I10274" s="115">
        <f t="shared" si="321"/>
        <v>11.5351</v>
      </c>
    </row>
    <row r="10275" spans="1:9" hidden="1">
      <c r="A10275" s="115" t="s">
        <v>26834</v>
      </c>
      <c r="B10275" s="115" t="s">
        <v>26835</v>
      </c>
      <c r="C10275" s="115" t="s">
        <v>25883</v>
      </c>
      <c r="D10275" s="115" t="s">
        <v>8378</v>
      </c>
      <c r="E10275" s="115">
        <v>12.963200000000001</v>
      </c>
      <c r="F10275" s="674">
        <v>293.83600000000001</v>
      </c>
      <c r="G10275" s="674">
        <v>295.84500000000003</v>
      </c>
      <c r="H10275" s="115">
        <f t="shared" si="320"/>
        <v>1.0068371472522089</v>
      </c>
      <c r="I10275" s="115">
        <f t="shared" si="321"/>
        <v>13.0518</v>
      </c>
    </row>
    <row r="10276" spans="1:9" hidden="1">
      <c r="A10276" s="115" t="s">
        <v>26836</v>
      </c>
      <c r="B10276" s="115" t="s">
        <v>26837</v>
      </c>
      <c r="C10276" s="115" t="s">
        <v>25886</v>
      </c>
      <c r="D10276" s="115" t="s">
        <v>8378</v>
      </c>
      <c r="E10276" s="115">
        <v>13.6227</v>
      </c>
      <c r="F10276" s="674">
        <v>293.83600000000001</v>
      </c>
      <c r="G10276" s="674">
        <v>295.84500000000003</v>
      </c>
      <c r="H10276" s="115">
        <f t="shared" si="320"/>
        <v>1.0068371472522089</v>
      </c>
      <c r="I10276" s="115">
        <f t="shared" si="321"/>
        <v>13.7158</v>
      </c>
    </row>
    <row r="10277" spans="1:9" hidden="1">
      <c r="A10277" s="115" t="s">
        <v>26838</v>
      </c>
      <c r="B10277" s="115" t="s">
        <v>26839</v>
      </c>
      <c r="C10277" s="115" t="s">
        <v>25889</v>
      </c>
      <c r="D10277" s="115" t="s">
        <v>8378</v>
      </c>
      <c r="E10277" s="115">
        <v>12.7224</v>
      </c>
      <c r="F10277" s="674">
        <v>293.83600000000001</v>
      </c>
      <c r="G10277" s="674">
        <v>295.84500000000003</v>
      </c>
      <c r="H10277" s="115">
        <f t="shared" si="320"/>
        <v>1.0068371472522089</v>
      </c>
      <c r="I10277" s="115">
        <f t="shared" si="321"/>
        <v>12.8094</v>
      </c>
    </row>
    <row r="10278" spans="1:9" hidden="1">
      <c r="A10278" s="115" t="s">
        <v>26840</v>
      </c>
      <c r="B10278" s="115" t="s">
        <v>26841</v>
      </c>
      <c r="C10278" s="115" t="s">
        <v>25892</v>
      </c>
      <c r="D10278" s="115" t="s">
        <v>8378</v>
      </c>
      <c r="E10278" s="115">
        <v>11.785299999999999</v>
      </c>
      <c r="F10278" s="674">
        <v>293.83600000000001</v>
      </c>
      <c r="G10278" s="674">
        <v>295.84500000000003</v>
      </c>
      <c r="H10278" s="115">
        <f t="shared" si="320"/>
        <v>1.0068371472522089</v>
      </c>
      <c r="I10278" s="115">
        <f t="shared" si="321"/>
        <v>11.8659</v>
      </c>
    </row>
    <row r="10279" spans="1:9" hidden="1">
      <c r="A10279" s="115" t="s">
        <v>26842</v>
      </c>
      <c r="B10279" s="115" t="s">
        <v>26843</v>
      </c>
      <c r="C10279" s="115" t="s">
        <v>25895</v>
      </c>
      <c r="D10279" s="115" t="s">
        <v>8378</v>
      </c>
      <c r="E10279" s="115">
        <v>10.225</v>
      </c>
      <c r="F10279" s="674">
        <v>293.83600000000001</v>
      </c>
      <c r="G10279" s="674">
        <v>295.84500000000003</v>
      </c>
      <c r="H10279" s="115">
        <f t="shared" si="320"/>
        <v>1.0068371472522089</v>
      </c>
      <c r="I10279" s="115">
        <f t="shared" si="321"/>
        <v>10.2949</v>
      </c>
    </row>
    <row r="10280" spans="1:9" hidden="1">
      <c r="A10280" s="115" t="s">
        <v>26844</v>
      </c>
      <c r="B10280" s="115" t="s">
        <v>26845</v>
      </c>
      <c r="C10280" s="115" t="s">
        <v>25898</v>
      </c>
      <c r="D10280" s="115" t="s">
        <v>8378</v>
      </c>
      <c r="E10280" s="115">
        <v>15.462899999999999</v>
      </c>
      <c r="F10280" s="674">
        <v>293.83600000000001</v>
      </c>
      <c r="G10280" s="674">
        <v>295.84500000000003</v>
      </c>
      <c r="H10280" s="115">
        <f t="shared" si="320"/>
        <v>1.0068371472522089</v>
      </c>
      <c r="I10280" s="115">
        <f t="shared" si="321"/>
        <v>15.5686</v>
      </c>
    </row>
    <row r="10281" spans="1:9" hidden="1">
      <c r="A10281" s="115" t="s">
        <v>26846</v>
      </c>
      <c r="B10281" s="115" t="s">
        <v>26847</v>
      </c>
      <c r="C10281" s="115" t="s">
        <v>25901</v>
      </c>
      <c r="D10281" s="115" t="s">
        <v>8378</v>
      </c>
      <c r="E10281" s="115">
        <v>13.662100000000001</v>
      </c>
      <c r="F10281" s="674">
        <v>293.83600000000001</v>
      </c>
      <c r="G10281" s="674">
        <v>295.84500000000003</v>
      </c>
      <c r="H10281" s="115">
        <f t="shared" si="320"/>
        <v>1.0068371472522089</v>
      </c>
      <c r="I10281" s="115">
        <f t="shared" si="321"/>
        <v>13.7555</v>
      </c>
    </row>
    <row r="10282" spans="1:9" hidden="1">
      <c r="A10282" s="115" t="s">
        <v>26848</v>
      </c>
      <c r="B10282" s="115" t="s">
        <v>26849</v>
      </c>
      <c r="C10282" s="115" t="s">
        <v>25904</v>
      </c>
      <c r="D10282" s="115" t="s">
        <v>8378</v>
      </c>
      <c r="E10282" s="115">
        <v>12.647</v>
      </c>
      <c r="F10282" s="674">
        <v>293.83600000000001</v>
      </c>
      <c r="G10282" s="674">
        <v>295.84500000000003</v>
      </c>
      <c r="H10282" s="115">
        <f t="shared" si="320"/>
        <v>1.0068371472522089</v>
      </c>
      <c r="I10282" s="115">
        <f t="shared" si="321"/>
        <v>12.733499999999999</v>
      </c>
    </row>
    <row r="10283" spans="1:9" hidden="1">
      <c r="A10283" s="115" t="s">
        <v>26850</v>
      </c>
      <c r="B10283" s="115" t="s">
        <v>26851</v>
      </c>
      <c r="C10283" s="115" t="s">
        <v>25907</v>
      </c>
      <c r="D10283" s="115" t="s">
        <v>8378</v>
      </c>
      <c r="E10283" s="115">
        <v>14.1533</v>
      </c>
      <c r="F10283" s="674">
        <v>293.83600000000001</v>
      </c>
      <c r="G10283" s="674">
        <v>295.84500000000003</v>
      </c>
      <c r="H10283" s="115">
        <f t="shared" si="320"/>
        <v>1.0068371472522089</v>
      </c>
      <c r="I10283" s="115">
        <f t="shared" si="321"/>
        <v>14.2501</v>
      </c>
    </row>
    <row r="10284" spans="1:9" hidden="1">
      <c r="A10284" s="115" t="s">
        <v>26852</v>
      </c>
      <c r="B10284" s="115" t="s">
        <v>26853</v>
      </c>
      <c r="C10284" s="115" t="s">
        <v>25910</v>
      </c>
      <c r="D10284" s="115" t="s">
        <v>8378</v>
      </c>
      <c r="E10284" s="115">
        <v>14.598100000000001</v>
      </c>
      <c r="F10284" s="674">
        <v>293.83600000000001</v>
      </c>
      <c r="G10284" s="674">
        <v>295.84500000000003</v>
      </c>
      <c r="H10284" s="115">
        <f t="shared" si="320"/>
        <v>1.0068371472522089</v>
      </c>
      <c r="I10284" s="115">
        <f t="shared" si="321"/>
        <v>14.697900000000001</v>
      </c>
    </row>
    <row r="10285" spans="1:9" hidden="1">
      <c r="A10285" s="115" t="s">
        <v>26854</v>
      </c>
      <c r="B10285" s="115" t="s">
        <v>26855</v>
      </c>
      <c r="C10285" s="115" t="s">
        <v>25913</v>
      </c>
      <c r="D10285" s="115" t="s">
        <v>8378</v>
      </c>
      <c r="E10285" s="115">
        <v>13.4831</v>
      </c>
      <c r="F10285" s="674">
        <v>293.83600000000001</v>
      </c>
      <c r="G10285" s="674">
        <v>295.84500000000003</v>
      </c>
      <c r="H10285" s="115">
        <f t="shared" si="320"/>
        <v>1.0068371472522089</v>
      </c>
      <c r="I10285" s="115">
        <f t="shared" si="321"/>
        <v>13.5753</v>
      </c>
    </row>
    <row r="10286" spans="1:9" hidden="1">
      <c r="A10286" s="115" t="s">
        <v>26856</v>
      </c>
      <c r="B10286" s="115" t="s">
        <v>26857</v>
      </c>
      <c r="C10286" s="115" t="s">
        <v>25916</v>
      </c>
      <c r="D10286" s="115" t="s">
        <v>8378</v>
      </c>
      <c r="E10286" s="115">
        <v>12.545999999999999</v>
      </c>
      <c r="F10286" s="674">
        <v>293.83600000000001</v>
      </c>
      <c r="G10286" s="674">
        <v>295.84500000000003</v>
      </c>
      <c r="H10286" s="115">
        <f t="shared" si="320"/>
        <v>1.0068371472522089</v>
      </c>
      <c r="I10286" s="115">
        <f t="shared" si="321"/>
        <v>12.6318</v>
      </c>
    </row>
    <row r="10287" spans="1:9" hidden="1">
      <c r="A10287" s="115" t="s">
        <v>26858</v>
      </c>
      <c r="B10287" s="115" t="s">
        <v>26859</v>
      </c>
      <c r="C10287" s="115" t="s">
        <v>25919</v>
      </c>
      <c r="D10287" s="115" t="s">
        <v>8378</v>
      </c>
      <c r="E10287" s="115">
        <v>10.9857</v>
      </c>
      <c r="F10287" s="674">
        <v>293.83600000000001</v>
      </c>
      <c r="G10287" s="674">
        <v>295.84500000000003</v>
      </c>
      <c r="H10287" s="115">
        <f t="shared" si="320"/>
        <v>1.0068371472522089</v>
      </c>
      <c r="I10287" s="115">
        <f t="shared" si="321"/>
        <v>11.0608</v>
      </c>
    </row>
    <row r="10288" spans="1:9" hidden="1">
      <c r="A10288" s="115" t="s">
        <v>26860</v>
      </c>
      <c r="B10288" s="115" t="s">
        <v>26861</v>
      </c>
      <c r="C10288" s="115" t="s">
        <v>25922</v>
      </c>
      <c r="D10288" s="115" t="s">
        <v>8378</v>
      </c>
      <c r="E10288" s="115">
        <v>7.8224</v>
      </c>
      <c r="F10288" s="674">
        <v>293.83600000000001</v>
      </c>
      <c r="G10288" s="674">
        <v>295.84500000000003</v>
      </c>
      <c r="H10288" s="115">
        <f t="shared" si="320"/>
        <v>1.0068371472522089</v>
      </c>
      <c r="I10288" s="115">
        <f t="shared" si="321"/>
        <v>7.8758999999999997</v>
      </c>
    </row>
    <row r="10289" spans="1:9" hidden="1">
      <c r="A10289" s="115" t="s">
        <v>26862</v>
      </c>
      <c r="B10289" s="115" t="s">
        <v>26863</v>
      </c>
      <c r="C10289" s="115" t="s">
        <v>25925</v>
      </c>
      <c r="D10289" s="115" t="s">
        <v>8378</v>
      </c>
      <c r="E10289" s="115">
        <v>24.92</v>
      </c>
      <c r="F10289" s="674">
        <v>293.83600000000001</v>
      </c>
      <c r="G10289" s="674">
        <v>295.84500000000003</v>
      </c>
      <c r="H10289" s="115">
        <f t="shared" si="320"/>
        <v>1.0068371472522089</v>
      </c>
      <c r="I10289" s="115">
        <f t="shared" si="321"/>
        <v>25.090399999999999</v>
      </c>
    </row>
    <row r="10290" spans="1:9" hidden="1">
      <c r="A10290" s="115" t="s">
        <v>26864</v>
      </c>
      <c r="B10290" s="115" t="s">
        <v>26865</v>
      </c>
      <c r="C10290" s="115" t="s">
        <v>23970</v>
      </c>
      <c r="D10290" s="115" t="s">
        <v>1453</v>
      </c>
      <c r="E10290" s="115">
        <v>516.24829999999997</v>
      </c>
      <c r="F10290" s="674">
        <v>293.83600000000001</v>
      </c>
      <c r="G10290" s="674">
        <v>295.84500000000003</v>
      </c>
      <c r="H10290" s="115">
        <f t="shared" si="320"/>
        <v>1.0068371472522089</v>
      </c>
      <c r="I10290" s="115">
        <f t="shared" si="321"/>
        <v>519.77800000000002</v>
      </c>
    </row>
    <row r="10291" spans="1:9" hidden="1">
      <c r="A10291" s="115" t="s">
        <v>26866</v>
      </c>
      <c r="B10291" s="115" t="s">
        <v>26867</v>
      </c>
      <c r="C10291" s="115" t="s">
        <v>23967</v>
      </c>
      <c r="D10291" s="115" t="s">
        <v>1453</v>
      </c>
      <c r="E10291" s="115">
        <v>636.1182</v>
      </c>
      <c r="F10291" s="674">
        <v>293.83600000000001</v>
      </c>
      <c r="G10291" s="674">
        <v>295.84500000000003</v>
      </c>
      <c r="H10291" s="115">
        <f t="shared" si="320"/>
        <v>1.0068371472522089</v>
      </c>
      <c r="I10291" s="115">
        <f t="shared" si="321"/>
        <v>640.4674</v>
      </c>
    </row>
    <row r="10292" spans="1:9" hidden="1">
      <c r="A10292" s="115" t="s">
        <v>26868</v>
      </c>
      <c r="B10292" s="115" t="s">
        <v>26869</v>
      </c>
      <c r="C10292" s="115" t="s">
        <v>26870</v>
      </c>
      <c r="D10292" s="115" t="s">
        <v>1453</v>
      </c>
      <c r="E10292" s="115">
        <v>445.89929999999998</v>
      </c>
      <c r="F10292" s="674">
        <v>293.83600000000001</v>
      </c>
      <c r="G10292" s="674">
        <v>295.84500000000003</v>
      </c>
      <c r="H10292" s="115">
        <f t="shared" si="320"/>
        <v>1.0068371472522089</v>
      </c>
      <c r="I10292" s="115">
        <f t="shared" si="321"/>
        <v>448.94799999999998</v>
      </c>
    </row>
    <row r="10293" spans="1:9" hidden="1">
      <c r="A10293" s="115" t="s">
        <v>26871</v>
      </c>
      <c r="B10293" s="115" t="s">
        <v>26872</v>
      </c>
      <c r="C10293" s="115" t="s">
        <v>26873</v>
      </c>
      <c r="D10293" s="115" t="s">
        <v>1453</v>
      </c>
      <c r="E10293" s="115">
        <v>560.60270000000003</v>
      </c>
      <c r="F10293" s="674">
        <v>293.83600000000001</v>
      </c>
      <c r="G10293" s="674">
        <v>295.84500000000003</v>
      </c>
      <c r="H10293" s="115">
        <f t="shared" si="320"/>
        <v>1.0068371472522089</v>
      </c>
      <c r="I10293" s="115">
        <f t="shared" si="321"/>
        <v>564.43560000000002</v>
      </c>
    </row>
    <row r="10294" spans="1:9" hidden="1">
      <c r="A10294" s="115" t="s">
        <v>26874</v>
      </c>
      <c r="B10294" s="115" t="s">
        <v>26875</v>
      </c>
      <c r="C10294" s="115" t="s">
        <v>26876</v>
      </c>
      <c r="D10294" s="115" t="s">
        <v>1453</v>
      </c>
      <c r="E10294" s="115">
        <v>685.70389999999998</v>
      </c>
      <c r="F10294" s="674">
        <v>293.83600000000001</v>
      </c>
      <c r="G10294" s="674">
        <v>295.84500000000003</v>
      </c>
      <c r="H10294" s="115">
        <f t="shared" si="320"/>
        <v>1.0068371472522089</v>
      </c>
      <c r="I10294" s="115">
        <f t="shared" si="321"/>
        <v>690.3922</v>
      </c>
    </row>
    <row r="10295" spans="1:9" hidden="1">
      <c r="A10295" s="115" t="s">
        <v>26877</v>
      </c>
      <c r="B10295" s="115" t="s">
        <v>26878</v>
      </c>
      <c r="C10295" s="115" t="s">
        <v>26879</v>
      </c>
      <c r="D10295" s="115" t="s">
        <v>1453</v>
      </c>
      <c r="E10295" s="115">
        <v>813.92449999999997</v>
      </c>
      <c r="F10295" s="674">
        <v>293.83600000000001</v>
      </c>
      <c r="G10295" s="674">
        <v>295.84500000000003</v>
      </c>
      <c r="H10295" s="115">
        <f t="shared" si="320"/>
        <v>1.0068371472522089</v>
      </c>
      <c r="I10295" s="115">
        <f t="shared" si="321"/>
        <v>819.48940000000005</v>
      </c>
    </row>
    <row r="10296" spans="1:9" hidden="1">
      <c r="A10296" s="115" t="s">
        <v>26880</v>
      </c>
      <c r="B10296" s="115" t="s">
        <v>26881</v>
      </c>
      <c r="C10296" s="115" t="s">
        <v>26882</v>
      </c>
      <c r="D10296" s="115" t="s">
        <v>2038</v>
      </c>
      <c r="E10296" s="115">
        <v>99.0839</v>
      </c>
      <c r="F10296" s="674">
        <v>293.83600000000001</v>
      </c>
      <c r="G10296" s="674">
        <v>295.84500000000003</v>
      </c>
      <c r="H10296" s="115">
        <f t="shared" si="320"/>
        <v>1.0068371472522089</v>
      </c>
      <c r="I10296" s="115">
        <f t="shared" si="321"/>
        <v>99.761399999999995</v>
      </c>
    </row>
    <row r="10297" spans="1:9" hidden="1">
      <c r="A10297" s="115" t="s">
        <v>26883</v>
      </c>
      <c r="B10297" s="115" t="s">
        <v>26884</v>
      </c>
      <c r="C10297" s="115" t="s">
        <v>26885</v>
      </c>
      <c r="D10297" s="115" t="s">
        <v>2038</v>
      </c>
      <c r="E10297" s="115">
        <v>198.16759999999999</v>
      </c>
      <c r="F10297" s="674">
        <v>293.83600000000001</v>
      </c>
      <c r="G10297" s="674">
        <v>295.84500000000003</v>
      </c>
      <c r="H10297" s="115">
        <f t="shared" si="320"/>
        <v>1.0068371472522089</v>
      </c>
      <c r="I10297" s="115">
        <f t="shared" si="321"/>
        <v>199.52250000000001</v>
      </c>
    </row>
    <row r="10298" spans="1:9" hidden="1">
      <c r="A10298" s="115" t="s">
        <v>26886</v>
      </c>
      <c r="B10298" s="115" t="s">
        <v>26887</v>
      </c>
      <c r="C10298" s="115" t="s">
        <v>26888</v>
      </c>
      <c r="D10298" s="115" t="s">
        <v>1453</v>
      </c>
      <c r="E10298" s="115">
        <v>290.1345</v>
      </c>
      <c r="F10298" s="674">
        <v>293.83600000000001</v>
      </c>
      <c r="G10298" s="674">
        <v>295.84500000000003</v>
      </c>
      <c r="H10298" s="115">
        <f t="shared" si="320"/>
        <v>1.0068371472522089</v>
      </c>
      <c r="I10298" s="115">
        <f t="shared" si="321"/>
        <v>292.1182</v>
      </c>
    </row>
    <row r="10299" spans="1:9" hidden="1">
      <c r="A10299" s="115" t="s">
        <v>26889</v>
      </c>
      <c r="B10299" s="115" t="s">
        <v>26890</v>
      </c>
      <c r="C10299" s="115" t="s">
        <v>26891</v>
      </c>
      <c r="D10299" s="115" t="s">
        <v>1453</v>
      </c>
      <c r="E10299" s="115">
        <v>378.56020000000001</v>
      </c>
      <c r="F10299" s="674">
        <v>293.83600000000001</v>
      </c>
      <c r="G10299" s="674">
        <v>295.84500000000003</v>
      </c>
      <c r="H10299" s="115">
        <f t="shared" si="320"/>
        <v>1.0068371472522089</v>
      </c>
      <c r="I10299" s="115">
        <f t="shared" si="321"/>
        <v>381.14850000000001</v>
      </c>
    </row>
    <row r="10300" spans="1:9" hidden="1">
      <c r="A10300" s="115" t="s">
        <v>26892</v>
      </c>
      <c r="B10300" s="115" t="s">
        <v>26893</v>
      </c>
      <c r="C10300" s="115" t="s">
        <v>26894</v>
      </c>
      <c r="D10300" s="115" t="s">
        <v>1453</v>
      </c>
      <c r="E10300" s="115">
        <v>730.28039999999999</v>
      </c>
      <c r="F10300" s="674">
        <v>293.83600000000001</v>
      </c>
      <c r="G10300" s="674">
        <v>295.84500000000003</v>
      </c>
      <c r="H10300" s="115">
        <f t="shared" si="320"/>
        <v>1.0068371472522089</v>
      </c>
      <c r="I10300" s="115">
        <f t="shared" si="321"/>
        <v>735.27340000000004</v>
      </c>
    </row>
    <row r="10301" spans="1:9" hidden="1">
      <c r="A10301" s="115" t="s">
        <v>26895</v>
      </c>
      <c r="B10301" s="115" t="s">
        <v>26896</v>
      </c>
      <c r="C10301" s="115" t="s">
        <v>26897</v>
      </c>
      <c r="D10301" s="115" t="s">
        <v>1453</v>
      </c>
      <c r="E10301" s="115">
        <v>878.94029999999998</v>
      </c>
      <c r="F10301" s="674">
        <v>293.83600000000001</v>
      </c>
      <c r="G10301" s="674">
        <v>295.84500000000003</v>
      </c>
      <c r="H10301" s="115">
        <f t="shared" si="320"/>
        <v>1.0068371472522089</v>
      </c>
      <c r="I10301" s="115">
        <f t="shared" si="321"/>
        <v>884.94970000000001</v>
      </c>
    </row>
    <row r="10302" spans="1:9" hidden="1">
      <c r="A10302" s="115" t="s">
        <v>26898</v>
      </c>
      <c r="B10302" s="115" t="s">
        <v>26899</v>
      </c>
      <c r="C10302" s="115" t="s">
        <v>26900</v>
      </c>
      <c r="D10302" s="115" t="s">
        <v>1453</v>
      </c>
      <c r="E10302" s="115">
        <v>1010.7654</v>
      </c>
      <c r="F10302" s="674">
        <v>293.83600000000001</v>
      </c>
      <c r="G10302" s="674">
        <v>295.84500000000003</v>
      </c>
      <c r="H10302" s="115">
        <f t="shared" si="320"/>
        <v>1.0068371472522089</v>
      </c>
      <c r="I10302" s="115">
        <f t="shared" si="321"/>
        <v>1017.6762</v>
      </c>
    </row>
    <row r="10303" spans="1:9" hidden="1">
      <c r="A10303" s="115" t="s">
        <v>26901</v>
      </c>
      <c r="B10303" s="115" t="s">
        <v>26902</v>
      </c>
      <c r="C10303" s="115" t="s">
        <v>26903</v>
      </c>
      <c r="D10303" s="115" t="s">
        <v>1453</v>
      </c>
      <c r="E10303" s="115">
        <v>1208.9785999999999</v>
      </c>
      <c r="F10303" s="674">
        <v>293.83600000000001</v>
      </c>
      <c r="G10303" s="674">
        <v>295.84500000000003</v>
      </c>
      <c r="H10303" s="115">
        <f t="shared" si="320"/>
        <v>1.0068371472522089</v>
      </c>
      <c r="I10303" s="115">
        <f t="shared" si="321"/>
        <v>1217.2446</v>
      </c>
    </row>
    <row r="10304" spans="1:9" hidden="1">
      <c r="A10304" s="115" t="s">
        <v>26904</v>
      </c>
      <c r="B10304" s="115" t="s">
        <v>26905</v>
      </c>
      <c r="C10304" s="115" t="s">
        <v>26906</v>
      </c>
      <c r="D10304" s="115" t="s">
        <v>2038</v>
      </c>
      <c r="E10304" s="115">
        <v>173.41380000000001</v>
      </c>
      <c r="F10304" s="674">
        <v>293.83600000000001</v>
      </c>
      <c r="G10304" s="674">
        <v>295.84500000000003</v>
      </c>
      <c r="H10304" s="115">
        <f t="shared" si="320"/>
        <v>1.0068371472522089</v>
      </c>
      <c r="I10304" s="115">
        <f t="shared" si="321"/>
        <v>174.59950000000001</v>
      </c>
    </row>
    <row r="10305" spans="1:9" hidden="1">
      <c r="A10305" s="115" t="s">
        <v>26907</v>
      </c>
      <c r="B10305" s="115" t="s">
        <v>26908</v>
      </c>
      <c r="C10305" s="115" t="s">
        <v>26909</v>
      </c>
      <c r="D10305" s="115" t="s">
        <v>1453</v>
      </c>
      <c r="E10305" s="115">
        <v>1559.8225</v>
      </c>
      <c r="F10305" s="674">
        <v>293.83600000000001</v>
      </c>
      <c r="G10305" s="674">
        <v>295.84500000000003</v>
      </c>
      <c r="H10305" s="115">
        <f t="shared" si="320"/>
        <v>1.0068371472522089</v>
      </c>
      <c r="I10305" s="115">
        <f t="shared" si="321"/>
        <v>1570.4872</v>
      </c>
    </row>
    <row r="10306" spans="1:9" hidden="1">
      <c r="A10306" s="115" t="s">
        <v>26910</v>
      </c>
      <c r="B10306" s="115" t="s">
        <v>26911</v>
      </c>
      <c r="C10306" s="115" t="s">
        <v>26912</v>
      </c>
      <c r="D10306" s="115" t="s">
        <v>1453</v>
      </c>
      <c r="E10306" s="115">
        <v>1528.4983</v>
      </c>
      <c r="F10306" s="674">
        <v>293.83600000000001</v>
      </c>
      <c r="G10306" s="674">
        <v>295.84500000000003</v>
      </c>
      <c r="H10306" s="115">
        <f t="shared" si="320"/>
        <v>1.0068371472522089</v>
      </c>
      <c r="I10306" s="115">
        <f t="shared" si="321"/>
        <v>1538.9489000000001</v>
      </c>
    </row>
    <row r="10307" spans="1:9" hidden="1">
      <c r="A10307" s="115" t="s">
        <v>26913</v>
      </c>
      <c r="B10307" s="115" t="s">
        <v>26914</v>
      </c>
      <c r="C10307" s="115" t="s">
        <v>26915</v>
      </c>
      <c r="D10307" s="115" t="s">
        <v>2038</v>
      </c>
      <c r="E10307" s="115">
        <v>293.95299999999997</v>
      </c>
      <c r="F10307" s="674">
        <v>293.83600000000001</v>
      </c>
      <c r="G10307" s="674">
        <v>295.84500000000003</v>
      </c>
      <c r="H10307" s="115">
        <f t="shared" si="320"/>
        <v>1.0068371472522089</v>
      </c>
      <c r="I10307" s="115">
        <f t="shared" si="321"/>
        <v>295.96280000000002</v>
      </c>
    </row>
    <row r="10308" spans="1:9" hidden="1">
      <c r="A10308" s="115" t="s">
        <v>26916</v>
      </c>
      <c r="B10308" s="115" t="s">
        <v>26917</v>
      </c>
      <c r="C10308" s="115" t="s">
        <v>26918</v>
      </c>
      <c r="D10308" s="115" t="s">
        <v>2038</v>
      </c>
      <c r="E10308" s="115">
        <v>289.25439999999998</v>
      </c>
      <c r="F10308" s="674">
        <v>293.83600000000001</v>
      </c>
      <c r="G10308" s="674">
        <v>295.84500000000003</v>
      </c>
      <c r="H10308" s="115">
        <f t="shared" si="320"/>
        <v>1.0068371472522089</v>
      </c>
      <c r="I10308" s="115">
        <f t="shared" si="321"/>
        <v>291.2321</v>
      </c>
    </row>
    <row r="10309" spans="1:9" hidden="1">
      <c r="A10309" s="115" t="s">
        <v>26919</v>
      </c>
      <c r="B10309" s="115" t="s">
        <v>26920</v>
      </c>
      <c r="C10309" s="115" t="s">
        <v>26921</v>
      </c>
      <c r="D10309" s="115" t="s">
        <v>2038</v>
      </c>
      <c r="E10309" s="115">
        <v>322.3014</v>
      </c>
      <c r="F10309" s="674">
        <v>293.83600000000001</v>
      </c>
      <c r="G10309" s="674">
        <v>295.84500000000003</v>
      </c>
      <c r="H10309" s="115">
        <f t="shared" ref="H10309:H10372" si="322">G10309/F10309</f>
        <v>1.0068371472522089</v>
      </c>
      <c r="I10309" s="115">
        <f t="shared" ref="I10309:I10372" si="323">ROUND(H10309*E10309,4)</f>
        <v>324.505</v>
      </c>
    </row>
    <row r="10310" spans="1:9" hidden="1">
      <c r="A10310" s="115" t="s">
        <v>26922</v>
      </c>
      <c r="B10310" s="115" t="s">
        <v>26923</v>
      </c>
      <c r="C10310" s="115" t="s">
        <v>26924</v>
      </c>
      <c r="D10310" s="115" t="s">
        <v>2038</v>
      </c>
      <c r="E10310" s="115">
        <v>365.2004</v>
      </c>
      <c r="F10310" s="674">
        <v>293.83600000000001</v>
      </c>
      <c r="G10310" s="674">
        <v>295.84500000000003</v>
      </c>
      <c r="H10310" s="115">
        <f t="shared" si="322"/>
        <v>1.0068371472522089</v>
      </c>
      <c r="I10310" s="115">
        <f t="shared" si="323"/>
        <v>367.69729999999998</v>
      </c>
    </row>
    <row r="10311" spans="1:9" hidden="1">
      <c r="A10311" s="115" t="s">
        <v>26925</v>
      </c>
      <c r="B10311" s="115" t="s">
        <v>26926</v>
      </c>
      <c r="C10311" s="115" t="s">
        <v>26927</v>
      </c>
      <c r="D10311" s="115" t="s">
        <v>2038</v>
      </c>
      <c r="E10311" s="115">
        <v>405.11</v>
      </c>
      <c r="F10311" s="674">
        <v>293.83600000000001</v>
      </c>
      <c r="G10311" s="674">
        <v>295.84500000000003</v>
      </c>
      <c r="H10311" s="115">
        <f t="shared" si="322"/>
        <v>1.0068371472522089</v>
      </c>
      <c r="I10311" s="115">
        <f t="shared" si="323"/>
        <v>407.87979999999999</v>
      </c>
    </row>
    <row r="10312" spans="1:9" hidden="1">
      <c r="A10312" s="115" t="s">
        <v>26928</v>
      </c>
      <c r="B10312" s="115" t="s">
        <v>26929</v>
      </c>
      <c r="C10312" s="115" t="s">
        <v>26930</v>
      </c>
      <c r="D10312" s="115" t="s">
        <v>2038</v>
      </c>
      <c r="E10312" s="115">
        <v>152.9451</v>
      </c>
      <c r="F10312" s="674">
        <v>293.83600000000001</v>
      </c>
      <c r="G10312" s="674">
        <v>295.84500000000003</v>
      </c>
      <c r="H10312" s="115">
        <f t="shared" si="322"/>
        <v>1.0068371472522089</v>
      </c>
      <c r="I10312" s="115">
        <f t="shared" si="323"/>
        <v>153.99080000000001</v>
      </c>
    </row>
    <row r="10313" spans="1:9" hidden="1">
      <c r="A10313" s="115" t="s">
        <v>26931</v>
      </c>
      <c r="B10313" s="115" t="s">
        <v>26932</v>
      </c>
      <c r="C10313" s="115" t="s">
        <v>26933</v>
      </c>
      <c r="D10313" s="115" t="s">
        <v>2038</v>
      </c>
      <c r="E10313" s="115">
        <v>149.81270000000001</v>
      </c>
      <c r="F10313" s="674">
        <v>293.83600000000001</v>
      </c>
      <c r="G10313" s="674">
        <v>295.84500000000003</v>
      </c>
      <c r="H10313" s="115">
        <f t="shared" si="322"/>
        <v>1.0068371472522089</v>
      </c>
      <c r="I10313" s="115">
        <f t="shared" si="323"/>
        <v>150.83699999999999</v>
      </c>
    </row>
    <row r="10314" spans="1:9" hidden="1">
      <c r="A10314" s="115" t="s">
        <v>26934</v>
      </c>
      <c r="B10314" s="115" t="s">
        <v>26935</v>
      </c>
      <c r="C10314" s="115" t="s">
        <v>26936</v>
      </c>
      <c r="D10314" s="115" t="s">
        <v>2038</v>
      </c>
      <c r="E10314" s="115">
        <v>164.3931</v>
      </c>
      <c r="F10314" s="674">
        <v>293.83600000000001</v>
      </c>
      <c r="G10314" s="674">
        <v>295.84500000000003</v>
      </c>
      <c r="H10314" s="115">
        <f t="shared" si="322"/>
        <v>1.0068371472522089</v>
      </c>
      <c r="I10314" s="115">
        <f t="shared" si="323"/>
        <v>165.5171</v>
      </c>
    </row>
    <row r="10315" spans="1:9" hidden="1">
      <c r="A10315" s="115" t="s">
        <v>26937</v>
      </c>
      <c r="B10315" s="115" t="s">
        <v>26938</v>
      </c>
      <c r="C10315" s="115" t="s">
        <v>26939</v>
      </c>
      <c r="D10315" s="115" t="s">
        <v>2038</v>
      </c>
      <c r="E10315" s="115">
        <v>190.71250000000001</v>
      </c>
      <c r="F10315" s="674">
        <v>293.83600000000001</v>
      </c>
      <c r="G10315" s="674">
        <v>295.84500000000003</v>
      </c>
      <c r="H10315" s="115">
        <f t="shared" si="322"/>
        <v>1.0068371472522089</v>
      </c>
      <c r="I10315" s="115">
        <f t="shared" si="323"/>
        <v>192.0164</v>
      </c>
    </row>
    <row r="10316" spans="1:9" hidden="1">
      <c r="A10316" s="115" t="s">
        <v>26940</v>
      </c>
      <c r="B10316" s="115" t="s">
        <v>26941</v>
      </c>
      <c r="C10316" s="115" t="s">
        <v>26942</v>
      </c>
      <c r="D10316" s="115" t="s">
        <v>2038</v>
      </c>
      <c r="E10316" s="115">
        <v>212.4562</v>
      </c>
      <c r="F10316" s="674">
        <v>293.83600000000001</v>
      </c>
      <c r="G10316" s="674">
        <v>295.84500000000003</v>
      </c>
      <c r="H10316" s="115">
        <f t="shared" si="322"/>
        <v>1.0068371472522089</v>
      </c>
      <c r="I10316" s="115">
        <f t="shared" si="323"/>
        <v>213.90880000000001</v>
      </c>
    </row>
    <row r="10317" spans="1:9" hidden="1">
      <c r="A10317" s="115" t="s">
        <v>26943</v>
      </c>
      <c r="B10317" s="115" t="s">
        <v>26944</v>
      </c>
      <c r="C10317" s="115" t="s">
        <v>26945</v>
      </c>
      <c r="D10317" s="115" t="s">
        <v>2038</v>
      </c>
      <c r="E10317" s="115">
        <v>165.13659999999999</v>
      </c>
      <c r="F10317" s="674">
        <v>293.83600000000001</v>
      </c>
      <c r="G10317" s="674">
        <v>295.84500000000003</v>
      </c>
      <c r="H10317" s="115">
        <f t="shared" si="322"/>
        <v>1.0068371472522089</v>
      </c>
      <c r="I10317" s="115">
        <f t="shared" si="323"/>
        <v>166.26570000000001</v>
      </c>
    </row>
    <row r="10318" spans="1:9" hidden="1">
      <c r="A10318" s="115" t="s">
        <v>26946</v>
      </c>
      <c r="B10318" s="115" t="s">
        <v>26947</v>
      </c>
      <c r="C10318" s="115" t="s">
        <v>26948</v>
      </c>
      <c r="D10318" s="115" t="s">
        <v>2038</v>
      </c>
      <c r="E10318" s="115">
        <v>323.88549999999998</v>
      </c>
      <c r="F10318" s="674">
        <v>293.83600000000001</v>
      </c>
      <c r="G10318" s="674">
        <v>295.84500000000003</v>
      </c>
      <c r="H10318" s="115">
        <f t="shared" si="322"/>
        <v>1.0068371472522089</v>
      </c>
      <c r="I10318" s="115">
        <f t="shared" si="323"/>
        <v>326.10000000000002</v>
      </c>
    </row>
    <row r="10319" spans="1:9" hidden="1">
      <c r="A10319" s="115" t="s">
        <v>26949</v>
      </c>
      <c r="B10319" s="115" t="s">
        <v>26950</v>
      </c>
      <c r="C10319" s="115" t="s">
        <v>26951</v>
      </c>
      <c r="D10319" s="115" t="s">
        <v>2038</v>
      </c>
      <c r="E10319" s="115">
        <v>358.68119999999999</v>
      </c>
      <c r="F10319" s="674">
        <v>293.83600000000001</v>
      </c>
      <c r="G10319" s="674">
        <v>295.84500000000003</v>
      </c>
      <c r="H10319" s="115">
        <f t="shared" si="322"/>
        <v>1.0068371472522089</v>
      </c>
      <c r="I10319" s="115">
        <f t="shared" si="323"/>
        <v>361.1336</v>
      </c>
    </row>
    <row r="10320" spans="1:9" hidden="1">
      <c r="A10320" s="115" t="s">
        <v>26952</v>
      </c>
      <c r="B10320" s="115" t="s">
        <v>26953</v>
      </c>
      <c r="C10320" s="115" t="s">
        <v>26954</v>
      </c>
      <c r="D10320" s="115" t="s">
        <v>1242</v>
      </c>
      <c r="E10320" s="115">
        <v>63.186599999999999</v>
      </c>
      <c r="F10320" s="674">
        <v>293.83600000000001</v>
      </c>
      <c r="G10320" s="674">
        <v>295.84500000000003</v>
      </c>
      <c r="H10320" s="115">
        <f t="shared" si="322"/>
        <v>1.0068371472522089</v>
      </c>
      <c r="I10320" s="115">
        <f t="shared" si="323"/>
        <v>63.618600000000001</v>
      </c>
    </row>
    <row r="10321" spans="1:9" hidden="1">
      <c r="A10321" s="115" t="s">
        <v>26955</v>
      </c>
      <c r="B10321" s="115" t="s">
        <v>26956</v>
      </c>
      <c r="C10321" s="115" t="s">
        <v>26957</v>
      </c>
      <c r="D10321" s="115" t="s">
        <v>1242</v>
      </c>
      <c r="E10321" s="115">
        <v>37.539700000000003</v>
      </c>
      <c r="F10321" s="674">
        <v>293.83600000000001</v>
      </c>
      <c r="G10321" s="674">
        <v>295.84500000000003</v>
      </c>
      <c r="H10321" s="115">
        <f t="shared" si="322"/>
        <v>1.0068371472522089</v>
      </c>
      <c r="I10321" s="115">
        <f t="shared" si="323"/>
        <v>37.796399999999998</v>
      </c>
    </row>
    <row r="10322" spans="1:9" hidden="1">
      <c r="A10322" s="115" t="s">
        <v>26958</v>
      </c>
      <c r="B10322" s="115" t="s">
        <v>26959</v>
      </c>
      <c r="C10322" s="115" t="s">
        <v>26960</v>
      </c>
      <c r="D10322" s="115" t="s">
        <v>2038</v>
      </c>
      <c r="E10322" s="115">
        <v>137.04759999999999</v>
      </c>
      <c r="F10322" s="674">
        <v>293.83600000000001</v>
      </c>
      <c r="G10322" s="674">
        <v>295.84500000000003</v>
      </c>
      <c r="H10322" s="115">
        <f t="shared" si="322"/>
        <v>1.0068371472522089</v>
      </c>
      <c r="I10322" s="115">
        <f t="shared" si="323"/>
        <v>137.9846</v>
      </c>
    </row>
    <row r="10323" spans="1:9" hidden="1">
      <c r="A10323" s="115" t="s">
        <v>26961</v>
      </c>
      <c r="B10323" s="115" t="s">
        <v>26962</v>
      </c>
      <c r="C10323" s="115" t="s">
        <v>26963</v>
      </c>
      <c r="D10323" s="115" t="s">
        <v>2038</v>
      </c>
      <c r="E10323" s="115">
        <v>133.13200000000001</v>
      </c>
      <c r="F10323" s="674">
        <v>293.83600000000001</v>
      </c>
      <c r="G10323" s="674">
        <v>295.84500000000003</v>
      </c>
      <c r="H10323" s="115">
        <f t="shared" si="322"/>
        <v>1.0068371472522089</v>
      </c>
      <c r="I10323" s="115">
        <f t="shared" si="323"/>
        <v>134.04220000000001</v>
      </c>
    </row>
    <row r="10324" spans="1:9" hidden="1">
      <c r="A10324" s="115" t="s">
        <v>26964</v>
      </c>
      <c r="B10324" s="115" t="s">
        <v>26965</v>
      </c>
      <c r="C10324" s="115" t="s">
        <v>26966</v>
      </c>
      <c r="D10324" s="115" t="s">
        <v>2038</v>
      </c>
      <c r="E10324" s="115">
        <v>154.9598</v>
      </c>
      <c r="F10324" s="674">
        <v>293.83600000000001</v>
      </c>
      <c r="G10324" s="674">
        <v>295.84500000000003</v>
      </c>
      <c r="H10324" s="115">
        <f t="shared" si="322"/>
        <v>1.0068371472522089</v>
      </c>
      <c r="I10324" s="115">
        <f t="shared" si="323"/>
        <v>156.01929999999999</v>
      </c>
    </row>
    <row r="10325" spans="1:9" hidden="1">
      <c r="A10325" s="115" t="s">
        <v>26967</v>
      </c>
      <c r="B10325" s="115" t="s">
        <v>26968</v>
      </c>
      <c r="C10325" s="115" t="s">
        <v>26969</v>
      </c>
      <c r="D10325" s="115" t="s">
        <v>2038</v>
      </c>
      <c r="E10325" s="115">
        <v>193.15450000000001</v>
      </c>
      <c r="F10325" s="674">
        <v>293.83600000000001</v>
      </c>
      <c r="G10325" s="674">
        <v>295.84500000000003</v>
      </c>
      <c r="H10325" s="115">
        <f t="shared" si="322"/>
        <v>1.0068371472522089</v>
      </c>
      <c r="I10325" s="115">
        <f t="shared" si="323"/>
        <v>194.4751</v>
      </c>
    </row>
    <row r="10326" spans="1:9" hidden="1">
      <c r="A10326" s="115" t="s">
        <v>26970</v>
      </c>
      <c r="B10326" s="115" t="s">
        <v>26971</v>
      </c>
      <c r="C10326" s="115" t="s">
        <v>26972</v>
      </c>
      <c r="D10326" s="115" t="s">
        <v>2038</v>
      </c>
      <c r="E10326" s="115">
        <v>225.13650000000001</v>
      </c>
      <c r="F10326" s="674">
        <v>293.83600000000001</v>
      </c>
      <c r="G10326" s="674">
        <v>295.84500000000003</v>
      </c>
      <c r="H10326" s="115">
        <f t="shared" si="322"/>
        <v>1.0068371472522089</v>
      </c>
      <c r="I10326" s="115">
        <f t="shared" si="323"/>
        <v>226.67580000000001</v>
      </c>
    </row>
    <row r="10327" spans="1:9" hidden="1">
      <c r="A10327" s="115" t="s">
        <v>26973</v>
      </c>
      <c r="B10327" s="115" t="s">
        <v>26974</v>
      </c>
      <c r="C10327" s="115" t="s">
        <v>26975</v>
      </c>
      <c r="D10327" s="115" t="s">
        <v>2038</v>
      </c>
      <c r="E10327" s="115">
        <v>69.686899999999994</v>
      </c>
      <c r="F10327" s="674">
        <v>293.83600000000001</v>
      </c>
      <c r="G10327" s="674">
        <v>295.84500000000003</v>
      </c>
      <c r="H10327" s="115">
        <f t="shared" si="322"/>
        <v>1.0068371472522089</v>
      </c>
      <c r="I10327" s="115">
        <f t="shared" si="323"/>
        <v>70.163399999999996</v>
      </c>
    </row>
    <row r="10328" spans="1:9" hidden="1">
      <c r="A10328" s="115" t="s">
        <v>26976</v>
      </c>
      <c r="B10328" s="115" t="s">
        <v>26977</v>
      </c>
      <c r="C10328" s="115" t="s">
        <v>26978</v>
      </c>
      <c r="D10328" s="115" t="s">
        <v>2038</v>
      </c>
      <c r="E10328" s="115">
        <v>67.1297</v>
      </c>
      <c r="F10328" s="674">
        <v>293.83600000000001</v>
      </c>
      <c r="G10328" s="674">
        <v>295.84500000000003</v>
      </c>
      <c r="H10328" s="115">
        <f t="shared" si="322"/>
        <v>1.0068371472522089</v>
      </c>
      <c r="I10328" s="115">
        <f t="shared" si="323"/>
        <v>67.588700000000003</v>
      </c>
    </row>
    <row r="10329" spans="1:9" hidden="1">
      <c r="A10329" s="115" t="s">
        <v>26979</v>
      </c>
      <c r="B10329" s="115" t="s">
        <v>26980</v>
      </c>
      <c r="C10329" s="115" t="s">
        <v>26981</v>
      </c>
      <c r="D10329" s="115" t="s">
        <v>2038</v>
      </c>
      <c r="E10329" s="115">
        <v>78.380799999999994</v>
      </c>
      <c r="F10329" s="674">
        <v>293.83600000000001</v>
      </c>
      <c r="G10329" s="674">
        <v>295.84500000000003</v>
      </c>
      <c r="H10329" s="115">
        <f t="shared" si="322"/>
        <v>1.0068371472522089</v>
      </c>
      <c r="I10329" s="115">
        <f t="shared" si="323"/>
        <v>78.916700000000006</v>
      </c>
    </row>
    <row r="10330" spans="1:9" hidden="1">
      <c r="A10330" s="115" t="s">
        <v>26982</v>
      </c>
      <c r="B10330" s="115" t="s">
        <v>26983</v>
      </c>
      <c r="C10330" s="115" t="s">
        <v>26984</v>
      </c>
      <c r="D10330" s="115" t="s">
        <v>2038</v>
      </c>
      <c r="E10330" s="115">
        <v>102.4325</v>
      </c>
      <c r="F10330" s="674">
        <v>293.83600000000001</v>
      </c>
      <c r="G10330" s="674">
        <v>295.84500000000003</v>
      </c>
      <c r="H10330" s="115">
        <f t="shared" si="322"/>
        <v>1.0068371472522089</v>
      </c>
      <c r="I10330" s="115">
        <f t="shared" si="323"/>
        <v>103.1328</v>
      </c>
    </row>
    <row r="10331" spans="1:9" hidden="1">
      <c r="A10331" s="115" t="s">
        <v>26985</v>
      </c>
      <c r="B10331" s="115" t="s">
        <v>26986</v>
      </c>
      <c r="C10331" s="115" t="s">
        <v>26987</v>
      </c>
      <c r="D10331" s="115" t="s">
        <v>2038</v>
      </c>
      <c r="E10331" s="115">
        <v>119.7761</v>
      </c>
      <c r="F10331" s="674">
        <v>293.83600000000001</v>
      </c>
      <c r="G10331" s="674">
        <v>295.84500000000003</v>
      </c>
      <c r="H10331" s="115">
        <f t="shared" si="322"/>
        <v>1.0068371472522089</v>
      </c>
      <c r="I10331" s="115">
        <f t="shared" si="323"/>
        <v>120.595</v>
      </c>
    </row>
    <row r="10332" spans="1:9" hidden="1">
      <c r="A10332" s="115" t="s">
        <v>26988</v>
      </c>
      <c r="B10332" s="115" t="s">
        <v>26989</v>
      </c>
      <c r="C10332" s="115" t="s">
        <v>26990</v>
      </c>
      <c r="D10332" s="115" t="s">
        <v>2038</v>
      </c>
      <c r="E10332" s="115">
        <v>107.4288</v>
      </c>
      <c r="F10332" s="674">
        <v>293.83600000000001</v>
      </c>
      <c r="G10332" s="674">
        <v>295.84500000000003</v>
      </c>
      <c r="H10332" s="115">
        <f t="shared" si="322"/>
        <v>1.0068371472522089</v>
      </c>
      <c r="I10332" s="115">
        <f t="shared" si="323"/>
        <v>108.16330000000001</v>
      </c>
    </row>
    <row r="10333" spans="1:9" hidden="1">
      <c r="A10333" s="115" t="s">
        <v>26991</v>
      </c>
      <c r="B10333" s="115" t="s">
        <v>26992</v>
      </c>
      <c r="C10333" s="115" t="s">
        <v>26993</v>
      </c>
      <c r="D10333" s="115" t="s">
        <v>2038</v>
      </c>
      <c r="E10333" s="115">
        <v>104.2963</v>
      </c>
      <c r="F10333" s="674">
        <v>293.83600000000001</v>
      </c>
      <c r="G10333" s="674">
        <v>295.84500000000003</v>
      </c>
      <c r="H10333" s="115">
        <f t="shared" si="322"/>
        <v>1.0068371472522089</v>
      </c>
      <c r="I10333" s="115">
        <f t="shared" si="323"/>
        <v>105.0094</v>
      </c>
    </row>
    <row r="10334" spans="1:9" hidden="1">
      <c r="A10334" s="115" t="s">
        <v>26994</v>
      </c>
      <c r="B10334" s="115" t="s">
        <v>26995</v>
      </c>
      <c r="C10334" s="115" t="s">
        <v>26996</v>
      </c>
      <c r="D10334" s="115" t="s">
        <v>2038</v>
      </c>
      <c r="E10334" s="115">
        <v>118.31270000000001</v>
      </c>
      <c r="F10334" s="674">
        <v>293.83600000000001</v>
      </c>
      <c r="G10334" s="674">
        <v>295.84500000000003</v>
      </c>
      <c r="H10334" s="115">
        <f t="shared" si="322"/>
        <v>1.0068371472522089</v>
      </c>
      <c r="I10334" s="115">
        <f t="shared" si="323"/>
        <v>119.1216</v>
      </c>
    </row>
    <row r="10335" spans="1:9" hidden="1">
      <c r="A10335" s="115" t="s">
        <v>26997</v>
      </c>
      <c r="B10335" s="115" t="s">
        <v>26998</v>
      </c>
      <c r="C10335" s="115" t="s">
        <v>26999</v>
      </c>
      <c r="D10335" s="115" t="s">
        <v>2038</v>
      </c>
      <c r="E10335" s="115">
        <v>147.8022</v>
      </c>
      <c r="F10335" s="674">
        <v>293.83600000000001</v>
      </c>
      <c r="G10335" s="674">
        <v>295.84500000000003</v>
      </c>
      <c r="H10335" s="115">
        <f t="shared" si="322"/>
        <v>1.0068371472522089</v>
      </c>
      <c r="I10335" s="115">
        <f t="shared" si="323"/>
        <v>148.81270000000001</v>
      </c>
    </row>
    <row r="10336" spans="1:9" hidden="1">
      <c r="A10336" s="115" t="s">
        <v>27000</v>
      </c>
      <c r="B10336" s="115" t="s">
        <v>27001</v>
      </c>
      <c r="C10336" s="115" t="s">
        <v>27002</v>
      </c>
      <c r="D10336" s="115" t="s">
        <v>2038</v>
      </c>
      <c r="E10336" s="115">
        <v>167.62350000000001</v>
      </c>
      <c r="F10336" s="674">
        <v>293.83600000000001</v>
      </c>
      <c r="G10336" s="674">
        <v>295.84500000000003</v>
      </c>
      <c r="H10336" s="115">
        <f t="shared" si="322"/>
        <v>1.0068371472522089</v>
      </c>
      <c r="I10336" s="115">
        <f t="shared" si="323"/>
        <v>168.7696</v>
      </c>
    </row>
    <row r="10337" spans="1:9" hidden="1">
      <c r="A10337" s="115" t="s">
        <v>27003</v>
      </c>
      <c r="B10337" s="115" t="s">
        <v>27004</v>
      </c>
      <c r="C10337" s="115" t="s">
        <v>27005</v>
      </c>
      <c r="D10337" s="115" t="s">
        <v>2038</v>
      </c>
      <c r="E10337" s="115">
        <v>53.795299999999997</v>
      </c>
      <c r="F10337" s="674">
        <v>293.83600000000001</v>
      </c>
      <c r="G10337" s="674">
        <v>295.84500000000003</v>
      </c>
      <c r="H10337" s="115">
        <f t="shared" si="322"/>
        <v>1.0068371472522089</v>
      </c>
      <c r="I10337" s="115">
        <f t="shared" si="323"/>
        <v>54.1631</v>
      </c>
    </row>
    <row r="10338" spans="1:9" hidden="1">
      <c r="A10338" s="115" t="s">
        <v>27006</v>
      </c>
      <c r="B10338" s="115" t="s">
        <v>27007</v>
      </c>
      <c r="C10338" s="115" t="s">
        <v>27008</v>
      </c>
      <c r="D10338" s="115" t="s">
        <v>2038</v>
      </c>
      <c r="E10338" s="115">
        <v>52.436999999999998</v>
      </c>
      <c r="F10338" s="674">
        <v>293.83600000000001</v>
      </c>
      <c r="G10338" s="674">
        <v>295.84500000000003</v>
      </c>
      <c r="H10338" s="115">
        <f t="shared" si="322"/>
        <v>1.0068371472522089</v>
      </c>
      <c r="I10338" s="115">
        <f t="shared" si="323"/>
        <v>52.795499999999997</v>
      </c>
    </row>
    <row r="10339" spans="1:9" hidden="1">
      <c r="A10339" s="115" t="s">
        <v>27009</v>
      </c>
      <c r="B10339" s="115" t="s">
        <v>27010</v>
      </c>
      <c r="C10339" s="115" t="s">
        <v>27011</v>
      </c>
      <c r="D10339" s="115" t="s">
        <v>2038</v>
      </c>
      <c r="E10339" s="115">
        <v>62.147100000000002</v>
      </c>
      <c r="F10339" s="674">
        <v>293.83600000000001</v>
      </c>
      <c r="G10339" s="674">
        <v>295.84500000000003</v>
      </c>
      <c r="H10339" s="115">
        <f t="shared" si="322"/>
        <v>1.0068371472522089</v>
      </c>
      <c r="I10339" s="115">
        <f t="shared" si="323"/>
        <v>62.572000000000003</v>
      </c>
    </row>
    <row r="10340" spans="1:9" hidden="1">
      <c r="A10340" s="115" t="s">
        <v>27012</v>
      </c>
      <c r="B10340" s="115" t="s">
        <v>27013</v>
      </c>
      <c r="C10340" s="115" t="s">
        <v>27014</v>
      </c>
      <c r="D10340" s="115" t="s">
        <v>2038</v>
      </c>
      <c r="E10340" s="115">
        <v>77.500299999999996</v>
      </c>
      <c r="F10340" s="674">
        <v>293.83600000000001</v>
      </c>
      <c r="G10340" s="674">
        <v>295.84500000000003</v>
      </c>
      <c r="H10340" s="115">
        <f t="shared" si="322"/>
        <v>1.0068371472522089</v>
      </c>
      <c r="I10340" s="115">
        <f t="shared" si="323"/>
        <v>78.030199999999994</v>
      </c>
    </row>
    <row r="10341" spans="1:9" hidden="1">
      <c r="A10341" s="115" t="s">
        <v>27015</v>
      </c>
      <c r="B10341" s="115" t="s">
        <v>27016</v>
      </c>
      <c r="C10341" s="115" t="s">
        <v>27017</v>
      </c>
      <c r="D10341" s="115" t="s">
        <v>2038</v>
      </c>
      <c r="E10341" s="115">
        <v>88.897499999999994</v>
      </c>
      <c r="F10341" s="674">
        <v>293.83600000000001</v>
      </c>
      <c r="G10341" s="674">
        <v>295.84500000000003</v>
      </c>
      <c r="H10341" s="115">
        <f t="shared" si="322"/>
        <v>1.0068371472522089</v>
      </c>
      <c r="I10341" s="115">
        <f t="shared" si="323"/>
        <v>89.505300000000005</v>
      </c>
    </row>
    <row r="10342" spans="1:9" hidden="1">
      <c r="A10342" s="115" t="s">
        <v>27018</v>
      </c>
      <c r="B10342" s="115" t="s">
        <v>27019</v>
      </c>
      <c r="C10342" s="115" t="s">
        <v>27020</v>
      </c>
      <c r="D10342" s="115" t="s">
        <v>2038</v>
      </c>
      <c r="E10342" s="115">
        <v>648.40110000000004</v>
      </c>
      <c r="F10342" s="674">
        <v>293.83600000000001</v>
      </c>
      <c r="G10342" s="674">
        <v>295.84500000000003</v>
      </c>
      <c r="H10342" s="115">
        <f t="shared" si="322"/>
        <v>1.0068371472522089</v>
      </c>
      <c r="I10342" s="115">
        <f t="shared" si="323"/>
        <v>652.83429999999998</v>
      </c>
    </row>
    <row r="10343" spans="1:9" hidden="1">
      <c r="A10343" s="115" t="s">
        <v>27021</v>
      </c>
      <c r="B10343" s="115" t="s">
        <v>27022</v>
      </c>
      <c r="C10343" s="115" t="s">
        <v>27023</v>
      </c>
      <c r="D10343" s="115" t="s">
        <v>2038</v>
      </c>
      <c r="E10343" s="115">
        <v>69.5518</v>
      </c>
      <c r="F10343" s="674">
        <v>293.83600000000001</v>
      </c>
      <c r="G10343" s="674">
        <v>295.84500000000003</v>
      </c>
      <c r="H10343" s="115">
        <f t="shared" si="322"/>
        <v>1.0068371472522089</v>
      </c>
      <c r="I10343" s="115">
        <f t="shared" si="323"/>
        <v>70.027299999999997</v>
      </c>
    </row>
    <row r="10344" spans="1:9" hidden="1">
      <c r="A10344" s="115" t="s">
        <v>27024</v>
      </c>
      <c r="B10344" s="115" t="s">
        <v>27025</v>
      </c>
      <c r="C10344" s="115" t="s">
        <v>27026</v>
      </c>
      <c r="D10344" s="115" t="s">
        <v>2038</v>
      </c>
      <c r="E10344" s="115">
        <v>79.462400000000002</v>
      </c>
      <c r="F10344" s="674">
        <v>293.83600000000001</v>
      </c>
      <c r="G10344" s="674">
        <v>295.84500000000003</v>
      </c>
      <c r="H10344" s="115">
        <f t="shared" si="322"/>
        <v>1.0068371472522089</v>
      </c>
      <c r="I10344" s="115">
        <f t="shared" si="323"/>
        <v>80.005700000000004</v>
      </c>
    </row>
    <row r="10345" spans="1:9" hidden="1">
      <c r="A10345" s="115" t="s">
        <v>27027</v>
      </c>
      <c r="B10345" s="115" t="s">
        <v>27028</v>
      </c>
      <c r="C10345" s="115" t="s">
        <v>27029</v>
      </c>
      <c r="D10345" s="115" t="s">
        <v>2038</v>
      </c>
      <c r="E10345" s="115">
        <v>101.7615</v>
      </c>
      <c r="F10345" s="674">
        <v>293.83600000000001</v>
      </c>
      <c r="G10345" s="674">
        <v>295.84500000000003</v>
      </c>
      <c r="H10345" s="115">
        <f t="shared" si="322"/>
        <v>1.0068371472522089</v>
      </c>
      <c r="I10345" s="115">
        <f t="shared" si="323"/>
        <v>102.4573</v>
      </c>
    </row>
    <row r="10346" spans="1:9" hidden="1">
      <c r="A10346" s="115" t="s">
        <v>27030</v>
      </c>
      <c r="B10346" s="115" t="s">
        <v>27031</v>
      </c>
      <c r="C10346" s="115" t="s">
        <v>27032</v>
      </c>
      <c r="D10346" s="115" t="s">
        <v>2038</v>
      </c>
      <c r="E10346" s="115">
        <v>104.23909999999999</v>
      </c>
      <c r="F10346" s="674">
        <v>293.83600000000001</v>
      </c>
      <c r="G10346" s="674">
        <v>295.84500000000003</v>
      </c>
      <c r="H10346" s="115">
        <f t="shared" si="322"/>
        <v>1.0068371472522089</v>
      </c>
      <c r="I10346" s="115">
        <f t="shared" si="323"/>
        <v>104.95180000000001</v>
      </c>
    </row>
    <row r="10347" spans="1:9" hidden="1">
      <c r="A10347" s="115" t="s">
        <v>27033</v>
      </c>
      <c r="B10347" s="115" t="s">
        <v>27034</v>
      </c>
      <c r="C10347" s="115" t="s">
        <v>27035</v>
      </c>
      <c r="D10347" s="115" t="s">
        <v>2038</v>
      </c>
      <c r="E10347" s="115">
        <v>116.49250000000001</v>
      </c>
      <c r="F10347" s="674">
        <v>293.83600000000001</v>
      </c>
      <c r="G10347" s="674">
        <v>295.84500000000003</v>
      </c>
      <c r="H10347" s="115">
        <f t="shared" si="322"/>
        <v>1.0068371472522089</v>
      </c>
      <c r="I10347" s="115">
        <f t="shared" si="323"/>
        <v>117.289</v>
      </c>
    </row>
    <row r="10348" spans="1:9" hidden="1">
      <c r="A10348" s="115" t="s">
        <v>27036</v>
      </c>
      <c r="B10348" s="115" t="s">
        <v>27037</v>
      </c>
      <c r="C10348" s="115" t="s">
        <v>27038</v>
      </c>
      <c r="D10348" s="115" t="s">
        <v>2038</v>
      </c>
      <c r="E10348" s="115">
        <v>121.4477</v>
      </c>
      <c r="F10348" s="674">
        <v>293.83600000000001</v>
      </c>
      <c r="G10348" s="674">
        <v>295.84500000000003</v>
      </c>
      <c r="H10348" s="115">
        <f t="shared" si="322"/>
        <v>1.0068371472522089</v>
      </c>
      <c r="I10348" s="115">
        <f t="shared" si="323"/>
        <v>122.27809999999999</v>
      </c>
    </row>
    <row r="10349" spans="1:9" hidden="1">
      <c r="A10349" s="115" t="s">
        <v>27039</v>
      </c>
      <c r="B10349" s="115" t="s">
        <v>27040</v>
      </c>
      <c r="C10349" s="115" t="s">
        <v>27041</v>
      </c>
      <c r="D10349" s="115" t="s">
        <v>2038</v>
      </c>
      <c r="E10349" s="115">
        <v>136.31379999999999</v>
      </c>
      <c r="F10349" s="674">
        <v>293.83600000000001</v>
      </c>
      <c r="G10349" s="674">
        <v>295.84500000000003</v>
      </c>
      <c r="H10349" s="115">
        <f t="shared" si="322"/>
        <v>1.0068371472522089</v>
      </c>
      <c r="I10349" s="115">
        <f t="shared" si="323"/>
        <v>137.2458</v>
      </c>
    </row>
    <row r="10350" spans="1:9" hidden="1">
      <c r="A10350" s="115" t="s">
        <v>27042</v>
      </c>
      <c r="B10350" s="115" t="s">
        <v>27043</v>
      </c>
      <c r="C10350" s="115" t="s">
        <v>27044</v>
      </c>
      <c r="D10350" s="115" t="s">
        <v>2038</v>
      </c>
      <c r="E10350" s="115">
        <v>146.2244</v>
      </c>
      <c r="F10350" s="674">
        <v>293.83600000000001</v>
      </c>
      <c r="G10350" s="674">
        <v>295.84500000000003</v>
      </c>
      <c r="H10350" s="115">
        <f t="shared" si="322"/>
        <v>1.0068371472522089</v>
      </c>
      <c r="I10350" s="115">
        <f t="shared" si="323"/>
        <v>147.2242</v>
      </c>
    </row>
    <row r="10351" spans="1:9" hidden="1">
      <c r="A10351" s="115" t="s">
        <v>27045</v>
      </c>
      <c r="B10351" s="115" t="s">
        <v>27046</v>
      </c>
      <c r="C10351" s="115" t="s">
        <v>27047</v>
      </c>
      <c r="D10351" s="115" t="s">
        <v>2038</v>
      </c>
      <c r="E10351" s="115">
        <v>95.770600000000002</v>
      </c>
      <c r="F10351" s="674">
        <v>293.83600000000001</v>
      </c>
      <c r="G10351" s="674">
        <v>295.84500000000003</v>
      </c>
      <c r="H10351" s="115">
        <f t="shared" si="322"/>
        <v>1.0068371472522089</v>
      </c>
      <c r="I10351" s="115">
        <f t="shared" si="323"/>
        <v>96.425399999999996</v>
      </c>
    </row>
    <row r="10352" spans="1:9" hidden="1">
      <c r="A10352" s="115" t="s">
        <v>27048</v>
      </c>
      <c r="B10352" s="115" t="s">
        <v>27049</v>
      </c>
      <c r="C10352" s="115" t="s">
        <v>27050</v>
      </c>
      <c r="D10352" s="115" t="s">
        <v>2038</v>
      </c>
      <c r="E10352" s="115">
        <v>156.1217</v>
      </c>
      <c r="F10352" s="674">
        <v>293.83600000000001</v>
      </c>
      <c r="G10352" s="674">
        <v>295.84500000000003</v>
      </c>
      <c r="H10352" s="115">
        <f t="shared" si="322"/>
        <v>1.0068371472522089</v>
      </c>
      <c r="I10352" s="115">
        <f t="shared" si="323"/>
        <v>157.1891</v>
      </c>
    </row>
    <row r="10353" spans="1:9" hidden="1">
      <c r="A10353" s="115" t="s">
        <v>27051</v>
      </c>
      <c r="B10353" s="115" t="s">
        <v>27052</v>
      </c>
      <c r="C10353" s="115" t="s">
        <v>27053</v>
      </c>
      <c r="D10353" s="115" t="s">
        <v>2038</v>
      </c>
      <c r="E10353" s="115">
        <v>166.03229999999999</v>
      </c>
      <c r="F10353" s="674">
        <v>293.83600000000001</v>
      </c>
      <c r="G10353" s="674">
        <v>295.84500000000003</v>
      </c>
      <c r="H10353" s="115">
        <f t="shared" si="322"/>
        <v>1.0068371472522089</v>
      </c>
      <c r="I10353" s="115">
        <f t="shared" si="323"/>
        <v>167.16749999999999</v>
      </c>
    </row>
    <row r="10354" spans="1:9" hidden="1">
      <c r="A10354" s="115" t="s">
        <v>27054</v>
      </c>
      <c r="B10354" s="115" t="s">
        <v>27055</v>
      </c>
      <c r="C10354" s="115" t="s">
        <v>27056</v>
      </c>
      <c r="D10354" s="115" t="s">
        <v>2038</v>
      </c>
      <c r="E10354" s="115">
        <v>247.84059999999999</v>
      </c>
      <c r="F10354" s="674">
        <v>293.83600000000001</v>
      </c>
      <c r="G10354" s="674">
        <v>295.84500000000003</v>
      </c>
      <c r="H10354" s="115">
        <f t="shared" si="322"/>
        <v>1.0068371472522089</v>
      </c>
      <c r="I10354" s="115">
        <f t="shared" si="323"/>
        <v>249.5351</v>
      </c>
    </row>
    <row r="10355" spans="1:9" hidden="1">
      <c r="A10355" s="115" t="s">
        <v>27057</v>
      </c>
      <c r="B10355" s="115" t="s">
        <v>27058</v>
      </c>
      <c r="C10355" s="115" t="s">
        <v>27059</v>
      </c>
      <c r="D10355" s="115" t="s">
        <v>2038</v>
      </c>
      <c r="E10355" s="115">
        <v>239.2098</v>
      </c>
      <c r="F10355" s="674">
        <v>293.83600000000001</v>
      </c>
      <c r="G10355" s="674">
        <v>295.84500000000003</v>
      </c>
      <c r="H10355" s="115">
        <f t="shared" si="322"/>
        <v>1.0068371472522089</v>
      </c>
      <c r="I10355" s="115">
        <f t="shared" si="323"/>
        <v>240.84530000000001</v>
      </c>
    </row>
    <row r="10356" spans="1:9" hidden="1">
      <c r="A10356" s="115" t="s">
        <v>27060</v>
      </c>
      <c r="B10356" s="115" t="s">
        <v>27061</v>
      </c>
      <c r="C10356" s="115" t="s">
        <v>27062</v>
      </c>
      <c r="D10356" s="115" t="s">
        <v>2038</v>
      </c>
      <c r="E10356" s="115">
        <v>183.98179999999999</v>
      </c>
      <c r="F10356" s="674">
        <v>293.83600000000001</v>
      </c>
      <c r="G10356" s="674">
        <v>295.84500000000003</v>
      </c>
      <c r="H10356" s="115">
        <f t="shared" si="322"/>
        <v>1.0068371472522089</v>
      </c>
      <c r="I10356" s="115">
        <f t="shared" si="323"/>
        <v>185.2397</v>
      </c>
    </row>
    <row r="10357" spans="1:9" hidden="1">
      <c r="A10357" s="115" t="s">
        <v>27063</v>
      </c>
      <c r="B10357" s="115" t="s">
        <v>27064</v>
      </c>
      <c r="C10357" s="115" t="s">
        <v>27065</v>
      </c>
      <c r="D10357" s="115" t="s">
        <v>2038</v>
      </c>
      <c r="E10357" s="115">
        <v>198.6634</v>
      </c>
      <c r="F10357" s="674">
        <v>293.83600000000001</v>
      </c>
      <c r="G10357" s="674">
        <v>295.84500000000003</v>
      </c>
      <c r="H10357" s="115">
        <f t="shared" si="322"/>
        <v>1.0068371472522089</v>
      </c>
      <c r="I10357" s="115">
        <f t="shared" si="323"/>
        <v>200.02170000000001</v>
      </c>
    </row>
    <row r="10358" spans="1:9" hidden="1">
      <c r="A10358" s="115" t="s">
        <v>27066</v>
      </c>
      <c r="B10358" s="115" t="s">
        <v>27067</v>
      </c>
      <c r="C10358" s="115" t="s">
        <v>27068</v>
      </c>
      <c r="D10358" s="115" t="s">
        <v>2038</v>
      </c>
      <c r="E10358" s="115">
        <v>290.30560000000003</v>
      </c>
      <c r="F10358" s="674">
        <v>293.83600000000001</v>
      </c>
      <c r="G10358" s="674">
        <v>295.84500000000003</v>
      </c>
      <c r="H10358" s="115">
        <f t="shared" si="322"/>
        <v>1.0068371472522089</v>
      </c>
      <c r="I10358" s="115">
        <f t="shared" si="323"/>
        <v>292.29050000000001</v>
      </c>
    </row>
    <row r="10359" spans="1:9" hidden="1">
      <c r="A10359" s="115" t="s">
        <v>27069</v>
      </c>
      <c r="B10359" s="115" t="s">
        <v>27070</v>
      </c>
      <c r="C10359" s="115" t="s">
        <v>27071</v>
      </c>
      <c r="D10359" s="115" t="s">
        <v>2038</v>
      </c>
      <c r="E10359" s="115">
        <v>408.26690000000002</v>
      </c>
      <c r="F10359" s="674">
        <v>293.83600000000001</v>
      </c>
      <c r="G10359" s="674">
        <v>295.84500000000003</v>
      </c>
      <c r="H10359" s="115">
        <f t="shared" si="322"/>
        <v>1.0068371472522089</v>
      </c>
      <c r="I10359" s="115">
        <f t="shared" si="323"/>
        <v>411.05829999999997</v>
      </c>
    </row>
    <row r="10360" spans="1:9" hidden="1">
      <c r="A10360" s="115" t="s">
        <v>27072</v>
      </c>
      <c r="B10360" s="115" t="s">
        <v>27073</v>
      </c>
      <c r="C10360" s="115" t="s">
        <v>27074</v>
      </c>
      <c r="D10360" s="115" t="s">
        <v>2038</v>
      </c>
      <c r="E10360" s="115">
        <v>346.56</v>
      </c>
      <c r="F10360" s="674">
        <v>293.83600000000001</v>
      </c>
      <c r="G10360" s="674">
        <v>295.84500000000003</v>
      </c>
      <c r="H10360" s="115">
        <f t="shared" si="322"/>
        <v>1.0068371472522089</v>
      </c>
      <c r="I10360" s="115">
        <f t="shared" si="323"/>
        <v>348.92950000000002</v>
      </c>
    </row>
    <row r="10361" spans="1:9" hidden="1">
      <c r="A10361" s="115" t="s">
        <v>27075</v>
      </c>
      <c r="B10361" s="115" t="s">
        <v>27076</v>
      </c>
      <c r="C10361" s="115" t="s">
        <v>27077</v>
      </c>
      <c r="D10361" s="115" t="s">
        <v>2038</v>
      </c>
      <c r="E10361" s="115">
        <v>216.85560000000001</v>
      </c>
      <c r="F10361" s="674">
        <v>293.83600000000001</v>
      </c>
      <c r="G10361" s="674">
        <v>295.84500000000003</v>
      </c>
      <c r="H10361" s="115">
        <f t="shared" si="322"/>
        <v>1.0068371472522089</v>
      </c>
      <c r="I10361" s="115">
        <f t="shared" si="323"/>
        <v>218.3383</v>
      </c>
    </row>
    <row r="10362" spans="1:9" hidden="1">
      <c r="A10362" s="115" t="s">
        <v>27078</v>
      </c>
      <c r="B10362" s="115" t="s">
        <v>27079</v>
      </c>
      <c r="C10362" s="115" t="s">
        <v>27080</v>
      </c>
      <c r="D10362" s="115" t="s">
        <v>2038</v>
      </c>
      <c r="E10362" s="115">
        <v>1352.3857</v>
      </c>
      <c r="F10362" s="674">
        <v>293.83600000000001</v>
      </c>
      <c r="G10362" s="674">
        <v>295.84500000000003</v>
      </c>
      <c r="H10362" s="115">
        <f t="shared" si="322"/>
        <v>1.0068371472522089</v>
      </c>
      <c r="I10362" s="115">
        <f t="shared" si="323"/>
        <v>1361.6322</v>
      </c>
    </row>
    <row r="10363" spans="1:9" hidden="1">
      <c r="A10363" s="115" t="s">
        <v>27081</v>
      </c>
      <c r="B10363" s="115" t="s">
        <v>27082</v>
      </c>
      <c r="C10363" s="115" t="s">
        <v>27083</v>
      </c>
      <c r="D10363" s="115" t="s">
        <v>2038</v>
      </c>
      <c r="E10363" s="115">
        <v>543.43669999999997</v>
      </c>
      <c r="F10363" s="674">
        <v>293.83600000000001</v>
      </c>
      <c r="G10363" s="674">
        <v>295.84500000000003</v>
      </c>
      <c r="H10363" s="115">
        <f t="shared" si="322"/>
        <v>1.0068371472522089</v>
      </c>
      <c r="I10363" s="115">
        <f t="shared" si="323"/>
        <v>547.15229999999997</v>
      </c>
    </row>
    <row r="10364" spans="1:9" hidden="1">
      <c r="A10364" s="115" t="s">
        <v>27084</v>
      </c>
      <c r="B10364" s="115" t="s">
        <v>27085</v>
      </c>
      <c r="C10364" s="115" t="s">
        <v>27086</v>
      </c>
      <c r="D10364" s="115" t="s">
        <v>2038</v>
      </c>
      <c r="E10364" s="115">
        <v>102.16500000000001</v>
      </c>
      <c r="F10364" s="674">
        <v>293.83600000000001</v>
      </c>
      <c r="G10364" s="674">
        <v>295.84500000000003</v>
      </c>
      <c r="H10364" s="115">
        <f t="shared" si="322"/>
        <v>1.0068371472522089</v>
      </c>
      <c r="I10364" s="115">
        <f t="shared" si="323"/>
        <v>102.8635</v>
      </c>
    </row>
    <row r="10365" spans="1:9" hidden="1">
      <c r="A10365" s="115" t="s">
        <v>27087</v>
      </c>
      <c r="B10365" s="115" t="s">
        <v>27088</v>
      </c>
      <c r="C10365" s="115" t="s">
        <v>27089</v>
      </c>
      <c r="D10365" s="115" t="s">
        <v>2038</v>
      </c>
      <c r="E10365" s="115">
        <v>203.20140000000001</v>
      </c>
      <c r="F10365" s="674">
        <v>293.83600000000001</v>
      </c>
      <c r="G10365" s="674">
        <v>295.84500000000003</v>
      </c>
      <c r="H10365" s="115">
        <f t="shared" si="322"/>
        <v>1.0068371472522089</v>
      </c>
      <c r="I10365" s="115">
        <f t="shared" si="323"/>
        <v>204.5907</v>
      </c>
    </row>
    <row r="10366" spans="1:9" hidden="1">
      <c r="A10366" s="115" t="s">
        <v>27090</v>
      </c>
      <c r="B10366" s="115" t="s">
        <v>27091</v>
      </c>
      <c r="C10366" s="115" t="s">
        <v>27092</v>
      </c>
      <c r="D10366" s="115" t="s">
        <v>2038</v>
      </c>
      <c r="E10366" s="115">
        <v>153.036</v>
      </c>
      <c r="F10366" s="674">
        <v>293.83600000000001</v>
      </c>
      <c r="G10366" s="674">
        <v>295.84500000000003</v>
      </c>
      <c r="H10366" s="115">
        <f t="shared" si="322"/>
        <v>1.0068371472522089</v>
      </c>
      <c r="I10366" s="115">
        <f t="shared" si="323"/>
        <v>154.0823</v>
      </c>
    </row>
    <row r="10367" spans="1:9" hidden="1">
      <c r="A10367" s="115" t="s">
        <v>27093</v>
      </c>
      <c r="B10367" s="115" t="s">
        <v>27094</v>
      </c>
      <c r="C10367" s="115" t="s">
        <v>27095</v>
      </c>
      <c r="D10367" s="115" t="s">
        <v>2038</v>
      </c>
      <c r="E10367" s="115">
        <v>488.91919999999999</v>
      </c>
      <c r="F10367" s="674">
        <v>293.83600000000001</v>
      </c>
      <c r="G10367" s="674">
        <v>295.84500000000003</v>
      </c>
      <c r="H10367" s="115">
        <f t="shared" si="322"/>
        <v>1.0068371472522089</v>
      </c>
      <c r="I10367" s="115">
        <f t="shared" si="323"/>
        <v>492.262</v>
      </c>
    </row>
    <row r="10368" spans="1:9" hidden="1">
      <c r="A10368" s="115" t="s">
        <v>27096</v>
      </c>
      <c r="B10368" s="115" t="s">
        <v>27097</v>
      </c>
      <c r="C10368" s="115" t="s">
        <v>27098</v>
      </c>
      <c r="D10368" s="115" t="s">
        <v>2038</v>
      </c>
      <c r="E10368" s="115">
        <v>517.61900000000003</v>
      </c>
      <c r="F10368" s="674">
        <v>293.83600000000001</v>
      </c>
      <c r="G10368" s="674">
        <v>295.84500000000003</v>
      </c>
      <c r="H10368" s="115">
        <f t="shared" si="322"/>
        <v>1.0068371472522089</v>
      </c>
      <c r="I10368" s="115">
        <f t="shared" si="323"/>
        <v>521.15800000000002</v>
      </c>
    </row>
    <row r="10369" spans="1:9" hidden="1">
      <c r="A10369" s="115" t="s">
        <v>27099</v>
      </c>
      <c r="B10369" s="115" t="s">
        <v>27100</v>
      </c>
      <c r="C10369" s="115" t="s">
        <v>27101</v>
      </c>
      <c r="D10369" s="115" t="s">
        <v>2038</v>
      </c>
      <c r="E10369" s="115">
        <v>216.88579999999999</v>
      </c>
      <c r="F10369" s="674">
        <v>293.83600000000001</v>
      </c>
      <c r="G10369" s="674">
        <v>295.84500000000003</v>
      </c>
      <c r="H10369" s="115">
        <f t="shared" si="322"/>
        <v>1.0068371472522089</v>
      </c>
      <c r="I10369" s="115">
        <f t="shared" si="323"/>
        <v>218.36869999999999</v>
      </c>
    </row>
    <row r="10370" spans="1:9" hidden="1">
      <c r="A10370" s="115" t="s">
        <v>27102</v>
      </c>
      <c r="B10370" s="115" t="s">
        <v>27103</v>
      </c>
      <c r="C10370" s="115" t="s">
        <v>27104</v>
      </c>
      <c r="D10370" s="115" t="s">
        <v>2038</v>
      </c>
      <c r="E10370" s="115">
        <v>376.1096</v>
      </c>
      <c r="F10370" s="674">
        <v>293.83600000000001</v>
      </c>
      <c r="G10370" s="674">
        <v>295.84500000000003</v>
      </c>
      <c r="H10370" s="115">
        <f t="shared" si="322"/>
        <v>1.0068371472522089</v>
      </c>
      <c r="I10370" s="115">
        <f t="shared" si="323"/>
        <v>378.68110000000001</v>
      </c>
    </row>
    <row r="10371" spans="1:9" hidden="1">
      <c r="A10371" s="115" t="s">
        <v>27105</v>
      </c>
      <c r="B10371" s="115" t="s">
        <v>27106</v>
      </c>
      <c r="C10371" s="115" t="s">
        <v>27107</v>
      </c>
      <c r="D10371" s="115" t="s">
        <v>2038</v>
      </c>
      <c r="E10371" s="115">
        <v>770.69799999999998</v>
      </c>
      <c r="F10371" s="674">
        <v>293.83600000000001</v>
      </c>
      <c r="G10371" s="674">
        <v>295.84500000000003</v>
      </c>
      <c r="H10371" s="115">
        <f t="shared" si="322"/>
        <v>1.0068371472522089</v>
      </c>
      <c r="I10371" s="115">
        <f t="shared" si="323"/>
        <v>775.9674</v>
      </c>
    </row>
    <row r="10372" spans="1:9" hidden="1">
      <c r="A10372" s="115" t="s">
        <v>27108</v>
      </c>
      <c r="B10372" s="115" t="s">
        <v>27109</v>
      </c>
      <c r="C10372" s="115" t="s">
        <v>27110</v>
      </c>
      <c r="D10372" s="115" t="s">
        <v>2038</v>
      </c>
      <c r="E10372" s="115">
        <v>182.32990000000001</v>
      </c>
      <c r="F10372" s="674">
        <v>293.83600000000001</v>
      </c>
      <c r="G10372" s="674">
        <v>295.84500000000003</v>
      </c>
      <c r="H10372" s="115">
        <f t="shared" si="322"/>
        <v>1.0068371472522089</v>
      </c>
      <c r="I10372" s="115">
        <f t="shared" si="323"/>
        <v>183.57650000000001</v>
      </c>
    </row>
    <row r="10373" spans="1:9" hidden="1">
      <c r="A10373" s="115" t="s">
        <v>27111</v>
      </c>
      <c r="B10373" s="115" t="s">
        <v>27112</v>
      </c>
      <c r="C10373" s="115" t="s">
        <v>27113</v>
      </c>
      <c r="D10373" s="115" t="s">
        <v>2038</v>
      </c>
      <c r="E10373" s="115">
        <v>109.6061</v>
      </c>
      <c r="F10373" s="674">
        <v>293.83600000000001</v>
      </c>
      <c r="G10373" s="674">
        <v>295.84500000000003</v>
      </c>
      <c r="H10373" s="115">
        <f t="shared" ref="H10373:H10436" si="324">G10373/F10373</f>
        <v>1.0068371472522089</v>
      </c>
      <c r="I10373" s="115">
        <f t="shared" ref="I10373:I10436" si="325">ROUND(H10373*E10373,4)</f>
        <v>110.35550000000001</v>
      </c>
    </row>
    <row r="10374" spans="1:9" hidden="1">
      <c r="A10374" s="115" t="s">
        <v>27114</v>
      </c>
      <c r="B10374" s="115" t="s">
        <v>27115</v>
      </c>
      <c r="C10374" s="115" t="s">
        <v>27116</v>
      </c>
      <c r="D10374" s="115" t="s">
        <v>1242</v>
      </c>
      <c r="E10374" s="115">
        <v>34.066200000000002</v>
      </c>
      <c r="F10374" s="674">
        <v>293.83600000000001</v>
      </c>
      <c r="G10374" s="674">
        <v>295.84500000000003</v>
      </c>
      <c r="H10374" s="115">
        <f t="shared" si="324"/>
        <v>1.0068371472522089</v>
      </c>
      <c r="I10374" s="115">
        <f t="shared" si="325"/>
        <v>34.299100000000003</v>
      </c>
    </row>
    <row r="10375" spans="1:9" hidden="1">
      <c r="A10375" s="115" t="s">
        <v>27117</v>
      </c>
      <c r="B10375" s="115" t="s">
        <v>27118</v>
      </c>
      <c r="C10375" s="115" t="s">
        <v>27119</v>
      </c>
      <c r="D10375" s="115" t="s">
        <v>1242</v>
      </c>
      <c r="E10375" s="115">
        <v>26.3048</v>
      </c>
      <c r="F10375" s="674">
        <v>293.83600000000001</v>
      </c>
      <c r="G10375" s="674">
        <v>295.84500000000003</v>
      </c>
      <c r="H10375" s="115">
        <f t="shared" si="324"/>
        <v>1.0068371472522089</v>
      </c>
      <c r="I10375" s="115">
        <f t="shared" si="325"/>
        <v>26.4846</v>
      </c>
    </row>
    <row r="10376" spans="1:9" hidden="1">
      <c r="A10376" s="115" t="s">
        <v>27120</v>
      </c>
      <c r="B10376" s="115" t="s">
        <v>27121</v>
      </c>
      <c r="C10376" s="115" t="s">
        <v>27122</v>
      </c>
      <c r="D10376" s="115" t="s">
        <v>2038</v>
      </c>
      <c r="E10376" s="115">
        <v>150.50909999999999</v>
      </c>
      <c r="F10376" s="674">
        <v>293.83600000000001</v>
      </c>
      <c r="G10376" s="674">
        <v>295.84500000000003</v>
      </c>
      <c r="H10376" s="115">
        <f t="shared" si="324"/>
        <v>1.0068371472522089</v>
      </c>
      <c r="I10376" s="115">
        <f t="shared" si="325"/>
        <v>151.53819999999999</v>
      </c>
    </row>
    <row r="10377" spans="1:9" hidden="1">
      <c r="A10377" s="115" t="s">
        <v>27123</v>
      </c>
      <c r="B10377" s="115" t="s">
        <v>27124</v>
      </c>
      <c r="C10377" s="115" t="s">
        <v>27125</v>
      </c>
      <c r="D10377" s="115" t="s">
        <v>2038</v>
      </c>
      <c r="E10377" s="115">
        <v>141.1651</v>
      </c>
      <c r="F10377" s="674">
        <v>293.83600000000001</v>
      </c>
      <c r="G10377" s="674">
        <v>295.84500000000003</v>
      </c>
      <c r="H10377" s="115">
        <f t="shared" si="324"/>
        <v>1.0068371472522089</v>
      </c>
      <c r="I10377" s="115">
        <f t="shared" si="325"/>
        <v>142.13030000000001</v>
      </c>
    </row>
    <row r="10378" spans="1:9" hidden="1">
      <c r="A10378" s="115" t="s">
        <v>27126</v>
      </c>
      <c r="B10378" s="115" t="s">
        <v>27127</v>
      </c>
      <c r="C10378" s="115" t="s">
        <v>27128</v>
      </c>
      <c r="D10378" s="115" t="s">
        <v>1453</v>
      </c>
      <c r="E10378" s="115">
        <v>986.62310000000002</v>
      </c>
      <c r="F10378" s="674">
        <v>293.83600000000001</v>
      </c>
      <c r="G10378" s="674">
        <v>295.84500000000003</v>
      </c>
      <c r="H10378" s="115">
        <f t="shared" si="324"/>
        <v>1.0068371472522089</v>
      </c>
      <c r="I10378" s="115">
        <f t="shared" si="325"/>
        <v>993.36879999999996</v>
      </c>
    </row>
    <row r="10379" spans="1:9" hidden="1">
      <c r="A10379" s="115" t="s">
        <v>27129</v>
      </c>
      <c r="B10379" s="115" t="s">
        <v>27130</v>
      </c>
      <c r="C10379" s="115" t="s">
        <v>27131</v>
      </c>
      <c r="D10379" s="115" t="s">
        <v>2038</v>
      </c>
      <c r="E10379" s="115">
        <v>145.82759999999999</v>
      </c>
      <c r="F10379" s="674">
        <v>293.83600000000001</v>
      </c>
      <c r="G10379" s="674">
        <v>295.84500000000003</v>
      </c>
      <c r="H10379" s="115">
        <f t="shared" si="324"/>
        <v>1.0068371472522089</v>
      </c>
      <c r="I10379" s="115">
        <f t="shared" si="325"/>
        <v>146.8246</v>
      </c>
    </row>
    <row r="10380" spans="1:9" hidden="1">
      <c r="A10380" s="115" t="s">
        <v>27132</v>
      </c>
      <c r="B10380" s="115" t="s">
        <v>27133</v>
      </c>
      <c r="C10380" s="115" t="s">
        <v>27134</v>
      </c>
      <c r="D10380" s="115" t="s">
        <v>2038</v>
      </c>
      <c r="E10380" s="115">
        <v>141.91200000000001</v>
      </c>
      <c r="F10380" s="674">
        <v>293.83600000000001</v>
      </c>
      <c r="G10380" s="674">
        <v>295.84500000000003</v>
      </c>
      <c r="H10380" s="115">
        <f t="shared" si="324"/>
        <v>1.0068371472522089</v>
      </c>
      <c r="I10380" s="115">
        <f t="shared" si="325"/>
        <v>142.88229999999999</v>
      </c>
    </row>
    <row r="10381" spans="1:9" hidden="1">
      <c r="A10381" s="115" t="s">
        <v>27135</v>
      </c>
      <c r="B10381" s="115" t="s">
        <v>27136</v>
      </c>
      <c r="C10381" s="115" t="s">
        <v>27137</v>
      </c>
      <c r="D10381" s="115" t="s">
        <v>2038</v>
      </c>
      <c r="E10381" s="115">
        <v>163.7398</v>
      </c>
      <c r="F10381" s="674">
        <v>293.83600000000001</v>
      </c>
      <c r="G10381" s="674">
        <v>295.84500000000003</v>
      </c>
      <c r="H10381" s="115">
        <f t="shared" si="324"/>
        <v>1.0068371472522089</v>
      </c>
      <c r="I10381" s="115">
        <f t="shared" si="325"/>
        <v>164.85929999999999</v>
      </c>
    </row>
    <row r="10382" spans="1:9" hidden="1">
      <c r="A10382" s="115" t="s">
        <v>27138</v>
      </c>
      <c r="B10382" s="115" t="s">
        <v>27139</v>
      </c>
      <c r="C10382" s="115" t="s">
        <v>27140</v>
      </c>
      <c r="D10382" s="115" t="s">
        <v>2038</v>
      </c>
      <c r="E10382" s="115">
        <v>201.93450000000001</v>
      </c>
      <c r="F10382" s="674">
        <v>293.83600000000001</v>
      </c>
      <c r="G10382" s="674">
        <v>295.84500000000003</v>
      </c>
      <c r="H10382" s="115">
        <f t="shared" si="324"/>
        <v>1.0068371472522089</v>
      </c>
      <c r="I10382" s="115">
        <f t="shared" si="325"/>
        <v>203.3152</v>
      </c>
    </row>
    <row r="10383" spans="1:9" hidden="1">
      <c r="A10383" s="115" t="s">
        <v>27141</v>
      </c>
      <c r="B10383" s="115" t="s">
        <v>27142</v>
      </c>
      <c r="C10383" s="115" t="s">
        <v>27143</v>
      </c>
      <c r="D10383" s="115" t="s">
        <v>2038</v>
      </c>
      <c r="E10383" s="115">
        <v>233.91650000000001</v>
      </c>
      <c r="F10383" s="674">
        <v>293.83600000000001</v>
      </c>
      <c r="G10383" s="674">
        <v>295.84500000000003</v>
      </c>
      <c r="H10383" s="115">
        <f t="shared" si="324"/>
        <v>1.0068371472522089</v>
      </c>
      <c r="I10383" s="115">
        <f t="shared" si="325"/>
        <v>235.51580000000001</v>
      </c>
    </row>
    <row r="10384" spans="1:9" hidden="1">
      <c r="A10384" s="115" t="s">
        <v>27144</v>
      </c>
      <c r="B10384" s="115" t="s">
        <v>27145</v>
      </c>
      <c r="C10384" s="115" t="s">
        <v>27146</v>
      </c>
      <c r="D10384" s="115" t="s">
        <v>2038</v>
      </c>
      <c r="E10384" s="115">
        <v>72.2196</v>
      </c>
      <c r="F10384" s="674">
        <v>293.83600000000001</v>
      </c>
      <c r="G10384" s="674">
        <v>295.84500000000003</v>
      </c>
      <c r="H10384" s="115">
        <f t="shared" si="324"/>
        <v>1.0068371472522089</v>
      </c>
      <c r="I10384" s="115">
        <f t="shared" si="325"/>
        <v>72.713399999999993</v>
      </c>
    </row>
    <row r="10385" spans="1:9" hidden="1">
      <c r="A10385" s="115" t="s">
        <v>27147</v>
      </c>
      <c r="B10385" s="115" t="s">
        <v>27148</v>
      </c>
      <c r="C10385" s="115" t="s">
        <v>27149</v>
      </c>
      <c r="D10385" s="115" t="s">
        <v>2038</v>
      </c>
      <c r="E10385" s="115">
        <v>69.662400000000005</v>
      </c>
      <c r="F10385" s="674">
        <v>293.83600000000001</v>
      </c>
      <c r="G10385" s="674">
        <v>295.84500000000003</v>
      </c>
      <c r="H10385" s="115">
        <f t="shared" si="324"/>
        <v>1.0068371472522089</v>
      </c>
      <c r="I10385" s="115">
        <f t="shared" si="325"/>
        <v>70.1387</v>
      </c>
    </row>
    <row r="10386" spans="1:9" hidden="1">
      <c r="A10386" s="115" t="s">
        <v>27150</v>
      </c>
      <c r="B10386" s="115" t="s">
        <v>27151</v>
      </c>
      <c r="C10386" s="115" t="s">
        <v>27152</v>
      </c>
      <c r="D10386" s="115" t="s">
        <v>2038</v>
      </c>
      <c r="E10386" s="115">
        <v>80.913499999999999</v>
      </c>
      <c r="F10386" s="674">
        <v>293.83600000000001</v>
      </c>
      <c r="G10386" s="674">
        <v>295.84500000000003</v>
      </c>
      <c r="H10386" s="115">
        <f t="shared" si="324"/>
        <v>1.0068371472522089</v>
      </c>
      <c r="I10386" s="115">
        <f t="shared" si="325"/>
        <v>81.466700000000003</v>
      </c>
    </row>
    <row r="10387" spans="1:9" hidden="1">
      <c r="A10387" s="115" t="s">
        <v>27153</v>
      </c>
      <c r="B10387" s="115" t="s">
        <v>27154</v>
      </c>
      <c r="C10387" s="115" t="s">
        <v>27155</v>
      </c>
      <c r="D10387" s="115" t="s">
        <v>2038</v>
      </c>
      <c r="E10387" s="115">
        <v>104.9652</v>
      </c>
      <c r="F10387" s="674">
        <v>293.83600000000001</v>
      </c>
      <c r="G10387" s="674">
        <v>295.84500000000003</v>
      </c>
      <c r="H10387" s="115">
        <f t="shared" si="324"/>
        <v>1.0068371472522089</v>
      </c>
      <c r="I10387" s="115">
        <f t="shared" si="325"/>
        <v>105.6829</v>
      </c>
    </row>
    <row r="10388" spans="1:9" hidden="1">
      <c r="A10388" s="115" t="s">
        <v>27156</v>
      </c>
      <c r="B10388" s="115" t="s">
        <v>27157</v>
      </c>
      <c r="C10388" s="115" t="s">
        <v>27158</v>
      </c>
      <c r="D10388" s="115" t="s">
        <v>2038</v>
      </c>
      <c r="E10388" s="115">
        <v>122.30880000000001</v>
      </c>
      <c r="F10388" s="674">
        <v>293.83600000000001</v>
      </c>
      <c r="G10388" s="674">
        <v>295.84500000000003</v>
      </c>
      <c r="H10388" s="115">
        <f t="shared" si="324"/>
        <v>1.0068371472522089</v>
      </c>
      <c r="I10388" s="115">
        <f t="shared" si="325"/>
        <v>123.145</v>
      </c>
    </row>
    <row r="10389" spans="1:9" hidden="1">
      <c r="A10389" s="115" t="s">
        <v>27159</v>
      </c>
      <c r="B10389" s="115" t="s">
        <v>27160</v>
      </c>
      <c r="C10389" s="115" t="s">
        <v>27161</v>
      </c>
      <c r="D10389" s="115" t="s">
        <v>2038</v>
      </c>
      <c r="E10389" s="115">
        <v>112.91630000000001</v>
      </c>
      <c r="F10389" s="674">
        <v>293.83600000000001</v>
      </c>
      <c r="G10389" s="674">
        <v>295.84500000000003</v>
      </c>
      <c r="H10389" s="115">
        <f t="shared" si="324"/>
        <v>1.0068371472522089</v>
      </c>
      <c r="I10389" s="115">
        <f t="shared" si="325"/>
        <v>113.6883</v>
      </c>
    </row>
    <row r="10390" spans="1:9" hidden="1">
      <c r="A10390" s="115" t="s">
        <v>27162</v>
      </c>
      <c r="B10390" s="115" t="s">
        <v>27163</v>
      </c>
      <c r="C10390" s="115" t="s">
        <v>27164</v>
      </c>
      <c r="D10390" s="115" t="s">
        <v>2038</v>
      </c>
      <c r="E10390" s="115">
        <v>109.7838</v>
      </c>
      <c r="F10390" s="674">
        <v>293.83600000000001</v>
      </c>
      <c r="G10390" s="674">
        <v>295.84500000000003</v>
      </c>
      <c r="H10390" s="115">
        <f t="shared" si="324"/>
        <v>1.0068371472522089</v>
      </c>
      <c r="I10390" s="115">
        <f t="shared" si="325"/>
        <v>110.53440000000001</v>
      </c>
    </row>
    <row r="10391" spans="1:9" hidden="1">
      <c r="A10391" s="115" t="s">
        <v>27165</v>
      </c>
      <c r="B10391" s="115" t="s">
        <v>27166</v>
      </c>
      <c r="C10391" s="115" t="s">
        <v>27167</v>
      </c>
      <c r="D10391" s="115" t="s">
        <v>2038</v>
      </c>
      <c r="E10391" s="115">
        <v>123.8002</v>
      </c>
      <c r="F10391" s="674">
        <v>293.83600000000001</v>
      </c>
      <c r="G10391" s="674">
        <v>295.84500000000003</v>
      </c>
      <c r="H10391" s="115">
        <f t="shared" si="324"/>
        <v>1.0068371472522089</v>
      </c>
      <c r="I10391" s="115">
        <f t="shared" si="325"/>
        <v>124.64660000000001</v>
      </c>
    </row>
    <row r="10392" spans="1:9" hidden="1">
      <c r="A10392" s="115" t="s">
        <v>27168</v>
      </c>
      <c r="B10392" s="115" t="s">
        <v>27169</v>
      </c>
      <c r="C10392" s="115" t="s">
        <v>27170</v>
      </c>
      <c r="D10392" s="115" t="s">
        <v>2038</v>
      </c>
      <c r="E10392" s="115">
        <v>153.28970000000001</v>
      </c>
      <c r="F10392" s="674">
        <v>293.83600000000001</v>
      </c>
      <c r="G10392" s="674">
        <v>295.84500000000003</v>
      </c>
      <c r="H10392" s="115">
        <f t="shared" si="324"/>
        <v>1.0068371472522089</v>
      </c>
      <c r="I10392" s="115">
        <f t="shared" si="325"/>
        <v>154.33779999999999</v>
      </c>
    </row>
    <row r="10393" spans="1:9" hidden="1">
      <c r="A10393" s="115" t="s">
        <v>27171</v>
      </c>
      <c r="B10393" s="115" t="s">
        <v>27172</v>
      </c>
      <c r="C10393" s="115" t="s">
        <v>27173</v>
      </c>
      <c r="D10393" s="115" t="s">
        <v>2038</v>
      </c>
      <c r="E10393" s="115">
        <v>173.11099999999999</v>
      </c>
      <c r="F10393" s="674">
        <v>293.83600000000001</v>
      </c>
      <c r="G10393" s="674">
        <v>295.84500000000003</v>
      </c>
      <c r="H10393" s="115">
        <f t="shared" si="324"/>
        <v>1.0068371472522089</v>
      </c>
      <c r="I10393" s="115">
        <f t="shared" si="325"/>
        <v>174.2946</v>
      </c>
    </row>
    <row r="10394" spans="1:9" hidden="1">
      <c r="A10394" s="115" t="s">
        <v>27174</v>
      </c>
      <c r="B10394" s="115" t="s">
        <v>27175</v>
      </c>
      <c r="C10394" s="115" t="s">
        <v>27176</v>
      </c>
      <c r="D10394" s="115" t="s">
        <v>2038</v>
      </c>
      <c r="E10394" s="115">
        <v>55.483699999999999</v>
      </c>
      <c r="F10394" s="674">
        <v>293.83600000000001</v>
      </c>
      <c r="G10394" s="674">
        <v>295.84500000000003</v>
      </c>
      <c r="H10394" s="115">
        <f t="shared" si="324"/>
        <v>1.0068371472522089</v>
      </c>
      <c r="I10394" s="115">
        <f t="shared" si="325"/>
        <v>55.863100000000003</v>
      </c>
    </row>
    <row r="10395" spans="1:9" hidden="1">
      <c r="A10395" s="115" t="s">
        <v>27177</v>
      </c>
      <c r="B10395" s="115" t="s">
        <v>27178</v>
      </c>
      <c r="C10395" s="115" t="s">
        <v>27179</v>
      </c>
      <c r="D10395" s="115" t="s">
        <v>2038</v>
      </c>
      <c r="E10395" s="115">
        <v>54.125399999999999</v>
      </c>
      <c r="F10395" s="674">
        <v>293.83600000000001</v>
      </c>
      <c r="G10395" s="674">
        <v>295.84500000000003</v>
      </c>
      <c r="H10395" s="115">
        <f t="shared" si="324"/>
        <v>1.0068371472522089</v>
      </c>
      <c r="I10395" s="115">
        <f t="shared" si="325"/>
        <v>54.4955</v>
      </c>
    </row>
    <row r="10396" spans="1:9" hidden="1">
      <c r="A10396" s="115" t="s">
        <v>27180</v>
      </c>
      <c r="B10396" s="115" t="s">
        <v>27181</v>
      </c>
      <c r="C10396" s="115" t="s">
        <v>27182</v>
      </c>
      <c r="D10396" s="115" t="s">
        <v>2038</v>
      </c>
      <c r="E10396" s="115">
        <v>64.004400000000004</v>
      </c>
      <c r="F10396" s="674">
        <v>293.83600000000001</v>
      </c>
      <c r="G10396" s="674">
        <v>295.84500000000003</v>
      </c>
      <c r="H10396" s="115">
        <f t="shared" si="324"/>
        <v>1.0068371472522089</v>
      </c>
      <c r="I10396" s="115">
        <f t="shared" si="325"/>
        <v>64.441999999999993</v>
      </c>
    </row>
    <row r="10397" spans="1:9" hidden="1">
      <c r="A10397" s="115" t="s">
        <v>27183</v>
      </c>
      <c r="B10397" s="115" t="s">
        <v>27184</v>
      </c>
      <c r="C10397" s="115" t="s">
        <v>27185</v>
      </c>
      <c r="D10397" s="115" t="s">
        <v>2038</v>
      </c>
      <c r="E10397" s="115">
        <v>79.357600000000005</v>
      </c>
      <c r="F10397" s="674">
        <v>293.83600000000001</v>
      </c>
      <c r="G10397" s="674">
        <v>295.84500000000003</v>
      </c>
      <c r="H10397" s="115">
        <f t="shared" si="324"/>
        <v>1.0068371472522089</v>
      </c>
      <c r="I10397" s="115">
        <f t="shared" si="325"/>
        <v>79.900199999999998</v>
      </c>
    </row>
    <row r="10398" spans="1:9" hidden="1">
      <c r="A10398" s="115" t="s">
        <v>27186</v>
      </c>
      <c r="B10398" s="115" t="s">
        <v>27187</v>
      </c>
      <c r="C10398" s="115" t="s">
        <v>27188</v>
      </c>
      <c r="D10398" s="115" t="s">
        <v>2038</v>
      </c>
      <c r="E10398" s="115">
        <v>90.754800000000003</v>
      </c>
      <c r="F10398" s="674">
        <v>293.83600000000001</v>
      </c>
      <c r="G10398" s="674">
        <v>295.84500000000003</v>
      </c>
      <c r="H10398" s="115">
        <f t="shared" si="324"/>
        <v>1.0068371472522089</v>
      </c>
      <c r="I10398" s="115">
        <f t="shared" si="325"/>
        <v>91.375299999999996</v>
      </c>
    </row>
    <row r="10399" spans="1:9" hidden="1">
      <c r="A10399" s="115" t="s">
        <v>27189</v>
      </c>
      <c r="B10399" s="115" t="s">
        <v>27190</v>
      </c>
      <c r="C10399" s="115" t="s">
        <v>27191</v>
      </c>
      <c r="D10399" s="115" t="s">
        <v>2038</v>
      </c>
      <c r="E10399" s="115">
        <v>86.275999999999996</v>
      </c>
      <c r="F10399" s="674">
        <v>293.83600000000001</v>
      </c>
      <c r="G10399" s="674">
        <v>295.84500000000003</v>
      </c>
      <c r="H10399" s="115">
        <f t="shared" si="324"/>
        <v>1.0068371472522089</v>
      </c>
      <c r="I10399" s="115">
        <f t="shared" si="325"/>
        <v>86.865899999999996</v>
      </c>
    </row>
    <row r="10400" spans="1:9" hidden="1">
      <c r="A10400" s="115" t="s">
        <v>27192</v>
      </c>
      <c r="B10400" s="115" t="s">
        <v>27193</v>
      </c>
      <c r="C10400" s="115" t="s">
        <v>27194</v>
      </c>
      <c r="D10400" s="115" t="s">
        <v>2038</v>
      </c>
      <c r="E10400" s="115">
        <v>89.744699999999995</v>
      </c>
      <c r="F10400" s="674">
        <v>293.83600000000001</v>
      </c>
      <c r="G10400" s="674">
        <v>295.84500000000003</v>
      </c>
      <c r="H10400" s="115">
        <f t="shared" si="324"/>
        <v>1.0068371472522089</v>
      </c>
      <c r="I10400" s="115">
        <f t="shared" si="325"/>
        <v>90.3583</v>
      </c>
    </row>
    <row r="10401" spans="1:9" hidden="1">
      <c r="A10401" s="115" t="s">
        <v>27195</v>
      </c>
      <c r="B10401" s="115" t="s">
        <v>27196</v>
      </c>
      <c r="C10401" s="115" t="s">
        <v>27197</v>
      </c>
      <c r="D10401" s="115" t="s">
        <v>2038</v>
      </c>
      <c r="E10401" s="115">
        <v>101.142</v>
      </c>
      <c r="F10401" s="674">
        <v>293.83600000000001</v>
      </c>
      <c r="G10401" s="674">
        <v>295.84500000000003</v>
      </c>
      <c r="H10401" s="115">
        <f t="shared" si="324"/>
        <v>1.0068371472522089</v>
      </c>
      <c r="I10401" s="115">
        <f t="shared" si="325"/>
        <v>101.8335</v>
      </c>
    </row>
    <row r="10402" spans="1:9" hidden="1">
      <c r="A10402" s="115" t="s">
        <v>27198</v>
      </c>
      <c r="B10402" s="115" t="s">
        <v>27199</v>
      </c>
      <c r="C10402" s="115" t="s">
        <v>27200</v>
      </c>
      <c r="D10402" s="115" t="s">
        <v>2038</v>
      </c>
      <c r="E10402" s="115">
        <v>108.575</v>
      </c>
      <c r="F10402" s="674">
        <v>293.83600000000001</v>
      </c>
      <c r="G10402" s="674">
        <v>295.84500000000003</v>
      </c>
      <c r="H10402" s="115">
        <f t="shared" si="324"/>
        <v>1.0068371472522089</v>
      </c>
      <c r="I10402" s="115">
        <f t="shared" si="325"/>
        <v>109.3173</v>
      </c>
    </row>
    <row r="10403" spans="1:9" hidden="1">
      <c r="A10403" s="115" t="s">
        <v>27201</v>
      </c>
      <c r="B10403" s="115" t="s">
        <v>27202</v>
      </c>
      <c r="C10403" s="115" t="s">
        <v>27203</v>
      </c>
      <c r="D10403" s="115" t="s">
        <v>2038</v>
      </c>
      <c r="E10403" s="115">
        <v>70.105699999999999</v>
      </c>
      <c r="F10403" s="674">
        <v>293.83600000000001</v>
      </c>
      <c r="G10403" s="674">
        <v>295.84500000000003</v>
      </c>
      <c r="H10403" s="115">
        <f t="shared" si="324"/>
        <v>1.0068371472522089</v>
      </c>
      <c r="I10403" s="115">
        <f t="shared" si="325"/>
        <v>70.584999999999994</v>
      </c>
    </row>
    <row r="10404" spans="1:9" hidden="1">
      <c r="A10404" s="115" t="s">
        <v>27204</v>
      </c>
      <c r="B10404" s="115" t="s">
        <v>27205</v>
      </c>
      <c r="C10404" s="115" t="s">
        <v>27206</v>
      </c>
      <c r="D10404" s="115" t="s">
        <v>2038</v>
      </c>
      <c r="E10404" s="115">
        <v>80.016300000000001</v>
      </c>
      <c r="F10404" s="674">
        <v>293.83600000000001</v>
      </c>
      <c r="G10404" s="674">
        <v>295.84500000000003</v>
      </c>
      <c r="H10404" s="115">
        <f t="shared" si="324"/>
        <v>1.0068371472522089</v>
      </c>
      <c r="I10404" s="115">
        <f t="shared" si="325"/>
        <v>80.563400000000001</v>
      </c>
    </row>
    <row r="10405" spans="1:9" hidden="1">
      <c r="A10405" s="115" t="s">
        <v>27207</v>
      </c>
      <c r="B10405" s="115" t="s">
        <v>27208</v>
      </c>
      <c r="C10405" s="115" t="s">
        <v>27209</v>
      </c>
      <c r="D10405" s="115" t="s">
        <v>2038</v>
      </c>
      <c r="E10405" s="115">
        <v>102.3154</v>
      </c>
      <c r="F10405" s="674">
        <v>293.83600000000001</v>
      </c>
      <c r="G10405" s="674">
        <v>295.84500000000003</v>
      </c>
      <c r="H10405" s="115">
        <f t="shared" si="324"/>
        <v>1.0068371472522089</v>
      </c>
      <c r="I10405" s="115">
        <f t="shared" si="325"/>
        <v>103.0149</v>
      </c>
    </row>
    <row r="10406" spans="1:9" hidden="1">
      <c r="A10406" s="115" t="s">
        <v>27210</v>
      </c>
      <c r="B10406" s="115" t="s">
        <v>27211</v>
      </c>
      <c r="C10406" s="115" t="s">
        <v>27212</v>
      </c>
      <c r="D10406" s="115" t="s">
        <v>2038</v>
      </c>
      <c r="E10406" s="115">
        <v>104.79300000000001</v>
      </c>
      <c r="F10406" s="674">
        <v>293.83600000000001</v>
      </c>
      <c r="G10406" s="674">
        <v>295.84500000000003</v>
      </c>
      <c r="H10406" s="115">
        <f t="shared" si="324"/>
        <v>1.0068371472522089</v>
      </c>
      <c r="I10406" s="115">
        <f t="shared" si="325"/>
        <v>105.5095</v>
      </c>
    </row>
    <row r="10407" spans="1:9" hidden="1">
      <c r="A10407" s="115" t="s">
        <v>27213</v>
      </c>
      <c r="B10407" s="115" t="s">
        <v>27214</v>
      </c>
      <c r="C10407" s="115" t="s">
        <v>27215</v>
      </c>
      <c r="D10407" s="115" t="s">
        <v>2038</v>
      </c>
      <c r="E10407" s="115">
        <v>87.106800000000007</v>
      </c>
      <c r="F10407" s="674">
        <v>293.83600000000001</v>
      </c>
      <c r="G10407" s="674">
        <v>295.84500000000003</v>
      </c>
      <c r="H10407" s="115">
        <f t="shared" si="324"/>
        <v>1.0068371472522089</v>
      </c>
      <c r="I10407" s="115">
        <f t="shared" si="325"/>
        <v>87.702399999999997</v>
      </c>
    </row>
    <row r="10408" spans="1:9" hidden="1">
      <c r="A10408" s="115" t="s">
        <v>27216</v>
      </c>
      <c r="B10408" s="115" t="s">
        <v>27217</v>
      </c>
      <c r="C10408" s="115" t="s">
        <v>27218</v>
      </c>
      <c r="D10408" s="115" t="s">
        <v>2038</v>
      </c>
      <c r="E10408" s="115">
        <v>90.575500000000005</v>
      </c>
      <c r="F10408" s="674">
        <v>293.83600000000001</v>
      </c>
      <c r="G10408" s="674">
        <v>295.84500000000003</v>
      </c>
      <c r="H10408" s="115">
        <f t="shared" si="324"/>
        <v>1.0068371472522089</v>
      </c>
      <c r="I10408" s="115">
        <f t="shared" si="325"/>
        <v>91.194800000000001</v>
      </c>
    </row>
    <row r="10409" spans="1:9" hidden="1">
      <c r="A10409" s="115" t="s">
        <v>27219</v>
      </c>
      <c r="B10409" s="115" t="s">
        <v>27220</v>
      </c>
      <c r="C10409" s="115" t="s">
        <v>27221</v>
      </c>
      <c r="D10409" s="115" t="s">
        <v>2038</v>
      </c>
      <c r="E10409" s="115">
        <v>101.97280000000001</v>
      </c>
      <c r="F10409" s="674">
        <v>293.83600000000001</v>
      </c>
      <c r="G10409" s="674">
        <v>295.84500000000003</v>
      </c>
      <c r="H10409" s="115">
        <f t="shared" si="324"/>
        <v>1.0068371472522089</v>
      </c>
      <c r="I10409" s="115">
        <f t="shared" si="325"/>
        <v>102.67</v>
      </c>
    </row>
    <row r="10410" spans="1:9" hidden="1">
      <c r="A10410" s="115" t="s">
        <v>27222</v>
      </c>
      <c r="B10410" s="115" t="s">
        <v>27223</v>
      </c>
      <c r="C10410" s="115" t="s">
        <v>27224</v>
      </c>
      <c r="D10410" s="115" t="s">
        <v>2038</v>
      </c>
      <c r="E10410" s="115">
        <v>109.4058</v>
      </c>
      <c r="F10410" s="674">
        <v>293.83600000000001</v>
      </c>
      <c r="G10410" s="674">
        <v>295.84500000000003</v>
      </c>
      <c r="H10410" s="115">
        <f t="shared" si="324"/>
        <v>1.0068371472522089</v>
      </c>
      <c r="I10410" s="115">
        <f t="shared" si="325"/>
        <v>110.1538</v>
      </c>
    </row>
    <row r="10411" spans="1:9" hidden="1">
      <c r="A10411" s="115" t="s">
        <v>27225</v>
      </c>
      <c r="B10411" s="115" t="s">
        <v>27226</v>
      </c>
      <c r="C10411" s="115" t="s">
        <v>27227</v>
      </c>
      <c r="D10411" s="115" t="s">
        <v>2038</v>
      </c>
      <c r="E10411" s="115">
        <v>117.5455</v>
      </c>
      <c r="F10411" s="674">
        <v>293.83600000000001</v>
      </c>
      <c r="G10411" s="674">
        <v>295.84500000000003</v>
      </c>
      <c r="H10411" s="115">
        <f t="shared" si="324"/>
        <v>1.0068371472522089</v>
      </c>
      <c r="I10411" s="115">
        <f t="shared" si="325"/>
        <v>118.3492</v>
      </c>
    </row>
    <row r="10412" spans="1:9" hidden="1">
      <c r="A10412" s="115" t="s">
        <v>27228</v>
      </c>
      <c r="B10412" s="115" t="s">
        <v>27229</v>
      </c>
      <c r="C10412" s="115" t="s">
        <v>27230</v>
      </c>
      <c r="D10412" s="115" t="s">
        <v>2038</v>
      </c>
      <c r="E10412" s="115">
        <v>122.50069999999999</v>
      </c>
      <c r="F10412" s="674">
        <v>293.83600000000001</v>
      </c>
      <c r="G10412" s="674">
        <v>295.84500000000003</v>
      </c>
      <c r="H10412" s="115">
        <f t="shared" si="324"/>
        <v>1.0068371472522089</v>
      </c>
      <c r="I10412" s="115">
        <f t="shared" si="325"/>
        <v>123.3383</v>
      </c>
    </row>
    <row r="10413" spans="1:9" hidden="1">
      <c r="A10413" s="115" t="s">
        <v>27231</v>
      </c>
      <c r="B10413" s="115" t="s">
        <v>27232</v>
      </c>
      <c r="C10413" s="115" t="s">
        <v>27233</v>
      </c>
      <c r="D10413" s="115" t="s">
        <v>2038</v>
      </c>
      <c r="E10413" s="115">
        <v>137.36680000000001</v>
      </c>
      <c r="F10413" s="674">
        <v>293.83600000000001</v>
      </c>
      <c r="G10413" s="674">
        <v>295.84500000000003</v>
      </c>
      <c r="H10413" s="115">
        <f t="shared" si="324"/>
        <v>1.0068371472522089</v>
      </c>
      <c r="I10413" s="115">
        <f t="shared" si="325"/>
        <v>138.30600000000001</v>
      </c>
    </row>
    <row r="10414" spans="1:9" hidden="1">
      <c r="A10414" s="115" t="s">
        <v>27234</v>
      </c>
      <c r="B10414" s="115" t="s">
        <v>27235</v>
      </c>
      <c r="C10414" s="115" t="s">
        <v>27236</v>
      </c>
      <c r="D10414" s="115" t="s">
        <v>2038</v>
      </c>
      <c r="E10414" s="115">
        <v>147.2774</v>
      </c>
      <c r="F10414" s="674">
        <v>293.83600000000001</v>
      </c>
      <c r="G10414" s="674">
        <v>295.84500000000003</v>
      </c>
      <c r="H10414" s="115">
        <f t="shared" si="324"/>
        <v>1.0068371472522089</v>
      </c>
      <c r="I10414" s="115">
        <f t="shared" si="325"/>
        <v>148.28440000000001</v>
      </c>
    </row>
    <row r="10415" spans="1:9" hidden="1">
      <c r="A10415" s="115" t="s">
        <v>27237</v>
      </c>
      <c r="B10415" s="115" t="s">
        <v>27238</v>
      </c>
      <c r="C10415" s="115" t="s">
        <v>27239</v>
      </c>
      <c r="D10415" s="115" t="s">
        <v>2038</v>
      </c>
      <c r="E10415" s="115">
        <v>94.206000000000003</v>
      </c>
      <c r="F10415" s="674">
        <v>293.83600000000001</v>
      </c>
      <c r="G10415" s="674">
        <v>295.84500000000003</v>
      </c>
      <c r="H10415" s="115">
        <f t="shared" si="324"/>
        <v>1.0068371472522089</v>
      </c>
      <c r="I10415" s="115">
        <f t="shared" si="325"/>
        <v>94.850099999999998</v>
      </c>
    </row>
    <row r="10416" spans="1:9" hidden="1">
      <c r="A10416" s="115" t="s">
        <v>27240</v>
      </c>
      <c r="B10416" s="115" t="s">
        <v>27241</v>
      </c>
      <c r="C10416" s="115" t="s">
        <v>27242</v>
      </c>
      <c r="D10416" s="115" t="s">
        <v>2038</v>
      </c>
      <c r="E10416" s="115">
        <v>97.674700000000001</v>
      </c>
      <c r="F10416" s="674">
        <v>293.83600000000001</v>
      </c>
      <c r="G10416" s="674">
        <v>295.84500000000003</v>
      </c>
      <c r="H10416" s="115">
        <f t="shared" si="324"/>
        <v>1.0068371472522089</v>
      </c>
      <c r="I10416" s="115">
        <f t="shared" si="325"/>
        <v>98.342500000000001</v>
      </c>
    </row>
    <row r="10417" spans="1:9" hidden="1">
      <c r="A10417" s="115" t="s">
        <v>27243</v>
      </c>
      <c r="B10417" s="115" t="s">
        <v>27244</v>
      </c>
      <c r="C10417" s="115" t="s">
        <v>27245</v>
      </c>
      <c r="D10417" s="115" t="s">
        <v>2038</v>
      </c>
      <c r="E10417" s="115">
        <v>109.072</v>
      </c>
      <c r="F10417" s="674">
        <v>293.83600000000001</v>
      </c>
      <c r="G10417" s="674">
        <v>295.84500000000003</v>
      </c>
      <c r="H10417" s="115">
        <f t="shared" si="324"/>
        <v>1.0068371472522089</v>
      </c>
      <c r="I10417" s="115">
        <f t="shared" si="325"/>
        <v>109.8177</v>
      </c>
    </row>
    <row r="10418" spans="1:9" hidden="1">
      <c r="A10418" s="115" t="s">
        <v>27246</v>
      </c>
      <c r="B10418" s="115" t="s">
        <v>27247</v>
      </c>
      <c r="C10418" s="115" t="s">
        <v>27248</v>
      </c>
      <c r="D10418" s="115" t="s">
        <v>2038</v>
      </c>
      <c r="E10418" s="115">
        <v>116.505</v>
      </c>
      <c r="F10418" s="674">
        <v>293.83600000000001</v>
      </c>
      <c r="G10418" s="674">
        <v>295.84500000000003</v>
      </c>
      <c r="H10418" s="115">
        <f t="shared" si="324"/>
        <v>1.0068371472522089</v>
      </c>
      <c r="I10418" s="115">
        <f t="shared" si="325"/>
        <v>117.30159999999999</v>
      </c>
    </row>
    <row r="10419" spans="1:9" hidden="1">
      <c r="A10419" s="115" t="s">
        <v>27249</v>
      </c>
      <c r="B10419" s="115" t="s">
        <v>27250</v>
      </c>
      <c r="C10419" s="115" t="s">
        <v>27251</v>
      </c>
      <c r="D10419" s="115" t="s">
        <v>2038</v>
      </c>
      <c r="E10419" s="115">
        <v>95.836799999999997</v>
      </c>
      <c r="F10419" s="674">
        <v>293.83600000000001</v>
      </c>
      <c r="G10419" s="674">
        <v>295.84500000000003</v>
      </c>
      <c r="H10419" s="115">
        <f t="shared" si="324"/>
        <v>1.0068371472522089</v>
      </c>
      <c r="I10419" s="115">
        <f t="shared" si="325"/>
        <v>96.492099999999994</v>
      </c>
    </row>
    <row r="10420" spans="1:9" hidden="1">
      <c r="A10420" s="115" t="s">
        <v>27252</v>
      </c>
      <c r="B10420" s="115" t="s">
        <v>27253</v>
      </c>
      <c r="C10420" s="115" t="s">
        <v>27254</v>
      </c>
      <c r="D10420" s="115" t="s">
        <v>2038</v>
      </c>
      <c r="E10420" s="115">
        <v>99.305499999999995</v>
      </c>
      <c r="F10420" s="674">
        <v>293.83600000000001</v>
      </c>
      <c r="G10420" s="674">
        <v>295.84500000000003</v>
      </c>
      <c r="H10420" s="115">
        <f t="shared" si="324"/>
        <v>1.0068371472522089</v>
      </c>
      <c r="I10420" s="115">
        <f t="shared" si="325"/>
        <v>99.984499999999997</v>
      </c>
    </row>
    <row r="10421" spans="1:9" hidden="1">
      <c r="A10421" s="115" t="s">
        <v>27255</v>
      </c>
      <c r="B10421" s="115" t="s">
        <v>27256</v>
      </c>
      <c r="C10421" s="115" t="s">
        <v>27257</v>
      </c>
      <c r="D10421" s="115" t="s">
        <v>2038</v>
      </c>
      <c r="E10421" s="115">
        <v>110.7028</v>
      </c>
      <c r="F10421" s="674">
        <v>293.83600000000001</v>
      </c>
      <c r="G10421" s="674">
        <v>295.84500000000003</v>
      </c>
      <c r="H10421" s="115">
        <f t="shared" si="324"/>
        <v>1.0068371472522089</v>
      </c>
      <c r="I10421" s="115">
        <f t="shared" si="325"/>
        <v>111.4597</v>
      </c>
    </row>
    <row r="10422" spans="1:9" hidden="1">
      <c r="A10422" s="115" t="s">
        <v>27258</v>
      </c>
      <c r="B10422" s="115" t="s">
        <v>27259</v>
      </c>
      <c r="C10422" s="115" t="s">
        <v>27260</v>
      </c>
      <c r="D10422" s="115" t="s">
        <v>2038</v>
      </c>
      <c r="E10422" s="115">
        <v>118.1358</v>
      </c>
      <c r="F10422" s="674">
        <v>293.83600000000001</v>
      </c>
      <c r="G10422" s="674">
        <v>295.84500000000003</v>
      </c>
      <c r="H10422" s="115">
        <f t="shared" si="324"/>
        <v>1.0068371472522089</v>
      </c>
      <c r="I10422" s="115">
        <f t="shared" si="325"/>
        <v>118.9435</v>
      </c>
    </row>
    <row r="10423" spans="1:9" hidden="1">
      <c r="A10423" s="115" t="s">
        <v>27261</v>
      </c>
      <c r="B10423" s="115" t="s">
        <v>27262</v>
      </c>
      <c r="C10423" s="115" t="s">
        <v>27263</v>
      </c>
      <c r="D10423" s="115" t="s">
        <v>2038</v>
      </c>
      <c r="E10423" s="115">
        <v>1721.6289999999999</v>
      </c>
      <c r="F10423" s="674">
        <v>293.83600000000001</v>
      </c>
      <c r="G10423" s="674">
        <v>295.84500000000003</v>
      </c>
      <c r="H10423" s="115">
        <f t="shared" si="324"/>
        <v>1.0068371472522089</v>
      </c>
      <c r="I10423" s="115">
        <f t="shared" si="325"/>
        <v>1733.4</v>
      </c>
    </row>
    <row r="10424" spans="1:9" hidden="1">
      <c r="A10424" s="115" t="s">
        <v>27264</v>
      </c>
      <c r="B10424" s="115" t="s">
        <v>27265</v>
      </c>
      <c r="C10424" s="115" t="s">
        <v>27266</v>
      </c>
      <c r="D10424" s="115" t="s">
        <v>2038</v>
      </c>
      <c r="E10424" s="115">
        <v>830.85910000000001</v>
      </c>
      <c r="F10424" s="674">
        <v>293.83600000000001</v>
      </c>
      <c r="G10424" s="674">
        <v>295.84500000000003</v>
      </c>
      <c r="H10424" s="115">
        <f t="shared" si="324"/>
        <v>1.0068371472522089</v>
      </c>
      <c r="I10424" s="115">
        <f t="shared" si="325"/>
        <v>836.53980000000001</v>
      </c>
    </row>
    <row r="10425" spans="1:9" hidden="1">
      <c r="A10425" s="115" t="s">
        <v>27267</v>
      </c>
      <c r="B10425" s="115" t="s">
        <v>27268</v>
      </c>
      <c r="C10425" s="115" t="s">
        <v>27269</v>
      </c>
      <c r="D10425" s="115" t="s">
        <v>2038</v>
      </c>
      <c r="E10425" s="115">
        <v>276.71809999999999</v>
      </c>
      <c r="F10425" s="674">
        <v>293.83600000000001</v>
      </c>
      <c r="G10425" s="674">
        <v>295.84500000000003</v>
      </c>
      <c r="H10425" s="115">
        <f t="shared" si="324"/>
        <v>1.0068371472522089</v>
      </c>
      <c r="I10425" s="115">
        <f t="shared" si="325"/>
        <v>278.61009999999999</v>
      </c>
    </row>
    <row r="10426" spans="1:9" hidden="1">
      <c r="A10426" s="115" t="s">
        <v>27270</v>
      </c>
      <c r="B10426" s="115" t="s">
        <v>27271</v>
      </c>
      <c r="C10426" s="115" t="s">
        <v>27272</v>
      </c>
      <c r="D10426" s="115" t="s">
        <v>2038</v>
      </c>
      <c r="E10426" s="115">
        <v>132.43</v>
      </c>
      <c r="F10426" s="674">
        <v>293.83600000000001</v>
      </c>
      <c r="G10426" s="674">
        <v>295.84500000000003</v>
      </c>
      <c r="H10426" s="115">
        <f t="shared" si="324"/>
        <v>1.0068371472522089</v>
      </c>
      <c r="I10426" s="115">
        <f t="shared" si="325"/>
        <v>133.33539999999999</v>
      </c>
    </row>
    <row r="10427" spans="1:9" hidden="1">
      <c r="A10427" s="115" t="s">
        <v>27273</v>
      </c>
      <c r="B10427" s="115" t="s">
        <v>27274</v>
      </c>
      <c r="C10427" s="115" t="s">
        <v>27275</v>
      </c>
      <c r="D10427" s="115" t="s">
        <v>2038</v>
      </c>
      <c r="E10427" s="115">
        <v>125.81</v>
      </c>
      <c r="F10427" s="674">
        <v>293.83600000000001</v>
      </c>
      <c r="G10427" s="674">
        <v>295.84500000000003</v>
      </c>
      <c r="H10427" s="115">
        <f t="shared" si="324"/>
        <v>1.0068371472522089</v>
      </c>
      <c r="I10427" s="115">
        <f t="shared" si="325"/>
        <v>126.67019999999999</v>
      </c>
    </row>
    <row r="10428" spans="1:9" hidden="1">
      <c r="A10428" s="115" t="s">
        <v>27276</v>
      </c>
      <c r="B10428" s="115" t="s">
        <v>27277</v>
      </c>
      <c r="C10428" s="115" t="s">
        <v>27278</v>
      </c>
      <c r="D10428" s="115" t="s">
        <v>2038</v>
      </c>
      <c r="E10428" s="115">
        <v>126.54</v>
      </c>
      <c r="F10428" s="674">
        <v>293.83600000000001</v>
      </c>
      <c r="G10428" s="674">
        <v>295.84500000000003</v>
      </c>
      <c r="H10428" s="115">
        <f t="shared" si="324"/>
        <v>1.0068371472522089</v>
      </c>
      <c r="I10428" s="115">
        <f t="shared" si="325"/>
        <v>127.40519999999999</v>
      </c>
    </row>
    <row r="10429" spans="1:9" hidden="1">
      <c r="A10429" s="115" t="s">
        <v>27279</v>
      </c>
      <c r="B10429" s="115" t="s">
        <v>27280</v>
      </c>
      <c r="C10429" s="115" t="s">
        <v>27281</v>
      </c>
      <c r="D10429" s="115" t="s">
        <v>2038</v>
      </c>
      <c r="E10429" s="115">
        <v>73.538899999999998</v>
      </c>
      <c r="F10429" s="674">
        <v>293.83600000000001</v>
      </c>
      <c r="G10429" s="674">
        <v>295.84500000000003</v>
      </c>
      <c r="H10429" s="115">
        <f t="shared" si="324"/>
        <v>1.0068371472522089</v>
      </c>
      <c r="I10429" s="115">
        <f t="shared" si="325"/>
        <v>74.041700000000006</v>
      </c>
    </row>
    <row r="10430" spans="1:9" hidden="1">
      <c r="A10430" s="115" t="s">
        <v>27282</v>
      </c>
      <c r="B10430" s="115" t="s">
        <v>27283</v>
      </c>
      <c r="C10430" s="115" t="s">
        <v>27284</v>
      </c>
      <c r="D10430" s="115" t="s">
        <v>2038</v>
      </c>
      <c r="E10430" s="115">
        <v>92.010999999999996</v>
      </c>
      <c r="F10430" s="674">
        <v>293.83600000000001</v>
      </c>
      <c r="G10430" s="674">
        <v>295.84500000000003</v>
      </c>
      <c r="H10430" s="115">
        <f t="shared" si="324"/>
        <v>1.0068371472522089</v>
      </c>
      <c r="I10430" s="115">
        <f t="shared" si="325"/>
        <v>92.640100000000004</v>
      </c>
    </row>
    <row r="10431" spans="1:9" hidden="1">
      <c r="A10431" s="115" t="s">
        <v>27285</v>
      </c>
      <c r="B10431" s="115" t="s">
        <v>27286</v>
      </c>
      <c r="C10431" s="115" t="s">
        <v>27287</v>
      </c>
      <c r="D10431" s="115" t="s">
        <v>2038</v>
      </c>
      <c r="E10431" s="115">
        <v>76.268900000000002</v>
      </c>
      <c r="F10431" s="674">
        <v>293.83600000000001</v>
      </c>
      <c r="G10431" s="674">
        <v>295.84500000000003</v>
      </c>
      <c r="H10431" s="115">
        <f t="shared" si="324"/>
        <v>1.0068371472522089</v>
      </c>
      <c r="I10431" s="115">
        <f t="shared" si="325"/>
        <v>76.790400000000005</v>
      </c>
    </row>
    <row r="10432" spans="1:9" hidden="1">
      <c r="A10432" s="115" t="s">
        <v>27288</v>
      </c>
      <c r="B10432" s="115" t="s">
        <v>27289</v>
      </c>
      <c r="C10432" s="115" t="s">
        <v>27290</v>
      </c>
      <c r="D10432" s="115" t="s">
        <v>2038</v>
      </c>
      <c r="E10432" s="115">
        <v>94.741</v>
      </c>
      <c r="F10432" s="674">
        <v>293.83600000000001</v>
      </c>
      <c r="G10432" s="674">
        <v>295.84500000000003</v>
      </c>
      <c r="H10432" s="115">
        <f t="shared" si="324"/>
        <v>1.0068371472522089</v>
      </c>
      <c r="I10432" s="115">
        <f t="shared" si="325"/>
        <v>95.388800000000003</v>
      </c>
    </row>
    <row r="10433" spans="1:9" hidden="1">
      <c r="A10433" s="115" t="s">
        <v>27291</v>
      </c>
      <c r="B10433" s="115" t="s">
        <v>27292</v>
      </c>
      <c r="C10433" s="115" t="s">
        <v>27293</v>
      </c>
      <c r="D10433" s="115" t="s">
        <v>2038</v>
      </c>
      <c r="E10433" s="115">
        <v>120.4996</v>
      </c>
      <c r="F10433" s="674">
        <v>293.83600000000001</v>
      </c>
      <c r="G10433" s="674">
        <v>295.84500000000003</v>
      </c>
      <c r="H10433" s="115">
        <f t="shared" si="324"/>
        <v>1.0068371472522089</v>
      </c>
      <c r="I10433" s="115">
        <f t="shared" si="325"/>
        <v>121.3235</v>
      </c>
    </row>
    <row r="10434" spans="1:9" hidden="1">
      <c r="A10434" s="115" t="s">
        <v>27294</v>
      </c>
      <c r="B10434" s="115" t="s">
        <v>27295</v>
      </c>
      <c r="C10434" s="115" t="s">
        <v>27296</v>
      </c>
      <c r="D10434" s="115" t="s">
        <v>2038</v>
      </c>
      <c r="E10434" s="115">
        <v>138.9717</v>
      </c>
      <c r="F10434" s="674">
        <v>293.83600000000001</v>
      </c>
      <c r="G10434" s="674">
        <v>295.84500000000003</v>
      </c>
      <c r="H10434" s="115">
        <f t="shared" si="324"/>
        <v>1.0068371472522089</v>
      </c>
      <c r="I10434" s="115">
        <f t="shared" si="325"/>
        <v>139.92189999999999</v>
      </c>
    </row>
    <row r="10435" spans="1:9" hidden="1">
      <c r="A10435" s="115" t="s">
        <v>27297</v>
      </c>
      <c r="B10435" s="115" t="s">
        <v>27298</v>
      </c>
      <c r="C10435" s="115" t="s">
        <v>27299</v>
      </c>
      <c r="D10435" s="115" t="s">
        <v>2038</v>
      </c>
      <c r="E10435" s="115">
        <v>122.25020000000001</v>
      </c>
      <c r="F10435" s="674">
        <v>293.83600000000001</v>
      </c>
      <c r="G10435" s="674">
        <v>295.84500000000003</v>
      </c>
      <c r="H10435" s="115">
        <f t="shared" si="324"/>
        <v>1.0068371472522089</v>
      </c>
      <c r="I10435" s="115">
        <f t="shared" si="325"/>
        <v>123.086</v>
      </c>
    </row>
    <row r="10436" spans="1:9" hidden="1">
      <c r="A10436" s="115" t="s">
        <v>27300</v>
      </c>
      <c r="B10436" s="115" t="s">
        <v>27301</v>
      </c>
      <c r="C10436" s="115" t="s">
        <v>27302</v>
      </c>
      <c r="D10436" s="115" t="s">
        <v>2038</v>
      </c>
      <c r="E10436" s="115">
        <v>140.72229999999999</v>
      </c>
      <c r="F10436" s="674">
        <v>293.83600000000001</v>
      </c>
      <c r="G10436" s="674">
        <v>295.84500000000003</v>
      </c>
      <c r="H10436" s="115">
        <f t="shared" si="324"/>
        <v>1.0068371472522089</v>
      </c>
      <c r="I10436" s="115">
        <f t="shared" si="325"/>
        <v>141.68440000000001</v>
      </c>
    </row>
    <row r="10437" spans="1:9" hidden="1">
      <c r="A10437" s="115" t="s">
        <v>27303</v>
      </c>
      <c r="B10437" s="115" t="s">
        <v>27304</v>
      </c>
      <c r="C10437" s="115" t="s">
        <v>27305</v>
      </c>
      <c r="D10437" s="115" t="s">
        <v>2038</v>
      </c>
      <c r="E10437" s="115">
        <v>86.167500000000004</v>
      </c>
      <c r="F10437" s="674">
        <v>293.83600000000001</v>
      </c>
      <c r="G10437" s="674">
        <v>295.84500000000003</v>
      </c>
      <c r="H10437" s="115">
        <f t="shared" ref="H10437:H10500" si="326">G10437/F10437</f>
        <v>1.0068371472522089</v>
      </c>
      <c r="I10437" s="115">
        <f t="shared" ref="I10437:I10500" si="327">ROUND(H10437*E10437,4)</f>
        <v>86.756600000000006</v>
      </c>
    </row>
    <row r="10438" spans="1:9" hidden="1">
      <c r="A10438" s="115" t="s">
        <v>27306</v>
      </c>
      <c r="B10438" s="115" t="s">
        <v>27307</v>
      </c>
      <c r="C10438" s="115" t="s">
        <v>27308</v>
      </c>
      <c r="D10438" s="115" t="s">
        <v>2038</v>
      </c>
      <c r="E10438" s="115">
        <v>104.6396</v>
      </c>
      <c r="F10438" s="674">
        <v>293.83600000000001</v>
      </c>
      <c r="G10438" s="674">
        <v>295.84500000000003</v>
      </c>
      <c r="H10438" s="115">
        <f t="shared" si="326"/>
        <v>1.0068371472522089</v>
      </c>
      <c r="I10438" s="115">
        <f t="shared" si="327"/>
        <v>105.355</v>
      </c>
    </row>
    <row r="10439" spans="1:9" hidden="1">
      <c r="A10439" s="115" t="s">
        <v>27309</v>
      </c>
      <c r="B10439" s="115" t="s">
        <v>27310</v>
      </c>
      <c r="C10439" s="115" t="s">
        <v>27311</v>
      </c>
      <c r="D10439" s="115" t="s">
        <v>2038</v>
      </c>
      <c r="E10439" s="115">
        <v>106.905</v>
      </c>
      <c r="F10439" s="674">
        <v>293.83600000000001</v>
      </c>
      <c r="G10439" s="674">
        <v>295.84500000000003</v>
      </c>
      <c r="H10439" s="115">
        <f t="shared" si="326"/>
        <v>1.0068371472522089</v>
      </c>
      <c r="I10439" s="115">
        <f t="shared" si="327"/>
        <v>107.63590000000001</v>
      </c>
    </row>
    <row r="10440" spans="1:9" hidden="1">
      <c r="A10440" s="115" t="s">
        <v>27312</v>
      </c>
      <c r="B10440" s="115" t="s">
        <v>27313</v>
      </c>
      <c r="C10440" s="115" t="s">
        <v>27314</v>
      </c>
      <c r="D10440" s="115" t="s">
        <v>2038</v>
      </c>
      <c r="E10440" s="115">
        <v>125.3771</v>
      </c>
      <c r="F10440" s="674">
        <v>293.83600000000001</v>
      </c>
      <c r="G10440" s="674">
        <v>295.84500000000003</v>
      </c>
      <c r="H10440" s="115">
        <f t="shared" si="326"/>
        <v>1.0068371472522089</v>
      </c>
      <c r="I10440" s="115">
        <f t="shared" si="327"/>
        <v>126.2343</v>
      </c>
    </row>
    <row r="10441" spans="1:9" hidden="1">
      <c r="A10441" s="115" t="s">
        <v>27315</v>
      </c>
      <c r="B10441" s="115" t="s">
        <v>27316</v>
      </c>
      <c r="C10441" s="115" t="s">
        <v>27317</v>
      </c>
      <c r="D10441" s="115" t="s">
        <v>2038</v>
      </c>
      <c r="E10441" s="115">
        <v>94.557000000000002</v>
      </c>
      <c r="F10441" s="674">
        <v>293.83600000000001</v>
      </c>
      <c r="G10441" s="674">
        <v>295.84500000000003</v>
      </c>
      <c r="H10441" s="115">
        <f t="shared" si="326"/>
        <v>1.0068371472522089</v>
      </c>
      <c r="I10441" s="115">
        <f t="shared" si="327"/>
        <v>95.203500000000005</v>
      </c>
    </row>
    <row r="10442" spans="1:9" hidden="1">
      <c r="A10442" s="115" t="s">
        <v>27318</v>
      </c>
      <c r="B10442" s="115" t="s">
        <v>27319</v>
      </c>
      <c r="C10442" s="115" t="s">
        <v>27320</v>
      </c>
      <c r="D10442" s="115" t="s">
        <v>2038</v>
      </c>
      <c r="E10442" s="115">
        <v>113.0291</v>
      </c>
      <c r="F10442" s="674">
        <v>293.83600000000001</v>
      </c>
      <c r="G10442" s="674">
        <v>295.84500000000003</v>
      </c>
      <c r="H10442" s="115">
        <f t="shared" si="326"/>
        <v>1.0068371472522089</v>
      </c>
      <c r="I10442" s="115">
        <f t="shared" si="327"/>
        <v>113.8019</v>
      </c>
    </row>
    <row r="10443" spans="1:9" hidden="1">
      <c r="A10443" s="115" t="s">
        <v>27321</v>
      </c>
      <c r="B10443" s="115" t="s">
        <v>27322</v>
      </c>
      <c r="C10443" s="115" t="s">
        <v>27323</v>
      </c>
      <c r="D10443" s="115" t="s">
        <v>2038</v>
      </c>
      <c r="E10443" s="115">
        <v>94.557000000000002</v>
      </c>
      <c r="F10443" s="674">
        <v>293.83600000000001</v>
      </c>
      <c r="G10443" s="674">
        <v>295.84500000000003</v>
      </c>
      <c r="H10443" s="115">
        <f t="shared" si="326"/>
        <v>1.0068371472522089</v>
      </c>
      <c r="I10443" s="115">
        <f t="shared" si="327"/>
        <v>95.203500000000005</v>
      </c>
    </row>
    <row r="10444" spans="1:9" hidden="1">
      <c r="A10444" s="115" t="s">
        <v>27324</v>
      </c>
      <c r="B10444" s="115" t="s">
        <v>27325</v>
      </c>
      <c r="C10444" s="115" t="s">
        <v>27326</v>
      </c>
      <c r="D10444" s="115" t="s">
        <v>2038</v>
      </c>
      <c r="E10444" s="115">
        <v>113.0291</v>
      </c>
      <c r="F10444" s="674">
        <v>293.83600000000001</v>
      </c>
      <c r="G10444" s="674">
        <v>295.84500000000003</v>
      </c>
      <c r="H10444" s="115">
        <f t="shared" si="326"/>
        <v>1.0068371472522089</v>
      </c>
      <c r="I10444" s="115">
        <f t="shared" si="327"/>
        <v>113.8019</v>
      </c>
    </row>
    <row r="10445" spans="1:9" hidden="1">
      <c r="A10445" s="115" t="s">
        <v>27327</v>
      </c>
      <c r="B10445" s="115" t="s">
        <v>27328</v>
      </c>
      <c r="C10445" s="115" t="s">
        <v>27329</v>
      </c>
      <c r="D10445" s="115" t="s">
        <v>2038</v>
      </c>
      <c r="E10445" s="115">
        <v>516.64800000000002</v>
      </c>
      <c r="F10445" s="674">
        <v>293.83600000000001</v>
      </c>
      <c r="G10445" s="674">
        <v>295.84500000000003</v>
      </c>
      <c r="H10445" s="115">
        <f t="shared" si="326"/>
        <v>1.0068371472522089</v>
      </c>
      <c r="I10445" s="115">
        <f t="shared" si="327"/>
        <v>520.18039999999996</v>
      </c>
    </row>
    <row r="10446" spans="1:9" hidden="1">
      <c r="A10446" s="115" t="s">
        <v>27330</v>
      </c>
      <c r="B10446" s="115" t="s">
        <v>27331</v>
      </c>
      <c r="C10446" s="115" t="s">
        <v>27332</v>
      </c>
      <c r="D10446" s="115" t="s">
        <v>2038</v>
      </c>
      <c r="E10446" s="115">
        <v>537.24800000000005</v>
      </c>
      <c r="F10446" s="674">
        <v>293.83600000000001</v>
      </c>
      <c r="G10446" s="674">
        <v>295.84500000000003</v>
      </c>
      <c r="H10446" s="115">
        <f t="shared" si="326"/>
        <v>1.0068371472522089</v>
      </c>
      <c r="I10446" s="115">
        <f t="shared" si="327"/>
        <v>540.9212</v>
      </c>
    </row>
    <row r="10447" spans="1:9" hidden="1">
      <c r="A10447" s="115" t="s">
        <v>27333</v>
      </c>
      <c r="B10447" s="115" t="s">
        <v>27334</v>
      </c>
      <c r="C10447" s="115" t="s">
        <v>27335</v>
      </c>
      <c r="D10447" s="115" t="s">
        <v>2038</v>
      </c>
      <c r="E10447" s="115">
        <v>516.64800000000002</v>
      </c>
      <c r="F10447" s="674">
        <v>293.83600000000001</v>
      </c>
      <c r="G10447" s="674">
        <v>295.84500000000003</v>
      </c>
      <c r="H10447" s="115">
        <f t="shared" si="326"/>
        <v>1.0068371472522089</v>
      </c>
      <c r="I10447" s="115">
        <f t="shared" si="327"/>
        <v>520.18039999999996</v>
      </c>
    </row>
    <row r="10448" spans="1:9" hidden="1">
      <c r="A10448" s="115" t="s">
        <v>27336</v>
      </c>
      <c r="B10448" s="115" t="s">
        <v>27337</v>
      </c>
      <c r="C10448" s="115" t="s">
        <v>27338</v>
      </c>
      <c r="D10448" s="115" t="s">
        <v>2038</v>
      </c>
      <c r="E10448" s="115">
        <v>537.24800000000005</v>
      </c>
      <c r="F10448" s="674">
        <v>293.83600000000001</v>
      </c>
      <c r="G10448" s="674">
        <v>295.84500000000003</v>
      </c>
      <c r="H10448" s="115">
        <f t="shared" si="326"/>
        <v>1.0068371472522089</v>
      </c>
      <c r="I10448" s="115">
        <f t="shared" si="327"/>
        <v>540.9212</v>
      </c>
    </row>
    <row r="10449" spans="1:9" hidden="1">
      <c r="A10449" s="115" t="s">
        <v>27339</v>
      </c>
      <c r="B10449" s="115" t="s">
        <v>27340</v>
      </c>
      <c r="C10449" s="115" t="s">
        <v>27341</v>
      </c>
      <c r="D10449" s="115" t="s">
        <v>2038</v>
      </c>
      <c r="E10449" s="115">
        <v>442.488</v>
      </c>
      <c r="F10449" s="674">
        <v>293.83600000000001</v>
      </c>
      <c r="G10449" s="674">
        <v>295.84500000000003</v>
      </c>
      <c r="H10449" s="115">
        <f t="shared" si="326"/>
        <v>1.0068371472522089</v>
      </c>
      <c r="I10449" s="115">
        <f t="shared" si="327"/>
        <v>445.51339999999999</v>
      </c>
    </row>
    <row r="10450" spans="1:9" hidden="1">
      <c r="A10450" s="115" t="s">
        <v>27342</v>
      </c>
      <c r="B10450" s="115" t="s">
        <v>27343</v>
      </c>
      <c r="C10450" s="115" t="s">
        <v>27344</v>
      </c>
      <c r="D10450" s="115" t="s">
        <v>2038</v>
      </c>
      <c r="E10450" s="115">
        <v>835.94799999999998</v>
      </c>
      <c r="F10450" s="674">
        <v>293.83600000000001</v>
      </c>
      <c r="G10450" s="674">
        <v>295.84500000000003</v>
      </c>
      <c r="H10450" s="115">
        <f t="shared" si="326"/>
        <v>1.0068371472522089</v>
      </c>
      <c r="I10450" s="115">
        <f t="shared" si="327"/>
        <v>841.6635</v>
      </c>
    </row>
    <row r="10451" spans="1:9" hidden="1">
      <c r="A10451" s="115" t="s">
        <v>27345</v>
      </c>
      <c r="B10451" s="115" t="s">
        <v>27346</v>
      </c>
      <c r="C10451" s="115" t="s">
        <v>27347</v>
      </c>
      <c r="D10451" s="115" t="s">
        <v>2038</v>
      </c>
      <c r="E10451" s="115">
        <v>181.72919999999999</v>
      </c>
      <c r="F10451" s="674">
        <v>293.83600000000001</v>
      </c>
      <c r="G10451" s="674">
        <v>295.84500000000003</v>
      </c>
      <c r="H10451" s="115">
        <f t="shared" si="326"/>
        <v>1.0068371472522089</v>
      </c>
      <c r="I10451" s="115">
        <f t="shared" si="327"/>
        <v>182.9717</v>
      </c>
    </row>
    <row r="10452" spans="1:9" hidden="1">
      <c r="A10452" s="115" t="s">
        <v>27348</v>
      </c>
      <c r="B10452" s="115" t="s">
        <v>27349</v>
      </c>
      <c r="C10452" s="115" t="s">
        <v>27350</v>
      </c>
      <c r="D10452" s="115" t="s">
        <v>2038</v>
      </c>
      <c r="E10452" s="115">
        <v>30.490600000000001</v>
      </c>
      <c r="F10452" s="674">
        <v>293.83600000000001</v>
      </c>
      <c r="G10452" s="674">
        <v>295.84500000000003</v>
      </c>
      <c r="H10452" s="115">
        <f t="shared" si="326"/>
        <v>1.0068371472522089</v>
      </c>
      <c r="I10452" s="115">
        <f t="shared" si="327"/>
        <v>30.699100000000001</v>
      </c>
    </row>
    <row r="10453" spans="1:9" hidden="1">
      <c r="A10453" s="115" t="s">
        <v>27351</v>
      </c>
      <c r="B10453" s="115" t="s">
        <v>27352</v>
      </c>
      <c r="C10453" s="115" t="s">
        <v>27353</v>
      </c>
      <c r="D10453" s="115" t="s">
        <v>2038</v>
      </c>
      <c r="E10453" s="115">
        <v>251.84020000000001</v>
      </c>
      <c r="F10453" s="674">
        <v>293.83600000000001</v>
      </c>
      <c r="G10453" s="674">
        <v>295.84500000000003</v>
      </c>
      <c r="H10453" s="115">
        <f t="shared" si="326"/>
        <v>1.0068371472522089</v>
      </c>
      <c r="I10453" s="115">
        <f t="shared" si="327"/>
        <v>253.56209999999999</v>
      </c>
    </row>
    <row r="10454" spans="1:9" hidden="1">
      <c r="A10454" s="115" t="s">
        <v>27354</v>
      </c>
      <c r="B10454" s="115" t="s">
        <v>27355</v>
      </c>
      <c r="C10454" s="115" t="s">
        <v>23970</v>
      </c>
      <c r="D10454" s="115" t="s">
        <v>1453</v>
      </c>
      <c r="E10454" s="115">
        <v>468.76639999999998</v>
      </c>
      <c r="F10454" s="674">
        <v>293.83600000000001</v>
      </c>
      <c r="G10454" s="674">
        <v>295.84500000000003</v>
      </c>
      <c r="H10454" s="115">
        <f t="shared" si="326"/>
        <v>1.0068371472522089</v>
      </c>
      <c r="I10454" s="115">
        <f t="shared" si="327"/>
        <v>471.97140000000002</v>
      </c>
    </row>
    <row r="10455" spans="1:9" hidden="1">
      <c r="A10455" s="115" t="s">
        <v>27356</v>
      </c>
      <c r="B10455" s="115" t="s">
        <v>27357</v>
      </c>
      <c r="C10455" s="115" t="s">
        <v>23967</v>
      </c>
      <c r="D10455" s="115" t="s">
        <v>1453</v>
      </c>
      <c r="E10455" s="115">
        <v>574.85</v>
      </c>
      <c r="F10455" s="674">
        <v>293.83600000000001</v>
      </c>
      <c r="G10455" s="674">
        <v>295.84500000000003</v>
      </c>
      <c r="H10455" s="115">
        <f t="shared" si="326"/>
        <v>1.0068371472522089</v>
      </c>
      <c r="I10455" s="115">
        <f t="shared" si="327"/>
        <v>578.78030000000001</v>
      </c>
    </row>
    <row r="10456" spans="1:9" hidden="1">
      <c r="A10456" s="115" t="s">
        <v>27358</v>
      </c>
      <c r="B10456" s="115" t="s">
        <v>27359</v>
      </c>
      <c r="C10456" s="115" t="s">
        <v>26870</v>
      </c>
      <c r="D10456" s="115" t="s">
        <v>1453</v>
      </c>
      <c r="E10456" s="115">
        <v>407.79039999999998</v>
      </c>
      <c r="F10456" s="674">
        <v>293.83600000000001</v>
      </c>
      <c r="G10456" s="674">
        <v>295.84500000000003</v>
      </c>
      <c r="H10456" s="115">
        <f t="shared" si="326"/>
        <v>1.0068371472522089</v>
      </c>
      <c r="I10456" s="115">
        <f t="shared" si="327"/>
        <v>410.57850000000002</v>
      </c>
    </row>
    <row r="10457" spans="1:9" hidden="1">
      <c r="A10457" s="115" t="s">
        <v>27360</v>
      </c>
      <c r="B10457" s="115" t="s">
        <v>27361</v>
      </c>
      <c r="C10457" s="115" t="s">
        <v>26873</v>
      </c>
      <c r="D10457" s="115" t="s">
        <v>1453</v>
      </c>
      <c r="E10457" s="115">
        <v>507.21120000000002</v>
      </c>
      <c r="F10457" s="674">
        <v>293.83600000000001</v>
      </c>
      <c r="G10457" s="674">
        <v>295.84500000000003</v>
      </c>
      <c r="H10457" s="115">
        <f t="shared" si="326"/>
        <v>1.0068371472522089</v>
      </c>
      <c r="I10457" s="115">
        <f t="shared" si="327"/>
        <v>510.67910000000001</v>
      </c>
    </row>
    <row r="10458" spans="1:9" hidden="1">
      <c r="A10458" s="115" t="s">
        <v>27362</v>
      </c>
      <c r="B10458" s="115" t="s">
        <v>27363</v>
      </c>
      <c r="C10458" s="115" t="s">
        <v>26876</v>
      </c>
      <c r="D10458" s="115" t="s">
        <v>1453</v>
      </c>
      <c r="E10458" s="115">
        <v>615.64440000000002</v>
      </c>
      <c r="F10458" s="674">
        <v>293.83600000000001</v>
      </c>
      <c r="G10458" s="674">
        <v>295.84500000000003</v>
      </c>
      <c r="H10458" s="115">
        <f t="shared" si="326"/>
        <v>1.0068371472522089</v>
      </c>
      <c r="I10458" s="115">
        <f t="shared" si="327"/>
        <v>619.8537</v>
      </c>
    </row>
    <row r="10459" spans="1:9" hidden="1">
      <c r="A10459" s="115" t="s">
        <v>27364</v>
      </c>
      <c r="B10459" s="115" t="s">
        <v>27365</v>
      </c>
      <c r="C10459" s="115" t="s">
        <v>26879</v>
      </c>
      <c r="D10459" s="115" t="s">
        <v>1453</v>
      </c>
      <c r="E10459" s="115">
        <v>726.78139999999996</v>
      </c>
      <c r="F10459" s="674">
        <v>293.83600000000001</v>
      </c>
      <c r="G10459" s="674">
        <v>295.84500000000003</v>
      </c>
      <c r="H10459" s="115">
        <f t="shared" si="326"/>
        <v>1.0068371472522089</v>
      </c>
      <c r="I10459" s="115">
        <f t="shared" si="327"/>
        <v>731.75049999999999</v>
      </c>
    </row>
    <row r="10460" spans="1:9" hidden="1">
      <c r="A10460" s="115" t="s">
        <v>27366</v>
      </c>
      <c r="B10460" s="115" t="s">
        <v>27367</v>
      </c>
      <c r="C10460" s="115" t="s">
        <v>26882</v>
      </c>
      <c r="D10460" s="115" t="s">
        <v>2038</v>
      </c>
      <c r="E10460" s="115">
        <v>86.312399999999997</v>
      </c>
      <c r="F10460" s="674">
        <v>293.83600000000001</v>
      </c>
      <c r="G10460" s="674">
        <v>295.84500000000003</v>
      </c>
      <c r="H10460" s="115">
        <f t="shared" si="326"/>
        <v>1.0068371472522089</v>
      </c>
      <c r="I10460" s="115">
        <f t="shared" si="327"/>
        <v>86.902500000000003</v>
      </c>
    </row>
    <row r="10461" spans="1:9" hidden="1">
      <c r="A10461" s="115" t="s">
        <v>27368</v>
      </c>
      <c r="B10461" s="115" t="s">
        <v>27369</v>
      </c>
      <c r="C10461" s="115" t="s">
        <v>26885</v>
      </c>
      <c r="D10461" s="115" t="s">
        <v>2038</v>
      </c>
      <c r="E10461" s="115">
        <v>172.6249</v>
      </c>
      <c r="F10461" s="674">
        <v>293.83600000000001</v>
      </c>
      <c r="G10461" s="674">
        <v>295.84500000000003</v>
      </c>
      <c r="H10461" s="115">
        <f t="shared" si="326"/>
        <v>1.0068371472522089</v>
      </c>
      <c r="I10461" s="115">
        <f t="shared" si="327"/>
        <v>173.80520000000001</v>
      </c>
    </row>
    <row r="10462" spans="1:9" hidden="1">
      <c r="A10462" s="115" t="s">
        <v>27370</v>
      </c>
      <c r="B10462" s="115" t="s">
        <v>27371</v>
      </c>
      <c r="C10462" s="115" t="s">
        <v>26888</v>
      </c>
      <c r="D10462" s="115" t="s">
        <v>1453</v>
      </c>
      <c r="E10462" s="115">
        <v>265.08699999999999</v>
      </c>
      <c r="F10462" s="674">
        <v>293.83600000000001</v>
      </c>
      <c r="G10462" s="674">
        <v>295.84500000000003</v>
      </c>
      <c r="H10462" s="115">
        <f t="shared" si="326"/>
        <v>1.0068371472522089</v>
      </c>
      <c r="I10462" s="115">
        <f t="shared" si="327"/>
        <v>266.89940000000001</v>
      </c>
    </row>
    <row r="10463" spans="1:9" hidden="1">
      <c r="A10463" s="115" t="s">
        <v>27372</v>
      </c>
      <c r="B10463" s="115" t="s">
        <v>27373</v>
      </c>
      <c r="C10463" s="115" t="s">
        <v>26891</v>
      </c>
      <c r="D10463" s="115" t="s">
        <v>1453</v>
      </c>
      <c r="E10463" s="115">
        <v>342.77800000000002</v>
      </c>
      <c r="F10463" s="674">
        <v>293.83600000000001</v>
      </c>
      <c r="G10463" s="674">
        <v>295.84500000000003</v>
      </c>
      <c r="H10463" s="115">
        <f t="shared" si="326"/>
        <v>1.0068371472522089</v>
      </c>
      <c r="I10463" s="115">
        <f t="shared" si="327"/>
        <v>345.1216</v>
      </c>
    </row>
    <row r="10464" spans="1:9" hidden="1">
      <c r="A10464" s="115" t="s">
        <v>27374</v>
      </c>
      <c r="B10464" s="115" t="s">
        <v>27375</v>
      </c>
      <c r="C10464" s="115" t="s">
        <v>26894</v>
      </c>
      <c r="D10464" s="115" t="s">
        <v>1453</v>
      </c>
      <c r="E10464" s="115">
        <v>655.32839999999999</v>
      </c>
      <c r="F10464" s="674">
        <v>293.83600000000001</v>
      </c>
      <c r="G10464" s="674">
        <v>295.84500000000003</v>
      </c>
      <c r="H10464" s="115">
        <f t="shared" si="326"/>
        <v>1.0068371472522089</v>
      </c>
      <c r="I10464" s="115">
        <f t="shared" si="327"/>
        <v>659.80899999999997</v>
      </c>
    </row>
    <row r="10465" spans="1:9" hidden="1">
      <c r="A10465" s="115" t="s">
        <v>27376</v>
      </c>
      <c r="B10465" s="115" t="s">
        <v>27377</v>
      </c>
      <c r="C10465" s="115" t="s">
        <v>26897</v>
      </c>
      <c r="D10465" s="115" t="s">
        <v>1453</v>
      </c>
      <c r="E10465" s="115">
        <v>784.18140000000005</v>
      </c>
      <c r="F10465" s="674">
        <v>293.83600000000001</v>
      </c>
      <c r="G10465" s="674">
        <v>295.84500000000003</v>
      </c>
      <c r="H10465" s="115">
        <f t="shared" si="326"/>
        <v>1.0068371472522089</v>
      </c>
      <c r="I10465" s="115">
        <f t="shared" si="327"/>
        <v>789.54300000000001</v>
      </c>
    </row>
    <row r="10466" spans="1:9" hidden="1">
      <c r="A10466" s="115" t="s">
        <v>27378</v>
      </c>
      <c r="B10466" s="115" t="s">
        <v>27379</v>
      </c>
      <c r="C10466" s="115" t="s">
        <v>26900</v>
      </c>
      <c r="D10466" s="115" t="s">
        <v>1453</v>
      </c>
      <c r="E10466" s="115">
        <v>896.78129999999999</v>
      </c>
      <c r="F10466" s="674">
        <v>293.83600000000001</v>
      </c>
      <c r="G10466" s="674">
        <v>295.84500000000003</v>
      </c>
      <c r="H10466" s="115">
        <f t="shared" si="326"/>
        <v>1.0068371472522089</v>
      </c>
      <c r="I10466" s="115">
        <f t="shared" si="327"/>
        <v>902.91269999999997</v>
      </c>
    </row>
    <row r="10467" spans="1:9" hidden="1">
      <c r="A10467" s="115" t="s">
        <v>27380</v>
      </c>
      <c r="B10467" s="115" t="s">
        <v>27381</v>
      </c>
      <c r="C10467" s="115" t="s">
        <v>26903</v>
      </c>
      <c r="D10467" s="115" t="s">
        <v>1453</v>
      </c>
      <c r="E10467" s="115">
        <v>1068.5853</v>
      </c>
      <c r="F10467" s="674">
        <v>293.83600000000001</v>
      </c>
      <c r="G10467" s="674">
        <v>295.84500000000003</v>
      </c>
      <c r="H10467" s="115">
        <f t="shared" si="326"/>
        <v>1.0068371472522089</v>
      </c>
      <c r="I10467" s="115">
        <f t="shared" si="327"/>
        <v>1075.8914</v>
      </c>
    </row>
    <row r="10468" spans="1:9" hidden="1">
      <c r="A10468" s="115" t="s">
        <v>27382</v>
      </c>
      <c r="B10468" s="115" t="s">
        <v>27383</v>
      </c>
      <c r="C10468" s="115" t="s">
        <v>26906</v>
      </c>
      <c r="D10468" s="115" t="s">
        <v>2038</v>
      </c>
      <c r="E10468" s="115">
        <v>150.7389</v>
      </c>
      <c r="F10468" s="674">
        <v>293.83600000000001</v>
      </c>
      <c r="G10468" s="674">
        <v>295.84500000000003</v>
      </c>
      <c r="H10468" s="115">
        <f t="shared" si="326"/>
        <v>1.0068371472522089</v>
      </c>
      <c r="I10468" s="115">
        <f t="shared" si="327"/>
        <v>151.76949999999999</v>
      </c>
    </row>
    <row r="10469" spans="1:9" hidden="1">
      <c r="A10469" s="115" t="s">
        <v>27384</v>
      </c>
      <c r="B10469" s="115" t="s">
        <v>27385</v>
      </c>
      <c r="C10469" s="115" t="s">
        <v>26909</v>
      </c>
      <c r="D10469" s="115" t="s">
        <v>1453</v>
      </c>
      <c r="E10469" s="115">
        <v>1479.4908</v>
      </c>
      <c r="F10469" s="674">
        <v>293.83600000000001</v>
      </c>
      <c r="G10469" s="674">
        <v>295.84500000000003</v>
      </c>
      <c r="H10469" s="115">
        <f t="shared" si="326"/>
        <v>1.0068371472522089</v>
      </c>
      <c r="I10469" s="115">
        <f t="shared" si="327"/>
        <v>1489.6062999999999</v>
      </c>
    </row>
    <row r="10470" spans="1:9" hidden="1">
      <c r="A10470" s="115" t="s">
        <v>27386</v>
      </c>
      <c r="B10470" s="115" t="s">
        <v>27387</v>
      </c>
      <c r="C10470" s="115" t="s">
        <v>26912</v>
      </c>
      <c r="D10470" s="115" t="s">
        <v>1453</v>
      </c>
      <c r="E10470" s="115">
        <v>1452.34</v>
      </c>
      <c r="F10470" s="674">
        <v>293.83600000000001</v>
      </c>
      <c r="G10470" s="674">
        <v>295.84500000000003</v>
      </c>
      <c r="H10470" s="115">
        <f t="shared" si="326"/>
        <v>1.0068371472522089</v>
      </c>
      <c r="I10470" s="115">
        <f t="shared" si="327"/>
        <v>1462.2699</v>
      </c>
    </row>
    <row r="10471" spans="1:9" hidden="1">
      <c r="A10471" s="115" t="s">
        <v>27388</v>
      </c>
      <c r="B10471" s="115" t="s">
        <v>27389</v>
      </c>
      <c r="C10471" s="115" t="s">
        <v>26915</v>
      </c>
      <c r="D10471" s="115" t="s">
        <v>2038</v>
      </c>
      <c r="E10471" s="115">
        <v>280.28649999999999</v>
      </c>
      <c r="F10471" s="674">
        <v>293.83600000000001</v>
      </c>
      <c r="G10471" s="674">
        <v>295.84500000000003</v>
      </c>
      <c r="H10471" s="115">
        <f t="shared" si="326"/>
        <v>1.0068371472522089</v>
      </c>
      <c r="I10471" s="115">
        <f t="shared" si="327"/>
        <v>282.2029</v>
      </c>
    </row>
    <row r="10472" spans="1:9" hidden="1">
      <c r="A10472" s="115" t="s">
        <v>27390</v>
      </c>
      <c r="B10472" s="115" t="s">
        <v>27391</v>
      </c>
      <c r="C10472" s="115" t="s">
        <v>26918</v>
      </c>
      <c r="D10472" s="115" t="s">
        <v>2038</v>
      </c>
      <c r="E10472" s="115">
        <v>276.21390000000002</v>
      </c>
      <c r="F10472" s="674">
        <v>293.83600000000001</v>
      </c>
      <c r="G10472" s="674">
        <v>295.84500000000003</v>
      </c>
      <c r="H10472" s="115">
        <f t="shared" si="326"/>
        <v>1.0068371472522089</v>
      </c>
      <c r="I10472" s="115">
        <f t="shared" si="327"/>
        <v>278.10239999999999</v>
      </c>
    </row>
    <row r="10473" spans="1:9" hidden="1">
      <c r="A10473" s="115" t="s">
        <v>27392</v>
      </c>
      <c r="B10473" s="115" t="s">
        <v>27393</v>
      </c>
      <c r="C10473" s="115" t="s">
        <v>26921</v>
      </c>
      <c r="D10473" s="115" t="s">
        <v>2038</v>
      </c>
      <c r="E10473" s="115">
        <v>305.88380000000001</v>
      </c>
      <c r="F10473" s="674">
        <v>293.83600000000001</v>
      </c>
      <c r="G10473" s="674">
        <v>295.84500000000003</v>
      </c>
      <c r="H10473" s="115">
        <f t="shared" si="326"/>
        <v>1.0068371472522089</v>
      </c>
      <c r="I10473" s="115">
        <f t="shared" si="327"/>
        <v>307.97519999999997</v>
      </c>
    </row>
    <row r="10474" spans="1:9" hidden="1">
      <c r="A10474" s="115" t="s">
        <v>27394</v>
      </c>
      <c r="B10474" s="115" t="s">
        <v>27395</v>
      </c>
      <c r="C10474" s="115" t="s">
        <v>26924</v>
      </c>
      <c r="D10474" s="115" t="s">
        <v>2038</v>
      </c>
      <c r="E10474" s="115">
        <v>342.0412</v>
      </c>
      <c r="F10474" s="674">
        <v>293.83600000000001</v>
      </c>
      <c r="G10474" s="674">
        <v>295.84500000000003</v>
      </c>
      <c r="H10474" s="115">
        <f t="shared" si="326"/>
        <v>1.0068371472522089</v>
      </c>
      <c r="I10474" s="115">
        <f t="shared" si="327"/>
        <v>344.37979999999999</v>
      </c>
    </row>
    <row r="10475" spans="1:9" hidden="1">
      <c r="A10475" s="115" t="s">
        <v>27396</v>
      </c>
      <c r="B10475" s="115" t="s">
        <v>27397</v>
      </c>
      <c r="C10475" s="115" t="s">
        <v>26927</v>
      </c>
      <c r="D10475" s="115" t="s">
        <v>2038</v>
      </c>
      <c r="E10475" s="115">
        <v>377.65929999999997</v>
      </c>
      <c r="F10475" s="674">
        <v>293.83600000000001</v>
      </c>
      <c r="G10475" s="674">
        <v>295.84500000000003</v>
      </c>
      <c r="H10475" s="115">
        <f t="shared" si="326"/>
        <v>1.0068371472522089</v>
      </c>
      <c r="I10475" s="115">
        <f t="shared" si="327"/>
        <v>380.2414</v>
      </c>
    </row>
    <row r="10476" spans="1:9" hidden="1">
      <c r="A10476" s="115" t="s">
        <v>27398</v>
      </c>
      <c r="B10476" s="115" t="s">
        <v>27399</v>
      </c>
      <c r="C10476" s="115" t="s">
        <v>26930</v>
      </c>
      <c r="D10476" s="115" t="s">
        <v>2038</v>
      </c>
      <c r="E10476" s="115">
        <v>145.0421</v>
      </c>
      <c r="F10476" s="674">
        <v>293.83600000000001</v>
      </c>
      <c r="G10476" s="674">
        <v>295.84500000000003</v>
      </c>
      <c r="H10476" s="115">
        <f t="shared" si="326"/>
        <v>1.0068371472522089</v>
      </c>
      <c r="I10476" s="115">
        <f t="shared" si="327"/>
        <v>146.03380000000001</v>
      </c>
    </row>
    <row r="10477" spans="1:9" hidden="1">
      <c r="A10477" s="115" t="s">
        <v>27400</v>
      </c>
      <c r="B10477" s="115" t="s">
        <v>27401</v>
      </c>
      <c r="C10477" s="115" t="s">
        <v>26933</v>
      </c>
      <c r="D10477" s="115" t="s">
        <v>2038</v>
      </c>
      <c r="E10477" s="115">
        <v>142.3271</v>
      </c>
      <c r="F10477" s="674">
        <v>293.83600000000001</v>
      </c>
      <c r="G10477" s="674">
        <v>295.84500000000003</v>
      </c>
      <c r="H10477" s="115">
        <f t="shared" si="326"/>
        <v>1.0068371472522089</v>
      </c>
      <c r="I10477" s="115">
        <f t="shared" si="327"/>
        <v>143.30019999999999</v>
      </c>
    </row>
    <row r="10478" spans="1:9" hidden="1">
      <c r="A10478" s="115" t="s">
        <v>27402</v>
      </c>
      <c r="B10478" s="115" t="s">
        <v>27403</v>
      </c>
      <c r="C10478" s="115" t="s">
        <v>26936</v>
      </c>
      <c r="D10478" s="115" t="s">
        <v>2038</v>
      </c>
      <c r="E10478" s="115">
        <v>155.55109999999999</v>
      </c>
      <c r="F10478" s="674">
        <v>293.83600000000001</v>
      </c>
      <c r="G10478" s="674">
        <v>295.84500000000003</v>
      </c>
      <c r="H10478" s="115">
        <f t="shared" si="326"/>
        <v>1.0068371472522089</v>
      </c>
      <c r="I10478" s="115">
        <f t="shared" si="327"/>
        <v>156.6146</v>
      </c>
    </row>
    <row r="10479" spans="1:9" hidden="1">
      <c r="A10479" s="115" t="s">
        <v>27404</v>
      </c>
      <c r="B10479" s="115" t="s">
        <v>27405</v>
      </c>
      <c r="C10479" s="115" t="s">
        <v>26939</v>
      </c>
      <c r="D10479" s="115" t="s">
        <v>2038</v>
      </c>
      <c r="E10479" s="115">
        <v>177.77760000000001</v>
      </c>
      <c r="F10479" s="674">
        <v>293.83600000000001</v>
      </c>
      <c r="G10479" s="674">
        <v>295.84500000000003</v>
      </c>
      <c r="H10479" s="115">
        <f t="shared" si="326"/>
        <v>1.0068371472522089</v>
      </c>
      <c r="I10479" s="115">
        <f t="shared" si="327"/>
        <v>178.9931</v>
      </c>
    </row>
    <row r="10480" spans="1:9" hidden="1">
      <c r="A10480" s="115" t="s">
        <v>27406</v>
      </c>
      <c r="B10480" s="115" t="s">
        <v>27407</v>
      </c>
      <c r="C10480" s="115" t="s">
        <v>26942</v>
      </c>
      <c r="D10480" s="115" t="s">
        <v>2038</v>
      </c>
      <c r="E10480" s="115">
        <v>197.2105</v>
      </c>
      <c r="F10480" s="674">
        <v>293.83600000000001</v>
      </c>
      <c r="G10480" s="674">
        <v>295.84500000000003</v>
      </c>
      <c r="H10480" s="115">
        <f t="shared" si="326"/>
        <v>1.0068371472522089</v>
      </c>
      <c r="I10480" s="115">
        <f t="shared" si="327"/>
        <v>198.55889999999999</v>
      </c>
    </row>
    <row r="10481" spans="1:9" hidden="1">
      <c r="A10481" s="115" t="s">
        <v>27408</v>
      </c>
      <c r="B10481" s="115" t="s">
        <v>27409</v>
      </c>
      <c r="C10481" s="115" t="s">
        <v>26945</v>
      </c>
      <c r="D10481" s="115" t="s">
        <v>2038</v>
      </c>
      <c r="E10481" s="115">
        <v>156.25040000000001</v>
      </c>
      <c r="F10481" s="674">
        <v>293.83600000000001</v>
      </c>
      <c r="G10481" s="674">
        <v>295.84500000000003</v>
      </c>
      <c r="H10481" s="115">
        <f t="shared" si="326"/>
        <v>1.0068371472522089</v>
      </c>
      <c r="I10481" s="115">
        <f t="shared" si="327"/>
        <v>157.31870000000001</v>
      </c>
    </row>
    <row r="10482" spans="1:9" hidden="1">
      <c r="A10482" s="115" t="s">
        <v>27410</v>
      </c>
      <c r="B10482" s="115" t="s">
        <v>27411</v>
      </c>
      <c r="C10482" s="115" t="s">
        <v>26948</v>
      </c>
      <c r="D10482" s="115" t="s">
        <v>2038</v>
      </c>
      <c r="E10482" s="115">
        <v>307.89139999999998</v>
      </c>
      <c r="F10482" s="674">
        <v>293.83600000000001</v>
      </c>
      <c r="G10482" s="674">
        <v>295.84500000000003</v>
      </c>
      <c r="H10482" s="115">
        <f t="shared" si="326"/>
        <v>1.0068371472522089</v>
      </c>
      <c r="I10482" s="115">
        <f t="shared" si="327"/>
        <v>309.99650000000003</v>
      </c>
    </row>
    <row r="10483" spans="1:9" hidden="1">
      <c r="A10483" s="115" t="s">
        <v>27412</v>
      </c>
      <c r="B10483" s="115" t="s">
        <v>27413</v>
      </c>
      <c r="C10483" s="115" t="s">
        <v>26951</v>
      </c>
      <c r="D10483" s="115" t="s">
        <v>2038</v>
      </c>
      <c r="E10483" s="115">
        <v>339.90589999999997</v>
      </c>
      <c r="F10483" s="674">
        <v>293.83600000000001</v>
      </c>
      <c r="G10483" s="674">
        <v>295.84500000000003</v>
      </c>
      <c r="H10483" s="115">
        <f t="shared" si="326"/>
        <v>1.0068371472522089</v>
      </c>
      <c r="I10483" s="115">
        <f t="shared" si="327"/>
        <v>342.22989999999999</v>
      </c>
    </row>
    <row r="10484" spans="1:9" hidden="1">
      <c r="A10484" s="115" t="s">
        <v>27414</v>
      </c>
      <c r="B10484" s="115" t="s">
        <v>27415</v>
      </c>
      <c r="C10484" s="115" t="s">
        <v>26954</v>
      </c>
      <c r="D10484" s="115" t="s">
        <v>1242</v>
      </c>
      <c r="E10484" s="115">
        <v>60.153199999999998</v>
      </c>
      <c r="F10484" s="674">
        <v>293.83600000000001</v>
      </c>
      <c r="G10484" s="674">
        <v>295.84500000000003</v>
      </c>
      <c r="H10484" s="115">
        <f t="shared" si="326"/>
        <v>1.0068371472522089</v>
      </c>
      <c r="I10484" s="115">
        <f t="shared" si="327"/>
        <v>60.564500000000002</v>
      </c>
    </row>
    <row r="10485" spans="1:9" hidden="1">
      <c r="A10485" s="115" t="s">
        <v>27416</v>
      </c>
      <c r="B10485" s="115" t="s">
        <v>27417</v>
      </c>
      <c r="C10485" s="115" t="s">
        <v>26957</v>
      </c>
      <c r="D10485" s="115" t="s">
        <v>1242</v>
      </c>
      <c r="E10485" s="115">
        <v>35.230800000000002</v>
      </c>
      <c r="F10485" s="674">
        <v>293.83600000000001</v>
      </c>
      <c r="G10485" s="674">
        <v>295.84500000000003</v>
      </c>
      <c r="H10485" s="115">
        <f t="shared" si="326"/>
        <v>1.0068371472522089</v>
      </c>
      <c r="I10485" s="115">
        <f t="shared" si="327"/>
        <v>35.471699999999998</v>
      </c>
    </row>
    <row r="10486" spans="1:9" hidden="1">
      <c r="A10486" s="115" t="s">
        <v>27418</v>
      </c>
      <c r="B10486" s="115" t="s">
        <v>27419</v>
      </c>
      <c r="C10486" s="115" t="s">
        <v>26960</v>
      </c>
      <c r="D10486" s="115" t="s">
        <v>2038</v>
      </c>
      <c r="E10486" s="115">
        <v>125.5312</v>
      </c>
      <c r="F10486" s="674">
        <v>293.83600000000001</v>
      </c>
      <c r="G10486" s="674">
        <v>295.84500000000003</v>
      </c>
      <c r="H10486" s="115">
        <f t="shared" si="326"/>
        <v>1.0068371472522089</v>
      </c>
      <c r="I10486" s="115">
        <f t="shared" si="327"/>
        <v>126.3895</v>
      </c>
    </row>
    <row r="10487" spans="1:9" hidden="1">
      <c r="A10487" s="115" t="s">
        <v>27420</v>
      </c>
      <c r="B10487" s="115" t="s">
        <v>27421</v>
      </c>
      <c r="C10487" s="115" t="s">
        <v>26963</v>
      </c>
      <c r="D10487" s="115" t="s">
        <v>2038</v>
      </c>
      <c r="E10487" s="115">
        <v>122.1374</v>
      </c>
      <c r="F10487" s="674">
        <v>293.83600000000001</v>
      </c>
      <c r="G10487" s="674">
        <v>295.84500000000003</v>
      </c>
      <c r="H10487" s="115">
        <f t="shared" si="326"/>
        <v>1.0068371472522089</v>
      </c>
      <c r="I10487" s="115">
        <f t="shared" si="327"/>
        <v>122.9725</v>
      </c>
    </row>
    <row r="10488" spans="1:9" hidden="1">
      <c r="A10488" s="115" t="s">
        <v>27422</v>
      </c>
      <c r="B10488" s="115" t="s">
        <v>27423</v>
      </c>
      <c r="C10488" s="115" t="s">
        <v>26966</v>
      </c>
      <c r="D10488" s="115" t="s">
        <v>2038</v>
      </c>
      <c r="E10488" s="115">
        <v>141.35659999999999</v>
      </c>
      <c r="F10488" s="674">
        <v>293.83600000000001</v>
      </c>
      <c r="G10488" s="674">
        <v>295.84500000000003</v>
      </c>
      <c r="H10488" s="115">
        <f t="shared" si="326"/>
        <v>1.0068371472522089</v>
      </c>
      <c r="I10488" s="115">
        <f t="shared" si="327"/>
        <v>142.32310000000001</v>
      </c>
    </row>
    <row r="10489" spans="1:9" hidden="1">
      <c r="A10489" s="115" t="s">
        <v>27424</v>
      </c>
      <c r="B10489" s="115" t="s">
        <v>27425</v>
      </c>
      <c r="C10489" s="115" t="s">
        <v>26969</v>
      </c>
      <c r="D10489" s="115" t="s">
        <v>2038</v>
      </c>
      <c r="E10489" s="115">
        <v>174.1627</v>
      </c>
      <c r="F10489" s="674">
        <v>293.83600000000001</v>
      </c>
      <c r="G10489" s="674">
        <v>295.84500000000003</v>
      </c>
      <c r="H10489" s="115">
        <f t="shared" si="326"/>
        <v>1.0068371472522089</v>
      </c>
      <c r="I10489" s="115">
        <f t="shared" si="327"/>
        <v>175.3535</v>
      </c>
    </row>
    <row r="10490" spans="1:9" hidden="1">
      <c r="A10490" s="115" t="s">
        <v>27426</v>
      </c>
      <c r="B10490" s="115" t="s">
        <v>27427</v>
      </c>
      <c r="C10490" s="115" t="s">
        <v>26972</v>
      </c>
      <c r="D10490" s="115" t="s">
        <v>2038</v>
      </c>
      <c r="E10490" s="115">
        <v>202.1833</v>
      </c>
      <c r="F10490" s="674">
        <v>293.83600000000001</v>
      </c>
      <c r="G10490" s="674">
        <v>295.84500000000003</v>
      </c>
      <c r="H10490" s="115">
        <f t="shared" si="326"/>
        <v>1.0068371472522089</v>
      </c>
      <c r="I10490" s="115">
        <f t="shared" si="327"/>
        <v>203.56569999999999</v>
      </c>
    </row>
    <row r="10491" spans="1:9" hidden="1">
      <c r="A10491" s="115" t="s">
        <v>27428</v>
      </c>
      <c r="B10491" s="115" t="s">
        <v>27429</v>
      </c>
      <c r="C10491" s="115" t="s">
        <v>26975</v>
      </c>
      <c r="D10491" s="115" t="s">
        <v>2038</v>
      </c>
      <c r="E10491" s="115">
        <v>63.575299999999999</v>
      </c>
      <c r="F10491" s="674">
        <v>293.83600000000001</v>
      </c>
      <c r="G10491" s="674">
        <v>295.84500000000003</v>
      </c>
      <c r="H10491" s="115">
        <f t="shared" si="326"/>
        <v>1.0068371472522089</v>
      </c>
      <c r="I10491" s="115">
        <f t="shared" si="327"/>
        <v>64.010000000000005</v>
      </c>
    </row>
    <row r="10492" spans="1:9" hidden="1">
      <c r="A10492" s="115" t="s">
        <v>27430</v>
      </c>
      <c r="B10492" s="115" t="s">
        <v>27431</v>
      </c>
      <c r="C10492" s="115" t="s">
        <v>26978</v>
      </c>
      <c r="D10492" s="115" t="s">
        <v>2038</v>
      </c>
      <c r="E10492" s="115">
        <v>61.358800000000002</v>
      </c>
      <c r="F10492" s="674">
        <v>293.83600000000001</v>
      </c>
      <c r="G10492" s="674">
        <v>295.84500000000003</v>
      </c>
      <c r="H10492" s="115">
        <f t="shared" si="326"/>
        <v>1.0068371472522089</v>
      </c>
      <c r="I10492" s="115">
        <f t="shared" si="327"/>
        <v>61.778300000000002</v>
      </c>
    </row>
    <row r="10493" spans="1:9" hidden="1">
      <c r="A10493" s="115" t="s">
        <v>27432</v>
      </c>
      <c r="B10493" s="115" t="s">
        <v>27433</v>
      </c>
      <c r="C10493" s="115" t="s">
        <v>26981</v>
      </c>
      <c r="D10493" s="115" t="s">
        <v>2038</v>
      </c>
      <c r="E10493" s="115">
        <v>71.110799999999998</v>
      </c>
      <c r="F10493" s="674">
        <v>293.83600000000001</v>
      </c>
      <c r="G10493" s="674">
        <v>295.84500000000003</v>
      </c>
      <c r="H10493" s="115">
        <f t="shared" si="326"/>
        <v>1.0068371472522089</v>
      </c>
      <c r="I10493" s="115">
        <f t="shared" si="327"/>
        <v>71.596999999999994</v>
      </c>
    </row>
    <row r="10494" spans="1:9" hidden="1">
      <c r="A10494" s="115" t="s">
        <v>27434</v>
      </c>
      <c r="B10494" s="115" t="s">
        <v>27435</v>
      </c>
      <c r="C10494" s="115" t="s">
        <v>26984</v>
      </c>
      <c r="D10494" s="115" t="s">
        <v>2038</v>
      </c>
      <c r="E10494" s="115">
        <v>91.957999999999998</v>
      </c>
      <c r="F10494" s="674">
        <v>293.83600000000001</v>
      </c>
      <c r="G10494" s="674">
        <v>295.84500000000003</v>
      </c>
      <c r="H10494" s="115">
        <f t="shared" si="326"/>
        <v>1.0068371472522089</v>
      </c>
      <c r="I10494" s="115">
        <f t="shared" si="327"/>
        <v>92.586699999999993</v>
      </c>
    </row>
    <row r="10495" spans="1:9" hidden="1">
      <c r="A10495" s="115" t="s">
        <v>27436</v>
      </c>
      <c r="B10495" s="115" t="s">
        <v>27437</v>
      </c>
      <c r="C10495" s="115" t="s">
        <v>26987</v>
      </c>
      <c r="D10495" s="115" t="s">
        <v>2038</v>
      </c>
      <c r="E10495" s="115">
        <v>106.99079999999999</v>
      </c>
      <c r="F10495" s="674">
        <v>293.83600000000001</v>
      </c>
      <c r="G10495" s="674">
        <v>295.84500000000003</v>
      </c>
      <c r="H10495" s="115">
        <f t="shared" si="326"/>
        <v>1.0068371472522089</v>
      </c>
      <c r="I10495" s="115">
        <f t="shared" si="327"/>
        <v>107.7223</v>
      </c>
    </row>
    <row r="10496" spans="1:9" hidden="1">
      <c r="A10496" s="115" t="s">
        <v>27438</v>
      </c>
      <c r="B10496" s="115" t="s">
        <v>27439</v>
      </c>
      <c r="C10496" s="115" t="s">
        <v>26990</v>
      </c>
      <c r="D10496" s="115" t="s">
        <v>2038</v>
      </c>
      <c r="E10496" s="115">
        <v>99.081199999999995</v>
      </c>
      <c r="F10496" s="674">
        <v>293.83600000000001</v>
      </c>
      <c r="G10496" s="674">
        <v>295.84500000000003</v>
      </c>
      <c r="H10496" s="115">
        <f t="shared" si="326"/>
        <v>1.0068371472522089</v>
      </c>
      <c r="I10496" s="115">
        <f t="shared" si="327"/>
        <v>99.758600000000001</v>
      </c>
    </row>
    <row r="10497" spans="1:9" hidden="1">
      <c r="A10497" s="115" t="s">
        <v>27440</v>
      </c>
      <c r="B10497" s="115" t="s">
        <v>27441</v>
      </c>
      <c r="C10497" s="115" t="s">
        <v>26993</v>
      </c>
      <c r="D10497" s="115" t="s">
        <v>2038</v>
      </c>
      <c r="E10497" s="115">
        <v>96.366100000000003</v>
      </c>
      <c r="F10497" s="674">
        <v>293.83600000000001</v>
      </c>
      <c r="G10497" s="674">
        <v>295.84500000000003</v>
      </c>
      <c r="H10497" s="115">
        <f t="shared" si="326"/>
        <v>1.0068371472522089</v>
      </c>
      <c r="I10497" s="115">
        <f t="shared" si="327"/>
        <v>97.025000000000006</v>
      </c>
    </row>
    <row r="10498" spans="1:9" hidden="1">
      <c r="A10498" s="115" t="s">
        <v>27442</v>
      </c>
      <c r="B10498" s="115" t="s">
        <v>27443</v>
      </c>
      <c r="C10498" s="115" t="s">
        <v>26996</v>
      </c>
      <c r="D10498" s="115" t="s">
        <v>2038</v>
      </c>
      <c r="E10498" s="115">
        <v>108.5149</v>
      </c>
      <c r="F10498" s="674">
        <v>293.83600000000001</v>
      </c>
      <c r="G10498" s="674">
        <v>295.84500000000003</v>
      </c>
      <c r="H10498" s="115">
        <f t="shared" si="326"/>
        <v>1.0068371472522089</v>
      </c>
      <c r="I10498" s="115">
        <f t="shared" si="327"/>
        <v>109.2568</v>
      </c>
    </row>
    <row r="10499" spans="1:9" hidden="1">
      <c r="A10499" s="115" t="s">
        <v>27444</v>
      </c>
      <c r="B10499" s="115" t="s">
        <v>27445</v>
      </c>
      <c r="C10499" s="115" t="s">
        <v>26999</v>
      </c>
      <c r="D10499" s="115" t="s">
        <v>2038</v>
      </c>
      <c r="E10499" s="115">
        <v>134.0754</v>
      </c>
      <c r="F10499" s="674">
        <v>293.83600000000001</v>
      </c>
      <c r="G10499" s="674">
        <v>295.84500000000003</v>
      </c>
      <c r="H10499" s="115">
        <f t="shared" si="326"/>
        <v>1.0068371472522089</v>
      </c>
      <c r="I10499" s="115">
        <f t="shared" si="327"/>
        <v>134.99209999999999</v>
      </c>
    </row>
    <row r="10500" spans="1:9" hidden="1">
      <c r="A10500" s="115" t="s">
        <v>27446</v>
      </c>
      <c r="B10500" s="115" t="s">
        <v>27447</v>
      </c>
      <c r="C10500" s="115" t="s">
        <v>27002</v>
      </c>
      <c r="D10500" s="115" t="s">
        <v>2038</v>
      </c>
      <c r="E10500" s="115">
        <v>151.25579999999999</v>
      </c>
      <c r="F10500" s="674">
        <v>293.83600000000001</v>
      </c>
      <c r="G10500" s="674">
        <v>295.84500000000003</v>
      </c>
      <c r="H10500" s="115">
        <f t="shared" si="326"/>
        <v>1.0068371472522089</v>
      </c>
      <c r="I10500" s="115">
        <f t="shared" si="327"/>
        <v>152.29</v>
      </c>
    </row>
    <row r="10501" spans="1:9" hidden="1">
      <c r="A10501" s="115" t="s">
        <v>27448</v>
      </c>
      <c r="B10501" s="115" t="s">
        <v>27449</v>
      </c>
      <c r="C10501" s="115" t="s">
        <v>27005</v>
      </c>
      <c r="D10501" s="115" t="s">
        <v>2038</v>
      </c>
      <c r="E10501" s="115">
        <v>49.422699999999999</v>
      </c>
      <c r="F10501" s="674">
        <v>293.83600000000001</v>
      </c>
      <c r="G10501" s="674">
        <v>295.84500000000003</v>
      </c>
      <c r="H10501" s="115">
        <f t="shared" ref="H10501:H10564" si="328">G10501/F10501</f>
        <v>1.0068371472522089</v>
      </c>
      <c r="I10501" s="115">
        <f t="shared" ref="I10501:I10564" si="329">ROUND(H10501*E10501,4)</f>
        <v>49.760599999999997</v>
      </c>
    </row>
    <row r="10502" spans="1:9" hidden="1">
      <c r="A10502" s="115" t="s">
        <v>27450</v>
      </c>
      <c r="B10502" s="115" t="s">
        <v>27451</v>
      </c>
      <c r="C10502" s="115" t="s">
        <v>27008</v>
      </c>
      <c r="D10502" s="115" t="s">
        <v>2038</v>
      </c>
      <c r="E10502" s="115">
        <v>48.245399999999997</v>
      </c>
      <c r="F10502" s="674">
        <v>293.83600000000001</v>
      </c>
      <c r="G10502" s="674">
        <v>295.84500000000003</v>
      </c>
      <c r="H10502" s="115">
        <f t="shared" si="328"/>
        <v>1.0068371472522089</v>
      </c>
      <c r="I10502" s="115">
        <f t="shared" si="329"/>
        <v>48.575299999999999</v>
      </c>
    </row>
    <row r="10503" spans="1:9" hidden="1">
      <c r="A10503" s="115" t="s">
        <v>27452</v>
      </c>
      <c r="B10503" s="115" t="s">
        <v>27453</v>
      </c>
      <c r="C10503" s="115" t="s">
        <v>27011</v>
      </c>
      <c r="D10503" s="115" t="s">
        <v>2038</v>
      </c>
      <c r="E10503" s="115">
        <v>56.753300000000003</v>
      </c>
      <c r="F10503" s="674">
        <v>293.83600000000001</v>
      </c>
      <c r="G10503" s="674">
        <v>295.84500000000003</v>
      </c>
      <c r="H10503" s="115">
        <f t="shared" si="328"/>
        <v>1.0068371472522089</v>
      </c>
      <c r="I10503" s="115">
        <f t="shared" si="329"/>
        <v>57.141300000000001</v>
      </c>
    </row>
    <row r="10504" spans="1:9" hidden="1">
      <c r="A10504" s="115" t="s">
        <v>27454</v>
      </c>
      <c r="B10504" s="115" t="s">
        <v>27455</v>
      </c>
      <c r="C10504" s="115" t="s">
        <v>27014</v>
      </c>
      <c r="D10504" s="115" t="s">
        <v>2038</v>
      </c>
      <c r="E10504" s="115">
        <v>70.060900000000004</v>
      </c>
      <c r="F10504" s="674">
        <v>293.83600000000001</v>
      </c>
      <c r="G10504" s="674">
        <v>295.84500000000003</v>
      </c>
      <c r="H10504" s="115">
        <f t="shared" si="328"/>
        <v>1.0068371472522089</v>
      </c>
      <c r="I10504" s="115">
        <f t="shared" si="329"/>
        <v>70.539900000000003</v>
      </c>
    </row>
    <row r="10505" spans="1:9" hidden="1">
      <c r="A10505" s="115" t="s">
        <v>27456</v>
      </c>
      <c r="B10505" s="115" t="s">
        <v>27457</v>
      </c>
      <c r="C10505" s="115" t="s">
        <v>27017</v>
      </c>
      <c r="D10505" s="115" t="s">
        <v>2038</v>
      </c>
      <c r="E10505" s="115">
        <v>79.939700000000002</v>
      </c>
      <c r="F10505" s="674">
        <v>293.83600000000001</v>
      </c>
      <c r="G10505" s="674">
        <v>295.84500000000003</v>
      </c>
      <c r="H10505" s="115">
        <f t="shared" si="328"/>
        <v>1.0068371472522089</v>
      </c>
      <c r="I10505" s="115">
        <f t="shared" si="329"/>
        <v>80.4863</v>
      </c>
    </row>
    <row r="10506" spans="1:9" hidden="1">
      <c r="A10506" s="115" t="s">
        <v>27458</v>
      </c>
      <c r="B10506" s="115" t="s">
        <v>27459</v>
      </c>
      <c r="C10506" s="115" t="s">
        <v>27020</v>
      </c>
      <c r="D10506" s="115" t="s">
        <v>2038</v>
      </c>
      <c r="E10506" s="115">
        <v>639.53129999999999</v>
      </c>
      <c r="F10506" s="674">
        <v>293.83600000000001</v>
      </c>
      <c r="G10506" s="674">
        <v>295.84500000000003</v>
      </c>
      <c r="H10506" s="115">
        <f t="shared" si="328"/>
        <v>1.0068371472522089</v>
      </c>
      <c r="I10506" s="115">
        <f t="shared" si="329"/>
        <v>643.90390000000002</v>
      </c>
    </row>
    <row r="10507" spans="1:9" hidden="1">
      <c r="A10507" s="115" t="s">
        <v>27460</v>
      </c>
      <c r="B10507" s="115" t="s">
        <v>27461</v>
      </c>
      <c r="C10507" s="115" t="s">
        <v>27023</v>
      </c>
      <c r="D10507" s="115" t="s">
        <v>2038</v>
      </c>
      <c r="E10507" s="115">
        <v>64.769599999999997</v>
      </c>
      <c r="F10507" s="674">
        <v>293.83600000000001</v>
      </c>
      <c r="G10507" s="674">
        <v>295.84500000000003</v>
      </c>
      <c r="H10507" s="115">
        <f t="shared" si="328"/>
        <v>1.0068371472522089</v>
      </c>
      <c r="I10507" s="115">
        <f t="shared" si="329"/>
        <v>65.212400000000002</v>
      </c>
    </row>
    <row r="10508" spans="1:9" hidden="1">
      <c r="A10508" s="115" t="s">
        <v>27462</v>
      </c>
      <c r="B10508" s="115" t="s">
        <v>27463</v>
      </c>
      <c r="C10508" s="115" t="s">
        <v>27026</v>
      </c>
      <c r="D10508" s="115" t="s">
        <v>2038</v>
      </c>
      <c r="E10508" s="115">
        <v>73.359800000000007</v>
      </c>
      <c r="F10508" s="674">
        <v>293.83600000000001</v>
      </c>
      <c r="G10508" s="674">
        <v>295.84500000000003</v>
      </c>
      <c r="H10508" s="115">
        <f t="shared" si="328"/>
        <v>1.0068371472522089</v>
      </c>
      <c r="I10508" s="115">
        <f t="shared" si="329"/>
        <v>73.861400000000003</v>
      </c>
    </row>
    <row r="10509" spans="1:9" hidden="1">
      <c r="A10509" s="115" t="s">
        <v>27464</v>
      </c>
      <c r="B10509" s="115" t="s">
        <v>27465</v>
      </c>
      <c r="C10509" s="115" t="s">
        <v>27029</v>
      </c>
      <c r="D10509" s="115" t="s">
        <v>2038</v>
      </c>
      <c r="E10509" s="115">
        <v>92.687799999999996</v>
      </c>
      <c r="F10509" s="674">
        <v>293.83600000000001</v>
      </c>
      <c r="G10509" s="674">
        <v>295.84500000000003</v>
      </c>
      <c r="H10509" s="115">
        <f t="shared" si="328"/>
        <v>1.0068371472522089</v>
      </c>
      <c r="I10509" s="115">
        <f t="shared" si="329"/>
        <v>93.3215</v>
      </c>
    </row>
    <row r="10510" spans="1:9" hidden="1">
      <c r="A10510" s="115" t="s">
        <v>27466</v>
      </c>
      <c r="B10510" s="115" t="s">
        <v>27467</v>
      </c>
      <c r="C10510" s="115" t="s">
        <v>27032</v>
      </c>
      <c r="D10510" s="115" t="s">
        <v>2038</v>
      </c>
      <c r="E10510" s="115">
        <v>94.835300000000004</v>
      </c>
      <c r="F10510" s="674">
        <v>293.83600000000001</v>
      </c>
      <c r="G10510" s="674">
        <v>295.84500000000003</v>
      </c>
      <c r="H10510" s="115">
        <f t="shared" si="328"/>
        <v>1.0068371472522089</v>
      </c>
      <c r="I10510" s="115">
        <f t="shared" si="329"/>
        <v>95.483699999999999</v>
      </c>
    </row>
    <row r="10511" spans="1:9" hidden="1">
      <c r="A10511" s="115" t="s">
        <v>27468</v>
      </c>
      <c r="B10511" s="115" t="s">
        <v>27469</v>
      </c>
      <c r="C10511" s="115" t="s">
        <v>27035</v>
      </c>
      <c r="D10511" s="115" t="s">
        <v>2038</v>
      </c>
      <c r="E10511" s="115">
        <v>108.9696</v>
      </c>
      <c r="F10511" s="674">
        <v>293.83600000000001</v>
      </c>
      <c r="G10511" s="674">
        <v>295.84500000000003</v>
      </c>
      <c r="H10511" s="115">
        <f t="shared" si="328"/>
        <v>1.0068371472522089</v>
      </c>
      <c r="I10511" s="115">
        <f t="shared" si="329"/>
        <v>109.7146</v>
      </c>
    </row>
    <row r="10512" spans="1:9" hidden="1">
      <c r="A10512" s="115" t="s">
        <v>27470</v>
      </c>
      <c r="B10512" s="115" t="s">
        <v>27471</v>
      </c>
      <c r="C10512" s="115" t="s">
        <v>27038</v>
      </c>
      <c r="D10512" s="115" t="s">
        <v>2038</v>
      </c>
      <c r="E10512" s="115">
        <v>113.2647</v>
      </c>
      <c r="F10512" s="674">
        <v>293.83600000000001</v>
      </c>
      <c r="G10512" s="674">
        <v>295.84500000000003</v>
      </c>
      <c r="H10512" s="115">
        <f t="shared" si="328"/>
        <v>1.0068371472522089</v>
      </c>
      <c r="I10512" s="115">
        <f t="shared" si="329"/>
        <v>114.0391</v>
      </c>
    </row>
    <row r="10513" spans="1:9" hidden="1">
      <c r="A10513" s="115" t="s">
        <v>27472</v>
      </c>
      <c r="B10513" s="115" t="s">
        <v>27473</v>
      </c>
      <c r="C10513" s="115" t="s">
        <v>27041</v>
      </c>
      <c r="D10513" s="115" t="s">
        <v>2038</v>
      </c>
      <c r="E10513" s="115">
        <v>126.15</v>
      </c>
      <c r="F10513" s="674">
        <v>293.83600000000001</v>
      </c>
      <c r="G10513" s="674">
        <v>295.84500000000003</v>
      </c>
      <c r="H10513" s="115">
        <f t="shared" si="328"/>
        <v>1.0068371472522089</v>
      </c>
      <c r="I10513" s="115">
        <f t="shared" si="329"/>
        <v>127.0125</v>
      </c>
    </row>
    <row r="10514" spans="1:9" hidden="1">
      <c r="A10514" s="115" t="s">
        <v>27474</v>
      </c>
      <c r="B10514" s="115" t="s">
        <v>27475</v>
      </c>
      <c r="C10514" s="115" t="s">
        <v>27044</v>
      </c>
      <c r="D10514" s="115" t="s">
        <v>2038</v>
      </c>
      <c r="E10514" s="115">
        <v>134.74019999999999</v>
      </c>
      <c r="F10514" s="674">
        <v>293.83600000000001</v>
      </c>
      <c r="G10514" s="674">
        <v>295.84500000000003</v>
      </c>
      <c r="H10514" s="115">
        <f t="shared" si="328"/>
        <v>1.0068371472522089</v>
      </c>
      <c r="I10514" s="115">
        <f t="shared" si="329"/>
        <v>135.66139999999999</v>
      </c>
    </row>
    <row r="10515" spans="1:9" hidden="1">
      <c r="A10515" s="115" t="s">
        <v>27476</v>
      </c>
      <c r="B10515" s="115" t="s">
        <v>27477</v>
      </c>
      <c r="C10515" s="115" t="s">
        <v>27047</v>
      </c>
      <c r="D10515" s="115" t="s">
        <v>2038</v>
      </c>
      <c r="E10515" s="115">
        <v>89.727500000000006</v>
      </c>
      <c r="F10515" s="674">
        <v>293.83600000000001</v>
      </c>
      <c r="G10515" s="674">
        <v>295.84500000000003</v>
      </c>
      <c r="H10515" s="115">
        <f t="shared" si="328"/>
        <v>1.0068371472522089</v>
      </c>
      <c r="I10515" s="115">
        <f t="shared" si="329"/>
        <v>90.340999999999994</v>
      </c>
    </row>
    <row r="10516" spans="1:9" hidden="1">
      <c r="A10516" s="115" t="s">
        <v>27478</v>
      </c>
      <c r="B10516" s="115" t="s">
        <v>27479</v>
      </c>
      <c r="C10516" s="115" t="s">
        <v>27050</v>
      </c>
      <c r="D10516" s="115" t="s">
        <v>2038</v>
      </c>
      <c r="E10516" s="115">
        <v>149.31720000000001</v>
      </c>
      <c r="F10516" s="674">
        <v>293.83600000000001</v>
      </c>
      <c r="G10516" s="674">
        <v>295.84500000000003</v>
      </c>
      <c r="H10516" s="115">
        <f t="shared" si="328"/>
        <v>1.0068371472522089</v>
      </c>
      <c r="I10516" s="115">
        <f t="shared" si="329"/>
        <v>150.3381</v>
      </c>
    </row>
    <row r="10517" spans="1:9" hidden="1">
      <c r="A10517" s="115" t="s">
        <v>27480</v>
      </c>
      <c r="B10517" s="115" t="s">
        <v>27481</v>
      </c>
      <c r="C10517" s="115" t="s">
        <v>27053</v>
      </c>
      <c r="D10517" s="115" t="s">
        <v>2038</v>
      </c>
      <c r="E10517" s="115">
        <v>157.9074</v>
      </c>
      <c r="F10517" s="674">
        <v>293.83600000000001</v>
      </c>
      <c r="G10517" s="674">
        <v>295.84500000000003</v>
      </c>
      <c r="H10517" s="115">
        <f t="shared" si="328"/>
        <v>1.0068371472522089</v>
      </c>
      <c r="I10517" s="115">
        <f t="shared" si="329"/>
        <v>158.98699999999999</v>
      </c>
    </row>
    <row r="10518" spans="1:9" hidden="1">
      <c r="A10518" s="115" t="s">
        <v>27482</v>
      </c>
      <c r="B10518" s="115" t="s">
        <v>27483</v>
      </c>
      <c r="C10518" s="115" t="s">
        <v>27056</v>
      </c>
      <c r="D10518" s="115" t="s">
        <v>2038</v>
      </c>
      <c r="E10518" s="115">
        <v>234.54560000000001</v>
      </c>
      <c r="F10518" s="674">
        <v>293.83600000000001</v>
      </c>
      <c r="G10518" s="674">
        <v>295.84500000000003</v>
      </c>
      <c r="H10518" s="115">
        <f t="shared" si="328"/>
        <v>1.0068371472522089</v>
      </c>
      <c r="I10518" s="115">
        <f t="shared" si="329"/>
        <v>236.14920000000001</v>
      </c>
    </row>
    <row r="10519" spans="1:9" hidden="1">
      <c r="A10519" s="115" t="s">
        <v>27484</v>
      </c>
      <c r="B10519" s="115" t="s">
        <v>27485</v>
      </c>
      <c r="C10519" s="115" t="s">
        <v>27059</v>
      </c>
      <c r="D10519" s="115" t="s">
        <v>2038</v>
      </c>
      <c r="E10519" s="115">
        <v>233.82679999999999</v>
      </c>
      <c r="F10519" s="674">
        <v>293.83600000000001</v>
      </c>
      <c r="G10519" s="674">
        <v>295.84500000000003</v>
      </c>
      <c r="H10519" s="115">
        <f t="shared" si="328"/>
        <v>1.0068371472522089</v>
      </c>
      <c r="I10519" s="115">
        <f t="shared" si="329"/>
        <v>235.4255</v>
      </c>
    </row>
    <row r="10520" spans="1:9" hidden="1">
      <c r="A10520" s="115" t="s">
        <v>27486</v>
      </c>
      <c r="B10520" s="115" t="s">
        <v>27487</v>
      </c>
      <c r="C10520" s="115" t="s">
        <v>27062</v>
      </c>
      <c r="D10520" s="115" t="s">
        <v>2038</v>
      </c>
      <c r="E10520" s="115">
        <v>181.26</v>
      </c>
      <c r="F10520" s="674">
        <v>293.83600000000001</v>
      </c>
      <c r="G10520" s="674">
        <v>295.84500000000003</v>
      </c>
      <c r="H10520" s="115">
        <f t="shared" si="328"/>
        <v>1.0068371472522089</v>
      </c>
      <c r="I10520" s="115">
        <f t="shared" si="329"/>
        <v>182.49930000000001</v>
      </c>
    </row>
    <row r="10521" spans="1:9" hidden="1">
      <c r="A10521" s="115" t="s">
        <v>27488</v>
      </c>
      <c r="B10521" s="115" t="s">
        <v>27489</v>
      </c>
      <c r="C10521" s="115" t="s">
        <v>27065</v>
      </c>
      <c r="D10521" s="115" t="s">
        <v>2038</v>
      </c>
      <c r="E10521" s="115">
        <v>194.88059999999999</v>
      </c>
      <c r="F10521" s="674">
        <v>293.83600000000001</v>
      </c>
      <c r="G10521" s="674">
        <v>295.84500000000003</v>
      </c>
      <c r="H10521" s="115">
        <f t="shared" si="328"/>
        <v>1.0068371472522089</v>
      </c>
      <c r="I10521" s="115">
        <f t="shared" si="329"/>
        <v>196.21299999999999</v>
      </c>
    </row>
    <row r="10522" spans="1:9" hidden="1">
      <c r="A10522" s="115" t="s">
        <v>27490</v>
      </c>
      <c r="B10522" s="115" t="s">
        <v>27491</v>
      </c>
      <c r="C10522" s="115" t="s">
        <v>27068</v>
      </c>
      <c r="D10522" s="115" t="s">
        <v>2038</v>
      </c>
      <c r="E10522" s="115">
        <v>284.75069999999999</v>
      </c>
      <c r="F10522" s="674">
        <v>293.83600000000001</v>
      </c>
      <c r="G10522" s="674">
        <v>295.84500000000003</v>
      </c>
      <c r="H10522" s="115">
        <f t="shared" si="328"/>
        <v>1.0068371472522089</v>
      </c>
      <c r="I10522" s="115">
        <f t="shared" si="329"/>
        <v>286.69760000000002</v>
      </c>
    </row>
    <row r="10523" spans="1:9" hidden="1">
      <c r="A10523" s="115" t="s">
        <v>27492</v>
      </c>
      <c r="B10523" s="115" t="s">
        <v>27493</v>
      </c>
      <c r="C10523" s="115" t="s">
        <v>27071</v>
      </c>
      <c r="D10523" s="115" t="s">
        <v>2038</v>
      </c>
      <c r="E10523" s="115">
        <v>399.37049999999999</v>
      </c>
      <c r="F10523" s="674">
        <v>293.83600000000001</v>
      </c>
      <c r="G10523" s="674">
        <v>295.84500000000003</v>
      </c>
      <c r="H10523" s="115">
        <f t="shared" si="328"/>
        <v>1.0068371472522089</v>
      </c>
      <c r="I10523" s="115">
        <f t="shared" si="329"/>
        <v>402.10109999999997</v>
      </c>
    </row>
    <row r="10524" spans="1:9" hidden="1">
      <c r="A10524" s="115" t="s">
        <v>27494</v>
      </c>
      <c r="B10524" s="115" t="s">
        <v>27495</v>
      </c>
      <c r="C10524" s="115" t="s">
        <v>27074</v>
      </c>
      <c r="D10524" s="115" t="s">
        <v>2038</v>
      </c>
      <c r="E10524" s="115">
        <v>342.57909999999998</v>
      </c>
      <c r="F10524" s="674">
        <v>293.83600000000001</v>
      </c>
      <c r="G10524" s="674">
        <v>295.84500000000003</v>
      </c>
      <c r="H10524" s="115">
        <f t="shared" si="328"/>
        <v>1.0068371472522089</v>
      </c>
      <c r="I10524" s="115">
        <f t="shared" si="329"/>
        <v>344.92140000000001</v>
      </c>
    </row>
    <row r="10525" spans="1:9" hidden="1">
      <c r="A10525" s="115" t="s">
        <v>27496</v>
      </c>
      <c r="B10525" s="115" t="s">
        <v>27497</v>
      </c>
      <c r="C10525" s="115" t="s">
        <v>27077</v>
      </c>
      <c r="D10525" s="115" t="s">
        <v>2038</v>
      </c>
      <c r="E10525" s="115">
        <v>203.49940000000001</v>
      </c>
      <c r="F10525" s="674">
        <v>293.83600000000001</v>
      </c>
      <c r="G10525" s="674">
        <v>295.84500000000003</v>
      </c>
      <c r="H10525" s="115">
        <f t="shared" si="328"/>
        <v>1.0068371472522089</v>
      </c>
      <c r="I10525" s="115">
        <f t="shared" si="329"/>
        <v>204.89080000000001</v>
      </c>
    </row>
    <row r="10526" spans="1:9" hidden="1">
      <c r="A10526" s="115" t="s">
        <v>27498</v>
      </c>
      <c r="B10526" s="115" t="s">
        <v>27499</v>
      </c>
      <c r="C10526" s="115" t="s">
        <v>27080</v>
      </c>
      <c r="D10526" s="115" t="s">
        <v>2038</v>
      </c>
      <c r="E10526" s="115">
        <v>1319.3336999999999</v>
      </c>
      <c r="F10526" s="674">
        <v>293.83600000000001</v>
      </c>
      <c r="G10526" s="674">
        <v>295.84500000000003</v>
      </c>
      <c r="H10526" s="115">
        <f t="shared" si="328"/>
        <v>1.0068371472522089</v>
      </c>
      <c r="I10526" s="115">
        <f t="shared" si="329"/>
        <v>1328.3542</v>
      </c>
    </row>
    <row r="10527" spans="1:9" hidden="1">
      <c r="A10527" s="115" t="s">
        <v>27500</v>
      </c>
      <c r="B10527" s="115" t="s">
        <v>27501</v>
      </c>
      <c r="C10527" s="115" t="s">
        <v>27083</v>
      </c>
      <c r="D10527" s="115" t="s">
        <v>2038</v>
      </c>
      <c r="E10527" s="115">
        <v>516.94640000000004</v>
      </c>
      <c r="F10527" s="674">
        <v>293.83600000000001</v>
      </c>
      <c r="G10527" s="674">
        <v>295.84500000000003</v>
      </c>
      <c r="H10527" s="115">
        <f t="shared" si="328"/>
        <v>1.0068371472522089</v>
      </c>
      <c r="I10527" s="115">
        <f t="shared" si="329"/>
        <v>520.48080000000004</v>
      </c>
    </row>
    <row r="10528" spans="1:9" hidden="1">
      <c r="A10528" s="115" t="s">
        <v>27502</v>
      </c>
      <c r="B10528" s="115" t="s">
        <v>27503</v>
      </c>
      <c r="C10528" s="115" t="s">
        <v>27086</v>
      </c>
      <c r="D10528" s="115" t="s">
        <v>2038</v>
      </c>
      <c r="E10528" s="115">
        <v>100.59990000000001</v>
      </c>
      <c r="F10528" s="674">
        <v>293.83600000000001</v>
      </c>
      <c r="G10528" s="674">
        <v>295.84500000000003</v>
      </c>
      <c r="H10528" s="115">
        <f t="shared" si="328"/>
        <v>1.0068371472522089</v>
      </c>
      <c r="I10528" s="115">
        <f t="shared" si="329"/>
        <v>101.2877</v>
      </c>
    </row>
    <row r="10529" spans="1:9" hidden="1">
      <c r="A10529" s="115" t="s">
        <v>27504</v>
      </c>
      <c r="B10529" s="115" t="s">
        <v>27505</v>
      </c>
      <c r="C10529" s="115" t="s">
        <v>27089</v>
      </c>
      <c r="D10529" s="115" t="s">
        <v>2038</v>
      </c>
      <c r="E10529" s="115">
        <v>200.2457</v>
      </c>
      <c r="F10529" s="674">
        <v>293.83600000000001</v>
      </c>
      <c r="G10529" s="674">
        <v>295.84500000000003</v>
      </c>
      <c r="H10529" s="115">
        <f t="shared" si="328"/>
        <v>1.0068371472522089</v>
      </c>
      <c r="I10529" s="115">
        <f t="shared" si="329"/>
        <v>201.6148</v>
      </c>
    </row>
    <row r="10530" spans="1:9" hidden="1">
      <c r="A10530" s="115" t="s">
        <v>27506</v>
      </c>
      <c r="B10530" s="115" t="s">
        <v>27507</v>
      </c>
      <c r="C10530" s="115" t="s">
        <v>27092</v>
      </c>
      <c r="D10530" s="115" t="s">
        <v>2038</v>
      </c>
      <c r="E10530" s="115">
        <v>150.7022</v>
      </c>
      <c r="F10530" s="674">
        <v>293.83600000000001</v>
      </c>
      <c r="G10530" s="674">
        <v>295.84500000000003</v>
      </c>
      <c r="H10530" s="115">
        <f t="shared" si="328"/>
        <v>1.0068371472522089</v>
      </c>
      <c r="I10530" s="115">
        <f t="shared" si="329"/>
        <v>151.73259999999999</v>
      </c>
    </row>
    <row r="10531" spans="1:9" hidden="1">
      <c r="A10531" s="115" t="s">
        <v>27508</v>
      </c>
      <c r="B10531" s="115" t="s">
        <v>27509</v>
      </c>
      <c r="C10531" s="115" t="s">
        <v>27095</v>
      </c>
      <c r="D10531" s="115" t="s">
        <v>2038</v>
      </c>
      <c r="E10531" s="115">
        <v>433.62880000000001</v>
      </c>
      <c r="F10531" s="674">
        <v>293.83600000000001</v>
      </c>
      <c r="G10531" s="674">
        <v>295.84500000000003</v>
      </c>
      <c r="H10531" s="115">
        <f t="shared" si="328"/>
        <v>1.0068371472522089</v>
      </c>
      <c r="I10531" s="115">
        <f t="shared" si="329"/>
        <v>436.59359999999998</v>
      </c>
    </row>
    <row r="10532" spans="1:9" hidden="1">
      <c r="A10532" s="115" t="s">
        <v>27510</v>
      </c>
      <c r="B10532" s="115" t="s">
        <v>27511</v>
      </c>
      <c r="C10532" s="115" t="s">
        <v>27098</v>
      </c>
      <c r="D10532" s="115" t="s">
        <v>2038</v>
      </c>
      <c r="E10532" s="115">
        <v>460.79599999999999</v>
      </c>
      <c r="F10532" s="674">
        <v>293.83600000000001</v>
      </c>
      <c r="G10532" s="674">
        <v>295.84500000000003</v>
      </c>
      <c r="H10532" s="115">
        <f t="shared" si="328"/>
        <v>1.0068371472522089</v>
      </c>
      <c r="I10532" s="115">
        <f t="shared" si="329"/>
        <v>463.94650000000001</v>
      </c>
    </row>
    <row r="10533" spans="1:9" hidden="1">
      <c r="A10533" s="115" t="s">
        <v>27512</v>
      </c>
      <c r="B10533" s="115" t="s">
        <v>27513</v>
      </c>
      <c r="C10533" s="115" t="s">
        <v>27101</v>
      </c>
      <c r="D10533" s="115" t="s">
        <v>2038</v>
      </c>
      <c r="E10533" s="115">
        <v>203.06319999999999</v>
      </c>
      <c r="F10533" s="674">
        <v>293.83600000000001</v>
      </c>
      <c r="G10533" s="674">
        <v>295.84500000000003</v>
      </c>
      <c r="H10533" s="115">
        <f t="shared" si="328"/>
        <v>1.0068371472522089</v>
      </c>
      <c r="I10533" s="115">
        <f t="shared" si="329"/>
        <v>204.45160000000001</v>
      </c>
    </row>
    <row r="10534" spans="1:9" hidden="1">
      <c r="A10534" s="115" t="s">
        <v>27514</v>
      </c>
      <c r="B10534" s="115" t="s">
        <v>27515</v>
      </c>
      <c r="C10534" s="115" t="s">
        <v>27104</v>
      </c>
      <c r="D10534" s="115" t="s">
        <v>2038</v>
      </c>
      <c r="E10534" s="115">
        <v>344.58109999999999</v>
      </c>
      <c r="F10534" s="674">
        <v>293.83600000000001</v>
      </c>
      <c r="G10534" s="674">
        <v>295.84500000000003</v>
      </c>
      <c r="H10534" s="115">
        <f t="shared" si="328"/>
        <v>1.0068371472522089</v>
      </c>
      <c r="I10534" s="115">
        <f t="shared" si="329"/>
        <v>346.93709999999999</v>
      </c>
    </row>
    <row r="10535" spans="1:9" hidden="1">
      <c r="A10535" s="115" t="s">
        <v>27516</v>
      </c>
      <c r="B10535" s="115" t="s">
        <v>27517</v>
      </c>
      <c r="C10535" s="115" t="s">
        <v>27107</v>
      </c>
      <c r="D10535" s="115" t="s">
        <v>2038</v>
      </c>
      <c r="E10535" s="115">
        <v>751.952</v>
      </c>
      <c r="F10535" s="674">
        <v>293.83600000000001</v>
      </c>
      <c r="G10535" s="674">
        <v>295.84500000000003</v>
      </c>
      <c r="H10535" s="115">
        <f t="shared" si="328"/>
        <v>1.0068371472522089</v>
      </c>
      <c r="I10535" s="115">
        <f t="shared" si="329"/>
        <v>757.09320000000002</v>
      </c>
    </row>
    <row r="10536" spans="1:9" hidden="1">
      <c r="A10536" s="115" t="s">
        <v>27518</v>
      </c>
      <c r="B10536" s="115" t="s">
        <v>27519</v>
      </c>
      <c r="C10536" s="115" t="s">
        <v>27110</v>
      </c>
      <c r="D10536" s="115" t="s">
        <v>2038</v>
      </c>
      <c r="E10536" s="115">
        <v>166.952</v>
      </c>
      <c r="F10536" s="674">
        <v>293.83600000000001</v>
      </c>
      <c r="G10536" s="674">
        <v>295.84500000000003</v>
      </c>
      <c r="H10536" s="115">
        <f t="shared" si="328"/>
        <v>1.0068371472522089</v>
      </c>
      <c r="I10536" s="115">
        <f t="shared" si="329"/>
        <v>168.09350000000001</v>
      </c>
    </row>
    <row r="10537" spans="1:9" hidden="1">
      <c r="A10537" s="115" t="s">
        <v>27520</v>
      </c>
      <c r="B10537" s="115" t="s">
        <v>27521</v>
      </c>
      <c r="C10537" s="115" t="s">
        <v>27113</v>
      </c>
      <c r="D10537" s="115" t="s">
        <v>2038</v>
      </c>
      <c r="E10537" s="115">
        <v>102.0836</v>
      </c>
      <c r="F10537" s="674">
        <v>293.83600000000001</v>
      </c>
      <c r="G10537" s="674">
        <v>295.84500000000003</v>
      </c>
      <c r="H10537" s="115">
        <f t="shared" si="328"/>
        <v>1.0068371472522089</v>
      </c>
      <c r="I10537" s="115">
        <f t="shared" si="329"/>
        <v>102.7816</v>
      </c>
    </row>
    <row r="10538" spans="1:9" hidden="1">
      <c r="A10538" s="115" t="s">
        <v>27522</v>
      </c>
      <c r="B10538" s="115" t="s">
        <v>27523</v>
      </c>
      <c r="C10538" s="115" t="s">
        <v>27116</v>
      </c>
      <c r="D10538" s="115" t="s">
        <v>1242</v>
      </c>
      <c r="E10538" s="115">
        <v>31.569299999999998</v>
      </c>
      <c r="F10538" s="674">
        <v>293.83600000000001</v>
      </c>
      <c r="G10538" s="674">
        <v>295.84500000000003</v>
      </c>
      <c r="H10538" s="115">
        <f t="shared" si="328"/>
        <v>1.0068371472522089</v>
      </c>
      <c r="I10538" s="115">
        <f t="shared" si="329"/>
        <v>31.7851</v>
      </c>
    </row>
    <row r="10539" spans="1:9" hidden="1">
      <c r="A10539" s="115" t="s">
        <v>27524</v>
      </c>
      <c r="B10539" s="115" t="s">
        <v>27525</v>
      </c>
      <c r="C10539" s="115" t="s">
        <v>27119</v>
      </c>
      <c r="D10539" s="115" t="s">
        <v>1242</v>
      </c>
      <c r="E10539" s="115">
        <v>24.093299999999999</v>
      </c>
      <c r="F10539" s="674">
        <v>293.83600000000001</v>
      </c>
      <c r="G10539" s="674">
        <v>295.84500000000003</v>
      </c>
      <c r="H10539" s="115">
        <f t="shared" si="328"/>
        <v>1.0068371472522089</v>
      </c>
      <c r="I10539" s="115">
        <f t="shared" si="329"/>
        <v>24.257999999999999</v>
      </c>
    </row>
    <row r="10540" spans="1:9" hidden="1">
      <c r="A10540" s="115" t="s">
        <v>27526</v>
      </c>
      <c r="B10540" s="115" t="s">
        <v>27527</v>
      </c>
      <c r="C10540" s="115" t="s">
        <v>27122</v>
      </c>
      <c r="D10540" s="115" t="s">
        <v>2038</v>
      </c>
      <c r="E10540" s="115">
        <v>134.7791</v>
      </c>
      <c r="F10540" s="674">
        <v>293.83600000000001</v>
      </c>
      <c r="G10540" s="674">
        <v>295.84500000000003</v>
      </c>
      <c r="H10540" s="115">
        <f t="shared" si="328"/>
        <v>1.0068371472522089</v>
      </c>
      <c r="I10540" s="115">
        <f t="shared" si="329"/>
        <v>135.70060000000001</v>
      </c>
    </row>
    <row r="10541" spans="1:9" hidden="1">
      <c r="A10541" s="115" t="s">
        <v>27528</v>
      </c>
      <c r="B10541" s="115" t="s">
        <v>27529</v>
      </c>
      <c r="C10541" s="115" t="s">
        <v>27125</v>
      </c>
      <c r="D10541" s="115" t="s">
        <v>2038</v>
      </c>
      <c r="E10541" s="115">
        <v>129.4376</v>
      </c>
      <c r="F10541" s="674">
        <v>293.83600000000001</v>
      </c>
      <c r="G10541" s="674">
        <v>295.84500000000003</v>
      </c>
      <c r="H10541" s="115">
        <f t="shared" si="328"/>
        <v>1.0068371472522089</v>
      </c>
      <c r="I10541" s="115">
        <f t="shared" si="329"/>
        <v>130.32259999999999</v>
      </c>
    </row>
    <row r="10542" spans="1:9" hidden="1">
      <c r="A10542" s="115" t="s">
        <v>27530</v>
      </c>
      <c r="B10542" s="115" t="s">
        <v>27531</v>
      </c>
      <c r="C10542" s="115" t="s">
        <v>27128</v>
      </c>
      <c r="D10542" s="115" t="s">
        <v>1453</v>
      </c>
      <c r="E10542" s="115">
        <v>940.40700000000004</v>
      </c>
      <c r="F10542" s="674">
        <v>293.83600000000001</v>
      </c>
      <c r="G10542" s="674">
        <v>295.84500000000003</v>
      </c>
      <c r="H10542" s="115">
        <f t="shared" si="328"/>
        <v>1.0068371472522089</v>
      </c>
      <c r="I10542" s="115">
        <f t="shared" si="329"/>
        <v>946.83669999999995</v>
      </c>
    </row>
    <row r="10543" spans="1:9" hidden="1">
      <c r="A10543" s="115" t="s">
        <v>27532</v>
      </c>
      <c r="B10543" s="115" t="s">
        <v>27533</v>
      </c>
      <c r="C10543" s="115" t="s">
        <v>27131</v>
      </c>
      <c r="D10543" s="115" t="s">
        <v>2038</v>
      </c>
      <c r="E10543" s="115">
        <v>134.5129</v>
      </c>
      <c r="F10543" s="674">
        <v>293.83600000000001</v>
      </c>
      <c r="G10543" s="674">
        <v>295.84500000000003</v>
      </c>
      <c r="H10543" s="115">
        <f t="shared" si="328"/>
        <v>1.0068371472522089</v>
      </c>
      <c r="I10543" s="115">
        <f t="shared" si="329"/>
        <v>135.43260000000001</v>
      </c>
    </row>
    <row r="10544" spans="1:9" hidden="1">
      <c r="A10544" s="115" t="s">
        <v>27534</v>
      </c>
      <c r="B10544" s="115" t="s">
        <v>27535</v>
      </c>
      <c r="C10544" s="115" t="s">
        <v>27134</v>
      </c>
      <c r="D10544" s="115" t="s">
        <v>2038</v>
      </c>
      <c r="E10544" s="115">
        <v>131.1191</v>
      </c>
      <c r="F10544" s="674">
        <v>293.83600000000001</v>
      </c>
      <c r="G10544" s="674">
        <v>295.84500000000003</v>
      </c>
      <c r="H10544" s="115">
        <f t="shared" si="328"/>
        <v>1.0068371472522089</v>
      </c>
      <c r="I10544" s="115">
        <f t="shared" si="329"/>
        <v>132.01560000000001</v>
      </c>
    </row>
    <row r="10545" spans="1:9" hidden="1">
      <c r="A10545" s="115" t="s">
        <v>27536</v>
      </c>
      <c r="B10545" s="115" t="s">
        <v>27537</v>
      </c>
      <c r="C10545" s="115" t="s">
        <v>27137</v>
      </c>
      <c r="D10545" s="115" t="s">
        <v>2038</v>
      </c>
      <c r="E10545" s="115">
        <v>150.3383</v>
      </c>
      <c r="F10545" s="674">
        <v>293.83600000000001</v>
      </c>
      <c r="G10545" s="674">
        <v>295.84500000000003</v>
      </c>
      <c r="H10545" s="115">
        <f t="shared" si="328"/>
        <v>1.0068371472522089</v>
      </c>
      <c r="I10545" s="115">
        <f t="shared" si="329"/>
        <v>151.36619999999999</v>
      </c>
    </row>
    <row r="10546" spans="1:9" hidden="1">
      <c r="A10546" s="115" t="s">
        <v>27538</v>
      </c>
      <c r="B10546" s="115" t="s">
        <v>27539</v>
      </c>
      <c r="C10546" s="115" t="s">
        <v>27140</v>
      </c>
      <c r="D10546" s="115" t="s">
        <v>2038</v>
      </c>
      <c r="E10546" s="115">
        <v>183.14439999999999</v>
      </c>
      <c r="F10546" s="674">
        <v>293.83600000000001</v>
      </c>
      <c r="G10546" s="674">
        <v>295.84500000000003</v>
      </c>
      <c r="H10546" s="115">
        <f t="shared" si="328"/>
        <v>1.0068371472522089</v>
      </c>
      <c r="I10546" s="115">
        <f t="shared" si="329"/>
        <v>184.39660000000001</v>
      </c>
    </row>
    <row r="10547" spans="1:9" hidden="1">
      <c r="A10547" s="115" t="s">
        <v>27540</v>
      </c>
      <c r="B10547" s="115" t="s">
        <v>27541</v>
      </c>
      <c r="C10547" s="115" t="s">
        <v>27143</v>
      </c>
      <c r="D10547" s="115" t="s">
        <v>2038</v>
      </c>
      <c r="E10547" s="115">
        <v>211.16499999999999</v>
      </c>
      <c r="F10547" s="674">
        <v>293.83600000000001</v>
      </c>
      <c r="G10547" s="674">
        <v>295.84500000000003</v>
      </c>
      <c r="H10547" s="115">
        <f t="shared" si="328"/>
        <v>1.0068371472522089</v>
      </c>
      <c r="I10547" s="115">
        <f t="shared" si="329"/>
        <v>212.6088</v>
      </c>
    </row>
    <row r="10548" spans="1:9" hidden="1">
      <c r="A10548" s="115" t="s">
        <v>27542</v>
      </c>
      <c r="B10548" s="115" t="s">
        <v>27543</v>
      </c>
      <c r="C10548" s="115" t="s">
        <v>27146</v>
      </c>
      <c r="D10548" s="115" t="s">
        <v>2038</v>
      </c>
      <c r="E10548" s="115">
        <v>66.166200000000003</v>
      </c>
      <c r="F10548" s="674">
        <v>293.83600000000001</v>
      </c>
      <c r="G10548" s="674">
        <v>295.84500000000003</v>
      </c>
      <c r="H10548" s="115">
        <f t="shared" si="328"/>
        <v>1.0068371472522089</v>
      </c>
      <c r="I10548" s="115">
        <f t="shared" si="329"/>
        <v>66.618600000000001</v>
      </c>
    </row>
    <row r="10549" spans="1:9" hidden="1">
      <c r="A10549" s="115" t="s">
        <v>27544</v>
      </c>
      <c r="B10549" s="115" t="s">
        <v>27545</v>
      </c>
      <c r="C10549" s="115" t="s">
        <v>27149</v>
      </c>
      <c r="D10549" s="115" t="s">
        <v>2038</v>
      </c>
      <c r="E10549" s="115">
        <v>63.9497</v>
      </c>
      <c r="F10549" s="674">
        <v>293.83600000000001</v>
      </c>
      <c r="G10549" s="674">
        <v>295.84500000000003</v>
      </c>
      <c r="H10549" s="115">
        <f t="shared" si="328"/>
        <v>1.0068371472522089</v>
      </c>
      <c r="I10549" s="115">
        <f t="shared" si="329"/>
        <v>64.386899999999997</v>
      </c>
    </row>
    <row r="10550" spans="1:9" hidden="1">
      <c r="A10550" s="115" t="s">
        <v>27546</v>
      </c>
      <c r="B10550" s="115" t="s">
        <v>27547</v>
      </c>
      <c r="C10550" s="115" t="s">
        <v>27152</v>
      </c>
      <c r="D10550" s="115" t="s">
        <v>2038</v>
      </c>
      <c r="E10550" s="115">
        <v>73.701700000000002</v>
      </c>
      <c r="F10550" s="674">
        <v>293.83600000000001</v>
      </c>
      <c r="G10550" s="674">
        <v>295.84500000000003</v>
      </c>
      <c r="H10550" s="115">
        <f t="shared" si="328"/>
        <v>1.0068371472522089</v>
      </c>
      <c r="I10550" s="115">
        <f t="shared" si="329"/>
        <v>74.205600000000004</v>
      </c>
    </row>
    <row r="10551" spans="1:9" hidden="1">
      <c r="A10551" s="115" t="s">
        <v>27548</v>
      </c>
      <c r="B10551" s="115" t="s">
        <v>27549</v>
      </c>
      <c r="C10551" s="115" t="s">
        <v>27155</v>
      </c>
      <c r="D10551" s="115" t="s">
        <v>2038</v>
      </c>
      <c r="E10551" s="115">
        <v>94.548900000000003</v>
      </c>
      <c r="F10551" s="674">
        <v>293.83600000000001</v>
      </c>
      <c r="G10551" s="674">
        <v>295.84500000000003</v>
      </c>
      <c r="H10551" s="115">
        <f t="shared" si="328"/>
        <v>1.0068371472522089</v>
      </c>
      <c r="I10551" s="115">
        <f t="shared" si="329"/>
        <v>95.195300000000003</v>
      </c>
    </row>
    <row r="10552" spans="1:9" hidden="1">
      <c r="A10552" s="115" t="s">
        <v>27550</v>
      </c>
      <c r="B10552" s="115" t="s">
        <v>27551</v>
      </c>
      <c r="C10552" s="115" t="s">
        <v>27158</v>
      </c>
      <c r="D10552" s="115" t="s">
        <v>2038</v>
      </c>
      <c r="E10552" s="115">
        <v>109.5817</v>
      </c>
      <c r="F10552" s="674">
        <v>293.83600000000001</v>
      </c>
      <c r="G10552" s="674">
        <v>295.84500000000003</v>
      </c>
      <c r="H10552" s="115">
        <f t="shared" si="328"/>
        <v>1.0068371472522089</v>
      </c>
      <c r="I10552" s="115">
        <f t="shared" si="329"/>
        <v>110.3309</v>
      </c>
    </row>
    <row r="10553" spans="1:9" hidden="1">
      <c r="A10553" s="115" t="s">
        <v>27552</v>
      </c>
      <c r="B10553" s="115" t="s">
        <v>27553</v>
      </c>
      <c r="C10553" s="115" t="s">
        <v>27161</v>
      </c>
      <c r="D10553" s="115" t="s">
        <v>2038</v>
      </c>
      <c r="E10553" s="115">
        <v>104.6948</v>
      </c>
      <c r="F10553" s="674">
        <v>293.83600000000001</v>
      </c>
      <c r="G10553" s="674">
        <v>295.84500000000003</v>
      </c>
      <c r="H10553" s="115">
        <f t="shared" si="328"/>
        <v>1.0068371472522089</v>
      </c>
      <c r="I10553" s="115">
        <f t="shared" si="329"/>
        <v>105.4106</v>
      </c>
    </row>
    <row r="10554" spans="1:9" hidden="1">
      <c r="A10554" s="115" t="s">
        <v>27554</v>
      </c>
      <c r="B10554" s="115" t="s">
        <v>27555</v>
      </c>
      <c r="C10554" s="115" t="s">
        <v>27164</v>
      </c>
      <c r="D10554" s="115" t="s">
        <v>2038</v>
      </c>
      <c r="E10554" s="115">
        <v>101.97969999999999</v>
      </c>
      <c r="F10554" s="674">
        <v>293.83600000000001</v>
      </c>
      <c r="G10554" s="674">
        <v>295.84500000000003</v>
      </c>
      <c r="H10554" s="115">
        <f t="shared" si="328"/>
        <v>1.0068371472522089</v>
      </c>
      <c r="I10554" s="115">
        <f t="shared" si="329"/>
        <v>102.67700000000001</v>
      </c>
    </row>
    <row r="10555" spans="1:9" hidden="1">
      <c r="A10555" s="115" t="s">
        <v>27556</v>
      </c>
      <c r="B10555" s="115" t="s">
        <v>27557</v>
      </c>
      <c r="C10555" s="115" t="s">
        <v>27167</v>
      </c>
      <c r="D10555" s="115" t="s">
        <v>2038</v>
      </c>
      <c r="E10555" s="115">
        <v>114.1285</v>
      </c>
      <c r="F10555" s="674">
        <v>293.83600000000001</v>
      </c>
      <c r="G10555" s="674">
        <v>295.84500000000003</v>
      </c>
      <c r="H10555" s="115">
        <f t="shared" si="328"/>
        <v>1.0068371472522089</v>
      </c>
      <c r="I10555" s="115">
        <f t="shared" si="329"/>
        <v>114.9088</v>
      </c>
    </row>
    <row r="10556" spans="1:9" hidden="1">
      <c r="A10556" s="115" t="s">
        <v>27558</v>
      </c>
      <c r="B10556" s="115" t="s">
        <v>27559</v>
      </c>
      <c r="C10556" s="115" t="s">
        <v>27170</v>
      </c>
      <c r="D10556" s="115" t="s">
        <v>2038</v>
      </c>
      <c r="E10556" s="115">
        <v>139.68899999999999</v>
      </c>
      <c r="F10556" s="674">
        <v>293.83600000000001</v>
      </c>
      <c r="G10556" s="674">
        <v>295.84500000000003</v>
      </c>
      <c r="H10556" s="115">
        <f t="shared" si="328"/>
        <v>1.0068371472522089</v>
      </c>
      <c r="I10556" s="115">
        <f t="shared" si="329"/>
        <v>140.64410000000001</v>
      </c>
    </row>
    <row r="10557" spans="1:9" hidden="1">
      <c r="A10557" s="115" t="s">
        <v>27560</v>
      </c>
      <c r="B10557" s="115" t="s">
        <v>27561</v>
      </c>
      <c r="C10557" s="115" t="s">
        <v>27173</v>
      </c>
      <c r="D10557" s="115" t="s">
        <v>2038</v>
      </c>
      <c r="E10557" s="115">
        <v>156.86940000000001</v>
      </c>
      <c r="F10557" s="674">
        <v>293.83600000000001</v>
      </c>
      <c r="G10557" s="674">
        <v>295.84500000000003</v>
      </c>
      <c r="H10557" s="115">
        <f t="shared" si="328"/>
        <v>1.0068371472522089</v>
      </c>
      <c r="I10557" s="115">
        <f t="shared" si="329"/>
        <v>157.9419</v>
      </c>
    </row>
    <row r="10558" spans="1:9" hidden="1">
      <c r="A10558" s="115" t="s">
        <v>27562</v>
      </c>
      <c r="B10558" s="115" t="s">
        <v>27563</v>
      </c>
      <c r="C10558" s="115" t="s">
        <v>27176</v>
      </c>
      <c r="D10558" s="115" t="s">
        <v>2038</v>
      </c>
      <c r="E10558" s="115">
        <v>51.149900000000002</v>
      </c>
      <c r="F10558" s="674">
        <v>293.83600000000001</v>
      </c>
      <c r="G10558" s="674">
        <v>295.84500000000003</v>
      </c>
      <c r="H10558" s="115">
        <f t="shared" si="328"/>
        <v>1.0068371472522089</v>
      </c>
      <c r="I10558" s="115">
        <f t="shared" si="329"/>
        <v>51.499600000000001</v>
      </c>
    </row>
    <row r="10559" spans="1:9" hidden="1">
      <c r="A10559" s="115" t="s">
        <v>27564</v>
      </c>
      <c r="B10559" s="115" t="s">
        <v>27565</v>
      </c>
      <c r="C10559" s="115" t="s">
        <v>27179</v>
      </c>
      <c r="D10559" s="115" t="s">
        <v>2038</v>
      </c>
      <c r="E10559" s="115">
        <v>49.9726</v>
      </c>
      <c r="F10559" s="674">
        <v>293.83600000000001</v>
      </c>
      <c r="G10559" s="674">
        <v>295.84500000000003</v>
      </c>
      <c r="H10559" s="115">
        <f t="shared" si="328"/>
        <v>1.0068371472522089</v>
      </c>
      <c r="I10559" s="115">
        <f t="shared" si="329"/>
        <v>50.314300000000003</v>
      </c>
    </row>
    <row r="10560" spans="1:9" hidden="1">
      <c r="A10560" s="115" t="s">
        <v>27566</v>
      </c>
      <c r="B10560" s="115" t="s">
        <v>27567</v>
      </c>
      <c r="C10560" s="115" t="s">
        <v>27182</v>
      </c>
      <c r="D10560" s="115" t="s">
        <v>2038</v>
      </c>
      <c r="E10560" s="115">
        <v>58.653300000000002</v>
      </c>
      <c r="F10560" s="674">
        <v>293.83600000000001</v>
      </c>
      <c r="G10560" s="674">
        <v>295.84500000000003</v>
      </c>
      <c r="H10560" s="115">
        <f t="shared" si="328"/>
        <v>1.0068371472522089</v>
      </c>
      <c r="I10560" s="115">
        <f t="shared" si="329"/>
        <v>59.054299999999998</v>
      </c>
    </row>
    <row r="10561" spans="1:9" hidden="1">
      <c r="A10561" s="115" t="s">
        <v>27568</v>
      </c>
      <c r="B10561" s="115" t="s">
        <v>27569</v>
      </c>
      <c r="C10561" s="115" t="s">
        <v>27185</v>
      </c>
      <c r="D10561" s="115" t="s">
        <v>2038</v>
      </c>
      <c r="E10561" s="115">
        <v>71.960899999999995</v>
      </c>
      <c r="F10561" s="674">
        <v>293.83600000000001</v>
      </c>
      <c r="G10561" s="674">
        <v>295.84500000000003</v>
      </c>
      <c r="H10561" s="115">
        <f t="shared" si="328"/>
        <v>1.0068371472522089</v>
      </c>
      <c r="I10561" s="115">
        <f t="shared" si="329"/>
        <v>72.4529</v>
      </c>
    </row>
    <row r="10562" spans="1:9" hidden="1">
      <c r="A10562" s="115" t="s">
        <v>27570</v>
      </c>
      <c r="B10562" s="115" t="s">
        <v>27571</v>
      </c>
      <c r="C10562" s="115" t="s">
        <v>27188</v>
      </c>
      <c r="D10562" s="115" t="s">
        <v>2038</v>
      </c>
      <c r="E10562" s="115">
        <v>81.839699999999993</v>
      </c>
      <c r="F10562" s="674">
        <v>293.83600000000001</v>
      </c>
      <c r="G10562" s="674">
        <v>295.84500000000003</v>
      </c>
      <c r="H10562" s="115">
        <f t="shared" si="328"/>
        <v>1.0068371472522089</v>
      </c>
      <c r="I10562" s="115">
        <f t="shared" si="329"/>
        <v>82.399299999999997</v>
      </c>
    </row>
    <row r="10563" spans="1:9" hidden="1">
      <c r="A10563" s="115" t="s">
        <v>27572</v>
      </c>
      <c r="B10563" s="115" t="s">
        <v>27573</v>
      </c>
      <c r="C10563" s="115" t="s">
        <v>27191</v>
      </c>
      <c r="D10563" s="115" t="s">
        <v>2038</v>
      </c>
      <c r="E10563" s="115">
        <v>80.555199999999999</v>
      </c>
      <c r="F10563" s="674">
        <v>293.83600000000001</v>
      </c>
      <c r="G10563" s="674">
        <v>295.84500000000003</v>
      </c>
      <c r="H10563" s="115">
        <f t="shared" si="328"/>
        <v>1.0068371472522089</v>
      </c>
      <c r="I10563" s="115">
        <f t="shared" si="329"/>
        <v>81.105999999999995</v>
      </c>
    </row>
    <row r="10564" spans="1:9" hidden="1">
      <c r="A10564" s="115" t="s">
        <v>27574</v>
      </c>
      <c r="B10564" s="115" t="s">
        <v>27575</v>
      </c>
      <c r="C10564" s="115" t="s">
        <v>27194</v>
      </c>
      <c r="D10564" s="115" t="s">
        <v>2038</v>
      </c>
      <c r="E10564" s="115">
        <v>83.561700000000002</v>
      </c>
      <c r="F10564" s="674">
        <v>293.83600000000001</v>
      </c>
      <c r="G10564" s="674">
        <v>295.84500000000003</v>
      </c>
      <c r="H10564" s="115">
        <f t="shared" si="328"/>
        <v>1.0068371472522089</v>
      </c>
      <c r="I10564" s="115">
        <f t="shared" si="329"/>
        <v>84.132999999999996</v>
      </c>
    </row>
    <row r="10565" spans="1:9" hidden="1">
      <c r="A10565" s="115" t="s">
        <v>27576</v>
      </c>
      <c r="B10565" s="115" t="s">
        <v>27577</v>
      </c>
      <c r="C10565" s="115" t="s">
        <v>27197</v>
      </c>
      <c r="D10565" s="115" t="s">
        <v>2038</v>
      </c>
      <c r="E10565" s="115">
        <v>93.4405</v>
      </c>
      <c r="F10565" s="674">
        <v>293.83600000000001</v>
      </c>
      <c r="G10565" s="674">
        <v>295.84500000000003</v>
      </c>
      <c r="H10565" s="115">
        <f t="shared" ref="H10565:H10628" si="330">G10565/F10565</f>
        <v>1.0068371472522089</v>
      </c>
      <c r="I10565" s="115">
        <f t="shared" ref="I10565:I10628" si="331">ROUND(H10565*E10565,4)</f>
        <v>94.079400000000007</v>
      </c>
    </row>
    <row r="10566" spans="1:9" hidden="1">
      <c r="A10566" s="115" t="s">
        <v>27578</v>
      </c>
      <c r="B10566" s="115" t="s">
        <v>27579</v>
      </c>
      <c r="C10566" s="115" t="s">
        <v>27200</v>
      </c>
      <c r="D10566" s="115" t="s">
        <v>2038</v>
      </c>
      <c r="E10566" s="115">
        <v>99.883099999999999</v>
      </c>
      <c r="F10566" s="674">
        <v>293.83600000000001</v>
      </c>
      <c r="G10566" s="674">
        <v>295.84500000000003</v>
      </c>
      <c r="H10566" s="115">
        <f t="shared" si="330"/>
        <v>1.0068371472522089</v>
      </c>
      <c r="I10566" s="115">
        <f t="shared" si="331"/>
        <v>100.566</v>
      </c>
    </row>
    <row r="10567" spans="1:9" hidden="1">
      <c r="A10567" s="115" t="s">
        <v>27580</v>
      </c>
      <c r="B10567" s="115" t="s">
        <v>27581</v>
      </c>
      <c r="C10567" s="115" t="s">
        <v>27203</v>
      </c>
      <c r="D10567" s="115" t="s">
        <v>2038</v>
      </c>
      <c r="E10567" s="115">
        <v>65.353899999999996</v>
      </c>
      <c r="F10567" s="674">
        <v>293.83600000000001</v>
      </c>
      <c r="G10567" s="674">
        <v>295.84500000000003</v>
      </c>
      <c r="H10567" s="115">
        <f t="shared" si="330"/>
        <v>1.0068371472522089</v>
      </c>
      <c r="I10567" s="115">
        <f t="shared" si="331"/>
        <v>65.800700000000006</v>
      </c>
    </row>
    <row r="10568" spans="1:9" hidden="1">
      <c r="A10568" s="115" t="s">
        <v>27582</v>
      </c>
      <c r="B10568" s="115" t="s">
        <v>27583</v>
      </c>
      <c r="C10568" s="115" t="s">
        <v>27206</v>
      </c>
      <c r="D10568" s="115" t="s">
        <v>2038</v>
      </c>
      <c r="E10568" s="115">
        <v>73.944100000000006</v>
      </c>
      <c r="F10568" s="674">
        <v>293.83600000000001</v>
      </c>
      <c r="G10568" s="674">
        <v>295.84500000000003</v>
      </c>
      <c r="H10568" s="115">
        <f t="shared" si="330"/>
        <v>1.0068371472522089</v>
      </c>
      <c r="I10568" s="115">
        <f t="shared" si="331"/>
        <v>74.449700000000007</v>
      </c>
    </row>
    <row r="10569" spans="1:9" hidden="1">
      <c r="A10569" s="115" t="s">
        <v>27584</v>
      </c>
      <c r="B10569" s="115" t="s">
        <v>27585</v>
      </c>
      <c r="C10569" s="115" t="s">
        <v>27209</v>
      </c>
      <c r="D10569" s="115" t="s">
        <v>2038</v>
      </c>
      <c r="E10569" s="115">
        <v>93.272099999999995</v>
      </c>
      <c r="F10569" s="674">
        <v>293.83600000000001</v>
      </c>
      <c r="G10569" s="674">
        <v>295.84500000000003</v>
      </c>
      <c r="H10569" s="115">
        <f t="shared" si="330"/>
        <v>1.0068371472522089</v>
      </c>
      <c r="I10569" s="115">
        <f t="shared" si="331"/>
        <v>93.909800000000004</v>
      </c>
    </row>
    <row r="10570" spans="1:9" hidden="1">
      <c r="A10570" s="115" t="s">
        <v>27586</v>
      </c>
      <c r="B10570" s="115" t="s">
        <v>27587</v>
      </c>
      <c r="C10570" s="115" t="s">
        <v>27212</v>
      </c>
      <c r="D10570" s="115" t="s">
        <v>2038</v>
      </c>
      <c r="E10570" s="115">
        <v>95.419600000000003</v>
      </c>
      <c r="F10570" s="674">
        <v>293.83600000000001</v>
      </c>
      <c r="G10570" s="674">
        <v>295.84500000000003</v>
      </c>
      <c r="H10570" s="115">
        <f t="shared" si="330"/>
        <v>1.0068371472522089</v>
      </c>
      <c r="I10570" s="115">
        <f t="shared" si="331"/>
        <v>96.072000000000003</v>
      </c>
    </row>
    <row r="10571" spans="1:9" hidden="1">
      <c r="A10571" s="115" t="s">
        <v>27588</v>
      </c>
      <c r="B10571" s="115" t="s">
        <v>27589</v>
      </c>
      <c r="C10571" s="115" t="s">
        <v>27215</v>
      </c>
      <c r="D10571" s="115" t="s">
        <v>2038</v>
      </c>
      <c r="E10571" s="115">
        <v>81.431700000000006</v>
      </c>
      <c r="F10571" s="674">
        <v>293.83600000000001</v>
      </c>
      <c r="G10571" s="674">
        <v>295.84500000000003</v>
      </c>
      <c r="H10571" s="115">
        <f t="shared" si="330"/>
        <v>1.0068371472522089</v>
      </c>
      <c r="I10571" s="115">
        <f t="shared" si="331"/>
        <v>81.988500000000002</v>
      </c>
    </row>
    <row r="10572" spans="1:9" hidden="1">
      <c r="A10572" s="115" t="s">
        <v>27590</v>
      </c>
      <c r="B10572" s="115" t="s">
        <v>27591</v>
      </c>
      <c r="C10572" s="115" t="s">
        <v>27218</v>
      </c>
      <c r="D10572" s="115" t="s">
        <v>2038</v>
      </c>
      <c r="E10572" s="115">
        <v>84.438199999999995</v>
      </c>
      <c r="F10572" s="674">
        <v>293.83600000000001</v>
      </c>
      <c r="G10572" s="674">
        <v>295.84500000000003</v>
      </c>
      <c r="H10572" s="115">
        <f t="shared" si="330"/>
        <v>1.0068371472522089</v>
      </c>
      <c r="I10572" s="115">
        <f t="shared" si="331"/>
        <v>85.015500000000003</v>
      </c>
    </row>
    <row r="10573" spans="1:9" hidden="1">
      <c r="A10573" s="115" t="s">
        <v>27592</v>
      </c>
      <c r="B10573" s="115" t="s">
        <v>27593</v>
      </c>
      <c r="C10573" s="115" t="s">
        <v>27221</v>
      </c>
      <c r="D10573" s="115" t="s">
        <v>2038</v>
      </c>
      <c r="E10573" s="115">
        <v>94.316999999999993</v>
      </c>
      <c r="F10573" s="674">
        <v>293.83600000000001</v>
      </c>
      <c r="G10573" s="674">
        <v>295.84500000000003</v>
      </c>
      <c r="H10573" s="115">
        <f t="shared" si="330"/>
        <v>1.0068371472522089</v>
      </c>
      <c r="I10573" s="115">
        <f t="shared" si="331"/>
        <v>94.9619</v>
      </c>
    </row>
    <row r="10574" spans="1:9" hidden="1">
      <c r="A10574" s="115" t="s">
        <v>27594</v>
      </c>
      <c r="B10574" s="115" t="s">
        <v>27595</v>
      </c>
      <c r="C10574" s="115" t="s">
        <v>27224</v>
      </c>
      <c r="D10574" s="115" t="s">
        <v>2038</v>
      </c>
      <c r="E10574" s="115">
        <v>100.75960000000001</v>
      </c>
      <c r="F10574" s="674">
        <v>293.83600000000001</v>
      </c>
      <c r="G10574" s="674">
        <v>295.84500000000003</v>
      </c>
      <c r="H10574" s="115">
        <f t="shared" si="330"/>
        <v>1.0068371472522089</v>
      </c>
      <c r="I10574" s="115">
        <f t="shared" si="331"/>
        <v>101.4485</v>
      </c>
    </row>
    <row r="10575" spans="1:9" hidden="1">
      <c r="A10575" s="115" t="s">
        <v>27596</v>
      </c>
      <c r="B10575" s="115" t="s">
        <v>27597</v>
      </c>
      <c r="C10575" s="115" t="s">
        <v>27227</v>
      </c>
      <c r="D10575" s="115" t="s">
        <v>2038</v>
      </c>
      <c r="E10575" s="115">
        <v>110.02249999999999</v>
      </c>
      <c r="F10575" s="674">
        <v>293.83600000000001</v>
      </c>
      <c r="G10575" s="674">
        <v>295.84500000000003</v>
      </c>
      <c r="H10575" s="115">
        <f t="shared" si="330"/>
        <v>1.0068371472522089</v>
      </c>
      <c r="I10575" s="115">
        <f t="shared" si="331"/>
        <v>110.7747</v>
      </c>
    </row>
    <row r="10576" spans="1:9" hidden="1">
      <c r="A10576" s="115" t="s">
        <v>27598</v>
      </c>
      <c r="B10576" s="115" t="s">
        <v>27599</v>
      </c>
      <c r="C10576" s="115" t="s">
        <v>27230</v>
      </c>
      <c r="D10576" s="115" t="s">
        <v>2038</v>
      </c>
      <c r="E10576" s="115">
        <v>114.3176</v>
      </c>
      <c r="F10576" s="674">
        <v>293.83600000000001</v>
      </c>
      <c r="G10576" s="674">
        <v>295.84500000000003</v>
      </c>
      <c r="H10576" s="115">
        <f t="shared" si="330"/>
        <v>1.0068371472522089</v>
      </c>
      <c r="I10576" s="115">
        <f t="shared" si="331"/>
        <v>115.0992</v>
      </c>
    </row>
    <row r="10577" spans="1:9" hidden="1">
      <c r="A10577" s="115" t="s">
        <v>27600</v>
      </c>
      <c r="B10577" s="115" t="s">
        <v>27601</v>
      </c>
      <c r="C10577" s="115" t="s">
        <v>27233</v>
      </c>
      <c r="D10577" s="115" t="s">
        <v>2038</v>
      </c>
      <c r="E10577" s="115">
        <v>127.2029</v>
      </c>
      <c r="F10577" s="674">
        <v>293.83600000000001</v>
      </c>
      <c r="G10577" s="674">
        <v>295.84500000000003</v>
      </c>
      <c r="H10577" s="115">
        <f t="shared" si="330"/>
        <v>1.0068371472522089</v>
      </c>
      <c r="I10577" s="115">
        <f t="shared" si="331"/>
        <v>128.07259999999999</v>
      </c>
    </row>
    <row r="10578" spans="1:9" hidden="1">
      <c r="A10578" s="115" t="s">
        <v>27602</v>
      </c>
      <c r="B10578" s="115" t="s">
        <v>27603</v>
      </c>
      <c r="C10578" s="115" t="s">
        <v>27236</v>
      </c>
      <c r="D10578" s="115" t="s">
        <v>2038</v>
      </c>
      <c r="E10578" s="115">
        <v>135.79310000000001</v>
      </c>
      <c r="F10578" s="674">
        <v>293.83600000000001</v>
      </c>
      <c r="G10578" s="674">
        <v>295.84500000000003</v>
      </c>
      <c r="H10578" s="115">
        <f t="shared" si="330"/>
        <v>1.0068371472522089</v>
      </c>
      <c r="I10578" s="115">
        <f t="shared" si="331"/>
        <v>136.72149999999999</v>
      </c>
    </row>
    <row r="10579" spans="1:9" hidden="1">
      <c r="A10579" s="115" t="s">
        <v>27604</v>
      </c>
      <c r="B10579" s="115" t="s">
        <v>27605</v>
      </c>
      <c r="C10579" s="115" t="s">
        <v>27239</v>
      </c>
      <c r="D10579" s="115" t="s">
        <v>2038</v>
      </c>
      <c r="E10579" s="115">
        <v>88.485200000000006</v>
      </c>
      <c r="F10579" s="674">
        <v>293.83600000000001</v>
      </c>
      <c r="G10579" s="674">
        <v>295.84500000000003</v>
      </c>
      <c r="H10579" s="115">
        <f t="shared" si="330"/>
        <v>1.0068371472522089</v>
      </c>
      <c r="I10579" s="115">
        <f t="shared" si="331"/>
        <v>89.090199999999996</v>
      </c>
    </row>
    <row r="10580" spans="1:9" hidden="1">
      <c r="A10580" s="115" t="s">
        <v>27606</v>
      </c>
      <c r="B10580" s="115" t="s">
        <v>27607</v>
      </c>
      <c r="C10580" s="115" t="s">
        <v>27242</v>
      </c>
      <c r="D10580" s="115" t="s">
        <v>2038</v>
      </c>
      <c r="E10580" s="115">
        <v>91.491699999999994</v>
      </c>
      <c r="F10580" s="674">
        <v>293.83600000000001</v>
      </c>
      <c r="G10580" s="674">
        <v>295.84500000000003</v>
      </c>
      <c r="H10580" s="115">
        <f t="shared" si="330"/>
        <v>1.0068371472522089</v>
      </c>
      <c r="I10580" s="115">
        <f t="shared" si="331"/>
        <v>92.117199999999997</v>
      </c>
    </row>
    <row r="10581" spans="1:9" hidden="1">
      <c r="A10581" s="115" t="s">
        <v>27608</v>
      </c>
      <c r="B10581" s="115" t="s">
        <v>27609</v>
      </c>
      <c r="C10581" s="115" t="s">
        <v>27245</v>
      </c>
      <c r="D10581" s="115" t="s">
        <v>2038</v>
      </c>
      <c r="E10581" s="115">
        <v>101.37050000000001</v>
      </c>
      <c r="F10581" s="674">
        <v>293.83600000000001</v>
      </c>
      <c r="G10581" s="674">
        <v>295.84500000000003</v>
      </c>
      <c r="H10581" s="115">
        <f t="shared" si="330"/>
        <v>1.0068371472522089</v>
      </c>
      <c r="I10581" s="115">
        <f t="shared" si="331"/>
        <v>102.06359999999999</v>
      </c>
    </row>
    <row r="10582" spans="1:9" hidden="1">
      <c r="A10582" s="115" t="s">
        <v>27610</v>
      </c>
      <c r="B10582" s="115" t="s">
        <v>27611</v>
      </c>
      <c r="C10582" s="115" t="s">
        <v>27248</v>
      </c>
      <c r="D10582" s="115" t="s">
        <v>2038</v>
      </c>
      <c r="E10582" s="115">
        <v>107.81310000000001</v>
      </c>
      <c r="F10582" s="674">
        <v>293.83600000000001</v>
      </c>
      <c r="G10582" s="674">
        <v>295.84500000000003</v>
      </c>
      <c r="H10582" s="115">
        <f t="shared" si="330"/>
        <v>1.0068371472522089</v>
      </c>
      <c r="I10582" s="115">
        <f t="shared" si="331"/>
        <v>108.5502</v>
      </c>
    </row>
    <row r="10583" spans="1:9" hidden="1">
      <c r="A10583" s="115" t="s">
        <v>27612</v>
      </c>
      <c r="B10583" s="115" t="s">
        <v>27613</v>
      </c>
      <c r="C10583" s="115" t="s">
        <v>27251</v>
      </c>
      <c r="D10583" s="115" t="s">
        <v>2038</v>
      </c>
      <c r="E10583" s="115">
        <v>90.174199999999999</v>
      </c>
      <c r="F10583" s="674">
        <v>293.83600000000001</v>
      </c>
      <c r="G10583" s="674">
        <v>295.84500000000003</v>
      </c>
      <c r="H10583" s="115">
        <f t="shared" si="330"/>
        <v>1.0068371472522089</v>
      </c>
      <c r="I10583" s="115">
        <f t="shared" si="331"/>
        <v>90.790700000000001</v>
      </c>
    </row>
    <row r="10584" spans="1:9" hidden="1">
      <c r="A10584" s="115" t="s">
        <v>27614</v>
      </c>
      <c r="B10584" s="115" t="s">
        <v>27615</v>
      </c>
      <c r="C10584" s="115" t="s">
        <v>27254</v>
      </c>
      <c r="D10584" s="115" t="s">
        <v>2038</v>
      </c>
      <c r="E10584" s="115">
        <v>93.180700000000002</v>
      </c>
      <c r="F10584" s="674">
        <v>293.83600000000001</v>
      </c>
      <c r="G10584" s="674">
        <v>295.84500000000003</v>
      </c>
      <c r="H10584" s="115">
        <f t="shared" si="330"/>
        <v>1.0068371472522089</v>
      </c>
      <c r="I10584" s="115">
        <f t="shared" si="331"/>
        <v>93.817800000000005</v>
      </c>
    </row>
    <row r="10585" spans="1:9" hidden="1">
      <c r="A10585" s="115" t="s">
        <v>27616</v>
      </c>
      <c r="B10585" s="115" t="s">
        <v>27617</v>
      </c>
      <c r="C10585" s="115" t="s">
        <v>27257</v>
      </c>
      <c r="D10585" s="115" t="s">
        <v>2038</v>
      </c>
      <c r="E10585" s="115">
        <v>103.0595</v>
      </c>
      <c r="F10585" s="674">
        <v>293.83600000000001</v>
      </c>
      <c r="G10585" s="674">
        <v>295.84500000000003</v>
      </c>
      <c r="H10585" s="115">
        <f t="shared" si="330"/>
        <v>1.0068371472522089</v>
      </c>
      <c r="I10585" s="115">
        <f t="shared" si="331"/>
        <v>103.7641</v>
      </c>
    </row>
    <row r="10586" spans="1:9" hidden="1">
      <c r="A10586" s="115" t="s">
        <v>27618</v>
      </c>
      <c r="B10586" s="115" t="s">
        <v>27619</v>
      </c>
      <c r="C10586" s="115" t="s">
        <v>27260</v>
      </c>
      <c r="D10586" s="115" t="s">
        <v>2038</v>
      </c>
      <c r="E10586" s="115">
        <v>109.5021</v>
      </c>
      <c r="F10586" s="674">
        <v>293.83600000000001</v>
      </c>
      <c r="G10586" s="674">
        <v>295.84500000000003</v>
      </c>
      <c r="H10586" s="115">
        <f t="shared" si="330"/>
        <v>1.0068371472522089</v>
      </c>
      <c r="I10586" s="115">
        <f t="shared" si="331"/>
        <v>110.2508</v>
      </c>
    </row>
    <row r="10587" spans="1:9" hidden="1">
      <c r="A10587" s="115" t="s">
        <v>27620</v>
      </c>
      <c r="B10587" s="115" t="s">
        <v>27621</v>
      </c>
      <c r="C10587" s="115" t="s">
        <v>27263</v>
      </c>
      <c r="D10587" s="115" t="s">
        <v>2038</v>
      </c>
      <c r="E10587" s="115">
        <v>1688.5364</v>
      </c>
      <c r="F10587" s="674">
        <v>293.83600000000001</v>
      </c>
      <c r="G10587" s="674">
        <v>295.84500000000003</v>
      </c>
      <c r="H10587" s="115">
        <f t="shared" si="330"/>
        <v>1.0068371472522089</v>
      </c>
      <c r="I10587" s="115">
        <f t="shared" si="331"/>
        <v>1700.0812000000001</v>
      </c>
    </row>
    <row r="10588" spans="1:9" hidden="1">
      <c r="A10588" s="115" t="s">
        <v>27622</v>
      </c>
      <c r="B10588" s="115" t="s">
        <v>27623</v>
      </c>
      <c r="C10588" s="115" t="s">
        <v>27266</v>
      </c>
      <c r="D10588" s="115" t="s">
        <v>2038</v>
      </c>
      <c r="E10588" s="115">
        <v>801.10820000000001</v>
      </c>
      <c r="F10588" s="674">
        <v>293.83600000000001</v>
      </c>
      <c r="G10588" s="674">
        <v>295.84500000000003</v>
      </c>
      <c r="H10588" s="115">
        <f t="shared" si="330"/>
        <v>1.0068371472522089</v>
      </c>
      <c r="I10588" s="115">
        <f t="shared" si="331"/>
        <v>806.58550000000002</v>
      </c>
    </row>
    <row r="10589" spans="1:9" hidden="1">
      <c r="A10589" s="115" t="s">
        <v>27624</v>
      </c>
      <c r="B10589" s="115" t="s">
        <v>27625</v>
      </c>
      <c r="C10589" s="115" t="s">
        <v>27269</v>
      </c>
      <c r="D10589" s="115" t="s">
        <v>2038</v>
      </c>
      <c r="E10589" s="115">
        <v>267.45370000000003</v>
      </c>
      <c r="F10589" s="674">
        <v>293.83600000000001</v>
      </c>
      <c r="G10589" s="674">
        <v>295.84500000000003</v>
      </c>
      <c r="H10589" s="115">
        <f t="shared" si="330"/>
        <v>1.0068371472522089</v>
      </c>
      <c r="I10589" s="115">
        <f t="shared" si="331"/>
        <v>269.28230000000002</v>
      </c>
    </row>
    <row r="10590" spans="1:9" hidden="1">
      <c r="A10590" s="115" t="s">
        <v>27626</v>
      </c>
      <c r="B10590" s="115" t="s">
        <v>27627</v>
      </c>
      <c r="C10590" s="115" t="s">
        <v>27272</v>
      </c>
      <c r="D10590" s="115" t="s">
        <v>2038</v>
      </c>
      <c r="E10590" s="115">
        <v>132.43</v>
      </c>
      <c r="F10590" s="674">
        <v>293.83600000000001</v>
      </c>
      <c r="G10590" s="674">
        <v>295.84500000000003</v>
      </c>
      <c r="H10590" s="115">
        <f t="shared" si="330"/>
        <v>1.0068371472522089</v>
      </c>
      <c r="I10590" s="115">
        <f t="shared" si="331"/>
        <v>133.33539999999999</v>
      </c>
    </row>
    <row r="10591" spans="1:9" hidden="1">
      <c r="A10591" s="115" t="s">
        <v>27628</v>
      </c>
      <c r="B10591" s="115" t="s">
        <v>27629</v>
      </c>
      <c r="C10591" s="115" t="s">
        <v>27275</v>
      </c>
      <c r="D10591" s="115" t="s">
        <v>2038</v>
      </c>
      <c r="E10591" s="115">
        <v>125.81</v>
      </c>
      <c r="F10591" s="674">
        <v>293.83600000000001</v>
      </c>
      <c r="G10591" s="674">
        <v>295.84500000000003</v>
      </c>
      <c r="H10591" s="115">
        <f t="shared" si="330"/>
        <v>1.0068371472522089</v>
      </c>
      <c r="I10591" s="115">
        <f t="shared" si="331"/>
        <v>126.67019999999999</v>
      </c>
    </row>
    <row r="10592" spans="1:9" hidden="1">
      <c r="A10592" s="115" t="s">
        <v>27630</v>
      </c>
      <c r="B10592" s="115" t="s">
        <v>27631</v>
      </c>
      <c r="C10592" s="115" t="s">
        <v>27278</v>
      </c>
      <c r="D10592" s="115" t="s">
        <v>2038</v>
      </c>
      <c r="E10592" s="115">
        <v>126.54</v>
      </c>
      <c r="F10592" s="674">
        <v>293.83600000000001</v>
      </c>
      <c r="G10592" s="674">
        <v>295.84500000000003</v>
      </c>
      <c r="H10592" s="115">
        <f t="shared" si="330"/>
        <v>1.0068371472522089</v>
      </c>
      <c r="I10592" s="115">
        <f t="shared" si="331"/>
        <v>127.40519999999999</v>
      </c>
    </row>
    <row r="10593" spans="1:9" hidden="1">
      <c r="A10593" s="115" t="s">
        <v>27632</v>
      </c>
      <c r="B10593" s="115" t="s">
        <v>27633</v>
      </c>
      <c r="C10593" s="115" t="s">
        <v>27281</v>
      </c>
      <c r="D10593" s="115" t="s">
        <v>2038</v>
      </c>
      <c r="E10593" s="115">
        <v>70.905299999999997</v>
      </c>
      <c r="F10593" s="674">
        <v>293.83600000000001</v>
      </c>
      <c r="G10593" s="674">
        <v>295.84500000000003</v>
      </c>
      <c r="H10593" s="115">
        <f t="shared" si="330"/>
        <v>1.0068371472522089</v>
      </c>
      <c r="I10593" s="115">
        <f t="shared" si="331"/>
        <v>71.390100000000004</v>
      </c>
    </row>
    <row r="10594" spans="1:9" hidden="1">
      <c r="A10594" s="115" t="s">
        <v>27634</v>
      </c>
      <c r="B10594" s="115" t="s">
        <v>27635</v>
      </c>
      <c r="C10594" s="115" t="s">
        <v>27284</v>
      </c>
      <c r="D10594" s="115" t="s">
        <v>2038</v>
      </c>
      <c r="E10594" s="115">
        <v>89.048699999999997</v>
      </c>
      <c r="F10594" s="674">
        <v>293.83600000000001</v>
      </c>
      <c r="G10594" s="674">
        <v>295.84500000000003</v>
      </c>
      <c r="H10594" s="115">
        <f t="shared" si="330"/>
        <v>1.0068371472522089</v>
      </c>
      <c r="I10594" s="115">
        <f t="shared" si="331"/>
        <v>89.657499999999999</v>
      </c>
    </row>
    <row r="10595" spans="1:9" hidden="1">
      <c r="A10595" s="115" t="s">
        <v>27636</v>
      </c>
      <c r="B10595" s="115" t="s">
        <v>27637</v>
      </c>
      <c r="C10595" s="115" t="s">
        <v>27287</v>
      </c>
      <c r="D10595" s="115" t="s">
        <v>2038</v>
      </c>
      <c r="E10595" s="115">
        <v>73.635300000000001</v>
      </c>
      <c r="F10595" s="674">
        <v>293.83600000000001</v>
      </c>
      <c r="G10595" s="674">
        <v>295.84500000000003</v>
      </c>
      <c r="H10595" s="115">
        <f t="shared" si="330"/>
        <v>1.0068371472522089</v>
      </c>
      <c r="I10595" s="115">
        <f t="shared" si="331"/>
        <v>74.138800000000003</v>
      </c>
    </row>
    <row r="10596" spans="1:9" hidden="1">
      <c r="A10596" s="115" t="s">
        <v>27638</v>
      </c>
      <c r="B10596" s="115" t="s">
        <v>27639</v>
      </c>
      <c r="C10596" s="115" t="s">
        <v>27290</v>
      </c>
      <c r="D10596" s="115" t="s">
        <v>2038</v>
      </c>
      <c r="E10596" s="115">
        <v>91.778700000000001</v>
      </c>
      <c r="F10596" s="674">
        <v>293.83600000000001</v>
      </c>
      <c r="G10596" s="674">
        <v>295.84500000000003</v>
      </c>
      <c r="H10596" s="115">
        <f t="shared" si="330"/>
        <v>1.0068371472522089</v>
      </c>
      <c r="I10596" s="115">
        <f t="shared" si="331"/>
        <v>92.406199999999998</v>
      </c>
    </row>
    <row r="10597" spans="1:9" hidden="1">
      <c r="A10597" s="115" t="s">
        <v>27640</v>
      </c>
      <c r="B10597" s="115" t="s">
        <v>27641</v>
      </c>
      <c r="C10597" s="115" t="s">
        <v>27293</v>
      </c>
      <c r="D10597" s="115" t="s">
        <v>2038</v>
      </c>
      <c r="E10597" s="115">
        <v>116.9384</v>
      </c>
      <c r="F10597" s="674">
        <v>293.83600000000001</v>
      </c>
      <c r="G10597" s="674">
        <v>295.84500000000003</v>
      </c>
      <c r="H10597" s="115">
        <f t="shared" si="330"/>
        <v>1.0068371472522089</v>
      </c>
      <c r="I10597" s="115">
        <f t="shared" si="331"/>
        <v>117.7379</v>
      </c>
    </row>
    <row r="10598" spans="1:9" hidden="1">
      <c r="A10598" s="115" t="s">
        <v>27642</v>
      </c>
      <c r="B10598" s="115" t="s">
        <v>27643</v>
      </c>
      <c r="C10598" s="115" t="s">
        <v>27296</v>
      </c>
      <c r="D10598" s="115" t="s">
        <v>2038</v>
      </c>
      <c r="E10598" s="115">
        <v>135.08189999999999</v>
      </c>
      <c r="F10598" s="674">
        <v>293.83600000000001</v>
      </c>
      <c r="G10598" s="674">
        <v>295.84500000000003</v>
      </c>
      <c r="H10598" s="115">
        <f t="shared" si="330"/>
        <v>1.0068371472522089</v>
      </c>
      <c r="I10598" s="115">
        <f t="shared" si="331"/>
        <v>136.00550000000001</v>
      </c>
    </row>
    <row r="10599" spans="1:9" hidden="1">
      <c r="A10599" s="115" t="s">
        <v>27644</v>
      </c>
      <c r="B10599" s="115" t="s">
        <v>27645</v>
      </c>
      <c r="C10599" s="115" t="s">
        <v>27299</v>
      </c>
      <c r="D10599" s="115" t="s">
        <v>2038</v>
      </c>
      <c r="E10599" s="115">
        <v>118.68899999999999</v>
      </c>
      <c r="F10599" s="674">
        <v>293.83600000000001</v>
      </c>
      <c r="G10599" s="674">
        <v>295.84500000000003</v>
      </c>
      <c r="H10599" s="115">
        <f t="shared" si="330"/>
        <v>1.0068371472522089</v>
      </c>
      <c r="I10599" s="115">
        <f t="shared" si="331"/>
        <v>119.5005</v>
      </c>
    </row>
    <row r="10600" spans="1:9" hidden="1">
      <c r="A10600" s="115" t="s">
        <v>27646</v>
      </c>
      <c r="B10600" s="115" t="s">
        <v>27647</v>
      </c>
      <c r="C10600" s="115" t="s">
        <v>27302</v>
      </c>
      <c r="D10600" s="115" t="s">
        <v>2038</v>
      </c>
      <c r="E10600" s="115">
        <v>136.83250000000001</v>
      </c>
      <c r="F10600" s="674">
        <v>293.83600000000001</v>
      </c>
      <c r="G10600" s="674">
        <v>295.84500000000003</v>
      </c>
      <c r="H10600" s="115">
        <f t="shared" si="330"/>
        <v>1.0068371472522089</v>
      </c>
      <c r="I10600" s="115">
        <f t="shared" si="331"/>
        <v>137.768</v>
      </c>
    </row>
    <row r="10601" spans="1:9" hidden="1">
      <c r="A10601" s="115" t="s">
        <v>27648</v>
      </c>
      <c r="B10601" s="115" t="s">
        <v>27649</v>
      </c>
      <c r="C10601" s="115" t="s">
        <v>27305</v>
      </c>
      <c r="D10601" s="115" t="s">
        <v>2038</v>
      </c>
      <c r="E10601" s="115">
        <v>83.533900000000003</v>
      </c>
      <c r="F10601" s="674">
        <v>293.83600000000001</v>
      </c>
      <c r="G10601" s="674">
        <v>295.84500000000003</v>
      </c>
      <c r="H10601" s="115">
        <f t="shared" si="330"/>
        <v>1.0068371472522089</v>
      </c>
      <c r="I10601" s="115">
        <f t="shared" si="331"/>
        <v>84.105000000000004</v>
      </c>
    </row>
    <row r="10602" spans="1:9" hidden="1">
      <c r="A10602" s="115" t="s">
        <v>27650</v>
      </c>
      <c r="B10602" s="115" t="s">
        <v>27651</v>
      </c>
      <c r="C10602" s="115" t="s">
        <v>27308</v>
      </c>
      <c r="D10602" s="115" t="s">
        <v>2038</v>
      </c>
      <c r="E10602" s="115">
        <v>101.6773</v>
      </c>
      <c r="F10602" s="674">
        <v>293.83600000000001</v>
      </c>
      <c r="G10602" s="674">
        <v>295.84500000000003</v>
      </c>
      <c r="H10602" s="115">
        <f t="shared" si="330"/>
        <v>1.0068371472522089</v>
      </c>
      <c r="I10602" s="115">
        <f t="shared" si="331"/>
        <v>102.3725</v>
      </c>
    </row>
    <row r="10603" spans="1:9" hidden="1">
      <c r="A10603" s="115" t="s">
        <v>27652</v>
      </c>
      <c r="B10603" s="115" t="s">
        <v>27653</v>
      </c>
      <c r="C10603" s="115" t="s">
        <v>27311</v>
      </c>
      <c r="D10603" s="115" t="s">
        <v>2038</v>
      </c>
      <c r="E10603" s="115">
        <v>104.2714</v>
      </c>
      <c r="F10603" s="674">
        <v>293.83600000000001</v>
      </c>
      <c r="G10603" s="674">
        <v>295.84500000000003</v>
      </c>
      <c r="H10603" s="115">
        <f t="shared" si="330"/>
        <v>1.0068371472522089</v>
      </c>
      <c r="I10603" s="115">
        <f t="shared" si="331"/>
        <v>104.9843</v>
      </c>
    </row>
    <row r="10604" spans="1:9" hidden="1">
      <c r="A10604" s="115" t="s">
        <v>27654</v>
      </c>
      <c r="B10604" s="115" t="s">
        <v>27655</v>
      </c>
      <c r="C10604" s="115" t="s">
        <v>27314</v>
      </c>
      <c r="D10604" s="115" t="s">
        <v>2038</v>
      </c>
      <c r="E10604" s="115">
        <v>122.4148</v>
      </c>
      <c r="F10604" s="674">
        <v>293.83600000000001</v>
      </c>
      <c r="G10604" s="674">
        <v>295.84500000000003</v>
      </c>
      <c r="H10604" s="115">
        <f t="shared" si="330"/>
        <v>1.0068371472522089</v>
      </c>
      <c r="I10604" s="115">
        <f t="shared" si="331"/>
        <v>123.2518</v>
      </c>
    </row>
    <row r="10605" spans="1:9" hidden="1">
      <c r="A10605" s="115" t="s">
        <v>27656</v>
      </c>
      <c r="B10605" s="115" t="s">
        <v>27657</v>
      </c>
      <c r="C10605" s="115" t="s">
        <v>27317</v>
      </c>
      <c r="D10605" s="115" t="s">
        <v>2038</v>
      </c>
      <c r="E10605" s="115">
        <v>91.923400000000001</v>
      </c>
      <c r="F10605" s="674">
        <v>293.83600000000001</v>
      </c>
      <c r="G10605" s="674">
        <v>295.84500000000003</v>
      </c>
      <c r="H10605" s="115">
        <f t="shared" si="330"/>
        <v>1.0068371472522089</v>
      </c>
      <c r="I10605" s="115">
        <f t="shared" si="331"/>
        <v>92.551900000000003</v>
      </c>
    </row>
    <row r="10606" spans="1:9" hidden="1">
      <c r="A10606" s="115" t="s">
        <v>27658</v>
      </c>
      <c r="B10606" s="115" t="s">
        <v>27659</v>
      </c>
      <c r="C10606" s="115" t="s">
        <v>27320</v>
      </c>
      <c r="D10606" s="115" t="s">
        <v>2038</v>
      </c>
      <c r="E10606" s="115">
        <v>110.0668</v>
      </c>
      <c r="F10606" s="674">
        <v>293.83600000000001</v>
      </c>
      <c r="G10606" s="674">
        <v>295.84500000000003</v>
      </c>
      <c r="H10606" s="115">
        <f t="shared" si="330"/>
        <v>1.0068371472522089</v>
      </c>
      <c r="I10606" s="115">
        <f t="shared" si="331"/>
        <v>110.8193</v>
      </c>
    </row>
    <row r="10607" spans="1:9" hidden="1">
      <c r="A10607" s="115" t="s">
        <v>27660</v>
      </c>
      <c r="B10607" s="115" t="s">
        <v>27661</v>
      </c>
      <c r="C10607" s="115" t="s">
        <v>27323</v>
      </c>
      <c r="D10607" s="115" t="s">
        <v>2038</v>
      </c>
      <c r="E10607" s="115">
        <v>91.923400000000001</v>
      </c>
      <c r="F10607" s="674">
        <v>293.83600000000001</v>
      </c>
      <c r="G10607" s="674">
        <v>295.84500000000003</v>
      </c>
      <c r="H10607" s="115">
        <f t="shared" si="330"/>
        <v>1.0068371472522089</v>
      </c>
      <c r="I10607" s="115">
        <f t="shared" si="331"/>
        <v>92.551900000000003</v>
      </c>
    </row>
    <row r="10608" spans="1:9" hidden="1">
      <c r="A10608" s="115" t="s">
        <v>27662</v>
      </c>
      <c r="B10608" s="115" t="s">
        <v>27663</v>
      </c>
      <c r="C10608" s="115" t="s">
        <v>27326</v>
      </c>
      <c r="D10608" s="115" t="s">
        <v>2038</v>
      </c>
      <c r="E10608" s="115">
        <v>110.0668</v>
      </c>
      <c r="F10608" s="674">
        <v>293.83600000000001</v>
      </c>
      <c r="G10608" s="674">
        <v>295.84500000000003</v>
      </c>
      <c r="H10608" s="115">
        <f t="shared" si="330"/>
        <v>1.0068371472522089</v>
      </c>
      <c r="I10608" s="115">
        <f t="shared" si="331"/>
        <v>110.8193</v>
      </c>
    </row>
    <row r="10609" spans="1:9" hidden="1">
      <c r="A10609" s="115" t="s">
        <v>27664</v>
      </c>
      <c r="B10609" s="115" t="s">
        <v>27665</v>
      </c>
      <c r="C10609" s="115" t="s">
        <v>27329</v>
      </c>
      <c r="D10609" s="115" t="s">
        <v>2038</v>
      </c>
      <c r="E10609" s="115">
        <v>497.90199999999999</v>
      </c>
      <c r="F10609" s="674">
        <v>293.83600000000001</v>
      </c>
      <c r="G10609" s="674">
        <v>295.84500000000003</v>
      </c>
      <c r="H10609" s="115">
        <f t="shared" si="330"/>
        <v>1.0068371472522089</v>
      </c>
      <c r="I10609" s="115">
        <f t="shared" si="331"/>
        <v>501.30619999999999</v>
      </c>
    </row>
    <row r="10610" spans="1:9" hidden="1">
      <c r="A10610" s="115" t="s">
        <v>27666</v>
      </c>
      <c r="B10610" s="115" t="s">
        <v>27667</v>
      </c>
      <c r="C10610" s="115" t="s">
        <v>27332</v>
      </c>
      <c r="D10610" s="115" t="s">
        <v>2038</v>
      </c>
      <c r="E10610" s="115">
        <v>518.50199999999995</v>
      </c>
      <c r="F10610" s="674">
        <v>293.83600000000001</v>
      </c>
      <c r="G10610" s="674">
        <v>295.84500000000003</v>
      </c>
      <c r="H10610" s="115">
        <f t="shared" si="330"/>
        <v>1.0068371472522089</v>
      </c>
      <c r="I10610" s="115">
        <f t="shared" si="331"/>
        <v>522.0471</v>
      </c>
    </row>
    <row r="10611" spans="1:9" hidden="1">
      <c r="A10611" s="115" t="s">
        <v>27668</v>
      </c>
      <c r="B10611" s="115" t="s">
        <v>27669</v>
      </c>
      <c r="C10611" s="115" t="s">
        <v>27335</v>
      </c>
      <c r="D10611" s="115" t="s">
        <v>2038</v>
      </c>
      <c r="E10611" s="115">
        <v>497.90199999999999</v>
      </c>
      <c r="F10611" s="674">
        <v>293.83600000000001</v>
      </c>
      <c r="G10611" s="674">
        <v>295.84500000000003</v>
      </c>
      <c r="H10611" s="115">
        <f t="shared" si="330"/>
        <v>1.0068371472522089</v>
      </c>
      <c r="I10611" s="115">
        <f t="shared" si="331"/>
        <v>501.30619999999999</v>
      </c>
    </row>
    <row r="10612" spans="1:9" hidden="1">
      <c r="A10612" s="115" t="s">
        <v>27670</v>
      </c>
      <c r="B10612" s="115" t="s">
        <v>27671</v>
      </c>
      <c r="C10612" s="115" t="s">
        <v>27338</v>
      </c>
      <c r="D10612" s="115" t="s">
        <v>2038</v>
      </c>
      <c r="E10612" s="115">
        <v>518.50199999999995</v>
      </c>
      <c r="F10612" s="674">
        <v>293.83600000000001</v>
      </c>
      <c r="G10612" s="674">
        <v>295.84500000000003</v>
      </c>
      <c r="H10612" s="115">
        <f t="shared" si="330"/>
        <v>1.0068371472522089</v>
      </c>
      <c r="I10612" s="115">
        <f t="shared" si="331"/>
        <v>522.0471</v>
      </c>
    </row>
    <row r="10613" spans="1:9" hidden="1">
      <c r="A10613" s="115" t="s">
        <v>27672</v>
      </c>
      <c r="B10613" s="115" t="s">
        <v>27673</v>
      </c>
      <c r="C10613" s="115" t="s">
        <v>27341</v>
      </c>
      <c r="D10613" s="115" t="s">
        <v>2038</v>
      </c>
      <c r="E10613" s="115">
        <v>423.74200000000002</v>
      </c>
      <c r="F10613" s="674">
        <v>293.83600000000001</v>
      </c>
      <c r="G10613" s="674">
        <v>295.84500000000003</v>
      </c>
      <c r="H10613" s="115">
        <f t="shared" si="330"/>
        <v>1.0068371472522089</v>
      </c>
      <c r="I10613" s="115">
        <f t="shared" si="331"/>
        <v>426.63920000000002</v>
      </c>
    </row>
    <row r="10614" spans="1:9" hidden="1">
      <c r="A10614" s="115" t="s">
        <v>27674</v>
      </c>
      <c r="B10614" s="115" t="s">
        <v>27675</v>
      </c>
      <c r="C10614" s="115" t="s">
        <v>27344</v>
      </c>
      <c r="D10614" s="115" t="s">
        <v>2038</v>
      </c>
      <c r="E10614" s="115">
        <v>817.202</v>
      </c>
      <c r="F10614" s="674">
        <v>293.83600000000001</v>
      </c>
      <c r="G10614" s="674">
        <v>295.84500000000003</v>
      </c>
      <c r="H10614" s="115">
        <f t="shared" si="330"/>
        <v>1.0068371472522089</v>
      </c>
      <c r="I10614" s="115">
        <f t="shared" si="331"/>
        <v>822.78930000000003</v>
      </c>
    </row>
    <row r="10615" spans="1:9" hidden="1">
      <c r="A10615" s="115" t="s">
        <v>27676</v>
      </c>
      <c r="B10615" s="115" t="s">
        <v>27677</v>
      </c>
      <c r="C10615" s="115" t="s">
        <v>27347</v>
      </c>
      <c r="D10615" s="115" t="s">
        <v>2038</v>
      </c>
      <c r="E10615" s="115">
        <v>174.52029999999999</v>
      </c>
      <c r="F10615" s="674">
        <v>293.83600000000001</v>
      </c>
      <c r="G10615" s="674">
        <v>295.84500000000003</v>
      </c>
      <c r="H10615" s="115">
        <f t="shared" si="330"/>
        <v>1.0068371472522089</v>
      </c>
      <c r="I10615" s="115">
        <f t="shared" si="331"/>
        <v>175.71350000000001</v>
      </c>
    </row>
    <row r="10616" spans="1:9" hidden="1">
      <c r="A10616" s="115" t="s">
        <v>27678</v>
      </c>
      <c r="B10616" s="115" t="s">
        <v>27679</v>
      </c>
      <c r="C10616" s="115" t="s">
        <v>27350</v>
      </c>
      <c r="D10616" s="115" t="s">
        <v>2038</v>
      </c>
      <c r="E10616" s="115">
        <v>28.417300000000001</v>
      </c>
      <c r="F10616" s="674">
        <v>293.83600000000001</v>
      </c>
      <c r="G10616" s="674">
        <v>295.84500000000003</v>
      </c>
      <c r="H10616" s="115">
        <f t="shared" si="330"/>
        <v>1.0068371472522089</v>
      </c>
      <c r="I10616" s="115">
        <f t="shared" si="331"/>
        <v>28.611599999999999</v>
      </c>
    </row>
    <row r="10617" spans="1:9" hidden="1">
      <c r="A10617" s="115" t="s">
        <v>27680</v>
      </c>
      <c r="B10617" s="115" t="s">
        <v>27681</v>
      </c>
      <c r="C10617" s="115" t="s">
        <v>27353</v>
      </c>
      <c r="D10617" s="115" t="s">
        <v>2038</v>
      </c>
      <c r="E10617" s="115">
        <v>237.3974</v>
      </c>
      <c r="F10617" s="674">
        <v>293.83600000000001</v>
      </c>
      <c r="G10617" s="674">
        <v>295.84500000000003</v>
      </c>
      <c r="H10617" s="115">
        <f t="shared" si="330"/>
        <v>1.0068371472522089</v>
      </c>
      <c r="I10617" s="115">
        <f t="shared" si="331"/>
        <v>239.0205</v>
      </c>
    </row>
    <row r="10618" spans="1:9" hidden="1">
      <c r="A10618" s="115" t="s">
        <v>27682</v>
      </c>
      <c r="B10618" s="115" t="s">
        <v>27683</v>
      </c>
      <c r="C10618" s="115" t="s">
        <v>27684</v>
      </c>
      <c r="D10618" s="115" t="s">
        <v>2038</v>
      </c>
      <c r="E10618" s="115">
        <v>7.2805999999999997</v>
      </c>
      <c r="F10618" s="674">
        <v>293.83600000000001</v>
      </c>
      <c r="G10618" s="674">
        <v>295.84500000000003</v>
      </c>
      <c r="H10618" s="115">
        <f t="shared" si="330"/>
        <v>1.0068371472522089</v>
      </c>
      <c r="I10618" s="115">
        <f t="shared" si="331"/>
        <v>7.3304</v>
      </c>
    </row>
    <row r="10619" spans="1:9" hidden="1">
      <c r="A10619" s="115" t="s">
        <v>27685</v>
      </c>
      <c r="B10619" s="115" t="s">
        <v>27686</v>
      </c>
      <c r="C10619" s="115" t="s">
        <v>27687</v>
      </c>
      <c r="D10619" s="115" t="s">
        <v>2038</v>
      </c>
      <c r="E10619" s="115">
        <v>17.065000000000001</v>
      </c>
      <c r="F10619" s="674">
        <v>293.83600000000001</v>
      </c>
      <c r="G10619" s="674">
        <v>295.84500000000003</v>
      </c>
      <c r="H10619" s="115">
        <f t="shared" si="330"/>
        <v>1.0068371472522089</v>
      </c>
      <c r="I10619" s="115">
        <f t="shared" si="331"/>
        <v>17.181699999999999</v>
      </c>
    </row>
    <row r="10620" spans="1:9" hidden="1">
      <c r="A10620" s="115" t="s">
        <v>27688</v>
      </c>
      <c r="B10620" s="115" t="s">
        <v>27689</v>
      </c>
      <c r="C10620" s="115" t="s">
        <v>27690</v>
      </c>
      <c r="D10620" s="115" t="s">
        <v>2038</v>
      </c>
      <c r="E10620" s="115">
        <v>5.8703000000000003</v>
      </c>
      <c r="F10620" s="674">
        <v>293.83600000000001</v>
      </c>
      <c r="G10620" s="674">
        <v>295.84500000000003</v>
      </c>
      <c r="H10620" s="115">
        <f t="shared" si="330"/>
        <v>1.0068371472522089</v>
      </c>
      <c r="I10620" s="115">
        <f t="shared" si="331"/>
        <v>5.9104000000000001</v>
      </c>
    </row>
    <row r="10621" spans="1:9" hidden="1">
      <c r="A10621" s="115" t="s">
        <v>27691</v>
      </c>
      <c r="B10621" s="115" t="s">
        <v>27692</v>
      </c>
      <c r="C10621" s="115" t="s">
        <v>27693</v>
      </c>
      <c r="D10621" s="115" t="s">
        <v>2038</v>
      </c>
      <c r="E10621" s="115">
        <v>14.0959</v>
      </c>
      <c r="F10621" s="674">
        <v>293.83600000000001</v>
      </c>
      <c r="G10621" s="674">
        <v>295.84500000000003</v>
      </c>
      <c r="H10621" s="115">
        <f t="shared" si="330"/>
        <v>1.0068371472522089</v>
      </c>
      <c r="I10621" s="115">
        <f t="shared" si="331"/>
        <v>14.192299999999999</v>
      </c>
    </row>
    <row r="10622" spans="1:9" hidden="1">
      <c r="A10622" s="115" t="s">
        <v>27694</v>
      </c>
      <c r="B10622" s="115" t="s">
        <v>27695</v>
      </c>
      <c r="C10622" s="115" t="s">
        <v>27696</v>
      </c>
      <c r="D10622" s="115" t="s">
        <v>2038</v>
      </c>
      <c r="E10622" s="115">
        <v>36.422600000000003</v>
      </c>
      <c r="F10622" s="674">
        <v>293.83600000000001</v>
      </c>
      <c r="G10622" s="674">
        <v>295.84500000000003</v>
      </c>
      <c r="H10622" s="115">
        <f t="shared" si="330"/>
        <v>1.0068371472522089</v>
      </c>
      <c r="I10622" s="115">
        <f t="shared" si="331"/>
        <v>36.671599999999998</v>
      </c>
    </row>
    <row r="10623" spans="1:9" hidden="1">
      <c r="A10623" s="115" t="s">
        <v>27697</v>
      </c>
      <c r="B10623" s="115" t="s">
        <v>27698</v>
      </c>
      <c r="C10623" s="115" t="s">
        <v>27699</v>
      </c>
      <c r="D10623" s="115" t="s">
        <v>2038</v>
      </c>
      <c r="E10623" s="115">
        <v>35.860799999999998</v>
      </c>
      <c r="F10623" s="674">
        <v>293.83600000000001</v>
      </c>
      <c r="G10623" s="674">
        <v>295.84500000000003</v>
      </c>
      <c r="H10623" s="115">
        <f t="shared" si="330"/>
        <v>1.0068371472522089</v>
      </c>
      <c r="I10623" s="115">
        <f t="shared" si="331"/>
        <v>36.106000000000002</v>
      </c>
    </row>
    <row r="10624" spans="1:9" hidden="1">
      <c r="A10624" s="115" t="s">
        <v>27700</v>
      </c>
      <c r="B10624" s="115" t="s">
        <v>27701</v>
      </c>
      <c r="C10624" s="115" t="s">
        <v>27702</v>
      </c>
      <c r="D10624" s="115" t="s">
        <v>2038</v>
      </c>
      <c r="E10624" s="115">
        <v>35.007399999999997</v>
      </c>
      <c r="F10624" s="674">
        <v>293.83600000000001</v>
      </c>
      <c r="G10624" s="674">
        <v>295.84500000000003</v>
      </c>
      <c r="H10624" s="115">
        <f t="shared" si="330"/>
        <v>1.0068371472522089</v>
      </c>
      <c r="I10624" s="115">
        <f t="shared" si="331"/>
        <v>35.2468</v>
      </c>
    </row>
    <row r="10625" spans="1:9" hidden="1">
      <c r="A10625" s="115" t="s">
        <v>27703</v>
      </c>
      <c r="B10625" s="115" t="s">
        <v>27704</v>
      </c>
      <c r="C10625" s="115" t="s">
        <v>27705</v>
      </c>
      <c r="D10625" s="115" t="s">
        <v>2038</v>
      </c>
      <c r="E10625" s="115">
        <v>38.262700000000002</v>
      </c>
      <c r="F10625" s="674">
        <v>293.83600000000001</v>
      </c>
      <c r="G10625" s="674">
        <v>295.84500000000003</v>
      </c>
      <c r="H10625" s="115">
        <f t="shared" si="330"/>
        <v>1.0068371472522089</v>
      </c>
      <c r="I10625" s="115">
        <f t="shared" si="331"/>
        <v>38.524299999999997</v>
      </c>
    </row>
    <row r="10626" spans="1:9" hidden="1">
      <c r="A10626" s="115" t="s">
        <v>27706</v>
      </c>
      <c r="B10626" s="115" t="s">
        <v>27707</v>
      </c>
      <c r="C10626" s="115" t="s">
        <v>27708</v>
      </c>
      <c r="D10626" s="115" t="s">
        <v>2038</v>
      </c>
      <c r="E10626" s="115">
        <v>34.687199999999997</v>
      </c>
      <c r="F10626" s="674">
        <v>293.83600000000001</v>
      </c>
      <c r="G10626" s="674">
        <v>295.84500000000003</v>
      </c>
      <c r="H10626" s="115">
        <f t="shared" si="330"/>
        <v>1.0068371472522089</v>
      </c>
      <c r="I10626" s="115">
        <f t="shared" si="331"/>
        <v>34.924399999999999</v>
      </c>
    </row>
    <row r="10627" spans="1:9" hidden="1">
      <c r="A10627" s="115" t="s">
        <v>27709</v>
      </c>
      <c r="B10627" s="115" t="s">
        <v>27710</v>
      </c>
      <c r="C10627" s="115" t="s">
        <v>27711</v>
      </c>
      <c r="D10627" s="115" t="s">
        <v>2038</v>
      </c>
      <c r="E10627" s="115">
        <v>44.498800000000003</v>
      </c>
      <c r="F10627" s="674">
        <v>293.83600000000001</v>
      </c>
      <c r="G10627" s="674">
        <v>295.84500000000003</v>
      </c>
      <c r="H10627" s="115">
        <f t="shared" si="330"/>
        <v>1.0068371472522089</v>
      </c>
      <c r="I10627" s="115">
        <f t="shared" si="331"/>
        <v>44.802999999999997</v>
      </c>
    </row>
    <row r="10628" spans="1:9" hidden="1">
      <c r="A10628" s="115" t="s">
        <v>27712</v>
      </c>
      <c r="B10628" s="115" t="s">
        <v>27713</v>
      </c>
      <c r="C10628" s="115" t="s">
        <v>27714</v>
      </c>
      <c r="D10628" s="115" t="s">
        <v>2038</v>
      </c>
      <c r="E10628" s="115">
        <v>45.813200000000002</v>
      </c>
      <c r="F10628" s="674">
        <v>293.83600000000001</v>
      </c>
      <c r="G10628" s="674">
        <v>295.84500000000003</v>
      </c>
      <c r="H10628" s="115">
        <f t="shared" si="330"/>
        <v>1.0068371472522089</v>
      </c>
      <c r="I10628" s="115">
        <f t="shared" si="331"/>
        <v>46.126399999999997</v>
      </c>
    </row>
    <row r="10629" spans="1:9" hidden="1">
      <c r="A10629" s="115" t="s">
        <v>27715</v>
      </c>
      <c r="B10629" s="115" t="s">
        <v>27716</v>
      </c>
      <c r="C10629" s="115" t="s">
        <v>27717</v>
      </c>
      <c r="D10629" s="115" t="s">
        <v>2038</v>
      </c>
      <c r="E10629" s="115">
        <v>42.378999999999998</v>
      </c>
      <c r="F10629" s="674">
        <v>293.83600000000001</v>
      </c>
      <c r="G10629" s="674">
        <v>295.84500000000003</v>
      </c>
      <c r="H10629" s="115">
        <f t="shared" ref="H10629:H10692" si="332">G10629/F10629</f>
        <v>1.0068371472522089</v>
      </c>
      <c r="I10629" s="115">
        <f t="shared" ref="I10629:I10692" si="333">ROUND(H10629*E10629,4)</f>
        <v>42.668799999999997</v>
      </c>
    </row>
    <row r="10630" spans="1:9" hidden="1">
      <c r="A10630" s="115" t="s">
        <v>27718</v>
      </c>
      <c r="B10630" s="115" t="s">
        <v>27719</v>
      </c>
      <c r="C10630" s="115" t="s">
        <v>27720</v>
      </c>
      <c r="D10630" s="115" t="s">
        <v>2038</v>
      </c>
      <c r="E10630" s="115">
        <v>41.574300000000001</v>
      </c>
      <c r="F10630" s="674">
        <v>293.83600000000001</v>
      </c>
      <c r="G10630" s="674">
        <v>295.84500000000003</v>
      </c>
      <c r="H10630" s="115">
        <f t="shared" si="332"/>
        <v>1.0068371472522089</v>
      </c>
      <c r="I10630" s="115">
        <f t="shared" si="333"/>
        <v>41.858499999999999</v>
      </c>
    </row>
    <row r="10631" spans="1:9" hidden="1">
      <c r="A10631" s="115" t="s">
        <v>27721</v>
      </c>
      <c r="B10631" s="115" t="s">
        <v>27722</v>
      </c>
      <c r="C10631" s="115" t="s">
        <v>27723</v>
      </c>
      <c r="D10631" s="115" t="s">
        <v>2038</v>
      </c>
      <c r="E10631" s="115">
        <v>44.058399999999999</v>
      </c>
      <c r="F10631" s="674">
        <v>293.83600000000001</v>
      </c>
      <c r="G10631" s="674">
        <v>295.84500000000003</v>
      </c>
      <c r="H10631" s="115">
        <f t="shared" si="332"/>
        <v>1.0068371472522089</v>
      </c>
      <c r="I10631" s="115">
        <f t="shared" si="333"/>
        <v>44.3596</v>
      </c>
    </row>
    <row r="10632" spans="1:9" hidden="1">
      <c r="A10632" s="115" t="s">
        <v>27724</v>
      </c>
      <c r="B10632" s="115" t="s">
        <v>27725</v>
      </c>
      <c r="C10632" s="115" t="s">
        <v>27726</v>
      </c>
      <c r="D10632" s="115" t="s">
        <v>2038</v>
      </c>
      <c r="E10632" s="115">
        <v>39.329099999999997</v>
      </c>
      <c r="F10632" s="674">
        <v>293.83600000000001</v>
      </c>
      <c r="G10632" s="674">
        <v>295.84500000000003</v>
      </c>
      <c r="H10632" s="115">
        <f t="shared" si="332"/>
        <v>1.0068371472522089</v>
      </c>
      <c r="I10632" s="115">
        <f t="shared" si="333"/>
        <v>39.597999999999999</v>
      </c>
    </row>
    <row r="10633" spans="1:9" hidden="1">
      <c r="A10633" s="115" t="s">
        <v>27727</v>
      </c>
      <c r="B10633" s="115" t="s">
        <v>27728</v>
      </c>
      <c r="C10633" s="115" t="s">
        <v>27729</v>
      </c>
      <c r="D10633" s="115" t="s">
        <v>2038</v>
      </c>
      <c r="E10633" s="115">
        <v>43.404800000000002</v>
      </c>
      <c r="F10633" s="674">
        <v>293.83600000000001</v>
      </c>
      <c r="G10633" s="674">
        <v>295.84500000000003</v>
      </c>
      <c r="H10633" s="115">
        <f t="shared" si="332"/>
        <v>1.0068371472522089</v>
      </c>
      <c r="I10633" s="115">
        <f t="shared" si="333"/>
        <v>43.701599999999999</v>
      </c>
    </row>
    <row r="10634" spans="1:9" hidden="1">
      <c r="A10634" s="115" t="s">
        <v>27730</v>
      </c>
      <c r="B10634" s="115" t="s">
        <v>27731</v>
      </c>
      <c r="C10634" s="115" t="s">
        <v>27732</v>
      </c>
      <c r="D10634" s="115" t="s">
        <v>2038</v>
      </c>
      <c r="E10634" s="115">
        <v>38.598700000000001</v>
      </c>
      <c r="F10634" s="674">
        <v>293.83600000000001</v>
      </c>
      <c r="G10634" s="674">
        <v>295.84500000000003</v>
      </c>
      <c r="H10634" s="115">
        <f t="shared" si="332"/>
        <v>1.0068371472522089</v>
      </c>
      <c r="I10634" s="115">
        <f t="shared" si="333"/>
        <v>38.8626</v>
      </c>
    </row>
    <row r="10635" spans="1:9" hidden="1">
      <c r="A10635" s="115" t="s">
        <v>27733</v>
      </c>
      <c r="B10635" s="115" t="s">
        <v>27734</v>
      </c>
      <c r="C10635" s="115" t="s">
        <v>27735</v>
      </c>
      <c r="D10635" s="115" t="s">
        <v>2038</v>
      </c>
      <c r="E10635" s="115">
        <v>37.863199999999999</v>
      </c>
      <c r="F10635" s="674">
        <v>293.83600000000001</v>
      </c>
      <c r="G10635" s="674">
        <v>295.84500000000003</v>
      </c>
      <c r="H10635" s="115">
        <f t="shared" si="332"/>
        <v>1.0068371472522089</v>
      </c>
      <c r="I10635" s="115">
        <f t="shared" si="333"/>
        <v>38.122100000000003</v>
      </c>
    </row>
    <row r="10636" spans="1:9" hidden="1">
      <c r="A10636" s="115" t="s">
        <v>27736</v>
      </c>
      <c r="B10636" s="115" t="s">
        <v>27737</v>
      </c>
      <c r="C10636" s="115" t="s">
        <v>27738</v>
      </c>
      <c r="D10636" s="115" t="s">
        <v>2038</v>
      </c>
      <c r="E10636" s="115">
        <v>34.794400000000003</v>
      </c>
      <c r="F10636" s="674">
        <v>293.83600000000001</v>
      </c>
      <c r="G10636" s="674">
        <v>295.84500000000003</v>
      </c>
      <c r="H10636" s="115">
        <f t="shared" si="332"/>
        <v>1.0068371472522089</v>
      </c>
      <c r="I10636" s="115">
        <f t="shared" si="333"/>
        <v>35.032299999999999</v>
      </c>
    </row>
    <row r="10637" spans="1:9" hidden="1">
      <c r="A10637" s="115" t="s">
        <v>27739</v>
      </c>
      <c r="B10637" s="115" t="s">
        <v>27740</v>
      </c>
      <c r="C10637" s="115" t="s">
        <v>27741</v>
      </c>
      <c r="D10637" s="115" t="s">
        <v>1242</v>
      </c>
      <c r="E10637" s="115">
        <v>19.683299999999999</v>
      </c>
      <c r="F10637" s="674">
        <v>293.83600000000001</v>
      </c>
      <c r="G10637" s="674">
        <v>295.84500000000003</v>
      </c>
      <c r="H10637" s="115">
        <f t="shared" si="332"/>
        <v>1.0068371472522089</v>
      </c>
      <c r="I10637" s="115">
        <f t="shared" si="333"/>
        <v>19.817900000000002</v>
      </c>
    </row>
    <row r="10638" spans="1:9" hidden="1">
      <c r="A10638" s="115" t="s">
        <v>27742</v>
      </c>
      <c r="B10638" s="115" t="s">
        <v>27743</v>
      </c>
      <c r="C10638" s="115" t="s">
        <v>27744</v>
      </c>
      <c r="D10638" s="115" t="s">
        <v>2038</v>
      </c>
      <c r="E10638" s="115">
        <v>36.6693</v>
      </c>
      <c r="F10638" s="674">
        <v>293.83600000000001</v>
      </c>
      <c r="G10638" s="674">
        <v>295.84500000000003</v>
      </c>
      <c r="H10638" s="115">
        <f t="shared" si="332"/>
        <v>1.0068371472522089</v>
      </c>
      <c r="I10638" s="115">
        <f t="shared" si="333"/>
        <v>36.92</v>
      </c>
    </row>
    <row r="10639" spans="1:9" hidden="1">
      <c r="A10639" s="115" t="s">
        <v>27745</v>
      </c>
      <c r="B10639" s="115" t="s">
        <v>27746</v>
      </c>
      <c r="C10639" s="115" t="s">
        <v>27747</v>
      </c>
      <c r="D10639" s="115" t="s">
        <v>2038</v>
      </c>
      <c r="E10639" s="115">
        <v>45.093299999999999</v>
      </c>
      <c r="F10639" s="674">
        <v>293.83600000000001</v>
      </c>
      <c r="G10639" s="674">
        <v>295.84500000000003</v>
      </c>
      <c r="H10639" s="115">
        <f t="shared" si="332"/>
        <v>1.0068371472522089</v>
      </c>
      <c r="I10639" s="115">
        <f t="shared" si="333"/>
        <v>45.401600000000002</v>
      </c>
    </row>
    <row r="10640" spans="1:9" hidden="1">
      <c r="A10640" s="115" t="s">
        <v>27748</v>
      </c>
      <c r="B10640" s="115" t="s">
        <v>27749</v>
      </c>
      <c r="C10640" s="115" t="s">
        <v>27750</v>
      </c>
      <c r="D10640" s="115" t="s">
        <v>2038</v>
      </c>
      <c r="E10640" s="115">
        <v>52.373899999999999</v>
      </c>
      <c r="F10640" s="674">
        <v>293.83600000000001</v>
      </c>
      <c r="G10640" s="674">
        <v>295.84500000000003</v>
      </c>
      <c r="H10640" s="115">
        <f t="shared" si="332"/>
        <v>1.0068371472522089</v>
      </c>
      <c r="I10640" s="115">
        <f t="shared" si="333"/>
        <v>52.731999999999999</v>
      </c>
    </row>
    <row r="10641" spans="1:9" hidden="1">
      <c r="A10641" s="115" t="s">
        <v>27751</v>
      </c>
      <c r="B10641" s="115" t="s">
        <v>27752</v>
      </c>
      <c r="C10641" s="115" t="s">
        <v>27753</v>
      </c>
      <c r="D10641" s="115" t="s">
        <v>2038</v>
      </c>
      <c r="E10641" s="115">
        <v>58.151400000000002</v>
      </c>
      <c r="F10641" s="674">
        <v>293.83600000000001</v>
      </c>
      <c r="G10641" s="674">
        <v>295.84500000000003</v>
      </c>
      <c r="H10641" s="115">
        <f t="shared" si="332"/>
        <v>1.0068371472522089</v>
      </c>
      <c r="I10641" s="115">
        <f t="shared" si="333"/>
        <v>58.548999999999999</v>
      </c>
    </row>
    <row r="10642" spans="1:9" hidden="1">
      <c r="A10642" s="115" t="s">
        <v>27754</v>
      </c>
      <c r="B10642" s="115" t="s">
        <v>27755</v>
      </c>
      <c r="C10642" s="115" t="s">
        <v>27756</v>
      </c>
      <c r="D10642" s="115" t="s">
        <v>2038</v>
      </c>
      <c r="E10642" s="115">
        <v>55.405099999999997</v>
      </c>
      <c r="F10642" s="674">
        <v>293.83600000000001</v>
      </c>
      <c r="G10642" s="674">
        <v>295.84500000000003</v>
      </c>
      <c r="H10642" s="115">
        <f t="shared" si="332"/>
        <v>1.0068371472522089</v>
      </c>
      <c r="I10642" s="115">
        <f t="shared" si="333"/>
        <v>55.783900000000003</v>
      </c>
    </row>
    <row r="10643" spans="1:9" hidden="1">
      <c r="A10643" s="115" t="s">
        <v>27757</v>
      </c>
      <c r="B10643" s="115" t="s">
        <v>27758</v>
      </c>
      <c r="C10643" s="115" t="s">
        <v>27759</v>
      </c>
      <c r="D10643" s="115" t="s">
        <v>2038</v>
      </c>
      <c r="E10643" s="115">
        <v>71.019199999999998</v>
      </c>
      <c r="F10643" s="674">
        <v>293.83600000000001</v>
      </c>
      <c r="G10643" s="674">
        <v>295.84500000000003</v>
      </c>
      <c r="H10643" s="115">
        <f t="shared" si="332"/>
        <v>1.0068371472522089</v>
      </c>
      <c r="I10643" s="115">
        <f t="shared" si="333"/>
        <v>71.504800000000003</v>
      </c>
    </row>
    <row r="10644" spans="1:9" hidden="1">
      <c r="A10644" s="115" t="s">
        <v>27760</v>
      </c>
      <c r="B10644" s="115" t="s">
        <v>27761</v>
      </c>
      <c r="C10644" s="115" t="s">
        <v>27762</v>
      </c>
      <c r="D10644" s="115" t="s">
        <v>2038</v>
      </c>
      <c r="E10644" s="115">
        <v>69.323499999999996</v>
      </c>
      <c r="F10644" s="674">
        <v>293.83600000000001</v>
      </c>
      <c r="G10644" s="674">
        <v>295.84500000000003</v>
      </c>
      <c r="H10644" s="115">
        <f t="shared" si="332"/>
        <v>1.0068371472522089</v>
      </c>
      <c r="I10644" s="115">
        <f t="shared" si="333"/>
        <v>69.797499999999999</v>
      </c>
    </row>
    <row r="10645" spans="1:9" hidden="1">
      <c r="A10645" s="115" t="s">
        <v>27763</v>
      </c>
      <c r="B10645" s="115" t="s">
        <v>27764</v>
      </c>
      <c r="C10645" s="115" t="s">
        <v>27765</v>
      </c>
      <c r="D10645" s="115" t="s">
        <v>2038</v>
      </c>
      <c r="E10645" s="115">
        <v>64.236599999999996</v>
      </c>
      <c r="F10645" s="674">
        <v>293.83600000000001</v>
      </c>
      <c r="G10645" s="674">
        <v>295.84500000000003</v>
      </c>
      <c r="H10645" s="115">
        <f t="shared" si="332"/>
        <v>1.0068371472522089</v>
      </c>
      <c r="I10645" s="115">
        <f t="shared" si="333"/>
        <v>64.675799999999995</v>
      </c>
    </row>
    <row r="10646" spans="1:9" hidden="1">
      <c r="A10646" s="115" t="s">
        <v>27766</v>
      </c>
      <c r="B10646" s="115" t="s">
        <v>27767</v>
      </c>
      <c r="C10646" s="115" t="s">
        <v>27768</v>
      </c>
      <c r="D10646" s="115" t="s">
        <v>2038</v>
      </c>
      <c r="E10646" s="115">
        <v>64.199299999999994</v>
      </c>
      <c r="F10646" s="674">
        <v>293.83600000000001</v>
      </c>
      <c r="G10646" s="674">
        <v>295.84500000000003</v>
      </c>
      <c r="H10646" s="115">
        <f t="shared" si="332"/>
        <v>1.0068371472522089</v>
      </c>
      <c r="I10646" s="115">
        <f t="shared" si="333"/>
        <v>64.638199999999998</v>
      </c>
    </row>
    <row r="10647" spans="1:9" hidden="1">
      <c r="A10647" s="115" t="s">
        <v>27769</v>
      </c>
      <c r="B10647" s="115" t="s">
        <v>27770</v>
      </c>
      <c r="C10647" s="115" t="s">
        <v>27771</v>
      </c>
      <c r="D10647" s="115" t="s">
        <v>2038</v>
      </c>
      <c r="E10647" s="115">
        <v>60.091500000000003</v>
      </c>
      <c r="F10647" s="674">
        <v>293.83600000000001</v>
      </c>
      <c r="G10647" s="674">
        <v>295.84500000000003</v>
      </c>
      <c r="H10647" s="115">
        <f t="shared" si="332"/>
        <v>1.0068371472522089</v>
      </c>
      <c r="I10647" s="115">
        <f t="shared" si="333"/>
        <v>60.502400000000002</v>
      </c>
    </row>
    <row r="10648" spans="1:9" hidden="1">
      <c r="A10648" s="115" t="s">
        <v>27772</v>
      </c>
      <c r="B10648" s="115" t="s">
        <v>27773</v>
      </c>
      <c r="C10648" s="115" t="s">
        <v>27774</v>
      </c>
      <c r="D10648" s="115" t="s">
        <v>2038</v>
      </c>
      <c r="E10648" s="115">
        <v>52.722999999999999</v>
      </c>
      <c r="F10648" s="674">
        <v>293.83600000000001</v>
      </c>
      <c r="G10648" s="674">
        <v>295.84500000000003</v>
      </c>
      <c r="H10648" s="115">
        <f t="shared" si="332"/>
        <v>1.0068371472522089</v>
      </c>
      <c r="I10648" s="115">
        <f t="shared" si="333"/>
        <v>53.083500000000001</v>
      </c>
    </row>
    <row r="10649" spans="1:9" hidden="1">
      <c r="A10649" s="115" t="s">
        <v>27775</v>
      </c>
      <c r="B10649" s="115" t="s">
        <v>27776</v>
      </c>
      <c r="C10649" s="115" t="s">
        <v>27777</v>
      </c>
      <c r="D10649" s="115" t="s">
        <v>1242</v>
      </c>
      <c r="E10649" s="115">
        <v>20.863900000000001</v>
      </c>
      <c r="F10649" s="674">
        <v>293.83600000000001</v>
      </c>
      <c r="G10649" s="674">
        <v>295.84500000000003</v>
      </c>
      <c r="H10649" s="115">
        <f t="shared" si="332"/>
        <v>1.0068371472522089</v>
      </c>
      <c r="I10649" s="115">
        <f t="shared" si="333"/>
        <v>21.006499999999999</v>
      </c>
    </row>
    <row r="10650" spans="1:9" hidden="1">
      <c r="A10650" s="115" t="s">
        <v>27778</v>
      </c>
      <c r="B10650" s="115" t="s">
        <v>27779</v>
      </c>
      <c r="C10650" s="115" t="s">
        <v>27780</v>
      </c>
      <c r="D10650" s="115" t="s">
        <v>2038</v>
      </c>
      <c r="E10650" s="115">
        <v>23.8598</v>
      </c>
      <c r="F10650" s="674">
        <v>293.83600000000001</v>
      </c>
      <c r="G10650" s="674">
        <v>295.84500000000003</v>
      </c>
      <c r="H10650" s="115">
        <f t="shared" si="332"/>
        <v>1.0068371472522089</v>
      </c>
      <c r="I10650" s="115">
        <f t="shared" si="333"/>
        <v>24.0229</v>
      </c>
    </row>
    <row r="10651" spans="1:9" hidden="1">
      <c r="A10651" s="115" t="s">
        <v>27781</v>
      </c>
      <c r="B10651" s="115" t="s">
        <v>27782</v>
      </c>
      <c r="C10651" s="115" t="s">
        <v>27783</v>
      </c>
      <c r="D10651" s="115" t="s">
        <v>2038</v>
      </c>
      <c r="E10651" s="115">
        <v>26.295400000000001</v>
      </c>
      <c r="F10651" s="674">
        <v>293.83600000000001</v>
      </c>
      <c r="G10651" s="674">
        <v>295.84500000000003</v>
      </c>
      <c r="H10651" s="115">
        <f t="shared" si="332"/>
        <v>1.0068371472522089</v>
      </c>
      <c r="I10651" s="115">
        <f t="shared" si="333"/>
        <v>26.475200000000001</v>
      </c>
    </row>
    <row r="10652" spans="1:9" hidden="1">
      <c r="A10652" s="115" t="s">
        <v>27784</v>
      </c>
      <c r="B10652" s="115" t="s">
        <v>27785</v>
      </c>
      <c r="C10652" s="115" t="s">
        <v>27786</v>
      </c>
      <c r="D10652" s="115" t="s">
        <v>2038</v>
      </c>
      <c r="E10652" s="115">
        <v>32.438800000000001</v>
      </c>
      <c r="F10652" s="674">
        <v>293.83600000000001</v>
      </c>
      <c r="G10652" s="674">
        <v>295.84500000000003</v>
      </c>
      <c r="H10652" s="115">
        <f t="shared" si="332"/>
        <v>1.0068371472522089</v>
      </c>
      <c r="I10652" s="115">
        <f t="shared" si="333"/>
        <v>32.660600000000002</v>
      </c>
    </row>
    <row r="10653" spans="1:9" hidden="1">
      <c r="A10653" s="115" t="s">
        <v>27787</v>
      </c>
      <c r="B10653" s="115" t="s">
        <v>27788</v>
      </c>
      <c r="C10653" s="115" t="s">
        <v>27789</v>
      </c>
      <c r="D10653" s="115" t="s">
        <v>2038</v>
      </c>
      <c r="E10653" s="115">
        <v>101.348</v>
      </c>
      <c r="F10653" s="674">
        <v>293.83600000000001</v>
      </c>
      <c r="G10653" s="674">
        <v>295.84500000000003</v>
      </c>
      <c r="H10653" s="115">
        <f t="shared" si="332"/>
        <v>1.0068371472522089</v>
      </c>
      <c r="I10653" s="115">
        <f t="shared" si="333"/>
        <v>102.04089999999999</v>
      </c>
    </row>
    <row r="10654" spans="1:9" hidden="1">
      <c r="A10654" s="115" t="s">
        <v>27790</v>
      </c>
      <c r="B10654" s="115" t="s">
        <v>27791</v>
      </c>
      <c r="C10654" s="115" t="s">
        <v>27792</v>
      </c>
      <c r="D10654" s="115" t="s">
        <v>2038</v>
      </c>
      <c r="E10654" s="115">
        <v>239.83359999999999</v>
      </c>
      <c r="F10654" s="674">
        <v>293.83600000000001</v>
      </c>
      <c r="G10654" s="674">
        <v>295.84500000000003</v>
      </c>
      <c r="H10654" s="115">
        <f t="shared" si="332"/>
        <v>1.0068371472522089</v>
      </c>
      <c r="I10654" s="115">
        <f t="shared" si="333"/>
        <v>241.4734</v>
      </c>
    </row>
    <row r="10655" spans="1:9" hidden="1">
      <c r="A10655" s="115" t="s">
        <v>27793</v>
      </c>
      <c r="B10655" s="115" t="s">
        <v>27794</v>
      </c>
      <c r="C10655" s="115" t="s">
        <v>27795</v>
      </c>
      <c r="D10655" s="115" t="s">
        <v>2038</v>
      </c>
      <c r="E10655" s="115">
        <v>360.6576</v>
      </c>
      <c r="F10655" s="674">
        <v>293.83600000000001</v>
      </c>
      <c r="G10655" s="674">
        <v>295.84500000000003</v>
      </c>
      <c r="H10655" s="115">
        <f t="shared" si="332"/>
        <v>1.0068371472522089</v>
      </c>
      <c r="I10655" s="115">
        <f t="shared" si="333"/>
        <v>363.12349999999998</v>
      </c>
    </row>
    <row r="10656" spans="1:9" hidden="1">
      <c r="A10656" s="115" t="s">
        <v>27796</v>
      </c>
      <c r="B10656" s="115" t="s">
        <v>27797</v>
      </c>
      <c r="C10656" s="115" t="s">
        <v>27798</v>
      </c>
      <c r="D10656" s="115" t="s">
        <v>2038</v>
      </c>
      <c r="E10656" s="115">
        <v>271.51280000000003</v>
      </c>
      <c r="F10656" s="674">
        <v>293.83600000000001</v>
      </c>
      <c r="G10656" s="674">
        <v>295.84500000000003</v>
      </c>
      <c r="H10656" s="115">
        <f t="shared" si="332"/>
        <v>1.0068371472522089</v>
      </c>
      <c r="I10656" s="115">
        <f t="shared" si="333"/>
        <v>273.36919999999998</v>
      </c>
    </row>
    <row r="10657" spans="1:9" hidden="1">
      <c r="A10657" s="115" t="s">
        <v>27799</v>
      </c>
      <c r="B10657" s="115" t="s">
        <v>27800</v>
      </c>
      <c r="C10657" s="115" t="s">
        <v>27801</v>
      </c>
      <c r="D10657" s="115" t="s">
        <v>2038</v>
      </c>
      <c r="E10657" s="115">
        <v>54.738300000000002</v>
      </c>
      <c r="F10657" s="674">
        <v>293.83600000000001</v>
      </c>
      <c r="G10657" s="674">
        <v>295.84500000000003</v>
      </c>
      <c r="H10657" s="115">
        <f t="shared" si="332"/>
        <v>1.0068371472522089</v>
      </c>
      <c r="I10657" s="115">
        <f t="shared" si="333"/>
        <v>55.1126</v>
      </c>
    </row>
    <row r="10658" spans="1:9" hidden="1">
      <c r="A10658" s="115" t="s">
        <v>27802</v>
      </c>
      <c r="B10658" s="115" t="s">
        <v>27803</v>
      </c>
      <c r="C10658" s="115" t="s">
        <v>27804</v>
      </c>
      <c r="D10658" s="115" t="s">
        <v>2038</v>
      </c>
      <c r="E10658" s="115">
        <v>104.955</v>
      </c>
      <c r="F10658" s="674">
        <v>293.83600000000001</v>
      </c>
      <c r="G10658" s="674">
        <v>295.84500000000003</v>
      </c>
      <c r="H10658" s="115">
        <f t="shared" si="332"/>
        <v>1.0068371472522089</v>
      </c>
      <c r="I10658" s="115">
        <f t="shared" si="333"/>
        <v>105.6726</v>
      </c>
    </row>
    <row r="10659" spans="1:9" hidden="1">
      <c r="A10659" s="115" t="s">
        <v>27805</v>
      </c>
      <c r="B10659" s="115" t="s">
        <v>27806</v>
      </c>
      <c r="C10659" s="115" t="s">
        <v>27807</v>
      </c>
      <c r="D10659" s="115" t="s">
        <v>2038</v>
      </c>
      <c r="E10659" s="115">
        <v>3.0844999999999998</v>
      </c>
      <c r="F10659" s="674">
        <v>293.83600000000001</v>
      </c>
      <c r="G10659" s="674">
        <v>295.84500000000003</v>
      </c>
      <c r="H10659" s="115">
        <f t="shared" si="332"/>
        <v>1.0068371472522089</v>
      </c>
      <c r="I10659" s="115">
        <f t="shared" si="333"/>
        <v>3.1055999999999999</v>
      </c>
    </row>
    <row r="10660" spans="1:9" hidden="1">
      <c r="A10660" s="115" t="s">
        <v>27808</v>
      </c>
      <c r="B10660" s="115" t="s">
        <v>27809</v>
      </c>
      <c r="C10660" s="115" t="s">
        <v>27810</v>
      </c>
      <c r="D10660" s="115" t="s">
        <v>2038</v>
      </c>
      <c r="E10660" s="115">
        <v>32.991500000000002</v>
      </c>
      <c r="F10660" s="674">
        <v>293.83600000000001</v>
      </c>
      <c r="G10660" s="674">
        <v>295.84500000000003</v>
      </c>
      <c r="H10660" s="115">
        <f t="shared" si="332"/>
        <v>1.0068371472522089</v>
      </c>
      <c r="I10660" s="115">
        <f t="shared" si="333"/>
        <v>33.217100000000002</v>
      </c>
    </row>
    <row r="10661" spans="1:9" hidden="1">
      <c r="A10661" s="115" t="s">
        <v>27811</v>
      </c>
      <c r="B10661" s="115" t="s">
        <v>27812</v>
      </c>
      <c r="C10661" s="115" t="s">
        <v>27813</v>
      </c>
      <c r="D10661" s="115" t="s">
        <v>2038</v>
      </c>
      <c r="E10661" s="115">
        <v>135.65700000000001</v>
      </c>
      <c r="F10661" s="674">
        <v>293.83600000000001</v>
      </c>
      <c r="G10661" s="674">
        <v>295.84500000000003</v>
      </c>
      <c r="H10661" s="115">
        <f t="shared" si="332"/>
        <v>1.0068371472522089</v>
      </c>
      <c r="I10661" s="115">
        <f t="shared" si="333"/>
        <v>136.58449999999999</v>
      </c>
    </row>
    <row r="10662" spans="1:9" hidden="1">
      <c r="A10662" s="115" t="s">
        <v>27814</v>
      </c>
      <c r="B10662" s="115" t="s">
        <v>27815</v>
      </c>
      <c r="C10662" s="115" t="s">
        <v>27816</v>
      </c>
      <c r="D10662" s="115" t="s">
        <v>2038</v>
      </c>
      <c r="E10662" s="115">
        <v>119.6994</v>
      </c>
      <c r="F10662" s="674">
        <v>293.83600000000001</v>
      </c>
      <c r="G10662" s="674">
        <v>295.84500000000003</v>
      </c>
      <c r="H10662" s="115">
        <f t="shared" si="332"/>
        <v>1.0068371472522089</v>
      </c>
      <c r="I10662" s="115">
        <f t="shared" si="333"/>
        <v>120.51779999999999</v>
      </c>
    </row>
    <row r="10663" spans="1:9" hidden="1">
      <c r="A10663" s="115" t="s">
        <v>27817</v>
      </c>
      <c r="B10663" s="115" t="s">
        <v>27818</v>
      </c>
      <c r="C10663" s="115" t="s">
        <v>27819</v>
      </c>
      <c r="D10663" s="115" t="s">
        <v>2038</v>
      </c>
      <c r="E10663" s="115">
        <v>248.26009999999999</v>
      </c>
      <c r="F10663" s="674">
        <v>293.83600000000001</v>
      </c>
      <c r="G10663" s="674">
        <v>295.84500000000003</v>
      </c>
      <c r="H10663" s="115">
        <f t="shared" si="332"/>
        <v>1.0068371472522089</v>
      </c>
      <c r="I10663" s="115">
        <f t="shared" si="333"/>
        <v>249.95750000000001</v>
      </c>
    </row>
    <row r="10664" spans="1:9" hidden="1">
      <c r="A10664" s="115" t="s">
        <v>27820</v>
      </c>
      <c r="B10664" s="115" t="s">
        <v>27821</v>
      </c>
      <c r="C10664" s="115" t="s">
        <v>27822</v>
      </c>
      <c r="D10664" s="115" t="s">
        <v>2038</v>
      </c>
      <c r="E10664" s="115">
        <v>245.1069</v>
      </c>
      <c r="F10664" s="674">
        <v>293.83600000000001</v>
      </c>
      <c r="G10664" s="674">
        <v>295.84500000000003</v>
      </c>
      <c r="H10664" s="115">
        <f t="shared" si="332"/>
        <v>1.0068371472522089</v>
      </c>
      <c r="I10664" s="115">
        <f t="shared" si="333"/>
        <v>246.78270000000001</v>
      </c>
    </row>
    <row r="10665" spans="1:9" hidden="1">
      <c r="A10665" s="115" t="s">
        <v>27823</v>
      </c>
      <c r="B10665" s="115" t="s">
        <v>27824</v>
      </c>
      <c r="C10665" s="115" t="s">
        <v>27825</v>
      </c>
      <c r="D10665" s="115" t="s">
        <v>2038</v>
      </c>
      <c r="E10665" s="115">
        <v>461.7124</v>
      </c>
      <c r="F10665" s="674">
        <v>293.83600000000001</v>
      </c>
      <c r="G10665" s="674">
        <v>295.84500000000003</v>
      </c>
      <c r="H10665" s="115">
        <f t="shared" si="332"/>
        <v>1.0068371472522089</v>
      </c>
      <c r="I10665" s="115">
        <f t="shared" si="333"/>
        <v>464.86919999999998</v>
      </c>
    </row>
    <row r="10666" spans="1:9" hidden="1">
      <c r="A10666" s="115" t="s">
        <v>27826</v>
      </c>
      <c r="B10666" s="115" t="s">
        <v>27827</v>
      </c>
      <c r="C10666" s="115" t="s">
        <v>27828</v>
      </c>
      <c r="D10666" s="115" t="s">
        <v>2038</v>
      </c>
      <c r="E10666" s="115">
        <v>566.58150000000001</v>
      </c>
      <c r="F10666" s="674">
        <v>293.83600000000001</v>
      </c>
      <c r="G10666" s="674">
        <v>295.84500000000003</v>
      </c>
      <c r="H10666" s="115">
        <f t="shared" si="332"/>
        <v>1.0068371472522089</v>
      </c>
      <c r="I10666" s="115">
        <f t="shared" si="333"/>
        <v>570.45529999999997</v>
      </c>
    </row>
    <row r="10667" spans="1:9" hidden="1">
      <c r="A10667" s="115" t="s">
        <v>27829</v>
      </c>
      <c r="B10667" s="115" t="s">
        <v>27830</v>
      </c>
      <c r="C10667" s="115" t="s">
        <v>27831</v>
      </c>
      <c r="D10667" s="115" t="s">
        <v>2038</v>
      </c>
      <c r="E10667" s="115">
        <v>612.69749999999999</v>
      </c>
      <c r="F10667" s="674">
        <v>293.83600000000001</v>
      </c>
      <c r="G10667" s="674">
        <v>295.84500000000003</v>
      </c>
      <c r="H10667" s="115">
        <f t="shared" si="332"/>
        <v>1.0068371472522089</v>
      </c>
      <c r="I10667" s="115">
        <f t="shared" si="333"/>
        <v>616.88660000000004</v>
      </c>
    </row>
    <row r="10668" spans="1:9" hidden="1">
      <c r="A10668" s="115" t="s">
        <v>27832</v>
      </c>
      <c r="B10668" s="115" t="s">
        <v>27833</v>
      </c>
      <c r="C10668" s="115" t="s">
        <v>27834</v>
      </c>
      <c r="D10668" s="115" t="s">
        <v>2038</v>
      </c>
      <c r="E10668" s="115">
        <v>767.11990000000003</v>
      </c>
      <c r="F10668" s="674">
        <v>293.83600000000001</v>
      </c>
      <c r="G10668" s="674">
        <v>295.84500000000003</v>
      </c>
      <c r="H10668" s="115">
        <f t="shared" si="332"/>
        <v>1.0068371472522089</v>
      </c>
      <c r="I10668" s="115">
        <f t="shared" si="333"/>
        <v>772.36479999999995</v>
      </c>
    </row>
    <row r="10669" spans="1:9" hidden="1">
      <c r="A10669" s="115" t="s">
        <v>27835</v>
      </c>
      <c r="B10669" s="115" t="s">
        <v>27836</v>
      </c>
      <c r="C10669" s="115" t="s">
        <v>27837</v>
      </c>
      <c r="D10669" s="115" t="s">
        <v>1242</v>
      </c>
      <c r="E10669" s="115">
        <v>93.398799999999994</v>
      </c>
      <c r="F10669" s="674">
        <v>293.83600000000001</v>
      </c>
      <c r="G10669" s="674">
        <v>295.84500000000003</v>
      </c>
      <c r="H10669" s="115">
        <f t="shared" si="332"/>
        <v>1.0068371472522089</v>
      </c>
      <c r="I10669" s="115">
        <f t="shared" si="333"/>
        <v>94.037400000000005</v>
      </c>
    </row>
    <row r="10670" spans="1:9" hidden="1">
      <c r="A10670" s="115" t="s">
        <v>27838</v>
      </c>
      <c r="B10670" s="115" t="s">
        <v>27839</v>
      </c>
      <c r="C10670" s="115" t="s">
        <v>27840</v>
      </c>
      <c r="D10670" s="115" t="s">
        <v>1242</v>
      </c>
      <c r="E10670" s="115">
        <v>100.9701</v>
      </c>
      <c r="F10670" s="674">
        <v>293.83600000000001</v>
      </c>
      <c r="G10670" s="674">
        <v>295.84500000000003</v>
      </c>
      <c r="H10670" s="115">
        <f t="shared" si="332"/>
        <v>1.0068371472522089</v>
      </c>
      <c r="I10670" s="115">
        <f t="shared" si="333"/>
        <v>101.6604</v>
      </c>
    </row>
    <row r="10671" spans="1:9" hidden="1">
      <c r="A10671" s="115" t="s">
        <v>27841</v>
      </c>
      <c r="B10671" s="115" t="s">
        <v>27842</v>
      </c>
      <c r="C10671" s="115" t="s">
        <v>27843</v>
      </c>
      <c r="D10671" s="115" t="s">
        <v>1242</v>
      </c>
      <c r="E10671" s="115">
        <v>129.67259999999999</v>
      </c>
      <c r="F10671" s="674">
        <v>293.83600000000001</v>
      </c>
      <c r="G10671" s="674">
        <v>295.84500000000003</v>
      </c>
      <c r="H10671" s="115">
        <f t="shared" si="332"/>
        <v>1.0068371472522089</v>
      </c>
      <c r="I10671" s="115">
        <f t="shared" si="333"/>
        <v>130.5592</v>
      </c>
    </row>
    <row r="10672" spans="1:9" hidden="1">
      <c r="A10672" s="115" t="s">
        <v>27844</v>
      </c>
      <c r="B10672" s="115" t="s">
        <v>27845</v>
      </c>
      <c r="C10672" s="115" t="s">
        <v>27846</v>
      </c>
      <c r="D10672" s="115" t="s">
        <v>1242</v>
      </c>
      <c r="E10672" s="115">
        <v>44.350099999999998</v>
      </c>
      <c r="F10672" s="674">
        <v>293.83600000000001</v>
      </c>
      <c r="G10672" s="674">
        <v>295.84500000000003</v>
      </c>
      <c r="H10672" s="115">
        <f t="shared" si="332"/>
        <v>1.0068371472522089</v>
      </c>
      <c r="I10672" s="115">
        <f t="shared" si="333"/>
        <v>44.653300000000002</v>
      </c>
    </row>
    <row r="10673" spans="1:9" hidden="1">
      <c r="A10673" s="115" t="s">
        <v>27847</v>
      </c>
      <c r="B10673" s="115" t="s">
        <v>27848</v>
      </c>
      <c r="C10673" s="115" t="s">
        <v>27849</v>
      </c>
      <c r="D10673" s="115" t="s">
        <v>1242</v>
      </c>
      <c r="E10673" s="115">
        <v>82.484700000000004</v>
      </c>
      <c r="F10673" s="674">
        <v>293.83600000000001</v>
      </c>
      <c r="G10673" s="674">
        <v>295.84500000000003</v>
      </c>
      <c r="H10673" s="115">
        <f t="shared" si="332"/>
        <v>1.0068371472522089</v>
      </c>
      <c r="I10673" s="115">
        <f t="shared" si="333"/>
        <v>83.048699999999997</v>
      </c>
    </row>
    <row r="10674" spans="1:9" hidden="1">
      <c r="A10674" s="115" t="s">
        <v>27850</v>
      </c>
      <c r="B10674" s="115" t="s">
        <v>27851</v>
      </c>
      <c r="C10674" s="115" t="s">
        <v>27852</v>
      </c>
      <c r="D10674" s="115" t="s">
        <v>2038</v>
      </c>
      <c r="E10674" s="115">
        <v>520.12419999999997</v>
      </c>
      <c r="F10674" s="674">
        <v>293.83600000000001</v>
      </c>
      <c r="G10674" s="674">
        <v>295.84500000000003</v>
      </c>
      <c r="H10674" s="115">
        <f t="shared" si="332"/>
        <v>1.0068371472522089</v>
      </c>
      <c r="I10674" s="115">
        <f t="shared" si="333"/>
        <v>523.68039999999996</v>
      </c>
    </row>
    <row r="10675" spans="1:9" hidden="1">
      <c r="A10675" s="115" t="s">
        <v>27853</v>
      </c>
      <c r="B10675" s="115" t="s">
        <v>27854</v>
      </c>
      <c r="C10675" s="115" t="s">
        <v>27855</v>
      </c>
      <c r="D10675" s="115" t="s">
        <v>2038</v>
      </c>
      <c r="E10675" s="115">
        <v>539.11739999999998</v>
      </c>
      <c r="F10675" s="674">
        <v>293.83600000000001</v>
      </c>
      <c r="G10675" s="674">
        <v>295.84500000000003</v>
      </c>
      <c r="H10675" s="115">
        <f t="shared" si="332"/>
        <v>1.0068371472522089</v>
      </c>
      <c r="I10675" s="115">
        <f t="shared" si="333"/>
        <v>542.80340000000001</v>
      </c>
    </row>
    <row r="10676" spans="1:9" hidden="1">
      <c r="A10676" s="115" t="s">
        <v>27856</v>
      </c>
      <c r="B10676" s="115" t="s">
        <v>27857</v>
      </c>
      <c r="C10676" s="115" t="s">
        <v>27858</v>
      </c>
      <c r="D10676" s="115" t="s">
        <v>1242</v>
      </c>
      <c r="E10676" s="115">
        <v>84.570700000000002</v>
      </c>
      <c r="F10676" s="674">
        <v>293.83600000000001</v>
      </c>
      <c r="G10676" s="674">
        <v>295.84500000000003</v>
      </c>
      <c r="H10676" s="115">
        <f t="shared" si="332"/>
        <v>1.0068371472522089</v>
      </c>
      <c r="I10676" s="115">
        <f t="shared" si="333"/>
        <v>85.148899999999998</v>
      </c>
    </row>
    <row r="10677" spans="1:9" hidden="1">
      <c r="A10677" s="115" t="s">
        <v>27859</v>
      </c>
      <c r="B10677" s="115" t="s">
        <v>27860</v>
      </c>
      <c r="C10677" s="115" t="s">
        <v>27861</v>
      </c>
      <c r="D10677" s="115" t="s">
        <v>2038</v>
      </c>
      <c r="E10677" s="115">
        <v>504.07420000000002</v>
      </c>
      <c r="F10677" s="674">
        <v>293.83600000000001</v>
      </c>
      <c r="G10677" s="674">
        <v>295.84500000000003</v>
      </c>
      <c r="H10677" s="115">
        <f t="shared" si="332"/>
        <v>1.0068371472522089</v>
      </c>
      <c r="I10677" s="115">
        <f t="shared" si="333"/>
        <v>507.5206</v>
      </c>
    </row>
    <row r="10678" spans="1:9" hidden="1">
      <c r="A10678" s="115" t="s">
        <v>27862</v>
      </c>
      <c r="B10678" s="115" t="s">
        <v>27863</v>
      </c>
      <c r="C10678" s="115" t="s">
        <v>27864</v>
      </c>
      <c r="D10678" s="115" t="s">
        <v>2038</v>
      </c>
      <c r="E10678" s="115">
        <v>539.11739999999998</v>
      </c>
      <c r="F10678" s="674">
        <v>293.83600000000001</v>
      </c>
      <c r="G10678" s="674">
        <v>295.84500000000003</v>
      </c>
      <c r="H10678" s="115">
        <f t="shared" si="332"/>
        <v>1.0068371472522089</v>
      </c>
      <c r="I10678" s="115">
        <f t="shared" si="333"/>
        <v>542.80340000000001</v>
      </c>
    </row>
    <row r="10679" spans="1:9" hidden="1">
      <c r="A10679" s="115" t="s">
        <v>27865</v>
      </c>
      <c r="B10679" s="115" t="s">
        <v>27866</v>
      </c>
      <c r="C10679" s="115" t="s">
        <v>27867</v>
      </c>
      <c r="D10679" s="115" t="s">
        <v>2038</v>
      </c>
      <c r="E10679" s="115">
        <v>743.82619999999997</v>
      </c>
      <c r="F10679" s="674">
        <v>293.83600000000001</v>
      </c>
      <c r="G10679" s="674">
        <v>295.84500000000003</v>
      </c>
      <c r="H10679" s="115">
        <f t="shared" si="332"/>
        <v>1.0068371472522089</v>
      </c>
      <c r="I10679" s="115">
        <f t="shared" si="333"/>
        <v>748.91179999999997</v>
      </c>
    </row>
    <row r="10680" spans="1:9" hidden="1">
      <c r="A10680" s="115" t="s">
        <v>27868</v>
      </c>
      <c r="B10680" s="115" t="s">
        <v>27869</v>
      </c>
      <c r="C10680" s="115" t="s">
        <v>27870</v>
      </c>
      <c r="D10680" s="115" t="s">
        <v>2038</v>
      </c>
      <c r="E10680" s="115">
        <v>1098.2901999999999</v>
      </c>
      <c r="F10680" s="674">
        <v>293.83600000000001</v>
      </c>
      <c r="G10680" s="674">
        <v>295.84500000000003</v>
      </c>
      <c r="H10680" s="115">
        <f t="shared" si="332"/>
        <v>1.0068371472522089</v>
      </c>
      <c r="I10680" s="115">
        <f t="shared" si="333"/>
        <v>1105.7994000000001</v>
      </c>
    </row>
    <row r="10681" spans="1:9" hidden="1">
      <c r="A10681" s="115" t="s">
        <v>27871</v>
      </c>
      <c r="B10681" s="115" t="s">
        <v>27872</v>
      </c>
      <c r="C10681" s="115" t="s">
        <v>27873</v>
      </c>
      <c r="D10681" s="115" t="s">
        <v>2038</v>
      </c>
      <c r="E10681" s="115">
        <v>1123.0669</v>
      </c>
      <c r="F10681" s="674">
        <v>293.83600000000001</v>
      </c>
      <c r="G10681" s="674">
        <v>295.84500000000003</v>
      </c>
      <c r="H10681" s="115">
        <f t="shared" si="332"/>
        <v>1.0068371472522089</v>
      </c>
      <c r="I10681" s="115">
        <f t="shared" si="333"/>
        <v>1130.7455</v>
      </c>
    </row>
    <row r="10682" spans="1:9" hidden="1">
      <c r="A10682" s="115" t="s">
        <v>27874</v>
      </c>
      <c r="B10682" s="115" t="s">
        <v>27875</v>
      </c>
      <c r="C10682" s="115" t="s">
        <v>27876</v>
      </c>
      <c r="D10682" s="115" t="s">
        <v>2038</v>
      </c>
      <c r="E10682" s="115">
        <v>38.233499999999999</v>
      </c>
      <c r="F10682" s="674">
        <v>293.83600000000001</v>
      </c>
      <c r="G10682" s="674">
        <v>295.84500000000003</v>
      </c>
      <c r="H10682" s="115">
        <f t="shared" si="332"/>
        <v>1.0068371472522089</v>
      </c>
      <c r="I10682" s="115">
        <f t="shared" si="333"/>
        <v>38.494900000000001</v>
      </c>
    </row>
    <row r="10683" spans="1:9" hidden="1">
      <c r="A10683" s="115" t="s">
        <v>27877</v>
      </c>
      <c r="B10683" s="115" t="s">
        <v>27878</v>
      </c>
      <c r="C10683" s="115" t="s">
        <v>27879</v>
      </c>
      <c r="D10683" s="115" t="s">
        <v>2038</v>
      </c>
      <c r="E10683" s="115">
        <v>1226.0284999999999</v>
      </c>
      <c r="F10683" s="674">
        <v>293.83600000000001</v>
      </c>
      <c r="G10683" s="674">
        <v>295.84500000000003</v>
      </c>
      <c r="H10683" s="115">
        <f t="shared" si="332"/>
        <v>1.0068371472522089</v>
      </c>
      <c r="I10683" s="115">
        <f t="shared" si="333"/>
        <v>1234.4110000000001</v>
      </c>
    </row>
    <row r="10684" spans="1:9" hidden="1">
      <c r="A10684" s="115" t="s">
        <v>27880</v>
      </c>
      <c r="B10684" s="115" t="s">
        <v>27881</v>
      </c>
      <c r="C10684" s="115" t="s">
        <v>27882</v>
      </c>
      <c r="D10684" s="115" t="s">
        <v>2038</v>
      </c>
      <c r="E10684" s="115">
        <v>259.95260000000002</v>
      </c>
      <c r="F10684" s="674">
        <v>293.83600000000001</v>
      </c>
      <c r="G10684" s="674">
        <v>295.84500000000003</v>
      </c>
      <c r="H10684" s="115">
        <f t="shared" si="332"/>
        <v>1.0068371472522089</v>
      </c>
      <c r="I10684" s="115">
        <f t="shared" si="333"/>
        <v>261.72989999999999</v>
      </c>
    </row>
    <row r="10685" spans="1:9" hidden="1">
      <c r="A10685" s="115" t="s">
        <v>27883</v>
      </c>
      <c r="B10685" s="115" t="s">
        <v>27884</v>
      </c>
      <c r="C10685" s="115" t="s">
        <v>27885</v>
      </c>
      <c r="D10685" s="115" t="s">
        <v>2038</v>
      </c>
      <c r="E10685" s="115">
        <v>163.02590000000001</v>
      </c>
      <c r="F10685" s="674">
        <v>293.83600000000001</v>
      </c>
      <c r="G10685" s="674">
        <v>295.84500000000003</v>
      </c>
      <c r="H10685" s="115">
        <f t="shared" si="332"/>
        <v>1.0068371472522089</v>
      </c>
      <c r="I10685" s="115">
        <f t="shared" si="333"/>
        <v>164.1405</v>
      </c>
    </row>
    <row r="10686" spans="1:9" hidden="1">
      <c r="A10686" s="115" t="s">
        <v>27886</v>
      </c>
      <c r="B10686" s="115" t="s">
        <v>27887</v>
      </c>
      <c r="C10686" s="115" t="s">
        <v>27888</v>
      </c>
      <c r="D10686" s="115" t="s">
        <v>2038</v>
      </c>
      <c r="E10686" s="115">
        <v>181.65350000000001</v>
      </c>
      <c r="F10686" s="674">
        <v>293.83600000000001</v>
      </c>
      <c r="G10686" s="674">
        <v>295.84500000000003</v>
      </c>
      <c r="H10686" s="115">
        <f t="shared" si="332"/>
        <v>1.0068371472522089</v>
      </c>
      <c r="I10686" s="115">
        <f t="shared" si="333"/>
        <v>182.8955</v>
      </c>
    </row>
    <row r="10687" spans="1:9" hidden="1">
      <c r="A10687" s="115" t="s">
        <v>27889</v>
      </c>
      <c r="B10687" s="115" t="s">
        <v>27890</v>
      </c>
      <c r="C10687" s="115" t="s">
        <v>27891</v>
      </c>
      <c r="D10687" s="115" t="s">
        <v>2038</v>
      </c>
      <c r="E10687" s="115">
        <v>74.479299999999995</v>
      </c>
      <c r="F10687" s="674">
        <v>293.83600000000001</v>
      </c>
      <c r="G10687" s="674">
        <v>295.84500000000003</v>
      </c>
      <c r="H10687" s="115">
        <f t="shared" si="332"/>
        <v>1.0068371472522089</v>
      </c>
      <c r="I10687" s="115">
        <f t="shared" si="333"/>
        <v>74.988500000000002</v>
      </c>
    </row>
    <row r="10688" spans="1:9" hidden="1">
      <c r="A10688" s="115" t="s">
        <v>27892</v>
      </c>
      <c r="B10688" s="115" t="s">
        <v>27893</v>
      </c>
      <c r="C10688" s="115" t="s">
        <v>27894</v>
      </c>
      <c r="D10688" s="115" t="s">
        <v>2038</v>
      </c>
      <c r="E10688" s="115">
        <v>82.205500000000001</v>
      </c>
      <c r="F10688" s="674">
        <v>293.83600000000001</v>
      </c>
      <c r="G10688" s="674">
        <v>295.84500000000003</v>
      </c>
      <c r="H10688" s="115">
        <f t="shared" si="332"/>
        <v>1.0068371472522089</v>
      </c>
      <c r="I10688" s="115">
        <f t="shared" si="333"/>
        <v>82.767600000000002</v>
      </c>
    </row>
    <row r="10689" spans="1:9" hidden="1">
      <c r="A10689" s="115" t="s">
        <v>27895</v>
      </c>
      <c r="B10689" s="115" t="s">
        <v>27896</v>
      </c>
      <c r="C10689" s="115" t="s">
        <v>27897</v>
      </c>
      <c r="D10689" s="115" t="s">
        <v>2038</v>
      </c>
      <c r="E10689" s="115">
        <v>64.106899999999996</v>
      </c>
      <c r="F10689" s="674">
        <v>293.83600000000001</v>
      </c>
      <c r="G10689" s="674">
        <v>295.84500000000003</v>
      </c>
      <c r="H10689" s="115">
        <f t="shared" si="332"/>
        <v>1.0068371472522089</v>
      </c>
      <c r="I10689" s="115">
        <f t="shared" si="333"/>
        <v>64.545199999999994</v>
      </c>
    </row>
    <row r="10690" spans="1:9" hidden="1">
      <c r="A10690" s="115" t="s">
        <v>27898</v>
      </c>
      <c r="B10690" s="115" t="s">
        <v>27899</v>
      </c>
      <c r="C10690" s="115" t="s">
        <v>27900</v>
      </c>
      <c r="D10690" s="115" t="s">
        <v>2038</v>
      </c>
      <c r="E10690" s="115">
        <v>59</v>
      </c>
      <c r="F10690" s="674">
        <v>293.83600000000001</v>
      </c>
      <c r="G10690" s="674">
        <v>295.84500000000003</v>
      </c>
      <c r="H10690" s="115">
        <f t="shared" si="332"/>
        <v>1.0068371472522089</v>
      </c>
      <c r="I10690" s="115">
        <f t="shared" si="333"/>
        <v>59.403399999999998</v>
      </c>
    </row>
    <row r="10691" spans="1:9" hidden="1">
      <c r="A10691" s="115" t="s">
        <v>27901</v>
      </c>
      <c r="B10691" s="115" t="s">
        <v>27902</v>
      </c>
      <c r="C10691" s="115" t="s">
        <v>27903</v>
      </c>
      <c r="D10691" s="115" t="s">
        <v>2038</v>
      </c>
      <c r="E10691" s="115">
        <v>168.64</v>
      </c>
      <c r="F10691" s="674">
        <v>293.83600000000001</v>
      </c>
      <c r="G10691" s="674">
        <v>295.84500000000003</v>
      </c>
      <c r="H10691" s="115">
        <f t="shared" si="332"/>
        <v>1.0068371472522089</v>
      </c>
      <c r="I10691" s="115">
        <f t="shared" si="333"/>
        <v>169.79300000000001</v>
      </c>
    </row>
    <row r="10692" spans="1:9" hidden="1">
      <c r="A10692" s="115" t="s">
        <v>27904</v>
      </c>
      <c r="B10692" s="115" t="s">
        <v>27905</v>
      </c>
      <c r="C10692" s="115" t="s">
        <v>27906</v>
      </c>
      <c r="D10692" s="115" t="s">
        <v>2038</v>
      </c>
      <c r="E10692" s="115">
        <v>123.8895</v>
      </c>
      <c r="F10692" s="674">
        <v>293.83600000000001</v>
      </c>
      <c r="G10692" s="674">
        <v>295.84500000000003</v>
      </c>
      <c r="H10692" s="115">
        <f t="shared" si="332"/>
        <v>1.0068371472522089</v>
      </c>
      <c r="I10692" s="115">
        <f t="shared" si="333"/>
        <v>124.7366</v>
      </c>
    </row>
    <row r="10693" spans="1:9" hidden="1">
      <c r="A10693" s="115" t="s">
        <v>27907</v>
      </c>
      <c r="B10693" s="115" t="s">
        <v>27908</v>
      </c>
      <c r="C10693" s="115" t="s">
        <v>27909</v>
      </c>
      <c r="D10693" s="115" t="s">
        <v>2038</v>
      </c>
      <c r="E10693" s="115">
        <v>186.46850000000001</v>
      </c>
      <c r="F10693" s="674">
        <v>293.83600000000001</v>
      </c>
      <c r="G10693" s="674">
        <v>295.84500000000003</v>
      </c>
      <c r="H10693" s="115">
        <f t="shared" ref="H10693:H10756" si="334">G10693/F10693</f>
        <v>1.0068371472522089</v>
      </c>
      <c r="I10693" s="115">
        <f t="shared" ref="I10693:I10756" si="335">ROUND(H10693*E10693,4)</f>
        <v>187.74340000000001</v>
      </c>
    </row>
    <row r="10694" spans="1:9" hidden="1">
      <c r="A10694" s="115" t="s">
        <v>27910</v>
      </c>
      <c r="B10694" s="115" t="s">
        <v>27911</v>
      </c>
      <c r="C10694" s="115" t="s">
        <v>27912</v>
      </c>
      <c r="D10694" s="115" t="s">
        <v>2038</v>
      </c>
      <c r="E10694" s="115">
        <v>157.24639999999999</v>
      </c>
      <c r="F10694" s="674">
        <v>293.83600000000001</v>
      </c>
      <c r="G10694" s="674">
        <v>295.84500000000003</v>
      </c>
      <c r="H10694" s="115">
        <f t="shared" si="334"/>
        <v>1.0068371472522089</v>
      </c>
      <c r="I10694" s="115">
        <f t="shared" si="335"/>
        <v>158.32149999999999</v>
      </c>
    </row>
    <row r="10695" spans="1:9" hidden="1">
      <c r="A10695" s="115" t="s">
        <v>27913</v>
      </c>
      <c r="B10695" s="115" t="s">
        <v>27914</v>
      </c>
      <c r="C10695" s="115" t="s">
        <v>27915</v>
      </c>
      <c r="D10695" s="115" t="s">
        <v>2038</v>
      </c>
      <c r="E10695" s="115">
        <v>131.82839999999999</v>
      </c>
      <c r="F10695" s="674">
        <v>293.83600000000001</v>
      </c>
      <c r="G10695" s="674">
        <v>295.84500000000003</v>
      </c>
      <c r="H10695" s="115">
        <f t="shared" si="334"/>
        <v>1.0068371472522089</v>
      </c>
      <c r="I10695" s="115">
        <f t="shared" si="335"/>
        <v>132.72970000000001</v>
      </c>
    </row>
    <row r="10696" spans="1:9" hidden="1">
      <c r="A10696" s="115" t="s">
        <v>27916</v>
      </c>
      <c r="B10696" s="115" t="s">
        <v>27917</v>
      </c>
      <c r="C10696" s="115" t="s">
        <v>27918</v>
      </c>
      <c r="D10696" s="115" t="s">
        <v>2038</v>
      </c>
      <c r="E10696" s="115">
        <v>171.5761</v>
      </c>
      <c r="F10696" s="674">
        <v>293.83600000000001</v>
      </c>
      <c r="G10696" s="674">
        <v>295.84500000000003</v>
      </c>
      <c r="H10696" s="115">
        <f t="shared" si="334"/>
        <v>1.0068371472522089</v>
      </c>
      <c r="I10696" s="115">
        <f t="shared" si="335"/>
        <v>172.7492</v>
      </c>
    </row>
    <row r="10697" spans="1:9" hidden="1">
      <c r="A10697" s="115" t="s">
        <v>27919</v>
      </c>
      <c r="B10697" s="115" t="s">
        <v>27920</v>
      </c>
      <c r="C10697" s="115" t="s">
        <v>27921</v>
      </c>
      <c r="D10697" s="115" t="s">
        <v>2038</v>
      </c>
      <c r="E10697" s="115">
        <v>211.32380000000001</v>
      </c>
      <c r="F10697" s="674">
        <v>293.83600000000001</v>
      </c>
      <c r="G10697" s="674">
        <v>295.84500000000003</v>
      </c>
      <c r="H10697" s="115">
        <f t="shared" si="334"/>
        <v>1.0068371472522089</v>
      </c>
      <c r="I10697" s="115">
        <f t="shared" si="335"/>
        <v>212.7687</v>
      </c>
    </row>
    <row r="10698" spans="1:9" hidden="1">
      <c r="A10698" s="115" t="s">
        <v>27922</v>
      </c>
      <c r="B10698" s="115" t="s">
        <v>27923</v>
      </c>
      <c r="C10698" s="115" t="s">
        <v>27924</v>
      </c>
      <c r="D10698" s="115" t="s">
        <v>2038</v>
      </c>
      <c r="E10698" s="115">
        <v>45.994300000000003</v>
      </c>
      <c r="F10698" s="674">
        <v>293.83600000000001</v>
      </c>
      <c r="G10698" s="674">
        <v>295.84500000000003</v>
      </c>
      <c r="H10698" s="115">
        <f t="shared" si="334"/>
        <v>1.0068371472522089</v>
      </c>
      <c r="I10698" s="115">
        <f t="shared" si="335"/>
        <v>46.308799999999998</v>
      </c>
    </row>
    <row r="10699" spans="1:9" hidden="1">
      <c r="A10699" s="115" t="s">
        <v>27925</v>
      </c>
      <c r="B10699" s="115" t="s">
        <v>27926</v>
      </c>
      <c r="C10699" s="115" t="s">
        <v>27927</v>
      </c>
      <c r="D10699" s="115" t="s">
        <v>2038</v>
      </c>
      <c r="E10699" s="115">
        <v>42.03</v>
      </c>
      <c r="F10699" s="674">
        <v>293.83600000000001</v>
      </c>
      <c r="G10699" s="674">
        <v>295.84500000000003</v>
      </c>
      <c r="H10699" s="115">
        <f t="shared" si="334"/>
        <v>1.0068371472522089</v>
      </c>
      <c r="I10699" s="115">
        <f t="shared" si="335"/>
        <v>42.317399999999999</v>
      </c>
    </row>
    <row r="10700" spans="1:9" hidden="1">
      <c r="A10700" s="115" t="s">
        <v>27928</v>
      </c>
      <c r="B10700" s="115" t="s">
        <v>27929</v>
      </c>
      <c r="C10700" s="115" t="s">
        <v>27930</v>
      </c>
      <c r="D10700" s="115" t="s">
        <v>2038</v>
      </c>
      <c r="E10700" s="115">
        <v>61.435699999999997</v>
      </c>
      <c r="F10700" s="674">
        <v>293.83600000000001</v>
      </c>
      <c r="G10700" s="674">
        <v>295.84500000000003</v>
      </c>
      <c r="H10700" s="115">
        <f t="shared" si="334"/>
        <v>1.0068371472522089</v>
      </c>
      <c r="I10700" s="115">
        <f t="shared" si="335"/>
        <v>61.855699999999999</v>
      </c>
    </row>
    <row r="10701" spans="1:9" hidden="1">
      <c r="A10701" s="115" t="s">
        <v>27931</v>
      </c>
      <c r="B10701" s="115" t="s">
        <v>27932</v>
      </c>
      <c r="C10701" s="115" t="s">
        <v>27933</v>
      </c>
      <c r="D10701" s="115" t="s">
        <v>2038</v>
      </c>
      <c r="E10701" s="115">
        <v>66.233099999999993</v>
      </c>
      <c r="F10701" s="674">
        <v>293.83600000000001</v>
      </c>
      <c r="G10701" s="674">
        <v>295.84500000000003</v>
      </c>
      <c r="H10701" s="115">
        <f t="shared" si="334"/>
        <v>1.0068371472522089</v>
      </c>
      <c r="I10701" s="115">
        <f t="shared" si="335"/>
        <v>66.685900000000004</v>
      </c>
    </row>
    <row r="10702" spans="1:9" hidden="1">
      <c r="A10702" s="115" t="s">
        <v>27934</v>
      </c>
      <c r="B10702" s="115" t="s">
        <v>27935</v>
      </c>
      <c r="C10702" s="115" t="s">
        <v>27936</v>
      </c>
      <c r="D10702" s="115" t="s">
        <v>2038</v>
      </c>
      <c r="E10702" s="115">
        <v>61.484200000000001</v>
      </c>
      <c r="F10702" s="674">
        <v>293.83600000000001</v>
      </c>
      <c r="G10702" s="674">
        <v>295.84500000000003</v>
      </c>
      <c r="H10702" s="115">
        <f t="shared" si="334"/>
        <v>1.0068371472522089</v>
      </c>
      <c r="I10702" s="115">
        <f t="shared" si="335"/>
        <v>61.904600000000002</v>
      </c>
    </row>
    <row r="10703" spans="1:9" hidden="1">
      <c r="A10703" s="115" t="s">
        <v>27937</v>
      </c>
      <c r="B10703" s="115" t="s">
        <v>27938</v>
      </c>
      <c r="C10703" s="115" t="s">
        <v>27939</v>
      </c>
      <c r="D10703" s="115" t="s">
        <v>2038</v>
      </c>
      <c r="E10703" s="115">
        <v>56.585099999999997</v>
      </c>
      <c r="F10703" s="674">
        <v>293.83600000000001</v>
      </c>
      <c r="G10703" s="674">
        <v>295.84500000000003</v>
      </c>
      <c r="H10703" s="115">
        <f t="shared" si="334"/>
        <v>1.0068371472522089</v>
      </c>
      <c r="I10703" s="115">
        <f t="shared" si="335"/>
        <v>56.972000000000001</v>
      </c>
    </row>
    <row r="10704" spans="1:9" hidden="1">
      <c r="A10704" s="115" t="s">
        <v>27940</v>
      </c>
      <c r="B10704" s="115" t="s">
        <v>27941</v>
      </c>
      <c r="C10704" s="115" t="s">
        <v>27942</v>
      </c>
      <c r="D10704" s="115" t="s">
        <v>1242</v>
      </c>
      <c r="E10704" s="115">
        <v>21.8047</v>
      </c>
      <c r="F10704" s="674">
        <v>293.83600000000001</v>
      </c>
      <c r="G10704" s="674">
        <v>295.84500000000003</v>
      </c>
      <c r="H10704" s="115">
        <f t="shared" si="334"/>
        <v>1.0068371472522089</v>
      </c>
      <c r="I10704" s="115">
        <f t="shared" si="335"/>
        <v>21.953800000000001</v>
      </c>
    </row>
    <row r="10705" spans="1:9" hidden="1">
      <c r="A10705" s="115" t="s">
        <v>27943</v>
      </c>
      <c r="B10705" s="115" t="s">
        <v>27944</v>
      </c>
      <c r="C10705" s="115" t="s">
        <v>27945</v>
      </c>
      <c r="D10705" s="115" t="s">
        <v>1242</v>
      </c>
      <c r="E10705" s="115">
        <v>29.570799999999998</v>
      </c>
      <c r="F10705" s="674">
        <v>293.83600000000001</v>
      </c>
      <c r="G10705" s="674">
        <v>295.84500000000003</v>
      </c>
      <c r="H10705" s="115">
        <f t="shared" si="334"/>
        <v>1.0068371472522089</v>
      </c>
      <c r="I10705" s="115">
        <f t="shared" si="335"/>
        <v>29.773</v>
      </c>
    </row>
    <row r="10706" spans="1:9" hidden="1">
      <c r="A10706" s="115" t="s">
        <v>27946</v>
      </c>
      <c r="B10706" s="115" t="s">
        <v>27947</v>
      </c>
      <c r="C10706" s="115" t="s">
        <v>27948</v>
      </c>
      <c r="D10706" s="115" t="s">
        <v>1242</v>
      </c>
      <c r="E10706" s="115">
        <v>17.640499999999999</v>
      </c>
      <c r="F10706" s="674">
        <v>293.83600000000001</v>
      </c>
      <c r="G10706" s="674">
        <v>295.84500000000003</v>
      </c>
      <c r="H10706" s="115">
        <f t="shared" si="334"/>
        <v>1.0068371472522089</v>
      </c>
      <c r="I10706" s="115">
        <f t="shared" si="335"/>
        <v>17.761099999999999</v>
      </c>
    </row>
    <row r="10707" spans="1:9" hidden="1">
      <c r="A10707" s="115" t="s">
        <v>27949</v>
      </c>
      <c r="B10707" s="115" t="s">
        <v>27950</v>
      </c>
      <c r="C10707" s="115" t="s">
        <v>27951</v>
      </c>
      <c r="D10707" s="115" t="s">
        <v>2038</v>
      </c>
      <c r="E10707" s="115">
        <v>42.190899999999999</v>
      </c>
      <c r="F10707" s="674">
        <v>293.83600000000001</v>
      </c>
      <c r="G10707" s="674">
        <v>295.84500000000003</v>
      </c>
      <c r="H10707" s="115">
        <f t="shared" si="334"/>
        <v>1.0068371472522089</v>
      </c>
      <c r="I10707" s="115">
        <f t="shared" si="335"/>
        <v>42.479399999999998</v>
      </c>
    </row>
    <row r="10708" spans="1:9" hidden="1">
      <c r="A10708" s="115" t="s">
        <v>27952</v>
      </c>
      <c r="B10708" s="115" t="s">
        <v>27953</v>
      </c>
      <c r="C10708" s="115" t="s">
        <v>27954</v>
      </c>
      <c r="D10708" s="115" t="s">
        <v>2038</v>
      </c>
      <c r="E10708" s="115">
        <v>73.639300000000006</v>
      </c>
      <c r="F10708" s="674">
        <v>293.83600000000001</v>
      </c>
      <c r="G10708" s="674">
        <v>295.84500000000003</v>
      </c>
      <c r="H10708" s="115">
        <f t="shared" si="334"/>
        <v>1.0068371472522089</v>
      </c>
      <c r="I10708" s="115">
        <f t="shared" si="335"/>
        <v>74.142799999999994</v>
      </c>
    </row>
    <row r="10709" spans="1:9" hidden="1">
      <c r="A10709" s="115" t="s">
        <v>27955</v>
      </c>
      <c r="B10709" s="115" t="s">
        <v>27956</v>
      </c>
      <c r="C10709" s="115" t="s">
        <v>27957</v>
      </c>
      <c r="D10709" s="115" t="s">
        <v>1242</v>
      </c>
      <c r="E10709" s="115">
        <v>18.795500000000001</v>
      </c>
      <c r="F10709" s="674">
        <v>293.83600000000001</v>
      </c>
      <c r="G10709" s="674">
        <v>295.84500000000003</v>
      </c>
      <c r="H10709" s="115">
        <f t="shared" si="334"/>
        <v>1.0068371472522089</v>
      </c>
      <c r="I10709" s="115">
        <f t="shared" si="335"/>
        <v>18.923999999999999</v>
      </c>
    </row>
    <row r="10710" spans="1:9" hidden="1">
      <c r="A10710" s="115" t="s">
        <v>27958</v>
      </c>
      <c r="B10710" s="115" t="s">
        <v>27959</v>
      </c>
      <c r="C10710" s="115" t="s">
        <v>27960</v>
      </c>
      <c r="D10710" s="115" t="s">
        <v>1242</v>
      </c>
      <c r="E10710" s="115">
        <v>20.805099999999999</v>
      </c>
      <c r="F10710" s="674">
        <v>293.83600000000001</v>
      </c>
      <c r="G10710" s="674">
        <v>295.84500000000003</v>
      </c>
      <c r="H10710" s="115">
        <f t="shared" si="334"/>
        <v>1.0068371472522089</v>
      </c>
      <c r="I10710" s="115">
        <f t="shared" si="335"/>
        <v>20.947299999999998</v>
      </c>
    </row>
    <row r="10711" spans="1:9" hidden="1">
      <c r="A10711" s="115" t="s">
        <v>27961</v>
      </c>
      <c r="B10711" s="115" t="s">
        <v>27962</v>
      </c>
      <c r="C10711" s="115" t="s">
        <v>27963</v>
      </c>
      <c r="D10711" s="115" t="s">
        <v>2038</v>
      </c>
      <c r="E10711" s="115">
        <v>21.805700000000002</v>
      </c>
      <c r="F10711" s="674">
        <v>293.83600000000001</v>
      </c>
      <c r="G10711" s="674">
        <v>295.84500000000003</v>
      </c>
      <c r="H10711" s="115">
        <f t="shared" si="334"/>
        <v>1.0068371472522089</v>
      </c>
      <c r="I10711" s="115">
        <f t="shared" si="335"/>
        <v>21.954799999999999</v>
      </c>
    </row>
    <row r="10712" spans="1:9" hidden="1">
      <c r="A10712" s="115" t="s">
        <v>27964</v>
      </c>
      <c r="B10712" s="115" t="s">
        <v>27965</v>
      </c>
      <c r="C10712" s="115" t="s">
        <v>27966</v>
      </c>
      <c r="D10712" s="115" t="s">
        <v>2038</v>
      </c>
      <c r="E10712" s="115">
        <v>26.514199999999999</v>
      </c>
      <c r="F10712" s="674">
        <v>293.83600000000001</v>
      </c>
      <c r="G10712" s="674">
        <v>295.84500000000003</v>
      </c>
      <c r="H10712" s="115">
        <f t="shared" si="334"/>
        <v>1.0068371472522089</v>
      </c>
      <c r="I10712" s="115">
        <f t="shared" si="335"/>
        <v>26.695499999999999</v>
      </c>
    </row>
    <row r="10713" spans="1:9" hidden="1">
      <c r="A10713" s="115" t="s">
        <v>27967</v>
      </c>
      <c r="B10713" s="115" t="s">
        <v>27968</v>
      </c>
      <c r="C10713" s="115" t="s">
        <v>27969</v>
      </c>
      <c r="D10713" s="115" t="s">
        <v>2038</v>
      </c>
      <c r="E10713" s="115">
        <v>31.222899999999999</v>
      </c>
      <c r="F10713" s="674">
        <v>293.83600000000001</v>
      </c>
      <c r="G10713" s="674">
        <v>295.84500000000003</v>
      </c>
      <c r="H10713" s="115">
        <f t="shared" si="334"/>
        <v>1.0068371472522089</v>
      </c>
      <c r="I10713" s="115">
        <f t="shared" si="335"/>
        <v>31.436399999999999</v>
      </c>
    </row>
    <row r="10714" spans="1:9" hidden="1">
      <c r="A10714" s="115" t="s">
        <v>27970</v>
      </c>
      <c r="B10714" s="115" t="s">
        <v>27971</v>
      </c>
      <c r="C10714" s="115" t="s">
        <v>27972</v>
      </c>
      <c r="D10714" s="115" t="s">
        <v>2038</v>
      </c>
      <c r="E10714" s="115">
        <v>35.931600000000003</v>
      </c>
      <c r="F10714" s="674">
        <v>293.83600000000001</v>
      </c>
      <c r="G10714" s="674">
        <v>295.84500000000003</v>
      </c>
      <c r="H10714" s="115">
        <f t="shared" si="334"/>
        <v>1.0068371472522089</v>
      </c>
      <c r="I10714" s="115">
        <f t="shared" si="335"/>
        <v>36.177300000000002</v>
      </c>
    </row>
    <row r="10715" spans="1:9" hidden="1">
      <c r="A10715" s="115" t="s">
        <v>27973</v>
      </c>
      <c r="B10715" s="115" t="s">
        <v>27974</v>
      </c>
      <c r="C10715" s="115" t="s">
        <v>27975</v>
      </c>
      <c r="D10715" s="115" t="s">
        <v>2038</v>
      </c>
      <c r="E10715" s="115">
        <v>40.6402</v>
      </c>
      <c r="F10715" s="674">
        <v>293.83600000000001</v>
      </c>
      <c r="G10715" s="674">
        <v>295.84500000000003</v>
      </c>
      <c r="H10715" s="115">
        <f t="shared" si="334"/>
        <v>1.0068371472522089</v>
      </c>
      <c r="I10715" s="115">
        <f t="shared" si="335"/>
        <v>40.918100000000003</v>
      </c>
    </row>
    <row r="10716" spans="1:9" hidden="1">
      <c r="A10716" s="115" t="s">
        <v>27976</v>
      </c>
      <c r="B10716" s="115" t="s">
        <v>27977</v>
      </c>
      <c r="C10716" s="115" t="s">
        <v>27978</v>
      </c>
      <c r="D10716" s="115" t="s">
        <v>2038</v>
      </c>
      <c r="E10716" s="115">
        <v>45.3489</v>
      </c>
      <c r="F10716" s="674">
        <v>293.83600000000001</v>
      </c>
      <c r="G10716" s="674">
        <v>295.84500000000003</v>
      </c>
      <c r="H10716" s="115">
        <f t="shared" si="334"/>
        <v>1.0068371472522089</v>
      </c>
      <c r="I10716" s="115">
        <f t="shared" si="335"/>
        <v>45.658999999999999</v>
      </c>
    </row>
    <row r="10717" spans="1:9" hidden="1">
      <c r="A10717" s="115" t="s">
        <v>27979</v>
      </c>
      <c r="B10717" s="115" t="s">
        <v>27980</v>
      </c>
      <c r="C10717" s="115" t="s">
        <v>27981</v>
      </c>
      <c r="D10717" s="115" t="s">
        <v>2038</v>
      </c>
      <c r="E10717" s="115">
        <v>50.057400000000001</v>
      </c>
      <c r="F10717" s="674">
        <v>293.83600000000001</v>
      </c>
      <c r="G10717" s="674">
        <v>295.84500000000003</v>
      </c>
      <c r="H10717" s="115">
        <f t="shared" si="334"/>
        <v>1.0068371472522089</v>
      </c>
      <c r="I10717" s="115">
        <f t="shared" si="335"/>
        <v>50.3996</v>
      </c>
    </row>
    <row r="10718" spans="1:9" hidden="1">
      <c r="A10718" s="115" t="s">
        <v>27982</v>
      </c>
      <c r="B10718" s="115" t="s">
        <v>27983</v>
      </c>
      <c r="C10718" s="115" t="s">
        <v>27984</v>
      </c>
      <c r="D10718" s="115" t="s">
        <v>2038</v>
      </c>
      <c r="E10718" s="115">
        <v>59.474800000000002</v>
      </c>
      <c r="F10718" s="674">
        <v>293.83600000000001</v>
      </c>
      <c r="G10718" s="674">
        <v>295.84500000000003</v>
      </c>
      <c r="H10718" s="115">
        <f t="shared" si="334"/>
        <v>1.0068371472522089</v>
      </c>
      <c r="I10718" s="115">
        <f t="shared" si="335"/>
        <v>59.881399999999999</v>
      </c>
    </row>
    <row r="10719" spans="1:9" hidden="1">
      <c r="A10719" s="115" t="s">
        <v>27985</v>
      </c>
      <c r="B10719" s="115" t="s">
        <v>27986</v>
      </c>
      <c r="C10719" s="115" t="s">
        <v>27987</v>
      </c>
      <c r="D10719" s="115" t="s">
        <v>2038</v>
      </c>
      <c r="E10719" s="115">
        <v>68.892099999999999</v>
      </c>
      <c r="F10719" s="674">
        <v>293.83600000000001</v>
      </c>
      <c r="G10719" s="674">
        <v>295.84500000000003</v>
      </c>
      <c r="H10719" s="115">
        <f t="shared" si="334"/>
        <v>1.0068371472522089</v>
      </c>
      <c r="I10719" s="115">
        <f t="shared" si="335"/>
        <v>69.363100000000003</v>
      </c>
    </row>
    <row r="10720" spans="1:9" hidden="1">
      <c r="A10720" s="115" t="s">
        <v>27988</v>
      </c>
      <c r="B10720" s="115" t="s">
        <v>27989</v>
      </c>
      <c r="C10720" s="115" t="s">
        <v>27990</v>
      </c>
      <c r="D10720" s="115" t="s">
        <v>2038</v>
      </c>
      <c r="E10720" s="115">
        <v>81.22</v>
      </c>
      <c r="F10720" s="674">
        <v>293.83600000000001</v>
      </c>
      <c r="G10720" s="674">
        <v>295.84500000000003</v>
      </c>
      <c r="H10720" s="115">
        <f t="shared" si="334"/>
        <v>1.0068371472522089</v>
      </c>
      <c r="I10720" s="115">
        <f t="shared" si="335"/>
        <v>81.775300000000001</v>
      </c>
    </row>
    <row r="10721" spans="1:9" hidden="1">
      <c r="A10721" s="115" t="s">
        <v>27991</v>
      </c>
      <c r="B10721" s="115" t="s">
        <v>27992</v>
      </c>
      <c r="C10721" s="115" t="s">
        <v>27993</v>
      </c>
      <c r="D10721" s="115" t="s">
        <v>2038</v>
      </c>
      <c r="E10721" s="115">
        <v>134.77269999999999</v>
      </c>
      <c r="F10721" s="674">
        <v>293.83600000000001</v>
      </c>
      <c r="G10721" s="674">
        <v>295.84500000000003</v>
      </c>
      <c r="H10721" s="115">
        <f t="shared" si="334"/>
        <v>1.0068371472522089</v>
      </c>
      <c r="I10721" s="115">
        <f t="shared" si="335"/>
        <v>135.6942</v>
      </c>
    </row>
    <row r="10722" spans="1:9" hidden="1">
      <c r="A10722" s="115" t="s">
        <v>27994</v>
      </c>
      <c r="B10722" s="115" t="s">
        <v>27995</v>
      </c>
      <c r="C10722" s="115" t="s">
        <v>27996</v>
      </c>
      <c r="D10722" s="115" t="s">
        <v>2038</v>
      </c>
      <c r="E10722" s="115">
        <v>193.7927</v>
      </c>
      <c r="F10722" s="674">
        <v>293.83600000000001</v>
      </c>
      <c r="G10722" s="674">
        <v>295.84500000000003</v>
      </c>
      <c r="H10722" s="115">
        <f t="shared" si="334"/>
        <v>1.0068371472522089</v>
      </c>
      <c r="I10722" s="115">
        <f t="shared" si="335"/>
        <v>195.11770000000001</v>
      </c>
    </row>
    <row r="10723" spans="1:9" hidden="1">
      <c r="A10723" s="115" t="s">
        <v>27997</v>
      </c>
      <c r="B10723" s="115" t="s">
        <v>27998</v>
      </c>
      <c r="C10723" s="115" t="s">
        <v>27999</v>
      </c>
      <c r="D10723" s="115" t="s">
        <v>2038</v>
      </c>
      <c r="E10723" s="115">
        <v>245.58770000000001</v>
      </c>
      <c r="F10723" s="674">
        <v>293.83600000000001</v>
      </c>
      <c r="G10723" s="674">
        <v>295.84500000000003</v>
      </c>
      <c r="H10723" s="115">
        <f t="shared" si="334"/>
        <v>1.0068371472522089</v>
      </c>
      <c r="I10723" s="115">
        <f t="shared" si="335"/>
        <v>247.26679999999999</v>
      </c>
    </row>
    <row r="10724" spans="1:9" hidden="1">
      <c r="A10724" s="115" t="s">
        <v>28000</v>
      </c>
      <c r="B10724" s="115" t="s">
        <v>28001</v>
      </c>
      <c r="C10724" s="115" t="s">
        <v>28002</v>
      </c>
      <c r="D10724" s="115" t="s">
        <v>2038</v>
      </c>
      <c r="E10724" s="115">
        <v>129.39879999999999</v>
      </c>
      <c r="F10724" s="674">
        <v>293.83600000000001</v>
      </c>
      <c r="G10724" s="674">
        <v>295.84500000000003</v>
      </c>
      <c r="H10724" s="115">
        <f t="shared" si="334"/>
        <v>1.0068371472522089</v>
      </c>
      <c r="I10724" s="115">
        <f t="shared" si="335"/>
        <v>130.2835</v>
      </c>
    </row>
    <row r="10725" spans="1:9" hidden="1">
      <c r="A10725" s="115" t="s">
        <v>28003</v>
      </c>
      <c r="B10725" s="115" t="s">
        <v>28004</v>
      </c>
      <c r="C10725" s="115" t="s">
        <v>28005</v>
      </c>
      <c r="D10725" s="115" t="s">
        <v>1242</v>
      </c>
      <c r="E10725" s="115">
        <v>32.976599999999998</v>
      </c>
      <c r="F10725" s="674">
        <v>293.83600000000001</v>
      </c>
      <c r="G10725" s="674">
        <v>295.84500000000003</v>
      </c>
      <c r="H10725" s="115">
        <f t="shared" si="334"/>
        <v>1.0068371472522089</v>
      </c>
      <c r="I10725" s="115">
        <f t="shared" si="335"/>
        <v>33.202100000000002</v>
      </c>
    </row>
    <row r="10726" spans="1:9" hidden="1">
      <c r="A10726" s="115" t="s">
        <v>28006</v>
      </c>
      <c r="B10726" s="115" t="s">
        <v>28007</v>
      </c>
      <c r="C10726" s="115" t="s">
        <v>28008</v>
      </c>
      <c r="D10726" s="115" t="s">
        <v>1242</v>
      </c>
      <c r="E10726" s="115">
        <v>80.816199999999995</v>
      </c>
      <c r="F10726" s="674">
        <v>293.83600000000001</v>
      </c>
      <c r="G10726" s="674">
        <v>295.84500000000003</v>
      </c>
      <c r="H10726" s="115">
        <f t="shared" si="334"/>
        <v>1.0068371472522089</v>
      </c>
      <c r="I10726" s="115">
        <f t="shared" si="335"/>
        <v>81.368799999999993</v>
      </c>
    </row>
    <row r="10727" spans="1:9" hidden="1">
      <c r="A10727" s="115" t="s">
        <v>28009</v>
      </c>
      <c r="B10727" s="115" t="s">
        <v>28010</v>
      </c>
      <c r="C10727" s="115" t="s">
        <v>28011</v>
      </c>
      <c r="D10727" s="115" t="s">
        <v>1242</v>
      </c>
      <c r="E10727" s="115">
        <v>24.912400000000002</v>
      </c>
      <c r="F10727" s="674">
        <v>293.83600000000001</v>
      </c>
      <c r="G10727" s="674">
        <v>295.84500000000003</v>
      </c>
      <c r="H10727" s="115">
        <f t="shared" si="334"/>
        <v>1.0068371472522089</v>
      </c>
      <c r="I10727" s="115">
        <f t="shared" si="335"/>
        <v>25.082699999999999</v>
      </c>
    </row>
    <row r="10728" spans="1:9" hidden="1">
      <c r="A10728" s="115" t="s">
        <v>28012</v>
      </c>
      <c r="B10728" s="115" t="s">
        <v>28013</v>
      </c>
      <c r="C10728" s="115" t="s">
        <v>28014</v>
      </c>
      <c r="D10728" s="115" t="s">
        <v>1242</v>
      </c>
      <c r="E10728" s="115">
        <v>29.592199999999998</v>
      </c>
      <c r="F10728" s="674">
        <v>293.83600000000001</v>
      </c>
      <c r="G10728" s="674">
        <v>295.84500000000003</v>
      </c>
      <c r="H10728" s="115">
        <f t="shared" si="334"/>
        <v>1.0068371472522089</v>
      </c>
      <c r="I10728" s="115">
        <f t="shared" si="335"/>
        <v>29.794499999999999</v>
      </c>
    </row>
    <row r="10729" spans="1:9" hidden="1">
      <c r="A10729" s="115" t="s">
        <v>28015</v>
      </c>
      <c r="B10729" s="115" t="s">
        <v>28016</v>
      </c>
      <c r="C10729" s="115" t="s">
        <v>28017</v>
      </c>
      <c r="D10729" s="115" t="s">
        <v>1242</v>
      </c>
      <c r="E10729" s="115">
        <v>39.9572</v>
      </c>
      <c r="F10729" s="674">
        <v>293.83600000000001</v>
      </c>
      <c r="G10729" s="674">
        <v>295.84500000000003</v>
      </c>
      <c r="H10729" s="115">
        <f t="shared" si="334"/>
        <v>1.0068371472522089</v>
      </c>
      <c r="I10729" s="115">
        <f t="shared" si="335"/>
        <v>40.230400000000003</v>
      </c>
    </row>
    <row r="10730" spans="1:9" hidden="1">
      <c r="A10730" s="115" t="s">
        <v>28018</v>
      </c>
      <c r="B10730" s="115" t="s">
        <v>28019</v>
      </c>
      <c r="C10730" s="115" t="s">
        <v>28020</v>
      </c>
      <c r="D10730" s="115" t="s">
        <v>1242</v>
      </c>
      <c r="E10730" s="115">
        <v>68.258600000000001</v>
      </c>
      <c r="F10730" s="674">
        <v>293.83600000000001</v>
      </c>
      <c r="G10730" s="674">
        <v>295.84500000000003</v>
      </c>
      <c r="H10730" s="115">
        <f t="shared" si="334"/>
        <v>1.0068371472522089</v>
      </c>
      <c r="I10730" s="115">
        <f t="shared" si="335"/>
        <v>68.725300000000004</v>
      </c>
    </row>
    <row r="10731" spans="1:9" hidden="1">
      <c r="A10731" s="115" t="s">
        <v>28021</v>
      </c>
      <c r="B10731" s="115" t="s">
        <v>28022</v>
      </c>
      <c r="C10731" s="115" t="s">
        <v>28023</v>
      </c>
      <c r="D10731" s="115" t="s">
        <v>1242</v>
      </c>
      <c r="E10731" s="115">
        <v>34.589300000000001</v>
      </c>
      <c r="F10731" s="674">
        <v>293.83600000000001</v>
      </c>
      <c r="G10731" s="674">
        <v>295.84500000000003</v>
      </c>
      <c r="H10731" s="115">
        <f t="shared" si="334"/>
        <v>1.0068371472522089</v>
      </c>
      <c r="I10731" s="115">
        <f t="shared" si="335"/>
        <v>34.825800000000001</v>
      </c>
    </row>
    <row r="10732" spans="1:9" hidden="1">
      <c r="A10732" s="115" t="s">
        <v>28024</v>
      </c>
      <c r="B10732" s="115" t="s">
        <v>28025</v>
      </c>
      <c r="C10732" s="115" t="s">
        <v>28026</v>
      </c>
      <c r="D10732" s="115" t="s">
        <v>2038</v>
      </c>
      <c r="E10732" s="115">
        <v>463.42739999999998</v>
      </c>
      <c r="F10732" s="674">
        <v>293.83600000000001</v>
      </c>
      <c r="G10732" s="674">
        <v>295.84500000000003</v>
      </c>
      <c r="H10732" s="115">
        <f t="shared" si="334"/>
        <v>1.0068371472522089</v>
      </c>
      <c r="I10732" s="115">
        <f t="shared" si="335"/>
        <v>466.59589999999997</v>
      </c>
    </row>
    <row r="10733" spans="1:9" hidden="1">
      <c r="A10733" s="115" t="s">
        <v>28027</v>
      </c>
      <c r="B10733" s="115" t="s">
        <v>28028</v>
      </c>
      <c r="C10733" s="115" t="s">
        <v>28029</v>
      </c>
      <c r="D10733" s="115" t="s">
        <v>2038</v>
      </c>
      <c r="E10733" s="115">
        <v>656.31240000000003</v>
      </c>
      <c r="F10733" s="674">
        <v>293.83600000000001</v>
      </c>
      <c r="G10733" s="674">
        <v>295.84500000000003</v>
      </c>
      <c r="H10733" s="115">
        <f t="shared" si="334"/>
        <v>1.0068371472522089</v>
      </c>
      <c r="I10733" s="115">
        <f t="shared" si="335"/>
        <v>660.79970000000003</v>
      </c>
    </row>
    <row r="10734" spans="1:9" hidden="1">
      <c r="A10734" s="115" t="s">
        <v>28030</v>
      </c>
      <c r="B10734" s="115" t="s">
        <v>28031</v>
      </c>
      <c r="C10734" s="115" t="s">
        <v>28032</v>
      </c>
      <c r="D10734" s="115" t="s">
        <v>1242</v>
      </c>
      <c r="E10734" s="115">
        <v>68.917299999999997</v>
      </c>
      <c r="F10734" s="674">
        <v>293.83600000000001</v>
      </c>
      <c r="G10734" s="674">
        <v>295.84500000000003</v>
      </c>
      <c r="H10734" s="115">
        <f t="shared" si="334"/>
        <v>1.0068371472522089</v>
      </c>
      <c r="I10734" s="115">
        <f t="shared" si="335"/>
        <v>69.388499999999993</v>
      </c>
    </row>
    <row r="10735" spans="1:9" hidden="1">
      <c r="A10735" s="115" t="s">
        <v>28033</v>
      </c>
      <c r="B10735" s="115" t="s">
        <v>28034</v>
      </c>
      <c r="C10735" s="115" t="s">
        <v>28035</v>
      </c>
      <c r="D10735" s="115" t="s">
        <v>1242</v>
      </c>
      <c r="E10735" s="115">
        <v>70.143900000000002</v>
      </c>
      <c r="F10735" s="674">
        <v>293.83600000000001</v>
      </c>
      <c r="G10735" s="674">
        <v>295.84500000000003</v>
      </c>
      <c r="H10735" s="115">
        <f t="shared" si="334"/>
        <v>1.0068371472522089</v>
      </c>
      <c r="I10735" s="115">
        <f t="shared" si="335"/>
        <v>70.623500000000007</v>
      </c>
    </row>
    <row r="10736" spans="1:9" hidden="1">
      <c r="A10736" s="115" t="s">
        <v>28036</v>
      </c>
      <c r="B10736" s="115" t="s">
        <v>28037</v>
      </c>
      <c r="C10736" s="115" t="s">
        <v>28038</v>
      </c>
      <c r="D10736" s="115" t="s">
        <v>1242</v>
      </c>
      <c r="E10736" s="115">
        <v>77.115300000000005</v>
      </c>
      <c r="F10736" s="674">
        <v>293.83600000000001</v>
      </c>
      <c r="G10736" s="674">
        <v>295.84500000000003</v>
      </c>
      <c r="H10736" s="115">
        <f t="shared" si="334"/>
        <v>1.0068371472522089</v>
      </c>
      <c r="I10736" s="115">
        <f t="shared" si="335"/>
        <v>77.642499999999998</v>
      </c>
    </row>
    <row r="10737" spans="1:9" hidden="1">
      <c r="A10737" s="115" t="s">
        <v>28039</v>
      </c>
      <c r="B10737" s="115" t="s">
        <v>28040</v>
      </c>
      <c r="C10737" s="115" t="s">
        <v>28041</v>
      </c>
      <c r="D10737" s="115" t="s">
        <v>1242</v>
      </c>
      <c r="E10737" s="115">
        <v>111.8192</v>
      </c>
      <c r="F10737" s="674">
        <v>293.83600000000001</v>
      </c>
      <c r="G10737" s="674">
        <v>295.84500000000003</v>
      </c>
      <c r="H10737" s="115">
        <f t="shared" si="334"/>
        <v>1.0068371472522089</v>
      </c>
      <c r="I10737" s="115">
        <f t="shared" si="335"/>
        <v>112.58369999999999</v>
      </c>
    </row>
    <row r="10738" spans="1:9" hidden="1">
      <c r="A10738" s="115" t="s">
        <v>28042</v>
      </c>
      <c r="B10738" s="115" t="s">
        <v>28043</v>
      </c>
      <c r="C10738" s="115" t="s">
        <v>28044</v>
      </c>
      <c r="D10738" s="115" t="s">
        <v>1242</v>
      </c>
      <c r="E10738" s="115">
        <v>84.946899999999999</v>
      </c>
      <c r="F10738" s="674">
        <v>293.83600000000001</v>
      </c>
      <c r="G10738" s="674">
        <v>295.84500000000003</v>
      </c>
      <c r="H10738" s="115">
        <f t="shared" si="334"/>
        <v>1.0068371472522089</v>
      </c>
      <c r="I10738" s="115">
        <f t="shared" si="335"/>
        <v>85.527699999999996</v>
      </c>
    </row>
    <row r="10739" spans="1:9" hidden="1">
      <c r="A10739" s="115" t="s">
        <v>28045</v>
      </c>
      <c r="B10739" s="115" t="s">
        <v>28046</v>
      </c>
      <c r="C10739" s="115" t="s">
        <v>28047</v>
      </c>
      <c r="D10739" s="115" t="s">
        <v>1242</v>
      </c>
      <c r="E10739" s="115">
        <v>146.1225</v>
      </c>
      <c r="F10739" s="674">
        <v>293.83600000000001</v>
      </c>
      <c r="G10739" s="674">
        <v>295.84500000000003</v>
      </c>
      <c r="H10739" s="115">
        <f t="shared" si="334"/>
        <v>1.0068371472522089</v>
      </c>
      <c r="I10739" s="115">
        <f t="shared" si="335"/>
        <v>147.1216</v>
      </c>
    </row>
    <row r="10740" spans="1:9" hidden="1">
      <c r="A10740" s="115" t="s">
        <v>28048</v>
      </c>
      <c r="B10740" s="115" t="s">
        <v>28049</v>
      </c>
      <c r="C10740" s="115" t="s">
        <v>28050</v>
      </c>
      <c r="D10740" s="115" t="s">
        <v>1242</v>
      </c>
      <c r="E10740" s="115">
        <v>150.77430000000001</v>
      </c>
      <c r="F10740" s="674">
        <v>293.83600000000001</v>
      </c>
      <c r="G10740" s="674">
        <v>295.84500000000003</v>
      </c>
      <c r="H10740" s="115">
        <f t="shared" si="334"/>
        <v>1.0068371472522089</v>
      </c>
      <c r="I10740" s="115">
        <f t="shared" si="335"/>
        <v>151.80520000000001</v>
      </c>
    </row>
    <row r="10741" spans="1:9" hidden="1">
      <c r="A10741" s="115" t="s">
        <v>28051</v>
      </c>
      <c r="B10741" s="115" t="s">
        <v>28052</v>
      </c>
      <c r="C10741" s="115" t="s">
        <v>28053</v>
      </c>
      <c r="D10741" s="115" t="s">
        <v>2038</v>
      </c>
      <c r="E10741" s="115">
        <v>700.4742</v>
      </c>
      <c r="F10741" s="674">
        <v>293.83600000000001</v>
      </c>
      <c r="G10741" s="674">
        <v>295.84500000000003</v>
      </c>
      <c r="H10741" s="115">
        <f t="shared" si="334"/>
        <v>1.0068371472522089</v>
      </c>
      <c r="I10741" s="115">
        <f t="shared" si="335"/>
        <v>705.26340000000005</v>
      </c>
    </row>
    <row r="10742" spans="1:9" hidden="1">
      <c r="A10742" s="115" t="s">
        <v>28054</v>
      </c>
      <c r="B10742" s="115" t="s">
        <v>28055</v>
      </c>
      <c r="C10742" s="115" t="s">
        <v>28056</v>
      </c>
      <c r="D10742" s="115" t="s">
        <v>2038</v>
      </c>
      <c r="E10742" s="115">
        <v>700.4742</v>
      </c>
      <c r="F10742" s="674">
        <v>293.83600000000001</v>
      </c>
      <c r="G10742" s="674">
        <v>295.84500000000003</v>
      </c>
      <c r="H10742" s="115">
        <f t="shared" si="334"/>
        <v>1.0068371472522089</v>
      </c>
      <c r="I10742" s="115">
        <f t="shared" si="335"/>
        <v>705.26340000000005</v>
      </c>
    </row>
    <row r="10743" spans="1:9" hidden="1">
      <c r="A10743" s="115" t="s">
        <v>28057</v>
      </c>
      <c r="B10743" s="115" t="s">
        <v>28058</v>
      </c>
      <c r="C10743" s="115" t="s">
        <v>28059</v>
      </c>
      <c r="D10743" s="115" t="s">
        <v>1242</v>
      </c>
      <c r="E10743" s="115">
        <v>93.025599999999997</v>
      </c>
      <c r="F10743" s="674">
        <v>293.83600000000001</v>
      </c>
      <c r="G10743" s="674">
        <v>295.84500000000003</v>
      </c>
      <c r="H10743" s="115">
        <f t="shared" si="334"/>
        <v>1.0068371472522089</v>
      </c>
      <c r="I10743" s="115">
        <f t="shared" si="335"/>
        <v>93.661600000000007</v>
      </c>
    </row>
    <row r="10744" spans="1:9" hidden="1">
      <c r="A10744" s="115" t="s">
        <v>28060</v>
      </c>
      <c r="B10744" s="115" t="s">
        <v>28061</v>
      </c>
      <c r="C10744" s="115" t="s">
        <v>28062</v>
      </c>
      <c r="D10744" s="115" t="s">
        <v>1242</v>
      </c>
      <c r="E10744" s="115">
        <v>101.33839999999999</v>
      </c>
      <c r="F10744" s="674">
        <v>293.83600000000001</v>
      </c>
      <c r="G10744" s="674">
        <v>295.84500000000003</v>
      </c>
      <c r="H10744" s="115">
        <f t="shared" si="334"/>
        <v>1.0068371472522089</v>
      </c>
      <c r="I10744" s="115">
        <f t="shared" si="335"/>
        <v>102.0313</v>
      </c>
    </row>
    <row r="10745" spans="1:9" hidden="1">
      <c r="A10745" s="115" t="s">
        <v>28063</v>
      </c>
      <c r="B10745" s="115" t="s">
        <v>28064</v>
      </c>
      <c r="C10745" s="115" t="s">
        <v>28065</v>
      </c>
      <c r="D10745" s="115" t="s">
        <v>1242</v>
      </c>
      <c r="E10745" s="115">
        <v>113.0206</v>
      </c>
      <c r="F10745" s="674">
        <v>293.83600000000001</v>
      </c>
      <c r="G10745" s="674">
        <v>295.84500000000003</v>
      </c>
      <c r="H10745" s="115">
        <f t="shared" si="334"/>
        <v>1.0068371472522089</v>
      </c>
      <c r="I10745" s="115">
        <f t="shared" si="335"/>
        <v>113.7933</v>
      </c>
    </row>
    <row r="10746" spans="1:9" hidden="1">
      <c r="A10746" s="115" t="s">
        <v>28066</v>
      </c>
      <c r="B10746" s="115" t="s">
        <v>28067</v>
      </c>
      <c r="C10746" s="115" t="s">
        <v>28068</v>
      </c>
      <c r="D10746" s="115" t="s">
        <v>1242</v>
      </c>
      <c r="E10746" s="115">
        <v>170.51679999999999</v>
      </c>
      <c r="F10746" s="674">
        <v>293.83600000000001</v>
      </c>
      <c r="G10746" s="674">
        <v>295.84500000000003</v>
      </c>
      <c r="H10746" s="115">
        <f t="shared" si="334"/>
        <v>1.0068371472522089</v>
      </c>
      <c r="I10746" s="115">
        <f t="shared" si="335"/>
        <v>171.68260000000001</v>
      </c>
    </row>
    <row r="10747" spans="1:9" hidden="1">
      <c r="A10747" s="115" t="s">
        <v>28069</v>
      </c>
      <c r="B10747" s="115" t="s">
        <v>28070</v>
      </c>
      <c r="C10747" s="115" t="s">
        <v>28071</v>
      </c>
      <c r="D10747" s="115" t="s">
        <v>1242</v>
      </c>
      <c r="E10747" s="115">
        <v>125.6093</v>
      </c>
      <c r="F10747" s="674">
        <v>293.83600000000001</v>
      </c>
      <c r="G10747" s="674">
        <v>295.84500000000003</v>
      </c>
      <c r="H10747" s="115">
        <f t="shared" si="334"/>
        <v>1.0068371472522089</v>
      </c>
      <c r="I10747" s="115">
        <f t="shared" si="335"/>
        <v>126.46810000000001</v>
      </c>
    </row>
    <row r="10748" spans="1:9" hidden="1">
      <c r="A10748" s="115" t="s">
        <v>28072</v>
      </c>
      <c r="B10748" s="115" t="s">
        <v>28073</v>
      </c>
      <c r="C10748" s="115" t="s">
        <v>28074</v>
      </c>
      <c r="D10748" s="115" t="s">
        <v>1242</v>
      </c>
      <c r="E10748" s="115">
        <v>213.24709999999999</v>
      </c>
      <c r="F10748" s="674">
        <v>293.83600000000001</v>
      </c>
      <c r="G10748" s="674">
        <v>295.84500000000003</v>
      </c>
      <c r="H10748" s="115">
        <f t="shared" si="334"/>
        <v>1.0068371472522089</v>
      </c>
      <c r="I10748" s="115">
        <f t="shared" si="335"/>
        <v>214.70509999999999</v>
      </c>
    </row>
    <row r="10749" spans="1:9" hidden="1">
      <c r="A10749" s="115" t="s">
        <v>28075</v>
      </c>
      <c r="B10749" s="115" t="s">
        <v>28076</v>
      </c>
      <c r="C10749" s="115" t="s">
        <v>28077</v>
      </c>
      <c r="D10749" s="115" t="s">
        <v>1242</v>
      </c>
      <c r="E10749" s="115">
        <v>219.72399999999999</v>
      </c>
      <c r="F10749" s="674">
        <v>293.83600000000001</v>
      </c>
      <c r="G10749" s="674">
        <v>295.84500000000003</v>
      </c>
      <c r="H10749" s="115">
        <f t="shared" si="334"/>
        <v>1.0068371472522089</v>
      </c>
      <c r="I10749" s="115">
        <f t="shared" si="335"/>
        <v>221.22630000000001</v>
      </c>
    </row>
    <row r="10750" spans="1:9" hidden="1">
      <c r="A10750" s="115" t="s">
        <v>28078</v>
      </c>
      <c r="B10750" s="115" t="s">
        <v>28079</v>
      </c>
      <c r="C10750" s="115" t="s">
        <v>28080</v>
      </c>
      <c r="D10750" s="115" t="s">
        <v>2038</v>
      </c>
      <c r="E10750" s="115">
        <v>71.794899999999998</v>
      </c>
      <c r="F10750" s="674">
        <v>293.83600000000001</v>
      </c>
      <c r="G10750" s="674">
        <v>295.84500000000003</v>
      </c>
      <c r="H10750" s="115">
        <f t="shared" si="334"/>
        <v>1.0068371472522089</v>
      </c>
      <c r="I10750" s="115">
        <f t="shared" si="335"/>
        <v>72.285799999999995</v>
      </c>
    </row>
    <row r="10751" spans="1:9" hidden="1">
      <c r="A10751" s="115" t="s">
        <v>28081</v>
      </c>
      <c r="B10751" s="115" t="s">
        <v>28082</v>
      </c>
      <c r="C10751" s="115" t="s">
        <v>28083</v>
      </c>
      <c r="D10751" s="115" t="s">
        <v>2038</v>
      </c>
      <c r="E10751" s="115">
        <v>71.9846</v>
      </c>
      <c r="F10751" s="674">
        <v>293.83600000000001</v>
      </c>
      <c r="G10751" s="674">
        <v>295.84500000000003</v>
      </c>
      <c r="H10751" s="115">
        <f t="shared" si="334"/>
        <v>1.0068371472522089</v>
      </c>
      <c r="I10751" s="115">
        <f t="shared" si="335"/>
        <v>72.476799999999997</v>
      </c>
    </row>
    <row r="10752" spans="1:9" hidden="1">
      <c r="A10752" s="115" t="s">
        <v>28084</v>
      </c>
      <c r="B10752" s="115" t="s">
        <v>28085</v>
      </c>
      <c r="C10752" s="115" t="s">
        <v>28086</v>
      </c>
      <c r="D10752" s="115" t="s">
        <v>2038</v>
      </c>
      <c r="E10752" s="115">
        <v>82.399100000000004</v>
      </c>
      <c r="F10752" s="674">
        <v>293.83600000000001</v>
      </c>
      <c r="G10752" s="674">
        <v>295.84500000000003</v>
      </c>
      <c r="H10752" s="115">
        <f t="shared" si="334"/>
        <v>1.0068371472522089</v>
      </c>
      <c r="I10752" s="115">
        <f t="shared" si="335"/>
        <v>82.962500000000006</v>
      </c>
    </row>
    <row r="10753" spans="1:9" hidden="1">
      <c r="A10753" s="115" t="s">
        <v>28087</v>
      </c>
      <c r="B10753" s="115" t="s">
        <v>28088</v>
      </c>
      <c r="C10753" s="115" t="s">
        <v>28089</v>
      </c>
      <c r="D10753" s="115" t="s">
        <v>2038</v>
      </c>
      <c r="E10753" s="115">
        <v>98.649100000000004</v>
      </c>
      <c r="F10753" s="674">
        <v>293.83600000000001</v>
      </c>
      <c r="G10753" s="674">
        <v>295.84500000000003</v>
      </c>
      <c r="H10753" s="115">
        <f t="shared" si="334"/>
        <v>1.0068371472522089</v>
      </c>
      <c r="I10753" s="115">
        <f t="shared" si="335"/>
        <v>99.323599999999999</v>
      </c>
    </row>
    <row r="10754" spans="1:9" hidden="1">
      <c r="A10754" s="115" t="s">
        <v>28090</v>
      </c>
      <c r="B10754" s="115" t="s">
        <v>28091</v>
      </c>
      <c r="C10754" s="115" t="s">
        <v>28092</v>
      </c>
      <c r="D10754" s="115" t="s">
        <v>2038</v>
      </c>
      <c r="E10754" s="115">
        <v>86.764700000000005</v>
      </c>
      <c r="F10754" s="674">
        <v>293.83600000000001</v>
      </c>
      <c r="G10754" s="674">
        <v>295.84500000000003</v>
      </c>
      <c r="H10754" s="115">
        <f t="shared" si="334"/>
        <v>1.0068371472522089</v>
      </c>
      <c r="I10754" s="115">
        <f t="shared" si="335"/>
        <v>87.357900000000001</v>
      </c>
    </row>
    <row r="10755" spans="1:9" hidden="1">
      <c r="A10755" s="115" t="s">
        <v>28093</v>
      </c>
      <c r="B10755" s="115" t="s">
        <v>28094</v>
      </c>
      <c r="C10755" s="115" t="s">
        <v>28095</v>
      </c>
      <c r="D10755" s="115" t="s">
        <v>2038</v>
      </c>
      <c r="E10755" s="115">
        <v>100.1497</v>
      </c>
      <c r="F10755" s="674">
        <v>293.83600000000001</v>
      </c>
      <c r="G10755" s="674">
        <v>295.84500000000003</v>
      </c>
      <c r="H10755" s="115">
        <f t="shared" si="334"/>
        <v>1.0068371472522089</v>
      </c>
      <c r="I10755" s="115">
        <f t="shared" si="335"/>
        <v>100.8344</v>
      </c>
    </row>
    <row r="10756" spans="1:9" hidden="1">
      <c r="A10756" s="115" t="s">
        <v>28096</v>
      </c>
      <c r="B10756" s="115" t="s">
        <v>28097</v>
      </c>
      <c r="C10756" s="115" t="s">
        <v>28098</v>
      </c>
      <c r="D10756" s="115" t="s">
        <v>2038</v>
      </c>
      <c r="E10756" s="115">
        <v>93.541499999999999</v>
      </c>
      <c r="F10756" s="674">
        <v>293.83600000000001</v>
      </c>
      <c r="G10756" s="674">
        <v>295.84500000000003</v>
      </c>
      <c r="H10756" s="115">
        <f t="shared" si="334"/>
        <v>1.0068371472522089</v>
      </c>
      <c r="I10756" s="115">
        <f t="shared" si="335"/>
        <v>94.181100000000001</v>
      </c>
    </row>
    <row r="10757" spans="1:9" hidden="1">
      <c r="A10757" s="115" t="s">
        <v>28099</v>
      </c>
      <c r="B10757" s="115" t="s">
        <v>28100</v>
      </c>
      <c r="C10757" s="115" t="s">
        <v>28101</v>
      </c>
      <c r="D10757" s="115" t="s">
        <v>2038</v>
      </c>
      <c r="E10757" s="115">
        <v>99.110799999999998</v>
      </c>
      <c r="F10757" s="674">
        <v>293.83600000000001</v>
      </c>
      <c r="G10757" s="674">
        <v>295.84500000000003</v>
      </c>
      <c r="H10757" s="115">
        <f t="shared" ref="H10757:H10820" si="336">G10757/F10757</f>
        <v>1.0068371472522089</v>
      </c>
      <c r="I10757" s="115">
        <f t="shared" ref="I10757:I10820" si="337">ROUND(H10757*E10757,4)</f>
        <v>99.788399999999996</v>
      </c>
    </row>
    <row r="10758" spans="1:9" hidden="1">
      <c r="A10758" s="115" t="s">
        <v>28102</v>
      </c>
      <c r="B10758" s="115" t="s">
        <v>28103</v>
      </c>
      <c r="C10758" s="115" t="s">
        <v>28104</v>
      </c>
      <c r="D10758" s="115" t="s">
        <v>2038</v>
      </c>
      <c r="E10758" s="115">
        <v>67.132499999999993</v>
      </c>
      <c r="F10758" s="674">
        <v>293.83600000000001</v>
      </c>
      <c r="G10758" s="674">
        <v>295.84500000000003</v>
      </c>
      <c r="H10758" s="115">
        <f t="shared" si="336"/>
        <v>1.0068371472522089</v>
      </c>
      <c r="I10758" s="115">
        <f t="shared" si="337"/>
        <v>67.591499999999996</v>
      </c>
    </row>
    <row r="10759" spans="1:9" hidden="1">
      <c r="A10759" s="115" t="s">
        <v>28105</v>
      </c>
      <c r="B10759" s="115" t="s">
        <v>28106</v>
      </c>
      <c r="C10759" s="115" t="s">
        <v>28107</v>
      </c>
      <c r="D10759" s="115" t="s">
        <v>2038</v>
      </c>
      <c r="E10759" s="115">
        <v>72.891900000000007</v>
      </c>
      <c r="F10759" s="674">
        <v>293.83600000000001</v>
      </c>
      <c r="G10759" s="674">
        <v>295.84500000000003</v>
      </c>
      <c r="H10759" s="115">
        <f t="shared" si="336"/>
        <v>1.0068371472522089</v>
      </c>
      <c r="I10759" s="115">
        <f t="shared" si="337"/>
        <v>73.390299999999996</v>
      </c>
    </row>
    <row r="10760" spans="1:9" hidden="1">
      <c r="A10760" s="115" t="s">
        <v>28108</v>
      </c>
      <c r="B10760" s="115" t="s">
        <v>28109</v>
      </c>
      <c r="C10760" s="115" t="s">
        <v>28110</v>
      </c>
      <c r="D10760" s="115" t="s">
        <v>2038</v>
      </c>
      <c r="E10760" s="115">
        <v>73.727800000000002</v>
      </c>
      <c r="F10760" s="674">
        <v>293.83600000000001</v>
      </c>
      <c r="G10760" s="674">
        <v>295.84500000000003</v>
      </c>
      <c r="H10760" s="115">
        <f t="shared" si="336"/>
        <v>1.0068371472522089</v>
      </c>
      <c r="I10760" s="115">
        <f t="shared" si="337"/>
        <v>74.231899999999996</v>
      </c>
    </row>
    <row r="10761" spans="1:9" hidden="1">
      <c r="A10761" s="115" t="s">
        <v>28111</v>
      </c>
      <c r="B10761" s="115" t="s">
        <v>28112</v>
      </c>
      <c r="C10761" s="115" t="s">
        <v>28113</v>
      </c>
      <c r="D10761" s="115" t="s">
        <v>2038</v>
      </c>
      <c r="E10761" s="115">
        <v>84.043899999999994</v>
      </c>
      <c r="F10761" s="674">
        <v>293.83600000000001</v>
      </c>
      <c r="G10761" s="674">
        <v>295.84500000000003</v>
      </c>
      <c r="H10761" s="115">
        <f t="shared" si="336"/>
        <v>1.0068371472522089</v>
      </c>
      <c r="I10761" s="115">
        <f t="shared" si="337"/>
        <v>84.618499999999997</v>
      </c>
    </row>
    <row r="10762" spans="1:9" hidden="1">
      <c r="A10762" s="115" t="s">
        <v>28114</v>
      </c>
      <c r="B10762" s="115" t="s">
        <v>28115</v>
      </c>
      <c r="C10762" s="115" t="s">
        <v>28116</v>
      </c>
      <c r="D10762" s="115" t="s">
        <v>2038</v>
      </c>
      <c r="E10762" s="115">
        <v>99.518100000000004</v>
      </c>
      <c r="F10762" s="674">
        <v>293.83600000000001</v>
      </c>
      <c r="G10762" s="674">
        <v>295.84500000000003</v>
      </c>
      <c r="H10762" s="115">
        <f t="shared" si="336"/>
        <v>1.0068371472522089</v>
      </c>
      <c r="I10762" s="115">
        <f t="shared" si="337"/>
        <v>100.1985</v>
      </c>
    </row>
    <row r="10763" spans="1:9" hidden="1">
      <c r="A10763" s="115" t="s">
        <v>28117</v>
      </c>
      <c r="B10763" s="115" t="s">
        <v>28118</v>
      </c>
      <c r="C10763" s="115" t="s">
        <v>28119</v>
      </c>
      <c r="D10763" s="115" t="s">
        <v>2038</v>
      </c>
      <c r="E10763" s="115">
        <v>33.97</v>
      </c>
      <c r="F10763" s="674">
        <v>293.83600000000001</v>
      </c>
      <c r="G10763" s="674">
        <v>295.84500000000003</v>
      </c>
      <c r="H10763" s="115">
        <f t="shared" si="336"/>
        <v>1.0068371472522089</v>
      </c>
      <c r="I10763" s="115">
        <f t="shared" si="337"/>
        <v>34.202300000000001</v>
      </c>
    </row>
    <row r="10764" spans="1:9" hidden="1">
      <c r="A10764" s="115" t="s">
        <v>28120</v>
      </c>
      <c r="B10764" s="115" t="s">
        <v>28121</v>
      </c>
      <c r="C10764" s="115" t="s">
        <v>28122</v>
      </c>
      <c r="D10764" s="115" t="s">
        <v>2038</v>
      </c>
      <c r="E10764" s="115">
        <v>39.640500000000003</v>
      </c>
      <c r="F10764" s="674">
        <v>293.83600000000001</v>
      </c>
      <c r="G10764" s="674">
        <v>295.84500000000003</v>
      </c>
      <c r="H10764" s="115">
        <f t="shared" si="336"/>
        <v>1.0068371472522089</v>
      </c>
      <c r="I10764" s="115">
        <f t="shared" si="337"/>
        <v>39.911499999999997</v>
      </c>
    </row>
    <row r="10765" spans="1:9" hidden="1">
      <c r="A10765" s="115" t="s">
        <v>28123</v>
      </c>
      <c r="B10765" s="115" t="s">
        <v>28124</v>
      </c>
      <c r="C10765" s="115" t="s">
        <v>28125</v>
      </c>
      <c r="D10765" s="115" t="s">
        <v>2038</v>
      </c>
      <c r="E10765" s="115">
        <v>49.367100000000001</v>
      </c>
      <c r="F10765" s="674">
        <v>293.83600000000001</v>
      </c>
      <c r="G10765" s="674">
        <v>295.84500000000003</v>
      </c>
      <c r="H10765" s="115">
        <f t="shared" si="336"/>
        <v>1.0068371472522089</v>
      </c>
      <c r="I10765" s="115">
        <f t="shared" si="337"/>
        <v>49.704599999999999</v>
      </c>
    </row>
    <row r="10766" spans="1:9" hidden="1">
      <c r="A10766" s="115" t="s">
        <v>28126</v>
      </c>
      <c r="B10766" s="115" t="s">
        <v>28127</v>
      </c>
      <c r="C10766" s="115" t="s">
        <v>28128</v>
      </c>
      <c r="D10766" s="115" t="s">
        <v>2038</v>
      </c>
      <c r="E10766" s="115">
        <v>88.1006</v>
      </c>
      <c r="F10766" s="674">
        <v>293.83600000000001</v>
      </c>
      <c r="G10766" s="674">
        <v>295.84500000000003</v>
      </c>
      <c r="H10766" s="115">
        <f t="shared" si="336"/>
        <v>1.0068371472522089</v>
      </c>
      <c r="I10766" s="115">
        <f t="shared" si="337"/>
        <v>88.703000000000003</v>
      </c>
    </row>
    <row r="10767" spans="1:9" hidden="1">
      <c r="A10767" s="115" t="s">
        <v>28129</v>
      </c>
      <c r="B10767" s="115" t="s">
        <v>28130</v>
      </c>
      <c r="C10767" s="115" t="s">
        <v>28131</v>
      </c>
      <c r="D10767" s="115" t="s">
        <v>2038</v>
      </c>
      <c r="E10767" s="115">
        <v>92.423900000000003</v>
      </c>
      <c r="F10767" s="674">
        <v>293.83600000000001</v>
      </c>
      <c r="G10767" s="674">
        <v>295.84500000000003</v>
      </c>
      <c r="H10767" s="115">
        <f t="shared" si="336"/>
        <v>1.0068371472522089</v>
      </c>
      <c r="I10767" s="115">
        <f t="shared" si="337"/>
        <v>93.055800000000005</v>
      </c>
    </row>
    <row r="10768" spans="1:9" hidden="1">
      <c r="A10768" s="115" t="s">
        <v>28132</v>
      </c>
      <c r="B10768" s="115" t="s">
        <v>28133</v>
      </c>
      <c r="C10768" s="115" t="s">
        <v>28134</v>
      </c>
      <c r="D10768" s="115" t="s">
        <v>1242</v>
      </c>
      <c r="E10768" s="115">
        <v>29.678699999999999</v>
      </c>
      <c r="F10768" s="674">
        <v>293.83600000000001</v>
      </c>
      <c r="G10768" s="674">
        <v>295.84500000000003</v>
      </c>
      <c r="H10768" s="115">
        <f t="shared" si="336"/>
        <v>1.0068371472522089</v>
      </c>
      <c r="I10768" s="115">
        <f t="shared" si="337"/>
        <v>29.881599999999999</v>
      </c>
    </row>
    <row r="10769" spans="1:9" hidden="1">
      <c r="A10769" s="115" t="s">
        <v>28135</v>
      </c>
      <c r="B10769" s="115" t="s">
        <v>28136</v>
      </c>
      <c r="C10769" s="115" t="s">
        <v>28137</v>
      </c>
      <c r="D10769" s="115" t="s">
        <v>1242</v>
      </c>
      <c r="E10769" s="115">
        <v>29.869599999999998</v>
      </c>
      <c r="F10769" s="674">
        <v>293.83600000000001</v>
      </c>
      <c r="G10769" s="674">
        <v>295.84500000000003</v>
      </c>
      <c r="H10769" s="115">
        <f t="shared" si="336"/>
        <v>1.0068371472522089</v>
      </c>
      <c r="I10769" s="115">
        <f t="shared" si="337"/>
        <v>30.073799999999999</v>
      </c>
    </row>
    <row r="10770" spans="1:9" hidden="1">
      <c r="A10770" s="115" t="s">
        <v>28138</v>
      </c>
      <c r="B10770" s="115" t="s">
        <v>28139</v>
      </c>
      <c r="C10770" s="115" t="s">
        <v>28140</v>
      </c>
      <c r="D10770" s="115" t="s">
        <v>1242</v>
      </c>
      <c r="E10770" s="115">
        <v>76.772900000000007</v>
      </c>
      <c r="F10770" s="674">
        <v>293.83600000000001</v>
      </c>
      <c r="G10770" s="674">
        <v>295.84500000000003</v>
      </c>
      <c r="H10770" s="115">
        <f t="shared" si="336"/>
        <v>1.0068371472522089</v>
      </c>
      <c r="I10770" s="115">
        <f t="shared" si="337"/>
        <v>77.297799999999995</v>
      </c>
    </row>
    <row r="10771" spans="1:9" hidden="1">
      <c r="A10771" s="115" t="s">
        <v>28141</v>
      </c>
      <c r="B10771" s="115" t="s">
        <v>28142</v>
      </c>
      <c r="C10771" s="115" t="s">
        <v>28143</v>
      </c>
      <c r="D10771" s="115" t="s">
        <v>1242</v>
      </c>
      <c r="E10771" s="115">
        <v>76.969499999999996</v>
      </c>
      <c r="F10771" s="674">
        <v>293.83600000000001</v>
      </c>
      <c r="G10771" s="674">
        <v>295.84500000000003</v>
      </c>
      <c r="H10771" s="115">
        <f t="shared" si="336"/>
        <v>1.0068371472522089</v>
      </c>
      <c r="I10771" s="115">
        <f t="shared" si="337"/>
        <v>77.495800000000003</v>
      </c>
    </row>
    <row r="10772" spans="1:9" hidden="1">
      <c r="A10772" s="115" t="s">
        <v>28144</v>
      </c>
      <c r="B10772" s="115" t="s">
        <v>28145</v>
      </c>
      <c r="C10772" s="115" t="s">
        <v>28146</v>
      </c>
      <c r="D10772" s="115" t="s">
        <v>2038</v>
      </c>
      <c r="E10772" s="115">
        <v>190.90170000000001</v>
      </c>
      <c r="F10772" s="674">
        <v>293.83600000000001</v>
      </c>
      <c r="G10772" s="674">
        <v>295.84500000000003</v>
      </c>
      <c r="H10772" s="115">
        <f t="shared" si="336"/>
        <v>1.0068371472522089</v>
      </c>
      <c r="I10772" s="115">
        <f t="shared" si="337"/>
        <v>192.20689999999999</v>
      </c>
    </row>
    <row r="10773" spans="1:9" hidden="1">
      <c r="A10773" s="115" t="s">
        <v>28147</v>
      </c>
      <c r="B10773" s="115" t="s">
        <v>28148</v>
      </c>
      <c r="C10773" s="115" t="s">
        <v>28149</v>
      </c>
      <c r="D10773" s="115" t="s">
        <v>2038</v>
      </c>
      <c r="E10773" s="115">
        <v>219.74799999999999</v>
      </c>
      <c r="F10773" s="674">
        <v>293.83600000000001</v>
      </c>
      <c r="G10773" s="674">
        <v>295.84500000000003</v>
      </c>
      <c r="H10773" s="115">
        <f t="shared" si="336"/>
        <v>1.0068371472522089</v>
      </c>
      <c r="I10773" s="115">
        <f t="shared" si="337"/>
        <v>221.25040000000001</v>
      </c>
    </row>
    <row r="10774" spans="1:9" hidden="1">
      <c r="A10774" s="115" t="s">
        <v>28150</v>
      </c>
      <c r="B10774" s="115" t="s">
        <v>28151</v>
      </c>
      <c r="C10774" s="115" t="s">
        <v>28152</v>
      </c>
      <c r="D10774" s="115" t="s">
        <v>1242</v>
      </c>
      <c r="E10774" s="115">
        <v>9.8331999999999997</v>
      </c>
      <c r="F10774" s="674">
        <v>293.83600000000001</v>
      </c>
      <c r="G10774" s="674">
        <v>295.84500000000003</v>
      </c>
      <c r="H10774" s="115">
        <f t="shared" si="336"/>
        <v>1.0068371472522089</v>
      </c>
      <c r="I10774" s="115">
        <f t="shared" si="337"/>
        <v>9.9003999999999994</v>
      </c>
    </row>
    <row r="10775" spans="1:9" hidden="1">
      <c r="A10775" s="115" t="s">
        <v>28153</v>
      </c>
      <c r="B10775" s="115" t="s">
        <v>28154</v>
      </c>
      <c r="C10775" s="115" t="s">
        <v>28155</v>
      </c>
      <c r="D10775" s="115" t="s">
        <v>1242</v>
      </c>
      <c r="E10775" s="115">
        <v>10.5632</v>
      </c>
      <c r="F10775" s="674">
        <v>293.83600000000001</v>
      </c>
      <c r="G10775" s="674">
        <v>295.84500000000003</v>
      </c>
      <c r="H10775" s="115">
        <f t="shared" si="336"/>
        <v>1.0068371472522089</v>
      </c>
      <c r="I10775" s="115">
        <f t="shared" si="337"/>
        <v>10.635400000000001</v>
      </c>
    </row>
    <row r="10776" spans="1:9" hidden="1">
      <c r="A10776" s="115" t="s">
        <v>28156</v>
      </c>
      <c r="B10776" s="115" t="s">
        <v>28157</v>
      </c>
      <c r="C10776" s="115" t="s">
        <v>28158</v>
      </c>
      <c r="D10776" s="115" t="s">
        <v>1242</v>
      </c>
      <c r="E10776" s="115">
        <v>16.923999999999999</v>
      </c>
      <c r="F10776" s="674">
        <v>293.83600000000001</v>
      </c>
      <c r="G10776" s="674">
        <v>295.84500000000003</v>
      </c>
      <c r="H10776" s="115">
        <f t="shared" si="336"/>
        <v>1.0068371472522089</v>
      </c>
      <c r="I10776" s="115">
        <f t="shared" si="337"/>
        <v>17.0397</v>
      </c>
    </row>
    <row r="10777" spans="1:9" hidden="1">
      <c r="A10777" s="115" t="s">
        <v>28159</v>
      </c>
      <c r="B10777" s="115" t="s">
        <v>28160</v>
      </c>
      <c r="C10777" s="115" t="s">
        <v>28161</v>
      </c>
      <c r="D10777" s="115" t="s">
        <v>1242</v>
      </c>
      <c r="E10777" s="115">
        <v>16.028600000000001</v>
      </c>
      <c r="F10777" s="674">
        <v>293.83600000000001</v>
      </c>
      <c r="G10777" s="674">
        <v>295.84500000000003</v>
      </c>
      <c r="H10777" s="115">
        <f t="shared" si="336"/>
        <v>1.0068371472522089</v>
      </c>
      <c r="I10777" s="115">
        <f t="shared" si="337"/>
        <v>16.138200000000001</v>
      </c>
    </row>
    <row r="10778" spans="1:9" hidden="1">
      <c r="A10778" s="115" t="s">
        <v>28162</v>
      </c>
      <c r="B10778" s="115" t="s">
        <v>28163</v>
      </c>
      <c r="C10778" s="115" t="s">
        <v>28164</v>
      </c>
      <c r="D10778" s="115" t="s">
        <v>1242</v>
      </c>
      <c r="E10778" s="115">
        <v>40.949199999999998</v>
      </c>
      <c r="F10778" s="674">
        <v>293.83600000000001</v>
      </c>
      <c r="G10778" s="674">
        <v>295.84500000000003</v>
      </c>
      <c r="H10778" s="115">
        <f t="shared" si="336"/>
        <v>1.0068371472522089</v>
      </c>
      <c r="I10778" s="115">
        <f t="shared" si="337"/>
        <v>41.229199999999999</v>
      </c>
    </row>
    <row r="10779" spans="1:9" hidden="1">
      <c r="A10779" s="115" t="s">
        <v>28165</v>
      </c>
      <c r="B10779" s="115" t="s">
        <v>28166</v>
      </c>
      <c r="C10779" s="115" t="s">
        <v>28167</v>
      </c>
      <c r="D10779" s="115" t="s">
        <v>1242</v>
      </c>
      <c r="E10779" s="115">
        <v>30.189800000000002</v>
      </c>
      <c r="F10779" s="674">
        <v>293.83600000000001</v>
      </c>
      <c r="G10779" s="674">
        <v>295.84500000000003</v>
      </c>
      <c r="H10779" s="115">
        <f t="shared" si="336"/>
        <v>1.0068371472522089</v>
      </c>
      <c r="I10779" s="115">
        <f t="shared" si="337"/>
        <v>30.3962</v>
      </c>
    </row>
    <row r="10780" spans="1:9" hidden="1">
      <c r="A10780" s="115" t="s">
        <v>28168</v>
      </c>
      <c r="B10780" s="115" t="s">
        <v>28169</v>
      </c>
      <c r="C10780" s="115" t="s">
        <v>28170</v>
      </c>
      <c r="D10780" s="115" t="s">
        <v>1242</v>
      </c>
      <c r="E10780" s="115">
        <v>20.546800000000001</v>
      </c>
      <c r="F10780" s="674">
        <v>293.83600000000001</v>
      </c>
      <c r="G10780" s="674">
        <v>295.84500000000003</v>
      </c>
      <c r="H10780" s="115">
        <f t="shared" si="336"/>
        <v>1.0068371472522089</v>
      </c>
      <c r="I10780" s="115">
        <f t="shared" si="337"/>
        <v>20.6873</v>
      </c>
    </row>
    <row r="10781" spans="1:9" hidden="1">
      <c r="A10781" s="115" t="s">
        <v>28171</v>
      </c>
      <c r="B10781" s="115" t="s">
        <v>28172</v>
      </c>
      <c r="C10781" s="115" t="s">
        <v>28173</v>
      </c>
      <c r="D10781" s="115" t="s">
        <v>1242</v>
      </c>
      <c r="E10781" s="115">
        <v>20.982099999999999</v>
      </c>
      <c r="F10781" s="674">
        <v>293.83600000000001</v>
      </c>
      <c r="G10781" s="674">
        <v>295.84500000000003</v>
      </c>
      <c r="H10781" s="115">
        <f t="shared" si="336"/>
        <v>1.0068371472522089</v>
      </c>
      <c r="I10781" s="115">
        <f t="shared" si="337"/>
        <v>21.125599999999999</v>
      </c>
    </row>
    <row r="10782" spans="1:9" hidden="1">
      <c r="A10782" s="115" t="s">
        <v>28174</v>
      </c>
      <c r="B10782" s="115" t="s">
        <v>28175</v>
      </c>
      <c r="C10782" s="115" t="s">
        <v>28176</v>
      </c>
      <c r="D10782" s="115" t="s">
        <v>2038</v>
      </c>
      <c r="E10782" s="115">
        <v>151.55009999999999</v>
      </c>
      <c r="F10782" s="674">
        <v>293.83600000000001</v>
      </c>
      <c r="G10782" s="674">
        <v>295.84500000000003</v>
      </c>
      <c r="H10782" s="115">
        <f t="shared" si="336"/>
        <v>1.0068371472522089</v>
      </c>
      <c r="I10782" s="115">
        <f t="shared" si="337"/>
        <v>152.58629999999999</v>
      </c>
    </row>
    <row r="10783" spans="1:9" hidden="1">
      <c r="A10783" s="115" t="s">
        <v>28177</v>
      </c>
      <c r="B10783" s="115" t="s">
        <v>28178</v>
      </c>
      <c r="C10783" s="115" t="s">
        <v>28179</v>
      </c>
      <c r="D10783" s="115" t="s">
        <v>2038</v>
      </c>
      <c r="E10783" s="115">
        <v>196.7003</v>
      </c>
      <c r="F10783" s="674">
        <v>293.83600000000001</v>
      </c>
      <c r="G10783" s="674">
        <v>295.84500000000003</v>
      </c>
      <c r="H10783" s="115">
        <f t="shared" si="336"/>
        <v>1.0068371472522089</v>
      </c>
      <c r="I10783" s="115">
        <f t="shared" si="337"/>
        <v>198.04519999999999</v>
      </c>
    </row>
    <row r="10784" spans="1:9" hidden="1">
      <c r="A10784" s="115" t="s">
        <v>28180</v>
      </c>
      <c r="B10784" s="115" t="s">
        <v>28181</v>
      </c>
      <c r="C10784" s="115" t="s">
        <v>28182</v>
      </c>
      <c r="D10784" s="115" t="s">
        <v>1242</v>
      </c>
      <c r="E10784" s="115">
        <v>72.783500000000004</v>
      </c>
      <c r="F10784" s="674">
        <v>293.83600000000001</v>
      </c>
      <c r="G10784" s="674">
        <v>295.84500000000003</v>
      </c>
      <c r="H10784" s="115">
        <f t="shared" si="336"/>
        <v>1.0068371472522089</v>
      </c>
      <c r="I10784" s="115">
        <f t="shared" si="337"/>
        <v>73.281099999999995</v>
      </c>
    </row>
    <row r="10785" spans="1:9" hidden="1">
      <c r="A10785" s="115" t="s">
        <v>28183</v>
      </c>
      <c r="B10785" s="115" t="s">
        <v>28184</v>
      </c>
      <c r="C10785" s="115" t="s">
        <v>28185</v>
      </c>
      <c r="D10785" s="115" t="s">
        <v>1242</v>
      </c>
      <c r="E10785" s="115">
        <v>72.148300000000006</v>
      </c>
      <c r="F10785" s="674">
        <v>293.83600000000001</v>
      </c>
      <c r="G10785" s="674">
        <v>295.84500000000003</v>
      </c>
      <c r="H10785" s="115">
        <f t="shared" si="336"/>
        <v>1.0068371472522089</v>
      </c>
      <c r="I10785" s="115">
        <f t="shared" si="337"/>
        <v>72.641599999999997</v>
      </c>
    </row>
    <row r="10786" spans="1:9" hidden="1">
      <c r="A10786" s="115" t="s">
        <v>28186</v>
      </c>
      <c r="B10786" s="115" t="s">
        <v>28187</v>
      </c>
      <c r="C10786" s="115" t="s">
        <v>28188</v>
      </c>
      <c r="D10786" s="115" t="s">
        <v>1242</v>
      </c>
      <c r="E10786" s="115">
        <v>240.12989999999999</v>
      </c>
      <c r="F10786" s="674">
        <v>293.83600000000001</v>
      </c>
      <c r="G10786" s="674">
        <v>295.84500000000003</v>
      </c>
      <c r="H10786" s="115">
        <f t="shared" si="336"/>
        <v>1.0068371472522089</v>
      </c>
      <c r="I10786" s="115">
        <f t="shared" si="337"/>
        <v>241.77170000000001</v>
      </c>
    </row>
    <row r="10787" spans="1:9" hidden="1">
      <c r="A10787" s="115" t="s">
        <v>28189</v>
      </c>
      <c r="B10787" s="115" t="s">
        <v>28190</v>
      </c>
      <c r="C10787" s="115" t="s">
        <v>28191</v>
      </c>
      <c r="D10787" s="115" t="s">
        <v>1242</v>
      </c>
      <c r="E10787" s="115">
        <v>293.55990000000003</v>
      </c>
      <c r="F10787" s="674">
        <v>293.83600000000001</v>
      </c>
      <c r="G10787" s="674">
        <v>295.84500000000003</v>
      </c>
      <c r="H10787" s="115">
        <f t="shared" si="336"/>
        <v>1.0068371472522089</v>
      </c>
      <c r="I10787" s="115">
        <f t="shared" si="337"/>
        <v>295.56700000000001</v>
      </c>
    </row>
    <row r="10788" spans="1:9" hidden="1">
      <c r="A10788" s="115" t="s">
        <v>28192</v>
      </c>
      <c r="B10788" s="115" t="s">
        <v>28193</v>
      </c>
      <c r="C10788" s="115" t="s">
        <v>28194</v>
      </c>
      <c r="D10788" s="115" t="s">
        <v>2038</v>
      </c>
      <c r="E10788" s="115">
        <v>104.4271</v>
      </c>
      <c r="F10788" s="674">
        <v>293.83600000000001</v>
      </c>
      <c r="G10788" s="674">
        <v>295.84500000000003</v>
      </c>
      <c r="H10788" s="115">
        <f t="shared" si="336"/>
        <v>1.0068371472522089</v>
      </c>
      <c r="I10788" s="115">
        <f t="shared" si="337"/>
        <v>105.14109999999999</v>
      </c>
    </row>
    <row r="10789" spans="1:9" hidden="1">
      <c r="A10789" s="115" t="s">
        <v>28195</v>
      </c>
      <c r="B10789" s="115" t="s">
        <v>28196</v>
      </c>
      <c r="C10789" s="115" t="s">
        <v>28197</v>
      </c>
      <c r="D10789" s="115" t="s">
        <v>1242</v>
      </c>
      <c r="E10789" s="115">
        <v>33.404200000000003</v>
      </c>
      <c r="F10789" s="674">
        <v>293.83600000000001</v>
      </c>
      <c r="G10789" s="674">
        <v>295.84500000000003</v>
      </c>
      <c r="H10789" s="115">
        <f t="shared" si="336"/>
        <v>1.0068371472522089</v>
      </c>
      <c r="I10789" s="115">
        <f t="shared" si="337"/>
        <v>33.632599999999996</v>
      </c>
    </row>
    <row r="10790" spans="1:9" hidden="1">
      <c r="A10790" s="115" t="s">
        <v>28198</v>
      </c>
      <c r="B10790" s="115" t="s">
        <v>28199</v>
      </c>
      <c r="C10790" s="115" t="s">
        <v>28200</v>
      </c>
      <c r="D10790" s="115" t="s">
        <v>2038</v>
      </c>
      <c r="E10790" s="115">
        <v>124.9791</v>
      </c>
      <c r="F10790" s="674">
        <v>293.83600000000001</v>
      </c>
      <c r="G10790" s="674">
        <v>295.84500000000003</v>
      </c>
      <c r="H10790" s="115">
        <f t="shared" si="336"/>
        <v>1.0068371472522089</v>
      </c>
      <c r="I10790" s="115">
        <f t="shared" si="337"/>
        <v>125.8336</v>
      </c>
    </row>
    <row r="10791" spans="1:9" hidden="1">
      <c r="A10791" s="115" t="s">
        <v>28201</v>
      </c>
      <c r="B10791" s="115" t="s">
        <v>28202</v>
      </c>
      <c r="C10791" s="115" t="s">
        <v>28203</v>
      </c>
      <c r="D10791" s="115" t="s">
        <v>2038</v>
      </c>
      <c r="E10791" s="115">
        <v>268.91309999999999</v>
      </c>
      <c r="F10791" s="674">
        <v>293.83600000000001</v>
      </c>
      <c r="G10791" s="674">
        <v>295.84500000000003</v>
      </c>
      <c r="H10791" s="115">
        <f t="shared" si="336"/>
        <v>1.0068371472522089</v>
      </c>
      <c r="I10791" s="115">
        <f t="shared" si="337"/>
        <v>270.75170000000003</v>
      </c>
    </row>
    <row r="10792" spans="1:9" hidden="1">
      <c r="A10792" s="115" t="s">
        <v>28204</v>
      </c>
      <c r="B10792" s="115" t="s">
        <v>28205</v>
      </c>
      <c r="C10792" s="115" t="s">
        <v>28206</v>
      </c>
      <c r="D10792" s="115" t="s">
        <v>2038</v>
      </c>
      <c r="E10792" s="115">
        <v>128.52809999999999</v>
      </c>
      <c r="F10792" s="674">
        <v>293.83600000000001</v>
      </c>
      <c r="G10792" s="674">
        <v>295.84500000000003</v>
      </c>
      <c r="H10792" s="115">
        <f t="shared" si="336"/>
        <v>1.0068371472522089</v>
      </c>
      <c r="I10792" s="115">
        <f t="shared" si="337"/>
        <v>129.40690000000001</v>
      </c>
    </row>
    <row r="10793" spans="1:9" hidden="1">
      <c r="A10793" s="115" t="s">
        <v>28207</v>
      </c>
      <c r="B10793" s="115" t="s">
        <v>28208</v>
      </c>
      <c r="C10793" s="115" t="s">
        <v>28209</v>
      </c>
      <c r="D10793" s="115" t="s">
        <v>2038</v>
      </c>
      <c r="E10793" s="115">
        <v>259.76929999999999</v>
      </c>
      <c r="F10793" s="674">
        <v>293.83600000000001</v>
      </c>
      <c r="G10793" s="674">
        <v>295.84500000000003</v>
      </c>
      <c r="H10793" s="115">
        <f t="shared" si="336"/>
        <v>1.0068371472522089</v>
      </c>
      <c r="I10793" s="115">
        <f t="shared" si="337"/>
        <v>261.54539999999997</v>
      </c>
    </row>
    <row r="10794" spans="1:9" hidden="1">
      <c r="A10794" s="115" t="s">
        <v>28210</v>
      </c>
      <c r="B10794" s="115" t="s">
        <v>28211</v>
      </c>
      <c r="C10794" s="115" t="s">
        <v>28212</v>
      </c>
      <c r="D10794" s="115" t="s">
        <v>2038</v>
      </c>
      <c r="E10794" s="115">
        <v>526.61860000000001</v>
      </c>
      <c r="F10794" s="674">
        <v>293.83600000000001</v>
      </c>
      <c r="G10794" s="674">
        <v>295.84500000000003</v>
      </c>
      <c r="H10794" s="115">
        <f t="shared" si="336"/>
        <v>1.0068371472522089</v>
      </c>
      <c r="I10794" s="115">
        <f t="shared" si="337"/>
        <v>530.2192</v>
      </c>
    </row>
    <row r="10795" spans="1:9" hidden="1">
      <c r="A10795" s="115" t="s">
        <v>28213</v>
      </c>
      <c r="B10795" s="115" t="s">
        <v>28214</v>
      </c>
      <c r="C10795" s="115" t="s">
        <v>28215</v>
      </c>
      <c r="D10795" s="115" t="s">
        <v>2038</v>
      </c>
      <c r="E10795" s="115">
        <v>439.90390000000002</v>
      </c>
      <c r="F10795" s="674">
        <v>293.83600000000001</v>
      </c>
      <c r="G10795" s="674">
        <v>295.84500000000003</v>
      </c>
      <c r="H10795" s="115">
        <f t="shared" si="336"/>
        <v>1.0068371472522089</v>
      </c>
      <c r="I10795" s="115">
        <f t="shared" si="337"/>
        <v>442.91160000000002</v>
      </c>
    </row>
    <row r="10796" spans="1:9" hidden="1">
      <c r="A10796" s="115" t="s">
        <v>28216</v>
      </c>
      <c r="B10796" s="115" t="s">
        <v>28217</v>
      </c>
      <c r="C10796" s="115" t="s">
        <v>28218</v>
      </c>
      <c r="D10796" s="115" t="s">
        <v>1242</v>
      </c>
      <c r="E10796" s="115">
        <v>34.463799999999999</v>
      </c>
      <c r="F10796" s="674">
        <v>293.83600000000001</v>
      </c>
      <c r="G10796" s="674">
        <v>295.84500000000003</v>
      </c>
      <c r="H10796" s="115">
        <f t="shared" si="336"/>
        <v>1.0068371472522089</v>
      </c>
      <c r="I10796" s="115">
        <f t="shared" si="337"/>
        <v>34.699399999999997</v>
      </c>
    </row>
    <row r="10797" spans="1:9" hidden="1">
      <c r="A10797" s="115" t="s">
        <v>28219</v>
      </c>
      <c r="B10797" s="115" t="s">
        <v>28220</v>
      </c>
      <c r="C10797" s="115" t="s">
        <v>28221</v>
      </c>
      <c r="D10797" s="115" t="s">
        <v>1242</v>
      </c>
      <c r="E10797" s="115">
        <v>48.059800000000003</v>
      </c>
      <c r="F10797" s="674">
        <v>293.83600000000001</v>
      </c>
      <c r="G10797" s="674">
        <v>295.84500000000003</v>
      </c>
      <c r="H10797" s="115">
        <f t="shared" si="336"/>
        <v>1.0068371472522089</v>
      </c>
      <c r="I10797" s="115">
        <f t="shared" si="337"/>
        <v>48.388399999999997</v>
      </c>
    </row>
    <row r="10798" spans="1:9" hidden="1">
      <c r="A10798" s="115" t="s">
        <v>28222</v>
      </c>
      <c r="B10798" s="115" t="s">
        <v>28223</v>
      </c>
      <c r="C10798" s="115" t="s">
        <v>28224</v>
      </c>
      <c r="D10798" s="115" t="s">
        <v>1242</v>
      </c>
      <c r="E10798" s="115">
        <v>26.366299999999999</v>
      </c>
      <c r="F10798" s="674">
        <v>293.83600000000001</v>
      </c>
      <c r="G10798" s="674">
        <v>295.84500000000003</v>
      </c>
      <c r="H10798" s="115">
        <f t="shared" si="336"/>
        <v>1.0068371472522089</v>
      </c>
      <c r="I10798" s="115">
        <f t="shared" si="337"/>
        <v>26.546600000000002</v>
      </c>
    </row>
    <row r="10799" spans="1:9" hidden="1">
      <c r="A10799" s="115" t="s">
        <v>28225</v>
      </c>
      <c r="B10799" s="115" t="s">
        <v>28226</v>
      </c>
      <c r="C10799" s="115" t="s">
        <v>28227</v>
      </c>
      <c r="D10799" s="115" t="s">
        <v>1242</v>
      </c>
      <c r="E10799" s="115">
        <v>27.741800000000001</v>
      </c>
      <c r="F10799" s="674">
        <v>293.83600000000001</v>
      </c>
      <c r="G10799" s="674">
        <v>295.84500000000003</v>
      </c>
      <c r="H10799" s="115">
        <f t="shared" si="336"/>
        <v>1.0068371472522089</v>
      </c>
      <c r="I10799" s="115">
        <f t="shared" si="337"/>
        <v>27.9315</v>
      </c>
    </row>
    <row r="10800" spans="1:9" hidden="1">
      <c r="A10800" s="115" t="s">
        <v>28228</v>
      </c>
      <c r="B10800" s="115" t="s">
        <v>28229</v>
      </c>
      <c r="C10800" s="115" t="s">
        <v>28230</v>
      </c>
      <c r="D10800" s="115" t="s">
        <v>1242</v>
      </c>
      <c r="E10800" s="115">
        <v>40.940300000000001</v>
      </c>
      <c r="F10800" s="674">
        <v>293.83600000000001</v>
      </c>
      <c r="G10800" s="674">
        <v>295.84500000000003</v>
      </c>
      <c r="H10800" s="115">
        <f t="shared" si="336"/>
        <v>1.0068371472522089</v>
      </c>
      <c r="I10800" s="115">
        <f t="shared" si="337"/>
        <v>41.220199999999998</v>
      </c>
    </row>
    <row r="10801" spans="1:9" hidden="1">
      <c r="A10801" s="115" t="s">
        <v>28231</v>
      </c>
      <c r="B10801" s="115" t="s">
        <v>28232</v>
      </c>
      <c r="C10801" s="115" t="s">
        <v>28233</v>
      </c>
      <c r="D10801" s="115" t="s">
        <v>2038</v>
      </c>
      <c r="E10801" s="115">
        <v>157.99430000000001</v>
      </c>
      <c r="F10801" s="674">
        <v>293.83600000000001</v>
      </c>
      <c r="G10801" s="674">
        <v>295.84500000000003</v>
      </c>
      <c r="H10801" s="115">
        <f t="shared" si="336"/>
        <v>1.0068371472522089</v>
      </c>
      <c r="I10801" s="115">
        <f t="shared" si="337"/>
        <v>159.0745</v>
      </c>
    </row>
    <row r="10802" spans="1:9" hidden="1">
      <c r="A10802" s="115" t="s">
        <v>28234</v>
      </c>
      <c r="B10802" s="115" t="s">
        <v>28235</v>
      </c>
      <c r="C10802" s="115" t="s">
        <v>28236</v>
      </c>
      <c r="D10802" s="115" t="s">
        <v>2038</v>
      </c>
      <c r="E10802" s="115">
        <v>174.93989999999999</v>
      </c>
      <c r="F10802" s="674">
        <v>293.83600000000001</v>
      </c>
      <c r="G10802" s="674">
        <v>295.84500000000003</v>
      </c>
      <c r="H10802" s="115">
        <f t="shared" si="336"/>
        <v>1.0068371472522089</v>
      </c>
      <c r="I10802" s="115">
        <f t="shared" si="337"/>
        <v>176.136</v>
      </c>
    </row>
    <row r="10803" spans="1:9" hidden="1">
      <c r="A10803" s="115" t="s">
        <v>28237</v>
      </c>
      <c r="B10803" s="115" t="s">
        <v>28238</v>
      </c>
      <c r="C10803" s="115" t="s">
        <v>28239</v>
      </c>
      <c r="D10803" s="115" t="s">
        <v>2038</v>
      </c>
      <c r="E10803" s="115">
        <v>96.253500000000003</v>
      </c>
      <c r="F10803" s="674">
        <v>293.83600000000001</v>
      </c>
      <c r="G10803" s="674">
        <v>295.84500000000003</v>
      </c>
      <c r="H10803" s="115">
        <f t="shared" si="336"/>
        <v>1.0068371472522089</v>
      </c>
      <c r="I10803" s="115">
        <f t="shared" si="337"/>
        <v>96.911600000000007</v>
      </c>
    </row>
    <row r="10804" spans="1:9" hidden="1">
      <c r="A10804" s="115" t="s">
        <v>28240</v>
      </c>
      <c r="B10804" s="115" t="s">
        <v>28241</v>
      </c>
      <c r="C10804" s="115" t="s">
        <v>28242</v>
      </c>
      <c r="D10804" s="115" t="s">
        <v>2038</v>
      </c>
      <c r="E10804" s="115">
        <v>234.47630000000001</v>
      </c>
      <c r="F10804" s="674">
        <v>293.83600000000001</v>
      </c>
      <c r="G10804" s="674">
        <v>295.84500000000003</v>
      </c>
      <c r="H10804" s="115">
        <f t="shared" si="336"/>
        <v>1.0068371472522089</v>
      </c>
      <c r="I10804" s="115">
        <f t="shared" si="337"/>
        <v>236.07939999999999</v>
      </c>
    </row>
    <row r="10805" spans="1:9" hidden="1">
      <c r="A10805" s="115" t="s">
        <v>28243</v>
      </c>
      <c r="B10805" s="115" t="s">
        <v>28244</v>
      </c>
      <c r="C10805" s="115" t="s">
        <v>28245</v>
      </c>
      <c r="D10805" s="115" t="s">
        <v>2038</v>
      </c>
      <c r="E10805" s="115">
        <v>95.167699999999996</v>
      </c>
      <c r="F10805" s="674">
        <v>293.83600000000001</v>
      </c>
      <c r="G10805" s="674">
        <v>295.84500000000003</v>
      </c>
      <c r="H10805" s="115">
        <f t="shared" si="336"/>
        <v>1.0068371472522089</v>
      </c>
      <c r="I10805" s="115">
        <f t="shared" si="337"/>
        <v>95.818399999999997</v>
      </c>
    </row>
    <row r="10806" spans="1:9" hidden="1">
      <c r="A10806" s="115" t="s">
        <v>28246</v>
      </c>
      <c r="B10806" s="115" t="s">
        <v>28247</v>
      </c>
      <c r="C10806" s="115" t="s">
        <v>28248</v>
      </c>
      <c r="D10806" s="115" t="s">
        <v>2038</v>
      </c>
      <c r="E10806" s="115">
        <v>92.447599999999994</v>
      </c>
      <c r="F10806" s="674">
        <v>293.83600000000001</v>
      </c>
      <c r="G10806" s="674">
        <v>295.84500000000003</v>
      </c>
      <c r="H10806" s="115">
        <f t="shared" si="336"/>
        <v>1.0068371472522089</v>
      </c>
      <c r="I10806" s="115">
        <f t="shared" si="337"/>
        <v>93.079700000000003</v>
      </c>
    </row>
    <row r="10807" spans="1:9" hidden="1">
      <c r="A10807" s="115" t="s">
        <v>28249</v>
      </c>
      <c r="B10807" s="115" t="s">
        <v>28250</v>
      </c>
      <c r="C10807" s="115" t="s">
        <v>28251</v>
      </c>
      <c r="D10807" s="115" t="s">
        <v>1242</v>
      </c>
      <c r="E10807" s="115">
        <v>41.917499999999997</v>
      </c>
      <c r="F10807" s="674">
        <v>293.83600000000001</v>
      </c>
      <c r="G10807" s="674">
        <v>295.84500000000003</v>
      </c>
      <c r="H10807" s="115">
        <f t="shared" si="336"/>
        <v>1.0068371472522089</v>
      </c>
      <c r="I10807" s="115">
        <f t="shared" si="337"/>
        <v>42.204099999999997</v>
      </c>
    </row>
    <row r="10808" spans="1:9" hidden="1">
      <c r="A10808" s="115" t="s">
        <v>28252</v>
      </c>
      <c r="B10808" s="115" t="s">
        <v>28253</v>
      </c>
      <c r="C10808" s="115" t="s">
        <v>28254</v>
      </c>
      <c r="D10808" s="115" t="s">
        <v>2038</v>
      </c>
      <c r="E10808" s="115">
        <v>87.384200000000007</v>
      </c>
      <c r="F10808" s="674">
        <v>293.83600000000001</v>
      </c>
      <c r="G10808" s="674">
        <v>295.84500000000003</v>
      </c>
      <c r="H10808" s="115">
        <f t="shared" si="336"/>
        <v>1.0068371472522089</v>
      </c>
      <c r="I10808" s="115">
        <f t="shared" si="337"/>
        <v>87.981700000000004</v>
      </c>
    </row>
    <row r="10809" spans="1:9" hidden="1">
      <c r="A10809" s="115" t="s">
        <v>28255</v>
      </c>
      <c r="B10809" s="115" t="s">
        <v>28256</v>
      </c>
      <c r="C10809" s="115" t="s">
        <v>28257</v>
      </c>
      <c r="D10809" s="115" t="s">
        <v>1242</v>
      </c>
      <c r="E10809" s="115">
        <v>36.513100000000001</v>
      </c>
      <c r="F10809" s="674">
        <v>293.83600000000001</v>
      </c>
      <c r="G10809" s="674">
        <v>295.84500000000003</v>
      </c>
      <c r="H10809" s="115">
        <f t="shared" si="336"/>
        <v>1.0068371472522089</v>
      </c>
      <c r="I10809" s="115">
        <f t="shared" si="337"/>
        <v>36.762700000000002</v>
      </c>
    </row>
    <row r="10810" spans="1:9" hidden="1">
      <c r="A10810" s="115" t="s">
        <v>28258</v>
      </c>
      <c r="B10810" s="115" t="s">
        <v>28259</v>
      </c>
      <c r="C10810" s="115" t="s">
        <v>28260</v>
      </c>
      <c r="D10810" s="115" t="s">
        <v>1242</v>
      </c>
      <c r="E10810" s="115">
        <v>110.75920000000001</v>
      </c>
      <c r="F10810" s="674">
        <v>293.83600000000001</v>
      </c>
      <c r="G10810" s="674">
        <v>295.84500000000003</v>
      </c>
      <c r="H10810" s="115">
        <f t="shared" si="336"/>
        <v>1.0068371472522089</v>
      </c>
      <c r="I10810" s="115">
        <f t="shared" si="337"/>
        <v>111.51649999999999</v>
      </c>
    </row>
    <row r="10811" spans="1:9" hidden="1">
      <c r="A10811" s="115" t="s">
        <v>28261</v>
      </c>
      <c r="B10811" s="115" t="s">
        <v>28262</v>
      </c>
      <c r="C10811" s="115" t="s">
        <v>28263</v>
      </c>
      <c r="D10811" s="115" t="s">
        <v>2038</v>
      </c>
      <c r="E10811" s="115">
        <v>117.0778</v>
      </c>
      <c r="F10811" s="674">
        <v>293.83600000000001</v>
      </c>
      <c r="G10811" s="674">
        <v>295.84500000000003</v>
      </c>
      <c r="H10811" s="115">
        <f t="shared" si="336"/>
        <v>1.0068371472522089</v>
      </c>
      <c r="I10811" s="115">
        <f t="shared" si="337"/>
        <v>117.8783</v>
      </c>
    </row>
    <row r="10812" spans="1:9" hidden="1">
      <c r="A10812" s="115" t="s">
        <v>28264</v>
      </c>
      <c r="B10812" s="115" t="s">
        <v>28265</v>
      </c>
      <c r="C10812" s="115" t="s">
        <v>28266</v>
      </c>
      <c r="D10812" s="115" t="s">
        <v>2038</v>
      </c>
      <c r="E10812" s="115">
        <v>171.20689999999999</v>
      </c>
      <c r="F10812" s="674">
        <v>293.83600000000001</v>
      </c>
      <c r="G10812" s="674">
        <v>295.84500000000003</v>
      </c>
      <c r="H10812" s="115">
        <f t="shared" si="336"/>
        <v>1.0068371472522089</v>
      </c>
      <c r="I10812" s="115">
        <f t="shared" si="337"/>
        <v>172.3775</v>
      </c>
    </row>
    <row r="10813" spans="1:9" hidden="1">
      <c r="A10813" s="115" t="s">
        <v>28267</v>
      </c>
      <c r="B10813" s="115" t="s">
        <v>28268</v>
      </c>
      <c r="C10813" s="115" t="s">
        <v>28269</v>
      </c>
      <c r="D10813" s="115" t="s">
        <v>2038</v>
      </c>
      <c r="E10813" s="115">
        <v>103.75230000000001</v>
      </c>
      <c r="F10813" s="674">
        <v>293.83600000000001</v>
      </c>
      <c r="G10813" s="674">
        <v>295.84500000000003</v>
      </c>
      <c r="H10813" s="115">
        <f t="shared" si="336"/>
        <v>1.0068371472522089</v>
      </c>
      <c r="I10813" s="115">
        <f t="shared" si="337"/>
        <v>104.46169999999999</v>
      </c>
    </row>
    <row r="10814" spans="1:9" hidden="1">
      <c r="A10814" s="115" t="s">
        <v>28270</v>
      </c>
      <c r="B10814" s="115" t="s">
        <v>28271</v>
      </c>
      <c r="C10814" s="115" t="s">
        <v>28272</v>
      </c>
      <c r="D10814" s="115" t="s">
        <v>2038</v>
      </c>
      <c r="E10814" s="115">
        <v>63.943100000000001</v>
      </c>
      <c r="F10814" s="674">
        <v>293.83600000000001</v>
      </c>
      <c r="G10814" s="674">
        <v>295.84500000000003</v>
      </c>
      <c r="H10814" s="115">
        <f t="shared" si="336"/>
        <v>1.0068371472522089</v>
      </c>
      <c r="I10814" s="115">
        <f t="shared" si="337"/>
        <v>64.380300000000005</v>
      </c>
    </row>
    <row r="10815" spans="1:9" hidden="1">
      <c r="A10815" s="115" t="s">
        <v>28273</v>
      </c>
      <c r="B10815" s="115" t="s">
        <v>28274</v>
      </c>
      <c r="C10815" s="115" t="s">
        <v>28275</v>
      </c>
      <c r="D10815" s="115" t="s">
        <v>2038</v>
      </c>
      <c r="E10815" s="115">
        <v>109.0924</v>
      </c>
      <c r="F10815" s="674">
        <v>293.83600000000001</v>
      </c>
      <c r="G10815" s="674">
        <v>295.84500000000003</v>
      </c>
      <c r="H10815" s="115">
        <f t="shared" si="336"/>
        <v>1.0068371472522089</v>
      </c>
      <c r="I10815" s="115">
        <f t="shared" si="337"/>
        <v>109.8383</v>
      </c>
    </row>
    <row r="10816" spans="1:9" hidden="1">
      <c r="A10816" s="115" t="s">
        <v>28276</v>
      </c>
      <c r="B10816" s="115" t="s">
        <v>28277</v>
      </c>
      <c r="C10816" s="115" t="s">
        <v>28278</v>
      </c>
      <c r="D10816" s="115" t="s">
        <v>2038</v>
      </c>
      <c r="E10816" s="115">
        <v>76.043199999999999</v>
      </c>
      <c r="F10816" s="674">
        <v>293.83600000000001</v>
      </c>
      <c r="G10816" s="674">
        <v>295.84500000000003</v>
      </c>
      <c r="H10816" s="115">
        <f t="shared" si="336"/>
        <v>1.0068371472522089</v>
      </c>
      <c r="I10816" s="115">
        <f t="shared" si="337"/>
        <v>76.563100000000006</v>
      </c>
    </row>
    <row r="10817" spans="1:9" hidden="1">
      <c r="A10817" s="115" t="s">
        <v>28279</v>
      </c>
      <c r="B10817" s="115" t="s">
        <v>28280</v>
      </c>
      <c r="C10817" s="115" t="s">
        <v>28281</v>
      </c>
      <c r="D10817" s="115" t="s">
        <v>2038</v>
      </c>
      <c r="E10817" s="115">
        <v>47.159100000000002</v>
      </c>
      <c r="F10817" s="674">
        <v>293.83600000000001</v>
      </c>
      <c r="G10817" s="674">
        <v>295.84500000000003</v>
      </c>
      <c r="H10817" s="115">
        <f t="shared" si="336"/>
        <v>1.0068371472522089</v>
      </c>
      <c r="I10817" s="115">
        <f t="shared" si="337"/>
        <v>47.481499999999997</v>
      </c>
    </row>
    <row r="10818" spans="1:9" hidden="1">
      <c r="A10818" s="115" t="s">
        <v>28282</v>
      </c>
      <c r="B10818" s="115" t="s">
        <v>28283</v>
      </c>
      <c r="C10818" s="115" t="s">
        <v>28284</v>
      </c>
      <c r="D10818" s="115" t="s">
        <v>2038</v>
      </c>
      <c r="E10818" s="115">
        <v>111.5986</v>
      </c>
      <c r="F10818" s="674">
        <v>293.83600000000001</v>
      </c>
      <c r="G10818" s="674">
        <v>295.84500000000003</v>
      </c>
      <c r="H10818" s="115">
        <f t="shared" si="336"/>
        <v>1.0068371472522089</v>
      </c>
      <c r="I10818" s="115">
        <f t="shared" si="337"/>
        <v>112.3616</v>
      </c>
    </row>
    <row r="10819" spans="1:9" hidden="1">
      <c r="A10819" s="115" t="s">
        <v>28285</v>
      </c>
      <c r="B10819" s="115" t="s">
        <v>28286</v>
      </c>
      <c r="C10819" s="115" t="s">
        <v>28287</v>
      </c>
      <c r="D10819" s="115" t="s">
        <v>2038</v>
      </c>
      <c r="E10819" s="115">
        <v>487.56</v>
      </c>
      <c r="F10819" s="674">
        <v>293.83600000000001</v>
      </c>
      <c r="G10819" s="674">
        <v>295.84500000000003</v>
      </c>
      <c r="H10819" s="115">
        <f t="shared" si="336"/>
        <v>1.0068371472522089</v>
      </c>
      <c r="I10819" s="115">
        <f t="shared" si="337"/>
        <v>490.89350000000002</v>
      </c>
    </row>
    <row r="10820" spans="1:9" hidden="1">
      <c r="A10820" s="115" t="s">
        <v>28288</v>
      </c>
      <c r="B10820" s="115" t="s">
        <v>28289</v>
      </c>
      <c r="C10820" s="115" t="s">
        <v>28290</v>
      </c>
      <c r="D10820" s="115" t="s">
        <v>2038</v>
      </c>
      <c r="E10820" s="115">
        <v>14.1814</v>
      </c>
      <c r="F10820" s="674">
        <v>293.83600000000001</v>
      </c>
      <c r="G10820" s="674">
        <v>295.84500000000003</v>
      </c>
      <c r="H10820" s="115">
        <f t="shared" si="336"/>
        <v>1.0068371472522089</v>
      </c>
      <c r="I10820" s="115">
        <f t="shared" si="337"/>
        <v>14.2784</v>
      </c>
    </row>
    <row r="10821" spans="1:9" hidden="1">
      <c r="A10821" s="115" t="s">
        <v>28291</v>
      </c>
      <c r="B10821" s="115" t="s">
        <v>28292</v>
      </c>
      <c r="C10821" s="115" t="s">
        <v>28293</v>
      </c>
      <c r="D10821" s="115" t="s">
        <v>2038</v>
      </c>
      <c r="E10821" s="115">
        <v>35.404899999999998</v>
      </c>
      <c r="F10821" s="674">
        <v>293.83600000000001</v>
      </c>
      <c r="G10821" s="674">
        <v>295.84500000000003</v>
      </c>
      <c r="H10821" s="115">
        <f t="shared" ref="H10821:H10884" si="338">G10821/F10821</f>
        <v>1.0068371472522089</v>
      </c>
      <c r="I10821" s="115">
        <f t="shared" ref="I10821:I10884" si="339">ROUND(H10821*E10821,4)</f>
        <v>35.646999999999998</v>
      </c>
    </row>
    <row r="10822" spans="1:9" hidden="1">
      <c r="A10822" s="115" t="s">
        <v>28294</v>
      </c>
      <c r="B10822" s="115" t="s">
        <v>28295</v>
      </c>
      <c r="C10822" s="115" t="s">
        <v>28296</v>
      </c>
      <c r="D10822" s="115" t="s">
        <v>2038</v>
      </c>
      <c r="E10822" s="115">
        <v>28.124300000000002</v>
      </c>
      <c r="F10822" s="674">
        <v>293.83600000000001</v>
      </c>
      <c r="G10822" s="674">
        <v>295.84500000000003</v>
      </c>
      <c r="H10822" s="115">
        <f t="shared" si="338"/>
        <v>1.0068371472522089</v>
      </c>
      <c r="I10822" s="115">
        <f t="shared" si="339"/>
        <v>28.316600000000001</v>
      </c>
    </row>
    <row r="10823" spans="1:9" hidden="1">
      <c r="A10823" s="115" t="s">
        <v>28297</v>
      </c>
      <c r="B10823" s="115" t="s">
        <v>28298</v>
      </c>
      <c r="C10823" s="115" t="s">
        <v>28299</v>
      </c>
      <c r="D10823" s="115" t="s">
        <v>2038</v>
      </c>
      <c r="E10823" s="115">
        <v>38.172499999999999</v>
      </c>
      <c r="F10823" s="674">
        <v>293.83600000000001</v>
      </c>
      <c r="G10823" s="674">
        <v>295.84500000000003</v>
      </c>
      <c r="H10823" s="115">
        <f t="shared" si="338"/>
        <v>1.0068371472522089</v>
      </c>
      <c r="I10823" s="115">
        <f t="shared" si="339"/>
        <v>38.433500000000002</v>
      </c>
    </row>
    <row r="10824" spans="1:9" hidden="1">
      <c r="A10824" s="115" t="s">
        <v>28300</v>
      </c>
      <c r="B10824" s="115" t="s">
        <v>28301</v>
      </c>
      <c r="C10824" s="115" t="s">
        <v>28302</v>
      </c>
      <c r="D10824" s="115" t="s">
        <v>2038</v>
      </c>
      <c r="E10824" s="115">
        <v>30.8919</v>
      </c>
      <c r="F10824" s="674">
        <v>293.83600000000001</v>
      </c>
      <c r="G10824" s="674">
        <v>295.84500000000003</v>
      </c>
      <c r="H10824" s="115">
        <f t="shared" si="338"/>
        <v>1.0068371472522089</v>
      </c>
      <c r="I10824" s="115">
        <f t="shared" si="339"/>
        <v>31.103100000000001</v>
      </c>
    </row>
    <row r="10825" spans="1:9" hidden="1">
      <c r="A10825" s="115" t="s">
        <v>28303</v>
      </c>
      <c r="B10825" s="115" t="s">
        <v>28304</v>
      </c>
      <c r="C10825" s="115" t="s">
        <v>28305</v>
      </c>
      <c r="D10825" s="115" t="s">
        <v>2038</v>
      </c>
      <c r="E10825" s="115">
        <v>38.358600000000003</v>
      </c>
      <c r="F10825" s="674">
        <v>293.83600000000001</v>
      </c>
      <c r="G10825" s="674">
        <v>295.84500000000003</v>
      </c>
      <c r="H10825" s="115">
        <f t="shared" si="338"/>
        <v>1.0068371472522089</v>
      </c>
      <c r="I10825" s="115">
        <f t="shared" si="339"/>
        <v>38.620899999999999</v>
      </c>
    </row>
    <row r="10826" spans="1:9" hidden="1">
      <c r="A10826" s="115" t="s">
        <v>28306</v>
      </c>
      <c r="B10826" s="115" t="s">
        <v>28307</v>
      </c>
      <c r="C10826" s="115" t="s">
        <v>28308</v>
      </c>
      <c r="D10826" s="115" t="s">
        <v>2038</v>
      </c>
      <c r="E10826" s="115">
        <v>23.985700000000001</v>
      </c>
      <c r="F10826" s="674">
        <v>293.83600000000001</v>
      </c>
      <c r="G10826" s="674">
        <v>295.84500000000003</v>
      </c>
      <c r="H10826" s="115">
        <f t="shared" si="338"/>
        <v>1.0068371472522089</v>
      </c>
      <c r="I10826" s="115">
        <f t="shared" si="339"/>
        <v>24.149699999999999</v>
      </c>
    </row>
    <row r="10827" spans="1:9" hidden="1">
      <c r="A10827" s="115" t="s">
        <v>28309</v>
      </c>
      <c r="B10827" s="115" t="s">
        <v>28310</v>
      </c>
      <c r="C10827" s="115" t="s">
        <v>28311</v>
      </c>
      <c r="D10827" s="115" t="s">
        <v>2038</v>
      </c>
      <c r="E10827" s="115">
        <v>28.417200000000001</v>
      </c>
      <c r="F10827" s="674">
        <v>293.83600000000001</v>
      </c>
      <c r="G10827" s="674">
        <v>295.84500000000003</v>
      </c>
      <c r="H10827" s="115">
        <f t="shared" si="338"/>
        <v>1.0068371472522089</v>
      </c>
      <c r="I10827" s="115">
        <f t="shared" si="339"/>
        <v>28.611499999999999</v>
      </c>
    </row>
    <row r="10828" spans="1:9" hidden="1">
      <c r="A10828" s="115" t="s">
        <v>28312</v>
      </c>
      <c r="B10828" s="115" t="s">
        <v>28313</v>
      </c>
      <c r="C10828" s="115" t="s">
        <v>28314</v>
      </c>
      <c r="D10828" s="115" t="s">
        <v>2038</v>
      </c>
      <c r="E10828" s="115">
        <v>22.776299999999999</v>
      </c>
      <c r="F10828" s="674">
        <v>293.83600000000001</v>
      </c>
      <c r="G10828" s="674">
        <v>295.84500000000003</v>
      </c>
      <c r="H10828" s="115">
        <f t="shared" si="338"/>
        <v>1.0068371472522089</v>
      </c>
      <c r="I10828" s="115">
        <f t="shared" si="339"/>
        <v>22.931999999999999</v>
      </c>
    </row>
    <row r="10829" spans="1:9" hidden="1">
      <c r="A10829" s="115" t="s">
        <v>28315</v>
      </c>
      <c r="B10829" s="115" t="s">
        <v>28316</v>
      </c>
      <c r="C10829" s="115" t="s">
        <v>28317</v>
      </c>
      <c r="D10829" s="115" t="s">
        <v>2038</v>
      </c>
      <c r="E10829" s="115">
        <v>17.139600000000002</v>
      </c>
      <c r="F10829" s="674">
        <v>293.83600000000001</v>
      </c>
      <c r="G10829" s="674">
        <v>295.84500000000003</v>
      </c>
      <c r="H10829" s="115">
        <f t="shared" si="338"/>
        <v>1.0068371472522089</v>
      </c>
      <c r="I10829" s="115">
        <f t="shared" si="339"/>
        <v>17.256799999999998</v>
      </c>
    </row>
    <row r="10830" spans="1:9" hidden="1">
      <c r="A10830" s="115" t="s">
        <v>28318</v>
      </c>
      <c r="B10830" s="115" t="s">
        <v>28319</v>
      </c>
      <c r="C10830" s="115" t="s">
        <v>28320</v>
      </c>
      <c r="D10830" s="115" t="s">
        <v>2038</v>
      </c>
      <c r="E10830" s="115">
        <v>35.847299999999997</v>
      </c>
      <c r="F10830" s="674">
        <v>293.83600000000001</v>
      </c>
      <c r="G10830" s="674">
        <v>295.84500000000003</v>
      </c>
      <c r="H10830" s="115">
        <f t="shared" si="338"/>
        <v>1.0068371472522089</v>
      </c>
      <c r="I10830" s="115">
        <f t="shared" si="339"/>
        <v>36.092399999999998</v>
      </c>
    </row>
    <row r="10831" spans="1:9" hidden="1">
      <c r="A10831" s="115" t="s">
        <v>28321</v>
      </c>
      <c r="B10831" s="115" t="s">
        <v>28322</v>
      </c>
      <c r="C10831" s="115" t="s">
        <v>28323</v>
      </c>
      <c r="D10831" s="115" t="s">
        <v>2038</v>
      </c>
      <c r="E10831" s="115">
        <v>67.927800000000005</v>
      </c>
      <c r="F10831" s="674">
        <v>293.83600000000001</v>
      </c>
      <c r="G10831" s="674">
        <v>295.84500000000003</v>
      </c>
      <c r="H10831" s="115">
        <f t="shared" si="338"/>
        <v>1.0068371472522089</v>
      </c>
      <c r="I10831" s="115">
        <f t="shared" si="339"/>
        <v>68.392200000000003</v>
      </c>
    </row>
    <row r="10832" spans="1:9" hidden="1">
      <c r="A10832" s="115" t="s">
        <v>28324</v>
      </c>
      <c r="B10832" s="115" t="s">
        <v>28325</v>
      </c>
      <c r="C10832" s="115" t="s">
        <v>28326</v>
      </c>
      <c r="D10832" s="115" t="s">
        <v>2038</v>
      </c>
      <c r="E10832" s="115">
        <v>52.383299999999998</v>
      </c>
      <c r="F10832" s="674">
        <v>293.83600000000001</v>
      </c>
      <c r="G10832" s="674">
        <v>295.84500000000003</v>
      </c>
      <c r="H10832" s="115">
        <f t="shared" si="338"/>
        <v>1.0068371472522089</v>
      </c>
      <c r="I10832" s="115">
        <f t="shared" si="339"/>
        <v>52.741500000000002</v>
      </c>
    </row>
    <row r="10833" spans="1:9" hidden="1">
      <c r="A10833" s="115" t="s">
        <v>28327</v>
      </c>
      <c r="B10833" s="115" t="s">
        <v>28328</v>
      </c>
      <c r="C10833" s="115" t="s">
        <v>28329</v>
      </c>
      <c r="D10833" s="115" t="s">
        <v>2038</v>
      </c>
      <c r="E10833" s="115">
        <v>60.833799999999997</v>
      </c>
      <c r="F10833" s="674">
        <v>293.83600000000001</v>
      </c>
      <c r="G10833" s="674">
        <v>295.84500000000003</v>
      </c>
      <c r="H10833" s="115">
        <f t="shared" si="338"/>
        <v>1.0068371472522089</v>
      </c>
      <c r="I10833" s="115">
        <f t="shared" si="339"/>
        <v>61.249699999999997</v>
      </c>
    </row>
    <row r="10834" spans="1:9" hidden="1">
      <c r="A10834" s="115" t="s">
        <v>28330</v>
      </c>
      <c r="B10834" s="115" t="s">
        <v>28331</v>
      </c>
      <c r="C10834" s="115" t="s">
        <v>28332</v>
      </c>
      <c r="D10834" s="115" t="s">
        <v>1242</v>
      </c>
      <c r="E10834" s="115">
        <v>20.716999999999999</v>
      </c>
      <c r="F10834" s="674">
        <v>293.83600000000001</v>
      </c>
      <c r="G10834" s="674">
        <v>295.84500000000003</v>
      </c>
      <c r="H10834" s="115">
        <f t="shared" si="338"/>
        <v>1.0068371472522089</v>
      </c>
      <c r="I10834" s="115">
        <f t="shared" si="339"/>
        <v>20.858599999999999</v>
      </c>
    </row>
    <row r="10835" spans="1:9" hidden="1">
      <c r="A10835" s="115" t="s">
        <v>28333</v>
      </c>
      <c r="B10835" s="115" t="s">
        <v>28334</v>
      </c>
      <c r="C10835" s="115" t="s">
        <v>28335</v>
      </c>
      <c r="D10835" s="115" t="s">
        <v>1453</v>
      </c>
      <c r="E10835" s="115">
        <v>1130.0112999999999</v>
      </c>
      <c r="F10835" s="674">
        <v>293.83600000000001</v>
      </c>
      <c r="G10835" s="674">
        <v>295.84500000000003</v>
      </c>
      <c r="H10835" s="115">
        <f t="shared" si="338"/>
        <v>1.0068371472522089</v>
      </c>
      <c r="I10835" s="115">
        <f t="shared" si="339"/>
        <v>1137.7374</v>
      </c>
    </row>
    <row r="10836" spans="1:9" hidden="1">
      <c r="A10836" s="115" t="s">
        <v>28336</v>
      </c>
      <c r="B10836" s="115" t="s">
        <v>28337</v>
      </c>
      <c r="C10836" s="115" t="s">
        <v>28338</v>
      </c>
      <c r="D10836" s="115" t="s">
        <v>1453</v>
      </c>
      <c r="E10836" s="115">
        <v>1079.7607</v>
      </c>
      <c r="F10836" s="674">
        <v>293.83600000000001</v>
      </c>
      <c r="G10836" s="674">
        <v>295.84500000000003</v>
      </c>
      <c r="H10836" s="115">
        <f t="shared" si="338"/>
        <v>1.0068371472522089</v>
      </c>
      <c r="I10836" s="115">
        <f t="shared" si="339"/>
        <v>1087.1432</v>
      </c>
    </row>
    <row r="10837" spans="1:9" hidden="1">
      <c r="A10837" s="115" t="s">
        <v>28339</v>
      </c>
      <c r="B10837" s="115" t="s">
        <v>28340</v>
      </c>
      <c r="C10837" s="115" t="s">
        <v>28341</v>
      </c>
      <c r="D10837" s="115" t="s">
        <v>2038</v>
      </c>
      <c r="E10837" s="115">
        <v>38.740600000000001</v>
      </c>
      <c r="F10837" s="674">
        <v>293.83600000000001</v>
      </c>
      <c r="G10837" s="674">
        <v>295.84500000000003</v>
      </c>
      <c r="H10837" s="115">
        <f t="shared" si="338"/>
        <v>1.0068371472522089</v>
      </c>
      <c r="I10837" s="115">
        <f t="shared" si="339"/>
        <v>39.005499999999998</v>
      </c>
    </row>
    <row r="10838" spans="1:9" hidden="1">
      <c r="A10838" s="115" t="s">
        <v>28342</v>
      </c>
      <c r="B10838" s="115" t="s">
        <v>28343</v>
      </c>
      <c r="C10838" s="115" t="s">
        <v>28344</v>
      </c>
      <c r="D10838" s="115" t="s">
        <v>2038</v>
      </c>
      <c r="E10838" s="115">
        <v>143.4589</v>
      </c>
      <c r="F10838" s="674">
        <v>293.83600000000001</v>
      </c>
      <c r="G10838" s="674">
        <v>295.84500000000003</v>
      </c>
      <c r="H10838" s="115">
        <f t="shared" si="338"/>
        <v>1.0068371472522089</v>
      </c>
      <c r="I10838" s="115">
        <f t="shared" si="339"/>
        <v>144.43969999999999</v>
      </c>
    </row>
    <row r="10839" spans="1:9" hidden="1">
      <c r="A10839" s="115" t="s">
        <v>28345</v>
      </c>
      <c r="B10839" s="115" t="s">
        <v>28346</v>
      </c>
      <c r="C10839" s="115" t="s">
        <v>28347</v>
      </c>
      <c r="D10839" s="115" t="s">
        <v>2038</v>
      </c>
      <c r="E10839" s="115">
        <v>260.68099999999998</v>
      </c>
      <c r="F10839" s="674">
        <v>293.83600000000001</v>
      </c>
      <c r="G10839" s="674">
        <v>295.84500000000003</v>
      </c>
      <c r="H10839" s="115">
        <f t="shared" si="338"/>
        <v>1.0068371472522089</v>
      </c>
      <c r="I10839" s="115">
        <f t="shared" si="339"/>
        <v>262.4633</v>
      </c>
    </row>
    <row r="10840" spans="1:9" hidden="1">
      <c r="A10840" s="115" t="s">
        <v>28348</v>
      </c>
      <c r="B10840" s="115" t="s">
        <v>28349</v>
      </c>
      <c r="C10840" s="115" t="s">
        <v>28350</v>
      </c>
      <c r="D10840" s="115" t="s">
        <v>2038</v>
      </c>
      <c r="E10840" s="115">
        <v>222.18219999999999</v>
      </c>
      <c r="F10840" s="674">
        <v>293.83600000000001</v>
      </c>
      <c r="G10840" s="674">
        <v>295.84500000000003</v>
      </c>
      <c r="H10840" s="115">
        <f t="shared" si="338"/>
        <v>1.0068371472522089</v>
      </c>
      <c r="I10840" s="115">
        <f t="shared" si="339"/>
        <v>223.7013</v>
      </c>
    </row>
    <row r="10841" spans="1:9" hidden="1">
      <c r="A10841" s="115" t="s">
        <v>28351</v>
      </c>
      <c r="B10841" s="115" t="s">
        <v>28352</v>
      </c>
      <c r="C10841" s="115" t="s">
        <v>28353</v>
      </c>
      <c r="D10841" s="115" t="s">
        <v>2038</v>
      </c>
      <c r="E10841" s="115">
        <v>211.2543</v>
      </c>
      <c r="F10841" s="674">
        <v>293.83600000000001</v>
      </c>
      <c r="G10841" s="674">
        <v>295.84500000000003</v>
      </c>
      <c r="H10841" s="115">
        <f t="shared" si="338"/>
        <v>1.0068371472522089</v>
      </c>
      <c r="I10841" s="115">
        <f t="shared" si="339"/>
        <v>212.6987</v>
      </c>
    </row>
    <row r="10842" spans="1:9" hidden="1">
      <c r="A10842" s="115" t="s">
        <v>28354</v>
      </c>
      <c r="B10842" s="115" t="s">
        <v>28355</v>
      </c>
      <c r="C10842" s="115" t="s">
        <v>28356</v>
      </c>
      <c r="D10842" s="115" t="s">
        <v>2038</v>
      </c>
      <c r="E10842" s="115">
        <v>297.77710000000002</v>
      </c>
      <c r="F10842" s="674">
        <v>293.83600000000001</v>
      </c>
      <c r="G10842" s="674">
        <v>295.84500000000003</v>
      </c>
      <c r="H10842" s="115">
        <f t="shared" si="338"/>
        <v>1.0068371472522089</v>
      </c>
      <c r="I10842" s="115">
        <f t="shared" si="339"/>
        <v>299.81299999999999</v>
      </c>
    </row>
    <row r="10843" spans="1:9" hidden="1">
      <c r="A10843" s="115" t="s">
        <v>28357</v>
      </c>
      <c r="B10843" s="115" t="s">
        <v>28358</v>
      </c>
      <c r="C10843" s="115" t="s">
        <v>28359</v>
      </c>
      <c r="D10843" s="115" t="s">
        <v>2038</v>
      </c>
      <c r="E10843" s="115">
        <v>237.51859999999999</v>
      </c>
      <c r="F10843" s="674">
        <v>293.83600000000001</v>
      </c>
      <c r="G10843" s="674">
        <v>295.84500000000003</v>
      </c>
      <c r="H10843" s="115">
        <f t="shared" si="338"/>
        <v>1.0068371472522089</v>
      </c>
      <c r="I10843" s="115">
        <f t="shared" si="339"/>
        <v>239.14250000000001</v>
      </c>
    </row>
    <row r="10844" spans="1:9" hidden="1">
      <c r="A10844" s="115" t="s">
        <v>28360</v>
      </c>
      <c r="B10844" s="115" t="s">
        <v>28361</v>
      </c>
      <c r="C10844" s="115" t="s">
        <v>28362</v>
      </c>
      <c r="D10844" s="115" t="s">
        <v>2038</v>
      </c>
      <c r="E10844" s="115">
        <v>240.07910000000001</v>
      </c>
      <c r="F10844" s="674">
        <v>293.83600000000001</v>
      </c>
      <c r="G10844" s="674">
        <v>295.84500000000003</v>
      </c>
      <c r="H10844" s="115">
        <f t="shared" si="338"/>
        <v>1.0068371472522089</v>
      </c>
      <c r="I10844" s="115">
        <f t="shared" si="339"/>
        <v>241.72059999999999</v>
      </c>
    </row>
    <row r="10845" spans="1:9" hidden="1">
      <c r="A10845" s="115" t="s">
        <v>28363</v>
      </c>
      <c r="B10845" s="115" t="s">
        <v>28364</v>
      </c>
      <c r="C10845" s="115" t="s">
        <v>28365</v>
      </c>
      <c r="D10845" s="115" t="s">
        <v>2038</v>
      </c>
      <c r="E10845" s="115">
        <v>179.82060000000001</v>
      </c>
      <c r="F10845" s="674">
        <v>293.83600000000001</v>
      </c>
      <c r="G10845" s="674">
        <v>295.84500000000003</v>
      </c>
      <c r="H10845" s="115">
        <f t="shared" si="338"/>
        <v>1.0068371472522089</v>
      </c>
      <c r="I10845" s="115">
        <f t="shared" si="339"/>
        <v>181.05009999999999</v>
      </c>
    </row>
    <row r="10846" spans="1:9" hidden="1">
      <c r="A10846" s="115" t="s">
        <v>28366</v>
      </c>
      <c r="B10846" s="115" t="s">
        <v>28367</v>
      </c>
      <c r="C10846" s="115" t="s">
        <v>28368</v>
      </c>
      <c r="D10846" s="115" t="s">
        <v>2038</v>
      </c>
      <c r="E10846" s="115">
        <v>400.66379999999998</v>
      </c>
      <c r="F10846" s="674">
        <v>293.83600000000001</v>
      </c>
      <c r="G10846" s="674">
        <v>295.84500000000003</v>
      </c>
      <c r="H10846" s="115">
        <f t="shared" si="338"/>
        <v>1.0068371472522089</v>
      </c>
      <c r="I10846" s="115">
        <f t="shared" si="339"/>
        <v>403.40320000000003</v>
      </c>
    </row>
    <row r="10847" spans="1:9" hidden="1">
      <c r="A10847" s="115" t="s">
        <v>28369</v>
      </c>
      <c r="B10847" s="115" t="s">
        <v>28370</v>
      </c>
      <c r="C10847" s="115" t="s">
        <v>28371</v>
      </c>
      <c r="D10847" s="115" t="s">
        <v>2038</v>
      </c>
      <c r="E10847" s="115">
        <v>340.40530000000001</v>
      </c>
      <c r="F10847" s="674">
        <v>293.83600000000001</v>
      </c>
      <c r="G10847" s="674">
        <v>295.84500000000003</v>
      </c>
      <c r="H10847" s="115">
        <f t="shared" si="338"/>
        <v>1.0068371472522089</v>
      </c>
      <c r="I10847" s="115">
        <f t="shared" si="339"/>
        <v>342.73270000000002</v>
      </c>
    </row>
    <row r="10848" spans="1:9" hidden="1">
      <c r="A10848" s="115" t="s">
        <v>28372</v>
      </c>
      <c r="B10848" s="115" t="s">
        <v>28373</v>
      </c>
      <c r="C10848" s="115" t="s">
        <v>28374</v>
      </c>
      <c r="D10848" s="115" t="s">
        <v>2038</v>
      </c>
      <c r="E10848" s="115">
        <v>83.468199999999996</v>
      </c>
      <c r="F10848" s="674">
        <v>293.83600000000001</v>
      </c>
      <c r="G10848" s="674">
        <v>295.84500000000003</v>
      </c>
      <c r="H10848" s="115">
        <f t="shared" si="338"/>
        <v>1.0068371472522089</v>
      </c>
      <c r="I10848" s="115">
        <f t="shared" si="339"/>
        <v>84.038899999999998</v>
      </c>
    </row>
    <row r="10849" spans="1:9" hidden="1">
      <c r="A10849" s="115" t="s">
        <v>28375</v>
      </c>
      <c r="B10849" s="115" t="s">
        <v>28376</v>
      </c>
      <c r="C10849" s="115" t="s">
        <v>28377</v>
      </c>
      <c r="D10849" s="115" t="s">
        <v>2038</v>
      </c>
      <c r="E10849" s="115">
        <v>90.748800000000003</v>
      </c>
      <c r="F10849" s="674">
        <v>293.83600000000001</v>
      </c>
      <c r="G10849" s="674">
        <v>295.84500000000003</v>
      </c>
      <c r="H10849" s="115">
        <f t="shared" si="338"/>
        <v>1.0068371472522089</v>
      </c>
      <c r="I10849" s="115">
        <f t="shared" si="339"/>
        <v>91.369299999999996</v>
      </c>
    </row>
    <row r="10850" spans="1:9" hidden="1">
      <c r="A10850" s="115" t="s">
        <v>28378</v>
      </c>
      <c r="B10850" s="115" t="s">
        <v>28379</v>
      </c>
      <c r="C10850" s="115" t="s">
        <v>28380</v>
      </c>
      <c r="D10850" s="115" t="s">
        <v>2038</v>
      </c>
      <c r="E10850" s="115">
        <v>51.767800000000001</v>
      </c>
      <c r="F10850" s="674">
        <v>293.83600000000001</v>
      </c>
      <c r="G10850" s="674">
        <v>295.84500000000003</v>
      </c>
      <c r="H10850" s="115">
        <f t="shared" si="338"/>
        <v>1.0068371472522089</v>
      </c>
      <c r="I10850" s="115">
        <f t="shared" si="339"/>
        <v>52.121699999999997</v>
      </c>
    </row>
    <row r="10851" spans="1:9" hidden="1">
      <c r="A10851" s="115" t="s">
        <v>28381</v>
      </c>
      <c r="B10851" s="115" t="s">
        <v>28382</v>
      </c>
      <c r="C10851" s="115" t="s">
        <v>28383</v>
      </c>
      <c r="D10851" s="115" t="s">
        <v>1242</v>
      </c>
      <c r="E10851" s="115">
        <v>52.433300000000003</v>
      </c>
      <c r="F10851" s="674">
        <v>293.83600000000001</v>
      </c>
      <c r="G10851" s="674">
        <v>295.84500000000003</v>
      </c>
      <c r="H10851" s="115">
        <f t="shared" si="338"/>
        <v>1.0068371472522089</v>
      </c>
      <c r="I10851" s="115">
        <f t="shared" si="339"/>
        <v>52.791800000000002</v>
      </c>
    </row>
    <row r="10852" spans="1:9" hidden="1">
      <c r="A10852" s="115" t="s">
        <v>28384</v>
      </c>
      <c r="B10852" s="115" t="s">
        <v>28385</v>
      </c>
      <c r="C10852" s="115" t="s">
        <v>28386</v>
      </c>
      <c r="D10852" s="115" t="s">
        <v>1242</v>
      </c>
      <c r="E10852" s="115">
        <v>54.922699999999999</v>
      </c>
      <c r="F10852" s="674">
        <v>293.83600000000001</v>
      </c>
      <c r="G10852" s="674">
        <v>295.84500000000003</v>
      </c>
      <c r="H10852" s="115">
        <f t="shared" si="338"/>
        <v>1.0068371472522089</v>
      </c>
      <c r="I10852" s="115">
        <f t="shared" si="339"/>
        <v>55.298200000000001</v>
      </c>
    </row>
    <row r="10853" spans="1:9" hidden="1">
      <c r="A10853" s="115" t="s">
        <v>28387</v>
      </c>
      <c r="B10853" s="115" t="s">
        <v>28388</v>
      </c>
      <c r="C10853" s="115" t="s">
        <v>28389</v>
      </c>
      <c r="D10853" s="115" t="s">
        <v>2038</v>
      </c>
      <c r="E10853" s="115">
        <v>89.047300000000007</v>
      </c>
      <c r="F10853" s="674">
        <v>293.83600000000001</v>
      </c>
      <c r="G10853" s="674">
        <v>295.84500000000003</v>
      </c>
      <c r="H10853" s="115">
        <f t="shared" si="338"/>
        <v>1.0068371472522089</v>
      </c>
      <c r="I10853" s="115">
        <f t="shared" si="339"/>
        <v>89.656099999999995</v>
      </c>
    </row>
    <row r="10854" spans="1:9" hidden="1">
      <c r="A10854" s="115" t="s">
        <v>28390</v>
      </c>
      <c r="B10854" s="115" t="s">
        <v>28391</v>
      </c>
      <c r="C10854" s="115" t="s">
        <v>28392</v>
      </c>
      <c r="D10854" s="115" t="s">
        <v>2038</v>
      </c>
      <c r="E10854" s="115">
        <v>125.0578</v>
      </c>
      <c r="F10854" s="674">
        <v>293.83600000000001</v>
      </c>
      <c r="G10854" s="674">
        <v>295.84500000000003</v>
      </c>
      <c r="H10854" s="115">
        <f t="shared" si="338"/>
        <v>1.0068371472522089</v>
      </c>
      <c r="I10854" s="115">
        <f t="shared" si="339"/>
        <v>125.9128</v>
      </c>
    </row>
    <row r="10855" spans="1:9" hidden="1">
      <c r="A10855" s="115" t="s">
        <v>28393</v>
      </c>
      <c r="B10855" s="115" t="s">
        <v>28394</v>
      </c>
      <c r="C10855" s="115" t="s">
        <v>28395</v>
      </c>
      <c r="D10855" s="115" t="s">
        <v>2038</v>
      </c>
      <c r="E10855" s="115">
        <v>162.57650000000001</v>
      </c>
      <c r="F10855" s="674">
        <v>293.83600000000001</v>
      </c>
      <c r="G10855" s="674">
        <v>295.84500000000003</v>
      </c>
      <c r="H10855" s="115">
        <f t="shared" si="338"/>
        <v>1.0068371472522089</v>
      </c>
      <c r="I10855" s="115">
        <f t="shared" si="339"/>
        <v>163.68809999999999</v>
      </c>
    </row>
    <row r="10856" spans="1:9" hidden="1">
      <c r="A10856" s="115" t="s">
        <v>28396</v>
      </c>
      <c r="B10856" s="115" t="s">
        <v>28397</v>
      </c>
      <c r="C10856" s="115" t="s">
        <v>28398</v>
      </c>
      <c r="D10856" s="115" t="s">
        <v>2038</v>
      </c>
      <c r="E10856" s="115">
        <v>151.97730000000001</v>
      </c>
      <c r="F10856" s="674">
        <v>293.83600000000001</v>
      </c>
      <c r="G10856" s="674">
        <v>295.84500000000003</v>
      </c>
      <c r="H10856" s="115">
        <f t="shared" si="338"/>
        <v>1.0068371472522089</v>
      </c>
      <c r="I10856" s="115">
        <f t="shared" si="339"/>
        <v>153.0164</v>
      </c>
    </row>
    <row r="10857" spans="1:9" hidden="1">
      <c r="A10857" s="115" t="s">
        <v>28399</v>
      </c>
      <c r="B10857" s="115" t="s">
        <v>28400</v>
      </c>
      <c r="C10857" s="115" t="s">
        <v>28401</v>
      </c>
      <c r="D10857" s="115" t="s">
        <v>2038</v>
      </c>
      <c r="E10857" s="115">
        <v>143.828</v>
      </c>
      <c r="F10857" s="674">
        <v>293.83600000000001</v>
      </c>
      <c r="G10857" s="674">
        <v>295.84500000000003</v>
      </c>
      <c r="H10857" s="115">
        <f t="shared" si="338"/>
        <v>1.0068371472522089</v>
      </c>
      <c r="I10857" s="115">
        <f t="shared" si="339"/>
        <v>144.81139999999999</v>
      </c>
    </row>
    <row r="10858" spans="1:9" hidden="1">
      <c r="A10858" s="115" t="s">
        <v>28402</v>
      </c>
      <c r="B10858" s="115" t="s">
        <v>28403</v>
      </c>
      <c r="C10858" s="115" t="s">
        <v>28404</v>
      </c>
      <c r="D10858" s="115" t="s">
        <v>2038</v>
      </c>
      <c r="E10858" s="115">
        <v>231.72659999999999</v>
      </c>
      <c r="F10858" s="674">
        <v>293.83600000000001</v>
      </c>
      <c r="G10858" s="674">
        <v>295.84500000000003</v>
      </c>
      <c r="H10858" s="115">
        <f t="shared" si="338"/>
        <v>1.0068371472522089</v>
      </c>
      <c r="I10858" s="115">
        <f t="shared" si="339"/>
        <v>233.3109</v>
      </c>
    </row>
    <row r="10859" spans="1:9" hidden="1">
      <c r="A10859" s="115" t="s">
        <v>28405</v>
      </c>
      <c r="B10859" s="115" t="s">
        <v>28406</v>
      </c>
      <c r="C10859" s="115" t="s">
        <v>28407</v>
      </c>
      <c r="D10859" s="115" t="s">
        <v>2038</v>
      </c>
      <c r="E10859" s="115">
        <v>212.74350000000001</v>
      </c>
      <c r="F10859" s="674">
        <v>293.83600000000001</v>
      </c>
      <c r="G10859" s="674">
        <v>295.84500000000003</v>
      </c>
      <c r="H10859" s="115">
        <f t="shared" si="338"/>
        <v>1.0068371472522089</v>
      </c>
      <c r="I10859" s="115">
        <f t="shared" si="339"/>
        <v>214.19810000000001</v>
      </c>
    </row>
    <row r="10860" spans="1:9" hidden="1">
      <c r="A10860" s="115" t="s">
        <v>28408</v>
      </c>
      <c r="B10860" s="115" t="s">
        <v>28409</v>
      </c>
      <c r="C10860" s="115" t="s">
        <v>28410</v>
      </c>
      <c r="D10860" s="115" t="s">
        <v>2038</v>
      </c>
      <c r="E10860" s="115">
        <v>213.8381</v>
      </c>
      <c r="F10860" s="674">
        <v>293.83600000000001</v>
      </c>
      <c r="G10860" s="674">
        <v>295.84500000000003</v>
      </c>
      <c r="H10860" s="115">
        <f t="shared" si="338"/>
        <v>1.0068371472522089</v>
      </c>
      <c r="I10860" s="115">
        <f t="shared" si="339"/>
        <v>215.30009999999999</v>
      </c>
    </row>
    <row r="10861" spans="1:9" hidden="1">
      <c r="A10861" s="115" t="s">
        <v>28411</v>
      </c>
      <c r="B10861" s="115" t="s">
        <v>28412</v>
      </c>
      <c r="C10861" s="115" t="s">
        <v>28413</v>
      </c>
      <c r="D10861" s="115" t="s">
        <v>2038</v>
      </c>
      <c r="E10861" s="115">
        <v>194.85499999999999</v>
      </c>
      <c r="F10861" s="674">
        <v>293.83600000000001</v>
      </c>
      <c r="G10861" s="674">
        <v>295.84500000000003</v>
      </c>
      <c r="H10861" s="115">
        <f t="shared" si="338"/>
        <v>1.0068371472522089</v>
      </c>
      <c r="I10861" s="115">
        <f t="shared" si="339"/>
        <v>196.18729999999999</v>
      </c>
    </row>
    <row r="10862" spans="1:9" hidden="1">
      <c r="A10862" s="115" t="s">
        <v>28414</v>
      </c>
      <c r="B10862" s="115" t="s">
        <v>28415</v>
      </c>
      <c r="C10862" s="115" t="s">
        <v>28416</v>
      </c>
      <c r="D10862" s="115" t="s">
        <v>2038</v>
      </c>
      <c r="E10862" s="115">
        <v>213.8381</v>
      </c>
      <c r="F10862" s="674">
        <v>293.83600000000001</v>
      </c>
      <c r="G10862" s="674">
        <v>295.84500000000003</v>
      </c>
      <c r="H10862" s="115">
        <f t="shared" si="338"/>
        <v>1.0068371472522089</v>
      </c>
      <c r="I10862" s="115">
        <f t="shared" si="339"/>
        <v>215.30009999999999</v>
      </c>
    </row>
    <row r="10863" spans="1:9" hidden="1">
      <c r="A10863" s="115" t="s">
        <v>28417</v>
      </c>
      <c r="B10863" s="115" t="s">
        <v>28418</v>
      </c>
      <c r="C10863" s="115" t="s">
        <v>28419</v>
      </c>
      <c r="D10863" s="115" t="s">
        <v>2038</v>
      </c>
      <c r="E10863" s="115">
        <v>194.85499999999999</v>
      </c>
      <c r="F10863" s="674">
        <v>293.83600000000001</v>
      </c>
      <c r="G10863" s="674">
        <v>295.84500000000003</v>
      </c>
      <c r="H10863" s="115">
        <f t="shared" si="338"/>
        <v>1.0068371472522089</v>
      </c>
      <c r="I10863" s="115">
        <f t="shared" si="339"/>
        <v>196.18729999999999</v>
      </c>
    </row>
    <row r="10864" spans="1:9" hidden="1">
      <c r="A10864" s="115" t="s">
        <v>28420</v>
      </c>
      <c r="B10864" s="115" t="s">
        <v>28421</v>
      </c>
      <c r="C10864" s="115" t="s">
        <v>28422</v>
      </c>
      <c r="D10864" s="115" t="s">
        <v>2038</v>
      </c>
      <c r="E10864" s="115">
        <v>134.41300000000001</v>
      </c>
      <c r="F10864" s="674">
        <v>293.83600000000001</v>
      </c>
      <c r="G10864" s="674">
        <v>295.84500000000003</v>
      </c>
      <c r="H10864" s="115">
        <f t="shared" si="338"/>
        <v>1.0068371472522089</v>
      </c>
      <c r="I10864" s="115">
        <f t="shared" si="339"/>
        <v>135.33199999999999</v>
      </c>
    </row>
    <row r="10865" spans="1:9" hidden="1">
      <c r="A10865" s="115" t="s">
        <v>28423</v>
      </c>
      <c r="B10865" s="115" t="s">
        <v>28424</v>
      </c>
      <c r="C10865" s="115" t="s">
        <v>28425</v>
      </c>
      <c r="D10865" s="115" t="s">
        <v>2038</v>
      </c>
      <c r="E10865" s="115">
        <v>120.2068</v>
      </c>
      <c r="F10865" s="674">
        <v>293.83600000000001</v>
      </c>
      <c r="G10865" s="674">
        <v>295.84500000000003</v>
      </c>
      <c r="H10865" s="115">
        <f t="shared" si="338"/>
        <v>1.0068371472522089</v>
      </c>
      <c r="I10865" s="115">
        <f t="shared" si="339"/>
        <v>121.0287</v>
      </c>
    </row>
    <row r="10866" spans="1:9" hidden="1">
      <c r="A10866" s="115" t="s">
        <v>28426</v>
      </c>
      <c r="B10866" s="115" t="s">
        <v>28427</v>
      </c>
      <c r="C10866" s="115" t="s">
        <v>28428</v>
      </c>
      <c r="D10866" s="115" t="s">
        <v>2038</v>
      </c>
      <c r="E10866" s="115">
        <v>81.225800000000007</v>
      </c>
      <c r="F10866" s="674">
        <v>293.83600000000001</v>
      </c>
      <c r="G10866" s="674">
        <v>295.84500000000003</v>
      </c>
      <c r="H10866" s="115">
        <f t="shared" si="338"/>
        <v>1.0068371472522089</v>
      </c>
      <c r="I10866" s="115">
        <f t="shared" si="339"/>
        <v>81.781199999999998</v>
      </c>
    </row>
    <row r="10867" spans="1:9" hidden="1">
      <c r="A10867" s="115" t="s">
        <v>28429</v>
      </c>
      <c r="B10867" s="115" t="s">
        <v>28430</v>
      </c>
      <c r="C10867" s="115" t="s">
        <v>28431</v>
      </c>
      <c r="D10867" s="115" t="s">
        <v>2038</v>
      </c>
      <c r="E10867" s="115">
        <v>501.19310000000002</v>
      </c>
      <c r="F10867" s="674">
        <v>293.83600000000001</v>
      </c>
      <c r="G10867" s="674">
        <v>295.84500000000003</v>
      </c>
      <c r="H10867" s="115">
        <f t="shared" si="338"/>
        <v>1.0068371472522089</v>
      </c>
      <c r="I10867" s="115">
        <f t="shared" si="339"/>
        <v>504.6198</v>
      </c>
    </row>
    <row r="10868" spans="1:9" hidden="1">
      <c r="A10868" s="115" t="s">
        <v>28432</v>
      </c>
      <c r="B10868" s="115" t="s">
        <v>28433</v>
      </c>
      <c r="C10868" s="115" t="s">
        <v>28434</v>
      </c>
      <c r="D10868" s="115" t="s">
        <v>2038</v>
      </c>
      <c r="E10868" s="115">
        <v>481.7484</v>
      </c>
      <c r="F10868" s="674">
        <v>293.83600000000001</v>
      </c>
      <c r="G10868" s="674">
        <v>295.84500000000003</v>
      </c>
      <c r="H10868" s="115">
        <f t="shared" si="338"/>
        <v>1.0068371472522089</v>
      </c>
      <c r="I10868" s="115">
        <f t="shared" si="339"/>
        <v>485.04219999999998</v>
      </c>
    </row>
    <row r="10869" spans="1:9" hidden="1">
      <c r="A10869" s="115" t="s">
        <v>28435</v>
      </c>
      <c r="B10869" s="115" t="s">
        <v>28436</v>
      </c>
      <c r="C10869" s="115" t="s">
        <v>28437</v>
      </c>
      <c r="D10869" s="115" t="s">
        <v>1242</v>
      </c>
      <c r="E10869" s="115">
        <v>80.269000000000005</v>
      </c>
      <c r="F10869" s="674">
        <v>293.83600000000001</v>
      </c>
      <c r="G10869" s="674">
        <v>295.84500000000003</v>
      </c>
      <c r="H10869" s="115">
        <f t="shared" si="338"/>
        <v>1.0068371472522089</v>
      </c>
      <c r="I10869" s="115">
        <f t="shared" si="339"/>
        <v>80.817800000000005</v>
      </c>
    </row>
    <row r="10870" spans="1:9" hidden="1">
      <c r="A10870" s="115" t="s">
        <v>28438</v>
      </c>
      <c r="B10870" s="115" t="s">
        <v>28439</v>
      </c>
      <c r="C10870" s="115" t="s">
        <v>28440</v>
      </c>
      <c r="D10870" s="115" t="s">
        <v>1242</v>
      </c>
      <c r="E10870" s="115">
        <v>69.446799999999996</v>
      </c>
      <c r="F10870" s="674">
        <v>293.83600000000001</v>
      </c>
      <c r="G10870" s="674">
        <v>295.84500000000003</v>
      </c>
      <c r="H10870" s="115">
        <f t="shared" si="338"/>
        <v>1.0068371472522089</v>
      </c>
      <c r="I10870" s="115">
        <f t="shared" si="339"/>
        <v>69.921599999999998</v>
      </c>
    </row>
    <row r="10871" spans="1:9" hidden="1">
      <c r="A10871" s="115" t="s">
        <v>28441</v>
      </c>
      <c r="B10871" s="115" t="s">
        <v>28442</v>
      </c>
      <c r="C10871" s="115" t="s">
        <v>28443</v>
      </c>
      <c r="D10871" s="115" t="s">
        <v>2038</v>
      </c>
      <c r="E10871" s="115">
        <v>535.18309999999997</v>
      </c>
      <c r="F10871" s="674">
        <v>293.83600000000001</v>
      </c>
      <c r="G10871" s="674">
        <v>295.84500000000003</v>
      </c>
      <c r="H10871" s="115">
        <f t="shared" si="338"/>
        <v>1.0068371472522089</v>
      </c>
      <c r="I10871" s="115">
        <f t="shared" si="339"/>
        <v>538.84220000000005</v>
      </c>
    </row>
    <row r="10872" spans="1:9" hidden="1">
      <c r="A10872" s="115" t="s">
        <v>28444</v>
      </c>
      <c r="B10872" s="115" t="s">
        <v>28445</v>
      </c>
      <c r="C10872" s="115" t="s">
        <v>28446</v>
      </c>
      <c r="D10872" s="115" t="s">
        <v>2038</v>
      </c>
      <c r="E10872" s="115">
        <v>515.73839999999996</v>
      </c>
      <c r="F10872" s="674">
        <v>293.83600000000001</v>
      </c>
      <c r="G10872" s="674">
        <v>295.84500000000003</v>
      </c>
      <c r="H10872" s="115">
        <f t="shared" si="338"/>
        <v>1.0068371472522089</v>
      </c>
      <c r="I10872" s="115">
        <f t="shared" si="339"/>
        <v>519.26459999999997</v>
      </c>
    </row>
    <row r="10873" spans="1:9" hidden="1">
      <c r="A10873" s="115" t="s">
        <v>28447</v>
      </c>
      <c r="B10873" s="115" t="s">
        <v>28448</v>
      </c>
      <c r="C10873" s="115" t="s">
        <v>28449</v>
      </c>
      <c r="D10873" s="115" t="s">
        <v>2038</v>
      </c>
      <c r="E10873" s="115">
        <v>510.40640000000002</v>
      </c>
      <c r="F10873" s="674">
        <v>293.83600000000001</v>
      </c>
      <c r="G10873" s="674">
        <v>295.84500000000003</v>
      </c>
      <c r="H10873" s="115">
        <f t="shared" si="338"/>
        <v>1.0068371472522089</v>
      </c>
      <c r="I10873" s="115">
        <f t="shared" si="339"/>
        <v>513.89610000000005</v>
      </c>
    </row>
    <row r="10874" spans="1:9" hidden="1">
      <c r="A10874" s="115" t="s">
        <v>28450</v>
      </c>
      <c r="B10874" s="115" t="s">
        <v>28451</v>
      </c>
      <c r="C10874" s="115" t="s">
        <v>28452</v>
      </c>
      <c r="D10874" s="115" t="s">
        <v>2038</v>
      </c>
      <c r="E10874" s="115">
        <v>490.96170000000001</v>
      </c>
      <c r="F10874" s="674">
        <v>293.83600000000001</v>
      </c>
      <c r="G10874" s="674">
        <v>295.84500000000003</v>
      </c>
      <c r="H10874" s="115">
        <f t="shared" si="338"/>
        <v>1.0068371472522089</v>
      </c>
      <c r="I10874" s="115">
        <f t="shared" si="339"/>
        <v>494.31849999999997</v>
      </c>
    </row>
    <row r="10875" spans="1:9" hidden="1">
      <c r="A10875" s="115" t="s">
        <v>28453</v>
      </c>
      <c r="B10875" s="115" t="s">
        <v>28454</v>
      </c>
      <c r="C10875" s="115" t="s">
        <v>28455</v>
      </c>
      <c r="D10875" s="115" t="s">
        <v>1242</v>
      </c>
      <c r="E10875" s="115">
        <v>104.1478</v>
      </c>
      <c r="F10875" s="674">
        <v>293.83600000000001</v>
      </c>
      <c r="G10875" s="674">
        <v>295.84500000000003</v>
      </c>
      <c r="H10875" s="115">
        <f t="shared" si="338"/>
        <v>1.0068371472522089</v>
      </c>
      <c r="I10875" s="115">
        <f t="shared" si="339"/>
        <v>104.8599</v>
      </c>
    </row>
    <row r="10876" spans="1:9" hidden="1">
      <c r="A10876" s="115" t="s">
        <v>28456</v>
      </c>
      <c r="B10876" s="115" t="s">
        <v>28457</v>
      </c>
      <c r="C10876" s="115" t="s">
        <v>28458</v>
      </c>
      <c r="D10876" s="115" t="s">
        <v>2038</v>
      </c>
      <c r="E10876" s="115">
        <v>494.94839999999999</v>
      </c>
      <c r="F10876" s="674">
        <v>293.83600000000001</v>
      </c>
      <c r="G10876" s="674">
        <v>295.84500000000003</v>
      </c>
      <c r="H10876" s="115">
        <f t="shared" si="338"/>
        <v>1.0068371472522089</v>
      </c>
      <c r="I10876" s="115">
        <f t="shared" si="339"/>
        <v>498.33240000000001</v>
      </c>
    </row>
    <row r="10877" spans="1:9" hidden="1">
      <c r="A10877" s="115" t="s">
        <v>28459</v>
      </c>
      <c r="B10877" s="115" t="s">
        <v>28460</v>
      </c>
      <c r="C10877" s="115" t="s">
        <v>28461</v>
      </c>
      <c r="D10877" s="115" t="s">
        <v>2038</v>
      </c>
      <c r="E10877" s="115">
        <v>508.63040000000001</v>
      </c>
      <c r="F10877" s="674">
        <v>293.83600000000001</v>
      </c>
      <c r="G10877" s="674">
        <v>295.84500000000003</v>
      </c>
      <c r="H10877" s="115">
        <f t="shared" si="338"/>
        <v>1.0068371472522089</v>
      </c>
      <c r="I10877" s="115">
        <f t="shared" si="339"/>
        <v>512.10799999999995</v>
      </c>
    </row>
    <row r="10878" spans="1:9" hidden="1">
      <c r="A10878" s="115" t="s">
        <v>28462</v>
      </c>
      <c r="B10878" s="115" t="s">
        <v>28463</v>
      </c>
      <c r="C10878" s="115" t="s">
        <v>28464</v>
      </c>
      <c r="D10878" s="115" t="s">
        <v>2038</v>
      </c>
      <c r="E10878" s="115">
        <v>689.53420000000006</v>
      </c>
      <c r="F10878" s="674">
        <v>293.83600000000001</v>
      </c>
      <c r="G10878" s="674">
        <v>295.84500000000003</v>
      </c>
      <c r="H10878" s="115">
        <f t="shared" si="338"/>
        <v>1.0068371472522089</v>
      </c>
      <c r="I10878" s="115">
        <f t="shared" si="339"/>
        <v>694.24860000000001</v>
      </c>
    </row>
    <row r="10879" spans="1:9" hidden="1">
      <c r="A10879" s="115" t="s">
        <v>28465</v>
      </c>
      <c r="B10879" s="115" t="s">
        <v>28466</v>
      </c>
      <c r="C10879" s="115" t="s">
        <v>28467</v>
      </c>
      <c r="D10879" s="115" t="s">
        <v>2038</v>
      </c>
      <c r="E10879" s="115">
        <v>659.39499999999998</v>
      </c>
      <c r="F10879" s="674">
        <v>293.83600000000001</v>
      </c>
      <c r="G10879" s="674">
        <v>295.84500000000003</v>
      </c>
      <c r="H10879" s="115">
        <f t="shared" si="338"/>
        <v>1.0068371472522089</v>
      </c>
      <c r="I10879" s="115">
        <f t="shared" si="339"/>
        <v>663.90340000000003</v>
      </c>
    </row>
    <row r="10880" spans="1:9" hidden="1">
      <c r="A10880" s="115" t="s">
        <v>28468</v>
      </c>
      <c r="B10880" s="115" t="s">
        <v>28469</v>
      </c>
      <c r="C10880" s="115" t="s">
        <v>28470</v>
      </c>
      <c r="D10880" s="115" t="s">
        <v>2038</v>
      </c>
      <c r="E10880" s="115">
        <v>475.5342</v>
      </c>
      <c r="F10880" s="674">
        <v>293.83600000000001</v>
      </c>
      <c r="G10880" s="674">
        <v>295.84500000000003</v>
      </c>
      <c r="H10880" s="115">
        <f t="shared" si="338"/>
        <v>1.0068371472522089</v>
      </c>
      <c r="I10880" s="115">
        <f t="shared" si="339"/>
        <v>478.78550000000001</v>
      </c>
    </row>
    <row r="10881" spans="1:9" hidden="1">
      <c r="A10881" s="115" t="s">
        <v>28471</v>
      </c>
      <c r="B10881" s="115" t="s">
        <v>28472</v>
      </c>
      <c r="C10881" s="115" t="s">
        <v>28473</v>
      </c>
      <c r="D10881" s="115" t="s">
        <v>2038</v>
      </c>
      <c r="E10881" s="115">
        <v>457.78339999999997</v>
      </c>
      <c r="F10881" s="674">
        <v>293.83600000000001</v>
      </c>
      <c r="G10881" s="674">
        <v>295.84500000000003</v>
      </c>
      <c r="H10881" s="115">
        <f t="shared" si="338"/>
        <v>1.0068371472522089</v>
      </c>
      <c r="I10881" s="115">
        <f t="shared" si="339"/>
        <v>460.91329999999999</v>
      </c>
    </row>
    <row r="10882" spans="1:9" hidden="1">
      <c r="A10882" s="115" t="s">
        <v>28474</v>
      </c>
      <c r="B10882" s="115" t="s">
        <v>28475</v>
      </c>
      <c r="C10882" s="115" t="s">
        <v>28476</v>
      </c>
      <c r="D10882" s="115" t="s">
        <v>2038</v>
      </c>
      <c r="E10882" s="115">
        <v>158.12029999999999</v>
      </c>
      <c r="F10882" s="674">
        <v>293.83600000000001</v>
      </c>
      <c r="G10882" s="674">
        <v>295.84500000000003</v>
      </c>
      <c r="H10882" s="115">
        <f t="shared" si="338"/>
        <v>1.0068371472522089</v>
      </c>
      <c r="I10882" s="115">
        <f t="shared" si="339"/>
        <v>159.20140000000001</v>
      </c>
    </row>
    <row r="10883" spans="1:9" hidden="1">
      <c r="A10883" s="115" t="s">
        <v>28477</v>
      </c>
      <c r="B10883" s="115" t="s">
        <v>28478</v>
      </c>
      <c r="C10883" s="115" t="s">
        <v>28479</v>
      </c>
      <c r="D10883" s="115" t="s">
        <v>2038</v>
      </c>
      <c r="E10883" s="115">
        <v>1969.8</v>
      </c>
      <c r="F10883" s="674">
        <v>293.83600000000001</v>
      </c>
      <c r="G10883" s="674">
        <v>295.84500000000003</v>
      </c>
      <c r="H10883" s="115">
        <f t="shared" si="338"/>
        <v>1.0068371472522089</v>
      </c>
      <c r="I10883" s="115">
        <f t="shared" si="339"/>
        <v>1983.2678000000001</v>
      </c>
    </row>
    <row r="10884" spans="1:9" hidden="1">
      <c r="A10884" s="115" t="s">
        <v>28480</v>
      </c>
      <c r="B10884" s="115" t="s">
        <v>28481</v>
      </c>
      <c r="C10884" s="115" t="s">
        <v>28482</v>
      </c>
      <c r="D10884" s="115" t="s">
        <v>2038</v>
      </c>
      <c r="E10884" s="115">
        <v>669.5</v>
      </c>
      <c r="F10884" s="674">
        <v>293.83600000000001</v>
      </c>
      <c r="G10884" s="674">
        <v>295.84500000000003</v>
      </c>
      <c r="H10884" s="115">
        <f t="shared" si="338"/>
        <v>1.0068371472522089</v>
      </c>
      <c r="I10884" s="115">
        <f t="shared" si="339"/>
        <v>674.07749999999999</v>
      </c>
    </row>
    <row r="10885" spans="1:9" hidden="1">
      <c r="A10885" s="115" t="s">
        <v>28483</v>
      </c>
      <c r="B10885" s="115" t="s">
        <v>28484</v>
      </c>
      <c r="C10885" s="115" t="s">
        <v>28485</v>
      </c>
      <c r="D10885" s="115" t="s">
        <v>2038</v>
      </c>
      <c r="E10885" s="115">
        <v>535.6</v>
      </c>
      <c r="F10885" s="674">
        <v>293.83600000000001</v>
      </c>
      <c r="G10885" s="674">
        <v>295.84500000000003</v>
      </c>
      <c r="H10885" s="115">
        <f t="shared" ref="H10885:H10948" si="340">G10885/F10885</f>
        <v>1.0068371472522089</v>
      </c>
      <c r="I10885" s="115">
        <f t="shared" ref="I10885:I10948" si="341">ROUND(H10885*E10885,4)</f>
        <v>539.26199999999994</v>
      </c>
    </row>
    <row r="10886" spans="1:9" hidden="1">
      <c r="A10886" s="115" t="s">
        <v>28486</v>
      </c>
      <c r="B10886" s="115" t="s">
        <v>28487</v>
      </c>
      <c r="C10886" s="115" t="s">
        <v>28488</v>
      </c>
      <c r="D10886" s="115" t="s">
        <v>2038</v>
      </c>
      <c r="E10886" s="115">
        <v>98.0535</v>
      </c>
      <c r="F10886" s="674">
        <v>293.83600000000001</v>
      </c>
      <c r="G10886" s="674">
        <v>295.84500000000003</v>
      </c>
      <c r="H10886" s="115">
        <f t="shared" si="340"/>
        <v>1.0068371472522089</v>
      </c>
      <c r="I10886" s="115">
        <f t="shared" si="341"/>
        <v>98.7239</v>
      </c>
    </row>
    <row r="10887" spans="1:9" hidden="1">
      <c r="A10887" s="115" t="s">
        <v>28489</v>
      </c>
      <c r="B10887" s="115" t="s">
        <v>28490</v>
      </c>
      <c r="C10887" s="115" t="s">
        <v>28491</v>
      </c>
      <c r="D10887" s="115" t="s">
        <v>2038</v>
      </c>
      <c r="E10887" s="115">
        <v>75</v>
      </c>
      <c r="F10887" s="674">
        <v>293.83600000000001</v>
      </c>
      <c r="G10887" s="674">
        <v>295.84500000000003</v>
      </c>
      <c r="H10887" s="115">
        <f t="shared" si="340"/>
        <v>1.0068371472522089</v>
      </c>
      <c r="I10887" s="115">
        <f t="shared" si="341"/>
        <v>75.512799999999999</v>
      </c>
    </row>
    <row r="10888" spans="1:9" hidden="1">
      <c r="A10888" s="115" t="s">
        <v>28492</v>
      </c>
      <c r="B10888" s="115" t="s">
        <v>28493</v>
      </c>
      <c r="C10888" s="115" t="s">
        <v>28494</v>
      </c>
      <c r="D10888" s="115" t="s">
        <v>2038</v>
      </c>
      <c r="E10888" s="115">
        <v>226.20439999999999</v>
      </c>
      <c r="F10888" s="674">
        <v>293.83600000000001</v>
      </c>
      <c r="G10888" s="674">
        <v>295.84500000000003</v>
      </c>
      <c r="H10888" s="115">
        <f t="shared" si="340"/>
        <v>1.0068371472522089</v>
      </c>
      <c r="I10888" s="115">
        <f t="shared" si="341"/>
        <v>227.751</v>
      </c>
    </row>
    <row r="10889" spans="1:9" hidden="1">
      <c r="A10889" s="115" t="s">
        <v>28495</v>
      </c>
      <c r="B10889" s="115" t="s">
        <v>28496</v>
      </c>
      <c r="C10889" s="115" t="s">
        <v>28497</v>
      </c>
      <c r="D10889" s="115" t="s">
        <v>2038</v>
      </c>
      <c r="E10889" s="115">
        <v>465</v>
      </c>
      <c r="F10889" s="674">
        <v>293.83600000000001</v>
      </c>
      <c r="G10889" s="674">
        <v>295.84500000000003</v>
      </c>
      <c r="H10889" s="115">
        <f t="shared" si="340"/>
        <v>1.0068371472522089</v>
      </c>
      <c r="I10889" s="115">
        <f t="shared" si="341"/>
        <v>468.17930000000001</v>
      </c>
    </row>
    <row r="10890" spans="1:9" hidden="1">
      <c r="A10890" s="115" t="s">
        <v>28498</v>
      </c>
      <c r="B10890" s="115" t="s">
        <v>28499</v>
      </c>
      <c r="C10890" s="115" t="s">
        <v>28500</v>
      </c>
      <c r="D10890" s="115" t="s">
        <v>2038</v>
      </c>
      <c r="E10890" s="115">
        <v>81.375799999999998</v>
      </c>
      <c r="F10890" s="674">
        <v>293.83600000000001</v>
      </c>
      <c r="G10890" s="674">
        <v>295.84500000000003</v>
      </c>
      <c r="H10890" s="115">
        <f t="shared" si="340"/>
        <v>1.0068371472522089</v>
      </c>
      <c r="I10890" s="115">
        <f t="shared" si="341"/>
        <v>81.932199999999995</v>
      </c>
    </row>
    <row r="10891" spans="1:9" hidden="1">
      <c r="A10891" s="115" t="s">
        <v>28501</v>
      </c>
      <c r="B10891" s="115" t="s">
        <v>28502</v>
      </c>
      <c r="C10891" s="115" t="s">
        <v>28503</v>
      </c>
      <c r="D10891" s="115" t="s">
        <v>2038</v>
      </c>
      <c r="E10891" s="115">
        <v>121.1996</v>
      </c>
      <c r="F10891" s="674">
        <v>293.83600000000001</v>
      </c>
      <c r="G10891" s="674">
        <v>295.84500000000003</v>
      </c>
      <c r="H10891" s="115">
        <f t="shared" si="340"/>
        <v>1.0068371472522089</v>
      </c>
      <c r="I10891" s="115">
        <f t="shared" si="341"/>
        <v>122.0283</v>
      </c>
    </row>
    <row r="10892" spans="1:9" hidden="1">
      <c r="A10892" s="115" t="s">
        <v>28504</v>
      </c>
      <c r="B10892" s="115" t="s">
        <v>28505</v>
      </c>
      <c r="C10892" s="115" t="s">
        <v>28506</v>
      </c>
      <c r="D10892" s="115" t="s">
        <v>2038</v>
      </c>
      <c r="E10892" s="115">
        <v>139.67169999999999</v>
      </c>
      <c r="F10892" s="674">
        <v>293.83600000000001</v>
      </c>
      <c r="G10892" s="674">
        <v>295.84500000000003</v>
      </c>
      <c r="H10892" s="115">
        <f t="shared" si="340"/>
        <v>1.0068371472522089</v>
      </c>
      <c r="I10892" s="115">
        <f t="shared" si="341"/>
        <v>140.6267</v>
      </c>
    </row>
    <row r="10893" spans="1:9" hidden="1">
      <c r="A10893" s="115" t="s">
        <v>28507</v>
      </c>
      <c r="B10893" s="115" t="s">
        <v>28508</v>
      </c>
      <c r="C10893" s="115" t="s">
        <v>28509</v>
      </c>
      <c r="D10893" s="115" t="s">
        <v>2038</v>
      </c>
      <c r="E10893" s="115">
        <v>138.8887</v>
      </c>
      <c r="F10893" s="674">
        <v>293.83600000000001</v>
      </c>
      <c r="G10893" s="674">
        <v>295.84500000000003</v>
      </c>
      <c r="H10893" s="115">
        <f t="shared" si="340"/>
        <v>1.0068371472522089</v>
      </c>
      <c r="I10893" s="115">
        <f t="shared" si="341"/>
        <v>139.8383</v>
      </c>
    </row>
    <row r="10894" spans="1:9" hidden="1">
      <c r="A10894" s="115" t="s">
        <v>28510</v>
      </c>
      <c r="B10894" s="115" t="s">
        <v>28511</v>
      </c>
      <c r="C10894" s="115" t="s">
        <v>28512</v>
      </c>
      <c r="D10894" s="115" t="s">
        <v>2038</v>
      </c>
      <c r="E10894" s="115">
        <v>157.36080000000001</v>
      </c>
      <c r="F10894" s="674">
        <v>293.83600000000001</v>
      </c>
      <c r="G10894" s="674">
        <v>295.84500000000003</v>
      </c>
      <c r="H10894" s="115">
        <f t="shared" si="340"/>
        <v>1.0068371472522089</v>
      </c>
      <c r="I10894" s="115">
        <f t="shared" si="341"/>
        <v>158.4367</v>
      </c>
    </row>
    <row r="10895" spans="1:9" hidden="1">
      <c r="A10895" s="115" t="s">
        <v>28513</v>
      </c>
      <c r="B10895" s="115" t="s">
        <v>28514</v>
      </c>
      <c r="C10895" s="115" t="s">
        <v>28515</v>
      </c>
      <c r="D10895" s="115" t="s">
        <v>2038</v>
      </c>
      <c r="E10895" s="115">
        <v>89.996200000000002</v>
      </c>
      <c r="F10895" s="674">
        <v>293.83600000000001</v>
      </c>
      <c r="G10895" s="674">
        <v>295.84500000000003</v>
      </c>
      <c r="H10895" s="115">
        <f t="shared" si="340"/>
        <v>1.0068371472522089</v>
      </c>
      <c r="I10895" s="115">
        <f t="shared" si="341"/>
        <v>90.611500000000007</v>
      </c>
    </row>
    <row r="10896" spans="1:9" hidden="1">
      <c r="A10896" s="115" t="s">
        <v>28516</v>
      </c>
      <c r="B10896" s="115" t="s">
        <v>28517</v>
      </c>
      <c r="C10896" s="115" t="s">
        <v>28518</v>
      </c>
      <c r="D10896" s="115" t="s">
        <v>2038</v>
      </c>
      <c r="E10896" s="115">
        <v>108.4683</v>
      </c>
      <c r="F10896" s="674">
        <v>293.83600000000001</v>
      </c>
      <c r="G10896" s="674">
        <v>295.84500000000003</v>
      </c>
      <c r="H10896" s="115">
        <f t="shared" si="340"/>
        <v>1.0068371472522089</v>
      </c>
      <c r="I10896" s="115">
        <f t="shared" si="341"/>
        <v>109.2099</v>
      </c>
    </row>
    <row r="10897" spans="1:9" hidden="1">
      <c r="A10897" s="115" t="s">
        <v>28519</v>
      </c>
      <c r="B10897" s="115" t="s">
        <v>28520</v>
      </c>
      <c r="C10897" s="115" t="s">
        <v>28521</v>
      </c>
      <c r="D10897" s="115" t="s">
        <v>2038</v>
      </c>
      <c r="E10897" s="115">
        <v>77.572800000000001</v>
      </c>
      <c r="F10897" s="674">
        <v>293.83600000000001</v>
      </c>
      <c r="G10897" s="674">
        <v>295.84500000000003</v>
      </c>
      <c r="H10897" s="115">
        <f t="shared" si="340"/>
        <v>1.0068371472522089</v>
      </c>
      <c r="I10897" s="115">
        <f t="shared" si="341"/>
        <v>78.103200000000001</v>
      </c>
    </row>
    <row r="10898" spans="1:9" hidden="1">
      <c r="A10898" s="115" t="s">
        <v>28522</v>
      </c>
      <c r="B10898" s="115" t="s">
        <v>28523</v>
      </c>
      <c r="C10898" s="115" t="s">
        <v>28524</v>
      </c>
      <c r="D10898" s="115" t="s">
        <v>2038</v>
      </c>
      <c r="E10898" s="115">
        <v>96.044899999999998</v>
      </c>
      <c r="F10898" s="674">
        <v>293.83600000000001</v>
      </c>
      <c r="G10898" s="674">
        <v>295.84500000000003</v>
      </c>
      <c r="H10898" s="115">
        <f t="shared" si="340"/>
        <v>1.0068371472522089</v>
      </c>
      <c r="I10898" s="115">
        <f t="shared" si="341"/>
        <v>96.701599999999999</v>
      </c>
    </row>
    <row r="10899" spans="1:9" hidden="1">
      <c r="A10899" s="115" t="s">
        <v>28525</v>
      </c>
      <c r="B10899" s="115" t="s">
        <v>28526</v>
      </c>
      <c r="C10899" s="115" t="s">
        <v>28527</v>
      </c>
      <c r="D10899" s="115" t="s">
        <v>2038</v>
      </c>
      <c r="E10899" s="115">
        <v>188.75229999999999</v>
      </c>
      <c r="F10899" s="674">
        <v>293.83600000000001</v>
      </c>
      <c r="G10899" s="674">
        <v>295.84500000000003</v>
      </c>
      <c r="H10899" s="115">
        <f t="shared" si="340"/>
        <v>1.0068371472522089</v>
      </c>
      <c r="I10899" s="115">
        <f t="shared" si="341"/>
        <v>190.0428</v>
      </c>
    </row>
    <row r="10900" spans="1:9" hidden="1">
      <c r="A10900" s="115" t="s">
        <v>28528</v>
      </c>
      <c r="B10900" s="115" t="s">
        <v>28529</v>
      </c>
      <c r="C10900" s="115" t="s">
        <v>28530</v>
      </c>
      <c r="D10900" s="115" t="s">
        <v>2038</v>
      </c>
      <c r="E10900" s="115">
        <v>51.726199999999999</v>
      </c>
      <c r="F10900" s="674">
        <v>293.83600000000001</v>
      </c>
      <c r="G10900" s="674">
        <v>295.84500000000003</v>
      </c>
      <c r="H10900" s="115">
        <f t="shared" si="340"/>
        <v>1.0068371472522089</v>
      </c>
      <c r="I10900" s="115">
        <f t="shared" si="341"/>
        <v>52.079900000000002</v>
      </c>
    </row>
    <row r="10901" spans="1:9" hidden="1">
      <c r="A10901" s="115" t="s">
        <v>28531</v>
      </c>
      <c r="B10901" s="115" t="s">
        <v>28532</v>
      </c>
      <c r="C10901" s="115" t="s">
        <v>28533</v>
      </c>
      <c r="D10901" s="115" t="s">
        <v>2038</v>
      </c>
      <c r="E10901" s="115">
        <v>60.115699999999997</v>
      </c>
      <c r="F10901" s="674">
        <v>293.83600000000001</v>
      </c>
      <c r="G10901" s="674">
        <v>295.84500000000003</v>
      </c>
      <c r="H10901" s="115">
        <f t="shared" si="340"/>
        <v>1.0068371472522089</v>
      </c>
      <c r="I10901" s="115">
        <f t="shared" si="341"/>
        <v>60.526699999999998</v>
      </c>
    </row>
    <row r="10902" spans="1:9" hidden="1">
      <c r="A10902" s="115" t="s">
        <v>28534</v>
      </c>
      <c r="B10902" s="115" t="s">
        <v>28535</v>
      </c>
      <c r="C10902" s="115" t="s">
        <v>28536</v>
      </c>
      <c r="D10902" s="115" t="s">
        <v>2038</v>
      </c>
      <c r="E10902" s="115">
        <v>60.115699999999997</v>
      </c>
      <c r="F10902" s="674">
        <v>293.83600000000001</v>
      </c>
      <c r="G10902" s="674">
        <v>295.84500000000003</v>
      </c>
      <c r="H10902" s="115">
        <f t="shared" si="340"/>
        <v>1.0068371472522089</v>
      </c>
      <c r="I10902" s="115">
        <f t="shared" si="341"/>
        <v>60.526699999999998</v>
      </c>
    </row>
    <row r="10903" spans="1:9" hidden="1">
      <c r="A10903" s="115" t="s">
        <v>28537</v>
      </c>
      <c r="B10903" s="115" t="s">
        <v>28538</v>
      </c>
      <c r="C10903" s="115" t="s">
        <v>28539</v>
      </c>
      <c r="D10903" s="115" t="s">
        <v>2038</v>
      </c>
      <c r="E10903" s="115">
        <v>147.93770000000001</v>
      </c>
      <c r="F10903" s="674">
        <v>293.83600000000001</v>
      </c>
      <c r="G10903" s="674">
        <v>295.84500000000003</v>
      </c>
      <c r="H10903" s="115">
        <f t="shared" si="340"/>
        <v>1.0068371472522089</v>
      </c>
      <c r="I10903" s="115">
        <f t="shared" si="341"/>
        <v>148.94919999999999</v>
      </c>
    </row>
    <row r="10904" spans="1:9" hidden="1">
      <c r="A10904" s="115" t="s">
        <v>28540</v>
      </c>
      <c r="B10904" s="115" t="s">
        <v>28541</v>
      </c>
      <c r="C10904" s="115" t="s">
        <v>28542</v>
      </c>
      <c r="D10904" s="115" t="s">
        <v>2038</v>
      </c>
      <c r="E10904" s="115">
        <v>158.261</v>
      </c>
      <c r="F10904" s="674">
        <v>293.83600000000001</v>
      </c>
      <c r="G10904" s="674">
        <v>295.84500000000003</v>
      </c>
      <c r="H10904" s="115">
        <f t="shared" si="340"/>
        <v>1.0068371472522089</v>
      </c>
      <c r="I10904" s="115">
        <f t="shared" si="341"/>
        <v>159.34309999999999</v>
      </c>
    </row>
    <row r="10905" spans="1:9" hidden="1">
      <c r="A10905" s="115" t="s">
        <v>28543</v>
      </c>
      <c r="B10905" s="115" t="s">
        <v>28544</v>
      </c>
      <c r="C10905" s="115" t="s">
        <v>28545</v>
      </c>
      <c r="D10905" s="115" t="s">
        <v>2038</v>
      </c>
      <c r="E10905" s="115">
        <v>91.131799999999998</v>
      </c>
      <c r="F10905" s="674">
        <v>293.83600000000001</v>
      </c>
      <c r="G10905" s="674">
        <v>295.84500000000003</v>
      </c>
      <c r="H10905" s="115">
        <f t="shared" si="340"/>
        <v>1.0068371472522089</v>
      </c>
      <c r="I10905" s="115">
        <f t="shared" si="341"/>
        <v>91.754900000000006</v>
      </c>
    </row>
    <row r="10906" spans="1:9" hidden="1">
      <c r="A10906" s="115" t="s">
        <v>28546</v>
      </c>
      <c r="B10906" s="115" t="s">
        <v>28547</v>
      </c>
      <c r="C10906" s="115" t="s">
        <v>28548</v>
      </c>
      <c r="D10906" s="115" t="s">
        <v>2038</v>
      </c>
      <c r="E10906" s="115">
        <v>85.832300000000004</v>
      </c>
      <c r="F10906" s="674">
        <v>293.83600000000001</v>
      </c>
      <c r="G10906" s="674">
        <v>295.84500000000003</v>
      </c>
      <c r="H10906" s="115">
        <f t="shared" si="340"/>
        <v>1.0068371472522089</v>
      </c>
      <c r="I10906" s="115">
        <f t="shared" si="341"/>
        <v>86.4191</v>
      </c>
    </row>
    <row r="10907" spans="1:9" hidden="1">
      <c r="A10907" s="115" t="s">
        <v>28549</v>
      </c>
      <c r="B10907" s="115" t="s">
        <v>28550</v>
      </c>
      <c r="C10907" s="115" t="s">
        <v>28551</v>
      </c>
      <c r="D10907" s="115" t="s">
        <v>2038</v>
      </c>
      <c r="E10907" s="115">
        <v>102.78749999999999</v>
      </c>
      <c r="F10907" s="674">
        <v>293.83600000000001</v>
      </c>
      <c r="G10907" s="674">
        <v>295.84500000000003</v>
      </c>
      <c r="H10907" s="115">
        <f t="shared" si="340"/>
        <v>1.0068371472522089</v>
      </c>
      <c r="I10907" s="115">
        <f t="shared" si="341"/>
        <v>103.4903</v>
      </c>
    </row>
    <row r="10908" spans="1:9" hidden="1">
      <c r="A10908" s="115" t="s">
        <v>28552</v>
      </c>
      <c r="B10908" s="115" t="s">
        <v>28553</v>
      </c>
      <c r="C10908" s="115" t="s">
        <v>28554</v>
      </c>
      <c r="D10908" s="115" t="s">
        <v>2038</v>
      </c>
      <c r="E10908" s="115">
        <v>90.826700000000002</v>
      </c>
      <c r="F10908" s="674">
        <v>293.83600000000001</v>
      </c>
      <c r="G10908" s="674">
        <v>295.84500000000003</v>
      </c>
      <c r="H10908" s="115">
        <f t="shared" si="340"/>
        <v>1.0068371472522089</v>
      </c>
      <c r="I10908" s="115">
        <f t="shared" si="341"/>
        <v>91.447699999999998</v>
      </c>
    </row>
    <row r="10909" spans="1:9" hidden="1">
      <c r="A10909" s="115" t="s">
        <v>28555</v>
      </c>
      <c r="B10909" s="115" t="s">
        <v>28556</v>
      </c>
      <c r="C10909" s="115" t="s">
        <v>28557</v>
      </c>
      <c r="D10909" s="115" t="s">
        <v>2038</v>
      </c>
      <c r="E10909" s="115">
        <v>273.32089999999999</v>
      </c>
      <c r="F10909" s="674">
        <v>293.83600000000001</v>
      </c>
      <c r="G10909" s="674">
        <v>295.84500000000003</v>
      </c>
      <c r="H10909" s="115">
        <f t="shared" si="340"/>
        <v>1.0068371472522089</v>
      </c>
      <c r="I10909" s="115">
        <f t="shared" si="341"/>
        <v>275.18959999999998</v>
      </c>
    </row>
    <row r="10910" spans="1:9" hidden="1">
      <c r="A10910" s="115" t="s">
        <v>28558</v>
      </c>
      <c r="B10910" s="115" t="s">
        <v>28559</v>
      </c>
      <c r="C10910" s="115" t="s">
        <v>28560</v>
      </c>
      <c r="D10910" s="115" t="s">
        <v>2038</v>
      </c>
      <c r="E10910" s="115">
        <v>108.5342</v>
      </c>
      <c r="F10910" s="674">
        <v>293.83600000000001</v>
      </c>
      <c r="G10910" s="674">
        <v>295.84500000000003</v>
      </c>
      <c r="H10910" s="115">
        <f t="shared" si="340"/>
        <v>1.0068371472522089</v>
      </c>
      <c r="I10910" s="115">
        <f t="shared" si="341"/>
        <v>109.27630000000001</v>
      </c>
    </row>
    <row r="10911" spans="1:9" hidden="1">
      <c r="A10911" s="115" t="s">
        <v>28561</v>
      </c>
      <c r="B10911" s="115" t="s">
        <v>28562</v>
      </c>
      <c r="C10911" s="115" t="s">
        <v>28563</v>
      </c>
      <c r="D10911" s="115" t="s">
        <v>2038</v>
      </c>
      <c r="E10911" s="115">
        <v>37.789700000000003</v>
      </c>
      <c r="F10911" s="674">
        <v>293.83600000000001</v>
      </c>
      <c r="G10911" s="674">
        <v>295.84500000000003</v>
      </c>
      <c r="H10911" s="115">
        <f t="shared" si="340"/>
        <v>1.0068371472522089</v>
      </c>
      <c r="I10911" s="115">
        <f t="shared" si="341"/>
        <v>38.048099999999998</v>
      </c>
    </row>
    <row r="10912" spans="1:9" hidden="1">
      <c r="A10912" s="115" t="s">
        <v>28564</v>
      </c>
      <c r="B10912" s="115" t="s">
        <v>28565</v>
      </c>
      <c r="C10912" s="115" t="s">
        <v>28566</v>
      </c>
      <c r="D10912" s="115" t="s">
        <v>2038</v>
      </c>
      <c r="E10912" s="115">
        <v>46.179200000000002</v>
      </c>
      <c r="F10912" s="674">
        <v>293.83600000000001</v>
      </c>
      <c r="G10912" s="674">
        <v>295.84500000000003</v>
      </c>
      <c r="H10912" s="115">
        <f t="shared" si="340"/>
        <v>1.0068371472522089</v>
      </c>
      <c r="I10912" s="115">
        <f t="shared" si="341"/>
        <v>46.494900000000001</v>
      </c>
    </row>
    <row r="10913" spans="1:9" hidden="1">
      <c r="A10913" s="115" t="s">
        <v>28567</v>
      </c>
      <c r="B10913" s="115" t="s">
        <v>28568</v>
      </c>
      <c r="C10913" s="115" t="s">
        <v>28569</v>
      </c>
      <c r="D10913" s="115" t="s">
        <v>2038</v>
      </c>
      <c r="E10913" s="115">
        <v>45.360199999999999</v>
      </c>
      <c r="F10913" s="674">
        <v>293.83600000000001</v>
      </c>
      <c r="G10913" s="674">
        <v>295.84500000000003</v>
      </c>
      <c r="H10913" s="115">
        <f t="shared" si="340"/>
        <v>1.0068371472522089</v>
      </c>
      <c r="I10913" s="115">
        <f t="shared" si="341"/>
        <v>45.670299999999997</v>
      </c>
    </row>
    <row r="10914" spans="1:9" hidden="1">
      <c r="A10914" s="115" t="s">
        <v>28570</v>
      </c>
      <c r="B10914" s="115" t="s">
        <v>28571</v>
      </c>
      <c r="C10914" s="115" t="s">
        <v>28572</v>
      </c>
      <c r="D10914" s="115" t="s">
        <v>2038</v>
      </c>
      <c r="E10914" s="115">
        <v>57.695799999999998</v>
      </c>
      <c r="F10914" s="674">
        <v>293.83600000000001</v>
      </c>
      <c r="G10914" s="674">
        <v>295.84500000000003</v>
      </c>
      <c r="H10914" s="115">
        <f t="shared" si="340"/>
        <v>1.0068371472522089</v>
      </c>
      <c r="I10914" s="115">
        <f t="shared" si="341"/>
        <v>58.090299999999999</v>
      </c>
    </row>
    <row r="10915" spans="1:9" hidden="1">
      <c r="A10915" s="115" t="s">
        <v>28573</v>
      </c>
      <c r="B10915" s="115" t="s">
        <v>28574</v>
      </c>
      <c r="C10915" s="115" t="s">
        <v>28575</v>
      </c>
      <c r="D10915" s="115" t="s">
        <v>2038</v>
      </c>
      <c r="E10915" s="115">
        <v>76.167900000000003</v>
      </c>
      <c r="F10915" s="674">
        <v>293.83600000000001</v>
      </c>
      <c r="G10915" s="674">
        <v>295.84500000000003</v>
      </c>
      <c r="H10915" s="115">
        <f t="shared" si="340"/>
        <v>1.0068371472522089</v>
      </c>
      <c r="I10915" s="115">
        <f t="shared" si="341"/>
        <v>76.688699999999997</v>
      </c>
    </row>
    <row r="10916" spans="1:9" hidden="1">
      <c r="A10916" s="115" t="s">
        <v>28576</v>
      </c>
      <c r="B10916" s="115" t="s">
        <v>28577</v>
      </c>
      <c r="C10916" s="115" t="s">
        <v>28578</v>
      </c>
      <c r="D10916" s="115" t="s">
        <v>2038</v>
      </c>
      <c r="E10916" s="115">
        <v>66.085300000000004</v>
      </c>
      <c r="F10916" s="674">
        <v>293.83600000000001</v>
      </c>
      <c r="G10916" s="674">
        <v>295.84500000000003</v>
      </c>
      <c r="H10916" s="115">
        <f t="shared" si="340"/>
        <v>1.0068371472522089</v>
      </c>
      <c r="I10916" s="115">
        <f t="shared" si="341"/>
        <v>66.537099999999995</v>
      </c>
    </row>
    <row r="10917" spans="1:9" hidden="1">
      <c r="A10917" s="115" t="s">
        <v>28579</v>
      </c>
      <c r="B10917" s="115" t="s">
        <v>28580</v>
      </c>
      <c r="C10917" s="115" t="s">
        <v>28581</v>
      </c>
      <c r="D10917" s="115" t="s">
        <v>2038</v>
      </c>
      <c r="E10917" s="115">
        <v>84.557400000000001</v>
      </c>
      <c r="F10917" s="674">
        <v>293.83600000000001</v>
      </c>
      <c r="G10917" s="674">
        <v>295.84500000000003</v>
      </c>
      <c r="H10917" s="115">
        <f t="shared" si="340"/>
        <v>1.0068371472522089</v>
      </c>
      <c r="I10917" s="115">
        <f t="shared" si="341"/>
        <v>85.135499999999993</v>
      </c>
    </row>
    <row r="10918" spans="1:9" hidden="1">
      <c r="A10918" s="115" t="s">
        <v>28582</v>
      </c>
      <c r="B10918" s="115" t="s">
        <v>28583</v>
      </c>
      <c r="C10918" s="115" t="s">
        <v>28584</v>
      </c>
      <c r="D10918" s="115" t="s">
        <v>2038</v>
      </c>
      <c r="E10918" s="115">
        <v>65.266300000000001</v>
      </c>
      <c r="F10918" s="674">
        <v>293.83600000000001</v>
      </c>
      <c r="G10918" s="674">
        <v>295.84500000000003</v>
      </c>
      <c r="H10918" s="115">
        <f t="shared" si="340"/>
        <v>1.0068371472522089</v>
      </c>
      <c r="I10918" s="115">
        <f t="shared" si="341"/>
        <v>65.712500000000006</v>
      </c>
    </row>
    <row r="10919" spans="1:9" hidden="1">
      <c r="A10919" s="115" t="s">
        <v>28585</v>
      </c>
      <c r="B10919" s="115" t="s">
        <v>28586</v>
      </c>
      <c r="C10919" s="115" t="s">
        <v>28587</v>
      </c>
      <c r="D10919" s="115" t="s">
        <v>2038</v>
      </c>
      <c r="E10919" s="115">
        <v>83.738399999999999</v>
      </c>
      <c r="F10919" s="674">
        <v>293.83600000000001</v>
      </c>
      <c r="G10919" s="674">
        <v>295.84500000000003</v>
      </c>
      <c r="H10919" s="115">
        <f t="shared" si="340"/>
        <v>1.0068371472522089</v>
      </c>
      <c r="I10919" s="115">
        <f t="shared" si="341"/>
        <v>84.310900000000004</v>
      </c>
    </row>
    <row r="10920" spans="1:9" hidden="1">
      <c r="A10920" s="115" t="s">
        <v>28588</v>
      </c>
      <c r="B10920" s="115" t="s">
        <v>28589</v>
      </c>
      <c r="C10920" s="115" t="s">
        <v>28590</v>
      </c>
      <c r="D10920" s="115" t="s">
        <v>2038</v>
      </c>
      <c r="E10920" s="115">
        <v>54.370800000000003</v>
      </c>
      <c r="F10920" s="674">
        <v>293.83600000000001</v>
      </c>
      <c r="G10920" s="674">
        <v>295.84500000000003</v>
      </c>
      <c r="H10920" s="115">
        <f t="shared" si="340"/>
        <v>1.0068371472522089</v>
      </c>
      <c r="I10920" s="115">
        <f t="shared" si="341"/>
        <v>54.7425</v>
      </c>
    </row>
    <row r="10921" spans="1:9" hidden="1">
      <c r="A10921" s="115" t="s">
        <v>28591</v>
      </c>
      <c r="B10921" s="115" t="s">
        <v>28592</v>
      </c>
      <c r="C10921" s="115" t="s">
        <v>28593</v>
      </c>
      <c r="D10921" s="115" t="s">
        <v>2038</v>
      </c>
      <c r="E10921" s="115">
        <v>72.8429</v>
      </c>
      <c r="F10921" s="674">
        <v>293.83600000000001</v>
      </c>
      <c r="G10921" s="674">
        <v>295.84500000000003</v>
      </c>
      <c r="H10921" s="115">
        <f t="shared" si="340"/>
        <v>1.0068371472522089</v>
      </c>
      <c r="I10921" s="115">
        <f t="shared" si="341"/>
        <v>73.340900000000005</v>
      </c>
    </row>
    <row r="10922" spans="1:9" hidden="1">
      <c r="A10922" s="115" t="s">
        <v>28594</v>
      </c>
      <c r="B10922" s="115" t="s">
        <v>28595</v>
      </c>
      <c r="C10922" s="115" t="s">
        <v>28596</v>
      </c>
      <c r="D10922" s="115" t="s">
        <v>2038</v>
      </c>
      <c r="E10922" s="115">
        <v>62.760300000000001</v>
      </c>
      <c r="F10922" s="674">
        <v>293.83600000000001</v>
      </c>
      <c r="G10922" s="674">
        <v>295.84500000000003</v>
      </c>
      <c r="H10922" s="115">
        <f t="shared" si="340"/>
        <v>1.0068371472522089</v>
      </c>
      <c r="I10922" s="115">
        <f t="shared" si="341"/>
        <v>63.189399999999999</v>
      </c>
    </row>
    <row r="10923" spans="1:9" hidden="1">
      <c r="A10923" s="115" t="s">
        <v>28597</v>
      </c>
      <c r="B10923" s="115" t="s">
        <v>28598</v>
      </c>
      <c r="C10923" s="115" t="s">
        <v>28599</v>
      </c>
      <c r="D10923" s="115" t="s">
        <v>2038</v>
      </c>
      <c r="E10923" s="115">
        <v>81.232399999999998</v>
      </c>
      <c r="F10923" s="674">
        <v>293.83600000000001</v>
      </c>
      <c r="G10923" s="674">
        <v>295.84500000000003</v>
      </c>
      <c r="H10923" s="115">
        <f t="shared" si="340"/>
        <v>1.0068371472522089</v>
      </c>
      <c r="I10923" s="115">
        <f t="shared" si="341"/>
        <v>81.787800000000004</v>
      </c>
    </row>
    <row r="10924" spans="1:9" hidden="1">
      <c r="A10924" s="115" t="s">
        <v>28600</v>
      </c>
      <c r="B10924" s="115" t="s">
        <v>28601</v>
      </c>
      <c r="C10924" s="115" t="s">
        <v>28602</v>
      </c>
      <c r="D10924" s="115" t="s">
        <v>2038</v>
      </c>
      <c r="E10924" s="115">
        <v>61.941299999999998</v>
      </c>
      <c r="F10924" s="674">
        <v>293.83600000000001</v>
      </c>
      <c r="G10924" s="674">
        <v>295.84500000000003</v>
      </c>
      <c r="H10924" s="115">
        <f t="shared" si="340"/>
        <v>1.0068371472522089</v>
      </c>
      <c r="I10924" s="115">
        <f t="shared" si="341"/>
        <v>62.364800000000002</v>
      </c>
    </row>
    <row r="10925" spans="1:9" hidden="1">
      <c r="A10925" s="115" t="s">
        <v>28603</v>
      </c>
      <c r="B10925" s="115" t="s">
        <v>28604</v>
      </c>
      <c r="C10925" s="115" t="s">
        <v>28605</v>
      </c>
      <c r="D10925" s="115" t="s">
        <v>2038</v>
      </c>
      <c r="E10925" s="115">
        <v>80.413399999999996</v>
      </c>
      <c r="F10925" s="674">
        <v>293.83600000000001</v>
      </c>
      <c r="G10925" s="674">
        <v>295.84500000000003</v>
      </c>
      <c r="H10925" s="115">
        <f t="shared" si="340"/>
        <v>1.0068371472522089</v>
      </c>
      <c r="I10925" s="115">
        <f t="shared" si="341"/>
        <v>80.963200000000001</v>
      </c>
    </row>
    <row r="10926" spans="1:9" hidden="1">
      <c r="A10926" s="115" t="s">
        <v>28606</v>
      </c>
      <c r="B10926" s="115" t="s">
        <v>28607</v>
      </c>
      <c r="C10926" s="115" t="s">
        <v>28608</v>
      </c>
      <c r="D10926" s="115" t="s">
        <v>2038</v>
      </c>
      <c r="E10926" s="115">
        <v>57.1008</v>
      </c>
      <c r="F10926" s="674">
        <v>293.83600000000001</v>
      </c>
      <c r="G10926" s="674">
        <v>295.84500000000003</v>
      </c>
      <c r="H10926" s="115">
        <f t="shared" si="340"/>
        <v>1.0068371472522089</v>
      </c>
      <c r="I10926" s="115">
        <f t="shared" si="341"/>
        <v>57.491199999999999</v>
      </c>
    </row>
    <row r="10927" spans="1:9" hidden="1">
      <c r="A10927" s="115" t="s">
        <v>28609</v>
      </c>
      <c r="B10927" s="115" t="s">
        <v>28610</v>
      </c>
      <c r="C10927" s="115" t="s">
        <v>28611</v>
      </c>
      <c r="D10927" s="115" t="s">
        <v>2038</v>
      </c>
      <c r="E10927" s="115">
        <v>75.572900000000004</v>
      </c>
      <c r="F10927" s="674">
        <v>293.83600000000001</v>
      </c>
      <c r="G10927" s="674">
        <v>295.84500000000003</v>
      </c>
      <c r="H10927" s="115">
        <f t="shared" si="340"/>
        <v>1.0068371472522089</v>
      </c>
      <c r="I10927" s="115">
        <f t="shared" si="341"/>
        <v>76.089600000000004</v>
      </c>
    </row>
    <row r="10928" spans="1:9" hidden="1">
      <c r="A10928" s="115" t="s">
        <v>28612</v>
      </c>
      <c r="B10928" s="115" t="s">
        <v>28613</v>
      </c>
      <c r="C10928" s="115" t="s">
        <v>28614</v>
      </c>
      <c r="D10928" s="115" t="s">
        <v>2038</v>
      </c>
      <c r="E10928" s="115">
        <v>65.490300000000005</v>
      </c>
      <c r="F10928" s="674">
        <v>293.83600000000001</v>
      </c>
      <c r="G10928" s="674">
        <v>295.84500000000003</v>
      </c>
      <c r="H10928" s="115">
        <f t="shared" si="340"/>
        <v>1.0068371472522089</v>
      </c>
      <c r="I10928" s="115">
        <f t="shared" si="341"/>
        <v>65.938100000000006</v>
      </c>
    </row>
    <row r="10929" spans="1:9" hidden="1">
      <c r="A10929" s="115" t="s">
        <v>28615</v>
      </c>
      <c r="B10929" s="115" t="s">
        <v>28616</v>
      </c>
      <c r="C10929" s="115" t="s">
        <v>28617</v>
      </c>
      <c r="D10929" s="115" t="s">
        <v>2038</v>
      </c>
      <c r="E10929" s="115">
        <v>83.962400000000002</v>
      </c>
      <c r="F10929" s="674">
        <v>293.83600000000001</v>
      </c>
      <c r="G10929" s="674">
        <v>295.84500000000003</v>
      </c>
      <c r="H10929" s="115">
        <f t="shared" si="340"/>
        <v>1.0068371472522089</v>
      </c>
      <c r="I10929" s="115">
        <f t="shared" si="341"/>
        <v>84.536500000000004</v>
      </c>
    </row>
    <row r="10930" spans="1:9" hidden="1">
      <c r="A10930" s="115" t="s">
        <v>28618</v>
      </c>
      <c r="B10930" s="115" t="s">
        <v>28619</v>
      </c>
      <c r="C10930" s="115" t="s">
        <v>28620</v>
      </c>
      <c r="D10930" s="115" t="s">
        <v>2038</v>
      </c>
      <c r="E10930" s="115">
        <v>64.671300000000002</v>
      </c>
      <c r="F10930" s="674">
        <v>293.83600000000001</v>
      </c>
      <c r="G10930" s="674">
        <v>295.84500000000003</v>
      </c>
      <c r="H10930" s="115">
        <f t="shared" si="340"/>
        <v>1.0068371472522089</v>
      </c>
      <c r="I10930" s="115">
        <f t="shared" si="341"/>
        <v>65.113500000000002</v>
      </c>
    </row>
    <row r="10931" spans="1:9" hidden="1">
      <c r="A10931" s="115" t="s">
        <v>28621</v>
      </c>
      <c r="B10931" s="115" t="s">
        <v>28622</v>
      </c>
      <c r="C10931" s="115" t="s">
        <v>28623</v>
      </c>
      <c r="D10931" s="115" t="s">
        <v>2038</v>
      </c>
      <c r="E10931" s="115">
        <v>83.1434</v>
      </c>
      <c r="F10931" s="674">
        <v>293.83600000000001</v>
      </c>
      <c r="G10931" s="674">
        <v>295.84500000000003</v>
      </c>
      <c r="H10931" s="115">
        <f t="shared" si="340"/>
        <v>1.0068371472522089</v>
      </c>
      <c r="I10931" s="115">
        <f t="shared" si="341"/>
        <v>83.7119</v>
      </c>
    </row>
    <row r="10932" spans="1:9" hidden="1">
      <c r="A10932" s="115" t="s">
        <v>28624</v>
      </c>
      <c r="B10932" s="115" t="s">
        <v>28625</v>
      </c>
      <c r="C10932" s="115" t="s">
        <v>28626</v>
      </c>
      <c r="D10932" s="115" t="s">
        <v>2038</v>
      </c>
      <c r="E10932" s="115">
        <v>58.851399999999998</v>
      </c>
      <c r="F10932" s="674">
        <v>293.83600000000001</v>
      </c>
      <c r="G10932" s="674">
        <v>295.84500000000003</v>
      </c>
      <c r="H10932" s="115">
        <f t="shared" si="340"/>
        <v>1.0068371472522089</v>
      </c>
      <c r="I10932" s="115">
        <f t="shared" si="341"/>
        <v>59.253799999999998</v>
      </c>
    </row>
    <row r="10933" spans="1:9" hidden="1">
      <c r="A10933" s="115" t="s">
        <v>28627</v>
      </c>
      <c r="B10933" s="115" t="s">
        <v>28628</v>
      </c>
      <c r="C10933" s="115" t="s">
        <v>28629</v>
      </c>
      <c r="D10933" s="115" t="s">
        <v>2038</v>
      </c>
      <c r="E10933" s="115">
        <v>77.323499999999996</v>
      </c>
      <c r="F10933" s="674">
        <v>293.83600000000001</v>
      </c>
      <c r="G10933" s="674">
        <v>295.84500000000003</v>
      </c>
      <c r="H10933" s="115">
        <f t="shared" si="340"/>
        <v>1.0068371472522089</v>
      </c>
      <c r="I10933" s="115">
        <f t="shared" si="341"/>
        <v>77.852199999999996</v>
      </c>
    </row>
    <row r="10934" spans="1:9" hidden="1">
      <c r="A10934" s="115" t="s">
        <v>28630</v>
      </c>
      <c r="B10934" s="115" t="s">
        <v>28631</v>
      </c>
      <c r="C10934" s="115" t="s">
        <v>28632</v>
      </c>
      <c r="D10934" s="115" t="s">
        <v>2038</v>
      </c>
      <c r="E10934" s="115">
        <v>67.240899999999996</v>
      </c>
      <c r="F10934" s="674">
        <v>293.83600000000001</v>
      </c>
      <c r="G10934" s="674">
        <v>295.84500000000003</v>
      </c>
      <c r="H10934" s="115">
        <f t="shared" si="340"/>
        <v>1.0068371472522089</v>
      </c>
      <c r="I10934" s="115">
        <f t="shared" si="341"/>
        <v>67.700599999999994</v>
      </c>
    </row>
    <row r="10935" spans="1:9" hidden="1">
      <c r="A10935" s="115" t="s">
        <v>28633</v>
      </c>
      <c r="B10935" s="115" t="s">
        <v>28634</v>
      </c>
      <c r="C10935" s="115" t="s">
        <v>28635</v>
      </c>
      <c r="D10935" s="115" t="s">
        <v>2038</v>
      </c>
      <c r="E10935" s="115">
        <v>85.712999999999994</v>
      </c>
      <c r="F10935" s="674">
        <v>293.83600000000001</v>
      </c>
      <c r="G10935" s="674">
        <v>295.84500000000003</v>
      </c>
      <c r="H10935" s="115">
        <f t="shared" si="340"/>
        <v>1.0068371472522089</v>
      </c>
      <c r="I10935" s="115">
        <f t="shared" si="341"/>
        <v>86.299000000000007</v>
      </c>
    </row>
    <row r="10936" spans="1:9" hidden="1">
      <c r="A10936" s="115" t="s">
        <v>28636</v>
      </c>
      <c r="B10936" s="115" t="s">
        <v>28637</v>
      </c>
      <c r="C10936" s="115" t="s">
        <v>28638</v>
      </c>
      <c r="D10936" s="115" t="s">
        <v>2038</v>
      </c>
      <c r="E10936" s="115">
        <v>66.421899999999994</v>
      </c>
      <c r="F10936" s="674">
        <v>293.83600000000001</v>
      </c>
      <c r="G10936" s="674">
        <v>295.84500000000003</v>
      </c>
      <c r="H10936" s="115">
        <f t="shared" si="340"/>
        <v>1.0068371472522089</v>
      </c>
      <c r="I10936" s="115">
        <f t="shared" si="341"/>
        <v>66.876000000000005</v>
      </c>
    </row>
    <row r="10937" spans="1:9" hidden="1">
      <c r="A10937" s="115" t="s">
        <v>28639</v>
      </c>
      <c r="B10937" s="115" t="s">
        <v>28640</v>
      </c>
      <c r="C10937" s="115" t="s">
        <v>28641</v>
      </c>
      <c r="D10937" s="115" t="s">
        <v>2038</v>
      </c>
      <c r="E10937" s="115">
        <v>84.894000000000005</v>
      </c>
      <c r="F10937" s="674">
        <v>293.83600000000001</v>
      </c>
      <c r="G10937" s="674">
        <v>295.84500000000003</v>
      </c>
      <c r="H10937" s="115">
        <f t="shared" si="340"/>
        <v>1.0068371472522089</v>
      </c>
      <c r="I10937" s="115">
        <f t="shared" si="341"/>
        <v>85.474400000000003</v>
      </c>
    </row>
    <row r="10938" spans="1:9" hidden="1">
      <c r="A10938" s="115" t="s">
        <v>28642</v>
      </c>
      <c r="B10938" s="115" t="s">
        <v>28643</v>
      </c>
      <c r="C10938" s="115" t="s">
        <v>28644</v>
      </c>
      <c r="D10938" s="115" t="s">
        <v>2038</v>
      </c>
      <c r="E10938" s="115">
        <v>46.5608</v>
      </c>
      <c r="F10938" s="674">
        <v>293.83600000000001</v>
      </c>
      <c r="G10938" s="674">
        <v>295.84500000000003</v>
      </c>
      <c r="H10938" s="115">
        <f t="shared" si="340"/>
        <v>1.0068371472522089</v>
      </c>
      <c r="I10938" s="115">
        <f t="shared" si="341"/>
        <v>46.879100000000001</v>
      </c>
    </row>
    <row r="10939" spans="1:9" hidden="1">
      <c r="A10939" s="115" t="s">
        <v>28645</v>
      </c>
      <c r="B10939" s="115" t="s">
        <v>28646</v>
      </c>
      <c r="C10939" s="115" t="s">
        <v>28647</v>
      </c>
      <c r="D10939" s="115" t="s">
        <v>2038</v>
      </c>
      <c r="E10939" s="115">
        <v>65.033000000000001</v>
      </c>
      <c r="F10939" s="674">
        <v>293.83600000000001</v>
      </c>
      <c r="G10939" s="674">
        <v>295.84500000000003</v>
      </c>
      <c r="H10939" s="115">
        <f t="shared" si="340"/>
        <v>1.0068371472522089</v>
      </c>
      <c r="I10939" s="115">
        <f t="shared" si="341"/>
        <v>65.477599999999995</v>
      </c>
    </row>
    <row r="10940" spans="1:9" hidden="1">
      <c r="A10940" s="115" t="s">
        <v>28648</v>
      </c>
      <c r="B10940" s="115" t="s">
        <v>28649</v>
      </c>
      <c r="C10940" s="115" t="s">
        <v>28650</v>
      </c>
      <c r="D10940" s="115" t="s">
        <v>2038</v>
      </c>
      <c r="E10940" s="115">
        <v>54.950299999999999</v>
      </c>
      <c r="F10940" s="674">
        <v>293.83600000000001</v>
      </c>
      <c r="G10940" s="674">
        <v>295.84500000000003</v>
      </c>
      <c r="H10940" s="115">
        <f t="shared" si="340"/>
        <v>1.0068371472522089</v>
      </c>
      <c r="I10940" s="115">
        <f t="shared" si="341"/>
        <v>55.326000000000001</v>
      </c>
    </row>
    <row r="10941" spans="1:9" hidden="1">
      <c r="A10941" s="115" t="s">
        <v>28651</v>
      </c>
      <c r="B10941" s="115" t="s">
        <v>28652</v>
      </c>
      <c r="C10941" s="115" t="s">
        <v>28653</v>
      </c>
      <c r="D10941" s="115" t="s">
        <v>2038</v>
      </c>
      <c r="E10941" s="115">
        <v>73.422499999999999</v>
      </c>
      <c r="F10941" s="674">
        <v>293.83600000000001</v>
      </c>
      <c r="G10941" s="674">
        <v>295.84500000000003</v>
      </c>
      <c r="H10941" s="115">
        <f t="shared" si="340"/>
        <v>1.0068371472522089</v>
      </c>
      <c r="I10941" s="115">
        <f t="shared" si="341"/>
        <v>73.924499999999995</v>
      </c>
    </row>
    <row r="10942" spans="1:9" hidden="1">
      <c r="A10942" s="115" t="s">
        <v>28654</v>
      </c>
      <c r="B10942" s="115" t="s">
        <v>28655</v>
      </c>
      <c r="C10942" s="115" t="s">
        <v>28656</v>
      </c>
      <c r="D10942" s="115" t="s">
        <v>2038</v>
      </c>
      <c r="E10942" s="115">
        <v>54.131300000000003</v>
      </c>
      <c r="F10942" s="674">
        <v>293.83600000000001</v>
      </c>
      <c r="G10942" s="674">
        <v>295.84500000000003</v>
      </c>
      <c r="H10942" s="115">
        <f t="shared" si="340"/>
        <v>1.0068371472522089</v>
      </c>
      <c r="I10942" s="115">
        <f t="shared" si="341"/>
        <v>54.501399999999997</v>
      </c>
    </row>
    <row r="10943" spans="1:9" hidden="1">
      <c r="A10943" s="115" t="s">
        <v>28657</v>
      </c>
      <c r="B10943" s="115" t="s">
        <v>28658</v>
      </c>
      <c r="C10943" s="115" t="s">
        <v>28659</v>
      </c>
      <c r="D10943" s="115" t="s">
        <v>2038</v>
      </c>
      <c r="E10943" s="115">
        <v>72.603499999999997</v>
      </c>
      <c r="F10943" s="674">
        <v>293.83600000000001</v>
      </c>
      <c r="G10943" s="674">
        <v>295.84500000000003</v>
      </c>
      <c r="H10943" s="115">
        <f t="shared" si="340"/>
        <v>1.0068371472522089</v>
      </c>
      <c r="I10943" s="115">
        <f t="shared" si="341"/>
        <v>73.099900000000005</v>
      </c>
    </row>
    <row r="10944" spans="1:9" hidden="1">
      <c r="A10944" s="115" t="s">
        <v>28660</v>
      </c>
      <c r="B10944" s="115" t="s">
        <v>28661</v>
      </c>
      <c r="C10944" s="115" t="s">
        <v>28662</v>
      </c>
      <c r="D10944" s="115" t="s">
        <v>2038</v>
      </c>
      <c r="E10944" s="115">
        <v>49.290799999999997</v>
      </c>
      <c r="F10944" s="674">
        <v>293.83600000000001</v>
      </c>
      <c r="G10944" s="674">
        <v>295.84500000000003</v>
      </c>
      <c r="H10944" s="115">
        <f t="shared" si="340"/>
        <v>1.0068371472522089</v>
      </c>
      <c r="I10944" s="115">
        <f t="shared" si="341"/>
        <v>49.627800000000001</v>
      </c>
    </row>
    <row r="10945" spans="1:9" hidden="1">
      <c r="A10945" s="115" t="s">
        <v>28663</v>
      </c>
      <c r="B10945" s="115" t="s">
        <v>28664</v>
      </c>
      <c r="C10945" s="115" t="s">
        <v>28665</v>
      </c>
      <c r="D10945" s="115" t="s">
        <v>2038</v>
      </c>
      <c r="E10945" s="115">
        <v>67.763000000000005</v>
      </c>
      <c r="F10945" s="674">
        <v>293.83600000000001</v>
      </c>
      <c r="G10945" s="674">
        <v>295.84500000000003</v>
      </c>
      <c r="H10945" s="115">
        <f t="shared" si="340"/>
        <v>1.0068371472522089</v>
      </c>
      <c r="I10945" s="115">
        <f t="shared" si="341"/>
        <v>68.226299999999995</v>
      </c>
    </row>
    <row r="10946" spans="1:9" hidden="1">
      <c r="A10946" s="115" t="s">
        <v>28666</v>
      </c>
      <c r="B10946" s="115" t="s">
        <v>28667</v>
      </c>
      <c r="C10946" s="115" t="s">
        <v>28668</v>
      </c>
      <c r="D10946" s="115" t="s">
        <v>2038</v>
      </c>
      <c r="E10946" s="115">
        <v>57.680300000000003</v>
      </c>
      <c r="F10946" s="674">
        <v>293.83600000000001</v>
      </c>
      <c r="G10946" s="674">
        <v>295.84500000000003</v>
      </c>
      <c r="H10946" s="115">
        <f t="shared" si="340"/>
        <v>1.0068371472522089</v>
      </c>
      <c r="I10946" s="115">
        <f t="shared" si="341"/>
        <v>58.0747</v>
      </c>
    </row>
    <row r="10947" spans="1:9" hidden="1">
      <c r="A10947" s="115" t="s">
        <v>28669</v>
      </c>
      <c r="B10947" s="115" t="s">
        <v>28670</v>
      </c>
      <c r="C10947" s="115" t="s">
        <v>28671</v>
      </c>
      <c r="D10947" s="115" t="s">
        <v>2038</v>
      </c>
      <c r="E10947" s="115">
        <v>76.152500000000003</v>
      </c>
      <c r="F10947" s="674">
        <v>293.83600000000001</v>
      </c>
      <c r="G10947" s="674">
        <v>295.84500000000003</v>
      </c>
      <c r="H10947" s="115">
        <f t="shared" si="340"/>
        <v>1.0068371472522089</v>
      </c>
      <c r="I10947" s="115">
        <f t="shared" si="341"/>
        <v>76.673199999999994</v>
      </c>
    </row>
    <row r="10948" spans="1:9" hidden="1">
      <c r="A10948" s="115" t="s">
        <v>28672</v>
      </c>
      <c r="B10948" s="115" t="s">
        <v>28673</v>
      </c>
      <c r="C10948" s="115" t="s">
        <v>28674</v>
      </c>
      <c r="D10948" s="115" t="s">
        <v>2038</v>
      </c>
      <c r="E10948" s="115">
        <v>56.8613</v>
      </c>
      <c r="F10948" s="674">
        <v>293.83600000000001</v>
      </c>
      <c r="G10948" s="674">
        <v>295.84500000000003</v>
      </c>
      <c r="H10948" s="115">
        <f t="shared" si="340"/>
        <v>1.0068371472522089</v>
      </c>
      <c r="I10948" s="115">
        <f t="shared" si="341"/>
        <v>57.250100000000003</v>
      </c>
    </row>
    <row r="10949" spans="1:9" hidden="1">
      <c r="A10949" s="115" t="s">
        <v>28675</v>
      </c>
      <c r="B10949" s="115" t="s">
        <v>28676</v>
      </c>
      <c r="C10949" s="115" t="s">
        <v>28677</v>
      </c>
      <c r="D10949" s="115" t="s">
        <v>2038</v>
      </c>
      <c r="E10949" s="115">
        <v>75.333500000000001</v>
      </c>
      <c r="F10949" s="674">
        <v>293.83600000000001</v>
      </c>
      <c r="G10949" s="674">
        <v>295.84500000000003</v>
      </c>
      <c r="H10949" s="115">
        <f t="shared" ref="H10949:H11012" si="342">G10949/F10949</f>
        <v>1.0068371472522089</v>
      </c>
      <c r="I10949" s="115">
        <f t="shared" ref="I10949:I11012" si="343">ROUND(H10949*E10949,4)</f>
        <v>75.848600000000005</v>
      </c>
    </row>
    <row r="10950" spans="1:9" hidden="1">
      <c r="A10950" s="115" t="s">
        <v>28678</v>
      </c>
      <c r="B10950" s="115" t="s">
        <v>28679</v>
      </c>
      <c r="C10950" s="115" t="s">
        <v>28680</v>
      </c>
      <c r="D10950" s="115" t="s">
        <v>2038</v>
      </c>
      <c r="E10950" s="115">
        <v>51.041400000000003</v>
      </c>
      <c r="F10950" s="674">
        <v>293.83600000000001</v>
      </c>
      <c r="G10950" s="674">
        <v>295.84500000000003</v>
      </c>
      <c r="H10950" s="115">
        <f t="shared" si="342"/>
        <v>1.0068371472522089</v>
      </c>
      <c r="I10950" s="115">
        <f t="shared" si="343"/>
        <v>51.3904</v>
      </c>
    </row>
    <row r="10951" spans="1:9" hidden="1">
      <c r="A10951" s="115" t="s">
        <v>28681</v>
      </c>
      <c r="B10951" s="115" t="s">
        <v>28682</v>
      </c>
      <c r="C10951" s="115" t="s">
        <v>28683</v>
      </c>
      <c r="D10951" s="115" t="s">
        <v>2038</v>
      </c>
      <c r="E10951" s="115">
        <v>69.513599999999997</v>
      </c>
      <c r="F10951" s="674">
        <v>293.83600000000001</v>
      </c>
      <c r="G10951" s="674">
        <v>295.84500000000003</v>
      </c>
      <c r="H10951" s="115">
        <f t="shared" si="342"/>
        <v>1.0068371472522089</v>
      </c>
      <c r="I10951" s="115">
        <f t="shared" si="343"/>
        <v>69.988900000000001</v>
      </c>
    </row>
    <row r="10952" spans="1:9" hidden="1">
      <c r="A10952" s="115" t="s">
        <v>28684</v>
      </c>
      <c r="B10952" s="115" t="s">
        <v>28685</v>
      </c>
      <c r="C10952" s="115" t="s">
        <v>28686</v>
      </c>
      <c r="D10952" s="115" t="s">
        <v>2038</v>
      </c>
      <c r="E10952" s="115">
        <v>59.430900000000001</v>
      </c>
      <c r="F10952" s="674">
        <v>293.83600000000001</v>
      </c>
      <c r="G10952" s="674">
        <v>295.84500000000003</v>
      </c>
      <c r="H10952" s="115">
        <f t="shared" si="342"/>
        <v>1.0068371472522089</v>
      </c>
      <c r="I10952" s="115">
        <f t="shared" si="343"/>
        <v>59.837200000000003</v>
      </c>
    </row>
    <row r="10953" spans="1:9" hidden="1">
      <c r="A10953" s="115" t="s">
        <v>28687</v>
      </c>
      <c r="B10953" s="115" t="s">
        <v>28688</v>
      </c>
      <c r="C10953" s="115" t="s">
        <v>28689</v>
      </c>
      <c r="D10953" s="115" t="s">
        <v>2038</v>
      </c>
      <c r="E10953" s="115">
        <v>77.903099999999995</v>
      </c>
      <c r="F10953" s="674">
        <v>293.83600000000001</v>
      </c>
      <c r="G10953" s="674">
        <v>295.84500000000003</v>
      </c>
      <c r="H10953" s="115">
        <f t="shared" si="342"/>
        <v>1.0068371472522089</v>
      </c>
      <c r="I10953" s="115">
        <f t="shared" si="343"/>
        <v>78.435699999999997</v>
      </c>
    </row>
    <row r="10954" spans="1:9" hidden="1">
      <c r="A10954" s="115" t="s">
        <v>28690</v>
      </c>
      <c r="B10954" s="115" t="s">
        <v>28691</v>
      </c>
      <c r="C10954" s="115" t="s">
        <v>28692</v>
      </c>
      <c r="D10954" s="115" t="s">
        <v>2038</v>
      </c>
      <c r="E10954" s="115">
        <v>58.611899999999999</v>
      </c>
      <c r="F10954" s="674">
        <v>293.83600000000001</v>
      </c>
      <c r="G10954" s="674">
        <v>295.84500000000003</v>
      </c>
      <c r="H10954" s="115">
        <f t="shared" si="342"/>
        <v>1.0068371472522089</v>
      </c>
      <c r="I10954" s="115">
        <f t="shared" si="343"/>
        <v>59.012599999999999</v>
      </c>
    </row>
    <row r="10955" spans="1:9" hidden="1">
      <c r="A10955" s="115" t="s">
        <v>28693</v>
      </c>
      <c r="B10955" s="115" t="s">
        <v>28694</v>
      </c>
      <c r="C10955" s="115" t="s">
        <v>28695</v>
      </c>
      <c r="D10955" s="115" t="s">
        <v>2038</v>
      </c>
      <c r="E10955" s="115">
        <v>77.084100000000007</v>
      </c>
      <c r="F10955" s="674">
        <v>293.83600000000001</v>
      </c>
      <c r="G10955" s="674">
        <v>295.84500000000003</v>
      </c>
      <c r="H10955" s="115">
        <f t="shared" si="342"/>
        <v>1.0068371472522089</v>
      </c>
      <c r="I10955" s="115">
        <f t="shared" si="343"/>
        <v>77.611099999999993</v>
      </c>
    </row>
    <row r="10956" spans="1:9" hidden="1">
      <c r="A10956" s="115" t="s">
        <v>28696</v>
      </c>
      <c r="B10956" s="115" t="s">
        <v>28697</v>
      </c>
      <c r="C10956" s="115" t="s">
        <v>28698</v>
      </c>
      <c r="D10956" s="115" t="s">
        <v>2038</v>
      </c>
      <c r="E10956" s="115">
        <v>65.205299999999994</v>
      </c>
      <c r="F10956" s="674">
        <v>293.83600000000001</v>
      </c>
      <c r="G10956" s="674">
        <v>295.84500000000003</v>
      </c>
      <c r="H10956" s="115">
        <f t="shared" si="342"/>
        <v>1.0068371472522089</v>
      </c>
      <c r="I10956" s="115">
        <f t="shared" si="343"/>
        <v>65.6511</v>
      </c>
    </row>
    <row r="10957" spans="1:9" hidden="1">
      <c r="A10957" s="115" t="s">
        <v>28699</v>
      </c>
      <c r="B10957" s="115" t="s">
        <v>28700</v>
      </c>
      <c r="C10957" s="115" t="s">
        <v>28701</v>
      </c>
      <c r="D10957" s="115" t="s">
        <v>2038</v>
      </c>
      <c r="E10957" s="115">
        <v>83.677499999999995</v>
      </c>
      <c r="F10957" s="674">
        <v>293.83600000000001</v>
      </c>
      <c r="G10957" s="674">
        <v>295.84500000000003</v>
      </c>
      <c r="H10957" s="115">
        <f t="shared" si="342"/>
        <v>1.0068371472522089</v>
      </c>
      <c r="I10957" s="115">
        <f t="shared" si="343"/>
        <v>84.249600000000001</v>
      </c>
    </row>
    <row r="10958" spans="1:9" hidden="1">
      <c r="A10958" s="115" t="s">
        <v>28702</v>
      </c>
      <c r="B10958" s="115" t="s">
        <v>28703</v>
      </c>
      <c r="C10958" s="115" t="s">
        <v>28704</v>
      </c>
      <c r="D10958" s="115" t="s">
        <v>2038</v>
      </c>
      <c r="E10958" s="115">
        <v>81.984300000000005</v>
      </c>
      <c r="F10958" s="674">
        <v>293.83600000000001</v>
      </c>
      <c r="G10958" s="674">
        <v>295.84500000000003</v>
      </c>
      <c r="H10958" s="115">
        <f t="shared" si="342"/>
        <v>1.0068371472522089</v>
      </c>
      <c r="I10958" s="115">
        <f t="shared" si="343"/>
        <v>82.544799999999995</v>
      </c>
    </row>
    <row r="10959" spans="1:9" hidden="1">
      <c r="A10959" s="115" t="s">
        <v>28705</v>
      </c>
      <c r="B10959" s="115" t="s">
        <v>28706</v>
      </c>
      <c r="C10959" s="115" t="s">
        <v>28707</v>
      </c>
      <c r="D10959" s="115" t="s">
        <v>2038</v>
      </c>
      <c r="E10959" s="115">
        <v>100.45650000000001</v>
      </c>
      <c r="F10959" s="674">
        <v>293.83600000000001</v>
      </c>
      <c r="G10959" s="674">
        <v>295.84500000000003</v>
      </c>
      <c r="H10959" s="115">
        <f t="shared" si="342"/>
        <v>1.0068371472522089</v>
      </c>
      <c r="I10959" s="115">
        <f t="shared" si="343"/>
        <v>101.1433</v>
      </c>
    </row>
    <row r="10960" spans="1:9" hidden="1">
      <c r="A10960" s="115" t="s">
        <v>28708</v>
      </c>
      <c r="B10960" s="115" t="s">
        <v>28709</v>
      </c>
      <c r="C10960" s="115" t="s">
        <v>28710</v>
      </c>
      <c r="D10960" s="115" t="s">
        <v>2038</v>
      </c>
      <c r="E10960" s="115">
        <v>80.346299999999999</v>
      </c>
      <c r="F10960" s="674">
        <v>293.83600000000001</v>
      </c>
      <c r="G10960" s="674">
        <v>295.84500000000003</v>
      </c>
      <c r="H10960" s="115">
        <f t="shared" si="342"/>
        <v>1.0068371472522089</v>
      </c>
      <c r="I10960" s="115">
        <f t="shared" si="343"/>
        <v>80.895600000000002</v>
      </c>
    </row>
    <row r="10961" spans="1:9" hidden="1">
      <c r="A10961" s="115" t="s">
        <v>28711</v>
      </c>
      <c r="B10961" s="115" t="s">
        <v>28712</v>
      </c>
      <c r="C10961" s="115" t="s">
        <v>28713</v>
      </c>
      <c r="D10961" s="115" t="s">
        <v>2038</v>
      </c>
      <c r="E10961" s="115">
        <v>98.8185</v>
      </c>
      <c r="F10961" s="674">
        <v>293.83600000000001</v>
      </c>
      <c r="G10961" s="674">
        <v>295.84500000000003</v>
      </c>
      <c r="H10961" s="115">
        <f t="shared" si="342"/>
        <v>1.0068371472522089</v>
      </c>
      <c r="I10961" s="115">
        <f t="shared" si="343"/>
        <v>99.494100000000003</v>
      </c>
    </row>
    <row r="10962" spans="1:9" hidden="1">
      <c r="A10962" s="115" t="s">
        <v>28714</v>
      </c>
      <c r="B10962" s="115" t="s">
        <v>28715</v>
      </c>
      <c r="C10962" s="115" t="s">
        <v>28716</v>
      </c>
      <c r="D10962" s="115" t="s">
        <v>2038</v>
      </c>
      <c r="E10962" s="115">
        <v>67.935299999999998</v>
      </c>
      <c r="F10962" s="674">
        <v>293.83600000000001</v>
      </c>
      <c r="G10962" s="674">
        <v>295.84500000000003</v>
      </c>
      <c r="H10962" s="115">
        <f t="shared" si="342"/>
        <v>1.0068371472522089</v>
      </c>
      <c r="I10962" s="115">
        <f t="shared" si="343"/>
        <v>68.399799999999999</v>
      </c>
    </row>
    <row r="10963" spans="1:9" hidden="1">
      <c r="A10963" s="115" t="s">
        <v>28717</v>
      </c>
      <c r="B10963" s="115" t="s">
        <v>28718</v>
      </c>
      <c r="C10963" s="115" t="s">
        <v>28719</v>
      </c>
      <c r="D10963" s="115" t="s">
        <v>2038</v>
      </c>
      <c r="E10963" s="115">
        <v>86.407499999999999</v>
      </c>
      <c r="F10963" s="674">
        <v>293.83600000000001</v>
      </c>
      <c r="G10963" s="674">
        <v>295.84500000000003</v>
      </c>
      <c r="H10963" s="115">
        <f t="shared" si="342"/>
        <v>1.0068371472522089</v>
      </c>
      <c r="I10963" s="115">
        <f t="shared" si="343"/>
        <v>86.9983</v>
      </c>
    </row>
    <row r="10964" spans="1:9" hidden="1">
      <c r="A10964" s="115" t="s">
        <v>28720</v>
      </c>
      <c r="B10964" s="115" t="s">
        <v>28721</v>
      </c>
      <c r="C10964" s="115" t="s">
        <v>28722</v>
      </c>
      <c r="D10964" s="115" t="s">
        <v>2038</v>
      </c>
      <c r="E10964" s="115">
        <v>84.714299999999994</v>
      </c>
      <c r="F10964" s="674">
        <v>293.83600000000001</v>
      </c>
      <c r="G10964" s="674">
        <v>295.84500000000003</v>
      </c>
      <c r="H10964" s="115">
        <f t="shared" si="342"/>
        <v>1.0068371472522089</v>
      </c>
      <c r="I10964" s="115">
        <f t="shared" si="343"/>
        <v>85.293499999999995</v>
      </c>
    </row>
    <row r="10965" spans="1:9" hidden="1">
      <c r="A10965" s="115" t="s">
        <v>28723</v>
      </c>
      <c r="B10965" s="115" t="s">
        <v>28724</v>
      </c>
      <c r="C10965" s="115" t="s">
        <v>28725</v>
      </c>
      <c r="D10965" s="115" t="s">
        <v>2038</v>
      </c>
      <c r="E10965" s="115">
        <v>103.1865</v>
      </c>
      <c r="F10965" s="674">
        <v>293.83600000000001</v>
      </c>
      <c r="G10965" s="674">
        <v>295.84500000000003</v>
      </c>
      <c r="H10965" s="115">
        <f t="shared" si="342"/>
        <v>1.0068371472522089</v>
      </c>
      <c r="I10965" s="115">
        <f t="shared" si="343"/>
        <v>103.892</v>
      </c>
    </row>
    <row r="10966" spans="1:9" hidden="1">
      <c r="A10966" s="115" t="s">
        <v>28726</v>
      </c>
      <c r="B10966" s="115" t="s">
        <v>28727</v>
      </c>
      <c r="C10966" s="115" t="s">
        <v>28728</v>
      </c>
      <c r="D10966" s="115" t="s">
        <v>2038</v>
      </c>
      <c r="E10966" s="115">
        <v>83.076300000000003</v>
      </c>
      <c r="F10966" s="674">
        <v>293.83600000000001</v>
      </c>
      <c r="G10966" s="674">
        <v>295.84500000000003</v>
      </c>
      <c r="H10966" s="115">
        <f t="shared" si="342"/>
        <v>1.0068371472522089</v>
      </c>
      <c r="I10966" s="115">
        <f t="shared" si="343"/>
        <v>83.644300000000001</v>
      </c>
    </row>
    <row r="10967" spans="1:9" hidden="1">
      <c r="A10967" s="115" t="s">
        <v>28729</v>
      </c>
      <c r="B10967" s="115" t="s">
        <v>28730</v>
      </c>
      <c r="C10967" s="115" t="s">
        <v>28731</v>
      </c>
      <c r="D10967" s="115" t="s">
        <v>2038</v>
      </c>
      <c r="E10967" s="115">
        <v>101.5485</v>
      </c>
      <c r="F10967" s="674">
        <v>293.83600000000001</v>
      </c>
      <c r="G10967" s="674">
        <v>295.84500000000003</v>
      </c>
      <c r="H10967" s="115">
        <f t="shared" si="342"/>
        <v>1.0068371472522089</v>
      </c>
      <c r="I10967" s="115">
        <f t="shared" si="343"/>
        <v>102.2428</v>
      </c>
    </row>
    <row r="10968" spans="1:9" hidden="1">
      <c r="A10968" s="115" t="s">
        <v>28732</v>
      </c>
      <c r="B10968" s="115" t="s">
        <v>28733</v>
      </c>
      <c r="C10968" s="115" t="s">
        <v>28734</v>
      </c>
      <c r="D10968" s="115" t="s">
        <v>2038</v>
      </c>
      <c r="E10968" s="115">
        <v>69.685900000000004</v>
      </c>
      <c r="F10968" s="674">
        <v>293.83600000000001</v>
      </c>
      <c r="G10968" s="674">
        <v>295.84500000000003</v>
      </c>
      <c r="H10968" s="115">
        <f t="shared" si="342"/>
        <v>1.0068371472522089</v>
      </c>
      <c r="I10968" s="115">
        <f t="shared" si="343"/>
        <v>70.162400000000005</v>
      </c>
    </row>
    <row r="10969" spans="1:9" hidden="1">
      <c r="A10969" s="115" t="s">
        <v>28735</v>
      </c>
      <c r="B10969" s="115" t="s">
        <v>28736</v>
      </c>
      <c r="C10969" s="115" t="s">
        <v>28737</v>
      </c>
      <c r="D10969" s="115" t="s">
        <v>2038</v>
      </c>
      <c r="E10969" s="115">
        <v>88.158100000000005</v>
      </c>
      <c r="F10969" s="674">
        <v>293.83600000000001</v>
      </c>
      <c r="G10969" s="674">
        <v>295.84500000000003</v>
      </c>
      <c r="H10969" s="115">
        <f t="shared" si="342"/>
        <v>1.0068371472522089</v>
      </c>
      <c r="I10969" s="115">
        <f t="shared" si="343"/>
        <v>88.760800000000003</v>
      </c>
    </row>
    <row r="10970" spans="1:9" hidden="1">
      <c r="A10970" s="115" t="s">
        <v>28738</v>
      </c>
      <c r="B10970" s="115" t="s">
        <v>28739</v>
      </c>
      <c r="C10970" s="115" t="s">
        <v>28740</v>
      </c>
      <c r="D10970" s="115" t="s">
        <v>2038</v>
      </c>
      <c r="E10970" s="115">
        <v>86.4649</v>
      </c>
      <c r="F10970" s="674">
        <v>293.83600000000001</v>
      </c>
      <c r="G10970" s="674">
        <v>295.84500000000003</v>
      </c>
      <c r="H10970" s="115">
        <f t="shared" si="342"/>
        <v>1.0068371472522089</v>
      </c>
      <c r="I10970" s="115">
        <f t="shared" si="343"/>
        <v>87.056100000000001</v>
      </c>
    </row>
    <row r="10971" spans="1:9" hidden="1">
      <c r="A10971" s="115" t="s">
        <v>28741</v>
      </c>
      <c r="B10971" s="115" t="s">
        <v>28742</v>
      </c>
      <c r="C10971" s="115" t="s">
        <v>28743</v>
      </c>
      <c r="D10971" s="115" t="s">
        <v>2038</v>
      </c>
      <c r="E10971" s="115">
        <v>104.9371</v>
      </c>
      <c r="F10971" s="674">
        <v>293.83600000000001</v>
      </c>
      <c r="G10971" s="674">
        <v>295.84500000000003</v>
      </c>
      <c r="H10971" s="115">
        <f t="shared" si="342"/>
        <v>1.0068371472522089</v>
      </c>
      <c r="I10971" s="115">
        <f t="shared" si="343"/>
        <v>105.6546</v>
      </c>
    </row>
    <row r="10972" spans="1:9" hidden="1">
      <c r="A10972" s="115" t="s">
        <v>28744</v>
      </c>
      <c r="B10972" s="115" t="s">
        <v>28745</v>
      </c>
      <c r="C10972" s="115" t="s">
        <v>28746</v>
      </c>
      <c r="D10972" s="115" t="s">
        <v>2038</v>
      </c>
      <c r="E10972" s="115">
        <v>84.826899999999995</v>
      </c>
      <c r="F10972" s="674">
        <v>293.83600000000001</v>
      </c>
      <c r="G10972" s="674">
        <v>295.84500000000003</v>
      </c>
      <c r="H10972" s="115">
        <f t="shared" si="342"/>
        <v>1.0068371472522089</v>
      </c>
      <c r="I10972" s="115">
        <f t="shared" si="343"/>
        <v>85.406899999999993</v>
      </c>
    </row>
    <row r="10973" spans="1:9" hidden="1">
      <c r="A10973" s="115" t="s">
        <v>28747</v>
      </c>
      <c r="B10973" s="115" t="s">
        <v>28748</v>
      </c>
      <c r="C10973" s="115" t="s">
        <v>28749</v>
      </c>
      <c r="D10973" s="115" t="s">
        <v>2038</v>
      </c>
      <c r="E10973" s="115">
        <v>103.2991</v>
      </c>
      <c r="F10973" s="674">
        <v>293.83600000000001</v>
      </c>
      <c r="G10973" s="674">
        <v>295.84500000000003</v>
      </c>
      <c r="H10973" s="115">
        <f t="shared" si="342"/>
        <v>1.0068371472522089</v>
      </c>
      <c r="I10973" s="115">
        <f t="shared" si="343"/>
        <v>104.00539999999999</v>
      </c>
    </row>
    <row r="10974" spans="1:9" hidden="1">
      <c r="A10974" s="115" t="s">
        <v>28750</v>
      </c>
      <c r="B10974" s="115" t="s">
        <v>28751</v>
      </c>
      <c r="C10974" s="115" t="s">
        <v>28752</v>
      </c>
      <c r="D10974" s="115" t="s">
        <v>2038</v>
      </c>
      <c r="E10974" s="115">
        <v>60.865299999999998</v>
      </c>
      <c r="F10974" s="674">
        <v>293.83600000000001</v>
      </c>
      <c r="G10974" s="674">
        <v>295.84500000000003</v>
      </c>
      <c r="H10974" s="115">
        <f t="shared" si="342"/>
        <v>1.0068371472522089</v>
      </c>
      <c r="I10974" s="115">
        <f t="shared" si="343"/>
        <v>61.281399999999998</v>
      </c>
    </row>
    <row r="10975" spans="1:9" hidden="1">
      <c r="A10975" s="115" t="s">
        <v>28753</v>
      </c>
      <c r="B10975" s="115" t="s">
        <v>28754</v>
      </c>
      <c r="C10975" s="115" t="s">
        <v>28755</v>
      </c>
      <c r="D10975" s="115" t="s">
        <v>2038</v>
      </c>
      <c r="E10975" s="115">
        <v>200.32689999999999</v>
      </c>
      <c r="F10975" s="674">
        <v>293.83600000000001</v>
      </c>
      <c r="G10975" s="674">
        <v>295.84500000000003</v>
      </c>
      <c r="H10975" s="115">
        <f t="shared" si="342"/>
        <v>1.0068371472522089</v>
      </c>
      <c r="I10975" s="115">
        <f t="shared" si="343"/>
        <v>201.69659999999999</v>
      </c>
    </row>
    <row r="10976" spans="1:9" hidden="1">
      <c r="A10976" s="115" t="s">
        <v>28756</v>
      </c>
      <c r="B10976" s="115" t="s">
        <v>28757</v>
      </c>
      <c r="C10976" s="115" t="s">
        <v>28758</v>
      </c>
      <c r="D10976" s="115" t="s">
        <v>2038</v>
      </c>
      <c r="E10976" s="115">
        <v>1099.7340999999999</v>
      </c>
      <c r="F10976" s="674">
        <v>293.83600000000001</v>
      </c>
      <c r="G10976" s="674">
        <v>295.84500000000003</v>
      </c>
      <c r="H10976" s="115">
        <f t="shared" si="342"/>
        <v>1.0068371472522089</v>
      </c>
      <c r="I10976" s="115">
        <f t="shared" si="343"/>
        <v>1107.2530999999999</v>
      </c>
    </row>
    <row r="10977" spans="1:9" hidden="1">
      <c r="A10977" s="115" t="s">
        <v>28759</v>
      </c>
      <c r="B10977" s="115" t="s">
        <v>28760</v>
      </c>
      <c r="C10977" s="115" t="s">
        <v>28761</v>
      </c>
      <c r="D10977" s="115" t="s">
        <v>1242</v>
      </c>
      <c r="E10977" s="115">
        <v>158.5378</v>
      </c>
      <c r="F10977" s="674">
        <v>293.83600000000001</v>
      </c>
      <c r="G10977" s="674">
        <v>295.84500000000003</v>
      </c>
      <c r="H10977" s="115">
        <f t="shared" si="342"/>
        <v>1.0068371472522089</v>
      </c>
      <c r="I10977" s="115">
        <f t="shared" si="343"/>
        <v>159.6217</v>
      </c>
    </row>
    <row r="10978" spans="1:9" hidden="1">
      <c r="A10978" s="115" t="s">
        <v>28762</v>
      </c>
      <c r="B10978" s="115" t="s">
        <v>28763</v>
      </c>
      <c r="C10978" s="115" t="s">
        <v>28764</v>
      </c>
      <c r="D10978" s="115" t="s">
        <v>1242</v>
      </c>
      <c r="E10978" s="115">
        <v>143.47030000000001</v>
      </c>
      <c r="F10978" s="674">
        <v>293.83600000000001</v>
      </c>
      <c r="G10978" s="674">
        <v>295.84500000000003</v>
      </c>
      <c r="H10978" s="115">
        <f t="shared" si="342"/>
        <v>1.0068371472522089</v>
      </c>
      <c r="I10978" s="115">
        <f t="shared" si="343"/>
        <v>144.4512</v>
      </c>
    </row>
    <row r="10979" spans="1:9" hidden="1">
      <c r="A10979" s="115" t="s">
        <v>28765</v>
      </c>
      <c r="B10979" s="115" t="s">
        <v>28766</v>
      </c>
      <c r="C10979" s="115" t="s">
        <v>28767</v>
      </c>
      <c r="D10979" s="115" t="s">
        <v>1242</v>
      </c>
      <c r="E10979" s="115">
        <v>143.47030000000001</v>
      </c>
      <c r="F10979" s="674">
        <v>293.83600000000001</v>
      </c>
      <c r="G10979" s="674">
        <v>295.84500000000003</v>
      </c>
      <c r="H10979" s="115">
        <f t="shared" si="342"/>
        <v>1.0068371472522089</v>
      </c>
      <c r="I10979" s="115">
        <f t="shared" si="343"/>
        <v>144.4512</v>
      </c>
    </row>
    <row r="10980" spans="1:9" hidden="1">
      <c r="A10980" s="115" t="s">
        <v>28768</v>
      </c>
      <c r="B10980" s="115" t="s">
        <v>28769</v>
      </c>
      <c r="C10980" s="115" t="s">
        <v>28770</v>
      </c>
      <c r="D10980" s="115" t="s">
        <v>2038</v>
      </c>
      <c r="E10980" s="115">
        <v>174.12430000000001</v>
      </c>
      <c r="F10980" s="674">
        <v>293.83600000000001</v>
      </c>
      <c r="G10980" s="674">
        <v>295.84500000000003</v>
      </c>
      <c r="H10980" s="115">
        <f t="shared" si="342"/>
        <v>1.0068371472522089</v>
      </c>
      <c r="I10980" s="115">
        <f t="shared" si="343"/>
        <v>175.31479999999999</v>
      </c>
    </row>
    <row r="10981" spans="1:9" hidden="1">
      <c r="A10981" s="115" t="s">
        <v>28771</v>
      </c>
      <c r="B10981" s="115" t="s">
        <v>28772</v>
      </c>
      <c r="C10981" s="115" t="s">
        <v>28773</v>
      </c>
      <c r="D10981" s="115" t="s">
        <v>1242</v>
      </c>
      <c r="E10981" s="115">
        <v>34.591900000000003</v>
      </c>
      <c r="F10981" s="674">
        <v>293.83600000000001</v>
      </c>
      <c r="G10981" s="674">
        <v>295.84500000000003</v>
      </c>
      <c r="H10981" s="115">
        <f t="shared" si="342"/>
        <v>1.0068371472522089</v>
      </c>
      <c r="I10981" s="115">
        <f t="shared" si="343"/>
        <v>34.828400000000002</v>
      </c>
    </row>
    <row r="10982" spans="1:9" hidden="1">
      <c r="A10982" s="115" t="s">
        <v>28774</v>
      </c>
      <c r="B10982" s="115" t="s">
        <v>28775</v>
      </c>
      <c r="C10982" s="115" t="s">
        <v>28776</v>
      </c>
      <c r="D10982" s="115" t="s">
        <v>2038</v>
      </c>
      <c r="E10982" s="115">
        <v>73.600700000000003</v>
      </c>
      <c r="F10982" s="674">
        <v>293.83600000000001</v>
      </c>
      <c r="G10982" s="674">
        <v>295.84500000000003</v>
      </c>
      <c r="H10982" s="115">
        <f t="shared" si="342"/>
        <v>1.0068371472522089</v>
      </c>
      <c r="I10982" s="115">
        <f t="shared" si="343"/>
        <v>74.103899999999996</v>
      </c>
    </row>
    <row r="10983" spans="1:9" hidden="1">
      <c r="A10983" s="115" t="s">
        <v>28777</v>
      </c>
      <c r="B10983" s="115" t="s">
        <v>28778</v>
      </c>
      <c r="C10983" s="115" t="s">
        <v>28779</v>
      </c>
      <c r="D10983" s="115" t="s">
        <v>2038</v>
      </c>
      <c r="E10983" s="115">
        <v>87.726699999999994</v>
      </c>
      <c r="F10983" s="674">
        <v>293.83600000000001</v>
      </c>
      <c r="G10983" s="674">
        <v>295.84500000000003</v>
      </c>
      <c r="H10983" s="115">
        <f t="shared" si="342"/>
        <v>1.0068371472522089</v>
      </c>
      <c r="I10983" s="115">
        <f t="shared" si="343"/>
        <v>88.326499999999996</v>
      </c>
    </row>
    <row r="10984" spans="1:9" hidden="1">
      <c r="A10984" s="115" t="s">
        <v>28780</v>
      </c>
      <c r="B10984" s="115" t="s">
        <v>28781</v>
      </c>
      <c r="C10984" s="115" t="s">
        <v>28782</v>
      </c>
      <c r="D10984" s="115" t="s">
        <v>2038</v>
      </c>
      <c r="E10984" s="115">
        <v>122.193</v>
      </c>
      <c r="F10984" s="674">
        <v>293.83600000000001</v>
      </c>
      <c r="G10984" s="674">
        <v>295.84500000000003</v>
      </c>
      <c r="H10984" s="115">
        <f t="shared" si="342"/>
        <v>1.0068371472522089</v>
      </c>
      <c r="I10984" s="115">
        <f t="shared" si="343"/>
        <v>123.02849999999999</v>
      </c>
    </row>
    <row r="10985" spans="1:9" hidden="1">
      <c r="A10985" s="115" t="s">
        <v>28783</v>
      </c>
      <c r="B10985" s="115" t="s">
        <v>28784</v>
      </c>
      <c r="C10985" s="115" t="s">
        <v>28785</v>
      </c>
      <c r="D10985" s="115" t="s">
        <v>2038</v>
      </c>
      <c r="E10985" s="115">
        <v>14.867100000000001</v>
      </c>
      <c r="F10985" s="674">
        <v>293.83600000000001</v>
      </c>
      <c r="G10985" s="674">
        <v>295.84500000000003</v>
      </c>
      <c r="H10985" s="115">
        <f t="shared" si="342"/>
        <v>1.0068371472522089</v>
      </c>
      <c r="I10985" s="115">
        <f t="shared" si="343"/>
        <v>14.9687</v>
      </c>
    </row>
    <row r="10986" spans="1:9" hidden="1">
      <c r="A10986" s="115" t="s">
        <v>28786</v>
      </c>
      <c r="B10986" s="115" t="s">
        <v>28787</v>
      </c>
      <c r="C10986" s="115" t="s">
        <v>28788</v>
      </c>
      <c r="D10986" s="115" t="s">
        <v>2038</v>
      </c>
      <c r="E10986" s="115">
        <v>79.215299999999999</v>
      </c>
      <c r="F10986" s="674">
        <v>293.83600000000001</v>
      </c>
      <c r="G10986" s="674">
        <v>295.84500000000003</v>
      </c>
      <c r="H10986" s="115">
        <f t="shared" si="342"/>
        <v>1.0068371472522089</v>
      </c>
      <c r="I10986" s="115">
        <f t="shared" si="343"/>
        <v>79.756900000000002</v>
      </c>
    </row>
    <row r="10987" spans="1:9" hidden="1">
      <c r="A10987" s="115" t="s">
        <v>28789</v>
      </c>
      <c r="B10987" s="115" t="s">
        <v>28790</v>
      </c>
      <c r="C10987" s="115" t="s">
        <v>28791</v>
      </c>
      <c r="D10987" s="115" t="s">
        <v>2038</v>
      </c>
      <c r="E10987" s="115">
        <v>73.304500000000004</v>
      </c>
      <c r="F10987" s="674">
        <v>293.83600000000001</v>
      </c>
      <c r="G10987" s="674">
        <v>295.84500000000003</v>
      </c>
      <c r="H10987" s="115">
        <f t="shared" si="342"/>
        <v>1.0068371472522089</v>
      </c>
      <c r="I10987" s="115">
        <f t="shared" si="343"/>
        <v>73.805700000000002</v>
      </c>
    </row>
    <row r="10988" spans="1:9" hidden="1">
      <c r="A10988" s="115" t="s">
        <v>28792</v>
      </c>
      <c r="B10988" s="115" t="s">
        <v>28793</v>
      </c>
      <c r="C10988" s="115" t="s">
        <v>28794</v>
      </c>
      <c r="D10988" s="115" t="s">
        <v>2038</v>
      </c>
      <c r="E10988" s="115">
        <v>45.575800000000001</v>
      </c>
      <c r="F10988" s="674">
        <v>293.83600000000001</v>
      </c>
      <c r="G10988" s="674">
        <v>295.84500000000003</v>
      </c>
      <c r="H10988" s="115">
        <f t="shared" si="342"/>
        <v>1.0068371472522089</v>
      </c>
      <c r="I10988" s="115">
        <f t="shared" si="343"/>
        <v>45.8874</v>
      </c>
    </row>
    <row r="10989" spans="1:9" hidden="1">
      <c r="A10989" s="115" t="s">
        <v>28795</v>
      </c>
      <c r="B10989" s="115" t="s">
        <v>28796</v>
      </c>
      <c r="C10989" s="115" t="s">
        <v>28797</v>
      </c>
      <c r="D10989" s="115" t="s">
        <v>2038</v>
      </c>
      <c r="E10989" s="115">
        <v>127.18689999999999</v>
      </c>
      <c r="F10989" s="674">
        <v>293.83600000000001</v>
      </c>
      <c r="G10989" s="674">
        <v>295.84500000000003</v>
      </c>
      <c r="H10989" s="115">
        <f t="shared" si="342"/>
        <v>1.0068371472522089</v>
      </c>
      <c r="I10989" s="115">
        <f t="shared" si="343"/>
        <v>128.0565</v>
      </c>
    </row>
    <row r="10990" spans="1:9" hidden="1">
      <c r="A10990" s="115" t="s">
        <v>28798</v>
      </c>
      <c r="B10990" s="115" t="s">
        <v>28799</v>
      </c>
      <c r="C10990" s="115" t="s">
        <v>28800</v>
      </c>
      <c r="D10990" s="115" t="s">
        <v>2038</v>
      </c>
      <c r="E10990" s="115">
        <v>129.39879999999999</v>
      </c>
      <c r="F10990" s="674">
        <v>293.83600000000001</v>
      </c>
      <c r="G10990" s="674">
        <v>295.84500000000003</v>
      </c>
      <c r="H10990" s="115">
        <f t="shared" si="342"/>
        <v>1.0068371472522089</v>
      </c>
      <c r="I10990" s="115">
        <f t="shared" si="343"/>
        <v>130.2835</v>
      </c>
    </row>
    <row r="10991" spans="1:9" hidden="1">
      <c r="A10991" s="115" t="s">
        <v>28801</v>
      </c>
      <c r="B10991" s="115" t="s">
        <v>28802</v>
      </c>
      <c r="C10991" s="115" t="s">
        <v>28803</v>
      </c>
      <c r="D10991" s="115" t="s">
        <v>2038</v>
      </c>
      <c r="E10991" s="115">
        <v>127.18689999999999</v>
      </c>
      <c r="F10991" s="674">
        <v>293.83600000000001</v>
      </c>
      <c r="G10991" s="674">
        <v>295.84500000000003</v>
      </c>
      <c r="H10991" s="115">
        <f t="shared" si="342"/>
        <v>1.0068371472522089</v>
      </c>
      <c r="I10991" s="115">
        <f t="shared" si="343"/>
        <v>128.0565</v>
      </c>
    </row>
    <row r="10992" spans="1:9" hidden="1">
      <c r="A10992" s="115" t="s">
        <v>28804</v>
      </c>
      <c r="B10992" s="115" t="s">
        <v>28805</v>
      </c>
      <c r="C10992" s="115" t="s">
        <v>28806</v>
      </c>
      <c r="D10992" s="115" t="s">
        <v>2038</v>
      </c>
      <c r="E10992" s="115">
        <v>64.327799999999996</v>
      </c>
      <c r="F10992" s="674">
        <v>293.83600000000001</v>
      </c>
      <c r="G10992" s="674">
        <v>295.84500000000003</v>
      </c>
      <c r="H10992" s="115">
        <f t="shared" si="342"/>
        <v>1.0068371472522089</v>
      </c>
      <c r="I10992" s="115">
        <f t="shared" si="343"/>
        <v>64.767600000000002</v>
      </c>
    </row>
    <row r="10993" spans="1:9" hidden="1">
      <c r="A10993" s="115" t="s">
        <v>28807</v>
      </c>
      <c r="B10993" s="115" t="s">
        <v>28808</v>
      </c>
      <c r="C10993" s="115" t="s">
        <v>28809</v>
      </c>
      <c r="D10993" s="115" t="s">
        <v>2038</v>
      </c>
      <c r="E10993" s="115">
        <v>145.75280000000001</v>
      </c>
      <c r="F10993" s="674">
        <v>293.83600000000001</v>
      </c>
      <c r="G10993" s="674">
        <v>295.84500000000003</v>
      </c>
      <c r="H10993" s="115">
        <f t="shared" si="342"/>
        <v>1.0068371472522089</v>
      </c>
      <c r="I10993" s="115">
        <f t="shared" si="343"/>
        <v>146.74930000000001</v>
      </c>
    </row>
    <row r="10994" spans="1:9" hidden="1">
      <c r="A10994" s="115" t="s">
        <v>28810</v>
      </c>
      <c r="B10994" s="115" t="s">
        <v>28811</v>
      </c>
      <c r="C10994" s="115" t="s">
        <v>28812</v>
      </c>
      <c r="D10994" s="115" t="s">
        <v>2038</v>
      </c>
      <c r="E10994" s="115">
        <v>204.77279999999999</v>
      </c>
      <c r="F10994" s="674">
        <v>293.83600000000001</v>
      </c>
      <c r="G10994" s="674">
        <v>295.84500000000003</v>
      </c>
      <c r="H10994" s="115">
        <f t="shared" si="342"/>
        <v>1.0068371472522089</v>
      </c>
      <c r="I10994" s="115">
        <f t="shared" si="343"/>
        <v>206.1729</v>
      </c>
    </row>
    <row r="10995" spans="1:9" hidden="1">
      <c r="A10995" s="115" t="s">
        <v>28813</v>
      </c>
      <c r="B10995" s="115" t="s">
        <v>28814</v>
      </c>
      <c r="C10995" s="115" t="s">
        <v>28815</v>
      </c>
      <c r="D10995" s="115" t="s">
        <v>2038</v>
      </c>
      <c r="E10995" s="115">
        <v>91.233500000000006</v>
      </c>
      <c r="F10995" s="674">
        <v>293.83600000000001</v>
      </c>
      <c r="G10995" s="674">
        <v>295.84500000000003</v>
      </c>
      <c r="H10995" s="115">
        <f t="shared" si="342"/>
        <v>1.0068371472522089</v>
      </c>
      <c r="I10995" s="115">
        <f t="shared" si="343"/>
        <v>91.857299999999995</v>
      </c>
    </row>
    <row r="10996" spans="1:9" hidden="1">
      <c r="A10996" s="115" t="s">
        <v>28816</v>
      </c>
      <c r="B10996" s="115" t="s">
        <v>28817</v>
      </c>
      <c r="C10996" s="115" t="s">
        <v>28818</v>
      </c>
      <c r="D10996" s="115" t="s">
        <v>2038</v>
      </c>
      <c r="E10996" s="115">
        <v>102.2136</v>
      </c>
      <c r="F10996" s="674">
        <v>293.83600000000001</v>
      </c>
      <c r="G10996" s="674">
        <v>295.84500000000003</v>
      </c>
      <c r="H10996" s="115">
        <f t="shared" si="342"/>
        <v>1.0068371472522089</v>
      </c>
      <c r="I10996" s="115">
        <f t="shared" si="343"/>
        <v>102.91240000000001</v>
      </c>
    </row>
    <row r="10997" spans="1:9" hidden="1">
      <c r="A10997" s="115" t="s">
        <v>28819</v>
      </c>
      <c r="B10997" s="115" t="s">
        <v>28820</v>
      </c>
      <c r="C10997" s="115" t="s">
        <v>28821</v>
      </c>
      <c r="D10997" s="115" t="s">
        <v>2038</v>
      </c>
      <c r="E10997" s="115">
        <v>85.967799999999997</v>
      </c>
      <c r="F10997" s="674">
        <v>293.83600000000001</v>
      </c>
      <c r="G10997" s="674">
        <v>295.84500000000003</v>
      </c>
      <c r="H10997" s="115">
        <f t="shared" si="342"/>
        <v>1.0068371472522089</v>
      </c>
      <c r="I10997" s="115">
        <f t="shared" si="343"/>
        <v>86.555599999999998</v>
      </c>
    </row>
    <row r="10998" spans="1:9" hidden="1">
      <c r="A10998" s="115" t="s">
        <v>28822</v>
      </c>
      <c r="B10998" s="115" t="s">
        <v>28823</v>
      </c>
      <c r="C10998" s="115" t="s">
        <v>28824</v>
      </c>
      <c r="D10998" s="115" t="s">
        <v>2038</v>
      </c>
      <c r="E10998" s="115">
        <v>101.2047</v>
      </c>
      <c r="F10998" s="674">
        <v>293.83600000000001</v>
      </c>
      <c r="G10998" s="674">
        <v>295.84500000000003</v>
      </c>
      <c r="H10998" s="115">
        <f t="shared" si="342"/>
        <v>1.0068371472522089</v>
      </c>
      <c r="I10998" s="115">
        <f t="shared" si="343"/>
        <v>101.8967</v>
      </c>
    </row>
    <row r="10999" spans="1:9" hidden="1">
      <c r="A10999" s="115" t="s">
        <v>28825</v>
      </c>
      <c r="B10999" s="115" t="s">
        <v>28826</v>
      </c>
      <c r="C10999" s="115" t="s">
        <v>28827</v>
      </c>
      <c r="D10999" s="115" t="s">
        <v>1242</v>
      </c>
      <c r="E10999" s="115">
        <v>40.966900000000003</v>
      </c>
      <c r="F10999" s="674">
        <v>293.83600000000001</v>
      </c>
      <c r="G10999" s="674">
        <v>295.84500000000003</v>
      </c>
      <c r="H10999" s="115">
        <f t="shared" si="342"/>
        <v>1.0068371472522089</v>
      </c>
      <c r="I10999" s="115">
        <f t="shared" si="343"/>
        <v>41.247</v>
      </c>
    </row>
    <row r="11000" spans="1:9" hidden="1">
      <c r="A11000" s="115" t="s">
        <v>28828</v>
      </c>
      <c r="B11000" s="115" t="s">
        <v>28829</v>
      </c>
      <c r="C11000" s="115" t="s">
        <v>28830</v>
      </c>
      <c r="D11000" s="115" t="s">
        <v>1242</v>
      </c>
      <c r="E11000" s="115">
        <v>41.010800000000003</v>
      </c>
      <c r="F11000" s="674">
        <v>293.83600000000001</v>
      </c>
      <c r="G11000" s="674">
        <v>295.84500000000003</v>
      </c>
      <c r="H11000" s="115">
        <f t="shared" si="342"/>
        <v>1.0068371472522089</v>
      </c>
      <c r="I11000" s="115">
        <f t="shared" si="343"/>
        <v>41.291200000000003</v>
      </c>
    </row>
    <row r="11001" spans="1:9" hidden="1">
      <c r="A11001" s="115" t="s">
        <v>28831</v>
      </c>
      <c r="B11001" s="115" t="s">
        <v>28832</v>
      </c>
      <c r="C11001" s="115" t="s">
        <v>28833</v>
      </c>
      <c r="D11001" s="115" t="s">
        <v>1242</v>
      </c>
      <c r="E11001" s="115">
        <v>45.938899999999997</v>
      </c>
      <c r="F11001" s="674">
        <v>293.83600000000001</v>
      </c>
      <c r="G11001" s="674">
        <v>295.84500000000003</v>
      </c>
      <c r="H11001" s="115">
        <f t="shared" si="342"/>
        <v>1.0068371472522089</v>
      </c>
      <c r="I11001" s="115">
        <f t="shared" si="343"/>
        <v>46.253</v>
      </c>
    </row>
    <row r="11002" spans="1:9" hidden="1">
      <c r="A11002" s="115" t="s">
        <v>28834</v>
      </c>
      <c r="B11002" s="115" t="s">
        <v>28835</v>
      </c>
      <c r="C11002" s="115" t="s">
        <v>28836</v>
      </c>
      <c r="D11002" s="115" t="s">
        <v>1242</v>
      </c>
      <c r="E11002" s="115">
        <v>46.294600000000003</v>
      </c>
      <c r="F11002" s="674">
        <v>293.83600000000001</v>
      </c>
      <c r="G11002" s="674">
        <v>295.84500000000003</v>
      </c>
      <c r="H11002" s="115">
        <f t="shared" si="342"/>
        <v>1.0068371472522089</v>
      </c>
      <c r="I11002" s="115">
        <f t="shared" si="343"/>
        <v>46.6111</v>
      </c>
    </row>
    <row r="11003" spans="1:9" hidden="1">
      <c r="A11003" s="115" t="s">
        <v>28837</v>
      </c>
      <c r="B11003" s="115" t="s">
        <v>28838</v>
      </c>
      <c r="C11003" s="115" t="s">
        <v>28839</v>
      </c>
      <c r="D11003" s="115" t="s">
        <v>2038</v>
      </c>
      <c r="E11003" s="115">
        <v>148.52420000000001</v>
      </c>
      <c r="F11003" s="674">
        <v>293.83600000000001</v>
      </c>
      <c r="G11003" s="674">
        <v>295.84500000000003</v>
      </c>
      <c r="H11003" s="115">
        <f t="shared" si="342"/>
        <v>1.0068371472522089</v>
      </c>
      <c r="I11003" s="115">
        <f t="shared" si="343"/>
        <v>149.53970000000001</v>
      </c>
    </row>
    <row r="11004" spans="1:9" hidden="1">
      <c r="A11004" s="115" t="s">
        <v>28840</v>
      </c>
      <c r="B11004" s="115" t="s">
        <v>28841</v>
      </c>
      <c r="C11004" s="115" t="s">
        <v>28842</v>
      </c>
      <c r="D11004" s="115" t="s">
        <v>2038</v>
      </c>
      <c r="E11004" s="115">
        <v>131.4631</v>
      </c>
      <c r="F11004" s="674">
        <v>293.83600000000001</v>
      </c>
      <c r="G11004" s="674">
        <v>295.84500000000003</v>
      </c>
      <c r="H11004" s="115">
        <f t="shared" si="342"/>
        <v>1.0068371472522089</v>
      </c>
      <c r="I11004" s="115">
        <f t="shared" si="343"/>
        <v>132.36189999999999</v>
      </c>
    </row>
    <row r="11005" spans="1:9" hidden="1">
      <c r="A11005" s="115" t="s">
        <v>28843</v>
      </c>
      <c r="B11005" s="115" t="s">
        <v>28844</v>
      </c>
      <c r="C11005" s="115" t="s">
        <v>28845</v>
      </c>
      <c r="D11005" s="115" t="s">
        <v>1242</v>
      </c>
      <c r="E11005" s="115">
        <v>43.610599999999998</v>
      </c>
      <c r="F11005" s="674">
        <v>293.83600000000001</v>
      </c>
      <c r="G11005" s="674">
        <v>295.84500000000003</v>
      </c>
      <c r="H11005" s="115">
        <f t="shared" si="342"/>
        <v>1.0068371472522089</v>
      </c>
      <c r="I11005" s="115">
        <f t="shared" si="343"/>
        <v>43.908799999999999</v>
      </c>
    </row>
    <row r="11006" spans="1:9" hidden="1">
      <c r="A11006" s="115" t="s">
        <v>28846</v>
      </c>
      <c r="B11006" s="115" t="s">
        <v>28847</v>
      </c>
      <c r="C11006" s="115" t="s">
        <v>28848</v>
      </c>
      <c r="D11006" s="115" t="s">
        <v>2038</v>
      </c>
      <c r="E11006" s="115">
        <v>154.72</v>
      </c>
      <c r="F11006" s="674">
        <v>293.83600000000001</v>
      </c>
      <c r="G11006" s="674">
        <v>295.84500000000003</v>
      </c>
      <c r="H11006" s="115">
        <f t="shared" si="342"/>
        <v>1.0068371472522089</v>
      </c>
      <c r="I11006" s="115">
        <f t="shared" si="343"/>
        <v>155.77780000000001</v>
      </c>
    </row>
    <row r="11007" spans="1:9" hidden="1">
      <c r="A11007" s="115" t="s">
        <v>28849</v>
      </c>
      <c r="B11007" s="115" t="s">
        <v>28850</v>
      </c>
      <c r="C11007" s="115" t="s">
        <v>28851</v>
      </c>
      <c r="D11007" s="115" t="s">
        <v>2038</v>
      </c>
      <c r="E11007" s="115">
        <v>146.80449999999999</v>
      </c>
      <c r="F11007" s="674">
        <v>293.83600000000001</v>
      </c>
      <c r="G11007" s="674">
        <v>295.84500000000003</v>
      </c>
      <c r="H11007" s="115">
        <f t="shared" si="342"/>
        <v>1.0068371472522089</v>
      </c>
      <c r="I11007" s="115">
        <f t="shared" si="343"/>
        <v>147.8082</v>
      </c>
    </row>
    <row r="11008" spans="1:9" hidden="1">
      <c r="A11008" s="115" t="s">
        <v>28852</v>
      </c>
      <c r="B11008" s="115" t="s">
        <v>28853</v>
      </c>
      <c r="C11008" s="115" t="s">
        <v>28854</v>
      </c>
      <c r="D11008" s="115" t="s">
        <v>2038</v>
      </c>
      <c r="E11008" s="115">
        <v>130.44460000000001</v>
      </c>
      <c r="F11008" s="674">
        <v>293.83600000000001</v>
      </c>
      <c r="G11008" s="674">
        <v>295.84500000000003</v>
      </c>
      <c r="H11008" s="115">
        <f t="shared" si="342"/>
        <v>1.0068371472522089</v>
      </c>
      <c r="I11008" s="115">
        <f t="shared" si="343"/>
        <v>131.3365</v>
      </c>
    </row>
    <row r="11009" spans="1:9" hidden="1">
      <c r="A11009" s="115" t="s">
        <v>28855</v>
      </c>
      <c r="B11009" s="115" t="s">
        <v>28856</v>
      </c>
      <c r="C11009" s="115" t="s">
        <v>28857</v>
      </c>
      <c r="D11009" s="115" t="s">
        <v>2038</v>
      </c>
      <c r="E11009" s="115">
        <v>169.29400000000001</v>
      </c>
      <c r="F11009" s="674">
        <v>293.83600000000001</v>
      </c>
      <c r="G11009" s="674">
        <v>295.84500000000003</v>
      </c>
      <c r="H11009" s="115">
        <f t="shared" si="342"/>
        <v>1.0068371472522089</v>
      </c>
      <c r="I11009" s="115">
        <f t="shared" si="343"/>
        <v>170.45150000000001</v>
      </c>
    </row>
    <row r="11010" spans="1:9" hidden="1">
      <c r="A11010" s="115" t="s">
        <v>28858</v>
      </c>
      <c r="B11010" s="115" t="s">
        <v>28859</v>
      </c>
      <c r="C11010" s="115" t="s">
        <v>28860</v>
      </c>
      <c r="D11010" s="115" t="s">
        <v>2038</v>
      </c>
      <c r="E11010" s="115">
        <v>145.01859999999999</v>
      </c>
      <c r="F11010" s="674">
        <v>293.83600000000001</v>
      </c>
      <c r="G11010" s="674">
        <v>295.84500000000003</v>
      </c>
      <c r="H11010" s="115">
        <f t="shared" si="342"/>
        <v>1.0068371472522089</v>
      </c>
      <c r="I11010" s="115">
        <f t="shared" si="343"/>
        <v>146.01009999999999</v>
      </c>
    </row>
    <row r="11011" spans="1:9" hidden="1">
      <c r="A11011" s="115" t="s">
        <v>28861</v>
      </c>
      <c r="B11011" s="115" t="s">
        <v>28862</v>
      </c>
      <c r="C11011" s="115" t="s">
        <v>28863</v>
      </c>
      <c r="D11011" s="115" t="s">
        <v>2038</v>
      </c>
      <c r="E11011" s="115">
        <v>169.29400000000001</v>
      </c>
      <c r="F11011" s="674">
        <v>293.83600000000001</v>
      </c>
      <c r="G11011" s="674">
        <v>295.84500000000003</v>
      </c>
      <c r="H11011" s="115">
        <f t="shared" si="342"/>
        <v>1.0068371472522089</v>
      </c>
      <c r="I11011" s="115">
        <f t="shared" si="343"/>
        <v>170.45150000000001</v>
      </c>
    </row>
    <row r="11012" spans="1:9" hidden="1">
      <c r="A11012" s="115" t="s">
        <v>28864</v>
      </c>
      <c r="B11012" s="115" t="s">
        <v>28865</v>
      </c>
      <c r="C11012" s="115" t="s">
        <v>28866</v>
      </c>
      <c r="D11012" s="115" t="s">
        <v>2038</v>
      </c>
      <c r="E11012" s="115">
        <v>145.01859999999999</v>
      </c>
      <c r="F11012" s="674">
        <v>293.83600000000001</v>
      </c>
      <c r="G11012" s="674">
        <v>295.84500000000003</v>
      </c>
      <c r="H11012" s="115">
        <f t="shared" si="342"/>
        <v>1.0068371472522089</v>
      </c>
      <c r="I11012" s="115">
        <f t="shared" si="343"/>
        <v>146.01009999999999</v>
      </c>
    </row>
    <row r="11013" spans="1:9" hidden="1">
      <c r="A11013" s="115" t="s">
        <v>28867</v>
      </c>
      <c r="B11013" s="115" t="s">
        <v>28868</v>
      </c>
      <c r="C11013" s="115" t="s">
        <v>28869</v>
      </c>
      <c r="D11013" s="115" t="s">
        <v>2038</v>
      </c>
      <c r="E11013" s="115">
        <v>436.15660000000003</v>
      </c>
      <c r="F11013" s="674">
        <v>293.83600000000001</v>
      </c>
      <c r="G11013" s="674">
        <v>295.84500000000003</v>
      </c>
      <c r="H11013" s="115">
        <f t="shared" ref="H11013:H11076" si="344">G11013/F11013</f>
        <v>1.0068371472522089</v>
      </c>
      <c r="I11013" s="115">
        <f t="shared" ref="I11013:I11076" si="345">ROUND(H11013*E11013,4)</f>
        <v>439.13869999999997</v>
      </c>
    </row>
    <row r="11014" spans="1:9" hidden="1">
      <c r="A11014" s="115" t="s">
        <v>28870</v>
      </c>
      <c r="B11014" s="115" t="s">
        <v>28871</v>
      </c>
      <c r="C11014" s="115" t="s">
        <v>28872</v>
      </c>
      <c r="D11014" s="115" t="s">
        <v>2038</v>
      </c>
      <c r="E11014" s="115">
        <v>629.04160000000002</v>
      </c>
      <c r="F11014" s="674">
        <v>293.83600000000001</v>
      </c>
      <c r="G11014" s="674">
        <v>295.84500000000003</v>
      </c>
      <c r="H11014" s="115">
        <f t="shared" si="344"/>
        <v>1.0068371472522089</v>
      </c>
      <c r="I11014" s="115">
        <f t="shared" si="345"/>
        <v>633.34249999999997</v>
      </c>
    </row>
    <row r="11015" spans="1:9" hidden="1">
      <c r="A11015" s="115" t="s">
        <v>28873</v>
      </c>
      <c r="B11015" s="115" t="s">
        <v>28874</v>
      </c>
      <c r="C11015" s="115" t="s">
        <v>28875</v>
      </c>
      <c r="D11015" s="115" t="s">
        <v>1242</v>
      </c>
      <c r="E11015" s="115">
        <v>64.741299999999995</v>
      </c>
      <c r="F11015" s="674">
        <v>293.83600000000001</v>
      </c>
      <c r="G11015" s="674">
        <v>295.84500000000003</v>
      </c>
      <c r="H11015" s="115">
        <f t="shared" si="344"/>
        <v>1.0068371472522089</v>
      </c>
      <c r="I11015" s="115">
        <f t="shared" si="345"/>
        <v>65.183899999999994</v>
      </c>
    </row>
    <row r="11016" spans="1:9" hidden="1">
      <c r="A11016" s="115" t="s">
        <v>28876</v>
      </c>
      <c r="B11016" s="115" t="s">
        <v>28877</v>
      </c>
      <c r="C11016" s="115" t="s">
        <v>28878</v>
      </c>
      <c r="D11016" s="115" t="s">
        <v>1242</v>
      </c>
      <c r="E11016" s="115">
        <v>65.801100000000005</v>
      </c>
      <c r="F11016" s="674">
        <v>293.83600000000001</v>
      </c>
      <c r="G11016" s="674">
        <v>295.84500000000003</v>
      </c>
      <c r="H11016" s="115">
        <f t="shared" si="344"/>
        <v>1.0068371472522089</v>
      </c>
      <c r="I11016" s="115">
        <f t="shared" si="345"/>
        <v>66.251000000000005</v>
      </c>
    </row>
    <row r="11017" spans="1:9" hidden="1">
      <c r="A11017" s="115" t="s">
        <v>28879</v>
      </c>
      <c r="B11017" s="115" t="s">
        <v>28880</v>
      </c>
      <c r="C11017" s="115" t="s">
        <v>28881</v>
      </c>
      <c r="D11017" s="115" t="s">
        <v>1242</v>
      </c>
      <c r="E11017" s="115">
        <v>72.221100000000007</v>
      </c>
      <c r="F11017" s="674">
        <v>293.83600000000001</v>
      </c>
      <c r="G11017" s="674">
        <v>295.84500000000003</v>
      </c>
      <c r="H11017" s="115">
        <f t="shared" si="344"/>
        <v>1.0068371472522089</v>
      </c>
      <c r="I11017" s="115">
        <f t="shared" si="345"/>
        <v>72.7149</v>
      </c>
    </row>
    <row r="11018" spans="1:9" hidden="1">
      <c r="A11018" s="115" t="s">
        <v>28882</v>
      </c>
      <c r="B11018" s="115" t="s">
        <v>28883</v>
      </c>
      <c r="C11018" s="115" t="s">
        <v>28884</v>
      </c>
      <c r="D11018" s="115" t="s">
        <v>1242</v>
      </c>
      <c r="E11018" s="115">
        <v>104.3211</v>
      </c>
      <c r="F11018" s="674">
        <v>293.83600000000001</v>
      </c>
      <c r="G11018" s="674">
        <v>295.84500000000003</v>
      </c>
      <c r="H11018" s="115">
        <f t="shared" si="344"/>
        <v>1.0068371472522089</v>
      </c>
      <c r="I11018" s="115">
        <f t="shared" si="345"/>
        <v>105.03440000000001</v>
      </c>
    </row>
    <row r="11019" spans="1:9" hidden="1">
      <c r="A11019" s="115" t="s">
        <v>28885</v>
      </c>
      <c r="B11019" s="115" t="s">
        <v>28886</v>
      </c>
      <c r="C11019" s="115" t="s">
        <v>28887</v>
      </c>
      <c r="D11019" s="115" t="s">
        <v>1242</v>
      </c>
      <c r="E11019" s="115">
        <v>183.547</v>
      </c>
      <c r="F11019" s="674">
        <v>293.83600000000001</v>
      </c>
      <c r="G11019" s="674">
        <v>295.84500000000003</v>
      </c>
      <c r="H11019" s="115">
        <f t="shared" si="344"/>
        <v>1.0068371472522089</v>
      </c>
      <c r="I11019" s="115">
        <f t="shared" si="345"/>
        <v>184.80189999999999</v>
      </c>
    </row>
    <row r="11020" spans="1:9" hidden="1">
      <c r="A11020" s="115" t="s">
        <v>28888</v>
      </c>
      <c r="B11020" s="115" t="s">
        <v>28889</v>
      </c>
      <c r="C11020" s="115" t="s">
        <v>28890</v>
      </c>
      <c r="D11020" s="115" t="s">
        <v>1242</v>
      </c>
      <c r="E11020" s="115">
        <v>168.52109999999999</v>
      </c>
      <c r="F11020" s="674">
        <v>293.83600000000001</v>
      </c>
      <c r="G11020" s="674">
        <v>295.84500000000003</v>
      </c>
      <c r="H11020" s="115">
        <f t="shared" si="344"/>
        <v>1.0068371472522089</v>
      </c>
      <c r="I11020" s="115">
        <f t="shared" si="345"/>
        <v>169.67330000000001</v>
      </c>
    </row>
    <row r="11021" spans="1:9" hidden="1">
      <c r="A11021" s="115" t="s">
        <v>28891</v>
      </c>
      <c r="B11021" s="115" t="s">
        <v>28892</v>
      </c>
      <c r="C11021" s="115" t="s">
        <v>28893</v>
      </c>
      <c r="D11021" s="115" t="s">
        <v>1242</v>
      </c>
      <c r="E11021" s="115">
        <v>78.641099999999994</v>
      </c>
      <c r="F11021" s="674">
        <v>293.83600000000001</v>
      </c>
      <c r="G11021" s="674">
        <v>295.84500000000003</v>
      </c>
      <c r="H11021" s="115">
        <f t="shared" si="344"/>
        <v>1.0068371472522089</v>
      </c>
      <c r="I11021" s="115">
        <f t="shared" si="345"/>
        <v>79.178799999999995</v>
      </c>
    </row>
    <row r="11022" spans="1:9" hidden="1">
      <c r="A11022" s="115" t="s">
        <v>28894</v>
      </c>
      <c r="B11022" s="115" t="s">
        <v>28895</v>
      </c>
      <c r="C11022" s="115" t="s">
        <v>28896</v>
      </c>
      <c r="D11022" s="115" t="s">
        <v>1242</v>
      </c>
      <c r="E11022" s="115">
        <v>138.0222</v>
      </c>
      <c r="F11022" s="674">
        <v>293.83600000000001</v>
      </c>
      <c r="G11022" s="674">
        <v>295.84500000000003</v>
      </c>
      <c r="H11022" s="115">
        <f t="shared" si="344"/>
        <v>1.0068371472522089</v>
      </c>
      <c r="I11022" s="115">
        <f t="shared" si="345"/>
        <v>138.9659</v>
      </c>
    </row>
    <row r="11023" spans="1:9" hidden="1">
      <c r="A11023" s="115" t="s">
        <v>28897</v>
      </c>
      <c r="B11023" s="115" t="s">
        <v>28898</v>
      </c>
      <c r="C11023" s="115" t="s">
        <v>28899</v>
      </c>
      <c r="D11023" s="115" t="s">
        <v>1242</v>
      </c>
      <c r="E11023" s="115">
        <v>141.23220000000001</v>
      </c>
      <c r="F11023" s="674">
        <v>293.83600000000001</v>
      </c>
      <c r="G11023" s="674">
        <v>295.84500000000003</v>
      </c>
      <c r="H11023" s="115">
        <f t="shared" si="344"/>
        <v>1.0068371472522089</v>
      </c>
      <c r="I11023" s="115">
        <f t="shared" si="345"/>
        <v>142.1978</v>
      </c>
    </row>
    <row r="11024" spans="1:9" hidden="1">
      <c r="A11024" s="115" t="s">
        <v>28900</v>
      </c>
      <c r="B11024" s="115" t="s">
        <v>28901</v>
      </c>
      <c r="C11024" s="115" t="s">
        <v>28902</v>
      </c>
      <c r="D11024" s="115" t="s">
        <v>2038</v>
      </c>
      <c r="E11024" s="115">
        <v>447.76979999999998</v>
      </c>
      <c r="F11024" s="674">
        <v>293.83600000000001</v>
      </c>
      <c r="G11024" s="674">
        <v>295.84500000000003</v>
      </c>
      <c r="H11024" s="115">
        <f t="shared" si="344"/>
        <v>1.0068371472522089</v>
      </c>
      <c r="I11024" s="115">
        <f t="shared" si="345"/>
        <v>450.8313</v>
      </c>
    </row>
    <row r="11025" spans="1:9" hidden="1">
      <c r="A11025" s="115" t="s">
        <v>28903</v>
      </c>
      <c r="B11025" s="115" t="s">
        <v>28904</v>
      </c>
      <c r="C11025" s="115" t="s">
        <v>28905</v>
      </c>
      <c r="D11025" s="115" t="s">
        <v>2038</v>
      </c>
      <c r="E11025" s="115">
        <v>423.5566</v>
      </c>
      <c r="F11025" s="674">
        <v>293.83600000000001</v>
      </c>
      <c r="G11025" s="674">
        <v>295.84500000000003</v>
      </c>
      <c r="H11025" s="115">
        <f t="shared" si="344"/>
        <v>1.0068371472522089</v>
      </c>
      <c r="I11025" s="115">
        <f t="shared" si="345"/>
        <v>426.45249999999999</v>
      </c>
    </row>
    <row r="11026" spans="1:9" hidden="1">
      <c r="A11026" s="115" t="s">
        <v>28906</v>
      </c>
      <c r="B11026" s="115" t="s">
        <v>28907</v>
      </c>
      <c r="C11026" s="115" t="s">
        <v>28908</v>
      </c>
      <c r="D11026" s="115" t="s">
        <v>1242</v>
      </c>
      <c r="E11026" s="115">
        <v>156.33779999999999</v>
      </c>
      <c r="F11026" s="674">
        <v>293.83600000000001</v>
      </c>
      <c r="G11026" s="674">
        <v>295.84500000000003</v>
      </c>
      <c r="H11026" s="115">
        <f t="shared" si="344"/>
        <v>1.0068371472522089</v>
      </c>
      <c r="I11026" s="115">
        <f t="shared" si="345"/>
        <v>157.4067</v>
      </c>
    </row>
    <row r="11027" spans="1:9" hidden="1">
      <c r="A11027" s="115" t="s">
        <v>28909</v>
      </c>
      <c r="B11027" s="115" t="s">
        <v>28910</v>
      </c>
      <c r="C11027" s="115" t="s">
        <v>28911</v>
      </c>
      <c r="D11027" s="115" t="s">
        <v>1242</v>
      </c>
      <c r="E11027" s="115">
        <v>147.7509</v>
      </c>
      <c r="F11027" s="674">
        <v>293.83600000000001</v>
      </c>
      <c r="G11027" s="674">
        <v>295.84500000000003</v>
      </c>
      <c r="H11027" s="115">
        <f t="shared" si="344"/>
        <v>1.0068371472522089</v>
      </c>
      <c r="I11027" s="115">
        <f t="shared" si="345"/>
        <v>148.7611</v>
      </c>
    </row>
    <row r="11028" spans="1:9" hidden="1">
      <c r="A11028" s="115" t="s">
        <v>28912</v>
      </c>
      <c r="B11028" s="115" t="s">
        <v>28913</v>
      </c>
      <c r="C11028" s="115" t="s">
        <v>28914</v>
      </c>
      <c r="D11028" s="115" t="s">
        <v>1242</v>
      </c>
      <c r="E11028" s="115">
        <v>104.1427</v>
      </c>
      <c r="F11028" s="674">
        <v>293.83600000000001</v>
      </c>
      <c r="G11028" s="674">
        <v>295.84500000000003</v>
      </c>
      <c r="H11028" s="115">
        <f t="shared" si="344"/>
        <v>1.0068371472522089</v>
      </c>
      <c r="I11028" s="115">
        <f t="shared" si="345"/>
        <v>104.85469999999999</v>
      </c>
    </row>
    <row r="11029" spans="1:9" hidden="1">
      <c r="A11029" s="115" t="s">
        <v>28915</v>
      </c>
      <c r="B11029" s="115" t="s">
        <v>28916</v>
      </c>
      <c r="C11029" s="115" t="s">
        <v>28917</v>
      </c>
      <c r="D11029" s="115" t="s">
        <v>1242</v>
      </c>
      <c r="E11029" s="115">
        <v>98.411699999999996</v>
      </c>
      <c r="F11029" s="674">
        <v>293.83600000000001</v>
      </c>
      <c r="G11029" s="674">
        <v>295.84500000000003</v>
      </c>
      <c r="H11029" s="115">
        <f t="shared" si="344"/>
        <v>1.0068371472522089</v>
      </c>
      <c r="I11029" s="115">
        <f t="shared" si="345"/>
        <v>99.084599999999995</v>
      </c>
    </row>
    <row r="11030" spans="1:9" hidden="1">
      <c r="A11030" s="115" t="s">
        <v>28918</v>
      </c>
      <c r="B11030" s="115" t="s">
        <v>28919</v>
      </c>
      <c r="C11030" s="115" t="s">
        <v>28920</v>
      </c>
      <c r="D11030" s="115" t="s">
        <v>1242</v>
      </c>
      <c r="E11030" s="115">
        <v>103.3918</v>
      </c>
      <c r="F11030" s="674">
        <v>293.83600000000001</v>
      </c>
      <c r="G11030" s="674">
        <v>295.84500000000003</v>
      </c>
      <c r="H11030" s="115">
        <f t="shared" si="344"/>
        <v>1.0068371472522089</v>
      </c>
      <c r="I11030" s="115">
        <f t="shared" si="345"/>
        <v>104.09869999999999</v>
      </c>
    </row>
    <row r="11031" spans="1:9" hidden="1">
      <c r="A11031" s="115" t="s">
        <v>28921</v>
      </c>
      <c r="B11031" s="115" t="s">
        <v>28922</v>
      </c>
      <c r="C11031" s="115" t="s">
        <v>28923</v>
      </c>
      <c r="D11031" s="115" t="s">
        <v>1242</v>
      </c>
      <c r="E11031" s="115">
        <v>98.5715</v>
      </c>
      <c r="F11031" s="674">
        <v>293.83600000000001</v>
      </c>
      <c r="G11031" s="674">
        <v>295.84500000000003</v>
      </c>
      <c r="H11031" s="115">
        <f t="shared" si="344"/>
        <v>1.0068371472522089</v>
      </c>
      <c r="I11031" s="115">
        <f t="shared" si="345"/>
        <v>99.245400000000004</v>
      </c>
    </row>
    <row r="11032" spans="1:9" hidden="1">
      <c r="A11032" s="115" t="s">
        <v>28924</v>
      </c>
      <c r="B11032" s="115" t="s">
        <v>28925</v>
      </c>
      <c r="C11032" s="115" t="s">
        <v>28926</v>
      </c>
      <c r="D11032" s="115" t="s">
        <v>1242</v>
      </c>
      <c r="E11032" s="115">
        <v>133.24870000000001</v>
      </c>
      <c r="F11032" s="674">
        <v>293.83600000000001</v>
      </c>
      <c r="G11032" s="674">
        <v>295.84500000000003</v>
      </c>
      <c r="H11032" s="115">
        <f t="shared" si="344"/>
        <v>1.0068371472522089</v>
      </c>
      <c r="I11032" s="115">
        <f t="shared" si="345"/>
        <v>134.15969999999999</v>
      </c>
    </row>
    <row r="11033" spans="1:9" hidden="1">
      <c r="A11033" s="115" t="s">
        <v>28927</v>
      </c>
      <c r="B11033" s="115" t="s">
        <v>28928</v>
      </c>
      <c r="C11033" s="115" t="s">
        <v>28929</v>
      </c>
      <c r="D11033" s="115" t="s">
        <v>1242</v>
      </c>
      <c r="E11033" s="115">
        <v>127.77200000000001</v>
      </c>
      <c r="F11033" s="674">
        <v>293.83600000000001</v>
      </c>
      <c r="G11033" s="674">
        <v>295.84500000000003</v>
      </c>
      <c r="H11033" s="115">
        <f t="shared" si="344"/>
        <v>1.0068371472522089</v>
      </c>
      <c r="I11033" s="115">
        <f t="shared" si="345"/>
        <v>128.6456</v>
      </c>
    </row>
    <row r="11034" spans="1:9" hidden="1">
      <c r="A11034" s="115" t="s">
        <v>28930</v>
      </c>
      <c r="B11034" s="115" t="s">
        <v>28931</v>
      </c>
      <c r="C11034" s="115" t="s">
        <v>28932</v>
      </c>
      <c r="D11034" s="115" t="s">
        <v>1242</v>
      </c>
      <c r="E11034" s="115">
        <v>84.1434</v>
      </c>
      <c r="F11034" s="674">
        <v>293.83600000000001</v>
      </c>
      <c r="G11034" s="674">
        <v>295.84500000000003</v>
      </c>
      <c r="H11034" s="115">
        <f t="shared" si="344"/>
        <v>1.0068371472522089</v>
      </c>
      <c r="I11034" s="115">
        <f t="shared" si="345"/>
        <v>84.718699999999998</v>
      </c>
    </row>
    <row r="11035" spans="1:9" hidden="1">
      <c r="A11035" s="115" t="s">
        <v>28933</v>
      </c>
      <c r="B11035" s="115" t="s">
        <v>28934</v>
      </c>
      <c r="C11035" s="115" t="s">
        <v>28935</v>
      </c>
      <c r="D11035" s="115" t="s">
        <v>1242</v>
      </c>
      <c r="E11035" s="115">
        <v>80.448599999999999</v>
      </c>
      <c r="F11035" s="674">
        <v>293.83600000000001</v>
      </c>
      <c r="G11035" s="674">
        <v>295.84500000000003</v>
      </c>
      <c r="H11035" s="115">
        <f t="shared" si="344"/>
        <v>1.0068371472522089</v>
      </c>
      <c r="I11035" s="115">
        <f t="shared" si="345"/>
        <v>80.998599999999996</v>
      </c>
    </row>
    <row r="11036" spans="1:9" hidden="1">
      <c r="A11036" s="115" t="s">
        <v>28936</v>
      </c>
      <c r="B11036" s="115" t="s">
        <v>28937</v>
      </c>
      <c r="C11036" s="115" t="s">
        <v>28938</v>
      </c>
      <c r="D11036" s="115" t="s">
        <v>1242</v>
      </c>
      <c r="E11036" s="115">
        <v>90.577600000000004</v>
      </c>
      <c r="F11036" s="674">
        <v>293.83600000000001</v>
      </c>
      <c r="G11036" s="674">
        <v>295.84500000000003</v>
      </c>
      <c r="H11036" s="115">
        <f t="shared" si="344"/>
        <v>1.0068371472522089</v>
      </c>
      <c r="I11036" s="115">
        <f t="shared" si="345"/>
        <v>91.196899999999999</v>
      </c>
    </row>
    <row r="11037" spans="1:9" hidden="1">
      <c r="A11037" s="115" t="s">
        <v>28939</v>
      </c>
      <c r="B11037" s="115" t="s">
        <v>28940</v>
      </c>
      <c r="C11037" s="115" t="s">
        <v>28941</v>
      </c>
      <c r="D11037" s="115" t="s">
        <v>1242</v>
      </c>
      <c r="E11037" s="115">
        <v>86.2971</v>
      </c>
      <c r="F11037" s="674">
        <v>293.83600000000001</v>
      </c>
      <c r="G11037" s="674">
        <v>295.84500000000003</v>
      </c>
      <c r="H11037" s="115">
        <f t="shared" si="344"/>
        <v>1.0068371472522089</v>
      </c>
      <c r="I11037" s="115">
        <f t="shared" si="345"/>
        <v>86.887100000000004</v>
      </c>
    </row>
    <row r="11038" spans="1:9" hidden="1">
      <c r="A11038" s="115" t="s">
        <v>28942</v>
      </c>
      <c r="B11038" s="115" t="s">
        <v>28943</v>
      </c>
      <c r="C11038" s="115" t="s">
        <v>28944</v>
      </c>
      <c r="D11038" s="115" t="s">
        <v>1242</v>
      </c>
      <c r="E11038" s="115">
        <v>122.58969999999999</v>
      </c>
      <c r="F11038" s="674">
        <v>293.83600000000001</v>
      </c>
      <c r="G11038" s="674">
        <v>295.84500000000003</v>
      </c>
      <c r="H11038" s="115">
        <f t="shared" si="344"/>
        <v>1.0068371472522089</v>
      </c>
      <c r="I11038" s="115">
        <f t="shared" si="345"/>
        <v>123.42789999999999</v>
      </c>
    </row>
    <row r="11039" spans="1:9" hidden="1">
      <c r="A11039" s="115" t="s">
        <v>28945</v>
      </c>
      <c r="B11039" s="115" t="s">
        <v>28946</v>
      </c>
      <c r="C11039" s="115" t="s">
        <v>28947</v>
      </c>
      <c r="D11039" s="115" t="s">
        <v>1242</v>
      </c>
      <c r="E11039" s="115">
        <v>115.49760000000001</v>
      </c>
      <c r="F11039" s="674">
        <v>293.83600000000001</v>
      </c>
      <c r="G11039" s="674">
        <v>295.84500000000003</v>
      </c>
      <c r="H11039" s="115">
        <f t="shared" si="344"/>
        <v>1.0068371472522089</v>
      </c>
      <c r="I11039" s="115">
        <f t="shared" si="345"/>
        <v>116.2873</v>
      </c>
    </row>
    <row r="11040" spans="1:9" hidden="1">
      <c r="A11040" s="115" t="s">
        <v>28948</v>
      </c>
      <c r="B11040" s="115" t="s">
        <v>28949</v>
      </c>
      <c r="C11040" s="115" t="s">
        <v>28950</v>
      </c>
      <c r="D11040" s="115" t="s">
        <v>2038</v>
      </c>
      <c r="E11040" s="115">
        <v>672.30160000000001</v>
      </c>
      <c r="F11040" s="674">
        <v>293.83600000000001</v>
      </c>
      <c r="G11040" s="674">
        <v>295.84500000000003</v>
      </c>
      <c r="H11040" s="115">
        <f t="shared" si="344"/>
        <v>1.0068371472522089</v>
      </c>
      <c r="I11040" s="115">
        <f t="shared" si="345"/>
        <v>676.89819999999997</v>
      </c>
    </row>
    <row r="11041" spans="1:9" hidden="1">
      <c r="A11041" s="115" t="s">
        <v>28951</v>
      </c>
      <c r="B11041" s="115" t="s">
        <v>28952</v>
      </c>
      <c r="C11041" s="115" t="s">
        <v>28953</v>
      </c>
      <c r="D11041" s="115" t="s">
        <v>2038</v>
      </c>
      <c r="E11041" s="115">
        <v>672.30160000000001</v>
      </c>
      <c r="F11041" s="674">
        <v>293.83600000000001</v>
      </c>
      <c r="G11041" s="674">
        <v>295.84500000000003</v>
      </c>
      <c r="H11041" s="115">
        <f t="shared" si="344"/>
        <v>1.0068371472522089</v>
      </c>
      <c r="I11041" s="115">
        <f t="shared" si="345"/>
        <v>676.89819999999997</v>
      </c>
    </row>
    <row r="11042" spans="1:9" hidden="1">
      <c r="A11042" s="115" t="s">
        <v>28954</v>
      </c>
      <c r="B11042" s="115" t="s">
        <v>28955</v>
      </c>
      <c r="C11042" s="115" t="s">
        <v>28956</v>
      </c>
      <c r="D11042" s="115" t="s">
        <v>1242</v>
      </c>
      <c r="E11042" s="115">
        <v>89.4803</v>
      </c>
      <c r="F11042" s="674">
        <v>293.83600000000001</v>
      </c>
      <c r="G11042" s="674">
        <v>295.84500000000003</v>
      </c>
      <c r="H11042" s="115">
        <f t="shared" si="344"/>
        <v>1.0068371472522089</v>
      </c>
      <c r="I11042" s="115">
        <f t="shared" si="345"/>
        <v>90.092100000000002</v>
      </c>
    </row>
    <row r="11043" spans="1:9" hidden="1">
      <c r="A11043" s="115" t="s">
        <v>28957</v>
      </c>
      <c r="B11043" s="115" t="s">
        <v>28958</v>
      </c>
      <c r="C11043" s="115" t="s">
        <v>28959</v>
      </c>
      <c r="D11043" s="115" t="s">
        <v>1242</v>
      </c>
      <c r="E11043" s="115">
        <v>97.287099999999995</v>
      </c>
      <c r="F11043" s="674">
        <v>293.83600000000001</v>
      </c>
      <c r="G11043" s="674">
        <v>295.84500000000003</v>
      </c>
      <c r="H11043" s="115">
        <f t="shared" si="344"/>
        <v>1.0068371472522089</v>
      </c>
      <c r="I11043" s="115">
        <f t="shared" si="345"/>
        <v>97.952299999999994</v>
      </c>
    </row>
    <row r="11044" spans="1:9" hidden="1">
      <c r="A11044" s="115" t="s">
        <v>28960</v>
      </c>
      <c r="B11044" s="115" t="s">
        <v>28961</v>
      </c>
      <c r="C11044" s="115" t="s">
        <v>28962</v>
      </c>
      <c r="D11044" s="115" t="s">
        <v>1242</v>
      </c>
      <c r="E11044" s="115">
        <v>108.2051</v>
      </c>
      <c r="F11044" s="674">
        <v>293.83600000000001</v>
      </c>
      <c r="G11044" s="674">
        <v>295.84500000000003</v>
      </c>
      <c r="H11044" s="115">
        <f t="shared" si="344"/>
        <v>1.0068371472522089</v>
      </c>
      <c r="I11044" s="115">
        <f t="shared" si="345"/>
        <v>108.9449</v>
      </c>
    </row>
    <row r="11045" spans="1:9" hidden="1">
      <c r="A11045" s="115" t="s">
        <v>28963</v>
      </c>
      <c r="B11045" s="115" t="s">
        <v>28964</v>
      </c>
      <c r="C11045" s="115" t="s">
        <v>28965</v>
      </c>
      <c r="D11045" s="115" t="s">
        <v>1242</v>
      </c>
      <c r="E11045" s="115">
        <v>162.79509999999999</v>
      </c>
      <c r="F11045" s="674">
        <v>293.83600000000001</v>
      </c>
      <c r="G11045" s="674">
        <v>295.84500000000003</v>
      </c>
      <c r="H11045" s="115">
        <f t="shared" si="344"/>
        <v>1.0068371472522089</v>
      </c>
      <c r="I11045" s="115">
        <f t="shared" si="345"/>
        <v>163.90819999999999</v>
      </c>
    </row>
    <row r="11046" spans="1:9" hidden="1">
      <c r="A11046" s="115" t="s">
        <v>28966</v>
      </c>
      <c r="B11046" s="115" t="s">
        <v>28967</v>
      </c>
      <c r="C11046" s="115" t="s">
        <v>28968</v>
      </c>
      <c r="D11046" s="115" t="s">
        <v>1242</v>
      </c>
      <c r="E11046" s="115">
        <v>119.12309999999999</v>
      </c>
      <c r="F11046" s="674">
        <v>293.83600000000001</v>
      </c>
      <c r="G11046" s="674">
        <v>295.84500000000003</v>
      </c>
      <c r="H11046" s="115">
        <f t="shared" si="344"/>
        <v>1.0068371472522089</v>
      </c>
      <c r="I11046" s="115">
        <f t="shared" si="345"/>
        <v>119.9376</v>
      </c>
    </row>
    <row r="11047" spans="1:9" hidden="1">
      <c r="A11047" s="115" t="s">
        <v>28969</v>
      </c>
      <c r="B11047" s="115" t="s">
        <v>28970</v>
      </c>
      <c r="C11047" s="115" t="s">
        <v>28971</v>
      </c>
      <c r="D11047" s="115" t="s">
        <v>1242</v>
      </c>
      <c r="E11047" s="115">
        <v>204.45240000000001</v>
      </c>
      <c r="F11047" s="674">
        <v>293.83600000000001</v>
      </c>
      <c r="G11047" s="674">
        <v>295.84500000000003</v>
      </c>
      <c r="H11047" s="115">
        <f t="shared" si="344"/>
        <v>1.0068371472522089</v>
      </c>
      <c r="I11047" s="115">
        <f t="shared" si="345"/>
        <v>205.8503</v>
      </c>
    </row>
    <row r="11048" spans="1:9" hidden="1">
      <c r="A11048" s="115" t="s">
        <v>28972</v>
      </c>
      <c r="B11048" s="115" t="s">
        <v>28973</v>
      </c>
      <c r="C11048" s="115" t="s">
        <v>28974</v>
      </c>
      <c r="D11048" s="115" t="s">
        <v>1242</v>
      </c>
      <c r="E11048" s="115">
        <v>209.91139999999999</v>
      </c>
      <c r="F11048" s="674">
        <v>293.83600000000001</v>
      </c>
      <c r="G11048" s="674">
        <v>295.84500000000003</v>
      </c>
      <c r="H11048" s="115">
        <f t="shared" si="344"/>
        <v>1.0068371472522089</v>
      </c>
      <c r="I11048" s="115">
        <f t="shared" si="345"/>
        <v>211.3466</v>
      </c>
    </row>
    <row r="11049" spans="1:9" hidden="1">
      <c r="A11049" s="115" t="s">
        <v>28975</v>
      </c>
      <c r="B11049" s="115" t="s">
        <v>28976</v>
      </c>
      <c r="C11049" s="115" t="s">
        <v>28977</v>
      </c>
      <c r="D11049" s="115" t="s">
        <v>2038</v>
      </c>
      <c r="E11049" s="115">
        <v>441.42399999999998</v>
      </c>
      <c r="F11049" s="674">
        <v>293.83600000000001</v>
      </c>
      <c r="G11049" s="674">
        <v>295.84500000000003</v>
      </c>
      <c r="H11049" s="115">
        <f t="shared" si="344"/>
        <v>1.0068371472522089</v>
      </c>
      <c r="I11049" s="115">
        <f t="shared" si="345"/>
        <v>444.44209999999998</v>
      </c>
    </row>
    <row r="11050" spans="1:9" hidden="1">
      <c r="A11050" s="115" t="s">
        <v>28978</v>
      </c>
      <c r="B11050" s="115" t="s">
        <v>28979</v>
      </c>
      <c r="C11050" s="115" t="s">
        <v>28980</v>
      </c>
      <c r="D11050" s="115" t="s">
        <v>2038</v>
      </c>
      <c r="E11050" s="115">
        <v>423.5566</v>
      </c>
      <c r="F11050" s="674">
        <v>293.83600000000001</v>
      </c>
      <c r="G11050" s="674">
        <v>295.84500000000003</v>
      </c>
      <c r="H11050" s="115">
        <f t="shared" si="344"/>
        <v>1.0068371472522089</v>
      </c>
      <c r="I11050" s="115">
        <f t="shared" si="345"/>
        <v>426.45249999999999</v>
      </c>
    </row>
    <row r="11051" spans="1:9" hidden="1">
      <c r="A11051" s="115" t="s">
        <v>28981</v>
      </c>
      <c r="B11051" s="115" t="s">
        <v>28982</v>
      </c>
      <c r="C11051" s="115" t="s">
        <v>28983</v>
      </c>
      <c r="D11051" s="115" t="s">
        <v>1242</v>
      </c>
      <c r="E11051" s="115">
        <v>80.9602</v>
      </c>
      <c r="F11051" s="674">
        <v>293.83600000000001</v>
      </c>
      <c r="G11051" s="674">
        <v>295.84500000000003</v>
      </c>
      <c r="H11051" s="115">
        <f t="shared" si="344"/>
        <v>1.0068371472522089</v>
      </c>
      <c r="I11051" s="115">
        <f t="shared" si="345"/>
        <v>81.5137</v>
      </c>
    </row>
    <row r="11052" spans="1:9" hidden="1">
      <c r="A11052" s="115" t="s">
        <v>28984</v>
      </c>
      <c r="B11052" s="115" t="s">
        <v>28985</v>
      </c>
      <c r="C11052" s="115" t="s">
        <v>28986</v>
      </c>
      <c r="D11052" s="115" t="s">
        <v>1242</v>
      </c>
      <c r="E11052" s="115">
        <v>69.446799999999996</v>
      </c>
      <c r="F11052" s="674">
        <v>293.83600000000001</v>
      </c>
      <c r="G11052" s="674">
        <v>295.84500000000003</v>
      </c>
      <c r="H11052" s="115">
        <f t="shared" si="344"/>
        <v>1.0068371472522089</v>
      </c>
      <c r="I11052" s="115">
        <f t="shared" si="345"/>
        <v>69.921599999999998</v>
      </c>
    </row>
    <row r="11053" spans="1:9" hidden="1">
      <c r="A11053" s="115" t="s">
        <v>28987</v>
      </c>
      <c r="B11053" s="115" t="s">
        <v>28988</v>
      </c>
      <c r="C11053" s="115" t="s">
        <v>28989</v>
      </c>
      <c r="D11053" s="115" t="s">
        <v>1242</v>
      </c>
      <c r="E11053" s="115">
        <v>159.24299999999999</v>
      </c>
      <c r="F11053" s="674">
        <v>293.83600000000001</v>
      </c>
      <c r="G11053" s="674">
        <v>295.84500000000003</v>
      </c>
      <c r="H11053" s="115">
        <f t="shared" si="344"/>
        <v>1.0068371472522089</v>
      </c>
      <c r="I11053" s="115">
        <f t="shared" si="345"/>
        <v>160.33179999999999</v>
      </c>
    </row>
    <row r="11054" spans="1:9" hidden="1">
      <c r="A11054" s="115" t="s">
        <v>28990</v>
      </c>
      <c r="B11054" s="115" t="s">
        <v>28991</v>
      </c>
      <c r="C11054" s="115" t="s">
        <v>28992</v>
      </c>
      <c r="D11054" s="115" t="s">
        <v>1242</v>
      </c>
      <c r="E11054" s="115">
        <v>147.7509</v>
      </c>
      <c r="F11054" s="674">
        <v>293.83600000000001</v>
      </c>
      <c r="G11054" s="674">
        <v>295.84500000000003</v>
      </c>
      <c r="H11054" s="115">
        <f t="shared" si="344"/>
        <v>1.0068371472522089</v>
      </c>
      <c r="I11054" s="115">
        <f t="shared" si="345"/>
        <v>148.7611</v>
      </c>
    </row>
    <row r="11055" spans="1:9" hidden="1">
      <c r="A11055" s="115" t="s">
        <v>28993</v>
      </c>
      <c r="B11055" s="115" t="s">
        <v>28994</v>
      </c>
      <c r="C11055" s="115" t="s">
        <v>28995</v>
      </c>
      <c r="D11055" s="115" t="s">
        <v>1242</v>
      </c>
      <c r="E11055" s="115">
        <v>119.2543</v>
      </c>
      <c r="F11055" s="674">
        <v>293.83600000000001</v>
      </c>
      <c r="G11055" s="674">
        <v>295.84500000000003</v>
      </c>
      <c r="H11055" s="115">
        <f t="shared" si="344"/>
        <v>1.0068371472522089</v>
      </c>
      <c r="I11055" s="115">
        <f t="shared" si="345"/>
        <v>120.0697</v>
      </c>
    </row>
    <row r="11056" spans="1:9" hidden="1">
      <c r="A11056" s="115" t="s">
        <v>28996</v>
      </c>
      <c r="B11056" s="115" t="s">
        <v>28997</v>
      </c>
      <c r="C11056" s="115" t="s">
        <v>28998</v>
      </c>
      <c r="D11056" s="115" t="s">
        <v>1242</v>
      </c>
      <c r="E11056" s="115">
        <v>92.240099999999998</v>
      </c>
      <c r="F11056" s="674">
        <v>293.83600000000001</v>
      </c>
      <c r="G11056" s="674">
        <v>295.84500000000003</v>
      </c>
      <c r="H11056" s="115">
        <f t="shared" si="344"/>
        <v>1.0068371472522089</v>
      </c>
      <c r="I11056" s="115">
        <f t="shared" si="345"/>
        <v>92.870800000000003</v>
      </c>
    </row>
    <row r="11057" spans="1:9" hidden="1">
      <c r="A11057" s="115" t="s">
        <v>28999</v>
      </c>
      <c r="B11057" s="115" t="s">
        <v>29000</v>
      </c>
      <c r="C11057" s="115" t="s">
        <v>29001</v>
      </c>
      <c r="D11057" s="115" t="s">
        <v>1242</v>
      </c>
      <c r="E11057" s="115">
        <v>82.048699999999997</v>
      </c>
      <c r="F11057" s="674">
        <v>293.83600000000001</v>
      </c>
      <c r="G11057" s="674">
        <v>295.84500000000003</v>
      </c>
      <c r="H11057" s="115">
        <f t="shared" si="344"/>
        <v>1.0068371472522089</v>
      </c>
      <c r="I11057" s="115">
        <f t="shared" si="345"/>
        <v>82.609700000000004</v>
      </c>
    </row>
    <row r="11058" spans="1:9" hidden="1">
      <c r="A11058" s="115" t="s">
        <v>29002</v>
      </c>
      <c r="B11058" s="115" t="s">
        <v>29003</v>
      </c>
      <c r="C11058" s="115" t="s">
        <v>29004</v>
      </c>
      <c r="D11058" s="115" t="s">
        <v>1242</v>
      </c>
      <c r="E11058" s="115">
        <v>68.541600000000003</v>
      </c>
      <c r="F11058" s="674">
        <v>293.83600000000001</v>
      </c>
      <c r="G11058" s="674">
        <v>295.84500000000003</v>
      </c>
      <c r="H11058" s="115">
        <f t="shared" si="344"/>
        <v>1.0068371472522089</v>
      </c>
      <c r="I11058" s="115">
        <f t="shared" si="345"/>
        <v>69.010199999999998</v>
      </c>
    </row>
    <row r="11059" spans="1:9" hidden="1">
      <c r="A11059" s="115" t="s">
        <v>29005</v>
      </c>
      <c r="B11059" s="115" t="s">
        <v>29006</v>
      </c>
      <c r="C11059" s="115" t="s">
        <v>29007</v>
      </c>
      <c r="D11059" s="115" t="s">
        <v>1242</v>
      </c>
      <c r="E11059" s="115">
        <v>103.3918</v>
      </c>
      <c r="F11059" s="674">
        <v>293.83600000000001</v>
      </c>
      <c r="G11059" s="674">
        <v>295.84500000000003</v>
      </c>
      <c r="H11059" s="115">
        <f t="shared" si="344"/>
        <v>1.0068371472522089</v>
      </c>
      <c r="I11059" s="115">
        <f t="shared" si="345"/>
        <v>104.09869999999999</v>
      </c>
    </row>
    <row r="11060" spans="1:9" hidden="1">
      <c r="A11060" s="115" t="s">
        <v>29008</v>
      </c>
      <c r="B11060" s="115" t="s">
        <v>29009</v>
      </c>
      <c r="C11060" s="115" t="s">
        <v>29010</v>
      </c>
      <c r="D11060" s="115" t="s">
        <v>1242</v>
      </c>
      <c r="E11060" s="115">
        <v>98.5715</v>
      </c>
      <c r="F11060" s="674">
        <v>293.83600000000001</v>
      </c>
      <c r="G11060" s="674">
        <v>295.84500000000003</v>
      </c>
      <c r="H11060" s="115">
        <f t="shared" si="344"/>
        <v>1.0068371472522089</v>
      </c>
      <c r="I11060" s="115">
        <f t="shared" si="345"/>
        <v>99.245400000000004</v>
      </c>
    </row>
    <row r="11061" spans="1:9" hidden="1">
      <c r="A11061" s="115" t="s">
        <v>29011</v>
      </c>
      <c r="B11061" s="115" t="s">
        <v>29012</v>
      </c>
      <c r="C11061" s="115" t="s">
        <v>29013</v>
      </c>
      <c r="D11061" s="115" t="s">
        <v>1242</v>
      </c>
      <c r="E11061" s="115">
        <v>136.76609999999999</v>
      </c>
      <c r="F11061" s="674">
        <v>293.83600000000001</v>
      </c>
      <c r="G11061" s="674">
        <v>295.84500000000003</v>
      </c>
      <c r="H11061" s="115">
        <f t="shared" si="344"/>
        <v>1.0068371472522089</v>
      </c>
      <c r="I11061" s="115">
        <f t="shared" si="345"/>
        <v>137.7012</v>
      </c>
    </row>
    <row r="11062" spans="1:9" hidden="1">
      <c r="A11062" s="115" t="s">
        <v>29014</v>
      </c>
      <c r="B11062" s="115" t="s">
        <v>29015</v>
      </c>
      <c r="C11062" s="115" t="s">
        <v>29016</v>
      </c>
      <c r="D11062" s="115" t="s">
        <v>1242</v>
      </c>
      <c r="E11062" s="115">
        <v>124.2546</v>
      </c>
      <c r="F11062" s="674">
        <v>293.83600000000001</v>
      </c>
      <c r="G11062" s="674">
        <v>295.84500000000003</v>
      </c>
      <c r="H11062" s="115">
        <f t="shared" si="344"/>
        <v>1.0068371472522089</v>
      </c>
      <c r="I11062" s="115">
        <f t="shared" si="345"/>
        <v>125.1041</v>
      </c>
    </row>
    <row r="11063" spans="1:9" hidden="1">
      <c r="A11063" s="115" t="s">
        <v>29017</v>
      </c>
      <c r="B11063" s="115" t="s">
        <v>29018</v>
      </c>
      <c r="C11063" s="115" t="s">
        <v>29019</v>
      </c>
      <c r="D11063" s="115" t="s">
        <v>1242</v>
      </c>
      <c r="E11063" s="115">
        <v>84.499899999999997</v>
      </c>
      <c r="F11063" s="674">
        <v>293.83600000000001</v>
      </c>
      <c r="G11063" s="674">
        <v>295.84500000000003</v>
      </c>
      <c r="H11063" s="115">
        <f t="shared" si="344"/>
        <v>1.0068371472522089</v>
      </c>
      <c r="I11063" s="115">
        <f t="shared" si="345"/>
        <v>85.077600000000004</v>
      </c>
    </row>
    <row r="11064" spans="1:9" hidden="1">
      <c r="A11064" s="115" t="s">
        <v>29020</v>
      </c>
      <c r="B11064" s="115" t="s">
        <v>29021</v>
      </c>
      <c r="C11064" s="115" t="s">
        <v>29022</v>
      </c>
      <c r="D11064" s="115" t="s">
        <v>1242</v>
      </c>
      <c r="E11064" s="115">
        <v>80.448599999999999</v>
      </c>
      <c r="F11064" s="674">
        <v>293.83600000000001</v>
      </c>
      <c r="G11064" s="674">
        <v>295.84500000000003</v>
      </c>
      <c r="H11064" s="115">
        <f t="shared" si="344"/>
        <v>1.0068371472522089</v>
      </c>
      <c r="I11064" s="115">
        <f t="shared" si="345"/>
        <v>80.998599999999996</v>
      </c>
    </row>
    <row r="11065" spans="1:9" hidden="1">
      <c r="A11065" s="115" t="s">
        <v>29023</v>
      </c>
      <c r="B11065" s="115" t="s">
        <v>29024</v>
      </c>
      <c r="C11065" s="115" t="s">
        <v>29025</v>
      </c>
      <c r="D11065" s="115" t="s">
        <v>1242</v>
      </c>
      <c r="E11065" s="115">
        <v>91.023200000000003</v>
      </c>
      <c r="F11065" s="674">
        <v>293.83600000000001</v>
      </c>
      <c r="G11065" s="674">
        <v>295.84500000000003</v>
      </c>
      <c r="H11065" s="115">
        <f t="shared" si="344"/>
        <v>1.0068371472522089</v>
      </c>
      <c r="I11065" s="115">
        <f t="shared" si="345"/>
        <v>91.645499999999998</v>
      </c>
    </row>
    <row r="11066" spans="1:9" hidden="1">
      <c r="A11066" s="115" t="s">
        <v>29026</v>
      </c>
      <c r="B11066" s="115" t="s">
        <v>29027</v>
      </c>
      <c r="C11066" s="115" t="s">
        <v>29028</v>
      </c>
      <c r="D11066" s="115" t="s">
        <v>1242</v>
      </c>
      <c r="E11066" s="115">
        <v>86.2971</v>
      </c>
      <c r="F11066" s="674">
        <v>293.83600000000001</v>
      </c>
      <c r="G11066" s="674">
        <v>295.84500000000003</v>
      </c>
      <c r="H11066" s="115">
        <f t="shared" si="344"/>
        <v>1.0068371472522089</v>
      </c>
      <c r="I11066" s="115">
        <f t="shared" si="345"/>
        <v>86.887100000000004</v>
      </c>
    </row>
    <row r="11067" spans="1:9" hidden="1">
      <c r="A11067" s="115" t="s">
        <v>29029</v>
      </c>
      <c r="B11067" s="115" t="s">
        <v>29030</v>
      </c>
      <c r="C11067" s="115" t="s">
        <v>29031</v>
      </c>
      <c r="D11067" s="115" t="s">
        <v>1242</v>
      </c>
      <c r="E11067" s="115">
        <v>123.2936</v>
      </c>
      <c r="F11067" s="674">
        <v>293.83600000000001</v>
      </c>
      <c r="G11067" s="674">
        <v>295.84500000000003</v>
      </c>
      <c r="H11067" s="115">
        <f t="shared" si="344"/>
        <v>1.0068371472522089</v>
      </c>
      <c r="I11067" s="115">
        <f t="shared" si="345"/>
        <v>124.1366</v>
      </c>
    </row>
    <row r="11068" spans="1:9" hidden="1">
      <c r="A11068" s="115" t="s">
        <v>29032</v>
      </c>
      <c r="B11068" s="115" t="s">
        <v>29033</v>
      </c>
      <c r="C11068" s="115" t="s">
        <v>29034</v>
      </c>
      <c r="D11068" s="115" t="s">
        <v>1242</v>
      </c>
      <c r="E11068" s="115">
        <v>115.49760000000001</v>
      </c>
      <c r="F11068" s="674">
        <v>293.83600000000001</v>
      </c>
      <c r="G11068" s="674">
        <v>295.84500000000003</v>
      </c>
      <c r="H11068" s="115">
        <f t="shared" si="344"/>
        <v>1.0068371472522089</v>
      </c>
      <c r="I11068" s="115">
        <f t="shared" si="345"/>
        <v>116.2873</v>
      </c>
    </row>
    <row r="11069" spans="1:9" hidden="1">
      <c r="A11069" s="115" t="s">
        <v>29035</v>
      </c>
      <c r="B11069" s="115" t="s">
        <v>29036</v>
      </c>
      <c r="C11069" s="115" t="s">
        <v>29037</v>
      </c>
      <c r="D11069" s="115" t="s">
        <v>2038</v>
      </c>
      <c r="E11069" s="115">
        <v>343.89679999999998</v>
      </c>
      <c r="F11069" s="674">
        <v>293.83600000000001</v>
      </c>
      <c r="G11069" s="674">
        <v>295.84500000000003</v>
      </c>
      <c r="H11069" s="115">
        <f t="shared" si="344"/>
        <v>1.0068371472522089</v>
      </c>
      <c r="I11069" s="115">
        <f t="shared" si="345"/>
        <v>346.24810000000002</v>
      </c>
    </row>
    <row r="11070" spans="1:9" hidden="1">
      <c r="A11070" s="115" t="s">
        <v>29038</v>
      </c>
      <c r="B11070" s="115" t="s">
        <v>29039</v>
      </c>
      <c r="C11070" s="115" t="s">
        <v>29040</v>
      </c>
      <c r="D11070" s="115" t="s">
        <v>2038</v>
      </c>
      <c r="E11070" s="115">
        <v>280.79860000000002</v>
      </c>
      <c r="F11070" s="674">
        <v>293.83600000000001</v>
      </c>
      <c r="G11070" s="674">
        <v>295.84500000000003</v>
      </c>
      <c r="H11070" s="115">
        <f t="shared" si="344"/>
        <v>1.0068371472522089</v>
      </c>
      <c r="I11070" s="115">
        <f t="shared" si="345"/>
        <v>282.71850000000001</v>
      </c>
    </row>
    <row r="11071" spans="1:9" hidden="1">
      <c r="A11071" s="115" t="s">
        <v>29041</v>
      </c>
      <c r="B11071" s="115" t="s">
        <v>29042</v>
      </c>
      <c r="C11071" s="115" t="s">
        <v>29043</v>
      </c>
      <c r="D11071" s="115" t="s">
        <v>2038</v>
      </c>
      <c r="E11071" s="115">
        <v>403.31810000000002</v>
      </c>
      <c r="F11071" s="674">
        <v>293.83600000000001</v>
      </c>
      <c r="G11071" s="674">
        <v>295.84500000000003</v>
      </c>
      <c r="H11071" s="115">
        <f t="shared" si="344"/>
        <v>1.0068371472522089</v>
      </c>
      <c r="I11071" s="115">
        <f t="shared" si="345"/>
        <v>406.07560000000001</v>
      </c>
    </row>
    <row r="11072" spans="1:9" hidden="1">
      <c r="A11072" s="115" t="s">
        <v>29044</v>
      </c>
      <c r="B11072" s="115" t="s">
        <v>29045</v>
      </c>
      <c r="C11072" s="115" t="s">
        <v>29046</v>
      </c>
      <c r="D11072" s="115" t="s">
        <v>2038</v>
      </c>
      <c r="E11072" s="115">
        <v>361.02530000000002</v>
      </c>
      <c r="F11072" s="674">
        <v>293.83600000000001</v>
      </c>
      <c r="G11072" s="674">
        <v>295.84500000000003</v>
      </c>
      <c r="H11072" s="115">
        <f t="shared" si="344"/>
        <v>1.0068371472522089</v>
      </c>
      <c r="I11072" s="115">
        <f t="shared" si="345"/>
        <v>363.49369999999999</v>
      </c>
    </row>
    <row r="11073" spans="1:9" hidden="1">
      <c r="A11073" s="115" t="s">
        <v>29047</v>
      </c>
      <c r="B11073" s="115" t="s">
        <v>29048</v>
      </c>
      <c r="C11073" s="115" t="s">
        <v>29049</v>
      </c>
      <c r="D11073" s="115" t="s">
        <v>2038</v>
      </c>
      <c r="E11073" s="115">
        <v>451.26429999999999</v>
      </c>
      <c r="F11073" s="674">
        <v>293.83600000000001</v>
      </c>
      <c r="G11073" s="674">
        <v>295.84500000000003</v>
      </c>
      <c r="H11073" s="115">
        <f t="shared" si="344"/>
        <v>1.0068371472522089</v>
      </c>
      <c r="I11073" s="115">
        <f t="shared" si="345"/>
        <v>454.34969999999998</v>
      </c>
    </row>
    <row r="11074" spans="1:9" hidden="1">
      <c r="A11074" s="115" t="s">
        <v>29050</v>
      </c>
      <c r="B11074" s="115" t="s">
        <v>29051</v>
      </c>
      <c r="C11074" s="115" t="s">
        <v>29052</v>
      </c>
      <c r="D11074" s="115" t="s">
        <v>2038</v>
      </c>
      <c r="E11074" s="115">
        <v>410.57859999999999</v>
      </c>
      <c r="F11074" s="674">
        <v>293.83600000000001</v>
      </c>
      <c r="G11074" s="674">
        <v>295.84500000000003</v>
      </c>
      <c r="H11074" s="115">
        <f t="shared" si="344"/>
        <v>1.0068371472522089</v>
      </c>
      <c r="I11074" s="115">
        <f t="shared" si="345"/>
        <v>413.38580000000002</v>
      </c>
    </row>
    <row r="11075" spans="1:9" hidden="1">
      <c r="A11075" s="115" t="s">
        <v>29053</v>
      </c>
      <c r="B11075" s="115" t="s">
        <v>29054</v>
      </c>
      <c r="C11075" s="115" t="s">
        <v>29055</v>
      </c>
      <c r="D11075" s="115" t="s">
        <v>2038</v>
      </c>
      <c r="E11075" s="115">
        <v>134.62389999999999</v>
      </c>
      <c r="F11075" s="674">
        <v>293.83600000000001</v>
      </c>
      <c r="G11075" s="674">
        <v>295.84500000000003</v>
      </c>
      <c r="H11075" s="115">
        <f t="shared" si="344"/>
        <v>1.0068371472522089</v>
      </c>
      <c r="I11075" s="115">
        <f t="shared" si="345"/>
        <v>135.54429999999999</v>
      </c>
    </row>
    <row r="11076" spans="1:9" hidden="1">
      <c r="A11076" s="115" t="s">
        <v>29056</v>
      </c>
      <c r="B11076" s="115" t="s">
        <v>29057</v>
      </c>
      <c r="C11076" s="115" t="s">
        <v>29058</v>
      </c>
      <c r="D11076" s="115" t="s">
        <v>2038</v>
      </c>
      <c r="E11076" s="115">
        <v>99.209599999999995</v>
      </c>
      <c r="F11076" s="674">
        <v>293.83600000000001</v>
      </c>
      <c r="G11076" s="674">
        <v>295.84500000000003</v>
      </c>
      <c r="H11076" s="115">
        <f t="shared" si="344"/>
        <v>1.0068371472522089</v>
      </c>
      <c r="I11076" s="115">
        <f t="shared" si="345"/>
        <v>99.887900000000002</v>
      </c>
    </row>
    <row r="11077" spans="1:9" hidden="1">
      <c r="A11077" s="115" t="s">
        <v>29059</v>
      </c>
      <c r="B11077" s="115" t="s">
        <v>29060</v>
      </c>
      <c r="C11077" s="115" t="s">
        <v>29061</v>
      </c>
      <c r="D11077" s="115" t="s">
        <v>2038</v>
      </c>
      <c r="E11077" s="115">
        <v>159.2276</v>
      </c>
      <c r="F11077" s="674">
        <v>293.83600000000001</v>
      </c>
      <c r="G11077" s="674">
        <v>295.84500000000003</v>
      </c>
      <c r="H11077" s="115">
        <f t="shared" ref="H11077:H11140" si="346">G11077/F11077</f>
        <v>1.0068371472522089</v>
      </c>
      <c r="I11077" s="115">
        <f t="shared" ref="I11077:I11140" si="347">ROUND(H11077*E11077,4)</f>
        <v>160.31630000000001</v>
      </c>
    </row>
    <row r="11078" spans="1:9" hidden="1">
      <c r="A11078" s="115" t="s">
        <v>29062</v>
      </c>
      <c r="B11078" s="115" t="s">
        <v>29063</v>
      </c>
      <c r="C11078" s="115" t="s">
        <v>29064</v>
      </c>
      <c r="D11078" s="115" t="s">
        <v>2038</v>
      </c>
      <c r="E11078" s="115">
        <v>126.1574</v>
      </c>
      <c r="F11078" s="674">
        <v>293.83600000000001</v>
      </c>
      <c r="G11078" s="674">
        <v>295.84500000000003</v>
      </c>
      <c r="H11078" s="115">
        <f t="shared" si="346"/>
        <v>1.0068371472522089</v>
      </c>
      <c r="I11078" s="115">
        <f t="shared" si="347"/>
        <v>127.02</v>
      </c>
    </row>
    <row r="11079" spans="1:9" hidden="1">
      <c r="A11079" s="115" t="s">
        <v>29065</v>
      </c>
      <c r="B11079" s="115" t="s">
        <v>29066</v>
      </c>
      <c r="C11079" s="115" t="s">
        <v>29067</v>
      </c>
      <c r="D11079" s="115" t="s">
        <v>2038</v>
      </c>
      <c r="E11079" s="115">
        <v>160.3169</v>
      </c>
      <c r="F11079" s="674">
        <v>293.83600000000001</v>
      </c>
      <c r="G11079" s="674">
        <v>295.84500000000003</v>
      </c>
      <c r="H11079" s="115">
        <f t="shared" si="346"/>
        <v>1.0068371472522089</v>
      </c>
      <c r="I11079" s="115">
        <f t="shared" si="347"/>
        <v>161.41300000000001</v>
      </c>
    </row>
    <row r="11080" spans="1:9" hidden="1">
      <c r="A11080" s="115" t="s">
        <v>29068</v>
      </c>
      <c r="B11080" s="115" t="s">
        <v>29069</v>
      </c>
      <c r="C11080" s="115" t="s">
        <v>29070</v>
      </c>
      <c r="D11080" s="115" t="s">
        <v>2038</v>
      </c>
      <c r="E11080" s="115">
        <v>131.16650000000001</v>
      </c>
      <c r="F11080" s="674">
        <v>293.83600000000001</v>
      </c>
      <c r="G11080" s="674">
        <v>295.84500000000003</v>
      </c>
      <c r="H11080" s="115">
        <f t="shared" si="346"/>
        <v>1.0068371472522089</v>
      </c>
      <c r="I11080" s="115">
        <f t="shared" si="347"/>
        <v>132.0633</v>
      </c>
    </row>
    <row r="11081" spans="1:9" hidden="1">
      <c r="A11081" s="115" t="s">
        <v>29071</v>
      </c>
      <c r="B11081" s="115" t="s">
        <v>29072</v>
      </c>
      <c r="C11081" s="115" t="s">
        <v>29073</v>
      </c>
      <c r="D11081" s="115" t="s">
        <v>2038</v>
      </c>
      <c r="E11081" s="115">
        <v>187.41640000000001</v>
      </c>
      <c r="F11081" s="674">
        <v>293.83600000000001</v>
      </c>
      <c r="G11081" s="674">
        <v>295.84500000000003</v>
      </c>
      <c r="H11081" s="115">
        <f t="shared" si="346"/>
        <v>1.0068371472522089</v>
      </c>
      <c r="I11081" s="115">
        <f t="shared" si="347"/>
        <v>188.6978</v>
      </c>
    </row>
    <row r="11082" spans="1:9" hidden="1">
      <c r="A11082" s="115" t="s">
        <v>29074</v>
      </c>
      <c r="B11082" s="115" t="s">
        <v>29075</v>
      </c>
      <c r="C11082" s="115" t="s">
        <v>29076</v>
      </c>
      <c r="D11082" s="115" t="s">
        <v>2038</v>
      </c>
      <c r="E11082" s="115">
        <v>158.94739999999999</v>
      </c>
      <c r="F11082" s="674">
        <v>293.83600000000001</v>
      </c>
      <c r="G11082" s="674">
        <v>295.84500000000003</v>
      </c>
      <c r="H11082" s="115">
        <f t="shared" si="346"/>
        <v>1.0068371472522089</v>
      </c>
      <c r="I11082" s="115">
        <f t="shared" si="347"/>
        <v>160.0341</v>
      </c>
    </row>
    <row r="11083" spans="1:9" hidden="1">
      <c r="A11083" s="115" t="s">
        <v>29077</v>
      </c>
      <c r="B11083" s="115" t="s">
        <v>29078</v>
      </c>
      <c r="C11083" s="115" t="s">
        <v>29079</v>
      </c>
      <c r="D11083" s="115" t="s">
        <v>2038</v>
      </c>
      <c r="E11083" s="115">
        <v>79.694599999999994</v>
      </c>
      <c r="F11083" s="674">
        <v>293.83600000000001</v>
      </c>
      <c r="G11083" s="674">
        <v>295.84500000000003</v>
      </c>
      <c r="H11083" s="115">
        <f t="shared" si="346"/>
        <v>1.0068371472522089</v>
      </c>
      <c r="I11083" s="115">
        <f t="shared" si="347"/>
        <v>80.239500000000007</v>
      </c>
    </row>
    <row r="11084" spans="1:9" hidden="1">
      <c r="A11084" s="115" t="s">
        <v>29080</v>
      </c>
      <c r="B11084" s="115" t="s">
        <v>29081</v>
      </c>
      <c r="C11084" s="115" t="s">
        <v>29082</v>
      </c>
      <c r="D11084" s="115" t="s">
        <v>2038</v>
      </c>
      <c r="E11084" s="115">
        <v>95.450100000000006</v>
      </c>
      <c r="F11084" s="674">
        <v>293.83600000000001</v>
      </c>
      <c r="G11084" s="674">
        <v>295.84500000000003</v>
      </c>
      <c r="H11084" s="115">
        <f t="shared" si="346"/>
        <v>1.0068371472522089</v>
      </c>
      <c r="I11084" s="115">
        <f t="shared" si="347"/>
        <v>96.102699999999999</v>
      </c>
    </row>
    <row r="11085" spans="1:9" hidden="1">
      <c r="A11085" s="115" t="s">
        <v>29083</v>
      </c>
      <c r="B11085" s="115" t="s">
        <v>29084</v>
      </c>
      <c r="C11085" s="115" t="s">
        <v>29085</v>
      </c>
      <c r="D11085" s="115" t="s">
        <v>2038</v>
      </c>
      <c r="E11085" s="115">
        <v>127.5102</v>
      </c>
      <c r="F11085" s="674">
        <v>293.83600000000001</v>
      </c>
      <c r="G11085" s="674">
        <v>295.84500000000003</v>
      </c>
      <c r="H11085" s="115">
        <f t="shared" si="346"/>
        <v>1.0068371472522089</v>
      </c>
      <c r="I11085" s="115">
        <f t="shared" si="347"/>
        <v>128.38200000000001</v>
      </c>
    </row>
    <row r="11086" spans="1:9" hidden="1">
      <c r="A11086" s="115" t="s">
        <v>29086</v>
      </c>
      <c r="B11086" s="115" t="s">
        <v>29087</v>
      </c>
      <c r="C11086" s="115" t="s">
        <v>29088</v>
      </c>
      <c r="D11086" s="115" t="s">
        <v>2038</v>
      </c>
      <c r="E11086" s="115">
        <v>108.1036</v>
      </c>
      <c r="F11086" s="674">
        <v>293.83600000000001</v>
      </c>
      <c r="G11086" s="674">
        <v>295.84500000000003</v>
      </c>
      <c r="H11086" s="115">
        <f t="shared" si="346"/>
        <v>1.0068371472522089</v>
      </c>
      <c r="I11086" s="115">
        <f t="shared" si="347"/>
        <v>108.84269999999999</v>
      </c>
    </row>
    <row r="11087" spans="1:9" hidden="1">
      <c r="A11087" s="115" t="s">
        <v>29089</v>
      </c>
      <c r="B11087" s="115" t="s">
        <v>29090</v>
      </c>
      <c r="C11087" s="115" t="s">
        <v>29091</v>
      </c>
      <c r="D11087" s="115" t="s">
        <v>2038</v>
      </c>
      <c r="E11087" s="115">
        <v>196.7003</v>
      </c>
      <c r="F11087" s="674">
        <v>293.83600000000001</v>
      </c>
      <c r="G11087" s="674">
        <v>295.84500000000003</v>
      </c>
      <c r="H11087" s="115">
        <f t="shared" si="346"/>
        <v>1.0068371472522089</v>
      </c>
      <c r="I11087" s="115">
        <f t="shared" si="347"/>
        <v>198.04519999999999</v>
      </c>
    </row>
    <row r="11088" spans="1:9" hidden="1">
      <c r="A11088" s="115" t="s">
        <v>29092</v>
      </c>
      <c r="B11088" s="115" t="s">
        <v>29093</v>
      </c>
      <c r="C11088" s="115" t="s">
        <v>29094</v>
      </c>
      <c r="D11088" s="115" t="s">
        <v>1242</v>
      </c>
      <c r="E11088" s="115">
        <v>72.148300000000006</v>
      </c>
      <c r="F11088" s="674">
        <v>293.83600000000001</v>
      </c>
      <c r="G11088" s="674">
        <v>295.84500000000003</v>
      </c>
      <c r="H11088" s="115">
        <f t="shared" si="346"/>
        <v>1.0068371472522089</v>
      </c>
      <c r="I11088" s="115">
        <f t="shared" si="347"/>
        <v>72.641599999999997</v>
      </c>
    </row>
    <row r="11089" spans="1:9" hidden="1">
      <c r="A11089" s="115" t="s">
        <v>29095</v>
      </c>
      <c r="B11089" s="115" t="s">
        <v>29096</v>
      </c>
      <c r="C11089" s="115" t="s">
        <v>29097</v>
      </c>
      <c r="D11089" s="115" t="s">
        <v>1242</v>
      </c>
      <c r="E11089" s="115">
        <v>293.55990000000003</v>
      </c>
      <c r="F11089" s="674">
        <v>293.83600000000001</v>
      </c>
      <c r="G11089" s="674">
        <v>295.84500000000003</v>
      </c>
      <c r="H11089" s="115">
        <f t="shared" si="346"/>
        <v>1.0068371472522089</v>
      </c>
      <c r="I11089" s="115">
        <f t="shared" si="347"/>
        <v>295.56700000000001</v>
      </c>
    </row>
    <row r="11090" spans="1:9" hidden="1">
      <c r="A11090" s="115" t="s">
        <v>29098</v>
      </c>
      <c r="B11090" s="115" t="s">
        <v>29099</v>
      </c>
      <c r="C11090" s="115" t="s">
        <v>29100</v>
      </c>
      <c r="D11090" s="115" t="s">
        <v>2038</v>
      </c>
      <c r="E11090" s="115">
        <v>424.66070000000002</v>
      </c>
      <c r="F11090" s="674">
        <v>293.83600000000001</v>
      </c>
      <c r="G11090" s="674">
        <v>295.84500000000003</v>
      </c>
      <c r="H11090" s="115">
        <f t="shared" si="346"/>
        <v>1.0068371472522089</v>
      </c>
      <c r="I11090" s="115">
        <f t="shared" si="347"/>
        <v>427.56420000000003</v>
      </c>
    </row>
    <row r="11091" spans="1:9" hidden="1">
      <c r="A11091" s="115" t="s">
        <v>29101</v>
      </c>
      <c r="B11091" s="115" t="s">
        <v>29102</v>
      </c>
      <c r="C11091" s="115" t="s">
        <v>29103</v>
      </c>
      <c r="D11091" s="115" t="s">
        <v>2038</v>
      </c>
      <c r="E11091" s="115">
        <v>268.62299999999999</v>
      </c>
      <c r="F11091" s="674">
        <v>293.83600000000001</v>
      </c>
      <c r="G11091" s="674">
        <v>295.84500000000003</v>
      </c>
      <c r="H11091" s="115">
        <f t="shared" si="346"/>
        <v>1.0068371472522089</v>
      </c>
      <c r="I11091" s="115">
        <f t="shared" si="347"/>
        <v>270.45960000000002</v>
      </c>
    </row>
    <row r="11092" spans="1:9" hidden="1">
      <c r="A11092" s="115" t="s">
        <v>29104</v>
      </c>
      <c r="B11092" s="115" t="s">
        <v>29105</v>
      </c>
      <c r="C11092" s="115" t="s">
        <v>29106</v>
      </c>
      <c r="D11092" s="115" t="s">
        <v>2038</v>
      </c>
      <c r="E11092" s="115">
        <v>314.25020000000001</v>
      </c>
      <c r="F11092" s="674">
        <v>293.83600000000001</v>
      </c>
      <c r="G11092" s="674">
        <v>295.84500000000003</v>
      </c>
      <c r="H11092" s="115">
        <f t="shared" si="346"/>
        <v>1.0068371472522089</v>
      </c>
      <c r="I11092" s="115">
        <f t="shared" si="347"/>
        <v>316.39879999999999</v>
      </c>
    </row>
    <row r="11093" spans="1:9" hidden="1">
      <c r="A11093" s="115" t="s">
        <v>29107</v>
      </c>
      <c r="B11093" s="115" t="s">
        <v>29108</v>
      </c>
      <c r="C11093" s="115" t="s">
        <v>29109</v>
      </c>
      <c r="D11093" s="115" t="s">
        <v>2038</v>
      </c>
      <c r="E11093" s="115">
        <v>262.96370000000002</v>
      </c>
      <c r="F11093" s="674">
        <v>293.83600000000001</v>
      </c>
      <c r="G11093" s="674">
        <v>295.84500000000003</v>
      </c>
      <c r="H11093" s="115">
        <f t="shared" si="346"/>
        <v>1.0068371472522089</v>
      </c>
      <c r="I11093" s="115">
        <f t="shared" si="347"/>
        <v>264.76159999999999</v>
      </c>
    </row>
    <row r="11094" spans="1:9" hidden="1">
      <c r="A11094" s="115" t="s">
        <v>29110</v>
      </c>
      <c r="B11094" s="115" t="s">
        <v>29111</v>
      </c>
      <c r="C11094" s="115" t="s">
        <v>29112</v>
      </c>
      <c r="D11094" s="115" t="s">
        <v>1242</v>
      </c>
      <c r="E11094" s="115">
        <v>97.925700000000006</v>
      </c>
      <c r="F11094" s="674">
        <v>293.83600000000001</v>
      </c>
      <c r="G11094" s="674">
        <v>295.84500000000003</v>
      </c>
      <c r="H11094" s="115">
        <f t="shared" si="346"/>
        <v>1.0068371472522089</v>
      </c>
      <c r="I11094" s="115">
        <f t="shared" si="347"/>
        <v>98.595200000000006</v>
      </c>
    </row>
    <row r="11095" spans="1:9" hidden="1">
      <c r="A11095" s="115" t="s">
        <v>29113</v>
      </c>
      <c r="B11095" s="115" t="s">
        <v>29114</v>
      </c>
      <c r="C11095" s="115" t="s">
        <v>29115</v>
      </c>
      <c r="D11095" s="115" t="s">
        <v>1242</v>
      </c>
      <c r="E11095" s="115">
        <v>67.439300000000003</v>
      </c>
      <c r="F11095" s="674">
        <v>293.83600000000001</v>
      </c>
      <c r="G11095" s="674">
        <v>295.84500000000003</v>
      </c>
      <c r="H11095" s="115">
        <f t="shared" si="346"/>
        <v>1.0068371472522089</v>
      </c>
      <c r="I11095" s="115">
        <f t="shared" si="347"/>
        <v>67.900400000000005</v>
      </c>
    </row>
    <row r="11096" spans="1:9" hidden="1">
      <c r="A11096" s="115" t="s">
        <v>29116</v>
      </c>
      <c r="B11096" s="115" t="s">
        <v>29117</v>
      </c>
      <c r="C11096" s="115" t="s">
        <v>29118</v>
      </c>
      <c r="D11096" s="115" t="s">
        <v>2038</v>
      </c>
      <c r="E11096" s="115">
        <v>227.51859999999999</v>
      </c>
      <c r="F11096" s="674">
        <v>293.83600000000001</v>
      </c>
      <c r="G11096" s="674">
        <v>295.84500000000003</v>
      </c>
      <c r="H11096" s="115">
        <f t="shared" si="346"/>
        <v>1.0068371472522089</v>
      </c>
      <c r="I11096" s="115">
        <f t="shared" si="347"/>
        <v>229.07419999999999</v>
      </c>
    </row>
    <row r="11097" spans="1:9" hidden="1">
      <c r="A11097" s="115" t="s">
        <v>29119</v>
      </c>
      <c r="B11097" s="115" t="s">
        <v>29120</v>
      </c>
      <c r="C11097" s="115" t="s">
        <v>29121</v>
      </c>
      <c r="D11097" s="115" t="s">
        <v>2038</v>
      </c>
      <c r="E11097" s="115">
        <v>115.3471</v>
      </c>
      <c r="F11097" s="674">
        <v>293.83600000000001</v>
      </c>
      <c r="G11097" s="674">
        <v>295.84500000000003</v>
      </c>
      <c r="H11097" s="115">
        <f t="shared" si="346"/>
        <v>1.0068371472522089</v>
      </c>
      <c r="I11097" s="115">
        <f t="shared" si="347"/>
        <v>116.1357</v>
      </c>
    </row>
    <row r="11098" spans="1:9" hidden="1">
      <c r="A11098" s="115" t="s">
        <v>29122</v>
      </c>
      <c r="B11098" s="115" t="s">
        <v>29123</v>
      </c>
      <c r="C11098" s="115" t="s">
        <v>29124</v>
      </c>
      <c r="D11098" s="115" t="s">
        <v>2038</v>
      </c>
      <c r="E11098" s="115">
        <v>123.89409999999999</v>
      </c>
      <c r="F11098" s="674">
        <v>293.83600000000001</v>
      </c>
      <c r="G11098" s="674">
        <v>295.84500000000003</v>
      </c>
      <c r="H11098" s="115">
        <f t="shared" si="346"/>
        <v>1.0068371472522089</v>
      </c>
      <c r="I11098" s="115">
        <f t="shared" si="347"/>
        <v>124.74120000000001</v>
      </c>
    </row>
    <row r="11099" spans="1:9" hidden="1">
      <c r="A11099" s="115" t="s">
        <v>29125</v>
      </c>
      <c r="B11099" s="115" t="s">
        <v>29126</v>
      </c>
      <c r="C11099" s="115" t="s">
        <v>29127</v>
      </c>
      <c r="D11099" s="115" t="s">
        <v>2038</v>
      </c>
      <c r="E11099" s="115">
        <v>214.51320000000001</v>
      </c>
      <c r="F11099" s="674">
        <v>293.83600000000001</v>
      </c>
      <c r="G11099" s="674">
        <v>295.84500000000003</v>
      </c>
      <c r="H11099" s="115">
        <f t="shared" si="346"/>
        <v>1.0068371472522089</v>
      </c>
      <c r="I11099" s="115">
        <f t="shared" si="347"/>
        <v>215.97989999999999</v>
      </c>
    </row>
    <row r="11100" spans="1:9" hidden="1">
      <c r="A11100" s="115" t="s">
        <v>29128</v>
      </c>
      <c r="B11100" s="115" t="s">
        <v>29129</v>
      </c>
      <c r="C11100" s="115" t="s">
        <v>29130</v>
      </c>
      <c r="D11100" s="115" t="s">
        <v>2038</v>
      </c>
      <c r="E11100" s="115">
        <v>259.05419999999998</v>
      </c>
      <c r="F11100" s="674">
        <v>293.83600000000001</v>
      </c>
      <c r="G11100" s="674">
        <v>295.84500000000003</v>
      </c>
      <c r="H11100" s="115">
        <f t="shared" si="346"/>
        <v>1.0068371472522089</v>
      </c>
      <c r="I11100" s="115">
        <f t="shared" si="347"/>
        <v>260.8254</v>
      </c>
    </row>
    <row r="11101" spans="1:9" hidden="1">
      <c r="A11101" s="115" t="s">
        <v>29131</v>
      </c>
      <c r="B11101" s="115" t="s">
        <v>29132</v>
      </c>
      <c r="C11101" s="115" t="s">
        <v>29133</v>
      </c>
      <c r="D11101" s="115" t="s">
        <v>1242</v>
      </c>
      <c r="E11101" s="115">
        <v>24.002199999999998</v>
      </c>
      <c r="F11101" s="674">
        <v>293.83600000000001</v>
      </c>
      <c r="G11101" s="674">
        <v>295.84500000000003</v>
      </c>
      <c r="H11101" s="115">
        <f t="shared" si="346"/>
        <v>1.0068371472522089</v>
      </c>
      <c r="I11101" s="115">
        <f t="shared" si="347"/>
        <v>24.1663</v>
      </c>
    </row>
    <row r="11102" spans="1:9" hidden="1">
      <c r="A11102" s="115" t="s">
        <v>29134</v>
      </c>
      <c r="B11102" s="115" t="s">
        <v>29135</v>
      </c>
      <c r="C11102" s="115" t="s">
        <v>29136</v>
      </c>
      <c r="D11102" s="115" t="s">
        <v>1242</v>
      </c>
      <c r="E11102" s="115">
        <v>30.260200000000001</v>
      </c>
      <c r="F11102" s="674">
        <v>293.83600000000001</v>
      </c>
      <c r="G11102" s="674">
        <v>295.84500000000003</v>
      </c>
      <c r="H11102" s="115">
        <f t="shared" si="346"/>
        <v>1.0068371472522089</v>
      </c>
      <c r="I11102" s="115">
        <f t="shared" si="347"/>
        <v>30.467099999999999</v>
      </c>
    </row>
    <row r="11103" spans="1:9" hidden="1">
      <c r="A11103" s="115" t="s">
        <v>29137</v>
      </c>
      <c r="B11103" s="115" t="s">
        <v>29138</v>
      </c>
      <c r="C11103" s="115" t="s">
        <v>29139</v>
      </c>
      <c r="D11103" s="115" t="s">
        <v>1242</v>
      </c>
      <c r="E11103" s="115">
        <v>46.151499999999999</v>
      </c>
      <c r="F11103" s="674">
        <v>293.83600000000001</v>
      </c>
      <c r="G11103" s="674">
        <v>295.84500000000003</v>
      </c>
      <c r="H11103" s="115">
        <f t="shared" si="346"/>
        <v>1.0068371472522089</v>
      </c>
      <c r="I11103" s="115">
        <f t="shared" si="347"/>
        <v>46.466999999999999</v>
      </c>
    </row>
    <row r="11104" spans="1:9" hidden="1">
      <c r="A11104" s="115" t="s">
        <v>29140</v>
      </c>
      <c r="B11104" s="115" t="s">
        <v>29141</v>
      </c>
      <c r="C11104" s="115" t="s">
        <v>29142</v>
      </c>
      <c r="D11104" s="115" t="s">
        <v>1242</v>
      </c>
      <c r="E11104" s="115">
        <v>12.520799999999999</v>
      </c>
      <c r="F11104" s="674">
        <v>293.83600000000001</v>
      </c>
      <c r="G11104" s="674">
        <v>295.84500000000003</v>
      </c>
      <c r="H11104" s="115">
        <f t="shared" si="346"/>
        <v>1.0068371472522089</v>
      </c>
      <c r="I11104" s="115">
        <f t="shared" si="347"/>
        <v>12.606400000000001</v>
      </c>
    </row>
    <row r="11105" spans="1:9" hidden="1">
      <c r="A11105" s="115" t="s">
        <v>29143</v>
      </c>
      <c r="B11105" s="115" t="s">
        <v>29144</v>
      </c>
      <c r="C11105" s="115" t="s">
        <v>29145</v>
      </c>
      <c r="D11105" s="115" t="s">
        <v>2038</v>
      </c>
      <c r="E11105" s="115">
        <v>324.84660000000002</v>
      </c>
      <c r="F11105" s="674">
        <v>293.83600000000001</v>
      </c>
      <c r="G11105" s="674">
        <v>295.84500000000003</v>
      </c>
      <c r="H11105" s="115">
        <f t="shared" si="346"/>
        <v>1.0068371472522089</v>
      </c>
      <c r="I11105" s="115">
        <f t="shared" si="347"/>
        <v>327.06760000000003</v>
      </c>
    </row>
    <row r="11106" spans="1:9" hidden="1">
      <c r="A11106" s="115" t="s">
        <v>29146</v>
      </c>
      <c r="B11106" s="115" t="s">
        <v>29147</v>
      </c>
      <c r="C11106" s="115" t="s">
        <v>29148</v>
      </c>
      <c r="D11106" s="115" t="s">
        <v>2038</v>
      </c>
      <c r="E11106" s="115">
        <v>108.22110000000001</v>
      </c>
      <c r="F11106" s="674">
        <v>293.83600000000001</v>
      </c>
      <c r="G11106" s="674">
        <v>295.84500000000003</v>
      </c>
      <c r="H11106" s="115">
        <f t="shared" si="346"/>
        <v>1.0068371472522089</v>
      </c>
      <c r="I11106" s="115">
        <f t="shared" si="347"/>
        <v>108.961</v>
      </c>
    </row>
    <row r="11107" spans="1:9" hidden="1">
      <c r="A11107" s="115" t="s">
        <v>29149</v>
      </c>
      <c r="B11107" s="115" t="s">
        <v>29150</v>
      </c>
      <c r="C11107" s="115" t="s">
        <v>29151</v>
      </c>
      <c r="D11107" s="115" t="s">
        <v>2038</v>
      </c>
      <c r="E11107" s="115">
        <v>77.813100000000006</v>
      </c>
      <c r="F11107" s="674">
        <v>293.83600000000001</v>
      </c>
      <c r="G11107" s="674">
        <v>295.84500000000003</v>
      </c>
      <c r="H11107" s="115">
        <f t="shared" si="346"/>
        <v>1.0068371472522089</v>
      </c>
      <c r="I11107" s="115">
        <f t="shared" si="347"/>
        <v>78.345100000000002</v>
      </c>
    </row>
    <row r="11108" spans="1:9" hidden="1">
      <c r="A11108" s="115" t="s">
        <v>29152</v>
      </c>
      <c r="B11108" s="115" t="s">
        <v>29153</v>
      </c>
      <c r="C11108" s="115" t="s">
        <v>29154</v>
      </c>
      <c r="D11108" s="115" t="s">
        <v>2038</v>
      </c>
      <c r="E11108" s="115">
        <v>137.1986</v>
      </c>
      <c r="F11108" s="674">
        <v>293.83600000000001</v>
      </c>
      <c r="G11108" s="674">
        <v>295.84500000000003</v>
      </c>
      <c r="H11108" s="115">
        <f t="shared" si="346"/>
        <v>1.0068371472522089</v>
      </c>
      <c r="I11108" s="115">
        <f t="shared" si="347"/>
        <v>138.13659999999999</v>
      </c>
    </row>
    <row r="11109" spans="1:9" hidden="1">
      <c r="A11109" s="115" t="s">
        <v>29155</v>
      </c>
      <c r="B11109" s="115" t="s">
        <v>29156</v>
      </c>
      <c r="C11109" s="115" t="s">
        <v>29157</v>
      </c>
      <c r="D11109" s="115" t="s">
        <v>2038</v>
      </c>
      <c r="E11109" s="115">
        <v>186.44290000000001</v>
      </c>
      <c r="F11109" s="674">
        <v>293.83600000000001</v>
      </c>
      <c r="G11109" s="674">
        <v>295.84500000000003</v>
      </c>
      <c r="H11109" s="115">
        <f t="shared" si="346"/>
        <v>1.0068371472522089</v>
      </c>
      <c r="I11109" s="115">
        <f t="shared" si="347"/>
        <v>187.7176</v>
      </c>
    </row>
    <row r="11110" spans="1:9" hidden="1">
      <c r="A11110" s="115" t="s">
        <v>29158</v>
      </c>
      <c r="B11110" s="115" t="s">
        <v>29159</v>
      </c>
      <c r="C11110" s="115" t="s">
        <v>29160</v>
      </c>
      <c r="D11110" s="115" t="s">
        <v>2038</v>
      </c>
      <c r="E11110" s="115">
        <v>181.8417</v>
      </c>
      <c r="F11110" s="674">
        <v>293.83600000000001</v>
      </c>
      <c r="G11110" s="674">
        <v>295.84500000000003</v>
      </c>
      <c r="H11110" s="115">
        <f t="shared" si="346"/>
        <v>1.0068371472522089</v>
      </c>
      <c r="I11110" s="115">
        <f t="shared" si="347"/>
        <v>183.08500000000001</v>
      </c>
    </row>
    <row r="11111" spans="1:9" hidden="1">
      <c r="A11111" s="115" t="s">
        <v>29161</v>
      </c>
      <c r="B11111" s="115" t="s">
        <v>29162</v>
      </c>
      <c r="C11111" s="115" t="s">
        <v>29163</v>
      </c>
      <c r="D11111" s="115" t="s">
        <v>2038</v>
      </c>
      <c r="E11111" s="115">
        <v>157.99430000000001</v>
      </c>
      <c r="F11111" s="674">
        <v>293.83600000000001</v>
      </c>
      <c r="G11111" s="674">
        <v>295.84500000000003</v>
      </c>
      <c r="H11111" s="115">
        <f t="shared" si="346"/>
        <v>1.0068371472522089</v>
      </c>
      <c r="I11111" s="115">
        <f t="shared" si="347"/>
        <v>159.0745</v>
      </c>
    </row>
    <row r="11112" spans="1:9" hidden="1">
      <c r="A11112" s="115" t="s">
        <v>29164</v>
      </c>
      <c r="B11112" s="115" t="s">
        <v>29165</v>
      </c>
      <c r="C11112" s="115" t="s">
        <v>29166</v>
      </c>
      <c r="D11112" s="115" t="s">
        <v>2038</v>
      </c>
      <c r="E11112" s="115">
        <v>221.75899999999999</v>
      </c>
      <c r="F11112" s="674">
        <v>293.83600000000001</v>
      </c>
      <c r="G11112" s="674">
        <v>295.84500000000003</v>
      </c>
      <c r="H11112" s="115">
        <f t="shared" si="346"/>
        <v>1.0068371472522089</v>
      </c>
      <c r="I11112" s="115">
        <f t="shared" si="347"/>
        <v>223.27520000000001</v>
      </c>
    </row>
    <row r="11113" spans="1:9" hidden="1">
      <c r="A11113" s="115" t="s">
        <v>29167</v>
      </c>
      <c r="B11113" s="115" t="s">
        <v>29168</v>
      </c>
      <c r="C11113" s="115" t="s">
        <v>29169</v>
      </c>
      <c r="D11113" s="115" t="s">
        <v>2038</v>
      </c>
      <c r="E11113" s="115">
        <v>278.93509999999998</v>
      </c>
      <c r="F11113" s="674">
        <v>293.83600000000001</v>
      </c>
      <c r="G11113" s="674">
        <v>295.84500000000003</v>
      </c>
      <c r="H11113" s="115">
        <f t="shared" si="346"/>
        <v>1.0068371472522089</v>
      </c>
      <c r="I11113" s="115">
        <f t="shared" si="347"/>
        <v>280.84219999999999</v>
      </c>
    </row>
    <row r="11114" spans="1:9" hidden="1">
      <c r="A11114" s="115" t="s">
        <v>29170</v>
      </c>
      <c r="B11114" s="115" t="s">
        <v>29171</v>
      </c>
      <c r="C11114" s="115" t="s">
        <v>29172</v>
      </c>
      <c r="D11114" s="115" t="s">
        <v>2038</v>
      </c>
      <c r="E11114" s="115">
        <v>265.01900000000001</v>
      </c>
      <c r="F11114" s="674">
        <v>293.83600000000001</v>
      </c>
      <c r="G11114" s="674">
        <v>295.84500000000003</v>
      </c>
      <c r="H11114" s="115">
        <f t="shared" si="346"/>
        <v>1.0068371472522089</v>
      </c>
      <c r="I11114" s="115">
        <f t="shared" si="347"/>
        <v>266.83100000000002</v>
      </c>
    </row>
    <row r="11115" spans="1:9" hidden="1">
      <c r="A11115" s="115" t="s">
        <v>29173</v>
      </c>
      <c r="B11115" s="115" t="s">
        <v>29174</v>
      </c>
      <c r="C11115" s="115" t="s">
        <v>29175</v>
      </c>
      <c r="D11115" s="115" t="s">
        <v>2038</v>
      </c>
      <c r="E11115" s="115">
        <v>82.450400000000002</v>
      </c>
      <c r="F11115" s="674">
        <v>293.83600000000001</v>
      </c>
      <c r="G11115" s="674">
        <v>295.84500000000003</v>
      </c>
      <c r="H11115" s="115">
        <f t="shared" si="346"/>
        <v>1.0068371472522089</v>
      </c>
      <c r="I11115" s="115">
        <f t="shared" si="347"/>
        <v>83.014099999999999</v>
      </c>
    </row>
    <row r="11116" spans="1:9" hidden="1">
      <c r="A11116" s="115" t="s">
        <v>29176</v>
      </c>
      <c r="B11116" s="115" t="s">
        <v>29177</v>
      </c>
      <c r="C11116" s="115" t="s">
        <v>29178</v>
      </c>
      <c r="D11116" s="115" t="s">
        <v>2038</v>
      </c>
      <c r="E11116" s="115">
        <v>79.7303</v>
      </c>
      <c r="F11116" s="674">
        <v>293.83600000000001</v>
      </c>
      <c r="G11116" s="674">
        <v>295.84500000000003</v>
      </c>
      <c r="H11116" s="115">
        <f t="shared" si="346"/>
        <v>1.0068371472522089</v>
      </c>
      <c r="I11116" s="115">
        <f t="shared" si="347"/>
        <v>80.275400000000005</v>
      </c>
    </row>
    <row r="11117" spans="1:9" hidden="1">
      <c r="A11117" s="115" t="s">
        <v>29179</v>
      </c>
      <c r="B11117" s="115" t="s">
        <v>29180</v>
      </c>
      <c r="C11117" s="115" t="s">
        <v>29181</v>
      </c>
      <c r="D11117" s="115" t="s">
        <v>2038</v>
      </c>
      <c r="E11117" s="115">
        <v>116.5352</v>
      </c>
      <c r="F11117" s="674">
        <v>293.83600000000001</v>
      </c>
      <c r="G11117" s="674">
        <v>295.84500000000003</v>
      </c>
      <c r="H11117" s="115">
        <f t="shared" si="346"/>
        <v>1.0068371472522089</v>
      </c>
      <c r="I11117" s="115">
        <f t="shared" si="347"/>
        <v>117.33199999999999</v>
      </c>
    </row>
    <row r="11118" spans="1:9" hidden="1">
      <c r="A11118" s="115" t="s">
        <v>29182</v>
      </c>
      <c r="B11118" s="115" t="s">
        <v>29183</v>
      </c>
      <c r="C11118" s="115" t="s">
        <v>29184</v>
      </c>
      <c r="D11118" s="115" t="s">
        <v>2038</v>
      </c>
      <c r="E11118" s="115">
        <v>103.81789999999999</v>
      </c>
      <c r="F11118" s="674">
        <v>293.83600000000001</v>
      </c>
      <c r="G11118" s="674">
        <v>295.84500000000003</v>
      </c>
      <c r="H11118" s="115">
        <f t="shared" si="346"/>
        <v>1.0068371472522089</v>
      </c>
      <c r="I11118" s="115">
        <f t="shared" si="347"/>
        <v>104.5277</v>
      </c>
    </row>
    <row r="11119" spans="1:9" hidden="1">
      <c r="A11119" s="115" t="s">
        <v>29185</v>
      </c>
      <c r="B11119" s="115" t="s">
        <v>29186</v>
      </c>
      <c r="C11119" s="115" t="s">
        <v>29187</v>
      </c>
      <c r="D11119" s="115" t="s">
        <v>1242</v>
      </c>
      <c r="E11119" s="115">
        <v>39.917700000000004</v>
      </c>
      <c r="F11119" s="674">
        <v>293.83600000000001</v>
      </c>
      <c r="G11119" s="674">
        <v>295.84500000000003</v>
      </c>
      <c r="H11119" s="115">
        <f t="shared" si="346"/>
        <v>1.0068371472522089</v>
      </c>
      <c r="I11119" s="115">
        <f t="shared" si="347"/>
        <v>40.190600000000003</v>
      </c>
    </row>
    <row r="11120" spans="1:9" hidden="1">
      <c r="A11120" s="115" t="s">
        <v>29188</v>
      </c>
      <c r="B11120" s="115" t="s">
        <v>29189</v>
      </c>
      <c r="C11120" s="115" t="s">
        <v>29190</v>
      </c>
      <c r="D11120" s="115" t="s">
        <v>1242</v>
      </c>
      <c r="E11120" s="115">
        <v>33.1905</v>
      </c>
      <c r="F11120" s="674">
        <v>293.83600000000001</v>
      </c>
      <c r="G11120" s="674">
        <v>295.84500000000003</v>
      </c>
      <c r="H11120" s="115">
        <f t="shared" si="346"/>
        <v>1.0068371472522089</v>
      </c>
      <c r="I11120" s="115">
        <f t="shared" si="347"/>
        <v>33.417400000000001</v>
      </c>
    </row>
    <row r="11121" spans="1:9" hidden="1">
      <c r="A11121" s="115" t="s">
        <v>29191</v>
      </c>
      <c r="B11121" s="115" t="s">
        <v>29192</v>
      </c>
      <c r="C11121" s="115" t="s">
        <v>29193</v>
      </c>
      <c r="D11121" s="115" t="s">
        <v>1242</v>
      </c>
      <c r="E11121" s="115">
        <v>31.790700000000001</v>
      </c>
      <c r="F11121" s="674">
        <v>293.83600000000001</v>
      </c>
      <c r="G11121" s="674">
        <v>295.84500000000003</v>
      </c>
      <c r="H11121" s="115">
        <f t="shared" si="346"/>
        <v>1.0068371472522089</v>
      </c>
      <c r="I11121" s="115">
        <f t="shared" si="347"/>
        <v>32.008099999999999</v>
      </c>
    </row>
    <row r="11122" spans="1:9" hidden="1">
      <c r="A11122" s="115" t="s">
        <v>29194</v>
      </c>
      <c r="B11122" s="115" t="s">
        <v>29195</v>
      </c>
      <c r="C11122" s="115" t="s">
        <v>29196</v>
      </c>
      <c r="D11122" s="115" t="s">
        <v>2038</v>
      </c>
      <c r="E11122" s="115">
        <v>191.91589999999999</v>
      </c>
      <c r="F11122" s="674">
        <v>293.83600000000001</v>
      </c>
      <c r="G11122" s="674">
        <v>295.84500000000003</v>
      </c>
      <c r="H11122" s="115">
        <f t="shared" si="346"/>
        <v>1.0068371472522089</v>
      </c>
      <c r="I11122" s="115">
        <f t="shared" si="347"/>
        <v>193.22810000000001</v>
      </c>
    </row>
    <row r="11123" spans="1:9" hidden="1">
      <c r="A11123" s="115" t="s">
        <v>29197</v>
      </c>
      <c r="B11123" s="115" t="s">
        <v>29198</v>
      </c>
      <c r="C11123" s="115" t="s">
        <v>29199</v>
      </c>
      <c r="D11123" s="115" t="s">
        <v>2038</v>
      </c>
      <c r="E11123" s="115">
        <v>173.87690000000001</v>
      </c>
      <c r="F11123" s="674">
        <v>293.83600000000001</v>
      </c>
      <c r="G11123" s="674">
        <v>295.84500000000003</v>
      </c>
      <c r="H11123" s="115">
        <f t="shared" si="346"/>
        <v>1.0068371472522089</v>
      </c>
      <c r="I11123" s="115">
        <f t="shared" si="347"/>
        <v>175.06569999999999</v>
      </c>
    </row>
    <row r="11124" spans="1:9" hidden="1">
      <c r="A11124" s="115" t="s">
        <v>29200</v>
      </c>
      <c r="B11124" s="115" t="s">
        <v>29201</v>
      </c>
      <c r="C11124" s="115" t="s">
        <v>29202</v>
      </c>
      <c r="D11124" s="115" t="s">
        <v>2038</v>
      </c>
      <c r="E11124" s="115">
        <v>173.87690000000001</v>
      </c>
      <c r="F11124" s="674">
        <v>293.83600000000001</v>
      </c>
      <c r="G11124" s="674">
        <v>295.84500000000003</v>
      </c>
      <c r="H11124" s="115">
        <f t="shared" si="346"/>
        <v>1.0068371472522089</v>
      </c>
      <c r="I11124" s="115">
        <f t="shared" si="347"/>
        <v>175.06569999999999</v>
      </c>
    </row>
    <row r="11125" spans="1:9" hidden="1">
      <c r="A11125" s="115" t="s">
        <v>29203</v>
      </c>
      <c r="B11125" s="115" t="s">
        <v>29204</v>
      </c>
      <c r="C11125" s="115" t="s">
        <v>29205</v>
      </c>
      <c r="D11125" s="115" t="s">
        <v>2038</v>
      </c>
      <c r="E11125" s="115">
        <v>915.15989999999999</v>
      </c>
      <c r="F11125" s="674">
        <v>293.83600000000001</v>
      </c>
      <c r="G11125" s="674">
        <v>295.84500000000003</v>
      </c>
      <c r="H11125" s="115">
        <f t="shared" si="346"/>
        <v>1.0068371472522089</v>
      </c>
      <c r="I11125" s="115">
        <f t="shared" si="347"/>
        <v>921.41700000000003</v>
      </c>
    </row>
    <row r="11126" spans="1:9" hidden="1">
      <c r="A11126" s="115" t="s">
        <v>29206</v>
      </c>
      <c r="B11126" s="115" t="s">
        <v>29207</v>
      </c>
      <c r="C11126" s="115" t="s">
        <v>29208</v>
      </c>
      <c r="D11126" s="115" t="s">
        <v>2038</v>
      </c>
      <c r="E11126" s="115">
        <v>1098.9099000000001</v>
      </c>
      <c r="F11126" s="674">
        <v>293.83600000000001</v>
      </c>
      <c r="G11126" s="674">
        <v>295.84500000000003</v>
      </c>
      <c r="H11126" s="115">
        <f t="shared" si="346"/>
        <v>1.0068371472522089</v>
      </c>
      <c r="I11126" s="115">
        <f t="shared" si="347"/>
        <v>1106.4232999999999</v>
      </c>
    </row>
    <row r="11127" spans="1:9" hidden="1">
      <c r="A11127" s="115" t="s">
        <v>29209</v>
      </c>
      <c r="B11127" s="115" t="s">
        <v>29210</v>
      </c>
      <c r="C11127" s="115" t="s">
        <v>29211</v>
      </c>
      <c r="D11127" s="115" t="s">
        <v>2038</v>
      </c>
      <c r="E11127" s="115">
        <v>563.00329999999997</v>
      </c>
      <c r="F11127" s="674">
        <v>293.83600000000001</v>
      </c>
      <c r="G11127" s="674">
        <v>295.84500000000003</v>
      </c>
      <c r="H11127" s="115">
        <f t="shared" si="346"/>
        <v>1.0068371472522089</v>
      </c>
      <c r="I11127" s="115">
        <f t="shared" si="347"/>
        <v>566.85260000000005</v>
      </c>
    </row>
    <row r="11128" spans="1:9" hidden="1">
      <c r="A11128" s="115" t="s">
        <v>29212</v>
      </c>
      <c r="B11128" s="115" t="s">
        <v>29213</v>
      </c>
      <c r="C11128" s="115" t="s">
        <v>29214</v>
      </c>
      <c r="D11128" s="115" t="s">
        <v>2038</v>
      </c>
      <c r="E11128" s="115">
        <v>1005.182</v>
      </c>
      <c r="F11128" s="674">
        <v>293.83600000000001</v>
      </c>
      <c r="G11128" s="674">
        <v>295.84500000000003</v>
      </c>
      <c r="H11128" s="115">
        <f t="shared" si="346"/>
        <v>1.0068371472522089</v>
      </c>
      <c r="I11128" s="115">
        <f t="shared" si="347"/>
        <v>1012.0546000000001</v>
      </c>
    </row>
    <row r="11129" spans="1:9" hidden="1">
      <c r="A11129" s="115" t="s">
        <v>29215</v>
      </c>
      <c r="B11129" s="115" t="s">
        <v>29216</v>
      </c>
      <c r="C11129" s="115" t="s">
        <v>29217</v>
      </c>
      <c r="D11129" s="115" t="s">
        <v>2038</v>
      </c>
      <c r="E11129" s="115">
        <v>216.23769999999999</v>
      </c>
      <c r="F11129" s="674">
        <v>293.83600000000001</v>
      </c>
      <c r="G11129" s="674">
        <v>295.84500000000003</v>
      </c>
      <c r="H11129" s="115">
        <f t="shared" si="346"/>
        <v>1.0068371472522089</v>
      </c>
      <c r="I11129" s="115">
        <f t="shared" si="347"/>
        <v>217.71610000000001</v>
      </c>
    </row>
    <row r="11130" spans="1:9" hidden="1">
      <c r="A11130" s="115" t="s">
        <v>29218</v>
      </c>
      <c r="B11130" s="115" t="s">
        <v>29219</v>
      </c>
      <c r="C11130" s="115" t="s">
        <v>29220</v>
      </c>
      <c r="D11130" s="115" t="s">
        <v>2038</v>
      </c>
      <c r="E11130" s="115">
        <v>216.23769999999999</v>
      </c>
      <c r="F11130" s="674">
        <v>293.83600000000001</v>
      </c>
      <c r="G11130" s="674">
        <v>295.84500000000003</v>
      </c>
      <c r="H11130" s="115">
        <f t="shared" si="346"/>
        <v>1.0068371472522089</v>
      </c>
      <c r="I11130" s="115">
        <f t="shared" si="347"/>
        <v>217.71610000000001</v>
      </c>
    </row>
    <row r="11131" spans="1:9" hidden="1">
      <c r="A11131" s="115" t="s">
        <v>29221</v>
      </c>
      <c r="B11131" s="115" t="s">
        <v>29222</v>
      </c>
      <c r="C11131" s="115" t="s">
        <v>29223</v>
      </c>
      <c r="D11131" s="115" t="s">
        <v>2038</v>
      </c>
      <c r="E11131" s="115">
        <v>199.32820000000001</v>
      </c>
      <c r="F11131" s="674">
        <v>293.83600000000001</v>
      </c>
      <c r="G11131" s="674">
        <v>295.84500000000003</v>
      </c>
      <c r="H11131" s="115">
        <f t="shared" si="346"/>
        <v>1.0068371472522089</v>
      </c>
      <c r="I11131" s="115">
        <f t="shared" si="347"/>
        <v>200.691</v>
      </c>
    </row>
    <row r="11132" spans="1:9" hidden="1">
      <c r="A11132" s="115" t="s">
        <v>29224</v>
      </c>
      <c r="B11132" s="115" t="s">
        <v>29225</v>
      </c>
      <c r="C11132" s="115" t="s">
        <v>29226</v>
      </c>
      <c r="D11132" s="115" t="s">
        <v>2038</v>
      </c>
      <c r="E11132" s="115">
        <v>206.0232</v>
      </c>
      <c r="F11132" s="674">
        <v>293.83600000000001</v>
      </c>
      <c r="G11132" s="674">
        <v>295.84500000000003</v>
      </c>
      <c r="H11132" s="115">
        <f t="shared" si="346"/>
        <v>1.0068371472522089</v>
      </c>
      <c r="I11132" s="115">
        <f t="shared" si="347"/>
        <v>207.43180000000001</v>
      </c>
    </row>
    <row r="11133" spans="1:9" hidden="1">
      <c r="A11133" s="115" t="s">
        <v>29227</v>
      </c>
      <c r="B11133" s="115" t="s">
        <v>29228</v>
      </c>
      <c r="C11133" s="115" t="s">
        <v>29229</v>
      </c>
      <c r="D11133" s="115" t="s">
        <v>2038</v>
      </c>
      <c r="E11133" s="115">
        <v>112.3184</v>
      </c>
      <c r="F11133" s="674">
        <v>293.83600000000001</v>
      </c>
      <c r="G11133" s="674">
        <v>295.84500000000003</v>
      </c>
      <c r="H11133" s="115">
        <f t="shared" si="346"/>
        <v>1.0068371472522089</v>
      </c>
      <c r="I11133" s="115">
        <f t="shared" si="347"/>
        <v>113.08629999999999</v>
      </c>
    </row>
    <row r="11134" spans="1:9" hidden="1">
      <c r="A11134" s="115" t="s">
        <v>29230</v>
      </c>
      <c r="B11134" s="115" t="s">
        <v>29231</v>
      </c>
      <c r="C11134" s="115" t="s">
        <v>29232</v>
      </c>
      <c r="D11134" s="115" t="s">
        <v>1242</v>
      </c>
      <c r="E11134" s="115">
        <v>92.282799999999995</v>
      </c>
      <c r="F11134" s="674">
        <v>293.83600000000001</v>
      </c>
      <c r="G11134" s="674">
        <v>295.84500000000003</v>
      </c>
      <c r="H11134" s="115">
        <f t="shared" si="346"/>
        <v>1.0068371472522089</v>
      </c>
      <c r="I11134" s="115">
        <f t="shared" si="347"/>
        <v>92.913799999999995</v>
      </c>
    </row>
    <row r="11135" spans="1:9" hidden="1">
      <c r="A11135" s="115" t="s">
        <v>29233</v>
      </c>
      <c r="B11135" s="115" t="s">
        <v>29234</v>
      </c>
      <c r="C11135" s="115" t="s">
        <v>29235</v>
      </c>
      <c r="D11135" s="115" t="s">
        <v>2038</v>
      </c>
      <c r="E11135" s="115">
        <v>27.3918</v>
      </c>
      <c r="F11135" s="674">
        <v>293.83600000000001</v>
      </c>
      <c r="G11135" s="674">
        <v>295.84500000000003</v>
      </c>
      <c r="H11135" s="115">
        <f t="shared" si="346"/>
        <v>1.0068371472522089</v>
      </c>
      <c r="I11135" s="115">
        <f t="shared" si="347"/>
        <v>27.5791</v>
      </c>
    </row>
    <row r="11136" spans="1:9" hidden="1">
      <c r="A11136" s="115" t="s">
        <v>29236</v>
      </c>
      <c r="B11136" s="115" t="s">
        <v>29237</v>
      </c>
      <c r="C11136" s="115" t="s">
        <v>29238</v>
      </c>
      <c r="D11136" s="115" t="s">
        <v>2038</v>
      </c>
      <c r="E11136" s="115">
        <v>35.113599999999998</v>
      </c>
      <c r="F11136" s="674">
        <v>293.83600000000001</v>
      </c>
      <c r="G11136" s="674">
        <v>295.84500000000003</v>
      </c>
      <c r="H11136" s="115">
        <f t="shared" si="346"/>
        <v>1.0068371472522089</v>
      </c>
      <c r="I11136" s="115">
        <f t="shared" si="347"/>
        <v>35.353700000000003</v>
      </c>
    </row>
    <row r="11137" spans="1:9" hidden="1">
      <c r="A11137" s="115" t="s">
        <v>29239</v>
      </c>
      <c r="B11137" s="115" t="s">
        <v>29240</v>
      </c>
      <c r="C11137" s="115" t="s">
        <v>29241</v>
      </c>
      <c r="D11137" s="115" t="s">
        <v>2038</v>
      </c>
      <c r="E11137" s="115">
        <v>29.9878</v>
      </c>
      <c r="F11137" s="674">
        <v>293.83600000000001</v>
      </c>
      <c r="G11137" s="674">
        <v>295.84500000000003</v>
      </c>
      <c r="H11137" s="115">
        <f t="shared" si="346"/>
        <v>1.0068371472522089</v>
      </c>
      <c r="I11137" s="115">
        <f t="shared" si="347"/>
        <v>30.192799999999998</v>
      </c>
    </row>
    <row r="11138" spans="1:9" hidden="1">
      <c r="A11138" s="115" t="s">
        <v>29242</v>
      </c>
      <c r="B11138" s="115" t="s">
        <v>29243</v>
      </c>
      <c r="C11138" s="115" t="s">
        <v>29244</v>
      </c>
      <c r="D11138" s="115" t="s">
        <v>2038</v>
      </c>
      <c r="E11138" s="115">
        <v>192.89490000000001</v>
      </c>
      <c r="F11138" s="674">
        <v>293.83600000000001</v>
      </c>
      <c r="G11138" s="674">
        <v>295.84500000000003</v>
      </c>
      <c r="H11138" s="115">
        <f t="shared" si="346"/>
        <v>1.0068371472522089</v>
      </c>
      <c r="I11138" s="115">
        <f t="shared" si="347"/>
        <v>194.21379999999999</v>
      </c>
    </row>
    <row r="11139" spans="1:9" hidden="1">
      <c r="A11139" s="115" t="s">
        <v>29245</v>
      </c>
      <c r="B11139" s="115" t="s">
        <v>29246</v>
      </c>
      <c r="C11139" s="115" t="s">
        <v>29247</v>
      </c>
      <c r="D11139" s="115" t="s">
        <v>2038</v>
      </c>
      <c r="E11139" s="115">
        <v>178.68870000000001</v>
      </c>
      <c r="F11139" s="674">
        <v>293.83600000000001</v>
      </c>
      <c r="G11139" s="674">
        <v>295.84500000000003</v>
      </c>
      <c r="H11139" s="115">
        <f t="shared" si="346"/>
        <v>1.0068371472522089</v>
      </c>
      <c r="I11139" s="115">
        <f t="shared" si="347"/>
        <v>179.91040000000001</v>
      </c>
    </row>
    <row r="11140" spans="1:9" hidden="1">
      <c r="A11140" s="115" t="s">
        <v>29248</v>
      </c>
      <c r="B11140" s="115" t="s">
        <v>29249</v>
      </c>
      <c r="C11140" s="115" t="s">
        <v>29250</v>
      </c>
      <c r="D11140" s="115" t="s">
        <v>2038</v>
      </c>
      <c r="E11140" s="115">
        <v>139.70769999999999</v>
      </c>
      <c r="F11140" s="674">
        <v>293.83600000000001</v>
      </c>
      <c r="G11140" s="674">
        <v>295.84500000000003</v>
      </c>
      <c r="H11140" s="115">
        <f t="shared" si="346"/>
        <v>1.0068371472522089</v>
      </c>
      <c r="I11140" s="115">
        <f t="shared" si="347"/>
        <v>140.66290000000001</v>
      </c>
    </row>
    <row r="11141" spans="1:9" hidden="1">
      <c r="A11141" s="115" t="s">
        <v>29251</v>
      </c>
      <c r="B11141" s="115" t="s">
        <v>29252</v>
      </c>
      <c r="C11141" s="115" t="s">
        <v>29253</v>
      </c>
      <c r="D11141" s="115" t="s">
        <v>2038</v>
      </c>
      <c r="E11141" s="115">
        <v>188.7567</v>
      </c>
      <c r="F11141" s="674">
        <v>293.83600000000001</v>
      </c>
      <c r="G11141" s="674">
        <v>295.84500000000003</v>
      </c>
      <c r="H11141" s="115">
        <f t="shared" ref="H11141:H11204" si="348">G11141/F11141</f>
        <v>1.0068371472522089</v>
      </c>
      <c r="I11141" s="115">
        <f t="shared" ref="I11141:I11204" si="349">ROUND(H11141*E11141,4)</f>
        <v>190.04730000000001</v>
      </c>
    </row>
    <row r="11142" spans="1:9" hidden="1">
      <c r="A11142" s="115" t="s">
        <v>29254</v>
      </c>
      <c r="B11142" s="115" t="s">
        <v>29255</v>
      </c>
      <c r="C11142" s="115" t="s">
        <v>29256</v>
      </c>
      <c r="D11142" s="115" t="s">
        <v>2038</v>
      </c>
      <c r="E11142" s="115">
        <v>280.82069999999999</v>
      </c>
      <c r="F11142" s="674">
        <v>293.83600000000001</v>
      </c>
      <c r="G11142" s="674">
        <v>295.84500000000003</v>
      </c>
      <c r="H11142" s="115">
        <f t="shared" si="348"/>
        <v>1.0068371472522089</v>
      </c>
      <c r="I11142" s="115">
        <f t="shared" si="349"/>
        <v>282.7407</v>
      </c>
    </row>
    <row r="11143" spans="1:9" hidden="1">
      <c r="A11143" s="115" t="s">
        <v>29257</v>
      </c>
      <c r="B11143" s="115" t="s">
        <v>29258</v>
      </c>
      <c r="C11143" s="115" t="s">
        <v>29259</v>
      </c>
      <c r="D11143" s="115" t="s">
        <v>2038</v>
      </c>
      <c r="E11143" s="115">
        <v>348.14</v>
      </c>
      <c r="F11143" s="674">
        <v>293.83600000000001</v>
      </c>
      <c r="G11143" s="674">
        <v>295.84500000000003</v>
      </c>
      <c r="H11143" s="115">
        <f t="shared" si="348"/>
        <v>1.0068371472522089</v>
      </c>
      <c r="I11143" s="115">
        <f t="shared" si="349"/>
        <v>350.52030000000002</v>
      </c>
    </row>
    <row r="11144" spans="1:9" hidden="1">
      <c r="A11144" s="115" t="s">
        <v>29260</v>
      </c>
      <c r="B11144" s="115" t="s">
        <v>29261</v>
      </c>
      <c r="C11144" s="115" t="s">
        <v>29262</v>
      </c>
      <c r="D11144" s="115" t="s">
        <v>2038</v>
      </c>
      <c r="E11144" s="115">
        <v>570</v>
      </c>
      <c r="F11144" s="674">
        <v>293.83600000000001</v>
      </c>
      <c r="G11144" s="674">
        <v>295.84500000000003</v>
      </c>
      <c r="H11144" s="115">
        <f t="shared" si="348"/>
        <v>1.0068371472522089</v>
      </c>
      <c r="I11144" s="115">
        <f t="shared" si="349"/>
        <v>573.8972</v>
      </c>
    </row>
    <row r="11145" spans="1:9" hidden="1">
      <c r="A11145" s="115" t="s">
        <v>29263</v>
      </c>
      <c r="B11145" s="115" t="s">
        <v>29264</v>
      </c>
      <c r="C11145" s="115" t="s">
        <v>29265</v>
      </c>
      <c r="D11145" s="115" t="s">
        <v>2038</v>
      </c>
      <c r="E11145" s="115">
        <v>593.28</v>
      </c>
      <c r="F11145" s="674">
        <v>293.83600000000001</v>
      </c>
      <c r="G11145" s="674">
        <v>295.84500000000003</v>
      </c>
      <c r="H11145" s="115">
        <f t="shared" si="348"/>
        <v>1.0068371472522089</v>
      </c>
      <c r="I11145" s="115">
        <f t="shared" si="349"/>
        <v>597.33630000000005</v>
      </c>
    </row>
    <row r="11146" spans="1:9" hidden="1">
      <c r="A11146" s="115" t="s">
        <v>29266</v>
      </c>
      <c r="B11146" s="115" t="s">
        <v>29267</v>
      </c>
      <c r="C11146" s="115" t="s">
        <v>29268</v>
      </c>
      <c r="D11146" s="115" t="s">
        <v>2038</v>
      </c>
      <c r="E11146" s="115">
        <v>600</v>
      </c>
      <c r="F11146" s="674">
        <v>293.83600000000001</v>
      </c>
      <c r="G11146" s="674">
        <v>295.84500000000003</v>
      </c>
      <c r="H11146" s="115">
        <f t="shared" si="348"/>
        <v>1.0068371472522089</v>
      </c>
      <c r="I11146" s="115">
        <f t="shared" si="349"/>
        <v>604.10230000000001</v>
      </c>
    </row>
    <row r="11147" spans="1:9" hidden="1">
      <c r="A11147" s="115" t="s">
        <v>29269</v>
      </c>
      <c r="B11147" s="115" t="s">
        <v>29270</v>
      </c>
      <c r="C11147" s="115" t="s">
        <v>29271</v>
      </c>
      <c r="D11147" s="115" t="s">
        <v>1242</v>
      </c>
      <c r="E11147" s="115">
        <v>80.9602</v>
      </c>
      <c r="F11147" s="674">
        <v>293.83600000000001</v>
      </c>
      <c r="G11147" s="674">
        <v>295.84500000000003</v>
      </c>
      <c r="H11147" s="115">
        <f t="shared" si="348"/>
        <v>1.0068371472522089</v>
      </c>
      <c r="I11147" s="115">
        <f t="shared" si="349"/>
        <v>81.5137</v>
      </c>
    </row>
    <row r="11148" spans="1:9" hidden="1">
      <c r="A11148" s="115" t="s">
        <v>29272</v>
      </c>
      <c r="B11148" s="115" t="s">
        <v>29273</v>
      </c>
      <c r="C11148" s="115" t="s">
        <v>29274</v>
      </c>
      <c r="D11148" s="115" t="s">
        <v>1242</v>
      </c>
      <c r="E11148" s="115">
        <v>69.446799999999996</v>
      </c>
      <c r="F11148" s="674">
        <v>293.83600000000001</v>
      </c>
      <c r="G11148" s="674">
        <v>295.84500000000003</v>
      </c>
      <c r="H11148" s="115">
        <f t="shared" si="348"/>
        <v>1.0068371472522089</v>
      </c>
      <c r="I11148" s="115">
        <f t="shared" si="349"/>
        <v>69.921599999999998</v>
      </c>
    </row>
    <row r="11149" spans="1:9" hidden="1">
      <c r="A11149" s="115" t="s">
        <v>29275</v>
      </c>
      <c r="B11149" s="115" t="s">
        <v>29276</v>
      </c>
      <c r="C11149" s="115" t="s">
        <v>29277</v>
      </c>
      <c r="D11149" s="115" t="s">
        <v>2038</v>
      </c>
      <c r="E11149" s="115">
        <v>106.5692</v>
      </c>
      <c r="F11149" s="674">
        <v>293.83600000000001</v>
      </c>
      <c r="G11149" s="674">
        <v>295.84500000000003</v>
      </c>
      <c r="H11149" s="115">
        <f t="shared" si="348"/>
        <v>1.0068371472522089</v>
      </c>
      <c r="I11149" s="115">
        <f t="shared" si="349"/>
        <v>107.2978</v>
      </c>
    </row>
    <row r="11150" spans="1:9" hidden="1">
      <c r="A11150" s="115" t="s">
        <v>29278</v>
      </c>
      <c r="B11150" s="115" t="s">
        <v>29279</v>
      </c>
      <c r="C11150" s="115" t="s">
        <v>29280</v>
      </c>
      <c r="D11150" s="115" t="s">
        <v>2038</v>
      </c>
      <c r="E11150" s="115">
        <v>117.5493</v>
      </c>
      <c r="F11150" s="674">
        <v>293.83600000000001</v>
      </c>
      <c r="G11150" s="674">
        <v>295.84500000000003</v>
      </c>
      <c r="H11150" s="115">
        <f t="shared" si="348"/>
        <v>1.0068371472522089</v>
      </c>
      <c r="I11150" s="115">
        <f t="shared" si="349"/>
        <v>118.35299999999999</v>
      </c>
    </row>
    <row r="11151" spans="1:9" hidden="1">
      <c r="A11151" s="115" t="s">
        <v>29281</v>
      </c>
      <c r="B11151" s="115" t="s">
        <v>29282</v>
      </c>
      <c r="C11151" s="115" t="s">
        <v>29283</v>
      </c>
      <c r="D11151" s="115" t="s">
        <v>2038</v>
      </c>
      <c r="E11151" s="115">
        <v>168.06809999999999</v>
      </c>
      <c r="F11151" s="674">
        <v>293.83600000000001</v>
      </c>
      <c r="G11151" s="674">
        <v>295.84500000000003</v>
      </c>
      <c r="H11151" s="115">
        <f t="shared" si="348"/>
        <v>1.0068371472522089</v>
      </c>
      <c r="I11151" s="115">
        <f t="shared" si="349"/>
        <v>169.21719999999999</v>
      </c>
    </row>
    <row r="11152" spans="1:9" hidden="1">
      <c r="A11152" s="115" t="s">
        <v>29284</v>
      </c>
      <c r="B11152" s="115" t="s">
        <v>29285</v>
      </c>
      <c r="C11152" s="115" t="s">
        <v>29286</v>
      </c>
      <c r="D11152" s="115" t="s">
        <v>2038</v>
      </c>
      <c r="E11152" s="115">
        <v>151.72810000000001</v>
      </c>
      <c r="F11152" s="674">
        <v>293.83600000000001</v>
      </c>
      <c r="G11152" s="674">
        <v>295.84500000000003</v>
      </c>
      <c r="H11152" s="115">
        <f t="shared" si="348"/>
        <v>1.0068371472522089</v>
      </c>
      <c r="I11152" s="115">
        <f t="shared" si="349"/>
        <v>152.7655</v>
      </c>
    </row>
    <row r="11153" spans="1:9" hidden="1">
      <c r="A11153" s="115" t="s">
        <v>29287</v>
      </c>
      <c r="B11153" s="115" t="s">
        <v>29288</v>
      </c>
      <c r="C11153" s="115" t="s">
        <v>29289</v>
      </c>
      <c r="D11153" s="115" t="s">
        <v>2038</v>
      </c>
      <c r="E11153" s="115">
        <v>229.70660000000001</v>
      </c>
      <c r="F11153" s="674">
        <v>293.83600000000001</v>
      </c>
      <c r="G11153" s="674">
        <v>295.84500000000003</v>
      </c>
      <c r="H11153" s="115">
        <f t="shared" si="348"/>
        <v>1.0068371472522089</v>
      </c>
      <c r="I11153" s="115">
        <f t="shared" si="349"/>
        <v>231.27709999999999</v>
      </c>
    </row>
    <row r="11154" spans="1:9" hidden="1">
      <c r="A11154" s="115" t="s">
        <v>29290</v>
      </c>
      <c r="B11154" s="115" t="s">
        <v>29291</v>
      </c>
      <c r="C11154" s="115" t="s">
        <v>29292</v>
      </c>
      <c r="D11154" s="115" t="s">
        <v>2038</v>
      </c>
      <c r="E11154" s="115">
        <v>214.08760000000001</v>
      </c>
      <c r="F11154" s="674">
        <v>293.83600000000001</v>
      </c>
      <c r="G11154" s="674">
        <v>295.84500000000003</v>
      </c>
      <c r="H11154" s="115">
        <f t="shared" si="348"/>
        <v>1.0068371472522089</v>
      </c>
      <c r="I11154" s="115">
        <f t="shared" si="349"/>
        <v>215.5513</v>
      </c>
    </row>
    <row r="11155" spans="1:9" hidden="1">
      <c r="A11155" s="115" t="s">
        <v>29293</v>
      </c>
      <c r="B11155" s="115" t="s">
        <v>29294</v>
      </c>
      <c r="C11155" s="115" t="s">
        <v>29295</v>
      </c>
      <c r="D11155" s="115" t="s">
        <v>2038</v>
      </c>
      <c r="E11155" s="115">
        <v>176.3211</v>
      </c>
      <c r="F11155" s="674">
        <v>293.83600000000001</v>
      </c>
      <c r="G11155" s="674">
        <v>295.84500000000003</v>
      </c>
      <c r="H11155" s="115">
        <f t="shared" si="348"/>
        <v>1.0068371472522089</v>
      </c>
      <c r="I11155" s="115">
        <f t="shared" si="349"/>
        <v>177.5266</v>
      </c>
    </row>
    <row r="11156" spans="1:9" hidden="1">
      <c r="A11156" s="115" t="s">
        <v>29296</v>
      </c>
      <c r="B11156" s="115" t="s">
        <v>29297</v>
      </c>
      <c r="C11156" s="115" t="s">
        <v>29298</v>
      </c>
      <c r="D11156" s="115" t="s">
        <v>2038</v>
      </c>
      <c r="E11156" s="115">
        <v>159.9811</v>
      </c>
      <c r="F11156" s="674">
        <v>293.83600000000001</v>
      </c>
      <c r="G11156" s="674">
        <v>295.84500000000003</v>
      </c>
      <c r="H11156" s="115">
        <f t="shared" si="348"/>
        <v>1.0068371472522089</v>
      </c>
      <c r="I11156" s="115">
        <f t="shared" si="349"/>
        <v>161.07490000000001</v>
      </c>
    </row>
    <row r="11157" spans="1:9" hidden="1">
      <c r="A11157" s="115" t="s">
        <v>29299</v>
      </c>
      <c r="B11157" s="115" t="s">
        <v>29300</v>
      </c>
      <c r="C11157" s="115" t="s">
        <v>29301</v>
      </c>
      <c r="D11157" s="115" t="s">
        <v>2038</v>
      </c>
      <c r="E11157" s="115">
        <v>166.78739999999999</v>
      </c>
      <c r="F11157" s="674">
        <v>293.83600000000001</v>
      </c>
      <c r="G11157" s="674">
        <v>295.84500000000003</v>
      </c>
      <c r="H11157" s="115">
        <f t="shared" si="348"/>
        <v>1.0068371472522089</v>
      </c>
      <c r="I11157" s="115">
        <f t="shared" si="349"/>
        <v>167.92779999999999</v>
      </c>
    </row>
    <row r="11158" spans="1:9" hidden="1">
      <c r="A11158" s="115" t="s">
        <v>29302</v>
      </c>
      <c r="B11158" s="115" t="s">
        <v>29303</v>
      </c>
      <c r="C11158" s="115" t="s">
        <v>29304</v>
      </c>
      <c r="D11158" s="115" t="s">
        <v>2038</v>
      </c>
      <c r="E11158" s="115">
        <v>146.12110000000001</v>
      </c>
      <c r="F11158" s="674">
        <v>293.83600000000001</v>
      </c>
      <c r="G11158" s="674">
        <v>295.84500000000003</v>
      </c>
      <c r="H11158" s="115">
        <f t="shared" si="348"/>
        <v>1.0068371472522089</v>
      </c>
      <c r="I11158" s="115">
        <f t="shared" si="349"/>
        <v>147.12020000000001</v>
      </c>
    </row>
    <row r="11159" spans="1:9" hidden="1">
      <c r="A11159" s="115" t="s">
        <v>29305</v>
      </c>
      <c r="B11159" s="115" t="s">
        <v>29306</v>
      </c>
      <c r="C11159" s="115" t="s">
        <v>29307</v>
      </c>
      <c r="D11159" s="115" t="s">
        <v>1242</v>
      </c>
      <c r="E11159" s="115">
        <v>52.266500000000001</v>
      </c>
      <c r="F11159" s="674">
        <v>293.83600000000001</v>
      </c>
      <c r="G11159" s="674">
        <v>295.84500000000003</v>
      </c>
      <c r="H11159" s="115">
        <f t="shared" si="348"/>
        <v>1.0068371472522089</v>
      </c>
      <c r="I11159" s="115">
        <f t="shared" si="349"/>
        <v>52.623899999999999</v>
      </c>
    </row>
    <row r="11160" spans="1:9" hidden="1">
      <c r="A11160" s="115" t="s">
        <v>29308</v>
      </c>
      <c r="B11160" s="115" t="s">
        <v>29309</v>
      </c>
      <c r="C11160" s="115" t="s">
        <v>29310</v>
      </c>
      <c r="D11160" s="115" t="s">
        <v>1242</v>
      </c>
      <c r="E11160" s="115">
        <v>49.463099999999997</v>
      </c>
      <c r="F11160" s="674">
        <v>293.83600000000001</v>
      </c>
      <c r="G11160" s="674">
        <v>295.84500000000003</v>
      </c>
      <c r="H11160" s="115">
        <f t="shared" si="348"/>
        <v>1.0068371472522089</v>
      </c>
      <c r="I11160" s="115">
        <f t="shared" si="349"/>
        <v>49.801299999999998</v>
      </c>
    </row>
    <row r="11161" spans="1:9" hidden="1">
      <c r="A11161" s="115" t="s">
        <v>29311</v>
      </c>
      <c r="B11161" s="115" t="s">
        <v>29312</v>
      </c>
      <c r="C11161" s="115" t="s">
        <v>29313</v>
      </c>
      <c r="D11161" s="115" t="s">
        <v>1242</v>
      </c>
      <c r="E11161" s="115">
        <v>62.446899999999999</v>
      </c>
      <c r="F11161" s="674">
        <v>293.83600000000001</v>
      </c>
      <c r="G11161" s="674">
        <v>295.84500000000003</v>
      </c>
      <c r="H11161" s="115">
        <f t="shared" si="348"/>
        <v>1.0068371472522089</v>
      </c>
      <c r="I11161" s="115">
        <f t="shared" si="349"/>
        <v>62.873899999999999</v>
      </c>
    </row>
    <row r="11162" spans="1:9" hidden="1">
      <c r="A11162" s="115" t="s">
        <v>29314</v>
      </c>
      <c r="B11162" s="115" t="s">
        <v>29315</v>
      </c>
      <c r="C11162" s="115" t="s">
        <v>27684</v>
      </c>
      <c r="D11162" s="115" t="s">
        <v>2038</v>
      </c>
      <c r="E11162" s="115">
        <v>6.5773000000000001</v>
      </c>
      <c r="F11162" s="674">
        <v>293.83600000000001</v>
      </c>
      <c r="G11162" s="674">
        <v>295.84500000000003</v>
      </c>
      <c r="H11162" s="115">
        <f t="shared" si="348"/>
        <v>1.0068371472522089</v>
      </c>
      <c r="I11162" s="115">
        <f t="shared" si="349"/>
        <v>6.6223000000000001</v>
      </c>
    </row>
    <row r="11163" spans="1:9" hidden="1">
      <c r="A11163" s="115" t="s">
        <v>29316</v>
      </c>
      <c r="B11163" s="115" t="s">
        <v>29317</v>
      </c>
      <c r="C11163" s="115" t="s">
        <v>27687</v>
      </c>
      <c r="D11163" s="115" t="s">
        <v>2038</v>
      </c>
      <c r="E11163" s="115">
        <v>16.031700000000001</v>
      </c>
      <c r="F11163" s="674">
        <v>293.83600000000001</v>
      </c>
      <c r="G11163" s="674">
        <v>295.84500000000003</v>
      </c>
      <c r="H11163" s="115">
        <f t="shared" si="348"/>
        <v>1.0068371472522089</v>
      </c>
      <c r="I11163" s="115">
        <f t="shared" si="349"/>
        <v>16.141300000000001</v>
      </c>
    </row>
    <row r="11164" spans="1:9" hidden="1">
      <c r="A11164" s="115" t="s">
        <v>29318</v>
      </c>
      <c r="B11164" s="115" t="s">
        <v>29319</v>
      </c>
      <c r="C11164" s="115" t="s">
        <v>27690</v>
      </c>
      <c r="D11164" s="115" t="s">
        <v>2038</v>
      </c>
      <c r="E11164" s="115">
        <v>5.4760999999999997</v>
      </c>
      <c r="F11164" s="674">
        <v>293.83600000000001</v>
      </c>
      <c r="G11164" s="674">
        <v>295.84500000000003</v>
      </c>
      <c r="H11164" s="115">
        <f t="shared" si="348"/>
        <v>1.0068371472522089</v>
      </c>
      <c r="I11164" s="115">
        <f t="shared" si="349"/>
        <v>5.5134999999999996</v>
      </c>
    </row>
    <row r="11165" spans="1:9" hidden="1">
      <c r="A11165" s="115" t="s">
        <v>29320</v>
      </c>
      <c r="B11165" s="115" t="s">
        <v>29321</v>
      </c>
      <c r="C11165" s="115" t="s">
        <v>27693</v>
      </c>
      <c r="D11165" s="115" t="s">
        <v>2038</v>
      </c>
      <c r="E11165" s="115">
        <v>12.6982</v>
      </c>
      <c r="F11165" s="674">
        <v>293.83600000000001</v>
      </c>
      <c r="G11165" s="674">
        <v>295.84500000000003</v>
      </c>
      <c r="H11165" s="115">
        <f t="shared" si="348"/>
        <v>1.0068371472522089</v>
      </c>
      <c r="I11165" s="115">
        <f t="shared" si="349"/>
        <v>12.785</v>
      </c>
    </row>
    <row r="11166" spans="1:9" hidden="1">
      <c r="A11166" s="115" t="s">
        <v>29322</v>
      </c>
      <c r="B11166" s="115" t="s">
        <v>29323</v>
      </c>
      <c r="C11166" s="115" t="s">
        <v>27696</v>
      </c>
      <c r="D11166" s="115" t="s">
        <v>2038</v>
      </c>
      <c r="E11166" s="115">
        <v>32.9711</v>
      </c>
      <c r="F11166" s="674">
        <v>293.83600000000001</v>
      </c>
      <c r="G11166" s="674">
        <v>295.84500000000003</v>
      </c>
      <c r="H11166" s="115">
        <f t="shared" si="348"/>
        <v>1.0068371472522089</v>
      </c>
      <c r="I11166" s="115">
        <f t="shared" si="349"/>
        <v>33.1965</v>
      </c>
    </row>
    <row r="11167" spans="1:9" hidden="1">
      <c r="A11167" s="115" t="s">
        <v>29324</v>
      </c>
      <c r="B11167" s="115" t="s">
        <v>29325</v>
      </c>
      <c r="C11167" s="115" t="s">
        <v>27699</v>
      </c>
      <c r="D11167" s="115" t="s">
        <v>2038</v>
      </c>
      <c r="E11167" s="115">
        <v>32.396599999999999</v>
      </c>
      <c r="F11167" s="674">
        <v>293.83600000000001</v>
      </c>
      <c r="G11167" s="674">
        <v>295.84500000000003</v>
      </c>
      <c r="H11167" s="115">
        <f t="shared" si="348"/>
        <v>1.0068371472522089</v>
      </c>
      <c r="I11167" s="115">
        <f t="shared" si="349"/>
        <v>32.618099999999998</v>
      </c>
    </row>
    <row r="11168" spans="1:9" hidden="1">
      <c r="A11168" s="115" t="s">
        <v>29326</v>
      </c>
      <c r="B11168" s="115" t="s">
        <v>29327</v>
      </c>
      <c r="C11168" s="115" t="s">
        <v>27702</v>
      </c>
      <c r="D11168" s="115" t="s">
        <v>2038</v>
      </c>
      <c r="E11168" s="115">
        <v>31.517299999999999</v>
      </c>
      <c r="F11168" s="674">
        <v>293.83600000000001</v>
      </c>
      <c r="G11168" s="674">
        <v>295.84500000000003</v>
      </c>
      <c r="H11168" s="115">
        <f t="shared" si="348"/>
        <v>1.0068371472522089</v>
      </c>
      <c r="I11168" s="115">
        <f t="shared" si="349"/>
        <v>31.732800000000001</v>
      </c>
    </row>
    <row r="11169" spans="1:9" hidden="1">
      <c r="A11169" s="115" t="s">
        <v>29328</v>
      </c>
      <c r="B11169" s="115" t="s">
        <v>29329</v>
      </c>
      <c r="C11169" s="115" t="s">
        <v>27705</v>
      </c>
      <c r="D11169" s="115" t="s">
        <v>2038</v>
      </c>
      <c r="E11169" s="115">
        <v>34.712400000000002</v>
      </c>
      <c r="F11169" s="674">
        <v>293.83600000000001</v>
      </c>
      <c r="G11169" s="674">
        <v>295.84500000000003</v>
      </c>
      <c r="H11169" s="115">
        <f t="shared" si="348"/>
        <v>1.0068371472522089</v>
      </c>
      <c r="I11169" s="115">
        <f t="shared" si="349"/>
        <v>34.9497</v>
      </c>
    </row>
    <row r="11170" spans="1:9" hidden="1">
      <c r="A11170" s="115" t="s">
        <v>29330</v>
      </c>
      <c r="B11170" s="115" t="s">
        <v>29331</v>
      </c>
      <c r="C11170" s="115" t="s">
        <v>27708</v>
      </c>
      <c r="D11170" s="115" t="s">
        <v>2038</v>
      </c>
      <c r="E11170" s="115">
        <v>31.171199999999999</v>
      </c>
      <c r="F11170" s="674">
        <v>293.83600000000001</v>
      </c>
      <c r="G11170" s="674">
        <v>295.84500000000003</v>
      </c>
      <c r="H11170" s="115">
        <f t="shared" si="348"/>
        <v>1.0068371472522089</v>
      </c>
      <c r="I11170" s="115">
        <f t="shared" si="349"/>
        <v>31.3843</v>
      </c>
    </row>
    <row r="11171" spans="1:9" hidden="1">
      <c r="A11171" s="115" t="s">
        <v>29332</v>
      </c>
      <c r="B11171" s="115" t="s">
        <v>29333</v>
      </c>
      <c r="C11171" s="115" t="s">
        <v>27711</v>
      </c>
      <c r="D11171" s="115" t="s">
        <v>2038</v>
      </c>
      <c r="E11171" s="115">
        <v>40.940100000000001</v>
      </c>
      <c r="F11171" s="674">
        <v>293.83600000000001</v>
      </c>
      <c r="G11171" s="674">
        <v>295.84500000000003</v>
      </c>
      <c r="H11171" s="115">
        <f t="shared" si="348"/>
        <v>1.0068371472522089</v>
      </c>
      <c r="I11171" s="115">
        <f t="shared" si="349"/>
        <v>41.22</v>
      </c>
    </row>
    <row r="11172" spans="1:9" hidden="1">
      <c r="A11172" s="115" t="s">
        <v>29334</v>
      </c>
      <c r="B11172" s="115" t="s">
        <v>29335</v>
      </c>
      <c r="C11172" s="115" t="s">
        <v>27714</v>
      </c>
      <c r="D11172" s="115" t="s">
        <v>2038</v>
      </c>
      <c r="E11172" s="115">
        <v>42.214799999999997</v>
      </c>
      <c r="F11172" s="674">
        <v>293.83600000000001</v>
      </c>
      <c r="G11172" s="674">
        <v>295.84500000000003</v>
      </c>
      <c r="H11172" s="115">
        <f t="shared" si="348"/>
        <v>1.0068371472522089</v>
      </c>
      <c r="I11172" s="115">
        <f t="shared" si="349"/>
        <v>42.503399999999999</v>
      </c>
    </row>
    <row r="11173" spans="1:9" hidden="1">
      <c r="A11173" s="115" t="s">
        <v>29336</v>
      </c>
      <c r="B11173" s="115" t="s">
        <v>29337</v>
      </c>
      <c r="C11173" s="115" t="s">
        <v>27717</v>
      </c>
      <c r="D11173" s="115" t="s">
        <v>2038</v>
      </c>
      <c r="E11173" s="115">
        <v>38.6708</v>
      </c>
      <c r="F11173" s="674">
        <v>293.83600000000001</v>
      </c>
      <c r="G11173" s="674">
        <v>295.84500000000003</v>
      </c>
      <c r="H11173" s="115">
        <f t="shared" si="348"/>
        <v>1.0068371472522089</v>
      </c>
      <c r="I11173" s="115">
        <f t="shared" si="349"/>
        <v>38.935200000000002</v>
      </c>
    </row>
    <row r="11174" spans="1:9" hidden="1">
      <c r="A11174" s="115" t="s">
        <v>29338</v>
      </c>
      <c r="B11174" s="115" t="s">
        <v>29339</v>
      </c>
      <c r="C11174" s="115" t="s">
        <v>27720</v>
      </c>
      <c r="D11174" s="115" t="s">
        <v>2038</v>
      </c>
      <c r="E11174" s="115">
        <v>37.761400000000002</v>
      </c>
      <c r="F11174" s="674">
        <v>293.83600000000001</v>
      </c>
      <c r="G11174" s="674">
        <v>295.84500000000003</v>
      </c>
      <c r="H11174" s="115">
        <f t="shared" si="348"/>
        <v>1.0068371472522089</v>
      </c>
      <c r="I11174" s="115">
        <f t="shared" si="349"/>
        <v>38.019599999999997</v>
      </c>
    </row>
    <row r="11175" spans="1:9" hidden="1">
      <c r="A11175" s="115" t="s">
        <v>29340</v>
      </c>
      <c r="B11175" s="115" t="s">
        <v>29341</v>
      </c>
      <c r="C11175" s="115" t="s">
        <v>27723</v>
      </c>
      <c r="D11175" s="115" t="s">
        <v>2038</v>
      </c>
      <c r="E11175" s="115">
        <v>40.309800000000003</v>
      </c>
      <c r="F11175" s="674">
        <v>293.83600000000001</v>
      </c>
      <c r="G11175" s="674">
        <v>295.84500000000003</v>
      </c>
      <c r="H11175" s="115">
        <f t="shared" si="348"/>
        <v>1.0068371472522089</v>
      </c>
      <c r="I11175" s="115">
        <f t="shared" si="349"/>
        <v>40.5854</v>
      </c>
    </row>
    <row r="11176" spans="1:9" hidden="1">
      <c r="A11176" s="115" t="s">
        <v>29342</v>
      </c>
      <c r="B11176" s="115" t="s">
        <v>29343</v>
      </c>
      <c r="C11176" s="115" t="s">
        <v>27726</v>
      </c>
      <c r="D11176" s="115" t="s">
        <v>2038</v>
      </c>
      <c r="E11176" s="115">
        <v>35.594299999999997</v>
      </c>
      <c r="F11176" s="674">
        <v>293.83600000000001</v>
      </c>
      <c r="G11176" s="674">
        <v>295.84500000000003</v>
      </c>
      <c r="H11176" s="115">
        <f t="shared" si="348"/>
        <v>1.0068371472522089</v>
      </c>
      <c r="I11176" s="115">
        <f t="shared" si="349"/>
        <v>35.837699999999998</v>
      </c>
    </row>
    <row r="11177" spans="1:9" hidden="1">
      <c r="A11177" s="115" t="s">
        <v>29344</v>
      </c>
      <c r="B11177" s="115" t="s">
        <v>29345</v>
      </c>
      <c r="C11177" s="115" t="s">
        <v>27729</v>
      </c>
      <c r="D11177" s="115" t="s">
        <v>2038</v>
      </c>
      <c r="E11177" s="115">
        <v>39.539900000000003</v>
      </c>
      <c r="F11177" s="674">
        <v>293.83600000000001</v>
      </c>
      <c r="G11177" s="674">
        <v>295.84500000000003</v>
      </c>
      <c r="H11177" s="115">
        <f t="shared" si="348"/>
        <v>1.0068371472522089</v>
      </c>
      <c r="I11177" s="115">
        <f t="shared" si="349"/>
        <v>39.810200000000002</v>
      </c>
    </row>
    <row r="11178" spans="1:9" hidden="1">
      <c r="A11178" s="115" t="s">
        <v>29346</v>
      </c>
      <c r="B11178" s="115" t="s">
        <v>29347</v>
      </c>
      <c r="C11178" s="115" t="s">
        <v>27732</v>
      </c>
      <c r="D11178" s="115" t="s">
        <v>2038</v>
      </c>
      <c r="E11178" s="115">
        <v>34.9512</v>
      </c>
      <c r="F11178" s="674">
        <v>293.83600000000001</v>
      </c>
      <c r="G11178" s="674">
        <v>295.84500000000003</v>
      </c>
      <c r="H11178" s="115">
        <f t="shared" si="348"/>
        <v>1.0068371472522089</v>
      </c>
      <c r="I11178" s="115">
        <f t="shared" si="349"/>
        <v>35.190199999999997</v>
      </c>
    </row>
    <row r="11179" spans="1:9" hidden="1">
      <c r="A11179" s="115" t="s">
        <v>29348</v>
      </c>
      <c r="B11179" s="115" t="s">
        <v>29349</v>
      </c>
      <c r="C11179" s="115" t="s">
        <v>27735</v>
      </c>
      <c r="D11179" s="115" t="s">
        <v>2038</v>
      </c>
      <c r="E11179" s="115">
        <v>34.128399999999999</v>
      </c>
      <c r="F11179" s="674">
        <v>293.83600000000001</v>
      </c>
      <c r="G11179" s="674">
        <v>295.84500000000003</v>
      </c>
      <c r="H11179" s="115">
        <f t="shared" si="348"/>
        <v>1.0068371472522089</v>
      </c>
      <c r="I11179" s="115">
        <f t="shared" si="349"/>
        <v>34.361699999999999</v>
      </c>
    </row>
    <row r="11180" spans="1:9" hidden="1">
      <c r="A11180" s="115" t="s">
        <v>29350</v>
      </c>
      <c r="B11180" s="115" t="s">
        <v>29351</v>
      </c>
      <c r="C11180" s="115" t="s">
        <v>27738</v>
      </c>
      <c r="D11180" s="115" t="s">
        <v>2038</v>
      </c>
      <c r="E11180" s="115">
        <v>31.493200000000002</v>
      </c>
      <c r="F11180" s="674">
        <v>293.83600000000001</v>
      </c>
      <c r="G11180" s="674">
        <v>295.84500000000003</v>
      </c>
      <c r="H11180" s="115">
        <f t="shared" si="348"/>
        <v>1.0068371472522089</v>
      </c>
      <c r="I11180" s="115">
        <f t="shared" si="349"/>
        <v>31.708500000000001</v>
      </c>
    </row>
    <row r="11181" spans="1:9" hidden="1">
      <c r="A11181" s="115" t="s">
        <v>29352</v>
      </c>
      <c r="B11181" s="115" t="s">
        <v>29353</v>
      </c>
      <c r="C11181" s="115" t="s">
        <v>27741</v>
      </c>
      <c r="D11181" s="115" t="s">
        <v>1242</v>
      </c>
      <c r="E11181" s="115">
        <v>17.0749</v>
      </c>
      <c r="F11181" s="674">
        <v>293.83600000000001</v>
      </c>
      <c r="G11181" s="674">
        <v>295.84500000000003</v>
      </c>
      <c r="H11181" s="115">
        <f t="shared" si="348"/>
        <v>1.0068371472522089</v>
      </c>
      <c r="I11181" s="115">
        <f t="shared" si="349"/>
        <v>17.191600000000001</v>
      </c>
    </row>
    <row r="11182" spans="1:9" hidden="1">
      <c r="A11182" s="115" t="s">
        <v>29354</v>
      </c>
      <c r="B11182" s="115" t="s">
        <v>29355</v>
      </c>
      <c r="C11182" s="115" t="s">
        <v>27744</v>
      </c>
      <c r="D11182" s="115" t="s">
        <v>2038</v>
      </c>
      <c r="E11182" s="115">
        <v>34.028399999999998</v>
      </c>
      <c r="F11182" s="674">
        <v>293.83600000000001</v>
      </c>
      <c r="G11182" s="674">
        <v>295.84500000000003</v>
      </c>
      <c r="H11182" s="115">
        <f t="shared" si="348"/>
        <v>1.0068371472522089</v>
      </c>
      <c r="I11182" s="115">
        <f t="shared" si="349"/>
        <v>34.261099999999999</v>
      </c>
    </row>
    <row r="11183" spans="1:9" hidden="1">
      <c r="A11183" s="115" t="s">
        <v>29356</v>
      </c>
      <c r="B11183" s="115" t="s">
        <v>29357</v>
      </c>
      <c r="C11183" s="115" t="s">
        <v>27747</v>
      </c>
      <c r="D11183" s="115" t="s">
        <v>2038</v>
      </c>
      <c r="E11183" s="115">
        <v>42.452399999999997</v>
      </c>
      <c r="F11183" s="674">
        <v>293.83600000000001</v>
      </c>
      <c r="G11183" s="674">
        <v>295.84500000000003</v>
      </c>
      <c r="H11183" s="115">
        <f t="shared" si="348"/>
        <v>1.0068371472522089</v>
      </c>
      <c r="I11183" s="115">
        <f t="shared" si="349"/>
        <v>42.742699999999999</v>
      </c>
    </row>
    <row r="11184" spans="1:9" hidden="1">
      <c r="A11184" s="115" t="s">
        <v>29358</v>
      </c>
      <c r="B11184" s="115" t="s">
        <v>29359</v>
      </c>
      <c r="C11184" s="115" t="s">
        <v>27750</v>
      </c>
      <c r="D11184" s="115" t="s">
        <v>2038</v>
      </c>
      <c r="E11184" s="115">
        <v>49.029699999999998</v>
      </c>
      <c r="F11184" s="674">
        <v>293.83600000000001</v>
      </c>
      <c r="G11184" s="674">
        <v>295.84500000000003</v>
      </c>
      <c r="H11184" s="115">
        <f t="shared" si="348"/>
        <v>1.0068371472522089</v>
      </c>
      <c r="I11184" s="115">
        <f t="shared" si="349"/>
        <v>49.364899999999999</v>
      </c>
    </row>
    <row r="11185" spans="1:9" hidden="1">
      <c r="A11185" s="115" t="s">
        <v>29360</v>
      </c>
      <c r="B11185" s="115" t="s">
        <v>29361</v>
      </c>
      <c r="C11185" s="115" t="s">
        <v>27753</v>
      </c>
      <c r="D11185" s="115" t="s">
        <v>2038</v>
      </c>
      <c r="E11185" s="115">
        <v>52.606200000000001</v>
      </c>
      <c r="F11185" s="674">
        <v>293.83600000000001</v>
      </c>
      <c r="G11185" s="674">
        <v>295.84500000000003</v>
      </c>
      <c r="H11185" s="115">
        <f t="shared" si="348"/>
        <v>1.0068371472522089</v>
      </c>
      <c r="I11185" s="115">
        <f t="shared" si="349"/>
        <v>52.965899999999998</v>
      </c>
    </row>
    <row r="11186" spans="1:9" hidden="1">
      <c r="A11186" s="115" t="s">
        <v>29362</v>
      </c>
      <c r="B11186" s="115" t="s">
        <v>29363</v>
      </c>
      <c r="C11186" s="115" t="s">
        <v>27756</v>
      </c>
      <c r="D11186" s="115" t="s">
        <v>2038</v>
      </c>
      <c r="E11186" s="115">
        <v>49.902200000000001</v>
      </c>
      <c r="F11186" s="674">
        <v>293.83600000000001</v>
      </c>
      <c r="G11186" s="674">
        <v>295.84500000000003</v>
      </c>
      <c r="H11186" s="115">
        <f t="shared" si="348"/>
        <v>1.0068371472522089</v>
      </c>
      <c r="I11186" s="115">
        <f t="shared" si="349"/>
        <v>50.243400000000001</v>
      </c>
    </row>
    <row r="11187" spans="1:9" hidden="1">
      <c r="A11187" s="115" t="s">
        <v>29364</v>
      </c>
      <c r="B11187" s="115" t="s">
        <v>29365</v>
      </c>
      <c r="C11187" s="115" t="s">
        <v>27759</v>
      </c>
      <c r="D11187" s="115" t="s">
        <v>2038</v>
      </c>
      <c r="E11187" s="115">
        <v>65.332899999999995</v>
      </c>
      <c r="F11187" s="674">
        <v>293.83600000000001</v>
      </c>
      <c r="G11187" s="674">
        <v>295.84500000000003</v>
      </c>
      <c r="H11187" s="115">
        <f t="shared" si="348"/>
        <v>1.0068371472522089</v>
      </c>
      <c r="I11187" s="115">
        <f t="shared" si="349"/>
        <v>65.779600000000002</v>
      </c>
    </row>
    <row r="11188" spans="1:9" hidden="1">
      <c r="A11188" s="115" t="s">
        <v>29366</v>
      </c>
      <c r="B11188" s="115" t="s">
        <v>29367</v>
      </c>
      <c r="C11188" s="115" t="s">
        <v>27762</v>
      </c>
      <c r="D11188" s="115" t="s">
        <v>2038</v>
      </c>
      <c r="E11188" s="115">
        <v>63.677700000000002</v>
      </c>
      <c r="F11188" s="674">
        <v>293.83600000000001</v>
      </c>
      <c r="G11188" s="674">
        <v>295.84500000000003</v>
      </c>
      <c r="H11188" s="115">
        <f t="shared" si="348"/>
        <v>1.0068371472522089</v>
      </c>
      <c r="I11188" s="115">
        <f t="shared" si="349"/>
        <v>64.113100000000003</v>
      </c>
    </row>
    <row r="11189" spans="1:9" hidden="1">
      <c r="A11189" s="115" t="s">
        <v>29368</v>
      </c>
      <c r="B11189" s="115" t="s">
        <v>29369</v>
      </c>
      <c r="C11189" s="115" t="s">
        <v>27765</v>
      </c>
      <c r="D11189" s="115" t="s">
        <v>2038</v>
      </c>
      <c r="E11189" s="115">
        <v>58.712000000000003</v>
      </c>
      <c r="F11189" s="674">
        <v>293.83600000000001</v>
      </c>
      <c r="G11189" s="674">
        <v>295.84500000000003</v>
      </c>
      <c r="H11189" s="115">
        <f t="shared" si="348"/>
        <v>1.0068371472522089</v>
      </c>
      <c r="I11189" s="115">
        <f t="shared" si="349"/>
        <v>59.113399999999999</v>
      </c>
    </row>
    <row r="11190" spans="1:9" hidden="1">
      <c r="A11190" s="115" t="s">
        <v>29370</v>
      </c>
      <c r="B11190" s="115" t="s">
        <v>29371</v>
      </c>
      <c r="C11190" s="115" t="s">
        <v>27768</v>
      </c>
      <c r="D11190" s="115" t="s">
        <v>2038</v>
      </c>
      <c r="E11190" s="115">
        <v>57.655500000000004</v>
      </c>
      <c r="F11190" s="674">
        <v>293.83600000000001</v>
      </c>
      <c r="G11190" s="674">
        <v>295.84500000000003</v>
      </c>
      <c r="H11190" s="115">
        <f t="shared" si="348"/>
        <v>1.0068371472522089</v>
      </c>
      <c r="I11190" s="115">
        <f t="shared" si="349"/>
        <v>58.049700000000001</v>
      </c>
    </row>
    <row r="11191" spans="1:9" hidden="1">
      <c r="A11191" s="115" t="s">
        <v>29372</v>
      </c>
      <c r="B11191" s="115" t="s">
        <v>29373</v>
      </c>
      <c r="C11191" s="115" t="s">
        <v>27771</v>
      </c>
      <c r="D11191" s="115" t="s">
        <v>2038</v>
      </c>
      <c r="E11191" s="115">
        <v>53.9298</v>
      </c>
      <c r="F11191" s="674">
        <v>293.83600000000001</v>
      </c>
      <c r="G11191" s="674">
        <v>295.84500000000003</v>
      </c>
      <c r="H11191" s="115">
        <f t="shared" si="348"/>
        <v>1.0068371472522089</v>
      </c>
      <c r="I11191" s="115">
        <f t="shared" si="349"/>
        <v>54.298499999999997</v>
      </c>
    </row>
    <row r="11192" spans="1:9" hidden="1">
      <c r="A11192" s="115" t="s">
        <v>29374</v>
      </c>
      <c r="B11192" s="115" t="s">
        <v>29375</v>
      </c>
      <c r="C11192" s="115" t="s">
        <v>27774</v>
      </c>
      <c r="D11192" s="115" t="s">
        <v>2038</v>
      </c>
      <c r="E11192" s="115">
        <v>47.047499999999999</v>
      </c>
      <c r="F11192" s="674">
        <v>293.83600000000001</v>
      </c>
      <c r="G11192" s="674">
        <v>295.84500000000003</v>
      </c>
      <c r="H11192" s="115">
        <f t="shared" si="348"/>
        <v>1.0068371472522089</v>
      </c>
      <c r="I11192" s="115">
        <f t="shared" si="349"/>
        <v>47.369199999999999</v>
      </c>
    </row>
    <row r="11193" spans="1:9" hidden="1">
      <c r="A11193" s="115" t="s">
        <v>29376</v>
      </c>
      <c r="B11193" s="115" t="s">
        <v>29377</v>
      </c>
      <c r="C11193" s="115" t="s">
        <v>27777</v>
      </c>
      <c r="D11193" s="115" t="s">
        <v>1242</v>
      </c>
      <c r="E11193" s="115">
        <v>18.110299999999999</v>
      </c>
      <c r="F11193" s="674">
        <v>293.83600000000001</v>
      </c>
      <c r="G11193" s="674">
        <v>295.84500000000003</v>
      </c>
      <c r="H11193" s="115">
        <f t="shared" si="348"/>
        <v>1.0068371472522089</v>
      </c>
      <c r="I11193" s="115">
        <f t="shared" si="349"/>
        <v>18.234100000000002</v>
      </c>
    </row>
    <row r="11194" spans="1:9" hidden="1">
      <c r="A11194" s="115" t="s">
        <v>29378</v>
      </c>
      <c r="B11194" s="115" t="s">
        <v>29379</v>
      </c>
      <c r="C11194" s="115" t="s">
        <v>27780</v>
      </c>
      <c r="D11194" s="115" t="s">
        <v>2038</v>
      </c>
      <c r="E11194" s="115">
        <v>20.939</v>
      </c>
      <c r="F11194" s="674">
        <v>293.83600000000001</v>
      </c>
      <c r="G11194" s="674">
        <v>295.84500000000003</v>
      </c>
      <c r="H11194" s="115">
        <f t="shared" si="348"/>
        <v>1.0068371472522089</v>
      </c>
      <c r="I11194" s="115">
        <f t="shared" si="349"/>
        <v>21.0822</v>
      </c>
    </row>
    <row r="11195" spans="1:9" hidden="1">
      <c r="A11195" s="115" t="s">
        <v>29380</v>
      </c>
      <c r="B11195" s="115" t="s">
        <v>29381</v>
      </c>
      <c r="C11195" s="115" t="s">
        <v>27783</v>
      </c>
      <c r="D11195" s="115" t="s">
        <v>2038</v>
      </c>
      <c r="E11195" s="115">
        <v>23.374600000000001</v>
      </c>
      <c r="F11195" s="674">
        <v>293.83600000000001</v>
      </c>
      <c r="G11195" s="674">
        <v>295.84500000000003</v>
      </c>
      <c r="H11195" s="115">
        <f t="shared" si="348"/>
        <v>1.0068371472522089</v>
      </c>
      <c r="I11195" s="115">
        <f t="shared" si="349"/>
        <v>23.534400000000002</v>
      </c>
    </row>
    <row r="11196" spans="1:9" hidden="1">
      <c r="A11196" s="115" t="s">
        <v>29382</v>
      </c>
      <c r="B11196" s="115" t="s">
        <v>29383</v>
      </c>
      <c r="C11196" s="115" t="s">
        <v>27786</v>
      </c>
      <c r="D11196" s="115" t="s">
        <v>2038</v>
      </c>
      <c r="E11196" s="115">
        <v>29.797899999999998</v>
      </c>
      <c r="F11196" s="674">
        <v>293.83600000000001</v>
      </c>
      <c r="G11196" s="674">
        <v>295.84500000000003</v>
      </c>
      <c r="H11196" s="115">
        <f t="shared" si="348"/>
        <v>1.0068371472522089</v>
      </c>
      <c r="I11196" s="115">
        <f t="shared" si="349"/>
        <v>30.0016</v>
      </c>
    </row>
    <row r="11197" spans="1:9" hidden="1">
      <c r="A11197" s="115" t="s">
        <v>29384</v>
      </c>
      <c r="B11197" s="115" t="s">
        <v>29385</v>
      </c>
      <c r="C11197" s="115" t="s">
        <v>27789</v>
      </c>
      <c r="D11197" s="115" t="s">
        <v>2038</v>
      </c>
      <c r="E11197" s="115">
        <v>89.9238</v>
      </c>
      <c r="F11197" s="674">
        <v>293.83600000000001</v>
      </c>
      <c r="G11197" s="674">
        <v>295.84500000000003</v>
      </c>
      <c r="H11197" s="115">
        <f t="shared" si="348"/>
        <v>1.0068371472522089</v>
      </c>
      <c r="I11197" s="115">
        <f t="shared" si="349"/>
        <v>90.538600000000002</v>
      </c>
    </row>
    <row r="11198" spans="1:9" hidden="1">
      <c r="A11198" s="115" t="s">
        <v>29386</v>
      </c>
      <c r="B11198" s="115" t="s">
        <v>29387</v>
      </c>
      <c r="C11198" s="115" t="s">
        <v>27792</v>
      </c>
      <c r="D11198" s="115" t="s">
        <v>2038</v>
      </c>
      <c r="E11198" s="115">
        <v>230.81559999999999</v>
      </c>
      <c r="F11198" s="674">
        <v>293.83600000000001</v>
      </c>
      <c r="G11198" s="674">
        <v>295.84500000000003</v>
      </c>
      <c r="H11198" s="115">
        <f t="shared" si="348"/>
        <v>1.0068371472522089</v>
      </c>
      <c r="I11198" s="115">
        <f t="shared" si="349"/>
        <v>232.3937</v>
      </c>
    </row>
    <row r="11199" spans="1:9" hidden="1">
      <c r="A11199" s="115" t="s">
        <v>29388</v>
      </c>
      <c r="B11199" s="115" t="s">
        <v>29389</v>
      </c>
      <c r="C11199" s="115" t="s">
        <v>27795</v>
      </c>
      <c r="D11199" s="115" t="s">
        <v>2038</v>
      </c>
      <c r="E11199" s="115">
        <v>351.63959999999997</v>
      </c>
      <c r="F11199" s="674">
        <v>293.83600000000001</v>
      </c>
      <c r="G11199" s="674">
        <v>295.84500000000003</v>
      </c>
      <c r="H11199" s="115">
        <f t="shared" si="348"/>
        <v>1.0068371472522089</v>
      </c>
      <c r="I11199" s="115">
        <f t="shared" si="349"/>
        <v>354.04379999999998</v>
      </c>
    </row>
    <row r="11200" spans="1:9" hidden="1">
      <c r="A11200" s="115" t="s">
        <v>29390</v>
      </c>
      <c r="B11200" s="115" t="s">
        <v>29391</v>
      </c>
      <c r="C11200" s="115" t="s">
        <v>27798</v>
      </c>
      <c r="D11200" s="115" t="s">
        <v>2038</v>
      </c>
      <c r="E11200" s="115">
        <v>261.45830000000001</v>
      </c>
      <c r="F11200" s="674">
        <v>293.83600000000001</v>
      </c>
      <c r="G11200" s="674">
        <v>295.84500000000003</v>
      </c>
      <c r="H11200" s="115">
        <f t="shared" si="348"/>
        <v>1.0068371472522089</v>
      </c>
      <c r="I11200" s="115">
        <f t="shared" si="349"/>
        <v>263.24590000000001</v>
      </c>
    </row>
    <row r="11201" spans="1:9" hidden="1">
      <c r="A11201" s="115" t="s">
        <v>29392</v>
      </c>
      <c r="B11201" s="115" t="s">
        <v>29393</v>
      </c>
      <c r="C11201" s="115" t="s">
        <v>27801</v>
      </c>
      <c r="D11201" s="115" t="s">
        <v>2038</v>
      </c>
      <c r="E11201" s="115">
        <v>47.752200000000002</v>
      </c>
      <c r="F11201" s="674">
        <v>293.83600000000001</v>
      </c>
      <c r="G11201" s="674">
        <v>295.84500000000003</v>
      </c>
      <c r="H11201" s="115">
        <f t="shared" si="348"/>
        <v>1.0068371472522089</v>
      </c>
      <c r="I11201" s="115">
        <f t="shared" si="349"/>
        <v>48.078699999999998</v>
      </c>
    </row>
    <row r="11202" spans="1:9" hidden="1">
      <c r="A11202" s="115" t="s">
        <v>29394</v>
      </c>
      <c r="B11202" s="115" t="s">
        <v>29395</v>
      </c>
      <c r="C11202" s="115" t="s">
        <v>27804</v>
      </c>
      <c r="D11202" s="115" t="s">
        <v>2038</v>
      </c>
      <c r="E11202" s="115">
        <v>93.530799999999999</v>
      </c>
      <c r="F11202" s="674">
        <v>293.83600000000001</v>
      </c>
      <c r="G11202" s="674">
        <v>295.84500000000003</v>
      </c>
      <c r="H11202" s="115">
        <f t="shared" si="348"/>
        <v>1.0068371472522089</v>
      </c>
      <c r="I11202" s="115">
        <f t="shared" si="349"/>
        <v>94.170299999999997</v>
      </c>
    </row>
    <row r="11203" spans="1:9" hidden="1">
      <c r="A11203" s="115" t="s">
        <v>29396</v>
      </c>
      <c r="B11203" s="115" t="s">
        <v>29397</v>
      </c>
      <c r="C11203" s="115" t="s">
        <v>27807</v>
      </c>
      <c r="D11203" s="115" t="s">
        <v>2038</v>
      </c>
      <c r="E11203" s="115">
        <v>2.7118000000000002</v>
      </c>
      <c r="F11203" s="674">
        <v>293.83600000000001</v>
      </c>
      <c r="G11203" s="674">
        <v>295.84500000000003</v>
      </c>
      <c r="H11203" s="115">
        <f t="shared" si="348"/>
        <v>1.0068371472522089</v>
      </c>
      <c r="I11203" s="115">
        <f t="shared" si="349"/>
        <v>2.7303000000000002</v>
      </c>
    </row>
    <row r="11204" spans="1:9" hidden="1">
      <c r="A11204" s="115" t="s">
        <v>29398</v>
      </c>
      <c r="B11204" s="115" t="s">
        <v>29399</v>
      </c>
      <c r="C11204" s="115" t="s">
        <v>27810</v>
      </c>
      <c r="D11204" s="115" t="s">
        <v>2038</v>
      </c>
      <c r="E11204" s="115">
        <v>32.828299999999999</v>
      </c>
      <c r="F11204" s="674">
        <v>293.83600000000001</v>
      </c>
      <c r="G11204" s="674">
        <v>295.84500000000003</v>
      </c>
      <c r="H11204" s="115">
        <f t="shared" si="348"/>
        <v>1.0068371472522089</v>
      </c>
      <c r="I11204" s="115">
        <f t="shared" si="349"/>
        <v>33.052799999999998</v>
      </c>
    </row>
    <row r="11205" spans="1:9" hidden="1">
      <c r="A11205" s="115" t="s">
        <v>29400</v>
      </c>
      <c r="B11205" s="115" t="s">
        <v>29401</v>
      </c>
      <c r="C11205" s="115" t="s">
        <v>27813</v>
      </c>
      <c r="D11205" s="115" t="s">
        <v>2038</v>
      </c>
      <c r="E11205" s="115">
        <v>124.2328</v>
      </c>
      <c r="F11205" s="674">
        <v>293.83600000000001</v>
      </c>
      <c r="G11205" s="674">
        <v>295.84500000000003</v>
      </c>
      <c r="H11205" s="115">
        <f t="shared" ref="H11205:H11268" si="350">G11205/F11205</f>
        <v>1.0068371472522089</v>
      </c>
      <c r="I11205" s="115">
        <f t="shared" ref="I11205:I11268" si="351">ROUND(H11205*E11205,4)</f>
        <v>125.0822</v>
      </c>
    </row>
    <row r="11206" spans="1:9" hidden="1">
      <c r="A11206" s="115" t="s">
        <v>29402</v>
      </c>
      <c r="B11206" s="115" t="s">
        <v>29403</v>
      </c>
      <c r="C11206" s="115" t="s">
        <v>27816</v>
      </c>
      <c r="D11206" s="115" t="s">
        <v>2038</v>
      </c>
      <c r="E11206" s="115">
        <v>113.47929999999999</v>
      </c>
      <c r="F11206" s="674">
        <v>293.83600000000001</v>
      </c>
      <c r="G11206" s="674">
        <v>295.84500000000003</v>
      </c>
      <c r="H11206" s="115">
        <f t="shared" si="350"/>
        <v>1.0068371472522089</v>
      </c>
      <c r="I11206" s="115">
        <f t="shared" si="351"/>
        <v>114.2552</v>
      </c>
    </row>
    <row r="11207" spans="1:9" hidden="1">
      <c r="A11207" s="115" t="s">
        <v>29404</v>
      </c>
      <c r="B11207" s="115" t="s">
        <v>29405</v>
      </c>
      <c r="C11207" s="115" t="s">
        <v>27819</v>
      </c>
      <c r="D11207" s="115" t="s">
        <v>2038</v>
      </c>
      <c r="E11207" s="115">
        <v>221.6311</v>
      </c>
      <c r="F11207" s="674">
        <v>293.83600000000001</v>
      </c>
      <c r="G11207" s="674">
        <v>295.84500000000003</v>
      </c>
      <c r="H11207" s="115">
        <f t="shared" si="350"/>
        <v>1.0068371472522089</v>
      </c>
      <c r="I11207" s="115">
        <f t="shared" si="351"/>
        <v>223.1464</v>
      </c>
    </row>
    <row r="11208" spans="1:9" hidden="1">
      <c r="A11208" s="115" t="s">
        <v>29406</v>
      </c>
      <c r="B11208" s="115" t="s">
        <v>29407</v>
      </c>
      <c r="C11208" s="115" t="s">
        <v>27822</v>
      </c>
      <c r="D11208" s="115" t="s">
        <v>2038</v>
      </c>
      <c r="E11208" s="115">
        <v>217.7868</v>
      </c>
      <c r="F11208" s="674">
        <v>293.83600000000001</v>
      </c>
      <c r="G11208" s="674">
        <v>295.84500000000003</v>
      </c>
      <c r="H11208" s="115">
        <f t="shared" si="350"/>
        <v>1.0068371472522089</v>
      </c>
      <c r="I11208" s="115">
        <f t="shared" si="351"/>
        <v>219.2758</v>
      </c>
    </row>
    <row r="11209" spans="1:9" hidden="1">
      <c r="A11209" s="115" t="s">
        <v>29408</v>
      </c>
      <c r="B11209" s="115" t="s">
        <v>29409</v>
      </c>
      <c r="C11209" s="115" t="s">
        <v>27825</v>
      </c>
      <c r="D11209" s="115" t="s">
        <v>2038</v>
      </c>
      <c r="E11209" s="115">
        <v>421.4033</v>
      </c>
      <c r="F11209" s="674">
        <v>293.83600000000001</v>
      </c>
      <c r="G11209" s="674">
        <v>295.84500000000003</v>
      </c>
      <c r="H11209" s="115">
        <f t="shared" si="350"/>
        <v>1.0068371472522089</v>
      </c>
      <c r="I11209" s="115">
        <f t="shared" si="351"/>
        <v>424.28449999999998</v>
      </c>
    </row>
    <row r="11210" spans="1:9" hidden="1">
      <c r="A11210" s="115" t="s">
        <v>29410</v>
      </c>
      <c r="B11210" s="115" t="s">
        <v>29411</v>
      </c>
      <c r="C11210" s="115" t="s">
        <v>27828</v>
      </c>
      <c r="D11210" s="115" t="s">
        <v>2038</v>
      </c>
      <c r="E11210" s="115">
        <v>513.06780000000003</v>
      </c>
      <c r="F11210" s="674">
        <v>293.83600000000001</v>
      </c>
      <c r="G11210" s="674">
        <v>295.84500000000003</v>
      </c>
      <c r="H11210" s="115">
        <f t="shared" si="350"/>
        <v>1.0068371472522089</v>
      </c>
      <c r="I11210" s="115">
        <f t="shared" si="351"/>
        <v>516.57569999999998</v>
      </c>
    </row>
    <row r="11211" spans="1:9" hidden="1">
      <c r="A11211" s="115" t="s">
        <v>29412</v>
      </c>
      <c r="B11211" s="115" t="s">
        <v>29413</v>
      </c>
      <c r="C11211" s="115" t="s">
        <v>27831</v>
      </c>
      <c r="D11211" s="115" t="s">
        <v>2038</v>
      </c>
      <c r="E11211" s="115">
        <v>552.5385</v>
      </c>
      <c r="F11211" s="674">
        <v>293.83600000000001</v>
      </c>
      <c r="G11211" s="674">
        <v>295.84500000000003</v>
      </c>
      <c r="H11211" s="115">
        <f t="shared" si="350"/>
        <v>1.0068371472522089</v>
      </c>
      <c r="I11211" s="115">
        <f t="shared" si="351"/>
        <v>556.31629999999996</v>
      </c>
    </row>
    <row r="11212" spans="1:9" hidden="1">
      <c r="A11212" s="115" t="s">
        <v>29414</v>
      </c>
      <c r="B11212" s="115" t="s">
        <v>29415</v>
      </c>
      <c r="C11212" s="115" t="s">
        <v>27834</v>
      </c>
      <c r="D11212" s="115" t="s">
        <v>2038</v>
      </c>
      <c r="E11212" s="115">
        <v>687.154</v>
      </c>
      <c r="F11212" s="674">
        <v>293.83600000000001</v>
      </c>
      <c r="G11212" s="674">
        <v>295.84500000000003</v>
      </c>
      <c r="H11212" s="115">
        <f t="shared" si="350"/>
        <v>1.0068371472522089</v>
      </c>
      <c r="I11212" s="115">
        <f t="shared" si="351"/>
        <v>691.85220000000004</v>
      </c>
    </row>
    <row r="11213" spans="1:9" hidden="1">
      <c r="A11213" s="115" t="s">
        <v>29416</v>
      </c>
      <c r="B11213" s="115" t="s">
        <v>29417</v>
      </c>
      <c r="C11213" s="115" t="s">
        <v>27837</v>
      </c>
      <c r="D11213" s="115" t="s">
        <v>1242</v>
      </c>
      <c r="E11213" s="115">
        <v>89.955399999999997</v>
      </c>
      <c r="F11213" s="674">
        <v>293.83600000000001</v>
      </c>
      <c r="G11213" s="674">
        <v>295.84500000000003</v>
      </c>
      <c r="H11213" s="115">
        <f t="shared" si="350"/>
        <v>1.0068371472522089</v>
      </c>
      <c r="I11213" s="115">
        <f t="shared" si="351"/>
        <v>90.570400000000006</v>
      </c>
    </row>
    <row r="11214" spans="1:9" hidden="1">
      <c r="A11214" s="115" t="s">
        <v>29418</v>
      </c>
      <c r="B11214" s="115" t="s">
        <v>29419</v>
      </c>
      <c r="C11214" s="115" t="s">
        <v>27840</v>
      </c>
      <c r="D11214" s="115" t="s">
        <v>1242</v>
      </c>
      <c r="E11214" s="115">
        <v>97.463300000000004</v>
      </c>
      <c r="F11214" s="674">
        <v>293.83600000000001</v>
      </c>
      <c r="G11214" s="674">
        <v>295.84500000000003</v>
      </c>
      <c r="H11214" s="115">
        <f t="shared" si="350"/>
        <v>1.0068371472522089</v>
      </c>
      <c r="I11214" s="115">
        <f t="shared" si="351"/>
        <v>98.1297</v>
      </c>
    </row>
    <row r="11215" spans="1:9" hidden="1">
      <c r="A11215" s="115" t="s">
        <v>29420</v>
      </c>
      <c r="B11215" s="115" t="s">
        <v>29421</v>
      </c>
      <c r="C11215" s="115" t="s">
        <v>27843</v>
      </c>
      <c r="D11215" s="115" t="s">
        <v>1242</v>
      </c>
      <c r="E11215" s="115">
        <v>126.09990000000001</v>
      </c>
      <c r="F11215" s="674">
        <v>293.83600000000001</v>
      </c>
      <c r="G11215" s="674">
        <v>295.84500000000003</v>
      </c>
      <c r="H11215" s="115">
        <f t="shared" si="350"/>
        <v>1.0068371472522089</v>
      </c>
      <c r="I11215" s="115">
        <f t="shared" si="351"/>
        <v>126.96210000000001</v>
      </c>
    </row>
    <row r="11216" spans="1:9" hidden="1">
      <c r="A11216" s="115" t="s">
        <v>29422</v>
      </c>
      <c r="B11216" s="115" t="s">
        <v>29423</v>
      </c>
      <c r="C11216" s="115" t="s">
        <v>27846</v>
      </c>
      <c r="D11216" s="115" t="s">
        <v>1242</v>
      </c>
      <c r="E11216" s="115">
        <v>42.068100000000001</v>
      </c>
      <c r="F11216" s="674">
        <v>293.83600000000001</v>
      </c>
      <c r="G11216" s="674">
        <v>295.84500000000003</v>
      </c>
      <c r="H11216" s="115">
        <f t="shared" si="350"/>
        <v>1.0068371472522089</v>
      </c>
      <c r="I11216" s="115">
        <f t="shared" si="351"/>
        <v>42.355699999999999</v>
      </c>
    </row>
    <row r="11217" spans="1:9" hidden="1">
      <c r="A11217" s="115" t="s">
        <v>29424</v>
      </c>
      <c r="B11217" s="115" t="s">
        <v>29425</v>
      </c>
      <c r="C11217" s="115" t="s">
        <v>27849</v>
      </c>
      <c r="D11217" s="115" t="s">
        <v>1242</v>
      </c>
      <c r="E11217" s="115">
        <v>79.570599999999999</v>
      </c>
      <c r="F11217" s="674">
        <v>293.83600000000001</v>
      </c>
      <c r="G11217" s="674">
        <v>295.84500000000003</v>
      </c>
      <c r="H11217" s="115">
        <f t="shared" si="350"/>
        <v>1.0068371472522089</v>
      </c>
      <c r="I11217" s="115">
        <f t="shared" si="351"/>
        <v>80.114599999999996</v>
      </c>
    </row>
    <row r="11218" spans="1:9" hidden="1">
      <c r="A11218" s="115" t="s">
        <v>29426</v>
      </c>
      <c r="B11218" s="115" t="s">
        <v>29427</v>
      </c>
      <c r="C11218" s="115" t="s">
        <v>27852</v>
      </c>
      <c r="D11218" s="115" t="s">
        <v>2038</v>
      </c>
      <c r="E11218" s="115">
        <v>502.9341</v>
      </c>
      <c r="F11218" s="674">
        <v>293.83600000000001</v>
      </c>
      <c r="G11218" s="674">
        <v>295.84500000000003</v>
      </c>
      <c r="H11218" s="115">
        <f t="shared" si="350"/>
        <v>1.0068371472522089</v>
      </c>
      <c r="I11218" s="115">
        <f t="shared" si="351"/>
        <v>506.37270000000001</v>
      </c>
    </row>
    <row r="11219" spans="1:9" hidden="1">
      <c r="A11219" s="115" t="s">
        <v>29428</v>
      </c>
      <c r="B11219" s="115" t="s">
        <v>29429</v>
      </c>
      <c r="C11219" s="115" t="s">
        <v>27855</v>
      </c>
      <c r="D11219" s="115" t="s">
        <v>2038</v>
      </c>
      <c r="E11219" s="115">
        <v>517.66110000000003</v>
      </c>
      <c r="F11219" s="674">
        <v>293.83600000000001</v>
      </c>
      <c r="G11219" s="674">
        <v>295.84500000000003</v>
      </c>
      <c r="H11219" s="115">
        <f t="shared" si="350"/>
        <v>1.0068371472522089</v>
      </c>
      <c r="I11219" s="115">
        <f t="shared" si="351"/>
        <v>521.20039999999995</v>
      </c>
    </row>
    <row r="11220" spans="1:9" hidden="1">
      <c r="A11220" s="115" t="s">
        <v>29430</v>
      </c>
      <c r="B11220" s="115" t="s">
        <v>29431</v>
      </c>
      <c r="C11220" s="115" t="s">
        <v>27858</v>
      </c>
      <c r="D11220" s="115" t="s">
        <v>1242</v>
      </c>
      <c r="E11220" s="115">
        <v>81.129800000000003</v>
      </c>
      <c r="F11220" s="674">
        <v>293.83600000000001</v>
      </c>
      <c r="G11220" s="674">
        <v>295.84500000000003</v>
      </c>
      <c r="H11220" s="115">
        <f t="shared" si="350"/>
        <v>1.0068371472522089</v>
      </c>
      <c r="I11220" s="115">
        <f t="shared" si="351"/>
        <v>81.6845</v>
      </c>
    </row>
    <row r="11221" spans="1:9" hidden="1">
      <c r="A11221" s="115" t="s">
        <v>29432</v>
      </c>
      <c r="B11221" s="115" t="s">
        <v>29433</v>
      </c>
      <c r="C11221" s="115" t="s">
        <v>27861</v>
      </c>
      <c r="D11221" s="115" t="s">
        <v>2038</v>
      </c>
      <c r="E11221" s="115">
        <v>486.88409999999999</v>
      </c>
      <c r="F11221" s="674">
        <v>293.83600000000001</v>
      </c>
      <c r="G11221" s="674">
        <v>295.84500000000003</v>
      </c>
      <c r="H11221" s="115">
        <f t="shared" si="350"/>
        <v>1.0068371472522089</v>
      </c>
      <c r="I11221" s="115">
        <f t="shared" si="351"/>
        <v>490.21300000000002</v>
      </c>
    </row>
    <row r="11222" spans="1:9" hidden="1">
      <c r="A11222" s="115" t="s">
        <v>29434</v>
      </c>
      <c r="B11222" s="115" t="s">
        <v>29435</v>
      </c>
      <c r="C11222" s="115" t="s">
        <v>27864</v>
      </c>
      <c r="D11222" s="115" t="s">
        <v>2038</v>
      </c>
      <c r="E11222" s="115">
        <v>517.66110000000003</v>
      </c>
      <c r="F11222" s="674">
        <v>293.83600000000001</v>
      </c>
      <c r="G11222" s="674">
        <v>295.84500000000003</v>
      </c>
      <c r="H11222" s="115">
        <f t="shared" si="350"/>
        <v>1.0068371472522089</v>
      </c>
      <c r="I11222" s="115">
        <f t="shared" si="351"/>
        <v>521.20039999999995</v>
      </c>
    </row>
    <row r="11223" spans="1:9" hidden="1">
      <c r="A11223" s="115" t="s">
        <v>29436</v>
      </c>
      <c r="B11223" s="115" t="s">
        <v>29437</v>
      </c>
      <c r="C11223" s="115" t="s">
        <v>27867</v>
      </c>
      <c r="D11223" s="115" t="s">
        <v>2038</v>
      </c>
      <c r="E11223" s="115">
        <v>726.63610000000006</v>
      </c>
      <c r="F11223" s="674">
        <v>293.83600000000001</v>
      </c>
      <c r="G11223" s="674">
        <v>295.84500000000003</v>
      </c>
      <c r="H11223" s="115">
        <f t="shared" si="350"/>
        <v>1.0068371472522089</v>
      </c>
      <c r="I11223" s="115">
        <f t="shared" si="351"/>
        <v>731.60419999999999</v>
      </c>
    </row>
    <row r="11224" spans="1:9" hidden="1">
      <c r="A11224" s="115" t="s">
        <v>29438</v>
      </c>
      <c r="B11224" s="115" t="s">
        <v>29439</v>
      </c>
      <c r="C11224" s="115" t="s">
        <v>27870</v>
      </c>
      <c r="D11224" s="115" t="s">
        <v>2038</v>
      </c>
      <c r="E11224" s="115">
        <v>1080.1351</v>
      </c>
      <c r="F11224" s="674">
        <v>293.83600000000001</v>
      </c>
      <c r="G11224" s="674">
        <v>295.84500000000003</v>
      </c>
      <c r="H11224" s="115">
        <f t="shared" si="350"/>
        <v>1.0068371472522089</v>
      </c>
      <c r="I11224" s="115">
        <f t="shared" si="351"/>
        <v>1087.5201</v>
      </c>
    </row>
    <row r="11225" spans="1:9" hidden="1">
      <c r="A11225" s="115" t="s">
        <v>29440</v>
      </c>
      <c r="B11225" s="115" t="s">
        <v>29441</v>
      </c>
      <c r="C11225" s="115" t="s">
        <v>27873</v>
      </c>
      <c r="D11225" s="115" t="s">
        <v>2038</v>
      </c>
      <c r="E11225" s="115">
        <v>1101.6106</v>
      </c>
      <c r="F11225" s="674">
        <v>293.83600000000001</v>
      </c>
      <c r="G11225" s="674">
        <v>295.84500000000003</v>
      </c>
      <c r="H11225" s="115">
        <f t="shared" si="350"/>
        <v>1.0068371472522089</v>
      </c>
      <c r="I11225" s="115">
        <f t="shared" si="351"/>
        <v>1109.1424999999999</v>
      </c>
    </row>
    <row r="11226" spans="1:9" hidden="1">
      <c r="A11226" s="115" t="s">
        <v>29442</v>
      </c>
      <c r="B11226" s="115" t="s">
        <v>29443</v>
      </c>
      <c r="C11226" s="115" t="s">
        <v>27876</v>
      </c>
      <c r="D11226" s="115" t="s">
        <v>2038</v>
      </c>
      <c r="E11226" s="115">
        <v>35.932000000000002</v>
      </c>
      <c r="F11226" s="674">
        <v>293.83600000000001</v>
      </c>
      <c r="G11226" s="674">
        <v>295.84500000000003</v>
      </c>
      <c r="H11226" s="115">
        <f t="shared" si="350"/>
        <v>1.0068371472522089</v>
      </c>
      <c r="I11226" s="115">
        <f t="shared" si="351"/>
        <v>36.177700000000002</v>
      </c>
    </row>
    <row r="11227" spans="1:9" hidden="1">
      <c r="A11227" s="115" t="s">
        <v>29444</v>
      </c>
      <c r="B11227" s="115" t="s">
        <v>29445</v>
      </c>
      <c r="C11227" s="115" t="s">
        <v>27879</v>
      </c>
      <c r="D11227" s="115" t="s">
        <v>2038</v>
      </c>
      <c r="E11227" s="115">
        <v>1205.2945999999999</v>
      </c>
      <c r="F11227" s="674">
        <v>293.83600000000001</v>
      </c>
      <c r="G11227" s="674">
        <v>295.84500000000003</v>
      </c>
      <c r="H11227" s="115">
        <f t="shared" si="350"/>
        <v>1.0068371472522089</v>
      </c>
      <c r="I11227" s="115">
        <f t="shared" si="351"/>
        <v>1213.5354</v>
      </c>
    </row>
    <row r="11228" spans="1:9" hidden="1">
      <c r="A11228" s="115" t="s">
        <v>29446</v>
      </c>
      <c r="B11228" s="115" t="s">
        <v>29447</v>
      </c>
      <c r="C11228" s="115" t="s">
        <v>27882</v>
      </c>
      <c r="D11228" s="115" t="s">
        <v>2038</v>
      </c>
      <c r="E11228" s="115">
        <v>250.04910000000001</v>
      </c>
      <c r="F11228" s="674">
        <v>293.83600000000001</v>
      </c>
      <c r="G11228" s="674">
        <v>295.84500000000003</v>
      </c>
      <c r="H11228" s="115">
        <f t="shared" si="350"/>
        <v>1.0068371472522089</v>
      </c>
      <c r="I11228" s="115">
        <f t="shared" si="351"/>
        <v>251.7587</v>
      </c>
    </row>
    <row r="11229" spans="1:9" hidden="1">
      <c r="A11229" s="115" t="s">
        <v>29448</v>
      </c>
      <c r="B11229" s="115" t="s">
        <v>29449</v>
      </c>
      <c r="C11229" s="115" t="s">
        <v>27885</v>
      </c>
      <c r="D11229" s="115" t="s">
        <v>2038</v>
      </c>
      <c r="E11229" s="115">
        <v>156.67179999999999</v>
      </c>
      <c r="F11229" s="674">
        <v>293.83600000000001</v>
      </c>
      <c r="G11229" s="674">
        <v>295.84500000000003</v>
      </c>
      <c r="H11229" s="115">
        <f t="shared" si="350"/>
        <v>1.0068371472522089</v>
      </c>
      <c r="I11229" s="115">
        <f t="shared" si="351"/>
        <v>157.74299999999999</v>
      </c>
    </row>
    <row r="11230" spans="1:9" hidden="1">
      <c r="A11230" s="115" t="s">
        <v>29450</v>
      </c>
      <c r="B11230" s="115" t="s">
        <v>29451</v>
      </c>
      <c r="C11230" s="115" t="s">
        <v>27888</v>
      </c>
      <c r="D11230" s="115" t="s">
        <v>2038</v>
      </c>
      <c r="E11230" s="115">
        <v>172.81190000000001</v>
      </c>
      <c r="F11230" s="674">
        <v>293.83600000000001</v>
      </c>
      <c r="G11230" s="674">
        <v>295.84500000000003</v>
      </c>
      <c r="H11230" s="115">
        <f t="shared" si="350"/>
        <v>1.0068371472522089</v>
      </c>
      <c r="I11230" s="115">
        <f t="shared" si="351"/>
        <v>173.99340000000001</v>
      </c>
    </row>
    <row r="11231" spans="1:9" hidden="1">
      <c r="A11231" s="115" t="s">
        <v>29452</v>
      </c>
      <c r="B11231" s="115" t="s">
        <v>29453</v>
      </c>
      <c r="C11231" s="115" t="s">
        <v>27891</v>
      </c>
      <c r="D11231" s="115" t="s">
        <v>2038</v>
      </c>
      <c r="E11231" s="115">
        <v>67.876999999999995</v>
      </c>
      <c r="F11231" s="674">
        <v>293.83600000000001</v>
      </c>
      <c r="G11231" s="674">
        <v>295.84500000000003</v>
      </c>
      <c r="H11231" s="115">
        <f t="shared" si="350"/>
        <v>1.0068371472522089</v>
      </c>
      <c r="I11231" s="115">
        <f t="shared" si="351"/>
        <v>68.341099999999997</v>
      </c>
    </row>
    <row r="11232" spans="1:9" hidden="1">
      <c r="A11232" s="115" t="s">
        <v>29454</v>
      </c>
      <c r="B11232" s="115" t="s">
        <v>29455</v>
      </c>
      <c r="C11232" s="115" t="s">
        <v>27894</v>
      </c>
      <c r="D11232" s="115" t="s">
        <v>2038</v>
      </c>
      <c r="E11232" s="115">
        <v>76.923599999999993</v>
      </c>
      <c r="F11232" s="674">
        <v>293.83600000000001</v>
      </c>
      <c r="G11232" s="674">
        <v>295.84500000000003</v>
      </c>
      <c r="H11232" s="115">
        <f t="shared" si="350"/>
        <v>1.0068371472522089</v>
      </c>
      <c r="I11232" s="115">
        <f t="shared" si="351"/>
        <v>77.4495</v>
      </c>
    </row>
    <row r="11233" spans="1:9" hidden="1">
      <c r="A11233" s="115" t="s">
        <v>29456</v>
      </c>
      <c r="B11233" s="115" t="s">
        <v>29457</v>
      </c>
      <c r="C11233" s="115" t="s">
        <v>27897</v>
      </c>
      <c r="D11233" s="115" t="s">
        <v>2038</v>
      </c>
      <c r="E11233" s="115">
        <v>57.227499999999999</v>
      </c>
      <c r="F11233" s="674">
        <v>293.83600000000001</v>
      </c>
      <c r="G11233" s="674">
        <v>295.84500000000003</v>
      </c>
      <c r="H11233" s="115">
        <f t="shared" si="350"/>
        <v>1.0068371472522089</v>
      </c>
      <c r="I11233" s="115">
        <f t="shared" si="351"/>
        <v>57.6188</v>
      </c>
    </row>
    <row r="11234" spans="1:9" hidden="1">
      <c r="A11234" s="115" t="s">
        <v>29458</v>
      </c>
      <c r="B11234" s="115" t="s">
        <v>29459</v>
      </c>
      <c r="C11234" s="115" t="s">
        <v>27900</v>
      </c>
      <c r="D11234" s="115" t="s">
        <v>2038</v>
      </c>
      <c r="E11234" s="115">
        <v>59</v>
      </c>
      <c r="F11234" s="674">
        <v>293.83600000000001</v>
      </c>
      <c r="G11234" s="674">
        <v>295.84500000000003</v>
      </c>
      <c r="H11234" s="115">
        <f t="shared" si="350"/>
        <v>1.0068371472522089</v>
      </c>
      <c r="I11234" s="115">
        <f t="shared" si="351"/>
        <v>59.403399999999998</v>
      </c>
    </row>
    <row r="11235" spans="1:9" hidden="1">
      <c r="A11235" s="115" t="s">
        <v>29460</v>
      </c>
      <c r="B11235" s="115" t="s">
        <v>29461</v>
      </c>
      <c r="C11235" s="115" t="s">
        <v>27903</v>
      </c>
      <c r="D11235" s="115" t="s">
        <v>2038</v>
      </c>
      <c r="E11235" s="115">
        <v>168.64</v>
      </c>
      <c r="F11235" s="674">
        <v>293.83600000000001</v>
      </c>
      <c r="G11235" s="674">
        <v>295.84500000000003</v>
      </c>
      <c r="H11235" s="115">
        <f t="shared" si="350"/>
        <v>1.0068371472522089</v>
      </c>
      <c r="I11235" s="115">
        <f t="shared" si="351"/>
        <v>169.79300000000001</v>
      </c>
    </row>
    <row r="11236" spans="1:9" hidden="1">
      <c r="A11236" s="115" t="s">
        <v>29462</v>
      </c>
      <c r="B11236" s="115" t="s">
        <v>29463</v>
      </c>
      <c r="C11236" s="115" t="s">
        <v>27906</v>
      </c>
      <c r="D11236" s="115" t="s">
        <v>2038</v>
      </c>
      <c r="E11236" s="115">
        <v>116.62690000000001</v>
      </c>
      <c r="F11236" s="674">
        <v>293.83600000000001</v>
      </c>
      <c r="G11236" s="674">
        <v>295.84500000000003</v>
      </c>
      <c r="H11236" s="115">
        <f t="shared" si="350"/>
        <v>1.0068371472522089</v>
      </c>
      <c r="I11236" s="115">
        <f t="shared" si="351"/>
        <v>117.4243</v>
      </c>
    </row>
    <row r="11237" spans="1:9" hidden="1">
      <c r="A11237" s="115" t="s">
        <v>29464</v>
      </c>
      <c r="B11237" s="115" t="s">
        <v>29465</v>
      </c>
      <c r="C11237" s="115" t="s">
        <v>27909</v>
      </c>
      <c r="D11237" s="115" t="s">
        <v>2038</v>
      </c>
      <c r="E11237" s="115">
        <v>179.20590000000001</v>
      </c>
      <c r="F11237" s="674">
        <v>293.83600000000001</v>
      </c>
      <c r="G11237" s="674">
        <v>295.84500000000003</v>
      </c>
      <c r="H11237" s="115">
        <f t="shared" si="350"/>
        <v>1.0068371472522089</v>
      </c>
      <c r="I11237" s="115">
        <f t="shared" si="351"/>
        <v>180.43119999999999</v>
      </c>
    </row>
    <row r="11238" spans="1:9" hidden="1">
      <c r="A11238" s="115" t="s">
        <v>29466</v>
      </c>
      <c r="B11238" s="115" t="s">
        <v>29467</v>
      </c>
      <c r="C11238" s="115" t="s">
        <v>27912</v>
      </c>
      <c r="D11238" s="115" t="s">
        <v>2038</v>
      </c>
      <c r="E11238" s="115">
        <v>151.59370000000001</v>
      </c>
      <c r="F11238" s="674">
        <v>293.83600000000001</v>
      </c>
      <c r="G11238" s="674">
        <v>295.84500000000003</v>
      </c>
      <c r="H11238" s="115">
        <f t="shared" si="350"/>
        <v>1.0068371472522089</v>
      </c>
      <c r="I11238" s="115">
        <f t="shared" si="351"/>
        <v>152.6302</v>
      </c>
    </row>
    <row r="11239" spans="1:9" hidden="1">
      <c r="A11239" s="115" t="s">
        <v>29468</v>
      </c>
      <c r="B11239" s="115" t="s">
        <v>29469</v>
      </c>
      <c r="C11239" s="115" t="s">
        <v>27915</v>
      </c>
      <c r="D11239" s="115" t="s">
        <v>2038</v>
      </c>
      <c r="E11239" s="115">
        <v>121.21939999999999</v>
      </c>
      <c r="F11239" s="674">
        <v>293.83600000000001</v>
      </c>
      <c r="G11239" s="674">
        <v>295.84500000000003</v>
      </c>
      <c r="H11239" s="115">
        <f t="shared" si="350"/>
        <v>1.0068371472522089</v>
      </c>
      <c r="I11239" s="115">
        <f t="shared" si="351"/>
        <v>122.04819999999999</v>
      </c>
    </row>
    <row r="11240" spans="1:9" hidden="1">
      <c r="A11240" s="115" t="s">
        <v>29470</v>
      </c>
      <c r="B11240" s="115" t="s">
        <v>29471</v>
      </c>
      <c r="C11240" s="115" t="s">
        <v>27918</v>
      </c>
      <c r="D11240" s="115" t="s">
        <v>2038</v>
      </c>
      <c r="E11240" s="115">
        <v>155.6626</v>
      </c>
      <c r="F11240" s="674">
        <v>293.83600000000001</v>
      </c>
      <c r="G11240" s="674">
        <v>295.84500000000003</v>
      </c>
      <c r="H11240" s="115">
        <f t="shared" si="350"/>
        <v>1.0068371472522089</v>
      </c>
      <c r="I11240" s="115">
        <f t="shared" si="351"/>
        <v>156.7269</v>
      </c>
    </row>
    <row r="11241" spans="1:9" hidden="1">
      <c r="A11241" s="115" t="s">
        <v>29472</v>
      </c>
      <c r="B11241" s="115" t="s">
        <v>29473</v>
      </c>
      <c r="C11241" s="115" t="s">
        <v>27921</v>
      </c>
      <c r="D11241" s="115" t="s">
        <v>2038</v>
      </c>
      <c r="E11241" s="115">
        <v>190.10579999999999</v>
      </c>
      <c r="F11241" s="674">
        <v>293.83600000000001</v>
      </c>
      <c r="G11241" s="674">
        <v>295.84500000000003</v>
      </c>
      <c r="H11241" s="115">
        <f t="shared" si="350"/>
        <v>1.0068371472522089</v>
      </c>
      <c r="I11241" s="115">
        <f t="shared" si="351"/>
        <v>191.40559999999999</v>
      </c>
    </row>
    <row r="11242" spans="1:9" hidden="1">
      <c r="A11242" s="115" t="s">
        <v>29474</v>
      </c>
      <c r="B11242" s="115" t="s">
        <v>29475</v>
      </c>
      <c r="C11242" s="115" t="s">
        <v>27924</v>
      </c>
      <c r="D11242" s="115" t="s">
        <v>2038</v>
      </c>
      <c r="E11242" s="115">
        <v>40.666800000000002</v>
      </c>
      <c r="F11242" s="674">
        <v>293.83600000000001</v>
      </c>
      <c r="G11242" s="674">
        <v>295.84500000000003</v>
      </c>
      <c r="H11242" s="115">
        <f t="shared" si="350"/>
        <v>1.0068371472522089</v>
      </c>
      <c r="I11242" s="115">
        <f t="shared" si="351"/>
        <v>40.944800000000001</v>
      </c>
    </row>
    <row r="11243" spans="1:9" hidden="1">
      <c r="A11243" s="115" t="s">
        <v>29476</v>
      </c>
      <c r="B11243" s="115" t="s">
        <v>29477</v>
      </c>
      <c r="C11243" s="115" t="s">
        <v>27927</v>
      </c>
      <c r="D11243" s="115" t="s">
        <v>2038</v>
      </c>
      <c r="E11243" s="115">
        <v>37.230699999999999</v>
      </c>
      <c r="F11243" s="674">
        <v>293.83600000000001</v>
      </c>
      <c r="G11243" s="674">
        <v>295.84500000000003</v>
      </c>
      <c r="H11243" s="115">
        <f t="shared" si="350"/>
        <v>1.0068371472522089</v>
      </c>
      <c r="I11243" s="115">
        <f t="shared" si="351"/>
        <v>37.485300000000002</v>
      </c>
    </row>
    <row r="11244" spans="1:9" hidden="1">
      <c r="A11244" s="115" t="s">
        <v>29478</v>
      </c>
      <c r="B11244" s="115" t="s">
        <v>29479</v>
      </c>
      <c r="C11244" s="115" t="s">
        <v>27930</v>
      </c>
      <c r="D11244" s="115" t="s">
        <v>2038</v>
      </c>
      <c r="E11244" s="115">
        <v>54.651600000000002</v>
      </c>
      <c r="F11244" s="674">
        <v>293.83600000000001</v>
      </c>
      <c r="G11244" s="674">
        <v>295.84500000000003</v>
      </c>
      <c r="H11244" s="115">
        <f t="shared" si="350"/>
        <v>1.0068371472522089</v>
      </c>
      <c r="I11244" s="115">
        <f t="shared" si="351"/>
        <v>55.025300000000001</v>
      </c>
    </row>
    <row r="11245" spans="1:9" hidden="1">
      <c r="A11245" s="115" t="s">
        <v>29480</v>
      </c>
      <c r="B11245" s="115" t="s">
        <v>29481</v>
      </c>
      <c r="C11245" s="115" t="s">
        <v>27933</v>
      </c>
      <c r="D11245" s="115" t="s">
        <v>2038</v>
      </c>
      <c r="E11245" s="115">
        <v>58.924900000000001</v>
      </c>
      <c r="F11245" s="674">
        <v>293.83600000000001</v>
      </c>
      <c r="G11245" s="674">
        <v>295.84500000000003</v>
      </c>
      <c r="H11245" s="115">
        <f t="shared" si="350"/>
        <v>1.0068371472522089</v>
      </c>
      <c r="I11245" s="115">
        <f t="shared" si="351"/>
        <v>59.327800000000003</v>
      </c>
    </row>
    <row r="11246" spans="1:9" hidden="1">
      <c r="A11246" s="115" t="s">
        <v>29482</v>
      </c>
      <c r="B11246" s="115" t="s">
        <v>29483</v>
      </c>
      <c r="C11246" s="115" t="s">
        <v>27936</v>
      </c>
      <c r="D11246" s="115" t="s">
        <v>2038</v>
      </c>
      <c r="E11246" s="115">
        <v>54.092799999999997</v>
      </c>
      <c r="F11246" s="674">
        <v>293.83600000000001</v>
      </c>
      <c r="G11246" s="674">
        <v>295.84500000000003</v>
      </c>
      <c r="H11246" s="115">
        <f t="shared" si="350"/>
        <v>1.0068371472522089</v>
      </c>
      <c r="I11246" s="115">
        <f t="shared" si="351"/>
        <v>54.462600000000002</v>
      </c>
    </row>
    <row r="11247" spans="1:9" hidden="1">
      <c r="A11247" s="115" t="s">
        <v>29484</v>
      </c>
      <c r="B11247" s="115" t="s">
        <v>29485</v>
      </c>
      <c r="C11247" s="115" t="s">
        <v>27939</v>
      </c>
      <c r="D11247" s="115" t="s">
        <v>2038</v>
      </c>
      <c r="E11247" s="115">
        <v>49.853999999999999</v>
      </c>
      <c r="F11247" s="674">
        <v>293.83600000000001</v>
      </c>
      <c r="G11247" s="674">
        <v>295.84500000000003</v>
      </c>
      <c r="H11247" s="115">
        <f t="shared" si="350"/>
        <v>1.0068371472522089</v>
      </c>
      <c r="I11247" s="115">
        <f t="shared" si="351"/>
        <v>50.194899999999997</v>
      </c>
    </row>
    <row r="11248" spans="1:9" hidden="1">
      <c r="A11248" s="115" t="s">
        <v>29486</v>
      </c>
      <c r="B11248" s="115" t="s">
        <v>29487</v>
      </c>
      <c r="C11248" s="115" t="s">
        <v>27942</v>
      </c>
      <c r="D11248" s="115" t="s">
        <v>1242</v>
      </c>
      <c r="E11248" s="115">
        <v>19.0596</v>
      </c>
      <c r="F11248" s="674">
        <v>293.83600000000001</v>
      </c>
      <c r="G11248" s="674">
        <v>295.84500000000003</v>
      </c>
      <c r="H11248" s="115">
        <f t="shared" si="350"/>
        <v>1.0068371472522089</v>
      </c>
      <c r="I11248" s="115">
        <f t="shared" si="351"/>
        <v>19.189900000000002</v>
      </c>
    </row>
    <row r="11249" spans="1:9" hidden="1">
      <c r="A11249" s="115" t="s">
        <v>29488</v>
      </c>
      <c r="B11249" s="115" t="s">
        <v>29489</v>
      </c>
      <c r="C11249" s="115" t="s">
        <v>27945</v>
      </c>
      <c r="D11249" s="115" t="s">
        <v>1242</v>
      </c>
      <c r="E11249" s="115">
        <v>26.271599999999999</v>
      </c>
      <c r="F11249" s="674">
        <v>293.83600000000001</v>
      </c>
      <c r="G11249" s="674">
        <v>295.84500000000003</v>
      </c>
      <c r="H11249" s="115">
        <f t="shared" si="350"/>
        <v>1.0068371472522089</v>
      </c>
      <c r="I11249" s="115">
        <f t="shared" si="351"/>
        <v>26.4512</v>
      </c>
    </row>
    <row r="11250" spans="1:9" hidden="1">
      <c r="A11250" s="115" t="s">
        <v>29490</v>
      </c>
      <c r="B11250" s="115" t="s">
        <v>29491</v>
      </c>
      <c r="C11250" s="115" t="s">
        <v>27948</v>
      </c>
      <c r="D11250" s="115" t="s">
        <v>1242</v>
      </c>
      <c r="E11250" s="115">
        <v>15.365</v>
      </c>
      <c r="F11250" s="674">
        <v>293.83600000000001</v>
      </c>
      <c r="G11250" s="674">
        <v>295.84500000000003</v>
      </c>
      <c r="H11250" s="115">
        <f t="shared" si="350"/>
        <v>1.0068371472522089</v>
      </c>
      <c r="I11250" s="115">
        <f t="shared" si="351"/>
        <v>15.4701</v>
      </c>
    </row>
    <row r="11251" spans="1:9" hidden="1">
      <c r="A11251" s="115" t="s">
        <v>29492</v>
      </c>
      <c r="B11251" s="115" t="s">
        <v>29493</v>
      </c>
      <c r="C11251" s="115" t="s">
        <v>27951</v>
      </c>
      <c r="D11251" s="115" t="s">
        <v>2038</v>
      </c>
      <c r="E11251" s="115">
        <v>37.523699999999998</v>
      </c>
      <c r="F11251" s="674">
        <v>293.83600000000001</v>
      </c>
      <c r="G11251" s="674">
        <v>295.84500000000003</v>
      </c>
      <c r="H11251" s="115">
        <f t="shared" si="350"/>
        <v>1.0068371472522089</v>
      </c>
      <c r="I11251" s="115">
        <f t="shared" si="351"/>
        <v>37.780299999999997</v>
      </c>
    </row>
    <row r="11252" spans="1:9" hidden="1">
      <c r="A11252" s="115" t="s">
        <v>29494</v>
      </c>
      <c r="B11252" s="115" t="s">
        <v>29495</v>
      </c>
      <c r="C11252" s="115" t="s">
        <v>27954</v>
      </c>
      <c r="D11252" s="115" t="s">
        <v>2038</v>
      </c>
      <c r="E11252" s="115">
        <v>65.736099999999993</v>
      </c>
      <c r="F11252" s="674">
        <v>293.83600000000001</v>
      </c>
      <c r="G11252" s="674">
        <v>295.84500000000003</v>
      </c>
      <c r="H11252" s="115">
        <f t="shared" si="350"/>
        <v>1.0068371472522089</v>
      </c>
      <c r="I11252" s="115">
        <f t="shared" si="351"/>
        <v>66.185500000000005</v>
      </c>
    </row>
    <row r="11253" spans="1:9" hidden="1">
      <c r="A11253" s="115" t="s">
        <v>29496</v>
      </c>
      <c r="B11253" s="115" t="s">
        <v>29497</v>
      </c>
      <c r="C11253" s="115" t="s">
        <v>27957</v>
      </c>
      <c r="D11253" s="115" t="s">
        <v>1242</v>
      </c>
      <c r="E11253" s="115">
        <v>16.381399999999999</v>
      </c>
      <c r="F11253" s="674">
        <v>293.83600000000001</v>
      </c>
      <c r="G11253" s="674">
        <v>295.84500000000003</v>
      </c>
      <c r="H11253" s="115">
        <f t="shared" si="350"/>
        <v>1.0068371472522089</v>
      </c>
      <c r="I11253" s="115">
        <f t="shared" si="351"/>
        <v>16.493400000000001</v>
      </c>
    </row>
    <row r="11254" spans="1:9" hidden="1">
      <c r="A11254" s="115" t="s">
        <v>29498</v>
      </c>
      <c r="B11254" s="115" t="s">
        <v>29499</v>
      </c>
      <c r="C11254" s="115" t="s">
        <v>27960</v>
      </c>
      <c r="D11254" s="115" t="s">
        <v>1242</v>
      </c>
      <c r="E11254" s="115">
        <v>18.2239</v>
      </c>
      <c r="F11254" s="674">
        <v>293.83600000000001</v>
      </c>
      <c r="G11254" s="674">
        <v>295.84500000000003</v>
      </c>
      <c r="H11254" s="115">
        <f t="shared" si="350"/>
        <v>1.0068371472522089</v>
      </c>
      <c r="I11254" s="115">
        <f t="shared" si="351"/>
        <v>18.348500000000001</v>
      </c>
    </row>
    <row r="11255" spans="1:9" hidden="1">
      <c r="A11255" s="115" t="s">
        <v>29500</v>
      </c>
      <c r="B11255" s="115" t="s">
        <v>29501</v>
      </c>
      <c r="C11255" s="115" t="s">
        <v>27963</v>
      </c>
      <c r="D11255" s="115" t="s">
        <v>2038</v>
      </c>
      <c r="E11255" s="115">
        <v>19.393799999999999</v>
      </c>
      <c r="F11255" s="674">
        <v>293.83600000000001</v>
      </c>
      <c r="G11255" s="674">
        <v>295.84500000000003</v>
      </c>
      <c r="H11255" s="115">
        <f t="shared" si="350"/>
        <v>1.0068371472522089</v>
      </c>
      <c r="I11255" s="115">
        <f t="shared" si="351"/>
        <v>19.526399999999999</v>
      </c>
    </row>
    <row r="11256" spans="1:9" hidden="1">
      <c r="A11256" s="115" t="s">
        <v>29502</v>
      </c>
      <c r="B11256" s="115" t="s">
        <v>29503</v>
      </c>
      <c r="C11256" s="115" t="s">
        <v>27966</v>
      </c>
      <c r="D11256" s="115" t="s">
        <v>2038</v>
      </c>
      <c r="E11256" s="115">
        <v>23.721699999999998</v>
      </c>
      <c r="F11256" s="674">
        <v>293.83600000000001</v>
      </c>
      <c r="G11256" s="674">
        <v>295.84500000000003</v>
      </c>
      <c r="H11256" s="115">
        <f t="shared" si="350"/>
        <v>1.0068371472522089</v>
      </c>
      <c r="I11256" s="115">
        <f t="shared" si="351"/>
        <v>23.883900000000001</v>
      </c>
    </row>
    <row r="11257" spans="1:9" hidden="1">
      <c r="A11257" s="115" t="s">
        <v>29504</v>
      </c>
      <c r="B11257" s="115" t="s">
        <v>29505</v>
      </c>
      <c r="C11257" s="115" t="s">
        <v>27969</v>
      </c>
      <c r="D11257" s="115" t="s">
        <v>2038</v>
      </c>
      <c r="E11257" s="115">
        <v>28.049700000000001</v>
      </c>
      <c r="F11257" s="674">
        <v>293.83600000000001</v>
      </c>
      <c r="G11257" s="674">
        <v>295.84500000000003</v>
      </c>
      <c r="H11257" s="115">
        <f t="shared" si="350"/>
        <v>1.0068371472522089</v>
      </c>
      <c r="I11257" s="115">
        <f t="shared" si="351"/>
        <v>28.241499999999998</v>
      </c>
    </row>
    <row r="11258" spans="1:9" hidden="1">
      <c r="A11258" s="115" t="s">
        <v>29506</v>
      </c>
      <c r="B11258" s="115" t="s">
        <v>29507</v>
      </c>
      <c r="C11258" s="115" t="s">
        <v>27972</v>
      </c>
      <c r="D11258" s="115" t="s">
        <v>2038</v>
      </c>
      <c r="E11258" s="115">
        <v>32.377699999999997</v>
      </c>
      <c r="F11258" s="674">
        <v>293.83600000000001</v>
      </c>
      <c r="G11258" s="674">
        <v>295.84500000000003</v>
      </c>
      <c r="H11258" s="115">
        <f t="shared" si="350"/>
        <v>1.0068371472522089</v>
      </c>
      <c r="I11258" s="115">
        <f t="shared" si="351"/>
        <v>32.5991</v>
      </c>
    </row>
    <row r="11259" spans="1:9" hidden="1">
      <c r="A11259" s="115" t="s">
        <v>29508</v>
      </c>
      <c r="B11259" s="115" t="s">
        <v>29509</v>
      </c>
      <c r="C11259" s="115" t="s">
        <v>27975</v>
      </c>
      <c r="D11259" s="115" t="s">
        <v>2038</v>
      </c>
      <c r="E11259" s="115">
        <v>36.7057</v>
      </c>
      <c r="F11259" s="674">
        <v>293.83600000000001</v>
      </c>
      <c r="G11259" s="674">
        <v>295.84500000000003</v>
      </c>
      <c r="H11259" s="115">
        <f t="shared" si="350"/>
        <v>1.0068371472522089</v>
      </c>
      <c r="I11259" s="115">
        <f t="shared" si="351"/>
        <v>36.956699999999998</v>
      </c>
    </row>
    <row r="11260" spans="1:9" hidden="1">
      <c r="A11260" s="115" t="s">
        <v>29510</v>
      </c>
      <c r="B11260" s="115" t="s">
        <v>29511</v>
      </c>
      <c r="C11260" s="115" t="s">
        <v>27978</v>
      </c>
      <c r="D11260" s="115" t="s">
        <v>2038</v>
      </c>
      <c r="E11260" s="115">
        <v>41.0336</v>
      </c>
      <c r="F11260" s="674">
        <v>293.83600000000001</v>
      </c>
      <c r="G11260" s="674">
        <v>295.84500000000003</v>
      </c>
      <c r="H11260" s="115">
        <f t="shared" si="350"/>
        <v>1.0068371472522089</v>
      </c>
      <c r="I11260" s="115">
        <f t="shared" si="351"/>
        <v>41.3142</v>
      </c>
    </row>
    <row r="11261" spans="1:9" hidden="1">
      <c r="A11261" s="115" t="s">
        <v>29512</v>
      </c>
      <c r="B11261" s="115" t="s">
        <v>29513</v>
      </c>
      <c r="C11261" s="115" t="s">
        <v>27981</v>
      </c>
      <c r="D11261" s="115" t="s">
        <v>2038</v>
      </c>
      <c r="E11261" s="115">
        <v>45.361699999999999</v>
      </c>
      <c r="F11261" s="674">
        <v>293.83600000000001</v>
      </c>
      <c r="G11261" s="674">
        <v>295.84500000000003</v>
      </c>
      <c r="H11261" s="115">
        <f t="shared" si="350"/>
        <v>1.0068371472522089</v>
      </c>
      <c r="I11261" s="115">
        <f t="shared" si="351"/>
        <v>45.671799999999998</v>
      </c>
    </row>
    <row r="11262" spans="1:9" hidden="1">
      <c r="A11262" s="115" t="s">
        <v>29514</v>
      </c>
      <c r="B11262" s="115" t="s">
        <v>29515</v>
      </c>
      <c r="C11262" s="115" t="s">
        <v>27984</v>
      </c>
      <c r="D11262" s="115" t="s">
        <v>2038</v>
      </c>
      <c r="E11262" s="115">
        <v>54.017600000000002</v>
      </c>
      <c r="F11262" s="674">
        <v>293.83600000000001</v>
      </c>
      <c r="G11262" s="674">
        <v>295.84500000000003</v>
      </c>
      <c r="H11262" s="115">
        <f t="shared" si="350"/>
        <v>1.0068371472522089</v>
      </c>
      <c r="I11262" s="115">
        <f t="shared" si="351"/>
        <v>54.386899999999997</v>
      </c>
    </row>
    <row r="11263" spans="1:9" hidden="1">
      <c r="A11263" s="115" t="s">
        <v>29516</v>
      </c>
      <c r="B11263" s="115" t="s">
        <v>29517</v>
      </c>
      <c r="C11263" s="115" t="s">
        <v>27987</v>
      </c>
      <c r="D11263" s="115" t="s">
        <v>2038</v>
      </c>
      <c r="E11263" s="115">
        <v>62.6736</v>
      </c>
      <c r="F11263" s="674">
        <v>293.83600000000001</v>
      </c>
      <c r="G11263" s="674">
        <v>295.84500000000003</v>
      </c>
      <c r="H11263" s="115">
        <f t="shared" si="350"/>
        <v>1.0068371472522089</v>
      </c>
      <c r="I11263" s="115">
        <f t="shared" si="351"/>
        <v>63.1021</v>
      </c>
    </row>
    <row r="11264" spans="1:9" hidden="1">
      <c r="A11264" s="115" t="s">
        <v>29518</v>
      </c>
      <c r="B11264" s="115" t="s">
        <v>29519</v>
      </c>
      <c r="C11264" s="115" t="s">
        <v>27990</v>
      </c>
      <c r="D11264" s="115" t="s">
        <v>2038</v>
      </c>
      <c r="E11264" s="115">
        <v>72.501000000000005</v>
      </c>
      <c r="F11264" s="674">
        <v>293.83600000000001</v>
      </c>
      <c r="G11264" s="674">
        <v>295.84500000000003</v>
      </c>
      <c r="H11264" s="115">
        <f t="shared" si="350"/>
        <v>1.0068371472522089</v>
      </c>
      <c r="I11264" s="115">
        <f t="shared" si="351"/>
        <v>72.996700000000004</v>
      </c>
    </row>
    <row r="11265" spans="1:9" hidden="1">
      <c r="A11265" s="115" t="s">
        <v>29520</v>
      </c>
      <c r="B11265" s="115" t="s">
        <v>29521</v>
      </c>
      <c r="C11265" s="115" t="s">
        <v>27993</v>
      </c>
      <c r="D11265" s="115" t="s">
        <v>2038</v>
      </c>
      <c r="E11265" s="115">
        <v>125.33759999999999</v>
      </c>
      <c r="F11265" s="674">
        <v>293.83600000000001</v>
      </c>
      <c r="G11265" s="674">
        <v>295.84500000000003</v>
      </c>
      <c r="H11265" s="115">
        <f t="shared" si="350"/>
        <v>1.0068371472522089</v>
      </c>
      <c r="I11265" s="115">
        <f t="shared" si="351"/>
        <v>126.19459999999999</v>
      </c>
    </row>
    <row r="11266" spans="1:9" hidden="1">
      <c r="A11266" s="115" t="s">
        <v>29522</v>
      </c>
      <c r="B11266" s="115" t="s">
        <v>29523</v>
      </c>
      <c r="C11266" s="115" t="s">
        <v>27996</v>
      </c>
      <c r="D11266" s="115" t="s">
        <v>2038</v>
      </c>
      <c r="E11266" s="115">
        <v>185.7398</v>
      </c>
      <c r="F11266" s="674">
        <v>293.83600000000001</v>
      </c>
      <c r="G11266" s="674">
        <v>295.84500000000003</v>
      </c>
      <c r="H11266" s="115">
        <f t="shared" si="350"/>
        <v>1.0068371472522089</v>
      </c>
      <c r="I11266" s="115">
        <f t="shared" si="351"/>
        <v>187.00970000000001</v>
      </c>
    </row>
    <row r="11267" spans="1:9" hidden="1">
      <c r="A11267" s="115" t="s">
        <v>29524</v>
      </c>
      <c r="B11267" s="115" t="s">
        <v>29525</v>
      </c>
      <c r="C11267" s="115" t="s">
        <v>27999</v>
      </c>
      <c r="D11267" s="115" t="s">
        <v>2038</v>
      </c>
      <c r="E11267" s="115">
        <v>231.06270000000001</v>
      </c>
      <c r="F11267" s="674">
        <v>293.83600000000001</v>
      </c>
      <c r="G11267" s="674">
        <v>295.84500000000003</v>
      </c>
      <c r="H11267" s="115">
        <f t="shared" si="350"/>
        <v>1.0068371472522089</v>
      </c>
      <c r="I11267" s="115">
        <f t="shared" si="351"/>
        <v>232.64250000000001</v>
      </c>
    </row>
    <row r="11268" spans="1:9" hidden="1">
      <c r="A11268" s="115" t="s">
        <v>29526</v>
      </c>
      <c r="B11268" s="115" t="s">
        <v>29527</v>
      </c>
      <c r="C11268" s="115" t="s">
        <v>28002</v>
      </c>
      <c r="D11268" s="115" t="s">
        <v>2038</v>
      </c>
      <c r="E11268" s="115">
        <v>115.76560000000001</v>
      </c>
      <c r="F11268" s="674">
        <v>293.83600000000001</v>
      </c>
      <c r="G11268" s="674">
        <v>295.84500000000003</v>
      </c>
      <c r="H11268" s="115">
        <f t="shared" si="350"/>
        <v>1.0068371472522089</v>
      </c>
      <c r="I11268" s="115">
        <f t="shared" si="351"/>
        <v>116.55710000000001</v>
      </c>
    </row>
    <row r="11269" spans="1:9" hidden="1">
      <c r="A11269" s="115" t="s">
        <v>29528</v>
      </c>
      <c r="B11269" s="115" t="s">
        <v>29529</v>
      </c>
      <c r="C11269" s="115" t="s">
        <v>28005</v>
      </c>
      <c r="D11269" s="115" t="s">
        <v>1242</v>
      </c>
      <c r="E11269" s="115">
        <v>28.947299999999998</v>
      </c>
      <c r="F11269" s="674">
        <v>293.83600000000001</v>
      </c>
      <c r="G11269" s="674">
        <v>295.84500000000003</v>
      </c>
      <c r="H11269" s="115">
        <f t="shared" ref="H11269:H11332" si="352">G11269/F11269</f>
        <v>1.0068371472522089</v>
      </c>
      <c r="I11269" s="115">
        <f t="shared" ref="I11269:I11332" si="353">ROUND(H11269*E11269,4)</f>
        <v>29.145199999999999</v>
      </c>
    </row>
    <row r="11270" spans="1:9" hidden="1">
      <c r="A11270" s="115" t="s">
        <v>29530</v>
      </c>
      <c r="B11270" s="115" t="s">
        <v>29531</v>
      </c>
      <c r="C11270" s="115" t="s">
        <v>28008</v>
      </c>
      <c r="D11270" s="115" t="s">
        <v>1242</v>
      </c>
      <c r="E11270" s="115">
        <v>70.719899999999996</v>
      </c>
      <c r="F11270" s="674">
        <v>293.83600000000001</v>
      </c>
      <c r="G11270" s="674">
        <v>295.84500000000003</v>
      </c>
      <c r="H11270" s="115">
        <f t="shared" si="352"/>
        <v>1.0068371472522089</v>
      </c>
      <c r="I11270" s="115">
        <f t="shared" si="353"/>
        <v>71.203400000000002</v>
      </c>
    </row>
    <row r="11271" spans="1:9" hidden="1">
      <c r="A11271" s="115" t="s">
        <v>29532</v>
      </c>
      <c r="B11271" s="115" t="s">
        <v>29533</v>
      </c>
      <c r="C11271" s="115" t="s">
        <v>28011</v>
      </c>
      <c r="D11271" s="115" t="s">
        <v>1242</v>
      </c>
      <c r="E11271" s="115">
        <v>22.072399999999998</v>
      </c>
      <c r="F11271" s="674">
        <v>293.83600000000001</v>
      </c>
      <c r="G11271" s="674">
        <v>295.84500000000003</v>
      </c>
      <c r="H11271" s="115">
        <f t="shared" si="352"/>
        <v>1.0068371472522089</v>
      </c>
      <c r="I11271" s="115">
        <f t="shared" si="353"/>
        <v>22.223299999999998</v>
      </c>
    </row>
    <row r="11272" spans="1:9" hidden="1">
      <c r="A11272" s="115" t="s">
        <v>29534</v>
      </c>
      <c r="B11272" s="115" t="s">
        <v>29535</v>
      </c>
      <c r="C11272" s="115" t="s">
        <v>28014</v>
      </c>
      <c r="D11272" s="115" t="s">
        <v>1242</v>
      </c>
      <c r="E11272" s="115">
        <v>26.220300000000002</v>
      </c>
      <c r="F11272" s="674">
        <v>293.83600000000001</v>
      </c>
      <c r="G11272" s="674">
        <v>295.84500000000003</v>
      </c>
      <c r="H11272" s="115">
        <f t="shared" si="352"/>
        <v>1.0068371472522089</v>
      </c>
      <c r="I11272" s="115">
        <f t="shared" si="353"/>
        <v>26.3996</v>
      </c>
    </row>
    <row r="11273" spans="1:9" hidden="1">
      <c r="A11273" s="115" t="s">
        <v>29536</v>
      </c>
      <c r="B11273" s="115" t="s">
        <v>29537</v>
      </c>
      <c r="C11273" s="115" t="s">
        <v>28017</v>
      </c>
      <c r="D11273" s="115" t="s">
        <v>1242</v>
      </c>
      <c r="E11273" s="115">
        <v>35.597700000000003</v>
      </c>
      <c r="F11273" s="674">
        <v>293.83600000000001</v>
      </c>
      <c r="G11273" s="674">
        <v>295.84500000000003</v>
      </c>
      <c r="H11273" s="115">
        <f t="shared" si="352"/>
        <v>1.0068371472522089</v>
      </c>
      <c r="I11273" s="115">
        <f t="shared" si="353"/>
        <v>35.841099999999997</v>
      </c>
    </row>
    <row r="11274" spans="1:9" hidden="1">
      <c r="A11274" s="115" t="s">
        <v>29538</v>
      </c>
      <c r="B11274" s="115" t="s">
        <v>29539</v>
      </c>
      <c r="C11274" s="115" t="s">
        <v>28020</v>
      </c>
      <c r="D11274" s="115" t="s">
        <v>1242</v>
      </c>
      <c r="E11274" s="115">
        <v>60.1997</v>
      </c>
      <c r="F11274" s="674">
        <v>293.83600000000001</v>
      </c>
      <c r="G11274" s="674">
        <v>295.84500000000003</v>
      </c>
      <c r="H11274" s="115">
        <f t="shared" si="352"/>
        <v>1.0068371472522089</v>
      </c>
      <c r="I11274" s="115">
        <f t="shared" si="353"/>
        <v>60.6113</v>
      </c>
    </row>
    <row r="11275" spans="1:9" hidden="1">
      <c r="A11275" s="115" t="s">
        <v>29540</v>
      </c>
      <c r="B11275" s="115" t="s">
        <v>29541</v>
      </c>
      <c r="C11275" s="115" t="s">
        <v>28023</v>
      </c>
      <c r="D11275" s="115" t="s">
        <v>1242</v>
      </c>
      <c r="E11275" s="115">
        <v>31.1418</v>
      </c>
      <c r="F11275" s="674">
        <v>293.83600000000001</v>
      </c>
      <c r="G11275" s="674">
        <v>295.84500000000003</v>
      </c>
      <c r="H11275" s="115">
        <f t="shared" si="352"/>
        <v>1.0068371472522089</v>
      </c>
      <c r="I11275" s="115">
        <f t="shared" si="353"/>
        <v>31.354700000000001</v>
      </c>
    </row>
    <row r="11276" spans="1:9" hidden="1">
      <c r="A11276" s="115" t="s">
        <v>29542</v>
      </c>
      <c r="B11276" s="115" t="s">
        <v>29543</v>
      </c>
      <c r="C11276" s="115" t="s">
        <v>28026</v>
      </c>
      <c r="D11276" s="115" t="s">
        <v>2038</v>
      </c>
      <c r="E11276" s="115">
        <v>449.84480000000002</v>
      </c>
      <c r="F11276" s="674">
        <v>293.83600000000001</v>
      </c>
      <c r="G11276" s="674">
        <v>295.84500000000003</v>
      </c>
      <c r="H11276" s="115">
        <f t="shared" si="352"/>
        <v>1.0068371472522089</v>
      </c>
      <c r="I11276" s="115">
        <f t="shared" si="353"/>
        <v>452.9205</v>
      </c>
    </row>
    <row r="11277" spans="1:9" hidden="1">
      <c r="A11277" s="115" t="s">
        <v>29544</v>
      </c>
      <c r="B11277" s="115" t="s">
        <v>29545</v>
      </c>
      <c r="C11277" s="115" t="s">
        <v>28029</v>
      </c>
      <c r="D11277" s="115" t="s">
        <v>2038</v>
      </c>
      <c r="E11277" s="115">
        <v>642.72979999999995</v>
      </c>
      <c r="F11277" s="674">
        <v>293.83600000000001</v>
      </c>
      <c r="G11277" s="674">
        <v>295.84500000000003</v>
      </c>
      <c r="H11277" s="115">
        <f t="shared" si="352"/>
        <v>1.0068371472522089</v>
      </c>
      <c r="I11277" s="115">
        <f t="shared" si="353"/>
        <v>647.12419999999997</v>
      </c>
    </row>
    <row r="11278" spans="1:9" hidden="1">
      <c r="A11278" s="115" t="s">
        <v>29546</v>
      </c>
      <c r="B11278" s="115" t="s">
        <v>29547</v>
      </c>
      <c r="C11278" s="115" t="s">
        <v>28032</v>
      </c>
      <c r="D11278" s="115" t="s">
        <v>1242</v>
      </c>
      <c r="E11278" s="115">
        <v>64.877899999999997</v>
      </c>
      <c r="F11278" s="674">
        <v>293.83600000000001</v>
      </c>
      <c r="G11278" s="674">
        <v>295.84500000000003</v>
      </c>
      <c r="H11278" s="115">
        <f t="shared" si="352"/>
        <v>1.0068371472522089</v>
      </c>
      <c r="I11278" s="115">
        <f t="shared" si="353"/>
        <v>65.3215</v>
      </c>
    </row>
    <row r="11279" spans="1:9" hidden="1">
      <c r="A11279" s="115" t="s">
        <v>29548</v>
      </c>
      <c r="B11279" s="115" t="s">
        <v>29549</v>
      </c>
      <c r="C11279" s="115" t="s">
        <v>28035</v>
      </c>
      <c r="D11279" s="115" t="s">
        <v>1242</v>
      </c>
      <c r="E11279" s="115">
        <v>67.302000000000007</v>
      </c>
      <c r="F11279" s="674">
        <v>293.83600000000001</v>
      </c>
      <c r="G11279" s="674">
        <v>295.84500000000003</v>
      </c>
      <c r="H11279" s="115">
        <f t="shared" si="352"/>
        <v>1.0068371472522089</v>
      </c>
      <c r="I11279" s="115">
        <f t="shared" si="353"/>
        <v>67.762200000000007</v>
      </c>
    </row>
    <row r="11280" spans="1:9" hidden="1">
      <c r="A11280" s="115" t="s">
        <v>29550</v>
      </c>
      <c r="B11280" s="115" t="s">
        <v>29551</v>
      </c>
      <c r="C11280" s="115" t="s">
        <v>28038</v>
      </c>
      <c r="D11280" s="115" t="s">
        <v>1242</v>
      </c>
      <c r="E11280" s="115">
        <v>74.267200000000003</v>
      </c>
      <c r="F11280" s="674">
        <v>293.83600000000001</v>
      </c>
      <c r="G11280" s="674">
        <v>295.84500000000003</v>
      </c>
      <c r="H11280" s="115">
        <f t="shared" si="352"/>
        <v>1.0068371472522089</v>
      </c>
      <c r="I11280" s="115">
        <f t="shared" si="353"/>
        <v>74.775000000000006</v>
      </c>
    </row>
    <row r="11281" spans="1:9" hidden="1">
      <c r="A11281" s="115" t="s">
        <v>29552</v>
      </c>
      <c r="B11281" s="115" t="s">
        <v>29553</v>
      </c>
      <c r="C11281" s="115" t="s">
        <v>28041</v>
      </c>
      <c r="D11281" s="115" t="s">
        <v>1242</v>
      </c>
      <c r="E11281" s="115">
        <v>108.9289</v>
      </c>
      <c r="F11281" s="674">
        <v>293.83600000000001</v>
      </c>
      <c r="G11281" s="674">
        <v>295.84500000000003</v>
      </c>
      <c r="H11281" s="115">
        <f t="shared" si="352"/>
        <v>1.0068371472522089</v>
      </c>
      <c r="I11281" s="115">
        <f t="shared" si="353"/>
        <v>109.6737</v>
      </c>
    </row>
    <row r="11282" spans="1:9" hidden="1">
      <c r="A11282" s="115" t="s">
        <v>29554</v>
      </c>
      <c r="B11282" s="115" t="s">
        <v>29555</v>
      </c>
      <c r="C11282" s="115" t="s">
        <v>28044</v>
      </c>
      <c r="D11282" s="115" t="s">
        <v>1242</v>
      </c>
      <c r="E11282" s="115">
        <v>81.974699999999999</v>
      </c>
      <c r="F11282" s="674">
        <v>293.83600000000001</v>
      </c>
      <c r="G11282" s="674">
        <v>295.84500000000003</v>
      </c>
      <c r="H11282" s="115">
        <f t="shared" si="352"/>
        <v>1.0068371472522089</v>
      </c>
      <c r="I11282" s="115">
        <f t="shared" si="353"/>
        <v>82.535200000000003</v>
      </c>
    </row>
    <row r="11283" spans="1:9" hidden="1">
      <c r="A11283" s="115" t="s">
        <v>29556</v>
      </c>
      <c r="B11283" s="115" t="s">
        <v>29557</v>
      </c>
      <c r="C11283" s="115" t="s">
        <v>28047</v>
      </c>
      <c r="D11283" s="115" t="s">
        <v>1242</v>
      </c>
      <c r="E11283" s="115">
        <v>140.4375</v>
      </c>
      <c r="F11283" s="674">
        <v>293.83600000000001</v>
      </c>
      <c r="G11283" s="674">
        <v>295.84500000000003</v>
      </c>
      <c r="H11283" s="115">
        <f t="shared" si="352"/>
        <v>1.0068371472522089</v>
      </c>
      <c r="I11283" s="115">
        <f t="shared" si="353"/>
        <v>141.39769999999999</v>
      </c>
    </row>
    <row r="11284" spans="1:9" hidden="1">
      <c r="A11284" s="115" t="s">
        <v>29558</v>
      </c>
      <c r="B11284" s="115" t="s">
        <v>29559</v>
      </c>
      <c r="C11284" s="115" t="s">
        <v>28050</v>
      </c>
      <c r="D11284" s="115" t="s">
        <v>1242</v>
      </c>
      <c r="E11284" s="115">
        <v>145.06909999999999</v>
      </c>
      <c r="F11284" s="674">
        <v>293.83600000000001</v>
      </c>
      <c r="G11284" s="674">
        <v>295.84500000000003</v>
      </c>
      <c r="H11284" s="115">
        <f t="shared" si="352"/>
        <v>1.0068371472522089</v>
      </c>
      <c r="I11284" s="115">
        <f t="shared" si="353"/>
        <v>146.06100000000001</v>
      </c>
    </row>
    <row r="11285" spans="1:9" hidden="1">
      <c r="A11285" s="115" t="s">
        <v>29560</v>
      </c>
      <c r="B11285" s="115" t="s">
        <v>29561</v>
      </c>
      <c r="C11285" s="115" t="s">
        <v>28053</v>
      </c>
      <c r="D11285" s="115" t="s">
        <v>2038</v>
      </c>
      <c r="E11285" s="115">
        <v>686.89160000000004</v>
      </c>
      <c r="F11285" s="674">
        <v>293.83600000000001</v>
      </c>
      <c r="G11285" s="674">
        <v>295.84500000000003</v>
      </c>
      <c r="H11285" s="115">
        <f t="shared" si="352"/>
        <v>1.0068371472522089</v>
      </c>
      <c r="I11285" s="115">
        <f t="shared" si="353"/>
        <v>691.58799999999997</v>
      </c>
    </row>
    <row r="11286" spans="1:9" hidden="1">
      <c r="A11286" s="115" t="s">
        <v>29562</v>
      </c>
      <c r="B11286" s="115" t="s">
        <v>29563</v>
      </c>
      <c r="C11286" s="115" t="s">
        <v>28056</v>
      </c>
      <c r="D11286" s="115" t="s">
        <v>2038</v>
      </c>
      <c r="E11286" s="115">
        <v>686.89160000000004</v>
      </c>
      <c r="F11286" s="674">
        <v>293.83600000000001</v>
      </c>
      <c r="G11286" s="674">
        <v>295.84500000000003</v>
      </c>
      <c r="H11286" s="115">
        <f t="shared" si="352"/>
        <v>1.0068371472522089</v>
      </c>
      <c r="I11286" s="115">
        <f t="shared" si="353"/>
        <v>691.58799999999997</v>
      </c>
    </row>
    <row r="11287" spans="1:9" hidden="1">
      <c r="A11287" s="115" t="s">
        <v>29564</v>
      </c>
      <c r="B11287" s="115" t="s">
        <v>29565</v>
      </c>
      <c r="C11287" s="115" t="s">
        <v>28059</v>
      </c>
      <c r="D11287" s="115" t="s">
        <v>1242</v>
      </c>
      <c r="E11287" s="115">
        <v>88.996300000000005</v>
      </c>
      <c r="F11287" s="674">
        <v>293.83600000000001</v>
      </c>
      <c r="G11287" s="674">
        <v>295.84500000000003</v>
      </c>
      <c r="H11287" s="115">
        <f t="shared" si="352"/>
        <v>1.0068371472522089</v>
      </c>
      <c r="I11287" s="115">
        <f t="shared" si="353"/>
        <v>89.604799999999997</v>
      </c>
    </row>
    <row r="11288" spans="1:9" hidden="1">
      <c r="A11288" s="115" t="s">
        <v>29566</v>
      </c>
      <c r="B11288" s="115" t="s">
        <v>29567</v>
      </c>
      <c r="C11288" s="115" t="s">
        <v>28062</v>
      </c>
      <c r="D11288" s="115" t="s">
        <v>1242</v>
      </c>
      <c r="E11288" s="115">
        <v>98.498400000000004</v>
      </c>
      <c r="F11288" s="674">
        <v>293.83600000000001</v>
      </c>
      <c r="G11288" s="674">
        <v>295.84500000000003</v>
      </c>
      <c r="H11288" s="115">
        <f t="shared" si="352"/>
        <v>1.0068371472522089</v>
      </c>
      <c r="I11288" s="115">
        <f t="shared" si="353"/>
        <v>99.171800000000005</v>
      </c>
    </row>
    <row r="11289" spans="1:9" hidden="1">
      <c r="A11289" s="115" t="s">
        <v>29568</v>
      </c>
      <c r="B11289" s="115" t="s">
        <v>29569</v>
      </c>
      <c r="C11289" s="115" t="s">
        <v>28065</v>
      </c>
      <c r="D11289" s="115" t="s">
        <v>1242</v>
      </c>
      <c r="E11289" s="115">
        <v>110.1705</v>
      </c>
      <c r="F11289" s="674">
        <v>293.83600000000001</v>
      </c>
      <c r="G11289" s="674">
        <v>295.84500000000003</v>
      </c>
      <c r="H11289" s="115">
        <f t="shared" si="352"/>
        <v>1.0068371472522089</v>
      </c>
      <c r="I11289" s="115">
        <f t="shared" si="353"/>
        <v>110.9238</v>
      </c>
    </row>
    <row r="11290" spans="1:9" hidden="1">
      <c r="A11290" s="115" t="s">
        <v>29570</v>
      </c>
      <c r="B11290" s="115" t="s">
        <v>29571</v>
      </c>
      <c r="C11290" s="115" t="s">
        <v>28068</v>
      </c>
      <c r="D11290" s="115" t="s">
        <v>1242</v>
      </c>
      <c r="E11290" s="115">
        <v>167.62649999999999</v>
      </c>
      <c r="F11290" s="674">
        <v>293.83600000000001</v>
      </c>
      <c r="G11290" s="674">
        <v>295.84500000000003</v>
      </c>
      <c r="H11290" s="115">
        <f t="shared" si="352"/>
        <v>1.0068371472522089</v>
      </c>
      <c r="I11290" s="115">
        <f t="shared" si="353"/>
        <v>168.77260000000001</v>
      </c>
    </row>
    <row r="11291" spans="1:9" hidden="1">
      <c r="A11291" s="115" t="s">
        <v>29572</v>
      </c>
      <c r="B11291" s="115" t="s">
        <v>29573</v>
      </c>
      <c r="C11291" s="115" t="s">
        <v>28071</v>
      </c>
      <c r="D11291" s="115" t="s">
        <v>1242</v>
      </c>
      <c r="E11291" s="115">
        <v>122.6371</v>
      </c>
      <c r="F11291" s="674">
        <v>293.83600000000001</v>
      </c>
      <c r="G11291" s="674">
        <v>295.84500000000003</v>
      </c>
      <c r="H11291" s="115">
        <f t="shared" si="352"/>
        <v>1.0068371472522089</v>
      </c>
      <c r="I11291" s="115">
        <f t="shared" si="353"/>
        <v>123.4756</v>
      </c>
    </row>
    <row r="11292" spans="1:9" hidden="1">
      <c r="A11292" s="115" t="s">
        <v>29574</v>
      </c>
      <c r="B11292" s="115" t="s">
        <v>29575</v>
      </c>
      <c r="C11292" s="115" t="s">
        <v>28074</v>
      </c>
      <c r="D11292" s="115" t="s">
        <v>1242</v>
      </c>
      <c r="E11292" s="115">
        <v>207.69059999999999</v>
      </c>
      <c r="F11292" s="674">
        <v>293.83600000000001</v>
      </c>
      <c r="G11292" s="674">
        <v>295.84500000000003</v>
      </c>
      <c r="H11292" s="115">
        <f t="shared" si="352"/>
        <v>1.0068371472522089</v>
      </c>
      <c r="I11292" s="115">
        <f t="shared" si="353"/>
        <v>209.11060000000001</v>
      </c>
    </row>
    <row r="11293" spans="1:9" hidden="1">
      <c r="A11293" s="115" t="s">
        <v>29576</v>
      </c>
      <c r="B11293" s="115" t="s">
        <v>29577</v>
      </c>
      <c r="C11293" s="115" t="s">
        <v>28077</v>
      </c>
      <c r="D11293" s="115" t="s">
        <v>1242</v>
      </c>
      <c r="E11293" s="115">
        <v>214.1574</v>
      </c>
      <c r="F11293" s="674">
        <v>293.83600000000001</v>
      </c>
      <c r="G11293" s="674">
        <v>295.84500000000003</v>
      </c>
      <c r="H11293" s="115">
        <f t="shared" si="352"/>
        <v>1.0068371472522089</v>
      </c>
      <c r="I11293" s="115">
        <f t="shared" si="353"/>
        <v>215.6216</v>
      </c>
    </row>
    <row r="11294" spans="1:9" hidden="1">
      <c r="A11294" s="115" t="s">
        <v>29578</v>
      </c>
      <c r="B11294" s="115" t="s">
        <v>29579</v>
      </c>
      <c r="C11294" s="115" t="s">
        <v>28080</v>
      </c>
      <c r="D11294" s="115" t="s">
        <v>2038</v>
      </c>
      <c r="E11294" s="115">
        <v>66.953999999999994</v>
      </c>
      <c r="F11294" s="674">
        <v>293.83600000000001</v>
      </c>
      <c r="G11294" s="674">
        <v>295.84500000000003</v>
      </c>
      <c r="H11294" s="115">
        <f t="shared" si="352"/>
        <v>1.0068371472522089</v>
      </c>
      <c r="I11294" s="115">
        <f t="shared" si="353"/>
        <v>67.411799999999999</v>
      </c>
    </row>
    <row r="11295" spans="1:9" hidden="1">
      <c r="A11295" s="115" t="s">
        <v>29580</v>
      </c>
      <c r="B11295" s="115" t="s">
        <v>29581</v>
      </c>
      <c r="C11295" s="115" t="s">
        <v>28083</v>
      </c>
      <c r="D11295" s="115" t="s">
        <v>2038</v>
      </c>
      <c r="E11295" s="115">
        <v>68.031999999999996</v>
      </c>
      <c r="F11295" s="674">
        <v>293.83600000000001</v>
      </c>
      <c r="G11295" s="674">
        <v>295.84500000000003</v>
      </c>
      <c r="H11295" s="115">
        <f t="shared" si="352"/>
        <v>1.0068371472522089</v>
      </c>
      <c r="I11295" s="115">
        <f t="shared" si="353"/>
        <v>68.497100000000003</v>
      </c>
    </row>
    <row r="11296" spans="1:9" hidden="1">
      <c r="A11296" s="115" t="s">
        <v>29582</v>
      </c>
      <c r="B11296" s="115" t="s">
        <v>29583</v>
      </c>
      <c r="C11296" s="115" t="s">
        <v>28086</v>
      </c>
      <c r="D11296" s="115" t="s">
        <v>2038</v>
      </c>
      <c r="E11296" s="115">
        <v>78.0929</v>
      </c>
      <c r="F11296" s="674">
        <v>293.83600000000001</v>
      </c>
      <c r="G11296" s="674">
        <v>295.84500000000003</v>
      </c>
      <c r="H11296" s="115">
        <f t="shared" si="352"/>
        <v>1.0068371472522089</v>
      </c>
      <c r="I11296" s="115">
        <f t="shared" si="353"/>
        <v>78.626800000000003</v>
      </c>
    </row>
    <row r="11297" spans="1:9" hidden="1">
      <c r="A11297" s="115" t="s">
        <v>29584</v>
      </c>
      <c r="B11297" s="115" t="s">
        <v>29585</v>
      </c>
      <c r="C11297" s="115" t="s">
        <v>28089</v>
      </c>
      <c r="D11297" s="115" t="s">
        <v>2038</v>
      </c>
      <c r="E11297" s="115">
        <v>93.812399999999997</v>
      </c>
      <c r="F11297" s="674">
        <v>293.83600000000001</v>
      </c>
      <c r="G11297" s="674">
        <v>295.84500000000003</v>
      </c>
      <c r="H11297" s="115">
        <f t="shared" si="352"/>
        <v>1.0068371472522089</v>
      </c>
      <c r="I11297" s="115">
        <f t="shared" si="353"/>
        <v>94.453800000000001</v>
      </c>
    </row>
    <row r="11298" spans="1:9" hidden="1">
      <c r="A11298" s="115" t="s">
        <v>29586</v>
      </c>
      <c r="B11298" s="115" t="s">
        <v>29587</v>
      </c>
      <c r="C11298" s="115" t="s">
        <v>28092</v>
      </c>
      <c r="D11298" s="115" t="s">
        <v>2038</v>
      </c>
      <c r="E11298" s="115">
        <v>80.533600000000007</v>
      </c>
      <c r="F11298" s="674">
        <v>293.83600000000001</v>
      </c>
      <c r="G11298" s="674">
        <v>295.84500000000003</v>
      </c>
      <c r="H11298" s="115">
        <f t="shared" si="352"/>
        <v>1.0068371472522089</v>
      </c>
      <c r="I11298" s="115">
        <f t="shared" si="353"/>
        <v>81.084199999999996</v>
      </c>
    </row>
    <row r="11299" spans="1:9" hidden="1">
      <c r="A11299" s="115" t="s">
        <v>29588</v>
      </c>
      <c r="B11299" s="115" t="s">
        <v>29589</v>
      </c>
      <c r="C11299" s="115" t="s">
        <v>28095</v>
      </c>
      <c r="D11299" s="115" t="s">
        <v>2038</v>
      </c>
      <c r="E11299" s="115">
        <v>93.152299999999997</v>
      </c>
      <c r="F11299" s="674">
        <v>293.83600000000001</v>
      </c>
      <c r="G11299" s="674">
        <v>295.84500000000003</v>
      </c>
      <c r="H11299" s="115">
        <f t="shared" si="352"/>
        <v>1.0068371472522089</v>
      </c>
      <c r="I11299" s="115">
        <f t="shared" si="353"/>
        <v>93.789199999999994</v>
      </c>
    </row>
    <row r="11300" spans="1:9" hidden="1">
      <c r="A11300" s="115" t="s">
        <v>29590</v>
      </c>
      <c r="B11300" s="115" t="s">
        <v>29591</v>
      </c>
      <c r="C11300" s="115" t="s">
        <v>28098</v>
      </c>
      <c r="D11300" s="115" t="s">
        <v>2038</v>
      </c>
      <c r="E11300" s="115">
        <v>86.781000000000006</v>
      </c>
      <c r="F11300" s="674">
        <v>293.83600000000001</v>
      </c>
      <c r="G11300" s="674">
        <v>295.84500000000003</v>
      </c>
      <c r="H11300" s="115">
        <f t="shared" si="352"/>
        <v>1.0068371472522089</v>
      </c>
      <c r="I11300" s="115">
        <f t="shared" si="353"/>
        <v>87.374300000000005</v>
      </c>
    </row>
    <row r="11301" spans="1:9" hidden="1">
      <c r="A11301" s="115" t="s">
        <v>29592</v>
      </c>
      <c r="B11301" s="115" t="s">
        <v>29593</v>
      </c>
      <c r="C11301" s="115" t="s">
        <v>28101</v>
      </c>
      <c r="D11301" s="115" t="s">
        <v>2038</v>
      </c>
      <c r="E11301" s="115">
        <v>91.221800000000002</v>
      </c>
      <c r="F11301" s="674">
        <v>293.83600000000001</v>
      </c>
      <c r="G11301" s="674">
        <v>295.84500000000003</v>
      </c>
      <c r="H11301" s="115">
        <f t="shared" si="352"/>
        <v>1.0068371472522089</v>
      </c>
      <c r="I11301" s="115">
        <f t="shared" si="353"/>
        <v>91.845500000000001</v>
      </c>
    </row>
    <row r="11302" spans="1:9" hidden="1">
      <c r="A11302" s="115" t="s">
        <v>29594</v>
      </c>
      <c r="B11302" s="115" t="s">
        <v>29595</v>
      </c>
      <c r="C11302" s="115" t="s">
        <v>28104</v>
      </c>
      <c r="D11302" s="115" t="s">
        <v>2038</v>
      </c>
      <c r="E11302" s="115">
        <v>60.614600000000003</v>
      </c>
      <c r="F11302" s="674">
        <v>293.83600000000001</v>
      </c>
      <c r="G11302" s="674">
        <v>295.84500000000003</v>
      </c>
      <c r="H11302" s="115">
        <f t="shared" si="352"/>
        <v>1.0068371472522089</v>
      </c>
      <c r="I11302" s="115">
        <f t="shared" si="353"/>
        <v>61.029000000000003</v>
      </c>
    </row>
    <row r="11303" spans="1:9" hidden="1">
      <c r="A11303" s="115" t="s">
        <v>29596</v>
      </c>
      <c r="B11303" s="115" t="s">
        <v>29597</v>
      </c>
      <c r="C11303" s="115" t="s">
        <v>28107</v>
      </c>
      <c r="D11303" s="115" t="s">
        <v>2038</v>
      </c>
      <c r="E11303" s="115">
        <v>68.663499999999999</v>
      </c>
      <c r="F11303" s="674">
        <v>293.83600000000001</v>
      </c>
      <c r="G11303" s="674">
        <v>295.84500000000003</v>
      </c>
      <c r="H11303" s="115">
        <f t="shared" si="352"/>
        <v>1.0068371472522089</v>
      </c>
      <c r="I11303" s="115">
        <f t="shared" si="353"/>
        <v>69.132999999999996</v>
      </c>
    </row>
    <row r="11304" spans="1:9" hidden="1">
      <c r="A11304" s="115" t="s">
        <v>29598</v>
      </c>
      <c r="B11304" s="115" t="s">
        <v>29599</v>
      </c>
      <c r="C11304" s="115" t="s">
        <v>28110</v>
      </c>
      <c r="D11304" s="115" t="s">
        <v>2038</v>
      </c>
      <c r="E11304" s="115">
        <v>70.329499999999996</v>
      </c>
      <c r="F11304" s="674">
        <v>293.83600000000001</v>
      </c>
      <c r="G11304" s="674">
        <v>295.84500000000003</v>
      </c>
      <c r="H11304" s="115">
        <f t="shared" si="352"/>
        <v>1.0068371472522089</v>
      </c>
      <c r="I11304" s="115">
        <f t="shared" si="353"/>
        <v>70.810400000000001</v>
      </c>
    </row>
    <row r="11305" spans="1:9" hidden="1">
      <c r="A11305" s="115" t="s">
        <v>29600</v>
      </c>
      <c r="B11305" s="115" t="s">
        <v>29601</v>
      </c>
      <c r="C11305" s="115" t="s">
        <v>28113</v>
      </c>
      <c r="D11305" s="115" t="s">
        <v>2038</v>
      </c>
      <c r="E11305" s="115">
        <v>80.402699999999996</v>
      </c>
      <c r="F11305" s="674">
        <v>293.83600000000001</v>
      </c>
      <c r="G11305" s="674">
        <v>295.84500000000003</v>
      </c>
      <c r="H11305" s="115">
        <f t="shared" si="352"/>
        <v>1.0068371472522089</v>
      </c>
      <c r="I11305" s="115">
        <f t="shared" si="353"/>
        <v>80.952399999999997</v>
      </c>
    </row>
    <row r="11306" spans="1:9" hidden="1">
      <c r="A11306" s="115" t="s">
        <v>29602</v>
      </c>
      <c r="B11306" s="115" t="s">
        <v>29603</v>
      </c>
      <c r="C11306" s="115" t="s">
        <v>28116</v>
      </c>
      <c r="D11306" s="115" t="s">
        <v>2038</v>
      </c>
      <c r="E11306" s="115">
        <v>95.512500000000003</v>
      </c>
      <c r="F11306" s="674">
        <v>293.83600000000001</v>
      </c>
      <c r="G11306" s="674">
        <v>295.84500000000003</v>
      </c>
      <c r="H11306" s="115">
        <f t="shared" si="352"/>
        <v>1.0068371472522089</v>
      </c>
      <c r="I11306" s="115">
        <f t="shared" si="353"/>
        <v>96.165499999999994</v>
      </c>
    </row>
    <row r="11307" spans="1:9" hidden="1">
      <c r="A11307" s="115" t="s">
        <v>29604</v>
      </c>
      <c r="B11307" s="115" t="s">
        <v>29605</v>
      </c>
      <c r="C11307" s="115" t="s">
        <v>28119</v>
      </c>
      <c r="D11307" s="115" t="s">
        <v>2038</v>
      </c>
      <c r="E11307" s="115">
        <v>30.499600000000001</v>
      </c>
      <c r="F11307" s="674">
        <v>293.83600000000001</v>
      </c>
      <c r="G11307" s="674">
        <v>295.84500000000003</v>
      </c>
      <c r="H11307" s="115">
        <f t="shared" si="352"/>
        <v>1.0068371472522089</v>
      </c>
      <c r="I11307" s="115">
        <f t="shared" si="353"/>
        <v>30.708100000000002</v>
      </c>
    </row>
    <row r="11308" spans="1:9" hidden="1">
      <c r="A11308" s="115" t="s">
        <v>29606</v>
      </c>
      <c r="B11308" s="115" t="s">
        <v>29607</v>
      </c>
      <c r="C11308" s="115" t="s">
        <v>28122</v>
      </c>
      <c r="D11308" s="115" t="s">
        <v>2038</v>
      </c>
      <c r="E11308" s="115">
        <v>38.225700000000003</v>
      </c>
      <c r="F11308" s="674">
        <v>293.83600000000001</v>
      </c>
      <c r="G11308" s="674">
        <v>295.84500000000003</v>
      </c>
      <c r="H11308" s="115">
        <f t="shared" si="352"/>
        <v>1.0068371472522089</v>
      </c>
      <c r="I11308" s="115">
        <f t="shared" si="353"/>
        <v>38.487099999999998</v>
      </c>
    </row>
    <row r="11309" spans="1:9" hidden="1">
      <c r="A11309" s="115" t="s">
        <v>29608</v>
      </c>
      <c r="B11309" s="115" t="s">
        <v>29609</v>
      </c>
      <c r="C11309" s="115" t="s">
        <v>28125</v>
      </c>
      <c r="D11309" s="115" t="s">
        <v>2038</v>
      </c>
      <c r="E11309" s="115">
        <v>47.598500000000001</v>
      </c>
      <c r="F11309" s="674">
        <v>293.83600000000001</v>
      </c>
      <c r="G11309" s="674">
        <v>295.84500000000003</v>
      </c>
      <c r="H11309" s="115">
        <f t="shared" si="352"/>
        <v>1.0068371472522089</v>
      </c>
      <c r="I11309" s="115">
        <f t="shared" si="353"/>
        <v>47.923900000000003</v>
      </c>
    </row>
    <row r="11310" spans="1:9" hidden="1">
      <c r="A11310" s="115" t="s">
        <v>29610</v>
      </c>
      <c r="B11310" s="115" t="s">
        <v>29611</v>
      </c>
      <c r="C11310" s="115" t="s">
        <v>28128</v>
      </c>
      <c r="D11310" s="115" t="s">
        <v>2038</v>
      </c>
      <c r="E11310" s="115">
        <v>81.616299999999995</v>
      </c>
      <c r="F11310" s="674">
        <v>293.83600000000001</v>
      </c>
      <c r="G11310" s="674">
        <v>295.84500000000003</v>
      </c>
      <c r="H11310" s="115">
        <f t="shared" si="352"/>
        <v>1.0068371472522089</v>
      </c>
      <c r="I11310" s="115">
        <f t="shared" si="353"/>
        <v>82.174300000000002</v>
      </c>
    </row>
    <row r="11311" spans="1:9" hidden="1">
      <c r="A11311" s="115" t="s">
        <v>29612</v>
      </c>
      <c r="B11311" s="115" t="s">
        <v>29613</v>
      </c>
      <c r="C11311" s="115" t="s">
        <v>28131</v>
      </c>
      <c r="D11311" s="115" t="s">
        <v>2038</v>
      </c>
      <c r="E11311" s="115">
        <v>85.939599999999999</v>
      </c>
      <c r="F11311" s="674">
        <v>293.83600000000001</v>
      </c>
      <c r="G11311" s="674">
        <v>295.84500000000003</v>
      </c>
      <c r="H11311" s="115">
        <f t="shared" si="352"/>
        <v>1.0068371472522089</v>
      </c>
      <c r="I11311" s="115">
        <f t="shared" si="353"/>
        <v>86.527199999999993</v>
      </c>
    </row>
    <row r="11312" spans="1:9" hidden="1">
      <c r="A11312" s="115" t="s">
        <v>29614</v>
      </c>
      <c r="B11312" s="115" t="s">
        <v>29615</v>
      </c>
      <c r="C11312" s="115" t="s">
        <v>28134</v>
      </c>
      <c r="D11312" s="115" t="s">
        <v>1242</v>
      </c>
      <c r="E11312" s="115">
        <v>26.079899999999999</v>
      </c>
      <c r="F11312" s="674">
        <v>293.83600000000001</v>
      </c>
      <c r="G11312" s="674">
        <v>295.84500000000003</v>
      </c>
      <c r="H11312" s="115">
        <f t="shared" si="352"/>
        <v>1.0068371472522089</v>
      </c>
      <c r="I11312" s="115">
        <f t="shared" si="353"/>
        <v>26.258199999999999</v>
      </c>
    </row>
    <row r="11313" spans="1:9" hidden="1">
      <c r="A11313" s="115" t="s">
        <v>29616</v>
      </c>
      <c r="B11313" s="115" t="s">
        <v>29617</v>
      </c>
      <c r="C11313" s="115" t="s">
        <v>28137</v>
      </c>
      <c r="D11313" s="115" t="s">
        <v>1242</v>
      </c>
      <c r="E11313" s="115">
        <v>26.270800000000001</v>
      </c>
      <c r="F11313" s="674">
        <v>293.83600000000001</v>
      </c>
      <c r="G11313" s="674">
        <v>295.84500000000003</v>
      </c>
      <c r="H11313" s="115">
        <f t="shared" si="352"/>
        <v>1.0068371472522089</v>
      </c>
      <c r="I11313" s="115">
        <f t="shared" si="353"/>
        <v>26.450399999999998</v>
      </c>
    </row>
    <row r="11314" spans="1:9" hidden="1">
      <c r="A11314" s="115" t="s">
        <v>29618</v>
      </c>
      <c r="B11314" s="115" t="s">
        <v>29619</v>
      </c>
      <c r="C11314" s="115" t="s">
        <v>28140</v>
      </c>
      <c r="D11314" s="115" t="s">
        <v>1242</v>
      </c>
      <c r="E11314" s="115">
        <v>69.958399999999997</v>
      </c>
      <c r="F11314" s="674">
        <v>293.83600000000001</v>
      </c>
      <c r="G11314" s="674">
        <v>295.84500000000003</v>
      </c>
      <c r="H11314" s="115">
        <f t="shared" si="352"/>
        <v>1.0068371472522089</v>
      </c>
      <c r="I11314" s="115">
        <f t="shared" si="353"/>
        <v>70.436700000000002</v>
      </c>
    </row>
    <row r="11315" spans="1:9" hidden="1">
      <c r="A11315" s="115" t="s">
        <v>29620</v>
      </c>
      <c r="B11315" s="115" t="s">
        <v>29621</v>
      </c>
      <c r="C11315" s="115" t="s">
        <v>28143</v>
      </c>
      <c r="D11315" s="115" t="s">
        <v>1242</v>
      </c>
      <c r="E11315" s="115">
        <v>70.155000000000001</v>
      </c>
      <c r="F11315" s="674">
        <v>293.83600000000001</v>
      </c>
      <c r="G11315" s="674">
        <v>295.84500000000003</v>
      </c>
      <c r="H11315" s="115">
        <f t="shared" si="352"/>
        <v>1.0068371472522089</v>
      </c>
      <c r="I11315" s="115">
        <f t="shared" si="353"/>
        <v>70.634699999999995</v>
      </c>
    </row>
    <row r="11316" spans="1:9" hidden="1">
      <c r="A11316" s="115" t="s">
        <v>29622</v>
      </c>
      <c r="B11316" s="115" t="s">
        <v>29623</v>
      </c>
      <c r="C11316" s="115" t="s">
        <v>28146</v>
      </c>
      <c r="D11316" s="115" t="s">
        <v>2038</v>
      </c>
      <c r="E11316" s="115">
        <v>171.7045</v>
      </c>
      <c r="F11316" s="674">
        <v>293.83600000000001</v>
      </c>
      <c r="G11316" s="674">
        <v>295.84500000000003</v>
      </c>
      <c r="H11316" s="115">
        <f t="shared" si="352"/>
        <v>1.0068371472522089</v>
      </c>
      <c r="I11316" s="115">
        <f t="shared" si="353"/>
        <v>172.8785</v>
      </c>
    </row>
    <row r="11317" spans="1:9" hidden="1">
      <c r="A11317" s="115" t="s">
        <v>29624</v>
      </c>
      <c r="B11317" s="115" t="s">
        <v>29625</v>
      </c>
      <c r="C11317" s="115" t="s">
        <v>28149</v>
      </c>
      <c r="D11317" s="115" t="s">
        <v>2038</v>
      </c>
      <c r="E11317" s="115">
        <v>197.71010000000001</v>
      </c>
      <c r="F11317" s="674">
        <v>293.83600000000001</v>
      </c>
      <c r="G11317" s="674">
        <v>295.84500000000003</v>
      </c>
      <c r="H11317" s="115">
        <f t="shared" si="352"/>
        <v>1.0068371472522089</v>
      </c>
      <c r="I11317" s="115">
        <f t="shared" si="353"/>
        <v>199.06190000000001</v>
      </c>
    </row>
    <row r="11318" spans="1:9" hidden="1">
      <c r="A11318" s="115" t="s">
        <v>29626</v>
      </c>
      <c r="B11318" s="115" t="s">
        <v>29627</v>
      </c>
      <c r="C11318" s="115" t="s">
        <v>28152</v>
      </c>
      <c r="D11318" s="115" t="s">
        <v>1242</v>
      </c>
      <c r="E11318" s="115">
        <v>8.7897999999999996</v>
      </c>
      <c r="F11318" s="674">
        <v>293.83600000000001</v>
      </c>
      <c r="G11318" s="674">
        <v>295.84500000000003</v>
      </c>
      <c r="H11318" s="115">
        <f t="shared" si="352"/>
        <v>1.0068371472522089</v>
      </c>
      <c r="I11318" s="115">
        <f t="shared" si="353"/>
        <v>8.8498999999999999</v>
      </c>
    </row>
    <row r="11319" spans="1:9" hidden="1">
      <c r="A11319" s="115" t="s">
        <v>29628</v>
      </c>
      <c r="B11319" s="115" t="s">
        <v>29629</v>
      </c>
      <c r="C11319" s="115" t="s">
        <v>28155</v>
      </c>
      <c r="D11319" s="115" t="s">
        <v>1242</v>
      </c>
      <c r="E11319" s="115">
        <v>9.5198</v>
      </c>
      <c r="F11319" s="674">
        <v>293.83600000000001</v>
      </c>
      <c r="G11319" s="674">
        <v>295.84500000000003</v>
      </c>
      <c r="H11319" s="115">
        <f t="shared" si="352"/>
        <v>1.0068371472522089</v>
      </c>
      <c r="I11319" s="115">
        <f t="shared" si="353"/>
        <v>9.5848999999999993</v>
      </c>
    </row>
    <row r="11320" spans="1:9" hidden="1">
      <c r="A11320" s="115" t="s">
        <v>29630</v>
      </c>
      <c r="B11320" s="115" t="s">
        <v>29631</v>
      </c>
      <c r="C11320" s="115" t="s">
        <v>28158</v>
      </c>
      <c r="D11320" s="115" t="s">
        <v>1242</v>
      </c>
      <c r="E11320" s="115">
        <v>15.880599999999999</v>
      </c>
      <c r="F11320" s="674">
        <v>293.83600000000001</v>
      </c>
      <c r="G11320" s="674">
        <v>295.84500000000003</v>
      </c>
      <c r="H11320" s="115">
        <f t="shared" si="352"/>
        <v>1.0068371472522089</v>
      </c>
      <c r="I11320" s="115">
        <f t="shared" si="353"/>
        <v>15.9892</v>
      </c>
    </row>
    <row r="11321" spans="1:9" hidden="1">
      <c r="A11321" s="115" t="s">
        <v>29632</v>
      </c>
      <c r="B11321" s="115" t="s">
        <v>29633</v>
      </c>
      <c r="C11321" s="115" t="s">
        <v>28161</v>
      </c>
      <c r="D11321" s="115" t="s">
        <v>1242</v>
      </c>
      <c r="E11321" s="115">
        <v>14.026400000000001</v>
      </c>
      <c r="F11321" s="674">
        <v>293.83600000000001</v>
      </c>
      <c r="G11321" s="674">
        <v>295.84500000000003</v>
      </c>
      <c r="H11321" s="115">
        <f t="shared" si="352"/>
        <v>1.0068371472522089</v>
      </c>
      <c r="I11321" s="115">
        <f t="shared" si="353"/>
        <v>14.122299999999999</v>
      </c>
    </row>
    <row r="11322" spans="1:9" hidden="1">
      <c r="A11322" s="115" t="s">
        <v>29634</v>
      </c>
      <c r="B11322" s="115" t="s">
        <v>29635</v>
      </c>
      <c r="C11322" s="115" t="s">
        <v>28164</v>
      </c>
      <c r="D11322" s="115" t="s">
        <v>1242</v>
      </c>
      <c r="E11322" s="115">
        <v>38.044199999999996</v>
      </c>
      <c r="F11322" s="674">
        <v>293.83600000000001</v>
      </c>
      <c r="G11322" s="674">
        <v>295.84500000000003</v>
      </c>
      <c r="H11322" s="115">
        <f t="shared" si="352"/>
        <v>1.0068371472522089</v>
      </c>
      <c r="I11322" s="115">
        <f t="shared" si="353"/>
        <v>38.304299999999998</v>
      </c>
    </row>
    <row r="11323" spans="1:9" hidden="1">
      <c r="A11323" s="115" t="s">
        <v>29636</v>
      </c>
      <c r="B11323" s="115" t="s">
        <v>29637</v>
      </c>
      <c r="C11323" s="115" t="s">
        <v>28167</v>
      </c>
      <c r="D11323" s="115" t="s">
        <v>1242</v>
      </c>
      <c r="E11323" s="115">
        <v>28.209099999999999</v>
      </c>
      <c r="F11323" s="674">
        <v>293.83600000000001</v>
      </c>
      <c r="G11323" s="674">
        <v>295.84500000000003</v>
      </c>
      <c r="H11323" s="115">
        <f t="shared" si="352"/>
        <v>1.0068371472522089</v>
      </c>
      <c r="I11323" s="115">
        <f t="shared" si="353"/>
        <v>28.402000000000001</v>
      </c>
    </row>
    <row r="11324" spans="1:9" hidden="1">
      <c r="A11324" s="115" t="s">
        <v>29638</v>
      </c>
      <c r="B11324" s="115" t="s">
        <v>29639</v>
      </c>
      <c r="C11324" s="115" t="s">
        <v>28170</v>
      </c>
      <c r="D11324" s="115" t="s">
        <v>1242</v>
      </c>
      <c r="E11324" s="115">
        <v>17.905899999999999</v>
      </c>
      <c r="F11324" s="674">
        <v>293.83600000000001</v>
      </c>
      <c r="G11324" s="674">
        <v>295.84500000000003</v>
      </c>
      <c r="H11324" s="115">
        <f t="shared" si="352"/>
        <v>1.0068371472522089</v>
      </c>
      <c r="I11324" s="115">
        <f t="shared" si="353"/>
        <v>18.028300000000002</v>
      </c>
    </row>
    <row r="11325" spans="1:9" hidden="1">
      <c r="A11325" s="115" t="s">
        <v>29640</v>
      </c>
      <c r="B11325" s="115" t="s">
        <v>29641</v>
      </c>
      <c r="C11325" s="115" t="s">
        <v>28173</v>
      </c>
      <c r="D11325" s="115" t="s">
        <v>1242</v>
      </c>
      <c r="E11325" s="115">
        <v>18.341200000000001</v>
      </c>
      <c r="F11325" s="674">
        <v>293.83600000000001</v>
      </c>
      <c r="G11325" s="674">
        <v>295.84500000000003</v>
      </c>
      <c r="H11325" s="115">
        <f t="shared" si="352"/>
        <v>1.0068371472522089</v>
      </c>
      <c r="I11325" s="115">
        <f t="shared" si="353"/>
        <v>18.4666</v>
      </c>
    </row>
    <row r="11326" spans="1:9" hidden="1">
      <c r="A11326" s="115" t="s">
        <v>29642</v>
      </c>
      <c r="B11326" s="115" t="s">
        <v>29643</v>
      </c>
      <c r="C11326" s="115" t="s">
        <v>28176</v>
      </c>
      <c r="D11326" s="115" t="s">
        <v>2038</v>
      </c>
      <c r="E11326" s="115">
        <v>151.55009999999999</v>
      </c>
      <c r="F11326" s="674">
        <v>293.83600000000001</v>
      </c>
      <c r="G11326" s="674">
        <v>295.84500000000003</v>
      </c>
      <c r="H11326" s="115">
        <f t="shared" si="352"/>
        <v>1.0068371472522089</v>
      </c>
      <c r="I11326" s="115">
        <f t="shared" si="353"/>
        <v>152.58629999999999</v>
      </c>
    </row>
    <row r="11327" spans="1:9" hidden="1">
      <c r="A11327" s="115" t="s">
        <v>29644</v>
      </c>
      <c r="B11327" s="115" t="s">
        <v>29645</v>
      </c>
      <c r="C11327" s="115" t="s">
        <v>28179</v>
      </c>
      <c r="D11327" s="115" t="s">
        <v>2038</v>
      </c>
      <c r="E11327" s="115">
        <v>196.7003</v>
      </c>
      <c r="F11327" s="674">
        <v>293.83600000000001</v>
      </c>
      <c r="G11327" s="674">
        <v>295.84500000000003</v>
      </c>
      <c r="H11327" s="115">
        <f t="shared" si="352"/>
        <v>1.0068371472522089</v>
      </c>
      <c r="I11327" s="115">
        <f t="shared" si="353"/>
        <v>198.04519999999999</v>
      </c>
    </row>
    <row r="11328" spans="1:9" hidden="1">
      <c r="A11328" s="115" t="s">
        <v>29646</v>
      </c>
      <c r="B11328" s="115" t="s">
        <v>29647</v>
      </c>
      <c r="C11328" s="115" t="s">
        <v>28182</v>
      </c>
      <c r="D11328" s="115" t="s">
        <v>1242</v>
      </c>
      <c r="E11328" s="115">
        <v>72.783500000000004</v>
      </c>
      <c r="F11328" s="674">
        <v>293.83600000000001</v>
      </c>
      <c r="G11328" s="674">
        <v>295.84500000000003</v>
      </c>
      <c r="H11328" s="115">
        <f t="shared" si="352"/>
        <v>1.0068371472522089</v>
      </c>
      <c r="I11328" s="115">
        <f t="shared" si="353"/>
        <v>73.281099999999995</v>
      </c>
    </row>
    <row r="11329" spans="1:9" hidden="1">
      <c r="A11329" s="115" t="s">
        <v>29648</v>
      </c>
      <c r="B11329" s="115" t="s">
        <v>29649</v>
      </c>
      <c r="C11329" s="115" t="s">
        <v>28185</v>
      </c>
      <c r="D11329" s="115" t="s">
        <v>1242</v>
      </c>
      <c r="E11329" s="115">
        <v>72.148300000000006</v>
      </c>
      <c r="F11329" s="674">
        <v>293.83600000000001</v>
      </c>
      <c r="G11329" s="674">
        <v>295.84500000000003</v>
      </c>
      <c r="H11329" s="115">
        <f t="shared" si="352"/>
        <v>1.0068371472522089</v>
      </c>
      <c r="I11329" s="115">
        <f t="shared" si="353"/>
        <v>72.641599999999997</v>
      </c>
    </row>
    <row r="11330" spans="1:9" hidden="1">
      <c r="A11330" s="115" t="s">
        <v>29650</v>
      </c>
      <c r="B11330" s="115" t="s">
        <v>29651</v>
      </c>
      <c r="C11330" s="115" t="s">
        <v>28188</v>
      </c>
      <c r="D11330" s="115" t="s">
        <v>1242</v>
      </c>
      <c r="E11330" s="115">
        <v>240.12989999999999</v>
      </c>
      <c r="F11330" s="674">
        <v>293.83600000000001</v>
      </c>
      <c r="G11330" s="674">
        <v>295.84500000000003</v>
      </c>
      <c r="H11330" s="115">
        <f t="shared" si="352"/>
        <v>1.0068371472522089</v>
      </c>
      <c r="I11330" s="115">
        <f t="shared" si="353"/>
        <v>241.77170000000001</v>
      </c>
    </row>
    <row r="11331" spans="1:9" hidden="1">
      <c r="A11331" s="115" t="s">
        <v>29652</v>
      </c>
      <c r="B11331" s="115" t="s">
        <v>29653</v>
      </c>
      <c r="C11331" s="115" t="s">
        <v>28191</v>
      </c>
      <c r="D11331" s="115" t="s">
        <v>1242</v>
      </c>
      <c r="E11331" s="115">
        <v>293.55990000000003</v>
      </c>
      <c r="F11331" s="674">
        <v>293.83600000000001</v>
      </c>
      <c r="G11331" s="674">
        <v>295.84500000000003</v>
      </c>
      <c r="H11331" s="115">
        <f t="shared" si="352"/>
        <v>1.0068371472522089</v>
      </c>
      <c r="I11331" s="115">
        <f t="shared" si="353"/>
        <v>295.56700000000001</v>
      </c>
    </row>
    <row r="11332" spans="1:9" hidden="1">
      <c r="A11332" s="115" t="s">
        <v>29654</v>
      </c>
      <c r="B11332" s="115" t="s">
        <v>29655</v>
      </c>
      <c r="C11332" s="115" t="s">
        <v>28194</v>
      </c>
      <c r="D11332" s="115" t="s">
        <v>2038</v>
      </c>
      <c r="E11332" s="115">
        <v>103.2522</v>
      </c>
      <c r="F11332" s="674">
        <v>293.83600000000001</v>
      </c>
      <c r="G11332" s="674">
        <v>295.84500000000003</v>
      </c>
      <c r="H11332" s="115">
        <f t="shared" si="352"/>
        <v>1.0068371472522089</v>
      </c>
      <c r="I11332" s="115">
        <f t="shared" si="353"/>
        <v>103.95820000000001</v>
      </c>
    </row>
    <row r="11333" spans="1:9" hidden="1">
      <c r="A11333" s="115" t="s">
        <v>29656</v>
      </c>
      <c r="B11333" s="115" t="s">
        <v>29657</v>
      </c>
      <c r="C11333" s="115" t="s">
        <v>28197</v>
      </c>
      <c r="D11333" s="115" t="s">
        <v>1242</v>
      </c>
      <c r="E11333" s="115">
        <v>32.920499999999997</v>
      </c>
      <c r="F11333" s="674">
        <v>293.83600000000001</v>
      </c>
      <c r="G11333" s="674">
        <v>295.84500000000003</v>
      </c>
      <c r="H11333" s="115">
        <f t="shared" ref="H11333:H11396" si="354">G11333/F11333</f>
        <v>1.0068371472522089</v>
      </c>
      <c r="I11333" s="115">
        <f t="shared" ref="I11333:I11396" si="355">ROUND(H11333*E11333,4)</f>
        <v>33.145600000000002</v>
      </c>
    </row>
    <row r="11334" spans="1:9" hidden="1">
      <c r="A11334" s="115" t="s">
        <v>29658</v>
      </c>
      <c r="B11334" s="115" t="s">
        <v>29659</v>
      </c>
      <c r="C11334" s="115" t="s">
        <v>28200</v>
      </c>
      <c r="D11334" s="115" t="s">
        <v>2038</v>
      </c>
      <c r="E11334" s="115">
        <v>124.3188</v>
      </c>
      <c r="F11334" s="674">
        <v>293.83600000000001</v>
      </c>
      <c r="G11334" s="674">
        <v>295.84500000000003</v>
      </c>
      <c r="H11334" s="115">
        <f t="shared" si="354"/>
        <v>1.0068371472522089</v>
      </c>
      <c r="I11334" s="115">
        <f t="shared" si="355"/>
        <v>125.1688</v>
      </c>
    </row>
    <row r="11335" spans="1:9" hidden="1">
      <c r="A11335" s="115" t="s">
        <v>29660</v>
      </c>
      <c r="B11335" s="115" t="s">
        <v>29661</v>
      </c>
      <c r="C11335" s="115" t="s">
        <v>28203</v>
      </c>
      <c r="D11335" s="115" t="s">
        <v>2038</v>
      </c>
      <c r="E11335" s="115">
        <v>268.25279999999998</v>
      </c>
      <c r="F11335" s="674">
        <v>293.83600000000001</v>
      </c>
      <c r="G11335" s="674">
        <v>295.84500000000003</v>
      </c>
      <c r="H11335" s="115">
        <f t="shared" si="354"/>
        <v>1.0068371472522089</v>
      </c>
      <c r="I11335" s="115">
        <f t="shared" si="355"/>
        <v>270.08690000000001</v>
      </c>
    </row>
    <row r="11336" spans="1:9" hidden="1">
      <c r="A11336" s="115" t="s">
        <v>29662</v>
      </c>
      <c r="B11336" s="115" t="s">
        <v>29663</v>
      </c>
      <c r="C11336" s="115" t="s">
        <v>28206</v>
      </c>
      <c r="D11336" s="115" t="s">
        <v>2038</v>
      </c>
      <c r="E11336" s="115">
        <v>127.8678</v>
      </c>
      <c r="F11336" s="674">
        <v>293.83600000000001</v>
      </c>
      <c r="G11336" s="674">
        <v>295.84500000000003</v>
      </c>
      <c r="H11336" s="115">
        <f t="shared" si="354"/>
        <v>1.0068371472522089</v>
      </c>
      <c r="I11336" s="115">
        <f t="shared" si="355"/>
        <v>128.74209999999999</v>
      </c>
    </row>
    <row r="11337" spans="1:9" hidden="1">
      <c r="A11337" s="115" t="s">
        <v>29664</v>
      </c>
      <c r="B11337" s="115" t="s">
        <v>29665</v>
      </c>
      <c r="C11337" s="115" t="s">
        <v>28209</v>
      </c>
      <c r="D11337" s="115" t="s">
        <v>2038</v>
      </c>
      <c r="E11337" s="115">
        <v>253.9666</v>
      </c>
      <c r="F11337" s="674">
        <v>293.83600000000001</v>
      </c>
      <c r="G11337" s="674">
        <v>295.84500000000003</v>
      </c>
      <c r="H11337" s="115">
        <f t="shared" si="354"/>
        <v>1.0068371472522089</v>
      </c>
      <c r="I11337" s="115">
        <f t="shared" si="355"/>
        <v>255.703</v>
      </c>
    </row>
    <row r="11338" spans="1:9" hidden="1">
      <c r="A11338" s="115" t="s">
        <v>29666</v>
      </c>
      <c r="B11338" s="115" t="s">
        <v>29667</v>
      </c>
      <c r="C11338" s="115" t="s">
        <v>28212</v>
      </c>
      <c r="D11338" s="115" t="s">
        <v>2038</v>
      </c>
      <c r="E11338" s="115">
        <v>516.47929999999997</v>
      </c>
      <c r="F11338" s="674">
        <v>293.83600000000001</v>
      </c>
      <c r="G11338" s="674">
        <v>295.84500000000003</v>
      </c>
      <c r="H11338" s="115">
        <f t="shared" si="354"/>
        <v>1.0068371472522089</v>
      </c>
      <c r="I11338" s="115">
        <f t="shared" si="355"/>
        <v>520.01049999999998</v>
      </c>
    </row>
    <row r="11339" spans="1:9" hidden="1">
      <c r="A11339" s="115" t="s">
        <v>29668</v>
      </c>
      <c r="B11339" s="115" t="s">
        <v>29669</v>
      </c>
      <c r="C11339" s="115" t="s">
        <v>28215</v>
      </c>
      <c r="D11339" s="115" t="s">
        <v>2038</v>
      </c>
      <c r="E11339" s="115">
        <v>434.62200000000001</v>
      </c>
      <c r="F11339" s="674">
        <v>293.83600000000001</v>
      </c>
      <c r="G11339" s="674">
        <v>295.84500000000003</v>
      </c>
      <c r="H11339" s="115">
        <f t="shared" si="354"/>
        <v>1.0068371472522089</v>
      </c>
      <c r="I11339" s="115">
        <f t="shared" si="355"/>
        <v>437.59359999999998</v>
      </c>
    </row>
    <row r="11340" spans="1:9" hidden="1">
      <c r="A11340" s="115" t="s">
        <v>29670</v>
      </c>
      <c r="B11340" s="115" t="s">
        <v>29671</v>
      </c>
      <c r="C11340" s="115" t="s">
        <v>28218</v>
      </c>
      <c r="D11340" s="115" t="s">
        <v>1242</v>
      </c>
      <c r="E11340" s="115">
        <v>32.589199999999998</v>
      </c>
      <c r="F11340" s="674">
        <v>293.83600000000001</v>
      </c>
      <c r="G11340" s="674">
        <v>295.84500000000003</v>
      </c>
      <c r="H11340" s="115">
        <f t="shared" si="354"/>
        <v>1.0068371472522089</v>
      </c>
      <c r="I11340" s="115">
        <f t="shared" si="355"/>
        <v>32.811999999999998</v>
      </c>
    </row>
    <row r="11341" spans="1:9" hidden="1">
      <c r="A11341" s="115" t="s">
        <v>29672</v>
      </c>
      <c r="B11341" s="115" t="s">
        <v>29673</v>
      </c>
      <c r="C11341" s="115" t="s">
        <v>28221</v>
      </c>
      <c r="D11341" s="115" t="s">
        <v>1242</v>
      </c>
      <c r="E11341" s="115">
        <v>46.185200000000002</v>
      </c>
      <c r="F11341" s="674">
        <v>293.83600000000001</v>
      </c>
      <c r="G11341" s="674">
        <v>295.84500000000003</v>
      </c>
      <c r="H11341" s="115">
        <f t="shared" si="354"/>
        <v>1.0068371472522089</v>
      </c>
      <c r="I11341" s="115">
        <f t="shared" si="355"/>
        <v>46.500999999999998</v>
      </c>
    </row>
    <row r="11342" spans="1:9" hidden="1">
      <c r="A11342" s="115" t="s">
        <v>29674</v>
      </c>
      <c r="B11342" s="115" t="s">
        <v>29675</v>
      </c>
      <c r="C11342" s="115" t="s">
        <v>28224</v>
      </c>
      <c r="D11342" s="115" t="s">
        <v>1242</v>
      </c>
      <c r="E11342" s="115">
        <v>24.6386</v>
      </c>
      <c r="F11342" s="674">
        <v>293.83600000000001</v>
      </c>
      <c r="G11342" s="674">
        <v>295.84500000000003</v>
      </c>
      <c r="H11342" s="115">
        <f t="shared" si="354"/>
        <v>1.0068371472522089</v>
      </c>
      <c r="I11342" s="115">
        <f t="shared" si="355"/>
        <v>24.807099999999998</v>
      </c>
    </row>
    <row r="11343" spans="1:9" hidden="1">
      <c r="A11343" s="115" t="s">
        <v>29676</v>
      </c>
      <c r="B11343" s="115" t="s">
        <v>29677</v>
      </c>
      <c r="C11343" s="115" t="s">
        <v>28227</v>
      </c>
      <c r="D11343" s="115" t="s">
        <v>1242</v>
      </c>
      <c r="E11343" s="115">
        <v>26.014099999999999</v>
      </c>
      <c r="F11343" s="674">
        <v>293.83600000000001</v>
      </c>
      <c r="G11343" s="674">
        <v>295.84500000000003</v>
      </c>
      <c r="H11343" s="115">
        <f t="shared" si="354"/>
        <v>1.0068371472522089</v>
      </c>
      <c r="I11343" s="115">
        <f t="shared" si="355"/>
        <v>26.192</v>
      </c>
    </row>
    <row r="11344" spans="1:9" hidden="1">
      <c r="A11344" s="115" t="s">
        <v>29678</v>
      </c>
      <c r="B11344" s="115" t="s">
        <v>29679</v>
      </c>
      <c r="C11344" s="115" t="s">
        <v>28230</v>
      </c>
      <c r="D11344" s="115" t="s">
        <v>1242</v>
      </c>
      <c r="E11344" s="115">
        <v>39.212600000000002</v>
      </c>
      <c r="F11344" s="674">
        <v>293.83600000000001</v>
      </c>
      <c r="G11344" s="674">
        <v>295.84500000000003</v>
      </c>
      <c r="H11344" s="115">
        <f t="shared" si="354"/>
        <v>1.0068371472522089</v>
      </c>
      <c r="I11344" s="115">
        <f t="shared" si="355"/>
        <v>39.480699999999999</v>
      </c>
    </row>
    <row r="11345" spans="1:9" hidden="1">
      <c r="A11345" s="115" t="s">
        <v>29680</v>
      </c>
      <c r="B11345" s="115" t="s">
        <v>29681</v>
      </c>
      <c r="C11345" s="115" t="s">
        <v>28233</v>
      </c>
      <c r="D11345" s="115" t="s">
        <v>2038</v>
      </c>
      <c r="E11345" s="115">
        <v>152.1995</v>
      </c>
      <c r="F11345" s="674">
        <v>293.83600000000001</v>
      </c>
      <c r="G11345" s="674">
        <v>295.84500000000003</v>
      </c>
      <c r="H11345" s="115">
        <f t="shared" si="354"/>
        <v>1.0068371472522089</v>
      </c>
      <c r="I11345" s="115">
        <f t="shared" si="355"/>
        <v>153.24010000000001</v>
      </c>
    </row>
    <row r="11346" spans="1:9" hidden="1">
      <c r="A11346" s="115" t="s">
        <v>29682</v>
      </c>
      <c r="B11346" s="115" t="s">
        <v>29683</v>
      </c>
      <c r="C11346" s="115" t="s">
        <v>28236</v>
      </c>
      <c r="D11346" s="115" t="s">
        <v>2038</v>
      </c>
      <c r="E11346" s="115">
        <v>166.88730000000001</v>
      </c>
      <c r="F11346" s="674">
        <v>293.83600000000001</v>
      </c>
      <c r="G11346" s="674">
        <v>295.84500000000003</v>
      </c>
      <c r="H11346" s="115">
        <f t="shared" si="354"/>
        <v>1.0068371472522089</v>
      </c>
      <c r="I11346" s="115">
        <f t="shared" si="355"/>
        <v>168.0283</v>
      </c>
    </row>
    <row r="11347" spans="1:9" hidden="1">
      <c r="A11347" s="115" t="s">
        <v>29684</v>
      </c>
      <c r="B11347" s="115" t="s">
        <v>29685</v>
      </c>
      <c r="C11347" s="115" t="s">
        <v>28239</v>
      </c>
      <c r="D11347" s="115" t="s">
        <v>2038</v>
      </c>
      <c r="E11347" s="115">
        <v>96.253500000000003</v>
      </c>
      <c r="F11347" s="674">
        <v>293.83600000000001</v>
      </c>
      <c r="G11347" s="674">
        <v>295.84500000000003</v>
      </c>
      <c r="H11347" s="115">
        <f t="shared" si="354"/>
        <v>1.0068371472522089</v>
      </c>
      <c r="I11347" s="115">
        <f t="shared" si="355"/>
        <v>96.911600000000007</v>
      </c>
    </row>
    <row r="11348" spans="1:9" hidden="1">
      <c r="A11348" s="115" t="s">
        <v>29686</v>
      </c>
      <c r="B11348" s="115" t="s">
        <v>29687</v>
      </c>
      <c r="C11348" s="115" t="s">
        <v>28242</v>
      </c>
      <c r="D11348" s="115" t="s">
        <v>2038</v>
      </c>
      <c r="E11348" s="115">
        <v>224.80009999999999</v>
      </c>
      <c r="F11348" s="674">
        <v>293.83600000000001</v>
      </c>
      <c r="G11348" s="674">
        <v>295.84500000000003</v>
      </c>
      <c r="H11348" s="115">
        <f t="shared" si="354"/>
        <v>1.0068371472522089</v>
      </c>
      <c r="I11348" s="115">
        <f t="shared" si="355"/>
        <v>226.33709999999999</v>
      </c>
    </row>
    <row r="11349" spans="1:9" hidden="1">
      <c r="A11349" s="115" t="s">
        <v>29688</v>
      </c>
      <c r="B11349" s="115" t="s">
        <v>29689</v>
      </c>
      <c r="C11349" s="115" t="s">
        <v>28245</v>
      </c>
      <c r="D11349" s="115" t="s">
        <v>2038</v>
      </c>
      <c r="E11349" s="115">
        <v>88.922499999999999</v>
      </c>
      <c r="F11349" s="674">
        <v>293.83600000000001</v>
      </c>
      <c r="G11349" s="674">
        <v>295.84500000000003</v>
      </c>
      <c r="H11349" s="115">
        <f t="shared" si="354"/>
        <v>1.0068371472522089</v>
      </c>
      <c r="I11349" s="115">
        <f t="shared" si="355"/>
        <v>89.530500000000004</v>
      </c>
    </row>
    <row r="11350" spans="1:9" hidden="1">
      <c r="A11350" s="115" t="s">
        <v>29690</v>
      </c>
      <c r="B11350" s="115" t="s">
        <v>29691</v>
      </c>
      <c r="C11350" s="115" t="s">
        <v>28248</v>
      </c>
      <c r="D11350" s="115" t="s">
        <v>2038</v>
      </c>
      <c r="E11350" s="115">
        <v>85.542100000000005</v>
      </c>
      <c r="F11350" s="674">
        <v>293.83600000000001</v>
      </c>
      <c r="G11350" s="674">
        <v>295.84500000000003</v>
      </c>
      <c r="H11350" s="115">
        <f t="shared" si="354"/>
        <v>1.0068371472522089</v>
      </c>
      <c r="I11350" s="115">
        <f t="shared" si="355"/>
        <v>86.126999999999995</v>
      </c>
    </row>
    <row r="11351" spans="1:9" hidden="1">
      <c r="A11351" s="115" t="s">
        <v>29692</v>
      </c>
      <c r="B11351" s="115" t="s">
        <v>29693</v>
      </c>
      <c r="C11351" s="115" t="s">
        <v>28251</v>
      </c>
      <c r="D11351" s="115" t="s">
        <v>1242</v>
      </c>
      <c r="E11351" s="115">
        <v>38.515599999999999</v>
      </c>
      <c r="F11351" s="674">
        <v>293.83600000000001</v>
      </c>
      <c r="G11351" s="674">
        <v>295.84500000000003</v>
      </c>
      <c r="H11351" s="115">
        <f t="shared" si="354"/>
        <v>1.0068371472522089</v>
      </c>
      <c r="I11351" s="115">
        <f t="shared" si="355"/>
        <v>38.7789</v>
      </c>
    </row>
    <row r="11352" spans="1:9" hidden="1">
      <c r="A11352" s="115" t="s">
        <v>29694</v>
      </c>
      <c r="B11352" s="115" t="s">
        <v>29695</v>
      </c>
      <c r="C11352" s="115" t="s">
        <v>28254</v>
      </c>
      <c r="D11352" s="115" t="s">
        <v>2038</v>
      </c>
      <c r="E11352" s="115">
        <v>84.743300000000005</v>
      </c>
      <c r="F11352" s="674">
        <v>293.83600000000001</v>
      </c>
      <c r="G11352" s="674">
        <v>295.84500000000003</v>
      </c>
      <c r="H11352" s="115">
        <f t="shared" si="354"/>
        <v>1.0068371472522089</v>
      </c>
      <c r="I11352" s="115">
        <f t="shared" si="355"/>
        <v>85.322699999999998</v>
      </c>
    </row>
    <row r="11353" spans="1:9" hidden="1">
      <c r="A11353" s="115" t="s">
        <v>29696</v>
      </c>
      <c r="B11353" s="115" t="s">
        <v>29697</v>
      </c>
      <c r="C11353" s="115" t="s">
        <v>28257</v>
      </c>
      <c r="D11353" s="115" t="s">
        <v>1242</v>
      </c>
      <c r="E11353" s="115">
        <v>34.4086</v>
      </c>
      <c r="F11353" s="674">
        <v>293.83600000000001</v>
      </c>
      <c r="G11353" s="674">
        <v>295.84500000000003</v>
      </c>
      <c r="H11353" s="115">
        <f t="shared" si="354"/>
        <v>1.0068371472522089</v>
      </c>
      <c r="I11353" s="115">
        <f t="shared" si="355"/>
        <v>34.643900000000002</v>
      </c>
    </row>
    <row r="11354" spans="1:9" hidden="1">
      <c r="A11354" s="115" t="s">
        <v>29698</v>
      </c>
      <c r="B11354" s="115" t="s">
        <v>29699</v>
      </c>
      <c r="C11354" s="115" t="s">
        <v>28260</v>
      </c>
      <c r="D11354" s="115" t="s">
        <v>1242</v>
      </c>
      <c r="E11354" s="115">
        <v>107.3767</v>
      </c>
      <c r="F11354" s="674">
        <v>293.83600000000001</v>
      </c>
      <c r="G11354" s="674">
        <v>295.84500000000003</v>
      </c>
      <c r="H11354" s="115">
        <f t="shared" si="354"/>
        <v>1.0068371472522089</v>
      </c>
      <c r="I11354" s="115">
        <f t="shared" si="355"/>
        <v>108.1109</v>
      </c>
    </row>
    <row r="11355" spans="1:9" hidden="1">
      <c r="A11355" s="115" t="s">
        <v>29700</v>
      </c>
      <c r="B11355" s="115" t="s">
        <v>29701</v>
      </c>
      <c r="C11355" s="115" t="s">
        <v>28263</v>
      </c>
      <c r="D11355" s="115" t="s">
        <v>2038</v>
      </c>
      <c r="E11355" s="115">
        <v>106.7817</v>
      </c>
      <c r="F11355" s="674">
        <v>293.83600000000001</v>
      </c>
      <c r="G11355" s="674">
        <v>295.84500000000003</v>
      </c>
      <c r="H11355" s="115">
        <f t="shared" si="354"/>
        <v>1.0068371472522089</v>
      </c>
      <c r="I11355" s="115">
        <f t="shared" si="355"/>
        <v>107.51179999999999</v>
      </c>
    </row>
    <row r="11356" spans="1:9" hidden="1">
      <c r="A11356" s="115" t="s">
        <v>29702</v>
      </c>
      <c r="B11356" s="115" t="s">
        <v>29703</v>
      </c>
      <c r="C11356" s="115" t="s">
        <v>28266</v>
      </c>
      <c r="D11356" s="115" t="s">
        <v>2038</v>
      </c>
      <c r="E11356" s="115">
        <v>161.5711</v>
      </c>
      <c r="F11356" s="674">
        <v>293.83600000000001</v>
      </c>
      <c r="G11356" s="674">
        <v>295.84500000000003</v>
      </c>
      <c r="H11356" s="115">
        <f t="shared" si="354"/>
        <v>1.0068371472522089</v>
      </c>
      <c r="I11356" s="115">
        <f t="shared" si="355"/>
        <v>162.67580000000001</v>
      </c>
    </row>
    <row r="11357" spans="1:9" hidden="1">
      <c r="A11357" s="115" t="s">
        <v>29704</v>
      </c>
      <c r="B11357" s="115" t="s">
        <v>29705</v>
      </c>
      <c r="C11357" s="115" t="s">
        <v>28269</v>
      </c>
      <c r="D11357" s="115" t="s">
        <v>2038</v>
      </c>
      <c r="E11357" s="115">
        <v>93.4208</v>
      </c>
      <c r="F11357" s="674">
        <v>293.83600000000001</v>
      </c>
      <c r="G11357" s="674">
        <v>295.84500000000003</v>
      </c>
      <c r="H11357" s="115">
        <f t="shared" si="354"/>
        <v>1.0068371472522089</v>
      </c>
      <c r="I11357" s="115">
        <f t="shared" si="355"/>
        <v>94.0595</v>
      </c>
    </row>
    <row r="11358" spans="1:9" hidden="1">
      <c r="A11358" s="115" t="s">
        <v>29706</v>
      </c>
      <c r="B11358" s="115" t="s">
        <v>29707</v>
      </c>
      <c r="C11358" s="115" t="s">
        <v>28272</v>
      </c>
      <c r="D11358" s="115" t="s">
        <v>2038</v>
      </c>
      <c r="E11358" s="115">
        <v>56.597799999999999</v>
      </c>
      <c r="F11358" s="674">
        <v>293.83600000000001</v>
      </c>
      <c r="G11358" s="674">
        <v>295.84500000000003</v>
      </c>
      <c r="H11358" s="115">
        <f t="shared" si="354"/>
        <v>1.0068371472522089</v>
      </c>
      <c r="I11358" s="115">
        <f t="shared" si="355"/>
        <v>56.9848</v>
      </c>
    </row>
    <row r="11359" spans="1:9" hidden="1">
      <c r="A11359" s="115" t="s">
        <v>29708</v>
      </c>
      <c r="B11359" s="115" t="s">
        <v>29709</v>
      </c>
      <c r="C11359" s="115" t="s">
        <v>28275</v>
      </c>
      <c r="D11359" s="115" t="s">
        <v>2038</v>
      </c>
      <c r="E11359" s="115">
        <v>100.95269999999999</v>
      </c>
      <c r="F11359" s="674">
        <v>293.83600000000001</v>
      </c>
      <c r="G11359" s="674">
        <v>295.84500000000003</v>
      </c>
      <c r="H11359" s="115">
        <f t="shared" si="354"/>
        <v>1.0068371472522089</v>
      </c>
      <c r="I11359" s="115">
        <f t="shared" si="355"/>
        <v>101.6429</v>
      </c>
    </row>
    <row r="11360" spans="1:9" hidden="1">
      <c r="A11360" s="115" t="s">
        <v>29710</v>
      </c>
      <c r="B11360" s="115" t="s">
        <v>29711</v>
      </c>
      <c r="C11360" s="115" t="s">
        <v>28278</v>
      </c>
      <c r="D11360" s="115" t="s">
        <v>2038</v>
      </c>
      <c r="E11360" s="115">
        <v>68.015299999999996</v>
      </c>
      <c r="F11360" s="674">
        <v>293.83600000000001</v>
      </c>
      <c r="G11360" s="674">
        <v>295.84500000000003</v>
      </c>
      <c r="H11360" s="115">
        <f t="shared" si="354"/>
        <v>1.0068371472522089</v>
      </c>
      <c r="I11360" s="115">
        <f t="shared" si="355"/>
        <v>68.4803</v>
      </c>
    </row>
    <row r="11361" spans="1:9" hidden="1">
      <c r="A11361" s="115" t="s">
        <v>29712</v>
      </c>
      <c r="B11361" s="115" t="s">
        <v>29713</v>
      </c>
      <c r="C11361" s="115" t="s">
        <v>28281</v>
      </c>
      <c r="D11361" s="115" t="s">
        <v>2038</v>
      </c>
      <c r="E11361" s="115">
        <v>42.537500000000001</v>
      </c>
      <c r="F11361" s="674">
        <v>293.83600000000001</v>
      </c>
      <c r="G11361" s="674">
        <v>295.84500000000003</v>
      </c>
      <c r="H11361" s="115">
        <f t="shared" si="354"/>
        <v>1.0068371472522089</v>
      </c>
      <c r="I11361" s="115">
        <f t="shared" si="355"/>
        <v>42.828299999999999</v>
      </c>
    </row>
    <row r="11362" spans="1:9" hidden="1">
      <c r="A11362" s="115" t="s">
        <v>29714</v>
      </c>
      <c r="B11362" s="115" t="s">
        <v>29715</v>
      </c>
      <c r="C11362" s="115" t="s">
        <v>28284</v>
      </c>
      <c r="D11362" s="115" t="s">
        <v>2038</v>
      </c>
      <c r="E11362" s="115">
        <v>98.394000000000005</v>
      </c>
      <c r="F11362" s="674">
        <v>293.83600000000001</v>
      </c>
      <c r="G11362" s="674">
        <v>295.84500000000003</v>
      </c>
      <c r="H11362" s="115">
        <f t="shared" si="354"/>
        <v>1.0068371472522089</v>
      </c>
      <c r="I11362" s="115">
        <f t="shared" si="355"/>
        <v>99.066699999999997</v>
      </c>
    </row>
    <row r="11363" spans="1:9" hidden="1">
      <c r="A11363" s="115" t="s">
        <v>29716</v>
      </c>
      <c r="B11363" s="115" t="s">
        <v>29717</v>
      </c>
      <c r="C11363" s="115" t="s">
        <v>28287</v>
      </c>
      <c r="D11363" s="115" t="s">
        <v>2038</v>
      </c>
      <c r="E11363" s="115">
        <v>487.56</v>
      </c>
      <c r="F11363" s="674">
        <v>293.83600000000001</v>
      </c>
      <c r="G11363" s="674">
        <v>295.84500000000003</v>
      </c>
      <c r="H11363" s="115">
        <f t="shared" si="354"/>
        <v>1.0068371472522089</v>
      </c>
      <c r="I11363" s="115">
        <f t="shared" si="355"/>
        <v>490.89350000000002</v>
      </c>
    </row>
    <row r="11364" spans="1:9" hidden="1">
      <c r="A11364" s="115" t="s">
        <v>29718</v>
      </c>
      <c r="B11364" s="115" t="s">
        <v>29719</v>
      </c>
      <c r="C11364" s="115" t="s">
        <v>28290</v>
      </c>
      <c r="D11364" s="115" t="s">
        <v>2038</v>
      </c>
      <c r="E11364" s="115">
        <v>12.861000000000001</v>
      </c>
      <c r="F11364" s="674">
        <v>293.83600000000001</v>
      </c>
      <c r="G11364" s="674">
        <v>295.84500000000003</v>
      </c>
      <c r="H11364" s="115">
        <f t="shared" si="354"/>
        <v>1.0068371472522089</v>
      </c>
      <c r="I11364" s="115">
        <f t="shared" si="355"/>
        <v>12.9489</v>
      </c>
    </row>
    <row r="11365" spans="1:9" hidden="1">
      <c r="A11365" s="115" t="s">
        <v>29720</v>
      </c>
      <c r="B11365" s="115" t="s">
        <v>29721</v>
      </c>
      <c r="C11365" s="115" t="s">
        <v>28293</v>
      </c>
      <c r="D11365" s="115" t="s">
        <v>2038</v>
      </c>
      <c r="E11365" s="115">
        <v>31.8687</v>
      </c>
      <c r="F11365" s="674">
        <v>293.83600000000001</v>
      </c>
      <c r="G11365" s="674">
        <v>295.84500000000003</v>
      </c>
      <c r="H11365" s="115">
        <f t="shared" si="354"/>
        <v>1.0068371472522089</v>
      </c>
      <c r="I11365" s="115">
        <f t="shared" si="355"/>
        <v>32.086599999999997</v>
      </c>
    </row>
    <row r="11366" spans="1:9" hidden="1">
      <c r="A11366" s="115" t="s">
        <v>29722</v>
      </c>
      <c r="B11366" s="115" t="s">
        <v>29723</v>
      </c>
      <c r="C11366" s="115" t="s">
        <v>28296</v>
      </c>
      <c r="D11366" s="115" t="s">
        <v>2038</v>
      </c>
      <c r="E11366" s="115">
        <v>25.291399999999999</v>
      </c>
      <c r="F11366" s="674">
        <v>293.83600000000001</v>
      </c>
      <c r="G11366" s="674">
        <v>295.84500000000003</v>
      </c>
      <c r="H11366" s="115">
        <f t="shared" si="354"/>
        <v>1.0068371472522089</v>
      </c>
      <c r="I11366" s="115">
        <f t="shared" si="355"/>
        <v>25.464300000000001</v>
      </c>
    </row>
    <row r="11367" spans="1:9" hidden="1">
      <c r="A11367" s="115" t="s">
        <v>29724</v>
      </c>
      <c r="B11367" s="115" t="s">
        <v>29725</v>
      </c>
      <c r="C11367" s="115" t="s">
        <v>28299</v>
      </c>
      <c r="D11367" s="115" t="s">
        <v>2038</v>
      </c>
      <c r="E11367" s="115">
        <v>34.572400000000002</v>
      </c>
      <c r="F11367" s="674">
        <v>293.83600000000001</v>
      </c>
      <c r="G11367" s="674">
        <v>295.84500000000003</v>
      </c>
      <c r="H11367" s="115">
        <f t="shared" si="354"/>
        <v>1.0068371472522089</v>
      </c>
      <c r="I11367" s="115">
        <f t="shared" si="355"/>
        <v>34.808799999999998</v>
      </c>
    </row>
    <row r="11368" spans="1:9" hidden="1">
      <c r="A11368" s="115" t="s">
        <v>29726</v>
      </c>
      <c r="B11368" s="115" t="s">
        <v>29727</v>
      </c>
      <c r="C11368" s="115" t="s">
        <v>28302</v>
      </c>
      <c r="D11368" s="115" t="s">
        <v>2038</v>
      </c>
      <c r="E11368" s="115">
        <v>27.995100000000001</v>
      </c>
      <c r="F11368" s="674">
        <v>293.83600000000001</v>
      </c>
      <c r="G11368" s="674">
        <v>295.84500000000003</v>
      </c>
      <c r="H11368" s="115">
        <f t="shared" si="354"/>
        <v>1.0068371472522089</v>
      </c>
      <c r="I11368" s="115">
        <f t="shared" si="355"/>
        <v>28.186499999999999</v>
      </c>
    </row>
    <row r="11369" spans="1:9" hidden="1">
      <c r="A11369" s="115" t="s">
        <v>29728</v>
      </c>
      <c r="B11369" s="115" t="s">
        <v>29729</v>
      </c>
      <c r="C11369" s="115" t="s">
        <v>28305</v>
      </c>
      <c r="D11369" s="115" t="s">
        <v>2038</v>
      </c>
      <c r="E11369" s="115">
        <v>34.6218</v>
      </c>
      <c r="F11369" s="674">
        <v>293.83600000000001</v>
      </c>
      <c r="G11369" s="674">
        <v>295.84500000000003</v>
      </c>
      <c r="H11369" s="115">
        <f t="shared" si="354"/>
        <v>1.0068371472522089</v>
      </c>
      <c r="I11369" s="115">
        <f t="shared" si="355"/>
        <v>34.858499999999999</v>
      </c>
    </row>
    <row r="11370" spans="1:9" hidden="1">
      <c r="A11370" s="115" t="s">
        <v>29730</v>
      </c>
      <c r="B11370" s="115" t="s">
        <v>29731</v>
      </c>
      <c r="C11370" s="115" t="s">
        <v>28308</v>
      </c>
      <c r="D11370" s="115" t="s">
        <v>2038</v>
      </c>
      <c r="E11370" s="115">
        <v>22.877400000000002</v>
      </c>
      <c r="F11370" s="674">
        <v>293.83600000000001</v>
      </c>
      <c r="G11370" s="674">
        <v>295.84500000000003</v>
      </c>
      <c r="H11370" s="115">
        <f t="shared" si="354"/>
        <v>1.0068371472522089</v>
      </c>
      <c r="I11370" s="115">
        <f t="shared" si="355"/>
        <v>23.033799999999999</v>
      </c>
    </row>
    <row r="11371" spans="1:9" hidden="1">
      <c r="A11371" s="115" t="s">
        <v>29732</v>
      </c>
      <c r="B11371" s="115" t="s">
        <v>29733</v>
      </c>
      <c r="C11371" s="115" t="s">
        <v>28311</v>
      </c>
      <c r="D11371" s="115" t="s">
        <v>2038</v>
      </c>
      <c r="E11371" s="115">
        <v>26.627099999999999</v>
      </c>
      <c r="F11371" s="674">
        <v>293.83600000000001</v>
      </c>
      <c r="G11371" s="674">
        <v>295.84500000000003</v>
      </c>
      <c r="H11371" s="115">
        <f t="shared" si="354"/>
        <v>1.0068371472522089</v>
      </c>
      <c r="I11371" s="115">
        <f t="shared" si="355"/>
        <v>26.809200000000001</v>
      </c>
    </row>
    <row r="11372" spans="1:9" hidden="1">
      <c r="A11372" s="115" t="s">
        <v>29734</v>
      </c>
      <c r="B11372" s="115" t="s">
        <v>29735</v>
      </c>
      <c r="C11372" s="115" t="s">
        <v>28314</v>
      </c>
      <c r="D11372" s="115" t="s">
        <v>2038</v>
      </c>
      <c r="E11372" s="115">
        <v>21.071999999999999</v>
      </c>
      <c r="F11372" s="674">
        <v>293.83600000000001</v>
      </c>
      <c r="G11372" s="674">
        <v>295.84500000000003</v>
      </c>
      <c r="H11372" s="115">
        <f t="shared" si="354"/>
        <v>1.0068371472522089</v>
      </c>
      <c r="I11372" s="115">
        <f t="shared" si="355"/>
        <v>21.216100000000001</v>
      </c>
    </row>
    <row r="11373" spans="1:9" hidden="1">
      <c r="A11373" s="115" t="s">
        <v>29736</v>
      </c>
      <c r="B11373" s="115" t="s">
        <v>29737</v>
      </c>
      <c r="C11373" s="115" t="s">
        <v>28317</v>
      </c>
      <c r="D11373" s="115" t="s">
        <v>2038</v>
      </c>
      <c r="E11373" s="115">
        <v>15.5212</v>
      </c>
      <c r="F11373" s="674">
        <v>293.83600000000001</v>
      </c>
      <c r="G11373" s="674">
        <v>295.84500000000003</v>
      </c>
      <c r="H11373" s="115">
        <f t="shared" si="354"/>
        <v>1.0068371472522089</v>
      </c>
      <c r="I11373" s="115">
        <f t="shared" si="355"/>
        <v>15.6273</v>
      </c>
    </row>
    <row r="11374" spans="1:9" hidden="1">
      <c r="A11374" s="115" t="s">
        <v>29738</v>
      </c>
      <c r="B11374" s="115" t="s">
        <v>29739</v>
      </c>
      <c r="C11374" s="115" t="s">
        <v>28320</v>
      </c>
      <c r="D11374" s="115" t="s">
        <v>2038</v>
      </c>
      <c r="E11374" s="115">
        <v>32.290199999999999</v>
      </c>
      <c r="F11374" s="674">
        <v>293.83600000000001</v>
      </c>
      <c r="G11374" s="674">
        <v>295.84500000000003</v>
      </c>
      <c r="H11374" s="115">
        <f t="shared" si="354"/>
        <v>1.0068371472522089</v>
      </c>
      <c r="I11374" s="115">
        <f t="shared" si="355"/>
        <v>32.511000000000003</v>
      </c>
    </row>
    <row r="11375" spans="1:9" hidden="1">
      <c r="A11375" s="115" t="s">
        <v>29740</v>
      </c>
      <c r="B11375" s="115" t="s">
        <v>29741</v>
      </c>
      <c r="C11375" s="115" t="s">
        <v>28323</v>
      </c>
      <c r="D11375" s="115" t="s">
        <v>2038</v>
      </c>
      <c r="E11375" s="115">
        <v>61.436100000000003</v>
      </c>
      <c r="F11375" s="674">
        <v>293.83600000000001</v>
      </c>
      <c r="G11375" s="674">
        <v>295.84500000000003</v>
      </c>
      <c r="H11375" s="115">
        <f t="shared" si="354"/>
        <v>1.0068371472522089</v>
      </c>
      <c r="I11375" s="115">
        <f t="shared" si="355"/>
        <v>61.856099999999998</v>
      </c>
    </row>
    <row r="11376" spans="1:9" hidden="1">
      <c r="A11376" s="115" t="s">
        <v>29742</v>
      </c>
      <c r="B11376" s="115" t="s">
        <v>29743</v>
      </c>
      <c r="C11376" s="115" t="s">
        <v>28326</v>
      </c>
      <c r="D11376" s="115" t="s">
        <v>2038</v>
      </c>
      <c r="E11376" s="115">
        <v>47.9621</v>
      </c>
      <c r="F11376" s="674">
        <v>293.83600000000001</v>
      </c>
      <c r="G11376" s="674">
        <v>295.84500000000003</v>
      </c>
      <c r="H11376" s="115">
        <f t="shared" si="354"/>
        <v>1.0068371472522089</v>
      </c>
      <c r="I11376" s="115">
        <f t="shared" si="355"/>
        <v>48.29</v>
      </c>
    </row>
    <row r="11377" spans="1:9" hidden="1">
      <c r="A11377" s="115" t="s">
        <v>29744</v>
      </c>
      <c r="B11377" s="115" t="s">
        <v>29745</v>
      </c>
      <c r="C11377" s="115" t="s">
        <v>28329</v>
      </c>
      <c r="D11377" s="115" t="s">
        <v>2038</v>
      </c>
      <c r="E11377" s="115">
        <v>56.281599999999997</v>
      </c>
      <c r="F11377" s="674">
        <v>293.83600000000001</v>
      </c>
      <c r="G11377" s="674">
        <v>295.84500000000003</v>
      </c>
      <c r="H11377" s="115">
        <f t="shared" si="354"/>
        <v>1.0068371472522089</v>
      </c>
      <c r="I11377" s="115">
        <f t="shared" si="355"/>
        <v>56.666400000000003</v>
      </c>
    </row>
    <row r="11378" spans="1:9" hidden="1">
      <c r="A11378" s="115" t="s">
        <v>29746</v>
      </c>
      <c r="B11378" s="115" t="s">
        <v>29747</v>
      </c>
      <c r="C11378" s="115" t="s">
        <v>28332</v>
      </c>
      <c r="D11378" s="115" t="s">
        <v>1242</v>
      </c>
      <c r="E11378" s="115">
        <v>17.967300000000002</v>
      </c>
      <c r="F11378" s="674">
        <v>293.83600000000001</v>
      </c>
      <c r="G11378" s="674">
        <v>295.84500000000003</v>
      </c>
      <c r="H11378" s="115">
        <f t="shared" si="354"/>
        <v>1.0068371472522089</v>
      </c>
      <c r="I11378" s="115">
        <f t="shared" si="355"/>
        <v>18.0901</v>
      </c>
    </row>
    <row r="11379" spans="1:9" hidden="1">
      <c r="A11379" s="115" t="s">
        <v>29748</v>
      </c>
      <c r="B11379" s="115" t="s">
        <v>29749</v>
      </c>
      <c r="C11379" s="115" t="s">
        <v>28335</v>
      </c>
      <c r="D11379" s="115" t="s">
        <v>1453</v>
      </c>
      <c r="E11379" s="115">
        <v>1037.0651</v>
      </c>
      <c r="F11379" s="674">
        <v>293.83600000000001</v>
      </c>
      <c r="G11379" s="674">
        <v>295.84500000000003</v>
      </c>
      <c r="H11379" s="115">
        <f t="shared" si="354"/>
        <v>1.0068371472522089</v>
      </c>
      <c r="I11379" s="115">
        <f t="shared" si="355"/>
        <v>1044.1557</v>
      </c>
    </row>
    <row r="11380" spans="1:9" hidden="1">
      <c r="A11380" s="115" t="s">
        <v>29750</v>
      </c>
      <c r="B11380" s="115" t="s">
        <v>29751</v>
      </c>
      <c r="C11380" s="115" t="s">
        <v>28338</v>
      </c>
      <c r="D11380" s="115" t="s">
        <v>1453</v>
      </c>
      <c r="E11380" s="115">
        <v>980.21220000000005</v>
      </c>
      <c r="F11380" s="674">
        <v>293.83600000000001</v>
      </c>
      <c r="G11380" s="674">
        <v>295.84500000000003</v>
      </c>
      <c r="H11380" s="115">
        <f t="shared" si="354"/>
        <v>1.0068371472522089</v>
      </c>
      <c r="I11380" s="115">
        <f t="shared" si="355"/>
        <v>986.91409999999996</v>
      </c>
    </row>
    <row r="11381" spans="1:9" hidden="1">
      <c r="A11381" s="115" t="s">
        <v>29752</v>
      </c>
      <c r="B11381" s="115" t="s">
        <v>29753</v>
      </c>
      <c r="C11381" s="115" t="s">
        <v>28341</v>
      </c>
      <c r="D11381" s="115" t="s">
        <v>2038</v>
      </c>
      <c r="E11381" s="115">
        <v>35.8292</v>
      </c>
      <c r="F11381" s="674">
        <v>293.83600000000001</v>
      </c>
      <c r="G11381" s="674">
        <v>295.84500000000003</v>
      </c>
      <c r="H11381" s="115">
        <f t="shared" si="354"/>
        <v>1.0068371472522089</v>
      </c>
      <c r="I11381" s="115">
        <f t="shared" si="355"/>
        <v>36.074199999999998</v>
      </c>
    </row>
    <row r="11382" spans="1:9" hidden="1">
      <c r="A11382" s="115" t="s">
        <v>29754</v>
      </c>
      <c r="B11382" s="115" t="s">
        <v>29755</v>
      </c>
      <c r="C11382" s="115" t="s">
        <v>28344</v>
      </c>
      <c r="D11382" s="115" t="s">
        <v>2038</v>
      </c>
      <c r="E11382" s="115">
        <v>136.8877</v>
      </c>
      <c r="F11382" s="674">
        <v>293.83600000000001</v>
      </c>
      <c r="G11382" s="674">
        <v>295.84500000000003</v>
      </c>
      <c r="H11382" s="115">
        <f t="shared" si="354"/>
        <v>1.0068371472522089</v>
      </c>
      <c r="I11382" s="115">
        <f t="shared" si="355"/>
        <v>137.8236</v>
      </c>
    </row>
    <row r="11383" spans="1:9" hidden="1">
      <c r="A11383" s="115" t="s">
        <v>29756</v>
      </c>
      <c r="B11383" s="115" t="s">
        <v>29757</v>
      </c>
      <c r="C11383" s="115" t="s">
        <v>28347</v>
      </c>
      <c r="D11383" s="115" t="s">
        <v>2038</v>
      </c>
      <c r="E11383" s="115">
        <v>251.68459999999999</v>
      </c>
      <c r="F11383" s="674">
        <v>293.83600000000001</v>
      </c>
      <c r="G11383" s="674">
        <v>295.84500000000003</v>
      </c>
      <c r="H11383" s="115">
        <f t="shared" si="354"/>
        <v>1.0068371472522089</v>
      </c>
      <c r="I11383" s="115">
        <f t="shared" si="355"/>
        <v>253.40539999999999</v>
      </c>
    </row>
    <row r="11384" spans="1:9" hidden="1">
      <c r="A11384" s="115" t="s">
        <v>29758</v>
      </c>
      <c r="B11384" s="115" t="s">
        <v>29759</v>
      </c>
      <c r="C11384" s="115" t="s">
        <v>28350</v>
      </c>
      <c r="D11384" s="115" t="s">
        <v>2038</v>
      </c>
      <c r="E11384" s="115">
        <v>213.1858</v>
      </c>
      <c r="F11384" s="674">
        <v>293.83600000000001</v>
      </c>
      <c r="G11384" s="674">
        <v>295.84500000000003</v>
      </c>
      <c r="H11384" s="115">
        <f t="shared" si="354"/>
        <v>1.0068371472522089</v>
      </c>
      <c r="I11384" s="115">
        <f t="shared" si="355"/>
        <v>214.64340000000001</v>
      </c>
    </row>
    <row r="11385" spans="1:9" hidden="1">
      <c r="A11385" s="115" t="s">
        <v>29760</v>
      </c>
      <c r="B11385" s="115" t="s">
        <v>29761</v>
      </c>
      <c r="C11385" s="115" t="s">
        <v>28353</v>
      </c>
      <c r="D11385" s="115" t="s">
        <v>2038</v>
      </c>
      <c r="E11385" s="115">
        <v>205.7252</v>
      </c>
      <c r="F11385" s="674">
        <v>293.83600000000001</v>
      </c>
      <c r="G11385" s="674">
        <v>295.84500000000003</v>
      </c>
      <c r="H11385" s="115">
        <f t="shared" si="354"/>
        <v>1.0068371472522089</v>
      </c>
      <c r="I11385" s="115">
        <f t="shared" si="355"/>
        <v>207.1318</v>
      </c>
    </row>
    <row r="11386" spans="1:9" hidden="1">
      <c r="A11386" s="115" t="s">
        <v>29762</v>
      </c>
      <c r="B11386" s="115" t="s">
        <v>29763</v>
      </c>
      <c r="C11386" s="115" t="s">
        <v>28356</v>
      </c>
      <c r="D11386" s="115" t="s">
        <v>2038</v>
      </c>
      <c r="E11386" s="115">
        <v>287.7226</v>
      </c>
      <c r="F11386" s="674">
        <v>293.83600000000001</v>
      </c>
      <c r="G11386" s="674">
        <v>295.84500000000003</v>
      </c>
      <c r="H11386" s="115">
        <f t="shared" si="354"/>
        <v>1.0068371472522089</v>
      </c>
      <c r="I11386" s="115">
        <f t="shared" si="355"/>
        <v>289.68979999999999</v>
      </c>
    </row>
    <row r="11387" spans="1:9" hidden="1">
      <c r="A11387" s="115" t="s">
        <v>29764</v>
      </c>
      <c r="B11387" s="115" t="s">
        <v>29765</v>
      </c>
      <c r="C11387" s="115" t="s">
        <v>28359</v>
      </c>
      <c r="D11387" s="115" t="s">
        <v>2038</v>
      </c>
      <c r="E11387" s="115">
        <v>231.98949999999999</v>
      </c>
      <c r="F11387" s="674">
        <v>293.83600000000001</v>
      </c>
      <c r="G11387" s="674">
        <v>295.84500000000003</v>
      </c>
      <c r="H11387" s="115">
        <f t="shared" si="354"/>
        <v>1.0068371472522089</v>
      </c>
      <c r="I11387" s="115">
        <f t="shared" si="355"/>
        <v>233.57560000000001</v>
      </c>
    </row>
    <row r="11388" spans="1:9" hidden="1">
      <c r="A11388" s="115" t="s">
        <v>29766</v>
      </c>
      <c r="B11388" s="115" t="s">
        <v>29767</v>
      </c>
      <c r="C11388" s="115" t="s">
        <v>28362</v>
      </c>
      <c r="D11388" s="115" t="s">
        <v>2038</v>
      </c>
      <c r="E11388" s="115">
        <v>230.02459999999999</v>
      </c>
      <c r="F11388" s="674">
        <v>293.83600000000001</v>
      </c>
      <c r="G11388" s="674">
        <v>295.84500000000003</v>
      </c>
      <c r="H11388" s="115">
        <f t="shared" si="354"/>
        <v>1.0068371472522089</v>
      </c>
      <c r="I11388" s="115">
        <f t="shared" si="355"/>
        <v>231.59729999999999</v>
      </c>
    </row>
    <row r="11389" spans="1:9" hidden="1">
      <c r="A11389" s="115" t="s">
        <v>29768</v>
      </c>
      <c r="B11389" s="115" t="s">
        <v>29769</v>
      </c>
      <c r="C11389" s="115" t="s">
        <v>28365</v>
      </c>
      <c r="D11389" s="115" t="s">
        <v>2038</v>
      </c>
      <c r="E11389" s="115">
        <v>174.29150000000001</v>
      </c>
      <c r="F11389" s="674">
        <v>293.83600000000001</v>
      </c>
      <c r="G11389" s="674">
        <v>295.84500000000003</v>
      </c>
      <c r="H11389" s="115">
        <f t="shared" si="354"/>
        <v>1.0068371472522089</v>
      </c>
      <c r="I11389" s="115">
        <f t="shared" si="355"/>
        <v>175.48320000000001</v>
      </c>
    </row>
    <row r="11390" spans="1:9" hidden="1">
      <c r="A11390" s="115" t="s">
        <v>29770</v>
      </c>
      <c r="B11390" s="115" t="s">
        <v>29771</v>
      </c>
      <c r="C11390" s="115" t="s">
        <v>28368</v>
      </c>
      <c r="D11390" s="115" t="s">
        <v>2038</v>
      </c>
      <c r="E11390" s="115">
        <v>390.60930000000002</v>
      </c>
      <c r="F11390" s="674">
        <v>293.83600000000001</v>
      </c>
      <c r="G11390" s="674">
        <v>295.84500000000003</v>
      </c>
      <c r="H11390" s="115">
        <f t="shared" si="354"/>
        <v>1.0068371472522089</v>
      </c>
      <c r="I11390" s="115">
        <f t="shared" si="355"/>
        <v>393.28</v>
      </c>
    </row>
    <row r="11391" spans="1:9" hidden="1">
      <c r="A11391" s="115" t="s">
        <v>29772</v>
      </c>
      <c r="B11391" s="115" t="s">
        <v>29773</v>
      </c>
      <c r="C11391" s="115" t="s">
        <v>28371</v>
      </c>
      <c r="D11391" s="115" t="s">
        <v>2038</v>
      </c>
      <c r="E11391" s="115">
        <v>334.87619999999998</v>
      </c>
      <c r="F11391" s="674">
        <v>293.83600000000001</v>
      </c>
      <c r="G11391" s="674">
        <v>295.84500000000003</v>
      </c>
      <c r="H11391" s="115">
        <f t="shared" si="354"/>
        <v>1.0068371472522089</v>
      </c>
      <c r="I11391" s="115">
        <f t="shared" si="355"/>
        <v>337.16579999999999</v>
      </c>
    </row>
    <row r="11392" spans="1:9" hidden="1">
      <c r="A11392" s="115" t="s">
        <v>29774</v>
      </c>
      <c r="B11392" s="115" t="s">
        <v>29775</v>
      </c>
      <c r="C11392" s="115" t="s">
        <v>28374</v>
      </c>
      <c r="D11392" s="115" t="s">
        <v>2038</v>
      </c>
      <c r="E11392" s="115">
        <v>76.556899999999999</v>
      </c>
      <c r="F11392" s="674">
        <v>293.83600000000001</v>
      </c>
      <c r="G11392" s="674">
        <v>295.84500000000003</v>
      </c>
      <c r="H11392" s="115">
        <f t="shared" si="354"/>
        <v>1.0068371472522089</v>
      </c>
      <c r="I11392" s="115">
        <f t="shared" si="355"/>
        <v>77.080299999999994</v>
      </c>
    </row>
    <row r="11393" spans="1:9" hidden="1">
      <c r="A11393" s="115" t="s">
        <v>29776</v>
      </c>
      <c r="B11393" s="115" t="s">
        <v>29777</v>
      </c>
      <c r="C11393" s="115" t="s">
        <v>28377</v>
      </c>
      <c r="D11393" s="115" t="s">
        <v>2038</v>
      </c>
      <c r="E11393" s="115">
        <v>83.134200000000007</v>
      </c>
      <c r="F11393" s="674">
        <v>293.83600000000001</v>
      </c>
      <c r="G11393" s="674">
        <v>295.84500000000003</v>
      </c>
      <c r="H11393" s="115">
        <f t="shared" si="354"/>
        <v>1.0068371472522089</v>
      </c>
      <c r="I11393" s="115">
        <f t="shared" si="355"/>
        <v>83.702600000000004</v>
      </c>
    </row>
    <row r="11394" spans="1:9" hidden="1">
      <c r="A11394" s="115" t="s">
        <v>29778</v>
      </c>
      <c r="B11394" s="115" t="s">
        <v>29779</v>
      </c>
      <c r="C11394" s="115" t="s">
        <v>28380</v>
      </c>
      <c r="D11394" s="115" t="s">
        <v>2038</v>
      </c>
      <c r="E11394" s="115">
        <v>44.856499999999997</v>
      </c>
      <c r="F11394" s="674">
        <v>293.83600000000001</v>
      </c>
      <c r="G11394" s="674">
        <v>295.84500000000003</v>
      </c>
      <c r="H11394" s="115">
        <f t="shared" si="354"/>
        <v>1.0068371472522089</v>
      </c>
      <c r="I11394" s="115">
        <f t="shared" si="355"/>
        <v>45.163200000000003</v>
      </c>
    </row>
    <row r="11395" spans="1:9" hidden="1">
      <c r="A11395" s="115" t="s">
        <v>29780</v>
      </c>
      <c r="B11395" s="115" t="s">
        <v>29781</v>
      </c>
      <c r="C11395" s="115" t="s">
        <v>28383</v>
      </c>
      <c r="D11395" s="115" t="s">
        <v>1242</v>
      </c>
      <c r="E11395" s="115">
        <v>46.032699999999998</v>
      </c>
      <c r="F11395" s="674">
        <v>293.83600000000001</v>
      </c>
      <c r="G11395" s="674">
        <v>295.84500000000003</v>
      </c>
      <c r="H11395" s="115">
        <f t="shared" si="354"/>
        <v>1.0068371472522089</v>
      </c>
      <c r="I11395" s="115">
        <f t="shared" si="355"/>
        <v>46.3474</v>
      </c>
    </row>
    <row r="11396" spans="1:9" hidden="1">
      <c r="A11396" s="115" t="s">
        <v>29782</v>
      </c>
      <c r="B11396" s="115" t="s">
        <v>29783</v>
      </c>
      <c r="C11396" s="115" t="s">
        <v>28386</v>
      </c>
      <c r="D11396" s="115" t="s">
        <v>1242</v>
      </c>
      <c r="E11396" s="115">
        <v>48.486899999999999</v>
      </c>
      <c r="F11396" s="674">
        <v>293.83600000000001</v>
      </c>
      <c r="G11396" s="674">
        <v>295.84500000000003</v>
      </c>
      <c r="H11396" s="115">
        <f t="shared" si="354"/>
        <v>1.0068371472522089</v>
      </c>
      <c r="I11396" s="115">
        <f t="shared" si="355"/>
        <v>48.818399999999997</v>
      </c>
    </row>
    <row r="11397" spans="1:9" hidden="1">
      <c r="A11397" s="115" t="s">
        <v>29784</v>
      </c>
      <c r="B11397" s="115" t="s">
        <v>29785</v>
      </c>
      <c r="C11397" s="115" t="s">
        <v>28389</v>
      </c>
      <c r="D11397" s="115" t="s">
        <v>2038</v>
      </c>
      <c r="E11397" s="115">
        <v>82.061199999999999</v>
      </c>
      <c r="F11397" s="674">
        <v>293.83600000000001</v>
      </c>
      <c r="G11397" s="674">
        <v>295.84500000000003</v>
      </c>
      <c r="H11397" s="115">
        <f t="shared" ref="H11397:H11460" si="356">G11397/F11397</f>
        <v>1.0068371472522089</v>
      </c>
      <c r="I11397" s="115">
        <f t="shared" ref="I11397:I11460" si="357">ROUND(H11397*E11397,4)</f>
        <v>82.622299999999996</v>
      </c>
    </row>
    <row r="11398" spans="1:9" hidden="1">
      <c r="A11398" s="115" t="s">
        <v>29786</v>
      </c>
      <c r="B11398" s="115" t="s">
        <v>29787</v>
      </c>
      <c r="C11398" s="115" t="s">
        <v>28392</v>
      </c>
      <c r="D11398" s="115" t="s">
        <v>2038</v>
      </c>
      <c r="E11398" s="115">
        <v>117.4432</v>
      </c>
      <c r="F11398" s="674">
        <v>293.83600000000001</v>
      </c>
      <c r="G11398" s="674">
        <v>295.84500000000003</v>
      </c>
      <c r="H11398" s="115">
        <f t="shared" si="356"/>
        <v>1.0068371472522089</v>
      </c>
      <c r="I11398" s="115">
        <f t="shared" si="357"/>
        <v>118.2462</v>
      </c>
    </row>
    <row r="11399" spans="1:9" hidden="1">
      <c r="A11399" s="115" t="s">
        <v>29788</v>
      </c>
      <c r="B11399" s="115" t="s">
        <v>29789</v>
      </c>
      <c r="C11399" s="115" t="s">
        <v>28395</v>
      </c>
      <c r="D11399" s="115" t="s">
        <v>2038</v>
      </c>
      <c r="E11399" s="115">
        <v>149.77010000000001</v>
      </c>
      <c r="F11399" s="674">
        <v>293.83600000000001</v>
      </c>
      <c r="G11399" s="674">
        <v>295.84500000000003</v>
      </c>
      <c r="H11399" s="115">
        <f t="shared" si="356"/>
        <v>1.0068371472522089</v>
      </c>
      <c r="I11399" s="115">
        <f t="shared" si="357"/>
        <v>150.79409999999999</v>
      </c>
    </row>
    <row r="11400" spans="1:9" hidden="1">
      <c r="A11400" s="115" t="s">
        <v>29790</v>
      </c>
      <c r="B11400" s="115" t="s">
        <v>29791</v>
      </c>
      <c r="C11400" s="115" t="s">
        <v>28398</v>
      </c>
      <c r="D11400" s="115" t="s">
        <v>2038</v>
      </c>
      <c r="E11400" s="115">
        <v>142.98050000000001</v>
      </c>
      <c r="F11400" s="674">
        <v>293.83600000000001</v>
      </c>
      <c r="G11400" s="674">
        <v>295.84500000000003</v>
      </c>
      <c r="H11400" s="115">
        <f t="shared" si="356"/>
        <v>1.0068371472522089</v>
      </c>
      <c r="I11400" s="115">
        <f t="shared" si="357"/>
        <v>143.9581</v>
      </c>
    </row>
    <row r="11401" spans="1:9" hidden="1">
      <c r="A11401" s="115" t="s">
        <v>29792</v>
      </c>
      <c r="B11401" s="115" t="s">
        <v>29793</v>
      </c>
      <c r="C11401" s="115" t="s">
        <v>28401</v>
      </c>
      <c r="D11401" s="115" t="s">
        <v>2038</v>
      </c>
      <c r="E11401" s="115">
        <v>136.90459999999999</v>
      </c>
      <c r="F11401" s="674">
        <v>293.83600000000001</v>
      </c>
      <c r="G11401" s="674">
        <v>295.84500000000003</v>
      </c>
      <c r="H11401" s="115">
        <f t="shared" si="356"/>
        <v>1.0068371472522089</v>
      </c>
      <c r="I11401" s="115">
        <f t="shared" si="357"/>
        <v>137.84059999999999</v>
      </c>
    </row>
    <row r="11402" spans="1:9" hidden="1">
      <c r="A11402" s="115" t="s">
        <v>29794</v>
      </c>
      <c r="B11402" s="115" t="s">
        <v>29795</v>
      </c>
      <c r="C11402" s="115" t="s">
        <v>28404</v>
      </c>
      <c r="D11402" s="115" t="s">
        <v>2038</v>
      </c>
      <c r="E11402" s="115">
        <v>221.6344</v>
      </c>
      <c r="F11402" s="674">
        <v>293.83600000000001</v>
      </c>
      <c r="G11402" s="674">
        <v>295.84500000000003</v>
      </c>
      <c r="H11402" s="115">
        <f t="shared" si="356"/>
        <v>1.0068371472522089</v>
      </c>
      <c r="I11402" s="115">
        <f t="shared" si="357"/>
        <v>223.1497</v>
      </c>
    </row>
    <row r="11403" spans="1:9" hidden="1">
      <c r="A11403" s="115" t="s">
        <v>29796</v>
      </c>
      <c r="B11403" s="115" t="s">
        <v>29797</v>
      </c>
      <c r="C11403" s="115" t="s">
        <v>28407</v>
      </c>
      <c r="D11403" s="115" t="s">
        <v>2038</v>
      </c>
      <c r="E11403" s="115">
        <v>203.41329999999999</v>
      </c>
      <c r="F11403" s="674">
        <v>293.83600000000001</v>
      </c>
      <c r="G11403" s="674">
        <v>295.84500000000003</v>
      </c>
      <c r="H11403" s="115">
        <f t="shared" si="356"/>
        <v>1.0068371472522089</v>
      </c>
      <c r="I11403" s="115">
        <f t="shared" si="357"/>
        <v>204.80410000000001</v>
      </c>
    </row>
    <row r="11404" spans="1:9" hidden="1">
      <c r="A11404" s="115" t="s">
        <v>29798</v>
      </c>
      <c r="B11404" s="115" t="s">
        <v>29799</v>
      </c>
      <c r="C11404" s="115" t="s">
        <v>28410</v>
      </c>
      <c r="D11404" s="115" t="s">
        <v>2038</v>
      </c>
      <c r="E11404" s="115">
        <v>205.12809999999999</v>
      </c>
      <c r="F11404" s="674">
        <v>293.83600000000001</v>
      </c>
      <c r="G11404" s="674">
        <v>295.84500000000003</v>
      </c>
      <c r="H11404" s="115">
        <f t="shared" si="356"/>
        <v>1.0068371472522089</v>
      </c>
      <c r="I11404" s="115">
        <f t="shared" si="357"/>
        <v>206.53059999999999</v>
      </c>
    </row>
    <row r="11405" spans="1:9" hidden="1">
      <c r="A11405" s="115" t="s">
        <v>29800</v>
      </c>
      <c r="B11405" s="115" t="s">
        <v>29801</v>
      </c>
      <c r="C11405" s="115" t="s">
        <v>28413</v>
      </c>
      <c r="D11405" s="115" t="s">
        <v>2038</v>
      </c>
      <c r="E11405" s="115">
        <v>186.90700000000001</v>
      </c>
      <c r="F11405" s="674">
        <v>293.83600000000001</v>
      </c>
      <c r="G11405" s="674">
        <v>295.84500000000003</v>
      </c>
      <c r="H11405" s="115">
        <f t="shared" si="356"/>
        <v>1.0068371472522089</v>
      </c>
      <c r="I11405" s="115">
        <f t="shared" si="357"/>
        <v>188.1849</v>
      </c>
    </row>
    <row r="11406" spans="1:9" hidden="1">
      <c r="A11406" s="115" t="s">
        <v>29802</v>
      </c>
      <c r="B11406" s="115" t="s">
        <v>29803</v>
      </c>
      <c r="C11406" s="115" t="s">
        <v>28416</v>
      </c>
      <c r="D11406" s="115" t="s">
        <v>2038</v>
      </c>
      <c r="E11406" s="115">
        <v>205.12809999999999</v>
      </c>
      <c r="F11406" s="674">
        <v>293.83600000000001</v>
      </c>
      <c r="G11406" s="674">
        <v>295.84500000000003</v>
      </c>
      <c r="H11406" s="115">
        <f t="shared" si="356"/>
        <v>1.0068371472522089</v>
      </c>
      <c r="I11406" s="115">
        <f t="shared" si="357"/>
        <v>206.53059999999999</v>
      </c>
    </row>
    <row r="11407" spans="1:9" hidden="1">
      <c r="A11407" s="115" t="s">
        <v>29804</v>
      </c>
      <c r="B11407" s="115" t="s">
        <v>29805</v>
      </c>
      <c r="C11407" s="115" t="s">
        <v>28419</v>
      </c>
      <c r="D11407" s="115" t="s">
        <v>2038</v>
      </c>
      <c r="E11407" s="115">
        <v>186.90700000000001</v>
      </c>
      <c r="F11407" s="674">
        <v>293.83600000000001</v>
      </c>
      <c r="G11407" s="674">
        <v>295.84500000000003</v>
      </c>
      <c r="H11407" s="115">
        <f t="shared" si="356"/>
        <v>1.0068371472522089</v>
      </c>
      <c r="I11407" s="115">
        <f t="shared" si="357"/>
        <v>188.1849</v>
      </c>
    </row>
    <row r="11408" spans="1:9" hidden="1">
      <c r="A11408" s="115" t="s">
        <v>29806</v>
      </c>
      <c r="B11408" s="115" t="s">
        <v>29807</v>
      </c>
      <c r="C11408" s="115" t="s">
        <v>28422</v>
      </c>
      <c r="D11408" s="115" t="s">
        <v>2038</v>
      </c>
      <c r="E11408" s="115">
        <v>122.9888</v>
      </c>
      <c r="F11408" s="674">
        <v>293.83600000000001</v>
      </c>
      <c r="G11408" s="674">
        <v>295.84500000000003</v>
      </c>
      <c r="H11408" s="115">
        <f t="shared" si="356"/>
        <v>1.0068371472522089</v>
      </c>
      <c r="I11408" s="115">
        <f t="shared" si="357"/>
        <v>123.8297</v>
      </c>
    </row>
    <row r="11409" spans="1:9" hidden="1">
      <c r="A11409" s="115" t="s">
        <v>29808</v>
      </c>
      <c r="B11409" s="115" t="s">
        <v>29809</v>
      </c>
      <c r="C11409" s="115" t="s">
        <v>28425</v>
      </c>
      <c r="D11409" s="115" t="s">
        <v>2038</v>
      </c>
      <c r="E11409" s="115">
        <v>112.59220000000001</v>
      </c>
      <c r="F11409" s="674">
        <v>293.83600000000001</v>
      </c>
      <c r="G11409" s="674">
        <v>295.84500000000003</v>
      </c>
      <c r="H11409" s="115">
        <f t="shared" si="356"/>
        <v>1.0068371472522089</v>
      </c>
      <c r="I11409" s="115">
        <f t="shared" si="357"/>
        <v>113.36199999999999</v>
      </c>
    </row>
    <row r="11410" spans="1:9" hidden="1">
      <c r="A11410" s="115" t="s">
        <v>29810</v>
      </c>
      <c r="B11410" s="115" t="s">
        <v>29811</v>
      </c>
      <c r="C11410" s="115" t="s">
        <v>28428</v>
      </c>
      <c r="D11410" s="115" t="s">
        <v>2038</v>
      </c>
      <c r="E11410" s="115">
        <v>74.314499999999995</v>
      </c>
      <c r="F11410" s="674">
        <v>293.83600000000001</v>
      </c>
      <c r="G11410" s="674">
        <v>295.84500000000003</v>
      </c>
      <c r="H11410" s="115">
        <f t="shared" si="356"/>
        <v>1.0068371472522089</v>
      </c>
      <c r="I11410" s="115">
        <f t="shared" si="357"/>
        <v>74.822599999999994</v>
      </c>
    </row>
    <row r="11411" spans="1:9" hidden="1">
      <c r="A11411" s="115" t="s">
        <v>29812</v>
      </c>
      <c r="B11411" s="115" t="s">
        <v>29813</v>
      </c>
      <c r="C11411" s="115" t="s">
        <v>28431</v>
      </c>
      <c r="D11411" s="115" t="s">
        <v>2038</v>
      </c>
      <c r="E11411" s="115">
        <v>484.07780000000002</v>
      </c>
      <c r="F11411" s="674">
        <v>293.83600000000001</v>
      </c>
      <c r="G11411" s="674">
        <v>295.84500000000003</v>
      </c>
      <c r="H11411" s="115">
        <f t="shared" si="356"/>
        <v>1.0068371472522089</v>
      </c>
      <c r="I11411" s="115">
        <f t="shared" si="357"/>
        <v>487.38749999999999</v>
      </c>
    </row>
    <row r="11412" spans="1:9" hidden="1">
      <c r="A11412" s="115" t="s">
        <v>29814</v>
      </c>
      <c r="B11412" s="115" t="s">
        <v>29815</v>
      </c>
      <c r="C11412" s="115" t="s">
        <v>28434</v>
      </c>
      <c r="D11412" s="115" t="s">
        <v>2038</v>
      </c>
      <c r="E11412" s="115">
        <v>465.24259999999998</v>
      </c>
      <c r="F11412" s="674">
        <v>293.83600000000001</v>
      </c>
      <c r="G11412" s="674">
        <v>295.84500000000003</v>
      </c>
      <c r="H11412" s="115">
        <f t="shared" si="356"/>
        <v>1.0068371472522089</v>
      </c>
      <c r="I11412" s="115">
        <f t="shared" si="357"/>
        <v>468.42349999999999</v>
      </c>
    </row>
    <row r="11413" spans="1:9" hidden="1">
      <c r="A11413" s="115" t="s">
        <v>29816</v>
      </c>
      <c r="B11413" s="115" t="s">
        <v>29817</v>
      </c>
      <c r="C11413" s="115" t="s">
        <v>28437</v>
      </c>
      <c r="D11413" s="115" t="s">
        <v>1242</v>
      </c>
      <c r="E11413" s="115">
        <v>76.247100000000003</v>
      </c>
      <c r="F11413" s="674">
        <v>293.83600000000001</v>
      </c>
      <c r="G11413" s="674">
        <v>295.84500000000003</v>
      </c>
      <c r="H11413" s="115">
        <f t="shared" si="356"/>
        <v>1.0068371472522089</v>
      </c>
      <c r="I11413" s="115">
        <f t="shared" si="357"/>
        <v>76.7684</v>
      </c>
    </row>
    <row r="11414" spans="1:9" hidden="1">
      <c r="A11414" s="115" t="s">
        <v>29818</v>
      </c>
      <c r="B11414" s="115" t="s">
        <v>29819</v>
      </c>
      <c r="C11414" s="115" t="s">
        <v>28440</v>
      </c>
      <c r="D11414" s="115" t="s">
        <v>1242</v>
      </c>
      <c r="E11414" s="115">
        <v>65.525599999999997</v>
      </c>
      <c r="F11414" s="674">
        <v>293.83600000000001</v>
      </c>
      <c r="G11414" s="674">
        <v>295.84500000000003</v>
      </c>
      <c r="H11414" s="115">
        <f t="shared" si="356"/>
        <v>1.0068371472522089</v>
      </c>
      <c r="I11414" s="115">
        <f t="shared" si="357"/>
        <v>65.973600000000005</v>
      </c>
    </row>
    <row r="11415" spans="1:9" hidden="1">
      <c r="A11415" s="115" t="s">
        <v>29820</v>
      </c>
      <c r="B11415" s="115" t="s">
        <v>29821</v>
      </c>
      <c r="C11415" s="115" t="s">
        <v>28443</v>
      </c>
      <c r="D11415" s="115" t="s">
        <v>2038</v>
      </c>
      <c r="E11415" s="115">
        <v>518.06780000000003</v>
      </c>
      <c r="F11415" s="674">
        <v>293.83600000000001</v>
      </c>
      <c r="G11415" s="674">
        <v>295.84500000000003</v>
      </c>
      <c r="H11415" s="115">
        <f t="shared" si="356"/>
        <v>1.0068371472522089</v>
      </c>
      <c r="I11415" s="115">
        <f t="shared" si="357"/>
        <v>521.60990000000004</v>
      </c>
    </row>
    <row r="11416" spans="1:9" hidden="1">
      <c r="A11416" s="115" t="s">
        <v>29822</v>
      </c>
      <c r="B11416" s="115" t="s">
        <v>29823</v>
      </c>
      <c r="C11416" s="115" t="s">
        <v>28446</v>
      </c>
      <c r="D11416" s="115" t="s">
        <v>2038</v>
      </c>
      <c r="E11416" s="115">
        <v>499.23259999999999</v>
      </c>
      <c r="F11416" s="674">
        <v>293.83600000000001</v>
      </c>
      <c r="G11416" s="674">
        <v>295.84500000000003</v>
      </c>
      <c r="H11416" s="115">
        <f t="shared" si="356"/>
        <v>1.0068371472522089</v>
      </c>
      <c r="I11416" s="115">
        <f t="shared" si="357"/>
        <v>502.64589999999998</v>
      </c>
    </row>
    <row r="11417" spans="1:9" hidden="1">
      <c r="A11417" s="115" t="s">
        <v>29824</v>
      </c>
      <c r="B11417" s="115" t="s">
        <v>29825</v>
      </c>
      <c r="C11417" s="115" t="s">
        <v>28449</v>
      </c>
      <c r="D11417" s="115" t="s">
        <v>2038</v>
      </c>
      <c r="E11417" s="115">
        <v>496.59230000000002</v>
      </c>
      <c r="F11417" s="674">
        <v>293.83600000000001</v>
      </c>
      <c r="G11417" s="674">
        <v>295.84500000000003</v>
      </c>
      <c r="H11417" s="115">
        <f t="shared" si="356"/>
        <v>1.0068371472522089</v>
      </c>
      <c r="I11417" s="115">
        <f t="shared" si="357"/>
        <v>499.98759999999999</v>
      </c>
    </row>
    <row r="11418" spans="1:9" hidden="1">
      <c r="A11418" s="115" t="s">
        <v>29826</v>
      </c>
      <c r="B11418" s="115" t="s">
        <v>29827</v>
      </c>
      <c r="C11418" s="115" t="s">
        <v>28452</v>
      </c>
      <c r="D11418" s="115" t="s">
        <v>2038</v>
      </c>
      <c r="E11418" s="115">
        <v>477.75709999999998</v>
      </c>
      <c r="F11418" s="674">
        <v>293.83600000000001</v>
      </c>
      <c r="G11418" s="674">
        <v>295.84500000000003</v>
      </c>
      <c r="H11418" s="115">
        <f t="shared" si="356"/>
        <v>1.0068371472522089</v>
      </c>
      <c r="I11418" s="115">
        <f t="shared" si="357"/>
        <v>481.02359999999999</v>
      </c>
    </row>
    <row r="11419" spans="1:9" hidden="1">
      <c r="A11419" s="115" t="s">
        <v>29828</v>
      </c>
      <c r="B11419" s="115" t="s">
        <v>29829</v>
      </c>
      <c r="C11419" s="115" t="s">
        <v>28455</v>
      </c>
      <c r="D11419" s="115" t="s">
        <v>1242</v>
      </c>
      <c r="E11419" s="115">
        <v>100.70440000000001</v>
      </c>
      <c r="F11419" s="674">
        <v>293.83600000000001</v>
      </c>
      <c r="G11419" s="674">
        <v>295.84500000000003</v>
      </c>
      <c r="H11419" s="115">
        <f t="shared" si="356"/>
        <v>1.0068371472522089</v>
      </c>
      <c r="I11419" s="115">
        <f t="shared" si="357"/>
        <v>101.3929</v>
      </c>
    </row>
    <row r="11420" spans="1:9" hidden="1">
      <c r="A11420" s="115" t="s">
        <v>29830</v>
      </c>
      <c r="B11420" s="115" t="s">
        <v>29831</v>
      </c>
      <c r="C11420" s="115" t="s">
        <v>28458</v>
      </c>
      <c r="D11420" s="115" t="s">
        <v>2038</v>
      </c>
      <c r="E11420" s="115">
        <v>478.44260000000003</v>
      </c>
      <c r="F11420" s="674">
        <v>293.83600000000001</v>
      </c>
      <c r="G11420" s="674">
        <v>295.84500000000003</v>
      </c>
      <c r="H11420" s="115">
        <f t="shared" si="356"/>
        <v>1.0068371472522089</v>
      </c>
      <c r="I11420" s="115">
        <f t="shared" si="357"/>
        <v>481.71379999999999</v>
      </c>
    </row>
    <row r="11421" spans="1:9" hidden="1">
      <c r="A11421" s="115" t="s">
        <v>29832</v>
      </c>
      <c r="B11421" s="115" t="s">
        <v>29833</v>
      </c>
      <c r="C11421" s="115" t="s">
        <v>28461</v>
      </c>
      <c r="D11421" s="115" t="s">
        <v>2038</v>
      </c>
      <c r="E11421" s="115">
        <v>488.16320000000002</v>
      </c>
      <c r="F11421" s="674">
        <v>293.83600000000001</v>
      </c>
      <c r="G11421" s="674">
        <v>295.84500000000003</v>
      </c>
      <c r="H11421" s="115">
        <f t="shared" si="356"/>
        <v>1.0068371472522089</v>
      </c>
      <c r="I11421" s="115">
        <f t="shared" si="357"/>
        <v>491.50080000000003</v>
      </c>
    </row>
    <row r="11422" spans="1:9" hidden="1">
      <c r="A11422" s="115" t="s">
        <v>29834</v>
      </c>
      <c r="B11422" s="115" t="s">
        <v>29835</v>
      </c>
      <c r="C11422" s="115" t="s">
        <v>28464</v>
      </c>
      <c r="D11422" s="115" t="s">
        <v>2038</v>
      </c>
      <c r="E11422" s="115">
        <v>672.34410000000003</v>
      </c>
      <c r="F11422" s="674">
        <v>293.83600000000001</v>
      </c>
      <c r="G11422" s="674">
        <v>295.84500000000003</v>
      </c>
      <c r="H11422" s="115">
        <f t="shared" si="356"/>
        <v>1.0068371472522089</v>
      </c>
      <c r="I11422" s="115">
        <f t="shared" si="357"/>
        <v>676.94100000000003</v>
      </c>
    </row>
    <row r="11423" spans="1:9" hidden="1">
      <c r="A11423" s="115" t="s">
        <v>29836</v>
      </c>
      <c r="B11423" s="115" t="s">
        <v>29837</v>
      </c>
      <c r="C11423" s="115" t="s">
        <v>28467</v>
      </c>
      <c r="D11423" s="115" t="s">
        <v>2038</v>
      </c>
      <c r="E11423" s="115">
        <v>644.53989999999999</v>
      </c>
      <c r="F11423" s="674">
        <v>293.83600000000001</v>
      </c>
      <c r="G11423" s="674">
        <v>295.84500000000003</v>
      </c>
      <c r="H11423" s="115">
        <f t="shared" si="356"/>
        <v>1.0068371472522089</v>
      </c>
      <c r="I11423" s="115">
        <f t="shared" si="357"/>
        <v>648.94669999999996</v>
      </c>
    </row>
    <row r="11424" spans="1:9" hidden="1">
      <c r="A11424" s="115" t="s">
        <v>29838</v>
      </c>
      <c r="B11424" s="115" t="s">
        <v>29839</v>
      </c>
      <c r="C11424" s="115" t="s">
        <v>28470</v>
      </c>
      <c r="D11424" s="115" t="s">
        <v>2038</v>
      </c>
      <c r="E11424" s="115">
        <v>463.29590000000002</v>
      </c>
      <c r="F11424" s="674">
        <v>293.83600000000001</v>
      </c>
      <c r="G11424" s="674">
        <v>295.84500000000003</v>
      </c>
      <c r="H11424" s="115">
        <f t="shared" si="356"/>
        <v>1.0068371472522089</v>
      </c>
      <c r="I11424" s="115">
        <f t="shared" si="357"/>
        <v>466.46350000000001</v>
      </c>
    </row>
    <row r="11425" spans="1:9" hidden="1">
      <c r="A11425" s="115" t="s">
        <v>29840</v>
      </c>
      <c r="B11425" s="115" t="s">
        <v>29841</v>
      </c>
      <c r="C11425" s="115" t="s">
        <v>28473</v>
      </c>
      <c r="D11425" s="115" t="s">
        <v>2038</v>
      </c>
      <c r="E11425" s="115">
        <v>446.2294</v>
      </c>
      <c r="F11425" s="674">
        <v>293.83600000000001</v>
      </c>
      <c r="G11425" s="674">
        <v>295.84500000000003</v>
      </c>
      <c r="H11425" s="115">
        <f t="shared" si="356"/>
        <v>1.0068371472522089</v>
      </c>
      <c r="I11425" s="115">
        <f t="shared" si="357"/>
        <v>449.28030000000001</v>
      </c>
    </row>
    <row r="11426" spans="1:9" hidden="1">
      <c r="A11426" s="115" t="s">
        <v>29842</v>
      </c>
      <c r="B11426" s="115" t="s">
        <v>29843</v>
      </c>
      <c r="C11426" s="115" t="s">
        <v>28476</v>
      </c>
      <c r="D11426" s="115" t="s">
        <v>2038</v>
      </c>
      <c r="E11426" s="115">
        <v>151.35589999999999</v>
      </c>
      <c r="F11426" s="674">
        <v>293.83600000000001</v>
      </c>
      <c r="G11426" s="674">
        <v>295.84500000000003</v>
      </c>
      <c r="H11426" s="115">
        <f t="shared" si="356"/>
        <v>1.0068371472522089</v>
      </c>
      <c r="I11426" s="115">
        <f t="shared" si="357"/>
        <v>152.39070000000001</v>
      </c>
    </row>
    <row r="11427" spans="1:9" hidden="1">
      <c r="A11427" s="115" t="s">
        <v>29844</v>
      </c>
      <c r="B11427" s="115" t="s">
        <v>29845</v>
      </c>
      <c r="C11427" s="115" t="s">
        <v>28479</v>
      </c>
      <c r="D11427" s="115" t="s">
        <v>2038</v>
      </c>
      <c r="E11427" s="115">
        <v>1969.8</v>
      </c>
      <c r="F11427" s="674">
        <v>293.83600000000001</v>
      </c>
      <c r="G11427" s="674">
        <v>295.84500000000003</v>
      </c>
      <c r="H11427" s="115">
        <f t="shared" si="356"/>
        <v>1.0068371472522089</v>
      </c>
      <c r="I11427" s="115">
        <f t="shared" si="357"/>
        <v>1983.2678000000001</v>
      </c>
    </row>
    <row r="11428" spans="1:9" hidden="1">
      <c r="A11428" s="115" t="s">
        <v>29846</v>
      </c>
      <c r="B11428" s="115" t="s">
        <v>29847</v>
      </c>
      <c r="C11428" s="115" t="s">
        <v>28482</v>
      </c>
      <c r="D11428" s="115" t="s">
        <v>2038</v>
      </c>
      <c r="E11428" s="115">
        <v>669.5</v>
      </c>
      <c r="F11428" s="674">
        <v>293.83600000000001</v>
      </c>
      <c r="G11428" s="674">
        <v>295.84500000000003</v>
      </c>
      <c r="H11428" s="115">
        <f t="shared" si="356"/>
        <v>1.0068371472522089</v>
      </c>
      <c r="I11428" s="115">
        <f t="shared" si="357"/>
        <v>674.07749999999999</v>
      </c>
    </row>
    <row r="11429" spans="1:9" hidden="1">
      <c r="A11429" s="115" t="s">
        <v>29848</v>
      </c>
      <c r="B11429" s="115" t="s">
        <v>29849</v>
      </c>
      <c r="C11429" s="115" t="s">
        <v>28485</v>
      </c>
      <c r="D11429" s="115" t="s">
        <v>2038</v>
      </c>
      <c r="E11429" s="115">
        <v>535.6</v>
      </c>
      <c r="F11429" s="674">
        <v>293.83600000000001</v>
      </c>
      <c r="G11429" s="674">
        <v>295.84500000000003</v>
      </c>
      <c r="H11429" s="115">
        <f t="shared" si="356"/>
        <v>1.0068371472522089</v>
      </c>
      <c r="I11429" s="115">
        <f t="shared" si="357"/>
        <v>539.26199999999994</v>
      </c>
    </row>
    <row r="11430" spans="1:9" hidden="1">
      <c r="A11430" s="115" t="s">
        <v>29850</v>
      </c>
      <c r="B11430" s="115" t="s">
        <v>29851</v>
      </c>
      <c r="C11430" s="115" t="s">
        <v>28488</v>
      </c>
      <c r="D11430" s="115" t="s">
        <v>2038</v>
      </c>
      <c r="E11430" s="115">
        <v>97.173299999999998</v>
      </c>
      <c r="F11430" s="674">
        <v>293.83600000000001</v>
      </c>
      <c r="G11430" s="674">
        <v>295.84500000000003</v>
      </c>
      <c r="H11430" s="115">
        <f t="shared" si="356"/>
        <v>1.0068371472522089</v>
      </c>
      <c r="I11430" s="115">
        <f t="shared" si="357"/>
        <v>97.837699999999998</v>
      </c>
    </row>
    <row r="11431" spans="1:9" hidden="1">
      <c r="A11431" s="115" t="s">
        <v>29852</v>
      </c>
      <c r="B11431" s="115" t="s">
        <v>29853</v>
      </c>
      <c r="C11431" s="115" t="s">
        <v>28491</v>
      </c>
      <c r="D11431" s="115" t="s">
        <v>2038</v>
      </c>
      <c r="E11431" s="115">
        <v>75</v>
      </c>
      <c r="F11431" s="674">
        <v>293.83600000000001</v>
      </c>
      <c r="G11431" s="674">
        <v>295.84500000000003</v>
      </c>
      <c r="H11431" s="115">
        <f t="shared" si="356"/>
        <v>1.0068371472522089</v>
      </c>
      <c r="I11431" s="115">
        <f t="shared" si="357"/>
        <v>75.512799999999999</v>
      </c>
    </row>
    <row r="11432" spans="1:9" hidden="1">
      <c r="A11432" s="115" t="s">
        <v>29854</v>
      </c>
      <c r="B11432" s="115" t="s">
        <v>29855</v>
      </c>
      <c r="C11432" s="115" t="s">
        <v>28494</v>
      </c>
      <c r="D11432" s="115" t="s">
        <v>2038</v>
      </c>
      <c r="E11432" s="115">
        <v>219.8503</v>
      </c>
      <c r="F11432" s="674">
        <v>293.83600000000001</v>
      </c>
      <c r="G11432" s="674">
        <v>295.84500000000003</v>
      </c>
      <c r="H11432" s="115">
        <f t="shared" si="356"/>
        <v>1.0068371472522089</v>
      </c>
      <c r="I11432" s="115">
        <f t="shared" si="357"/>
        <v>221.35339999999999</v>
      </c>
    </row>
    <row r="11433" spans="1:9" hidden="1">
      <c r="A11433" s="115" t="s">
        <v>29856</v>
      </c>
      <c r="B11433" s="115" t="s">
        <v>29857</v>
      </c>
      <c r="C11433" s="115" t="s">
        <v>28497</v>
      </c>
      <c r="D11433" s="115" t="s">
        <v>2038</v>
      </c>
      <c r="E11433" s="115">
        <v>465</v>
      </c>
      <c r="F11433" s="674">
        <v>293.83600000000001</v>
      </c>
      <c r="G11433" s="674">
        <v>295.84500000000003</v>
      </c>
      <c r="H11433" s="115">
        <f t="shared" si="356"/>
        <v>1.0068371472522089</v>
      </c>
      <c r="I11433" s="115">
        <f t="shared" si="357"/>
        <v>468.17930000000001</v>
      </c>
    </row>
    <row r="11434" spans="1:9" hidden="1">
      <c r="A11434" s="115" t="s">
        <v>29858</v>
      </c>
      <c r="B11434" s="115" t="s">
        <v>29859</v>
      </c>
      <c r="C11434" s="115" t="s">
        <v>28500</v>
      </c>
      <c r="D11434" s="115" t="s">
        <v>2038</v>
      </c>
      <c r="E11434" s="115">
        <v>74.915599999999998</v>
      </c>
      <c r="F11434" s="674">
        <v>293.83600000000001</v>
      </c>
      <c r="G11434" s="674">
        <v>295.84500000000003</v>
      </c>
      <c r="H11434" s="115">
        <f t="shared" si="356"/>
        <v>1.0068371472522089</v>
      </c>
      <c r="I11434" s="115">
        <f t="shared" si="357"/>
        <v>75.427800000000005</v>
      </c>
    </row>
    <row r="11435" spans="1:9" hidden="1">
      <c r="A11435" s="115" t="s">
        <v>29860</v>
      </c>
      <c r="B11435" s="115" t="s">
        <v>29861</v>
      </c>
      <c r="C11435" s="115" t="s">
        <v>28503</v>
      </c>
      <c r="D11435" s="115" t="s">
        <v>2038</v>
      </c>
      <c r="E11435" s="115">
        <v>118.04389999999999</v>
      </c>
      <c r="F11435" s="674">
        <v>293.83600000000001</v>
      </c>
      <c r="G11435" s="674">
        <v>295.84500000000003</v>
      </c>
      <c r="H11435" s="115">
        <f t="shared" si="356"/>
        <v>1.0068371472522089</v>
      </c>
      <c r="I11435" s="115">
        <f t="shared" si="357"/>
        <v>118.851</v>
      </c>
    </row>
    <row r="11436" spans="1:9" hidden="1">
      <c r="A11436" s="115" t="s">
        <v>29862</v>
      </c>
      <c r="B11436" s="115" t="s">
        <v>29863</v>
      </c>
      <c r="C11436" s="115" t="s">
        <v>28506</v>
      </c>
      <c r="D11436" s="115" t="s">
        <v>2038</v>
      </c>
      <c r="E11436" s="115">
        <v>136.18729999999999</v>
      </c>
      <c r="F11436" s="674">
        <v>293.83600000000001</v>
      </c>
      <c r="G11436" s="674">
        <v>295.84500000000003</v>
      </c>
      <c r="H11436" s="115">
        <f t="shared" si="356"/>
        <v>1.0068371472522089</v>
      </c>
      <c r="I11436" s="115">
        <f t="shared" si="357"/>
        <v>137.11840000000001</v>
      </c>
    </row>
    <row r="11437" spans="1:9" hidden="1">
      <c r="A11437" s="115" t="s">
        <v>29864</v>
      </c>
      <c r="B11437" s="115" t="s">
        <v>29865</v>
      </c>
      <c r="C11437" s="115" t="s">
        <v>28509</v>
      </c>
      <c r="D11437" s="115" t="s">
        <v>2038</v>
      </c>
      <c r="E11437" s="115">
        <v>135.733</v>
      </c>
      <c r="F11437" s="674">
        <v>293.83600000000001</v>
      </c>
      <c r="G11437" s="674">
        <v>295.84500000000003</v>
      </c>
      <c r="H11437" s="115">
        <f t="shared" si="356"/>
        <v>1.0068371472522089</v>
      </c>
      <c r="I11437" s="115">
        <f t="shared" si="357"/>
        <v>136.661</v>
      </c>
    </row>
    <row r="11438" spans="1:9" hidden="1">
      <c r="A11438" s="115" t="s">
        <v>29866</v>
      </c>
      <c r="B11438" s="115" t="s">
        <v>29867</v>
      </c>
      <c r="C11438" s="115" t="s">
        <v>28512</v>
      </c>
      <c r="D11438" s="115" t="s">
        <v>2038</v>
      </c>
      <c r="E11438" s="115">
        <v>153.87639999999999</v>
      </c>
      <c r="F11438" s="674">
        <v>293.83600000000001</v>
      </c>
      <c r="G11438" s="674">
        <v>295.84500000000003</v>
      </c>
      <c r="H11438" s="115">
        <f t="shared" si="356"/>
        <v>1.0068371472522089</v>
      </c>
      <c r="I11438" s="115">
        <f t="shared" si="357"/>
        <v>154.92850000000001</v>
      </c>
    </row>
    <row r="11439" spans="1:9" hidden="1">
      <c r="A11439" s="115" t="s">
        <v>29868</v>
      </c>
      <c r="B11439" s="115" t="s">
        <v>29869</v>
      </c>
      <c r="C11439" s="115" t="s">
        <v>28515</v>
      </c>
      <c r="D11439" s="115" t="s">
        <v>2038</v>
      </c>
      <c r="E11439" s="115">
        <v>86.840500000000006</v>
      </c>
      <c r="F11439" s="674">
        <v>293.83600000000001</v>
      </c>
      <c r="G11439" s="674">
        <v>295.84500000000003</v>
      </c>
      <c r="H11439" s="115">
        <f t="shared" si="356"/>
        <v>1.0068371472522089</v>
      </c>
      <c r="I11439" s="115">
        <f t="shared" si="357"/>
        <v>87.434200000000004</v>
      </c>
    </row>
    <row r="11440" spans="1:9" hidden="1">
      <c r="A11440" s="115" t="s">
        <v>29870</v>
      </c>
      <c r="B11440" s="115" t="s">
        <v>29871</v>
      </c>
      <c r="C11440" s="115" t="s">
        <v>28518</v>
      </c>
      <c r="D11440" s="115" t="s">
        <v>2038</v>
      </c>
      <c r="E11440" s="115">
        <v>104.98390000000001</v>
      </c>
      <c r="F11440" s="674">
        <v>293.83600000000001</v>
      </c>
      <c r="G11440" s="674">
        <v>295.84500000000003</v>
      </c>
      <c r="H11440" s="115">
        <f t="shared" si="356"/>
        <v>1.0068371472522089</v>
      </c>
      <c r="I11440" s="115">
        <f t="shared" si="357"/>
        <v>105.7017</v>
      </c>
    </row>
    <row r="11441" spans="1:9" hidden="1">
      <c r="A11441" s="115" t="s">
        <v>29872</v>
      </c>
      <c r="B11441" s="115" t="s">
        <v>29873</v>
      </c>
      <c r="C11441" s="115" t="s">
        <v>28521</v>
      </c>
      <c r="D11441" s="115" t="s">
        <v>2038</v>
      </c>
      <c r="E11441" s="115">
        <v>74.417100000000005</v>
      </c>
      <c r="F11441" s="674">
        <v>293.83600000000001</v>
      </c>
      <c r="G11441" s="674">
        <v>295.84500000000003</v>
      </c>
      <c r="H11441" s="115">
        <f t="shared" si="356"/>
        <v>1.0068371472522089</v>
      </c>
      <c r="I11441" s="115">
        <f t="shared" si="357"/>
        <v>74.925899999999999</v>
      </c>
    </row>
    <row r="11442" spans="1:9" hidden="1">
      <c r="A11442" s="115" t="s">
        <v>29874</v>
      </c>
      <c r="B11442" s="115" t="s">
        <v>29875</v>
      </c>
      <c r="C11442" s="115" t="s">
        <v>28524</v>
      </c>
      <c r="D11442" s="115" t="s">
        <v>2038</v>
      </c>
      <c r="E11442" s="115">
        <v>92.560500000000005</v>
      </c>
      <c r="F11442" s="674">
        <v>293.83600000000001</v>
      </c>
      <c r="G11442" s="674">
        <v>295.84500000000003</v>
      </c>
      <c r="H11442" s="115">
        <f t="shared" si="356"/>
        <v>1.0068371472522089</v>
      </c>
      <c r="I11442" s="115">
        <f t="shared" si="357"/>
        <v>93.193299999999994</v>
      </c>
    </row>
    <row r="11443" spans="1:9" hidden="1">
      <c r="A11443" s="115" t="s">
        <v>29876</v>
      </c>
      <c r="B11443" s="115" t="s">
        <v>29877</v>
      </c>
      <c r="C11443" s="115" t="s">
        <v>28527</v>
      </c>
      <c r="D11443" s="115" t="s">
        <v>2038</v>
      </c>
      <c r="E11443" s="115">
        <v>185.5966</v>
      </c>
      <c r="F11443" s="674">
        <v>293.83600000000001</v>
      </c>
      <c r="G11443" s="674">
        <v>295.84500000000003</v>
      </c>
      <c r="H11443" s="115">
        <f t="shared" si="356"/>
        <v>1.0068371472522089</v>
      </c>
      <c r="I11443" s="115">
        <f t="shared" si="357"/>
        <v>186.8656</v>
      </c>
    </row>
    <row r="11444" spans="1:9" hidden="1">
      <c r="A11444" s="115" t="s">
        <v>29878</v>
      </c>
      <c r="B11444" s="115" t="s">
        <v>29879</v>
      </c>
      <c r="C11444" s="115" t="s">
        <v>28530</v>
      </c>
      <c r="D11444" s="115" t="s">
        <v>2038</v>
      </c>
      <c r="E11444" s="115">
        <v>49.975000000000001</v>
      </c>
      <c r="F11444" s="674">
        <v>293.83600000000001</v>
      </c>
      <c r="G11444" s="674">
        <v>295.84500000000003</v>
      </c>
      <c r="H11444" s="115">
        <f t="shared" si="356"/>
        <v>1.0068371472522089</v>
      </c>
      <c r="I11444" s="115">
        <f t="shared" si="357"/>
        <v>50.316699999999997</v>
      </c>
    </row>
    <row r="11445" spans="1:9" hidden="1">
      <c r="A11445" s="115" t="s">
        <v>29880</v>
      </c>
      <c r="B11445" s="115" t="s">
        <v>29881</v>
      </c>
      <c r="C11445" s="115" t="s">
        <v>28533</v>
      </c>
      <c r="D11445" s="115" t="s">
        <v>2038</v>
      </c>
      <c r="E11445" s="115">
        <v>58.3645</v>
      </c>
      <c r="F11445" s="674">
        <v>293.83600000000001</v>
      </c>
      <c r="G11445" s="674">
        <v>295.84500000000003</v>
      </c>
      <c r="H11445" s="115">
        <f t="shared" si="356"/>
        <v>1.0068371472522089</v>
      </c>
      <c r="I11445" s="115">
        <f t="shared" si="357"/>
        <v>58.763500000000001</v>
      </c>
    </row>
    <row r="11446" spans="1:9" hidden="1">
      <c r="A11446" s="115" t="s">
        <v>29882</v>
      </c>
      <c r="B11446" s="115" t="s">
        <v>29883</v>
      </c>
      <c r="C11446" s="115" t="s">
        <v>28536</v>
      </c>
      <c r="D11446" s="115" t="s">
        <v>2038</v>
      </c>
      <c r="E11446" s="115">
        <v>58.3645</v>
      </c>
      <c r="F11446" s="674">
        <v>293.83600000000001</v>
      </c>
      <c r="G11446" s="674">
        <v>295.84500000000003</v>
      </c>
      <c r="H11446" s="115">
        <f t="shared" si="356"/>
        <v>1.0068371472522089</v>
      </c>
      <c r="I11446" s="115">
        <f t="shared" si="357"/>
        <v>58.763500000000001</v>
      </c>
    </row>
    <row r="11447" spans="1:9" hidden="1">
      <c r="A11447" s="115" t="s">
        <v>29884</v>
      </c>
      <c r="B11447" s="115" t="s">
        <v>29885</v>
      </c>
      <c r="C11447" s="115" t="s">
        <v>28539</v>
      </c>
      <c r="D11447" s="115" t="s">
        <v>2038</v>
      </c>
      <c r="E11447" s="115">
        <v>146.1865</v>
      </c>
      <c r="F11447" s="674">
        <v>293.83600000000001</v>
      </c>
      <c r="G11447" s="674">
        <v>295.84500000000003</v>
      </c>
      <c r="H11447" s="115">
        <f t="shared" si="356"/>
        <v>1.0068371472522089</v>
      </c>
      <c r="I11447" s="115">
        <f t="shared" si="357"/>
        <v>147.18600000000001</v>
      </c>
    </row>
    <row r="11448" spans="1:9" hidden="1">
      <c r="A11448" s="115" t="s">
        <v>29886</v>
      </c>
      <c r="B11448" s="115" t="s">
        <v>29887</v>
      </c>
      <c r="C11448" s="115" t="s">
        <v>28542</v>
      </c>
      <c r="D11448" s="115" t="s">
        <v>2038</v>
      </c>
      <c r="E11448" s="115">
        <v>157.06139999999999</v>
      </c>
      <c r="F11448" s="674">
        <v>293.83600000000001</v>
      </c>
      <c r="G11448" s="674">
        <v>295.84500000000003</v>
      </c>
      <c r="H11448" s="115">
        <f t="shared" si="356"/>
        <v>1.0068371472522089</v>
      </c>
      <c r="I11448" s="115">
        <f t="shared" si="357"/>
        <v>158.1353</v>
      </c>
    </row>
    <row r="11449" spans="1:9" hidden="1">
      <c r="A11449" s="115" t="s">
        <v>29888</v>
      </c>
      <c r="B11449" s="115" t="s">
        <v>29889</v>
      </c>
      <c r="C11449" s="115" t="s">
        <v>28545</v>
      </c>
      <c r="D11449" s="115" t="s">
        <v>2038</v>
      </c>
      <c r="E11449" s="115">
        <v>87.976100000000002</v>
      </c>
      <c r="F11449" s="674">
        <v>293.83600000000001</v>
      </c>
      <c r="G11449" s="674">
        <v>295.84500000000003</v>
      </c>
      <c r="H11449" s="115">
        <f t="shared" si="356"/>
        <v>1.0068371472522089</v>
      </c>
      <c r="I11449" s="115">
        <f t="shared" si="357"/>
        <v>88.577600000000004</v>
      </c>
    </row>
    <row r="11450" spans="1:9" hidden="1">
      <c r="A11450" s="115" t="s">
        <v>29890</v>
      </c>
      <c r="B11450" s="115" t="s">
        <v>29891</v>
      </c>
      <c r="C11450" s="115" t="s">
        <v>28548</v>
      </c>
      <c r="D11450" s="115" t="s">
        <v>2038</v>
      </c>
      <c r="E11450" s="115">
        <v>82.676599999999993</v>
      </c>
      <c r="F11450" s="674">
        <v>293.83600000000001</v>
      </c>
      <c r="G11450" s="674">
        <v>295.84500000000003</v>
      </c>
      <c r="H11450" s="115">
        <f t="shared" si="356"/>
        <v>1.0068371472522089</v>
      </c>
      <c r="I11450" s="115">
        <f t="shared" si="357"/>
        <v>83.241900000000001</v>
      </c>
    </row>
    <row r="11451" spans="1:9" hidden="1">
      <c r="A11451" s="115" t="s">
        <v>29892</v>
      </c>
      <c r="B11451" s="115" t="s">
        <v>29893</v>
      </c>
      <c r="C11451" s="115" t="s">
        <v>28551</v>
      </c>
      <c r="D11451" s="115" t="s">
        <v>2038</v>
      </c>
      <c r="E11451" s="115">
        <v>99.631799999999998</v>
      </c>
      <c r="F11451" s="674">
        <v>293.83600000000001</v>
      </c>
      <c r="G11451" s="674">
        <v>295.84500000000003</v>
      </c>
      <c r="H11451" s="115">
        <f t="shared" si="356"/>
        <v>1.0068371472522089</v>
      </c>
      <c r="I11451" s="115">
        <f t="shared" si="357"/>
        <v>100.313</v>
      </c>
    </row>
    <row r="11452" spans="1:9" hidden="1">
      <c r="A11452" s="115" t="s">
        <v>29894</v>
      </c>
      <c r="B11452" s="115" t="s">
        <v>29895</v>
      </c>
      <c r="C11452" s="115" t="s">
        <v>28554</v>
      </c>
      <c r="D11452" s="115" t="s">
        <v>2038</v>
      </c>
      <c r="E11452" s="115">
        <v>87.671000000000006</v>
      </c>
      <c r="F11452" s="674">
        <v>293.83600000000001</v>
      </c>
      <c r="G11452" s="674">
        <v>295.84500000000003</v>
      </c>
      <c r="H11452" s="115">
        <f t="shared" si="356"/>
        <v>1.0068371472522089</v>
      </c>
      <c r="I11452" s="115">
        <f t="shared" si="357"/>
        <v>88.270399999999995</v>
      </c>
    </row>
    <row r="11453" spans="1:9" hidden="1">
      <c r="A11453" s="115" t="s">
        <v>29896</v>
      </c>
      <c r="B11453" s="115" t="s">
        <v>29897</v>
      </c>
      <c r="C11453" s="115" t="s">
        <v>28557</v>
      </c>
      <c r="D11453" s="115" t="s">
        <v>2038</v>
      </c>
      <c r="E11453" s="115">
        <v>270.16520000000003</v>
      </c>
      <c r="F11453" s="674">
        <v>293.83600000000001</v>
      </c>
      <c r="G11453" s="674">
        <v>295.84500000000003</v>
      </c>
      <c r="H11453" s="115">
        <f t="shared" si="356"/>
        <v>1.0068371472522089</v>
      </c>
      <c r="I11453" s="115">
        <f t="shared" si="357"/>
        <v>272.01240000000001</v>
      </c>
    </row>
    <row r="11454" spans="1:9" hidden="1">
      <c r="A11454" s="115" t="s">
        <v>29898</v>
      </c>
      <c r="B11454" s="115" t="s">
        <v>29899</v>
      </c>
      <c r="C11454" s="115" t="s">
        <v>28560</v>
      </c>
      <c r="D11454" s="115" t="s">
        <v>2038</v>
      </c>
      <c r="E11454" s="115">
        <v>105.3785</v>
      </c>
      <c r="F11454" s="674">
        <v>293.83600000000001</v>
      </c>
      <c r="G11454" s="674">
        <v>295.84500000000003</v>
      </c>
      <c r="H11454" s="115">
        <f t="shared" si="356"/>
        <v>1.0068371472522089</v>
      </c>
      <c r="I11454" s="115">
        <f t="shared" si="357"/>
        <v>106.099</v>
      </c>
    </row>
    <row r="11455" spans="1:9" hidden="1">
      <c r="A11455" s="115" t="s">
        <v>29900</v>
      </c>
      <c r="B11455" s="115" t="s">
        <v>29901</v>
      </c>
      <c r="C11455" s="115" t="s">
        <v>28563</v>
      </c>
      <c r="D11455" s="115" t="s">
        <v>2038</v>
      </c>
      <c r="E11455" s="115">
        <v>36.151600000000002</v>
      </c>
      <c r="F11455" s="674">
        <v>293.83600000000001</v>
      </c>
      <c r="G11455" s="674">
        <v>295.84500000000003</v>
      </c>
      <c r="H11455" s="115">
        <f t="shared" si="356"/>
        <v>1.0068371472522089</v>
      </c>
      <c r="I11455" s="115">
        <f t="shared" si="357"/>
        <v>36.398800000000001</v>
      </c>
    </row>
    <row r="11456" spans="1:9" hidden="1">
      <c r="A11456" s="115" t="s">
        <v>29902</v>
      </c>
      <c r="B11456" s="115" t="s">
        <v>29903</v>
      </c>
      <c r="C11456" s="115" t="s">
        <v>28566</v>
      </c>
      <c r="D11456" s="115" t="s">
        <v>2038</v>
      </c>
      <c r="E11456" s="115">
        <v>44.5411</v>
      </c>
      <c r="F11456" s="674">
        <v>293.83600000000001</v>
      </c>
      <c r="G11456" s="674">
        <v>295.84500000000003</v>
      </c>
      <c r="H11456" s="115">
        <f t="shared" si="356"/>
        <v>1.0068371472522089</v>
      </c>
      <c r="I11456" s="115">
        <f t="shared" si="357"/>
        <v>44.845599999999997</v>
      </c>
    </row>
    <row r="11457" spans="1:9" hidden="1">
      <c r="A11457" s="115" t="s">
        <v>29904</v>
      </c>
      <c r="B11457" s="115" t="s">
        <v>29905</v>
      </c>
      <c r="C11457" s="115" t="s">
        <v>28569</v>
      </c>
      <c r="D11457" s="115" t="s">
        <v>2038</v>
      </c>
      <c r="E11457" s="115">
        <v>43.722099999999998</v>
      </c>
      <c r="F11457" s="674">
        <v>293.83600000000001</v>
      </c>
      <c r="G11457" s="674">
        <v>295.84500000000003</v>
      </c>
      <c r="H11457" s="115">
        <f t="shared" si="356"/>
        <v>1.0068371472522089</v>
      </c>
      <c r="I11457" s="115">
        <f t="shared" si="357"/>
        <v>44.021000000000001</v>
      </c>
    </row>
    <row r="11458" spans="1:9" hidden="1">
      <c r="A11458" s="115" t="s">
        <v>29906</v>
      </c>
      <c r="B11458" s="115" t="s">
        <v>29907</v>
      </c>
      <c r="C11458" s="115" t="s">
        <v>28572</v>
      </c>
      <c r="D11458" s="115" t="s">
        <v>2038</v>
      </c>
      <c r="E11458" s="115">
        <v>55.068899999999999</v>
      </c>
      <c r="F11458" s="674">
        <v>293.83600000000001</v>
      </c>
      <c r="G11458" s="674">
        <v>295.84500000000003</v>
      </c>
      <c r="H11458" s="115">
        <f t="shared" si="356"/>
        <v>1.0068371472522089</v>
      </c>
      <c r="I11458" s="115">
        <f t="shared" si="357"/>
        <v>55.445399999999999</v>
      </c>
    </row>
    <row r="11459" spans="1:9" hidden="1">
      <c r="A11459" s="115" t="s">
        <v>29908</v>
      </c>
      <c r="B11459" s="115" t="s">
        <v>29909</v>
      </c>
      <c r="C11459" s="115" t="s">
        <v>28575</v>
      </c>
      <c r="D11459" s="115" t="s">
        <v>2038</v>
      </c>
      <c r="E11459" s="115">
        <v>73.212400000000002</v>
      </c>
      <c r="F11459" s="674">
        <v>293.83600000000001</v>
      </c>
      <c r="G11459" s="674">
        <v>295.84500000000003</v>
      </c>
      <c r="H11459" s="115">
        <f t="shared" si="356"/>
        <v>1.0068371472522089</v>
      </c>
      <c r="I11459" s="115">
        <f t="shared" si="357"/>
        <v>73.712999999999994</v>
      </c>
    </row>
    <row r="11460" spans="1:9" hidden="1">
      <c r="A11460" s="115" t="s">
        <v>29910</v>
      </c>
      <c r="B11460" s="115" t="s">
        <v>29911</v>
      </c>
      <c r="C11460" s="115" t="s">
        <v>28578</v>
      </c>
      <c r="D11460" s="115" t="s">
        <v>2038</v>
      </c>
      <c r="E11460" s="115">
        <v>63.458399999999997</v>
      </c>
      <c r="F11460" s="674">
        <v>293.83600000000001</v>
      </c>
      <c r="G11460" s="674">
        <v>295.84500000000003</v>
      </c>
      <c r="H11460" s="115">
        <f t="shared" si="356"/>
        <v>1.0068371472522089</v>
      </c>
      <c r="I11460" s="115">
        <f t="shared" si="357"/>
        <v>63.892299999999999</v>
      </c>
    </row>
    <row r="11461" spans="1:9" hidden="1">
      <c r="A11461" s="115" t="s">
        <v>29912</v>
      </c>
      <c r="B11461" s="115" t="s">
        <v>29913</v>
      </c>
      <c r="C11461" s="115" t="s">
        <v>28581</v>
      </c>
      <c r="D11461" s="115" t="s">
        <v>2038</v>
      </c>
      <c r="E11461" s="115">
        <v>81.601900000000001</v>
      </c>
      <c r="F11461" s="674">
        <v>293.83600000000001</v>
      </c>
      <c r="G11461" s="674">
        <v>295.84500000000003</v>
      </c>
      <c r="H11461" s="115">
        <f t="shared" ref="H11461:H11524" si="358">G11461/F11461</f>
        <v>1.0068371472522089</v>
      </c>
      <c r="I11461" s="115">
        <f t="shared" ref="I11461:I11524" si="359">ROUND(H11461*E11461,4)</f>
        <v>82.159800000000004</v>
      </c>
    </row>
    <row r="11462" spans="1:9" hidden="1">
      <c r="A11462" s="115" t="s">
        <v>29914</v>
      </c>
      <c r="B11462" s="115" t="s">
        <v>29915</v>
      </c>
      <c r="C11462" s="115" t="s">
        <v>28584</v>
      </c>
      <c r="D11462" s="115" t="s">
        <v>2038</v>
      </c>
      <c r="E11462" s="115">
        <v>62.639400000000002</v>
      </c>
      <c r="F11462" s="674">
        <v>293.83600000000001</v>
      </c>
      <c r="G11462" s="674">
        <v>295.84500000000003</v>
      </c>
      <c r="H11462" s="115">
        <f t="shared" si="358"/>
        <v>1.0068371472522089</v>
      </c>
      <c r="I11462" s="115">
        <f t="shared" si="359"/>
        <v>63.067700000000002</v>
      </c>
    </row>
    <row r="11463" spans="1:9" hidden="1">
      <c r="A11463" s="115" t="s">
        <v>29916</v>
      </c>
      <c r="B11463" s="115" t="s">
        <v>29917</v>
      </c>
      <c r="C11463" s="115" t="s">
        <v>28587</v>
      </c>
      <c r="D11463" s="115" t="s">
        <v>2038</v>
      </c>
      <c r="E11463" s="115">
        <v>80.782899999999998</v>
      </c>
      <c r="F11463" s="674">
        <v>293.83600000000001</v>
      </c>
      <c r="G11463" s="674">
        <v>295.84500000000003</v>
      </c>
      <c r="H11463" s="115">
        <f t="shared" si="358"/>
        <v>1.0068371472522089</v>
      </c>
      <c r="I11463" s="115">
        <f t="shared" si="359"/>
        <v>81.3352</v>
      </c>
    </row>
    <row r="11464" spans="1:9" hidden="1">
      <c r="A11464" s="115" t="s">
        <v>29918</v>
      </c>
      <c r="B11464" s="115" t="s">
        <v>29919</v>
      </c>
      <c r="C11464" s="115" t="s">
        <v>28590</v>
      </c>
      <c r="D11464" s="115" t="s">
        <v>2038</v>
      </c>
      <c r="E11464" s="115">
        <v>51.743899999999996</v>
      </c>
      <c r="F11464" s="674">
        <v>293.83600000000001</v>
      </c>
      <c r="G11464" s="674">
        <v>295.84500000000003</v>
      </c>
      <c r="H11464" s="115">
        <f t="shared" si="358"/>
        <v>1.0068371472522089</v>
      </c>
      <c r="I11464" s="115">
        <f t="shared" si="359"/>
        <v>52.097700000000003</v>
      </c>
    </row>
    <row r="11465" spans="1:9" hidden="1">
      <c r="A11465" s="115" t="s">
        <v>29920</v>
      </c>
      <c r="B11465" s="115" t="s">
        <v>29921</v>
      </c>
      <c r="C11465" s="115" t="s">
        <v>28593</v>
      </c>
      <c r="D11465" s="115" t="s">
        <v>2038</v>
      </c>
      <c r="E11465" s="115">
        <v>69.8874</v>
      </c>
      <c r="F11465" s="674">
        <v>293.83600000000001</v>
      </c>
      <c r="G11465" s="674">
        <v>295.84500000000003</v>
      </c>
      <c r="H11465" s="115">
        <f t="shared" si="358"/>
        <v>1.0068371472522089</v>
      </c>
      <c r="I11465" s="115">
        <f t="shared" si="359"/>
        <v>70.365200000000002</v>
      </c>
    </row>
    <row r="11466" spans="1:9" hidden="1">
      <c r="A11466" s="115" t="s">
        <v>29922</v>
      </c>
      <c r="B11466" s="115" t="s">
        <v>29923</v>
      </c>
      <c r="C11466" s="115" t="s">
        <v>28596</v>
      </c>
      <c r="D11466" s="115" t="s">
        <v>2038</v>
      </c>
      <c r="E11466" s="115">
        <v>60.133400000000002</v>
      </c>
      <c r="F11466" s="674">
        <v>293.83600000000001</v>
      </c>
      <c r="G11466" s="674">
        <v>295.84500000000003</v>
      </c>
      <c r="H11466" s="115">
        <f t="shared" si="358"/>
        <v>1.0068371472522089</v>
      </c>
      <c r="I11466" s="115">
        <f t="shared" si="359"/>
        <v>60.544499999999999</v>
      </c>
    </row>
    <row r="11467" spans="1:9" hidden="1">
      <c r="A11467" s="115" t="s">
        <v>29924</v>
      </c>
      <c r="B11467" s="115" t="s">
        <v>29925</v>
      </c>
      <c r="C11467" s="115" t="s">
        <v>28599</v>
      </c>
      <c r="D11467" s="115" t="s">
        <v>2038</v>
      </c>
      <c r="E11467" s="115">
        <v>78.276899999999998</v>
      </c>
      <c r="F11467" s="674">
        <v>293.83600000000001</v>
      </c>
      <c r="G11467" s="674">
        <v>295.84500000000003</v>
      </c>
      <c r="H11467" s="115">
        <f t="shared" si="358"/>
        <v>1.0068371472522089</v>
      </c>
      <c r="I11467" s="115">
        <f t="shared" si="359"/>
        <v>78.812100000000001</v>
      </c>
    </row>
    <row r="11468" spans="1:9" hidden="1">
      <c r="A11468" s="115" t="s">
        <v>29926</v>
      </c>
      <c r="B11468" s="115" t="s">
        <v>29927</v>
      </c>
      <c r="C11468" s="115" t="s">
        <v>28602</v>
      </c>
      <c r="D11468" s="115" t="s">
        <v>2038</v>
      </c>
      <c r="E11468" s="115">
        <v>59.314399999999999</v>
      </c>
      <c r="F11468" s="674">
        <v>293.83600000000001</v>
      </c>
      <c r="G11468" s="674">
        <v>295.84500000000003</v>
      </c>
      <c r="H11468" s="115">
        <f t="shared" si="358"/>
        <v>1.0068371472522089</v>
      </c>
      <c r="I11468" s="115">
        <f t="shared" si="359"/>
        <v>59.719900000000003</v>
      </c>
    </row>
    <row r="11469" spans="1:9" hidden="1">
      <c r="A11469" s="115" t="s">
        <v>29928</v>
      </c>
      <c r="B11469" s="115" t="s">
        <v>29929</v>
      </c>
      <c r="C11469" s="115" t="s">
        <v>28605</v>
      </c>
      <c r="D11469" s="115" t="s">
        <v>2038</v>
      </c>
      <c r="E11469" s="115">
        <v>77.457899999999995</v>
      </c>
      <c r="F11469" s="674">
        <v>293.83600000000001</v>
      </c>
      <c r="G11469" s="674">
        <v>295.84500000000003</v>
      </c>
      <c r="H11469" s="115">
        <f t="shared" si="358"/>
        <v>1.0068371472522089</v>
      </c>
      <c r="I11469" s="115">
        <f t="shared" si="359"/>
        <v>77.987499999999997</v>
      </c>
    </row>
    <row r="11470" spans="1:9" hidden="1">
      <c r="A11470" s="115" t="s">
        <v>29930</v>
      </c>
      <c r="B11470" s="115" t="s">
        <v>29931</v>
      </c>
      <c r="C11470" s="115" t="s">
        <v>28608</v>
      </c>
      <c r="D11470" s="115" t="s">
        <v>2038</v>
      </c>
      <c r="E11470" s="115">
        <v>54.4739</v>
      </c>
      <c r="F11470" s="674">
        <v>293.83600000000001</v>
      </c>
      <c r="G11470" s="674">
        <v>295.84500000000003</v>
      </c>
      <c r="H11470" s="115">
        <f t="shared" si="358"/>
        <v>1.0068371472522089</v>
      </c>
      <c r="I11470" s="115">
        <f t="shared" si="359"/>
        <v>54.846299999999999</v>
      </c>
    </row>
    <row r="11471" spans="1:9" hidden="1">
      <c r="A11471" s="115" t="s">
        <v>29932</v>
      </c>
      <c r="B11471" s="115" t="s">
        <v>29933</v>
      </c>
      <c r="C11471" s="115" t="s">
        <v>28611</v>
      </c>
      <c r="D11471" s="115" t="s">
        <v>2038</v>
      </c>
      <c r="E11471" s="115">
        <v>72.617400000000004</v>
      </c>
      <c r="F11471" s="674">
        <v>293.83600000000001</v>
      </c>
      <c r="G11471" s="674">
        <v>295.84500000000003</v>
      </c>
      <c r="H11471" s="115">
        <f t="shared" si="358"/>
        <v>1.0068371472522089</v>
      </c>
      <c r="I11471" s="115">
        <f t="shared" si="359"/>
        <v>73.113900000000001</v>
      </c>
    </row>
    <row r="11472" spans="1:9" hidden="1">
      <c r="A11472" s="115" t="s">
        <v>29934</v>
      </c>
      <c r="B11472" s="115" t="s">
        <v>29935</v>
      </c>
      <c r="C11472" s="115" t="s">
        <v>28614</v>
      </c>
      <c r="D11472" s="115" t="s">
        <v>2038</v>
      </c>
      <c r="E11472" s="115">
        <v>62.863399999999999</v>
      </c>
      <c r="F11472" s="674">
        <v>293.83600000000001</v>
      </c>
      <c r="G11472" s="674">
        <v>295.84500000000003</v>
      </c>
      <c r="H11472" s="115">
        <f t="shared" si="358"/>
        <v>1.0068371472522089</v>
      </c>
      <c r="I11472" s="115">
        <f t="shared" si="359"/>
        <v>63.293199999999999</v>
      </c>
    </row>
    <row r="11473" spans="1:9" hidden="1">
      <c r="A11473" s="115" t="s">
        <v>29936</v>
      </c>
      <c r="B11473" s="115" t="s">
        <v>29937</v>
      </c>
      <c r="C11473" s="115" t="s">
        <v>28617</v>
      </c>
      <c r="D11473" s="115" t="s">
        <v>2038</v>
      </c>
      <c r="E11473" s="115">
        <v>81.006900000000002</v>
      </c>
      <c r="F11473" s="674">
        <v>293.83600000000001</v>
      </c>
      <c r="G11473" s="674">
        <v>295.84500000000003</v>
      </c>
      <c r="H11473" s="115">
        <f t="shared" si="358"/>
        <v>1.0068371472522089</v>
      </c>
      <c r="I11473" s="115">
        <f t="shared" si="359"/>
        <v>81.5608</v>
      </c>
    </row>
    <row r="11474" spans="1:9" hidden="1">
      <c r="A11474" s="115" t="s">
        <v>29938</v>
      </c>
      <c r="B11474" s="115" t="s">
        <v>29939</v>
      </c>
      <c r="C11474" s="115" t="s">
        <v>28620</v>
      </c>
      <c r="D11474" s="115" t="s">
        <v>2038</v>
      </c>
      <c r="E11474" s="115">
        <v>62.044400000000003</v>
      </c>
      <c r="F11474" s="674">
        <v>293.83600000000001</v>
      </c>
      <c r="G11474" s="674">
        <v>295.84500000000003</v>
      </c>
      <c r="H11474" s="115">
        <f t="shared" si="358"/>
        <v>1.0068371472522089</v>
      </c>
      <c r="I11474" s="115">
        <f t="shared" si="359"/>
        <v>62.468600000000002</v>
      </c>
    </row>
    <row r="11475" spans="1:9" hidden="1">
      <c r="A11475" s="115" t="s">
        <v>29940</v>
      </c>
      <c r="B11475" s="115" t="s">
        <v>29941</v>
      </c>
      <c r="C11475" s="115" t="s">
        <v>28623</v>
      </c>
      <c r="D11475" s="115" t="s">
        <v>2038</v>
      </c>
      <c r="E11475" s="115">
        <v>80.187899999999999</v>
      </c>
      <c r="F11475" s="674">
        <v>293.83600000000001</v>
      </c>
      <c r="G11475" s="674">
        <v>295.84500000000003</v>
      </c>
      <c r="H11475" s="115">
        <f t="shared" si="358"/>
        <v>1.0068371472522089</v>
      </c>
      <c r="I11475" s="115">
        <f t="shared" si="359"/>
        <v>80.736199999999997</v>
      </c>
    </row>
    <row r="11476" spans="1:9" hidden="1">
      <c r="A11476" s="115" t="s">
        <v>29942</v>
      </c>
      <c r="B11476" s="115" t="s">
        <v>29943</v>
      </c>
      <c r="C11476" s="115" t="s">
        <v>28626</v>
      </c>
      <c r="D11476" s="115" t="s">
        <v>2038</v>
      </c>
      <c r="E11476" s="115">
        <v>56.224499999999999</v>
      </c>
      <c r="F11476" s="674">
        <v>293.83600000000001</v>
      </c>
      <c r="G11476" s="674">
        <v>295.84500000000003</v>
      </c>
      <c r="H11476" s="115">
        <f t="shared" si="358"/>
        <v>1.0068371472522089</v>
      </c>
      <c r="I11476" s="115">
        <f t="shared" si="359"/>
        <v>56.608899999999998</v>
      </c>
    </row>
    <row r="11477" spans="1:9" hidden="1">
      <c r="A11477" s="115" t="s">
        <v>29944</v>
      </c>
      <c r="B11477" s="115" t="s">
        <v>29945</v>
      </c>
      <c r="C11477" s="115" t="s">
        <v>28629</v>
      </c>
      <c r="D11477" s="115" t="s">
        <v>2038</v>
      </c>
      <c r="E11477" s="115">
        <v>74.367999999999995</v>
      </c>
      <c r="F11477" s="674">
        <v>293.83600000000001</v>
      </c>
      <c r="G11477" s="674">
        <v>295.84500000000003</v>
      </c>
      <c r="H11477" s="115">
        <f t="shared" si="358"/>
        <v>1.0068371472522089</v>
      </c>
      <c r="I11477" s="115">
        <f t="shared" si="359"/>
        <v>74.876499999999993</v>
      </c>
    </row>
    <row r="11478" spans="1:9" hidden="1">
      <c r="A11478" s="115" t="s">
        <v>29946</v>
      </c>
      <c r="B11478" s="115" t="s">
        <v>29947</v>
      </c>
      <c r="C11478" s="115" t="s">
        <v>28632</v>
      </c>
      <c r="D11478" s="115" t="s">
        <v>2038</v>
      </c>
      <c r="E11478" s="115">
        <v>64.614000000000004</v>
      </c>
      <c r="F11478" s="674">
        <v>293.83600000000001</v>
      </c>
      <c r="G11478" s="674">
        <v>295.84500000000003</v>
      </c>
      <c r="H11478" s="115">
        <f t="shared" si="358"/>
        <v>1.0068371472522089</v>
      </c>
      <c r="I11478" s="115">
        <f t="shared" si="359"/>
        <v>65.055800000000005</v>
      </c>
    </row>
    <row r="11479" spans="1:9" hidden="1">
      <c r="A11479" s="115" t="s">
        <v>29948</v>
      </c>
      <c r="B11479" s="115" t="s">
        <v>29949</v>
      </c>
      <c r="C11479" s="115" t="s">
        <v>28635</v>
      </c>
      <c r="D11479" s="115" t="s">
        <v>2038</v>
      </c>
      <c r="E11479" s="115">
        <v>82.757499999999993</v>
      </c>
      <c r="F11479" s="674">
        <v>293.83600000000001</v>
      </c>
      <c r="G11479" s="674">
        <v>295.84500000000003</v>
      </c>
      <c r="H11479" s="115">
        <f t="shared" si="358"/>
        <v>1.0068371472522089</v>
      </c>
      <c r="I11479" s="115">
        <f t="shared" si="359"/>
        <v>83.323300000000003</v>
      </c>
    </row>
    <row r="11480" spans="1:9" hidden="1">
      <c r="A11480" s="115" t="s">
        <v>29950</v>
      </c>
      <c r="B11480" s="115" t="s">
        <v>29951</v>
      </c>
      <c r="C11480" s="115" t="s">
        <v>28638</v>
      </c>
      <c r="D11480" s="115" t="s">
        <v>2038</v>
      </c>
      <c r="E11480" s="115">
        <v>63.795000000000002</v>
      </c>
      <c r="F11480" s="674">
        <v>293.83600000000001</v>
      </c>
      <c r="G11480" s="674">
        <v>295.84500000000003</v>
      </c>
      <c r="H11480" s="115">
        <f t="shared" si="358"/>
        <v>1.0068371472522089</v>
      </c>
      <c r="I11480" s="115">
        <f t="shared" si="359"/>
        <v>64.231200000000001</v>
      </c>
    </row>
    <row r="11481" spans="1:9" hidden="1">
      <c r="A11481" s="115" t="s">
        <v>29952</v>
      </c>
      <c r="B11481" s="115" t="s">
        <v>29953</v>
      </c>
      <c r="C11481" s="115" t="s">
        <v>28641</v>
      </c>
      <c r="D11481" s="115" t="s">
        <v>2038</v>
      </c>
      <c r="E11481" s="115">
        <v>81.938500000000005</v>
      </c>
      <c r="F11481" s="674">
        <v>293.83600000000001</v>
      </c>
      <c r="G11481" s="674">
        <v>295.84500000000003</v>
      </c>
      <c r="H11481" s="115">
        <f t="shared" si="358"/>
        <v>1.0068371472522089</v>
      </c>
      <c r="I11481" s="115">
        <f t="shared" si="359"/>
        <v>82.498699999999999</v>
      </c>
    </row>
    <row r="11482" spans="1:9" hidden="1">
      <c r="A11482" s="115" t="s">
        <v>29954</v>
      </c>
      <c r="B11482" s="115" t="s">
        <v>29955</v>
      </c>
      <c r="C11482" s="115" t="s">
        <v>28644</v>
      </c>
      <c r="D11482" s="115" t="s">
        <v>2038</v>
      </c>
      <c r="E11482" s="115">
        <v>44.809600000000003</v>
      </c>
      <c r="F11482" s="674">
        <v>293.83600000000001</v>
      </c>
      <c r="G11482" s="674">
        <v>295.84500000000003</v>
      </c>
      <c r="H11482" s="115">
        <f t="shared" si="358"/>
        <v>1.0068371472522089</v>
      </c>
      <c r="I11482" s="115">
        <f t="shared" si="359"/>
        <v>45.116</v>
      </c>
    </row>
    <row r="11483" spans="1:9" hidden="1">
      <c r="A11483" s="115" t="s">
        <v>29956</v>
      </c>
      <c r="B11483" s="115" t="s">
        <v>29957</v>
      </c>
      <c r="C11483" s="115" t="s">
        <v>28647</v>
      </c>
      <c r="D11483" s="115" t="s">
        <v>2038</v>
      </c>
      <c r="E11483" s="115">
        <v>62.953200000000002</v>
      </c>
      <c r="F11483" s="674">
        <v>293.83600000000001</v>
      </c>
      <c r="G11483" s="674">
        <v>295.84500000000003</v>
      </c>
      <c r="H11483" s="115">
        <f t="shared" si="358"/>
        <v>1.0068371472522089</v>
      </c>
      <c r="I11483" s="115">
        <f t="shared" si="359"/>
        <v>63.383600000000001</v>
      </c>
    </row>
    <row r="11484" spans="1:9" hidden="1">
      <c r="A11484" s="115" t="s">
        <v>29958</v>
      </c>
      <c r="B11484" s="115" t="s">
        <v>29959</v>
      </c>
      <c r="C11484" s="115" t="s">
        <v>28650</v>
      </c>
      <c r="D11484" s="115" t="s">
        <v>2038</v>
      </c>
      <c r="E11484" s="115">
        <v>53.199100000000001</v>
      </c>
      <c r="F11484" s="674">
        <v>293.83600000000001</v>
      </c>
      <c r="G11484" s="674">
        <v>295.84500000000003</v>
      </c>
      <c r="H11484" s="115">
        <f t="shared" si="358"/>
        <v>1.0068371472522089</v>
      </c>
      <c r="I11484" s="115">
        <f t="shared" si="359"/>
        <v>53.562800000000003</v>
      </c>
    </row>
    <row r="11485" spans="1:9" hidden="1">
      <c r="A11485" s="115" t="s">
        <v>29960</v>
      </c>
      <c r="B11485" s="115" t="s">
        <v>29961</v>
      </c>
      <c r="C11485" s="115" t="s">
        <v>28653</v>
      </c>
      <c r="D11485" s="115" t="s">
        <v>2038</v>
      </c>
      <c r="E11485" s="115">
        <v>71.342699999999994</v>
      </c>
      <c r="F11485" s="674">
        <v>293.83600000000001</v>
      </c>
      <c r="G11485" s="674">
        <v>295.84500000000003</v>
      </c>
      <c r="H11485" s="115">
        <f t="shared" si="358"/>
        <v>1.0068371472522089</v>
      </c>
      <c r="I11485" s="115">
        <f t="shared" si="359"/>
        <v>71.830500000000001</v>
      </c>
    </row>
    <row r="11486" spans="1:9" hidden="1">
      <c r="A11486" s="115" t="s">
        <v>29962</v>
      </c>
      <c r="B11486" s="115" t="s">
        <v>29963</v>
      </c>
      <c r="C11486" s="115" t="s">
        <v>28656</v>
      </c>
      <c r="D11486" s="115" t="s">
        <v>2038</v>
      </c>
      <c r="E11486" s="115">
        <v>52.380099999999999</v>
      </c>
      <c r="F11486" s="674">
        <v>293.83600000000001</v>
      </c>
      <c r="G11486" s="674">
        <v>295.84500000000003</v>
      </c>
      <c r="H11486" s="115">
        <f t="shared" si="358"/>
        <v>1.0068371472522089</v>
      </c>
      <c r="I11486" s="115">
        <f t="shared" si="359"/>
        <v>52.738199999999999</v>
      </c>
    </row>
    <row r="11487" spans="1:9" hidden="1">
      <c r="A11487" s="115" t="s">
        <v>29964</v>
      </c>
      <c r="B11487" s="115" t="s">
        <v>29965</v>
      </c>
      <c r="C11487" s="115" t="s">
        <v>28659</v>
      </c>
      <c r="D11487" s="115" t="s">
        <v>2038</v>
      </c>
      <c r="E11487" s="115">
        <v>70.523700000000005</v>
      </c>
      <c r="F11487" s="674">
        <v>293.83600000000001</v>
      </c>
      <c r="G11487" s="674">
        <v>295.84500000000003</v>
      </c>
      <c r="H11487" s="115">
        <f t="shared" si="358"/>
        <v>1.0068371472522089</v>
      </c>
      <c r="I11487" s="115">
        <f t="shared" si="359"/>
        <v>71.005899999999997</v>
      </c>
    </row>
    <row r="11488" spans="1:9" hidden="1">
      <c r="A11488" s="115" t="s">
        <v>29966</v>
      </c>
      <c r="B11488" s="115" t="s">
        <v>29967</v>
      </c>
      <c r="C11488" s="115" t="s">
        <v>28662</v>
      </c>
      <c r="D11488" s="115" t="s">
        <v>2038</v>
      </c>
      <c r="E11488" s="115">
        <v>47.5396</v>
      </c>
      <c r="F11488" s="674">
        <v>293.83600000000001</v>
      </c>
      <c r="G11488" s="674">
        <v>295.84500000000003</v>
      </c>
      <c r="H11488" s="115">
        <f t="shared" si="358"/>
        <v>1.0068371472522089</v>
      </c>
      <c r="I11488" s="115">
        <f t="shared" si="359"/>
        <v>47.864600000000003</v>
      </c>
    </row>
    <row r="11489" spans="1:9" hidden="1">
      <c r="A11489" s="115" t="s">
        <v>29968</v>
      </c>
      <c r="B11489" s="115" t="s">
        <v>29969</v>
      </c>
      <c r="C11489" s="115" t="s">
        <v>28665</v>
      </c>
      <c r="D11489" s="115" t="s">
        <v>2038</v>
      </c>
      <c r="E11489" s="115">
        <v>65.683199999999999</v>
      </c>
      <c r="F11489" s="674">
        <v>293.83600000000001</v>
      </c>
      <c r="G11489" s="674">
        <v>295.84500000000003</v>
      </c>
      <c r="H11489" s="115">
        <f t="shared" si="358"/>
        <v>1.0068371472522089</v>
      </c>
      <c r="I11489" s="115">
        <f t="shared" si="359"/>
        <v>66.132300000000001</v>
      </c>
    </row>
    <row r="11490" spans="1:9" hidden="1">
      <c r="A11490" s="115" t="s">
        <v>29970</v>
      </c>
      <c r="B11490" s="115" t="s">
        <v>29971</v>
      </c>
      <c r="C11490" s="115" t="s">
        <v>28668</v>
      </c>
      <c r="D11490" s="115" t="s">
        <v>2038</v>
      </c>
      <c r="E11490" s="115">
        <v>55.929099999999998</v>
      </c>
      <c r="F11490" s="674">
        <v>293.83600000000001</v>
      </c>
      <c r="G11490" s="674">
        <v>295.84500000000003</v>
      </c>
      <c r="H11490" s="115">
        <f t="shared" si="358"/>
        <v>1.0068371472522089</v>
      </c>
      <c r="I11490" s="115">
        <f t="shared" si="359"/>
        <v>56.311500000000002</v>
      </c>
    </row>
    <row r="11491" spans="1:9" hidden="1">
      <c r="A11491" s="115" t="s">
        <v>29972</v>
      </c>
      <c r="B11491" s="115" t="s">
        <v>29973</v>
      </c>
      <c r="C11491" s="115" t="s">
        <v>28671</v>
      </c>
      <c r="D11491" s="115" t="s">
        <v>2038</v>
      </c>
      <c r="E11491" s="115">
        <v>74.072699999999998</v>
      </c>
      <c r="F11491" s="674">
        <v>293.83600000000001</v>
      </c>
      <c r="G11491" s="674">
        <v>295.84500000000003</v>
      </c>
      <c r="H11491" s="115">
        <f t="shared" si="358"/>
        <v>1.0068371472522089</v>
      </c>
      <c r="I11491" s="115">
        <f t="shared" si="359"/>
        <v>74.579099999999997</v>
      </c>
    </row>
    <row r="11492" spans="1:9" hidden="1">
      <c r="A11492" s="115" t="s">
        <v>29974</v>
      </c>
      <c r="B11492" s="115" t="s">
        <v>29975</v>
      </c>
      <c r="C11492" s="115" t="s">
        <v>28674</v>
      </c>
      <c r="D11492" s="115" t="s">
        <v>2038</v>
      </c>
      <c r="E11492" s="115">
        <v>55.110100000000003</v>
      </c>
      <c r="F11492" s="674">
        <v>293.83600000000001</v>
      </c>
      <c r="G11492" s="674">
        <v>295.84500000000003</v>
      </c>
      <c r="H11492" s="115">
        <f t="shared" si="358"/>
        <v>1.0068371472522089</v>
      </c>
      <c r="I11492" s="115">
        <f t="shared" si="359"/>
        <v>55.486899999999999</v>
      </c>
    </row>
    <row r="11493" spans="1:9" hidden="1">
      <c r="A11493" s="115" t="s">
        <v>29976</v>
      </c>
      <c r="B11493" s="115" t="s">
        <v>29977</v>
      </c>
      <c r="C11493" s="115" t="s">
        <v>28677</v>
      </c>
      <c r="D11493" s="115" t="s">
        <v>2038</v>
      </c>
      <c r="E11493" s="115">
        <v>73.253699999999995</v>
      </c>
      <c r="F11493" s="674">
        <v>293.83600000000001</v>
      </c>
      <c r="G11493" s="674">
        <v>295.84500000000003</v>
      </c>
      <c r="H11493" s="115">
        <f t="shared" si="358"/>
        <v>1.0068371472522089</v>
      </c>
      <c r="I11493" s="115">
        <f t="shared" si="359"/>
        <v>73.754499999999993</v>
      </c>
    </row>
    <row r="11494" spans="1:9" hidden="1">
      <c r="A11494" s="115" t="s">
        <v>29978</v>
      </c>
      <c r="B11494" s="115" t="s">
        <v>29979</v>
      </c>
      <c r="C11494" s="115" t="s">
        <v>28680</v>
      </c>
      <c r="D11494" s="115" t="s">
        <v>2038</v>
      </c>
      <c r="E11494" s="115">
        <v>49.290199999999999</v>
      </c>
      <c r="F11494" s="674">
        <v>293.83600000000001</v>
      </c>
      <c r="G11494" s="674">
        <v>295.84500000000003</v>
      </c>
      <c r="H11494" s="115">
        <f t="shared" si="358"/>
        <v>1.0068371472522089</v>
      </c>
      <c r="I11494" s="115">
        <f t="shared" si="359"/>
        <v>49.627200000000002</v>
      </c>
    </row>
    <row r="11495" spans="1:9" hidden="1">
      <c r="A11495" s="115" t="s">
        <v>29980</v>
      </c>
      <c r="B11495" s="115" t="s">
        <v>29981</v>
      </c>
      <c r="C11495" s="115" t="s">
        <v>28683</v>
      </c>
      <c r="D11495" s="115" t="s">
        <v>2038</v>
      </c>
      <c r="E11495" s="115">
        <v>67.433800000000005</v>
      </c>
      <c r="F11495" s="674">
        <v>293.83600000000001</v>
      </c>
      <c r="G11495" s="674">
        <v>295.84500000000003</v>
      </c>
      <c r="H11495" s="115">
        <f t="shared" si="358"/>
        <v>1.0068371472522089</v>
      </c>
      <c r="I11495" s="115">
        <f t="shared" si="359"/>
        <v>67.894900000000007</v>
      </c>
    </row>
    <row r="11496" spans="1:9" hidden="1">
      <c r="A11496" s="115" t="s">
        <v>29982</v>
      </c>
      <c r="B11496" s="115" t="s">
        <v>29983</v>
      </c>
      <c r="C11496" s="115" t="s">
        <v>28686</v>
      </c>
      <c r="D11496" s="115" t="s">
        <v>2038</v>
      </c>
      <c r="E11496" s="115">
        <v>57.679699999999997</v>
      </c>
      <c r="F11496" s="674">
        <v>293.83600000000001</v>
      </c>
      <c r="G11496" s="674">
        <v>295.84500000000003</v>
      </c>
      <c r="H11496" s="115">
        <f t="shared" si="358"/>
        <v>1.0068371472522089</v>
      </c>
      <c r="I11496" s="115">
        <f t="shared" si="359"/>
        <v>58.074100000000001</v>
      </c>
    </row>
    <row r="11497" spans="1:9" hidden="1">
      <c r="A11497" s="115" t="s">
        <v>29984</v>
      </c>
      <c r="B11497" s="115" t="s">
        <v>29985</v>
      </c>
      <c r="C11497" s="115" t="s">
        <v>28689</v>
      </c>
      <c r="D11497" s="115" t="s">
        <v>2038</v>
      </c>
      <c r="E11497" s="115">
        <v>75.823300000000003</v>
      </c>
      <c r="F11497" s="674">
        <v>293.83600000000001</v>
      </c>
      <c r="G11497" s="674">
        <v>295.84500000000003</v>
      </c>
      <c r="H11497" s="115">
        <f t="shared" si="358"/>
        <v>1.0068371472522089</v>
      </c>
      <c r="I11497" s="115">
        <f t="shared" si="359"/>
        <v>76.341700000000003</v>
      </c>
    </row>
    <row r="11498" spans="1:9" hidden="1">
      <c r="A11498" s="115" t="s">
        <v>29986</v>
      </c>
      <c r="B11498" s="115" t="s">
        <v>29987</v>
      </c>
      <c r="C11498" s="115" t="s">
        <v>28692</v>
      </c>
      <c r="D11498" s="115" t="s">
        <v>2038</v>
      </c>
      <c r="E11498" s="115">
        <v>56.860700000000001</v>
      </c>
      <c r="F11498" s="674">
        <v>293.83600000000001</v>
      </c>
      <c r="G11498" s="674">
        <v>295.84500000000003</v>
      </c>
      <c r="H11498" s="115">
        <f t="shared" si="358"/>
        <v>1.0068371472522089</v>
      </c>
      <c r="I11498" s="115">
        <f t="shared" si="359"/>
        <v>57.249499999999998</v>
      </c>
    </row>
    <row r="11499" spans="1:9" hidden="1">
      <c r="A11499" s="115" t="s">
        <v>29988</v>
      </c>
      <c r="B11499" s="115" t="s">
        <v>29989</v>
      </c>
      <c r="C11499" s="115" t="s">
        <v>28695</v>
      </c>
      <c r="D11499" s="115" t="s">
        <v>2038</v>
      </c>
      <c r="E11499" s="115">
        <v>75.004300000000001</v>
      </c>
      <c r="F11499" s="674">
        <v>293.83600000000001</v>
      </c>
      <c r="G11499" s="674">
        <v>295.84500000000003</v>
      </c>
      <c r="H11499" s="115">
        <f t="shared" si="358"/>
        <v>1.0068371472522089</v>
      </c>
      <c r="I11499" s="115">
        <f t="shared" si="359"/>
        <v>75.517099999999999</v>
      </c>
    </row>
    <row r="11500" spans="1:9" hidden="1">
      <c r="A11500" s="115" t="s">
        <v>29990</v>
      </c>
      <c r="B11500" s="115" t="s">
        <v>29991</v>
      </c>
      <c r="C11500" s="115" t="s">
        <v>28698</v>
      </c>
      <c r="D11500" s="115" t="s">
        <v>2038</v>
      </c>
      <c r="E11500" s="115">
        <v>63.454099999999997</v>
      </c>
      <c r="F11500" s="674">
        <v>293.83600000000001</v>
      </c>
      <c r="G11500" s="674">
        <v>295.84500000000003</v>
      </c>
      <c r="H11500" s="115">
        <f t="shared" si="358"/>
        <v>1.0068371472522089</v>
      </c>
      <c r="I11500" s="115">
        <f t="shared" si="359"/>
        <v>63.887900000000002</v>
      </c>
    </row>
    <row r="11501" spans="1:9" hidden="1">
      <c r="A11501" s="115" t="s">
        <v>29992</v>
      </c>
      <c r="B11501" s="115" t="s">
        <v>29993</v>
      </c>
      <c r="C11501" s="115" t="s">
        <v>28701</v>
      </c>
      <c r="D11501" s="115" t="s">
        <v>2038</v>
      </c>
      <c r="E11501" s="115">
        <v>81.597700000000003</v>
      </c>
      <c r="F11501" s="674">
        <v>293.83600000000001</v>
      </c>
      <c r="G11501" s="674">
        <v>295.84500000000003</v>
      </c>
      <c r="H11501" s="115">
        <f t="shared" si="358"/>
        <v>1.0068371472522089</v>
      </c>
      <c r="I11501" s="115">
        <f t="shared" si="359"/>
        <v>82.155600000000007</v>
      </c>
    </row>
    <row r="11502" spans="1:9" hidden="1">
      <c r="A11502" s="115" t="s">
        <v>29994</v>
      </c>
      <c r="B11502" s="115" t="s">
        <v>29995</v>
      </c>
      <c r="C11502" s="115" t="s">
        <v>28704</v>
      </c>
      <c r="D11502" s="115" t="s">
        <v>2038</v>
      </c>
      <c r="E11502" s="115">
        <v>80.233099999999993</v>
      </c>
      <c r="F11502" s="674">
        <v>293.83600000000001</v>
      </c>
      <c r="G11502" s="674">
        <v>295.84500000000003</v>
      </c>
      <c r="H11502" s="115">
        <f t="shared" si="358"/>
        <v>1.0068371472522089</v>
      </c>
      <c r="I11502" s="115">
        <f t="shared" si="359"/>
        <v>80.781700000000001</v>
      </c>
    </row>
    <row r="11503" spans="1:9" hidden="1">
      <c r="A11503" s="115" t="s">
        <v>29996</v>
      </c>
      <c r="B11503" s="115" t="s">
        <v>29997</v>
      </c>
      <c r="C11503" s="115" t="s">
        <v>28707</v>
      </c>
      <c r="D11503" s="115" t="s">
        <v>2038</v>
      </c>
      <c r="E11503" s="115">
        <v>98.3767</v>
      </c>
      <c r="F11503" s="674">
        <v>293.83600000000001</v>
      </c>
      <c r="G11503" s="674">
        <v>295.84500000000003</v>
      </c>
      <c r="H11503" s="115">
        <f t="shared" si="358"/>
        <v>1.0068371472522089</v>
      </c>
      <c r="I11503" s="115">
        <f t="shared" si="359"/>
        <v>99.049300000000002</v>
      </c>
    </row>
    <row r="11504" spans="1:9" hidden="1">
      <c r="A11504" s="115" t="s">
        <v>29998</v>
      </c>
      <c r="B11504" s="115" t="s">
        <v>29999</v>
      </c>
      <c r="C11504" s="115" t="s">
        <v>28710</v>
      </c>
      <c r="D11504" s="115" t="s">
        <v>2038</v>
      </c>
      <c r="E11504" s="115">
        <v>78.595100000000002</v>
      </c>
      <c r="F11504" s="674">
        <v>293.83600000000001</v>
      </c>
      <c r="G11504" s="674">
        <v>295.84500000000003</v>
      </c>
      <c r="H11504" s="115">
        <f t="shared" si="358"/>
        <v>1.0068371472522089</v>
      </c>
      <c r="I11504" s="115">
        <f t="shared" si="359"/>
        <v>79.132499999999993</v>
      </c>
    </row>
    <row r="11505" spans="1:9" hidden="1">
      <c r="A11505" s="115" t="s">
        <v>30000</v>
      </c>
      <c r="B11505" s="115" t="s">
        <v>30001</v>
      </c>
      <c r="C11505" s="115" t="s">
        <v>28713</v>
      </c>
      <c r="D11505" s="115" t="s">
        <v>2038</v>
      </c>
      <c r="E11505" s="115">
        <v>96.738699999999994</v>
      </c>
      <c r="F11505" s="674">
        <v>293.83600000000001</v>
      </c>
      <c r="G11505" s="674">
        <v>295.84500000000003</v>
      </c>
      <c r="H11505" s="115">
        <f t="shared" si="358"/>
        <v>1.0068371472522089</v>
      </c>
      <c r="I11505" s="115">
        <f t="shared" si="359"/>
        <v>97.400099999999995</v>
      </c>
    </row>
    <row r="11506" spans="1:9" hidden="1">
      <c r="A11506" s="115" t="s">
        <v>30002</v>
      </c>
      <c r="B11506" s="115" t="s">
        <v>30003</v>
      </c>
      <c r="C11506" s="115" t="s">
        <v>28716</v>
      </c>
      <c r="D11506" s="115" t="s">
        <v>2038</v>
      </c>
      <c r="E11506" s="115">
        <v>66.184100000000001</v>
      </c>
      <c r="F11506" s="674">
        <v>293.83600000000001</v>
      </c>
      <c r="G11506" s="674">
        <v>295.84500000000003</v>
      </c>
      <c r="H11506" s="115">
        <f t="shared" si="358"/>
        <v>1.0068371472522089</v>
      </c>
      <c r="I11506" s="115">
        <f t="shared" si="359"/>
        <v>66.636600000000001</v>
      </c>
    </row>
    <row r="11507" spans="1:9" hidden="1">
      <c r="A11507" s="115" t="s">
        <v>30004</v>
      </c>
      <c r="B11507" s="115" t="s">
        <v>30005</v>
      </c>
      <c r="C11507" s="115" t="s">
        <v>28719</v>
      </c>
      <c r="D11507" s="115" t="s">
        <v>2038</v>
      </c>
      <c r="E11507" s="115">
        <v>84.327699999999993</v>
      </c>
      <c r="F11507" s="674">
        <v>293.83600000000001</v>
      </c>
      <c r="G11507" s="674">
        <v>295.84500000000003</v>
      </c>
      <c r="H11507" s="115">
        <f t="shared" si="358"/>
        <v>1.0068371472522089</v>
      </c>
      <c r="I11507" s="115">
        <f t="shared" si="359"/>
        <v>84.904300000000006</v>
      </c>
    </row>
    <row r="11508" spans="1:9" hidden="1">
      <c r="A11508" s="115" t="s">
        <v>30006</v>
      </c>
      <c r="B11508" s="115" t="s">
        <v>30007</v>
      </c>
      <c r="C11508" s="115" t="s">
        <v>28722</v>
      </c>
      <c r="D11508" s="115" t="s">
        <v>2038</v>
      </c>
      <c r="E11508" s="115">
        <v>82.963099999999997</v>
      </c>
      <c r="F11508" s="674">
        <v>293.83600000000001</v>
      </c>
      <c r="G11508" s="674">
        <v>295.84500000000003</v>
      </c>
      <c r="H11508" s="115">
        <f t="shared" si="358"/>
        <v>1.0068371472522089</v>
      </c>
      <c r="I11508" s="115">
        <f t="shared" si="359"/>
        <v>83.530299999999997</v>
      </c>
    </row>
    <row r="11509" spans="1:9" hidden="1">
      <c r="A11509" s="115" t="s">
        <v>30008</v>
      </c>
      <c r="B11509" s="115" t="s">
        <v>30009</v>
      </c>
      <c r="C11509" s="115" t="s">
        <v>28725</v>
      </c>
      <c r="D11509" s="115" t="s">
        <v>2038</v>
      </c>
      <c r="E11509" s="115">
        <v>101.1067</v>
      </c>
      <c r="F11509" s="674">
        <v>293.83600000000001</v>
      </c>
      <c r="G11509" s="674">
        <v>295.84500000000003</v>
      </c>
      <c r="H11509" s="115">
        <f t="shared" si="358"/>
        <v>1.0068371472522089</v>
      </c>
      <c r="I11509" s="115">
        <f t="shared" si="359"/>
        <v>101.798</v>
      </c>
    </row>
    <row r="11510" spans="1:9" hidden="1">
      <c r="A11510" s="115" t="s">
        <v>30010</v>
      </c>
      <c r="B11510" s="115" t="s">
        <v>30011</v>
      </c>
      <c r="C11510" s="115" t="s">
        <v>28728</v>
      </c>
      <c r="D11510" s="115" t="s">
        <v>2038</v>
      </c>
      <c r="E11510" s="115">
        <v>81.325100000000006</v>
      </c>
      <c r="F11510" s="674">
        <v>293.83600000000001</v>
      </c>
      <c r="G11510" s="674">
        <v>295.84500000000003</v>
      </c>
      <c r="H11510" s="115">
        <f t="shared" si="358"/>
        <v>1.0068371472522089</v>
      </c>
      <c r="I11510" s="115">
        <f t="shared" si="359"/>
        <v>81.881100000000004</v>
      </c>
    </row>
    <row r="11511" spans="1:9" hidden="1">
      <c r="A11511" s="115" t="s">
        <v>30012</v>
      </c>
      <c r="B11511" s="115" t="s">
        <v>30013</v>
      </c>
      <c r="C11511" s="115" t="s">
        <v>28731</v>
      </c>
      <c r="D11511" s="115" t="s">
        <v>2038</v>
      </c>
      <c r="E11511" s="115">
        <v>99.468699999999998</v>
      </c>
      <c r="F11511" s="674">
        <v>293.83600000000001</v>
      </c>
      <c r="G11511" s="674">
        <v>295.84500000000003</v>
      </c>
      <c r="H11511" s="115">
        <f t="shared" si="358"/>
        <v>1.0068371472522089</v>
      </c>
      <c r="I11511" s="115">
        <f t="shared" si="359"/>
        <v>100.14879999999999</v>
      </c>
    </row>
    <row r="11512" spans="1:9" hidden="1">
      <c r="A11512" s="115" t="s">
        <v>30014</v>
      </c>
      <c r="B11512" s="115" t="s">
        <v>30015</v>
      </c>
      <c r="C11512" s="115" t="s">
        <v>28734</v>
      </c>
      <c r="D11512" s="115" t="s">
        <v>2038</v>
      </c>
      <c r="E11512" s="115">
        <v>67.934700000000007</v>
      </c>
      <c r="F11512" s="674">
        <v>293.83600000000001</v>
      </c>
      <c r="G11512" s="674">
        <v>295.84500000000003</v>
      </c>
      <c r="H11512" s="115">
        <f t="shared" si="358"/>
        <v>1.0068371472522089</v>
      </c>
      <c r="I11512" s="115">
        <f t="shared" si="359"/>
        <v>68.399199999999993</v>
      </c>
    </row>
    <row r="11513" spans="1:9" hidden="1">
      <c r="A11513" s="115" t="s">
        <v>30016</v>
      </c>
      <c r="B11513" s="115" t="s">
        <v>30017</v>
      </c>
      <c r="C11513" s="115" t="s">
        <v>28737</v>
      </c>
      <c r="D11513" s="115" t="s">
        <v>2038</v>
      </c>
      <c r="E11513" s="115">
        <v>86.078299999999999</v>
      </c>
      <c r="F11513" s="674">
        <v>293.83600000000001</v>
      </c>
      <c r="G11513" s="674">
        <v>295.84500000000003</v>
      </c>
      <c r="H11513" s="115">
        <f t="shared" si="358"/>
        <v>1.0068371472522089</v>
      </c>
      <c r="I11513" s="115">
        <f t="shared" si="359"/>
        <v>86.666799999999995</v>
      </c>
    </row>
    <row r="11514" spans="1:9" hidden="1">
      <c r="A11514" s="115" t="s">
        <v>30018</v>
      </c>
      <c r="B11514" s="115" t="s">
        <v>30019</v>
      </c>
      <c r="C11514" s="115" t="s">
        <v>28740</v>
      </c>
      <c r="D11514" s="115" t="s">
        <v>2038</v>
      </c>
      <c r="E11514" s="115">
        <v>84.713700000000003</v>
      </c>
      <c r="F11514" s="674">
        <v>293.83600000000001</v>
      </c>
      <c r="G11514" s="674">
        <v>295.84500000000003</v>
      </c>
      <c r="H11514" s="115">
        <f t="shared" si="358"/>
        <v>1.0068371472522089</v>
      </c>
      <c r="I11514" s="115">
        <f t="shared" si="359"/>
        <v>85.292900000000003</v>
      </c>
    </row>
    <row r="11515" spans="1:9" hidden="1">
      <c r="A11515" s="115" t="s">
        <v>30020</v>
      </c>
      <c r="B11515" s="115" t="s">
        <v>30021</v>
      </c>
      <c r="C11515" s="115" t="s">
        <v>28743</v>
      </c>
      <c r="D11515" s="115" t="s">
        <v>2038</v>
      </c>
      <c r="E11515" s="115">
        <v>102.8573</v>
      </c>
      <c r="F11515" s="674">
        <v>293.83600000000001</v>
      </c>
      <c r="G11515" s="674">
        <v>295.84500000000003</v>
      </c>
      <c r="H11515" s="115">
        <f t="shared" si="358"/>
        <v>1.0068371472522089</v>
      </c>
      <c r="I11515" s="115">
        <f t="shared" si="359"/>
        <v>103.56059999999999</v>
      </c>
    </row>
    <row r="11516" spans="1:9" hidden="1">
      <c r="A11516" s="115" t="s">
        <v>30022</v>
      </c>
      <c r="B11516" s="115" t="s">
        <v>30023</v>
      </c>
      <c r="C11516" s="115" t="s">
        <v>28746</v>
      </c>
      <c r="D11516" s="115" t="s">
        <v>2038</v>
      </c>
      <c r="E11516" s="115">
        <v>83.075699999999998</v>
      </c>
      <c r="F11516" s="674">
        <v>293.83600000000001</v>
      </c>
      <c r="G11516" s="674">
        <v>295.84500000000003</v>
      </c>
      <c r="H11516" s="115">
        <f t="shared" si="358"/>
        <v>1.0068371472522089</v>
      </c>
      <c r="I11516" s="115">
        <f t="shared" si="359"/>
        <v>83.643699999999995</v>
      </c>
    </row>
    <row r="11517" spans="1:9" hidden="1">
      <c r="A11517" s="115" t="s">
        <v>30024</v>
      </c>
      <c r="B11517" s="115" t="s">
        <v>30025</v>
      </c>
      <c r="C11517" s="115" t="s">
        <v>28749</v>
      </c>
      <c r="D11517" s="115" t="s">
        <v>2038</v>
      </c>
      <c r="E11517" s="115">
        <v>101.2193</v>
      </c>
      <c r="F11517" s="674">
        <v>293.83600000000001</v>
      </c>
      <c r="G11517" s="674">
        <v>295.84500000000003</v>
      </c>
      <c r="H11517" s="115">
        <f t="shared" si="358"/>
        <v>1.0068371472522089</v>
      </c>
      <c r="I11517" s="115">
        <f t="shared" si="359"/>
        <v>101.9114</v>
      </c>
    </row>
    <row r="11518" spans="1:9" hidden="1">
      <c r="A11518" s="115" t="s">
        <v>30026</v>
      </c>
      <c r="B11518" s="115" t="s">
        <v>30027</v>
      </c>
      <c r="C11518" s="115" t="s">
        <v>28752</v>
      </c>
      <c r="D11518" s="115" t="s">
        <v>2038</v>
      </c>
      <c r="E11518" s="115">
        <v>54.926299999999998</v>
      </c>
      <c r="F11518" s="674">
        <v>293.83600000000001</v>
      </c>
      <c r="G11518" s="674">
        <v>295.84500000000003</v>
      </c>
      <c r="H11518" s="115">
        <f t="shared" si="358"/>
        <v>1.0068371472522089</v>
      </c>
      <c r="I11518" s="115">
        <f t="shared" si="359"/>
        <v>55.3018</v>
      </c>
    </row>
    <row r="11519" spans="1:9" hidden="1">
      <c r="A11519" s="115" t="s">
        <v>30028</v>
      </c>
      <c r="B11519" s="115" t="s">
        <v>30029</v>
      </c>
      <c r="C11519" s="115" t="s">
        <v>28755</v>
      </c>
      <c r="D11519" s="115" t="s">
        <v>2038</v>
      </c>
      <c r="E11519" s="115">
        <v>188.57769999999999</v>
      </c>
      <c r="F11519" s="674">
        <v>293.83600000000001</v>
      </c>
      <c r="G11519" s="674">
        <v>295.84500000000003</v>
      </c>
      <c r="H11519" s="115">
        <f t="shared" si="358"/>
        <v>1.0068371472522089</v>
      </c>
      <c r="I11519" s="115">
        <f t="shared" si="359"/>
        <v>189.86699999999999</v>
      </c>
    </row>
    <row r="11520" spans="1:9" hidden="1">
      <c r="A11520" s="115" t="s">
        <v>30030</v>
      </c>
      <c r="B11520" s="115" t="s">
        <v>30031</v>
      </c>
      <c r="C11520" s="115" t="s">
        <v>28758</v>
      </c>
      <c r="D11520" s="115" t="s">
        <v>2038</v>
      </c>
      <c r="E11520" s="115">
        <v>1087.9848999999999</v>
      </c>
      <c r="F11520" s="674">
        <v>293.83600000000001</v>
      </c>
      <c r="G11520" s="674">
        <v>295.84500000000003</v>
      </c>
      <c r="H11520" s="115">
        <f t="shared" si="358"/>
        <v>1.0068371472522089</v>
      </c>
      <c r="I11520" s="115">
        <f t="shared" si="359"/>
        <v>1095.4236000000001</v>
      </c>
    </row>
    <row r="11521" spans="1:9" hidden="1">
      <c r="A11521" s="115" t="s">
        <v>30032</v>
      </c>
      <c r="B11521" s="115" t="s">
        <v>30033</v>
      </c>
      <c r="C11521" s="115" t="s">
        <v>28761</v>
      </c>
      <c r="D11521" s="115" t="s">
        <v>1242</v>
      </c>
      <c r="E11521" s="115">
        <v>157.43199999999999</v>
      </c>
      <c r="F11521" s="674">
        <v>293.83600000000001</v>
      </c>
      <c r="G11521" s="674">
        <v>295.84500000000003</v>
      </c>
      <c r="H11521" s="115">
        <f t="shared" si="358"/>
        <v>1.0068371472522089</v>
      </c>
      <c r="I11521" s="115">
        <f t="shared" si="359"/>
        <v>158.50839999999999</v>
      </c>
    </row>
    <row r="11522" spans="1:9" hidden="1">
      <c r="A11522" s="115" t="s">
        <v>30034</v>
      </c>
      <c r="B11522" s="115" t="s">
        <v>30035</v>
      </c>
      <c r="C11522" s="115" t="s">
        <v>28764</v>
      </c>
      <c r="D11522" s="115" t="s">
        <v>1242</v>
      </c>
      <c r="E11522" s="115">
        <v>142.36449999999999</v>
      </c>
      <c r="F11522" s="674">
        <v>293.83600000000001</v>
      </c>
      <c r="G11522" s="674">
        <v>295.84500000000003</v>
      </c>
      <c r="H11522" s="115">
        <f t="shared" si="358"/>
        <v>1.0068371472522089</v>
      </c>
      <c r="I11522" s="115">
        <f t="shared" si="359"/>
        <v>143.33789999999999</v>
      </c>
    </row>
    <row r="11523" spans="1:9" hidden="1">
      <c r="A11523" s="115" t="s">
        <v>30036</v>
      </c>
      <c r="B11523" s="115" t="s">
        <v>30037</v>
      </c>
      <c r="C11523" s="115" t="s">
        <v>28767</v>
      </c>
      <c r="D11523" s="115" t="s">
        <v>1242</v>
      </c>
      <c r="E11523" s="115">
        <v>142.36449999999999</v>
      </c>
      <c r="F11523" s="674">
        <v>293.83600000000001</v>
      </c>
      <c r="G11523" s="674">
        <v>295.84500000000003</v>
      </c>
      <c r="H11523" s="115">
        <f t="shared" si="358"/>
        <v>1.0068371472522089</v>
      </c>
      <c r="I11523" s="115">
        <f t="shared" si="359"/>
        <v>143.33789999999999</v>
      </c>
    </row>
    <row r="11524" spans="1:9" hidden="1">
      <c r="A11524" s="115" t="s">
        <v>30038</v>
      </c>
      <c r="B11524" s="115" t="s">
        <v>30039</v>
      </c>
      <c r="C11524" s="115" t="s">
        <v>28770</v>
      </c>
      <c r="D11524" s="115" t="s">
        <v>2038</v>
      </c>
      <c r="E11524" s="115">
        <v>167.21299999999999</v>
      </c>
      <c r="F11524" s="674">
        <v>293.83600000000001</v>
      </c>
      <c r="G11524" s="674">
        <v>295.84500000000003</v>
      </c>
      <c r="H11524" s="115">
        <f t="shared" si="358"/>
        <v>1.0068371472522089</v>
      </c>
      <c r="I11524" s="115">
        <f t="shared" si="359"/>
        <v>168.3563</v>
      </c>
    </row>
    <row r="11525" spans="1:9" hidden="1">
      <c r="A11525" s="115" t="s">
        <v>30040</v>
      </c>
      <c r="B11525" s="115" t="s">
        <v>30041</v>
      </c>
      <c r="C11525" s="115" t="s">
        <v>28773</v>
      </c>
      <c r="D11525" s="115" t="s">
        <v>1242</v>
      </c>
      <c r="E11525" s="115">
        <v>30.46</v>
      </c>
      <c r="F11525" s="674">
        <v>293.83600000000001</v>
      </c>
      <c r="G11525" s="674">
        <v>295.84500000000003</v>
      </c>
      <c r="H11525" s="115">
        <f t="shared" ref="H11525:H11588" si="360">G11525/F11525</f>
        <v>1.0068371472522089</v>
      </c>
      <c r="I11525" s="115">
        <f t="shared" ref="I11525:I11588" si="361">ROUND(H11525*E11525,4)</f>
        <v>30.668299999999999</v>
      </c>
    </row>
    <row r="11526" spans="1:9" hidden="1">
      <c r="A11526" s="115" t="s">
        <v>30042</v>
      </c>
      <c r="B11526" s="115" t="s">
        <v>30043</v>
      </c>
      <c r="C11526" s="115" t="s">
        <v>28776</v>
      </c>
      <c r="D11526" s="115" t="s">
        <v>2038</v>
      </c>
      <c r="E11526" s="115">
        <v>67.001499999999993</v>
      </c>
      <c r="F11526" s="674">
        <v>293.83600000000001</v>
      </c>
      <c r="G11526" s="674">
        <v>295.84500000000003</v>
      </c>
      <c r="H11526" s="115">
        <f t="shared" si="360"/>
        <v>1.0068371472522089</v>
      </c>
      <c r="I11526" s="115">
        <f t="shared" si="361"/>
        <v>67.459599999999995</v>
      </c>
    </row>
    <row r="11527" spans="1:9" hidden="1">
      <c r="A11527" s="115" t="s">
        <v>30044</v>
      </c>
      <c r="B11527" s="115" t="s">
        <v>30045</v>
      </c>
      <c r="C11527" s="115" t="s">
        <v>28779</v>
      </c>
      <c r="D11527" s="115" t="s">
        <v>2038</v>
      </c>
      <c r="E11527" s="115">
        <v>79.985500000000002</v>
      </c>
      <c r="F11527" s="674">
        <v>293.83600000000001</v>
      </c>
      <c r="G11527" s="674">
        <v>295.84500000000003</v>
      </c>
      <c r="H11527" s="115">
        <f t="shared" si="360"/>
        <v>1.0068371472522089</v>
      </c>
      <c r="I11527" s="115">
        <f t="shared" si="361"/>
        <v>80.532399999999996</v>
      </c>
    </row>
    <row r="11528" spans="1:9" hidden="1">
      <c r="A11528" s="115" t="s">
        <v>30046</v>
      </c>
      <c r="B11528" s="115" t="s">
        <v>30047</v>
      </c>
      <c r="C11528" s="115" t="s">
        <v>28782</v>
      </c>
      <c r="D11528" s="115" t="s">
        <v>2038</v>
      </c>
      <c r="E11528" s="115">
        <v>113.0984</v>
      </c>
      <c r="F11528" s="674">
        <v>293.83600000000001</v>
      </c>
      <c r="G11528" s="674">
        <v>295.84500000000003</v>
      </c>
      <c r="H11528" s="115">
        <f t="shared" si="360"/>
        <v>1.0068371472522089</v>
      </c>
      <c r="I11528" s="115">
        <f t="shared" si="361"/>
        <v>113.8717</v>
      </c>
    </row>
    <row r="11529" spans="1:9" hidden="1">
      <c r="A11529" s="115" t="s">
        <v>30048</v>
      </c>
      <c r="B11529" s="115" t="s">
        <v>30049</v>
      </c>
      <c r="C11529" s="115" t="s">
        <v>28785</v>
      </c>
      <c r="D11529" s="115" t="s">
        <v>2038</v>
      </c>
      <c r="E11529" s="115">
        <v>13.4125</v>
      </c>
      <c r="F11529" s="674">
        <v>293.83600000000001</v>
      </c>
      <c r="G11529" s="674">
        <v>295.84500000000003</v>
      </c>
      <c r="H11529" s="115">
        <f t="shared" si="360"/>
        <v>1.0068371472522089</v>
      </c>
      <c r="I11529" s="115">
        <f t="shared" si="361"/>
        <v>13.504200000000001</v>
      </c>
    </row>
    <row r="11530" spans="1:9" hidden="1">
      <c r="A11530" s="115" t="s">
        <v>30050</v>
      </c>
      <c r="B11530" s="115" t="s">
        <v>30051</v>
      </c>
      <c r="C11530" s="115" t="s">
        <v>28788</v>
      </c>
      <c r="D11530" s="115" t="s">
        <v>2038</v>
      </c>
      <c r="E11530" s="115">
        <v>71.107399999999998</v>
      </c>
      <c r="F11530" s="674">
        <v>293.83600000000001</v>
      </c>
      <c r="G11530" s="674">
        <v>295.84500000000003</v>
      </c>
      <c r="H11530" s="115">
        <f t="shared" si="360"/>
        <v>1.0068371472522089</v>
      </c>
      <c r="I11530" s="115">
        <f t="shared" si="361"/>
        <v>71.593599999999995</v>
      </c>
    </row>
    <row r="11531" spans="1:9" hidden="1">
      <c r="A11531" s="115" t="s">
        <v>30052</v>
      </c>
      <c r="B11531" s="115" t="s">
        <v>30053</v>
      </c>
      <c r="C11531" s="115" t="s">
        <v>28791</v>
      </c>
      <c r="D11531" s="115" t="s">
        <v>2038</v>
      </c>
      <c r="E11531" s="115">
        <v>65.702100000000002</v>
      </c>
      <c r="F11531" s="674">
        <v>293.83600000000001</v>
      </c>
      <c r="G11531" s="674">
        <v>295.84500000000003</v>
      </c>
      <c r="H11531" s="115">
        <f t="shared" si="360"/>
        <v>1.0068371472522089</v>
      </c>
      <c r="I11531" s="115">
        <f t="shared" si="361"/>
        <v>66.151300000000006</v>
      </c>
    </row>
    <row r="11532" spans="1:9" hidden="1">
      <c r="A11532" s="115" t="s">
        <v>30054</v>
      </c>
      <c r="B11532" s="115" t="s">
        <v>30055</v>
      </c>
      <c r="C11532" s="115" t="s">
        <v>28794</v>
      </c>
      <c r="D11532" s="115" t="s">
        <v>2038</v>
      </c>
      <c r="E11532" s="115">
        <v>40.985599999999998</v>
      </c>
      <c r="F11532" s="674">
        <v>293.83600000000001</v>
      </c>
      <c r="G11532" s="674">
        <v>295.84500000000003</v>
      </c>
      <c r="H11532" s="115">
        <f t="shared" si="360"/>
        <v>1.0068371472522089</v>
      </c>
      <c r="I11532" s="115">
        <f t="shared" si="361"/>
        <v>41.265799999999999</v>
      </c>
    </row>
    <row r="11533" spans="1:9" hidden="1">
      <c r="A11533" s="115" t="s">
        <v>30056</v>
      </c>
      <c r="B11533" s="115" t="s">
        <v>30057</v>
      </c>
      <c r="C11533" s="115" t="s">
        <v>28797</v>
      </c>
      <c r="D11533" s="115" t="s">
        <v>2038</v>
      </c>
      <c r="E11533" s="115">
        <v>113.45180000000001</v>
      </c>
      <c r="F11533" s="674">
        <v>293.83600000000001</v>
      </c>
      <c r="G11533" s="674">
        <v>295.84500000000003</v>
      </c>
      <c r="H11533" s="115">
        <f t="shared" si="360"/>
        <v>1.0068371472522089</v>
      </c>
      <c r="I11533" s="115">
        <f t="shared" si="361"/>
        <v>114.22750000000001</v>
      </c>
    </row>
    <row r="11534" spans="1:9" hidden="1">
      <c r="A11534" s="115" t="s">
        <v>30058</v>
      </c>
      <c r="B11534" s="115" t="s">
        <v>30059</v>
      </c>
      <c r="C11534" s="115" t="s">
        <v>28800</v>
      </c>
      <c r="D11534" s="115" t="s">
        <v>2038</v>
      </c>
      <c r="E11534" s="115">
        <v>115.76560000000001</v>
      </c>
      <c r="F11534" s="674">
        <v>293.83600000000001</v>
      </c>
      <c r="G11534" s="674">
        <v>295.84500000000003</v>
      </c>
      <c r="H11534" s="115">
        <f t="shared" si="360"/>
        <v>1.0068371472522089</v>
      </c>
      <c r="I11534" s="115">
        <f t="shared" si="361"/>
        <v>116.55710000000001</v>
      </c>
    </row>
    <row r="11535" spans="1:9" hidden="1">
      <c r="A11535" s="115" t="s">
        <v>30060</v>
      </c>
      <c r="B11535" s="115" t="s">
        <v>30061</v>
      </c>
      <c r="C11535" s="115" t="s">
        <v>28803</v>
      </c>
      <c r="D11535" s="115" t="s">
        <v>2038</v>
      </c>
      <c r="E11535" s="115">
        <v>113.45180000000001</v>
      </c>
      <c r="F11535" s="674">
        <v>293.83600000000001</v>
      </c>
      <c r="G11535" s="674">
        <v>295.84500000000003</v>
      </c>
      <c r="H11535" s="115">
        <f t="shared" si="360"/>
        <v>1.0068371472522089</v>
      </c>
      <c r="I11535" s="115">
        <f t="shared" si="361"/>
        <v>114.22750000000001</v>
      </c>
    </row>
    <row r="11536" spans="1:9" hidden="1">
      <c r="A11536" s="115" t="s">
        <v>30062</v>
      </c>
      <c r="B11536" s="115" t="s">
        <v>30063</v>
      </c>
      <c r="C11536" s="115" t="s">
        <v>28806</v>
      </c>
      <c r="D11536" s="115" t="s">
        <v>2038</v>
      </c>
      <c r="E11536" s="115">
        <v>56.280700000000003</v>
      </c>
      <c r="F11536" s="674">
        <v>293.83600000000001</v>
      </c>
      <c r="G11536" s="674">
        <v>295.84500000000003</v>
      </c>
      <c r="H11536" s="115">
        <f t="shared" si="360"/>
        <v>1.0068371472522089</v>
      </c>
      <c r="I11536" s="115">
        <f t="shared" si="361"/>
        <v>56.665500000000002</v>
      </c>
    </row>
    <row r="11537" spans="1:9" hidden="1">
      <c r="A11537" s="115" t="s">
        <v>30064</v>
      </c>
      <c r="B11537" s="115" t="s">
        <v>30065</v>
      </c>
      <c r="C11537" s="115" t="s">
        <v>28809</v>
      </c>
      <c r="D11537" s="115" t="s">
        <v>2038</v>
      </c>
      <c r="E11537" s="115">
        <v>136.39250000000001</v>
      </c>
      <c r="F11537" s="674">
        <v>293.83600000000001</v>
      </c>
      <c r="G11537" s="674">
        <v>295.84500000000003</v>
      </c>
      <c r="H11537" s="115">
        <f t="shared" si="360"/>
        <v>1.0068371472522089</v>
      </c>
      <c r="I11537" s="115">
        <f t="shared" si="361"/>
        <v>137.32499999999999</v>
      </c>
    </row>
    <row r="11538" spans="1:9" hidden="1">
      <c r="A11538" s="115" t="s">
        <v>30066</v>
      </c>
      <c r="B11538" s="115" t="s">
        <v>30067</v>
      </c>
      <c r="C11538" s="115" t="s">
        <v>28812</v>
      </c>
      <c r="D11538" s="115" t="s">
        <v>2038</v>
      </c>
      <c r="E11538" s="115">
        <v>196.79470000000001</v>
      </c>
      <c r="F11538" s="674">
        <v>293.83600000000001</v>
      </c>
      <c r="G11538" s="674">
        <v>295.84500000000003</v>
      </c>
      <c r="H11538" s="115">
        <f t="shared" si="360"/>
        <v>1.0068371472522089</v>
      </c>
      <c r="I11538" s="115">
        <f t="shared" si="361"/>
        <v>198.14019999999999</v>
      </c>
    </row>
    <row r="11539" spans="1:9" hidden="1">
      <c r="A11539" s="115" t="s">
        <v>30068</v>
      </c>
      <c r="B11539" s="115" t="s">
        <v>30069</v>
      </c>
      <c r="C11539" s="115" t="s">
        <v>28815</v>
      </c>
      <c r="D11539" s="115" t="s">
        <v>2038</v>
      </c>
      <c r="E11539" s="115">
        <v>84.217399999999998</v>
      </c>
      <c r="F11539" s="674">
        <v>293.83600000000001</v>
      </c>
      <c r="G11539" s="674">
        <v>295.84500000000003</v>
      </c>
      <c r="H11539" s="115">
        <f t="shared" si="360"/>
        <v>1.0068371472522089</v>
      </c>
      <c r="I11539" s="115">
        <f t="shared" si="361"/>
        <v>84.793199999999999</v>
      </c>
    </row>
    <row r="11540" spans="1:9" hidden="1">
      <c r="A11540" s="115" t="s">
        <v>30070</v>
      </c>
      <c r="B11540" s="115" t="s">
        <v>30071</v>
      </c>
      <c r="C11540" s="115" t="s">
        <v>28818</v>
      </c>
      <c r="D11540" s="115" t="s">
        <v>2038</v>
      </c>
      <c r="E11540" s="115">
        <v>95.272300000000001</v>
      </c>
      <c r="F11540" s="674">
        <v>293.83600000000001</v>
      </c>
      <c r="G11540" s="674">
        <v>295.84500000000003</v>
      </c>
      <c r="H11540" s="115">
        <f t="shared" si="360"/>
        <v>1.0068371472522089</v>
      </c>
      <c r="I11540" s="115">
        <f t="shared" si="361"/>
        <v>95.923699999999997</v>
      </c>
    </row>
    <row r="11541" spans="1:9" hidden="1">
      <c r="A11541" s="115" t="s">
        <v>30072</v>
      </c>
      <c r="B11541" s="115" t="s">
        <v>30073</v>
      </c>
      <c r="C11541" s="115" t="s">
        <v>28821</v>
      </c>
      <c r="D11541" s="115" t="s">
        <v>2038</v>
      </c>
      <c r="E11541" s="115">
        <v>80.141300000000001</v>
      </c>
      <c r="F11541" s="674">
        <v>293.83600000000001</v>
      </c>
      <c r="G11541" s="674">
        <v>295.84500000000003</v>
      </c>
      <c r="H11541" s="115">
        <f t="shared" si="360"/>
        <v>1.0068371472522089</v>
      </c>
      <c r="I11541" s="115">
        <f t="shared" si="361"/>
        <v>80.6892</v>
      </c>
    </row>
    <row r="11542" spans="1:9" hidden="1">
      <c r="A11542" s="115" t="s">
        <v>30074</v>
      </c>
      <c r="B11542" s="115" t="s">
        <v>30075</v>
      </c>
      <c r="C11542" s="115" t="s">
        <v>28824</v>
      </c>
      <c r="D11542" s="115" t="s">
        <v>2038</v>
      </c>
      <c r="E11542" s="115">
        <v>94.602400000000003</v>
      </c>
      <c r="F11542" s="674">
        <v>293.83600000000001</v>
      </c>
      <c r="G11542" s="674">
        <v>295.84500000000003</v>
      </c>
      <c r="H11542" s="115">
        <f t="shared" si="360"/>
        <v>1.0068371472522089</v>
      </c>
      <c r="I11542" s="115">
        <f t="shared" si="361"/>
        <v>95.249200000000002</v>
      </c>
    </row>
    <row r="11543" spans="1:9" hidden="1">
      <c r="A11543" s="115" t="s">
        <v>30076</v>
      </c>
      <c r="B11543" s="115" t="s">
        <v>30077</v>
      </c>
      <c r="C11543" s="115" t="s">
        <v>28827</v>
      </c>
      <c r="D11543" s="115" t="s">
        <v>1242</v>
      </c>
      <c r="E11543" s="115">
        <v>36.436799999999998</v>
      </c>
      <c r="F11543" s="674">
        <v>293.83600000000001</v>
      </c>
      <c r="G11543" s="674">
        <v>295.84500000000003</v>
      </c>
      <c r="H11543" s="115">
        <f t="shared" si="360"/>
        <v>1.0068371472522089</v>
      </c>
      <c r="I11543" s="115">
        <f t="shared" si="361"/>
        <v>36.685899999999997</v>
      </c>
    </row>
    <row r="11544" spans="1:9" hidden="1">
      <c r="A11544" s="115" t="s">
        <v>30078</v>
      </c>
      <c r="B11544" s="115" t="s">
        <v>30079</v>
      </c>
      <c r="C11544" s="115" t="s">
        <v>28830</v>
      </c>
      <c r="D11544" s="115" t="s">
        <v>1242</v>
      </c>
      <c r="E11544" s="115">
        <v>36.666499999999999</v>
      </c>
      <c r="F11544" s="674">
        <v>293.83600000000001</v>
      </c>
      <c r="G11544" s="674">
        <v>295.84500000000003</v>
      </c>
      <c r="H11544" s="115">
        <f t="shared" si="360"/>
        <v>1.0068371472522089</v>
      </c>
      <c r="I11544" s="115">
        <f t="shared" si="361"/>
        <v>36.917200000000001</v>
      </c>
    </row>
    <row r="11545" spans="1:9" hidden="1">
      <c r="A11545" s="115" t="s">
        <v>30080</v>
      </c>
      <c r="B11545" s="115" t="s">
        <v>30081</v>
      </c>
      <c r="C11545" s="115" t="s">
        <v>28833</v>
      </c>
      <c r="D11545" s="115" t="s">
        <v>1242</v>
      </c>
      <c r="E11545" s="115">
        <v>41.183100000000003</v>
      </c>
      <c r="F11545" s="674">
        <v>293.83600000000001</v>
      </c>
      <c r="G11545" s="674">
        <v>295.84500000000003</v>
      </c>
      <c r="H11545" s="115">
        <f t="shared" si="360"/>
        <v>1.0068371472522089</v>
      </c>
      <c r="I11545" s="115">
        <f t="shared" si="361"/>
        <v>41.464700000000001</v>
      </c>
    </row>
    <row r="11546" spans="1:9" hidden="1">
      <c r="A11546" s="115" t="s">
        <v>30082</v>
      </c>
      <c r="B11546" s="115" t="s">
        <v>30083</v>
      </c>
      <c r="C11546" s="115" t="s">
        <v>28836</v>
      </c>
      <c r="D11546" s="115" t="s">
        <v>1242</v>
      </c>
      <c r="E11546" s="115">
        <v>41.778300000000002</v>
      </c>
      <c r="F11546" s="674">
        <v>293.83600000000001</v>
      </c>
      <c r="G11546" s="674">
        <v>295.84500000000003</v>
      </c>
      <c r="H11546" s="115">
        <f t="shared" si="360"/>
        <v>1.0068371472522089</v>
      </c>
      <c r="I11546" s="115">
        <f t="shared" si="361"/>
        <v>42.063899999999997</v>
      </c>
    </row>
    <row r="11547" spans="1:9" hidden="1">
      <c r="A11547" s="115" t="s">
        <v>30084</v>
      </c>
      <c r="B11547" s="115" t="s">
        <v>30085</v>
      </c>
      <c r="C11547" s="115" t="s">
        <v>28839</v>
      </c>
      <c r="D11547" s="115" t="s">
        <v>2038</v>
      </c>
      <c r="E11547" s="115">
        <v>140.92179999999999</v>
      </c>
      <c r="F11547" s="674">
        <v>293.83600000000001</v>
      </c>
      <c r="G11547" s="674">
        <v>295.84500000000003</v>
      </c>
      <c r="H11547" s="115">
        <f t="shared" si="360"/>
        <v>1.0068371472522089</v>
      </c>
      <c r="I11547" s="115">
        <f t="shared" si="361"/>
        <v>141.8853</v>
      </c>
    </row>
    <row r="11548" spans="1:9" hidden="1">
      <c r="A11548" s="115" t="s">
        <v>30086</v>
      </c>
      <c r="B11548" s="115" t="s">
        <v>30087</v>
      </c>
      <c r="C11548" s="115" t="s">
        <v>28842</v>
      </c>
      <c r="D11548" s="115" t="s">
        <v>2038</v>
      </c>
      <c r="E11548" s="115">
        <v>123.86069999999999</v>
      </c>
      <c r="F11548" s="674">
        <v>293.83600000000001</v>
      </c>
      <c r="G11548" s="674">
        <v>295.84500000000003</v>
      </c>
      <c r="H11548" s="115">
        <f t="shared" si="360"/>
        <v>1.0068371472522089</v>
      </c>
      <c r="I11548" s="115">
        <f t="shared" si="361"/>
        <v>124.7076</v>
      </c>
    </row>
    <row r="11549" spans="1:9" hidden="1">
      <c r="A11549" s="115" t="s">
        <v>30088</v>
      </c>
      <c r="B11549" s="115" t="s">
        <v>30089</v>
      </c>
      <c r="C11549" s="115" t="s">
        <v>28845</v>
      </c>
      <c r="D11549" s="115" t="s">
        <v>1242</v>
      </c>
      <c r="E11549" s="115">
        <v>39.281700000000001</v>
      </c>
      <c r="F11549" s="674">
        <v>293.83600000000001</v>
      </c>
      <c r="G11549" s="674">
        <v>295.84500000000003</v>
      </c>
      <c r="H11549" s="115">
        <f t="shared" si="360"/>
        <v>1.0068371472522089</v>
      </c>
      <c r="I11549" s="115">
        <f t="shared" si="361"/>
        <v>39.5503</v>
      </c>
    </row>
    <row r="11550" spans="1:9" hidden="1">
      <c r="A11550" s="115" t="s">
        <v>30090</v>
      </c>
      <c r="B11550" s="115" t="s">
        <v>30091</v>
      </c>
      <c r="C11550" s="115" t="s">
        <v>28848</v>
      </c>
      <c r="D11550" s="115" t="s">
        <v>2038</v>
      </c>
      <c r="E11550" s="115">
        <v>146.001</v>
      </c>
      <c r="F11550" s="674">
        <v>293.83600000000001</v>
      </c>
      <c r="G11550" s="674">
        <v>295.84500000000003</v>
      </c>
      <c r="H11550" s="115">
        <f t="shared" si="360"/>
        <v>1.0068371472522089</v>
      </c>
      <c r="I11550" s="115">
        <f t="shared" si="361"/>
        <v>146.9992</v>
      </c>
    </row>
    <row r="11551" spans="1:9" hidden="1">
      <c r="A11551" s="115" t="s">
        <v>30092</v>
      </c>
      <c r="B11551" s="115" t="s">
        <v>30093</v>
      </c>
      <c r="C11551" s="115" t="s">
        <v>28851</v>
      </c>
      <c r="D11551" s="115" t="s">
        <v>2038</v>
      </c>
      <c r="E11551" s="115">
        <v>139.2021</v>
      </c>
      <c r="F11551" s="674">
        <v>293.83600000000001</v>
      </c>
      <c r="G11551" s="674">
        <v>295.84500000000003</v>
      </c>
      <c r="H11551" s="115">
        <f t="shared" si="360"/>
        <v>1.0068371472522089</v>
      </c>
      <c r="I11551" s="115">
        <f t="shared" si="361"/>
        <v>140.15379999999999</v>
      </c>
    </row>
    <row r="11552" spans="1:9" hidden="1">
      <c r="A11552" s="115" t="s">
        <v>30094</v>
      </c>
      <c r="B11552" s="115" t="s">
        <v>30095</v>
      </c>
      <c r="C11552" s="115" t="s">
        <v>28854</v>
      </c>
      <c r="D11552" s="115" t="s">
        <v>2038</v>
      </c>
      <c r="E11552" s="115">
        <v>122.84220000000001</v>
      </c>
      <c r="F11552" s="674">
        <v>293.83600000000001</v>
      </c>
      <c r="G11552" s="674">
        <v>295.84500000000003</v>
      </c>
      <c r="H11552" s="115">
        <f t="shared" si="360"/>
        <v>1.0068371472522089</v>
      </c>
      <c r="I11552" s="115">
        <f t="shared" si="361"/>
        <v>123.68210000000001</v>
      </c>
    </row>
    <row r="11553" spans="1:9" hidden="1">
      <c r="A11553" s="115" t="s">
        <v>30096</v>
      </c>
      <c r="B11553" s="115" t="s">
        <v>30097</v>
      </c>
      <c r="C11553" s="115" t="s">
        <v>28857</v>
      </c>
      <c r="D11553" s="115" t="s">
        <v>2038</v>
      </c>
      <c r="E11553" s="115">
        <v>160.57499999999999</v>
      </c>
      <c r="F11553" s="674">
        <v>293.83600000000001</v>
      </c>
      <c r="G11553" s="674">
        <v>295.84500000000003</v>
      </c>
      <c r="H11553" s="115">
        <f t="shared" si="360"/>
        <v>1.0068371472522089</v>
      </c>
      <c r="I11553" s="115">
        <f t="shared" si="361"/>
        <v>161.6729</v>
      </c>
    </row>
    <row r="11554" spans="1:9" hidden="1">
      <c r="A11554" s="115" t="s">
        <v>30098</v>
      </c>
      <c r="B11554" s="115" t="s">
        <v>30099</v>
      </c>
      <c r="C11554" s="115" t="s">
        <v>28860</v>
      </c>
      <c r="D11554" s="115" t="s">
        <v>2038</v>
      </c>
      <c r="E11554" s="115">
        <v>137.4162</v>
      </c>
      <c r="F11554" s="674">
        <v>293.83600000000001</v>
      </c>
      <c r="G11554" s="674">
        <v>295.84500000000003</v>
      </c>
      <c r="H11554" s="115">
        <f t="shared" si="360"/>
        <v>1.0068371472522089</v>
      </c>
      <c r="I11554" s="115">
        <f t="shared" si="361"/>
        <v>138.35570000000001</v>
      </c>
    </row>
    <row r="11555" spans="1:9" hidden="1">
      <c r="A11555" s="115" t="s">
        <v>30100</v>
      </c>
      <c r="B11555" s="115" t="s">
        <v>30101</v>
      </c>
      <c r="C11555" s="115" t="s">
        <v>28863</v>
      </c>
      <c r="D11555" s="115" t="s">
        <v>2038</v>
      </c>
      <c r="E11555" s="115">
        <v>160.57499999999999</v>
      </c>
      <c r="F11555" s="674">
        <v>293.83600000000001</v>
      </c>
      <c r="G11555" s="674">
        <v>295.84500000000003</v>
      </c>
      <c r="H11555" s="115">
        <f t="shared" si="360"/>
        <v>1.0068371472522089</v>
      </c>
      <c r="I11555" s="115">
        <f t="shared" si="361"/>
        <v>161.6729</v>
      </c>
    </row>
    <row r="11556" spans="1:9" hidden="1">
      <c r="A11556" s="115" t="s">
        <v>30102</v>
      </c>
      <c r="B11556" s="115" t="s">
        <v>30103</v>
      </c>
      <c r="C11556" s="115" t="s">
        <v>28866</v>
      </c>
      <c r="D11556" s="115" t="s">
        <v>2038</v>
      </c>
      <c r="E11556" s="115">
        <v>137.4162</v>
      </c>
      <c r="F11556" s="674">
        <v>293.83600000000001</v>
      </c>
      <c r="G11556" s="674">
        <v>295.84500000000003</v>
      </c>
      <c r="H11556" s="115">
        <f t="shared" si="360"/>
        <v>1.0068371472522089</v>
      </c>
      <c r="I11556" s="115">
        <f t="shared" si="361"/>
        <v>138.35570000000001</v>
      </c>
    </row>
    <row r="11557" spans="1:9" hidden="1">
      <c r="A11557" s="115" t="s">
        <v>30104</v>
      </c>
      <c r="B11557" s="115" t="s">
        <v>30105</v>
      </c>
      <c r="C11557" s="115" t="s">
        <v>28869</v>
      </c>
      <c r="D11557" s="115" t="s">
        <v>2038</v>
      </c>
      <c r="E11557" s="115">
        <v>422.952</v>
      </c>
      <c r="F11557" s="674">
        <v>293.83600000000001</v>
      </c>
      <c r="G11557" s="674">
        <v>295.84500000000003</v>
      </c>
      <c r="H11557" s="115">
        <f t="shared" si="360"/>
        <v>1.0068371472522089</v>
      </c>
      <c r="I11557" s="115">
        <f t="shared" si="361"/>
        <v>425.84379999999999</v>
      </c>
    </row>
    <row r="11558" spans="1:9" hidden="1">
      <c r="A11558" s="115" t="s">
        <v>30106</v>
      </c>
      <c r="B11558" s="115" t="s">
        <v>30107</v>
      </c>
      <c r="C11558" s="115" t="s">
        <v>28872</v>
      </c>
      <c r="D11558" s="115" t="s">
        <v>2038</v>
      </c>
      <c r="E11558" s="115">
        <v>615.83699999999999</v>
      </c>
      <c r="F11558" s="674">
        <v>293.83600000000001</v>
      </c>
      <c r="G11558" s="674">
        <v>295.84500000000003</v>
      </c>
      <c r="H11558" s="115">
        <f t="shared" si="360"/>
        <v>1.0068371472522089</v>
      </c>
      <c r="I11558" s="115">
        <f t="shared" si="361"/>
        <v>620.04759999999999</v>
      </c>
    </row>
    <row r="11559" spans="1:9" hidden="1">
      <c r="A11559" s="115" t="s">
        <v>30108</v>
      </c>
      <c r="B11559" s="115" t="s">
        <v>30109</v>
      </c>
      <c r="C11559" s="115" t="s">
        <v>28875</v>
      </c>
      <c r="D11559" s="115" t="s">
        <v>1242</v>
      </c>
      <c r="E11559" s="115">
        <v>60.820099999999996</v>
      </c>
      <c r="F11559" s="674">
        <v>293.83600000000001</v>
      </c>
      <c r="G11559" s="674">
        <v>295.84500000000003</v>
      </c>
      <c r="H11559" s="115">
        <f t="shared" si="360"/>
        <v>1.0068371472522089</v>
      </c>
      <c r="I11559" s="115">
        <f t="shared" si="361"/>
        <v>61.235900000000001</v>
      </c>
    </row>
    <row r="11560" spans="1:9" hidden="1">
      <c r="A11560" s="115" t="s">
        <v>30110</v>
      </c>
      <c r="B11560" s="115" t="s">
        <v>30111</v>
      </c>
      <c r="C11560" s="115" t="s">
        <v>28878</v>
      </c>
      <c r="D11560" s="115" t="s">
        <v>1242</v>
      </c>
      <c r="E11560" s="115">
        <v>63.021700000000003</v>
      </c>
      <c r="F11560" s="674">
        <v>293.83600000000001</v>
      </c>
      <c r="G11560" s="674">
        <v>295.84500000000003</v>
      </c>
      <c r="H11560" s="115">
        <f t="shared" si="360"/>
        <v>1.0068371472522089</v>
      </c>
      <c r="I11560" s="115">
        <f t="shared" si="361"/>
        <v>63.452599999999997</v>
      </c>
    </row>
    <row r="11561" spans="1:9" hidden="1">
      <c r="A11561" s="115" t="s">
        <v>30112</v>
      </c>
      <c r="B11561" s="115" t="s">
        <v>30113</v>
      </c>
      <c r="C11561" s="115" t="s">
        <v>28881</v>
      </c>
      <c r="D11561" s="115" t="s">
        <v>1242</v>
      </c>
      <c r="E11561" s="115">
        <v>69.441699999999997</v>
      </c>
      <c r="F11561" s="674">
        <v>293.83600000000001</v>
      </c>
      <c r="G11561" s="674">
        <v>295.84500000000003</v>
      </c>
      <c r="H11561" s="115">
        <f t="shared" si="360"/>
        <v>1.0068371472522089</v>
      </c>
      <c r="I11561" s="115">
        <f t="shared" si="361"/>
        <v>69.916499999999999</v>
      </c>
    </row>
    <row r="11562" spans="1:9" hidden="1">
      <c r="A11562" s="115" t="s">
        <v>30114</v>
      </c>
      <c r="B11562" s="115" t="s">
        <v>30115</v>
      </c>
      <c r="C11562" s="115" t="s">
        <v>28884</v>
      </c>
      <c r="D11562" s="115" t="s">
        <v>1242</v>
      </c>
      <c r="E11562" s="115">
        <v>101.54170000000001</v>
      </c>
      <c r="F11562" s="674">
        <v>293.83600000000001</v>
      </c>
      <c r="G11562" s="674">
        <v>295.84500000000003</v>
      </c>
      <c r="H11562" s="115">
        <f t="shared" si="360"/>
        <v>1.0068371472522089</v>
      </c>
      <c r="I11562" s="115">
        <f t="shared" si="361"/>
        <v>102.236</v>
      </c>
    </row>
    <row r="11563" spans="1:9" hidden="1">
      <c r="A11563" s="115" t="s">
        <v>30116</v>
      </c>
      <c r="B11563" s="115" t="s">
        <v>30117</v>
      </c>
      <c r="C11563" s="115" t="s">
        <v>28887</v>
      </c>
      <c r="D11563" s="115" t="s">
        <v>1242</v>
      </c>
      <c r="E11563" s="115">
        <v>180.55070000000001</v>
      </c>
      <c r="F11563" s="674">
        <v>293.83600000000001</v>
      </c>
      <c r="G11563" s="674">
        <v>295.84500000000003</v>
      </c>
      <c r="H11563" s="115">
        <f t="shared" si="360"/>
        <v>1.0068371472522089</v>
      </c>
      <c r="I11563" s="115">
        <f t="shared" si="361"/>
        <v>181.7852</v>
      </c>
    </row>
    <row r="11564" spans="1:9" hidden="1">
      <c r="A11564" s="115" t="s">
        <v>30118</v>
      </c>
      <c r="B11564" s="115" t="s">
        <v>30119</v>
      </c>
      <c r="C11564" s="115" t="s">
        <v>28890</v>
      </c>
      <c r="D11564" s="115" t="s">
        <v>1242</v>
      </c>
      <c r="E11564" s="115">
        <v>165.74170000000001</v>
      </c>
      <c r="F11564" s="674">
        <v>293.83600000000001</v>
      </c>
      <c r="G11564" s="674">
        <v>295.84500000000003</v>
      </c>
      <c r="H11564" s="115">
        <f t="shared" si="360"/>
        <v>1.0068371472522089</v>
      </c>
      <c r="I11564" s="115">
        <f t="shared" si="361"/>
        <v>166.8749</v>
      </c>
    </row>
    <row r="11565" spans="1:9" hidden="1">
      <c r="A11565" s="115" t="s">
        <v>30120</v>
      </c>
      <c r="B11565" s="115" t="s">
        <v>30121</v>
      </c>
      <c r="C11565" s="115" t="s">
        <v>28893</v>
      </c>
      <c r="D11565" s="115" t="s">
        <v>1242</v>
      </c>
      <c r="E11565" s="115">
        <v>75.861699999999999</v>
      </c>
      <c r="F11565" s="674">
        <v>293.83600000000001</v>
      </c>
      <c r="G11565" s="674">
        <v>295.84500000000003</v>
      </c>
      <c r="H11565" s="115">
        <f t="shared" si="360"/>
        <v>1.0068371472522089</v>
      </c>
      <c r="I11565" s="115">
        <f t="shared" si="361"/>
        <v>76.380399999999995</v>
      </c>
    </row>
    <row r="11566" spans="1:9" hidden="1">
      <c r="A11566" s="115" t="s">
        <v>30122</v>
      </c>
      <c r="B11566" s="115" t="s">
        <v>30123</v>
      </c>
      <c r="C11566" s="115" t="s">
        <v>28896</v>
      </c>
      <c r="D11566" s="115" t="s">
        <v>1242</v>
      </c>
      <c r="E11566" s="115">
        <v>132.4633</v>
      </c>
      <c r="F11566" s="674">
        <v>293.83600000000001</v>
      </c>
      <c r="G11566" s="674">
        <v>295.84500000000003</v>
      </c>
      <c r="H11566" s="115">
        <f t="shared" si="360"/>
        <v>1.0068371472522089</v>
      </c>
      <c r="I11566" s="115">
        <f t="shared" si="361"/>
        <v>133.369</v>
      </c>
    </row>
    <row r="11567" spans="1:9" hidden="1">
      <c r="A11567" s="115" t="s">
        <v>30124</v>
      </c>
      <c r="B11567" s="115" t="s">
        <v>30125</v>
      </c>
      <c r="C11567" s="115" t="s">
        <v>28899</v>
      </c>
      <c r="D11567" s="115" t="s">
        <v>1242</v>
      </c>
      <c r="E11567" s="115">
        <v>135.67330000000001</v>
      </c>
      <c r="F11567" s="674">
        <v>293.83600000000001</v>
      </c>
      <c r="G11567" s="674">
        <v>295.84500000000003</v>
      </c>
      <c r="H11567" s="115">
        <f t="shared" si="360"/>
        <v>1.0068371472522089</v>
      </c>
      <c r="I11567" s="115">
        <f t="shared" si="361"/>
        <v>136.6009</v>
      </c>
    </row>
    <row r="11568" spans="1:9" hidden="1">
      <c r="A11568" s="115" t="s">
        <v>30126</v>
      </c>
      <c r="B11568" s="115" t="s">
        <v>30127</v>
      </c>
      <c r="C11568" s="115" t="s">
        <v>28902</v>
      </c>
      <c r="D11568" s="115" t="s">
        <v>2038</v>
      </c>
      <c r="E11568" s="115">
        <v>434.18720000000002</v>
      </c>
      <c r="F11568" s="674">
        <v>293.83600000000001</v>
      </c>
      <c r="G11568" s="674">
        <v>295.84500000000003</v>
      </c>
      <c r="H11568" s="115">
        <f t="shared" si="360"/>
        <v>1.0068371472522089</v>
      </c>
      <c r="I11568" s="115">
        <f t="shared" si="361"/>
        <v>437.1558</v>
      </c>
    </row>
    <row r="11569" spans="1:9" hidden="1">
      <c r="A11569" s="115" t="s">
        <v>30128</v>
      </c>
      <c r="B11569" s="115" t="s">
        <v>30129</v>
      </c>
      <c r="C11569" s="115" t="s">
        <v>28905</v>
      </c>
      <c r="D11569" s="115" t="s">
        <v>2038</v>
      </c>
      <c r="E11569" s="115">
        <v>410.35199999999998</v>
      </c>
      <c r="F11569" s="674">
        <v>293.83600000000001</v>
      </c>
      <c r="G11569" s="674">
        <v>295.84500000000003</v>
      </c>
      <c r="H11569" s="115">
        <f t="shared" si="360"/>
        <v>1.0068371472522089</v>
      </c>
      <c r="I11569" s="115">
        <f t="shared" si="361"/>
        <v>413.1576</v>
      </c>
    </row>
    <row r="11570" spans="1:9" hidden="1">
      <c r="A11570" s="115" t="s">
        <v>30130</v>
      </c>
      <c r="B11570" s="115" t="s">
        <v>30131</v>
      </c>
      <c r="C11570" s="115" t="s">
        <v>28908</v>
      </c>
      <c r="D11570" s="115" t="s">
        <v>1242</v>
      </c>
      <c r="E11570" s="115">
        <v>150.78129999999999</v>
      </c>
      <c r="F11570" s="674">
        <v>293.83600000000001</v>
      </c>
      <c r="G11570" s="674">
        <v>295.84500000000003</v>
      </c>
      <c r="H11570" s="115">
        <f t="shared" si="360"/>
        <v>1.0068371472522089</v>
      </c>
      <c r="I11570" s="115">
        <f t="shared" si="361"/>
        <v>151.81219999999999</v>
      </c>
    </row>
    <row r="11571" spans="1:9" hidden="1">
      <c r="A11571" s="115" t="s">
        <v>30132</v>
      </c>
      <c r="B11571" s="115" t="s">
        <v>30133</v>
      </c>
      <c r="C11571" s="115" t="s">
        <v>28911</v>
      </c>
      <c r="D11571" s="115" t="s">
        <v>1242</v>
      </c>
      <c r="E11571" s="115">
        <v>142.3306</v>
      </c>
      <c r="F11571" s="674">
        <v>293.83600000000001</v>
      </c>
      <c r="G11571" s="674">
        <v>295.84500000000003</v>
      </c>
      <c r="H11571" s="115">
        <f t="shared" si="360"/>
        <v>1.0068371472522089</v>
      </c>
      <c r="I11571" s="115">
        <f t="shared" si="361"/>
        <v>143.30369999999999</v>
      </c>
    </row>
    <row r="11572" spans="1:9" hidden="1">
      <c r="A11572" s="115" t="s">
        <v>30134</v>
      </c>
      <c r="B11572" s="115" t="s">
        <v>30135</v>
      </c>
      <c r="C11572" s="115" t="s">
        <v>28914</v>
      </c>
      <c r="D11572" s="115" t="s">
        <v>1242</v>
      </c>
      <c r="E11572" s="115">
        <v>100.4498</v>
      </c>
      <c r="F11572" s="674">
        <v>293.83600000000001</v>
      </c>
      <c r="G11572" s="674">
        <v>295.84500000000003</v>
      </c>
      <c r="H11572" s="115">
        <f t="shared" si="360"/>
        <v>1.0068371472522089</v>
      </c>
      <c r="I11572" s="115">
        <f t="shared" si="361"/>
        <v>101.1366</v>
      </c>
    </row>
    <row r="11573" spans="1:9" hidden="1">
      <c r="A11573" s="115" t="s">
        <v>30136</v>
      </c>
      <c r="B11573" s="115" t="s">
        <v>30137</v>
      </c>
      <c r="C11573" s="115" t="s">
        <v>28917</v>
      </c>
      <c r="D11573" s="115" t="s">
        <v>1242</v>
      </c>
      <c r="E11573" s="115">
        <v>94.81</v>
      </c>
      <c r="F11573" s="674">
        <v>293.83600000000001</v>
      </c>
      <c r="G11573" s="674">
        <v>295.84500000000003</v>
      </c>
      <c r="H11573" s="115">
        <f t="shared" si="360"/>
        <v>1.0068371472522089</v>
      </c>
      <c r="I11573" s="115">
        <f t="shared" si="361"/>
        <v>95.458200000000005</v>
      </c>
    </row>
    <row r="11574" spans="1:9" hidden="1">
      <c r="A11574" s="115" t="s">
        <v>30138</v>
      </c>
      <c r="B11574" s="115" t="s">
        <v>30139</v>
      </c>
      <c r="C11574" s="115" t="s">
        <v>28920</v>
      </c>
      <c r="D11574" s="115" t="s">
        <v>1242</v>
      </c>
      <c r="E11574" s="115">
        <v>99.948400000000007</v>
      </c>
      <c r="F11574" s="674">
        <v>293.83600000000001</v>
      </c>
      <c r="G11574" s="674">
        <v>295.84500000000003</v>
      </c>
      <c r="H11574" s="115">
        <f t="shared" si="360"/>
        <v>1.0068371472522089</v>
      </c>
      <c r="I11574" s="115">
        <f t="shared" si="361"/>
        <v>100.6318</v>
      </c>
    </row>
    <row r="11575" spans="1:9" hidden="1">
      <c r="A11575" s="115" t="s">
        <v>30140</v>
      </c>
      <c r="B11575" s="115" t="s">
        <v>30141</v>
      </c>
      <c r="C11575" s="115" t="s">
        <v>28923</v>
      </c>
      <c r="D11575" s="115" t="s">
        <v>1242</v>
      </c>
      <c r="E11575" s="115">
        <v>95.323499999999996</v>
      </c>
      <c r="F11575" s="674">
        <v>293.83600000000001</v>
      </c>
      <c r="G11575" s="674">
        <v>295.84500000000003</v>
      </c>
      <c r="H11575" s="115">
        <f t="shared" si="360"/>
        <v>1.0068371472522089</v>
      </c>
      <c r="I11575" s="115">
        <f t="shared" si="361"/>
        <v>95.975200000000001</v>
      </c>
    </row>
    <row r="11576" spans="1:9" hidden="1">
      <c r="A11576" s="115" t="s">
        <v>30142</v>
      </c>
      <c r="B11576" s="115" t="s">
        <v>30143</v>
      </c>
      <c r="C11576" s="115" t="s">
        <v>28926</v>
      </c>
      <c r="D11576" s="115" t="s">
        <v>1242</v>
      </c>
      <c r="E11576" s="115">
        <v>130.1446</v>
      </c>
      <c r="F11576" s="674">
        <v>293.83600000000001</v>
      </c>
      <c r="G11576" s="674">
        <v>295.84500000000003</v>
      </c>
      <c r="H11576" s="115">
        <f t="shared" si="360"/>
        <v>1.0068371472522089</v>
      </c>
      <c r="I11576" s="115">
        <f t="shared" si="361"/>
        <v>131.03440000000001</v>
      </c>
    </row>
    <row r="11577" spans="1:9" hidden="1">
      <c r="A11577" s="115" t="s">
        <v>30144</v>
      </c>
      <c r="B11577" s="115" t="s">
        <v>30145</v>
      </c>
      <c r="C11577" s="115" t="s">
        <v>28929</v>
      </c>
      <c r="D11577" s="115" t="s">
        <v>1242</v>
      </c>
      <c r="E11577" s="115">
        <v>124.524</v>
      </c>
      <c r="F11577" s="674">
        <v>293.83600000000001</v>
      </c>
      <c r="G11577" s="674">
        <v>295.84500000000003</v>
      </c>
      <c r="H11577" s="115">
        <f t="shared" si="360"/>
        <v>1.0068371472522089</v>
      </c>
      <c r="I11577" s="115">
        <f t="shared" si="361"/>
        <v>125.3754</v>
      </c>
    </row>
    <row r="11578" spans="1:9" hidden="1">
      <c r="A11578" s="115" t="s">
        <v>30146</v>
      </c>
      <c r="B11578" s="115" t="s">
        <v>30147</v>
      </c>
      <c r="C11578" s="115" t="s">
        <v>28932</v>
      </c>
      <c r="D11578" s="115" t="s">
        <v>1242</v>
      </c>
      <c r="E11578" s="115">
        <v>81.313400000000001</v>
      </c>
      <c r="F11578" s="674">
        <v>293.83600000000001</v>
      </c>
      <c r="G11578" s="674">
        <v>295.84500000000003</v>
      </c>
      <c r="H11578" s="115">
        <f t="shared" si="360"/>
        <v>1.0068371472522089</v>
      </c>
      <c r="I11578" s="115">
        <f t="shared" si="361"/>
        <v>81.869399999999999</v>
      </c>
    </row>
    <row r="11579" spans="1:9" hidden="1">
      <c r="A11579" s="115" t="s">
        <v>30148</v>
      </c>
      <c r="B11579" s="115" t="s">
        <v>30149</v>
      </c>
      <c r="C11579" s="115" t="s">
        <v>28935</v>
      </c>
      <c r="D11579" s="115" t="s">
        <v>1242</v>
      </c>
      <c r="E11579" s="115">
        <v>77.669200000000004</v>
      </c>
      <c r="F11579" s="674">
        <v>293.83600000000001</v>
      </c>
      <c r="G11579" s="674">
        <v>295.84500000000003</v>
      </c>
      <c r="H11579" s="115">
        <f t="shared" si="360"/>
        <v>1.0068371472522089</v>
      </c>
      <c r="I11579" s="115">
        <f t="shared" si="361"/>
        <v>78.200199999999995</v>
      </c>
    </row>
    <row r="11580" spans="1:9" hidden="1">
      <c r="A11580" s="115" t="s">
        <v>30150</v>
      </c>
      <c r="B11580" s="115" t="s">
        <v>30151</v>
      </c>
      <c r="C11580" s="115" t="s">
        <v>28938</v>
      </c>
      <c r="D11580" s="115" t="s">
        <v>1242</v>
      </c>
      <c r="E11580" s="115">
        <v>87.739500000000007</v>
      </c>
      <c r="F11580" s="674">
        <v>293.83600000000001</v>
      </c>
      <c r="G11580" s="674">
        <v>295.84500000000003</v>
      </c>
      <c r="H11580" s="115">
        <f t="shared" si="360"/>
        <v>1.0068371472522089</v>
      </c>
      <c r="I11580" s="115">
        <f t="shared" si="361"/>
        <v>88.339399999999998</v>
      </c>
    </row>
    <row r="11581" spans="1:9" hidden="1">
      <c r="A11581" s="115" t="s">
        <v>30152</v>
      </c>
      <c r="B11581" s="115" t="s">
        <v>30153</v>
      </c>
      <c r="C11581" s="115" t="s">
        <v>28941</v>
      </c>
      <c r="D11581" s="115" t="s">
        <v>1242</v>
      </c>
      <c r="E11581" s="115">
        <v>83.517700000000005</v>
      </c>
      <c r="F11581" s="674">
        <v>293.83600000000001</v>
      </c>
      <c r="G11581" s="674">
        <v>295.84500000000003</v>
      </c>
      <c r="H11581" s="115">
        <f t="shared" si="360"/>
        <v>1.0068371472522089</v>
      </c>
      <c r="I11581" s="115">
        <f t="shared" si="361"/>
        <v>84.088700000000003</v>
      </c>
    </row>
    <row r="11582" spans="1:9" hidden="1">
      <c r="A11582" s="115" t="s">
        <v>30154</v>
      </c>
      <c r="B11582" s="115" t="s">
        <v>30155</v>
      </c>
      <c r="C11582" s="115" t="s">
        <v>28944</v>
      </c>
      <c r="D11582" s="115" t="s">
        <v>1242</v>
      </c>
      <c r="E11582" s="115">
        <v>119.7132</v>
      </c>
      <c r="F11582" s="674">
        <v>293.83600000000001</v>
      </c>
      <c r="G11582" s="674">
        <v>295.84500000000003</v>
      </c>
      <c r="H11582" s="115">
        <f t="shared" si="360"/>
        <v>1.0068371472522089</v>
      </c>
      <c r="I11582" s="115">
        <f t="shared" si="361"/>
        <v>120.5317</v>
      </c>
    </row>
    <row r="11583" spans="1:9" hidden="1">
      <c r="A11583" s="115" t="s">
        <v>30156</v>
      </c>
      <c r="B11583" s="115" t="s">
        <v>30157</v>
      </c>
      <c r="C11583" s="115" t="s">
        <v>28947</v>
      </c>
      <c r="D11583" s="115" t="s">
        <v>1242</v>
      </c>
      <c r="E11583" s="115">
        <v>112.7182</v>
      </c>
      <c r="F11583" s="674">
        <v>293.83600000000001</v>
      </c>
      <c r="G11583" s="674">
        <v>295.84500000000003</v>
      </c>
      <c r="H11583" s="115">
        <f t="shared" si="360"/>
        <v>1.0068371472522089</v>
      </c>
      <c r="I11583" s="115">
        <f t="shared" si="361"/>
        <v>113.4889</v>
      </c>
    </row>
    <row r="11584" spans="1:9" hidden="1">
      <c r="A11584" s="115" t="s">
        <v>30158</v>
      </c>
      <c r="B11584" s="115" t="s">
        <v>30159</v>
      </c>
      <c r="C11584" s="115" t="s">
        <v>28950</v>
      </c>
      <c r="D11584" s="115" t="s">
        <v>2038</v>
      </c>
      <c r="E11584" s="115">
        <v>659.09699999999998</v>
      </c>
      <c r="F11584" s="674">
        <v>293.83600000000001</v>
      </c>
      <c r="G11584" s="674">
        <v>295.84500000000003</v>
      </c>
      <c r="H11584" s="115">
        <f t="shared" si="360"/>
        <v>1.0068371472522089</v>
      </c>
      <c r="I11584" s="115">
        <f t="shared" si="361"/>
        <v>663.60329999999999</v>
      </c>
    </row>
    <row r="11585" spans="1:9" hidden="1">
      <c r="A11585" s="115" t="s">
        <v>30160</v>
      </c>
      <c r="B11585" s="115" t="s">
        <v>30161</v>
      </c>
      <c r="C11585" s="115" t="s">
        <v>28953</v>
      </c>
      <c r="D11585" s="115" t="s">
        <v>2038</v>
      </c>
      <c r="E11585" s="115">
        <v>659.09699999999998</v>
      </c>
      <c r="F11585" s="674">
        <v>293.83600000000001</v>
      </c>
      <c r="G11585" s="674">
        <v>295.84500000000003</v>
      </c>
      <c r="H11585" s="115">
        <f t="shared" si="360"/>
        <v>1.0068371472522089</v>
      </c>
      <c r="I11585" s="115">
        <f t="shared" si="361"/>
        <v>663.60329999999999</v>
      </c>
    </row>
    <row r="11586" spans="1:9" hidden="1">
      <c r="A11586" s="115" t="s">
        <v>30162</v>
      </c>
      <c r="B11586" s="115" t="s">
        <v>30163</v>
      </c>
      <c r="C11586" s="115" t="s">
        <v>28956</v>
      </c>
      <c r="D11586" s="115" t="s">
        <v>1242</v>
      </c>
      <c r="E11586" s="115">
        <v>85.559100000000001</v>
      </c>
      <c r="F11586" s="674">
        <v>293.83600000000001</v>
      </c>
      <c r="G11586" s="674">
        <v>295.84500000000003</v>
      </c>
      <c r="H11586" s="115">
        <f t="shared" si="360"/>
        <v>1.0068371472522089</v>
      </c>
      <c r="I11586" s="115">
        <f t="shared" si="361"/>
        <v>86.144099999999995</v>
      </c>
    </row>
    <row r="11587" spans="1:9" hidden="1">
      <c r="A11587" s="115" t="s">
        <v>30164</v>
      </c>
      <c r="B11587" s="115" t="s">
        <v>30165</v>
      </c>
      <c r="C11587" s="115" t="s">
        <v>28959</v>
      </c>
      <c r="D11587" s="115" t="s">
        <v>1242</v>
      </c>
      <c r="E11587" s="115">
        <v>94.5077</v>
      </c>
      <c r="F11587" s="674">
        <v>293.83600000000001</v>
      </c>
      <c r="G11587" s="674">
        <v>295.84500000000003</v>
      </c>
      <c r="H11587" s="115">
        <f t="shared" si="360"/>
        <v>1.0068371472522089</v>
      </c>
      <c r="I11587" s="115">
        <f t="shared" si="361"/>
        <v>95.153899999999993</v>
      </c>
    </row>
    <row r="11588" spans="1:9" hidden="1">
      <c r="A11588" s="115" t="s">
        <v>30166</v>
      </c>
      <c r="B11588" s="115" t="s">
        <v>30167</v>
      </c>
      <c r="C11588" s="115" t="s">
        <v>28962</v>
      </c>
      <c r="D11588" s="115" t="s">
        <v>1242</v>
      </c>
      <c r="E11588" s="115">
        <v>105.42570000000001</v>
      </c>
      <c r="F11588" s="674">
        <v>293.83600000000001</v>
      </c>
      <c r="G11588" s="674">
        <v>295.84500000000003</v>
      </c>
      <c r="H11588" s="115">
        <f t="shared" si="360"/>
        <v>1.0068371472522089</v>
      </c>
      <c r="I11588" s="115">
        <f t="shared" si="361"/>
        <v>106.1465</v>
      </c>
    </row>
    <row r="11589" spans="1:9" hidden="1">
      <c r="A11589" s="115" t="s">
        <v>30168</v>
      </c>
      <c r="B11589" s="115" t="s">
        <v>30169</v>
      </c>
      <c r="C11589" s="115" t="s">
        <v>28965</v>
      </c>
      <c r="D11589" s="115" t="s">
        <v>1242</v>
      </c>
      <c r="E11589" s="115">
        <v>160.01570000000001</v>
      </c>
      <c r="F11589" s="674">
        <v>293.83600000000001</v>
      </c>
      <c r="G11589" s="674">
        <v>295.84500000000003</v>
      </c>
      <c r="H11589" s="115">
        <f t="shared" ref="H11589:H11652" si="362">G11589/F11589</f>
        <v>1.0068371472522089</v>
      </c>
      <c r="I11589" s="115">
        <f t="shared" ref="I11589:I11652" si="363">ROUND(H11589*E11589,4)</f>
        <v>161.10980000000001</v>
      </c>
    </row>
    <row r="11590" spans="1:9" hidden="1">
      <c r="A11590" s="115" t="s">
        <v>30170</v>
      </c>
      <c r="B11590" s="115" t="s">
        <v>30171</v>
      </c>
      <c r="C11590" s="115" t="s">
        <v>28968</v>
      </c>
      <c r="D11590" s="115" t="s">
        <v>1242</v>
      </c>
      <c r="E11590" s="115">
        <v>116.3437</v>
      </c>
      <c r="F11590" s="674">
        <v>293.83600000000001</v>
      </c>
      <c r="G11590" s="674">
        <v>295.84500000000003</v>
      </c>
      <c r="H11590" s="115">
        <f t="shared" si="362"/>
        <v>1.0068371472522089</v>
      </c>
      <c r="I11590" s="115">
        <f t="shared" si="363"/>
        <v>117.1392</v>
      </c>
    </row>
    <row r="11591" spans="1:9" hidden="1">
      <c r="A11591" s="115" t="s">
        <v>30172</v>
      </c>
      <c r="B11591" s="115" t="s">
        <v>30173</v>
      </c>
      <c r="C11591" s="115" t="s">
        <v>28971</v>
      </c>
      <c r="D11591" s="115" t="s">
        <v>1242</v>
      </c>
      <c r="E11591" s="115">
        <v>199.03210000000001</v>
      </c>
      <c r="F11591" s="674">
        <v>293.83600000000001</v>
      </c>
      <c r="G11591" s="674">
        <v>295.84500000000003</v>
      </c>
      <c r="H11591" s="115">
        <f t="shared" si="362"/>
        <v>1.0068371472522089</v>
      </c>
      <c r="I11591" s="115">
        <f t="shared" si="363"/>
        <v>200.3929</v>
      </c>
    </row>
    <row r="11592" spans="1:9" hidden="1">
      <c r="A11592" s="115" t="s">
        <v>30174</v>
      </c>
      <c r="B11592" s="115" t="s">
        <v>30175</v>
      </c>
      <c r="C11592" s="115" t="s">
        <v>28974</v>
      </c>
      <c r="D11592" s="115" t="s">
        <v>1242</v>
      </c>
      <c r="E11592" s="115">
        <v>204.49109999999999</v>
      </c>
      <c r="F11592" s="674">
        <v>293.83600000000001</v>
      </c>
      <c r="G11592" s="674">
        <v>295.84500000000003</v>
      </c>
      <c r="H11592" s="115">
        <f t="shared" si="362"/>
        <v>1.0068371472522089</v>
      </c>
      <c r="I11592" s="115">
        <f t="shared" si="363"/>
        <v>205.88919999999999</v>
      </c>
    </row>
    <row r="11593" spans="1:9" hidden="1">
      <c r="A11593" s="115" t="s">
        <v>30176</v>
      </c>
      <c r="B11593" s="115" t="s">
        <v>30177</v>
      </c>
      <c r="C11593" s="115" t="s">
        <v>28977</v>
      </c>
      <c r="D11593" s="115" t="s">
        <v>2038</v>
      </c>
      <c r="E11593" s="115">
        <v>428.21940000000001</v>
      </c>
      <c r="F11593" s="674">
        <v>293.83600000000001</v>
      </c>
      <c r="G11593" s="674">
        <v>295.84500000000003</v>
      </c>
      <c r="H11593" s="115">
        <f t="shared" si="362"/>
        <v>1.0068371472522089</v>
      </c>
      <c r="I11593" s="115">
        <f t="shared" si="363"/>
        <v>431.1472</v>
      </c>
    </row>
    <row r="11594" spans="1:9" hidden="1">
      <c r="A11594" s="115" t="s">
        <v>30178</v>
      </c>
      <c r="B11594" s="115" t="s">
        <v>30179</v>
      </c>
      <c r="C11594" s="115" t="s">
        <v>28980</v>
      </c>
      <c r="D11594" s="115" t="s">
        <v>2038</v>
      </c>
      <c r="E11594" s="115">
        <v>410.35199999999998</v>
      </c>
      <c r="F11594" s="674">
        <v>293.83600000000001</v>
      </c>
      <c r="G11594" s="674">
        <v>295.84500000000003</v>
      </c>
      <c r="H11594" s="115">
        <f t="shared" si="362"/>
        <v>1.0068371472522089</v>
      </c>
      <c r="I11594" s="115">
        <f t="shared" si="363"/>
        <v>413.1576</v>
      </c>
    </row>
    <row r="11595" spans="1:9" hidden="1">
      <c r="A11595" s="115" t="s">
        <v>30180</v>
      </c>
      <c r="B11595" s="115" t="s">
        <v>30181</v>
      </c>
      <c r="C11595" s="115" t="s">
        <v>28983</v>
      </c>
      <c r="D11595" s="115" t="s">
        <v>1242</v>
      </c>
      <c r="E11595" s="115">
        <v>76.9208</v>
      </c>
      <c r="F11595" s="674">
        <v>293.83600000000001</v>
      </c>
      <c r="G11595" s="674">
        <v>295.84500000000003</v>
      </c>
      <c r="H11595" s="115">
        <f t="shared" si="362"/>
        <v>1.0068371472522089</v>
      </c>
      <c r="I11595" s="115">
        <f t="shared" si="363"/>
        <v>77.446700000000007</v>
      </c>
    </row>
    <row r="11596" spans="1:9" hidden="1">
      <c r="A11596" s="115" t="s">
        <v>30182</v>
      </c>
      <c r="B11596" s="115" t="s">
        <v>30183</v>
      </c>
      <c r="C11596" s="115" t="s">
        <v>28986</v>
      </c>
      <c r="D11596" s="115" t="s">
        <v>1242</v>
      </c>
      <c r="E11596" s="115">
        <v>65.525599999999997</v>
      </c>
      <c r="F11596" s="674">
        <v>293.83600000000001</v>
      </c>
      <c r="G11596" s="674">
        <v>295.84500000000003</v>
      </c>
      <c r="H11596" s="115">
        <f t="shared" si="362"/>
        <v>1.0068371472522089</v>
      </c>
      <c r="I11596" s="115">
        <f t="shared" si="363"/>
        <v>65.973600000000005</v>
      </c>
    </row>
    <row r="11597" spans="1:9" hidden="1">
      <c r="A11597" s="115" t="s">
        <v>30184</v>
      </c>
      <c r="B11597" s="115" t="s">
        <v>30185</v>
      </c>
      <c r="C11597" s="115" t="s">
        <v>28989</v>
      </c>
      <c r="D11597" s="115" t="s">
        <v>1242</v>
      </c>
      <c r="E11597" s="115">
        <v>153.6764</v>
      </c>
      <c r="F11597" s="674">
        <v>293.83600000000001</v>
      </c>
      <c r="G11597" s="674">
        <v>295.84500000000003</v>
      </c>
      <c r="H11597" s="115">
        <f t="shared" si="362"/>
        <v>1.0068371472522089</v>
      </c>
      <c r="I11597" s="115">
        <f t="shared" si="363"/>
        <v>154.72710000000001</v>
      </c>
    </row>
    <row r="11598" spans="1:9" hidden="1">
      <c r="A11598" s="115" t="s">
        <v>30186</v>
      </c>
      <c r="B11598" s="115" t="s">
        <v>30187</v>
      </c>
      <c r="C11598" s="115" t="s">
        <v>28992</v>
      </c>
      <c r="D11598" s="115" t="s">
        <v>1242</v>
      </c>
      <c r="E11598" s="115">
        <v>142.3306</v>
      </c>
      <c r="F11598" s="674">
        <v>293.83600000000001</v>
      </c>
      <c r="G11598" s="674">
        <v>295.84500000000003</v>
      </c>
      <c r="H11598" s="115">
        <f t="shared" si="362"/>
        <v>1.0068371472522089</v>
      </c>
      <c r="I11598" s="115">
        <f t="shared" si="363"/>
        <v>143.30369999999999</v>
      </c>
    </row>
    <row r="11599" spans="1:9" hidden="1">
      <c r="A11599" s="115" t="s">
        <v>30188</v>
      </c>
      <c r="B11599" s="115" t="s">
        <v>30189</v>
      </c>
      <c r="C11599" s="115" t="s">
        <v>28995</v>
      </c>
      <c r="D11599" s="115" t="s">
        <v>1242</v>
      </c>
      <c r="E11599" s="115">
        <v>116.24850000000001</v>
      </c>
      <c r="F11599" s="674">
        <v>293.83600000000001</v>
      </c>
      <c r="G11599" s="674">
        <v>295.84500000000003</v>
      </c>
      <c r="H11599" s="115">
        <f t="shared" si="362"/>
        <v>1.0068371472522089</v>
      </c>
      <c r="I11599" s="115">
        <f t="shared" si="363"/>
        <v>117.0433</v>
      </c>
    </row>
    <row r="11600" spans="1:9" hidden="1">
      <c r="A11600" s="115" t="s">
        <v>30190</v>
      </c>
      <c r="B11600" s="115" t="s">
        <v>30191</v>
      </c>
      <c r="C11600" s="115" t="s">
        <v>28998</v>
      </c>
      <c r="D11600" s="115" t="s">
        <v>1242</v>
      </c>
      <c r="E11600" s="115">
        <v>89.460700000000003</v>
      </c>
      <c r="F11600" s="674">
        <v>293.83600000000001</v>
      </c>
      <c r="G11600" s="674">
        <v>295.84500000000003</v>
      </c>
      <c r="H11600" s="115">
        <f t="shared" si="362"/>
        <v>1.0068371472522089</v>
      </c>
      <c r="I11600" s="115">
        <f t="shared" si="363"/>
        <v>90.072400000000002</v>
      </c>
    </row>
    <row r="11601" spans="1:9" hidden="1">
      <c r="A11601" s="115" t="s">
        <v>30192</v>
      </c>
      <c r="B11601" s="115" t="s">
        <v>30193</v>
      </c>
      <c r="C11601" s="115" t="s">
        <v>29001</v>
      </c>
      <c r="D11601" s="115" t="s">
        <v>1242</v>
      </c>
      <c r="E11601" s="115">
        <v>79.156099999999995</v>
      </c>
      <c r="F11601" s="674">
        <v>293.83600000000001</v>
      </c>
      <c r="G11601" s="674">
        <v>295.84500000000003</v>
      </c>
      <c r="H11601" s="115">
        <f t="shared" si="362"/>
        <v>1.0068371472522089</v>
      </c>
      <c r="I11601" s="115">
        <f t="shared" si="363"/>
        <v>79.697299999999998</v>
      </c>
    </row>
    <row r="11602" spans="1:9" hidden="1">
      <c r="A11602" s="115" t="s">
        <v>30194</v>
      </c>
      <c r="B11602" s="115" t="s">
        <v>30195</v>
      </c>
      <c r="C11602" s="115" t="s">
        <v>29004</v>
      </c>
      <c r="D11602" s="115" t="s">
        <v>1242</v>
      </c>
      <c r="E11602" s="115">
        <v>65.762200000000007</v>
      </c>
      <c r="F11602" s="674">
        <v>293.83600000000001</v>
      </c>
      <c r="G11602" s="674">
        <v>295.84500000000003</v>
      </c>
      <c r="H11602" s="115">
        <f t="shared" si="362"/>
        <v>1.0068371472522089</v>
      </c>
      <c r="I11602" s="115">
        <f t="shared" si="363"/>
        <v>66.211799999999997</v>
      </c>
    </row>
    <row r="11603" spans="1:9" hidden="1">
      <c r="A11603" s="115" t="s">
        <v>30196</v>
      </c>
      <c r="B11603" s="115" t="s">
        <v>30197</v>
      </c>
      <c r="C11603" s="115" t="s">
        <v>29007</v>
      </c>
      <c r="D11603" s="115" t="s">
        <v>1242</v>
      </c>
      <c r="E11603" s="115">
        <v>99.948400000000007</v>
      </c>
      <c r="F11603" s="674">
        <v>293.83600000000001</v>
      </c>
      <c r="G11603" s="674">
        <v>295.84500000000003</v>
      </c>
      <c r="H11603" s="115">
        <f t="shared" si="362"/>
        <v>1.0068371472522089</v>
      </c>
      <c r="I11603" s="115">
        <f t="shared" si="363"/>
        <v>100.6318</v>
      </c>
    </row>
    <row r="11604" spans="1:9" hidden="1">
      <c r="A11604" s="115" t="s">
        <v>30198</v>
      </c>
      <c r="B11604" s="115" t="s">
        <v>30199</v>
      </c>
      <c r="C11604" s="115" t="s">
        <v>29010</v>
      </c>
      <c r="D11604" s="115" t="s">
        <v>1242</v>
      </c>
      <c r="E11604" s="115">
        <v>95.323499999999996</v>
      </c>
      <c r="F11604" s="674">
        <v>293.83600000000001</v>
      </c>
      <c r="G11604" s="674">
        <v>295.84500000000003</v>
      </c>
      <c r="H11604" s="115">
        <f t="shared" si="362"/>
        <v>1.0068371472522089</v>
      </c>
      <c r="I11604" s="115">
        <f t="shared" si="363"/>
        <v>95.975200000000001</v>
      </c>
    </row>
    <row r="11605" spans="1:9" hidden="1">
      <c r="A11605" s="115" t="s">
        <v>30200</v>
      </c>
      <c r="B11605" s="115" t="s">
        <v>30201</v>
      </c>
      <c r="C11605" s="115" t="s">
        <v>29013</v>
      </c>
      <c r="D11605" s="115" t="s">
        <v>1242</v>
      </c>
      <c r="E11605" s="115">
        <v>133.1934</v>
      </c>
      <c r="F11605" s="674">
        <v>293.83600000000001</v>
      </c>
      <c r="G11605" s="674">
        <v>295.84500000000003</v>
      </c>
      <c r="H11605" s="115">
        <f t="shared" si="362"/>
        <v>1.0068371472522089</v>
      </c>
      <c r="I11605" s="115">
        <f t="shared" si="363"/>
        <v>134.10409999999999</v>
      </c>
    </row>
    <row r="11606" spans="1:9" hidden="1">
      <c r="A11606" s="115" t="s">
        <v>30202</v>
      </c>
      <c r="B11606" s="115" t="s">
        <v>30203</v>
      </c>
      <c r="C11606" s="115" t="s">
        <v>29016</v>
      </c>
      <c r="D11606" s="115" t="s">
        <v>1242</v>
      </c>
      <c r="E11606" s="115">
        <v>121.4752</v>
      </c>
      <c r="F11606" s="674">
        <v>293.83600000000001</v>
      </c>
      <c r="G11606" s="674">
        <v>295.84500000000003</v>
      </c>
      <c r="H11606" s="115">
        <f t="shared" si="362"/>
        <v>1.0068371472522089</v>
      </c>
      <c r="I11606" s="115">
        <f t="shared" si="363"/>
        <v>122.3057</v>
      </c>
    </row>
    <row r="11607" spans="1:9" hidden="1">
      <c r="A11607" s="115" t="s">
        <v>30204</v>
      </c>
      <c r="B11607" s="115" t="s">
        <v>30205</v>
      </c>
      <c r="C11607" s="115" t="s">
        <v>29019</v>
      </c>
      <c r="D11607" s="115" t="s">
        <v>1242</v>
      </c>
      <c r="E11607" s="115">
        <v>81.659899999999993</v>
      </c>
      <c r="F11607" s="674">
        <v>293.83600000000001</v>
      </c>
      <c r="G11607" s="674">
        <v>295.84500000000003</v>
      </c>
      <c r="H11607" s="115">
        <f t="shared" si="362"/>
        <v>1.0068371472522089</v>
      </c>
      <c r="I11607" s="115">
        <f t="shared" si="363"/>
        <v>82.218199999999996</v>
      </c>
    </row>
    <row r="11608" spans="1:9" hidden="1">
      <c r="A11608" s="115" t="s">
        <v>30206</v>
      </c>
      <c r="B11608" s="115" t="s">
        <v>30207</v>
      </c>
      <c r="C11608" s="115" t="s">
        <v>29022</v>
      </c>
      <c r="D11608" s="115" t="s">
        <v>1242</v>
      </c>
      <c r="E11608" s="115">
        <v>77.669200000000004</v>
      </c>
      <c r="F11608" s="674">
        <v>293.83600000000001</v>
      </c>
      <c r="G11608" s="674">
        <v>295.84500000000003</v>
      </c>
      <c r="H11608" s="115">
        <f t="shared" si="362"/>
        <v>1.0068371472522089</v>
      </c>
      <c r="I11608" s="115">
        <f t="shared" si="363"/>
        <v>78.200199999999995</v>
      </c>
    </row>
    <row r="11609" spans="1:9" hidden="1">
      <c r="A11609" s="115" t="s">
        <v>30208</v>
      </c>
      <c r="B11609" s="115" t="s">
        <v>30209</v>
      </c>
      <c r="C11609" s="115" t="s">
        <v>29025</v>
      </c>
      <c r="D11609" s="115" t="s">
        <v>1242</v>
      </c>
      <c r="E11609" s="115">
        <v>88.172600000000003</v>
      </c>
      <c r="F11609" s="674">
        <v>293.83600000000001</v>
      </c>
      <c r="G11609" s="674">
        <v>295.84500000000003</v>
      </c>
      <c r="H11609" s="115">
        <f t="shared" si="362"/>
        <v>1.0068371472522089</v>
      </c>
      <c r="I11609" s="115">
        <f t="shared" si="363"/>
        <v>88.775400000000005</v>
      </c>
    </row>
    <row r="11610" spans="1:9" hidden="1">
      <c r="A11610" s="115" t="s">
        <v>30210</v>
      </c>
      <c r="B11610" s="115" t="s">
        <v>30211</v>
      </c>
      <c r="C11610" s="115" t="s">
        <v>29028</v>
      </c>
      <c r="D11610" s="115" t="s">
        <v>1242</v>
      </c>
      <c r="E11610" s="115">
        <v>83.517700000000005</v>
      </c>
      <c r="F11610" s="674">
        <v>293.83600000000001</v>
      </c>
      <c r="G11610" s="674">
        <v>295.84500000000003</v>
      </c>
      <c r="H11610" s="115">
        <f t="shared" si="362"/>
        <v>1.0068371472522089</v>
      </c>
      <c r="I11610" s="115">
        <f t="shared" si="363"/>
        <v>84.088700000000003</v>
      </c>
    </row>
    <row r="11611" spans="1:9" hidden="1">
      <c r="A11611" s="115" t="s">
        <v>30212</v>
      </c>
      <c r="B11611" s="115" t="s">
        <v>30213</v>
      </c>
      <c r="C11611" s="115" t="s">
        <v>29031</v>
      </c>
      <c r="D11611" s="115" t="s">
        <v>1242</v>
      </c>
      <c r="E11611" s="115">
        <v>120.3972</v>
      </c>
      <c r="F11611" s="674">
        <v>293.83600000000001</v>
      </c>
      <c r="G11611" s="674">
        <v>295.84500000000003</v>
      </c>
      <c r="H11611" s="115">
        <f t="shared" si="362"/>
        <v>1.0068371472522089</v>
      </c>
      <c r="I11611" s="115">
        <f t="shared" si="363"/>
        <v>121.2204</v>
      </c>
    </row>
    <row r="11612" spans="1:9" hidden="1">
      <c r="A11612" s="115" t="s">
        <v>30214</v>
      </c>
      <c r="B11612" s="115" t="s">
        <v>30215</v>
      </c>
      <c r="C11612" s="115" t="s">
        <v>29034</v>
      </c>
      <c r="D11612" s="115" t="s">
        <v>1242</v>
      </c>
      <c r="E11612" s="115">
        <v>112.7182</v>
      </c>
      <c r="F11612" s="674">
        <v>293.83600000000001</v>
      </c>
      <c r="G11612" s="674">
        <v>295.84500000000003</v>
      </c>
      <c r="H11612" s="115">
        <f t="shared" si="362"/>
        <v>1.0068371472522089</v>
      </c>
      <c r="I11612" s="115">
        <f t="shared" si="363"/>
        <v>113.4889</v>
      </c>
    </row>
    <row r="11613" spans="1:9" hidden="1">
      <c r="A11613" s="115" t="s">
        <v>30216</v>
      </c>
      <c r="B11613" s="115" t="s">
        <v>30217</v>
      </c>
      <c r="C11613" s="115" t="s">
        <v>29037</v>
      </c>
      <c r="D11613" s="115" t="s">
        <v>2038</v>
      </c>
      <c r="E11613" s="115">
        <v>329.68389999999999</v>
      </c>
      <c r="F11613" s="674">
        <v>293.83600000000001</v>
      </c>
      <c r="G11613" s="674">
        <v>295.84500000000003</v>
      </c>
      <c r="H11613" s="115">
        <f t="shared" si="362"/>
        <v>1.0068371472522089</v>
      </c>
      <c r="I11613" s="115">
        <f t="shared" si="363"/>
        <v>331.93799999999999</v>
      </c>
    </row>
    <row r="11614" spans="1:9" hidden="1">
      <c r="A11614" s="115" t="s">
        <v>30218</v>
      </c>
      <c r="B11614" s="115" t="s">
        <v>30219</v>
      </c>
      <c r="C11614" s="115" t="s">
        <v>29040</v>
      </c>
      <c r="D11614" s="115" t="s">
        <v>2038</v>
      </c>
      <c r="E11614" s="115">
        <v>267.59399999999999</v>
      </c>
      <c r="F11614" s="674">
        <v>293.83600000000001</v>
      </c>
      <c r="G11614" s="674">
        <v>295.84500000000003</v>
      </c>
      <c r="H11614" s="115">
        <f t="shared" si="362"/>
        <v>1.0068371472522089</v>
      </c>
      <c r="I11614" s="115">
        <f t="shared" si="363"/>
        <v>269.42360000000002</v>
      </c>
    </row>
    <row r="11615" spans="1:9" hidden="1">
      <c r="A11615" s="115" t="s">
        <v>30220</v>
      </c>
      <c r="B11615" s="115" t="s">
        <v>30221</v>
      </c>
      <c r="C11615" s="115" t="s">
        <v>29043</v>
      </c>
      <c r="D11615" s="115" t="s">
        <v>2038</v>
      </c>
      <c r="E11615" s="115">
        <v>395.96780000000001</v>
      </c>
      <c r="F11615" s="674">
        <v>293.83600000000001</v>
      </c>
      <c r="G11615" s="674">
        <v>295.84500000000003</v>
      </c>
      <c r="H11615" s="115">
        <f t="shared" si="362"/>
        <v>1.0068371472522089</v>
      </c>
      <c r="I11615" s="115">
        <f t="shared" si="363"/>
        <v>398.67509999999999</v>
      </c>
    </row>
    <row r="11616" spans="1:9" hidden="1">
      <c r="A11616" s="115" t="s">
        <v>30222</v>
      </c>
      <c r="B11616" s="115" t="s">
        <v>30223</v>
      </c>
      <c r="C11616" s="115" t="s">
        <v>29046</v>
      </c>
      <c r="D11616" s="115" t="s">
        <v>2038</v>
      </c>
      <c r="E11616" s="115">
        <v>354.423</v>
      </c>
      <c r="F11616" s="674">
        <v>293.83600000000001</v>
      </c>
      <c r="G11616" s="674">
        <v>295.84500000000003</v>
      </c>
      <c r="H11616" s="115">
        <f t="shared" si="362"/>
        <v>1.0068371472522089</v>
      </c>
      <c r="I11616" s="115">
        <f t="shared" si="363"/>
        <v>356.84620000000001</v>
      </c>
    </row>
    <row r="11617" spans="1:9" hidden="1">
      <c r="A11617" s="115" t="s">
        <v>30224</v>
      </c>
      <c r="B11617" s="115" t="s">
        <v>30225</v>
      </c>
      <c r="C11617" s="115" t="s">
        <v>29049</v>
      </c>
      <c r="D11617" s="115" t="s">
        <v>2038</v>
      </c>
      <c r="E11617" s="115">
        <v>437.05419999999998</v>
      </c>
      <c r="F11617" s="674">
        <v>293.83600000000001</v>
      </c>
      <c r="G11617" s="674">
        <v>295.84500000000003</v>
      </c>
      <c r="H11617" s="115">
        <f t="shared" si="362"/>
        <v>1.0068371472522089</v>
      </c>
      <c r="I11617" s="115">
        <f t="shared" si="363"/>
        <v>440.04239999999999</v>
      </c>
    </row>
    <row r="11618" spans="1:9" hidden="1">
      <c r="A11618" s="115" t="s">
        <v>30226</v>
      </c>
      <c r="B11618" s="115" t="s">
        <v>30227</v>
      </c>
      <c r="C11618" s="115" t="s">
        <v>29052</v>
      </c>
      <c r="D11618" s="115" t="s">
        <v>2038</v>
      </c>
      <c r="E11618" s="115">
        <v>397.37400000000002</v>
      </c>
      <c r="F11618" s="674">
        <v>293.83600000000001</v>
      </c>
      <c r="G11618" s="674">
        <v>295.84500000000003</v>
      </c>
      <c r="H11618" s="115">
        <f t="shared" si="362"/>
        <v>1.0068371472522089</v>
      </c>
      <c r="I11618" s="115">
        <f t="shared" si="363"/>
        <v>400.09089999999998</v>
      </c>
    </row>
    <row r="11619" spans="1:9" hidden="1">
      <c r="A11619" s="115" t="s">
        <v>30228</v>
      </c>
      <c r="B11619" s="115" t="s">
        <v>30229</v>
      </c>
      <c r="C11619" s="115" t="s">
        <v>29055</v>
      </c>
      <c r="D11619" s="115" t="s">
        <v>2038</v>
      </c>
      <c r="E11619" s="115">
        <v>128.05840000000001</v>
      </c>
      <c r="F11619" s="674">
        <v>293.83600000000001</v>
      </c>
      <c r="G11619" s="674">
        <v>295.84500000000003</v>
      </c>
      <c r="H11619" s="115">
        <f t="shared" si="362"/>
        <v>1.0068371472522089</v>
      </c>
      <c r="I11619" s="115">
        <f t="shared" si="363"/>
        <v>128.934</v>
      </c>
    </row>
    <row r="11620" spans="1:9" hidden="1">
      <c r="A11620" s="115" t="s">
        <v>30230</v>
      </c>
      <c r="B11620" s="115" t="s">
        <v>30231</v>
      </c>
      <c r="C11620" s="115" t="s">
        <v>29058</v>
      </c>
      <c r="D11620" s="115" t="s">
        <v>2038</v>
      </c>
      <c r="E11620" s="115">
        <v>93.700400000000002</v>
      </c>
      <c r="F11620" s="674">
        <v>293.83600000000001</v>
      </c>
      <c r="G11620" s="674">
        <v>295.84500000000003</v>
      </c>
      <c r="H11620" s="115">
        <f t="shared" si="362"/>
        <v>1.0068371472522089</v>
      </c>
      <c r="I11620" s="115">
        <f t="shared" si="363"/>
        <v>94.340999999999994</v>
      </c>
    </row>
    <row r="11621" spans="1:9" hidden="1">
      <c r="A11621" s="115" t="s">
        <v>30232</v>
      </c>
      <c r="B11621" s="115" t="s">
        <v>30233</v>
      </c>
      <c r="C11621" s="115" t="s">
        <v>29061</v>
      </c>
      <c r="D11621" s="115" t="s">
        <v>2038</v>
      </c>
      <c r="E11621" s="115">
        <v>149.38460000000001</v>
      </c>
      <c r="F11621" s="674">
        <v>293.83600000000001</v>
      </c>
      <c r="G11621" s="674">
        <v>295.84500000000003</v>
      </c>
      <c r="H11621" s="115">
        <f t="shared" si="362"/>
        <v>1.0068371472522089</v>
      </c>
      <c r="I11621" s="115">
        <f t="shared" si="363"/>
        <v>150.40600000000001</v>
      </c>
    </row>
    <row r="11622" spans="1:9" hidden="1">
      <c r="A11622" s="115" t="s">
        <v>30234</v>
      </c>
      <c r="B11622" s="115" t="s">
        <v>30235</v>
      </c>
      <c r="C11622" s="115" t="s">
        <v>29064</v>
      </c>
      <c r="D11622" s="115" t="s">
        <v>2038</v>
      </c>
      <c r="E11622" s="115">
        <v>116.92740000000001</v>
      </c>
      <c r="F11622" s="674">
        <v>293.83600000000001</v>
      </c>
      <c r="G11622" s="674">
        <v>295.84500000000003</v>
      </c>
      <c r="H11622" s="115">
        <f t="shared" si="362"/>
        <v>1.0068371472522089</v>
      </c>
      <c r="I11622" s="115">
        <f t="shared" si="363"/>
        <v>117.7268</v>
      </c>
    </row>
    <row r="11623" spans="1:9" hidden="1">
      <c r="A11623" s="115" t="s">
        <v>30236</v>
      </c>
      <c r="B11623" s="115" t="s">
        <v>30237</v>
      </c>
      <c r="C11623" s="115" t="s">
        <v>29067</v>
      </c>
      <c r="D11623" s="115" t="s">
        <v>2038</v>
      </c>
      <c r="E11623" s="115">
        <v>153.75139999999999</v>
      </c>
      <c r="F11623" s="674">
        <v>293.83600000000001</v>
      </c>
      <c r="G11623" s="674">
        <v>295.84500000000003</v>
      </c>
      <c r="H11623" s="115">
        <f t="shared" si="362"/>
        <v>1.0068371472522089</v>
      </c>
      <c r="I11623" s="115">
        <f t="shared" si="363"/>
        <v>154.80260000000001</v>
      </c>
    </row>
    <row r="11624" spans="1:9" hidden="1">
      <c r="A11624" s="115" t="s">
        <v>30238</v>
      </c>
      <c r="B11624" s="115" t="s">
        <v>30239</v>
      </c>
      <c r="C11624" s="115" t="s">
        <v>29070</v>
      </c>
      <c r="D11624" s="115" t="s">
        <v>2038</v>
      </c>
      <c r="E11624" s="115">
        <v>124.6918</v>
      </c>
      <c r="F11624" s="674">
        <v>293.83600000000001</v>
      </c>
      <c r="G11624" s="674">
        <v>295.84500000000003</v>
      </c>
      <c r="H11624" s="115">
        <f t="shared" si="362"/>
        <v>1.0068371472522089</v>
      </c>
      <c r="I11624" s="115">
        <f t="shared" si="363"/>
        <v>125.54430000000001</v>
      </c>
    </row>
    <row r="11625" spans="1:9" hidden="1">
      <c r="A11625" s="115" t="s">
        <v>30240</v>
      </c>
      <c r="B11625" s="115" t="s">
        <v>30241</v>
      </c>
      <c r="C11625" s="115" t="s">
        <v>29073</v>
      </c>
      <c r="D11625" s="115" t="s">
        <v>2038</v>
      </c>
      <c r="E11625" s="115">
        <v>180.8509</v>
      </c>
      <c r="F11625" s="674">
        <v>293.83600000000001</v>
      </c>
      <c r="G11625" s="674">
        <v>295.84500000000003</v>
      </c>
      <c r="H11625" s="115">
        <f t="shared" si="362"/>
        <v>1.0068371472522089</v>
      </c>
      <c r="I11625" s="115">
        <f t="shared" si="363"/>
        <v>182.0874</v>
      </c>
    </row>
    <row r="11626" spans="1:9" hidden="1">
      <c r="A11626" s="115" t="s">
        <v>30242</v>
      </c>
      <c r="B11626" s="115" t="s">
        <v>30243</v>
      </c>
      <c r="C11626" s="115" t="s">
        <v>29076</v>
      </c>
      <c r="D11626" s="115" t="s">
        <v>2038</v>
      </c>
      <c r="E11626" s="115">
        <v>152.3819</v>
      </c>
      <c r="F11626" s="674">
        <v>293.83600000000001</v>
      </c>
      <c r="G11626" s="674">
        <v>295.84500000000003</v>
      </c>
      <c r="H11626" s="115">
        <f t="shared" si="362"/>
        <v>1.0068371472522089</v>
      </c>
      <c r="I11626" s="115">
        <f t="shared" si="363"/>
        <v>153.4238</v>
      </c>
    </row>
    <row r="11627" spans="1:9" hidden="1">
      <c r="A11627" s="115" t="s">
        <v>30244</v>
      </c>
      <c r="B11627" s="115" t="s">
        <v>30245</v>
      </c>
      <c r="C11627" s="115" t="s">
        <v>29079</v>
      </c>
      <c r="D11627" s="115" t="s">
        <v>2038</v>
      </c>
      <c r="E11627" s="115">
        <v>73.210300000000004</v>
      </c>
      <c r="F11627" s="674">
        <v>293.83600000000001</v>
      </c>
      <c r="G11627" s="674">
        <v>295.84500000000003</v>
      </c>
      <c r="H11627" s="115">
        <f t="shared" si="362"/>
        <v>1.0068371472522089</v>
      </c>
      <c r="I11627" s="115">
        <f t="shared" si="363"/>
        <v>73.710800000000006</v>
      </c>
    </row>
    <row r="11628" spans="1:9" hidden="1">
      <c r="A11628" s="115" t="s">
        <v>30246</v>
      </c>
      <c r="B11628" s="115" t="s">
        <v>30247</v>
      </c>
      <c r="C11628" s="115" t="s">
        <v>29082</v>
      </c>
      <c r="D11628" s="115" t="s">
        <v>2038</v>
      </c>
      <c r="E11628" s="115">
        <v>88.965800000000002</v>
      </c>
      <c r="F11628" s="674">
        <v>293.83600000000001</v>
      </c>
      <c r="G11628" s="674">
        <v>295.84500000000003</v>
      </c>
      <c r="H11628" s="115">
        <f t="shared" si="362"/>
        <v>1.0068371472522089</v>
      </c>
      <c r="I11628" s="115">
        <f t="shared" si="363"/>
        <v>89.574100000000001</v>
      </c>
    </row>
    <row r="11629" spans="1:9" hidden="1">
      <c r="A11629" s="115" t="s">
        <v>30248</v>
      </c>
      <c r="B11629" s="115" t="s">
        <v>30249</v>
      </c>
      <c r="C11629" s="115" t="s">
        <v>29085</v>
      </c>
      <c r="D11629" s="115" t="s">
        <v>2038</v>
      </c>
      <c r="E11629" s="115">
        <v>113.10680000000001</v>
      </c>
      <c r="F11629" s="674">
        <v>293.83600000000001</v>
      </c>
      <c r="G11629" s="674">
        <v>295.84500000000003</v>
      </c>
      <c r="H11629" s="115">
        <f t="shared" si="362"/>
        <v>1.0068371472522089</v>
      </c>
      <c r="I11629" s="115">
        <f t="shared" si="363"/>
        <v>113.8801</v>
      </c>
    </row>
    <row r="11630" spans="1:9" hidden="1">
      <c r="A11630" s="115" t="s">
        <v>30250</v>
      </c>
      <c r="B11630" s="115" t="s">
        <v>30251</v>
      </c>
      <c r="C11630" s="115" t="s">
        <v>29088</v>
      </c>
      <c r="D11630" s="115" t="s">
        <v>2038</v>
      </c>
      <c r="E11630" s="115">
        <v>93.700199999999995</v>
      </c>
      <c r="F11630" s="674">
        <v>293.83600000000001</v>
      </c>
      <c r="G11630" s="674">
        <v>295.84500000000003</v>
      </c>
      <c r="H11630" s="115">
        <f t="shared" si="362"/>
        <v>1.0068371472522089</v>
      </c>
      <c r="I11630" s="115">
        <f t="shared" si="363"/>
        <v>94.340800000000002</v>
      </c>
    </row>
    <row r="11631" spans="1:9" hidden="1">
      <c r="A11631" s="115" t="s">
        <v>30252</v>
      </c>
      <c r="B11631" s="115" t="s">
        <v>30253</v>
      </c>
      <c r="C11631" s="115" t="s">
        <v>29091</v>
      </c>
      <c r="D11631" s="115" t="s">
        <v>2038</v>
      </c>
      <c r="E11631" s="115">
        <v>196.7003</v>
      </c>
      <c r="F11631" s="674">
        <v>293.83600000000001</v>
      </c>
      <c r="G11631" s="674">
        <v>295.84500000000003</v>
      </c>
      <c r="H11631" s="115">
        <f t="shared" si="362"/>
        <v>1.0068371472522089</v>
      </c>
      <c r="I11631" s="115">
        <f t="shared" si="363"/>
        <v>198.04519999999999</v>
      </c>
    </row>
    <row r="11632" spans="1:9" hidden="1">
      <c r="A11632" s="115" t="s">
        <v>30254</v>
      </c>
      <c r="B11632" s="115" t="s">
        <v>30255</v>
      </c>
      <c r="C11632" s="115" t="s">
        <v>29094</v>
      </c>
      <c r="D11632" s="115" t="s">
        <v>1242</v>
      </c>
      <c r="E11632" s="115">
        <v>72.148300000000006</v>
      </c>
      <c r="F11632" s="674">
        <v>293.83600000000001</v>
      </c>
      <c r="G11632" s="674">
        <v>295.84500000000003</v>
      </c>
      <c r="H11632" s="115">
        <f t="shared" si="362"/>
        <v>1.0068371472522089</v>
      </c>
      <c r="I11632" s="115">
        <f t="shared" si="363"/>
        <v>72.641599999999997</v>
      </c>
    </row>
    <row r="11633" spans="1:9" hidden="1">
      <c r="A11633" s="115" t="s">
        <v>30256</v>
      </c>
      <c r="B11633" s="115" t="s">
        <v>30257</v>
      </c>
      <c r="C11633" s="115" t="s">
        <v>29097</v>
      </c>
      <c r="D11633" s="115" t="s">
        <v>1242</v>
      </c>
      <c r="E11633" s="115">
        <v>293.55990000000003</v>
      </c>
      <c r="F11633" s="674">
        <v>293.83600000000001</v>
      </c>
      <c r="G11633" s="674">
        <v>295.84500000000003</v>
      </c>
      <c r="H11633" s="115">
        <f t="shared" si="362"/>
        <v>1.0068371472522089</v>
      </c>
      <c r="I11633" s="115">
        <f t="shared" si="363"/>
        <v>295.56700000000001</v>
      </c>
    </row>
    <row r="11634" spans="1:9" hidden="1">
      <c r="A11634" s="115" t="s">
        <v>30258</v>
      </c>
      <c r="B11634" s="115" t="s">
        <v>30259</v>
      </c>
      <c r="C11634" s="115" t="s">
        <v>29100</v>
      </c>
      <c r="D11634" s="115" t="s">
        <v>2038</v>
      </c>
      <c r="E11634" s="115">
        <v>407.04750000000001</v>
      </c>
      <c r="F11634" s="674">
        <v>293.83600000000001</v>
      </c>
      <c r="G11634" s="674">
        <v>295.84500000000003</v>
      </c>
      <c r="H11634" s="115">
        <f t="shared" si="362"/>
        <v>1.0068371472522089</v>
      </c>
      <c r="I11634" s="115">
        <f t="shared" si="363"/>
        <v>409.83049999999997</v>
      </c>
    </row>
    <row r="11635" spans="1:9" hidden="1">
      <c r="A11635" s="115" t="s">
        <v>30260</v>
      </c>
      <c r="B11635" s="115" t="s">
        <v>30261</v>
      </c>
      <c r="C11635" s="115" t="s">
        <v>29103</v>
      </c>
      <c r="D11635" s="115" t="s">
        <v>2038</v>
      </c>
      <c r="E11635" s="115">
        <v>256.79649999999998</v>
      </c>
      <c r="F11635" s="674">
        <v>293.83600000000001</v>
      </c>
      <c r="G11635" s="674">
        <v>295.84500000000003</v>
      </c>
      <c r="H11635" s="115">
        <f t="shared" si="362"/>
        <v>1.0068371472522089</v>
      </c>
      <c r="I11635" s="115">
        <f t="shared" si="363"/>
        <v>258.5523</v>
      </c>
    </row>
    <row r="11636" spans="1:9" hidden="1">
      <c r="A11636" s="115" t="s">
        <v>30262</v>
      </c>
      <c r="B11636" s="115" t="s">
        <v>30263</v>
      </c>
      <c r="C11636" s="115" t="s">
        <v>29106</v>
      </c>
      <c r="D11636" s="115" t="s">
        <v>2038</v>
      </c>
      <c r="E11636" s="115">
        <v>300.19060000000002</v>
      </c>
      <c r="F11636" s="674">
        <v>293.83600000000001</v>
      </c>
      <c r="G11636" s="674">
        <v>295.84500000000003</v>
      </c>
      <c r="H11636" s="115">
        <f t="shared" si="362"/>
        <v>1.0068371472522089</v>
      </c>
      <c r="I11636" s="115">
        <f t="shared" si="363"/>
        <v>302.24299999999999</v>
      </c>
    </row>
    <row r="11637" spans="1:9" hidden="1">
      <c r="A11637" s="115" t="s">
        <v>30264</v>
      </c>
      <c r="B11637" s="115" t="s">
        <v>30265</v>
      </c>
      <c r="C11637" s="115" t="s">
        <v>29109</v>
      </c>
      <c r="D11637" s="115" t="s">
        <v>2038</v>
      </c>
      <c r="E11637" s="115">
        <v>253.06020000000001</v>
      </c>
      <c r="F11637" s="674">
        <v>293.83600000000001</v>
      </c>
      <c r="G11637" s="674">
        <v>295.84500000000003</v>
      </c>
      <c r="H11637" s="115">
        <f t="shared" si="362"/>
        <v>1.0068371472522089</v>
      </c>
      <c r="I11637" s="115">
        <f t="shared" si="363"/>
        <v>254.79040000000001</v>
      </c>
    </row>
    <row r="11638" spans="1:9" hidden="1">
      <c r="A11638" s="115" t="s">
        <v>30266</v>
      </c>
      <c r="B11638" s="115" t="s">
        <v>30267</v>
      </c>
      <c r="C11638" s="115" t="s">
        <v>29112</v>
      </c>
      <c r="D11638" s="115" t="s">
        <v>1242</v>
      </c>
      <c r="E11638" s="115">
        <v>91.631100000000004</v>
      </c>
      <c r="F11638" s="674">
        <v>293.83600000000001</v>
      </c>
      <c r="G11638" s="674">
        <v>295.84500000000003</v>
      </c>
      <c r="H11638" s="115">
        <f t="shared" si="362"/>
        <v>1.0068371472522089</v>
      </c>
      <c r="I11638" s="115">
        <f t="shared" si="363"/>
        <v>92.257599999999996</v>
      </c>
    </row>
    <row r="11639" spans="1:9" hidden="1">
      <c r="A11639" s="115" t="s">
        <v>30268</v>
      </c>
      <c r="B11639" s="115" t="s">
        <v>30269</v>
      </c>
      <c r="C11639" s="115" t="s">
        <v>29115</v>
      </c>
      <c r="D11639" s="115" t="s">
        <v>1242</v>
      </c>
      <c r="E11639" s="115">
        <v>63.714399999999998</v>
      </c>
      <c r="F11639" s="674">
        <v>293.83600000000001</v>
      </c>
      <c r="G11639" s="674">
        <v>295.84500000000003</v>
      </c>
      <c r="H11639" s="115">
        <f t="shared" si="362"/>
        <v>1.0068371472522089</v>
      </c>
      <c r="I11639" s="115">
        <f t="shared" si="363"/>
        <v>64.150000000000006</v>
      </c>
    </row>
    <row r="11640" spans="1:9" hidden="1">
      <c r="A11640" s="115" t="s">
        <v>30270</v>
      </c>
      <c r="B11640" s="115" t="s">
        <v>30271</v>
      </c>
      <c r="C11640" s="115" t="s">
        <v>29118</v>
      </c>
      <c r="D11640" s="115" t="s">
        <v>2038</v>
      </c>
      <c r="E11640" s="115">
        <v>226.34370000000001</v>
      </c>
      <c r="F11640" s="674">
        <v>293.83600000000001</v>
      </c>
      <c r="G11640" s="674">
        <v>295.84500000000003</v>
      </c>
      <c r="H11640" s="115">
        <f t="shared" si="362"/>
        <v>1.0068371472522089</v>
      </c>
      <c r="I11640" s="115">
        <f t="shared" si="363"/>
        <v>227.8912</v>
      </c>
    </row>
    <row r="11641" spans="1:9" hidden="1">
      <c r="A11641" s="115" t="s">
        <v>30272</v>
      </c>
      <c r="B11641" s="115" t="s">
        <v>30273</v>
      </c>
      <c r="C11641" s="115" t="s">
        <v>29121</v>
      </c>
      <c r="D11641" s="115" t="s">
        <v>2038</v>
      </c>
      <c r="E11641" s="115">
        <v>114.1722</v>
      </c>
      <c r="F11641" s="674">
        <v>293.83600000000001</v>
      </c>
      <c r="G11641" s="674">
        <v>295.84500000000003</v>
      </c>
      <c r="H11641" s="115">
        <f t="shared" si="362"/>
        <v>1.0068371472522089</v>
      </c>
      <c r="I11641" s="115">
        <f t="shared" si="363"/>
        <v>114.9528</v>
      </c>
    </row>
    <row r="11642" spans="1:9" hidden="1">
      <c r="A11642" s="115" t="s">
        <v>30274</v>
      </c>
      <c r="B11642" s="115" t="s">
        <v>30275</v>
      </c>
      <c r="C11642" s="115" t="s">
        <v>29124</v>
      </c>
      <c r="D11642" s="115" t="s">
        <v>2038</v>
      </c>
      <c r="E11642" s="115">
        <v>122.7192</v>
      </c>
      <c r="F11642" s="674">
        <v>293.83600000000001</v>
      </c>
      <c r="G11642" s="674">
        <v>295.84500000000003</v>
      </c>
      <c r="H11642" s="115">
        <f t="shared" si="362"/>
        <v>1.0068371472522089</v>
      </c>
      <c r="I11642" s="115">
        <f t="shared" si="363"/>
        <v>123.5582</v>
      </c>
    </row>
    <row r="11643" spans="1:9" hidden="1">
      <c r="A11643" s="115" t="s">
        <v>30276</v>
      </c>
      <c r="B11643" s="115" t="s">
        <v>30277</v>
      </c>
      <c r="C11643" s="115" t="s">
        <v>29127</v>
      </c>
      <c r="D11643" s="115" t="s">
        <v>2038</v>
      </c>
      <c r="E11643" s="115">
        <v>213.47649999999999</v>
      </c>
      <c r="F11643" s="674">
        <v>293.83600000000001</v>
      </c>
      <c r="G11643" s="674">
        <v>295.84500000000003</v>
      </c>
      <c r="H11643" s="115">
        <f t="shared" si="362"/>
        <v>1.0068371472522089</v>
      </c>
      <c r="I11643" s="115">
        <f t="shared" si="363"/>
        <v>214.93610000000001</v>
      </c>
    </row>
    <row r="11644" spans="1:9" hidden="1">
      <c r="A11644" s="115" t="s">
        <v>30278</v>
      </c>
      <c r="B11644" s="115" t="s">
        <v>30279</v>
      </c>
      <c r="C11644" s="115" t="s">
        <v>29130</v>
      </c>
      <c r="D11644" s="115" t="s">
        <v>2038</v>
      </c>
      <c r="E11644" s="115">
        <v>258.01749999999998</v>
      </c>
      <c r="F11644" s="674">
        <v>293.83600000000001</v>
      </c>
      <c r="G11644" s="674">
        <v>295.84500000000003</v>
      </c>
      <c r="H11644" s="115">
        <f t="shared" si="362"/>
        <v>1.0068371472522089</v>
      </c>
      <c r="I11644" s="115">
        <f t="shared" si="363"/>
        <v>259.78160000000003</v>
      </c>
    </row>
    <row r="11645" spans="1:9" hidden="1">
      <c r="A11645" s="115" t="s">
        <v>30280</v>
      </c>
      <c r="B11645" s="115" t="s">
        <v>30281</v>
      </c>
      <c r="C11645" s="115" t="s">
        <v>29133</v>
      </c>
      <c r="D11645" s="115" t="s">
        <v>1242</v>
      </c>
      <c r="E11645" s="115">
        <v>22.965499999999999</v>
      </c>
      <c r="F11645" s="674">
        <v>293.83600000000001</v>
      </c>
      <c r="G11645" s="674">
        <v>295.84500000000003</v>
      </c>
      <c r="H11645" s="115">
        <f t="shared" si="362"/>
        <v>1.0068371472522089</v>
      </c>
      <c r="I11645" s="115">
        <f t="shared" si="363"/>
        <v>23.122499999999999</v>
      </c>
    </row>
    <row r="11646" spans="1:9" hidden="1">
      <c r="A11646" s="115" t="s">
        <v>30282</v>
      </c>
      <c r="B11646" s="115" t="s">
        <v>30283</v>
      </c>
      <c r="C11646" s="115" t="s">
        <v>29136</v>
      </c>
      <c r="D11646" s="115" t="s">
        <v>1242</v>
      </c>
      <c r="E11646" s="115">
        <v>29.223500000000001</v>
      </c>
      <c r="F11646" s="674">
        <v>293.83600000000001</v>
      </c>
      <c r="G11646" s="674">
        <v>295.84500000000003</v>
      </c>
      <c r="H11646" s="115">
        <f t="shared" si="362"/>
        <v>1.0068371472522089</v>
      </c>
      <c r="I11646" s="115">
        <f t="shared" si="363"/>
        <v>29.423300000000001</v>
      </c>
    </row>
    <row r="11647" spans="1:9" hidden="1">
      <c r="A11647" s="115" t="s">
        <v>30284</v>
      </c>
      <c r="B11647" s="115" t="s">
        <v>30285</v>
      </c>
      <c r="C11647" s="115" t="s">
        <v>29139</v>
      </c>
      <c r="D11647" s="115" t="s">
        <v>1242</v>
      </c>
      <c r="E11647" s="115">
        <v>43.041499999999999</v>
      </c>
      <c r="F11647" s="674">
        <v>293.83600000000001</v>
      </c>
      <c r="G11647" s="674">
        <v>295.84500000000003</v>
      </c>
      <c r="H11647" s="115">
        <f t="shared" si="362"/>
        <v>1.0068371472522089</v>
      </c>
      <c r="I11647" s="115">
        <f t="shared" si="363"/>
        <v>43.335799999999999</v>
      </c>
    </row>
    <row r="11648" spans="1:9" hidden="1">
      <c r="A11648" s="115" t="s">
        <v>30286</v>
      </c>
      <c r="B11648" s="115" t="s">
        <v>30287</v>
      </c>
      <c r="C11648" s="115" t="s">
        <v>29142</v>
      </c>
      <c r="D11648" s="115" t="s">
        <v>1242</v>
      </c>
      <c r="E11648" s="115">
        <v>11.899699999999999</v>
      </c>
      <c r="F11648" s="674">
        <v>293.83600000000001</v>
      </c>
      <c r="G11648" s="674">
        <v>295.84500000000003</v>
      </c>
      <c r="H11648" s="115">
        <f t="shared" si="362"/>
        <v>1.0068371472522089</v>
      </c>
      <c r="I11648" s="115">
        <f t="shared" si="363"/>
        <v>11.9811</v>
      </c>
    </row>
    <row r="11649" spans="1:9" hidden="1">
      <c r="A11649" s="115" t="s">
        <v>30288</v>
      </c>
      <c r="B11649" s="115" t="s">
        <v>30289</v>
      </c>
      <c r="C11649" s="115" t="s">
        <v>29145</v>
      </c>
      <c r="D11649" s="115" t="s">
        <v>2038</v>
      </c>
      <c r="E11649" s="115">
        <v>324.18630000000002</v>
      </c>
      <c r="F11649" s="674">
        <v>293.83600000000001</v>
      </c>
      <c r="G11649" s="674">
        <v>295.84500000000003</v>
      </c>
      <c r="H11649" s="115">
        <f t="shared" si="362"/>
        <v>1.0068371472522089</v>
      </c>
      <c r="I11649" s="115">
        <f t="shared" si="363"/>
        <v>326.40280000000001</v>
      </c>
    </row>
    <row r="11650" spans="1:9" hidden="1">
      <c r="A11650" s="115" t="s">
        <v>30290</v>
      </c>
      <c r="B11650" s="115" t="s">
        <v>30291</v>
      </c>
      <c r="C11650" s="115" t="s">
        <v>29148</v>
      </c>
      <c r="D11650" s="115" t="s">
        <v>2038</v>
      </c>
      <c r="E11650" s="115">
        <v>107.5608</v>
      </c>
      <c r="F11650" s="674">
        <v>293.83600000000001</v>
      </c>
      <c r="G11650" s="674">
        <v>295.84500000000003</v>
      </c>
      <c r="H11650" s="115">
        <f t="shared" si="362"/>
        <v>1.0068371472522089</v>
      </c>
      <c r="I11650" s="115">
        <f t="shared" si="363"/>
        <v>108.2962</v>
      </c>
    </row>
    <row r="11651" spans="1:9" hidden="1">
      <c r="A11651" s="115" t="s">
        <v>30292</v>
      </c>
      <c r="B11651" s="115" t="s">
        <v>30293</v>
      </c>
      <c r="C11651" s="115" t="s">
        <v>29151</v>
      </c>
      <c r="D11651" s="115" t="s">
        <v>2038</v>
      </c>
      <c r="E11651" s="115">
        <v>77.152799999999999</v>
      </c>
      <c r="F11651" s="674">
        <v>293.83600000000001</v>
      </c>
      <c r="G11651" s="674">
        <v>295.84500000000003</v>
      </c>
      <c r="H11651" s="115">
        <f t="shared" si="362"/>
        <v>1.0068371472522089</v>
      </c>
      <c r="I11651" s="115">
        <f t="shared" si="363"/>
        <v>77.680300000000003</v>
      </c>
    </row>
    <row r="11652" spans="1:9" hidden="1">
      <c r="A11652" s="115" t="s">
        <v>30294</v>
      </c>
      <c r="B11652" s="115" t="s">
        <v>30295</v>
      </c>
      <c r="C11652" s="115" t="s">
        <v>29154</v>
      </c>
      <c r="D11652" s="115" t="s">
        <v>2038</v>
      </c>
      <c r="E11652" s="115">
        <v>134.17449999999999</v>
      </c>
      <c r="F11652" s="674">
        <v>293.83600000000001</v>
      </c>
      <c r="G11652" s="674">
        <v>295.84500000000003</v>
      </c>
      <c r="H11652" s="115">
        <f t="shared" si="362"/>
        <v>1.0068371472522089</v>
      </c>
      <c r="I11652" s="115">
        <f t="shared" si="363"/>
        <v>135.09190000000001</v>
      </c>
    </row>
    <row r="11653" spans="1:9" hidden="1">
      <c r="A11653" s="115" t="s">
        <v>30296</v>
      </c>
      <c r="B11653" s="115" t="s">
        <v>30297</v>
      </c>
      <c r="C11653" s="115" t="s">
        <v>29157</v>
      </c>
      <c r="D11653" s="115" t="s">
        <v>2038</v>
      </c>
      <c r="E11653" s="115">
        <v>176.85769999999999</v>
      </c>
      <c r="F11653" s="674">
        <v>293.83600000000001</v>
      </c>
      <c r="G11653" s="674">
        <v>295.84500000000003</v>
      </c>
      <c r="H11653" s="115">
        <f t="shared" ref="H11653:H11716" si="364">G11653/F11653</f>
        <v>1.0068371472522089</v>
      </c>
      <c r="I11653" s="115">
        <f t="shared" ref="I11653:I11716" si="365">ROUND(H11653*E11653,4)</f>
        <v>178.0669</v>
      </c>
    </row>
    <row r="11654" spans="1:9" hidden="1">
      <c r="A11654" s="115" t="s">
        <v>30298</v>
      </c>
      <c r="B11654" s="115" t="s">
        <v>30299</v>
      </c>
      <c r="C11654" s="115" t="s">
        <v>29160</v>
      </c>
      <c r="D11654" s="115" t="s">
        <v>2038</v>
      </c>
      <c r="E11654" s="115">
        <v>172.86949999999999</v>
      </c>
      <c r="F11654" s="674">
        <v>293.83600000000001</v>
      </c>
      <c r="G11654" s="674">
        <v>295.84500000000003</v>
      </c>
      <c r="H11654" s="115">
        <f t="shared" si="364"/>
        <v>1.0068371472522089</v>
      </c>
      <c r="I11654" s="115">
        <f t="shared" si="365"/>
        <v>174.0514</v>
      </c>
    </row>
    <row r="11655" spans="1:9" hidden="1">
      <c r="A11655" s="115" t="s">
        <v>30300</v>
      </c>
      <c r="B11655" s="115" t="s">
        <v>30301</v>
      </c>
      <c r="C11655" s="115" t="s">
        <v>29163</v>
      </c>
      <c r="D11655" s="115" t="s">
        <v>2038</v>
      </c>
      <c r="E11655" s="115">
        <v>152.1995</v>
      </c>
      <c r="F11655" s="674">
        <v>293.83600000000001</v>
      </c>
      <c r="G11655" s="674">
        <v>295.84500000000003</v>
      </c>
      <c r="H11655" s="115">
        <f t="shared" si="364"/>
        <v>1.0068371472522089</v>
      </c>
      <c r="I11655" s="115">
        <f t="shared" si="365"/>
        <v>153.24010000000001</v>
      </c>
    </row>
    <row r="11656" spans="1:9" hidden="1">
      <c r="A11656" s="115" t="s">
        <v>30302</v>
      </c>
      <c r="B11656" s="115" t="s">
        <v>30303</v>
      </c>
      <c r="C11656" s="115" t="s">
        <v>29166</v>
      </c>
      <c r="D11656" s="115" t="s">
        <v>2038</v>
      </c>
      <c r="E11656" s="115">
        <v>212.386</v>
      </c>
      <c r="F11656" s="674">
        <v>293.83600000000001</v>
      </c>
      <c r="G11656" s="674">
        <v>295.84500000000003</v>
      </c>
      <c r="H11656" s="115">
        <f t="shared" si="364"/>
        <v>1.0068371472522089</v>
      </c>
      <c r="I11656" s="115">
        <f t="shared" si="365"/>
        <v>213.8381</v>
      </c>
    </row>
    <row r="11657" spans="1:9" hidden="1">
      <c r="A11657" s="115" t="s">
        <v>30304</v>
      </c>
      <c r="B11657" s="115" t="s">
        <v>30305</v>
      </c>
      <c r="C11657" s="115" t="s">
        <v>29169</v>
      </c>
      <c r="D11657" s="115" t="s">
        <v>2038</v>
      </c>
      <c r="E11657" s="115">
        <v>269.25889999999998</v>
      </c>
      <c r="F11657" s="674">
        <v>293.83600000000001</v>
      </c>
      <c r="G11657" s="674">
        <v>295.84500000000003</v>
      </c>
      <c r="H11657" s="115">
        <f t="shared" si="364"/>
        <v>1.0068371472522089</v>
      </c>
      <c r="I11657" s="115">
        <f t="shared" si="365"/>
        <v>271.09989999999999</v>
      </c>
    </row>
    <row r="11658" spans="1:9" hidden="1">
      <c r="A11658" s="115" t="s">
        <v>30306</v>
      </c>
      <c r="B11658" s="115" t="s">
        <v>30307</v>
      </c>
      <c r="C11658" s="115" t="s">
        <v>29172</v>
      </c>
      <c r="D11658" s="115" t="s">
        <v>2038</v>
      </c>
      <c r="E11658" s="115">
        <v>255.64599999999999</v>
      </c>
      <c r="F11658" s="674">
        <v>293.83600000000001</v>
      </c>
      <c r="G11658" s="674">
        <v>295.84500000000003</v>
      </c>
      <c r="H11658" s="115">
        <f t="shared" si="364"/>
        <v>1.0068371472522089</v>
      </c>
      <c r="I11658" s="115">
        <f t="shared" si="365"/>
        <v>257.39389999999997</v>
      </c>
    </row>
    <row r="11659" spans="1:9" hidden="1">
      <c r="A11659" s="115" t="s">
        <v>30308</v>
      </c>
      <c r="B11659" s="115" t="s">
        <v>30309</v>
      </c>
      <c r="C11659" s="115" t="s">
        <v>29175</v>
      </c>
      <c r="D11659" s="115" t="s">
        <v>2038</v>
      </c>
      <c r="E11659" s="115">
        <v>76.508399999999995</v>
      </c>
      <c r="F11659" s="674">
        <v>293.83600000000001</v>
      </c>
      <c r="G11659" s="674">
        <v>295.84500000000003</v>
      </c>
      <c r="H11659" s="115">
        <f t="shared" si="364"/>
        <v>1.0068371472522089</v>
      </c>
      <c r="I11659" s="115">
        <f t="shared" si="365"/>
        <v>77.031499999999994</v>
      </c>
    </row>
    <row r="11660" spans="1:9" hidden="1">
      <c r="A11660" s="115" t="s">
        <v>30310</v>
      </c>
      <c r="B11660" s="115" t="s">
        <v>30311</v>
      </c>
      <c r="C11660" s="115" t="s">
        <v>29178</v>
      </c>
      <c r="D11660" s="115" t="s">
        <v>2038</v>
      </c>
      <c r="E11660" s="115">
        <v>73.128</v>
      </c>
      <c r="F11660" s="674">
        <v>293.83600000000001</v>
      </c>
      <c r="G11660" s="674">
        <v>295.84500000000003</v>
      </c>
      <c r="H11660" s="115">
        <f t="shared" si="364"/>
        <v>1.0068371472522089</v>
      </c>
      <c r="I11660" s="115">
        <f t="shared" si="365"/>
        <v>73.628</v>
      </c>
    </row>
    <row r="11661" spans="1:9" hidden="1">
      <c r="A11661" s="115" t="s">
        <v>30312</v>
      </c>
      <c r="B11661" s="115" t="s">
        <v>30313</v>
      </c>
      <c r="C11661" s="115" t="s">
        <v>29181</v>
      </c>
      <c r="D11661" s="115" t="s">
        <v>2038</v>
      </c>
      <c r="E11661" s="115">
        <v>110.29</v>
      </c>
      <c r="F11661" s="674">
        <v>293.83600000000001</v>
      </c>
      <c r="G11661" s="674">
        <v>295.84500000000003</v>
      </c>
      <c r="H11661" s="115">
        <f t="shared" si="364"/>
        <v>1.0068371472522089</v>
      </c>
      <c r="I11661" s="115">
        <f t="shared" si="365"/>
        <v>111.0441</v>
      </c>
    </row>
    <row r="11662" spans="1:9" hidden="1">
      <c r="A11662" s="115" t="s">
        <v>30314</v>
      </c>
      <c r="B11662" s="115" t="s">
        <v>30315</v>
      </c>
      <c r="C11662" s="115" t="s">
        <v>29184</v>
      </c>
      <c r="D11662" s="115" t="s">
        <v>2038</v>
      </c>
      <c r="E11662" s="115">
        <v>97.875900000000001</v>
      </c>
      <c r="F11662" s="674">
        <v>293.83600000000001</v>
      </c>
      <c r="G11662" s="674">
        <v>295.84500000000003</v>
      </c>
      <c r="H11662" s="115">
        <f t="shared" si="364"/>
        <v>1.0068371472522089</v>
      </c>
      <c r="I11662" s="115">
        <f t="shared" si="365"/>
        <v>98.545100000000005</v>
      </c>
    </row>
    <row r="11663" spans="1:9" hidden="1">
      <c r="A11663" s="115" t="s">
        <v>30316</v>
      </c>
      <c r="B11663" s="115" t="s">
        <v>30317</v>
      </c>
      <c r="C11663" s="115" t="s">
        <v>29187</v>
      </c>
      <c r="D11663" s="115" t="s">
        <v>1242</v>
      </c>
      <c r="E11663" s="115">
        <v>36.616500000000002</v>
      </c>
      <c r="F11663" s="674">
        <v>293.83600000000001</v>
      </c>
      <c r="G11663" s="674">
        <v>295.84500000000003</v>
      </c>
      <c r="H11663" s="115">
        <f t="shared" si="364"/>
        <v>1.0068371472522089</v>
      </c>
      <c r="I11663" s="115">
        <f t="shared" si="365"/>
        <v>36.866900000000001</v>
      </c>
    </row>
    <row r="11664" spans="1:9" hidden="1">
      <c r="A11664" s="115" t="s">
        <v>30318</v>
      </c>
      <c r="B11664" s="115" t="s">
        <v>30319</v>
      </c>
      <c r="C11664" s="115" t="s">
        <v>29190</v>
      </c>
      <c r="D11664" s="115" t="s">
        <v>1242</v>
      </c>
      <c r="E11664" s="115">
        <v>29.818899999999999</v>
      </c>
      <c r="F11664" s="674">
        <v>293.83600000000001</v>
      </c>
      <c r="G11664" s="674">
        <v>295.84500000000003</v>
      </c>
      <c r="H11664" s="115">
        <f t="shared" si="364"/>
        <v>1.0068371472522089</v>
      </c>
      <c r="I11664" s="115">
        <f t="shared" si="365"/>
        <v>30.0228</v>
      </c>
    </row>
    <row r="11665" spans="1:9" hidden="1">
      <c r="A11665" s="115" t="s">
        <v>30320</v>
      </c>
      <c r="B11665" s="115" t="s">
        <v>30321</v>
      </c>
      <c r="C11665" s="115" t="s">
        <v>29193</v>
      </c>
      <c r="D11665" s="115" t="s">
        <v>1242</v>
      </c>
      <c r="E11665" s="115">
        <v>28.4895</v>
      </c>
      <c r="F11665" s="674">
        <v>293.83600000000001</v>
      </c>
      <c r="G11665" s="674">
        <v>295.84500000000003</v>
      </c>
      <c r="H11665" s="115">
        <f t="shared" si="364"/>
        <v>1.0068371472522089</v>
      </c>
      <c r="I11665" s="115">
        <f t="shared" si="365"/>
        <v>28.6843</v>
      </c>
    </row>
    <row r="11666" spans="1:9" hidden="1">
      <c r="A11666" s="115" t="s">
        <v>30322</v>
      </c>
      <c r="B11666" s="115" t="s">
        <v>30323</v>
      </c>
      <c r="C11666" s="115" t="s">
        <v>29196</v>
      </c>
      <c r="D11666" s="115" t="s">
        <v>2038</v>
      </c>
      <c r="E11666" s="115">
        <v>188.46019999999999</v>
      </c>
      <c r="F11666" s="674">
        <v>293.83600000000001</v>
      </c>
      <c r="G11666" s="674">
        <v>295.84500000000003</v>
      </c>
      <c r="H11666" s="115">
        <f t="shared" si="364"/>
        <v>1.0068371472522089</v>
      </c>
      <c r="I11666" s="115">
        <f t="shared" si="365"/>
        <v>189.74870000000001</v>
      </c>
    </row>
    <row r="11667" spans="1:9" hidden="1">
      <c r="A11667" s="115" t="s">
        <v>30324</v>
      </c>
      <c r="B11667" s="115" t="s">
        <v>30325</v>
      </c>
      <c r="C11667" s="115" t="s">
        <v>29199</v>
      </c>
      <c r="D11667" s="115" t="s">
        <v>2038</v>
      </c>
      <c r="E11667" s="115">
        <v>170.4212</v>
      </c>
      <c r="F11667" s="674">
        <v>293.83600000000001</v>
      </c>
      <c r="G11667" s="674">
        <v>295.84500000000003</v>
      </c>
      <c r="H11667" s="115">
        <f t="shared" si="364"/>
        <v>1.0068371472522089</v>
      </c>
      <c r="I11667" s="115">
        <f t="shared" si="365"/>
        <v>171.5864</v>
      </c>
    </row>
    <row r="11668" spans="1:9" hidden="1">
      <c r="A11668" s="115" t="s">
        <v>30326</v>
      </c>
      <c r="B11668" s="115" t="s">
        <v>30327</v>
      </c>
      <c r="C11668" s="115" t="s">
        <v>29202</v>
      </c>
      <c r="D11668" s="115" t="s">
        <v>2038</v>
      </c>
      <c r="E11668" s="115">
        <v>170.4212</v>
      </c>
      <c r="F11668" s="674">
        <v>293.83600000000001</v>
      </c>
      <c r="G11668" s="674">
        <v>295.84500000000003</v>
      </c>
      <c r="H11668" s="115">
        <f t="shared" si="364"/>
        <v>1.0068371472522089</v>
      </c>
      <c r="I11668" s="115">
        <f t="shared" si="365"/>
        <v>171.5864</v>
      </c>
    </row>
    <row r="11669" spans="1:9" hidden="1">
      <c r="A11669" s="115" t="s">
        <v>30328</v>
      </c>
      <c r="B11669" s="115" t="s">
        <v>30329</v>
      </c>
      <c r="C11669" s="115" t="s">
        <v>29205</v>
      </c>
      <c r="D11669" s="115" t="s">
        <v>2038</v>
      </c>
      <c r="E11669" s="115">
        <v>895.35299999999995</v>
      </c>
      <c r="F11669" s="674">
        <v>293.83600000000001</v>
      </c>
      <c r="G11669" s="674">
        <v>295.84500000000003</v>
      </c>
      <c r="H11669" s="115">
        <f t="shared" si="364"/>
        <v>1.0068371472522089</v>
      </c>
      <c r="I11669" s="115">
        <f t="shared" si="365"/>
        <v>901.47469999999998</v>
      </c>
    </row>
    <row r="11670" spans="1:9" hidden="1">
      <c r="A11670" s="115" t="s">
        <v>30330</v>
      </c>
      <c r="B11670" s="115" t="s">
        <v>30331</v>
      </c>
      <c r="C11670" s="115" t="s">
        <v>29208</v>
      </c>
      <c r="D11670" s="115" t="s">
        <v>2038</v>
      </c>
      <c r="E11670" s="115">
        <v>1079.1030000000001</v>
      </c>
      <c r="F11670" s="674">
        <v>293.83600000000001</v>
      </c>
      <c r="G11670" s="674">
        <v>295.84500000000003</v>
      </c>
      <c r="H11670" s="115">
        <f t="shared" si="364"/>
        <v>1.0068371472522089</v>
      </c>
      <c r="I11670" s="115">
        <f t="shared" si="365"/>
        <v>1086.481</v>
      </c>
    </row>
    <row r="11671" spans="1:9" hidden="1">
      <c r="A11671" s="115" t="s">
        <v>30332</v>
      </c>
      <c r="B11671" s="115" t="s">
        <v>30333</v>
      </c>
      <c r="C11671" s="115" t="s">
        <v>29211</v>
      </c>
      <c r="D11671" s="115" t="s">
        <v>2038</v>
      </c>
      <c r="E11671" s="115">
        <v>556.40099999999995</v>
      </c>
      <c r="F11671" s="674">
        <v>293.83600000000001</v>
      </c>
      <c r="G11671" s="674">
        <v>295.84500000000003</v>
      </c>
      <c r="H11671" s="115">
        <f t="shared" si="364"/>
        <v>1.0068371472522089</v>
      </c>
      <c r="I11671" s="115">
        <f t="shared" si="365"/>
        <v>560.20519999999999</v>
      </c>
    </row>
    <row r="11672" spans="1:9" hidden="1">
      <c r="A11672" s="115" t="s">
        <v>30334</v>
      </c>
      <c r="B11672" s="115" t="s">
        <v>30335</v>
      </c>
      <c r="C11672" s="115" t="s">
        <v>29214</v>
      </c>
      <c r="D11672" s="115" t="s">
        <v>2038</v>
      </c>
      <c r="E11672" s="115">
        <v>1001.2206</v>
      </c>
      <c r="F11672" s="674">
        <v>293.83600000000001</v>
      </c>
      <c r="G11672" s="674">
        <v>295.84500000000003</v>
      </c>
      <c r="H11672" s="115">
        <f t="shared" si="364"/>
        <v>1.0068371472522089</v>
      </c>
      <c r="I11672" s="115">
        <f t="shared" si="365"/>
        <v>1008.0661</v>
      </c>
    </row>
    <row r="11673" spans="1:9" hidden="1">
      <c r="A11673" s="115" t="s">
        <v>30336</v>
      </c>
      <c r="B11673" s="115" t="s">
        <v>30337</v>
      </c>
      <c r="C11673" s="115" t="s">
        <v>29217</v>
      </c>
      <c r="D11673" s="115" t="s">
        <v>2038</v>
      </c>
      <c r="E11673" s="115">
        <v>207.49789999999999</v>
      </c>
      <c r="F11673" s="674">
        <v>293.83600000000001</v>
      </c>
      <c r="G11673" s="674">
        <v>295.84500000000003</v>
      </c>
      <c r="H11673" s="115">
        <f t="shared" si="364"/>
        <v>1.0068371472522089</v>
      </c>
      <c r="I11673" s="115">
        <f t="shared" si="365"/>
        <v>208.91659999999999</v>
      </c>
    </row>
    <row r="11674" spans="1:9" hidden="1">
      <c r="A11674" s="115" t="s">
        <v>30338</v>
      </c>
      <c r="B11674" s="115" t="s">
        <v>30339</v>
      </c>
      <c r="C11674" s="115" t="s">
        <v>29220</v>
      </c>
      <c r="D11674" s="115" t="s">
        <v>2038</v>
      </c>
      <c r="E11674" s="115">
        <v>207.49789999999999</v>
      </c>
      <c r="F11674" s="674">
        <v>293.83600000000001</v>
      </c>
      <c r="G11674" s="674">
        <v>295.84500000000003</v>
      </c>
      <c r="H11674" s="115">
        <f t="shared" si="364"/>
        <v>1.0068371472522089</v>
      </c>
      <c r="I11674" s="115">
        <f t="shared" si="365"/>
        <v>208.91659999999999</v>
      </c>
    </row>
    <row r="11675" spans="1:9" hidden="1">
      <c r="A11675" s="115" t="s">
        <v>30340</v>
      </c>
      <c r="B11675" s="115" t="s">
        <v>30341</v>
      </c>
      <c r="C11675" s="115" t="s">
        <v>29223</v>
      </c>
      <c r="D11675" s="115" t="s">
        <v>2038</v>
      </c>
      <c r="E11675" s="115">
        <v>191.50280000000001</v>
      </c>
      <c r="F11675" s="674">
        <v>293.83600000000001</v>
      </c>
      <c r="G11675" s="674">
        <v>295.84500000000003</v>
      </c>
      <c r="H11675" s="115">
        <f t="shared" si="364"/>
        <v>1.0068371472522089</v>
      </c>
      <c r="I11675" s="115">
        <f t="shared" si="365"/>
        <v>192.81209999999999</v>
      </c>
    </row>
    <row r="11676" spans="1:9" hidden="1">
      <c r="A11676" s="115" t="s">
        <v>30342</v>
      </c>
      <c r="B11676" s="115" t="s">
        <v>30343</v>
      </c>
      <c r="C11676" s="115" t="s">
        <v>29226</v>
      </c>
      <c r="D11676" s="115" t="s">
        <v>2038</v>
      </c>
      <c r="E11676" s="115">
        <v>198.1978</v>
      </c>
      <c r="F11676" s="674">
        <v>293.83600000000001</v>
      </c>
      <c r="G11676" s="674">
        <v>295.84500000000003</v>
      </c>
      <c r="H11676" s="115">
        <f t="shared" si="364"/>
        <v>1.0068371472522089</v>
      </c>
      <c r="I11676" s="115">
        <f t="shared" si="365"/>
        <v>199.55289999999999</v>
      </c>
    </row>
    <row r="11677" spans="1:9" hidden="1">
      <c r="A11677" s="115" t="s">
        <v>30344</v>
      </c>
      <c r="B11677" s="115" t="s">
        <v>30345</v>
      </c>
      <c r="C11677" s="115" t="s">
        <v>29229</v>
      </c>
      <c r="D11677" s="115" t="s">
        <v>2038</v>
      </c>
      <c r="E11677" s="115">
        <v>106.09829999999999</v>
      </c>
      <c r="F11677" s="674">
        <v>293.83600000000001</v>
      </c>
      <c r="G11677" s="674">
        <v>295.84500000000003</v>
      </c>
      <c r="H11677" s="115">
        <f t="shared" si="364"/>
        <v>1.0068371472522089</v>
      </c>
      <c r="I11677" s="115">
        <f t="shared" si="365"/>
        <v>106.8237</v>
      </c>
    </row>
    <row r="11678" spans="1:9" hidden="1">
      <c r="A11678" s="115" t="s">
        <v>30346</v>
      </c>
      <c r="B11678" s="115" t="s">
        <v>30347</v>
      </c>
      <c r="C11678" s="115" t="s">
        <v>29232</v>
      </c>
      <c r="D11678" s="115" t="s">
        <v>1242</v>
      </c>
      <c r="E11678" s="115">
        <v>91.177000000000007</v>
      </c>
      <c r="F11678" s="674">
        <v>293.83600000000001</v>
      </c>
      <c r="G11678" s="674">
        <v>295.84500000000003</v>
      </c>
      <c r="H11678" s="115">
        <f t="shared" si="364"/>
        <v>1.0068371472522089</v>
      </c>
      <c r="I11678" s="115">
        <f t="shared" si="365"/>
        <v>91.800399999999996</v>
      </c>
    </row>
    <row r="11679" spans="1:9" hidden="1">
      <c r="A11679" s="115" t="s">
        <v>30348</v>
      </c>
      <c r="B11679" s="115" t="s">
        <v>30349</v>
      </c>
      <c r="C11679" s="115" t="s">
        <v>29235</v>
      </c>
      <c r="D11679" s="115" t="s">
        <v>2038</v>
      </c>
      <c r="E11679" s="115">
        <v>24.750900000000001</v>
      </c>
      <c r="F11679" s="674">
        <v>293.83600000000001</v>
      </c>
      <c r="G11679" s="674">
        <v>295.84500000000003</v>
      </c>
      <c r="H11679" s="115">
        <f t="shared" si="364"/>
        <v>1.0068371472522089</v>
      </c>
      <c r="I11679" s="115">
        <f t="shared" si="365"/>
        <v>24.920100000000001</v>
      </c>
    </row>
    <row r="11680" spans="1:9" hidden="1">
      <c r="A11680" s="115" t="s">
        <v>30350</v>
      </c>
      <c r="B11680" s="115" t="s">
        <v>30351</v>
      </c>
      <c r="C11680" s="115" t="s">
        <v>29238</v>
      </c>
      <c r="D11680" s="115" t="s">
        <v>2038</v>
      </c>
      <c r="E11680" s="115">
        <v>32.142600000000002</v>
      </c>
      <c r="F11680" s="674">
        <v>293.83600000000001</v>
      </c>
      <c r="G11680" s="674">
        <v>295.84500000000003</v>
      </c>
      <c r="H11680" s="115">
        <f t="shared" si="364"/>
        <v>1.0068371472522089</v>
      </c>
      <c r="I11680" s="115">
        <f t="shared" si="365"/>
        <v>32.362400000000001</v>
      </c>
    </row>
    <row r="11681" spans="1:9" hidden="1">
      <c r="A11681" s="115" t="s">
        <v>30352</v>
      </c>
      <c r="B11681" s="115" t="s">
        <v>30353</v>
      </c>
      <c r="C11681" s="115" t="s">
        <v>29241</v>
      </c>
      <c r="D11681" s="115" t="s">
        <v>2038</v>
      </c>
      <c r="E11681" s="115">
        <v>27.0168</v>
      </c>
      <c r="F11681" s="674">
        <v>293.83600000000001</v>
      </c>
      <c r="G11681" s="674">
        <v>295.84500000000003</v>
      </c>
      <c r="H11681" s="115">
        <f t="shared" si="364"/>
        <v>1.0068371472522089</v>
      </c>
      <c r="I11681" s="115">
        <f t="shared" si="365"/>
        <v>27.201499999999999</v>
      </c>
    </row>
    <row r="11682" spans="1:9" hidden="1">
      <c r="A11682" s="115" t="s">
        <v>30354</v>
      </c>
      <c r="B11682" s="115" t="s">
        <v>30355</v>
      </c>
      <c r="C11682" s="115" t="s">
        <v>29244</v>
      </c>
      <c r="D11682" s="115" t="s">
        <v>2038</v>
      </c>
      <c r="E11682" s="115">
        <v>179.74299999999999</v>
      </c>
      <c r="F11682" s="674">
        <v>293.83600000000001</v>
      </c>
      <c r="G11682" s="674">
        <v>295.84500000000003</v>
      </c>
      <c r="H11682" s="115">
        <f t="shared" si="364"/>
        <v>1.0068371472522089</v>
      </c>
      <c r="I11682" s="115">
        <f t="shared" si="365"/>
        <v>180.97190000000001</v>
      </c>
    </row>
    <row r="11683" spans="1:9" hidden="1">
      <c r="A11683" s="115" t="s">
        <v>30356</v>
      </c>
      <c r="B11683" s="115" t="s">
        <v>30357</v>
      </c>
      <c r="C11683" s="115" t="s">
        <v>29247</v>
      </c>
      <c r="D11683" s="115" t="s">
        <v>2038</v>
      </c>
      <c r="E11683" s="115">
        <v>169.34639999999999</v>
      </c>
      <c r="F11683" s="674">
        <v>293.83600000000001</v>
      </c>
      <c r="G11683" s="674">
        <v>295.84500000000003</v>
      </c>
      <c r="H11683" s="115">
        <f t="shared" si="364"/>
        <v>1.0068371472522089</v>
      </c>
      <c r="I11683" s="115">
        <f t="shared" si="365"/>
        <v>170.5042</v>
      </c>
    </row>
    <row r="11684" spans="1:9" hidden="1">
      <c r="A11684" s="115" t="s">
        <v>30358</v>
      </c>
      <c r="B11684" s="115" t="s">
        <v>30359</v>
      </c>
      <c r="C11684" s="115" t="s">
        <v>29250</v>
      </c>
      <c r="D11684" s="115" t="s">
        <v>2038</v>
      </c>
      <c r="E11684" s="115">
        <v>131.06870000000001</v>
      </c>
      <c r="F11684" s="674">
        <v>293.83600000000001</v>
      </c>
      <c r="G11684" s="674">
        <v>295.84500000000003</v>
      </c>
      <c r="H11684" s="115">
        <f t="shared" si="364"/>
        <v>1.0068371472522089</v>
      </c>
      <c r="I11684" s="115">
        <f t="shared" si="365"/>
        <v>131.9648</v>
      </c>
    </row>
    <row r="11685" spans="1:9" hidden="1">
      <c r="A11685" s="115" t="s">
        <v>30360</v>
      </c>
      <c r="B11685" s="115" t="s">
        <v>30361</v>
      </c>
      <c r="C11685" s="115" t="s">
        <v>29253</v>
      </c>
      <c r="D11685" s="115" t="s">
        <v>2038</v>
      </c>
      <c r="E11685" s="115">
        <v>187.72</v>
      </c>
      <c r="F11685" s="674">
        <v>293.83600000000001</v>
      </c>
      <c r="G11685" s="674">
        <v>295.84500000000003</v>
      </c>
      <c r="H11685" s="115">
        <f t="shared" si="364"/>
        <v>1.0068371472522089</v>
      </c>
      <c r="I11685" s="115">
        <f t="shared" si="365"/>
        <v>189.0035</v>
      </c>
    </row>
    <row r="11686" spans="1:9" hidden="1">
      <c r="A11686" s="115" t="s">
        <v>30362</v>
      </c>
      <c r="B11686" s="115" t="s">
        <v>30363</v>
      </c>
      <c r="C11686" s="115" t="s">
        <v>29256</v>
      </c>
      <c r="D11686" s="115" t="s">
        <v>2038</v>
      </c>
      <c r="E11686" s="115">
        <v>279.78399999999999</v>
      </c>
      <c r="F11686" s="674">
        <v>293.83600000000001</v>
      </c>
      <c r="G11686" s="674">
        <v>295.84500000000003</v>
      </c>
      <c r="H11686" s="115">
        <f t="shared" si="364"/>
        <v>1.0068371472522089</v>
      </c>
      <c r="I11686" s="115">
        <f t="shared" si="365"/>
        <v>281.69690000000003</v>
      </c>
    </row>
    <row r="11687" spans="1:9" hidden="1">
      <c r="A11687" s="115" t="s">
        <v>30364</v>
      </c>
      <c r="B11687" s="115" t="s">
        <v>30365</v>
      </c>
      <c r="C11687" s="115" t="s">
        <v>29259</v>
      </c>
      <c r="D11687" s="115" t="s">
        <v>2038</v>
      </c>
      <c r="E11687" s="115">
        <v>348.14</v>
      </c>
      <c r="F11687" s="674">
        <v>293.83600000000001</v>
      </c>
      <c r="G11687" s="674">
        <v>295.84500000000003</v>
      </c>
      <c r="H11687" s="115">
        <f t="shared" si="364"/>
        <v>1.0068371472522089</v>
      </c>
      <c r="I11687" s="115">
        <f t="shared" si="365"/>
        <v>350.52030000000002</v>
      </c>
    </row>
    <row r="11688" spans="1:9" hidden="1">
      <c r="A11688" s="115" t="s">
        <v>30366</v>
      </c>
      <c r="B11688" s="115" t="s">
        <v>30367</v>
      </c>
      <c r="C11688" s="115" t="s">
        <v>29262</v>
      </c>
      <c r="D11688" s="115" t="s">
        <v>2038</v>
      </c>
      <c r="E11688" s="115">
        <v>570</v>
      </c>
      <c r="F11688" s="674">
        <v>293.83600000000001</v>
      </c>
      <c r="G11688" s="674">
        <v>295.84500000000003</v>
      </c>
      <c r="H11688" s="115">
        <f t="shared" si="364"/>
        <v>1.0068371472522089</v>
      </c>
      <c r="I11688" s="115">
        <f t="shared" si="365"/>
        <v>573.8972</v>
      </c>
    </row>
    <row r="11689" spans="1:9" hidden="1">
      <c r="A11689" s="115" t="s">
        <v>30368</v>
      </c>
      <c r="B11689" s="115" t="s">
        <v>30369</v>
      </c>
      <c r="C11689" s="115" t="s">
        <v>29265</v>
      </c>
      <c r="D11689" s="115" t="s">
        <v>2038</v>
      </c>
      <c r="E11689" s="115">
        <v>593.28</v>
      </c>
      <c r="F11689" s="674">
        <v>293.83600000000001</v>
      </c>
      <c r="G11689" s="674">
        <v>295.84500000000003</v>
      </c>
      <c r="H11689" s="115">
        <f t="shared" si="364"/>
        <v>1.0068371472522089</v>
      </c>
      <c r="I11689" s="115">
        <f t="shared" si="365"/>
        <v>597.33630000000005</v>
      </c>
    </row>
    <row r="11690" spans="1:9" hidden="1">
      <c r="A11690" s="115" t="s">
        <v>30370</v>
      </c>
      <c r="B11690" s="115" t="s">
        <v>30371</v>
      </c>
      <c r="C11690" s="115" t="s">
        <v>29268</v>
      </c>
      <c r="D11690" s="115" t="s">
        <v>2038</v>
      </c>
      <c r="E11690" s="115">
        <v>600</v>
      </c>
      <c r="F11690" s="674">
        <v>293.83600000000001</v>
      </c>
      <c r="G11690" s="674">
        <v>295.84500000000003</v>
      </c>
      <c r="H11690" s="115">
        <f t="shared" si="364"/>
        <v>1.0068371472522089</v>
      </c>
      <c r="I11690" s="115">
        <f t="shared" si="365"/>
        <v>604.10230000000001</v>
      </c>
    </row>
    <row r="11691" spans="1:9" hidden="1">
      <c r="A11691" s="115" t="s">
        <v>30372</v>
      </c>
      <c r="B11691" s="115" t="s">
        <v>30373</v>
      </c>
      <c r="C11691" s="115" t="s">
        <v>29271</v>
      </c>
      <c r="D11691" s="115" t="s">
        <v>1242</v>
      </c>
      <c r="E11691" s="115">
        <v>76.9208</v>
      </c>
      <c r="F11691" s="674">
        <v>293.83600000000001</v>
      </c>
      <c r="G11691" s="674">
        <v>295.84500000000003</v>
      </c>
      <c r="H11691" s="115">
        <f t="shared" si="364"/>
        <v>1.0068371472522089</v>
      </c>
      <c r="I11691" s="115">
        <f t="shared" si="365"/>
        <v>77.446700000000007</v>
      </c>
    </row>
    <row r="11692" spans="1:9" hidden="1">
      <c r="A11692" s="115" t="s">
        <v>30374</v>
      </c>
      <c r="B11692" s="115" t="s">
        <v>30375</v>
      </c>
      <c r="C11692" s="115" t="s">
        <v>29274</v>
      </c>
      <c r="D11692" s="115" t="s">
        <v>1242</v>
      </c>
      <c r="E11692" s="115">
        <v>65.525599999999997</v>
      </c>
      <c r="F11692" s="674">
        <v>293.83600000000001</v>
      </c>
      <c r="G11692" s="674">
        <v>295.84500000000003</v>
      </c>
      <c r="H11692" s="115">
        <f t="shared" si="364"/>
        <v>1.0068371472522089</v>
      </c>
      <c r="I11692" s="115">
        <f t="shared" si="365"/>
        <v>65.973600000000005</v>
      </c>
    </row>
    <row r="11693" spans="1:9" hidden="1">
      <c r="A11693" s="115" t="s">
        <v>30376</v>
      </c>
      <c r="B11693" s="115" t="s">
        <v>30377</v>
      </c>
      <c r="C11693" s="115" t="s">
        <v>29277</v>
      </c>
      <c r="D11693" s="115" t="s">
        <v>2038</v>
      </c>
      <c r="E11693" s="115">
        <v>98.516300000000001</v>
      </c>
      <c r="F11693" s="674">
        <v>293.83600000000001</v>
      </c>
      <c r="G11693" s="674">
        <v>295.84500000000003</v>
      </c>
      <c r="H11693" s="115">
        <f t="shared" si="364"/>
        <v>1.0068371472522089</v>
      </c>
      <c r="I11693" s="115">
        <f t="shared" si="365"/>
        <v>99.189899999999994</v>
      </c>
    </row>
    <row r="11694" spans="1:9" hidden="1">
      <c r="A11694" s="115" t="s">
        <v>30378</v>
      </c>
      <c r="B11694" s="115" t="s">
        <v>30379</v>
      </c>
      <c r="C11694" s="115" t="s">
        <v>29280</v>
      </c>
      <c r="D11694" s="115" t="s">
        <v>2038</v>
      </c>
      <c r="E11694" s="115">
        <v>109.5712</v>
      </c>
      <c r="F11694" s="674">
        <v>293.83600000000001</v>
      </c>
      <c r="G11694" s="674">
        <v>295.84500000000003</v>
      </c>
      <c r="H11694" s="115">
        <f t="shared" si="364"/>
        <v>1.0068371472522089</v>
      </c>
      <c r="I11694" s="115">
        <f t="shared" si="365"/>
        <v>110.32040000000001</v>
      </c>
    </row>
    <row r="11695" spans="1:9" hidden="1">
      <c r="A11695" s="115" t="s">
        <v>30380</v>
      </c>
      <c r="B11695" s="115" t="s">
        <v>30381</v>
      </c>
      <c r="C11695" s="115" t="s">
        <v>29283</v>
      </c>
      <c r="D11695" s="115" t="s">
        <v>2038</v>
      </c>
      <c r="E11695" s="115">
        <v>160.4657</v>
      </c>
      <c r="F11695" s="674">
        <v>293.83600000000001</v>
      </c>
      <c r="G11695" s="674">
        <v>295.84500000000003</v>
      </c>
      <c r="H11695" s="115">
        <f t="shared" si="364"/>
        <v>1.0068371472522089</v>
      </c>
      <c r="I11695" s="115">
        <f t="shared" si="365"/>
        <v>161.56280000000001</v>
      </c>
    </row>
    <row r="11696" spans="1:9" hidden="1">
      <c r="A11696" s="115" t="s">
        <v>30382</v>
      </c>
      <c r="B11696" s="115" t="s">
        <v>30383</v>
      </c>
      <c r="C11696" s="115" t="s">
        <v>29286</v>
      </c>
      <c r="D11696" s="115" t="s">
        <v>2038</v>
      </c>
      <c r="E11696" s="115">
        <v>144.12569999999999</v>
      </c>
      <c r="F11696" s="674">
        <v>293.83600000000001</v>
      </c>
      <c r="G11696" s="674">
        <v>295.84500000000003</v>
      </c>
      <c r="H11696" s="115">
        <f t="shared" si="364"/>
        <v>1.0068371472522089</v>
      </c>
      <c r="I11696" s="115">
        <f t="shared" si="365"/>
        <v>145.11109999999999</v>
      </c>
    </row>
    <row r="11697" spans="1:9" hidden="1">
      <c r="A11697" s="115" t="s">
        <v>30384</v>
      </c>
      <c r="B11697" s="115" t="s">
        <v>30385</v>
      </c>
      <c r="C11697" s="115" t="s">
        <v>29289</v>
      </c>
      <c r="D11697" s="115" t="s">
        <v>2038</v>
      </c>
      <c r="E11697" s="115">
        <v>222.10419999999999</v>
      </c>
      <c r="F11697" s="674">
        <v>293.83600000000001</v>
      </c>
      <c r="G11697" s="674">
        <v>295.84500000000003</v>
      </c>
      <c r="H11697" s="115">
        <f t="shared" si="364"/>
        <v>1.0068371472522089</v>
      </c>
      <c r="I11697" s="115">
        <f t="shared" si="365"/>
        <v>223.62280000000001</v>
      </c>
    </row>
    <row r="11698" spans="1:9" hidden="1">
      <c r="A11698" s="115" t="s">
        <v>30386</v>
      </c>
      <c r="B11698" s="115" t="s">
        <v>30387</v>
      </c>
      <c r="C11698" s="115" t="s">
        <v>29292</v>
      </c>
      <c r="D11698" s="115" t="s">
        <v>2038</v>
      </c>
      <c r="E11698" s="115">
        <v>206.48519999999999</v>
      </c>
      <c r="F11698" s="674">
        <v>293.83600000000001</v>
      </c>
      <c r="G11698" s="674">
        <v>295.84500000000003</v>
      </c>
      <c r="H11698" s="115">
        <f t="shared" si="364"/>
        <v>1.0068371472522089</v>
      </c>
      <c r="I11698" s="115">
        <f t="shared" si="365"/>
        <v>207.89699999999999</v>
      </c>
    </row>
    <row r="11699" spans="1:9" hidden="1">
      <c r="A11699" s="115" t="s">
        <v>30388</v>
      </c>
      <c r="B11699" s="115" t="s">
        <v>30389</v>
      </c>
      <c r="C11699" s="115" t="s">
        <v>29295</v>
      </c>
      <c r="D11699" s="115" t="s">
        <v>2038</v>
      </c>
      <c r="E11699" s="115">
        <v>168.71870000000001</v>
      </c>
      <c r="F11699" s="674">
        <v>293.83600000000001</v>
      </c>
      <c r="G11699" s="674">
        <v>295.84500000000003</v>
      </c>
      <c r="H11699" s="115">
        <f t="shared" si="364"/>
        <v>1.0068371472522089</v>
      </c>
      <c r="I11699" s="115">
        <f t="shared" si="365"/>
        <v>169.8723</v>
      </c>
    </row>
    <row r="11700" spans="1:9" hidden="1">
      <c r="A11700" s="115" t="s">
        <v>30390</v>
      </c>
      <c r="B11700" s="115" t="s">
        <v>30391</v>
      </c>
      <c r="C11700" s="115" t="s">
        <v>29298</v>
      </c>
      <c r="D11700" s="115" t="s">
        <v>2038</v>
      </c>
      <c r="E11700" s="115">
        <v>152.37870000000001</v>
      </c>
      <c r="F11700" s="674">
        <v>293.83600000000001</v>
      </c>
      <c r="G11700" s="674">
        <v>295.84500000000003</v>
      </c>
      <c r="H11700" s="115">
        <f t="shared" si="364"/>
        <v>1.0068371472522089</v>
      </c>
      <c r="I11700" s="115">
        <f t="shared" si="365"/>
        <v>153.4205</v>
      </c>
    </row>
    <row r="11701" spans="1:9" hidden="1">
      <c r="A11701" s="115" t="s">
        <v>30392</v>
      </c>
      <c r="B11701" s="115" t="s">
        <v>30393</v>
      </c>
      <c r="C11701" s="115" t="s">
        <v>29301</v>
      </c>
      <c r="D11701" s="115" t="s">
        <v>2038</v>
      </c>
      <c r="E11701" s="115">
        <v>159.185</v>
      </c>
      <c r="F11701" s="674">
        <v>293.83600000000001</v>
      </c>
      <c r="G11701" s="674">
        <v>295.84500000000003</v>
      </c>
      <c r="H11701" s="115">
        <f t="shared" si="364"/>
        <v>1.0068371472522089</v>
      </c>
      <c r="I11701" s="115">
        <f t="shared" si="365"/>
        <v>160.27340000000001</v>
      </c>
    </row>
    <row r="11702" spans="1:9" hidden="1">
      <c r="A11702" s="115" t="s">
        <v>30394</v>
      </c>
      <c r="B11702" s="115" t="s">
        <v>30395</v>
      </c>
      <c r="C11702" s="115" t="s">
        <v>29304</v>
      </c>
      <c r="D11702" s="115" t="s">
        <v>2038</v>
      </c>
      <c r="E11702" s="115">
        <v>138.5187</v>
      </c>
      <c r="F11702" s="674">
        <v>293.83600000000001</v>
      </c>
      <c r="G11702" s="674">
        <v>295.84500000000003</v>
      </c>
      <c r="H11702" s="115">
        <f t="shared" si="364"/>
        <v>1.0068371472522089</v>
      </c>
      <c r="I11702" s="115">
        <f t="shared" si="365"/>
        <v>139.4658</v>
      </c>
    </row>
    <row r="11703" spans="1:9" hidden="1">
      <c r="A11703" s="115" t="s">
        <v>30396</v>
      </c>
      <c r="B11703" s="115" t="s">
        <v>30397</v>
      </c>
      <c r="C11703" s="115" t="s">
        <v>29307</v>
      </c>
      <c r="D11703" s="115" t="s">
        <v>1242</v>
      </c>
      <c r="E11703" s="115">
        <v>47.937600000000003</v>
      </c>
      <c r="F11703" s="674">
        <v>293.83600000000001</v>
      </c>
      <c r="G11703" s="674">
        <v>295.84500000000003</v>
      </c>
      <c r="H11703" s="115">
        <f t="shared" si="364"/>
        <v>1.0068371472522089</v>
      </c>
      <c r="I11703" s="115">
        <f t="shared" si="365"/>
        <v>48.2654</v>
      </c>
    </row>
    <row r="11704" spans="1:9" hidden="1">
      <c r="A11704" s="115" t="s">
        <v>30398</v>
      </c>
      <c r="B11704" s="115" t="s">
        <v>30399</v>
      </c>
      <c r="C11704" s="115" t="s">
        <v>29310</v>
      </c>
      <c r="D11704" s="115" t="s">
        <v>1242</v>
      </c>
      <c r="E11704" s="115">
        <v>45.0991</v>
      </c>
      <c r="F11704" s="674">
        <v>293.83600000000001</v>
      </c>
      <c r="G11704" s="674">
        <v>295.84500000000003</v>
      </c>
      <c r="H11704" s="115">
        <f t="shared" si="364"/>
        <v>1.0068371472522089</v>
      </c>
      <c r="I11704" s="115">
        <f t="shared" si="365"/>
        <v>45.407400000000003</v>
      </c>
    </row>
    <row r="11705" spans="1:9" hidden="1">
      <c r="A11705" s="115" t="s">
        <v>30400</v>
      </c>
      <c r="B11705" s="115" t="s">
        <v>30401</v>
      </c>
      <c r="C11705" s="115" t="s">
        <v>29313</v>
      </c>
      <c r="D11705" s="115" t="s">
        <v>1242</v>
      </c>
      <c r="E11705" s="115">
        <v>58.082900000000002</v>
      </c>
      <c r="F11705" s="674">
        <v>293.83600000000001</v>
      </c>
      <c r="G11705" s="674">
        <v>295.84500000000003</v>
      </c>
      <c r="H11705" s="115">
        <f t="shared" si="364"/>
        <v>1.0068371472522089</v>
      </c>
      <c r="I11705" s="115">
        <f t="shared" si="365"/>
        <v>58.48</v>
      </c>
    </row>
    <row r="11706" spans="1:9" hidden="1">
      <c r="A11706" s="115" t="s">
        <v>30402</v>
      </c>
      <c r="B11706" s="115" t="s">
        <v>30403</v>
      </c>
      <c r="C11706" s="115" t="s">
        <v>30404</v>
      </c>
      <c r="D11706" s="115" t="s">
        <v>1138</v>
      </c>
      <c r="E11706" s="115">
        <v>3601.8303000000001</v>
      </c>
      <c r="F11706" s="674">
        <v>293.83600000000001</v>
      </c>
      <c r="G11706" s="674">
        <v>295.84500000000003</v>
      </c>
      <c r="H11706" s="115">
        <f t="shared" si="364"/>
        <v>1.0068371472522089</v>
      </c>
      <c r="I11706" s="115">
        <f t="shared" si="365"/>
        <v>3626.4564999999998</v>
      </c>
    </row>
    <row r="11707" spans="1:9" hidden="1">
      <c r="A11707" s="115" t="s">
        <v>30405</v>
      </c>
      <c r="B11707" s="115" t="s">
        <v>30406</v>
      </c>
      <c r="C11707" s="115" t="s">
        <v>30407</v>
      </c>
      <c r="D11707" s="115" t="s">
        <v>1138</v>
      </c>
      <c r="E11707" s="115">
        <v>6010.8492999999999</v>
      </c>
      <c r="F11707" s="674">
        <v>293.83600000000001</v>
      </c>
      <c r="G11707" s="674">
        <v>295.84500000000003</v>
      </c>
      <c r="H11707" s="115">
        <f t="shared" si="364"/>
        <v>1.0068371472522089</v>
      </c>
      <c r="I11707" s="115">
        <f t="shared" si="365"/>
        <v>6051.9463999999998</v>
      </c>
    </row>
    <row r="11708" spans="1:9" hidden="1">
      <c r="A11708" s="115" t="s">
        <v>30408</v>
      </c>
      <c r="B11708" s="115" t="s">
        <v>30409</v>
      </c>
      <c r="C11708" s="115" t="s">
        <v>30410</v>
      </c>
      <c r="D11708" s="115" t="s">
        <v>1138</v>
      </c>
      <c r="E11708" s="115">
        <v>15448.043299999999</v>
      </c>
      <c r="F11708" s="674">
        <v>293.83600000000001</v>
      </c>
      <c r="G11708" s="674">
        <v>295.84500000000003</v>
      </c>
      <c r="H11708" s="115">
        <f t="shared" si="364"/>
        <v>1.0068371472522089</v>
      </c>
      <c r="I11708" s="115">
        <f t="shared" si="365"/>
        <v>15553.6638</v>
      </c>
    </row>
    <row r="11709" spans="1:9" hidden="1">
      <c r="A11709" s="115" t="s">
        <v>30411</v>
      </c>
      <c r="B11709" s="115" t="s">
        <v>30412</v>
      </c>
      <c r="C11709" s="115" t="s">
        <v>30413</v>
      </c>
      <c r="D11709" s="115" t="s">
        <v>1138</v>
      </c>
      <c r="E11709" s="115">
        <v>2441.5803000000001</v>
      </c>
      <c r="F11709" s="674">
        <v>293.83600000000001</v>
      </c>
      <c r="G11709" s="674">
        <v>295.84500000000003</v>
      </c>
      <c r="H11709" s="115">
        <f t="shared" si="364"/>
        <v>1.0068371472522089</v>
      </c>
      <c r="I11709" s="115">
        <f t="shared" si="365"/>
        <v>2458.2737000000002</v>
      </c>
    </row>
    <row r="11710" spans="1:9" hidden="1">
      <c r="A11710" s="115" t="s">
        <v>30414</v>
      </c>
      <c r="B11710" s="115" t="s">
        <v>30415</v>
      </c>
      <c r="C11710" s="115" t="s">
        <v>30416</v>
      </c>
      <c r="D11710" s="115" t="s">
        <v>1138</v>
      </c>
      <c r="E11710" s="115">
        <v>4582.0978999999998</v>
      </c>
      <c r="F11710" s="674">
        <v>293.83600000000001</v>
      </c>
      <c r="G11710" s="674">
        <v>295.84500000000003</v>
      </c>
      <c r="H11710" s="115">
        <f t="shared" si="364"/>
        <v>1.0068371472522089</v>
      </c>
      <c r="I11710" s="115">
        <f t="shared" si="365"/>
        <v>4613.4264000000003</v>
      </c>
    </row>
    <row r="11711" spans="1:9" hidden="1">
      <c r="A11711" s="115" t="s">
        <v>30417</v>
      </c>
      <c r="B11711" s="115" t="s">
        <v>30418</v>
      </c>
      <c r="C11711" s="115" t="s">
        <v>30419</v>
      </c>
      <c r="D11711" s="115" t="s">
        <v>1138</v>
      </c>
      <c r="E11711" s="115">
        <v>4582.0151999999998</v>
      </c>
      <c r="F11711" s="674">
        <v>293.83600000000001</v>
      </c>
      <c r="G11711" s="674">
        <v>295.84500000000003</v>
      </c>
      <c r="H11711" s="115">
        <f t="shared" si="364"/>
        <v>1.0068371472522089</v>
      </c>
      <c r="I11711" s="115">
        <f t="shared" si="365"/>
        <v>4613.3431</v>
      </c>
    </row>
    <row r="11712" spans="1:9" hidden="1">
      <c r="A11712" s="115" t="s">
        <v>30420</v>
      </c>
      <c r="B11712" s="115" t="s">
        <v>30421</v>
      </c>
      <c r="C11712" s="115" t="s">
        <v>30422</v>
      </c>
      <c r="D11712" s="115" t="s">
        <v>1138</v>
      </c>
      <c r="E11712" s="115">
        <v>4293.6602000000003</v>
      </c>
      <c r="F11712" s="674">
        <v>293.83600000000001</v>
      </c>
      <c r="G11712" s="674">
        <v>295.84500000000003</v>
      </c>
      <c r="H11712" s="115">
        <f t="shared" si="364"/>
        <v>1.0068371472522089</v>
      </c>
      <c r="I11712" s="115">
        <f t="shared" si="365"/>
        <v>4323.0165999999999</v>
      </c>
    </row>
    <row r="11713" spans="1:9" hidden="1">
      <c r="A11713" s="115" t="s">
        <v>30423</v>
      </c>
      <c r="B11713" s="115" t="s">
        <v>30424</v>
      </c>
      <c r="C11713" s="115" t="s">
        <v>30425</v>
      </c>
      <c r="D11713" s="115" t="s">
        <v>1138</v>
      </c>
      <c r="E11713" s="115">
        <v>5326.8422</v>
      </c>
      <c r="F11713" s="674">
        <v>293.83600000000001</v>
      </c>
      <c r="G11713" s="674">
        <v>295.84500000000003</v>
      </c>
      <c r="H11713" s="115">
        <f t="shared" si="364"/>
        <v>1.0068371472522089</v>
      </c>
      <c r="I11713" s="115">
        <f t="shared" si="365"/>
        <v>5363.2626</v>
      </c>
    </row>
    <row r="11714" spans="1:9" hidden="1">
      <c r="A11714" s="115" t="s">
        <v>30426</v>
      </c>
      <c r="B11714" s="115" t="s">
        <v>30427</v>
      </c>
      <c r="C11714" s="115" t="s">
        <v>30428</v>
      </c>
      <c r="D11714" s="115" t="s">
        <v>1138</v>
      </c>
      <c r="E11714" s="115">
        <v>5167.9111000000003</v>
      </c>
      <c r="F11714" s="674">
        <v>293.83600000000001</v>
      </c>
      <c r="G11714" s="674">
        <v>295.84500000000003</v>
      </c>
      <c r="H11714" s="115">
        <f t="shared" si="364"/>
        <v>1.0068371472522089</v>
      </c>
      <c r="I11714" s="115">
        <f t="shared" si="365"/>
        <v>5203.2448999999997</v>
      </c>
    </row>
    <row r="11715" spans="1:9" hidden="1">
      <c r="A11715" s="115" t="s">
        <v>30429</v>
      </c>
      <c r="B11715" s="115" t="s">
        <v>30430</v>
      </c>
      <c r="C11715" s="115" t="s">
        <v>30431</v>
      </c>
      <c r="D11715" s="115" t="s">
        <v>1138</v>
      </c>
      <c r="E11715" s="115">
        <v>8392.6589000000004</v>
      </c>
      <c r="F11715" s="674">
        <v>293.83600000000001</v>
      </c>
      <c r="G11715" s="674">
        <v>295.84500000000003</v>
      </c>
      <c r="H11715" s="115">
        <f t="shared" si="364"/>
        <v>1.0068371472522089</v>
      </c>
      <c r="I11715" s="115">
        <f t="shared" si="365"/>
        <v>8450.0406999999996</v>
      </c>
    </row>
    <row r="11716" spans="1:9" hidden="1">
      <c r="A11716" s="115" t="s">
        <v>30432</v>
      </c>
      <c r="B11716" s="115" t="s">
        <v>30433</v>
      </c>
      <c r="C11716" s="115" t="s">
        <v>30434</v>
      </c>
      <c r="D11716" s="115" t="s">
        <v>2038</v>
      </c>
      <c r="E11716" s="115">
        <v>357.89499999999998</v>
      </c>
      <c r="F11716" s="674">
        <v>293.83600000000001</v>
      </c>
      <c r="G11716" s="674">
        <v>295.84500000000003</v>
      </c>
      <c r="H11716" s="115">
        <f t="shared" si="364"/>
        <v>1.0068371472522089</v>
      </c>
      <c r="I11716" s="115">
        <f t="shared" si="365"/>
        <v>360.34199999999998</v>
      </c>
    </row>
    <row r="11717" spans="1:9" hidden="1">
      <c r="A11717" s="115" t="s">
        <v>30435</v>
      </c>
      <c r="B11717" s="115" t="s">
        <v>30436</v>
      </c>
      <c r="C11717" s="115" t="s">
        <v>30437</v>
      </c>
      <c r="D11717" s="115" t="s">
        <v>2038</v>
      </c>
      <c r="E11717" s="115">
        <v>449.70499999999998</v>
      </c>
      <c r="F11717" s="674">
        <v>293.83600000000001</v>
      </c>
      <c r="G11717" s="674">
        <v>295.84500000000003</v>
      </c>
      <c r="H11717" s="115">
        <f t="shared" ref="H11717:H11780" si="366">G11717/F11717</f>
        <v>1.0068371472522089</v>
      </c>
      <c r="I11717" s="115">
        <f t="shared" ref="I11717:I11780" si="367">ROUND(H11717*E11717,4)</f>
        <v>452.77969999999999</v>
      </c>
    </row>
    <row r="11718" spans="1:9" hidden="1">
      <c r="A11718" s="115" t="s">
        <v>30438</v>
      </c>
      <c r="B11718" s="115" t="s">
        <v>30439</v>
      </c>
      <c r="C11718" s="115" t="s">
        <v>30440</v>
      </c>
      <c r="D11718" s="115" t="s">
        <v>2038</v>
      </c>
      <c r="E11718" s="115">
        <v>325.66500000000002</v>
      </c>
      <c r="F11718" s="674">
        <v>293.83600000000001</v>
      </c>
      <c r="G11718" s="674">
        <v>295.84500000000003</v>
      </c>
      <c r="H11718" s="115">
        <f t="shared" si="366"/>
        <v>1.0068371472522089</v>
      </c>
      <c r="I11718" s="115">
        <f t="shared" si="367"/>
        <v>327.89159999999998</v>
      </c>
    </row>
    <row r="11719" spans="1:9" hidden="1">
      <c r="A11719" s="115" t="s">
        <v>30441</v>
      </c>
      <c r="B11719" s="115" t="s">
        <v>30442</v>
      </c>
      <c r="C11719" s="115" t="s">
        <v>30443</v>
      </c>
      <c r="D11719" s="115" t="s">
        <v>2038</v>
      </c>
      <c r="E11719" s="115">
        <v>303.88499999999999</v>
      </c>
      <c r="F11719" s="674">
        <v>293.83600000000001</v>
      </c>
      <c r="G11719" s="674">
        <v>295.84500000000003</v>
      </c>
      <c r="H11719" s="115">
        <f t="shared" si="366"/>
        <v>1.0068371472522089</v>
      </c>
      <c r="I11719" s="115">
        <f t="shared" si="367"/>
        <v>305.96269999999998</v>
      </c>
    </row>
    <row r="11720" spans="1:9" hidden="1">
      <c r="A11720" s="115" t="s">
        <v>30444</v>
      </c>
      <c r="B11720" s="115" t="s">
        <v>30445</v>
      </c>
      <c r="C11720" s="115" t="s">
        <v>30446</v>
      </c>
      <c r="D11720" s="115" t="s">
        <v>2038</v>
      </c>
      <c r="E11720" s="115">
        <v>397.04500000000002</v>
      </c>
      <c r="F11720" s="674">
        <v>293.83600000000001</v>
      </c>
      <c r="G11720" s="674">
        <v>295.84500000000003</v>
      </c>
      <c r="H11720" s="115">
        <f t="shared" si="366"/>
        <v>1.0068371472522089</v>
      </c>
      <c r="I11720" s="115">
        <f t="shared" si="367"/>
        <v>399.75970000000001</v>
      </c>
    </row>
    <row r="11721" spans="1:9" hidden="1">
      <c r="A11721" s="115" t="s">
        <v>30447</v>
      </c>
      <c r="B11721" s="115" t="s">
        <v>30448</v>
      </c>
      <c r="C11721" s="115" t="s">
        <v>30449</v>
      </c>
      <c r="D11721" s="115" t="s">
        <v>2038</v>
      </c>
      <c r="E11721" s="115">
        <v>320.815</v>
      </c>
      <c r="F11721" s="674">
        <v>293.83600000000001</v>
      </c>
      <c r="G11721" s="674">
        <v>295.84500000000003</v>
      </c>
      <c r="H11721" s="115">
        <f t="shared" si="366"/>
        <v>1.0068371472522089</v>
      </c>
      <c r="I11721" s="115">
        <f t="shared" si="367"/>
        <v>323.00850000000003</v>
      </c>
    </row>
    <row r="11722" spans="1:9" hidden="1">
      <c r="A11722" s="115" t="s">
        <v>30450</v>
      </c>
      <c r="B11722" s="115" t="s">
        <v>30451</v>
      </c>
      <c r="C11722" s="115" t="s">
        <v>30452</v>
      </c>
      <c r="D11722" s="115" t="s">
        <v>2038</v>
      </c>
      <c r="E11722" s="115">
        <v>700</v>
      </c>
      <c r="F11722" s="674">
        <v>293.83600000000001</v>
      </c>
      <c r="G11722" s="674">
        <v>295.84500000000003</v>
      </c>
      <c r="H11722" s="115">
        <f t="shared" si="366"/>
        <v>1.0068371472522089</v>
      </c>
      <c r="I11722" s="115">
        <f t="shared" si="367"/>
        <v>704.78599999999994</v>
      </c>
    </row>
    <row r="11723" spans="1:9" hidden="1">
      <c r="A11723" s="115" t="s">
        <v>30453</v>
      </c>
      <c r="B11723" s="115" t="s">
        <v>30454</v>
      </c>
      <c r="C11723" s="115" t="s">
        <v>30455</v>
      </c>
      <c r="D11723" s="115" t="s">
        <v>2038</v>
      </c>
      <c r="E11723" s="115">
        <v>1609.7639999999999</v>
      </c>
      <c r="F11723" s="674">
        <v>293.83600000000001</v>
      </c>
      <c r="G11723" s="674">
        <v>295.84500000000003</v>
      </c>
      <c r="H11723" s="115">
        <f t="shared" si="366"/>
        <v>1.0068371472522089</v>
      </c>
      <c r="I11723" s="115">
        <f t="shared" si="367"/>
        <v>1620.7701999999999</v>
      </c>
    </row>
    <row r="11724" spans="1:9" hidden="1">
      <c r="A11724" s="115" t="s">
        <v>30456</v>
      </c>
      <c r="B11724" s="115" t="s">
        <v>30457</v>
      </c>
      <c r="C11724" s="115" t="s">
        <v>30458</v>
      </c>
      <c r="D11724" s="115" t="s">
        <v>2038</v>
      </c>
      <c r="E11724" s="115">
        <v>1666.9636</v>
      </c>
      <c r="F11724" s="674">
        <v>293.83600000000001</v>
      </c>
      <c r="G11724" s="674">
        <v>295.84500000000003</v>
      </c>
      <c r="H11724" s="115">
        <f t="shared" si="366"/>
        <v>1.0068371472522089</v>
      </c>
      <c r="I11724" s="115">
        <f t="shared" si="367"/>
        <v>1678.3608999999999</v>
      </c>
    </row>
    <row r="11725" spans="1:9" hidden="1">
      <c r="A11725" s="115" t="s">
        <v>30459</v>
      </c>
      <c r="B11725" s="115" t="s">
        <v>30460</v>
      </c>
      <c r="C11725" s="115" t="s">
        <v>30461</v>
      </c>
      <c r="D11725" s="115" t="s">
        <v>2038</v>
      </c>
      <c r="E11725" s="115">
        <v>1751.6412</v>
      </c>
      <c r="F11725" s="674">
        <v>293.83600000000001</v>
      </c>
      <c r="G11725" s="674">
        <v>295.84500000000003</v>
      </c>
      <c r="H11725" s="115">
        <f t="shared" si="366"/>
        <v>1.0068371472522089</v>
      </c>
      <c r="I11725" s="115">
        <f t="shared" si="367"/>
        <v>1763.6174000000001</v>
      </c>
    </row>
    <row r="11726" spans="1:9" hidden="1">
      <c r="A11726" s="115" t="s">
        <v>30462</v>
      </c>
      <c r="B11726" s="115" t="s">
        <v>30463</v>
      </c>
      <c r="C11726" s="115" t="s">
        <v>30464</v>
      </c>
      <c r="D11726" s="115" t="s">
        <v>2038</v>
      </c>
      <c r="E11726" s="115">
        <v>1302.8713</v>
      </c>
      <c r="F11726" s="674">
        <v>293.83600000000001</v>
      </c>
      <c r="G11726" s="674">
        <v>295.84500000000003</v>
      </c>
      <c r="H11726" s="115">
        <f t="shared" si="366"/>
        <v>1.0068371472522089</v>
      </c>
      <c r="I11726" s="115">
        <f t="shared" si="367"/>
        <v>1311.7791999999999</v>
      </c>
    </row>
    <row r="11727" spans="1:9" hidden="1">
      <c r="A11727" s="115" t="s">
        <v>30465</v>
      </c>
      <c r="B11727" s="115" t="s">
        <v>30466</v>
      </c>
      <c r="C11727" s="115" t="s">
        <v>30467</v>
      </c>
      <c r="D11727" s="115" t="s">
        <v>2038</v>
      </c>
      <c r="E11727" s="115">
        <v>1392.5363</v>
      </c>
      <c r="F11727" s="674">
        <v>293.83600000000001</v>
      </c>
      <c r="G11727" s="674">
        <v>295.84500000000003</v>
      </c>
      <c r="H11727" s="115">
        <f t="shared" si="366"/>
        <v>1.0068371472522089</v>
      </c>
      <c r="I11727" s="115">
        <f t="shared" si="367"/>
        <v>1402.0572999999999</v>
      </c>
    </row>
    <row r="11728" spans="1:9" hidden="1">
      <c r="A11728" s="115" t="s">
        <v>30468</v>
      </c>
      <c r="B11728" s="115" t="s">
        <v>30469</v>
      </c>
      <c r="C11728" s="115" t="s">
        <v>30470</v>
      </c>
      <c r="D11728" s="115" t="s">
        <v>2038</v>
      </c>
      <c r="E11728" s="115">
        <v>1854.0400999999999</v>
      </c>
      <c r="F11728" s="674">
        <v>293.83600000000001</v>
      </c>
      <c r="G11728" s="674">
        <v>295.84500000000003</v>
      </c>
      <c r="H11728" s="115">
        <f t="shared" si="366"/>
        <v>1.0068371472522089</v>
      </c>
      <c r="I11728" s="115">
        <f t="shared" si="367"/>
        <v>1866.7164</v>
      </c>
    </row>
    <row r="11729" spans="1:9" hidden="1">
      <c r="A11729" s="115" t="s">
        <v>30471</v>
      </c>
      <c r="B11729" s="115" t="s">
        <v>30472</v>
      </c>
      <c r="C11729" s="115" t="s">
        <v>30473</v>
      </c>
      <c r="D11729" s="115" t="s">
        <v>2038</v>
      </c>
      <c r="E11729" s="115">
        <v>2396.3416999999999</v>
      </c>
      <c r="F11729" s="674">
        <v>293.83600000000001</v>
      </c>
      <c r="G11729" s="674">
        <v>295.84500000000003</v>
      </c>
      <c r="H11729" s="115">
        <f t="shared" si="366"/>
        <v>1.0068371472522089</v>
      </c>
      <c r="I11729" s="115">
        <f t="shared" si="367"/>
        <v>2412.7258000000002</v>
      </c>
    </row>
    <row r="11730" spans="1:9" hidden="1">
      <c r="A11730" s="115" t="s">
        <v>30474</v>
      </c>
      <c r="B11730" s="115" t="s">
        <v>30475</v>
      </c>
      <c r="C11730" s="115" t="s">
        <v>30476</v>
      </c>
      <c r="D11730" s="115" t="s">
        <v>2038</v>
      </c>
      <c r="E11730" s="115">
        <v>2303.3960999999999</v>
      </c>
      <c r="F11730" s="674">
        <v>293.83600000000001</v>
      </c>
      <c r="G11730" s="674">
        <v>295.84500000000003</v>
      </c>
      <c r="H11730" s="115">
        <f t="shared" si="366"/>
        <v>1.0068371472522089</v>
      </c>
      <c r="I11730" s="115">
        <f t="shared" si="367"/>
        <v>2319.1448</v>
      </c>
    </row>
    <row r="11731" spans="1:9" hidden="1">
      <c r="A11731" s="115" t="s">
        <v>30477</v>
      </c>
      <c r="B11731" s="115" t="s">
        <v>30478</v>
      </c>
      <c r="C11731" s="115" t="s">
        <v>30479</v>
      </c>
      <c r="D11731" s="115" t="s">
        <v>2038</v>
      </c>
      <c r="E11731" s="115">
        <v>3130.2950000000001</v>
      </c>
      <c r="F11731" s="674">
        <v>293.83600000000001</v>
      </c>
      <c r="G11731" s="674">
        <v>295.84500000000003</v>
      </c>
      <c r="H11731" s="115">
        <f t="shared" si="366"/>
        <v>1.0068371472522089</v>
      </c>
      <c r="I11731" s="115">
        <f t="shared" si="367"/>
        <v>3151.6972999999998</v>
      </c>
    </row>
    <row r="11732" spans="1:9" hidden="1">
      <c r="A11732" s="115" t="s">
        <v>30480</v>
      </c>
      <c r="B11732" s="115" t="s">
        <v>30481</v>
      </c>
      <c r="C11732" s="115" t="s">
        <v>30482</v>
      </c>
      <c r="D11732" s="115" t="s">
        <v>2038</v>
      </c>
      <c r="E11732" s="115">
        <v>1213.9976999999999</v>
      </c>
      <c r="F11732" s="674">
        <v>293.83600000000001</v>
      </c>
      <c r="G11732" s="674">
        <v>295.84500000000003</v>
      </c>
      <c r="H11732" s="115">
        <f t="shared" si="366"/>
        <v>1.0068371472522089</v>
      </c>
      <c r="I11732" s="115">
        <f t="shared" si="367"/>
        <v>1222.298</v>
      </c>
    </row>
    <row r="11733" spans="1:9" hidden="1">
      <c r="A11733" s="115" t="s">
        <v>30483</v>
      </c>
      <c r="B11733" s="115" t="s">
        <v>30484</v>
      </c>
      <c r="C11733" s="115" t="s">
        <v>30485</v>
      </c>
      <c r="D11733" s="115" t="s">
        <v>2038</v>
      </c>
      <c r="E11733" s="115">
        <v>1519.1003000000001</v>
      </c>
      <c r="F11733" s="674">
        <v>293.83600000000001</v>
      </c>
      <c r="G11733" s="674">
        <v>295.84500000000003</v>
      </c>
      <c r="H11733" s="115">
        <f t="shared" si="366"/>
        <v>1.0068371472522089</v>
      </c>
      <c r="I11733" s="115">
        <f t="shared" si="367"/>
        <v>1529.4866</v>
      </c>
    </row>
    <row r="11734" spans="1:9" hidden="1">
      <c r="A11734" s="115" t="s">
        <v>30486</v>
      </c>
      <c r="B11734" s="115" t="s">
        <v>30487</v>
      </c>
      <c r="C11734" s="115" t="s">
        <v>30488</v>
      </c>
      <c r="D11734" s="115" t="s">
        <v>2038</v>
      </c>
      <c r="E11734" s="115">
        <v>803.16669999999999</v>
      </c>
      <c r="F11734" s="674">
        <v>293.83600000000001</v>
      </c>
      <c r="G11734" s="674">
        <v>295.84500000000003</v>
      </c>
      <c r="H11734" s="115">
        <f t="shared" si="366"/>
        <v>1.0068371472522089</v>
      </c>
      <c r="I11734" s="115">
        <f t="shared" si="367"/>
        <v>808.65809999999999</v>
      </c>
    </row>
    <row r="11735" spans="1:9" hidden="1">
      <c r="A11735" s="115" t="s">
        <v>30489</v>
      </c>
      <c r="B11735" s="115" t="s">
        <v>30490</v>
      </c>
      <c r="C11735" s="115" t="s">
        <v>30491</v>
      </c>
      <c r="D11735" s="115" t="s">
        <v>2038</v>
      </c>
      <c r="E11735" s="115">
        <v>2173.1208999999999</v>
      </c>
      <c r="F11735" s="674">
        <v>293.83600000000001</v>
      </c>
      <c r="G11735" s="674">
        <v>295.84500000000003</v>
      </c>
      <c r="H11735" s="115">
        <f t="shared" si="366"/>
        <v>1.0068371472522089</v>
      </c>
      <c r="I11735" s="115">
        <f t="shared" si="367"/>
        <v>2187.9787999999999</v>
      </c>
    </row>
    <row r="11736" spans="1:9" hidden="1">
      <c r="A11736" s="115" t="s">
        <v>30492</v>
      </c>
      <c r="B11736" s="115" t="s">
        <v>30493</v>
      </c>
      <c r="C11736" s="115" t="s">
        <v>30494</v>
      </c>
      <c r="D11736" s="115" t="s">
        <v>2038</v>
      </c>
      <c r="E11736" s="115">
        <v>1079.8386</v>
      </c>
      <c r="F11736" s="674">
        <v>293.83600000000001</v>
      </c>
      <c r="G11736" s="674">
        <v>295.84500000000003</v>
      </c>
      <c r="H11736" s="115">
        <f t="shared" si="366"/>
        <v>1.0068371472522089</v>
      </c>
      <c r="I11736" s="115">
        <f t="shared" si="367"/>
        <v>1087.2216000000001</v>
      </c>
    </row>
    <row r="11737" spans="1:9" hidden="1">
      <c r="A11737" s="115" t="s">
        <v>30495</v>
      </c>
      <c r="B11737" s="115" t="s">
        <v>30496</v>
      </c>
      <c r="C11737" s="115" t="s">
        <v>30497</v>
      </c>
      <c r="D11737" s="115" t="s">
        <v>1138</v>
      </c>
      <c r="E11737" s="115">
        <v>1234.4914000000001</v>
      </c>
      <c r="F11737" s="674">
        <v>293.83600000000001</v>
      </c>
      <c r="G11737" s="674">
        <v>295.84500000000003</v>
      </c>
      <c r="H11737" s="115">
        <f t="shared" si="366"/>
        <v>1.0068371472522089</v>
      </c>
      <c r="I11737" s="115">
        <f t="shared" si="367"/>
        <v>1242.9318000000001</v>
      </c>
    </row>
    <row r="11738" spans="1:9" hidden="1">
      <c r="A11738" s="115" t="s">
        <v>30498</v>
      </c>
      <c r="B11738" s="115" t="s">
        <v>30499</v>
      </c>
      <c r="C11738" s="115" t="s">
        <v>30500</v>
      </c>
      <c r="D11738" s="115" t="s">
        <v>1138</v>
      </c>
      <c r="E11738" s="115">
        <v>626.8501</v>
      </c>
      <c r="F11738" s="674">
        <v>293.83600000000001</v>
      </c>
      <c r="G11738" s="674">
        <v>295.84500000000003</v>
      </c>
      <c r="H11738" s="115">
        <f t="shared" si="366"/>
        <v>1.0068371472522089</v>
      </c>
      <c r="I11738" s="115">
        <f t="shared" si="367"/>
        <v>631.13599999999997</v>
      </c>
    </row>
    <row r="11739" spans="1:9" hidden="1">
      <c r="A11739" s="115" t="s">
        <v>30501</v>
      </c>
      <c r="B11739" s="115" t="s">
        <v>30502</v>
      </c>
      <c r="C11739" s="115" t="s">
        <v>30503</v>
      </c>
      <c r="D11739" s="115" t="s">
        <v>1138</v>
      </c>
      <c r="E11739" s="115">
        <v>701.57960000000003</v>
      </c>
      <c r="F11739" s="674">
        <v>293.83600000000001</v>
      </c>
      <c r="G11739" s="674">
        <v>295.84500000000003</v>
      </c>
      <c r="H11739" s="115">
        <f t="shared" si="366"/>
        <v>1.0068371472522089</v>
      </c>
      <c r="I11739" s="115">
        <f t="shared" si="367"/>
        <v>706.37639999999999</v>
      </c>
    </row>
    <row r="11740" spans="1:9" hidden="1">
      <c r="A11740" s="115" t="s">
        <v>30504</v>
      </c>
      <c r="B11740" s="115" t="s">
        <v>30505</v>
      </c>
      <c r="C11740" s="115" t="s">
        <v>30506</v>
      </c>
      <c r="D11740" s="115" t="s">
        <v>2038</v>
      </c>
      <c r="E11740" s="115">
        <v>672.82870000000003</v>
      </c>
      <c r="F11740" s="674">
        <v>293.83600000000001</v>
      </c>
      <c r="G11740" s="674">
        <v>295.84500000000003</v>
      </c>
      <c r="H11740" s="115">
        <f t="shared" si="366"/>
        <v>1.0068371472522089</v>
      </c>
      <c r="I11740" s="115">
        <f t="shared" si="367"/>
        <v>677.4289</v>
      </c>
    </row>
    <row r="11741" spans="1:9" hidden="1">
      <c r="A11741" s="115" t="s">
        <v>30507</v>
      </c>
      <c r="B11741" s="115" t="s">
        <v>30508</v>
      </c>
      <c r="C11741" s="115" t="s">
        <v>30509</v>
      </c>
      <c r="D11741" s="115" t="s">
        <v>2038</v>
      </c>
      <c r="E11741" s="115">
        <v>1845.1573000000001</v>
      </c>
      <c r="F11741" s="674">
        <v>293.83600000000001</v>
      </c>
      <c r="G11741" s="674">
        <v>295.84500000000003</v>
      </c>
      <c r="H11741" s="115">
        <f t="shared" si="366"/>
        <v>1.0068371472522089</v>
      </c>
      <c r="I11741" s="115">
        <f t="shared" si="367"/>
        <v>1857.7728999999999</v>
      </c>
    </row>
    <row r="11742" spans="1:9" hidden="1">
      <c r="A11742" s="115" t="s">
        <v>30510</v>
      </c>
      <c r="B11742" s="115" t="s">
        <v>30511</v>
      </c>
      <c r="C11742" s="115" t="s">
        <v>30512</v>
      </c>
      <c r="D11742" s="115" t="s">
        <v>2038</v>
      </c>
      <c r="E11742" s="115">
        <v>997.7337</v>
      </c>
      <c r="F11742" s="674">
        <v>293.83600000000001</v>
      </c>
      <c r="G11742" s="674">
        <v>295.84500000000003</v>
      </c>
      <c r="H11742" s="115">
        <f t="shared" si="366"/>
        <v>1.0068371472522089</v>
      </c>
      <c r="I11742" s="115">
        <f t="shared" si="367"/>
        <v>1004.5554</v>
      </c>
    </row>
    <row r="11743" spans="1:9" hidden="1">
      <c r="A11743" s="115" t="s">
        <v>30513</v>
      </c>
      <c r="B11743" s="115" t="s">
        <v>30514</v>
      </c>
      <c r="C11743" s="115" t="s">
        <v>30515</v>
      </c>
      <c r="D11743" s="115" t="s">
        <v>2038</v>
      </c>
      <c r="E11743" s="115">
        <v>843.84720000000004</v>
      </c>
      <c r="F11743" s="674">
        <v>293.83600000000001</v>
      </c>
      <c r="G11743" s="674">
        <v>295.84500000000003</v>
      </c>
      <c r="H11743" s="115">
        <f t="shared" si="366"/>
        <v>1.0068371472522089</v>
      </c>
      <c r="I11743" s="115">
        <f t="shared" si="367"/>
        <v>849.61670000000004</v>
      </c>
    </row>
    <row r="11744" spans="1:9" hidden="1">
      <c r="A11744" s="115" t="s">
        <v>30516</v>
      </c>
      <c r="B11744" s="115" t="s">
        <v>30517</v>
      </c>
      <c r="C11744" s="115" t="s">
        <v>30518</v>
      </c>
      <c r="D11744" s="115" t="s">
        <v>2038</v>
      </c>
      <c r="E11744" s="115">
        <v>664.46550000000002</v>
      </c>
      <c r="F11744" s="674">
        <v>293.83600000000001</v>
      </c>
      <c r="G11744" s="674">
        <v>295.84500000000003</v>
      </c>
      <c r="H11744" s="115">
        <f t="shared" si="366"/>
        <v>1.0068371472522089</v>
      </c>
      <c r="I11744" s="115">
        <f t="shared" si="367"/>
        <v>669.00850000000003</v>
      </c>
    </row>
    <row r="11745" spans="1:9" hidden="1">
      <c r="A11745" s="115" t="s">
        <v>30519</v>
      </c>
      <c r="B11745" s="115" t="s">
        <v>30520</v>
      </c>
      <c r="C11745" s="115" t="s">
        <v>30521</v>
      </c>
      <c r="D11745" s="115" t="s">
        <v>2038</v>
      </c>
      <c r="E11745" s="115">
        <v>689.01919999999996</v>
      </c>
      <c r="F11745" s="674">
        <v>293.83600000000001</v>
      </c>
      <c r="G11745" s="674">
        <v>295.84500000000003</v>
      </c>
      <c r="H11745" s="115">
        <f t="shared" si="366"/>
        <v>1.0068371472522089</v>
      </c>
      <c r="I11745" s="115">
        <f t="shared" si="367"/>
        <v>693.73009999999999</v>
      </c>
    </row>
    <row r="11746" spans="1:9" hidden="1">
      <c r="A11746" s="115" t="s">
        <v>30522</v>
      </c>
      <c r="B11746" s="115" t="s">
        <v>30523</v>
      </c>
      <c r="C11746" s="115" t="s">
        <v>30524</v>
      </c>
      <c r="D11746" s="115" t="s">
        <v>2038</v>
      </c>
      <c r="E11746" s="115">
        <v>730.11860000000001</v>
      </c>
      <c r="F11746" s="674">
        <v>293.83600000000001</v>
      </c>
      <c r="G11746" s="674">
        <v>295.84500000000003</v>
      </c>
      <c r="H11746" s="115">
        <f t="shared" si="366"/>
        <v>1.0068371472522089</v>
      </c>
      <c r="I11746" s="115">
        <f t="shared" si="367"/>
        <v>735.1105</v>
      </c>
    </row>
    <row r="11747" spans="1:9" hidden="1">
      <c r="A11747" s="115" t="s">
        <v>30525</v>
      </c>
      <c r="B11747" s="115" t="s">
        <v>30526</v>
      </c>
      <c r="C11747" s="115" t="s">
        <v>30527</v>
      </c>
      <c r="D11747" s="115" t="s">
        <v>1242</v>
      </c>
      <c r="E11747" s="115">
        <v>963.55610000000001</v>
      </c>
      <c r="F11747" s="674">
        <v>293.83600000000001</v>
      </c>
      <c r="G11747" s="674">
        <v>295.84500000000003</v>
      </c>
      <c r="H11747" s="115">
        <f t="shared" si="366"/>
        <v>1.0068371472522089</v>
      </c>
      <c r="I11747" s="115">
        <f t="shared" si="367"/>
        <v>970.14409999999998</v>
      </c>
    </row>
    <row r="11748" spans="1:9" hidden="1">
      <c r="A11748" s="115" t="s">
        <v>30528</v>
      </c>
      <c r="B11748" s="115" t="s">
        <v>30529</v>
      </c>
      <c r="C11748" s="115" t="s">
        <v>30530</v>
      </c>
      <c r="D11748" s="115" t="s">
        <v>1242</v>
      </c>
      <c r="E11748" s="115">
        <v>1206.1333</v>
      </c>
      <c r="F11748" s="674">
        <v>293.83600000000001</v>
      </c>
      <c r="G11748" s="674">
        <v>295.84500000000003</v>
      </c>
      <c r="H11748" s="115">
        <f t="shared" si="366"/>
        <v>1.0068371472522089</v>
      </c>
      <c r="I11748" s="115">
        <f t="shared" si="367"/>
        <v>1214.3797999999999</v>
      </c>
    </row>
    <row r="11749" spans="1:9" hidden="1">
      <c r="A11749" s="115" t="s">
        <v>30531</v>
      </c>
      <c r="B11749" s="115" t="s">
        <v>30532</v>
      </c>
      <c r="C11749" s="115" t="s">
        <v>30533</v>
      </c>
      <c r="D11749" s="115" t="s">
        <v>1242</v>
      </c>
      <c r="E11749" s="115">
        <v>997.7337</v>
      </c>
      <c r="F11749" s="674">
        <v>293.83600000000001</v>
      </c>
      <c r="G11749" s="674">
        <v>295.84500000000003</v>
      </c>
      <c r="H11749" s="115">
        <f t="shared" si="366"/>
        <v>1.0068371472522089</v>
      </c>
      <c r="I11749" s="115">
        <f t="shared" si="367"/>
        <v>1004.5554</v>
      </c>
    </row>
    <row r="11750" spans="1:9" hidden="1">
      <c r="A11750" s="115" t="s">
        <v>30534</v>
      </c>
      <c r="B11750" s="115" t="s">
        <v>30535</v>
      </c>
      <c r="C11750" s="115" t="s">
        <v>30536</v>
      </c>
      <c r="D11750" s="115" t="s">
        <v>1242</v>
      </c>
      <c r="E11750" s="115">
        <v>367.30459999999999</v>
      </c>
      <c r="F11750" s="674">
        <v>293.83600000000001</v>
      </c>
      <c r="G11750" s="674">
        <v>295.84500000000003</v>
      </c>
      <c r="H11750" s="115">
        <f t="shared" si="366"/>
        <v>1.0068371472522089</v>
      </c>
      <c r="I11750" s="115">
        <f t="shared" si="367"/>
        <v>369.8159</v>
      </c>
    </row>
    <row r="11751" spans="1:9" hidden="1">
      <c r="A11751" s="115" t="s">
        <v>30537</v>
      </c>
      <c r="B11751" s="115" t="s">
        <v>30538</v>
      </c>
      <c r="C11751" s="115" t="s">
        <v>30539</v>
      </c>
      <c r="D11751" s="115" t="s">
        <v>1242</v>
      </c>
      <c r="E11751" s="115">
        <v>163.65180000000001</v>
      </c>
      <c r="F11751" s="674">
        <v>293.83600000000001</v>
      </c>
      <c r="G11751" s="674">
        <v>295.84500000000003</v>
      </c>
      <c r="H11751" s="115">
        <f t="shared" si="366"/>
        <v>1.0068371472522089</v>
      </c>
      <c r="I11751" s="115">
        <f t="shared" si="367"/>
        <v>164.77070000000001</v>
      </c>
    </row>
    <row r="11752" spans="1:9" hidden="1">
      <c r="A11752" s="115" t="s">
        <v>30540</v>
      </c>
      <c r="B11752" s="115" t="s">
        <v>30541</v>
      </c>
      <c r="C11752" s="115" t="s">
        <v>30542</v>
      </c>
      <c r="D11752" s="115" t="s">
        <v>2038</v>
      </c>
      <c r="E11752" s="115">
        <v>1229.9342999999999</v>
      </c>
      <c r="F11752" s="674">
        <v>293.83600000000001</v>
      </c>
      <c r="G11752" s="674">
        <v>295.84500000000003</v>
      </c>
      <c r="H11752" s="115">
        <f t="shared" si="366"/>
        <v>1.0068371472522089</v>
      </c>
      <c r="I11752" s="115">
        <f t="shared" si="367"/>
        <v>1238.3434999999999</v>
      </c>
    </row>
    <row r="11753" spans="1:9" hidden="1">
      <c r="A11753" s="115" t="s">
        <v>30543</v>
      </c>
      <c r="B11753" s="115" t="s">
        <v>30544</v>
      </c>
      <c r="C11753" s="115" t="s">
        <v>30545</v>
      </c>
      <c r="D11753" s="115" t="s">
        <v>2038</v>
      </c>
      <c r="E11753" s="115">
        <v>641.32119999999998</v>
      </c>
      <c r="F11753" s="674">
        <v>293.83600000000001</v>
      </c>
      <c r="G11753" s="674">
        <v>295.84500000000003</v>
      </c>
      <c r="H11753" s="115">
        <f t="shared" si="366"/>
        <v>1.0068371472522089</v>
      </c>
      <c r="I11753" s="115">
        <f t="shared" si="367"/>
        <v>645.70600000000002</v>
      </c>
    </row>
    <row r="11754" spans="1:9" hidden="1">
      <c r="A11754" s="115" t="s">
        <v>30546</v>
      </c>
      <c r="B11754" s="115" t="s">
        <v>30547</v>
      </c>
      <c r="C11754" s="115" t="s">
        <v>30548</v>
      </c>
      <c r="D11754" s="115" t="s">
        <v>1242</v>
      </c>
      <c r="E11754" s="115">
        <v>560.55520000000001</v>
      </c>
      <c r="F11754" s="674">
        <v>293.83600000000001</v>
      </c>
      <c r="G11754" s="674">
        <v>295.84500000000003</v>
      </c>
      <c r="H11754" s="115">
        <f t="shared" si="366"/>
        <v>1.0068371472522089</v>
      </c>
      <c r="I11754" s="115">
        <f t="shared" si="367"/>
        <v>564.38779999999997</v>
      </c>
    </row>
    <row r="11755" spans="1:9" hidden="1">
      <c r="A11755" s="115" t="s">
        <v>30549</v>
      </c>
      <c r="B11755" s="115" t="s">
        <v>30550</v>
      </c>
      <c r="C11755" s="115" t="s">
        <v>30551</v>
      </c>
      <c r="D11755" s="115" t="s">
        <v>2038</v>
      </c>
      <c r="E11755" s="115">
        <v>758.4896</v>
      </c>
      <c r="F11755" s="674">
        <v>293.83600000000001</v>
      </c>
      <c r="G11755" s="674">
        <v>295.84500000000003</v>
      </c>
      <c r="H11755" s="115">
        <f t="shared" si="366"/>
        <v>1.0068371472522089</v>
      </c>
      <c r="I11755" s="115">
        <f t="shared" si="367"/>
        <v>763.67550000000006</v>
      </c>
    </row>
    <row r="11756" spans="1:9" hidden="1">
      <c r="A11756" s="115" t="s">
        <v>30552</v>
      </c>
      <c r="B11756" s="115" t="s">
        <v>30553</v>
      </c>
      <c r="C11756" s="115" t="s">
        <v>30554</v>
      </c>
      <c r="D11756" s="115" t="s">
        <v>2038</v>
      </c>
      <c r="E11756" s="115">
        <v>782.56849999999997</v>
      </c>
      <c r="F11756" s="674">
        <v>293.83600000000001</v>
      </c>
      <c r="G11756" s="674">
        <v>295.84500000000003</v>
      </c>
      <c r="H11756" s="115">
        <f t="shared" si="366"/>
        <v>1.0068371472522089</v>
      </c>
      <c r="I11756" s="115">
        <f t="shared" si="367"/>
        <v>787.91899999999998</v>
      </c>
    </row>
    <row r="11757" spans="1:9" hidden="1">
      <c r="A11757" s="115" t="s">
        <v>30555</v>
      </c>
      <c r="B11757" s="115" t="s">
        <v>30556</v>
      </c>
      <c r="C11757" s="115" t="s">
        <v>30557</v>
      </c>
      <c r="D11757" s="115" t="s">
        <v>1138</v>
      </c>
      <c r="E11757" s="115">
        <v>515.74239999999998</v>
      </c>
      <c r="F11757" s="674">
        <v>293.83600000000001</v>
      </c>
      <c r="G11757" s="674">
        <v>295.84500000000003</v>
      </c>
      <c r="H11757" s="115">
        <f t="shared" si="366"/>
        <v>1.0068371472522089</v>
      </c>
      <c r="I11757" s="115">
        <f t="shared" si="367"/>
        <v>519.26859999999999</v>
      </c>
    </row>
    <row r="11758" spans="1:9" hidden="1">
      <c r="A11758" s="115" t="s">
        <v>30558</v>
      </c>
      <c r="B11758" s="115" t="s">
        <v>30559</v>
      </c>
      <c r="C11758" s="115" t="s">
        <v>30560</v>
      </c>
      <c r="D11758" s="115" t="s">
        <v>2038</v>
      </c>
      <c r="E11758" s="115">
        <v>524.05119999999999</v>
      </c>
      <c r="F11758" s="674">
        <v>293.83600000000001</v>
      </c>
      <c r="G11758" s="674">
        <v>295.84500000000003</v>
      </c>
      <c r="H11758" s="115">
        <f t="shared" si="366"/>
        <v>1.0068371472522089</v>
      </c>
      <c r="I11758" s="115">
        <f t="shared" si="367"/>
        <v>527.63419999999996</v>
      </c>
    </row>
    <row r="11759" spans="1:9" hidden="1">
      <c r="A11759" s="115" t="s">
        <v>30561</v>
      </c>
      <c r="B11759" s="115" t="s">
        <v>30562</v>
      </c>
      <c r="C11759" s="115" t="s">
        <v>30563</v>
      </c>
      <c r="D11759" s="115" t="s">
        <v>2038</v>
      </c>
      <c r="E11759" s="115">
        <v>533.88350000000003</v>
      </c>
      <c r="F11759" s="674">
        <v>293.83600000000001</v>
      </c>
      <c r="G11759" s="674">
        <v>295.84500000000003</v>
      </c>
      <c r="H11759" s="115">
        <f t="shared" si="366"/>
        <v>1.0068371472522089</v>
      </c>
      <c r="I11759" s="115">
        <f t="shared" si="367"/>
        <v>537.53369999999995</v>
      </c>
    </row>
    <row r="11760" spans="1:9" hidden="1">
      <c r="A11760" s="115" t="s">
        <v>30564</v>
      </c>
      <c r="B11760" s="115" t="s">
        <v>30565</v>
      </c>
      <c r="C11760" s="115" t="s">
        <v>30566</v>
      </c>
      <c r="D11760" s="115" t="s">
        <v>2038</v>
      </c>
      <c r="E11760" s="115">
        <v>480.31970000000001</v>
      </c>
      <c r="F11760" s="674">
        <v>293.83600000000001</v>
      </c>
      <c r="G11760" s="674">
        <v>295.84500000000003</v>
      </c>
      <c r="H11760" s="115">
        <f t="shared" si="366"/>
        <v>1.0068371472522089</v>
      </c>
      <c r="I11760" s="115">
        <f t="shared" si="367"/>
        <v>483.6037</v>
      </c>
    </row>
    <row r="11761" spans="1:9" hidden="1">
      <c r="A11761" s="115" t="s">
        <v>30567</v>
      </c>
      <c r="B11761" s="115" t="s">
        <v>30568</v>
      </c>
      <c r="C11761" s="115" t="s">
        <v>30569</v>
      </c>
      <c r="D11761" s="115" t="s">
        <v>2038</v>
      </c>
      <c r="E11761" s="115">
        <v>528.89400000000001</v>
      </c>
      <c r="F11761" s="674">
        <v>293.83600000000001</v>
      </c>
      <c r="G11761" s="674">
        <v>295.84500000000003</v>
      </c>
      <c r="H11761" s="115">
        <f t="shared" si="366"/>
        <v>1.0068371472522089</v>
      </c>
      <c r="I11761" s="115">
        <f t="shared" si="367"/>
        <v>532.51009999999997</v>
      </c>
    </row>
    <row r="11762" spans="1:9" hidden="1">
      <c r="A11762" s="115" t="s">
        <v>30570</v>
      </c>
      <c r="B11762" s="115" t="s">
        <v>30571</v>
      </c>
      <c r="C11762" s="115" t="s">
        <v>30572</v>
      </c>
      <c r="D11762" s="115" t="s">
        <v>2038</v>
      </c>
      <c r="E11762" s="115">
        <v>896.5027</v>
      </c>
      <c r="F11762" s="674">
        <v>293.83600000000001</v>
      </c>
      <c r="G11762" s="674">
        <v>295.84500000000003</v>
      </c>
      <c r="H11762" s="115">
        <f t="shared" si="366"/>
        <v>1.0068371472522089</v>
      </c>
      <c r="I11762" s="115">
        <f t="shared" si="367"/>
        <v>902.63220000000001</v>
      </c>
    </row>
    <row r="11763" spans="1:9" hidden="1">
      <c r="A11763" s="115" t="s">
        <v>30573</v>
      </c>
      <c r="B11763" s="115" t="s">
        <v>30574</v>
      </c>
      <c r="C11763" s="115" t="s">
        <v>30575</v>
      </c>
      <c r="D11763" s="115" t="s">
        <v>2038</v>
      </c>
      <c r="E11763" s="115">
        <v>642.62519999999995</v>
      </c>
      <c r="F11763" s="674">
        <v>293.83600000000001</v>
      </c>
      <c r="G11763" s="674">
        <v>295.84500000000003</v>
      </c>
      <c r="H11763" s="115">
        <f t="shared" si="366"/>
        <v>1.0068371472522089</v>
      </c>
      <c r="I11763" s="115">
        <f t="shared" si="367"/>
        <v>647.01890000000003</v>
      </c>
    </row>
    <row r="11764" spans="1:9" hidden="1">
      <c r="A11764" s="115" t="s">
        <v>30576</v>
      </c>
      <c r="B11764" s="115" t="s">
        <v>30577</v>
      </c>
      <c r="C11764" s="115" t="s">
        <v>30578</v>
      </c>
      <c r="D11764" s="115" t="s">
        <v>2038</v>
      </c>
      <c r="E11764" s="115">
        <v>638.51620000000003</v>
      </c>
      <c r="F11764" s="674">
        <v>293.83600000000001</v>
      </c>
      <c r="G11764" s="674">
        <v>295.84500000000003</v>
      </c>
      <c r="H11764" s="115">
        <f t="shared" si="366"/>
        <v>1.0068371472522089</v>
      </c>
      <c r="I11764" s="115">
        <f t="shared" si="367"/>
        <v>642.8818</v>
      </c>
    </row>
    <row r="11765" spans="1:9" hidden="1">
      <c r="A11765" s="115" t="s">
        <v>30579</v>
      </c>
      <c r="B11765" s="115" t="s">
        <v>30580</v>
      </c>
      <c r="C11765" s="115" t="s">
        <v>30581</v>
      </c>
      <c r="D11765" s="115" t="s">
        <v>2038</v>
      </c>
      <c r="E11765" s="115">
        <v>444.10739999999998</v>
      </c>
      <c r="F11765" s="674">
        <v>293.83600000000001</v>
      </c>
      <c r="G11765" s="674">
        <v>295.84500000000003</v>
      </c>
      <c r="H11765" s="115">
        <f t="shared" si="366"/>
        <v>1.0068371472522089</v>
      </c>
      <c r="I11765" s="115">
        <f t="shared" si="367"/>
        <v>447.1438</v>
      </c>
    </row>
    <row r="11766" spans="1:9" hidden="1">
      <c r="A11766" s="115" t="s">
        <v>30582</v>
      </c>
      <c r="B11766" s="115" t="s">
        <v>30583</v>
      </c>
      <c r="C11766" s="115" t="s">
        <v>30584</v>
      </c>
      <c r="D11766" s="115" t="s">
        <v>2038</v>
      </c>
      <c r="E11766" s="115">
        <v>512.69839999999999</v>
      </c>
      <c r="F11766" s="674">
        <v>293.83600000000001</v>
      </c>
      <c r="G11766" s="674">
        <v>295.84500000000003</v>
      </c>
      <c r="H11766" s="115">
        <f t="shared" si="366"/>
        <v>1.0068371472522089</v>
      </c>
      <c r="I11766" s="115">
        <f t="shared" si="367"/>
        <v>516.2038</v>
      </c>
    </row>
    <row r="11767" spans="1:9" hidden="1">
      <c r="A11767" s="115" t="s">
        <v>30585</v>
      </c>
      <c r="B11767" s="115" t="s">
        <v>30586</v>
      </c>
      <c r="C11767" s="115" t="s">
        <v>30587</v>
      </c>
      <c r="D11767" s="115" t="s">
        <v>2038</v>
      </c>
      <c r="E11767" s="115">
        <v>1145.8659</v>
      </c>
      <c r="F11767" s="674">
        <v>293.83600000000001</v>
      </c>
      <c r="G11767" s="674">
        <v>295.84500000000003</v>
      </c>
      <c r="H11767" s="115">
        <f t="shared" si="366"/>
        <v>1.0068371472522089</v>
      </c>
      <c r="I11767" s="115">
        <f t="shared" si="367"/>
        <v>1153.7003999999999</v>
      </c>
    </row>
    <row r="11768" spans="1:9" hidden="1">
      <c r="A11768" s="115" t="s">
        <v>30588</v>
      </c>
      <c r="B11768" s="115" t="s">
        <v>30589</v>
      </c>
      <c r="C11768" s="115" t="s">
        <v>30590</v>
      </c>
      <c r="D11768" s="115" t="s">
        <v>2038</v>
      </c>
      <c r="E11768" s="115">
        <v>1093.6229000000001</v>
      </c>
      <c r="F11768" s="674">
        <v>293.83600000000001</v>
      </c>
      <c r="G11768" s="674">
        <v>295.84500000000003</v>
      </c>
      <c r="H11768" s="115">
        <f t="shared" si="366"/>
        <v>1.0068371472522089</v>
      </c>
      <c r="I11768" s="115">
        <f t="shared" si="367"/>
        <v>1101.1002000000001</v>
      </c>
    </row>
    <row r="11769" spans="1:9" hidden="1">
      <c r="A11769" s="115" t="s">
        <v>30591</v>
      </c>
      <c r="B11769" s="115" t="s">
        <v>30592</v>
      </c>
      <c r="C11769" s="115" t="s">
        <v>30593</v>
      </c>
      <c r="D11769" s="115" t="s">
        <v>2038</v>
      </c>
      <c r="E11769" s="115">
        <v>1200.7503999999999</v>
      </c>
      <c r="F11769" s="674">
        <v>293.83600000000001</v>
      </c>
      <c r="G11769" s="674">
        <v>295.84500000000003</v>
      </c>
      <c r="H11769" s="115">
        <f t="shared" si="366"/>
        <v>1.0068371472522089</v>
      </c>
      <c r="I11769" s="115">
        <f t="shared" si="367"/>
        <v>1208.9601</v>
      </c>
    </row>
    <row r="11770" spans="1:9" hidden="1">
      <c r="A11770" s="115" t="s">
        <v>30594</v>
      </c>
      <c r="B11770" s="115" t="s">
        <v>30595</v>
      </c>
      <c r="C11770" s="115" t="s">
        <v>30596</v>
      </c>
      <c r="D11770" s="115" t="s">
        <v>2038</v>
      </c>
      <c r="E11770" s="115">
        <v>693.60619999999994</v>
      </c>
      <c r="F11770" s="674">
        <v>293.83600000000001</v>
      </c>
      <c r="G11770" s="674">
        <v>295.84500000000003</v>
      </c>
      <c r="H11770" s="115">
        <f t="shared" si="366"/>
        <v>1.0068371472522089</v>
      </c>
      <c r="I11770" s="115">
        <f t="shared" si="367"/>
        <v>698.34849999999994</v>
      </c>
    </row>
    <row r="11771" spans="1:9" hidden="1">
      <c r="A11771" s="115" t="s">
        <v>30597</v>
      </c>
      <c r="B11771" s="115" t="s">
        <v>30598</v>
      </c>
      <c r="C11771" s="115" t="s">
        <v>30599</v>
      </c>
      <c r="D11771" s="115" t="s">
        <v>2038</v>
      </c>
      <c r="E11771" s="115">
        <v>590.08870000000002</v>
      </c>
      <c r="F11771" s="674">
        <v>293.83600000000001</v>
      </c>
      <c r="G11771" s="674">
        <v>295.84500000000003</v>
      </c>
      <c r="H11771" s="115">
        <f t="shared" si="366"/>
        <v>1.0068371472522089</v>
      </c>
      <c r="I11771" s="115">
        <f t="shared" si="367"/>
        <v>594.1232</v>
      </c>
    </row>
    <row r="11772" spans="1:9" hidden="1">
      <c r="A11772" s="115" t="s">
        <v>30600</v>
      </c>
      <c r="B11772" s="115" t="s">
        <v>30601</v>
      </c>
      <c r="C11772" s="115" t="s">
        <v>30602</v>
      </c>
      <c r="D11772" s="115" t="s">
        <v>2038</v>
      </c>
      <c r="E11772" s="115">
        <v>824.15499999999997</v>
      </c>
      <c r="F11772" s="674">
        <v>293.83600000000001</v>
      </c>
      <c r="G11772" s="674">
        <v>295.84500000000003</v>
      </c>
      <c r="H11772" s="115">
        <f t="shared" si="366"/>
        <v>1.0068371472522089</v>
      </c>
      <c r="I11772" s="115">
        <f t="shared" si="367"/>
        <v>829.78989999999999</v>
      </c>
    </row>
    <row r="11773" spans="1:9" hidden="1">
      <c r="A11773" s="115" t="s">
        <v>30603</v>
      </c>
      <c r="B11773" s="115" t="s">
        <v>30604</v>
      </c>
      <c r="C11773" s="115" t="s">
        <v>30605</v>
      </c>
      <c r="D11773" s="115" t="s">
        <v>2038</v>
      </c>
      <c r="E11773" s="115">
        <v>824.15499999999997</v>
      </c>
      <c r="F11773" s="674">
        <v>293.83600000000001</v>
      </c>
      <c r="G11773" s="674">
        <v>295.84500000000003</v>
      </c>
      <c r="H11773" s="115">
        <f t="shared" si="366"/>
        <v>1.0068371472522089</v>
      </c>
      <c r="I11773" s="115">
        <f t="shared" si="367"/>
        <v>829.78989999999999</v>
      </c>
    </row>
    <row r="11774" spans="1:9" hidden="1">
      <c r="A11774" s="115" t="s">
        <v>30606</v>
      </c>
      <c r="B11774" s="115" t="s">
        <v>30607</v>
      </c>
      <c r="C11774" s="115" t="s">
        <v>30608</v>
      </c>
      <c r="D11774" s="115" t="s">
        <v>2038</v>
      </c>
      <c r="E11774" s="115">
        <v>1361.5884000000001</v>
      </c>
      <c r="F11774" s="674">
        <v>293.83600000000001</v>
      </c>
      <c r="G11774" s="674">
        <v>295.84500000000003</v>
      </c>
      <c r="H11774" s="115">
        <f t="shared" si="366"/>
        <v>1.0068371472522089</v>
      </c>
      <c r="I11774" s="115">
        <f t="shared" si="367"/>
        <v>1370.8978</v>
      </c>
    </row>
    <row r="11775" spans="1:9" hidden="1">
      <c r="A11775" s="115" t="s">
        <v>30609</v>
      </c>
      <c r="B11775" s="115" t="s">
        <v>30610</v>
      </c>
      <c r="C11775" s="115" t="s">
        <v>30611</v>
      </c>
      <c r="D11775" s="115" t="s">
        <v>2038</v>
      </c>
      <c r="E11775" s="115">
        <v>559.27120000000002</v>
      </c>
      <c r="F11775" s="674">
        <v>293.83600000000001</v>
      </c>
      <c r="G11775" s="674">
        <v>295.84500000000003</v>
      </c>
      <c r="H11775" s="115">
        <f t="shared" si="366"/>
        <v>1.0068371472522089</v>
      </c>
      <c r="I11775" s="115">
        <f t="shared" si="367"/>
        <v>563.09500000000003</v>
      </c>
    </row>
    <row r="11776" spans="1:9" hidden="1">
      <c r="A11776" s="115" t="s">
        <v>30612</v>
      </c>
      <c r="B11776" s="115" t="s">
        <v>30613</v>
      </c>
      <c r="C11776" s="115" t="s">
        <v>30614</v>
      </c>
      <c r="D11776" s="115" t="s">
        <v>2038</v>
      </c>
      <c r="E11776" s="115">
        <v>384.23340000000002</v>
      </c>
      <c r="F11776" s="674">
        <v>293.83600000000001</v>
      </c>
      <c r="G11776" s="674">
        <v>295.84500000000003</v>
      </c>
      <c r="H11776" s="115">
        <f t="shared" si="366"/>
        <v>1.0068371472522089</v>
      </c>
      <c r="I11776" s="115">
        <f t="shared" si="367"/>
        <v>386.8605</v>
      </c>
    </row>
    <row r="11777" spans="1:9" hidden="1">
      <c r="A11777" s="115" t="s">
        <v>30615</v>
      </c>
      <c r="B11777" s="115" t="s">
        <v>30616</v>
      </c>
      <c r="C11777" s="115" t="s">
        <v>30617</v>
      </c>
      <c r="D11777" s="115" t="s">
        <v>1242</v>
      </c>
      <c r="E11777" s="115">
        <v>48.092500000000001</v>
      </c>
      <c r="F11777" s="674">
        <v>293.83600000000001</v>
      </c>
      <c r="G11777" s="674">
        <v>295.84500000000003</v>
      </c>
      <c r="H11777" s="115">
        <f t="shared" si="366"/>
        <v>1.0068371472522089</v>
      </c>
      <c r="I11777" s="115">
        <f t="shared" si="367"/>
        <v>48.421300000000002</v>
      </c>
    </row>
    <row r="11778" spans="1:9" hidden="1">
      <c r="A11778" s="115" t="s">
        <v>30618</v>
      </c>
      <c r="B11778" s="115" t="s">
        <v>30619</v>
      </c>
      <c r="C11778" s="115" t="s">
        <v>30620</v>
      </c>
      <c r="D11778" s="115" t="s">
        <v>1242</v>
      </c>
      <c r="E11778" s="115">
        <v>32.754399999999997</v>
      </c>
      <c r="F11778" s="674">
        <v>293.83600000000001</v>
      </c>
      <c r="G11778" s="674">
        <v>295.84500000000003</v>
      </c>
      <c r="H11778" s="115">
        <f t="shared" si="366"/>
        <v>1.0068371472522089</v>
      </c>
      <c r="I11778" s="115">
        <f t="shared" si="367"/>
        <v>32.978299999999997</v>
      </c>
    </row>
    <row r="11779" spans="1:9" hidden="1">
      <c r="A11779" s="115" t="s">
        <v>30621</v>
      </c>
      <c r="B11779" s="115" t="s">
        <v>30622</v>
      </c>
      <c r="C11779" s="115" t="s">
        <v>30623</v>
      </c>
      <c r="D11779" s="115" t="s">
        <v>1242</v>
      </c>
      <c r="E11779" s="115">
        <v>36.052500000000002</v>
      </c>
      <c r="F11779" s="674">
        <v>293.83600000000001</v>
      </c>
      <c r="G11779" s="674">
        <v>295.84500000000003</v>
      </c>
      <c r="H11779" s="115">
        <f t="shared" si="366"/>
        <v>1.0068371472522089</v>
      </c>
      <c r="I11779" s="115">
        <f t="shared" si="367"/>
        <v>36.298999999999999</v>
      </c>
    </row>
    <row r="11780" spans="1:9" hidden="1">
      <c r="A11780" s="115" t="s">
        <v>30624</v>
      </c>
      <c r="B11780" s="115" t="s">
        <v>30625</v>
      </c>
      <c r="C11780" s="115" t="s">
        <v>30626</v>
      </c>
      <c r="D11780" s="115" t="s">
        <v>2038</v>
      </c>
      <c r="E11780" s="115">
        <v>104.7963</v>
      </c>
      <c r="F11780" s="674">
        <v>293.83600000000001</v>
      </c>
      <c r="G11780" s="674">
        <v>295.84500000000003</v>
      </c>
      <c r="H11780" s="115">
        <f t="shared" si="366"/>
        <v>1.0068371472522089</v>
      </c>
      <c r="I11780" s="115">
        <f t="shared" si="367"/>
        <v>105.5128</v>
      </c>
    </row>
    <row r="11781" spans="1:9" hidden="1">
      <c r="A11781" s="115" t="s">
        <v>30627</v>
      </c>
      <c r="B11781" s="115" t="s">
        <v>30628</v>
      </c>
      <c r="C11781" s="115" t="s">
        <v>30629</v>
      </c>
      <c r="D11781" s="115" t="s">
        <v>2038</v>
      </c>
      <c r="E11781" s="115">
        <v>140.88999999999999</v>
      </c>
      <c r="F11781" s="674">
        <v>293.83600000000001</v>
      </c>
      <c r="G11781" s="674">
        <v>295.84500000000003</v>
      </c>
      <c r="H11781" s="115">
        <f t="shared" ref="H11781:H11844" si="368">G11781/F11781</f>
        <v>1.0068371472522089</v>
      </c>
      <c r="I11781" s="115">
        <f t="shared" ref="I11781:I11844" si="369">ROUND(H11781*E11781,4)</f>
        <v>141.85329999999999</v>
      </c>
    </row>
    <row r="11782" spans="1:9" hidden="1">
      <c r="A11782" s="115" t="s">
        <v>30630</v>
      </c>
      <c r="B11782" s="115" t="s">
        <v>30631</v>
      </c>
      <c r="C11782" s="115" t="s">
        <v>30632</v>
      </c>
      <c r="D11782" s="115" t="s">
        <v>2038</v>
      </c>
      <c r="E11782" s="115">
        <v>172.0667</v>
      </c>
      <c r="F11782" s="674">
        <v>293.83600000000001</v>
      </c>
      <c r="G11782" s="674">
        <v>295.84500000000003</v>
      </c>
      <c r="H11782" s="115">
        <f t="shared" si="368"/>
        <v>1.0068371472522089</v>
      </c>
      <c r="I11782" s="115">
        <f t="shared" si="369"/>
        <v>173.2431</v>
      </c>
    </row>
    <row r="11783" spans="1:9" hidden="1">
      <c r="A11783" s="115" t="s">
        <v>30633</v>
      </c>
      <c r="B11783" s="115" t="s">
        <v>30634</v>
      </c>
      <c r="C11783" s="115" t="s">
        <v>30635</v>
      </c>
      <c r="D11783" s="115" t="s">
        <v>2038</v>
      </c>
      <c r="E11783" s="115">
        <v>188.352</v>
      </c>
      <c r="F11783" s="674">
        <v>293.83600000000001</v>
      </c>
      <c r="G11783" s="674">
        <v>295.84500000000003</v>
      </c>
      <c r="H11783" s="115">
        <f t="shared" si="368"/>
        <v>1.0068371472522089</v>
      </c>
      <c r="I11783" s="115">
        <f t="shared" si="369"/>
        <v>189.63980000000001</v>
      </c>
    </row>
    <row r="11784" spans="1:9" hidden="1">
      <c r="A11784" s="115" t="s">
        <v>30636</v>
      </c>
      <c r="B11784" s="115" t="s">
        <v>30637</v>
      </c>
      <c r="C11784" s="115" t="s">
        <v>30638</v>
      </c>
      <c r="D11784" s="115" t="s">
        <v>2038</v>
      </c>
      <c r="E11784" s="115">
        <v>165.05699999999999</v>
      </c>
      <c r="F11784" s="674">
        <v>293.83600000000001</v>
      </c>
      <c r="G11784" s="674">
        <v>295.84500000000003</v>
      </c>
      <c r="H11784" s="115">
        <f t="shared" si="368"/>
        <v>1.0068371472522089</v>
      </c>
      <c r="I11784" s="115">
        <f t="shared" si="369"/>
        <v>166.18549999999999</v>
      </c>
    </row>
    <row r="11785" spans="1:9" hidden="1">
      <c r="A11785" s="115" t="s">
        <v>30639</v>
      </c>
      <c r="B11785" s="115" t="s">
        <v>30640</v>
      </c>
      <c r="C11785" s="115" t="s">
        <v>30641</v>
      </c>
      <c r="D11785" s="115" t="s">
        <v>2038</v>
      </c>
      <c r="E11785" s="115">
        <v>129.934</v>
      </c>
      <c r="F11785" s="674">
        <v>293.83600000000001</v>
      </c>
      <c r="G11785" s="674">
        <v>295.84500000000003</v>
      </c>
      <c r="H11785" s="115">
        <f t="shared" si="368"/>
        <v>1.0068371472522089</v>
      </c>
      <c r="I11785" s="115">
        <f t="shared" si="369"/>
        <v>130.82239999999999</v>
      </c>
    </row>
    <row r="11786" spans="1:9" hidden="1">
      <c r="A11786" s="115" t="s">
        <v>30642</v>
      </c>
      <c r="B11786" s="115" t="s">
        <v>30643</v>
      </c>
      <c r="C11786" s="115" t="s">
        <v>30644</v>
      </c>
      <c r="D11786" s="115" t="s">
        <v>2038</v>
      </c>
      <c r="E11786" s="115">
        <v>394.23059999999998</v>
      </c>
      <c r="F11786" s="674">
        <v>293.83600000000001</v>
      </c>
      <c r="G11786" s="674">
        <v>295.84500000000003</v>
      </c>
      <c r="H11786" s="115">
        <f t="shared" si="368"/>
        <v>1.0068371472522089</v>
      </c>
      <c r="I11786" s="115">
        <f t="shared" si="369"/>
        <v>396.92599999999999</v>
      </c>
    </row>
    <row r="11787" spans="1:9" hidden="1">
      <c r="A11787" s="115" t="s">
        <v>30645</v>
      </c>
      <c r="B11787" s="115" t="s">
        <v>30646</v>
      </c>
      <c r="C11787" s="115" t="s">
        <v>30647</v>
      </c>
      <c r="D11787" s="115" t="s">
        <v>2038</v>
      </c>
      <c r="E11787" s="115">
        <v>169.589</v>
      </c>
      <c r="F11787" s="674">
        <v>293.83600000000001</v>
      </c>
      <c r="G11787" s="674">
        <v>295.84500000000003</v>
      </c>
      <c r="H11787" s="115">
        <f t="shared" si="368"/>
        <v>1.0068371472522089</v>
      </c>
      <c r="I11787" s="115">
        <f t="shared" si="369"/>
        <v>170.74850000000001</v>
      </c>
    </row>
    <row r="11788" spans="1:9" hidden="1">
      <c r="A11788" s="115" t="s">
        <v>30648</v>
      </c>
      <c r="B11788" s="115" t="s">
        <v>30649</v>
      </c>
      <c r="C11788" s="115" t="s">
        <v>30650</v>
      </c>
      <c r="D11788" s="115" t="s">
        <v>2038</v>
      </c>
      <c r="E11788" s="115">
        <v>341.30880000000002</v>
      </c>
      <c r="F11788" s="674">
        <v>293.83600000000001</v>
      </c>
      <c r="G11788" s="674">
        <v>295.84500000000003</v>
      </c>
      <c r="H11788" s="115">
        <f t="shared" si="368"/>
        <v>1.0068371472522089</v>
      </c>
      <c r="I11788" s="115">
        <f t="shared" si="369"/>
        <v>343.64240000000001</v>
      </c>
    </row>
    <row r="11789" spans="1:9" hidden="1">
      <c r="A11789" s="115" t="s">
        <v>30651</v>
      </c>
      <c r="B11789" s="115" t="s">
        <v>30652</v>
      </c>
      <c r="C11789" s="115" t="s">
        <v>30653</v>
      </c>
      <c r="D11789" s="115" t="s">
        <v>2038</v>
      </c>
      <c r="E11789" s="115">
        <v>566.5</v>
      </c>
      <c r="F11789" s="674">
        <v>293.83600000000001</v>
      </c>
      <c r="G11789" s="674">
        <v>295.84500000000003</v>
      </c>
      <c r="H11789" s="115">
        <f t="shared" si="368"/>
        <v>1.0068371472522089</v>
      </c>
      <c r="I11789" s="115">
        <f t="shared" si="369"/>
        <v>570.3732</v>
      </c>
    </row>
    <row r="11790" spans="1:9" hidden="1">
      <c r="A11790" s="115" t="s">
        <v>30654</v>
      </c>
      <c r="B11790" s="115" t="s">
        <v>30655</v>
      </c>
      <c r="C11790" s="115" t="s">
        <v>30656</v>
      </c>
      <c r="D11790" s="115" t="s">
        <v>2038</v>
      </c>
      <c r="E11790" s="115">
        <v>339.9</v>
      </c>
      <c r="F11790" s="674">
        <v>293.83600000000001</v>
      </c>
      <c r="G11790" s="674">
        <v>295.84500000000003</v>
      </c>
      <c r="H11790" s="115">
        <f t="shared" si="368"/>
        <v>1.0068371472522089</v>
      </c>
      <c r="I11790" s="115">
        <f t="shared" si="369"/>
        <v>342.22390000000001</v>
      </c>
    </row>
    <row r="11791" spans="1:9" hidden="1">
      <c r="A11791" s="115" t="s">
        <v>30657</v>
      </c>
      <c r="B11791" s="115" t="s">
        <v>30658</v>
      </c>
      <c r="C11791" s="115" t="s">
        <v>30659</v>
      </c>
      <c r="D11791" s="115" t="s">
        <v>1138</v>
      </c>
      <c r="E11791" s="115">
        <v>701.95159999999998</v>
      </c>
      <c r="F11791" s="674">
        <v>293.83600000000001</v>
      </c>
      <c r="G11791" s="674">
        <v>295.84500000000003</v>
      </c>
      <c r="H11791" s="115">
        <f t="shared" si="368"/>
        <v>1.0068371472522089</v>
      </c>
      <c r="I11791" s="115">
        <f t="shared" si="369"/>
        <v>706.7509</v>
      </c>
    </row>
    <row r="11792" spans="1:9" hidden="1">
      <c r="A11792" s="115" t="s">
        <v>30660</v>
      </c>
      <c r="B11792" s="115" t="s">
        <v>30661</v>
      </c>
      <c r="C11792" s="115" t="s">
        <v>30662</v>
      </c>
      <c r="D11792" s="115" t="s">
        <v>1138</v>
      </c>
      <c r="E11792" s="115">
        <v>695.54359999999997</v>
      </c>
      <c r="F11792" s="674">
        <v>293.83600000000001</v>
      </c>
      <c r="G11792" s="674">
        <v>295.84500000000003</v>
      </c>
      <c r="H11792" s="115">
        <f t="shared" si="368"/>
        <v>1.0068371472522089</v>
      </c>
      <c r="I11792" s="115">
        <f t="shared" si="369"/>
        <v>700.29909999999995</v>
      </c>
    </row>
    <row r="11793" spans="1:9" hidden="1">
      <c r="A11793" s="115" t="s">
        <v>30663</v>
      </c>
      <c r="B11793" s="115" t="s">
        <v>30664</v>
      </c>
      <c r="C11793" s="115" t="s">
        <v>30665</v>
      </c>
      <c r="D11793" s="115" t="s">
        <v>1138</v>
      </c>
      <c r="E11793" s="115">
        <v>689.85559999999998</v>
      </c>
      <c r="F11793" s="674">
        <v>293.83600000000001</v>
      </c>
      <c r="G11793" s="674">
        <v>295.84500000000003</v>
      </c>
      <c r="H11793" s="115">
        <f t="shared" si="368"/>
        <v>1.0068371472522089</v>
      </c>
      <c r="I11793" s="115">
        <f t="shared" si="369"/>
        <v>694.57219999999995</v>
      </c>
    </row>
    <row r="11794" spans="1:9" hidden="1">
      <c r="A11794" s="115" t="s">
        <v>30666</v>
      </c>
      <c r="B11794" s="115" t="s">
        <v>30667</v>
      </c>
      <c r="C11794" s="115" t="s">
        <v>30668</v>
      </c>
      <c r="D11794" s="115" t="s">
        <v>1138</v>
      </c>
      <c r="E11794" s="115">
        <v>1079.5842</v>
      </c>
      <c r="F11794" s="674">
        <v>293.83600000000001</v>
      </c>
      <c r="G11794" s="674">
        <v>295.84500000000003</v>
      </c>
      <c r="H11794" s="115">
        <f t="shared" si="368"/>
        <v>1.0068371472522089</v>
      </c>
      <c r="I11794" s="115">
        <f t="shared" si="369"/>
        <v>1086.9655</v>
      </c>
    </row>
    <row r="11795" spans="1:9" hidden="1">
      <c r="A11795" s="115" t="s">
        <v>30669</v>
      </c>
      <c r="B11795" s="115" t="s">
        <v>30670</v>
      </c>
      <c r="C11795" s="115" t="s">
        <v>30671</v>
      </c>
      <c r="D11795" s="115" t="s">
        <v>1138</v>
      </c>
      <c r="E11795" s="115">
        <v>1074.8262</v>
      </c>
      <c r="F11795" s="674">
        <v>293.83600000000001</v>
      </c>
      <c r="G11795" s="674">
        <v>295.84500000000003</v>
      </c>
      <c r="H11795" s="115">
        <f t="shared" si="368"/>
        <v>1.0068371472522089</v>
      </c>
      <c r="I11795" s="115">
        <f t="shared" si="369"/>
        <v>1082.1749</v>
      </c>
    </row>
    <row r="11796" spans="1:9" hidden="1">
      <c r="A11796" s="115" t="s">
        <v>30672</v>
      </c>
      <c r="B11796" s="115" t="s">
        <v>30673</v>
      </c>
      <c r="C11796" s="115" t="s">
        <v>30674</v>
      </c>
      <c r="D11796" s="115" t="s">
        <v>1138</v>
      </c>
      <c r="E11796" s="115">
        <v>1070.0681999999999</v>
      </c>
      <c r="F11796" s="674">
        <v>293.83600000000001</v>
      </c>
      <c r="G11796" s="674">
        <v>295.84500000000003</v>
      </c>
      <c r="H11796" s="115">
        <f t="shared" si="368"/>
        <v>1.0068371472522089</v>
      </c>
      <c r="I11796" s="115">
        <f t="shared" si="369"/>
        <v>1077.3843999999999</v>
      </c>
    </row>
    <row r="11797" spans="1:9" hidden="1">
      <c r="A11797" s="115" t="s">
        <v>30675</v>
      </c>
      <c r="B11797" s="115" t="s">
        <v>30676</v>
      </c>
      <c r="C11797" s="115" t="s">
        <v>30677</v>
      </c>
      <c r="D11797" s="115" t="s">
        <v>1138</v>
      </c>
      <c r="E11797" s="115">
        <v>1014.7834</v>
      </c>
      <c r="F11797" s="674">
        <v>293.83600000000001</v>
      </c>
      <c r="G11797" s="674">
        <v>295.84500000000003</v>
      </c>
      <c r="H11797" s="115">
        <f t="shared" si="368"/>
        <v>1.0068371472522089</v>
      </c>
      <c r="I11797" s="115">
        <f t="shared" si="369"/>
        <v>1021.7216</v>
      </c>
    </row>
    <row r="11798" spans="1:9" hidden="1">
      <c r="A11798" s="115" t="s">
        <v>30678</v>
      </c>
      <c r="B11798" s="115" t="s">
        <v>30679</v>
      </c>
      <c r="C11798" s="115" t="s">
        <v>30680</v>
      </c>
      <c r="D11798" s="115" t="s">
        <v>1138</v>
      </c>
      <c r="E11798" s="115">
        <v>1011.6294</v>
      </c>
      <c r="F11798" s="674">
        <v>293.83600000000001</v>
      </c>
      <c r="G11798" s="674">
        <v>295.84500000000003</v>
      </c>
      <c r="H11798" s="115">
        <f t="shared" si="368"/>
        <v>1.0068371472522089</v>
      </c>
      <c r="I11798" s="115">
        <f t="shared" si="369"/>
        <v>1018.5461</v>
      </c>
    </row>
    <row r="11799" spans="1:9" hidden="1">
      <c r="A11799" s="115" t="s">
        <v>30681</v>
      </c>
      <c r="B11799" s="115" t="s">
        <v>30682</v>
      </c>
      <c r="C11799" s="115" t="s">
        <v>30683</v>
      </c>
      <c r="D11799" s="115" t="s">
        <v>1138</v>
      </c>
      <c r="E11799" s="115">
        <v>1074.4341999999999</v>
      </c>
      <c r="F11799" s="674">
        <v>293.83600000000001</v>
      </c>
      <c r="G11799" s="674">
        <v>295.84500000000003</v>
      </c>
      <c r="H11799" s="115">
        <f t="shared" si="368"/>
        <v>1.0068371472522089</v>
      </c>
      <c r="I11799" s="115">
        <f t="shared" si="369"/>
        <v>1081.7802999999999</v>
      </c>
    </row>
    <row r="11800" spans="1:9" hidden="1">
      <c r="A11800" s="115" t="s">
        <v>30684</v>
      </c>
      <c r="B11800" s="115" t="s">
        <v>30685</v>
      </c>
      <c r="C11800" s="115" t="s">
        <v>30686</v>
      </c>
      <c r="D11800" s="115" t="s">
        <v>1138</v>
      </c>
      <c r="E11800" s="115">
        <v>1064.5262</v>
      </c>
      <c r="F11800" s="674">
        <v>293.83600000000001</v>
      </c>
      <c r="G11800" s="674">
        <v>295.84500000000003</v>
      </c>
      <c r="H11800" s="115">
        <f t="shared" si="368"/>
        <v>1.0068371472522089</v>
      </c>
      <c r="I11800" s="115">
        <f t="shared" si="369"/>
        <v>1071.8045</v>
      </c>
    </row>
    <row r="11801" spans="1:9" hidden="1">
      <c r="A11801" s="115" t="s">
        <v>30687</v>
      </c>
      <c r="B11801" s="115" t="s">
        <v>30688</v>
      </c>
      <c r="C11801" s="115" t="s">
        <v>30689</v>
      </c>
      <c r="D11801" s="115" t="s">
        <v>1138</v>
      </c>
      <c r="E11801" s="115">
        <v>1054.6181999999999</v>
      </c>
      <c r="F11801" s="674">
        <v>293.83600000000001</v>
      </c>
      <c r="G11801" s="674">
        <v>295.84500000000003</v>
      </c>
      <c r="H11801" s="115">
        <f t="shared" si="368"/>
        <v>1.0068371472522089</v>
      </c>
      <c r="I11801" s="115">
        <f t="shared" si="369"/>
        <v>1061.8288</v>
      </c>
    </row>
    <row r="11802" spans="1:9" hidden="1">
      <c r="A11802" s="115" t="s">
        <v>30690</v>
      </c>
      <c r="B11802" s="115" t="s">
        <v>30691</v>
      </c>
      <c r="C11802" s="115" t="s">
        <v>30692</v>
      </c>
      <c r="D11802" s="115" t="s">
        <v>1138</v>
      </c>
      <c r="E11802" s="115">
        <v>1007.8446</v>
      </c>
      <c r="F11802" s="674">
        <v>293.83600000000001</v>
      </c>
      <c r="G11802" s="674">
        <v>295.84500000000003</v>
      </c>
      <c r="H11802" s="115">
        <f t="shared" si="368"/>
        <v>1.0068371472522089</v>
      </c>
      <c r="I11802" s="115">
        <f t="shared" si="369"/>
        <v>1014.7354</v>
      </c>
    </row>
    <row r="11803" spans="1:9" hidden="1">
      <c r="A11803" s="115" t="s">
        <v>30693</v>
      </c>
      <c r="B11803" s="115" t="s">
        <v>30694</v>
      </c>
      <c r="C11803" s="115" t="s">
        <v>30695</v>
      </c>
      <c r="D11803" s="115" t="s">
        <v>1138</v>
      </c>
      <c r="E11803" s="115">
        <v>1037.7141999999999</v>
      </c>
      <c r="F11803" s="674">
        <v>293.83600000000001</v>
      </c>
      <c r="G11803" s="674">
        <v>295.84500000000003</v>
      </c>
      <c r="H11803" s="115">
        <f t="shared" si="368"/>
        <v>1.0068371472522089</v>
      </c>
      <c r="I11803" s="115">
        <f t="shared" si="369"/>
        <v>1044.8091999999999</v>
      </c>
    </row>
    <row r="11804" spans="1:9" hidden="1">
      <c r="A11804" s="115" t="s">
        <v>30696</v>
      </c>
      <c r="B11804" s="115" t="s">
        <v>30697</v>
      </c>
      <c r="C11804" s="115" t="s">
        <v>30698</v>
      </c>
      <c r="D11804" s="115" t="s">
        <v>1138</v>
      </c>
      <c r="E11804" s="115">
        <v>1033.7462</v>
      </c>
      <c r="F11804" s="674">
        <v>293.83600000000001</v>
      </c>
      <c r="G11804" s="674">
        <v>295.84500000000003</v>
      </c>
      <c r="H11804" s="115">
        <f t="shared" si="368"/>
        <v>1.0068371472522089</v>
      </c>
      <c r="I11804" s="115">
        <f t="shared" si="369"/>
        <v>1040.8141000000001</v>
      </c>
    </row>
    <row r="11805" spans="1:9" hidden="1">
      <c r="A11805" s="115" t="s">
        <v>30699</v>
      </c>
      <c r="B11805" s="115" t="s">
        <v>30700</v>
      </c>
      <c r="C11805" s="115" t="s">
        <v>30701</v>
      </c>
      <c r="D11805" s="115" t="s">
        <v>1138</v>
      </c>
      <c r="E11805" s="115">
        <v>1029.7782</v>
      </c>
      <c r="F11805" s="674">
        <v>293.83600000000001</v>
      </c>
      <c r="G11805" s="674">
        <v>295.84500000000003</v>
      </c>
      <c r="H11805" s="115">
        <f t="shared" si="368"/>
        <v>1.0068371472522089</v>
      </c>
      <c r="I11805" s="115">
        <f t="shared" si="369"/>
        <v>1036.8189</v>
      </c>
    </row>
    <row r="11806" spans="1:9" hidden="1">
      <c r="A11806" s="115" t="s">
        <v>30702</v>
      </c>
      <c r="B11806" s="115" t="s">
        <v>30703</v>
      </c>
      <c r="C11806" s="115" t="s">
        <v>30704</v>
      </c>
      <c r="D11806" s="115" t="s">
        <v>1138</v>
      </c>
      <c r="E11806" s="115">
        <v>482.83179999999999</v>
      </c>
      <c r="F11806" s="674">
        <v>293.83600000000001</v>
      </c>
      <c r="G11806" s="674">
        <v>295.84500000000003</v>
      </c>
      <c r="H11806" s="115">
        <f t="shared" si="368"/>
        <v>1.0068371472522089</v>
      </c>
      <c r="I11806" s="115">
        <f t="shared" si="369"/>
        <v>486.13299999999998</v>
      </c>
    </row>
    <row r="11807" spans="1:9" hidden="1">
      <c r="A11807" s="115" t="s">
        <v>30705</v>
      </c>
      <c r="B11807" s="115" t="s">
        <v>30706</v>
      </c>
      <c r="C11807" s="115" t="s">
        <v>30707</v>
      </c>
      <c r="D11807" s="115" t="s">
        <v>1138</v>
      </c>
      <c r="E11807" s="115">
        <v>462.33080000000001</v>
      </c>
      <c r="F11807" s="674">
        <v>293.83600000000001</v>
      </c>
      <c r="G11807" s="674">
        <v>295.84500000000003</v>
      </c>
      <c r="H11807" s="115">
        <f t="shared" si="368"/>
        <v>1.0068371472522089</v>
      </c>
      <c r="I11807" s="115">
        <f t="shared" si="369"/>
        <v>465.49180000000001</v>
      </c>
    </row>
    <row r="11808" spans="1:9" hidden="1">
      <c r="A11808" s="115" t="s">
        <v>30708</v>
      </c>
      <c r="B11808" s="115" t="s">
        <v>30709</v>
      </c>
      <c r="C11808" s="115" t="s">
        <v>30710</v>
      </c>
      <c r="D11808" s="115" t="s">
        <v>1138</v>
      </c>
      <c r="E11808" s="115">
        <v>1793.4907000000001</v>
      </c>
      <c r="F11808" s="674">
        <v>293.83600000000001</v>
      </c>
      <c r="G11808" s="674">
        <v>295.84500000000003</v>
      </c>
      <c r="H11808" s="115">
        <f t="shared" si="368"/>
        <v>1.0068371472522089</v>
      </c>
      <c r="I11808" s="115">
        <f t="shared" si="369"/>
        <v>1805.7530999999999</v>
      </c>
    </row>
    <row r="11809" spans="1:9" hidden="1">
      <c r="A11809" s="115" t="s">
        <v>30711</v>
      </c>
      <c r="B11809" s="115" t="s">
        <v>30712</v>
      </c>
      <c r="C11809" s="115" t="s">
        <v>30713</v>
      </c>
      <c r="D11809" s="115" t="s">
        <v>1138</v>
      </c>
      <c r="E11809" s="115">
        <v>1784.6945000000001</v>
      </c>
      <c r="F11809" s="674">
        <v>293.83600000000001</v>
      </c>
      <c r="G11809" s="674">
        <v>295.84500000000003</v>
      </c>
      <c r="H11809" s="115">
        <f t="shared" si="368"/>
        <v>1.0068371472522089</v>
      </c>
      <c r="I11809" s="115">
        <f t="shared" si="369"/>
        <v>1796.8967</v>
      </c>
    </row>
    <row r="11810" spans="1:9" hidden="1">
      <c r="A11810" s="115" t="s">
        <v>30714</v>
      </c>
      <c r="B11810" s="115" t="s">
        <v>30715</v>
      </c>
      <c r="C11810" s="115" t="s">
        <v>30716</v>
      </c>
      <c r="D11810" s="115" t="s">
        <v>1138</v>
      </c>
      <c r="E11810" s="115">
        <v>1775.8982000000001</v>
      </c>
      <c r="F11810" s="674">
        <v>293.83600000000001</v>
      </c>
      <c r="G11810" s="674">
        <v>295.84500000000003</v>
      </c>
      <c r="H11810" s="115">
        <f t="shared" si="368"/>
        <v>1.0068371472522089</v>
      </c>
      <c r="I11810" s="115">
        <f t="shared" si="369"/>
        <v>1788.0402999999999</v>
      </c>
    </row>
    <row r="11811" spans="1:9" hidden="1">
      <c r="A11811" s="115" t="s">
        <v>30717</v>
      </c>
      <c r="B11811" s="115" t="s">
        <v>30718</v>
      </c>
      <c r="C11811" s="115" t="s">
        <v>30719</v>
      </c>
      <c r="D11811" s="115" t="s">
        <v>1138</v>
      </c>
      <c r="E11811" s="115">
        <v>3099.0909999999999</v>
      </c>
      <c r="F11811" s="674">
        <v>293.83600000000001</v>
      </c>
      <c r="G11811" s="674">
        <v>295.84500000000003</v>
      </c>
      <c r="H11811" s="115">
        <f t="shared" si="368"/>
        <v>1.0068371472522089</v>
      </c>
      <c r="I11811" s="115">
        <f t="shared" si="369"/>
        <v>3120.2799</v>
      </c>
    </row>
    <row r="11812" spans="1:9" hidden="1">
      <c r="A11812" s="115" t="s">
        <v>30720</v>
      </c>
      <c r="B11812" s="115" t="s">
        <v>30721</v>
      </c>
      <c r="C11812" s="115" t="s">
        <v>30722</v>
      </c>
      <c r="D11812" s="115" t="s">
        <v>1138</v>
      </c>
      <c r="E11812" s="115">
        <v>3665.1804000000002</v>
      </c>
      <c r="F11812" s="674">
        <v>293.83600000000001</v>
      </c>
      <c r="G11812" s="674">
        <v>295.84500000000003</v>
      </c>
      <c r="H11812" s="115">
        <f t="shared" si="368"/>
        <v>1.0068371472522089</v>
      </c>
      <c r="I11812" s="115">
        <f t="shared" si="369"/>
        <v>3690.2397999999998</v>
      </c>
    </row>
    <row r="11813" spans="1:9" hidden="1">
      <c r="A11813" s="115" t="s">
        <v>30723</v>
      </c>
      <c r="B11813" s="115" t="s">
        <v>30724</v>
      </c>
      <c r="C11813" s="115" t="s">
        <v>30725</v>
      </c>
      <c r="D11813" s="115" t="s">
        <v>1138</v>
      </c>
      <c r="E11813" s="115">
        <v>1175.1712</v>
      </c>
      <c r="F11813" s="674">
        <v>293.83600000000001</v>
      </c>
      <c r="G11813" s="674">
        <v>295.84500000000003</v>
      </c>
      <c r="H11813" s="115">
        <f t="shared" si="368"/>
        <v>1.0068371472522089</v>
      </c>
      <c r="I11813" s="115">
        <f t="shared" si="369"/>
        <v>1183.2059999999999</v>
      </c>
    </row>
    <row r="11814" spans="1:9" hidden="1">
      <c r="A11814" s="115" t="s">
        <v>30726</v>
      </c>
      <c r="B11814" s="115" t="s">
        <v>30727</v>
      </c>
      <c r="C11814" s="115" t="s">
        <v>30728</v>
      </c>
      <c r="D11814" s="115" t="s">
        <v>1138</v>
      </c>
      <c r="E11814" s="115">
        <v>1175.1712</v>
      </c>
      <c r="F11814" s="674">
        <v>293.83600000000001</v>
      </c>
      <c r="G11814" s="674">
        <v>295.84500000000003</v>
      </c>
      <c r="H11814" s="115">
        <f t="shared" si="368"/>
        <v>1.0068371472522089</v>
      </c>
      <c r="I11814" s="115">
        <f t="shared" si="369"/>
        <v>1183.2059999999999</v>
      </c>
    </row>
    <row r="11815" spans="1:9" hidden="1">
      <c r="A11815" s="115" t="s">
        <v>30729</v>
      </c>
      <c r="B11815" s="115" t="s">
        <v>30730</v>
      </c>
      <c r="C11815" s="115" t="s">
        <v>30731</v>
      </c>
      <c r="D11815" s="115" t="s">
        <v>1138</v>
      </c>
      <c r="E11815" s="115">
        <v>1392.1361999999999</v>
      </c>
      <c r="F11815" s="674">
        <v>293.83600000000001</v>
      </c>
      <c r="G11815" s="674">
        <v>295.84500000000003</v>
      </c>
      <c r="H11815" s="115">
        <f t="shared" si="368"/>
        <v>1.0068371472522089</v>
      </c>
      <c r="I11815" s="115">
        <f t="shared" si="369"/>
        <v>1401.6543999999999</v>
      </c>
    </row>
    <row r="11816" spans="1:9" hidden="1">
      <c r="A11816" s="115" t="s">
        <v>30732</v>
      </c>
      <c r="B11816" s="115" t="s">
        <v>30733</v>
      </c>
      <c r="C11816" s="115" t="s">
        <v>30734</v>
      </c>
      <c r="D11816" s="115" t="s">
        <v>1138</v>
      </c>
      <c r="E11816" s="115">
        <v>1429.4721999999999</v>
      </c>
      <c r="F11816" s="674">
        <v>293.83600000000001</v>
      </c>
      <c r="G11816" s="674">
        <v>295.84500000000003</v>
      </c>
      <c r="H11816" s="115">
        <f t="shared" si="368"/>
        <v>1.0068371472522089</v>
      </c>
      <c r="I11816" s="115">
        <f t="shared" si="369"/>
        <v>1439.2456999999999</v>
      </c>
    </row>
    <row r="11817" spans="1:9" hidden="1">
      <c r="A11817" s="115" t="s">
        <v>30735</v>
      </c>
      <c r="B11817" s="115" t="s">
        <v>30736</v>
      </c>
      <c r="C11817" s="115" t="s">
        <v>30737</v>
      </c>
      <c r="D11817" s="115" t="s">
        <v>1138</v>
      </c>
      <c r="E11817" s="115">
        <v>1352.0182</v>
      </c>
      <c r="F11817" s="674">
        <v>293.83600000000001</v>
      </c>
      <c r="G11817" s="674">
        <v>295.84500000000003</v>
      </c>
      <c r="H11817" s="115">
        <f t="shared" si="368"/>
        <v>1.0068371472522089</v>
      </c>
      <c r="I11817" s="115">
        <f t="shared" si="369"/>
        <v>1361.2620999999999</v>
      </c>
    </row>
    <row r="11818" spans="1:9" hidden="1">
      <c r="A11818" s="115" t="s">
        <v>30738</v>
      </c>
      <c r="B11818" s="115" t="s">
        <v>30739</v>
      </c>
      <c r="C11818" s="115" t="s">
        <v>30740</v>
      </c>
      <c r="D11818" s="115" t="s">
        <v>1138</v>
      </c>
      <c r="E11818" s="115">
        <v>1620.9176</v>
      </c>
      <c r="F11818" s="674">
        <v>293.83600000000001</v>
      </c>
      <c r="G11818" s="674">
        <v>295.84500000000003</v>
      </c>
      <c r="H11818" s="115">
        <f t="shared" si="368"/>
        <v>1.0068371472522089</v>
      </c>
      <c r="I11818" s="115">
        <f t="shared" si="369"/>
        <v>1632.0001</v>
      </c>
    </row>
    <row r="11819" spans="1:9" hidden="1">
      <c r="A11819" s="115" t="s">
        <v>30741</v>
      </c>
      <c r="B11819" s="115" t="s">
        <v>30742</v>
      </c>
      <c r="C11819" s="115" t="s">
        <v>30743</v>
      </c>
      <c r="D11819" s="115" t="s">
        <v>1138</v>
      </c>
      <c r="E11819" s="115">
        <v>1595.6966</v>
      </c>
      <c r="F11819" s="674">
        <v>293.83600000000001</v>
      </c>
      <c r="G11819" s="674">
        <v>295.84500000000003</v>
      </c>
      <c r="H11819" s="115">
        <f t="shared" si="368"/>
        <v>1.0068371472522089</v>
      </c>
      <c r="I11819" s="115">
        <f t="shared" si="369"/>
        <v>1606.6066000000001</v>
      </c>
    </row>
    <row r="11820" spans="1:9" hidden="1">
      <c r="A11820" s="115" t="s">
        <v>30744</v>
      </c>
      <c r="B11820" s="115" t="s">
        <v>30745</v>
      </c>
      <c r="C11820" s="115" t="s">
        <v>30746</v>
      </c>
      <c r="D11820" s="115" t="s">
        <v>1138</v>
      </c>
      <c r="E11820" s="115">
        <v>3120.5122000000001</v>
      </c>
      <c r="F11820" s="674">
        <v>293.83600000000001</v>
      </c>
      <c r="G11820" s="674">
        <v>295.84500000000003</v>
      </c>
      <c r="H11820" s="115">
        <f t="shared" si="368"/>
        <v>1.0068371472522089</v>
      </c>
      <c r="I11820" s="115">
        <f t="shared" si="369"/>
        <v>3141.8476000000001</v>
      </c>
    </row>
    <row r="11821" spans="1:9" hidden="1">
      <c r="A11821" s="115" t="s">
        <v>30747</v>
      </c>
      <c r="B11821" s="115" t="s">
        <v>30748</v>
      </c>
      <c r="C11821" s="115" t="s">
        <v>30749</v>
      </c>
      <c r="D11821" s="115" t="s">
        <v>1138</v>
      </c>
      <c r="E11821" s="115">
        <v>13258.899799999999</v>
      </c>
      <c r="F11821" s="674">
        <v>293.83600000000001</v>
      </c>
      <c r="G11821" s="674">
        <v>295.84500000000003</v>
      </c>
      <c r="H11821" s="115">
        <f t="shared" si="368"/>
        <v>1.0068371472522089</v>
      </c>
      <c r="I11821" s="115">
        <f t="shared" si="369"/>
        <v>13349.552900000001</v>
      </c>
    </row>
    <row r="11822" spans="1:9" hidden="1">
      <c r="A11822" s="115" t="s">
        <v>30750</v>
      </c>
      <c r="B11822" s="115" t="s">
        <v>30751</v>
      </c>
      <c r="C11822" s="115" t="s">
        <v>30752</v>
      </c>
      <c r="D11822" s="115" t="s">
        <v>1138</v>
      </c>
      <c r="E11822" s="115">
        <v>2312.855</v>
      </c>
      <c r="F11822" s="674">
        <v>293.83600000000001</v>
      </c>
      <c r="G11822" s="674">
        <v>295.84500000000003</v>
      </c>
      <c r="H11822" s="115">
        <f t="shared" si="368"/>
        <v>1.0068371472522089</v>
      </c>
      <c r="I11822" s="115">
        <f t="shared" si="369"/>
        <v>2328.6682999999998</v>
      </c>
    </row>
    <row r="11823" spans="1:9" hidden="1">
      <c r="A11823" s="115" t="s">
        <v>30753</v>
      </c>
      <c r="B11823" s="115" t="s">
        <v>30754</v>
      </c>
      <c r="C11823" s="115" t="s">
        <v>30755</v>
      </c>
      <c r="D11823" s="115" t="s">
        <v>1138</v>
      </c>
      <c r="E11823" s="115">
        <v>1398.0459000000001</v>
      </c>
      <c r="F11823" s="674">
        <v>293.83600000000001</v>
      </c>
      <c r="G11823" s="674">
        <v>295.84500000000003</v>
      </c>
      <c r="H11823" s="115">
        <f t="shared" si="368"/>
        <v>1.0068371472522089</v>
      </c>
      <c r="I11823" s="115">
        <f t="shared" si="369"/>
        <v>1407.6044999999999</v>
      </c>
    </row>
    <row r="11824" spans="1:9" hidden="1">
      <c r="A11824" s="115" t="s">
        <v>30756</v>
      </c>
      <c r="B11824" s="115" t="s">
        <v>30757</v>
      </c>
      <c r="C11824" s="115" t="s">
        <v>30758</v>
      </c>
      <c r="D11824" s="115" t="s">
        <v>1138</v>
      </c>
      <c r="E11824" s="115">
        <v>1115.835</v>
      </c>
      <c r="F11824" s="674">
        <v>293.83600000000001</v>
      </c>
      <c r="G11824" s="674">
        <v>295.84500000000003</v>
      </c>
      <c r="H11824" s="115">
        <f t="shared" si="368"/>
        <v>1.0068371472522089</v>
      </c>
      <c r="I11824" s="115">
        <f t="shared" si="369"/>
        <v>1123.4640999999999</v>
      </c>
    </row>
    <row r="11825" spans="1:9" hidden="1">
      <c r="A11825" s="115" t="s">
        <v>30759</v>
      </c>
      <c r="B11825" s="115" t="s">
        <v>30760</v>
      </c>
      <c r="C11825" s="115" t="s">
        <v>30761</v>
      </c>
      <c r="D11825" s="115" t="s">
        <v>1138</v>
      </c>
      <c r="E11825" s="115">
        <v>1127.211</v>
      </c>
      <c r="F11825" s="674">
        <v>293.83600000000001</v>
      </c>
      <c r="G11825" s="674">
        <v>295.84500000000003</v>
      </c>
      <c r="H11825" s="115">
        <f t="shared" si="368"/>
        <v>1.0068371472522089</v>
      </c>
      <c r="I11825" s="115">
        <f t="shared" si="369"/>
        <v>1134.9178999999999</v>
      </c>
    </row>
    <row r="11826" spans="1:9" hidden="1">
      <c r="A11826" s="115" t="s">
        <v>30762</v>
      </c>
      <c r="B11826" s="115" t="s">
        <v>30763</v>
      </c>
      <c r="C11826" s="115" t="s">
        <v>30764</v>
      </c>
      <c r="D11826" s="115" t="s">
        <v>1138</v>
      </c>
      <c r="E11826" s="115">
        <v>1135.269</v>
      </c>
      <c r="F11826" s="674">
        <v>293.83600000000001</v>
      </c>
      <c r="G11826" s="674">
        <v>295.84500000000003</v>
      </c>
      <c r="H11826" s="115">
        <f t="shared" si="368"/>
        <v>1.0068371472522089</v>
      </c>
      <c r="I11826" s="115">
        <f t="shared" si="369"/>
        <v>1143.0309999999999</v>
      </c>
    </row>
    <row r="11827" spans="1:9" hidden="1">
      <c r="A11827" s="115" t="s">
        <v>30765</v>
      </c>
      <c r="B11827" s="115" t="s">
        <v>30766</v>
      </c>
      <c r="C11827" s="115" t="s">
        <v>30767</v>
      </c>
      <c r="D11827" s="115" t="s">
        <v>1138</v>
      </c>
      <c r="E11827" s="115">
        <v>1140.027</v>
      </c>
      <c r="F11827" s="674">
        <v>293.83600000000001</v>
      </c>
      <c r="G11827" s="674">
        <v>295.84500000000003</v>
      </c>
      <c r="H11827" s="115">
        <f t="shared" si="368"/>
        <v>1.0068371472522089</v>
      </c>
      <c r="I11827" s="115">
        <f t="shared" si="369"/>
        <v>1147.8215</v>
      </c>
    </row>
    <row r="11828" spans="1:9" hidden="1">
      <c r="A11828" s="115" t="s">
        <v>30768</v>
      </c>
      <c r="B11828" s="115" t="s">
        <v>30769</v>
      </c>
      <c r="C11828" s="115" t="s">
        <v>30770</v>
      </c>
      <c r="D11828" s="115" t="s">
        <v>1138</v>
      </c>
      <c r="E11828" s="115">
        <v>1510.9122</v>
      </c>
      <c r="F11828" s="674">
        <v>293.83600000000001</v>
      </c>
      <c r="G11828" s="674">
        <v>295.84500000000003</v>
      </c>
      <c r="H11828" s="115">
        <f t="shared" si="368"/>
        <v>1.0068371472522089</v>
      </c>
      <c r="I11828" s="115">
        <f t="shared" si="369"/>
        <v>1521.2425000000001</v>
      </c>
    </row>
    <row r="11829" spans="1:9" hidden="1">
      <c r="A11829" s="115" t="s">
        <v>30771</v>
      </c>
      <c r="B11829" s="115" t="s">
        <v>30772</v>
      </c>
      <c r="C11829" s="115" t="s">
        <v>30773</v>
      </c>
      <c r="D11829" s="115" t="s">
        <v>1138</v>
      </c>
      <c r="E11829" s="115">
        <v>1184.7346</v>
      </c>
      <c r="F11829" s="674">
        <v>293.83600000000001</v>
      </c>
      <c r="G11829" s="674">
        <v>295.84500000000003</v>
      </c>
      <c r="H11829" s="115">
        <f t="shared" si="368"/>
        <v>1.0068371472522089</v>
      </c>
      <c r="I11829" s="115">
        <f t="shared" si="369"/>
        <v>1192.8348000000001</v>
      </c>
    </row>
    <row r="11830" spans="1:9" hidden="1">
      <c r="A11830" s="115" t="s">
        <v>30774</v>
      </c>
      <c r="B11830" s="115" t="s">
        <v>30775</v>
      </c>
      <c r="C11830" s="115" t="s">
        <v>30776</v>
      </c>
      <c r="D11830" s="115" t="s">
        <v>2038</v>
      </c>
      <c r="E11830" s="115">
        <v>2512.4270999999999</v>
      </c>
      <c r="F11830" s="674">
        <v>293.83600000000001</v>
      </c>
      <c r="G11830" s="674">
        <v>295.84500000000003</v>
      </c>
      <c r="H11830" s="115">
        <f t="shared" si="368"/>
        <v>1.0068371472522089</v>
      </c>
      <c r="I11830" s="115">
        <f t="shared" si="369"/>
        <v>2529.6048999999998</v>
      </c>
    </row>
    <row r="11831" spans="1:9" hidden="1">
      <c r="A11831" s="115" t="s">
        <v>30777</v>
      </c>
      <c r="B11831" s="115" t="s">
        <v>30778</v>
      </c>
      <c r="C11831" s="115" t="s">
        <v>30779</v>
      </c>
      <c r="D11831" s="115" t="s">
        <v>1138</v>
      </c>
      <c r="E11831" s="115">
        <v>616.05219999999997</v>
      </c>
      <c r="F11831" s="674">
        <v>293.83600000000001</v>
      </c>
      <c r="G11831" s="674">
        <v>295.84500000000003</v>
      </c>
      <c r="H11831" s="115">
        <f t="shared" si="368"/>
        <v>1.0068371472522089</v>
      </c>
      <c r="I11831" s="115">
        <f t="shared" si="369"/>
        <v>620.26419999999996</v>
      </c>
    </row>
    <row r="11832" spans="1:9" hidden="1">
      <c r="A11832" s="115" t="s">
        <v>30780</v>
      </c>
      <c r="B11832" s="115" t="s">
        <v>30781</v>
      </c>
      <c r="C11832" s="115" t="s">
        <v>30782</v>
      </c>
      <c r="D11832" s="115" t="s">
        <v>1138</v>
      </c>
      <c r="E11832" s="115">
        <v>827.08979999999997</v>
      </c>
      <c r="F11832" s="674">
        <v>293.83600000000001</v>
      </c>
      <c r="G11832" s="674">
        <v>295.84500000000003</v>
      </c>
      <c r="H11832" s="115">
        <f t="shared" si="368"/>
        <v>1.0068371472522089</v>
      </c>
      <c r="I11832" s="115">
        <f t="shared" si="369"/>
        <v>832.74469999999997</v>
      </c>
    </row>
    <row r="11833" spans="1:9" hidden="1">
      <c r="A11833" s="115" t="s">
        <v>30783</v>
      </c>
      <c r="B11833" s="115" t="s">
        <v>30784</v>
      </c>
      <c r="C11833" s="115" t="s">
        <v>30785</v>
      </c>
      <c r="D11833" s="115" t="s">
        <v>2038</v>
      </c>
      <c r="E11833" s="115">
        <v>3796.7712000000001</v>
      </c>
      <c r="F11833" s="674">
        <v>293.83600000000001</v>
      </c>
      <c r="G11833" s="674">
        <v>295.84500000000003</v>
      </c>
      <c r="H11833" s="115">
        <f t="shared" si="368"/>
        <v>1.0068371472522089</v>
      </c>
      <c r="I11833" s="115">
        <f t="shared" si="369"/>
        <v>3822.7303000000002</v>
      </c>
    </row>
    <row r="11834" spans="1:9" hidden="1">
      <c r="A11834" s="115" t="s">
        <v>30786</v>
      </c>
      <c r="B11834" s="115" t="s">
        <v>30787</v>
      </c>
      <c r="C11834" s="115" t="s">
        <v>30788</v>
      </c>
      <c r="D11834" s="115" t="s">
        <v>1138</v>
      </c>
      <c r="E11834" s="115">
        <v>778.46339999999998</v>
      </c>
      <c r="F11834" s="674">
        <v>293.83600000000001</v>
      </c>
      <c r="G11834" s="674">
        <v>295.84500000000003</v>
      </c>
      <c r="H11834" s="115">
        <f t="shared" si="368"/>
        <v>1.0068371472522089</v>
      </c>
      <c r="I11834" s="115">
        <f t="shared" si="369"/>
        <v>783.78589999999997</v>
      </c>
    </row>
    <row r="11835" spans="1:9" hidden="1">
      <c r="A11835" s="115" t="s">
        <v>30789</v>
      </c>
      <c r="B11835" s="115" t="s">
        <v>30790</v>
      </c>
      <c r="C11835" s="115" t="s">
        <v>30791</v>
      </c>
      <c r="D11835" s="115" t="s">
        <v>1138</v>
      </c>
      <c r="E11835" s="115">
        <v>748.02459999999996</v>
      </c>
      <c r="F11835" s="674">
        <v>293.83600000000001</v>
      </c>
      <c r="G11835" s="674">
        <v>295.84500000000003</v>
      </c>
      <c r="H11835" s="115">
        <f t="shared" si="368"/>
        <v>1.0068371472522089</v>
      </c>
      <c r="I11835" s="115">
        <f t="shared" si="369"/>
        <v>753.13900000000001</v>
      </c>
    </row>
    <row r="11836" spans="1:9" hidden="1">
      <c r="A11836" s="115" t="s">
        <v>30792</v>
      </c>
      <c r="B11836" s="115" t="s">
        <v>30793</v>
      </c>
      <c r="C11836" s="115" t="s">
        <v>30794</v>
      </c>
      <c r="D11836" s="115" t="s">
        <v>1138</v>
      </c>
      <c r="E11836" s="115">
        <v>2016.5633</v>
      </c>
      <c r="F11836" s="674">
        <v>293.83600000000001</v>
      </c>
      <c r="G11836" s="674">
        <v>295.84500000000003</v>
      </c>
      <c r="H11836" s="115">
        <f t="shared" si="368"/>
        <v>1.0068371472522089</v>
      </c>
      <c r="I11836" s="115">
        <f t="shared" si="369"/>
        <v>2030.3507999999999</v>
      </c>
    </row>
    <row r="11837" spans="1:9" hidden="1">
      <c r="A11837" s="115" t="s">
        <v>30795</v>
      </c>
      <c r="B11837" s="115" t="s">
        <v>30796</v>
      </c>
      <c r="C11837" s="115" t="s">
        <v>30797</v>
      </c>
      <c r="D11837" s="115" t="s">
        <v>1138</v>
      </c>
      <c r="E11837" s="115">
        <v>1720.7837999999999</v>
      </c>
      <c r="F11837" s="674">
        <v>293.83600000000001</v>
      </c>
      <c r="G11837" s="674">
        <v>295.84500000000003</v>
      </c>
      <c r="H11837" s="115">
        <f t="shared" si="368"/>
        <v>1.0068371472522089</v>
      </c>
      <c r="I11837" s="115">
        <f t="shared" si="369"/>
        <v>1732.5491</v>
      </c>
    </row>
    <row r="11838" spans="1:9" hidden="1">
      <c r="A11838" s="115" t="s">
        <v>30798</v>
      </c>
      <c r="B11838" s="115" t="s">
        <v>30799</v>
      </c>
      <c r="C11838" s="115" t="s">
        <v>30800</v>
      </c>
      <c r="D11838" s="115" t="s">
        <v>1138</v>
      </c>
      <c r="E11838" s="115">
        <v>1991.9061999999999</v>
      </c>
      <c r="F11838" s="674">
        <v>293.83600000000001</v>
      </c>
      <c r="G11838" s="674">
        <v>295.84500000000003</v>
      </c>
      <c r="H11838" s="115">
        <f t="shared" si="368"/>
        <v>1.0068371472522089</v>
      </c>
      <c r="I11838" s="115">
        <f t="shared" si="369"/>
        <v>2005.5252</v>
      </c>
    </row>
    <row r="11839" spans="1:9" hidden="1">
      <c r="A11839" s="115" t="s">
        <v>30801</v>
      </c>
      <c r="B11839" s="115" t="s">
        <v>30802</v>
      </c>
      <c r="C11839" s="115" t="s">
        <v>30803</v>
      </c>
      <c r="D11839" s="115" t="s">
        <v>1138</v>
      </c>
      <c r="E11839" s="115">
        <v>2461.5508</v>
      </c>
      <c r="F11839" s="674">
        <v>293.83600000000001</v>
      </c>
      <c r="G11839" s="674">
        <v>295.84500000000003</v>
      </c>
      <c r="H11839" s="115">
        <f t="shared" si="368"/>
        <v>1.0068371472522089</v>
      </c>
      <c r="I11839" s="115">
        <f t="shared" si="369"/>
        <v>2478.3807999999999</v>
      </c>
    </row>
    <row r="11840" spans="1:9" hidden="1">
      <c r="A11840" s="115" t="s">
        <v>30804</v>
      </c>
      <c r="B11840" s="115" t="s">
        <v>30805</v>
      </c>
      <c r="C11840" s="115" t="s">
        <v>30806</v>
      </c>
      <c r="D11840" s="115" t="s">
        <v>1138</v>
      </c>
      <c r="E11840" s="115">
        <v>1678.0845999999999</v>
      </c>
      <c r="F11840" s="674">
        <v>293.83600000000001</v>
      </c>
      <c r="G11840" s="674">
        <v>295.84500000000003</v>
      </c>
      <c r="H11840" s="115">
        <f t="shared" si="368"/>
        <v>1.0068371472522089</v>
      </c>
      <c r="I11840" s="115">
        <f t="shared" si="369"/>
        <v>1689.5579</v>
      </c>
    </row>
    <row r="11841" spans="1:9" hidden="1">
      <c r="A11841" s="115" t="s">
        <v>30807</v>
      </c>
      <c r="B11841" s="115" t="s">
        <v>30808</v>
      </c>
      <c r="C11841" s="115" t="s">
        <v>30809</v>
      </c>
      <c r="D11841" s="115" t="s">
        <v>1138</v>
      </c>
      <c r="E11841" s="115">
        <v>2481.8339999999998</v>
      </c>
      <c r="F11841" s="674">
        <v>293.83600000000001</v>
      </c>
      <c r="G11841" s="674">
        <v>295.84500000000003</v>
      </c>
      <c r="H11841" s="115">
        <f t="shared" si="368"/>
        <v>1.0068371472522089</v>
      </c>
      <c r="I11841" s="115">
        <f t="shared" si="369"/>
        <v>2498.8027000000002</v>
      </c>
    </row>
    <row r="11842" spans="1:9" hidden="1">
      <c r="A11842" s="115" t="s">
        <v>30810</v>
      </c>
      <c r="B11842" s="115" t="s">
        <v>30811</v>
      </c>
      <c r="C11842" s="115" t="s">
        <v>30812</v>
      </c>
      <c r="D11842" s="115" t="s">
        <v>1138</v>
      </c>
      <c r="E11842" s="115">
        <v>3210.9297999999999</v>
      </c>
      <c r="F11842" s="674">
        <v>293.83600000000001</v>
      </c>
      <c r="G11842" s="674">
        <v>295.84500000000003</v>
      </c>
      <c r="H11842" s="115">
        <f t="shared" si="368"/>
        <v>1.0068371472522089</v>
      </c>
      <c r="I11842" s="115">
        <f t="shared" si="369"/>
        <v>3232.8834000000002</v>
      </c>
    </row>
    <row r="11843" spans="1:9" hidden="1">
      <c r="A11843" s="115" t="s">
        <v>30813</v>
      </c>
      <c r="B11843" s="115" t="s">
        <v>30814</v>
      </c>
      <c r="C11843" s="115" t="s">
        <v>30815</v>
      </c>
      <c r="D11843" s="115" t="s">
        <v>1138</v>
      </c>
      <c r="E11843" s="115">
        <v>3582.2928000000002</v>
      </c>
      <c r="F11843" s="674">
        <v>293.83600000000001</v>
      </c>
      <c r="G11843" s="674">
        <v>295.84500000000003</v>
      </c>
      <c r="H11843" s="115">
        <f t="shared" si="368"/>
        <v>1.0068371472522089</v>
      </c>
      <c r="I11843" s="115">
        <f t="shared" si="369"/>
        <v>3606.7855</v>
      </c>
    </row>
    <row r="11844" spans="1:9" hidden="1">
      <c r="A11844" s="115" t="s">
        <v>30816</v>
      </c>
      <c r="B11844" s="115" t="s">
        <v>30817</v>
      </c>
      <c r="C11844" s="115" t="s">
        <v>30818</v>
      </c>
      <c r="D11844" s="115" t="s">
        <v>1138</v>
      </c>
      <c r="E11844" s="115">
        <v>4112.6927999999998</v>
      </c>
      <c r="F11844" s="674">
        <v>293.83600000000001</v>
      </c>
      <c r="G11844" s="674">
        <v>295.84500000000003</v>
      </c>
      <c r="H11844" s="115">
        <f t="shared" si="368"/>
        <v>1.0068371472522089</v>
      </c>
      <c r="I11844" s="115">
        <f t="shared" si="369"/>
        <v>4140.8118999999997</v>
      </c>
    </row>
    <row r="11845" spans="1:9" hidden="1">
      <c r="A11845" s="115" t="s">
        <v>30819</v>
      </c>
      <c r="B11845" s="115" t="s">
        <v>30820</v>
      </c>
      <c r="C11845" s="115" t="s">
        <v>30821</v>
      </c>
      <c r="D11845" s="115" t="s">
        <v>1138</v>
      </c>
      <c r="E11845" s="115">
        <v>5144.4283999999998</v>
      </c>
      <c r="F11845" s="674">
        <v>293.83600000000001</v>
      </c>
      <c r="G11845" s="674">
        <v>295.84500000000003</v>
      </c>
      <c r="H11845" s="115">
        <f t="shared" ref="H11845:H11908" si="370">G11845/F11845</f>
        <v>1.0068371472522089</v>
      </c>
      <c r="I11845" s="115">
        <f t="shared" ref="I11845:I11908" si="371">ROUND(H11845*E11845,4)</f>
        <v>5179.6016</v>
      </c>
    </row>
    <row r="11846" spans="1:9" hidden="1">
      <c r="A11846" s="115" t="s">
        <v>30822</v>
      </c>
      <c r="B11846" s="115" t="s">
        <v>30823</v>
      </c>
      <c r="C11846" s="115" t="s">
        <v>30824</v>
      </c>
      <c r="D11846" s="115" t="s">
        <v>1138</v>
      </c>
      <c r="E11846" s="115">
        <v>7715.5962</v>
      </c>
      <c r="F11846" s="674">
        <v>293.83600000000001</v>
      </c>
      <c r="G11846" s="674">
        <v>295.84500000000003</v>
      </c>
      <c r="H11846" s="115">
        <f t="shared" si="370"/>
        <v>1.0068371472522089</v>
      </c>
      <c r="I11846" s="115">
        <f t="shared" si="371"/>
        <v>7768.3489</v>
      </c>
    </row>
    <row r="11847" spans="1:9" hidden="1">
      <c r="A11847" s="115" t="s">
        <v>30825</v>
      </c>
      <c r="B11847" s="115" t="s">
        <v>30826</v>
      </c>
      <c r="C11847" s="115" t="s">
        <v>30827</v>
      </c>
      <c r="D11847" s="115" t="s">
        <v>2038</v>
      </c>
      <c r="E11847" s="115">
        <v>266.46510000000001</v>
      </c>
      <c r="F11847" s="674">
        <v>293.83600000000001</v>
      </c>
      <c r="G11847" s="674">
        <v>295.84500000000003</v>
      </c>
      <c r="H11847" s="115">
        <f t="shared" si="370"/>
        <v>1.0068371472522089</v>
      </c>
      <c r="I11847" s="115">
        <f t="shared" si="371"/>
        <v>268.28699999999998</v>
      </c>
    </row>
    <row r="11848" spans="1:9" hidden="1">
      <c r="A11848" s="115" t="s">
        <v>30828</v>
      </c>
      <c r="B11848" s="115" t="s">
        <v>30829</v>
      </c>
      <c r="C11848" s="115" t="s">
        <v>30830</v>
      </c>
      <c r="D11848" s="115" t="s">
        <v>2038</v>
      </c>
      <c r="E11848" s="115">
        <v>431.5324</v>
      </c>
      <c r="F11848" s="674">
        <v>293.83600000000001</v>
      </c>
      <c r="G11848" s="674">
        <v>295.84500000000003</v>
      </c>
      <c r="H11848" s="115">
        <f t="shared" si="370"/>
        <v>1.0068371472522089</v>
      </c>
      <c r="I11848" s="115">
        <f t="shared" si="371"/>
        <v>434.48289999999997</v>
      </c>
    </row>
    <row r="11849" spans="1:9" hidden="1">
      <c r="A11849" s="115" t="s">
        <v>30831</v>
      </c>
      <c r="B11849" s="115" t="s">
        <v>30832</v>
      </c>
      <c r="C11849" s="115" t="s">
        <v>30833</v>
      </c>
      <c r="D11849" s="115" t="s">
        <v>2038</v>
      </c>
      <c r="E11849" s="115">
        <v>653.62900000000002</v>
      </c>
      <c r="F11849" s="674">
        <v>293.83600000000001</v>
      </c>
      <c r="G11849" s="674">
        <v>295.84500000000003</v>
      </c>
      <c r="H11849" s="115">
        <f t="shared" si="370"/>
        <v>1.0068371472522089</v>
      </c>
      <c r="I11849" s="115">
        <f t="shared" si="371"/>
        <v>658.09799999999996</v>
      </c>
    </row>
    <row r="11850" spans="1:9" hidden="1">
      <c r="A11850" s="115" t="s">
        <v>30834</v>
      </c>
      <c r="B11850" s="115" t="s">
        <v>30835</v>
      </c>
      <c r="C11850" s="115" t="s">
        <v>30836</v>
      </c>
      <c r="D11850" s="115" t="s">
        <v>1138</v>
      </c>
      <c r="E11850" s="115">
        <v>226.80250000000001</v>
      </c>
      <c r="F11850" s="674">
        <v>293.83600000000001</v>
      </c>
      <c r="G11850" s="674">
        <v>295.84500000000003</v>
      </c>
      <c r="H11850" s="115">
        <f t="shared" si="370"/>
        <v>1.0068371472522089</v>
      </c>
      <c r="I11850" s="115">
        <f t="shared" si="371"/>
        <v>228.35319999999999</v>
      </c>
    </row>
    <row r="11851" spans="1:9" hidden="1">
      <c r="A11851" s="115" t="s">
        <v>30837</v>
      </c>
      <c r="B11851" s="115" t="s">
        <v>30838</v>
      </c>
      <c r="C11851" s="115" t="s">
        <v>30839</v>
      </c>
      <c r="D11851" s="115" t="s">
        <v>2038</v>
      </c>
      <c r="E11851" s="115">
        <v>553.54880000000003</v>
      </c>
      <c r="F11851" s="674">
        <v>293.83600000000001</v>
      </c>
      <c r="G11851" s="674">
        <v>295.84500000000003</v>
      </c>
      <c r="H11851" s="115">
        <f t="shared" si="370"/>
        <v>1.0068371472522089</v>
      </c>
      <c r="I11851" s="115">
        <f t="shared" si="371"/>
        <v>557.33349999999996</v>
      </c>
    </row>
    <row r="11852" spans="1:9" hidden="1">
      <c r="A11852" s="115" t="s">
        <v>30840</v>
      </c>
      <c r="B11852" s="115" t="s">
        <v>30841</v>
      </c>
      <c r="C11852" s="115" t="s">
        <v>30842</v>
      </c>
      <c r="D11852" s="115" t="s">
        <v>1138</v>
      </c>
      <c r="E11852" s="115">
        <v>1668.6569</v>
      </c>
      <c r="F11852" s="674">
        <v>293.83600000000001</v>
      </c>
      <c r="G11852" s="674">
        <v>295.84500000000003</v>
      </c>
      <c r="H11852" s="115">
        <f t="shared" si="370"/>
        <v>1.0068371472522089</v>
      </c>
      <c r="I11852" s="115">
        <f t="shared" si="371"/>
        <v>1680.0658000000001</v>
      </c>
    </row>
    <row r="11853" spans="1:9" hidden="1">
      <c r="A11853" s="115" t="s">
        <v>30843</v>
      </c>
      <c r="B11853" s="115" t="s">
        <v>30844</v>
      </c>
      <c r="C11853" s="115" t="s">
        <v>30845</v>
      </c>
      <c r="D11853" s="115" t="s">
        <v>1138</v>
      </c>
      <c r="E11853" s="115">
        <v>2148.8896</v>
      </c>
      <c r="F11853" s="674">
        <v>293.83600000000001</v>
      </c>
      <c r="G11853" s="674">
        <v>295.84500000000003</v>
      </c>
      <c r="H11853" s="115">
        <f t="shared" si="370"/>
        <v>1.0068371472522089</v>
      </c>
      <c r="I11853" s="115">
        <f t="shared" si="371"/>
        <v>2163.5819000000001</v>
      </c>
    </row>
    <row r="11854" spans="1:9" hidden="1">
      <c r="A11854" s="115" t="s">
        <v>30846</v>
      </c>
      <c r="B11854" s="115" t="s">
        <v>30847</v>
      </c>
      <c r="C11854" s="115" t="s">
        <v>30848</v>
      </c>
      <c r="D11854" s="115" t="s">
        <v>1242</v>
      </c>
      <c r="E11854" s="115">
        <v>93.191900000000004</v>
      </c>
      <c r="F11854" s="674">
        <v>293.83600000000001</v>
      </c>
      <c r="G11854" s="674">
        <v>295.84500000000003</v>
      </c>
      <c r="H11854" s="115">
        <f t="shared" si="370"/>
        <v>1.0068371472522089</v>
      </c>
      <c r="I11854" s="115">
        <f t="shared" si="371"/>
        <v>93.829099999999997</v>
      </c>
    </row>
    <row r="11855" spans="1:9" hidden="1">
      <c r="A11855" s="115" t="s">
        <v>30849</v>
      </c>
      <c r="B11855" s="115" t="s">
        <v>30850</v>
      </c>
      <c r="C11855" s="115" t="s">
        <v>30851</v>
      </c>
      <c r="D11855" s="115" t="s">
        <v>1242</v>
      </c>
      <c r="E11855" s="115">
        <v>101.544</v>
      </c>
      <c r="F11855" s="674">
        <v>293.83600000000001</v>
      </c>
      <c r="G11855" s="674">
        <v>295.84500000000003</v>
      </c>
      <c r="H11855" s="115">
        <f t="shared" si="370"/>
        <v>1.0068371472522089</v>
      </c>
      <c r="I11855" s="115">
        <f t="shared" si="371"/>
        <v>102.2383</v>
      </c>
    </row>
    <row r="11856" spans="1:9" hidden="1">
      <c r="A11856" s="115" t="s">
        <v>30852</v>
      </c>
      <c r="B11856" s="115" t="s">
        <v>30853</v>
      </c>
      <c r="C11856" s="115" t="s">
        <v>30854</v>
      </c>
      <c r="D11856" s="115" t="s">
        <v>1242</v>
      </c>
      <c r="E11856" s="115">
        <v>109.6223</v>
      </c>
      <c r="F11856" s="674">
        <v>293.83600000000001</v>
      </c>
      <c r="G11856" s="674">
        <v>295.84500000000003</v>
      </c>
      <c r="H11856" s="115">
        <f t="shared" si="370"/>
        <v>1.0068371472522089</v>
      </c>
      <c r="I11856" s="115">
        <f t="shared" si="371"/>
        <v>110.37179999999999</v>
      </c>
    </row>
    <row r="11857" spans="1:9" hidden="1">
      <c r="A11857" s="115" t="s">
        <v>30855</v>
      </c>
      <c r="B11857" s="115" t="s">
        <v>30856</v>
      </c>
      <c r="C11857" s="115" t="s">
        <v>30857</v>
      </c>
      <c r="D11857" s="115" t="s">
        <v>2038</v>
      </c>
      <c r="E11857" s="115">
        <v>306.32769999999999</v>
      </c>
      <c r="F11857" s="674">
        <v>293.83600000000001</v>
      </c>
      <c r="G11857" s="674">
        <v>295.84500000000003</v>
      </c>
      <c r="H11857" s="115">
        <f t="shared" si="370"/>
        <v>1.0068371472522089</v>
      </c>
      <c r="I11857" s="115">
        <f t="shared" si="371"/>
        <v>308.4221</v>
      </c>
    </row>
    <row r="11858" spans="1:9" hidden="1">
      <c r="A11858" s="115" t="s">
        <v>30858</v>
      </c>
      <c r="B11858" s="115" t="s">
        <v>30859</v>
      </c>
      <c r="C11858" s="115" t="s">
        <v>30860</v>
      </c>
      <c r="D11858" s="115" t="s">
        <v>1242</v>
      </c>
      <c r="E11858" s="115">
        <v>90.996200000000002</v>
      </c>
      <c r="F11858" s="674">
        <v>293.83600000000001</v>
      </c>
      <c r="G11858" s="674">
        <v>295.84500000000003</v>
      </c>
      <c r="H11858" s="115">
        <f t="shared" si="370"/>
        <v>1.0068371472522089</v>
      </c>
      <c r="I11858" s="115">
        <f t="shared" si="371"/>
        <v>91.618399999999994</v>
      </c>
    </row>
    <row r="11859" spans="1:9" hidden="1">
      <c r="A11859" s="115" t="s">
        <v>30861</v>
      </c>
      <c r="B11859" s="115" t="s">
        <v>30862</v>
      </c>
      <c r="C11859" s="115" t="s">
        <v>30863</v>
      </c>
      <c r="D11859" s="115" t="s">
        <v>1242</v>
      </c>
      <c r="E11859" s="115">
        <v>43.236800000000002</v>
      </c>
      <c r="F11859" s="674">
        <v>293.83600000000001</v>
      </c>
      <c r="G11859" s="674">
        <v>295.84500000000003</v>
      </c>
      <c r="H11859" s="115">
        <f t="shared" si="370"/>
        <v>1.0068371472522089</v>
      </c>
      <c r="I11859" s="115">
        <f t="shared" si="371"/>
        <v>43.532400000000003</v>
      </c>
    </row>
    <row r="11860" spans="1:9" hidden="1">
      <c r="A11860" s="115" t="s">
        <v>30864</v>
      </c>
      <c r="B11860" s="115" t="s">
        <v>30865</v>
      </c>
      <c r="C11860" s="115" t="s">
        <v>30866</v>
      </c>
      <c r="D11860" s="115" t="s">
        <v>2038</v>
      </c>
      <c r="E11860" s="115">
        <v>1732.0083999999999</v>
      </c>
      <c r="F11860" s="674">
        <v>293.83600000000001</v>
      </c>
      <c r="G11860" s="674">
        <v>295.84500000000003</v>
      </c>
      <c r="H11860" s="115">
        <f t="shared" si="370"/>
        <v>1.0068371472522089</v>
      </c>
      <c r="I11860" s="115">
        <f t="shared" si="371"/>
        <v>1743.8504</v>
      </c>
    </row>
    <row r="11861" spans="1:9" hidden="1">
      <c r="A11861" s="115" t="s">
        <v>30867</v>
      </c>
      <c r="B11861" s="115" t="s">
        <v>30868</v>
      </c>
      <c r="C11861" s="115" t="s">
        <v>30869</v>
      </c>
      <c r="D11861" s="115" t="s">
        <v>1138</v>
      </c>
      <c r="E11861" s="115">
        <v>77.02</v>
      </c>
      <c r="F11861" s="674">
        <v>293.83600000000001</v>
      </c>
      <c r="G11861" s="674">
        <v>295.84500000000003</v>
      </c>
      <c r="H11861" s="115">
        <f t="shared" si="370"/>
        <v>1.0068371472522089</v>
      </c>
      <c r="I11861" s="115">
        <f t="shared" si="371"/>
        <v>77.546599999999998</v>
      </c>
    </row>
    <row r="11862" spans="1:9" hidden="1">
      <c r="A11862" s="115" t="s">
        <v>30870</v>
      </c>
      <c r="B11862" s="115" t="s">
        <v>30871</v>
      </c>
      <c r="C11862" s="115" t="s">
        <v>30872</v>
      </c>
      <c r="D11862" s="115" t="s">
        <v>1138</v>
      </c>
      <c r="E11862" s="115">
        <v>54.6</v>
      </c>
      <c r="F11862" s="674">
        <v>293.83600000000001</v>
      </c>
      <c r="G11862" s="674">
        <v>295.84500000000003</v>
      </c>
      <c r="H11862" s="115">
        <f t="shared" si="370"/>
        <v>1.0068371472522089</v>
      </c>
      <c r="I11862" s="115">
        <f t="shared" si="371"/>
        <v>54.973300000000002</v>
      </c>
    </row>
    <row r="11863" spans="1:9" hidden="1">
      <c r="A11863" s="115" t="s">
        <v>30873</v>
      </c>
      <c r="B11863" s="115" t="s">
        <v>30874</v>
      </c>
      <c r="C11863" s="115" t="s">
        <v>30875</v>
      </c>
      <c r="D11863" s="115" t="s">
        <v>1138</v>
      </c>
      <c r="E11863" s="115">
        <v>553.98</v>
      </c>
      <c r="F11863" s="674">
        <v>293.83600000000001</v>
      </c>
      <c r="G11863" s="674">
        <v>295.84500000000003</v>
      </c>
      <c r="H11863" s="115">
        <f t="shared" si="370"/>
        <v>1.0068371472522089</v>
      </c>
      <c r="I11863" s="115">
        <f t="shared" si="371"/>
        <v>557.76760000000002</v>
      </c>
    </row>
    <row r="11864" spans="1:9" hidden="1">
      <c r="A11864" s="115" t="s">
        <v>30876</v>
      </c>
      <c r="B11864" s="115" t="s">
        <v>30877</v>
      </c>
      <c r="C11864" s="115" t="s">
        <v>30878</v>
      </c>
      <c r="D11864" s="115" t="s">
        <v>1138</v>
      </c>
      <c r="E11864" s="115">
        <v>91.4</v>
      </c>
      <c r="F11864" s="674">
        <v>293.83600000000001</v>
      </c>
      <c r="G11864" s="674">
        <v>295.84500000000003</v>
      </c>
      <c r="H11864" s="115">
        <f t="shared" si="370"/>
        <v>1.0068371472522089</v>
      </c>
      <c r="I11864" s="115">
        <f t="shared" si="371"/>
        <v>92.024900000000002</v>
      </c>
    </row>
    <row r="11865" spans="1:9" hidden="1">
      <c r="A11865" s="115" t="s">
        <v>30879</v>
      </c>
      <c r="B11865" s="115" t="s">
        <v>30880</v>
      </c>
      <c r="C11865" s="115" t="s">
        <v>30881</v>
      </c>
      <c r="D11865" s="115" t="s">
        <v>1138</v>
      </c>
      <c r="E11865" s="115">
        <v>52.31</v>
      </c>
      <c r="F11865" s="674">
        <v>293.83600000000001</v>
      </c>
      <c r="G11865" s="674">
        <v>295.84500000000003</v>
      </c>
      <c r="H11865" s="115">
        <f t="shared" si="370"/>
        <v>1.0068371472522089</v>
      </c>
      <c r="I11865" s="115">
        <f t="shared" si="371"/>
        <v>52.667700000000004</v>
      </c>
    </row>
    <row r="11866" spans="1:9" hidden="1">
      <c r="A11866" s="115" t="s">
        <v>30882</v>
      </c>
      <c r="B11866" s="115" t="s">
        <v>30883</v>
      </c>
      <c r="C11866" s="115" t="s">
        <v>30884</v>
      </c>
      <c r="D11866" s="115" t="s">
        <v>1138</v>
      </c>
      <c r="E11866" s="115">
        <v>73.7</v>
      </c>
      <c r="F11866" s="674">
        <v>293.83600000000001</v>
      </c>
      <c r="G11866" s="674">
        <v>295.84500000000003</v>
      </c>
      <c r="H11866" s="115">
        <f t="shared" si="370"/>
        <v>1.0068371472522089</v>
      </c>
      <c r="I11866" s="115">
        <f t="shared" si="371"/>
        <v>74.203900000000004</v>
      </c>
    </row>
    <row r="11867" spans="1:9" hidden="1">
      <c r="A11867" s="115" t="s">
        <v>30885</v>
      </c>
      <c r="B11867" s="115" t="s">
        <v>30886</v>
      </c>
      <c r="C11867" s="115" t="s">
        <v>30887</v>
      </c>
      <c r="D11867" s="115" t="s">
        <v>1138</v>
      </c>
      <c r="E11867" s="115">
        <v>56.71</v>
      </c>
      <c r="F11867" s="674">
        <v>293.83600000000001</v>
      </c>
      <c r="G11867" s="674">
        <v>295.84500000000003</v>
      </c>
      <c r="H11867" s="115">
        <f t="shared" si="370"/>
        <v>1.0068371472522089</v>
      </c>
      <c r="I11867" s="115">
        <f t="shared" si="371"/>
        <v>57.097700000000003</v>
      </c>
    </row>
    <row r="11868" spans="1:9" hidden="1">
      <c r="A11868" s="115" t="s">
        <v>30888</v>
      </c>
      <c r="B11868" s="115" t="s">
        <v>30889</v>
      </c>
      <c r="C11868" s="115" t="s">
        <v>30890</v>
      </c>
      <c r="D11868" s="115" t="s">
        <v>1138</v>
      </c>
      <c r="E11868" s="115">
        <v>606.75</v>
      </c>
      <c r="F11868" s="674">
        <v>293.83600000000001</v>
      </c>
      <c r="G11868" s="674">
        <v>295.84500000000003</v>
      </c>
      <c r="H11868" s="115">
        <f t="shared" si="370"/>
        <v>1.0068371472522089</v>
      </c>
      <c r="I11868" s="115">
        <f t="shared" si="371"/>
        <v>610.89840000000004</v>
      </c>
    </row>
    <row r="11869" spans="1:9" hidden="1">
      <c r="A11869" s="115" t="s">
        <v>30891</v>
      </c>
      <c r="B11869" s="115" t="s">
        <v>30892</v>
      </c>
      <c r="C11869" s="115" t="s">
        <v>30893</v>
      </c>
      <c r="D11869" s="115" t="s">
        <v>1138</v>
      </c>
      <c r="E11869" s="115">
        <v>258.69</v>
      </c>
      <c r="F11869" s="674">
        <v>293.83600000000001</v>
      </c>
      <c r="G11869" s="674">
        <v>295.84500000000003</v>
      </c>
      <c r="H11869" s="115">
        <f t="shared" si="370"/>
        <v>1.0068371472522089</v>
      </c>
      <c r="I11869" s="115">
        <f t="shared" si="371"/>
        <v>260.45870000000002</v>
      </c>
    </row>
    <row r="11870" spans="1:9" hidden="1">
      <c r="A11870" s="115" t="s">
        <v>30894</v>
      </c>
      <c r="B11870" s="115" t="s">
        <v>30895</v>
      </c>
      <c r="C11870" s="115" t="s">
        <v>30896</v>
      </c>
      <c r="D11870" s="115" t="s">
        <v>1138</v>
      </c>
      <c r="E11870" s="115">
        <v>407.11</v>
      </c>
      <c r="F11870" s="674">
        <v>293.83600000000001</v>
      </c>
      <c r="G11870" s="674">
        <v>295.84500000000003</v>
      </c>
      <c r="H11870" s="115">
        <f t="shared" si="370"/>
        <v>1.0068371472522089</v>
      </c>
      <c r="I11870" s="115">
        <f t="shared" si="371"/>
        <v>409.89350000000002</v>
      </c>
    </row>
    <row r="11871" spans="1:9" hidden="1">
      <c r="A11871" s="115" t="s">
        <v>30897</v>
      </c>
      <c r="B11871" s="115" t="s">
        <v>30898</v>
      </c>
      <c r="C11871" s="115" t="s">
        <v>30899</v>
      </c>
      <c r="D11871" s="115" t="s">
        <v>1138</v>
      </c>
      <c r="E11871" s="115">
        <v>37.26</v>
      </c>
      <c r="F11871" s="674">
        <v>293.83600000000001</v>
      </c>
      <c r="G11871" s="674">
        <v>295.84500000000003</v>
      </c>
      <c r="H11871" s="115">
        <f t="shared" si="370"/>
        <v>1.0068371472522089</v>
      </c>
      <c r="I11871" s="115">
        <f t="shared" si="371"/>
        <v>37.514800000000001</v>
      </c>
    </row>
    <row r="11872" spans="1:9" hidden="1">
      <c r="A11872" s="115" t="s">
        <v>30900</v>
      </c>
      <c r="B11872" s="115" t="s">
        <v>30901</v>
      </c>
      <c r="C11872" s="115" t="s">
        <v>30902</v>
      </c>
      <c r="D11872" s="115" t="s">
        <v>1138</v>
      </c>
      <c r="E11872" s="115">
        <v>60.01</v>
      </c>
      <c r="F11872" s="674">
        <v>293.83600000000001</v>
      </c>
      <c r="G11872" s="674">
        <v>295.84500000000003</v>
      </c>
      <c r="H11872" s="115">
        <f t="shared" si="370"/>
        <v>1.0068371472522089</v>
      </c>
      <c r="I11872" s="115">
        <f t="shared" si="371"/>
        <v>60.420299999999997</v>
      </c>
    </row>
    <row r="11873" spans="1:9" hidden="1">
      <c r="A11873" s="115" t="s">
        <v>30903</v>
      </c>
      <c r="B11873" s="115" t="s">
        <v>30904</v>
      </c>
      <c r="C11873" s="115" t="s">
        <v>30905</v>
      </c>
      <c r="D11873" s="115" t="s">
        <v>1138</v>
      </c>
      <c r="E11873" s="115">
        <v>52.36</v>
      </c>
      <c r="F11873" s="674">
        <v>293.83600000000001</v>
      </c>
      <c r="G11873" s="674">
        <v>295.84500000000003</v>
      </c>
      <c r="H11873" s="115">
        <f t="shared" si="370"/>
        <v>1.0068371472522089</v>
      </c>
      <c r="I11873" s="115">
        <f t="shared" si="371"/>
        <v>52.718000000000004</v>
      </c>
    </row>
    <row r="11874" spans="1:9" hidden="1">
      <c r="A11874" s="115" t="s">
        <v>30906</v>
      </c>
      <c r="B11874" s="115" t="s">
        <v>30907</v>
      </c>
      <c r="C11874" s="115" t="s">
        <v>30908</v>
      </c>
      <c r="D11874" s="115" t="s">
        <v>1138</v>
      </c>
      <c r="E11874" s="115">
        <v>42.66</v>
      </c>
      <c r="F11874" s="674">
        <v>293.83600000000001</v>
      </c>
      <c r="G11874" s="674">
        <v>295.84500000000003</v>
      </c>
      <c r="H11874" s="115">
        <f t="shared" si="370"/>
        <v>1.0068371472522089</v>
      </c>
      <c r="I11874" s="115">
        <f t="shared" si="371"/>
        <v>42.951700000000002</v>
      </c>
    </row>
    <row r="11875" spans="1:9" hidden="1">
      <c r="A11875" s="115" t="s">
        <v>30909</v>
      </c>
      <c r="B11875" s="115" t="s">
        <v>30910</v>
      </c>
      <c r="C11875" s="115" t="s">
        <v>30911</v>
      </c>
      <c r="D11875" s="115" t="s">
        <v>1138</v>
      </c>
      <c r="E11875" s="115">
        <v>531.66179999999997</v>
      </c>
      <c r="F11875" s="674">
        <v>293.83600000000001</v>
      </c>
      <c r="G11875" s="674">
        <v>295.84500000000003</v>
      </c>
      <c r="H11875" s="115">
        <f t="shared" si="370"/>
        <v>1.0068371472522089</v>
      </c>
      <c r="I11875" s="115">
        <f t="shared" si="371"/>
        <v>535.29690000000005</v>
      </c>
    </row>
    <row r="11876" spans="1:9" hidden="1">
      <c r="A11876" s="115" t="s">
        <v>30912</v>
      </c>
      <c r="B11876" s="115" t="s">
        <v>30913</v>
      </c>
      <c r="C11876" s="115" t="s">
        <v>30914</v>
      </c>
      <c r="D11876" s="115" t="s">
        <v>1138</v>
      </c>
      <c r="E11876" s="115">
        <v>23.1572</v>
      </c>
      <c r="F11876" s="674">
        <v>293.83600000000001</v>
      </c>
      <c r="G11876" s="674">
        <v>295.84500000000003</v>
      </c>
      <c r="H11876" s="115">
        <f t="shared" si="370"/>
        <v>1.0068371472522089</v>
      </c>
      <c r="I11876" s="115">
        <f t="shared" si="371"/>
        <v>23.3155</v>
      </c>
    </row>
    <row r="11877" spans="1:9" hidden="1">
      <c r="A11877" s="115" t="s">
        <v>30915</v>
      </c>
      <c r="B11877" s="115" t="s">
        <v>30916</v>
      </c>
      <c r="C11877" s="115" t="s">
        <v>30917</v>
      </c>
      <c r="D11877" s="115" t="s">
        <v>1138</v>
      </c>
      <c r="E11877" s="115">
        <v>128.61000000000001</v>
      </c>
      <c r="F11877" s="674">
        <v>293.83600000000001</v>
      </c>
      <c r="G11877" s="674">
        <v>295.84500000000003</v>
      </c>
      <c r="H11877" s="115">
        <f t="shared" si="370"/>
        <v>1.0068371472522089</v>
      </c>
      <c r="I11877" s="115">
        <f t="shared" si="371"/>
        <v>129.48929999999999</v>
      </c>
    </row>
    <row r="11878" spans="1:9" hidden="1">
      <c r="A11878" s="115" t="s">
        <v>30918</v>
      </c>
      <c r="B11878" s="115" t="s">
        <v>30919</v>
      </c>
      <c r="C11878" s="115" t="s">
        <v>30920</v>
      </c>
      <c r="D11878" s="115" t="s">
        <v>1138</v>
      </c>
      <c r="E11878" s="115">
        <v>60.92</v>
      </c>
      <c r="F11878" s="674">
        <v>293.83600000000001</v>
      </c>
      <c r="G11878" s="674">
        <v>295.84500000000003</v>
      </c>
      <c r="H11878" s="115">
        <f t="shared" si="370"/>
        <v>1.0068371472522089</v>
      </c>
      <c r="I11878" s="115">
        <f t="shared" si="371"/>
        <v>61.336500000000001</v>
      </c>
    </row>
    <row r="11879" spans="1:9" hidden="1">
      <c r="A11879" s="115" t="s">
        <v>30921</v>
      </c>
      <c r="B11879" s="115" t="s">
        <v>30922</v>
      </c>
      <c r="C11879" s="115" t="s">
        <v>30923</v>
      </c>
      <c r="D11879" s="115" t="s">
        <v>1138</v>
      </c>
      <c r="E11879" s="115">
        <v>82.58</v>
      </c>
      <c r="F11879" s="674">
        <v>293.83600000000001</v>
      </c>
      <c r="G11879" s="674">
        <v>295.84500000000003</v>
      </c>
      <c r="H11879" s="115">
        <f t="shared" si="370"/>
        <v>1.0068371472522089</v>
      </c>
      <c r="I11879" s="115">
        <f t="shared" si="371"/>
        <v>83.144599999999997</v>
      </c>
    </row>
    <row r="11880" spans="1:9" hidden="1">
      <c r="A11880" s="115" t="s">
        <v>30924</v>
      </c>
      <c r="B11880" s="115" t="s">
        <v>30925</v>
      </c>
      <c r="C11880" s="115" t="s">
        <v>30926</v>
      </c>
      <c r="D11880" s="115" t="s">
        <v>1138</v>
      </c>
      <c r="E11880" s="115">
        <v>200.57</v>
      </c>
      <c r="F11880" s="674">
        <v>293.83600000000001</v>
      </c>
      <c r="G11880" s="674">
        <v>295.84500000000003</v>
      </c>
      <c r="H11880" s="115">
        <f t="shared" si="370"/>
        <v>1.0068371472522089</v>
      </c>
      <c r="I11880" s="115">
        <f t="shared" si="371"/>
        <v>201.94130000000001</v>
      </c>
    </row>
    <row r="11881" spans="1:9" hidden="1">
      <c r="A11881" s="115" t="s">
        <v>30927</v>
      </c>
      <c r="B11881" s="115" t="s">
        <v>30928</v>
      </c>
      <c r="C11881" s="115" t="s">
        <v>30929</v>
      </c>
      <c r="D11881" s="115" t="s">
        <v>1138</v>
      </c>
      <c r="E11881" s="115">
        <v>238.36</v>
      </c>
      <c r="F11881" s="674">
        <v>293.83600000000001</v>
      </c>
      <c r="G11881" s="674">
        <v>295.84500000000003</v>
      </c>
      <c r="H11881" s="115">
        <f t="shared" si="370"/>
        <v>1.0068371472522089</v>
      </c>
      <c r="I11881" s="115">
        <f t="shared" si="371"/>
        <v>239.9897</v>
      </c>
    </row>
    <row r="11882" spans="1:9" hidden="1">
      <c r="A11882" s="115" t="s">
        <v>30930</v>
      </c>
      <c r="B11882" s="115" t="s">
        <v>30931</v>
      </c>
      <c r="C11882" s="115" t="s">
        <v>30932</v>
      </c>
      <c r="D11882" s="115" t="s">
        <v>1138</v>
      </c>
      <c r="E11882" s="115">
        <v>335.53</v>
      </c>
      <c r="F11882" s="674">
        <v>293.83600000000001</v>
      </c>
      <c r="G11882" s="674">
        <v>295.84500000000003</v>
      </c>
      <c r="H11882" s="115">
        <f t="shared" si="370"/>
        <v>1.0068371472522089</v>
      </c>
      <c r="I11882" s="115">
        <f t="shared" si="371"/>
        <v>337.82409999999999</v>
      </c>
    </row>
    <row r="11883" spans="1:9" hidden="1">
      <c r="A11883" s="115" t="s">
        <v>30933</v>
      </c>
      <c r="B11883" s="115" t="s">
        <v>30934</v>
      </c>
      <c r="C11883" s="115" t="s">
        <v>30935</v>
      </c>
      <c r="D11883" s="115" t="s">
        <v>1138</v>
      </c>
      <c r="E11883" s="115">
        <v>437.99</v>
      </c>
      <c r="F11883" s="674">
        <v>293.83600000000001</v>
      </c>
      <c r="G11883" s="674">
        <v>295.84500000000003</v>
      </c>
      <c r="H11883" s="115">
        <f t="shared" si="370"/>
        <v>1.0068371472522089</v>
      </c>
      <c r="I11883" s="115">
        <f t="shared" si="371"/>
        <v>440.9846</v>
      </c>
    </row>
    <row r="11884" spans="1:9" hidden="1">
      <c r="A11884" s="115" t="s">
        <v>30936</v>
      </c>
      <c r="B11884" s="115" t="s">
        <v>30937</v>
      </c>
      <c r="C11884" s="115" t="s">
        <v>30938</v>
      </c>
      <c r="D11884" s="115" t="s">
        <v>1138</v>
      </c>
      <c r="E11884" s="115">
        <v>600.03</v>
      </c>
      <c r="F11884" s="674">
        <v>293.83600000000001</v>
      </c>
      <c r="G11884" s="674">
        <v>295.84500000000003</v>
      </c>
      <c r="H11884" s="115">
        <f t="shared" si="370"/>
        <v>1.0068371472522089</v>
      </c>
      <c r="I11884" s="115">
        <f t="shared" si="371"/>
        <v>604.13250000000005</v>
      </c>
    </row>
    <row r="11885" spans="1:9" hidden="1">
      <c r="A11885" s="115" t="s">
        <v>30939</v>
      </c>
      <c r="B11885" s="115" t="s">
        <v>30940</v>
      </c>
      <c r="C11885" s="115" t="s">
        <v>30941</v>
      </c>
      <c r="D11885" s="115" t="s">
        <v>1138</v>
      </c>
      <c r="E11885" s="115">
        <v>966.65</v>
      </c>
      <c r="F11885" s="674">
        <v>293.83600000000001</v>
      </c>
      <c r="G11885" s="674">
        <v>295.84500000000003</v>
      </c>
      <c r="H11885" s="115">
        <f t="shared" si="370"/>
        <v>1.0068371472522089</v>
      </c>
      <c r="I11885" s="115">
        <f t="shared" si="371"/>
        <v>973.25909999999999</v>
      </c>
    </row>
    <row r="11886" spans="1:9" hidden="1">
      <c r="A11886" s="115" t="s">
        <v>30942</v>
      </c>
      <c r="B11886" s="115" t="s">
        <v>30943</v>
      </c>
      <c r="C11886" s="115" t="s">
        <v>30944</v>
      </c>
      <c r="D11886" s="115" t="s">
        <v>1138</v>
      </c>
      <c r="E11886" s="115">
        <v>232.68</v>
      </c>
      <c r="F11886" s="674">
        <v>293.83600000000001</v>
      </c>
      <c r="G11886" s="674">
        <v>295.84500000000003</v>
      </c>
      <c r="H11886" s="115">
        <f t="shared" si="370"/>
        <v>1.0068371472522089</v>
      </c>
      <c r="I11886" s="115">
        <f t="shared" si="371"/>
        <v>234.27090000000001</v>
      </c>
    </row>
    <row r="11887" spans="1:9" hidden="1">
      <c r="A11887" s="115" t="s">
        <v>30945</v>
      </c>
      <c r="B11887" s="115" t="s">
        <v>30946</v>
      </c>
      <c r="C11887" s="115" t="s">
        <v>30947</v>
      </c>
      <c r="D11887" s="115" t="s">
        <v>1138</v>
      </c>
      <c r="E11887" s="115">
        <v>165.56</v>
      </c>
      <c r="F11887" s="674">
        <v>293.83600000000001</v>
      </c>
      <c r="G11887" s="674">
        <v>295.84500000000003</v>
      </c>
      <c r="H11887" s="115">
        <f t="shared" si="370"/>
        <v>1.0068371472522089</v>
      </c>
      <c r="I11887" s="115">
        <f t="shared" si="371"/>
        <v>166.69200000000001</v>
      </c>
    </row>
    <row r="11888" spans="1:9" hidden="1">
      <c r="A11888" s="115" t="s">
        <v>30948</v>
      </c>
      <c r="B11888" s="115" t="s">
        <v>30949</v>
      </c>
      <c r="C11888" s="115" t="s">
        <v>30950</v>
      </c>
      <c r="D11888" s="115" t="s">
        <v>1138</v>
      </c>
      <c r="E11888" s="115">
        <v>265.92</v>
      </c>
      <c r="F11888" s="674">
        <v>293.83600000000001</v>
      </c>
      <c r="G11888" s="674">
        <v>295.84500000000003</v>
      </c>
      <c r="H11888" s="115">
        <f t="shared" si="370"/>
        <v>1.0068371472522089</v>
      </c>
      <c r="I11888" s="115">
        <f t="shared" si="371"/>
        <v>267.73809999999997</v>
      </c>
    </row>
    <row r="11889" spans="1:9" hidden="1">
      <c r="A11889" s="115" t="s">
        <v>30951</v>
      </c>
      <c r="B11889" s="115" t="s">
        <v>30952</v>
      </c>
      <c r="C11889" s="115" t="s">
        <v>30953</v>
      </c>
      <c r="D11889" s="115" t="s">
        <v>1138</v>
      </c>
      <c r="E11889" s="115">
        <v>1088.8197</v>
      </c>
      <c r="F11889" s="674">
        <v>293.83600000000001</v>
      </c>
      <c r="G11889" s="674">
        <v>295.84500000000003</v>
      </c>
      <c r="H11889" s="115">
        <f t="shared" si="370"/>
        <v>1.0068371472522089</v>
      </c>
      <c r="I11889" s="115">
        <f t="shared" si="371"/>
        <v>1096.2641000000001</v>
      </c>
    </row>
    <row r="11890" spans="1:9" hidden="1">
      <c r="A11890" s="115" t="s">
        <v>30954</v>
      </c>
      <c r="B11890" s="115" t="s">
        <v>30955</v>
      </c>
      <c r="C11890" s="115" t="s">
        <v>30956</v>
      </c>
      <c r="D11890" s="115" t="s">
        <v>1138</v>
      </c>
      <c r="E11890" s="115">
        <v>1600.4431</v>
      </c>
      <c r="F11890" s="674">
        <v>293.83600000000001</v>
      </c>
      <c r="G11890" s="674">
        <v>295.84500000000003</v>
      </c>
      <c r="H11890" s="115">
        <f t="shared" si="370"/>
        <v>1.0068371472522089</v>
      </c>
      <c r="I11890" s="115">
        <f t="shared" si="371"/>
        <v>1611.3856000000001</v>
      </c>
    </row>
    <row r="11891" spans="1:9" hidden="1">
      <c r="A11891" s="115" t="s">
        <v>30957</v>
      </c>
      <c r="B11891" s="115" t="s">
        <v>30958</v>
      </c>
      <c r="C11891" s="115" t="s">
        <v>30959</v>
      </c>
      <c r="D11891" s="115" t="s">
        <v>1138</v>
      </c>
      <c r="E11891" s="115">
        <v>1605.2471</v>
      </c>
      <c r="F11891" s="674">
        <v>293.83600000000001</v>
      </c>
      <c r="G11891" s="674">
        <v>295.84500000000003</v>
      </c>
      <c r="H11891" s="115">
        <f t="shared" si="370"/>
        <v>1.0068371472522089</v>
      </c>
      <c r="I11891" s="115">
        <f t="shared" si="371"/>
        <v>1616.2224000000001</v>
      </c>
    </row>
    <row r="11892" spans="1:9" hidden="1">
      <c r="A11892" s="115" t="s">
        <v>30960</v>
      </c>
      <c r="B11892" s="115" t="s">
        <v>30961</v>
      </c>
      <c r="C11892" s="115" t="s">
        <v>30962</v>
      </c>
      <c r="D11892" s="115" t="s">
        <v>1138</v>
      </c>
      <c r="E11892" s="115">
        <v>2013.6016999999999</v>
      </c>
      <c r="F11892" s="674">
        <v>293.83600000000001</v>
      </c>
      <c r="G11892" s="674">
        <v>295.84500000000003</v>
      </c>
      <c r="H11892" s="115">
        <f t="shared" si="370"/>
        <v>1.0068371472522089</v>
      </c>
      <c r="I11892" s="115">
        <f t="shared" si="371"/>
        <v>2027.3689999999999</v>
      </c>
    </row>
    <row r="11893" spans="1:9" hidden="1">
      <c r="A11893" s="115" t="s">
        <v>30963</v>
      </c>
      <c r="B11893" s="115" t="s">
        <v>30964</v>
      </c>
      <c r="C11893" s="115" t="s">
        <v>30965</v>
      </c>
      <c r="D11893" s="115" t="s">
        <v>1138</v>
      </c>
      <c r="E11893" s="115">
        <v>3036.8483999999999</v>
      </c>
      <c r="F11893" s="674">
        <v>293.83600000000001</v>
      </c>
      <c r="G11893" s="674">
        <v>295.84500000000003</v>
      </c>
      <c r="H11893" s="115">
        <f t="shared" si="370"/>
        <v>1.0068371472522089</v>
      </c>
      <c r="I11893" s="115">
        <f t="shared" si="371"/>
        <v>3057.6118000000001</v>
      </c>
    </row>
    <row r="11894" spans="1:9" hidden="1">
      <c r="A11894" s="115" t="s">
        <v>30966</v>
      </c>
      <c r="B11894" s="115" t="s">
        <v>30967</v>
      </c>
      <c r="C11894" s="115" t="s">
        <v>30968</v>
      </c>
      <c r="D11894" s="115" t="s">
        <v>1138</v>
      </c>
      <c r="E11894" s="115">
        <v>3046.4564</v>
      </c>
      <c r="F11894" s="674">
        <v>293.83600000000001</v>
      </c>
      <c r="G11894" s="674">
        <v>295.84500000000003</v>
      </c>
      <c r="H11894" s="115">
        <f t="shared" si="370"/>
        <v>1.0068371472522089</v>
      </c>
      <c r="I11894" s="115">
        <f t="shared" si="371"/>
        <v>3067.2855</v>
      </c>
    </row>
    <row r="11895" spans="1:9" hidden="1">
      <c r="A11895" s="115" t="s">
        <v>30969</v>
      </c>
      <c r="B11895" s="115" t="s">
        <v>30970</v>
      </c>
      <c r="C11895" s="115" t="s">
        <v>30971</v>
      </c>
      <c r="D11895" s="115" t="s">
        <v>1138</v>
      </c>
      <c r="E11895" s="115">
        <v>963.2663</v>
      </c>
      <c r="F11895" s="674">
        <v>293.83600000000001</v>
      </c>
      <c r="G11895" s="674">
        <v>295.84500000000003</v>
      </c>
      <c r="H11895" s="115">
        <f t="shared" si="370"/>
        <v>1.0068371472522089</v>
      </c>
      <c r="I11895" s="115">
        <f t="shared" si="371"/>
        <v>969.85230000000001</v>
      </c>
    </row>
    <row r="11896" spans="1:9" hidden="1">
      <c r="A11896" s="115" t="s">
        <v>30972</v>
      </c>
      <c r="B11896" s="115" t="s">
        <v>30973</v>
      </c>
      <c r="C11896" s="115" t="s">
        <v>30974</v>
      </c>
      <c r="D11896" s="115" t="s">
        <v>1242</v>
      </c>
      <c r="E11896" s="115">
        <v>211.83750000000001</v>
      </c>
      <c r="F11896" s="674">
        <v>293.83600000000001</v>
      </c>
      <c r="G11896" s="674">
        <v>295.84500000000003</v>
      </c>
      <c r="H11896" s="115">
        <f t="shared" si="370"/>
        <v>1.0068371472522089</v>
      </c>
      <c r="I11896" s="115">
        <f t="shared" si="371"/>
        <v>213.2859</v>
      </c>
    </row>
    <row r="11897" spans="1:9" hidden="1">
      <c r="A11897" s="115" t="s">
        <v>30975</v>
      </c>
      <c r="B11897" s="115" t="s">
        <v>30976</v>
      </c>
      <c r="C11897" s="115" t="s">
        <v>30977</v>
      </c>
      <c r="D11897" s="115" t="s">
        <v>1242</v>
      </c>
      <c r="E11897" s="115">
        <v>246.55520000000001</v>
      </c>
      <c r="F11897" s="674">
        <v>293.83600000000001</v>
      </c>
      <c r="G11897" s="674">
        <v>295.84500000000003</v>
      </c>
      <c r="H11897" s="115">
        <f t="shared" si="370"/>
        <v>1.0068371472522089</v>
      </c>
      <c r="I11897" s="115">
        <f t="shared" si="371"/>
        <v>248.24090000000001</v>
      </c>
    </row>
    <row r="11898" spans="1:9" hidden="1">
      <c r="A11898" s="115" t="s">
        <v>30978</v>
      </c>
      <c r="B11898" s="115" t="s">
        <v>30979</v>
      </c>
      <c r="C11898" s="115" t="s">
        <v>30980</v>
      </c>
      <c r="D11898" s="115" t="s">
        <v>1242</v>
      </c>
      <c r="E11898" s="115">
        <v>280.99919999999997</v>
      </c>
      <c r="F11898" s="674">
        <v>293.83600000000001</v>
      </c>
      <c r="G11898" s="674">
        <v>295.84500000000003</v>
      </c>
      <c r="H11898" s="115">
        <f t="shared" si="370"/>
        <v>1.0068371472522089</v>
      </c>
      <c r="I11898" s="115">
        <f t="shared" si="371"/>
        <v>282.92039999999997</v>
      </c>
    </row>
    <row r="11899" spans="1:9" hidden="1">
      <c r="A11899" s="115" t="s">
        <v>30981</v>
      </c>
      <c r="B11899" s="115" t="s">
        <v>30982</v>
      </c>
      <c r="C11899" s="115" t="s">
        <v>30983</v>
      </c>
      <c r="D11899" s="115" t="s">
        <v>1138</v>
      </c>
      <c r="E11899" s="115">
        <v>845.48289999999997</v>
      </c>
      <c r="F11899" s="674">
        <v>293.83600000000001</v>
      </c>
      <c r="G11899" s="674">
        <v>295.84500000000003</v>
      </c>
      <c r="H11899" s="115">
        <f t="shared" si="370"/>
        <v>1.0068371472522089</v>
      </c>
      <c r="I11899" s="115">
        <f t="shared" si="371"/>
        <v>851.2636</v>
      </c>
    </row>
    <row r="11900" spans="1:9" hidden="1">
      <c r="A11900" s="115" t="s">
        <v>30984</v>
      </c>
      <c r="B11900" s="115" t="s">
        <v>30985</v>
      </c>
      <c r="C11900" s="115" t="s">
        <v>30986</v>
      </c>
      <c r="D11900" s="115" t="s">
        <v>1138</v>
      </c>
      <c r="E11900" s="115">
        <v>69.687200000000004</v>
      </c>
      <c r="F11900" s="674">
        <v>293.83600000000001</v>
      </c>
      <c r="G11900" s="674">
        <v>295.84500000000003</v>
      </c>
      <c r="H11900" s="115">
        <f t="shared" si="370"/>
        <v>1.0068371472522089</v>
      </c>
      <c r="I11900" s="115">
        <f t="shared" si="371"/>
        <v>70.163700000000006</v>
      </c>
    </row>
    <row r="11901" spans="1:9" hidden="1">
      <c r="A11901" s="115" t="s">
        <v>30987</v>
      </c>
      <c r="B11901" s="115" t="s">
        <v>30988</v>
      </c>
      <c r="C11901" s="115" t="s">
        <v>30989</v>
      </c>
      <c r="D11901" s="115" t="s">
        <v>1138</v>
      </c>
      <c r="E11901" s="115">
        <v>63.492800000000003</v>
      </c>
      <c r="F11901" s="674">
        <v>293.83600000000001</v>
      </c>
      <c r="G11901" s="674">
        <v>295.84500000000003</v>
      </c>
      <c r="H11901" s="115">
        <f t="shared" si="370"/>
        <v>1.0068371472522089</v>
      </c>
      <c r="I11901" s="115">
        <f t="shared" si="371"/>
        <v>63.926900000000003</v>
      </c>
    </row>
    <row r="11902" spans="1:9" hidden="1">
      <c r="A11902" s="115" t="s">
        <v>30990</v>
      </c>
      <c r="B11902" s="115" t="s">
        <v>30991</v>
      </c>
      <c r="C11902" s="115" t="s">
        <v>30992</v>
      </c>
      <c r="D11902" s="115" t="s">
        <v>1138</v>
      </c>
      <c r="E11902" s="115">
        <v>57.6081</v>
      </c>
      <c r="F11902" s="674">
        <v>293.83600000000001</v>
      </c>
      <c r="G11902" s="674">
        <v>295.84500000000003</v>
      </c>
      <c r="H11902" s="115">
        <f t="shared" si="370"/>
        <v>1.0068371472522089</v>
      </c>
      <c r="I11902" s="115">
        <f t="shared" si="371"/>
        <v>58.002000000000002</v>
      </c>
    </row>
    <row r="11903" spans="1:9" hidden="1">
      <c r="A11903" s="115" t="s">
        <v>30993</v>
      </c>
      <c r="B11903" s="115" t="s">
        <v>30994</v>
      </c>
      <c r="C11903" s="115" t="s">
        <v>30995</v>
      </c>
      <c r="D11903" s="115" t="s">
        <v>1138</v>
      </c>
      <c r="E11903" s="115">
        <v>27.8749</v>
      </c>
      <c r="F11903" s="674">
        <v>293.83600000000001</v>
      </c>
      <c r="G11903" s="674">
        <v>295.84500000000003</v>
      </c>
      <c r="H11903" s="115">
        <f t="shared" si="370"/>
        <v>1.0068371472522089</v>
      </c>
      <c r="I11903" s="115">
        <f t="shared" si="371"/>
        <v>28.0655</v>
      </c>
    </row>
    <row r="11904" spans="1:9" hidden="1">
      <c r="A11904" s="115" t="s">
        <v>30996</v>
      </c>
      <c r="B11904" s="115" t="s">
        <v>30997</v>
      </c>
      <c r="C11904" s="115" t="s">
        <v>30998</v>
      </c>
      <c r="D11904" s="115" t="s">
        <v>1138</v>
      </c>
      <c r="E11904" s="115">
        <v>25.397099999999998</v>
      </c>
      <c r="F11904" s="674">
        <v>293.83600000000001</v>
      </c>
      <c r="G11904" s="674">
        <v>295.84500000000003</v>
      </c>
      <c r="H11904" s="115">
        <f t="shared" si="370"/>
        <v>1.0068371472522089</v>
      </c>
      <c r="I11904" s="115">
        <f t="shared" si="371"/>
        <v>25.570699999999999</v>
      </c>
    </row>
    <row r="11905" spans="1:9" hidden="1">
      <c r="A11905" s="115" t="s">
        <v>30999</v>
      </c>
      <c r="B11905" s="115" t="s">
        <v>31000</v>
      </c>
      <c r="C11905" s="115" t="s">
        <v>31001</v>
      </c>
      <c r="D11905" s="115" t="s">
        <v>1138</v>
      </c>
      <c r="E11905" s="115">
        <v>22.9194</v>
      </c>
      <c r="F11905" s="674">
        <v>293.83600000000001</v>
      </c>
      <c r="G11905" s="674">
        <v>295.84500000000003</v>
      </c>
      <c r="H11905" s="115">
        <f t="shared" si="370"/>
        <v>1.0068371472522089</v>
      </c>
      <c r="I11905" s="115">
        <f t="shared" si="371"/>
        <v>23.0761</v>
      </c>
    </row>
    <row r="11906" spans="1:9" hidden="1">
      <c r="A11906" s="115" t="s">
        <v>31002</v>
      </c>
      <c r="B11906" s="115" t="s">
        <v>31003</v>
      </c>
      <c r="C11906" s="115" t="s">
        <v>31004</v>
      </c>
      <c r="D11906" s="115" t="s">
        <v>1138</v>
      </c>
      <c r="E11906" s="115">
        <v>23.229099999999999</v>
      </c>
      <c r="F11906" s="674">
        <v>293.83600000000001</v>
      </c>
      <c r="G11906" s="674">
        <v>295.84500000000003</v>
      </c>
      <c r="H11906" s="115">
        <f t="shared" si="370"/>
        <v>1.0068371472522089</v>
      </c>
      <c r="I11906" s="115">
        <f t="shared" si="371"/>
        <v>23.387899999999998</v>
      </c>
    </row>
    <row r="11907" spans="1:9" hidden="1">
      <c r="A11907" s="115" t="s">
        <v>31005</v>
      </c>
      <c r="B11907" s="115" t="s">
        <v>31006</v>
      </c>
      <c r="C11907" s="115" t="s">
        <v>31007</v>
      </c>
      <c r="D11907" s="115" t="s">
        <v>1138</v>
      </c>
      <c r="E11907" s="115">
        <v>18.583300000000001</v>
      </c>
      <c r="F11907" s="674">
        <v>293.83600000000001</v>
      </c>
      <c r="G11907" s="674">
        <v>295.84500000000003</v>
      </c>
      <c r="H11907" s="115">
        <f t="shared" si="370"/>
        <v>1.0068371472522089</v>
      </c>
      <c r="I11907" s="115">
        <f t="shared" si="371"/>
        <v>18.7104</v>
      </c>
    </row>
    <row r="11908" spans="1:9" hidden="1">
      <c r="A11908" s="115" t="s">
        <v>31008</v>
      </c>
      <c r="B11908" s="115" t="s">
        <v>31009</v>
      </c>
      <c r="C11908" s="115" t="s">
        <v>31010</v>
      </c>
      <c r="D11908" s="115" t="s">
        <v>1138</v>
      </c>
      <c r="E11908" s="115">
        <v>13.9374</v>
      </c>
      <c r="F11908" s="674">
        <v>293.83600000000001</v>
      </c>
      <c r="G11908" s="674">
        <v>295.84500000000003</v>
      </c>
      <c r="H11908" s="115">
        <f t="shared" si="370"/>
        <v>1.0068371472522089</v>
      </c>
      <c r="I11908" s="115">
        <f t="shared" si="371"/>
        <v>14.0327</v>
      </c>
    </row>
    <row r="11909" spans="1:9" hidden="1">
      <c r="A11909" s="115" t="s">
        <v>31011</v>
      </c>
      <c r="B11909" s="115" t="s">
        <v>31012</v>
      </c>
      <c r="C11909" s="115" t="s">
        <v>31013</v>
      </c>
      <c r="D11909" s="115" t="s">
        <v>1138</v>
      </c>
      <c r="E11909" s="115">
        <v>10.840199999999999</v>
      </c>
      <c r="F11909" s="674">
        <v>293.83600000000001</v>
      </c>
      <c r="G11909" s="674">
        <v>295.84500000000003</v>
      </c>
      <c r="H11909" s="115">
        <f t="shared" ref="H11909:H11972" si="372">G11909/F11909</f>
        <v>1.0068371472522089</v>
      </c>
      <c r="I11909" s="115">
        <f t="shared" ref="I11909:I11972" si="373">ROUND(H11909*E11909,4)</f>
        <v>10.914300000000001</v>
      </c>
    </row>
    <row r="11910" spans="1:9" hidden="1">
      <c r="A11910" s="115" t="s">
        <v>31014</v>
      </c>
      <c r="B11910" s="115" t="s">
        <v>31015</v>
      </c>
      <c r="C11910" s="115" t="s">
        <v>31016</v>
      </c>
      <c r="D11910" s="115" t="s">
        <v>1138</v>
      </c>
      <c r="E11910" s="115">
        <v>9.2916000000000007</v>
      </c>
      <c r="F11910" s="674">
        <v>293.83600000000001</v>
      </c>
      <c r="G11910" s="674">
        <v>295.84500000000003</v>
      </c>
      <c r="H11910" s="115">
        <f t="shared" si="372"/>
        <v>1.0068371472522089</v>
      </c>
      <c r="I11910" s="115">
        <f t="shared" si="373"/>
        <v>9.3551000000000002</v>
      </c>
    </row>
    <row r="11911" spans="1:9" hidden="1">
      <c r="A11911" s="115" t="s">
        <v>31017</v>
      </c>
      <c r="B11911" s="115" t="s">
        <v>31018</v>
      </c>
      <c r="C11911" s="115" t="s">
        <v>31019</v>
      </c>
      <c r="D11911" s="115" t="s">
        <v>1138</v>
      </c>
      <c r="E11911" s="115">
        <v>7.7430000000000003</v>
      </c>
      <c r="F11911" s="674">
        <v>293.83600000000001</v>
      </c>
      <c r="G11911" s="674">
        <v>295.84500000000003</v>
      </c>
      <c r="H11911" s="115">
        <f t="shared" si="372"/>
        <v>1.0068371472522089</v>
      </c>
      <c r="I11911" s="115">
        <f t="shared" si="373"/>
        <v>7.7958999999999996</v>
      </c>
    </row>
    <row r="11912" spans="1:9" hidden="1">
      <c r="A11912" s="115" t="s">
        <v>31020</v>
      </c>
      <c r="B11912" s="115" t="s">
        <v>31021</v>
      </c>
      <c r="C11912" s="115" t="s">
        <v>31022</v>
      </c>
      <c r="D11912" s="115" t="s">
        <v>1138</v>
      </c>
      <c r="E11912" s="115">
        <v>15.4861</v>
      </c>
      <c r="F11912" s="674">
        <v>293.83600000000001</v>
      </c>
      <c r="G11912" s="674">
        <v>295.84500000000003</v>
      </c>
      <c r="H11912" s="115">
        <f t="shared" si="372"/>
        <v>1.0068371472522089</v>
      </c>
      <c r="I11912" s="115">
        <f t="shared" si="373"/>
        <v>15.592000000000001</v>
      </c>
    </row>
    <row r="11913" spans="1:9" hidden="1">
      <c r="A11913" s="115" t="s">
        <v>31023</v>
      </c>
      <c r="B11913" s="115" t="s">
        <v>31024</v>
      </c>
      <c r="C11913" s="115" t="s">
        <v>31025</v>
      </c>
      <c r="D11913" s="115" t="s">
        <v>1138</v>
      </c>
      <c r="E11913" s="115">
        <v>69.687200000000004</v>
      </c>
      <c r="F11913" s="674">
        <v>293.83600000000001</v>
      </c>
      <c r="G11913" s="674">
        <v>295.84500000000003</v>
      </c>
      <c r="H11913" s="115">
        <f t="shared" si="372"/>
        <v>1.0068371472522089</v>
      </c>
      <c r="I11913" s="115">
        <f t="shared" si="373"/>
        <v>70.163700000000006</v>
      </c>
    </row>
    <row r="11914" spans="1:9" hidden="1">
      <c r="A11914" s="115" t="s">
        <v>31026</v>
      </c>
      <c r="B11914" s="115" t="s">
        <v>31027</v>
      </c>
      <c r="C11914" s="115" t="s">
        <v>31028</v>
      </c>
      <c r="D11914" s="115" t="s">
        <v>1138</v>
      </c>
      <c r="E11914" s="115">
        <v>52.6526</v>
      </c>
      <c r="F11914" s="674">
        <v>293.83600000000001</v>
      </c>
      <c r="G11914" s="674">
        <v>295.84500000000003</v>
      </c>
      <c r="H11914" s="115">
        <f t="shared" si="372"/>
        <v>1.0068371472522089</v>
      </c>
      <c r="I11914" s="115">
        <f t="shared" si="373"/>
        <v>53.012599999999999</v>
      </c>
    </row>
    <row r="11915" spans="1:9" hidden="1">
      <c r="A11915" s="115" t="s">
        <v>31029</v>
      </c>
      <c r="B11915" s="115" t="s">
        <v>31030</v>
      </c>
      <c r="C11915" s="115" t="s">
        <v>31031</v>
      </c>
      <c r="D11915" s="115" t="s">
        <v>1138</v>
      </c>
      <c r="E11915" s="115">
        <v>108.4024</v>
      </c>
      <c r="F11915" s="674">
        <v>293.83600000000001</v>
      </c>
      <c r="G11915" s="674">
        <v>295.84500000000003</v>
      </c>
      <c r="H11915" s="115">
        <f t="shared" si="372"/>
        <v>1.0068371472522089</v>
      </c>
      <c r="I11915" s="115">
        <f t="shared" si="373"/>
        <v>109.14360000000001</v>
      </c>
    </row>
    <row r="11916" spans="1:9" hidden="1">
      <c r="A11916" s="115" t="s">
        <v>31032</v>
      </c>
      <c r="B11916" s="115" t="s">
        <v>31033</v>
      </c>
      <c r="C11916" s="115" t="s">
        <v>31034</v>
      </c>
      <c r="D11916" s="115" t="s">
        <v>1138</v>
      </c>
      <c r="E11916" s="115">
        <v>7.7430000000000003</v>
      </c>
      <c r="F11916" s="674">
        <v>293.83600000000001</v>
      </c>
      <c r="G11916" s="674">
        <v>295.84500000000003</v>
      </c>
      <c r="H11916" s="115">
        <f t="shared" si="372"/>
        <v>1.0068371472522089</v>
      </c>
      <c r="I11916" s="115">
        <f t="shared" si="373"/>
        <v>7.7958999999999996</v>
      </c>
    </row>
    <row r="11917" spans="1:9" hidden="1">
      <c r="A11917" s="115" t="s">
        <v>31035</v>
      </c>
      <c r="B11917" s="115" t="s">
        <v>31036</v>
      </c>
      <c r="C11917" s="115" t="s">
        <v>31037</v>
      </c>
      <c r="D11917" s="115" t="s">
        <v>1138</v>
      </c>
      <c r="E11917" s="115">
        <v>9.2916000000000007</v>
      </c>
      <c r="F11917" s="674">
        <v>293.83600000000001</v>
      </c>
      <c r="G11917" s="674">
        <v>295.84500000000003</v>
      </c>
      <c r="H11917" s="115">
        <f t="shared" si="372"/>
        <v>1.0068371472522089</v>
      </c>
      <c r="I11917" s="115">
        <f t="shared" si="373"/>
        <v>9.3551000000000002</v>
      </c>
    </row>
    <row r="11918" spans="1:9" hidden="1">
      <c r="A11918" s="115" t="s">
        <v>31038</v>
      </c>
      <c r="B11918" s="115" t="s">
        <v>31039</v>
      </c>
      <c r="C11918" s="115" t="s">
        <v>31040</v>
      </c>
      <c r="D11918" s="115" t="s">
        <v>1138</v>
      </c>
      <c r="E11918" s="115">
        <v>6.1943999999999999</v>
      </c>
      <c r="F11918" s="674">
        <v>293.83600000000001</v>
      </c>
      <c r="G11918" s="674">
        <v>295.84500000000003</v>
      </c>
      <c r="H11918" s="115">
        <f t="shared" si="372"/>
        <v>1.0068371472522089</v>
      </c>
      <c r="I11918" s="115">
        <f t="shared" si="373"/>
        <v>6.2367999999999997</v>
      </c>
    </row>
    <row r="11919" spans="1:9" hidden="1">
      <c r="A11919" s="115" t="s">
        <v>31041</v>
      </c>
      <c r="B11919" s="115" t="s">
        <v>31042</v>
      </c>
      <c r="C11919" s="115" t="s">
        <v>31043</v>
      </c>
      <c r="D11919" s="115" t="s">
        <v>1138</v>
      </c>
      <c r="E11919" s="115">
        <v>30.972100000000001</v>
      </c>
      <c r="F11919" s="674">
        <v>293.83600000000001</v>
      </c>
      <c r="G11919" s="674">
        <v>295.84500000000003</v>
      </c>
      <c r="H11919" s="115">
        <f t="shared" si="372"/>
        <v>1.0068371472522089</v>
      </c>
      <c r="I11919" s="115">
        <f t="shared" si="373"/>
        <v>31.183900000000001</v>
      </c>
    </row>
    <row r="11920" spans="1:9" hidden="1">
      <c r="A11920" s="115" t="s">
        <v>31044</v>
      </c>
      <c r="B11920" s="115" t="s">
        <v>31045</v>
      </c>
      <c r="C11920" s="115" t="s">
        <v>31046</v>
      </c>
      <c r="D11920" s="115" t="s">
        <v>1138</v>
      </c>
      <c r="E11920" s="115">
        <v>61.944200000000002</v>
      </c>
      <c r="F11920" s="674">
        <v>293.83600000000001</v>
      </c>
      <c r="G11920" s="674">
        <v>295.84500000000003</v>
      </c>
      <c r="H11920" s="115">
        <f t="shared" si="372"/>
        <v>1.0068371472522089</v>
      </c>
      <c r="I11920" s="115">
        <f t="shared" si="373"/>
        <v>62.367699999999999</v>
      </c>
    </row>
    <row r="11921" spans="1:9" hidden="1">
      <c r="A11921" s="115" t="s">
        <v>31047</v>
      </c>
      <c r="B11921" s="115" t="s">
        <v>31048</v>
      </c>
      <c r="C11921" s="115" t="s">
        <v>31049</v>
      </c>
      <c r="D11921" s="115" t="s">
        <v>1138</v>
      </c>
      <c r="E11921" s="115">
        <v>30.972100000000001</v>
      </c>
      <c r="F11921" s="674">
        <v>293.83600000000001</v>
      </c>
      <c r="G11921" s="674">
        <v>295.84500000000003</v>
      </c>
      <c r="H11921" s="115">
        <f t="shared" si="372"/>
        <v>1.0068371472522089</v>
      </c>
      <c r="I11921" s="115">
        <f t="shared" si="373"/>
        <v>31.183900000000001</v>
      </c>
    </row>
    <row r="11922" spans="1:9" hidden="1">
      <c r="A11922" s="115" t="s">
        <v>31050</v>
      </c>
      <c r="B11922" s="115" t="s">
        <v>31051</v>
      </c>
      <c r="C11922" s="115" t="s">
        <v>31052</v>
      </c>
      <c r="D11922" s="115" t="s">
        <v>1138</v>
      </c>
      <c r="E11922" s="115">
        <v>30.972100000000001</v>
      </c>
      <c r="F11922" s="674">
        <v>293.83600000000001</v>
      </c>
      <c r="G11922" s="674">
        <v>295.84500000000003</v>
      </c>
      <c r="H11922" s="115">
        <f t="shared" si="372"/>
        <v>1.0068371472522089</v>
      </c>
      <c r="I11922" s="115">
        <f t="shared" si="373"/>
        <v>31.183900000000001</v>
      </c>
    </row>
    <row r="11923" spans="1:9" hidden="1">
      <c r="A11923" s="115" t="s">
        <v>31053</v>
      </c>
      <c r="B11923" s="115" t="s">
        <v>31054</v>
      </c>
      <c r="C11923" s="115" t="s">
        <v>31055</v>
      </c>
      <c r="D11923" s="115" t="s">
        <v>1138</v>
      </c>
      <c r="E11923" s="115">
        <v>1673.8811000000001</v>
      </c>
      <c r="F11923" s="674">
        <v>293.83600000000001</v>
      </c>
      <c r="G11923" s="674">
        <v>295.84500000000003</v>
      </c>
      <c r="H11923" s="115">
        <f t="shared" si="372"/>
        <v>1.0068371472522089</v>
      </c>
      <c r="I11923" s="115">
        <f t="shared" si="373"/>
        <v>1685.3257000000001</v>
      </c>
    </row>
    <row r="11924" spans="1:9" hidden="1">
      <c r="A11924" s="115" t="s">
        <v>31056</v>
      </c>
      <c r="B11924" s="115" t="s">
        <v>31057</v>
      </c>
      <c r="C11924" s="115" t="s">
        <v>31058</v>
      </c>
      <c r="D11924" s="115" t="s">
        <v>1138</v>
      </c>
      <c r="E11924" s="115">
        <v>1568.4501</v>
      </c>
      <c r="F11924" s="674">
        <v>293.83600000000001</v>
      </c>
      <c r="G11924" s="674">
        <v>295.84500000000003</v>
      </c>
      <c r="H11924" s="115">
        <f t="shared" si="372"/>
        <v>1.0068371472522089</v>
      </c>
      <c r="I11924" s="115">
        <f t="shared" si="373"/>
        <v>1579.1738</v>
      </c>
    </row>
    <row r="11925" spans="1:9" hidden="1">
      <c r="A11925" s="115" t="s">
        <v>31059</v>
      </c>
      <c r="B11925" s="115" t="s">
        <v>31060</v>
      </c>
      <c r="C11925" s="115" t="s">
        <v>31061</v>
      </c>
      <c r="D11925" s="115" t="s">
        <v>1138</v>
      </c>
      <c r="E11925" s="115">
        <v>320.37119999999999</v>
      </c>
      <c r="F11925" s="674">
        <v>293.83600000000001</v>
      </c>
      <c r="G11925" s="674">
        <v>295.84500000000003</v>
      </c>
      <c r="H11925" s="115">
        <f t="shared" si="372"/>
        <v>1.0068371472522089</v>
      </c>
      <c r="I11925" s="115">
        <f t="shared" si="373"/>
        <v>322.5616</v>
      </c>
    </row>
    <row r="11926" spans="1:9" hidden="1">
      <c r="A11926" s="115" t="s">
        <v>31062</v>
      </c>
      <c r="B11926" s="115" t="s">
        <v>31063</v>
      </c>
      <c r="C11926" s="115" t="s">
        <v>31064</v>
      </c>
      <c r="D11926" s="115" t="s">
        <v>1138</v>
      </c>
      <c r="E11926" s="115">
        <v>321.30119999999999</v>
      </c>
      <c r="F11926" s="674">
        <v>293.83600000000001</v>
      </c>
      <c r="G11926" s="674">
        <v>295.84500000000003</v>
      </c>
      <c r="H11926" s="115">
        <f t="shared" si="372"/>
        <v>1.0068371472522089</v>
      </c>
      <c r="I11926" s="115">
        <f t="shared" si="373"/>
        <v>323.49799999999999</v>
      </c>
    </row>
    <row r="11927" spans="1:9" hidden="1">
      <c r="A11927" s="115" t="s">
        <v>31065</v>
      </c>
      <c r="B11927" s="115" t="s">
        <v>31066</v>
      </c>
      <c r="C11927" s="115" t="s">
        <v>31067</v>
      </c>
      <c r="D11927" s="115" t="s">
        <v>1138</v>
      </c>
      <c r="E11927" s="115">
        <v>322.95119999999997</v>
      </c>
      <c r="F11927" s="674">
        <v>293.83600000000001</v>
      </c>
      <c r="G11927" s="674">
        <v>295.84500000000003</v>
      </c>
      <c r="H11927" s="115">
        <f t="shared" si="372"/>
        <v>1.0068371472522089</v>
      </c>
      <c r="I11927" s="115">
        <f t="shared" si="373"/>
        <v>325.15929999999997</v>
      </c>
    </row>
    <row r="11928" spans="1:9" hidden="1">
      <c r="A11928" s="115" t="s">
        <v>31068</v>
      </c>
      <c r="B11928" s="115" t="s">
        <v>31069</v>
      </c>
      <c r="C11928" s="115" t="s">
        <v>31070</v>
      </c>
      <c r="D11928" s="115" t="s">
        <v>1138</v>
      </c>
      <c r="E11928" s="115">
        <v>350.14120000000003</v>
      </c>
      <c r="F11928" s="674">
        <v>293.83600000000001</v>
      </c>
      <c r="G11928" s="674">
        <v>295.84500000000003</v>
      </c>
      <c r="H11928" s="115">
        <f t="shared" si="372"/>
        <v>1.0068371472522089</v>
      </c>
      <c r="I11928" s="115">
        <f t="shared" si="373"/>
        <v>352.53519999999997</v>
      </c>
    </row>
    <row r="11929" spans="1:9" hidden="1">
      <c r="A11929" s="115" t="s">
        <v>31071</v>
      </c>
      <c r="B11929" s="115" t="s">
        <v>31072</v>
      </c>
      <c r="C11929" s="115" t="s">
        <v>31073</v>
      </c>
      <c r="D11929" s="115" t="s">
        <v>1138</v>
      </c>
      <c r="E11929" s="115">
        <v>382.1712</v>
      </c>
      <c r="F11929" s="674">
        <v>293.83600000000001</v>
      </c>
      <c r="G11929" s="674">
        <v>295.84500000000003</v>
      </c>
      <c r="H11929" s="115">
        <f t="shared" si="372"/>
        <v>1.0068371472522089</v>
      </c>
      <c r="I11929" s="115">
        <f t="shared" si="373"/>
        <v>384.7842</v>
      </c>
    </row>
    <row r="11930" spans="1:9" hidden="1">
      <c r="A11930" s="115" t="s">
        <v>31074</v>
      </c>
      <c r="B11930" s="115" t="s">
        <v>31075</v>
      </c>
      <c r="C11930" s="115" t="s">
        <v>31076</v>
      </c>
      <c r="D11930" s="115" t="s">
        <v>1138</v>
      </c>
      <c r="E11930" s="115">
        <v>701.47119999999995</v>
      </c>
      <c r="F11930" s="674">
        <v>293.83600000000001</v>
      </c>
      <c r="G11930" s="674">
        <v>295.84500000000003</v>
      </c>
      <c r="H11930" s="115">
        <f t="shared" si="372"/>
        <v>1.0068371472522089</v>
      </c>
      <c r="I11930" s="115">
        <f t="shared" si="373"/>
        <v>706.26729999999998</v>
      </c>
    </row>
    <row r="11931" spans="1:9" hidden="1">
      <c r="A11931" s="115" t="s">
        <v>31077</v>
      </c>
      <c r="B11931" s="115" t="s">
        <v>31078</v>
      </c>
      <c r="C11931" s="115" t="s">
        <v>31079</v>
      </c>
      <c r="D11931" s="115" t="s">
        <v>1138</v>
      </c>
      <c r="E11931" s="115">
        <v>701.47119999999995</v>
      </c>
      <c r="F11931" s="674">
        <v>293.83600000000001</v>
      </c>
      <c r="G11931" s="674">
        <v>295.84500000000003</v>
      </c>
      <c r="H11931" s="115">
        <f t="shared" si="372"/>
        <v>1.0068371472522089</v>
      </c>
      <c r="I11931" s="115">
        <f t="shared" si="373"/>
        <v>706.26729999999998</v>
      </c>
    </row>
    <row r="11932" spans="1:9" hidden="1">
      <c r="A11932" s="115" t="s">
        <v>31080</v>
      </c>
      <c r="B11932" s="115" t="s">
        <v>31081</v>
      </c>
      <c r="C11932" s="115" t="s">
        <v>31082</v>
      </c>
      <c r="D11932" s="115" t="s">
        <v>1138</v>
      </c>
      <c r="E11932" s="115">
        <v>701.47119999999995</v>
      </c>
      <c r="F11932" s="674">
        <v>293.83600000000001</v>
      </c>
      <c r="G11932" s="674">
        <v>295.84500000000003</v>
      </c>
      <c r="H11932" s="115">
        <f t="shared" si="372"/>
        <v>1.0068371472522089</v>
      </c>
      <c r="I11932" s="115">
        <f t="shared" si="373"/>
        <v>706.26729999999998</v>
      </c>
    </row>
    <row r="11933" spans="1:9" hidden="1">
      <c r="A11933" s="115" t="s">
        <v>31083</v>
      </c>
      <c r="B11933" s="115" t="s">
        <v>31084</v>
      </c>
      <c r="C11933" s="115" t="s">
        <v>31085</v>
      </c>
      <c r="D11933" s="115" t="s">
        <v>1138</v>
      </c>
      <c r="E11933" s="115">
        <v>696.32119999999998</v>
      </c>
      <c r="F11933" s="674">
        <v>293.83600000000001</v>
      </c>
      <c r="G11933" s="674">
        <v>295.84500000000003</v>
      </c>
      <c r="H11933" s="115">
        <f t="shared" si="372"/>
        <v>1.0068371472522089</v>
      </c>
      <c r="I11933" s="115">
        <f t="shared" si="373"/>
        <v>701.08209999999997</v>
      </c>
    </row>
    <row r="11934" spans="1:9" hidden="1">
      <c r="A11934" s="115" t="s">
        <v>31086</v>
      </c>
      <c r="B11934" s="115" t="s">
        <v>31087</v>
      </c>
      <c r="C11934" s="115" t="s">
        <v>31088</v>
      </c>
      <c r="D11934" s="115" t="s">
        <v>1138</v>
      </c>
      <c r="E11934" s="115">
        <v>691.1712</v>
      </c>
      <c r="F11934" s="674">
        <v>293.83600000000001</v>
      </c>
      <c r="G11934" s="674">
        <v>295.84500000000003</v>
      </c>
      <c r="H11934" s="115">
        <f t="shared" si="372"/>
        <v>1.0068371472522089</v>
      </c>
      <c r="I11934" s="115">
        <f t="shared" si="373"/>
        <v>695.89679999999998</v>
      </c>
    </row>
    <row r="11935" spans="1:9" hidden="1">
      <c r="A11935" s="115" t="s">
        <v>31089</v>
      </c>
      <c r="B11935" s="115" t="s">
        <v>31090</v>
      </c>
      <c r="C11935" s="115" t="s">
        <v>31091</v>
      </c>
      <c r="D11935" s="115" t="s">
        <v>1138</v>
      </c>
      <c r="E11935" s="115">
        <v>686.02120000000002</v>
      </c>
      <c r="F11935" s="674">
        <v>293.83600000000001</v>
      </c>
      <c r="G11935" s="674">
        <v>295.84500000000003</v>
      </c>
      <c r="H11935" s="115">
        <f t="shared" si="372"/>
        <v>1.0068371472522089</v>
      </c>
      <c r="I11935" s="115">
        <f t="shared" si="373"/>
        <v>690.71159999999998</v>
      </c>
    </row>
    <row r="11936" spans="1:9" hidden="1">
      <c r="A11936" s="115" t="s">
        <v>31092</v>
      </c>
      <c r="B11936" s="115" t="s">
        <v>31093</v>
      </c>
      <c r="C11936" s="115" t="s">
        <v>31094</v>
      </c>
      <c r="D11936" s="115" t="s">
        <v>1138</v>
      </c>
      <c r="E11936" s="115">
        <v>701.47119999999995</v>
      </c>
      <c r="F11936" s="674">
        <v>293.83600000000001</v>
      </c>
      <c r="G11936" s="674">
        <v>295.84500000000003</v>
      </c>
      <c r="H11936" s="115">
        <f t="shared" si="372"/>
        <v>1.0068371472522089</v>
      </c>
      <c r="I11936" s="115">
        <f t="shared" si="373"/>
        <v>706.26729999999998</v>
      </c>
    </row>
    <row r="11937" spans="1:9" hidden="1">
      <c r="A11937" s="115" t="s">
        <v>31095</v>
      </c>
      <c r="B11937" s="115" t="s">
        <v>31096</v>
      </c>
      <c r="C11937" s="115" t="s">
        <v>31097</v>
      </c>
      <c r="D11937" s="115" t="s">
        <v>1138</v>
      </c>
      <c r="E11937" s="115">
        <v>701.47119999999995</v>
      </c>
      <c r="F11937" s="674">
        <v>293.83600000000001</v>
      </c>
      <c r="G11937" s="674">
        <v>295.84500000000003</v>
      </c>
      <c r="H11937" s="115">
        <f t="shared" si="372"/>
        <v>1.0068371472522089</v>
      </c>
      <c r="I11937" s="115">
        <f t="shared" si="373"/>
        <v>706.26729999999998</v>
      </c>
    </row>
    <row r="11938" spans="1:9" hidden="1">
      <c r="A11938" s="115" t="s">
        <v>31098</v>
      </c>
      <c r="B11938" s="115" t="s">
        <v>31099</v>
      </c>
      <c r="C11938" s="115" t="s">
        <v>31100</v>
      </c>
      <c r="D11938" s="115" t="s">
        <v>1138</v>
      </c>
      <c r="E11938" s="115">
        <v>701.47119999999995</v>
      </c>
      <c r="F11938" s="674">
        <v>293.83600000000001</v>
      </c>
      <c r="G11938" s="674">
        <v>295.84500000000003</v>
      </c>
      <c r="H11938" s="115">
        <f t="shared" si="372"/>
        <v>1.0068371472522089</v>
      </c>
      <c r="I11938" s="115">
        <f t="shared" si="373"/>
        <v>706.26729999999998</v>
      </c>
    </row>
    <row r="11939" spans="1:9" hidden="1">
      <c r="A11939" s="115" t="s">
        <v>31101</v>
      </c>
      <c r="B11939" s="115" t="s">
        <v>31102</v>
      </c>
      <c r="C11939" s="115" t="s">
        <v>31103</v>
      </c>
      <c r="D11939" s="115" t="s">
        <v>1138</v>
      </c>
      <c r="E11939" s="115">
        <v>330.33120000000002</v>
      </c>
      <c r="F11939" s="674">
        <v>293.83600000000001</v>
      </c>
      <c r="G11939" s="674">
        <v>295.84500000000003</v>
      </c>
      <c r="H11939" s="115">
        <f t="shared" si="372"/>
        <v>1.0068371472522089</v>
      </c>
      <c r="I11939" s="115">
        <f t="shared" si="373"/>
        <v>332.58969999999999</v>
      </c>
    </row>
    <row r="11940" spans="1:9" hidden="1">
      <c r="A11940" s="115" t="s">
        <v>31104</v>
      </c>
      <c r="B11940" s="115" t="s">
        <v>31105</v>
      </c>
      <c r="C11940" s="115" t="s">
        <v>31106</v>
      </c>
      <c r="D11940" s="115" t="s">
        <v>1138</v>
      </c>
      <c r="E11940" s="115">
        <v>318.74119999999999</v>
      </c>
      <c r="F11940" s="674">
        <v>293.83600000000001</v>
      </c>
      <c r="G11940" s="674">
        <v>295.84500000000003</v>
      </c>
      <c r="H11940" s="115">
        <f t="shared" si="372"/>
        <v>1.0068371472522089</v>
      </c>
      <c r="I11940" s="115">
        <f t="shared" si="373"/>
        <v>320.9205</v>
      </c>
    </row>
    <row r="11941" spans="1:9" hidden="1">
      <c r="A11941" s="115" t="s">
        <v>31107</v>
      </c>
      <c r="B11941" s="115" t="s">
        <v>31108</v>
      </c>
      <c r="C11941" s="115" t="s">
        <v>31109</v>
      </c>
      <c r="D11941" s="115" t="s">
        <v>1138</v>
      </c>
      <c r="E11941" s="115">
        <v>303.66120000000001</v>
      </c>
      <c r="F11941" s="674">
        <v>293.83600000000001</v>
      </c>
      <c r="G11941" s="674">
        <v>295.84500000000003</v>
      </c>
      <c r="H11941" s="115">
        <f t="shared" si="372"/>
        <v>1.0068371472522089</v>
      </c>
      <c r="I11941" s="115">
        <f t="shared" si="373"/>
        <v>305.73739999999998</v>
      </c>
    </row>
    <row r="11942" spans="1:9" hidden="1">
      <c r="A11942" s="115" t="s">
        <v>31110</v>
      </c>
      <c r="B11942" s="115" t="s">
        <v>31111</v>
      </c>
      <c r="C11942" s="115" t="s">
        <v>31112</v>
      </c>
      <c r="D11942" s="115" t="s">
        <v>1242</v>
      </c>
      <c r="E11942" s="115">
        <v>56.9861</v>
      </c>
      <c r="F11942" s="674">
        <v>293.83600000000001</v>
      </c>
      <c r="G11942" s="674">
        <v>295.84500000000003</v>
      </c>
      <c r="H11942" s="115">
        <f t="shared" si="372"/>
        <v>1.0068371472522089</v>
      </c>
      <c r="I11942" s="115">
        <f t="shared" si="373"/>
        <v>57.375700000000002</v>
      </c>
    </row>
    <row r="11943" spans="1:9" hidden="1">
      <c r="A11943" s="115" t="s">
        <v>31113</v>
      </c>
      <c r="B11943" s="115" t="s">
        <v>31114</v>
      </c>
      <c r="C11943" s="115" t="s">
        <v>31115</v>
      </c>
      <c r="D11943" s="115" t="s">
        <v>1242</v>
      </c>
      <c r="E11943" s="115">
        <v>67.414100000000005</v>
      </c>
      <c r="F11943" s="674">
        <v>293.83600000000001</v>
      </c>
      <c r="G11943" s="674">
        <v>295.84500000000003</v>
      </c>
      <c r="H11943" s="115">
        <f t="shared" si="372"/>
        <v>1.0068371472522089</v>
      </c>
      <c r="I11943" s="115">
        <f t="shared" si="373"/>
        <v>67.875</v>
      </c>
    </row>
    <row r="11944" spans="1:9" hidden="1">
      <c r="A11944" s="115" t="s">
        <v>31116</v>
      </c>
      <c r="B11944" s="115" t="s">
        <v>31117</v>
      </c>
      <c r="C11944" s="115" t="s">
        <v>31118</v>
      </c>
      <c r="D11944" s="115" t="s">
        <v>1242</v>
      </c>
      <c r="E11944" s="115">
        <v>57.250100000000003</v>
      </c>
      <c r="F11944" s="674">
        <v>293.83600000000001</v>
      </c>
      <c r="G11944" s="674">
        <v>295.84500000000003</v>
      </c>
      <c r="H11944" s="115">
        <f t="shared" si="372"/>
        <v>1.0068371472522089</v>
      </c>
      <c r="I11944" s="115">
        <f t="shared" si="373"/>
        <v>57.641500000000001</v>
      </c>
    </row>
    <row r="11945" spans="1:9" hidden="1">
      <c r="A11945" s="115" t="s">
        <v>31119</v>
      </c>
      <c r="B11945" s="115" t="s">
        <v>31120</v>
      </c>
      <c r="C11945" s="115" t="s">
        <v>31121</v>
      </c>
      <c r="D11945" s="115" t="s">
        <v>1242</v>
      </c>
      <c r="E11945" s="115">
        <v>12.910600000000001</v>
      </c>
      <c r="F11945" s="674">
        <v>293.83600000000001</v>
      </c>
      <c r="G11945" s="674">
        <v>295.84500000000003</v>
      </c>
      <c r="H11945" s="115">
        <f t="shared" si="372"/>
        <v>1.0068371472522089</v>
      </c>
      <c r="I11945" s="115">
        <f t="shared" si="373"/>
        <v>12.998900000000001</v>
      </c>
    </row>
    <row r="11946" spans="1:9" hidden="1">
      <c r="A11946" s="115" t="s">
        <v>31122</v>
      </c>
      <c r="B11946" s="115" t="s">
        <v>31123</v>
      </c>
      <c r="C11946" s="115" t="s">
        <v>31124</v>
      </c>
      <c r="D11946" s="115" t="s">
        <v>1242</v>
      </c>
      <c r="E11946" s="115">
        <v>53.517299999999999</v>
      </c>
      <c r="F11946" s="674">
        <v>293.83600000000001</v>
      </c>
      <c r="G11946" s="674">
        <v>295.84500000000003</v>
      </c>
      <c r="H11946" s="115">
        <f t="shared" si="372"/>
        <v>1.0068371472522089</v>
      </c>
      <c r="I11946" s="115">
        <f t="shared" si="373"/>
        <v>53.883200000000002</v>
      </c>
    </row>
    <row r="11947" spans="1:9" hidden="1">
      <c r="A11947" s="115" t="s">
        <v>31125</v>
      </c>
      <c r="B11947" s="115" t="s">
        <v>31126</v>
      </c>
      <c r="C11947" s="115" t="s">
        <v>31127</v>
      </c>
      <c r="D11947" s="115" t="s">
        <v>1242</v>
      </c>
      <c r="E11947" s="115">
        <v>54.8795</v>
      </c>
      <c r="F11947" s="674">
        <v>293.83600000000001</v>
      </c>
      <c r="G11947" s="674">
        <v>295.84500000000003</v>
      </c>
      <c r="H11947" s="115">
        <f t="shared" si="372"/>
        <v>1.0068371472522089</v>
      </c>
      <c r="I11947" s="115">
        <f t="shared" si="373"/>
        <v>55.2547</v>
      </c>
    </row>
    <row r="11948" spans="1:9" hidden="1">
      <c r="A11948" s="115" t="s">
        <v>31128</v>
      </c>
      <c r="B11948" s="115" t="s">
        <v>31129</v>
      </c>
      <c r="C11948" s="115" t="s">
        <v>31130</v>
      </c>
      <c r="D11948" s="115" t="s">
        <v>2038</v>
      </c>
      <c r="E11948" s="115">
        <v>1466.8083999999999</v>
      </c>
      <c r="F11948" s="674">
        <v>293.83600000000001</v>
      </c>
      <c r="G11948" s="674">
        <v>295.84500000000003</v>
      </c>
      <c r="H11948" s="115">
        <f t="shared" si="372"/>
        <v>1.0068371472522089</v>
      </c>
      <c r="I11948" s="115">
        <f t="shared" si="373"/>
        <v>1476.8371999999999</v>
      </c>
    </row>
    <row r="11949" spans="1:9" hidden="1">
      <c r="A11949" s="115" t="s">
        <v>31131</v>
      </c>
      <c r="B11949" s="115" t="s">
        <v>31132</v>
      </c>
      <c r="C11949" s="115" t="s">
        <v>31133</v>
      </c>
      <c r="D11949" s="115" t="s">
        <v>2038</v>
      </c>
      <c r="E11949" s="115">
        <v>1997.2084</v>
      </c>
      <c r="F11949" s="674">
        <v>293.83600000000001</v>
      </c>
      <c r="G11949" s="674">
        <v>295.84500000000003</v>
      </c>
      <c r="H11949" s="115">
        <f t="shared" si="372"/>
        <v>1.0068371472522089</v>
      </c>
      <c r="I11949" s="115">
        <f t="shared" si="373"/>
        <v>2010.8635999999999</v>
      </c>
    </row>
    <row r="11950" spans="1:9" hidden="1">
      <c r="A11950" s="115" t="s">
        <v>31134</v>
      </c>
      <c r="B11950" s="115" t="s">
        <v>31135</v>
      </c>
      <c r="C11950" s="115" t="s">
        <v>31136</v>
      </c>
      <c r="D11950" s="115" t="s">
        <v>2038</v>
      </c>
      <c r="E11950" s="115">
        <v>1970.2891</v>
      </c>
      <c r="F11950" s="674">
        <v>293.83600000000001</v>
      </c>
      <c r="G11950" s="674">
        <v>295.84500000000003</v>
      </c>
      <c r="H11950" s="115">
        <f t="shared" si="372"/>
        <v>1.0068371472522089</v>
      </c>
      <c r="I11950" s="115">
        <f t="shared" si="373"/>
        <v>1983.7602999999999</v>
      </c>
    </row>
    <row r="11951" spans="1:9" hidden="1">
      <c r="A11951" s="115" t="s">
        <v>31137</v>
      </c>
      <c r="B11951" s="115" t="s">
        <v>31138</v>
      </c>
      <c r="C11951" s="115" t="s">
        <v>31139</v>
      </c>
      <c r="D11951" s="115" t="s">
        <v>2038</v>
      </c>
      <c r="E11951" s="115">
        <v>1307.2891</v>
      </c>
      <c r="F11951" s="674">
        <v>293.83600000000001</v>
      </c>
      <c r="G11951" s="674">
        <v>295.84500000000003</v>
      </c>
      <c r="H11951" s="115">
        <f t="shared" si="372"/>
        <v>1.0068371472522089</v>
      </c>
      <c r="I11951" s="115">
        <f t="shared" si="373"/>
        <v>1316.2272</v>
      </c>
    </row>
    <row r="11952" spans="1:9" hidden="1">
      <c r="A11952" s="115" t="s">
        <v>31140</v>
      </c>
      <c r="B11952" s="115" t="s">
        <v>31141</v>
      </c>
      <c r="C11952" s="115" t="s">
        <v>31142</v>
      </c>
      <c r="D11952" s="115" t="s">
        <v>2038</v>
      </c>
      <c r="E11952" s="115">
        <v>1908.1677999999999</v>
      </c>
      <c r="F11952" s="674">
        <v>293.83600000000001</v>
      </c>
      <c r="G11952" s="674">
        <v>295.84500000000003</v>
      </c>
      <c r="H11952" s="115">
        <f t="shared" si="372"/>
        <v>1.0068371472522089</v>
      </c>
      <c r="I11952" s="115">
        <f t="shared" si="373"/>
        <v>1921.2141999999999</v>
      </c>
    </row>
    <row r="11953" spans="1:9" hidden="1">
      <c r="A11953" s="115" t="s">
        <v>31143</v>
      </c>
      <c r="B11953" s="115" t="s">
        <v>31144</v>
      </c>
      <c r="C11953" s="115" t="s">
        <v>31145</v>
      </c>
      <c r="D11953" s="115" t="s">
        <v>2038</v>
      </c>
      <c r="E11953" s="115">
        <v>1232.2258999999999</v>
      </c>
      <c r="F11953" s="674">
        <v>293.83600000000001</v>
      </c>
      <c r="G11953" s="674">
        <v>295.84500000000003</v>
      </c>
      <c r="H11953" s="115">
        <f t="shared" si="372"/>
        <v>1.0068371472522089</v>
      </c>
      <c r="I11953" s="115">
        <f t="shared" si="373"/>
        <v>1240.6507999999999</v>
      </c>
    </row>
    <row r="11954" spans="1:9" hidden="1">
      <c r="A11954" s="115" t="s">
        <v>31146</v>
      </c>
      <c r="B11954" s="115" t="s">
        <v>31147</v>
      </c>
      <c r="C11954" s="115" t="s">
        <v>31148</v>
      </c>
      <c r="D11954" s="115" t="s">
        <v>1242</v>
      </c>
      <c r="E11954" s="115">
        <v>17.510000000000002</v>
      </c>
      <c r="F11954" s="674">
        <v>293.83600000000001</v>
      </c>
      <c r="G11954" s="674">
        <v>295.84500000000003</v>
      </c>
      <c r="H11954" s="115">
        <f t="shared" si="372"/>
        <v>1.0068371472522089</v>
      </c>
      <c r="I11954" s="115">
        <f t="shared" si="373"/>
        <v>17.6297</v>
      </c>
    </row>
    <row r="11955" spans="1:9" hidden="1">
      <c r="A11955" s="115" t="s">
        <v>31149</v>
      </c>
      <c r="B11955" s="115" t="s">
        <v>31150</v>
      </c>
      <c r="C11955" s="115" t="s">
        <v>31151</v>
      </c>
      <c r="D11955" s="115" t="s">
        <v>1242</v>
      </c>
      <c r="E11955" s="115">
        <v>30.9</v>
      </c>
      <c r="F11955" s="674">
        <v>293.83600000000001</v>
      </c>
      <c r="G11955" s="674">
        <v>295.84500000000003</v>
      </c>
      <c r="H11955" s="115">
        <f t="shared" si="372"/>
        <v>1.0068371472522089</v>
      </c>
      <c r="I11955" s="115">
        <f t="shared" si="373"/>
        <v>31.1113</v>
      </c>
    </row>
    <row r="11956" spans="1:9" hidden="1">
      <c r="A11956" s="115" t="s">
        <v>31152</v>
      </c>
      <c r="B11956" s="115" t="s">
        <v>31153</v>
      </c>
      <c r="C11956" s="115" t="s">
        <v>31154</v>
      </c>
      <c r="D11956" s="115" t="s">
        <v>1242</v>
      </c>
      <c r="E11956" s="115">
        <v>42.23</v>
      </c>
      <c r="F11956" s="674">
        <v>293.83600000000001</v>
      </c>
      <c r="G11956" s="674">
        <v>295.84500000000003</v>
      </c>
      <c r="H11956" s="115">
        <f t="shared" si="372"/>
        <v>1.0068371472522089</v>
      </c>
      <c r="I11956" s="115">
        <f t="shared" si="373"/>
        <v>42.518700000000003</v>
      </c>
    </row>
    <row r="11957" spans="1:9" hidden="1">
      <c r="A11957" s="115" t="s">
        <v>31155</v>
      </c>
      <c r="B11957" s="115" t="s">
        <v>31156</v>
      </c>
      <c r="C11957" s="115" t="s">
        <v>31157</v>
      </c>
      <c r="D11957" s="115" t="s">
        <v>2038</v>
      </c>
      <c r="E11957" s="115">
        <v>22.22</v>
      </c>
      <c r="F11957" s="674">
        <v>293.83600000000001</v>
      </c>
      <c r="G11957" s="674">
        <v>295.84500000000003</v>
      </c>
      <c r="H11957" s="115">
        <f t="shared" si="372"/>
        <v>1.0068371472522089</v>
      </c>
      <c r="I11957" s="115">
        <f t="shared" si="373"/>
        <v>22.3719</v>
      </c>
    </row>
    <row r="11958" spans="1:9" hidden="1">
      <c r="A11958" s="115" t="s">
        <v>31158</v>
      </c>
      <c r="B11958" s="115" t="s">
        <v>31159</v>
      </c>
      <c r="C11958" s="115" t="s">
        <v>31160</v>
      </c>
      <c r="D11958" s="115" t="s">
        <v>2038</v>
      </c>
      <c r="E11958" s="115">
        <v>41.37</v>
      </c>
      <c r="F11958" s="674">
        <v>293.83600000000001</v>
      </c>
      <c r="G11958" s="674">
        <v>295.84500000000003</v>
      </c>
      <c r="H11958" s="115">
        <f t="shared" si="372"/>
        <v>1.0068371472522089</v>
      </c>
      <c r="I11958" s="115">
        <f t="shared" si="373"/>
        <v>41.652900000000002</v>
      </c>
    </row>
    <row r="11959" spans="1:9" hidden="1">
      <c r="A11959" s="115" t="s">
        <v>31161</v>
      </c>
      <c r="B11959" s="115" t="s">
        <v>31162</v>
      </c>
      <c r="C11959" s="115" t="s">
        <v>31163</v>
      </c>
      <c r="D11959" s="115" t="s">
        <v>2038</v>
      </c>
      <c r="E11959" s="115">
        <v>53.97</v>
      </c>
      <c r="F11959" s="674">
        <v>293.83600000000001</v>
      </c>
      <c r="G11959" s="674">
        <v>295.84500000000003</v>
      </c>
      <c r="H11959" s="115">
        <f t="shared" si="372"/>
        <v>1.0068371472522089</v>
      </c>
      <c r="I11959" s="115">
        <f t="shared" si="373"/>
        <v>54.338999999999999</v>
      </c>
    </row>
    <row r="11960" spans="1:9" hidden="1">
      <c r="A11960" s="115" t="s">
        <v>31164</v>
      </c>
      <c r="B11960" s="115" t="s">
        <v>31165</v>
      </c>
      <c r="C11960" s="115" t="s">
        <v>31166</v>
      </c>
      <c r="D11960" s="115" t="s">
        <v>2038</v>
      </c>
      <c r="E11960" s="115">
        <v>68.459999999999994</v>
      </c>
      <c r="F11960" s="674">
        <v>293.83600000000001</v>
      </c>
      <c r="G11960" s="674">
        <v>295.84500000000003</v>
      </c>
      <c r="H11960" s="115">
        <f t="shared" si="372"/>
        <v>1.0068371472522089</v>
      </c>
      <c r="I11960" s="115">
        <f t="shared" si="373"/>
        <v>68.928100000000001</v>
      </c>
    </row>
    <row r="11961" spans="1:9" hidden="1">
      <c r="A11961" s="115" t="s">
        <v>31167</v>
      </c>
      <c r="B11961" s="115" t="s">
        <v>31168</v>
      </c>
      <c r="C11961" s="115" t="s">
        <v>31169</v>
      </c>
      <c r="D11961" s="115" t="s">
        <v>2038</v>
      </c>
      <c r="E11961" s="115">
        <v>92.82</v>
      </c>
      <c r="F11961" s="674">
        <v>293.83600000000001</v>
      </c>
      <c r="G11961" s="674">
        <v>295.84500000000003</v>
      </c>
      <c r="H11961" s="115">
        <f t="shared" si="372"/>
        <v>1.0068371472522089</v>
      </c>
      <c r="I11961" s="115">
        <f t="shared" si="373"/>
        <v>93.454599999999999</v>
      </c>
    </row>
    <row r="11962" spans="1:9" hidden="1">
      <c r="A11962" s="115" t="s">
        <v>31170</v>
      </c>
      <c r="B11962" s="115" t="s">
        <v>31171</v>
      </c>
      <c r="C11962" s="115" t="s">
        <v>31172</v>
      </c>
      <c r="D11962" s="115" t="s">
        <v>2038</v>
      </c>
      <c r="E11962" s="115">
        <v>44.94</v>
      </c>
      <c r="F11962" s="674">
        <v>293.83600000000001</v>
      </c>
      <c r="G11962" s="674">
        <v>295.84500000000003</v>
      </c>
      <c r="H11962" s="115">
        <f t="shared" si="372"/>
        <v>1.0068371472522089</v>
      </c>
      <c r="I11962" s="115">
        <f t="shared" si="373"/>
        <v>45.247300000000003</v>
      </c>
    </row>
    <row r="11963" spans="1:9" hidden="1">
      <c r="A11963" s="115" t="s">
        <v>31173</v>
      </c>
      <c r="B11963" s="115" t="s">
        <v>31174</v>
      </c>
      <c r="C11963" s="115" t="s">
        <v>31175</v>
      </c>
      <c r="D11963" s="115" t="s">
        <v>2038</v>
      </c>
      <c r="E11963" s="115">
        <v>65.290000000000006</v>
      </c>
      <c r="F11963" s="674">
        <v>293.83600000000001</v>
      </c>
      <c r="G11963" s="674">
        <v>295.84500000000003</v>
      </c>
      <c r="H11963" s="115">
        <f t="shared" si="372"/>
        <v>1.0068371472522089</v>
      </c>
      <c r="I11963" s="115">
        <f t="shared" si="373"/>
        <v>65.736400000000003</v>
      </c>
    </row>
    <row r="11964" spans="1:9" hidden="1">
      <c r="A11964" s="115" t="s">
        <v>31176</v>
      </c>
      <c r="B11964" s="115" t="s">
        <v>31177</v>
      </c>
      <c r="C11964" s="115" t="s">
        <v>31178</v>
      </c>
      <c r="D11964" s="115" t="s">
        <v>1138</v>
      </c>
      <c r="E11964" s="115">
        <v>37.799999999999997</v>
      </c>
      <c r="F11964" s="674">
        <v>293.83600000000001</v>
      </c>
      <c r="G11964" s="674">
        <v>295.84500000000003</v>
      </c>
      <c r="H11964" s="115">
        <f t="shared" si="372"/>
        <v>1.0068371472522089</v>
      </c>
      <c r="I11964" s="115">
        <f t="shared" si="373"/>
        <v>38.058399999999999</v>
      </c>
    </row>
    <row r="11965" spans="1:9" hidden="1">
      <c r="A11965" s="115" t="s">
        <v>31179</v>
      </c>
      <c r="B11965" s="115" t="s">
        <v>31180</v>
      </c>
      <c r="C11965" s="115" t="s">
        <v>31181</v>
      </c>
      <c r="D11965" s="115" t="s">
        <v>1138</v>
      </c>
      <c r="E11965" s="115">
        <v>39.270000000000003</v>
      </c>
      <c r="F11965" s="674">
        <v>293.83600000000001</v>
      </c>
      <c r="G11965" s="674">
        <v>295.84500000000003</v>
      </c>
      <c r="H11965" s="115">
        <f t="shared" si="372"/>
        <v>1.0068371472522089</v>
      </c>
      <c r="I11965" s="115">
        <f t="shared" si="373"/>
        <v>39.538499999999999</v>
      </c>
    </row>
    <row r="11966" spans="1:9" hidden="1">
      <c r="A11966" s="115" t="s">
        <v>31182</v>
      </c>
      <c r="B11966" s="115" t="s">
        <v>31183</v>
      </c>
      <c r="C11966" s="115" t="s">
        <v>31184</v>
      </c>
      <c r="D11966" s="115" t="s">
        <v>1138</v>
      </c>
      <c r="E11966" s="115">
        <v>41.38</v>
      </c>
      <c r="F11966" s="674">
        <v>293.83600000000001</v>
      </c>
      <c r="G11966" s="674">
        <v>295.84500000000003</v>
      </c>
      <c r="H11966" s="115">
        <f t="shared" si="372"/>
        <v>1.0068371472522089</v>
      </c>
      <c r="I11966" s="115">
        <f t="shared" si="373"/>
        <v>41.6629</v>
      </c>
    </row>
    <row r="11967" spans="1:9" hidden="1">
      <c r="A11967" s="115" t="s">
        <v>31185</v>
      </c>
      <c r="B11967" s="115" t="s">
        <v>31186</v>
      </c>
      <c r="C11967" s="115" t="s">
        <v>31187</v>
      </c>
      <c r="D11967" s="115" t="s">
        <v>1138</v>
      </c>
      <c r="E11967" s="115">
        <v>50.97</v>
      </c>
      <c r="F11967" s="674">
        <v>293.83600000000001</v>
      </c>
      <c r="G11967" s="674">
        <v>295.84500000000003</v>
      </c>
      <c r="H11967" s="115">
        <f t="shared" si="372"/>
        <v>1.0068371472522089</v>
      </c>
      <c r="I11967" s="115">
        <f t="shared" si="373"/>
        <v>51.3185</v>
      </c>
    </row>
    <row r="11968" spans="1:9" hidden="1">
      <c r="A11968" s="115" t="s">
        <v>31188</v>
      </c>
      <c r="B11968" s="115" t="s">
        <v>31189</v>
      </c>
      <c r="C11968" s="115" t="s">
        <v>31190</v>
      </c>
      <c r="D11968" s="115" t="s">
        <v>1138</v>
      </c>
      <c r="E11968" s="115">
        <v>41.7</v>
      </c>
      <c r="F11968" s="674">
        <v>293.83600000000001</v>
      </c>
      <c r="G11968" s="674">
        <v>295.84500000000003</v>
      </c>
      <c r="H11968" s="115">
        <f t="shared" si="372"/>
        <v>1.0068371472522089</v>
      </c>
      <c r="I11968" s="115">
        <f t="shared" si="373"/>
        <v>41.985100000000003</v>
      </c>
    </row>
    <row r="11969" spans="1:9" hidden="1">
      <c r="A11969" s="115" t="s">
        <v>31191</v>
      </c>
      <c r="B11969" s="115" t="s">
        <v>31192</v>
      </c>
      <c r="C11969" s="115" t="s">
        <v>31193</v>
      </c>
      <c r="D11969" s="115" t="s">
        <v>1138</v>
      </c>
      <c r="E11969" s="115">
        <v>47.19</v>
      </c>
      <c r="F11969" s="674">
        <v>293.83600000000001</v>
      </c>
      <c r="G11969" s="674">
        <v>295.84500000000003</v>
      </c>
      <c r="H11969" s="115">
        <f t="shared" si="372"/>
        <v>1.0068371472522089</v>
      </c>
      <c r="I11969" s="115">
        <f t="shared" si="373"/>
        <v>47.512599999999999</v>
      </c>
    </row>
    <row r="11970" spans="1:9" hidden="1">
      <c r="A11970" s="115" t="s">
        <v>31194</v>
      </c>
      <c r="B11970" s="115" t="s">
        <v>31195</v>
      </c>
      <c r="C11970" s="115" t="s">
        <v>31196</v>
      </c>
      <c r="D11970" s="115" t="s">
        <v>1138</v>
      </c>
      <c r="E11970" s="115">
        <v>50.27</v>
      </c>
      <c r="F11970" s="674">
        <v>293.83600000000001</v>
      </c>
      <c r="G11970" s="674">
        <v>295.84500000000003</v>
      </c>
      <c r="H11970" s="115">
        <f t="shared" si="372"/>
        <v>1.0068371472522089</v>
      </c>
      <c r="I11970" s="115">
        <f t="shared" si="373"/>
        <v>50.613700000000001</v>
      </c>
    </row>
    <row r="11971" spans="1:9" hidden="1">
      <c r="A11971" s="115" t="s">
        <v>31197</v>
      </c>
      <c r="B11971" s="115" t="s">
        <v>31198</v>
      </c>
      <c r="C11971" s="115" t="s">
        <v>31199</v>
      </c>
      <c r="D11971" s="115" t="s">
        <v>1138</v>
      </c>
      <c r="E11971" s="115">
        <v>52.91</v>
      </c>
      <c r="F11971" s="674">
        <v>293.83600000000001</v>
      </c>
      <c r="G11971" s="674">
        <v>295.84500000000003</v>
      </c>
      <c r="H11971" s="115">
        <f t="shared" si="372"/>
        <v>1.0068371472522089</v>
      </c>
      <c r="I11971" s="115">
        <f t="shared" si="373"/>
        <v>53.271799999999999</v>
      </c>
    </row>
    <row r="11972" spans="1:9" hidden="1">
      <c r="A11972" s="115" t="s">
        <v>31200</v>
      </c>
      <c r="B11972" s="115" t="s">
        <v>31201</v>
      </c>
      <c r="C11972" s="115" t="s">
        <v>31202</v>
      </c>
      <c r="D11972" s="115" t="s">
        <v>1138</v>
      </c>
      <c r="E11972" s="115">
        <v>41.92</v>
      </c>
      <c r="F11972" s="674">
        <v>293.83600000000001</v>
      </c>
      <c r="G11972" s="674">
        <v>295.84500000000003</v>
      </c>
      <c r="H11972" s="115">
        <f t="shared" si="372"/>
        <v>1.0068371472522089</v>
      </c>
      <c r="I11972" s="115">
        <f t="shared" si="373"/>
        <v>42.206600000000002</v>
      </c>
    </row>
    <row r="11973" spans="1:9" hidden="1">
      <c r="A11973" s="115" t="s">
        <v>31203</v>
      </c>
      <c r="B11973" s="115" t="s">
        <v>31204</v>
      </c>
      <c r="C11973" s="115" t="s">
        <v>31205</v>
      </c>
      <c r="D11973" s="115" t="s">
        <v>1138</v>
      </c>
      <c r="E11973" s="115">
        <v>9.0500000000000007</v>
      </c>
      <c r="F11973" s="674">
        <v>293.83600000000001</v>
      </c>
      <c r="G11973" s="674">
        <v>295.84500000000003</v>
      </c>
      <c r="H11973" s="115">
        <f t="shared" ref="H11973:H12036" si="374">G11973/F11973</f>
        <v>1.0068371472522089</v>
      </c>
      <c r="I11973" s="115">
        <f t="shared" ref="I11973:I12036" si="375">ROUND(H11973*E11973,4)</f>
        <v>9.1119000000000003</v>
      </c>
    </row>
    <row r="11974" spans="1:9" hidden="1">
      <c r="A11974" s="115" t="s">
        <v>31206</v>
      </c>
      <c r="B11974" s="115" t="s">
        <v>31207</v>
      </c>
      <c r="C11974" s="115" t="s">
        <v>31208</v>
      </c>
      <c r="D11974" s="115" t="s">
        <v>1138</v>
      </c>
      <c r="E11974" s="115">
        <v>12.24</v>
      </c>
      <c r="F11974" s="674">
        <v>293.83600000000001</v>
      </c>
      <c r="G11974" s="674">
        <v>295.84500000000003</v>
      </c>
      <c r="H11974" s="115">
        <f t="shared" si="374"/>
        <v>1.0068371472522089</v>
      </c>
      <c r="I11974" s="115">
        <f t="shared" si="375"/>
        <v>12.323700000000001</v>
      </c>
    </row>
    <row r="11975" spans="1:9" hidden="1">
      <c r="A11975" s="115" t="s">
        <v>31209</v>
      </c>
      <c r="B11975" s="115" t="s">
        <v>31210</v>
      </c>
      <c r="C11975" s="115" t="s">
        <v>31211</v>
      </c>
      <c r="D11975" s="115" t="s">
        <v>1138</v>
      </c>
      <c r="E11975" s="115">
        <v>5.69</v>
      </c>
      <c r="F11975" s="674">
        <v>293.83600000000001</v>
      </c>
      <c r="G11975" s="674">
        <v>295.84500000000003</v>
      </c>
      <c r="H11975" s="115">
        <f t="shared" si="374"/>
        <v>1.0068371472522089</v>
      </c>
      <c r="I11975" s="115">
        <f t="shared" si="375"/>
        <v>5.7289000000000003</v>
      </c>
    </row>
    <row r="11976" spans="1:9" hidden="1">
      <c r="A11976" s="115" t="s">
        <v>31212</v>
      </c>
      <c r="B11976" s="115" t="s">
        <v>31213</v>
      </c>
      <c r="C11976" s="115" t="s">
        <v>31214</v>
      </c>
      <c r="D11976" s="115" t="s">
        <v>1138</v>
      </c>
      <c r="E11976" s="115">
        <v>67.88</v>
      </c>
      <c r="F11976" s="674">
        <v>293.83600000000001</v>
      </c>
      <c r="G11976" s="674">
        <v>295.84500000000003</v>
      </c>
      <c r="H11976" s="115">
        <f t="shared" si="374"/>
        <v>1.0068371472522089</v>
      </c>
      <c r="I11976" s="115">
        <f t="shared" si="375"/>
        <v>68.344099999999997</v>
      </c>
    </row>
    <row r="11977" spans="1:9" hidden="1">
      <c r="A11977" s="115" t="s">
        <v>31215</v>
      </c>
      <c r="B11977" s="115" t="s">
        <v>31216</v>
      </c>
      <c r="C11977" s="115" t="s">
        <v>31217</v>
      </c>
      <c r="D11977" s="115" t="s">
        <v>1138</v>
      </c>
      <c r="E11977" s="115">
        <v>36.979999999999997</v>
      </c>
      <c r="F11977" s="674">
        <v>293.83600000000001</v>
      </c>
      <c r="G11977" s="674">
        <v>295.84500000000003</v>
      </c>
      <c r="H11977" s="115">
        <f t="shared" si="374"/>
        <v>1.0068371472522089</v>
      </c>
      <c r="I11977" s="115">
        <f t="shared" si="375"/>
        <v>37.232799999999997</v>
      </c>
    </row>
    <row r="11978" spans="1:9" hidden="1">
      <c r="A11978" s="115" t="s">
        <v>31218</v>
      </c>
      <c r="B11978" s="115" t="s">
        <v>31219</v>
      </c>
      <c r="C11978" s="115" t="s">
        <v>31220</v>
      </c>
      <c r="D11978" s="115" t="s">
        <v>1138</v>
      </c>
      <c r="E11978" s="115">
        <v>111.55</v>
      </c>
      <c r="F11978" s="674">
        <v>293.83600000000001</v>
      </c>
      <c r="G11978" s="674">
        <v>295.84500000000003</v>
      </c>
      <c r="H11978" s="115">
        <f t="shared" si="374"/>
        <v>1.0068371472522089</v>
      </c>
      <c r="I11978" s="115">
        <f t="shared" si="375"/>
        <v>112.31270000000001</v>
      </c>
    </row>
    <row r="11979" spans="1:9" hidden="1">
      <c r="A11979" s="115" t="s">
        <v>31221</v>
      </c>
      <c r="B11979" s="115" t="s">
        <v>31222</v>
      </c>
      <c r="C11979" s="115" t="s">
        <v>31223</v>
      </c>
      <c r="D11979" s="115" t="s">
        <v>1138</v>
      </c>
      <c r="E11979" s="115">
        <v>22.94</v>
      </c>
      <c r="F11979" s="674">
        <v>293.83600000000001</v>
      </c>
      <c r="G11979" s="674">
        <v>295.84500000000003</v>
      </c>
      <c r="H11979" s="115">
        <f t="shared" si="374"/>
        <v>1.0068371472522089</v>
      </c>
      <c r="I11979" s="115">
        <f t="shared" si="375"/>
        <v>23.096800000000002</v>
      </c>
    </row>
    <row r="11980" spans="1:9" hidden="1">
      <c r="A11980" s="115" t="s">
        <v>31224</v>
      </c>
      <c r="B11980" s="115" t="s">
        <v>31225</v>
      </c>
      <c r="C11980" s="115" t="s">
        <v>31226</v>
      </c>
      <c r="D11980" s="115" t="s">
        <v>1138</v>
      </c>
      <c r="E11980" s="115">
        <v>57.8</v>
      </c>
      <c r="F11980" s="674">
        <v>293.83600000000001</v>
      </c>
      <c r="G11980" s="674">
        <v>295.84500000000003</v>
      </c>
      <c r="H11980" s="115">
        <f t="shared" si="374"/>
        <v>1.0068371472522089</v>
      </c>
      <c r="I11980" s="115">
        <f t="shared" si="375"/>
        <v>58.1952</v>
      </c>
    </row>
    <row r="11981" spans="1:9" hidden="1">
      <c r="A11981" s="115" t="s">
        <v>31227</v>
      </c>
      <c r="B11981" s="115" t="s">
        <v>31228</v>
      </c>
      <c r="C11981" s="115" t="s">
        <v>31229</v>
      </c>
      <c r="D11981" s="115" t="s">
        <v>1138</v>
      </c>
      <c r="E11981" s="115">
        <v>96.42</v>
      </c>
      <c r="F11981" s="674">
        <v>293.83600000000001</v>
      </c>
      <c r="G11981" s="674">
        <v>295.84500000000003</v>
      </c>
      <c r="H11981" s="115">
        <f t="shared" si="374"/>
        <v>1.0068371472522089</v>
      </c>
      <c r="I11981" s="115">
        <f t="shared" si="375"/>
        <v>97.0792</v>
      </c>
    </row>
    <row r="11982" spans="1:9" hidden="1">
      <c r="A11982" s="115" t="s">
        <v>31230</v>
      </c>
      <c r="B11982" s="115" t="s">
        <v>31231</v>
      </c>
      <c r="C11982" s="115" t="s">
        <v>31232</v>
      </c>
      <c r="D11982" s="115" t="s">
        <v>1138</v>
      </c>
      <c r="E11982" s="115">
        <v>6.03</v>
      </c>
      <c r="F11982" s="674">
        <v>293.83600000000001</v>
      </c>
      <c r="G11982" s="674">
        <v>295.84500000000003</v>
      </c>
      <c r="H11982" s="115">
        <f t="shared" si="374"/>
        <v>1.0068371472522089</v>
      </c>
      <c r="I11982" s="115">
        <f t="shared" si="375"/>
        <v>6.0712000000000002</v>
      </c>
    </row>
    <row r="11983" spans="1:9" hidden="1">
      <c r="A11983" s="115" t="s">
        <v>31233</v>
      </c>
      <c r="B11983" s="115" t="s">
        <v>31234</v>
      </c>
      <c r="C11983" s="115" t="s">
        <v>31235</v>
      </c>
      <c r="D11983" s="115" t="s">
        <v>1138</v>
      </c>
      <c r="E11983" s="115">
        <v>7.58</v>
      </c>
      <c r="F11983" s="674">
        <v>293.83600000000001</v>
      </c>
      <c r="G11983" s="674">
        <v>295.84500000000003</v>
      </c>
      <c r="H11983" s="115">
        <f t="shared" si="374"/>
        <v>1.0068371472522089</v>
      </c>
      <c r="I11983" s="115">
        <f t="shared" si="375"/>
        <v>7.6318000000000001</v>
      </c>
    </row>
    <row r="11984" spans="1:9" hidden="1">
      <c r="A11984" s="115" t="s">
        <v>31236</v>
      </c>
      <c r="B11984" s="115" t="s">
        <v>31237</v>
      </c>
      <c r="C11984" s="115" t="s">
        <v>31238</v>
      </c>
      <c r="D11984" s="115" t="s">
        <v>1138</v>
      </c>
      <c r="E11984" s="115">
        <v>52.59</v>
      </c>
      <c r="F11984" s="674">
        <v>293.83600000000001</v>
      </c>
      <c r="G11984" s="674">
        <v>295.84500000000003</v>
      </c>
      <c r="H11984" s="115">
        <f t="shared" si="374"/>
        <v>1.0068371472522089</v>
      </c>
      <c r="I11984" s="115">
        <f t="shared" si="375"/>
        <v>52.949599999999997</v>
      </c>
    </row>
    <row r="11985" spans="1:9" hidden="1">
      <c r="A11985" s="115" t="s">
        <v>31239</v>
      </c>
      <c r="B11985" s="115" t="s">
        <v>31240</v>
      </c>
      <c r="C11985" s="115" t="s">
        <v>31241</v>
      </c>
      <c r="D11985" s="115" t="s">
        <v>1138</v>
      </c>
      <c r="E11985" s="115">
        <v>20.94</v>
      </c>
      <c r="F11985" s="674">
        <v>293.83600000000001</v>
      </c>
      <c r="G11985" s="674">
        <v>295.84500000000003</v>
      </c>
      <c r="H11985" s="115">
        <f t="shared" si="374"/>
        <v>1.0068371472522089</v>
      </c>
      <c r="I11985" s="115">
        <f t="shared" si="375"/>
        <v>21.083200000000001</v>
      </c>
    </row>
    <row r="11986" spans="1:9" hidden="1">
      <c r="A11986" s="115" t="s">
        <v>31242</v>
      </c>
      <c r="B11986" s="115" t="s">
        <v>31243</v>
      </c>
      <c r="C11986" s="115" t="s">
        <v>31244</v>
      </c>
      <c r="D11986" s="115" t="s">
        <v>1138</v>
      </c>
      <c r="E11986" s="115">
        <v>162.04</v>
      </c>
      <c r="F11986" s="674">
        <v>293.83600000000001</v>
      </c>
      <c r="G11986" s="674">
        <v>295.84500000000003</v>
      </c>
      <c r="H11986" s="115">
        <f t="shared" si="374"/>
        <v>1.0068371472522089</v>
      </c>
      <c r="I11986" s="115">
        <f t="shared" si="375"/>
        <v>163.14789999999999</v>
      </c>
    </row>
    <row r="11987" spans="1:9" hidden="1">
      <c r="A11987" s="115" t="s">
        <v>31245</v>
      </c>
      <c r="B11987" s="115" t="s">
        <v>31246</v>
      </c>
      <c r="C11987" s="115" t="s">
        <v>31247</v>
      </c>
      <c r="D11987" s="115" t="s">
        <v>1138</v>
      </c>
      <c r="E11987" s="115">
        <v>132.41999999999999</v>
      </c>
      <c r="F11987" s="674">
        <v>293.83600000000001</v>
      </c>
      <c r="G11987" s="674">
        <v>295.84500000000003</v>
      </c>
      <c r="H11987" s="115">
        <f t="shared" si="374"/>
        <v>1.0068371472522089</v>
      </c>
      <c r="I11987" s="115">
        <f t="shared" si="375"/>
        <v>133.3254</v>
      </c>
    </row>
    <row r="11988" spans="1:9" hidden="1">
      <c r="A11988" s="115" t="s">
        <v>31248</v>
      </c>
      <c r="B11988" s="115" t="s">
        <v>31249</v>
      </c>
      <c r="C11988" s="115" t="s">
        <v>31250</v>
      </c>
      <c r="D11988" s="115" t="s">
        <v>1138</v>
      </c>
      <c r="E11988" s="115">
        <v>185.19</v>
      </c>
      <c r="F11988" s="674">
        <v>293.83600000000001</v>
      </c>
      <c r="G11988" s="674">
        <v>295.84500000000003</v>
      </c>
      <c r="H11988" s="115">
        <f t="shared" si="374"/>
        <v>1.0068371472522089</v>
      </c>
      <c r="I11988" s="115">
        <f t="shared" si="375"/>
        <v>186.4562</v>
      </c>
    </row>
    <row r="11989" spans="1:9" hidden="1">
      <c r="A11989" s="115" t="s">
        <v>31251</v>
      </c>
      <c r="B11989" s="115" t="s">
        <v>31252</v>
      </c>
      <c r="C11989" s="115" t="s">
        <v>31253</v>
      </c>
      <c r="D11989" s="115" t="s">
        <v>1138</v>
      </c>
      <c r="E11989" s="115">
        <v>8.2899999999999991</v>
      </c>
      <c r="F11989" s="674">
        <v>293.83600000000001</v>
      </c>
      <c r="G11989" s="674">
        <v>295.84500000000003</v>
      </c>
      <c r="H11989" s="115">
        <f t="shared" si="374"/>
        <v>1.0068371472522089</v>
      </c>
      <c r="I11989" s="115">
        <f t="shared" si="375"/>
        <v>8.3467000000000002</v>
      </c>
    </row>
    <row r="11990" spans="1:9" hidden="1">
      <c r="A11990" s="115" t="s">
        <v>31254</v>
      </c>
      <c r="B11990" s="115" t="s">
        <v>31255</v>
      </c>
      <c r="C11990" s="115" t="s">
        <v>31256</v>
      </c>
      <c r="D11990" s="115" t="s">
        <v>1138</v>
      </c>
      <c r="E11990" s="115">
        <v>18.54</v>
      </c>
      <c r="F11990" s="674">
        <v>293.83600000000001</v>
      </c>
      <c r="G11990" s="674">
        <v>295.84500000000003</v>
      </c>
      <c r="H11990" s="115">
        <f t="shared" si="374"/>
        <v>1.0068371472522089</v>
      </c>
      <c r="I11990" s="115">
        <f t="shared" si="375"/>
        <v>18.666799999999999</v>
      </c>
    </row>
    <row r="11991" spans="1:9" hidden="1">
      <c r="A11991" s="115" t="s">
        <v>31257</v>
      </c>
      <c r="B11991" s="115" t="s">
        <v>31258</v>
      </c>
      <c r="C11991" s="115" t="s">
        <v>31259</v>
      </c>
      <c r="D11991" s="115" t="s">
        <v>1138</v>
      </c>
      <c r="E11991" s="115">
        <v>22.44</v>
      </c>
      <c r="F11991" s="674">
        <v>293.83600000000001</v>
      </c>
      <c r="G11991" s="674">
        <v>295.84500000000003</v>
      </c>
      <c r="H11991" s="115">
        <f t="shared" si="374"/>
        <v>1.0068371472522089</v>
      </c>
      <c r="I11991" s="115">
        <f t="shared" si="375"/>
        <v>22.593399999999999</v>
      </c>
    </row>
    <row r="11992" spans="1:9" hidden="1">
      <c r="A11992" s="115" t="s">
        <v>31260</v>
      </c>
      <c r="B11992" s="115" t="s">
        <v>31261</v>
      </c>
      <c r="C11992" s="115" t="s">
        <v>31262</v>
      </c>
      <c r="D11992" s="115" t="s">
        <v>1138</v>
      </c>
      <c r="E11992" s="115">
        <v>24.21</v>
      </c>
      <c r="F11992" s="674">
        <v>293.83600000000001</v>
      </c>
      <c r="G11992" s="674">
        <v>295.84500000000003</v>
      </c>
      <c r="H11992" s="115">
        <f t="shared" si="374"/>
        <v>1.0068371472522089</v>
      </c>
      <c r="I11992" s="115">
        <f t="shared" si="375"/>
        <v>24.375499999999999</v>
      </c>
    </row>
    <row r="11993" spans="1:9" hidden="1">
      <c r="A11993" s="115" t="s">
        <v>31263</v>
      </c>
      <c r="B11993" s="115" t="s">
        <v>31264</v>
      </c>
      <c r="C11993" s="115" t="s">
        <v>31265</v>
      </c>
      <c r="D11993" s="115" t="s">
        <v>1138</v>
      </c>
      <c r="E11993" s="115">
        <v>37.07</v>
      </c>
      <c r="F11993" s="674">
        <v>293.83600000000001</v>
      </c>
      <c r="G11993" s="674">
        <v>295.84500000000003</v>
      </c>
      <c r="H11993" s="115">
        <f t="shared" si="374"/>
        <v>1.0068371472522089</v>
      </c>
      <c r="I11993" s="115">
        <f t="shared" si="375"/>
        <v>37.323500000000003</v>
      </c>
    </row>
    <row r="11994" spans="1:9" hidden="1">
      <c r="A11994" s="115" t="s">
        <v>31266</v>
      </c>
      <c r="B11994" s="115" t="s">
        <v>31267</v>
      </c>
      <c r="C11994" s="115" t="s">
        <v>31268</v>
      </c>
      <c r="D11994" s="115" t="s">
        <v>1138</v>
      </c>
      <c r="E11994" s="115">
        <v>39.9465</v>
      </c>
      <c r="F11994" s="674">
        <v>293.83600000000001</v>
      </c>
      <c r="G11994" s="674">
        <v>295.84500000000003</v>
      </c>
      <c r="H11994" s="115">
        <f t="shared" si="374"/>
        <v>1.0068371472522089</v>
      </c>
      <c r="I11994" s="115">
        <f t="shared" si="375"/>
        <v>40.2196</v>
      </c>
    </row>
    <row r="11995" spans="1:9" hidden="1">
      <c r="A11995" s="115" t="s">
        <v>31269</v>
      </c>
      <c r="B11995" s="115" t="s">
        <v>31270</v>
      </c>
      <c r="C11995" s="115" t="s">
        <v>31271</v>
      </c>
      <c r="D11995" s="115" t="s">
        <v>1138</v>
      </c>
      <c r="E11995" s="115">
        <v>7.27</v>
      </c>
      <c r="F11995" s="674">
        <v>293.83600000000001</v>
      </c>
      <c r="G11995" s="674">
        <v>295.84500000000003</v>
      </c>
      <c r="H11995" s="115">
        <f t="shared" si="374"/>
        <v>1.0068371472522089</v>
      </c>
      <c r="I11995" s="115">
        <f t="shared" si="375"/>
        <v>7.3197000000000001</v>
      </c>
    </row>
    <row r="11996" spans="1:9" hidden="1">
      <c r="A11996" s="115" t="s">
        <v>31272</v>
      </c>
      <c r="B11996" s="115" t="s">
        <v>31273</v>
      </c>
      <c r="C11996" s="115" t="s">
        <v>31274</v>
      </c>
      <c r="D11996" s="115" t="s">
        <v>1138</v>
      </c>
      <c r="E11996" s="115">
        <v>3.53</v>
      </c>
      <c r="F11996" s="674">
        <v>293.83600000000001</v>
      </c>
      <c r="G11996" s="674">
        <v>295.84500000000003</v>
      </c>
      <c r="H11996" s="115">
        <f t="shared" si="374"/>
        <v>1.0068371472522089</v>
      </c>
      <c r="I11996" s="115">
        <f t="shared" si="375"/>
        <v>3.5541</v>
      </c>
    </row>
    <row r="11997" spans="1:9" hidden="1">
      <c r="A11997" s="115" t="s">
        <v>31275</v>
      </c>
      <c r="B11997" s="115" t="s">
        <v>31276</v>
      </c>
      <c r="C11997" s="115" t="s">
        <v>31277</v>
      </c>
      <c r="D11997" s="115" t="s">
        <v>1138</v>
      </c>
      <c r="E11997" s="115">
        <v>15.56</v>
      </c>
      <c r="F11997" s="674">
        <v>293.83600000000001</v>
      </c>
      <c r="G11997" s="674">
        <v>295.84500000000003</v>
      </c>
      <c r="H11997" s="115">
        <f t="shared" si="374"/>
        <v>1.0068371472522089</v>
      </c>
      <c r="I11997" s="115">
        <f t="shared" si="375"/>
        <v>15.666399999999999</v>
      </c>
    </row>
    <row r="11998" spans="1:9" hidden="1">
      <c r="A11998" s="115" t="s">
        <v>31278</v>
      </c>
      <c r="B11998" s="115" t="s">
        <v>31279</v>
      </c>
      <c r="C11998" s="115" t="s">
        <v>31280</v>
      </c>
      <c r="D11998" s="115" t="s">
        <v>1138</v>
      </c>
      <c r="E11998" s="115">
        <v>9.7899999999999991</v>
      </c>
      <c r="F11998" s="674">
        <v>293.83600000000001</v>
      </c>
      <c r="G11998" s="674">
        <v>295.84500000000003</v>
      </c>
      <c r="H11998" s="115">
        <f t="shared" si="374"/>
        <v>1.0068371472522089</v>
      </c>
      <c r="I11998" s="115">
        <f t="shared" si="375"/>
        <v>9.8568999999999996</v>
      </c>
    </row>
    <row r="11999" spans="1:9" hidden="1">
      <c r="A11999" s="115" t="s">
        <v>31281</v>
      </c>
      <c r="B11999" s="115" t="s">
        <v>31282</v>
      </c>
      <c r="C11999" s="115" t="s">
        <v>31283</v>
      </c>
      <c r="D11999" s="115" t="s">
        <v>1138</v>
      </c>
      <c r="E11999" s="115">
        <v>21.08</v>
      </c>
      <c r="F11999" s="674">
        <v>293.83600000000001</v>
      </c>
      <c r="G11999" s="674">
        <v>295.84500000000003</v>
      </c>
      <c r="H11999" s="115">
        <f t="shared" si="374"/>
        <v>1.0068371472522089</v>
      </c>
      <c r="I11999" s="115">
        <f t="shared" si="375"/>
        <v>21.2241</v>
      </c>
    </row>
    <row r="12000" spans="1:9" hidden="1">
      <c r="A12000" s="115" t="s">
        <v>31284</v>
      </c>
      <c r="B12000" s="115" t="s">
        <v>31285</v>
      </c>
      <c r="C12000" s="115" t="s">
        <v>31286</v>
      </c>
      <c r="D12000" s="115" t="s">
        <v>1138</v>
      </c>
      <c r="E12000" s="115">
        <v>43.08</v>
      </c>
      <c r="F12000" s="674">
        <v>293.83600000000001</v>
      </c>
      <c r="G12000" s="674">
        <v>295.84500000000003</v>
      </c>
      <c r="H12000" s="115">
        <f t="shared" si="374"/>
        <v>1.0068371472522089</v>
      </c>
      <c r="I12000" s="115">
        <f t="shared" si="375"/>
        <v>43.374499999999998</v>
      </c>
    </row>
    <row r="12001" spans="1:9" hidden="1">
      <c r="A12001" s="115" t="s">
        <v>31287</v>
      </c>
      <c r="B12001" s="115" t="s">
        <v>31288</v>
      </c>
      <c r="C12001" s="115" t="s">
        <v>31289</v>
      </c>
      <c r="D12001" s="115" t="s">
        <v>1138</v>
      </c>
      <c r="E12001" s="115">
        <v>38.89</v>
      </c>
      <c r="F12001" s="674">
        <v>293.83600000000001</v>
      </c>
      <c r="G12001" s="674">
        <v>295.84500000000003</v>
      </c>
      <c r="H12001" s="115">
        <f t="shared" si="374"/>
        <v>1.0068371472522089</v>
      </c>
      <c r="I12001" s="115">
        <f t="shared" si="375"/>
        <v>39.155900000000003</v>
      </c>
    </row>
    <row r="12002" spans="1:9" hidden="1">
      <c r="A12002" s="115" t="s">
        <v>31290</v>
      </c>
      <c r="B12002" s="115" t="s">
        <v>31291</v>
      </c>
      <c r="C12002" s="115" t="s">
        <v>31292</v>
      </c>
      <c r="D12002" s="115" t="s">
        <v>1138</v>
      </c>
      <c r="E12002" s="115">
        <v>48.21</v>
      </c>
      <c r="F12002" s="674">
        <v>293.83600000000001</v>
      </c>
      <c r="G12002" s="674">
        <v>295.84500000000003</v>
      </c>
      <c r="H12002" s="115">
        <f t="shared" si="374"/>
        <v>1.0068371472522089</v>
      </c>
      <c r="I12002" s="115">
        <f t="shared" si="375"/>
        <v>48.5396</v>
      </c>
    </row>
    <row r="12003" spans="1:9" hidden="1">
      <c r="A12003" s="115" t="s">
        <v>31293</v>
      </c>
      <c r="B12003" s="115" t="s">
        <v>31294</v>
      </c>
      <c r="C12003" s="115" t="s">
        <v>31295</v>
      </c>
      <c r="D12003" s="115" t="s">
        <v>1138</v>
      </c>
      <c r="E12003" s="115">
        <v>35.01</v>
      </c>
      <c r="F12003" s="674">
        <v>293.83600000000001</v>
      </c>
      <c r="G12003" s="674">
        <v>295.84500000000003</v>
      </c>
      <c r="H12003" s="115">
        <f t="shared" si="374"/>
        <v>1.0068371472522089</v>
      </c>
      <c r="I12003" s="115">
        <f t="shared" si="375"/>
        <v>35.249400000000001</v>
      </c>
    </row>
    <row r="12004" spans="1:9" hidden="1">
      <c r="A12004" s="115" t="s">
        <v>31296</v>
      </c>
      <c r="B12004" s="115" t="s">
        <v>31297</v>
      </c>
      <c r="C12004" s="115" t="s">
        <v>31298</v>
      </c>
      <c r="D12004" s="115" t="s">
        <v>1138</v>
      </c>
      <c r="E12004" s="115">
        <v>45.75</v>
      </c>
      <c r="F12004" s="674">
        <v>293.83600000000001</v>
      </c>
      <c r="G12004" s="674">
        <v>295.84500000000003</v>
      </c>
      <c r="H12004" s="115">
        <f t="shared" si="374"/>
        <v>1.0068371472522089</v>
      </c>
      <c r="I12004" s="115">
        <f t="shared" si="375"/>
        <v>46.062800000000003</v>
      </c>
    </row>
    <row r="12005" spans="1:9" hidden="1">
      <c r="A12005" s="115" t="s">
        <v>31299</v>
      </c>
      <c r="B12005" s="115" t="s">
        <v>31300</v>
      </c>
      <c r="C12005" s="115" t="s">
        <v>31301</v>
      </c>
      <c r="D12005" s="115" t="s">
        <v>1138</v>
      </c>
      <c r="E12005" s="115">
        <v>41.32</v>
      </c>
      <c r="F12005" s="674">
        <v>293.83600000000001</v>
      </c>
      <c r="G12005" s="674">
        <v>295.84500000000003</v>
      </c>
      <c r="H12005" s="115">
        <f t="shared" si="374"/>
        <v>1.0068371472522089</v>
      </c>
      <c r="I12005" s="115">
        <f t="shared" si="375"/>
        <v>41.602499999999999</v>
      </c>
    </row>
    <row r="12006" spans="1:9" hidden="1">
      <c r="A12006" s="115" t="s">
        <v>31302</v>
      </c>
      <c r="B12006" s="115" t="s">
        <v>31303</v>
      </c>
      <c r="C12006" s="115" t="s">
        <v>31304</v>
      </c>
      <c r="D12006" s="115" t="s">
        <v>1138</v>
      </c>
      <c r="E12006" s="115">
        <v>71.86</v>
      </c>
      <c r="F12006" s="674">
        <v>293.83600000000001</v>
      </c>
      <c r="G12006" s="674">
        <v>295.84500000000003</v>
      </c>
      <c r="H12006" s="115">
        <f t="shared" si="374"/>
        <v>1.0068371472522089</v>
      </c>
      <c r="I12006" s="115">
        <f t="shared" si="375"/>
        <v>72.351299999999995</v>
      </c>
    </row>
    <row r="12007" spans="1:9" hidden="1">
      <c r="A12007" s="115" t="s">
        <v>31305</v>
      </c>
      <c r="B12007" s="115" t="s">
        <v>31306</v>
      </c>
      <c r="C12007" s="115" t="s">
        <v>31307</v>
      </c>
      <c r="D12007" s="115" t="s">
        <v>1138</v>
      </c>
      <c r="E12007" s="115">
        <v>11.42</v>
      </c>
      <c r="F12007" s="674">
        <v>293.83600000000001</v>
      </c>
      <c r="G12007" s="674">
        <v>295.84500000000003</v>
      </c>
      <c r="H12007" s="115">
        <f t="shared" si="374"/>
        <v>1.0068371472522089</v>
      </c>
      <c r="I12007" s="115">
        <f t="shared" si="375"/>
        <v>11.498100000000001</v>
      </c>
    </row>
    <row r="12008" spans="1:9" hidden="1">
      <c r="A12008" s="115" t="s">
        <v>31308</v>
      </c>
      <c r="B12008" s="115" t="s">
        <v>31309</v>
      </c>
      <c r="C12008" s="115" t="s">
        <v>31310</v>
      </c>
      <c r="D12008" s="115" t="s">
        <v>1138</v>
      </c>
      <c r="E12008" s="115">
        <v>30.85</v>
      </c>
      <c r="F12008" s="674">
        <v>293.83600000000001</v>
      </c>
      <c r="G12008" s="674">
        <v>295.84500000000003</v>
      </c>
      <c r="H12008" s="115">
        <f t="shared" si="374"/>
        <v>1.0068371472522089</v>
      </c>
      <c r="I12008" s="115">
        <f t="shared" si="375"/>
        <v>31.0609</v>
      </c>
    </row>
    <row r="12009" spans="1:9" hidden="1">
      <c r="A12009" s="115" t="s">
        <v>31311</v>
      </c>
      <c r="B12009" s="115" t="s">
        <v>31312</v>
      </c>
      <c r="C12009" s="115" t="s">
        <v>31313</v>
      </c>
      <c r="D12009" s="115" t="s">
        <v>1138</v>
      </c>
      <c r="E12009" s="115">
        <v>31.92</v>
      </c>
      <c r="F12009" s="674">
        <v>293.83600000000001</v>
      </c>
      <c r="G12009" s="674">
        <v>295.84500000000003</v>
      </c>
      <c r="H12009" s="115">
        <f t="shared" si="374"/>
        <v>1.0068371472522089</v>
      </c>
      <c r="I12009" s="115">
        <f t="shared" si="375"/>
        <v>32.138199999999998</v>
      </c>
    </row>
    <row r="12010" spans="1:9" hidden="1">
      <c r="A12010" s="115" t="s">
        <v>31314</v>
      </c>
      <c r="B12010" s="115" t="s">
        <v>31315</v>
      </c>
      <c r="C12010" s="115" t="s">
        <v>31316</v>
      </c>
      <c r="D12010" s="115" t="s">
        <v>1138</v>
      </c>
      <c r="E12010" s="115">
        <v>22.48</v>
      </c>
      <c r="F12010" s="674">
        <v>293.83600000000001</v>
      </c>
      <c r="G12010" s="674">
        <v>295.84500000000003</v>
      </c>
      <c r="H12010" s="115">
        <f t="shared" si="374"/>
        <v>1.0068371472522089</v>
      </c>
      <c r="I12010" s="115">
        <f t="shared" si="375"/>
        <v>22.633700000000001</v>
      </c>
    </row>
    <row r="12011" spans="1:9" hidden="1">
      <c r="A12011" s="115" t="s">
        <v>31317</v>
      </c>
      <c r="B12011" s="115" t="s">
        <v>31318</v>
      </c>
      <c r="C12011" s="115" t="s">
        <v>31319</v>
      </c>
      <c r="D12011" s="115" t="s">
        <v>1138</v>
      </c>
      <c r="E12011" s="115">
        <v>6.9077999999999999</v>
      </c>
      <c r="F12011" s="674">
        <v>293.83600000000001</v>
      </c>
      <c r="G12011" s="674">
        <v>295.84500000000003</v>
      </c>
      <c r="H12011" s="115">
        <f t="shared" si="374"/>
        <v>1.0068371472522089</v>
      </c>
      <c r="I12011" s="115">
        <f t="shared" si="375"/>
        <v>6.9550000000000001</v>
      </c>
    </row>
    <row r="12012" spans="1:9" hidden="1">
      <c r="A12012" s="115" t="s">
        <v>31320</v>
      </c>
      <c r="B12012" s="115" t="s">
        <v>31321</v>
      </c>
      <c r="C12012" s="115" t="s">
        <v>31322</v>
      </c>
      <c r="D12012" s="115" t="s">
        <v>1138</v>
      </c>
      <c r="E12012" s="115">
        <v>5.0578000000000003</v>
      </c>
      <c r="F12012" s="674">
        <v>293.83600000000001</v>
      </c>
      <c r="G12012" s="674">
        <v>295.84500000000003</v>
      </c>
      <c r="H12012" s="115">
        <f t="shared" si="374"/>
        <v>1.0068371472522089</v>
      </c>
      <c r="I12012" s="115">
        <f t="shared" si="375"/>
        <v>5.0923999999999996</v>
      </c>
    </row>
    <row r="12013" spans="1:9" hidden="1">
      <c r="A12013" s="115" t="s">
        <v>31323</v>
      </c>
      <c r="B12013" s="115" t="s">
        <v>31324</v>
      </c>
      <c r="C12013" s="115" t="s">
        <v>31325</v>
      </c>
      <c r="D12013" s="115" t="s">
        <v>1138</v>
      </c>
      <c r="E12013" s="115">
        <v>15.35</v>
      </c>
      <c r="F12013" s="674">
        <v>293.83600000000001</v>
      </c>
      <c r="G12013" s="674">
        <v>295.84500000000003</v>
      </c>
      <c r="H12013" s="115">
        <f t="shared" si="374"/>
        <v>1.0068371472522089</v>
      </c>
      <c r="I12013" s="115">
        <f t="shared" si="375"/>
        <v>15.455</v>
      </c>
    </row>
    <row r="12014" spans="1:9" hidden="1">
      <c r="A12014" s="115" t="s">
        <v>31326</v>
      </c>
      <c r="B12014" s="115" t="s">
        <v>31327</v>
      </c>
      <c r="C12014" s="115" t="s">
        <v>31328</v>
      </c>
      <c r="D12014" s="115" t="s">
        <v>1138</v>
      </c>
      <c r="E12014" s="115">
        <v>9.3800000000000008</v>
      </c>
      <c r="F12014" s="674">
        <v>293.83600000000001</v>
      </c>
      <c r="G12014" s="674">
        <v>295.84500000000003</v>
      </c>
      <c r="H12014" s="115">
        <f t="shared" si="374"/>
        <v>1.0068371472522089</v>
      </c>
      <c r="I12014" s="115">
        <f t="shared" si="375"/>
        <v>9.4441000000000006</v>
      </c>
    </row>
    <row r="12015" spans="1:9" hidden="1">
      <c r="A12015" s="115" t="s">
        <v>31329</v>
      </c>
      <c r="B12015" s="115" t="s">
        <v>31330</v>
      </c>
      <c r="C12015" s="115" t="s">
        <v>31331</v>
      </c>
      <c r="D12015" s="115" t="s">
        <v>1138</v>
      </c>
      <c r="E12015" s="115">
        <v>9.3800000000000008</v>
      </c>
      <c r="F12015" s="674">
        <v>293.83600000000001</v>
      </c>
      <c r="G12015" s="674">
        <v>295.84500000000003</v>
      </c>
      <c r="H12015" s="115">
        <f t="shared" si="374"/>
        <v>1.0068371472522089</v>
      </c>
      <c r="I12015" s="115">
        <f t="shared" si="375"/>
        <v>9.4441000000000006</v>
      </c>
    </row>
    <row r="12016" spans="1:9" hidden="1">
      <c r="A12016" s="115" t="s">
        <v>31332</v>
      </c>
      <c r="B12016" s="115" t="s">
        <v>31333</v>
      </c>
      <c r="C12016" s="115" t="s">
        <v>31334</v>
      </c>
      <c r="D12016" s="115" t="s">
        <v>1242</v>
      </c>
      <c r="E12016" s="115">
        <v>14.6157</v>
      </c>
      <c r="F12016" s="674">
        <v>293.83600000000001</v>
      </c>
      <c r="G12016" s="674">
        <v>295.84500000000003</v>
      </c>
      <c r="H12016" s="115">
        <f t="shared" si="374"/>
        <v>1.0068371472522089</v>
      </c>
      <c r="I12016" s="115">
        <f t="shared" si="375"/>
        <v>14.7156</v>
      </c>
    </row>
    <row r="12017" spans="1:9" hidden="1">
      <c r="A12017" s="115" t="s">
        <v>31335</v>
      </c>
      <c r="B12017" s="115" t="s">
        <v>31336</v>
      </c>
      <c r="C12017" s="115" t="s">
        <v>31337</v>
      </c>
      <c r="D12017" s="115" t="s">
        <v>1242</v>
      </c>
      <c r="E12017" s="115">
        <v>17.575800000000001</v>
      </c>
      <c r="F12017" s="674">
        <v>293.83600000000001</v>
      </c>
      <c r="G12017" s="674">
        <v>295.84500000000003</v>
      </c>
      <c r="H12017" s="115">
        <f t="shared" si="374"/>
        <v>1.0068371472522089</v>
      </c>
      <c r="I12017" s="115">
        <f t="shared" si="375"/>
        <v>17.696000000000002</v>
      </c>
    </row>
    <row r="12018" spans="1:9" hidden="1">
      <c r="A12018" s="115" t="s">
        <v>31338</v>
      </c>
      <c r="B12018" s="115" t="s">
        <v>31339</v>
      </c>
      <c r="C12018" s="115" t="s">
        <v>31340</v>
      </c>
      <c r="D12018" s="115" t="s">
        <v>1138</v>
      </c>
      <c r="E12018" s="115">
        <v>4.4800000000000004</v>
      </c>
      <c r="F12018" s="674">
        <v>293.83600000000001</v>
      </c>
      <c r="G12018" s="674">
        <v>295.84500000000003</v>
      </c>
      <c r="H12018" s="115">
        <f t="shared" si="374"/>
        <v>1.0068371472522089</v>
      </c>
      <c r="I12018" s="115">
        <f t="shared" si="375"/>
        <v>4.5106000000000002</v>
      </c>
    </row>
    <row r="12019" spans="1:9" hidden="1">
      <c r="A12019" s="115" t="s">
        <v>31341</v>
      </c>
      <c r="B12019" s="115" t="s">
        <v>31342</v>
      </c>
      <c r="C12019" s="115" t="s">
        <v>31343</v>
      </c>
      <c r="D12019" s="115" t="s">
        <v>1138</v>
      </c>
      <c r="E12019" s="115">
        <v>1.31</v>
      </c>
      <c r="F12019" s="674">
        <v>293.83600000000001</v>
      </c>
      <c r="G12019" s="674">
        <v>295.84500000000003</v>
      </c>
      <c r="H12019" s="115">
        <f t="shared" si="374"/>
        <v>1.0068371472522089</v>
      </c>
      <c r="I12019" s="115">
        <f t="shared" si="375"/>
        <v>1.319</v>
      </c>
    </row>
    <row r="12020" spans="1:9" hidden="1">
      <c r="A12020" s="115" t="s">
        <v>31344</v>
      </c>
      <c r="B12020" s="115" t="s">
        <v>31345</v>
      </c>
      <c r="C12020" s="115" t="s">
        <v>31346</v>
      </c>
      <c r="D12020" s="115" t="s">
        <v>1138</v>
      </c>
      <c r="E12020" s="115">
        <v>14.39</v>
      </c>
      <c r="F12020" s="674">
        <v>293.83600000000001</v>
      </c>
      <c r="G12020" s="674">
        <v>295.84500000000003</v>
      </c>
      <c r="H12020" s="115">
        <f t="shared" si="374"/>
        <v>1.0068371472522089</v>
      </c>
      <c r="I12020" s="115">
        <f t="shared" si="375"/>
        <v>14.4884</v>
      </c>
    </row>
    <row r="12021" spans="1:9" hidden="1">
      <c r="A12021" s="115" t="s">
        <v>31347</v>
      </c>
      <c r="B12021" s="115" t="s">
        <v>31348</v>
      </c>
      <c r="C12021" s="115" t="s">
        <v>31349</v>
      </c>
      <c r="D12021" s="115" t="s">
        <v>1138</v>
      </c>
      <c r="E12021" s="115">
        <v>86.92</v>
      </c>
      <c r="F12021" s="674">
        <v>293.83600000000001</v>
      </c>
      <c r="G12021" s="674">
        <v>295.84500000000003</v>
      </c>
      <c r="H12021" s="115">
        <f t="shared" si="374"/>
        <v>1.0068371472522089</v>
      </c>
      <c r="I12021" s="115">
        <f t="shared" si="375"/>
        <v>87.514300000000006</v>
      </c>
    </row>
    <row r="12022" spans="1:9" hidden="1">
      <c r="A12022" s="115" t="s">
        <v>31350</v>
      </c>
      <c r="B12022" s="115" t="s">
        <v>31351</v>
      </c>
      <c r="C12022" s="115" t="s">
        <v>31352</v>
      </c>
      <c r="D12022" s="115" t="s">
        <v>1138</v>
      </c>
      <c r="E12022" s="115">
        <v>6806.5284000000001</v>
      </c>
      <c r="F12022" s="674">
        <v>293.83600000000001</v>
      </c>
      <c r="G12022" s="674">
        <v>295.84500000000003</v>
      </c>
      <c r="H12022" s="115">
        <f t="shared" si="374"/>
        <v>1.0068371472522089</v>
      </c>
      <c r="I12022" s="115">
        <f t="shared" si="375"/>
        <v>6853.0655999999999</v>
      </c>
    </row>
    <row r="12023" spans="1:9" hidden="1">
      <c r="A12023" s="115" t="s">
        <v>31353</v>
      </c>
      <c r="B12023" s="115" t="s">
        <v>31354</v>
      </c>
      <c r="C12023" s="115" t="s">
        <v>31355</v>
      </c>
      <c r="D12023" s="115" t="s">
        <v>1138</v>
      </c>
      <c r="E12023" s="115">
        <v>17152.878400000001</v>
      </c>
      <c r="F12023" s="674">
        <v>293.83600000000001</v>
      </c>
      <c r="G12023" s="674">
        <v>295.84500000000003</v>
      </c>
      <c r="H12023" s="115">
        <f t="shared" si="374"/>
        <v>1.0068371472522089</v>
      </c>
      <c r="I12023" s="115">
        <f t="shared" si="375"/>
        <v>17270.155200000001</v>
      </c>
    </row>
    <row r="12024" spans="1:9" hidden="1">
      <c r="A12024" s="115" t="s">
        <v>31356</v>
      </c>
      <c r="B12024" s="115" t="s">
        <v>31357</v>
      </c>
      <c r="C12024" s="115" t="s">
        <v>31358</v>
      </c>
      <c r="D12024" s="115" t="s">
        <v>1138</v>
      </c>
      <c r="E12024" s="115">
        <v>7123.2533999999996</v>
      </c>
      <c r="F12024" s="674">
        <v>293.83600000000001</v>
      </c>
      <c r="G12024" s="674">
        <v>295.84500000000003</v>
      </c>
      <c r="H12024" s="115">
        <f t="shared" si="374"/>
        <v>1.0068371472522089</v>
      </c>
      <c r="I12024" s="115">
        <f t="shared" si="375"/>
        <v>7171.9561000000003</v>
      </c>
    </row>
    <row r="12025" spans="1:9" hidden="1">
      <c r="A12025" s="115" t="s">
        <v>31359</v>
      </c>
      <c r="B12025" s="115" t="s">
        <v>31360</v>
      </c>
      <c r="C12025" s="115" t="s">
        <v>31361</v>
      </c>
      <c r="D12025" s="115" t="s">
        <v>1138</v>
      </c>
      <c r="E12025" s="115">
        <v>6178.7813999999998</v>
      </c>
      <c r="F12025" s="674">
        <v>293.83600000000001</v>
      </c>
      <c r="G12025" s="674">
        <v>295.84500000000003</v>
      </c>
      <c r="H12025" s="115">
        <f t="shared" si="374"/>
        <v>1.0068371472522089</v>
      </c>
      <c r="I12025" s="115">
        <f t="shared" si="375"/>
        <v>6221.0266000000001</v>
      </c>
    </row>
    <row r="12026" spans="1:9" hidden="1">
      <c r="A12026" s="115" t="s">
        <v>31362</v>
      </c>
      <c r="B12026" s="115" t="s">
        <v>31363</v>
      </c>
      <c r="C12026" s="115" t="s">
        <v>31364</v>
      </c>
      <c r="D12026" s="115" t="s">
        <v>1138</v>
      </c>
      <c r="E12026" s="115">
        <v>198.30690000000001</v>
      </c>
      <c r="F12026" s="674">
        <v>293.83600000000001</v>
      </c>
      <c r="G12026" s="674">
        <v>295.84500000000003</v>
      </c>
      <c r="H12026" s="115">
        <f t="shared" si="374"/>
        <v>1.0068371472522089</v>
      </c>
      <c r="I12026" s="115">
        <f t="shared" si="375"/>
        <v>199.6628</v>
      </c>
    </row>
    <row r="12027" spans="1:9" hidden="1">
      <c r="A12027" s="115" t="s">
        <v>31365</v>
      </c>
      <c r="B12027" s="115" t="s">
        <v>31366</v>
      </c>
      <c r="C12027" s="115" t="s">
        <v>31367</v>
      </c>
      <c r="D12027" s="115" t="s">
        <v>1138</v>
      </c>
      <c r="E12027" s="115">
        <v>144.01779999999999</v>
      </c>
      <c r="F12027" s="674">
        <v>293.83600000000001</v>
      </c>
      <c r="G12027" s="674">
        <v>295.84500000000003</v>
      </c>
      <c r="H12027" s="115">
        <f t="shared" si="374"/>
        <v>1.0068371472522089</v>
      </c>
      <c r="I12027" s="115">
        <f t="shared" si="375"/>
        <v>145.0025</v>
      </c>
    </row>
    <row r="12028" spans="1:9" hidden="1">
      <c r="A12028" s="115" t="s">
        <v>31368</v>
      </c>
      <c r="B12028" s="115" t="s">
        <v>31369</v>
      </c>
      <c r="C12028" s="115" t="s">
        <v>31370</v>
      </c>
      <c r="D12028" s="115" t="s">
        <v>1138</v>
      </c>
      <c r="E12028" s="115">
        <v>167.4213</v>
      </c>
      <c r="F12028" s="674">
        <v>293.83600000000001</v>
      </c>
      <c r="G12028" s="674">
        <v>295.84500000000003</v>
      </c>
      <c r="H12028" s="115">
        <f t="shared" si="374"/>
        <v>1.0068371472522089</v>
      </c>
      <c r="I12028" s="115">
        <f t="shared" si="375"/>
        <v>168.566</v>
      </c>
    </row>
    <row r="12029" spans="1:9" hidden="1">
      <c r="A12029" s="115" t="s">
        <v>31371</v>
      </c>
      <c r="B12029" s="115" t="s">
        <v>31372</v>
      </c>
      <c r="C12029" s="115" t="s">
        <v>31373</v>
      </c>
      <c r="D12029" s="115" t="s">
        <v>1138</v>
      </c>
      <c r="E12029" s="115">
        <v>242.3785</v>
      </c>
      <c r="F12029" s="674">
        <v>293.83600000000001</v>
      </c>
      <c r="G12029" s="674">
        <v>295.84500000000003</v>
      </c>
      <c r="H12029" s="115">
        <f t="shared" si="374"/>
        <v>1.0068371472522089</v>
      </c>
      <c r="I12029" s="115">
        <f t="shared" si="375"/>
        <v>244.03569999999999</v>
      </c>
    </row>
    <row r="12030" spans="1:9" hidden="1">
      <c r="A12030" s="115" t="s">
        <v>31374</v>
      </c>
      <c r="B12030" s="115" t="s">
        <v>31375</v>
      </c>
      <c r="C12030" s="115" t="s">
        <v>31376</v>
      </c>
      <c r="D12030" s="115" t="s">
        <v>1138</v>
      </c>
      <c r="E12030" s="115">
        <v>3435.7678000000001</v>
      </c>
      <c r="F12030" s="674">
        <v>293.83600000000001</v>
      </c>
      <c r="G12030" s="674">
        <v>295.84500000000003</v>
      </c>
      <c r="H12030" s="115">
        <f t="shared" si="374"/>
        <v>1.0068371472522089</v>
      </c>
      <c r="I12030" s="115">
        <f t="shared" si="375"/>
        <v>3459.2586999999999</v>
      </c>
    </row>
    <row r="12031" spans="1:9" hidden="1">
      <c r="A12031" s="115" t="s">
        <v>31377</v>
      </c>
      <c r="B12031" s="115" t="s">
        <v>31378</v>
      </c>
      <c r="C12031" s="115" t="s">
        <v>31379</v>
      </c>
      <c r="D12031" s="115" t="s">
        <v>2038</v>
      </c>
      <c r="E12031" s="115">
        <v>224.31</v>
      </c>
      <c r="F12031" s="674">
        <v>293.83600000000001</v>
      </c>
      <c r="G12031" s="674">
        <v>295.84500000000003</v>
      </c>
      <c r="H12031" s="115">
        <f t="shared" si="374"/>
        <v>1.0068371472522089</v>
      </c>
      <c r="I12031" s="115">
        <f t="shared" si="375"/>
        <v>225.84360000000001</v>
      </c>
    </row>
    <row r="12032" spans="1:9" hidden="1">
      <c r="A12032" s="115" t="s">
        <v>31380</v>
      </c>
      <c r="B12032" s="115" t="s">
        <v>31381</v>
      </c>
      <c r="C12032" s="115" t="s">
        <v>31382</v>
      </c>
      <c r="D12032" s="115" t="s">
        <v>1138</v>
      </c>
      <c r="E12032" s="115">
        <v>140.81610000000001</v>
      </c>
      <c r="F12032" s="674">
        <v>293.83600000000001</v>
      </c>
      <c r="G12032" s="674">
        <v>295.84500000000003</v>
      </c>
      <c r="H12032" s="115">
        <f t="shared" si="374"/>
        <v>1.0068371472522089</v>
      </c>
      <c r="I12032" s="115">
        <f t="shared" si="375"/>
        <v>141.77889999999999</v>
      </c>
    </row>
    <row r="12033" spans="1:9" hidden="1">
      <c r="A12033" s="115" t="s">
        <v>31383</v>
      </c>
      <c r="B12033" s="115" t="s">
        <v>31384</v>
      </c>
      <c r="C12033" s="115" t="s">
        <v>31385</v>
      </c>
      <c r="D12033" s="115" t="s">
        <v>1138</v>
      </c>
      <c r="E12033" s="115">
        <v>1568.4014</v>
      </c>
      <c r="F12033" s="674">
        <v>293.83600000000001</v>
      </c>
      <c r="G12033" s="674">
        <v>295.84500000000003</v>
      </c>
      <c r="H12033" s="115">
        <f t="shared" si="374"/>
        <v>1.0068371472522089</v>
      </c>
      <c r="I12033" s="115">
        <f t="shared" si="375"/>
        <v>1579.1248000000001</v>
      </c>
    </row>
    <row r="12034" spans="1:9" hidden="1">
      <c r="A12034" s="115" t="s">
        <v>31386</v>
      </c>
      <c r="B12034" s="115" t="s">
        <v>31387</v>
      </c>
      <c r="C12034" s="115" t="s">
        <v>31388</v>
      </c>
      <c r="D12034" s="115" t="s">
        <v>1138</v>
      </c>
      <c r="E12034" s="115">
        <v>1610.0726999999999</v>
      </c>
      <c r="F12034" s="674">
        <v>293.83600000000001</v>
      </c>
      <c r="G12034" s="674">
        <v>295.84500000000003</v>
      </c>
      <c r="H12034" s="115">
        <f t="shared" si="374"/>
        <v>1.0068371472522089</v>
      </c>
      <c r="I12034" s="115">
        <f t="shared" si="375"/>
        <v>1621.0809999999999</v>
      </c>
    </row>
    <row r="12035" spans="1:9" hidden="1">
      <c r="A12035" s="115" t="s">
        <v>31389</v>
      </c>
      <c r="B12035" s="115" t="s">
        <v>31390</v>
      </c>
      <c r="C12035" s="115" t="s">
        <v>31391</v>
      </c>
      <c r="D12035" s="115" t="s">
        <v>2038</v>
      </c>
      <c r="E12035" s="115">
        <v>1495.5327</v>
      </c>
      <c r="F12035" s="674">
        <v>293.83600000000001</v>
      </c>
      <c r="G12035" s="674">
        <v>295.84500000000003</v>
      </c>
      <c r="H12035" s="115">
        <f t="shared" si="374"/>
        <v>1.0068371472522089</v>
      </c>
      <c r="I12035" s="115">
        <f t="shared" si="375"/>
        <v>1505.7579000000001</v>
      </c>
    </row>
    <row r="12036" spans="1:9" hidden="1">
      <c r="A12036" s="115" t="s">
        <v>31392</v>
      </c>
      <c r="B12036" s="115" t="s">
        <v>31393</v>
      </c>
      <c r="C12036" s="115" t="s">
        <v>31394</v>
      </c>
      <c r="D12036" s="115" t="s">
        <v>2038</v>
      </c>
      <c r="E12036" s="115">
        <v>783.08320000000003</v>
      </c>
      <c r="F12036" s="674">
        <v>293.83600000000001</v>
      </c>
      <c r="G12036" s="674">
        <v>295.84500000000003</v>
      </c>
      <c r="H12036" s="115">
        <f t="shared" si="374"/>
        <v>1.0068371472522089</v>
      </c>
      <c r="I12036" s="115">
        <f t="shared" si="375"/>
        <v>788.43730000000005</v>
      </c>
    </row>
    <row r="12037" spans="1:9" hidden="1">
      <c r="A12037" s="115" t="s">
        <v>31395</v>
      </c>
      <c r="B12037" s="115" t="s">
        <v>31396</v>
      </c>
      <c r="C12037" s="115" t="s">
        <v>31397</v>
      </c>
      <c r="D12037" s="115" t="s">
        <v>1138</v>
      </c>
      <c r="E12037" s="115">
        <v>6174.7025000000003</v>
      </c>
      <c r="F12037" s="674">
        <v>293.83600000000001</v>
      </c>
      <c r="G12037" s="674">
        <v>295.84500000000003</v>
      </c>
      <c r="H12037" s="115">
        <f t="shared" ref="H12037:H12100" si="376">G12037/F12037</f>
        <v>1.0068371472522089</v>
      </c>
      <c r="I12037" s="115">
        <f t="shared" ref="I12037:I12100" si="377">ROUND(H12037*E12037,4)</f>
        <v>6216.9198999999999</v>
      </c>
    </row>
    <row r="12038" spans="1:9" hidden="1">
      <c r="A12038" s="115" t="s">
        <v>31398</v>
      </c>
      <c r="B12038" s="115" t="s">
        <v>31399</v>
      </c>
      <c r="C12038" s="115" t="s">
        <v>31400</v>
      </c>
      <c r="D12038" s="115" t="s">
        <v>1138</v>
      </c>
      <c r="E12038" s="115">
        <v>2263.6831000000002</v>
      </c>
      <c r="F12038" s="674">
        <v>293.83600000000001</v>
      </c>
      <c r="G12038" s="674">
        <v>295.84500000000003</v>
      </c>
      <c r="H12038" s="115">
        <f t="shared" si="376"/>
        <v>1.0068371472522089</v>
      </c>
      <c r="I12038" s="115">
        <f t="shared" si="377"/>
        <v>2279.1601999999998</v>
      </c>
    </row>
    <row r="12039" spans="1:9" hidden="1">
      <c r="A12039" s="115" t="s">
        <v>31401</v>
      </c>
      <c r="B12039" s="115" t="s">
        <v>31402</v>
      </c>
      <c r="C12039" s="115" t="s">
        <v>31403</v>
      </c>
      <c r="D12039" s="115" t="s">
        <v>1138</v>
      </c>
      <c r="E12039" s="115">
        <v>2529.0924</v>
      </c>
      <c r="F12039" s="674">
        <v>293.83600000000001</v>
      </c>
      <c r="G12039" s="674">
        <v>295.84500000000003</v>
      </c>
      <c r="H12039" s="115">
        <f t="shared" si="376"/>
        <v>1.0068371472522089</v>
      </c>
      <c r="I12039" s="115">
        <f t="shared" si="377"/>
        <v>2546.3842</v>
      </c>
    </row>
    <row r="12040" spans="1:9" hidden="1">
      <c r="A12040" s="115" t="s">
        <v>31404</v>
      </c>
      <c r="B12040" s="115" t="s">
        <v>31405</v>
      </c>
      <c r="C12040" s="115" t="s">
        <v>31406</v>
      </c>
      <c r="D12040" s="115" t="s">
        <v>1138</v>
      </c>
      <c r="E12040" s="115">
        <v>2532.0275999999999</v>
      </c>
      <c r="F12040" s="674">
        <v>293.83600000000001</v>
      </c>
      <c r="G12040" s="674">
        <v>295.84500000000003</v>
      </c>
      <c r="H12040" s="115">
        <f t="shared" si="376"/>
        <v>1.0068371472522089</v>
      </c>
      <c r="I12040" s="115">
        <f t="shared" si="377"/>
        <v>2549.3393999999998</v>
      </c>
    </row>
    <row r="12041" spans="1:9" hidden="1">
      <c r="A12041" s="115" t="s">
        <v>31407</v>
      </c>
      <c r="B12041" s="115" t="s">
        <v>31408</v>
      </c>
      <c r="C12041" s="115" t="s">
        <v>31409</v>
      </c>
      <c r="D12041" s="115" t="s">
        <v>1138</v>
      </c>
      <c r="E12041" s="115">
        <v>3281.4342000000001</v>
      </c>
      <c r="F12041" s="674">
        <v>293.83600000000001</v>
      </c>
      <c r="G12041" s="674">
        <v>295.84500000000003</v>
      </c>
      <c r="H12041" s="115">
        <f t="shared" si="376"/>
        <v>1.0068371472522089</v>
      </c>
      <c r="I12041" s="115">
        <f t="shared" si="377"/>
        <v>3303.8697999999999</v>
      </c>
    </row>
    <row r="12042" spans="1:9" hidden="1">
      <c r="A12042" s="115" t="s">
        <v>31410</v>
      </c>
      <c r="B12042" s="115" t="s">
        <v>31411</v>
      </c>
      <c r="C12042" s="115" t="s">
        <v>31412</v>
      </c>
      <c r="D12042" s="115" t="s">
        <v>1138</v>
      </c>
      <c r="E12042" s="115">
        <v>4544.0505999999996</v>
      </c>
      <c r="F12042" s="674">
        <v>293.83600000000001</v>
      </c>
      <c r="G12042" s="674">
        <v>295.84500000000003</v>
      </c>
      <c r="H12042" s="115">
        <f t="shared" si="376"/>
        <v>1.0068371472522089</v>
      </c>
      <c r="I12042" s="115">
        <f t="shared" si="377"/>
        <v>4575.1189000000004</v>
      </c>
    </row>
    <row r="12043" spans="1:9" hidden="1">
      <c r="A12043" s="115" t="s">
        <v>31413</v>
      </c>
      <c r="B12043" s="115" t="s">
        <v>31414</v>
      </c>
      <c r="C12043" s="115" t="s">
        <v>31415</v>
      </c>
      <c r="D12043" s="115" t="s">
        <v>2038</v>
      </c>
      <c r="E12043" s="115">
        <v>908.42240000000004</v>
      </c>
      <c r="F12043" s="674">
        <v>293.83600000000001</v>
      </c>
      <c r="G12043" s="674">
        <v>295.84500000000003</v>
      </c>
      <c r="H12043" s="115">
        <f t="shared" si="376"/>
        <v>1.0068371472522089</v>
      </c>
      <c r="I12043" s="115">
        <f t="shared" si="377"/>
        <v>914.63340000000005</v>
      </c>
    </row>
    <row r="12044" spans="1:9" hidden="1">
      <c r="A12044" s="115" t="s">
        <v>31416</v>
      </c>
      <c r="B12044" s="115" t="s">
        <v>31417</v>
      </c>
      <c r="C12044" s="115" t="s">
        <v>31418</v>
      </c>
      <c r="D12044" s="115" t="s">
        <v>1138</v>
      </c>
      <c r="E12044" s="115">
        <v>8228.1011999999992</v>
      </c>
      <c r="F12044" s="674">
        <v>293.83600000000001</v>
      </c>
      <c r="G12044" s="674">
        <v>295.84500000000003</v>
      </c>
      <c r="H12044" s="115">
        <f t="shared" si="376"/>
        <v>1.0068371472522089</v>
      </c>
      <c r="I12044" s="115">
        <f t="shared" si="377"/>
        <v>8284.3579000000009</v>
      </c>
    </row>
    <row r="12045" spans="1:9" hidden="1">
      <c r="A12045" s="115" t="s">
        <v>31419</v>
      </c>
      <c r="B12045" s="115" t="s">
        <v>31420</v>
      </c>
      <c r="C12045" s="115" t="s">
        <v>31421</v>
      </c>
      <c r="D12045" s="115" t="s">
        <v>1138</v>
      </c>
      <c r="E12045" s="115">
        <v>6754.4471999999996</v>
      </c>
      <c r="F12045" s="674">
        <v>293.83600000000001</v>
      </c>
      <c r="G12045" s="674">
        <v>295.84500000000003</v>
      </c>
      <c r="H12045" s="115">
        <f t="shared" si="376"/>
        <v>1.0068371472522089</v>
      </c>
      <c r="I12045" s="115">
        <f t="shared" si="377"/>
        <v>6800.6283999999996</v>
      </c>
    </row>
    <row r="12046" spans="1:9" hidden="1">
      <c r="A12046" s="115" t="s">
        <v>31422</v>
      </c>
      <c r="B12046" s="115" t="s">
        <v>31423</v>
      </c>
      <c r="C12046" s="115" t="s">
        <v>31424</v>
      </c>
      <c r="D12046" s="115" t="s">
        <v>2038</v>
      </c>
      <c r="E12046" s="115">
        <v>778.70050000000003</v>
      </c>
      <c r="F12046" s="674">
        <v>293.83600000000001</v>
      </c>
      <c r="G12046" s="674">
        <v>295.84500000000003</v>
      </c>
      <c r="H12046" s="115">
        <f t="shared" si="376"/>
        <v>1.0068371472522089</v>
      </c>
      <c r="I12046" s="115">
        <f t="shared" si="377"/>
        <v>784.02459999999996</v>
      </c>
    </row>
    <row r="12047" spans="1:9" hidden="1">
      <c r="A12047" s="115" t="s">
        <v>31425</v>
      </c>
      <c r="B12047" s="115" t="s">
        <v>31426</v>
      </c>
      <c r="C12047" s="115" t="s">
        <v>31427</v>
      </c>
      <c r="D12047" s="115" t="s">
        <v>1138</v>
      </c>
      <c r="E12047" s="115">
        <v>1421.3072</v>
      </c>
      <c r="F12047" s="674">
        <v>293.83600000000001</v>
      </c>
      <c r="G12047" s="674">
        <v>295.84500000000003</v>
      </c>
      <c r="H12047" s="115">
        <f t="shared" si="376"/>
        <v>1.0068371472522089</v>
      </c>
      <c r="I12047" s="115">
        <f t="shared" si="377"/>
        <v>1431.0248999999999</v>
      </c>
    </row>
    <row r="12048" spans="1:9" hidden="1">
      <c r="A12048" s="115" t="s">
        <v>31428</v>
      </c>
      <c r="B12048" s="115" t="s">
        <v>31429</v>
      </c>
      <c r="C12048" s="115" t="s">
        <v>31430</v>
      </c>
      <c r="D12048" s="115" t="s">
        <v>2038</v>
      </c>
      <c r="E12048" s="115">
        <v>729.32550000000003</v>
      </c>
      <c r="F12048" s="674">
        <v>293.83600000000001</v>
      </c>
      <c r="G12048" s="674">
        <v>295.84500000000003</v>
      </c>
      <c r="H12048" s="115">
        <f t="shared" si="376"/>
        <v>1.0068371472522089</v>
      </c>
      <c r="I12048" s="115">
        <f t="shared" si="377"/>
        <v>734.31200000000001</v>
      </c>
    </row>
    <row r="12049" spans="1:9" hidden="1">
      <c r="A12049" s="115" t="s">
        <v>31431</v>
      </c>
      <c r="B12049" s="115" t="s">
        <v>31432</v>
      </c>
      <c r="C12049" s="115" t="s">
        <v>31433</v>
      </c>
      <c r="D12049" s="115" t="s">
        <v>2038</v>
      </c>
      <c r="E12049" s="115">
        <v>1820.3720000000001</v>
      </c>
      <c r="F12049" s="674">
        <v>293.83600000000001</v>
      </c>
      <c r="G12049" s="674">
        <v>295.84500000000003</v>
      </c>
      <c r="H12049" s="115">
        <f t="shared" si="376"/>
        <v>1.0068371472522089</v>
      </c>
      <c r="I12049" s="115">
        <f t="shared" si="377"/>
        <v>1832.8181999999999</v>
      </c>
    </row>
    <row r="12050" spans="1:9" hidden="1">
      <c r="A12050" s="115" t="s">
        <v>31434</v>
      </c>
      <c r="B12050" s="115" t="s">
        <v>31435</v>
      </c>
      <c r="C12050" s="115" t="s">
        <v>31436</v>
      </c>
      <c r="D12050" s="115" t="s">
        <v>2038</v>
      </c>
      <c r="E12050" s="115">
        <v>985.38869999999997</v>
      </c>
      <c r="F12050" s="674">
        <v>293.83600000000001</v>
      </c>
      <c r="G12050" s="674">
        <v>295.84500000000003</v>
      </c>
      <c r="H12050" s="115">
        <f t="shared" si="376"/>
        <v>1.0068371472522089</v>
      </c>
      <c r="I12050" s="115">
        <f t="shared" si="377"/>
        <v>992.1259</v>
      </c>
    </row>
    <row r="12051" spans="1:9" hidden="1">
      <c r="A12051" s="115" t="s">
        <v>31437</v>
      </c>
      <c r="B12051" s="115" t="s">
        <v>31438</v>
      </c>
      <c r="C12051" s="115" t="s">
        <v>31439</v>
      </c>
      <c r="D12051" s="115" t="s">
        <v>1138</v>
      </c>
      <c r="E12051" s="115">
        <v>1996.0282999999999</v>
      </c>
      <c r="F12051" s="674">
        <v>293.83600000000001</v>
      </c>
      <c r="G12051" s="674">
        <v>295.84500000000003</v>
      </c>
      <c r="H12051" s="115">
        <f t="shared" si="376"/>
        <v>1.0068371472522089</v>
      </c>
      <c r="I12051" s="115">
        <f t="shared" si="377"/>
        <v>2009.6754000000001</v>
      </c>
    </row>
    <row r="12052" spans="1:9" hidden="1">
      <c r="A12052" s="115" t="s">
        <v>31440</v>
      </c>
      <c r="B12052" s="115" t="s">
        <v>31441</v>
      </c>
      <c r="C12052" s="115" t="s">
        <v>31442</v>
      </c>
      <c r="D12052" s="115" t="s">
        <v>1138</v>
      </c>
      <c r="E12052" s="115">
        <v>1444.1985</v>
      </c>
      <c r="F12052" s="674">
        <v>293.83600000000001</v>
      </c>
      <c r="G12052" s="674">
        <v>295.84500000000003</v>
      </c>
      <c r="H12052" s="115">
        <f t="shared" si="376"/>
        <v>1.0068371472522089</v>
      </c>
      <c r="I12052" s="115">
        <f t="shared" si="377"/>
        <v>1454.0726999999999</v>
      </c>
    </row>
    <row r="12053" spans="1:9" hidden="1">
      <c r="A12053" s="115" t="s">
        <v>31443</v>
      </c>
      <c r="B12053" s="115" t="s">
        <v>31444</v>
      </c>
      <c r="C12053" s="115" t="s">
        <v>31445</v>
      </c>
      <c r="D12053" s="115" t="s">
        <v>1138</v>
      </c>
      <c r="E12053" s="115">
        <v>2034.7139999999999</v>
      </c>
      <c r="F12053" s="674">
        <v>293.83600000000001</v>
      </c>
      <c r="G12053" s="674">
        <v>295.84500000000003</v>
      </c>
      <c r="H12053" s="115">
        <f t="shared" si="376"/>
        <v>1.0068371472522089</v>
      </c>
      <c r="I12053" s="115">
        <f t="shared" si="377"/>
        <v>2048.6255999999998</v>
      </c>
    </row>
    <row r="12054" spans="1:9" hidden="1">
      <c r="A12054" s="115" t="s">
        <v>31446</v>
      </c>
      <c r="B12054" s="115" t="s">
        <v>31447</v>
      </c>
      <c r="C12054" s="115" t="s">
        <v>31448</v>
      </c>
      <c r="D12054" s="115" t="s">
        <v>1242</v>
      </c>
      <c r="E12054" s="115">
        <v>644.32709999999997</v>
      </c>
      <c r="F12054" s="674">
        <v>293.83600000000001</v>
      </c>
      <c r="G12054" s="674">
        <v>295.84500000000003</v>
      </c>
      <c r="H12054" s="115">
        <f t="shared" si="376"/>
        <v>1.0068371472522089</v>
      </c>
      <c r="I12054" s="115">
        <f t="shared" si="377"/>
        <v>648.73249999999996</v>
      </c>
    </row>
    <row r="12055" spans="1:9" hidden="1">
      <c r="A12055" s="115" t="s">
        <v>31449</v>
      </c>
      <c r="B12055" s="115" t="s">
        <v>31450</v>
      </c>
      <c r="C12055" s="115" t="s">
        <v>31451</v>
      </c>
      <c r="D12055" s="115" t="s">
        <v>1242</v>
      </c>
      <c r="E12055" s="115">
        <v>573.47370000000001</v>
      </c>
      <c r="F12055" s="674">
        <v>293.83600000000001</v>
      </c>
      <c r="G12055" s="674">
        <v>295.84500000000003</v>
      </c>
      <c r="H12055" s="115">
        <f t="shared" si="376"/>
        <v>1.0068371472522089</v>
      </c>
      <c r="I12055" s="115">
        <f t="shared" si="377"/>
        <v>577.39459999999997</v>
      </c>
    </row>
    <row r="12056" spans="1:9" hidden="1">
      <c r="A12056" s="115" t="s">
        <v>31452</v>
      </c>
      <c r="B12056" s="115" t="s">
        <v>31453</v>
      </c>
      <c r="C12056" s="115" t="s">
        <v>31454</v>
      </c>
      <c r="D12056" s="115" t="s">
        <v>1242</v>
      </c>
      <c r="E12056" s="115">
        <v>1031.47</v>
      </c>
      <c r="F12056" s="674">
        <v>293.83600000000001</v>
      </c>
      <c r="G12056" s="674">
        <v>295.84500000000003</v>
      </c>
      <c r="H12056" s="115">
        <f t="shared" si="376"/>
        <v>1.0068371472522089</v>
      </c>
      <c r="I12056" s="115">
        <f t="shared" si="377"/>
        <v>1038.5223000000001</v>
      </c>
    </row>
    <row r="12057" spans="1:9" hidden="1">
      <c r="A12057" s="115" t="s">
        <v>31455</v>
      </c>
      <c r="B12057" s="115" t="s">
        <v>31456</v>
      </c>
      <c r="C12057" s="115" t="s">
        <v>31457</v>
      </c>
      <c r="D12057" s="115" t="s">
        <v>1242</v>
      </c>
      <c r="E12057" s="115">
        <v>870.38819999999998</v>
      </c>
      <c r="F12057" s="674">
        <v>293.83600000000001</v>
      </c>
      <c r="G12057" s="674">
        <v>295.84500000000003</v>
      </c>
      <c r="H12057" s="115">
        <f t="shared" si="376"/>
        <v>1.0068371472522089</v>
      </c>
      <c r="I12057" s="115">
        <f t="shared" si="377"/>
        <v>876.33920000000001</v>
      </c>
    </row>
    <row r="12058" spans="1:9" hidden="1">
      <c r="A12058" s="115" t="s">
        <v>31458</v>
      </c>
      <c r="B12058" s="115" t="s">
        <v>31459</v>
      </c>
      <c r="C12058" s="115" t="s">
        <v>31460</v>
      </c>
      <c r="D12058" s="115" t="s">
        <v>1138</v>
      </c>
      <c r="E12058" s="115">
        <v>609.6336</v>
      </c>
      <c r="F12058" s="674">
        <v>293.83600000000001</v>
      </c>
      <c r="G12058" s="674">
        <v>295.84500000000003</v>
      </c>
      <c r="H12058" s="115">
        <f t="shared" si="376"/>
        <v>1.0068371472522089</v>
      </c>
      <c r="I12058" s="115">
        <f t="shared" si="377"/>
        <v>613.80179999999996</v>
      </c>
    </row>
    <row r="12059" spans="1:9" hidden="1">
      <c r="A12059" s="115" t="s">
        <v>31461</v>
      </c>
      <c r="B12059" s="115" t="s">
        <v>31462</v>
      </c>
      <c r="C12059" s="115" t="s">
        <v>31463</v>
      </c>
      <c r="D12059" s="115" t="s">
        <v>1138</v>
      </c>
      <c r="E12059" s="115">
        <v>1112.3411000000001</v>
      </c>
      <c r="F12059" s="674">
        <v>293.83600000000001</v>
      </c>
      <c r="G12059" s="674">
        <v>295.84500000000003</v>
      </c>
      <c r="H12059" s="115">
        <f t="shared" si="376"/>
        <v>1.0068371472522089</v>
      </c>
      <c r="I12059" s="115">
        <f t="shared" si="377"/>
        <v>1119.9463000000001</v>
      </c>
    </row>
    <row r="12060" spans="1:9" hidden="1">
      <c r="A12060" s="115" t="s">
        <v>31464</v>
      </c>
      <c r="B12060" s="115" t="s">
        <v>31465</v>
      </c>
      <c r="C12060" s="115" t="s">
        <v>31466</v>
      </c>
      <c r="D12060" s="115" t="s">
        <v>1138</v>
      </c>
      <c r="E12060" s="115">
        <v>3634.7921999999999</v>
      </c>
      <c r="F12060" s="674">
        <v>293.83600000000001</v>
      </c>
      <c r="G12060" s="674">
        <v>295.84500000000003</v>
      </c>
      <c r="H12060" s="115">
        <f t="shared" si="376"/>
        <v>1.0068371472522089</v>
      </c>
      <c r="I12060" s="115">
        <f t="shared" si="377"/>
        <v>3659.6437999999998</v>
      </c>
    </row>
    <row r="12061" spans="1:9" hidden="1">
      <c r="A12061" s="115" t="s">
        <v>31467</v>
      </c>
      <c r="B12061" s="115" t="s">
        <v>31468</v>
      </c>
      <c r="C12061" s="115" t="s">
        <v>31469</v>
      </c>
      <c r="D12061" s="115" t="s">
        <v>1138</v>
      </c>
      <c r="E12061" s="115">
        <v>2385.558</v>
      </c>
      <c r="F12061" s="674">
        <v>293.83600000000001</v>
      </c>
      <c r="G12061" s="674">
        <v>295.84500000000003</v>
      </c>
      <c r="H12061" s="115">
        <f t="shared" si="376"/>
        <v>1.0068371472522089</v>
      </c>
      <c r="I12061" s="115">
        <f t="shared" si="377"/>
        <v>2401.8683999999998</v>
      </c>
    </row>
    <row r="12062" spans="1:9" hidden="1">
      <c r="A12062" s="115" t="s">
        <v>31470</v>
      </c>
      <c r="B12062" s="115" t="s">
        <v>31471</v>
      </c>
      <c r="C12062" s="115" t="s">
        <v>31472</v>
      </c>
      <c r="D12062" s="115" t="s">
        <v>1138</v>
      </c>
      <c r="E12062" s="115">
        <v>1764.6278</v>
      </c>
      <c r="F12062" s="674">
        <v>293.83600000000001</v>
      </c>
      <c r="G12062" s="674">
        <v>295.84500000000003</v>
      </c>
      <c r="H12062" s="115">
        <f t="shared" si="376"/>
        <v>1.0068371472522089</v>
      </c>
      <c r="I12062" s="115">
        <f t="shared" si="377"/>
        <v>1776.6928</v>
      </c>
    </row>
    <row r="12063" spans="1:9" hidden="1">
      <c r="A12063" s="115" t="s">
        <v>31473</v>
      </c>
      <c r="B12063" s="115" t="s">
        <v>31474</v>
      </c>
      <c r="C12063" s="115" t="s">
        <v>31475</v>
      </c>
      <c r="D12063" s="115" t="s">
        <v>1138</v>
      </c>
      <c r="E12063" s="115">
        <v>2711.5886</v>
      </c>
      <c r="F12063" s="674">
        <v>293.83600000000001</v>
      </c>
      <c r="G12063" s="674">
        <v>295.84500000000003</v>
      </c>
      <c r="H12063" s="115">
        <f t="shared" si="376"/>
        <v>1.0068371472522089</v>
      </c>
      <c r="I12063" s="115">
        <f t="shared" si="377"/>
        <v>2730.1280999999999</v>
      </c>
    </row>
    <row r="12064" spans="1:9" hidden="1">
      <c r="A12064" s="115" t="s">
        <v>31476</v>
      </c>
      <c r="B12064" s="115" t="s">
        <v>31477</v>
      </c>
      <c r="C12064" s="115" t="s">
        <v>31478</v>
      </c>
      <c r="D12064" s="115" t="s">
        <v>1242</v>
      </c>
      <c r="E12064" s="115">
        <v>537.31380000000001</v>
      </c>
      <c r="F12064" s="674">
        <v>293.83600000000001</v>
      </c>
      <c r="G12064" s="674">
        <v>295.84500000000003</v>
      </c>
      <c r="H12064" s="115">
        <f t="shared" si="376"/>
        <v>1.0068371472522089</v>
      </c>
      <c r="I12064" s="115">
        <f t="shared" si="377"/>
        <v>540.98749999999995</v>
      </c>
    </row>
    <row r="12065" spans="1:9" hidden="1">
      <c r="A12065" s="115" t="s">
        <v>31479</v>
      </c>
      <c r="B12065" s="115" t="s">
        <v>31480</v>
      </c>
      <c r="C12065" s="115" t="s">
        <v>31481</v>
      </c>
      <c r="D12065" s="115" t="s">
        <v>2038</v>
      </c>
      <c r="E12065" s="115">
        <v>449.4221</v>
      </c>
      <c r="F12065" s="674">
        <v>293.83600000000001</v>
      </c>
      <c r="G12065" s="674">
        <v>295.84500000000003</v>
      </c>
      <c r="H12065" s="115">
        <f t="shared" si="376"/>
        <v>1.0068371472522089</v>
      </c>
      <c r="I12065" s="115">
        <f t="shared" si="377"/>
        <v>452.49489999999997</v>
      </c>
    </row>
    <row r="12066" spans="1:9" hidden="1">
      <c r="A12066" s="115" t="s">
        <v>31482</v>
      </c>
      <c r="B12066" s="115" t="s">
        <v>31483</v>
      </c>
      <c r="C12066" s="115" t="s">
        <v>31484</v>
      </c>
      <c r="D12066" s="115" t="s">
        <v>2038</v>
      </c>
      <c r="E12066" s="115">
        <v>139.696</v>
      </c>
      <c r="F12066" s="674">
        <v>293.83600000000001</v>
      </c>
      <c r="G12066" s="674">
        <v>295.84500000000003</v>
      </c>
      <c r="H12066" s="115">
        <f t="shared" si="376"/>
        <v>1.0068371472522089</v>
      </c>
      <c r="I12066" s="115">
        <f t="shared" si="377"/>
        <v>140.65110000000001</v>
      </c>
    </row>
    <row r="12067" spans="1:9" hidden="1">
      <c r="A12067" s="115" t="s">
        <v>31485</v>
      </c>
      <c r="B12067" s="115" t="s">
        <v>31486</v>
      </c>
      <c r="C12067" s="115" t="s">
        <v>31487</v>
      </c>
      <c r="D12067" s="115" t="s">
        <v>1242</v>
      </c>
      <c r="E12067" s="115">
        <v>931.24509999999998</v>
      </c>
      <c r="F12067" s="674">
        <v>293.83600000000001</v>
      </c>
      <c r="G12067" s="674">
        <v>295.84500000000003</v>
      </c>
      <c r="H12067" s="115">
        <f t="shared" si="376"/>
        <v>1.0068371472522089</v>
      </c>
      <c r="I12067" s="115">
        <f t="shared" si="377"/>
        <v>937.61220000000003</v>
      </c>
    </row>
    <row r="12068" spans="1:9" hidden="1">
      <c r="A12068" s="115" t="s">
        <v>31488</v>
      </c>
      <c r="B12068" s="115" t="s">
        <v>31489</v>
      </c>
      <c r="C12068" s="115" t="s">
        <v>31490</v>
      </c>
      <c r="D12068" s="115" t="s">
        <v>1242</v>
      </c>
      <c r="E12068" s="115">
        <v>419.29079999999999</v>
      </c>
      <c r="F12068" s="674">
        <v>293.83600000000001</v>
      </c>
      <c r="G12068" s="674">
        <v>295.84500000000003</v>
      </c>
      <c r="H12068" s="115">
        <f t="shared" si="376"/>
        <v>1.0068371472522089</v>
      </c>
      <c r="I12068" s="115">
        <f t="shared" si="377"/>
        <v>422.1576</v>
      </c>
    </row>
    <row r="12069" spans="1:9" hidden="1">
      <c r="A12069" s="115" t="s">
        <v>31491</v>
      </c>
      <c r="B12069" s="115" t="s">
        <v>31492</v>
      </c>
      <c r="C12069" s="115" t="s">
        <v>31493</v>
      </c>
      <c r="D12069" s="115" t="s">
        <v>1242</v>
      </c>
      <c r="E12069" s="115">
        <v>516.97529999999995</v>
      </c>
      <c r="F12069" s="674">
        <v>293.83600000000001</v>
      </c>
      <c r="G12069" s="674">
        <v>295.84500000000003</v>
      </c>
      <c r="H12069" s="115">
        <f t="shared" si="376"/>
        <v>1.0068371472522089</v>
      </c>
      <c r="I12069" s="115">
        <f t="shared" si="377"/>
        <v>520.50990000000002</v>
      </c>
    </row>
    <row r="12070" spans="1:9" hidden="1">
      <c r="A12070" s="115" t="s">
        <v>31494</v>
      </c>
      <c r="B12070" s="115" t="s">
        <v>31495</v>
      </c>
      <c r="C12070" s="115" t="s">
        <v>31496</v>
      </c>
      <c r="D12070" s="115" t="s">
        <v>1138</v>
      </c>
      <c r="E12070" s="115">
        <v>551.78689999999995</v>
      </c>
      <c r="F12070" s="674">
        <v>293.83600000000001</v>
      </c>
      <c r="G12070" s="674">
        <v>295.84500000000003</v>
      </c>
      <c r="H12070" s="115">
        <f t="shared" si="376"/>
        <v>1.0068371472522089</v>
      </c>
      <c r="I12070" s="115">
        <f t="shared" si="377"/>
        <v>555.55949999999996</v>
      </c>
    </row>
    <row r="12071" spans="1:9" hidden="1">
      <c r="A12071" s="115" t="s">
        <v>31497</v>
      </c>
      <c r="B12071" s="115" t="s">
        <v>31498</v>
      </c>
      <c r="C12071" s="115" t="s">
        <v>31499</v>
      </c>
      <c r="D12071" s="115" t="s">
        <v>1242</v>
      </c>
      <c r="E12071" s="115">
        <v>383.23840000000001</v>
      </c>
      <c r="F12071" s="674">
        <v>293.83600000000001</v>
      </c>
      <c r="G12071" s="674">
        <v>295.84500000000003</v>
      </c>
      <c r="H12071" s="115">
        <f t="shared" si="376"/>
        <v>1.0068371472522089</v>
      </c>
      <c r="I12071" s="115">
        <f t="shared" si="377"/>
        <v>385.8587</v>
      </c>
    </row>
    <row r="12072" spans="1:9" hidden="1">
      <c r="A12072" s="115" t="s">
        <v>31500</v>
      </c>
      <c r="B12072" s="115" t="s">
        <v>31501</v>
      </c>
      <c r="C12072" s="115" t="s">
        <v>31502</v>
      </c>
      <c r="D12072" s="115" t="s">
        <v>1242</v>
      </c>
      <c r="E12072" s="115">
        <v>386.54489999999998</v>
      </c>
      <c r="F12072" s="674">
        <v>293.83600000000001</v>
      </c>
      <c r="G12072" s="674">
        <v>295.84500000000003</v>
      </c>
      <c r="H12072" s="115">
        <f t="shared" si="376"/>
        <v>1.0068371472522089</v>
      </c>
      <c r="I12072" s="115">
        <f t="shared" si="377"/>
        <v>389.18779999999998</v>
      </c>
    </row>
    <row r="12073" spans="1:9" hidden="1">
      <c r="A12073" s="115" t="s">
        <v>31503</v>
      </c>
      <c r="B12073" s="115" t="s">
        <v>31504</v>
      </c>
      <c r="C12073" s="115" t="s">
        <v>31505</v>
      </c>
      <c r="D12073" s="115" t="s">
        <v>1138</v>
      </c>
      <c r="E12073" s="115">
        <v>1489.1001000000001</v>
      </c>
      <c r="F12073" s="674">
        <v>293.83600000000001</v>
      </c>
      <c r="G12073" s="674">
        <v>295.84500000000003</v>
      </c>
      <c r="H12073" s="115">
        <f t="shared" si="376"/>
        <v>1.0068371472522089</v>
      </c>
      <c r="I12073" s="115">
        <f t="shared" si="377"/>
        <v>1499.2813000000001</v>
      </c>
    </row>
    <row r="12074" spans="1:9" hidden="1">
      <c r="A12074" s="115" t="s">
        <v>31506</v>
      </c>
      <c r="B12074" s="115" t="s">
        <v>31507</v>
      </c>
      <c r="C12074" s="115" t="s">
        <v>31508</v>
      </c>
      <c r="D12074" s="115" t="s">
        <v>1138</v>
      </c>
      <c r="E12074" s="115">
        <v>1391.038</v>
      </c>
      <c r="F12074" s="674">
        <v>293.83600000000001</v>
      </c>
      <c r="G12074" s="674">
        <v>295.84500000000003</v>
      </c>
      <c r="H12074" s="115">
        <f t="shared" si="376"/>
        <v>1.0068371472522089</v>
      </c>
      <c r="I12074" s="115">
        <f t="shared" si="377"/>
        <v>1400.5487000000001</v>
      </c>
    </row>
    <row r="12075" spans="1:9" hidden="1">
      <c r="A12075" s="115" t="s">
        <v>31509</v>
      </c>
      <c r="B12075" s="115" t="s">
        <v>31510</v>
      </c>
      <c r="C12075" s="115" t="s">
        <v>31511</v>
      </c>
      <c r="D12075" s="115" t="s">
        <v>2038</v>
      </c>
      <c r="E12075" s="115">
        <v>714.81290000000001</v>
      </c>
      <c r="F12075" s="674">
        <v>293.83600000000001</v>
      </c>
      <c r="G12075" s="674">
        <v>295.84500000000003</v>
      </c>
      <c r="H12075" s="115">
        <f t="shared" si="376"/>
        <v>1.0068371472522089</v>
      </c>
      <c r="I12075" s="115">
        <f t="shared" si="377"/>
        <v>719.7002</v>
      </c>
    </row>
    <row r="12076" spans="1:9" hidden="1">
      <c r="A12076" s="115" t="s">
        <v>31512</v>
      </c>
      <c r="B12076" s="115" t="s">
        <v>31513</v>
      </c>
      <c r="C12076" s="115" t="s">
        <v>31514</v>
      </c>
      <c r="D12076" s="115" t="s">
        <v>1242</v>
      </c>
      <c r="E12076" s="115">
        <v>101.0287</v>
      </c>
      <c r="F12076" s="674">
        <v>293.83600000000001</v>
      </c>
      <c r="G12076" s="674">
        <v>295.84500000000003</v>
      </c>
      <c r="H12076" s="115">
        <f t="shared" si="376"/>
        <v>1.0068371472522089</v>
      </c>
      <c r="I12076" s="115">
        <f t="shared" si="377"/>
        <v>101.71939999999999</v>
      </c>
    </row>
    <row r="12077" spans="1:9" hidden="1">
      <c r="A12077" s="115" t="s">
        <v>31515</v>
      </c>
      <c r="B12077" s="115" t="s">
        <v>31516</v>
      </c>
      <c r="C12077" s="115" t="s">
        <v>31517</v>
      </c>
      <c r="D12077" s="115" t="s">
        <v>1242</v>
      </c>
      <c r="E12077" s="115">
        <v>48.909500000000001</v>
      </c>
      <c r="F12077" s="674">
        <v>293.83600000000001</v>
      </c>
      <c r="G12077" s="674">
        <v>295.84500000000003</v>
      </c>
      <c r="H12077" s="115">
        <f t="shared" si="376"/>
        <v>1.0068371472522089</v>
      </c>
      <c r="I12077" s="115">
        <f t="shared" si="377"/>
        <v>49.243899999999996</v>
      </c>
    </row>
    <row r="12078" spans="1:9" hidden="1">
      <c r="A12078" s="115" t="s">
        <v>31518</v>
      </c>
      <c r="B12078" s="115" t="s">
        <v>31519</v>
      </c>
      <c r="C12078" s="115" t="s">
        <v>31520</v>
      </c>
      <c r="D12078" s="115" t="s">
        <v>1242</v>
      </c>
      <c r="E12078" s="115">
        <v>32.615499999999997</v>
      </c>
      <c r="F12078" s="674">
        <v>293.83600000000001</v>
      </c>
      <c r="G12078" s="674">
        <v>295.84500000000003</v>
      </c>
      <c r="H12078" s="115">
        <f t="shared" si="376"/>
        <v>1.0068371472522089</v>
      </c>
      <c r="I12078" s="115">
        <f t="shared" si="377"/>
        <v>32.838500000000003</v>
      </c>
    </row>
    <row r="12079" spans="1:9" hidden="1">
      <c r="A12079" s="115" t="s">
        <v>31521</v>
      </c>
      <c r="B12079" s="115" t="s">
        <v>31522</v>
      </c>
      <c r="C12079" s="115" t="s">
        <v>31523</v>
      </c>
      <c r="D12079" s="115" t="s">
        <v>1242</v>
      </c>
      <c r="E12079" s="115">
        <v>26.2804</v>
      </c>
      <c r="F12079" s="674">
        <v>293.83600000000001</v>
      </c>
      <c r="G12079" s="674">
        <v>295.84500000000003</v>
      </c>
      <c r="H12079" s="115">
        <f t="shared" si="376"/>
        <v>1.0068371472522089</v>
      </c>
      <c r="I12079" s="115">
        <f t="shared" si="377"/>
        <v>26.460100000000001</v>
      </c>
    </row>
    <row r="12080" spans="1:9" hidden="1">
      <c r="A12080" s="115" t="s">
        <v>31524</v>
      </c>
      <c r="B12080" s="115" t="s">
        <v>31525</v>
      </c>
      <c r="C12080" s="115" t="s">
        <v>31526</v>
      </c>
      <c r="D12080" s="115" t="s">
        <v>1242</v>
      </c>
      <c r="E12080" s="115">
        <v>71.141400000000004</v>
      </c>
      <c r="F12080" s="674">
        <v>293.83600000000001</v>
      </c>
      <c r="G12080" s="674">
        <v>295.84500000000003</v>
      </c>
      <c r="H12080" s="115">
        <f t="shared" si="376"/>
        <v>1.0068371472522089</v>
      </c>
      <c r="I12080" s="115">
        <f t="shared" si="377"/>
        <v>71.627799999999993</v>
      </c>
    </row>
    <row r="12081" spans="1:9" hidden="1">
      <c r="A12081" s="115" t="s">
        <v>31527</v>
      </c>
      <c r="B12081" s="115" t="s">
        <v>31528</v>
      </c>
      <c r="C12081" s="115" t="s">
        <v>31529</v>
      </c>
      <c r="D12081" s="115" t="s">
        <v>1138</v>
      </c>
      <c r="E12081" s="115">
        <v>766.94359999999995</v>
      </c>
      <c r="F12081" s="674">
        <v>293.83600000000001</v>
      </c>
      <c r="G12081" s="674">
        <v>295.84500000000003</v>
      </c>
      <c r="H12081" s="115">
        <f t="shared" si="376"/>
        <v>1.0068371472522089</v>
      </c>
      <c r="I12081" s="115">
        <f t="shared" si="377"/>
        <v>772.18730000000005</v>
      </c>
    </row>
    <row r="12082" spans="1:9" hidden="1">
      <c r="A12082" s="115" t="s">
        <v>31530</v>
      </c>
      <c r="B12082" s="115" t="s">
        <v>31531</v>
      </c>
      <c r="C12082" s="115" t="s">
        <v>31532</v>
      </c>
      <c r="D12082" s="115" t="s">
        <v>1242</v>
      </c>
      <c r="E12082" s="115">
        <v>74.973200000000006</v>
      </c>
      <c r="F12082" s="674">
        <v>293.83600000000001</v>
      </c>
      <c r="G12082" s="674">
        <v>295.84500000000003</v>
      </c>
      <c r="H12082" s="115">
        <f t="shared" si="376"/>
        <v>1.0068371472522089</v>
      </c>
      <c r="I12082" s="115">
        <f t="shared" si="377"/>
        <v>75.485799999999998</v>
      </c>
    </row>
    <row r="12083" spans="1:9" hidden="1">
      <c r="A12083" s="115" t="s">
        <v>31533</v>
      </c>
      <c r="B12083" s="115" t="s">
        <v>31534</v>
      </c>
      <c r="C12083" s="115" t="s">
        <v>31535</v>
      </c>
      <c r="D12083" s="115" t="s">
        <v>1242</v>
      </c>
      <c r="E12083" s="115">
        <v>66.791700000000006</v>
      </c>
      <c r="F12083" s="674">
        <v>293.83600000000001</v>
      </c>
      <c r="G12083" s="674">
        <v>295.84500000000003</v>
      </c>
      <c r="H12083" s="115">
        <f t="shared" si="376"/>
        <v>1.0068371472522089</v>
      </c>
      <c r="I12083" s="115">
        <f t="shared" si="377"/>
        <v>67.248400000000004</v>
      </c>
    </row>
    <row r="12084" spans="1:9" hidden="1">
      <c r="A12084" s="115" t="s">
        <v>31536</v>
      </c>
      <c r="B12084" s="115" t="s">
        <v>31537</v>
      </c>
      <c r="C12084" s="115" t="s">
        <v>31538</v>
      </c>
      <c r="D12084" s="115" t="s">
        <v>1242</v>
      </c>
      <c r="E12084" s="115">
        <v>58.610199999999999</v>
      </c>
      <c r="F12084" s="674">
        <v>293.83600000000001</v>
      </c>
      <c r="G12084" s="674">
        <v>295.84500000000003</v>
      </c>
      <c r="H12084" s="115">
        <f t="shared" si="376"/>
        <v>1.0068371472522089</v>
      </c>
      <c r="I12084" s="115">
        <f t="shared" si="377"/>
        <v>59.010899999999999</v>
      </c>
    </row>
    <row r="12085" spans="1:9" hidden="1">
      <c r="A12085" s="115" t="s">
        <v>31539</v>
      </c>
      <c r="B12085" s="115" t="s">
        <v>31540</v>
      </c>
      <c r="C12085" s="115" t="s">
        <v>31541</v>
      </c>
      <c r="D12085" s="115" t="s">
        <v>1138</v>
      </c>
      <c r="E12085" s="115">
        <v>212.80889999999999</v>
      </c>
      <c r="F12085" s="674">
        <v>293.83600000000001</v>
      </c>
      <c r="G12085" s="674">
        <v>295.84500000000003</v>
      </c>
      <c r="H12085" s="115">
        <f t="shared" si="376"/>
        <v>1.0068371472522089</v>
      </c>
      <c r="I12085" s="115">
        <f t="shared" si="377"/>
        <v>214.26390000000001</v>
      </c>
    </row>
    <row r="12086" spans="1:9" hidden="1">
      <c r="A12086" s="115" t="s">
        <v>31542</v>
      </c>
      <c r="B12086" s="115" t="s">
        <v>31543</v>
      </c>
      <c r="C12086" s="115" t="s">
        <v>31544</v>
      </c>
      <c r="D12086" s="115" t="s">
        <v>1242</v>
      </c>
      <c r="E12086" s="115">
        <v>48.1492</v>
      </c>
      <c r="F12086" s="674">
        <v>293.83600000000001</v>
      </c>
      <c r="G12086" s="674">
        <v>295.84500000000003</v>
      </c>
      <c r="H12086" s="115">
        <f t="shared" si="376"/>
        <v>1.0068371472522089</v>
      </c>
      <c r="I12086" s="115">
        <f t="shared" si="377"/>
        <v>48.478400000000001</v>
      </c>
    </row>
    <row r="12087" spans="1:9" hidden="1">
      <c r="A12087" s="115" t="s">
        <v>31545</v>
      </c>
      <c r="B12087" s="115" t="s">
        <v>31546</v>
      </c>
      <c r="C12087" s="115" t="s">
        <v>31547</v>
      </c>
      <c r="D12087" s="115" t="s">
        <v>1138</v>
      </c>
      <c r="E12087" s="115">
        <v>676.21379999999999</v>
      </c>
      <c r="F12087" s="674">
        <v>293.83600000000001</v>
      </c>
      <c r="G12087" s="674">
        <v>295.84500000000003</v>
      </c>
      <c r="H12087" s="115">
        <f t="shared" si="376"/>
        <v>1.0068371472522089</v>
      </c>
      <c r="I12087" s="115">
        <f t="shared" si="377"/>
        <v>680.83720000000005</v>
      </c>
    </row>
    <row r="12088" spans="1:9" hidden="1">
      <c r="A12088" s="115" t="s">
        <v>31548</v>
      </c>
      <c r="B12088" s="115" t="s">
        <v>31549</v>
      </c>
      <c r="C12088" s="115" t="s">
        <v>31550</v>
      </c>
      <c r="D12088" s="115" t="s">
        <v>1138</v>
      </c>
      <c r="E12088" s="115">
        <v>1505.2675999999999</v>
      </c>
      <c r="F12088" s="674">
        <v>293.83600000000001</v>
      </c>
      <c r="G12088" s="674">
        <v>295.84500000000003</v>
      </c>
      <c r="H12088" s="115">
        <f t="shared" si="376"/>
        <v>1.0068371472522089</v>
      </c>
      <c r="I12088" s="115">
        <f t="shared" si="377"/>
        <v>1515.5592999999999</v>
      </c>
    </row>
    <row r="12089" spans="1:9" hidden="1">
      <c r="A12089" s="115" t="s">
        <v>31551</v>
      </c>
      <c r="B12089" s="115" t="s">
        <v>31552</v>
      </c>
      <c r="C12089" s="115" t="s">
        <v>31553</v>
      </c>
      <c r="D12089" s="115" t="s">
        <v>1138</v>
      </c>
      <c r="E12089" s="115">
        <v>635.97630000000004</v>
      </c>
      <c r="F12089" s="674">
        <v>293.83600000000001</v>
      </c>
      <c r="G12089" s="674">
        <v>295.84500000000003</v>
      </c>
      <c r="H12089" s="115">
        <f t="shared" si="376"/>
        <v>1.0068371472522089</v>
      </c>
      <c r="I12089" s="115">
        <f t="shared" si="377"/>
        <v>640.32460000000003</v>
      </c>
    </row>
    <row r="12090" spans="1:9" hidden="1">
      <c r="A12090" s="115" t="s">
        <v>31554</v>
      </c>
      <c r="B12090" s="115" t="s">
        <v>31555</v>
      </c>
      <c r="C12090" s="115" t="s">
        <v>31556</v>
      </c>
      <c r="D12090" s="115" t="s">
        <v>1138</v>
      </c>
      <c r="E12090" s="115">
        <v>365.7663</v>
      </c>
      <c r="F12090" s="674">
        <v>293.83600000000001</v>
      </c>
      <c r="G12090" s="674">
        <v>295.84500000000003</v>
      </c>
      <c r="H12090" s="115">
        <f t="shared" si="376"/>
        <v>1.0068371472522089</v>
      </c>
      <c r="I12090" s="115">
        <f t="shared" si="377"/>
        <v>368.26710000000003</v>
      </c>
    </row>
    <row r="12091" spans="1:9" hidden="1">
      <c r="A12091" s="115" t="s">
        <v>31557</v>
      </c>
      <c r="B12091" s="115" t="s">
        <v>31558</v>
      </c>
      <c r="C12091" s="115" t="s">
        <v>31559</v>
      </c>
      <c r="D12091" s="115" t="s">
        <v>1138</v>
      </c>
      <c r="E12091" s="115">
        <v>75.430700000000002</v>
      </c>
      <c r="F12091" s="674">
        <v>293.83600000000001</v>
      </c>
      <c r="G12091" s="674">
        <v>295.84500000000003</v>
      </c>
      <c r="H12091" s="115">
        <f t="shared" si="376"/>
        <v>1.0068371472522089</v>
      </c>
      <c r="I12091" s="115">
        <f t="shared" si="377"/>
        <v>75.946399999999997</v>
      </c>
    </row>
    <row r="12092" spans="1:9" hidden="1">
      <c r="A12092" s="115" t="s">
        <v>31560</v>
      </c>
      <c r="B12092" s="115" t="s">
        <v>31561</v>
      </c>
      <c r="C12092" s="115" t="s">
        <v>31562</v>
      </c>
      <c r="D12092" s="115" t="s">
        <v>1138</v>
      </c>
      <c r="E12092" s="115">
        <v>13.8881</v>
      </c>
      <c r="F12092" s="674">
        <v>293.83600000000001</v>
      </c>
      <c r="G12092" s="674">
        <v>295.84500000000003</v>
      </c>
      <c r="H12092" s="115">
        <f t="shared" si="376"/>
        <v>1.0068371472522089</v>
      </c>
      <c r="I12092" s="115">
        <f t="shared" si="377"/>
        <v>13.9831</v>
      </c>
    </row>
    <row r="12093" spans="1:9" hidden="1">
      <c r="A12093" s="115" t="s">
        <v>31563</v>
      </c>
      <c r="B12093" s="115" t="s">
        <v>31564</v>
      </c>
      <c r="C12093" s="115" t="s">
        <v>31565</v>
      </c>
      <c r="D12093" s="115" t="s">
        <v>1138</v>
      </c>
      <c r="E12093" s="115">
        <v>717.30619999999999</v>
      </c>
      <c r="F12093" s="674">
        <v>293.83600000000001</v>
      </c>
      <c r="G12093" s="674">
        <v>295.84500000000003</v>
      </c>
      <c r="H12093" s="115">
        <f t="shared" si="376"/>
        <v>1.0068371472522089</v>
      </c>
      <c r="I12093" s="115">
        <f t="shared" si="377"/>
        <v>722.21050000000002</v>
      </c>
    </row>
    <row r="12094" spans="1:9" hidden="1">
      <c r="A12094" s="115" t="s">
        <v>31566</v>
      </c>
      <c r="B12094" s="115" t="s">
        <v>31567</v>
      </c>
      <c r="C12094" s="115" t="s">
        <v>31568</v>
      </c>
      <c r="D12094" s="115" t="s">
        <v>1138</v>
      </c>
      <c r="E12094" s="115">
        <v>799.42639999999994</v>
      </c>
      <c r="F12094" s="674">
        <v>293.83600000000001</v>
      </c>
      <c r="G12094" s="674">
        <v>295.84500000000003</v>
      </c>
      <c r="H12094" s="115">
        <f t="shared" si="376"/>
        <v>1.0068371472522089</v>
      </c>
      <c r="I12094" s="115">
        <f t="shared" si="377"/>
        <v>804.8922</v>
      </c>
    </row>
    <row r="12095" spans="1:9" hidden="1">
      <c r="A12095" s="115" t="s">
        <v>31569</v>
      </c>
      <c r="B12095" s="115" t="s">
        <v>31570</v>
      </c>
      <c r="C12095" s="115" t="s">
        <v>31571</v>
      </c>
      <c r="D12095" s="115" t="s">
        <v>1138</v>
      </c>
      <c r="E12095" s="115">
        <v>1100.3155999999999</v>
      </c>
      <c r="F12095" s="674">
        <v>293.83600000000001</v>
      </c>
      <c r="G12095" s="674">
        <v>295.84500000000003</v>
      </c>
      <c r="H12095" s="115">
        <f t="shared" si="376"/>
        <v>1.0068371472522089</v>
      </c>
      <c r="I12095" s="115">
        <f t="shared" si="377"/>
        <v>1107.8386</v>
      </c>
    </row>
    <row r="12096" spans="1:9" hidden="1">
      <c r="A12096" s="115" t="s">
        <v>31572</v>
      </c>
      <c r="B12096" s="115" t="s">
        <v>31573</v>
      </c>
      <c r="C12096" s="115" t="s">
        <v>31574</v>
      </c>
      <c r="D12096" s="115" t="s">
        <v>1138</v>
      </c>
      <c r="E12096" s="115">
        <v>538.10180000000003</v>
      </c>
      <c r="F12096" s="674">
        <v>293.83600000000001</v>
      </c>
      <c r="G12096" s="674">
        <v>295.84500000000003</v>
      </c>
      <c r="H12096" s="115">
        <f t="shared" si="376"/>
        <v>1.0068371472522089</v>
      </c>
      <c r="I12096" s="115">
        <f t="shared" si="377"/>
        <v>541.78089999999997</v>
      </c>
    </row>
    <row r="12097" spans="1:9" hidden="1">
      <c r="A12097" s="115" t="s">
        <v>31575</v>
      </c>
      <c r="B12097" s="115" t="s">
        <v>31576</v>
      </c>
      <c r="C12097" s="115" t="s">
        <v>31577</v>
      </c>
      <c r="D12097" s="115" t="s">
        <v>1138</v>
      </c>
      <c r="E12097" s="115">
        <v>541.99180000000001</v>
      </c>
      <c r="F12097" s="674">
        <v>293.83600000000001</v>
      </c>
      <c r="G12097" s="674">
        <v>295.84500000000003</v>
      </c>
      <c r="H12097" s="115">
        <f t="shared" si="376"/>
        <v>1.0068371472522089</v>
      </c>
      <c r="I12097" s="115">
        <f t="shared" si="377"/>
        <v>545.69749999999999</v>
      </c>
    </row>
    <row r="12098" spans="1:9" hidden="1">
      <c r="A12098" s="115" t="s">
        <v>31578</v>
      </c>
      <c r="B12098" s="115" t="s">
        <v>31579</v>
      </c>
      <c r="C12098" s="115" t="s">
        <v>31580</v>
      </c>
      <c r="D12098" s="115" t="s">
        <v>1138</v>
      </c>
      <c r="E12098" s="115">
        <v>588.14179999999999</v>
      </c>
      <c r="F12098" s="674">
        <v>293.83600000000001</v>
      </c>
      <c r="G12098" s="674">
        <v>295.84500000000003</v>
      </c>
      <c r="H12098" s="115">
        <f t="shared" si="376"/>
        <v>1.0068371472522089</v>
      </c>
      <c r="I12098" s="115">
        <f t="shared" si="377"/>
        <v>592.16300000000001</v>
      </c>
    </row>
    <row r="12099" spans="1:9" hidden="1">
      <c r="A12099" s="115" t="s">
        <v>31581</v>
      </c>
      <c r="B12099" s="115" t="s">
        <v>31582</v>
      </c>
      <c r="C12099" s="115" t="s">
        <v>31583</v>
      </c>
      <c r="D12099" s="115" t="s">
        <v>1138</v>
      </c>
      <c r="E12099" s="115">
        <v>647.07180000000005</v>
      </c>
      <c r="F12099" s="674">
        <v>293.83600000000001</v>
      </c>
      <c r="G12099" s="674">
        <v>295.84500000000003</v>
      </c>
      <c r="H12099" s="115">
        <f t="shared" si="376"/>
        <v>1.0068371472522089</v>
      </c>
      <c r="I12099" s="115">
        <f t="shared" si="377"/>
        <v>651.49590000000001</v>
      </c>
    </row>
    <row r="12100" spans="1:9" hidden="1">
      <c r="A12100" s="115" t="s">
        <v>31584</v>
      </c>
      <c r="B12100" s="115" t="s">
        <v>31585</v>
      </c>
      <c r="C12100" s="115" t="s">
        <v>31586</v>
      </c>
      <c r="D12100" s="115" t="s">
        <v>1138</v>
      </c>
      <c r="E12100" s="115">
        <v>642.55560000000003</v>
      </c>
      <c r="F12100" s="674">
        <v>293.83600000000001</v>
      </c>
      <c r="G12100" s="674">
        <v>295.84500000000003</v>
      </c>
      <c r="H12100" s="115">
        <f t="shared" si="376"/>
        <v>1.0068371472522089</v>
      </c>
      <c r="I12100" s="115">
        <f t="shared" si="377"/>
        <v>646.94880000000001</v>
      </c>
    </row>
    <row r="12101" spans="1:9" hidden="1">
      <c r="A12101" s="115" t="s">
        <v>31587</v>
      </c>
      <c r="B12101" s="115" t="s">
        <v>31588</v>
      </c>
      <c r="C12101" s="115" t="s">
        <v>31589</v>
      </c>
      <c r="D12101" s="115" t="s">
        <v>1138</v>
      </c>
      <c r="E12101" s="115">
        <v>1317.3556000000001</v>
      </c>
      <c r="F12101" s="674">
        <v>293.83600000000001</v>
      </c>
      <c r="G12101" s="674">
        <v>295.84500000000003</v>
      </c>
      <c r="H12101" s="115">
        <f t="shared" ref="H12101:H12164" si="378">G12101/F12101</f>
        <v>1.0068371472522089</v>
      </c>
      <c r="I12101" s="115">
        <f t="shared" ref="I12101:I12164" si="379">ROUND(H12101*E12101,4)</f>
        <v>1326.3625999999999</v>
      </c>
    </row>
    <row r="12102" spans="1:9" hidden="1">
      <c r="A12102" s="115" t="s">
        <v>31590</v>
      </c>
      <c r="B12102" s="115" t="s">
        <v>31591</v>
      </c>
      <c r="C12102" s="115" t="s">
        <v>31592</v>
      </c>
      <c r="D12102" s="115" t="s">
        <v>1138</v>
      </c>
      <c r="E12102" s="115">
        <v>351.22179999999997</v>
      </c>
      <c r="F12102" s="674">
        <v>293.83600000000001</v>
      </c>
      <c r="G12102" s="674">
        <v>295.84500000000003</v>
      </c>
      <c r="H12102" s="115">
        <f t="shared" si="378"/>
        <v>1.0068371472522089</v>
      </c>
      <c r="I12102" s="115">
        <f t="shared" si="379"/>
        <v>353.6232</v>
      </c>
    </row>
    <row r="12103" spans="1:9" hidden="1">
      <c r="A12103" s="115" t="s">
        <v>31593</v>
      </c>
      <c r="B12103" s="115" t="s">
        <v>31594</v>
      </c>
      <c r="C12103" s="115" t="s">
        <v>31595</v>
      </c>
      <c r="D12103" s="115" t="s">
        <v>1138</v>
      </c>
      <c r="E12103" s="115">
        <v>525.49180000000001</v>
      </c>
      <c r="F12103" s="674">
        <v>293.83600000000001</v>
      </c>
      <c r="G12103" s="674">
        <v>295.84500000000003</v>
      </c>
      <c r="H12103" s="115">
        <f t="shared" si="378"/>
        <v>1.0068371472522089</v>
      </c>
      <c r="I12103" s="115">
        <f t="shared" si="379"/>
        <v>529.0847</v>
      </c>
    </row>
    <row r="12104" spans="1:9" hidden="1">
      <c r="A12104" s="115" t="s">
        <v>31596</v>
      </c>
      <c r="B12104" s="115" t="s">
        <v>31597</v>
      </c>
      <c r="C12104" s="115" t="s">
        <v>31598</v>
      </c>
      <c r="D12104" s="115" t="s">
        <v>1138</v>
      </c>
      <c r="E12104" s="115">
        <v>137.6189</v>
      </c>
      <c r="F12104" s="674">
        <v>293.83600000000001</v>
      </c>
      <c r="G12104" s="674">
        <v>295.84500000000003</v>
      </c>
      <c r="H12104" s="115">
        <f t="shared" si="378"/>
        <v>1.0068371472522089</v>
      </c>
      <c r="I12104" s="115">
        <f t="shared" si="379"/>
        <v>138.5598</v>
      </c>
    </row>
    <row r="12105" spans="1:9" hidden="1">
      <c r="A12105" s="115" t="s">
        <v>31599</v>
      </c>
      <c r="B12105" s="115" t="s">
        <v>31600</v>
      </c>
      <c r="C12105" s="115" t="s">
        <v>31601</v>
      </c>
      <c r="D12105" s="115" t="s">
        <v>1138</v>
      </c>
      <c r="E12105" s="115">
        <v>191.9272</v>
      </c>
      <c r="F12105" s="674">
        <v>293.83600000000001</v>
      </c>
      <c r="G12105" s="674">
        <v>295.84500000000003</v>
      </c>
      <c r="H12105" s="115">
        <f t="shared" si="378"/>
        <v>1.0068371472522089</v>
      </c>
      <c r="I12105" s="115">
        <f t="shared" si="379"/>
        <v>193.23939999999999</v>
      </c>
    </row>
    <row r="12106" spans="1:9" hidden="1">
      <c r="A12106" s="115" t="s">
        <v>31602</v>
      </c>
      <c r="B12106" s="115" t="s">
        <v>31603</v>
      </c>
      <c r="C12106" s="115" t="s">
        <v>31604</v>
      </c>
      <c r="D12106" s="115" t="s">
        <v>1138</v>
      </c>
      <c r="E12106" s="115">
        <v>221.2253</v>
      </c>
      <c r="F12106" s="674">
        <v>293.83600000000001</v>
      </c>
      <c r="G12106" s="674">
        <v>295.84500000000003</v>
      </c>
      <c r="H12106" s="115">
        <f t="shared" si="378"/>
        <v>1.0068371472522089</v>
      </c>
      <c r="I12106" s="115">
        <f t="shared" si="379"/>
        <v>222.73779999999999</v>
      </c>
    </row>
    <row r="12107" spans="1:9" hidden="1">
      <c r="A12107" s="115" t="s">
        <v>31605</v>
      </c>
      <c r="B12107" s="115" t="s">
        <v>31606</v>
      </c>
      <c r="C12107" s="115" t="s">
        <v>31607</v>
      </c>
      <c r="D12107" s="115" t="s">
        <v>1138</v>
      </c>
      <c r="E12107" s="115">
        <v>248.04910000000001</v>
      </c>
      <c r="F12107" s="674">
        <v>293.83600000000001</v>
      </c>
      <c r="G12107" s="674">
        <v>295.84500000000003</v>
      </c>
      <c r="H12107" s="115">
        <f t="shared" si="378"/>
        <v>1.0068371472522089</v>
      </c>
      <c r="I12107" s="115">
        <f t="shared" si="379"/>
        <v>249.745</v>
      </c>
    </row>
    <row r="12108" spans="1:9" hidden="1">
      <c r="A12108" s="115" t="s">
        <v>31608</v>
      </c>
      <c r="B12108" s="115" t="s">
        <v>31609</v>
      </c>
      <c r="C12108" s="115" t="s">
        <v>31610</v>
      </c>
      <c r="D12108" s="115" t="s">
        <v>1138</v>
      </c>
      <c r="E12108" s="115">
        <v>235.44069999999999</v>
      </c>
      <c r="F12108" s="674">
        <v>293.83600000000001</v>
      </c>
      <c r="G12108" s="674">
        <v>295.84500000000003</v>
      </c>
      <c r="H12108" s="115">
        <f t="shared" si="378"/>
        <v>1.0068371472522089</v>
      </c>
      <c r="I12108" s="115">
        <f t="shared" si="379"/>
        <v>237.0504</v>
      </c>
    </row>
    <row r="12109" spans="1:9" hidden="1">
      <c r="A12109" s="115" t="s">
        <v>31611</v>
      </c>
      <c r="B12109" s="115" t="s">
        <v>31612</v>
      </c>
      <c r="C12109" s="115" t="s">
        <v>31613</v>
      </c>
      <c r="D12109" s="115" t="s">
        <v>1138</v>
      </c>
      <c r="E12109" s="115">
        <v>257.25020000000001</v>
      </c>
      <c r="F12109" s="674">
        <v>293.83600000000001</v>
      </c>
      <c r="G12109" s="674">
        <v>295.84500000000003</v>
      </c>
      <c r="H12109" s="115">
        <f t="shared" si="378"/>
        <v>1.0068371472522089</v>
      </c>
      <c r="I12109" s="115">
        <f t="shared" si="379"/>
        <v>259.00909999999999</v>
      </c>
    </row>
    <row r="12110" spans="1:9" hidden="1">
      <c r="A12110" s="115" t="s">
        <v>31614</v>
      </c>
      <c r="B12110" s="115" t="s">
        <v>31615</v>
      </c>
      <c r="C12110" s="115" t="s">
        <v>31616</v>
      </c>
      <c r="D12110" s="115" t="s">
        <v>1138</v>
      </c>
      <c r="E12110" s="115">
        <v>326.44060000000002</v>
      </c>
      <c r="F12110" s="674">
        <v>293.83600000000001</v>
      </c>
      <c r="G12110" s="674">
        <v>295.84500000000003</v>
      </c>
      <c r="H12110" s="115">
        <f t="shared" si="378"/>
        <v>1.0068371472522089</v>
      </c>
      <c r="I12110" s="115">
        <f t="shared" si="379"/>
        <v>328.67250000000001</v>
      </c>
    </row>
    <row r="12111" spans="1:9" hidden="1">
      <c r="A12111" s="115" t="s">
        <v>31617</v>
      </c>
      <c r="B12111" s="115" t="s">
        <v>31618</v>
      </c>
      <c r="C12111" s="115" t="s">
        <v>31619</v>
      </c>
      <c r="D12111" s="115" t="s">
        <v>1138</v>
      </c>
      <c r="E12111" s="115">
        <v>373.82100000000003</v>
      </c>
      <c r="F12111" s="674">
        <v>293.83600000000001</v>
      </c>
      <c r="G12111" s="674">
        <v>295.84500000000003</v>
      </c>
      <c r="H12111" s="115">
        <f t="shared" si="378"/>
        <v>1.0068371472522089</v>
      </c>
      <c r="I12111" s="115">
        <f t="shared" si="379"/>
        <v>376.37689999999998</v>
      </c>
    </row>
    <row r="12112" spans="1:9" hidden="1">
      <c r="A12112" s="115" t="s">
        <v>31620</v>
      </c>
      <c r="B12112" s="115" t="s">
        <v>31621</v>
      </c>
      <c r="C12112" s="115" t="s">
        <v>31622</v>
      </c>
      <c r="D12112" s="115" t="s">
        <v>1138</v>
      </c>
      <c r="E12112" s="115">
        <v>321.9316</v>
      </c>
      <c r="F12112" s="674">
        <v>293.83600000000001</v>
      </c>
      <c r="G12112" s="674">
        <v>295.84500000000003</v>
      </c>
      <c r="H12112" s="115">
        <f t="shared" si="378"/>
        <v>1.0068371472522089</v>
      </c>
      <c r="I12112" s="115">
        <f t="shared" si="379"/>
        <v>324.1327</v>
      </c>
    </row>
    <row r="12113" spans="1:9" hidden="1">
      <c r="A12113" s="115" t="s">
        <v>31623</v>
      </c>
      <c r="B12113" s="115" t="s">
        <v>31624</v>
      </c>
      <c r="C12113" s="115" t="s">
        <v>31625</v>
      </c>
      <c r="D12113" s="115" t="s">
        <v>1138</v>
      </c>
      <c r="E12113" s="115">
        <v>370.79559999999998</v>
      </c>
      <c r="F12113" s="674">
        <v>293.83600000000001</v>
      </c>
      <c r="G12113" s="674">
        <v>295.84500000000003</v>
      </c>
      <c r="H12113" s="115">
        <f t="shared" si="378"/>
        <v>1.0068371472522089</v>
      </c>
      <c r="I12113" s="115">
        <f t="shared" si="379"/>
        <v>373.33080000000001</v>
      </c>
    </row>
    <row r="12114" spans="1:9" hidden="1">
      <c r="A12114" s="115" t="s">
        <v>31626</v>
      </c>
      <c r="B12114" s="115" t="s">
        <v>31627</v>
      </c>
      <c r="C12114" s="115" t="s">
        <v>31628</v>
      </c>
      <c r="D12114" s="115" t="s">
        <v>1138</v>
      </c>
      <c r="E12114" s="115">
        <v>174.12569999999999</v>
      </c>
      <c r="F12114" s="674">
        <v>293.83600000000001</v>
      </c>
      <c r="G12114" s="674">
        <v>295.84500000000003</v>
      </c>
      <c r="H12114" s="115">
        <f t="shared" si="378"/>
        <v>1.0068371472522089</v>
      </c>
      <c r="I12114" s="115">
        <f t="shared" si="379"/>
        <v>175.31620000000001</v>
      </c>
    </row>
    <row r="12115" spans="1:9" hidden="1">
      <c r="A12115" s="115" t="s">
        <v>31629</v>
      </c>
      <c r="B12115" s="115" t="s">
        <v>31630</v>
      </c>
      <c r="C12115" s="115" t="s">
        <v>31631</v>
      </c>
      <c r="D12115" s="115" t="s">
        <v>1138</v>
      </c>
      <c r="E12115" s="115">
        <v>197.59569999999999</v>
      </c>
      <c r="F12115" s="674">
        <v>293.83600000000001</v>
      </c>
      <c r="G12115" s="674">
        <v>295.84500000000003</v>
      </c>
      <c r="H12115" s="115">
        <f t="shared" si="378"/>
        <v>1.0068371472522089</v>
      </c>
      <c r="I12115" s="115">
        <f t="shared" si="379"/>
        <v>198.94669999999999</v>
      </c>
    </row>
    <row r="12116" spans="1:9" hidden="1">
      <c r="A12116" s="115" t="s">
        <v>31632</v>
      </c>
      <c r="B12116" s="115" t="s">
        <v>31633</v>
      </c>
      <c r="C12116" s="115" t="s">
        <v>31634</v>
      </c>
      <c r="D12116" s="115" t="s">
        <v>1138</v>
      </c>
      <c r="E12116" s="115">
        <v>248.58179999999999</v>
      </c>
      <c r="F12116" s="674">
        <v>293.83600000000001</v>
      </c>
      <c r="G12116" s="674">
        <v>295.84500000000003</v>
      </c>
      <c r="H12116" s="115">
        <f t="shared" si="378"/>
        <v>1.0068371472522089</v>
      </c>
      <c r="I12116" s="115">
        <f t="shared" si="379"/>
        <v>250.28139999999999</v>
      </c>
    </row>
    <row r="12117" spans="1:9" hidden="1">
      <c r="A12117" s="115" t="s">
        <v>31635</v>
      </c>
      <c r="B12117" s="115" t="s">
        <v>31636</v>
      </c>
      <c r="C12117" s="115" t="s">
        <v>31637</v>
      </c>
      <c r="D12117" s="115" t="s">
        <v>1138</v>
      </c>
      <c r="E12117" s="115">
        <v>391.3578</v>
      </c>
      <c r="F12117" s="674">
        <v>293.83600000000001</v>
      </c>
      <c r="G12117" s="674">
        <v>295.84500000000003</v>
      </c>
      <c r="H12117" s="115">
        <f t="shared" si="378"/>
        <v>1.0068371472522089</v>
      </c>
      <c r="I12117" s="115">
        <f t="shared" si="379"/>
        <v>394.03359999999998</v>
      </c>
    </row>
    <row r="12118" spans="1:9" hidden="1">
      <c r="A12118" s="115" t="s">
        <v>31638</v>
      </c>
      <c r="B12118" s="115" t="s">
        <v>31639</v>
      </c>
      <c r="C12118" s="115" t="s">
        <v>31640</v>
      </c>
      <c r="D12118" s="115" t="s">
        <v>1138</v>
      </c>
      <c r="E12118" s="115">
        <v>358.92809999999997</v>
      </c>
      <c r="F12118" s="674">
        <v>293.83600000000001</v>
      </c>
      <c r="G12118" s="674">
        <v>295.84500000000003</v>
      </c>
      <c r="H12118" s="115">
        <f t="shared" si="378"/>
        <v>1.0068371472522089</v>
      </c>
      <c r="I12118" s="115">
        <f t="shared" si="379"/>
        <v>361.38209999999998</v>
      </c>
    </row>
    <row r="12119" spans="1:9" hidden="1">
      <c r="A12119" s="115" t="s">
        <v>31641</v>
      </c>
      <c r="B12119" s="115" t="s">
        <v>31642</v>
      </c>
      <c r="C12119" s="115" t="s">
        <v>31643</v>
      </c>
      <c r="D12119" s="115" t="s">
        <v>1138</v>
      </c>
      <c r="E12119" s="115">
        <v>285.61779999999999</v>
      </c>
      <c r="F12119" s="674">
        <v>293.83600000000001</v>
      </c>
      <c r="G12119" s="674">
        <v>295.84500000000003</v>
      </c>
      <c r="H12119" s="115">
        <f t="shared" si="378"/>
        <v>1.0068371472522089</v>
      </c>
      <c r="I12119" s="115">
        <f t="shared" si="379"/>
        <v>287.57060000000001</v>
      </c>
    </row>
    <row r="12120" spans="1:9" hidden="1">
      <c r="A12120" s="115" t="s">
        <v>31644</v>
      </c>
      <c r="B12120" s="115" t="s">
        <v>31645</v>
      </c>
      <c r="C12120" s="115" t="s">
        <v>31646</v>
      </c>
      <c r="D12120" s="115" t="s">
        <v>1138</v>
      </c>
      <c r="E12120" s="115">
        <v>454.05180000000001</v>
      </c>
      <c r="F12120" s="674">
        <v>293.83600000000001</v>
      </c>
      <c r="G12120" s="674">
        <v>295.84500000000003</v>
      </c>
      <c r="H12120" s="115">
        <f t="shared" si="378"/>
        <v>1.0068371472522089</v>
      </c>
      <c r="I12120" s="115">
        <f t="shared" si="379"/>
        <v>457.15620000000001</v>
      </c>
    </row>
    <row r="12121" spans="1:9" hidden="1">
      <c r="A12121" s="115" t="s">
        <v>31647</v>
      </c>
      <c r="B12121" s="115" t="s">
        <v>31648</v>
      </c>
      <c r="C12121" s="115" t="s">
        <v>31649</v>
      </c>
      <c r="D12121" s="115" t="s">
        <v>1138</v>
      </c>
      <c r="E12121" s="115">
        <v>576.04340000000002</v>
      </c>
      <c r="F12121" s="674">
        <v>293.83600000000001</v>
      </c>
      <c r="G12121" s="674">
        <v>295.84500000000003</v>
      </c>
      <c r="H12121" s="115">
        <f t="shared" si="378"/>
        <v>1.0068371472522089</v>
      </c>
      <c r="I12121" s="115">
        <f t="shared" si="379"/>
        <v>579.9819</v>
      </c>
    </row>
    <row r="12122" spans="1:9" hidden="1">
      <c r="A12122" s="115" t="s">
        <v>31650</v>
      </c>
      <c r="B12122" s="115" t="s">
        <v>31651</v>
      </c>
      <c r="C12122" s="115" t="s">
        <v>31652</v>
      </c>
      <c r="D12122" s="115" t="s">
        <v>1138</v>
      </c>
      <c r="E12122" s="115">
        <v>819.09849999999994</v>
      </c>
      <c r="F12122" s="674">
        <v>293.83600000000001</v>
      </c>
      <c r="G12122" s="674">
        <v>295.84500000000003</v>
      </c>
      <c r="H12122" s="115">
        <f t="shared" si="378"/>
        <v>1.0068371472522089</v>
      </c>
      <c r="I12122" s="115">
        <f t="shared" si="379"/>
        <v>824.69880000000001</v>
      </c>
    </row>
    <row r="12123" spans="1:9" hidden="1">
      <c r="A12123" s="115" t="s">
        <v>31653</v>
      </c>
      <c r="B12123" s="115" t="s">
        <v>31654</v>
      </c>
      <c r="C12123" s="115" t="s">
        <v>31655</v>
      </c>
      <c r="D12123" s="115" t="s">
        <v>1138</v>
      </c>
      <c r="E12123" s="115">
        <v>176.87180000000001</v>
      </c>
      <c r="F12123" s="674">
        <v>293.83600000000001</v>
      </c>
      <c r="G12123" s="674">
        <v>295.84500000000003</v>
      </c>
      <c r="H12123" s="115">
        <f t="shared" si="378"/>
        <v>1.0068371472522089</v>
      </c>
      <c r="I12123" s="115">
        <f t="shared" si="379"/>
        <v>178.08109999999999</v>
      </c>
    </row>
    <row r="12124" spans="1:9" hidden="1">
      <c r="A12124" s="115" t="s">
        <v>31656</v>
      </c>
      <c r="B12124" s="115" t="s">
        <v>31657</v>
      </c>
      <c r="C12124" s="115" t="s">
        <v>31658</v>
      </c>
      <c r="D12124" s="115" t="s">
        <v>1138</v>
      </c>
      <c r="E12124" s="115">
        <v>201.2518</v>
      </c>
      <c r="F12124" s="674">
        <v>293.83600000000001</v>
      </c>
      <c r="G12124" s="674">
        <v>295.84500000000003</v>
      </c>
      <c r="H12124" s="115">
        <f t="shared" si="378"/>
        <v>1.0068371472522089</v>
      </c>
      <c r="I12124" s="115">
        <f t="shared" si="379"/>
        <v>202.62780000000001</v>
      </c>
    </row>
    <row r="12125" spans="1:9" hidden="1">
      <c r="A12125" s="115" t="s">
        <v>31659</v>
      </c>
      <c r="B12125" s="115" t="s">
        <v>31660</v>
      </c>
      <c r="C12125" s="115" t="s">
        <v>31661</v>
      </c>
      <c r="D12125" s="115" t="s">
        <v>1138</v>
      </c>
      <c r="E12125" s="115">
        <v>534.51959999999997</v>
      </c>
      <c r="F12125" s="674">
        <v>293.83600000000001</v>
      </c>
      <c r="G12125" s="674">
        <v>295.84500000000003</v>
      </c>
      <c r="H12125" s="115">
        <f t="shared" si="378"/>
        <v>1.0068371472522089</v>
      </c>
      <c r="I12125" s="115">
        <f t="shared" si="379"/>
        <v>538.17420000000004</v>
      </c>
    </row>
    <row r="12126" spans="1:9" hidden="1">
      <c r="A12126" s="115" t="s">
        <v>31662</v>
      </c>
      <c r="B12126" s="115" t="s">
        <v>31663</v>
      </c>
      <c r="C12126" s="115" t="s">
        <v>31664</v>
      </c>
      <c r="D12126" s="115" t="s">
        <v>1138</v>
      </c>
      <c r="E12126" s="115">
        <v>342.49779999999998</v>
      </c>
      <c r="F12126" s="674">
        <v>293.83600000000001</v>
      </c>
      <c r="G12126" s="674">
        <v>295.84500000000003</v>
      </c>
      <c r="H12126" s="115">
        <f t="shared" si="378"/>
        <v>1.0068371472522089</v>
      </c>
      <c r="I12126" s="115">
        <f t="shared" si="379"/>
        <v>344.83949999999999</v>
      </c>
    </row>
    <row r="12127" spans="1:9" hidden="1">
      <c r="A12127" s="115" t="s">
        <v>31665</v>
      </c>
      <c r="B12127" s="115" t="s">
        <v>31666</v>
      </c>
      <c r="C12127" s="115" t="s">
        <v>31667</v>
      </c>
      <c r="D12127" s="115" t="s">
        <v>1138</v>
      </c>
      <c r="E12127" s="115">
        <v>503.71179999999998</v>
      </c>
      <c r="F12127" s="674">
        <v>293.83600000000001</v>
      </c>
      <c r="G12127" s="674">
        <v>295.84500000000003</v>
      </c>
      <c r="H12127" s="115">
        <f t="shared" si="378"/>
        <v>1.0068371472522089</v>
      </c>
      <c r="I12127" s="115">
        <f t="shared" si="379"/>
        <v>507.1558</v>
      </c>
    </row>
    <row r="12128" spans="1:9" hidden="1">
      <c r="A12128" s="115" t="s">
        <v>31668</v>
      </c>
      <c r="B12128" s="115" t="s">
        <v>31669</v>
      </c>
      <c r="C12128" s="115" t="s">
        <v>31670</v>
      </c>
      <c r="D12128" s="115" t="s">
        <v>1138</v>
      </c>
      <c r="E12128" s="115">
        <v>1705.5880999999999</v>
      </c>
      <c r="F12128" s="674">
        <v>293.83600000000001</v>
      </c>
      <c r="G12128" s="674">
        <v>295.84500000000003</v>
      </c>
      <c r="H12128" s="115">
        <f t="shared" si="378"/>
        <v>1.0068371472522089</v>
      </c>
      <c r="I12128" s="115">
        <f t="shared" si="379"/>
        <v>1717.2494999999999</v>
      </c>
    </row>
    <row r="12129" spans="1:9" hidden="1">
      <c r="A12129" s="115" t="s">
        <v>31671</v>
      </c>
      <c r="B12129" s="115" t="s">
        <v>31672</v>
      </c>
      <c r="C12129" s="115" t="s">
        <v>31673</v>
      </c>
      <c r="D12129" s="115" t="s">
        <v>1138</v>
      </c>
      <c r="E12129" s="115">
        <v>816.37879999999996</v>
      </c>
      <c r="F12129" s="674">
        <v>293.83600000000001</v>
      </c>
      <c r="G12129" s="674">
        <v>295.84500000000003</v>
      </c>
      <c r="H12129" s="115">
        <f t="shared" si="378"/>
        <v>1.0068371472522089</v>
      </c>
      <c r="I12129" s="115">
        <f t="shared" si="379"/>
        <v>821.96050000000002</v>
      </c>
    </row>
    <row r="12130" spans="1:9" hidden="1">
      <c r="A12130" s="115" t="s">
        <v>31674</v>
      </c>
      <c r="B12130" s="115" t="s">
        <v>31675</v>
      </c>
      <c r="C12130" s="115" t="s">
        <v>31676</v>
      </c>
      <c r="D12130" s="115" t="s">
        <v>1138</v>
      </c>
      <c r="E12130" s="115">
        <v>560.13499999999999</v>
      </c>
      <c r="F12130" s="674">
        <v>293.83600000000001</v>
      </c>
      <c r="G12130" s="674">
        <v>295.84500000000003</v>
      </c>
      <c r="H12130" s="115">
        <f t="shared" si="378"/>
        <v>1.0068371472522089</v>
      </c>
      <c r="I12130" s="115">
        <f t="shared" si="379"/>
        <v>563.96469999999999</v>
      </c>
    </row>
    <row r="12131" spans="1:9" hidden="1">
      <c r="A12131" s="115" t="s">
        <v>31677</v>
      </c>
      <c r="B12131" s="115" t="s">
        <v>31678</v>
      </c>
      <c r="C12131" s="115" t="s">
        <v>31679</v>
      </c>
      <c r="D12131" s="115" t="s">
        <v>1138</v>
      </c>
      <c r="E12131" s="115">
        <v>408.01179999999999</v>
      </c>
      <c r="F12131" s="674">
        <v>293.83600000000001</v>
      </c>
      <c r="G12131" s="674">
        <v>295.84500000000003</v>
      </c>
      <c r="H12131" s="115">
        <f t="shared" si="378"/>
        <v>1.0068371472522089</v>
      </c>
      <c r="I12131" s="115">
        <f t="shared" si="379"/>
        <v>410.8014</v>
      </c>
    </row>
    <row r="12132" spans="1:9" hidden="1">
      <c r="A12132" s="115" t="s">
        <v>31680</v>
      </c>
      <c r="B12132" s="115" t="s">
        <v>31681</v>
      </c>
      <c r="C12132" s="115" t="s">
        <v>31682</v>
      </c>
      <c r="D12132" s="115" t="s">
        <v>1138</v>
      </c>
      <c r="E12132" s="115">
        <v>1028.1856</v>
      </c>
      <c r="F12132" s="674">
        <v>293.83600000000001</v>
      </c>
      <c r="G12132" s="674">
        <v>295.84500000000003</v>
      </c>
      <c r="H12132" s="115">
        <f t="shared" si="378"/>
        <v>1.0068371472522089</v>
      </c>
      <c r="I12132" s="115">
        <f t="shared" si="379"/>
        <v>1035.2155</v>
      </c>
    </row>
    <row r="12133" spans="1:9" hidden="1">
      <c r="A12133" s="115" t="s">
        <v>31683</v>
      </c>
      <c r="B12133" s="115" t="s">
        <v>31684</v>
      </c>
      <c r="C12133" s="115" t="s">
        <v>31685</v>
      </c>
      <c r="D12133" s="115" t="s">
        <v>1138</v>
      </c>
      <c r="E12133" s="115">
        <v>571.82780000000002</v>
      </c>
      <c r="F12133" s="674">
        <v>293.83600000000001</v>
      </c>
      <c r="G12133" s="674">
        <v>295.84500000000003</v>
      </c>
      <c r="H12133" s="115">
        <f t="shared" si="378"/>
        <v>1.0068371472522089</v>
      </c>
      <c r="I12133" s="115">
        <f t="shared" si="379"/>
        <v>575.73749999999995</v>
      </c>
    </row>
    <row r="12134" spans="1:9" hidden="1">
      <c r="A12134" s="115" t="s">
        <v>31686</v>
      </c>
      <c r="B12134" s="115" t="s">
        <v>31687</v>
      </c>
      <c r="C12134" s="115" t="s">
        <v>31688</v>
      </c>
      <c r="D12134" s="115" t="s">
        <v>1138</v>
      </c>
      <c r="E12134" s="115">
        <v>7756.7034000000003</v>
      </c>
      <c r="F12134" s="674">
        <v>293.83600000000001</v>
      </c>
      <c r="G12134" s="674">
        <v>295.84500000000003</v>
      </c>
      <c r="H12134" s="115">
        <f t="shared" si="378"/>
        <v>1.0068371472522089</v>
      </c>
      <c r="I12134" s="115">
        <f t="shared" si="379"/>
        <v>7809.7371000000003</v>
      </c>
    </row>
    <row r="12135" spans="1:9" hidden="1">
      <c r="A12135" s="115" t="s">
        <v>31689</v>
      </c>
      <c r="B12135" s="115" t="s">
        <v>31690</v>
      </c>
      <c r="C12135" s="115" t="s">
        <v>31691</v>
      </c>
      <c r="D12135" s="115" t="s">
        <v>1138</v>
      </c>
      <c r="E12135" s="115">
        <v>8601.3034000000007</v>
      </c>
      <c r="F12135" s="674">
        <v>293.83600000000001</v>
      </c>
      <c r="G12135" s="674">
        <v>295.84500000000003</v>
      </c>
      <c r="H12135" s="115">
        <f t="shared" si="378"/>
        <v>1.0068371472522089</v>
      </c>
      <c r="I12135" s="115">
        <f t="shared" si="379"/>
        <v>8660.1118000000006</v>
      </c>
    </row>
    <row r="12136" spans="1:9" hidden="1">
      <c r="A12136" s="115" t="s">
        <v>31692</v>
      </c>
      <c r="B12136" s="115" t="s">
        <v>31693</v>
      </c>
      <c r="C12136" s="115" t="s">
        <v>31694</v>
      </c>
      <c r="D12136" s="115" t="s">
        <v>1138</v>
      </c>
      <c r="E12136" s="115">
        <v>9551.4784</v>
      </c>
      <c r="F12136" s="674">
        <v>293.83600000000001</v>
      </c>
      <c r="G12136" s="674">
        <v>295.84500000000003</v>
      </c>
      <c r="H12136" s="115">
        <f t="shared" si="378"/>
        <v>1.0068371472522089</v>
      </c>
      <c r="I12136" s="115">
        <f t="shared" si="379"/>
        <v>9616.7832999999991</v>
      </c>
    </row>
    <row r="12137" spans="1:9" hidden="1">
      <c r="A12137" s="115" t="s">
        <v>31695</v>
      </c>
      <c r="B12137" s="115" t="s">
        <v>31696</v>
      </c>
      <c r="C12137" s="115" t="s">
        <v>31697</v>
      </c>
      <c r="D12137" s="115" t="s">
        <v>1138</v>
      </c>
      <c r="E12137" s="115">
        <v>15041.3784</v>
      </c>
      <c r="F12137" s="674">
        <v>293.83600000000001</v>
      </c>
      <c r="G12137" s="674">
        <v>295.84500000000003</v>
      </c>
      <c r="H12137" s="115">
        <f t="shared" si="378"/>
        <v>1.0068371472522089</v>
      </c>
      <c r="I12137" s="115">
        <f t="shared" si="379"/>
        <v>15144.218500000001</v>
      </c>
    </row>
    <row r="12138" spans="1:9" hidden="1">
      <c r="A12138" s="115" t="s">
        <v>31698</v>
      </c>
      <c r="B12138" s="115" t="s">
        <v>31699</v>
      </c>
      <c r="C12138" s="115" t="s">
        <v>31700</v>
      </c>
      <c r="D12138" s="115" t="s">
        <v>1138</v>
      </c>
      <c r="E12138" s="115">
        <v>18842.078399999999</v>
      </c>
      <c r="F12138" s="674">
        <v>293.83600000000001</v>
      </c>
      <c r="G12138" s="674">
        <v>295.84500000000003</v>
      </c>
      <c r="H12138" s="115">
        <f t="shared" si="378"/>
        <v>1.0068371472522089</v>
      </c>
      <c r="I12138" s="115">
        <f t="shared" si="379"/>
        <v>18970.904500000001</v>
      </c>
    </row>
    <row r="12139" spans="1:9" hidden="1">
      <c r="A12139" s="115" t="s">
        <v>31701</v>
      </c>
      <c r="B12139" s="115" t="s">
        <v>31702</v>
      </c>
      <c r="C12139" s="115" t="s">
        <v>31703</v>
      </c>
      <c r="D12139" s="115" t="s">
        <v>1138</v>
      </c>
      <c r="E12139" s="115">
        <v>20003.403399999999</v>
      </c>
      <c r="F12139" s="674">
        <v>293.83600000000001</v>
      </c>
      <c r="G12139" s="674">
        <v>295.84500000000003</v>
      </c>
      <c r="H12139" s="115">
        <f t="shared" si="378"/>
        <v>1.0068371472522089</v>
      </c>
      <c r="I12139" s="115">
        <f t="shared" si="379"/>
        <v>20140.169600000001</v>
      </c>
    </row>
    <row r="12140" spans="1:9" hidden="1">
      <c r="A12140" s="115" t="s">
        <v>31704</v>
      </c>
      <c r="B12140" s="115" t="s">
        <v>31705</v>
      </c>
      <c r="C12140" s="115" t="s">
        <v>31706</v>
      </c>
      <c r="D12140" s="115" t="s">
        <v>1138</v>
      </c>
      <c r="E12140" s="115">
        <v>8073.4283999999998</v>
      </c>
      <c r="F12140" s="674">
        <v>293.83600000000001</v>
      </c>
      <c r="G12140" s="674">
        <v>295.84500000000003</v>
      </c>
      <c r="H12140" s="115">
        <f t="shared" si="378"/>
        <v>1.0068371472522089</v>
      </c>
      <c r="I12140" s="115">
        <f t="shared" si="379"/>
        <v>8128.6275999999998</v>
      </c>
    </row>
    <row r="12141" spans="1:9" hidden="1">
      <c r="A12141" s="115" t="s">
        <v>31707</v>
      </c>
      <c r="B12141" s="115" t="s">
        <v>31708</v>
      </c>
      <c r="C12141" s="115" t="s">
        <v>31709</v>
      </c>
      <c r="D12141" s="115" t="s">
        <v>1138</v>
      </c>
      <c r="E12141" s="115">
        <v>9023.6034</v>
      </c>
      <c r="F12141" s="674">
        <v>293.83600000000001</v>
      </c>
      <c r="G12141" s="674">
        <v>295.84500000000003</v>
      </c>
      <c r="H12141" s="115">
        <f t="shared" si="378"/>
        <v>1.0068371472522089</v>
      </c>
      <c r="I12141" s="115">
        <f t="shared" si="379"/>
        <v>9085.2991000000002</v>
      </c>
    </row>
    <row r="12142" spans="1:9" hidden="1">
      <c r="A12142" s="115" t="s">
        <v>31710</v>
      </c>
      <c r="B12142" s="115" t="s">
        <v>31711</v>
      </c>
      <c r="C12142" s="115" t="s">
        <v>31712</v>
      </c>
      <c r="D12142" s="115" t="s">
        <v>1138</v>
      </c>
      <c r="E12142" s="115">
        <v>9973.7783999999992</v>
      </c>
      <c r="F12142" s="674">
        <v>293.83600000000001</v>
      </c>
      <c r="G12142" s="674">
        <v>295.84500000000003</v>
      </c>
      <c r="H12142" s="115">
        <f t="shared" si="378"/>
        <v>1.0068371472522089</v>
      </c>
      <c r="I12142" s="115">
        <f t="shared" si="379"/>
        <v>10041.970600000001</v>
      </c>
    </row>
    <row r="12143" spans="1:9" hidden="1">
      <c r="A12143" s="115" t="s">
        <v>31713</v>
      </c>
      <c r="B12143" s="115" t="s">
        <v>31714</v>
      </c>
      <c r="C12143" s="115" t="s">
        <v>31715</v>
      </c>
      <c r="D12143" s="115" t="s">
        <v>1138</v>
      </c>
      <c r="E12143" s="115">
        <v>15780.403399999999</v>
      </c>
      <c r="F12143" s="674">
        <v>293.83600000000001</v>
      </c>
      <c r="G12143" s="674">
        <v>295.84500000000003</v>
      </c>
      <c r="H12143" s="115">
        <f t="shared" si="378"/>
        <v>1.0068371472522089</v>
      </c>
      <c r="I12143" s="115">
        <f t="shared" si="379"/>
        <v>15888.2963</v>
      </c>
    </row>
    <row r="12144" spans="1:9" hidden="1">
      <c r="A12144" s="115" t="s">
        <v>31716</v>
      </c>
      <c r="B12144" s="115" t="s">
        <v>31717</v>
      </c>
      <c r="C12144" s="115" t="s">
        <v>31718</v>
      </c>
      <c r="D12144" s="115" t="s">
        <v>1138</v>
      </c>
      <c r="E12144" s="115">
        <v>17997.4784</v>
      </c>
      <c r="F12144" s="674">
        <v>293.83600000000001</v>
      </c>
      <c r="G12144" s="674">
        <v>295.84500000000003</v>
      </c>
      <c r="H12144" s="115">
        <f t="shared" si="378"/>
        <v>1.0068371472522089</v>
      </c>
      <c r="I12144" s="115">
        <f t="shared" si="379"/>
        <v>18120.5298</v>
      </c>
    </row>
    <row r="12145" spans="1:9" hidden="1">
      <c r="A12145" s="115" t="s">
        <v>31719</v>
      </c>
      <c r="B12145" s="115" t="s">
        <v>31720</v>
      </c>
      <c r="C12145" s="115" t="s">
        <v>31721</v>
      </c>
      <c r="D12145" s="115" t="s">
        <v>1138</v>
      </c>
      <c r="E12145" s="115">
        <v>20108.9784</v>
      </c>
      <c r="F12145" s="674">
        <v>293.83600000000001</v>
      </c>
      <c r="G12145" s="674">
        <v>295.84500000000003</v>
      </c>
      <c r="H12145" s="115">
        <f t="shared" si="378"/>
        <v>1.0068371472522089</v>
      </c>
      <c r="I12145" s="115">
        <f t="shared" si="379"/>
        <v>20246.466400000001</v>
      </c>
    </row>
    <row r="12146" spans="1:9" hidden="1">
      <c r="A12146" s="115" t="s">
        <v>31722</v>
      </c>
      <c r="B12146" s="115" t="s">
        <v>31723</v>
      </c>
      <c r="C12146" s="115" t="s">
        <v>31724</v>
      </c>
      <c r="D12146" s="115" t="s">
        <v>1138</v>
      </c>
      <c r="E12146" s="115">
        <v>22326.053400000001</v>
      </c>
      <c r="F12146" s="674">
        <v>293.83600000000001</v>
      </c>
      <c r="G12146" s="674">
        <v>295.84500000000003</v>
      </c>
      <c r="H12146" s="115">
        <f t="shared" si="378"/>
        <v>1.0068371472522089</v>
      </c>
      <c r="I12146" s="115">
        <f t="shared" si="379"/>
        <v>22478.6999</v>
      </c>
    </row>
    <row r="12147" spans="1:9" hidden="1">
      <c r="A12147" s="115" t="s">
        <v>31725</v>
      </c>
      <c r="B12147" s="115" t="s">
        <v>31726</v>
      </c>
      <c r="C12147" s="115" t="s">
        <v>31727</v>
      </c>
      <c r="D12147" s="115" t="s">
        <v>2038</v>
      </c>
      <c r="E12147" s="115">
        <v>602.65890000000002</v>
      </c>
      <c r="F12147" s="674">
        <v>293.83600000000001</v>
      </c>
      <c r="G12147" s="674">
        <v>295.84500000000003</v>
      </c>
      <c r="H12147" s="115">
        <f t="shared" si="378"/>
        <v>1.0068371472522089</v>
      </c>
      <c r="I12147" s="115">
        <f t="shared" si="379"/>
        <v>606.77940000000001</v>
      </c>
    </row>
    <row r="12148" spans="1:9" hidden="1">
      <c r="A12148" s="115" t="s">
        <v>31728</v>
      </c>
      <c r="B12148" s="115" t="s">
        <v>31729</v>
      </c>
      <c r="C12148" s="115" t="s">
        <v>31730</v>
      </c>
      <c r="D12148" s="115" t="s">
        <v>2038</v>
      </c>
      <c r="E12148" s="115">
        <v>613.96600000000001</v>
      </c>
      <c r="F12148" s="674">
        <v>293.83600000000001</v>
      </c>
      <c r="G12148" s="674">
        <v>295.84500000000003</v>
      </c>
      <c r="H12148" s="115">
        <f t="shared" si="378"/>
        <v>1.0068371472522089</v>
      </c>
      <c r="I12148" s="115">
        <f t="shared" si="379"/>
        <v>618.16380000000004</v>
      </c>
    </row>
    <row r="12149" spans="1:9" hidden="1">
      <c r="A12149" s="115" t="s">
        <v>31731</v>
      </c>
      <c r="B12149" s="115" t="s">
        <v>31732</v>
      </c>
      <c r="C12149" s="115" t="s">
        <v>31733</v>
      </c>
      <c r="D12149" s="115" t="s">
        <v>2038</v>
      </c>
      <c r="E12149" s="115">
        <v>552.36770000000001</v>
      </c>
      <c r="F12149" s="674">
        <v>293.83600000000001</v>
      </c>
      <c r="G12149" s="674">
        <v>295.84500000000003</v>
      </c>
      <c r="H12149" s="115">
        <f t="shared" si="378"/>
        <v>1.0068371472522089</v>
      </c>
      <c r="I12149" s="115">
        <f t="shared" si="379"/>
        <v>556.14430000000004</v>
      </c>
    </row>
    <row r="12150" spans="1:9" hidden="1">
      <c r="A12150" s="115" t="s">
        <v>31734</v>
      </c>
      <c r="B12150" s="115" t="s">
        <v>31735</v>
      </c>
      <c r="C12150" s="115" t="s">
        <v>31736</v>
      </c>
      <c r="D12150" s="115" t="s">
        <v>2038</v>
      </c>
      <c r="E12150" s="115">
        <v>608.22810000000004</v>
      </c>
      <c r="F12150" s="674">
        <v>293.83600000000001</v>
      </c>
      <c r="G12150" s="674">
        <v>295.84500000000003</v>
      </c>
      <c r="H12150" s="115">
        <f t="shared" si="378"/>
        <v>1.0068371472522089</v>
      </c>
      <c r="I12150" s="115">
        <f t="shared" si="379"/>
        <v>612.38660000000004</v>
      </c>
    </row>
    <row r="12151" spans="1:9" hidden="1">
      <c r="A12151" s="115" t="s">
        <v>31737</v>
      </c>
      <c r="B12151" s="115" t="s">
        <v>31738</v>
      </c>
      <c r="C12151" s="115" t="s">
        <v>31739</v>
      </c>
      <c r="D12151" s="115" t="s">
        <v>2038</v>
      </c>
      <c r="E12151" s="115">
        <v>739.01900000000001</v>
      </c>
      <c r="F12151" s="674">
        <v>293.83600000000001</v>
      </c>
      <c r="G12151" s="674">
        <v>295.84500000000003</v>
      </c>
      <c r="H12151" s="115">
        <f t="shared" si="378"/>
        <v>1.0068371472522089</v>
      </c>
      <c r="I12151" s="115">
        <f t="shared" si="379"/>
        <v>744.07180000000005</v>
      </c>
    </row>
    <row r="12152" spans="1:9" hidden="1">
      <c r="A12152" s="115" t="s">
        <v>31740</v>
      </c>
      <c r="B12152" s="115" t="s">
        <v>31741</v>
      </c>
      <c r="C12152" s="115" t="s">
        <v>31742</v>
      </c>
      <c r="D12152" s="115" t="s">
        <v>2038</v>
      </c>
      <c r="E12152" s="115">
        <v>734.29369999999994</v>
      </c>
      <c r="F12152" s="674">
        <v>293.83600000000001</v>
      </c>
      <c r="G12152" s="674">
        <v>295.84500000000003</v>
      </c>
      <c r="H12152" s="115">
        <f t="shared" si="378"/>
        <v>1.0068371472522089</v>
      </c>
      <c r="I12152" s="115">
        <f t="shared" si="379"/>
        <v>739.31420000000003</v>
      </c>
    </row>
    <row r="12153" spans="1:9" hidden="1">
      <c r="A12153" s="115" t="s">
        <v>31743</v>
      </c>
      <c r="B12153" s="115" t="s">
        <v>31744</v>
      </c>
      <c r="C12153" s="115" t="s">
        <v>31745</v>
      </c>
      <c r="D12153" s="115" t="s">
        <v>2038</v>
      </c>
      <c r="E12153" s="115">
        <v>510.7235</v>
      </c>
      <c r="F12153" s="674">
        <v>293.83600000000001</v>
      </c>
      <c r="G12153" s="674">
        <v>295.84500000000003</v>
      </c>
      <c r="H12153" s="115">
        <f t="shared" si="378"/>
        <v>1.0068371472522089</v>
      </c>
      <c r="I12153" s="115">
        <f t="shared" si="379"/>
        <v>514.21540000000005</v>
      </c>
    </row>
    <row r="12154" spans="1:9" hidden="1">
      <c r="A12154" s="115" t="s">
        <v>31746</v>
      </c>
      <c r="B12154" s="115" t="s">
        <v>31747</v>
      </c>
      <c r="C12154" s="115" t="s">
        <v>31748</v>
      </c>
      <c r="D12154" s="115" t="s">
        <v>2038</v>
      </c>
      <c r="E12154" s="115">
        <v>589.60310000000004</v>
      </c>
      <c r="F12154" s="674">
        <v>293.83600000000001</v>
      </c>
      <c r="G12154" s="674">
        <v>295.84500000000003</v>
      </c>
      <c r="H12154" s="115">
        <f t="shared" si="378"/>
        <v>1.0068371472522089</v>
      </c>
      <c r="I12154" s="115">
        <f t="shared" si="379"/>
        <v>593.63430000000005</v>
      </c>
    </row>
    <row r="12155" spans="1:9" hidden="1">
      <c r="A12155" s="115" t="s">
        <v>31749</v>
      </c>
      <c r="B12155" s="115" t="s">
        <v>31750</v>
      </c>
      <c r="C12155" s="115" t="s">
        <v>31751</v>
      </c>
      <c r="D12155" s="115" t="s">
        <v>2038</v>
      </c>
      <c r="E12155" s="115">
        <v>797.64710000000002</v>
      </c>
      <c r="F12155" s="674">
        <v>293.83600000000001</v>
      </c>
      <c r="G12155" s="674">
        <v>295.84500000000003</v>
      </c>
      <c r="H12155" s="115">
        <f t="shared" si="378"/>
        <v>1.0068371472522089</v>
      </c>
      <c r="I12155" s="115">
        <f t="shared" si="379"/>
        <v>803.10069999999996</v>
      </c>
    </row>
    <row r="12156" spans="1:9" hidden="1">
      <c r="A12156" s="115" t="s">
        <v>31752</v>
      </c>
      <c r="B12156" s="115" t="s">
        <v>31753</v>
      </c>
      <c r="C12156" s="115" t="s">
        <v>31754</v>
      </c>
      <c r="D12156" s="115" t="s">
        <v>2038</v>
      </c>
      <c r="E12156" s="115">
        <v>678.60199999999998</v>
      </c>
      <c r="F12156" s="674">
        <v>293.83600000000001</v>
      </c>
      <c r="G12156" s="674">
        <v>295.84500000000003</v>
      </c>
      <c r="H12156" s="115">
        <f t="shared" si="378"/>
        <v>1.0068371472522089</v>
      </c>
      <c r="I12156" s="115">
        <f t="shared" si="379"/>
        <v>683.24170000000004</v>
      </c>
    </row>
    <row r="12157" spans="1:9" hidden="1">
      <c r="A12157" s="115" t="s">
        <v>31755</v>
      </c>
      <c r="B12157" s="115" t="s">
        <v>31756</v>
      </c>
      <c r="C12157" s="115" t="s">
        <v>31757</v>
      </c>
      <c r="D12157" s="115" t="s">
        <v>2038</v>
      </c>
      <c r="E12157" s="115">
        <v>947.77819999999997</v>
      </c>
      <c r="F12157" s="674">
        <v>293.83600000000001</v>
      </c>
      <c r="G12157" s="674">
        <v>295.84500000000003</v>
      </c>
      <c r="H12157" s="115">
        <f t="shared" si="378"/>
        <v>1.0068371472522089</v>
      </c>
      <c r="I12157" s="115">
        <f t="shared" si="379"/>
        <v>954.25829999999996</v>
      </c>
    </row>
    <row r="12158" spans="1:9" hidden="1">
      <c r="A12158" s="115" t="s">
        <v>31758</v>
      </c>
      <c r="B12158" s="115" t="s">
        <v>31759</v>
      </c>
      <c r="C12158" s="115" t="s">
        <v>31760</v>
      </c>
      <c r="D12158" s="115" t="s">
        <v>2038</v>
      </c>
      <c r="E12158" s="115">
        <v>1030.5526</v>
      </c>
      <c r="F12158" s="674">
        <v>293.83600000000001</v>
      </c>
      <c r="G12158" s="674">
        <v>295.84500000000003</v>
      </c>
      <c r="H12158" s="115">
        <f t="shared" si="378"/>
        <v>1.0068371472522089</v>
      </c>
      <c r="I12158" s="115">
        <f t="shared" si="379"/>
        <v>1037.5986</v>
      </c>
    </row>
    <row r="12159" spans="1:9" hidden="1">
      <c r="A12159" s="115" t="s">
        <v>31761</v>
      </c>
      <c r="B12159" s="115" t="s">
        <v>31762</v>
      </c>
      <c r="C12159" s="115" t="s">
        <v>31763</v>
      </c>
      <c r="D12159" s="115" t="s">
        <v>2038</v>
      </c>
      <c r="E12159" s="115">
        <v>947.77819999999997</v>
      </c>
      <c r="F12159" s="674">
        <v>293.83600000000001</v>
      </c>
      <c r="G12159" s="674">
        <v>295.84500000000003</v>
      </c>
      <c r="H12159" s="115">
        <f t="shared" si="378"/>
        <v>1.0068371472522089</v>
      </c>
      <c r="I12159" s="115">
        <f t="shared" si="379"/>
        <v>954.25829999999996</v>
      </c>
    </row>
    <row r="12160" spans="1:9" hidden="1">
      <c r="A12160" s="115" t="s">
        <v>31764</v>
      </c>
      <c r="B12160" s="115" t="s">
        <v>31765</v>
      </c>
      <c r="C12160" s="115" t="s">
        <v>31766</v>
      </c>
      <c r="D12160" s="115" t="s">
        <v>2038</v>
      </c>
      <c r="E12160" s="115">
        <v>506.44119999999998</v>
      </c>
      <c r="F12160" s="674">
        <v>293.83600000000001</v>
      </c>
      <c r="G12160" s="674">
        <v>295.84500000000003</v>
      </c>
      <c r="H12160" s="115">
        <f t="shared" si="378"/>
        <v>1.0068371472522089</v>
      </c>
      <c r="I12160" s="115">
        <f t="shared" si="379"/>
        <v>509.90379999999999</v>
      </c>
    </row>
    <row r="12161" spans="1:9" hidden="1">
      <c r="A12161" s="115" t="s">
        <v>31767</v>
      </c>
      <c r="B12161" s="115" t="s">
        <v>31768</v>
      </c>
      <c r="C12161" s="115" t="s">
        <v>31769</v>
      </c>
      <c r="D12161" s="115" t="s">
        <v>2038</v>
      </c>
      <c r="E12161" s="115">
        <v>582.40740000000005</v>
      </c>
      <c r="F12161" s="674">
        <v>293.83600000000001</v>
      </c>
      <c r="G12161" s="674">
        <v>295.84500000000003</v>
      </c>
      <c r="H12161" s="115">
        <f t="shared" si="378"/>
        <v>1.0068371472522089</v>
      </c>
      <c r="I12161" s="115">
        <f t="shared" si="379"/>
        <v>586.38940000000002</v>
      </c>
    </row>
    <row r="12162" spans="1:9" hidden="1">
      <c r="A12162" s="115" t="s">
        <v>31770</v>
      </c>
      <c r="B12162" s="115" t="s">
        <v>31771</v>
      </c>
      <c r="C12162" s="115" t="s">
        <v>31772</v>
      </c>
      <c r="D12162" s="115" t="s">
        <v>2038</v>
      </c>
      <c r="E12162" s="115">
        <v>805.81119999999999</v>
      </c>
      <c r="F12162" s="674">
        <v>293.83600000000001</v>
      </c>
      <c r="G12162" s="674">
        <v>295.84500000000003</v>
      </c>
      <c r="H12162" s="115">
        <f t="shared" si="378"/>
        <v>1.0068371472522089</v>
      </c>
      <c r="I12162" s="115">
        <f t="shared" si="379"/>
        <v>811.32060000000001</v>
      </c>
    </row>
    <row r="12163" spans="1:9" hidden="1">
      <c r="A12163" s="115" t="s">
        <v>31773</v>
      </c>
      <c r="B12163" s="115" t="s">
        <v>31774</v>
      </c>
      <c r="C12163" s="115" t="s">
        <v>31775</v>
      </c>
      <c r="D12163" s="115" t="s">
        <v>2038</v>
      </c>
      <c r="E12163" s="115">
        <v>926.68290000000002</v>
      </c>
      <c r="F12163" s="674">
        <v>293.83600000000001</v>
      </c>
      <c r="G12163" s="674">
        <v>295.84500000000003</v>
      </c>
      <c r="H12163" s="115">
        <f t="shared" si="378"/>
        <v>1.0068371472522089</v>
      </c>
      <c r="I12163" s="115">
        <f t="shared" si="379"/>
        <v>933.01880000000006</v>
      </c>
    </row>
    <row r="12164" spans="1:9" hidden="1">
      <c r="A12164" s="115" t="s">
        <v>31776</v>
      </c>
      <c r="B12164" s="115" t="s">
        <v>31777</v>
      </c>
      <c r="C12164" s="115" t="s">
        <v>31778</v>
      </c>
      <c r="D12164" s="115" t="s">
        <v>2038</v>
      </c>
      <c r="E12164" s="115">
        <v>643.16189999999995</v>
      </c>
      <c r="F12164" s="674">
        <v>293.83600000000001</v>
      </c>
      <c r="G12164" s="674">
        <v>295.84500000000003</v>
      </c>
      <c r="H12164" s="115">
        <f t="shared" si="378"/>
        <v>1.0068371472522089</v>
      </c>
      <c r="I12164" s="115">
        <f t="shared" si="379"/>
        <v>647.55930000000001</v>
      </c>
    </row>
    <row r="12165" spans="1:9" hidden="1">
      <c r="A12165" s="115" t="s">
        <v>31779</v>
      </c>
      <c r="B12165" s="115" t="s">
        <v>31780</v>
      </c>
      <c r="C12165" s="115" t="s">
        <v>31781</v>
      </c>
      <c r="D12165" s="115" t="s">
        <v>2038</v>
      </c>
      <c r="E12165" s="115">
        <v>441.86840000000001</v>
      </c>
      <c r="F12165" s="674">
        <v>293.83600000000001</v>
      </c>
      <c r="G12165" s="674">
        <v>295.84500000000003</v>
      </c>
      <c r="H12165" s="115">
        <f t="shared" ref="H12165:H12228" si="380">G12165/F12165</f>
        <v>1.0068371472522089</v>
      </c>
      <c r="I12165" s="115">
        <f t="shared" ref="I12165:I12228" si="381">ROUND(H12165*E12165,4)</f>
        <v>444.8895</v>
      </c>
    </row>
    <row r="12166" spans="1:9" hidden="1">
      <c r="A12166" s="115" t="s">
        <v>31782</v>
      </c>
      <c r="B12166" s="115" t="s">
        <v>31783</v>
      </c>
      <c r="C12166" s="115" t="s">
        <v>31784</v>
      </c>
      <c r="D12166" s="115" t="s">
        <v>1242</v>
      </c>
      <c r="E12166" s="115">
        <v>31.119499999999999</v>
      </c>
      <c r="F12166" s="674">
        <v>293.83600000000001</v>
      </c>
      <c r="G12166" s="674">
        <v>295.84500000000003</v>
      </c>
      <c r="H12166" s="115">
        <f t="shared" si="380"/>
        <v>1.0068371472522089</v>
      </c>
      <c r="I12166" s="115">
        <f t="shared" si="381"/>
        <v>31.3323</v>
      </c>
    </row>
    <row r="12167" spans="1:9" hidden="1">
      <c r="A12167" s="115" t="s">
        <v>31785</v>
      </c>
      <c r="B12167" s="115" t="s">
        <v>31786</v>
      </c>
      <c r="C12167" s="115" t="s">
        <v>31787</v>
      </c>
      <c r="D12167" s="115" t="s">
        <v>2038</v>
      </c>
      <c r="E12167" s="115">
        <v>1317.7457999999999</v>
      </c>
      <c r="F12167" s="674">
        <v>293.83600000000001</v>
      </c>
      <c r="G12167" s="674">
        <v>295.84500000000003</v>
      </c>
      <c r="H12167" s="115">
        <f t="shared" si="380"/>
        <v>1.0068371472522089</v>
      </c>
      <c r="I12167" s="115">
        <f t="shared" si="381"/>
        <v>1326.7554</v>
      </c>
    </row>
    <row r="12168" spans="1:9" hidden="1">
      <c r="A12168" s="115" t="s">
        <v>31788</v>
      </c>
      <c r="B12168" s="115" t="s">
        <v>31789</v>
      </c>
      <c r="C12168" s="115" t="s">
        <v>31790</v>
      </c>
      <c r="D12168" s="115" t="s">
        <v>2038</v>
      </c>
      <c r="E12168" s="115">
        <v>1257.6663000000001</v>
      </c>
      <c r="F12168" s="674">
        <v>293.83600000000001</v>
      </c>
      <c r="G12168" s="674">
        <v>295.84500000000003</v>
      </c>
      <c r="H12168" s="115">
        <f t="shared" si="380"/>
        <v>1.0068371472522089</v>
      </c>
      <c r="I12168" s="115">
        <f t="shared" si="381"/>
        <v>1266.2651000000001</v>
      </c>
    </row>
    <row r="12169" spans="1:9" hidden="1">
      <c r="A12169" s="115" t="s">
        <v>31791</v>
      </c>
      <c r="B12169" s="115" t="s">
        <v>31792</v>
      </c>
      <c r="C12169" s="115" t="s">
        <v>31793</v>
      </c>
      <c r="D12169" s="115" t="s">
        <v>2038</v>
      </c>
      <c r="E12169" s="115">
        <v>1380.8630000000001</v>
      </c>
      <c r="F12169" s="674">
        <v>293.83600000000001</v>
      </c>
      <c r="G12169" s="674">
        <v>295.84500000000003</v>
      </c>
      <c r="H12169" s="115">
        <f t="shared" si="380"/>
        <v>1.0068371472522089</v>
      </c>
      <c r="I12169" s="115">
        <f t="shared" si="381"/>
        <v>1390.3042</v>
      </c>
    </row>
    <row r="12170" spans="1:9" hidden="1">
      <c r="A12170" s="115" t="s">
        <v>31794</v>
      </c>
      <c r="B12170" s="115" t="s">
        <v>31795</v>
      </c>
      <c r="C12170" s="115" t="s">
        <v>31796</v>
      </c>
      <c r="D12170" s="115" t="s">
        <v>2038</v>
      </c>
      <c r="E12170" s="115">
        <v>1565.8267000000001</v>
      </c>
      <c r="F12170" s="674">
        <v>293.83600000000001</v>
      </c>
      <c r="G12170" s="674">
        <v>295.84500000000003</v>
      </c>
      <c r="H12170" s="115">
        <f t="shared" si="380"/>
        <v>1.0068371472522089</v>
      </c>
      <c r="I12170" s="115">
        <f t="shared" si="381"/>
        <v>1576.5325</v>
      </c>
    </row>
    <row r="12171" spans="1:9" hidden="1">
      <c r="A12171" s="115" t="s">
        <v>31797</v>
      </c>
      <c r="B12171" s="115" t="s">
        <v>31798</v>
      </c>
      <c r="C12171" s="115" t="s">
        <v>31799</v>
      </c>
      <c r="D12171" s="115" t="s">
        <v>2038</v>
      </c>
      <c r="E12171" s="115">
        <v>1175.2158999999999</v>
      </c>
      <c r="F12171" s="674">
        <v>293.83600000000001</v>
      </c>
      <c r="G12171" s="674">
        <v>295.84500000000003</v>
      </c>
      <c r="H12171" s="115">
        <f t="shared" si="380"/>
        <v>1.0068371472522089</v>
      </c>
      <c r="I12171" s="115">
        <f t="shared" si="381"/>
        <v>1183.251</v>
      </c>
    </row>
    <row r="12172" spans="1:9" hidden="1">
      <c r="A12172" s="115" t="s">
        <v>31800</v>
      </c>
      <c r="B12172" s="115" t="s">
        <v>31801</v>
      </c>
      <c r="C12172" s="115" t="s">
        <v>31802</v>
      </c>
      <c r="D12172" s="115" t="s">
        <v>2038</v>
      </c>
      <c r="E12172" s="115">
        <v>1351.4983</v>
      </c>
      <c r="F12172" s="674">
        <v>293.83600000000001</v>
      </c>
      <c r="G12172" s="674">
        <v>295.84500000000003</v>
      </c>
      <c r="H12172" s="115">
        <f t="shared" si="380"/>
        <v>1.0068371472522089</v>
      </c>
      <c r="I12172" s="115">
        <f t="shared" si="381"/>
        <v>1360.7387000000001</v>
      </c>
    </row>
    <row r="12173" spans="1:9" hidden="1">
      <c r="A12173" s="115" t="s">
        <v>31803</v>
      </c>
      <c r="B12173" s="115" t="s">
        <v>31804</v>
      </c>
      <c r="C12173" s="115" t="s">
        <v>31805</v>
      </c>
      <c r="D12173" s="115" t="s">
        <v>2038</v>
      </c>
      <c r="E12173" s="115">
        <v>1175.2158999999999</v>
      </c>
      <c r="F12173" s="674">
        <v>293.83600000000001</v>
      </c>
      <c r="G12173" s="674">
        <v>295.84500000000003</v>
      </c>
      <c r="H12173" s="115">
        <f t="shared" si="380"/>
        <v>1.0068371472522089</v>
      </c>
      <c r="I12173" s="115">
        <f t="shared" si="381"/>
        <v>1183.251</v>
      </c>
    </row>
    <row r="12174" spans="1:9" hidden="1">
      <c r="A12174" s="115" t="s">
        <v>31806</v>
      </c>
      <c r="B12174" s="115" t="s">
        <v>31807</v>
      </c>
      <c r="C12174" s="115" t="s">
        <v>31808</v>
      </c>
      <c r="D12174" s="115" t="s">
        <v>2038</v>
      </c>
      <c r="E12174" s="115">
        <v>1351.4983</v>
      </c>
      <c r="F12174" s="674">
        <v>293.83600000000001</v>
      </c>
      <c r="G12174" s="674">
        <v>295.84500000000003</v>
      </c>
      <c r="H12174" s="115">
        <f t="shared" si="380"/>
        <v>1.0068371472522089</v>
      </c>
      <c r="I12174" s="115">
        <f t="shared" si="381"/>
        <v>1360.7387000000001</v>
      </c>
    </row>
    <row r="12175" spans="1:9" hidden="1">
      <c r="A12175" s="115" t="s">
        <v>31809</v>
      </c>
      <c r="B12175" s="115" t="s">
        <v>31810</v>
      </c>
      <c r="C12175" s="115" t="s">
        <v>31811</v>
      </c>
      <c r="D12175" s="115" t="s">
        <v>1138</v>
      </c>
      <c r="E12175" s="115">
        <v>211.56489999999999</v>
      </c>
      <c r="F12175" s="674">
        <v>293.83600000000001</v>
      </c>
      <c r="G12175" s="674">
        <v>295.84500000000003</v>
      </c>
      <c r="H12175" s="115">
        <f t="shared" si="380"/>
        <v>1.0068371472522089</v>
      </c>
      <c r="I12175" s="115">
        <f t="shared" si="381"/>
        <v>213.01140000000001</v>
      </c>
    </row>
    <row r="12176" spans="1:9" hidden="1">
      <c r="A12176" s="115" t="s">
        <v>31812</v>
      </c>
      <c r="B12176" s="115" t="s">
        <v>31813</v>
      </c>
      <c r="C12176" s="115" t="s">
        <v>31814</v>
      </c>
      <c r="D12176" s="115" t="s">
        <v>1138</v>
      </c>
      <c r="E12176" s="115">
        <v>819.18910000000005</v>
      </c>
      <c r="F12176" s="674">
        <v>293.83600000000001</v>
      </c>
      <c r="G12176" s="674">
        <v>295.84500000000003</v>
      </c>
      <c r="H12176" s="115">
        <f t="shared" si="380"/>
        <v>1.0068371472522089</v>
      </c>
      <c r="I12176" s="115">
        <f t="shared" si="381"/>
        <v>824.79</v>
      </c>
    </row>
    <row r="12177" spans="1:9" hidden="1">
      <c r="A12177" s="115" t="s">
        <v>31815</v>
      </c>
      <c r="B12177" s="115" t="s">
        <v>31816</v>
      </c>
      <c r="C12177" s="115" t="s">
        <v>31817</v>
      </c>
      <c r="D12177" s="115" t="s">
        <v>2038</v>
      </c>
      <c r="E12177" s="115">
        <v>140.95169999999999</v>
      </c>
      <c r="F12177" s="674">
        <v>293.83600000000001</v>
      </c>
      <c r="G12177" s="674">
        <v>295.84500000000003</v>
      </c>
      <c r="H12177" s="115">
        <f t="shared" si="380"/>
        <v>1.0068371472522089</v>
      </c>
      <c r="I12177" s="115">
        <f t="shared" si="381"/>
        <v>141.91540000000001</v>
      </c>
    </row>
    <row r="12178" spans="1:9" hidden="1">
      <c r="A12178" s="115" t="s">
        <v>31818</v>
      </c>
      <c r="B12178" s="115" t="s">
        <v>31819</v>
      </c>
      <c r="C12178" s="115" t="s">
        <v>31820</v>
      </c>
      <c r="D12178" s="115" t="s">
        <v>2038</v>
      </c>
      <c r="E12178" s="115">
        <v>972.08069999999998</v>
      </c>
      <c r="F12178" s="674">
        <v>293.83600000000001</v>
      </c>
      <c r="G12178" s="674">
        <v>295.84500000000003</v>
      </c>
      <c r="H12178" s="115">
        <f t="shared" si="380"/>
        <v>1.0068371472522089</v>
      </c>
      <c r="I12178" s="115">
        <f t="shared" si="381"/>
        <v>978.72699999999998</v>
      </c>
    </row>
    <row r="12179" spans="1:9" hidden="1">
      <c r="A12179" s="115" t="s">
        <v>31821</v>
      </c>
      <c r="B12179" s="115" t="s">
        <v>31822</v>
      </c>
      <c r="C12179" s="115" t="s">
        <v>31823</v>
      </c>
      <c r="D12179" s="115" t="s">
        <v>2038</v>
      </c>
      <c r="E12179" s="115">
        <v>389.99270000000001</v>
      </c>
      <c r="F12179" s="674">
        <v>293.83600000000001</v>
      </c>
      <c r="G12179" s="674">
        <v>295.84500000000003</v>
      </c>
      <c r="H12179" s="115">
        <f t="shared" si="380"/>
        <v>1.0068371472522089</v>
      </c>
      <c r="I12179" s="115">
        <f t="shared" si="381"/>
        <v>392.65910000000002</v>
      </c>
    </row>
    <row r="12180" spans="1:9" hidden="1">
      <c r="A12180" s="115" t="s">
        <v>31824</v>
      </c>
      <c r="B12180" s="115" t="s">
        <v>31825</v>
      </c>
      <c r="C12180" s="115" t="s">
        <v>31826</v>
      </c>
      <c r="D12180" s="115" t="s">
        <v>2038</v>
      </c>
      <c r="E12180" s="115">
        <v>505.59199999999998</v>
      </c>
      <c r="F12180" s="674">
        <v>293.83600000000001</v>
      </c>
      <c r="G12180" s="674">
        <v>295.84500000000003</v>
      </c>
      <c r="H12180" s="115">
        <f t="shared" si="380"/>
        <v>1.0068371472522089</v>
      </c>
      <c r="I12180" s="115">
        <f t="shared" si="381"/>
        <v>509.04880000000003</v>
      </c>
    </row>
    <row r="12181" spans="1:9" hidden="1">
      <c r="A12181" s="115" t="s">
        <v>31827</v>
      </c>
      <c r="B12181" s="115" t="s">
        <v>31828</v>
      </c>
      <c r="C12181" s="115" t="s">
        <v>31829</v>
      </c>
      <c r="D12181" s="115" t="s">
        <v>2038</v>
      </c>
      <c r="E12181" s="115">
        <v>271.55900000000003</v>
      </c>
      <c r="F12181" s="674">
        <v>293.83600000000001</v>
      </c>
      <c r="G12181" s="674">
        <v>295.84500000000003</v>
      </c>
      <c r="H12181" s="115">
        <f t="shared" si="380"/>
        <v>1.0068371472522089</v>
      </c>
      <c r="I12181" s="115">
        <f t="shared" si="381"/>
        <v>273.41570000000002</v>
      </c>
    </row>
    <row r="12182" spans="1:9" hidden="1">
      <c r="A12182" s="115" t="s">
        <v>31830</v>
      </c>
      <c r="B12182" s="115" t="s">
        <v>31831</v>
      </c>
      <c r="C12182" s="115" t="s">
        <v>31832</v>
      </c>
      <c r="D12182" s="115" t="s">
        <v>2038</v>
      </c>
      <c r="E12182" s="115">
        <v>301.65199999999999</v>
      </c>
      <c r="F12182" s="674">
        <v>293.83600000000001</v>
      </c>
      <c r="G12182" s="674">
        <v>295.84500000000003</v>
      </c>
      <c r="H12182" s="115">
        <f t="shared" si="380"/>
        <v>1.0068371472522089</v>
      </c>
      <c r="I12182" s="115">
        <f t="shared" si="381"/>
        <v>303.71440000000001</v>
      </c>
    </row>
    <row r="12183" spans="1:9" hidden="1">
      <c r="A12183" s="115" t="s">
        <v>31833</v>
      </c>
      <c r="B12183" s="115" t="s">
        <v>31834</v>
      </c>
      <c r="C12183" s="115" t="s">
        <v>31835</v>
      </c>
      <c r="D12183" s="115" t="s">
        <v>2038</v>
      </c>
      <c r="E12183" s="115">
        <v>380.96199999999999</v>
      </c>
      <c r="F12183" s="674">
        <v>293.83600000000001</v>
      </c>
      <c r="G12183" s="674">
        <v>295.84500000000003</v>
      </c>
      <c r="H12183" s="115">
        <f t="shared" si="380"/>
        <v>1.0068371472522089</v>
      </c>
      <c r="I12183" s="115">
        <f t="shared" si="381"/>
        <v>383.56670000000003</v>
      </c>
    </row>
    <row r="12184" spans="1:9" hidden="1">
      <c r="A12184" s="115" t="s">
        <v>31836</v>
      </c>
      <c r="B12184" s="115" t="s">
        <v>31837</v>
      </c>
      <c r="C12184" s="115" t="s">
        <v>31838</v>
      </c>
      <c r="D12184" s="115" t="s">
        <v>2038</v>
      </c>
      <c r="E12184" s="115">
        <v>492.84269999999998</v>
      </c>
      <c r="F12184" s="674">
        <v>293.83600000000001</v>
      </c>
      <c r="G12184" s="674">
        <v>295.84500000000003</v>
      </c>
      <c r="H12184" s="115">
        <f t="shared" si="380"/>
        <v>1.0068371472522089</v>
      </c>
      <c r="I12184" s="115">
        <f t="shared" si="381"/>
        <v>496.21230000000003</v>
      </c>
    </row>
    <row r="12185" spans="1:9" hidden="1">
      <c r="A12185" s="115" t="s">
        <v>31839</v>
      </c>
      <c r="B12185" s="115" t="s">
        <v>31840</v>
      </c>
      <c r="C12185" s="115" t="s">
        <v>31841</v>
      </c>
      <c r="D12185" s="115" t="s">
        <v>1138</v>
      </c>
      <c r="E12185" s="115">
        <v>1072.0913</v>
      </c>
      <c r="F12185" s="674">
        <v>293.83600000000001</v>
      </c>
      <c r="G12185" s="674">
        <v>295.84500000000003</v>
      </c>
      <c r="H12185" s="115">
        <f t="shared" si="380"/>
        <v>1.0068371472522089</v>
      </c>
      <c r="I12185" s="115">
        <f t="shared" si="381"/>
        <v>1079.4213</v>
      </c>
    </row>
    <row r="12186" spans="1:9" hidden="1">
      <c r="A12186" s="115" t="s">
        <v>31842</v>
      </c>
      <c r="B12186" s="115" t="s">
        <v>31843</v>
      </c>
      <c r="C12186" s="115" t="s">
        <v>31844</v>
      </c>
      <c r="D12186" s="115" t="s">
        <v>1138</v>
      </c>
      <c r="E12186" s="115">
        <v>2243.1779999999999</v>
      </c>
      <c r="F12186" s="674">
        <v>293.83600000000001</v>
      </c>
      <c r="G12186" s="674">
        <v>295.84500000000003</v>
      </c>
      <c r="H12186" s="115">
        <f t="shared" si="380"/>
        <v>1.0068371472522089</v>
      </c>
      <c r="I12186" s="115">
        <f t="shared" si="381"/>
        <v>2258.5149000000001</v>
      </c>
    </row>
    <row r="12187" spans="1:9" hidden="1">
      <c r="A12187" s="115" t="s">
        <v>31845</v>
      </c>
      <c r="B12187" s="115" t="s">
        <v>31846</v>
      </c>
      <c r="C12187" s="115" t="s">
        <v>31847</v>
      </c>
      <c r="D12187" s="115" t="s">
        <v>1138</v>
      </c>
      <c r="E12187" s="115">
        <v>11425.558300000001</v>
      </c>
      <c r="F12187" s="674">
        <v>293.83600000000001</v>
      </c>
      <c r="G12187" s="674">
        <v>295.84500000000003</v>
      </c>
      <c r="H12187" s="115">
        <f t="shared" si="380"/>
        <v>1.0068371472522089</v>
      </c>
      <c r="I12187" s="115">
        <f t="shared" si="381"/>
        <v>11503.6765</v>
      </c>
    </row>
    <row r="12188" spans="1:9" hidden="1">
      <c r="A12188" s="115" t="s">
        <v>31848</v>
      </c>
      <c r="B12188" s="115" t="s">
        <v>31849</v>
      </c>
      <c r="C12188" s="115" t="s">
        <v>31850</v>
      </c>
      <c r="D12188" s="115" t="s">
        <v>2038</v>
      </c>
      <c r="E12188" s="115">
        <v>57.118099999999998</v>
      </c>
      <c r="F12188" s="674">
        <v>293.83600000000001</v>
      </c>
      <c r="G12188" s="674">
        <v>295.84500000000003</v>
      </c>
      <c r="H12188" s="115">
        <f t="shared" si="380"/>
        <v>1.0068371472522089</v>
      </c>
      <c r="I12188" s="115">
        <f t="shared" si="381"/>
        <v>57.508600000000001</v>
      </c>
    </row>
    <row r="12189" spans="1:9" hidden="1">
      <c r="A12189" s="115" t="s">
        <v>31851</v>
      </c>
      <c r="B12189" s="115" t="s">
        <v>31852</v>
      </c>
      <c r="C12189" s="115" t="s">
        <v>31853</v>
      </c>
      <c r="D12189" s="115" t="s">
        <v>2038</v>
      </c>
      <c r="E12189" s="115">
        <v>202.8561</v>
      </c>
      <c r="F12189" s="674">
        <v>293.83600000000001</v>
      </c>
      <c r="G12189" s="674">
        <v>295.84500000000003</v>
      </c>
      <c r="H12189" s="115">
        <f t="shared" si="380"/>
        <v>1.0068371472522089</v>
      </c>
      <c r="I12189" s="115">
        <f t="shared" si="381"/>
        <v>204.2431</v>
      </c>
    </row>
    <row r="12190" spans="1:9" hidden="1">
      <c r="A12190" s="115" t="s">
        <v>31854</v>
      </c>
      <c r="B12190" s="115" t="s">
        <v>31855</v>
      </c>
      <c r="C12190" s="115" t="s">
        <v>31856</v>
      </c>
      <c r="D12190" s="115" t="s">
        <v>2038</v>
      </c>
      <c r="E12190" s="115">
        <v>283.28609999999998</v>
      </c>
      <c r="F12190" s="674">
        <v>293.83600000000001</v>
      </c>
      <c r="G12190" s="674">
        <v>295.84500000000003</v>
      </c>
      <c r="H12190" s="115">
        <f t="shared" si="380"/>
        <v>1.0068371472522089</v>
      </c>
      <c r="I12190" s="115">
        <f t="shared" si="381"/>
        <v>285.22300000000001</v>
      </c>
    </row>
    <row r="12191" spans="1:9" hidden="1">
      <c r="A12191" s="115" t="s">
        <v>31857</v>
      </c>
      <c r="B12191" s="115" t="s">
        <v>31858</v>
      </c>
      <c r="C12191" s="115" t="s">
        <v>31859</v>
      </c>
      <c r="D12191" s="115" t="s">
        <v>2038</v>
      </c>
      <c r="E12191" s="115">
        <v>380.56610000000001</v>
      </c>
      <c r="F12191" s="674">
        <v>293.83600000000001</v>
      </c>
      <c r="G12191" s="674">
        <v>295.84500000000003</v>
      </c>
      <c r="H12191" s="115">
        <f t="shared" si="380"/>
        <v>1.0068371472522089</v>
      </c>
      <c r="I12191" s="115">
        <f t="shared" si="381"/>
        <v>383.16809999999998</v>
      </c>
    </row>
    <row r="12192" spans="1:9" hidden="1">
      <c r="A12192" s="115" t="s">
        <v>31860</v>
      </c>
      <c r="B12192" s="115" t="s">
        <v>31861</v>
      </c>
      <c r="C12192" s="115" t="s">
        <v>31862</v>
      </c>
      <c r="D12192" s="115" t="s">
        <v>2038</v>
      </c>
      <c r="E12192" s="115">
        <v>449.30610000000001</v>
      </c>
      <c r="F12192" s="674">
        <v>293.83600000000001</v>
      </c>
      <c r="G12192" s="674">
        <v>295.84500000000003</v>
      </c>
      <c r="H12192" s="115">
        <f t="shared" si="380"/>
        <v>1.0068371472522089</v>
      </c>
      <c r="I12192" s="115">
        <f t="shared" si="381"/>
        <v>452.37810000000002</v>
      </c>
    </row>
    <row r="12193" spans="1:9" hidden="1">
      <c r="A12193" s="115" t="s">
        <v>31863</v>
      </c>
      <c r="B12193" s="115" t="s">
        <v>31864</v>
      </c>
      <c r="C12193" s="115" t="s">
        <v>31865</v>
      </c>
      <c r="D12193" s="115" t="s">
        <v>1138</v>
      </c>
      <c r="E12193" s="115">
        <v>770.68759999999997</v>
      </c>
      <c r="F12193" s="674">
        <v>293.83600000000001</v>
      </c>
      <c r="G12193" s="674">
        <v>295.84500000000003</v>
      </c>
      <c r="H12193" s="115">
        <f t="shared" si="380"/>
        <v>1.0068371472522089</v>
      </c>
      <c r="I12193" s="115">
        <f t="shared" si="381"/>
        <v>775.95690000000002</v>
      </c>
    </row>
    <row r="12194" spans="1:9" hidden="1">
      <c r="A12194" s="115" t="s">
        <v>31866</v>
      </c>
      <c r="B12194" s="115" t="s">
        <v>31867</v>
      </c>
      <c r="C12194" s="115" t="s">
        <v>31868</v>
      </c>
      <c r="D12194" s="115" t="s">
        <v>1138</v>
      </c>
      <c r="E12194" s="115">
        <v>733.89959999999996</v>
      </c>
      <c r="F12194" s="674">
        <v>293.83600000000001</v>
      </c>
      <c r="G12194" s="674">
        <v>295.84500000000003</v>
      </c>
      <c r="H12194" s="115">
        <f t="shared" si="380"/>
        <v>1.0068371472522089</v>
      </c>
      <c r="I12194" s="115">
        <f t="shared" si="381"/>
        <v>738.91740000000004</v>
      </c>
    </row>
    <row r="12195" spans="1:9" hidden="1">
      <c r="A12195" s="115" t="s">
        <v>31869</v>
      </c>
      <c r="B12195" s="115" t="s">
        <v>31870</v>
      </c>
      <c r="C12195" s="115" t="s">
        <v>31871</v>
      </c>
      <c r="D12195" s="115" t="s">
        <v>1138</v>
      </c>
      <c r="E12195" s="115">
        <v>1553.2842000000001</v>
      </c>
      <c r="F12195" s="674">
        <v>293.83600000000001</v>
      </c>
      <c r="G12195" s="674">
        <v>295.84500000000003</v>
      </c>
      <c r="H12195" s="115">
        <f t="shared" si="380"/>
        <v>1.0068371472522089</v>
      </c>
      <c r="I12195" s="115">
        <f t="shared" si="381"/>
        <v>1563.9041999999999</v>
      </c>
    </row>
    <row r="12196" spans="1:9" hidden="1">
      <c r="A12196" s="115" t="s">
        <v>31872</v>
      </c>
      <c r="B12196" s="115" t="s">
        <v>31873</v>
      </c>
      <c r="C12196" s="115" t="s">
        <v>31874</v>
      </c>
      <c r="D12196" s="115" t="s">
        <v>1138</v>
      </c>
      <c r="E12196" s="115">
        <v>1548.5262</v>
      </c>
      <c r="F12196" s="674">
        <v>293.83600000000001</v>
      </c>
      <c r="G12196" s="674">
        <v>295.84500000000003</v>
      </c>
      <c r="H12196" s="115">
        <f t="shared" si="380"/>
        <v>1.0068371472522089</v>
      </c>
      <c r="I12196" s="115">
        <f t="shared" si="381"/>
        <v>1559.1137000000001</v>
      </c>
    </row>
    <row r="12197" spans="1:9" hidden="1">
      <c r="A12197" s="115" t="s">
        <v>31875</v>
      </c>
      <c r="B12197" s="115" t="s">
        <v>31876</v>
      </c>
      <c r="C12197" s="115" t="s">
        <v>31877</v>
      </c>
      <c r="D12197" s="115" t="s">
        <v>1138</v>
      </c>
      <c r="E12197" s="115">
        <v>3081.4985000000001</v>
      </c>
      <c r="F12197" s="674">
        <v>293.83600000000001</v>
      </c>
      <c r="G12197" s="674">
        <v>295.84500000000003</v>
      </c>
      <c r="H12197" s="115">
        <f t="shared" si="380"/>
        <v>1.0068371472522089</v>
      </c>
      <c r="I12197" s="115">
        <f t="shared" si="381"/>
        <v>3102.5672</v>
      </c>
    </row>
    <row r="12198" spans="1:9" hidden="1">
      <c r="A12198" s="115" t="s">
        <v>31878</v>
      </c>
      <c r="B12198" s="115" t="s">
        <v>31879</v>
      </c>
      <c r="C12198" s="115" t="s">
        <v>31880</v>
      </c>
      <c r="D12198" s="115" t="s">
        <v>1138</v>
      </c>
      <c r="E12198" s="115">
        <v>1110.7863</v>
      </c>
      <c r="F12198" s="674">
        <v>293.83600000000001</v>
      </c>
      <c r="G12198" s="674">
        <v>295.84500000000003</v>
      </c>
      <c r="H12198" s="115">
        <f t="shared" si="380"/>
        <v>1.0068371472522089</v>
      </c>
      <c r="I12198" s="115">
        <f t="shared" si="381"/>
        <v>1118.3809000000001</v>
      </c>
    </row>
    <row r="12199" spans="1:9" hidden="1">
      <c r="A12199" s="115" t="s">
        <v>31881</v>
      </c>
      <c r="B12199" s="115" t="s">
        <v>31882</v>
      </c>
      <c r="C12199" s="115" t="s">
        <v>31883</v>
      </c>
      <c r="D12199" s="115" t="s">
        <v>1138</v>
      </c>
      <c r="E12199" s="115">
        <v>1134.6066000000001</v>
      </c>
      <c r="F12199" s="674">
        <v>293.83600000000001</v>
      </c>
      <c r="G12199" s="674">
        <v>295.84500000000003</v>
      </c>
      <c r="H12199" s="115">
        <f t="shared" si="380"/>
        <v>1.0068371472522089</v>
      </c>
      <c r="I12199" s="115">
        <f t="shared" si="381"/>
        <v>1142.3641</v>
      </c>
    </row>
    <row r="12200" spans="1:9" hidden="1">
      <c r="A12200" s="115" t="s">
        <v>31884</v>
      </c>
      <c r="B12200" s="115" t="s">
        <v>31885</v>
      </c>
      <c r="C12200" s="115" t="s">
        <v>31886</v>
      </c>
      <c r="D12200" s="115" t="s">
        <v>1138</v>
      </c>
      <c r="E12200" s="115">
        <v>1183.9671000000001</v>
      </c>
      <c r="F12200" s="674">
        <v>293.83600000000001</v>
      </c>
      <c r="G12200" s="674">
        <v>295.84500000000003</v>
      </c>
      <c r="H12200" s="115">
        <f t="shared" si="380"/>
        <v>1.0068371472522089</v>
      </c>
      <c r="I12200" s="115">
        <f t="shared" si="381"/>
        <v>1192.0621000000001</v>
      </c>
    </row>
    <row r="12201" spans="1:9" hidden="1">
      <c r="A12201" s="115" t="s">
        <v>31887</v>
      </c>
      <c r="B12201" s="115" t="s">
        <v>31888</v>
      </c>
      <c r="C12201" s="115" t="s">
        <v>31889</v>
      </c>
      <c r="D12201" s="115" t="s">
        <v>1138</v>
      </c>
      <c r="E12201" s="115">
        <v>753.57399999999996</v>
      </c>
      <c r="F12201" s="674">
        <v>293.83600000000001</v>
      </c>
      <c r="G12201" s="674">
        <v>295.84500000000003</v>
      </c>
      <c r="H12201" s="115">
        <f t="shared" si="380"/>
        <v>1.0068371472522089</v>
      </c>
      <c r="I12201" s="115">
        <f t="shared" si="381"/>
        <v>758.72630000000004</v>
      </c>
    </row>
    <row r="12202" spans="1:9" hidden="1">
      <c r="A12202" s="115" t="s">
        <v>31890</v>
      </c>
      <c r="B12202" s="115" t="s">
        <v>31891</v>
      </c>
      <c r="C12202" s="115" t="s">
        <v>31892</v>
      </c>
      <c r="D12202" s="115" t="s">
        <v>1138</v>
      </c>
      <c r="E12202" s="115">
        <v>1203.1787999999999</v>
      </c>
      <c r="F12202" s="674">
        <v>293.83600000000001</v>
      </c>
      <c r="G12202" s="674">
        <v>295.84500000000003</v>
      </c>
      <c r="H12202" s="115">
        <f t="shared" si="380"/>
        <v>1.0068371472522089</v>
      </c>
      <c r="I12202" s="115">
        <f t="shared" si="381"/>
        <v>1211.4050999999999</v>
      </c>
    </row>
    <row r="12203" spans="1:9" hidden="1">
      <c r="A12203" s="115" t="s">
        <v>31893</v>
      </c>
      <c r="B12203" s="115" t="s">
        <v>31894</v>
      </c>
      <c r="C12203" s="115" t="s">
        <v>31895</v>
      </c>
      <c r="D12203" s="115" t="s">
        <v>1138</v>
      </c>
      <c r="E12203" s="115">
        <v>1855.4177999999999</v>
      </c>
      <c r="F12203" s="674">
        <v>293.83600000000001</v>
      </c>
      <c r="G12203" s="674">
        <v>295.84500000000003</v>
      </c>
      <c r="H12203" s="115">
        <f t="shared" si="380"/>
        <v>1.0068371472522089</v>
      </c>
      <c r="I12203" s="115">
        <f t="shared" si="381"/>
        <v>1868.1035999999999</v>
      </c>
    </row>
    <row r="12204" spans="1:9" hidden="1">
      <c r="A12204" s="115" t="s">
        <v>31896</v>
      </c>
      <c r="B12204" s="115" t="s">
        <v>31897</v>
      </c>
      <c r="C12204" s="115" t="s">
        <v>31898</v>
      </c>
      <c r="D12204" s="115" t="s">
        <v>1138</v>
      </c>
      <c r="E12204" s="115">
        <v>1701.8516</v>
      </c>
      <c r="F12204" s="674">
        <v>293.83600000000001</v>
      </c>
      <c r="G12204" s="674">
        <v>295.84500000000003</v>
      </c>
      <c r="H12204" s="115">
        <f t="shared" si="380"/>
        <v>1.0068371472522089</v>
      </c>
      <c r="I12204" s="115">
        <f t="shared" si="381"/>
        <v>1713.4874</v>
      </c>
    </row>
    <row r="12205" spans="1:9" hidden="1">
      <c r="A12205" s="115" t="s">
        <v>31899</v>
      </c>
      <c r="B12205" s="115" t="s">
        <v>31900</v>
      </c>
      <c r="C12205" s="115" t="s">
        <v>31901</v>
      </c>
      <c r="D12205" s="115" t="s">
        <v>1242</v>
      </c>
      <c r="E12205" s="115">
        <v>216.51050000000001</v>
      </c>
      <c r="F12205" s="674">
        <v>293.83600000000001</v>
      </c>
      <c r="G12205" s="674">
        <v>295.84500000000003</v>
      </c>
      <c r="H12205" s="115">
        <f t="shared" si="380"/>
        <v>1.0068371472522089</v>
      </c>
      <c r="I12205" s="115">
        <f t="shared" si="381"/>
        <v>217.99080000000001</v>
      </c>
    </row>
    <row r="12206" spans="1:9" hidden="1">
      <c r="A12206" s="115" t="s">
        <v>31902</v>
      </c>
      <c r="B12206" s="115" t="s">
        <v>31903</v>
      </c>
      <c r="C12206" s="115" t="s">
        <v>31904</v>
      </c>
      <c r="D12206" s="115" t="s">
        <v>1242</v>
      </c>
      <c r="E12206" s="115">
        <v>106.13720000000001</v>
      </c>
      <c r="F12206" s="674">
        <v>293.83600000000001</v>
      </c>
      <c r="G12206" s="674">
        <v>295.84500000000003</v>
      </c>
      <c r="H12206" s="115">
        <f t="shared" si="380"/>
        <v>1.0068371472522089</v>
      </c>
      <c r="I12206" s="115">
        <f t="shared" si="381"/>
        <v>106.8629</v>
      </c>
    </row>
    <row r="12207" spans="1:9" hidden="1">
      <c r="A12207" s="115" t="s">
        <v>31905</v>
      </c>
      <c r="B12207" s="115" t="s">
        <v>31906</v>
      </c>
      <c r="C12207" s="115" t="s">
        <v>31907</v>
      </c>
      <c r="D12207" s="115" t="s">
        <v>2038</v>
      </c>
      <c r="E12207" s="115">
        <v>2642.2311</v>
      </c>
      <c r="F12207" s="674">
        <v>293.83600000000001</v>
      </c>
      <c r="G12207" s="674">
        <v>295.84500000000003</v>
      </c>
      <c r="H12207" s="115">
        <f t="shared" si="380"/>
        <v>1.0068371472522089</v>
      </c>
      <c r="I12207" s="115">
        <f t="shared" si="381"/>
        <v>2660.2964000000002</v>
      </c>
    </row>
    <row r="12208" spans="1:9" hidden="1">
      <c r="A12208" s="115" t="s">
        <v>31908</v>
      </c>
      <c r="B12208" s="115" t="s">
        <v>31909</v>
      </c>
      <c r="C12208" s="115" t="s">
        <v>31910</v>
      </c>
      <c r="D12208" s="115" t="s">
        <v>2038</v>
      </c>
      <c r="E12208" s="115">
        <v>622.73820000000001</v>
      </c>
      <c r="F12208" s="674">
        <v>293.83600000000001</v>
      </c>
      <c r="G12208" s="674">
        <v>295.84500000000003</v>
      </c>
      <c r="H12208" s="115">
        <f t="shared" si="380"/>
        <v>1.0068371472522089</v>
      </c>
      <c r="I12208" s="115">
        <f t="shared" si="381"/>
        <v>626.99599999999998</v>
      </c>
    </row>
    <row r="12209" spans="1:9" hidden="1">
      <c r="A12209" s="115" t="s">
        <v>31911</v>
      </c>
      <c r="B12209" s="115" t="s">
        <v>31912</v>
      </c>
      <c r="C12209" s="115" t="s">
        <v>31913</v>
      </c>
      <c r="D12209" s="115" t="s">
        <v>1242</v>
      </c>
      <c r="E12209" s="115">
        <v>17.149999999999999</v>
      </c>
      <c r="F12209" s="674">
        <v>293.83600000000001</v>
      </c>
      <c r="G12209" s="674">
        <v>295.84500000000003</v>
      </c>
      <c r="H12209" s="115">
        <f t="shared" si="380"/>
        <v>1.0068371472522089</v>
      </c>
      <c r="I12209" s="115">
        <f t="shared" si="381"/>
        <v>17.267299999999999</v>
      </c>
    </row>
    <row r="12210" spans="1:9" hidden="1">
      <c r="A12210" s="115" t="s">
        <v>31914</v>
      </c>
      <c r="B12210" s="115" t="s">
        <v>31915</v>
      </c>
      <c r="C12210" s="115" t="s">
        <v>31916</v>
      </c>
      <c r="D12210" s="115" t="s">
        <v>1242</v>
      </c>
      <c r="E12210" s="115">
        <v>28.38</v>
      </c>
      <c r="F12210" s="674">
        <v>293.83600000000001</v>
      </c>
      <c r="G12210" s="674">
        <v>295.84500000000003</v>
      </c>
      <c r="H12210" s="115">
        <f t="shared" si="380"/>
        <v>1.0068371472522089</v>
      </c>
      <c r="I12210" s="115">
        <f t="shared" si="381"/>
        <v>28.574000000000002</v>
      </c>
    </row>
    <row r="12211" spans="1:9" hidden="1">
      <c r="A12211" s="115" t="s">
        <v>31917</v>
      </c>
      <c r="B12211" s="115" t="s">
        <v>31918</v>
      </c>
      <c r="C12211" s="115" t="s">
        <v>31919</v>
      </c>
      <c r="D12211" s="115" t="s">
        <v>1242</v>
      </c>
      <c r="E12211" s="115">
        <v>89.26</v>
      </c>
      <c r="F12211" s="674">
        <v>293.83600000000001</v>
      </c>
      <c r="G12211" s="674">
        <v>295.84500000000003</v>
      </c>
      <c r="H12211" s="115">
        <f t="shared" si="380"/>
        <v>1.0068371472522089</v>
      </c>
      <c r="I12211" s="115">
        <f t="shared" si="381"/>
        <v>89.8703</v>
      </c>
    </row>
    <row r="12212" spans="1:9" hidden="1">
      <c r="A12212" s="115" t="s">
        <v>31920</v>
      </c>
      <c r="B12212" s="115" t="s">
        <v>31921</v>
      </c>
      <c r="C12212" s="115" t="s">
        <v>31922</v>
      </c>
      <c r="D12212" s="115" t="s">
        <v>1138</v>
      </c>
      <c r="E12212" s="115">
        <v>106.17</v>
      </c>
      <c r="F12212" s="674">
        <v>293.83600000000001</v>
      </c>
      <c r="G12212" s="674">
        <v>295.84500000000003</v>
      </c>
      <c r="H12212" s="115">
        <f t="shared" si="380"/>
        <v>1.0068371472522089</v>
      </c>
      <c r="I12212" s="115">
        <f t="shared" si="381"/>
        <v>106.8959</v>
      </c>
    </row>
    <row r="12213" spans="1:9" hidden="1">
      <c r="A12213" s="115" t="s">
        <v>31923</v>
      </c>
      <c r="B12213" s="115" t="s">
        <v>31924</v>
      </c>
      <c r="C12213" s="115" t="s">
        <v>31925</v>
      </c>
      <c r="D12213" s="115" t="s">
        <v>1138</v>
      </c>
      <c r="E12213" s="115">
        <v>95.68</v>
      </c>
      <c r="F12213" s="674">
        <v>293.83600000000001</v>
      </c>
      <c r="G12213" s="674">
        <v>295.84500000000003</v>
      </c>
      <c r="H12213" s="115">
        <f t="shared" si="380"/>
        <v>1.0068371472522089</v>
      </c>
      <c r="I12213" s="115">
        <f t="shared" si="381"/>
        <v>96.334199999999996</v>
      </c>
    </row>
    <row r="12214" spans="1:9" hidden="1">
      <c r="A12214" s="115" t="s">
        <v>31926</v>
      </c>
      <c r="B12214" s="115" t="s">
        <v>31927</v>
      </c>
      <c r="C12214" s="115" t="s">
        <v>31928</v>
      </c>
      <c r="D12214" s="115" t="s">
        <v>1138</v>
      </c>
      <c r="E12214" s="115">
        <v>16</v>
      </c>
      <c r="F12214" s="674">
        <v>293.83600000000001</v>
      </c>
      <c r="G12214" s="674">
        <v>295.84500000000003</v>
      </c>
      <c r="H12214" s="115">
        <f t="shared" si="380"/>
        <v>1.0068371472522089</v>
      </c>
      <c r="I12214" s="115">
        <f t="shared" si="381"/>
        <v>16.109400000000001</v>
      </c>
    </row>
    <row r="12215" spans="1:9" hidden="1">
      <c r="A12215" s="115" t="s">
        <v>31929</v>
      </c>
      <c r="B12215" s="115" t="s">
        <v>31930</v>
      </c>
      <c r="C12215" s="115" t="s">
        <v>31931</v>
      </c>
      <c r="D12215" s="115" t="s">
        <v>2038</v>
      </c>
      <c r="E12215" s="115">
        <v>2411.0012000000002</v>
      </c>
      <c r="F12215" s="674">
        <v>293.83600000000001</v>
      </c>
      <c r="G12215" s="674">
        <v>295.84500000000003</v>
      </c>
      <c r="H12215" s="115">
        <f t="shared" si="380"/>
        <v>1.0068371472522089</v>
      </c>
      <c r="I12215" s="115">
        <f t="shared" si="381"/>
        <v>2427.4856</v>
      </c>
    </row>
    <row r="12216" spans="1:9" hidden="1">
      <c r="A12216" s="115" t="s">
        <v>31932</v>
      </c>
      <c r="B12216" s="115" t="s">
        <v>31933</v>
      </c>
      <c r="C12216" s="115" t="s">
        <v>31934</v>
      </c>
      <c r="D12216" s="115" t="s">
        <v>2038</v>
      </c>
      <c r="E12216" s="115">
        <v>2199.8211999999999</v>
      </c>
      <c r="F12216" s="674">
        <v>293.83600000000001</v>
      </c>
      <c r="G12216" s="674">
        <v>295.84500000000003</v>
      </c>
      <c r="H12216" s="115">
        <f t="shared" si="380"/>
        <v>1.0068371472522089</v>
      </c>
      <c r="I12216" s="115">
        <f t="shared" si="381"/>
        <v>2214.8616999999999</v>
      </c>
    </row>
    <row r="12217" spans="1:9" hidden="1">
      <c r="A12217" s="115" t="s">
        <v>31935</v>
      </c>
      <c r="B12217" s="115" t="s">
        <v>31936</v>
      </c>
      <c r="C12217" s="115" t="s">
        <v>31937</v>
      </c>
      <c r="D12217" s="115" t="s">
        <v>1138</v>
      </c>
      <c r="E12217" s="115">
        <v>907.04129999999998</v>
      </c>
      <c r="F12217" s="674">
        <v>293.83600000000001</v>
      </c>
      <c r="G12217" s="674">
        <v>295.84500000000003</v>
      </c>
      <c r="H12217" s="115">
        <f t="shared" si="380"/>
        <v>1.0068371472522089</v>
      </c>
      <c r="I12217" s="115">
        <f t="shared" si="381"/>
        <v>913.24289999999996</v>
      </c>
    </row>
    <row r="12218" spans="1:9" hidden="1">
      <c r="A12218" s="115" t="s">
        <v>31938</v>
      </c>
      <c r="B12218" s="115" t="s">
        <v>31939</v>
      </c>
      <c r="C12218" s="115" t="s">
        <v>31940</v>
      </c>
      <c r="D12218" s="115" t="s">
        <v>1138</v>
      </c>
      <c r="E12218" s="115">
        <v>1415.5107</v>
      </c>
      <c r="F12218" s="674">
        <v>293.83600000000001</v>
      </c>
      <c r="G12218" s="674">
        <v>295.84500000000003</v>
      </c>
      <c r="H12218" s="115">
        <f t="shared" si="380"/>
        <v>1.0068371472522089</v>
      </c>
      <c r="I12218" s="115">
        <f t="shared" si="381"/>
        <v>1425.1887999999999</v>
      </c>
    </row>
    <row r="12219" spans="1:9" hidden="1">
      <c r="A12219" s="115" t="s">
        <v>31941</v>
      </c>
      <c r="B12219" s="115" t="s">
        <v>31942</v>
      </c>
      <c r="C12219" s="115" t="s">
        <v>31943</v>
      </c>
      <c r="D12219" s="115" t="s">
        <v>1138</v>
      </c>
      <c r="E12219" s="115">
        <v>1417.1606999999999</v>
      </c>
      <c r="F12219" s="674">
        <v>293.83600000000001</v>
      </c>
      <c r="G12219" s="674">
        <v>295.84500000000003</v>
      </c>
      <c r="H12219" s="115">
        <f t="shared" si="380"/>
        <v>1.0068371472522089</v>
      </c>
      <c r="I12219" s="115">
        <f t="shared" si="381"/>
        <v>1426.85</v>
      </c>
    </row>
    <row r="12220" spans="1:9" hidden="1">
      <c r="A12220" s="115" t="s">
        <v>31944</v>
      </c>
      <c r="B12220" s="115" t="s">
        <v>31945</v>
      </c>
      <c r="C12220" s="115" t="s">
        <v>31946</v>
      </c>
      <c r="D12220" s="115" t="s">
        <v>2038</v>
      </c>
      <c r="E12220" s="115">
        <v>532.17139999999995</v>
      </c>
      <c r="F12220" s="674">
        <v>293.83600000000001</v>
      </c>
      <c r="G12220" s="674">
        <v>295.84500000000003</v>
      </c>
      <c r="H12220" s="115">
        <f t="shared" si="380"/>
        <v>1.0068371472522089</v>
      </c>
      <c r="I12220" s="115">
        <f t="shared" si="381"/>
        <v>535.80989999999997</v>
      </c>
    </row>
    <row r="12221" spans="1:9" hidden="1">
      <c r="A12221" s="115" t="s">
        <v>31947</v>
      </c>
      <c r="B12221" s="115" t="s">
        <v>31948</v>
      </c>
      <c r="C12221" s="115" t="s">
        <v>31949</v>
      </c>
      <c r="D12221" s="115" t="s">
        <v>1242</v>
      </c>
      <c r="E12221" s="115">
        <v>63.21</v>
      </c>
      <c r="F12221" s="674">
        <v>293.83600000000001</v>
      </c>
      <c r="G12221" s="674">
        <v>295.84500000000003</v>
      </c>
      <c r="H12221" s="115">
        <f t="shared" si="380"/>
        <v>1.0068371472522089</v>
      </c>
      <c r="I12221" s="115">
        <f t="shared" si="381"/>
        <v>63.642200000000003</v>
      </c>
    </row>
    <row r="12222" spans="1:9" hidden="1">
      <c r="A12222" s="115" t="s">
        <v>31950</v>
      </c>
      <c r="B12222" s="115" t="s">
        <v>31951</v>
      </c>
      <c r="C12222" s="115" t="s">
        <v>31952</v>
      </c>
      <c r="D12222" s="115" t="s">
        <v>1138</v>
      </c>
      <c r="E12222" s="115">
        <v>1203.0780999999999</v>
      </c>
      <c r="F12222" s="674">
        <v>293.83600000000001</v>
      </c>
      <c r="G12222" s="674">
        <v>295.84500000000003</v>
      </c>
      <c r="H12222" s="115">
        <f t="shared" si="380"/>
        <v>1.0068371472522089</v>
      </c>
      <c r="I12222" s="115">
        <f t="shared" si="381"/>
        <v>1211.3036999999999</v>
      </c>
    </row>
    <row r="12223" spans="1:9" hidden="1">
      <c r="A12223" s="115" t="s">
        <v>31953</v>
      </c>
      <c r="B12223" s="115" t="s">
        <v>31954</v>
      </c>
      <c r="C12223" s="115" t="s">
        <v>31955</v>
      </c>
      <c r="D12223" s="115" t="s">
        <v>1138</v>
      </c>
      <c r="E12223" s="115">
        <v>1212.4540999999999</v>
      </c>
      <c r="F12223" s="674">
        <v>293.83600000000001</v>
      </c>
      <c r="G12223" s="674">
        <v>295.84500000000003</v>
      </c>
      <c r="H12223" s="115">
        <f t="shared" si="380"/>
        <v>1.0068371472522089</v>
      </c>
      <c r="I12223" s="115">
        <f t="shared" si="381"/>
        <v>1220.7438</v>
      </c>
    </row>
    <row r="12224" spans="1:9" hidden="1">
      <c r="A12224" s="115" t="s">
        <v>31956</v>
      </c>
      <c r="B12224" s="115" t="s">
        <v>31957</v>
      </c>
      <c r="C12224" s="115" t="s">
        <v>31958</v>
      </c>
      <c r="D12224" s="115" t="s">
        <v>1138</v>
      </c>
      <c r="E12224" s="115">
        <v>1421.8625</v>
      </c>
      <c r="F12224" s="674">
        <v>293.83600000000001</v>
      </c>
      <c r="G12224" s="674">
        <v>295.84500000000003</v>
      </c>
      <c r="H12224" s="115">
        <f t="shared" si="380"/>
        <v>1.0068371472522089</v>
      </c>
      <c r="I12224" s="115">
        <f t="shared" si="381"/>
        <v>1431.5840000000001</v>
      </c>
    </row>
    <row r="12225" spans="1:9" hidden="1">
      <c r="A12225" s="115" t="s">
        <v>31959</v>
      </c>
      <c r="B12225" s="115" t="s">
        <v>31960</v>
      </c>
      <c r="C12225" s="115" t="s">
        <v>31961</v>
      </c>
      <c r="D12225" s="115" t="s">
        <v>1138</v>
      </c>
      <c r="E12225" s="115">
        <v>1065.8895</v>
      </c>
      <c r="F12225" s="674">
        <v>293.83600000000001</v>
      </c>
      <c r="G12225" s="674">
        <v>295.84500000000003</v>
      </c>
      <c r="H12225" s="115">
        <f t="shared" si="380"/>
        <v>1.0068371472522089</v>
      </c>
      <c r="I12225" s="115">
        <f t="shared" si="381"/>
        <v>1073.1771000000001</v>
      </c>
    </row>
    <row r="12226" spans="1:9" hidden="1">
      <c r="A12226" s="115" t="s">
        <v>31962</v>
      </c>
      <c r="B12226" s="115" t="s">
        <v>31963</v>
      </c>
      <c r="C12226" s="115" t="s">
        <v>31964</v>
      </c>
      <c r="D12226" s="115" t="s">
        <v>1138</v>
      </c>
      <c r="E12226" s="115">
        <v>522.69460000000004</v>
      </c>
      <c r="F12226" s="674">
        <v>293.83600000000001</v>
      </c>
      <c r="G12226" s="674">
        <v>295.84500000000003</v>
      </c>
      <c r="H12226" s="115">
        <f t="shared" si="380"/>
        <v>1.0068371472522089</v>
      </c>
      <c r="I12226" s="115">
        <f t="shared" si="381"/>
        <v>526.26829999999995</v>
      </c>
    </row>
    <row r="12227" spans="1:9" hidden="1">
      <c r="A12227" s="115" t="s">
        <v>31965</v>
      </c>
      <c r="B12227" s="115" t="s">
        <v>31966</v>
      </c>
      <c r="C12227" s="115" t="s">
        <v>31967</v>
      </c>
      <c r="D12227" s="115" t="s">
        <v>1138</v>
      </c>
      <c r="E12227" s="115">
        <v>1814.5909999999999</v>
      </c>
      <c r="F12227" s="674">
        <v>293.83600000000001</v>
      </c>
      <c r="G12227" s="674">
        <v>295.84500000000003</v>
      </c>
      <c r="H12227" s="115">
        <f t="shared" si="380"/>
        <v>1.0068371472522089</v>
      </c>
      <c r="I12227" s="115">
        <f t="shared" si="381"/>
        <v>1826.9975999999999</v>
      </c>
    </row>
    <row r="12228" spans="1:9" hidden="1">
      <c r="A12228" s="115" t="s">
        <v>31968</v>
      </c>
      <c r="B12228" s="115" t="s">
        <v>31969</v>
      </c>
      <c r="C12228" s="115" t="s">
        <v>31970</v>
      </c>
      <c r="D12228" s="115" t="s">
        <v>2038</v>
      </c>
      <c r="E12228" s="115">
        <v>19.8431</v>
      </c>
      <c r="F12228" s="674">
        <v>293.83600000000001</v>
      </c>
      <c r="G12228" s="674">
        <v>295.84500000000003</v>
      </c>
      <c r="H12228" s="115">
        <f t="shared" si="380"/>
        <v>1.0068371472522089</v>
      </c>
      <c r="I12228" s="115">
        <f t="shared" si="381"/>
        <v>19.9788</v>
      </c>
    </row>
    <row r="12229" spans="1:9" hidden="1">
      <c r="A12229" s="115" t="s">
        <v>31971</v>
      </c>
      <c r="B12229" s="115" t="s">
        <v>31972</v>
      </c>
      <c r="C12229" s="115" t="s">
        <v>31973</v>
      </c>
      <c r="D12229" s="115" t="s">
        <v>1138</v>
      </c>
      <c r="E12229" s="115">
        <v>426.89229999999998</v>
      </c>
      <c r="F12229" s="674">
        <v>293.83600000000001</v>
      </c>
      <c r="G12229" s="674">
        <v>295.84500000000003</v>
      </c>
      <c r="H12229" s="115">
        <f t="shared" ref="H12229:H12292" si="382">G12229/F12229</f>
        <v>1.0068371472522089</v>
      </c>
      <c r="I12229" s="115">
        <f t="shared" ref="I12229:I12292" si="383">ROUND(H12229*E12229,4)</f>
        <v>429.81099999999998</v>
      </c>
    </row>
    <row r="12230" spans="1:9" hidden="1">
      <c r="A12230" s="115" t="s">
        <v>31974</v>
      </c>
      <c r="B12230" s="115" t="s">
        <v>31975</v>
      </c>
      <c r="C12230" s="115" t="s">
        <v>31976</v>
      </c>
      <c r="D12230" s="115" t="s">
        <v>1138</v>
      </c>
      <c r="E12230" s="115">
        <v>904.67970000000003</v>
      </c>
      <c r="F12230" s="674">
        <v>293.83600000000001</v>
      </c>
      <c r="G12230" s="674">
        <v>295.84500000000003</v>
      </c>
      <c r="H12230" s="115">
        <f t="shared" si="382"/>
        <v>1.0068371472522089</v>
      </c>
      <c r="I12230" s="115">
        <f t="shared" si="383"/>
        <v>910.86509999999998</v>
      </c>
    </row>
    <row r="12231" spans="1:9" hidden="1">
      <c r="A12231" s="115" t="s">
        <v>31977</v>
      </c>
      <c r="B12231" s="115" t="s">
        <v>31978</v>
      </c>
      <c r="C12231" s="115" t="s">
        <v>31979</v>
      </c>
      <c r="D12231" s="115" t="s">
        <v>2038</v>
      </c>
      <c r="E12231" s="115">
        <v>152.28399999999999</v>
      </c>
      <c r="F12231" s="674">
        <v>293.83600000000001</v>
      </c>
      <c r="G12231" s="674">
        <v>295.84500000000003</v>
      </c>
      <c r="H12231" s="115">
        <f t="shared" si="382"/>
        <v>1.0068371472522089</v>
      </c>
      <c r="I12231" s="115">
        <f t="shared" si="383"/>
        <v>153.3252</v>
      </c>
    </row>
    <row r="12232" spans="1:9" hidden="1">
      <c r="A12232" s="115" t="s">
        <v>31980</v>
      </c>
      <c r="B12232" s="115" t="s">
        <v>31981</v>
      </c>
      <c r="C12232" s="115" t="s">
        <v>31982</v>
      </c>
      <c r="D12232" s="115" t="s">
        <v>2038</v>
      </c>
      <c r="E12232" s="115">
        <v>188.7775</v>
      </c>
      <c r="F12232" s="674">
        <v>293.83600000000001</v>
      </c>
      <c r="G12232" s="674">
        <v>295.84500000000003</v>
      </c>
      <c r="H12232" s="115">
        <f t="shared" si="382"/>
        <v>1.0068371472522089</v>
      </c>
      <c r="I12232" s="115">
        <f t="shared" si="383"/>
        <v>190.06819999999999</v>
      </c>
    </row>
    <row r="12233" spans="1:9" hidden="1">
      <c r="A12233" s="115" t="s">
        <v>31983</v>
      </c>
      <c r="B12233" s="115" t="s">
        <v>31984</v>
      </c>
      <c r="C12233" s="115" t="s">
        <v>31985</v>
      </c>
      <c r="D12233" s="115" t="s">
        <v>2038</v>
      </c>
      <c r="E12233" s="115">
        <v>198.0171</v>
      </c>
      <c r="F12233" s="674">
        <v>293.83600000000001</v>
      </c>
      <c r="G12233" s="674">
        <v>295.84500000000003</v>
      </c>
      <c r="H12233" s="115">
        <f t="shared" si="382"/>
        <v>1.0068371472522089</v>
      </c>
      <c r="I12233" s="115">
        <f t="shared" si="383"/>
        <v>199.37100000000001</v>
      </c>
    </row>
    <row r="12234" spans="1:9" hidden="1">
      <c r="A12234" s="115" t="s">
        <v>31986</v>
      </c>
      <c r="B12234" s="115" t="s">
        <v>31987</v>
      </c>
      <c r="C12234" s="115" t="s">
        <v>31988</v>
      </c>
      <c r="D12234" s="115" t="s">
        <v>1242</v>
      </c>
      <c r="E12234" s="115">
        <v>33.829700000000003</v>
      </c>
      <c r="F12234" s="674">
        <v>293.83600000000001</v>
      </c>
      <c r="G12234" s="674">
        <v>295.84500000000003</v>
      </c>
      <c r="H12234" s="115">
        <f t="shared" si="382"/>
        <v>1.0068371472522089</v>
      </c>
      <c r="I12234" s="115">
        <f t="shared" si="383"/>
        <v>34.061</v>
      </c>
    </row>
    <row r="12235" spans="1:9" hidden="1">
      <c r="A12235" s="115" t="s">
        <v>31989</v>
      </c>
      <c r="B12235" s="115" t="s">
        <v>31990</v>
      </c>
      <c r="C12235" s="115" t="s">
        <v>31991</v>
      </c>
      <c r="D12235" s="115" t="s">
        <v>1138</v>
      </c>
      <c r="E12235" s="115">
        <v>5228.5478000000003</v>
      </c>
      <c r="F12235" s="674">
        <v>293.83600000000001</v>
      </c>
      <c r="G12235" s="674">
        <v>295.84500000000003</v>
      </c>
      <c r="H12235" s="115">
        <f t="shared" si="382"/>
        <v>1.0068371472522089</v>
      </c>
      <c r="I12235" s="115">
        <f t="shared" si="383"/>
        <v>5264.2961999999998</v>
      </c>
    </row>
    <row r="12236" spans="1:9" hidden="1">
      <c r="A12236" s="115" t="s">
        <v>31992</v>
      </c>
      <c r="B12236" s="115" t="s">
        <v>31993</v>
      </c>
      <c r="C12236" s="115" t="s">
        <v>31994</v>
      </c>
      <c r="D12236" s="115" t="s">
        <v>2038</v>
      </c>
      <c r="E12236" s="115">
        <v>1374.7407000000001</v>
      </c>
      <c r="F12236" s="674">
        <v>293.83600000000001</v>
      </c>
      <c r="G12236" s="674">
        <v>295.84500000000003</v>
      </c>
      <c r="H12236" s="115">
        <f t="shared" si="382"/>
        <v>1.0068371472522089</v>
      </c>
      <c r="I12236" s="115">
        <f t="shared" si="383"/>
        <v>1384.14</v>
      </c>
    </row>
    <row r="12237" spans="1:9" hidden="1">
      <c r="A12237" s="115" t="s">
        <v>31995</v>
      </c>
      <c r="B12237" s="115" t="s">
        <v>31996</v>
      </c>
      <c r="C12237" s="115" t="s">
        <v>31997</v>
      </c>
      <c r="D12237" s="115" t="s">
        <v>2038</v>
      </c>
      <c r="E12237" s="115">
        <v>1129.6306999999999</v>
      </c>
      <c r="F12237" s="674">
        <v>293.83600000000001</v>
      </c>
      <c r="G12237" s="674">
        <v>295.84500000000003</v>
      </c>
      <c r="H12237" s="115">
        <f t="shared" si="382"/>
        <v>1.0068371472522089</v>
      </c>
      <c r="I12237" s="115">
        <f t="shared" si="383"/>
        <v>1137.3542</v>
      </c>
    </row>
    <row r="12238" spans="1:9" hidden="1">
      <c r="A12238" s="115" t="s">
        <v>31998</v>
      </c>
      <c r="B12238" s="115" t="s">
        <v>31999</v>
      </c>
      <c r="C12238" s="115" t="s">
        <v>32000</v>
      </c>
      <c r="D12238" s="115" t="s">
        <v>2038</v>
      </c>
      <c r="E12238" s="115">
        <v>1268.8607</v>
      </c>
      <c r="F12238" s="674">
        <v>293.83600000000001</v>
      </c>
      <c r="G12238" s="674">
        <v>295.84500000000003</v>
      </c>
      <c r="H12238" s="115">
        <f t="shared" si="382"/>
        <v>1.0068371472522089</v>
      </c>
      <c r="I12238" s="115">
        <f t="shared" si="383"/>
        <v>1277.5361</v>
      </c>
    </row>
    <row r="12239" spans="1:9" hidden="1">
      <c r="A12239" s="115" t="s">
        <v>32001</v>
      </c>
      <c r="B12239" s="115" t="s">
        <v>32002</v>
      </c>
      <c r="C12239" s="115" t="s">
        <v>32003</v>
      </c>
      <c r="D12239" s="115" t="s">
        <v>2038</v>
      </c>
      <c r="E12239" s="115">
        <v>1120.5407</v>
      </c>
      <c r="F12239" s="674">
        <v>293.83600000000001</v>
      </c>
      <c r="G12239" s="674">
        <v>295.84500000000003</v>
      </c>
      <c r="H12239" s="115">
        <f t="shared" si="382"/>
        <v>1.0068371472522089</v>
      </c>
      <c r="I12239" s="115">
        <f t="shared" si="383"/>
        <v>1128.202</v>
      </c>
    </row>
    <row r="12240" spans="1:9" hidden="1">
      <c r="A12240" s="115" t="s">
        <v>32004</v>
      </c>
      <c r="B12240" s="115" t="s">
        <v>32005</v>
      </c>
      <c r="C12240" s="115" t="s">
        <v>32006</v>
      </c>
      <c r="D12240" s="115" t="s">
        <v>1138</v>
      </c>
      <c r="E12240" s="115">
        <v>1340.1904</v>
      </c>
      <c r="F12240" s="674">
        <v>293.83600000000001</v>
      </c>
      <c r="G12240" s="674">
        <v>295.84500000000003</v>
      </c>
      <c r="H12240" s="115">
        <f t="shared" si="382"/>
        <v>1.0068371472522089</v>
      </c>
      <c r="I12240" s="115">
        <f t="shared" si="383"/>
        <v>1349.3534999999999</v>
      </c>
    </row>
    <row r="12241" spans="1:9" hidden="1">
      <c r="A12241" s="115" t="s">
        <v>32007</v>
      </c>
      <c r="B12241" s="115" t="s">
        <v>32008</v>
      </c>
      <c r="C12241" s="115" t="s">
        <v>32009</v>
      </c>
      <c r="D12241" s="115" t="s">
        <v>1138</v>
      </c>
      <c r="E12241" s="115">
        <v>1291.0424</v>
      </c>
      <c r="F12241" s="674">
        <v>293.83600000000001</v>
      </c>
      <c r="G12241" s="674">
        <v>295.84500000000003</v>
      </c>
      <c r="H12241" s="115">
        <f t="shared" si="382"/>
        <v>1.0068371472522089</v>
      </c>
      <c r="I12241" s="115">
        <f t="shared" si="383"/>
        <v>1299.8694</v>
      </c>
    </row>
    <row r="12242" spans="1:9" hidden="1">
      <c r="A12242" s="115" t="s">
        <v>32010</v>
      </c>
      <c r="B12242" s="115" t="s">
        <v>32011</v>
      </c>
      <c r="C12242" s="115" t="s">
        <v>32012</v>
      </c>
      <c r="D12242" s="115" t="s">
        <v>1138</v>
      </c>
      <c r="E12242" s="115">
        <v>1280.5744</v>
      </c>
      <c r="F12242" s="674">
        <v>293.83600000000001</v>
      </c>
      <c r="G12242" s="674">
        <v>295.84500000000003</v>
      </c>
      <c r="H12242" s="115">
        <f t="shared" si="382"/>
        <v>1.0068371472522089</v>
      </c>
      <c r="I12242" s="115">
        <f t="shared" si="383"/>
        <v>1289.3299</v>
      </c>
    </row>
    <row r="12243" spans="1:9" hidden="1">
      <c r="A12243" s="115" t="s">
        <v>32013</v>
      </c>
      <c r="B12243" s="115" t="s">
        <v>32014</v>
      </c>
      <c r="C12243" s="115" t="s">
        <v>32015</v>
      </c>
      <c r="D12243" s="115" t="s">
        <v>2038</v>
      </c>
      <c r="E12243" s="115">
        <v>458.56569999999999</v>
      </c>
      <c r="F12243" s="674">
        <v>293.83600000000001</v>
      </c>
      <c r="G12243" s="674">
        <v>295.84500000000003</v>
      </c>
      <c r="H12243" s="115">
        <f t="shared" si="382"/>
        <v>1.0068371472522089</v>
      </c>
      <c r="I12243" s="115">
        <f t="shared" si="383"/>
        <v>461.70100000000002</v>
      </c>
    </row>
    <row r="12244" spans="1:9" hidden="1">
      <c r="A12244" s="115" t="s">
        <v>32016</v>
      </c>
      <c r="B12244" s="115" t="s">
        <v>32017</v>
      </c>
      <c r="C12244" s="115" t="s">
        <v>32018</v>
      </c>
      <c r="D12244" s="115" t="s">
        <v>1138</v>
      </c>
      <c r="E12244" s="115">
        <v>274.14</v>
      </c>
      <c r="F12244" s="674">
        <v>293.83600000000001</v>
      </c>
      <c r="G12244" s="674">
        <v>295.84500000000003</v>
      </c>
      <c r="H12244" s="115">
        <f t="shared" si="382"/>
        <v>1.0068371472522089</v>
      </c>
      <c r="I12244" s="115">
        <f t="shared" si="383"/>
        <v>276.01429999999999</v>
      </c>
    </row>
    <row r="12245" spans="1:9" hidden="1">
      <c r="A12245" s="115" t="s">
        <v>32019</v>
      </c>
      <c r="B12245" s="115" t="s">
        <v>32020</v>
      </c>
      <c r="C12245" s="115" t="s">
        <v>32021</v>
      </c>
      <c r="D12245" s="115" t="s">
        <v>1138</v>
      </c>
      <c r="E12245" s="115">
        <v>302.45999999999998</v>
      </c>
      <c r="F12245" s="674">
        <v>293.83600000000001</v>
      </c>
      <c r="G12245" s="674">
        <v>295.84500000000003</v>
      </c>
      <c r="H12245" s="115">
        <f t="shared" si="382"/>
        <v>1.0068371472522089</v>
      </c>
      <c r="I12245" s="115">
        <f t="shared" si="383"/>
        <v>304.52800000000002</v>
      </c>
    </row>
    <row r="12246" spans="1:9" hidden="1">
      <c r="A12246" s="115" t="s">
        <v>32022</v>
      </c>
      <c r="B12246" s="115" t="s">
        <v>32023</v>
      </c>
      <c r="C12246" s="115" t="s">
        <v>32024</v>
      </c>
      <c r="D12246" s="115" t="s">
        <v>1138</v>
      </c>
      <c r="E12246" s="115">
        <v>48.598700000000001</v>
      </c>
      <c r="F12246" s="674">
        <v>293.83600000000001</v>
      </c>
      <c r="G12246" s="674">
        <v>295.84500000000003</v>
      </c>
      <c r="H12246" s="115">
        <f t="shared" si="382"/>
        <v>1.0068371472522089</v>
      </c>
      <c r="I12246" s="115">
        <f t="shared" si="383"/>
        <v>48.930999999999997</v>
      </c>
    </row>
    <row r="12247" spans="1:9" hidden="1">
      <c r="A12247" s="115" t="s">
        <v>32025</v>
      </c>
      <c r="B12247" s="115" t="s">
        <v>32026</v>
      </c>
      <c r="C12247" s="115" t="s">
        <v>32027</v>
      </c>
      <c r="D12247" s="115" t="s">
        <v>2038</v>
      </c>
      <c r="E12247" s="115">
        <v>108.57429999999999</v>
      </c>
      <c r="F12247" s="674">
        <v>293.83600000000001</v>
      </c>
      <c r="G12247" s="674">
        <v>295.84500000000003</v>
      </c>
      <c r="H12247" s="115">
        <f t="shared" si="382"/>
        <v>1.0068371472522089</v>
      </c>
      <c r="I12247" s="115">
        <f t="shared" si="383"/>
        <v>109.31659999999999</v>
      </c>
    </row>
    <row r="12248" spans="1:9" hidden="1">
      <c r="A12248" s="115" t="s">
        <v>32028</v>
      </c>
      <c r="B12248" s="115" t="s">
        <v>32029</v>
      </c>
      <c r="C12248" s="115" t="s">
        <v>32030</v>
      </c>
      <c r="D12248" s="115" t="s">
        <v>1138</v>
      </c>
      <c r="E12248" s="115">
        <v>91.45</v>
      </c>
      <c r="F12248" s="674">
        <v>293.83600000000001</v>
      </c>
      <c r="G12248" s="674">
        <v>295.84500000000003</v>
      </c>
      <c r="H12248" s="115">
        <f t="shared" si="382"/>
        <v>1.0068371472522089</v>
      </c>
      <c r="I12248" s="115">
        <f t="shared" si="383"/>
        <v>92.075299999999999</v>
      </c>
    </row>
    <row r="12249" spans="1:9" hidden="1">
      <c r="A12249" s="115" t="s">
        <v>32031</v>
      </c>
      <c r="B12249" s="115" t="s">
        <v>32032</v>
      </c>
      <c r="C12249" s="115" t="s">
        <v>32033</v>
      </c>
      <c r="D12249" s="115" t="s">
        <v>1138</v>
      </c>
      <c r="E12249" s="115">
        <v>76.12</v>
      </c>
      <c r="F12249" s="674">
        <v>293.83600000000001</v>
      </c>
      <c r="G12249" s="674">
        <v>295.84500000000003</v>
      </c>
      <c r="H12249" s="115">
        <f t="shared" si="382"/>
        <v>1.0068371472522089</v>
      </c>
      <c r="I12249" s="115">
        <f t="shared" si="383"/>
        <v>76.6404</v>
      </c>
    </row>
    <row r="12250" spans="1:9" hidden="1">
      <c r="A12250" s="115" t="s">
        <v>32034</v>
      </c>
      <c r="B12250" s="115" t="s">
        <v>32035</v>
      </c>
      <c r="C12250" s="115" t="s">
        <v>32036</v>
      </c>
      <c r="D12250" s="115" t="s">
        <v>1242</v>
      </c>
      <c r="E12250" s="115">
        <v>280.21749999999997</v>
      </c>
      <c r="F12250" s="674">
        <v>293.83600000000001</v>
      </c>
      <c r="G12250" s="674">
        <v>295.84500000000003</v>
      </c>
      <c r="H12250" s="115">
        <f t="shared" si="382"/>
        <v>1.0068371472522089</v>
      </c>
      <c r="I12250" s="115">
        <f t="shared" si="383"/>
        <v>282.13339999999999</v>
      </c>
    </row>
    <row r="12251" spans="1:9" hidden="1">
      <c r="A12251" s="115" t="s">
        <v>32037</v>
      </c>
      <c r="B12251" s="115" t="s">
        <v>32038</v>
      </c>
      <c r="C12251" s="115" t="s">
        <v>32039</v>
      </c>
      <c r="D12251" s="115" t="s">
        <v>1242</v>
      </c>
      <c r="E12251" s="115">
        <v>346.14690000000002</v>
      </c>
      <c r="F12251" s="674">
        <v>293.83600000000001</v>
      </c>
      <c r="G12251" s="674">
        <v>295.84500000000003</v>
      </c>
      <c r="H12251" s="115">
        <f t="shared" si="382"/>
        <v>1.0068371472522089</v>
      </c>
      <c r="I12251" s="115">
        <f t="shared" si="383"/>
        <v>348.5136</v>
      </c>
    </row>
    <row r="12252" spans="1:9" hidden="1">
      <c r="A12252" s="115" t="s">
        <v>32040</v>
      </c>
      <c r="B12252" s="115" t="s">
        <v>32041</v>
      </c>
      <c r="C12252" s="115" t="s">
        <v>32042</v>
      </c>
      <c r="D12252" s="115" t="s">
        <v>1242</v>
      </c>
      <c r="E12252" s="115">
        <v>479.32569999999998</v>
      </c>
      <c r="F12252" s="674">
        <v>293.83600000000001</v>
      </c>
      <c r="G12252" s="674">
        <v>295.84500000000003</v>
      </c>
      <c r="H12252" s="115">
        <f t="shared" si="382"/>
        <v>1.0068371472522089</v>
      </c>
      <c r="I12252" s="115">
        <f t="shared" si="383"/>
        <v>482.60289999999998</v>
      </c>
    </row>
    <row r="12253" spans="1:9" hidden="1">
      <c r="A12253" s="115" t="s">
        <v>32043</v>
      </c>
      <c r="B12253" s="115" t="s">
        <v>32044</v>
      </c>
      <c r="C12253" s="115" t="s">
        <v>32045</v>
      </c>
      <c r="D12253" s="115" t="s">
        <v>1242</v>
      </c>
      <c r="E12253" s="115">
        <v>522.61189999999999</v>
      </c>
      <c r="F12253" s="674">
        <v>293.83600000000001</v>
      </c>
      <c r="G12253" s="674">
        <v>295.84500000000003</v>
      </c>
      <c r="H12253" s="115">
        <f t="shared" si="382"/>
        <v>1.0068371472522089</v>
      </c>
      <c r="I12253" s="115">
        <f t="shared" si="383"/>
        <v>526.18510000000003</v>
      </c>
    </row>
    <row r="12254" spans="1:9" hidden="1">
      <c r="A12254" s="115" t="s">
        <v>32046</v>
      </c>
      <c r="B12254" s="115" t="s">
        <v>32047</v>
      </c>
      <c r="C12254" s="115" t="s">
        <v>32048</v>
      </c>
      <c r="D12254" s="115" t="s">
        <v>2038</v>
      </c>
      <c r="E12254" s="115">
        <v>717.71</v>
      </c>
      <c r="F12254" s="674">
        <v>293.83600000000001</v>
      </c>
      <c r="G12254" s="674">
        <v>295.84500000000003</v>
      </c>
      <c r="H12254" s="115">
        <f t="shared" si="382"/>
        <v>1.0068371472522089</v>
      </c>
      <c r="I12254" s="115">
        <f t="shared" si="383"/>
        <v>722.61710000000005</v>
      </c>
    </row>
    <row r="12255" spans="1:9" hidden="1">
      <c r="A12255" s="115" t="s">
        <v>32049</v>
      </c>
      <c r="B12255" s="115" t="s">
        <v>32050</v>
      </c>
      <c r="C12255" s="115" t="s">
        <v>32051</v>
      </c>
      <c r="D12255" s="115" t="s">
        <v>2038</v>
      </c>
      <c r="E12255" s="115">
        <v>739.38</v>
      </c>
      <c r="F12255" s="674">
        <v>293.83600000000001</v>
      </c>
      <c r="G12255" s="674">
        <v>295.84500000000003</v>
      </c>
      <c r="H12255" s="115">
        <f t="shared" si="382"/>
        <v>1.0068371472522089</v>
      </c>
      <c r="I12255" s="115">
        <f t="shared" si="383"/>
        <v>744.43520000000001</v>
      </c>
    </row>
    <row r="12256" spans="1:9" hidden="1">
      <c r="A12256" s="115" t="s">
        <v>32052</v>
      </c>
      <c r="B12256" s="115" t="s">
        <v>32053</v>
      </c>
      <c r="C12256" s="115" t="s">
        <v>32054</v>
      </c>
      <c r="D12256" s="115" t="s">
        <v>1138</v>
      </c>
      <c r="E12256" s="115">
        <v>111.04</v>
      </c>
      <c r="F12256" s="674">
        <v>293.83600000000001</v>
      </c>
      <c r="G12256" s="674">
        <v>295.84500000000003</v>
      </c>
      <c r="H12256" s="115">
        <f t="shared" si="382"/>
        <v>1.0068371472522089</v>
      </c>
      <c r="I12256" s="115">
        <f t="shared" si="383"/>
        <v>111.7992</v>
      </c>
    </row>
    <row r="12257" spans="1:9" hidden="1">
      <c r="A12257" s="115" t="s">
        <v>32055</v>
      </c>
      <c r="B12257" s="115" t="s">
        <v>32056</v>
      </c>
      <c r="C12257" s="115" t="s">
        <v>32057</v>
      </c>
      <c r="D12257" s="115" t="s">
        <v>1138</v>
      </c>
      <c r="E12257" s="115">
        <v>95.46</v>
      </c>
      <c r="F12257" s="674">
        <v>293.83600000000001</v>
      </c>
      <c r="G12257" s="674">
        <v>295.84500000000003</v>
      </c>
      <c r="H12257" s="115">
        <f t="shared" si="382"/>
        <v>1.0068371472522089</v>
      </c>
      <c r="I12257" s="115">
        <f t="shared" si="383"/>
        <v>96.112700000000004</v>
      </c>
    </row>
    <row r="12258" spans="1:9" hidden="1">
      <c r="A12258" s="115" t="s">
        <v>32058</v>
      </c>
      <c r="B12258" s="115" t="s">
        <v>32059</v>
      </c>
      <c r="C12258" s="115" t="s">
        <v>32060</v>
      </c>
      <c r="D12258" s="115" t="s">
        <v>1138</v>
      </c>
      <c r="E12258" s="115">
        <v>99.45</v>
      </c>
      <c r="F12258" s="674">
        <v>293.83600000000001</v>
      </c>
      <c r="G12258" s="674">
        <v>295.84500000000003</v>
      </c>
      <c r="H12258" s="115">
        <f t="shared" si="382"/>
        <v>1.0068371472522089</v>
      </c>
      <c r="I12258" s="115">
        <f t="shared" si="383"/>
        <v>100.13</v>
      </c>
    </row>
    <row r="12259" spans="1:9" hidden="1">
      <c r="A12259" s="115" t="s">
        <v>32061</v>
      </c>
      <c r="B12259" s="115" t="s">
        <v>32062</v>
      </c>
      <c r="C12259" s="115" t="s">
        <v>32063</v>
      </c>
      <c r="D12259" s="115" t="s">
        <v>1138</v>
      </c>
      <c r="E12259" s="115">
        <v>350.12</v>
      </c>
      <c r="F12259" s="674">
        <v>293.83600000000001</v>
      </c>
      <c r="G12259" s="674">
        <v>295.84500000000003</v>
      </c>
      <c r="H12259" s="115">
        <f t="shared" si="382"/>
        <v>1.0068371472522089</v>
      </c>
      <c r="I12259" s="115">
        <f t="shared" si="383"/>
        <v>352.5138</v>
      </c>
    </row>
    <row r="12260" spans="1:9" hidden="1">
      <c r="A12260" s="115" t="s">
        <v>32064</v>
      </c>
      <c r="B12260" s="115" t="s">
        <v>32065</v>
      </c>
      <c r="C12260" s="115" t="s">
        <v>32066</v>
      </c>
      <c r="D12260" s="115" t="s">
        <v>1138</v>
      </c>
      <c r="E12260" s="115">
        <v>248.02</v>
      </c>
      <c r="F12260" s="674">
        <v>293.83600000000001</v>
      </c>
      <c r="G12260" s="674">
        <v>295.84500000000003</v>
      </c>
      <c r="H12260" s="115">
        <f t="shared" si="382"/>
        <v>1.0068371472522089</v>
      </c>
      <c r="I12260" s="115">
        <f t="shared" si="383"/>
        <v>249.7157</v>
      </c>
    </row>
    <row r="12261" spans="1:9" hidden="1">
      <c r="A12261" s="115" t="s">
        <v>32067</v>
      </c>
      <c r="B12261" s="115" t="s">
        <v>32068</v>
      </c>
      <c r="C12261" s="115" t="s">
        <v>32069</v>
      </c>
      <c r="D12261" s="115" t="s">
        <v>1138</v>
      </c>
      <c r="E12261" s="115">
        <v>78.06</v>
      </c>
      <c r="F12261" s="674">
        <v>293.83600000000001</v>
      </c>
      <c r="G12261" s="674">
        <v>295.84500000000003</v>
      </c>
      <c r="H12261" s="115">
        <f t="shared" si="382"/>
        <v>1.0068371472522089</v>
      </c>
      <c r="I12261" s="115">
        <f t="shared" si="383"/>
        <v>78.593699999999998</v>
      </c>
    </row>
    <row r="12262" spans="1:9" hidden="1">
      <c r="A12262" s="115" t="s">
        <v>32070</v>
      </c>
      <c r="B12262" s="115" t="s">
        <v>32071</v>
      </c>
      <c r="C12262" s="115" t="s">
        <v>32072</v>
      </c>
      <c r="D12262" s="115" t="s">
        <v>1138</v>
      </c>
      <c r="E12262" s="115">
        <v>69.599999999999994</v>
      </c>
      <c r="F12262" s="674">
        <v>293.83600000000001</v>
      </c>
      <c r="G12262" s="674">
        <v>295.84500000000003</v>
      </c>
      <c r="H12262" s="115">
        <f t="shared" si="382"/>
        <v>1.0068371472522089</v>
      </c>
      <c r="I12262" s="115">
        <f t="shared" si="383"/>
        <v>70.075900000000004</v>
      </c>
    </row>
    <row r="12263" spans="1:9" hidden="1">
      <c r="A12263" s="115" t="s">
        <v>32073</v>
      </c>
      <c r="B12263" s="115" t="s">
        <v>32074</v>
      </c>
      <c r="C12263" s="115" t="s">
        <v>32075</v>
      </c>
      <c r="D12263" s="115" t="s">
        <v>1138</v>
      </c>
      <c r="E12263" s="115">
        <v>311.51</v>
      </c>
      <c r="F12263" s="674">
        <v>293.83600000000001</v>
      </c>
      <c r="G12263" s="674">
        <v>295.84500000000003</v>
      </c>
      <c r="H12263" s="115">
        <f t="shared" si="382"/>
        <v>1.0068371472522089</v>
      </c>
      <c r="I12263" s="115">
        <f t="shared" si="383"/>
        <v>313.63979999999998</v>
      </c>
    </row>
    <row r="12264" spans="1:9" hidden="1">
      <c r="A12264" s="115" t="s">
        <v>32076</v>
      </c>
      <c r="B12264" s="115" t="s">
        <v>32077</v>
      </c>
      <c r="C12264" s="115" t="s">
        <v>32078</v>
      </c>
      <c r="D12264" s="115" t="s">
        <v>1138</v>
      </c>
      <c r="E12264" s="115">
        <v>315.62</v>
      </c>
      <c r="F12264" s="674">
        <v>293.83600000000001</v>
      </c>
      <c r="G12264" s="674">
        <v>295.84500000000003</v>
      </c>
      <c r="H12264" s="115">
        <f t="shared" si="382"/>
        <v>1.0068371472522089</v>
      </c>
      <c r="I12264" s="115">
        <f t="shared" si="383"/>
        <v>317.77789999999999</v>
      </c>
    </row>
    <row r="12265" spans="1:9" hidden="1">
      <c r="A12265" s="115" t="s">
        <v>32079</v>
      </c>
      <c r="B12265" s="115" t="s">
        <v>32080</v>
      </c>
      <c r="C12265" s="115" t="s">
        <v>32081</v>
      </c>
      <c r="D12265" s="115" t="s">
        <v>1138</v>
      </c>
      <c r="E12265" s="115">
        <v>552.92999999999995</v>
      </c>
      <c r="F12265" s="674">
        <v>293.83600000000001</v>
      </c>
      <c r="G12265" s="674">
        <v>295.84500000000003</v>
      </c>
      <c r="H12265" s="115">
        <f t="shared" si="382"/>
        <v>1.0068371472522089</v>
      </c>
      <c r="I12265" s="115">
        <f t="shared" si="383"/>
        <v>556.71050000000002</v>
      </c>
    </row>
    <row r="12266" spans="1:9" hidden="1">
      <c r="A12266" s="115" t="s">
        <v>32082</v>
      </c>
      <c r="B12266" s="115" t="s">
        <v>32083</v>
      </c>
      <c r="C12266" s="115" t="s">
        <v>32084</v>
      </c>
      <c r="D12266" s="115" t="s">
        <v>1138</v>
      </c>
      <c r="E12266" s="115">
        <v>51.4</v>
      </c>
      <c r="F12266" s="674">
        <v>293.83600000000001</v>
      </c>
      <c r="G12266" s="674">
        <v>295.84500000000003</v>
      </c>
      <c r="H12266" s="115">
        <f t="shared" si="382"/>
        <v>1.0068371472522089</v>
      </c>
      <c r="I12266" s="115">
        <f t="shared" si="383"/>
        <v>51.751399999999997</v>
      </c>
    </row>
    <row r="12267" spans="1:9" hidden="1">
      <c r="A12267" s="115" t="s">
        <v>32085</v>
      </c>
      <c r="B12267" s="115" t="s">
        <v>32086</v>
      </c>
      <c r="C12267" s="115" t="s">
        <v>32087</v>
      </c>
      <c r="D12267" s="115" t="s">
        <v>1138</v>
      </c>
      <c r="E12267" s="115">
        <v>62.73</v>
      </c>
      <c r="F12267" s="674">
        <v>293.83600000000001</v>
      </c>
      <c r="G12267" s="674">
        <v>295.84500000000003</v>
      </c>
      <c r="H12267" s="115">
        <f t="shared" si="382"/>
        <v>1.0068371472522089</v>
      </c>
      <c r="I12267" s="115">
        <f t="shared" si="383"/>
        <v>63.158900000000003</v>
      </c>
    </row>
    <row r="12268" spans="1:9" hidden="1">
      <c r="A12268" s="115" t="s">
        <v>32088</v>
      </c>
      <c r="B12268" s="115" t="s">
        <v>32089</v>
      </c>
      <c r="C12268" s="115" t="s">
        <v>32090</v>
      </c>
      <c r="D12268" s="115" t="s">
        <v>1138</v>
      </c>
      <c r="E12268" s="115">
        <v>54.27</v>
      </c>
      <c r="F12268" s="674">
        <v>293.83600000000001</v>
      </c>
      <c r="G12268" s="674">
        <v>295.84500000000003</v>
      </c>
      <c r="H12268" s="115">
        <f t="shared" si="382"/>
        <v>1.0068371472522089</v>
      </c>
      <c r="I12268" s="115">
        <f t="shared" si="383"/>
        <v>54.641100000000002</v>
      </c>
    </row>
    <row r="12269" spans="1:9" hidden="1">
      <c r="A12269" s="115" t="s">
        <v>32091</v>
      </c>
      <c r="B12269" s="115" t="s">
        <v>32092</v>
      </c>
      <c r="C12269" s="115" t="s">
        <v>32093</v>
      </c>
      <c r="D12269" s="115" t="s">
        <v>2038</v>
      </c>
      <c r="E12269" s="115">
        <v>300.08670000000001</v>
      </c>
      <c r="F12269" s="674">
        <v>293.83600000000001</v>
      </c>
      <c r="G12269" s="674">
        <v>295.84500000000003</v>
      </c>
      <c r="H12269" s="115">
        <f t="shared" si="382"/>
        <v>1.0068371472522089</v>
      </c>
      <c r="I12269" s="115">
        <f t="shared" si="383"/>
        <v>302.13839999999999</v>
      </c>
    </row>
    <row r="12270" spans="1:9" hidden="1">
      <c r="A12270" s="115" t="s">
        <v>32094</v>
      </c>
      <c r="B12270" s="115" t="s">
        <v>32095</v>
      </c>
      <c r="C12270" s="115" t="s">
        <v>32096</v>
      </c>
      <c r="D12270" s="115" t="s">
        <v>2038</v>
      </c>
      <c r="E12270" s="115">
        <v>307.95609999999999</v>
      </c>
      <c r="F12270" s="674">
        <v>293.83600000000001</v>
      </c>
      <c r="G12270" s="674">
        <v>295.84500000000003</v>
      </c>
      <c r="H12270" s="115">
        <f t="shared" si="382"/>
        <v>1.0068371472522089</v>
      </c>
      <c r="I12270" s="115">
        <f t="shared" si="383"/>
        <v>310.0616</v>
      </c>
    </row>
    <row r="12271" spans="1:9" hidden="1">
      <c r="A12271" s="115" t="s">
        <v>32097</v>
      </c>
      <c r="B12271" s="115" t="s">
        <v>32098</v>
      </c>
      <c r="C12271" s="115" t="s">
        <v>32099</v>
      </c>
      <c r="D12271" s="115" t="s">
        <v>2038</v>
      </c>
      <c r="E12271" s="115">
        <v>329.09620000000001</v>
      </c>
      <c r="F12271" s="674">
        <v>293.83600000000001</v>
      </c>
      <c r="G12271" s="674">
        <v>295.84500000000003</v>
      </c>
      <c r="H12271" s="115">
        <f t="shared" si="382"/>
        <v>1.0068371472522089</v>
      </c>
      <c r="I12271" s="115">
        <f t="shared" si="383"/>
        <v>331.34629999999999</v>
      </c>
    </row>
    <row r="12272" spans="1:9" hidden="1">
      <c r="A12272" s="115" t="s">
        <v>32100</v>
      </c>
      <c r="B12272" s="115" t="s">
        <v>32101</v>
      </c>
      <c r="C12272" s="115" t="s">
        <v>30404</v>
      </c>
      <c r="D12272" s="115" t="s">
        <v>1138</v>
      </c>
      <c r="E12272" s="115">
        <v>3595.9558000000002</v>
      </c>
      <c r="F12272" s="674">
        <v>293.83600000000001</v>
      </c>
      <c r="G12272" s="674">
        <v>295.84500000000003</v>
      </c>
      <c r="H12272" s="115">
        <f t="shared" si="382"/>
        <v>1.0068371472522089</v>
      </c>
      <c r="I12272" s="115">
        <f t="shared" si="383"/>
        <v>3620.5419000000002</v>
      </c>
    </row>
    <row r="12273" spans="1:9" hidden="1">
      <c r="A12273" s="115" t="s">
        <v>32102</v>
      </c>
      <c r="B12273" s="115" t="s">
        <v>32103</v>
      </c>
      <c r="C12273" s="115" t="s">
        <v>30407</v>
      </c>
      <c r="D12273" s="115" t="s">
        <v>1138</v>
      </c>
      <c r="E12273" s="115">
        <v>6000.4822999999997</v>
      </c>
      <c r="F12273" s="674">
        <v>293.83600000000001</v>
      </c>
      <c r="G12273" s="674">
        <v>295.84500000000003</v>
      </c>
      <c r="H12273" s="115">
        <f t="shared" si="382"/>
        <v>1.0068371472522089</v>
      </c>
      <c r="I12273" s="115">
        <f t="shared" si="383"/>
        <v>6041.5084999999999</v>
      </c>
    </row>
    <row r="12274" spans="1:9" hidden="1">
      <c r="A12274" s="115" t="s">
        <v>32104</v>
      </c>
      <c r="B12274" s="115" t="s">
        <v>32105</v>
      </c>
      <c r="C12274" s="115" t="s">
        <v>30410</v>
      </c>
      <c r="D12274" s="115" t="s">
        <v>1138</v>
      </c>
      <c r="E12274" s="115">
        <v>15432.493</v>
      </c>
      <c r="F12274" s="674">
        <v>293.83600000000001</v>
      </c>
      <c r="G12274" s="674">
        <v>295.84500000000003</v>
      </c>
      <c r="H12274" s="115">
        <f t="shared" si="382"/>
        <v>1.0068371472522089</v>
      </c>
      <c r="I12274" s="115">
        <f t="shared" si="383"/>
        <v>15538.0072</v>
      </c>
    </row>
    <row r="12275" spans="1:9" hidden="1">
      <c r="A12275" s="115" t="s">
        <v>32106</v>
      </c>
      <c r="B12275" s="115" t="s">
        <v>32107</v>
      </c>
      <c r="C12275" s="115" t="s">
        <v>30413</v>
      </c>
      <c r="D12275" s="115" t="s">
        <v>1138</v>
      </c>
      <c r="E12275" s="115">
        <v>2436.3968</v>
      </c>
      <c r="F12275" s="674">
        <v>293.83600000000001</v>
      </c>
      <c r="G12275" s="674">
        <v>295.84500000000003</v>
      </c>
      <c r="H12275" s="115">
        <f t="shared" si="382"/>
        <v>1.0068371472522089</v>
      </c>
      <c r="I12275" s="115">
        <f t="shared" si="383"/>
        <v>2453.0547999999999</v>
      </c>
    </row>
    <row r="12276" spans="1:9" hidden="1">
      <c r="A12276" s="115" t="s">
        <v>32108</v>
      </c>
      <c r="B12276" s="115" t="s">
        <v>32109</v>
      </c>
      <c r="C12276" s="115" t="s">
        <v>30416</v>
      </c>
      <c r="D12276" s="115" t="s">
        <v>1138</v>
      </c>
      <c r="E12276" s="115">
        <v>4573.1133</v>
      </c>
      <c r="F12276" s="674">
        <v>293.83600000000001</v>
      </c>
      <c r="G12276" s="674">
        <v>295.84500000000003</v>
      </c>
      <c r="H12276" s="115">
        <f t="shared" si="382"/>
        <v>1.0068371472522089</v>
      </c>
      <c r="I12276" s="115">
        <f t="shared" si="383"/>
        <v>4604.3802999999998</v>
      </c>
    </row>
    <row r="12277" spans="1:9" hidden="1">
      <c r="A12277" s="115" t="s">
        <v>32110</v>
      </c>
      <c r="B12277" s="115" t="s">
        <v>32111</v>
      </c>
      <c r="C12277" s="115" t="s">
        <v>30419</v>
      </c>
      <c r="D12277" s="115" t="s">
        <v>1138</v>
      </c>
      <c r="E12277" s="115">
        <v>4573.0306</v>
      </c>
      <c r="F12277" s="674">
        <v>293.83600000000001</v>
      </c>
      <c r="G12277" s="674">
        <v>295.84500000000003</v>
      </c>
      <c r="H12277" s="115">
        <f t="shared" si="382"/>
        <v>1.0068371472522089</v>
      </c>
      <c r="I12277" s="115">
        <f t="shared" si="383"/>
        <v>4604.2970999999998</v>
      </c>
    </row>
    <row r="12278" spans="1:9" hidden="1">
      <c r="A12278" s="115" t="s">
        <v>32112</v>
      </c>
      <c r="B12278" s="115" t="s">
        <v>32113</v>
      </c>
      <c r="C12278" s="115" t="s">
        <v>30422</v>
      </c>
      <c r="D12278" s="115" t="s">
        <v>1138</v>
      </c>
      <c r="E12278" s="115">
        <v>4284.6755999999996</v>
      </c>
      <c r="F12278" s="674">
        <v>293.83600000000001</v>
      </c>
      <c r="G12278" s="674">
        <v>295.84500000000003</v>
      </c>
      <c r="H12278" s="115">
        <f t="shared" si="382"/>
        <v>1.0068371472522089</v>
      </c>
      <c r="I12278" s="115">
        <f t="shared" si="383"/>
        <v>4313.9705999999996</v>
      </c>
    </row>
    <row r="12279" spans="1:9" hidden="1">
      <c r="A12279" s="115" t="s">
        <v>32114</v>
      </c>
      <c r="B12279" s="115" t="s">
        <v>32115</v>
      </c>
      <c r="C12279" s="115" t="s">
        <v>30425</v>
      </c>
      <c r="D12279" s="115" t="s">
        <v>1138</v>
      </c>
      <c r="E12279" s="115">
        <v>5314.0564000000004</v>
      </c>
      <c r="F12279" s="674">
        <v>293.83600000000001</v>
      </c>
      <c r="G12279" s="674">
        <v>295.84500000000003</v>
      </c>
      <c r="H12279" s="115">
        <f t="shared" si="382"/>
        <v>1.0068371472522089</v>
      </c>
      <c r="I12279" s="115">
        <f t="shared" si="383"/>
        <v>5350.3894</v>
      </c>
    </row>
    <row r="12280" spans="1:9" hidden="1">
      <c r="A12280" s="115" t="s">
        <v>32116</v>
      </c>
      <c r="B12280" s="115" t="s">
        <v>32117</v>
      </c>
      <c r="C12280" s="115" t="s">
        <v>30428</v>
      </c>
      <c r="D12280" s="115" t="s">
        <v>1138</v>
      </c>
      <c r="E12280" s="115">
        <v>5155.1252999999997</v>
      </c>
      <c r="F12280" s="674">
        <v>293.83600000000001</v>
      </c>
      <c r="G12280" s="674">
        <v>295.84500000000003</v>
      </c>
      <c r="H12280" s="115">
        <f t="shared" si="382"/>
        <v>1.0068371472522089</v>
      </c>
      <c r="I12280" s="115">
        <f t="shared" si="383"/>
        <v>5190.3716999999997</v>
      </c>
    </row>
    <row r="12281" spans="1:9" hidden="1">
      <c r="A12281" s="115" t="s">
        <v>32118</v>
      </c>
      <c r="B12281" s="115" t="s">
        <v>32119</v>
      </c>
      <c r="C12281" s="115" t="s">
        <v>30431</v>
      </c>
      <c r="D12281" s="115" t="s">
        <v>1138</v>
      </c>
      <c r="E12281" s="115">
        <v>8377.1085999999996</v>
      </c>
      <c r="F12281" s="674">
        <v>293.83600000000001</v>
      </c>
      <c r="G12281" s="674">
        <v>295.84500000000003</v>
      </c>
      <c r="H12281" s="115">
        <f t="shared" si="382"/>
        <v>1.0068371472522089</v>
      </c>
      <c r="I12281" s="115">
        <f t="shared" si="383"/>
        <v>8434.3840999999993</v>
      </c>
    </row>
    <row r="12282" spans="1:9" hidden="1">
      <c r="A12282" s="115" t="s">
        <v>32120</v>
      </c>
      <c r="B12282" s="115" t="s">
        <v>32121</v>
      </c>
      <c r="C12282" s="115" t="s">
        <v>30434</v>
      </c>
      <c r="D12282" s="115" t="s">
        <v>2038</v>
      </c>
      <c r="E12282" s="115">
        <v>352.02050000000003</v>
      </c>
      <c r="F12282" s="674">
        <v>293.83600000000001</v>
      </c>
      <c r="G12282" s="674">
        <v>295.84500000000003</v>
      </c>
      <c r="H12282" s="115">
        <f t="shared" si="382"/>
        <v>1.0068371472522089</v>
      </c>
      <c r="I12282" s="115">
        <f t="shared" si="383"/>
        <v>354.4273</v>
      </c>
    </row>
    <row r="12283" spans="1:9" hidden="1">
      <c r="A12283" s="115" t="s">
        <v>32122</v>
      </c>
      <c r="B12283" s="115" t="s">
        <v>32123</v>
      </c>
      <c r="C12283" s="115" t="s">
        <v>30437</v>
      </c>
      <c r="D12283" s="115" t="s">
        <v>2038</v>
      </c>
      <c r="E12283" s="115">
        <v>443.83049999999997</v>
      </c>
      <c r="F12283" s="674">
        <v>293.83600000000001</v>
      </c>
      <c r="G12283" s="674">
        <v>295.84500000000003</v>
      </c>
      <c r="H12283" s="115">
        <f t="shared" si="382"/>
        <v>1.0068371472522089</v>
      </c>
      <c r="I12283" s="115">
        <f t="shared" si="383"/>
        <v>446.86500000000001</v>
      </c>
    </row>
    <row r="12284" spans="1:9" hidden="1">
      <c r="A12284" s="115" t="s">
        <v>32124</v>
      </c>
      <c r="B12284" s="115" t="s">
        <v>32125</v>
      </c>
      <c r="C12284" s="115" t="s">
        <v>30440</v>
      </c>
      <c r="D12284" s="115" t="s">
        <v>2038</v>
      </c>
      <c r="E12284" s="115">
        <v>319.79050000000001</v>
      </c>
      <c r="F12284" s="674">
        <v>293.83600000000001</v>
      </c>
      <c r="G12284" s="674">
        <v>295.84500000000003</v>
      </c>
      <c r="H12284" s="115">
        <f t="shared" si="382"/>
        <v>1.0068371472522089</v>
      </c>
      <c r="I12284" s="115">
        <f t="shared" si="383"/>
        <v>321.97699999999998</v>
      </c>
    </row>
    <row r="12285" spans="1:9" hidden="1">
      <c r="A12285" s="115" t="s">
        <v>32126</v>
      </c>
      <c r="B12285" s="115" t="s">
        <v>32127</v>
      </c>
      <c r="C12285" s="115" t="s">
        <v>30443</v>
      </c>
      <c r="D12285" s="115" t="s">
        <v>2038</v>
      </c>
      <c r="E12285" s="115">
        <v>298.01049999999998</v>
      </c>
      <c r="F12285" s="674">
        <v>293.83600000000001</v>
      </c>
      <c r="G12285" s="674">
        <v>295.84500000000003</v>
      </c>
      <c r="H12285" s="115">
        <f t="shared" si="382"/>
        <v>1.0068371472522089</v>
      </c>
      <c r="I12285" s="115">
        <f t="shared" si="383"/>
        <v>300.048</v>
      </c>
    </row>
    <row r="12286" spans="1:9" hidden="1">
      <c r="A12286" s="115" t="s">
        <v>32128</v>
      </c>
      <c r="B12286" s="115" t="s">
        <v>32129</v>
      </c>
      <c r="C12286" s="115" t="s">
        <v>30446</v>
      </c>
      <c r="D12286" s="115" t="s">
        <v>2038</v>
      </c>
      <c r="E12286" s="115">
        <v>391.1705</v>
      </c>
      <c r="F12286" s="674">
        <v>293.83600000000001</v>
      </c>
      <c r="G12286" s="674">
        <v>295.84500000000003</v>
      </c>
      <c r="H12286" s="115">
        <f t="shared" si="382"/>
        <v>1.0068371472522089</v>
      </c>
      <c r="I12286" s="115">
        <f t="shared" si="383"/>
        <v>393.84500000000003</v>
      </c>
    </row>
    <row r="12287" spans="1:9" hidden="1">
      <c r="A12287" s="115" t="s">
        <v>32130</v>
      </c>
      <c r="B12287" s="115" t="s">
        <v>32131</v>
      </c>
      <c r="C12287" s="115" t="s">
        <v>30449</v>
      </c>
      <c r="D12287" s="115" t="s">
        <v>2038</v>
      </c>
      <c r="E12287" s="115">
        <v>314.94049999999999</v>
      </c>
      <c r="F12287" s="674">
        <v>293.83600000000001</v>
      </c>
      <c r="G12287" s="674">
        <v>295.84500000000003</v>
      </c>
      <c r="H12287" s="115">
        <f t="shared" si="382"/>
        <v>1.0068371472522089</v>
      </c>
      <c r="I12287" s="115">
        <f t="shared" si="383"/>
        <v>317.09379999999999</v>
      </c>
    </row>
    <row r="12288" spans="1:9" hidden="1">
      <c r="A12288" s="115" t="s">
        <v>32132</v>
      </c>
      <c r="B12288" s="115" t="s">
        <v>32133</v>
      </c>
      <c r="C12288" s="115" t="s">
        <v>30452</v>
      </c>
      <c r="D12288" s="115" t="s">
        <v>2038</v>
      </c>
      <c r="E12288" s="115">
        <v>700</v>
      </c>
      <c r="F12288" s="674">
        <v>293.83600000000001</v>
      </c>
      <c r="G12288" s="674">
        <v>295.84500000000003</v>
      </c>
      <c r="H12288" s="115">
        <f t="shared" si="382"/>
        <v>1.0068371472522089</v>
      </c>
      <c r="I12288" s="115">
        <f t="shared" si="383"/>
        <v>704.78599999999994</v>
      </c>
    </row>
    <row r="12289" spans="1:9" hidden="1">
      <c r="A12289" s="115" t="s">
        <v>32134</v>
      </c>
      <c r="B12289" s="115" t="s">
        <v>32135</v>
      </c>
      <c r="C12289" s="115" t="s">
        <v>30455</v>
      </c>
      <c r="D12289" s="115" t="s">
        <v>2038</v>
      </c>
      <c r="E12289" s="115">
        <v>1450.8041000000001</v>
      </c>
      <c r="F12289" s="674">
        <v>293.83600000000001</v>
      </c>
      <c r="G12289" s="674">
        <v>295.84500000000003</v>
      </c>
      <c r="H12289" s="115">
        <f t="shared" si="382"/>
        <v>1.0068371472522089</v>
      </c>
      <c r="I12289" s="115">
        <f t="shared" si="383"/>
        <v>1460.7235000000001</v>
      </c>
    </row>
    <row r="12290" spans="1:9" hidden="1">
      <c r="A12290" s="115" t="s">
        <v>32136</v>
      </c>
      <c r="B12290" s="115" t="s">
        <v>32137</v>
      </c>
      <c r="C12290" s="115" t="s">
        <v>30458</v>
      </c>
      <c r="D12290" s="115" t="s">
        <v>2038</v>
      </c>
      <c r="E12290" s="115">
        <v>1501.0924</v>
      </c>
      <c r="F12290" s="674">
        <v>293.83600000000001</v>
      </c>
      <c r="G12290" s="674">
        <v>295.84500000000003</v>
      </c>
      <c r="H12290" s="115">
        <f t="shared" si="382"/>
        <v>1.0068371472522089</v>
      </c>
      <c r="I12290" s="115">
        <f t="shared" si="383"/>
        <v>1511.3556000000001</v>
      </c>
    </row>
    <row r="12291" spans="1:9" hidden="1">
      <c r="A12291" s="115" t="s">
        <v>32138</v>
      </c>
      <c r="B12291" s="115" t="s">
        <v>32139</v>
      </c>
      <c r="C12291" s="115" t="s">
        <v>30461</v>
      </c>
      <c r="D12291" s="115" t="s">
        <v>2038</v>
      </c>
      <c r="E12291" s="115">
        <v>1578.8587</v>
      </c>
      <c r="F12291" s="674">
        <v>293.83600000000001</v>
      </c>
      <c r="G12291" s="674">
        <v>295.84500000000003</v>
      </c>
      <c r="H12291" s="115">
        <f t="shared" si="382"/>
        <v>1.0068371472522089</v>
      </c>
      <c r="I12291" s="115">
        <f t="shared" si="383"/>
        <v>1589.6536000000001</v>
      </c>
    </row>
    <row r="12292" spans="1:9" hidden="1">
      <c r="A12292" s="115" t="s">
        <v>32140</v>
      </c>
      <c r="B12292" s="115" t="s">
        <v>32141</v>
      </c>
      <c r="C12292" s="115" t="s">
        <v>30464</v>
      </c>
      <c r="D12292" s="115" t="s">
        <v>2038</v>
      </c>
      <c r="E12292" s="115">
        <v>1170.1744000000001</v>
      </c>
      <c r="F12292" s="674">
        <v>293.83600000000001</v>
      </c>
      <c r="G12292" s="674">
        <v>295.84500000000003</v>
      </c>
      <c r="H12292" s="115">
        <f t="shared" si="382"/>
        <v>1.0068371472522089</v>
      </c>
      <c r="I12292" s="115">
        <f t="shared" si="383"/>
        <v>1178.1750999999999</v>
      </c>
    </row>
    <row r="12293" spans="1:9" hidden="1">
      <c r="A12293" s="115" t="s">
        <v>32142</v>
      </c>
      <c r="B12293" s="115" t="s">
        <v>32143</v>
      </c>
      <c r="C12293" s="115" t="s">
        <v>30467</v>
      </c>
      <c r="D12293" s="115" t="s">
        <v>2038</v>
      </c>
      <c r="E12293" s="115">
        <v>1247.3989999999999</v>
      </c>
      <c r="F12293" s="674">
        <v>293.83600000000001</v>
      </c>
      <c r="G12293" s="674">
        <v>295.84500000000003</v>
      </c>
      <c r="H12293" s="115">
        <f t="shared" ref="H12293:H12356" si="384">G12293/F12293</f>
        <v>1.0068371472522089</v>
      </c>
      <c r="I12293" s="115">
        <f t="shared" ref="I12293:I12356" si="385">ROUND(H12293*E12293,4)</f>
        <v>1255.9277</v>
      </c>
    </row>
    <row r="12294" spans="1:9" hidden="1">
      <c r="A12294" s="115" t="s">
        <v>32144</v>
      </c>
      <c r="B12294" s="115" t="s">
        <v>32145</v>
      </c>
      <c r="C12294" s="115" t="s">
        <v>30470</v>
      </c>
      <c r="D12294" s="115" t="s">
        <v>2038</v>
      </c>
      <c r="E12294" s="115">
        <v>1660.5237</v>
      </c>
      <c r="F12294" s="674">
        <v>293.83600000000001</v>
      </c>
      <c r="G12294" s="674">
        <v>295.84500000000003</v>
      </c>
      <c r="H12294" s="115">
        <f t="shared" si="384"/>
        <v>1.0068371472522089</v>
      </c>
      <c r="I12294" s="115">
        <f t="shared" si="385"/>
        <v>1671.8769</v>
      </c>
    </row>
    <row r="12295" spans="1:9" hidden="1">
      <c r="A12295" s="115" t="s">
        <v>32146</v>
      </c>
      <c r="B12295" s="115" t="s">
        <v>32147</v>
      </c>
      <c r="C12295" s="115" t="s">
        <v>30473</v>
      </c>
      <c r="D12295" s="115" t="s">
        <v>2038</v>
      </c>
      <c r="E12295" s="115">
        <v>2189.0027</v>
      </c>
      <c r="F12295" s="674">
        <v>293.83600000000001</v>
      </c>
      <c r="G12295" s="674">
        <v>295.84500000000003</v>
      </c>
      <c r="H12295" s="115">
        <f t="shared" si="384"/>
        <v>1.0068371472522089</v>
      </c>
      <c r="I12295" s="115">
        <f t="shared" si="385"/>
        <v>2203.9692</v>
      </c>
    </row>
    <row r="12296" spans="1:9" hidden="1">
      <c r="A12296" s="115" t="s">
        <v>32148</v>
      </c>
      <c r="B12296" s="115" t="s">
        <v>32149</v>
      </c>
      <c r="C12296" s="115" t="s">
        <v>30476</v>
      </c>
      <c r="D12296" s="115" t="s">
        <v>2038</v>
      </c>
      <c r="E12296" s="115">
        <v>2096.0571</v>
      </c>
      <c r="F12296" s="674">
        <v>293.83600000000001</v>
      </c>
      <c r="G12296" s="674">
        <v>295.84500000000003</v>
      </c>
      <c r="H12296" s="115">
        <f t="shared" si="384"/>
        <v>1.0068371472522089</v>
      </c>
      <c r="I12296" s="115">
        <f t="shared" si="385"/>
        <v>2110.3881999999999</v>
      </c>
    </row>
    <row r="12297" spans="1:9" hidden="1">
      <c r="A12297" s="115" t="s">
        <v>32150</v>
      </c>
      <c r="B12297" s="115" t="s">
        <v>32151</v>
      </c>
      <c r="C12297" s="115" t="s">
        <v>30479</v>
      </c>
      <c r="D12297" s="115" t="s">
        <v>2038</v>
      </c>
      <c r="E12297" s="115">
        <v>2824.1244999999999</v>
      </c>
      <c r="F12297" s="674">
        <v>293.83600000000001</v>
      </c>
      <c r="G12297" s="674">
        <v>295.84500000000003</v>
      </c>
      <c r="H12297" s="115">
        <f t="shared" si="384"/>
        <v>1.0068371472522089</v>
      </c>
      <c r="I12297" s="115">
        <f t="shared" si="385"/>
        <v>2843.4335000000001</v>
      </c>
    </row>
    <row r="12298" spans="1:9" hidden="1">
      <c r="A12298" s="115" t="s">
        <v>32152</v>
      </c>
      <c r="B12298" s="115" t="s">
        <v>32153</v>
      </c>
      <c r="C12298" s="115" t="s">
        <v>30482</v>
      </c>
      <c r="D12298" s="115" t="s">
        <v>2038</v>
      </c>
      <c r="E12298" s="115">
        <v>1096.5056</v>
      </c>
      <c r="F12298" s="674">
        <v>293.83600000000001</v>
      </c>
      <c r="G12298" s="674">
        <v>295.84500000000003</v>
      </c>
      <c r="H12298" s="115">
        <f t="shared" si="384"/>
        <v>1.0068371472522089</v>
      </c>
      <c r="I12298" s="115">
        <f t="shared" si="385"/>
        <v>1104.0026</v>
      </c>
    </row>
    <row r="12299" spans="1:9" hidden="1">
      <c r="A12299" s="115" t="s">
        <v>32154</v>
      </c>
      <c r="B12299" s="115" t="s">
        <v>32155</v>
      </c>
      <c r="C12299" s="115" t="s">
        <v>30485</v>
      </c>
      <c r="D12299" s="115" t="s">
        <v>2038</v>
      </c>
      <c r="E12299" s="115">
        <v>1391.9323999999999</v>
      </c>
      <c r="F12299" s="674">
        <v>293.83600000000001</v>
      </c>
      <c r="G12299" s="674">
        <v>295.84500000000003</v>
      </c>
      <c r="H12299" s="115">
        <f t="shared" si="384"/>
        <v>1.0068371472522089</v>
      </c>
      <c r="I12299" s="115">
        <f t="shared" si="385"/>
        <v>1401.4492</v>
      </c>
    </row>
    <row r="12300" spans="1:9" hidden="1">
      <c r="A12300" s="115" t="s">
        <v>32156</v>
      </c>
      <c r="B12300" s="115" t="s">
        <v>32157</v>
      </c>
      <c r="C12300" s="115" t="s">
        <v>30488</v>
      </c>
      <c r="D12300" s="115" t="s">
        <v>2038</v>
      </c>
      <c r="E12300" s="115">
        <v>747.87630000000001</v>
      </c>
      <c r="F12300" s="674">
        <v>293.83600000000001</v>
      </c>
      <c r="G12300" s="674">
        <v>295.84500000000003</v>
      </c>
      <c r="H12300" s="115">
        <f t="shared" si="384"/>
        <v>1.0068371472522089</v>
      </c>
      <c r="I12300" s="115">
        <f t="shared" si="385"/>
        <v>752.9896</v>
      </c>
    </row>
    <row r="12301" spans="1:9" hidden="1">
      <c r="A12301" s="115" t="s">
        <v>32158</v>
      </c>
      <c r="B12301" s="115" t="s">
        <v>32159</v>
      </c>
      <c r="C12301" s="115" t="s">
        <v>30491</v>
      </c>
      <c r="D12301" s="115" t="s">
        <v>2038</v>
      </c>
      <c r="E12301" s="115">
        <v>1960.2528</v>
      </c>
      <c r="F12301" s="674">
        <v>293.83600000000001</v>
      </c>
      <c r="G12301" s="674">
        <v>295.84500000000003</v>
      </c>
      <c r="H12301" s="115">
        <f t="shared" si="384"/>
        <v>1.0068371472522089</v>
      </c>
      <c r="I12301" s="115">
        <f t="shared" si="385"/>
        <v>1973.6552999999999</v>
      </c>
    </row>
    <row r="12302" spans="1:9" hidden="1">
      <c r="A12302" s="115" t="s">
        <v>32160</v>
      </c>
      <c r="B12302" s="115" t="s">
        <v>32161</v>
      </c>
      <c r="C12302" s="115" t="s">
        <v>30494</v>
      </c>
      <c r="D12302" s="115" t="s">
        <v>2038</v>
      </c>
      <c r="E12302" s="115">
        <v>1034.9150999999999</v>
      </c>
      <c r="F12302" s="674">
        <v>293.83600000000001</v>
      </c>
      <c r="G12302" s="674">
        <v>295.84500000000003</v>
      </c>
      <c r="H12302" s="115">
        <f t="shared" si="384"/>
        <v>1.0068371472522089</v>
      </c>
      <c r="I12302" s="115">
        <f t="shared" si="385"/>
        <v>1041.991</v>
      </c>
    </row>
    <row r="12303" spans="1:9" hidden="1">
      <c r="A12303" s="115" t="s">
        <v>32162</v>
      </c>
      <c r="B12303" s="115" t="s">
        <v>32163</v>
      </c>
      <c r="C12303" s="115" t="s">
        <v>30497</v>
      </c>
      <c r="D12303" s="115" t="s">
        <v>1138</v>
      </c>
      <c r="E12303" s="115">
        <v>1218.4912999999999</v>
      </c>
      <c r="F12303" s="674">
        <v>293.83600000000001</v>
      </c>
      <c r="G12303" s="674">
        <v>295.84500000000003</v>
      </c>
      <c r="H12303" s="115">
        <f t="shared" si="384"/>
        <v>1.0068371472522089</v>
      </c>
      <c r="I12303" s="115">
        <f t="shared" si="385"/>
        <v>1226.8223</v>
      </c>
    </row>
    <row r="12304" spans="1:9" hidden="1">
      <c r="A12304" s="115" t="s">
        <v>32164</v>
      </c>
      <c r="B12304" s="115" t="s">
        <v>32165</v>
      </c>
      <c r="C12304" s="115" t="s">
        <v>30500</v>
      </c>
      <c r="D12304" s="115" t="s">
        <v>1138</v>
      </c>
      <c r="E12304" s="115">
        <v>550.82579999999996</v>
      </c>
      <c r="F12304" s="674">
        <v>293.83600000000001</v>
      </c>
      <c r="G12304" s="674">
        <v>295.84500000000003</v>
      </c>
      <c r="H12304" s="115">
        <f t="shared" si="384"/>
        <v>1.0068371472522089</v>
      </c>
      <c r="I12304" s="115">
        <f t="shared" si="385"/>
        <v>554.59190000000001</v>
      </c>
    </row>
    <row r="12305" spans="1:9" hidden="1">
      <c r="A12305" s="115" t="s">
        <v>32166</v>
      </c>
      <c r="B12305" s="115" t="s">
        <v>32167</v>
      </c>
      <c r="C12305" s="115" t="s">
        <v>30503</v>
      </c>
      <c r="D12305" s="115" t="s">
        <v>1138</v>
      </c>
      <c r="E12305" s="115">
        <v>618.64400000000001</v>
      </c>
      <c r="F12305" s="674">
        <v>293.83600000000001</v>
      </c>
      <c r="G12305" s="674">
        <v>295.84500000000003</v>
      </c>
      <c r="H12305" s="115">
        <f t="shared" si="384"/>
        <v>1.0068371472522089</v>
      </c>
      <c r="I12305" s="115">
        <f t="shared" si="385"/>
        <v>622.87379999999996</v>
      </c>
    </row>
    <row r="12306" spans="1:9" hidden="1">
      <c r="A12306" s="115" t="s">
        <v>32168</v>
      </c>
      <c r="B12306" s="115" t="s">
        <v>32169</v>
      </c>
      <c r="C12306" s="115" t="s">
        <v>30506</v>
      </c>
      <c r="D12306" s="115" t="s">
        <v>2038</v>
      </c>
      <c r="E12306" s="115">
        <v>612.00919999999996</v>
      </c>
      <c r="F12306" s="674">
        <v>293.83600000000001</v>
      </c>
      <c r="G12306" s="674">
        <v>295.84500000000003</v>
      </c>
      <c r="H12306" s="115">
        <f t="shared" si="384"/>
        <v>1.0068371472522089</v>
      </c>
      <c r="I12306" s="115">
        <f t="shared" si="385"/>
        <v>616.19359999999995</v>
      </c>
    </row>
    <row r="12307" spans="1:9" hidden="1">
      <c r="A12307" s="115" t="s">
        <v>32170</v>
      </c>
      <c r="B12307" s="115" t="s">
        <v>32171</v>
      </c>
      <c r="C12307" s="115" t="s">
        <v>30509</v>
      </c>
      <c r="D12307" s="115" t="s">
        <v>2038</v>
      </c>
      <c r="E12307" s="115">
        <v>1814.1995999999999</v>
      </c>
      <c r="F12307" s="674">
        <v>293.83600000000001</v>
      </c>
      <c r="G12307" s="674">
        <v>295.84500000000003</v>
      </c>
      <c r="H12307" s="115">
        <f t="shared" si="384"/>
        <v>1.0068371472522089</v>
      </c>
      <c r="I12307" s="115">
        <f t="shared" si="385"/>
        <v>1826.6034999999999</v>
      </c>
    </row>
    <row r="12308" spans="1:9" hidden="1">
      <c r="A12308" s="115" t="s">
        <v>32172</v>
      </c>
      <c r="B12308" s="115" t="s">
        <v>32173</v>
      </c>
      <c r="C12308" s="115" t="s">
        <v>30512</v>
      </c>
      <c r="D12308" s="115" t="s">
        <v>2038</v>
      </c>
      <c r="E12308" s="115">
        <v>904.0856</v>
      </c>
      <c r="F12308" s="674">
        <v>293.83600000000001</v>
      </c>
      <c r="G12308" s="674">
        <v>295.84500000000003</v>
      </c>
      <c r="H12308" s="115">
        <f t="shared" si="384"/>
        <v>1.0068371472522089</v>
      </c>
      <c r="I12308" s="115">
        <f t="shared" si="385"/>
        <v>910.26700000000005</v>
      </c>
    </row>
    <row r="12309" spans="1:9" hidden="1">
      <c r="A12309" s="115" t="s">
        <v>32174</v>
      </c>
      <c r="B12309" s="115" t="s">
        <v>32175</v>
      </c>
      <c r="C12309" s="115" t="s">
        <v>30515</v>
      </c>
      <c r="D12309" s="115" t="s">
        <v>2038</v>
      </c>
      <c r="E12309" s="115">
        <v>788.55679999999995</v>
      </c>
      <c r="F12309" s="674">
        <v>293.83600000000001</v>
      </c>
      <c r="G12309" s="674">
        <v>295.84500000000003</v>
      </c>
      <c r="H12309" s="115">
        <f t="shared" si="384"/>
        <v>1.0068371472522089</v>
      </c>
      <c r="I12309" s="115">
        <f t="shared" si="385"/>
        <v>793.94830000000002</v>
      </c>
    </row>
    <row r="12310" spans="1:9" hidden="1">
      <c r="A12310" s="115" t="s">
        <v>32176</v>
      </c>
      <c r="B12310" s="115" t="s">
        <v>32177</v>
      </c>
      <c r="C12310" s="115" t="s">
        <v>30518</v>
      </c>
      <c r="D12310" s="115" t="s">
        <v>2038</v>
      </c>
      <c r="E12310" s="115">
        <v>602.12559999999996</v>
      </c>
      <c r="F12310" s="674">
        <v>293.83600000000001</v>
      </c>
      <c r="G12310" s="674">
        <v>295.84500000000003</v>
      </c>
      <c r="H12310" s="115">
        <f t="shared" si="384"/>
        <v>1.0068371472522089</v>
      </c>
      <c r="I12310" s="115">
        <f t="shared" si="385"/>
        <v>606.24239999999998</v>
      </c>
    </row>
    <row r="12311" spans="1:9" hidden="1">
      <c r="A12311" s="115" t="s">
        <v>32178</v>
      </c>
      <c r="B12311" s="115" t="s">
        <v>32179</v>
      </c>
      <c r="C12311" s="115" t="s">
        <v>30521</v>
      </c>
      <c r="D12311" s="115" t="s">
        <v>2038</v>
      </c>
      <c r="E12311" s="115">
        <v>623.36180000000002</v>
      </c>
      <c r="F12311" s="674">
        <v>293.83600000000001</v>
      </c>
      <c r="G12311" s="674">
        <v>295.84500000000003</v>
      </c>
      <c r="H12311" s="115">
        <f t="shared" si="384"/>
        <v>1.0068371472522089</v>
      </c>
      <c r="I12311" s="115">
        <f t="shared" si="385"/>
        <v>627.62379999999996</v>
      </c>
    </row>
    <row r="12312" spans="1:9" hidden="1">
      <c r="A12312" s="115" t="s">
        <v>32180</v>
      </c>
      <c r="B12312" s="115" t="s">
        <v>32181</v>
      </c>
      <c r="C12312" s="115" t="s">
        <v>30524</v>
      </c>
      <c r="D12312" s="115" t="s">
        <v>2038</v>
      </c>
      <c r="E12312" s="115">
        <v>647.18299999999999</v>
      </c>
      <c r="F12312" s="674">
        <v>293.83600000000001</v>
      </c>
      <c r="G12312" s="674">
        <v>295.84500000000003</v>
      </c>
      <c r="H12312" s="115">
        <f t="shared" si="384"/>
        <v>1.0068371472522089</v>
      </c>
      <c r="I12312" s="115">
        <f t="shared" si="385"/>
        <v>651.60789999999997</v>
      </c>
    </row>
    <row r="12313" spans="1:9" hidden="1">
      <c r="A12313" s="115" t="s">
        <v>32182</v>
      </c>
      <c r="B12313" s="115" t="s">
        <v>32183</v>
      </c>
      <c r="C12313" s="115" t="s">
        <v>30527</v>
      </c>
      <c r="D12313" s="115" t="s">
        <v>1242</v>
      </c>
      <c r="E12313" s="115">
        <v>885.45849999999996</v>
      </c>
      <c r="F12313" s="674">
        <v>293.83600000000001</v>
      </c>
      <c r="G12313" s="674">
        <v>295.84500000000003</v>
      </c>
      <c r="H12313" s="115">
        <f t="shared" si="384"/>
        <v>1.0068371472522089</v>
      </c>
      <c r="I12313" s="115">
        <f t="shared" si="385"/>
        <v>891.51250000000005</v>
      </c>
    </row>
    <row r="12314" spans="1:9" hidden="1">
      <c r="A12314" s="115" t="s">
        <v>32184</v>
      </c>
      <c r="B12314" s="115" t="s">
        <v>32185</v>
      </c>
      <c r="C12314" s="115" t="s">
        <v>30530</v>
      </c>
      <c r="D12314" s="115" t="s">
        <v>1242</v>
      </c>
      <c r="E12314" s="115">
        <v>1089.3324</v>
      </c>
      <c r="F12314" s="674">
        <v>293.83600000000001</v>
      </c>
      <c r="G12314" s="674">
        <v>295.84500000000003</v>
      </c>
      <c r="H12314" s="115">
        <f t="shared" si="384"/>
        <v>1.0068371472522089</v>
      </c>
      <c r="I12314" s="115">
        <f t="shared" si="385"/>
        <v>1096.7802999999999</v>
      </c>
    </row>
    <row r="12315" spans="1:9" hidden="1">
      <c r="A12315" s="115" t="s">
        <v>32186</v>
      </c>
      <c r="B12315" s="115" t="s">
        <v>32187</v>
      </c>
      <c r="C12315" s="115" t="s">
        <v>30533</v>
      </c>
      <c r="D12315" s="115" t="s">
        <v>1242</v>
      </c>
      <c r="E12315" s="115">
        <v>904.0856</v>
      </c>
      <c r="F12315" s="674">
        <v>293.83600000000001</v>
      </c>
      <c r="G12315" s="674">
        <v>295.84500000000003</v>
      </c>
      <c r="H12315" s="115">
        <f t="shared" si="384"/>
        <v>1.0068371472522089</v>
      </c>
      <c r="I12315" s="115">
        <f t="shared" si="385"/>
        <v>910.26700000000005</v>
      </c>
    </row>
    <row r="12316" spans="1:9" hidden="1">
      <c r="A12316" s="115" t="s">
        <v>32188</v>
      </c>
      <c r="B12316" s="115" t="s">
        <v>32189</v>
      </c>
      <c r="C12316" s="115" t="s">
        <v>30536</v>
      </c>
      <c r="D12316" s="115" t="s">
        <v>1242</v>
      </c>
      <c r="E12316" s="115">
        <v>353.48200000000003</v>
      </c>
      <c r="F12316" s="674">
        <v>293.83600000000001</v>
      </c>
      <c r="G12316" s="674">
        <v>295.84500000000003</v>
      </c>
      <c r="H12316" s="115">
        <f t="shared" si="384"/>
        <v>1.0068371472522089</v>
      </c>
      <c r="I12316" s="115">
        <f t="shared" si="385"/>
        <v>355.89879999999999</v>
      </c>
    </row>
    <row r="12317" spans="1:9" hidden="1">
      <c r="A12317" s="115" t="s">
        <v>32190</v>
      </c>
      <c r="B12317" s="115" t="s">
        <v>32191</v>
      </c>
      <c r="C12317" s="115" t="s">
        <v>30539</v>
      </c>
      <c r="D12317" s="115" t="s">
        <v>1242</v>
      </c>
      <c r="E12317" s="115">
        <v>149.9837</v>
      </c>
      <c r="F12317" s="674">
        <v>293.83600000000001</v>
      </c>
      <c r="G12317" s="674">
        <v>295.84500000000003</v>
      </c>
      <c r="H12317" s="115">
        <f t="shared" si="384"/>
        <v>1.0068371472522089</v>
      </c>
      <c r="I12317" s="115">
        <f t="shared" si="385"/>
        <v>151.00919999999999</v>
      </c>
    </row>
    <row r="12318" spans="1:9" hidden="1">
      <c r="A12318" s="115" t="s">
        <v>32192</v>
      </c>
      <c r="B12318" s="115" t="s">
        <v>32193</v>
      </c>
      <c r="C12318" s="115" t="s">
        <v>30542</v>
      </c>
      <c r="D12318" s="115" t="s">
        <v>2038</v>
      </c>
      <c r="E12318" s="115">
        <v>1114.5155999999999</v>
      </c>
      <c r="F12318" s="674">
        <v>293.83600000000001</v>
      </c>
      <c r="G12318" s="674">
        <v>295.84500000000003</v>
      </c>
      <c r="H12318" s="115">
        <f t="shared" si="384"/>
        <v>1.0068371472522089</v>
      </c>
      <c r="I12318" s="115">
        <f t="shared" si="385"/>
        <v>1122.1357</v>
      </c>
    </row>
    <row r="12319" spans="1:9" hidden="1">
      <c r="A12319" s="115" t="s">
        <v>32194</v>
      </c>
      <c r="B12319" s="115" t="s">
        <v>32195</v>
      </c>
      <c r="C12319" s="115" t="s">
        <v>30545</v>
      </c>
      <c r="D12319" s="115" t="s">
        <v>2038</v>
      </c>
      <c r="E12319" s="115">
        <v>586.0308</v>
      </c>
      <c r="F12319" s="674">
        <v>293.83600000000001</v>
      </c>
      <c r="G12319" s="674">
        <v>295.84500000000003</v>
      </c>
      <c r="H12319" s="115">
        <f t="shared" si="384"/>
        <v>1.0068371472522089</v>
      </c>
      <c r="I12319" s="115">
        <f t="shared" si="385"/>
        <v>590.0376</v>
      </c>
    </row>
    <row r="12320" spans="1:9" hidden="1">
      <c r="A12320" s="115" t="s">
        <v>32196</v>
      </c>
      <c r="B12320" s="115" t="s">
        <v>32197</v>
      </c>
      <c r="C12320" s="115" t="s">
        <v>30548</v>
      </c>
      <c r="D12320" s="115" t="s">
        <v>1242</v>
      </c>
      <c r="E12320" s="115">
        <v>498.3535</v>
      </c>
      <c r="F12320" s="674">
        <v>293.83600000000001</v>
      </c>
      <c r="G12320" s="674">
        <v>295.84500000000003</v>
      </c>
      <c r="H12320" s="115">
        <f t="shared" si="384"/>
        <v>1.0068371472522089</v>
      </c>
      <c r="I12320" s="115">
        <f t="shared" si="385"/>
        <v>501.76080000000002</v>
      </c>
    </row>
    <row r="12321" spans="1:9" hidden="1">
      <c r="A12321" s="115" t="s">
        <v>32198</v>
      </c>
      <c r="B12321" s="115" t="s">
        <v>32199</v>
      </c>
      <c r="C12321" s="115" t="s">
        <v>30551</v>
      </c>
      <c r="D12321" s="115" t="s">
        <v>2038</v>
      </c>
      <c r="E12321" s="115">
        <v>698.70690000000002</v>
      </c>
      <c r="F12321" s="674">
        <v>293.83600000000001</v>
      </c>
      <c r="G12321" s="674">
        <v>295.84500000000003</v>
      </c>
      <c r="H12321" s="115">
        <f t="shared" si="384"/>
        <v>1.0068371472522089</v>
      </c>
      <c r="I12321" s="115">
        <f t="shared" si="385"/>
        <v>703.48410000000001</v>
      </c>
    </row>
    <row r="12322" spans="1:9" hidden="1">
      <c r="A12322" s="115" t="s">
        <v>32200</v>
      </c>
      <c r="B12322" s="115" t="s">
        <v>32201</v>
      </c>
      <c r="C12322" s="115" t="s">
        <v>30554</v>
      </c>
      <c r="D12322" s="115" t="s">
        <v>2038</v>
      </c>
      <c r="E12322" s="115">
        <v>716.91110000000003</v>
      </c>
      <c r="F12322" s="674">
        <v>293.83600000000001</v>
      </c>
      <c r="G12322" s="674">
        <v>295.84500000000003</v>
      </c>
      <c r="H12322" s="115">
        <f t="shared" si="384"/>
        <v>1.0068371472522089</v>
      </c>
      <c r="I12322" s="115">
        <f t="shared" si="385"/>
        <v>721.81269999999995</v>
      </c>
    </row>
    <row r="12323" spans="1:9" hidden="1">
      <c r="A12323" s="115" t="s">
        <v>32202</v>
      </c>
      <c r="B12323" s="115" t="s">
        <v>32203</v>
      </c>
      <c r="C12323" s="115" t="s">
        <v>30557</v>
      </c>
      <c r="D12323" s="115" t="s">
        <v>1138</v>
      </c>
      <c r="E12323" s="115">
        <v>456.99630000000002</v>
      </c>
      <c r="F12323" s="674">
        <v>293.83600000000001</v>
      </c>
      <c r="G12323" s="674">
        <v>295.84500000000003</v>
      </c>
      <c r="H12323" s="115">
        <f t="shared" si="384"/>
        <v>1.0068371472522089</v>
      </c>
      <c r="I12323" s="115">
        <f t="shared" si="385"/>
        <v>460.12090000000001</v>
      </c>
    </row>
    <row r="12324" spans="1:9" hidden="1">
      <c r="A12324" s="115" t="s">
        <v>32204</v>
      </c>
      <c r="B12324" s="115" t="s">
        <v>32205</v>
      </c>
      <c r="C12324" s="115" t="s">
        <v>30560</v>
      </c>
      <c r="D12324" s="115" t="s">
        <v>2038</v>
      </c>
      <c r="E12324" s="115">
        <v>496.40600000000001</v>
      </c>
      <c r="F12324" s="674">
        <v>293.83600000000001</v>
      </c>
      <c r="G12324" s="674">
        <v>295.84500000000003</v>
      </c>
      <c r="H12324" s="115">
        <f t="shared" si="384"/>
        <v>1.0068371472522089</v>
      </c>
      <c r="I12324" s="115">
        <f t="shared" si="385"/>
        <v>499.8</v>
      </c>
    </row>
    <row r="12325" spans="1:9" hidden="1">
      <c r="A12325" s="115" t="s">
        <v>32206</v>
      </c>
      <c r="B12325" s="115" t="s">
        <v>32207</v>
      </c>
      <c r="C12325" s="115" t="s">
        <v>30563</v>
      </c>
      <c r="D12325" s="115" t="s">
        <v>2038</v>
      </c>
      <c r="E12325" s="115">
        <v>506.23829999999998</v>
      </c>
      <c r="F12325" s="674">
        <v>293.83600000000001</v>
      </c>
      <c r="G12325" s="674">
        <v>295.84500000000003</v>
      </c>
      <c r="H12325" s="115">
        <f t="shared" si="384"/>
        <v>1.0068371472522089</v>
      </c>
      <c r="I12325" s="115">
        <f t="shared" si="385"/>
        <v>509.6995</v>
      </c>
    </row>
    <row r="12326" spans="1:9" hidden="1">
      <c r="A12326" s="115" t="s">
        <v>32208</v>
      </c>
      <c r="B12326" s="115" t="s">
        <v>32209</v>
      </c>
      <c r="C12326" s="115" t="s">
        <v>30566</v>
      </c>
      <c r="D12326" s="115" t="s">
        <v>2038</v>
      </c>
      <c r="E12326" s="115">
        <v>452.67450000000002</v>
      </c>
      <c r="F12326" s="674">
        <v>293.83600000000001</v>
      </c>
      <c r="G12326" s="674">
        <v>295.84500000000003</v>
      </c>
      <c r="H12326" s="115">
        <f t="shared" si="384"/>
        <v>1.0068371472522089</v>
      </c>
      <c r="I12326" s="115">
        <f t="shared" si="385"/>
        <v>455.76949999999999</v>
      </c>
    </row>
    <row r="12327" spans="1:9" hidden="1">
      <c r="A12327" s="115" t="s">
        <v>32210</v>
      </c>
      <c r="B12327" s="115" t="s">
        <v>32211</v>
      </c>
      <c r="C12327" s="115" t="s">
        <v>30569</v>
      </c>
      <c r="D12327" s="115" t="s">
        <v>2038</v>
      </c>
      <c r="E12327" s="115">
        <v>501.24880000000002</v>
      </c>
      <c r="F12327" s="674">
        <v>293.83600000000001</v>
      </c>
      <c r="G12327" s="674">
        <v>295.84500000000003</v>
      </c>
      <c r="H12327" s="115">
        <f t="shared" si="384"/>
        <v>1.0068371472522089</v>
      </c>
      <c r="I12327" s="115">
        <f t="shared" si="385"/>
        <v>504.67590000000001</v>
      </c>
    </row>
    <row r="12328" spans="1:9" hidden="1">
      <c r="A12328" s="115" t="s">
        <v>32212</v>
      </c>
      <c r="B12328" s="115" t="s">
        <v>32213</v>
      </c>
      <c r="C12328" s="115" t="s">
        <v>30572</v>
      </c>
      <c r="D12328" s="115" t="s">
        <v>2038</v>
      </c>
      <c r="E12328" s="115">
        <v>868.85749999999996</v>
      </c>
      <c r="F12328" s="674">
        <v>293.83600000000001</v>
      </c>
      <c r="G12328" s="674">
        <v>295.84500000000003</v>
      </c>
      <c r="H12328" s="115">
        <f t="shared" si="384"/>
        <v>1.0068371472522089</v>
      </c>
      <c r="I12328" s="115">
        <f t="shared" si="385"/>
        <v>874.798</v>
      </c>
    </row>
    <row r="12329" spans="1:9" hidden="1">
      <c r="A12329" s="115" t="s">
        <v>32214</v>
      </c>
      <c r="B12329" s="115" t="s">
        <v>32215</v>
      </c>
      <c r="C12329" s="115" t="s">
        <v>30575</v>
      </c>
      <c r="D12329" s="115" t="s">
        <v>2038</v>
      </c>
      <c r="E12329" s="115">
        <v>614.98</v>
      </c>
      <c r="F12329" s="674">
        <v>293.83600000000001</v>
      </c>
      <c r="G12329" s="674">
        <v>295.84500000000003</v>
      </c>
      <c r="H12329" s="115">
        <f t="shared" si="384"/>
        <v>1.0068371472522089</v>
      </c>
      <c r="I12329" s="115">
        <f t="shared" si="385"/>
        <v>619.18470000000002</v>
      </c>
    </row>
    <row r="12330" spans="1:9" hidden="1">
      <c r="A12330" s="115" t="s">
        <v>32216</v>
      </c>
      <c r="B12330" s="115" t="s">
        <v>32217</v>
      </c>
      <c r="C12330" s="115" t="s">
        <v>30578</v>
      </c>
      <c r="D12330" s="115" t="s">
        <v>2038</v>
      </c>
      <c r="E12330" s="115">
        <v>610.87099999999998</v>
      </c>
      <c r="F12330" s="674">
        <v>293.83600000000001</v>
      </c>
      <c r="G12330" s="674">
        <v>295.84500000000003</v>
      </c>
      <c r="H12330" s="115">
        <f t="shared" si="384"/>
        <v>1.0068371472522089</v>
      </c>
      <c r="I12330" s="115">
        <f t="shared" si="385"/>
        <v>615.04759999999999</v>
      </c>
    </row>
    <row r="12331" spans="1:9" hidden="1">
      <c r="A12331" s="115" t="s">
        <v>32218</v>
      </c>
      <c r="B12331" s="115" t="s">
        <v>32219</v>
      </c>
      <c r="C12331" s="115" t="s">
        <v>30581</v>
      </c>
      <c r="D12331" s="115" t="s">
        <v>2038</v>
      </c>
      <c r="E12331" s="115">
        <v>423.37349999999998</v>
      </c>
      <c r="F12331" s="674">
        <v>293.83600000000001</v>
      </c>
      <c r="G12331" s="674">
        <v>295.84500000000003</v>
      </c>
      <c r="H12331" s="115">
        <f t="shared" si="384"/>
        <v>1.0068371472522089</v>
      </c>
      <c r="I12331" s="115">
        <f t="shared" si="385"/>
        <v>426.26819999999998</v>
      </c>
    </row>
    <row r="12332" spans="1:9" hidden="1">
      <c r="A12332" s="115" t="s">
        <v>32220</v>
      </c>
      <c r="B12332" s="115" t="s">
        <v>32221</v>
      </c>
      <c r="C12332" s="115" t="s">
        <v>30584</v>
      </c>
      <c r="D12332" s="115" t="s">
        <v>2038</v>
      </c>
      <c r="E12332" s="115">
        <v>491.96449999999999</v>
      </c>
      <c r="F12332" s="674">
        <v>293.83600000000001</v>
      </c>
      <c r="G12332" s="674">
        <v>295.84500000000003</v>
      </c>
      <c r="H12332" s="115">
        <f t="shared" si="384"/>
        <v>1.0068371472522089</v>
      </c>
      <c r="I12332" s="115">
        <f t="shared" si="385"/>
        <v>495.32810000000001</v>
      </c>
    </row>
    <row r="12333" spans="1:9" hidden="1">
      <c r="A12333" s="115" t="s">
        <v>32222</v>
      </c>
      <c r="B12333" s="115" t="s">
        <v>32223</v>
      </c>
      <c r="C12333" s="115" t="s">
        <v>30587</v>
      </c>
      <c r="D12333" s="115" t="s">
        <v>2038</v>
      </c>
      <c r="E12333" s="115">
        <v>1125.1320000000001</v>
      </c>
      <c r="F12333" s="674">
        <v>293.83600000000001</v>
      </c>
      <c r="G12333" s="674">
        <v>295.84500000000003</v>
      </c>
      <c r="H12333" s="115">
        <f t="shared" si="384"/>
        <v>1.0068371472522089</v>
      </c>
      <c r="I12333" s="115">
        <f t="shared" si="385"/>
        <v>1132.8246999999999</v>
      </c>
    </row>
    <row r="12334" spans="1:9" hidden="1">
      <c r="A12334" s="115" t="s">
        <v>32224</v>
      </c>
      <c r="B12334" s="115" t="s">
        <v>32225</v>
      </c>
      <c r="C12334" s="115" t="s">
        <v>30590</v>
      </c>
      <c r="D12334" s="115" t="s">
        <v>2038</v>
      </c>
      <c r="E12334" s="115">
        <v>1072.8889999999999</v>
      </c>
      <c r="F12334" s="674">
        <v>293.83600000000001</v>
      </c>
      <c r="G12334" s="674">
        <v>295.84500000000003</v>
      </c>
      <c r="H12334" s="115">
        <f t="shared" si="384"/>
        <v>1.0068371472522089</v>
      </c>
      <c r="I12334" s="115">
        <f t="shared" si="385"/>
        <v>1080.2245</v>
      </c>
    </row>
    <row r="12335" spans="1:9" hidden="1">
      <c r="A12335" s="115" t="s">
        <v>32226</v>
      </c>
      <c r="B12335" s="115" t="s">
        <v>32227</v>
      </c>
      <c r="C12335" s="115" t="s">
        <v>30593</v>
      </c>
      <c r="D12335" s="115" t="s">
        <v>2038</v>
      </c>
      <c r="E12335" s="115">
        <v>1180.0165</v>
      </c>
      <c r="F12335" s="674">
        <v>293.83600000000001</v>
      </c>
      <c r="G12335" s="674">
        <v>295.84500000000003</v>
      </c>
      <c r="H12335" s="115">
        <f t="shared" si="384"/>
        <v>1.0068371472522089</v>
      </c>
      <c r="I12335" s="115">
        <f t="shared" si="385"/>
        <v>1188.0844</v>
      </c>
    </row>
    <row r="12336" spans="1:9" hidden="1">
      <c r="A12336" s="115" t="s">
        <v>32228</v>
      </c>
      <c r="B12336" s="115" t="s">
        <v>32229</v>
      </c>
      <c r="C12336" s="115" t="s">
        <v>30596</v>
      </c>
      <c r="D12336" s="115" t="s">
        <v>2038</v>
      </c>
      <c r="E12336" s="115">
        <v>665.96100000000001</v>
      </c>
      <c r="F12336" s="674">
        <v>293.83600000000001</v>
      </c>
      <c r="G12336" s="674">
        <v>295.84500000000003</v>
      </c>
      <c r="H12336" s="115">
        <f t="shared" si="384"/>
        <v>1.0068371472522089</v>
      </c>
      <c r="I12336" s="115">
        <f t="shared" si="385"/>
        <v>670.51430000000005</v>
      </c>
    </row>
    <row r="12337" spans="1:9" hidden="1">
      <c r="A12337" s="115" t="s">
        <v>32230</v>
      </c>
      <c r="B12337" s="115" t="s">
        <v>32231</v>
      </c>
      <c r="C12337" s="115" t="s">
        <v>30599</v>
      </c>
      <c r="D12337" s="115" t="s">
        <v>2038</v>
      </c>
      <c r="E12337" s="115">
        <v>562.44349999999997</v>
      </c>
      <c r="F12337" s="674">
        <v>293.83600000000001</v>
      </c>
      <c r="G12337" s="674">
        <v>295.84500000000003</v>
      </c>
      <c r="H12337" s="115">
        <f t="shared" si="384"/>
        <v>1.0068371472522089</v>
      </c>
      <c r="I12337" s="115">
        <f t="shared" si="385"/>
        <v>566.28899999999999</v>
      </c>
    </row>
    <row r="12338" spans="1:9" hidden="1">
      <c r="A12338" s="115" t="s">
        <v>32232</v>
      </c>
      <c r="B12338" s="115" t="s">
        <v>32233</v>
      </c>
      <c r="C12338" s="115" t="s">
        <v>30602</v>
      </c>
      <c r="D12338" s="115" t="s">
        <v>2038</v>
      </c>
      <c r="E12338" s="115">
        <v>796.50980000000004</v>
      </c>
      <c r="F12338" s="674">
        <v>293.83600000000001</v>
      </c>
      <c r="G12338" s="674">
        <v>295.84500000000003</v>
      </c>
      <c r="H12338" s="115">
        <f t="shared" si="384"/>
        <v>1.0068371472522089</v>
      </c>
      <c r="I12338" s="115">
        <f t="shared" si="385"/>
        <v>801.95569999999998</v>
      </c>
    </row>
    <row r="12339" spans="1:9" hidden="1">
      <c r="A12339" s="115" t="s">
        <v>32234</v>
      </c>
      <c r="B12339" s="115" t="s">
        <v>32235</v>
      </c>
      <c r="C12339" s="115" t="s">
        <v>30605</v>
      </c>
      <c r="D12339" s="115" t="s">
        <v>2038</v>
      </c>
      <c r="E12339" s="115">
        <v>796.50980000000004</v>
      </c>
      <c r="F12339" s="674">
        <v>293.83600000000001</v>
      </c>
      <c r="G12339" s="674">
        <v>295.84500000000003</v>
      </c>
      <c r="H12339" s="115">
        <f t="shared" si="384"/>
        <v>1.0068371472522089</v>
      </c>
      <c r="I12339" s="115">
        <f t="shared" si="385"/>
        <v>801.95569999999998</v>
      </c>
    </row>
    <row r="12340" spans="1:9" hidden="1">
      <c r="A12340" s="115" t="s">
        <v>32236</v>
      </c>
      <c r="B12340" s="115" t="s">
        <v>32237</v>
      </c>
      <c r="C12340" s="115" t="s">
        <v>30608</v>
      </c>
      <c r="D12340" s="115" t="s">
        <v>2038</v>
      </c>
      <c r="E12340" s="115">
        <v>1340.8544999999999</v>
      </c>
      <c r="F12340" s="674">
        <v>293.83600000000001</v>
      </c>
      <c r="G12340" s="674">
        <v>295.84500000000003</v>
      </c>
      <c r="H12340" s="115">
        <f t="shared" si="384"/>
        <v>1.0068371472522089</v>
      </c>
      <c r="I12340" s="115">
        <f t="shared" si="385"/>
        <v>1350.0220999999999</v>
      </c>
    </row>
    <row r="12341" spans="1:9" hidden="1">
      <c r="A12341" s="115" t="s">
        <v>32238</v>
      </c>
      <c r="B12341" s="115" t="s">
        <v>32239</v>
      </c>
      <c r="C12341" s="115" t="s">
        <v>30611</v>
      </c>
      <c r="D12341" s="115" t="s">
        <v>2038</v>
      </c>
      <c r="E12341" s="115">
        <v>531.62599999999998</v>
      </c>
      <c r="F12341" s="674">
        <v>293.83600000000001</v>
      </c>
      <c r="G12341" s="674">
        <v>295.84500000000003</v>
      </c>
      <c r="H12341" s="115">
        <f t="shared" si="384"/>
        <v>1.0068371472522089</v>
      </c>
      <c r="I12341" s="115">
        <f t="shared" si="385"/>
        <v>535.26080000000002</v>
      </c>
    </row>
    <row r="12342" spans="1:9" hidden="1">
      <c r="A12342" s="115" t="s">
        <v>32240</v>
      </c>
      <c r="B12342" s="115" t="s">
        <v>32241</v>
      </c>
      <c r="C12342" s="115" t="s">
        <v>30614</v>
      </c>
      <c r="D12342" s="115" t="s">
        <v>2038</v>
      </c>
      <c r="E12342" s="115">
        <v>363.49950000000001</v>
      </c>
      <c r="F12342" s="674">
        <v>293.83600000000001</v>
      </c>
      <c r="G12342" s="674">
        <v>295.84500000000003</v>
      </c>
      <c r="H12342" s="115">
        <f t="shared" si="384"/>
        <v>1.0068371472522089</v>
      </c>
      <c r="I12342" s="115">
        <f t="shared" si="385"/>
        <v>365.98480000000001</v>
      </c>
    </row>
    <row r="12343" spans="1:9" hidden="1">
      <c r="A12343" s="115" t="s">
        <v>32242</v>
      </c>
      <c r="B12343" s="115" t="s">
        <v>32243</v>
      </c>
      <c r="C12343" s="115" t="s">
        <v>30617</v>
      </c>
      <c r="D12343" s="115" t="s">
        <v>1242</v>
      </c>
      <c r="E12343" s="115">
        <v>44.4998</v>
      </c>
      <c r="F12343" s="674">
        <v>293.83600000000001</v>
      </c>
      <c r="G12343" s="674">
        <v>295.84500000000003</v>
      </c>
      <c r="H12343" s="115">
        <f t="shared" si="384"/>
        <v>1.0068371472522089</v>
      </c>
      <c r="I12343" s="115">
        <f t="shared" si="385"/>
        <v>44.804099999999998</v>
      </c>
    </row>
    <row r="12344" spans="1:9" hidden="1">
      <c r="A12344" s="115" t="s">
        <v>32244</v>
      </c>
      <c r="B12344" s="115" t="s">
        <v>32245</v>
      </c>
      <c r="C12344" s="115" t="s">
        <v>30620</v>
      </c>
      <c r="D12344" s="115" t="s">
        <v>1242</v>
      </c>
      <c r="E12344" s="115">
        <v>29.1617</v>
      </c>
      <c r="F12344" s="674">
        <v>293.83600000000001</v>
      </c>
      <c r="G12344" s="674">
        <v>295.84500000000003</v>
      </c>
      <c r="H12344" s="115">
        <f t="shared" si="384"/>
        <v>1.0068371472522089</v>
      </c>
      <c r="I12344" s="115">
        <f t="shared" si="385"/>
        <v>29.3611</v>
      </c>
    </row>
    <row r="12345" spans="1:9" hidden="1">
      <c r="A12345" s="115" t="s">
        <v>32246</v>
      </c>
      <c r="B12345" s="115" t="s">
        <v>32247</v>
      </c>
      <c r="C12345" s="115" t="s">
        <v>30623</v>
      </c>
      <c r="D12345" s="115" t="s">
        <v>1242</v>
      </c>
      <c r="E12345" s="115">
        <v>32.459800000000001</v>
      </c>
      <c r="F12345" s="674">
        <v>293.83600000000001</v>
      </c>
      <c r="G12345" s="674">
        <v>295.84500000000003</v>
      </c>
      <c r="H12345" s="115">
        <f t="shared" si="384"/>
        <v>1.0068371472522089</v>
      </c>
      <c r="I12345" s="115">
        <f t="shared" si="385"/>
        <v>32.681699999999999</v>
      </c>
    </row>
    <row r="12346" spans="1:9" hidden="1">
      <c r="A12346" s="115" t="s">
        <v>32248</v>
      </c>
      <c r="B12346" s="115" t="s">
        <v>32249</v>
      </c>
      <c r="C12346" s="115" t="s">
        <v>30626</v>
      </c>
      <c r="D12346" s="115" t="s">
        <v>2038</v>
      </c>
      <c r="E12346" s="115">
        <v>102.1554</v>
      </c>
      <c r="F12346" s="674">
        <v>293.83600000000001</v>
      </c>
      <c r="G12346" s="674">
        <v>295.84500000000003</v>
      </c>
      <c r="H12346" s="115">
        <f t="shared" si="384"/>
        <v>1.0068371472522089</v>
      </c>
      <c r="I12346" s="115">
        <f t="shared" si="385"/>
        <v>102.8539</v>
      </c>
    </row>
    <row r="12347" spans="1:9" hidden="1">
      <c r="A12347" s="115" t="s">
        <v>32250</v>
      </c>
      <c r="B12347" s="115" t="s">
        <v>32251</v>
      </c>
      <c r="C12347" s="115" t="s">
        <v>30629</v>
      </c>
      <c r="D12347" s="115" t="s">
        <v>2038</v>
      </c>
      <c r="E12347" s="115">
        <v>137.91900000000001</v>
      </c>
      <c r="F12347" s="674">
        <v>293.83600000000001</v>
      </c>
      <c r="G12347" s="674">
        <v>295.84500000000003</v>
      </c>
      <c r="H12347" s="115">
        <f t="shared" si="384"/>
        <v>1.0068371472522089</v>
      </c>
      <c r="I12347" s="115">
        <f t="shared" si="385"/>
        <v>138.86199999999999</v>
      </c>
    </row>
    <row r="12348" spans="1:9" hidden="1">
      <c r="A12348" s="115" t="s">
        <v>32252</v>
      </c>
      <c r="B12348" s="115" t="s">
        <v>32253</v>
      </c>
      <c r="C12348" s="115" t="s">
        <v>30632</v>
      </c>
      <c r="D12348" s="115" t="s">
        <v>2038</v>
      </c>
      <c r="E12348" s="115">
        <v>168.7655</v>
      </c>
      <c r="F12348" s="674">
        <v>293.83600000000001</v>
      </c>
      <c r="G12348" s="674">
        <v>295.84500000000003</v>
      </c>
      <c r="H12348" s="115">
        <f t="shared" si="384"/>
        <v>1.0068371472522089</v>
      </c>
      <c r="I12348" s="115">
        <f t="shared" si="385"/>
        <v>169.9194</v>
      </c>
    </row>
    <row r="12349" spans="1:9" hidden="1">
      <c r="A12349" s="115" t="s">
        <v>32254</v>
      </c>
      <c r="B12349" s="115" t="s">
        <v>32255</v>
      </c>
      <c r="C12349" s="115" t="s">
        <v>30635</v>
      </c>
      <c r="D12349" s="115" t="s">
        <v>2038</v>
      </c>
      <c r="E12349" s="115">
        <v>184.39060000000001</v>
      </c>
      <c r="F12349" s="674">
        <v>293.83600000000001</v>
      </c>
      <c r="G12349" s="674">
        <v>295.84500000000003</v>
      </c>
      <c r="H12349" s="115">
        <f t="shared" si="384"/>
        <v>1.0068371472522089</v>
      </c>
      <c r="I12349" s="115">
        <f t="shared" si="385"/>
        <v>185.65129999999999</v>
      </c>
    </row>
    <row r="12350" spans="1:9" hidden="1">
      <c r="A12350" s="115" t="s">
        <v>32256</v>
      </c>
      <c r="B12350" s="115" t="s">
        <v>32257</v>
      </c>
      <c r="C12350" s="115" t="s">
        <v>30638</v>
      </c>
      <c r="D12350" s="115" t="s">
        <v>2038</v>
      </c>
      <c r="E12350" s="115">
        <v>162.08600000000001</v>
      </c>
      <c r="F12350" s="674">
        <v>293.83600000000001</v>
      </c>
      <c r="G12350" s="674">
        <v>295.84500000000003</v>
      </c>
      <c r="H12350" s="115">
        <f t="shared" si="384"/>
        <v>1.0068371472522089</v>
      </c>
      <c r="I12350" s="115">
        <f t="shared" si="385"/>
        <v>163.1942</v>
      </c>
    </row>
    <row r="12351" spans="1:9" hidden="1">
      <c r="A12351" s="115" t="s">
        <v>32258</v>
      </c>
      <c r="B12351" s="115" t="s">
        <v>32259</v>
      </c>
      <c r="C12351" s="115" t="s">
        <v>30641</v>
      </c>
      <c r="D12351" s="115" t="s">
        <v>2038</v>
      </c>
      <c r="E12351" s="115">
        <v>126.96299999999999</v>
      </c>
      <c r="F12351" s="674">
        <v>293.83600000000001</v>
      </c>
      <c r="G12351" s="674">
        <v>295.84500000000003</v>
      </c>
      <c r="H12351" s="115">
        <f t="shared" si="384"/>
        <v>1.0068371472522089</v>
      </c>
      <c r="I12351" s="115">
        <f t="shared" si="385"/>
        <v>127.83110000000001</v>
      </c>
    </row>
    <row r="12352" spans="1:9" hidden="1">
      <c r="A12352" s="115" t="s">
        <v>32260</v>
      </c>
      <c r="B12352" s="115" t="s">
        <v>32261</v>
      </c>
      <c r="C12352" s="115" t="s">
        <v>30644</v>
      </c>
      <c r="D12352" s="115" t="s">
        <v>2038</v>
      </c>
      <c r="E12352" s="115">
        <v>389.93920000000003</v>
      </c>
      <c r="F12352" s="674">
        <v>293.83600000000001</v>
      </c>
      <c r="G12352" s="674">
        <v>295.84500000000003</v>
      </c>
      <c r="H12352" s="115">
        <f t="shared" si="384"/>
        <v>1.0068371472522089</v>
      </c>
      <c r="I12352" s="115">
        <f t="shared" si="385"/>
        <v>392.6053</v>
      </c>
    </row>
    <row r="12353" spans="1:9" hidden="1">
      <c r="A12353" s="115" t="s">
        <v>32262</v>
      </c>
      <c r="B12353" s="115" t="s">
        <v>32263</v>
      </c>
      <c r="C12353" s="115" t="s">
        <v>30647</v>
      </c>
      <c r="D12353" s="115" t="s">
        <v>2038</v>
      </c>
      <c r="E12353" s="115">
        <v>166.61799999999999</v>
      </c>
      <c r="F12353" s="674">
        <v>293.83600000000001</v>
      </c>
      <c r="G12353" s="674">
        <v>295.84500000000003</v>
      </c>
      <c r="H12353" s="115">
        <f t="shared" si="384"/>
        <v>1.0068371472522089</v>
      </c>
      <c r="I12353" s="115">
        <f t="shared" si="385"/>
        <v>167.75720000000001</v>
      </c>
    </row>
    <row r="12354" spans="1:9" hidden="1">
      <c r="A12354" s="115" t="s">
        <v>32264</v>
      </c>
      <c r="B12354" s="115" t="s">
        <v>32265</v>
      </c>
      <c r="C12354" s="115" t="s">
        <v>30650</v>
      </c>
      <c r="D12354" s="115" t="s">
        <v>2038</v>
      </c>
      <c r="E12354" s="115">
        <v>327.4862</v>
      </c>
      <c r="F12354" s="674">
        <v>293.83600000000001</v>
      </c>
      <c r="G12354" s="674">
        <v>295.84500000000003</v>
      </c>
      <c r="H12354" s="115">
        <f t="shared" si="384"/>
        <v>1.0068371472522089</v>
      </c>
      <c r="I12354" s="115">
        <f t="shared" si="385"/>
        <v>329.7253</v>
      </c>
    </row>
    <row r="12355" spans="1:9" hidden="1">
      <c r="A12355" s="115" t="s">
        <v>32266</v>
      </c>
      <c r="B12355" s="115" t="s">
        <v>32267</v>
      </c>
      <c r="C12355" s="115" t="s">
        <v>30653</v>
      </c>
      <c r="D12355" s="115" t="s">
        <v>2038</v>
      </c>
      <c r="E12355" s="115">
        <v>566.5</v>
      </c>
      <c r="F12355" s="674">
        <v>293.83600000000001</v>
      </c>
      <c r="G12355" s="674">
        <v>295.84500000000003</v>
      </c>
      <c r="H12355" s="115">
        <f t="shared" si="384"/>
        <v>1.0068371472522089</v>
      </c>
      <c r="I12355" s="115">
        <f t="shared" si="385"/>
        <v>570.3732</v>
      </c>
    </row>
    <row r="12356" spans="1:9" hidden="1">
      <c r="A12356" s="115" t="s">
        <v>32268</v>
      </c>
      <c r="B12356" s="115" t="s">
        <v>32269</v>
      </c>
      <c r="C12356" s="115" t="s">
        <v>30656</v>
      </c>
      <c r="D12356" s="115" t="s">
        <v>2038</v>
      </c>
      <c r="E12356" s="115">
        <v>339.9</v>
      </c>
      <c r="F12356" s="674">
        <v>293.83600000000001</v>
      </c>
      <c r="G12356" s="674">
        <v>295.84500000000003</v>
      </c>
      <c r="H12356" s="115">
        <f t="shared" si="384"/>
        <v>1.0068371472522089</v>
      </c>
      <c r="I12356" s="115">
        <f t="shared" si="385"/>
        <v>342.22390000000001</v>
      </c>
    </row>
    <row r="12357" spans="1:9" hidden="1">
      <c r="A12357" s="115" t="s">
        <v>32270</v>
      </c>
      <c r="B12357" s="115" t="s">
        <v>32271</v>
      </c>
      <c r="C12357" s="115" t="s">
        <v>30659</v>
      </c>
      <c r="D12357" s="115" t="s">
        <v>1138</v>
      </c>
      <c r="E12357" s="115">
        <v>660.48379999999997</v>
      </c>
      <c r="F12357" s="674">
        <v>293.83600000000001</v>
      </c>
      <c r="G12357" s="674">
        <v>295.84500000000003</v>
      </c>
      <c r="H12357" s="115">
        <f t="shared" ref="H12357:H12420" si="386">G12357/F12357</f>
        <v>1.0068371472522089</v>
      </c>
      <c r="I12357" s="115">
        <f t="shared" ref="I12357:I12420" si="387">ROUND(H12357*E12357,4)</f>
        <v>664.99959999999999</v>
      </c>
    </row>
    <row r="12358" spans="1:9" hidden="1">
      <c r="A12358" s="115" t="s">
        <v>32272</v>
      </c>
      <c r="B12358" s="115" t="s">
        <v>32273</v>
      </c>
      <c r="C12358" s="115" t="s">
        <v>30662</v>
      </c>
      <c r="D12358" s="115" t="s">
        <v>1138</v>
      </c>
      <c r="E12358" s="115">
        <v>654.07579999999996</v>
      </c>
      <c r="F12358" s="674">
        <v>293.83600000000001</v>
      </c>
      <c r="G12358" s="674">
        <v>295.84500000000003</v>
      </c>
      <c r="H12358" s="115">
        <f t="shared" si="386"/>
        <v>1.0068371472522089</v>
      </c>
      <c r="I12358" s="115">
        <f t="shared" si="387"/>
        <v>658.54780000000005</v>
      </c>
    </row>
    <row r="12359" spans="1:9" hidden="1">
      <c r="A12359" s="115" t="s">
        <v>32274</v>
      </c>
      <c r="B12359" s="115" t="s">
        <v>32275</v>
      </c>
      <c r="C12359" s="115" t="s">
        <v>30665</v>
      </c>
      <c r="D12359" s="115" t="s">
        <v>1138</v>
      </c>
      <c r="E12359" s="115">
        <v>648.38779999999997</v>
      </c>
      <c r="F12359" s="674">
        <v>293.83600000000001</v>
      </c>
      <c r="G12359" s="674">
        <v>295.84500000000003</v>
      </c>
      <c r="H12359" s="115">
        <f t="shared" si="386"/>
        <v>1.0068371472522089</v>
      </c>
      <c r="I12359" s="115">
        <f t="shared" si="387"/>
        <v>652.82090000000005</v>
      </c>
    </row>
    <row r="12360" spans="1:9" hidden="1">
      <c r="A12360" s="115" t="s">
        <v>32276</v>
      </c>
      <c r="B12360" s="115" t="s">
        <v>32277</v>
      </c>
      <c r="C12360" s="115" t="s">
        <v>30668</v>
      </c>
      <c r="D12360" s="115" t="s">
        <v>1138</v>
      </c>
      <c r="E12360" s="115">
        <v>1038.1164000000001</v>
      </c>
      <c r="F12360" s="674">
        <v>293.83600000000001</v>
      </c>
      <c r="G12360" s="674">
        <v>295.84500000000003</v>
      </c>
      <c r="H12360" s="115">
        <f t="shared" si="386"/>
        <v>1.0068371472522089</v>
      </c>
      <c r="I12360" s="115">
        <f t="shared" si="387"/>
        <v>1045.2141999999999</v>
      </c>
    </row>
    <row r="12361" spans="1:9" hidden="1">
      <c r="A12361" s="115" t="s">
        <v>32278</v>
      </c>
      <c r="B12361" s="115" t="s">
        <v>32279</v>
      </c>
      <c r="C12361" s="115" t="s">
        <v>30671</v>
      </c>
      <c r="D12361" s="115" t="s">
        <v>1138</v>
      </c>
      <c r="E12361" s="115">
        <v>1033.3584000000001</v>
      </c>
      <c r="F12361" s="674">
        <v>293.83600000000001</v>
      </c>
      <c r="G12361" s="674">
        <v>295.84500000000003</v>
      </c>
      <c r="H12361" s="115">
        <f t="shared" si="386"/>
        <v>1.0068371472522089</v>
      </c>
      <c r="I12361" s="115">
        <f t="shared" si="387"/>
        <v>1040.4236000000001</v>
      </c>
    </row>
    <row r="12362" spans="1:9" hidden="1">
      <c r="A12362" s="115" t="s">
        <v>32280</v>
      </c>
      <c r="B12362" s="115" t="s">
        <v>32281</v>
      </c>
      <c r="C12362" s="115" t="s">
        <v>30674</v>
      </c>
      <c r="D12362" s="115" t="s">
        <v>1138</v>
      </c>
      <c r="E12362" s="115">
        <v>1028.6004</v>
      </c>
      <c r="F12362" s="674">
        <v>293.83600000000001</v>
      </c>
      <c r="G12362" s="674">
        <v>295.84500000000003</v>
      </c>
      <c r="H12362" s="115">
        <f t="shared" si="386"/>
        <v>1.0068371472522089</v>
      </c>
      <c r="I12362" s="115">
        <f t="shared" si="387"/>
        <v>1035.6331</v>
      </c>
    </row>
    <row r="12363" spans="1:9" hidden="1">
      <c r="A12363" s="115" t="s">
        <v>32282</v>
      </c>
      <c r="B12363" s="115" t="s">
        <v>32283</v>
      </c>
      <c r="C12363" s="115" t="s">
        <v>30677</v>
      </c>
      <c r="D12363" s="115" t="s">
        <v>1138</v>
      </c>
      <c r="E12363" s="115">
        <v>973.31560000000002</v>
      </c>
      <c r="F12363" s="674">
        <v>293.83600000000001</v>
      </c>
      <c r="G12363" s="674">
        <v>295.84500000000003</v>
      </c>
      <c r="H12363" s="115">
        <f t="shared" si="386"/>
        <v>1.0068371472522089</v>
      </c>
      <c r="I12363" s="115">
        <f t="shared" si="387"/>
        <v>979.97029999999995</v>
      </c>
    </row>
    <row r="12364" spans="1:9" hidden="1">
      <c r="A12364" s="115" t="s">
        <v>32284</v>
      </c>
      <c r="B12364" s="115" t="s">
        <v>32285</v>
      </c>
      <c r="C12364" s="115" t="s">
        <v>30680</v>
      </c>
      <c r="D12364" s="115" t="s">
        <v>1138</v>
      </c>
      <c r="E12364" s="115">
        <v>970.16160000000002</v>
      </c>
      <c r="F12364" s="674">
        <v>293.83600000000001</v>
      </c>
      <c r="G12364" s="674">
        <v>295.84500000000003</v>
      </c>
      <c r="H12364" s="115">
        <f t="shared" si="386"/>
        <v>1.0068371472522089</v>
      </c>
      <c r="I12364" s="115">
        <f t="shared" si="387"/>
        <v>976.79470000000003</v>
      </c>
    </row>
    <row r="12365" spans="1:9" hidden="1">
      <c r="A12365" s="115" t="s">
        <v>32286</v>
      </c>
      <c r="B12365" s="115" t="s">
        <v>32287</v>
      </c>
      <c r="C12365" s="115" t="s">
        <v>30683</v>
      </c>
      <c r="D12365" s="115" t="s">
        <v>1138</v>
      </c>
      <c r="E12365" s="115">
        <v>1032.9664</v>
      </c>
      <c r="F12365" s="674">
        <v>293.83600000000001</v>
      </c>
      <c r="G12365" s="674">
        <v>295.84500000000003</v>
      </c>
      <c r="H12365" s="115">
        <f t="shared" si="386"/>
        <v>1.0068371472522089</v>
      </c>
      <c r="I12365" s="115">
        <f t="shared" si="387"/>
        <v>1040.0289</v>
      </c>
    </row>
    <row r="12366" spans="1:9" hidden="1">
      <c r="A12366" s="115" t="s">
        <v>32288</v>
      </c>
      <c r="B12366" s="115" t="s">
        <v>32289</v>
      </c>
      <c r="C12366" s="115" t="s">
        <v>30686</v>
      </c>
      <c r="D12366" s="115" t="s">
        <v>1138</v>
      </c>
      <c r="E12366" s="115">
        <v>1023.0584</v>
      </c>
      <c r="F12366" s="674">
        <v>293.83600000000001</v>
      </c>
      <c r="G12366" s="674">
        <v>295.84500000000003</v>
      </c>
      <c r="H12366" s="115">
        <f t="shared" si="386"/>
        <v>1.0068371472522089</v>
      </c>
      <c r="I12366" s="115">
        <f t="shared" si="387"/>
        <v>1030.0532000000001</v>
      </c>
    </row>
    <row r="12367" spans="1:9" hidden="1">
      <c r="A12367" s="115" t="s">
        <v>32290</v>
      </c>
      <c r="B12367" s="115" t="s">
        <v>32291</v>
      </c>
      <c r="C12367" s="115" t="s">
        <v>30689</v>
      </c>
      <c r="D12367" s="115" t="s">
        <v>1138</v>
      </c>
      <c r="E12367" s="115">
        <v>1013.1504</v>
      </c>
      <c r="F12367" s="674">
        <v>293.83600000000001</v>
      </c>
      <c r="G12367" s="674">
        <v>295.84500000000003</v>
      </c>
      <c r="H12367" s="115">
        <f t="shared" si="386"/>
        <v>1.0068371472522089</v>
      </c>
      <c r="I12367" s="115">
        <f t="shared" si="387"/>
        <v>1020.0775</v>
      </c>
    </row>
    <row r="12368" spans="1:9" hidden="1">
      <c r="A12368" s="115" t="s">
        <v>32292</v>
      </c>
      <c r="B12368" s="115" t="s">
        <v>32293</v>
      </c>
      <c r="C12368" s="115" t="s">
        <v>30692</v>
      </c>
      <c r="D12368" s="115" t="s">
        <v>1138</v>
      </c>
      <c r="E12368" s="115">
        <v>966.3768</v>
      </c>
      <c r="F12368" s="674">
        <v>293.83600000000001</v>
      </c>
      <c r="G12368" s="674">
        <v>295.84500000000003</v>
      </c>
      <c r="H12368" s="115">
        <f t="shared" si="386"/>
        <v>1.0068371472522089</v>
      </c>
      <c r="I12368" s="115">
        <f t="shared" si="387"/>
        <v>972.98410000000001</v>
      </c>
    </row>
    <row r="12369" spans="1:9" hidden="1">
      <c r="A12369" s="115" t="s">
        <v>32294</v>
      </c>
      <c r="B12369" s="115" t="s">
        <v>32295</v>
      </c>
      <c r="C12369" s="115" t="s">
        <v>30695</v>
      </c>
      <c r="D12369" s="115" t="s">
        <v>1138</v>
      </c>
      <c r="E12369" s="115">
        <v>996.24639999999999</v>
      </c>
      <c r="F12369" s="674">
        <v>293.83600000000001</v>
      </c>
      <c r="G12369" s="674">
        <v>295.84500000000003</v>
      </c>
      <c r="H12369" s="115">
        <f t="shared" si="386"/>
        <v>1.0068371472522089</v>
      </c>
      <c r="I12369" s="115">
        <f t="shared" si="387"/>
        <v>1003.0579</v>
      </c>
    </row>
    <row r="12370" spans="1:9" hidden="1">
      <c r="A12370" s="115" t="s">
        <v>32296</v>
      </c>
      <c r="B12370" s="115" t="s">
        <v>32297</v>
      </c>
      <c r="C12370" s="115" t="s">
        <v>30698</v>
      </c>
      <c r="D12370" s="115" t="s">
        <v>1138</v>
      </c>
      <c r="E12370" s="115">
        <v>992.27840000000003</v>
      </c>
      <c r="F12370" s="674">
        <v>293.83600000000001</v>
      </c>
      <c r="G12370" s="674">
        <v>295.84500000000003</v>
      </c>
      <c r="H12370" s="115">
        <f t="shared" si="386"/>
        <v>1.0068371472522089</v>
      </c>
      <c r="I12370" s="115">
        <f t="shared" si="387"/>
        <v>999.06280000000004</v>
      </c>
    </row>
    <row r="12371" spans="1:9" hidden="1">
      <c r="A12371" s="115" t="s">
        <v>32298</v>
      </c>
      <c r="B12371" s="115" t="s">
        <v>32299</v>
      </c>
      <c r="C12371" s="115" t="s">
        <v>30701</v>
      </c>
      <c r="D12371" s="115" t="s">
        <v>1138</v>
      </c>
      <c r="E12371" s="115">
        <v>988.31039999999996</v>
      </c>
      <c r="F12371" s="674">
        <v>293.83600000000001</v>
      </c>
      <c r="G12371" s="674">
        <v>295.84500000000003</v>
      </c>
      <c r="H12371" s="115">
        <f t="shared" si="386"/>
        <v>1.0068371472522089</v>
      </c>
      <c r="I12371" s="115">
        <f t="shared" si="387"/>
        <v>995.06759999999997</v>
      </c>
    </row>
    <row r="12372" spans="1:9" hidden="1">
      <c r="A12372" s="115" t="s">
        <v>32300</v>
      </c>
      <c r="B12372" s="115" t="s">
        <v>32301</v>
      </c>
      <c r="C12372" s="115" t="s">
        <v>30704</v>
      </c>
      <c r="D12372" s="115" t="s">
        <v>1138</v>
      </c>
      <c r="E12372" s="115">
        <v>455.1866</v>
      </c>
      <c r="F12372" s="674">
        <v>293.83600000000001</v>
      </c>
      <c r="G12372" s="674">
        <v>295.84500000000003</v>
      </c>
      <c r="H12372" s="115">
        <f t="shared" si="386"/>
        <v>1.0068371472522089</v>
      </c>
      <c r="I12372" s="115">
        <f t="shared" si="387"/>
        <v>458.29880000000003</v>
      </c>
    </row>
    <row r="12373" spans="1:9" hidden="1">
      <c r="A12373" s="115" t="s">
        <v>32302</v>
      </c>
      <c r="B12373" s="115" t="s">
        <v>32303</v>
      </c>
      <c r="C12373" s="115" t="s">
        <v>30707</v>
      </c>
      <c r="D12373" s="115" t="s">
        <v>1138</v>
      </c>
      <c r="E12373" s="115">
        <v>434.68560000000002</v>
      </c>
      <c r="F12373" s="674">
        <v>293.83600000000001</v>
      </c>
      <c r="G12373" s="674">
        <v>295.84500000000003</v>
      </c>
      <c r="H12373" s="115">
        <f t="shared" si="386"/>
        <v>1.0068371472522089</v>
      </c>
      <c r="I12373" s="115">
        <f t="shared" si="387"/>
        <v>437.6576</v>
      </c>
    </row>
    <row r="12374" spans="1:9" hidden="1">
      <c r="A12374" s="115" t="s">
        <v>32304</v>
      </c>
      <c r="B12374" s="115" t="s">
        <v>32305</v>
      </c>
      <c r="C12374" s="115" t="s">
        <v>30710</v>
      </c>
      <c r="D12374" s="115" t="s">
        <v>1138</v>
      </c>
      <c r="E12374" s="115">
        <v>1748.5672</v>
      </c>
      <c r="F12374" s="674">
        <v>293.83600000000001</v>
      </c>
      <c r="G12374" s="674">
        <v>295.84500000000003</v>
      </c>
      <c r="H12374" s="115">
        <f t="shared" si="386"/>
        <v>1.0068371472522089</v>
      </c>
      <c r="I12374" s="115">
        <f t="shared" si="387"/>
        <v>1760.5224000000001</v>
      </c>
    </row>
    <row r="12375" spans="1:9" hidden="1">
      <c r="A12375" s="115" t="s">
        <v>32306</v>
      </c>
      <c r="B12375" s="115" t="s">
        <v>32307</v>
      </c>
      <c r="C12375" s="115" t="s">
        <v>30713</v>
      </c>
      <c r="D12375" s="115" t="s">
        <v>1138</v>
      </c>
      <c r="E12375" s="115">
        <v>1739.771</v>
      </c>
      <c r="F12375" s="674">
        <v>293.83600000000001</v>
      </c>
      <c r="G12375" s="674">
        <v>295.84500000000003</v>
      </c>
      <c r="H12375" s="115">
        <f t="shared" si="386"/>
        <v>1.0068371472522089</v>
      </c>
      <c r="I12375" s="115">
        <f t="shared" si="387"/>
        <v>1751.6660999999999</v>
      </c>
    </row>
    <row r="12376" spans="1:9" hidden="1">
      <c r="A12376" s="115" t="s">
        <v>32308</v>
      </c>
      <c r="B12376" s="115" t="s">
        <v>32309</v>
      </c>
      <c r="C12376" s="115" t="s">
        <v>30716</v>
      </c>
      <c r="D12376" s="115" t="s">
        <v>1138</v>
      </c>
      <c r="E12376" s="115">
        <v>1730.9747</v>
      </c>
      <c r="F12376" s="674">
        <v>293.83600000000001</v>
      </c>
      <c r="G12376" s="674">
        <v>295.84500000000003</v>
      </c>
      <c r="H12376" s="115">
        <f t="shared" si="386"/>
        <v>1.0068371472522089</v>
      </c>
      <c r="I12376" s="115">
        <f t="shared" si="387"/>
        <v>1742.8096</v>
      </c>
    </row>
    <row r="12377" spans="1:9" hidden="1">
      <c r="A12377" s="115" t="s">
        <v>32310</v>
      </c>
      <c r="B12377" s="115" t="s">
        <v>32311</v>
      </c>
      <c r="C12377" s="115" t="s">
        <v>30719</v>
      </c>
      <c r="D12377" s="115" t="s">
        <v>1138</v>
      </c>
      <c r="E12377" s="115">
        <v>3016.1554000000001</v>
      </c>
      <c r="F12377" s="674">
        <v>293.83600000000001</v>
      </c>
      <c r="G12377" s="674">
        <v>295.84500000000003</v>
      </c>
      <c r="H12377" s="115">
        <f t="shared" si="386"/>
        <v>1.0068371472522089</v>
      </c>
      <c r="I12377" s="115">
        <f t="shared" si="387"/>
        <v>3036.7773000000002</v>
      </c>
    </row>
    <row r="12378" spans="1:9" hidden="1">
      <c r="A12378" s="115" t="s">
        <v>32312</v>
      </c>
      <c r="B12378" s="115" t="s">
        <v>32313</v>
      </c>
      <c r="C12378" s="115" t="s">
        <v>30722</v>
      </c>
      <c r="D12378" s="115" t="s">
        <v>1138</v>
      </c>
      <c r="E12378" s="115">
        <v>3575.3335000000002</v>
      </c>
      <c r="F12378" s="674">
        <v>293.83600000000001</v>
      </c>
      <c r="G12378" s="674">
        <v>295.84500000000003</v>
      </c>
      <c r="H12378" s="115">
        <f t="shared" si="386"/>
        <v>1.0068371472522089</v>
      </c>
      <c r="I12378" s="115">
        <f t="shared" si="387"/>
        <v>3599.7786000000001</v>
      </c>
    </row>
    <row r="12379" spans="1:9" hidden="1">
      <c r="A12379" s="115" t="s">
        <v>32314</v>
      </c>
      <c r="B12379" s="115" t="s">
        <v>32315</v>
      </c>
      <c r="C12379" s="115" t="s">
        <v>30725</v>
      </c>
      <c r="D12379" s="115" t="s">
        <v>1138</v>
      </c>
      <c r="E12379" s="115">
        <v>1147.5260000000001</v>
      </c>
      <c r="F12379" s="674">
        <v>293.83600000000001</v>
      </c>
      <c r="G12379" s="674">
        <v>295.84500000000003</v>
      </c>
      <c r="H12379" s="115">
        <f t="shared" si="386"/>
        <v>1.0068371472522089</v>
      </c>
      <c r="I12379" s="115">
        <f t="shared" si="387"/>
        <v>1155.3717999999999</v>
      </c>
    </row>
    <row r="12380" spans="1:9" hidden="1">
      <c r="A12380" s="115" t="s">
        <v>32316</v>
      </c>
      <c r="B12380" s="115" t="s">
        <v>32317</v>
      </c>
      <c r="C12380" s="115" t="s">
        <v>30728</v>
      </c>
      <c r="D12380" s="115" t="s">
        <v>1138</v>
      </c>
      <c r="E12380" s="115">
        <v>1147.5260000000001</v>
      </c>
      <c r="F12380" s="674">
        <v>293.83600000000001</v>
      </c>
      <c r="G12380" s="674">
        <v>295.84500000000003</v>
      </c>
      <c r="H12380" s="115">
        <f t="shared" si="386"/>
        <v>1.0068371472522089</v>
      </c>
      <c r="I12380" s="115">
        <f t="shared" si="387"/>
        <v>1155.3717999999999</v>
      </c>
    </row>
    <row r="12381" spans="1:9" hidden="1">
      <c r="A12381" s="115" t="s">
        <v>32318</v>
      </c>
      <c r="B12381" s="115" t="s">
        <v>32319</v>
      </c>
      <c r="C12381" s="115" t="s">
        <v>30731</v>
      </c>
      <c r="D12381" s="115" t="s">
        <v>1138</v>
      </c>
      <c r="E12381" s="115">
        <v>1350.6684</v>
      </c>
      <c r="F12381" s="674">
        <v>293.83600000000001</v>
      </c>
      <c r="G12381" s="674">
        <v>295.84500000000003</v>
      </c>
      <c r="H12381" s="115">
        <f t="shared" si="386"/>
        <v>1.0068371472522089</v>
      </c>
      <c r="I12381" s="115">
        <f t="shared" si="387"/>
        <v>1359.9031</v>
      </c>
    </row>
    <row r="12382" spans="1:9" hidden="1">
      <c r="A12382" s="115" t="s">
        <v>32320</v>
      </c>
      <c r="B12382" s="115" t="s">
        <v>32321</v>
      </c>
      <c r="C12382" s="115" t="s">
        <v>30734</v>
      </c>
      <c r="D12382" s="115" t="s">
        <v>1138</v>
      </c>
      <c r="E12382" s="115">
        <v>1388.0044</v>
      </c>
      <c r="F12382" s="674">
        <v>293.83600000000001</v>
      </c>
      <c r="G12382" s="674">
        <v>295.84500000000003</v>
      </c>
      <c r="H12382" s="115">
        <f t="shared" si="386"/>
        <v>1.0068371472522089</v>
      </c>
      <c r="I12382" s="115">
        <f t="shared" si="387"/>
        <v>1397.4944</v>
      </c>
    </row>
    <row r="12383" spans="1:9" hidden="1">
      <c r="A12383" s="115" t="s">
        <v>32322</v>
      </c>
      <c r="B12383" s="115" t="s">
        <v>32323</v>
      </c>
      <c r="C12383" s="115" t="s">
        <v>30737</v>
      </c>
      <c r="D12383" s="115" t="s">
        <v>1138</v>
      </c>
      <c r="E12383" s="115">
        <v>1310.5504000000001</v>
      </c>
      <c r="F12383" s="674">
        <v>293.83600000000001</v>
      </c>
      <c r="G12383" s="674">
        <v>295.84500000000003</v>
      </c>
      <c r="H12383" s="115">
        <f t="shared" si="386"/>
        <v>1.0068371472522089</v>
      </c>
      <c r="I12383" s="115">
        <f t="shared" si="387"/>
        <v>1319.5108</v>
      </c>
    </row>
    <row r="12384" spans="1:9" hidden="1">
      <c r="A12384" s="115" t="s">
        <v>32324</v>
      </c>
      <c r="B12384" s="115" t="s">
        <v>32325</v>
      </c>
      <c r="C12384" s="115" t="s">
        <v>30740</v>
      </c>
      <c r="D12384" s="115" t="s">
        <v>1138</v>
      </c>
      <c r="E12384" s="115">
        <v>1565.6271999999999</v>
      </c>
      <c r="F12384" s="674">
        <v>293.83600000000001</v>
      </c>
      <c r="G12384" s="674">
        <v>295.84500000000003</v>
      </c>
      <c r="H12384" s="115">
        <f t="shared" si="386"/>
        <v>1.0068371472522089</v>
      </c>
      <c r="I12384" s="115">
        <f t="shared" si="387"/>
        <v>1576.3316</v>
      </c>
    </row>
    <row r="12385" spans="1:9" hidden="1">
      <c r="A12385" s="115" t="s">
        <v>32326</v>
      </c>
      <c r="B12385" s="115" t="s">
        <v>32327</v>
      </c>
      <c r="C12385" s="115" t="s">
        <v>30743</v>
      </c>
      <c r="D12385" s="115" t="s">
        <v>1138</v>
      </c>
      <c r="E12385" s="115">
        <v>1540.4061999999999</v>
      </c>
      <c r="F12385" s="674">
        <v>293.83600000000001</v>
      </c>
      <c r="G12385" s="674">
        <v>295.84500000000003</v>
      </c>
      <c r="H12385" s="115">
        <f t="shared" si="386"/>
        <v>1.0068371472522089</v>
      </c>
      <c r="I12385" s="115">
        <f t="shared" si="387"/>
        <v>1550.9382000000001</v>
      </c>
    </row>
    <row r="12386" spans="1:9" hidden="1">
      <c r="A12386" s="115" t="s">
        <v>32328</v>
      </c>
      <c r="B12386" s="115" t="s">
        <v>32329</v>
      </c>
      <c r="C12386" s="115" t="s">
        <v>30746</v>
      </c>
      <c r="D12386" s="115" t="s">
        <v>1138</v>
      </c>
      <c r="E12386" s="115">
        <v>3016.8427000000001</v>
      </c>
      <c r="F12386" s="674">
        <v>293.83600000000001</v>
      </c>
      <c r="G12386" s="674">
        <v>295.84500000000003</v>
      </c>
      <c r="H12386" s="115">
        <f t="shared" si="386"/>
        <v>1.0068371472522089</v>
      </c>
      <c r="I12386" s="115">
        <f t="shared" si="387"/>
        <v>3037.4693000000002</v>
      </c>
    </row>
    <row r="12387" spans="1:9" hidden="1">
      <c r="A12387" s="115" t="s">
        <v>32330</v>
      </c>
      <c r="B12387" s="115" t="s">
        <v>32331</v>
      </c>
      <c r="C12387" s="115" t="s">
        <v>30749</v>
      </c>
      <c r="D12387" s="115" t="s">
        <v>1138</v>
      </c>
      <c r="E12387" s="115">
        <v>13008.8215</v>
      </c>
      <c r="F12387" s="674">
        <v>293.83600000000001</v>
      </c>
      <c r="G12387" s="674">
        <v>295.84500000000003</v>
      </c>
      <c r="H12387" s="115">
        <f t="shared" si="386"/>
        <v>1.0068371472522089</v>
      </c>
      <c r="I12387" s="115">
        <f t="shared" si="387"/>
        <v>13097.7647</v>
      </c>
    </row>
    <row r="12388" spans="1:9" hidden="1">
      <c r="A12388" s="115" t="s">
        <v>32332</v>
      </c>
      <c r="B12388" s="115" t="s">
        <v>32333</v>
      </c>
      <c r="C12388" s="115" t="s">
        <v>30752</v>
      </c>
      <c r="D12388" s="115" t="s">
        <v>1138</v>
      </c>
      <c r="E12388" s="115">
        <v>2236.8307</v>
      </c>
      <c r="F12388" s="674">
        <v>293.83600000000001</v>
      </c>
      <c r="G12388" s="674">
        <v>295.84500000000003</v>
      </c>
      <c r="H12388" s="115">
        <f t="shared" si="386"/>
        <v>1.0068371472522089</v>
      </c>
      <c r="I12388" s="115">
        <f t="shared" si="387"/>
        <v>2252.1242000000002</v>
      </c>
    </row>
    <row r="12389" spans="1:9" hidden="1">
      <c r="A12389" s="115" t="s">
        <v>32334</v>
      </c>
      <c r="B12389" s="115" t="s">
        <v>32335</v>
      </c>
      <c r="C12389" s="115" t="s">
        <v>30755</v>
      </c>
      <c r="D12389" s="115" t="s">
        <v>1138</v>
      </c>
      <c r="E12389" s="115">
        <v>1384.8868</v>
      </c>
      <c r="F12389" s="674">
        <v>293.83600000000001</v>
      </c>
      <c r="G12389" s="674">
        <v>295.84500000000003</v>
      </c>
      <c r="H12389" s="115">
        <f t="shared" si="386"/>
        <v>1.0068371472522089</v>
      </c>
      <c r="I12389" s="115">
        <f t="shared" si="387"/>
        <v>1394.3554999999999</v>
      </c>
    </row>
    <row r="12390" spans="1:9" hidden="1">
      <c r="A12390" s="115" t="s">
        <v>32336</v>
      </c>
      <c r="B12390" s="115" t="s">
        <v>32337</v>
      </c>
      <c r="C12390" s="115" t="s">
        <v>30758</v>
      </c>
      <c r="D12390" s="115" t="s">
        <v>1138</v>
      </c>
      <c r="E12390" s="115">
        <v>1036.355</v>
      </c>
      <c r="F12390" s="674">
        <v>293.83600000000001</v>
      </c>
      <c r="G12390" s="674">
        <v>295.84500000000003</v>
      </c>
      <c r="H12390" s="115">
        <f t="shared" si="386"/>
        <v>1.0068371472522089</v>
      </c>
      <c r="I12390" s="115">
        <f t="shared" si="387"/>
        <v>1043.4407000000001</v>
      </c>
    </row>
    <row r="12391" spans="1:9" hidden="1">
      <c r="A12391" s="115" t="s">
        <v>32338</v>
      </c>
      <c r="B12391" s="115" t="s">
        <v>32339</v>
      </c>
      <c r="C12391" s="115" t="s">
        <v>30761</v>
      </c>
      <c r="D12391" s="115" t="s">
        <v>1138</v>
      </c>
      <c r="E12391" s="115">
        <v>1047.731</v>
      </c>
      <c r="F12391" s="674">
        <v>293.83600000000001</v>
      </c>
      <c r="G12391" s="674">
        <v>295.84500000000003</v>
      </c>
      <c r="H12391" s="115">
        <f t="shared" si="386"/>
        <v>1.0068371472522089</v>
      </c>
      <c r="I12391" s="115">
        <f t="shared" si="387"/>
        <v>1054.8945000000001</v>
      </c>
    </row>
    <row r="12392" spans="1:9" hidden="1">
      <c r="A12392" s="115" t="s">
        <v>32340</v>
      </c>
      <c r="B12392" s="115" t="s">
        <v>32341</v>
      </c>
      <c r="C12392" s="115" t="s">
        <v>30764</v>
      </c>
      <c r="D12392" s="115" t="s">
        <v>1138</v>
      </c>
      <c r="E12392" s="115">
        <v>1055.789</v>
      </c>
      <c r="F12392" s="674">
        <v>293.83600000000001</v>
      </c>
      <c r="G12392" s="674">
        <v>295.84500000000003</v>
      </c>
      <c r="H12392" s="115">
        <f t="shared" si="386"/>
        <v>1.0068371472522089</v>
      </c>
      <c r="I12392" s="115">
        <f t="shared" si="387"/>
        <v>1063.0075999999999</v>
      </c>
    </row>
    <row r="12393" spans="1:9" hidden="1">
      <c r="A12393" s="115" t="s">
        <v>32342</v>
      </c>
      <c r="B12393" s="115" t="s">
        <v>32343</v>
      </c>
      <c r="C12393" s="115" t="s">
        <v>30767</v>
      </c>
      <c r="D12393" s="115" t="s">
        <v>1138</v>
      </c>
      <c r="E12393" s="115">
        <v>1060.547</v>
      </c>
      <c r="F12393" s="674">
        <v>293.83600000000001</v>
      </c>
      <c r="G12393" s="674">
        <v>295.84500000000003</v>
      </c>
      <c r="H12393" s="115">
        <f t="shared" si="386"/>
        <v>1.0068371472522089</v>
      </c>
      <c r="I12393" s="115">
        <f t="shared" si="387"/>
        <v>1067.7981</v>
      </c>
    </row>
    <row r="12394" spans="1:9" hidden="1">
      <c r="A12394" s="115" t="s">
        <v>32344</v>
      </c>
      <c r="B12394" s="115" t="s">
        <v>32345</v>
      </c>
      <c r="C12394" s="115" t="s">
        <v>30770</v>
      </c>
      <c r="D12394" s="115" t="s">
        <v>1138</v>
      </c>
      <c r="E12394" s="115">
        <v>1469.4444000000001</v>
      </c>
      <c r="F12394" s="674">
        <v>293.83600000000001</v>
      </c>
      <c r="G12394" s="674">
        <v>295.84500000000003</v>
      </c>
      <c r="H12394" s="115">
        <f t="shared" si="386"/>
        <v>1.0068371472522089</v>
      </c>
      <c r="I12394" s="115">
        <f t="shared" si="387"/>
        <v>1479.4911999999999</v>
      </c>
    </row>
    <row r="12395" spans="1:9" hidden="1">
      <c r="A12395" s="115" t="s">
        <v>32346</v>
      </c>
      <c r="B12395" s="115" t="s">
        <v>32347</v>
      </c>
      <c r="C12395" s="115" t="s">
        <v>30773</v>
      </c>
      <c r="D12395" s="115" t="s">
        <v>1138</v>
      </c>
      <c r="E12395" s="115">
        <v>1136.3554999999999</v>
      </c>
      <c r="F12395" s="674">
        <v>293.83600000000001</v>
      </c>
      <c r="G12395" s="674">
        <v>295.84500000000003</v>
      </c>
      <c r="H12395" s="115">
        <f t="shared" si="386"/>
        <v>1.0068371472522089</v>
      </c>
      <c r="I12395" s="115">
        <f t="shared" si="387"/>
        <v>1144.1249</v>
      </c>
    </row>
    <row r="12396" spans="1:9" hidden="1">
      <c r="A12396" s="115" t="s">
        <v>32348</v>
      </c>
      <c r="B12396" s="115" t="s">
        <v>32349</v>
      </c>
      <c r="C12396" s="115" t="s">
        <v>30776</v>
      </c>
      <c r="D12396" s="115" t="s">
        <v>2038</v>
      </c>
      <c r="E12396" s="115">
        <v>2429.4915000000001</v>
      </c>
      <c r="F12396" s="674">
        <v>293.83600000000001</v>
      </c>
      <c r="G12396" s="674">
        <v>295.84500000000003</v>
      </c>
      <c r="H12396" s="115">
        <f t="shared" si="386"/>
        <v>1.0068371472522089</v>
      </c>
      <c r="I12396" s="115">
        <f t="shared" si="387"/>
        <v>2446.1023</v>
      </c>
    </row>
    <row r="12397" spans="1:9" hidden="1">
      <c r="A12397" s="115" t="s">
        <v>32350</v>
      </c>
      <c r="B12397" s="115" t="s">
        <v>32351</v>
      </c>
      <c r="C12397" s="115" t="s">
        <v>30779</v>
      </c>
      <c r="D12397" s="115" t="s">
        <v>1138</v>
      </c>
      <c r="E12397" s="115">
        <v>574.58439999999996</v>
      </c>
      <c r="F12397" s="674">
        <v>293.83600000000001</v>
      </c>
      <c r="G12397" s="674">
        <v>295.84500000000003</v>
      </c>
      <c r="H12397" s="115">
        <f t="shared" si="386"/>
        <v>1.0068371472522089</v>
      </c>
      <c r="I12397" s="115">
        <f t="shared" si="387"/>
        <v>578.51289999999995</v>
      </c>
    </row>
    <row r="12398" spans="1:9" hidden="1">
      <c r="A12398" s="115" t="s">
        <v>32352</v>
      </c>
      <c r="B12398" s="115" t="s">
        <v>32353</v>
      </c>
      <c r="C12398" s="115" t="s">
        <v>30782</v>
      </c>
      <c r="D12398" s="115" t="s">
        <v>1138</v>
      </c>
      <c r="E12398" s="115">
        <v>747.60979999999995</v>
      </c>
      <c r="F12398" s="674">
        <v>293.83600000000001</v>
      </c>
      <c r="G12398" s="674">
        <v>295.84500000000003</v>
      </c>
      <c r="H12398" s="115">
        <f t="shared" si="386"/>
        <v>1.0068371472522089</v>
      </c>
      <c r="I12398" s="115">
        <f t="shared" si="387"/>
        <v>752.72130000000004</v>
      </c>
    </row>
    <row r="12399" spans="1:9" hidden="1">
      <c r="A12399" s="115" t="s">
        <v>32354</v>
      </c>
      <c r="B12399" s="115" t="s">
        <v>32355</v>
      </c>
      <c r="C12399" s="115" t="s">
        <v>30785</v>
      </c>
      <c r="D12399" s="115" t="s">
        <v>2038</v>
      </c>
      <c r="E12399" s="115">
        <v>3769.1260000000002</v>
      </c>
      <c r="F12399" s="674">
        <v>293.83600000000001</v>
      </c>
      <c r="G12399" s="674">
        <v>295.84500000000003</v>
      </c>
      <c r="H12399" s="115">
        <f t="shared" si="386"/>
        <v>1.0068371472522089</v>
      </c>
      <c r="I12399" s="115">
        <f t="shared" si="387"/>
        <v>3794.8960999999999</v>
      </c>
    </row>
    <row r="12400" spans="1:9" hidden="1">
      <c r="A12400" s="115" t="s">
        <v>32356</v>
      </c>
      <c r="B12400" s="115" t="s">
        <v>32357</v>
      </c>
      <c r="C12400" s="115" t="s">
        <v>30788</v>
      </c>
      <c r="D12400" s="115" t="s">
        <v>1138</v>
      </c>
      <c r="E12400" s="115">
        <v>736.99559999999997</v>
      </c>
      <c r="F12400" s="674">
        <v>293.83600000000001</v>
      </c>
      <c r="G12400" s="674">
        <v>295.84500000000003</v>
      </c>
      <c r="H12400" s="115">
        <f t="shared" si="386"/>
        <v>1.0068371472522089</v>
      </c>
      <c r="I12400" s="115">
        <f t="shared" si="387"/>
        <v>742.03449999999998</v>
      </c>
    </row>
    <row r="12401" spans="1:9" hidden="1">
      <c r="A12401" s="115" t="s">
        <v>32358</v>
      </c>
      <c r="B12401" s="115" t="s">
        <v>32359</v>
      </c>
      <c r="C12401" s="115" t="s">
        <v>30791</v>
      </c>
      <c r="D12401" s="115" t="s">
        <v>1138</v>
      </c>
      <c r="E12401" s="115">
        <v>706.55679999999995</v>
      </c>
      <c r="F12401" s="674">
        <v>293.83600000000001</v>
      </c>
      <c r="G12401" s="674">
        <v>295.84500000000003</v>
      </c>
      <c r="H12401" s="115">
        <f t="shared" si="386"/>
        <v>1.0068371472522089</v>
      </c>
      <c r="I12401" s="115">
        <f t="shared" si="387"/>
        <v>711.38760000000002</v>
      </c>
    </row>
    <row r="12402" spans="1:9" hidden="1">
      <c r="A12402" s="115" t="s">
        <v>32360</v>
      </c>
      <c r="B12402" s="115" t="s">
        <v>32361</v>
      </c>
      <c r="C12402" s="115" t="s">
        <v>30794</v>
      </c>
      <c r="D12402" s="115" t="s">
        <v>1138</v>
      </c>
      <c r="E12402" s="115">
        <v>1890.2235000000001</v>
      </c>
      <c r="F12402" s="674">
        <v>293.83600000000001</v>
      </c>
      <c r="G12402" s="674">
        <v>295.84500000000003</v>
      </c>
      <c r="H12402" s="115">
        <f t="shared" si="386"/>
        <v>1.0068371472522089</v>
      </c>
      <c r="I12402" s="115">
        <f t="shared" si="387"/>
        <v>1903.1472000000001</v>
      </c>
    </row>
    <row r="12403" spans="1:9" hidden="1">
      <c r="A12403" s="115" t="s">
        <v>32362</v>
      </c>
      <c r="B12403" s="115" t="s">
        <v>32363</v>
      </c>
      <c r="C12403" s="115" t="s">
        <v>30797</v>
      </c>
      <c r="D12403" s="115" t="s">
        <v>1138</v>
      </c>
      <c r="E12403" s="115">
        <v>1679.316</v>
      </c>
      <c r="F12403" s="674">
        <v>293.83600000000001</v>
      </c>
      <c r="G12403" s="674">
        <v>295.84500000000003</v>
      </c>
      <c r="H12403" s="115">
        <f t="shared" si="386"/>
        <v>1.0068371472522089</v>
      </c>
      <c r="I12403" s="115">
        <f t="shared" si="387"/>
        <v>1690.7977000000001</v>
      </c>
    </row>
    <row r="12404" spans="1:9" hidden="1">
      <c r="A12404" s="115" t="s">
        <v>32364</v>
      </c>
      <c r="B12404" s="115" t="s">
        <v>32365</v>
      </c>
      <c r="C12404" s="115" t="s">
        <v>30800</v>
      </c>
      <c r="D12404" s="115" t="s">
        <v>1138</v>
      </c>
      <c r="E12404" s="115">
        <v>1950.4384</v>
      </c>
      <c r="F12404" s="674">
        <v>293.83600000000001</v>
      </c>
      <c r="G12404" s="674">
        <v>295.84500000000003</v>
      </c>
      <c r="H12404" s="115">
        <f t="shared" si="386"/>
        <v>1.0068371472522089</v>
      </c>
      <c r="I12404" s="115">
        <f t="shared" si="387"/>
        <v>1963.7737999999999</v>
      </c>
    </row>
    <row r="12405" spans="1:9" hidden="1">
      <c r="A12405" s="115" t="s">
        <v>32366</v>
      </c>
      <c r="B12405" s="115" t="s">
        <v>32367</v>
      </c>
      <c r="C12405" s="115" t="s">
        <v>30803</v>
      </c>
      <c r="D12405" s="115" t="s">
        <v>1138</v>
      </c>
      <c r="E12405" s="115">
        <v>2413.1716999999999</v>
      </c>
      <c r="F12405" s="674">
        <v>293.83600000000001</v>
      </c>
      <c r="G12405" s="674">
        <v>295.84500000000003</v>
      </c>
      <c r="H12405" s="115">
        <f t="shared" si="386"/>
        <v>1.0068371472522089</v>
      </c>
      <c r="I12405" s="115">
        <f t="shared" si="387"/>
        <v>2429.6709000000001</v>
      </c>
    </row>
    <row r="12406" spans="1:9" hidden="1">
      <c r="A12406" s="115" t="s">
        <v>32368</v>
      </c>
      <c r="B12406" s="115" t="s">
        <v>32369</v>
      </c>
      <c r="C12406" s="115" t="s">
        <v>30806</v>
      </c>
      <c r="D12406" s="115" t="s">
        <v>1138</v>
      </c>
      <c r="E12406" s="115">
        <v>1636.6168</v>
      </c>
      <c r="F12406" s="674">
        <v>293.83600000000001</v>
      </c>
      <c r="G12406" s="674">
        <v>295.84500000000003</v>
      </c>
      <c r="H12406" s="115">
        <f t="shared" si="386"/>
        <v>1.0068371472522089</v>
      </c>
      <c r="I12406" s="115">
        <f t="shared" si="387"/>
        <v>1647.8065999999999</v>
      </c>
    </row>
    <row r="12407" spans="1:9" hidden="1">
      <c r="A12407" s="115" t="s">
        <v>32370</v>
      </c>
      <c r="B12407" s="115" t="s">
        <v>32371</v>
      </c>
      <c r="C12407" s="115" t="s">
        <v>30809</v>
      </c>
      <c r="D12407" s="115" t="s">
        <v>1138</v>
      </c>
      <c r="E12407" s="115">
        <v>2433.4549000000002</v>
      </c>
      <c r="F12407" s="674">
        <v>293.83600000000001</v>
      </c>
      <c r="G12407" s="674">
        <v>295.84500000000003</v>
      </c>
      <c r="H12407" s="115">
        <f t="shared" si="386"/>
        <v>1.0068371472522089</v>
      </c>
      <c r="I12407" s="115">
        <f t="shared" si="387"/>
        <v>2450.0927999999999</v>
      </c>
    </row>
    <row r="12408" spans="1:9" hidden="1">
      <c r="A12408" s="115" t="s">
        <v>32372</v>
      </c>
      <c r="B12408" s="115" t="s">
        <v>32373</v>
      </c>
      <c r="C12408" s="115" t="s">
        <v>30812</v>
      </c>
      <c r="D12408" s="115" t="s">
        <v>1138</v>
      </c>
      <c r="E12408" s="115">
        <v>3155.6394</v>
      </c>
      <c r="F12408" s="674">
        <v>293.83600000000001</v>
      </c>
      <c r="G12408" s="674">
        <v>295.84500000000003</v>
      </c>
      <c r="H12408" s="115">
        <f t="shared" si="386"/>
        <v>1.0068371472522089</v>
      </c>
      <c r="I12408" s="115">
        <f t="shared" si="387"/>
        <v>3177.2150000000001</v>
      </c>
    </row>
    <row r="12409" spans="1:9" hidden="1">
      <c r="A12409" s="115" t="s">
        <v>32374</v>
      </c>
      <c r="B12409" s="115" t="s">
        <v>32375</v>
      </c>
      <c r="C12409" s="115" t="s">
        <v>30815</v>
      </c>
      <c r="D12409" s="115" t="s">
        <v>1138</v>
      </c>
      <c r="E12409" s="115">
        <v>3547.7363</v>
      </c>
      <c r="F12409" s="674">
        <v>293.83600000000001</v>
      </c>
      <c r="G12409" s="674">
        <v>295.84500000000003</v>
      </c>
      <c r="H12409" s="115">
        <f t="shared" si="386"/>
        <v>1.0068371472522089</v>
      </c>
      <c r="I12409" s="115">
        <f t="shared" si="387"/>
        <v>3571.9926999999998</v>
      </c>
    </row>
    <row r="12410" spans="1:9" hidden="1">
      <c r="A12410" s="115" t="s">
        <v>32376</v>
      </c>
      <c r="B12410" s="115" t="s">
        <v>32377</v>
      </c>
      <c r="C12410" s="115" t="s">
        <v>30818</v>
      </c>
      <c r="D12410" s="115" t="s">
        <v>1138</v>
      </c>
      <c r="E12410" s="115">
        <v>4078.1363000000001</v>
      </c>
      <c r="F12410" s="674">
        <v>293.83600000000001</v>
      </c>
      <c r="G12410" s="674">
        <v>295.84500000000003</v>
      </c>
      <c r="H12410" s="115">
        <f t="shared" si="386"/>
        <v>1.0068371472522089</v>
      </c>
      <c r="I12410" s="115">
        <f t="shared" si="387"/>
        <v>4106.0191000000004</v>
      </c>
    </row>
    <row r="12411" spans="1:9" hidden="1">
      <c r="A12411" s="115" t="s">
        <v>32378</v>
      </c>
      <c r="B12411" s="115" t="s">
        <v>32379</v>
      </c>
      <c r="C12411" s="115" t="s">
        <v>30821</v>
      </c>
      <c r="D12411" s="115" t="s">
        <v>1138</v>
      </c>
      <c r="E12411" s="115">
        <v>5096.0492999999997</v>
      </c>
      <c r="F12411" s="674">
        <v>293.83600000000001</v>
      </c>
      <c r="G12411" s="674">
        <v>295.84500000000003</v>
      </c>
      <c r="H12411" s="115">
        <f t="shared" si="386"/>
        <v>1.0068371472522089</v>
      </c>
      <c r="I12411" s="115">
        <f t="shared" si="387"/>
        <v>5130.8917000000001</v>
      </c>
    </row>
    <row r="12412" spans="1:9" hidden="1">
      <c r="A12412" s="115" t="s">
        <v>32380</v>
      </c>
      <c r="B12412" s="115" t="s">
        <v>32381</v>
      </c>
      <c r="C12412" s="115" t="s">
        <v>30824</v>
      </c>
      <c r="D12412" s="115" t="s">
        <v>1138</v>
      </c>
      <c r="E12412" s="115">
        <v>7660.3058000000001</v>
      </c>
      <c r="F12412" s="674">
        <v>293.83600000000001</v>
      </c>
      <c r="G12412" s="674">
        <v>295.84500000000003</v>
      </c>
      <c r="H12412" s="115">
        <f t="shared" si="386"/>
        <v>1.0068371472522089</v>
      </c>
      <c r="I12412" s="115">
        <f t="shared" si="387"/>
        <v>7712.6804000000002</v>
      </c>
    </row>
    <row r="12413" spans="1:9" hidden="1">
      <c r="A12413" s="115" t="s">
        <v>32382</v>
      </c>
      <c r="B12413" s="115" t="s">
        <v>32383</v>
      </c>
      <c r="C12413" s="115" t="s">
        <v>30827</v>
      </c>
      <c r="D12413" s="115" t="s">
        <v>2038</v>
      </c>
      <c r="E12413" s="115">
        <v>249.18680000000001</v>
      </c>
      <c r="F12413" s="674">
        <v>293.83600000000001</v>
      </c>
      <c r="G12413" s="674">
        <v>295.84500000000003</v>
      </c>
      <c r="H12413" s="115">
        <f t="shared" si="386"/>
        <v>1.0068371472522089</v>
      </c>
      <c r="I12413" s="115">
        <f t="shared" si="387"/>
        <v>250.8905</v>
      </c>
    </row>
    <row r="12414" spans="1:9" hidden="1">
      <c r="A12414" s="115" t="s">
        <v>32384</v>
      </c>
      <c r="B12414" s="115" t="s">
        <v>32385</v>
      </c>
      <c r="C12414" s="115" t="s">
        <v>30830</v>
      </c>
      <c r="D12414" s="115" t="s">
        <v>2038</v>
      </c>
      <c r="E12414" s="115">
        <v>410.79849999999999</v>
      </c>
      <c r="F12414" s="674">
        <v>293.83600000000001</v>
      </c>
      <c r="G12414" s="674">
        <v>295.84500000000003</v>
      </c>
      <c r="H12414" s="115">
        <f t="shared" si="386"/>
        <v>1.0068371472522089</v>
      </c>
      <c r="I12414" s="115">
        <f t="shared" si="387"/>
        <v>413.60719999999998</v>
      </c>
    </row>
    <row r="12415" spans="1:9" hidden="1">
      <c r="A12415" s="115" t="s">
        <v>32386</v>
      </c>
      <c r="B12415" s="115" t="s">
        <v>32387</v>
      </c>
      <c r="C12415" s="115" t="s">
        <v>30833</v>
      </c>
      <c r="D12415" s="115" t="s">
        <v>2038</v>
      </c>
      <c r="E12415" s="115">
        <v>619.07249999999999</v>
      </c>
      <c r="F12415" s="674">
        <v>293.83600000000001</v>
      </c>
      <c r="G12415" s="674">
        <v>295.84500000000003</v>
      </c>
      <c r="H12415" s="115">
        <f t="shared" si="386"/>
        <v>1.0068371472522089</v>
      </c>
      <c r="I12415" s="115">
        <f t="shared" si="387"/>
        <v>623.30520000000001</v>
      </c>
    </row>
    <row r="12416" spans="1:9" hidden="1">
      <c r="A12416" s="115" t="s">
        <v>32388</v>
      </c>
      <c r="B12416" s="115" t="s">
        <v>32389</v>
      </c>
      <c r="C12416" s="115" t="s">
        <v>30836</v>
      </c>
      <c r="D12416" s="115" t="s">
        <v>1138</v>
      </c>
      <c r="E12416" s="115">
        <v>212.97989999999999</v>
      </c>
      <c r="F12416" s="674">
        <v>293.83600000000001</v>
      </c>
      <c r="G12416" s="674">
        <v>295.84500000000003</v>
      </c>
      <c r="H12416" s="115">
        <f t="shared" si="386"/>
        <v>1.0068371472522089</v>
      </c>
      <c r="I12416" s="115">
        <f t="shared" si="387"/>
        <v>214.43610000000001</v>
      </c>
    </row>
    <row r="12417" spans="1:9" hidden="1">
      <c r="A12417" s="115" t="s">
        <v>32390</v>
      </c>
      <c r="B12417" s="115" t="s">
        <v>32391</v>
      </c>
      <c r="C12417" s="115" t="s">
        <v>30839</v>
      </c>
      <c r="D12417" s="115" t="s">
        <v>2038</v>
      </c>
      <c r="E12417" s="115">
        <v>539.72619999999995</v>
      </c>
      <c r="F12417" s="674">
        <v>293.83600000000001</v>
      </c>
      <c r="G12417" s="674">
        <v>295.84500000000003</v>
      </c>
      <c r="H12417" s="115">
        <f t="shared" si="386"/>
        <v>1.0068371472522089</v>
      </c>
      <c r="I12417" s="115">
        <f t="shared" si="387"/>
        <v>543.41639999999995</v>
      </c>
    </row>
    <row r="12418" spans="1:9" hidden="1">
      <c r="A12418" s="115" t="s">
        <v>32392</v>
      </c>
      <c r="B12418" s="115" t="s">
        <v>32393</v>
      </c>
      <c r="C12418" s="115" t="s">
        <v>30842</v>
      </c>
      <c r="D12418" s="115" t="s">
        <v>1138</v>
      </c>
      <c r="E12418" s="115">
        <v>1540.4219000000001</v>
      </c>
      <c r="F12418" s="674">
        <v>293.83600000000001</v>
      </c>
      <c r="G12418" s="674">
        <v>295.84500000000003</v>
      </c>
      <c r="H12418" s="115">
        <f t="shared" si="386"/>
        <v>1.0068371472522089</v>
      </c>
      <c r="I12418" s="115">
        <f t="shared" si="387"/>
        <v>1550.954</v>
      </c>
    </row>
    <row r="12419" spans="1:9" hidden="1">
      <c r="A12419" s="115" t="s">
        <v>32394</v>
      </c>
      <c r="B12419" s="115" t="s">
        <v>32395</v>
      </c>
      <c r="C12419" s="115" t="s">
        <v>30845</v>
      </c>
      <c r="D12419" s="115" t="s">
        <v>1138</v>
      </c>
      <c r="E12419" s="115">
        <v>2059.0427</v>
      </c>
      <c r="F12419" s="674">
        <v>293.83600000000001</v>
      </c>
      <c r="G12419" s="674">
        <v>295.84500000000003</v>
      </c>
      <c r="H12419" s="115">
        <f t="shared" si="386"/>
        <v>1.0068371472522089</v>
      </c>
      <c r="I12419" s="115">
        <f t="shared" si="387"/>
        <v>2073.1206999999999</v>
      </c>
    </row>
    <row r="12420" spans="1:9" hidden="1">
      <c r="A12420" s="115" t="s">
        <v>32396</v>
      </c>
      <c r="B12420" s="115" t="s">
        <v>32397</v>
      </c>
      <c r="C12420" s="115" t="s">
        <v>30848</v>
      </c>
      <c r="D12420" s="115" t="s">
        <v>1242</v>
      </c>
      <c r="E12420" s="115">
        <v>86.280600000000007</v>
      </c>
      <c r="F12420" s="674">
        <v>293.83600000000001</v>
      </c>
      <c r="G12420" s="674">
        <v>295.84500000000003</v>
      </c>
      <c r="H12420" s="115">
        <f t="shared" si="386"/>
        <v>1.0068371472522089</v>
      </c>
      <c r="I12420" s="115">
        <f t="shared" si="387"/>
        <v>86.870500000000007</v>
      </c>
    </row>
    <row r="12421" spans="1:9" hidden="1">
      <c r="A12421" s="115" t="s">
        <v>32398</v>
      </c>
      <c r="B12421" s="115" t="s">
        <v>32399</v>
      </c>
      <c r="C12421" s="115" t="s">
        <v>30851</v>
      </c>
      <c r="D12421" s="115" t="s">
        <v>1242</v>
      </c>
      <c r="E12421" s="115">
        <v>94.6327</v>
      </c>
      <c r="F12421" s="674">
        <v>293.83600000000001</v>
      </c>
      <c r="G12421" s="674">
        <v>295.84500000000003</v>
      </c>
      <c r="H12421" s="115">
        <f t="shared" ref="H12421:H12484" si="388">G12421/F12421</f>
        <v>1.0068371472522089</v>
      </c>
      <c r="I12421" s="115">
        <f t="shared" ref="I12421:I12484" si="389">ROUND(H12421*E12421,4)</f>
        <v>95.279700000000005</v>
      </c>
    </row>
    <row r="12422" spans="1:9" hidden="1">
      <c r="A12422" s="115" t="s">
        <v>32400</v>
      </c>
      <c r="B12422" s="115" t="s">
        <v>32401</v>
      </c>
      <c r="C12422" s="115" t="s">
        <v>30854</v>
      </c>
      <c r="D12422" s="115" t="s">
        <v>1242</v>
      </c>
      <c r="E12422" s="115">
        <v>102.711</v>
      </c>
      <c r="F12422" s="674">
        <v>293.83600000000001</v>
      </c>
      <c r="G12422" s="674">
        <v>295.84500000000003</v>
      </c>
      <c r="H12422" s="115">
        <f t="shared" si="388"/>
        <v>1.0068371472522089</v>
      </c>
      <c r="I12422" s="115">
        <f t="shared" si="389"/>
        <v>103.41330000000001</v>
      </c>
    </row>
    <row r="12423" spans="1:9" hidden="1">
      <c r="A12423" s="115" t="s">
        <v>32402</v>
      </c>
      <c r="B12423" s="115" t="s">
        <v>32403</v>
      </c>
      <c r="C12423" s="115" t="s">
        <v>30857</v>
      </c>
      <c r="D12423" s="115" t="s">
        <v>2038</v>
      </c>
      <c r="E12423" s="115">
        <v>280.05349999999999</v>
      </c>
      <c r="F12423" s="674">
        <v>293.83600000000001</v>
      </c>
      <c r="G12423" s="674">
        <v>295.84500000000003</v>
      </c>
      <c r="H12423" s="115">
        <f t="shared" si="388"/>
        <v>1.0068371472522089</v>
      </c>
      <c r="I12423" s="115">
        <f t="shared" si="389"/>
        <v>281.9683</v>
      </c>
    </row>
    <row r="12424" spans="1:9" hidden="1">
      <c r="A12424" s="115" t="s">
        <v>32404</v>
      </c>
      <c r="B12424" s="115" t="s">
        <v>32405</v>
      </c>
      <c r="C12424" s="115" t="s">
        <v>30860</v>
      </c>
      <c r="D12424" s="115" t="s">
        <v>1242</v>
      </c>
      <c r="E12424" s="115">
        <v>85.467100000000002</v>
      </c>
      <c r="F12424" s="674">
        <v>293.83600000000001</v>
      </c>
      <c r="G12424" s="674">
        <v>295.84500000000003</v>
      </c>
      <c r="H12424" s="115">
        <f t="shared" si="388"/>
        <v>1.0068371472522089</v>
      </c>
      <c r="I12424" s="115">
        <f t="shared" si="389"/>
        <v>86.051500000000004</v>
      </c>
    </row>
    <row r="12425" spans="1:9" hidden="1">
      <c r="A12425" s="115" t="s">
        <v>32406</v>
      </c>
      <c r="B12425" s="115" t="s">
        <v>32407</v>
      </c>
      <c r="C12425" s="115" t="s">
        <v>30863</v>
      </c>
      <c r="D12425" s="115" t="s">
        <v>1242</v>
      </c>
      <c r="E12425" s="115">
        <v>41.916400000000003</v>
      </c>
      <c r="F12425" s="674">
        <v>293.83600000000001</v>
      </c>
      <c r="G12425" s="674">
        <v>295.84500000000003</v>
      </c>
      <c r="H12425" s="115">
        <f t="shared" si="388"/>
        <v>1.0068371472522089</v>
      </c>
      <c r="I12425" s="115">
        <f t="shared" si="389"/>
        <v>42.203000000000003</v>
      </c>
    </row>
    <row r="12426" spans="1:9" hidden="1">
      <c r="A12426" s="115" t="s">
        <v>32408</v>
      </c>
      <c r="B12426" s="115" t="s">
        <v>32409</v>
      </c>
      <c r="C12426" s="115" t="s">
        <v>30866</v>
      </c>
      <c r="D12426" s="115" t="s">
        <v>2038</v>
      </c>
      <c r="E12426" s="115">
        <v>1713.2097000000001</v>
      </c>
      <c r="F12426" s="674">
        <v>293.83600000000001</v>
      </c>
      <c r="G12426" s="674">
        <v>295.84500000000003</v>
      </c>
      <c r="H12426" s="115">
        <f t="shared" si="388"/>
        <v>1.0068371472522089</v>
      </c>
      <c r="I12426" s="115">
        <f t="shared" si="389"/>
        <v>1724.9232</v>
      </c>
    </row>
    <row r="12427" spans="1:9" hidden="1">
      <c r="A12427" s="115" t="s">
        <v>32410</v>
      </c>
      <c r="B12427" s="115" t="s">
        <v>32411</v>
      </c>
      <c r="C12427" s="115" t="s">
        <v>30869</v>
      </c>
      <c r="D12427" s="115" t="s">
        <v>1138</v>
      </c>
      <c r="E12427" s="115">
        <v>77.02</v>
      </c>
      <c r="F12427" s="674">
        <v>293.83600000000001</v>
      </c>
      <c r="G12427" s="674">
        <v>295.84500000000003</v>
      </c>
      <c r="H12427" s="115">
        <f t="shared" si="388"/>
        <v>1.0068371472522089</v>
      </c>
      <c r="I12427" s="115">
        <f t="shared" si="389"/>
        <v>77.546599999999998</v>
      </c>
    </row>
    <row r="12428" spans="1:9" hidden="1">
      <c r="A12428" s="115" t="s">
        <v>32412</v>
      </c>
      <c r="B12428" s="115" t="s">
        <v>32413</v>
      </c>
      <c r="C12428" s="115" t="s">
        <v>30872</v>
      </c>
      <c r="D12428" s="115" t="s">
        <v>1138</v>
      </c>
      <c r="E12428" s="115">
        <v>54.6</v>
      </c>
      <c r="F12428" s="674">
        <v>293.83600000000001</v>
      </c>
      <c r="G12428" s="674">
        <v>295.84500000000003</v>
      </c>
      <c r="H12428" s="115">
        <f t="shared" si="388"/>
        <v>1.0068371472522089</v>
      </c>
      <c r="I12428" s="115">
        <f t="shared" si="389"/>
        <v>54.973300000000002</v>
      </c>
    </row>
    <row r="12429" spans="1:9" hidden="1">
      <c r="A12429" s="115" t="s">
        <v>32414</v>
      </c>
      <c r="B12429" s="115" t="s">
        <v>32415</v>
      </c>
      <c r="C12429" s="115" t="s">
        <v>30875</v>
      </c>
      <c r="D12429" s="115" t="s">
        <v>1138</v>
      </c>
      <c r="E12429" s="115">
        <v>553.98</v>
      </c>
      <c r="F12429" s="674">
        <v>293.83600000000001</v>
      </c>
      <c r="G12429" s="674">
        <v>295.84500000000003</v>
      </c>
      <c r="H12429" s="115">
        <f t="shared" si="388"/>
        <v>1.0068371472522089</v>
      </c>
      <c r="I12429" s="115">
        <f t="shared" si="389"/>
        <v>557.76760000000002</v>
      </c>
    </row>
    <row r="12430" spans="1:9" hidden="1">
      <c r="A12430" s="115" t="s">
        <v>32416</v>
      </c>
      <c r="B12430" s="115" t="s">
        <v>32417</v>
      </c>
      <c r="C12430" s="115" t="s">
        <v>30878</v>
      </c>
      <c r="D12430" s="115" t="s">
        <v>1138</v>
      </c>
      <c r="E12430" s="115">
        <v>91.4</v>
      </c>
      <c r="F12430" s="674">
        <v>293.83600000000001</v>
      </c>
      <c r="G12430" s="674">
        <v>295.84500000000003</v>
      </c>
      <c r="H12430" s="115">
        <f t="shared" si="388"/>
        <v>1.0068371472522089</v>
      </c>
      <c r="I12430" s="115">
        <f t="shared" si="389"/>
        <v>92.024900000000002</v>
      </c>
    </row>
    <row r="12431" spans="1:9" hidden="1">
      <c r="A12431" s="115" t="s">
        <v>32418</v>
      </c>
      <c r="B12431" s="115" t="s">
        <v>32419</v>
      </c>
      <c r="C12431" s="115" t="s">
        <v>30881</v>
      </c>
      <c r="D12431" s="115" t="s">
        <v>1138</v>
      </c>
      <c r="E12431" s="115">
        <v>52.31</v>
      </c>
      <c r="F12431" s="674">
        <v>293.83600000000001</v>
      </c>
      <c r="G12431" s="674">
        <v>295.84500000000003</v>
      </c>
      <c r="H12431" s="115">
        <f t="shared" si="388"/>
        <v>1.0068371472522089</v>
      </c>
      <c r="I12431" s="115">
        <f t="shared" si="389"/>
        <v>52.667700000000004</v>
      </c>
    </row>
    <row r="12432" spans="1:9" hidden="1">
      <c r="A12432" s="115" t="s">
        <v>32420</v>
      </c>
      <c r="B12432" s="115" t="s">
        <v>32421</v>
      </c>
      <c r="C12432" s="115" t="s">
        <v>30884</v>
      </c>
      <c r="D12432" s="115" t="s">
        <v>1138</v>
      </c>
      <c r="E12432" s="115">
        <v>73.7</v>
      </c>
      <c r="F12432" s="674">
        <v>293.83600000000001</v>
      </c>
      <c r="G12432" s="674">
        <v>295.84500000000003</v>
      </c>
      <c r="H12432" s="115">
        <f t="shared" si="388"/>
        <v>1.0068371472522089</v>
      </c>
      <c r="I12432" s="115">
        <f t="shared" si="389"/>
        <v>74.203900000000004</v>
      </c>
    </row>
    <row r="12433" spans="1:9" hidden="1">
      <c r="A12433" s="115" t="s">
        <v>32422</v>
      </c>
      <c r="B12433" s="115" t="s">
        <v>32423</v>
      </c>
      <c r="C12433" s="115" t="s">
        <v>30887</v>
      </c>
      <c r="D12433" s="115" t="s">
        <v>1138</v>
      </c>
      <c r="E12433" s="115">
        <v>56.71</v>
      </c>
      <c r="F12433" s="674">
        <v>293.83600000000001</v>
      </c>
      <c r="G12433" s="674">
        <v>295.84500000000003</v>
      </c>
      <c r="H12433" s="115">
        <f t="shared" si="388"/>
        <v>1.0068371472522089</v>
      </c>
      <c r="I12433" s="115">
        <f t="shared" si="389"/>
        <v>57.097700000000003</v>
      </c>
    </row>
    <row r="12434" spans="1:9" hidden="1">
      <c r="A12434" s="115" t="s">
        <v>32424</v>
      </c>
      <c r="B12434" s="115" t="s">
        <v>32425</v>
      </c>
      <c r="C12434" s="115" t="s">
        <v>30890</v>
      </c>
      <c r="D12434" s="115" t="s">
        <v>1138</v>
      </c>
      <c r="E12434" s="115">
        <v>606.75</v>
      </c>
      <c r="F12434" s="674">
        <v>293.83600000000001</v>
      </c>
      <c r="G12434" s="674">
        <v>295.84500000000003</v>
      </c>
      <c r="H12434" s="115">
        <f t="shared" si="388"/>
        <v>1.0068371472522089</v>
      </c>
      <c r="I12434" s="115">
        <f t="shared" si="389"/>
        <v>610.89840000000004</v>
      </c>
    </row>
    <row r="12435" spans="1:9" hidden="1">
      <c r="A12435" s="115" t="s">
        <v>32426</v>
      </c>
      <c r="B12435" s="115" t="s">
        <v>32427</v>
      </c>
      <c r="C12435" s="115" t="s">
        <v>30893</v>
      </c>
      <c r="D12435" s="115" t="s">
        <v>1138</v>
      </c>
      <c r="E12435" s="115">
        <v>258.69</v>
      </c>
      <c r="F12435" s="674">
        <v>293.83600000000001</v>
      </c>
      <c r="G12435" s="674">
        <v>295.84500000000003</v>
      </c>
      <c r="H12435" s="115">
        <f t="shared" si="388"/>
        <v>1.0068371472522089</v>
      </c>
      <c r="I12435" s="115">
        <f t="shared" si="389"/>
        <v>260.45870000000002</v>
      </c>
    </row>
    <row r="12436" spans="1:9" hidden="1">
      <c r="A12436" s="115" t="s">
        <v>32428</v>
      </c>
      <c r="B12436" s="115" t="s">
        <v>32429</v>
      </c>
      <c r="C12436" s="115" t="s">
        <v>30896</v>
      </c>
      <c r="D12436" s="115" t="s">
        <v>1138</v>
      </c>
      <c r="E12436" s="115">
        <v>407.11</v>
      </c>
      <c r="F12436" s="674">
        <v>293.83600000000001</v>
      </c>
      <c r="G12436" s="674">
        <v>295.84500000000003</v>
      </c>
      <c r="H12436" s="115">
        <f t="shared" si="388"/>
        <v>1.0068371472522089</v>
      </c>
      <c r="I12436" s="115">
        <f t="shared" si="389"/>
        <v>409.89350000000002</v>
      </c>
    </row>
    <row r="12437" spans="1:9" hidden="1">
      <c r="A12437" s="115" t="s">
        <v>32430</v>
      </c>
      <c r="B12437" s="115" t="s">
        <v>32431</v>
      </c>
      <c r="C12437" s="115" t="s">
        <v>30899</v>
      </c>
      <c r="D12437" s="115" t="s">
        <v>1138</v>
      </c>
      <c r="E12437" s="115">
        <v>37.26</v>
      </c>
      <c r="F12437" s="674">
        <v>293.83600000000001</v>
      </c>
      <c r="G12437" s="674">
        <v>295.84500000000003</v>
      </c>
      <c r="H12437" s="115">
        <f t="shared" si="388"/>
        <v>1.0068371472522089</v>
      </c>
      <c r="I12437" s="115">
        <f t="shared" si="389"/>
        <v>37.514800000000001</v>
      </c>
    </row>
    <row r="12438" spans="1:9" hidden="1">
      <c r="A12438" s="115" t="s">
        <v>32432</v>
      </c>
      <c r="B12438" s="115" t="s">
        <v>32433</v>
      </c>
      <c r="C12438" s="115" t="s">
        <v>30902</v>
      </c>
      <c r="D12438" s="115" t="s">
        <v>1138</v>
      </c>
      <c r="E12438" s="115">
        <v>60.01</v>
      </c>
      <c r="F12438" s="674">
        <v>293.83600000000001</v>
      </c>
      <c r="G12438" s="674">
        <v>295.84500000000003</v>
      </c>
      <c r="H12438" s="115">
        <f t="shared" si="388"/>
        <v>1.0068371472522089</v>
      </c>
      <c r="I12438" s="115">
        <f t="shared" si="389"/>
        <v>60.420299999999997</v>
      </c>
    </row>
    <row r="12439" spans="1:9" hidden="1">
      <c r="A12439" s="115" t="s">
        <v>32434</v>
      </c>
      <c r="B12439" s="115" t="s">
        <v>32435</v>
      </c>
      <c r="C12439" s="115" t="s">
        <v>30905</v>
      </c>
      <c r="D12439" s="115" t="s">
        <v>1138</v>
      </c>
      <c r="E12439" s="115">
        <v>52.36</v>
      </c>
      <c r="F12439" s="674">
        <v>293.83600000000001</v>
      </c>
      <c r="G12439" s="674">
        <v>295.84500000000003</v>
      </c>
      <c r="H12439" s="115">
        <f t="shared" si="388"/>
        <v>1.0068371472522089</v>
      </c>
      <c r="I12439" s="115">
        <f t="shared" si="389"/>
        <v>52.718000000000004</v>
      </c>
    </row>
    <row r="12440" spans="1:9" hidden="1">
      <c r="A12440" s="115" t="s">
        <v>32436</v>
      </c>
      <c r="B12440" s="115" t="s">
        <v>32437</v>
      </c>
      <c r="C12440" s="115" t="s">
        <v>30908</v>
      </c>
      <c r="D12440" s="115" t="s">
        <v>1138</v>
      </c>
      <c r="E12440" s="115">
        <v>42.66</v>
      </c>
      <c r="F12440" s="674">
        <v>293.83600000000001</v>
      </c>
      <c r="G12440" s="674">
        <v>295.84500000000003</v>
      </c>
      <c r="H12440" s="115">
        <f t="shared" si="388"/>
        <v>1.0068371472522089</v>
      </c>
      <c r="I12440" s="115">
        <f t="shared" si="389"/>
        <v>42.951700000000002</v>
      </c>
    </row>
    <row r="12441" spans="1:9" hidden="1">
      <c r="A12441" s="115" t="s">
        <v>32438</v>
      </c>
      <c r="B12441" s="115" t="s">
        <v>32439</v>
      </c>
      <c r="C12441" s="115" t="s">
        <v>30911</v>
      </c>
      <c r="D12441" s="115" t="s">
        <v>1138</v>
      </c>
      <c r="E12441" s="115">
        <v>531.66179999999997</v>
      </c>
      <c r="F12441" s="674">
        <v>293.83600000000001</v>
      </c>
      <c r="G12441" s="674">
        <v>295.84500000000003</v>
      </c>
      <c r="H12441" s="115">
        <f t="shared" si="388"/>
        <v>1.0068371472522089</v>
      </c>
      <c r="I12441" s="115">
        <f t="shared" si="389"/>
        <v>535.29690000000005</v>
      </c>
    </row>
    <row r="12442" spans="1:9" hidden="1">
      <c r="A12442" s="115" t="s">
        <v>32440</v>
      </c>
      <c r="B12442" s="115" t="s">
        <v>32441</v>
      </c>
      <c r="C12442" s="115" t="s">
        <v>30914</v>
      </c>
      <c r="D12442" s="115" t="s">
        <v>1138</v>
      </c>
      <c r="E12442" s="115">
        <v>23.1572</v>
      </c>
      <c r="F12442" s="674">
        <v>293.83600000000001</v>
      </c>
      <c r="G12442" s="674">
        <v>295.84500000000003</v>
      </c>
      <c r="H12442" s="115">
        <f t="shared" si="388"/>
        <v>1.0068371472522089</v>
      </c>
      <c r="I12442" s="115">
        <f t="shared" si="389"/>
        <v>23.3155</v>
      </c>
    </row>
    <row r="12443" spans="1:9" hidden="1">
      <c r="A12443" s="115" t="s">
        <v>32442</v>
      </c>
      <c r="B12443" s="115" t="s">
        <v>32443</v>
      </c>
      <c r="C12443" s="115" t="s">
        <v>30917</v>
      </c>
      <c r="D12443" s="115" t="s">
        <v>1138</v>
      </c>
      <c r="E12443" s="115">
        <v>128.61000000000001</v>
      </c>
      <c r="F12443" s="674">
        <v>293.83600000000001</v>
      </c>
      <c r="G12443" s="674">
        <v>295.84500000000003</v>
      </c>
      <c r="H12443" s="115">
        <f t="shared" si="388"/>
        <v>1.0068371472522089</v>
      </c>
      <c r="I12443" s="115">
        <f t="shared" si="389"/>
        <v>129.48929999999999</v>
      </c>
    </row>
    <row r="12444" spans="1:9" hidden="1">
      <c r="A12444" s="115" t="s">
        <v>32444</v>
      </c>
      <c r="B12444" s="115" t="s">
        <v>32445</v>
      </c>
      <c r="C12444" s="115" t="s">
        <v>30920</v>
      </c>
      <c r="D12444" s="115" t="s">
        <v>1138</v>
      </c>
      <c r="E12444" s="115">
        <v>60.92</v>
      </c>
      <c r="F12444" s="674">
        <v>293.83600000000001</v>
      </c>
      <c r="G12444" s="674">
        <v>295.84500000000003</v>
      </c>
      <c r="H12444" s="115">
        <f t="shared" si="388"/>
        <v>1.0068371472522089</v>
      </c>
      <c r="I12444" s="115">
        <f t="shared" si="389"/>
        <v>61.336500000000001</v>
      </c>
    </row>
    <row r="12445" spans="1:9" hidden="1">
      <c r="A12445" s="115" t="s">
        <v>32446</v>
      </c>
      <c r="B12445" s="115" t="s">
        <v>32447</v>
      </c>
      <c r="C12445" s="115" t="s">
        <v>30923</v>
      </c>
      <c r="D12445" s="115" t="s">
        <v>1138</v>
      </c>
      <c r="E12445" s="115">
        <v>82.58</v>
      </c>
      <c r="F12445" s="674">
        <v>293.83600000000001</v>
      </c>
      <c r="G12445" s="674">
        <v>295.84500000000003</v>
      </c>
      <c r="H12445" s="115">
        <f t="shared" si="388"/>
        <v>1.0068371472522089</v>
      </c>
      <c r="I12445" s="115">
        <f t="shared" si="389"/>
        <v>83.144599999999997</v>
      </c>
    </row>
    <row r="12446" spans="1:9" hidden="1">
      <c r="A12446" s="115" t="s">
        <v>32448</v>
      </c>
      <c r="B12446" s="115" t="s">
        <v>32449</v>
      </c>
      <c r="C12446" s="115" t="s">
        <v>30926</v>
      </c>
      <c r="D12446" s="115" t="s">
        <v>1138</v>
      </c>
      <c r="E12446" s="115">
        <v>200.57</v>
      </c>
      <c r="F12446" s="674">
        <v>293.83600000000001</v>
      </c>
      <c r="G12446" s="674">
        <v>295.84500000000003</v>
      </c>
      <c r="H12446" s="115">
        <f t="shared" si="388"/>
        <v>1.0068371472522089</v>
      </c>
      <c r="I12446" s="115">
        <f t="shared" si="389"/>
        <v>201.94130000000001</v>
      </c>
    </row>
    <row r="12447" spans="1:9" hidden="1">
      <c r="A12447" s="115" t="s">
        <v>32450</v>
      </c>
      <c r="B12447" s="115" t="s">
        <v>32451</v>
      </c>
      <c r="C12447" s="115" t="s">
        <v>30929</v>
      </c>
      <c r="D12447" s="115" t="s">
        <v>1138</v>
      </c>
      <c r="E12447" s="115">
        <v>238.36</v>
      </c>
      <c r="F12447" s="674">
        <v>293.83600000000001</v>
      </c>
      <c r="G12447" s="674">
        <v>295.84500000000003</v>
      </c>
      <c r="H12447" s="115">
        <f t="shared" si="388"/>
        <v>1.0068371472522089</v>
      </c>
      <c r="I12447" s="115">
        <f t="shared" si="389"/>
        <v>239.9897</v>
      </c>
    </row>
    <row r="12448" spans="1:9" hidden="1">
      <c r="A12448" s="115" t="s">
        <v>32452</v>
      </c>
      <c r="B12448" s="115" t="s">
        <v>32453</v>
      </c>
      <c r="C12448" s="115" t="s">
        <v>30932</v>
      </c>
      <c r="D12448" s="115" t="s">
        <v>1138</v>
      </c>
      <c r="E12448" s="115">
        <v>335.53</v>
      </c>
      <c r="F12448" s="674">
        <v>293.83600000000001</v>
      </c>
      <c r="G12448" s="674">
        <v>295.84500000000003</v>
      </c>
      <c r="H12448" s="115">
        <f t="shared" si="388"/>
        <v>1.0068371472522089</v>
      </c>
      <c r="I12448" s="115">
        <f t="shared" si="389"/>
        <v>337.82409999999999</v>
      </c>
    </row>
    <row r="12449" spans="1:9" hidden="1">
      <c r="A12449" s="115" t="s">
        <v>32454</v>
      </c>
      <c r="B12449" s="115" t="s">
        <v>32455</v>
      </c>
      <c r="C12449" s="115" t="s">
        <v>30935</v>
      </c>
      <c r="D12449" s="115" t="s">
        <v>1138</v>
      </c>
      <c r="E12449" s="115">
        <v>437.99</v>
      </c>
      <c r="F12449" s="674">
        <v>293.83600000000001</v>
      </c>
      <c r="G12449" s="674">
        <v>295.84500000000003</v>
      </c>
      <c r="H12449" s="115">
        <f t="shared" si="388"/>
        <v>1.0068371472522089</v>
      </c>
      <c r="I12449" s="115">
        <f t="shared" si="389"/>
        <v>440.9846</v>
      </c>
    </row>
    <row r="12450" spans="1:9" hidden="1">
      <c r="A12450" s="115" t="s">
        <v>32456</v>
      </c>
      <c r="B12450" s="115" t="s">
        <v>32457</v>
      </c>
      <c r="C12450" s="115" t="s">
        <v>30938</v>
      </c>
      <c r="D12450" s="115" t="s">
        <v>1138</v>
      </c>
      <c r="E12450" s="115">
        <v>600.03</v>
      </c>
      <c r="F12450" s="674">
        <v>293.83600000000001</v>
      </c>
      <c r="G12450" s="674">
        <v>295.84500000000003</v>
      </c>
      <c r="H12450" s="115">
        <f t="shared" si="388"/>
        <v>1.0068371472522089</v>
      </c>
      <c r="I12450" s="115">
        <f t="shared" si="389"/>
        <v>604.13250000000005</v>
      </c>
    </row>
    <row r="12451" spans="1:9" hidden="1">
      <c r="A12451" s="115" t="s">
        <v>32458</v>
      </c>
      <c r="B12451" s="115" t="s">
        <v>32459</v>
      </c>
      <c r="C12451" s="115" t="s">
        <v>30941</v>
      </c>
      <c r="D12451" s="115" t="s">
        <v>1138</v>
      </c>
      <c r="E12451" s="115">
        <v>966.65</v>
      </c>
      <c r="F12451" s="674">
        <v>293.83600000000001</v>
      </c>
      <c r="G12451" s="674">
        <v>295.84500000000003</v>
      </c>
      <c r="H12451" s="115">
        <f t="shared" si="388"/>
        <v>1.0068371472522089</v>
      </c>
      <c r="I12451" s="115">
        <f t="shared" si="389"/>
        <v>973.25909999999999</v>
      </c>
    </row>
    <row r="12452" spans="1:9" hidden="1">
      <c r="A12452" s="115" t="s">
        <v>32460</v>
      </c>
      <c r="B12452" s="115" t="s">
        <v>32461</v>
      </c>
      <c r="C12452" s="115" t="s">
        <v>30944</v>
      </c>
      <c r="D12452" s="115" t="s">
        <v>1138</v>
      </c>
      <c r="E12452" s="115">
        <v>232.68</v>
      </c>
      <c r="F12452" s="674">
        <v>293.83600000000001</v>
      </c>
      <c r="G12452" s="674">
        <v>295.84500000000003</v>
      </c>
      <c r="H12452" s="115">
        <f t="shared" si="388"/>
        <v>1.0068371472522089</v>
      </c>
      <c r="I12452" s="115">
        <f t="shared" si="389"/>
        <v>234.27090000000001</v>
      </c>
    </row>
    <row r="12453" spans="1:9" hidden="1">
      <c r="A12453" s="115" t="s">
        <v>32462</v>
      </c>
      <c r="B12453" s="115" t="s">
        <v>32463</v>
      </c>
      <c r="C12453" s="115" t="s">
        <v>30947</v>
      </c>
      <c r="D12453" s="115" t="s">
        <v>1138</v>
      </c>
      <c r="E12453" s="115">
        <v>165.56</v>
      </c>
      <c r="F12453" s="674">
        <v>293.83600000000001</v>
      </c>
      <c r="G12453" s="674">
        <v>295.84500000000003</v>
      </c>
      <c r="H12453" s="115">
        <f t="shared" si="388"/>
        <v>1.0068371472522089</v>
      </c>
      <c r="I12453" s="115">
        <f t="shared" si="389"/>
        <v>166.69200000000001</v>
      </c>
    </row>
    <row r="12454" spans="1:9" hidden="1">
      <c r="A12454" s="115" t="s">
        <v>32464</v>
      </c>
      <c r="B12454" s="115" t="s">
        <v>32465</v>
      </c>
      <c r="C12454" s="115" t="s">
        <v>30950</v>
      </c>
      <c r="D12454" s="115" t="s">
        <v>1138</v>
      </c>
      <c r="E12454" s="115">
        <v>265.92</v>
      </c>
      <c r="F12454" s="674">
        <v>293.83600000000001</v>
      </c>
      <c r="G12454" s="674">
        <v>295.84500000000003</v>
      </c>
      <c r="H12454" s="115">
        <f t="shared" si="388"/>
        <v>1.0068371472522089</v>
      </c>
      <c r="I12454" s="115">
        <f t="shared" si="389"/>
        <v>267.73809999999997</v>
      </c>
    </row>
    <row r="12455" spans="1:9" hidden="1">
      <c r="A12455" s="115" t="s">
        <v>32466</v>
      </c>
      <c r="B12455" s="115" t="s">
        <v>32467</v>
      </c>
      <c r="C12455" s="115" t="s">
        <v>30953</v>
      </c>
      <c r="D12455" s="115" t="s">
        <v>1138</v>
      </c>
      <c r="E12455" s="115">
        <v>1009.9629</v>
      </c>
      <c r="F12455" s="674">
        <v>293.83600000000001</v>
      </c>
      <c r="G12455" s="674">
        <v>295.84500000000003</v>
      </c>
      <c r="H12455" s="115">
        <f t="shared" si="388"/>
        <v>1.0068371472522089</v>
      </c>
      <c r="I12455" s="115">
        <f t="shared" si="389"/>
        <v>1016.8682</v>
      </c>
    </row>
    <row r="12456" spans="1:9" hidden="1">
      <c r="A12456" s="115" t="s">
        <v>32468</v>
      </c>
      <c r="B12456" s="115" t="s">
        <v>32469</v>
      </c>
      <c r="C12456" s="115" t="s">
        <v>30956</v>
      </c>
      <c r="D12456" s="115" t="s">
        <v>1138</v>
      </c>
      <c r="E12456" s="115">
        <v>1480.7416000000001</v>
      </c>
      <c r="F12456" s="674">
        <v>293.83600000000001</v>
      </c>
      <c r="G12456" s="674">
        <v>295.84500000000003</v>
      </c>
      <c r="H12456" s="115">
        <f t="shared" si="388"/>
        <v>1.0068371472522089</v>
      </c>
      <c r="I12456" s="115">
        <f t="shared" si="389"/>
        <v>1490.8656000000001</v>
      </c>
    </row>
    <row r="12457" spans="1:9" hidden="1">
      <c r="A12457" s="115" t="s">
        <v>32470</v>
      </c>
      <c r="B12457" s="115" t="s">
        <v>32471</v>
      </c>
      <c r="C12457" s="115" t="s">
        <v>30959</v>
      </c>
      <c r="D12457" s="115" t="s">
        <v>1138</v>
      </c>
      <c r="E12457" s="115">
        <v>1485.5455999999999</v>
      </c>
      <c r="F12457" s="674">
        <v>293.83600000000001</v>
      </c>
      <c r="G12457" s="674">
        <v>295.84500000000003</v>
      </c>
      <c r="H12457" s="115">
        <f t="shared" si="388"/>
        <v>1.0068371472522089</v>
      </c>
      <c r="I12457" s="115">
        <f t="shared" si="389"/>
        <v>1495.7025000000001</v>
      </c>
    </row>
    <row r="12458" spans="1:9" hidden="1">
      <c r="A12458" s="115" t="s">
        <v>32472</v>
      </c>
      <c r="B12458" s="115" t="s">
        <v>32473</v>
      </c>
      <c r="C12458" s="115" t="s">
        <v>30962</v>
      </c>
      <c r="D12458" s="115" t="s">
        <v>1138</v>
      </c>
      <c r="E12458" s="115">
        <v>1855.8880999999999</v>
      </c>
      <c r="F12458" s="674">
        <v>293.83600000000001</v>
      </c>
      <c r="G12458" s="674">
        <v>295.84500000000003</v>
      </c>
      <c r="H12458" s="115">
        <f t="shared" si="388"/>
        <v>1.0068371472522089</v>
      </c>
      <c r="I12458" s="115">
        <f t="shared" si="389"/>
        <v>1868.5771</v>
      </c>
    </row>
    <row r="12459" spans="1:9" hidden="1">
      <c r="A12459" s="115" t="s">
        <v>32474</v>
      </c>
      <c r="B12459" s="115" t="s">
        <v>32475</v>
      </c>
      <c r="C12459" s="115" t="s">
        <v>30965</v>
      </c>
      <c r="D12459" s="115" t="s">
        <v>1138</v>
      </c>
      <c r="E12459" s="115">
        <v>2797.4454999999998</v>
      </c>
      <c r="F12459" s="674">
        <v>293.83600000000001</v>
      </c>
      <c r="G12459" s="674">
        <v>295.84500000000003</v>
      </c>
      <c r="H12459" s="115">
        <f t="shared" si="388"/>
        <v>1.0068371472522089</v>
      </c>
      <c r="I12459" s="115">
        <f t="shared" si="389"/>
        <v>2816.5720000000001</v>
      </c>
    </row>
    <row r="12460" spans="1:9" hidden="1">
      <c r="A12460" s="115" t="s">
        <v>32476</v>
      </c>
      <c r="B12460" s="115" t="s">
        <v>32477</v>
      </c>
      <c r="C12460" s="115" t="s">
        <v>30968</v>
      </c>
      <c r="D12460" s="115" t="s">
        <v>1138</v>
      </c>
      <c r="E12460" s="115">
        <v>2807.0535</v>
      </c>
      <c r="F12460" s="674">
        <v>293.83600000000001</v>
      </c>
      <c r="G12460" s="674">
        <v>295.84500000000003</v>
      </c>
      <c r="H12460" s="115">
        <f t="shared" si="388"/>
        <v>1.0068371472522089</v>
      </c>
      <c r="I12460" s="115">
        <f t="shared" si="389"/>
        <v>2826.2456999999999</v>
      </c>
    </row>
    <row r="12461" spans="1:9" hidden="1">
      <c r="A12461" s="115" t="s">
        <v>32478</v>
      </c>
      <c r="B12461" s="115" t="s">
        <v>32479</v>
      </c>
      <c r="C12461" s="115" t="s">
        <v>30971</v>
      </c>
      <c r="D12461" s="115" t="s">
        <v>1138</v>
      </c>
      <c r="E12461" s="115">
        <v>894.77650000000006</v>
      </c>
      <c r="F12461" s="674">
        <v>293.83600000000001</v>
      </c>
      <c r="G12461" s="674">
        <v>295.84500000000003</v>
      </c>
      <c r="H12461" s="115">
        <f t="shared" si="388"/>
        <v>1.0068371472522089</v>
      </c>
      <c r="I12461" s="115">
        <f t="shared" si="389"/>
        <v>900.89419999999996</v>
      </c>
    </row>
    <row r="12462" spans="1:9" hidden="1">
      <c r="A12462" s="115" t="s">
        <v>32480</v>
      </c>
      <c r="B12462" s="115" t="s">
        <v>32481</v>
      </c>
      <c r="C12462" s="115" t="s">
        <v>30974</v>
      </c>
      <c r="D12462" s="115" t="s">
        <v>1242</v>
      </c>
      <c r="E12462" s="115">
        <v>195.37809999999999</v>
      </c>
      <c r="F12462" s="674">
        <v>293.83600000000001</v>
      </c>
      <c r="G12462" s="674">
        <v>295.84500000000003</v>
      </c>
      <c r="H12462" s="115">
        <f t="shared" si="388"/>
        <v>1.0068371472522089</v>
      </c>
      <c r="I12462" s="115">
        <f t="shared" si="389"/>
        <v>196.7139</v>
      </c>
    </row>
    <row r="12463" spans="1:9" hidden="1">
      <c r="A12463" s="115" t="s">
        <v>32482</v>
      </c>
      <c r="B12463" s="115" t="s">
        <v>32483</v>
      </c>
      <c r="C12463" s="115" t="s">
        <v>30977</v>
      </c>
      <c r="D12463" s="115" t="s">
        <v>1242</v>
      </c>
      <c r="E12463" s="115">
        <v>227.97399999999999</v>
      </c>
      <c r="F12463" s="674">
        <v>293.83600000000001</v>
      </c>
      <c r="G12463" s="674">
        <v>295.84500000000003</v>
      </c>
      <c r="H12463" s="115">
        <f t="shared" si="388"/>
        <v>1.0068371472522089</v>
      </c>
      <c r="I12463" s="115">
        <f t="shared" si="389"/>
        <v>229.53270000000001</v>
      </c>
    </row>
    <row r="12464" spans="1:9" hidden="1">
      <c r="A12464" s="115" t="s">
        <v>32484</v>
      </c>
      <c r="B12464" s="115" t="s">
        <v>32485</v>
      </c>
      <c r="C12464" s="115" t="s">
        <v>30980</v>
      </c>
      <c r="D12464" s="115" t="s">
        <v>1242</v>
      </c>
      <c r="E12464" s="115">
        <v>260.2962</v>
      </c>
      <c r="F12464" s="674">
        <v>293.83600000000001</v>
      </c>
      <c r="G12464" s="674">
        <v>295.84500000000003</v>
      </c>
      <c r="H12464" s="115">
        <f t="shared" si="388"/>
        <v>1.0068371472522089</v>
      </c>
      <c r="I12464" s="115">
        <f t="shared" si="389"/>
        <v>262.07589999999999</v>
      </c>
    </row>
    <row r="12465" spans="1:9" hidden="1">
      <c r="A12465" s="115" t="s">
        <v>32486</v>
      </c>
      <c r="B12465" s="115" t="s">
        <v>32487</v>
      </c>
      <c r="C12465" s="115" t="s">
        <v>30983</v>
      </c>
      <c r="D12465" s="115" t="s">
        <v>1138</v>
      </c>
      <c r="E12465" s="115">
        <v>776.99310000000003</v>
      </c>
      <c r="F12465" s="674">
        <v>293.83600000000001</v>
      </c>
      <c r="G12465" s="674">
        <v>295.84500000000003</v>
      </c>
      <c r="H12465" s="115">
        <f t="shared" si="388"/>
        <v>1.0068371472522089</v>
      </c>
      <c r="I12465" s="115">
        <f t="shared" si="389"/>
        <v>782.30550000000005</v>
      </c>
    </row>
    <row r="12466" spans="1:9" hidden="1">
      <c r="A12466" s="115" t="s">
        <v>32488</v>
      </c>
      <c r="B12466" s="115" t="s">
        <v>32489</v>
      </c>
      <c r="C12466" s="115" t="s">
        <v>30986</v>
      </c>
      <c r="D12466" s="115" t="s">
        <v>1138</v>
      </c>
      <c r="E12466" s="115">
        <v>60.370899999999999</v>
      </c>
      <c r="F12466" s="674">
        <v>293.83600000000001</v>
      </c>
      <c r="G12466" s="674">
        <v>295.84500000000003</v>
      </c>
      <c r="H12466" s="115">
        <f t="shared" si="388"/>
        <v>1.0068371472522089</v>
      </c>
      <c r="I12466" s="115">
        <f t="shared" si="389"/>
        <v>60.783700000000003</v>
      </c>
    </row>
    <row r="12467" spans="1:9" hidden="1">
      <c r="A12467" s="115" t="s">
        <v>32490</v>
      </c>
      <c r="B12467" s="115" t="s">
        <v>32491</v>
      </c>
      <c r="C12467" s="115" t="s">
        <v>30989</v>
      </c>
      <c r="D12467" s="115" t="s">
        <v>1138</v>
      </c>
      <c r="E12467" s="115">
        <v>55.004600000000003</v>
      </c>
      <c r="F12467" s="674">
        <v>293.83600000000001</v>
      </c>
      <c r="G12467" s="674">
        <v>295.84500000000003</v>
      </c>
      <c r="H12467" s="115">
        <f t="shared" si="388"/>
        <v>1.0068371472522089</v>
      </c>
      <c r="I12467" s="115">
        <f t="shared" si="389"/>
        <v>55.380699999999997</v>
      </c>
    </row>
    <row r="12468" spans="1:9" hidden="1">
      <c r="A12468" s="115" t="s">
        <v>32492</v>
      </c>
      <c r="B12468" s="115" t="s">
        <v>32493</v>
      </c>
      <c r="C12468" s="115" t="s">
        <v>30992</v>
      </c>
      <c r="D12468" s="115" t="s">
        <v>1138</v>
      </c>
      <c r="E12468" s="115">
        <v>49.906599999999997</v>
      </c>
      <c r="F12468" s="674">
        <v>293.83600000000001</v>
      </c>
      <c r="G12468" s="674">
        <v>295.84500000000003</v>
      </c>
      <c r="H12468" s="115">
        <f t="shared" si="388"/>
        <v>1.0068371472522089</v>
      </c>
      <c r="I12468" s="115">
        <f t="shared" si="389"/>
        <v>50.247799999999998</v>
      </c>
    </row>
    <row r="12469" spans="1:9" hidden="1">
      <c r="A12469" s="115" t="s">
        <v>32494</v>
      </c>
      <c r="B12469" s="115" t="s">
        <v>32495</v>
      </c>
      <c r="C12469" s="115" t="s">
        <v>30995</v>
      </c>
      <c r="D12469" s="115" t="s">
        <v>1138</v>
      </c>
      <c r="E12469" s="115">
        <v>24.148399999999999</v>
      </c>
      <c r="F12469" s="674">
        <v>293.83600000000001</v>
      </c>
      <c r="G12469" s="674">
        <v>295.84500000000003</v>
      </c>
      <c r="H12469" s="115">
        <f t="shared" si="388"/>
        <v>1.0068371472522089</v>
      </c>
      <c r="I12469" s="115">
        <f t="shared" si="389"/>
        <v>24.313500000000001</v>
      </c>
    </row>
    <row r="12470" spans="1:9" hidden="1">
      <c r="A12470" s="115" t="s">
        <v>32496</v>
      </c>
      <c r="B12470" s="115" t="s">
        <v>32497</v>
      </c>
      <c r="C12470" s="115" t="s">
        <v>30998</v>
      </c>
      <c r="D12470" s="115" t="s">
        <v>1138</v>
      </c>
      <c r="E12470" s="115">
        <v>22.001799999999999</v>
      </c>
      <c r="F12470" s="674">
        <v>293.83600000000001</v>
      </c>
      <c r="G12470" s="674">
        <v>295.84500000000003</v>
      </c>
      <c r="H12470" s="115">
        <f t="shared" si="388"/>
        <v>1.0068371472522089</v>
      </c>
      <c r="I12470" s="115">
        <f t="shared" si="389"/>
        <v>22.152200000000001</v>
      </c>
    </row>
    <row r="12471" spans="1:9" hidden="1">
      <c r="A12471" s="115" t="s">
        <v>32498</v>
      </c>
      <c r="B12471" s="115" t="s">
        <v>32499</v>
      </c>
      <c r="C12471" s="115" t="s">
        <v>31001</v>
      </c>
      <c r="D12471" s="115" t="s">
        <v>1138</v>
      </c>
      <c r="E12471" s="115">
        <v>19.8553</v>
      </c>
      <c r="F12471" s="674">
        <v>293.83600000000001</v>
      </c>
      <c r="G12471" s="674">
        <v>295.84500000000003</v>
      </c>
      <c r="H12471" s="115">
        <f t="shared" si="388"/>
        <v>1.0068371472522089</v>
      </c>
      <c r="I12471" s="115">
        <f t="shared" si="389"/>
        <v>19.991099999999999</v>
      </c>
    </row>
    <row r="12472" spans="1:9" hidden="1">
      <c r="A12472" s="115" t="s">
        <v>32500</v>
      </c>
      <c r="B12472" s="115" t="s">
        <v>32501</v>
      </c>
      <c r="C12472" s="115" t="s">
        <v>31004</v>
      </c>
      <c r="D12472" s="115" t="s">
        <v>1138</v>
      </c>
      <c r="E12472" s="115">
        <v>20.1236</v>
      </c>
      <c r="F12472" s="674">
        <v>293.83600000000001</v>
      </c>
      <c r="G12472" s="674">
        <v>295.84500000000003</v>
      </c>
      <c r="H12472" s="115">
        <f t="shared" si="388"/>
        <v>1.0068371472522089</v>
      </c>
      <c r="I12472" s="115">
        <f t="shared" si="389"/>
        <v>20.261199999999999</v>
      </c>
    </row>
    <row r="12473" spans="1:9" hidden="1">
      <c r="A12473" s="115" t="s">
        <v>32502</v>
      </c>
      <c r="B12473" s="115" t="s">
        <v>32503</v>
      </c>
      <c r="C12473" s="115" t="s">
        <v>31007</v>
      </c>
      <c r="D12473" s="115" t="s">
        <v>1138</v>
      </c>
      <c r="E12473" s="115">
        <v>16.0989</v>
      </c>
      <c r="F12473" s="674">
        <v>293.83600000000001</v>
      </c>
      <c r="G12473" s="674">
        <v>295.84500000000003</v>
      </c>
      <c r="H12473" s="115">
        <f t="shared" si="388"/>
        <v>1.0068371472522089</v>
      </c>
      <c r="I12473" s="115">
        <f t="shared" si="389"/>
        <v>16.209</v>
      </c>
    </row>
    <row r="12474" spans="1:9" hidden="1">
      <c r="A12474" s="115" t="s">
        <v>32504</v>
      </c>
      <c r="B12474" s="115" t="s">
        <v>32505</v>
      </c>
      <c r="C12474" s="115" t="s">
        <v>31010</v>
      </c>
      <c r="D12474" s="115" t="s">
        <v>1138</v>
      </c>
      <c r="E12474" s="115">
        <v>12.074199999999999</v>
      </c>
      <c r="F12474" s="674">
        <v>293.83600000000001</v>
      </c>
      <c r="G12474" s="674">
        <v>295.84500000000003</v>
      </c>
      <c r="H12474" s="115">
        <f t="shared" si="388"/>
        <v>1.0068371472522089</v>
      </c>
      <c r="I12474" s="115">
        <f t="shared" si="389"/>
        <v>12.1568</v>
      </c>
    </row>
    <row r="12475" spans="1:9" hidden="1">
      <c r="A12475" s="115" t="s">
        <v>32506</v>
      </c>
      <c r="B12475" s="115" t="s">
        <v>32507</v>
      </c>
      <c r="C12475" s="115" t="s">
        <v>31013</v>
      </c>
      <c r="D12475" s="115" t="s">
        <v>1138</v>
      </c>
      <c r="E12475" s="115">
        <v>9.391</v>
      </c>
      <c r="F12475" s="674">
        <v>293.83600000000001</v>
      </c>
      <c r="G12475" s="674">
        <v>295.84500000000003</v>
      </c>
      <c r="H12475" s="115">
        <f t="shared" si="388"/>
        <v>1.0068371472522089</v>
      </c>
      <c r="I12475" s="115">
        <f t="shared" si="389"/>
        <v>9.4551999999999996</v>
      </c>
    </row>
    <row r="12476" spans="1:9" hidden="1">
      <c r="A12476" s="115" t="s">
        <v>32508</v>
      </c>
      <c r="B12476" s="115" t="s">
        <v>32509</v>
      </c>
      <c r="C12476" s="115" t="s">
        <v>31016</v>
      </c>
      <c r="D12476" s="115" t="s">
        <v>1138</v>
      </c>
      <c r="E12476" s="115">
        <v>8.0495000000000001</v>
      </c>
      <c r="F12476" s="674">
        <v>293.83600000000001</v>
      </c>
      <c r="G12476" s="674">
        <v>295.84500000000003</v>
      </c>
      <c r="H12476" s="115">
        <f t="shared" si="388"/>
        <v>1.0068371472522089</v>
      </c>
      <c r="I12476" s="115">
        <f t="shared" si="389"/>
        <v>8.1044999999999998</v>
      </c>
    </row>
    <row r="12477" spans="1:9" hidden="1">
      <c r="A12477" s="115" t="s">
        <v>32510</v>
      </c>
      <c r="B12477" s="115" t="s">
        <v>32511</v>
      </c>
      <c r="C12477" s="115" t="s">
        <v>31019</v>
      </c>
      <c r="D12477" s="115" t="s">
        <v>1138</v>
      </c>
      <c r="E12477" s="115">
        <v>6.7079000000000004</v>
      </c>
      <c r="F12477" s="674">
        <v>293.83600000000001</v>
      </c>
      <c r="G12477" s="674">
        <v>295.84500000000003</v>
      </c>
      <c r="H12477" s="115">
        <f t="shared" si="388"/>
        <v>1.0068371472522089</v>
      </c>
      <c r="I12477" s="115">
        <f t="shared" si="389"/>
        <v>6.7538</v>
      </c>
    </row>
    <row r="12478" spans="1:9" hidden="1">
      <c r="A12478" s="115" t="s">
        <v>32512</v>
      </c>
      <c r="B12478" s="115" t="s">
        <v>32513</v>
      </c>
      <c r="C12478" s="115" t="s">
        <v>31022</v>
      </c>
      <c r="D12478" s="115" t="s">
        <v>1138</v>
      </c>
      <c r="E12478" s="115">
        <v>13.415800000000001</v>
      </c>
      <c r="F12478" s="674">
        <v>293.83600000000001</v>
      </c>
      <c r="G12478" s="674">
        <v>295.84500000000003</v>
      </c>
      <c r="H12478" s="115">
        <f t="shared" si="388"/>
        <v>1.0068371472522089</v>
      </c>
      <c r="I12478" s="115">
        <f t="shared" si="389"/>
        <v>13.5075</v>
      </c>
    </row>
    <row r="12479" spans="1:9" hidden="1">
      <c r="A12479" s="115" t="s">
        <v>32514</v>
      </c>
      <c r="B12479" s="115" t="s">
        <v>32515</v>
      </c>
      <c r="C12479" s="115" t="s">
        <v>31025</v>
      </c>
      <c r="D12479" s="115" t="s">
        <v>1138</v>
      </c>
      <c r="E12479" s="115">
        <v>60.370899999999999</v>
      </c>
      <c r="F12479" s="674">
        <v>293.83600000000001</v>
      </c>
      <c r="G12479" s="674">
        <v>295.84500000000003</v>
      </c>
      <c r="H12479" s="115">
        <f t="shared" si="388"/>
        <v>1.0068371472522089</v>
      </c>
      <c r="I12479" s="115">
        <f t="shared" si="389"/>
        <v>60.783700000000003</v>
      </c>
    </row>
    <row r="12480" spans="1:9" hidden="1">
      <c r="A12480" s="115" t="s">
        <v>32516</v>
      </c>
      <c r="B12480" s="115" t="s">
        <v>32517</v>
      </c>
      <c r="C12480" s="115" t="s">
        <v>31028</v>
      </c>
      <c r="D12480" s="115" t="s">
        <v>1138</v>
      </c>
      <c r="E12480" s="115">
        <v>45.613599999999998</v>
      </c>
      <c r="F12480" s="674">
        <v>293.83600000000001</v>
      </c>
      <c r="G12480" s="674">
        <v>295.84500000000003</v>
      </c>
      <c r="H12480" s="115">
        <f t="shared" si="388"/>
        <v>1.0068371472522089</v>
      </c>
      <c r="I12480" s="115">
        <f t="shared" si="389"/>
        <v>45.9255</v>
      </c>
    </row>
    <row r="12481" spans="1:9" hidden="1">
      <c r="A12481" s="115" t="s">
        <v>32518</v>
      </c>
      <c r="B12481" s="115" t="s">
        <v>32519</v>
      </c>
      <c r="C12481" s="115" t="s">
        <v>31031</v>
      </c>
      <c r="D12481" s="115" t="s">
        <v>1138</v>
      </c>
      <c r="E12481" s="115">
        <v>93.910300000000007</v>
      </c>
      <c r="F12481" s="674">
        <v>293.83600000000001</v>
      </c>
      <c r="G12481" s="674">
        <v>295.84500000000003</v>
      </c>
      <c r="H12481" s="115">
        <f t="shared" si="388"/>
        <v>1.0068371472522089</v>
      </c>
      <c r="I12481" s="115">
        <f t="shared" si="389"/>
        <v>94.552400000000006</v>
      </c>
    </row>
    <row r="12482" spans="1:9" hidden="1">
      <c r="A12482" s="115" t="s">
        <v>32520</v>
      </c>
      <c r="B12482" s="115" t="s">
        <v>32521</v>
      </c>
      <c r="C12482" s="115" t="s">
        <v>31034</v>
      </c>
      <c r="D12482" s="115" t="s">
        <v>1138</v>
      </c>
      <c r="E12482" s="115">
        <v>6.7079000000000004</v>
      </c>
      <c r="F12482" s="674">
        <v>293.83600000000001</v>
      </c>
      <c r="G12482" s="674">
        <v>295.84500000000003</v>
      </c>
      <c r="H12482" s="115">
        <f t="shared" si="388"/>
        <v>1.0068371472522089</v>
      </c>
      <c r="I12482" s="115">
        <f t="shared" si="389"/>
        <v>6.7538</v>
      </c>
    </row>
    <row r="12483" spans="1:9" hidden="1">
      <c r="A12483" s="115" t="s">
        <v>32522</v>
      </c>
      <c r="B12483" s="115" t="s">
        <v>32523</v>
      </c>
      <c r="C12483" s="115" t="s">
        <v>31037</v>
      </c>
      <c r="D12483" s="115" t="s">
        <v>1138</v>
      </c>
      <c r="E12483" s="115">
        <v>8.0495000000000001</v>
      </c>
      <c r="F12483" s="674">
        <v>293.83600000000001</v>
      </c>
      <c r="G12483" s="674">
        <v>295.84500000000003</v>
      </c>
      <c r="H12483" s="115">
        <f t="shared" si="388"/>
        <v>1.0068371472522089</v>
      </c>
      <c r="I12483" s="115">
        <f t="shared" si="389"/>
        <v>8.1044999999999998</v>
      </c>
    </row>
    <row r="12484" spans="1:9" hidden="1">
      <c r="A12484" s="115" t="s">
        <v>32524</v>
      </c>
      <c r="B12484" s="115" t="s">
        <v>32525</v>
      </c>
      <c r="C12484" s="115" t="s">
        <v>31040</v>
      </c>
      <c r="D12484" s="115" t="s">
        <v>1138</v>
      </c>
      <c r="E12484" s="115">
        <v>5.3662999999999998</v>
      </c>
      <c r="F12484" s="674">
        <v>293.83600000000001</v>
      </c>
      <c r="G12484" s="674">
        <v>295.84500000000003</v>
      </c>
      <c r="H12484" s="115">
        <f t="shared" si="388"/>
        <v>1.0068371472522089</v>
      </c>
      <c r="I12484" s="115">
        <f t="shared" si="389"/>
        <v>5.4029999999999996</v>
      </c>
    </row>
    <row r="12485" spans="1:9" hidden="1">
      <c r="A12485" s="115" t="s">
        <v>32526</v>
      </c>
      <c r="B12485" s="115" t="s">
        <v>32527</v>
      </c>
      <c r="C12485" s="115" t="s">
        <v>31043</v>
      </c>
      <c r="D12485" s="115" t="s">
        <v>1138</v>
      </c>
      <c r="E12485" s="115">
        <v>26.831499999999998</v>
      </c>
      <c r="F12485" s="674">
        <v>293.83600000000001</v>
      </c>
      <c r="G12485" s="674">
        <v>295.84500000000003</v>
      </c>
      <c r="H12485" s="115">
        <f t="shared" ref="H12485:H12548" si="390">G12485/F12485</f>
        <v>1.0068371472522089</v>
      </c>
      <c r="I12485" s="115">
        <f t="shared" ref="I12485:I12548" si="391">ROUND(H12485*E12485,4)</f>
        <v>27.015000000000001</v>
      </c>
    </row>
    <row r="12486" spans="1:9" hidden="1">
      <c r="A12486" s="115" t="s">
        <v>32528</v>
      </c>
      <c r="B12486" s="115" t="s">
        <v>32529</v>
      </c>
      <c r="C12486" s="115" t="s">
        <v>31046</v>
      </c>
      <c r="D12486" s="115" t="s">
        <v>1138</v>
      </c>
      <c r="E12486" s="115">
        <v>53.662999999999997</v>
      </c>
      <c r="F12486" s="674">
        <v>293.83600000000001</v>
      </c>
      <c r="G12486" s="674">
        <v>295.84500000000003</v>
      </c>
      <c r="H12486" s="115">
        <f t="shared" si="390"/>
        <v>1.0068371472522089</v>
      </c>
      <c r="I12486" s="115">
        <f t="shared" si="391"/>
        <v>54.029899999999998</v>
      </c>
    </row>
    <row r="12487" spans="1:9" hidden="1">
      <c r="A12487" s="115" t="s">
        <v>32530</v>
      </c>
      <c r="B12487" s="115" t="s">
        <v>32531</v>
      </c>
      <c r="C12487" s="115" t="s">
        <v>31049</v>
      </c>
      <c r="D12487" s="115" t="s">
        <v>1138</v>
      </c>
      <c r="E12487" s="115">
        <v>26.831499999999998</v>
      </c>
      <c r="F12487" s="674">
        <v>293.83600000000001</v>
      </c>
      <c r="G12487" s="674">
        <v>295.84500000000003</v>
      </c>
      <c r="H12487" s="115">
        <f t="shared" si="390"/>
        <v>1.0068371472522089</v>
      </c>
      <c r="I12487" s="115">
        <f t="shared" si="391"/>
        <v>27.015000000000001</v>
      </c>
    </row>
    <row r="12488" spans="1:9" hidden="1">
      <c r="A12488" s="115" t="s">
        <v>32532</v>
      </c>
      <c r="B12488" s="115" t="s">
        <v>32533</v>
      </c>
      <c r="C12488" s="115" t="s">
        <v>31052</v>
      </c>
      <c r="D12488" s="115" t="s">
        <v>1138</v>
      </c>
      <c r="E12488" s="115">
        <v>26.831499999999998</v>
      </c>
      <c r="F12488" s="674">
        <v>293.83600000000001</v>
      </c>
      <c r="G12488" s="674">
        <v>295.84500000000003</v>
      </c>
      <c r="H12488" s="115">
        <f t="shared" si="390"/>
        <v>1.0068371472522089</v>
      </c>
      <c r="I12488" s="115">
        <f t="shared" si="391"/>
        <v>27.015000000000001</v>
      </c>
    </row>
    <row r="12489" spans="1:9" hidden="1">
      <c r="A12489" s="115" t="s">
        <v>32534</v>
      </c>
      <c r="B12489" s="115" t="s">
        <v>32535</v>
      </c>
      <c r="C12489" s="115" t="s">
        <v>31055</v>
      </c>
      <c r="D12489" s="115" t="s">
        <v>1138</v>
      </c>
      <c r="E12489" s="115">
        <v>1621.0626999999999</v>
      </c>
      <c r="F12489" s="674">
        <v>293.83600000000001</v>
      </c>
      <c r="G12489" s="674">
        <v>295.84500000000003</v>
      </c>
      <c r="H12489" s="115">
        <f t="shared" si="390"/>
        <v>1.0068371472522089</v>
      </c>
      <c r="I12489" s="115">
        <f t="shared" si="391"/>
        <v>1632.1460999999999</v>
      </c>
    </row>
    <row r="12490" spans="1:9" hidden="1">
      <c r="A12490" s="115" t="s">
        <v>32536</v>
      </c>
      <c r="B12490" s="115" t="s">
        <v>32537</v>
      </c>
      <c r="C12490" s="115" t="s">
        <v>31058</v>
      </c>
      <c r="D12490" s="115" t="s">
        <v>1138</v>
      </c>
      <c r="E12490" s="115">
        <v>1515.6316999999999</v>
      </c>
      <c r="F12490" s="674">
        <v>293.83600000000001</v>
      </c>
      <c r="G12490" s="674">
        <v>295.84500000000003</v>
      </c>
      <c r="H12490" s="115">
        <f t="shared" si="390"/>
        <v>1.0068371472522089</v>
      </c>
      <c r="I12490" s="115">
        <f t="shared" si="391"/>
        <v>1525.9943000000001</v>
      </c>
    </row>
    <row r="12491" spans="1:9" hidden="1">
      <c r="A12491" s="115" t="s">
        <v>32538</v>
      </c>
      <c r="B12491" s="115" t="s">
        <v>32539</v>
      </c>
      <c r="C12491" s="115" t="s">
        <v>31061</v>
      </c>
      <c r="D12491" s="115" t="s">
        <v>1138</v>
      </c>
      <c r="E12491" s="115">
        <v>292.726</v>
      </c>
      <c r="F12491" s="674">
        <v>293.83600000000001</v>
      </c>
      <c r="G12491" s="674">
        <v>295.84500000000003</v>
      </c>
      <c r="H12491" s="115">
        <f t="shared" si="390"/>
        <v>1.0068371472522089</v>
      </c>
      <c r="I12491" s="115">
        <f t="shared" si="391"/>
        <v>294.72739999999999</v>
      </c>
    </row>
    <row r="12492" spans="1:9" hidden="1">
      <c r="A12492" s="115" t="s">
        <v>32540</v>
      </c>
      <c r="B12492" s="115" t="s">
        <v>32541</v>
      </c>
      <c r="C12492" s="115" t="s">
        <v>31064</v>
      </c>
      <c r="D12492" s="115" t="s">
        <v>1138</v>
      </c>
      <c r="E12492" s="115">
        <v>293.65600000000001</v>
      </c>
      <c r="F12492" s="674">
        <v>293.83600000000001</v>
      </c>
      <c r="G12492" s="674">
        <v>295.84500000000003</v>
      </c>
      <c r="H12492" s="115">
        <f t="shared" si="390"/>
        <v>1.0068371472522089</v>
      </c>
      <c r="I12492" s="115">
        <f t="shared" si="391"/>
        <v>295.66379999999998</v>
      </c>
    </row>
    <row r="12493" spans="1:9" hidden="1">
      <c r="A12493" s="115" t="s">
        <v>32542</v>
      </c>
      <c r="B12493" s="115" t="s">
        <v>32543</v>
      </c>
      <c r="C12493" s="115" t="s">
        <v>31067</v>
      </c>
      <c r="D12493" s="115" t="s">
        <v>1138</v>
      </c>
      <c r="E12493" s="115">
        <v>295.30599999999998</v>
      </c>
      <c r="F12493" s="674">
        <v>293.83600000000001</v>
      </c>
      <c r="G12493" s="674">
        <v>295.84500000000003</v>
      </c>
      <c r="H12493" s="115">
        <f t="shared" si="390"/>
        <v>1.0068371472522089</v>
      </c>
      <c r="I12493" s="115">
        <f t="shared" si="391"/>
        <v>297.32510000000002</v>
      </c>
    </row>
    <row r="12494" spans="1:9" hidden="1">
      <c r="A12494" s="115" t="s">
        <v>32544</v>
      </c>
      <c r="B12494" s="115" t="s">
        <v>32545</v>
      </c>
      <c r="C12494" s="115" t="s">
        <v>31070</v>
      </c>
      <c r="D12494" s="115" t="s">
        <v>1138</v>
      </c>
      <c r="E12494" s="115">
        <v>322.49599999999998</v>
      </c>
      <c r="F12494" s="674">
        <v>293.83600000000001</v>
      </c>
      <c r="G12494" s="674">
        <v>295.84500000000003</v>
      </c>
      <c r="H12494" s="115">
        <f t="shared" si="390"/>
        <v>1.0068371472522089</v>
      </c>
      <c r="I12494" s="115">
        <f t="shared" si="391"/>
        <v>324.70100000000002</v>
      </c>
    </row>
    <row r="12495" spans="1:9" hidden="1">
      <c r="A12495" s="115" t="s">
        <v>32546</v>
      </c>
      <c r="B12495" s="115" t="s">
        <v>32547</v>
      </c>
      <c r="C12495" s="115" t="s">
        <v>31073</v>
      </c>
      <c r="D12495" s="115" t="s">
        <v>1138</v>
      </c>
      <c r="E12495" s="115">
        <v>354.52600000000001</v>
      </c>
      <c r="F12495" s="674">
        <v>293.83600000000001</v>
      </c>
      <c r="G12495" s="674">
        <v>295.84500000000003</v>
      </c>
      <c r="H12495" s="115">
        <f t="shared" si="390"/>
        <v>1.0068371472522089</v>
      </c>
      <c r="I12495" s="115">
        <f t="shared" si="391"/>
        <v>356.94990000000001</v>
      </c>
    </row>
    <row r="12496" spans="1:9" hidden="1">
      <c r="A12496" s="115" t="s">
        <v>32548</v>
      </c>
      <c r="B12496" s="115" t="s">
        <v>32549</v>
      </c>
      <c r="C12496" s="115" t="s">
        <v>31076</v>
      </c>
      <c r="D12496" s="115" t="s">
        <v>1138</v>
      </c>
      <c r="E12496" s="115">
        <v>673.82600000000002</v>
      </c>
      <c r="F12496" s="674">
        <v>293.83600000000001</v>
      </c>
      <c r="G12496" s="674">
        <v>295.84500000000003</v>
      </c>
      <c r="H12496" s="115">
        <f t="shared" si="390"/>
        <v>1.0068371472522089</v>
      </c>
      <c r="I12496" s="115">
        <f t="shared" si="391"/>
        <v>678.43299999999999</v>
      </c>
    </row>
    <row r="12497" spans="1:9" hidden="1">
      <c r="A12497" s="115" t="s">
        <v>32550</v>
      </c>
      <c r="B12497" s="115" t="s">
        <v>32551</v>
      </c>
      <c r="C12497" s="115" t="s">
        <v>31079</v>
      </c>
      <c r="D12497" s="115" t="s">
        <v>1138</v>
      </c>
      <c r="E12497" s="115">
        <v>673.82600000000002</v>
      </c>
      <c r="F12497" s="674">
        <v>293.83600000000001</v>
      </c>
      <c r="G12497" s="674">
        <v>295.84500000000003</v>
      </c>
      <c r="H12497" s="115">
        <f t="shared" si="390"/>
        <v>1.0068371472522089</v>
      </c>
      <c r="I12497" s="115">
        <f t="shared" si="391"/>
        <v>678.43299999999999</v>
      </c>
    </row>
    <row r="12498" spans="1:9" hidden="1">
      <c r="A12498" s="115" t="s">
        <v>32552</v>
      </c>
      <c r="B12498" s="115" t="s">
        <v>32553</v>
      </c>
      <c r="C12498" s="115" t="s">
        <v>31082</v>
      </c>
      <c r="D12498" s="115" t="s">
        <v>1138</v>
      </c>
      <c r="E12498" s="115">
        <v>673.82600000000002</v>
      </c>
      <c r="F12498" s="674">
        <v>293.83600000000001</v>
      </c>
      <c r="G12498" s="674">
        <v>295.84500000000003</v>
      </c>
      <c r="H12498" s="115">
        <f t="shared" si="390"/>
        <v>1.0068371472522089</v>
      </c>
      <c r="I12498" s="115">
        <f t="shared" si="391"/>
        <v>678.43299999999999</v>
      </c>
    </row>
    <row r="12499" spans="1:9" hidden="1">
      <c r="A12499" s="115" t="s">
        <v>32554</v>
      </c>
      <c r="B12499" s="115" t="s">
        <v>32555</v>
      </c>
      <c r="C12499" s="115" t="s">
        <v>31085</v>
      </c>
      <c r="D12499" s="115" t="s">
        <v>1138</v>
      </c>
      <c r="E12499" s="115">
        <v>668.67600000000004</v>
      </c>
      <c r="F12499" s="674">
        <v>293.83600000000001</v>
      </c>
      <c r="G12499" s="674">
        <v>295.84500000000003</v>
      </c>
      <c r="H12499" s="115">
        <f t="shared" si="390"/>
        <v>1.0068371472522089</v>
      </c>
      <c r="I12499" s="115">
        <f t="shared" si="391"/>
        <v>673.24779999999998</v>
      </c>
    </row>
    <row r="12500" spans="1:9" hidden="1">
      <c r="A12500" s="115" t="s">
        <v>32556</v>
      </c>
      <c r="B12500" s="115" t="s">
        <v>32557</v>
      </c>
      <c r="C12500" s="115" t="s">
        <v>31088</v>
      </c>
      <c r="D12500" s="115" t="s">
        <v>1138</v>
      </c>
      <c r="E12500" s="115">
        <v>663.52599999999995</v>
      </c>
      <c r="F12500" s="674">
        <v>293.83600000000001</v>
      </c>
      <c r="G12500" s="674">
        <v>295.84500000000003</v>
      </c>
      <c r="H12500" s="115">
        <f t="shared" si="390"/>
        <v>1.0068371472522089</v>
      </c>
      <c r="I12500" s="115">
        <f t="shared" si="391"/>
        <v>668.06259999999997</v>
      </c>
    </row>
    <row r="12501" spans="1:9" hidden="1">
      <c r="A12501" s="115" t="s">
        <v>32558</v>
      </c>
      <c r="B12501" s="115" t="s">
        <v>32559</v>
      </c>
      <c r="C12501" s="115" t="s">
        <v>31091</v>
      </c>
      <c r="D12501" s="115" t="s">
        <v>1138</v>
      </c>
      <c r="E12501" s="115">
        <v>658.37599999999998</v>
      </c>
      <c r="F12501" s="674">
        <v>293.83600000000001</v>
      </c>
      <c r="G12501" s="674">
        <v>295.84500000000003</v>
      </c>
      <c r="H12501" s="115">
        <f t="shared" si="390"/>
        <v>1.0068371472522089</v>
      </c>
      <c r="I12501" s="115">
        <f t="shared" si="391"/>
        <v>662.87739999999997</v>
      </c>
    </row>
    <row r="12502" spans="1:9" hidden="1">
      <c r="A12502" s="115" t="s">
        <v>32560</v>
      </c>
      <c r="B12502" s="115" t="s">
        <v>32561</v>
      </c>
      <c r="C12502" s="115" t="s">
        <v>31094</v>
      </c>
      <c r="D12502" s="115" t="s">
        <v>1138</v>
      </c>
      <c r="E12502" s="115">
        <v>673.82600000000002</v>
      </c>
      <c r="F12502" s="674">
        <v>293.83600000000001</v>
      </c>
      <c r="G12502" s="674">
        <v>295.84500000000003</v>
      </c>
      <c r="H12502" s="115">
        <f t="shared" si="390"/>
        <v>1.0068371472522089</v>
      </c>
      <c r="I12502" s="115">
        <f t="shared" si="391"/>
        <v>678.43299999999999</v>
      </c>
    </row>
    <row r="12503" spans="1:9" hidden="1">
      <c r="A12503" s="115" t="s">
        <v>32562</v>
      </c>
      <c r="B12503" s="115" t="s">
        <v>32563</v>
      </c>
      <c r="C12503" s="115" t="s">
        <v>31097</v>
      </c>
      <c r="D12503" s="115" t="s">
        <v>1138</v>
      </c>
      <c r="E12503" s="115">
        <v>673.82600000000002</v>
      </c>
      <c r="F12503" s="674">
        <v>293.83600000000001</v>
      </c>
      <c r="G12503" s="674">
        <v>295.84500000000003</v>
      </c>
      <c r="H12503" s="115">
        <f t="shared" si="390"/>
        <v>1.0068371472522089</v>
      </c>
      <c r="I12503" s="115">
        <f t="shared" si="391"/>
        <v>678.43299999999999</v>
      </c>
    </row>
    <row r="12504" spans="1:9" hidden="1">
      <c r="A12504" s="115" t="s">
        <v>32564</v>
      </c>
      <c r="B12504" s="115" t="s">
        <v>32565</v>
      </c>
      <c r="C12504" s="115" t="s">
        <v>31100</v>
      </c>
      <c r="D12504" s="115" t="s">
        <v>1138</v>
      </c>
      <c r="E12504" s="115">
        <v>673.82600000000002</v>
      </c>
      <c r="F12504" s="674">
        <v>293.83600000000001</v>
      </c>
      <c r="G12504" s="674">
        <v>295.84500000000003</v>
      </c>
      <c r="H12504" s="115">
        <f t="shared" si="390"/>
        <v>1.0068371472522089</v>
      </c>
      <c r="I12504" s="115">
        <f t="shared" si="391"/>
        <v>678.43299999999999</v>
      </c>
    </row>
    <row r="12505" spans="1:9" hidden="1">
      <c r="A12505" s="115" t="s">
        <v>32566</v>
      </c>
      <c r="B12505" s="115" t="s">
        <v>32567</v>
      </c>
      <c r="C12505" s="115" t="s">
        <v>31103</v>
      </c>
      <c r="D12505" s="115" t="s">
        <v>1138</v>
      </c>
      <c r="E12505" s="115">
        <v>302.68599999999998</v>
      </c>
      <c r="F12505" s="674">
        <v>293.83600000000001</v>
      </c>
      <c r="G12505" s="674">
        <v>295.84500000000003</v>
      </c>
      <c r="H12505" s="115">
        <f t="shared" si="390"/>
        <v>1.0068371472522089</v>
      </c>
      <c r="I12505" s="115">
        <f t="shared" si="391"/>
        <v>304.75549999999998</v>
      </c>
    </row>
    <row r="12506" spans="1:9" hidden="1">
      <c r="A12506" s="115" t="s">
        <v>32568</v>
      </c>
      <c r="B12506" s="115" t="s">
        <v>32569</v>
      </c>
      <c r="C12506" s="115" t="s">
        <v>31106</v>
      </c>
      <c r="D12506" s="115" t="s">
        <v>1138</v>
      </c>
      <c r="E12506" s="115">
        <v>291.096</v>
      </c>
      <c r="F12506" s="674">
        <v>293.83600000000001</v>
      </c>
      <c r="G12506" s="674">
        <v>295.84500000000003</v>
      </c>
      <c r="H12506" s="115">
        <f t="shared" si="390"/>
        <v>1.0068371472522089</v>
      </c>
      <c r="I12506" s="115">
        <f t="shared" si="391"/>
        <v>293.08629999999999</v>
      </c>
    </row>
    <row r="12507" spans="1:9" hidden="1">
      <c r="A12507" s="115" t="s">
        <v>32570</v>
      </c>
      <c r="B12507" s="115" t="s">
        <v>32571</v>
      </c>
      <c r="C12507" s="115" t="s">
        <v>31109</v>
      </c>
      <c r="D12507" s="115" t="s">
        <v>1138</v>
      </c>
      <c r="E12507" s="115">
        <v>276.01600000000002</v>
      </c>
      <c r="F12507" s="674">
        <v>293.83600000000001</v>
      </c>
      <c r="G12507" s="674">
        <v>295.84500000000003</v>
      </c>
      <c r="H12507" s="115">
        <f t="shared" si="390"/>
        <v>1.0068371472522089</v>
      </c>
      <c r="I12507" s="115">
        <f t="shared" si="391"/>
        <v>277.90320000000003</v>
      </c>
    </row>
    <row r="12508" spans="1:9" hidden="1">
      <c r="A12508" s="115" t="s">
        <v>32572</v>
      </c>
      <c r="B12508" s="115" t="s">
        <v>32573</v>
      </c>
      <c r="C12508" s="115" t="s">
        <v>31112</v>
      </c>
      <c r="D12508" s="115" t="s">
        <v>1242</v>
      </c>
      <c r="E12508" s="115">
        <v>54.5672</v>
      </c>
      <c r="F12508" s="674">
        <v>293.83600000000001</v>
      </c>
      <c r="G12508" s="674">
        <v>295.84500000000003</v>
      </c>
      <c r="H12508" s="115">
        <f t="shared" si="390"/>
        <v>1.0068371472522089</v>
      </c>
      <c r="I12508" s="115">
        <f t="shared" si="391"/>
        <v>54.940300000000001</v>
      </c>
    </row>
    <row r="12509" spans="1:9" hidden="1">
      <c r="A12509" s="115" t="s">
        <v>32574</v>
      </c>
      <c r="B12509" s="115" t="s">
        <v>32575</v>
      </c>
      <c r="C12509" s="115" t="s">
        <v>31115</v>
      </c>
      <c r="D12509" s="115" t="s">
        <v>1242</v>
      </c>
      <c r="E12509" s="115">
        <v>64.995199999999997</v>
      </c>
      <c r="F12509" s="674">
        <v>293.83600000000001</v>
      </c>
      <c r="G12509" s="674">
        <v>295.84500000000003</v>
      </c>
      <c r="H12509" s="115">
        <f t="shared" si="390"/>
        <v>1.0068371472522089</v>
      </c>
      <c r="I12509" s="115">
        <f t="shared" si="391"/>
        <v>65.439599999999999</v>
      </c>
    </row>
    <row r="12510" spans="1:9" hidden="1">
      <c r="A12510" s="115" t="s">
        <v>32576</v>
      </c>
      <c r="B12510" s="115" t="s">
        <v>32577</v>
      </c>
      <c r="C12510" s="115" t="s">
        <v>31118</v>
      </c>
      <c r="D12510" s="115" t="s">
        <v>1242</v>
      </c>
      <c r="E12510" s="115">
        <v>54.831200000000003</v>
      </c>
      <c r="F12510" s="674">
        <v>293.83600000000001</v>
      </c>
      <c r="G12510" s="674">
        <v>295.84500000000003</v>
      </c>
      <c r="H12510" s="115">
        <f t="shared" si="390"/>
        <v>1.0068371472522089</v>
      </c>
      <c r="I12510" s="115">
        <f t="shared" si="391"/>
        <v>55.206099999999999</v>
      </c>
    </row>
    <row r="12511" spans="1:9" hidden="1">
      <c r="A12511" s="115" t="s">
        <v>32578</v>
      </c>
      <c r="B12511" s="115" t="s">
        <v>32579</v>
      </c>
      <c r="C12511" s="115" t="s">
        <v>31121</v>
      </c>
      <c r="D12511" s="115" t="s">
        <v>1242</v>
      </c>
      <c r="E12511" s="115">
        <v>12.392300000000001</v>
      </c>
      <c r="F12511" s="674">
        <v>293.83600000000001</v>
      </c>
      <c r="G12511" s="674">
        <v>295.84500000000003</v>
      </c>
      <c r="H12511" s="115">
        <f t="shared" si="390"/>
        <v>1.0068371472522089</v>
      </c>
      <c r="I12511" s="115">
        <f t="shared" si="391"/>
        <v>12.477</v>
      </c>
    </row>
    <row r="12512" spans="1:9" hidden="1">
      <c r="A12512" s="115" t="s">
        <v>32580</v>
      </c>
      <c r="B12512" s="115" t="s">
        <v>32581</v>
      </c>
      <c r="C12512" s="115" t="s">
        <v>31124</v>
      </c>
      <c r="D12512" s="115" t="s">
        <v>1242</v>
      </c>
      <c r="E12512" s="115">
        <v>49.774299999999997</v>
      </c>
      <c r="F12512" s="674">
        <v>293.83600000000001</v>
      </c>
      <c r="G12512" s="674">
        <v>295.84500000000003</v>
      </c>
      <c r="H12512" s="115">
        <f t="shared" si="390"/>
        <v>1.0068371472522089</v>
      </c>
      <c r="I12512" s="115">
        <f t="shared" si="391"/>
        <v>50.114600000000003</v>
      </c>
    </row>
    <row r="12513" spans="1:9" hidden="1">
      <c r="A12513" s="115" t="s">
        <v>32582</v>
      </c>
      <c r="B12513" s="115" t="s">
        <v>32583</v>
      </c>
      <c r="C12513" s="115" t="s">
        <v>31127</v>
      </c>
      <c r="D12513" s="115" t="s">
        <v>1242</v>
      </c>
      <c r="E12513" s="115">
        <v>51.021500000000003</v>
      </c>
      <c r="F12513" s="674">
        <v>293.83600000000001</v>
      </c>
      <c r="G12513" s="674">
        <v>295.84500000000003</v>
      </c>
      <c r="H12513" s="115">
        <f t="shared" si="390"/>
        <v>1.0068371472522089</v>
      </c>
      <c r="I12513" s="115">
        <f t="shared" si="391"/>
        <v>51.3703</v>
      </c>
    </row>
    <row r="12514" spans="1:9" hidden="1">
      <c r="A12514" s="115" t="s">
        <v>32584</v>
      </c>
      <c r="B12514" s="115" t="s">
        <v>32585</v>
      </c>
      <c r="C12514" s="115" t="s">
        <v>31130</v>
      </c>
      <c r="D12514" s="115" t="s">
        <v>2038</v>
      </c>
      <c r="E12514" s="115">
        <v>1448.0097000000001</v>
      </c>
      <c r="F12514" s="674">
        <v>293.83600000000001</v>
      </c>
      <c r="G12514" s="674">
        <v>295.84500000000003</v>
      </c>
      <c r="H12514" s="115">
        <f t="shared" si="390"/>
        <v>1.0068371472522089</v>
      </c>
      <c r="I12514" s="115">
        <f t="shared" si="391"/>
        <v>1457.91</v>
      </c>
    </row>
    <row r="12515" spans="1:9" hidden="1">
      <c r="A12515" s="115" t="s">
        <v>32586</v>
      </c>
      <c r="B12515" s="115" t="s">
        <v>32587</v>
      </c>
      <c r="C12515" s="115" t="s">
        <v>31133</v>
      </c>
      <c r="D12515" s="115" t="s">
        <v>2038</v>
      </c>
      <c r="E12515" s="115">
        <v>1978.4096999999999</v>
      </c>
      <c r="F12515" s="674">
        <v>293.83600000000001</v>
      </c>
      <c r="G12515" s="674">
        <v>295.84500000000003</v>
      </c>
      <c r="H12515" s="115">
        <f t="shared" si="390"/>
        <v>1.0068371472522089</v>
      </c>
      <c r="I12515" s="115">
        <f t="shared" si="391"/>
        <v>1991.9364</v>
      </c>
    </row>
    <row r="12516" spans="1:9" hidden="1">
      <c r="A12516" s="115" t="s">
        <v>32588</v>
      </c>
      <c r="B12516" s="115" t="s">
        <v>32589</v>
      </c>
      <c r="C12516" s="115" t="s">
        <v>31136</v>
      </c>
      <c r="D12516" s="115" t="s">
        <v>2038</v>
      </c>
      <c r="E12516" s="115">
        <v>1955.0843</v>
      </c>
      <c r="F12516" s="674">
        <v>293.83600000000001</v>
      </c>
      <c r="G12516" s="674">
        <v>295.84500000000003</v>
      </c>
      <c r="H12516" s="115">
        <f t="shared" si="390"/>
        <v>1.0068371472522089</v>
      </c>
      <c r="I12516" s="115">
        <f t="shared" si="391"/>
        <v>1968.4514999999999</v>
      </c>
    </row>
    <row r="12517" spans="1:9" hidden="1">
      <c r="A12517" s="115" t="s">
        <v>32590</v>
      </c>
      <c r="B12517" s="115" t="s">
        <v>32591</v>
      </c>
      <c r="C12517" s="115" t="s">
        <v>31139</v>
      </c>
      <c r="D12517" s="115" t="s">
        <v>2038</v>
      </c>
      <c r="E12517" s="115">
        <v>1292.0843</v>
      </c>
      <c r="F12517" s="674">
        <v>293.83600000000001</v>
      </c>
      <c r="G12517" s="674">
        <v>295.84500000000003</v>
      </c>
      <c r="H12517" s="115">
        <f t="shared" si="390"/>
        <v>1.0068371472522089</v>
      </c>
      <c r="I12517" s="115">
        <f t="shared" si="391"/>
        <v>1300.9185</v>
      </c>
    </row>
    <row r="12518" spans="1:9" hidden="1">
      <c r="A12518" s="115" t="s">
        <v>32592</v>
      </c>
      <c r="B12518" s="115" t="s">
        <v>32593</v>
      </c>
      <c r="C12518" s="115" t="s">
        <v>32594</v>
      </c>
      <c r="D12518" s="115" t="s">
        <v>2038</v>
      </c>
      <c r="E12518" s="115">
        <v>1901.2565</v>
      </c>
      <c r="F12518" s="674">
        <v>293.83600000000001</v>
      </c>
      <c r="G12518" s="674">
        <v>295.84500000000003</v>
      </c>
      <c r="H12518" s="115">
        <f t="shared" si="390"/>
        <v>1.0068371472522089</v>
      </c>
      <c r="I12518" s="115">
        <f t="shared" si="391"/>
        <v>1914.2556999999999</v>
      </c>
    </row>
    <row r="12519" spans="1:9" hidden="1">
      <c r="A12519" s="115" t="s">
        <v>32595</v>
      </c>
      <c r="B12519" s="115" t="s">
        <v>32596</v>
      </c>
      <c r="C12519" s="115" t="s">
        <v>31145</v>
      </c>
      <c r="D12519" s="115" t="s">
        <v>2038</v>
      </c>
      <c r="E12519" s="115">
        <v>1227.0424</v>
      </c>
      <c r="F12519" s="674">
        <v>293.83600000000001</v>
      </c>
      <c r="G12519" s="674">
        <v>295.84500000000003</v>
      </c>
      <c r="H12519" s="115">
        <f t="shared" si="390"/>
        <v>1.0068371472522089</v>
      </c>
      <c r="I12519" s="115">
        <f t="shared" si="391"/>
        <v>1235.4319</v>
      </c>
    </row>
    <row r="12520" spans="1:9" hidden="1">
      <c r="A12520" s="115" t="s">
        <v>32597</v>
      </c>
      <c r="B12520" s="115" t="s">
        <v>32598</v>
      </c>
      <c r="C12520" s="115" t="s">
        <v>31148</v>
      </c>
      <c r="D12520" s="115" t="s">
        <v>1242</v>
      </c>
      <c r="E12520" s="115">
        <v>17.510000000000002</v>
      </c>
      <c r="F12520" s="674">
        <v>293.83600000000001</v>
      </c>
      <c r="G12520" s="674">
        <v>295.84500000000003</v>
      </c>
      <c r="H12520" s="115">
        <f t="shared" si="390"/>
        <v>1.0068371472522089</v>
      </c>
      <c r="I12520" s="115">
        <f t="shared" si="391"/>
        <v>17.6297</v>
      </c>
    </row>
    <row r="12521" spans="1:9" hidden="1">
      <c r="A12521" s="115" t="s">
        <v>32599</v>
      </c>
      <c r="B12521" s="115" t="s">
        <v>32600</v>
      </c>
      <c r="C12521" s="115" t="s">
        <v>31151</v>
      </c>
      <c r="D12521" s="115" t="s">
        <v>1242</v>
      </c>
      <c r="E12521" s="115">
        <v>30.9</v>
      </c>
      <c r="F12521" s="674">
        <v>293.83600000000001</v>
      </c>
      <c r="G12521" s="674">
        <v>295.84500000000003</v>
      </c>
      <c r="H12521" s="115">
        <f t="shared" si="390"/>
        <v>1.0068371472522089</v>
      </c>
      <c r="I12521" s="115">
        <f t="shared" si="391"/>
        <v>31.1113</v>
      </c>
    </row>
    <row r="12522" spans="1:9" hidden="1">
      <c r="A12522" s="115" t="s">
        <v>32601</v>
      </c>
      <c r="B12522" s="115" t="s">
        <v>32602</v>
      </c>
      <c r="C12522" s="115" t="s">
        <v>31154</v>
      </c>
      <c r="D12522" s="115" t="s">
        <v>1242</v>
      </c>
      <c r="E12522" s="115">
        <v>42.23</v>
      </c>
      <c r="F12522" s="674">
        <v>293.83600000000001</v>
      </c>
      <c r="G12522" s="674">
        <v>295.84500000000003</v>
      </c>
      <c r="H12522" s="115">
        <f t="shared" si="390"/>
        <v>1.0068371472522089</v>
      </c>
      <c r="I12522" s="115">
        <f t="shared" si="391"/>
        <v>42.518700000000003</v>
      </c>
    </row>
    <row r="12523" spans="1:9" hidden="1">
      <c r="A12523" s="115" t="s">
        <v>32603</v>
      </c>
      <c r="B12523" s="115" t="s">
        <v>32604</v>
      </c>
      <c r="C12523" s="115" t="s">
        <v>31157</v>
      </c>
      <c r="D12523" s="115" t="s">
        <v>2038</v>
      </c>
      <c r="E12523" s="115">
        <v>22.22</v>
      </c>
      <c r="F12523" s="674">
        <v>293.83600000000001</v>
      </c>
      <c r="G12523" s="674">
        <v>295.84500000000003</v>
      </c>
      <c r="H12523" s="115">
        <f t="shared" si="390"/>
        <v>1.0068371472522089</v>
      </c>
      <c r="I12523" s="115">
        <f t="shared" si="391"/>
        <v>22.3719</v>
      </c>
    </row>
    <row r="12524" spans="1:9" hidden="1">
      <c r="A12524" s="115" t="s">
        <v>32605</v>
      </c>
      <c r="B12524" s="115" t="s">
        <v>32606</v>
      </c>
      <c r="C12524" s="115" t="s">
        <v>31160</v>
      </c>
      <c r="D12524" s="115" t="s">
        <v>2038</v>
      </c>
      <c r="E12524" s="115">
        <v>41.37</v>
      </c>
      <c r="F12524" s="674">
        <v>293.83600000000001</v>
      </c>
      <c r="G12524" s="674">
        <v>295.84500000000003</v>
      </c>
      <c r="H12524" s="115">
        <f t="shared" si="390"/>
        <v>1.0068371472522089</v>
      </c>
      <c r="I12524" s="115">
        <f t="shared" si="391"/>
        <v>41.652900000000002</v>
      </c>
    </row>
    <row r="12525" spans="1:9" hidden="1">
      <c r="A12525" s="115" t="s">
        <v>32607</v>
      </c>
      <c r="B12525" s="115" t="s">
        <v>32608</v>
      </c>
      <c r="C12525" s="115" t="s">
        <v>31163</v>
      </c>
      <c r="D12525" s="115" t="s">
        <v>2038</v>
      </c>
      <c r="E12525" s="115">
        <v>53.97</v>
      </c>
      <c r="F12525" s="674">
        <v>293.83600000000001</v>
      </c>
      <c r="G12525" s="674">
        <v>295.84500000000003</v>
      </c>
      <c r="H12525" s="115">
        <f t="shared" si="390"/>
        <v>1.0068371472522089</v>
      </c>
      <c r="I12525" s="115">
        <f t="shared" si="391"/>
        <v>54.338999999999999</v>
      </c>
    </row>
    <row r="12526" spans="1:9" hidden="1">
      <c r="A12526" s="115" t="s">
        <v>32609</v>
      </c>
      <c r="B12526" s="115" t="s">
        <v>32610</v>
      </c>
      <c r="C12526" s="115" t="s">
        <v>31166</v>
      </c>
      <c r="D12526" s="115" t="s">
        <v>2038</v>
      </c>
      <c r="E12526" s="115">
        <v>68.459999999999994</v>
      </c>
      <c r="F12526" s="674">
        <v>293.83600000000001</v>
      </c>
      <c r="G12526" s="674">
        <v>295.84500000000003</v>
      </c>
      <c r="H12526" s="115">
        <f t="shared" si="390"/>
        <v>1.0068371472522089</v>
      </c>
      <c r="I12526" s="115">
        <f t="shared" si="391"/>
        <v>68.928100000000001</v>
      </c>
    </row>
    <row r="12527" spans="1:9" hidden="1">
      <c r="A12527" s="115" t="s">
        <v>32611</v>
      </c>
      <c r="B12527" s="115" t="s">
        <v>32612</v>
      </c>
      <c r="C12527" s="115" t="s">
        <v>31169</v>
      </c>
      <c r="D12527" s="115" t="s">
        <v>2038</v>
      </c>
      <c r="E12527" s="115">
        <v>92.82</v>
      </c>
      <c r="F12527" s="674">
        <v>293.83600000000001</v>
      </c>
      <c r="G12527" s="674">
        <v>295.84500000000003</v>
      </c>
      <c r="H12527" s="115">
        <f t="shared" si="390"/>
        <v>1.0068371472522089</v>
      </c>
      <c r="I12527" s="115">
        <f t="shared" si="391"/>
        <v>93.454599999999999</v>
      </c>
    </row>
    <row r="12528" spans="1:9" hidden="1">
      <c r="A12528" s="115" t="s">
        <v>32613</v>
      </c>
      <c r="B12528" s="115" t="s">
        <v>32614</v>
      </c>
      <c r="C12528" s="115" t="s">
        <v>31172</v>
      </c>
      <c r="D12528" s="115" t="s">
        <v>2038</v>
      </c>
      <c r="E12528" s="115">
        <v>44.94</v>
      </c>
      <c r="F12528" s="674">
        <v>293.83600000000001</v>
      </c>
      <c r="G12528" s="674">
        <v>295.84500000000003</v>
      </c>
      <c r="H12528" s="115">
        <f t="shared" si="390"/>
        <v>1.0068371472522089</v>
      </c>
      <c r="I12528" s="115">
        <f t="shared" si="391"/>
        <v>45.247300000000003</v>
      </c>
    </row>
    <row r="12529" spans="1:9" hidden="1">
      <c r="A12529" s="115" t="s">
        <v>32615</v>
      </c>
      <c r="B12529" s="115" t="s">
        <v>32616</v>
      </c>
      <c r="C12529" s="115" t="s">
        <v>31175</v>
      </c>
      <c r="D12529" s="115" t="s">
        <v>2038</v>
      </c>
      <c r="E12529" s="115">
        <v>65.290000000000006</v>
      </c>
      <c r="F12529" s="674">
        <v>293.83600000000001</v>
      </c>
      <c r="G12529" s="674">
        <v>295.84500000000003</v>
      </c>
      <c r="H12529" s="115">
        <f t="shared" si="390"/>
        <v>1.0068371472522089</v>
      </c>
      <c r="I12529" s="115">
        <f t="shared" si="391"/>
        <v>65.736400000000003</v>
      </c>
    </row>
    <row r="12530" spans="1:9" hidden="1">
      <c r="A12530" s="115" t="s">
        <v>32617</v>
      </c>
      <c r="B12530" s="115" t="s">
        <v>32618</v>
      </c>
      <c r="C12530" s="115" t="s">
        <v>31178</v>
      </c>
      <c r="D12530" s="115" t="s">
        <v>1138</v>
      </c>
      <c r="E12530" s="115">
        <v>37.799999999999997</v>
      </c>
      <c r="F12530" s="674">
        <v>293.83600000000001</v>
      </c>
      <c r="G12530" s="674">
        <v>295.84500000000003</v>
      </c>
      <c r="H12530" s="115">
        <f t="shared" si="390"/>
        <v>1.0068371472522089</v>
      </c>
      <c r="I12530" s="115">
        <f t="shared" si="391"/>
        <v>38.058399999999999</v>
      </c>
    </row>
    <row r="12531" spans="1:9" hidden="1">
      <c r="A12531" s="115" t="s">
        <v>32619</v>
      </c>
      <c r="B12531" s="115" t="s">
        <v>32620</v>
      </c>
      <c r="C12531" s="115" t="s">
        <v>31181</v>
      </c>
      <c r="D12531" s="115" t="s">
        <v>1138</v>
      </c>
      <c r="E12531" s="115">
        <v>39.270000000000003</v>
      </c>
      <c r="F12531" s="674">
        <v>293.83600000000001</v>
      </c>
      <c r="G12531" s="674">
        <v>295.84500000000003</v>
      </c>
      <c r="H12531" s="115">
        <f t="shared" si="390"/>
        <v>1.0068371472522089</v>
      </c>
      <c r="I12531" s="115">
        <f t="shared" si="391"/>
        <v>39.538499999999999</v>
      </c>
    </row>
    <row r="12532" spans="1:9" hidden="1">
      <c r="A12532" s="115" t="s">
        <v>32621</v>
      </c>
      <c r="B12532" s="115" t="s">
        <v>32622</v>
      </c>
      <c r="C12532" s="115" t="s">
        <v>31184</v>
      </c>
      <c r="D12532" s="115" t="s">
        <v>1138</v>
      </c>
      <c r="E12532" s="115">
        <v>41.38</v>
      </c>
      <c r="F12532" s="674">
        <v>293.83600000000001</v>
      </c>
      <c r="G12532" s="674">
        <v>295.84500000000003</v>
      </c>
      <c r="H12532" s="115">
        <f t="shared" si="390"/>
        <v>1.0068371472522089</v>
      </c>
      <c r="I12532" s="115">
        <f t="shared" si="391"/>
        <v>41.6629</v>
      </c>
    </row>
    <row r="12533" spans="1:9" hidden="1">
      <c r="A12533" s="115" t="s">
        <v>32623</v>
      </c>
      <c r="B12533" s="115" t="s">
        <v>32624</v>
      </c>
      <c r="C12533" s="115" t="s">
        <v>31187</v>
      </c>
      <c r="D12533" s="115" t="s">
        <v>1138</v>
      </c>
      <c r="E12533" s="115">
        <v>50.97</v>
      </c>
      <c r="F12533" s="674">
        <v>293.83600000000001</v>
      </c>
      <c r="G12533" s="674">
        <v>295.84500000000003</v>
      </c>
      <c r="H12533" s="115">
        <f t="shared" si="390"/>
        <v>1.0068371472522089</v>
      </c>
      <c r="I12533" s="115">
        <f t="shared" si="391"/>
        <v>51.3185</v>
      </c>
    </row>
    <row r="12534" spans="1:9" hidden="1">
      <c r="A12534" s="115" t="s">
        <v>32625</v>
      </c>
      <c r="B12534" s="115" t="s">
        <v>32626</v>
      </c>
      <c r="C12534" s="115" t="s">
        <v>31190</v>
      </c>
      <c r="D12534" s="115" t="s">
        <v>1138</v>
      </c>
      <c r="E12534" s="115">
        <v>41.7</v>
      </c>
      <c r="F12534" s="674">
        <v>293.83600000000001</v>
      </c>
      <c r="G12534" s="674">
        <v>295.84500000000003</v>
      </c>
      <c r="H12534" s="115">
        <f t="shared" si="390"/>
        <v>1.0068371472522089</v>
      </c>
      <c r="I12534" s="115">
        <f t="shared" si="391"/>
        <v>41.985100000000003</v>
      </c>
    </row>
    <row r="12535" spans="1:9" hidden="1">
      <c r="A12535" s="115" t="s">
        <v>32627</v>
      </c>
      <c r="B12535" s="115" t="s">
        <v>32628</v>
      </c>
      <c r="C12535" s="115" t="s">
        <v>31193</v>
      </c>
      <c r="D12535" s="115" t="s">
        <v>1138</v>
      </c>
      <c r="E12535" s="115">
        <v>47.19</v>
      </c>
      <c r="F12535" s="674">
        <v>293.83600000000001</v>
      </c>
      <c r="G12535" s="674">
        <v>295.84500000000003</v>
      </c>
      <c r="H12535" s="115">
        <f t="shared" si="390"/>
        <v>1.0068371472522089</v>
      </c>
      <c r="I12535" s="115">
        <f t="shared" si="391"/>
        <v>47.512599999999999</v>
      </c>
    </row>
    <row r="12536" spans="1:9" hidden="1">
      <c r="A12536" s="115" t="s">
        <v>32629</v>
      </c>
      <c r="B12536" s="115" t="s">
        <v>32630</v>
      </c>
      <c r="C12536" s="115" t="s">
        <v>31196</v>
      </c>
      <c r="D12536" s="115" t="s">
        <v>1138</v>
      </c>
      <c r="E12536" s="115">
        <v>50.27</v>
      </c>
      <c r="F12536" s="674">
        <v>293.83600000000001</v>
      </c>
      <c r="G12536" s="674">
        <v>295.84500000000003</v>
      </c>
      <c r="H12536" s="115">
        <f t="shared" si="390"/>
        <v>1.0068371472522089</v>
      </c>
      <c r="I12536" s="115">
        <f t="shared" si="391"/>
        <v>50.613700000000001</v>
      </c>
    </row>
    <row r="12537" spans="1:9" hidden="1">
      <c r="A12537" s="115" t="s">
        <v>32631</v>
      </c>
      <c r="B12537" s="115" t="s">
        <v>32632</v>
      </c>
      <c r="C12537" s="115" t="s">
        <v>31199</v>
      </c>
      <c r="D12537" s="115" t="s">
        <v>1138</v>
      </c>
      <c r="E12537" s="115">
        <v>52.91</v>
      </c>
      <c r="F12537" s="674">
        <v>293.83600000000001</v>
      </c>
      <c r="G12537" s="674">
        <v>295.84500000000003</v>
      </c>
      <c r="H12537" s="115">
        <f t="shared" si="390"/>
        <v>1.0068371472522089</v>
      </c>
      <c r="I12537" s="115">
        <f t="shared" si="391"/>
        <v>53.271799999999999</v>
      </c>
    </row>
    <row r="12538" spans="1:9" hidden="1">
      <c r="A12538" s="115" t="s">
        <v>32633</v>
      </c>
      <c r="B12538" s="115" t="s">
        <v>32634</v>
      </c>
      <c r="C12538" s="115" t="s">
        <v>31202</v>
      </c>
      <c r="D12538" s="115" t="s">
        <v>1138</v>
      </c>
      <c r="E12538" s="115">
        <v>41.92</v>
      </c>
      <c r="F12538" s="674">
        <v>293.83600000000001</v>
      </c>
      <c r="G12538" s="674">
        <v>295.84500000000003</v>
      </c>
      <c r="H12538" s="115">
        <f t="shared" si="390"/>
        <v>1.0068371472522089</v>
      </c>
      <c r="I12538" s="115">
        <f t="shared" si="391"/>
        <v>42.206600000000002</v>
      </c>
    </row>
    <row r="12539" spans="1:9" hidden="1">
      <c r="A12539" s="115" t="s">
        <v>32635</v>
      </c>
      <c r="B12539" s="115" t="s">
        <v>32636</v>
      </c>
      <c r="C12539" s="115" t="s">
        <v>31205</v>
      </c>
      <c r="D12539" s="115" t="s">
        <v>1138</v>
      </c>
      <c r="E12539" s="115">
        <v>9.0500000000000007</v>
      </c>
      <c r="F12539" s="674">
        <v>293.83600000000001</v>
      </c>
      <c r="G12539" s="674">
        <v>295.84500000000003</v>
      </c>
      <c r="H12539" s="115">
        <f t="shared" si="390"/>
        <v>1.0068371472522089</v>
      </c>
      <c r="I12539" s="115">
        <f t="shared" si="391"/>
        <v>9.1119000000000003</v>
      </c>
    </row>
    <row r="12540" spans="1:9" hidden="1">
      <c r="A12540" s="115" t="s">
        <v>32637</v>
      </c>
      <c r="B12540" s="115" t="s">
        <v>32638</v>
      </c>
      <c r="C12540" s="115" t="s">
        <v>31208</v>
      </c>
      <c r="D12540" s="115" t="s">
        <v>1138</v>
      </c>
      <c r="E12540" s="115">
        <v>12.24</v>
      </c>
      <c r="F12540" s="674">
        <v>293.83600000000001</v>
      </c>
      <c r="G12540" s="674">
        <v>295.84500000000003</v>
      </c>
      <c r="H12540" s="115">
        <f t="shared" si="390"/>
        <v>1.0068371472522089</v>
      </c>
      <c r="I12540" s="115">
        <f t="shared" si="391"/>
        <v>12.323700000000001</v>
      </c>
    </row>
    <row r="12541" spans="1:9" hidden="1">
      <c r="A12541" s="115" t="s">
        <v>32639</v>
      </c>
      <c r="B12541" s="115" t="s">
        <v>32640</v>
      </c>
      <c r="C12541" s="115" t="s">
        <v>31211</v>
      </c>
      <c r="D12541" s="115" t="s">
        <v>1138</v>
      </c>
      <c r="E12541" s="115">
        <v>5.69</v>
      </c>
      <c r="F12541" s="674">
        <v>293.83600000000001</v>
      </c>
      <c r="G12541" s="674">
        <v>295.84500000000003</v>
      </c>
      <c r="H12541" s="115">
        <f t="shared" si="390"/>
        <v>1.0068371472522089</v>
      </c>
      <c r="I12541" s="115">
        <f t="shared" si="391"/>
        <v>5.7289000000000003</v>
      </c>
    </row>
    <row r="12542" spans="1:9" hidden="1">
      <c r="A12542" s="115" t="s">
        <v>32641</v>
      </c>
      <c r="B12542" s="115" t="s">
        <v>32642</v>
      </c>
      <c r="C12542" s="115" t="s">
        <v>31214</v>
      </c>
      <c r="D12542" s="115" t="s">
        <v>1138</v>
      </c>
      <c r="E12542" s="115">
        <v>67.88</v>
      </c>
      <c r="F12542" s="674">
        <v>293.83600000000001</v>
      </c>
      <c r="G12542" s="674">
        <v>295.84500000000003</v>
      </c>
      <c r="H12542" s="115">
        <f t="shared" si="390"/>
        <v>1.0068371472522089</v>
      </c>
      <c r="I12542" s="115">
        <f t="shared" si="391"/>
        <v>68.344099999999997</v>
      </c>
    </row>
    <row r="12543" spans="1:9" hidden="1">
      <c r="A12543" s="115" t="s">
        <v>32643</v>
      </c>
      <c r="B12543" s="115" t="s">
        <v>32644</v>
      </c>
      <c r="C12543" s="115" t="s">
        <v>31217</v>
      </c>
      <c r="D12543" s="115" t="s">
        <v>1138</v>
      </c>
      <c r="E12543" s="115">
        <v>36.979999999999997</v>
      </c>
      <c r="F12543" s="674">
        <v>293.83600000000001</v>
      </c>
      <c r="G12543" s="674">
        <v>295.84500000000003</v>
      </c>
      <c r="H12543" s="115">
        <f t="shared" si="390"/>
        <v>1.0068371472522089</v>
      </c>
      <c r="I12543" s="115">
        <f t="shared" si="391"/>
        <v>37.232799999999997</v>
      </c>
    </row>
    <row r="12544" spans="1:9" hidden="1">
      <c r="A12544" s="115" t="s">
        <v>32645</v>
      </c>
      <c r="B12544" s="115" t="s">
        <v>32646</v>
      </c>
      <c r="C12544" s="115" t="s">
        <v>31220</v>
      </c>
      <c r="D12544" s="115" t="s">
        <v>1138</v>
      </c>
      <c r="E12544" s="115">
        <v>111.55</v>
      </c>
      <c r="F12544" s="674">
        <v>293.83600000000001</v>
      </c>
      <c r="G12544" s="674">
        <v>295.84500000000003</v>
      </c>
      <c r="H12544" s="115">
        <f t="shared" si="390"/>
        <v>1.0068371472522089</v>
      </c>
      <c r="I12544" s="115">
        <f t="shared" si="391"/>
        <v>112.31270000000001</v>
      </c>
    </row>
    <row r="12545" spans="1:9" hidden="1">
      <c r="A12545" s="115" t="s">
        <v>32647</v>
      </c>
      <c r="B12545" s="115" t="s">
        <v>32648</v>
      </c>
      <c r="C12545" s="115" t="s">
        <v>31223</v>
      </c>
      <c r="D12545" s="115" t="s">
        <v>1138</v>
      </c>
      <c r="E12545" s="115">
        <v>22.94</v>
      </c>
      <c r="F12545" s="674">
        <v>293.83600000000001</v>
      </c>
      <c r="G12545" s="674">
        <v>295.84500000000003</v>
      </c>
      <c r="H12545" s="115">
        <f t="shared" si="390"/>
        <v>1.0068371472522089</v>
      </c>
      <c r="I12545" s="115">
        <f t="shared" si="391"/>
        <v>23.096800000000002</v>
      </c>
    </row>
    <row r="12546" spans="1:9" hidden="1">
      <c r="A12546" s="115" t="s">
        <v>32649</v>
      </c>
      <c r="B12546" s="115" t="s">
        <v>32650</v>
      </c>
      <c r="C12546" s="115" t="s">
        <v>31226</v>
      </c>
      <c r="D12546" s="115" t="s">
        <v>1138</v>
      </c>
      <c r="E12546" s="115">
        <v>57.8</v>
      </c>
      <c r="F12546" s="674">
        <v>293.83600000000001</v>
      </c>
      <c r="G12546" s="674">
        <v>295.84500000000003</v>
      </c>
      <c r="H12546" s="115">
        <f t="shared" si="390"/>
        <v>1.0068371472522089</v>
      </c>
      <c r="I12546" s="115">
        <f t="shared" si="391"/>
        <v>58.1952</v>
      </c>
    </row>
    <row r="12547" spans="1:9" hidden="1">
      <c r="A12547" s="115" t="s">
        <v>32651</v>
      </c>
      <c r="B12547" s="115" t="s">
        <v>32652</v>
      </c>
      <c r="C12547" s="115" t="s">
        <v>31229</v>
      </c>
      <c r="D12547" s="115" t="s">
        <v>1138</v>
      </c>
      <c r="E12547" s="115">
        <v>96.42</v>
      </c>
      <c r="F12547" s="674">
        <v>293.83600000000001</v>
      </c>
      <c r="G12547" s="674">
        <v>295.84500000000003</v>
      </c>
      <c r="H12547" s="115">
        <f t="shared" si="390"/>
        <v>1.0068371472522089</v>
      </c>
      <c r="I12547" s="115">
        <f t="shared" si="391"/>
        <v>97.0792</v>
      </c>
    </row>
    <row r="12548" spans="1:9" hidden="1">
      <c r="A12548" s="115" t="s">
        <v>32653</v>
      </c>
      <c r="B12548" s="115" t="s">
        <v>32654</v>
      </c>
      <c r="C12548" s="115" t="s">
        <v>31232</v>
      </c>
      <c r="D12548" s="115" t="s">
        <v>1138</v>
      </c>
      <c r="E12548" s="115">
        <v>6.03</v>
      </c>
      <c r="F12548" s="674">
        <v>293.83600000000001</v>
      </c>
      <c r="G12548" s="674">
        <v>295.84500000000003</v>
      </c>
      <c r="H12548" s="115">
        <f t="shared" si="390"/>
        <v>1.0068371472522089</v>
      </c>
      <c r="I12548" s="115">
        <f t="shared" si="391"/>
        <v>6.0712000000000002</v>
      </c>
    </row>
    <row r="12549" spans="1:9" hidden="1">
      <c r="A12549" s="115" t="s">
        <v>32655</v>
      </c>
      <c r="B12549" s="115" t="s">
        <v>32656</v>
      </c>
      <c r="C12549" s="115" t="s">
        <v>31235</v>
      </c>
      <c r="D12549" s="115" t="s">
        <v>1138</v>
      </c>
      <c r="E12549" s="115">
        <v>7.58</v>
      </c>
      <c r="F12549" s="674">
        <v>293.83600000000001</v>
      </c>
      <c r="G12549" s="674">
        <v>295.84500000000003</v>
      </c>
      <c r="H12549" s="115">
        <f t="shared" ref="H12549:H12612" si="392">G12549/F12549</f>
        <v>1.0068371472522089</v>
      </c>
      <c r="I12549" s="115">
        <f t="shared" ref="I12549:I12612" si="393">ROUND(H12549*E12549,4)</f>
        <v>7.6318000000000001</v>
      </c>
    </row>
    <row r="12550" spans="1:9" hidden="1">
      <c r="A12550" s="115" t="s">
        <v>32657</v>
      </c>
      <c r="B12550" s="115" t="s">
        <v>32658</v>
      </c>
      <c r="C12550" s="115" t="s">
        <v>31238</v>
      </c>
      <c r="D12550" s="115" t="s">
        <v>1138</v>
      </c>
      <c r="E12550" s="115">
        <v>52.59</v>
      </c>
      <c r="F12550" s="674">
        <v>293.83600000000001</v>
      </c>
      <c r="G12550" s="674">
        <v>295.84500000000003</v>
      </c>
      <c r="H12550" s="115">
        <f t="shared" si="392"/>
        <v>1.0068371472522089</v>
      </c>
      <c r="I12550" s="115">
        <f t="shared" si="393"/>
        <v>52.949599999999997</v>
      </c>
    </row>
    <row r="12551" spans="1:9" hidden="1">
      <c r="A12551" s="115" t="s">
        <v>32659</v>
      </c>
      <c r="B12551" s="115" t="s">
        <v>32660</v>
      </c>
      <c r="C12551" s="115" t="s">
        <v>31241</v>
      </c>
      <c r="D12551" s="115" t="s">
        <v>1138</v>
      </c>
      <c r="E12551" s="115">
        <v>20.94</v>
      </c>
      <c r="F12551" s="674">
        <v>293.83600000000001</v>
      </c>
      <c r="G12551" s="674">
        <v>295.84500000000003</v>
      </c>
      <c r="H12551" s="115">
        <f t="shared" si="392"/>
        <v>1.0068371472522089</v>
      </c>
      <c r="I12551" s="115">
        <f t="shared" si="393"/>
        <v>21.083200000000001</v>
      </c>
    </row>
    <row r="12552" spans="1:9" hidden="1">
      <c r="A12552" s="115" t="s">
        <v>32661</v>
      </c>
      <c r="B12552" s="115" t="s">
        <v>32662</v>
      </c>
      <c r="C12552" s="115" t="s">
        <v>31244</v>
      </c>
      <c r="D12552" s="115" t="s">
        <v>1138</v>
      </c>
      <c r="E12552" s="115">
        <v>162.04</v>
      </c>
      <c r="F12552" s="674">
        <v>293.83600000000001</v>
      </c>
      <c r="G12552" s="674">
        <v>295.84500000000003</v>
      </c>
      <c r="H12552" s="115">
        <f t="shared" si="392"/>
        <v>1.0068371472522089</v>
      </c>
      <c r="I12552" s="115">
        <f t="shared" si="393"/>
        <v>163.14789999999999</v>
      </c>
    </row>
    <row r="12553" spans="1:9" hidden="1">
      <c r="A12553" s="115" t="s">
        <v>32663</v>
      </c>
      <c r="B12553" s="115" t="s">
        <v>32664</v>
      </c>
      <c r="C12553" s="115" t="s">
        <v>31247</v>
      </c>
      <c r="D12553" s="115" t="s">
        <v>1138</v>
      </c>
      <c r="E12553" s="115">
        <v>132.41999999999999</v>
      </c>
      <c r="F12553" s="674">
        <v>293.83600000000001</v>
      </c>
      <c r="G12553" s="674">
        <v>295.84500000000003</v>
      </c>
      <c r="H12553" s="115">
        <f t="shared" si="392"/>
        <v>1.0068371472522089</v>
      </c>
      <c r="I12553" s="115">
        <f t="shared" si="393"/>
        <v>133.3254</v>
      </c>
    </row>
    <row r="12554" spans="1:9" hidden="1">
      <c r="A12554" s="115" t="s">
        <v>32665</v>
      </c>
      <c r="B12554" s="115" t="s">
        <v>32666</v>
      </c>
      <c r="C12554" s="115" t="s">
        <v>31250</v>
      </c>
      <c r="D12554" s="115" t="s">
        <v>1138</v>
      </c>
      <c r="E12554" s="115">
        <v>185.19</v>
      </c>
      <c r="F12554" s="674">
        <v>293.83600000000001</v>
      </c>
      <c r="G12554" s="674">
        <v>295.84500000000003</v>
      </c>
      <c r="H12554" s="115">
        <f t="shared" si="392"/>
        <v>1.0068371472522089</v>
      </c>
      <c r="I12554" s="115">
        <f t="shared" si="393"/>
        <v>186.4562</v>
      </c>
    </row>
    <row r="12555" spans="1:9" hidden="1">
      <c r="A12555" s="115" t="s">
        <v>32667</v>
      </c>
      <c r="B12555" s="115" t="s">
        <v>32668</v>
      </c>
      <c r="C12555" s="115" t="s">
        <v>31253</v>
      </c>
      <c r="D12555" s="115" t="s">
        <v>1138</v>
      </c>
      <c r="E12555" s="115">
        <v>8.2899999999999991</v>
      </c>
      <c r="F12555" s="674">
        <v>293.83600000000001</v>
      </c>
      <c r="G12555" s="674">
        <v>295.84500000000003</v>
      </c>
      <c r="H12555" s="115">
        <f t="shared" si="392"/>
        <v>1.0068371472522089</v>
      </c>
      <c r="I12555" s="115">
        <f t="shared" si="393"/>
        <v>8.3467000000000002</v>
      </c>
    </row>
    <row r="12556" spans="1:9" hidden="1">
      <c r="A12556" s="115" t="s">
        <v>32669</v>
      </c>
      <c r="B12556" s="115" t="s">
        <v>32670</v>
      </c>
      <c r="C12556" s="115" t="s">
        <v>31256</v>
      </c>
      <c r="D12556" s="115" t="s">
        <v>1138</v>
      </c>
      <c r="E12556" s="115">
        <v>18.54</v>
      </c>
      <c r="F12556" s="674">
        <v>293.83600000000001</v>
      </c>
      <c r="G12556" s="674">
        <v>295.84500000000003</v>
      </c>
      <c r="H12556" s="115">
        <f t="shared" si="392"/>
        <v>1.0068371472522089</v>
      </c>
      <c r="I12556" s="115">
        <f t="shared" si="393"/>
        <v>18.666799999999999</v>
      </c>
    </row>
    <row r="12557" spans="1:9" hidden="1">
      <c r="A12557" s="115" t="s">
        <v>32671</v>
      </c>
      <c r="B12557" s="115" t="s">
        <v>32672</v>
      </c>
      <c r="C12557" s="115" t="s">
        <v>31259</v>
      </c>
      <c r="D12557" s="115" t="s">
        <v>1138</v>
      </c>
      <c r="E12557" s="115">
        <v>22.44</v>
      </c>
      <c r="F12557" s="674">
        <v>293.83600000000001</v>
      </c>
      <c r="G12557" s="674">
        <v>295.84500000000003</v>
      </c>
      <c r="H12557" s="115">
        <f t="shared" si="392"/>
        <v>1.0068371472522089</v>
      </c>
      <c r="I12557" s="115">
        <f t="shared" si="393"/>
        <v>22.593399999999999</v>
      </c>
    </row>
    <row r="12558" spans="1:9" hidden="1">
      <c r="A12558" s="115" t="s">
        <v>32673</v>
      </c>
      <c r="B12558" s="115" t="s">
        <v>32674</v>
      </c>
      <c r="C12558" s="115" t="s">
        <v>31262</v>
      </c>
      <c r="D12558" s="115" t="s">
        <v>1138</v>
      </c>
      <c r="E12558" s="115">
        <v>24.21</v>
      </c>
      <c r="F12558" s="674">
        <v>293.83600000000001</v>
      </c>
      <c r="G12558" s="674">
        <v>295.84500000000003</v>
      </c>
      <c r="H12558" s="115">
        <f t="shared" si="392"/>
        <v>1.0068371472522089</v>
      </c>
      <c r="I12558" s="115">
        <f t="shared" si="393"/>
        <v>24.375499999999999</v>
      </c>
    </row>
    <row r="12559" spans="1:9" hidden="1">
      <c r="A12559" s="115" t="s">
        <v>32675</v>
      </c>
      <c r="B12559" s="115" t="s">
        <v>32676</v>
      </c>
      <c r="C12559" s="115" t="s">
        <v>31265</v>
      </c>
      <c r="D12559" s="115" t="s">
        <v>1138</v>
      </c>
      <c r="E12559" s="115">
        <v>37.07</v>
      </c>
      <c r="F12559" s="674">
        <v>293.83600000000001</v>
      </c>
      <c r="G12559" s="674">
        <v>295.84500000000003</v>
      </c>
      <c r="H12559" s="115">
        <f t="shared" si="392"/>
        <v>1.0068371472522089</v>
      </c>
      <c r="I12559" s="115">
        <f t="shared" si="393"/>
        <v>37.323500000000003</v>
      </c>
    </row>
    <row r="12560" spans="1:9" hidden="1">
      <c r="A12560" s="115" t="s">
        <v>32677</v>
      </c>
      <c r="B12560" s="115" t="s">
        <v>32678</v>
      </c>
      <c r="C12560" s="115" t="s">
        <v>31268</v>
      </c>
      <c r="D12560" s="115" t="s">
        <v>1138</v>
      </c>
      <c r="E12560" s="115">
        <v>39.9465</v>
      </c>
      <c r="F12560" s="674">
        <v>293.83600000000001</v>
      </c>
      <c r="G12560" s="674">
        <v>295.84500000000003</v>
      </c>
      <c r="H12560" s="115">
        <f t="shared" si="392"/>
        <v>1.0068371472522089</v>
      </c>
      <c r="I12560" s="115">
        <f t="shared" si="393"/>
        <v>40.2196</v>
      </c>
    </row>
    <row r="12561" spans="1:9" hidden="1">
      <c r="A12561" s="115" t="s">
        <v>32679</v>
      </c>
      <c r="B12561" s="115" t="s">
        <v>32680</v>
      </c>
      <c r="C12561" s="115" t="s">
        <v>31271</v>
      </c>
      <c r="D12561" s="115" t="s">
        <v>1138</v>
      </c>
      <c r="E12561" s="115">
        <v>7.27</v>
      </c>
      <c r="F12561" s="674">
        <v>293.83600000000001</v>
      </c>
      <c r="G12561" s="674">
        <v>295.84500000000003</v>
      </c>
      <c r="H12561" s="115">
        <f t="shared" si="392"/>
        <v>1.0068371472522089</v>
      </c>
      <c r="I12561" s="115">
        <f t="shared" si="393"/>
        <v>7.3197000000000001</v>
      </c>
    </row>
    <row r="12562" spans="1:9" hidden="1">
      <c r="A12562" s="115" t="s">
        <v>32681</v>
      </c>
      <c r="B12562" s="115" t="s">
        <v>32682</v>
      </c>
      <c r="C12562" s="115" t="s">
        <v>31274</v>
      </c>
      <c r="D12562" s="115" t="s">
        <v>1138</v>
      </c>
      <c r="E12562" s="115">
        <v>3.53</v>
      </c>
      <c r="F12562" s="674">
        <v>293.83600000000001</v>
      </c>
      <c r="G12562" s="674">
        <v>295.84500000000003</v>
      </c>
      <c r="H12562" s="115">
        <f t="shared" si="392"/>
        <v>1.0068371472522089</v>
      </c>
      <c r="I12562" s="115">
        <f t="shared" si="393"/>
        <v>3.5541</v>
      </c>
    </row>
    <row r="12563" spans="1:9" hidden="1">
      <c r="A12563" s="115" t="s">
        <v>32683</v>
      </c>
      <c r="B12563" s="115" t="s">
        <v>32684</v>
      </c>
      <c r="C12563" s="115" t="s">
        <v>31277</v>
      </c>
      <c r="D12563" s="115" t="s">
        <v>1138</v>
      </c>
      <c r="E12563" s="115">
        <v>15.56</v>
      </c>
      <c r="F12563" s="674">
        <v>293.83600000000001</v>
      </c>
      <c r="G12563" s="674">
        <v>295.84500000000003</v>
      </c>
      <c r="H12563" s="115">
        <f t="shared" si="392"/>
        <v>1.0068371472522089</v>
      </c>
      <c r="I12563" s="115">
        <f t="shared" si="393"/>
        <v>15.666399999999999</v>
      </c>
    </row>
    <row r="12564" spans="1:9" hidden="1">
      <c r="A12564" s="115" t="s">
        <v>32685</v>
      </c>
      <c r="B12564" s="115" t="s">
        <v>32686</v>
      </c>
      <c r="C12564" s="115" t="s">
        <v>31280</v>
      </c>
      <c r="D12564" s="115" t="s">
        <v>1138</v>
      </c>
      <c r="E12564" s="115">
        <v>9.7899999999999991</v>
      </c>
      <c r="F12564" s="674">
        <v>293.83600000000001</v>
      </c>
      <c r="G12564" s="674">
        <v>295.84500000000003</v>
      </c>
      <c r="H12564" s="115">
        <f t="shared" si="392"/>
        <v>1.0068371472522089</v>
      </c>
      <c r="I12564" s="115">
        <f t="shared" si="393"/>
        <v>9.8568999999999996</v>
      </c>
    </row>
    <row r="12565" spans="1:9" hidden="1">
      <c r="A12565" s="115" t="s">
        <v>32687</v>
      </c>
      <c r="B12565" s="115" t="s">
        <v>32688</v>
      </c>
      <c r="C12565" s="115" t="s">
        <v>31283</v>
      </c>
      <c r="D12565" s="115" t="s">
        <v>1138</v>
      </c>
      <c r="E12565" s="115">
        <v>21.08</v>
      </c>
      <c r="F12565" s="674">
        <v>293.83600000000001</v>
      </c>
      <c r="G12565" s="674">
        <v>295.84500000000003</v>
      </c>
      <c r="H12565" s="115">
        <f t="shared" si="392"/>
        <v>1.0068371472522089</v>
      </c>
      <c r="I12565" s="115">
        <f t="shared" si="393"/>
        <v>21.2241</v>
      </c>
    </row>
    <row r="12566" spans="1:9" hidden="1">
      <c r="A12566" s="115" t="s">
        <v>32689</v>
      </c>
      <c r="B12566" s="115" t="s">
        <v>32690</v>
      </c>
      <c r="C12566" s="115" t="s">
        <v>31286</v>
      </c>
      <c r="D12566" s="115" t="s">
        <v>1138</v>
      </c>
      <c r="E12566" s="115">
        <v>43.08</v>
      </c>
      <c r="F12566" s="674">
        <v>293.83600000000001</v>
      </c>
      <c r="G12566" s="674">
        <v>295.84500000000003</v>
      </c>
      <c r="H12566" s="115">
        <f t="shared" si="392"/>
        <v>1.0068371472522089</v>
      </c>
      <c r="I12566" s="115">
        <f t="shared" si="393"/>
        <v>43.374499999999998</v>
      </c>
    </row>
    <row r="12567" spans="1:9" hidden="1">
      <c r="A12567" s="115" t="s">
        <v>32691</v>
      </c>
      <c r="B12567" s="115" t="s">
        <v>32692</v>
      </c>
      <c r="C12567" s="115" t="s">
        <v>31289</v>
      </c>
      <c r="D12567" s="115" t="s">
        <v>1138</v>
      </c>
      <c r="E12567" s="115">
        <v>38.89</v>
      </c>
      <c r="F12567" s="674">
        <v>293.83600000000001</v>
      </c>
      <c r="G12567" s="674">
        <v>295.84500000000003</v>
      </c>
      <c r="H12567" s="115">
        <f t="shared" si="392"/>
        <v>1.0068371472522089</v>
      </c>
      <c r="I12567" s="115">
        <f t="shared" si="393"/>
        <v>39.155900000000003</v>
      </c>
    </row>
    <row r="12568" spans="1:9" hidden="1">
      <c r="A12568" s="115" t="s">
        <v>32693</v>
      </c>
      <c r="B12568" s="115" t="s">
        <v>32694</v>
      </c>
      <c r="C12568" s="115" t="s">
        <v>31292</v>
      </c>
      <c r="D12568" s="115" t="s">
        <v>1138</v>
      </c>
      <c r="E12568" s="115">
        <v>48.21</v>
      </c>
      <c r="F12568" s="674">
        <v>293.83600000000001</v>
      </c>
      <c r="G12568" s="674">
        <v>295.84500000000003</v>
      </c>
      <c r="H12568" s="115">
        <f t="shared" si="392"/>
        <v>1.0068371472522089</v>
      </c>
      <c r="I12568" s="115">
        <f t="shared" si="393"/>
        <v>48.5396</v>
      </c>
    </row>
    <row r="12569" spans="1:9" hidden="1">
      <c r="A12569" s="115" t="s">
        <v>32695</v>
      </c>
      <c r="B12569" s="115" t="s">
        <v>32696</v>
      </c>
      <c r="C12569" s="115" t="s">
        <v>31295</v>
      </c>
      <c r="D12569" s="115" t="s">
        <v>1138</v>
      </c>
      <c r="E12569" s="115">
        <v>35.01</v>
      </c>
      <c r="F12569" s="674">
        <v>293.83600000000001</v>
      </c>
      <c r="G12569" s="674">
        <v>295.84500000000003</v>
      </c>
      <c r="H12569" s="115">
        <f t="shared" si="392"/>
        <v>1.0068371472522089</v>
      </c>
      <c r="I12569" s="115">
        <f t="shared" si="393"/>
        <v>35.249400000000001</v>
      </c>
    </row>
    <row r="12570" spans="1:9" hidden="1">
      <c r="A12570" s="115" t="s">
        <v>32697</v>
      </c>
      <c r="B12570" s="115" t="s">
        <v>32698</v>
      </c>
      <c r="C12570" s="115" t="s">
        <v>31298</v>
      </c>
      <c r="D12570" s="115" t="s">
        <v>1138</v>
      </c>
      <c r="E12570" s="115">
        <v>45.75</v>
      </c>
      <c r="F12570" s="674">
        <v>293.83600000000001</v>
      </c>
      <c r="G12570" s="674">
        <v>295.84500000000003</v>
      </c>
      <c r="H12570" s="115">
        <f t="shared" si="392"/>
        <v>1.0068371472522089</v>
      </c>
      <c r="I12570" s="115">
        <f t="shared" si="393"/>
        <v>46.062800000000003</v>
      </c>
    </row>
    <row r="12571" spans="1:9" hidden="1">
      <c r="A12571" s="115" t="s">
        <v>32699</v>
      </c>
      <c r="B12571" s="115" t="s">
        <v>32700</v>
      </c>
      <c r="C12571" s="115" t="s">
        <v>31301</v>
      </c>
      <c r="D12571" s="115" t="s">
        <v>1138</v>
      </c>
      <c r="E12571" s="115">
        <v>41.32</v>
      </c>
      <c r="F12571" s="674">
        <v>293.83600000000001</v>
      </c>
      <c r="G12571" s="674">
        <v>295.84500000000003</v>
      </c>
      <c r="H12571" s="115">
        <f t="shared" si="392"/>
        <v>1.0068371472522089</v>
      </c>
      <c r="I12571" s="115">
        <f t="shared" si="393"/>
        <v>41.602499999999999</v>
      </c>
    </row>
    <row r="12572" spans="1:9" hidden="1">
      <c r="A12572" s="115" t="s">
        <v>32701</v>
      </c>
      <c r="B12572" s="115" t="s">
        <v>32702</v>
      </c>
      <c r="C12572" s="115" t="s">
        <v>31304</v>
      </c>
      <c r="D12572" s="115" t="s">
        <v>1138</v>
      </c>
      <c r="E12572" s="115">
        <v>71.86</v>
      </c>
      <c r="F12572" s="674">
        <v>293.83600000000001</v>
      </c>
      <c r="G12572" s="674">
        <v>295.84500000000003</v>
      </c>
      <c r="H12572" s="115">
        <f t="shared" si="392"/>
        <v>1.0068371472522089</v>
      </c>
      <c r="I12572" s="115">
        <f t="shared" si="393"/>
        <v>72.351299999999995</v>
      </c>
    </row>
    <row r="12573" spans="1:9" hidden="1">
      <c r="A12573" s="115" t="s">
        <v>32703</v>
      </c>
      <c r="B12573" s="115" t="s">
        <v>32704</v>
      </c>
      <c r="C12573" s="115" t="s">
        <v>31307</v>
      </c>
      <c r="D12573" s="115" t="s">
        <v>1138</v>
      </c>
      <c r="E12573" s="115">
        <v>11.42</v>
      </c>
      <c r="F12573" s="674">
        <v>293.83600000000001</v>
      </c>
      <c r="G12573" s="674">
        <v>295.84500000000003</v>
      </c>
      <c r="H12573" s="115">
        <f t="shared" si="392"/>
        <v>1.0068371472522089</v>
      </c>
      <c r="I12573" s="115">
        <f t="shared" si="393"/>
        <v>11.498100000000001</v>
      </c>
    </row>
    <row r="12574" spans="1:9" hidden="1">
      <c r="A12574" s="115" t="s">
        <v>32705</v>
      </c>
      <c r="B12574" s="115" t="s">
        <v>32706</v>
      </c>
      <c r="C12574" s="115" t="s">
        <v>31310</v>
      </c>
      <c r="D12574" s="115" t="s">
        <v>1138</v>
      </c>
      <c r="E12574" s="115">
        <v>30.85</v>
      </c>
      <c r="F12574" s="674">
        <v>293.83600000000001</v>
      </c>
      <c r="G12574" s="674">
        <v>295.84500000000003</v>
      </c>
      <c r="H12574" s="115">
        <f t="shared" si="392"/>
        <v>1.0068371472522089</v>
      </c>
      <c r="I12574" s="115">
        <f t="shared" si="393"/>
        <v>31.0609</v>
      </c>
    </row>
    <row r="12575" spans="1:9" hidden="1">
      <c r="A12575" s="115" t="s">
        <v>32707</v>
      </c>
      <c r="B12575" s="115" t="s">
        <v>32708</v>
      </c>
      <c r="C12575" s="115" t="s">
        <v>31313</v>
      </c>
      <c r="D12575" s="115" t="s">
        <v>1138</v>
      </c>
      <c r="E12575" s="115">
        <v>31.92</v>
      </c>
      <c r="F12575" s="674">
        <v>293.83600000000001</v>
      </c>
      <c r="G12575" s="674">
        <v>295.84500000000003</v>
      </c>
      <c r="H12575" s="115">
        <f t="shared" si="392"/>
        <v>1.0068371472522089</v>
      </c>
      <c r="I12575" s="115">
        <f t="shared" si="393"/>
        <v>32.138199999999998</v>
      </c>
    </row>
    <row r="12576" spans="1:9" hidden="1">
      <c r="A12576" s="115" t="s">
        <v>32709</v>
      </c>
      <c r="B12576" s="115" t="s">
        <v>32710</v>
      </c>
      <c r="C12576" s="115" t="s">
        <v>31316</v>
      </c>
      <c r="D12576" s="115" t="s">
        <v>1138</v>
      </c>
      <c r="E12576" s="115">
        <v>22.48</v>
      </c>
      <c r="F12576" s="674">
        <v>293.83600000000001</v>
      </c>
      <c r="G12576" s="674">
        <v>295.84500000000003</v>
      </c>
      <c r="H12576" s="115">
        <f t="shared" si="392"/>
        <v>1.0068371472522089</v>
      </c>
      <c r="I12576" s="115">
        <f t="shared" si="393"/>
        <v>22.633700000000001</v>
      </c>
    </row>
    <row r="12577" spans="1:9" hidden="1">
      <c r="A12577" s="115" t="s">
        <v>32711</v>
      </c>
      <c r="B12577" s="115" t="s">
        <v>32712</v>
      </c>
      <c r="C12577" s="115" t="s">
        <v>31319</v>
      </c>
      <c r="D12577" s="115" t="s">
        <v>1138</v>
      </c>
      <c r="E12577" s="115">
        <v>6.5765000000000002</v>
      </c>
      <c r="F12577" s="674">
        <v>293.83600000000001</v>
      </c>
      <c r="G12577" s="674">
        <v>295.84500000000003</v>
      </c>
      <c r="H12577" s="115">
        <f t="shared" si="392"/>
        <v>1.0068371472522089</v>
      </c>
      <c r="I12577" s="115">
        <f t="shared" si="393"/>
        <v>6.6215000000000002</v>
      </c>
    </row>
    <row r="12578" spans="1:9" hidden="1">
      <c r="A12578" s="115" t="s">
        <v>32713</v>
      </c>
      <c r="B12578" s="115" t="s">
        <v>32714</v>
      </c>
      <c r="C12578" s="115" t="s">
        <v>31322</v>
      </c>
      <c r="D12578" s="115" t="s">
        <v>1138</v>
      </c>
      <c r="E12578" s="115">
        <v>4.7264999999999997</v>
      </c>
      <c r="F12578" s="674">
        <v>293.83600000000001</v>
      </c>
      <c r="G12578" s="674">
        <v>295.84500000000003</v>
      </c>
      <c r="H12578" s="115">
        <f t="shared" si="392"/>
        <v>1.0068371472522089</v>
      </c>
      <c r="I12578" s="115">
        <f t="shared" si="393"/>
        <v>4.7587999999999999</v>
      </c>
    </row>
    <row r="12579" spans="1:9" hidden="1">
      <c r="A12579" s="115" t="s">
        <v>32715</v>
      </c>
      <c r="B12579" s="115" t="s">
        <v>32716</v>
      </c>
      <c r="C12579" s="115" t="s">
        <v>31325</v>
      </c>
      <c r="D12579" s="115" t="s">
        <v>1138</v>
      </c>
      <c r="E12579" s="115">
        <v>15.35</v>
      </c>
      <c r="F12579" s="674">
        <v>293.83600000000001</v>
      </c>
      <c r="G12579" s="674">
        <v>295.84500000000003</v>
      </c>
      <c r="H12579" s="115">
        <f t="shared" si="392"/>
        <v>1.0068371472522089</v>
      </c>
      <c r="I12579" s="115">
        <f t="shared" si="393"/>
        <v>15.455</v>
      </c>
    </row>
    <row r="12580" spans="1:9" hidden="1">
      <c r="A12580" s="115" t="s">
        <v>32717</v>
      </c>
      <c r="B12580" s="115" t="s">
        <v>32718</v>
      </c>
      <c r="C12580" s="115" t="s">
        <v>31328</v>
      </c>
      <c r="D12580" s="115" t="s">
        <v>1138</v>
      </c>
      <c r="E12580" s="115">
        <v>9.3800000000000008</v>
      </c>
      <c r="F12580" s="674">
        <v>293.83600000000001</v>
      </c>
      <c r="G12580" s="674">
        <v>295.84500000000003</v>
      </c>
      <c r="H12580" s="115">
        <f t="shared" si="392"/>
        <v>1.0068371472522089</v>
      </c>
      <c r="I12580" s="115">
        <f t="shared" si="393"/>
        <v>9.4441000000000006</v>
      </c>
    </row>
    <row r="12581" spans="1:9" hidden="1">
      <c r="A12581" s="115" t="s">
        <v>32719</v>
      </c>
      <c r="B12581" s="115" t="s">
        <v>32720</v>
      </c>
      <c r="C12581" s="115" t="s">
        <v>31331</v>
      </c>
      <c r="D12581" s="115" t="s">
        <v>1138</v>
      </c>
      <c r="E12581" s="115">
        <v>9.3800000000000008</v>
      </c>
      <c r="F12581" s="674">
        <v>293.83600000000001</v>
      </c>
      <c r="G12581" s="674">
        <v>295.84500000000003</v>
      </c>
      <c r="H12581" s="115">
        <f t="shared" si="392"/>
        <v>1.0068371472522089</v>
      </c>
      <c r="I12581" s="115">
        <f t="shared" si="393"/>
        <v>9.4441000000000006</v>
      </c>
    </row>
    <row r="12582" spans="1:9" hidden="1">
      <c r="A12582" s="115" t="s">
        <v>32721</v>
      </c>
      <c r="B12582" s="115" t="s">
        <v>32722</v>
      </c>
      <c r="C12582" s="115" t="s">
        <v>31334</v>
      </c>
      <c r="D12582" s="115" t="s">
        <v>1242</v>
      </c>
      <c r="E12582" s="115">
        <v>14.6157</v>
      </c>
      <c r="F12582" s="674">
        <v>293.83600000000001</v>
      </c>
      <c r="G12582" s="674">
        <v>295.84500000000003</v>
      </c>
      <c r="H12582" s="115">
        <f t="shared" si="392"/>
        <v>1.0068371472522089</v>
      </c>
      <c r="I12582" s="115">
        <f t="shared" si="393"/>
        <v>14.7156</v>
      </c>
    </row>
    <row r="12583" spans="1:9" hidden="1">
      <c r="A12583" s="115" t="s">
        <v>32723</v>
      </c>
      <c r="B12583" s="115" t="s">
        <v>32724</v>
      </c>
      <c r="C12583" s="115" t="s">
        <v>31337</v>
      </c>
      <c r="D12583" s="115" t="s">
        <v>1242</v>
      </c>
      <c r="E12583" s="115">
        <v>17.575800000000001</v>
      </c>
      <c r="F12583" s="674">
        <v>293.83600000000001</v>
      </c>
      <c r="G12583" s="674">
        <v>295.84500000000003</v>
      </c>
      <c r="H12583" s="115">
        <f t="shared" si="392"/>
        <v>1.0068371472522089</v>
      </c>
      <c r="I12583" s="115">
        <f t="shared" si="393"/>
        <v>17.696000000000002</v>
      </c>
    </row>
    <row r="12584" spans="1:9" hidden="1">
      <c r="A12584" s="115" t="s">
        <v>32725</v>
      </c>
      <c r="B12584" s="115" t="s">
        <v>32726</v>
      </c>
      <c r="C12584" s="115" t="s">
        <v>31340</v>
      </c>
      <c r="D12584" s="115" t="s">
        <v>1138</v>
      </c>
      <c r="E12584" s="115">
        <v>4.4800000000000004</v>
      </c>
      <c r="F12584" s="674">
        <v>293.83600000000001</v>
      </c>
      <c r="G12584" s="674">
        <v>295.84500000000003</v>
      </c>
      <c r="H12584" s="115">
        <f t="shared" si="392"/>
        <v>1.0068371472522089</v>
      </c>
      <c r="I12584" s="115">
        <f t="shared" si="393"/>
        <v>4.5106000000000002</v>
      </c>
    </row>
    <row r="12585" spans="1:9" hidden="1">
      <c r="A12585" s="115" t="s">
        <v>32727</v>
      </c>
      <c r="B12585" s="115" t="s">
        <v>32728</v>
      </c>
      <c r="C12585" s="115" t="s">
        <v>31343</v>
      </c>
      <c r="D12585" s="115" t="s">
        <v>1138</v>
      </c>
      <c r="E12585" s="115">
        <v>1.31</v>
      </c>
      <c r="F12585" s="674">
        <v>293.83600000000001</v>
      </c>
      <c r="G12585" s="674">
        <v>295.84500000000003</v>
      </c>
      <c r="H12585" s="115">
        <f t="shared" si="392"/>
        <v>1.0068371472522089</v>
      </c>
      <c r="I12585" s="115">
        <f t="shared" si="393"/>
        <v>1.319</v>
      </c>
    </row>
    <row r="12586" spans="1:9" hidden="1">
      <c r="A12586" s="115" t="s">
        <v>32729</v>
      </c>
      <c r="B12586" s="115" t="s">
        <v>32730</v>
      </c>
      <c r="C12586" s="115" t="s">
        <v>31346</v>
      </c>
      <c r="D12586" s="115" t="s">
        <v>1138</v>
      </c>
      <c r="E12586" s="115">
        <v>14.39</v>
      </c>
      <c r="F12586" s="674">
        <v>293.83600000000001</v>
      </c>
      <c r="G12586" s="674">
        <v>295.84500000000003</v>
      </c>
      <c r="H12586" s="115">
        <f t="shared" si="392"/>
        <v>1.0068371472522089</v>
      </c>
      <c r="I12586" s="115">
        <f t="shared" si="393"/>
        <v>14.4884</v>
      </c>
    </row>
    <row r="12587" spans="1:9" hidden="1">
      <c r="A12587" s="115" t="s">
        <v>32731</v>
      </c>
      <c r="B12587" s="115" t="s">
        <v>32732</v>
      </c>
      <c r="C12587" s="115" t="s">
        <v>31349</v>
      </c>
      <c r="D12587" s="115" t="s">
        <v>1138</v>
      </c>
      <c r="E12587" s="115">
        <v>86.92</v>
      </c>
      <c r="F12587" s="674">
        <v>293.83600000000001</v>
      </c>
      <c r="G12587" s="674">
        <v>295.84500000000003</v>
      </c>
      <c r="H12587" s="115">
        <f t="shared" si="392"/>
        <v>1.0068371472522089</v>
      </c>
      <c r="I12587" s="115">
        <f t="shared" si="393"/>
        <v>87.514300000000006</v>
      </c>
    </row>
    <row r="12588" spans="1:9" hidden="1">
      <c r="A12588" s="115" t="s">
        <v>32733</v>
      </c>
      <c r="B12588" s="115" t="s">
        <v>32734</v>
      </c>
      <c r="C12588" s="115" t="s">
        <v>31352</v>
      </c>
      <c r="D12588" s="115" t="s">
        <v>1138</v>
      </c>
      <c r="E12588" s="115">
        <v>6785.7945</v>
      </c>
      <c r="F12588" s="674">
        <v>293.83600000000001</v>
      </c>
      <c r="G12588" s="674">
        <v>295.84500000000003</v>
      </c>
      <c r="H12588" s="115">
        <f t="shared" si="392"/>
        <v>1.0068371472522089</v>
      </c>
      <c r="I12588" s="115">
        <f t="shared" si="393"/>
        <v>6832.19</v>
      </c>
    </row>
    <row r="12589" spans="1:9" hidden="1">
      <c r="A12589" s="115" t="s">
        <v>32735</v>
      </c>
      <c r="B12589" s="115" t="s">
        <v>32736</v>
      </c>
      <c r="C12589" s="115" t="s">
        <v>31355</v>
      </c>
      <c r="D12589" s="115" t="s">
        <v>1138</v>
      </c>
      <c r="E12589" s="115">
        <v>17132.144499999999</v>
      </c>
      <c r="F12589" s="674">
        <v>293.83600000000001</v>
      </c>
      <c r="G12589" s="674">
        <v>295.84500000000003</v>
      </c>
      <c r="H12589" s="115">
        <f t="shared" si="392"/>
        <v>1.0068371472522089</v>
      </c>
      <c r="I12589" s="115">
        <f t="shared" si="393"/>
        <v>17249.279500000001</v>
      </c>
    </row>
    <row r="12590" spans="1:9" hidden="1">
      <c r="A12590" s="115" t="s">
        <v>32737</v>
      </c>
      <c r="B12590" s="115" t="s">
        <v>32738</v>
      </c>
      <c r="C12590" s="115" t="s">
        <v>31358</v>
      </c>
      <c r="D12590" s="115" t="s">
        <v>1138</v>
      </c>
      <c r="E12590" s="115">
        <v>7102.5195000000003</v>
      </c>
      <c r="F12590" s="674">
        <v>293.83600000000001</v>
      </c>
      <c r="G12590" s="674">
        <v>295.84500000000003</v>
      </c>
      <c r="H12590" s="115">
        <f t="shared" si="392"/>
        <v>1.0068371472522089</v>
      </c>
      <c r="I12590" s="115">
        <f t="shared" si="393"/>
        <v>7151.0805</v>
      </c>
    </row>
    <row r="12591" spans="1:9" hidden="1">
      <c r="A12591" s="115" t="s">
        <v>32739</v>
      </c>
      <c r="B12591" s="115" t="s">
        <v>32740</v>
      </c>
      <c r="C12591" s="115" t="s">
        <v>31361</v>
      </c>
      <c r="D12591" s="115" t="s">
        <v>1138</v>
      </c>
      <c r="E12591" s="115">
        <v>6171.8701000000001</v>
      </c>
      <c r="F12591" s="674">
        <v>293.83600000000001</v>
      </c>
      <c r="G12591" s="674">
        <v>295.84500000000003</v>
      </c>
      <c r="H12591" s="115">
        <f t="shared" si="392"/>
        <v>1.0068371472522089</v>
      </c>
      <c r="I12591" s="115">
        <f t="shared" si="393"/>
        <v>6214.0681000000004</v>
      </c>
    </row>
    <row r="12592" spans="1:9" hidden="1">
      <c r="A12592" s="115" t="s">
        <v>32741</v>
      </c>
      <c r="B12592" s="115" t="s">
        <v>32742</v>
      </c>
      <c r="C12592" s="115" t="s">
        <v>31364</v>
      </c>
      <c r="D12592" s="115" t="s">
        <v>1138</v>
      </c>
      <c r="E12592" s="115">
        <v>188.0368</v>
      </c>
      <c r="F12592" s="674">
        <v>293.83600000000001</v>
      </c>
      <c r="G12592" s="674">
        <v>295.84500000000003</v>
      </c>
      <c r="H12592" s="115">
        <f t="shared" si="392"/>
        <v>1.0068371472522089</v>
      </c>
      <c r="I12592" s="115">
        <f t="shared" si="393"/>
        <v>189.32239999999999</v>
      </c>
    </row>
    <row r="12593" spans="1:9" hidden="1">
      <c r="A12593" s="115" t="s">
        <v>32743</v>
      </c>
      <c r="B12593" s="115" t="s">
        <v>32744</v>
      </c>
      <c r="C12593" s="115" t="s">
        <v>31367</v>
      </c>
      <c r="D12593" s="115" t="s">
        <v>1138</v>
      </c>
      <c r="E12593" s="115">
        <v>137.10650000000001</v>
      </c>
      <c r="F12593" s="674">
        <v>293.83600000000001</v>
      </c>
      <c r="G12593" s="674">
        <v>295.84500000000003</v>
      </c>
      <c r="H12593" s="115">
        <f t="shared" si="392"/>
        <v>1.0068371472522089</v>
      </c>
      <c r="I12593" s="115">
        <f t="shared" si="393"/>
        <v>138.04390000000001</v>
      </c>
    </row>
    <row r="12594" spans="1:9" hidden="1">
      <c r="A12594" s="115" t="s">
        <v>32745</v>
      </c>
      <c r="B12594" s="115" t="s">
        <v>32746</v>
      </c>
      <c r="C12594" s="115" t="s">
        <v>31370</v>
      </c>
      <c r="D12594" s="115" t="s">
        <v>1138</v>
      </c>
      <c r="E12594" s="115">
        <v>159.12780000000001</v>
      </c>
      <c r="F12594" s="674">
        <v>293.83600000000001</v>
      </c>
      <c r="G12594" s="674">
        <v>295.84500000000003</v>
      </c>
      <c r="H12594" s="115">
        <f t="shared" si="392"/>
        <v>1.0068371472522089</v>
      </c>
      <c r="I12594" s="115">
        <f t="shared" si="393"/>
        <v>160.2158</v>
      </c>
    </row>
    <row r="12595" spans="1:9" hidden="1">
      <c r="A12595" s="115" t="s">
        <v>32747</v>
      </c>
      <c r="B12595" s="115" t="s">
        <v>32748</v>
      </c>
      <c r="C12595" s="115" t="s">
        <v>31373</v>
      </c>
      <c r="D12595" s="115" t="s">
        <v>1138</v>
      </c>
      <c r="E12595" s="115">
        <v>231.32040000000001</v>
      </c>
      <c r="F12595" s="674">
        <v>293.83600000000001</v>
      </c>
      <c r="G12595" s="674">
        <v>295.84500000000003</v>
      </c>
      <c r="H12595" s="115">
        <f t="shared" si="392"/>
        <v>1.0068371472522089</v>
      </c>
      <c r="I12595" s="115">
        <f t="shared" si="393"/>
        <v>232.90199999999999</v>
      </c>
    </row>
    <row r="12596" spans="1:9" hidden="1">
      <c r="A12596" s="115" t="s">
        <v>32749</v>
      </c>
      <c r="B12596" s="115" t="s">
        <v>32750</v>
      </c>
      <c r="C12596" s="115" t="s">
        <v>31376</v>
      </c>
      <c r="D12596" s="115" t="s">
        <v>1138</v>
      </c>
      <c r="E12596" s="115">
        <v>3428.8564999999999</v>
      </c>
      <c r="F12596" s="674">
        <v>293.83600000000001</v>
      </c>
      <c r="G12596" s="674">
        <v>295.84500000000003</v>
      </c>
      <c r="H12596" s="115">
        <f t="shared" si="392"/>
        <v>1.0068371472522089</v>
      </c>
      <c r="I12596" s="115">
        <f t="shared" si="393"/>
        <v>3452.3000999999999</v>
      </c>
    </row>
    <row r="12597" spans="1:9" hidden="1">
      <c r="A12597" s="115" t="s">
        <v>32751</v>
      </c>
      <c r="B12597" s="115" t="s">
        <v>32752</v>
      </c>
      <c r="C12597" s="115" t="s">
        <v>31379</v>
      </c>
      <c r="D12597" s="115" t="s">
        <v>2038</v>
      </c>
      <c r="E12597" s="115">
        <v>224.31</v>
      </c>
      <c r="F12597" s="674">
        <v>293.83600000000001</v>
      </c>
      <c r="G12597" s="674">
        <v>295.84500000000003</v>
      </c>
      <c r="H12597" s="115">
        <f t="shared" si="392"/>
        <v>1.0068371472522089</v>
      </c>
      <c r="I12597" s="115">
        <f t="shared" si="393"/>
        <v>225.84360000000001</v>
      </c>
    </row>
    <row r="12598" spans="1:9" hidden="1">
      <c r="A12598" s="115" t="s">
        <v>32753</v>
      </c>
      <c r="B12598" s="115" t="s">
        <v>32754</v>
      </c>
      <c r="C12598" s="115" t="s">
        <v>31382</v>
      </c>
      <c r="D12598" s="115" t="s">
        <v>1138</v>
      </c>
      <c r="E12598" s="115">
        <v>130.44909999999999</v>
      </c>
      <c r="F12598" s="674">
        <v>293.83600000000001</v>
      </c>
      <c r="G12598" s="674">
        <v>295.84500000000003</v>
      </c>
      <c r="H12598" s="115">
        <f t="shared" si="392"/>
        <v>1.0068371472522089</v>
      </c>
      <c r="I12598" s="115">
        <f t="shared" si="393"/>
        <v>131.34100000000001</v>
      </c>
    </row>
    <row r="12599" spans="1:9" hidden="1">
      <c r="A12599" s="115" t="s">
        <v>32755</v>
      </c>
      <c r="B12599" s="115" t="s">
        <v>32756</v>
      </c>
      <c r="C12599" s="115" t="s">
        <v>31385</v>
      </c>
      <c r="D12599" s="115" t="s">
        <v>1138</v>
      </c>
      <c r="E12599" s="115">
        <v>1552.4013</v>
      </c>
      <c r="F12599" s="674">
        <v>293.83600000000001</v>
      </c>
      <c r="G12599" s="674">
        <v>295.84500000000003</v>
      </c>
      <c r="H12599" s="115">
        <f t="shared" si="392"/>
        <v>1.0068371472522089</v>
      </c>
      <c r="I12599" s="115">
        <f t="shared" si="393"/>
        <v>1563.0153</v>
      </c>
    </row>
    <row r="12600" spans="1:9" hidden="1">
      <c r="A12600" s="115" t="s">
        <v>32757</v>
      </c>
      <c r="B12600" s="115" t="s">
        <v>32758</v>
      </c>
      <c r="C12600" s="115" t="s">
        <v>31388</v>
      </c>
      <c r="D12600" s="115" t="s">
        <v>1138</v>
      </c>
      <c r="E12600" s="115">
        <v>1594.0726</v>
      </c>
      <c r="F12600" s="674">
        <v>293.83600000000001</v>
      </c>
      <c r="G12600" s="674">
        <v>295.84500000000003</v>
      </c>
      <c r="H12600" s="115">
        <f t="shared" si="392"/>
        <v>1.0068371472522089</v>
      </c>
      <c r="I12600" s="115">
        <f t="shared" si="393"/>
        <v>1604.9715000000001</v>
      </c>
    </row>
    <row r="12601" spans="1:9" hidden="1">
      <c r="A12601" s="115" t="s">
        <v>32759</v>
      </c>
      <c r="B12601" s="115" t="s">
        <v>32760</v>
      </c>
      <c r="C12601" s="115" t="s">
        <v>31391</v>
      </c>
      <c r="D12601" s="115" t="s">
        <v>2038</v>
      </c>
      <c r="E12601" s="115">
        <v>1350.3954000000001</v>
      </c>
      <c r="F12601" s="674">
        <v>293.83600000000001</v>
      </c>
      <c r="G12601" s="674">
        <v>295.84500000000003</v>
      </c>
      <c r="H12601" s="115">
        <f t="shared" si="392"/>
        <v>1.0068371472522089</v>
      </c>
      <c r="I12601" s="115">
        <f t="shared" si="393"/>
        <v>1359.6283000000001</v>
      </c>
    </row>
    <row r="12602" spans="1:9" hidden="1">
      <c r="A12602" s="115" t="s">
        <v>32761</v>
      </c>
      <c r="B12602" s="115" t="s">
        <v>32762</v>
      </c>
      <c r="C12602" s="115" t="s">
        <v>31394</v>
      </c>
      <c r="D12602" s="115" t="s">
        <v>2038</v>
      </c>
      <c r="E12602" s="115">
        <v>755.43799999999999</v>
      </c>
      <c r="F12602" s="674">
        <v>293.83600000000001</v>
      </c>
      <c r="G12602" s="674">
        <v>295.84500000000003</v>
      </c>
      <c r="H12602" s="115">
        <f t="shared" si="392"/>
        <v>1.0068371472522089</v>
      </c>
      <c r="I12602" s="115">
        <f t="shared" si="393"/>
        <v>760.60299999999995</v>
      </c>
    </row>
    <row r="12603" spans="1:9" hidden="1">
      <c r="A12603" s="115" t="s">
        <v>32763</v>
      </c>
      <c r="B12603" s="115" t="s">
        <v>32764</v>
      </c>
      <c r="C12603" s="115" t="s">
        <v>31397</v>
      </c>
      <c r="D12603" s="115" t="s">
        <v>1138</v>
      </c>
      <c r="E12603" s="115">
        <v>6064.1027000000004</v>
      </c>
      <c r="F12603" s="674">
        <v>293.83600000000001</v>
      </c>
      <c r="G12603" s="674">
        <v>295.84500000000003</v>
      </c>
      <c r="H12603" s="115">
        <f t="shared" si="392"/>
        <v>1.0068371472522089</v>
      </c>
      <c r="I12603" s="115">
        <f t="shared" si="393"/>
        <v>6105.5639000000001</v>
      </c>
    </row>
    <row r="12604" spans="1:9" hidden="1">
      <c r="A12604" s="115" t="s">
        <v>32765</v>
      </c>
      <c r="B12604" s="115" t="s">
        <v>32766</v>
      </c>
      <c r="C12604" s="115" t="s">
        <v>31400</v>
      </c>
      <c r="D12604" s="115" t="s">
        <v>1138</v>
      </c>
      <c r="E12604" s="115">
        <v>2140.4724000000001</v>
      </c>
      <c r="F12604" s="674">
        <v>293.83600000000001</v>
      </c>
      <c r="G12604" s="674">
        <v>295.84500000000003</v>
      </c>
      <c r="H12604" s="115">
        <f t="shared" si="392"/>
        <v>1.0068371472522089</v>
      </c>
      <c r="I12604" s="115">
        <f t="shared" si="393"/>
        <v>2155.1071000000002</v>
      </c>
    </row>
    <row r="12605" spans="1:9" hidden="1">
      <c r="A12605" s="115" t="s">
        <v>32767</v>
      </c>
      <c r="B12605" s="115" t="s">
        <v>32768</v>
      </c>
      <c r="C12605" s="115" t="s">
        <v>31403</v>
      </c>
      <c r="D12605" s="115" t="s">
        <v>1138</v>
      </c>
      <c r="E12605" s="115">
        <v>2391.7763</v>
      </c>
      <c r="F12605" s="674">
        <v>293.83600000000001</v>
      </c>
      <c r="G12605" s="674">
        <v>295.84500000000003</v>
      </c>
      <c r="H12605" s="115">
        <f t="shared" si="392"/>
        <v>1.0068371472522089</v>
      </c>
      <c r="I12605" s="115">
        <f t="shared" si="393"/>
        <v>2408.1291999999999</v>
      </c>
    </row>
    <row r="12606" spans="1:9" hidden="1">
      <c r="A12606" s="115" t="s">
        <v>32769</v>
      </c>
      <c r="B12606" s="115" t="s">
        <v>32770</v>
      </c>
      <c r="C12606" s="115" t="s">
        <v>31406</v>
      </c>
      <c r="D12606" s="115" t="s">
        <v>1138</v>
      </c>
      <c r="E12606" s="115">
        <v>2388.0839000000001</v>
      </c>
      <c r="F12606" s="674">
        <v>293.83600000000001</v>
      </c>
      <c r="G12606" s="674">
        <v>295.84500000000003</v>
      </c>
      <c r="H12606" s="115">
        <f t="shared" si="392"/>
        <v>1.0068371472522089</v>
      </c>
      <c r="I12606" s="115">
        <f t="shared" si="393"/>
        <v>2404.4115999999999</v>
      </c>
    </row>
    <row r="12607" spans="1:9" hidden="1">
      <c r="A12607" s="115" t="s">
        <v>32771</v>
      </c>
      <c r="B12607" s="115" t="s">
        <v>32772</v>
      </c>
      <c r="C12607" s="115" t="s">
        <v>31409</v>
      </c>
      <c r="D12607" s="115" t="s">
        <v>1138</v>
      </c>
      <c r="E12607" s="115">
        <v>3116.2080000000001</v>
      </c>
      <c r="F12607" s="674">
        <v>293.83600000000001</v>
      </c>
      <c r="G12607" s="674">
        <v>295.84500000000003</v>
      </c>
      <c r="H12607" s="115">
        <f t="shared" si="392"/>
        <v>1.0068371472522089</v>
      </c>
      <c r="I12607" s="115">
        <f t="shared" si="393"/>
        <v>3137.5140000000001</v>
      </c>
    </row>
    <row r="12608" spans="1:9" hidden="1">
      <c r="A12608" s="115" t="s">
        <v>32773</v>
      </c>
      <c r="B12608" s="115" t="s">
        <v>32774</v>
      </c>
      <c r="C12608" s="115" t="s">
        <v>31412</v>
      </c>
      <c r="D12608" s="115" t="s">
        <v>1138</v>
      </c>
      <c r="E12608" s="115">
        <v>4388.5463</v>
      </c>
      <c r="F12608" s="674">
        <v>293.83600000000001</v>
      </c>
      <c r="G12608" s="674">
        <v>295.84500000000003</v>
      </c>
      <c r="H12608" s="115">
        <f t="shared" si="392"/>
        <v>1.0068371472522089</v>
      </c>
      <c r="I12608" s="115">
        <f t="shared" si="393"/>
        <v>4418.5514000000003</v>
      </c>
    </row>
    <row r="12609" spans="1:9" hidden="1">
      <c r="A12609" s="115" t="s">
        <v>32775</v>
      </c>
      <c r="B12609" s="115" t="s">
        <v>32776</v>
      </c>
      <c r="C12609" s="115" t="s">
        <v>31415</v>
      </c>
      <c r="D12609" s="115" t="s">
        <v>2038</v>
      </c>
      <c r="E12609" s="115">
        <v>877.32150000000001</v>
      </c>
      <c r="F12609" s="674">
        <v>293.83600000000001</v>
      </c>
      <c r="G12609" s="674">
        <v>295.84500000000003</v>
      </c>
      <c r="H12609" s="115">
        <f t="shared" si="392"/>
        <v>1.0068371472522089</v>
      </c>
      <c r="I12609" s="115">
        <f t="shared" si="393"/>
        <v>883.31989999999996</v>
      </c>
    </row>
    <row r="12610" spans="1:9" hidden="1">
      <c r="A12610" s="115" t="s">
        <v>32777</v>
      </c>
      <c r="B12610" s="115" t="s">
        <v>32778</v>
      </c>
      <c r="C12610" s="115" t="s">
        <v>31418</v>
      </c>
      <c r="D12610" s="115" t="s">
        <v>1138</v>
      </c>
      <c r="E12610" s="115">
        <v>7959.3845000000001</v>
      </c>
      <c r="F12610" s="674">
        <v>293.83600000000001</v>
      </c>
      <c r="G12610" s="674">
        <v>295.84500000000003</v>
      </c>
      <c r="H12610" s="115">
        <f t="shared" si="392"/>
        <v>1.0068371472522089</v>
      </c>
      <c r="I12610" s="115">
        <f t="shared" si="393"/>
        <v>8013.8040000000001</v>
      </c>
    </row>
    <row r="12611" spans="1:9" hidden="1">
      <c r="A12611" s="115" t="s">
        <v>32779</v>
      </c>
      <c r="B12611" s="115" t="s">
        <v>32780</v>
      </c>
      <c r="C12611" s="115" t="s">
        <v>31421</v>
      </c>
      <c r="D12611" s="115" t="s">
        <v>1138</v>
      </c>
      <c r="E12611" s="115">
        <v>6677.3311000000003</v>
      </c>
      <c r="F12611" s="674">
        <v>293.83600000000001</v>
      </c>
      <c r="G12611" s="674">
        <v>295.84500000000003</v>
      </c>
      <c r="H12611" s="115">
        <f t="shared" si="392"/>
        <v>1.0068371472522089</v>
      </c>
      <c r="I12611" s="115">
        <f t="shared" si="393"/>
        <v>6722.9849999999997</v>
      </c>
    </row>
    <row r="12612" spans="1:9" hidden="1">
      <c r="A12612" s="115" t="s">
        <v>32781</v>
      </c>
      <c r="B12612" s="115" t="s">
        <v>32782</v>
      </c>
      <c r="C12612" s="115" t="s">
        <v>31424</v>
      </c>
      <c r="D12612" s="115" t="s">
        <v>2038</v>
      </c>
      <c r="E12612" s="115">
        <v>702.21630000000005</v>
      </c>
      <c r="F12612" s="674">
        <v>293.83600000000001</v>
      </c>
      <c r="G12612" s="674">
        <v>295.84500000000003</v>
      </c>
      <c r="H12612" s="115">
        <f t="shared" si="392"/>
        <v>1.0068371472522089</v>
      </c>
      <c r="I12612" s="115">
        <f t="shared" si="393"/>
        <v>707.01750000000004</v>
      </c>
    </row>
    <row r="12613" spans="1:9" hidden="1">
      <c r="A12613" s="115" t="s">
        <v>32783</v>
      </c>
      <c r="B12613" s="115" t="s">
        <v>32784</v>
      </c>
      <c r="C12613" s="115" t="s">
        <v>31427</v>
      </c>
      <c r="D12613" s="115" t="s">
        <v>1138</v>
      </c>
      <c r="E12613" s="115">
        <v>1400.5733</v>
      </c>
      <c r="F12613" s="674">
        <v>293.83600000000001</v>
      </c>
      <c r="G12613" s="674">
        <v>295.84500000000003</v>
      </c>
      <c r="H12613" s="115">
        <f t="shared" ref="H12613:H12676" si="394">G12613/F12613</f>
        <v>1.0068371472522089</v>
      </c>
      <c r="I12613" s="115">
        <f t="shared" ref="I12613:I12676" si="395">ROUND(H12613*E12613,4)</f>
        <v>1410.1492000000001</v>
      </c>
    </row>
    <row r="12614" spans="1:9" hidden="1">
      <c r="A12614" s="115" t="s">
        <v>32785</v>
      </c>
      <c r="B12614" s="115" t="s">
        <v>32786</v>
      </c>
      <c r="C12614" s="115" t="s">
        <v>31430</v>
      </c>
      <c r="D12614" s="115" t="s">
        <v>2038</v>
      </c>
      <c r="E12614" s="115">
        <v>681.63760000000002</v>
      </c>
      <c r="F12614" s="674">
        <v>293.83600000000001</v>
      </c>
      <c r="G12614" s="674">
        <v>295.84500000000003</v>
      </c>
      <c r="H12614" s="115">
        <f t="shared" si="394"/>
        <v>1.0068371472522089</v>
      </c>
      <c r="I12614" s="115">
        <f t="shared" si="395"/>
        <v>686.29809999999998</v>
      </c>
    </row>
    <row r="12615" spans="1:9" hidden="1">
      <c r="A12615" s="115" t="s">
        <v>32787</v>
      </c>
      <c r="B12615" s="115" t="s">
        <v>32788</v>
      </c>
      <c r="C12615" s="115" t="s">
        <v>31433</v>
      </c>
      <c r="D12615" s="115" t="s">
        <v>2038</v>
      </c>
      <c r="E12615" s="115">
        <v>1682.146</v>
      </c>
      <c r="F12615" s="674">
        <v>293.83600000000001</v>
      </c>
      <c r="G12615" s="674">
        <v>295.84500000000003</v>
      </c>
      <c r="H12615" s="115">
        <f t="shared" si="394"/>
        <v>1.0068371472522089</v>
      </c>
      <c r="I12615" s="115">
        <f t="shared" si="395"/>
        <v>1693.6470999999999</v>
      </c>
    </row>
    <row r="12616" spans="1:9" hidden="1">
      <c r="A12616" s="115" t="s">
        <v>32789</v>
      </c>
      <c r="B12616" s="115" t="s">
        <v>32790</v>
      </c>
      <c r="C12616" s="115" t="s">
        <v>31436</v>
      </c>
      <c r="D12616" s="115" t="s">
        <v>2038</v>
      </c>
      <c r="E12616" s="115">
        <v>891.74059999999997</v>
      </c>
      <c r="F12616" s="674">
        <v>293.83600000000001</v>
      </c>
      <c r="G12616" s="674">
        <v>295.84500000000003</v>
      </c>
      <c r="H12616" s="115">
        <f t="shared" si="394"/>
        <v>1.0068371472522089</v>
      </c>
      <c r="I12616" s="115">
        <f t="shared" si="395"/>
        <v>897.83759999999995</v>
      </c>
    </row>
    <row r="12617" spans="1:9" hidden="1">
      <c r="A12617" s="115" t="s">
        <v>32791</v>
      </c>
      <c r="B12617" s="115" t="s">
        <v>32792</v>
      </c>
      <c r="C12617" s="115" t="s">
        <v>31439</v>
      </c>
      <c r="D12617" s="115" t="s">
        <v>1138</v>
      </c>
      <c r="E12617" s="115">
        <v>1894.5333000000001</v>
      </c>
      <c r="F12617" s="674">
        <v>293.83600000000001</v>
      </c>
      <c r="G12617" s="674">
        <v>295.84500000000003</v>
      </c>
      <c r="H12617" s="115">
        <f t="shared" si="394"/>
        <v>1.0068371472522089</v>
      </c>
      <c r="I12617" s="115">
        <f t="shared" si="395"/>
        <v>1907.4865</v>
      </c>
    </row>
    <row r="12618" spans="1:9" hidden="1">
      <c r="A12618" s="115" t="s">
        <v>32793</v>
      </c>
      <c r="B12618" s="115" t="s">
        <v>32794</v>
      </c>
      <c r="C12618" s="115" t="s">
        <v>31442</v>
      </c>
      <c r="D12618" s="115" t="s">
        <v>1138</v>
      </c>
      <c r="E12618" s="115">
        <v>1353.9009000000001</v>
      </c>
      <c r="F12618" s="674">
        <v>293.83600000000001</v>
      </c>
      <c r="G12618" s="674">
        <v>295.84500000000003</v>
      </c>
      <c r="H12618" s="115">
        <f t="shared" si="394"/>
        <v>1.0068371472522089</v>
      </c>
      <c r="I12618" s="115">
        <f t="shared" si="395"/>
        <v>1363.1577</v>
      </c>
    </row>
    <row r="12619" spans="1:9" hidden="1">
      <c r="A12619" s="115" t="s">
        <v>32795</v>
      </c>
      <c r="B12619" s="115" t="s">
        <v>32796</v>
      </c>
      <c r="C12619" s="115" t="s">
        <v>31445</v>
      </c>
      <c r="D12619" s="115" t="s">
        <v>1138</v>
      </c>
      <c r="E12619" s="115">
        <v>1932.9727</v>
      </c>
      <c r="F12619" s="674">
        <v>293.83600000000001</v>
      </c>
      <c r="G12619" s="674">
        <v>295.84500000000003</v>
      </c>
      <c r="H12619" s="115">
        <f t="shared" si="394"/>
        <v>1.0068371472522089</v>
      </c>
      <c r="I12619" s="115">
        <f t="shared" si="395"/>
        <v>1946.1886999999999</v>
      </c>
    </row>
    <row r="12620" spans="1:9" hidden="1">
      <c r="A12620" s="115" t="s">
        <v>32797</v>
      </c>
      <c r="B12620" s="115" t="s">
        <v>32798</v>
      </c>
      <c r="C12620" s="115" t="s">
        <v>31448</v>
      </c>
      <c r="D12620" s="115" t="s">
        <v>1242</v>
      </c>
      <c r="E12620" s="115">
        <v>584.45650000000001</v>
      </c>
      <c r="F12620" s="674">
        <v>293.83600000000001</v>
      </c>
      <c r="G12620" s="674">
        <v>295.84500000000003</v>
      </c>
      <c r="H12620" s="115">
        <f t="shared" si="394"/>
        <v>1.0068371472522089</v>
      </c>
      <c r="I12620" s="115">
        <f t="shared" si="395"/>
        <v>588.45249999999999</v>
      </c>
    </row>
    <row r="12621" spans="1:9" hidden="1">
      <c r="A12621" s="115" t="s">
        <v>32799</v>
      </c>
      <c r="B12621" s="115" t="s">
        <v>32800</v>
      </c>
      <c r="C12621" s="115" t="s">
        <v>31451</v>
      </c>
      <c r="D12621" s="115" t="s">
        <v>1242</v>
      </c>
      <c r="E12621" s="115">
        <v>537.73760000000004</v>
      </c>
      <c r="F12621" s="674">
        <v>293.83600000000001</v>
      </c>
      <c r="G12621" s="674">
        <v>295.84500000000003</v>
      </c>
      <c r="H12621" s="115">
        <f t="shared" si="394"/>
        <v>1.0068371472522089</v>
      </c>
      <c r="I12621" s="115">
        <f t="shared" si="395"/>
        <v>541.41420000000005</v>
      </c>
    </row>
    <row r="12622" spans="1:9" hidden="1">
      <c r="A12622" s="115" t="s">
        <v>32801</v>
      </c>
      <c r="B12622" s="115" t="s">
        <v>32802</v>
      </c>
      <c r="C12622" s="115" t="s">
        <v>31454</v>
      </c>
      <c r="D12622" s="115" t="s">
        <v>1242</v>
      </c>
      <c r="E12622" s="115">
        <v>998.00070000000005</v>
      </c>
      <c r="F12622" s="674">
        <v>293.83600000000001</v>
      </c>
      <c r="G12622" s="674">
        <v>295.84500000000003</v>
      </c>
      <c r="H12622" s="115">
        <f t="shared" si="394"/>
        <v>1.0068371472522089</v>
      </c>
      <c r="I12622" s="115">
        <f t="shared" si="395"/>
        <v>1004.8242</v>
      </c>
    </row>
    <row r="12623" spans="1:9" hidden="1">
      <c r="A12623" s="115" t="s">
        <v>32803</v>
      </c>
      <c r="B12623" s="115" t="s">
        <v>32804</v>
      </c>
      <c r="C12623" s="115" t="s">
        <v>31457</v>
      </c>
      <c r="D12623" s="115" t="s">
        <v>1242</v>
      </c>
      <c r="E12623" s="115">
        <v>855.9556</v>
      </c>
      <c r="F12623" s="674">
        <v>293.83600000000001</v>
      </c>
      <c r="G12623" s="674">
        <v>295.84500000000003</v>
      </c>
      <c r="H12623" s="115">
        <f t="shared" si="394"/>
        <v>1.0068371472522089</v>
      </c>
      <c r="I12623" s="115">
        <f t="shared" si="395"/>
        <v>861.80790000000002</v>
      </c>
    </row>
    <row r="12624" spans="1:9" hidden="1">
      <c r="A12624" s="115" t="s">
        <v>32805</v>
      </c>
      <c r="B12624" s="115" t="s">
        <v>32806</v>
      </c>
      <c r="C12624" s="115" t="s">
        <v>31460</v>
      </c>
      <c r="D12624" s="115" t="s">
        <v>1138</v>
      </c>
      <c r="E12624" s="115">
        <v>582.83630000000005</v>
      </c>
      <c r="F12624" s="674">
        <v>293.83600000000001</v>
      </c>
      <c r="G12624" s="674">
        <v>295.84500000000003</v>
      </c>
      <c r="H12624" s="115">
        <f t="shared" si="394"/>
        <v>1.0068371472522089</v>
      </c>
      <c r="I12624" s="115">
        <f t="shared" si="395"/>
        <v>586.82119999999998</v>
      </c>
    </row>
    <row r="12625" spans="1:9" hidden="1">
      <c r="A12625" s="115" t="s">
        <v>32807</v>
      </c>
      <c r="B12625" s="115" t="s">
        <v>32808</v>
      </c>
      <c r="C12625" s="115" t="s">
        <v>31463</v>
      </c>
      <c r="D12625" s="115" t="s">
        <v>1138</v>
      </c>
      <c r="E12625" s="115">
        <v>1016.9164</v>
      </c>
      <c r="F12625" s="674">
        <v>293.83600000000001</v>
      </c>
      <c r="G12625" s="674">
        <v>295.84500000000003</v>
      </c>
      <c r="H12625" s="115">
        <f t="shared" si="394"/>
        <v>1.0068371472522089</v>
      </c>
      <c r="I12625" s="115">
        <f t="shared" si="395"/>
        <v>1023.8692</v>
      </c>
    </row>
    <row r="12626" spans="1:9" hidden="1">
      <c r="A12626" s="115" t="s">
        <v>32809</v>
      </c>
      <c r="B12626" s="115" t="s">
        <v>32810</v>
      </c>
      <c r="C12626" s="115" t="s">
        <v>31466</v>
      </c>
      <c r="D12626" s="115" t="s">
        <v>1138</v>
      </c>
      <c r="E12626" s="115">
        <v>3536.5684999999999</v>
      </c>
      <c r="F12626" s="674">
        <v>293.83600000000001</v>
      </c>
      <c r="G12626" s="674">
        <v>295.84500000000003</v>
      </c>
      <c r="H12626" s="115">
        <f t="shared" si="394"/>
        <v>1.0068371472522089</v>
      </c>
      <c r="I12626" s="115">
        <f t="shared" si="395"/>
        <v>3560.7485000000001</v>
      </c>
    </row>
    <row r="12627" spans="1:9" hidden="1">
      <c r="A12627" s="115" t="s">
        <v>32811</v>
      </c>
      <c r="B12627" s="115" t="s">
        <v>32812</v>
      </c>
      <c r="C12627" s="115" t="s">
        <v>31469</v>
      </c>
      <c r="D12627" s="115" t="s">
        <v>1138</v>
      </c>
      <c r="E12627" s="115">
        <v>2288.9110000000001</v>
      </c>
      <c r="F12627" s="674">
        <v>293.83600000000001</v>
      </c>
      <c r="G12627" s="674">
        <v>295.84500000000003</v>
      </c>
      <c r="H12627" s="115">
        <f t="shared" si="394"/>
        <v>1.0068371472522089</v>
      </c>
      <c r="I12627" s="115">
        <f t="shared" si="395"/>
        <v>2304.5605999999998</v>
      </c>
    </row>
    <row r="12628" spans="1:9" hidden="1">
      <c r="A12628" s="115" t="s">
        <v>32813</v>
      </c>
      <c r="B12628" s="115" t="s">
        <v>32814</v>
      </c>
      <c r="C12628" s="115" t="s">
        <v>31472</v>
      </c>
      <c r="D12628" s="115" t="s">
        <v>1138</v>
      </c>
      <c r="E12628" s="115">
        <v>1679.5554999999999</v>
      </c>
      <c r="F12628" s="674">
        <v>293.83600000000001</v>
      </c>
      <c r="G12628" s="674">
        <v>295.84500000000003</v>
      </c>
      <c r="H12628" s="115">
        <f t="shared" si="394"/>
        <v>1.0068371472522089</v>
      </c>
      <c r="I12628" s="115">
        <f t="shared" si="395"/>
        <v>1691.0389</v>
      </c>
    </row>
    <row r="12629" spans="1:9" hidden="1">
      <c r="A12629" s="115" t="s">
        <v>32815</v>
      </c>
      <c r="B12629" s="115" t="s">
        <v>32816</v>
      </c>
      <c r="C12629" s="115" t="s">
        <v>31475</v>
      </c>
      <c r="D12629" s="115" t="s">
        <v>1138</v>
      </c>
      <c r="E12629" s="115">
        <v>2609.3416999999999</v>
      </c>
      <c r="F12629" s="674">
        <v>293.83600000000001</v>
      </c>
      <c r="G12629" s="674">
        <v>295.84500000000003</v>
      </c>
      <c r="H12629" s="115">
        <f t="shared" si="394"/>
        <v>1.0068371472522089</v>
      </c>
      <c r="I12629" s="115">
        <f t="shared" si="395"/>
        <v>2627.1822000000002</v>
      </c>
    </row>
    <row r="12630" spans="1:9" hidden="1">
      <c r="A12630" s="115" t="s">
        <v>32817</v>
      </c>
      <c r="B12630" s="115" t="s">
        <v>32818</v>
      </c>
      <c r="C12630" s="115" t="s">
        <v>31478</v>
      </c>
      <c r="D12630" s="115" t="s">
        <v>1242</v>
      </c>
      <c r="E12630" s="115">
        <v>526.94680000000005</v>
      </c>
      <c r="F12630" s="674">
        <v>293.83600000000001</v>
      </c>
      <c r="G12630" s="674">
        <v>295.84500000000003</v>
      </c>
      <c r="H12630" s="115">
        <f t="shared" si="394"/>
        <v>1.0068371472522089</v>
      </c>
      <c r="I12630" s="115">
        <f t="shared" si="395"/>
        <v>530.54960000000005</v>
      </c>
    </row>
    <row r="12631" spans="1:9" hidden="1">
      <c r="A12631" s="115" t="s">
        <v>32819</v>
      </c>
      <c r="B12631" s="115" t="s">
        <v>32820</v>
      </c>
      <c r="C12631" s="115" t="s">
        <v>31481</v>
      </c>
      <c r="D12631" s="115" t="s">
        <v>2038</v>
      </c>
      <c r="E12631" s="115">
        <v>426.26929999999999</v>
      </c>
      <c r="F12631" s="674">
        <v>293.83600000000001</v>
      </c>
      <c r="G12631" s="674">
        <v>295.84500000000003</v>
      </c>
      <c r="H12631" s="115">
        <f t="shared" si="394"/>
        <v>1.0068371472522089</v>
      </c>
      <c r="I12631" s="115">
        <f t="shared" si="395"/>
        <v>429.18380000000002</v>
      </c>
    </row>
    <row r="12632" spans="1:9" hidden="1">
      <c r="A12632" s="115" t="s">
        <v>32821</v>
      </c>
      <c r="B12632" s="115" t="s">
        <v>32822</v>
      </c>
      <c r="C12632" s="115" t="s">
        <v>31484</v>
      </c>
      <c r="D12632" s="115" t="s">
        <v>2038</v>
      </c>
      <c r="E12632" s="115">
        <v>139.38589999999999</v>
      </c>
      <c r="F12632" s="674">
        <v>293.83600000000001</v>
      </c>
      <c r="G12632" s="674">
        <v>295.84500000000003</v>
      </c>
      <c r="H12632" s="115">
        <f t="shared" si="394"/>
        <v>1.0068371472522089</v>
      </c>
      <c r="I12632" s="115">
        <f t="shared" si="395"/>
        <v>140.3389</v>
      </c>
    </row>
    <row r="12633" spans="1:9" hidden="1">
      <c r="A12633" s="115" t="s">
        <v>32823</v>
      </c>
      <c r="B12633" s="115" t="s">
        <v>32824</v>
      </c>
      <c r="C12633" s="115" t="s">
        <v>31487</v>
      </c>
      <c r="D12633" s="115" t="s">
        <v>1242</v>
      </c>
      <c r="E12633" s="115">
        <v>887.86149999999998</v>
      </c>
      <c r="F12633" s="674">
        <v>293.83600000000001</v>
      </c>
      <c r="G12633" s="674">
        <v>295.84500000000003</v>
      </c>
      <c r="H12633" s="115">
        <f t="shared" si="394"/>
        <v>1.0068371472522089</v>
      </c>
      <c r="I12633" s="115">
        <f t="shared" si="395"/>
        <v>893.93190000000004</v>
      </c>
    </row>
    <row r="12634" spans="1:9" hidden="1">
      <c r="A12634" s="115" t="s">
        <v>32825</v>
      </c>
      <c r="B12634" s="115" t="s">
        <v>32826</v>
      </c>
      <c r="C12634" s="115" t="s">
        <v>31490</v>
      </c>
      <c r="D12634" s="115" t="s">
        <v>1242</v>
      </c>
      <c r="E12634" s="115">
        <v>393.05360000000002</v>
      </c>
      <c r="F12634" s="674">
        <v>293.83600000000001</v>
      </c>
      <c r="G12634" s="674">
        <v>295.84500000000003</v>
      </c>
      <c r="H12634" s="115">
        <f t="shared" si="394"/>
        <v>1.0068371472522089</v>
      </c>
      <c r="I12634" s="115">
        <f t="shared" si="395"/>
        <v>395.74099999999999</v>
      </c>
    </row>
    <row r="12635" spans="1:9" hidden="1">
      <c r="A12635" s="115" t="s">
        <v>32827</v>
      </c>
      <c r="B12635" s="115" t="s">
        <v>32828</v>
      </c>
      <c r="C12635" s="115" t="s">
        <v>31493</v>
      </c>
      <c r="D12635" s="115" t="s">
        <v>1242</v>
      </c>
      <c r="E12635" s="115">
        <v>487.50540000000001</v>
      </c>
      <c r="F12635" s="674">
        <v>293.83600000000001</v>
      </c>
      <c r="G12635" s="674">
        <v>295.84500000000003</v>
      </c>
      <c r="H12635" s="115">
        <f t="shared" si="394"/>
        <v>1.0068371472522089</v>
      </c>
      <c r="I12635" s="115">
        <f t="shared" si="395"/>
        <v>490.83850000000001</v>
      </c>
    </row>
    <row r="12636" spans="1:9" hidden="1">
      <c r="A12636" s="115" t="s">
        <v>32829</v>
      </c>
      <c r="B12636" s="115" t="s">
        <v>32830</v>
      </c>
      <c r="C12636" s="115" t="s">
        <v>31496</v>
      </c>
      <c r="D12636" s="115" t="s">
        <v>1138</v>
      </c>
      <c r="E12636" s="115">
        <v>537.97149999999999</v>
      </c>
      <c r="F12636" s="674">
        <v>293.83600000000001</v>
      </c>
      <c r="G12636" s="674">
        <v>295.84500000000003</v>
      </c>
      <c r="H12636" s="115">
        <f t="shared" si="394"/>
        <v>1.0068371472522089</v>
      </c>
      <c r="I12636" s="115">
        <f t="shared" si="395"/>
        <v>541.64970000000005</v>
      </c>
    </row>
    <row r="12637" spans="1:9" hidden="1">
      <c r="A12637" s="115" t="s">
        <v>32831</v>
      </c>
      <c r="B12637" s="115" t="s">
        <v>32832</v>
      </c>
      <c r="C12637" s="115" t="s">
        <v>31499</v>
      </c>
      <c r="D12637" s="115" t="s">
        <v>1242</v>
      </c>
      <c r="E12637" s="115">
        <v>375.0385</v>
      </c>
      <c r="F12637" s="674">
        <v>293.83600000000001</v>
      </c>
      <c r="G12637" s="674">
        <v>295.84500000000003</v>
      </c>
      <c r="H12637" s="115">
        <f t="shared" si="394"/>
        <v>1.0068371472522089</v>
      </c>
      <c r="I12637" s="115">
        <f t="shared" si="395"/>
        <v>377.60270000000003</v>
      </c>
    </row>
    <row r="12638" spans="1:9" hidden="1">
      <c r="A12638" s="115" t="s">
        <v>32833</v>
      </c>
      <c r="B12638" s="115" t="s">
        <v>32834</v>
      </c>
      <c r="C12638" s="115" t="s">
        <v>31502</v>
      </c>
      <c r="D12638" s="115" t="s">
        <v>1242</v>
      </c>
      <c r="E12638" s="115">
        <v>379.6336</v>
      </c>
      <c r="F12638" s="674">
        <v>293.83600000000001</v>
      </c>
      <c r="G12638" s="674">
        <v>295.84500000000003</v>
      </c>
      <c r="H12638" s="115">
        <f t="shared" si="394"/>
        <v>1.0068371472522089</v>
      </c>
      <c r="I12638" s="115">
        <f t="shared" si="395"/>
        <v>382.22919999999999</v>
      </c>
    </row>
    <row r="12639" spans="1:9" hidden="1">
      <c r="A12639" s="115" t="s">
        <v>32835</v>
      </c>
      <c r="B12639" s="115" t="s">
        <v>32836</v>
      </c>
      <c r="C12639" s="115" t="s">
        <v>31505</v>
      </c>
      <c r="D12639" s="115" t="s">
        <v>1138</v>
      </c>
      <c r="E12639" s="115">
        <v>1478.7330999999999</v>
      </c>
      <c r="F12639" s="674">
        <v>293.83600000000001</v>
      </c>
      <c r="G12639" s="674">
        <v>295.84500000000003</v>
      </c>
      <c r="H12639" s="115">
        <f t="shared" si="394"/>
        <v>1.0068371472522089</v>
      </c>
      <c r="I12639" s="115">
        <f t="shared" si="395"/>
        <v>1488.8434</v>
      </c>
    </row>
    <row r="12640" spans="1:9" hidden="1">
      <c r="A12640" s="115" t="s">
        <v>32837</v>
      </c>
      <c r="B12640" s="115" t="s">
        <v>32838</v>
      </c>
      <c r="C12640" s="115" t="s">
        <v>31508</v>
      </c>
      <c r="D12640" s="115" t="s">
        <v>1138</v>
      </c>
      <c r="E12640" s="115">
        <v>1328.2568000000001</v>
      </c>
      <c r="F12640" s="674">
        <v>293.83600000000001</v>
      </c>
      <c r="G12640" s="674">
        <v>295.84500000000003</v>
      </c>
      <c r="H12640" s="115">
        <f t="shared" si="394"/>
        <v>1.0068371472522089</v>
      </c>
      <c r="I12640" s="115">
        <f t="shared" si="395"/>
        <v>1337.3382999999999</v>
      </c>
    </row>
    <row r="12641" spans="1:9" hidden="1">
      <c r="A12641" s="115" t="s">
        <v>32839</v>
      </c>
      <c r="B12641" s="115" t="s">
        <v>32840</v>
      </c>
      <c r="C12641" s="115" t="s">
        <v>31511</v>
      </c>
      <c r="D12641" s="115" t="s">
        <v>2038</v>
      </c>
      <c r="E12641" s="115">
        <v>631.87729999999999</v>
      </c>
      <c r="F12641" s="674">
        <v>293.83600000000001</v>
      </c>
      <c r="G12641" s="674">
        <v>295.84500000000003</v>
      </c>
      <c r="H12641" s="115">
        <f t="shared" si="394"/>
        <v>1.0068371472522089</v>
      </c>
      <c r="I12641" s="115">
        <f t="shared" si="395"/>
        <v>636.19749999999999</v>
      </c>
    </row>
    <row r="12642" spans="1:9" hidden="1">
      <c r="A12642" s="115" t="s">
        <v>32841</v>
      </c>
      <c r="B12642" s="115" t="s">
        <v>32842</v>
      </c>
      <c r="C12642" s="115" t="s">
        <v>31514</v>
      </c>
      <c r="D12642" s="115" t="s">
        <v>1242</v>
      </c>
      <c r="E12642" s="115">
        <v>96.467200000000005</v>
      </c>
      <c r="F12642" s="674">
        <v>293.83600000000001</v>
      </c>
      <c r="G12642" s="674">
        <v>295.84500000000003</v>
      </c>
      <c r="H12642" s="115">
        <f t="shared" si="394"/>
        <v>1.0068371472522089</v>
      </c>
      <c r="I12642" s="115">
        <f t="shared" si="395"/>
        <v>97.126800000000003</v>
      </c>
    </row>
    <row r="12643" spans="1:9" hidden="1">
      <c r="A12643" s="115" t="s">
        <v>32843</v>
      </c>
      <c r="B12643" s="115" t="s">
        <v>32844</v>
      </c>
      <c r="C12643" s="115" t="s">
        <v>31517</v>
      </c>
      <c r="D12643" s="115" t="s">
        <v>1242</v>
      </c>
      <c r="E12643" s="115">
        <v>45.453800000000001</v>
      </c>
      <c r="F12643" s="674">
        <v>293.83600000000001</v>
      </c>
      <c r="G12643" s="674">
        <v>295.84500000000003</v>
      </c>
      <c r="H12643" s="115">
        <f t="shared" si="394"/>
        <v>1.0068371472522089</v>
      </c>
      <c r="I12643" s="115">
        <f t="shared" si="395"/>
        <v>45.764600000000002</v>
      </c>
    </row>
    <row r="12644" spans="1:9" hidden="1">
      <c r="A12644" s="115" t="s">
        <v>32845</v>
      </c>
      <c r="B12644" s="115" t="s">
        <v>32846</v>
      </c>
      <c r="C12644" s="115" t="s">
        <v>31520</v>
      </c>
      <c r="D12644" s="115" t="s">
        <v>1242</v>
      </c>
      <c r="E12644" s="115">
        <v>30.334800000000001</v>
      </c>
      <c r="F12644" s="674">
        <v>293.83600000000001</v>
      </c>
      <c r="G12644" s="674">
        <v>295.84500000000003</v>
      </c>
      <c r="H12644" s="115">
        <f t="shared" si="394"/>
        <v>1.0068371472522089</v>
      </c>
      <c r="I12644" s="115">
        <f t="shared" si="395"/>
        <v>30.542200000000001</v>
      </c>
    </row>
    <row r="12645" spans="1:9" hidden="1">
      <c r="A12645" s="115" t="s">
        <v>32847</v>
      </c>
      <c r="B12645" s="115" t="s">
        <v>32848</v>
      </c>
      <c r="C12645" s="115" t="s">
        <v>31523</v>
      </c>
      <c r="D12645" s="115" t="s">
        <v>1242</v>
      </c>
      <c r="E12645" s="115">
        <v>24.345199999999998</v>
      </c>
      <c r="F12645" s="674">
        <v>293.83600000000001</v>
      </c>
      <c r="G12645" s="674">
        <v>295.84500000000003</v>
      </c>
      <c r="H12645" s="115">
        <f t="shared" si="394"/>
        <v>1.0068371472522089</v>
      </c>
      <c r="I12645" s="115">
        <f t="shared" si="395"/>
        <v>24.511700000000001</v>
      </c>
    </row>
    <row r="12646" spans="1:9" hidden="1">
      <c r="A12646" s="115" t="s">
        <v>32849</v>
      </c>
      <c r="B12646" s="115" t="s">
        <v>32850</v>
      </c>
      <c r="C12646" s="115" t="s">
        <v>31526</v>
      </c>
      <c r="D12646" s="115" t="s">
        <v>1242</v>
      </c>
      <c r="E12646" s="115">
        <v>67.548699999999997</v>
      </c>
      <c r="F12646" s="674">
        <v>293.83600000000001</v>
      </c>
      <c r="G12646" s="674">
        <v>295.84500000000003</v>
      </c>
      <c r="H12646" s="115">
        <f t="shared" si="394"/>
        <v>1.0068371472522089</v>
      </c>
      <c r="I12646" s="115">
        <f t="shared" si="395"/>
        <v>68.010499999999993</v>
      </c>
    </row>
    <row r="12647" spans="1:9" hidden="1">
      <c r="A12647" s="115" t="s">
        <v>32851</v>
      </c>
      <c r="B12647" s="115" t="s">
        <v>32852</v>
      </c>
      <c r="C12647" s="115" t="s">
        <v>31529</v>
      </c>
      <c r="D12647" s="115" t="s">
        <v>1138</v>
      </c>
      <c r="E12647" s="115">
        <v>704.74189999999999</v>
      </c>
      <c r="F12647" s="674">
        <v>293.83600000000001</v>
      </c>
      <c r="G12647" s="674">
        <v>295.84500000000003</v>
      </c>
      <c r="H12647" s="115">
        <f t="shared" si="394"/>
        <v>1.0068371472522089</v>
      </c>
      <c r="I12647" s="115">
        <f t="shared" si="395"/>
        <v>709.56029999999998</v>
      </c>
    </row>
    <row r="12648" spans="1:9" hidden="1">
      <c r="A12648" s="115" t="s">
        <v>32853</v>
      </c>
      <c r="B12648" s="115" t="s">
        <v>32854</v>
      </c>
      <c r="C12648" s="115" t="s">
        <v>31532</v>
      </c>
      <c r="D12648" s="115" t="s">
        <v>1242</v>
      </c>
      <c r="E12648" s="115">
        <v>71.517499999999998</v>
      </c>
      <c r="F12648" s="674">
        <v>293.83600000000001</v>
      </c>
      <c r="G12648" s="674">
        <v>295.84500000000003</v>
      </c>
      <c r="H12648" s="115">
        <f t="shared" si="394"/>
        <v>1.0068371472522089</v>
      </c>
      <c r="I12648" s="115">
        <f t="shared" si="395"/>
        <v>72.006500000000003</v>
      </c>
    </row>
    <row r="12649" spans="1:9" hidden="1">
      <c r="A12649" s="115" t="s">
        <v>32855</v>
      </c>
      <c r="B12649" s="115" t="s">
        <v>32856</v>
      </c>
      <c r="C12649" s="115" t="s">
        <v>31535</v>
      </c>
      <c r="D12649" s="115" t="s">
        <v>1242</v>
      </c>
      <c r="E12649" s="115">
        <v>63.335999999999999</v>
      </c>
      <c r="F12649" s="674">
        <v>293.83600000000001</v>
      </c>
      <c r="G12649" s="674">
        <v>295.84500000000003</v>
      </c>
      <c r="H12649" s="115">
        <f t="shared" si="394"/>
        <v>1.0068371472522089</v>
      </c>
      <c r="I12649" s="115">
        <f t="shared" si="395"/>
        <v>63.768999999999998</v>
      </c>
    </row>
    <row r="12650" spans="1:9" hidden="1">
      <c r="A12650" s="115" t="s">
        <v>32857</v>
      </c>
      <c r="B12650" s="115" t="s">
        <v>32858</v>
      </c>
      <c r="C12650" s="115" t="s">
        <v>31538</v>
      </c>
      <c r="D12650" s="115" t="s">
        <v>1242</v>
      </c>
      <c r="E12650" s="115">
        <v>55.154499999999999</v>
      </c>
      <c r="F12650" s="674">
        <v>293.83600000000001</v>
      </c>
      <c r="G12650" s="674">
        <v>295.84500000000003</v>
      </c>
      <c r="H12650" s="115">
        <f t="shared" si="394"/>
        <v>1.0068371472522089</v>
      </c>
      <c r="I12650" s="115">
        <f t="shared" si="395"/>
        <v>55.531599999999997</v>
      </c>
    </row>
    <row r="12651" spans="1:9" hidden="1">
      <c r="A12651" s="115" t="s">
        <v>32859</v>
      </c>
      <c r="B12651" s="115" t="s">
        <v>32860</v>
      </c>
      <c r="C12651" s="115" t="s">
        <v>31541</v>
      </c>
      <c r="D12651" s="115" t="s">
        <v>1138</v>
      </c>
      <c r="E12651" s="115">
        <v>204.48240000000001</v>
      </c>
      <c r="F12651" s="674">
        <v>293.83600000000001</v>
      </c>
      <c r="G12651" s="674">
        <v>295.84500000000003</v>
      </c>
      <c r="H12651" s="115">
        <f t="shared" si="394"/>
        <v>1.0068371472522089</v>
      </c>
      <c r="I12651" s="115">
        <f t="shared" si="395"/>
        <v>205.88050000000001</v>
      </c>
    </row>
    <row r="12652" spans="1:9" hidden="1">
      <c r="A12652" s="115" t="s">
        <v>32861</v>
      </c>
      <c r="B12652" s="115" t="s">
        <v>32862</v>
      </c>
      <c r="C12652" s="115" t="s">
        <v>31544</v>
      </c>
      <c r="D12652" s="115" t="s">
        <v>1242</v>
      </c>
      <c r="E12652" s="115">
        <v>44.6935</v>
      </c>
      <c r="F12652" s="674">
        <v>293.83600000000001</v>
      </c>
      <c r="G12652" s="674">
        <v>295.84500000000003</v>
      </c>
      <c r="H12652" s="115">
        <f t="shared" si="394"/>
        <v>1.0068371472522089</v>
      </c>
      <c r="I12652" s="115">
        <f t="shared" si="395"/>
        <v>44.999099999999999</v>
      </c>
    </row>
    <row r="12653" spans="1:9" hidden="1">
      <c r="A12653" s="115" t="s">
        <v>32863</v>
      </c>
      <c r="B12653" s="115" t="s">
        <v>32864</v>
      </c>
      <c r="C12653" s="115" t="s">
        <v>31547</v>
      </c>
      <c r="D12653" s="115" t="s">
        <v>1138</v>
      </c>
      <c r="E12653" s="115">
        <v>662.39120000000003</v>
      </c>
      <c r="F12653" s="674">
        <v>293.83600000000001</v>
      </c>
      <c r="G12653" s="674">
        <v>295.84500000000003</v>
      </c>
      <c r="H12653" s="115">
        <f t="shared" si="394"/>
        <v>1.0068371472522089</v>
      </c>
      <c r="I12653" s="115">
        <f t="shared" si="395"/>
        <v>666.92010000000005</v>
      </c>
    </row>
    <row r="12654" spans="1:9" hidden="1">
      <c r="A12654" s="115" t="s">
        <v>32865</v>
      </c>
      <c r="B12654" s="115" t="s">
        <v>32866</v>
      </c>
      <c r="C12654" s="115" t="s">
        <v>31550</v>
      </c>
      <c r="D12654" s="115" t="s">
        <v>1138</v>
      </c>
      <c r="E12654" s="115">
        <v>1494.9005999999999</v>
      </c>
      <c r="F12654" s="674">
        <v>293.83600000000001</v>
      </c>
      <c r="G12654" s="674">
        <v>295.84500000000003</v>
      </c>
      <c r="H12654" s="115">
        <f t="shared" si="394"/>
        <v>1.0068371472522089</v>
      </c>
      <c r="I12654" s="115">
        <f t="shared" si="395"/>
        <v>1505.1215</v>
      </c>
    </row>
    <row r="12655" spans="1:9" hidden="1">
      <c r="A12655" s="115" t="s">
        <v>32867</v>
      </c>
      <c r="B12655" s="115" t="s">
        <v>32868</v>
      </c>
      <c r="C12655" s="115" t="s">
        <v>31553</v>
      </c>
      <c r="D12655" s="115" t="s">
        <v>1138</v>
      </c>
      <c r="E12655" s="115">
        <v>615.24239999999998</v>
      </c>
      <c r="F12655" s="674">
        <v>293.83600000000001</v>
      </c>
      <c r="G12655" s="674">
        <v>295.84500000000003</v>
      </c>
      <c r="H12655" s="115">
        <f t="shared" si="394"/>
        <v>1.0068371472522089</v>
      </c>
      <c r="I12655" s="115">
        <f t="shared" si="395"/>
        <v>619.44889999999998</v>
      </c>
    </row>
    <row r="12656" spans="1:9" hidden="1">
      <c r="A12656" s="115" t="s">
        <v>32869</v>
      </c>
      <c r="B12656" s="115" t="s">
        <v>32870</v>
      </c>
      <c r="C12656" s="115" t="s">
        <v>31556</v>
      </c>
      <c r="D12656" s="115" t="s">
        <v>1138</v>
      </c>
      <c r="E12656" s="115">
        <v>338.12110000000001</v>
      </c>
      <c r="F12656" s="674">
        <v>293.83600000000001</v>
      </c>
      <c r="G12656" s="674">
        <v>295.84500000000003</v>
      </c>
      <c r="H12656" s="115">
        <f t="shared" si="394"/>
        <v>1.0068371472522089</v>
      </c>
      <c r="I12656" s="115">
        <f t="shared" si="395"/>
        <v>340.43290000000002</v>
      </c>
    </row>
    <row r="12657" spans="1:9" hidden="1">
      <c r="A12657" s="115" t="s">
        <v>32871</v>
      </c>
      <c r="B12657" s="115" t="s">
        <v>32872</v>
      </c>
      <c r="C12657" s="115" t="s">
        <v>31559</v>
      </c>
      <c r="D12657" s="115" t="s">
        <v>1138</v>
      </c>
      <c r="E12657" s="115">
        <v>74.601299999999995</v>
      </c>
      <c r="F12657" s="674">
        <v>293.83600000000001</v>
      </c>
      <c r="G12657" s="674">
        <v>295.84500000000003</v>
      </c>
      <c r="H12657" s="115">
        <f t="shared" si="394"/>
        <v>1.0068371472522089</v>
      </c>
      <c r="I12657" s="115">
        <f t="shared" si="395"/>
        <v>75.111400000000003</v>
      </c>
    </row>
    <row r="12658" spans="1:9" hidden="1">
      <c r="A12658" s="115" t="s">
        <v>32873</v>
      </c>
      <c r="B12658" s="115" t="s">
        <v>32874</v>
      </c>
      <c r="C12658" s="115" t="s">
        <v>31562</v>
      </c>
      <c r="D12658" s="115" t="s">
        <v>1138</v>
      </c>
      <c r="E12658" s="115">
        <v>13.1624</v>
      </c>
      <c r="F12658" s="674">
        <v>293.83600000000001</v>
      </c>
      <c r="G12658" s="674">
        <v>295.84500000000003</v>
      </c>
      <c r="H12658" s="115">
        <f t="shared" si="394"/>
        <v>1.0068371472522089</v>
      </c>
      <c r="I12658" s="115">
        <f t="shared" si="395"/>
        <v>13.2524</v>
      </c>
    </row>
    <row r="12659" spans="1:9" hidden="1">
      <c r="A12659" s="115" t="s">
        <v>32875</v>
      </c>
      <c r="B12659" s="115" t="s">
        <v>32876</v>
      </c>
      <c r="C12659" s="115" t="s">
        <v>31565</v>
      </c>
      <c r="D12659" s="115" t="s">
        <v>1138</v>
      </c>
      <c r="E12659" s="115">
        <v>656.83230000000003</v>
      </c>
      <c r="F12659" s="674">
        <v>293.83600000000001</v>
      </c>
      <c r="G12659" s="674">
        <v>295.84500000000003</v>
      </c>
      <c r="H12659" s="115">
        <f t="shared" si="394"/>
        <v>1.0068371472522089</v>
      </c>
      <c r="I12659" s="115">
        <f t="shared" si="395"/>
        <v>661.32320000000004</v>
      </c>
    </row>
    <row r="12660" spans="1:9" hidden="1">
      <c r="A12660" s="115" t="s">
        <v>32877</v>
      </c>
      <c r="B12660" s="115" t="s">
        <v>32878</v>
      </c>
      <c r="C12660" s="115" t="s">
        <v>31568</v>
      </c>
      <c r="D12660" s="115" t="s">
        <v>1138</v>
      </c>
      <c r="E12660" s="115">
        <v>735.84249999999997</v>
      </c>
      <c r="F12660" s="674">
        <v>293.83600000000001</v>
      </c>
      <c r="G12660" s="674">
        <v>295.84500000000003</v>
      </c>
      <c r="H12660" s="115">
        <f t="shared" si="394"/>
        <v>1.0068371472522089</v>
      </c>
      <c r="I12660" s="115">
        <f t="shared" si="395"/>
        <v>740.87360000000001</v>
      </c>
    </row>
    <row r="12661" spans="1:9" hidden="1">
      <c r="A12661" s="115" t="s">
        <v>32879</v>
      </c>
      <c r="B12661" s="115" t="s">
        <v>32880</v>
      </c>
      <c r="C12661" s="115" t="s">
        <v>31571</v>
      </c>
      <c r="D12661" s="115" t="s">
        <v>1138</v>
      </c>
      <c r="E12661" s="115">
        <v>1086.4929999999999</v>
      </c>
      <c r="F12661" s="674">
        <v>293.83600000000001</v>
      </c>
      <c r="G12661" s="674">
        <v>295.84500000000003</v>
      </c>
      <c r="H12661" s="115">
        <f t="shared" si="394"/>
        <v>1.0068371472522089</v>
      </c>
      <c r="I12661" s="115">
        <f t="shared" si="395"/>
        <v>1093.9214999999999</v>
      </c>
    </row>
    <row r="12662" spans="1:9" hidden="1">
      <c r="A12662" s="115" t="s">
        <v>32881</v>
      </c>
      <c r="B12662" s="115" t="s">
        <v>32882</v>
      </c>
      <c r="C12662" s="115" t="s">
        <v>31574</v>
      </c>
      <c r="D12662" s="115" t="s">
        <v>1138</v>
      </c>
      <c r="E12662" s="115">
        <v>527.73479999999995</v>
      </c>
      <c r="F12662" s="674">
        <v>293.83600000000001</v>
      </c>
      <c r="G12662" s="674">
        <v>295.84500000000003</v>
      </c>
      <c r="H12662" s="115">
        <f t="shared" si="394"/>
        <v>1.0068371472522089</v>
      </c>
      <c r="I12662" s="115">
        <f t="shared" si="395"/>
        <v>531.34299999999996</v>
      </c>
    </row>
    <row r="12663" spans="1:9" hidden="1">
      <c r="A12663" s="115" t="s">
        <v>32883</v>
      </c>
      <c r="B12663" s="115" t="s">
        <v>32884</v>
      </c>
      <c r="C12663" s="115" t="s">
        <v>31577</v>
      </c>
      <c r="D12663" s="115" t="s">
        <v>1138</v>
      </c>
      <c r="E12663" s="115">
        <v>531.62480000000005</v>
      </c>
      <c r="F12663" s="674">
        <v>293.83600000000001</v>
      </c>
      <c r="G12663" s="674">
        <v>295.84500000000003</v>
      </c>
      <c r="H12663" s="115">
        <f t="shared" si="394"/>
        <v>1.0068371472522089</v>
      </c>
      <c r="I12663" s="115">
        <f t="shared" si="395"/>
        <v>535.25959999999998</v>
      </c>
    </row>
    <row r="12664" spans="1:9" hidden="1">
      <c r="A12664" s="115" t="s">
        <v>32885</v>
      </c>
      <c r="B12664" s="115" t="s">
        <v>32886</v>
      </c>
      <c r="C12664" s="115" t="s">
        <v>31580</v>
      </c>
      <c r="D12664" s="115" t="s">
        <v>1138</v>
      </c>
      <c r="E12664" s="115">
        <v>577.77480000000003</v>
      </c>
      <c r="F12664" s="674">
        <v>293.83600000000001</v>
      </c>
      <c r="G12664" s="674">
        <v>295.84500000000003</v>
      </c>
      <c r="H12664" s="115">
        <f t="shared" si="394"/>
        <v>1.0068371472522089</v>
      </c>
      <c r="I12664" s="115">
        <f t="shared" si="395"/>
        <v>581.7251</v>
      </c>
    </row>
    <row r="12665" spans="1:9" hidden="1">
      <c r="A12665" s="115" t="s">
        <v>32887</v>
      </c>
      <c r="B12665" s="115" t="s">
        <v>32888</v>
      </c>
      <c r="C12665" s="115" t="s">
        <v>31583</v>
      </c>
      <c r="D12665" s="115" t="s">
        <v>1138</v>
      </c>
      <c r="E12665" s="115">
        <v>636.70479999999998</v>
      </c>
      <c r="F12665" s="674">
        <v>293.83600000000001</v>
      </c>
      <c r="G12665" s="674">
        <v>295.84500000000003</v>
      </c>
      <c r="H12665" s="115">
        <f t="shared" si="394"/>
        <v>1.0068371472522089</v>
      </c>
      <c r="I12665" s="115">
        <f t="shared" si="395"/>
        <v>641.05799999999999</v>
      </c>
    </row>
    <row r="12666" spans="1:9" hidden="1">
      <c r="A12666" s="115" t="s">
        <v>32889</v>
      </c>
      <c r="B12666" s="115" t="s">
        <v>32890</v>
      </c>
      <c r="C12666" s="115" t="s">
        <v>31586</v>
      </c>
      <c r="D12666" s="115" t="s">
        <v>1138</v>
      </c>
      <c r="E12666" s="115">
        <v>628.73299999999995</v>
      </c>
      <c r="F12666" s="674">
        <v>293.83600000000001</v>
      </c>
      <c r="G12666" s="674">
        <v>295.84500000000003</v>
      </c>
      <c r="H12666" s="115">
        <f t="shared" si="394"/>
        <v>1.0068371472522089</v>
      </c>
      <c r="I12666" s="115">
        <f t="shared" si="395"/>
        <v>633.0317</v>
      </c>
    </row>
    <row r="12667" spans="1:9" hidden="1">
      <c r="A12667" s="115" t="s">
        <v>32891</v>
      </c>
      <c r="B12667" s="115" t="s">
        <v>32892</v>
      </c>
      <c r="C12667" s="115" t="s">
        <v>31589</v>
      </c>
      <c r="D12667" s="115" t="s">
        <v>1138</v>
      </c>
      <c r="E12667" s="115">
        <v>1303.5329999999999</v>
      </c>
      <c r="F12667" s="674">
        <v>293.83600000000001</v>
      </c>
      <c r="G12667" s="674">
        <v>295.84500000000003</v>
      </c>
      <c r="H12667" s="115">
        <f t="shared" si="394"/>
        <v>1.0068371472522089</v>
      </c>
      <c r="I12667" s="115">
        <f t="shared" si="395"/>
        <v>1312.4454000000001</v>
      </c>
    </row>
    <row r="12668" spans="1:9" hidden="1">
      <c r="A12668" s="115" t="s">
        <v>32893</v>
      </c>
      <c r="B12668" s="115" t="s">
        <v>32894</v>
      </c>
      <c r="C12668" s="115" t="s">
        <v>31592</v>
      </c>
      <c r="D12668" s="115" t="s">
        <v>1138</v>
      </c>
      <c r="E12668" s="115">
        <v>340.85480000000001</v>
      </c>
      <c r="F12668" s="674">
        <v>293.83600000000001</v>
      </c>
      <c r="G12668" s="674">
        <v>295.84500000000003</v>
      </c>
      <c r="H12668" s="115">
        <f t="shared" si="394"/>
        <v>1.0068371472522089</v>
      </c>
      <c r="I12668" s="115">
        <f t="shared" si="395"/>
        <v>343.18529999999998</v>
      </c>
    </row>
    <row r="12669" spans="1:9" hidden="1">
      <c r="A12669" s="115" t="s">
        <v>32895</v>
      </c>
      <c r="B12669" s="115" t="s">
        <v>32896</v>
      </c>
      <c r="C12669" s="115" t="s">
        <v>31595</v>
      </c>
      <c r="D12669" s="115" t="s">
        <v>1138</v>
      </c>
      <c r="E12669" s="115">
        <v>515.12480000000005</v>
      </c>
      <c r="F12669" s="674">
        <v>293.83600000000001</v>
      </c>
      <c r="G12669" s="674">
        <v>295.84500000000003</v>
      </c>
      <c r="H12669" s="115">
        <f t="shared" si="394"/>
        <v>1.0068371472522089</v>
      </c>
      <c r="I12669" s="115">
        <f t="shared" si="395"/>
        <v>518.64679999999998</v>
      </c>
    </row>
    <row r="12670" spans="1:9" hidden="1">
      <c r="A12670" s="115" t="s">
        <v>32897</v>
      </c>
      <c r="B12670" s="115" t="s">
        <v>32898</v>
      </c>
      <c r="C12670" s="115" t="s">
        <v>31598</v>
      </c>
      <c r="D12670" s="115" t="s">
        <v>1138</v>
      </c>
      <c r="E12670" s="115">
        <v>134.96520000000001</v>
      </c>
      <c r="F12670" s="674">
        <v>293.83600000000001</v>
      </c>
      <c r="G12670" s="674">
        <v>295.84500000000003</v>
      </c>
      <c r="H12670" s="115">
        <f t="shared" si="394"/>
        <v>1.0068371472522089</v>
      </c>
      <c r="I12670" s="115">
        <f t="shared" si="395"/>
        <v>135.88800000000001</v>
      </c>
    </row>
    <row r="12671" spans="1:9" hidden="1">
      <c r="A12671" s="115" t="s">
        <v>32899</v>
      </c>
      <c r="B12671" s="115" t="s">
        <v>32900</v>
      </c>
      <c r="C12671" s="115" t="s">
        <v>31601</v>
      </c>
      <c r="D12671" s="115" t="s">
        <v>1138</v>
      </c>
      <c r="E12671" s="115">
        <v>188.3057</v>
      </c>
      <c r="F12671" s="674">
        <v>293.83600000000001</v>
      </c>
      <c r="G12671" s="674">
        <v>295.84500000000003</v>
      </c>
      <c r="H12671" s="115">
        <f t="shared" si="394"/>
        <v>1.0068371472522089</v>
      </c>
      <c r="I12671" s="115">
        <f t="shared" si="395"/>
        <v>189.5932</v>
      </c>
    </row>
    <row r="12672" spans="1:9" hidden="1">
      <c r="A12672" s="115" t="s">
        <v>32901</v>
      </c>
      <c r="B12672" s="115" t="s">
        <v>32902</v>
      </c>
      <c r="C12672" s="115" t="s">
        <v>31604</v>
      </c>
      <c r="D12672" s="115" t="s">
        <v>1138</v>
      </c>
      <c r="E12672" s="115">
        <v>217.21680000000001</v>
      </c>
      <c r="F12672" s="674">
        <v>293.83600000000001</v>
      </c>
      <c r="G12672" s="674">
        <v>295.84500000000003</v>
      </c>
      <c r="H12672" s="115">
        <f t="shared" si="394"/>
        <v>1.0068371472522089</v>
      </c>
      <c r="I12672" s="115">
        <f t="shared" si="395"/>
        <v>218.70189999999999</v>
      </c>
    </row>
    <row r="12673" spans="1:9" hidden="1">
      <c r="A12673" s="115" t="s">
        <v>32903</v>
      </c>
      <c r="B12673" s="115" t="s">
        <v>32904</v>
      </c>
      <c r="C12673" s="115" t="s">
        <v>31607</v>
      </c>
      <c r="D12673" s="115" t="s">
        <v>1138</v>
      </c>
      <c r="E12673" s="115">
        <v>243.55680000000001</v>
      </c>
      <c r="F12673" s="674">
        <v>293.83600000000001</v>
      </c>
      <c r="G12673" s="674">
        <v>295.84500000000003</v>
      </c>
      <c r="H12673" s="115">
        <f t="shared" si="394"/>
        <v>1.0068371472522089</v>
      </c>
      <c r="I12673" s="115">
        <f t="shared" si="395"/>
        <v>245.22200000000001</v>
      </c>
    </row>
    <row r="12674" spans="1:9" hidden="1">
      <c r="A12674" s="115" t="s">
        <v>32905</v>
      </c>
      <c r="B12674" s="115" t="s">
        <v>32906</v>
      </c>
      <c r="C12674" s="115" t="s">
        <v>31610</v>
      </c>
      <c r="D12674" s="115" t="s">
        <v>1138</v>
      </c>
      <c r="E12674" s="115">
        <v>230.28489999999999</v>
      </c>
      <c r="F12674" s="674">
        <v>293.83600000000001</v>
      </c>
      <c r="G12674" s="674">
        <v>295.84500000000003</v>
      </c>
      <c r="H12674" s="115">
        <f t="shared" si="394"/>
        <v>1.0068371472522089</v>
      </c>
      <c r="I12674" s="115">
        <f t="shared" si="395"/>
        <v>231.85939999999999</v>
      </c>
    </row>
    <row r="12675" spans="1:9" hidden="1">
      <c r="A12675" s="115" t="s">
        <v>32907</v>
      </c>
      <c r="B12675" s="115" t="s">
        <v>32908</v>
      </c>
      <c r="C12675" s="115" t="s">
        <v>31613</v>
      </c>
      <c r="D12675" s="115" t="s">
        <v>1138</v>
      </c>
      <c r="E12675" s="115">
        <v>252.3433</v>
      </c>
      <c r="F12675" s="674">
        <v>293.83600000000001</v>
      </c>
      <c r="G12675" s="674">
        <v>295.84500000000003</v>
      </c>
      <c r="H12675" s="115">
        <f t="shared" si="394"/>
        <v>1.0068371472522089</v>
      </c>
      <c r="I12675" s="115">
        <f t="shared" si="395"/>
        <v>254.0686</v>
      </c>
    </row>
    <row r="12676" spans="1:9" hidden="1">
      <c r="A12676" s="115" t="s">
        <v>32909</v>
      </c>
      <c r="B12676" s="115" t="s">
        <v>32910</v>
      </c>
      <c r="C12676" s="115" t="s">
        <v>31616</v>
      </c>
      <c r="D12676" s="115" t="s">
        <v>1138</v>
      </c>
      <c r="E12676" s="115">
        <v>319.8057</v>
      </c>
      <c r="F12676" s="674">
        <v>293.83600000000001</v>
      </c>
      <c r="G12676" s="674">
        <v>295.84500000000003</v>
      </c>
      <c r="H12676" s="115">
        <f t="shared" si="394"/>
        <v>1.0068371472522089</v>
      </c>
      <c r="I12676" s="115">
        <f t="shared" si="395"/>
        <v>321.9923</v>
      </c>
    </row>
    <row r="12677" spans="1:9" hidden="1">
      <c r="A12677" s="115" t="s">
        <v>32911</v>
      </c>
      <c r="B12677" s="115" t="s">
        <v>32912</v>
      </c>
      <c r="C12677" s="115" t="s">
        <v>31619</v>
      </c>
      <c r="D12677" s="115" t="s">
        <v>1138</v>
      </c>
      <c r="E12677" s="115">
        <v>365.9144</v>
      </c>
      <c r="F12677" s="674">
        <v>293.83600000000001</v>
      </c>
      <c r="G12677" s="674">
        <v>295.84500000000003</v>
      </c>
      <c r="H12677" s="115">
        <f t="shared" ref="H12677:H12740" si="396">G12677/F12677</f>
        <v>1.0068371472522089</v>
      </c>
      <c r="I12677" s="115">
        <f t="shared" ref="I12677:I12740" si="397">ROUND(H12677*E12677,4)</f>
        <v>368.4162</v>
      </c>
    </row>
    <row r="12678" spans="1:9" hidden="1">
      <c r="A12678" s="115" t="s">
        <v>32913</v>
      </c>
      <c r="B12678" s="115" t="s">
        <v>32914</v>
      </c>
      <c r="C12678" s="115" t="s">
        <v>31622</v>
      </c>
      <c r="D12678" s="115" t="s">
        <v>1138</v>
      </c>
      <c r="E12678" s="115">
        <v>309.8091</v>
      </c>
      <c r="F12678" s="674">
        <v>293.83600000000001</v>
      </c>
      <c r="G12678" s="674">
        <v>295.84500000000003</v>
      </c>
      <c r="H12678" s="115">
        <f t="shared" si="396"/>
        <v>1.0068371472522089</v>
      </c>
      <c r="I12678" s="115">
        <f t="shared" si="397"/>
        <v>311.9273</v>
      </c>
    </row>
    <row r="12679" spans="1:9" hidden="1">
      <c r="A12679" s="115" t="s">
        <v>32915</v>
      </c>
      <c r="B12679" s="115" t="s">
        <v>32916</v>
      </c>
      <c r="C12679" s="115" t="s">
        <v>31625</v>
      </c>
      <c r="D12679" s="115" t="s">
        <v>1138</v>
      </c>
      <c r="E12679" s="115">
        <v>356.97300000000001</v>
      </c>
      <c r="F12679" s="674">
        <v>293.83600000000001</v>
      </c>
      <c r="G12679" s="674">
        <v>295.84500000000003</v>
      </c>
      <c r="H12679" s="115">
        <f t="shared" si="396"/>
        <v>1.0068371472522089</v>
      </c>
      <c r="I12679" s="115">
        <f t="shared" si="397"/>
        <v>359.41370000000001</v>
      </c>
    </row>
    <row r="12680" spans="1:9" hidden="1">
      <c r="A12680" s="115" t="s">
        <v>32917</v>
      </c>
      <c r="B12680" s="115" t="s">
        <v>32918</v>
      </c>
      <c r="C12680" s="115" t="s">
        <v>31628</v>
      </c>
      <c r="D12680" s="115" t="s">
        <v>1138</v>
      </c>
      <c r="E12680" s="115">
        <v>165.82900000000001</v>
      </c>
      <c r="F12680" s="674">
        <v>293.83600000000001</v>
      </c>
      <c r="G12680" s="674">
        <v>295.84500000000003</v>
      </c>
      <c r="H12680" s="115">
        <f t="shared" si="396"/>
        <v>1.0068371472522089</v>
      </c>
      <c r="I12680" s="115">
        <f t="shared" si="397"/>
        <v>166.96279999999999</v>
      </c>
    </row>
    <row r="12681" spans="1:9" hidden="1">
      <c r="A12681" s="115" t="s">
        <v>32919</v>
      </c>
      <c r="B12681" s="115" t="s">
        <v>32920</v>
      </c>
      <c r="C12681" s="115" t="s">
        <v>31631</v>
      </c>
      <c r="D12681" s="115" t="s">
        <v>1138</v>
      </c>
      <c r="E12681" s="115">
        <v>189.29900000000001</v>
      </c>
      <c r="F12681" s="674">
        <v>293.83600000000001</v>
      </c>
      <c r="G12681" s="674">
        <v>295.84500000000003</v>
      </c>
      <c r="H12681" s="115">
        <f t="shared" si="396"/>
        <v>1.0068371472522089</v>
      </c>
      <c r="I12681" s="115">
        <f t="shared" si="397"/>
        <v>190.5933</v>
      </c>
    </row>
    <row r="12682" spans="1:9" hidden="1">
      <c r="A12682" s="115" t="s">
        <v>32921</v>
      </c>
      <c r="B12682" s="115" t="s">
        <v>32922</v>
      </c>
      <c r="C12682" s="115" t="s">
        <v>31634</v>
      </c>
      <c r="D12682" s="115" t="s">
        <v>1138</v>
      </c>
      <c r="E12682" s="115">
        <v>238.2148</v>
      </c>
      <c r="F12682" s="674">
        <v>293.83600000000001</v>
      </c>
      <c r="G12682" s="674">
        <v>295.84500000000003</v>
      </c>
      <c r="H12682" s="115">
        <f t="shared" si="396"/>
        <v>1.0068371472522089</v>
      </c>
      <c r="I12682" s="115">
        <f t="shared" si="397"/>
        <v>239.84350000000001</v>
      </c>
    </row>
    <row r="12683" spans="1:9" hidden="1">
      <c r="A12683" s="115" t="s">
        <v>32923</v>
      </c>
      <c r="B12683" s="115" t="s">
        <v>32924</v>
      </c>
      <c r="C12683" s="115" t="s">
        <v>31637</v>
      </c>
      <c r="D12683" s="115" t="s">
        <v>1138</v>
      </c>
      <c r="E12683" s="115">
        <v>384.44650000000001</v>
      </c>
      <c r="F12683" s="674">
        <v>293.83600000000001</v>
      </c>
      <c r="G12683" s="674">
        <v>295.84500000000003</v>
      </c>
      <c r="H12683" s="115">
        <f t="shared" si="396"/>
        <v>1.0068371472522089</v>
      </c>
      <c r="I12683" s="115">
        <f t="shared" si="397"/>
        <v>387.07499999999999</v>
      </c>
    </row>
    <row r="12684" spans="1:9" hidden="1">
      <c r="A12684" s="115" t="s">
        <v>32925</v>
      </c>
      <c r="B12684" s="115" t="s">
        <v>32926</v>
      </c>
      <c r="C12684" s="115" t="s">
        <v>31640</v>
      </c>
      <c r="D12684" s="115" t="s">
        <v>1138</v>
      </c>
      <c r="E12684" s="115">
        <v>349.94349999999997</v>
      </c>
      <c r="F12684" s="674">
        <v>293.83600000000001</v>
      </c>
      <c r="G12684" s="674">
        <v>295.84500000000003</v>
      </c>
      <c r="H12684" s="115">
        <f t="shared" si="396"/>
        <v>1.0068371472522089</v>
      </c>
      <c r="I12684" s="115">
        <f t="shared" si="397"/>
        <v>352.33609999999999</v>
      </c>
    </row>
    <row r="12685" spans="1:9" hidden="1">
      <c r="A12685" s="115" t="s">
        <v>32927</v>
      </c>
      <c r="B12685" s="115" t="s">
        <v>32928</v>
      </c>
      <c r="C12685" s="115" t="s">
        <v>31643</v>
      </c>
      <c r="D12685" s="115" t="s">
        <v>1138</v>
      </c>
      <c r="E12685" s="115">
        <v>278.70650000000001</v>
      </c>
      <c r="F12685" s="674">
        <v>293.83600000000001</v>
      </c>
      <c r="G12685" s="674">
        <v>295.84500000000003</v>
      </c>
      <c r="H12685" s="115">
        <f t="shared" si="396"/>
        <v>1.0068371472522089</v>
      </c>
      <c r="I12685" s="115">
        <f t="shared" si="397"/>
        <v>280.6121</v>
      </c>
    </row>
    <row r="12686" spans="1:9" hidden="1">
      <c r="A12686" s="115" t="s">
        <v>32929</v>
      </c>
      <c r="B12686" s="115" t="s">
        <v>32930</v>
      </c>
      <c r="C12686" s="115" t="s">
        <v>31646</v>
      </c>
      <c r="D12686" s="115" t="s">
        <v>1138</v>
      </c>
      <c r="E12686" s="115">
        <v>447.55509999999998</v>
      </c>
      <c r="F12686" s="674">
        <v>293.83600000000001</v>
      </c>
      <c r="G12686" s="674">
        <v>295.84500000000003</v>
      </c>
      <c r="H12686" s="115">
        <f t="shared" si="396"/>
        <v>1.0068371472522089</v>
      </c>
      <c r="I12686" s="115">
        <f t="shared" si="397"/>
        <v>450.61509999999998</v>
      </c>
    </row>
    <row r="12687" spans="1:9" hidden="1">
      <c r="A12687" s="115" t="s">
        <v>32931</v>
      </c>
      <c r="B12687" s="115" t="s">
        <v>32932</v>
      </c>
      <c r="C12687" s="115" t="s">
        <v>31649</v>
      </c>
      <c r="D12687" s="115" t="s">
        <v>1138</v>
      </c>
      <c r="E12687" s="115">
        <v>555.30949999999996</v>
      </c>
      <c r="F12687" s="674">
        <v>293.83600000000001</v>
      </c>
      <c r="G12687" s="674">
        <v>295.84500000000003</v>
      </c>
      <c r="H12687" s="115">
        <f t="shared" si="396"/>
        <v>1.0068371472522089</v>
      </c>
      <c r="I12687" s="115">
        <f t="shared" si="397"/>
        <v>559.10619999999994</v>
      </c>
    </row>
    <row r="12688" spans="1:9" hidden="1">
      <c r="A12688" s="115" t="s">
        <v>32933</v>
      </c>
      <c r="B12688" s="115" t="s">
        <v>32934</v>
      </c>
      <c r="C12688" s="115" t="s">
        <v>31652</v>
      </c>
      <c r="D12688" s="115" t="s">
        <v>1138</v>
      </c>
      <c r="E12688" s="115">
        <v>812.87840000000006</v>
      </c>
      <c r="F12688" s="674">
        <v>293.83600000000001</v>
      </c>
      <c r="G12688" s="674">
        <v>295.84500000000003</v>
      </c>
      <c r="H12688" s="115">
        <f t="shared" si="396"/>
        <v>1.0068371472522089</v>
      </c>
      <c r="I12688" s="115">
        <f t="shared" si="397"/>
        <v>818.43619999999999</v>
      </c>
    </row>
    <row r="12689" spans="1:9" hidden="1">
      <c r="A12689" s="115" t="s">
        <v>32935</v>
      </c>
      <c r="B12689" s="115" t="s">
        <v>32936</v>
      </c>
      <c r="C12689" s="115" t="s">
        <v>31655</v>
      </c>
      <c r="D12689" s="115" t="s">
        <v>1138</v>
      </c>
      <c r="E12689" s="115">
        <v>170.3751</v>
      </c>
      <c r="F12689" s="674">
        <v>293.83600000000001</v>
      </c>
      <c r="G12689" s="674">
        <v>295.84500000000003</v>
      </c>
      <c r="H12689" s="115">
        <f t="shared" si="396"/>
        <v>1.0068371472522089</v>
      </c>
      <c r="I12689" s="115">
        <f t="shared" si="397"/>
        <v>171.54</v>
      </c>
    </row>
    <row r="12690" spans="1:9" hidden="1">
      <c r="A12690" s="115" t="s">
        <v>32937</v>
      </c>
      <c r="B12690" s="115" t="s">
        <v>32938</v>
      </c>
      <c r="C12690" s="115" t="s">
        <v>31658</v>
      </c>
      <c r="D12690" s="115" t="s">
        <v>1138</v>
      </c>
      <c r="E12690" s="115">
        <v>194.7551</v>
      </c>
      <c r="F12690" s="674">
        <v>293.83600000000001</v>
      </c>
      <c r="G12690" s="674">
        <v>295.84500000000003</v>
      </c>
      <c r="H12690" s="115">
        <f t="shared" si="396"/>
        <v>1.0068371472522089</v>
      </c>
      <c r="I12690" s="115">
        <f t="shared" si="397"/>
        <v>196.08670000000001</v>
      </c>
    </row>
    <row r="12691" spans="1:9" hidden="1">
      <c r="A12691" s="115" t="s">
        <v>32939</v>
      </c>
      <c r="B12691" s="115" t="s">
        <v>32940</v>
      </c>
      <c r="C12691" s="115" t="s">
        <v>31661</v>
      </c>
      <c r="D12691" s="115" t="s">
        <v>1138</v>
      </c>
      <c r="E12691" s="115">
        <v>517.24130000000002</v>
      </c>
      <c r="F12691" s="674">
        <v>293.83600000000001</v>
      </c>
      <c r="G12691" s="674">
        <v>295.84500000000003</v>
      </c>
      <c r="H12691" s="115">
        <f t="shared" si="396"/>
        <v>1.0068371472522089</v>
      </c>
      <c r="I12691" s="115">
        <f t="shared" si="397"/>
        <v>520.77779999999996</v>
      </c>
    </row>
    <row r="12692" spans="1:9" hidden="1">
      <c r="A12692" s="115" t="s">
        <v>32941</v>
      </c>
      <c r="B12692" s="115" t="s">
        <v>32942</v>
      </c>
      <c r="C12692" s="115" t="s">
        <v>31664</v>
      </c>
      <c r="D12692" s="115" t="s">
        <v>1138</v>
      </c>
      <c r="E12692" s="115">
        <v>335.5865</v>
      </c>
      <c r="F12692" s="674">
        <v>293.83600000000001</v>
      </c>
      <c r="G12692" s="674">
        <v>295.84500000000003</v>
      </c>
      <c r="H12692" s="115">
        <f t="shared" si="396"/>
        <v>1.0068371472522089</v>
      </c>
      <c r="I12692" s="115">
        <f t="shared" si="397"/>
        <v>337.88099999999997</v>
      </c>
    </row>
    <row r="12693" spans="1:9" hidden="1">
      <c r="A12693" s="115" t="s">
        <v>32943</v>
      </c>
      <c r="B12693" s="115" t="s">
        <v>32944</v>
      </c>
      <c r="C12693" s="115" t="s">
        <v>31667</v>
      </c>
      <c r="D12693" s="115" t="s">
        <v>1138</v>
      </c>
      <c r="E12693" s="115">
        <v>497.21510000000001</v>
      </c>
      <c r="F12693" s="674">
        <v>293.83600000000001</v>
      </c>
      <c r="G12693" s="674">
        <v>295.84500000000003</v>
      </c>
      <c r="H12693" s="115">
        <f t="shared" si="396"/>
        <v>1.0068371472522089</v>
      </c>
      <c r="I12693" s="115">
        <f t="shared" si="397"/>
        <v>500.6146</v>
      </c>
    </row>
    <row r="12694" spans="1:9" hidden="1">
      <c r="A12694" s="115" t="s">
        <v>32945</v>
      </c>
      <c r="B12694" s="115" t="s">
        <v>32946</v>
      </c>
      <c r="C12694" s="115" t="s">
        <v>31670</v>
      </c>
      <c r="D12694" s="115" t="s">
        <v>1138</v>
      </c>
      <c r="E12694" s="115">
        <v>1696.0231000000001</v>
      </c>
      <c r="F12694" s="674">
        <v>293.83600000000001</v>
      </c>
      <c r="G12694" s="674">
        <v>295.84500000000003</v>
      </c>
      <c r="H12694" s="115">
        <f t="shared" si="396"/>
        <v>1.0068371472522089</v>
      </c>
      <c r="I12694" s="115">
        <f t="shared" si="397"/>
        <v>1707.6190999999999</v>
      </c>
    </row>
    <row r="12695" spans="1:9" hidden="1">
      <c r="A12695" s="115" t="s">
        <v>32947</v>
      </c>
      <c r="B12695" s="115" t="s">
        <v>32948</v>
      </c>
      <c r="C12695" s="115" t="s">
        <v>31673</v>
      </c>
      <c r="D12695" s="115" t="s">
        <v>1138</v>
      </c>
      <c r="E12695" s="115">
        <v>803.24739999999997</v>
      </c>
      <c r="F12695" s="674">
        <v>293.83600000000001</v>
      </c>
      <c r="G12695" s="674">
        <v>295.84500000000003</v>
      </c>
      <c r="H12695" s="115">
        <f t="shared" si="396"/>
        <v>1.0068371472522089</v>
      </c>
      <c r="I12695" s="115">
        <f t="shared" si="397"/>
        <v>808.73929999999996</v>
      </c>
    </row>
    <row r="12696" spans="1:9" hidden="1">
      <c r="A12696" s="115" t="s">
        <v>32949</v>
      </c>
      <c r="B12696" s="115" t="s">
        <v>32950</v>
      </c>
      <c r="C12696" s="115" t="s">
        <v>31676</v>
      </c>
      <c r="D12696" s="115" t="s">
        <v>1138</v>
      </c>
      <c r="E12696" s="115">
        <v>549.60220000000004</v>
      </c>
      <c r="F12696" s="674">
        <v>293.83600000000001</v>
      </c>
      <c r="G12696" s="674">
        <v>295.84500000000003</v>
      </c>
      <c r="H12696" s="115">
        <f t="shared" si="396"/>
        <v>1.0068371472522089</v>
      </c>
      <c r="I12696" s="115">
        <f t="shared" si="397"/>
        <v>553.35990000000004</v>
      </c>
    </row>
    <row r="12697" spans="1:9" hidden="1">
      <c r="A12697" s="115" t="s">
        <v>32951</v>
      </c>
      <c r="B12697" s="115" t="s">
        <v>32952</v>
      </c>
      <c r="C12697" s="115" t="s">
        <v>31679</v>
      </c>
      <c r="D12697" s="115" t="s">
        <v>1138</v>
      </c>
      <c r="E12697" s="115">
        <v>401.51510000000002</v>
      </c>
      <c r="F12697" s="674">
        <v>293.83600000000001</v>
      </c>
      <c r="G12697" s="674">
        <v>295.84500000000003</v>
      </c>
      <c r="H12697" s="115">
        <f t="shared" si="396"/>
        <v>1.0068371472522089</v>
      </c>
      <c r="I12697" s="115">
        <f t="shared" si="397"/>
        <v>404.26029999999997</v>
      </c>
    </row>
    <row r="12698" spans="1:9" hidden="1">
      <c r="A12698" s="115" t="s">
        <v>32953</v>
      </c>
      <c r="B12698" s="115" t="s">
        <v>32954</v>
      </c>
      <c r="C12698" s="115" t="s">
        <v>31682</v>
      </c>
      <c r="D12698" s="115" t="s">
        <v>1138</v>
      </c>
      <c r="E12698" s="115">
        <v>1019.201</v>
      </c>
      <c r="F12698" s="674">
        <v>293.83600000000001</v>
      </c>
      <c r="G12698" s="674">
        <v>295.84500000000003</v>
      </c>
      <c r="H12698" s="115">
        <f t="shared" si="396"/>
        <v>1.0068371472522089</v>
      </c>
      <c r="I12698" s="115">
        <f t="shared" si="397"/>
        <v>1026.1694</v>
      </c>
    </row>
    <row r="12699" spans="1:9" hidden="1">
      <c r="A12699" s="115" t="s">
        <v>32955</v>
      </c>
      <c r="B12699" s="115" t="s">
        <v>32956</v>
      </c>
      <c r="C12699" s="115" t="s">
        <v>31685</v>
      </c>
      <c r="D12699" s="115" t="s">
        <v>1138</v>
      </c>
      <c r="E12699" s="115">
        <v>564.91650000000004</v>
      </c>
      <c r="F12699" s="674">
        <v>293.83600000000001</v>
      </c>
      <c r="G12699" s="674">
        <v>295.84500000000003</v>
      </c>
      <c r="H12699" s="115">
        <f t="shared" si="396"/>
        <v>1.0068371472522089</v>
      </c>
      <c r="I12699" s="115">
        <f t="shared" si="397"/>
        <v>568.77890000000002</v>
      </c>
    </row>
    <row r="12700" spans="1:9" hidden="1">
      <c r="A12700" s="115" t="s">
        <v>32957</v>
      </c>
      <c r="B12700" s="115" t="s">
        <v>32958</v>
      </c>
      <c r="C12700" s="115" t="s">
        <v>31688</v>
      </c>
      <c r="D12700" s="115" t="s">
        <v>1138</v>
      </c>
      <c r="E12700" s="115">
        <v>7735.9695000000002</v>
      </c>
      <c r="F12700" s="674">
        <v>293.83600000000001</v>
      </c>
      <c r="G12700" s="674">
        <v>295.84500000000003</v>
      </c>
      <c r="H12700" s="115">
        <f t="shared" si="396"/>
        <v>1.0068371472522089</v>
      </c>
      <c r="I12700" s="115">
        <f t="shared" si="397"/>
        <v>7788.8615</v>
      </c>
    </row>
    <row r="12701" spans="1:9" hidden="1">
      <c r="A12701" s="115" t="s">
        <v>32959</v>
      </c>
      <c r="B12701" s="115" t="s">
        <v>32960</v>
      </c>
      <c r="C12701" s="115" t="s">
        <v>31691</v>
      </c>
      <c r="D12701" s="115" t="s">
        <v>1138</v>
      </c>
      <c r="E12701" s="115">
        <v>8580.5694999999996</v>
      </c>
      <c r="F12701" s="674">
        <v>293.83600000000001</v>
      </c>
      <c r="G12701" s="674">
        <v>295.84500000000003</v>
      </c>
      <c r="H12701" s="115">
        <f t="shared" si="396"/>
        <v>1.0068371472522089</v>
      </c>
      <c r="I12701" s="115">
        <f t="shared" si="397"/>
        <v>8639.2361000000001</v>
      </c>
    </row>
    <row r="12702" spans="1:9" hidden="1">
      <c r="A12702" s="115" t="s">
        <v>32961</v>
      </c>
      <c r="B12702" s="115" t="s">
        <v>32962</v>
      </c>
      <c r="C12702" s="115" t="s">
        <v>31694</v>
      </c>
      <c r="D12702" s="115" t="s">
        <v>1138</v>
      </c>
      <c r="E12702" s="115">
        <v>9530.7445000000007</v>
      </c>
      <c r="F12702" s="674">
        <v>293.83600000000001</v>
      </c>
      <c r="G12702" s="674">
        <v>295.84500000000003</v>
      </c>
      <c r="H12702" s="115">
        <f t="shared" si="396"/>
        <v>1.0068371472522089</v>
      </c>
      <c r="I12702" s="115">
        <f t="shared" si="397"/>
        <v>9595.9076000000005</v>
      </c>
    </row>
    <row r="12703" spans="1:9" hidden="1">
      <c r="A12703" s="115" t="s">
        <v>32963</v>
      </c>
      <c r="B12703" s="115" t="s">
        <v>32964</v>
      </c>
      <c r="C12703" s="115" t="s">
        <v>31697</v>
      </c>
      <c r="D12703" s="115" t="s">
        <v>1138</v>
      </c>
      <c r="E12703" s="115">
        <v>15020.6445</v>
      </c>
      <c r="F12703" s="674">
        <v>293.83600000000001</v>
      </c>
      <c r="G12703" s="674">
        <v>295.84500000000003</v>
      </c>
      <c r="H12703" s="115">
        <f t="shared" si="396"/>
        <v>1.0068371472522089</v>
      </c>
      <c r="I12703" s="115">
        <f t="shared" si="397"/>
        <v>15123.3429</v>
      </c>
    </row>
    <row r="12704" spans="1:9" hidden="1">
      <c r="A12704" s="115" t="s">
        <v>32965</v>
      </c>
      <c r="B12704" s="115" t="s">
        <v>32966</v>
      </c>
      <c r="C12704" s="115" t="s">
        <v>31700</v>
      </c>
      <c r="D12704" s="115" t="s">
        <v>1138</v>
      </c>
      <c r="E12704" s="115">
        <v>18821.344499999999</v>
      </c>
      <c r="F12704" s="674">
        <v>293.83600000000001</v>
      </c>
      <c r="G12704" s="674">
        <v>295.84500000000003</v>
      </c>
      <c r="H12704" s="115">
        <f t="shared" si="396"/>
        <v>1.0068371472522089</v>
      </c>
      <c r="I12704" s="115">
        <f t="shared" si="397"/>
        <v>18950.0288</v>
      </c>
    </row>
    <row r="12705" spans="1:9" hidden="1">
      <c r="A12705" s="115" t="s">
        <v>32967</v>
      </c>
      <c r="B12705" s="115" t="s">
        <v>32968</v>
      </c>
      <c r="C12705" s="115" t="s">
        <v>31703</v>
      </c>
      <c r="D12705" s="115" t="s">
        <v>1138</v>
      </c>
      <c r="E12705" s="115">
        <v>19982.6695</v>
      </c>
      <c r="F12705" s="674">
        <v>293.83600000000001</v>
      </c>
      <c r="G12705" s="674">
        <v>295.84500000000003</v>
      </c>
      <c r="H12705" s="115">
        <f t="shared" si="396"/>
        <v>1.0068371472522089</v>
      </c>
      <c r="I12705" s="115">
        <f t="shared" si="397"/>
        <v>20119.294000000002</v>
      </c>
    </row>
    <row r="12706" spans="1:9" hidden="1">
      <c r="A12706" s="115" t="s">
        <v>32969</v>
      </c>
      <c r="B12706" s="115" t="s">
        <v>32970</v>
      </c>
      <c r="C12706" s="115" t="s">
        <v>31706</v>
      </c>
      <c r="D12706" s="115" t="s">
        <v>1138</v>
      </c>
      <c r="E12706" s="115">
        <v>8052.6944999999996</v>
      </c>
      <c r="F12706" s="674">
        <v>293.83600000000001</v>
      </c>
      <c r="G12706" s="674">
        <v>295.84500000000003</v>
      </c>
      <c r="H12706" s="115">
        <f t="shared" si="396"/>
        <v>1.0068371472522089</v>
      </c>
      <c r="I12706" s="115">
        <f t="shared" si="397"/>
        <v>8107.7520000000004</v>
      </c>
    </row>
    <row r="12707" spans="1:9" hidden="1">
      <c r="A12707" s="115" t="s">
        <v>32971</v>
      </c>
      <c r="B12707" s="115" t="s">
        <v>32972</v>
      </c>
      <c r="C12707" s="115" t="s">
        <v>31709</v>
      </c>
      <c r="D12707" s="115" t="s">
        <v>1138</v>
      </c>
      <c r="E12707" s="115">
        <v>9002.8695000000007</v>
      </c>
      <c r="F12707" s="674">
        <v>293.83600000000001</v>
      </c>
      <c r="G12707" s="674">
        <v>295.84500000000003</v>
      </c>
      <c r="H12707" s="115">
        <f t="shared" si="396"/>
        <v>1.0068371472522089</v>
      </c>
      <c r="I12707" s="115">
        <f t="shared" si="397"/>
        <v>9064.4233999999997</v>
      </c>
    </row>
    <row r="12708" spans="1:9" hidden="1">
      <c r="A12708" s="115" t="s">
        <v>32973</v>
      </c>
      <c r="B12708" s="115" t="s">
        <v>32974</v>
      </c>
      <c r="C12708" s="115" t="s">
        <v>31712</v>
      </c>
      <c r="D12708" s="115" t="s">
        <v>1138</v>
      </c>
      <c r="E12708" s="115">
        <v>9953.0445</v>
      </c>
      <c r="F12708" s="674">
        <v>293.83600000000001</v>
      </c>
      <c r="G12708" s="674">
        <v>295.84500000000003</v>
      </c>
      <c r="H12708" s="115">
        <f t="shared" si="396"/>
        <v>1.0068371472522089</v>
      </c>
      <c r="I12708" s="115">
        <f t="shared" si="397"/>
        <v>10021.0949</v>
      </c>
    </row>
    <row r="12709" spans="1:9" hidden="1">
      <c r="A12709" s="115" t="s">
        <v>32975</v>
      </c>
      <c r="B12709" s="115" t="s">
        <v>32976</v>
      </c>
      <c r="C12709" s="115" t="s">
        <v>31715</v>
      </c>
      <c r="D12709" s="115" t="s">
        <v>1138</v>
      </c>
      <c r="E12709" s="115">
        <v>15759.6695</v>
      </c>
      <c r="F12709" s="674">
        <v>293.83600000000001</v>
      </c>
      <c r="G12709" s="674">
        <v>295.84500000000003</v>
      </c>
      <c r="H12709" s="115">
        <f t="shared" si="396"/>
        <v>1.0068371472522089</v>
      </c>
      <c r="I12709" s="115">
        <f t="shared" si="397"/>
        <v>15867.420700000001</v>
      </c>
    </row>
    <row r="12710" spans="1:9" hidden="1">
      <c r="A12710" s="115" t="s">
        <v>32977</v>
      </c>
      <c r="B12710" s="115" t="s">
        <v>32978</v>
      </c>
      <c r="C12710" s="115" t="s">
        <v>31718</v>
      </c>
      <c r="D12710" s="115" t="s">
        <v>1138</v>
      </c>
      <c r="E12710" s="115">
        <v>17976.744500000001</v>
      </c>
      <c r="F12710" s="674">
        <v>293.83600000000001</v>
      </c>
      <c r="G12710" s="674">
        <v>295.84500000000003</v>
      </c>
      <c r="H12710" s="115">
        <f t="shared" si="396"/>
        <v>1.0068371472522089</v>
      </c>
      <c r="I12710" s="115">
        <f t="shared" si="397"/>
        <v>18099.6541</v>
      </c>
    </row>
    <row r="12711" spans="1:9" hidden="1">
      <c r="A12711" s="115" t="s">
        <v>32979</v>
      </c>
      <c r="B12711" s="115" t="s">
        <v>32980</v>
      </c>
      <c r="C12711" s="115" t="s">
        <v>31721</v>
      </c>
      <c r="D12711" s="115" t="s">
        <v>1138</v>
      </c>
      <c r="E12711" s="115">
        <v>20088.244500000001</v>
      </c>
      <c r="F12711" s="674">
        <v>293.83600000000001</v>
      </c>
      <c r="G12711" s="674">
        <v>295.84500000000003</v>
      </c>
      <c r="H12711" s="115">
        <f t="shared" si="396"/>
        <v>1.0068371472522089</v>
      </c>
      <c r="I12711" s="115">
        <f t="shared" si="397"/>
        <v>20225.590800000002</v>
      </c>
    </row>
    <row r="12712" spans="1:9" hidden="1">
      <c r="A12712" s="115" t="s">
        <v>32981</v>
      </c>
      <c r="B12712" s="115" t="s">
        <v>32982</v>
      </c>
      <c r="C12712" s="115" t="s">
        <v>31724</v>
      </c>
      <c r="D12712" s="115" t="s">
        <v>1138</v>
      </c>
      <c r="E12712" s="115">
        <v>22305.319500000001</v>
      </c>
      <c r="F12712" s="674">
        <v>293.83600000000001</v>
      </c>
      <c r="G12712" s="674">
        <v>295.84500000000003</v>
      </c>
      <c r="H12712" s="115">
        <f t="shared" si="396"/>
        <v>1.0068371472522089</v>
      </c>
      <c r="I12712" s="115">
        <f t="shared" si="397"/>
        <v>22457.8243</v>
      </c>
    </row>
    <row r="12713" spans="1:9" hidden="1">
      <c r="A12713" s="115" t="s">
        <v>32983</v>
      </c>
      <c r="B12713" s="115" t="s">
        <v>32984</v>
      </c>
      <c r="C12713" s="115" t="s">
        <v>31727</v>
      </c>
      <c r="D12713" s="115" t="s">
        <v>2038</v>
      </c>
      <c r="E12713" s="115">
        <v>570.86689999999999</v>
      </c>
      <c r="F12713" s="674">
        <v>293.83600000000001</v>
      </c>
      <c r="G12713" s="674">
        <v>295.84500000000003</v>
      </c>
      <c r="H12713" s="115">
        <f t="shared" si="396"/>
        <v>1.0068371472522089</v>
      </c>
      <c r="I12713" s="115">
        <f t="shared" si="397"/>
        <v>574.77</v>
      </c>
    </row>
    <row r="12714" spans="1:9" hidden="1">
      <c r="A12714" s="115" t="s">
        <v>32985</v>
      </c>
      <c r="B12714" s="115" t="s">
        <v>32986</v>
      </c>
      <c r="C12714" s="115" t="s">
        <v>31730</v>
      </c>
      <c r="D12714" s="115" t="s">
        <v>2038</v>
      </c>
      <c r="E12714" s="115">
        <v>582.17399999999998</v>
      </c>
      <c r="F12714" s="674">
        <v>293.83600000000001</v>
      </c>
      <c r="G12714" s="674">
        <v>295.84500000000003</v>
      </c>
      <c r="H12714" s="115">
        <f t="shared" si="396"/>
        <v>1.0068371472522089</v>
      </c>
      <c r="I12714" s="115">
        <f t="shared" si="397"/>
        <v>586.15440000000001</v>
      </c>
    </row>
    <row r="12715" spans="1:9" hidden="1">
      <c r="A12715" s="115" t="s">
        <v>32987</v>
      </c>
      <c r="B12715" s="115" t="s">
        <v>32988</v>
      </c>
      <c r="C12715" s="115" t="s">
        <v>31733</v>
      </c>
      <c r="D12715" s="115" t="s">
        <v>2038</v>
      </c>
      <c r="E12715" s="115">
        <v>520.57569999999998</v>
      </c>
      <c r="F12715" s="674">
        <v>293.83600000000001</v>
      </c>
      <c r="G12715" s="674">
        <v>295.84500000000003</v>
      </c>
      <c r="H12715" s="115">
        <f t="shared" si="396"/>
        <v>1.0068371472522089</v>
      </c>
      <c r="I12715" s="115">
        <f t="shared" si="397"/>
        <v>524.13499999999999</v>
      </c>
    </row>
    <row r="12716" spans="1:9" hidden="1">
      <c r="A12716" s="115" t="s">
        <v>32989</v>
      </c>
      <c r="B12716" s="115" t="s">
        <v>32990</v>
      </c>
      <c r="C12716" s="115" t="s">
        <v>31736</v>
      </c>
      <c r="D12716" s="115" t="s">
        <v>2038</v>
      </c>
      <c r="E12716" s="115">
        <v>576.43610000000001</v>
      </c>
      <c r="F12716" s="674">
        <v>293.83600000000001</v>
      </c>
      <c r="G12716" s="674">
        <v>295.84500000000003</v>
      </c>
      <c r="H12716" s="115">
        <f t="shared" si="396"/>
        <v>1.0068371472522089</v>
      </c>
      <c r="I12716" s="115">
        <f t="shared" si="397"/>
        <v>580.37729999999999</v>
      </c>
    </row>
    <row r="12717" spans="1:9" hidden="1">
      <c r="A12717" s="115" t="s">
        <v>32991</v>
      </c>
      <c r="B12717" s="115" t="s">
        <v>32992</v>
      </c>
      <c r="C12717" s="115" t="s">
        <v>31739</v>
      </c>
      <c r="D12717" s="115" t="s">
        <v>2038</v>
      </c>
      <c r="E12717" s="115">
        <v>707.22699999999998</v>
      </c>
      <c r="F12717" s="674">
        <v>293.83600000000001</v>
      </c>
      <c r="G12717" s="674">
        <v>295.84500000000003</v>
      </c>
      <c r="H12717" s="115">
        <f t="shared" si="396"/>
        <v>1.0068371472522089</v>
      </c>
      <c r="I12717" s="115">
        <f t="shared" si="397"/>
        <v>712.06240000000003</v>
      </c>
    </row>
    <row r="12718" spans="1:9" hidden="1">
      <c r="A12718" s="115" t="s">
        <v>32993</v>
      </c>
      <c r="B12718" s="115" t="s">
        <v>32994</v>
      </c>
      <c r="C12718" s="115" t="s">
        <v>31742</v>
      </c>
      <c r="D12718" s="115" t="s">
        <v>2038</v>
      </c>
      <c r="E12718" s="115">
        <v>702.50170000000003</v>
      </c>
      <c r="F12718" s="674">
        <v>293.83600000000001</v>
      </c>
      <c r="G12718" s="674">
        <v>295.84500000000003</v>
      </c>
      <c r="H12718" s="115">
        <f t="shared" si="396"/>
        <v>1.0068371472522089</v>
      </c>
      <c r="I12718" s="115">
        <f t="shared" si="397"/>
        <v>707.3048</v>
      </c>
    </row>
    <row r="12719" spans="1:9" hidden="1">
      <c r="A12719" s="115" t="s">
        <v>32995</v>
      </c>
      <c r="B12719" s="115" t="s">
        <v>32996</v>
      </c>
      <c r="C12719" s="115" t="s">
        <v>31745</v>
      </c>
      <c r="D12719" s="115" t="s">
        <v>2038</v>
      </c>
      <c r="E12719" s="115">
        <v>486.87959999999998</v>
      </c>
      <c r="F12719" s="674">
        <v>293.83600000000001</v>
      </c>
      <c r="G12719" s="674">
        <v>295.84500000000003</v>
      </c>
      <c r="H12719" s="115">
        <f t="shared" si="396"/>
        <v>1.0068371472522089</v>
      </c>
      <c r="I12719" s="115">
        <f t="shared" si="397"/>
        <v>490.20850000000002</v>
      </c>
    </row>
    <row r="12720" spans="1:9" hidden="1">
      <c r="A12720" s="115" t="s">
        <v>32997</v>
      </c>
      <c r="B12720" s="115" t="s">
        <v>32998</v>
      </c>
      <c r="C12720" s="115" t="s">
        <v>31748</v>
      </c>
      <c r="D12720" s="115" t="s">
        <v>2038</v>
      </c>
      <c r="E12720" s="115">
        <v>565.75919999999996</v>
      </c>
      <c r="F12720" s="674">
        <v>293.83600000000001</v>
      </c>
      <c r="G12720" s="674">
        <v>295.84500000000003</v>
      </c>
      <c r="H12720" s="115">
        <f t="shared" si="396"/>
        <v>1.0068371472522089</v>
      </c>
      <c r="I12720" s="115">
        <f t="shared" si="397"/>
        <v>569.62739999999997</v>
      </c>
    </row>
    <row r="12721" spans="1:9" hidden="1">
      <c r="A12721" s="115" t="s">
        <v>32999</v>
      </c>
      <c r="B12721" s="115" t="s">
        <v>33000</v>
      </c>
      <c r="C12721" s="115" t="s">
        <v>31751</v>
      </c>
      <c r="D12721" s="115" t="s">
        <v>2038</v>
      </c>
      <c r="E12721" s="115">
        <v>765.85509999999999</v>
      </c>
      <c r="F12721" s="674">
        <v>293.83600000000001</v>
      </c>
      <c r="G12721" s="674">
        <v>295.84500000000003</v>
      </c>
      <c r="H12721" s="115">
        <f t="shared" si="396"/>
        <v>1.0068371472522089</v>
      </c>
      <c r="I12721" s="115">
        <f t="shared" si="397"/>
        <v>771.09140000000002</v>
      </c>
    </row>
    <row r="12722" spans="1:9" hidden="1">
      <c r="A12722" s="115" t="s">
        <v>33001</v>
      </c>
      <c r="B12722" s="115" t="s">
        <v>33002</v>
      </c>
      <c r="C12722" s="115" t="s">
        <v>31754</v>
      </c>
      <c r="D12722" s="115" t="s">
        <v>2038</v>
      </c>
      <c r="E12722" s="115">
        <v>646.80999999999995</v>
      </c>
      <c r="F12722" s="674">
        <v>293.83600000000001</v>
      </c>
      <c r="G12722" s="674">
        <v>295.84500000000003</v>
      </c>
      <c r="H12722" s="115">
        <f t="shared" si="396"/>
        <v>1.0068371472522089</v>
      </c>
      <c r="I12722" s="115">
        <f t="shared" si="397"/>
        <v>651.23230000000001</v>
      </c>
    </row>
    <row r="12723" spans="1:9" hidden="1">
      <c r="A12723" s="115" t="s">
        <v>33003</v>
      </c>
      <c r="B12723" s="115" t="s">
        <v>33004</v>
      </c>
      <c r="C12723" s="115" t="s">
        <v>31757</v>
      </c>
      <c r="D12723" s="115" t="s">
        <v>2038</v>
      </c>
      <c r="E12723" s="115">
        <v>915.98620000000005</v>
      </c>
      <c r="F12723" s="674">
        <v>293.83600000000001</v>
      </c>
      <c r="G12723" s="674">
        <v>295.84500000000003</v>
      </c>
      <c r="H12723" s="115">
        <f t="shared" si="396"/>
        <v>1.0068371472522089</v>
      </c>
      <c r="I12723" s="115">
        <f t="shared" si="397"/>
        <v>922.24890000000005</v>
      </c>
    </row>
    <row r="12724" spans="1:9" hidden="1">
      <c r="A12724" s="115" t="s">
        <v>33005</v>
      </c>
      <c r="B12724" s="115" t="s">
        <v>33006</v>
      </c>
      <c r="C12724" s="115" t="s">
        <v>31760</v>
      </c>
      <c r="D12724" s="115" t="s">
        <v>2038</v>
      </c>
      <c r="E12724" s="115">
        <v>998.76059999999995</v>
      </c>
      <c r="F12724" s="674">
        <v>293.83600000000001</v>
      </c>
      <c r="G12724" s="674">
        <v>295.84500000000003</v>
      </c>
      <c r="H12724" s="115">
        <f t="shared" si="396"/>
        <v>1.0068371472522089</v>
      </c>
      <c r="I12724" s="115">
        <f t="shared" si="397"/>
        <v>1005.5893</v>
      </c>
    </row>
    <row r="12725" spans="1:9" hidden="1">
      <c r="A12725" s="115" t="s">
        <v>33007</v>
      </c>
      <c r="B12725" s="115" t="s">
        <v>33008</v>
      </c>
      <c r="C12725" s="115" t="s">
        <v>31763</v>
      </c>
      <c r="D12725" s="115" t="s">
        <v>2038</v>
      </c>
      <c r="E12725" s="115">
        <v>915.98620000000005</v>
      </c>
      <c r="F12725" s="674">
        <v>293.83600000000001</v>
      </c>
      <c r="G12725" s="674">
        <v>295.84500000000003</v>
      </c>
      <c r="H12725" s="115">
        <f t="shared" si="396"/>
        <v>1.0068371472522089</v>
      </c>
      <c r="I12725" s="115">
        <f t="shared" si="397"/>
        <v>922.24890000000005</v>
      </c>
    </row>
    <row r="12726" spans="1:9" hidden="1">
      <c r="A12726" s="115" t="s">
        <v>33009</v>
      </c>
      <c r="B12726" s="115" t="s">
        <v>33010</v>
      </c>
      <c r="C12726" s="115" t="s">
        <v>31766</v>
      </c>
      <c r="D12726" s="115" t="s">
        <v>2038</v>
      </c>
      <c r="E12726" s="115">
        <v>478.79599999999999</v>
      </c>
      <c r="F12726" s="674">
        <v>293.83600000000001</v>
      </c>
      <c r="G12726" s="674">
        <v>295.84500000000003</v>
      </c>
      <c r="H12726" s="115">
        <f t="shared" si="396"/>
        <v>1.0068371472522089</v>
      </c>
      <c r="I12726" s="115">
        <f t="shared" si="397"/>
        <v>482.06959999999998</v>
      </c>
    </row>
    <row r="12727" spans="1:9" hidden="1">
      <c r="A12727" s="115" t="s">
        <v>33011</v>
      </c>
      <c r="B12727" s="115" t="s">
        <v>33012</v>
      </c>
      <c r="C12727" s="115" t="s">
        <v>31769</v>
      </c>
      <c r="D12727" s="115" t="s">
        <v>2038</v>
      </c>
      <c r="E12727" s="115">
        <v>550.61540000000002</v>
      </c>
      <c r="F12727" s="674">
        <v>293.83600000000001</v>
      </c>
      <c r="G12727" s="674">
        <v>295.84500000000003</v>
      </c>
      <c r="H12727" s="115">
        <f t="shared" si="396"/>
        <v>1.0068371472522089</v>
      </c>
      <c r="I12727" s="115">
        <f t="shared" si="397"/>
        <v>554.38</v>
      </c>
    </row>
    <row r="12728" spans="1:9" hidden="1">
      <c r="A12728" s="115" t="s">
        <v>33013</v>
      </c>
      <c r="B12728" s="115" t="s">
        <v>33014</v>
      </c>
      <c r="C12728" s="115" t="s">
        <v>31772</v>
      </c>
      <c r="D12728" s="115" t="s">
        <v>2038</v>
      </c>
      <c r="E12728" s="115">
        <v>778.16600000000005</v>
      </c>
      <c r="F12728" s="674">
        <v>293.83600000000001</v>
      </c>
      <c r="G12728" s="674">
        <v>295.84500000000003</v>
      </c>
      <c r="H12728" s="115">
        <f t="shared" si="396"/>
        <v>1.0068371472522089</v>
      </c>
      <c r="I12728" s="115">
        <f t="shared" si="397"/>
        <v>783.4864</v>
      </c>
    </row>
    <row r="12729" spans="1:9" hidden="1">
      <c r="A12729" s="115" t="s">
        <v>33015</v>
      </c>
      <c r="B12729" s="115" t="s">
        <v>33016</v>
      </c>
      <c r="C12729" s="115" t="s">
        <v>31775</v>
      </c>
      <c r="D12729" s="115" t="s">
        <v>2038</v>
      </c>
      <c r="E12729" s="115">
        <v>894.89089999999999</v>
      </c>
      <c r="F12729" s="674">
        <v>293.83600000000001</v>
      </c>
      <c r="G12729" s="674">
        <v>295.84500000000003</v>
      </c>
      <c r="H12729" s="115">
        <f t="shared" si="396"/>
        <v>1.0068371472522089</v>
      </c>
      <c r="I12729" s="115">
        <f t="shared" si="397"/>
        <v>901.00940000000003</v>
      </c>
    </row>
    <row r="12730" spans="1:9" hidden="1">
      <c r="A12730" s="115" t="s">
        <v>33017</v>
      </c>
      <c r="B12730" s="115" t="s">
        <v>33018</v>
      </c>
      <c r="C12730" s="115" t="s">
        <v>31778</v>
      </c>
      <c r="D12730" s="115" t="s">
        <v>2038</v>
      </c>
      <c r="E12730" s="115">
        <v>611.36990000000003</v>
      </c>
      <c r="F12730" s="674">
        <v>293.83600000000001</v>
      </c>
      <c r="G12730" s="674">
        <v>295.84500000000003</v>
      </c>
      <c r="H12730" s="115">
        <f t="shared" si="396"/>
        <v>1.0068371472522089</v>
      </c>
      <c r="I12730" s="115">
        <f t="shared" si="397"/>
        <v>615.54989999999998</v>
      </c>
    </row>
    <row r="12731" spans="1:9" hidden="1">
      <c r="A12731" s="115" t="s">
        <v>33019</v>
      </c>
      <c r="B12731" s="115" t="s">
        <v>33020</v>
      </c>
      <c r="C12731" s="115" t="s">
        <v>31781</v>
      </c>
      <c r="D12731" s="115" t="s">
        <v>2038</v>
      </c>
      <c r="E12731" s="115">
        <v>418.02449999999999</v>
      </c>
      <c r="F12731" s="674">
        <v>293.83600000000001</v>
      </c>
      <c r="G12731" s="674">
        <v>295.84500000000003</v>
      </c>
      <c r="H12731" s="115">
        <f t="shared" si="396"/>
        <v>1.0068371472522089</v>
      </c>
      <c r="I12731" s="115">
        <f t="shared" si="397"/>
        <v>420.88260000000002</v>
      </c>
    </row>
    <row r="12732" spans="1:9" hidden="1">
      <c r="A12732" s="115" t="s">
        <v>33021</v>
      </c>
      <c r="B12732" s="115" t="s">
        <v>33022</v>
      </c>
      <c r="C12732" s="115" t="s">
        <v>31784</v>
      </c>
      <c r="D12732" s="115" t="s">
        <v>1242</v>
      </c>
      <c r="E12732" s="115">
        <v>27.663799999999998</v>
      </c>
      <c r="F12732" s="674">
        <v>293.83600000000001</v>
      </c>
      <c r="G12732" s="674">
        <v>295.84500000000003</v>
      </c>
      <c r="H12732" s="115">
        <f t="shared" si="396"/>
        <v>1.0068371472522089</v>
      </c>
      <c r="I12732" s="115">
        <f t="shared" si="397"/>
        <v>27.852900000000002</v>
      </c>
    </row>
    <row r="12733" spans="1:9" hidden="1">
      <c r="A12733" s="115" t="s">
        <v>33023</v>
      </c>
      <c r="B12733" s="115" t="s">
        <v>33024</v>
      </c>
      <c r="C12733" s="115" t="s">
        <v>31787</v>
      </c>
      <c r="D12733" s="115" t="s">
        <v>2038</v>
      </c>
      <c r="E12733" s="115">
        <v>1293.9019000000001</v>
      </c>
      <c r="F12733" s="674">
        <v>293.83600000000001</v>
      </c>
      <c r="G12733" s="674">
        <v>295.84500000000003</v>
      </c>
      <c r="H12733" s="115">
        <f t="shared" si="396"/>
        <v>1.0068371472522089</v>
      </c>
      <c r="I12733" s="115">
        <f t="shared" si="397"/>
        <v>1302.7484999999999</v>
      </c>
    </row>
    <row r="12734" spans="1:9" hidden="1">
      <c r="A12734" s="115" t="s">
        <v>33025</v>
      </c>
      <c r="B12734" s="115" t="s">
        <v>33026</v>
      </c>
      <c r="C12734" s="115" t="s">
        <v>31790</v>
      </c>
      <c r="D12734" s="115" t="s">
        <v>2038</v>
      </c>
      <c r="E12734" s="115">
        <v>1233.8224</v>
      </c>
      <c r="F12734" s="674">
        <v>293.83600000000001</v>
      </c>
      <c r="G12734" s="674">
        <v>295.84500000000003</v>
      </c>
      <c r="H12734" s="115">
        <f t="shared" si="396"/>
        <v>1.0068371472522089</v>
      </c>
      <c r="I12734" s="115">
        <f t="shared" si="397"/>
        <v>1242.2582</v>
      </c>
    </row>
    <row r="12735" spans="1:9" hidden="1">
      <c r="A12735" s="115" t="s">
        <v>33027</v>
      </c>
      <c r="B12735" s="115" t="s">
        <v>33028</v>
      </c>
      <c r="C12735" s="115" t="s">
        <v>31793</v>
      </c>
      <c r="D12735" s="115" t="s">
        <v>2038</v>
      </c>
      <c r="E12735" s="115">
        <v>1357.0191</v>
      </c>
      <c r="F12735" s="674">
        <v>293.83600000000001</v>
      </c>
      <c r="G12735" s="674">
        <v>295.84500000000003</v>
      </c>
      <c r="H12735" s="115">
        <f t="shared" si="396"/>
        <v>1.0068371472522089</v>
      </c>
      <c r="I12735" s="115">
        <f t="shared" si="397"/>
        <v>1366.2972</v>
      </c>
    </row>
    <row r="12736" spans="1:9" hidden="1">
      <c r="A12736" s="115" t="s">
        <v>33029</v>
      </c>
      <c r="B12736" s="115" t="s">
        <v>33030</v>
      </c>
      <c r="C12736" s="115" t="s">
        <v>31796</v>
      </c>
      <c r="D12736" s="115" t="s">
        <v>2038</v>
      </c>
      <c r="E12736" s="115">
        <v>1541.9828</v>
      </c>
      <c r="F12736" s="674">
        <v>293.83600000000001</v>
      </c>
      <c r="G12736" s="674">
        <v>295.84500000000003</v>
      </c>
      <c r="H12736" s="115">
        <f t="shared" si="396"/>
        <v>1.0068371472522089</v>
      </c>
      <c r="I12736" s="115">
        <f t="shared" si="397"/>
        <v>1552.5255999999999</v>
      </c>
    </row>
    <row r="12737" spans="1:9" hidden="1">
      <c r="A12737" s="115" t="s">
        <v>33031</v>
      </c>
      <c r="B12737" s="115" t="s">
        <v>33032</v>
      </c>
      <c r="C12737" s="115" t="s">
        <v>31799</v>
      </c>
      <c r="D12737" s="115" t="s">
        <v>2038</v>
      </c>
      <c r="E12737" s="115">
        <v>1154.482</v>
      </c>
      <c r="F12737" s="674">
        <v>293.83600000000001</v>
      </c>
      <c r="G12737" s="674">
        <v>295.84500000000003</v>
      </c>
      <c r="H12737" s="115">
        <f t="shared" si="396"/>
        <v>1.0068371472522089</v>
      </c>
      <c r="I12737" s="115">
        <f t="shared" si="397"/>
        <v>1162.3753999999999</v>
      </c>
    </row>
    <row r="12738" spans="1:9" hidden="1">
      <c r="A12738" s="115" t="s">
        <v>33033</v>
      </c>
      <c r="B12738" s="115" t="s">
        <v>33034</v>
      </c>
      <c r="C12738" s="115" t="s">
        <v>31802</v>
      </c>
      <c r="D12738" s="115" t="s">
        <v>2038</v>
      </c>
      <c r="E12738" s="115">
        <v>1327.6543999999999</v>
      </c>
      <c r="F12738" s="674">
        <v>293.83600000000001</v>
      </c>
      <c r="G12738" s="674">
        <v>295.84500000000003</v>
      </c>
      <c r="H12738" s="115">
        <f t="shared" si="396"/>
        <v>1.0068371472522089</v>
      </c>
      <c r="I12738" s="115">
        <f t="shared" si="397"/>
        <v>1336.7318</v>
      </c>
    </row>
    <row r="12739" spans="1:9" hidden="1">
      <c r="A12739" s="115" t="s">
        <v>33035</v>
      </c>
      <c r="B12739" s="115" t="s">
        <v>33036</v>
      </c>
      <c r="C12739" s="115" t="s">
        <v>31805</v>
      </c>
      <c r="D12739" s="115" t="s">
        <v>2038</v>
      </c>
      <c r="E12739" s="115">
        <v>1154.482</v>
      </c>
      <c r="F12739" s="674">
        <v>293.83600000000001</v>
      </c>
      <c r="G12739" s="674">
        <v>295.84500000000003</v>
      </c>
      <c r="H12739" s="115">
        <f t="shared" si="396"/>
        <v>1.0068371472522089</v>
      </c>
      <c r="I12739" s="115">
        <f t="shared" si="397"/>
        <v>1162.3753999999999</v>
      </c>
    </row>
    <row r="12740" spans="1:9" hidden="1">
      <c r="A12740" s="115" t="s">
        <v>33037</v>
      </c>
      <c r="B12740" s="115" t="s">
        <v>33038</v>
      </c>
      <c r="C12740" s="115" t="s">
        <v>31808</v>
      </c>
      <c r="D12740" s="115" t="s">
        <v>2038</v>
      </c>
      <c r="E12740" s="115">
        <v>1327.6543999999999</v>
      </c>
      <c r="F12740" s="674">
        <v>293.83600000000001</v>
      </c>
      <c r="G12740" s="674">
        <v>295.84500000000003</v>
      </c>
      <c r="H12740" s="115">
        <f t="shared" si="396"/>
        <v>1.0068371472522089</v>
      </c>
      <c r="I12740" s="115">
        <f t="shared" si="397"/>
        <v>1336.7318</v>
      </c>
    </row>
    <row r="12741" spans="1:9" hidden="1">
      <c r="A12741" s="115" t="s">
        <v>33039</v>
      </c>
      <c r="B12741" s="115" t="s">
        <v>33040</v>
      </c>
      <c r="C12741" s="115" t="s">
        <v>31811</v>
      </c>
      <c r="D12741" s="115" t="s">
        <v>1138</v>
      </c>
      <c r="E12741" s="115">
        <v>201.1979</v>
      </c>
      <c r="F12741" s="674">
        <v>293.83600000000001</v>
      </c>
      <c r="G12741" s="674">
        <v>295.84500000000003</v>
      </c>
      <c r="H12741" s="115">
        <f t="shared" ref="H12741:H12804" si="398">G12741/F12741</f>
        <v>1.0068371472522089</v>
      </c>
      <c r="I12741" s="115">
        <f t="shared" ref="I12741:I12804" si="399">ROUND(H12741*E12741,4)</f>
        <v>202.5735</v>
      </c>
    </row>
    <row r="12742" spans="1:9" hidden="1">
      <c r="A12742" s="115" t="s">
        <v>33041</v>
      </c>
      <c r="B12742" s="115" t="s">
        <v>33042</v>
      </c>
      <c r="C12742" s="115" t="s">
        <v>31814</v>
      </c>
      <c r="D12742" s="115" t="s">
        <v>1138</v>
      </c>
      <c r="E12742" s="115">
        <v>741.0915</v>
      </c>
      <c r="F12742" s="674">
        <v>293.83600000000001</v>
      </c>
      <c r="G12742" s="674">
        <v>295.84500000000003</v>
      </c>
      <c r="H12742" s="115">
        <f t="shared" si="398"/>
        <v>1.0068371472522089</v>
      </c>
      <c r="I12742" s="115">
        <f t="shared" si="399"/>
        <v>746.1585</v>
      </c>
    </row>
    <row r="12743" spans="1:9" hidden="1">
      <c r="A12743" s="115" t="s">
        <v>33043</v>
      </c>
      <c r="B12743" s="115" t="s">
        <v>33044</v>
      </c>
      <c r="C12743" s="115" t="s">
        <v>31817</v>
      </c>
      <c r="D12743" s="115" t="s">
        <v>2038</v>
      </c>
      <c r="E12743" s="115">
        <v>138.8784</v>
      </c>
      <c r="F12743" s="674">
        <v>293.83600000000001</v>
      </c>
      <c r="G12743" s="674">
        <v>295.84500000000003</v>
      </c>
      <c r="H12743" s="115">
        <f t="shared" si="398"/>
        <v>1.0068371472522089</v>
      </c>
      <c r="I12743" s="115">
        <f t="shared" si="399"/>
        <v>139.8279</v>
      </c>
    </row>
    <row r="12744" spans="1:9" hidden="1">
      <c r="A12744" s="115" t="s">
        <v>33045</v>
      </c>
      <c r="B12744" s="115" t="s">
        <v>33046</v>
      </c>
      <c r="C12744" s="115" t="s">
        <v>31820</v>
      </c>
      <c r="D12744" s="115" t="s">
        <v>2038</v>
      </c>
      <c r="E12744" s="115">
        <v>870.34640000000002</v>
      </c>
      <c r="F12744" s="674">
        <v>293.83600000000001</v>
      </c>
      <c r="G12744" s="674">
        <v>295.84500000000003</v>
      </c>
      <c r="H12744" s="115">
        <f t="shared" si="398"/>
        <v>1.0068371472522089</v>
      </c>
      <c r="I12744" s="115">
        <f t="shared" si="399"/>
        <v>876.2971</v>
      </c>
    </row>
    <row r="12745" spans="1:9" hidden="1">
      <c r="A12745" s="115" t="s">
        <v>33047</v>
      </c>
      <c r="B12745" s="115" t="s">
        <v>33048</v>
      </c>
      <c r="C12745" s="115" t="s">
        <v>31823</v>
      </c>
      <c r="D12745" s="115" t="s">
        <v>2038</v>
      </c>
      <c r="E12745" s="115">
        <v>384.71080000000001</v>
      </c>
      <c r="F12745" s="674">
        <v>293.83600000000001</v>
      </c>
      <c r="G12745" s="674">
        <v>295.84500000000003</v>
      </c>
      <c r="H12745" s="115">
        <f t="shared" si="398"/>
        <v>1.0068371472522089</v>
      </c>
      <c r="I12745" s="115">
        <f t="shared" si="399"/>
        <v>387.34109999999998</v>
      </c>
    </row>
    <row r="12746" spans="1:9" hidden="1">
      <c r="A12746" s="115" t="s">
        <v>33049</v>
      </c>
      <c r="B12746" s="115" t="s">
        <v>33050</v>
      </c>
      <c r="C12746" s="115" t="s">
        <v>31826</v>
      </c>
      <c r="D12746" s="115" t="s">
        <v>2038</v>
      </c>
      <c r="E12746" s="115">
        <v>501.63060000000002</v>
      </c>
      <c r="F12746" s="674">
        <v>293.83600000000001</v>
      </c>
      <c r="G12746" s="674">
        <v>295.84500000000003</v>
      </c>
      <c r="H12746" s="115">
        <f t="shared" si="398"/>
        <v>1.0068371472522089</v>
      </c>
      <c r="I12746" s="115">
        <f t="shared" si="399"/>
        <v>505.06029999999998</v>
      </c>
    </row>
    <row r="12747" spans="1:9" hidden="1">
      <c r="A12747" s="115" t="s">
        <v>33051</v>
      </c>
      <c r="B12747" s="115" t="s">
        <v>33052</v>
      </c>
      <c r="C12747" s="115" t="s">
        <v>31829</v>
      </c>
      <c r="D12747" s="115" t="s">
        <v>2038</v>
      </c>
      <c r="E12747" s="115">
        <v>268.58800000000002</v>
      </c>
      <c r="F12747" s="674">
        <v>293.83600000000001</v>
      </c>
      <c r="G12747" s="674">
        <v>295.84500000000003</v>
      </c>
      <c r="H12747" s="115">
        <f t="shared" si="398"/>
        <v>1.0068371472522089</v>
      </c>
      <c r="I12747" s="115">
        <f t="shared" si="399"/>
        <v>270.42439999999999</v>
      </c>
    </row>
    <row r="12748" spans="1:9" hidden="1">
      <c r="A12748" s="115" t="s">
        <v>33053</v>
      </c>
      <c r="B12748" s="115" t="s">
        <v>33054</v>
      </c>
      <c r="C12748" s="115" t="s">
        <v>31832</v>
      </c>
      <c r="D12748" s="115" t="s">
        <v>2038</v>
      </c>
      <c r="E12748" s="115">
        <v>297.69060000000002</v>
      </c>
      <c r="F12748" s="674">
        <v>293.83600000000001</v>
      </c>
      <c r="G12748" s="674">
        <v>295.84500000000003</v>
      </c>
      <c r="H12748" s="115">
        <f t="shared" si="398"/>
        <v>1.0068371472522089</v>
      </c>
      <c r="I12748" s="115">
        <f t="shared" si="399"/>
        <v>299.726</v>
      </c>
    </row>
    <row r="12749" spans="1:9" hidden="1">
      <c r="A12749" s="115" t="s">
        <v>33055</v>
      </c>
      <c r="B12749" s="115" t="s">
        <v>33056</v>
      </c>
      <c r="C12749" s="115" t="s">
        <v>31835</v>
      </c>
      <c r="D12749" s="115" t="s">
        <v>2038</v>
      </c>
      <c r="E12749" s="115">
        <v>377.00060000000002</v>
      </c>
      <c r="F12749" s="674">
        <v>293.83600000000001</v>
      </c>
      <c r="G12749" s="674">
        <v>295.84500000000003</v>
      </c>
      <c r="H12749" s="115">
        <f t="shared" si="398"/>
        <v>1.0068371472522089</v>
      </c>
      <c r="I12749" s="115">
        <f t="shared" si="399"/>
        <v>379.57819999999998</v>
      </c>
    </row>
    <row r="12750" spans="1:9" hidden="1">
      <c r="A12750" s="115" t="s">
        <v>33057</v>
      </c>
      <c r="B12750" s="115" t="s">
        <v>33058</v>
      </c>
      <c r="C12750" s="115" t="s">
        <v>31838</v>
      </c>
      <c r="D12750" s="115" t="s">
        <v>2038</v>
      </c>
      <c r="E12750" s="115">
        <v>487.56079999999997</v>
      </c>
      <c r="F12750" s="674">
        <v>293.83600000000001</v>
      </c>
      <c r="G12750" s="674">
        <v>295.84500000000003</v>
      </c>
      <c r="H12750" s="115">
        <f t="shared" si="398"/>
        <v>1.0068371472522089</v>
      </c>
      <c r="I12750" s="115">
        <f t="shared" si="399"/>
        <v>490.89429999999999</v>
      </c>
    </row>
    <row r="12751" spans="1:9" hidden="1">
      <c r="A12751" s="115" t="s">
        <v>33059</v>
      </c>
      <c r="B12751" s="115" t="s">
        <v>33060</v>
      </c>
      <c r="C12751" s="115" t="s">
        <v>31841</v>
      </c>
      <c r="D12751" s="115" t="s">
        <v>1138</v>
      </c>
      <c r="E12751" s="115">
        <v>1065.489</v>
      </c>
      <c r="F12751" s="674">
        <v>293.83600000000001</v>
      </c>
      <c r="G12751" s="674">
        <v>295.84500000000003</v>
      </c>
      <c r="H12751" s="115">
        <f t="shared" si="398"/>
        <v>1.0068371472522089</v>
      </c>
      <c r="I12751" s="115">
        <f t="shared" si="399"/>
        <v>1072.7738999999999</v>
      </c>
    </row>
    <row r="12752" spans="1:9" hidden="1">
      <c r="A12752" s="115" t="s">
        <v>33061</v>
      </c>
      <c r="B12752" s="115" t="s">
        <v>33062</v>
      </c>
      <c r="C12752" s="115" t="s">
        <v>31844</v>
      </c>
      <c r="D12752" s="115" t="s">
        <v>1138</v>
      </c>
      <c r="E12752" s="115">
        <v>2233.2745</v>
      </c>
      <c r="F12752" s="674">
        <v>293.83600000000001</v>
      </c>
      <c r="G12752" s="674">
        <v>295.84500000000003</v>
      </c>
      <c r="H12752" s="115">
        <f t="shared" si="398"/>
        <v>1.0068371472522089</v>
      </c>
      <c r="I12752" s="115">
        <f t="shared" si="399"/>
        <v>2248.5437000000002</v>
      </c>
    </row>
    <row r="12753" spans="1:9" hidden="1">
      <c r="A12753" s="115" t="s">
        <v>33063</v>
      </c>
      <c r="B12753" s="115" t="s">
        <v>33064</v>
      </c>
      <c r="C12753" s="115" t="s">
        <v>31847</v>
      </c>
      <c r="D12753" s="115" t="s">
        <v>1138</v>
      </c>
      <c r="E12753" s="115">
        <v>11409.0525</v>
      </c>
      <c r="F12753" s="674">
        <v>293.83600000000001</v>
      </c>
      <c r="G12753" s="674">
        <v>295.84500000000003</v>
      </c>
      <c r="H12753" s="115">
        <f t="shared" si="398"/>
        <v>1.0068371472522089</v>
      </c>
      <c r="I12753" s="115">
        <f t="shared" si="399"/>
        <v>11487.0579</v>
      </c>
    </row>
    <row r="12754" spans="1:9" hidden="1">
      <c r="A12754" s="115" t="s">
        <v>33065</v>
      </c>
      <c r="B12754" s="115" t="s">
        <v>33066</v>
      </c>
      <c r="C12754" s="115" t="s">
        <v>31850</v>
      </c>
      <c r="D12754" s="115" t="s">
        <v>2038</v>
      </c>
      <c r="E12754" s="115">
        <v>56.543399999999998</v>
      </c>
      <c r="F12754" s="674">
        <v>293.83600000000001</v>
      </c>
      <c r="G12754" s="674">
        <v>295.84500000000003</v>
      </c>
      <c r="H12754" s="115">
        <f t="shared" si="398"/>
        <v>1.0068371472522089</v>
      </c>
      <c r="I12754" s="115">
        <f t="shared" si="399"/>
        <v>56.93</v>
      </c>
    </row>
    <row r="12755" spans="1:9" hidden="1">
      <c r="A12755" s="115" t="s">
        <v>33067</v>
      </c>
      <c r="B12755" s="115" t="s">
        <v>33068</v>
      </c>
      <c r="C12755" s="115" t="s">
        <v>31853</v>
      </c>
      <c r="D12755" s="115" t="s">
        <v>2038</v>
      </c>
      <c r="E12755" s="115">
        <v>200.78579999999999</v>
      </c>
      <c r="F12755" s="674">
        <v>293.83600000000001</v>
      </c>
      <c r="G12755" s="674">
        <v>295.84500000000003</v>
      </c>
      <c r="H12755" s="115">
        <f t="shared" si="398"/>
        <v>1.0068371472522089</v>
      </c>
      <c r="I12755" s="115">
        <f t="shared" si="399"/>
        <v>202.15860000000001</v>
      </c>
    </row>
    <row r="12756" spans="1:9" hidden="1">
      <c r="A12756" s="115" t="s">
        <v>33069</v>
      </c>
      <c r="B12756" s="115" t="s">
        <v>33070</v>
      </c>
      <c r="C12756" s="115" t="s">
        <v>31856</v>
      </c>
      <c r="D12756" s="115" t="s">
        <v>2038</v>
      </c>
      <c r="E12756" s="115">
        <v>281.2158</v>
      </c>
      <c r="F12756" s="674">
        <v>293.83600000000001</v>
      </c>
      <c r="G12756" s="674">
        <v>295.84500000000003</v>
      </c>
      <c r="H12756" s="115">
        <f t="shared" si="398"/>
        <v>1.0068371472522089</v>
      </c>
      <c r="I12756" s="115">
        <f t="shared" si="399"/>
        <v>283.13850000000002</v>
      </c>
    </row>
    <row r="12757" spans="1:9" hidden="1">
      <c r="A12757" s="115" t="s">
        <v>33071</v>
      </c>
      <c r="B12757" s="115" t="s">
        <v>33072</v>
      </c>
      <c r="C12757" s="115" t="s">
        <v>31859</v>
      </c>
      <c r="D12757" s="115" t="s">
        <v>2038</v>
      </c>
      <c r="E12757" s="115">
        <v>378.49579999999997</v>
      </c>
      <c r="F12757" s="674">
        <v>293.83600000000001</v>
      </c>
      <c r="G12757" s="674">
        <v>295.84500000000003</v>
      </c>
      <c r="H12757" s="115">
        <f t="shared" si="398"/>
        <v>1.0068371472522089</v>
      </c>
      <c r="I12757" s="115">
        <f t="shared" si="399"/>
        <v>381.08359999999999</v>
      </c>
    </row>
    <row r="12758" spans="1:9" hidden="1">
      <c r="A12758" s="115" t="s">
        <v>33073</v>
      </c>
      <c r="B12758" s="115" t="s">
        <v>33074</v>
      </c>
      <c r="C12758" s="115" t="s">
        <v>31862</v>
      </c>
      <c r="D12758" s="115" t="s">
        <v>2038</v>
      </c>
      <c r="E12758" s="115">
        <v>447.23579999999998</v>
      </c>
      <c r="F12758" s="674">
        <v>293.83600000000001</v>
      </c>
      <c r="G12758" s="674">
        <v>295.84500000000003</v>
      </c>
      <c r="H12758" s="115">
        <f t="shared" si="398"/>
        <v>1.0068371472522089</v>
      </c>
      <c r="I12758" s="115">
        <f t="shared" si="399"/>
        <v>450.29360000000003</v>
      </c>
    </row>
    <row r="12759" spans="1:9" hidden="1">
      <c r="A12759" s="115" t="s">
        <v>33075</v>
      </c>
      <c r="B12759" s="115" t="s">
        <v>33076</v>
      </c>
      <c r="C12759" s="115" t="s">
        <v>31865</v>
      </c>
      <c r="D12759" s="115" t="s">
        <v>1138</v>
      </c>
      <c r="E12759" s="115">
        <v>729.21979999999996</v>
      </c>
      <c r="F12759" s="674">
        <v>293.83600000000001</v>
      </c>
      <c r="G12759" s="674">
        <v>295.84500000000003</v>
      </c>
      <c r="H12759" s="115">
        <f t="shared" si="398"/>
        <v>1.0068371472522089</v>
      </c>
      <c r="I12759" s="115">
        <f t="shared" si="399"/>
        <v>734.2056</v>
      </c>
    </row>
    <row r="12760" spans="1:9" hidden="1">
      <c r="A12760" s="115" t="s">
        <v>33077</v>
      </c>
      <c r="B12760" s="115" t="s">
        <v>33078</v>
      </c>
      <c r="C12760" s="115" t="s">
        <v>31868</v>
      </c>
      <c r="D12760" s="115" t="s">
        <v>1138</v>
      </c>
      <c r="E12760" s="115">
        <v>692.43179999999995</v>
      </c>
      <c r="F12760" s="674">
        <v>293.83600000000001</v>
      </c>
      <c r="G12760" s="674">
        <v>295.84500000000003</v>
      </c>
      <c r="H12760" s="115">
        <f t="shared" si="398"/>
        <v>1.0068371472522089</v>
      </c>
      <c r="I12760" s="115">
        <f t="shared" si="399"/>
        <v>697.16610000000003</v>
      </c>
    </row>
    <row r="12761" spans="1:9" hidden="1">
      <c r="A12761" s="115" t="s">
        <v>33079</v>
      </c>
      <c r="B12761" s="115" t="s">
        <v>33080</v>
      </c>
      <c r="C12761" s="115" t="s">
        <v>31871</v>
      </c>
      <c r="D12761" s="115" t="s">
        <v>1138</v>
      </c>
      <c r="E12761" s="115">
        <v>1511.8163999999999</v>
      </c>
      <c r="F12761" s="674">
        <v>293.83600000000001</v>
      </c>
      <c r="G12761" s="674">
        <v>295.84500000000003</v>
      </c>
      <c r="H12761" s="115">
        <f t="shared" si="398"/>
        <v>1.0068371472522089</v>
      </c>
      <c r="I12761" s="115">
        <f t="shared" si="399"/>
        <v>1522.1529</v>
      </c>
    </row>
    <row r="12762" spans="1:9" hidden="1">
      <c r="A12762" s="115" t="s">
        <v>33081</v>
      </c>
      <c r="B12762" s="115" t="s">
        <v>33082</v>
      </c>
      <c r="C12762" s="115" t="s">
        <v>31874</v>
      </c>
      <c r="D12762" s="115" t="s">
        <v>1138</v>
      </c>
      <c r="E12762" s="115">
        <v>1507.0583999999999</v>
      </c>
      <c r="F12762" s="674">
        <v>293.83600000000001</v>
      </c>
      <c r="G12762" s="674">
        <v>295.84500000000003</v>
      </c>
      <c r="H12762" s="115">
        <f t="shared" si="398"/>
        <v>1.0068371472522089</v>
      </c>
      <c r="I12762" s="115">
        <f t="shared" si="399"/>
        <v>1517.3624</v>
      </c>
    </row>
    <row r="12763" spans="1:9" hidden="1">
      <c r="A12763" s="115" t="s">
        <v>33083</v>
      </c>
      <c r="B12763" s="115" t="s">
        <v>33084</v>
      </c>
      <c r="C12763" s="115" t="s">
        <v>31877</v>
      </c>
      <c r="D12763" s="115" t="s">
        <v>1138</v>
      </c>
      <c r="E12763" s="115">
        <v>2998.5628999999999</v>
      </c>
      <c r="F12763" s="674">
        <v>293.83600000000001</v>
      </c>
      <c r="G12763" s="674">
        <v>295.84500000000003</v>
      </c>
      <c r="H12763" s="115">
        <f t="shared" si="398"/>
        <v>1.0068371472522089</v>
      </c>
      <c r="I12763" s="115">
        <f t="shared" si="399"/>
        <v>3019.0645</v>
      </c>
    </row>
    <row r="12764" spans="1:9" hidden="1">
      <c r="A12764" s="115" t="s">
        <v>33085</v>
      </c>
      <c r="B12764" s="115" t="s">
        <v>33086</v>
      </c>
      <c r="C12764" s="115" t="s">
        <v>31880</v>
      </c>
      <c r="D12764" s="115" t="s">
        <v>1138</v>
      </c>
      <c r="E12764" s="115">
        <v>1063.6512</v>
      </c>
      <c r="F12764" s="674">
        <v>293.83600000000001</v>
      </c>
      <c r="G12764" s="674">
        <v>295.84500000000003</v>
      </c>
      <c r="H12764" s="115">
        <f t="shared" si="398"/>
        <v>1.0068371472522089</v>
      </c>
      <c r="I12764" s="115">
        <f t="shared" si="399"/>
        <v>1070.9235000000001</v>
      </c>
    </row>
    <row r="12765" spans="1:9" hidden="1">
      <c r="A12765" s="115" t="s">
        <v>33087</v>
      </c>
      <c r="B12765" s="115" t="s">
        <v>33088</v>
      </c>
      <c r="C12765" s="115" t="s">
        <v>31883</v>
      </c>
      <c r="D12765" s="115" t="s">
        <v>1138</v>
      </c>
      <c r="E12765" s="115">
        <v>1086.7805000000001</v>
      </c>
      <c r="F12765" s="674">
        <v>293.83600000000001</v>
      </c>
      <c r="G12765" s="674">
        <v>295.84500000000003</v>
      </c>
      <c r="H12765" s="115">
        <f t="shared" si="398"/>
        <v>1.0068371472522089</v>
      </c>
      <c r="I12765" s="115">
        <f t="shared" si="399"/>
        <v>1094.211</v>
      </c>
    </row>
    <row r="12766" spans="1:9" hidden="1">
      <c r="A12766" s="115" t="s">
        <v>33089</v>
      </c>
      <c r="B12766" s="115" t="s">
        <v>33090</v>
      </c>
      <c r="C12766" s="115" t="s">
        <v>31886</v>
      </c>
      <c r="D12766" s="115" t="s">
        <v>1138</v>
      </c>
      <c r="E12766" s="115">
        <v>1135.4498000000001</v>
      </c>
      <c r="F12766" s="674">
        <v>293.83600000000001</v>
      </c>
      <c r="G12766" s="674">
        <v>295.84500000000003</v>
      </c>
      <c r="H12766" s="115">
        <f t="shared" si="398"/>
        <v>1.0068371472522089</v>
      </c>
      <c r="I12766" s="115">
        <f t="shared" si="399"/>
        <v>1143.213</v>
      </c>
    </row>
    <row r="12767" spans="1:9" hidden="1">
      <c r="A12767" s="115" t="s">
        <v>33091</v>
      </c>
      <c r="B12767" s="115" t="s">
        <v>33092</v>
      </c>
      <c r="C12767" s="115" t="s">
        <v>31889</v>
      </c>
      <c r="D12767" s="115" t="s">
        <v>1138</v>
      </c>
      <c r="E12767" s="115">
        <v>712.10619999999994</v>
      </c>
      <c r="F12767" s="674">
        <v>293.83600000000001</v>
      </c>
      <c r="G12767" s="674">
        <v>295.84500000000003</v>
      </c>
      <c r="H12767" s="115">
        <f t="shared" si="398"/>
        <v>1.0068371472522089</v>
      </c>
      <c r="I12767" s="115">
        <f t="shared" si="399"/>
        <v>716.97500000000002</v>
      </c>
    </row>
    <row r="12768" spans="1:9" hidden="1">
      <c r="A12768" s="115" t="s">
        <v>33093</v>
      </c>
      <c r="B12768" s="115" t="s">
        <v>33094</v>
      </c>
      <c r="C12768" s="115" t="s">
        <v>31892</v>
      </c>
      <c r="D12768" s="115" t="s">
        <v>1138</v>
      </c>
      <c r="E12768" s="115">
        <v>1168.6223</v>
      </c>
      <c r="F12768" s="674">
        <v>293.83600000000001</v>
      </c>
      <c r="G12768" s="674">
        <v>295.84500000000003</v>
      </c>
      <c r="H12768" s="115">
        <f t="shared" si="398"/>
        <v>1.0068371472522089</v>
      </c>
      <c r="I12768" s="115">
        <f t="shared" si="399"/>
        <v>1176.6123</v>
      </c>
    </row>
    <row r="12769" spans="1:9" hidden="1">
      <c r="A12769" s="115" t="s">
        <v>33095</v>
      </c>
      <c r="B12769" s="115" t="s">
        <v>33096</v>
      </c>
      <c r="C12769" s="115" t="s">
        <v>31895</v>
      </c>
      <c r="D12769" s="115" t="s">
        <v>1138</v>
      </c>
      <c r="E12769" s="115">
        <v>1793.2161000000001</v>
      </c>
      <c r="F12769" s="674">
        <v>293.83600000000001</v>
      </c>
      <c r="G12769" s="674">
        <v>295.84500000000003</v>
      </c>
      <c r="H12769" s="115">
        <f t="shared" si="398"/>
        <v>1.0068371472522089</v>
      </c>
      <c r="I12769" s="115">
        <f t="shared" si="399"/>
        <v>1805.4766</v>
      </c>
    </row>
    <row r="12770" spans="1:9" hidden="1">
      <c r="A12770" s="115" t="s">
        <v>33097</v>
      </c>
      <c r="B12770" s="115" t="s">
        <v>33098</v>
      </c>
      <c r="C12770" s="115" t="s">
        <v>31898</v>
      </c>
      <c r="D12770" s="115" t="s">
        <v>1138</v>
      </c>
      <c r="E12770" s="115">
        <v>1646.5612000000001</v>
      </c>
      <c r="F12770" s="674">
        <v>293.83600000000001</v>
      </c>
      <c r="G12770" s="674">
        <v>295.84500000000003</v>
      </c>
      <c r="H12770" s="115">
        <f t="shared" si="398"/>
        <v>1.0068371472522089</v>
      </c>
      <c r="I12770" s="115">
        <f t="shared" si="399"/>
        <v>1657.819</v>
      </c>
    </row>
    <row r="12771" spans="1:9" hidden="1">
      <c r="A12771" s="115" t="s">
        <v>33099</v>
      </c>
      <c r="B12771" s="115" t="s">
        <v>33100</v>
      </c>
      <c r="C12771" s="115" t="s">
        <v>31901</v>
      </c>
      <c r="D12771" s="115" t="s">
        <v>1242</v>
      </c>
      <c r="E12771" s="115">
        <v>198.54730000000001</v>
      </c>
      <c r="F12771" s="674">
        <v>293.83600000000001</v>
      </c>
      <c r="G12771" s="674">
        <v>295.84500000000003</v>
      </c>
      <c r="H12771" s="115">
        <f t="shared" si="398"/>
        <v>1.0068371472522089</v>
      </c>
      <c r="I12771" s="115">
        <f t="shared" si="399"/>
        <v>199.90479999999999</v>
      </c>
    </row>
    <row r="12772" spans="1:9" hidden="1">
      <c r="A12772" s="115" t="s">
        <v>33101</v>
      </c>
      <c r="B12772" s="115" t="s">
        <v>33102</v>
      </c>
      <c r="C12772" s="115" t="s">
        <v>31904</v>
      </c>
      <c r="D12772" s="115" t="s">
        <v>1242</v>
      </c>
      <c r="E12772" s="115">
        <v>100.60809999999999</v>
      </c>
      <c r="F12772" s="674">
        <v>293.83600000000001</v>
      </c>
      <c r="G12772" s="674">
        <v>295.84500000000003</v>
      </c>
      <c r="H12772" s="115">
        <f t="shared" si="398"/>
        <v>1.0068371472522089</v>
      </c>
      <c r="I12772" s="115">
        <f t="shared" si="399"/>
        <v>101.29600000000001</v>
      </c>
    </row>
    <row r="12773" spans="1:9" hidden="1">
      <c r="A12773" s="115" t="s">
        <v>33103</v>
      </c>
      <c r="B12773" s="115" t="s">
        <v>33104</v>
      </c>
      <c r="C12773" s="115" t="s">
        <v>31907</v>
      </c>
      <c r="D12773" s="115" t="s">
        <v>2038</v>
      </c>
      <c r="E12773" s="115">
        <v>2481.8566000000001</v>
      </c>
      <c r="F12773" s="674">
        <v>293.83600000000001</v>
      </c>
      <c r="G12773" s="674">
        <v>295.84500000000003</v>
      </c>
      <c r="H12773" s="115">
        <f t="shared" si="398"/>
        <v>1.0068371472522089</v>
      </c>
      <c r="I12773" s="115">
        <f t="shared" si="399"/>
        <v>2498.8254000000002</v>
      </c>
    </row>
    <row r="12774" spans="1:9" hidden="1">
      <c r="A12774" s="115" t="s">
        <v>33105</v>
      </c>
      <c r="B12774" s="115" t="s">
        <v>33106</v>
      </c>
      <c r="C12774" s="115" t="s">
        <v>31910</v>
      </c>
      <c r="D12774" s="115" t="s">
        <v>2038</v>
      </c>
      <c r="E12774" s="115">
        <v>603.37419999999997</v>
      </c>
      <c r="F12774" s="674">
        <v>293.83600000000001</v>
      </c>
      <c r="G12774" s="674">
        <v>295.84500000000003</v>
      </c>
      <c r="H12774" s="115">
        <f t="shared" si="398"/>
        <v>1.0068371472522089</v>
      </c>
      <c r="I12774" s="115">
        <f t="shared" si="399"/>
        <v>607.49959999999999</v>
      </c>
    </row>
    <row r="12775" spans="1:9" hidden="1">
      <c r="A12775" s="115" t="s">
        <v>33107</v>
      </c>
      <c r="B12775" s="115" t="s">
        <v>33108</v>
      </c>
      <c r="C12775" s="115" t="s">
        <v>31913</v>
      </c>
      <c r="D12775" s="115" t="s">
        <v>1242</v>
      </c>
      <c r="E12775" s="115">
        <v>17.149999999999999</v>
      </c>
      <c r="F12775" s="674">
        <v>293.83600000000001</v>
      </c>
      <c r="G12775" s="674">
        <v>295.84500000000003</v>
      </c>
      <c r="H12775" s="115">
        <f t="shared" si="398"/>
        <v>1.0068371472522089</v>
      </c>
      <c r="I12775" s="115">
        <f t="shared" si="399"/>
        <v>17.267299999999999</v>
      </c>
    </row>
    <row r="12776" spans="1:9" hidden="1">
      <c r="A12776" s="115" t="s">
        <v>33109</v>
      </c>
      <c r="B12776" s="115" t="s">
        <v>33110</v>
      </c>
      <c r="C12776" s="115" t="s">
        <v>31916</v>
      </c>
      <c r="D12776" s="115" t="s">
        <v>1242</v>
      </c>
      <c r="E12776" s="115">
        <v>28.38</v>
      </c>
      <c r="F12776" s="674">
        <v>293.83600000000001</v>
      </c>
      <c r="G12776" s="674">
        <v>295.84500000000003</v>
      </c>
      <c r="H12776" s="115">
        <f t="shared" si="398"/>
        <v>1.0068371472522089</v>
      </c>
      <c r="I12776" s="115">
        <f t="shared" si="399"/>
        <v>28.574000000000002</v>
      </c>
    </row>
    <row r="12777" spans="1:9" hidden="1">
      <c r="A12777" s="115" t="s">
        <v>33111</v>
      </c>
      <c r="B12777" s="115" t="s">
        <v>33112</v>
      </c>
      <c r="C12777" s="115" t="s">
        <v>31919</v>
      </c>
      <c r="D12777" s="115" t="s">
        <v>1242</v>
      </c>
      <c r="E12777" s="115">
        <v>89.26</v>
      </c>
      <c r="F12777" s="674">
        <v>293.83600000000001</v>
      </c>
      <c r="G12777" s="674">
        <v>295.84500000000003</v>
      </c>
      <c r="H12777" s="115">
        <f t="shared" si="398"/>
        <v>1.0068371472522089</v>
      </c>
      <c r="I12777" s="115">
        <f t="shared" si="399"/>
        <v>89.8703</v>
      </c>
    </row>
    <row r="12778" spans="1:9" hidden="1">
      <c r="A12778" s="115" t="s">
        <v>33113</v>
      </c>
      <c r="B12778" s="115" t="s">
        <v>33114</v>
      </c>
      <c r="C12778" s="115" t="s">
        <v>31922</v>
      </c>
      <c r="D12778" s="115" t="s">
        <v>1138</v>
      </c>
      <c r="E12778" s="115">
        <v>106.17</v>
      </c>
      <c r="F12778" s="674">
        <v>293.83600000000001</v>
      </c>
      <c r="G12778" s="674">
        <v>295.84500000000003</v>
      </c>
      <c r="H12778" s="115">
        <f t="shared" si="398"/>
        <v>1.0068371472522089</v>
      </c>
      <c r="I12778" s="115">
        <f t="shared" si="399"/>
        <v>106.8959</v>
      </c>
    </row>
    <row r="12779" spans="1:9" hidden="1">
      <c r="A12779" s="115" t="s">
        <v>33115</v>
      </c>
      <c r="B12779" s="115" t="s">
        <v>33116</v>
      </c>
      <c r="C12779" s="115" t="s">
        <v>31925</v>
      </c>
      <c r="D12779" s="115" t="s">
        <v>1138</v>
      </c>
      <c r="E12779" s="115">
        <v>95.68</v>
      </c>
      <c r="F12779" s="674">
        <v>293.83600000000001</v>
      </c>
      <c r="G12779" s="674">
        <v>295.84500000000003</v>
      </c>
      <c r="H12779" s="115">
        <f t="shared" si="398"/>
        <v>1.0068371472522089</v>
      </c>
      <c r="I12779" s="115">
        <f t="shared" si="399"/>
        <v>96.334199999999996</v>
      </c>
    </row>
    <row r="12780" spans="1:9" hidden="1">
      <c r="A12780" s="115" t="s">
        <v>33117</v>
      </c>
      <c r="B12780" s="115" t="s">
        <v>33118</v>
      </c>
      <c r="C12780" s="115" t="s">
        <v>31928</v>
      </c>
      <c r="D12780" s="115" t="s">
        <v>1138</v>
      </c>
      <c r="E12780" s="115">
        <v>16</v>
      </c>
      <c r="F12780" s="674">
        <v>293.83600000000001</v>
      </c>
      <c r="G12780" s="674">
        <v>295.84500000000003</v>
      </c>
      <c r="H12780" s="115">
        <f t="shared" si="398"/>
        <v>1.0068371472522089</v>
      </c>
      <c r="I12780" s="115">
        <f t="shared" si="399"/>
        <v>16.109400000000001</v>
      </c>
    </row>
    <row r="12781" spans="1:9" hidden="1">
      <c r="A12781" s="115" t="s">
        <v>33119</v>
      </c>
      <c r="B12781" s="115" t="s">
        <v>33120</v>
      </c>
      <c r="C12781" s="115" t="s">
        <v>31931</v>
      </c>
      <c r="D12781" s="115" t="s">
        <v>2038</v>
      </c>
      <c r="E12781" s="115">
        <v>2383.3560000000002</v>
      </c>
      <c r="F12781" s="674">
        <v>293.83600000000001</v>
      </c>
      <c r="G12781" s="674">
        <v>295.84500000000003</v>
      </c>
      <c r="H12781" s="115">
        <f t="shared" si="398"/>
        <v>1.0068371472522089</v>
      </c>
      <c r="I12781" s="115">
        <f t="shared" si="399"/>
        <v>2399.6514000000002</v>
      </c>
    </row>
    <row r="12782" spans="1:9" hidden="1">
      <c r="A12782" s="115" t="s">
        <v>33121</v>
      </c>
      <c r="B12782" s="115" t="s">
        <v>33122</v>
      </c>
      <c r="C12782" s="115" t="s">
        <v>31934</v>
      </c>
      <c r="D12782" s="115" t="s">
        <v>2038</v>
      </c>
      <c r="E12782" s="115">
        <v>2172.1759999999999</v>
      </c>
      <c r="F12782" s="674">
        <v>293.83600000000001</v>
      </c>
      <c r="G12782" s="674">
        <v>295.84500000000003</v>
      </c>
      <c r="H12782" s="115">
        <f t="shared" si="398"/>
        <v>1.0068371472522089</v>
      </c>
      <c r="I12782" s="115">
        <f t="shared" si="399"/>
        <v>2187.0275000000001</v>
      </c>
    </row>
    <row r="12783" spans="1:9" hidden="1">
      <c r="A12783" s="115" t="s">
        <v>33123</v>
      </c>
      <c r="B12783" s="115" t="s">
        <v>33124</v>
      </c>
      <c r="C12783" s="115" t="s">
        <v>31937</v>
      </c>
      <c r="D12783" s="115" t="s">
        <v>1138</v>
      </c>
      <c r="E12783" s="115">
        <v>828.18449999999996</v>
      </c>
      <c r="F12783" s="674">
        <v>293.83600000000001</v>
      </c>
      <c r="G12783" s="674">
        <v>295.84500000000003</v>
      </c>
      <c r="H12783" s="115">
        <f t="shared" si="398"/>
        <v>1.0068371472522089</v>
      </c>
      <c r="I12783" s="115">
        <f t="shared" si="399"/>
        <v>833.84690000000001</v>
      </c>
    </row>
    <row r="12784" spans="1:9" hidden="1">
      <c r="A12784" s="115" t="s">
        <v>33125</v>
      </c>
      <c r="B12784" s="115" t="s">
        <v>33126</v>
      </c>
      <c r="C12784" s="115" t="s">
        <v>31940</v>
      </c>
      <c r="D12784" s="115" t="s">
        <v>1138</v>
      </c>
      <c r="E12784" s="115">
        <v>1295.8091999999999</v>
      </c>
      <c r="F12784" s="674">
        <v>293.83600000000001</v>
      </c>
      <c r="G12784" s="674">
        <v>295.84500000000003</v>
      </c>
      <c r="H12784" s="115">
        <f t="shared" si="398"/>
        <v>1.0068371472522089</v>
      </c>
      <c r="I12784" s="115">
        <f t="shared" si="399"/>
        <v>1304.6687999999999</v>
      </c>
    </row>
    <row r="12785" spans="1:9" hidden="1">
      <c r="A12785" s="115" t="s">
        <v>33127</v>
      </c>
      <c r="B12785" s="115" t="s">
        <v>33128</v>
      </c>
      <c r="C12785" s="115" t="s">
        <v>31943</v>
      </c>
      <c r="D12785" s="115" t="s">
        <v>1138</v>
      </c>
      <c r="E12785" s="115">
        <v>1297.4592</v>
      </c>
      <c r="F12785" s="674">
        <v>293.83600000000001</v>
      </c>
      <c r="G12785" s="674">
        <v>295.84500000000003</v>
      </c>
      <c r="H12785" s="115">
        <f t="shared" si="398"/>
        <v>1.0068371472522089</v>
      </c>
      <c r="I12785" s="115">
        <f t="shared" si="399"/>
        <v>1306.3300999999999</v>
      </c>
    </row>
    <row r="12786" spans="1:9" hidden="1">
      <c r="A12786" s="115" t="s">
        <v>33129</v>
      </c>
      <c r="B12786" s="115" t="s">
        <v>33130</v>
      </c>
      <c r="C12786" s="115" t="s">
        <v>31946</v>
      </c>
      <c r="D12786" s="115" t="s">
        <v>2038</v>
      </c>
      <c r="E12786" s="115">
        <v>499.68830000000003</v>
      </c>
      <c r="F12786" s="674">
        <v>293.83600000000001</v>
      </c>
      <c r="G12786" s="674">
        <v>295.84500000000003</v>
      </c>
      <c r="H12786" s="115">
        <f t="shared" si="398"/>
        <v>1.0068371472522089</v>
      </c>
      <c r="I12786" s="115">
        <f t="shared" si="399"/>
        <v>503.10469999999998</v>
      </c>
    </row>
    <row r="12787" spans="1:9" hidden="1">
      <c r="A12787" s="115" t="s">
        <v>33131</v>
      </c>
      <c r="B12787" s="115" t="s">
        <v>33132</v>
      </c>
      <c r="C12787" s="115" t="s">
        <v>31949</v>
      </c>
      <c r="D12787" s="115" t="s">
        <v>1242</v>
      </c>
      <c r="E12787" s="115">
        <v>63.21</v>
      </c>
      <c r="F12787" s="674">
        <v>293.83600000000001</v>
      </c>
      <c r="G12787" s="674">
        <v>295.84500000000003</v>
      </c>
      <c r="H12787" s="115">
        <f t="shared" si="398"/>
        <v>1.0068371472522089</v>
      </c>
      <c r="I12787" s="115">
        <f t="shared" si="399"/>
        <v>63.642200000000003</v>
      </c>
    </row>
    <row r="12788" spans="1:9" hidden="1">
      <c r="A12788" s="115" t="s">
        <v>33133</v>
      </c>
      <c r="B12788" s="115" t="s">
        <v>33134</v>
      </c>
      <c r="C12788" s="115" t="s">
        <v>31952</v>
      </c>
      <c r="D12788" s="115" t="s">
        <v>1138</v>
      </c>
      <c r="E12788" s="115">
        <v>1187.1633999999999</v>
      </c>
      <c r="F12788" s="674">
        <v>293.83600000000001</v>
      </c>
      <c r="G12788" s="674">
        <v>295.84500000000003</v>
      </c>
      <c r="H12788" s="115">
        <f t="shared" si="398"/>
        <v>1.0068371472522089</v>
      </c>
      <c r="I12788" s="115">
        <f t="shared" si="399"/>
        <v>1195.2801999999999</v>
      </c>
    </row>
    <row r="12789" spans="1:9" hidden="1">
      <c r="A12789" s="115" t="s">
        <v>33135</v>
      </c>
      <c r="B12789" s="115" t="s">
        <v>33136</v>
      </c>
      <c r="C12789" s="115" t="s">
        <v>31955</v>
      </c>
      <c r="D12789" s="115" t="s">
        <v>1138</v>
      </c>
      <c r="E12789" s="115">
        <v>1196.5393999999999</v>
      </c>
      <c r="F12789" s="674">
        <v>293.83600000000001</v>
      </c>
      <c r="G12789" s="674">
        <v>295.84500000000003</v>
      </c>
      <c r="H12789" s="115">
        <f t="shared" si="398"/>
        <v>1.0068371472522089</v>
      </c>
      <c r="I12789" s="115">
        <f t="shared" si="399"/>
        <v>1204.7203</v>
      </c>
    </row>
    <row r="12790" spans="1:9" hidden="1">
      <c r="A12790" s="115" t="s">
        <v>33137</v>
      </c>
      <c r="B12790" s="115" t="s">
        <v>33138</v>
      </c>
      <c r="C12790" s="115" t="s">
        <v>31958</v>
      </c>
      <c r="D12790" s="115" t="s">
        <v>1138</v>
      </c>
      <c r="E12790" s="115">
        <v>1405.9477999999999</v>
      </c>
      <c r="F12790" s="674">
        <v>293.83600000000001</v>
      </c>
      <c r="G12790" s="674">
        <v>295.84500000000003</v>
      </c>
      <c r="H12790" s="115">
        <f t="shared" si="398"/>
        <v>1.0068371472522089</v>
      </c>
      <c r="I12790" s="115">
        <f t="shared" si="399"/>
        <v>1415.5605</v>
      </c>
    </row>
    <row r="12791" spans="1:9" hidden="1">
      <c r="A12791" s="115" t="s">
        <v>33139</v>
      </c>
      <c r="B12791" s="115" t="s">
        <v>33140</v>
      </c>
      <c r="C12791" s="115" t="s">
        <v>31961</v>
      </c>
      <c r="D12791" s="115" t="s">
        <v>1138</v>
      </c>
      <c r="E12791" s="115">
        <v>1016.1282</v>
      </c>
      <c r="F12791" s="674">
        <v>293.83600000000001</v>
      </c>
      <c r="G12791" s="674">
        <v>295.84500000000003</v>
      </c>
      <c r="H12791" s="115">
        <f t="shared" si="398"/>
        <v>1.0068371472522089</v>
      </c>
      <c r="I12791" s="115">
        <f t="shared" si="399"/>
        <v>1023.0756</v>
      </c>
    </row>
    <row r="12792" spans="1:9" hidden="1">
      <c r="A12792" s="115" t="s">
        <v>33141</v>
      </c>
      <c r="B12792" s="115" t="s">
        <v>33142</v>
      </c>
      <c r="C12792" s="115" t="s">
        <v>31964</v>
      </c>
      <c r="D12792" s="115" t="s">
        <v>1138</v>
      </c>
      <c r="E12792" s="115">
        <v>495.04939999999999</v>
      </c>
      <c r="F12792" s="674">
        <v>293.83600000000001</v>
      </c>
      <c r="G12792" s="674">
        <v>295.84500000000003</v>
      </c>
      <c r="H12792" s="115">
        <f t="shared" si="398"/>
        <v>1.0068371472522089</v>
      </c>
      <c r="I12792" s="115">
        <f t="shared" si="399"/>
        <v>498.4341</v>
      </c>
    </row>
    <row r="12793" spans="1:9" hidden="1">
      <c r="A12793" s="115" t="s">
        <v>33143</v>
      </c>
      <c r="B12793" s="115" t="s">
        <v>33144</v>
      </c>
      <c r="C12793" s="115" t="s">
        <v>31967</v>
      </c>
      <c r="D12793" s="115" t="s">
        <v>1138</v>
      </c>
      <c r="E12793" s="115">
        <v>1756.5361</v>
      </c>
      <c r="F12793" s="674">
        <v>293.83600000000001</v>
      </c>
      <c r="G12793" s="674">
        <v>295.84500000000003</v>
      </c>
      <c r="H12793" s="115">
        <f t="shared" si="398"/>
        <v>1.0068371472522089</v>
      </c>
      <c r="I12793" s="115">
        <f t="shared" si="399"/>
        <v>1768.5458000000001</v>
      </c>
    </row>
    <row r="12794" spans="1:9" hidden="1">
      <c r="A12794" s="115" t="s">
        <v>33145</v>
      </c>
      <c r="B12794" s="115" t="s">
        <v>33146</v>
      </c>
      <c r="C12794" s="115" t="s">
        <v>31970</v>
      </c>
      <c r="D12794" s="115" t="s">
        <v>2038</v>
      </c>
      <c r="E12794" s="115">
        <v>19.2684</v>
      </c>
      <c r="F12794" s="674">
        <v>293.83600000000001</v>
      </c>
      <c r="G12794" s="674">
        <v>295.84500000000003</v>
      </c>
      <c r="H12794" s="115">
        <f t="shared" si="398"/>
        <v>1.0068371472522089</v>
      </c>
      <c r="I12794" s="115">
        <f t="shared" si="399"/>
        <v>19.400099999999998</v>
      </c>
    </row>
    <row r="12795" spans="1:9" hidden="1">
      <c r="A12795" s="115" t="s">
        <v>33147</v>
      </c>
      <c r="B12795" s="115" t="s">
        <v>33148</v>
      </c>
      <c r="C12795" s="115" t="s">
        <v>31973</v>
      </c>
      <c r="D12795" s="115" t="s">
        <v>1138</v>
      </c>
      <c r="E12795" s="115">
        <v>423.09109999999998</v>
      </c>
      <c r="F12795" s="674">
        <v>293.83600000000001</v>
      </c>
      <c r="G12795" s="674">
        <v>295.84500000000003</v>
      </c>
      <c r="H12795" s="115">
        <f t="shared" si="398"/>
        <v>1.0068371472522089</v>
      </c>
      <c r="I12795" s="115">
        <f t="shared" si="399"/>
        <v>425.98379999999997</v>
      </c>
    </row>
    <row r="12796" spans="1:9" hidden="1">
      <c r="A12796" s="115" t="s">
        <v>33149</v>
      </c>
      <c r="B12796" s="115" t="s">
        <v>33150</v>
      </c>
      <c r="C12796" s="115" t="s">
        <v>31976</v>
      </c>
      <c r="D12796" s="115" t="s">
        <v>1138</v>
      </c>
      <c r="E12796" s="115">
        <v>896.04070000000002</v>
      </c>
      <c r="F12796" s="674">
        <v>293.83600000000001</v>
      </c>
      <c r="G12796" s="674">
        <v>295.84500000000003</v>
      </c>
      <c r="H12796" s="115">
        <f t="shared" si="398"/>
        <v>1.0068371472522089</v>
      </c>
      <c r="I12796" s="115">
        <f t="shared" si="399"/>
        <v>902.1671</v>
      </c>
    </row>
    <row r="12797" spans="1:9" hidden="1">
      <c r="A12797" s="115" t="s">
        <v>33151</v>
      </c>
      <c r="B12797" s="115" t="s">
        <v>33152</v>
      </c>
      <c r="C12797" s="115" t="s">
        <v>31979</v>
      </c>
      <c r="D12797" s="115" t="s">
        <v>2038</v>
      </c>
      <c r="E12797" s="115">
        <v>151.62289999999999</v>
      </c>
      <c r="F12797" s="674">
        <v>293.83600000000001</v>
      </c>
      <c r="G12797" s="674">
        <v>295.84500000000003</v>
      </c>
      <c r="H12797" s="115">
        <f t="shared" si="398"/>
        <v>1.0068371472522089</v>
      </c>
      <c r="I12797" s="115">
        <f t="shared" si="399"/>
        <v>152.65960000000001</v>
      </c>
    </row>
    <row r="12798" spans="1:9" hidden="1">
      <c r="A12798" s="115" t="s">
        <v>33153</v>
      </c>
      <c r="B12798" s="115" t="s">
        <v>33154</v>
      </c>
      <c r="C12798" s="115" t="s">
        <v>31982</v>
      </c>
      <c r="D12798" s="115" t="s">
        <v>2038</v>
      </c>
      <c r="E12798" s="115">
        <v>188.4674</v>
      </c>
      <c r="F12798" s="674">
        <v>293.83600000000001</v>
      </c>
      <c r="G12798" s="674">
        <v>295.84500000000003</v>
      </c>
      <c r="H12798" s="115">
        <f t="shared" si="398"/>
        <v>1.0068371472522089</v>
      </c>
      <c r="I12798" s="115">
        <f t="shared" si="399"/>
        <v>189.756</v>
      </c>
    </row>
    <row r="12799" spans="1:9" hidden="1">
      <c r="A12799" s="115" t="s">
        <v>33155</v>
      </c>
      <c r="B12799" s="115" t="s">
        <v>33156</v>
      </c>
      <c r="C12799" s="115" t="s">
        <v>31985</v>
      </c>
      <c r="D12799" s="115" t="s">
        <v>2038</v>
      </c>
      <c r="E12799" s="115">
        <v>197.35599999999999</v>
      </c>
      <c r="F12799" s="674">
        <v>293.83600000000001</v>
      </c>
      <c r="G12799" s="674">
        <v>295.84500000000003</v>
      </c>
      <c r="H12799" s="115">
        <f t="shared" si="398"/>
        <v>1.0068371472522089</v>
      </c>
      <c r="I12799" s="115">
        <f t="shared" si="399"/>
        <v>198.7054</v>
      </c>
    </row>
    <row r="12800" spans="1:9" hidden="1">
      <c r="A12800" s="115" t="s">
        <v>33157</v>
      </c>
      <c r="B12800" s="115" t="s">
        <v>33158</v>
      </c>
      <c r="C12800" s="115" t="s">
        <v>31988</v>
      </c>
      <c r="D12800" s="115" t="s">
        <v>1242</v>
      </c>
      <c r="E12800" s="115">
        <v>30.236999999999998</v>
      </c>
      <c r="F12800" s="674">
        <v>293.83600000000001</v>
      </c>
      <c r="G12800" s="674">
        <v>295.84500000000003</v>
      </c>
      <c r="H12800" s="115">
        <f t="shared" si="398"/>
        <v>1.0068371472522089</v>
      </c>
      <c r="I12800" s="115">
        <f t="shared" si="399"/>
        <v>30.4437</v>
      </c>
    </row>
    <row r="12801" spans="1:9" hidden="1">
      <c r="A12801" s="115" t="s">
        <v>33159</v>
      </c>
      <c r="B12801" s="115" t="s">
        <v>33160</v>
      </c>
      <c r="C12801" s="115" t="s">
        <v>31991</v>
      </c>
      <c r="D12801" s="115" t="s">
        <v>1138</v>
      </c>
      <c r="E12801" s="115">
        <v>5221.6364999999996</v>
      </c>
      <c r="F12801" s="674">
        <v>293.83600000000001</v>
      </c>
      <c r="G12801" s="674">
        <v>295.84500000000003</v>
      </c>
      <c r="H12801" s="115">
        <f t="shared" si="398"/>
        <v>1.0068371472522089</v>
      </c>
      <c r="I12801" s="115">
        <f t="shared" si="399"/>
        <v>5257.3375999999998</v>
      </c>
    </row>
    <row r="12802" spans="1:9" hidden="1">
      <c r="A12802" s="115" t="s">
        <v>33161</v>
      </c>
      <c r="B12802" s="115" t="s">
        <v>33162</v>
      </c>
      <c r="C12802" s="115" t="s">
        <v>31994</v>
      </c>
      <c r="D12802" s="115" t="s">
        <v>2038</v>
      </c>
      <c r="E12802" s="115">
        <v>1374.4305999999999</v>
      </c>
      <c r="F12802" s="674">
        <v>293.83600000000001</v>
      </c>
      <c r="G12802" s="674">
        <v>295.84500000000003</v>
      </c>
      <c r="H12802" s="115">
        <f t="shared" si="398"/>
        <v>1.0068371472522089</v>
      </c>
      <c r="I12802" s="115">
        <f t="shared" si="399"/>
        <v>1383.8278</v>
      </c>
    </row>
    <row r="12803" spans="1:9" hidden="1">
      <c r="A12803" s="115" t="s">
        <v>33163</v>
      </c>
      <c r="B12803" s="115" t="s">
        <v>33164</v>
      </c>
      <c r="C12803" s="115" t="s">
        <v>31997</v>
      </c>
      <c r="D12803" s="115" t="s">
        <v>2038</v>
      </c>
      <c r="E12803" s="115">
        <v>1129.3206</v>
      </c>
      <c r="F12803" s="674">
        <v>293.83600000000001</v>
      </c>
      <c r="G12803" s="674">
        <v>295.84500000000003</v>
      </c>
      <c r="H12803" s="115">
        <f t="shared" si="398"/>
        <v>1.0068371472522089</v>
      </c>
      <c r="I12803" s="115">
        <f t="shared" si="399"/>
        <v>1137.0418999999999</v>
      </c>
    </row>
    <row r="12804" spans="1:9" hidden="1">
      <c r="A12804" s="115" t="s">
        <v>33165</v>
      </c>
      <c r="B12804" s="115" t="s">
        <v>33166</v>
      </c>
      <c r="C12804" s="115" t="s">
        <v>32000</v>
      </c>
      <c r="D12804" s="115" t="s">
        <v>2038</v>
      </c>
      <c r="E12804" s="115">
        <v>1268.5506</v>
      </c>
      <c r="F12804" s="674">
        <v>293.83600000000001</v>
      </c>
      <c r="G12804" s="674">
        <v>295.84500000000003</v>
      </c>
      <c r="H12804" s="115">
        <f t="shared" si="398"/>
        <v>1.0068371472522089</v>
      </c>
      <c r="I12804" s="115">
        <f t="shared" si="399"/>
        <v>1277.2239</v>
      </c>
    </row>
    <row r="12805" spans="1:9" hidden="1">
      <c r="A12805" s="115" t="s">
        <v>33167</v>
      </c>
      <c r="B12805" s="115" t="s">
        <v>33168</v>
      </c>
      <c r="C12805" s="115" t="s">
        <v>32003</v>
      </c>
      <c r="D12805" s="115" t="s">
        <v>2038</v>
      </c>
      <c r="E12805" s="115">
        <v>1120.2306000000001</v>
      </c>
      <c r="F12805" s="674">
        <v>293.83600000000001</v>
      </c>
      <c r="G12805" s="674">
        <v>295.84500000000003</v>
      </c>
      <c r="H12805" s="115">
        <f t="shared" ref="H12805:H12868" si="400">G12805/F12805</f>
        <v>1.0068371472522089</v>
      </c>
      <c r="I12805" s="115">
        <f t="shared" ref="I12805:I12868" si="401">ROUND(H12805*E12805,4)</f>
        <v>1127.8897999999999</v>
      </c>
    </row>
    <row r="12806" spans="1:9" hidden="1">
      <c r="A12806" s="115" t="s">
        <v>33169</v>
      </c>
      <c r="B12806" s="115" t="s">
        <v>33170</v>
      </c>
      <c r="C12806" s="115" t="s">
        <v>32006</v>
      </c>
      <c r="D12806" s="115" t="s">
        <v>1138</v>
      </c>
      <c r="E12806" s="115">
        <v>1260.7103999999999</v>
      </c>
      <c r="F12806" s="674">
        <v>293.83600000000001</v>
      </c>
      <c r="G12806" s="674">
        <v>295.84500000000003</v>
      </c>
      <c r="H12806" s="115">
        <f t="shared" si="400"/>
        <v>1.0068371472522089</v>
      </c>
      <c r="I12806" s="115">
        <f t="shared" si="401"/>
        <v>1269.3300999999999</v>
      </c>
    </row>
    <row r="12807" spans="1:9" hidden="1">
      <c r="A12807" s="115" t="s">
        <v>33171</v>
      </c>
      <c r="B12807" s="115" t="s">
        <v>33172</v>
      </c>
      <c r="C12807" s="115" t="s">
        <v>32009</v>
      </c>
      <c r="D12807" s="115" t="s">
        <v>1138</v>
      </c>
      <c r="E12807" s="115">
        <v>1211.5624</v>
      </c>
      <c r="F12807" s="674">
        <v>293.83600000000001</v>
      </c>
      <c r="G12807" s="674">
        <v>295.84500000000003</v>
      </c>
      <c r="H12807" s="115">
        <f t="shared" si="400"/>
        <v>1.0068371472522089</v>
      </c>
      <c r="I12807" s="115">
        <f t="shared" si="401"/>
        <v>1219.846</v>
      </c>
    </row>
    <row r="12808" spans="1:9" hidden="1">
      <c r="A12808" s="115" t="s">
        <v>33173</v>
      </c>
      <c r="B12808" s="115" t="s">
        <v>33174</v>
      </c>
      <c r="C12808" s="115" t="s">
        <v>32012</v>
      </c>
      <c r="D12808" s="115" t="s">
        <v>1138</v>
      </c>
      <c r="E12808" s="115">
        <v>1201.0944</v>
      </c>
      <c r="F12808" s="674">
        <v>293.83600000000001</v>
      </c>
      <c r="G12808" s="674">
        <v>295.84500000000003</v>
      </c>
      <c r="H12808" s="115">
        <f t="shared" si="400"/>
        <v>1.0068371472522089</v>
      </c>
      <c r="I12808" s="115">
        <f t="shared" si="401"/>
        <v>1209.3064999999999</v>
      </c>
    </row>
    <row r="12809" spans="1:9" hidden="1">
      <c r="A12809" s="115" t="s">
        <v>33175</v>
      </c>
      <c r="B12809" s="115" t="s">
        <v>33176</v>
      </c>
      <c r="C12809" s="115" t="s">
        <v>32015</v>
      </c>
      <c r="D12809" s="115" t="s">
        <v>2038</v>
      </c>
      <c r="E12809" s="115">
        <v>430.9205</v>
      </c>
      <c r="F12809" s="674">
        <v>293.83600000000001</v>
      </c>
      <c r="G12809" s="674">
        <v>295.84500000000003</v>
      </c>
      <c r="H12809" s="115">
        <f t="shared" si="400"/>
        <v>1.0068371472522089</v>
      </c>
      <c r="I12809" s="115">
        <f t="shared" si="401"/>
        <v>433.86680000000001</v>
      </c>
    </row>
    <row r="12810" spans="1:9" hidden="1">
      <c r="A12810" s="115" t="s">
        <v>33177</v>
      </c>
      <c r="B12810" s="115" t="s">
        <v>33178</v>
      </c>
      <c r="C12810" s="115" t="s">
        <v>32018</v>
      </c>
      <c r="D12810" s="115" t="s">
        <v>1138</v>
      </c>
      <c r="E12810" s="115">
        <v>274.14</v>
      </c>
      <c r="F12810" s="674">
        <v>293.83600000000001</v>
      </c>
      <c r="G12810" s="674">
        <v>295.84500000000003</v>
      </c>
      <c r="H12810" s="115">
        <f t="shared" si="400"/>
        <v>1.0068371472522089</v>
      </c>
      <c r="I12810" s="115">
        <f t="shared" si="401"/>
        <v>276.01429999999999</v>
      </c>
    </row>
    <row r="12811" spans="1:9" hidden="1">
      <c r="A12811" s="115" t="s">
        <v>33179</v>
      </c>
      <c r="B12811" s="115" t="s">
        <v>33180</v>
      </c>
      <c r="C12811" s="115" t="s">
        <v>32021</v>
      </c>
      <c r="D12811" s="115" t="s">
        <v>1138</v>
      </c>
      <c r="E12811" s="115">
        <v>302.45999999999998</v>
      </c>
      <c r="F12811" s="674">
        <v>293.83600000000001</v>
      </c>
      <c r="G12811" s="674">
        <v>295.84500000000003</v>
      </c>
      <c r="H12811" s="115">
        <f t="shared" si="400"/>
        <v>1.0068371472522089</v>
      </c>
      <c r="I12811" s="115">
        <f t="shared" si="401"/>
        <v>304.52800000000002</v>
      </c>
    </row>
    <row r="12812" spans="1:9" hidden="1">
      <c r="A12812" s="115" t="s">
        <v>33181</v>
      </c>
      <c r="B12812" s="115" t="s">
        <v>33182</v>
      </c>
      <c r="C12812" s="115" t="s">
        <v>32024</v>
      </c>
      <c r="D12812" s="115" t="s">
        <v>1138</v>
      </c>
      <c r="E12812" s="115">
        <v>46.367400000000004</v>
      </c>
      <c r="F12812" s="674">
        <v>293.83600000000001</v>
      </c>
      <c r="G12812" s="674">
        <v>295.84500000000003</v>
      </c>
      <c r="H12812" s="115">
        <f t="shared" si="400"/>
        <v>1.0068371472522089</v>
      </c>
      <c r="I12812" s="115">
        <f t="shared" si="401"/>
        <v>46.684399999999997</v>
      </c>
    </row>
    <row r="12813" spans="1:9" hidden="1">
      <c r="A12813" s="115" t="s">
        <v>33183</v>
      </c>
      <c r="B12813" s="115" t="s">
        <v>33184</v>
      </c>
      <c r="C12813" s="115" t="s">
        <v>32027</v>
      </c>
      <c r="D12813" s="115" t="s">
        <v>2038</v>
      </c>
      <c r="E12813" s="115">
        <v>103.04519999999999</v>
      </c>
      <c r="F12813" s="674">
        <v>293.83600000000001</v>
      </c>
      <c r="G12813" s="674">
        <v>295.84500000000003</v>
      </c>
      <c r="H12813" s="115">
        <f t="shared" si="400"/>
        <v>1.0068371472522089</v>
      </c>
      <c r="I12813" s="115">
        <f t="shared" si="401"/>
        <v>103.7497</v>
      </c>
    </row>
    <row r="12814" spans="1:9" hidden="1">
      <c r="A12814" s="115" t="s">
        <v>33185</v>
      </c>
      <c r="B12814" s="115" t="s">
        <v>33186</v>
      </c>
      <c r="C12814" s="115" t="s">
        <v>32030</v>
      </c>
      <c r="D12814" s="115" t="s">
        <v>1138</v>
      </c>
      <c r="E12814" s="115">
        <v>91.45</v>
      </c>
      <c r="F12814" s="674">
        <v>293.83600000000001</v>
      </c>
      <c r="G12814" s="674">
        <v>295.84500000000003</v>
      </c>
      <c r="H12814" s="115">
        <f t="shared" si="400"/>
        <v>1.0068371472522089</v>
      </c>
      <c r="I12814" s="115">
        <f t="shared" si="401"/>
        <v>92.075299999999999</v>
      </c>
    </row>
    <row r="12815" spans="1:9" hidden="1">
      <c r="A12815" s="115" t="s">
        <v>33187</v>
      </c>
      <c r="B12815" s="115" t="s">
        <v>33188</v>
      </c>
      <c r="C12815" s="115" t="s">
        <v>32033</v>
      </c>
      <c r="D12815" s="115" t="s">
        <v>1138</v>
      </c>
      <c r="E12815" s="115">
        <v>76.12</v>
      </c>
      <c r="F12815" s="674">
        <v>293.83600000000001</v>
      </c>
      <c r="G12815" s="674">
        <v>295.84500000000003</v>
      </c>
      <c r="H12815" s="115">
        <f t="shared" si="400"/>
        <v>1.0068371472522089</v>
      </c>
      <c r="I12815" s="115">
        <f t="shared" si="401"/>
        <v>76.6404</v>
      </c>
    </row>
    <row r="12816" spans="1:9" hidden="1">
      <c r="A12816" s="115" t="s">
        <v>33189</v>
      </c>
      <c r="B12816" s="115" t="s">
        <v>33190</v>
      </c>
      <c r="C12816" s="115" t="s">
        <v>32036</v>
      </c>
      <c r="D12816" s="115" t="s">
        <v>1242</v>
      </c>
      <c r="E12816" s="115">
        <v>259.71539999999999</v>
      </c>
      <c r="F12816" s="674">
        <v>293.83600000000001</v>
      </c>
      <c r="G12816" s="674">
        <v>295.84500000000003</v>
      </c>
      <c r="H12816" s="115">
        <f t="shared" si="400"/>
        <v>1.0068371472522089</v>
      </c>
      <c r="I12816" s="115">
        <f t="shared" si="401"/>
        <v>261.49110000000002</v>
      </c>
    </row>
    <row r="12817" spans="1:9" hidden="1">
      <c r="A12817" s="115" t="s">
        <v>33191</v>
      </c>
      <c r="B12817" s="115" t="s">
        <v>33192</v>
      </c>
      <c r="C12817" s="115" t="s">
        <v>32039</v>
      </c>
      <c r="D12817" s="115" t="s">
        <v>1242</v>
      </c>
      <c r="E12817" s="115">
        <v>326.75569999999999</v>
      </c>
      <c r="F12817" s="674">
        <v>293.83600000000001</v>
      </c>
      <c r="G12817" s="674">
        <v>295.84500000000003</v>
      </c>
      <c r="H12817" s="115">
        <f t="shared" si="400"/>
        <v>1.0068371472522089</v>
      </c>
      <c r="I12817" s="115">
        <f t="shared" si="401"/>
        <v>328.9898</v>
      </c>
    </row>
    <row r="12818" spans="1:9" hidden="1">
      <c r="A12818" s="115" t="s">
        <v>33193</v>
      </c>
      <c r="B12818" s="115" t="s">
        <v>33194</v>
      </c>
      <c r="C12818" s="115" t="s">
        <v>32042</v>
      </c>
      <c r="D12818" s="115" t="s">
        <v>1242</v>
      </c>
      <c r="E12818" s="115">
        <v>459.053</v>
      </c>
      <c r="F12818" s="674">
        <v>293.83600000000001</v>
      </c>
      <c r="G12818" s="674">
        <v>295.84500000000003</v>
      </c>
      <c r="H12818" s="115">
        <f t="shared" si="400"/>
        <v>1.0068371472522089</v>
      </c>
      <c r="I12818" s="115">
        <f t="shared" si="401"/>
        <v>462.19159999999999</v>
      </c>
    </row>
    <row r="12819" spans="1:9" hidden="1">
      <c r="A12819" s="115" t="s">
        <v>33195</v>
      </c>
      <c r="B12819" s="115" t="s">
        <v>33196</v>
      </c>
      <c r="C12819" s="115" t="s">
        <v>32045</v>
      </c>
      <c r="D12819" s="115" t="s">
        <v>1242</v>
      </c>
      <c r="E12819" s="115">
        <v>499.3424</v>
      </c>
      <c r="F12819" s="674">
        <v>293.83600000000001</v>
      </c>
      <c r="G12819" s="674">
        <v>295.84500000000003</v>
      </c>
      <c r="H12819" s="115">
        <f t="shared" si="400"/>
        <v>1.0068371472522089</v>
      </c>
      <c r="I12819" s="115">
        <f t="shared" si="401"/>
        <v>502.75650000000002</v>
      </c>
    </row>
    <row r="12820" spans="1:9" hidden="1">
      <c r="A12820" s="115" t="s">
        <v>33197</v>
      </c>
      <c r="B12820" s="115" t="s">
        <v>33198</v>
      </c>
      <c r="C12820" s="115" t="s">
        <v>32048</v>
      </c>
      <c r="D12820" s="115" t="s">
        <v>2038</v>
      </c>
      <c r="E12820" s="115">
        <v>717.71</v>
      </c>
      <c r="F12820" s="674">
        <v>293.83600000000001</v>
      </c>
      <c r="G12820" s="674">
        <v>295.84500000000003</v>
      </c>
      <c r="H12820" s="115">
        <f t="shared" si="400"/>
        <v>1.0068371472522089</v>
      </c>
      <c r="I12820" s="115">
        <f t="shared" si="401"/>
        <v>722.61710000000005</v>
      </c>
    </row>
    <row r="12821" spans="1:9" hidden="1">
      <c r="A12821" s="115" t="s">
        <v>33199</v>
      </c>
      <c r="B12821" s="115" t="s">
        <v>33200</v>
      </c>
      <c r="C12821" s="115" t="s">
        <v>32051</v>
      </c>
      <c r="D12821" s="115" t="s">
        <v>2038</v>
      </c>
      <c r="E12821" s="115">
        <v>739.38</v>
      </c>
      <c r="F12821" s="674">
        <v>293.83600000000001</v>
      </c>
      <c r="G12821" s="674">
        <v>295.84500000000003</v>
      </c>
      <c r="H12821" s="115">
        <f t="shared" si="400"/>
        <v>1.0068371472522089</v>
      </c>
      <c r="I12821" s="115">
        <f t="shared" si="401"/>
        <v>744.43520000000001</v>
      </c>
    </row>
    <row r="12822" spans="1:9" hidden="1">
      <c r="A12822" s="115" t="s">
        <v>33201</v>
      </c>
      <c r="B12822" s="115" t="s">
        <v>33202</v>
      </c>
      <c r="C12822" s="115" t="s">
        <v>32054</v>
      </c>
      <c r="D12822" s="115" t="s">
        <v>1138</v>
      </c>
      <c r="E12822" s="115">
        <v>111.04</v>
      </c>
      <c r="F12822" s="674">
        <v>293.83600000000001</v>
      </c>
      <c r="G12822" s="674">
        <v>295.84500000000003</v>
      </c>
      <c r="H12822" s="115">
        <f t="shared" si="400"/>
        <v>1.0068371472522089</v>
      </c>
      <c r="I12822" s="115">
        <f t="shared" si="401"/>
        <v>111.7992</v>
      </c>
    </row>
    <row r="12823" spans="1:9" hidden="1">
      <c r="A12823" s="115" t="s">
        <v>33203</v>
      </c>
      <c r="B12823" s="115" t="s">
        <v>33204</v>
      </c>
      <c r="C12823" s="115" t="s">
        <v>32057</v>
      </c>
      <c r="D12823" s="115" t="s">
        <v>1138</v>
      </c>
      <c r="E12823" s="115">
        <v>95.46</v>
      </c>
      <c r="F12823" s="674">
        <v>293.83600000000001</v>
      </c>
      <c r="G12823" s="674">
        <v>295.84500000000003</v>
      </c>
      <c r="H12823" s="115">
        <f t="shared" si="400"/>
        <v>1.0068371472522089</v>
      </c>
      <c r="I12823" s="115">
        <f t="shared" si="401"/>
        <v>96.112700000000004</v>
      </c>
    </row>
    <row r="12824" spans="1:9" hidden="1">
      <c r="A12824" s="115" t="s">
        <v>33205</v>
      </c>
      <c r="B12824" s="115" t="s">
        <v>33206</v>
      </c>
      <c r="C12824" s="115" t="s">
        <v>32060</v>
      </c>
      <c r="D12824" s="115" t="s">
        <v>1138</v>
      </c>
      <c r="E12824" s="115">
        <v>99.45</v>
      </c>
      <c r="F12824" s="674">
        <v>293.83600000000001</v>
      </c>
      <c r="G12824" s="674">
        <v>295.84500000000003</v>
      </c>
      <c r="H12824" s="115">
        <f t="shared" si="400"/>
        <v>1.0068371472522089</v>
      </c>
      <c r="I12824" s="115">
        <f t="shared" si="401"/>
        <v>100.13</v>
      </c>
    </row>
    <row r="12825" spans="1:9" hidden="1">
      <c r="A12825" s="115" t="s">
        <v>33207</v>
      </c>
      <c r="B12825" s="115" t="s">
        <v>33208</v>
      </c>
      <c r="C12825" s="115" t="s">
        <v>32063</v>
      </c>
      <c r="D12825" s="115" t="s">
        <v>1138</v>
      </c>
      <c r="E12825" s="115">
        <v>350.12</v>
      </c>
      <c r="F12825" s="674">
        <v>293.83600000000001</v>
      </c>
      <c r="G12825" s="674">
        <v>295.84500000000003</v>
      </c>
      <c r="H12825" s="115">
        <f t="shared" si="400"/>
        <v>1.0068371472522089</v>
      </c>
      <c r="I12825" s="115">
        <f t="shared" si="401"/>
        <v>352.5138</v>
      </c>
    </row>
    <row r="12826" spans="1:9" hidden="1">
      <c r="A12826" s="115" t="s">
        <v>33209</v>
      </c>
      <c r="B12826" s="115" t="s">
        <v>33210</v>
      </c>
      <c r="C12826" s="115" t="s">
        <v>32066</v>
      </c>
      <c r="D12826" s="115" t="s">
        <v>1138</v>
      </c>
      <c r="E12826" s="115">
        <v>248.02</v>
      </c>
      <c r="F12826" s="674">
        <v>293.83600000000001</v>
      </c>
      <c r="G12826" s="674">
        <v>295.84500000000003</v>
      </c>
      <c r="H12826" s="115">
        <f t="shared" si="400"/>
        <v>1.0068371472522089</v>
      </c>
      <c r="I12826" s="115">
        <f t="shared" si="401"/>
        <v>249.7157</v>
      </c>
    </row>
    <row r="12827" spans="1:9" hidden="1">
      <c r="A12827" s="115" t="s">
        <v>33211</v>
      </c>
      <c r="B12827" s="115" t="s">
        <v>33212</v>
      </c>
      <c r="C12827" s="115" t="s">
        <v>32069</v>
      </c>
      <c r="D12827" s="115" t="s">
        <v>1138</v>
      </c>
      <c r="E12827" s="115">
        <v>78.06</v>
      </c>
      <c r="F12827" s="674">
        <v>293.83600000000001</v>
      </c>
      <c r="G12827" s="674">
        <v>295.84500000000003</v>
      </c>
      <c r="H12827" s="115">
        <f t="shared" si="400"/>
        <v>1.0068371472522089</v>
      </c>
      <c r="I12827" s="115">
        <f t="shared" si="401"/>
        <v>78.593699999999998</v>
      </c>
    </row>
    <row r="12828" spans="1:9" hidden="1">
      <c r="A12828" s="115" t="s">
        <v>33213</v>
      </c>
      <c r="B12828" s="115" t="s">
        <v>33214</v>
      </c>
      <c r="C12828" s="115" t="s">
        <v>32072</v>
      </c>
      <c r="D12828" s="115" t="s">
        <v>1138</v>
      </c>
      <c r="E12828" s="115">
        <v>69.599999999999994</v>
      </c>
      <c r="F12828" s="674">
        <v>293.83600000000001</v>
      </c>
      <c r="G12828" s="674">
        <v>295.84500000000003</v>
      </c>
      <c r="H12828" s="115">
        <f t="shared" si="400"/>
        <v>1.0068371472522089</v>
      </c>
      <c r="I12828" s="115">
        <f t="shared" si="401"/>
        <v>70.075900000000004</v>
      </c>
    </row>
    <row r="12829" spans="1:9" hidden="1">
      <c r="A12829" s="115" t="s">
        <v>33215</v>
      </c>
      <c r="B12829" s="115" t="s">
        <v>33216</v>
      </c>
      <c r="C12829" s="115" t="s">
        <v>32075</v>
      </c>
      <c r="D12829" s="115" t="s">
        <v>1138</v>
      </c>
      <c r="E12829" s="115">
        <v>311.51</v>
      </c>
      <c r="F12829" s="674">
        <v>293.83600000000001</v>
      </c>
      <c r="G12829" s="674">
        <v>295.84500000000003</v>
      </c>
      <c r="H12829" s="115">
        <f t="shared" si="400"/>
        <v>1.0068371472522089</v>
      </c>
      <c r="I12829" s="115">
        <f t="shared" si="401"/>
        <v>313.63979999999998</v>
      </c>
    </row>
    <row r="12830" spans="1:9" hidden="1">
      <c r="A12830" s="115" t="s">
        <v>33217</v>
      </c>
      <c r="B12830" s="115" t="s">
        <v>33218</v>
      </c>
      <c r="C12830" s="115" t="s">
        <v>32078</v>
      </c>
      <c r="D12830" s="115" t="s">
        <v>1138</v>
      </c>
      <c r="E12830" s="115">
        <v>315.62</v>
      </c>
      <c r="F12830" s="674">
        <v>293.83600000000001</v>
      </c>
      <c r="G12830" s="674">
        <v>295.84500000000003</v>
      </c>
      <c r="H12830" s="115">
        <f t="shared" si="400"/>
        <v>1.0068371472522089</v>
      </c>
      <c r="I12830" s="115">
        <f t="shared" si="401"/>
        <v>317.77789999999999</v>
      </c>
    </row>
    <row r="12831" spans="1:9" hidden="1">
      <c r="A12831" s="115" t="s">
        <v>33219</v>
      </c>
      <c r="B12831" s="115" t="s">
        <v>33220</v>
      </c>
      <c r="C12831" s="115" t="s">
        <v>32081</v>
      </c>
      <c r="D12831" s="115" t="s">
        <v>1138</v>
      </c>
      <c r="E12831" s="115">
        <v>552.92999999999995</v>
      </c>
      <c r="F12831" s="674">
        <v>293.83600000000001</v>
      </c>
      <c r="G12831" s="674">
        <v>295.84500000000003</v>
      </c>
      <c r="H12831" s="115">
        <f t="shared" si="400"/>
        <v>1.0068371472522089</v>
      </c>
      <c r="I12831" s="115">
        <f t="shared" si="401"/>
        <v>556.71050000000002</v>
      </c>
    </row>
    <row r="12832" spans="1:9" hidden="1">
      <c r="A12832" s="115" t="s">
        <v>33221</v>
      </c>
      <c r="B12832" s="115" t="s">
        <v>33222</v>
      </c>
      <c r="C12832" s="115" t="s">
        <v>32084</v>
      </c>
      <c r="D12832" s="115" t="s">
        <v>1138</v>
      </c>
      <c r="E12832" s="115">
        <v>51.4</v>
      </c>
      <c r="F12832" s="674">
        <v>293.83600000000001</v>
      </c>
      <c r="G12832" s="674">
        <v>295.84500000000003</v>
      </c>
      <c r="H12832" s="115">
        <f t="shared" si="400"/>
        <v>1.0068371472522089</v>
      </c>
      <c r="I12832" s="115">
        <f t="shared" si="401"/>
        <v>51.751399999999997</v>
      </c>
    </row>
    <row r="12833" spans="1:9" hidden="1">
      <c r="A12833" s="115" t="s">
        <v>33223</v>
      </c>
      <c r="B12833" s="115" t="s">
        <v>33224</v>
      </c>
      <c r="C12833" s="115" t="s">
        <v>32087</v>
      </c>
      <c r="D12833" s="115" t="s">
        <v>1138</v>
      </c>
      <c r="E12833" s="115">
        <v>62.73</v>
      </c>
      <c r="F12833" s="674">
        <v>293.83600000000001</v>
      </c>
      <c r="G12833" s="674">
        <v>295.84500000000003</v>
      </c>
      <c r="H12833" s="115">
        <f t="shared" si="400"/>
        <v>1.0068371472522089</v>
      </c>
      <c r="I12833" s="115">
        <f t="shared" si="401"/>
        <v>63.158900000000003</v>
      </c>
    </row>
    <row r="12834" spans="1:9" hidden="1">
      <c r="A12834" s="115" t="s">
        <v>33225</v>
      </c>
      <c r="B12834" s="115" t="s">
        <v>33226</v>
      </c>
      <c r="C12834" s="115" t="s">
        <v>32090</v>
      </c>
      <c r="D12834" s="115" t="s">
        <v>1138</v>
      </c>
      <c r="E12834" s="115">
        <v>54.27</v>
      </c>
      <c r="F12834" s="674">
        <v>293.83600000000001</v>
      </c>
      <c r="G12834" s="674">
        <v>295.84500000000003</v>
      </c>
      <c r="H12834" s="115">
        <f t="shared" si="400"/>
        <v>1.0068371472522089</v>
      </c>
      <c r="I12834" s="115">
        <f t="shared" si="401"/>
        <v>54.641100000000002</v>
      </c>
    </row>
    <row r="12835" spans="1:9" hidden="1">
      <c r="A12835" s="115" t="s">
        <v>33227</v>
      </c>
      <c r="B12835" s="115" t="s">
        <v>33228</v>
      </c>
      <c r="C12835" s="115" t="s">
        <v>32093</v>
      </c>
      <c r="D12835" s="115" t="s">
        <v>2038</v>
      </c>
      <c r="E12835" s="115">
        <v>286.7835</v>
      </c>
      <c r="F12835" s="674">
        <v>293.83600000000001</v>
      </c>
      <c r="G12835" s="674">
        <v>295.84500000000003</v>
      </c>
      <c r="H12835" s="115">
        <f t="shared" si="400"/>
        <v>1.0068371472522089</v>
      </c>
      <c r="I12835" s="115">
        <f t="shared" si="401"/>
        <v>288.74430000000001</v>
      </c>
    </row>
    <row r="12836" spans="1:9" hidden="1">
      <c r="A12836" s="115" t="s">
        <v>33229</v>
      </c>
      <c r="B12836" s="115" t="s">
        <v>33230</v>
      </c>
      <c r="C12836" s="115" t="s">
        <v>32096</v>
      </c>
      <c r="D12836" s="115" t="s">
        <v>2038</v>
      </c>
      <c r="E12836" s="115">
        <v>284.99340000000001</v>
      </c>
      <c r="F12836" s="674">
        <v>293.83600000000001</v>
      </c>
      <c r="G12836" s="674">
        <v>295.84500000000003</v>
      </c>
      <c r="H12836" s="115">
        <f t="shared" si="400"/>
        <v>1.0068371472522089</v>
      </c>
      <c r="I12836" s="115">
        <f t="shared" si="401"/>
        <v>286.94189999999998</v>
      </c>
    </row>
    <row r="12837" spans="1:9" hidden="1">
      <c r="A12837" s="115" t="s">
        <v>33231</v>
      </c>
      <c r="B12837" s="115" t="s">
        <v>33232</v>
      </c>
      <c r="C12837" s="115" t="s">
        <v>32099</v>
      </c>
      <c r="D12837" s="115" t="s">
        <v>2038</v>
      </c>
      <c r="E12837" s="115">
        <v>300.58569999999997</v>
      </c>
      <c r="F12837" s="674">
        <v>293.83600000000001</v>
      </c>
      <c r="G12837" s="674">
        <v>295.84500000000003</v>
      </c>
      <c r="H12837" s="115">
        <f t="shared" si="400"/>
        <v>1.0068371472522089</v>
      </c>
      <c r="I12837" s="115">
        <f t="shared" si="401"/>
        <v>302.64080000000001</v>
      </c>
    </row>
    <row r="12838" spans="1:9" hidden="1">
      <c r="A12838" s="115" t="s">
        <v>33233</v>
      </c>
      <c r="B12838" s="115" t="s">
        <v>33234</v>
      </c>
      <c r="C12838" s="115" t="s">
        <v>33235</v>
      </c>
      <c r="D12838" s="115" t="s">
        <v>1138</v>
      </c>
      <c r="E12838" s="115">
        <v>266.05430000000001</v>
      </c>
      <c r="F12838" s="674">
        <v>293.83600000000001</v>
      </c>
      <c r="G12838" s="674">
        <v>295.84500000000003</v>
      </c>
      <c r="H12838" s="115">
        <f t="shared" si="400"/>
        <v>1.0068371472522089</v>
      </c>
      <c r="I12838" s="115">
        <f t="shared" si="401"/>
        <v>267.8734</v>
      </c>
    </row>
    <row r="12839" spans="1:9" hidden="1">
      <c r="A12839" s="115" t="s">
        <v>33236</v>
      </c>
      <c r="B12839" s="115" t="s">
        <v>33237</v>
      </c>
      <c r="C12839" s="115" t="s">
        <v>33238</v>
      </c>
      <c r="D12839" s="115" t="s">
        <v>1138</v>
      </c>
      <c r="E12839" s="115">
        <v>312.61970000000002</v>
      </c>
      <c r="F12839" s="674">
        <v>293.83600000000001</v>
      </c>
      <c r="G12839" s="674">
        <v>295.84500000000003</v>
      </c>
      <c r="H12839" s="115">
        <f t="shared" si="400"/>
        <v>1.0068371472522089</v>
      </c>
      <c r="I12839" s="115">
        <f t="shared" si="401"/>
        <v>314.75709999999998</v>
      </c>
    </row>
    <row r="12840" spans="1:9" hidden="1">
      <c r="A12840" s="115" t="s">
        <v>33239</v>
      </c>
      <c r="B12840" s="115" t="s">
        <v>33240</v>
      </c>
      <c r="C12840" s="115" t="s">
        <v>33241</v>
      </c>
      <c r="D12840" s="115" t="s">
        <v>1138</v>
      </c>
      <c r="E12840" s="115">
        <v>390.36759999999998</v>
      </c>
      <c r="F12840" s="674">
        <v>293.83600000000001</v>
      </c>
      <c r="G12840" s="674">
        <v>295.84500000000003</v>
      </c>
      <c r="H12840" s="115">
        <f t="shared" si="400"/>
        <v>1.0068371472522089</v>
      </c>
      <c r="I12840" s="115">
        <f t="shared" si="401"/>
        <v>393.03660000000002</v>
      </c>
    </row>
    <row r="12841" spans="1:9" hidden="1">
      <c r="A12841" s="115" t="s">
        <v>33242</v>
      </c>
      <c r="B12841" s="115" t="s">
        <v>33243</v>
      </c>
      <c r="C12841" s="115" t="s">
        <v>33244</v>
      </c>
      <c r="D12841" s="115" t="s">
        <v>1138</v>
      </c>
      <c r="E12841" s="115">
        <v>627.96</v>
      </c>
      <c r="F12841" s="674">
        <v>293.83600000000001</v>
      </c>
      <c r="G12841" s="674">
        <v>295.84500000000003</v>
      </c>
      <c r="H12841" s="115">
        <f t="shared" si="400"/>
        <v>1.0068371472522089</v>
      </c>
      <c r="I12841" s="115">
        <f t="shared" si="401"/>
        <v>632.25350000000003</v>
      </c>
    </row>
    <row r="12842" spans="1:9" hidden="1">
      <c r="A12842" s="115" t="s">
        <v>33245</v>
      </c>
      <c r="B12842" s="115" t="s">
        <v>33246</v>
      </c>
      <c r="C12842" s="115" t="s">
        <v>33247</v>
      </c>
      <c r="D12842" s="115" t="s">
        <v>1138</v>
      </c>
      <c r="E12842" s="115">
        <v>533.74850000000004</v>
      </c>
      <c r="F12842" s="674">
        <v>293.83600000000001</v>
      </c>
      <c r="G12842" s="674">
        <v>295.84500000000003</v>
      </c>
      <c r="H12842" s="115">
        <f t="shared" si="400"/>
        <v>1.0068371472522089</v>
      </c>
      <c r="I12842" s="115">
        <f t="shared" si="401"/>
        <v>537.39779999999996</v>
      </c>
    </row>
    <row r="12843" spans="1:9" hidden="1">
      <c r="A12843" s="115" t="s">
        <v>33248</v>
      </c>
      <c r="B12843" s="115" t="s">
        <v>33249</v>
      </c>
      <c r="C12843" s="115" t="s">
        <v>33250</v>
      </c>
      <c r="D12843" s="115" t="s">
        <v>1138</v>
      </c>
      <c r="E12843" s="115">
        <v>1603.674</v>
      </c>
      <c r="F12843" s="674">
        <v>293.83600000000001</v>
      </c>
      <c r="G12843" s="674">
        <v>295.84500000000003</v>
      </c>
      <c r="H12843" s="115">
        <f t="shared" si="400"/>
        <v>1.0068371472522089</v>
      </c>
      <c r="I12843" s="115">
        <f t="shared" si="401"/>
        <v>1614.6386</v>
      </c>
    </row>
    <row r="12844" spans="1:9" hidden="1">
      <c r="A12844" s="115" t="s">
        <v>33251</v>
      </c>
      <c r="B12844" s="115" t="s">
        <v>33252</v>
      </c>
      <c r="C12844" s="115" t="s">
        <v>33253</v>
      </c>
      <c r="D12844" s="115" t="s">
        <v>1138</v>
      </c>
      <c r="E12844" s="115">
        <v>1841.1883</v>
      </c>
      <c r="F12844" s="674">
        <v>293.83600000000001</v>
      </c>
      <c r="G12844" s="674">
        <v>295.84500000000003</v>
      </c>
      <c r="H12844" s="115">
        <f t="shared" si="400"/>
        <v>1.0068371472522089</v>
      </c>
      <c r="I12844" s="115">
        <f t="shared" si="401"/>
        <v>1853.7768000000001</v>
      </c>
    </row>
    <row r="12845" spans="1:9" hidden="1">
      <c r="A12845" s="115" t="s">
        <v>33254</v>
      </c>
      <c r="B12845" s="115" t="s">
        <v>33255</v>
      </c>
      <c r="C12845" s="115" t="s">
        <v>33256</v>
      </c>
      <c r="D12845" s="115" t="s">
        <v>1138</v>
      </c>
      <c r="E12845" s="115">
        <v>1225.663</v>
      </c>
      <c r="F12845" s="674">
        <v>293.83600000000001</v>
      </c>
      <c r="G12845" s="674">
        <v>295.84500000000003</v>
      </c>
      <c r="H12845" s="115">
        <f t="shared" si="400"/>
        <v>1.0068371472522089</v>
      </c>
      <c r="I12845" s="115">
        <f t="shared" si="401"/>
        <v>1234.0429999999999</v>
      </c>
    </row>
    <row r="12846" spans="1:9" hidden="1">
      <c r="A12846" s="115" t="s">
        <v>33257</v>
      </c>
      <c r="B12846" s="115" t="s">
        <v>33258</v>
      </c>
      <c r="C12846" s="115" t="s">
        <v>33259</v>
      </c>
      <c r="D12846" s="115" t="s">
        <v>1138</v>
      </c>
      <c r="E12846" s="115">
        <v>4624.9215999999997</v>
      </c>
      <c r="F12846" s="674">
        <v>293.83600000000001</v>
      </c>
      <c r="G12846" s="674">
        <v>295.84500000000003</v>
      </c>
      <c r="H12846" s="115">
        <f t="shared" si="400"/>
        <v>1.0068371472522089</v>
      </c>
      <c r="I12846" s="115">
        <f t="shared" si="401"/>
        <v>4656.5429000000004</v>
      </c>
    </row>
    <row r="12847" spans="1:9" hidden="1">
      <c r="A12847" s="115" t="s">
        <v>33260</v>
      </c>
      <c r="B12847" s="115" t="s">
        <v>33261</v>
      </c>
      <c r="C12847" s="115" t="s">
        <v>33262</v>
      </c>
      <c r="D12847" s="115" t="s">
        <v>1138</v>
      </c>
      <c r="E12847" s="115">
        <v>2627.5506999999998</v>
      </c>
      <c r="F12847" s="674">
        <v>293.83600000000001</v>
      </c>
      <c r="G12847" s="674">
        <v>295.84500000000003</v>
      </c>
      <c r="H12847" s="115">
        <f t="shared" si="400"/>
        <v>1.0068371472522089</v>
      </c>
      <c r="I12847" s="115">
        <f t="shared" si="401"/>
        <v>2645.5156999999999</v>
      </c>
    </row>
    <row r="12848" spans="1:9" hidden="1">
      <c r="A12848" s="115" t="s">
        <v>33263</v>
      </c>
      <c r="B12848" s="115" t="s">
        <v>33264</v>
      </c>
      <c r="C12848" s="115" t="s">
        <v>33265</v>
      </c>
      <c r="D12848" s="115" t="s">
        <v>1138</v>
      </c>
      <c r="E12848" s="115">
        <v>2947.8854999999999</v>
      </c>
      <c r="F12848" s="674">
        <v>293.83600000000001</v>
      </c>
      <c r="G12848" s="674">
        <v>295.84500000000003</v>
      </c>
      <c r="H12848" s="115">
        <f t="shared" si="400"/>
        <v>1.0068371472522089</v>
      </c>
      <c r="I12848" s="115">
        <f t="shared" si="401"/>
        <v>2968.0405999999998</v>
      </c>
    </row>
    <row r="12849" spans="1:9" hidden="1">
      <c r="A12849" s="115" t="s">
        <v>33266</v>
      </c>
      <c r="B12849" s="115" t="s">
        <v>33267</v>
      </c>
      <c r="C12849" s="115" t="s">
        <v>33268</v>
      </c>
      <c r="D12849" s="115" t="s">
        <v>1138</v>
      </c>
      <c r="E12849" s="115">
        <v>1716.2094</v>
      </c>
      <c r="F12849" s="674">
        <v>293.83600000000001</v>
      </c>
      <c r="G12849" s="674">
        <v>295.84500000000003</v>
      </c>
      <c r="H12849" s="115">
        <f t="shared" si="400"/>
        <v>1.0068371472522089</v>
      </c>
      <c r="I12849" s="115">
        <f t="shared" si="401"/>
        <v>1727.9434000000001</v>
      </c>
    </row>
    <row r="12850" spans="1:9" hidden="1">
      <c r="A12850" s="115" t="s">
        <v>33269</v>
      </c>
      <c r="B12850" s="115" t="s">
        <v>33270</v>
      </c>
      <c r="C12850" s="115" t="s">
        <v>33271</v>
      </c>
      <c r="D12850" s="115" t="s">
        <v>1138</v>
      </c>
      <c r="E12850" s="115">
        <v>944.77419999999995</v>
      </c>
      <c r="F12850" s="674">
        <v>293.83600000000001</v>
      </c>
      <c r="G12850" s="674">
        <v>295.84500000000003</v>
      </c>
      <c r="H12850" s="115">
        <f t="shared" si="400"/>
        <v>1.0068371472522089</v>
      </c>
      <c r="I12850" s="115">
        <f t="shared" si="401"/>
        <v>951.23379999999997</v>
      </c>
    </row>
    <row r="12851" spans="1:9" hidden="1">
      <c r="A12851" s="115" t="s">
        <v>33272</v>
      </c>
      <c r="B12851" s="115" t="s">
        <v>33273</v>
      </c>
      <c r="C12851" s="115" t="s">
        <v>33274</v>
      </c>
      <c r="D12851" s="115" t="s">
        <v>1138</v>
      </c>
      <c r="E12851" s="115">
        <v>1096.2107000000001</v>
      </c>
      <c r="F12851" s="674">
        <v>293.83600000000001</v>
      </c>
      <c r="G12851" s="674">
        <v>295.84500000000003</v>
      </c>
      <c r="H12851" s="115">
        <f t="shared" si="400"/>
        <v>1.0068371472522089</v>
      </c>
      <c r="I12851" s="115">
        <f t="shared" si="401"/>
        <v>1103.7057</v>
      </c>
    </row>
    <row r="12852" spans="1:9" hidden="1">
      <c r="A12852" s="115" t="s">
        <v>33275</v>
      </c>
      <c r="B12852" s="115" t="s">
        <v>33276</v>
      </c>
      <c r="C12852" s="115" t="s">
        <v>33277</v>
      </c>
      <c r="D12852" s="115" t="s">
        <v>1138</v>
      </c>
      <c r="E12852" s="115">
        <v>1390.8177000000001</v>
      </c>
      <c r="F12852" s="674">
        <v>293.83600000000001</v>
      </c>
      <c r="G12852" s="674">
        <v>295.84500000000003</v>
      </c>
      <c r="H12852" s="115">
        <f t="shared" si="400"/>
        <v>1.0068371472522089</v>
      </c>
      <c r="I12852" s="115">
        <f t="shared" si="401"/>
        <v>1400.3269</v>
      </c>
    </row>
    <row r="12853" spans="1:9" hidden="1">
      <c r="A12853" s="115" t="s">
        <v>33278</v>
      </c>
      <c r="B12853" s="115" t="s">
        <v>33279</v>
      </c>
      <c r="C12853" s="115" t="s">
        <v>33280</v>
      </c>
      <c r="D12853" s="115" t="s">
        <v>1138</v>
      </c>
      <c r="E12853" s="115">
        <v>885.47720000000004</v>
      </c>
      <c r="F12853" s="674">
        <v>293.83600000000001</v>
      </c>
      <c r="G12853" s="674">
        <v>295.84500000000003</v>
      </c>
      <c r="H12853" s="115">
        <f t="shared" si="400"/>
        <v>1.0068371472522089</v>
      </c>
      <c r="I12853" s="115">
        <f t="shared" si="401"/>
        <v>891.53129999999999</v>
      </c>
    </row>
    <row r="12854" spans="1:9" hidden="1">
      <c r="A12854" s="115" t="s">
        <v>33281</v>
      </c>
      <c r="B12854" s="115" t="s">
        <v>33282</v>
      </c>
      <c r="C12854" s="115" t="s">
        <v>33283</v>
      </c>
      <c r="D12854" s="115" t="s">
        <v>1138</v>
      </c>
      <c r="E12854" s="115">
        <v>1238.5581</v>
      </c>
      <c r="F12854" s="674">
        <v>293.83600000000001</v>
      </c>
      <c r="G12854" s="674">
        <v>295.84500000000003</v>
      </c>
      <c r="H12854" s="115">
        <f t="shared" si="400"/>
        <v>1.0068371472522089</v>
      </c>
      <c r="I12854" s="115">
        <f t="shared" si="401"/>
        <v>1247.0263</v>
      </c>
    </row>
    <row r="12855" spans="1:9" hidden="1">
      <c r="A12855" s="115" t="s">
        <v>33284</v>
      </c>
      <c r="B12855" s="115" t="s">
        <v>33285</v>
      </c>
      <c r="C12855" s="115" t="s">
        <v>33286</v>
      </c>
      <c r="D12855" s="115" t="s">
        <v>1138</v>
      </c>
      <c r="E12855" s="115">
        <v>61.744500000000002</v>
      </c>
      <c r="F12855" s="674">
        <v>293.83600000000001</v>
      </c>
      <c r="G12855" s="674">
        <v>295.84500000000003</v>
      </c>
      <c r="H12855" s="115">
        <f t="shared" si="400"/>
        <v>1.0068371472522089</v>
      </c>
      <c r="I12855" s="115">
        <f t="shared" si="401"/>
        <v>62.166699999999999</v>
      </c>
    </row>
    <row r="12856" spans="1:9" hidden="1">
      <c r="A12856" s="115" t="s">
        <v>33287</v>
      </c>
      <c r="B12856" s="115" t="s">
        <v>33288</v>
      </c>
      <c r="C12856" s="115" t="s">
        <v>33289</v>
      </c>
      <c r="D12856" s="115" t="s">
        <v>1138</v>
      </c>
      <c r="E12856" s="115">
        <v>305.2672</v>
      </c>
      <c r="F12856" s="674">
        <v>293.83600000000001</v>
      </c>
      <c r="G12856" s="674">
        <v>295.84500000000003</v>
      </c>
      <c r="H12856" s="115">
        <f t="shared" si="400"/>
        <v>1.0068371472522089</v>
      </c>
      <c r="I12856" s="115">
        <f t="shared" si="401"/>
        <v>307.3544</v>
      </c>
    </row>
    <row r="12857" spans="1:9" hidden="1">
      <c r="A12857" s="115" t="s">
        <v>33290</v>
      </c>
      <c r="B12857" s="115" t="s">
        <v>33291</v>
      </c>
      <c r="C12857" s="115" t="s">
        <v>33292</v>
      </c>
      <c r="D12857" s="115" t="s">
        <v>1138</v>
      </c>
      <c r="E12857" s="115">
        <v>356.88819999999998</v>
      </c>
      <c r="F12857" s="674">
        <v>293.83600000000001</v>
      </c>
      <c r="G12857" s="674">
        <v>295.84500000000003</v>
      </c>
      <c r="H12857" s="115">
        <f t="shared" si="400"/>
        <v>1.0068371472522089</v>
      </c>
      <c r="I12857" s="115">
        <f t="shared" si="401"/>
        <v>359.32830000000001</v>
      </c>
    </row>
    <row r="12858" spans="1:9" hidden="1">
      <c r="A12858" s="115" t="s">
        <v>33293</v>
      </c>
      <c r="B12858" s="115" t="s">
        <v>33294</v>
      </c>
      <c r="C12858" s="115" t="s">
        <v>33295</v>
      </c>
      <c r="D12858" s="115" t="s">
        <v>1138</v>
      </c>
      <c r="E12858" s="115">
        <v>1733.4931999999999</v>
      </c>
      <c r="F12858" s="674">
        <v>293.83600000000001</v>
      </c>
      <c r="G12858" s="674">
        <v>295.84500000000003</v>
      </c>
      <c r="H12858" s="115">
        <f t="shared" si="400"/>
        <v>1.0068371472522089</v>
      </c>
      <c r="I12858" s="115">
        <f t="shared" si="401"/>
        <v>1745.3453</v>
      </c>
    </row>
    <row r="12859" spans="1:9" hidden="1">
      <c r="A12859" s="115" t="s">
        <v>33296</v>
      </c>
      <c r="B12859" s="115" t="s">
        <v>33297</v>
      </c>
      <c r="C12859" s="115" t="s">
        <v>33298</v>
      </c>
      <c r="D12859" s="115" t="s">
        <v>1138</v>
      </c>
      <c r="E12859" s="115">
        <v>2141.5545999999999</v>
      </c>
      <c r="F12859" s="674">
        <v>293.83600000000001</v>
      </c>
      <c r="G12859" s="674">
        <v>295.84500000000003</v>
      </c>
      <c r="H12859" s="115">
        <f t="shared" si="400"/>
        <v>1.0068371472522089</v>
      </c>
      <c r="I12859" s="115">
        <f t="shared" si="401"/>
        <v>2156.1967</v>
      </c>
    </row>
    <row r="12860" spans="1:9" hidden="1">
      <c r="A12860" s="115" t="s">
        <v>33299</v>
      </c>
      <c r="B12860" s="115" t="s">
        <v>33300</v>
      </c>
      <c r="C12860" s="115" t="s">
        <v>33301</v>
      </c>
      <c r="D12860" s="115" t="s">
        <v>1138</v>
      </c>
      <c r="E12860" s="115">
        <v>2368.1984000000002</v>
      </c>
      <c r="F12860" s="674">
        <v>293.83600000000001</v>
      </c>
      <c r="G12860" s="674">
        <v>295.84500000000003</v>
      </c>
      <c r="H12860" s="115">
        <f t="shared" si="400"/>
        <v>1.0068371472522089</v>
      </c>
      <c r="I12860" s="115">
        <f t="shared" si="401"/>
        <v>2384.3901000000001</v>
      </c>
    </row>
    <row r="12861" spans="1:9" hidden="1">
      <c r="A12861" s="115" t="s">
        <v>33302</v>
      </c>
      <c r="B12861" s="115" t="s">
        <v>33303</v>
      </c>
      <c r="C12861" s="115" t="s">
        <v>33304</v>
      </c>
      <c r="D12861" s="115" t="s">
        <v>1138</v>
      </c>
      <c r="E12861" s="115">
        <v>2517.6525000000001</v>
      </c>
      <c r="F12861" s="674">
        <v>293.83600000000001</v>
      </c>
      <c r="G12861" s="674">
        <v>295.84500000000003</v>
      </c>
      <c r="H12861" s="115">
        <f t="shared" si="400"/>
        <v>1.0068371472522089</v>
      </c>
      <c r="I12861" s="115">
        <f t="shared" si="401"/>
        <v>2534.8661000000002</v>
      </c>
    </row>
    <row r="12862" spans="1:9" hidden="1">
      <c r="A12862" s="115" t="s">
        <v>33305</v>
      </c>
      <c r="B12862" s="115" t="s">
        <v>33306</v>
      </c>
      <c r="C12862" s="115" t="s">
        <v>33307</v>
      </c>
      <c r="D12862" s="115" t="s">
        <v>1138</v>
      </c>
      <c r="E12862" s="115">
        <v>2603.6725999999999</v>
      </c>
      <c r="F12862" s="674">
        <v>293.83600000000001</v>
      </c>
      <c r="G12862" s="674">
        <v>295.84500000000003</v>
      </c>
      <c r="H12862" s="115">
        <f t="shared" si="400"/>
        <v>1.0068371472522089</v>
      </c>
      <c r="I12862" s="115">
        <f t="shared" si="401"/>
        <v>2621.4742999999999</v>
      </c>
    </row>
    <row r="12863" spans="1:9" hidden="1">
      <c r="A12863" s="115" t="s">
        <v>33308</v>
      </c>
      <c r="B12863" s="115" t="s">
        <v>33309</v>
      </c>
      <c r="C12863" s="115" t="s">
        <v>33310</v>
      </c>
      <c r="D12863" s="115" t="s">
        <v>1138</v>
      </c>
      <c r="E12863" s="115">
        <v>2802.8757999999998</v>
      </c>
      <c r="F12863" s="674">
        <v>293.83600000000001</v>
      </c>
      <c r="G12863" s="674">
        <v>295.84500000000003</v>
      </c>
      <c r="H12863" s="115">
        <f t="shared" si="400"/>
        <v>1.0068371472522089</v>
      </c>
      <c r="I12863" s="115">
        <f t="shared" si="401"/>
        <v>2822.0394999999999</v>
      </c>
    </row>
    <row r="12864" spans="1:9" hidden="1">
      <c r="A12864" s="115" t="s">
        <v>33311</v>
      </c>
      <c r="B12864" s="115" t="s">
        <v>33312</v>
      </c>
      <c r="C12864" s="115" t="s">
        <v>33313</v>
      </c>
      <c r="D12864" s="115" t="s">
        <v>1138</v>
      </c>
      <c r="E12864" s="115">
        <v>3095.8339000000001</v>
      </c>
      <c r="F12864" s="674">
        <v>293.83600000000001</v>
      </c>
      <c r="G12864" s="674">
        <v>295.84500000000003</v>
      </c>
      <c r="H12864" s="115">
        <f t="shared" si="400"/>
        <v>1.0068371472522089</v>
      </c>
      <c r="I12864" s="115">
        <f t="shared" si="401"/>
        <v>3117.0005999999998</v>
      </c>
    </row>
    <row r="12865" spans="1:9" hidden="1">
      <c r="A12865" s="115" t="s">
        <v>33314</v>
      </c>
      <c r="B12865" s="115" t="s">
        <v>33315</v>
      </c>
      <c r="C12865" s="115" t="s">
        <v>33316</v>
      </c>
      <c r="D12865" s="115" t="s">
        <v>1138</v>
      </c>
      <c r="E12865" s="115">
        <v>3583.6835999999998</v>
      </c>
      <c r="F12865" s="674">
        <v>293.83600000000001</v>
      </c>
      <c r="G12865" s="674">
        <v>295.84500000000003</v>
      </c>
      <c r="H12865" s="115">
        <f t="shared" si="400"/>
        <v>1.0068371472522089</v>
      </c>
      <c r="I12865" s="115">
        <f t="shared" si="401"/>
        <v>3608.1858000000002</v>
      </c>
    </row>
    <row r="12866" spans="1:9" hidden="1">
      <c r="A12866" s="115" t="s">
        <v>33317</v>
      </c>
      <c r="B12866" s="115" t="s">
        <v>33318</v>
      </c>
      <c r="C12866" s="115" t="s">
        <v>33319</v>
      </c>
      <c r="D12866" s="115" t="s">
        <v>1138</v>
      </c>
      <c r="E12866" s="115">
        <v>3837.3382999999999</v>
      </c>
      <c r="F12866" s="674">
        <v>293.83600000000001</v>
      </c>
      <c r="G12866" s="674">
        <v>295.84500000000003</v>
      </c>
      <c r="H12866" s="115">
        <f t="shared" si="400"/>
        <v>1.0068371472522089</v>
      </c>
      <c r="I12866" s="115">
        <f t="shared" si="401"/>
        <v>3863.5747000000001</v>
      </c>
    </row>
    <row r="12867" spans="1:9" hidden="1">
      <c r="A12867" s="115" t="s">
        <v>33320</v>
      </c>
      <c r="B12867" s="115" t="s">
        <v>33321</v>
      </c>
      <c r="C12867" s="115" t="s">
        <v>33322</v>
      </c>
      <c r="D12867" s="115" t="s">
        <v>1138</v>
      </c>
      <c r="E12867" s="115">
        <v>258.35129999999998</v>
      </c>
      <c r="F12867" s="674">
        <v>293.83600000000001</v>
      </c>
      <c r="G12867" s="674">
        <v>295.84500000000003</v>
      </c>
      <c r="H12867" s="115">
        <f t="shared" si="400"/>
        <v>1.0068371472522089</v>
      </c>
      <c r="I12867" s="115">
        <f t="shared" si="401"/>
        <v>260.11770000000001</v>
      </c>
    </row>
    <row r="12868" spans="1:9" hidden="1">
      <c r="A12868" s="115" t="s">
        <v>33323</v>
      </c>
      <c r="B12868" s="115" t="s">
        <v>33324</v>
      </c>
      <c r="C12868" s="115" t="s">
        <v>33325</v>
      </c>
      <c r="D12868" s="115" t="s">
        <v>1138</v>
      </c>
      <c r="E12868" s="115">
        <v>466.31830000000002</v>
      </c>
      <c r="F12868" s="674">
        <v>293.83600000000001</v>
      </c>
      <c r="G12868" s="674">
        <v>295.84500000000003</v>
      </c>
      <c r="H12868" s="115">
        <f t="shared" si="400"/>
        <v>1.0068371472522089</v>
      </c>
      <c r="I12868" s="115">
        <f t="shared" si="401"/>
        <v>469.50659999999999</v>
      </c>
    </row>
    <row r="12869" spans="1:9" hidden="1">
      <c r="A12869" s="115" t="s">
        <v>33326</v>
      </c>
      <c r="B12869" s="115" t="s">
        <v>33327</v>
      </c>
      <c r="C12869" s="115" t="s">
        <v>33328</v>
      </c>
      <c r="D12869" s="115" t="s">
        <v>1138</v>
      </c>
      <c r="E12869" s="115">
        <v>1564.8014000000001</v>
      </c>
      <c r="F12869" s="674">
        <v>293.83600000000001</v>
      </c>
      <c r="G12869" s="674">
        <v>295.84500000000003</v>
      </c>
      <c r="H12869" s="115">
        <f t="shared" ref="H12869:H12932" si="402">G12869/F12869</f>
        <v>1.0068371472522089</v>
      </c>
      <c r="I12869" s="115">
        <f t="shared" ref="I12869:I12932" si="403">ROUND(H12869*E12869,4)</f>
        <v>1575.5001999999999</v>
      </c>
    </row>
    <row r="12870" spans="1:9" hidden="1">
      <c r="A12870" s="115" t="s">
        <v>33329</v>
      </c>
      <c r="B12870" s="115" t="s">
        <v>33330</v>
      </c>
      <c r="C12870" s="115" t="s">
        <v>33331</v>
      </c>
      <c r="D12870" s="115" t="s">
        <v>1138</v>
      </c>
      <c r="E12870" s="115">
        <v>2933.4146999999998</v>
      </c>
      <c r="F12870" s="674">
        <v>293.83600000000001</v>
      </c>
      <c r="G12870" s="674">
        <v>295.84500000000003</v>
      </c>
      <c r="H12870" s="115">
        <f t="shared" si="402"/>
        <v>1.0068371472522089</v>
      </c>
      <c r="I12870" s="115">
        <f t="shared" si="403"/>
        <v>2953.4708999999998</v>
      </c>
    </row>
    <row r="12871" spans="1:9" hidden="1">
      <c r="A12871" s="115" t="s">
        <v>33332</v>
      </c>
      <c r="B12871" s="115" t="s">
        <v>33333</v>
      </c>
      <c r="C12871" s="115" t="s">
        <v>33334</v>
      </c>
      <c r="D12871" s="115" t="s">
        <v>1138</v>
      </c>
      <c r="E12871" s="115">
        <v>547.3229</v>
      </c>
      <c r="F12871" s="674">
        <v>293.83600000000001</v>
      </c>
      <c r="G12871" s="674">
        <v>295.84500000000003</v>
      </c>
      <c r="H12871" s="115">
        <f t="shared" si="402"/>
        <v>1.0068371472522089</v>
      </c>
      <c r="I12871" s="115">
        <f t="shared" si="403"/>
        <v>551.06500000000005</v>
      </c>
    </row>
    <row r="12872" spans="1:9" hidden="1">
      <c r="A12872" s="115" t="s">
        <v>33335</v>
      </c>
      <c r="B12872" s="115" t="s">
        <v>33336</v>
      </c>
      <c r="C12872" s="115" t="s">
        <v>33337</v>
      </c>
      <c r="D12872" s="115" t="s">
        <v>1138</v>
      </c>
      <c r="E12872" s="115">
        <v>460.90260000000001</v>
      </c>
      <c r="F12872" s="674">
        <v>293.83600000000001</v>
      </c>
      <c r="G12872" s="674">
        <v>295.84500000000003</v>
      </c>
      <c r="H12872" s="115">
        <f t="shared" si="402"/>
        <v>1.0068371472522089</v>
      </c>
      <c r="I12872" s="115">
        <f t="shared" si="403"/>
        <v>464.0539</v>
      </c>
    </row>
    <row r="12873" spans="1:9" hidden="1">
      <c r="A12873" s="115" t="s">
        <v>33338</v>
      </c>
      <c r="B12873" s="115" t="s">
        <v>33339</v>
      </c>
      <c r="C12873" s="115" t="s">
        <v>33340</v>
      </c>
      <c r="D12873" s="115" t="s">
        <v>1138</v>
      </c>
      <c r="E12873" s="115">
        <v>398.1927</v>
      </c>
      <c r="F12873" s="674">
        <v>293.83600000000001</v>
      </c>
      <c r="G12873" s="674">
        <v>295.84500000000003</v>
      </c>
      <c r="H12873" s="115">
        <f t="shared" si="402"/>
        <v>1.0068371472522089</v>
      </c>
      <c r="I12873" s="115">
        <f t="shared" si="403"/>
        <v>400.91520000000003</v>
      </c>
    </row>
    <row r="12874" spans="1:9" hidden="1">
      <c r="A12874" s="115" t="s">
        <v>33341</v>
      </c>
      <c r="B12874" s="115" t="s">
        <v>33342</v>
      </c>
      <c r="C12874" s="115" t="s">
        <v>33343</v>
      </c>
      <c r="D12874" s="115" t="s">
        <v>1138</v>
      </c>
      <c r="E12874" s="115">
        <v>2307.1106</v>
      </c>
      <c r="F12874" s="674">
        <v>293.83600000000001</v>
      </c>
      <c r="G12874" s="674">
        <v>295.84500000000003</v>
      </c>
      <c r="H12874" s="115">
        <f t="shared" si="402"/>
        <v>1.0068371472522089</v>
      </c>
      <c r="I12874" s="115">
        <f t="shared" si="403"/>
        <v>2322.8847000000001</v>
      </c>
    </row>
    <row r="12875" spans="1:9" hidden="1">
      <c r="A12875" s="115" t="s">
        <v>33344</v>
      </c>
      <c r="B12875" s="115" t="s">
        <v>33345</v>
      </c>
      <c r="C12875" s="115" t="s">
        <v>33346</v>
      </c>
      <c r="D12875" s="115" t="s">
        <v>1138</v>
      </c>
      <c r="E12875" s="115">
        <v>305.2672</v>
      </c>
      <c r="F12875" s="674">
        <v>293.83600000000001</v>
      </c>
      <c r="G12875" s="674">
        <v>295.84500000000003</v>
      </c>
      <c r="H12875" s="115">
        <f t="shared" si="402"/>
        <v>1.0068371472522089</v>
      </c>
      <c r="I12875" s="115">
        <f t="shared" si="403"/>
        <v>307.3544</v>
      </c>
    </row>
    <row r="12876" spans="1:9" hidden="1">
      <c r="A12876" s="115" t="s">
        <v>33347</v>
      </c>
      <c r="B12876" s="115" t="s">
        <v>33348</v>
      </c>
      <c r="C12876" s="115" t="s">
        <v>33349</v>
      </c>
      <c r="D12876" s="115" t="s">
        <v>1242</v>
      </c>
      <c r="E12876" s="115">
        <v>53.470599999999997</v>
      </c>
      <c r="F12876" s="674">
        <v>293.83600000000001</v>
      </c>
      <c r="G12876" s="674">
        <v>295.84500000000003</v>
      </c>
      <c r="H12876" s="115">
        <f t="shared" si="402"/>
        <v>1.0068371472522089</v>
      </c>
      <c r="I12876" s="115">
        <f t="shared" si="403"/>
        <v>53.836199999999998</v>
      </c>
    </row>
    <row r="12877" spans="1:9" hidden="1">
      <c r="A12877" s="115" t="s">
        <v>33350</v>
      </c>
      <c r="B12877" s="115" t="s">
        <v>33351</v>
      </c>
      <c r="C12877" s="115" t="s">
        <v>33352</v>
      </c>
      <c r="D12877" s="115" t="s">
        <v>1242</v>
      </c>
      <c r="E12877" s="115">
        <v>71.9328</v>
      </c>
      <c r="F12877" s="674">
        <v>293.83600000000001</v>
      </c>
      <c r="G12877" s="674">
        <v>295.84500000000003</v>
      </c>
      <c r="H12877" s="115">
        <f t="shared" si="402"/>
        <v>1.0068371472522089</v>
      </c>
      <c r="I12877" s="115">
        <f t="shared" si="403"/>
        <v>72.424599999999998</v>
      </c>
    </row>
    <row r="12878" spans="1:9" hidden="1">
      <c r="A12878" s="115" t="s">
        <v>33353</v>
      </c>
      <c r="B12878" s="115" t="s">
        <v>33354</v>
      </c>
      <c r="C12878" s="115" t="s">
        <v>33355</v>
      </c>
      <c r="D12878" s="115" t="s">
        <v>1242</v>
      </c>
      <c r="E12878" s="115">
        <v>101.5902</v>
      </c>
      <c r="F12878" s="674">
        <v>293.83600000000001</v>
      </c>
      <c r="G12878" s="674">
        <v>295.84500000000003</v>
      </c>
      <c r="H12878" s="115">
        <f t="shared" si="402"/>
        <v>1.0068371472522089</v>
      </c>
      <c r="I12878" s="115">
        <f t="shared" si="403"/>
        <v>102.2848</v>
      </c>
    </row>
    <row r="12879" spans="1:9" hidden="1">
      <c r="A12879" s="115" t="s">
        <v>33356</v>
      </c>
      <c r="B12879" s="115" t="s">
        <v>33357</v>
      </c>
      <c r="C12879" s="115" t="s">
        <v>33358</v>
      </c>
      <c r="D12879" s="115" t="s">
        <v>1242</v>
      </c>
      <c r="E12879" s="115">
        <v>115.1639</v>
      </c>
      <c r="F12879" s="674">
        <v>293.83600000000001</v>
      </c>
      <c r="G12879" s="674">
        <v>295.84500000000003</v>
      </c>
      <c r="H12879" s="115">
        <f t="shared" si="402"/>
        <v>1.0068371472522089</v>
      </c>
      <c r="I12879" s="115">
        <f t="shared" si="403"/>
        <v>115.9513</v>
      </c>
    </row>
    <row r="12880" spans="1:9" hidden="1">
      <c r="A12880" s="115" t="s">
        <v>33359</v>
      </c>
      <c r="B12880" s="115" t="s">
        <v>33360</v>
      </c>
      <c r="C12880" s="115" t="s">
        <v>33361</v>
      </c>
      <c r="D12880" s="115" t="s">
        <v>1242</v>
      </c>
      <c r="E12880" s="115">
        <v>141.64150000000001</v>
      </c>
      <c r="F12880" s="674">
        <v>293.83600000000001</v>
      </c>
      <c r="G12880" s="674">
        <v>295.84500000000003</v>
      </c>
      <c r="H12880" s="115">
        <f t="shared" si="402"/>
        <v>1.0068371472522089</v>
      </c>
      <c r="I12880" s="115">
        <f t="shared" si="403"/>
        <v>142.60990000000001</v>
      </c>
    </row>
    <row r="12881" spans="1:9" hidden="1">
      <c r="A12881" s="115" t="s">
        <v>33362</v>
      </c>
      <c r="B12881" s="115" t="s">
        <v>33363</v>
      </c>
      <c r="C12881" s="115" t="s">
        <v>33364</v>
      </c>
      <c r="D12881" s="115" t="s">
        <v>1242</v>
      </c>
      <c r="E12881" s="115">
        <v>186.179</v>
      </c>
      <c r="F12881" s="674">
        <v>293.83600000000001</v>
      </c>
      <c r="G12881" s="674">
        <v>295.84500000000003</v>
      </c>
      <c r="H12881" s="115">
        <f t="shared" si="402"/>
        <v>1.0068371472522089</v>
      </c>
      <c r="I12881" s="115">
        <f t="shared" si="403"/>
        <v>187.45189999999999</v>
      </c>
    </row>
    <row r="12882" spans="1:9" hidden="1">
      <c r="A12882" s="115" t="s">
        <v>33365</v>
      </c>
      <c r="B12882" s="115" t="s">
        <v>33366</v>
      </c>
      <c r="C12882" s="115" t="s">
        <v>33367</v>
      </c>
      <c r="D12882" s="115" t="s">
        <v>1138</v>
      </c>
      <c r="E12882" s="115">
        <v>1597.5098</v>
      </c>
      <c r="F12882" s="674">
        <v>293.83600000000001</v>
      </c>
      <c r="G12882" s="674">
        <v>295.84500000000003</v>
      </c>
      <c r="H12882" s="115">
        <f t="shared" si="402"/>
        <v>1.0068371472522089</v>
      </c>
      <c r="I12882" s="115">
        <f t="shared" si="403"/>
        <v>1608.4322</v>
      </c>
    </row>
    <row r="12883" spans="1:9" hidden="1">
      <c r="A12883" s="115" t="s">
        <v>33368</v>
      </c>
      <c r="B12883" s="115" t="s">
        <v>33369</v>
      </c>
      <c r="C12883" s="115" t="s">
        <v>33370</v>
      </c>
      <c r="D12883" s="115" t="s">
        <v>1138</v>
      </c>
      <c r="E12883" s="115">
        <v>589.53989999999999</v>
      </c>
      <c r="F12883" s="674">
        <v>293.83600000000001</v>
      </c>
      <c r="G12883" s="674">
        <v>295.84500000000003</v>
      </c>
      <c r="H12883" s="115">
        <f t="shared" si="402"/>
        <v>1.0068371472522089</v>
      </c>
      <c r="I12883" s="115">
        <f t="shared" si="403"/>
        <v>593.57069999999999</v>
      </c>
    </row>
    <row r="12884" spans="1:9" hidden="1">
      <c r="A12884" s="115" t="s">
        <v>33371</v>
      </c>
      <c r="B12884" s="115" t="s">
        <v>33372</v>
      </c>
      <c r="C12884" s="115" t="s">
        <v>33373</v>
      </c>
      <c r="D12884" s="115" t="s">
        <v>1138</v>
      </c>
      <c r="E12884" s="115">
        <v>1014.434</v>
      </c>
      <c r="F12884" s="674">
        <v>293.83600000000001</v>
      </c>
      <c r="G12884" s="674">
        <v>295.84500000000003</v>
      </c>
      <c r="H12884" s="115">
        <f t="shared" si="402"/>
        <v>1.0068371472522089</v>
      </c>
      <c r="I12884" s="115">
        <f t="shared" si="403"/>
        <v>1021.3698000000001</v>
      </c>
    </row>
    <row r="12885" spans="1:9" hidden="1">
      <c r="A12885" s="115" t="s">
        <v>33374</v>
      </c>
      <c r="B12885" s="115" t="s">
        <v>33375</v>
      </c>
      <c r="C12885" s="115" t="s">
        <v>33376</v>
      </c>
      <c r="D12885" s="115" t="s">
        <v>1138</v>
      </c>
      <c r="E12885" s="115">
        <v>172.96430000000001</v>
      </c>
      <c r="F12885" s="674">
        <v>293.83600000000001</v>
      </c>
      <c r="G12885" s="674">
        <v>295.84500000000003</v>
      </c>
      <c r="H12885" s="115">
        <f t="shared" si="402"/>
        <v>1.0068371472522089</v>
      </c>
      <c r="I12885" s="115">
        <f t="shared" si="403"/>
        <v>174.14689999999999</v>
      </c>
    </row>
    <row r="12886" spans="1:9" hidden="1">
      <c r="A12886" s="115" t="s">
        <v>33377</v>
      </c>
      <c r="B12886" s="115" t="s">
        <v>33378</v>
      </c>
      <c r="C12886" s="115" t="s">
        <v>33379</v>
      </c>
      <c r="D12886" s="115" t="s">
        <v>1138</v>
      </c>
      <c r="E12886" s="115">
        <v>27.025200000000002</v>
      </c>
      <c r="F12886" s="674">
        <v>293.83600000000001</v>
      </c>
      <c r="G12886" s="674">
        <v>295.84500000000003</v>
      </c>
      <c r="H12886" s="115">
        <f t="shared" si="402"/>
        <v>1.0068371472522089</v>
      </c>
      <c r="I12886" s="115">
        <f t="shared" si="403"/>
        <v>27.21</v>
      </c>
    </row>
    <row r="12887" spans="1:9" hidden="1">
      <c r="A12887" s="115" t="s">
        <v>33380</v>
      </c>
      <c r="B12887" s="115" t="s">
        <v>33381</v>
      </c>
      <c r="C12887" s="115" t="s">
        <v>33382</v>
      </c>
      <c r="D12887" s="115" t="s">
        <v>1138</v>
      </c>
      <c r="E12887" s="115">
        <v>39.4358</v>
      </c>
      <c r="F12887" s="674">
        <v>293.83600000000001</v>
      </c>
      <c r="G12887" s="674">
        <v>295.84500000000003</v>
      </c>
      <c r="H12887" s="115">
        <f t="shared" si="402"/>
        <v>1.0068371472522089</v>
      </c>
      <c r="I12887" s="115">
        <f t="shared" si="403"/>
        <v>39.705399999999997</v>
      </c>
    </row>
    <row r="12888" spans="1:9" hidden="1">
      <c r="A12888" s="115" t="s">
        <v>33383</v>
      </c>
      <c r="B12888" s="115" t="s">
        <v>33384</v>
      </c>
      <c r="C12888" s="115" t="s">
        <v>33385</v>
      </c>
      <c r="D12888" s="115" t="s">
        <v>1138</v>
      </c>
      <c r="E12888" s="115">
        <v>53.595399999999998</v>
      </c>
      <c r="F12888" s="674">
        <v>293.83600000000001</v>
      </c>
      <c r="G12888" s="674">
        <v>295.84500000000003</v>
      </c>
      <c r="H12888" s="115">
        <f t="shared" si="402"/>
        <v>1.0068371472522089</v>
      </c>
      <c r="I12888" s="115">
        <f t="shared" si="403"/>
        <v>53.961799999999997</v>
      </c>
    </row>
    <row r="12889" spans="1:9" hidden="1">
      <c r="A12889" s="115" t="s">
        <v>33386</v>
      </c>
      <c r="B12889" s="115" t="s">
        <v>33387</v>
      </c>
      <c r="C12889" s="115" t="s">
        <v>33388</v>
      </c>
      <c r="D12889" s="115" t="s">
        <v>1138</v>
      </c>
      <c r="E12889" s="115">
        <v>16.3691</v>
      </c>
      <c r="F12889" s="674">
        <v>293.83600000000001</v>
      </c>
      <c r="G12889" s="674">
        <v>295.84500000000003</v>
      </c>
      <c r="H12889" s="115">
        <f t="shared" si="402"/>
        <v>1.0068371472522089</v>
      </c>
      <c r="I12889" s="115">
        <f t="shared" si="403"/>
        <v>16.481000000000002</v>
      </c>
    </row>
    <row r="12890" spans="1:9" hidden="1">
      <c r="A12890" s="115" t="s">
        <v>33389</v>
      </c>
      <c r="B12890" s="115" t="s">
        <v>33390</v>
      </c>
      <c r="C12890" s="115" t="s">
        <v>33391</v>
      </c>
      <c r="D12890" s="115" t="s">
        <v>1138</v>
      </c>
      <c r="E12890" s="115">
        <v>25.722899999999999</v>
      </c>
      <c r="F12890" s="674">
        <v>293.83600000000001</v>
      </c>
      <c r="G12890" s="674">
        <v>295.84500000000003</v>
      </c>
      <c r="H12890" s="115">
        <f t="shared" si="402"/>
        <v>1.0068371472522089</v>
      </c>
      <c r="I12890" s="115">
        <f t="shared" si="403"/>
        <v>25.898800000000001</v>
      </c>
    </row>
    <row r="12891" spans="1:9" hidden="1">
      <c r="A12891" s="115" t="s">
        <v>33392</v>
      </c>
      <c r="B12891" s="115" t="s">
        <v>33393</v>
      </c>
      <c r="C12891" s="115" t="s">
        <v>33394</v>
      </c>
      <c r="D12891" s="115" t="s">
        <v>1138</v>
      </c>
      <c r="E12891" s="115">
        <v>28.061299999999999</v>
      </c>
      <c r="F12891" s="674">
        <v>293.83600000000001</v>
      </c>
      <c r="G12891" s="674">
        <v>295.84500000000003</v>
      </c>
      <c r="H12891" s="115">
        <f t="shared" si="402"/>
        <v>1.0068371472522089</v>
      </c>
      <c r="I12891" s="115">
        <f t="shared" si="403"/>
        <v>28.2532</v>
      </c>
    </row>
    <row r="12892" spans="1:9" hidden="1">
      <c r="A12892" s="115" t="s">
        <v>33395</v>
      </c>
      <c r="B12892" s="115" t="s">
        <v>33396</v>
      </c>
      <c r="C12892" s="115" t="s">
        <v>33397</v>
      </c>
      <c r="D12892" s="115" t="s">
        <v>1138</v>
      </c>
      <c r="E12892" s="115">
        <v>42.091999999999999</v>
      </c>
      <c r="F12892" s="674">
        <v>293.83600000000001</v>
      </c>
      <c r="G12892" s="674">
        <v>295.84500000000003</v>
      </c>
      <c r="H12892" s="115">
        <f t="shared" si="402"/>
        <v>1.0068371472522089</v>
      </c>
      <c r="I12892" s="115">
        <f t="shared" si="403"/>
        <v>42.379800000000003</v>
      </c>
    </row>
    <row r="12893" spans="1:9" hidden="1">
      <c r="A12893" s="115" t="s">
        <v>33398</v>
      </c>
      <c r="B12893" s="115" t="s">
        <v>33399</v>
      </c>
      <c r="C12893" s="115" t="s">
        <v>33400</v>
      </c>
      <c r="D12893" s="115" t="s">
        <v>1138</v>
      </c>
      <c r="E12893" s="115">
        <v>46.768900000000002</v>
      </c>
      <c r="F12893" s="674">
        <v>293.83600000000001</v>
      </c>
      <c r="G12893" s="674">
        <v>295.84500000000003</v>
      </c>
      <c r="H12893" s="115">
        <f t="shared" si="402"/>
        <v>1.0068371472522089</v>
      </c>
      <c r="I12893" s="115">
        <f t="shared" si="403"/>
        <v>47.088700000000003</v>
      </c>
    </row>
    <row r="12894" spans="1:9" hidden="1">
      <c r="A12894" s="115" t="s">
        <v>33401</v>
      </c>
      <c r="B12894" s="115" t="s">
        <v>33402</v>
      </c>
      <c r="C12894" s="115" t="s">
        <v>33403</v>
      </c>
      <c r="D12894" s="115" t="s">
        <v>1138</v>
      </c>
      <c r="E12894" s="115">
        <v>70.153400000000005</v>
      </c>
      <c r="F12894" s="674">
        <v>293.83600000000001</v>
      </c>
      <c r="G12894" s="674">
        <v>295.84500000000003</v>
      </c>
      <c r="H12894" s="115">
        <f t="shared" si="402"/>
        <v>1.0068371472522089</v>
      </c>
      <c r="I12894" s="115">
        <f t="shared" si="403"/>
        <v>70.632999999999996</v>
      </c>
    </row>
    <row r="12895" spans="1:9" hidden="1">
      <c r="A12895" s="115" t="s">
        <v>33404</v>
      </c>
      <c r="B12895" s="115" t="s">
        <v>33405</v>
      </c>
      <c r="C12895" s="115" t="s">
        <v>33406</v>
      </c>
      <c r="D12895" s="115" t="s">
        <v>1138</v>
      </c>
      <c r="E12895" s="115">
        <v>56.646299999999997</v>
      </c>
      <c r="F12895" s="674">
        <v>293.83600000000001</v>
      </c>
      <c r="G12895" s="674">
        <v>295.84500000000003</v>
      </c>
      <c r="H12895" s="115">
        <f t="shared" si="402"/>
        <v>1.0068371472522089</v>
      </c>
      <c r="I12895" s="115">
        <f t="shared" si="403"/>
        <v>57.0336</v>
      </c>
    </row>
    <row r="12896" spans="1:9" hidden="1">
      <c r="A12896" s="115" t="s">
        <v>33407</v>
      </c>
      <c r="B12896" s="115" t="s">
        <v>33408</v>
      </c>
      <c r="C12896" s="115" t="s">
        <v>33409</v>
      </c>
      <c r="D12896" s="115" t="s">
        <v>1138</v>
      </c>
      <c r="E12896" s="115">
        <v>84.969499999999996</v>
      </c>
      <c r="F12896" s="674">
        <v>293.83600000000001</v>
      </c>
      <c r="G12896" s="674">
        <v>295.84500000000003</v>
      </c>
      <c r="H12896" s="115">
        <f t="shared" si="402"/>
        <v>1.0068371472522089</v>
      </c>
      <c r="I12896" s="115">
        <f t="shared" si="403"/>
        <v>85.550399999999996</v>
      </c>
    </row>
    <row r="12897" spans="1:9" hidden="1">
      <c r="A12897" s="115" t="s">
        <v>33410</v>
      </c>
      <c r="B12897" s="115" t="s">
        <v>33411</v>
      </c>
      <c r="C12897" s="115" t="s">
        <v>33412</v>
      </c>
      <c r="D12897" s="115" t="s">
        <v>1138</v>
      </c>
      <c r="E12897" s="115">
        <v>76.876900000000006</v>
      </c>
      <c r="F12897" s="674">
        <v>293.83600000000001</v>
      </c>
      <c r="G12897" s="674">
        <v>295.84500000000003</v>
      </c>
      <c r="H12897" s="115">
        <f t="shared" si="402"/>
        <v>1.0068371472522089</v>
      </c>
      <c r="I12897" s="115">
        <f t="shared" si="403"/>
        <v>77.402500000000003</v>
      </c>
    </row>
    <row r="12898" spans="1:9" hidden="1">
      <c r="A12898" s="115" t="s">
        <v>33413</v>
      </c>
      <c r="B12898" s="115" t="s">
        <v>33414</v>
      </c>
      <c r="C12898" s="115" t="s">
        <v>33415</v>
      </c>
      <c r="D12898" s="115" t="s">
        <v>1138</v>
      </c>
      <c r="E12898" s="115">
        <v>126.84690000000001</v>
      </c>
      <c r="F12898" s="674">
        <v>293.83600000000001</v>
      </c>
      <c r="G12898" s="674">
        <v>295.84500000000003</v>
      </c>
      <c r="H12898" s="115">
        <f t="shared" si="402"/>
        <v>1.0068371472522089</v>
      </c>
      <c r="I12898" s="115">
        <f t="shared" si="403"/>
        <v>127.71420000000001</v>
      </c>
    </row>
    <row r="12899" spans="1:9" hidden="1">
      <c r="A12899" s="115" t="s">
        <v>33416</v>
      </c>
      <c r="B12899" s="115" t="s">
        <v>33417</v>
      </c>
      <c r="C12899" s="115" t="s">
        <v>33418</v>
      </c>
      <c r="D12899" s="115" t="s">
        <v>1138</v>
      </c>
      <c r="E12899" s="115">
        <v>14.124499999999999</v>
      </c>
      <c r="F12899" s="674">
        <v>293.83600000000001</v>
      </c>
      <c r="G12899" s="674">
        <v>295.84500000000003</v>
      </c>
      <c r="H12899" s="115">
        <f t="shared" si="402"/>
        <v>1.0068371472522089</v>
      </c>
      <c r="I12899" s="115">
        <f t="shared" si="403"/>
        <v>14.2211</v>
      </c>
    </row>
    <row r="12900" spans="1:9" hidden="1">
      <c r="A12900" s="115" t="s">
        <v>33419</v>
      </c>
      <c r="B12900" s="115" t="s">
        <v>33420</v>
      </c>
      <c r="C12900" s="115" t="s">
        <v>33421</v>
      </c>
      <c r="D12900" s="115" t="s">
        <v>1138</v>
      </c>
      <c r="E12900" s="115">
        <v>14.0695</v>
      </c>
      <c r="F12900" s="674">
        <v>293.83600000000001</v>
      </c>
      <c r="G12900" s="674">
        <v>295.84500000000003</v>
      </c>
      <c r="H12900" s="115">
        <f t="shared" si="402"/>
        <v>1.0068371472522089</v>
      </c>
      <c r="I12900" s="115">
        <f t="shared" si="403"/>
        <v>14.165699999999999</v>
      </c>
    </row>
    <row r="12901" spans="1:9" hidden="1">
      <c r="A12901" s="115" t="s">
        <v>33422</v>
      </c>
      <c r="B12901" s="115" t="s">
        <v>33423</v>
      </c>
      <c r="C12901" s="115" t="s">
        <v>33424</v>
      </c>
      <c r="D12901" s="115" t="s">
        <v>1138</v>
      </c>
      <c r="E12901" s="115">
        <v>14.1485</v>
      </c>
      <c r="F12901" s="674">
        <v>293.83600000000001</v>
      </c>
      <c r="G12901" s="674">
        <v>295.84500000000003</v>
      </c>
      <c r="H12901" s="115">
        <f t="shared" si="402"/>
        <v>1.0068371472522089</v>
      </c>
      <c r="I12901" s="115">
        <f t="shared" si="403"/>
        <v>14.245200000000001</v>
      </c>
    </row>
    <row r="12902" spans="1:9" hidden="1">
      <c r="A12902" s="115" t="s">
        <v>33425</v>
      </c>
      <c r="B12902" s="115" t="s">
        <v>33426</v>
      </c>
      <c r="C12902" s="115" t="s">
        <v>33427</v>
      </c>
      <c r="D12902" s="115" t="s">
        <v>1138</v>
      </c>
      <c r="E12902" s="115">
        <v>19.1173</v>
      </c>
      <c r="F12902" s="674">
        <v>293.83600000000001</v>
      </c>
      <c r="G12902" s="674">
        <v>295.84500000000003</v>
      </c>
      <c r="H12902" s="115">
        <f t="shared" si="402"/>
        <v>1.0068371472522089</v>
      </c>
      <c r="I12902" s="115">
        <f t="shared" si="403"/>
        <v>19.248000000000001</v>
      </c>
    </row>
    <row r="12903" spans="1:9" hidden="1">
      <c r="A12903" s="115" t="s">
        <v>33428</v>
      </c>
      <c r="B12903" s="115" t="s">
        <v>33429</v>
      </c>
      <c r="C12903" s="115" t="s">
        <v>33430</v>
      </c>
      <c r="D12903" s="115" t="s">
        <v>1138</v>
      </c>
      <c r="E12903" s="115">
        <v>9.9296000000000006</v>
      </c>
      <c r="F12903" s="674">
        <v>293.83600000000001</v>
      </c>
      <c r="G12903" s="674">
        <v>295.84500000000003</v>
      </c>
      <c r="H12903" s="115">
        <f t="shared" si="402"/>
        <v>1.0068371472522089</v>
      </c>
      <c r="I12903" s="115">
        <f t="shared" si="403"/>
        <v>9.9975000000000005</v>
      </c>
    </row>
    <row r="12904" spans="1:9" hidden="1">
      <c r="A12904" s="115" t="s">
        <v>33431</v>
      </c>
      <c r="B12904" s="115" t="s">
        <v>33432</v>
      </c>
      <c r="C12904" s="115" t="s">
        <v>33433</v>
      </c>
      <c r="D12904" s="115" t="s">
        <v>1138</v>
      </c>
      <c r="E12904" s="115">
        <v>9.9095999999999993</v>
      </c>
      <c r="F12904" s="674">
        <v>293.83600000000001</v>
      </c>
      <c r="G12904" s="674">
        <v>295.84500000000003</v>
      </c>
      <c r="H12904" s="115">
        <f t="shared" si="402"/>
        <v>1.0068371472522089</v>
      </c>
      <c r="I12904" s="115">
        <f t="shared" si="403"/>
        <v>9.9773999999999994</v>
      </c>
    </row>
    <row r="12905" spans="1:9" hidden="1">
      <c r="A12905" s="115" t="s">
        <v>33434</v>
      </c>
      <c r="B12905" s="115" t="s">
        <v>33435</v>
      </c>
      <c r="C12905" s="115" t="s">
        <v>33436</v>
      </c>
      <c r="D12905" s="115" t="s">
        <v>1138</v>
      </c>
      <c r="E12905" s="115">
        <v>10.1839</v>
      </c>
      <c r="F12905" s="674">
        <v>293.83600000000001</v>
      </c>
      <c r="G12905" s="674">
        <v>295.84500000000003</v>
      </c>
      <c r="H12905" s="115">
        <f t="shared" si="402"/>
        <v>1.0068371472522089</v>
      </c>
      <c r="I12905" s="115">
        <f t="shared" si="403"/>
        <v>10.253500000000001</v>
      </c>
    </row>
    <row r="12906" spans="1:9" hidden="1">
      <c r="A12906" s="115" t="s">
        <v>33437</v>
      </c>
      <c r="B12906" s="115" t="s">
        <v>33438</v>
      </c>
      <c r="C12906" s="115" t="s">
        <v>33439</v>
      </c>
      <c r="D12906" s="115" t="s">
        <v>1138</v>
      </c>
      <c r="E12906" s="115">
        <v>11.202299999999999</v>
      </c>
      <c r="F12906" s="674">
        <v>293.83600000000001</v>
      </c>
      <c r="G12906" s="674">
        <v>295.84500000000003</v>
      </c>
      <c r="H12906" s="115">
        <f t="shared" si="402"/>
        <v>1.0068371472522089</v>
      </c>
      <c r="I12906" s="115">
        <f t="shared" si="403"/>
        <v>11.2789</v>
      </c>
    </row>
    <row r="12907" spans="1:9" hidden="1">
      <c r="A12907" s="115" t="s">
        <v>33440</v>
      </c>
      <c r="B12907" s="115" t="s">
        <v>33441</v>
      </c>
      <c r="C12907" s="115" t="s">
        <v>33442</v>
      </c>
      <c r="D12907" s="115" t="s">
        <v>1138</v>
      </c>
      <c r="E12907" s="115">
        <v>11.4123</v>
      </c>
      <c r="F12907" s="674">
        <v>293.83600000000001</v>
      </c>
      <c r="G12907" s="674">
        <v>295.84500000000003</v>
      </c>
      <c r="H12907" s="115">
        <f t="shared" si="402"/>
        <v>1.0068371472522089</v>
      </c>
      <c r="I12907" s="115">
        <f t="shared" si="403"/>
        <v>11.4903</v>
      </c>
    </row>
    <row r="12908" spans="1:9" hidden="1">
      <c r="A12908" s="115" t="s">
        <v>33443</v>
      </c>
      <c r="B12908" s="115" t="s">
        <v>33444</v>
      </c>
      <c r="C12908" s="115" t="s">
        <v>33445</v>
      </c>
      <c r="D12908" s="115" t="s">
        <v>1138</v>
      </c>
      <c r="E12908" s="115">
        <v>12.577400000000001</v>
      </c>
      <c r="F12908" s="674">
        <v>293.83600000000001</v>
      </c>
      <c r="G12908" s="674">
        <v>295.84500000000003</v>
      </c>
      <c r="H12908" s="115">
        <f t="shared" si="402"/>
        <v>1.0068371472522089</v>
      </c>
      <c r="I12908" s="115">
        <f t="shared" si="403"/>
        <v>12.663399999999999</v>
      </c>
    </row>
    <row r="12909" spans="1:9" hidden="1">
      <c r="A12909" s="115" t="s">
        <v>33446</v>
      </c>
      <c r="B12909" s="115" t="s">
        <v>33447</v>
      </c>
      <c r="C12909" s="115" t="s">
        <v>33448</v>
      </c>
      <c r="D12909" s="115" t="s">
        <v>1138</v>
      </c>
      <c r="E12909" s="115">
        <v>15.498100000000001</v>
      </c>
      <c r="F12909" s="674">
        <v>293.83600000000001</v>
      </c>
      <c r="G12909" s="674">
        <v>295.84500000000003</v>
      </c>
      <c r="H12909" s="115">
        <f t="shared" si="402"/>
        <v>1.0068371472522089</v>
      </c>
      <c r="I12909" s="115">
        <f t="shared" si="403"/>
        <v>15.604100000000001</v>
      </c>
    </row>
    <row r="12910" spans="1:9" hidden="1">
      <c r="A12910" s="115" t="s">
        <v>33449</v>
      </c>
      <c r="B12910" s="115" t="s">
        <v>33450</v>
      </c>
      <c r="C12910" s="115" t="s">
        <v>33451</v>
      </c>
      <c r="D12910" s="115" t="s">
        <v>1138</v>
      </c>
      <c r="E12910" s="115">
        <v>16.707999999999998</v>
      </c>
      <c r="F12910" s="674">
        <v>293.83600000000001</v>
      </c>
      <c r="G12910" s="674">
        <v>295.84500000000003</v>
      </c>
      <c r="H12910" s="115">
        <f t="shared" si="402"/>
        <v>1.0068371472522089</v>
      </c>
      <c r="I12910" s="115">
        <f t="shared" si="403"/>
        <v>16.822199999999999</v>
      </c>
    </row>
    <row r="12911" spans="1:9" hidden="1">
      <c r="A12911" s="115" t="s">
        <v>33452</v>
      </c>
      <c r="B12911" s="115" t="s">
        <v>33453</v>
      </c>
      <c r="C12911" s="115" t="s">
        <v>33454</v>
      </c>
      <c r="D12911" s="115" t="s">
        <v>1138</v>
      </c>
      <c r="E12911" s="115">
        <v>18.248000000000001</v>
      </c>
      <c r="F12911" s="674">
        <v>293.83600000000001</v>
      </c>
      <c r="G12911" s="674">
        <v>295.84500000000003</v>
      </c>
      <c r="H12911" s="115">
        <f t="shared" si="402"/>
        <v>1.0068371472522089</v>
      </c>
      <c r="I12911" s="115">
        <f t="shared" si="403"/>
        <v>18.372800000000002</v>
      </c>
    </row>
    <row r="12912" spans="1:9" hidden="1">
      <c r="A12912" s="115" t="s">
        <v>33455</v>
      </c>
      <c r="B12912" s="115" t="s">
        <v>33456</v>
      </c>
      <c r="C12912" s="115" t="s">
        <v>33457</v>
      </c>
      <c r="D12912" s="115" t="s">
        <v>1138</v>
      </c>
      <c r="E12912" s="115">
        <v>747.45140000000004</v>
      </c>
      <c r="F12912" s="674">
        <v>293.83600000000001</v>
      </c>
      <c r="G12912" s="674">
        <v>295.84500000000003</v>
      </c>
      <c r="H12912" s="115">
        <f t="shared" si="402"/>
        <v>1.0068371472522089</v>
      </c>
      <c r="I12912" s="115">
        <f t="shared" si="403"/>
        <v>752.56179999999995</v>
      </c>
    </row>
    <row r="12913" spans="1:9" hidden="1">
      <c r="A12913" s="115" t="s">
        <v>33458</v>
      </c>
      <c r="B12913" s="115" t="s">
        <v>33459</v>
      </c>
      <c r="C12913" s="115" t="s">
        <v>33460</v>
      </c>
      <c r="D12913" s="115" t="s">
        <v>1138</v>
      </c>
      <c r="E12913" s="115">
        <v>1071.6034999999999</v>
      </c>
      <c r="F12913" s="674">
        <v>293.83600000000001</v>
      </c>
      <c r="G12913" s="674">
        <v>295.84500000000003</v>
      </c>
      <c r="H12913" s="115">
        <f t="shared" si="402"/>
        <v>1.0068371472522089</v>
      </c>
      <c r="I12913" s="115">
        <f t="shared" si="403"/>
        <v>1078.9302</v>
      </c>
    </row>
    <row r="12914" spans="1:9" hidden="1">
      <c r="A12914" s="115" t="s">
        <v>33461</v>
      </c>
      <c r="B12914" s="115" t="s">
        <v>33462</v>
      </c>
      <c r="C12914" s="115" t="s">
        <v>33463</v>
      </c>
      <c r="D12914" s="115" t="s">
        <v>1138</v>
      </c>
      <c r="E12914" s="115">
        <v>2352.0214999999998</v>
      </c>
      <c r="F12914" s="674">
        <v>293.83600000000001</v>
      </c>
      <c r="G12914" s="674">
        <v>295.84500000000003</v>
      </c>
      <c r="H12914" s="115">
        <f t="shared" si="402"/>
        <v>1.0068371472522089</v>
      </c>
      <c r="I12914" s="115">
        <f t="shared" si="403"/>
        <v>2368.1026000000002</v>
      </c>
    </row>
    <row r="12915" spans="1:9" hidden="1">
      <c r="A12915" s="115" t="s">
        <v>33464</v>
      </c>
      <c r="B12915" s="115" t="s">
        <v>33465</v>
      </c>
      <c r="C12915" s="115" t="s">
        <v>33466</v>
      </c>
      <c r="D12915" s="115" t="s">
        <v>1138</v>
      </c>
      <c r="E12915" s="115">
        <v>3276.2912999999999</v>
      </c>
      <c r="F12915" s="674">
        <v>293.83600000000001</v>
      </c>
      <c r="G12915" s="674">
        <v>295.84500000000003</v>
      </c>
      <c r="H12915" s="115">
        <f t="shared" si="402"/>
        <v>1.0068371472522089</v>
      </c>
      <c r="I12915" s="115">
        <f t="shared" si="403"/>
        <v>3298.6918000000001</v>
      </c>
    </row>
    <row r="12916" spans="1:9" hidden="1">
      <c r="A12916" s="115" t="s">
        <v>33467</v>
      </c>
      <c r="B12916" s="115" t="s">
        <v>33468</v>
      </c>
      <c r="C12916" s="115" t="s">
        <v>33469</v>
      </c>
      <c r="D12916" s="115" t="s">
        <v>1138</v>
      </c>
      <c r="E12916" s="115">
        <v>4562.9363000000003</v>
      </c>
      <c r="F12916" s="674">
        <v>293.83600000000001</v>
      </c>
      <c r="G12916" s="674">
        <v>295.84500000000003</v>
      </c>
      <c r="H12916" s="115">
        <f t="shared" si="402"/>
        <v>1.0068371472522089</v>
      </c>
      <c r="I12916" s="115">
        <f t="shared" si="403"/>
        <v>4594.1337999999996</v>
      </c>
    </row>
    <row r="12917" spans="1:9" hidden="1">
      <c r="A12917" s="115" t="s">
        <v>33470</v>
      </c>
      <c r="B12917" s="115" t="s">
        <v>33471</v>
      </c>
      <c r="C12917" s="115" t="s">
        <v>33472</v>
      </c>
      <c r="D12917" s="115" t="s">
        <v>1242</v>
      </c>
      <c r="E12917" s="115">
        <v>24.892099999999999</v>
      </c>
      <c r="F12917" s="674">
        <v>293.83600000000001</v>
      </c>
      <c r="G12917" s="674">
        <v>295.84500000000003</v>
      </c>
      <c r="H12917" s="115">
        <f t="shared" si="402"/>
        <v>1.0068371472522089</v>
      </c>
      <c r="I12917" s="115">
        <f t="shared" si="403"/>
        <v>25.0623</v>
      </c>
    </row>
    <row r="12918" spans="1:9" hidden="1">
      <c r="A12918" s="115" t="s">
        <v>33473</v>
      </c>
      <c r="B12918" s="115" t="s">
        <v>33474</v>
      </c>
      <c r="C12918" s="115" t="s">
        <v>33475</v>
      </c>
      <c r="D12918" s="115" t="s">
        <v>1242</v>
      </c>
      <c r="E12918" s="115">
        <v>31.555700000000002</v>
      </c>
      <c r="F12918" s="674">
        <v>293.83600000000001</v>
      </c>
      <c r="G12918" s="674">
        <v>295.84500000000003</v>
      </c>
      <c r="H12918" s="115">
        <f t="shared" si="402"/>
        <v>1.0068371472522089</v>
      </c>
      <c r="I12918" s="115">
        <f t="shared" si="403"/>
        <v>31.7715</v>
      </c>
    </row>
    <row r="12919" spans="1:9" hidden="1">
      <c r="A12919" s="115" t="s">
        <v>33476</v>
      </c>
      <c r="B12919" s="115" t="s">
        <v>33477</v>
      </c>
      <c r="C12919" s="115" t="s">
        <v>33478</v>
      </c>
      <c r="D12919" s="115" t="s">
        <v>1242</v>
      </c>
      <c r="E12919" s="115">
        <v>38.185200000000002</v>
      </c>
      <c r="F12919" s="674">
        <v>293.83600000000001</v>
      </c>
      <c r="G12919" s="674">
        <v>295.84500000000003</v>
      </c>
      <c r="H12919" s="115">
        <f t="shared" si="402"/>
        <v>1.0068371472522089</v>
      </c>
      <c r="I12919" s="115">
        <f t="shared" si="403"/>
        <v>38.446300000000001</v>
      </c>
    </row>
    <row r="12920" spans="1:9" hidden="1">
      <c r="A12920" s="115" t="s">
        <v>33479</v>
      </c>
      <c r="B12920" s="115" t="s">
        <v>33480</v>
      </c>
      <c r="C12920" s="115" t="s">
        <v>33481</v>
      </c>
      <c r="D12920" s="115" t="s">
        <v>1242</v>
      </c>
      <c r="E12920" s="115">
        <v>42.642099999999999</v>
      </c>
      <c r="F12920" s="674">
        <v>293.83600000000001</v>
      </c>
      <c r="G12920" s="674">
        <v>295.84500000000003</v>
      </c>
      <c r="H12920" s="115">
        <f t="shared" si="402"/>
        <v>1.0068371472522089</v>
      </c>
      <c r="I12920" s="115">
        <f t="shared" si="403"/>
        <v>42.933700000000002</v>
      </c>
    </row>
    <row r="12921" spans="1:9" hidden="1">
      <c r="A12921" s="115" t="s">
        <v>33482</v>
      </c>
      <c r="B12921" s="115" t="s">
        <v>33483</v>
      </c>
      <c r="C12921" s="115" t="s">
        <v>33484</v>
      </c>
      <c r="D12921" s="115" t="s">
        <v>1242</v>
      </c>
      <c r="E12921" s="115">
        <v>57.500700000000002</v>
      </c>
      <c r="F12921" s="674">
        <v>293.83600000000001</v>
      </c>
      <c r="G12921" s="674">
        <v>295.84500000000003</v>
      </c>
      <c r="H12921" s="115">
        <f t="shared" si="402"/>
        <v>1.0068371472522089</v>
      </c>
      <c r="I12921" s="115">
        <f t="shared" si="403"/>
        <v>57.893799999999999</v>
      </c>
    </row>
    <row r="12922" spans="1:9" hidden="1">
      <c r="A12922" s="115" t="s">
        <v>33485</v>
      </c>
      <c r="B12922" s="115" t="s">
        <v>33486</v>
      </c>
      <c r="C12922" s="115" t="s">
        <v>33487</v>
      </c>
      <c r="D12922" s="115" t="s">
        <v>1242</v>
      </c>
      <c r="E12922" s="115">
        <v>87.728399999999993</v>
      </c>
      <c r="F12922" s="674">
        <v>293.83600000000001</v>
      </c>
      <c r="G12922" s="674">
        <v>295.84500000000003</v>
      </c>
      <c r="H12922" s="115">
        <f t="shared" si="402"/>
        <v>1.0068371472522089</v>
      </c>
      <c r="I12922" s="115">
        <f t="shared" si="403"/>
        <v>88.328199999999995</v>
      </c>
    </row>
    <row r="12923" spans="1:9" hidden="1">
      <c r="A12923" s="115" t="s">
        <v>33488</v>
      </c>
      <c r="B12923" s="115" t="s">
        <v>33489</v>
      </c>
      <c r="C12923" s="115" t="s">
        <v>33490</v>
      </c>
      <c r="D12923" s="115" t="s">
        <v>1138</v>
      </c>
      <c r="E12923" s="115">
        <v>287.36689999999999</v>
      </c>
      <c r="F12923" s="674">
        <v>293.83600000000001</v>
      </c>
      <c r="G12923" s="674">
        <v>295.84500000000003</v>
      </c>
      <c r="H12923" s="115">
        <f t="shared" si="402"/>
        <v>1.0068371472522089</v>
      </c>
      <c r="I12923" s="115">
        <f t="shared" si="403"/>
        <v>289.33170000000001</v>
      </c>
    </row>
    <row r="12924" spans="1:9" hidden="1">
      <c r="A12924" s="115" t="s">
        <v>33491</v>
      </c>
      <c r="B12924" s="115" t="s">
        <v>33492</v>
      </c>
      <c r="C12924" s="115" t="s">
        <v>33493</v>
      </c>
      <c r="D12924" s="115" t="s">
        <v>1138</v>
      </c>
      <c r="E12924" s="115">
        <v>517.58420000000001</v>
      </c>
      <c r="F12924" s="674">
        <v>293.83600000000001</v>
      </c>
      <c r="G12924" s="674">
        <v>295.84500000000003</v>
      </c>
      <c r="H12924" s="115">
        <f t="shared" si="402"/>
        <v>1.0068371472522089</v>
      </c>
      <c r="I12924" s="115">
        <f t="shared" si="403"/>
        <v>521.12300000000005</v>
      </c>
    </row>
    <row r="12925" spans="1:9" hidden="1">
      <c r="A12925" s="115" t="s">
        <v>33494</v>
      </c>
      <c r="B12925" s="115" t="s">
        <v>33495</v>
      </c>
      <c r="C12925" s="115" t="s">
        <v>33496</v>
      </c>
      <c r="D12925" s="115" t="s">
        <v>1138</v>
      </c>
      <c r="E12925" s="115">
        <v>224.88159999999999</v>
      </c>
      <c r="F12925" s="674">
        <v>293.83600000000001</v>
      </c>
      <c r="G12925" s="674">
        <v>295.84500000000003</v>
      </c>
      <c r="H12925" s="115">
        <f t="shared" si="402"/>
        <v>1.0068371472522089</v>
      </c>
      <c r="I12925" s="115">
        <f t="shared" si="403"/>
        <v>226.41909999999999</v>
      </c>
    </row>
    <row r="12926" spans="1:9" hidden="1">
      <c r="A12926" s="115" t="s">
        <v>33497</v>
      </c>
      <c r="B12926" s="115" t="s">
        <v>33498</v>
      </c>
      <c r="C12926" s="115" t="s">
        <v>33499</v>
      </c>
      <c r="D12926" s="115" t="s">
        <v>1138</v>
      </c>
      <c r="E12926" s="115">
        <v>431.25029999999998</v>
      </c>
      <c r="F12926" s="674">
        <v>293.83600000000001</v>
      </c>
      <c r="G12926" s="674">
        <v>295.84500000000003</v>
      </c>
      <c r="H12926" s="115">
        <f t="shared" si="402"/>
        <v>1.0068371472522089</v>
      </c>
      <c r="I12926" s="115">
        <f t="shared" si="403"/>
        <v>434.19880000000001</v>
      </c>
    </row>
    <row r="12927" spans="1:9" hidden="1">
      <c r="A12927" s="115" t="s">
        <v>33500</v>
      </c>
      <c r="B12927" s="115" t="s">
        <v>33501</v>
      </c>
      <c r="C12927" s="115" t="s">
        <v>33502</v>
      </c>
      <c r="D12927" s="115" t="s">
        <v>1138</v>
      </c>
      <c r="E12927" s="115">
        <v>368.11759999999998</v>
      </c>
      <c r="F12927" s="674">
        <v>293.83600000000001</v>
      </c>
      <c r="G12927" s="674">
        <v>295.84500000000003</v>
      </c>
      <c r="H12927" s="115">
        <f t="shared" si="402"/>
        <v>1.0068371472522089</v>
      </c>
      <c r="I12927" s="115">
        <f t="shared" si="403"/>
        <v>370.6345</v>
      </c>
    </row>
    <row r="12928" spans="1:9" hidden="1">
      <c r="A12928" s="115" t="s">
        <v>33503</v>
      </c>
      <c r="B12928" s="115" t="s">
        <v>33504</v>
      </c>
      <c r="C12928" s="115" t="s">
        <v>33505</v>
      </c>
      <c r="D12928" s="115" t="s">
        <v>1138</v>
      </c>
      <c r="E12928" s="115">
        <v>366.5985</v>
      </c>
      <c r="F12928" s="674">
        <v>293.83600000000001</v>
      </c>
      <c r="G12928" s="674">
        <v>295.84500000000003</v>
      </c>
      <c r="H12928" s="115">
        <f t="shared" si="402"/>
        <v>1.0068371472522089</v>
      </c>
      <c r="I12928" s="115">
        <f t="shared" si="403"/>
        <v>369.10500000000002</v>
      </c>
    </row>
    <row r="12929" spans="1:9" hidden="1">
      <c r="A12929" s="115" t="s">
        <v>33506</v>
      </c>
      <c r="B12929" s="115" t="s">
        <v>33507</v>
      </c>
      <c r="C12929" s="115" t="s">
        <v>33508</v>
      </c>
      <c r="D12929" s="115" t="s">
        <v>1138</v>
      </c>
      <c r="E12929" s="115">
        <v>192.2576</v>
      </c>
      <c r="F12929" s="674">
        <v>293.83600000000001</v>
      </c>
      <c r="G12929" s="674">
        <v>295.84500000000003</v>
      </c>
      <c r="H12929" s="115">
        <f t="shared" si="402"/>
        <v>1.0068371472522089</v>
      </c>
      <c r="I12929" s="115">
        <f t="shared" si="403"/>
        <v>193.57210000000001</v>
      </c>
    </row>
    <row r="12930" spans="1:9" hidden="1">
      <c r="A12930" s="115" t="s">
        <v>33509</v>
      </c>
      <c r="B12930" s="115" t="s">
        <v>33510</v>
      </c>
      <c r="C12930" s="115" t="s">
        <v>33511</v>
      </c>
      <c r="D12930" s="115" t="s">
        <v>1138</v>
      </c>
      <c r="E12930" s="115">
        <v>318.69490000000002</v>
      </c>
      <c r="F12930" s="674">
        <v>293.83600000000001</v>
      </c>
      <c r="G12930" s="674">
        <v>295.84500000000003</v>
      </c>
      <c r="H12930" s="115">
        <f t="shared" si="402"/>
        <v>1.0068371472522089</v>
      </c>
      <c r="I12930" s="115">
        <f t="shared" si="403"/>
        <v>320.87389999999999</v>
      </c>
    </row>
    <row r="12931" spans="1:9" hidden="1">
      <c r="A12931" s="115" t="s">
        <v>33512</v>
      </c>
      <c r="B12931" s="115" t="s">
        <v>33513</v>
      </c>
      <c r="C12931" s="115" t="s">
        <v>33514</v>
      </c>
      <c r="D12931" s="115" t="s">
        <v>1138</v>
      </c>
      <c r="E12931" s="115">
        <v>411.66820000000001</v>
      </c>
      <c r="F12931" s="674">
        <v>293.83600000000001</v>
      </c>
      <c r="G12931" s="674">
        <v>295.84500000000003</v>
      </c>
      <c r="H12931" s="115">
        <f t="shared" si="402"/>
        <v>1.0068371472522089</v>
      </c>
      <c r="I12931" s="115">
        <f t="shared" si="403"/>
        <v>414.4828</v>
      </c>
    </row>
    <row r="12932" spans="1:9" hidden="1">
      <c r="A12932" s="115" t="s">
        <v>33515</v>
      </c>
      <c r="B12932" s="115" t="s">
        <v>33516</v>
      </c>
      <c r="C12932" s="115" t="s">
        <v>33517</v>
      </c>
      <c r="D12932" s="115" t="s">
        <v>1138</v>
      </c>
      <c r="E12932" s="115">
        <v>410.84820000000002</v>
      </c>
      <c r="F12932" s="674">
        <v>293.83600000000001</v>
      </c>
      <c r="G12932" s="674">
        <v>295.84500000000003</v>
      </c>
      <c r="H12932" s="115">
        <f t="shared" si="402"/>
        <v>1.0068371472522089</v>
      </c>
      <c r="I12932" s="115">
        <f t="shared" si="403"/>
        <v>413.65719999999999</v>
      </c>
    </row>
    <row r="12933" spans="1:9" hidden="1">
      <c r="A12933" s="115" t="s">
        <v>33518</v>
      </c>
      <c r="B12933" s="115" t="s">
        <v>33519</v>
      </c>
      <c r="C12933" s="115" t="s">
        <v>33520</v>
      </c>
      <c r="D12933" s="115" t="s">
        <v>1138</v>
      </c>
      <c r="E12933" s="115">
        <v>225.31819999999999</v>
      </c>
      <c r="F12933" s="674">
        <v>293.83600000000001</v>
      </c>
      <c r="G12933" s="674">
        <v>295.84500000000003</v>
      </c>
      <c r="H12933" s="115">
        <f t="shared" ref="H12933:H12996" si="404">G12933/F12933</f>
        <v>1.0068371472522089</v>
      </c>
      <c r="I12933" s="115">
        <f t="shared" ref="I12933:I12996" si="405">ROUND(H12933*E12933,4)</f>
        <v>226.8587</v>
      </c>
    </row>
    <row r="12934" spans="1:9" hidden="1">
      <c r="A12934" s="115" t="s">
        <v>33521</v>
      </c>
      <c r="B12934" s="115" t="s">
        <v>33522</v>
      </c>
      <c r="C12934" s="115" t="s">
        <v>33523</v>
      </c>
      <c r="D12934" s="115" t="s">
        <v>1138</v>
      </c>
      <c r="E12934" s="115">
        <v>284.15469999999999</v>
      </c>
      <c r="F12934" s="674">
        <v>293.83600000000001</v>
      </c>
      <c r="G12934" s="674">
        <v>295.84500000000003</v>
      </c>
      <c r="H12934" s="115">
        <f t="shared" si="404"/>
        <v>1.0068371472522089</v>
      </c>
      <c r="I12934" s="115">
        <f t="shared" si="405"/>
        <v>286.09750000000003</v>
      </c>
    </row>
    <row r="12935" spans="1:9" hidden="1">
      <c r="A12935" s="115" t="s">
        <v>33524</v>
      </c>
      <c r="B12935" s="115" t="s">
        <v>33525</v>
      </c>
      <c r="C12935" s="115" t="s">
        <v>33526</v>
      </c>
      <c r="D12935" s="115" t="s">
        <v>1138</v>
      </c>
      <c r="E12935" s="115">
        <v>190.30410000000001</v>
      </c>
      <c r="F12935" s="674">
        <v>293.83600000000001</v>
      </c>
      <c r="G12935" s="674">
        <v>295.84500000000003</v>
      </c>
      <c r="H12935" s="115">
        <f t="shared" si="404"/>
        <v>1.0068371472522089</v>
      </c>
      <c r="I12935" s="115">
        <f t="shared" si="405"/>
        <v>191.6052</v>
      </c>
    </row>
    <row r="12936" spans="1:9" hidden="1">
      <c r="A12936" s="115" t="s">
        <v>33527</v>
      </c>
      <c r="B12936" s="115" t="s">
        <v>33528</v>
      </c>
      <c r="C12936" s="115" t="s">
        <v>33529</v>
      </c>
      <c r="D12936" s="115" t="s">
        <v>1138</v>
      </c>
      <c r="E12936" s="115">
        <v>216.74</v>
      </c>
      <c r="F12936" s="674">
        <v>293.83600000000001</v>
      </c>
      <c r="G12936" s="674">
        <v>295.84500000000003</v>
      </c>
      <c r="H12936" s="115">
        <f t="shared" si="404"/>
        <v>1.0068371472522089</v>
      </c>
      <c r="I12936" s="115">
        <f t="shared" si="405"/>
        <v>218.22190000000001</v>
      </c>
    </row>
    <row r="12937" spans="1:9" hidden="1">
      <c r="A12937" s="115" t="s">
        <v>33530</v>
      </c>
      <c r="B12937" s="115" t="s">
        <v>33531</v>
      </c>
      <c r="C12937" s="115" t="s">
        <v>33532</v>
      </c>
      <c r="D12937" s="115" t="s">
        <v>1138</v>
      </c>
      <c r="E12937" s="115">
        <v>310.68310000000002</v>
      </c>
      <c r="F12937" s="674">
        <v>293.83600000000001</v>
      </c>
      <c r="G12937" s="674">
        <v>295.84500000000003</v>
      </c>
      <c r="H12937" s="115">
        <f t="shared" si="404"/>
        <v>1.0068371472522089</v>
      </c>
      <c r="I12937" s="115">
        <f t="shared" si="405"/>
        <v>312.8073</v>
      </c>
    </row>
    <row r="12938" spans="1:9" hidden="1">
      <c r="A12938" s="115" t="s">
        <v>33533</v>
      </c>
      <c r="B12938" s="115" t="s">
        <v>33534</v>
      </c>
      <c r="C12938" s="115" t="s">
        <v>33535</v>
      </c>
      <c r="D12938" s="115" t="s">
        <v>1138</v>
      </c>
      <c r="E12938" s="115">
        <v>436.52370000000002</v>
      </c>
      <c r="F12938" s="674">
        <v>293.83600000000001</v>
      </c>
      <c r="G12938" s="674">
        <v>295.84500000000003</v>
      </c>
      <c r="H12938" s="115">
        <f t="shared" si="404"/>
        <v>1.0068371472522089</v>
      </c>
      <c r="I12938" s="115">
        <f t="shared" si="405"/>
        <v>439.50830000000002</v>
      </c>
    </row>
    <row r="12939" spans="1:9" hidden="1">
      <c r="A12939" s="115" t="s">
        <v>33536</v>
      </c>
      <c r="B12939" s="115" t="s">
        <v>33537</v>
      </c>
      <c r="C12939" s="115" t="s">
        <v>33538</v>
      </c>
      <c r="D12939" s="115" t="s">
        <v>1138</v>
      </c>
      <c r="E12939" s="115">
        <v>218.87430000000001</v>
      </c>
      <c r="F12939" s="674">
        <v>293.83600000000001</v>
      </c>
      <c r="G12939" s="674">
        <v>295.84500000000003</v>
      </c>
      <c r="H12939" s="115">
        <f t="shared" si="404"/>
        <v>1.0068371472522089</v>
      </c>
      <c r="I12939" s="115">
        <f t="shared" si="405"/>
        <v>220.3708</v>
      </c>
    </row>
    <row r="12940" spans="1:9" hidden="1">
      <c r="A12940" s="115" t="s">
        <v>33539</v>
      </c>
      <c r="B12940" s="115" t="s">
        <v>33540</v>
      </c>
      <c r="C12940" s="115" t="s">
        <v>33541</v>
      </c>
      <c r="D12940" s="115" t="s">
        <v>1138</v>
      </c>
      <c r="E12940" s="115">
        <v>258.19139999999999</v>
      </c>
      <c r="F12940" s="674">
        <v>293.83600000000001</v>
      </c>
      <c r="G12940" s="674">
        <v>295.84500000000003</v>
      </c>
      <c r="H12940" s="115">
        <f t="shared" si="404"/>
        <v>1.0068371472522089</v>
      </c>
      <c r="I12940" s="115">
        <f t="shared" si="405"/>
        <v>259.95670000000001</v>
      </c>
    </row>
    <row r="12941" spans="1:9" hidden="1">
      <c r="A12941" s="115" t="s">
        <v>33542</v>
      </c>
      <c r="B12941" s="115" t="s">
        <v>33543</v>
      </c>
      <c r="C12941" s="115" t="s">
        <v>33544</v>
      </c>
      <c r="D12941" s="115" t="s">
        <v>1138</v>
      </c>
      <c r="E12941" s="115">
        <v>260.6069</v>
      </c>
      <c r="F12941" s="674">
        <v>293.83600000000001</v>
      </c>
      <c r="G12941" s="674">
        <v>295.84500000000003</v>
      </c>
      <c r="H12941" s="115">
        <f t="shared" si="404"/>
        <v>1.0068371472522089</v>
      </c>
      <c r="I12941" s="115">
        <f t="shared" si="405"/>
        <v>262.38869999999997</v>
      </c>
    </row>
    <row r="12942" spans="1:9" hidden="1">
      <c r="A12942" s="115" t="s">
        <v>33545</v>
      </c>
      <c r="B12942" s="115" t="s">
        <v>33546</v>
      </c>
      <c r="C12942" s="115" t="s">
        <v>33547</v>
      </c>
      <c r="D12942" s="115" t="s">
        <v>1138</v>
      </c>
      <c r="E12942" s="115">
        <v>196.72819999999999</v>
      </c>
      <c r="F12942" s="674">
        <v>293.83600000000001</v>
      </c>
      <c r="G12942" s="674">
        <v>295.84500000000003</v>
      </c>
      <c r="H12942" s="115">
        <f t="shared" si="404"/>
        <v>1.0068371472522089</v>
      </c>
      <c r="I12942" s="115">
        <f t="shared" si="405"/>
        <v>198.07329999999999</v>
      </c>
    </row>
    <row r="12943" spans="1:9" hidden="1">
      <c r="A12943" s="115" t="s">
        <v>33548</v>
      </c>
      <c r="B12943" s="115" t="s">
        <v>33549</v>
      </c>
      <c r="C12943" s="115" t="s">
        <v>33550</v>
      </c>
      <c r="D12943" s="115" t="s">
        <v>1138</v>
      </c>
      <c r="E12943" s="115">
        <v>452.57479999999998</v>
      </c>
      <c r="F12943" s="674">
        <v>293.83600000000001</v>
      </c>
      <c r="G12943" s="674">
        <v>295.84500000000003</v>
      </c>
      <c r="H12943" s="115">
        <f t="shared" si="404"/>
        <v>1.0068371472522089</v>
      </c>
      <c r="I12943" s="115">
        <f t="shared" si="405"/>
        <v>455.66910000000001</v>
      </c>
    </row>
    <row r="12944" spans="1:9" hidden="1">
      <c r="A12944" s="115" t="s">
        <v>33551</v>
      </c>
      <c r="B12944" s="115" t="s">
        <v>33552</v>
      </c>
      <c r="C12944" s="115" t="s">
        <v>33553</v>
      </c>
      <c r="D12944" s="115" t="s">
        <v>1138</v>
      </c>
      <c r="E12944" s="115">
        <v>427.79809999999998</v>
      </c>
      <c r="F12944" s="674">
        <v>293.83600000000001</v>
      </c>
      <c r="G12944" s="674">
        <v>295.84500000000003</v>
      </c>
      <c r="H12944" s="115">
        <f t="shared" si="404"/>
        <v>1.0068371472522089</v>
      </c>
      <c r="I12944" s="115">
        <f t="shared" si="405"/>
        <v>430.72300000000001</v>
      </c>
    </row>
    <row r="12945" spans="1:9" hidden="1">
      <c r="A12945" s="115" t="s">
        <v>33554</v>
      </c>
      <c r="B12945" s="115" t="s">
        <v>33555</v>
      </c>
      <c r="C12945" s="115" t="s">
        <v>33556</v>
      </c>
      <c r="D12945" s="115" t="s">
        <v>1138</v>
      </c>
      <c r="E12945" s="115">
        <v>381.2867</v>
      </c>
      <c r="F12945" s="674">
        <v>293.83600000000001</v>
      </c>
      <c r="G12945" s="674">
        <v>295.84500000000003</v>
      </c>
      <c r="H12945" s="115">
        <f t="shared" si="404"/>
        <v>1.0068371472522089</v>
      </c>
      <c r="I12945" s="115">
        <f t="shared" si="405"/>
        <v>383.89359999999999</v>
      </c>
    </row>
    <row r="12946" spans="1:9" hidden="1">
      <c r="A12946" s="115" t="s">
        <v>33557</v>
      </c>
      <c r="B12946" s="115" t="s">
        <v>33558</v>
      </c>
      <c r="C12946" s="115" t="s">
        <v>33559</v>
      </c>
      <c r="D12946" s="115" t="s">
        <v>1138</v>
      </c>
      <c r="E12946" s="115">
        <v>396.90010000000001</v>
      </c>
      <c r="F12946" s="674">
        <v>293.83600000000001</v>
      </c>
      <c r="G12946" s="674">
        <v>295.84500000000003</v>
      </c>
      <c r="H12946" s="115">
        <f t="shared" si="404"/>
        <v>1.0068371472522089</v>
      </c>
      <c r="I12946" s="115">
        <f t="shared" si="405"/>
        <v>399.61380000000003</v>
      </c>
    </row>
    <row r="12947" spans="1:9" hidden="1">
      <c r="A12947" s="115" t="s">
        <v>33560</v>
      </c>
      <c r="B12947" s="115" t="s">
        <v>33561</v>
      </c>
      <c r="C12947" s="115" t="s">
        <v>33562</v>
      </c>
      <c r="D12947" s="115" t="s">
        <v>1138</v>
      </c>
      <c r="E12947" s="115">
        <v>382.03410000000002</v>
      </c>
      <c r="F12947" s="674">
        <v>293.83600000000001</v>
      </c>
      <c r="G12947" s="674">
        <v>295.84500000000003</v>
      </c>
      <c r="H12947" s="115">
        <f t="shared" si="404"/>
        <v>1.0068371472522089</v>
      </c>
      <c r="I12947" s="115">
        <f t="shared" si="405"/>
        <v>384.64609999999999</v>
      </c>
    </row>
    <row r="12948" spans="1:9" hidden="1">
      <c r="A12948" s="115" t="s">
        <v>33563</v>
      </c>
      <c r="B12948" s="115" t="s">
        <v>33564</v>
      </c>
      <c r="C12948" s="115" t="s">
        <v>33565</v>
      </c>
      <c r="D12948" s="115" t="s">
        <v>1138</v>
      </c>
      <c r="E12948" s="115">
        <v>341.08850000000001</v>
      </c>
      <c r="F12948" s="674">
        <v>293.83600000000001</v>
      </c>
      <c r="G12948" s="674">
        <v>295.84500000000003</v>
      </c>
      <c r="H12948" s="115">
        <f t="shared" si="404"/>
        <v>1.0068371472522089</v>
      </c>
      <c r="I12948" s="115">
        <f t="shared" si="405"/>
        <v>343.42059999999998</v>
      </c>
    </row>
    <row r="12949" spans="1:9" hidden="1">
      <c r="A12949" s="115" t="s">
        <v>33566</v>
      </c>
      <c r="B12949" s="115" t="s">
        <v>33567</v>
      </c>
      <c r="C12949" s="115" t="s">
        <v>33568</v>
      </c>
      <c r="D12949" s="115" t="s">
        <v>1138</v>
      </c>
      <c r="E12949" s="115">
        <v>306.94119999999998</v>
      </c>
      <c r="F12949" s="674">
        <v>293.83600000000001</v>
      </c>
      <c r="G12949" s="674">
        <v>295.84500000000003</v>
      </c>
      <c r="H12949" s="115">
        <f t="shared" si="404"/>
        <v>1.0068371472522089</v>
      </c>
      <c r="I12949" s="115">
        <f t="shared" si="405"/>
        <v>309.03980000000001</v>
      </c>
    </row>
    <row r="12950" spans="1:9" hidden="1">
      <c r="A12950" s="115" t="s">
        <v>33569</v>
      </c>
      <c r="B12950" s="115" t="s">
        <v>33570</v>
      </c>
      <c r="C12950" s="115" t="s">
        <v>33571</v>
      </c>
      <c r="D12950" s="115" t="s">
        <v>1138</v>
      </c>
      <c r="E12950" s="115">
        <v>259.89170000000001</v>
      </c>
      <c r="F12950" s="674">
        <v>293.83600000000001</v>
      </c>
      <c r="G12950" s="674">
        <v>295.84500000000003</v>
      </c>
      <c r="H12950" s="115">
        <f t="shared" si="404"/>
        <v>1.0068371472522089</v>
      </c>
      <c r="I12950" s="115">
        <f t="shared" si="405"/>
        <v>261.66860000000003</v>
      </c>
    </row>
    <row r="12951" spans="1:9" hidden="1">
      <c r="A12951" s="115" t="s">
        <v>33572</v>
      </c>
      <c r="B12951" s="115" t="s">
        <v>33573</v>
      </c>
      <c r="C12951" s="115" t="s">
        <v>33574</v>
      </c>
      <c r="D12951" s="115" t="s">
        <v>1138</v>
      </c>
      <c r="E12951" s="115">
        <v>184.45570000000001</v>
      </c>
      <c r="F12951" s="674">
        <v>293.83600000000001</v>
      </c>
      <c r="G12951" s="674">
        <v>295.84500000000003</v>
      </c>
      <c r="H12951" s="115">
        <f t="shared" si="404"/>
        <v>1.0068371472522089</v>
      </c>
      <c r="I12951" s="115">
        <f t="shared" si="405"/>
        <v>185.71690000000001</v>
      </c>
    </row>
    <row r="12952" spans="1:9" hidden="1">
      <c r="A12952" s="115" t="s">
        <v>33575</v>
      </c>
      <c r="B12952" s="115" t="s">
        <v>33576</v>
      </c>
      <c r="C12952" s="115" t="s">
        <v>33577</v>
      </c>
      <c r="D12952" s="115" t="s">
        <v>1138</v>
      </c>
      <c r="E12952" s="115">
        <v>240.1266</v>
      </c>
      <c r="F12952" s="674">
        <v>293.83600000000001</v>
      </c>
      <c r="G12952" s="674">
        <v>295.84500000000003</v>
      </c>
      <c r="H12952" s="115">
        <f t="shared" si="404"/>
        <v>1.0068371472522089</v>
      </c>
      <c r="I12952" s="115">
        <f t="shared" si="405"/>
        <v>241.76840000000001</v>
      </c>
    </row>
    <row r="12953" spans="1:9" hidden="1">
      <c r="A12953" s="115" t="s">
        <v>33578</v>
      </c>
      <c r="B12953" s="115" t="s">
        <v>33579</v>
      </c>
      <c r="C12953" s="115" t="s">
        <v>33580</v>
      </c>
      <c r="D12953" s="115" t="s">
        <v>1138</v>
      </c>
      <c r="E12953" s="115">
        <v>68.310199999999995</v>
      </c>
      <c r="F12953" s="674">
        <v>293.83600000000001</v>
      </c>
      <c r="G12953" s="674">
        <v>295.84500000000003</v>
      </c>
      <c r="H12953" s="115">
        <f t="shared" si="404"/>
        <v>1.0068371472522089</v>
      </c>
      <c r="I12953" s="115">
        <f t="shared" si="405"/>
        <v>68.777199999999993</v>
      </c>
    </row>
    <row r="12954" spans="1:9" hidden="1">
      <c r="A12954" s="115" t="s">
        <v>33581</v>
      </c>
      <c r="B12954" s="115" t="s">
        <v>33582</v>
      </c>
      <c r="C12954" s="115" t="s">
        <v>33583</v>
      </c>
      <c r="D12954" s="115" t="s">
        <v>1138</v>
      </c>
      <c r="E12954" s="115">
        <v>237.67869999999999</v>
      </c>
      <c r="F12954" s="674">
        <v>293.83600000000001</v>
      </c>
      <c r="G12954" s="674">
        <v>295.84500000000003</v>
      </c>
      <c r="H12954" s="115">
        <f t="shared" si="404"/>
        <v>1.0068371472522089</v>
      </c>
      <c r="I12954" s="115">
        <f t="shared" si="405"/>
        <v>239.30369999999999</v>
      </c>
    </row>
    <row r="12955" spans="1:9" hidden="1">
      <c r="A12955" s="115" t="s">
        <v>33584</v>
      </c>
      <c r="B12955" s="115" t="s">
        <v>33585</v>
      </c>
      <c r="C12955" s="115" t="s">
        <v>33586</v>
      </c>
      <c r="D12955" s="115" t="s">
        <v>1138</v>
      </c>
      <c r="E12955" s="115">
        <v>148.18989999999999</v>
      </c>
      <c r="F12955" s="674">
        <v>293.83600000000001</v>
      </c>
      <c r="G12955" s="674">
        <v>295.84500000000003</v>
      </c>
      <c r="H12955" s="115">
        <f t="shared" si="404"/>
        <v>1.0068371472522089</v>
      </c>
      <c r="I12955" s="115">
        <f t="shared" si="405"/>
        <v>149.20310000000001</v>
      </c>
    </row>
    <row r="12956" spans="1:9" hidden="1">
      <c r="A12956" s="115" t="s">
        <v>33587</v>
      </c>
      <c r="B12956" s="115" t="s">
        <v>33588</v>
      </c>
      <c r="C12956" s="115" t="s">
        <v>33589</v>
      </c>
      <c r="D12956" s="115" t="s">
        <v>1138</v>
      </c>
      <c r="E12956" s="115">
        <v>151.29329999999999</v>
      </c>
      <c r="F12956" s="674">
        <v>293.83600000000001</v>
      </c>
      <c r="G12956" s="674">
        <v>295.84500000000003</v>
      </c>
      <c r="H12956" s="115">
        <f t="shared" si="404"/>
        <v>1.0068371472522089</v>
      </c>
      <c r="I12956" s="115">
        <f t="shared" si="405"/>
        <v>152.32769999999999</v>
      </c>
    </row>
    <row r="12957" spans="1:9" hidden="1">
      <c r="A12957" s="115" t="s">
        <v>33590</v>
      </c>
      <c r="B12957" s="115" t="s">
        <v>33591</v>
      </c>
      <c r="C12957" s="115" t="s">
        <v>33592</v>
      </c>
      <c r="D12957" s="115" t="s">
        <v>1138</v>
      </c>
      <c r="E12957" s="115">
        <v>90.688400000000001</v>
      </c>
      <c r="F12957" s="674">
        <v>293.83600000000001</v>
      </c>
      <c r="G12957" s="674">
        <v>295.84500000000003</v>
      </c>
      <c r="H12957" s="115">
        <f t="shared" si="404"/>
        <v>1.0068371472522089</v>
      </c>
      <c r="I12957" s="115">
        <f t="shared" si="405"/>
        <v>91.308400000000006</v>
      </c>
    </row>
    <row r="12958" spans="1:9" hidden="1">
      <c r="A12958" s="115" t="s">
        <v>33593</v>
      </c>
      <c r="B12958" s="115" t="s">
        <v>33594</v>
      </c>
      <c r="C12958" s="115" t="s">
        <v>33595</v>
      </c>
      <c r="D12958" s="115" t="s">
        <v>1138</v>
      </c>
      <c r="E12958" s="115">
        <v>57.561900000000001</v>
      </c>
      <c r="F12958" s="674">
        <v>293.83600000000001</v>
      </c>
      <c r="G12958" s="674">
        <v>295.84500000000003</v>
      </c>
      <c r="H12958" s="115">
        <f t="shared" si="404"/>
        <v>1.0068371472522089</v>
      </c>
      <c r="I12958" s="115">
        <f t="shared" si="405"/>
        <v>57.955500000000001</v>
      </c>
    </row>
    <row r="12959" spans="1:9" hidden="1">
      <c r="A12959" s="115" t="s">
        <v>33596</v>
      </c>
      <c r="B12959" s="115" t="s">
        <v>33597</v>
      </c>
      <c r="C12959" s="115" t="s">
        <v>33598</v>
      </c>
      <c r="D12959" s="115" t="s">
        <v>1242</v>
      </c>
      <c r="E12959" s="115">
        <v>203.11869999999999</v>
      </c>
      <c r="F12959" s="674">
        <v>293.83600000000001</v>
      </c>
      <c r="G12959" s="674">
        <v>295.84500000000003</v>
      </c>
      <c r="H12959" s="115">
        <f t="shared" si="404"/>
        <v>1.0068371472522089</v>
      </c>
      <c r="I12959" s="115">
        <f t="shared" si="405"/>
        <v>204.50749999999999</v>
      </c>
    </row>
    <row r="12960" spans="1:9" hidden="1">
      <c r="A12960" s="115" t="s">
        <v>33599</v>
      </c>
      <c r="B12960" s="115" t="s">
        <v>33600</v>
      </c>
      <c r="C12960" s="115" t="s">
        <v>33601</v>
      </c>
      <c r="D12960" s="115" t="s">
        <v>1242</v>
      </c>
      <c r="E12960" s="115">
        <v>115.7122</v>
      </c>
      <c r="F12960" s="674">
        <v>293.83600000000001</v>
      </c>
      <c r="G12960" s="674">
        <v>295.84500000000003</v>
      </c>
      <c r="H12960" s="115">
        <f t="shared" si="404"/>
        <v>1.0068371472522089</v>
      </c>
      <c r="I12960" s="115">
        <f t="shared" si="405"/>
        <v>116.5033</v>
      </c>
    </row>
    <row r="12961" spans="1:9" hidden="1">
      <c r="A12961" s="115" t="s">
        <v>33602</v>
      </c>
      <c r="B12961" s="115" t="s">
        <v>33603</v>
      </c>
      <c r="C12961" s="115" t="s">
        <v>33604</v>
      </c>
      <c r="D12961" s="115" t="s">
        <v>1242</v>
      </c>
      <c r="E12961" s="115">
        <v>71.154899999999998</v>
      </c>
      <c r="F12961" s="674">
        <v>293.83600000000001</v>
      </c>
      <c r="G12961" s="674">
        <v>295.84500000000003</v>
      </c>
      <c r="H12961" s="115">
        <f t="shared" si="404"/>
        <v>1.0068371472522089</v>
      </c>
      <c r="I12961" s="115">
        <f t="shared" si="405"/>
        <v>71.641400000000004</v>
      </c>
    </row>
    <row r="12962" spans="1:9" hidden="1">
      <c r="A12962" s="115" t="s">
        <v>33605</v>
      </c>
      <c r="B12962" s="115" t="s">
        <v>33606</v>
      </c>
      <c r="C12962" s="115" t="s">
        <v>33607</v>
      </c>
      <c r="D12962" s="115" t="s">
        <v>1242</v>
      </c>
      <c r="E12962" s="115">
        <v>35.2483</v>
      </c>
      <c r="F12962" s="674">
        <v>293.83600000000001</v>
      </c>
      <c r="G12962" s="674">
        <v>295.84500000000003</v>
      </c>
      <c r="H12962" s="115">
        <f t="shared" si="404"/>
        <v>1.0068371472522089</v>
      </c>
      <c r="I12962" s="115">
        <f t="shared" si="405"/>
        <v>35.4893</v>
      </c>
    </row>
    <row r="12963" spans="1:9" hidden="1">
      <c r="A12963" s="115" t="s">
        <v>33608</v>
      </c>
      <c r="B12963" s="115" t="s">
        <v>33609</v>
      </c>
      <c r="C12963" s="115" t="s">
        <v>33610</v>
      </c>
      <c r="D12963" s="115" t="s">
        <v>1242</v>
      </c>
      <c r="E12963" s="115">
        <v>28.7684</v>
      </c>
      <c r="F12963" s="674">
        <v>293.83600000000001</v>
      </c>
      <c r="G12963" s="674">
        <v>295.84500000000003</v>
      </c>
      <c r="H12963" s="115">
        <f t="shared" si="404"/>
        <v>1.0068371472522089</v>
      </c>
      <c r="I12963" s="115">
        <f t="shared" si="405"/>
        <v>28.9651</v>
      </c>
    </row>
    <row r="12964" spans="1:9" hidden="1">
      <c r="A12964" s="115" t="s">
        <v>33611</v>
      </c>
      <c r="B12964" s="115" t="s">
        <v>33612</v>
      </c>
      <c r="C12964" s="115" t="s">
        <v>33613</v>
      </c>
      <c r="D12964" s="115" t="s">
        <v>1242</v>
      </c>
      <c r="E12964" s="115">
        <v>232.78829999999999</v>
      </c>
      <c r="F12964" s="674">
        <v>293.83600000000001</v>
      </c>
      <c r="G12964" s="674">
        <v>295.84500000000003</v>
      </c>
      <c r="H12964" s="115">
        <f t="shared" si="404"/>
        <v>1.0068371472522089</v>
      </c>
      <c r="I12964" s="115">
        <f t="shared" si="405"/>
        <v>234.37989999999999</v>
      </c>
    </row>
    <row r="12965" spans="1:9" hidden="1">
      <c r="A12965" s="115" t="s">
        <v>33614</v>
      </c>
      <c r="B12965" s="115" t="s">
        <v>33615</v>
      </c>
      <c r="C12965" s="115" t="s">
        <v>33616</v>
      </c>
      <c r="D12965" s="115" t="s">
        <v>1242</v>
      </c>
      <c r="E12965" s="115">
        <v>160.17150000000001</v>
      </c>
      <c r="F12965" s="674">
        <v>293.83600000000001</v>
      </c>
      <c r="G12965" s="674">
        <v>295.84500000000003</v>
      </c>
      <c r="H12965" s="115">
        <f t="shared" si="404"/>
        <v>1.0068371472522089</v>
      </c>
      <c r="I12965" s="115">
        <f t="shared" si="405"/>
        <v>161.26660000000001</v>
      </c>
    </row>
    <row r="12966" spans="1:9" hidden="1">
      <c r="A12966" s="115" t="s">
        <v>33617</v>
      </c>
      <c r="B12966" s="115" t="s">
        <v>33618</v>
      </c>
      <c r="C12966" s="115" t="s">
        <v>33619</v>
      </c>
      <c r="D12966" s="115" t="s">
        <v>1242</v>
      </c>
      <c r="E12966" s="115">
        <v>83.579400000000007</v>
      </c>
      <c r="F12966" s="674">
        <v>293.83600000000001</v>
      </c>
      <c r="G12966" s="674">
        <v>295.84500000000003</v>
      </c>
      <c r="H12966" s="115">
        <f t="shared" si="404"/>
        <v>1.0068371472522089</v>
      </c>
      <c r="I12966" s="115">
        <f t="shared" si="405"/>
        <v>84.150800000000004</v>
      </c>
    </row>
    <row r="12967" spans="1:9" hidden="1">
      <c r="A12967" s="115" t="s">
        <v>33620</v>
      </c>
      <c r="B12967" s="115" t="s">
        <v>33621</v>
      </c>
      <c r="C12967" s="115" t="s">
        <v>33622</v>
      </c>
      <c r="D12967" s="115" t="s">
        <v>1138</v>
      </c>
      <c r="E12967" s="115">
        <v>351.63440000000003</v>
      </c>
      <c r="F12967" s="674">
        <v>293.83600000000001</v>
      </c>
      <c r="G12967" s="674">
        <v>295.84500000000003</v>
      </c>
      <c r="H12967" s="115">
        <f t="shared" si="404"/>
        <v>1.0068371472522089</v>
      </c>
      <c r="I12967" s="115">
        <f t="shared" si="405"/>
        <v>354.03859999999997</v>
      </c>
    </row>
    <row r="12968" spans="1:9" hidden="1">
      <c r="A12968" s="115" t="s">
        <v>33623</v>
      </c>
      <c r="B12968" s="115" t="s">
        <v>33624</v>
      </c>
      <c r="C12968" s="115" t="s">
        <v>33625</v>
      </c>
      <c r="D12968" s="115" t="s">
        <v>1138</v>
      </c>
      <c r="E12968" s="115">
        <v>475.07150000000001</v>
      </c>
      <c r="F12968" s="674">
        <v>293.83600000000001</v>
      </c>
      <c r="G12968" s="674">
        <v>295.84500000000003</v>
      </c>
      <c r="H12968" s="115">
        <f t="shared" si="404"/>
        <v>1.0068371472522089</v>
      </c>
      <c r="I12968" s="115">
        <f t="shared" si="405"/>
        <v>478.31959999999998</v>
      </c>
    </row>
    <row r="12969" spans="1:9" hidden="1">
      <c r="A12969" s="115" t="s">
        <v>33626</v>
      </c>
      <c r="B12969" s="115" t="s">
        <v>33627</v>
      </c>
      <c r="C12969" s="115" t="s">
        <v>33628</v>
      </c>
      <c r="D12969" s="115" t="s">
        <v>1138</v>
      </c>
      <c r="E12969" s="115">
        <v>404.1241</v>
      </c>
      <c r="F12969" s="674">
        <v>293.83600000000001</v>
      </c>
      <c r="G12969" s="674">
        <v>295.84500000000003</v>
      </c>
      <c r="H12969" s="115">
        <f t="shared" si="404"/>
        <v>1.0068371472522089</v>
      </c>
      <c r="I12969" s="115">
        <f t="shared" si="405"/>
        <v>406.88720000000001</v>
      </c>
    </row>
    <row r="12970" spans="1:9" hidden="1">
      <c r="A12970" s="115" t="s">
        <v>33629</v>
      </c>
      <c r="B12970" s="115" t="s">
        <v>33630</v>
      </c>
      <c r="C12970" s="115" t="s">
        <v>33631</v>
      </c>
      <c r="D12970" s="115" t="s">
        <v>1138</v>
      </c>
      <c r="E12970" s="115">
        <v>412.28359999999998</v>
      </c>
      <c r="F12970" s="674">
        <v>293.83600000000001</v>
      </c>
      <c r="G12970" s="674">
        <v>295.84500000000003</v>
      </c>
      <c r="H12970" s="115">
        <f t="shared" si="404"/>
        <v>1.0068371472522089</v>
      </c>
      <c r="I12970" s="115">
        <f t="shared" si="405"/>
        <v>415.10239999999999</v>
      </c>
    </row>
    <row r="12971" spans="1:9" hidden="1">
      <c r="A12971" s="115" t="s">
        <v>33632</v>
      </c>
      <c r="B12971" s="115" t="s">
        <v>33633</v>
      </c>
      <c r="C12971" s="115" t="s">
        <v>33634</v>
      </c>
      <c r="D12971" s="115" t="s">
        <v>1138</v>
      </c>
      <c r="E12971" s="115">
        <v>642.78189999999995</v>
      </c>
      <c r="F12971" s="674">
        <v>293.83600000000001</v>
      </c>
      <c r="G12971" s="674">
        <v>295.84500000000003</v>
      </c>
      <c r="H12971" s="115">
        <f t="shared" si="404"/>
        <v>1.0068371472522089</v>
      </c>
      <c r="I12971" s="115">
        <f t="shared" si="405"/>
        <v>647.17669999999998</v>
      </c>
    </row>
    <row r="12972" spans="1:9" hidden="1">
      <c r="A12972" s="115" t="s">
        <v>33635</v>
      </c>
      <c r="B12972" s="115" t="s">
        <v>33636</v>
      </c>
      <c r="C12972" s="115" t="s">
        <v>33637</v>
      </c>
      <c r="D12972" s="115" t="s">
        <v>1138</v>
      </c>
      <c r="E12972" s="115">
        <v>352.19760000000002</v>
      </c>
      <c r="F12972" s="674">
        <v>293.83600000000001</v>
      </c>
      <c r="G12972" s="674">
        <v>295.84500000000003</v>
      </c>
      <c r="H12972" s="115">
        <f t="shared" si="404"/>
        <v>1.0068371472522089</v>
      </c>
      <c r="I12972" s="115">
        <f t="shared" si="405"/>
        <v>354.60559999999998</v>
      </c>
    </row>
    <row r="12973" spans="1:9" hidden="1">
      <c r="A12973" s="115" t="s">
        <v>33638</v>
      </c>
      <c r="B12973" s="115" t="s">
        <v>33639</v>
      </c>
      <c r="C12973" s="115" t="s">
        <v>33640</v>
      </c>
      <c r="D12973" s="115" t="s">
        <v>1138</v>
      </c>
      <c r="E12973" s="115">
        <v>399.10520000000002</v>
      </c>
      <c r="F12973" s="674">
        <v>293.83600000000001</v>
      </c>
      <c r="G12973" s="674">
        <v>295.84500000000003</v>
      </c>
      <c r="H12973" s="115">
        <f t="shared" si="404"/>
        <v>1.0068371472522089</v>
      </c>
      <c r="I12973" s="115">
        <f t="shared" si="405"/>
        <v>401.83390000000003</v>
      </c>
    </row>
    <row r="12974" spans="1:9" hidden="1">
      <c r="A12974" s="115" t="s">
        <v>33641</v>
      </c>
      <c r="B12974" s="115" t="s">
        <v>33642</v>
      </c>
      <c r="C12974" s="115" t="s">
        <v>33643</v>
      </c>
      <c r="D12974" s="115" t="s">
        <v>1138</v>
      </c>
      <c r="E12974" s="115">
        <v>456.71539999999999</v>
      </c>
      <c r="F12974" s="674">
        <v>293.83600000000001</v>
      </c>
      <c r="G12974" s="674">
        <v>295.84500000000003</v>
      </c>
      <c r="H12974" s="115">
        <f t="shared" si="404"/>
        <v>1.0068371472522089</v>
      </c>
      <c r="I12974" s="115">
        <f t="shared" si="405"/>
        <v>459.83800000000002</v>
      </c>
    </row>
    <row r="12975" spans="1:9" hidden="1">
      <c r="A12975" s="115" t="s">
        <v>33644</v>
      </c>
      <c r="B12975" s="115" t="s">
        <v>33645</v>
      </c>
      <c r="C12975" s="115" t="s">
        <v>33646</v>
      </c>
      <c r="D12975" s="115" t="s">
        <v>1138</v>
      </c>
      <c r="E12975" s="115">
        <v>425.48219999999998</v>
      </c>
      <c r="F12975" s="674">
        <v>293.83600000000001</v>
      </c>
      <c r="G12975" s="674">
        <v>295.84500000000003</v>
      </c>
      <c r="H12975" s="115">
        <f t="shared" si="404"/>
        <v>1.0068371472522089</v>
      </c>
      <c r="I12975" s="115">
        <f t="shared" si="405"/>
        <v>428.3913</v>
      </c>
    </row>
    <row r="12976" spans="1:9" hidden="1">
      <c r="A12976" s="115" t="s">
        <v>33647</v>
      </c>
      <c r="B12976" s="115" t="s">
        <v>33648</v>
      </c>
      <c r="C12976" s="115" t="s">
        <v>33649</v>
      </c>
      <c r="D12976" s="115" t="s">
        <v>1138</v>
      </c>
      <c r="E12976" s="115">
        <v>409.50299999999999</v>
      </c>
      <c r="F12976" s="674">
        <v>293.83600000000001</v>
      </c>
      <c r="G12976" s="674">
        <v>295.84500000000003</v>
      </c>
      <c r="H12976" s="115">
        <f t="shared" si="404"/>
        <v>1.0068371472522089</v>
      </c>
      <c r="I12976" s="115">
        <f t="shared" si="405"/>
        <v>412.30279999999999</v>
      </c>
    </row>
    <row r="12977" spans="1:9" hidden="1">
      <c r="A12977" s="115" t="s">
        <v>33650</v>
      </c>
      <c r="B12977" s="115" t="s">
        <v>33651</v>
      </c>
      <c r="C12977" s="115" t="s">
        <v>33652</v>
      </c>
      <c r="D12977" s="115" t="s">
        <v>1242</v>
      </c>
      <c r="E12977" s="115">
        <v>105.0425</v>
      </c>
      <c r="F12977" s="674">
        <v>293.83600000000001</v>
      </c>
      <c r="G12977" s="674">
        <v>295.84500000000003</v>
      </c>
      <c r="H12977" s="115">
        <f t="shared" si="404"/>
        <v>1.0068371472522089</v>
      </c>
      <c r="I12977" s="115">
        <f t="shared" si="405"/>
        <v>105.7607</v>
      </c>
    </row>
    <row r="12978" spans="1:9" hidden="1">
      <c r="A12978" s="115" t="s">
        <v>33653</v>
      </c>
      <c r="B12978" s="115" t="s">
        <v>33654</v>
      </c>
      <c r="C12978" s="115" t="s">
        <v>33655</v>
      </c>
      <c r="D12978" s="115" t="s">
        <v>1242</v>
      </c>
      <c r="E12978" s="115">
        <v>150.19720000000001</v>
      </c>
      <c r="F12978" s="674">
        <v>293.83600000000001</v>
      </c>
      <c r="G12978" s="674">
        <v>295.84500000000003</v>
      </c>
      <c r="H12978" s="115">
        <f t="shared" si="404"/>
        <v>1.0068371472522089</v>
      </c>
      <c r="I12978" s="115">
        <f t="shared" si="405"/>
        <v>151.22409999999999</v>
      </c>
    </row>
    <row r="12979" spans="1:9" hidden="1">
      <c r="A12979" s="115" t="s">
        <v>33656</v>
      </c>
      <c r="B12979" s="115" t="s">
        <v>33657</v>
      </c>
      <c r="C12979" s="115" t="s">
        <v>33658</v>
      </c>
      <c r="D12979" s="115" t="s">
        <v>1242</v>
      </c>
      <c r="E12979" s="115">
        <v>192.73830000000001</v>
      </c>
      <c r="F12979" s="674">
        <v>293.83600000000001</v>
      </c>
      <c r="G12979" s="674">
        <v>295.84500000000003</v>
      </c>
      <c r="H12979" s="115">
        <f t="shared" si="404"/>
        <v>1.0068371472522089</v>
      </c>
      <c r="I12979" s="115">
        <f t="shared" si="405"/>
        <v>194.05609999999999</v>
      </c>
    </row>
    <row r="12980" spans="1:9" hidden="1">
      <c r="A12980" s="115" t="s">
        <v>33659</v>
      </c>
      <c r="B12980" s="115" t="s">
        <v>33660</v>
      </c>
      <c r="C12980" s="115" t="s">
        <v>33661</v>
      </c>
      <c r="D12980" s="115" t="s">
        <v>1242</v>
      </c>
      <c r="E12980" s="115">
        <v>250.952</v>
      </c>
      <c r="F12980" s="674">
        <v>293.83600000000001</v>
      </c>
      <c r="G12980" s="674">
        <v>295.84500000000003</v>
      </c>
      <c r="H12980" s="115">
        <f t="shared" si="404"/>
        <v>1.0068371472522089</v>
      </c>
      <c r="I12980" s="115">
        <f t="shared" si="405"/>
        <v>252.6678</v>
      </c>
    </row>
    <row r="12981" spans="1:9" hidden="1">
      <c r="A12981" s="115" t="s">
        <v>33662</v>
      </c>
      <c r="B12981" s="115" t="s">
        <v>33663</v>
      </c>
      <c r="C12981" s="115" t="s">
        <v>33664</v>
      </c>
      <c r="D12981" s="115" t="s">
        <v>1242</v>
      </c>
      <c r="E12981" s="115">
        <v>356.57029999999997</v>
      </c>
      <c r="F12981" s="674">
        <v>293.83600000000001</v>
      </c>
      <c r="G12981" s="674">
        <v>295.84500000000003</v>
      </c>
      <c r="H12981" s="115">
        <f t="shared" si="404"/>
        <v>1.0068371472522089</v>
      </c>
      <c r="I12981" s="115">
        <f t="shared" si="405"/>
        <v>359.00819999999999</v>
      </c>
    </row>
    <row r="12982" spans="1:9" hidden="1">
      <c r="A12982" s="115" t="s">
        <v>33665</v>
      </c>
      <c r="B12982" s="115" t="s">
        <v>33666</v>
      </c>
      <c r="C12982" s="115" t="s">
        <v>33667</v>
      </c>
      <c r="D12982" s="115" t="s">
        <v>1138</v>
      </c>
      <c r="E12982" s="115">
        <v>1314.8139000000001</v>
      </c>
      <c r="F12982" s="674">
        <v>293.83600000000001</v>
      </c>
      <c r="G12982" s="674">
        <v>295.84500000000003</v>
      </c>
      <c r="H12982" s="115">
        <f t="shared" si="404"/>
        <v>1.0068371472522089</v>
      </c>
      <c r="I12982" s="115">
        <f t="shared" si="405"/>
        <v>1323.8035</v>
      </c>
    </row>
    <row r="12983" spans="1:9" hidden="1">
      <c r="A12983" s="115" t="s">
        <v>33668</v>
      </c>
      <c r="B12983" s="115" t="s">
        <v>33669</v>
      </c>
      <c r="C12983" s="115" t="s">
        <v>33670</v>
      </c>
      <c r="D12983" s="115" t="s">
        <v>1138</v>
      </c>
      <c r="E12983" s="115">
        <v>1304.9032999999999</v>
      </c>
      <c r="F12983" s="674">
        <v>293.83600000000001</v>
      </c>
      <c r="G12983" s="674">
        <v>295.84500000000003</v>
      </c>
      <c r="H12983" s="115">
        <f t="shared" si="404"/>
        <v>1.0068371472522089</v>
      </c>
      <c r="I12983" s="115">
        <f t="shared" si="405"/>
        <v>1313.8251</v>
      </c>
    </row>
    <row r="12984" spans="1:9" hidden="1">
      <c r="A12984" s="115" t="s">
        <v>33671</v>
      </c>
      <c r="B12984" s="115" t="s">
        <v>33672</v>
      </c>
      <c r="C12984" s="115" t="s">
        <v>33673</v>
      </c>
      <c r="D12984" s="115" t="s">
        <v>1138</v>
      </c>
      <c r="E12984" s="115">
        <v>294.41149999999999</v>
      </c>
      <c r="F12984" s="674">
        <v>293.83600000000001</v>
      </c>
      <c r="G12984" s="674">
        <v>295.84500000000003</v>
      </c>
      <c r="H12984" s="115">
        <f t="shared" si="404"/>
        <v>1.0068371472522089</v>
      </c>
      <c r="I12984" s="115">
        <f t="shared" si="405"/>
        <v>296.42439999999999</v>
      </c>
    </row>
    <row r="12985" spans="1:9" hidden="1">
      <c r="A12985" s="115" t="s">
        <v>33674</v>
      </c>
      <c r="B12985" s="115" t="s">
        <v>33675</v>
      </c>
      <c r="C12985" s="115" t="s">
        <v>33676</v>
      </c>
      <c r="D12985" s="115" t="s">
        <v>1138</v>
      </c>
      <c r="E12985" s="115">
        <v>587.38520000000005</v>
      </c>
      <c r="F12985" s="674">
        <v>293.83600000000001</v>
      </c>
      <c r="G12985" s="674">
        <v>295.84500000000003</v>
      </c>
      <c r="H12985" s="115">
        <f t="shared" si="404"/>
        <v>1.0068371472522089</v>
      </c>
      <c r="I12985" s="115">
        <f t="shared" si="405"/>
        <v>591.40120000000002</v>
      </c>
    </row>
    <row r="12986" spans="1:9" hidden="1">
      <c r="A12986" s="115" t="s">
        <v>33677</v>
      </c>
      <c r="B12986" s="115" t="s">
        <v>33678</v>
      </c>
      <c r="C12986" s="115" t="s">
        <v>33679</v>
      </c>
      <c r="D12986" s="115" t="s">
        <v>1138</v>
      </c>
      <c r="E12986" s="115">
        <v>1406.1496</v>
      </c>
      <c r="F12986" s="674">
        <v>293.83600000000001</v>
      </c>
      <c r="G12986" s="674">
        <v>295.84500000000003</v>
      </c>
      <c r="H12986" s="115">
        <f t="shared" si="404"/>
        <v>1.0068371472522089</v>
      </c>
      <c r="I12986" s="115">
        <f t="shared" si="405"/>
        <v>1415.7637</v>
      </c>
    </row>
    <row r="12987" spans="1:9" hidden="1">
      <c r="A12987" s="115" t="s">
        <v>33680</v>
      </c>
      <c r="B12987" s="115" t="s">
        <v>33681</v>
      </c>
      <c r="C12987" s="115" t="s">
        <v>33682</v>
      </c>
      <c r="D12987" s="115" t="s">
        <v>1138</v>
      </c>
      <c r="E12987" s="115">
        <v>288.39999999999998</v>
      </c>
      <c r="F12987" s="674">
        <v>293.83600000000001</v>
      </c>
      <c r="G12987" s="674">
        <v>295.84500000000003</v>
      </c>
      <c r="H12987" s="115">
        <f t="shared" si="404"/>
        <v>1.0068371472522089</v>
      </c>
      <c r="I12987" s="115">
        <f t="shared" si="405"/>
        <v>290.37180000000001</v>
      </c>
    </row>
    <row r="12988" spans="1:9" hidden="1">
      <c r="A12988" s="115" t="s">
        <v>33683</v>
      </c>
      <c r="B12988" s="115" t="s">
        <v>33684</v>
      </c>
      <c r="C12988" s="115" t="s">
        <v>33685</v>
      </c>
      <c r="D12988" s="115" t="s">
        <v>1138</v>
      </c>
      <c r="E12988" s="115">
        <v>63.2149</v>
      </c>
      <c r="F12988" s="674">
        <v>293.83600000000001</v>
      </c>
      <c r="G12988" s="674">
        <v>295.84500000000003</v>
      </c>
      <c r="H12988" s="115">
        <f t="shared" si="404"/>
        <v>1.0068371472522089</v>
      </c>
      <c r="I12988" s="115">
        <f t="shared" si="405"/>
        <v>63.647100000000002</v>
      </c>
    </row>
    <row r="12989" spans="1:9" hidden="1">
      <c r="A12989" s="115" t="s">
        <v>33686</v>
      </c>
      <c r="B12989" s="115" t="s">
        <v>33687</v>
      </c>
      <c r="C12989" s="115" t="s">
        <v>33688</v>
      </c>
      <c r="D12989" s="115" t="s">
        <v>1138</v>
      </c>
      <c r="E12989" s="115">
        <v>387.50659999999999</v>
      </c>
      <c r="F12989" s="674">
        <v>293.83600000000001</v>
      </c>
      <c r="G12989" s="674">
        <v>295.84500000000003</v>
      </c>
      <c r="H12989" s="115">
        <f t="shared" si="404"/>
        <v>1.0068371472522089</v>
      </c>
      <c r="I12989" s="115">
        <f t="shared" si="405"/>
        <v>390.15600000000001</v>
      </c>
    </row>
    <row r="12990" spans="1:9" hidden="1">
      <c r="A12990" s="115" t="s">
        <v>33689</v>
      </c>
      <c r="B12990" s="115" t="s">
        <v>33690</v>
      </c>
      <c r="C12990" s="115" t="s">
        <v>33691</v>
      </c>
      <c r="D12990" s="115" t="s">
        <v>1242</v>
      </c>
      <c r="E12990" s="115">
        <v>190.3837</v>
      </c>
      <c r="F12990" s="674">
        <v>293.83600000000001</v>
      </c>
      <c r="G12990" s="674">
        <v>295.84500000000003</v>
      </c>
      <c r="H12990" s="115">
        <f t="shared" si="404"/>
        <v>1.0068371472522089</v>
      </c>
      <c r="I12990" s="115">
        <f t="shared" si="405"/>
        <v>191.68539999999999</v>
      </c>
    </row>
    <row r="12991" spans="1:9" hidden="1">
      <c r="A12991" s="115" t="s">
        <v>33692</v>
      </c>
      <c r="B12991" s="115" t="s">
        <v>33693</v>
      </c>
      <c r="C12991" s="115" t="s">
        <v>33694</v>
      </c>
      <c r="D12991" s="115" t="s">
        <v>1138</v>
      </c>
      <c r="E12991" s="115">
        <v>37.110599999999998</v>
      </c>
      <c r="F12991" s="674">
        <v>293.83600000000001</v>
      </c>
      <c r="G12991" s="674">
        <v>295.84500000000003</v>
      </c>
      <c r="H12991" s="115">
        <f t="shared" si="404"/>
        <v>1.0068371472522089</v>
      </c>
      <c r="I12991" s="115">
        <f t="shared" si="405"/>
        <v>37.3643</v>
      </c>
    </row>
    <row r="12992" spans="1:9" hidden="1">
      <c r="A12992" s="115" t="s">
        <v>33695</v>
      </c>
      <c r="B12992" s="115" t="s">
        <v>33696</v>
      </c>
      <c r="C12992" s="115" t="s">
        <v>33697</v>
      </c>
      <c r="D12992" s="115" t="s">
        <v>1138</v>
      </c>
      <c r="E12992" s="115">
        <v>107.0367</v>
      </c>
      <c r="F12992" s="674">
        <v>293.83600000000001</v>
      </c>
      <c r="G12992" s="674">
        <v>295.84500000000003</v>
      </c>
      <c r="H12992" s="115">
        <f t="shared" si="404"/>
        <v>1.0068371472522089</v>
      </c>
      <c r="I12992" s="115">
        <f t="shared" si="405"/>
        <v>107.7685</v>
      </c>
    </row>
    <row r="12993" spans="1:9" hidden="1">
      <c r="A12993" s="115" t="s">
        <v>33698</v>
      </c>
      <c r="B12993" s="115" t="s">
        <v>33699</v>
      </c>
      <c r="C12993" s="115" t="s">
        <v>33700</v>
      </c>
      <c r="D12993" s="115" t="s">
        <v>1138</v>
      </c>
      <c r="E12993" s="115">
        <v>2125.4263999999998</v>
      </c>
      <c r="F12993" s="674">
        <v>293.83600000000001</v>
      </c>
      <c r="G12993" s="674">
        <v>295.84500000000003</v>
      </c>
      <c r="H12993" s="115">
        <f t="shared" si="404"/>
        <v>1.0068371472522089</v>
      </c>
      <c r="I12993" s="115">
        <f t="shared" si="405"/>
        <v>2139.9582999999998</v>
      </c>
    </row>
    <row r="12994" spans="1:9" hidden="1">
      <c r="A12994" s="115" t="s">
        <v>33701</v>
      </c>
      <c r="B12994" s="115" t="s">
        <v>33702</v>
      </c>
      <c r="C12994" s="115" t="s">
        <v>33703</v>
      </c>
      <c r="D12994" s="115" t="s">
        <v>1138</v>
      </c>
      <c r="E12994" s="115">
        <v>575.96979999999996</v>
      </c>
      <c r="F12994" s="674">
        <v>293.83600000000001</v>
      </c>
      <c r="G12994" s="674">
        <v>295.84500000000003</v>
      </c>
      <c r="H12994" s="115">
        <f t="shared" si="404"/>
        <v>1.0068371472522089</v>
      </c>
      <c r="I12994" s="115">
        <f t="shared" si="405"/>
        <v>579.90779999999995</v>
      </c>
    </row>
    <row r="12995" spans="1:9" hidden="1">
      <c r="A12995" s="115" t="s">
        <v>33704</v>
      </c>
      <c r="B12995" s="115" t="s">
        <v>33705</v>
      </c>
      <c r="C12995" s="115" t="s">
        <v>33706</v>
      </c>
      <c r="D12995" s="115" t="s">
        <v>1138</v>
      </c>
      <c r="E12995" s="115">
        <v>2067.4133000000002</v>
      </c>
      <c r="F12995" s="674">
        <v>293.83600000000001</v>
      </c>
      <c r="G12995" s="674">
        <v>295.84500000000003</v>
      </c>
      <c r="H12995" s="115">
        <f t="shared" si="404"/>
        <v>1.0068371472522089</v>
      </c>
      <c r="I12995" s="115">
        <f t="shared" si="405"/>
        <v>2081.5484999999999</v>
      </c>
    </row>
    <row r="12996" spans="1:9" hidden="1">
      <c r="A12996" s="115" t="s">
        <v>33707</v>
      </c>
      <c r="B12996" s="115" t="s">
        <v>33708</v>
      </c>
      <c r="C12996" s="115" t="s">
        <v>33709</v>
      </c>
      <c r="D12996" s="115" t="s">
        <v>1138</v>
      </c>
      <c r="E12996" s="115">
        <v>1023.1532999999999</v>
      </c>
      <c r="F12996" s="674">
        <v>293.83600000000001</v>
      </c>
      <c r="G12996" s="674">
        <v>295.84500000000003</v>
      </c>
      <c r="H12996" s="115">
        <f t="shared" si="404"/>
        <v>1.0068371472522089</v>
      </c>
      <c r="I12996" s="115">
        <f t="shared" si="405"/>
        <v>1030.1487</v>
      </c>
    </row>
    <row r="12997" spans="1:9" hidden="1">
      <c r="A12997" s="115" t="s">
        <v>33710</v>
      </c>
      <c r="B12997" s="115" t="s">
        <v>33711</v>
      </c>
      <c r="C12997" s="115" t="s">
        <v>33712</v>
      </c>
      <c r="D12997" s="115" t="s">
        <v>1138</v>
      </c>
      <c r="E12997" s="115">
        <v>4308.6032999999998</v>
      </c>
      <c r="F12997" s="674">
        <v>293.83600000000001</v>
      </c>
      <c r="G12997" s="674">
        <v>295.84500000000003</v>
      </c>
      <c r="H12997" s="115">
        <f t="shared" ref="H12997:H13060" si="406">G12997/F12997</f>
        <v>1.0068371472522089</v>
      </c>
      <c r="I12997" s="115">
        <f t="shared" ref="I12997:I13060" si="407">ROUND(H12997*E12997,4)</f>
        <v>4338.0618999999997</v>
      </c>
    </row>
    <row r="12998" spans="1:9" hidden="1">
      <c r="A12998" s="115" t="s">
        <v>33713</v>
      </c>
      <c r="B12998" s="115" t="s">
        <v>33714</v>
      </c>
      <c r="C12998" s="115" t="s">
        <v>33715</v>
      </c>
      <c r="D12998" s="115" t="s">
        <v>1138</v>
      </c>
      <c r="E12998" s="115">
        <v>2569.4933000000001</v>
      </c>
      <c r="F12998" s="674">
        <v>293.83600000000001</v>
      </c>
      <c r="G12998" s="674">
        <v>295.84500000000003</v>
      </c>
      <c r="H12998" s="115">
        <f t="shared" si="406"/>
        <v>1.0068371472522089</v>
      </c>
      <c r="I12998" s="115">
        <f t="shared" si="407"/>
        <v>2587.0612999999998</v>
      </c>
    </row>
    <row r="12999" spans="1:9" hidden="1">
      <c r="A12999" s="115" t="s">
        <v>33716</v>
      </c>
      <c r="B12999" s="115" t="s">
        <v>33717</v>
      </c>
      <c r="C12999" s="115" t="s">
        <v>33718</v>
      </c>
      <c r="D12999" s="115" t="s">
        <v>1138</v>
      </c>
      <c r="E12999" s="115">
        <v>461.55329999999998</v>
      </c>
      <c r="F12999" s="674">
        <v>293.83600000000001</v>
      </c>
      <c r="G12999" s="674">
        <v>295.84500000000003</v>
      </c>
      <c r="H12999" s="115">
        <f t="shared" si="406"/>
        <v>1.0068371472522089</v>
      </c>
      <c r="I12999" s="115">
        <f t="shared" si="407"/>
        <v>464.709</v>
      </c>
    </row>
    <row r="13000" spans="1:9" hidden="1">
      <c r="A13000" s="115" t="s">
        <v>33719</v>
      </c>
      <c r="B13000" s="115" t="s">
        <v>33720</v>
      </c>
      <c r="C13000" s="115" t="s">
        <v>33721</v>
      </c>
      <c r="D13000" s="115" t="s">
        <v>1138</v>
      </c>
      <c r="E13000" s="115">
        <v>569.93539999999996</v>
      </c>
      <c r="F13000" s="674">
        <v>293.83600000000001</v>
      </c>
      <c r="G13000" s="674">
        <v>295.84500000000003</v>
      </c>
      <c r="H13000" s="115">
        <f t="shared" si="406"/>
        <v>1.0068371472522089</v>
      </c>
      <c r="I13000" s="115">
        <f t="shared" si="407"/>
        <v>573.83209999999997</v>
      </c>
    </row>
    <row r="13001" spans="1:9" hidden="1">
      <c r="A13001" s="115" t="s">
        <v>33722</v>
      </c>
      <c r="B13001" s="115" t="s">
        <v>33723</v>
      </c>
      <c r="C13001" s="115" t="s">
        <v>33724</v>
      </c>
      <c r="D13001" s="115" t="s">
        <v>1138</v>
      </c>
      <c r="E13001" s="115">
        <v>135.4966</v>
      </c>
      <c r="F13001" s="674">
        <v>293.83600000000001</v>
      </c>
      <c r="G13001" s="674">
        <v>295.84500000000003</v>
      </c>
      <c r="H13001" s="115">
        <f t="shared" si="406"/>
        <v>1.0068371472522089</v>
      </c>
      <c r="I13001" s="115">
        <f t="shared" si="407"/>
        <v>136.423</v>
      </c>
    </row>
    <row r="13002" spans="1:9" hidden="1">
      <c r="A13002" s="115" t="s">
        <v>33725</v>
      </c>
      <c r="B13002" s="115" t="s">
        <v>33726</v>
      </c>
      <c r="C13002" s="115" t="s">
        <v>33727</v>
      </c>
      <c r="D13002" s="115" t="s">
        <v>1138</v>
      </c>
      <c r="E13002" s="115">
        <v>152.11660000000001</v>
      </c>
      <c r="F13002" s="674">
        <v>293.83600000000001</v>
      </c>
      <c r="G13002" s="674">
        <v>295.84500000000003</v>
      </c>
      <c r="H13002" s="115">
        <f t="shared" si="406"/>
        <v>1.0068371472522089</v>
      </c>
      <c r="I13002" s="115">
        <f t="shared" si="407"/>
        <v>153.1566</v>
      </c>
    </row>
    <row r="13003" spans="1:9" hidden="1">
      <c r="A13003" s="115" t="s">
        <v>33728</v>
      </c>
      <c r="B13003" s="115" t="s">
        <v>33729</v>
      </c>
      <c r="C13003" s="115" t="s">
        <v>33730</v>
      </c>
      <c r="D13003" s="115" t="s">
        <v>1138</v>
      </c>
      <c r="E13003" s="115">
        <v>205.3733</v>
      </c>
      <c r="F13003" s="674">
        <v>293.83600000000001</v>
      </c>
      <c r="G13003" s="674">
        <v>295.84500000000003</v>
      </c>
      <c r="H13003" s="115">
        <f t="shared" si="406"/>
        <v>1.0068371472522089</v>
      </c>
      <c r="I13003" s="115">
        <f t="shared" si="407"/>
        <v>206.7775</v>
      </c>
    </row>
    <row r="13004" spans="1:9" hidden="1">
      <c r="A13004" s="115" t="s">
        <v>33731</v>
      </c>
      <c r="B13004" s="115" t="s">
        <v>33732</v>
      </c>
      <c r="C13004" s="115" t="s">
        <v>33733</v>
      </c>
      <c r="D13004" s="115" t="s">
        <v>1138</v>
      </c>
      <c r="E13004" s="115">
        <v>567.86990000000003</v>
      </c>
      <c r="F13004" s="674">
        <v>293.83600000000001</v>
      </c>
      <c r="G13004" s="674">
        <v>295.84500000000003</v>
      </c>
      <c r="H13004" s="115">
        <f t="shared" si="406"/>
        <v>1.0068371472522089</v>
      </c>
      <c r="I13004" s="115">
        <f t="shared" si="407"/>
        <v>571.75250000000005</v>
      </c>
    </row>
    <row r="13005" spans="1:9" hidden="1">
      <c r="A13005" s="115" t="s">
        <v>33734</v>
      </c>
      <c r="B13005" s="115" t="s">
        <v>33735</v>
      </c>
      <c r="C13005" s="115" t="s">
        <v>33736</v>
      </c>
      <c r="D13005" s="115" t="s">
        <v>1138</v>
      </c>
      <c r="E13005" s="115">
        <v>654.44659999999999</v>
      </c>
      <c r="F13005" s="674">
        <v>293.83600000000001</v>
      </c>
      <c r="G13005" s="674">
        <v>295.84500000000003</v>
      </c>
      <c r="H13005" s="115">
        <f t="shared" si="406"/>
        <v>1.0068371472522089</v>
      </c>
      <c r="I13005" s="115">
        <f t="shared" si="407"/>
        <v>658.92110000000002</v>
      </c>
    </row>
    <row r="13006" spans="1:9" hidden="1">
      <c r="A13006" s="115" t="s">
        <v>33737</v>
      </c>
      <c r="B13006" s="115" t="s">
        <v>33738</v>
      </c>
      <c r="C13006" s="115" t="s">
        <v>33739</v>
      </c>
      <c r="D13006" s="115" t="s">
        <v>1138</v>
      </c>
      <c r="E13006" s="115">
        <v>895.8365</v>
      </c>
      <c r="F13006" s="674">
        <v>293.83600000000001</v>
      </c>
      <c r="G13006" s="674">
        <v>295.84500000000003</v>
      </c>
      <c r="H13006" s="115">
        <f t="shared" si="406"/>
        <v>1.0068371472522089</v>
      </c>
      <c r="I13006" s="115">
        <f t="shared" si="407"/>
        <v>901.9615</v>
      </c>
    </row>
    <row r="13007" spans="1:9" hidden="1">
      <c r="A13007" s="115" t="s">
        <v>33740</v>
      </c>
      <c r="B13007" s="115" t="s">
        <v>33741</v>
      </c>
      <c r="C13007" s="115" t="s">
        <v>33742</v>
      </c>
      <c r="D13007" s="115" t="s">
        <v>1138</v>
      </c>
      <c r="E13007" s="115">
        <v>980.20979999999997</v>
      </c>
      <c r="F13007" s="674">
        <v>293.83600000000001</v>
      </c>
      <c r="G13007" s="674">
        <v>295.84500000000003</v>
      </c>
      <c r="H13007" s="115">
        <f t="shared" si="406"/>
        <v>1.0068371472522089</v>
      </c>
      <c r="I13007" s="115">
        <f t="shared" si="407"/>
        <v>986.91160000000002</v>
      </c>
    </row>
    <row r="13008" spans="1:9" hidden="1">
      <c r="A13008" s="115" t="s">
        <v>33743</v>
      </c>
      <c r="B13008" s="115" t="s">
        <v>33744</v>
      </c>
      <c r="C13008" s="115" t="s">
        <v>33745</v>
      </c>
      <c r="D13008" s="115" t="s">
        <v>1138</v>
      </c>
      <c r="E13008" s="115">
        <v>1560.0965000000001</v>
      </c>
      <c r="F13008" s="674">
        <v>293.83600000000001</v>
      </c>
      <c r="G13008" s="674">
        <v>295.84500000000003</v>
      </c>
      <c r="H13008" s="115">
        <f t="shared" si="406"/>
        <v>1.0068371472522089</v>
      </c>
      <c r="I13008" s="115">
        <f t="shared" si="407"/>
        <v>1570.7630999999999</v>
      </c>
    </row>
    <row r="13009" spans="1:9" hidden="1">
      <c r="A13009" s="115" t="s">
        <v>33746</v>
      </c>
      <c r="B13009" s="115" t="s">
        <v>33747</v>
      </c>
      <c r="C13009" s="115" t="s">
        <v>33748</v>
      </c>
      <c r="D13009" s="115" t="s">
        <v>1138</v>
      </c>
      <c r="E13009" s="115">
        <v>9.2436000000000007</v>
      </c>
      <c r="F13009" s="674">
        <v>293.83600000000001</v>
      </c>
      <c r="G13009" s="674">
        <v>295.84500000000003</v>
      </c>
      <c r="H13009" s="115">
        <f t="shared" si="406"/>
        <v>1.0068371472522089</v>
      </c>
      <c r="I13009" s="115">
        <f t="shared" si="407"/>
        <v>9.3068000000000008</v>
      </c>
    </row>
    <row r="13010" spans="1:9" hidden="1">
      <c r="A13010" s="115" t="s">
        <v>33749</v>
      </c>
      <c r="B13010" s="115" t="s">
        <v>33750</v>
      </c>
      <c r="C13010" s="115" t="s">
        <v>33751</v>
      </c>
      <c r="D13010" s="115" t="s">
        <v>1138</v>
      </c>
      <c r="E13010" s="115">
        <v>17.483599999999999</v>
      </c>
      <c r="F13010" s="674">
        <v>293.83600000000001</v>
      </c>
      <c r="G13010" s="674">
        <v>295.84500000000003</v>
      </c>
      <c r="H13010" s="115">
        <f t="shared" si="406"/>
        <v>1.0068371472522089</v>
      </c>
      <c r="I13010" s="115">
        <f t="shared" si="407"/>
        <v>17.603100000000001</v>
      </c>
    </row>
    <row r="13011" spans="1:9" hidden="1">
      <c r="A13011" s="115" t="s">
        <v>33752</v>
      </c>
      <c r="B13011" s="115" t="s">
        <v>33753</v>
      </c>
      <c r="C13011" s="115" t="s">
        <v>33754</v>
      </c>
      <c r="D13011" s="115" t="s">
        <v>1138</v>
      </c>
      <c r="E13011" s="115">
        <v>76.318799999999996</v>
      </c>
      <c r="F13011" s="674">
        <v>293.83600000000001</v>
      </c>
      <c r="G13011" s="674">
        <v>295.84500000000003</v>
      </c>
      <c r="H13011" s="115">
        <f t="shared" si="406"/>
        <v>1.0068371472522089</v>
      </c>
      <c r="I13011" s="115">
        <f t="shared" si="407"/>
        <v>76.840599999999995</v>
      </c>
    </row>
    <row r="13012" spans="1:9" hidden="1">
      <c r="A13012" s="115" t="s">
        <v>33755</v>
      </c>
      <c r="B13012" s="115" t="s">
        <v>33756</v>
      </c>
      <c r="C13012" s="115" t="s">
        <v>33757</v>
      </c>
      <c r="D13012" s="115" t="s">
        <v>1138</v>
      </c>
      <c r="E13012" s="115">
        <v>178.1088</v>
      </c>
      <c r="F13012" s="674">
        <v>293.83600000000001</v>
      </c>
      <c r="G13012" s="674">
        <v>295.84500000000003</v>
      </c>
      <c r="H13012" s="115">
        <f t="shared" si="406"/>
        <v>1.0068371472522089</v>
      </c>
      <c r="I13012" s="115">
        <f t="shared" si="407"/>
        <v>179.32660000000001</v>
      </c>
    </row>
    <row r="13013" spans="1:9" hidden="1">
      <c r="A13013" s="115" t="s">
        <v>33758</v>
      </c>
      <c r="B13013" s="115" t="s">
        <v>33759</v>
      </c>
      <c r="C13013" s="115" t="s">
        <v>33760</v>
      </c>
      <c r="D13013" s="115" t="s">
        <v>1138</v>
      </c>
      <c r="E13013" s="115">
        <v>382.04880000000003</v>
      </c>
      <c r="F13013" s="674">
        <v>293.83600000000001</v>
      </c>
      <c r="G13013" s="674">
        <v>295.84500000000003</v>
      </c>
      <c r="H13013" s="115">
        <f t="shared" si="406"/>
        <v>1.0068371472522089</v>
      </c>
      <c r="I13013" s="115">
        <f t="shared" si="407"/>
        <v>384.66090000000003</v>
      </c>
    </row>
    <row r="13014" spans="1:9" hidden="1">
      <c r="A13014" s="115" t="s">
        <v>33761</v>
      </c>
      <c r="B13014" s="115" t="s">
        <v>33762</v>
      </c>
      <c r="C13014" s="115" t="s">
        <v>33763</v>
      </c>
      <c r="D13014" s="115" t="s">
        <v>1138</v>
      </c>
      <c r="E13014" s="115">
        <v>505.58879999999999</v>
      </c>
      <c r="F13014" s="674">
        <v>293.83600000000001</v>
      </c>
      <c r="G13014" s="674">
        <v>295.84500000000003</v>
      </c>
      <c r="H13014" s="115">
        <f t="shared" si="406"/>
        <v>1.0068371472522089</v>
      </c>
      <c r="I13014" s="115">
        <f t="shared" si="407"/>
        <v>509.04559999999998</v>
      </c>
    </row>
    <row r="13015" spans="1:9" hidden="1">
      <c r="A13015" s="115" t="s">
        <v>33764</v>
      </c>
      <c r="B13015" s="115" t="s">
        <v>33765</v>
      </c>
      <c r="C13015" s="115" t="s">
        <v>33766</v>
      </c>
      <c r="D13015" s="115" t="s">
        <v>1138</v>
      </c>
      <c r="E13015" s="115">
        <v>38.068800000000003</v>
      </c>
      <c r="F13015" s="674">
        <v>293.83600000000001</v>
      </c>
      <c r="G13015" s="674">
        <v>295.84500000000003</v>
      </c>
      <c r="H13015" s="115">
        <f t="shared" si="406"/>
        <v>1.0068371472522089</v>
      </c>
      <c r="I13015" s="115">
        <f t="shared" si="407"/>
        <v>38.329099999999997</v>
      </c>
    </row>
    <row r="13016" spans="1:9" hidden="1">
      <c r="A13016" s="115" t="s">
        <v>33767</v>
      </c>
      <c r="B13016" s="115" t="s">
        <v>33768</v>
      </c>
      <c r="C13016" s="115" t="s">
        <v>33769</v>
      </c>
      <c r="D13016" s="115" t="s">
        <v>1138</v>
      </c>
      <c r="E13016" s="115">
        <v>66.328800000000001</v>
      </c>
      <c r="F13016" s="674">
        <v>293.83600000000001</v>
      </c>
      <c r="G13016" s="674">
        <v>295.84500000000003</v>
      </c>
      <c r="H13016" s="115">
        <f t="shared" si="406"/>
        <v>1.0068371472522089</v>
      </c>
      <c r="I13016" s="115">
        <f t="shared" si="407"/>
        <v>66.782300000000006</v>
      </c>
    </row>
    <row r="13017" spans="1:9" hidden="1">
      <c r="A13017" s="115" t="s">
        <v>33770</v>
      </c>
      <c r="B13017" s="115" t="s">
        <v>33771</v>
      </c>
      <c r="C13017" s="115" t="s">
        <v>33772</v>
      </c>
      <c r="D13017" s="115" t="s">
        <v>1138</v>
      </c>
      <c r="E13017" s="115">
        <v>56.598799999999997</v>
      </c>
      <c r="F13017" s="674">
        <v>293.83600000000001</v>
      </c>
      <c r="G13017" s="674">
        <v>295.84500000000003</v>
      </c>
      <c r="H13017" s="115">
        <f t="shared" si="406"/>
        <v>1.0068371472522089</v>
      </c>
      <c r="I13017" s="115">
        <f t="shared" si="407"/>
        <v>56.985799999999998</v>
      </c>
    </row>
    <row r="13018" spans="1:9" hidden="1">
      <c r="A13018" s="115" t="s">
        <v>33773</v>
      </c>
      <c r="B13018" s="115" t="s">
        <v>33774</v>
      </c>
      <c r="C13018" s="115" t="s">
        <v>33775</v>
      </c>
      <c r="D13018" s="115" t="s">
        <v>1138</v>
      </c>
      <c r="E13018" s="115">
        <v>96.308800000000005</v>
      </c>
      <c r="F13018" s="674">
        <v>293.83600000000001</v>
      </c>
      <c r="G13018" s="674">
        <v>295.84500000000003</v>
      </c>
      <c r="H13018" s="115">
        <f t="shared" si="406"/>
        <v>1.0068371472522089</v>
      </c>
      <c r="I13018" s="115">
        <f t="shared" si="407"/>
        <v>96.967299999999994</v>
      </c>
    </row>
    <row r="13019" spans="1:9" hidden="1">
      <c r="A13019" s="115" t="s">
        <v>33776</v>
      </c>
      <c r="B13019" s="115" t="s">
        <v>33777</v>
      </c>
      <c r="C13019" s="115" t="s">
        <v>33778</v>
      </c>
      <c r="D13019" s="115" t="s">
        <v>1138</v>
      </c>
      <c r="E13019" s="115">
        <v>14.094200000000001</v>
      </c>
      <c r="F13019" s="674">
        <v>293.83600000000001</v>
      </c>
      <c r="G13019" s="674">
        <v>295.84500000000003</v>
      </c>
      <c r="H13019" s="115">
        <f t="shared" si="406"/>
        <v>1.0068371472522089</v>
      </c>
      <c r="I13019" s="115">
        <f t="shared" si="407"/>
        <v>14.1906</v>
      </c>
    </row>
    <row r="13020" spans="1:9" hidden="1">
      <c r="A13020" s="115" t="s">
        <v>33779</v>
      </c>
      <c r="B13020" s="115" t="s">
        <v>33780</v>
      </c>
      <c r="C13020" s="115" t="s">
        <v>33781</v>
      </c>
      <c r="D13020" s="115" t="s">
        <v>1138</v>
      </c>
      <c r="E13020" s="115">
        <v>14.3842</v>
      </c>
      <c r="F13020" s="674">
        <v>293.83600000000001</v>
      </c>
      <c r="G13020" s="674">
        <v>295.84500000000003</v>
      </c>
      <c r="H13020" s="115">
        <f t="shared" si="406"/>
        <v>1.0068371472522089</v>
      </c>
      <c r="I13020" s="115">
        <f t="shared" si="407"/>
        <v>14.4825</v>
      </c>
    </row>
    <row r="13021" spans="1:9" hidden="1">
      <c r="A13021" s="115" t="s">
        <v>33782</v>
      </c>
      <c r="B13021" s="115" t="s">
        <v>33783</v>
      </c>
      <c r="C13021" s="115" t="s">
        <v>33784</v>
      </c>
      <c r="D13021" s="115" t="s">
        <v>1138</v>
      </c>
      <c r="E13021" s="115">
        <v>32.563600000000001</v>
      </c>
      <c r="F13021" s="674">
        <v>293.83600000000001</v>
      </c>
      <c r="G13021" s="674">
        <v>295.84500000000003</v>
      </c>
      <c r="H13021" s="115">
        <f t="shared" si="406"/>
        <v>1.0068371472522089</v>
      </c>
      <c r="I13021" s="115">
        <f t="shared" si="407"/>
        <v>32.786200000000001</v>
      </c>
    </row>
    <row r="13022" spans="1:9" hidden="1">
      <c r="A13022" s="115" t="s">
        <v>33785</v>
      </c>
      <c r="B13022" s="115" t="s">
        <v>33786</v>
      </c>
      <c r="C13022" s="115" t="s">
        <v>33787</v>
      </c>
      <c r="D13022" s="115" t="s">
        <v>1138</v>
      </c>
      <c r="E13022" s="115">
        <v>40.713000000000001</v>
      </c>
      <c r="F13022" s="674">
        <v>293.83600000000001</v>
      </c>
      <c r="G13022" s="674">
        <v>295.84500000000003</v>
      </c>
      <c r="H13022" s="115">
        <f t="shared" si="406"/>
        <v>1.0068371472522089</v>
      </c>
      <c r="I13022" s="115">
        <f t="shared" si="407"/>
        <v>40.991399999999999</v>
      </c>
    </row>
    <row r="13023" spans="1:9" hidden="1">
      <c r="A13023" s="115" t="s">
        <v>33788</v>
      </c>
      <c r="B13023" s="115" t="s">
        <v>33789</v>
      </c>
      <c r="C13023" s="115" t="s">
        <v>33790</v>
      </c>
      <c r="D13023" s="115" t="s">
        <v>1138</v>
      </c>
      <c r="E13023" s="115">
        <v>125.883</v>
      </c>
      <c r="F13023" s="674">
        <v>293.83600000000001</v>
      </c>
      <c r="G13023" s="674">
        <v>295.84500000000003</v>
      </c>
      <c r="H13023" s="115">
        <f t="shared" si="406"/>
        <v>1.0068371472522089</v>
      </c>
      <c r="I13023" s="115">
        <f t="shared" si="407"/>
        <v>126.7437</v>
      </c>
    </row>
    <row r="13024" spans="1:9" hidden="1">
      <c r="A13024" s="115" t="s">
        <v>33791</v>
      </c>
      <c r="B13024" s="115" t="s">
        <v>33792</v>
      </c>
      <c r="C13024" s="115" t="s">
        <v>33793</v>
      </c>
      <c r="D13024" s="115" t="s">
        <v>1138</v>
      </c>
      <c r="E13024" s="115">
        <v>331.57299999999998</v>
      </c>
      <c r="F13024" s="674">
        <v>293.83600000000001</v>
      </c>
      <c r="G13024" s="674">
        <v>295.84500000000003</v>
      </c>
      <c r="H13024" s="115">
        <f t="shared" si="406"/>
        <v>1.0068371472522089</v>
      </c>
      <c r="I13024" s="115">
        <f t="shared" si="407"/>
        <v>333.84</v>
      </c>
    </row>
    <row r="13025" spans="1:9" hidden="1">
      <c r="A13025" s="115" t="s">
        <v>33794</v>
      </c>
      <c r="B13025" s="115" t="s">
        <v>33795</v>
      </c>
      <c r="C13025" s="115" t="s">
        <v>33796</v>
      </c>
      <c r="D13025" s="115" t="s">
        <v>1138</v>
      </c>
      <c r="E13025" s="115">
        <v>344.82299999999998</v>
      </c>
      <c r="F13025" s="674">
        <v>293.83600000000001</v>
      </c>
      <c r="G13025" s="674">
        <v>295.84500000000003</v>
      </c>
      <c r="H13025" s="115">
        <f t="shared" si="406"/>
        <v>1.0068371472522089</v>
      </c>
      <c r="I13025" s="115">
        <f t="shared" si="407"/>
        <v>347.18060000000003</v>
      </c>
    </row>
    <row r="13026" spans="1:9" hidden="1">
      <c r="A13026" s="115" t="s">
        <v>33797</v>
      </c>
      <c r="B13026" s="115" t="s">
        <v>33798</v>
      </c>
      <c r="C13026" s="115" t="s">
        <v>33799</v>
      </c>
      <c r="D13026" s="115" t="s">
        <v>1138</v>
      </c>
      <c r="E13026" s="115">
        <v>344.82299999999998</v>
      </c>
      <c r="F13026" s="674">
        <v>293.83600000000001</v>
      </c>
      <c r="G13026" s="674">
        <v>295.84500000000003</v>
      </c>
      <c r="H13026" s="115">
        <f t="shared" si="406"/>
        <v>1.0068371472522089</v>
      </c>
      <c r="I13026" s="115">
        <f t="shared" si="407"/>
        <v>347.18060000000003</v>
      </c>
    </row>
    <row r="13027" spans="1:9" hidden="1">
      <c r="A13027" s="115" t="s">
        <v>33800</v>
      </c>
      <c r="B13027" s="115" t="s">
        <v>33801</v>
      </c>
      <c r="C13027" s="115" t="s">
        <v>33802</v>
      </c>
      <c r="D13027" s="115" t="s">
        <v>1138</v>
      </c>
      <c r="E13027" s="115">
        <v>1037.3330000000001</v>
      </c>
      <c r="F13027" s="674">
        <v>293.83600000000001</v>
      </c>
      <c r="G13027" s="674">
        <v>295.84500000000003</v>
      </c>
      <c r="H13027" s="115">
        <f t="shared" si="406"/>
        <v>1.0068371472522089</v>
      </c>
      <c r="I13027" s="115">
        <f t="shared" si="407"/>
        <v>1044.4254000000001</v>
      </c>
    </row>
    <row r="13028" spans="1:9" hidden="1">
      <c r="A13028" s="115" t="s">
        <v>33803</v>
      </c>
      <c r="B13028" s="115" t="s">
        <v>33804</v>
      </c>
      <c r="C13028" s="115" t="s">
        <v>33805</v>
      </c>
      <c r="D13028" s="115" t="s">
        <v>1138</v>
      </c>
      <c r="E13028" s="115">
        <v>1773.683</v>
      </c>
      <c r="F13028" s="674">
        <v>293.83600000000001</v>
      </c>
      <c r="G13028" s="674">
        <v>295.84500000000003</v>
      </c>
      <c r="H13028" s="115">
        <f t="shared" si="406"/>
        <v>1.0068371472522089</v>
      </c>
      <c r="I13028" s="115">
        <f t="shared" si="407"/>
        <v>1785.8099</v>
      </c>
    </row>
    <row r="13029" spans="1:9" hidden="1">
      <c r="A13029" s="115" t="s">
        <v>33806</v>
      </c>
      <c r="B13029" s="115" t="s">
        <v>33807</v>
      </c>
      <c r="C13029" s="115" t="s">
        <v>33808</v>
      </c>
      <c r="D13029" s="115" t="s">
        <v>1138</v>
      </c>
      <c r="E13029" s="115">
        <v>459.06130000000002</v>
      </c>
      <c r="F13029" s="674">
        <v>293.83600000000001</v>
      </c>
      <c r="G13029" s="674">
        <v>295.84500000000003</v>
      </c>
      <c r="H13029" s="115">
        <f t="shared" si="406"/>
        <v>1.0068371472522089</v>
      </c>
      <c r="I13029" s="115">
        <f t="shared" si="407"/>
        <v>462.2</v>
      </c>
    </row>
    <row r="13030" spans="1:9" hidden="1">
      <c r="A13030" s="115" t="s">
        <v>33809</v>
      </c>
      <c r="B13030" s="115" t="s">
        <v>33810</v>
      </c>
      <c r="C13030" s="115" t="s">
        <v>33811</v>
      </c>
      <c r="D13030" s="115" t="s">
        <v>1138</v>
      </c>
      <c r="E13030" s="115">
        <v>576.22130000000004</v>
      </c>
      <c r="F13030" s="674">
        <v>293.83600000000001</v>
      </c>
      <c r="G13030" s="674">
        <v>295.84500000000003</v>
      </c>
      <c r="H13030" s="115">
        <f t="shared" si="406"/>
        <v>1.0068371472522089</v>
      </c>
      <c r="I13030" s="115">
        <f t="shared" si="407"/>
        <v>580.16099999999994</v>
      </c>
    </row>
    <row r="13031" spans="1:9" hidden="1">
      <c r="A13031" s="115" t="s">
        <v>33812</v>
      </c>
      <c r="B13031" s="115" t="s">
        <v>33813</v>
      </c>
      <c r="C13031" s="115" t="s">
        <v>33814</v>
      </c>
      <c r="D13031" s="115" t="s">
        <v>1138</v>
      </c>
      <c r="E13031" s="115">
        <v>1063.0913</v>
      </c>
      <c r="F13031" s="674">
        <v>293.83600000000001</v>
      </c>
      <c r="G13031" s="674">
        <v>295.84500000000003</v>
      </c>
      <c r="H13031" s="115">
        <f t="shared" si="406"/>
        <v>1.0068371472522089</v>
      </c>
      <c r="I13031" s="115">
        <f t="shared" si="407"/>
        <v>1070.3598</v>
      </c>
    </row>
    <row r="13032" spans="1:9" hidden="1">
      <c r="A13032" s="115" t="s">
        <v>33815</v>
      </c>
      <c r="B13032" s="115" t="s">
        <v>33816</v>
      </c>
      <c r="C13032" s="115" t="s">
        <v>33817</v>
      </c>
      <c r="D13032" s="115" t="s">
        <v>1138</v>
      </c>
      <c r="E13032" s="115">
        <v>3659.1212999999998</v>
      </c>
      <c r="F13032" s="674">
        <v>293.83600000000001</v>
      </c>
      <c r="G13032" s="674">
        <v>295.84500000000003</v>
      </c>
      <c r="H13032" s="115">
        <f t="shared" si="406"/>
        <v>1.0068371472522089</v>
      </c>
      <c r="I13032" s="115">
        <f t="shared" si="407"/>
        <v>3684.1392999999998</v>
      </c>
    </row>
    <row r="13033" spans="1:9" hidden="1">
      <c r="A13033" s="115" t="s">
        <v>33818</v>
      </c>
      <c r="B13033" s="115" t="s">
        <v>33819</v>
      </c>
      <c r="C13033" s="115" t="s">
        <v>33820</v>
      </c>
      <c r="D13033" s="115" t="s">
        <v>1138</v>
      </c>
      <c r="E13033" s="115">
        <v>4849.4013000000004</v>
      </c>
      <c r="F13033" s="674">
        <v>293.83600000000001</v>
      </c>
      <c r="G13033" s="674">
        <v>295.84500000000003</v>
      </c>
      <c r="H13033" s="115">
        <f t="shared" si="406"/>
        <v>1.0068371472522089</v>
      </c>
      <c r="I13033" s="115">
        <f t="shared" si="407"/>
        <v>4882.5573999999997</v>
      </c>
    </row>
    <row r="13034" spans="1:9" hidden="1">
      <c r="A13034" s="115" t="s">
        <v>33821</v>
      </c>
      <c r="B13034" s="115" t="s">
        <v>33822</v>
      </c>
      <c r="C13034" s="115" t="s">
        <v>33823</v>
      </c>
      <c r="D13034" s="115" t="s">
        <v>1138</v>
      </c>
      <c r="E13034" s="115">
        <v>9150.4112999999998</v>
      </c>
      <c r="F13034" s="674">
        <v>293.83600000000001</v>
      </c>
      <c r="G13034" s="674">
        <v>295.84500000000003</v>
      </c>
      <c r="H13034" s="115">
        <f t="shared" si="406"/>
        <v>1.0068371472522089</v>
      </c>
      <c r="I13034" s="115">
        <f t="shared" si="407"/>
        <v>9212.9740000000002</v>
      </c>
    </row>
    <row r="13035" spans="1:9" hidden="1">
      <c r="A13035" s="115" t="s">
        <v>33824</v>
      </c>
      <c r="B13035" s="115" t="s">
        <v>33825</v>
      </c>
      <c r="C13035" s="115" t="s">
        <v>33826</v>
      </c>
      <c r="D13035" s="115" t="s">
        <v>1138</v>
      </c>
      <c r="E13035" s="115">
        <v>294.0333</v>
      </c>
      <c r="F13035" s="674">
        <v>293.83600000000001</v>
      </c>
      <c r="G13035" s="674">
        <v>295.84500000000003</v>
      </c>
      <c r="H13035" s="115">
        <f t="shared" si="406"/>
        <v>1.0068371472522089</v>
      </c>
      <c r="I13035" s="115">
        <f t="shared" si="407"/>
        <v>296.04360000000003</v>
      </c>
    </row>
    <row r="13036" spans="1:9" hidden="1">
      <c r="A13036" s="115" t="s">
        <v>33827</v>
      </c>
      <c r="B13036" s="115" t="s">
        <v>33828</v>
      </c>
      <c r="C13036" s="115" t="s">
        <v>33829</v>
      </c>
      <c r="D13036" s="115" t="s">
        <v>1138</v>
      </c>
      <c r="E13036" s="115">
        <v>316.77330000000001</v>
      </c>
      <c r="F13036" s="674">
        <v>293.83600000000001</v>
      </c>
      <c r="G13036" s="674">
        <v>295.84500000000003</v>
      </c>
      <c r="H13036" s="115">
        <f t="shared" si="406"/>
        <v>1.0068371472522089</v>
      </c>
      <c r="I13036" s="115">
        <f t="shared" si="407"/>
        <v>318.9391</v>
      </c>
    </row>
    <row r="13037" spans="1:9" hidden="1">
      <c r="A13037" s="115" t="s">
        <v>33830</v>
      </c>
      <c r="B13037" s="115" t="s">
        <v>33831</v>
      </c>
      <c r="C13037" s="115" t="s">
        <v>33832</v>
      </c>
      <c r="D13037" s="115" t="s">
        <v>1138</v>
      </c>
      <c r="E13037" s="115">
        <v>341.41329999999999</v>
      </c>
      <c r="F13037" s="674">
        <v>293.83600000000001</v>
      </c>
      <c r="G13037" s="674">
        <v>295.84500000000003</v>
      </c>
      <c r="H13037" s="115">
        <f t="shared" si="406"/>
        <v>1.0068371472522089</v>
      </c>
      <c r="I13037" s="115">
        <f t="shared" si="407"/>
        <v>343.74759999999998</v>
      </c>
    </row>
    <row r="13038" spans="1:9" hidden="1">
      <c r="A13038" s="115" t="s">
        <v>33833</v>
      </c>
      <c r="B13038" s="115" t="s">
        <v>33834</v>
      </c>
      <c r="C13038" s="115" t="s">
        <v>33835</v>
      </c>
      <c r="D13038" s="115" t="s">
        <v>1138</v>
      </c>
      <c r="E13038" s="115">
        <v>128.4066</v>
      </c>
      <c r="F13038" s="674">
        <v>293.83600000000001</v>
      </c>
      <c r="G13038" s="674">
        <v>295.84500000000003</v>
      </c>
      <c r="H13038" s="115">
        <f t="shared" si="406"/>
        <v>1.0068371472522089</v>
      </c>
      <c r="I13038" s="115">
        <f t="shared" si="407"/>
        <v>129.28450000000001</v>
      </c>
    </row>
    <row r="13039" spans="1:9" hidden="1">
      <c r="A13039" s="115" t="s">
        <v>33836</v>
      </c>
      <c r="B13039" s="115" t="s">
        <v>33837</v>
      </c>
      <c r="C13039" s="115" t="s">
        <v>33838</v>
      </c>
      <c r="D13039" s="115" t="s">
        <v>1138</v>
      </c>
      <c r="E13039" s="115">
        <v>152.57</v>
      </c>
      <c r="F13039" s="674">
        <v>293.83600000000001</v>
      </c>
      <c r="G13039" s="674">
        <v>295.84500000000003</v>
      </c>
      <c r="H13039" s="115">
        <f t="shared" si="406"/>
        <v>1.0068371472522089</v>
      </c>
      <c r="I13039" s="115">
        <f t="shared" si="407"/>
        <v>153.6131</v>
      </c>
    </row>
    <row r="13040" spans="1:9" hidden="1">
      <c r="A13040" s="115" t="s">
        <v>33839</v>
      </c>
      <c r="B13040" s="115" t="s">
        <v>33840</v>
      </c>
      <c r="C13040" s="115" t="s">
        <v>33841</v>
      </c>
      <c r="D13040" s="115" t="s">
        <v>1138</v>
      </c>
      <c r="E13040" s="115">
        <v>237.316</v>
      </c>
      <c r="F13040" s="674">
        <v>293.83600000000001</v>
      </c>
      <c r="G13040" s="674">
        <v>295.84500000000003</v>
      </c>
      <c r="H13040" s="115">
        <f t="shared" si="406"/>
        <v>1.0068371472522089</v>
      </c>
      <c r="I13040" s="115">
        <f t="shared" si="407"/>
        <v>238.93860000000001</v>
      </c>
    </row>
    <row r="13041" spans="1:9" hidden="1">
      <c r="A13041" s="115" t="s">
        <v>33842</v>
      </c>
      <c r="B13041" s="115" t="s">
        <v>33843</v>
      </c>
      <c r="C13041" s="115" t="s">
        <v>33844</v>
      </c>
      <c r="D13041" s="115" t="s">
        <v>1138</v>
      </c>
      <c r="E13041" s="115">
        <v>270.19659999999999</v>
      </c>
      <c r="F13041" s="674">
        <v>293.83600000000001</v>
      </c>
      <c r="G13041" s="674">
        <v>295.84500000000003</v>
      </c>
      <c r="H13041" s="115">
        <f t="shared" si="406"/>
        <v>1.0068371472522089</v>
      </c>
      <c r="I13041" s="115">
        <f t="shared" si="407"/>
        <v>272.04399999999998</v>
      </c>
    </row>
    <row r="13042" spans="1:9" hidden="1">
      <c r="A13042" s="115" t="s">
        <v>33845</v>
      </c>
      <c r="B13042" s="115" t="s">
        <v>33846</v>
      </c>
      <c r="C13042" s="115" t="s">
        <v>33847</v>
      </c>
      <c r="D13042" s="115" t="s">
        <v>1242</v>
      </c>
      <c r="E13042" s="115">
        <v>2.2498999999999998</v>
      </c>
      <c r="F13042" s="674">
        <v>293.83600000000001</v>
      </c>
      <c r="G13042" s="674">
        <v>295.84500000000003</v>
      </c>
      <c r="H13042" s="115">
        <f t="shared" si="406"/>
        <v>1.0068371472522089</v>
      </c>
      <c r="I13042" s="115">
        <f t="shared" si="407"/>
        <v>2.2652999999999999</v>
      </c>
    </row>
    <row r="13043" spans="1:9" hidden="1">
      <c r="A13043" s="115" t="s">
        <v>33848</v>
      </c>
      <c r="B13043" s="115" t="s">
        <v>33849</v>
      </c>
      <c r="C13043" s="115" t="s">
        <v>33850</v>
      </c>
      <c r="D13043" s="115" t="s">
        <v>1242</v>
      </c>
      <c r="E13043" s="115">
        <v>3.2639999999999998</v>
      </c>
      <c r="F13043" s="674">
        <v>293.83600000000001</v>
      </c>
      <c r="G13043" s="674">
        <v>295.84500000000003</v>
      </c>
      <c r="H13043" s="115">
        <f t="shared" si="406"/>
        <v>1.0068371472522089</v>
      </c>
      <c r="I13043" s="115">
        <f t="shared" si="407"/>
        <v>3.2863000000000002</v>
      </c>
    </row>
    <row r="13044" spans="1:9" hidden="1">
      <c r="A13044" s="115" t="s">
        <v>33851</v>
      </c>
      <c r="B13044" s="115" t="s">
        <v>33852</v>
      </c>
      <c r="C13044" s="115" t="s">
        <v>33853</v>
      </c>
      <c r="D13044" s="115" t="s">
        <v>1242</v>
      </c>
      <c r="E13044" s="115">
        <v>4.5143000000000004</v>
      </c>
      <c r="F13044" s="674">
        <v>293.83600000000001</v>
      </c>
      <c r="G13044" s="674">
        <v>295.84500000000003</v>
      </c>
      <c r="H13044" s="115">
        <f t="shared" si="406"/>
        <v>1.0068371472522089</v>
      </c>
      <c r="I13044" s="115">
        <f t="shared" si="407"/>
        <v>4.5452000000000004</v>
      </c>
    </row>
    <row r="13045" spans="1:9" hidden="1">
      <c r="A13045" s="115" t="s">
        <v>33854</v>
      </c>
      <c r="B13045" s="115" t="s">
        <v>33855</v>
      </c>
      <c r="C13045" s="115" t="s">
        <v>33856</v>
      </c>
      <c r="D13045" s="115" t="s">
        <v>1242</v>
      </c>
      <c r="E13045" s="115">
        <v>6.2718999999999996</v>
      </c>
      <c r="F13045" s="674">
        <v>293.83600000000001</v>
      </c>
      <c r="G13045" s="674">
        <v>295.84500000000003</v>
      </c>
      <c r="H13045" s="115">
        <f t="shared" si="406"/>
        <v>1.0068371472522089</v>
      </c>
      <c r="I13045" s="115">
        <f t="shared" si="407"/>
        <v>6.3148</v>
      </c>
    </row>
    <row r="13046" spans="1:9" hidden="1">
      <c r="A13046" s="115" t="s">
        <v>33857</v>
      </c>
      <c r="B13046" s="115" t="s">
        <v>33858</v>
      </c>
      <c r="C13046" s="115" t="s">
        <v>33859</v>
      </c>
      <c r="D13046" s="115" t="s">
        <v>1242</v>
      </c>
      <c r="E13046" s="115">
        <v>8.2942</v>
      </c>
      <c r="F13046" s="674">
        <v>293.83600000000001</v>
      </c>
      <c r="G13046" s="674">
        <v>295.84500000000003</v>
      </c>
      <c r="H13046" s="115">
        <f t="shared" si="406"/>
        <v>1.0068371472522089</v>
      </c>
      <c r="I13046" s="115">
        <f t="shared" si="407"/>
        <v>8.3508999999999993</v>
      </c>
    </row>
    <row r="13047" spans="1:9" hidden="1">
      <c r="A13047" s="115" t="s">
        <v>33860</v>
      </c>
      <c r="B13047" s="115" t="s">
        <v>33861</v>
      </c>
      <c r="C13047" s="115" t="s">
        <v>33862</v>
      </c>
      <c r="D13047" s="115" t="s">
        <v>1242</v>
      </c>
      <c r="E13047" s="115">
        <v>11.513999999999999</v>
      </c>
      <c r="F13047" s="674">
        <v>293.83600000000001</v>
      </c>
      <c r="G13047" s="674">
        <v>295.84500000000003</v>
      </c>
      <c r="H13047" s="115">
        <f t="shared" si="406"/>
        <v>1.0068371472522089</v>
      </c>
      <c r="I13047" s="115">
        <f t="shared" si="407"/>
        <v>11.592700000000001</v>
      </c>
    </row>
    <row r="13048" spans="1:9" hidden="1">
      <c r="A13048" s="115" t="s">
        <v>33863</v>
      </c>
      <c r="B13048" s="115" t="s">
        <v>33864</v>
      </c>
      <c r="C13048" s="115" t="s">
        <v>33865</v>
      </c>
      <c r="D13048" s="115" t="s">
        <v>1242</v>
      </c>
      <c r="E13048" s="115">
        <v>2.9596</v>
      </c>
      <c r="F13048" s="674">
        <v>293.83600000000001</v>
      </c>
      <c r="G13048" s="674">
        <v>295.84500000000003</v>
      </c>
      <c r="H13048" s="115">
        <f t="shared" si="406"/>
        <v>1.0068371472522089</v>
      </c>
      <c r="I13048" s="115">
        <f t="shared" si="407"/>
        <v>2.9798</v>
      </c>
    </row>
    <row r="13049" spans="1:9" hidden="1">
      <c r="A13049" s="115" t="s">
        <v>33866</v>
      </c>
      <c r="B13049" s="115" t="s">
        <v>33867</v>
      </c>
      <c r="C13049" s="115" t="s">
        <v>33868</v>
      </c>
      <c r="D13049" s="115" t="s">
        <v>1242</v>
      </c>
      <c r="E13049" s="115">
        <v>4.0500999999999996</v>
      </c>
      <c r="F13049" s="674">
        <v>293.83600000000001</v>
      </c>
      <c r="G13049" s="674">
        <v>295.84500000000003</v>
      </c>
      <c r="H13049" s="115">
        <f t="shared" si="406"/>
        <v>1.0068371472522089</v>
      </c>
      <c r="I13049" s="115">
        <f t="shared" si="407"/>
        <v>4.0777999999999999</v>
      </c>
    </row>
    <row r="13050" spans="1:9" hidden="1">
      <c r="A13050" s="115" t="s">
        <v>33869</v>
      </c>
      <c r="B13050" s="115" t="s">
        <v>33870</v>
      </c>
      <c r="C13050" s="115" t="s">
        <v>33871</v>
      </c>
      <c r="D13050" s="115" t="s">
        <v>1242</v>
      </c>
      <c r="E13050" s="115">
        <v>5.4901999999999997</v>
      </c>
      <c r="F13050" s="674">
        <v>293.83600000000001</v>
      </c>
      <c r="G13050" s="674">
        <v>295.84500000000003</v>
      </c>
      <c r="H13050" s="115">
        <f t="shared" si="406"/>
        <v>1.0068371472522089</v>
      </c>
      <c r="I13050" s="115">
        <f t="shared" si="407"/>
        <v>5.5277000000000003</v>
      </c>
    </row>
    <row r="13051" spans="1:9" hidden="1">
      <c r="A13051" s="115" t="s">
        <v>33872</v>
      </c>
      <c r="B13051" s="115" t="s">
        <v>33873</v>
      </c>
      <c r="C13051" s="115" t="s">
        <v>33874</v>
      </c>
      <c r="D13051" s="115" t="s">
        <v>1242</v>
      </c>
      <c r="E13051" s="115">
        <v>7.1162000000000001</v>
      </c>
      <c r="F13051" s="674">
        <v>293.83600000000001</v>
      </c>
      <c r="G13051" s="674">
        <v>295.84500000000003</v>
      </c>
      <c r="H13051" s="115">
        <f t="shared" si="406"/>
        <v>1.0068371472522089</v>
      </c>
      <c r="I13051" s="115">
        <f t="shared" si="407"/>
        <v>7.1649000000000003</v>
      </c>
    </row>
    <row r="13052" spans="1:9" hidden="1">
      <c r="A13052" s="115" t="s">
        <v>33875</v>
      </c>
      <c r="B13052" s="115" t="s">
        <v>33876</v>
      </c>
      <c r="C13052" s="115" t="s">
        <v>33877</v>
      </c>
      <c r="D13052" s="115" t="s">
        <v>1242</v>
      </c>
      <c r="E13052" s="115">
        <v>10.2357</v>
      </c>
      <c r="F13052" s="674">
        <v>293.83600000000001</v>
      </c>
      <c r="G13052" s="674">
        <v>295.84500000000003</v>
      </c>
      <c r="H13052" s="115">
        <f t="shared" si="406"/>
        <v>1.0068371472522089</v>
      </c>
      <c r="I13052" s="115">
        <f t="shared" si="407"/>
        <v>10.3057</v>
      </c>
    </row>
    <row r="13053" spans="1:9" hidden="1">
      <c r="A13053" s="115" t="s">
        <v>33878</v>
      </c>
      <c r="B13053" s="115" t="s">
        <v>33879</v>
      </c>
      <c r="C13053" s="115" t="s">
        <v>33880</v>
      </c>
      <c r="D13053" s="115" t="s">
        <v>1242</v>
      </c>
      <c r="E13053" s="115">
        <v>14.067299999999999</v>
      </c>
      <c r="F13053" s="674">
        <v>293.83600000000001</v>
      </c>
      <c r="G13053" s="674">
        <v>295.84500000000003</v>
      </c>
      <c r="H13053" s="115">
        <f t="shared" si="406"/>
        <v>1.0068371472522089</v>
      </c>
      <c r="I13053" s="115">
        <f t="shared" si="407"/>
        <v>14.163500000000001</v>
      </c>
    </row>
    <row r="13054" spans="1:9" hidden="1">
      <c r="A13054" s="115" t="s">
        <v>33881</v>
      </c>
      <c r="B13054" s="115" t="s">
        <v>33882</v>
      </c>
      <c r="C13054" s="115" t="s">
        <v>33883</v>
      </c>
      <c r="D13054" s="115" t="s">
        <v>1242</v>
      </c>
      <c r="E13054" s="115">
        <v>20.0929</v>
      </c>
      <c r="F13054" s="674">
        <v>293.83600000000001</v>
      </c>
      <c r="G13054" s="674">
        <v>295.84500000000003</v>
      </c>
      <c r="H13054" s="115">
        <f t="shared" si="406"/>
        <v>1.0068371472522089</v>
      </c>
      <c r="I13054" s="115">
        <f t="shared" si="407"/>
        <v>20.2303</v>
      </c>
    </row>
    <row r="13055" spans="1:9" hidden="1">
      <c r="A13055" s="115" t="s">
        <v>33884</v>
      </c>
      <c r="B13055" s="115" t="s">
        <v>33885</v>
      </c>
      <c r="C13055" s="115" t="s">
        <v>33886</v>
      </c>
      <c r="D13055" s="115" t="s">
        <v>1242</v>
      </c>
      <c r="E13055" s="115">
        <v>30.550699999999999</v>
      </c>
      <c r="F13055" s="674">
        <v>293.83600000000001</v>
      </c>
      <c r="G13055" s="674">
        <v>295.84500000000003</v>
      </c>
      <c r="H13055" s="115">
        <f t="shared" si="406"/>
        <v>1.0068371472522089</v>
      </c>
      <c r="I13055" s="115">
        <f t="shared" si="407"/>
        <v>30.759599999999999</v>
      </c>
    </row>
    <row r="13056" spans="1:9" hidden="1">
      <c r="A13056" s="115" t="s">
        <v>33887</v>
      </c>
      <c r="B13056" s="115" t="s">
        <v>33888</v>
      </c>
      <c r="C13056" s="115" t="s">
        <v>33889</v>
      </c>
      <c r="D13056" s="115" t="s">
        <v>1242</v>
      </c>
      <c r="E13056" s="115">
        <v>48.800600000000003</v>
      </c>
      <c r="F13056" s="674">
        <v>293.83600000000001</v>
      </c>
      <c r="G13056" s="674">
        <v>295.84500000000003</v>
      </c>
      <c r="H13056" s="115">
        <f t="shared" si="406"/>
        <v>1.0068371472522089</v>
      </c>
      <c r="I13056" s="115">
        <f t="shared" si="407"/>
        <v>49.134300000000003</v>
      </c>
    </row>
    <row r="13057" spans="1:9" hidden="1">
      <c r="A13057" s="115" t="s">
        <v>33890</v>
      </c>
      <c r="B13057" s="115" t="s">
        <v>33891</v>
      </c>
      <c r="C13057" s="115" t="s">
        <v>33892</v>
      </c>
      <c r="D13057" s="115" t="s">
        <v>1242</v>
      </c>
      <c r="E13057" s="115">
        <v>68.310599999999994</v>
      </c>
      <c r="F13057" s="674">
        <v>293.83600000000001</v>
      </c>
      <c r="G13057" s="674">
        <v>295.84500000000003</v>
      </c>
      <c r="H13057" s="115">
        <f t="shared" si="406"/>
        <v>1.0068371472522089</v>
      </c>
      <c r="I13057" s="115">
        <f t="shared" si="407"/>
        <v>68.777600000000007</v>
      </c>
    </row>
    <row r="13058" spans="1:9" hidden="1">
      <c r="A13058" s="115" t="s">
        <v>33893</v>
      </c>
      <c r="B13058" s="115" t="s">
        <v>33894</v>
      </c>
      <c r="C13058" s="115" t="s">
        <v>33895</v>
      </c>
      <c r="D13058" s="115" t="s">
        <v>1242</v>
      </c>
      <c r="E13058" s="115">
        <v>87.296400000000006</v>
      </c>
      <c r="F13058" s="674">
        <v>293.83600000000001</v>
      </c>
      <c r="G13058" s="674">
        <v>295.84500000000003</v>
      </c>
      <c r="H13058" s="115">
        <f t="shared" si="406"/>
        <v>1.0068371472522089</v>
      </c>
      <c r="I13058" s="115">
        <f t="shared" si="407"/>
        <v>87.893299999999996</v>
      </c>
    </row>
    <row r="13059" spans="1:9" hidden="1">
      <c r="A13059" s="115" t="s">
        <v>33896</v>
      </c>
      <c r="B13059" s="115" t="s">
        <v>33897</v>
      </c>
      <c r="C13059" s="115" t="s">
        <v>33898</v>
      </c>
      <c r="D13059" s="115" t="s">
        <v>1242</v>
      </c>
      <c r="E13059" s="115">
        <v>90.831699999999998</v>
      </c>
      <c r="F13059" s="674">
        <v>293.83600000000001</v>
      </c>
      <c r="G13059" s="674">
        <v>295.84500000000003</v>
      </c>
      <c r="H13059" s="115">
        <f t="shared" si="406"/>
        <v>1.0068371472522089</v>
      </c>
      <c r="I13059" s="115">
        <f t="shared" si="407"/>
        <v>91.452699999999993</v>
      </c>
    </row>
    <row r="13060" spans="1:9" hidden="1">
      <c r="A13060" s="115" t="s">
        <v>33899</v>
      </c>
      <c r="B13060" s="115" t="s">
        <v>33900</v>
      </c>
      <c r="C13060" s="115" t="s">
        <v>33901</v>
      </c>
      <c r="D13060" s="115" t="s">
        <v>1242</v>
      </c>
      <c r="E13060" s="115">
        <v>133.25299999999999</v>
      </c>
      <c r="F13060" s="674">
        <v>293.83600000000001</v>
      </c>
      <c r="G13060" s="674">
        <v>295.84500000000003</v>
      </c>
      <c r="H13060" s="115">
        <f t="shared" si="406"/>
        <v>1.0068371472522089</v>
      </c>
      <c r="I13060" s="115">
        <f t="shared" si="407"/>
        <v>134.16409999999999</v>
      </c>
    </row>
    <row r="13061" spans="1:9" hidden="1">
      <c r="A13061" s="115" t="s">
        <v>33902</v>
      </c>
      <c r="B13061" s="115" t="s">
        <v>33903</v>
      </c>
      <c r="C13061" s="115" t="s">
        <v>33904</v>
      </c>
      <c r="D13061" s="115" t="s">
        <v>1242</v>
      </c>
      <c r="E13061" s="115">
        <v>160.9511</v>
      </c>
      <c r="F13061" s="674">
        <v>293.83600000000001</v>
      </c>
      <c r="G13061" s="674">
        <v>295.84500000000003</v>
      </c>
      <c r="H13061" s="115">
        <f t="shared" ref="H13061:H13124" si="408">G13061/F13061</f>
        <v>1.0068371472522089</v>
      </c>
      <c r="I13061" s="115">
        <f t="shared" ref="I13061:I13124" si="409">ROUND(H13061*E13061,4)</f>
        <v>162.0515</v>
      </c>
    </row>
    <row r="13062" spans="1:9" hidden="1">
      <c r="A13062" s="115" t="s">
        <v>33905</v>
      </c>
      <c r="B13062" s="115" t="s">
        <v>33906</v>
      </c>
      <c r="C13062" s="115" t="s">
        <v>33907</v>
      </c>
      <c r="D13062" s="115" t="s">
        <v>1242</v>
      </c>
      <c r="E13062" s="115">
        <v>208.0479</v>
      </c>
      <c r="F13062" s="674">
        <v>293.83600000000001</v>
      </c>
      <c r="G13062" s="674">
        <v>295.84500000000003</v>
      </c>
      <c r="H13062" s="115">
        <f t="shared" si="408"/>
        <v>1.0068371472522089</v>
      </c>
      <c r="I13062" s="115">
        <f t="shared" si="409"/>
        <v>209.47040000000001</v>
      </c>
    </row>
    <row r="13063" spans="1:9" hidden="1">
      <c r="A13063" s="115" t="s">
        <v>33908</v>
      </c>
      <c r="B13063" s="115" t="s">
        <v>33909</v>
      </c>
      <c r="C13063" s="115" t="s">
        <v>33910</v>
      </c>
      <c r="D13063" s="115" t="s">
        <v>1242</v>
      </c>
      <c r="E13063" s="115">
        <v>212.89179999999999</v>
      </c>
      <c r="F13063" s="674">
        <v>293.83600000000001</v>
      </c>
      <c r="G13063" s="674">
        <v>295.84500000000003</v>
      </c>
      <c r="H13063" s="115">
        <f t="shared" si="408"/>
        <v>1.0068371472522089</v>
      </c>
      <c r="I13063" s="115">
        <f t="shared" si="409"/>
        <v>214.34739999999999</v>
      </c>
    </row>
    <row r="13064" spans="1:9" hidden="1">
      <c r="A13064" s="115" t="s">
        <v>33911</v>
      </c>
      <c r="B13064" s="115" t="s">
        <v>33912</v>
      </c>
      <c r="C13064" s="115" t="s">
        <v>33913</v>
      </c>
      <c r="D13064" s="115" t="s">
        <v>1242</v>
      </c>
      <c r="E13064" s="115">
        <v>3.2315999999999998</v>
      </c>
      <c r="F13064" s="674">
        <v>293.83600000000001</v>
      </c>
      <c r="G13064" s="674">
        <v>295.84500000000003</v>
      </c>
      <c r="H13064" s="115">
        <f t="shared" si="408"/>
        <v>1.0068371472522089</v>
      </c>
      <c r="I13064" s="115">
        <f t="shared" si="409"/>
        <v>3.2536999999999998</v>
      </c>
    </row>
    <row r="13065" spans="1:9" hidden="1">
      <c r="A13065" s="115" t="s">
        <v>33914</v>
      </c>
      <c r="B13065" s="115" t="s">
        <v>33915</v>
      </c>
      <c r="C13065" s="115" t="s">
        <v>33916</v>
      </c>
      <c r="D13065" s="115" t="s">
        <v>1242</v>
      </c>
      <c r="E13065" s="115">
        <v>4.3188000000000004</v>
      </c>
      <c r="F13065" s="674">
        <v>293.83600000000001</v>
      </c>
      <c r="G13065" s="674">
        <v>295.84500000000003</v>
      </c>
      <c r="H13065" s="115">
        <f t="shared" si="408"/>
        <v>1.0068371472522089</v>
      </c>
      <c r="I13065" s="115">
        <f t="shared" si="409"/>
        <v>4.3483000000000001</v>
      </c>
    </row>
    <row r="13066" spans="1:9" hidden="1">
      <c r="A13066" s="115" t="s">
        <v>33917</v>
      </c>
      <c r="B13066" s="115" t="s">
        <v>33918</v>
      </c>
      <c r="C13066" s="115" t="s">
        <v>33919</v>
      </c>
      <c r="D13066" s="115" t="s">
        <v>1242</v>
      </c>
      <c r="E13066" s="115">
        <v>5.8070000000000004</v>
      </c>
      <c r="F13066" s="674">
        <v>293.83600000000001</v>
      </c>
      <c r="G13066" s="674">
        <v>295.84500000000003</v>
      </c>
      <c r="H13066" s="115">
        <f t="shared" si="408"/>
        <v>1.0068371472522089</v>
      </c>
      <c r="I13066" s="115">
        <f t="shared" si="409"/>
        <v>5.8467000000000002</v>
      </c>
    </row>
    <row r="13067" spans="1:9" hidden="1">
      <c r="A13067" s="115" t="s">
        <v>33920</v>
      </c>
      <c r="B13067" s="115" t="s">
        <v>33921</v>
      </c>
      <c r="C13067" s="115" t="s">
        <v>33922</v>
      </c>
      <c r="D13067" s="115" t="s">
        <v>1242</v>
      </c>
      <c r="E13067" s="115">
        <v>7.4743000000000004</v>
      </c>
      <c r="F13067" s="674">
        <v>293.83600000000001</v>
      </c>
      <c r="G13067" s="674">
        <v>295.84500000000003</v>
      </c>
      <c r="H13067" s="115">
        <f t="shared" si="408"/>
        <v>1.0068371472522089</v>
      </c>
      <c r="I13067" s="115">
        <f t="shared" si="409"/>
        <v>7.5254000000000003</v>
      </c>
    </row>
    <row r="13068" spans="1:9" hidden="1">
      <c r="A13068" s="115" t="s">
        <v>33923</v>
      </c>
      <c r="B13068" s="115" t="s">
        <v>33924</v>
      </c>
      <c r="C13068" s="115" t="s">
        <v>33925</v>
      </c>
      <c r="D13068" s="115" t="s">
        <v>1242</v>
      </c>
      <c r="E13068" s="115">
        <v>10.611599999999999</v>
      </c>
      <c r="F13068" s="674">
        <v>293.83600000000001</v>
      </c>
      <c r="G13068" s="674">
        <v>295.84500000000003</v>
      </c>
      <c r="H13068" s="115">
        <f t="shared" si="408"/>
        <v>1.0068371472522089</v>
      </c>
      <c r="I13068" s="115">
        <f t="shared" si="409"/>
        <v>10.684200000000001</v>
      </c>
    </row>
    <row r="13069" spans="1:9" hidden="1">
      <c r="A13069" s="115" t="s">
        <v>33926</v>
      </c>
      <c r="B13069" s="115" t="s">
        <v>33927</v>
      </c>
      <c r="C13069" s="115" t="s">
        <v>33928</v>
      </c>
      <c r="D13069" s="115" t="s">
        <v>1242</v>
      </c>
      <c r="E13069" s="115">
        <v>14.3673</v>
      </c>
      <c r="F13069" s="674">
        <v>293.83600000000001</v>
      </c>
      <c r="G13069" s="674">
        <v>295.84500000000003</v>
      </c>
      <c r="H13069" s="115">
        <f t="shared" si="408"/>
        <v>1.0068371472522089</v>
      </c>
      <c r="I13069" s="115">
        <f t="shared" si="409"/>
        <v>14.4655</v>
      </c>
    </row>
    <row r="13070" spans="1:9" hidden="1">
      <c r="A13070" s="115" t="s">
        <v>33929</v>
      </c>
      <c r="B13070" s="115" t="s">
        <v>33930</v>
      </c>
      <c r="C13070" s="115" t="s">
        <v>33931</v>
      </c>
      <c r="D13070" s="115" t="s">
        <v>1242</v>
      </c>
      <c r="E13070" s="115">
        <v>20.492899999999999</v>
      </c>
      <c r="F13070" s="674">
        <v>293.83600000000001</v>
      </c>
      <c r="G13070" s="674">
        <v>295.84500000000003</v>
      </c>
      <c r="H13070" s="115">
        <f t="shared" si="408"/>
        <v>1.0068371472522089</v>
      </c>
      <c r="I13070" s="115">
        <f t="shared" si="409"/>
        <v>20.632999999999999</v>
      </c>
    </row>
    <row r="13071" spans="1:9" hidden="1">
      <c r="A13071" s="115" t="s">
        <v>33932</v>
      </c>
      <c r="B13071" s="115" t="s">
        <v>33933</v>
      </c>
      <c r="C13071" s="115" t="s">
        <v>33934</v>
      </c>
      <c r="D13071" s="115" t="s">
        <v>1242</v>
      </c>
      <c r="E13071" s="115">
        <v>29.486000000000001</v>
      </c>
      <c r="F13071" s="674">
        <v>293.83600000000001</v>
      </c>
      <c r="G13071" s="674">
        <v>295.84500000000003</v>
      </c>
      <c r="H13071" s="115">
        <f t="shared" si="408"/>
        <v>1.0068371472522089</v>
      </c>
      <c r="I13071" s="115">
        <f t="shared" si="409"/>
        <v>29.6876</v>
      </c>
    </row>
    <row r="13072" spans="1:9" hidden="1">
      <c r="A13072" s="115" t="s">
        <v>33935</v>
      </c>
      <c r="B13072" s="115" t="s">
        <v>33936</v>
      </c>
      <c r="C13072" s="115" t="s">
        <v>33937</v>
      </c>
      <c r="D13072" s="115" t="s">
        <v>1242</v>
      </c>
      <c r="E13072" s="115">
        <v>41.426699999999997</v>
      </c>
      <c r="F13072" s="674">
        <v>293.83600000000001</v>
      </c>
      <c r="G13072" s="674">
        <v>295.84500000000003</v>
      </c>
      <c r="H13072" s="115">
        <f t="shared" si="408"/>
        <v>1.0068371472522089</v>
      </c>
      <c r="I13072" s="115">
        <f t="shared" si="409"/>
        <v>41.709899999999998</v>
      </c>
    </row>
    <row r="13073" spans="1:9" hidden="1">
      <c r="A13073" s="115" t="s">
        <v>33938</v>
      </c>
      <c r="B13073" s="115" t="s">
        <v>33939</v>
      </c>
      <c r="C13073" s="115" t="s">
        <v>33940</v>
      </c>
      <c r="D13073" s="115" t="s">
        <v>1242</v>
      </c>
      <c r="E13073" s="115">
        <v>55.393300000000004</v>
      </c>
      <c r="F13073" s="674">
        <v>293.83600000000001</v>
      </c>
      <c r="G13073" s="674">
        <v>295.84500000000003</v>
      </c>
      <c r="H13073" s="115">
        <f t="shared" si="408"/>
        <v>1.0068371472522089</v>
      </c>
      <c r="I13073" s="115">
        <f t="shared" si="409"/>
        <v>55.771999999999998</v>
      </c>
    </row>
    <row r="13074" spans="1:9" hidden="1">
      <c r="A13074" s="115" t="s">
        <v>33941</v>
      </c>
      <c r="B13074" s="115" t="s">
        <v>33942</v>
      </c>
      <c r="C13074" s="115" t="s">
        <v>33943</v>
      </c>
      <c r="D13074" s="115" t="s">
        <v>1242</v>
      </c>
      <c r="E13074" s="115">
        <v>72.721000000000004</v>
      </c>
      <c r="F13074" s="674">
        <v>293.83600000000001</v>
      </c>
      <c r="G13074" s="674">
        <v>295.84500000000003</v>
      </c>
      <c r="H13074" s="115">
        <f t="shared" si="408"/>
        <v>1.0068371472522089</v>
      </c>
      <c r="I13074" s="115">
        <f t="shared" si="409"/>
        <v>73.218199999999996</v>
      </c>
    </row>
    <row r="13075" spans="1:9" hidden="1">
      <c r="A13075" s="115" t="s">
        <v>33944</v>
      </c>
      <c r="B13075" s="115" t="s">
        <v>33945</v>
      </c>
      <c r="C13075" s="115" t="s">
        <v>33946</v>
      </c>
      <c r="D13075" s="115" t="s">
        <v>1242</v>
      </c>
      <c r="E13075" s="115">
        <v>92.5732</v>
      </c>
      <c r="F13075" s="674">
        <v>293.83600000000001</v>
      </c>
      <c r="G13075" s="674">
        <v>295.84500000000003</v>
      </c>
      <c r="H13075" s="115">
        <f t="shared" si="408"/>
        <v>1.0068371472522089</v>
      </c>
      <c r="I13075" s="115">
        <f t="shared" si="409"/>
        <v>93.206100000000006</v>
      </c>
    </row>
    <row r="13076" spans="1:9" hidden="1">
      <c r="A13076" s="115" t="s">
        <v>33947</v>
      </c>
      <c r="B13076" s="115" t="s">
        <v>33948</v>
      </c>
      <c r="C13076" s="115" t="s">
        <v>33949</v>
      </c>
      <c r="D13076" s="115" t="s">
        <v>1242</v>
      </c>
      <c r="E13076" s="115">
        <v>112.1148</v>
      </c>
      <c r="F13076" s="674">
        <v>293.83600000000001</v>
      </c>
      <c r="G13076" s="674">
        <v>295.84500000000003</v>
      </c>
      <c r="H13076" s="115">
        <f t="shared" si="408"/>
        <v>1.0068371472522089</v>
      </c>
      <c r="I13076" s="115">
        <f t="shared" si="409"/>
        <v>112.8813</v>
      </c>
    </row>
    <row r="13077" spans="1:9" hidden="1">
      <c r="A13077" s="115" t="s">
        <v>33950</v>
      </c>
      <c r="B13077" s="115" t="s">
        <v>33951</v>
      </c>
      <c r="C13077" s="115" t="s">
        <v>33952</v>
      </c>
      <c r="D13077" s="115" t="s">
        <v>1242</v>
      </c>
      <c r="E13077" s="115">
        <v>140.79499999999999</v>
      </c>
      <c r="F13077" s="674">
        <v>293.83600000000001</v>
      </c>
      <c r="G13077" s="674">
        <v>295.84500000000003</v>
      </c>
      <c r="H13077" s="115">
        <f t="shared" si="408"/>
        <v>1.0068371472522089</v>
      </c>
      <c r="I13077" s="115">
        <f t="shared" si="409"/>
        <v>141.7576</v>
      </c>
    </row>
    <row r="13078" spans="1:9" hidden="1">
      <c r="A13078" s="115" t="s">
        <v>33953</v>
      </c>
      <c r="B13078" s="115" t="s">
        <v>33954</v>
      </c>
      <c r="C13078" s="115" t="s">
        <v>33955</v>
      </c>
      <c r="D13078" s="115" t="s">
        <v>1242</v>
      </c>
      <c r="E13078" s="115">
        <v>168.71420000000001</v>
      </c>
      <c r="F13078" s="674">
        <v>293.83600000000001</v>
      </c>
      <c r="G13078" s="674">
        <v>295.84500000000003</v>
      </c>
      <c r="H13078" s="115">
        <f t="shared" si="408"/>
        <v>1.0068371472522089</v>
      </c>
      <c r="I13078" s="115">
        <f t="shared" si="409"/>
        <v>169.86770000000001</v>
      </c>
    </row>
    <row r="13079" spans="1:9" hidden="1">
      <c r="A13079" s="115" t="s">
        <v>33956</v>
      </c>
      <c r="B13079" s="115" t="s">
        <v>33957</v>
      </c>
      <c r="C13079" s="115" t="s">
        <v>33958</v>
      </c>
      <c r="D13079" s="115" t="s">
        <v>1242</v>
      </c>
      <c r="E13079" s="115">
        <v>208.34180000000001</v>
      </c>
      <c r="F13079" s="674">
        <v>293.83600000000001</v>
      </c>
      <c r="G13079" s="674">
        <v>295.84500000000003</v>
      </c>
      <c r="H13079" s="115">
        <f t="shared" si="408"/>
        <v>1.0068371472522089</v>
      </c>
      <c r="I13079" s="115">
        <f t="shared" si="409"/>
        <v>209.7663</v>
      </c>
    </row>
    <row r="13080" spans="1:9" hidden="1">
      <c r="A13080" s="115" t="s">
        <v>33959</v>
      </c>
      <c r="B13080" s="115" t="s">
        <v>33960</v>
      </c>
      <c r="C13080" s="115" t="s">
        <v>33961</v>
      </c>
      <c r="D13080" s="115" t="s">
        <v>1242</v>
      </c>
      <c r="E13080" s="115">
        <v>4.4763000000000002</v>
      </c>
      <c r="F13080" s="674">
        <v>293.83600000000001</v>
      </c>
      <c r="G13080" s="674">
        <v>295.84500000000003</v>
      </c>
      <c r="H13080" s="115">
        <f t="shared" si="408"/>
        <v>1.0068371472522089</v>
      </c>
      <c r="I13080" s="115">
        <f t="shared" si="409"/>
        <v>4.5068999999999999</v>
      </c>
    </row>
    <row r="13081" spans="1:9" hidden="1">
      <c r="A13081" s="115" t="s">
        <v>33962</v>
      </c>
      <c r="B13081" s="115" t="s">
        <v>33963</v>
      </c>
      <c r="C13081" s="115" t="s">
        <v>33964</v>
      </c>
      <c r="D13081" s="115" t="s">
        <v>1242</v>
      </c>
      <c r="E13081" s="115">
        <v>6.3098000000000001</v>
      </c>
      <c r="F13081" s="674">
        <v>293.83600000000001</v>
      </c>
      <c r="G13081" s="674">
        <v>295.84500000000003</v>
      </c>
      <c r="H13081" s="115">
        <f t="shared" si="408"/>
        <v>1.0068371472522089</v>
      </c>
      <c r="I13081" s="115">
        <f t="shared" si="409"/>
        <v>6.3529</v>
      </c>
    </row>
    <row r="13082" spans="1:9" hidden="1">
      <c r="A13082" s="115" t="s">
        <v>33965</v>
      </c>
      <c r="B13082" s="115" t="s">
        <v>33966</v>
      </c>
      <c r="C13082" s="115" t="s">
        <v>33967</v>
      </c>
      <c r="D13082" s="115" t="s">
        <v>1242</v>
      </c>
      <c r="E13082" s="115">
        <v>9.6684999999999999</v>
      </c>
      <c r="F13082" s="674">
        <v>293.83600000000001</v>
      </c>
      <c r="G13082" s="674">
        <v>295.84500000000003</v>
      </c>
      <c r="H13082" s="115">
        <f t="shared" si="408"/>
        <v>1.0068371472522089</v>
      </c>
      <c r="I13082" s="115">
        <f t="shared" si="409"/>
        <v>9.7346000000000004</v>
      </c>
    </row>
    <row r="13083" spans="1:9" hidden="1">
      <c r="A13083" s="115" t="s">
        <v>33968</v>
      </c>
      <c r="B13083" s="115" t="s">
        <v>33969</v>
      </c>
      <c r="C13083" s="115" t="s">
        <v>33970</v>
      </c>
      <c r="D13083" s="115" t="s">
        <v>1242</v>
      </c>
      <c r="E13083" s="115">
        <v>43.715499999999999</v>
      </c>
      <c r="F13083" s="674">
        <v>293.83600000000001</v>
      </c>
      <c r="G13083" s="674">
        <v>295.84500000000003</v>
      </c>
      <c r="H13083" s="115">
        <f t="shared" si="408"/>
        <v>1.0068371472522089</v>
      </c>
      <c r="I13083" s="115">
        <f t="shared" si="409"/>
        <v>44.014400000000002</v>
      </c>
    </row>
    <row r="13084" spans="1:9" hidden="1">
      <c r="A13084" s="115" t="s">
        <v>33971</v>
      </c>
      <c r="B13084" s="115" t="s">
        <v>33972</v>
      </c>
      <c r="C13084" s="115" t="s">
        <v>33973</v>
      </c>
      <c r="D13084" s="115" t="s">
        <v>1242</v>
      </c>
      <c r="E13084" s="115">
        <v>54.866100000000003</v>
      </c>
      <c r="F13084" s="674">
        <v>293.83600000000001</v>
      </c>
      <c r="G13084" s="674">
        <v>295.84500000000003</v>
      </c>
      <c r="H13084" s="115">
        <f t="shared" si="408"/>
        <v>1.0068371472522089</v>
      </c>
      <c r="I13084" s="115">
        <f t="shared" si="409"/>
        <v>55.241199999999999</v>
      </c>
    </row>
    <row r="13085" spans="1:9" hidden="1">
      <c r="A13085" s="115" t="s">
        <v>33974</v>
      </c>
      <c r="B13085" s="115" t="s">
        <v>33975</v>
      </c>
      <c r="C13085" s="115" t="s">
        <v>33976</v>
      </c>
      <c r="D13085" s="115" t="s">
        <v>1242</v>
      </c>
      <c r="E13085" s="115">
        <v>68.267499999999998</v>
      </c>
      <c r="F13085" s="674">
        <v>293.83600000000001</v>
      </c>
      <c r="G13085" s="674">
        <v>295.84500000000003</v>
      </c>
      <c r="H13085" s="115">
        <f t="shared" si="408"/>
        <v>1.0068371472522089</v>
      </c>
      <c r="I13085" s="115">
        <f t="shared" si="409"/>
        <v>68.734300000000005</v>
      </c>
    </row>
    <row r="13086" spans="1:9" hidden="1">
      <c r="A13086" s="115" t="s">
        <v>33977</v>
      </c>
      <c r="B13086" s="115" t="s">
        <v>33978</v>
      </c>
      <c r="C13086" s="115" t="s">
        <v>33979</v>
      </c>
      <c r="D13086" s="115" t="s">
        <v>1242</v>
      </c>
      <c r="E13086" s="115">
        <v>29.1158</v>
      </c>
      <c r="F13086" s="674">
        <v>293.83600000000001</v>
      </c>
      <c r="G13086" s="674">
        <v>295.84500000000003</v>
      </c>
      <c r="H13086" s="115">
        <f t="shared" si="408"/>
        <v>1.0068371472522089</v>
      </c>
      <c r="I13086" s="115">
        <f t="shared" si="409"/>
        <v>29.314900000000002</v>
      </c>
    </row>
    <row r="13087" spans="1:9" hidden="1">
      <c r="A13087" s="115" t="s">
        <v>33980</v>
      </c>
      <c r="B13087" s="115" t="s">
        <v>33981</v>
      </c>
      <c r="C13087" s="115" t="s">
        <v>33982</v>
      </c>
      <c r="D13087" s="115" t="s">
        <v>1242</v>
      </c>
      <c r="E13087" s="115">
        <v>34.864800000000002</v>
      </c>
      <c r="F13087" s="674">
        <v>293.83600000000001</v>
      </c>
      <c r="G13087" s="674">
        <v>295.84500000000003</v>
      </c>
      <c r="H13087" s="115">
        <f t="shared" si="408"/>
        <v>1.0068371472522089</v>
      </c>
      <c r="I13087" s="115">
        <f t="shared" si="409"/>
        <v>35.103200000000001</v>
      </c>
    </row>
    <row r="13088" spans="1:9" hidden="1">
      <c r="A13088" s="115" t="s">
        <v>33983</v>
      </c>
      <c r="B13088" s="115" t="s">
        <v>33984</v>
      </c>
      <c r="C13088" s="115" t="s">
        <v>33985</v>
      </c>
      <c r="D13088" s="115" t="s">
        <v>1242</v>
      </c>
      <c r="E13088" s="115">
        <v>39.661499999999997</v>
      </c>
      <c r="F13088" s="674">
        <v>293.83600000000001</v>
      </c>
      <c r="G13088" s="674">
        <v>295.84500000000003</v>
      </c>
      <c r="H13088" s="115">
        <f t="shared" si="408"/>
        <v>1.0068371472522089</v>
      </c>
      <c r="I13088" s="115">
        <f t="shared" si="409"/>
        <v>39.932699999999997</v>
      </c>
    </row>
    <row r="13089" spans="1:9" hidden="1">
      <c r="A13089" s="115" t="s">
        <v>33986</v>
      </c>
      <c r="B13089" s="115" t="s">
        <v>33987</v>
      </c>
      <c r="C13089" s="115" t="s">
        <v>33988</v>
      </c>
      <c r="D13089" s="115" t="s">
        <v>1242</v>
      </c>
      <c r="E13089" s="115">
        <v>44.985199999999999</v>
      </c>
      <c r="F13089" s="674">
        <v>293.83600000000001</v>
      </c>
      <c r="G13089" s="674">
        <v>295.84500000000003</v>
      </c>
      <c r="H13089" s="115">
        <f t="shared" si="408"/>
        <v>1.0068371472522089</v>
      </c>
      <c r="I13089" s="115">
        <f t="shared" si="409"/>
        <v>45.2928</v>
      </c>
    </row>
    <row r="13090" spans="1:9" hidden="1">
      <c r="A13090" s="115" t="s">
        <v>33989</v>
      </c>
      <c r="B13090" s="115" t="s">
        <v>33990</v>
      </c>
      <c r="C13090" s="115" t="s">
        <v>33991</v>
      </c>
      <c r="D13090" s="115" t="s">
        <v>1242</v>
      </c>
      <c r="E13090" s="115">
        <v>0.9355</v>
      </c>
      <c r="F13090" s="674">
        <v>293.83600000000001</v>
      </c>
      <c r="G13090" s="674">
        <v>295.84500000000003</v>
      </c>
      <c r="H13090" s="115">
        <f t="shared" si="408"/>
        <v>1.0068371472522089</v>
      </c>
      <c r="I13090" s="115">
        <f t="shared" si="409"/>
        <v>0.94189999999999996</v>
      </c>
    </row>
    <row r="13091" spans="1:9" hidden="1">
      <c r="A13091" s="115" t="s">
        <v>33992</v>
      </c>
      <c r="B13091" s="115" t="s">
        <v>33993</v>
      </c>
      <c r="C13091" s="115" t="s">
        <v>33994</v>
      </c>
      <c r="D13091" s="115" t="s">
        <v>1242</v>
      </c>
      <c r="E13091" s="115">
        <v>1.2844</v>
      </c>
      <c r="F13091" s="674">
        <v>293.83600000000001</v>
      </c>
      <c r="G13091" s="674">
        <v>295.84500000000003</v>
      </c>
      <c r="H13091" s="115">
        <f t="shared" si="408"/>
        <v>1.0068371472522089</v>
      </c>
      <c r="I13091" s="115">
        <f t="shared" si="409"/>
        <v>1.2931999999999999</v>
      </c>
    </row>
    <row r="13092" spans="1:9" hidden="1">
      <c r="A13092" s="115" t="s">
        <v>33995</v>
      </c>
      <c r="B13092" s="115" t="s">
        <v>33996</v>
      </c>
      <c r="C13092" s="115" t="s">
        <v>33997</v>
      </c>
      <c r="D13092" s="115" t="s">
        <v>1242</v>
      </c>
      <c r="E13092" s="115">
        <v>1.8729</v>
      </c>
      <c r="F13092" s="674">
        <v>293.83600000000001</v>
      </c>
      <c r="G13092" s="674">
        <v>295.84500000000003</v>
      </c>
      <c r="H13092" s="115">
        <f t="shared" si="408"/>
        <v>1.0068371472522089</v>
      </c>
      <c r="I13092" s="115">
        <f t="shared" si="409"/>
        <v>1.8856999999999999</v>
      </c>
    </row>
    <row r="13093" spans="1:9" hidden="1">
      <c r="A13093" s="115" t="s">
        <v>33998</v>
      </c>
      <c r="B13093" s="115" t="s">
        <v>33999</v>
      </c>
      <c r="C13093" s="115" t="s">
        <v>34000</v>
      </c>
      <c r="D13093" s="115" t="s">
        <v>1242</v>
      </c>
      <c r="E13093" s="115">
        <v>2.7999000000000001</v>
      </c>
      <c r="F13093" s="674">
        <v>293.83600000000001</v>
      </c>
      <c r="G13093" s="674">
        <v>295.84500000000003</v>
      </c>
      <c r="H13093" s="115">
        <f t="shared" si="408"/>
        <v>1.0068371472522089</v>
      </c>
      <c r="I13093" s="115">
        <f t="shared" si="409"/>
        <v>2.819</v>
      </c>
    </row>
    <row r="13094" spans="1:9" hidden="1">
      <c r="A13094" s="115" t="s">
        <v>34001</v>
      </c>
      <c r="B13094" s="115" t="s">
        <v>34002</v>
      </c>
      <c r="C13094" s="115" t="s">
        <v>34003</v>
      </c>
      <c r="D13094" s="115" t="s">
        <v>1242</v>
      </c>
      <c r="E13094" s="115">
        <v>4.2847</v>
      </c>
      <c r="F13094" s="674">
        <v>293.83600000000001</v>
      </c>
      <c r="G13094" s="674">
        <v>295.84500000000003</v>
      </c>
      <c r="H13094" s="115">
        <f t="shared" si="408"/>
        <v>1.0068371472522089</v>
      </c>
      <c r="I13094" s="115">
        <f t="shared" si="409"/>
        <v>4.3140000000000001</v>
      </c>
    </row>
    <row r="13095" spans="1:9" hidden="1">
      <c r="A13095" s="115" t="s">
        <v>34004</v>
      </c>
      <c r="B13095" s="115" t="s">
        <v>34005</v>
      </c>
      <c r="C13095" s="115" t="s">
        <v>34006</v>
      </c>
      <c r="D13095" s="115" t="s">
        <v>1242</v>
      </c>
      <c r="E13095" s="115">
        <v>6.5582000000000003</v>
      </c>
      <c r="F13095" s="674">
        <v>293.83600000000001</v>
      </c>
      <c r="G13095" s="674">
        <v>295.84500000000003</v>
      </c>
      <c r="H13095" s="115">
        <f t="shared" si="408"/>
        <v>1.0068371472522089</v>
      </c>
      <c r="I13095" s="115">
        <f t="shared" si="409"/>
        <v>6.6029999999999998</v>
      </c>
    </row>
    <row r="13096" spans="1:9" hidden="1">
      <c r="A13096" s="115" t="s">
        <v>34007</v>
      </c>
      <c r="B13096" s="115" t="s">
        <v>34008</v>
      </c>
      <c r="C13096" s="115" t="s">
        <v>34009</v>
      </c>
      <c r="D13096" s="115" t="s">
        <v>1242</v>
      </c>
      <c r="E13096" s="115">
        <v>10.4856</v>
      </c>
      <c r="F13096" s="674">
        <v>293.83600000000001</v>
      </c>
      <c r="G13096" s="674">
        <v>295.84500000000003</v>
      </c>
      <c r="H13096" s="115">
        <f t="shared" si="408"/>
        <v>1.0068371472522089</v>
      </c>
      <c r="I13096" s="115">
        <f t="shared" si="409"/>
        <v>10.5573</v>
      </c>
    </row>
    <row r="13097" spans="1:9" hidden="1">
      <c r="A13097" s="115" t="s">
        <v>34010</v>
      </c>
      <c r="B13097" s="115" t="s">
        <v>34011</v>
      </c>
      <c r="C13097" s="115" t="s">
        <v>34012</v>
      </c>
      <c r="D13097" s="115" t="s">
        <v>1242</v>
      </c>
      <c r="E13097" s="115">
        <v>17.276399999999999</v>
      </c>
      <c r="F13097" s="674">
        <v>293.83600000000001</v>
      </c>
      <c r="G13097" s="674">
        <v>295.84500000000003</v>
      </c>
      <c r="H13097" s="115">
        <f t="shared" si="408"/>
        <v>1.0068371472522089</v>
      </c>
      <c r="I13097" s="115">
        <f t="shared" si="409"/>
        <v>17.394500000000001</v>
      </c>
    </row>
    <row r="13098" spans="1:9" hidden="1">
      <c r="A13098" s="115" t="s">
        <v>34013</v>
      </c>
      <c r="B13098" s="115" t="s">
        <v>34014</v>
      </c>
      <c r="C13098" s="115" t="s">
        <v>34015</v>
      </c>
      <c r="D13098" s="115" t="s">
        <v>1242</v>
      </c>
      <c r="E13098" s="115">
        <v>22.600100000000001</v>
      </c>
      <c r="F13098" s="674">
        <v>293.83600000000001</v>
      </c>
      <c r="G13098" s="674">
        <v>295.84500000000003</v>
      </c>
      <c r="H13098" s="115">
        <f t="shared" si="408"/>
        <v>1.0068371472522089</v>
      </c>
      <c r="I13098" s="115">
        <f t="shared" si="409"/>
        <v>22.7546</v>
      </c>
    </row>
    <row r="13099" spans="1:9" hidden="1">
      <c r="A13099" s="115" t="s">
        <v>34016</v>
      </c>
      <c r="B13099" s="115" t="s">
        <v>34017</v>
      </c>
      <c r="C13099" s="115" t="s">
        <v>34018</v>
      </c>
      <c r="D13099" s="115" t="s">
        <v>1242</v>
      </c>
      <c r="E13099" s="115">
        <v>31.663499999999999</v>
      </c>
      <c r="F13099" s="674">
        <v>293.83600000000001</v>
      </c>
      <c r="G13099" s="674">
        <v>295.84500000000003</v>
      </c>
      <c r="H13099" s="115">
        <f t="shared" si="408"/>
        <v>1.0068371472522089</v>
      </c>
      <c r="I13099" s="115">
        <f t="shared" si="409"/>
        <v>31.88</v>
      </c>
    </row>
    <row r="13100" spans="1:9" hidden="1">
      <c r="A13100" s="115" t="s">
        <v>34019</v>
      </c>
      <c r="B13100" s="115" t="s">
        <v>34020</v>
      </c>
      <c r="C13100" s="115" t="s">
        <v>34021</v>
      </c>
      <c r="D13100" s="115" t="s">
        <v>1242</v>
      </c>
      <c r="E13100" s="115">
        <v>41.381</v>
      </c>
      <c r="F13100" s="674">
        <v>293.83600000000001</v>
      </c>
      <c r="G13100" s="674">
        <v>295.84500000000003</v>
      </c>
      <c r="H13100" s="115">
        <f t="shared" si="408"/>
        <v>1.0068371472522089</v>
      </c>
      <c r="I13100" s="115">
        <f t="shared" si="409"/>
        <v>41.663899999999998</v>
      </c>
    </row>
    <row r="13101" spans="1:9" hidden="1">
      <c r="A13101" s="115" t="s">
        <v>34022</v>
      </c>
      <c r="B13101" s="115" t="s">
        <v>34023</v>
      </c>
      <c r="C13101" s="115" t="s">
        <v>34024</v>
      </c>
      <c r="D13101" s="115" t="s">
        <v>1242</v>
      </c>
      <c r="E13101" s="115">
        <v>55.889299999999999</v>
      </c>
      <c r="F13101" s="674">
        <v>293.83600000000001</v>
      </c>
      <c r="G13101" s="674">
        <v>295.84500000000003</v>
      </c>
      <c r="H13101" s="115">
        <f t="shared" si="408"/>
        <v>1.0068371472522089</v>
      </c>
      <c r="I13101" s="115">
        <f t="shared" si="409"/>
        <v>56.2714</v>
      </c>
    </row>
    <row r="13102" spans="1:9" hidden="1">
      <c r="A13102" s="115" t="s">
        <v>34025</v>
      </c>
      <c r="B13102" s="115" t="s">
        <v>34026</v>
      </c>
      <c r="C13102" s="115" t="s">
        <v>34027</v>
      </c>
      <c r="D13102" s="115" t="s">
        <v>1242</v>
      </c>
      <c r="E13102" s="115">
        <v>1.5794999999999999</v>
      </c>
      <c r="F13102" s="674">
        <v>293.83600000000001</v>
      </c>
      <c r="G13102" s="674">
        <v>295.84500000000003</v>
      </c>
      <c r="H13102" s="115">
        <f t="shared" si="408"/>
        <v>1.0068371472522089</v>
      </c>
      <c r="I13102" s="115">
        <f t="shared" si="409"/>
        <v>1.5903</v>
      </c>
    </row>
    <row r="13103" spans="1:9" hidden="1">
      <c r="A13103" s="115" t="s">
        <v>34028</v>
      </c>
      <c r="B13103" s="115" t="s">
        <v>34029</v>
      </c>
      <c r="C13103" s="115" t="s">
        <v>34030</v>
      </c>
      <c r="D13103" s="115" t="s">
        <v>1242</v>
      </c>
      <c r="E13103" s="115">
        <v>3.1320999999999999</v>
      </c>
      <c r="F13103" s="674">
        <v>293.83600000000001</v>
      </c>
      <c r="G13103" s="674">
        <v>295.84500000000003</v>
      </c>
      <c r="H13103" s="115">
        <f t="shared" si="408"/>
        <v>1.0068371472522089</v>
      </c>
      <c r="I13103" s="115">
        <f t="shared" si="409"/>
        <v>3.1535000000000002</v>
      </c>
    </row>
    <row r="13104" spans="1:9" hidden="1">
      <c r="A13104" s="115" t="s">
        <v>34031</v>
      </c>
      <c r="B13104" s="115" t="s">
        <v>34032</v>
      </c>
      <c r="C13104" s="115" t="s">
        <v>34033</v>
      </c>
      <c r="D13104" s="115" t="s">
        <v>1242</v>
      </c>
      <c r="E13104" s="115">
        <v>10.717000000000001</v>
      </c>
      <c r="F13104" s="674">
        <v>293.83600000000001</v>
      </c>
      <c r="G13104" s="674">
        <v>295.84500000000003</v>
      </c>
      <c r="H13104" s="115">
        <f t="shared" si="408"/>
        <v>1.0068371472522089</v>
      </c>
      <c r="I13104" s="115">
        <f t="shared" si="409"/>
        <v>10.7903</v>
      </c>
    </row>
    <row r="13105" spans="1:9" hidden="1">
      <c r="A13105" s="115" t="s">
        <v>34034</v>
      </c>
      <c r="B13105" s="115" t="s">
        <v>34035</v>
      </c>
      <c r="C13105" s="115" t="s">
        <v>34036</v>
      </c>
      <c r="D13105" s="115" t="s">
        <v>1242</v>
      </c>
      <c r="E13105" s="115">
        <v>17.201000000000001</v>
      </c>
      <c r="F13105" s="674">
        <v>293.83600000000001</v>
      </c>
      <c r="G13105" s="674">
        <v>295.84500000000003</v>
      </c>
      <c r="H13105" s="115">
        <f t="shared" si="408"/>
        <v>1.0068371472522089</v>
      </c>
      <c r="I13105" s="115">
        <f t="shared" si="409"/>
        <v>17.3186</v>
      </c>
    </row>
    <row r="13106" spans="1:9" hidden="1">
      <c r="A13106" s="115" t="s">
        <v>34037</v>
      </c>
      <c r="B13106" s="115" t="s">
        <v>34038</v>
      </c>
      <c r="C13106" s="115" t="s">
        <v>34039</v>
      </c>
      <c r="D13106" s="115" t="s">
        <v>1242</v>
      </c>
      <c r="E13106" s="115">
        <v>22.755800000000001</v>
      </c>
      <c r="F13106" s="674">
        <v>293.83600000000001</v>
      </c>
      <c r="G13106" s="674">
        <v>295.84500000000003</v>
      </c>
      <c r="H13106" s="115">
        <f t="shared" si="408"/>
        <v>1.0068371472522089</v>
      </c>
      <c r="I13106" s="115">
        <f t="shared" si="409"/>
        <v>22.9114</v>
      </c>
    </row>
    <row r="13107" spans="1:9" hidden="1">
      <c r="A13107" s="115" t="s">
        <v>34040</v>
      </c>
      <c r="B13107" s="115" t="s">
        <v>34041</v>
      </c>
      <c r="C13107" s="115" t="s">
        <v>34042</v>
      </c>
      <c r="D13107" s="115" t="s">
        <v>1242</v>
      </c>
      <c r="E13107" s="115">
        <v>9.1631999999999998</v>
      </c>
      <c r="F13107" s="674">
        <v>293.83600000000001</v>
      </c>
      <c r="G13107" s="674">
        <v>295.84500000000003</v>
      </c>
      <c r="H13107" s="115">
        <f t="shared" si="408"/>
        <v>1.0068371472522089</v>
      </c>
      <c r="I13107" s="115">
        <f t="shared" si="409"/>
        <v>9.2258999999999993</v>
      </c>
    </row>
    <row r="13108" spans="1:9" hidden="1">
      <c r="A13108" s="115" t="s">
        <v>34043</v>
      </c>
      <c r="B13108" s="115" t="s">
        <v>34044</v>
      </c>
      <c r="C13108" s="115" t="s">
        <v>34045</v>
      </c>
      <c r="D13108" s="115" t="s">
        <v>1242</v>
      </c>
      <c r="E13108" s="115">
        <v>14.31</v>
      </c>
      <c r="F13108" s="674">
        <v>293.83600000000001</v>
      </c>
      <c r="G13108" s="674">
        <v>295.84500000000003</v>
      </c>
      <c r="H13108" s="115">
        <f t="shared" si="408"/>
        <v>1.0068371472522089</v>
      </c>
      <c r="I13108" s="115">
        <f t="shared" si="409"/>
        <v>14.4078</v>
      </c>
    </row>
    <row r="13109" spans="1:9" hidden="1">
      <c r="A13109" s="115" t="s">
        <v>34046</v>
      </c>
      <c r="B13109" s="115" t="s">
        <v>34047</v>
      </c>
      <c r="C13109" s="115" t="s">
        <v>34048</v>
      </c>
      <c r="D13109" s="115" t="s">
        <v>1242</v>
      </c>
      <c r="E13109" s="115">
        <v>20.907800000000002</v>
      </c>
      <c r="F13109" s="674">
        <v>293.83600000000001</v>
      </c>
      <c r="G13109" s="674">
        <v>295.84500000000003</v>
      </c>
      <c r="H13109" s="115">
        <f t="shared" si="408"/>
        <v>1.0068371472522089</v>
      </c>
      <c r="I13109" s="115">
        <f t="shared" si="409"/>
        <v>21.050699999999999</v>
      </c>
    </row>
    <row r="13110" spans="1:9" hidden="1">
      <c r="A13110" s="115" t="s">
        <v>34049</v>
      </c>
      <c r="B13110" s="115" t="s">
        <v>34050</v>
      </c>
      <c r="C13110" s="115" t="s">
        <v>34051</v>
      </c>
      <c r="D13110" s="115" t="s">
        <v>1242</v>
      </c>
      <c r="E13110" s="115">
        <v>40.576700000000002</v>
      </c>
      <c r="F13110" s="674">
        <v>293.83600000000001</v>
      </c>
      <c r="G13110" s="674">
        <v>295.84500000000003</v>
      </c>
      <c r="H13110" s="115">
        <f t="shared" si="408"/>
        <v>1.0068371472522089</v>
      </c>
      <c r="I13110" s="115">
        <f t="shared" si="409"/>
        <v>40.854100000000003</v>
      </c>
    </row>
    <row r="13111" spans="1:9" hidden="1">
      <c r="A13111" s="115" t="s">
        <v>34052</v>
      </c>
      <c r="B13111" s="115" t="s">
        <v>34053</v>
      </c>
      <c r="C13111" s="115" t="s">
        <v>34054</v>
      </c>
      <c r="D13111" s="115" t="s">
        <v>1242</v>
      </c>
      <c r="E13111" s="115">
        <v>74.917500000000004</v>
      </c>
      <c r="F13111" s="674">
        <v>293.83600000000001</v>
      </c>
      <c r="G13111" s="674">
        <v>295.84500000000003</v>
      </c>
      <c r="H13111" s="115">
        <f t="shared" si="408"/>
        <v>1.0068371472522089</v>
      </c>
      <c r="I13111" s="115">
        <f t="shared" si="409"/>
        <v>75.429699999999997</v>
      </c>
    </row>
    <row r="13112" spans="1:9" hidden="1">
      <c r="A13112" s="115" t="s">
        <v>34055</v>
      </c>
      <c r="B13112" s="115" t="s">
        <v>34056</v>
      </c>
      <c r="C13112" s="115" t="s">
        <v>34057</v>
      </c>
      <c r="D13112" s="115" t="s">
        <v>1242</v>
      </c>
      <c r="E13112" s="115">
        <v>83.980599999999995</v>
      </c>
      <c r="F13112" s="674">
        <v>293.83600000000001</v>
      </c>
      <c r="G13112" s="674">
        <v>295.84500000000003</v>
      </c>
      <c r="H13112" s="115">
        <f t="shared" si="408"/>
        <v>1.0068371472522089</v>
      </c>
      <c r="I13112" s="115">
        <f t="shared" si="409"/>
        <v>84.5548</v>
      </c>
    </row>
    <row r="13113" spans="1:9" hidden="1">
      <c r="A13113" s="115" t="s">
        <v>34058</v>
      </c>
      <c r="B13113" s="115" t="s">
        <v>34059</v>
      </c>
      <c r="C13113" s="115" t="s">
        <v>34060</v>
      </c>
      <c r="D13113" s="115" t="s">
        <v>1138</v>
      </c>
      <c r="E13113" s="115">
        <v>25144.4768</v>
      </c>
      <c r="F13113" s="674">
        <v>293.83600000000001</v>
      </c>
      <c r="G13113" s="674">
        <v>295.84500000000003</v>
      </c>
      <c r="H13113" s="115">
        <f t="shared" si="408"/>
        <v>1.0068371472522089</v>
      </c>
      <c r="I13113" s="115">
        <f t="shared" si="409"/>
        <v>25316.3933</v>
      </c>
    </row>
    <row r="13114" spans="1:9" hidden="1">
      <c r="A13114" s="115" t="s">
        <v>34061</v>
      </c>
      <c r="B13114" s="115" t="s">
        <v>34062</v>
      </c>
      <c r="C13114" s="115" t="s">
        <v>34063</v>
      </c>
      <c r="D13114" s="115" t="s">
        <v>1138</v>
      </c>
      <c r="E13114" s="115">
        <v>29484.113799999999</v>
      </c>
      <c r="F13114" s="674">
        <v>293.83600000000001</v>
      </c>
      <c r="G13114" s="674">
        <v>295.84500000000003</v>
      </c>
      <c r="H13114" s="115">
        <f t="shared" si="408"/>
        <v>1.0068371472522089</v>
      </c>
      <c r="I13114" s="115">
        <f t="shared" si="409"/>
        <v>29685.701000000001</v>
      </c>
    </row>
    <row r="13115" spans="1:9" hidden="1">
      <c r="A13115" s="115" t="s">
        <v>34064</v>
      </c>
      <c r="B13115" s="115" t="s">
        <v>34065</v>
      </c>
      <c r="C13115" s="115" t="s">
        <v>34066</v>
      </c>
      <c r="D13115" s="115" t="s">
        <v>1138</v>
      </c>
      <c r="E13115" s="115">
        <v>38643.743799999997</v>
      </c>
      <c r="F13115" s="674">
        <v>293.83600000000001</v>
      </c>
      <c r="G13115" s="674">
        <v>295.84500000000003</v>
      </c>
      <c r="H13115" s="115">
        <f t="shared" si="408"/>
        <v>1.0068371472522089</v>
      </c>
      <c r="I13115" s="115">
        <f t="shared" si="409"/>
        <v>38907.9568</v>
      </c>
    </row>
    <row r="13116" spans="1:9" hidden="1">
      <c r="A13116" s="115" t="s">
        <v>34067</v>
      </c>
      <c r="B13116" s="115" t="s">
        <v>34068</v>
      </c>
      <c r="C13116" s="115" t="s">
        <v>34069</v>
      </c>
      <c r="D13116" s="115" t="s">
        <v>1138</v>
      </c>
      <c r="E13116" s="115">
        <v>39616.502899999999</v>
      </c>
      <c r="F13116" s="674">
        <v>293.83600000000001</v>
      </c>
      <c r="G13116" s="674">
        <v>295.84500000000003</v>
      </c>
      <c r="H13116" s="115">
        <f t="shared" si="408"/>
        <v>1.0068371472522089</v>
      </c>
      <c r="I13116" s="115">
        <f t="shared" si="409"/>
        <v>39887.366800000003</v>
      </c>
    </row>
    <row r="13117" spans="1:9" hidden="1">
      <c r="A13117" s="115" t="s">
        <v>34070</v>
      </c>
      <c r="B13117" s="115" t="s">
        <v>34071</v>
      </c>
      <c r="C13117" s="115" t="s">
        <v>34072</v>
      </c>
      <c r="D13117" s="115" t="s">
        <v>1138</v>
      </c>
      <c r="E13117" s="115">
        <v>45355.832499999997</v>
      </c>
      <c r="F13117" s="674">
        <v>293.83600000000001</v>
      </c>
      <c r="G13117" s="674">
        <v>295.84500000000003</v>
      </c>
      <c r="H13117" s="115">
        <f t="shared" si="408"/>
        <v>1.0068371472522089</v>
      </c>
      <c r="I13117" s="115">
        <f t="shared" si="409"/>
        <v>45665.936999999998</v>
      </c>
    </row>
    <row r="13118" spans="1:9" hidden="1">
      <c r="A13118" s="115" t="s">
        <v>34073</v>
      </c>
      <c r="B13118" s="115" t="s">
        <v>34074</v>
      </c>
      <c r="C13118" s="115" t="s">
        <v>34075</v>
      </c>
      <c r="D13118" s="115" t="s">
        <v>1138</v>
      </c>
      <c r="E13118" s="115">
        <v>62663.205600000001</v>
      </c>
      <c r="F13118" s="674">
        <v>293.83600000000001</v>
      </c>
      <c r="G13118" s="674">
        <v>295.84500000000003</v>
      </c>
      <c r="H13118" s="115">
        <f t="shared" si="408"/>
        <v>1.0068371472522089</v>
      </c>
      <c r="I13118" s="115">
        <f t="shared" si="409"/>
        <v>63091.643199999999</v>
      </c>
    </row>
    <row r="13119" spans="1:9" hidden="1">
      <c r="A13119" s="115" t="s">
        <v>34076</v>
      </c>
      <c r="B13119" s="115" t="s">
        <v>34077</v>
      </c>
      <c r="C13119" s="115" t="s">
        <v>34078</v>
      </c>
      <c r="D13119" s="115" t="s">
        <v>1138</v>
      </c>
      <c r="E13119" s="115">
        <v>24745.153900000001</v>
      </c>
      <c r="F13119" s="674">
        <v>293.83600000000001</v>
      </c>
      <c r="G13119" s="674">
        <v>295.84500000000003</v>
      </c>
      <c r="H13119" s="115">
        <f t="shared" si="408"/>
        <v>1.0068371472522089</v>
      </c>
      <c r="I13119" s="115">
        <f t="shared" si="409"/>
        <v>24914.340199999999</v>
      </c>
    </row>
    <row r="13120" spans="1:9" hidden="1">
      <c r="A13120" s="115" t="s">
        <v>34079</v>
      </c>
      <c r="B13120" s="115" t="s">
        <v>34080</v>
      </c>
      <c r="C13120" s="115" t="s">
        <v>34081</v>
      </c>
      <c r="D13120" s="115" t="s">
        <v>1138</v>
      </c>
      <c r="E13120" s="115">
        <v>28285.5239</v>
      </c>
      <c r="F13120" s="674">
        <v>293.83600000000001</v>
      </c>
      <c r="G13120" s="674">
        <v>295.84500000000003</v>
      </c>
      <c r="H13120" s="115">
        <f t="shared" si="408"/>
        <v>1.0068371472522089</v>
      </c>
      <c r="I13120" s="115">
        <f t="shared" si="409"/>
        <v>28478.9162</v>
      </c>
    </row>
    <row r="13121" spans="1:9" hidden="1">
      <c r="A13121" s="115" t="s">
        <v>34082</v>
      </c>
      <c r="B13121" s="115" t="s">
        <v>34083</v>
      </c>
      <c r="C13121" s="115" t="s">
        <v>34084</v>
      </c>
      <c r="D13121" s="115" t="s">
        <v>1138</v>
      </c>
      <c r="E13121" s="115">
        <v>33135.5939</v>
      </c>
      <c r="F13121" s="674">
        <v>293.83600000000001</v>
      </c>
      <c r="G13121" s="674">
        <v>295.84500000000003</v>
      </c>
      <c r="H13121" s="115">
        <f t="shared" si="408"/>
        <v>1.0068371472522089</v>
      </c>
      <c r="I13121" s="115">
        <f t="shared" si="409"/>
        <v>33362.146800000002</v>
      </c>
    </row>
    <row r="13122" spans="1:9" hidden="1">
      <c r="A13122" s="115" t="s">
        <v>34085</v>
      </c>
      <c r="B13122" s="115" t="s">
        <v>34086</v>
      </c>
      <c r="C13122" s="115" t="s">
        <v>34087</v>
      </c>
      <c r="D13122" s="115" t="s">
        <v>1138</v>
      </c>
      <c r="E13122" s="115">
        <v>752.78129999999999</v>
      </c>
      <c r="F13122" s="674">
        <v>293.83600000000001</v>
      </c>
      <c r="G13122" s="674">
        <v>295.84500000000003</v>
      </c>
      <c r="H13122" s="115">
        <f t="shared" si="408"/>
        <v>1.0068371472522089</v>
      </c>
      <c r="I13122" s="115">
        <f t="shared" si="409"/>
        <v>757.92819999999995</v>
      </c>
    </row>
    <row r="13123" spans="1:9" hidden="1">
      <c r="A13123" s="115" t="s">
        <v>34088</v>
      </c>
      <c r="B13123" s="115" t="s">
        <v>34089</v>
      </c>
      <c r="C13123" s="115" t="s">
        <v>34090</v>
      </c>
      <c r="D13123" s="115" t="s">
        <v>1138</v>
      </c>
      <c r="E13123" s="115">
        <v>898.83130000000006</v>
      </c>
      <c r="F13123" s="674">
        <v>293.83600000000001</v>
      </c>
      <c r="G13123" s="674">
        <v>295.84500000000003</v>
      </c>
      <c r="H13123" s="115">
        <f t="shared" si="408"/>
        <v>1.0068371472522089</v>
      </c>
      <c r="I13123" s="115">
        <f t="shared" si="409"/>
        <v>904.97670000000005</v>
      </c>
    </row>
    <row r="13124" spans="1:9" hidden="1">
      <c r="A13124" s="115" t="s">
        <v>34091</v>
      </c>
      <c r="B13124" s="115" t="s">
        <v>34092</v>
      </c>
      <c r="C13124" s="115" t="s">
        <v>34093</v>
      </c>
      <c r="D13124" s="115" t="s">
        <v>1138</v>
      </c>
      <c r="E13124" s="115">
        <v>1119.7270000000001</v>
      </c>
      <c r="F13124" s="674">
        <v>293.83600000000001</v>
      </c>
      <c r="G13124" s="674">
        <v>295.84500000000003</v>
      </c>
      <c r="H13124" s="115">
        <f t="shared" si="408"/>
        <v>1.0068371472522089</v>
      </c>
      <c r="I13124" s="115">
        <f t="shared" si="409"/>
        <v>1127.3827000000001</v>
      </c>
    </row>
    <row r="13125" spans="1:9" hidden="1">
      <c r="A13125" s="115" t="s">
        <v>34094</v>
      </c>
      <c r="B13125" s="115" t="s">
        <v>34095</v>
      </c>
      <c r="C13125" s="115" t="s">
        <v>34096</v>
      </c>
      <c r="D13125" s="115" t="s">
        <v>1138</v>
      </c>
      <c r="E13125" s="115">
        <v>1219.777</v>
      </c>
      <c r="F13125" s="674">
        <v>293.83600000000001</v>
      </c>
      <c r="G13125" s="674">
        <v>295.84500000000003</v>
      </c>
      <c r="H13125" s="115">
        <f t="shared" ref="H13125:H13188" si="410">G13125/F13125</f>
        <v>1.0068371472522089</v>
      </c>
      <c r="I13125" s="115">
        <f t="shared" ref="I13125:I13188" si="411">ROUND(H13125*E13125,4)</f>
        <v>1228.1168</v>
      </c>
    </row>
    <row r="13126" spans="1:9" hidden="1">
      <c r="A13126" s="115" t="s">
        <v>34097</v>
      </c>
      <c r="B13126" s="115" t="s">
        <v>34098</v>
      </c>
      <c r="C13126" s="115" t="s">
        <v>34099</v>
      </c>
      <c r="D13126" s="115" t="s">
        <v>1138</v>
      </c>
      <c r="E13126" s="115">
        <v>1055.8003000000001</v>
      </c>
      <c r="F13126" s="674">
        <v>293.83600000000001</v>
      </c>
      <c r="G13126" s="674">
        <v>295.84500000000003</v>
      </c>
      <c r="H13126" s="115">
        <f t="shared" si="410"/>
        <v>1.0068371472522089</v>
      </c>
      <c r="I13126" s="115">
        <f t="shared" si="411"/>
        <v>1063.019</v>
      </c>
    </row>
    <row r="13127" spans="1:9" hidden="1">
      <c r="A13127" s="115" t="s">
        <v>34100</v>
      </c>
      <c r="B13127" s="115" t="s">
        <v>34101</v>
      </c>
      <c r="C13127" s="115" t="s">
        <v>34102</v>
      </c>
      <c r="D13127" s="115" t="s">
        <v>1138</v>
      </c>
      <c r="E13127" s="115">
        <v>1298.4503</v>
      </c>
      <c r="F13127" s="674">
        <v>293.83600000000001</v>
      </c>
      <c r="G13127" s="674">
        <v>295.84500000000003</v>
      </c>
      <c r="H13127" s="115">
        <f t="shared" si="410"/>
        <v>1.0068371472522089</v>
      </c>
      <c r="I13127" s="115">
        <f t="shared" si="411"/>
        <v>1307.328</v>
      </c>
    </row>
    <row r="13128" spans="1:9" hidden="1">
      <c r="A13128" s="115" t="s">
        <v>34103</v>
      </c>
      <c r="B13128" s="115" t="s">
        <v>34104</v>
      </c>
      <c r="C13128" s="115" t="s">
        <v>34105</v>
      </c>
      <c r="D13128" s="115" t="s">
        <v>1138</v>
      </c>
      <c r="E13128" s="115">
        <v>1466.3981000000001</v>
      </c>
      <c r="F13128" s="674">
        <v>293.83600000000001</v>
      </c>
      <c r="G13128" s="674">
        <v>295.84500000000003</v>
      </c>
      <c r="H13128" s="115">
        <f t="shared" si="410"/>
        <v>1.0068371472522089</v>
      </c>
      <c r="I13128" s="115">
        <f t="shared" si="411"/>
        <v>1476.4241</v>
      </c>
    </row>
    <row r="13129" spans="1:9" hidden="1">
      <c r="A13129" s="115" t="s">
        <v>34106</v>
      </c>
      <c r="B13129" s="115" t="s">
        <v>34107</v>
      </c>
      <c r="C13129" s="115" t="s">
        <v>34108</v>
      </c>
      <c r="D13129" s="115" t="s">
        <v>1138</v>
      </c>
      <c r="E13129" s="115">
        <v>1606.3981000000001</v>
      </c>
      <c r="F13129" s="674">
        <v>293.83600000000001</v>
      </c>
      <c r="G13129" s="674">
        <v>295.84500000000003</v>
      </c>
      <c r="H13129" s="115">
        <f t="shared" si="410"/>
        <v>1.0068371472522089</v>
      </c>
      <c r="I13129" s="115">
        <f t="shared" si="411"/>
        <v>1617.3813</v>
      </c>
    </row>
    <row r="13130" spans="1:9" hidden="1">
      <c r="A13130" s="115" t="s">
        <v>34109</v>
      </c>
      <c r="B13130" s="115" t="s">
        <v>34110</v>
      </c>
      <c r="C13130" s="115" t="s">
        <v>34111</v>
      </c>
      <c r="D13130" s="115" t="s">
        <v>1138</v>
      </c>
      <c r="E13130" s="115">
        <v>1633.5179000000001</v>
      </c>
      <c r="F13130" s="674">
        <v>293.83600000000001</v>
      </c>
      <c r="G13130" s="674">
        <v>295.84500000000003</v>
      </c>
      <c r="H13130" s="115">
        <f t="shared" si="410"/>
        <v>1.0068371472522089</v>
      </c>
      <c r="I13130" s="115">
        <f t="shared" si="411"/>
        <v>1644.6865</v>
      </c>
    </row>
    <row r="13131" spans="1:9" hidden="1">
      <c r="A13131" s="115" t="s">
        <v>34112</v>
      </c>
      <c r="B13131" s="115" t="s">
        <v>34113</v>
      </c>
      <c r="C13131" s="115" t="s">
        <v>34114</v>
      </c>
      <c r="D13131" s="115" t="s">
        <v>1138</v>
      </c>
      <c r="E13131" s="115">
        <v>1773.8179</v>
      </c>
      <c r="F13131" s="674">
        <v>293.83600000000001</v>
      </c>
      <c r="G13131" s="674">
        <v>295.84500000000003</v>
      </c>
      <c r="H13131" s="115">
        <f t="shared" si="410"/>
        <v>1.0068371472522089</v>
      </c>
      <c r="I13131" s="115">
        <f t="shared" si="411"/>
        <v>1785.9458</v>
      </c>
    </row>
    <row r="13132" spans="1:9" hidden="1">
      <c r="A13132" s="115" t="s">
        <v>34115</v>
      </c>
      <c r="B13132" s="115" t="s">
        <v>34116</v>
      </c>
      <c r="C13132" s="115" t="s">
        <v>34117</v>
      </c>
      <c r="D13132" s="115" t="s">
        <v>1138</v>
      </c>
      <c r="E13132" s="115">
        <v>1741.0168000000001</v>
      </c>
      <c r="F13132" s="674">
        <v>293.83600000000001</v>
      </c>
      <c r="G13132" s="674">
        <v>295.84500000000003</v>
      </c>
      <c r="H13132" s="115">
        <f t="shared" si="410"/>
        <v>1.0068371472522089</v>
      </c>
      <c r="I13132" s="115">
        <f t="shared" si="411"/>
        <v>1752.9204</v>
      </c>
    </row>
    <row r="13133" spans="1:9" hidden="1">
      <c r="A13133" s="115" t="s">
        <v>34118</v>
      </c>
      <c r="B13133" s="115" t="s">
        <v>34119</v>
      </c>
      <c r="C13133" s="115" t="s">
        <v>34120</v>
      </c>
      <c r="D13133" s="115" t="s">
        <v>1138</v>
      </c>
      <c r="E13133" s="115">
        <v>2384.5167999999999</v>
      </c>
      <c r="F13133" s="674">
        <v>293.83600000000001</v>
      </c>
      <c r="G13133" s="674">
        <v>295.84500000000003</v>
      </c>
      <c r="H13133" s="115">
        <f t="shared" si="410"/>
        <v>1.0068371472522089</v>
      </c>
      <c r="I13133" s="115">
        <f t="shared" si="411"/>
        <v>2400.8200999999999</v>
      </c>
    </row>
    <row r="13134" spans="1:9" hidden="1">
      <c r="A13134" s="115" t="s">
        <v>34121</v>
      </c>
      <c r="B13134" s="115" t="s">
        <v>34122</v>
      </c>
      <c r="C13134" s="115" t="s">
        <v>34123</v>
      </c>
      <c r="D13134" s="115" t="s">
        <v>1138</v>
      </c>
      <c r="E13134" s="115">
        <v>2125.6354999999999</v>
      </c>
      <c r="F13134" s="674">
        <v>293.83600000000001</v>
      </c>
      <c r="G13134" s="674">
        <v>295.84500000000003</v>
      </c>
      <c r="H13134" s="115">
        <f t="shared" si="410"/>
        <v>1.0068371472522089</v>
      </c>
      <c r="I13134" s="115">
        <f t="shared" si="411"/>
        <v>2140.1687999999999</v>
      </c>
    </row>
    <row r="13135" spans="1:9" hidden="1">
      <c r="A13135" s="115" t="s">
        <v>34124</v>
      </c>
      <c r="B13135" s="115" t="s">
        <v>34125</v>
      </c>
      <c r="C13135" s="115" t="s">
        <v>34126</v>
      </c>
      <c r="D13135" s="115" t="s">
        <v>1138</v>
      </c>
      <c r="E13135" s="115">
        <v>2290.6354999999999</v>
      </c>
      <c r="F13135" s="674">
        <v>293.83600000000001</v>
      </c>
      <c r="G13135" s="674">
        <v>295.84500000000003</v>
      </c>
      <c r="H13135" s="115">
        <f t="shared" si="410"/>
        <v>1.0068371472522089</v>
      </c>
      <c r="I13135" s="115">
        <f t="shared" si="411"/>
        <v>2306.2968999999998</v>
      </c>
    </row>
    <row r="13136" spans="1:9" hidden="1">
      <c r="A13136" s="115" t="s">
        <v>34127</v>
      </c>
      <c r="B13136" s="115" t="s">
        <v>34128</v>
      </c>
      <c r="C13136" s="115" t="s">
        <v>34129</v>
      </c>
      <c r="D13136" s="115" t="s">
        <v>1138</v>
      </c>
      <c r="E13136" s="115">
        <v>2775.6354999999999</v>
      </c>
      <c r="F13136" s="674">
        <v>293.83600000000001</v>
      </c>
      <c r="G13136" s="674">
        <v>295.84500000000003</v>
      </c>
      <c r="H13136" s="115">
        <f t="shared" si="410"/>
        <v>1.0068371472522089</v>
      </c>
      <c r="I13136" s="115">
        <f t="shared" si="411"/>
        <v>2794.6129000000001</v>
      </c>
    </row>
    <row r="13137" spans="1:9" hidden="1">
      <c r="A13137" s="115" t="s">
        <v>34130</v>
      </c>
      <c r="B13137" s="115" t="s">
        <v>34131</v>
      </c>
      <c r="C13137" s="115" t="s">
        <v>34132</v>
      </c>
      <c r="D13137" s="115" t="s">
        <v>1138</v>
      </c>
      <c r="E13137" s="115">
        <v>4374.0862999999999</v>
      </c>
      <c r="F13137" s="674">
        <v>293.83600000000001</v>
      </c>
      <c r="G13137" s="674">
        <v>295.84500000000003</v>
      </c>
      <c r="H13137" s="115">
        <f t="shared" si="410"/>
        <v>1.0068371472522089</v>
      </c>
      <c r="I13137" s="115">
        <f t="shared" si="411"/>
        <v>4403.9925999999996</v>
      </c>
    </row>
    <row r="13138" spans="1:9" hidden="1">
      <c r="A13138" s="115" t="s">
        <v>34133</v>
      </c>
      <c r="B13138" s="115" t="s">
        <v>34134</v>
      </c>
      <c r="C13138" s="115" t="s">
        <v>34135</v>
      </c>
      <c r="D13138" s="115" t="s">
        <v>1138</v>
      </c>
      <c r="E13138" s="115">
        <v>394.14499999999998</v>
      </c>
      <c r="F13138" s="674">
        <v>293.83600000000001</v>
      </c>
      <c r="G13138" s="674">
        <v>295.84500000000003</v>
      </c>
      <c r="H13138" s="115">
        <f t="shared" si="410"/>
        <v>1.0068371472522089</v>
      </c>
      <c r="I13138" s="115">
        <f t="shared" si="411"/>
        <v>396.83980000000003</v>
      </c>
    </row>
    <row r="13139" spans="1:9" hidden="1">
      <c r="A13139" s="115" t="s">
        <v>34136</v>
      </c>
      <c r="B13139" s="115" t="s">
        <v>34137</v>
      </c>
      <c r="C13139" s="115" t="s">
        <v>34138</v>
      </c>
      <c r="D13139" s="115" t="s">
        <v>1138</v>
      </c>
      <c r="E13139" s="115">
        <v>303.88929999999999</v>
      </c>
      <c r="F13139" s="674">
        <v>293.83600000000001</v>
      </c>
      <c r="G13139" s="674">
        <v>295.84500000000003</v>
      </c>
      <c r="H13139" s="115">
        <f t="shared" si="410"/>
        <v>1.0068371472522089</v>
      </c>
      <c r="I13139" s="115">
        <f t="shared" si="411"/>
        <v>305.96699999999998</v>
      </c>
    </row>
    <row r="13140" spans="1:9" hidden="1">
      <c r="A13140" s="115" t="s">
        <v>34139</v>
      </c>
      <c r="B13140" s="115" t="s">
        <v>34140</v>
      </c>
      <c r="C13140" s="115" t="s">
        <v>34141</v>
      </c>
      <c r="D13140" s="115" t="s">
        <v>1138</v>
      </c>
      <c r="E13140" s="115">
        <v>750.57140000000004</v>
      </c>
      <c r="F13140" s="674">
        <v>293.83600000000001</v>
      </c>
      <c r="G13140" s="674">
        <v>295.84500000000003</v>
      </c>
      <c r="H13140" s="115">
        <f t="shared" si="410"/>
        <v>1.0068371472522089</v>
      </c>
      <c r="I13140" s="115">
        <f t="shared" si="411"/>
        <v>755.70320000000004</v>
      </c>
    </row>
    <row r="13141" spans="1:9" hidden="1">
      <c r="A13141" s="115" t="s">
        <v>34142</v>
      </c>
      <c r="B13141" s="115" t="s">
        <v>34143</v>
      </c>
      <c r="C13141" s="115" t="s">
        <v>34144</v>
      </c>
      <c r="D13141" s="115" t="s">
        <v>1138</v>
      </c>
      <c r="E13141" s="115">
        <v>577.3877</v>
      </c>
      <c r="F13141" s="674">
        <v>293.83600000000001</v>
      </c>
      <c r="G13141" s="674">
        <v>295.84500000000003</v>
      </c>
      <c r="H13141" s="115">
        <f t="shared" si="410"/>
        <v>1.0068371472522089</v>
      </c>
      <c r="I13141" s="115">
        <f t="shared" si="411"/>
        <v>581.33540000000005</v>
      </c>
    </row>
    <row r="13142" spans="1:9" hidden="1">
      <c r="A13142" s="115" t="s">
        <v>34145</v>
      </c>
      <c r="B13142" s="115" t="s">
        <v>34146</v>
      </c>
      <c r="C13142" s="115" t="s">
        <v>34147</v>
      </c>
      <c r="D13142" s="115" t="s">
        <v>1138</v>
      </c>
      <c r="E13142" s="115">
        <v>959.40179999999998</v>
      </c>
      <c r="F13142" s="674">
        <v>293.83600000000001</v>
      </c>
      <c r="G13142" s="674">
        <v>295.84500000000003</v>
      </c>
      <c r="H13142" s="115">
        <f t="shared" si="410"/>
        <v>1.0068371472522089</v>
      </c>
      <c r="I13142" s="115">
        <f t="shared" si="411"/>
        <v>965.96140000000003</v>
      </c>
    </row>
    <row r="13143" spans="1:9" hidden="1">
      <c r="A13143" s="115" t="s">
        <v>34148</v>
      </c>
      <c r="B13143" s="115" t="s">
        <v>34149</v>
      </c>
      <c r="C13143" s="115" t="s">
        <v>34150</v>
      </c>
      <c r="D13143" s="115" t="s">
        <v>1138</v>
      </c>
      <c r="E13143" s="115">
        <v>747.02440000000001</v>
      </c>
      <c r="F13143" s="674">
        <v>293.83600000000001</v>
      </c>
      <c r="G13143" s="674">
        <v>295.84500000000003</v>
      </c>
      <c r="H13143" s="115">
        <f t="shared" si="410"/>
        <v>1.0068371472522089</v>
      </c>
      <c r="I13143" s="115">
        <f t="shared" si="411"/>
        <v>752.13189999999997</v>
      </c>
    </row>
    <row r="13144" spans="1:9" hidden="1">
      <c r="A13144" s="115" t="s">
        <v>34151</v>
      </c>
      <c r="B13144" s="115" t="s">
        <v>34152</v>
      </c>
      <c r="C13144" s="115" t="s">
        <v>34153</v>
      </c>
      <c r="D13144" s="115" t="s">
        <v>1138</v>
      </c>
      <c r="E13144" s="115">
        <v>1039.8252</v>
      </c>
      <c r="F13144" s="674">
        <v>293.83600000000001</v>
      </c>
      <c r="G13144" s="674">
        <v>295.84500000000003</v>
      </c>
      <c r="H13144" s="115">
        <f t="shared" si="410"/>
        <v>1.0068371472522089</v>
      </c>
      <c r="I13144" s="115">
        <f t="shared" si="411"/>
        <v>1046.9346</v>
      </c>
    </row>
    <row r="13145" spans="1:9" hidden="1">
      <c r="A13145" s="115" t="s">
        <v>34154</v>
      </c>
      <c r="B13145" s="115" t="s">
        <v>34155</v>
      </c>
      <c r="C13145" s="115" t="s">
        <v>34156</v>
      </c>
      <c r="D13145" s="115" t="s">
        <v>1138</v>
      </c>
      <c r="E13145" s="115">
        <v>818.29510000000005</v>
      </c>
      <c r="F13145" s="674">
        <v>293.83600000000001</v>
      </c>
      <c r="G13145" s="674">
        <v>295.84500000000003</v>
      </c>
      <c r="H13145" s="115">
        <f t="shared" si="410"/>
        <v>1.0068371472522089</v>
      </c>
      <c r="I13145" s="115">
        <f t="shared" si="411"/>
        <v>823.88990000000001</v>
      </c>
    </row>
    <row r="13146" spans="1:9" hidden="1">
      <c r="A13146" s="115" t="s">
        <v>34157</v>
      </c>
      <c r="B13146" s="115" t="s">
        <v>34158</v>
      </c>
      <c r="C13146" s="115" t="s">
        <v>34159</v>
      </c>
      <c r="D13146" s="115" t="s">
        <v>1138</v>
      </c>
      <c r="E13146" s="115">
        <v>1179.3657000000001</v>
      </c>
      <c r="F13146" s="674">
        <v>293.83600000000001</v>
      </c>
      <c r="G13146" s="674">
        <v>295.84500000000003</v>
      </c>
      <c r="H13146" s="115">
        <f t="shared" si="410"/>
        <v>1.0068371472522089</v>
      </c>
      <c r="I13146" s="115">
        <f t="shared" si="411"/>
        <v>1187.4292</v>
      </c>
    </row>
    <row r="13147" spans="1:9" hidden="1">
      <c r="A13147" s="115" t="s">
        <v>34160</v>
      </c>
      <c r="B13147" s="115" t="s">
        <v>34161</v>
      </c>
      <c r="C13147" s="115" t="s">
        <v>34162</v>
      </c>
      <c r="D13147" s="115" t="s">
        <v>1138</v>
      </c>
      <c r="E13147" s="115">
        <v>919.61990000000003</v>
      </c>
      <c r="F13147" s="674">
        <v>293.83600000000001</v>
      </c>
      <c r="G13147" s="674">
        <v>295.84500000000003</v>
      </c>
      <c r="H13147" s="115">
        <f t="shared" si="410"/>
        <v>1.0068371472522089</v>
      </c>
      <c r="I13147" s="115">
        <f t="shared" si="411"/>
        <v>925.90750000000003</v>
      </c>
    </row>
    <row r="13148" spans="1:9" hidden="1">
      <c r="A13148" s="115" t="s">
        <v>34163</v>
      </c>
      <c r="B13148" s="115" t="s">
        <v>34164</v>
      </c>
      <c r="C13148" s="115" t="s">
        <v>34165</v>
      </c>
      <c r="D13148" s="115" t="s">
        <v>1138</v>
      </c>
      <c r="E13148" s="115">
        <v>1354.5023000000001</v>
      </c>
      <c r="F13148" s="674">
        <v>293.83600000000001</v>
      </c>
      <c r="G13148" s="674">
        <v>295.84500000000003</v>
      </c>
      <c r="H13148" s="115">
        <f t="shared" si="410"/>
        <v>1.0068371472522089</v>
      </c>
      <c r="I13148" s="115">
        <f t="shared" si="411"/>
        <v>1363.7632000000001</v>
      </c>
    </row>
    <row r="13149" spans="1:9" hidden="1">
      <c r="A13149" s="115" t="s">
        <v>34166</v>
      </c>
      <c r="B13149" s="115" t="s">
        <v>34167</v>
      </c>
      <c r="C13149" s="115" t="s">
        <v>34168</v>
      </c>
      <c r="D13149" s="115" t="s">
        <v>1138</v>
      </c>
      <c r="E13149" s="115">
        <v>1061.8527999999999</v>
      </c>
      <c r="F13149" s="674">
        <v>293.83600000000001</v>
      </c>
      <c r="G13149" s="674">
        <v>295.84500000000003</v>
      </c>
      <c r="H13149" s="115">
        <f t="shared" si="410"/>
        <v>1.0068371472522089</v>
      </c>
      <c r="I13149" s="115">
        <f t="shared" si="411"/>
        <v>1069.1128000000001</v>
      </c>
    </row>
    <row r="13150" spans="1:9" hidden="1">
      <c r="A13150" s="115" t="s">
        <v>34169</v>
      </c>
      <c r="B13150" s="115" t="s">
        <v>34170</v>
      </c>
      <c r="C13150" s="115" t="s">
        <v>34171</v>
      </c>
      <c r="D13150" s="115" t="s">
        <v>1138</v>
      </c>
      <c r="E13150" s="115">
        <v>1546.4874</v>
      </c>
      <c r="F13150" s="674">
        <v>293.83600000000001</v>
      </c>
      <c r="G13150" s="674">
        <v>295.84500000000003</v>
      </c>
      <c r="H13150" s="115">
        <f t="shared" si="410"/>
        <v>1.0068371472522089</v>
      </c>
      <c r="I13150" s="115">
        <f t="shared" si="411"/>
        <v>1557.0609999999999</v>
      </c>
    </row>
    <row r="13151" spans="1:9" hidden="1">
      <c r="A13151" s="115" t="s">
        <v>34172</v>
      </c>
      <c r="B13151" s="115" t="s">
        <v>34173</v>
      </c>
      <c r="C13151" s="115" t="s">
        <v>34174</v>
      </c>
      <c r="D13151" s="115" t="s">
        <v>1138</v>
      </c>
      <c r="E13151" s="115">
        <v>611.85320000000002</v>
      </c>
      <c r="F13151" s="674">
        <v>293.83600000000001</v>
      </c>
      <c r="G13151" s="674">
        <v>295.84500000000003</v>
      </c>
      <c r="H13151" s="115">
        <f t="shared" si="410"/>
        <v>1.0068371472522089</v>
      </c>
      <c r="I13151" s="115">
        <f t="shared" si="411"/>
        <v>616.03650000000005</v>
      </c>
    </row>
    <row r="13152" spans="1:9" hidden="1">
      <c r="A13152" s="115" t="s">
        <v>34175</v>
      </c>
      <c r="B13152" s="115" t="s">
        <v>34176</v>
      </c>
      <c r="C13152" s="115" t="s">
        <v>34177</v>
      </c>
      <c r="D13152" s="115" t="s">
        <v>1138</v>
      </c>
      <c r="E13152" s="115">
        <v>530.08140000000003</v>
      </c>
      <c r="F13152" s="674">
        <v>293.83600000000001</v>
      </c>
      <c r="G13152" s="674">
        <v>295.84500000000003</v>
      </c>
      <c r="H13152" s="115">
        <f t="shared" si="410"/>
        <v>1.0068371472522089</v>
      </c>
      <c r="I13152" s="115">
        <f t="shared" si="411"/>
        <v>533.7056</v>
      </c>
    </row>
    <row r="13153" spans="1:9" hidden="1">
      <c r="A13153" s="115" t="s">
        <v>34178</v>
      </c>
      <c r="B13153" s="115" t="s">
        <v>34179</v>
      </c>
      <c r="C13153" s="115" t="s">
        <v>34180</v>
      </c>
      <c r="D13153" s="115" t="s">
        <v>1138</v>
      </c>
      <c r="E13153" s="115">
        <v>801.53869999999995</v>
      </c>
      <c r="F13153" s="674">
        <v>293.83600000000001</v>
      </c>
      <c r="G13153" s="674">
        <v>295.84500000000003</v>
      </c>
      <c r="H13153" s="115">
        <f t="shared" si="410"/>
        <v>1.0068371472522089</v>
      </c>
      <c r="I13153" s="115">
        <f t="shared" si="411"/>
        <v>807.01890000000003</v>
      </c>
    </row>
    <row r="13154" spans="1:9" hidden="1">
      <c r="A13154" s="115" t="s">
        <v>34181</v>
      </c>
      <c r="B13154" s="115" t="s">
        <v>34182</v>
      </c>
      <c r="C13154" s="115" t="s">
        <v>34183</v>
      </c>
      <c r="D13154" s="115" t="s">
        <v>1138</v>
      </c>
      <c r="E13154" s="115">
        <v>665.39570000000003</v>
      </c>
      <c r="F13154" s="674">
        <v>293.83600000000001</v>
      </c>
      <c r="G13154" s="674">
        <v>295.84500000000003</v>
      </c>
      <c r="H13154" s="115">
        <f t="shared" si="410"/>
        <v>1.0068371472522089</v>
      </c>
      <c r="I13154" s="115">
        <f t="shared" si="411"/>
        <v>669.94510000000002</v>
      </c>
    </row>
    <row r="13155" spans="1:9" hidden="1">
      <c r="A13155" s="115" t="s">
        <v>34184</v>
      </c>
      <c r="B13155" s="115" t="s">
        <v>34185</v>
      </c>
      <c r="C13155" s="115" t="s">
        <v>34186</v>
      </c>
      <c r="D13155" s="115" t="s">
        <v>1138</v>
      </c>
      <c r="E13155" s="115">
        <v>828.38630000000001</v>
      </c>
      <c r="F13155" s="674">
        <v>293.83600000000001</v>
      </c>
      <c r="G13155" s="674">
        <v>295.84500000000003</v>
      </c>
      <c r="H13155" s="115">
        <f t="shared" si="410"/>
        <v>1.0068371472522089</v>
      </c>
      <c r="I13155" s="115">
        <f t="shared" si="411"/>
        <v>834.05010000000004</v>
      </c>
    </row>
    <row r="13156" spans="1:9" hidden="1">
      <c r="A13156" s="115" t="s">
        <v>34187</v>
      </c>
      <c r="B13156" s="115" t="s">
        <v>34188</v>
      </c>
      <c r="C13156" s="115" t="s">
        <v>34189</v>
      </c>
      <c r="D13156" s="115" t="s">
        <v>1138</v>
      </c>
      <c r="E13156" s="115">
        <v>626.30769999999995</v>
      </c>
      <c r="F13156" s="674">
        <v>293.83600000000001</v>
      </c>
      <c r="G13156" s="674">
        <v>295.84500000000003</v>
      </c>
      <c r="H13156" s="115">
        <f t="shared" si="410"/>
        <v>1.0068371472522089</v>
      </c>
      <c r="I13156" s="115">
        <f t="shared" si="411"/>
        <v>630.58989999999994</v>
      </c>
    </row>
    <row r="13157" spans="1:9" hidden="1">
      <c r="A13157" s="115" t="s">
        <v>34190</v>
      </c>
      <c r="B13157" s="115" t="s">
        <v>34191</v>
      </c>
      <c r="C13157" s="115" t="s">
        <v>34192</v>
      </c>
      <c r="D13157" s="115" t="s">
        <v>1138</v>
      </c>
      <c r="E13157" s="115">
        <v>953.89070000000004</v>
      </c>
      <c r="F13157" s="674">
        <v>293.83600000000001</v>
      </c>
      <c r="G13157" s="674">
        <v>295.84500000000003</v>
      </c>
      <c r="H13157" s="115">
        <f t="shared" si="410"/>
        <v>1.0068371472522089</v>
      </c>
      <c r="I13157" s="115">
        <f t="shared" si="411"/>
        <v>960.4126</v>
      </c>
    </row>
    <row r="13158" spans="1:9" hidden="1">
      <c r="A13158" s="115" t="s">
        <v>34193</v>
      </c>
      <c r="B13158" s="115" t="s">
        <v>34194</v>
      </c>
      <c r="C13158" s="115" t="s">
        <v>34195</v>
      </c>
      <c r="D13158" s="115" t="s">
        <v>1138</v>
      </c>
      <c r="E13158" s="115">
        <v>726.59910000000002</v>
      </c>
      <c r="F13158" s="674">
        <v>293.83600000000001</v>
      </c>
      <c r="G13158" s="674">
        <v>295.84500000000003</v>
      </c>
      <c r="H13158" s="115">
        <f t="shared" si="410"/>
        <v>1.0068371472522089</v>
      </c>
      <c r="I13158" s="115">
        <f t="shared" si="411"/>
        <v>731.56700000000001</v>
      </c>
    </row>
    <row r="13159" spans="1:9" hidden="1">
      <c r="A13159" s="115" t="s">
        <v>34196</v>
      </c>
      <c r="B13159" s="115" t="s">
        <v>34197</v>
      </c>
      <c r="C13159" s="115" t="s">
        <v>34198</v>
      </c>
      <c r="D13159" s="115" t="s">
        <v>1138</v>
      </c>
      <c r="E13159" s="115">
        <v>1106.5590999999999</v>
      </c>
      <c r="F13159" s="674">
        <v>293.83600000000001</v>
      </c>
      <c r="G13159" s="674">
        <v>295.84500000000003</v>
      </c>
      <c r="H13159" s="115">
        <f t="shared" si="410"/>
        <v>1.0068371472522089</v>
      </c>
      <c r="I13159" s="115">
        <f t="shared" si="411"/>
        <v>1114.1248000000001</v>
      </c>
    </row>
    <row r="13160" spans="1:9" hidden="1">
      <c r="A13160" s="115" t="s">
        <v>34199</v>
      </c>
      <c r="B13160" s="115" t="s">
        <v>34200</v>
      </c>
      <c r="C13160" s="115" t="s">
        <v>34201</v>
      </c>
      <c r="D13160" s="115" t="s">
        <v>1138</v>
      </c>
      <c r="E13160" s="115">
        <v>837.07090000000005</v>
      </c>
      <c r="F13160" s="674">
        <v>293.83600000000001</v>
      </c>
      <c r="G13160" s="674">
        <v>295.84500000000003</v>
      </c>
      <c r="H13160" s="115">
        <f t="shared" si="410"/>
        <v>1.0068371472522089</v>
      </c>
      <c r="I13160" s="115">
        <f t="shared" si="411"/>
        <v>842.79409999999996</v>
      </c>
    </row>
    <row r="13161" spans="1:9" hidden="1">
      <c r="A13161" s="115" t="s">
        <v>34202</v>
      </c>
      <c r="B13161" s="115" t="s">
        <v>34203</v>
      </c>
      <c r="C13161" s="115" t="s">
        <v>34204</v>
      </c>
      <c r="D13161" s="115" t="s">
        <v>1138</v>
      </c>
      <c r="E13161" s="115">
        <v>1241.8043</v>
      </c>
      <c r="F13161" s="674">
        <v>293.83600000000001</v>
      </c>
      <c r="G13161" s="674">
        <v>295.84500000000003</v>
      </c>
      <c r="H13161" s="115">
        <f t="shared" si="410"/>
        <v>1.0068371472522089</v>
      </c>
      <c r="I13161" s="115">
        <f t="shared" si="411"/>
        <v>1250.2946999999999</v>
      </c>
    </row>
    <row r="13162" spans="1:9" hidden="1">
      <c r="A13162" s="115" t="s">
        <v>34205</v>
      </c>
      <c r="B13162" s="115" t="s">
        <v>34206</v>
      </c>
      <c r="C13162" s="115" t="s">
        <v>34207</v>
      </c>
      <c r="D13162" s="115" t="s">
        <v>1138</v>
      </c>
      <c r="E13162" s="115">
        <v>509.36529999999999</v>
      </c>
      <c r="F13162" s="674">
        <v>293.83600000000001</v>
      </c>
      <c r="G13162" s="674">
        <v>295.84500000000003</v>
      </c>
      <c r="H13162" s="115">
        <f t="shared" si="410"/>
        <v>1.0068371472522089</v>
      </c>
      <c r="I13162" s="115">
        <f t="shared" si="411"/>
        <v>512.84789999999998</v>
      </c>
    </row>
    <row r="13163" spans="1:9" hidden="1">
      <c r="A13163" s="115" t="s">
        <v>34208</v>
      </c>
      <c r="B13163" s="115" t="s">
        <v>34209</v>
      </c>
      <c r="C13163" s="115" t="s">
        <v>34210</v>
      </c>
      <c r="D13163" s="115" t="s">
        <v>1138</v>
      </c>
      <c r="E13163" s="115">
        <v>586.16560000000004</v>
      </c>
      <c r="F13163" s="674">
        <v>293.83600000000001</v>
      </c>
      <c r="G13163" s="674">
        <v>295.84500000000003</v>
      </c>
      <c r="H13163" s="115">
        <f t="shared" si="410"/>
        <v>1.0068371472522089</v>
      </c>
      <c r="I13163" s="115">
        <f t="shared" si="411"/>
        <v>590.17330000000004</v>
      </c>
    </row>
    <row r="13164" spans="1:9" hidden="1">
      <c r="A13164" s="115" t="s">
        <v>34211</v>
      </c>
      <c r="B13164" s="115" t="s">
        <v>34212</v>
      </c>
      <c r="C13164" s="115" t="s">
        <v>34213</v>
      </c>
      <c r="D13164" s="115" t="s">
        <v>1138</v>
      </c>
      <c r="E13164" s="115">
        <v>685.2722</v>
      </c>
      <c r="F13164" s="674">
        <v>293.83600000000001</v>
      </c>
      <c r="G13164" s="674">
        <v>295.84500000000003</v>
      </c>
      <c r="H13164" s="115">
        <f t="shared" si="410"/>
        <v>1.0068371472522089</v>
      </c>
      <c r="I13164" s="115">
        <f t="shared" si="411"/>
        <v>689.95749999999998</v>
      </c>
    </row>
    <row r="13165" spans="1:9" hidden="1">
      <c r="A13165" s="115" t="s">
        <v>34214</v>
      </c>
      <c r="B13165" s="115" t="s">
        <v>34215</v>
      </c>
      <c r="C13165" s="115" t="s">
        <v>34216</v>
      </c>
      <c r="D13165" s="115" t="s">
        <v>1138</v>
      </c>
      <c r="E13165" s="115">
        <v>877.30150000000003</v>
      </c>
      <c r="F13165" s="674">
        <v>293.83600000000001</v>
      </c>
      <c r="G13165" s="674">
        <v>295.84500000000003</v>
      </c>
      <c r="H13165" s="115">
        <f t="shared" si="410"/>
        <v>1.0068371472522089</v>
      </c>
      <c r="I13165" s="115">
        <f t="shared" si="411"/>
        <v>883.29970000000003</v>
      </c>
    </row>
    <row r="13166" spans="1:9" hidden="1">
      <c r="A13166" s="115" t="s">
        <v>34217</v>
      </c>
      <c r="B13166" s="115" t="s">
        <v>34218</v>
      </c>
      <c r="C13166" s="115" t="s">
        <v>34219</v>
      </c>
      <c r="D13166" s="115" t="s">
        <v>1138</v>
      </c>
      <c r="E13166" s="115">
        <v>1056.5571</v>
      </c>
      <c r="F13166" s="674">
        <v>293.83600000000001</v>
      </c>
      <c r="G13166" s="674">
        <v>295.84500000000003</v>
      </c>
      <c r="H13166" s="115">
        <f t="shared" si="410"/>
        <v>1.0068371472522089</v>
      </c>
      <c r="I13166" s="115">
        <f t="shared" si="411"/>
        <v>1063.7809</v>
      </c>
    </row>
    <row r="13167" spans="1:9" hidden="1">
      <c r="A13167" s="115" t="s">
        <v>34220</v>
      </c>
      <c r="B13167" s="115" t="s">
        <v>34221</v>
      </c>
      <c r="C13167" s="115" t="s">
        <v>34222</v>
      </c>
      <c r="D13167" s="115" t="s">
        <v>1138</v>
      </c>
      <c r="E13167" s="115">
        <v>382.32299999999998</v>
      </c>
      <c r="F13167" s="674">
        <v>293.83600000000001</v>
      </c>
      <c r="G13167" s="674">
        <v>295.84500000000003</v>
      </c>
      <c r="H13167" s="115">
        <f t="shared" si="410"/>
        <v>1.0068371472522089</v>
      </c>
      <c r="I13167" s="115">
        <f t="shared" si="411"/>
        <v>384.93700000000001</v>
      </c>
    </row>
    <row r="13168" spans="1:9" hidden="1">
      <c r="A13168" s="115" t="s">
        <v>34223</v>
      </c>
      <c r="B13168" s="115" t="s">
        <v>34224</v>
      </c>
      <c r="C13168" s="115" t="s">
        <v>34225</v>
      </c>
      <c r="D13168" s="115" t="s">
        <v>1138</v>
      </c>
      <c r="E13168" s="115">
        <v>302.46510000000001</v>
      </c>
      <c r="F13168" s="674">
        <v>293.83600000000001</v>
      </c>
      <c r="G13168" s="674">
        <v>295.84500000000003</v>
      </c>
      <c r="H13168" s="115">
        <f t="shared" si="410"/>
        <v>1.0068371472522089</v>
      </c>
      <c r="I13168" s="115">
        <f t="shared" si="411"/>
        <v>304.53309999999999</v>
      </c>
    </row>
    <row r="13169" spans="1:9" hidden="1">
      <c r="A13169" s="115" t="s">
        <v>34226</v>
      </c>
      <c r="B13169" s="115" t="s">
        <v>34227</v>
      </c>
      <c r="C13169" s="115" t="s">
        <v>34228</v>
      </c>
      <c r="D13169" s="115" t="s">
        <v>1138</v>
      </c>
      <c r="E13169" s="115">
        <v>509.3245</v>
      </c>
      <c r="F13169" s="674">
        <v>293.83600000000001</v>
      </c>
      <c r="G13169" s="674">
        <v>295.84500000000003</v>
      </c>
      <c r="H13169" s="115">
        <f t="shared" si="410"/>
        <v>1.0068371472522089</v>
      </c>
      <c r="I13169" s="115">
        <f t="shared" si="411"/>
        <v>512.80679999999995</v>
      </c>
    </row>
    <row r="13170" spans="1:9" hidden="1">
      <c r="A13170" s="115" t="s">
        <v>34229</v>
      </c>
      <c r="B13170" s="115" t="s">
        <v>34230</v>
      </c>
      <c r="C13170" s="115" t="s">
        <v>34231</v>
      </c>
      <c r="D13170" s="115" t="s">
        <v>1138</v>
      </c>
      <c r="E13170" s="115">
        <v>413.7552</v>
      </c>
      <c r="F13170" s="674">
        <v>293.83600000000001</v>
      </c>
      <c r="G13170" s="674">
        <v>295.84500000000003</v>
      </c>
      <c r="H13170" s="115">
        <f t="shared" si="410"/>
        <v>1.0068371472522089</v>
      </c>
      <c r="I13170" s="115">
        <f t="shared" si="411"/>
        <v>416.58409999999998</v>
      </c>
    </row>
    <row r="13171" spans="1:9" hidden="1">
      <c r="A13171" s="115" t="s">
        <v>34232</v>
      </c>
      <c r="B13171" s="115" t="s">
        <v>34233</v>
      </c>
      <c r="C13171" s="115" t="s">
        <v>34234</v>
      </c>
      <c r="D13171" s="115" t="s">
        <v>1138</v>
      </c>
      <c r="E13171" s="115">
        <v>662.31359999999995</v>
      </c>
      <c r="F13171" s="674">
        <v>293.83600000000001</v>
      </c>
      <c r="G13171" s="674">
        <v>295.84500000000003</v>
      </c>
      <c r="H13171" s="115">
        <f t="shared" si="410"/>
        <v>1.0068371472522089</v>
      </c>
      <c r="I13171" s="115">
        <f t="shared" si="411"/>
        <v>666.84190000000001</v>
      </c>
    </row>
    <row r="13172" spans="1:9" hidden="1">
      <c r="A13172" s="115" t="s">
        <v>34235</v>
      </c>
      <c r="B13172" s="115" t="s">
        <v>34236</v>
      </c>
      <c r="C13172" s="115" t="s">
        <v>34237</v>
      </c>
      <c r="D13172" s="115" t="s">
        <v>1138</v>
      </c>
      <c r="E13172" s="115">
        <v>527.07449999999994</v>
      </c>
      <c r="F13172" s="674">
        <v>293.83600000000001</v>
      </c>
      <c r="G13172" s="674">
        <v>295.84500000000003</v>
      </c>
      <c r="H13172" s="115">
        <f t="shared" si="410"/>
        <v>1.0068371472522089</v>
      </c>
      <c r="I13172" s="115">
        <f t="shared" si="411"/>
        <v>530.67819999999995</v>
      </c>
    </row>
    <row r="13173" spans="1:9" hidden="1">
      <c r="A13173" s="115" t="s">
        <v>34238</v>
      </c>
      <c r="B13173" s="115" t="s">
        <v>34239</v>
      </c>
      <c r="C13173" s="115" t="s">
        <v>34240</v>
      </c>
      <c r="D13173" s="115" t="s">
        <v>1138</v>
      </c>
      <c r="E13173" s="115">
        <v>799.26530000000002</v>
      </c>
      <c r="F13173" s="674">
        <v>293.83600000000001</v>
      </c>
      <c r="G13173" s="674">
        <v>295.84500000000003</v>
      </c>
      <c r="H13173" s="115">
        <f t="shared" si="410"/>
        <v>1.0068371472522089</v>
      </c>
      <c r="I13173" s="115">
        <f t="shared" si="411"/>
        <v>804.73</v>
      </c>
    </row>
    <row r="13174" spans="1:9" hidden="1">
      <c r="A13174" s="115" t="s">
        <v>34241</v>
      </c>
      <c r="B13174" s="115" t="s">
        <v>34242</v>
      </c>
      <c r="C13174" s="115" t="s">
        <v>34243</v>
      </c>
      <c r="D13174" s="115" t="s">
        <v>1138</v>
      </c>
      <c r="E13174" s="115">
        <v>636.3356</v>
      </c>
      <c r="F13174" s="674">
        <v>293.83600000000001</v>
      </c>
      <c r="G13174" s="674">
        <v>295.84500000000003</v>
      </c>
      <c r="H13174" s="115">
        <f t="shared" si="410"/>
        <v>1.0068371472522089</v>
      </c>
      <c r="I13174" s="115">
        <f t="shared" si="411"/>
        <v>640.68629999999996</v>
      </c>
    </row>
    <row r="13175" spans="1:9" hidden="1">
      <c r="A13175" s="115" t="s">
        <v>34244</v>
      </c>
      <c r="B13175" s="115" t="s">
        <v>34245</v>
      </c>
      <c r="C13175" s="115" t="s">
        <v>34246</v>
      </c>
      <c r="D13175" s="115" t="s">
        <v>1138</v>
      </c>
      <c r="E13175" s="115">
        <v>351.75319999999999</v>
      </c>
      <c r="F13175" s="674">
        <v>293.83600000000001</v>
      </c>
      <c r="G13175" s="674">
        <v>295.84500000000003</v>
      </c>
      <c r="H13175" s="115">
        <f t="shared" si="410"/>
        <v>1.0068371472522089</v>
      </c>
      <c r="I13175" s="115">
        <f t="shared" si="411"/>
        <v>354.15820000000002</v>
      </c>
    </row>
    <row r="13176" spans="1:9" hidden="1">
      <c r="A13176" s="115" t="s">
        <v>34247</v>
      </c>
      <c r="B13176" s="115" t="s">
        <v>34248</v>
      </c>
      <c r="C13176" s="115" t="s">
        <v>34249</v>
      </c>
      <c r="D13176" s="115" t="s">
        <v>1138</v>
      </c>
      <c r="E13176" s="115">
        <v>232.69130000000001</v>
      </c>
      <c r="F13176" s="674">
        <v>293.83600000000001</v>
      </c>
      <c r="G13176" s="674">
        <v>295.84500000000003</v>
      </c>
      <c r="H13176" s="115">
        <f t="shared" si="410"/>
        <v>1.0068371472522089</v>
      </c>
      <c r="I13176" s="115">
        <f t="shared" si="411"/>
        <v>234.28219999999999</v>
      </c>
    </row>
    <row r="13177" spans="1:9" hidden="1">
      <c r="A13177" s="115" t="s">
        <v>34250</v>
      </c>
      <c r="B13177" s="115" t="s">
        <v>34251</v>
      </c>
      <c r="C13177" s="115" t="s">
        <v>34252</v>
      </c>
      <c r="D13177" s="115" t="s">
        <v>1138</v>
      </c>
      <c r="E13177" s="115">
        <v>257.00619999999998</v>
      </c>
      <c r="F13177" s="674">
        <v>293.83600000000001</v>
      </c>
      <c r="G13177" s="674">
        <v>295.84500000000003</v>
      </c>
      <c r="H13177" s="115">
        <f t="shared" si="410"/>
        <v>1.0068371472522089</v>
      </c>
      <c r="I13177" s="115">
        <f t="shared" si="411"/>
        <v>258.76339999999999</v>
      </c>
    </row>
    <row r="13178" spans="1:9" hidden="1">
      <c r="A13178" s="115" t="s">
        <v>34253</v>
      </c>
      <c r="B13178" s="115" t="s">
        <v>34254</v>
      </c>
      <c r="C13178" s="115" t="s">
        <v>34255</v>
      </c>
      <c r="D13178" s="115" t="s">
        <v>1138</v>
      </c>
      <c r="E13178" s="115">
        <v>495.41800000000001</v>
      </c>
      <c r="F13178" s="674">
        <v>293.83600000000001</v>
      </c>
      <c r="G13178" s="674">
        <v>295.84500000000003</v>
      </c>
      <c r="H13178" s="115">
        <f t="shared" si="410"/>
        <v>1.0068371472522089</v>
      </c>
      <c r="I13178" s="115">
        <f t="shared" si="411"/>
        <v>498.80520000000001</v>
      </c>
    </row>
    <row r="13179" spans="1:9" hidden="1">
      <c r="A13179" s="115" t="s">
        <v>34256</v>
      </c>
      <c r="B13179" s="115" t="s">
        <v>34257</v>
      </c>
      <c r="C13179" s="115" t="s">
        <v>34258</v>
      </c>
      <c r="D13179" s="115" t="s">
        <v>1138</v>
      </c>
      <c r="E13179" s="115">
        <v>364.83139999999997</v>
      </c>
      <c r="F13179" s="674">
        <v>293.83600000000001</v>
      </c>
      <c r="G13179" s="674">
        <v>295.84500000000003</v>
      </c>
      <c r="H13179" s="115">
        <f t="shared" si="410"/>
        <v>1.0068371472522089</v>
      </c>
      <c r="I13179" s="115">
        <f t="shared" si="411"/>
        <v>367.32580000000002</v>
      </c>
    </row>
    <row r="13180" spans="1:9" hidden="1">
      <c r="A13180" s="115" t="s">
        <v>34259</v>
      </c>
      <c r="B13180" s="115" t="s">
        <v>34260</v>
      </c>
      <c r="C13180" s="115" t="s">
        <v>34261</v>
      </c>
      <c r="D13180" s="115" t="s">
        <v>1138</v>
      </c>
      <c r="E13180" s="115">
        <v>337.76620000000003</v>
      </c>
      <c r="F13180" s="674">
        <v>293.83600000000001</v>
      </c>
      <c r="G13180" s="674">
        <v>295.84500000000003</v>
      </c>
      <c r="H13180" s="115">
        <f t="shared" si="410"/>
        <v>1.0068371472522089</v>
      </c>
      <c r="I13180" s="115">
        <f t="shared" si="411"/>
        <v>340.07560000000001</v>
      </c>
    </row>
    <row r="13181" spans="1:9" hidden="1">
      <c r="A13181" s="115" t="s">
        <v>34262</v>
      </c>
      <c r="B13181" s="115" t="s">
        <v>34263</v>
      </c>
      <c r="C13181" s="115" t="s">
        <v>34264</v>
      </c>
      <c r="D13181" s="115" t="s">
        <v>1138</v>
      </c>
      <c r="E13181" s="115">
        <v>672.45690000000002</v>
      </c>
      <c r="F13181" s="674">
        <v>293.83600000000001</v>
      </c>
      <c r="G13181" s="674">
        <v>295.84500000000003</v>
      </c>
      <c r="H13181" s="115">
        <f t="shared" si="410"/>
        <v>1.0068371472522089</v>
      </c>
      <c r="I13181" s="115">
        <f t="shared" si="411"/>
        <v>677.05460000000005</v>
      </c>
    </row>
    <row r="13182" spans="1:9" hidden="1">
      <c r="A13182" s="115" t="s">
        <v>34265</v>
      </c>
      <c r="B13182" s="115" t="s">
        <v>34266</v>
      </c>
      <c r="C13182" s="115" t="s">
        <v>34267</v>
      </c>
      <c r="D13182" s="115" t="s">
        <v>1138</v>
      </c>
      <c r="E13182" s="115">
        <v>858.25699999999995</v>
      </c>
      <c r="F13182" s="674">
        <v>293.83600000000001</v>
      </c>
      <c r="G13182" s="674">
        <v>295.84500000000003</v>
      </c>
      <c r="H13182" s="115">
        <f t="shared" si="410"/>
        <v>1.0068371472522089</v>
      </c>
      <c r="I13182" s="115">
        <f t="shared" si="411"/>
        <v>864.125</v>
      </c>
    </row>
    <row r="13183" spans="1:9" hidden="1">
      <c r="A13183" s="115" t="s">
        <v>34268</v>
      </c>
      <c r="B13183" s="115" t="s">
        <v>34269</v>
      </c>
      <c r="C13183" s="115" t="s">
        <v>34270</v>
      </c>
      <c r="D13183" s="115" t="s">
        <v>1138</v>
      </c>
      <c r="E13183" s="115">
        <v>922.27729999999997</v>
      </c>
      <c r="F13183" s="674">
        <v>293.83600000000001</v>
      </c>
      <c r="G13183" s="674">
        <v>295.84500000000003</v>
      </c>
      <c r="H13183" s="115">
        <f t="shared" si="410"/>
        <v>1.0068371472522089</v>
      </c>
      <c r="I13183" s="115">
        <f t="shared" si="411"/>
        <v>928.58299999999997</v>
      </c>
    </row>
    <row r="13184" spans="1:9" hidden="1">
      <c r="A13184" s="115" t="s">
        <v>34271</v>
      </c>
      <c r="B13184" s="115" t="s">
        <v>34272</v>
      </c>
      <c r="C13184" s="115" t="s">
        <v>34273</v>
      </c>
      <c r="D13184" s="115" t="s">
        <v>1138</v>
      </c>
      <c r="E13184" s="115">
        <v>1081.7773999999999</v>
      </c>
      <c r="F13184" s="674">
        <v>293.83600000000001</v>
      </c>
      <c r="G13184" s="674">
        <v>295.84500000000003</v>
      </c>
      <c r="H13184" s="115">
        <f t="shared" si="410"/>
        <v>1.0068371472522089</v>
      </c>
      <c r="I13184" s="115">
        <f t="shared" si="411"/>
        <v>1089.1737000000001</v>
      </c>
    </row>
    <row r="13185" spans="1:9" hidden="1">
      <c r="A13185" s="115" t="s">
        <v>34274</v>
      </c>
      <c r="B13185" s="115" t="s">
        <v>34275</v>
      </c>
      <c r="C13185" s="115" t="s">
        <v>34276</v>
      </c>
      <c r="D13185" s="115" t="s">
        <v>1138</v>
      </c>
      <c r="E13185" s="115">
        <v>1224.6991</v>
      </c>
      <c r="F13185" s="674">
        <v>293.83600000000001</v>
      </c>
      <c r="G13185" s="674">
        <v>295.84500000000003</v>
      </c>
      <c r="H13185" s="115">
        <f t="shared" si="410"/>
        <v>1.0068371472522089</v>
      </c>
      <c r="I13185" s="115">
        <f t="shared" si="411"/>
        <v>1233.0725</v>
      </c>
    </row>
    <row r="13186" spans="1:9" hidden="1">
      <c r="A13186" s="115" t="s">
        <v>34277</v>
      </c>
      <c r="B13186" s="115" t="s">
        <v>34278</v>
      </c>
      <c r="C13186" s="115" t="s">
        <v>34279</v>
      </c>
      <c r="D13186" s="115" t="s">
        <v>1138</v>
      </c>
      <c r="E13186" s="115">
        <v>1413.7688000000001</v>
      </c>
      <c r="F13186" s="674">
        <v>293.83600000000001</v>
      </c>
      <c r="G13186" s="674">
        <v>295.84500000000003</v>
      </c>
      <c r="H13186" s="115">
        <f t="shared" si="410"/>
        <v>1.0068371472522089</v>
      </c>
      <c r="I13186" s="115">
        <f t="shared" si="411"/>
        <v>1423.4349</v>
      </c>
    </row>
    <row r="13187" spans="1:9" hidden="1">
      <c r="A13187" s="115" t="s">
        <v>34280</v>
      </c>
      <c r="B13187" s="115" t="s">
        <v>34281</v>
      </c>
      <c r="C13187" s="115" t="s">
        <v>34282</v>
      </c>
      <c r="D13187" s="115" t="s">
        <v>1138</v>
      </c>
      <c r="E13187" s="115">
        <v>496.51080000000002</v>
      </c>
      <c r="F13187" s="674">
        <v>293.83600000000001</v>
      </c>
      <c r="G13187" s="674">
        <v>295.84500000000003</v>
      </c>
      <c r="H13187" s="115">
        <f t="shared" si="410"/>
        <v>1.0068371472522089</v>
      </c>
      <c r="I13187" s="115">
        <f t="shared" si="411"/>
        <v>499.90550000000002</v>
      </c>
    </row>
    <row r="13188" spans="1:9" hidden="1">
      <c r="A13188" s="115" t="s">
        <v>34283</v>
      </c>
      <c r="B13188" s="115" t="s">
        <v>34284</v>
      </c>
      <c r="C13188" s="115" t="s">
        <v>34285</v>
      </c>
      <c r="D13188" s="115" t="s">
        <v>1138</v>
      </c>
      <c r="E13188" s="115">
        <v>622.85509999999999</v>
      </c>
      <c r="F13188" s="674">
        <v>293.83600000000001</v>
      </c>
      <c r="G13188" s="674">
        <v>295.84500000000003</v>
      </c>
      <c r="H13188" s="115">
        <f t="shared" si="410"/>
        <v>1.0068371472522089</v>
      </c>
      <c r="I13188" s="115">
        <f t="shared" si="411"/>
        <v>627.11369999999999</v>
      </c>
    </row>
    <row r="13189" spans="1:9" hidden="1">
      <c r="A13189" s="115" t="s">
        <v>34286</v>
      </c>
      <c r="B13189" s="115" t="s">
        <v>34287</v>
      </c>
      <c r="C13189" s="115" t="s">
        <v>34288</v>
      </c>
      <c r="D13189" s="115" t="s">
        <v>1138</v>
      </c>
      <c r="E13189" s="115">
        <v>724.26179999999999</v>
      </c>
      <c r="F13189" s="674">
        <v>293.83600000000001</v>
      </c>
      <c r="G13189" s="674">
        <v>295.84500000000003</v>
      </c>
      <c r="H13189" s="115">
        <f t="shared" ref="H13189:H13252" si="412">G13189/F13189</f>
        <v>1.0068371472522089</v>
      </c>
      <c r="I13189" s="115">
        <f t="shared" ref="I13189:I13252" si="413">ROUND(H13189*E13189,4)</f>
        <v>729.21370000000002</v>
      </c>
    </row>
    <row r="13190" spans="1:9" hidden="1">
      <c r="A13190" s="115" t="s">
        <v>34289</v>
      </c>
      <c r="B13190" s="115" t="s">
        <v>34290</v>
      </c>
      <c r="C13190" s="115" t="s">
        <v>34291</v>
      </c>
      <c r="D13190" s="115" t="s">
        <v>1138</v>
      </c>
      <c r="E13190" s="115">
        <v>845.74220000000003</v>
      </c>
      <c r="F13190" s="674">
        <v>293.83600000000001</v>
      </c>
      <c r="G13190" s="674">
        <v>295.84500000000003</v>
      </c>
      <c r="H13190" s="115">
        <f t="shared" si="412"/>
        <v>1.0068371472522089</v>
      </c>
      <c r="I13190" s="115">
        <f t="shared" si="413"/>
        <v>851.52470000000005</v>
      </c>
    </row>
    <row r="13191" spans="1:9" hidden="1">
      <c r="A13191" s="115" t="s">
        <v>34292</v>
      </c>
      <c r="B13191" s="115" t="s">
        <v>34293</v>
      </c>
      <c r="C13191" s="115" t="s">
        <v>34294</v>
      </c>
      <c r="D13191" s="115" t="s">
        <v>1138</v>
      </c>
      <c r="E13191" s="115">
        <v>1478.0951</v>
      </c>
      <c r="F13191" s="674">
        <v>293.83600000000001</v>
      </c>
      <c r="G13191" s="674">
        <v>295.84500000000003</v>
      </c>
      <c r="H13191" s="115">
        <f t="shared" si="412"/>
        <v>1.0068371472522089</v>
      </c>
      <c r="I13191" s="115">
        <f t="shared" si="413"/>
        <v>1488.2011</v>
      </c>
    </row>
    <row r="13192" spans="1:9" hidden="1">
      <c r="A13192" s="115" t="s">
        <v>34295</v>
      </c>
      <c r="B13192" s="115" t="s">
        <v>34296</v>
      </c>
      <c r="C13192" s="115" t="s">
        <v>34297</v>
      </c>
      <c r="D13192" s="115" t="s">
        <v>1138</v>
      </c>
      <c r="E13192" s="115">
        <v>1680.145</v>
      </c>
      <c r="F13192" s="674">
        <v>293.83600000000001</v>
      </c>
      <c r="G13192" s="674">
        <v>295.84500000000003</v>
      </c>
      <c r="H13192" s="115">
        <f t="shared" si="412"/>
        <v>1.0068371472522089</v>
      </c>
      <c r="I13192" s="115">
        <f t="shared" si="413"/>
        <v>1691.6324</v>
      </c>
    </row>
    <row r="13193" spans="1:9" hidden="1">
      <c r="A13193" s="115" t="s">
        <v>34298</v>
      </c>
      <c r="B13193" s="115" t="s">
        <v>34299</v>
      </c>
      <c r="C13193" s="115" t="s">
        <v>34300</v>
      </c>
      <c r="D13193" s="115" t="s">
        <v>1138</v>
      </c>
      <c r="E13193" s="115">
        <v>605.745</v>
      </c>
      <c r="F13193" s="674">
        <v>293.83600000000001</v>
      </c>
      <c r="G13193" s="674">
        <v>295.84500000000003</v>
      </c>
      <c r="H13193" s="115">
        <f t="shared" si="412"/>
        <v>1.0068371472522089</v>
      </c>
      <c r="I13193" s="115">
        <f t="shared" si="413"/>
        <v>609.88660000000004</v>
      </c>
    </row>
    <row r="13194" spans="1:9" hidden="1">
      <c r="A13194" s="115" t="s">
        <v>34301</v>
      </c>
      <c r="B13194" s="115" t="s">
        <v>34302</v>
      </c>
      <c r="C13194" s="115" t="s">
        <v>34303</v>
      </c>
      <c r="D13194" s="115" t="s">
        <v>1138</v>
      </c>
      <c r="E13194" s="115">
        <v>687.0403</v>
      </c>
      <c r="F13194" s="674">
        <v>293.83600000000001</v>
      </c>
      <c r="G13194" s="674">
        <v>295.84500000000003</v>
      </c>
      <c r="H13194" s="115">
        <f t="shared" si="412"/>
        <v>1.0068371472522089</v>
      </c>
      <c r="I13194" s="115">
        <f t="shared" si="413"/>
        <v>691.73770000000002</v>
      </c>
    </row>
    <row r="13195" spans="1:9" hidden="1">
      <c r="A13195" s="115" t="s">
        <v>34304</v>
      </c>
      <c r="B13195" s="115" t="s">
        <v>34305</v>
      </c>
      <c r="C13195" s="115" t="s">
        <v>34306</v>
      </c>
      <c r="D13195" s="115" t="s">
        <v>1138</v>
      </c>
      <c r="E13195" s="115">
        <v>786.14689999999996</v>
      </c>
      <c r="F13195" s="674">
        <v>293.83600000000001</v>
      </c>
      <c r="G13195" s="674">
        <v>295.84500000000003</v>
      </c>
      <c r="H13195" s="115">
        <f t="shared" si="412"/>
        <v>1.0068371472522089</v>
      </c>
      <c r="I13195" s="115">
        <f t="shared" si="413"/>
        <v>791.52189999999996</v>
      </c>
    </row>
    <row r="13196" spans="1:9" hidden="1">
      <c r="A13196" s="115" t="s">
        <v>34307</v>
      </c>
      <c r="B13196" s="115" t="s">
        <v>34308</v>
      </c>
      <c r="C13196" s="115" t="s">
        <v>34309</v>
      </c>
      <c r="D13196" s="115" t="s">
        <v>1138</v>
      </c>
      <c r="E13196" s="115">
        <v>985.04280000000006</v>
      </c>
      <c r="F13196" s="674">
        <v>293.83600000000001</v>
      </c>
      <c r="G13196" s="674">
        <v>295.84500000000003</v>
      </c>
      <c r="H13196" s="115">
        <f t="shared" si="412"/>
        <v>1.0068371472522089</v>
      </c>
      <c r="I13196" s="115">
        <f t="shared" si="413"/>
        <v>991.77769999999998</v>
      </c>
    </row>
    <row r="13197" spans="1:9" hidden="1">
      <c r="A13197" s="115" t="s">
        <v>34310</v>
      </c>
      <c r="B13197" s="115" t="s">
        <v>34311</v>
      </c>
      <c r="C13197" s="115" t="s">
        <v>34312</v>
      </c>
      <c r="D13197" s="115" t="s">
        <v>1138</v>
      </c>
      <c r="E13197" s="115">
        <v>1188.1134</v>
      </c>
      <c r="F13197" s="674">
        <v>293.83600000000001</v>
      </c>
      <c r="G13197" s="674">
        <v>295.84500000000003</v>
      </c>
      <c r="H13197" s="115">
        <f t="shared" si="412"/>
        <v>1.0068371472522089</v>
      </c>
      <c r="I13197" s="115">
        <f t="shared" si="413"/>
        <v>1196.2366999999999</v>
      </c>
    </row>
    <row r="13198" spans="1:9" hidden="1">
      <c r="A13198" s="115" t="s">
        <v>34313</v>
      </c>
      <c r="B13198" s="115" t="s">
        <v>34314</v>
      </c>
      <c r="C13198" s="115" t="s">
        <v>34315</v>
      </c>
      <c r="D13198" s="115" t="s">
        <v>1138</v>
      </c>
      <c r="E13198" s="115">
        <v>355.80529999999999</v>
      </c>
      <c r="F13198" s="674">
        <v>293.83600000000001</v>
      </c>
      <c r="G13198" s="674">
        <v>295.84500000000003</v>
      </c>
      <c r="H13198" s="115">
        <f t="shared" si="412"/>
        <v>1.0068371472522089</v>
      </c>
      <c r="I13198" s="115">
        <f t="shared" si="413"/>
        <v>358.238</v>
      </c>
    </row>
    <row r="13199" spans="1:9" hidden="1">
      <c r="A13199" s="115" t="s">
        <v>34316</v>
      </c>
      <c r="B13199" s="115" t="s">
        <v>34317</v>
      </c>
      <c r="C13199" s="115" t="s">
        <v>34318</v>
      </c>
      <c r="D13199" s="115" t="s">
        <v>1138</v>
      </c>
      <c r="E13199" s="115">
        <v>463.78370000000001</v>
      </c>
      <c r="F13199" s="674">
        <v>293.83600000000001</v>
      </c>
      <c r="G13199" s="674">
        <v>295.84500000000003</v>
      </c>
      <c r="H13199" s="115">
        <f t="shared" si="412"/>
        <v>1.0068371472522089</v>
      </c>
      <c r="I13199" s="115">
        <f t="shared" si="413"/>
        <v>466.9547</v>
      </c>
    </row>
    <row r="13200" spans="1:9" hidden="1">
      <c r="A13200" s="115" t="s">
        <v>34319</v>
      </c>
      <c r="B13200" s="115" t="s">
        <v>34320</v>
      </c>
      <c r="C13200" s="115" t="s">
        <v>34321</v>
      </c>
      <c r="D13200" s="115" t="s">
        <v>1138</v>
      </c>
      <c r="E13200" s="115">
        <v>573.7912</v>
      </c>
      <c r="F13200" s="674">
        <v>293.83600000000001</v>
      </c>
      <c r="G13200" s="674">
        <v>295.84500000000003</v>
      </c>
      <c r="H13200" s="115">
        <f t="shared" si="412"/>
        <v>1.0068371472522089</v>
      </c>
      <c r="I13200" s="115">
        <f t="shared" si="413"/>
        <v>577.71429999999998</v>
      </c>
    </row>
    <row r="13201" spans="1:9" hidden="1">
      <c r="A13201" s="115" t="s">
        <v>34322</v>
      </c>
      <c r="B13201" s="115" t="s">
        <v>34323</v>
      </c>
      <c r="C13201" s="115" t="s">
        <v>34324</v>
      </c>
      <c r="D13201" s="115" t="s">
        <v>1138</v>
      </c>
      <c r="E13201" s="115">
        <v>679.7405</v>
      </c>
      <c r="F13201" s="674">
        <v>293.83600000000001</v>
      </c>
      <c r="G13201" s="674">
        <v>295.84500000000003</v>
      </c>
      <c r="H13201" s="115">
        <f t="shared" si="412"/>
        <v>1.0068371472522089</v>
      </c>
      <c r="I13201" s="115">
        <f t="shared" si="413"/>
        <v>684.38800000000003</v>
      </c>
    </row>
    <row r="13202" spans="1:9" hidden="1">
      <c r="A13202" s="115" t="s">
        <v>34325</v>
      </c>
      <c r="B13202" s="115" t="s">
        <v>34326</v>
      </c>
      <c r="C13202" s="115" t="s">
        <v>34327</v>
      </c>
      <c r="D13202" s="115" t="s">
        <v>1138</v>
      </c>
      <c r="E13202" s="115">
        <v>16.568300000000001</v>
      </c>
      <c r="F13202" s="674">
        <v>293.83600000000001</v>
      </c>
      <c r="G13202" s="674">
        <v>295.84500000000003</v>
      </c>
      <c r="H13202" s="115">
        <f t="shared" si="412"/>
        <v>1.0068371472522089</v>
      </c>
      <c r="I13202" s="115">
        <f t="shared" si="413"/>
        <v>16.6816</v>
      </c>
    </row>
    <row r="13203" spans="1:9" hidden="1">
      <c r="A13203" s="115" t="s">
        <v>34328</v>
      </c>
      <c r="B13203" s="115" t="s">
        <v>34329</v>
      </c>
      <c r="C13203" s="115" t="s">
        <v>34330</v>
      </c>
      <c r="D13203" s="115" t="s">
        <v>1138</v>
      </c>
      <c r="E13203" s="115">
        <v>17.724900000000002</v>
      </c>
      <c r="F13203" s="674">
        <v>293.83600000000001</v>
      </c>
      <c r="G13203" s="674">
        <v>295.84500000000003</v>
      </c>
      <c r="H13203" s="115">
        <f t="shared" si="412"/>
        <v>1.0068371472522089</v>
      </c>
      <c r="I13203" s="115">
        <f t="shared" si="413"/>
        <v>17.8461</v>
      </c>
    </row>
    <row r="13204" spans="1:9" hidden="1">
      <c r="A13204" s="115" t="s">
        <v>34331</v>
      </c>
      <c r="B13204" s="115" t="s">
        <v>34332</v>
      </c>
      <c r="C13204" s="115" t="s">
        <v>34333</v>
      </c>
      <c r="D13204" s="115" t="s">
        <v>1138</v>
      </c>
      <c r="E13204" s="115">
        <v>20.941600000000001</v>
      </c>
      <c r="F13204" s="674">
        <v>293.83600000000001</v>
      </c>
      <c r="G13204" s="674">
        <v>295.84500000000003</v>
      </c>
      <c r="H13204" s="115">
        <f t="shared" si="412"/>
        <v>1.0068371472522089</v>
      </c>
      <c r="I13204" s="115">
        <f t="shared" si="413"/>
        <v>21.084800000000001</v>
      </c>
    </row>
    <row r="13205" spans="1:9" hidden="1">
      <c r="A13205" s="115" t="s">
        <v>34334</v>
      </c>
      <c r="B13205" s="115" t="s">
        <v>34335</v>
      </c>
      <c r="C13205" s="115" t="s">
        <v>34336</v>
      </c>
      <c r="D13205" s="115" t="s">
        <v>1138</v>
      </c>
      <c r="E13205" s="115">
        <v>25.318100000000001</v>
      </c>
      <c r="F13205" s="674">
        <v>293.83600000000001</v>
      </c>
      <c r="G13205" s="674">
        <v>295.84500000000003</v>
      </c>
      <c r="H13205" s="115">
        <f t="shared" si="412"/>
        <v>1.0068371472522089</v>
      </c>
      <c r="I13205" s="115">
        <f t="shared" si="413"/>
        <v>25.491199999999999</v>
      </c>
    </row>
    <row r="13206" spans="1:9" hidden="1">
      <c r="A13206" s="115" t="s">
        <v>34337</v>
      </c>
      <c r="B13206" s="115" t="s">
        <v>34338</v>
      </c>
      <c r="C13206" s="115" t="s">
        <v>34339</v>
      </c>
      <c r="D13206" s="115" t="s">
        <v>1138</v>
      </c>
      <c r="E13206" s="115">
        <v>33.613999999999997</v>
      </c>
      <c r="F13206" s="674">
        <v>293.83600000000001</v>
      </c>
      <c r="G13206" s="674">
        <v>295.84500000000003</v>
      </c>
      <c r="H13206" s="115">
        <f t="shared" si="412"/>
        <v>1.0068371472522089</v>
      </c>
      <c r="I13206" s="115">
        <f t="shared" si="413"/>
        <v>33.843800000000002</v>
      </c>
    </row>
    <row r="13207" spans="1:9" hidden="1">
      <c r="A13207" s="115" t="s">
        <v>34340</v>
      </c>
      <c r="B13207" s="115" t="s">
        <v>34341</v>
      </c>
      <c r="C13207" s="115" t="s">
        <v>34342</v>
      </c>
      <c r="D13207" s="115" t="s">
        <v>1138</v>
      </c>
      <c r="E13207" s="115">
        <v>39.221299999999999</v>
      </c>
      <c r="F13207" s="674">
        <v>293.83600000000001</v>
      </c>
      <c r="G13207" s="674">
        <v>295.84500000000003</v>
      </c>
      <c r="H13207" s="115">
        <f t="shared" si="412"/>
        <v>1.0068371472522089</v>
      </c>
      <c r="I13207" s="115">
        <f t="shared" si="413"/>
        <v>39.4895</v>
      </c>
    </row>
    <row r="13208" spans="1:9" hidden="1">
      <c r="A13208" s="115" t="s">
        <v>34343</v>
      </c>
      <c r="B13208" s="115" t="s">
        <v>34344</v>
      </c>
      <c r="C13208" s="115" t="s">
        <v>34345</v>
      </c>
      <c r="D13208" s="115" t="s">
        <v>1138</v>
      </c>
      <c r="E13208" s="115">
        <v>51.067999999999998</v>
      </c>
      <c r="F13208" s="674">
        <v>293.83600000000001</v>
      </c>
      <c r="G13208" s="674">
        <v>295.84500000000003</v>
      </c>
      <c r="H13208" s="115">
        <f t="shared" si="412"/>
        <v>1.0068371472522089</v>
      </c>
      <c r="I13208" s="115">
        <f t="shared" si="413"/>
        <v>51.417200000000001</v>
      </c>
    </row>
    <row r="13209" spans="1:9" hidden="1">
      <c r="A13209" s="115" t="s">
        <v>34346</v>
      </c>
      <c r="B13209" s="115" t="s">
        <v>34347</v>
      </c>
      <c r="C13209" s="115" t="s">
        <v>34348</v>
      </c>
      <c r="D13209" s="115" t="s">
        <v>1138</v>
      </c>
      <c r="E13209" s="115">
        <v>59.1601</v>
      </c>
      <c r="F13209" s="674">
        <v>293.83600000000001</v>
      </c>
      <c r="G13209" s="674">
        <v>295.84500000000003</v>
      </c>
      <c r="H13209" s="115">
        <f t="shared" si="412"/>
        <v>1.0068371472522089</v>
      </c>
      <c r="I13209" s="115">
        <f t="shared" si="413"/>
        <v>59.564599999999999</v>
      </c>
    </row>
    <row r="13210" spans="1:9" hidden="1">
      <c r="A13210" s="115" t="s">
        <v>34349</v>
      </c>
      <c r="B13210" s="115" t="s">
        <v>34350</v>
      </c>
      <c r="C13210" s="115" t="s">
        <v>34351</v>
      </c>
      <c r="D13210" s="115" t="s">
        <v>1138</v>
      </c>
      <c r="E13210" s="115">
        <v>103.563</v>
      </c>
      <c r="F13210" s="674">
        <v>293.83600000000001</v>
      </c>
      <c r="G13210" s="674">
        <v>295.84500000000003</v>
      </c>
      <c r="H13210" s="115">
        <f t="shared" si="412"/>
        <v>1.0068371472522089</v>
      </c>
      <c r="I13210" s="115">
        <f t="shared" si="413"/>
        <v>104.2711</v>
      </c>
    </row>
    <row r="13211" spans="1:9" hidden="1">
      <c r="A13211" s="115" t="s">
        <v>34352</v>
      </c>
      <c r="B13211" s="115" t="s">
        <v>34353</v>
      </c>
      <c r="C13211" s="115" t="s">
        <v>34354</v>
      </c>
      <c r="D13211" s="115" t="s">
        <v>1138</v>
      </c>
      <c r="E13211" s="115">
        <v>152.6463</v>
      </c>
      <c r="F13211" s="674">
        <v>293.83600000000001</v>
      </c>
      <c r="G13211" s="674">
        <v>295.84500000000003</v>
      </c>
      <c r="H13211" s="115">
        <f t="shared" si="412"/>
        <v>1.0068371472522089</v>
      </c>
      <c r="I13211" s="115">
        <f t="shared" si="413"/>
        <v>153.69</v>
      </c>
    </row>
    <row r="13212" spans="1:9" hidden="1">
      <c r="A13212" s="115" t="s">
        <v>34355</v>
      </c>
      <c r="B13212" s="115" t="s">
        <v>34356</v>
      </c>
      <c r="C13212" s="115" t="s">
        <v>34357</v>
      </c>
      <c r="D13212" s="115" t="s">
        <v>1138</v>
      </c>
      <c r="E13212" s="115">
        <v>168.42939999999999</v>
      </c>
      <c r="F13212" s="674">
        <v>293.83600000000001</v>
      </c>
      <c r="G13212" s="674">
        <v>295.84500000000003</v>
      </c>
      <c r="H13212" s="115">
        <f t="shared" si="412"/>
        <v>1.0068371472522089</v>
      </c>
      <c r="I13212" s="115">
        <f t="shared" si="413"/>
        <v>169.58099999999999</v>
      </c>
    </row>
    <row r="13213" spans="1:9" hidden="1">
      <c r="A13213" s="115" t="s">
        <v>34358</v>
      </c>
      <c r="B13213" s="115" t="s">
        <v>34359</v>
      </c>
      <c r="C13213" s="115" t="s">
        <v>34360</v>
      </c>
      <c r="D13213" s="115" t="s">
        <v>1138</v>
      </c>
      <c r="E13213" s="115">
        <v>238.0127</v>
      </c>
      <c r="F13213" s="674">
        <v>293.83600000000001</v>
      </c>
      <c r="G13213" s="674">
        <v>295.84500000000003</v>
      </c>
      <c r="H13213" s="115">
        <f t="shared" si="412"/>
        <v>1.0068371472522089</v>
      </c>
      <c r="I13213" s="115">
        <f t="shared" si="413"/>
        <v>239.64</v>
      </c>
    </row>
    <row r="13214" spans="1:9" hidden="1">
      <c r="A13214" s="115" t="s">
        <v>34361</v>
      </c>
      <c r="B13214" s="115" t="s">
        <v>34362</v>
      </c>
      <c r="C13214" s="115" t="s">
        <v>34363</v>
      </c>
      <c r="D13214" s="115" t="s">
        <v>1138</v>
      </c>
      <c r="E13214" s="115">
        <v>258.04579999999999</v>
      </c>
      <c r="F13214" s="674">
        <v>293.83600000000001</v>
      </c>
      <c r="G13214" s="674">
        <v>295.84500000000003</v>
      </c>
      <c r="H13214" s="115">
        <f t="shared" si="412"/>
        <v>1.0068371472522089</v>
      </c>
      <c r="I13214" s="115">
        <f t="shared" si="413"/>
        <v>259.81009999999998</v>
      </c>
    </row>
    <row r="13215" spans="1:9" hidden="1">
      <c r="A13215" s="115" t="s">
        <v>34364</v>
      </c>
      <c r="B13215" s="115" t="s">
        <v>34365</v>
      </c>
      <c r="C13215" s="115" t="s">
        <v>34366</v>
      </c>
      <c r="D13215" s="115" t="s">
        <v>1138</v>
      </c>
      <c r="E13215" s="115">
        <v>319.1601</v>
      </c>
      <c r="F13215" s="674">
        <v>293.83600000000001</v>
      </c>
      <c r="G13215" s="674">
        <v>295.84500000000003</v>
      </c>
      <c r="H13215" s="115">
        <f t="shared" si="412"/>
        <v>1.0068371472522089</v>
      </c>
      <c r="I13215" s="115">
        <f t="shared" si="413"/>
        <v>321.34219999999999</v>
      </c>
    </row>
    <row r="13216" spans="1:9" hidden="1">
      <c r="A13216" s="115" t="s">
        <v>34367</v>
      </c>
      <c r="B13216" s="115" t="s">
        <v>34368</v>
      </c>
      <c r="C13216" s="115" t="s">
        <v>34369</v>
      </c>
      <c r="D13216" s="115" t="s">
        <v>1138</v>
      </c>
      <c r="E13216" s="115">
        <v>62.8583</v>
      </c>
      <c r="F13216" s="674">
        <v>293.83600000000001</v>
      </c>
      <c r="G13216" s="674">
        <v>295.84500000000003</v>
      </c>
      <c r="H13216" s="115">
        <f t="shared" si="412"/>
        <v>1.0068371472522089</v>
      </c>
      <c r="I13216" s="115">
        <f t="shared" si="413"/>
        <v>63.2881</v>
      </c>
    </row>
    <row r="13217" spans="1:9" hidden="1">
      <c r="A13217" s="115" t="s">
        <v>34370</v>
      </c>
      <c r="B13217" s="115" t="s">
        <v>34371</v>
      </c>
      <c r="C13217" s="115" t="s">
        <v>34372</v>
      </c>
      <c r="D13217" s="115" t="s">
        <v>1138</v>
      </c>
      <c r="E13217" s="115">
        <v>85.664900000000003</v>
      </c>
      <c r="F13217" s="674">
        <v>293.83600000000001</v>
      </c>
      <c r="G13217" s="674">
        <v>295.84500000000003</v>
      </c>
      <c r="H13217" s="115">
        <f t="shared" si="412"/>
        <v>1.0068371472522089</v>
      </c>
      <c r="I13217" s="115">
        <f t="shared" si="413"/>
        <v>86.250600000000006</v>
      </c>
    </row>
    <row r="13218" spans="1:9" hidden="1">
      <c r="A13218" s="115" t="s">
        <v>34373</v>
      </c>
      <c r="B13218" s="115" t="s">
        <v>34374</v>
      </c>
      <c r="C13218" s="115" t="s">
        <v>34375</v>
      </c>
      <c r="D13218" s="115" t="s">
        <v>1138</v>
      </c>
      <c r="E13218" s="115">
        <v>13.1883</v>
      </c>
      <c r="F13218" s="674">
        <v>293.83600000000001</v>
      </c>
      <c r="G13218" s="674">
        <v>295.84500000000003</v>
      </c>
      <c r="H13218" s="115">
        <f t="shared" si="412"/>
        <v>1.0068371472522089</v>
      </c>
      <c r="I13218" s="115">
        <f t="shared" si="413"/>
        <v>13.278499999999999</v>
      </c>
    </row>
    <row r="13219" spans="1:9" hidden="1">
      <c r="A13219" s="115" t="s">
        <v>34376</v>
      </c>
      <c r="B13219" s="115" t="s">
        <v>34377</v>
      </c>
      <c r="C13219" s="115" t="s">
        <v>34378</v>
      </c>
      <c r="D13219" s="115" t="s">
        <v>1138</v>
      </c>
      <c r="E13219" s="115">
        <v>13.128299999999999</v>
      </c>
      <c r="F13219" s="674">
        <v>293.83600000000001</v>
      </c>
      <c r="G13219" s="674">
        <v>295.84500000000003</v>
      </c>
      <c r="H13219" s="115">
        <f t="shared" si="412"/>
        <v>1.0068371472522089</v>
      </c>
      <c r="I13219" s="115">
        <f t="shared" si="413"/>
        <v>13.2181</v>
      </c>
    </row>
    <row r="13220" spans="1:9" hidden="1">
      <c r="A13220" s="115" t="s">
        <v>34379</v>
      </c>
      <c r="B13220" s="115" t="s">
        <v>34380</v>
      </c>
      <c r="C13220" s="115" t="s">
        <v>34381</v>
      </c>
      <c r="D13220" s="115" t="s">
        <v>1138</v>
      </c>
      <c r="E13220" s="115">
        <v>13.5383</v>
      </c>
      <c r="F13220" s="674">
        <v>293.83600000000001</v>
      </c>
      <c r="G13220" s="674">
        <v>295.84500000000003</v>
      </c>
      <c r="H13220" s="115">
        <f t="shared" si="412"/>
        <v>1.0068371472522089</v>
      </c>
      <c r="I13220" s="115">
        <f t="shared" si="413"/>
        <v>13.6309</v>
      </c>
    </row>
    <row r="13221" spans="1:9" hidden="1">
      <c r="A13221" s="115" t="s">
        <v>34382</v>
      </c>
      <c r="B13221" s="115" t="s">
        <v>34383</v>
      </c>
      <c r="C13221" s="115" t="s">
        <v>34384</v>
      </c>
      <c r="D13221" s="115" t="s">
        <v>1138</v>
      </c>
      <c r="E13221" s="115">
        <v>13.3283</v>
      </c>
      <c r="F13221" s="674">
        <v>293.83600000000001</v>
      </c>
      <c r="G13221" s="674">
        <v>295.84500000000003</v>
      </c>
      <c r="H13221" s="115">
        <f t="shared" si="412"/>
        <v>1.0068371472522089</v>
      </c>
      <c r="I13221" s="115">
        <f t="shared" si="413"/>
        <v>13.4194</v>
      </c>
    </row>
    <row r="13222" spans="1:9" hidden="1">
      <c r="A13222" s="115" t="s">
        <v>34385</v>
      </c>
      <c r="B13222" s="115" t="s">
        <v>34386</v>
      </c>
      <c r="C13222" s="115" t="s">
        <v>34387</v>
      </c>
      <c r="D13222" s="115" t="s">
        <v>1138</v>
      </c>
      <c r="E13222" s="115">
        <v>13.458299999999999</v>
      </c>
      <c r="F13222" s="674">
        <v>293.83600000000001</v>
      </c>
      <c r="G13222" s="674">
        <v>295.84500000000003</v>
      </c>
      <c r="H13222" s="115">
        <f t="shared" si="412"/>
        <v>1.0068371472522089</v>
      </c>
      <c r="I13222" s="115">
        <f t="shared" si="413"/>
        <v>13.5503</v>
      </c>
    </row>
    <row r="13223" spans="1:9" hidden="1">
      <c r="A13223" s="115" t="s">
        <v>34388</v>
      </c>
      <c r="B13223" s="115" t="s">
        <v>34389</v>
      </c>
      <c r="C13223" s="115" t="s">
        <v>34390</v>
      </c>
      <c r="D13223" s="115" t="s">
        <v>1138</v>
      </c>
      <c r="E13223" s="115">
        <v>15.3649</v>
      </c>
      <c r="F13223" s="674">
        <v>293.83600000000001</v>
      </c>
      <c r="G13223" s="674">
        <v>295.84500000000003</v>
      </c>
      <c r="H13223" s="115">
        <f t="shared" si="412"/>
        <v>1.0068371472522089</v>
      </c>
      <c r="I13223" s="115">
        <f t="shared" si="413"/>
        <v>15.47</v>
      </c>
    </row>
    <row r="13224" spans="1:9" hidden="1">
      <c r="A13224" s="115" t="s">
        <v>34391</v>
      </c>
      <c r="B13224" s="115" t="s">
        <v>34392</v>
      </c>
      <c r="C13224" s="115" t="s">
        <v>34393</v>
      </c>
      <c r="D13224" s="115" t="s">
        <v>1138</v>
      </c>
      <c r="E13224" s="115">
        <v>15.7349</v>
      </c>
      <c r="F13224" s="674">
        <v>293.83600000000001</v>
      </c>
      <c r="G13224" s="674">
        <v>295.84500000000003</v>
      </c>
      <c r="H13224" s="115">
        <f t="shared" si="412"/>
        <v>1.0068371472522089</v>
      </c>
      <c r="I13224" s="115">
        <f t="shared" si="413"/>
        <v>15.842499999999999</v>
      </c>
    </row>
    <row r="13225" spans="1:9" hidden="1">
      <c r="A13225" s="115" t="s">
        <v>34394</v>
      </c>
      <c r="B13225" s="115" t="s">
        <v>34395</v>
      </c>
      <c r="C13225" s="115" t="s">
        <v>34396</v>
      </c>
      <c r="D13225" s="115" t="s">
        <v>1138</v>
      </c>
      <c r="E13225" s="115">
        <v>17.511600000000001</v>
      </c>
      <c r="F13225" s="674">
        <v>293.83600000000001</v>
      </c>
      <c r="G13225" s="674">
        <v>295.84500000000003</v>
      </c>
      <c r="H13225" s="115">
        <f t="shared" si="412"/>
        <v>1.0068371472522089</v>
      </c>
      <c r="I13225" s="115">
        <f t="shared" si="413"/>
        <v>17.6313</v>
      </c>
    </row>
    <row r="13226" spans="1:9" hidden="1">
      <c r="A13226" s="115" t="s">
        <v>34397</v>
      </c>
      <c r="B13226" s="115" t="s">
        <v>34398</v>
      </c>
      <c r="C13226" s="115" t="s">
        <v>34399</v>
      </c>
      <c r="D13226" s="115" t="s">
        <v>1138</v>
      </c>
      <c r="E13226" s="115">
        <v>21.6081</v>
      </c>
      <c r="F13226" s="674">
        <v>293.83600000000001</v>
      </c>
      <c r="G13226" s="674">
        <v>295.84500000000003</v>
      </c>
      <c r="H13226" s="115">
        <f t="shared" si="412"/>
        <v>1.0068371472522089</v>
      </c>
      <c r="I13226" s="115">
        <f t="shared" si="413"/>
        <v>21.755800000000001</v>
      </c>
    </row>
    <row r="13227" spans="1:9" hidden="1">
      <c r="A13227" s="115" t="s">
        <v>34400</v>
      </c>
      <c r="B13227" s="115" t="s">
        <v>34401</v>
      </c>
      <c r="C13227" s="115" t="s">
        <v>34402</v>
      </c>
      <c r="D13227" s="115" t="s">
        <v>1138</v>
      </c>
      <c r="E13227" s="115">
        <v>22.4481</v>
      </c>
      <c r="F13227" s="674">
        <v>293.83600000000001</v>
      </c>
      <c r="G13227" s="674">
        <v>295.84500000000003</v>
      </c>
      <c r="H13227" s="115">
        <f t="shared" si="412"/>
        <v>1.0068371472522089</v>
      </c>
      <c r="I13227" s="115">
        <f t="shared" si="413"/>
        <v>22.601600000000001</v>
      </c>
    </row>
    <row r="13228" spans="1:9" hidden="1">
      <c r="A13228" s="115" t="s">
        <v>34403</v>
      </c>
      <c r="B13228" s="115" t="s">
        <v>34404</v>
      </c>
      <c r="C13228" s="115" t="s">
        <v>34405</v>
      </c>
      <c r="D13228" s="115" t="s">
        <v>1138</v>
      </c>
      <c r="E13228" s="115">
        <v>25.544699999999999</v>
      </c>
      <c r="F13228" s="674">
        <v>293.83600000000001</v>
      </c>
      <c r="G13228" s="674">
        <v>295.84500000000003</v>
      </c>
      <c r="H13228" s="115">
        <f t="shared" si="412"/>
        <v>1.0068371472522089</v>
      </c>
      <c r="I13228" s="115">
        <f t="shared" si="413"/>
        <v>25.7194</v>
      </c>
    </row>
    <row r="13229" spans="1:9" hidden="1">
      <c r="A13229" s="115" t="s">
        <v>34406</v>
      </c>
      <c r="B13229" s="115" t="s">
        <v>34407</v>
      </c>
      <c r="C13229" s="115" t="s">
        <v>34408</v>
      </c>
      <c r="D13229" s="115" t="s">
        <v>1138</v>
      </c>
      <c r="E13229" s="115">
        <v>30.531300000000002</v>
      </c>
      <c r="F13229" s="674">
        <v>293.83600000000001</v>
      </c>
      <c r="G13229" s="674">
        <v>295.84500000000003</v>
      </c>
      <c r="H13229" s="115">
        <f t="shared" si="412"/>
        <v>1.0068371472522089</v>
      </c>
      <c r="I13229" s="115">
        <f t="shared" si="413"/>
        <v>30.74</v>
      </c>
    </row>
    <row r="13230" spans="1:9" hidden="1">
      <c r="A13230" s="115" t="s">
        <v>34409</v>
      </c>
      <c r="B13230" s="115" t="s">
        <v>34410</v>
      </c>
      <c r="C13230" s="115" t="s">
        <v>34411</v>
      </c>
      <c r="D13230" s="115" t="s">
        <v>1138</v>
      </c>
      <c r="E13230" s="115">
        <v>34.641300000000001</v>
      </c>
      <c r="F13230" s="674">
        <v>293.83600000000001</v>
      </c>
      <c r="G13230" s="674">
        <v>295.84500000000003</v>
      </c>
      <c r="H13230" s="115">
        <f t="shared" si="412"/>
        <v>1.0068371472522089</v>
      </c>
      <c r="I13230" s="115">
        <f t="shared" si="413"/>
        <v>34.878100000000003</v>
      </c>
    </row>
    <row r="13231" spans="1:9" hidden="1">
      <c r="A13231" s="115" t="s">
        <v>34412</v>
      </c>
      <c r="B13231" s="115" t="s">
        <v>34413</v>
      </c>
      <c r="C13231" s="115" t="s">
        <v>34414</v>
      </c>
      <c r="D13231" s="115" t="s">
        <v>1138</v>
      </c>
      <c r="E13231" s="115">
        <v>37.051299999999998</v>
      </c>
      <c r="F13231" s="674">
        <v>293.83600000000001</v>
      </c>
      <c r="G13231" s="674">
        <v>295.84500000000003</v>
      </c>
      <c r="H13231" s="115">
        <f t="shared" si="412"/>
        <v>1.0068371472522089</v>
      </c>
      <c r="I13231" s="115">
        <f t="shared" si="413"/>
        <v>37.304600000000001</v>
      </c>
    </row>
    <row r="13232" spans="1:9" hidden="1">
      <c r="A13232" s="115" t="s">
        <v>34415</v>
      </c>
      <c r="B13232" s="115" t="s">
        <v>34416</v>
      </c>
      <c r="C13232" s="115" t="s">
        <v>34417</v>
      </c>
      <c r="D13232" s="115" t="s">
        <v>1138</v>
      </c>
      <c r="E13232" s="115">
        <v>50.968000000000004</v>
      </c>
      <c r="F13232" s="674">
        <v>293.83600000000001</v>
      </c>
      <c r="G13232" s="674">
        <v>295.84500000000003</v>
      </c>
      <c r="H13232" s="115">
        <f t="shared" si="412"/>
        <v>1.0068371472522089</v>
      </c>
      <c r="I13232" s="115">
        <f t="shared" si="413"/>
        <v>51.316499999999998</v>
      </c>
    </row>
    <row r="13233" spans="1:9" hidden="1">
      <c r="A13233" s="115" t="s">
        <v>34418</v>
      </c>
      <c r="B13233" s="115" t="s">
        <v>34419</v>
      </c>
      <c r="C13233" s="115" t="s">
        <v>34420</v>
      </c>
      <c r="D13233" s="115" t="s">
        <v>1138</v>
      </c>
      <c r="E13233" s="115">
        <v>69.970100000000002</v>
      </c>
      <c r="F13233" s="674">
        <v>293.83600000000001</v>
      </c>
      <c r="G13233" s="674">
        <v>295.84500000000003</v>
      </c>
      <c r="H13233" s="115">
        <f t="shared" si="412"/>
        <v>1.0068371472522089</v>
      </c>
      <c r="I13233" s="115">
        <f t="shared" si="413"/>
        <v>70.448499999999996</v>
      </c>
    </row>
    <row r="13234" spans="1:9" hidden="1">
      <c r="A13234" s="115" t="s">
        <v>34421</v>
      </c>
      <c r="B13234" s="115" t="s">
        <v>34422</v>
      </c>
      <c r="C13234" s="115" t="s">
        <v>34423</v>
      </c>
      <c r="D13234" s="115" t="s">
        <v>1138</v>
      </c>
      <c r="E13234" s="115">
        <v>17.468299999999999</v>
      </c>
      <c r="F13234" s="674">
        <v>293.83600000000001</v>
      </c>
      <c r="G13234" s="674">
        <v>295.84500000000003</v>
      </c>
      <c r="H13234" s="115">
        <f t="shared" si="412"/>
        <v>1.0068371472522089</v>
      </c>
      <c r="I13234" s="115">
        <f t="shared" si="413"/>
        <v>17.587700000000002</v>
      </c>
    </row>
    <row r="13235" spans="1:9" hidden="1">
      <c r="A13235" s="115" t="s">
        <v>34424</v>
      </c>
      <c r="B13235" s="115" t="s">
        <v>34425</v>
      </c>
      <c r="C13235" s="115" t="s">
        <v>34426</v>
      </c>
      <c r="D13235" s="115" t="s">
        <v>1138</v>
      </c>
      <c r="E13235" s="115">
        <v>20.844899999999999</v>
      </c>
      <c r="F13235" s="674">
        <v>293.83600000000001</v>
      </c>
      <c r="G13235" s="674">
        <v>295.84500000000003</v>
      </c>
      <c r="H13235" s="115">
        <f t="shared" si="412"/>
        <v>1.0068371472522089</v>
      </c>
      <c r="I13235" s="115">
        <f t="shared" si="413"/>
        <v>20.987400000000001</v>
      </c>
    </row>
    <row r="13236" spans="1:9" hidden="1">
      <c r="A13236" s="115" t="s">
        <v>34427</v>
      </c>
      <c r="B13236" s="115" t="s">
        <v>34428</v>
      </c>
      <c r="C13236" s="115" t="s">
        <v>34429</v>
      </c>
      <c r="D13236" s="115" t="s">
        <v>1138</v>
      </c>
      <c r="E13236" s="115">
        <v>25.446000000000002</v>
      </c>
      <c r="F13236" s="674">
        <v>293.83600000000001</v>
      </c>
      <c r="G13236" s="674">
        <v>295.84500000000003</v>
      </c>
      <c r="H13236" s="115">
        <f t="shared" si="412"/>
        <v>1.0068371472522089</v>
      </c>
      <c r="I13236" s="115">
        <f t="shared" si="413"/>
        <v>25.62</v>
      </c>
    </row>
    <row r="13237" spans="1:9" hidden="1">
      <c r="A13237" s="115" t="s">
        <v>34430</v>
      </c>
      <c r="B13237" s="115" t="s">
        <v>34431</v>
      </c>
      <c r="C13237" s="115" t="s">
        <v>34432</v>
      </c>
      <c r="D13237" s="115" t="s">
        <v>1138</v>
      </c>
      <c r="E13237" s="115">
        <v>49.078099999999999</v>
      </c>
      <c r="F13237" s="674">
        <v>293.83600000000001</v>
      </c>
      <c r="G13237" s="674">
        <v>295.84500000000003</v>
      </c>
      <c r="H13237" s="115">
        <f t="shared" si="412"/>
        <v>1.0068371472522089</v>
      </c>
      <c r="I13237" s="115">
        <f t="shared" si="413"/>
        <v>49.413699999999999</v>
      </c>
    </row>
    <row r="13238" spans="1:9" hidden="1">
      <c r="A13238" s="115" t="s">
        <v>34433</v>
      </c>
      <c r="B13238" s="115" t="s">
        <v>34434</v>
      </c>
      <c r="C13238" s="115" t="s">
        <v>34435</v>
      </c>
      <c r="D13238" s="115" t="s">
        <v>1138</v>
      </c>
      <c r="E13238" s="115">
        <v>87.151300000000006</v>
      </c>
      <c r="F13238" s="674">
        <v>293.83600000000001</v>
      </c>
      <c r="G13238" s="674">
        <v>295.84500000000003</v>
      </c>
      <c r="H13238" s="115">
        <f t="shared" si="412"/>
        <v>1.0068371472522089</v>
      </c>
      <c r="I13238" s="115">
        <f t="shared" si="413"/>
        <v>87.747200000000007</v>
      </c>
    </row>
    <row r="13239" spans="1:9" hidden="1">
      <c r="A13239" s="115" t="s">
        <v>34436</v>
      </c>
      <c r="B13239" s="115" t="s">
        <v>34437</v>
      </c>
      <c r="C13239" s="115" t="s">
        <v>34438</v>
      </c>
      <c r="D13239" s="115" t="s">
        <v>1138</v>
      </c>
      <c r="E13239" s="115">
        <v>17.5215</v>
      </c>
      <c r="F13239" s="674">
        <v>293.83600000000001</v>
      </c>
      <c r="G13239" s="674">
        <v>295.84500000000003</v>
      </c>
      <c r="H13239" s="115">
        <f t="shared" si="412"/>
        <v>1.0068371472522089</v>
      </c>
      <c r="I13239" s="115">
        <f t="shared" si="413"/>
        <v>17.641300000000001</v>
      </c>
    </row>
    <row r="13240" spans="1:9" hidden="1">
      <c r="A13240" s="115" t="s">
        <v>34439</v>
      </c>
      <c r="B13240" s="115" t="s">
        <v>34440</v>
      </c>
      <c r="C13240" s="115" t="s">
        <v>34441</v>
      </c>
      <c r="D13240" s="115" t="s">
        <v>1138</v>
      </c>
      <c r="E13240" s="115">
        <v>19.459399999999999</v>
      </c>
      <c r="F13240" s="674">
        <v>293.83600000000001</v>
      </c>
      <c r="G13240" s="674">
        <v>295.84500000000003</v>
      </c>
      <c r="H13240" s="115">
        <f t="shared" si="412"/>
        <v>1.0068371472522089</v>
      </c>
      <c r="I13240" s="115">
        <f t="shared" si="413"/>
        <v>19.592400000000001</v>
      </c>
    </row>
    <row r="13241" spans="1:9" hidden="1">
      <c r="A13241" s="115" t="s">
        <v>34442</v>
      </c>
      <c r="B13241" s="115" t="s">
        <v>34443</v>
      </c>
      <c r="C13241" s="115" t="s">
        <v>34444</v>
      </c>
      <c r="D13241" s="115" t="s">
        <v>1138</v>
      </c>
      <c r="E13241" s="115">
        <v>23.587299999999999</v>
      </c>
      <c r="F13241" s="674">
        <v>293.83600000000001</v>
      </c>
      <c r="G13241" s="674">
        <v>295.84500000000003</v>
      </c>
      <c r="H13241" s="115">
        <f t="shared" si="412"/>
        <v>1.0068371472522089</v>
      </c>
      <c r="I13241" s="115">
        <f t="shared" si="413"/>
        <v>23.7486</v>
      </c>
    </row>
    <row r="13242" spans="1:9" hidden="1">
      <c r="A13242" s="115" t="s">
        <v>34445</v>
      </c>
      <c r="B13242" s="115" t="s">
        <v>34446</v>
      </c>
      <c r="C13242" s="115" t="s">
        <v>34447</v>
      </c>
      <c r="D13242" s="115" t="s">
        <v>1138</v>
      </c>
      <c r="E13242" s="115">
        <v>16.8415</v>
      </c>
      <c r="F13242" s="674">
        <v>293.83600000000001</v>
      </c>
      <c r="G13242" s="674">
        <v>295.84500000000003</v>
      </c>
      <c r="H13242" s="115">
        <f t="shared" si="412"/>
        <v>1.0068371472522089</v>
      </c>
      <c r="I13242" s="115">
        <f t="shared" si="413"/>
        <v>16.956600000000002</v>
      </c>
    </row>
    <row r="13243" spans="1:9" hidden="1">
      <c r="A13243" s="115" t="s">
        <v>34448</v>
      </c>
      <c r="B13243" s="115" t="s">
        <v>34449</v>
      </c>
      <c r="C13243" s="115" t="s">
        <v>34450</v>
      </c>
      <c r="D13243" s="115" t="s">
        <v>1138</v>
      </c>
      <c r="E13243" s="115">
        <v>19.409400000000002</v>
      </c>
      <c r="F13243" s="674">
        <v>293.83600000000001</v>
      </c>
      <c r="G13243" s="674">
        <v>295.84500000000003</v>
      </c>
      <c r="H13243" s="115">
        <f t="shared" si="412"/>
        <v>1.0068371472522089</v>
      </c>
      <c r="I13243" s="115">
        <f t="shared" si="413"/>
        <v>19.542100000000001</v>
      </c>
    </row>
    <row r="13244" spans="1:9" hidden="1">
      <c r="A13244" s="115" t="s">
        <v>34451</v>
      </c>
      <c r="B13244" s="115" t="s">
        <v>34452</v>
      </c>
      <c r="C13244" s="115" t="s">
        <v>34453</v>
      </c>
      <c r="D13244" s="115" t="s">
        <v>1138</v>
      </c>
      <c r="E13244" s="115">
        <v>25.097300000000001</v>
      </c>
      <c r="F13244" s="674">
        <v>293.83600000000001</v>
      </c>
      <c r="G13244" s="674">
        <v>295.84500000000003</v>
      </c>
      <c r="H13244" s="115">
        <f t="shared" si="412"/>
        <v>1.0068371472522089</v>
      </c>
      <c r="I13244" s="115">
        <f t="shared" si="413"/>
        <v>25.268899999999999</v>
      </c>
    </row>
    <row r="13245" spans="1:9" hidden="1">
      <c r="A13245" s="115" t="s">
        <v>34454</v>
      </c>
      <c r="B13245" s="115" t="s">
        <v>34455</v>
      </c>
      <c r="C13245" s="115" t="s">
        <v>34456</v>
      </c>
      <c r="D13245" s="115" t="s">
        <v>1138</v>
      </c>
      <c r="E13245" s="115">
        <v>17.4815</v>
      </c>
      <c r="F13245" s="674">
        <v>293.83600000000001</v>
      </c>
      <c r="G13245" s="674">
        <v>295.84500000000003</v>
      </c>
      <c r="H13245" s="115">
        <f t="shared" si="412"/>
        <v>1.0068371472522089</v>
      </c>
      <c r="I13245" s="115">
        <f t="shared" si="413"/>
        <v>17.600999999999999</v>
      </c>
    </row>
    <row r="13246" spans="1:9" hidden="1">
      <c r="A13246" s="115" t="s">
        <v>34457</v>
      </c>
      <c r="B13246" s="115" t="s">
        <v>34458</v>
      </c>
      <c r="C13246" s="115" t="s">
        <v>34459</v>
      </c>
      <c r="D13246" s="115" t="s">
        <v>1138</v>
      </c>
      <c r="E13246" s="115">
        <v>18.939399999999999</v>
      </c>
      <c r="F13246" s="674">
        <v>293.83600000000001</v>
      </c>
      <c r="G13246" s="674">
        <v>295.84500000000003</v>
      </c>
      <c r="H13246" s="115">
        <f t="shared" si="412"/>
        <v>1.0068371472522089</v>
      </c>
      <c r="I13246" s="115">
        <f t="shared" si="413"/>
        <v>19.068899999999999</v>
      </c>
    </row>
    <row r="13247" spans="1:9" hidden="1">
      <c r="A13247" s="115" t="s">
        <v>34460</v>
      </c>
      <c r="B13247" s="115" t="s">
        <v>34461</v>
      </c>
      <c r="C13247" s="115" t="s">
        <v>34462</v>
      </c>
      <c r="D13247" s="115" t="s">
        <v>1138</v>
      </c>
      <c r="E13247" s="115">
        <v>22.677299999999999</v>
      </c>
      <c r="F13247" s="674">
        <v>293.83600000000001</v>
      </c>
      <c r="G13247" s="674">
        <v>295.84500000000003</v>
      </c>
      <c r="H13247" s="115">
        <f t="shared" si="412"/>
        <v>1.0068371472522089</v>
      </c>
      <c r="I13247" s="115">
        <f t="shared" si="413"/>
        <v>22.8323</v>
      </c>
    </row>
    <row r="13248" spans="1:9" hidden="1">
      <c r="A13248" s="115" t="s">
        <v>34463</v>
      </c>
      <c r="B13248" s="115" t="s">
        <v>34464</v>
      </c>
      <c r="C13248" s="115" t="s">
        <v>34465</v>
      </c>
      <c r="D13248" s="115" t="s">
        <v>1138</v>
      </c>
      <c r="E13248" s="115">
        <v>17.801500000000001</v>
      </c>
      <c r="F13248" s="674">
        <v>293.83600000000001</v>
      </c>
      <c r="G13248" s="674">
        <v>295.84500000000003</v>
      </c>
      <c r="H13248" s="115">
        <f t="shared" si="412"/>
        <v>1.0068371472522089</v>
      </c>
      <c r="I13248" s="115">
        <f t="shared" si="413"/>
        <v>17.923200000000001</v>
      </c>
    </row>
    <row r="13249" spans="1:9" hidden="1">
      <c r="A13249" s="115" t="s">
        <v>34466</v>
      </c>
      <c r="B13249" s="115" t="s">
        <v>34467</v>
      </c>
      <c r="C13249" s="115" t="s">
        <v>34468</v>
      </c>
      <c r="D13249" s="115" t="s">
        <v>1138</v>
      </c>
      <c r="E13249" s="115">
        <v>18.959399999999999</v>
      </c>
      <c r="F13249" s="674">
        <v>293.83600000000001</v>
      </c>
      <c r="G13249" s="674">
        <v>295.84500000000003</v>
      </c>
      <c r="H13249" s="115">
        <f t="shared" si="412"/>
        <v>1.0068371472522089</v>
      </c>
      <c r="I13249" s="115">
        <f t="shared" si="413"/>
        <v>19.088999999999999</v>
      </c>
    </row>
    <row r="13250" spans="1:9" hidden="1">
      <c r="A13250" s="115" t="s">
        <v>34469</v>
      </c>
      <c r="B13250" s="115" t="s">
        <v>34470</v>
      </c>
      <c r="C13250" s="115" t="s">
        <v>34471</v>
      </c>
      <c r="D13250" s="115" t="s">
        <v>1138</v>
      </c>
      <c r="E13250" s="115">
        <v>23.8673</v>
      </c>
      <c r="F13250" s="674">
        <v>293.83600000000001</v>
      </c>
      <c r="G13250" s="674">
        <v>295.84500000000003</v>
      </c>
      <c r="H13250" s="115">
        <f t="shared" si="412"/>
        <v>1.0068371472522089</v>
      </c>
      <c r="I13250" s="115">
        <f t="shared" si="413"/>
        <v>24.0305</v>
      </c>
    </row>
    <row r="13251" spans="1:9" hidden="1">
      <c r="A13251" s="115" t="s">
        <v>34472</v>
      </c>
      <c r="B13251" s="115" t="s">
        <v>34473</v>
      </c>
      <c r="C13251" s="115" t="s">
        <v>34474</v>
      </c>
      <c r="D13251" s="115" t="s">
        <v>1138</v>
      </c>
      <c r="E13251" s="115">
        <v>17.801500000000001</v>
      </c>
      <c r="F13251" s="674">
        <v>293.83600000000001</v>
      </c>
      <c r="G13251" s="674">
        <v>295.84500000000003</v>
      </c>
      <c r="H13251" s="115">
        <f t="shared" si="412"/>
        <v>1.0068371472522089</v>
      </c>
      <c r="I13251" s="115">
        <f t="shared" si="413"/>
        <v>17.923200000000001</v>
      </c>
    </row>
    <row r="13252" spans="1:9" hidden="1">
      <c r="A13252" s="115" t="s">
        <v>34475</v>
      </c>
      <c r="B13252" s="115" t="s">
        <v>34476</v>
      </c>
      <c r="C13252" s="115" t="s">
        <v>34477</v>
      </c>
      <c r="D13252" s="115" t="s">
        <v>1138</v>
      </c>
      <c r="E13252" s="115">
        <v>17.509399999999999</v>
      </c>
      <c r="F13252" s="674">
        <v>293.83600000000001</v>
      </c>
      <c r="G13252" s="674">
        <v>295.84500000000003</v>
      </c>
      <c r="H13252" s="115">
        <f t="shared" si="412"/>
        <v>1.0068371472522089</v>
      </c>
      <c r="I13252" s="115">
        <f t="shared" si="413"/>
        <v>17.629100000000001</v>
      </c>
    </row>
    <row r="13253" spans="1:9" hidden="1">
      <c r="A13253" s="115" t="s">
        <v>34478</v>
      </c>
      <c r="B13253" s="115" t="s">
        <v>34479</v>
      </c>
      <c r="C13253" s="115" t="s">
        <v>34480</v>
      </c>
      <c r="D13253" s="115" t="s">
        <v>1138</v>
      </c>
      <c r="E13253" s="115">
        <v>24.767299999999999</v>
      </c>
      <c r="F13253" s="674">
        <v>293.83600000000001</v>
      </c>
      <c r="G13253" s="674">
        <v>295.84500000000003</v>
      </c>
      <c r="H13253" s="115">
        <f t="shared" ref="H13253:H13316" si="414">G13253/F13253</f>
        <v>1.0068371472522089</v>
      </c>
      <c r="I13253" s="115">
        <f t="shared" ref="I13253:I13316" si="415">ROUND(H13253*E13253,4)</f>
        <v>24.936599999999999</v>
      </c>
    </row>
    <row r="13254" spans="1:9" hidden="1">
      <c r="A13254" s="115" t="s">
        <v>34481</v>
      </c>
      <c r="B13254" s="115" t="s">
        <v>34482</v>
      </c>
      <c r="C13254" s="115" t="s">
        <v>34483</v>
      </c>
      <c r="D13254" s="115" t="s">
        <v>1138</v>
      </c>
      <c r="E13254" s="115">
        <v>17.5215</v>
      </c>
      <c r="F13254" s="674">
        <v>293.83600000000001</v>
      </c>
      <c r="G13254" s="674">
        <v>295.84500000000003</v>
      </c>
      <c r="H13254" s="115">
        <f t="shared" si="414"/>
        <v>1.0068371472522089</v>
      </c>
      <c r="I13254" s="115">
        <f t="shared" si="415"/>
        <v>17.641300000000001</v>
      </c>
    </row>
    <row r="13255" spans="1:9" hidden="1">
      <c r="A13255" s="115" t="s">
        <v>34484</v>
      </c>
      <c r="B13255" s="115" t="s">
        <v>34485</v>
      </c>
      <c r="C13255" s="115" t="s">
        <v>34486</v>
      </c>
      <c r="D13255" s="115" t="s">
        <v>1138</v>
      </c>
      <c r="E13255" s="115">
        <v>20.619399999999999</v>
      </c>
      <c r="F13255" s="674">
        <v>293.83600000000001</v>
      </c>
      <c r="G13255" s="674">
        <v>295.84500000000003</v>
      </c>
      <c r="H13255" s="115">
        <f t="shared" si="414"/>
        <v>1.0068371472522089</v>
      </c>
      <c r="I13255" s="115">
        <f t="shared" si="415"/>
        <v>20.760400000000001</v>
      </c>
    </row>
    <row r="13256" spans="1:9" hidden="1">
      <c r="A13256" s="115" t="s">
        <v>34487</v>
      </c>
      <c r="B13256" s="115" t="s">
        <v>34488</v>
      </c>
      <c r="C13256" s="115" t="s">
        <v>34489</v>
      </c>
      <c r="D13256" s="115" t="s">
        <v>1138</v>
      </c>
      <c r="E13256" s="115">
        <v>28.057300000000001</v>
      </c>
      <c r="F13256" s="674">
        <v>293.83600000000001</v>
      </c>
      <c r="G13256" s="674">
        <v>295.84500000000003</v>
      </c>
      <c r="H13256" s="115">
        <f t="shared" si="414"/>
        <v>1.0068371472522089</v>
      </c>
      <c r="I13256" s="115">
        <f t="shared" si="415"/>
        <v>28.249099999999999</v>
      </c>
    </row>
    <row r="13257" spans="1:9" hidden="1">
      <c r="A13257" s="115" t="s">
        <v>34490</v>
      </c>
      <c r="B13257" s="115" t="s">
        <v>34491</v>
      </c>
      <c r="C13257" s="115" t="s">
        <v>34492</v>
      </c>
      <c r="D13257" s="115" t="s">
        <v>1138</v>
      </c>
      <c r="E13257" s="115">
        <v>18.441500000000001</v>
      </c>
      <c r="F13257" s="674">
        <v>293.83600000000001</v>
      </c>
      <c r="G13257" s="674">
        <v>295.84500000000003</v>
      </c>
      <c r="H13257" s="115">
        <f t="shared" si="414"/>
        <v>1.0068371472522089</v>
      </c>
      <c r="I13257" s="115">
        <f t="shared" si="415"/>
        <v>18.567599999999999</v>
      </c>
    </row>
    <row r="13258" spans="1:9" hidden="1">
      <c r="A13258" s="115" t="s">
        <v>34493</v>
      </c>
      <c r="B13258" s="115" t="s">
        <v>34494</v>
      </c>
      <c r="C13258" s="115" t="s">
        <v>34495</v>
      </c>
      <c r="D13258" s="115" t="s">
        <v>1138</v>
      </c>
      <c r="E13258" s="115">
        <v>18.959399999999999</v>
      </c>
      <c r="F13258" s="674">
        <v>293.83600000000001</v>
      </c>
      <c r="G13258" s="674">
        <v>295.84500000000003</v>
      </c>
      <c r="H13258" s="115">
        <f t="shared" si="414"/>
        <v>1.0068371472522089</v>
      </c>
      <c r="I13258" s="115">
        <f t="shared" si="415"/>
        <v>19.088999999999999</v>
      </c>
    </row>
    <row r="13259" spans="1:9" hidden="1">
      <c r="A13259" s="115" t="s">
        <v>34496</v>
      </c>
      <c r="B13259" s="115" t="s">
        <v>34497</v>
      </c>
      <c r="C13259" s="115" t="s">
        <v>34498</v>
      </c>
      <c r="D13259" s="115" t="s">
        <v>1138</v>
      </c>
      <c r="E13259" s="115">
        <v>28.127300000000002</v>
      </c>
      <c r="F13259" s="674">
        <v>293.83600000000001</v>
      </c>
      <c r="G13259" s="674">
        <v>295.84500000000003</v>
      </c>
      <c r="H13259" s="115">
        <f t="shared" si="414"/>
        <v>1.0068371472522089</v>
      </c>
      <c r="I13259" s="115">
        <f t="shared" si="415"/>
        <v>28.319600000000001</v>
      </c>
    </row>
    <row r="13260" spans="1:9" hidden="1">
      <c r="A13260" s="115" t="s">
        <v>34499</v>
      </c>
      <c r="B13260" s="115" t="s">
        <v>34500</v>
      </c>
      <c r="C13260" s="115" t="s">
        <v>34501</v>
      </c>
      <c r="D13260" s="115" t="s">
        <v>1138</v>
      </c>
      <c r="E13260" s="115">
        <v>10.4564</v>
      </c>
      <c r="F13260" s="674">
        <v>293.83600000000001</v>
      </c>
      <c r="G13260" s="674">
        <v>295.84500000000003</v>
      </c>
      <c r="H13260" s="115">
        <f t="shared" si="414"/>
        <v>1.0068371472522089</v>
      </c>
      <c r="I13260" s="115">
        <f t="shared" si="415"/>
        <v>10.527900000000001</v>
      </c>
    </row>
    <row r="13261" spans="1:9" hidden="1">
      <c r="A13261" s="115" t="s">
        <v>34502</v>
      </c>
      <c r="B13261" s="115" t="s">
        <v>34503</v>
      </c>
      <c r="C13261" s="115" t="s">
        <v>34504</v>
      </c>
      <c r="D13261" s="115" t="s">
        <v>1138</v>
      </c>
      <c r="E13261" s="115">
        <v>11.7464</v>
      </c>
      <c r="F13261" s="674">
        <v>293.83600000000001</v>
      </c>
      <c r="G13261" s="674">
        <v>295.84500000000003</v>
      </c>
      <c r="H13261" s="115">
        <f t="shared" si="414"/>
        <v>1.0068371472522089</v>
      </c>
      <c r="I13261" s="115">
        <f t="shared" si="415"/>
        <v>11.826700000000001</v>
      </c>
    </row>
    <row r="13262" spans="1:9" hidden="1">
      <c r="A13262" s="115" t="s">
        <v>34505</v>
      </c>
      <c r="B13262" s="115" t="s">
        <v>34506</v>
      </c>
      <c r="C13262" s="115" t="s">
        <v>34507</v>
      </c>
      <c r="D13262" s="115" t="s">
        <v>1138</v>
      </c>
      <c r="E13262" s="115">
        <v>11.176399999999999</v>
      </c>
      <c r="F13262" s="674">
        <v>293.83600000000001</v>
      </c>
      <c r="G13262" s="674">
        <v>295.84500000000003</v>
      </c>
      <c r="H13262" s="115">
        <f t="shared" si="414"/>
        <v>1.0068371472522089</v>
      </c>
      <c r="I13262" s="115">
        <f t="shared" si="415"/>
        <v>11.252800000000001</v>
      </c>
    </row>
    <row r="13263" spans="1:9" hidden="1">
      <c r="A13263" s="115" t="s">
        <v>34508</v>
      </c>
      <c r="B13263" s="115" t="s">
        <v>34509</v>
      </c>
      <c r="C13263" s="115" t="s">
        <v>34510</v>
      </c>
      <c r="D13263" s="115" t="s">
        <v>1138</v>
      </c>
      <c r="E13263" s="115">
        <v>21.660299999999999</v>
      </c>
      <c r="F13263" s="674">
        <v>293.83600000000001</v>
      </c>
      <c r="G13263" s="674">
        <v>295.84500000000003</v>
      </c>
      <c r="H13263" s="115">
        <f t="shared" si="414"/>
        <v>1.0068371472522089</v>
      </c>
      <c r="I13263" s="115">
        <f t="shared" si="415"/>
        <v>21.808399999999999</v>
      </c>
    </row>
    <row r="13264" spans="1:9" hidden="1">
      <c r="A13264" s="115" t="s">
        <v>34511</v>
      </c>
      <c r="B13264" s="115" t="s">
        <v>34512</v>
      </c>
      <c r="C13264" s="115" t="s">
        <v>34513</v>
      </c>
      <c r="D13264" s="115" t="s">
        <v>1138</v>
      </c>
      <c r="E13264" s="115">
        <v>79.470299999999995</v>
      </c>
      <c r="F13264" s="674">
        <v>293.83600000000001</v>
      </c>
      <c r="G13264" s="674">
        <v>295.84500000000003</v>
      </c>
      <c r="H13264" s="115">
        <f t="shared" si="414"/>
        <v>1.0068371472522089</v>
      </c>
      <c r="I13264" s="115">
        <f t="shared" si="415"/>
        <v>80.0137</v>
      </c>
    </row>
    <row r="13265" spans="1:9" hidden="1">
      <c r="A13265" s="115" t="s">
        <v>34514</v>
      </c>
      <c r="B13265" s="115" t="s">
        <v>34515</v>
      </c>
      <c r="C13265" s="115" t="s">
        <v>34516</v>
      </c>
      <c r="D13265" s="115" t="s">
        <v>1138</v>
      </c>
      <c r="E13265" s="115">
        <v>153.01820000000001</v>
      </c>
      <c r="F13265" s="674">
        <v>293.83600000000001</v>
      </c>
      <c r="G13265" s="674">
        <v>295.84500000000003</v>
      </c>
      <c r="H13265" s="115">
        <f t="shared" si="414"/>
        <v>1.0068371472522089</v>
      </c>
      <c r="I13265" s="115">
        <f t="shared" si="415"/>
        <v>154.06440000000001</v>
      </c>
    </row>
    <row r="13266" spans="1:9" hidden="1">
      <c r="A13266" s="115" t="s">
        <v>34517</v>
      </c>
      <c r="B13266" s="115" t="s">
        <v>34518</v>
      </c>
      <c r="C13266" s="115" t="s">
        <v>34519</v>
      </c>
      <c r="D13266" s="115" t="s">
        <v>1138</v>
      </c>
      <c r="E13266" s="115">
        <v>233.2561</v>
      </c>
      <c r="F13266" s="674">
        <v>293.83600000000001</v>
      </c>
      <c r="G13266" s="674">
        <v>295.84500000000003</v>
      </c>
      <c r="H13266" s="115">
        <f t="shared" si="414"/>
        <v>1.0068371472522089</v>
      </c>
      <c r="I13266" s="115">
        <f t="shared" si="415"/>
        <v>234.8509</v>
      </c>
    </row>
    <row r="13267" spans="1:9" hidden="1">
      <c r="A13267" s="115" t="s">
        <v>34520</v>
      </c>
      <c r="B13267" s="115" t="s">
        <v>34521</v>
      </c>
      <c r="C13267" s="115" t="s">
        <v>34522</v>
      </c>
      <c r="D13267" s="115" t="s">
        <v>1138</v>
      </c>
      <c r="E13267" s="115">
        <v>353.13400000000001</v>
      </c>
      <c r="F13267" s="674">
        <v>293.83600000000001</v>
      </c>
      <c r="G13267" s="674">
        <v>295.84500000000003</v>
      </c>
      <c r="H13267" s="115">
        <f t="shared" si="414"/>
        <v>1.0068371472522089</v>
      </c>
      <c r="I13267" s="115">
        <f t="shared" si="415"/>
        <v>355.54840000000002</v>
      </c>
    </row>
    <row r="13268" spans="1:9" hidden="1">
      <c r="A13268" s="115" t="s">
        <v>34523</v>
      </c>
      <c r="B13268" s="115" t="s">
        <v>34524</v>
      </c>
      <c r="C13268" s="115" t="s">
        <v>34525</v>
      </c>
      <c r="D13268" s="115" t="s">
        <v>1138</v>
      </c>
      <c r="E13268" s="115">
        <v>875.89179999999999</v>
      </c>
      <c r="F13268" s="674">
        <v>293.83600000000001</v>
      </c>
      <c r="G13268" s="674">
        <v>295.84500000000003</v>
      </c>
      <c r="H13268" s="115">
        <f t="shared" si="414"/>
        <v>1.0068371472522089</v>
      </c>
      <c r="I13268" s="115">
        <f t="shared" si="415"/>
        <v>881.88040000000001</v>
      </c>
    </row>
    <row r="13269" spans="1:9" hidden="1">
      <c r="A13269" s="115" t="s">
        <v>34526</v>
      </c>
      <c r="B13269" s="115" t="s">
        <v>34527</v>
      </c>
      <c r="C13269" s="115" t="s">
        <v>34528</v>
      </c>
      <c r="D13269" s="115" t="s">
        <v>1138</v>
      </c>
      <c r="E13269" s="115">
        <v>1604.7076</v>
      </c>
      <c r="F13269" s="674">
        <v>293.83600000000001</v>
      </c>
      <c r="G13269" s="674">
        <v>295.84500000000003</v>
      </c>
      <c r="H13269" s="115">
        <f t="shared" si="414"/>
        <v>1.0068371472522089</v>
      </c>
      <c r="I13269" s="115">
        <f t="shared" si="415"/>
        <v>1615.6792</v>
      </c>
    </row>
    <row r="13270" spans="1:9" hidden="1">
      <c r="A13270" s="115" t="s">
        <v>34529</v>
      </c>
      <c r="B13270" s="115" t="s">
        <v>34530</v>
      </c>
      <c r="C13270" s="115" t="s">
        <v>34531</v>
      </c>
      <c r="D13270" s="115" t="s">
        <v>1138</v>
      </c>
      <c r="E13270" s="115">
        <v>3496.7633999999998</v>
      </c>
      <c r="F13270" s="674">
        <v>293.83600000000001</v>
      </c>
      <c r="G13270" s="674">
        <v>295.84500000000003</v>
      </c>
      <c r="H13270" s="115">
        <f t="shared" si="414"/>
        <v>1.0068371472522089</v>
      </c>
      <c r="I13270" s="115">
        <f t="shared" si="415"/>
        <v>3520.6713</v>
      </c>
    </row>
    <row r="13271" spans="1:9" hidden="1">
      <c r="A13271" s="115" t="s">
        <v>34532</v>
      </c>
      <c r="B13271" s="115" t="s">
        <v>34533</v>
      </c>
      <c r="C13271" s="115" t="s">
        <v>34534</v>
      </c>
      <c r="D13271" s="115" t="s">
        <v>1242</v>
      </c>
      <c r="E13271" s="115">
        <v>75.677899999999994</v>
      </c>
      <c r="F13271" s="674">
        <v>293.83600000000001</v>
      </c>
      <c r="G13271" s="674">
        <v>295.84500000000003</v>
      </c>
      <c r="H13271" s="115">
        <f t="shared" si="414"/>
        <v>1.0068371472522089</v>
      </c>
      <c r="I13271" s="115">
        <f t="shared" si="415"/>
        <v>76.195300000000003</v>
      </c>
    </row>
    <row r="13272" spans="1:9" hidden="1">
      <c r="A13272" s="115" t="s">
        <v>34535</v>
      </c>
      <c r="B13272" s="115" t="s">
        <v>34536</v>
      </c>
      <c r="C13272" s="115" t="s">
        <v>34537</v>
      </c>
      <c r="D13272" s="115" t="s">
        <v>1138</v>
      </c>
      <c r="E13272" s="115">
        <v>42.3874</v>
      </c>
      <c r="F13272" s="674">
        <v>293.83600000000001</v>
      </c>
      <c r="G13272" s="674">
        <v>295.84500000000003</v>
      </c>
      <c r="H13272" s="115">
        <f t="shared" si="414"/>
        <v>1.0068371472522089</v>
      </c>
      <c r="I13272" s="115">
        <f t="shared" si="415"/>
        <v>42.677199999999999</v>
      </c>
    </row>
    <row r="13273" spans="1:9" hidden="1">
      <c r="A13273" s="115" t="s">
        <v>34538</v>
      </c>
      <c r="B13273" s="115" t="s">
        <v>34539</v>
      </c>
      <c r="C13273" s="115" t="s">
        <v>34540</v>
      </c>
      <c r="D13273" s="115" t="s">
        <v>1242</v>
      </c>
      <c r="E13273" s="115">
        <v>86.016000000000005</v>
      </c>
      <c r="F13273" s="674">
        <v>293.83600000000001</v>
      </c>
      <c r="G13273" s="674">
        <v>295.84500000000003</v>
      </c>
      <c r="H13273" s="115">
        <f t="shared" si="414"/>
        <v>1.0068371472522089</v>
      </c>
      <c r="I13273" s="115">
        <f t="shared" si="415"/>
        <v>86.604100000000003</v>
      </c>
    </row>
    <row r="13274" spans="1:9" hidden="1">
      <c r="A13274" s="115" t="s">
        <v>34541</v>
      </c>
      <c r="B13274" s="115" t="s">
        <v>34542</v>
      </c>
      <c r="C13274" s="115" t="s">
        <v>34543</v>
      </c>
      <c r="D13274" s="115" t="s">
        <v>1242</v>
      </c>
      <c r="E13274" s="115">
        <v>92.159899999999993</v>
      </c>
      <c r="F13274" s="674">
        <v>293.83600000000001</v>
      </c>
      <c r="G13274" s="674">
        <v>295.84500000000003</v>
      </c>
      <c r="H13274" s="115">
        <f t="shared" si="414"/>
        <v>1.0068371472522089</v>
      </c>
      <c r="I13274" s="115">
        <f t="shared" si="415"/>
        <v>92.79</v>
      </c>
    </row>
    <row r="13275" spans="1:9" hidden="1">
      <c r="A13275" s="115" t="s">
        <v>34544</v>
      </c>
      <c r="B13275" s="115" t="s">
        <v>34545</v>
      </c>
      <c r="C13275" s="115" t="s">
        <v>34546</v>
      </c>
      <c r="D13275" s="115" t="s">
        <v>1242</v>
      </c>
      <c r="E13275" s="115">
        <v>100.4847</v>
      </c>
      <c r="F13275" s="674">
        <v>293.83600000000001</v>
      </c>
      <c r="G13275" s="674">
        <v>295.84500000000003</v>
      </c>
      <c r="H13275" s="115">
        <f t="shared" si="414"/>
        <v>1.0068371472522089</v>
      </c>
      <c r="I13275" s="115">
        <f t="shared" si="415"/>
        <v>101.1717</v>
      </c>
    </row>
    <row r="13276" spans="1:9" hidden="1">
      <c r="A13276" s="115" t="s">
        <v>34547</v>
      </c>
      <c r="B13276" s="115" t="s">
        <v>34548</v>
      </c>
      <c r="C13276" s="115" t="s">
        <v>34549</v>
      </c>
      <c r="D13276" s="115" t="s">
        <v>1242</v>
      </c>
      <c r="E13276" s="115">
        <v>122.0562</v>
      </c>
      <c r="F13276" s="674">
        <v>293.83600000000001</v>
      </c>
      <c r="G13276" s="674">
        <v>295.84500000000003</v>
      </c>
      <c r="H13276" s="115">
        <f t="shared" si="414"/>
        <v>1.0068371472522089</v>
      </c>
      <c r="I13276" s="115">
        <f t="shared" si="415"/>
        <v>122.8907</v>
      </c>
    </row>
    <row r="13277" spans="1:9" hidden="1">
      <c r="A13277" s="115" t="s">
        <v>34550</v>
      </c>
      <c r="B13277" s="115" t="s">
        <v>34551</v>
      </c>
      <c r="C13277" s="115" t="s">
        <v>34552</v>
      </c>
      <c r="D13277" s="115" t="s">
        <v>1138</v>
      </c>
      <c r="E13277" s="115">
        <v>122.7406</v>
      </c>
      <c r="F13277" s="674">
        <v>293.83600000000001</v>
      </c>
      <c r="G13277" s="674">
        <v>295.84500000000003</v>
      </c>
      <c r="H13277" s="115">
        <f t="shared" si="414"/>
        <v>1.0068371472522089</v>
      </c>
      <c r="I13277" s="115">
        <f t="shared" si="415"/>
        <v>123.57980000000001</v>
      </c>
    </row>
    <row r="13278" spans="1:9" hidden="1">
      <c r="A13278" s="115" t="s">
        <v>34553</v>
      </c>
      <c r="B13278" s="115" t="s">
        <v>34554</v>
      </c>
      <c r="C13278" s="115" t="s">
        <v>34555</v>
      </c>
      <c r="D13278" s="115" t="s">
        <v>1138</v>
      </c>
      <c r="E13278" s="115">
        <v>112.1353</v>
      </c>
      <c r="F13278" s="674">
        <v>293.83600000000001</v>
      </c>
      <c r="G13278" s="674">
        <v>295.84500000000003</v>
      </c>
      <c r="H13278" s="115">
        <f t="shared" si="414"/>
        <v>1.0068371472522089</v>
      </c>
      <c r="I13278" s="115">
        <f t="shared" si="415"/>
        <v>112.902</v>
      </c>
    </row>
    <row r="13279" spans="1:9" hidden="1">
      <c r="A13279" s="115" t="s">
        <v>34556</v>
      </c>
      <c r="B13279" s="115" t="s">
        <v>34557</v>
      </c>
      <c r="C13279" s="115" t="s">
        <v>34558</v>
      </c>
      <c r="D13279" s="115" t="s">
        <v>1138</v>
      </c>
      <c r="E13279" s="115">
        <v>135.6345</v>
      </c>
      <c r="F13279" s="674">
        <v>293.83600000000001</v>
      </c>
      <c r="G13279" s="674">
        <v>295.84500000000003</v>
      </c>
      <c r="H13279" s="115">
        <f t="shared" si="414"/>
        <v>1.0068371472522089</v>
      </c>
      <c r="I13279" s="115">
        <f t="shared" si="415"/>
        <v>136.56190000000001</v>
      </c>
    </row>
    <row r="13280" spans="1:9" hidden="1">
      <c r="A13280" s="115" t="s">
        <v>34559</v>
      </c>
      <c r="B13280" s="115" t="s">
        <v>34560</v>
      </c>
      <c r="C13280" s="115" t="s">
        <v>34561</v>
      </c>
      <c r="D13280" s="115" t="s">
        <v>1138</v>
      </c>
      <c r="E13280" s="115">
        <v>197.22569999999999</v>
      </c>
      <c r="F13280" s="674">
        <v>293.83600000000001</v>
      </c>
      <c r="G13280" s="674">
        <v>295.84500000000003</v>
      </c>
      <c r="H13280" s="115">
        <f t="shared" si="414"/>
        <v>1.0068371472522089</v>
      </c>
      <c r="I13280" s="115">
        <f t="shared" si="415"/>
        <v>198.57419999999999</v>
      </c>
    </row>
    <row r="13281" spans="1:9" hidden="1">
      <c r="A13281" s="115" t="s">
        <v>34562</v>
      </c>
      <c r="B13281" s="115" t="s">
        <v>34563</v>
      </c>
      <c r="C13281" s="115" t="s">
        <v>34564</v>
      </c>
      <c r="D13281" s="115" t="s">
        <v>1138</v>
      </c>
      <c r="E13281" s="115">
        <v>30.806699999999999</v>
      </c>
      <c r="F13281" s="674">
        <v>293.83600000000001</v>
      </c>
      <c r="G13281" s="674">
        <v>295.84500000000003</v>
      </c>
      <c r="H13281" s="115">
        <f t="shared" si="414"/>
        <v>1.0068371472522089</v>
      </c>
      <c r="I13281" s="115">
        <f t="shared" si="415"/>
        <v>31.017299999999999</v>
      </c>
    </row>
    <row r="13282" spans="1:9" hidden="1">
      <c r="A13282" s="115" t="s">
        <v>34565</v>
      </c>
      <c r="B13282" s="115" t="s">
        <v>34566</v>
      </c>
      <c r="C13282" s="115" t="s">
        <v>34567</v>
      </c>
      <c r="D13282" s="115" t="s">
        <v>1138</v>
      </c>
      <c r="E13282" s="115">
        <v>33.246699999999997</v>
      </c>
      <c r="F13282" s="674">
        <v>293.83600000000001</v>
      </c>
      <c r="G13282" s="674">
        <v>295.84500000000003</v>
      </c>
      <c r="H13282" s="115">
        <f t="shared" si="414"/>
        <v>1.0068371472522089</v>
      </c>
      <c r="I13282" s="115">
        <f t="shared" si="415"/>
        <v>33.473999999999997</v>
      </c>
    </row>
    <row r="13283" spans="1:9" hidden="1">
      <c r="A13283" s="115" t="s">
        <v>34568</v>
      </c>
      <c r="B13283" s="115" t="s">
        <v>34569</v>
      </c>
      <c r="C13283" s="115" t="s">
        <v>34570</v>
      </c>
      <c r="D13283" s="115" t="s">
        <v>1138</v>
      </c>
      <c r="E13283" s="115">
        <v>47.2532</v>
      </c>
      <c r="F13283" s="674">
        <v>293.83600000000001</v>
      </c>
      <c r="G13283" s="674">
        <v>295.84500000000003</v>
      </c>
      <c r="H13283" s="115">
        <f t="shared" si="414"/>
        <v>1.0068371472522089</v>
      </c>
      <c r="I13283" s="115">
        <f t="shared" si="415"/>
        <v>47.576300000000003</v>
      </c>
    </row>
    <row r="13284" spans="1:9" hidden="1">
      <c r="A13284" s="115" t="s">
        <v>34571</v>
      </c>
      <c r="B13284" s="115" t="s">
        <v>34572</v>
      </c>
      <c r="C13284" s="115" t="s">
        <v>34573</v>
      </c>
      <c r="D13284" s="115" t="s">
        <v>1138</v>
      </c>
      <c r="E13284" s="115">
        <v>73.563199999999995</v>
      </c>
      <c r="F13284" s="674">
        <v>293.83600000000001</v>
      </c>
      <c r="G13284" s="674">
        <v>295.84500000000003</v>
      </c>
      <c r="H13284" s="115">
        <f t="shared" si="414"/>
        <v>1.0068371472522089</v>
      </c>
      <c r="I13284" s="115">
        <f t="shared" si="415"/>
        <v>74.066199999999995</v>
      </c>
    </row>
    <row r="13285" spans="1:9" hidden="1">
      <c r="A13285" s="115" t="s">
        <v>34574</v>
      </c>
      <c r="B13285" s="115" t="s">
        <v>34575</v>
      </c>
      <c r="C13285" s="115" t="s">
        <v>34576</v>
      </c>
      <c r="D13285" s="115" t="s">
        <v>1138</v>
      </c>
      <c r="E13285" s="115">
        <v>86.333200000000005</v>
      </c>
      <c r="F13285" s="674">
        <v>293.83600000000001</v>
      </c>
      <c r="G13285" s="674">
        <v>295.84500000000003</v>
      </c>
      <c r="H13285" s="115">
        <f t="shared" si="414"/>
        <v>1.0068371472522089</v>
      </c>
      <c r="I13285" s="115">
        <f t="shared" si="415"/>
        <v>86.923500000000004</v>
      </c>
    </row>
    <row r="13286" spans="1:9" hidden="1">
      <c r="A13286" s="115" t="s">
        <v>34577</v>
      </c>
      <c r="B13286" s="115" t="s">
        <v>34578</v>
      </c>
      <c r="C13286" s="115" t="s">
        <v>34579</v>
      </c>
      <c r="D13286" s="115" t="s">
        <v>1138</v>
      </c>
      <c r="E13286" s="115">
        <v>127.8043</v>
      </c>
      <c r="F13286" s="674">
        <v>293.83600000000001</v>
      </c>
      <c r="G13286" s="674">
        <v>295.84500000000003</v>
      </c>
      <c r="H13286" s="115">
        <f t="shared" si="414"/>
        <v>1.0068371472522089</v>
      </c>
      <c r="I13286" s="115">
        <f t="shared" si="415"/>
        <v>128.6781</v>
      </c>
    </row>
    <row r="13287" spans="1:9" hidden="1">
      <c r="A13287" s="115" t="s">
        <v>34580</v>
      </c>
      <c r="B13287" s="115" t="s">
        <v>34581</v>
      </c>
      <c r="C13287" s="115" t="s">
        <v>34582</v>
      </c>
      <c r="D13287" s="115" t="s">
        <v>1138</v>
      </c>
      <c r="E13287" s="115">
        <v>140.12430000000001</v>
      </c>
      <c r="F13287" s="674">
        <v>293.83600000000001</v>
      </c>
      <c r="G13287" s="674">
        <v>295.84500000000003</v>
      </c>
      <c r="H13287" s="115">
        <f t="shared" si="414"/>
        <v>1.0068371472522089</v>
      </c>
      <c r="I13287" s="115">
        <f t="shared" si="415"/>
        <v>141.08240000000001</v>
      </c>
    </row>
    <row r="13288" spans="1:9" hidden="1">
      <c r="A13288" s="115" t="s">
        <v>34583</v>
      </c>
      <c r="B13288" s="115" t="s">
        <v>34584</v>
      </c>
      <c r="C13288" s="115" t="s">
        <v>34585</v>
      </c>
      <c r="D13288" s="115" t="s">
        <v>1138</v>
      </c>
      <c r="E13288" s="115">
        <v>37.288800000000002</v>
      </c>
      <c r="F13288" s="674">
        <v>293.83600000000001</v>
      </c>
      <c r="G13288" s="674">
        <v>295.84500000000003</v>
      </c>
      <c r="H13288" s="115">
        <f t="shared" si="414"/>
        <v>1.0068371472522089</v>
      </c>
      <c r="I13288" s="115">
        <f t="shared" si="415"/>
        <v>37.543700000000001</v>
      </c>
    </row>
    <row r="13289" spans="1:9" hidden="1">
      <c r="A13289" s="115" t="s">
        <v>34586</v>
      </c>
      <c r="B13289" s="115" t="s">
        <v>34587</v>
      </c>
      <c r="C13289" s="115" t="s">
        <v>34588</v>
      </c>
      <c r="D13289" s="115" t="s">
        <v>1138</v>
      </c>
      <c r="E13289" s="115">
        <v>59.936700000000002</v>
      </c>
      <c r="F13289" s="674">
        <v>293.83600000000001</v>
      </c>
      <c r="G13289" s="674">
        <v>295.84500000000003</v>
      </c>
      <c r="H13289" s="115">
        <f t="shared" si="414"/>
        <v>1.0068371472522089</v>
      </c>
      <c r="I13289" s="115">
        <f t="shared" si="415"/>
        <v>60.346499999999999</v>
      </c>
    </row>
    <row r="13290" spans="1:9" hidden="1">
      <c r="A13290" s="115" t="s">
        <v>34589</v>
      </c>
      <c r="B13290" s="115" t="s">
        <v>34590</v>
      </c>
      <c r="C13290" s="115" t="s">
        <v>34591</v>
      </c>
      <c r="D13290" s="115" t="s">
        <v>1138</v>
      </c>
      <c r="E13290" s="115">
        <v>9.5214999999999996</v>
      </c>
      <c r="F13290" s="674">
        <v>293.83600000000001</v>
      </c>
      <c r="G13290" s="674">
        <v>295.84500000000003</v>
      </c>
      <c r="H13290" s="115">
        <f t="shared" si="414"/>
        <v>1.0068371472522089</v>
      </c>
      <c r="I13290" s="115">
        <f t="shared" si="415"/>
        <v>9.5866000000000007</v>
      </c>
    </row>
    <row r="13291" spans="1:9" hidden="1">
      <c r="A13291" s="115" t="s">
        <v>34592</v>
      </c>
      <c r="B13291" s="115" t="s">
        <v>34593</v>
      </c>
      <c r="C13291" s="115" t="s">
        <v>34594</v>
      </c>
      <c r="D13291" s="115" t="s">
        <v>1138</v>
      </c>
      <c r="E13291" s="115">
        <v>15.179399999999999</v>
      </c>
      <c r="F13291" s="674">
        <v>293.83600000000001</v>
      </c>
      <c r="G13291" s="674">
        <v>295.84500000000003</v>
      </c>
      <c r="H13291" s="115">
        <f t="shared" si="414"/>
        <v>1.0068371472522089</v>
      </c>
      <c r="I13291" s="115">
        <f t="shared" si="415"/>
        <v>15.283200000000001</v>
      </c>
    </row>
    <row r="13292" spans="1:9" hidden="1">
      <c r="A13292" s="115" t="s">
        <v>34595</v>
      </c>
      <c r="B13292" s="115" t="s">
        <v>34596</v>
      </c>
      <c r="C13292" s="115" t="s">
        <v>34597</v>
      </c>
      <c r="D13292" s="115" t="s">
        <v>1138</v>
      </c>
      <c r="E13292" s="115">
        <v>19.897300000000001</v>
      </c>
      <c r="F13292" s="674">
        <v>293.83600000000001</v>
      </c>
      <c r="G13292" s="674">
        <v>295.84500000000003</v>
      </c>
      <c r="H13292" s="115">
        <f t="shared" si="414"/>
        <v>1.0068371472522089</v>
      </c>
      <c r="I13292" s="115">
        <f t="shared" si="415"/>
        <v>20.033300000000001</v>
      </c>
    </row>
    <row r="13293" spans="1:9" hidden="1">
      <c r="A13293" s="115" t="s">
        <v>34598</v>
      </c>
      <c r="B13293" s="115" t="s">
        <v>34599</v>
      </c>
      <c r="C13293" s="115" t="s">
        <v>34600</v>
      </c>
      <c r="D13293" s="115" t="s">
        <v>1138</v>
      </c>
      <c r="E13293" s="115">
        <v>15.0473</v>
      </c>
      <c r="F13293" s="674">
        <v>293.83600000000001</v>
      </c>
      <c r="G13293" s="674">
        <v>295.84500000000003</v>
      </c>
      <c r="H13293" s="115">
        <f t="shared" si="414"/>
        <v>1.0068371472522089</v>
      </c>
      <c r="I13293" s="115">
        <f t="shared" si="415"/>
        <v>15.1502</v>
      </c>
    </row>
    <row r="13294" spans="1:9" hidden="1">
      <c r="A13294" s="115" t="s">
        <v>34601</v>
      </c>
      <c r="B13294" s="115" t="s">
        <v>34602</v>
      </c>
      <c r="C13294" s="115" t="s">
        <v>34603</v>
      </c>
      <c r="D13294" s="115" t="s">
        <v>1138</v>
      </c>
      <c r="E13294" s="115">
        <v>20.363</v>
      </c>
      <c r="F13294" s="674">
        <v>293.83600000000001</v>
      </c>
      <c r="G13294" s="674">
        <v>295.84500000000003</v>
      </c>
      <c r="H13294" s="115">
        <f t="shared" si="414"/>
        <v>1.0068371472522089</v>
      </c>
      <c r="I13294" s="115">
        <f t="shared" si="415"/>
        <v>20.502199999999998</v>
      </c>
    </row>
    <row r="13295" spans="1:9" hidden="1">
      <c r="A13295" s="115" t="s">
        <v>34604</v>
      </c>
      <c r="B13295" s="115" t="s">
        <v>34605</v>
      </c>
      <c r="C13295" s="115" t="s">
        <v>34606</v>
      </c>
      <c r="D13295" s="115" t="s">
        <v>1138</v>
      </c>
      <c r="E13295" s="115">
        <v>23.303000000000001</v>
      </c>
      <c r="F13295" s="674">
        <v>293.83600000000001</v>
      </c>
      <c r="G13295" s="674">
        <v>295.84500000000003</v>
      </c>
      <c r="H13295" s="115">
        <f t="shared" si="414"/>
        <v>1.0068371472522089</v>
      </c>
      <c r="I13295" s="115">
        <f t="shared" si="415"/>
        <v>23.462299999999999</v>
      </c>
    </row>
    <row r="13296" spans="1:9" hidden="1">
      <c r="A13296" s="115" t="s">
        <v>34607</v>
      </c>
      <c r="B13296" s="115" t="s">
        <v>34608</v>
      </c>
      <c r="C13296" s="115" t="s">
        <v>34609</v>
      </c>
      <c r="D13296" s="115" t="s">
        <v>1138</v>
      </c>
      <c r="E13296" s="115">
        <v>11.8315</v>
      </c>
      <c r="F13296" s="674">
        <v>293.83600000000001</v>
      </c>
      <c r="G13296" s="674">
        <v>295.84500000000003</v>
      </c>
      <c r="H13296" s="115">
        <f t="shared" si="414"/>
        <v>1.0068371472522089</v>
      </c>
      <c r="I13296" s="115">
        <f t="shared" si="415"/>
        <v>11.9124</v>
      </c>
    </row>
    <row r="13297" spans="1:9" hidden="1">
      <c r="A13297" s="115" t="s">
        <v>34610</v>
      </c>
      <c r="B13297" s="115" t="s">
        <v>34611</v>
      </c>
      <c r="C13297" s="115" t="s">
        <v>34612</v>
      </c>
      <c r="D13297" s="115" t="s">
        <v>1138</v>
      </c>
      <c r="E13297" s="115">
        <v>10.231999999999999</v>
      </c>
      <c r="F13297" s="674">
        <v>293.83600000000001</v>
      </c>
      <c r="G13297" s="674">
        <v>295.84500000000003</v>
      </c>
      <c r="H13297" s="115">
        <f t="shared" si="414"/>
        <v>1.0068371472522089</v>
      </c>
      <c r="I13297" s="115">
        <f t="shared" si="415"/>
        <v>10.302</v>
      </c>
    </row>
    <row r="13298" spans="1:9" hidden="1">
      <c r="A13298" s="115" t="s">
        <v>34613</v>
      </c>
      <c r="B13298" s="115" t="s">
        <v>34614</v>
      </c>
      <c r="C13298" s="115" t="s">
        <v>34615</v>
      </c>
      <c r="D13298" s="115" t="s">
        <v>1138</v>
      </c>
      <c r="E13298" s="115">
        <v>36.877600000000001</v>
      </c>
      <c r="F13298" s="674">
        <v>293.83600000000001</v>
      </c>
      <c r="G13298" s="674">
        <v>295.84500000000003</v>
      </c>
      <c r="H13298" s="115">
        <f t="shared" si="414"/>
        <v>1.0068371472522089</v>
      </c>
      <c r="I13298" s="115">
        <f t="shared" si="415"/>
        <v>37.1297</v>
      </c>
    </row>
    <row r="13299" spans="1:9" hidden="1">
      <c r="A13299" s="115" t="s">
        <v>34616</v>
      </c>
      <c r="B13299" s="115" t="s">
        <v>34617</v>
      </c>
      <c r="C13299" s="115" t="s">
        <v>34618</v>
      </c>
      <c r="D13299" s="115" t="s">
        <v>1138</v>
      </c>
      <c r="E13299" s="115">
        <v>93.803299999999993</v>
      </c>
      <c r="F13299" s="674">
        <v>293.83600000000001</v>
      </c>
      <c r="G13299" s="674">
        <v>295.84500000000003</v>
      </c>
      <c r="H13299" s="115">
        <f t="shared" si="414"/>
        <v>1.0068371472522089</v>
      </c>
      <c r="I13299" s="115">
        <f t="shared" si="415"/>
        <v>94.444599999999994</v>
      </c>
    </row>
    <row r="13300" spans="1:9" hidden="1">
      <c r="A13300" s="115" t="s">
        <v>34619</v>
      </c>
      <c r="B13300" s="115" t="s">
        <v>34620</v>
      </c>
      <c r="C13300" s="115" t="s">
        <v>34621</v>
      </c>
      <c r="D13300" s="115" t="s">
        <v>1138</v>
      </c>
      <c r="E13300" s="115">
        <v>2.5327000000000002</v>
      </c>
      <c r="F13300" s="674">
        <v>293.83600000000001</v>
      </c>
      <c r="G13300" s="674">
        <v>295.84500000000003</v>
      </c>
      <c r="H13300" s="115">
        <f t="shared" si="414"/>
        <v>1.0068371472522089</v>
      </c>
      <c r="I13300" s="115">
        <f t="shared" si="415"/>
        <v>2.5499999999999998</v>
      </c>
    </row>
    <row r="13301" spans="1:9" hidden="1">
      <c r="A13301" s="115" t="s">
        <v>34622</v>
      </c>
      <c r="B13301" s="115" t="s">
        <v>34623</v>
      </c>
      <c r="C13301" s="115" t="s">
        <v>34624</v>
      </c>
      <c r="D13301" s="115" t="s">
        <v>1138</v>
      </c>
      <c r="E13301" s="115">
        <v>7.0835999999999997</v>
      </c>
      <c r="F13301" s="674">
        <v>293.83600000000001</v>
      </c>
      <c r="G13301" s="674">
        <v>295.84500000000003</v>
      </c>
      <c r="H13301" s="115">
        <f t="shared" si="414"/>
        <v>1.0068371472522089</v>
      </c>
      <c r="I13301" s="115">
        <f t="shared" si="415"/>
        <v>7.1319999999999997</v>
      </c>
    </row>
    <row r="13302" spans="1:9" hidden="1">
      <c r="A13302" s="115" t="s">
        <v>34625</v>
      </c>
      <c r="B13302" s="115" t="s">
        <v>34626</v>
      </c>
      <c r="C13302" s="115" t="s">
        <v>34627</v>
      </c>
      <c r="D13302" s="115" t="s">
        <v>1138</v>
      </c>
      <c r="E13302" s="115">
        <v>13.1958</v>
      </c>
      <c r="F13302" s="674">
        <v>293.83600000000001</v>
      </c>
      <c r="G13302" s="674">
        <v>295.84500000000003</v>
      </c>
      <c r="H13302" s="115">
        <f t="shared" si="414"/>
        <v>1.0068371472522089</v>
      </c>
      <c r="I13302" s="115">
        <f t="shared" si="415"/>
        <v>13.286</v>
      </c>
    </row>
    <row r="13303" spans="1:9" hidden="1">
      <c r="A13303" s="115" t="s">
        <v>34628</v>
      </c>
      <c r="B13303" s="115" t="s">
        <v>34629</v>
      </c>
      <c r="C13303" s="115" t="s">
        <v>34630</v>
      </c>
      <c r="D13303" s="115" t="s">
        <v>1138</v>
      </c>
      <c r="E13303" s="115">
        <v>15.7758</v>
      </c>
      <c r="F13303" s="674">
        <v>293.83600000000001</v>
      </c>
      <c r="G13303" s="674">
        <v>295.84500000000003</v>
      </c>
      <c r="H13303" s="115">
        <f t="shared" si="414"/>
        <v>1.0068371472522089</v>
      </c>
      <c r="I13303" s="115">
        <f t="shared" si="415"/>
        <v>15.883699999999999</v>
      </c>
    </row>
    <row r="13304" spans="1:9" hidden="1">
      <c r="A13304" s="115" t="s">
        <v>34631</v>
      </c>
      <c r="B13304" s="115" t="s">
        <v>34632</v>
      </c>
      <c r="C13304" s="115" t="s">
        <v>34633</v>
      </c>
      <c r="D13304" s="115" t="s">
        <v>1138</v>
      </c>
      <c r="E13304" s="115">
        <v>39.2836</v>
      </c>
      <c r="F13304" s="674">
        <v>293.83600000000001</v>
      </c>
      <c r="G13304" s="674">
        <v>295.84500000000003</v>
      </c>
      <c r="H13304" s="115">
        <f t="shared" si="414"/>
        <v>1.0068371472522089</v>
      </c>
      <c r="I13304" s="115">
        <f t="shared" si="415"/>
        <v>39.552199999999999</v>
      </c>
    </row>
    <row r="13305" spans="1:9" hidden="1">
      <c r="A13305" s="115" t="s">
        <v>34634</v>
      </c>
      <c r="B13305" s="115" t="s">
        <v>34635</v>
      </c>
      <c r="C13305" s="115" t="s">
        <v>34636</v>
      </c>
      <c r="D13305" s="115" t="s">
        <v>1138</v>
      </c>
      <c r="E13305" s="115">
        <v>32.831499999999998</v>
      </c>
      <c r="F13305" s="674">
        <v>293.83600000000001</v>
      </c>
      <c r="G13305" s="674">
        <v>295.84500000000003</v>
      </c>
      <c r="H13305" s="115">
        <f t="shared" si="414"/>
        <v>1.0068371472522089</v>
      </c>
      <c r="I13305" s="115">
        <f t="shared" si="415"/>
        <v>33.055999999999997</v>
      </c>
    </row>
    <row r="13306" spans="1:9" hidden="1">
      <c r="A13306" s="115" t="s">
        <v>34637</v>
      </c>
      <c r="B13306" s="115" t="s">
        <v>34638</v>
      </c>
      <c r="C13306" s="115" t="s">
        <v>34639</v>
      </c>
      <c r="D13306" s="115" t="s">
        <v>1138</v>
      </c>
      <c r="E13306" s="115">
        <v>64.461500000000001</v>
      </c>
      <c r="F13306" s="674">
        <v>293.83600000000001</v>
      </c>
      <c r="G13306" s="674">
        <v>295.84500000000003</v>
      </c>
      <c r="H13306" s="115">
        <f t="shared" si="414"/>
        <v>1.0068371472522089</v>
      </c>
      <c r="I13306" s="115">
        <f t="shared" si="415"/>
        <v>64.902199999999993</v>
      </c>
    </row>
    <row r="13307" spans="1:9" hidden="1">
      <c r="A13307" s="115" t="s">
        <v>34640</v>
      </c>
      <c r="B13307" s="115" t="s">
        <v>34641</v>
      </c>
      <c r="C13307" s="115" t="s">
        <v>34642</v>
      </c>
      <c r="D13307" s="115" t="s">
        <v>1138</v>
      </c>
      <c r="E13307" s="115">
        <v>23.883600000000001</v>
      </c>
      <c r="F13307" s="674">
        <v>293.83600000000001</v>
      </c>
      <c r="G13307" s="674">
        <v>295.84500000000003</v>
      </c>
      <c r="H13307" s="115">
        <f t="shared" si="414"/>
        <v>1.0068371472522089</v>
      </c>
      <c r="I13307" s="115">
        <f t="shared" si="415"/>
        <v>24.046900000000001</v>
      </c>
    </row>
    <row r="13308" spans="1:9" hidden="1">
      <c r="A13308" s="115" t="s">
        <v>34643</v>
      </c>
      <c r="B13308" s="115" t="s">
        <v>34644</v>
      </c>
      <c r="C13308" s="115" t="s">
        <v>34645</v>
      </c>
      <c r="D13308" s="115" t="s">
        <v>1138</v>
      </c>
      <c r="E13308" s="115">
        <v>38.303600000000003</v>
      </c>
      <c r="F13308" s="674">
        <v>293.83600000000001</v>
      </c>
      <c r="G13308" s="674">
        <v>295.84500000000003</v>
      </c>
      <c r="H13308" s="115">
        <f t="shared" si="414"/>
        <v>1.0068371472522089</v>
      </c>
      <c r="I13308" s="115">
        <f t="shared" si="415"/>
        <v>38.5655</v>
      </c>
    </row>
    <row r="13309" spans="1:9" hidden="1">
      <c r="A13309" s="115" t="s">
        <v>34646</v>
      </c>
      <c r="B13309" s="115" t="s">
        <v>34647</v>
      </c>
      <c r="C13309" s="115" t="s">
        <v>34648</v>
      </c>
      <c r="D13309" s="115" t="s">
        <v>1138</v>
      </c>
      <c r="E13309" s="115">
        <v>104.1236</v>
      </c>
      <c r="F13309" s="674">
        <v>293.83600000000001</v>
      </c>
      <c r="G13309" s="674">
        <v>295.84500000000003</v>
      </c>
      <c r="H13309" s="115">
        <f t="shared" si="414"/>
        <v>1.0068371472522089</v>
      </c>
      <c r="I13309" s="115">
        <f t="shared" si="415"/>
        <v>104.8355</v>
      </c>
    </row>
    <row r="13310" spans="1:9" hidden="1">
      <c r="A13310" s="115" t="s">
        <v>34649</v>
      </c>
      <c r="B13310" s="115" t="s">
        <v>34650</v>
      </c>
      <c r="C13310" s="115" t="s">
        <v>34651</v>
      </c>
      <c r="D13310" s="115" t="s">
        <v>1138</v>
      </c>
      <c r="E13310" s="115">
        <v>41.161499999999997</v>
      </c>
      <c r="F13310" s="674">
        <v>293.83600000000001</v>
      </c>
      <c r="G13310" s="674">
        <v>295.84500000000003</v>
      </c>
      <c r="H13310" s="115">
        <f t="shared" si="414"/>
        <v>1.0068371472522089</v>
      </c>
      <c r="I13310" s="115">
        <f t="shared" si="415"/>
        <v>41.442900000000002</v>
      </c>
    </row>
    <row r="13311" spans="1:9" hidden="1">
      <c r="A13311" s="115" t="s">
        <v>34652</v>
      </c>
      <c r="B13311" s="115" t="s">
        <v>34653</v>
      </c>
      <c r="C13311" s="115" t="s">
        <v>34654</v>
      </c>
      <c r="D13311" s="115" t="s">
        <v>1138</v>
      </c>
      <c r="E13311" s="115">
        <v>46.851500000000001</v>
      </c>
      <c r="F13311" s="674">
        <v>293.83600000000001</v>
      </c>
      <c r="G13311" s="674">
        <v>295.84500000000003</v>
      </c>
      <c r="H13311" s="115">
        <f t="shared" si="414"/>
        <v>1.0068371472522089</v>
      </c>
      <c r="I13311" s="115">
        <f t="shared" si="415"/>
        <v>47.171799999999998</v>
      </c>
    </row>
    <row r="13312" spans="1:9" hidden="1">
      <c r="A13312" s="115" t="s">
        <v>34655</v>
      </c>
      <c r="B13312" s="115" t="s">
        <v>34656</v>
      </c>
      <c r="C13312" s="115" t="s">
        <v>34657</v>
      </c>
      <c r="D13312" s="115" t="s">
        <v>1138</v>
      </c>
      <c r="E13312" s="115">
        <v>40.241500000000002</v>
      </c>
      <c r="F13312" s="674">
        <v>293.83600000000001</v>
      </c>
      <c r="G13312" s="674">
        <v>295.84500000000003</v>
      </c>
      <c r="H13312" s="115">
        <f t="shared" si="414"/>
        <v>1.0068371472522089</v>
      </c>
      <c r="I13312" s="115">
        <f t="shared" si="415"/>
        <v>40.516599999999997</v>
      </c>
    </row>
    <row r="13313" spans="1:9" hidden="1">
      <c r="A13313" s="115" t="s">
        <v>34658</v>
      </c>
      <c r="B13313" s="115" t="s">
        <v>34659</v>
      </c>
      <c r="C13313" s="115" t="s">
        <v>34660</v>
      </c>
      <c r="D13313" s="115" t="s">
        <v>1138</v>
      </c>
      <c r="E13313" s="115">
        <v>640.45460000000003</v>
      </c>
      <c r="F13313" s="674">
        <v>293.83600000000001</v>
      </c>
      <c r="G13313" s="674">
        <v>295.84500000000003</v>
      </c>
      <c r="H13313" s="115">
        <f t="shared" si="414"/>
        <v>1.0068371472522089</v>
      </c>
      <c r="I13313" s="115">
        <f t="shared" si="415"/>
        <v>644.83349999999996</v>
      </c>
    </row>
    <row r="13314" spans="1:9" hidden="1">
      <c r="A13314" s="115" t="s">
        <v>34661</v>
      </c>
      <c r="B13314" s="115" t="s">
        <v>34662</v>
      </c>
      <c r="C13314" s="115" t="s">
        <v>34663</v>
      </c>
      <c r="D13314" s="115" t="s">
        <v>1138</v>
      </c>
      <c r="E13314" s="115">
        <v>694.87189999999998</v>
      </c>
      <c r="F13314" s="674">
        <v>293.83600000000001</v>
      </c>
      <c r="G13314" s="674">
        <v>295.84500000000003</v>
      </c>
      <c r="H13314" s="115">
        <f t="shared" si="414"/>
        <v>1.0068371472522089</v>
      </c>
      <c r="I13314" s="115">
        <f t="shared" si="415"/>
        <v>699.62279999999998</v>
      </c>
    </row>
    <row r="13315" spans="1:9" hidden="1">
      <c r="A13315" s="115" t="s">
        <v>34664</v>
      </c>
      <c r="B13315" s="115" t="s">
        <v>34665</v>
      </c>
      <c r="C13315" s="115" t="s">
        <v>34666</v>
      </c>
      <c r="D13315" s="115" t="s">
        <v>1138</v>
      </c>
      <c r="E13315" s="115">
        <v>781.05520000000001</v>
      </c>
      <c r="F13315" s="674">
        <v>293.83600000000001</v>
      </c>
      <c r="G13315" s="674">
        <v>295.84500000000003</v>
      </c>
      <c r="H13315" s="115">
        <f t="shared" si="414"/>
        <v>1.0068371472522089</v>
      </c>
      <c r="I13315" s="115">
        <f t="shared" si="415"/>
        <v>786.3954</v>
      </c>
    </row>
    <row r="13316" spans="1:9" hidden="1">
      <c r="A13316" s="115" t="s">
        <v>34667</v>
      </c>
      <c r="B13316" s="115" t="s">
        <v>34668</v>
      </c>
      <c r="C13316" s="115" t="s">
        <v>34669</v>
      </c>
      <c r="D13316" s="115" t="s">
        <v>1138</v>
      </c>
      <c r="E13316" s="115">
        <v>61.561999999999998</v>
      </c>
      <c r="F13316" s="674">
        <v>293.83600000000001</v>
      </c>
      <c r="G13316" s="674">
        <v>295.84500000000003</v>
      </c>
      <c r="H13316" s="115">
        <f t="shared" si="414"/>
        <v>1.0068371472522089</v>
      </c>
      <c r="I13316" s="115">
        <f t="shared" si="415"/>
        <v>61.982900000000001</v>
      </c>
    </row>
    <row r="13317" spans="1:9" hidden="1">
      <c r="A13317" s="115" t="s">
        <v>34670</v>
      </c>
      <c r="B13317" s="115" t="s">
        <v>34671</v>
      </c>
      <c r="C13317" s="115" t="s">
        <v>34672</v>
      </c>
      <c r="D13317" s="115" t="s">
        <v>1138</v>
      </c>
      <c r="E13317" s="115">
        <v>63.622</v>
      </c>
      <c r="F13317" s="674">
        <v>293.83600000000001</v>
      </c>
      <c r="G13317" s="674">
        <v>295.84500000000003</v>
      </c>
      <c r="H13317" s="115">
        <f t="shared" ref="H13317:H13380" si="416">G13317/F13317</f>
        <v>1.0068371472522089</v>
      </c>
      <c r="I13317" s="115">
        <f t="shared" ref="I13317:I13380" si="417">ROUND(H13317*E13317,4)</f>
        <v>64.057000000000002</v>
      </c>
    </row>
    <row r="13318" spans="1:9" hidden="1">
      <c r="A13318" s="115" t="s">
        <v>34673</v>
      </c>
      <c r="B13318" s="115" t="s">
        <v>34674</v>
      </c>
      <c r="C13318" s="115" t="s">
        <v>34675</v>
      </c>
      <c r="D13318" s="115" t="s">
        <v>1138</v>
      </c>
      <c r="E13318" s="115">
        <v>82.162000000000006</v>
      </c>
      <c r="F13318" s="674">
        <v>293.83600000000001</v>
      </c>
      <c r="G13318" s="674">
        <v>295.84500000000003</v>
      </c>
      <c r="H13318" s="115">
        <f t="shared" si="416"/>
        <v>1.0068371472522089</v>
      </c>
      <c r="I13318" s="115">
        <f t="shared" si="417"/>
        <v>82.723799999999997</v>
      </c>
    </row>
    <row r="13319" spans="1:9" hidden="1">
      <c r="A13319" s="115" t="s">
        <v>34676</v>
      </c>
      <c r="B13319" s="115" t="s">
        <v>34677</v>
      </c>
      <c r="C13319" s="115" t="s">
        <v>34678</v>
      </c>
      <c r="D13319" s="115" t="s">
        <v>1138</v>
      </c>
      <c r="E13319" s="115">
        <v>99.671999999999997</v>
      </c>
      <c r="F13319" s="674">
        <v>293.83600000000001</v>
      </c>
      <c r="G13319" s="674">
        <v>295.84500000000003</v>
      </c>
      <c r="H13319" s="115">
        <f t="shared" si="416"/>
        <v>1.0068371472522089</v>
      </c>
      <c r="I13319" s="115">
        <f t="shared" si="417"/>
        <v>100.3535</v>
      </c>
    </row>
    <row r="13320" spans="1:9" hidden="1">
      <c r="A13320" s="115" t="s">
        <v>34679</v>
      </c>
      <c r="B13320" s="115" t="s">
        <v>34680</v>
      </c>
      <c r="C13320" s="115" t="s">
        <v>34681</v>
      </c>
      <c r="D13320" s="115" t="s">
        <v>1138</v>
      </c>
      <c r="E13320" s="115">
        <v>109.57729999999999</v>
      </c>
      <c r="F13320" s="674">
        <v>293.83600000000001</v>
      </c>
      <c r="G13320" s="674">
        <v>295.84500000000003</v>
      </c>
      <c r="H13320" s="115">
        <f t="shared" si="416"/>
        <v>1.0068371472522089</v>
      </c>
      <c r="I13320" s="115">
        <f t="shared" si="417"/>
        <v>110.3265</v>
      </c>
    </row>
    <row r="13321" spans="1:9" hidden="1">
      <c r="A13321" s="115" t="s">
        <v>34682</v>
      </c>
      <c r="B13321" s="115" t="s">
        <v>34683</v>
      </c>
      <c r="C13321" s="115" t="s">
        <v>34684</v>
      </c>
      <c r="D13321" s="115" t="s">
        <v>1138</v>
      </c>
      <c r="E13321" s="115">
        <v>182.43729999999999</v>
      </c>
      <c r="F13321" s="674">
        <v>293.83600000000001</v>
      </c>
      <c r="G13321" s="674">
        <v>295.84500000000003</v>
      </c>
      <c r="H13321" s="115">
        <f t="shared" si="416"/>
        <v>1.0068371472522089</v>
      </c>
      <c r="I13321" s="115">
        <f t="shared" si="417"/>
        <v>183.68469999999999</v>
      </c>
    </row>
    <row r="13322" spans="1:9" hidden="1">
      <c r="A13322" s="115" t="s">
        <v>34685</v>
      </c>
      <c r="B13322" s="115" t="s">
        <v>34686</v>
      </c>
      <c r="C13322" s="115" t="s">
        <v>34687</v>
      </c>
      <c r="D13322" s="115" t="s">
        <v>1138</v>
      </c>
      <c r="E13322" s="115">
        <v>343.39269999999999</v>
      </c>
      <c r="F13322" s="674">
        <v>293.83600000000001</v>
      </c>
      <c r="G13322" s="674">
        <v>295.84500000000003</v>
      </c>
      <c r="H13322" s="115">
        <f t="shared" si="416"/>
        <v>1.0068371472522089</v>
      </c>
      <c r="I13322" s="115">
        <f t="shared" si="417"/>
        <v>345.7405</v>
      </c>
    </row>
    <row r="13323" spans="1:9" hidden="1">
      <c r="A13323" s="115" t="s">
        <v>34688</v>
      </c>
      <c r="B13323" s="115" t="s">
        <v>34689</v>
      </c>
      <c r="C13323" s="115" t="s">
        <v>34690</v>
      </c>
      <c r="D13323" s="115" t="s">
        <v>1138</v>
      </c>
      <c r="E13323" s="115">
        <v>553.61270000000002</v>
      </c>
      <c r="F13323" s="674">
        <v>293.83600000000001</v>
      </c>
      <c r="G13323" s="674">
        <v>295.84500000000003</v>
      </c>
      <c r="H13323" s="115">
        <f t="shared" si="416"/>
        <v>1.0068371472522089</v>
      </c>
      <c r="I13323" s="115">
        <f t="shared" si="417"/>
        <v>557.39779999999996</v>
      </c>
    </row>
    <row r="13324" spans="1:9" hidden="1">
      <c r="A13324" s="115" t="s">
        <v>34691</v>
      </c>
      <c r="B13324" s="115" t="s">
        <v>34692</v>
      </c>
      <c r="C13324" s="115" t="s">
        <v>34693</v>
      </c>
      <c r="D13324" s="115" t="s">
        <v>1138</v>
      </c>
      <c r="E13324" s="115">
        <v>809.72329999999999</v>
      </c>
      <c r="F13324" s="674">
        <v>293.83600000000001</v>
      </c>
      <c r="G13324" s="674">
        <v>295.84500000000003</v>
      </c>
      <c r="H13324" s="115">
        <f t="shared" si="416"/>
        <v>1.0068371472522089</v>
      </c>
      <c r="I13324" s="115">
        <f t="shared" si="417"/>
        <v>815.2595</v>
      </c>
    </row>
    <row r="13325" spans="1:9" hidden="1">
      <c r="A13325" s="115" t="s">
        <v>34694</v>
      </c>
      <c r="B13325" s="115" t="s">
        <v>34695</v>
      </c>
      <c r="C13325" s="115" t="s">
        <v>34696</v>
      </c>
      <c r="D13325" s="115" t="s">
        <v>1138</v>
      </c>
      <c r="E13325" s="115">
        <v>40.932000000000002</v>
      </c>
      <c r="F13325" s="674">
        <v>293.83600000000001</v>
      </c>
      <c r="G13325" s="674">
        <v>295.84500000000003</v>
      </c>
      <c r="H13325" s="115">
        <f t="shared" si="416"/>
        <v>1.0068371472522089</v>
      </c>
      <c r="I13325" s="115">
        <f t="shared" si="417"/>
        <v>41.2119</v>
      </c>
    </row>
    <row r="13326" spans="1:9" hidden="1">
      <c r="A13326" s="115" t="s">
        <v>34697</v>
      </c>
      <c r="B13326" s="115" t="s">
        <v>34698</v>
      </c>
      <c r="C13326" s="115" t="s">
        <v>34699</v>
      </c>
      <c r="D13326" s="115" t="s">
        <v>1138</v>
      </c>
      <c r="E13326" s="115">
        <v>45.851999999999997</v>
      </c>
      <c r="F13326" s="674">
        <v>293.83600000000001</v>
      </c>
      <c r="G13326" s="674">
        <v>295.84500000000003</v>
      </c>
      <c r="H13326" s="115">
        <f t="shared" si="416"/>
        <v>1.0068371472522089</v>
      </c>
      <c r="I13326" s="115">
        <f t="shared" si="417"/>
        <v>46.165500000000002</v>
      </c>
    </row>
    <row r="13327" spans="1:9" hidden="1">
      <c r="A13327" s="115" t="s">
        <v>34700</v>
      </c>
      <c r="B13327" s="115" t="s">
        <v>34701</v>
      </c>
      <c r="C13327" s="115" t="s">
        <v>34702</v>
      </c>
      <c r="D13327" s="115" t="s">
        <v>1138</v>
      </c>
      <c r="E13327" s="115">
        <v>52.392000000000003</v>
      </c>
      <c r="F13327" s="674">
        <v>293.83600000000001</v>
      </c>
      <c r="G13327" s="674">
        <v>295.84500000000003</v>
      </c>
      <c r="H13327" s="115">
        <f t="shared" si="416"/>
        <v>1.0068371472522089</v>
      </c>
      <c r="I13327" s="115">
        <f t="shared" si="417"/>
        <v>52.7502</v>
      </c>
    </row>
    <row r="13328" spans="1:9" hidden="1">
      <c r="A13328" s="115" t="s">
        <v>34703</v>
      </c>
      <c r="B13328" s="115" t="s">
        <v>34704</v>
      </c>
      <c r="C13328" s="115" t="s">
        <v>34705</v>
      </c>
      <c r="D13328" s="115" t="s">
        <v>1138</v>
      </c>
      <c r="E13328" s="115">
        <v>73.421999999999997</v>
      </c>
      <c r="F13328" s="674">
        <v>293.83600000000001</v>
      </c>
      <c r="G13328" s="674">
        <v>295.84500000000003</v>
      </c>
      <c r="H13328" s="115">
        <f t="shared" si="416"/>
        <v>1.0068371472522089</v>
      </c>
      <c r="I13328" s="115">
        <f t="shared" si="417"/>
        <v>73.924000000000007</v>
      </c>
    </row>
    <row r="13329" spans="1:9" hidden="1">
      <c r="A13329" s="115" t="s">
        <v>34706</v>
      </c>
      <c r="B13329" s="115" t="s">
        <v>34707</v>
      </c>
      <c r="C13329" s="115" t="s">
        <v>34708</v>
      </c>
      <c r="D13329" s="115" t="s">
        <v>1138</v>
      </c>
      <c r="E13329" s="115">
        <v>83.217299999999994</v>
      </c>
      <c r="F13329" s="674">
        <v>293.83600000000001</v>
      </c>
      <c r="G13329" s="674">
        <v>295.84500000000003</v>
      </c>
      <c r="H13329" s="115">
        <f t="shared" si="416"/>
        <v>1.0068371472522089</v>
      </c>
      <c r="I13329" s="115">
        <f t="shared" si="417"/>
        <v>83.786299999999997</v>
      </c>
    </row>
    <row r="13330" spans="1:9" hidden="1">
      <c r="A13330" s="115" t="s">
        <v>34709</v>
      </c>
      <c r="B13330" s="115" t="s">
        <v>34710</v>
      </c>
      <c r="C13330" s="115" t="s">
        <v>34711</v>
      </c>
      <c r="D13330" s="115" t="s">
        <v>1138</v>
      </c>
      <c r="E13330" s="115">
        <v>158.18729999999999</v>
      </c>
      <c r="F13330" s="674">
        <v>293.83600000000001</v>
      </c>
      <c r="G13330" s="674">
        <v>295.84500000000003</v>
      </c>
      <c r="H13330" s="115">
        <f t="shared" si="416"/>
        <v>1.0068371472522089</v>
      </c>
      <c r="I13330" s="115">
        <f t="shared" si="417"/>
        <v>159.2688</v>
      </c>
    </row>
    <row r="13331" spans="1:9" hidden="1">
      <c r="A13331" s="115" t="s">
        <v>34712</v>
      </c>
      <c r="B13331" s="115" t="s">
        <v>34713</v>
      </c>
      <c r="C13331" s="115" t="s">
        <v>34714</v>
      </c>
      <c r="D13331" s="115" t="s">
        <v>1138</v>
      </c>
      <c r="E13331" s="115">
        <v>62.161999999999999</v>
      </c>
      <c r="F13331" s="674">
        <v>293.83600000000001</v>
      </c>
      <c r="G13331" s="674">
        <v>295.84500000000003</v>
      </c>
      <c r="H13331" s="115">
        <f t="shared" si="416"/>
        <v>1.0068371472522089</v>
      </c>
      <c r="I13331" s="115">
        <f t="shared" si="417"/>
        <v>62.587000000000003</v>
      </c>
    </row>
    <row r="13332" spans="1:9" hidden="1">
      <c r="A13332" s="115" t="s">
        <v>34715</v>
      </c>
      <c r="B13332" s="115" t="s">
        <v>34716</v>
      </c>
      <c r="C13332" s="115" t="s">
        <v>34717</v>
      </c>
      <c r="D13332" s="115" t="s">
        <v>1138</v>
      </c>
      <c r="E13332" s="115">
        <v>71.831999999999994</v>
      </c>
      <c r="F13332" s="674">
        <v>293.83600000000001</v>
      </c>
      <c r="G13332" s="674">
        <v>295.84500000000003</v>
      </c>
      <c r="H13332" s="115">
        <f t="shared" si="416"/>
        <v>1.0068371472522089</v>
      </c>
      <c r="I13332" s="115">
        <f t="shared" si="417"/>
        <v>72.323099999999997</v>
      </c>
    </row>
    <row r="13333" spans="1:9" hidden="1">
      <c r="A13333" s="115" t="s">
        <v>34718</v>
      </c>
      <c r="B13333" s="115" t="s">
        <v>34719</v>
      </c>
      <c r="C13333" s="115" t="s">
        <v>34720</v>
      </c>
      <c r="D13333" s="115" t="s">
        <v>1138</v>
      </c>
      <c r="E13333" s="115">
        <v>93.201999999999998</v>
      </c>
      <c r="F13333" s="674">
        <v>293.83600000000001</v>
      </c>
      <c r="G13333" s="674">
        <v>295.84500000000003</v>
      </c>
      <c r="H13333" s="115">
        <f t="shared" si="416"/>
        <v>1.0068371472522089</v>
      </c>
      <c r="I13333" s="115">
        <f t="shared" si="417"/>
        <v>93.839200000000005</v>
      </c>
    </row>
    <row r="13334" spans="1:9" hidden="1">
      <c r="A13334" s="115" t="s">
        <v>34721</v>
      </c>
      <c r="B13334" s="115" t="s">
        <v>34722</v>
      </c>
      <c r="C13334" s="115" t="s">
        <v>34723</v>
      </c>
      <c r="D13334" s="115" t="s">
        <v>1138</v>
      </c>
      <c r="E13334" s="115">
        <v>113.8173</v>
      </c>
      <c r="F13334" s="674">
        <v>293.83600000000001</v>
      </c>
      <c r="G13334" s="674">
        <v>295.84500000000003</v>
      </c>
      <c r="H13334" s="115">
        <f t="shared" si="416"/>
        <v>1.0068371472522089</v>
      </c>
      <c r="I13334" s="115">
        <f t="shared" si="417"/>
        <v>114.5955</v>
      </c>
    </row>
    <row r="13335" spans="1:9" hidden="1">
      <c r="A13335" s="115" t="s">
        <v>34724</v>
      </c>
      <c r="B13335" s="115" t="s">
        <v>34725</v>
      </c>
      <c r="C13335" s="115" t="s">
        <v>34726</v>
      </c>
      <c r="D13335" s="115" t="s">
        <v>1138</v>
      </c>
      <c r="E13335" s="115">
        <v>160.72730000000001</v>
      </c>
      <c r="F13335" s="674">
        <v>293.83600000000001</v>
      </c>
      <c r="G13335" s="674">
        <v>295.84500000000003</v>
      </c>
      <c r="H13335" s="115">
        <f t="shared" si="416"/>
        <v>1.0068371472522089</v>
      </c>
      <c r="I13335" s="115">
        <f t="shared" si="417"/>
        <v>161.8262</v>
      </c>
    </row>
    <row r="13336" spans="1:9" hidden="1">
      <c r="A13336" s="115" t="s">
        <v>34727</v>
      </c>
      <c r="B13336" s="115" t="s">
        <v>34728</v>
      </c>
      <c r="C13336" s="115" t="s">
        <v>34729</v>
      </c>
      <c r="D13336" s="115" t="s">
        <v>1138</v>
      </c>
      <c r="E13336" s="115">
        <v>278.27269999999999</v>
      </c>
      <c r="F13336" s="674">
        <v>293.83600000000001</v>
      </c>
      <c r="G13336" s="674">
        <v>295.84500000000003</v>
      </c>
      <c r="H13336" s="115">
        <f t="shared" si="416"/>
        <v>1.0068371472522089</v>
      </c>
      <c r="I13336" s="115">
        <f t="shared" si="417"/>
        <v>280.17529999999999</v>
      </c>
    </row>
    <row r="13337" spans="1:9" hidden="1">
      <c r="A13337" s="115" t="s">
        <v>34730</v>
      </c>
      <c r="B13337" s="115" t="s">
        <v>34731</v>
      </c>
      <c r="C13337" s="115" t="s">
        <v>34732</v>
      </c>
      <c r="D13337" s="115" t="s">
        <v>1138</v>
      </c>
      <c r="E13337" s="115">
        <v>370.52269999999999</v>
      </c>
      <c r="F13337" s="674">
        <v>293.83600000000001</v>
      </c>
      <c r="G13337" s="674">
        <v>295.84500000000003</v>
      </c>
      <c r="H13337" s="115">
        <f t="shared" si="416"/>
        <v>1.0068371472522089</v>
      </c>
      <c r="I13337" s="115">
        <f t="shared" si="417"/>
        <v>373.05599999999998</v>
      </c>
    </row>
    <row r="13338" spans="1:9" hidden="1">
      <c r="A13338" s="115" t="s">
        <v>34733</v>
      </c>
      <c r="B13338" s="115" t="s">
        <v>34734</v>
      </c>
      <c r="C13338" s="115" t="s">
        <v>34735</v>
      </c>
      <c r="D13338" s="115" t="s">
        <v>1138</v>
      </c>
      <c r="E13338" s="115">
        <v>450.80329999999998</v>
      </c>
      <c r="F13338" s="674">
        <v>293.83600000000001</v>
      </c>
      <c r="G13338" s="674">
        <v>295.84500000000003</v>
      </c>
      <c r="H13338" s="115">
        <f t="shared" si="416"/>
        <v>1.0068371472522089</v>
      </c>
      <c r="I13338" s="115">
        <f t="shared" si="417"/>
        <v>453.88549999999998</v>
      </c>
    </row>
    <row r="13339" spans="1:9" hidden="1">
      <c r="A13339" s="115" t="s">
        <v>34736</v>
      </c>
      <c r="B13339" s="115" t="s">
        <v>34737</v>
      </c>
      <c r="C13339" s="115" t="s">
        <v>34738</v>
      </c>
      <c r="D13339" s="115" t="s">
        <v>1138</v>
      </c>
      <c r="E13339" s="115">
        <v>81.132000000000005</v>
      </c>
      <c r="F13339" s="674">
        <v>293.83600000000001</v>
      </c>
      <c r="G13339" s="674">
        <v>295.84500000000003</v>
      </c>
      <c r="H13339" s="115">
        <f t="shared" si="416"/>
        <v>1.0068371472522089</v>
      </c>
      <c r="I13339" s="115">
        <f t="shared" si="417"/>
        <v>81.686700000000002</v>
      </c>
    </row>
    <row r="13340" spans="1:9" hidden="1">
      <c r="A13340" s="115" t="s">
        <v>34739</v>
      </c>
      <c r="B13340" s="115" t="s">
        <v>34740</v>
      </c>
      <c r="C13340" s="115" t="s">
        <v>34741</v>
      </c>
      <c r="D13340" s="115" t="s">
        <v>1138</v>
      </c>
      <c r="E13340" s="115">
        <v>94.941999999999993</v>
      </c>
      <c r="F13340" s="674">
        <v>293.83600000000001</v>
      </c>
      <c r="G13340" s="674">
        <v>295.84500000000003</v>
      </c>
      <c r="H13340" s="115">
        <f t="shared" si="416"/>
        <v>1.0068371472522089</v>
      </c>
      <c r="I13340" s="115">
        <f t="shared" si="417"/>
        <v>95.591099999999997</v>
      </c>
    </row>
    <row r="13341" spans="1:9" hidden="1">
      <c r="A13341" s="115" t="s">
        <v>34742</v>
      </c>
      <c r="B13341" s="115" t="s">
        <v>34743</v>
      </c>
      <c r="C13341" s="115" t="s">
        <v>34744</v>
      </c>
      <c r="D13341" s="115" t="s">
        <v>1138</v>
      </c>
      <c r="E13341" s="115">
        <v>130.77199999999999</v>
      </c>
      <c r="F13341" s="674">
        <v>293.83600000000001</v>
      </c>
      <c r="G13341" s="674">
        <v>295.84500000000003</v>
      </c>
      <c r="H13341" s="115">
        <f t="shared" si="416"/>
        <v>1.0068371472522089</v>
      </c>
      <c r="I13341" s="115">
        <f t="shared" si="417"/>
        <v>131.6661</v>
      </c>
    </row>
    <row r="13342" spans="1:9" hidden="1">
      <c r="A13342" s="115" t="s">
        <v>34745</v>
      </c>
      <c r="B13342" s="115" t="s">
        <v>34746</v>
      </c>
      <c r="C13342" s="115" t="s">
        <v>34747</v>
      </c>
      <c r="D13342" s="115" t="s">
        <v>1138</v>
      </c>
      <c r="E13342" s="115">
        <v>166.5873</v>
      </c>
      <c r="F13342" s="674">
        <v>293.83600000000001</v>
      </c>
      <c r="G13342" s="674">
        <v>295.84500000000003</v>
      </c>
      <c r="H13342" s="115">
        <f t="shared" si="416"/>
        <v>1.0068371472522089</v>
      </c>
      <c r="I13342" s="115">
        <f t="shared" si="417"/>
        <v>167.72630000000001</v>
      </c>
    </row>
    <row r="13343" spans="1:9" hidden="1">
      <c r="A13343" s="115" t="s">
        <v>34748</v>
      </c>
      <c r="B13343" s="115" t="s">
        <v>34749</v>
      </c>
      <c r="C13343" s="115" t="s">
        <v>34750</v>
      </c>
      <c r="D13343" s="115" t="s">
        <v>1138</v>
      </c>
      <c r="E13343" s="115">
        <v>219.9873</v>
      </c>
      <c r="F13343" s="674">
        <v>293.83600000000001</v>
      </c>
      <c r="G13343" s="674">
        <v>295.84500000000003</v>
      </c>
      <c r="H13343" s="115">
        <f t="shared" si="416"/>
        <v>1.0068371472522089</v>
      </c>
      <c r="I13343" s="115">
        <f t="shared" si="417"/>
        <v>221.4914</v>
      </c>
    </row>
    <row r="13344" spans="1:9" hidden="1">
      <c r="A13344" s="115" t="s">
        <v>34751</v>
      </c>
      <c r="B13344" s="115" t="s">
        <v>34752</v>
      </c>
      <c r="C13344" s="115" t="s">
        <v>34753</v>
      </c>
      <c r="D13344" s="115" t="s">
        <v>1138</v>
      </c>
      <c r="E13344" s="115">
        <v>358.80270000000002</v>
      </c>
      <c r="F13344" s="674">
        <v>293.83600000000001</v>
      </c>
      <c r="G13344" s="674">
        <v>295.84500000000003</v>
      </c>
      <c r="H13344" s="115">
        <f t="shared" si="416"/>
        <v>1.0068371472522089</v>
      </c>
      <c r="I13344" s="115">
        <f t="shared" si="417"/>
        <v>361.2559</v>
      </c>
    </row>
    <row r="13345" spans="1:9" hidden="1">
      <c r="A13345" s="115" t="s">
        <v>34754</v>
      </c>
      <c r="B13345" s="115" t="s">
        <v>34755</v>
      </c>
      <c r="C13345" s="115" t="s">
        <v>34756</v>
      </c>
      <c r="D13345" s="115" t="s">
        <v>1138</v>
      </c>
      <c r="E13345" s="115">
        <v>458.64269999999999</v>
      </c>
      <c r="F13345" s="674">
        <v>293.83600000000001</v>
      </c>
      <c r="G13345" s="674">
        <v>295.84500000000003</v>
      </c>
      <c r="H13345" s="115">
        <f t="shared" si="416"/>
        <v>1.0068371472522089</v>
      </c>
      <c r="I13345" s="115">
        <f t="shared" si="417"/>
        <v>461.77850000000001</v>
      </c>
    </row>
    <row r="13346" spans="1:9" hidden="1">
      <c r="A13346" s="115" t="s">
        <v>34757</v>
      </c>
      <c r="B13346" s="115" t="s">
        <v>34758</v>
      </c>
      <c r="C13346" s="115" t="s">
        <v>34759</v>
      </c>
      <c r="D13346" s="115" t="s">
        <v>1138</v>
      </c>
      <c r="E13346" s="115">
        <v>545.91330000000005</v>
      </c>
      <c r="F13346" s="674">
        <v>293.83600000000001</v>
      </c>
      <c r="G13346" s="674">
        <v>295.84500000000003</v>
      </c>
      <c r="H13346" s="115">
        <f t="shared" si="416"/>
        <v>1.0068371472522089</v>
      </c>
      <c r="I13346" s="115">
        <f t="shared" si="417"/>
        <v>549.64580000000001</v>
      </c>
    </row>
    <row r="13347" spans="1:9" hidden="1">
      <c r="A13347" s="115" t="s">
        <v>34760</v>
      </c>
      <c r="B13347" s="115" t="s">
        <v>34761</v>
      </c>
      <c r="C13347" s="115" t="s">
        <v>34762</v>
      </c>
      <c r="D13347" s="115" t="s">
        <v>1138</v>
      </c>
      <c r="E13347" s="115">
        <v>100.182</v>
      </c>
      <c r="F13347" s="674">
        <v>293.83600000000001</v>
      </c>
      <c r="G13347" s="674">
        <v>295.84500000000003</v>
      </c>
      <c r="H13347" s="115">
        <f t="shared" si="416"/>
        <v>1.0068371472522089</v>
      </c>
      <c r="I13347" s="115">
        <f t="shared" si="417"/>
        <v>100.867</v>
      </c>
    </row>
    <row r="13348" spans="1:9" hidden="1">
      <c r="A13348" s="115" t="s">
        <v>34763</v>
      </c>
      <c r="B13348" s="115" t="s">
        <v>34764</v>
      </c>
      <c r="C13348" s="115" t="s">
        <v>34765</v>
      </c>
      <c r="D13348" s="115" t="s">
        <v>1138</v>
      </c>
      <c r="E13348" s="115">
        <v>130.59200000000001</v>
      </c>
      <c r="F13348" s="674">
        <v>293.83600000000001</v>
      </c>
      <c r="G13348" s="674">
        <v>295.84500000000003</v>
      </c>
      <c r="H13348" s="115">
        <f t="shared" si="416"/>
        <v>1.0068371472522089</v>
      </c>
      <c r="I13348" s="115">
        <f t="shared" si="417"/>
        <v>131.48490000000001</v>
      </c>
    </row>
    <row r="13349" spans="1:9" hidden="1">
      <c r="A13349" s="115" t="s">
        <v>34766</v>
      </c>
      <c r="B13349" s="115" t="s">
        <v>34767</v>
      </c>
      <c r="C13349" s="115" t="s">
        <v>34768</v>
      </c>
      <c r="D13349" s="115" t="s">
        <v>1138</v>
      </c>
      <c r="E13349" s="115">
        <v>154.15199999999999</v>
      </c>
      <c r="F13349" s="674">
        <v>293.83600000000001</v>
      </c>
      <c r="G13349" s="674">
        <v>295.84500000000003</v>
      </c>
      <c r="H13349" s="115">
        <f t="shared" si="416"/>
        <v>1.0068371472522089</v>
      </c>
      <c r="I13349" s="115">
        <f t="shared" si="417"/>
        <v>155.20599999999999</v>
      </c>
    </row>
    <row r="13350" spans="1:9" hidden="1">
      <c r="A13350" s="115" t="s">
        <v>34769</v>
      </c>
      <c r="B13350" s="115" t="s">
        <v>34770</v>
      </c>
      <c r="C13350" s="115" t="s">
        <v>34771</v>
      </c>
      <c r="D13350" s="115" t="s">
        <v>1138</v>
      </c>
      <c r="E13350" s="115">
        <v>165.3973</v>
      </c>
      <c r="F13350" s="674">
        <v>293.83600000000001</v>
      </c>
      <c r="G13350" s="674">
        <v>295.84500000000003</v>
      </c>
      <c r="H13350" s="115">
        <f t="shared" si="416"/>
        <v>1.0068371472522089</v>
      </c>
      <c r="I13350" s="115">
        <f t="shared" si="417"/>
        <v>166.52809999999999</v>
      </c>
    </row>
    <row r="13351" spans="1:9" hidden="1">
      <c r="A13351" s="115" t="s">
        <v>34772</v>
      </c>
      <c r="B13351" s="115" t="s">
        <v>34773</v>
      </c>
      <c r="C13351" s="115" t="s">
        <v>34774</v>
      </c>
      <c r="D13351" s="115" t="s">
        <v>1138</v>
      </c>
      <c r="E13351" s="115">
        <v>318.68729999999999</v>
      </c>
      <c r="F13351" s="674">
        <v>293.83600000000001</v>
      </c>
      <c r="G13351" s="674">
        <v>295.84500000000003</v>
      </c>
      <c r="H13351" s="115">
        <f t="shared" si="416"/>
        <v>1.0068371472522089</v>
      </c>
      <c r="I13351" s="115">
        <f t="shared" si="417"/>
        <v>320.86619999999999</v>
      </c>
    </row>
    <row r="13352" spans="1:9" hidden="1">
      <c r="A13352" s="115" t="s">
        <v>34775</v>
      </c>
      <c r="B13352" s="115" t="s">
        <v>34776</v>
      </c>
      <c r="C13352" s="115" t="s">
        <v>34777</v>
      </c>
      <c r="D13352" s="115" t="s">
        <v>1138</v>
      </c>
      <c r="E13352" s="115">
        <v>394.68270000000001</v>
      </c>
      <c r="F13352" s="674">
        <v>293.83600000000001</v>
      </c>
      <c r="G13352" s="674">
        <v>295.84500000000003</v>
      </c>
      <c r="H13352" s="115">
        <f t="shared" si="416"/>
        <v>1.0068371472522089</v>
      </c>
      <c r="I13352" s="115">
        <f t="shared" si="417"/>
        <v>397.38119999999998</v>
      </c>
    </row>
    <row r="13353" spans="1:9" hidden="1">
      <c r="A13353" s="115" t="s">
        <v>34778</v>
      </c>
      <c r="B13353" s="115" t="s">
        <v>34779</v>
      </c>
      <c r="C13353" s="115" t="s">
        <v>34780</v>
      </c>
      <c r="D13353" s="115" t="s">
        <v>1138</v>
      </c>
      <c r="E13353" s="115">
        <v>590.41269999999997</v>
      </c>
      <c r="F13353" s="674">
        <v>293.83600000000001</v>
      </c>
      <c r="G13353" s="674">
        <v>295.84500000000003</v>
      </c>
      <c r="H13353" s="115">
        <f t="shared" si="416"/>
        <v>1.0068371472522089</v>
      </c>
      <c r="I13353" s="115">
        <f t="shared" si="417"/>
        <v>594.44939999999997</v>
      </c>
    </row>
    <row r="13354" spans="1:9" hidden="1">
      <c r="A13354" s="115" t="s">
        <v>34781</v>
      </c>
      <c r="B13354" s="115" t="s">
        <v>34782</v>
      </c>
      <c r="C13354" s="115" t="s">
        <v>34783</v>
      </c>
      <c r="D13354" s="115" t="s">
        <v>1138</v>
      </c>
      <c r="E13354" s="115">
        <v>958.58330000000001</v>
      </c>
      <c r="F13354" s="674">
        <v>293.83600000000001</v>
      </c>
      <c r="G13354" s="674">
        <v>295.84500000000003</v>
      </c>
      <c r="H13354" s="115">
        <f t="shared" si="416"/>
        <v>1.0068371472522089</v>
      </c>
      <c r="I13354" s="115">
        <f t="shared" si="417"/>
        <v>965.13729999999998</v>
      </c>
    </row>
    <row r="13355" spans="1:9" hidden="1">
      <c r="A13355" s="115" t="s">
        <v>34784</v>
      </c>
      <c r="B13355" s="115" t="s">
        <v>34785</v>
      </c>
      <c r="C13355" s="115" t="s">
        <v>34786</v>
      </c>
      <c r="D13355" s="115" t="s">
        <v>1242</v>
      </c>
      <c r="E13355" s="115">
        <v>25.722100000000001</v>
      </c>
      <c r="F13355" s="674">
        <v>293.83600000000001</v>
      </c>
      <c r="G13355" s="674">
        <v>295.84500000000003</v>
      </c>
      <c r="H13355" s="115">
        <f t="shared" si="416"/>
        <v>1.0068371472522089</v>
      </c>
      <c r="I13355" s="115">
        <f t="shared" si="417"/>
        <v>25.898</v>
      </c>
    </row>
    <row r="13356" spans="1:9" hidden="1">
      <c r="A13356" s="115" t="s">
        <v>34787</v>
      </c>
      <c r="B13356" s="115" t="s">
        <v>34788</v>
      </c>
      <c r="C13356" s="115" t="s">
        <v>34789</v>
      </c>
      <c r="D13356" s="115" t="s">
        <v>1242</v>
      </c>
      <c r="E13356" s="115">
        <v>33.009</v>
      </c>
      <c r="F13356" s="674">
        <v>293.83600000000001</v>
      </c>
      <c r="G13356" s="674">
        <v>295.84500000000003</v>
      </c>
      <c r="H13356" s="115">
        <f t="shared" si="416"/>
        <v>1.0068371472522089</v>
      </c>
      <c r="I13356" s="115">
        <f t="shared" si="417"/>
        <v>33.234699999999997</v>
      </c>
    </row>
    <row r="13357" spans="1:9" hidden="1">
      <c r="A13357" s="115" t="s">
        <v>34790</v>
      </c>
      <c r="B13357" s="115" t="s">
        <v>34791</v>
      </c>
      <c r="C13357" s="115" t="s">
        <v>34792</v>
      </c>
      <c r="D13357" s="115" t="s">
        <v>1242</v>
      </c>
      <c r="E13357" s="115">
        <v>42.935499999999998</v>
      </c>
      <c r="F13357" s="674">
        <v>293.83600000000001</v>
      </c>
      <c r="G13357" s="674">
        <v>295.84500000000003</v>
      </c>
      <c r="H13357" s="115">
        <f t="shared" si="416"/>
        <v>1.0068371472522089</v>
      </c>
      <c r="I13357" s="115">
        <f t="shared" si="417"/>
        <v>43.229100000000003</v>
      </c>
    </row>
    <row r="13358" spans="1:9" hidden="1">
      <c r="A13358" s="115" t="s">
        <v>34793</v>
      </c>
      <c r="B13358" s="115" t="s">
        <v>34794</v>
      </c>
      <c r="C13358" s="115" t="s">
        <v>34795</v>
      </c>
      <c r="D13358" s="115" t="s">
        <v>1242</v>
      </c>
      <c r="E13358" s="115">
        <v>59.939100000000003</v>
      </c>
      <c r="F13358" s="674">
        <v>293.83600000000001</v>
      </c>
      <c r="G13358" s="674">
        <v>295.84500000000003</v>
      </c>
      <c r="H13358" s="115">
        <f t="shared" si="416"/>
        <v>1.0068371472522089</v>
      </c>
      <c r="I13358" s="115">
        <f t="shared" si="417"/>
        <v>60.3489</v>
      </c>
    </row>
    <row r="13359" spans="1:9" hidden="1">
      <c r="A13359" s="115" t="s">
        <v>34796</v>
      </c>
      <c r="B13359" s="115" t="s">
        <v>34797</v>
      </c>
      <c r="C13359" s="115" t="s">
        <v>34798</v>
      </c>
      <c r="D13359" s="115" t="s">
        <v>1242</v>
      </c>
      <c r="E13359" s="115">
        <v>66.791200000000003</v>
      </c>
      <c r="F13359" s="674">
        <v>293.83600000000001</v>
      </c>
      <c r="G13359" s="674">
        <v>295.84500000000003</v>
      </c>
      <c r="H13359" s="115">
        <f t="shared" si="416"/>
        <v>1.0068371472522089</v>
      </c>
      <c r="I13359" s="115">
        <f t="shared" si="417"/>
        <v>67.247900000000001</v>
      </c>
    </row>
    <row r="13360" spans="1:9" hidden="1">
      <c r="A13360" s="115" t="s">
        <v>34799</v>
      </c>
      <c r="B13360" s="115" t="s">
        <v>34800</v>
      </c>
      <c r="C13360" s="115" t="s">
        <v>34801</v>
      </c>
      <c r="D13360" s="115" t="s">
        <v>1242</v>
      </c>
      <c r="E13360" s="115">
        <v>85.961799999999997</v>
      </c>
      <c r="F13360" s="674">
        <v>293.83600000000001</v>
      </c>
      <c r="G13360" s="674">
        <v>295.84500000000003</v>
      </c>
      <c r="H13360" s="115">
        <f t="shared" si="416"/>
        <v>1.0068371472522089</v>
      </c>
      <c r="I13360" s="115">
        <f t="shared" si="417"/>
        <v>86.549499999999995</v>
      </c>
    </row>
    <row r="13361" spans="1:9" hidden="1">
      <c r="A13361" s="115" t="s">
        <v>34802</v>
      </c>
      <c r="B13361" s="115" t="s">
        <v>34803</v>
      </c>
      <c r="C13361" s="115" t="s">
        <v>34804</v>
      </c>
      <c r="D13361" s="115" t="s">
        <v>1242</v>
      </c>
      <c r="E13361" s="115">
        <v>116.8274</v>
      </c>
      <c r="F13361" s="674">
        <v>293.83600000000001</v>
      </c>
      <c r="G13361" s="674">
        <v>295.84500000000003</v>
      </c>
      <c r="H13361" s="115">
        <f t="shared" si="416"/>
        <v>1.0068371472522089</v>
      </c>
      <c r="I13361" s="115">
        <f t="shared" si="417"/>
        <v>117.6262</v>
      </c>
    </row>
    <row r="13362" spans="1:9" hidden="1">
      <c r="A13362" s="115" t="s">
        <v>34805</v>
      </c>
      <c r="B13362" s="115" t="s">
        <v>34806</v>
      </c>
      <c r="C13362" s="115" t="s">
        <v>34807</v>
      </c>
      <c r="D13362" s="115" t="s">
        <v>1242</v>
      </c>
      <c r="E13362" s="115">
        <v>133.13800000000001</v>
      </c>
      <c r="F13362" s="674">
        <v>293.83600000000001</v>
      </c>
      <c r="G13362" s="674">
        <v>295.84500000000003</v>
      </c>
      <c r="H13362" s="115">
        <f t="shared" si="416"/>
        <v>1.0068371472522089</v>
      </c>
      <c r="I13362" s="115">
        <f t="shared" si="417"/>
        <v>134.04830000000001</v>
      </c>
    </row>
    <row r="13363" spans="1:9" hidden="1">
      <c r="A13363" s="115" t="s">
        <v>34808</v>
      </c>
      <c r="B13363" s="115" t="s">
        <v>34809</v>
      </c>
      <c r="C13363" s="115" t="s">
        <v>34810</v>
      </c>
      <c r="D13363" s="115" t="s">
        <v>1242</v>
      </c>
      <c r="E13363" s="115">
        <v>188.75620000000001</v>
      </c>
      <c r="F13363" s="674">
        <v>293.83600000000001</v>
      </c>
      <c r="G13363" s="674">
        <v>295.84500000000003</v>
      </c>
      <c r="H13363" s="115">
        <f t="shared" si="416"/>
        <v>1.0068371472522089</v>
      </c>
      <c r="I13363" s="115">
        <f t="shared" si="417"/>
        <v>190.04679999999999</v>
      </c>
    </row>
    <row r="13364" spans="1:9" hidden="1">
      <c r="A13364" s="115" t="s">
        <v>34811</v>
      </c>
      <c r="B13364" s="115" t="s">
        <v>34812</v>
      </c>
      <c r="C13364" s="115" t="s">
        <v>34813</v>
      </c>
      <c r="D13364" s="115" t="s">
        <v>1242</v>
      </c>
      <c r="E13364" s="115">
        <v>27.724499999999999</v>
      </c>
      <c r="F13364" s="674">
        <v>293.83600000000001</v>
      </c>
      <c r="G13364" s="674">
        <v>295.84500000000003</v>
      </c>
      <c r="H13364" s="115">
        <f t="shared" si="416"/>
        <v>1.0068371472522089</v>
      </c>
      <c r="I13364" s="115">
        <f t="shared" si="417"/>
        <v>27.914100000000001</v>
      </c>
    </row>
    <row r="13365" spans="1:9" hidden="1">
      <c r="A13365" s="115" t="s">
        <v>34814</v>
      </c>
      <c r="B13365" s="115" t="s">
        <v>34815</v>
      </c>
      <c r="C13365" s="115" t="s">
        <v>34816</v>
      </c>
      <c r="D13365" s="115" t="s">
        <v>1242</v>
      </c>
      <c r="E13365" s="115">
        <v>35.616199999999999</v>
      </c>
      <c r="F13365" s="674">
        <v>293.83600000000001</v>
      </c>
      <c r="G13365" s="674">
        <v>295.84500000000003</v>
      </c>
      <c r="H13365" s="115">
        <f t="shared" si="416"/>
        <v>1.0068371472522089</v>
      </c>
      <c r="I13365" s="115">
        <f t="shared" si="417"/>
        <v>35.859699999999997</v>
      </c>
    </row>
    <row r="13366" spans="1:9" hidden="1">
      <c r="A13366" s="115" t="s">
        <v>34817</v>
      </c>
      <c r="B13366" s="115" t="s">
        <v>34818</v>
      </c>
      <c r="C13366" s="115" t="s">
        <v>34819</v>
      </c>
      <c r="D13366" s="115" t="s">
        <v>1242</v>
      </c>
      <c r="E13366" s="115">
        <v>46.436199999999999</v>
      </c>
      <c r="F13366" s="674">
        <v>293.83600000000001</v>
      </c>
      <c r="G13366" s="674">
        <v>295.84500000000003</v>
      </c>
      <c r="H13366" s="115">
        <f t="shared" si="416"/>
        <v>1.0068371472522089</v>
      </c>
      <c r="I13366" s="115">
        <f t="shared" si="417"/>
        <v>46.753700000000002</v>
      </c>
    </row>
    <row r="13367" spans="1:9" hidden="1">
      <c r="A13367" s="115" t="s">
        <v>34820</v>
      </c>
      <c r="B13367" s="115" t="s">
        <v>34821</v>
      </c>
      <c r="C13367" s="115" t="s">
        <v>34822</v>
      </c>
      <c r="D13367" s="115" t="s">
        <v>1242</v>
      </c>
      <c r="E13367" s="115">
        <v>65.0411</v>
      </c>
      <c r="F13367" s="674">
        <v>293.83600000000001</v>
      </c>
      <c r="G13367" s="674">
        <v>295.84500000000003</v>
      </c>
      <c r="H13367" s="115">
        <f t="shared" si="416"/>
        <v>1.0068371472522089</v>
      </c>
      <c r="I13367" s="115">
        <f t="shared" si="417"/>
        <v>65.485799999999998</v>
      </c>
    </row>
    <row r="13368" spans="1:9" hidden="1">
      <c r="A13368" s="115" t="s">
        <v>34823</v>
      </c>
      <c r="B13368" s="115" t="s">
        <v>34824</v>
      </c>
      <c r="C13368" s="115" t="s">
        <v>34825</v>
      </c>
      <c r="D13368" s="115" t="s">
        <v>1242</v>
      </c>
      <c r="E13368" s="115">
        <v>72.429699999999997</v>
      </c>
      <c r="F13368" s="674">
        <v>293.83600000000001</v>
      </c>
      <c r="G13368" s="674">
        <v>295.84500000000003</v>
      </c>
      <c r="H13368" s="115">
        <f t="shared" si="416"/>
        <v>1.0068371472522089</v>
      </c>
      <c r="I13368" s="115">
        <f t="shared" si="417"/>
        <v>72.924899999999994</v>
      </c>
    </row>
    <row r="13369" spans="1:9" hidden="1">
      <c r="A13369" s="115" t="s">
        <v>34826</v>
      </c>
      <c r="B13369" s="115" t="s">
        <v>34827</v>
      </c>
      <c r="C13369" s="115" t="s">
        <v>34828</v>
      </c>
      <c r="D13369" s="115" t="s">
        <v>1242</v>
      </c>
      <c r="E13369" s="115">
        <v>93.319199999999995</v>
      </c>
      <c r="F13369" s="674">
        <v>293.83600000000001</v>
      </c>
      <c r="G13369" s="674">
        <v>295.84500000000003</v>
      </c>
      <c r="H13369" s="115">
        <f t="shared" si="416"/>
        <v>1.0068371472522089</v>
      </c>
      <c r="I13369" s="115">
        <f t="shared" si="417"/>
        <v>93.9572</v>
      </c>
    </row>
    <row r="13370" spans="1:9" hidden="1">
      <c r="A13370" s="115" t="s">
        <v>34829</v>
      </c>
      <c r="B13370" s="115" t="s">
        <v>34830</v>
      </c>
      <c r="C13370" s="115" t="s">
        <v>34831</v>
      </c>
      <c r="D13370" s="115" t="s">
        <v>1242</v>
      </c>
      <c r="E13370" s="115">
        <v>127.12269999999999</v>
      </c>
      <c r="F13370" s="674">
        <v>293.83600000000001</v>
      </c>
      <c r="G13370" s="674">
        <v>295.84500000000003</v>
      </c>
      <c r="H13370" s="115">
        <f t="shared" si="416"/>
        <v>1.0068371472522089</v>
      </c>
      <c r="I13370" s="115">
        <f t="shared" si="417"/>
        <v>127.9919</v>
      </c>
    </row>
    <row r="13371" spans="1:9" hidden="1">
      <c r="A13371" s="115" t="s">
        <v>34832</v>
      </c>
      <c r="B13371" s="115" t="s">
        <v>34833</v>
      </c>
      <c r="C13371" s="115" t="s">
        <v>34834</v>
      </c>
      <c r="D13371" s="115" t="s">
        <v>1242</v>
      </c>
      <c r="E13371" s="115">
        <v>144.96520000000001</v>
      </c>
      <c r="F13371" s="674">
        <v>293.83600000000001</v>
      </c>
      <c r="G13371" s="674">
        <v>295.84500000000003</v>
      </c>
      <c r="H13371" s="115">
        <f t="shared" si="416"/>
        <v>1.0068371472522089</v>
      </c>
      <c r="I13371" s="115">
        <f t="shared" si="417"/>
        <v>145.9563</v>
      </c>
    </row>
    <row r="13372" spans="1:9" hidden="1">
      <c r="A13372" s="115" t="s">
        <v>34835</v>
      </c>
      <c r="B13372" s="115" t="s">
        <v>34836</v>
      </c>
      <c r="C13372" s="115" t="s">
        <v>34837</v>
      </c>
      <c r="D13372" s="115" t="s">
        <v>1242</v>
      </c>
      <c r="E13372" s="115">
        <v>205.89750000000001</v>
      </c>
      <c r="F13372" s="674">
        <v>293.83600000000001</v>
      </c>
      <c r="G13372" s="674">
        <v>295.84500000000003</v>
      </c>
      <c r="H13372" s="115">
        <f t="shared" si="416"/>
        <v>1.0068371472522089</v>
      </c>
      <c r="I13372" s="115">
        <f t="shared" si="417"/>
        <v>207.30529999999999</v>
      </c>
    </row>
    <row r="13373" spans="1:9" hidden="1">
      <c r="A13373" s="115" t="s">
        <v>34838</v>
      </c>
      <c r="B13373" s="115" t="s">
        <v>34839</v>
      </c>
      <c r="C13373" s="115" t="s">
        <v>34840</v>
      </c>
      <c r="D13373" s="115" t="s">
        <v>1242</v>
      </c>
      <c r="E13373" s="115">
        <v>15.596500000000001</v>
      </c>
      <c r="F13373" s="674">
        <v>293.83600000000001</v>
      </c>
      <c r="G13373" s="674">
        <v>295.84500000000003</v>
      </c>
      <c r="H13373" s="115">
        <f t="shared" si="416"/>
        <v>1.0068371472522089</v>
      </c>
      <c r="I13373" s="115">
        <f t="shared" si="417"/>
        <v>15.703099999999999</v>
      </c>
    </row>
    <row r="13374" spans="1:9" hidden="1">
      <c r="A13374" s="115" t="s">
        <v>34841</v>
      </c>
      <c r="B13374" s="115" t="s">
        <v>34842</v>
      </c>
      <c r="C13374" s="115" t="s">
        <v>34843</v>
      </c>
      <c r="D13374" s="115" t="s">
        <v>1242</v>
      </c>
      <c r="E13374" s="115">
        <v>18.736499999999999</v>
      </c>
      <c r="F13374" s="674">
        <v>293.83600000000001</v>
      </c>
      <c r="G13374" s="674">
        <v>295.84500000000003</v>
      </c>
      <c r="H13374" s="115">
        <f t="shared" si="416"/>
        <v>1.0068371472522089</v>
      </c>
      <c r="I13374" s="115">
        <f t="shared" si="417"/>
        <v>18.864599999999999</v>
      </c>
    </row>
    <row r="13375" spans="1:9" hidden="1">
      <c r="A13375" s="115" t="s">
        <v>34844</v>
      </c>
      <c r="B13375" s="115" t="s">
        <v>34845</v>
      </c>
      <c r="C13375" s="115" t="s">
        <v>34846</v>
      </c>
      <c r="D13375" s="115" t="s">
        <v>1242</v>
      </c>
      <c r="E13375" s="115">
        <v>23.266100000000002</v>
      </c>
      <c r="F13375" s="674">
        <v>293.83600000000001</v>
      </c>
      <c r="G13375" s="674">
        <v>295.84500000000003</v>
      </c>
      <c r="H13375" s="115">
        <f t="shared" si="416"/>
        <v>1.0068371472522089</v>
      </c>
      <c r="I13375" s="115">
        <f t="shared" si="417"/>
        <v>23.4252</v>
      </c>
    </row>
    <row r="13376" spans="1:9" hidden="1">
      <c r="A13376" s="115" t="s">
        <v>34847</v>
      </c>
      <c r="B13376" s="115" t="s">
        <v>34848</v>
      </c>
      <c r="C13376" s="115" t="s">
        <v>34849</v>
      </c>
      <c r="D13376" s="115" t="s">
        <v>1242</v>
      </c>
      <c r="E13376" s="115">
        <v>27.4162</v>
      </c>
      <c r="F13376" s="674">
        <v>293.83600000000001</v>
      </c>
      <c r="G13376" s="674">
        <v>295.84500000000003</v>
      </c>
      <c r="H13376" s="115">
        <f t="shared" si="416"/>
        <v>1.0068371472522089</v>
      </c>
      <c r="I13376" s="115">
        <f t="shared" si="417"/>
        <v>27.6036</v>
      </c>
    </row>
    <row r="13377" spans="1:9" hidden="1">
      <c r="A13377" s="115" t="s">
        <v>34850</v>
      </c>
      <c r="B13377" s="115" t="s">
        <v>34851</v>
      </c>
      <c r="C13377" s="115" t="s">
        <v>34852</v>
      </c>
      <c r="D13377" s="115" t="s">
        <v>1242</v>
      </c>
      <c r="E13377" s="115">
        <v>34.263300000000001</v>
      </c>
      <c r="F13377" s="674">
        <v>293.83600000000001</v>
      </c>
      <c r="G13377" s="674">
        <v>295.84500000000003</v>
      </c>
      <c r="H13377" s="115">
        <f t="shared" si="416"/>
        <v>1.0068371472522089</v>
      </c>
      <c r="I13377" s="115">
        <f t="shared" si="417"/>
        <v>34.497599999999998</v>
      </c>
    </row>
    <row r="13378" spans="1:9" hidden="1">
      <c r="A13378" s="115" t="s">
        <v>34853</v>
      </c>
      <c r="B13378" s="115" t="s">
        <v>34854</v>
      </c>
      <c r="C13378" s="115" t="s">
        <v>34855</v>
      </c>
      <c r="D13378" s="115" t="s">
        <v>1242</v>
      </c>
      <c r="E13378" s="115">
        <v>60.0364</v>
      </c>
      <c r="F13378" s="674">
        <v>293.83600000000001</v>
      </c>
      <c r="G13378" s="674">
        <v>295.84500000000003</v>
      </c>
      <c r="H13378" s="115">
        <f t="shared" si="416"/>
        <v>1.0068371472522089</v>
      </c>
      <c r="I13378" s="115">
        <f t="shared" si="417"/>
        <v>60.446899999999999</v>
      </c>
    </row>
    <row r="13379" spans="1:9" hidden="1">
      <c r="A13379" s="115" t="s">
        <v>34856</v>
      </c>
      <c r="B13379" s="115" t="s">
        <v>34857</v>
      </c>
      <c r="C13379" s="115" t="s">
        <v>34858</v>
      </c>
      <c r="D13379" s="115" t="s">
        <v>1242</v>
      </c>
      <c r="E13379" s="115">
        <v>68.682000000000002</v>
      </c>
      <c r="F13379" s="674">
        <v>293.83600000000001</v>
      </c>
      <c r="G13379" s="674">
        <v>295.84500000000003</v>
      </c>
      <c r="H13379" s="115">
        <f t="shared" si="416"/>
        <v>1.0068371472522089</v>
      </c>
      <c r="I13379" s="115">
        <f t="shared" si="417"/>
        <v>69.151600000000002</v>
      </c>
    </row>
    <row r="13380" spans="1:9" hidden="1">
      <c r="A13380" s="115" t="s">
        <v>34859</v>
      </c>
      <c r="B13380" s="115" t="s">
        <v>34860</v>
      </c>
      <c r="C13380" s="115" t="s">
        <v>34861</v>
      </c>
      <c r="D13380" s="115" t="s">
        <v>1242</v>
      </c>
      <c r="E13380" s="115">
        <v>91.984700000000004</v>
      </c>
      <c r="F13380" s="674">
        <v>293.83600000000001</v>
      </c>
      <c r="G13380" s="674">
        <v>295.84500000000003</v>
      </c>
      <c r="H13380" s="115">
        <f t="shared" si="416"/>
        <v>1.0068371472522089</v>
      </c>
      <c r="I13380" s="115">
        <f t="shared" si="417"/>
        <v>92.613600000000005</v>
      </c>
    </row>
    <row r="13381" spans="1:9" hidden="1">
      <c r="A13381" s="115" t="s">
        <v>34862</v>
      </c>
      <c r="B13381" s="115" t="s">
        <v>34863</v>
      </c>
      <c r="C13381" s="115" t="s">
        <v>34864</v>
      </c>
      <c r="D13381" s="115" t="s">
        <v>1242</v>
      </c>
      <c r="E13381" s="115">
        <v>16.462399999999999</v>
      </c>
      <c r="F13381" s="674">
        <v>293.83600000000001</v>
      </c>
      <c r="G13381" s="674">
        <v>295.84500000000003</v>
      </c>
      <c r="H13381" s="115">
        <f t="shared" ref="H13381:H13444" si="418">G13381/F13381</f>
        <v>1.0068371472522089</v>
      </c>
      <c r="I13381" s="115">
        <f t="shared" ref="I13381:I13444" si="419">ROUND(H13381*E13381,4)</f>
        <v>16.574999999999999</v>
      </c>
    </row>
    <row r="13382" spans="1:9" hidden="1">
      <c r="A13382" s="115" t="s">
        <v>34865</v>
      </c>
      <c r="B13382" s="115" t="s">
        <v>34866</v>
      </c>
      <c r="C13382" s="115" t="s">
        <v>34867</v>
      </c>
      <c r="D13382" s="115" t="s">
        <v>1242</v>
      </c>
      <c r="E13382" s="115">
        <v>19.817299999999999</v>
      </c>
      <c r="F13382" s="674">
        <v>293.83600000000001</v>
      </c>
      <c r="G13382" s="674">
        <v>295.84500000000003</v>
      </c>
      <c r="H13382" s="115">
        <f t="shared" si="418"/>
        <v>1.0068371472522089</v>
      </c>
      <c r="I13382" s="115">
        <f t="shared" si="419"/>
        <v>19.9528</v>
      </c>
    </row>
    <row r="13383" spans="1:9" hidden="1">
      <c r="A13383" s="115" t="s">
        <v>34868</v>
      </c>
      <c r="B13383" s="115" t="s">
        <v>34869</v>
      </c>
      <c r="C13383" s="115" t="s">
        <v>34870</v>
      </c>
      <c r="D13383" s="115" t="s">
        <v>1242</v>
      </c>
      <c r="E13383" s="115">
        <v>24.700800000000001</v>
      </c>
      <c r="F13383" s="674">
        <v>293.83600000000001</v>
      </c>
      <c r="G13383" s="674">
        <v>295.84500000000003</v>
      </c>
      <c r="H13383" s="115">
        <f t="shared" si="418"/>
        <v>1.0068371472522089</v>
      </c>
      <c r="I13383" s="115">
        <f t="shared" si="419"/>
        <v>24.869700000000002</v>
      </c>
    </row>
    <row r="13384" spans="1:9" hidden="1">
      <c r="A13384" s="115" t="s">
        <v>34871</v>
      </c>
      <c r="B13384" s="115" t="s">
        <v>34872</v>
      </c>
      <c r="C13384" s="115" t="s">
        <v>34873</v>
      </c>
      <c r="D13384" s="115" t="s">
        <v>1242</v>
      </c>
      <c r="E13384" s="115">
        <v>29.1172</v>
      </c>
      <c r="F13384" s="674">
        <v>293.83600000000001</v>
      </c>
      <c r="G13384" s="674">
        <v>295.84500000000003</v>
      </c>
      <c r="H13384" s="115">
        <f t="shared" si="418"/>
        <v>1.0068371472522089</v>
      </c>
      <c r="I13384" s="115">
        <f t="shared" si="419"/>
        <v>29.316299999999998</v>
      </c>
    </row>
    <row r="13385" spans="1:9" hidden="1">
      <c r="A13385" s="115" t="s">
        <v>34874</v>
      </c>
      <c r="B13385" s="115" t="s">
        <v>34875</v>
      </c>
      <c r="C13385" s="115" t="s">
        <v>34876</v>
      </c>
      <c r="D13385" s="115" t="s">
        <v>1242</v>
      </c>
      <c r="E13385" s="115">
        <v>36.450800000000001</v>
      </c>
      <c r="F13385" s="674">
        <v>293.83600000000001</v>
      </c>
      <c r="G13385" s="674">
        <v>295.84500000000003</v>
      </c>
      <c r="H13385" s="115">
        <f t="shared" si="418"/>
        <v>1.0068371472522089</v>
      </c>
      <c r="I13385" s="115">
        <f t="shared" si="419"/>
        <v>36.700000000000003</v>
      </c>
    </row>
    <row r="13386" spans="1:9" hidden="1">
      <c r="A13386" s="115" t="s">
        <v>34877</v>
      </c>
      <c r="B13386" s="115" t="s">
        <v>34878</v>
      </c>
      <c r="C13386" s="115" t="s">
        <v>34879</v>
      </c>
      <c r="D13386" s="115" t="s">
        <v>1242</v>
      </c>
      <c r="E13386" s="115">
        <v>64.652600000000007</v>
      </c>
      <c r="F13386" s="674">
        <v>293.83600000000001</v>
      </c>
      <c r="G13386" s="674">
        <v>295.84500000000003</v>
      </c>
      <c r="H13386" s="115">
        <f t="shared" si="418"/>
        <v>1.0068371472522089</v>
      </c>
      <c r="I13386" s="115">
        <f t="shared" si="419"/>
        <v>65.0946</v>
      </c>
    </row>
    <row r="13387" spans="1:9" hidden="1">
      <c r="A13387" s="115" t="s">
        <v>34880</v>
      </c>
      <c r="B13387" s="115" t="s">
        <v>34881</v>
      </c>
      <c r="C13387" s="115" t="s">
        <v>34882</v>
      </c>
      <c r="D13387" s="115" t="s">
        <v>1242</v>
      </c>
      <c r="E13387" s="115">
        <v>74.063599999999994</v>
      </c>
      <c r="F13387" s="674">
        <v>293.83600000000001</v>
      </c>
      <c r="G13387" s="674">
        <v>295.84500000000003</v>
      </c>
      <c r="H13387" s="115">
        <f t="shared" si="418"/>
        <v>1.0068371472522089</v>
      </c>
      <c r="I13387" s="115">
        <f t="shared" si="419"/>
        <v>74.569999999999993</v>
      </c>
    </row>
    <row r="13388" spans="1:9" hidden="1">
      <c r="A13388" s="115" t="s">
        <v>34883</v>
      </c>
      <c r="B13388" s="115" t="s">
        <v>34884</v>
      </c>
      <c r="C13388" s="115" t="s">
        <v>34885</v>
      </c>
      <c r="D13388" s="115" t="s">
        <v>1242</v>
      </c>
      <c r="E13388" s="115">
        <v>99.448800000000006</v>
      </c>
      <c r="F13388" s="674">
        <v>293.83600000000001</v>
      </c>
      <c r="G13388" s="674">
        <v>295.84500000000003</v>
      </c>
      <c r="H13388" s="115">
        <f t="shared" si="418"/>
        <v>1.0068371472522089</v>
      </c>
      <c r="I13388" s="115">
        <f t="shared" si="419"/>
        <v>100.12869999999999</v>
      </c>
    </row>
    <row r="13389" spans="1:9" hidden="1">
      <c r="A13389" s="115" t="s">
        <v>34886</v>
      </c>
      <c r="B13389" s="115" t="s">
        <v>34887</v>
      </c>
      <c r="C13389" s="115" t="s">
        <v>34888</v>
      </c>
      <c r="D13389" s="115" t="s">
        <v>1242</v>
      </c>
      <c r="E13389" s="115">
        <v>29.869599999999998</v>
      </c>
      <c r="F13389" s="674">
        <v>293.83600000000001</v>
      </c>
      <c r="G13389" s="674">
        <v>295.84500000000003</v>
      </c>
      <c r="H13389" s="115">
        <f t="shared" si="418"/>
        <v>1.0068371472522089</v>
      </c>
      <c r="I13389" s="115">
        <f t="shared" si="419"/>
        <v>30.073799999999999</v>
      </c>
    </row>
    <row r="13390" spans="1:9" hidden="1">
      <c r="A13390" s="115" t="s">
        <v>34889</v>
      </c>
      <c r="B13390" s="115" t="s">
        <v>34890</v>
      </c>
      <c r="C13390" s="115" t="s">
        <v>34891</v>
      </c>
      <c r="D13390" s="115" t="s">
        <v>1242</v>
      </c>
      <c r="E13390" s="115">
        <v>37.545000000000002</v>
      </c>
      <c r="F13390" s="674">
        <v>293.83600000000001</v>
      </c>
      <c r="G13390" s="674">
        <v>295.84500000000003</v>
      </c>
      <c r="H13390" s="115">
        <f t="shared" si="418"/>
        <v>1.0068371472522089</v>
      </c>
      <c r="I13390" s="115">
        <f t="shared" si="419"/>
        <v>37.801699999999997</v>
      </c>
    </row>
    <row r="13391" spans="1:9" hidden="1">
      <c r="A13391" s="115" t="s">
        <v>34892</v>
      </c>
      <c r="B13391" s="115" t="s">
        <v>34893</v>
      </c>
      <c r="C13391" s="115" t="s">
        <v>34894</v>
      </c>
      <c r="D13391" s="115" t="s">
        <v>1242</v>
      </c>
      <c r="E13391" s="115">
        <v>42.144500000000001</v>
      </c>
      <c r="F13391" s="674">
        <v>293.83600000000001</v>
      </c>
      <c r="G13391" s="674">
        <v>295.84500000000003</v>
      </c>
      <c r="H13391" s="115">
        <f t="shared" si="418"/>
        <v>1.0068371472522089</v>
      </c>
      <c r="I13391" s="115">
        <f t="shared" si="419"/>
        <v>42.432600000000001</v>
      </c>
    </row>
    <row r="13392" spans="1:9" hidden="1">
      <c r="A13392" s="115" t="s">
        <v>34895</v>
      </c>
      <c r="B13392" s="115" t="s">
        <v>34896</v>
      </c>
      <c r="C13392" s="115" t="s">
        <v>34897</v>
      </c>
      <c r="D13392" s="115" t="s">
        <v>1242</v>
      </c>
      <c r="E13392" s="115">
        <v>73.099100000000007</v>
      </c>
      <c r="F13392" s="674">
        <v>293.83600000000001</v>
      </c>
      <c r="G13392" s="674">
        <v>295.84500000000003</v>
      </c>
      <c r="H13392" s="115">
        <f t="shared" si="418"/>
        <v>1.0068371472522089</v>
      </c>
      <c r="I13392" s="115">
        <f t="shared" si="419"/>
        <v>73.5989</v>
      </c>
    </row>
    <row r="13393" spans="1:9" hidden="1">
      <c r="A13393" s="115" t="s">
        <v>34898</v>
      </c>
      <c r="B13393" s="115" t="s">
        <v>34899</v>
      </c>
      <c r="C13393" s="115" t="s">
        <v>34900</v>
      </c>
      <c r="D13393" s="115" t="s">
        <v>1242</v>
      </c>
      <c r="E13393" s="115">
        <v>86.468199999999996</v>
      </c>
      <c r="F13393" s="674">
        <v>293.83600000000001</v>
      </c>
      <c r="G13393" s="674">
        <v>295.84500000000003</v>
      </c>
      <c r="H13393" s="115">
        <f t="shared" si="418"/>
        <v>1.0068371472522089</v>
      </c>
      <c r="I13393" s="115">
        <f t="shared" si="419"/>
        <v>87.059399999999997</v>
      </c>
    </row>
    <row r="13394" spans="1:9" hidden="1">
      <c r="A13394" s="115" t="s">
        <v>34901</v>
      </c>
      <c r="B13394" s="115" t="s">
        <v>34902</v>
      </c>
      <c r="C13394" s="115" t="s">
        <v>34903</v>
      </c>
      <c r="D13394" s="115" t="s">
        <v>1242</v>
      </c>
      <c r="E13394" s="115">
        <v>108.3548</v>
      </c>
      <c r="F13394" s="674">
        <v>293.83600000000001</v>
      </c>
      <c r="G13394" s="674">
        <v>295.84500000000003</v>
      </c>
      <c r="H13394" s="115">
        <f t="shared" si="418"/>
        <v>1.0068371472522089</v>
      </c>
      <c r="I13394" s="115">
        <f t="shared" si="419"/>
        <v>109.0956</v>
      </c>
    </row>
    <row r="13395" spans="1:9" hidden="1">
      <c r="A13395" s="115" t="s">
        <v>34904</v>
      </c>
      <c r="B13395" s="115" t="s">
        <v>34905</v>
      </c>
      <c r="C13395" s="115" t="s">
        <v>34906</v>
      </c>
      <c r="D13395" s="115" t="s">
        <v>1242</v>
      </c>
      <c r="E13395" s="115">
        <v>131.9804</v>
      </c>
      <c r="F13395" s="674">
        <v>293.83600000000001</v>
      </c>
      <c r="G13395" s="674">
        <v>295.84500000000003</v>
      </c>
      <c r="H13395" s="115">
        <f t="shared" si="418"/>
        <v>1.0068371472522089</v>
      </c>
      <c r="I13395" s="115">
        <f t="shared" si="419"/>
        <v>132.8828</v>
      </c>
    </row>
    <row r="13396" spans="1:9" hidden="1">
      <c r="A13396" s="115" t="s">
        <v>34907</v>
      </c>
      <c r="B13396" s="115" t="s">
        <v>34908</v>
      </c>
      <c r="C13396" s="115" t="s">
        <v>34909</v>
      </c>
      <c r="D13396" s="115" t="s">
        <v>1242</v>
      </c>
      <c r="E13396" s="115">
        <v>153.87549999999999</v>
      </c>
      <c r="F13396" s="674">
        <v>293.83600000000001</v>
      </c>
      <c r="G13396" s="674">
        <v>295.84500000000003</v>
      </c>
      <c r="H13396" s="115">
        <f t="shared" si="418"/>
        <v>1.0068371472522089</v>
      </c>
      <c r="I13396" s="115">
        <f t="shared" si="419"/>
        <v>154.92760000000001</v>
      </c>
    </row>
    <row r="13397" spans="1:9" hidden="1">
      <c r="A13397" s="115" t="s">
        <v>34910</v>
      </c>
      <c r="B13397" s="115" t="s">
        <v>34911</v>
      </c>
      <c r="C13397" s="115" t="s">
        <v>34912</v>
      </c>
      <c r="D13397" s="115" t="s">
        <v>1242</v>
      </c>
      <c r="E13397" s="115">
        <v>32.286700000000003</v>
      </c>
      <c r="F13397" s="674">
        <v>293.83600000000001</v>
      </c>
      <c r="G13397" s="674">
        <v>295.84500000000003</v>
      </c>
      <c r="H13397" s="115">
        <f t="shared" si="418"/>
        <v>1.0068371472522089</v>
      </c>
      <c r="I13397" s="115">
        <f t="shared" si="419"/>
        <v>32.507399999999997</v>
      </c>
    </row>
    <row r="13398" spans="1:9" hidden="1">
      <c r="A13398" s="115" t="s">
        <v>34913</v>
      </c>
      <c r="B13398" s="115" t="s">
        <v>34914</v>
      </c>
      <c r="C13398" s="115" t="s">
        <v>34915</v>
      </c>
      <c r="D13398" s="115" t="s">
        <v>1242</v>
      </c>
      <c r="E13398" s="115">
        <v>40.605800000000002</v>
      </c>
      <c r="F13398" s="674">
        <v>293.83600000000001</v>
      </c>
      <c r="G13398" s="674">
        <v>295.84500000000003</v>
      </c>
      <c r="H13398" s="115">
        <f t="shared" si="418"/>
        <v>1.0068371472522089</v>
      </c>
      <c r="I13398" s="115">
        <f t="shared" si="419"/>
        <v>40.883400000000002</v>
      </c>
    </row>
    <row r="13399" spans="1:9" hidden="1">
      <c r="A13399" s="115" t="s">
        <v>34916</v>
      </c>
      <c r="B13399" s="115" t="s">
        <v>34917</v>
      </c>
      <c r="C13399" s="115" t="s">
        <v>34918</v>
      </c>
      <c r="D13399" s="115" t="s">
        <v>1242</v>
      </c>
      <c r="E13399" s="115">
        <v>45.566099999999999</v>
      </c>
      <c r="F13399" s="674">
        <v>293.83600000000001</v>
      </c>
      <c r="G13399" s="674">
        <v>295.84500000000003</v>
      </c>
      <c r="H13399" s="115">
        <f t="shared" si="418"/>
        <v>1.0068371472522089</v>
      </c>
      <c r="I13399" s="115">
        <f t="shared" si="419"/>
        <v>45.877600000000001</v>
      </c>
    </row>
    <row r="13400" spans="1:9" hidden="1">
      <c r="A13400" s="115" t="s">
        <v>34919</v>
      </c>
      <c r="B13400" s="115" t="s">
        <v>34920</v>
      </c>
      <c r="C13400" s="115" t="s">
        <v>34921</v>
      </c>
      <c r="D13400" s="115" t="s">
        <v>1242</v>
      </c>
      <c r="E13400" s="115">
        <v>79.517099999999999</v>
      </c>
      <c r="F13400" s="674">
        <v>293.83600000000001</v>
      </c>
      <c r="G13400" s="674">
        <v>295.84500000000003</v>
      </c>
      <c r="H13400" s="115">
        <f t="shared" si="418"/>
        <v>1.0068371472522089</v>
      </c>
      <c r="I13400" s="115">
        <f t="shared" si="419"/>
        <v>80.0608</v>
      </c>
    </row>
    <row r="13401" spans="1:9" hidden="1">
      <c r="A13401" s="115" t="s">
        <v>34922</v>
      </c>
      <c r="B13401" s="115" t="s">
        <v>34923</v>
      </c>
      <c r="C13401" s="115" t="s">
        <v>34924</v>
      </c>
      <c r="D13401" s="115" t="s">
        <v>1242</v>
      </c>
      <c r="E13401" s="115">
        <v>94.074399999999997</v>
      </c>
      <c r="F13401" s="674">
        <v>293.83600000000001</v>
      </c>
      <c r="G13401" s="674">
        <v>295.84500000000003</v>
      </c>
      <c r="H13401" s="115">
        <f t="shared" si="418"/>
        <v>1.0068371472522089</v>
      </c>
      <c r="I13401" s="115">
        <f t="shared" si="419"/>
        <v>94.717600000000004</v>
      </c>
    </row>
    <row r="13402" spans="1:9" hidden="1">
      <c r="A13402" s="115" t="s">
        <v>34925</v>
      </c>
      <c r="B13402" s="115" t="s">
        <v>34926</v>
      </c>
      <c r="C13402" s="115" t="s">
        <v>34927</v>
      </c>
      <c r="D13402" s="115" t="s">
        <v>1242</v>
      </c>
      <c r="E13402" s="115">
        <v>117.9515</v>
      </c>
      <c r="F13402" s="674">
        <v>293.83600000000001</v>
      </c>
      <c r="G13402" s="674">
        <v>295.84500000000003</v>
      </c>
      <c r="H13402" s="115">
        <f t="shared" si="418"/>
        <v>1.0068371472522089</v>
      </c>
      <c r="I13402" s="115">
        <f t="shared" si="419"/>
        <v>118.758</v>
      </c>
    </row>
    <row r="13403" spans="1:9" hidden="1">
      <c r="A13403" s="115" t="s">
        <v>34928</v>
      </c>
      <c r="B13403" s="115" t="s">
        <v>34929</v>
      </c>
      <c r="C13403" s="115" t="s">
        <v>34930</v>
      </c>
      <c r="D13403" s="115" t="s">
        <v>1242</v>
      </c>
      <c r="E13403" s="115">
        <v>143.84049999999999</v>
      </c>
      <c r="F13403" s="674">
        <v>293.83600000000001</v>
      </c>
      <c r="G13403" s="674">
        <v>295.84500000000003</v>
      </c>
      <c r="H13403" s="115">
        <f t="shared" si="418"/>
        <v>1.0068371472522089</v>
      </c>
      <c r="I13403" s="115">
        <f t="shared" si="419"/>
        <v>144.82400000000001</v>
      </c>
    </row>
    <row r="13404" spans="1:9" hidden="1">
      <c r="A13404" s="115" t="s">
        <v>34931</v>
      </c>
      <c r="B13404" s="115" t="s">
        <v>34932</v>
      </c>
      <c r="C13404" s="115" t="s">
        <v>34933</v>
      </c>
      <c r="D13404" s="115" t="s">
        <v>1242</v>
      </c>
      <c r="E13404" s="115">
        <v>167.7765</v>
      </c>
      <c r="F13404" s="674">
        <v>293.83600000000001</v>
      </c>
      <c r="G13404" s="674">
        <v>295.84500000000003</v>
      </c>
      <c r="H13404" s="115">
        <f t="shared" si="418"/>
        <v>1.0068371472522089</v>
      </c>
      <c r="I13404" s="115">
        <f t="shared" si="419"/>
        <v>168.92359999999999</v>
      </c>
    </row>
    <row r="13405" spans="1:9" hidden="1">
      <c r="A13405" s="115" t="s">
        <v>34934</v>
      </c>
      <c r="B13405" s="115" t="s">
        <v>34935</v>
      </c>
      <c r="C13405" s="115" t="s">
        <v>34936</v>
      </c>
      <c r="D13405" s="115" t="s">
        <v>1242</v>
      </c>
      <c r="E13405" s="115">
        <v>13.3134</v>
      </c>
      <c r="F13405" s="674">
        <v>293.83600000000001</v>
      </c>
      <c r="G13405" s="674">
        <v>295.84500000000003</v>
      </c>
      <c r="H13405" s="115">
        <f t="shared" si="418"/>
        <v>1.0068371472522089</v>
      </c>
      <c r="I13405" s="115">
        <f t="shared" si="419"/>
        <v>13.404400000000001</v>
      </c>
    </row>
    <row r="13406" spans="1:9" hidden="1">
      <c r="A13406" s="115" t="s">
        <v>34937</v>
      </c>
      <c r="B13406" s="115" t="s">
        <v>34938</v>
      </c>
      <c r="C13406" s="115" t="s">
        <v>34939</v>
      </c>
      <c r="D13406" s="115" t="s">
        <v>1242</v>
      </c>
      <c r="E13406" s="115">
        <v>16.642399999999999</v>
      </c>
      <c r="F13406" s="674">
        <v>293.83600000000001</v>
      </c>
      <c r="G13406" s="674">
        <v>295.84500000000003</v>
      </c>
      <c r="H13406" s="115">
        <f t="shared" si="418"/>
        <v>1.0068371472522089</v>
      </c>
      <c r="I13406" s="115">
        <f t="shared" si="419"/>
        <v>16.7562</v>
      </c>
    </row>
    <row r="13407" spans="1:9" hidden="1">
      <c r="A13407" s="115" t="s">
        <v>34940</v>
      </c>
      <c r="B13407" s="115" t="s">
        <v>34941</v>
      </c>
      <c r="C13407" s="115" t="s">
        <v>34942</v>
      </c>
      <c r="D13407" s="115" t="s">
        <v>1242</v>
      </c>
      <c r="E13407" s="115">
        <v>28.299800000000001</v>
      </c>
      <c r="F13407" s="674">
        <v>293.83600000000001</v>
      </c>
      <c r="G13407" s="674">
        <v>295.84500000000003</v>
      </c>
      <c r="H13407" s="115">
        <f t="shared" si="418"/>
        <v>1.0068371472522089</v>
      </c>
      <c r="I13407" s="115">
        <f t="shared" si="419"/>
        <v>28.493300000000001</v>
      </c>
    </row>
    <row r="13408" spans="1:9" hidden="1">
      <c r="A13408" s="115" t="s">
        <v>34943</v>
      </c>
      <c r="B13408" s="115" t="s">
        <v>34944</v>
      </c>
      <c r="C13408" s="115" t="s">
        <v>34945</v>
      </c>
      <c r="D13408" s="115" t="s">
        <v>1242</v>
      </c>
      <c r="E13408" s="115">
        <v>46.369599999999998</v>
      </c>
      <c r="F13408" s="674">
        <v>293.83600000000001</v>
      </c>
      <c r="G13408" s="674">
        <v>295.84500000000003</v>
      </c>
      <c r="H13408" s="115">
        <f t="shared" si="418"/>
        <v>1.0068371472522089</v>
      </c>
      <c r="I13408" s="115">
        <f t="shared" si="419"/>
        <v>46.686599999999999</v>
      </c>
    </row>
    <row r="13409" spans="1:9" hidden="1">
      <c r="A13409" s="115" t="s">
        <v>34946</v>
      </c>
      <c r="B13409" s="115" t="s">
        <v>34947</v>
      </c>
      <c r="C13409" s="115" t="s">
        <v>34948</v>
      </c>
      <c r="D13409" s="115" t="s">
        <v>1242</v>
      </c>
      <c r="E13409" s="115">
        <v>59.9893</v>
      </c>
      <c r="F13409" s="674">
        <v>293.83600000000001</v>
      </c>
      <c r="G13409" s="674">
        <v>295.84500000000003</v>
      </c>
      <c r="H13409" s="115">
        <f t="shared" si="418"/>
        <v>1.0068371472522089</v>
      </c>
      <c r="I13409" s="115">
        <f t="shared" si="419"/>
        <v>60.399500000000003</v>
      </c>
    </row>
    <row r="13410" spans="1:9" hidden="1">
      <c r="A13410" s="115" t="s">
        <v>34949</v>
      </c>
      <c r="B13410" s="115" t="s">
        <v>34950</v>
      </c>
      <c r="C13410" s="115" t="s">
        <v>34951</v>
      </c>
      <c r="D13410" s="115" t="s">
        <v>1242</v>
      </c>
      <c r="E13410" s="115">
        <v>98.6584</v>
      </c>
      <c r="F13410" s="674">
        <v>293.83600000000001</v>
      </c>
      <c r="G13410" s="674">
        <v>295.84500000000003</v>
      </c>
      <c r="H13410" s="115">
        <f t="shared" si="418"/>
        <v>1.0068371472522089</v>
      </c>
      <c r="I13410" s="115">
        <f t="shared" si="419"/>
        <v>99.332899999999995</v>
      </c>
    </row>
    <row r="13411" spans="1:9" hidden="1">
      <c r="A13411" s="115" t="s">
        <v>34952</v>
      </c>
      <c r="B13411" s="115" t="s">
        <v>34953</v>
      </c>
      <c r="C13411" s="115" t="s">
        <v>34954</v>
      </c>
      <c r="D13411" s="115" t="s">
        <v>1242</v>
      </c>
      <c r="E13411" s="115">
        <v>122.6345</v>
      </c>
      <c r="F13411" s="674">
        <v>293.83600000000001</v>
      </c>
      <c r="G13411" s="674">
        <v>295.84500000000003</v>
      </c>
      <c r="H13411" s="115">
        <f t="shared" si="418"/>
        <v>1.0068371472522089</v>
      </c>
      <c r="I13411" s="115">
        <f t="shared" si="419"/>
        <v>123.473</v>
      </c>
    </row>
    <row r="13412" spans="1:9" hidden="1">
      <c r="A13412" s="115" t="s">
        <v>34955</v>
      </c>
      <c r="B13412" s="115" t="s">
        <v>34956</v>
      </c>
      <c r="C13412" s="115" t="s">
        <v>34957</v>
      </c>
      <c r="D13412" s="115" t="s">
        <v>1242</v>
      </c>
      <c r="E13412" s="115">
        <v>152.32820000000001</v>
      </c>
      <c r="F13412" s="674">
        <v>293.83600000000001</v>
      </c>
      <c r="G13412" s="674">
        <v>295.84500000000003</v>
      </c>
      <c r="H13412" s="115">
        <f t="shared" si="418"/>
        <v>1.0068371472522089</v>
      </c>
      <c r="I13412" s="115">
        <f t="shared" si="419"/>
        <v>153.36969999999999</v>
      </c>
    </row>
    <row r="13413" spans="1:9" hidden="1">
      <c r="A13413" s="115" t="s">
        <v>34958</v>
      </c>
      <c r="B13413" s="115" t="s">
        <v>34959</v>
      </c>
      <c r="C13413" s="115" t="s">
        <v>34960</v>
      </c>
      <c r="D13413" s="115" t="s">
        <v>1242</v>
      </c>
      <c r="E13413" s="115">
        <v>14.1492</v>
      </c>
      <c r="F13413" s="674">
        <v>293.83600000000001</v>
      </c>
      <c r="G13413" s="674">
        <v>295.84500000000003</v>
      </c>
      <c r="H13413" s="115">
        <f t="shared" si="418"/>
        <v>1.0068371472522089</v>
      </c>
      <c r="I13413" s="115">
        <f t="shared" si="419"/>
        <v>14.245900000000001</v>
      </c>
    </row>
    <row r="13414" spans="1:9" hidden="1">
      <c r="A13414" s="115" t="s">
        <v>34961</v>
      </c>
      <c r="B13414" s="115" t="s">
        <v>34962</v>
      </c>
      <c r="C13414" s="115" t="s">
        <v>34963</v>
      </c>
      <c r="D13414" s="115" t="s">
        <v>1242</v>
      </c>
      <c r="E13414" s="115">
        <v>17.712</v>
      </c>
      <c r="F13414" s="674">
        <v>293.83600000000001</v>
      </c>
      <c r="G13414" s="674">
        <v>295.84500000000003</v>
      </c>
      <c r="H13414" s="115">
        <f t="shared" si="418"/>
        <v>1.0068371472522089</v>
      </c>
      <c r="I13414" s="115">
        <f t="shared" si="419"/>
        <v>17.833100000000002</v>
      </c>
    </row>
    <row r="13415" spans="1:9" hidden="1">
      <c r="A13415" s="115" t="s">
        <v>34964</v>
      </c>
      <c r="B13415" s="115" t="s">
        <v>34965</v>
      </c>
      <c r="C13415" s="115" t="s">
        <v>34966</v>
      </c>
      <c r="D13415" s="115" t="s">
        <v>1242</v>
      </c>
      <c r="E13415" s="115">
        <v>30.436</v>
      </c>
      <c r="F13415" s="674">
        <v>293.83600000000001</v>
      </c>
      <c r="G13415" s="674">
        <v>295.84500000000003</v>
      </c>
      <c r="H13415" s="115">
        <f t="shared" si="418"/>
        <v>1.0068371472522089</v>
      </c>
      <c r="I13415" s="115">
        <f t="shared" si="419"/>
        <v>30.644100000000002</v>
      </c>
    </row>
    <row r="13416" spans="1:9" hidden="1">
      <c r="A13416" s="115" t="s">
        <v>34967</v>
      </c>
      <c r="B13416" s="115" t="s">
        <v>34968</v>
      </c>
      <c r="C13416" s="115" t="s">
        <v>34969</v>
      </c>
      <c r="D13416" s="115" t="s">
        <v>1242</v>
      </c>
      <c r="E13416" s="115">
        <v>36.414700000000003</v>
      </c>
      <c r="F13416" s="674">
        <v>293.83600000000001</v>
      </c>
      <c r="G13416" s="674">
        <v>295.84500000000003</v>
      </c>
      <c r="H13416" s="115">
        <f t="shared" si="418"/>
        <v>1.0068371472522089</v>
      </c>
      <c r="I13416" s="115">
        <f t="shared" si="419"/>
        <v>36.663699999999999</v>
      </c>
    </row>
    <row r="13417" spans="1:9" hidden="1">
      <c r="A13417" s="115" t="s">
        <v>34970</v>
      </c>
      <c r="B13417" s="115" t="s">
        <v>34971</v>
      </c>
      <c r="C13417" s="115" t="s">
        <v>34972</v>
      </c>
      <c r="D13417" s="115" t="s">
        <v>1242</v>
      </c>
      <c r="E13417" s="115">
        <v>50.114600000000003</v>
      </c>
      <c r="F13417" s="674">
        <v>293.83600000000001</v>
      </c>
      <c r="G13417" s="674">
        <v>295.84500000000003</v>
      </c>
      <c r="H13417" s="115">
        <f t="shared" si="418"/>
        <v>1.0068371472522089</v>
      </c>
      <c r="I13417" s="115">
        <f t="shared" si="419"/>
        <v>50.4572</v>
      </c>
    </row>
    <row r="13418" spans="1:9" hidden="1">
      <c r="A13418" s="115" t="s">
        <v>34973</v>
      </c>
      <c r="B13418" s="115" t="s">
        <v>34974</v>
      </c>
      <c r="C13418" s="115" t="s">
        <v>34975</v>
      </c>
      <c r="D13418" s="115" t="s">
        <v>1242</v>
      </c>
      <c r="E13418" s="115">
        <v>64.898099999999999</v>
      </c>
      <c r="F13418" s="674">
        <v>293.83600000000001</v>
      </c>
      <c r="G13418" s="674">
        <v>295.84500000000003</v>
      </c>
      <c r="H13418" s="115">
        <f t="shared" si="418"/>
        <v>1.0068371472522089</v>
      </c>
      <c r="I13418" s="115">
        <f t="shared" si="419"/>
        <v>65.341800000000006</v>
      </c>
    </row>
    <row r="13419" spans="1:9" hidden="1">
      <c r="A13419" s="115" t="s">
        <v>34976</v>
      </c>
      <c r="B13419" s="115" t="s">
        <v>34977</v>
      </c>
      <c r="C13419" s="115" t="s">
        <v>34978</v>
      </c>
      <c r="D13419" s="115" t="s">
        <v>1242</v>
      </c>
      <c r="E13419" s="115">
        <v>107.2359</v>
      </c>
      <c r="F13419" s="674">
        <v>293.83600000000001</v>
      </c>
      <c r="G13419" s="674">
        <v>295.84500000000003</v>
      </c>
      <c r="H13419" s="115">
        <f t="shared" si="418"/>
        <v>1.0068371472522089</v>
      </c>
      <c r="I13419" s="115">
        <f t="shared" si="419"/>
        <v>107.9691</v>
      </c>
    </row>
    <row r="13420" spans="1:9" hidden="1">
      <c r="A13420" s="115" t="s">
        <v>34979</v>
      </c>
      <c r="B13420" s="115" t="s">
        <v>34980</v>
      </c>
      <c r="C13420" s="115" t="s">
        <v>34981</v>
      </c>
      <c r="D13420" s="115" t="s">
        <v>1242</v>
      </c>
      <c r="E13420" s="115">
        <v>133.41139999999999</v>
      </c>
      <c r="F13420" s="674">
        <v>293.83600000000001</v>
      </c>
      <c r="G13420" s="674">
        <v>295.84500000000003</v>
      </c>
      <c r="H13420" s="115">
        <f t="shared" si="418"/>
        <v>1.0068371472522089</v>
      </c>
      <c r="I13420" s="115">
        <f t="shared" si="419"/>
        <v>134.3236</v>
      </c>
    </row>
    <row r="13421" spans="1:9" hidden="1">
      <c r="A13421" s="115" t="s">
        <v>34982</v>
      </c>
      <c r="B13421" s="115" t="s">
        <v>34983</v>
      </c>
      <c r="C13421" s="115" t="s">
        <v>34984</v>
      </c>
      <c r="D13421" s="115" t="s">
        <v>1242</v>
      </c>
      <c r="E13421" s="115">
        <v>165.82669999999999</v>
      </c>
      <c r="F13421" s="674">
        <v>293.83600000000001</v>
      </c>
      <c r="G13421" s="674">
        <v>295.84500000000003</v>
      </c>
      <c r="H13421" s="115">
        <f t="shared" si="418"/>
        <v>1.0068371472522089</v>
      </c>
      <c r="I13421" s="115">
        <f t="shared" si="419"/>
        <v>166.9605</v>
      </c>
    </row>
    <row r="13422" spans="1:9" hidden="1">
      <c r="A13422" s="115" t="s">
        <v>34985</v>
      </c>
      <c r="B13422" s="115" t="s">
        <v>34986</v>
      </c>
      <c r="C13422" s="115" t="s">
        <v>34987</v>
      </c>
      <c r="D13422" s="115" t="s">
        <v>1242</v>
      </c>
      <c r="E13422" s="115">
        <v>10.639099999999999</v>
      </c>
      <c r="F13422" s="674">
        <v>293.83600000000001</v>
      </c>
      <c r="G13422" s="674">
        <v>295.84500000000003</v>
      </c>
      <c r="H13422" s="115">
        <f t="shared" si="418"/>
        <v>1.0068371472522089</v>
      </c>
      <c r="I13422" s="115">
        <f t="shared" si="419"/>
        <v>10.7118</v>
      </c>
    </row>
    <row r="13423" spans="1:9" hidden="1">
      <c r="A13423" s="115" t="s">
        <v>34988</v>
      </c>
      <c r="B13423" s="115" t="s">
        <v>34989</v>
      </c>
      <c r="C13423" s="115" t="s">
        <v>34990</v>
      </c>
      <c r="D13423" s="115" t="s">
        <v>1242</v>
      </c>
      <c r="E13423" s="115">
        <v>11.603300000000001</v>
      </c>
      <c r="F13423" s="674">
        <v>293.83600000000001</v>
      </c>
      <c r="G13423" s="674">
        <v>295.84500000000003</v>
      </c>
      <c r="H13423" s="115">
        <f t="shared" si="418"/>
        <v>1.0068371472522089</v>
      </c>
      <c r="I13423" s="115">
        <f t="shared" si="419"/>
        <v>11.682600000000001</v>
      </c>
    </row>
    <row r="13424" spans="1:9" hidden="1">
      <c r="A13424" s="115" t="s">
        <v>34991</v>
      </c>
      <c r="B13424" s="115" t="s">
        <v>34992</v>
      </c>
      <c r="C13424" s="115" t="s">
        <v>34993</v>
      </c>
      <c r="D13424" s="115" t="s">
        <v>1242</v>
      </c>
      <c r="E13424" s="115">
        <v>16.497900000000001</v>
      </c>
      <c r="F13424" s="674">
        <v>293.83600000000001</v>
      </c>
      <c r="G13424" s="674">
        <v>295.84500000000003</v>
      </c>
      <c r="H13424" s="115">
        <f t="shared" si="418"/>
        <v>1.0068371472522089</v>
      </c>
      <c r="I13424" s="115">
        <f t="shared" si="419"/>
        <v>16.610700000000001</v>
      </c>
    </row>
    <row r="13425" spans="1:9" hidden="1">
      <c r="A13425" s="115" t="s">
        <v>34994</v>
      </c>
      <c r="B13425" s="115" t="s">
        <v>34995</v>
      </c>
      <c r="C13425" s="115" t="s">
        <v>34996</v>
      </c>
      <c r="D13425" s="115" t="s">
        <v>1242</v>
      </c>
      <c r="E13425" s="115">
        <v>21.320799999999998</v>
      </c>
      <c r="F13425" s="674">
        <v>293.83600000000001</v>
      </c>
      <c r="G13425" s="674">
        <v>295.84500000000003</v>
      </c>
      <c r="H13425" s="115">
        <f t="shared" si="418"/>
        <v>1.0068371472522089</v>
      </c>
      <c r="I13425" s="115">
        <f t="shared" si="419"/>
        <v>21.4666</v>
      </c>
    </row>
    <row r="13426" spans="1:9" hidden="1">
      <c r="A13426" s="115" t="s">
        <v>34997</v>
      </c>
      <c r="B13426" s="115" t="s">
        <v>34998</v>
      </c>
      <c r="C13426" s="115" t="s">
        <v>34999</v>
      </c>
      <c r="D13426" s="115" t="s">
        <v>1242</v>
      </c>
      <c r="E13426" s="115">
        <v>25.305700000000002</v>
      </c>
      <c r="F13426" s="674">
        <v>293.83600000000001</v>
      </c>
      <c r="G13426" s="674">
        <v>295.84500000000003</v>
      </c>
      <c r="H13426" s="115">
        <f t="shared" si="418"/>
        <v>1.0068371472522089</v>
      </c>
      <c r="I13426" s="115">
        <f t="shared" si="419"/>
        <v>25.4787</v>
      </c>
    </row>
    <row r="13427" spans="1:9" hidden="1">
      <c r="A13427" s="115" t="s">
        <v>35000</v>
      </c>
      <c r="B13427" s="115" t="s">
        <v>35001</v>
      </c>
      <c r="C13427" s="115" t="s">
        <v>35002</v>
      </c>
      <c r="D13427" s="115" t="s">
        <v>1242</v>
      </c>
      <c r="E13427" s="115">
        <v>35.8005</v>
      </c>
      <c r="F13427" s="674">
        <v>293.83600000000001</v>
      </c>
      <c r="G13427" s="674">
        <v>295.84500000000003</v>
      </c>
      <c r="H13427" s="115">
        <f t="shared" si="418"/>
        <v>1.0068371472522089</v>
      </c>
      <c r="I13427" s="115">
        <f t="shared" si="419"/>
        <v>36.045299999999997</v>
      </c>
    </row>
    <row r="13428" spans="1:9" hidden="1">
      <c r="A13428" s="115" t="s">
        <v>35003</v>
      </c>
      <c r="B13428" s="115" t="s">
        <v>35004</v>
      </c>
      <c r="C13428" s="115" t="s">
        <v>35005</v>
      </c>
      <c r="D13428" s="115" t="s">
        <v>1242</v>
      </c>
      <c r="E13428" s="115">
        <v>61.972499999999997</v>
      </c>
      <c r="F13428" s="674">
        <v>293.83600000000001</v>
      </c>
      <c r="G13428" s="674">
        <v>295.84500000000003</v>
      </c>
      <c r="H13428" s="115">
        <f t="shared" si="418"/>
        <v>1.0068371472522089</v>
      </c>
      <c r="I13428" s="115">
        <f t="shared" si="419"/>
        <v>62.3962</v>
      </c>
    </row>
    <row r="13429" spans="1:9" hidden="1">
      <c r="A13429" s="115" t="s">
        <v>35006</v>
      </c>
      <c r="B13429" s="115" t="s">
        <v>35007</v>
      </c>
      <c r="C13429" s="115" t="s">
        <v>35008</v>
      </c>
      <c r="D13429" s="115" t="s">
        <v>1242</v>
      </c>
      <c r="E13429" s="115">
        <v>68.489199999999997</v>
      </c>
      <c r="F13429" s="674">
        <v>293.83600000000001</v>
      </c>
      <c r="G13429" s="674">
        <v>295.84500000000003</v>
      </c>
      <c r="H13429" s="115">
        <f t="shared" si="418"/>
        <v>1.0068371472522089</v>
      </c>
      <c r="I13429" s="115">
        <f t="shared" si="419"/>
        <v>68.957499999999996</v>
      </c>
    </row>
    <row r="13430" spans="1:9" hidden="1">
      <c r="A13430" s="115" t="s">
        <v>35009</v>
      </c>
      <c r="B13430" s="115" t="s">
        <v>35010</v>
      </c>
      <c r="C13430" s="115" t="s">
        <v>35011</v>
      </c>
      <c r="D13430" s="115" t="s">
        <v>1242</v>
      </c>
      <c r="E13430" s="115">
        <v>117.1371</v>
      </c>
      <c r="F13430" s="674">
        <v>293.83600000000001</v>
      </c>
      <c r="G13430" s="674">
        <v>295.84500000000003</v>
      </c>
      <c r="H13430" s="115">
        <f t="shared" si="418"/>
        <v>1.0068371472522089</v>
      </c>
      <c r="I13430" s="115">
        <f t="shared" si="419"/>
        <v>117.938</v>
      </c>
    </row>
    <row r="13431" spans="1:9" hidden="1">
      <c r="A13431" s="115" t="s">
        <v>35012</v>
      </c>
      <c r="B13431" s="115" t="s">
        <v>35013</v>
      </c>
      <c r="C13431" s="115" t="s">
        <v>35014</v>
      </c>
      <c r="D13431" s="115" t="s">
        <v>1242</v>
      </c>
      <c r="E13431" s="115">
        <v>11.0093</v>
      </c>
      <c r="F13431" s="674">
        <v>293.83600000000001</v>
      </c>
      <c r="G13431" s="674">
        <v>295.84500000000003</v>
      </c>
      <c r="H13431" s="115">
        <f t="shared" si="418"/>
        <v>1.0068371472522089</v>
      </c>
      <c r="I13431" s="115">
        <f t="shared" si="419"/>
        <v>11.0846</v>
      </c>
    </row>
    <row r="13432" spans="1:9" hidden="1">
      <c r="A13432" s="115" t="s">
        <v>35015</v>
      </c>
      <c r="B13432" s="115" t="s">
        <v>35016</v>
      </c>
      <c r="C13432" s="115" t="s">
        <v>35017</v>
      </c>
      <c r="D13432" s="115" t="s">
        <v>1242</v>
      </c>
      <c r="E13432" s="115">
        <v>12.020300000000001</v>
      </c>
      <c r="F13432" s="674">
        <v>293.83600000000001</v>
      </c>
      <c r="G13432" s="674">
        <v>295.84500000000003</v>
      </c>
      <c r="H13432" s="115">
        <f t="shared" si="418"/>
        <v>1.0068371472522089</v>
      </c>
      <c r="I13432" s="115">
        <f t="shared" si="419"/>
        <v>12.102499999999999</v>
      </c>
    </row>
    <row r="13433" spans="1:9" hidden="1">
      <c r="A13433" s="115" t="s">
        <v>35018</v>
      </c>
      <c r="B13433" s="115" t="s">
        <v>35019</v>
      </c>
      <c r="C13433" s="115" t="s">
        <v>35020</v>
      </c>
      <c r="D13433" s="115" t="s">
        <v>1242</v>
      </c>
      <c r="E13433" s="115">
        <v>17.354800000000001</v>
      </c>
      <c r="F13433" s="674">
        <v>293.83600000000001</v>
      </c>
      <c r="G13433" s="674">
        <v>295.84500000000003</v>
      </c>
      <c r="H13433" s="115">
        <f t="shared" si="418"/>
        <v>1.0068371472522089</v>
      </c>
      <c r="I13433" s="115">
        <f t="shared" si="419"/>
        <v>17.473500000000001</v>
      </c>
    </row>
    <row r="13434" spans="1:9" hidden="1">
      <c r="A13434" s="115" t="s">
        <v>35021</v>
      </c>
      <c r="B13434" s="115" t="s">
        <v>35022</v>
      </c>
      <c r="C13434" s="115" t="s">
        <v>35023</v>
      </c>
      <c r="D13434" s="115" t="s">
        <v>1242</v>
      </c>
      <c r="E13434" s="115">
        <v>22.5609</v>
      </c>
      <c r="F13434" s="674">
        <v>293.83600000000001</v>
      </c>
      <c r="G13434" s="674">
        <v>295.84500000000003</v>
      </c>
      <c r="H13434" s="115">
        <f t="shared" si="418"/>
        <v>1.0068371472522089</v>
      </c>
      <c r="I13434" s="115">
        <f t="shared" si="419"/>
        <v>22.715199999999999</v>
      </c>
    </row>
    <row r="13435" spans="1:9" hidden="1">
      <c r="A13435" s="115" t="s">
        <v>35024</v>
      </c>
      <c r="B13435" s="115" t="s">
        <v>35025</v>
      </c>
      <c r="C13435" s="115" t="s">
        <v>35026</v>
      </c>
      <c r="D13435" s="115" t="s">
        <v>1242</v>
      </c>
      <c r="E13435" s="115">
        <v>26.746099999999998</v>
      </c>
      <c r="F13435" s="674">
        <v>293.83600000000001</v>
      </c>
      <c r="G13435" s="674">
        <v>295.84500000000003</v>
      </c>
      <c r="H13435" s="115">
        <f t="shared" si="418"/>
        <v>1.0068371472522089</v>
      </c>
      <c r="I13435" s="115">
        <f t="shared" si="419"/>
        <v>26.928999999999998</v>
      </c>
    </row>
    <row r="13436" spans="1:9" hidden="1">
      <c r="A13436" s="115" t="s">
        <v>35027</v>
      </c>
      <c r="B13436" s="115" t="s">
        <v>35028</v>
      </c>
      <c r="C13436" s="115" t="s">
        <v>35029</v>
      </c>
      <c r="D13436" s="115" t="s">
        <v>1242</v>
      </c>
      <c r="E13436" s="115">
        <v>38.092199999999998</v>
      </c>
      <c r="F13436" s="674">
        <v>293.83600000000001</v>
      </c>
      <c r="G13436" s="674">
        <v>295.84500000000003</v>
      </c>
      <c r="H13436" s="115">
        <f t="shared" si="418"/>
        <v>1.0068371472522089</v>
      </c>
      <c r="I13436" s="115">
        <f t="shared" si="419"/>
        <v>38.352600000000002</v>
      </c>
    </row>
    <row r="13437" spans="1:9" hidden="1">
      <c r="A13437" s="115" t="s">
        <v>35030</v>
      </c>
      <c r="B13437" s="115" t="s">
        <v>35031</v>
      </c>
      <c r="C13437" s="115" t="s">
        <v>35032</v>
      </c>
      <c r="D13437" s="115" t="s">
        <v>1242</v>
      </c>
      <c r="E13437" s="115">
        <v>66.683199999999999</v>
      </c>
      <c r="F13437" s="674">
        <v>293.83600000000001</v>
      </c>
      <c r="G13437" s="674">
        <v>295.84500000000003</v>
      </c>
      <c r="H13437" s="115">
        <f t="shared" si="418"/>
        <v>1.0068371472522089</v>
      </c>
      <c r="I13437" s="115">
        <f t="shared" si="419"/>
        <v>67.139099999999999</v>
      </c>
    </row>
    <row r="13438" spans="1:9" hidden="1">
      <c r="A13438" s="115" t="s">
        <v>35033</v>
      </c>
      <c r="B13438" s="115" t="s">
        <v>35034</v>
      </c>
      <c r="C13438" s="115" t="s">
        <v>35035</v>
      </c>
      <c r="D13438" s="115" t="s">
        <v>1242</v>
      </c>
      <c r="E13438" s="115">
        <v>73.603800000000007</v>
      </c>
      <c r="F13438" s="674">
        <v>293.83600000000001</v>
      </c>
      <c r="G13438" s="674">
        <v>295.84500000000003</v>
      </c>
      <c r="H13438" s="115">
        <f t="shared" si="418"/>
        <v>1.0068371472522089</v>
      </c>
      <c r="I13438" s="115">
        <f t="shared" si="419"/>
        <v>74.106999999999999</v>
      </c>
    </row>
    <row r="13439" spans="1:9" hidden="1">
      <c r="A13439" s="115" t="s">
        <v>35036</v>
      </c>
      <c r="B13439" s="115" t="s">
        <v>35037</v>
      </c>
      <c r="C13439" s="115" t="s">
        <v>35038</v>
      </c>
      <c r="D13439" s="115" t="s">
        <v>1242</v>
      </c>
      <c r="E13439" s="115">
        <v>126.8687</v>
      </c>
      <c r="F13439" s="674">
        <v>293.83600000000001</v>
      </c>
      <c r="G13439" s="674">
        <v>295.84500000000003</v>
      </c>
      <c r="H13439" s="115">
        <f t="shared" si="418"/>
        <v>1.0068371472522089</v>
      </c>
      <c r="I13439" s="115">
        <f t="shared" si="419"/>
        <v>127.73609999999999</v>
      </c>
    </row>
    <row r="13440" spans="1:9" hidden="1">
      <c r="A13440" s="115" t="s">
        <v>35039</v>
      </c>
      <c r="B13440" s="115" t="s">
        <v>35040</v>
      </c>
      <c r="C13440" s="115" t="s">
        <v>35041</v>
      </c>
      <c r="D13440" s="115" t="s">
        <v>1242</v>
      </c>
      <c r="E13440" s="115">
        <v>15.283300000000001</v>
      </c>
      <c r="F13440" s="674">
        <v>293.83600000000001</v>
      </c>
      <c r="G13440" s="674">
        <v>295.84500000000003</v>
      </c>
      <c r="H13440" s="115">
        <f t="shared" si="418"/>
        <v>1.0068371472522089</v>
      </c>
      <c r="I13440" s="115">
        <f t="shared" si="419"/>
        <v>15.3878</v>
      </c>
    </row>
    <row r="13441" spans="1:9" hidden="1">
      <c r="A13441" s="115" t="s">
        <v>35042</v>
      </c>
      <c r="B13441" s="115" t="s">
        <v>35043</v>
      </c>
      <c r="C13441" s="115" t="s">
        <v>35044</v>
      </c>
      <c r="D13441" s="115" t="s">
        <v>1242</v>
      </c>
      <c r="E13441" s="115">
        <v>22.273</v>
      </c>
      <c r="F13441" s="674">
        <v>293.83600000000001</v>
      </c>
      <c r="G13441" s="674">
        <v>295.84500000000003</v>
      </c>
      <c r="H13441" s="115">
        <f t="shared" si="418"/>
        <v>1.0068371472522089</v>
      </c>
      <c r="I13441" s="115">
        <f t="shared" si="419"/>
        <v>22.4253</v>
      </c>
    </row>
    <row r="13442" spans="1:9" hidden="1">
      <c r="A13442" s="115" t="s">
        <v>35045</v>
      </c>
      <c r="B13442" s="115" t="s">
        <v>35046</v>
      </c>
      <c r="C13442" s="115" t="s">
        <v>35047</v>
      </c>
      <c r="D13442" s="115" t="s">
        <v>1242</v>
      </c>
      <c r="E13442" s="115">
        <v>28.536999999999999</v>
      </c>
      <c r="F13442" s="674">
        <v>293.83600000000001</v>
      </c>
      <c r="G13442" s="674">
        <v>295.84500000000003</v>
      </c>
      <c r="H13442" s="115">
        <f t="shared" si="418"/>
        <v>1.0068371472522089</v>
      </c>
      <c r="I13442" s="115">
        <f t="shared" si="419"/>
        <v>28.732099999999999</v>
      </c>
    </row>
    <row r="13443" spans="1:9" hidden="1">
      <c r="A13443" s="115" t="s">
        <v>35048</v>
      </c>
      <c r="B13443" s="115" t="s">
        <v>35049</v>
      </c>
      <c r="C13443" s="115" t="s">
        <v>35050</v>
      </c>
      <c r="D13443" s="115" t="s">
        <v>1242</v>
      </c>
      <c r="E13443" s="115">
        <v>32.607199999999999</v>
      </c>
      <c r="F13443" s="674">
        <v>293.83600000000001</v>
      </c>
      <c r="G13443" s="674">
        <v>295.84500000000003</v>
      </c>
      <c r="H13443" s="115">
        <f t="shared" si="418"/>
        <v>1.0068371472522089</v>
      </c>
      <c r="I13443" s="115">
        <f t="shared" si="419"/>
        <v>32.830100000000002</v>
      </c>
    </row>
    <row r="13444" spans="1:9" hidden="1">
      <c r="A13444" s="115" t="s">
        <v>35051</v>
      </c>
      <c r="B13444" s="115" t="s">
        <v>35052</v>
      </c>
      <c r="C13444" s="115" t="s">
        <v>35023</v>
      </c>
      <c r="D13444" s="115" t="s">
        <v>1242</v>
      </c>
      <c r="E13444" s="115">
        <v>15.919700000000001</v>
      </c>
      <c r="F13444" s="674">
        <v>293.83600000000001</v>
      </c>
      <c r="G13444" s="674">
        <v>295.84500000000003</v>
      </c>
      <c r="H13444" s="115">
        <f t="shared" si="418"/>
        <v>1.0068371472522089</v>
      </c>
      <c r="I13444" s="115">
        <f t="shared" si="419"/>
        <v>16.028500000000001</v>
      </c>
    </row>
    <row r="13445" spans="1:9" hidden="1">
      <c r="A13445" s="115" t="s">
        <v>35053</v>
      </c>
      <c r="B13445" s="115" t="s">
        <v>35054</v>
      </c>
      <c r="C13445" s="115" t="s">
        <v>35026</v>
      </c>
      <c r="D13445" s="115" t="s">
        <v>1242</v>
      </c>
      <c r="E13445" s="115">
        <v>23.41</v>
      </c>
      <c r="F13445" s="674">
        <v>293.83600000000001</v>
      </c>
      <c r="G13445" s="674">
        <v>295.84500000000003</v>
      </c>
      <c r="H13445" s="115">
        <f t="shared" ref="H13445:H13508" si="420">G13445/F13445</f>
        <v>1.0068371472522089</v>
      </c>
      <c r="I13445" s="115">
        <f t="shared" ref="I13445:I13508" si="421">ROUND(H13445*E13445,4)</f>
        <v>23.5701</v>
      </c>
    </row>
    <row r="13446" spans="1:9" hidden="1">
      <c r="A13446" s="115" t="s">
        <v>35055</v>
      </c>
      <c r="B13446" s="115" t="s">
        <v>35056</v>
      </c>
      <c r="C13446" s="115" t="s">
        <v>35032</v>
      </c>
      <c r="D13446" s="115" t="s">
        <v>1242</v>
      </c>
      <c r="E13446" s="115">
        <v>29.904199999999999</v>
      </c>
      <c r="F13446" s="674">
        <v>293.83600000000001</v>
      </c>
      <c r="G13446" s="674">
        <v>295.84500000000003</v>
      </c>
      <c r="H13446" s="115">
        <f t="shared" si="420"/>
        <v>1.0068371472522089</v>
      </c>
      <c r="I13446" s="115">
        <f t="shared" si="421"/>
        <v>30.108699999999999</v>
      </c>
    </row>
    <row r="13447" spans="1:9" hidden="1">
      <c r="A13447" s="115" t="s">
        <v>35057</v>
      </c>
      <c r="B13447" s="115" t="s">
        <v>35058</v>
      </c>
      <c r="C13447" s="115" t="s">
        <v>35059</v>
      </c>
      <c r="D13447" s="115" t="s">
        <v>1242</v>
      </c>
      <c r="E13447" s="115">
        <v>34.133600000000001</v>
      </c>
      <c r="F13447" s="674">
        <v>293.83600000000001</v>
      </c>
      <c r="G13447" s="674">
        <v>295.84500000000003</v>
      </c>
      <c r="H13447" s="115">
        <f t="shared" si="420"/>
        <v>1.0068371472522089</v>
      </c>
      <c r="I13447" s="115">
        <f t="shared" si="421"/>
        <v>34.366999999999997</v>
      </c>
    </row>
    <row r="13448" spans="1:9" hidden="1">
      <c r="A13448" s="115" t="s">
        <v>35060</v>
      </c>
      <c r="B13448" s="115" t="s">
        <v>35061</v>
      </c>
      <c r="C13448" s="115" t="s">
        <v>35062</v>
      </c>
      <c r="D13448" s="115" t="s">
        <v>1242</v>
      </c>
      <c r="E13448" s="115">
        <v>68.878600000000006</v>
      </c>
      <c r="F13448" s="674">
        <v>293.83600000000001</v>
      </c>
      <c r="G13448" s="674">
        <v>295.84500000000003</v>
      </c>
      <c r="H13448" s="115">
        <f t="shared" si="420"/>
        <v>1.0068371472522089</v>
      </c>
      <c r="I13448" s="115">
        <f t="shared" si="421"/>
        <v>69.349500000000006</v>
      </c>
    </row>
    <row r="13449" spans="1:9" hidden="1">
      <c r="A13449" s="115" t="s">
        <v>35063</v>
      </c>
      <c r="B13449" s="115" t="s">
        <v>35064</v>
      </c>
      <c r="C13449" s="115" t="s">
        <v>35065</v>
      </c>
      <c r="D13449" s="115" t="s">
        <v>1242</v>
      </c>
      <c r="E13449" s="115">
        <v>33.802</v>
      </c>
      <c r="F13449" s="674">
        <v>293.83600000000001</v>
      </c>
      <c r="G13449" s="674">
        <v>295.84500000000003</v>
      </c>
      <c r="H13449" s="115">
        <f t="shared" si="420"/>
        <v>1.0068371472522089</v>
      </c>
      <c r="I13449" s="115">
        <f t="shared" si="421"/>
        <v>34.033099999999997</v>
      </c>
    </row>
    <row r="13450" spans="1:9" hidden="1">
      <c r="A13450" s="115" t="s">
        <v>35066</v>
      </c>
      <c r="B13450" s="115" t="s">
        <v>35067</v>
      </c>
      <c r="C13450" s="115" t="s">
        <v>35068</v>
      </c>
      <c r="D13450" s="115" t="s">
        <v>1242</v>
      </c>
      <c r="E13450" s="115">
        <v>57.709600000000002</v>
      </c>
      <c r="F13450" s="674">
        <v>293.83600000000001</v>
      </c>
      <c r="G13450" s="674">
        <v>295.84500000000003</v>
      </c>
      <c r="H13450" s="115">
        <f t="shared" si="420"/>
        <v>1.0068371472522089</v>
      </c>
      <c r="I13450" s="115">
        <f t="shared" si="421"/>
        <v>58.104199999999999</v>
      </c>
    </row>
    <row r="13451" spans="1:9" hidden="1">
      <c r="A13451" s="115" t="s">
        <v>35069</v>
      </c>
      <c r="B13451" s="115" t="s">
        <v>35070</v>
      </c>
      <c r="C13451" s="115" t="s">
        <v>35071</v>
      </c>
      <c r="D13451" s="115" t="s">
        <v>1242</v>
      </c>
      <c r="E13451" s="115">
        <v>84.551100000000005</v>
      </c>
      <c r="F13451" s="674">
        <v>293.83600000000001</v>
      </c>
      <c r="G13451" s="674">
        <v>295.84500000000003</v>
      </c>
      <c r="H13451" s="115">
        <f t="shared" si="420"/>
        <v>1.0068371472522089</v>
      </c>
      <c r="I13451" s="115">
        <f t="shared" si="421"/>
        <v>85.129199999999997</v>
      </c>
    </row>
    <row r="13452" spans="1:9" hidden="1">
      <c r="A13452" s="115" t="s">
        <v>35072</v>
      </c>
      <c r="B13452" s="115" t="s">
        <v>35073</v>
      </c>
      <c r="C13452" s="115" t="s">
        <v>35074</v>
      </c>
      <c r="D13452" s="115" t="s">
        <v>1242</v>
      </c>
      <c r="E13452" s="115">
        <v>36.438899999999997</v>
      </c>
      <c r="F13452" s="674">
        <v>293.83600000000001</v>
      </c>
      <c r="G13452" s="674">
        <v>295.84500000000003</v>
      </c>
      <c r="H13452" s="115">
        <f t="shared" si="420"/>
        <v>1.0068371472522089</v>
      </c>
      <c r="I13452" s="115">
        <f t="shared" si="421"/>
        <v>36.688000000000002</v>
      </c>
    </row>
    <row r="13453" spans="1:9" hidden="1">
      <c r="A13453" s="115" t="s">
        <v>35075</v>
      </c>
      <c r="B13453" s="115" t="s">
        <v>35076</v>
      </c>
      <c r="C13453" s="115" t="s">
        <v>35077</v>
      </c>
      <c r="D13453" s="115" t="s">
        <v>1242</v>
      </c>
      <c r="E13453" s="115">
        <v>62.5886</v>
      </c>
      <c r="F13453" s="674">
        <v>293.83600000000001</v>
      </c>
      <c r="G13453" s="674">
        <v>295.84500000000003</v>
      </c>
      <c r="H13453" s="115">
        <f t="shared" si="420"/>
        <v>1.0068371472522089</v>
      </c>
      <c r="I13453" s="115">
        <f t="shared" si="421"/>
        <v>63.016500000000001</v>
      </c>
    </row>
    <row r="13454" spans="1:9" hidden="1">
      <c r="A13454" s="115" t="s">
        <v>35078</v>
      </c>
      <c r="B13454" s="115" t="s">
        <v>35079</v>
      </c>
      <c r="C13454" s="115" t="s">
        <v>35080</v>
      </c>
      <c r="D13454" s="115" t="s">
        <v>1242</v>
      </c>
      <c r="E13454" s="115">
        <v>92.1143</v>
      </c>
      <c r="F13454" s="674">
        <v>293.83600000000001</v>
      </c>
      <c r="G13454" s="674">
        <v>295.84500000000003</v>
      </c>
      <c r="H13454" s="115">
        <f t="shared" si="420"/>
        <v>1.0068371472522089</v>
      </c>
      <c r="I13454" s="115">
        <f t="shared" si="421"/>
        <v>92.744100000000003</v>
      </c>
    </row>
    <row r="13455" spans="1:9" hidden="1">
      <c r="A13455" s="115" t="s">
        <v>35081</v>
      </c>
      <c r="B13455" s="115" t="s">
        <v>35082</v>
      </c>
      <c r="C13455" s="115" t="s">
        <v>35083</v>
      </c>
      <c r="D13455" s="115" t="s">
        <v>1242</v>
      </c>
      <c r="E13455" s="115">
        <v>7.4969999999999999</v>
      </c>
      <c r="F13455" s="674">
        <v>293.83600000000001</v>
      </c>
      <c r="G13455" s="674">
        <v>295.84500000000003</v>
      </c>
      <c r="H13455" s="115">
        <f t="shared" si="420"/>
        <v>1.0068371472522089</v>
      </c>
      <c r="I13455" s="115">
        <f t="shared" si="421"/>
        <v>7.5483000000000002</v>
      </c>
    </row>
    <row r="13456" spans="1:9" hidden="1">
      <c r="A13456" s="115" t="s">
        <v>35084</v>
      </c>
      <c r="B13456" s="115" t="s">
        <v>35085</v>
      </c>
      <c r="C13456" s="115" t="s">
        <v>35086</v>
      </c>
      <c r="D13456" s="115" t="s">
        <v>1242</v>
      </c>
      <c r="E13456" s="115">
        <v>8.8739000000000008</v>
      </c>
      <c r="F13456" s="674">
        <v>293.83600000000001</v>
      </c>
      <c r="G13456" s="674">
        <v>295.84500000000003</v>
      </c>
      <c r="H13456" s="115">
        <f t="shared" si="420"/>
        <v>1.0068371472522089</v>
      </c>
      <c r="I13456" s="115">
        <f t="shared" si="421"/>
        <v>8.9345999999999997</v>
      </c>
    </row>
    <row r="13457" spans="1:9" hidden="1">
      <c r="A13457" s="115" t="s">
        <v>35087</v>
      </c>
      <c r="B13457" s="115" t="s">
        <v>35088</v>
      </c>
      <c r="C13457" s="115" t="s">
        <v>35089</v>
      </c>
      <c r="D13457" s="115" t="s">
        <v>1242</v>
      </c>
      <c r="E13457" s="115">
        <v>11.118600000000001</v>
      </c>
      <c r="F13457" s="674">
        <v>293.83600000000001</v>
      </c>
      <c r="G13457" s="674">
        <v>295.84500000000003</v>
      </c>
      <c r="H13457" s="115">
        <f t="shared" si="420"/>
        <v>1.0068371472522089</v>
      </c>
      <c r="I13457" s="115">
        <f t="shared" si="421"/>
        <v>11.194599999999999</v>
      </c>
    </row>
    <row r="13458" spans="1:9" hidden="1">
      <c r="A13458" s="115" t="s">
        <v>35090</v>
      </c>
      <c r="B13458" s="115" t="s">
        <v>35091</v>
      </c>
      <c r="C13458" s="115" t="s">
        <v>35092</v>
      </c>
      <c r="D13458" s="115" t="s">
        <v>1242</v>
      </c>
      <c r="E13458" s="115">
        <v>14.288</v>
      </c>
      <c r="F13458" s="674">
        <v>293.83600000000001</v>
      </c>
      <c r="G13458" s="674">
        <v>295.84500000000003</v>
      </c>
      <c r="H13458" s="115">
        <f t="shared" si="420"/>
        <v>1.0068371472522089</v>
      </c>
      <c r="I13458" s="115">
        <f t="shared" si="421"/>
        <v>14.3857</v>
      </c>
    </row>
    <row r="13459" spans="1:9" hidden="1">
      <c r="A13459" s="115" t="s">
        <v>35093</v>
      </c>
      <c r="B13459" s="115" t="s">
        <v>35094</v>
      </c>
      <c r="C13459" s="115" t="s">
        <v>35095</v>
      </c>
      <c r="D13459" s="115" t="s">
        <v>1242</v>
      </c>
      <c r="E13459" s="115">
        <v>15.835100000000001</v>
      </c>
      <c r="F13459" s="674">
        <v>293.83600000000001</v>
      </c>
      <c r="G13459" s="674">
        <v>295.84500000000003</v>
      </c>
      <c r="H13459" s="115">
        <f t="shared" si="420"/>
        <v>1.0068371472522089</v>
      </c>
      <c r="I13459" s="115">
        <f t="shared" si="421"/>
        <v>15.9434</v>
      </c>
    </row>
    <row r="13460" spans="1:9" hidden="1">
      <c r="A13460" s="115" t="s">
        <v>35096</v>
      </c>
      <c r="B13460" s="115" t="s">
        <v>35097</v>
      </c>
      <c r="C13460" s="115" t="s">
        <v>35098</v>
      </c>
      <c r="D13460" s="115" t="s">
        <v>1242</v>
      </c>
      <c r="E13460" s="115">
        <v>20.542300000000001</v>
      </c>
      <c r="F13460" s="674">
        <v>293.83600000000001</v>
      </c>
      <c r="G13460" s="674">
        <v>295.84500000000003</v>
      </c>
      <c r="H13460" s="115">
        <f t="shared" si="420"/>
        <v>1.0068371472522089</v>
      </c>
      <c r="I13460" s="115">
        <f t="shared" si="421"/>
        <v>20.6828</v>
      </c>
    </row>
    <row r="13461" spans="1:9" hidden="1">
      <c r="A13461" s="115" t="s">
        <v>35099</v>
      </c>
      <c r="B13461" s="115" t="s">
        <v>35100</v>
      </c>
      <c r="C13461" s="115" t="s">
        <v>35101</v>
      </c>
      <c r="D13461" s="115" t="s">
        <v>1242</v>
      </c>
      <c r="E13461" s="115">
        <v>29.975300000000001</v>
      </c>
      <c r="F13461" s="674">
        <v>293.83600000000001</v>
      </c>
      <c r="G13461" s="674">
        <v>295.84500000000003</v>
      </c>
      <c r="H13461" s="115">
        <f t="shared" si="420"/>
        <v>1.0068371472522089</v>
      </c>
      <c r="I13461" s="115">
        <f t="shared" si="421"/>
        <v>30.180199999999999</v>
      </c>
    </row>
    <row r="13462" spans="1:9" hidden="1">
      <c r="A13462" s="115" t="s">
        <v>35102</v>
      </c>
      <c r="B13462" s="115" t="s">
        <v>35103</v>
      </c>
      <c r="C13462" s="115" t="s">
        <v>35104</v>
      </c>
      <c r="D13462" s="115" t="s">
        <v>1242</v>
      </c>
      <c r="E13462" s="115">
        <v>35.015300000000003</v>
      </c>
      <c r="F13462" s="674">
        <v>293.83600000000001</v>
      </c>
      <c r="G13462" s="674">
        <v>295.84500000000003</v>
      </c>
      <c r="H13462" s="115">
        <f t="shared" si="420"/>
        <v>1.0068371472522089</v>
      </c>
      <c r="I13462" s="115">
        <f t="shared" si="421"/>
        <v>35.2547</v>
      </c>
    </row>
    <row r="13463" spans="1:9" hidden="1">
      <c r="A13463" s="115" t="s">
        <v>35105</v>
      </c>
      <c r="B13463" s="115" t="s">
        <v>35106</v>
      </c>
      <c r="C13463" s="115" t="s">
        <v>35107</v>
      </c>
      <c r="D13463" s="115" t="s">
        <v>1242</v>
      </c>
      <c r="E13463" s="115">
        <v>45.6646</v>
      </c>
      <c r="F13463" s="674">
        <v>293.83600000000001</v>
      </c>
      <c r="G13463" s="674">
        <v>295.84500000000003</v>
      </c>
      <c r="H13463" s="115">
        <f t="shared" si="420"/>
        <v>1.0068371472522089</v>
      </c>
      <c r="I13463" s="115">
        <f t="shared" si="421"/>
        <v>45.976799999999997</v>
      </c>
    </row>
    <row r="13464" spans="1:9" hidden="1">
      <c r="A13464" s="115" t="s">
        <v>35108</v>
      </c>
      <c r="B13464" s="115" t="s">
        <v>35109</v>
      </c>
      <c r="C13464" s="115" t="s">
        <v>35110</v>
      </c>
      <c r="D13464" s="115" t="s">
        <v>1242</v>
      </c>
      <c r="E13464" s="115">
        <v>7.7511999999999999</v>
      </c>
      <c r="F13464" s="674">
        <v>293.83600000000001</v>
      </c>
      <c r="G13464" s="674">
        <v>295.84500000000003</v>
      </c>
      <c r="H13464" s="115">
        <f t="shared" si="420"/>
        <v>1.0068371472522089</v>
      </c>
      <c r="I13464" s="115">
        <f t="shared" si="421"/>
        <v>7.8041999999999998</v>
      </c>
    </row>
    <row r="13465" spans="1:9" hidden="1">
      <c r="A13465" s="115" t="s">
        <v>35111</v>
      </c>
      <c r="B13465" s="115" t="s">
        <v>35112</v>
      </c>
      <c r="C13465" s="115" t="s">
        <v>35113</v>
      </c>
      <c r="D13465" s="115" t="s">
        <v>1242</v>
      </c>
      <c r="E13465" s="115">
        <v>9.1667000000000005</v>
      </c>
      <c r="F13465" s="674">
        <v>293.83600000000001</v>
      </c>
      <c r="G13465" s="674">
        <v>295.84500000000003</v>
      </c>
      <c r="H13465" s="115">
        <f t="shared" si="420"/>
        <v>1.0068371472522089</v>
      </c>
      <c r="I13465" s="115">
        <f t="shared" si="421"/>
        <v>9.2294</v>
      </c>
    </row>
    <row r="13466" spans="1:9" hidden="1">
      <c r="A13466" s="115" t="s">
        <v>35114</v>
      </c>
      <c r="B13466" s="115" t="s">
        <v>35115</v>
      </c>
      <c r="C13466" s="115" t="s">
        <v>35116</v>
      </c>
      <c r="D13466" s="115" t="s">
        <v>1242</v>
      </c>
      <c r="E13466" s="115">
        <v>11.5367</v>
      </c>
      <c r="F13466" s="674">
        <v>293.83600000000001</v>
      </c>
      <c r="G13466" s="674">
        <v>295.84500000000003</v>
      </c>
      <c r="H13466" s="115">
        <f t="shared" si="420"/>
        <v>1.0068371472522089</v>
      </c>
      <c r="I13466" s="115">
        <f t="shared" si="421"/>
        <v>11.615600000000001</v>
      </c>
    </row>
    <row r="13467" spans="1:9" hidden="1">
      <c r="A13467" s="115" t="s">
        <v>35117</v>
      </c>
      <c r="B13467" s="115" t="s">
        <v>35118</v>
      </c>
      <c r="C13467" s="115" t="s">
        <v>35119</v>
      </c>
      <c r="D13467" s="115" t="s">
        <v>1242</v>
      </c>
      <c r="E13467" s="115">
        <v>14.923999999999999</v>
      </c>
      <c r="F13467" s="674">
        <v>293.83600000000001</v>
      </c>
      <c r="G13467" s="674">
        <v>295.84500000000003</v>
      </c>
      <c r="H13467" s="115">
        <f t="shared" si="420"/>
        <v>1.0068371472522089</v>
      </c>
      <c r="I13467" s="115">
        <f t="shared" si="421"/>
        <v>15.026</v>
      </c>
    </row>
    <row r="13468" spans="1:9" hidden="1">
      <c r="A13468" s="115" t="s">
        <v>35120</v>
      </c>
      <c r="B13468" s="115" t="s">
        <v>35121</v>
      </c>
      <c r="C13468" s="115" t="s">
        <v>35122</v>
      </c>
      <c r="D13468" s="115" t="s">
        <v>1242</v>
      </c>
      <c r="E13468" s="115">
        <v>16.526599999999998</v>
      </c>
      <c r="F13468" s="674">
        <v>293.83600000000001</v>
      </c>
      <c r="G13468" s="674">
        <v>295.84500000000003</v>
      </c>
      <c r="H13468" s="115">
        <f t="shared" si="420"/>
        <v>1.0068371472522089</v>
      </c>
      <c r="I13468" s="115">
        <f t="shared" si="421"/>
        <v>16.639600000000002</v>
      </c>
    </row>
    <row r="13469" spans="1:9" hidden="1">
      <c r="A13469" s="115" t="s">
        <v>35123</v>
      </c>
      <c r="B13469" s="115" t="s">
        <v>35124</v>
      </c>
      <c r="C13469" s="115" t="s">
        <v>35125</v>
      </c>
      <c r="D13469" s="115" t="s">
        <v>1242</v>
      </c>
      <c r="E13469" s="115">
        <v>21.506399999999999</v>
      </c>
      <c r="F13469" s="674">
        <v>293.83600000000001</v>
      </c>
      <c r="G13469" s="674">
        <v>295.84500000000003</v>
      </c>
      <c r="H13469" s="115">
        <f t="shared" si="420"/>
        <v>1.0068371472522089</v>
      </c>
      <c r="I13469" s="115">
        <f t="shared" si="421"/>
        <v>21.653400000000001</v>
      </c>
    </row>
    <row r="13470" spans="1:9" hidden="1">
      <c r="A13470" s="115" t="s">
        <v>35126</v>
      </c>
      <c r="B13470" s="115" t="s">
        <v>35127</v>
      </c>
      <c r="C13470" s="115" t="s">
        <v>35128</v>
      </c>
      <c r="D13470" s="115" t="s">
        <v>1242</v>
      </c>
      <c r="E13470" s="115">
        <v>31.6844</v>
      </c>
      <c r="F13470" s="674">
        <v>293.83600000000001</v>
      </c>
      <c r="G13470" s="674">
        <v>295.84500000000003</v>
      </c>
      <c r="H13470" s="115">
        <f t="shared" si="420"/>
        <v>1.0068371472522089</v>
      </c>
      <c r="I13470" s="115">
        <f t="shared" si="421"/>
        <v>31.901</v>
      </c>
    </row>
    <row r="13471" spans="1:9" hidden="1">
      <c r="A13471" s="115" t="s">
        <v>35129</v>
      </c>
      <c r="B13471" s="115" t="s">
        <v>35130</v>
      </c>
      <c r="C13471" s="115" t="s">
        <v>35131</v>
      </c>
      <c r="D13471" s="115" t="s">
        <v>1242</v>
      </c>
      <c r="E13471" s="115">
        <v>37.030200000000001</v>
      </c>
      <c r="F13471" s="674">
        <v>293.83600000000001</v>
      </c>
      <c r="G13471" s="674">
        <v>295.84500000000003</v>
      </c>
      <c r="H13471" s="115">
        <f t="shared" si="420"/>
        <v>1.0068371472522089</v>
      </c>
      <c r="I13471" s="115">
        <f t="shared" si="421"/>
        <v>37.2834</v>
      </c>
    </row>
    <row r="13472" spans="1:9" hidden="1">
      <c r="A13472" s="115" t="s">
        <v>35132</v>
      </c>
      <c r="B13472" s="115" t="s">
        <v>35133</v>
      </c>
      <c r="C13472" s="115" t="s">
        <v>35134</v>
      </c>
      <c r="D13472" s="115" t="s">
        <v>1242</v>
      </c>
      <c r="E13472" s="115">
        <v>48.496699999999997</v>
      </c>
      <c r="F13472" s="674">
        <v>293.83600000000001</v>
      </c>
      <c r="G13472" s="674">
        <v>295.84500000000003</v>
      </c>
      <c r="H13472" s="115">
        <f t="shared" si="420"/>
        <v>1.0068371472522089</v>
      </c>
      <c r="I13472" s="115">
        <f t="shared" si="421"/>
        <v>48.828299999999999</v>
      </c>
    </row>
    <row r="13473" spans="1:9" hidden="1">
      <c r="A13473" s="115" t="s">
        <v>35135</v>
      </c>
      <c r="B13473" s="115" t="s">
        <v>35136</v>
      </c>
      <c r="C13473" s="115" t="s">
        <v>35137</v>
      </c>
      <c r="D13473" s="115" t="s">
        <v>1138</v>
      </c>
      <c r="E13473" s="115">
        <v>45.768500000000003</v>
      </c>
      <c r="F13473" s="674">
        <v>293.83600000000001</v>
      </c>
      <c r="G13473" s="674">
        <v>295.84500000000003</v>
      </c>
      <c r="H13473" s="115">
        <f t="shared" si="420"/>
        <v>1.0068371472522089</v>
      </c>
      <c r="I13473" s="115">
        <f t="shared" si="421"/>
        <v>46.081400000000002</v>
      </c>
    </row>
    <row r="13474" spans="1:9" hidden="1">
      <c r="A13474" s="115" t="s">
        <v>35138</v>
      </c>
      <c r="B13474" s="115" t="s">
        <v>35139</v>
      </c>
      <c r="C13474" s="115" t="s">
        <v>35140</v>
      </c>
      <c r="D13474" s="115" t="s">
        <v>1138</v>
      </c>
      <c r="E13474" s="115">
        <v>34.238500000000002</v>
      </c>
      <c r="F13474" s="674">
        <v>293.83600000000001</v>
      </c>
      <c r="G13474" s="674">
        <v>295.84500000000003</v>
      </c>
      <c r="H13474" s="115">
        <f t="shared" si="420"/>
        <v>1.0068371472522089</v>
      </c>
      <c r="I13474" s="115">
        <f t="shared" si="421"/>
        <v>34.4726</v>
      </c>
    </row>
    <row r="13475" spans="1:9" hidden="1">
      <c r="A13475" s="115" t="s">
        <v>35141</v>
      </c>
      <c r="B13475" s="115" t="s">
        <v>35142</v>
      </c>
      <c r="C13475" s="115" t="s">
        <v>35143</v>
      </c>
      <c r="D13475" s="115" t="s">
        <v>1242</v>
      </c>
      <c r="E13475" s="115">
        <v>3.1246</v>
      </c>
      <c r="F13475" s="674">
        <v>293.83600000000001</v>
      </c>
      <c r="G13475" s="674">
        <v>295.84500000000003</v>
      </c>
      <c r="H13475" s="115">
        <f t="shared" si="420"/>
        <v>1.0068371472522089</v>
      </c>
      <c r="I13475" s="115">
        <f t="shared" si="421"/>
        <v>3.1459999999999999</v>
      </c>
    </row>
    <row r="13476" spans="1:9" hidden="1">
      <c r="A13476" s="115" t="s">
        <v>35144</v>
      </c>
      <c r="B13476" s="115" t="s">
        <v>35145</v>
      </c>
      <c r="C13476" s="115" t="s">
        <v>35146</v>
      </c>
      <c r="D13476" s="115" t="s">
        <v>1242</v>
      </c>
      <c r="E13476" s="115">
        <v>2.8936000000000002</v>
      </c>
      <c r="F13476" s="674">
        <v>293.83600000000001</v>
      </c>
      <c r="G13476" s="674">
        <v>295.84500000000003</v>
      </c>
      <c r="H13476" s="115">
        <f t="shared" si="420"/>
        <v>1.0068371472522089</v>
      </c>
      <c r="I13476" s="115">
        <f t="shared" si="421"/>
        <v>2.9134000000000002</v>
      </c>
    </row>
    <row r="13477" spans="1:9" hidden="1">
      <c r="A13477" s="115" t="s">
        <v>35147</v>
      </c>
      <c r="B13477" s="115" t="s">
        <v>35148</v>
      </c>
      <c r="C13477" s="115" t="s">
        <v>35149</v>
      </c>
      <c r="D13477" s="115" t="s">
        <v>1242</v>
      </c>
      <c r="E13477" s="115">
        <v>7.4756999999999998</v>
      </c>
      <c r="F13477" s="674">
        <v>293.83600000000001</v>
      </c>
      <c r="G13477" s="674">
        <v>295.84500000000003</v>
      </c>
      <c r="H13477" s="115">
        <f t="shared" si="420"/>
        <v>1.0068371472522089</v>
      </c>
      <c r="I13477" s="115">
        <f t="shared" si="421"/>
        <v>7.5267999999999997</v>
      </c>
    </row>
    <row r="13478" spans="1:9" hidden="1">
      <c r="A13478" s="115" t="s">
        <v>35150</v>
      </c>
      <c r="B13478" s="115" t="s">
        <v>35151</v>
      </c>
      <c r="C13478" s="115" t="s">
        <v>35152</v>
      </c>
      <c r="D13478" s="115" t="s">
        <v>1242</v>
      </c>
      <c r="E13478" s="115">
        <v>10.8797</v>
      </c>
      <c r="F13478" s="674">
        <v>293.83600000000001</v>
      </c>
      <c r="G13478" s="674">
        <v>295.84500000000003</v>
      </c>
      <c r="H13478" s="115">
        <f t="shared" si="420"/>
        <v>1.0068371472522089</v>
      </c>
      <c r="I13478" s="115">
        <f t="shared" si="421"/>
        <v>10.9541</v>
      </c>
    </row>
    <row r="13479" spans="1:9" hidden="1">
      <c r="A13479" s="115" t="s">
        <v>35153</v>
      </c>
      <c r="B13479" s="115" t="s">
        <v>35154</v>
      </c>
      <c r="C13479" s="115" t="s">
        <v>35155</v>
      </c>
      <c r="D13479" s="115" t="s">
        <v>1242</v>
      </c>
      <c r="E13479" s="115">
        <v>12.7927</v>
      </c>
      <c r="F13479" s="674">
        <v>293.83600000000001</v>
      </c>
      <c r="G13479" s="674">
        <v>295.84500000000003</v>
      </c>
      <c r="H13479" s="115">
        <f t="shared" si="420"/>
        <v>1.0068371472522089</v>
      </c>
      <c r="I13479" s="115">
        <f t="shared" si="421"/>
        <v>12.8802</v>
      </c>
    </row>
    <row r="13480" spans="1:9" hidden="1">
      <c r="A13480" s="115" t="s">
        <v>35156</v>
      </c>
      <c r="B13480" s="115" t="s">
        <v>35157</v>
      </c>
      <c r="C13480" s="115" t="s">
        <v>35158</v>
      </c>
      <c r="D13480" s="115" t="s">
        <v>1242</v>
      </c>
      <c r="E13480" s="115">
        <v>15.440799999999999</v>
      </c>
      <c r="F13480" s="674">
        <v>293.83600000000001</v>
      </c>
      <c r="G13480" s="674">
        <v>295.84500000000003</v>
      </c>
      <c r="H13480" s="115">
        <f t="shared" si="420"/>
        <v>1.0068371472522089</v>
      </c>
      <c r="I13480" s="115">
        <f t="shared" si="421"/>
        <v>15.5464</v>
      </c>
    </row>
    <row r="13481" spans="1:9" hidden="1">
      <c r="A13481" s="115" t="s">
        <v>35159</v>
      </c>
      <c r="B13481" s="115" t="s">
        <v>35160</v>
      </c>
      <c r="C13481" s="115" t="s">
        <v>35161</v>
      </c>
      <c r="D13481" s="115" t="s">
        <v>1242</v>
      </c>
      <c r="E13481" s="115">
        <v>19.275300000000001</v>
      </c>
      <c r="F13481" s="674">
        <v>293.83600000000001</v>
      </c>
      <c r="G13481" s="674">
        <v>295.84500000000003</v>
      </c>
      <c r="H13481" s="115">
        <f t="shared" si="420"/>
        <v>1.0068371472522089</v>
      </c>
      <c r="I13481" s="115">
        <f t="shared" si="421"/>
        <v>19.4071</v>
      </c>
    </row>
    <row r="13482" spans="1:9" hidden="1">
      <c r="A13482" s="115" t="s">
        <v>35162</v>
      </c>
      <c r="B13482" s="115" t="s">
        <v>35163</v>
      </c>
      <c r="C13482" s="115" t="s">
        <v>35164</v>
      </c>
      <c r="D13482" s="115" t="s">
        <v>1242</v>
      </c>
      <c r="E13482" s="115">
        <v>24.676300000000001</v>
      </c>
      <c r="F13482" s="674">
        <v>293.83600000000001</v>
      </c>
      <c r="G13482" s="674">
        <v>295.84500000000003</v>
      </c>
      <c r="H13482" s="115">
        <f t="shared" si="420"/>
        <v>1.0068371472522089</v>
      </c>
      <c r="I13482" s="115">
        <f t="shared" si="421"/>
        <v>24.844999999999999</v>
      </c>
    </row>
    <row r="13483" spans="1:9" hidden="1">
      <c r="A13483" s="115" t="s">
        <v>35165</v>
      </c>
      <c r="B13483" s="115" t="s">
        <v>35166</v>
      </c>
      <c r="C13483" s="115" t="s">
        <v>35167</v>
      </c>
      <c r="D13483" s="115" t="s">
        <v>1242</v>
      </c>
      <c r="E13483" s="115">
        <v>52.725900000000003</v>
      </c>
      <c r="F13483" s="674">
        <v>293.83600000000001</v>
      </c>
      <c r="G13483" s="674">
        <v>295.84500000000003</v>
      </c>
      <c r="H13483" s="115">
        <f t="shared" si="420"/>
        <v>1.0068371472522089</v>
      </c>
      <c r="I13483" s="115">
        <f t="shared" si="421"/>
        <v>53.086399999999998</v>
      </c>
    </row>
    <row r="13484" spans="1:9" hidden="1">
      <c r="A13484" s="115" t="s">
        <v>35168</v>
      </c>
      <c r="B13484" s="115" t="s">
        <v>35169</v>
      </c>
      <c r="C13484" s="115" t="s">
        <v>35170</v>
      </c>
      <c r="D13484" s="115" t="s">
        <v>1242</v>
      </c>
      <c r="E13484" s="115">
        <v>66.106999999999999</v>
      </c>
      <c r="F13484" s="674">
        <v>293.83600000000001</v>
      </c>
      <c r="G13484" s="674">
        <v>295.84500000000003</v>
      </c>
      <c r="H13484" s="115">
        <f t="shared" si="420"/>
        <v>1.0068371472522089</v>
      </c>
      <c r="I13484" s="115">
        <f t="shared" si="421"/>
        <v>66.558999999999997</v>
      </c>
    </row>
    <row r="13485" spans="1:9" hidden="1">
      <c r="A13485" s="115" t="s">
        <v>35171</v>
      </c>
      <c r="B13485" s="115" t="s">
        <v>35172</v>
      </c>
      <c r="C13485" s="115" t="s">
        <v>35173</v>
      </c>
      <c r="D13485" s="115" t="s">
        <v>1242</v>
      </c>
      <c r="E13485" s="115">
        <v>31.657399999999999</v>
      </c>
      <c r="F13485" s="674">
        <v>293.83600000000001</v>
      </c>
      <c r="G13485" s="674">
        <v>295.84500000000003</v>
      </c>
      <c r="H13485" s="115">
        <f t="shared" si="420"/>
        <v>1.0068371472522089</v>
      </c>
      <c r="I13485" s="115">
        <f t="shared" si="421"/>
        <v>31.873799999999999</v>
      </c>
    </row>
    <row r="13486" spans="1:9" hidden="1">
      <c r="A13486" s="115" t="s">
        <v>35174</v>
      </c>
      <c r="B13486" s="115" t="s">
        <v>35175</v>
      </c>
      <c r="C13486" s="115" t="s">
        <v>35176</v>
      </c>
      <c r="D13486" s="115" t="s">
        <v>1242</v>
      </c>
      <c r="E13486" s="115">
        <v>48.644199999999998</v>
      </c>
      <c r="F13486" s="674">
        <v>293.83600000000001</v>
      </c>
      <c r="G13486" s="674">
        <v>295.84500000000003</v>
      </c>
      <c r="H13486" s="115">
        <f t="shared" si="420"/>
        <v>1.0068371472522089</v>
      </c>
      <c r="I13486" s="115">
        <f t="shared" si="421"/>
        <v>48.976799999999997</v>
      </c>
    </row>
    <row r="13487" spans="1:9" hidden="1">
      <c r="A13487" s="115" t="s">
        <v>35177</v>
      </c>
      <c r="B13487" s="115" t="s">
        <v>35178</v>
      </c>
      <c r="C13487" s="115" t="s">
        <v>35179</v>
      </c>
      <c r="D13487" s="115" t="s">
        <v>1242</v>
      </c>
      <c r="E13487" s="115">
        <v>60.949300000000001</v>
      </c>
      <c r="F13487" s="674">
        <v>293.83600000000001</v>
      </c>
      <c r="G13487" s="674">
        <v>295.84500000000003</v>
      </c>
      <c r="H13487" s="115">
        <f t="shared" si="420"/>
        <v>1.0068371472522089</v>
      </c>
      <c r="I13487" s="115">
        <f t="shared" si="421"/>
        <v>61.366</v>
      </c>
    </row>
    <row r="13488" spans="1:9" hidden="1">
      <c r="A13488" s="115" t="s">
        <v>35180</v>
      </c>
      <c r="B13488" s="115" t="s">
        <v>35181</v>
      </c>
      <c r="C13488" s="115" t="s">
        <v>35182</v>
      </c>
      <c r="D13488" s="115" t="s">
        <v>1242</v>
      </c>
      <c r="E13488" s="115">
        <v>99.178799999999995</v>
      </c>
      <c r="F13488" s="674">
        <v>293.83600000000001</v>
      </c>
      <c r="G13488" s="674">
        <v>295.84500000000003</v>
      </c>
      <c r="H13488" s="115">
        <f t="shared" si="420"/>
        <v>1.0068371472522089</v>
      </c>
      <c r="I13488" s="115">
        <f t="shared" si="421"/>
        <v>99.856899999999996</v>
      </c>
    </row>
    <row r="13489" spans="1:9" hidden="1">
      <c r="A13489" s="115" t="s">
        <v>35183</v>
      </c>
      <c r="B13489" s="115" t="s">
        <v>35184</v>
      </c>
      <c r="C13489" s="115" t="s">
        <v>35185</v>
      </c>
      <c r="D13489" s="115" t="s">
        <v>1242</v>
      </c>
      <c r="E13489" s="115">
        <v>133.73249999999999</v>
      </c>
      <c r="F13489" s="674">
        <v>293.83600000000001</v>
      </c>
      <c r="G13489" s="674">
        <v>295.84500000000003</v>
      </c>
      <c r="H13489" s="115">
        <f t="shared" si="420"/>
        <v>1.0068371472522089</v>
      </c>
      <c r="I13489" s="115">
        <f t="shared" si="421"/>
        <v>134.64680000000001</v>
      </c>
    </row>
    <row r="13490" spans="1:9" hidden="1">
      <c r="A13490" s="115" t="s">
        <v>35186</v>
      </c>
      <c r="B13490" s="115" t="s">
        <v>35187</v>
      </c>
      <c r="C13490" s="115" t="s">
        <v>35188</v>
      </c>
      <c r="D13490" s="115" t="s">
        <v>1242</v>
      </c>
      <c r="E13490" s="115">
        <v>183.53039999999999</v>
      </c>
      <c r="F13490" s="674">
        <v>293.83600000000001</v>
      </c>
      <c r="G13490" s="674">
        <v>295.84500000000003</v>
      </c>
      <c r="H13490" s="115">
        <f t="shared" si="420"/>
        <v>1.0068371472522089</v>
      </c>
      <c r="I13490" s="115">
        <f t="shared" si="421"/>
        <v>184.7852</v>
      </c>
    </row>
    <row r="13491" spans="1:9" hidden="1">
      <c r="A13491" s="115" t="s">
        <v>35189</v>
      </c>
      <c r="B13491" s="115" t="s">
        <v>35190</v>
      </c>
      <c r="C13491" s="115" t="s">
        <v>35191</v>
      </c>
      <c r="D13491" s="115" t="s">
        <v>1242</v>
      </c>
      <c r="E13491" s="115">
        <v>281.25029999999998</v>
      </c>
      <c r="F13491" s="674">
        <v>293.83600000000001</v>
      </c>
      <c r="G13491" s="674">
        <v>295.84500000000003</v>
      </c>
      <c r="H13491" s="115">
        <f t="shared" si="420"/>
        <v>1.0068371472522089</v>
      </c>
      <c r="I13491" s="115">
        <f t="shared" si="421"/>
        <v>283.17320000000001</v>
      </c>
    </row>
    <row r="13492" spans="1:9" hidden="1">
      <c r="A13492" s="115" t="s">
        <v>35192</v>
      </c>
      <c r="B13492" s="115" t="s">
        <v>35193</v>
      </c>
      <c r="C13492" s="115" t="s">
        <v>35194</v>
      </c>
      <c r="D13492" s="115" t="s">
        <v>1242</v>
      </c>
      <c r="E13492" s="115">
        <v>379.1696</v>
      </c>
      <c r="F13492" s="674">
        <v>293.83600000000001</v>
      </c>
      <c r="G13492" s="674">
        <v>295.84500000000003</v>
      </c>
      <c r="H13492" s="115">
        <f t="shared" si="420"/>
        <v>1.0068371472522089</v>
      </c>
      <c r="I13492" s="115">
        <f t="shared" si="421"/>
        <v>381.762</v>
      </c>
    </row>
    <row r="13493" spans="1:9" hidden="1">
      <c r="A13493" s="115" t="s">
        <v>35195</v>
      </c>
      <c r="B13493" s="115" t="s">
        <v>35196</v>
      </c>
      <c r="C13493" s="115" t="s">
        <v>35197</v>
      </c>
      <c r="D13493" s="115" t="s">
        <v>1242</v>
      </c>
      <c r="E13493" s="115">
        <v>556.80989999999997</v>
      </c>
      <c r="F13493" s="674">
        <v>293.83600000000001</v>
      </c>
      <c r="G13493" s="674">
        <v>295.84500000000003</v>
      </c>
      <c r="H13493" s="115">
        <f t="shared" si="420"/>
        <v>1.0068371472522089</v>
      </c>
      <c r="I13493" s="115">
        <f t="shared" si="421"/>
        <v>560.61689999999999</v>
      </c>
    </row>
    <row r="13494" spans="1:9" hidden="1">
      <c r="A13494" s="115" t="s">
        <v>35198</v>
      </c>
      <c r="B13494" s="115" t="s">
        <v>35199</v>
      </c>
      <c r="C13494" s="115" t="s">
        <v>35200</v>
      </c>
      <c r="D13494" s="115" t="s">
        <v>1138</v>
      </c>
      <c r="E13494" s="115">
        <v>9.8661999999999992</v>
      </c>
      <c r="F13494" s="674">
        <v>293.83600000000001</v>
      </c>
      <c r="G13494" s="674">
        <v>295.84500000000003</v>
      </c>
      <c r="H13494" s="115">
        <f t="shared" si="420"/>
        <v>1.0068371472522089</v>
      </c>
      <c r="I13494" s="115">
        <f t="shared" si="421"/>
        <v>9.9337</v>
      </c>
    </row>
    <row r="13495" spans="1:9" hidden="1">
      <c r="A13495" s="115" t="s">
        <v>35201</v>
      </c>
      <c r="B13495" s="115" t="s">
        <v>35202</v>
      </c>
      <c r="C13495" s="115" t="s">
        <v>35203</v>
      </c>
      <c r="D13495" s="115" t="s">
        <v>1138</v>
      </c>
      <c r="E13495" s="115">
        <v>12.7338</v>
      </c>
      <c r="F13495" s="674">
        <v>293.83600000000001</v>
      </c>
      <c r="G13495" s="674">
        <v>295.84500000000003</v>
      </c>
      <c r="H13495" s="115">
        <f t="shared" si="420"/>
        <v>1.0068371472522089</v>
      </c>
      <c r="I13495" s="115">
        <f t="shared" si="421"/>
        <v>12.8209</v>
      </c>
    </row>
    <row r="13496" spans="1:9" hidden="1">
      <c r="A13496" s="115" t="s">
        <v>35204</v>
      </c>
      <c r="B13496" s="115" t="s">
        <v>35205</v>
      </c>
      <c r="C13496" s="115" t="s">
        <v>35206</v>
      </c>
      <c r="D13496" s="115" t="s">
        <v>1138</v>
      </c>
      <c r="E13496" s="115">
        <v>15.420199999999999</v>
      </c>
      <c r="F13496" s="674">
        <v>293.83600000000001</v>
      </c>
      <c r="G13496" s="674">
        <v>295.84500000000003</v>
      </c>
      <c r="H13496" s="115">
        <f t="shared" si="420"/>
        <v>1.0068371472522089</v>
      </c>
      <c r="I13496" s="115">
        <f t="shared" si="421"/>
        <v>15.525600000000001</v>
      </c>
    </row>
    <row r="13497" spans="1:9" hidden="1">
      <c r="A13497" s="115" t="s">
        <v>35207</v>
      </c>
      <c r="B13497" s="115" t="s">
        <v>35208</v>
      </c>
      <c r="C13497" s="115" t="s">
        <v>35209</v>
      </c>
      <c r="D13497" s="115" t="s">
        <v>1138</v>
      </c>
      <c r="E13497" s="115">
        <v>20.1523</v>
      </c>
      <c r="F13497" s="674">
        <v>293.83600000000001</v>
      </c>
      <c r="G13497" s="674">
        <v>295.84500000000003</v>
      </c>
      <c r="H13497" s="115">
        <f t="shared" si="420"/>
        <v>1.0068371472522089</v>
      </c>
      <c r="I13497" s="115">
        <f t="shared" si="421"/>
        <v>20.290099999999999</v>
      </c>
    </row>
    <row r="13498" spans="1:9" hidden="1">
      <c r="A13498" s="115" t="s">
        <v>35210</v>
      </c>
      <c r="B13498" s="115" t="s">
        <v>35211</v>
      </c>
      <c r="C13498" s="115" t="s">
        <v>35212</v>
      </c>
      <c r="D13498" s="115" t="s">
        <v>1138</v>
      </c>
      <c r="E13498" s="115">
        <v>23.132400000000001</v>
      </c>
      <c r="F13498" s="674">
        <v>293.83600000000001</v>
      </c>
      <c r="G13498" s="674">
        <v>295.84500000000003</v>
      </c>
      <c r="H13498" s="115">
        <f t="shared" si="420"/>
        <v>1.0068371472522089</v>
      </c>
      <c r="I13498" s="115">
        <f t="shared" si="421"/>
        <v>23.290600000000001</v>
      </c>
    </row>
    <row r="13499" spans="1:9" hidden="1">
      <c r="A13499" s="115" t="s">
        <v>35213</v>
      </c>
      <c r="B13499" s="115" t="s">
        <v>35214</v>
      </c>
      <c r="C13499" s="115" t="s">
        <v>35215</v>
      </c>
      <c r="D13499" s="115" t="s">
        <v>1138</v>
      </c>
      <c r="E13499" s="115">
        <v>34.371400000000001</v>
      </c>
      <c r="F13499" s="674">
        <v>293.83600000000001</v>
      </c>
      <c r="G13499" s="674">
        <v>295.84500000000003</v>
      </c>
      <c r="H13499" s="115">
        <f t="shared" si="420"/>
        <v>1.0068371472522089</v>
      </c>
      <c r="I13499" s="115">
        <f t="shared" si="421"/>
        <v>34.606400000000001</v>
      </c>
    </row>
    <row r="13500" spans="1:9" hidden="1">
      <c r="A13500" s="115" t="s">
        <v>35216</v>
      </c>
      <c r="B13500" s="115" t="s">
        <v>35217</v>
      </c>
      <c r="C13500" s="115" t="s">
        <v>35218</v>
      </c>
      <c r="D13500" s="115" t="s">
        <v>1138</v>
      </c>
      <c r="E13500" s="115">
        <v>46.1081</v>
      </c>
      <c r="F13500" s="674">
        <v>293.83600000000001</v>
      </c>
      <c r="G13500" s="674">
        <v>295.84500000000003</v>
      </c>
      <c r="H13500" s="115">
        <f t="shared" si="420"/>
        <v>1.0068371472522089</v>
      </c>
      <c r="I13500" s="115">
        <f t="shared" si="421"/>
        <v>46.423299999999998</v>
      </c>
    </row>
    <row r="13501" spans="1:9" hidden="1">
      <c r="A13501" s="115" t="s">
        <v>35219</v>
      </c>
      <c r="B13501" s="115" t="s">
        <v>35220</v>
      </c>
      <c r="C13501" s="115" t="s">
        <v>35221</v>
      </c>
      <c r="D13501" s="115" t="s">
        <v>1138</v>
      </c>
      <c r="E13501" s="115">
        <v>75.300299999999993</v>
      </c>
      <c r="F13501" s="674">
        <v>293.83600000000001</v>
      </c>
      <c r="G13501" s="674">
        <v>295.84500000000003</v>
      </c>
      <c r="H13501" s="115">
        <f t="shared" si="420"/>
        <v>1.0068371472522089</v>
      </c>
      <c r="I13501" s="115">
        <f t="shared" si="421"/>
        <v>75.815100000000001</v>
      </c>
    </row>
    <row r="13502" spans="1:9" hidden="1">
      <c r="A13502" s="115" t="s">
        <v>35222</v>
      </c>
      <c r="B13502" s="115" t="s">
        <v>35223</v>
      </c>
      <c r="C13502" s="115" t="s">
        <v>35224</v>
      </c>
      <c r="D13502" s="115" t="s">
        <v>1138</v>
      </c>
      <c r="E13502" s="115">
        <v>101.45910000000001</v>
      </c>
      <c r="F13502" s="674">
        <v>293.83600000000001</v>
      </c>
      <c r="G13502" s="674">
        <v>295.84500000000003</v>
      </c>
      <c r="H13502" s="115">
        <f t="shared" si="420"/>
        <v>1.0068371472522089</v>
      </c>
      <c r="I13502" s="115">
        <f t="shared" si="421"/>
        <v>102.1528</v>
      </c>
    </row>
    <row r="13503" spans="1:9" hidden="1">
      <c r="A13503" s="115" t="s">
        <v>35225</v>
      </c>
      <c r="B13503" s="115" t="s">
        <v>35226</v>
      </c>
      <c r="C13503" s="115" t="s">
        <v>35227</v>
      </c>
      <c r="D13503" s="115" t="s">
        <v>1138</v>
      </c>
      <c r="E13503" s="115">
        <v>14.866</v>
      </c>
      <c r="F13503" s="674">
        <v>293.83600000000001</v>
      </c>
      <c r="G13503" s="674">
        <v>295.84500000000003</v>
      </c>
      <c r="H13503" s="115">
        <f t="shared" si="420"/>
        <v>1.0068371472522089</v>
      </c>
      <c r="I13503" s="115">
        <f t="shared" si="421"/>
        <v>14.967599999999999</v>
      </c>
    </row>
    <row r="13504" spans="1:9" hidden="1">
      <c r="A13504" s="115" t="s">
        <v>35228</v>
      </c>
      <c r="B13504" s="115" t="s">
        <v>35229</v>
      </c>
      <c r="C13504" s="115" t="s">
        <v>35230</v>
      </c>
      <c r="D13504" s="115" t="s">
        <v>1138</v>
      </c>
      <c r="E13504" s="115">
        <v>17.343699999999998</v>
      </c>
      <c r="F13504" s="674">
        <v>293.83600000000001</v>
      </c>
      <c r="G13504" s="674">
        <v>295.84500000000003</v>
      </c>
      <c r="H13504" s="115">
        <f t="shared" si="420"/>
        <v>1.0068371472522089</v>
      </c>
      <c r="I13504" s="115">
        <f t="shared" si="421"/>
        <v>17.462299999999999</v>
      </c>
    </row>
    <row r="13505" spans="1:9" hidden="1">
      <c r="A13505" s="115" t="s">
        <v>35231</v>
      </c>
      <c r="B13505" s="115" t="s">
        <v>35232</v>
      </c>
      <c r="C13505" s="115" t="s">
        <v>35233</v>
      </c>
      <c r="D13505" s="115" t="s">
        <v>1138</v>
      </c>
      <c r="E13505" s="115">
        <v>21.060199999999998</v>
      </c>
      <c r="F13505" s="674">
        <v>293.83600000000001</v>
      </c>
      <c r="G13505" s="674">
        <v>295.84500000000003</v>
      </c>
      <c r="H13505" s="115">
        <f t="shared" si="420"/>
        <v>1.0068371472522089</v>
      </c>
      <c r="I13505" s="115">
        <f t="shared" si="421"/>
        <v>21.2042</v>
      </c>
    </row>
    <row r="13506" spans="1:9" hidden="1">
      <c r="A13506" s="115" t="s">
        <v>35234</v>
      </c>
      <c r="B13506" s="115" t="s">
        <v>35235</v>
      </c>
      <c r="C13506" s="115" t="s">
        <v>35236</v>
      </c>
      <c r="D13506" s="115" t="s">
        <v>1138</v>
      </c>
      <c r="E13506" s="115">
        <v>23.5379</v>
      </c>
      <c r="F13506" s="674">
        <v>293.83600000000001</v>
      </c>
      <c r="G13506" s="674">
        <v>295.84500000000003</v>
      </c>
      <c r="H13506" s="115">
        <f t="shared" si="420"/>
        <v>1.0068371472522089</v>
      </c>
      <c r="I13506" s="115">
        <f t="shared" si="421"/>
        <v>23.698799999999999</v>
      </c>
    </row>
    <row r="13507" spans="1:9" hidden="1">
      <c r="A13507" s="115" t="s">
        <v>35237</v>
      </c>
      <c r="B13507" s="115" t="s">
        <v>35238</v>
      </c>
      <c r="C13507" s="115" t="s">
        <v>35239</v>
      </c>
      <c r="D13507" s="115" t="s">
        <v>1138</v>
      </c>
      <c r="E13507" s="115">
        <v>32.209600000000002</v>
      </c>
      <c r="F13507" s="674">
        <v>293.83600000000001</v>
      </c>
      <c r="G13507" s="674">
        <v>295.84500000000003</v>
      </c>
      <c r="H13507" s="115">
        <f t="shared" si="420"/>
        <v>1.0068371472522089</v>
      </c>
      <c r="I13507" s="115">
        <f t="shared" si="421"/>
        <v>32.4298</v>
      </c>
    </row>
    <row r="13508" spans="1:9" hidden="1">
      <c r="A13508" s="115" t="s">
        <v>35240</v>
      </c>
      <c r="B13508" s="115" t="s">
        <v>35241</v>
      </c>
      <c r="C13508" s="115" t="s">
        <v>35242</v>
      </c>
      <c r="D13508" s="115" t="s">
        <v>1138</v>
      </c>
      <c r="E13508" s="115">
        <v>39.642699999999998</v>
      </c>
      <c r="F13508" s="674">
        <v>293.83600000000001</v>
      </c>
      <c r="G13508" s="674">
        <v>295.84500000000003</v>
      </c>
      <c r="H13508" s="115">
        <f t="shared" si="420"/>
        <v>1.0068371472522089</v>
      </c>
      <c r="I13508" s="115">
        <f t="shared" si="421"/>
        <v>39.913699999999999</v>
      </c>
    </row>
    <row r="13509" spans="1:9" hidden="1">
      <c r="A13509" s="115" t="s">
        <v>35243</v>
      </c>
      <c r="B13509" s="115" t="s">
        <v>35244</v>
      </c>
      <c r="C13509" s="115" t="s">
        <v>35245</v>
      </c>
      <c r="D13509" s="115" t="s">
        <v>1138</v>
      </c>
      <c r="E13509" s="115">
        <v>59.463900000000002</v>
      </c>
      <c r="F13509" s="674">
        <v>293.83600000000001</v>
      </c>
      <c r="G13509" s="674">
        <v>295.84500000000003</v>
      </c>
      <c r="H13509" s="115">
        <f t="shared" ref="H13509:H13572" si="422">G13509/F13509</f>
        <v>1.0068371472522089</v>
      </c>
      <c r="I13509" s="115">
        <f t="shared" ref="I13509:I13572" si="423">ROUND(H13509*E13509,4)</f>
        <v>59.8705</v>
      </c>
    </row>
    <row r="13510" spans="1:9" hidden="1">
      <c r="A13510" s="115" t="s">
        <v>35246</v>
      </c>
      <c r="B13510" s="115" t="s">
        <v>35247</v>
      </c>
      <c r="C13510" s="115" t="s">
        <v>35248</v>
      </c>
      <c r="D13510" s="115" t="s">
        <v>1138</v>
      </c>
      <c r="E13510" s="115">
        <v>74.33</v>
      </c>
      <c r="F13510" s="674">
        <v>293.83600000000001</v>
      </c>
      <c r="G13510" s="674">
        <v>295.84500000000003</v>
      </c>
      <c r="H13510" s="115">
        <f t="shared" si="422"/>
        <v>1.0068371472522089</v>
      </c>
      <c r="I13510" s="115">
        <f t="shared" si="423"/>
        <v>74.838200000000001</v>
      </c>
    </row>
    <row r="13511" spans="1:9" hidden="1">
      <c r="A13511" s="115" t="s">
        <v>35249</v>
      </c>
      <c r="B13511" s="115" t="s">
        <v>35250</v>
      </c>
      <c r="C13511" s="115" t="s">
        <v>35251</v>
      </c>
      <c r="D13511" s="115" t="s">
        <v>1138</v>
      </c>
      <c r="E13511" s="115">
        <v>94.151200000000003</v>
      </c>
      <c r="F13511" s="674">
        <v>293.83600000000001</v>
      </c>
      <c r="G13511" s="674">
        <v>295.84500000000003</v>
      </c>
      <c r="H13511" s="115">
        <f t="shared" si="422"/>
        <v>1.0068371472522089</v>
      </c>
      <c r="I13511" s="115">
        <f t="shared" si="423"/>
        <v>94.794899999999998</v>
      </c>
    </row>
    <row r="13512" spans="1:9" hidden="1">
      <c r="A13512" s="115" t="s">
        <v>35252</v>
      </c>
      <c r="B13512" s="115" t="s">
        <v>35253</v>
      </c>
      <c r="C13512" s="115" t="s">
        <v>35254</v>
      </c>
      <c r="D13512" s="115" t="s">
        <v>1138</v>
      </c>
      <c r="E13512" s="115">
        <v>17.343699999999998</v>
      </c>
      <c r="F13512" s="674">
        <v>293.83600000000001</v>
      </c>
      <c r="G13512" s="674">
        <v>295.84500000000003</v>
      </c>
      <c r="H13512" s="115">
        <f t="shared" si="422"/>
        <v>1.0068371472522089</v>
      </c>
      <c r="I13512" s="115">
        <f t="shared" si="423"/>
        <v>17.462299999999999</v>
      </c>
    </row>
    <row r="13513" spans="1:9" hidden="1">
      <c r="A13513" s="115" t="s">
        <v>35255</v>
      </c>
      <c r="B13513" s="115" t="s">
        <v>35256</v>
      </c>
      <c r="C13513" s="115" t="s">
        <v>35257</v>
      </c>
      <c r="D13513" s="115" t="s">
        <v>1138</v>
      </c>
      <c r="E13513" s="115">
        <v>19.821300000000001</v>
      </c>
      <c r="F13513" s="674">
        <v>293.83600000000001</v>
      </c>
      <c r="G13513" s="674">
        <v>295.84500000000003</v>
      </c>
      <c r="H13513" s="115">
        <f t="shared" si="422"/>
        <v>1.0068371472522089</v>
      </c>
      <c r="I13513" s="115">
        <f t="shared" si="423"/>
        <v>19.956800000000001</v>
      </c>
    </row>
    <row r="13514" spans="1:9" hidden="1">
      <c r="A13514" s="115" t="s">
        <v>35258</v>
      </c>
      <c r="B13514" s="115" t="s">
        <v>35259</v>
      </c>
      <c r="C13514" s="115" t="s">
        <v>35260</v>
      </c>
      <c r="D13514" s="115" t="s">
        <v>1138</v>
      </c>
      <c r="E13514" s="115">
        <v>27.254300000000001</v>
      </c>
      <c r="F13514" s="674">
        <v>293.83600000000001</v>
      </c>
      <c r="G13514" s="674">
        <v>295.84500000000003</v>
      </c>
      <c r="H13514" s="115">
        <f t="shared" si="422"/>
        <v>1.0068371472522089</v>
      </c>
      <c r="I13514" s="115">
        <f t="shared" si="423"/>
        <v>27.4406</v>
      </c>
    </row>
    <row r="13515" spans="1:9" hidden="1">
      <c r="A13515" s="115" t="s">
        <v>35261</v>
      </c>
      <c r="B13515" s="115" t="s">
        <v>35262</v>
      </c>
      <c r="C13515" s="115" t="s">
        <v>35263</v>
      </c>
      <c r="D13515" s="115" t="s">
        <v>1138</v>
      </c>
      <c r="E13515" s="115">
        <v>27.7499</v>
      </c>
      <c r="F13515" s="674">
        <v>293.83600000000001</v>
      </c>
      <c r="G13515" s="674">
        <v>295.84500000000003</v>
      </c>
      <c r="H13515" s="115">
        <f t="shared" si="422"/>
        <v>1.0068371472522089</v>
      </c>
      <c r="I13515" s="115">
        <f t="shared" si="423"/>
        <v>27.939599999999999</v>
      </c>
    </row>
    <row r="13516" spans="1:9" hidden="1">
      <c r="A13516" s="115" t="s">
        <v>35264</v>
      </c>
      <c r="B13516" s="115" t="s">
        <v>35265</v>
      </c>
      <c r="C13516" s="115" t="s">
        <v>35266</v>
      </c>
      <c r="D13516" s="115" t="s">
        <v>1138</v>
      </c>
      <c r="E13516" s="115">
        <v>34.6873</v>
      </c>
      <c r="F13516" s="674">
        <v>293.83600000000001</v>
      </c>
      <c r="G13516" s="674">
        <v>295.84500000000003</v>
      </c>
      <c r="H13516" s="115">
        <f t="shared" si="422"/>
        <v>1.0068371472522089</v>
      </c>
      <c r="I13516" s="115">
        <f t="shared" si="423"/>
        <v>34.924500000000002</v>
      </c>
    </row>
    <row r="13517" spans="1:9" hidden="1">
      <c r="A13517" s="115" t="s">
        <v>35267</v>
      </c>
      <c r="B13517" s="115" t="s">
        <v>35268</v>
      </c>
      <c r="C13517" s="115" t="s">
        <v>35269</v>
      </c>
      <c r="D13517" s="115" t="s">
        <v>1138</v>
      </c>
      <c r="E13517" s="115">
        <v>54.508699999999997</v>
      </c>
      <c r="F13517" s="674">
        <v>293.83600000000001</v>
      </c>
      <c r="G13517" s="674">
        <v>295.84500000000003</v>
      </c>
      <c r="H13517" s="115">
        <f t="shared" si="422"/>
        <v>1.0068371472522089</v>
      </c>
      <c r="I13517" s="115">
        <f t="shared" si="423"/>
        <v>54.881399999999999</v>
      </c>
    </row>
    <row r="13518" spans="1:9" hidden="1">
      <c r="A13518" s="115" t="s">
        <v>35270</v>
      </c>
      <c r="B13518" s="115" t="s">
        <v>35271</v>
      </c>
      <c r="C13518" s="115" t="s">
        <v>35272</v>
      </c>
      <c r="D13518" s="115" t="s">
        <v>1138</v>
      </c>
      <c r="E13518" s="115">
        <v>99.1066</v>
      </c>
      <c r="F13518" s="674">
        <v>293.83600000000001</v>
      </c>
      <c r="G13518" s="674">
        <v>295.84500000000003</v>
      </c>
      <c r="H13518" s="115">
        <f t="shared" si="422"/>
        <v>1.0068371472522089</v>
      </c>
      <c r="I13518" s="115">
        <f t="shared" si="423"/>
        <v>99.784199999999998</v>
      </c>
    </row>
    <row r="13519" spans="1:9" hidden="1">
      <c r="A13519" s="115" t="s">
        <v>35273</v>
      </c>
      <c r="B13519" s="115" t="s">
        <v>35274</v>
      </c>
      <c r="C13519" s="115" t="s">
        <v>35275</v>
      </c>
      <c r="D13519" s="115" t="s">
        <v>1138</v>
      </c>
      <c r="E13519" s="115">
        <v>113.9726</v>
      </c>
      <c r="F13519" s="674">
        <v>293.83600000000001</v>
      </c>
      <c r="G13519" s="674">
        <v>295.84500000000003</v>
      </c>
      <c r="H13519" s="115">
        <f t="shared" si="422"/>
        <v>1.0068371472522089</v>
      </c>
      <c r="I13519" s="115">
        <f t="shared" si="423"/>
        <v>114.7518</v>
      </c>
    </row>
    <row r="13520" spans="1:9" hidden="1">
      <c r="A13520" s="115" t="s">
        <v>35276</v>
      </c>
      <c r="B13520" s="115" t="s">
        <v>35277</v>
      </c>
      <c r="C13520" s="115" t="s">
        <v>35278</v>
      </c>
      <c r="D13520" s="115" t="s">
        <v>1138</v>
      </c>
      <c r="E13520" s="115">
        <v>143.7045</v>
      </c>
      <c r="F13520" s="674">
        <v>293.83600000000001</v>
      </c>
      <c r="G13520" s="674">
        <v>295.84500000000003</v>
      </c>
      <c r="H13520" s="115">
        <f t="shared" si="422"/>
        <v>1.0068371472522089</v>
      </c>
      <c r="I13520" s="115">
        <f t="shared" si="423"/>
        <v>144.68700000000001</v>
      </c>
    </row>
    <row r="13521" spans="1:9" hidden="1">
      <c r="A13521" s="115" t="s">
        <v>35279</v>
      </c>
      <c r="B13521" s="115" t="s">
        <v>35280</v>
      </c>
      <c r="C13521" s="115" t="s">
        <v>35281</v>
      </c>
      <c r="D13521" s="115" t="s">
        <v>1138</v>
      </c>
      <c r="E13521" s="115">
        <v>6.1942000000000004</v>
      </c>
      <c r="F13521" s="674">
        <v>293.83600000000001</v>
      </c>
      <c r="G13521" s="674">
        <v>295.84500000000003</v>
      </c>
      <c r="H13521" s="115">
        <f t="shared" si="422"/>
        <v>1.0068371472522089</v>
      </c>
      <c r="I13521" s="115">
        <f t="shared" si="423"/>
        <v>6.2366000000000001</v>
      </c>
    </row>
    <row r="13522" spans="1:9" hidden="1">
      <c r="A13522" s="115" t="s">
        <v>35282</v>
      </c>
      <c r="B13522" s="115" t="s">
        <v>35283</v>
      </c>
      <c r="C13522" s="115" t="s">
        <v>35284</v>
      </c>
      <c r="D13522" s="115" t="s">
        <v>1138</v>
      </c>
      <c r="E13522" s="115">
        <v>7.4329999999999998</v>
      </c>
      <c r="F13522" s="674">
        <v>293.83600000000001</v>
      </c>
      <c r="G13522" s="674">
        <v>295.84500000000003</v>
      </c>
      <c r="H13522" s="115">
        <f t="shared" si="422"/>
        <v>1.0068371472522089</v>
      </c>
      <c r="I13522" s="115">
        <f t="shared" si="423"/>
        <v>7.4837999999999996</v>
      </c>
    </row>
    <row r="13523" spans="1:9" hidden="1">
      <c r="A13523" s="115" t="s">
        <v>35285</v>
      </c>
      <c r="B13523" s="115" t="s">
        <v>35286</v>
      </c>
      <c r="C13523" s="115" t="s">
        <v>35287</v>
      </c>
      <c r="D13523" s="115" t="s">
        <v>1138</v>
      </c>
      <c r="E13523" s="115">
        <v>9.1674000000000007</v>
      </c>
      <c r="F13523" s="674">
        <v>293.83600000000001</v>
      </c>
      <c r="G13523" s="674">
        <v>295.84500000000003</v>
      </c>
      <c r="H13523" s="115">
        <f t="shared" si="422"/>
        <v>1.0068371472522089</v>
      </c>
      <c r="I13523" s="115">
        <f t="shared" si="423"/>
        <v>9.2301000000000002</v>
      </c>
    </row>
    <row r="13524" spans="1:9" hidden="1">
      <c r="A13524" s="115" t="s">
        <v>35288</v>
      </c>
      <c r="B13524" s="115" t="s">
        <v>35289</v>
      </c>
      <c r="C13524" s="115" t="s">
        <v>35290</v>
      </c>
      <c r="D13524" s="115" t="s">
        <v>1138</v>
      </c>
      <c r="E13524" s="115">
        <v>10.9018</v>
      </c>
      <c r="F13524" s="674">
        <v>293.83600000000001</v>
      </c>
      <c r="G13524" s="674">
        <v>295.84500000000003</v>
      </c>
      <c r="H13524" s="115">
        <f t="shared" si="422"/>
        <v>1.0068371472522089</v>
      </c>
      <c r="I13524" s="115">
        <f t="shared" si="423"/>
        <v>10.9763</v>
      </c>
    </row>
    <row r="13525" spans="1:9" hidden="1">
      <c r="A13525" s="115" t="s">
        <v>35291</v>
      </c>
      <c r="B13525" s="115" t="s">
        <v>35292</v>
      </c>
      <c r="C13525" s="115" t="s">
        <v>35293</v>
      </c>
      <c r="D13525" s="115" t="s">
        <v>1138</v>
      </c>
      <c r="E13525" s="115">
        <v>12.388299999999999</v>
      </c>
      <c r="F13525" s="674">
        <v>293.83600000000001</v>
      </c>
      <c r="G13525" s="674">
        <v>295.84500000000003</v>
      </c>
      <c r="H13525" s="115">
        <f t="shared" si="422"/>
        <v>1.0068371472522089</v>
      </c>
      <c r="I13525" s="115">
        <f t="shared" si="423"/>
        <v>12.473000000000001</v>
      </c>
    </row>
    <row r="13526" spans="1:9" hidden="1">
      <c r="A13526" s="115" t="s">
        <v>35294</v>
      </c>
      <c r="B13526" s="115" t="s">
        <v>35295</v>
      </c>
      <c r="C13526" s="115" t="s">
        <v>35296</v>
      </c>
      <c r="D13526" s="115" t="s">
        <v>1138</v>
      </c>
      <c r="E13526" s="115">
        <v>19.821300000000001</v>
      </c>
      <c r="F13526" s="674">
        <v>293.83600000000001</v>
      </c>
      <c r="G13526" s="674">
        <v>295.84500000000003</v>
      </c>
      <c r="H13526" s="115">
        <f t="shared" si="422"/>
        <v>1.0068371472522089</v>
      </c>
      <c r="I13526" s="115">
        <f t="shared" si="423"/>
        <v>19.956800000000001</v>
      </c>
    </row>
    <row r="13527" spans="1:9" hidden="1">
      <c r="A13527" s="115" t="s">
        <v>35297</v>
      </c>
      <c r="B13527" s="115" t="s">
        <v>35298</v>
      </c>
      <c r="C13527" s="115" t="s">
        <v>35299</v>
      </c>
      <c r="D13527" s="115" t="s">
        <v>1138</v>
      </c>
      <c r="E13527" s="115">
        <v>24.776700000000002</v>
      </c>
      <c r="F13527" s="674">
        <v>293.83600000000001</v>
      </c>
      <c r="G13527" s="674">
        <v>295.84500000000003</v>
      </c>
      <c r="H13527" s="115">
        <f t="shared" si="422"/>
        <v>1.0068371472522089</v>
      </c>
      <c r="I13527" s="115">
        <f t="shared" si="423"/>
        <v>24.946100000000001</v>
      </c>
    </row>
    <row r="13528" spans="1:9" hidden="1">
      <c r="A13528" s="115" t="s">
        <v>35300</v>
      </c>
      <c r="B13528" s="115" t="s">
        <v>35301</v>
      </c>
      <c r="C13528" s="115" t="s">
        <v>35302</v>
      </c>
      <c r="D13528" s="115" t="s">
        <v>1138</v>
      </c>
      <c r="E13528" s="115">
        <v>37.164999999999999</v>
      </c>
      <c r="F13528" s="674">
        <v>293.83600000000001</v>
      </c>
      <c r="G13528" s="674">
        <v>295.84500000000003</v>
      </c>
      <c r="H13528" s="115">
        <f t="shared" si="422"/>
        <v>1.0068371472522089</v>
      </c>
      <c r="I13528" s="115">
        <f t="shared" si="423"/>
        <v>37.4191</v>
      </c>
    </row>
    <row r="13529" spans="1:9" hidden="1">
      <c r="A13529" s="115" t="s">
        <v>35303</v>
      </c>
      <c r="B13529" s="115" t="s">
        <v>35304</v>
      </c>
      <c r="C13529" s="115" t="s">
        <v>35305</v>
      </c>
      <c r="D13529" s="115" t="s">
        <v>1138</v>
      </c>
      <c r="E13529" s="115">
        <v>49.5533</v>
      </c>
      <c r="F13529" s="674">
        <v>293.83600000000001</v>
      </c>
      <c r="G13529" s="674">
        <v>295.84500000000003</v>
      </c>
      <c r="H13529" s="115">
        <f t="shared" si="422"/>
        <v>1.0068371472522089</v>
      </c>
      <c r="I13529" s="115">
        <f t="shared" si="423"/>
        <v>49.892099999999999</v>
      </c>
    </row>
    <row r="13530" spans="1:9" hidden="1">
      <c r="A13530" s="115" t="s">
        <v>35306</v>
      </c>
      <c r="B13530" s="115" t="s">
        <v>35307</v>
      </c>
      <c r="C13530" s="115" t="s">
        <v>35308</v>
      </c>
      <c r="D13530" s="115" t="s">
        <v>1138</v>
      </c>
      <c r="E13530" s="115">
        <v>4.3358999999999996</v>
      </c>
      <c r="F13530" s="674">
        <v>293.83600000000001</v>
      </c>
      <c r="G13530" s="674">
        <v>295.84500000000003</v>
      </c>
      <c r="H13530" s="115">
        <f t="shared" si="422"/>
        <v>1.0068371472522089</v>
      </c>
      <c r="I13530" s="115">
        <f t="shared" si="423"/>
        <v>4.3654999999999999</v>
      </c>
    </row>
    <row r="13531" spans="1:9" hidden="1">
      <c r="A13531" s="115" t="s">
        <v>35309</v>
      </c>
      <c r="B13531" s="115" t="s">
        <v>35310</v>
      </c>
      <c r="C13531" s="115" t="s">
        <v>35311</v>
      </c>
      <c r="D13531" s="115" t="s">
        <v>1138</v>
      </c>
      <c r="E13531" s="115">
        <v>5.2030000000000003</v>
      </c>
      <c r="F13531" s="674">
        <v>293.83600000000001</v>
      </c>
      <c r="G13531" s="674">
        <v>295.84500000000003</v>
      </c>
      <c r="H13531" s="115">
        <f t="shared" si="422"/>
        <v>1.0068371472522089</v>
      </c>
      <c r="I13531" s="115">
        <f t="shared" si="423"/>
        <v>5.2385999999999999</v>
      </c>
    </row>
    <row r="13532" spans="1:9" hidden="1">
      <c r="A13532" s="115" t="s">
        <v>35312</v>
      </c>
      <c r="B13532" s="115" t="s">
        <v>35313</v>
      </c>
      <c r="C13532" s="115" t="s">
        <v>35314</v>
      </c>
      <c r="D13532" s="115" t="s">
        <v>1138</v>
      </c>
      <c r="E13532" s="115">
        <v>6.4419000000000004</v>
      </c>
      <c r="F13532" s="674">
        <v>293.83600000000001</v>
      </c>
      <c r="G13532" s="674">
        <v>295.84500000000003</v>
      </c>
      <c r="H13532" s="115">
        <f t="shared" si="422"/>
        <v>1.0068371472522089</v>
      </c>
      <c r="I13532" s="115">
        <f t="shared" si="423"/>
        <v>6.4859</v>
      </c>
    </row>
    <row r="13533" spans="1:9" hidden="1">
      <c r="A13533" s="115" t="s">
        <v>35315</v>
      </c>
      <c r="B13533" s="115" t="s">
        <v>35316</v>
      </c>
      <c r="C13533" s="115" t="s">
        <v>35317</v>
      </c>
      <c r="D13533" s="115" t="s">
        <v>1138</v>
      </c>
      <c r="E13533" s="115">
        <v>7.4329999999999998</v>
      </c>
      <c r="F13533" s="674">
        <v>293.83600000000001</v>
      </c>
      <c r="G13533" s="674">
        <v>295.84500000000003</v>
      </c>
      <c r="H13533" s="115">
        <f t="shared" si="422"/>
        <v>1.0068371472522089</v>
      </c>
      <c r="I13533" s="115">
        <f t="shared" si="423"/>
        <v>7.4837999999999996</v>
      </c>
    </row>
    <row r="13534" spans="1:9" hidden="1">
      <c r="A13534" s="115" t="s">
        <v>35318</v>
      </c>
      <c r="B13534" s="115" t="s">
        <v>35319</v>
      </c>
      <c r="C13534" s="115" t="s">
        <v>35320</v>
      </c>
      <c r="D13534" s="115" t="s">
        <v>1138</v>
      </c>
      <c r="E13534" s="115">
        <v>8.6717999999999993</v>
      </c>
      <c r="F13534" s="674">
        <v>293.83600000000001</v>
      </c>
      <c r="G13534" s="674">
        <v>295.84500000000003</v>
      </c>
      <c r="H13534" s="115">
        <f t="shared" si="422"/>
        <v>1.0068371472522089</v>
      </c>
      <c r="I13534" s="115">
        <f t="shared" si="423"/>
        <v>8.7310999999999996</v>
      </c>
    </row>
    <row r="13535" spans="1:9" hidden="1">
      <c r="A13535" s="115" t="s">
        <v>35321</v>
      </c>
      <c r="B13535" s="115" t="s">
        <v>35322</v>
      </c>
      <c r="C13535" s="115" t="s">
        <v>35323</v>
      </c>
      <c r="D13535" s="115" t="s">
        <v>1138</v>
      </c>
      <c r="E13535" s="115">
        <v>13.8749</v>
      </c>
      <c r="F13535" s="674">
        <v>293.83600000000001</v>
      </c>
      <c r="G13535" s="674">
        <v>295.84500000000003</v>
      </c>
      <c r="H13535" s="115">
        <f t="shared" si="422"/>
        <v>1.0068371472522089</v>
      </c>
      <c r="I13535" s="115">
        <f t="shared" si="423"/>
        <v>13.969799999999999</v>
      </c>
    </row>
    <row r="13536" spans="1:9" hidden="1">
      <c r="A13536" s="115" t="s">
        <v>35324</v>
      </c>
      <c r="B13536" s="115" t="s">
        <v>35325</v>
      </c>
      <c r="C13536" s="115" t="s">
        <v>35326</v>
      </c>
      <c r="D13536" s="115" t="s">
        <v>1138</v>
      </c>
      <c r="E13536" s="115">
        <v>17.343699999999998</v>
      </c>
      <c r="F13536" s="674">
        <v>293.83600000000001</v>
      </c>
      <c r="G13536" s="674">
        <v>295.84500000000003</v>
      </c>
      <c r="H13536" s="115">
        <f t="shared" si="422"/>
        <v>1.0068371472522089</v>
      </c>
      <c r="I13536" s="115">
        <f t="shared" si="423"/>
        <v>17.462299999999999</v>
      </c>
    </row>
    <row r="13537" spans="1:9" hidden="1">
      <c r="A13537" s="115" t="s">
        <v>35327</v>
      </c>
      <c r="B13537" s="115" t="s">
        <v>35328</v>
      </c>
      <c r="C13537" s="115" t="s">
        <v>35329</v>
      </c>
      <c r="D13537" s="115" t="s">
        <v>1138</v>
      </c>
      <c r="E13537" s="115">
        <v>27.254300000000001</v>
      </c>
      <c r="F13537" s="674">
        <v>293.83600000000001</v>
      </c>
      <c r="G13537" s="674">
        <v>295.84500000000003</v>
      </c>
      <c r="H13537" s="115">
        <f t="shared" si="422"/>
        <v>1.0068371472522089</v>
      </c>
      <c r="I13537" s="115">
        <f t="shared" si="423"/>
        <v>27.4406</v>
      </c>
    </row>
    <row r="13538" spans="1:9" hidden="1">
      <c r="A13538" s="115" t="s">
        <v>35330</v>
      </c>
      <c r="B13538" s="115" t="s">
        <v>35331</v>
      </c>
      <c r="C13538" s="115" t="s">
        <v>35332</v>
      </c>
      <c r="D13538" s="115" t="s">
        <v>1138</v>
      </c>
      <c r="E13538" s="115">
        <v>34.6873</v>
      </c>
      <c r="F13538" s="674">
        <v>293.83600000000001</v>
      </c>
      <c r="G13538" s="674">
        <v>295.84500000000003</v>
      </c>
      <c r="H13538" s="115">
        <f t="shared" si="422"/>
        <v>1.0068371472522089</v>
      </c>
      <c r="I13538" s="115">
        <f t="shared" si="423"/>
        <v>34.924500000000002</v>
      </c>
    </row>
    <row r="13539" spans="1:9" hidden="1">
      <c r="A13539" s="115" t="s">
        <v>35333</v>
      </c>
      <c r="B13539" s="115" t="s">
        <v>35334</v>
      </c>
      <c r="C13539" s="115" t="s">
        <v>35335</v>
      </c>
      <c r="D13539" s="115" t="s">
        <v>1138</v>
      </c>
      <c r="E13539" s="115">
        <v>1.9821</v>
      </c>
      <c r="F13539" s="674">
        <v>293.83600000000001</v>
      </c>
      <c r="G13539" s="674">
        <v>295.84500000000003</v>
      </c>
      <c r="H13539" s="115">
        <f t="shared" si="422"/>
        <v>1.0068371472522089</v>
      </c>
      <c r="I13539" s="115">
        <f t="shared" si="423"/>
        <v>1.9957</v>
      </c>
    </row>
    <row r="13540" spans="1:9" hidden="1">
      <c r="A13540" s="115" t="s">
        <v>35336</v>
      </c>
      <c r="B13540" s="115" t="s">
        <v>35337</v>
      </c>
      <c r="C13540" s="115" t="s">
        <v>35338</v>
      </c>
      <c r="D13540" s="115" t="s">
        <v>1138</v>
      </c>
      <c r="E13540" s="115">
        <v>2.4777</v>
      </c>
      <c r="F13540" s="674">
        <v>293.83600000000001</v>
      </c>
      <c r="G13540" s="674">
        <v>295.84500000000003</v>
      </c>
      <c r="H13540" s="115">
        <f t="shared" si="422"/>
        <v>1.0068371472522089</v>
      </c>
      <c r="I13540" s="115">
        <f t="shared" si="423"/>
        <v>2.4946000000000002</v>
      </c>
    </row>
    <row r="13541" spans="1:9" hidden="1">
      <c r="A13541" s="115" t="s">
        <v>35339</v>
      </c>
      <c r="B13541" s="115" t="s">
        <v>35340</v>
      </c>
      <c r="C13541" s="115" t="s">
        <v>35341</v>
      </c>
      <c r="D13541" s="115" t="s">
        <v>1138</v>
      </c>
      <c r="E13541" s="115">
        <v>2.9731999999999998</v>
      </c>
      <c r="F13541" s="674">
        <v>293.83600000000001</v>
      </c>
      <c r="G13541" s="674">
        <v>295.84500000000003</v>
      </c>
      <c r="H13541" s="115">
        <f t="shared" si="422"/>
        <v>1.0068371472522089</v>
      </c>
      <c r="I13541" s="115">
        <f t="shared" si="423"/>
        <v>2.9935</v>
      </c>
    </row>
    <row r="13542" spans="1:9" hidden="1">
      <c r="A13542" s="115" t="s">
        <v>35342</v>
      </c>
      <c r="B13542" s="115" t="s">
        <v>35343</v>
      </c>
      <c r="C13542" s="115" t="s">
        <v>35344</v>
      </c>
      <c r="D13542" s="115" t="s">
        <v>1138</v>
      </c>
      <c r="E13542" s="115">
        <v>3.4687000000000001</v>
      </c>
      <c r="F13542" s="674">
        <v>293.83600000000001</v>
      </c>
      <c r="G13542" s="674">
        <v>295.84500000000003</v>
      </c>
      <c r="H13542" s="115">
        <f t="shared" si="422"/>
        <v>1.0068371472522089</v>
      </c>
      <c r="I13542" s="115">
        <f t="shared" si="423"/>
        <v>3.4923999999999999</v>
      </c>
    </row>
    <row r="13543" spans="1:9" hidden="1">
      <c r="A13543" s="115" t="s">
        <v>35345</v>
      </c>
      <c r="B13543" s="115" t="s">
        <v>35346</v>
      </c>
      <c r="C13543" s="115" t="s">
        <v>35347</v>
      </c>
      <c r="D13543" s="115" t="s">
        <v>1138</v>
      </c>
      <c r="E13543" s="115">
        <v>7.9284999999999997</v>
      </c>
      <c r="F13543" s="674">
        <v>293.83600000000001</v>
      </c>
      <c r="G13543" s="674">
        <v>295.84500000000003</v>
      </c>
      <c r="H13543" s="115">
        <f t="shared" si="422"/>
        <v>1.0068371472522089</v>
      </c>
      <c r="I13543" s="115">
        <f t="shared" si="423"/>
        <v>7.9827000000000004</v>
      </c>
    </row>
    <row r="13544" spans="1:9" hidden="1">
      <c r="A13544" s="115" t="s">
        <v>35348</v>
      </c>
      <c r="B13544" s="115" t="s">
        <v>35349</v>
      </c>
      <c r="C13544" s="115" t="s">
        <v>35350</v>
      </c>
      <c r="D13544" s="115" t="s">
        <v>1138</v>
      </c>
      <c r="E13544" s="115">
        <v>9.9106000000000005</v>
      </c>
      <c r="F13544" s="674">
        <v>293.83600000000001</v>
      </c>
      <c r="G13544" s="674">
        <v>295.84500000000003</v>
      </c>
      <c r="H13544" s="115">
        <f t="shared" si="422"/>
        <v>1.0068371472522089</v>
      </c>
      <c r="I13544" s="115">
        <f t="shared" si="423"/>
        <v>9.9784000000000006</v>
      </c>
    </row>
    <row r="13545" spans="1:9" hidden="1">
      <c r="A13545" s="115" t="s">
        <v>35351</v>
      </c>
      <c r="B13545" s="115" t="s">
        <v>35352</v>
      </c>
      <c r="C13545" s="115" t="s">
        <v>35353</v>
      </c>
      <c r="D13545" s="115" t="s">
        <v>1138</v>
      </c>
      <c r="E13545" s="115">
        <v>14.866</v>
      </c>
      <c r="F13545" s="674">
        <v>293.83600000000001</v>
      </c>
      <c r="G13545" s="674">
        <v>295.84500000000003</v>
      </c>
      <c r="H13545" s="115">
        <f t="shared" si="422"/>
        <v>1.0068371472522089</v>
      </c>
      <c r="I13545" s="115">
        <f t="shared" si="423"/>
        <v>14.967599999999999</v>
      </c>
    </row>
    <row r="13546" spans="1:9" hidden="1">
      <c r="A13546" s="115" t="s">
        <v>35354</v>
      </c>
      <c r="B13546" s="115" t="s">
        <v>35355</v>
      </c>
      <c r="C13546" s="115" t="s">
        <v>35356</v>
      </c>
      <c r="D13546" s="115" t="s">
        <v>1138</v>
      </c>
      <c r="E13546" s="115">
        <v>19.821300000000001</v>
      </c>
      <c r="F13546" s="674">
        <v>293.83600000000001</v>
      </c>
      <c r="G13546" s="674">
        <v>295.84500000000003</v>
      </c>
      <c r="H13546" s="115">
        <f t="shared" si="422"/>
        <v>1.0068371472522089</v>
      </c>
      <c r="I13546" s="115">
        <f t="shared" si="423"/>
        <v>19.956800000000001</v>
      </c>
    </row>
    <row r="13547" spans="1:9" hidden="1">
      <c r="A13547" s="115" t="s">
        <v>35357</v>
      </c>
      <c r="B13547" s="115" t="s">
        <v>35358</v>
      </c>
      <c r="C13547" s="115" t="s">
        <v>35359</v>
      </c>
      <c r="D13547" s="115" t="s">
        <v>1138</v>
      </c>
      <c r="E13547" s="115">
        <v>24.776700000000002</v>
      </c>
      <c r="F13547" s="674">
        <v>293.83600000000001</v>
      </c>
      <c r="G13547" s="674">
        <v>295.84500000000003</v>
      </c>
      <c r="H13547" s="115">
        <f t="shared" si="422"/>
        <v>1.0068371472522089</v>
      </c>
      <c r="I13547" s="115">
        <f t="shared" si="423"/>
        <v>24.946100000000001</v>
      </c>
    </row>
    <row r="13548" spans="1:9" hidden="1">
      <c r="A13548" s="115" t="s">
        <v>35360</v>
      </c>
      <c r="B13548" s="115" t="s">
        <v>35361</v>
      </c>
      <c r="C13548" s="115" t="s">
        <v>35362</v>
      </c>
      <c r="D13548" s="115" t="s">
        <v>1138</v>
      </c>
      <c r="E13548" s="115">
        <v>29.731999999999999</v>
      </c>
      <c r="F13548" s="674">
        <v>293.83600000000001</v>
      </c>
      <c r="G13548" s="674">
        <v>295.84500000000003</v>
      </c>
      <c r="H13548" s="115">
        <f t="shared" si="422"/>
        <v>1.0068371472522089</v>
      </c>
      <c r="I13548" s="115">
        <f t="shared" si="423"/>
        <v>29.935300000000002</v>
      </c>
    </row>
    <row r="13549" spans="1:9" hidden="1">
      <c r="A13549" s="115" t="s">
        <v>35363</v>
      </c>
      <c r="B13549" s="115" t="s">
        <v>35364</v>
      </c>
      <c r="C13549" s="115" t="s">
        <v>35365</v>
      </c>
      <c r="D13549" s="115" t="s">
        <v>1138</v>
      </c>
      <c r="E13549" s="115">
        <v>34.6873</v>
      </c>
      <c r="F13549" s="674">
        <v>293.83600000000001</v>
      </c>
      <c r="G13549" s="674">
        <v>295.84500000000003</v>
      </c>
      <c r="H13549" s="115">
        <f t="shared" si="422"/>
        <v>1.0068371472522089</v>
      </c>
      <c r="I13549" s="115">
        <f t="shared" si="423"/>
        <v>34.924500000000002</v>
      </c>
    </row>
    <row r="13550" spans="1:9" hidden="1">
      <c r="A13550" s="115" t="s">
        <v>35366</v>
      </c>
      <c r="B13550" s="115" t="s">
        <v>35367</v>
      </c>
      <c r="C13550" s="115" t="s">
        <v>35368</v>
      </c>
      <c r="D13550" s="115" t="s">
        <v>1138</v>
      </c>
      <c r="E13550" s="115">
        <v>39.642699999999998</v>
      </c>
      <c r="F13550" s="674">
        <v>293.83600000000001</v>
      </c>
      <c r="G13550" s="674">
        <v>295.84500000000003</v>
      </c>
      <c r="H13550" s="115">
        <f t="shared" si="422"/>
        <v>1.0068371472522089</v>
      </c>
      <c r="I13550" s="115">
        <f t="shared" si="423"/>
        <v>39.913699999999999</v>
      </c>
    </row>
    <row r="13551" spans="1:9" hidden="1">
      <c r="A13551" s="115" t="s">
        <v>35369</v>
      </c>
      <c r="B13551" s="115" t="s">
        <v>35370</v>
      </c>
      <c r="C13551" s="115" t="s">
        <v>35371</v>
      </c>
      <c r="D13551" s="115" t="s">
        <v>1138</v>
      </c>
      <c r="E13551" s="115">
        <v>44.597900000000003</v>
      </c>
      <c r="F13551" s="674">
        <v>293.83600000000001</v>
      </c>
      <c r="G13551" s="674">
        <v>295.84500000000003</v>
      </c>
      <c r="H13551" s="115">
        <f t="shared" si="422"/>
        <v>1.0068371472522089</v>
      </c>
      <c r="I13551" s="115">
        <f t="shared" si="423"/>
        <v>44.902799999999999</v>
      </c>
    </row>
    <row r="13552" spans="1:9" hidden="1">
      <c r="A13552" s="115" t="s">
        <v>35372</v>
      </c>
      <c r="B13552" s="115" t="s">
        <v>35373</v>
      </c>
      <c r="C13552" s="115" t="s">
        <v>35374</v>
      </c>
      <c r="D13552" s="115" t="s">
        <v>1138</v>
      </c>
      <c r="E13552" s="115">
        <v>8.7021999999999995</v>
      </c>
      <c r="F13552" s="674">
        <v>293.83600000000001</v>
      </c>
      <c r="G13552" s="674">
        <v>295.84500000000003</v>
      </c>
      <c r="H13552" s="115">
        <f t="shared" si="422"/>
        <v>1.0068371472522089</v>
      </c>
      <c r="I13552" s="115">
        <f t="shared" si="423"/>
        <v>8.7616999999999994</v>
      </c>
    </row>
    <row r="13553" spans="1:9" hidden="1">
      <c r="A13553" s="115" t="s">
        <v>35375</v>
      </c>
      <c r="B13553" s="115" t="s">
        <v>35376</v>
      </c>
      <c r="C13553" s="115" t="s">
        <v>35377</v>
      </c>
      <c r="D13553" s="115" t="s">
        <v>1138</v>
      </c>
      <c r="E13553" s="115">
        <v>9.9878</v>
      </c>
      <c r="F13553" s="674">
        <v>293.83600000000001</v>
      </c>
      <c r="G13553" s="674">
        <v>295.84500000000003</v>
      </c>
      <c r="H13553" s="115">
        <f t="shared" si="422"/>
        <v>1.0068371472522089</v>
      </c>
      <c r="I13553" s="115">
        <f t="shared" si="423"/>
        <v>10.056100000000001</v>
      </c>
    </row>
    <row r="13554" spans="1:9" hidden="1">
      <c r="A13554" s="115" t="s">
        <v>35378</v>
      </c>
      <c r="B13554" s="115" t="s">
        <v>35379</v>
      </c>
      <c r="C13554" s="115" t="s">
        <v>35380</v>
      </c>
      <c r="D13554" s="115" t="s">
        <v>1138</v>
      </c>
      <c r="E13554" s="115">
        <v>12.5237</v>
      </c>
      <c r="F13554" s="674">
        <v>293.83600000000001</v>
      </c>
      <c r="G13554" s="674">
        <v>295.84500000000003</v>
      </c>
      <c r="H13554" s="115">
        <f t="shared" si="422"/>
        <v>1.0068371472522089</v>
      </c>
      <c r="I13554" s="115">
        <f t="shared" si="423"/>
        <v>12.609299999999999</v>
      </c>
    </row>
    <row r="13555" spans="1:9" hidden="1">
      <c r="A13555" s="115" t="s">
        <v>35381</v>
      </c>
      <c r="B13555" s="115" t="s">
        <v>35382</v>
      </c>
      <c r="C13555" s="115" t="s">
        <v>35383</v>
      </c>
      <c r="D13555" s="115" t="s">
        <v>1138</v>
      </c>
      <c r="E13555" s="115">
        <v>18.817599999999999</v>
      </c>
      <c r="F13555" s="674">
        <v>293.83600000000001</v>
      </c>
      <c r="G13555" s="674">
        <v>295.84500000000003</v>
      </c>
      <c r="H13555" s="115">
        <f t="shared" si="422"/>
        <v>1.0068371472522089</v>
      </c>
      <c r="I13555" s="115">
        <f t="shared" si="423"/>
        <v>18.946300000000001</v>
      </c>
    </row>
    <row r="13556" spans="1:9" hidden="1">
      <c r="A13556" s="115" t="s">
        <v>35384</v>
      </c>
      <c r="B13556" s="115" t="s">
        <v>35385</v>
      </c>
      <c r="C13556" s="115" t="s">
        <v>35386</v>
      </c>
      <c r="D13556" s="115" t="s">
        <v>1138</v>
      </c>
      <c r="E13556" s="115">
        <v>25.5062</v>
      </c>
      <c r="F13556" s="674">
        <v>293.83600000000001</v>
      </c>
      <c r="G13556" s="674">
        <v>295.84500000000003</v>
      </c>
      <c r="H13556" s="115">
        <f t="shared" si="422"/>
        <v>1.0068371472522089</v>
      </c>
      <c r="I13556" s="115">
        <f t="shared" si="423"/>
        <v>25.680599999999998</v>
      </c>
    </row>
    <row r="13557" spans="1:9" hidden="1">
      <c r="A13557" s="115" t="s">
        <v>35387</v>
      </c>
      <c r="B13557" s="115" t="s">
        <v>35388</v>
      </c>
      <c r="C13557" s="115" t="s">
        <v>35389</v>
      </c>
      <c r="D13557" s="115" t="s">
        <v>1138</v>
      </c>
      <c r="E13557" s="115">
        <v>32.083599999999997</v>
      </c>
      <c r="F13557" s="674">
        <v>293.83600000000001</v>
      </c>
      <c r="G13557" s="674">
        <v>295.84500000000003</v>
      </c>
      <c r="H13557" s="115">
        <f t="shared" si="422"/>
        <v>1.0068371472522089</v>
      </c>
      <c r="I13557" s="115">
        <f t="shared" si="423"/>
        <v>32.302999999999997</v>
      </c>
    </row>
    <row r="13558" spans="1:9" hidden="1">
      <c r="A13558" s="115" t="s">
        <v>35390</v>
      </c>
      <c r="B13558" s="115" t="s">
        <v>35391</v>
      </c>
      <c r="C13558" s="115" t="s">
        <v>35392</v>
      </c>
      <c r="D13558" s="115" t="s">
        <v>1138</v>
      </c>
      <c r="E13558" s="115">
        <v>40.0946</v>
      </c>
      <c r="F13558" s="674">
        <v>293.83600000000001</v>
      </c>
      <c r="G13558" s="674">
        <v>295.84500000000003</v>
      </c>
      <c r="H13558" s="115">
        <f t="shared" si="422"/>
        <v>1.0068371472522089</v>
      </c>
      <c r="I13558" s="115">
        <f t="shared" si="423"/>
        <v>40.368699999999997</v>
      </c>
    </row>
    <row r="13559" spans="1:9" hidden="1">
      <c r="A13559" s="115" t="s">
        <v>35393</v>
      </c>
      <c r="B13559" s="115" t="s">
        <v>35394</v>
      </c>
      <c r="C13559" s="115" t="s">
        <v>35395</v>
      </c>
      <c r="D13559" s="115" t="s">
        <v>1138</v>
      </c>
      <c r="E13559" s="115">
        <v>45.123600000000003</v>
      </c>
      <c r="F13559" s="674">
        <v>293.83600000000001</v>
      </c>
      <c r="G13559" s="674">
        <v>295.84500000000003</v>
      </c>
      <c r="H13559" s="115">
        <f t="shared" si="422"/>
        <v>1.0068371472522089</v>
      </c>
      <c r="I13559" s="115">
        <f t="shared" si="423"/>
        <v>45.432099999999998</v>
      </c>
    </row>
    <row r="13560" spans="1:9" hidden="1">
      <c r="A13560" s="115" t="s">
        <v>35396</v>
      </c>
      <c r="B13560" s="115" t="s">
        <v>35397</v>
      </c>
      <c r="C13560" s="115" t="s">
        <v>35398</v>
      </c>
      <c r="D13560" s="115" t="s">
        <v>1138</v>
      </c>
      <c r="E13560" s="115">
        <v>57.896299999999997</v>
      </c>
      <c r="F13560" s="674">
        <v>293.83600000000001</v>
      </c>
      <c r="G13560" s="674">
        <v>295.84500000000003</v>
      </c>
      <c r="H13560" s="115">
        <f t="shared" si="422"/>
        <v>1.0068371472522089</v>
      </c>
      <c r="I13560" s="115">
        <f t="shared" si="423"/>
        <v>58.292099999999998</v>
      </c>
    </row>
    <row r="13561" spans="1:9" hidden="1">
      <c r="A13561" s="115" t="s">
        <v>35399</v>
      </c>
      <c r="B13561" s="115" t="s">
        <v>35400</v>
      </c>
      <c r="C13561" s="115" t="s">
        <v>35401</v>
      </c>
      <c r="D13561" s="115" t="s">
        <v>1242</v>
      </c>
      <c r="E13561" s="115">
        <v>15.9727</v>
      </c>
      <c r="F13561" s="674">
        <v>293.83600000000001</v>
      </c>
      <c r="G13561" s="674">
        <v>295.84500000000003</v>
      </c>
      <c r="H13561" s="115">
        <f t="shared" si="422"/>
        <v>1.0068371472522089</v>
      </c>
      <c r="I13561" s="115">
        <f t="shared" si="423"/>
        <v>16.081900000000001</v>
      </c>
    </row>
    <row r="13562" spans="1:9" hidden="1">
      <c r="A13562" s="115" t="s">
        <v>35402</v>
      </c>
      <c r="B13562" s="115" t="s">
        <v>35403</v>
      </c>
      <c r="C13562" s="115" t="s">
        <v>35404</v>
      </c>
      <c r="D13562" s="115" t="s">
        <v>1242</v>
      </c>
      <c r="E13562" s="115">
        <v>78.003399999999999</v>
      </c>
      <c r="F13562" s="674">
        <v>293.83600000000001</v>
      </c>
      <c r="G13562" s="674">
        <v>295.84500000000003</v>
      </c>
      <c r="H13562" s="115">
        <f t="shared" si="422"/>
        <v>1.0068371472522089</v>
      </c>
      <c r="I13562" s="115">
        <f t="shared" si="423"/>
        <v>78.536699999999996</v>
      </c>
    </row>
    <row r="13563" spans="1:9" hidden="1">
      <c r="A13563" s="115" t="s">
        <v>35405</v>
      </c>
      <c r="B13563" s="115" t="s">
        <v>35406</v>
      </c>
      <c r="C13563" s="115" t="s">
        <v>35407</v>
      </c>
      <c r="D13563" s="115" t="s">
        <v>1242</v>
      </c>
      <c r="E13563" s="115">
        <v>25.784800000000001</v>
      </c>
      <c r="F13563" s="674">
        <v>293.83600000000001</v>
      </c>
      <c r="G13563" s="674">
        <v>295.84500000000003</v>
      </c>
      <c r="H13563" s="115">
        <f t="shared" si="422"/>
        <v>1.0068371472522089</v>
      </c>
      <c r="I13563" s="115">
        <f t="shared" si="423"/>
        <v>25.961099999999998</v>
      </c>
    </row>
    <row r="13564" spans="1:9" hidden="1">
      <c r="A13564" s="115" t="s">
        <v>35408</v>
      </c>
      <c r="B13564" s="115" t="s">
        <v>35409</v>
      </c>
      <c r="C13564" s="115" t="s">
        <v>35410</v>
      </c>
      <c r="D13564" s="115" t="s">
        <v>1242</v>
      </c>
      <c r="E13564" s="115">
        <v>124.2734</v>
      </c>
      <c r="F13564" s="674">
        <v>293.83600000000001</v>
      </c>
      <c r="G13564" s="674">
        <v>295.84500000000003</v>
      </c>
      <c r="H13564" s="115">
        <f t="shared" si="422"/>
        <v>1.0068371472522089</v>
      </c>
      <c r="I13564" s="115">
        <f t="shared" si="423"/>
        <v>125.12309999999999</v>
      </c>
    </row>
    <row r="13565" spans="1:9" hidden="1">
      <c r="A13565" s="115" t="s">
        <v>35411</v>
      </c>
      <c r="B13565" s="115" t="s">
        <v>35412</v>
      </c>
      <c r="C13565" s="115" t="s">
        <v>35413</v>
      </c>
      <c r="D13565" s="115" t="s">
        <v>1242</v>
      </c>
      <c r="E13565" s="115">
        <v>37.499699999999997</v>
      </c>
      <c r="F13565" s="674">
        <v>293.83600000000001</v>
      </c>
      <c r="G13565" s="674">
        <v>295.84500000000003</v>
      </c>
      <c r="H13565" s="115">
        <f t="shared" si="422"/>
        <v>1.0068371472522089</v>
      </c>
      <c r="I13565" s="115">
        <f t="shared" si="423"/>
        <v>37.756100000000004</v>
      </c>
    </row>
    <row r="13566" spans="1:9" hidden="1">
      <c r="A13566" s="115" t="s">
        <v>35414</v>
      </c>
      <c r="B13566" s="115" t="s">
        <v>35415</v>
      </c>
      <c r="C13566" s="115" t="s">
        <v>35416</v>
      </c>
      <c r="D13566" s="115" t="s">
        <v>1242</v>
      </c>
      <c r="E13566" s="115">
        <v>178.1977</v>
      </c>
      <c r="F13566" s="674">
        <v>293.83600000000001</v>
      </c>
      <c r="G13566" s="674">
        <v>295.84500000000003</v>
      </c>
      <c r="H13566" s="115">
        <f t="shared" si="422"/>
        <v>1.0068371472522089</v>
      </c>
      <c r="I13566" s="115">
        <f t="shared" si="423"/>
        <v>179.4161</v>
      </c>
    </row>
    <row r="13567" spans="1:9" hidden="1">
      <c r="A13567" s="115" t="s">
        <v>35417</v>
      </c>
      <c r="B13567" s="115" t="s">
        <v>35418</v>
      </c>
      <c r="C13567" s="115" t="s">
        <v>35419</v>
      </c>
      <c r="D13567" s="115" t="s">
        <v>1138</v>
      </c>
      <c r="E13567" s="115">
        <v>21.808800000000002</v>
      </c>
      <c r="F13567" s="674">
        <v>293.83600000000001</v>
      </c>
      <c r="G13567" s="674">
        <v>295.84500000000003</v>
      </c>
      <c r="H13567" s="115">
        <f t="shared" si="422"/>
        <v>1.0068371472522089</v>
      </c>
      <c r="I13567" s="115">
        <f t="shared" si="423"/>
        <v>21.957899999999999</v>
      </c>
    </row>
    <row r="13568" spans="1:9" hidden="1">
      <c r="A13568" s="115" t="s">
        <v>35420</v>
      </c>
      <c r="B13568" s="115" t="s">
        <v>35421</v>
      </c>
      <c r="C13568" s="115" t="s">
        <v>35422</v>
      </c>
      <c r="D13568" s="115" t="s">
        <v>1138</v>
      </c>
      <c r="E13568" s="115">
        <v>24.0764</v>
      </c>
      <c r="F13568" s="674">
        <v>293.83600000000001</v>
      </c>
      <c r="G13568" s="674">
        <v>295.84500000000003</v>
      </c>
      <c r="H13568" s="115">
        <f t="shared" si="422"/>
        <v>1.0068371472522089</v>
      </c>
      <c r="I13568" s="115">
        <f t="shared" si="423"/>
        <v>24.241</v>
      </c>
    </row>
    <row r="13569" spans="1:9" hidden="1">
      <c r="A13569" s="115" t="s">
        <v>35423</v>
      </c>
      <c r="B13569" s="115" t="s">
        <v>35424</v>
      </c>
      <c r="C13569" s="115" t="s">
        <v>35425</v>
      </c>
      <c r="D13569" s="115" t="s">
        <v>1138</v>
      </c>
      <c r="E13569" s="115">
        <v>29.552</v>
      </c>
      <c r="F13569" s="674">
        <v>293.83600000000001</v>
      </c>
      <c r="G13569" s="674">
        <v>295.84500000000003</v>
      </c>
      <c r="H13569" s="115">
        <f t="shared" si="422"/>
        <v>1.0068371472522089</v>
      </c>
      <c r="I13569" s="115">
        <f t="shared" si="423"/>
        <v>29.754100000000001</v>
      </c>
    </row>
    <row r="13570" spans="1:9" hidden="1">
      <c r="A13570" s="115" t="s">
        <v>35426</v>
      </c>
      <c r="B13570" s="115" t="s">
        <v>35427</v>
      </c>
      <c r="C13570" s="115" t="s">
        <v>35428</v>
      </c>
      <c r="D13570" s="115" t="s">
        <v>1138</v>
      </c>
      <c r="E13570" s="115">
        <v>34.805399999999999</v>
      </c>
      <c r="F13570" s="674">
        <v>293.83600000000001</v>
      </c>
      <c r="G13570" s="674">
        <v>295.84500000000003</v>
      </c>
      <c r="H13570" s="115">
        <f t="shared" si="422"/>
        <v>1.0068371472522089</v>
      </c>
      <c r="I13570" s="115">
        <f t="shared" si="423"/>
        <v>35.043399999999998</v>
      </c>
    </row>
    <row r="13571" spans="1:9" hidden="1">
      <c r="A13571" s="115" t="s">
        <v>35429</v>
      </c>
      <c r="B13571" s="115" t="s">
        <v>35430</v>
      </c>
      <c r="C13571" s="115" t="s">
        <v>35431</v>
      </c>
      <c r="D13571" s="115" t="s">
        <v>1138</v>
      </c>
      <c r="E13571" s="115">
        <v>45.810499999999998</v>
      </c>
      <c r="F13571" s="674">
        <v>293.83600000000001</v>
      </c>
      <c r="G13571" s="674">
        <v>295.84500000000003</v>
      </c>
      <c r="H13571" s="115">
        <f t="shared" si="422"/>
        <v>1.0068371472522089</v>
      </c>
      <c r="I13571" s="115">
        <f t="shared" si="423"/>
        <v>46.123699999999999</v>
      </c>
    </row>
    <row r="13572" spans="1:9" hidden="1">
      <c r="A13572" s="115" t="s">
        <v>35432</v>
      </c>
      <c r="B13572" s="115" t="s">
        <v>35433</v>
      </c>
      <c r="C13572" s="115" t="s">
        <v>35434</v>
      </c>
      <c r="D13572" s="115" t="s">
        <v>1138</v>
      </c>
      <c r="E13572" s="115">
        <v>79.238100000000003</v>
      </c>
      <c r="F13572" s="674">
        <v>293.83600000000001</v>
      </c>
      <c r="G13572" s="674">
        <v>295.84500000000003</v>
      </c>
      <c r="H13572" s="115">
        <f t="shared" si="422"/>
        <v>1.0068371472522089</v>
      </c>
      <c r="I13572" s="115">
        <f t="shared" si="423"/>
        <v>79.779899999999998</v>
      </c>
    </row>
    <row r="13573" spans="1:9" hidden="1">
      <c r="A13573" s="115" t="s">
        <v>35435</v>
      </c>
      <c r="B13573" s="115" t="s">
        <v>35436</v>
      </c>
      <c r="C13573" s="115" t="s">
        <v>35437</v>
      </c>
      <c r="D13573" s="115" t="s">
        <v>1138</v>
      </c>
      <c r="E13573" s="115">
        <v>130.1148</v>
      </c>
      <c r="F13573" s="674">
        <v>293.83600000000001</v>
      </c>
      <c r="G13573" s="674">
        <v>295.84500000000003</v>
      </c>
      <c r="H13573" s="115">
        <f t="shared" ref="H13573:H13636" si="424">G13573/F13573</f>
        <v>1.0068371472522089</v>
      </c>
      <c r="I13573" s="115">
        <f t="shared" ref="I13573:I13636" si="425">ROUND(H13573*E13573,4)</f>
        <v>131.0044</v>
      </c>
    </row>
    <row r="13574" spans="1:9" hidden="1">
      <c r="A13574" s="115" t="s">
        <v>35438</v>
      </c>
      <c r="B13574" s="115" t="s">
        <v>35439</v>
      </c>
      <c r="C13574" s="115" t="s">
        <v>35440</v>
      </c>
      <c r="D13574" s="115" t="s">
        <v>1138</v>
      </c>
      <c r="E13574" s="115">
        <v>147.72130000000001</v>
      </c>
      <c r="F13574" s="674">
        <v>293.83600000000001</v>
      </c>
      <c r="G13574" s="674">
        <v>295.84500000000003</v>
      </c>
      <c r="H13574" s="115">
        <f t="shared" si="424"/>
        <v>1.0068371472522089</v>
      </c>
      <c r="I13574" s="115">
        <f t="shared" si="425"/>
        <v>148.7313</v>
      </c>
    </row>
    <row r="13575" spans="1:9" hidden="1">
      <c r="A13575" s="115" t="s">
        <v>35441</v>
      </c>
      <c r="B13575" s="115" t="s">
        <v>35442</v>
      </c>
      <c r="C13575" s="115" t="s">
        <v>35443</v>
      </c>
      <c r="D13575" s="115" t="s">
        <v>1138</v>
      </c>
      <c r="E13575" s="115">
        <v>182.6524</v>
      </c>
      <c r="F13575" s="674">
        <v>293.83600000000001</v>
      </c>
      <c r="G13575" s="674">
        <v>295.84500000000003</v>
      </c>
      <c r="H13575" s="115">
        <f t="shared" si="424"/>
        <v>1.0068371472522089</v>
      </c>
      <c r="I13575" s="115">
        <f t="shared" si="425"/>
        <v>183.90119999999999</v>
      </c>
    </row>
    <row r="13576" spans="1:9" hidden="1">
      <c r="A13576" s="115" t="s">
        <v>35444</v>
      </c>
      <c r="B13576" s="115" t="s">
        <v>35445</v>
      </c>
      <c r="C13576" s="115" t="s">
        <v>35446</v>
      </c>
      <c r="D13576" s="115" t="s">
        <v>1242</v>
      </c>
      <c r="E13576" s="115">
        <v>40.497300000000003</v>
      </c>
      <c r="F13576" s="674">
        <v>293.83600000000001</v>
      </c>
      <c r="G13576" s="674">
        <v>295.84500000000003</v>
      </c>
      <c r="H13576" s="115">
        <f t="shared" si="424"/>
        <v>1.0068371472522089</v>
      </c>
      <c r="I13576" s="115">
        <f t="shared" si="425"/>
        <v>40.7742</v>
      </c>
    </row>
    <row r="13577" spans="1:9" hidden="1">
      <c r="A13577" s="115" t="s">
        <v>35447</v>
      </c>
      <c r="B13577" s="115" t="s">
        <v>35448</v>
      </c>
      <c r="C13577" s="115" t="s">
        <v>35449</v>
      </c>
      <c r="D13577" s="115" t="s">
        <v>1242</v>
      </c>
      <c r="E13577" s="115">
        <v>51.482999999999997</v>
      </c>
      <c r="F13577" s="674">
        <v>293.83600000000001</v>
      </c>
      <c r="G13577" s="674">
        <v>295.84500000000003</v>
      </c>
      <c r="H13577" s="115">
        <f t="shared" si="424"/>
        <v>1.0068371472522089</v>
      </c>
      <c r="I13577" s="115">
        <f t="shared" si="425"/>
        <v>51.835000000000001</v>
      </c>
    </row>
    <row r="13578" spans="1:9" hidden="1">
      <c r="A13578" s="115" t="s">
        <v>35450</v>
      </c>
      <c r="B13578" s="115" t="s">
        <v>35451</v>
      </c>
      <c r="C13578" s="115" t="s">
        <v>35452</v>
      </c>
      <c r="D13578" s="115" t="s">
        <v>1242</v>
      </c>
      <c r="E13578" s="115">
        <v>61.267600000000002</v>
      </c>
      <c r="F13578" s="674">
        <v>293.83600000000001</v>
      </c>
      <c r="G13578" s="674">
        <v>295.84500000000003</v>
      </c>
      <c r="H13578" s="115">
        <f t="shared" si="424"/>
        <v>1.0068371472522089</v>
      </c>
      <c r="I13578" s="115">
        <f t="shared" si="425"/>
        <v>61.686500000000002</v>
      </c>
    </row>
    <row r="13579" spans="1:9" hidden="1">
      <c r="A13579" s="115" t="s">
        <v>35453</v>
      </c>
      <c r="B13579" s="115" t="s">
        <v>35454</v>
      </c>
      <c r="C13579" s="115" t="s">
        <v>35455</v>
      </c>
      <c r="D13579" s="115" t="s">
        <v>1242</v>
      </c>
      <c r="E13579" s="115">
        <v>64.607799999999997</v>
      </c>
      <c r="F13579" s="674">
        <v>293.83600000000001</v>
      </c>
      <c r="G13579" s="674">
        <v>295.84500000000003</v>
      </c>
      <c r="H13579" s="115">
        <f t="shared" si="424"/>
        <v>1.0068371472522089</v>
      </c>
      <c r="I13579" s="115">
        <f t="shared" si="425"/>
        <v>65.049499999999995</v>
      </c>
    </row>
    <row r="13580" spans="1:9" hidden="1">
      <c r="A13580" s="115" t="s">
        <v>35456</v>
      </c>
      <c r="B13580" s="115" t="s">
        <v>35457</v>
      </c>
      <c r="C13580" s="115" t="s">
        <v>35458</v>
      </c>
      <c r="D13580" s="115" t="s">
        <v>1242</v>
      </c>
      <c r="E13580" s="115">
        <v>67.625200000000007</v>
      </c>
      <c r="F13580" s="674">
        <v>293.83600000000001</v>
      </c>
      <c r="G13580" s="674">
        <v>295.84500000000003</v>
      </c>
      <c r="H13580" s="115">
        <f t="shared" si="424"/>
        <v>1.0068371472522089</v>
      </c>
      <c r="I13580" s="115">
        <f t="shared" si="425"/>
        <v>68.087599999999995</v>
      </c>
    </row>
    <row r="13581" spans="1:9" hidden="1">
      <c r="A13581" s="115" t="s">
        <v>35459</v>
      </c>
      <c r="B13581" s="115" t="s">
        <v>35460</v>
      </c>
      <c r="C13581" s="115" t="s">
        <v>35461</v>
      </c>
      <c r="D13581" s="115" t="s">
        <v>1242</v>
      </c>
      <c r="E13581" s="115">
        <v>104.4192</v>
      </c>
      <c r="F13581" s="674">
        <v>293.83600000000001</v>
      </c>
      <c r="G13581" s="674">
        <v>295.84500000000003</v>
      </c>
      <c r="H13581" s="115">
        <f t="shared" si="424"/>
        <v>1.0068371472522089</v>
      </c>
      <c r="I13581" s="115">
        <f t="shared" si="425"/>
        <v>105.1331</v>
      </c>
    </row>
    <row r="13582" spans="1:9" hidden="1">
      <c r="A13582" s="115" t="s">
        <v>35462</v>
      </c>
      <c r="B13582" s="115" t="s">
        <v>35463</v>
      </c>
      <c r="C13582" s="115" t="s">
        <v>35464</v>
      </c>
      <c r="D13582" s="115" t="s">
        <v>1242</v>
      </c>
      <c r="E13582" s="115">
        <v>117.8937</v>
      </c>
      <c r="F13582" s="674">
        <v>293.83600000000001</v>
      </c>
      <c r="G13582" s="674">
        <v>295.84500000000003</v>
      </c>
      <c r="H13582" s="115">
        <f t="shared" si="424"/>
        <v>1.0068371472522089</v>
      </c>
      <c r="I13582" s="115">
        <f t="shared" si="425"/>
        <v>118.6998</v>
      </c>
    </row>
    <row r="13583" spans="1:9" hidden="1">
      <c r="A13583" s="115" t="s">
        <v>35465</v>
      </c>
      <c r="B13583" s="115" t="s">
        <v>35466</v>
      </c>
      <c r="C13583" s="115" t="s">
        <v>35467</v>
      </c>
      <c r="D13583" s="115" t="s">
        <v>1242</v>
      </c>
      <c r="E13583" s="115">
        <v>129.9949</v>
      </c>
      <c r="F13583" s="674">
        <v>293.83600000000001</v>
      </c>
      <c r="G13583" s="674">
        <v>295.84500000000003</v>
      </c>
      <c r="H13583" s="115">
        <f t="shared" si="424"/>
        <v>1.0068371472522089</v>
      </c>
      <c r="I13583" s="115">
        <f t="shared" si="425"/>
        <v>130.8837</v>
      </c>
    </row>
    <row r="13584" spans="1:9" hidden="1">
      <c r="A13584" s="115" t="s">
        <v>35468</v>
      </c>
      <c r="B13584" s="115" t="s">
        <v>35469</v>
      </c>
      <c r="C13584" s="115" t="s">
        <v>35470</v>
      </c>
      <c r="D13584" s="115" t="s">
        <v>1242</v>
      </c>
      <c r="E13584" s="115">
        <v>159.85980000000001</v>
      </c>
      <c r="F13584" s="674">
        <v>293.83600000000001</v>
      </c>
      <c r="G13584" s="674">
        <v>295.84500000000003</v>
      </c>
      <c r="H13584" s="115">
        <f t="shared" si="424"/>
        <v>1.0068371472522089</v>
      </c>
      <c r="I13584" s="115">
        <f t="shared" si="425"/>
        <v>160.9528</v>
      </c>
    </row>
    <row r="13585" spans="1:9" hidden="1">
      <c r="A13585" s="115" t="s">
        <v>35471</v>
      </c>
      <c r="B13585" s="115" t="s">
        <v>35472</v>
      </c>
      <c r="C13585" s="115" t="s">
        <v>35473</v>
      </c>
      <c r="D13585" s="115" t="s">
        <v>8488</v>
      </c>
      <c r="E13585" s="115">
        <v>32.078699999999998</v>
      </c>
      <c r="F13585" s="674">
        <v>293.83600000000001</v>
      </c>
      <c r="G13585" s="674">
        <v>295.84500000000003</v>
      </c>
      <c r="H13585" s="115">
        <f t="shared" si="424"/>
        <v>1.0068371472522089</v>
      </c>
      <c r="I13585" s="115">
        <f t="shared" si="425"/>
        <v>32.298000000000002</v>
      </c>
    </row>
    <row r="13586" spans="1:9" hidden="1">
      <c r="A13586" s="115" t="s">
        <v>35474</v>
      </c>
      <c r="B13586" s="115" t="s">
        <v>35475</v>
      </c>
      <c r="C13586" s="115" t="s">
        <v>35476</v>
      </c>
      <c r="D13586" s="115" t="s">
        <v>8488</v>
      </c>
      <c r="E13586" s="115">
        <v>33.682600000000001</v>
      </c>
      <c r="F13586" s="674">
        <v>293.83600000000001</v>
      </c>
      <c r="G13586" s="674">
        <v>295.84500000000003</v>
      </c>
      <c r="H13586" s="115">
        <f t="shared" si="424"/>
        <v>1.0068371472522089</v>
      </c>
      <c r="I13586" s="115">
        <f t="shared" si="425"/>
        <v>33.9129</v>
      </c>
    </row>
    <row r="13587" spans="1:9" hidden="1">
      <c r="A13587" s="115" t="s">
        <v>35477</v>
      </c>
      <c r="B13587" s="115" t="s">
        <v>35478</v>
      </c>
      <c r="C13587" s="115" t="s">
        <v>35479</v>
      </c>
      <c r="D13587" s="115" t="s">
        <v>8488</v>
      </c>
      <c r="E13587" s="115">
        <v>39.419800000000002</v>
      </c>
      <c r="F13587" s="674">
        <v>293.83600000000001</v>
      </c>
      <c r="G13587" s="674">
        <v>295.84500000000003</v>
      </c>
      <c r="H13587" s="115">
        <f t="shared" si="424"/>
        <v>1.0068371472522089</v>
      </c>
      <c r="I13587" s="115">
        <f t="shared" si="425"/>
        <v>39.689300000000003</v>
      </c>
    </row>
    <row r="13588" spans="1:9" hidden="1">
      <c r="A13588" s="115" t="s">
        <v>35480</v>
      </c>
      <c r="B13588" s="115" t="s">
        <v>35481</v>
      </c>
      <c r="C13588" s="115" t="s">
        <v>35482</v>
      </c>
      <c r="D13588" s="115" t="s">
        <v>8488</v>
      </c>
      <c r="E13588" s="115">
        <v>25.433499999999999</v>
      </c>
      <c r="F13588" s="674">
        <v>293.83600000000001</v>
      </c>
      <c r="G13588" s="674">
        <v>295.84500000000003</v>
      </c>
      <c r="H13588" s="115">
        <f t="shared" si="424"/>
        <v>1.0068371472522089</v>
      </c>
      <c r="I13588" s="115">
        <f t="shared" si="425"/>
        <v>25.607399999999998</v>
      </c>
    </row>
    <row r="13589" spans="1:9" hidden="1">
      <c r="A13589" s="115" t="s">
        <v>35483</v>
      </c>
      <c r="B13589" s="115" t="s">
        <v>35484</v>
      </c>
      <c r="C13589" s="115" t="s">
        <v>35485</v>
      </c>
      <c r="D13589" s="115" t="s">
        <v>8488</v>
      </c>
      <c r="E13589" s="115">
        <v>29.221399999999999</v>
      </c>
      <c r="F13589" s="674">
        <v>293.83600000000001</v>
      </c>
      <c r="G13589" s="674">
        <v>295.84500000000003</v>
      </c>
      <c r="H13589" s="115">
        <f t="shared" si="424"/>
        <v>1.0068371472522089</v>
      </c>
      <c r="I13589" s="115">
        <f t="shared" si="425"/>
        <v>29.421199999999999</v>
      </c>
    </row>
    <row r="13590" spans="1:9" hidden="1">
      <c r="A13590" s="115" t="s">
        <v>35486</v>
      </c>
      <c r="B13590" s="115" t="s">
        <v>35487</v>
      </c>
      <c r="C13590" s="115" t="s">
        <v>35488</v>
      </c>
      <c r="D13590" s="115" t="s">
        <v>8488</v>
      </c>
      <c r="E13590" s="115">
        <v>30.844799999999999</v>
      </c>
      <c r="F13590" s="674">
        <v>293.83600000000001</v>
      </c>
      <c r="G13590" s="674">
        <v>295.84500000000003</v>
      </c>
      <c r="H13590" s="115">
        <f t="shared" si="424"/>
        <v>1.0068371472522089</v>
      </c>
      <c r="I13590" s="115">
        <f t="shared" si="425"/>
        <v>31.055700000000002</v>
      </c>
    </row>
    <row r="13591" spans="1:9" hidden="1">
      <c r="A13591" s="115" t="s">
        <v>35489</v>
      </c>
      <c r="B13591" s="115" t="s">
        <v>35490</v>
      </c>
      <c r="C13591" s="115" t="s">
        <v>35491</v>
      </c>
      <c r="D13591" s="115" t="s">
        <v>1138</v>
      </c>
      <c r="E13591" s="115">
        <v>2687.5097000000001</v>
      </c>
      <c r="F13591" s="674">
        <v>293.83600000000001</v>
      </c>
      <c r="G13591" s="674">
        <v>295.84500000000003</v>
      </c>
      <c r="H13591" s="115">
        <f t="shared" si="424"/>
        <v>1.0068371472522089</v>
      </c>
      <c r="I13591" s="115">
        <f t="shared" si="425"/>
        <v>2705.8845999999999</v>
      </c>
    </row>
    <row r="13592" spans="1:9" hidden="1">
      <c r="A13592" s="115" t="s">
        <v>35492</v>
      </c>
      <c r="B13592" s="115" t="s">
        <v>35493</v>
      </c>
      <c r="C13592" s="115" t="s">
        <v>35494</v>
      </c>
      <c r="D13592" s="115" t="s">
        <v>1138</v>
      </c>
      <c r="E13592" s="115">
        <v>2964.2411999999999</v>
      </c>
      <c r="F13592" s="674">
        <v>293.83600000000001</v>
      </c>
      <c r="G13592" s="674">
        <v>295.84500000000003</v>
      </c>
      <c r="H13592" s="115">
        <f t="shared" si="424"/>
        <v>1.0068371472522089</v>
      </c>
      <c r="I13592" s="115">
        <f t="shared" si="425"/>
        <v>2984.5082000000002</v>
      </c>
    </row>
    <row r="13593" spans="1:9" hidden="1">
      <c r="A13593" s="115" t="s">
        <v>35495</v>
      </c>
      <c r="B13593" s="115" t="s">
        <v>35496</v>
      </c>
      <c r="C13593" s="115" t="s">
        <v>35497</v>
      </c>
      <c r="D13593" s="115" t="s">
        <v>1138</v>
      </c>
      <c r="E13593" s="115">
        <v>3682.2085000000002</v>
      </c>
      <c r="F13593" s="674">
        <v>293.83600000000001</v>
      </c>
      <c r="G13593" s="674">
        <v>295.84500000000003</v>
      </c>
      <c r="H13593" s="115">
        <f t="shared" si="424"/>
        <v>1.0068371472522089</v>
      </c>
      <c r="I13593" s="115">
        <f t="shared" si="425"/>
        <v>3707.3843000000002</v>
      </c>
    </row>
    <row r="13594" spans="1:9" hidden="1">
      <c r="A13594" s="115" t="s">
        <v>35498</v>
      </c>
      <c r="B13594" s="115" t="s">
        <v>35499</v>
      </c>
      <c r="C13594" s="115" t="s">
        <v>35500</v>
      </c>
      <c r="D13594" s="115" t="s">
        <v>1138</v>
      </c>
      <c r="E13594" s="115">
        <v>4010.7195999999999</v>
      </c>
      <c r="F13594" s="674">
        <v>293.83600000000001</v>
      </c>
      <c r="G13594" s="674">
        <v>295.84500000000003</v>
      </c>
      <c r="H13594" s="115">
        <f t="shared" si="424"/>
        <v>1.0068371472522089</v>
      </c>
      <c r="I13594" s="115">
        <f t="shared" si="425"/>
        <v>4038.1415000000002</v>
      </c>
    </row>
    <row r="13595" spans="1:9" hidden="1">
      <c r="A13595" s="115" t="s">
        <v>35501</v>
      </c>
      <c r="B13595" s="115" t="s">
        <v>35502</v>
      </c>
      <c r="C13595" s="115" t="s">
        <v>35503</v>
      </c>
      <c r="D13595" s="115" t="s">
        <v>1138</v>
      </c>
      <c r="E13595" s="115">
        <v>4947.5757000000003</v>
      </c>
      <c r="F13595" s="674">
        <v>293.83600000000001</v>
      </c>
      <c r="G13595" s="674">
        <v>295.84500000000003</v>
      </c>
      <c r="H13595" s="115">
        <f t="shared" si="424"/>
        <v>1.0068371472522089</v>
      </c>
      <c r="I13595" s="115">
        <f t="shared" si="425"/>
        <v>4981.4030000000002</v>
      </c>
    </row>
    <row r="13596" spans="1:9" hidden="1">
      <c r="A13596" s="115" t="s">
        <v>35504</v>
      </c>
      <c r="B13596" s="115" t="s">
        <v>35505</v>
      </c>
      <c r="C13596" s="115" t="s">
        <v>35506</v>
      </c>
      <c r="D13596" s="115" t="s">
        <v>1138</v>
      </c>
      <c r="E13596" s="115">
        <v>5184.9713000000002</v>
      </c>
      <c r="F13596" s="674">
        <v>293.83600000000001</v>
      </c>
      <c r="G13596" s="674">
        <v>295.84500000000003</v>
      </c>
      <c r="H13596" s="115">
        <f t="shared" si="424"/>
        <v>1.0068371472522089</v>
      </c>
      <c r="I13596" s="115">
        <f t="shared" si="425"/>
        <v>5220.4216999999999</v>
      </c>
    </row>
    <row r="13597" spans="1:9" hidden="1">
      <c r="A13597" s="115" t="s">
        <v>35507</v>
      </c>
      <c r="B13597" s="115" t="s">
        <v>35508</v>
      </c>
      <c r="C13597" s="115" t="s">
        <v>35509</v>
      </c>
      <c r="D13597" s="115" t="s">
        <v>1138</v>
      </c>
      <c r="E13597" s="115">
        <v>6116.4251999999997</v>
      </c>
      <c r="F13597" s="674">
        <v>293.83600000000001</v>
      </c>
      <c r="G13597" s="674">
        <v>295.84500000000003</v>
      </c>
      <c r="H13597" s="115">
        <f t="shared" si="424"/>
        <v>1.0068371472522089</v>
      </c>
      <c r="I13597" s="115">
        <f t="shared" si="425"/>
        <v>6158.2440999999999</v>
      </c>
    </row>
    <row r="13598" spans="1:9" hidden="1">
      <c r="A13598" s="115" t="s">
        <v>35510</v>
      </c>
      <c r="B13598" s="115" t="s">
        <v>35511</v>
      </c>
      <c r="C13598" s="115" t="s">
        <v>35512</v>
      </c>
      <c r="D13598" s="115" t="s">
        <v>1138</v>
      </c>
      <c r="E13598" s="115">
        <v>7257.7882</v>
      </c>
      <c r="F13598" s="674">
        <v>293.83600000000001</v>
      </c>
      <c r="G13598" s="674">
        <v>295.84500000000003</v>
      </c>
      <c r="H13598" s="115">
        <f t="shared" si="424"/>
        <v>1.0068371472522089</v>
      </c>
      <c r="I13598" s="115">
        <f t="shared" si="425"/>
        <v>7307.4107999999997</v>
      </c>
    </row>
    <row r="13599" spans="1:9" hidden="1">
      <c r="A13599" s="115" t="s">
        <v>35513</v>
      </c>
      <c r="B13599" s="115" t="s">
        <v>35514</v>
      </c>
      <c r="C13599" s="115" t="s">
        <v>35515</v>
      </c>
      <c r="D13599" s="115" t="s">
        <v>1138</v>
      </c>
      <c r="E13599" s="115">
        <v>139.90889999999999</v>
      </c>
      <c r="F13599" s="674">
        <v>293.83600000000001</v>
      </c>
      <c r="G13599" s="674">
        <v>295.84500000000003</v>
      </c>
      <c r="H13599" s="115">
        <f t="shared" si="424"/>
        <v>1.0068371472522089</v>
      </c>
      <c r="I13599" s="115">
        <f t="shared" si="425"/>
        <v>140.8655</v>
      </c>
    </row>
    <row r="13600" spans="1:9" hidden="1">
      <c r="A13600" s="115" t="s">
        <v>35516</v>
      </c>
      <c r="B13600" s="115" t="s">
        <v>35517</v>
      </c>
      <c r="C13600" s="115" t="s">
        <v>35518</v>
      </c>
      <c r="D13600" s="115" t="s">
        <v>1138</v>
      </c>
      <c r="E13600" s="115">
        <v>186.18010000000001</v>
      </c>
      <c r="F13600" s="674">
        <v>293.83600000000001</v>
      </c>
      <c r="G13600" s="674">
        <v>295.84500000000003</v>
      </c>
      <c r="H13600" s="115">
        <f t="shared" si="424"/>
        <v>1.0068371472522089</v>
      </c>
      <c r="I13600" s="115">
        <f t="shared" si="425"/>
        <v>187.453</v>
      </c>
    </row>
    <row r="13601" spans="1:9" hidden="1">
      <c r="A13601" s="115" t="s">
        <v>35519</v>
      </c>
      <c r="B13601" s="115" t="s">
        <v>35520</v>
      </c>
      <c r="C13601" s="115" t="s">
        <v>35521</v>
      </c>
      <c r="D13601" s="115" t="s">
        <v>1138</v>
      </c>
      <c r="E13601" s="115">
        <v>281.32580000000002</v>
      </c>
      <c r="F13601" s="674">
        <v>293.83600000000001</v>
      </c>
      <c r="G13601" s="674">
        <v>295.84500000000003</v>
      </c>
      <c r="H13601" s="115">
        <f t="shared" si="424"/>
        <v>1.0068371472522089</v>
      </c>
      <c r="I13601" s="115">
        <f t="shared" si="425"/>
        <v>283.24930000000001</v>
      </c>
    </row>
    <row r="13602" spans="1:9" hidden="1">
      <c r="A13602" s="115" t="s">
        <v>35522</v>
      </c>
      <c r="B13602" s="115" t="s">
        <v>35523</v>
      </c>
      <c r="C13602" s="115" t="s">
        <v>35524</v>
      </c>
      <c r="D13602" s="115" t="s">
        <v>1138</v>
      </c>
      <c r="E13602" s="115">
        <v>363.041</v>
      </c>
      <c r="F13602" s="674">
        <v>293.83600000000001</v>
      </c>
      <c r="G13602" s="674">
        <v>295.84500000000003</v>
      </c>
      <c r="H13602" s="115">
        <f t="shared" si="424"/>
        <v>1.0068371472522089</v>
      </c>
      <c r="I13602" s="115">
        <f t="shared" si="425"/>
        <v>365.52319999999997</v>
      </c>
    </row>
    <row r="13603" spans="1:9" hidden="1">
      <c r="A13603" s="115" t="s">
        <v>35525</v>
      </c>
      <c r="B13603" s="115" t="s">
        <v>35526</v>
      </c>
      <c r="C13603" s="115" t="s">
        <v>35527</v>
      </c>
      <c r="D13603" s="115" t="s">
        <v>1138</v>
      </c>
      <c r="E13603" s="115">
        <v>151.4177</v>
      </c>
      <c r="F13603" s="674">
        <v>293.83600000000001</v>
      </c>
      <c r="G13603" s="674">
        <v>295.84500000000003</v>
      </c>
      <c r="H13603" s="115">
        <f t="shared" si="424"/>
        <v>1.0068371472522089</v>
      </c>
      <c r="I13603" s="115">
        <f t="shared" si="425"/>
        <v>152.453</v>
      </c>
    </row>
    <row r="13604" spans="1:9" hidden="1">
      <c r="A13604" s="115" t="s">
        <v>35528</v>
      </c>
      <c r="B13604" s="115" t="s">
        <v>35529</v>
      </c>
      <c r="C13604" s="115" t="s">
        <v>35530</v>
      </c>
      <c r="D13604" s="115" t="s">
        <v>1138</v>
      </c>
      <c r="E13604" s="115">
        <v>190.32380000000001</v>
      </c>
      <c r="F13604" s="674">
        <v>293.83600000000001</v>
      </c>
      <c r="G13604" s="674">
        <v>295.84500000000003</v>
      </c>
      <c r="H13604" s="115">
        <f t="shared" si="424"/>
        <v>1.0068371472522089</v>
      </c>
      <c r="I13604" s="115">
        <f t="shared" si="425"/>
        <v>191.6251</v>
      </c>
    </row>
    <row r="13605" spans="1:9" hidden="1">
      <c r="A13605" s="115" t="s">
        <v>35531</v>
      </c>
      <c r="B13605" s="115" t="s">
        <v>35532</v>
      </c>
      <c r="C13605" s="115" t="s">
        <v>35533</v>
      </c>
      <c r="D13605" s="115" t="s">
        <v>1138</v>
      </c>
      <c r="E13605" s="115">
        <v>94.892399999999995</v>
      </c>
      <c r="F13605" s="674">
        <v>293.83600000000001</v>
      </c>
      <c r="G13605" s="674">
        <v>295.84500000000003</v>
      </c>
      <c r="H13605" s="115">
        <f t="shared" si="424"/>
        <v>1.0068371472522089</v>
      </c>
      <c r="I13605" s="115">
        <f t="shared" si="425"/>
        <v>95.541200000000003</v>
      </c>
    </row>
    <row r="13606" spans="1:9" hidden="1">
      <c r="A13606" s="115" t="s">
        <v>35534</v>
      </c>
      <c r="B13606" s="115" t="s">
        <v>35535</v>
      </c>
      <c r="C13606" s="115" t="s">
        <v>35536</v>
      </c>
      <c r="D13606" s="115" t="s">
        <v>1138</v>
      </c>
      <c r="E13606" s="115">
        <v>102.9</v>
      </c>
      <c r="F13606" s="674">
        <v>293.83600000000001</v>
      </c>
      <c r="G13606" s="674">
        <v>295.84500000000003</v>
      </c>
      <c r="H13606" s="115">
        <f t="shared" si="424"/>
        <v>1.0068371472522089</v>
      </c>
      <c r="I13606" s="115">
        <f t="shared" si="425"/>
        <v>103.6035</v>
      </c>
    </row>
    <row r="13607" spans="1:9" hidden="1">
      <c r="A13607" s="115" t="s">
        <v>35537</v>
      </c>
      <c r="B13607" s="115" t="s">
        <v>35538</v>
      </c>
      <c r="C13607" s="115" t="s">
        <v>35539</v>
      </c>
      <c r="D13607" s="115" t="s">
        <v>1138</v>
      </c>
      <c r="E13607" s="115">
        <v>1074.9248</v>
      </c>
      <c r="F13607" s="674">
        <v>293.83600000000001</v>
      </c>
      <c r="G13607" s="674">
        <v>295.84500000000003</v>
      </c>
      <c r="H13607" s="115">
        <f t="shared" si="424"/>
        <v>1.0068371472522089</v>
      </c>
      <c r="I13607" s="115">
        <f t="shared" si="425"/>
        <v>1082.2742000000001</v>
      </c>
    </row>
    <row r="13608" spans="1:9" hidden="1">
      <c r="A13608" s="115" t="s">
        <v>35540</v>
      </c>
      <c r="B13608" s="115" t="s">
        <v>35541</v>
      </c>
      <c r="C13608" s="115" t="s">
        <v>35542</v>
      </c>
      <c r="D13608" s="115" t="s">
        <v>1138</v>
      </c>
      <c r="E13608" s="115">
        <v>1117.5047999999999</v>
      </c>
      <c r="F13608" s="674">
        <v>293.83600000000001</v>
      </c>
      <c r="G13608" s="674">
        <v>295.84500000000003</v>
      </c>
      <c r="H13608" s="115">
        <f t="shared" si="424"/>
        <v>1.0068371472522089</v>
      </c>
      <c r="I13608" s="115">
        <f t="shared" si="425"/>
        <v>1125.1452999999999</v>
      </c>
    </row>
    <row r="13609" spans="1:9" hidden="1">
      <c r="A13609" s="115" t="s">
        <v>35543</v>
      </c>
      <c r="B13609" s="115" t="s">
        <v>35544</v>
      </c>
      <c r="C13609" s="115" t="s">
        <v>35545</v>
      </c>
      <c r="D13609" s="115" t="s">
        <v>1138</v>
      </c>
      <c r="E13609" s="115">
        <v>2647.6797000000001</v>
      </c>
      <c r="F13609" s="674">
        <v>293.83600000000001</v>
      </c>
      <c r="G13609" s="674">
        <v>295.84500000000003</v>
      </c>
      <c r="H13609" s="115">
        <f t="shared" si="424"/>
        <v>1.0068371472522089</v>
      </c>
      <c r="I13609" s="115">
        <f t="shared" si="425"/>
        <v>2665.7822999999999</v>
      </c>
    </row>
    <row r="13610" spans="1:9" hidden="1">
      <c r="A13610" s="115" t="s">
        <v>35546</v>
      </c>
      <c r="B13610" s="115" t="s">
        <v>35547</v>
      </c>
      <c r="C13610" s="115" t="s">
        <v>35548</v>
      </c>
      <c r="D13610" s="115" t="s">
        <v>1138</v>
      </c>
      <c r="E13610" s="115">
        <v>2902.4787999999999</v>
      </c>
      <c r="F13610" s="674">
        <v>293.83600000000001</v>
      </c>
      <c r="G13610" s="674">
        <v>295.84500000000003</v>
      </c>
      <c r="H13610" s="115">
        <f t="shared" si="424"/>
        <v>1.0068371472522089</v>
      </c>
      <c r="I13610" s="115">
        <f t="shared" si="425"/>
        <v>2922.3235</v>
      </c>
    </row>
    <row r="13611" spans="1:9" hidden="1">
      <c r="A13611" s="115" t="s">
        <v>35549</v>
      </c>
      <c r="B13611" s="115" t="s">
        <v>35550</v>
      </c>
      <c r="C13611" s="115" t="s">
        <v>35551</v>
      </c>
      <c r="D13611" s="115" t="s">
        <v>1138</v>
      </c>
      <c r="E13611" s="115">
        <v>3977.3620999999998</v>
      </c>
      <c r="F13611" s="674">
        <v>293.83600000000001</v>
      </c>
      <c r="G13611" s="674">
        <v>295.84500000000003</v>
      </c>
      <c r="H13611" s="115">
        <f t="shared" si="424"/>
        <v>1.0068371472522089</v>
      </c>
      <c r="I13611" s="115">
        <f t="shared" si="425"/>
        <v>4004.5558999999998</v>
      </c>
    </row>
    <row r="13612" spans="1:9" hidden="1">
      <c r="A13612" s="115" t="s">
        <v>35552</v>
      </c>
      <c r="B13612" s="115" t="s">
        <v>35553</v>
      </c>
      <c r="C13612" s="115" t="s">
        <v>35554</v>
      </c>
      <c r="D13612" s="115" t="s">
        <v>1138</v>
      </c>
      <c r="E13612" s="115">
        <v>4678.3359</v>
      </c>
      <c r="F13612" s="674">
        <v>293.83600000000001</v>
      </c>
      <c r="G13612" s="674">
        <v>295.84500000000003</v>
      </c>
      <c r="H13612" s="115">
        <f t="shared" si="424"/>
        <v>1.0068371472522089</v>
      </c>
      <c r="I13612" s="115">
        <f t="shared" si="425"/>
        <v>4710.3224</v>
      </c>
    </row>
    <row r="13613" spans="1:9" hidden="1">
      <c r="A13613" s="115" t="s">
        <v>35555</v>
      </c>
      <c r="B13613" s="115" t="s">
        <v>35556</v>
      </c>
      <c r="C13613" s="115" t="s">
        <v>35557</v>
      </c>
      <c r="D13613" s="115" t="s">
        <v>1138</v>
      </c>
      <c r="E13613" s="115">
        <v>7139.9431999999997</v>
      </c>
      <c r="F13613" s="674">
        <v>293.83600000000001</v>
      </c>
      <c r="G13613" s="674">
        <v>295.84500000000003</v>
      </c>
      <c r="H13613" s="115">
        <f t="shared" si="424"/>
        <v>1.0068371472522089</v>
      </c>
      <c r="I13613" s="115">
        <f t="shared" si="425"/>
        <v>7188.76</v>
      </c>
    </row>
    <row r="13614" spans="1:9" hidden="1">
      <c r="A13614" s="115" t="s">
        <v>35558</v>
      </c>
      <c r="B13614" s="115" t="s">
        <v>35559</v>
      </c>
      <c r="C13614" s="115" t="s">
        <v>35560</v>
      </c>
      <c r="D13614" s="115" t="s">
        <v>1138</v>
      </c>
      <c r="E13614" s="115">
        <v>1001.3357999999999</v>
      </c>
      <c r="F13614" s="674">
        <v>293.83600000000001</v>
      </c>
      <c r="G13614" s="674">
        <v>295.84500000000003</v>
      </c>
      <c r="H13614" s="115">
        <f t="shared" si="424"/>
        <v>1.0068371472522089</v>
      </c>
      <c r="I13614" s="115">
        <f t="shared" si="425"/>
        <v>1008.1821</v>
      </c>
    </row>
    <row r="13615" spans="1:9" hidden="1">
      <c r="A13615" s="115" t="s">
        <v>35561</v>
      </c>
      <c r="B13615" s="115" t="s">
        <v>35562</v>
      </c>
      <c r="C13615" s="115" t="s">
        <v>35563</v>
      </c>
      <c r="D13615" s="115" t="s">
        <v>1138</v>
      </c>
      <c r="E13615" s="115">
        <v>1298.1762000000001</v>
      </c>
      <c r="F13615" s="674">
        <v>293.83600000000001</v>
      </c>
      <c r="G13615" s="674">
        <v>295.84500000000003</v>
      </c>
      <c r="H13615" s="115">
        <f t="shared" si="424"/>
        <v>1.0068371472522089</v>
      </c>
      <c r="I13615" s="115">
        <f t="shared" si="425"/>
        <v>1307.0519999999999</v>
      </c>
    </row>
    <row r="13616" spans="1:9" hidden="1">
      <c r="A13616" s="115" t="s">
        <v>35564</v>
      </c>
      <c r="B13616" s="115" t="s">
        <v>35565</v>
      </c>
      <c r="C13616" s="115" t="s">
        <v>35566</v>
      </c>
      <c r="D13616" s="115" t="s">
        <v>1138</v>
      </c>
      <c r="E13616" s="115">
        <v>1340.7562</v>
      </c>
      <c r="F13616" s="674">
        <v>293.83600000000001</v>
      </c>
      <c r="G13616" s="674">
        <v>295.84500000000003</v>
      </c>
      <c r="H13616" s="115">
        <f t="shared" si="424"/>
        <v>1.0068371472522089</v>
      </c>
      <c r="I13616" s="115">
        <f t="shared" si="425"/>
        <v>1349.9231</v>
      </c>
    </row>
    <row r="13617" spans="1:9" hidden="1">
      <c r="A13617" s="115" t="s">
        <v>35567</v>
      </c>
      <c r="B13617" s="115" t="s">
        <v>35568</v>
      </c>
      <c r="C13617" s="115" t="s">
        <v>35569</v>
      </c>
      <c r="D13617" s="115" t="s">
        <v>1138</v>
      </c>
      <c r="E13617" s="115">
        <v>2922.7004999999999</v>
      </c>
      <c r="F13617" s="674">
        <v>293.83600000000001</v>
      </c>
      <c r="G13617" s="674">
        <v>295.84500000000003</v>
      </c>
      <c r="H13617" s="115">
        <f t="shared" si="424"/>
        <v>1.0068371472522089</v>
      </c>
      <c r="I13617" s="115">
        <f t="shared" si="425"/>
        <v>2942.6833999999999</v>
      </c>
    </row>
    <row r="13618" spans="1:9" hidden="1">
      <c r="A13618" s="115" t="s">
        <v>35570</v>
      </c>
      <c r="B13618" s="115" t="s">
        <v>35571</v>
      </c>
      <c r="C13618" s="115" t="s">
        <v>35572</v>
      </c>
      <c r="D13618" s="115" t="s">
        <v>1138</v>
      </c>
      <c r="E13618" s="115">
        <v>3160.3661999999999</v>
      </c>
      <c r="F13618" s="674">
        <v>293.83600000000001</v>
      </c>
      <c r="G13618" s="674">
        <v>295.84500000000003</v>
      </c>
      <c r="H13618" s="115">
        <f t="shared" si="424"/>
        <v>1.0068371472522089</v>
      </c>
      <c r="I13618" s="115">
        <f t="shared" si="425"/>
        <v>3181.9740999999999</v>
      </c>
    </row>
    <row r="13619" spans="1:9" hidden="1">
      <c r="A13619" s="115" t="s">
        <v>35573</v>
      </c>
      <c r="B13619" s="115" t="s">
        <v>35574</v>
      </c>
      <c r="C13619" s="115" t="s">
        <v>35575</v>
      </c>
      <c r="D13619" s="115" t="s">
        <v>1138</v>
      </c>
      <c r="E13619" s="115">
        <v>4482.4916999999996</v>
      </c>
      <c r="F13619" s="674">
        <v>293.83600000000001</v>
      </c>
      <c r="G13619" s="674">
        <v>295.84500000000003</v>
      </c>
      <c r="H13619" s="115">
        <f t="shared" si="424"/>
        <v>1.0068371472522089</v>
      </c>
      <c r="I13619" s="115">
        <f t="shared" si="425"/>
        <v>4513.1391999999996</v>
      </c>
    </row>
    <row r="13620" spans="1:9" hidden="1">
      <c r="A13620" s="115" t="s">
        <v>35576</v>
      </c>
      <c r="B13620" s="115" t="s">
        <v>35577</v>
      </c>
      <c r="C13620" s="115" t="s">
        <v>35578</v>
      </c>
      <c r="D13620" s="115" t="s">
        <v>1138</v>
      </c>
      <c r="E13620" s="115">
        <v>4934.9355999999998</v>
      </c>
      <c r="F13620" s="674">
        <v>293.83600000000001</v>
      </c>
      <c r="G13620" s="674">
        <v>295.84500000000003</v>
      </c>
      <c r="H13620" s="115">
        <f t="shared" si="424"/>
        <v>1.0068371472522089</v>
      </c>
      <c r="I13620" s="115">
        <f t="shared" si="425"/>
        <v>4968.6764999999996</v>
      </c>
    </row>
    <row r="13621" spans="1:9" hidden="1">
      <c r="A13621" s="115" t="s">
        <v>35579</v>
      </c>
      <c r="B13621" s="115" t="s">
        <v>35580</v>
      </c>
      <c r="C13621" s="115" t="s">
        <v>35581</v>
      </c>
      <c r="D13621" s="115" t="s">
        <v>1138</v>
      </c>
      <c r="E13621" s="115">
        <v>7416.3113000000003</v>
      </c>
      <c r="F13621" s="674">
        <v>293.83600000000001</v>
      </c>
      <c r="G13621" s="674">
        <v>295.84500000000003</v>
      </c>
      <c r="H13621" s="115">
        <f t="shared" si="424"/>
        <v>1.0068371472522089</v>
      </c>
      <c r="I13621" s="115">
        <f t="shared" si="425"/>
        <v>7467.0177000000003</v>
      </c>
    </row>
    <row r="13622" spans="1:9" hidden="1">
      <c r="A13622" s="115" t="s">
        <v>35582</v>
      </c>
      <c r="B13622" s="115" t="s">
        <v>35583</v>
      </c>
      <c r="C13622" s="115" t="s">
        <v>35584</v>
      </c>
      <c r="D13622" s="115" t="s">
        <v>1138</v>
      </c>
      <c r="E13622" s="115">
        <v>1239.3982000000001</v>
      </c>
      <c r="F13622" s="674">
        <v>293.83600000000001</v>
      </c>
      <c r="G13622" s="674">
        <v>295.84500000000003</v>
      </c>
      <c r="H13622" s="115">
        <f t="shared" si="424"/>
        <v>1.0068371472522089</v>
      </c>
      <c r="I13622" s="115">
        <f t="shared" si="425"/>
        <v>1247.8721</v>
      </c>
    </row>
    <row r="13623" spans="1:9" hidden="1">
      <c r="A13623" s="115" t="s">
        <v>35585</v>
      </c>
      <c r="B13623" s="115" t="s">
        <v>35586</v>
      </c>
      <c r="C13623" s="115" t="s">
        <v>35587</v>
      </c>
      <c r="D13623" s="115" t="s">
        <v>1138</v>
      </c>
      <c r="E13623" s="115">
        <v>216.27889999999999</v>
      </c>
      <c r="F13623" s="674">
        <v>293.83600000000001</v>
      </c>
      <c r="G13623" s="674">
        <v>295.84500000000003</v>
      </c>
      <c r="H13623" s="115">
        <f t="shared" si="424"/>
        <v>1.0068371472522089</v>
      </c>
      <c r="I13623" s="115">
        <f t="shared" si="425"/>
        <v>217.7576</v>
      </c>
    </row>
    <row r="13624" spans="1:9" hidden="1">
      <c r="A13624" s="115" t="s">
        <v>35588</v>
      </c>
      <c r="B13624" s="115" t="s">
        <v>35589</v>
      </c>
      <c r="C13624" s="115" t="s">
        <v>35590</v>
      </c>
      <c r="D13624" s="115" t="s">
        <v>1138</v>
      </c>
      <c r="E13624" s="115">
        <v>274.77440000000001</v>
      </c>
      <c r="F13624" s="674">
        <v>293.83600000000001</v>
      </c>
      <c r="G13624" s="674">
        <v>295.84500000000003</v>
      </c>
      <c r="H13624" s="115">
        <f t="shared" si="424"/>
        <v>1.0068371472522089</v>
      </c>
      <c r="I13624" s="115">
        <f t="shared" si="425"/>
        <v>276.65309999999999</v>
      </c>
    </row>
    <row r="13625" spans="1:9" hidden="1">
      <c r="A13625" s="115" t="s">
        <v>35591</v>
      </c>
      <c r="B13625" s="115" t="s">
        <v>35592</v>
      </c>
      <c r="C13625" s="115" t="s">
        <v>35593</v>
      </c>
      <c r="D13625" s="115" t="s">
        <v>1138</v>
      </c>
      <c r="E13625" s="115">
        <v>384.5881</v>
      </c>
      <c r="F13625" s="674">
        <v>293.83600000000001</v>
      </c>
      <c r="G13625" s="674">
        <v>295.84500000000003</v>
      </c>
      <c r="H13625" s="115">
        <f t="shared" si="424"/>
        <v>1.0068371472522089</v>
      </c>
      <c r="I13625" s="115">
        <f t="shared" si="425"/>
        <v>387.2176</v>
      </c>
    </row>
    <row r="13626" spans="1:9" hidden="1">
      <c r="A13626" s="115" t="s">
        <v>35594</v>
      </c>
      <c r="B13626" s="115" t="s">
        <v>35595</v>
      </c>
      <c r="C13626" s="115" t="s">
        <v>35596</v>
      </c>
      <c r="D13626" s="115" t="s">
        <v>1138</v>
      </c>
      <c r="E13626" s="115">
        <v>49.5533</v>
      </c>
      <c r="F13626" s="674">
        <v>293.83600000000001</v>
      </c>
      <c r="G13626" s="674">
        <v>295.84500000000003</v>
      </c>
      <c r="H13626" s="115">
        <f t="shared" si="424"/>
        <v>1.0068371472522089</v>
      </c>
      <c r="I13626" s="115">
        <f t="shared" si="425"/>
        <v>49.892099999999999</v>
      </c>
    </row>
    <row r="13627" spans="1:9" hidden="1">
      <c r="A13627" s="115" t="s">
        <v>35597</v>
      </c>
      <c r="B13627" s="115" t="s">
        <v>35598</v>
      </c>
      <c r="C13627" s="115" t="s">
        <v>35599</v>
      </c>
      <c r="D13627" s="115" t="s">
        <v>1138</v>
      </c>
      <c r="E13627" s="115">
        <v>53.021999999999998</v>
      </c>
      <c r="F13627" s="674">
        <v>293.83600000000001</v>
      </c>
      <c r="G13627" s="674">
        <v>295.84500000000003</v>
      </c>
      <c r="H13627" s="115">
        <f t="shared" si="424"/>
        <v>1.0068371472522089</v>
      </c>
      <c r="I13627" s="115">
        <f t="shared" si="425"/>
        <v>53.384500000000003</v>
      </c>
    </row>
    <row r="13628" spans="1:9" hidden="1">
      <c r="A13628" s="115" t="s">
        <v>35600</v>
      </c>
      <c r="B13628" s="115" t="s">
        <v>35601</v>
      </c>
      <c r="C13628" s="115" t="s">
        <v>35602</v>
      </c>
      <c r="D13628" s="115" t="s">
        <v>1138</v>
      </c>
      <c r="E13628" s="115">
        <v>64.914900000000003</v>
      </c>
      <c r="F13628" s="674">
        <v>293.83600000000001</v>
      </c>
      <c r="G13628" s="674">
        <v>295.84500000000003</v>
      </c>
      <c r="H13628" s="115">
        <f t="shared" si="424"/>
        <v>1.0068371472522089</v>
      </c>
      <c r="I13628" s="115">
        <f t="shared" si="425"/>
        <v>65.358699999999999</v>
      </c>
    </row>
    <row r="13629" spans="1:9" hidden="1">
      <c r="A13629" s="115" t="s">
        <v>35603</v>
      </c>
      <c r="B13629" s="115" t="s">
        <v>35604</v>
      </c>
      <c r="C13629" s="115" t="s">
        <v>35605</v>
      </c>
      <c r="D13629" s="115" t="s">
        <v>1138</v>
      </c>
      <c r="E13629" s="115">
        <v>89.195999999999998</v>
      </c>
      <c r="F13629" s="674">
        <v>293.83600000000001</v>
      </c>
      <c r="G13629" s="674">
        <v>295.84500000000003</v>
      </c>
      <c r="H13629" s="115">
        <f t="shared" si="424"/>
        <v>1.0068371472522089</v>
      </c>
      <c r="I13629" s="115">
        <f t="shared" si="425"/>
        <v>89.805800000000005</v>
      </c>
    </row>
    <row r="13630" spans="1:9" hidden="1">
      <c r="A13630" s="115" t="s">
        <v>35606</v>
      </c>
      <c r="B13630" s="115" t="s">
        <v>35607</v>
      </c>
      <c r="C13630" s="115" t="s">
        <v>35608</v>
      </c>
      <c r="D13630" s="115" t="s">
        <v>1138</v>
      </c>
      <c r="E13630" s="115">
        <v>136.27160000000001</v>
      </c>
      <c r="F13630" s="674">
        <v>293.83600000000001</v>
      </c>
      <c r="G13630" s="674">
        <v>295.84500000000003</v>
      </c>
      <c r="H13630" s="115">
        <f t="shared" si="424"/>
        <v>1.0068371472522089</v>
      </c>
      <c r="I13630" s="115">
        <f t="shared" si="425"/>
        <v>137.20330000000001</v>
      </c>
    </row>
    <row r="13631" spans="1:9" hidden="1">
      <c r="A13631" s="115" t="s">
        <v>35609</v>
      </c>
      <c r="B13631" s="115" t="s">
        <v>35610</v>
      </c>
      <c r="C13631" s="115" t="s">
        <v>35611</v>
      </c>
      <c r="D13631" s="115" t="s">
        <v>1138</v>
      </c>
      <c r="E13631" s="115">
        <v>184.3383</v>
      </c>
      <c r="F13631" s="674">
        <v>293.83600000000001</v>
      </c>
      <c r="G13631" s="674">
        <v>295.84500000000003</v>
      </c>
      <c r="H13631" s="115">
        <f t="shared" si="424"/>
        <v>1.0068371472522089</v>
      </c>
      <c r="I13631" s="115">
        <f t="shared" si="425"/>
        <v>185.5986</v>
      </c>
    </row>
    <row r="13632" spans="1:9" hidden="1">
      <c r="A13632" s="115" t="s">
        <v>35612</v>
      </c>
      <c r="B13632" s="115" t="s">
        <v>35613</v>
      </c>
      <c r="C13632" s="115" t="s">
        <v>35614</v>
      </c>
      <c r="D13632" s="115" t="s">
        <v>1138</v>
      </c>
      <c r="E13632" s="115">
        <v>19.821300000000001</v>
      </c>
      <c r="F13632" s="674">
        <v>293.83600000000001</v>
      </c>
      <c r="G13632" s="674">
        <v>295.84500000000003</v>
      </c>
      <c r="H13632" s="115">
        <f t="shared" si="424"/>
        <v>1.0068371472522089</v>
      </c>
      <c r="I13632" s="115">
        <f t="shared" si="425"/>
        <v>19.956800000000001</v>
      </c>
    </row>
    <row r="13633" spans="1:9" hidden="1">
      <c r="A13633" s="115" t="s">
        <v>35615</v>
      </c>
      <c r="B13633" s="115" t="s">
        <v>35616</v>
      </c>
      <c r="C13633" s="115" t="s">
        <v>35617</v>
      </c>
      <c r="D13633" s="115" t="s">
        <v>1138</v>
      </c>
      <c r="E13633" s="115">
        <v>23.785499999999999</v>
      </c>
      <c r="F13633" s="674">
        <v>293.83600000000001</v>
      </c>
      <c r="G13633" s="674">
        <v>295.84500000000003</v>
      </c>
      <c r="H13633" s="115">
        <f t="shared" si="424"/>
        <v>1.0068371472522089</v>
      </c>
      <c r="I13633" s="115">
        <f t="shared" si="425"/>
        <v>23.9481</v>
      </c>
    </row>
    <row r="13634" spans="1:9" hidden="1">
      <c r="A13634" s="115" t="s">
        <v>35618</v>
      </c>
      <c r="B13634" s="115" t="s">
        <v>35619</v>
      </c>
      <c r="C13634" s="115" t="s">
        <v>35620</v>
      </c>
      <c r="D13634" s="115" t="s">
        <v>1138</v>
      </c>
      <c r="E13634" s="115">
        <v>15.856999999999999</v>
      </c>
      <c r="F13634" s="674">
        <v>293.83600000000001</v>
      </c>
      <c r="G13634" s="674">
        <v>295.84500000000003</v>
      </c>
      <c r="H13634" s="115">
        <f t="shared" si="424"/>
        <v>1.0068371472522089</v>
      </c>
      <c r="I13634" s="115">
        <f t="shared" si="425"/>
        <v>15.965400000000001</v>
      </c>
    </row>
    <row r="13635" spans="1:9" hidden="1">
      <c r="A13635" s="115" t="s">
        <v>35621</v>
      </c>
      <c r="B13635" s="115" t="s">
        <v>35622</v>
      </c>
      <c r="C13635" s="115" t="s">
        <v>35623</v>
      </c>
      <c r="D13635" s="115" t="s">
        <v>1138</v>
      </c>
      <c r="E13635" s="115">
        <v>25.767800000000001</v>
      </c>
      <c r="F13635" s="674">
        <v>293.83600000000001</v>
      </c>
      <c r="G13635" s="674">
        <v>295.84500000000003</v>
      </c>
      <c r="H13635" s="115">
        <f t="shared" si="424"/>
        <v>1.0068371472522089</v>
      </c>
      <c r="I13635" s="115">
        <f t="shared" si="425"/>
        <v>25.943999999999999</v>
      </c>
    </row>
    <row r="13636" spans="1:9" hidden="1">
      <c r="A13636" s="115" t="s">
        <v>35624</v>
      </c>
      <c r="B13636" s="115" t="s">
        <v>35625</v>
      </c>
      <c r="C13636" s="115" t="s">
        <v>35626</v>
      </c>
      <c r="D13636" s="115" t="s">
        <v>1138</v>
      </c>
      <c r="E13636" s="115">
        <v>17.839200000000002</v>
      </c>
      <c r="F13636" s="674">
        <v>293.83600000000001</v>
      </c>
      <c r="G13636" s="674">
        <v>295.84500000000003</v>
      </c>
      <c r="H13636" s="115">
        <f t="shared" si="424"/>
        <v>1.0068371472522089</v>
      </c>
      <c r="I13636" s="115">
        <f t="shared" si="425"/>
        <v>17.961200000000002</v>
      </c>
    </row>
    <row r="13637" spans="1:9" hidden="1">
      <c r="A13637" s="115" t="s">
        <v>35627</v>
      </c>
      <c r="B13637" s="115" t="s">
        <v>35628</v>
      </c>
      <c r="C13637" s="115" t="s">
        <v>35629</v>
      </c>
      <c r="D13637" s="115" t="s">
        <v>1138</v>
      </c>
      <c r="E13637" s="115">
        <v>27.7499</v>
      </c>
      <c r="F13637" s="674">
        <v>293.83600000000001</v>
      </c>
      <c r="G13637" s="674">
        <v>295.84500000000003</v>
      </c>
      <c r="H13637" s="115">
        <f t="shared" ref="H13637:H13700" si="426">G13637/F13637</f>
        <v>1.0068371472522089</v>
      </c>
      <c r="I13637" s="115">
        <f t="shared" ref="I13637:I13700" si="427">ROUND(H13637*E13637,4)</f>
        <v>27.939599999999999</v>
      </c>
    </row>
    <row r="13638" spans="1:9" hidden="1">
      <c r="A13638" s="115" t="s">
        <v>35630</v>
      </c>
      <c r="B13638" s="115" t="s">
        <v>35631</v>
      </c>
      <c r="C13638" s="115" t="s">
        <v>35632</v>
      </c>
      <c r="D13638" s="115" t="s">
        <v>1138</v>
      </c>
      <c r="E13638" s="115">
        <v>20.316800000000001</v>
      </c>
      <c r="F13638" s="674">
        <v>293.83600000000001</v>
      </c>
      <c r="G13638" s="674">
        <v>295.84500000000003</v>
      </c>
      <c r="H13638" s="115">
        <f t="shared" si="426"/>
        <v>1.0068371472522089</v>
      </c>
      <c r="I13638" s="115">
        <f t="shared" si="427"/>
        <v>20.4557</v>
      </c>
    </row>
    <row r="13639" spans="1:9" hidden="1">
      <c r="A13639" s="115" t="s">
        <v>35633</v>
      </c>
      <c r="B13639" s="115" t="s">
        <v>35634</v>
      </c>
      <c r="C13639" s="115" t="s">
        <v>35635</v>
      </c>
      <c r="D13639" s="115" t="s">
        <v>1138</v>
      </c>
      <c r="E13639" s="115">
        <v>30.227499999999999</v>
      </c>
      <c r="F13639" s="674">
        <v>293.83600000000001</v>
      </c>
      <c r="G13639" s="674">
        <v>295.84500000000003</v>
      </c>
      <c r="H13639" s="115">
        <f t="shared" si="426"/>
        <v>1.0068371472522089</v>
      </c>
      <c r="I13639" s="115">
        <f t="shared" si="427"/>
        <v>30.434200000000001</v>
      </c>
    </row>
    <row r="13640" spans="1:9" hidden="1">
      <c r="A13640" s="115" t="s">
        <v>35636</v>
      </c>
      <c r="B13640" s="115" t="s">
        <v>35637</v>
      </c>
      <c r="C13640" s="115" t="s">
        <v>35638</v>
      </c>
      <c r="D13640" s="115" t="s">
        <v>1138</v>
      </c>
      <c r="E13640" s="115">
        <v>71.8523</v>
      </c>
      <c r="F13640" s="674">
        <v>293.83600000000001</v>
      </c>
      <c r="G13640" s="674">
        <v>295.84500000000003</v>
      </c>
      <c r="H13640" s="115">
        <f t="shared" si="426"/>
        <v>1.0068371472522089</v>
      </c>
      <c r="I13640" s="115">
        <f t="shared" si="427"/>
        <v>72.343599999999995</v>
      </c>
    </row>
    <row r="13641" spans="1:9" hidden="1">
      <c r="A13641" s="115" t="s">
        <v>35639</v>
      </c>
      <c r="B13641" s="115" t="s">
        <v>35640</v>
      </c>
      <c r="C13641" s="115" t="s">
        <v>35641</v>
      </c>
      <c r="D13641" s="115" t="s">
        <v>1138</v>
      </c>
      <c r="E13641" s="115">
        <v>50.544400000000003</v>
      </c>
      <c r="F13641" s="674">
        <v>293.83600000000001</v>
      </c>
      <c r="G13641" s="674">
        <v>295.84500000000003</v>
      </c>
      <c r="H13641" s="115">
        <f t="shared" si="426"/>
        <v>1.0068371472522089</v>
      </c>
      <c r="I13641" s="115">
        <f t="shared" si="427"/>
        <v>50.89</v>
      </c>
    </row>
    <row r="13642" spans="1:9" hidden="1">
      <c r="A13642" s="115" t="s">
        <v>35642</v>
      </c>
      <c r="B13642" s="115" t="s">
        <v>35643</v>
      </c>
      <c r="C13642" s="115" t="s">
        <v>35644</v>
      </c>
      <c r="D13642" s="115" t="s">
        <v>1138</v>
      </c>
      <c r="E13642" s="115">
        <v>50.544400000000003</v>
      </c>
      <c r="F13642" s="674">
        <v>293.83600000000001</v>
      </c>
      <c r="G13642" s="674">
        <v>295.84500000000003</v>
      </c>
      <c r="H13642" s="115">
        <f t="shared" si="426"/>
        <v>1.0068371472522089</v>
      </c>
      <c r="I13642" s="115">
        <f t="shared" si="427"/>
        <v>50.89</v>
      </c>
    </row>
    <row r="13643" spans="1:9" hidden="1">
      <c r="A13643" s="115" t="s">
        <v>35645</v>
      </c>
      <c r="B13643" s="115" t="s">
        <v>35646</v>
      </c>
      <c r="C13643" s="115" t="s">
        <v>35647</v>
      </c>
      <c r="D13643" s="115" t="s">
        <v>1138</v>
      </c>
      <c r="E13643" s="115">
        <v>33.696300000000001</v>
      </c>
      <c r="F13643" s="674">
        <v>293.83600000000001</v>
      </c>
      <c r="G13643" s="674">
        <v>295.84500000000003</v>
      </c>
      <c r="H13643" s="115">
        <f t="shared" si="426"/>
        <v>1.0068371472522089</v>
      </c>
      <c r="I13643" s="115">
        <f t="shared" si="427"/>
        <v>33.926699999999997</v>
      </c>
    </row>
    <row r="13644" spans="1:9" hidden="1">
      <c r="A13644" s="115" t="s">
        <v>35648</v>
      </c>
      <c r="B13644" s="115" t="s">
        <v>35649</v>
      </c>
      <c r="C13644" s="115" t="s">
        <v>35650</v>
      </c>
      <c r="D13644" s="115" t="s">
        <v>1138</v>
      </c>
      <c r="E13644" s="115">
        <v>328.25889999999998</v>
      </c>
      <c r="F13644" s="674">
        <v>293.83600000000001</v>
      </c>
      <c r="G13644" s="674">
        <v>295.84500000000003</v>
      </c>
      <c r="H13644" s="115">
        <f t="shared" si="426"/>
        <v>1.0068371472522089</v>
      </c>
      <c r="I13644" s="115">
        <f t="shared" si="427"/>
        <v>330.50330000000002</v>
      </c>
    </row>
    <row r="13645" spans="1:9" hidden="1">
      <c r="A13645" s="115" t="s">
        <v>35651</v>
      </c>
      <c r="B13645" s="115" t="s">
        <v>35652</v>
      </c>
      <c r="C13645" s="115" t="s">
        <v>35653</v>
      </c>
      <c r="D13645" s="115" t="s">
        <v>1138</v>
      </c>
      <c r="E13645" s="115">
        <v>329.55970000000002</v>
      </c>
      <c r="F13645" s="674">
        <v>293.83600000000001</v>
      </c>
      <c r="G13645" s="674">
        <v>295.84500000000003</v>
      </c>
      <c r="H13645" s="115">
        <f t="shared" si="426"/>
        <v>1.0068371472522089</v>
      </c>
      <c r="I13645" s="115">
        <f t="shared" si="427"/>
        <v>331.81290000000001</v>
      </c>
    </row>
    <row r="13646" spans="1:9" hidden="1">
      <c r="A13646" s="115" t="s">
        <v>35654</v>
      </c>
      <c r="B13646" s="115" t="s">
        <v>35655</v>
      </c>
      <c r="C13646" s="115" t="s">
        <v>35656</v>
      </c>
      <c r="D13646" s="115" t="s">
        <v>1138</v>
      </c>
      <c r="E13646" s="115">
        <v>331.38080000000002</v>
      </c>
      <c r="F13646" s="674">
        <v>293.83600000000001</v>
      </c>
      <c r="G13646" s="674">
        <v>295.84500000000003</v>
      </c>
      <c r="H13646" s="115">
        <f t="shared" si="426"/>
        <v>1.0068371472522089</v>
      </c>
      <c r="I13646" s="115">
        <f t="shared" si="427"/>
        <v>333.6465</v>
      </c>
    </row>
    <row r="13647" spans="1:9" hidden="1">
      <c r="A13647" s="115" t="s">
        <v>35657</v>
      </c>
      <c r="B13647" s="115" t="s">
        <v>35658</v>
      </c>
      <c r="C13647" s="115" t="s">
        <v>35659</v>
      </c>
      <c r="D13647" s="115" t="s">
        <v>1138</v>
      </c>
      <c r="E13647" s="115">
        <v>2096.7301000000002</v>
      </c>
      <c r="F13647" s="674">
        <v>293.83600000000001</v>
      </c>
      <c r="G13647" s="674">
        <v>295.84500000000003</v>
      </c>
      <c r="H13647" s="115">
        <f t="shared" si="426"/>
        <v>1.0068371472522089</v>
      </c>
      <c r="I13647" s="115">
        <f t="shared" si="427"/>
        <v>2111.0657999999999</v>
      </c>
    </row>
    <row r="13648" spans="1:9" hidden="1">
      <c r="A13648" s="115" t="s">
        <v>35660</v>
      </c>
      <c r="B13648" s="115" t="s">
        <v>35661</v>
      </c>
      <c r="C13648" s="115" t="s">
        <v>35662</v>
      </c>
      <c r="D13648" s="115" t="s">
        <v>1138</v>
      </c>
      <c r="E13648" s="115">
        <v>2764.3072999999999</v>
      </c>
      <c r="F13648" s="674">
        <v>293.83600000000001</v>
      </c>
      <c r="G13648" s="674">
        <v>295.84500000000003</v>
      </c>
      <c r="H13648" s="115">
        <f t="shared" si="426"/>
        <v>1.0068371472522089</v>
      </c>
      <c r="I13648" s="115">
        <f t="shared" si="427"/>
        <v>2783.2073</v>
      </c>
    </row>
    <row r="13649" spans="1:9" hidden="1">
      <c r="A13649" s="115" t="s">
        <v>35663</v>
      </c>
      <c r="B13649" s="115" t="s">
        <v>35664</v>
      </c>
      <c r="C13649" s="115" t="s">
        <v>35665</v>
      </c>
      <c r="D13649" s="115" t="s">
        <v>1138</v>
      </c>
      <c r="E13649" s="115">
        <v>2940.3719000000001</v>
      </c>
      <c r="F13649" s="674">
        <v>293.83600000000001</v>
      </c>
      <c r="G13649" s="674">
        <v>295.84500000000003</v>
      </c>
      <c r="H13649" s="115">
        <f t="shared" si="426"/>
        <v>1.0068371472522089</v>
      </c>
      <c r="I13649" s="115">
        <f t="shared" si="427"/>
        <v>2960.4757</v>
      </c>
    </row>
    <row r="13650" spans="1:9" hidden="1">
      <c r="A13650" s="115" t="s">
        <v>35666</v>
      </c>
      <c r="B13650" s="115" t="s">
        <v>35667</v>
      </c>
      <c r="C13650" s="115" t="s">
        <v>35668</v>
      </c>
      <c r="D13650" s="115" t="s">
        <v>1138</v>
      </c>
      <c r="E13650" s="115">
        <v>4161.9182000000001</v>
      </c>
      <c r="F13650" s="674">
        <v>293.83600000000001</v>
      </c>
      <c r="G13650" s="674">
        <v>295.84500000000003</v>
      </c>
      <c r="H13650" s="115">
        <f t="shared" si="426"/>
        <v>1.0068371472522089</v>
      </c>
      <c r="I13650" s="115">
        <f t="shared" si="427"/>
        <v>4190.3738000000003</v>
      </c>
    </row>
    <row r="13651" spans="1:9" hidden="1">
      <c r="A13651" s="115" t="s">
        <v>35669</v>
      </c>
      <c r="B13651" s="115" t="s">
        <v>35670</v>
      </c>
      <c r="C13651" s="115" t="s">
        <v>35671</v>
      </c>
      <c r="D13651" s="115" t="s">
        <v>1138</v>
      </c>
      <c r="E13651" s="115">
        <v>581.96130000000005</v>
      </c>
      <c r="F13651" s="674">
        <v>293.83600000000001</v>
      </c>
      <c r="G13651" s="674">
        <v>295.84500000000003</v>
      </c>
      <c r="H13651" s="115">
        <f t="shared" si="426"/>
        <v>1.0068371472522089</v>
      </c>
      <c r="I13651" s="115">
        <f t="shared" si="427"/>
        <v>585.94029999999998</v>
      </c>
    </row>
    <row r="13652" spans="1:9" hidden="1">
      <c r="A13652" s="115" t="s">
        <v>35672</v>
      </c>
      <c r="B13652" s="115" t="s">
        <v>35673</v>
      </c>
      <c r="C13652" s="115" t="s">
        <v>35674</v>
      </c>
      <c r="D13652" s="115" t="s">
        <v>1138</v>
      </c>
      <c r="E13652" s="115">
        <v>334.54090000000002</v>
      </c>
      <c r="F13652" s="674">
        <v>293.83600000000001</v>
      </c>
      <c r="G13652" s="674">
        <v>295.84500000000003</v>
      </c>
      <c r="H13652" s="115">
        <f t="shared" si="426"/>
        <v>1.0068371472522089</v>
      </c>
      <c r="I13652" s="115">
        <f t="shared" si="427"/>
        <v>336.82819999999998</v>
      </c>
    </row>
    <row r="13653" spans="1:9" hidden="1">
      <c r="A13653" s="115" t="s">
        <v>35675</v>
      </c>
      <c r="B13653" s="115" t="s">
        <v>35676</v>
      </c>
      <c r="C13653" s="115" t="s">
        <v>35677</v>
      </c>
      <c r="D13653" s="115" t="s">
        <v>1138</v>
      </c>
      <c r="E13653" s="115">
        <v>726.96550000000002</v>
      </c>
      <c r="F13653" s="674">
        <v>293.83600000000001</v>
      </c>
      <c r="G13653" s="674">
        <v>295.84500000000003</v>
      </c>
      <c r="H13653" s="115">
        <f t="shared" si="426"/>
        <v>1.0068371472522089</v>
      </c>
      <c r="I13653" s="115">
        <f t="shared" si="427"/>
        <v>731.93589999999995</v>
      </c>
    </row>
    <row r="13654" spans="1:9" hidden="1">
      <c r="A13654" s="115" t="s">
        <v>35678</v>
      </c>
      <c r="B13654" s="115" t="s">
        <v>35679</v>
      </c>
      <c r="C13654" s="115" t="s">
        <v>35680</v>
      </c>
      <c r="D13654" s="115" t="s">
        <v>1138</v>
      </c>
      <c r="E13654" s="115">
        <v>1603.7182</v>
      </c>
      <c r="F13654" s="674">
        <v>293.83600000000001</v>
      </c>
      <c r="G13654" s="674">
        <v>295.84500000000003</v>
      </c>
      <c r="H13654" s="115">
        <f t="shared" si="426"/>
        <v>1.0068371472522089</v>
      </c>
      <c r="I13654" s="115">
        <f t="shared" si="427"/>
        <v>1614.6831</v>
      </c>
    </row>
    <row r="13655" spans="1:9" hidden="1">
      <c r="A13655" s="115" t="s">
        <v>35681</v>
      </c>
      <c r="B13655" s="115" t="s">
        <v>35682</v>
      </c>
      <c r="C13655" s="115" t="s">
        <v>35683</v>
      </c>
      <c r="D13655" s="115" t="s">
        <v>1138</v>
      </c>
      <c r="E13655" s="115">
        <v>2017.9114999999999</v>
      </c>
      <c r="F13655" s="674">
        <v>293.83600000000001</v>
      </c>
      <c r="G13655" s="674">
        <v>295.84500000000003</v>
      </c>
      <c r="H13655" s="115">
        <f t="shared" si="426"/>
        <v>1.0068371472522089</v>
      </c>
      <c r="I13655" s="115">
        <f t="shared" si="427"/>
        <v>2031.7083</v>
      </c>
    </row>
    <row r="13656" spans="1:9" hidden="1">
      <c r="A13656" s="115" t="s">
        <v>35684</v>
      </c>
      <c r="B13656" s="115" t="s">
        <v>35685</v>
      </c>
      <c r="C13656" s="115" t="s">
        <v>35686</v>
      </c>
      <c r="D13656" s="115" t="s">
        <v>1138</v>
      </c>
      <c r="E13656" s="115">
        <v>1581.7438999999999</v>
      </c>
      <c r="F13656" s="674">
        <v>293.83600000000001</v>
      </c>
      <c r="G13656" s="674">
        <v>295.84500000000003</v>
      </c>
      <c r="H13656" s="115">
        <f t="shared" si="426"/>
        <v>1.0068371472522089</v>
      </c>
      <c r="I13656" s="115">
        <f t="shared" si="427"/>
        <v>1592.5585000000001</v>
      </c>
    </row>
    <row r="13657" spans="1:9" hidden="1">
      <c r="A13657" s="115" t="s">
        <v>35687</v>
      </c>
      <c r="B13657" s="115" t="s">
        <v>35688</v>
      </c>
      <c r="C13657" s="115" t="s">
        <v>35689</v>
      </c>
      <c r="D13657" s="115" t="s">
        <v>1138</v>
      </c>
      <c r="E13657" s="115">
        <v>1811.9612999999999</v>
      </c>
      <c r="F13657" s="674">
        <v>293.83600000000001</v>
      </c>
      <c r="G13657" s="674">
        <v>295.84500000000003</v>
      </c>
      <c r="H13657" s="115">
        <f t="shared" si="426"/>
        <v>1.0068371472522089</v>
      </c>
      <c r="I13657" s="115">
        <f t="shared" si="427"/>
        <v>1824.3498999999999</v>
      </c>
    </row>
    <row r="13658" spans="1:9" hidden="1">
      <c r="A13658" s="115" t="s">
        <v>35690</v>
      </c>
      <c r="B13658" s="115" t="s">
        <v>35691</v>
      </c>
      <c r="C13658" s="115" t="s">
        <v>35692</v>
      </c>
      <c r="D13658" s="115" t="s">
        <v>1138</v>
      </c>
      <c r="E13658" s="115">
        <v>2321.4259000000002</v>
      </c>
      <c r="F13658" s="674">
        <v>293.83600000000001</v>
      </c>
      <c r="G13658" s="674">
        <v>295.84500000000003</v>
      </c>
      <c r="H13658" s="115">
        <f t="shared" si="426"/>
        <v>1.0068371472522089</v>
      </c>
      <c r="I13658" s="115">
        <f t="shared" si="427"/>
        <v>2337.2977999999998</v>
      </c>
    </row>
    <row r="13659" spans="1:9" hidden="1">
      <c r="A13659" s="115" t="s">
        <v>35693</v>
      </c>
      <c r="B13659" s="115" t="s">
        <v>35694</v>
      </c>
      <c r="C13659" s="115" t="s">
        <v>35695</v>
      </c>
      <c r="D13659" s="115" t="s">
        <v>1138</v>
      </c>
      <c r="E13659" s="115">
        <v>85.853300000000004</v>
      </c>
      <c r="F13659" s="674">
        <v>293.83600000000001</v>
      </c>
      <c r="G13659" s="674">
        <v>295.84500000000003</v>
      </c>
      <c r="H13659" s="115">
        <f t="shared" si="426"/>
        <v>1.0068371472522089</v>
      </c>
      <c r="I13659" s="115">
        <f t="shared" si="427"/>
        <v>86.440299999999993</v>
      </c>
    </row>
    <row r="13660" spans="1:9" hidden="1">
      <c r="A13660" s="115" t="s">
        <v>35696</v>
      </c>
      <c r="B13660" s="115" t="s">
        <v>35697</v>
      </c>
      <c r="C13660" s="115" t="s">
        <v>35698</v>
      </c>
      <c r="D13660" s="115" t="s">
        <v>1138</v>
      </c>
      <c r="E13660" s="115">
        <v>117.9766</v>
      </c>
      <c r="F13660" s="674">
        <v>293.83600000000001</v>
      </c>
      <c r="G13660" s="674">
        <v>295.84500000000003</v>
      </c>
      <c r="H13660" s="115">
        <f t="shared" si="426"/>
        <v>1.0068371472522089</v>
      </c>
      <c r="I13660" s="115">
        <f t="shared" si="427"/>
        <v>118.78319999999999</v>
      </c>
    </row>
    <row r="13661" spans="1:9" hidden="1">
      <c r="A13661" s="115" t="s">
        <v>35699</v>
      </c>
      <c r="B13661" s="115" t="s">
        <v>35700</v>
      </c>
      <c r="C13661" s="115" t="s">
        <v>35701</v>
      </c>
      <c r="D13661" s="115" t="s">
        <v>1138</v>
      </c>
      <c r="E13661" s="115">
        <v>164.65729999999999</v>
      </c>
      <c r="F13661" s="674">
        <v>293.83600000000001</v>
      </c>
      <c r="G13661" s="674">
        <v>295.84500000000003</v>
      </c>
      <c r="H13661" s="115">
        <f t="shared" si="426"/>
        <v>1.0068371472522089</v>
      </c>
      <c r="I13661" s="115">
        <f t="shared" si="427"/>
        <v>165.78309999999999</v>
      </c>
    </row>
    <row r="13662" spans="1:9" hidden="1">
      <c r="A13662" s="115" t="s">
        <v>35702</v>
      </c>
      <c r="B13662" s="115" t="s">
        <v>35703</v>
      </c>
      <c r="C13662" s="115" t="s">
        <v>35704</v>
      </c>
      <c r="D13662" s="115" t="s">
        <v>1138</v>
      </c>
      <c r="E13662" s="115">
        <v>20.587700000000002</v>
      </c>
      <c r="F13662" s="674">
        <v>293.83600000000001</v>
      </c>
      <c r="G13662" s="674">
        <v>295.84500000000003</v>
      </c>
      <c r="H13662" s="115">
        <f t="shared" si="426"/>
        <v>1.0068371472522089</v>
      </c>
      <c r="I13662" s="115">
        <f t="shared" si="427"/>
        <v>20.7285</v>
      </c>
    </row>
    <row r="13663" spans="1:9" hidden="1">
      <c r="A13663" s="115" t="s">
        <v>35705</v>
      </c>
      <c r="B13663" s="115" t="s">
        <v>35706</v>
      </c>
      <c r="C13663" s="115" t="s">
        <v>35707</v>
      </c>
      <c r="D13663" s="115" t="s">
        <v>1138</v>
      </c>
      <c r="E13663" s="115">
        <v>25.65</v>
      </c>
      <c r="F13663" s="674">
        <v>293.83600000000001</v>
      </c>
      <c r="G13663" s="674">
        <v>295.84500000000003</v>
      </c>
      <c r="H13663" s="115">
        <f t="shared" si="426"/>
        <v>1.0068371472522089</v>
      </c>
      <c r="I13663" s="115">
        <f t="shared" si="427"/>
        <v>25.825399999999998</v>
      </c>
    </row>
    <row r="13664" spans="1:9" hidden="1">
      <c r="A13664" s="115" t="s">
        <v>35708</v>
      </c>
      <c r="B13664" s="115" t="s">
        <v>35709</v>
      </c>
      <c r="C13664" s="115" t="s">
        <v>35710</v>
      </c>
      <c r="D13664" s="115" t="s">
        <v>1138</v>
      </c>
      <c r="E13664" s="115">
        <v>96.924400000000006</v>
      </c>
      <c r="F13664" s="674">
        <v>293.83600000000001</v>
      </c>
      <c r="G13664" s="674">
        <v>295.84500000000003</v>
      </c>
      <c r="H13664" s="115">
        <f t="shared" si="426"/>
        <v>1.0068371472522089</v>
      </c>
      <c r="I13664" s="115">
        <f t="shared" si="427"/>
        <v>97.587100000000007</v>
      </c>
    </row>
    <row r="13665" spans="1:9" hidden="1">
      <c r="A13665" s="115" t="s">
        <v>35711</v>
      </c>
      <c r="B13665" s="115" t="s">
        <v>35712</v>
      </c>
      <c r="C13665" s="115" t="s">
        <v>35713</v>
      </c>
      <c r="D13665" s="115" t="s">
        <v>1138</v>
      </c>
      <c r="E13665" s="115">
        <v>140.0608</v>
      </c>
      <c r="F13665" s="674">
        <v>293.83600000000001</v>
      </c>
      <c r="G13665" s="674">
        <v>295.84500000000003</v>
      </c>
      <c r="H13665" s="115">
        <f t="shared" si="426"/>
        <v>1.0068371472522089</v>
      </c>
      <c r="I13665" s="115">
        <f t="shared" si="427"/>
        <v>141.01840000000001</v>
      </c>
    </row>
    <row r="13666" spans="1:9" hidden="1">
      <c r="A13666" s="115" t="s">
        <v>35714</v>
      </c>
      <c r="B13666" s="115" t="s">
        <v>35715</v>
      </c>
      <c r="C13666" s="115" t="s">
        <v>35716</v>
      </c>
      <c r="D13666" s="115" t="s">
        <v>1138</v>
      </c>
      <c r="E13666" s="115">
        <v>39.214199999999998</v>
      </c>
      <c r="F13666" s="674">
        <v>293.83600000000001</v>
      </c>
      <c r="G13666" s="674">
        <v>295.84500000000003</v>
      </c>
      <c r="H13666" s="115">
        <f t="shared" si="426"/>
        <v>1.0068371472522089</v>
      </c>
      <c r="I13666" s="115">
        <f t="shared" si="427"/>
        <v>39.482300000000002</v>
      </c>
    </row>
    <row r="13667" spans="1:9" hidden="1">
      <c r="A13667" s="115" t="s">
        <v>35717</v>
      </c>
      <c r="B13667" s="115" t="s">
        <v>35718</v>
      </c>
      <c r="C13667" s="115" t="s">
        <v>35719</v>
      </c>
      <c r="D13667" s="115" t="s">
        <v>1138</v>
      </c>
      <c r="E13667" s="115">
        <v>39.045099999999998</v>
      </c>
      <c r="F13667" s="674">
        <v>293.83600000000001</v>
      </c>
      <c r="G13667" s="674">
        <v>295.84500000000003</v>
      </c>
      <c r="H13667" s="115">
        <f t="shared" si="426"/>
        <v>1.0068371472522089</v>
      </c>
      <c r="I13667" s="115">
        <f t="shared" si="427"/>
        <v>39.312100000000001</v>
      </c>
    </row>
    <row r="13668" spans="1:9" hidden="1">
      <c r="A13668" s="115" t="s">
        <v>35720</v>
      </c>
      <c r="B13668" s="115" t="s">
        <v>35721</v>
      </c>
      <c r="C13668" s="115" t="s">
        <v>35722</v>
      </c>
      <c r="D13668" s="115" t="s">
        <v>1138</v>
      </c>
      <c r="E13668" s="115">
        <v>259.06439999999998</v>
      </c>
      <c r="F13668" s="674">
        <v>293.83600000000001</v>
      </c>
      <c r="G13668" s="674">
        <v>295.84500000000003</v>
      </c>
      <c r="H13668" s="115">
        <f t="shared" si="426"/>
        <v>1.0068371472522089</v>
      </c>
      <c r="I13668" s="115">
        <f t="shared" si="427"/>
        <v>260.83569999999997</v>
      </c>
    </row>
    <row r="13669" spans="1:9" hidden="1">
      <c r="A13669" s="115" t="s">
        <v>35723</v>
      </c>
      <c r="B13669" s="115" t="s">
        <v>35724</v>
      </c>
      <c r="C13669" s="115" t="s">
        <v>35725</v>
      </c>
      <c r="D13669" s="115" t="s">
        <v>1138</v>
      </c>
      <c r="E13669" s="115">
        <v>63.4375</v>
      </c>
      <c r="F13669" s="674">
        <v>293.83600000000001</v>
      </c>
      <c r="G13669" s="674">
        <v>295.84500000000003</v>
      </c>
      <c r="H13669" s="115">
        <f t="shared" si="426"/>
        <v>1.0068371472522089</v>
      </c>
      <c r="I13669" s="115">
        <f t="shared" si="427"/>
        <v>63.871200000000002</v>
      </c>
    </row>
    <row r="13670" spans="1:9" hidden="1">
      <c r="A13670" s="115" t="s">
        <v>35726</v>
      </c>
      <c r="B13670" s="115" t="s">
        <v>35727</v>
      </c>
      <c r="C13670" s="115" t="s">
        <v>35728</v>
      </c>
      <c r="D13670" s="115" t="s">
        <v>1138</v>
      </c>
      <c r="E13670" s="115">
        <v>157.35480000000001</v>
      </c>
      <c r="F13670" s="674">
        <v>293.83600000000001</v>
      </c>
      <c r="G13670" s="674">
        <v>295.84500000000003</v>
      </c>
      <c r="H13670" s="115">
        <f t="shared" si="426"/>
        <v>1.0068371472522089</v>
      </c>
      <c r="I13670" s="115">
        <f t="shared" si="427"/>
        <v>158.4307</v>
      </c>
    </row>
    <row r="13671" spans="1:9" hidden="1">
      <c r="A13671" s="115" t="s">
        <v>35729</v>
      </c>
      <c r="B13671" s="115" t="s">
        <v>35730</v>
      </c>
      <c r="C13671" s="115" t="s">
        <v>35731</v>
      </c>
      <c r="D13671" s="115" t="s">
        <v>1138</v>
      </c>
      <c r="E13671" s="115">
        <v>191.7963</v>
      </c>
      <c r="F13671" s="674">
        <v>293.83600000000001</v>
      </c>
      <c r="G13671" s="674">
        <v>295.84500000000003</v>
      </c>
      <c r="H13671" s="115">
        <f t="shared" si="426"/>
        <v>1.0068371472522089</v>
      </c>
      <c r="I13671" s="115">
        <f t="shared" si="427"/>
        <v>193.10759999999999</v>
      </c>
    </row>
    <row r="13672" spans="1:9" hidden="1">
      <c r="A13672" s="115" t="s">
        <v>35732</v>
      </c>
      <c r="B13672" s="115" t="s">
        <v>35733</v>
      </c>
      <c r="C13672" s="115" t="s">
        <v>35734</v>
      </c>
      <c r="D13672" s="115" t="s">
        <v>1242</v>
      </c>
      <c r="E13672" s="115">
        <v>31.070599999999999</v>
      </c>
      <c r="F13672" s="674">
        <v>293.83600000000001</v>
      </c>
      <c r="G13672" s="674">
        <v>295.84500000000003</v>
      </c>
      <c r="H13672" s="115">
        <f t="shared" si="426"/>
        <v>1.0068371472522089</v>
      </c>
      <c r="I13672" s="115">
        <f t="shared" si="427"/>
        <v>31.283000000000001</v>
      </c>
    </row>
    <row r="13673" spans="1:9" hidden="1">
      <c r="A13673" s="115" t="s">
        <v>35735</v>
      </c>
      <c r="B13673" s="115" t="s">
        <v>35736</v>
      </c>
      <c r="C13673" s="115" t="s">
        <v>35737</v>
      </c>
      <c r="D13673" s="115" t="s">
        <v>1242</v>
      </c>
      <c r="E13673" s="115">
        <v>41.427500000000002</v>
      </c>
      <c r="F13673" s="674">
        <v>293.83600000000001</v>
      </c>
      <c r="G13673" s="674">
        <v>295.84500000000003</v>
      </c>
      <c r="H13673" s="115">
        <f t="shared" si="426"/>
        <v>1.0068371472522089</v>
      </c>
      <c r="I13673" s="115">
        <f t="shared" si="427"/>
        <v>41.710700000000003</v>
      </c>
    </row>
    <row r="13674" spans="1:9" hidden="1">
      <c r="A13674" s="115" t="s">
        <v>35738</v>
      </c>
      <c r="B13674" s="115" t="s">
        <v>35739</v>
      </c>
      <c r="C13674" s="115" t="s">
        <v>35740</v>
      </c>
      <c r="D13674" s="115" t="s">
        <v>1138</v>
      </c>
      <c r="E13674" s="115">
        <v>55.3446</v>
      </c>
      <c r="F13674" s="674">
        <v>293.83600000000001</v>
      </c>
      <c r="G13674" s="674">
        <v>295.84500000000003</v>
      </c>
      <c r="H13674" s="115">
        <f t="shared" si="426"/>
        <v>1.0068371472522089</v>
      </c>
      <c r="I13674" s="115">
        <f t="shared" si="427"/>
        <v>55.722999999999999</v>
      </c>
    </row>
    <row r="13675" spans="1:9" hidden="1">
      <c r="A13675" s="115" t="s">
        <v>35741</v>
      </c>
      <c r="B13675" s="115" t="s">
        <v>35742</v>
      </c>
      <c r="C13675" s="115" t="s">
        <v>35743</v>
      </c>
      <c r="D13675" s="115" t="s">
        <v>1138</v>
      </c>
      <c r="E13675" s="115">
        <v>22.2288</v>
      </c>
      <c r="F13675" s="674">
        <v>293.83600000000001</v>
      </c>
      <c r="G13675" s="674">
        <v>295.84500000000003</v>
      </c>
      <c r="H13675" s="115">
        <f t="shared" si="426"/>
        <v>1.0068371472522089</v>
      </c>
      <c r="I13675" s="115">
        <f t="shared" si="427"/>
        <v>22.380800000000001</v>
      </c>
    </row>
    <row r="13676" spans="1:9" hidden="1">
      <c r="A13676" s="115" t="s">
        <v>35744</v>
      </c>
      <c r="B13676" s="115" t="s">
        <v>35745</v>
      </c>
      <c r="C13676" s="115" t="s">
        <v>35746</v>
      </c>
      <c r="D13676" s="115" t="s">
        <v>35747</v>
      </c>
      <c r="E13676" s="115">
        <v>24.892199999999999</v>
      </c>
      <c r="F13676" s="674">
        <v>293.83600000000001</v>
      </c>
      <c r="G13676" s="674">
        <v>295.84500000000003</v>
      </c>
      <c r="H13676" s="115">
        <f t="shared" si="426"/>
        <v>1.0068371472522089</v>
      </c>
      <c r="I13676" s="115">
        <f t="shared" si="427"/>
        <v>25.0624</v>
      </c>
    </row>
    <row r="13677" spans="1:9" hidden="1">
      <c r="A13677" s="115" t="s">
        <v>35748</v>
      </c>
      <c r="B13677" s="115" t="s">
        <v>35749</v>
      </c>
      <c r="C13677" s="115" t="s">
        <v>35750</v>
      </c>
      <c r="D13677" s="115" t="s">
        <v>1138</v>
      </c>
      <c r="E13677" s="115">
        <v>228.40809999999999</v>
      </c>
      <c r="F13677" s="674">
        <v>293.83600000000001</v>
      </c>
      <c r="G13677" s="674">
        <v>295.84500000000003</v>
      </c>
      <c r="H13677" s="115">
        <f t="shared" si="426"/>
        <v>1.0068371472522089</v>
      </c>
      <c r="I13677" s="115">
        <f t="shared" si="427"/>
        <v>229.96979999999999</v>
      </c>
    </row>
    <row r="13678" spans="1:9" hidden="1">
      <c r="A13678" s="115" t="s">
        <v>35751</v>
      </c>
      <c r="B13678" s="115" t="s">
        <v>35752</v>
      </c>
      <c r="C13678" s="115" t="s">
        <v>35753</v>
      </c>
      <c r="D13678" s="115" t="s">
        <v>1138</v>
      </c>
      <c r="E13678" s="115">
        <v>51.281300000000002</v>
      </c>
      <c r="F13678" s="674">
        <v>293.83600000000001</v>
      </c>
      <c r="G13678" s="674">
        <v>295.84500000000003</v>
      </c>
      <c r="H13678" s="115">
        <f t="shared" si="426"/>
        <v>1.0068371472522089</v>
      </c>
      <c r="I13678" s="115">
        <f t="shared" si="427"/>
        <v>51.631900000000002</v>
      </c>
    </row>
    <row r="13679" spans="1:9" hidden="1">
      <c r="A13679" s="115" t="s">
        <v>35754</v>
      </c>
      <c r="B13679" s="115" t="s">
        <v>35755</v>
      </c>
      <c r="C13679" s="115" t="s">
        <v>35756</v>
      </c>
      <c r="D13679" s="115" t="s">
        <v>1242</v>
      </c>
      <c r="E13679" s="115">
        <v>131.38040000000001</v>
      </c>
      <c r="F13679" s="674">
        <v>293.83600000000001</v>
      </c>
      <c r="G13679" s="674">
        <v>295.84500000000003</v>
      </c>
      <c r="H13679" s="115">
        <f t="shared" si="426"/>
        <v>1.0068371472522089</v>
      </c>
      <c r="I13679" s="115">
        <f t="shared" si="427"/>
        <v>132.27869999999999</v>
      </c>
    </row>
    <row r="13680" spans="1:9" hidden="1">
      <c r="A13680" s="115" t="s">
        <v>35757</v>
      </c>
      <c r="B13680" s="115" t="s">
        <v>35758</v>
      </c>
      <c r="C13680" s="115" t="s">
        <v>35759</v>
      </c>
      <c r="D13680" s="115" t="s">
        <v>1242</v>
      </c>
      <c r="E13680" s="115">
        <v>162.72319999999999</v>
      </c>
      <c r="F13680" s="674">
        <v>293.83600000000001</v>
      </c>
      <c r="G13680" s="674">
        <v>295.84500000000003</v>
      </c>
      <c r="H13680" s="115">
        <f t="shared" si="426"/>
        <v>1.0068371472522089</v>
      </c>
      <c r="I13680" s="115">
        <f t="shared" si="427"/>
        <v>163.83580000000001</v>
      </c>
    </row>
    <row r="13681" spans="1:9" hidden="1">
      <c r="A13681" s="115" t="s">
        <v>35760</v>
      </c>
      <c r="B13681" s="115" t="s">
        <v>35761</v>
      </c>
      <c r="C13681" s="115" t="s">
        <v>35762</v>
      </c>
      <c r="D13681" s="115" t="s">
        <v>1242</v>
      </c>
      <c r="E13681" s="115">
        <v>182.9777</v>
      </c>
      <c r="F13681" s="674">
        <v>293.83600000000001</v>
      </c>
      <c r="G13681" s="674">
        <v>295.84500000000003</v>
      </c>
      <c r="H13681" s="115">
        <f t="shared" si="426"/>
        <v>1.0068371472522089</v>
      </c>
      <c r="I13681" s="115">
        <f t="shared" si="427"/>
        <v>184.2287</v>
      </c>
    </row>
    <row r="13682" spans="1:9" hidden="1">
      <c r="A13682" s="115" t="s">
        <v>35763</v>
      </c>
      <c r="B13682" s="115" t="s">
        <v>35764</v>
      </c>
      <c r="C13682" s="115" t="s">
        <v>35765</v>
      </c>
      <c r="D13682" s="115" t="s">
        <v>1242</v>
      </c>
      <c r="E13682" s="115">
        <v>243.8527</v>
      </c>
      <c r="F13682" s="674">
        <v>293.83600000000001</v>
      </c>
      <c r="G13682" s="674">
        <v>295.84500000000003</v>
      </c>
      <c r="H13682" s="115">
        <f t="shared" si="426"/>
        <v>1.0068371472522089</v>
      </c>
      <c r="I13682" s="115">
        <f t="shared" si="427"/>
        <v>245.52</v>
      </c>
    </row>
    <row r="13683" spans="1:9" hidden="1">
      <c r="A13683" s="115" t="s">
        <v>35766</v>
      </c>
      <c r="B13683" s="115" t="s">
        <v>35767</v>
      </c>
      <c r="C13683" s="115" t="s">
        <v>35768</v>
      </c>
      <c r="D13683" s="115" t="s">
        <v>1242</v>
      </c>
      <c r="E13683" s="115">
        <v>292.70679999999999</v>
      </c>
      <c r="F13683" s="674">
        <v>293.83600000000001</v>
      </c>
      <c r="G13683" s="674">
        <v>295.84500000000003</v>
      </c>
      <c r="H13683" s="115">
        <f t="shared" si="426"/>
        <v>1.0068371472522089</v>
      </c>
      <c r="I13683" s="115">
        <f t="shared" si="427"/>
        <v>294.7081</v>
      </c>
    </row>
    <row r="13684" spans="1:9" hidden="1">
      <c r="A13684" s="115" t="s">
        <v>35769</v>
      </c>
      <c r="B13684" s="115" t="s">
        <v>35770</v>
      </c>
      <c r="C13684" s="115" t="s">
        <v>35771</v>
      </c>
      <c r="D13684" s="115" t="s">
        <v>1138</v>
      </c>
      <c r="E13684" s="115">
        <v>666.98230000000001</v>
      </c>
      <c r="F13684" s="674">
        <v>293.83600000000001</v>
      </c>
      <c r="G13684" s="674">
        <v>295.84500000000003</v>
      </c>
      <c r="H13684" s="115">
        <f t="shared" si="426"/>
        <v>1.0068371472522089</v>
      </c>
      <c r="I13684" s="115">
        <f t="shared" si="427"/>
        <v>671.54259999999999</v>
      </c>
    </row>
    <row r="13685" spans="1:9" hidden="1">
      <c r="A13685" s="115" t="s">
        <v>35772</v>
      </c>
      <c r="B13685" s="115" t="s">
        <v>35773</v>
      </c>
      <c r="C13685" s="115" t="s">
        <v>35774</v>
      </c>
      <c r="D13685" s="115" t="s">
        <v>1138</v>
      </c>
      <c r="E13685" s="115">
        <v>812.83590000000004</v>
      </c>
      <c r="F13685" s="674">
        <v>293.83600000000001</v>
      </c>
      <c r="G13685" s="674">
        <v>295.84500000000003</v>
      </c>
      <c r="H13685" s="115">
        <f t="shared" si="426"/>
        <v>1.0068371472522089</v>
      </c>
      <c r="I13685" s="115">
        <f t="shared" si="427"/>
        <v>818.39340000000004</v>
      </c>
    </row>
    <row r="13686" spans="1:9" hidden="1">
      <c r="A13686" s="115" t="s">
        <v>35775</v>
      </c>
      <c r="B13686" s="115" t="s">
        <v>35776</v>
      </c>
      <c r="C13686" s="115" t="s">
        <v>35777</v>
      </c>
      <c r="D13686" s="115" t="s">
        <v>1138</v>
      </c>
      <c r="E13686" s="115">
        <v>498.43869999999998</v>
      </c>
      <c r="F13686" s="674">
        <v>293.83600000000001</v>
      </c>
      <c r="G13686" s="674">
        <v>295.84500000000003</v>
      </c>
      <c r="H13686" s="115">
        <f t="shared" si="426"/>
        <v>1.0068371472522089</v>
      </c>
      <c r="I13686" s="115">
        <f t="shared" si="427"/>
        <v>501.84660000000002</v>
      </c>
    </row>
    <row r="13687" spans="1:9" hidden="1">
      <c r="A13687" s="115" t="s">
        <v>35778</v>
      </c>
      <c r="B13687" s="115" t="s">
        <v>35779</v>
      </c>
      <c r="C13687" s="115" t="s">
        <v>35780</v>
      </c>
      <c r="D13687" s="115" t="s">
        <v>1138</v>
      </c>
      <c r="E13687" s="115">
        <v>402.52319999999997</v>
      </c>
      <c r="F13687" s="674">
        <v>293.83600000000001</v>
      </c>
      <c r="G13687" s="674">
        <v>295.84500000000003</v>
      </c>
      <c r="H13687" s="115">
        <f t="shared" si="426"/>
        <v>1.0068371472522089</v>
      </c>
      <c r="I13687" s="115">
        <f t="shared" si="427"/>
        <v>405.27530000000002</v>
      </c>
    </row>
    <row r="13688" spans="1:9" hidden="1">
      <c r="A13688" s="115" t="s">
        <v>35781</v>
      </c>
      <c r="B13688" s="115" t="s">
        <v>35782</v>
      </c>
      <c r="C13688" s="115" t="s">
        <v>35783</v>
      </c>
      <c r="D13688" s="115" t="s">
        <v>1138</v>
      </c>
      <c r="E13688" s="115">
        <v>1387.3951999999999</v>
      </c>
      <c r="F13688" s="674">
        <v>293.83600000000001</v>
      </c>
      <c r="G13688" s="674">
        <v>295.84500000000003</v>
      </c>
      <c r="H13688" s="115">
        <f t="shared" si="426"/>
        <v>1.0068371472522089</v>
      </c>
      <c r="I13688" s="115">
        <f t="shared" si="427"/>
        <v>1396.8810000000001</v>
      </c>
    </row>
    <row r="13689" spans="1:9" hidden="1">
      <c r="A13689" s="115" t="s">
        <v>35784</v>
      </c>
      <c r="B13689" s="115" t="s">
        <v>35785</v>
      </c>
      <c r="C13689" s="115" t="s">
        <v>35786</v>
      </c>
      <c r="D13689" s="115" t="s">
        <v>1138</v>
      </c>
      <c r="E13689" s="115">
        <v>1568.059</v>
      </c>
      <c r="F13689" s="674">
        <v>293.83600000000001</v>
      </c>
      <c r="G13689" s="674">
        <v>295.84500000000003</v>
      </c>
      <c r="H13689" s="115">
        <f t="shared" si="426"/>
        <v>1.0068371472522089</v>
      </c>
      <c r="I13689" s="115">
        <f t="shared" si="427"/>
        <v>1578.7800999999999</v>
      </c>
    </row>
    <row r="13690" spans="1:9" hidden="1">
      <c r="A13690" s="115" t="s">
        <v>35787</v>
      </c>
      <c r="B13690" s="115" t="s">
        <v>35788</v>
      </c>
      <c r="C13690" s="115" t="s">
        <v>35789</v>
      </c>
      <c r="D13690" s="115" t="s">
        <v>1138</v>
      </c>
      <c r="E13690" s="115">
        <v>6199.4780000000001</v>
      </c>
      <c r="F13690" s="674">
        <v>293.83600000000001</v>
      </c>
      <c r="G13690" s="674">
        <v>295.84500000000003</v>
      </c>
      <c r="H13690" s="115">
        <f t="shared" si="426"/>
        <v>1.0068371472522089</v>
      </c>
      <c r="I13690" s="115">
        <f t="shared" si="427"/>
        <v>6241.8647000000001</v>
      </c>
    </row>
    <row r="13691" spans="1:9" hidden="1">
      <c r="A13691" s="115" t="s">
        <v>35790</v>
      </c>
      <c r="B13691" s="115" t="s">
        <v>35791</v>
      </c>
      <c r="C13691" s="115" t="s">
        <v>35792</v>
      </c>
      <c r="D13691" s="115" t="s">
        <v>1138</v>
      </c>
      <c r="E13691" s="115">
        <v>694.47339999999997</v>
      </c>
      <c r="F13691" s="674">
        <v>293.83600000000001</v>
      </c>
      <c r="G13691" s="674">
        <v>295.84500000000003</v>
      </c>
      <c r="H13691" s="115">
        <f t="shared" si="426"/>
        <v>1.0068371472522089</v>
      </c>
      <c r="I13691" s="115">
        <f t="shared" si="427"/>
        <v>699.22159999999997</v>
      </c>
    </row>
    <row r="13692" spans="1:9" hidden="1">
      <c r="A13692" s="115" t="s">
        <v>35793</v>
      </c>
      <c r="B13692" s="115" t="s">
        <v>35794</v>
      </c>
      <c r="C13692" s="115" t="s">
        <v>35795</v>
      </c>
      <c r="D13692" s="115" t="s">
        <v>1138</v>
      </c>
      <c r="E13692" s="115">
        <v>1208.0445</v>
      </c>
      <c r="F13692" s="674">
        <v>293.83600000000001</v>
      </c>
      <c r="G13692" s="674">
        <v>295.84500000000003</v>
      </c>
      <c r="H13692" s="115">
        <f t="shared" si="426"/>
        <v>1.0068371472522089</v>
      </c>
      <c r="I13692" s="115">
        <f t="shared" si="427"/>
        <v>1216.3041000000001</v>
      </c>
    </row>
    <row r="13693" spans="1:9" hidden="1">
      <c r="A13693" s="115" t="s">
        <v>35796</v>
      </c>
      <c r="B13693" s="115" t="s">
        <v>35797</v>
      </c>
      <c r="C13693" s="115" t="s">
        <v>35798</v>
      </c>
      <c r="D13693" s="115" t="s">
        <v>1138</v>
      </c>
      <c r="E13693" s="115">
        <v>123.6</v>
      </c>
      <c r="F13693" s="674">
        <v>293.83600000000001</v>
      </c>
      <c r="G13693" s="674">
        <v>295.84500000000003</v>
      </c>
      <c r="H13693" s="115">
        <f t="shared" si="426"/>
        <v>1.0068371472522089</v>
      </c>
      <c r="I13693" s="115">
        <f t="shared" si="427"/>
        <v>124.4451</v>
      </c>
    </row>
    <row r="13694" spans="1:9" hidden="1">
      <c r="A13694" s="115" t="s">
        <v>35799</v>
      </c>
      <c r="B13694" s="115" t="s">
        <v>35800</v>
      </c>
      <c r="C13694" s="115" t="s">
        <v>35801</v>
      </c>
      <c r="D13694" s="115" t="s">
        <v>1138</v>
      </c>
      <c r="E13694" s="115">
        <v>141.29</v>
      </c>
      <c r="F13694" s="674">
        <v>293.83600000000001</v>
      </c>
      <c r="G13694" s="674">
        <v>295.84500000000003</v>
      </c>
      <c r="H13694" s="115">
        <f t="shared" si="426"/>
        <v>1.0068371472522089</v>
      </c>
      <c r="I13694" s="115">
        <f t="shared" si="427"/>
        <v>142.256</v>
      </c>
    </row>
    <row r="13695" spans="1:9" hidden="1">
      <c r="A13695" s="115" t="s">
        <v>35802</v>
      </c>
      <c r="B13695" s="115" t="s">
        <v>35803</v>
      </c>
      <c r="C13695" s="115" t="s">
        <v>35804</v>
      </c>
      <c r="D13695" s="115" t="s">
        <v>1138</v>
      </c>
      <c r="E13695" s="115">
        <v>515</v>
      </c>
      <c r="F13695" s="674">
        <v>293.83600000000001</v>
      </c>
      <c r="G13695" s="674">
        <v>295.84500000000003</v>
      </c>
      <c r="H13695" s="115">
        <f t="shared" si="426"/>
        <v>1.0068371472522089</v>
      </c>
      <c r="I13695" s="115">
        <f t="shared" si="427"/>
        <v>518.52110000000005</v>
      </c>
    </row>
    <row r="13696" spans="1:9" hidden="1">
      <c r="A13696" s="115" t="s">
        <v>35805</v>
      </c>
      <c r="B13696" s="115" t="s">
        <v>35806</v>
      </c>
      <c r="C13696" s="115" t="s">
        <v>35807</v>
      </c>
      <c r="D13696" s="115" t="s">
        <v>1138</v>
      </c>
      <c r="E13696" s="115">
        <v>357.11349999999999</v>
      </c>
      <c r="F13696" s="674">
        <v>293.83600000000001</v>
      </c>
      <c r="G13696" s="674">
        <v>295.84500000000003</v>
      </c>
      <c r="H13696" s="115">
        <f t="shared" si="426"/>
        <v>1.0068371472522089</v>
      </c>
      <c r="I13696" s="115">
        <f t="shared" si="427"/>
        <v>359.55509999999998</v>
      </c>
    </row>
    <row r="13697" spans="1:9" hidden="1">
      <c r="A13697" s="115" t="s">
        <v>35808</v>
      </c>
      <c r="B13697" s="115" t="s">
        <v>35809</v>
      </c>
      <c r="C13697" s="115" t="s">
        <v>35810</v>
      </c>
      <c r="D13697" s="115" t="s">
        <v>1138</v>
      </c>
      <c r="E13697" s="115">
        <v>7394.4236000000001</v>
      </c>
      <c r="F13697" s="674">
        <v>293.83600000000001</v>
      </c>
      <c r="G13697" s="674">
        <v>295.84500000000003</v>
      </c>
      <c r="H13697" s="115">
        <f t="shared" si="426"/>
        <v>1.0068371472522089</v>
      </c>
      <c r="I13697" s="115">
        <f t="shared" si="427"/>
        <v>7444.9804000000004</v>
      </c>
    </row>
    <row r="13698" spans="1:9" hidden="1">
      <c r="A13698" s="115" t="s">
        <v>35811</v>
      </c>
      <c r="B13698" s="115" t="s">
        <v>35812</v>
      </c>
      <c r="C13698" s="115" t="s">
        <v>35813</v>
      </c>
      <c r="D13698" s="115" t="s">
        <v>1138</v>
      </c>
      <c r="E13698" s="115">
        <v>11053.198399999999</v>
      </c>
      <c r="F13698" s="674">
        <v>293.83600000000001</v>
      </c>
      <c r="G13698" s="674">
        <v>295.84500000000003</v>
      </c>
      <c r="H13698" s="115">
        <f t="shared" si="426"/>
        <v>1.0068371472522089</v>
      </c>
      <c r="I13698" s="115">
        <f t="shared" si="427"/>
        <v>11128.770699999999</v>
      </c>
    </row>
    <row r="13699" spans="1:9" hidden="1">
      <c r="A13699" s="115" t="s">
        <v>35814</v>
      </c>
      <c r="B13699" s="115" t="s">
        <v>35815</v>
      </c>
      <c r="C13699" s="115" t="s">
        <v>35816</v>
      </c>
      <c r="D13699" s="115" t="s">
        <v>1138</v>
      </c>
      <c r="E13699" s="115">
        <v>13541.6353</v>
      </c>
      <c r="F13699" s="674">
        <v>293.83600000000001</v>
      </c>
      <c r="G13699" s="674">
        <v>295.84500000000003</v>
      </c>
      <c r="H13699" s="115">
        <f t="shared" si="426"/>
        <v>1.0068371472522089</v>
      </c>
      <c r="I13699" s="115">
        <f t="shared" si="427"/>
        <v>13634.2215</v>
      </c>
    </row>
    <row r="13700" spans="1:9" hidden="1">
      <c r="A13700" s="115" t="s">
        <v>35817</v>
      </c>
      <c r="B13700" s="115" t="s">
        <v>35818</v>
      </c>
      <c r="C13700" s="115" t="s">
        <v>35819</v>
      </c>
      <c r="D13700" s="115" t="s">
        <v>1138</v>
      </c>
      <c r="E13700" s="115">
        <v>13331.956700000001</v>
      </c>
      <c r="F13700" s="674">
        <v>293.83600000000001</v>
      </c>
      <c r="G13700" s="674">
        <v>295.84500000000003</v>
      </c>
      <c r="H13700" s="115">
        <f t="shared" si="426"/>
        <v>1.0068371472522089</v>
      </c>
      <c r="I13700" s="115">
        <f t="shared" si="427"/>
        <v>13423.1093</v>
      </c>
    </row>
    <row r="13701" spans="1:9" hidden="1">
      <c r="A13701" s="115" t="s">
        <v>35820</v>
      </c>
      <c r="B13701" s="115" t="s">
        <v>35821</v>
      </c>
      <c r="C13701" s="115" t="s">
        <v>35822</v>
      </c>
      <c r="D13701" s="115" t="s">
        <v>1138</v>
      </c>
      <c r="E13701" s="115">
        <v>16712.556799999998</v>
      </c>
      <c r="F13701" s="674">
        <v>293.83600000000001</v>
      </c>
      <c r="G13701" s="674">
        <v>295.84500000000003</v>
      </c>
      <c r="H13701" s="115">
        <f t="shared" ref="H13701:H13764" si="428">G13701/F13701</f>
        <v>1.0068371472522089</v>
      </c>
      <c r="I13701" s="115">
        <f t="shared" ref="I13701:I13764" si="429">ROUND(H13701*E13701,4)</f>
        <v>16826.823</v>
      </c>
    </row>
    <row r="13702" spans="1:9" hidden="1">
      <c r="A13702" s="115" t="s">
        <v>35823</v>
      </c>
      <c r="B13702" s="115" t="s">
        <v>35824</v>
      </c>
      <c r="C13702" s="115" t="s">
        <v>35825</v>
      </c>
      <c r="D13702" s="115" t="s">
        <v>1138</v>
      </c>
      <c r="E13702" s="115">
        <v>1598.6723999999999</v>
      </c>
      <c r="F13702" s="674">
        <v>293.83600000000001</v>
      </c>
      <c r="G13702" s="674">
        <v>295.84500000000003</v>
      </c>
      <c r="H13702" s="115">
        <f t="shared" si="428"/>
        <v>1.0068371472522089</v>
      </c>
      <c r="I13702" s="115">
        <f t="shared" si="429"/>
        <v>1609.6027999999999</v>
      </c>
    </row>
    <row r="13703" spans="1:9" hidden="1">
      <c r="A13703" s="115" t="s">
        <v>35826</v>
      </c>
      <c r="B13703" s="115" t="s">
        <v>35827</v>
      </c>
      <c r="C13703" s="115" t="s">
        <v>35828</v>
      </c>
      <c r="D13703" s="115" t="s">
        <v>1138</v>
      </c>
      <c r="E13703" s="115">
        <v>2422.4872999999998</v>
      </c>
      <c r="F13703" s="674">
        <v>293.83600000000001</v>
      </c>
      <c r="G13703" s="674">
        <v>295.84500000000003</v>
      </c>
      <c r="H13703" s="115">
        <f t="shared" si="428"/>
        <v>1.0068371472522089</v>
      </c>
      <c r="I13703" s="115">
        <f t="shared" si="429"/>
        <v>2439.0502000000001</v>
      </c>
    </row>
    <row r="13704" spans="1:9" hidden="1">
      <c r="A13704" s="115" t="s">
        <v>35829</v>
      </c>
      <c r="B13704" s="115" t="s">
        <v>35830</v>
      </c>
      <c r="C13704" s="115" t="s">
        <v>35831</v>
      </c>
      <c r="D13704" s="115" t="s">
        <v>1138</v>
      </c>
      <c r="E13704" s="115">
        <v>2963.1410999999998</v>
      </c>
      <c r="F13704" s="674">
        <v>293.83600000000001</v>
      </c>
      <c r="G13704" s="674">
        <v>295.84500000000003</v>
      </c>
      <c r="H13704" s="115">
        <f t="shared" si="428"/>
        <v>1.0068371472522089</v>
      </c>
      <c r="I13704" s="115">
        <f t="shared" si="429"/>
        <v>2983.4005000000002</v>
      </c>
    </row>
    <row r="13705" spans="1:9" hidden="1">
      <c r="A13705" s="115" t="s">
        <v>35832</v>
      </c>
      <c r="B13705" s="115" t="s">
        <v>35833</v>
      </c>
      <c r="C13705" s="115" t="s">
        <v>35834</v>
      </c>
      <c r="D13705" s="115" t="s">
        <v>1138</v>
      </c>
      <c r="E13705" s="115">
        <v>4703.7130999999999</v>
      </c>
      <c r="F13705" s="674">
        <v>293.83600000000001</v>
      </c>
      <c r="G13705" s="674">
        <v>295.84500000000003</v>
      </c>
      <c r="H13705" s="115">
        <f t="shared" si="428"/>
        <v>1.0068371472522089</v>
      </c>
      <c r="I13705" s="115">
        <f t="shared" si="429"/>
        <v>4735.8730999999998</v>
      </c>
    </row>
    <row r="13706" spans="1:9" hidden="1">
      <c r="A13706" s="115" t="s">
        <v>35835</v>
      </c>
      <c r="B13706" s="115" t="s">
        <v>35836</v>
      </c>
      <c r="C13706" s="115" t="s">
        <v>35837</v>
      </c>
      <c r="D13706" s="115" t="s">
        <v>1138</v>
      </c>
      <c r="E13706" s="115">
        <v>5238.0744000000004</v>
      </c>
      <c r="F13706" s="674">
        <v>293.83600000000001</v>
      </c>
      <c r="G13706" s="674">
        <v>295.84500000000003</v>
      </c>
      <c r="H13706" s="115">
        <f t="shared" si="428"/>
        <v>1.0068371472522089</v>
      </c>
      <c r="I13706" s="115">
        <f t="shared" si="429"/>
        <v>5273.8878999999997</v>
      </c>
    </row>
    <row r="13707" spans="1:9" hidden="1">
      <c r="A13707" s="115" t="s">
        <v>35838</v>
      </c>
      <c r="B13707" s="115" t="s">
        <v>35839</v>
      </c>
      <c r="C13707" s="115" t="s">
        <v>35840</v>
      </c>
      <c r="D13707" s="115" t="s">
        <v>1138</v>
      </c>
      <c r="E13707" s="115">
        <v>7319.7632000000003</v>
      </c>
      <c r="F13707" s="674">
        <v>293.83600000000001</v>
      </c>
      <c r="G13707" s="674">
        <v>295.84500000000003</v>
      </c>
      <c r="H13707" s="115">
        <f t="shared" si="428"/>
        <v>1.0068371472522089</v>
      </c>
      <c r="I13707" s="115">
        <f t="shared" si="429"/>
        <v>7369.8095000000003</v>
      </c>
    </row>
    <row r="13708" spans="1:9" hidden="1">
      <c r="A13708" s="115" t="s">
        <v>35841</v>
      </c>
      <c r="B13708" s="115" t="s">
        <v>35842</v>
      </c>
      <c r="C13708" s="115" t="s">
        <v>35843</v>
      </c>
      <c r="D13708" s="115" t="s">
        <v>1138</v>
      </c>
      <c r="E13708" s="115">
        <v>8553.9464000000007</v>
      </c>
      <c r="F13708" s="674">
        <v>293.83600000000001</v>
      </c>
      <c r="G13708" s="674">
        <v>295.84500000000003</v>
      </c>
      <c r="H13708" s="115">
        <f t="shared" si="428"/>
        <v>1.0068371472522089</v>
      </c>
      <c r="I13708" s="115">
        <f t="shared" si="429"/>
        <v>8612.4310000000005</v>
      </c>
    </row>
    <row r="13709" spans="1:9" hidden="1">
      <c r="A13709" s="115" t="s">
        <v>35844</v>
      </c>
      <c r="B13709" s="115" t="s">
        <v>35845</v>
      </c>
      <c r="C13709" s="115" t="s">
        <v>35846</v>
      </c>
      <c r="D13709" s="115" t="s">
        <v>1138</v>
      </c>
      <c r="E13709" s="115">
        <v>9473.5254999999997</v>
      </c>
      <c r="F13709" s="674">
        <v>293.83600000000001</v>
      </c>
      <c r="G13709" s="674">
        <v>295.84500000000003</v>
      </c>
      <c r="H13709" s="115">
        <f t="shared" si="428"/>
        <v>1.0068371472522089</v>
      </c>
      <c r="I13709" s="115">
        <f t="shared" si="429"/>
        <v>9538.2973999999995</v>
      </c>
    </row>
    <row r="13710" spans="1:9" hidden="1">
      <c r="A13710" s="115" t="s">
        <v>35847</v>
      </c>
      <c r="B13710" s="115" t="s">
        <v>35848</v>
      </c>
      <c r="C13710" s="115" t="s">
        <v>35849</v>
      </c>
      <c r="D13710" s="115" t="s">
        <v>1138</v>
      </c>
      <c r="E13710" s="115">
        <v>11052.198399999999</v>
      </c>
      <c r="F13710" s="674">
        <v>293.83600000000001</v>
      </c>
      <c r="G13710" s="674">
        <v>295.84500000000003</v>
      </c>
      <c r="H13710" s="115">
        <f t="shared" si="428"/>
        <v>1.0068371472522089</v>
      </c>
      <c r="I13710" s="115">
        <f t="shared" si="429"/>
        <v>11127.7639</v>
      </c>
    </row>
    <row r="13711" spans="1:9" hidden="1">
      <c r="A13711" s="115" t="s">
        <v>35850</v>
      </c>
      <c r="B13711" s="115" t="s">
        <v>35851</v>
      </c>
      <c r="C13711" s="115" t="s">
        <v>35852</v>
      </c>
      <c r="D13711" s="115" t="s">
        <v>1138</v>
      </c>
      <c r="E13711" s="115">
        <v>12632.714900000001</v>
      </c>
      <c r="F13711" s="674">
        <v>293.83600000000001</v>
      </c>
      <c r="G13711" s="674">
        <v>295.84500000000003</v>
      </c>
      <c r="H13711" s="115">
        <f t="shared" si="428"/>
        <v>1.0068371472522089</v>
      </c>
      <c r="I13711" s="115">
        <f t="shared" si="429"/>
        <v>12719.086600000001</v>
      </c>
    </row>
    <row r="13712" spans="1:9" hidden="1">
      <c r="A13712" s="115" t="s">
        <v>35853</v>
      </c>
      <c r="B13712" s="115" t="s">
        <v>35854</v>
      </c>
      <c r="C13712" s="115" t="s">
        <v>35855</v>
      </c>
      <c r="D13712" s="115" t="s">
        <v>1138</v>
      </c>
      <c r="E13712" s="115">
        <v>17034.556799999998</v>
      </c>
      <c r="F13712" s="674">
        <v>293.83600000000001</v>
      </c>
      <c r="G13712" s="674">
        <v>295.84500000000003</v>
      </c>
      <c r="H13712" s="115">
        <f t="shared" si="428"/>
        <v>1.0068371472522089</v>
      </c>
      <c r="I13712" s="115">
        <f t="shared" si="429"/>
        <v>17151.024600000001</v>
      </c>
    </row>
    <row r="13713" spans="1:9" hidden="1">
      <c r="A13713" s="115" t="s">
        <v>35856</v>
      </c>
      <c r="B13713" s="115" t="s">
        <v>35857</v>
      </c>
      <c r="C13713" s="115" t="s">
        <v>35858</v>
      </c>
      <c r="D13713" s="115" t="s">
        <v>1138</v>
      </c>
      <c r="E13713" s="115">
        <v>2408.0873000000001</v>
      </c>
      <c r="F13713" s="674">
        <v>293.83600000000001</v>
      </c>
      <c r="G13713" s="674">
        <v>295.84500000000003</v>
      </c>
      <c r="H13713" s="115">
        <f t="shared" si="428"/>
        <v>1.0068371472522089</v>
      </c>
      <c r="I13713" s="115">
        <f t="shared" si="429"/>
        <v>2424.5517</v>
      </c>
    </row>
    <row r="13714" spans="1:9" hidden="1">
      <c r="A13714" s="115" t="s">
        <v>35859</v>
      </c>
      <c r="B13714" s="115" t="s">
        <v>35860</v>
      </c>
      <c r="C13714" s="115" t="s">
        <v>35861</v>
      </c>
      <c r="D13714" s="115" t="s">
        <v>1138</v>
      </c>
      <c r="E13714" s="115">
        <v>5639.7130999999999</v>
      </c>
      <c r="F13714" s="674">
        <v>293.83600000000001</v>
      </c>
      <c r="G13714" s="674">
        <v>295.84500000000003</v>
      </c>
      <c r="H13714" s="115">
        <f t="shared" si="428"/>
        <v>1.0068371472522089</v>
      </c>
      <c r="I13714" s="115">
        <f t="shared" si="429"/>
        <v>5678.2726000000002</v>
      </c>
    </row>
    <row r="13715" spans="1:9" hidden="1">
      <c r="A13715" s="115" t="s">
        <v>35862</v>
      </c>
      <c r="B13715" s="115" t="s">
        <v>35863</v>
      </c>
      <c r="C13715" s="115" t="s">
        <v>35864</v>
      </c>
      <c r="D13715" s="115" t="s">
        <v>1138</v>
      </c>
      <c r="E13715" s="115">
        <v>7984.4236000000001</v>
      </c>
      <c r="F13715" s="674">
        <v>293.83600000000001</v>
      </c>
      <c r="G13715" s="674">
        <v>295.84500000000003</v>
      </c>
      <c r="H13715" s="115">
        <f t="shared" si="428"/>
        <v>1.0068371472522089</v>
      </c>
      <c r="I13715" s="115">
        <f t="shared" si="429"/>
        <v>8039.0142999999998</v>
      </c>
    </row>
    <row r="13716" spans="1:9" hidden="1">
      <c r="A13716" s="115" t="s">
        <v>35865</v>
      </c>
      <c r="B13716" s="115" t="s">
        <v>35866</v>
      </c>
      <c r="C13716" s="115" t="s">
        <v>35867</v>
      </c>
      <c r="D13716" s="115" t="s">
        <v>1138</v>
      </c>
      <c r="E13716" s="115">
        <v>10127.5255</v>
      </c>
      <c r="F13716" s="674">
        <v>293.83600000000001</v>
      </c>
      <c r="G13716" s="674">
        <v>295.84500000000003</v>
      </c>
      <c r="H13716" s="115">
        <f t="shared" si="428"/>
        <v>1.0068371472522089</v>
      </c>
      <c r="I13716" s="115">
        <f t="shared" si="429"/>
        <v>10196.768899999999</v>
      </c>
    </row>
    <row r="13717" spans="1:9" hidden="1">
      <c r="A13717" s="115" t="s">
        <v>35868</v>
      </c>
      <c r="B13717" s="115" t="s">
        <v>35869</v>
      </c>
      <c r="C13717" s="115" t="s">
        <v>35870</v>
      </c>
      <c r="D13717" s="115" t="s">
        <v>1138</v>
      </c>
      <c r="E13717" s="115">
        <v>15001.017599999999</v>
      </c>
      <c r="F13717" s="674">
        <v>293.83600000000001</v>
      </c>
      <c r="G13717" s="674">
        <v>295.84500000000003</v>
      </c>
      <c r="H13717" s="115">
        <f t="shared" si="428"/>
        <v>1.0068371472522089</v>
      </c>
      <c r="I13717" s="115">
        <f t="shared" si="429"/>
        <v>15103.5818</v>
      </c>
    </row>
    <row r="13718" spans="1:9" hidden="1">
      <c r="A13718" s="115" t="s">
        <v>35871</v>
      </c>
      <c r="B13718" s="115" t="s">
        <v>35872</v>
      </c>
      <c r="C13718" s="115" t="s">
        <v>35873</v>
      </c>
      <c r="D13718" s="115" t="s">
        <v>1138</v>
      </c>
      <c r="E13718" s="115">
        <v>1536.1723999999999</v>
      </c>
      <c r="F13718" s="674">
        <v>293.83600000000001</v>
      </c>
      <c r="G13718" s="674">
        <v>295.84500000000003</v>
      </c>
      <c r="H13718" s="115">
        <f t="shared" si="428"/>
        <v>1.0068371472522089</v>
      </c>
      <c r="I13718" s="115">
        <f t="shared" si="429"/>
        <v>1546.6754000000001</v>
      </c>
    </row>
    <row r="13719" spans="1:9" hidden="1">
      <c r="A13719" s="115" t="s">
        <v>35874</v>
      </c>
      <c r="B13719" s="115" t="s">
        <v>35875</v>
      </c>
      <c r="C13719" s="115" t="s">
        <v>35876</v>
      </c>
      <c r="D13719" s="115" t="s">
        <v>1138</v>
      </c>
      <c r="E13719" s="115">
        <v>2192.4872999999998</v>
      </c>
      <c r="F13719" s="674">
        <v>293.83600000000001</v>
      </c>
      <c r="G13719" s="674">
        <v>295.84500000000003</v>
      </c>
      <c r="H13719" s="115">
        <f t="shared" si="428"/>
        <v>1.0068371472522089</v>
      </c>
      <c r="I13719" s="115">
        <f t="shared" si="429"/>
        <v>2207.4776999999999</v>
      </c>
    </row>
    <row r="13720" spans="1:9" hidden="1">
      <c r="A13720" s="115" t="s">
        <v>35877</v>
      </c>
      <c r="B13720" s="115" t="s">
        <v>35878</v>
      </c>
      <c r="C13720" s="115" t="s">
        <v>35879</v>
      </c>
      <c r="D13720" s="115" t="s">
        <v>1138</v>
      </c>
      <c r="E13720" s="115">
        <v>2605.1410999999998</v>
      </c>
      <c r="F13720" s="674">
        <v>293.83600000000001</v>
      </c>
      <c r="G13720" s="674">
        <v>295.84500000000003</v>
      </c>
      <c r="H13720" s="115">
        <f t="shared" si="428"/>
        <v>1.0068371472522089</v>
      </c>
      <c r="I13720" s="115">
        <f t="shared" si="429"/>
        <v>2622.9528</v>
      </c>
    </row>
    <row r="13721" spans="1:9" hidden="1">
      <c r="A13721" s="115" t="s">
        <v>35880</v>
      </c>
      <c r="B13721" s="115" t="s">
        <v>35881</v>
      </c>
      <c r="C13721" s="115" t="s">
        <v>35882</v>
      </c>
      <c r="D13721" s="115" t="s">
        <v>1138</v>
      </c>
      <c r="E13721" s="115">
        <v>4573.7130999999999</v>
      </c>
      <c r="F13721" s="674">
        <v>293.83600000000001</v>
      </c>
      <c r="G13721" s="674">
        <v>295.84500000000003</v>
      </c>
      <c r="H13721" s="115">
        <f t="shared" si="428"/>
        <v>1.0068371472522089</v>
      </c>
      <c r="I13721" s="115">
        <f t="shared" si="429"/>
        <v>4604.9841999999999</v>
      </c>
    </row>
    <row r="13722" spans="1:9" hidden="1">
      <c r="A13722" s="115" t="s">
        <v>35883</v>
      </c>
      <c r="B13722" s="115" t="s">
        <v>35884</v>
      </c>
      <c r="C13722" s="115" t="s">
        <v>35885</v>
      </c>
      <c r="D13722" s="115" t="s">
        <v>1138</v>
      </c>
      <c r="E13722" s="115">
        <v>5294.0744000000004</v>
      </c>
      <c r="F13722" s="674">
        <v>293.83600000000001</v>
      </c>
      <c r="G13722" s="674">
        <v>295.84500000000003</v>
      </c>
      <c r="H13722" s="115">
        <f t="shared" si="428"/>
        <v>1.0068371472522089</v>
      </c>
      <c r="I13722" s="115">
        <f t="shared" si="429"/>
        <v>5330.2708000000002</v>
      </c>
    </row>
    <row r="13723" spans="1:9" hidden="1">
      <c r="A13723" s="115" t="s">
        <v>35886</v>
      </c>
      <c r="B13723" s="115" t="s">
        <v>35887</v>
      </c>
      <c r="C13723" s="115" t="s">
        <v>35888</v>
      </c>
      <c r="D13723" s="115" t="s">
        <v>1138</v>
      </c>
      <c r="E13723" s="115">
        <v>6218.7632000000003</v>
      </c>
      <c r="F13723" s="674">
        <v>293.83600000000001</v>
      </c>
      <c r="G13723" s="674">
        <v>295.84500000000003</v>
      </c>
      <c r="H13723" s="115">
        <f t="shared" si="428"/>
        <v>1.0068371472522089</v>
      </c>
      <c r="I13723" s="115">
        <f t="shared" si="429"/>
        <v>6261.2817999999997</v>
      </c>
    </row>
    <row r="13724" spans="1:9" hidden="1">
      <c r="A13724" s="115" t="s">
        <v>35889</v>
      </c>
      <c r="B13724" s="115" t="s">
        <v>35890</v>
      </c>
      <c r="C13724" s="115" t="s">
        <v>35891</v>
      </c>
      <c r="D13724" s="115" t="s">
        <v>1138</v>
      </c>
      <c r="E13724" s="115">
        <v>7452.9463999999998</v>
      </c>
      <c r="F13724" s="674">
        <v>293.83600000000001</v>
      </c>
      <c r="G13724" s="674">
        <v>295.84500000000003</v>
      </c>
      <c r="H13724" s="115">
        <f t="shared" si="428"/>
        <v>1.0068371472522089</v>
      </c>
      <c r="I13724" s="115">
        <f t="shared" si="429"/>
        <v>7503.9032999999999</v>
      </c>
    </row>
    <row r="13725" spans="1:9" hidden="1">
      <c r="A13725" s="115" t="s">
        <v>35892</v>
      </c>
      <c r="B13725" s="115" t="s">
        <v>35893</v>
      </c>
      <c r="C13725" s="115" t="s">
        <v>35894</v>
      </c>
      <c r="D13725" s="115" t="s">
        <v>1138</v>
      </c>
      <c r="E13725" s="115">
        <v>8054.5254999999997</v>
      </c>
      <c r="F13725" s="674">
        <v>293.83600000000001</v>
      </c>
      <c r="G13725" s="674">
        <v>295.84500000000003</v>
      </c>
      <c r="H13725" s="115">
        <f t="shared" si="428"/>
        <v>1.0068371472522089</v>
      </c>
      <c r="I13725" s="115">
        <f t="shared" si="429"/>
        <v>8109.5955000000004</v>
      </c>
    </row>
    <row r="13726" spans="1:9" hidden="1">
      <c r="A13726" s="115" t="s">
        <v>35895</v>
      </c>
      <c r="B13726" s="115" t="s">
        <v>35896</v>
      </c>
      <c r="C13726" s="115" t="s">
        <v>35897</v>
      </c>
      <c r="D13726" s="115" t="s">
        <v>1138</v>
      </c>
      <c r="E13726" s="115">
        <v>9634.1983999999993</v>
      </c>
      <c r="F13726" s="674">
        <v>293.83600000000001</v>
      </c>
      <c r="G13726" s="674">
        <v>295.84500000000003</v>
      </c>
      <c r="H13726" s="115">
        <f t="shared" si="428"/>
        <v>1.0068371472522089</v>
      </c>
      <c r="I13726" s="115">
        <f t="shared" si="429"/>
        <v>9700.0687999999991</v>
      </c>
    </row>
    <row r="13727" spans="1:9" hidden="1">
      <c r="A13727" s="115" t="s">
        <v>35898</v>
      </c>
      <c r="B13727" s="115" t="s">
        <v>35899</v>
      </c>
      <c r="C13727" s="115" t="s">
        <v>35900</v>
      </c>
      <c r="D13727" s="115" t="s">
        <v>1138</v>
      </c>
      <c r="E13727" s="115">
        <v>11213.714900000001</v>
      </c>
      <c r="F13727" s="674">
        <v>293.83600000000001</v>
      </c>
      <c r="G13727" s="674">
        <v>295.84500000000003</v>
      </c>
      <c r="H13727" s="115">
        <f t="shared" si="428"/>
        <v>1.0068371472522089</v>
      </c>
      <c r="I13727" s="115">
        <f t="shared" si="429"/>
        <v>11290.384700000001</v>
      </c>
    </row>
    <row r="13728" spans="1:9" hidden="1">
      <c r="A13728" s="115" t="s">
        <v>35901</v>
      </c>
      <c r="B13728" s="115" t="s">
        <v>35902</v>
      </c>
      <c r="C13728" s="115" t="s">
        <v>35903</v>
      </c>
      <c r="D13728" s="115" t="s">
        <v>1138</v>
      </c>
      <c r="E13728" s="115">
        <v>15989.5568</v>
      </c>
      <c r="F13728" s="674">
        <v>293.83600000000001</v>
      </c>
      <c r="G13728" s="674">
        <v>295.84500000000003</v>
      </c>
      <c r="H13728" s="115">
        <f t="shared" si="428"/>
        <v>1.0068371472522089</v>
      </c>
      <c r="I13728" s="115">
        <f t="shared" si="429"/>
        <v>16098.879800000001</v>
      </c>
    </row>
    <row r="13729" spans="1:9" hidden="1">
      <c r="A13729" s="115" t="s">
        <v>35904</v>
      </c>
      <c r="B13729" s="115" t="s">
        <v>35905</v>
      </c>
      <c r="C13729" s="115" t="s">
        <v>35906</v>
      </c>
      <c r="D13729" s="115" t="s">
        <v>1138</v>
      </c>
      <c r="E13729" s="115">
        <v>1239.0297</v>
      </c>
      <c r="F13729" s="674">
        <v>293.83600000000001</v>
      </c>
      <c r="G13729" s="674">
        <v>295.84500000000003</v>
      </c>
      <c r="H13729" s="115">
        <f t="shared" si="428"/>
        <v>1.0068371472522089</v>
      </c>
      <c r="I13729" s="115">
        <f t="shared" si="429"/>
        <v>1247.5011</v>
      </c>
    </row>
    <row r="13730" spans="1:9" hidden="1">
      <c r="A13730" s="115" t="s">
        <v>35907</v>
      </c>
      <c r="B13730" s="115" t="s">
        <v>35908</v>
      </c>
      <c r="C13730" s="115" t="s">
        <v>35909</v>
      </c>
      <c r="D13730" s="115" t="s">
        <v>1138</v>
      </c>
      <c r="E13730" s="115">
        <v>22.047699999999999</v>
      </c>
      <c r="F13730" s="674">
        <v>293.83600000000001</v>
      </c>
      <c r="G13730" s="674">
        <v>295.84500000000003</v>
      </c>
      <c r="H13730" s="115">
        <f t="shared" si="428"/>
        <v>1.0068371472522089</v>
      </c>
      <c r="I13730" s="115">
        <f t="shared" si="429"/>
        <v>22.198399999999999</v>
      </c>
    </row>
    <row r="13731" spans="1:9" hidden="1">
      <c r="A13731" s="115" t="s">
        <v>35910</v>
      </c>
      <c r="B13731" s="115" t="s">
        <v>35911</v>
      </c>
      <c r="C13731" s="115" t="s">
        <v>35912</v>
      </c>
      <c r="D13731" s="115" t="s">
        <v>1138</v>
      </c>
      <c r="E13731" s="115">
        <v>393.01</v>
      </c>
      <c r="F13731" s="674">
        <v>293.83600000000001</v>
      </c>
      <c r="G13731" s="674">
        <v>295.84500000000003</v>
      </c>
      <c r="H13731" s="115">
        <f t="shared" si="428"/>
        <v>1.0068371472522089</v>
      </c>
      <c r="I13731" s="115">
        <f t="shared" si="429"/>
        <v>395.69709999999998</v>
      </c>
    </row>
    <row r="13732" spans="1:9" hidden="1">
      <c r="A13732" s="115" t="s">
        <v>35913</v>
      </c>
      <c r="B13732" s="115" t="s">
        <v>35914</v>
      </c>
      <c r="C13732" s="115" t="s">
        <v>35915</v>
      </c>
      <c r="D13732" s="115" t="s">
        <v>1138</v>
      </c>
      <c r="E13732" s="115">
        <v>228.59</v>
      </c>
      <c r="F13732" s="674">
        <v>293.83600000000001</v>
      </c>
      <c r="G13732" s="674">
        <v>295.84500000000003</v>
      </c>
      <c r="H13732" s="115">
        <f t="shared" si="428"/>
        <v>1.0068371472522089</v>
      </c>
      <c r="I13732" s="115">
        <f t="shared" si="429"/>
        <v>230.15289999999999</v>
      </c>
    </row>
    <row r="13733" spans="1:9" hidden="1">
      <c r="A13733" s="115" t="s">
        <v>35916</v>
      </c>
      <c r="B13733" s="115" t="s">
        <v>35917</v>
      </c>
      <c r="C13733" s="115" t="s">
        <v>35918</v>
      </c>
      <c r="D13733" s="115" t="s">
        <v>1138</v>
      </c>
      <c r="E13733" s="115">
        <v>196.54230000000001</v>
      </c>
      <c r="F13733" s="674">
        <v>293.83600000000001</v>
      </c>
      <c r="G13733" s="674">
        <v>295.84500000000003</v>
      </c>
      <c r="H13733" s="115">
        <f t="shared" si="428"/>
        <v>1.0068371472522089</v>
      </c>
      <c r="I13733" s="115">
        <f t="shared" si="429"/>
        <v>197.8861</v>
      </c>
    </row>
    <row r="13734" spans="1:9" hidden="1">
      <c r="A13734" s="115" t="s">
        <v>35919</v>
      </c>
      <c r="B13734" s="115" t="s">
        <v>35920</v>
      </c>
      <c r="C13734" s="115" t="s">
        <v>35921</v>
      </c>
      <c r="D13734" s="115" t="s">
        <v>1138</v>
      </c>
      <c r="E13734" s="115">
        <v>194.4023</v>
      </c>
      <c r="F13734" s="674">
        <v>293.83600000000001</v>
      </c>
      <c r="G13734" s="674">
        <v>295.84500000000003</v>
      </c>
      <c r="H13734" s="115">
        <f t="shared" si="428"/>
        <v>1.0068371472522089</v>
      </c>
      <c r="I13734" s="115">
        <f t="shared" si="429"/>
        <v>195.73150000000001</v>
      </c>
    </row>
    <row r="13735" spans="1:9" hidden="1">
      <c r="A13735" s="115" t="s">
        <v>35922</v>
      </c>
      <c r="B13735" s="115" t="s">
        <v>35923</v>
      </c>
      <c r="C13735" s="115" t="s">
        <v>35924</v>
      </c>
      <c r="D13735" s="115" t="s">
        <v>1242</v>
      </c>
      <c r="E13735" s="115">
        <v>10.6508</v>
      </c>
      <c r="F13735" s="674">
        <v>293.83600000000001</v>
      </c>
      <c r="G13735" s="674">
        <v>295.84500000000003</v>
      </c>
      <c r="H13735" s="115">
        <f t="shared" si="428"/>
        <v>1.0068371472522089</v>
      </c>
      <c r="I13735" s="115">
        <f t="shared" si="429"/>
        <v>10.723599999999999</v>
      </c>
    </row>
    <row r="13736" spans="1:9" hidden="1">
      <c r="A13736" s="115" t="s">
        <v>35925</v>
      </c>
      <c r="B13736" s="115" t="s">
        <v>35926</v>
      </c>
      <c r="C13736" s="115" t="s">
        <v>35927</v>
      </c>
      <c r="D13736" s="115" t="s">
        <v>1242</v>
      </c>
      <c r="E13736" s="115">
        <v>13.1419</v>
      </c>
      <c r="F13736" s="674">
        <v>293.83600000000001</v>
      </c>
      <c r="G13736" s="674">
        <v>295.84500000000003</v>
      </c>
      <c r="H13736" s="115">
        <f t="shared" si="428"/>
        <v>1.0068371472522089</v>
      </c>
      <c r="I13736" s="115">
        <f t="shared" si="429"/>
        <v>13.2318</v>
      </c>
    </row>
    <row r="13737" spans="1:9" hidden="1">
      <c r="A13737" s="115" t="s">
        <v>35928</v>
      </c>
      <c r="B13737" s="115" t="s">
        <v>35929</v>
      </c>
      <c r="C13737" s="115" t="s">
        <v>35930</v>
      </c>
      <c r="D13737" s="115" t="s">
        <v>1242</v>
      </c>
      <c r="E13737" s="115">
        <v>15.9185</v>
      </c>
      <c r="F13737" s="674">
        <v>293.83600000000001</v>
      </c>
      <c r="G13737" s="674">
        <v>295.84500000000003</v>
      </c>
      <c r="H13737" s="115">
        <f t="shared" si="428"/>
        <v>1.0068371472522089</v>
      </c>
      <c r="I13737" s="115">
        <f t="shared" si="429"/>
        <v>16.0273</v>
      </c>
    </row>
    <row r="13738" spans="1:9" hidden="1">
      <c r="A13738" s="115" t="s">
        <v>35931</v>
      </c>
      <c r="B13738" s="115" t="s">
        <v>35932</v>
      </c>
      <c r="C13738" s="115" t="s">
        <v>35933</v>
      </c>
      <c r="D13738" s="115" t="s">
        <v>1242</v>
      </c>
      <c r="E13738" s="115">
        <v>19.889600000000002</v>
      </c>
      <c r="F13738" s="674">
        <v>293.83600000000001</v>
      </c>
      <c r="G13738" s="674">
        <v>295.84500000000003</v>
      </c>
      <c r="H13738" s="115">
        <f t="shared" si="428"/>
        <v>1.0068371472522089</v>
      </c>
      <c r="I13738" s="115">
        <f t="shared" si="429"/>
        <v>20.025600000000001</v>
      </c>
    </row>
    <row r="13739" spans="1:9" hidden="1">
      <c r="A13739" s="115" t="s">
        <v>35934</v>
      </c>
      <c r="B13739" s="115" t="s">
        <v>35935</v>
      </c>
      <c r="C13739" s="115" t="s">
        <v>35936</v>
      </c>
      <c r="D13739" s="115" t="s">
        <v>1242</v>
      </c>
      <c r="E13739" s="115">
        <v>24.880600000000001</v>
      </c>
      <c r="F13739" s="674">
        <v>293.83600000000001</v>
      </c>
      <c r="G13739" s="674">
        <v>295.84500000000003</v>
      </c>
      <c r="H13739" s="115">
        <f t="shared" si="428"/>
        <v>1.0068371472522089</v>
      </c>
      <c r="I13739" s="115">
        <f t="shared" si="429"/>
        <v>25.050699999999999</v>
      </c>
    </row>
    <row r="13740" spans="1:9" hidden="1">
      <c r="A13740" s="115" t="s">
        <v>35937</v>
      </c>
      <c r="B13740" s="115" t="s">
        <v>35938</v>
      </c>
      <c r="C13740" s="115" t="s">
        <v>35939</v>
      </c>
      <c r="D13740" s="115" t="s">
        <v>1242</v>
      </c>
      <c r="E13740" s="115">
        <v>35.192799999999998</v>
      </c>
      <c r="F13740" s="674">
        <v>293.83600000000001</v>
      </c>
      <c r="G13740" s="674">
        <v>295.84500000000003</v>
      </c>
      <c r="H13740" s="115">
        <f t="shared" si="428"/>
        <v>1.0068371472522089</v>
      </c>
      <c r="I13740" s="115">
        <f t="shared" si="429"/>
        <v>35.433399999999999</v>
      </c>
    </row>
    <row r="13741" spans="1:9" hidden="1">
      <c r="A13741" s="115" t="s">
        <v>35940</v>
      </c>
      <c r="B13741" s="115" t="s">
        <v>35941</v>
      </c>
      <c r="C13741" s="115" t="s">
        <v>35942</v>
      </c>
      <c r="D13741" s="115" t="s">
        <v>1242</v>
      </c>
      <c r="E13741" s="115">
        <v>57.165999999999997</v>
      </c>
      <c r="F13741" s="674">
        <v>293.83600000000001</v>
      </c>
      <c r="G13741" s="674">
        <v>295.84500000000003</v>
      </c>
      <c r="H13741" s="115">
        <f t="shared" si="428"/>
        <v>1.0068371472522089</v>
      </c>
      <c r="I13741" s="115">
        <f t="shared" si="429"/>
        <v>57.556899999999999</v>
      </c>
    </row>
    <row r="13742" spans="1:9" hidden="1">
      <c r="A13742" s="115" t="s">
        <v>35943</v>
      </c>
      <c r="B13742" s="115" t="s">
        <v>35944</v>
      </c>
      <c r="C13742" s="115" t="s">
        <v>35945</v>
      </c>
      <c r="D13742" s="115" t="s">
        <v>1242</v>
      </c>
      <c r="E13742" s="115">
        <v>69.332599999999999</v>
      </c>
      <c r="F13742" s="674">
        <v>293.83600000000001</v>
      </c>
      <c r="G13742" s="674">
        <v>295.84500000000003</v>
      </c>
      <c r="H13742" s="115">
        <f t="shared" si="428"/>
        <v>1.0068371472522089</v>
      </c>
      <c r="I13742" s="115">
        <f t="shared" si="429"/>
        <v>69.806600000000003</v>
      </c>
    </row>
    <row r="13743" spans="1:9" hidden="1">
      <c r="A13743" s="115" t="s">
        <v>35946</v>
      </c>
      <c r="B13743" s="115" t="s">
        <v>35947</v>
      </c>
      <c r="C13743" s="115" t="s">
        <v>35948</v>
      </c>
      <c r="D13743" s="115" t="s">
        <v>1242</v>
      </c>
      <c r="E13743" s="115">
        <v>89.481300000000005</v>
      </c>
      <c r="F13743" s="674">
        <v>293.83600000000001</v>
      </c>
      <c r="G13743" s="674">
        <v>295.84500000000003</v>
      </c>
      <c r="H13743" s="115">
        <f t="shared" si="428"/>
        <v>1.0068371472522089</v>
      </c>
      <c r="I13743" s="115">
        <f t="shared" si="429"/>
        <v>90.093100000000007</v>
      </c>
    </row>
    <row r="13744" spans="1:9" hidden="1">
      <c r="A13744" s="115" t="s">
        <v>35949</v>
      </c>
      <c r="B13744" s="115" t="s">
        <v>35950</v>
      </c>
      <c r="C13744" s="115" t="s">
        <v>35951</v>
      </c>
      <c r="D13744" s="115" t="s">
        <v>1138</v>
      </c>
      <c r="E13744" s="115">
        <v>67.928799999999995</v>
      </c>
      <c r="F13744" s="674">
        <v>293.83600000000001</v>
      </c>
      <c r="G13744" s="674">
        <v>295.84500000000003</v>
      </c>
      <c r="H13744" s="115">
        <f t="shared" si="428"/>
        <v>1.0068371472522089</v>
      </c>
      <c r="I13744" s="115">
        <f t="shared" si="429"/>
        <v>68.393199999999993</v>
      </c>
    </row>
    <row r="13745" spans="1:9" hidden="1">
      <c r="A13745" s="115" t="s">
        <v>35952</v>
      </c>
      <c r="B13745" s="115" t="s">
        <v>35953</v>
      </c>
      <c r="C13745" s="115" t="s">
        <v>35954</v>
      </c>
      <c r="D13745" s="115" t="s">
        <v>1138</v>
      </c>
      <c r="E13745" s="115">
        <v>57.593200000000003</v>
      </c>
      <c r="F13745" s="674">
        <v>293.83600000000001</v>
      </c>
      <c r="G13745" s="674">
        <v>295.84500000000003</v>
      </c>
      <c r="H13745" s="115">
        <f t="shared" si="428"/>
        <v>1.0068371472522089</v>
      </c>
      <c r="I13745" s="115">
        <f t="shared" si="429"/>
        <v>57.987000000000002</v>
      </c>
    </row>
    <row r="13746" spans="1:9" hidden="1">
      <c r="A13746" s="115" t="s">
        <v>35955</v>
      </c>
      <c r="B13746" s="115" t="s">
        <v>35956</v>
      </c>
      <c r="C13746" s="115" t="s">
        <v>35957</v>
      </c>
      <c r="D13746" s="115" t="s">
        <v>1138</v>
      </c>
      <c r="E13746" s="115">
        <v>28.835599999999999</v>
      </c>
      <c r="F13746" s="674">
        <v>293.83600000000001</v>
      </c>
      <c r="G13746" s="674">
        <v>295.84500000000003</v>
      </c>
      <c r="H13746" s="115">
        <f t="shared" si="428"/>
        <v>1.0068371472522089</v>
      </c>
      <c r="I13746" s="115">
        <f t="shared" si="429"/>
        <v>29.032800000000002</v>
      </c>
    </row>
    <row r="13747" spans="1:9" hidden="1">
      <c r="A13747" s="115" t="s">
        <v>35958</v>
      </c>
      <c r="B13747" s="115" t="s">
        <v>35959</v>
      </c>
      <c r="C13747" s="115" t="s">
        <v>35960</v>
      </c>
      <c r="D13747" s="115" t="s">
        <v>1138</v>
      </c>
      <c r="E13747" s="115">
        <v>32.161200000000001</v>
      </c>
      <c r="F13747" s="674">
        <v>293.83600000000001</v>
      </c>
      <c r="G13747" s="674">
        <v>295.84500000000003</v>
      </c>
      <c r="H13747" s="115">
        <f t="shared" si="428"/>
        <v>1.0068371472522089</v>
      </c>
      <c r="I13747" s="115">
        <f t="shared" si="429"/>
        <v>32.381100000000004</v>
      </c>
    </row>
    <row r="13748" spans="1:9" hidden="1">
      <c r="A13748" s="115" t="s">
        <v>35961</v>
      </c>
      <c r="B13748" s="115" t="s">
        <v>35962</v>
      </c>
      <c r="C13748" s="115" t="s">
        <v>35963</v>
      </c>
      <c r="D13748" s="115" t="s">
        <v>1138</v>
      </c>
      <c r="E13748" s="115">
        <v>89.661299999999997</v>
      </c>
      <c r="F13748" s="674">
        <v>293.83600000000001</v>
      </c>
      <c r="G13748" s="674">
        <v>295.84500000000003</v>
      </c>
      <c r="H13748" s="115">
        <f t="shared" si="428"/>
        <v>1.0068371472522089</v>
      </c>
      <c r="I13748" s="115">
        <f t="shared" si="429"/>
        <v>90.274299999999997</v>
      </c>
    </row>
    <row r="13749" spans="1:9" hidden="1">
      <c r="A13749" s="115" t="s">
        <v>35964</v>
      </c>
      <c r="B13749" s="115" t="s">
        <v>35965</v>
      </c>
      <c r="C13749" s="115" t="s">
        <v>35966</v>
      </c>
      <c r="D13749" s="115" t="s">
        <v>1138</v>
      </c>
      <c r="E13749" s="115">
        <v>30.9313</v>
      </c>
      <c r="F13749" s="674">
        <v>293.83600000000001</v>
      </c>
      <c r="G13749" s="674">
        <v>295.84500000000003</v>
      </c>
      <c r="H13749" s="115">
        <f t="shared" si="428"/>
        <v>1.0068371472522089</v>
      </c>
      <c r="I13749" s="115">
        <f t="shared" si="429"/>
        <v>31.142800000000001</v>
      </c>
    </row>
    <row r="13750" spans="1:9" hidden="1">
      <c r="A13750" s="115" t="s">
        <v>35967</v>
      </c>
      <c r="B13750" s="115" t="s">
        <v>35968</v>
      </c>
      <c r="C13750" s="115" t="s">
        <v>35969</v>
      </c>
      <c r="D13750" s="115" t="s">
        <v>1138</v>
      </c>
      <c r="E13750" s="115">
        <v>36.521299999999997</v>
      </c>
      <c r="F13750" s="674">
        <v>293.83600000000001</v>
      </c>
      <c r="G13750" s="674">
        <v>295.84500000000003</v>
      </c>
      <c r="H13750" s="115">
        <f t="shared" si="428"/>
        <v>1.0068371472522089</v>
      </c>
      <c r="I13750" s="115">
        <f t="shared" si="429"/>
        <v>36.771000000000001</v>
      </c>
    </row>
    <row r="13751" spans="1:9" hidden="1">
      <c r="A13751" s="115" t="s">
        <v>35970</v>
      </c>
      <c r="B13751" s="115" t="s">
        <v>35971</v>
      </c>
      <c r="C13751" s="115" t="s">
        <v>35972</v>
      </c>
      <c r="D13751" s="115" t="s">
        <v>1242</v>
      </c>
      <c r="E13751" s="115">
        <v>183.4693</v>
      </c>
      <c r="F13751" s="674">
        <v>293.83600000000001</v>
      </c>
      <c r="G13751" s="674">
        <v>295.84500000000003</v>
      </c>
      <c r="H13751" s="115">
        <f t="shared" si="428"/>
        <v>1.0068371472522089</v>
      </c>
      <c r="I13751" s="115">
        <f t="shared" si="429"/>
        <v>184.72370000000001</v>
      </c>
    </row>
    <row r="13752" spans="1:9" hidden="1">
      <c r="A13752" s="115" t="s">
        <v>35973</v>
      </c>
      <c r="B13752" s="115" t="s">
        <v>35974</v>
      </c>
      <c r="C13752" s="115" t="s">
        <v>35975</v>
      </c>
      <c r="D13752" s="115" t="s">
        <v>1242</v>
      </c>
      <c r="E13752" s="115">
        <v>211.84229999999999</v>
      </c>
      <c r="F13752" s="674">
        <v>293.83600000000001</v>
      </c>
      <c r="G13752" s="674">
        <v>295.84500000000003</v>
      </c>
      <c r="H13752" s="115">
        <f t="shared" si="428"/>
        <v>1.0068371472522089</v>
      </c>
      <c r="I13752" s="115">
        <f t="shared" si="429"/>
        <v>213.29069999999999</v>
      </c>
    </row>
    <row r="13753" spans="1:9" hidden="1">
      <c r="A13753" s="115" t="s">
        <v>35976</v>
      </c>
      <c r="B13753" s="115" t="s">
        <v>35977</v>
      </c>
      <c r="C13753" s="115" t="s">
        <v>35978</v>
      </c>
      <c r="D13753" s="115" t="s">
        <v>1242</v>
      </c>
      <c r="E13753" s="115">
        <v>167.51859999999999</v>
      </c>
      <c r="F13753" s="674">
        <v>293.83600000000001</v>
      </c>
      <c r="G13753" s="674">
        <v>295.84500000000003</v>
      </c>
      <c r="H13753" s="115">
        <f t="shared" si="428"/>
        <v>1.0068371472522089</v>
      </c>
      <c r="I13753" s="115">
        <f t="shared" si="429"/>
        <v>168.66390000000001</v>
      </c>
    </row>
    <row r="13754" spans="1:9" hidden="1">
      <c r="A13754" s="115" t="s">
        <v>35979</v>
      </c>
      <c r="B13754" s="115" t="s">
        <v>35980</v>
      </c>
      <c r="C13754" s="115" t="s">
        <v>35981</v>
      </c>
      <c r="D13754" s="115" t="s">
        <v>1242</v>
      </c>
      <c r="E13754" s="115">
        <v>161.59059999999999</v>
      </c>
      <c r="F13754" s="674">
        <v>293.83600000000001</v>
      </c>
      <c r="G13754" s="674">
        <v>295.84500000000003</v>
      </c>
      <c r="H13754" s="115">
        <f t="shared" si="428"/>
        <v>1.0068371472522089</v>
      </c>
      <c r="I13754" s="115">
        <f t="shared" si="429"/>
        <v>162.69540000000001</v>
      </c>
    </row>
    <row r="13755" spans="1:9" hidden="1">
      <c r="A13755" s="115" t="s">
        <v>35982</v>
      </c>
      <c r="B13755" s="115" t="s">
        <v>35983</v>
      </c>
      <c r="C13755" s="115" t="s">
        <v>35984</v>
      </c>
      <c r="D13755" s="115" t="s">
        <v>1138</v>
      </c>
      <c r="E13755" s="115">
        <v>213.73159999999999</v>
      </c>
      <c r="F13755" s="674">
        <v>293.83600000000001</v>
      </c>
      <c r="G13755" s="674">
        <v>295.84500000000003</v>
      </c>
      <c r="H13755" s="115">
        <f t="shared" si="428"/>
        <v>1.0068371472522089</v>
      </c>
      <c r="I13755" s="115">
        <f t="shared" si="429"/>
        <v>215.19290000000001</v>
      </c>
    </row>
    <row r="13756" spans="1:9" hidden="1">
      <c r="A13756" s="115" t="s">
        <v>35985</v>
      </c>
      <c r="B13756" s="115" t="s">
        <v>35986</v>
      </c>
      <c r="C13756" s="115" t="s">
        <v>35987</v>
      </c>
      <c r="D13756" s="115" t="s">
        <v>1138</v>
      </c>
      <c r="E13756" s="115">
        <v>391.42329999999998</v>
      </c>
      <c r="F13756" s="674">
        <v>293.83600000000001</v>
      </c>
      <c r="G13756" s="674">
        <v>295.84500000000003</v>
      </c>
      <c r="H13756" s="115">
        <f t="shared" si="428"/>
        <v>1.0068371472522089</v>
      </c>
      <c r="I13756" s="115">
        <f t="shared" si="429"/>
        <v>394.09949999999998</v>
      </c>
    </row>
    <row r="13757" spans="1:9" hidden="1">
      <c r="A13757" s="115" t="s">
        <v>35988</v>
      </c>
      <c r="B13757" s="115" t="s">
        <v>35989</v>
      </c>
      <c r="C13757" s="115" t="s">
        <v>35990</v>
      </c>
      <c r="D13757" s="115" t="s">
        <v>1138</v>
      </c>
      <c r="E13757" s="115">
        <v>368.49669999999998</v>
      </c>
      <c r="F13757" s="674">
        <v>293.83600000000001</v>
      </c>
      <c r="G13757" s="674">
        <v>295.84500000000003</v>
      </c>
      <c r="H13757" s="115">
        <f t="shared" si="428"/>
        <v>1.0068371472522089</v>
      </c>
      <c r="I13757" s="115">
        <f t="shared" si="429"/>
        <v>371.01620000000003</v>
      </c>
    </row>
    <row r="13758" spans="1:9" hidden="1">
      <c r="A13758" s="115" t="s">
        <v>35991</v>
      </c>
      <c r="B13758" s="115" t="s">
        <v>35992</v>
      </c>
      <c r="C13758" s="115" t="s">
        <v>35993</v>
      </c>
      <c r="D13758" s="115" t="s">
        <v>1242</v>
      </c>
      <c r="E13758" s="115">
        <v>10.108000000000001</v>
      </c>
      <c r="F13758" s="674">
        <v>293.83600000000001</v>
      </c>
      <c r="G13758" s="674">
        <v>295.84500000000003</v>
      </c>
      <c r="H13758" s="115">
        <f t="shared" si="428"/>
        <v>1.0068371472522089</v>
      </c>
      <c r="I13758" s="115">
        <f t="shared" si="429"/>
        <v>10.177099999999999</v>
      </c>
    </row>
    <row r="13759" spans="1:9" hidden="1">
      <c r="A13759" s="115" t="s">
        <v>35994</v>
      </c>
      <c r="B13759" s="115" t="s">
        <v>35995</v>
      </c>
      <c r="C13759" s="115" t="s">
        <v>35996</v>
      </c>
      <c r="D13759" s="115" t="s">
        <v>1138</v>
      </c>
      <c r="E13759" s="115">
        <v>3.11</v>
      </c>
      <c r="F13759" s="674">
        <v>293.83600000000001</v>
      </c>
      <c r="G13759" s="674">
        <v>295.84500000000003</v>
      </c>
      <c r="H13759" s="115">
        <f t="shared" si="428"/>
        <v>1.0068371472522089</v>
      </c>
      <c r="I13759" s="115">
        <f t="shared" si="429"/>
        <v>3.1313</v>
      </c>
    </row>
    <row r="13760" spans="1:9" hidden="1">
      <c r="A13760" s="115" t="s">
        <v>35997</v>
      </c>
      <c r="B13760" s="115" t="s">
        <v>35998</v>
      </c>
      <c r="C13760" s="115" t="s">
        <v>35999</v>
      </c>
      <c r="D13760" s="115" t="s">
        <v>1138</v>
      </c>
      <c r="E13760" s="115">
        <v>8.6999999999999993</v>
      </c>
      <c r="F13760" s="674">
        <v>293.83600000000001</v>
      </c>
      <c r="G13760" s="674">
        <v>295.84500000000003</v>
      </c>
      <c r="H13760" s="115">
        <f t="shared" si="428"/>
        <v>1.0068371472522089</v>
      </c>
      <c r="I13760" s="115">
        <f t="shared" si="429"/>
        <v>8.7594999999999992</v>
      </c>
    </row>
    <row r="13761" spans="1:9" hidden="1">
      <c r="A13761" s="115" t="s">
        <v>36000</v>
      </c>
      <c r="B13761" s="115" t="s">
        <v>36001</v>
      </c>
      <c r="C13761" s="115" t="s">
        <v>36002</v>
      </c>
      <c r="D13761" s="115" t="s">
        <v>1138</v>
      </c>
      <c r="E13761" s="115">
        <v>2.52</v>
      </c>
      <c r="F13761" s="674">
        <v>293.83600000000001</v>
      </c>
      <c r="G13761" s="674">
        <v>295.84500000000003</v>
      </c>
      <c r="H13761" s="115">
        <f t="shared" si="428"/>
        <v>1.0068371472522089</v>
      </c>
      <c r="I13761" s="115">
        <f t="shared" si="429"/>
        <v>2.5371999999999999</v>
      </c>
    </row>
    <row r="13762" spans="1:9" hidden="1">
      <c r="A13762" s="115" t="s">
        <v>36003</v>
      </c>
      <c r="B13762" s="115" t="s">
        <v>36004</v>
      </c>
      <c r="C13762" s="115" t="s">
        <v>36005</v>
      </c>
      <c r="D13762" s="115" t="s">
        <v>1138</v>
      </c>
      <c r="E13762" s="115">
        <v>6.47</v>
      </c>
      <c r="F13762" s="674">
        <v>293.83600000000001</v>
      </c>
      <c r="G13762" s="674">
        <v>295.84500000000003</v>
      </c>
      <c r="H13762" s="115">
        <f t="shared" si="428"/>
        <v>1.0068371472522089</v>
      </c>
      <c r="I13762" s="115">
        <f t="shared" si="429"/>
        <v>6.5141999999999998</v>
      </c>
    </row>
    <row r="13763" spans="1:9" hidden="1">
      <c r="A13763" s="115" t="s">
        <v>36006</v>
      </c>
      <c r="B13763" s="115" t="s">
        <v>36007</v>
      </c>
      <c r="C13763" s="115" t="s">
        <v>36008</v>
      </c>
      <c r="D13763" s="115" t="s">
        <v>1138</v>
      </c>
      <c r="E13763" s="115">
        <v>17.510000000000002</v>
      </c>
      <c r="F13763" s="674">
        <v>293.83600000000001</v>
      </c>
      <c r="G13763" s="674">
        <v>295.84500000000003</v>
      </c>
      <c r="H13763" s="115">
        <f t="shared" si="428"/>
        <v>1.0068371472522089</v>
      </c>
      <c r="I13763" s="115">
        <f t="shared" si="429"/>
        <v>17.6297</v>
      </c>
    </row>
    <row r="13764" spans="1:9" hidden="1">
      <c r="A13764" s="115" t="s">
        <v>36009</v>
      </c>
      <c r="B13764" s="115" t="s">
        <v>36010</v>
      </c>
      <c r="C13764" s="115" t="s">
        <v>36011</v>
      </c>
      <c r="D13764" s="115" t="s">
        <v>1138</v>
      </c>
      <c r="E13764" s="115">
        <v>20.38</v>
      </c>
      <c r="F13764" s="674">
        <v>293.83600000000001</v>
      </c>
      <c r="G13764" s="674">
        <v>295.84500000000003</v>
      </c>
      <c r="H13764" s="115">
        <f t="shared" si="428"/>
        <v>1.0068371472522089</v>
      </c>
      <c r="I13764" s="115">
        <f t="shared" si="429"/>
        <v>20.519300000000001</v>
      </c>
    </row>
    <row r="13765" spans="1:9" hidden="1">
      <c r="A13765" s="115" t="s">
        <v>36012</v>
      </c>
      <c r="B13765" s="115" t="s">
        <v>36013</v>
      </c>
      <c r="C13765" s="115" t="s">
        <v>36014</v>
      </c>
      <c r="D13765" s="115" t="s">
        <v>1138</v>
      </c>
      <c r="E13765" s="115">
        <v>15.65</v>
      </c>
      <c r="F13765" s="674">
        <v>293.83600000000001</v>
      </c>
      <c r="G13765" s="674">
        <v>295.84500000000003</v>
      </c>
      <c r="H13765" s="115">
        <f t="shared" ref="H13765:H13828" si="430">G13765/F13765</f>
        <v>1.0068371472522089</v>
      </c>
      <c r="I13765" s="115">
        <f t="shared" ref="I13765:I13828" si="431">ROUND(H13765*E13765,4)</f>
        <v>15.757</v>
      </c>
    </row>
    <row r="13766" spans="1:9" hidden="1">
      <c r="A13766" s="115" t="s">
        <v>36015</v>
      </c>
      <c r="B13766" s="115" t="s">
        <v>36016</v>
      </c>
      <c r="C13766" s="115" t="s">
        <v>36017</v>
      </c>
      <c r="D13766" s="115" t="s">
        <v>1138</v>
      </c>
      <c r="E13766" s="115">
        <v>117.7577</v>
      </c>
      <c r="F13766" s="674">
        <v>293.83600000000001</v>
      </c>
      <c r="G13766" s="674">
        <v>295.84500000000003</v>
      </c>
      <c r="H13766" s="115">
        <f t="shared" si="430"/>
        <v>1.0068371472522089</v>
      </c>
      <c r="I13766" s="115">
        <f t="shared" si="431"/>
        <v>118.5628</v>
      </c>
    </row>
    <row r="13767" spans="1:9" hidden="1">
      <c r="A13767" s="115" t="s">
        <v>36018</v>
      </c>
      <c r="B13767" s="115" t="s">
        <v>36019</v>
      </c>
      <c r="C13767" s="115" t="s">
        <v>36020</v>
      </c>
      <c r="D13767" s="115" t="s">
        <v>1138</v>
      </c>
      <c r="E13767" s="115">
        <v>181.9477</v>
      </c>
      <c r="F13767" s="674">
        <v>293.83600000000001</v>
      </c>
      <c r="G13767" s="674">
        <v>295.84500000000003</v>
      </c>
      <c r="H13767" s="115">
        <f t="shared" si="430"/>
        <v>1.0068371472522089</v>
      </c>
      <c r="I13767" s="115">
        <f t="shared" si="431"/>
        <v>183.1917</v>
      </c>
    </row>
    <row r="13768" spans="1:9" hidden="1">
      <c r="A13768" s="115" t="s">
        <v>36021</v>
      </c>
      <c r="B13768" s="115" t="s">
        <v>36022</v>
      </c>
      <c r="C13768" s="115" t="s">
        <v>36023</v>
      </c>
      <c r="D13768" s="115" t="s">
        <v>1138</v>
      </c>
      <c r="E13768" s="115">
        <v>5.0061999999999998</v>
      </c>
      <c r="F13768" s="674">
        <v>293.83600000000001</v>
      </c>
      <c r="G13768" s="674">
        <v>295.84500000000003</v>
      </c>
      <c r="H13768" s="115">
        <f t="shared" si="430"/>
        <v>1.0068371472522089</v>
      </c>
      <c r="I13768" s="115">
        <f t="shared" si="431"/>
        <v>5.0404</v>
      </c>
    </row>
    <row r="13769" spans="1:9" hidden="1">
      <c r="A13769" s="115" t="s">
        <v>36024</v>
      </c>
      <c r="B13769" s="115" t="s">
        <v>36025</v>
      </c>
      <c r="C13769" s="115" t="s">
        <v>36026</v>
      </c>
      <c r="D13769" s="115" t="s">
        <v>1138</v>
      </c>
      <c r="E13769" s="115">
        <v>6.5114999999999998</v>
      </c>
      <c r="F13769" s="674">
        <v>293.83600000000001</v>
      </c>
      <c r="G13769" s="674">
        <v>295.84500000000003</v>
      </c>
      <c r="H13769" s="115">
        <f t="shared" si="430"/>
        <v>1.0068371472522089</v>
      </c>
      <c r="I13769" s="115">
        <f t="shared" si="431"/>
        <v>6.556</v>
      </c>
    </row>
    <row r="13770" spans="1:9" hidden="1">
      <c r="A13770" s="115" t="s">
        <v>36027</v>
      </c>
      <c r="B13770" s="115" t="s">
        <v>36028</v>
      </c>
      <c r="C13770" s="115" t="s">
        <v>36029</v>
      </c>
      <c r="D13770" s="115" t="s">
        <v>1138</v>
      </c>
      <c r="E13770" s="115">
        <v>9.9872999999999994</v>
      </c>
      <c r="F13770" s="674">
        <v>293.83600000000001</v>
      </c>
      <c r="G13770" s="674">
        <v>295.84500000000003</v>
      </c>
      <c r="H13770" s="115">
        <f t="shared" si="430"/>
        <v>1.0068371472522089</v>
      </c>
      <c r="I13770" s="115">
        <f t="shared" si="431"/>
        <v>10.0556</v>
      </c>
    </row>
    <row r="13771" spans="1:9" hidden="1">
      <c r="A13771" s="115" t="s">
        <v>36030</v>
      </c>
      <c r="B13771" s="115" t="s">
        <v>36031</v>
      </c>
      <c r="C13771" s="115" t="s">
        <v>36032</v>
      </c>
      <c r="D13771" s="115" t="s">
        <v>1138</v>
      </c>
      <c r="E13771" s="115">
        <v>12.715299999999999</v>
      </c>
      <c r="F13771" s="674">
        <v>293.83600000000001</v>
      </c>
      <c r="G13771" s="674">
        <v>295.84500000000003</v>
      </c>
      <c r="H13771" s="115">
        <f t="shared" si="430"/>
        <v>1.0068371472522089</v>
      </c>
      <c r="I13771" s="115">
        <f t="shared" si="431"/>
        <v>12.802199999999999</v>
      </c>
    </row>
    <row r="13772" spans="1:9" hidden="1">
      <c r="A13772" s="115" t="s">
        <v>36033</v>
      </c>
      <c r="B13772" s="115" t="s">
        <v>36034</v>
      </c>
      <c r="C13772" s="115" t="s">
        <v>36035</v>
      </c>
      <c r="D13772" s="115" t="s">
        <v>1138</v>
      </c>
      <c r="E13772" s="115">
        <v>24.586099999999998</v>
      </c>
      <c r="F13772" s="674">
        <v>293.83600000000001</v>
      </c>
      <c r="G13772" s="674">
        <v>295.84500000000003</v>
      </c>
      <c r="H13772" s="115">
        <f t="shared" si="430"/>
        <v>1.0068371472522089</v>
      </c>
      <c r="I13772" s="115">
        <f t="shared" si="431"/>
        <v>24.754200000000001</v>
      </c>
    </row>
    <row r="13773" spans="1:9" hidden="1">
      <c r="A13773" s="115" t="s">
        <v>36036</v>
      </c>
      <c r="B13773" s="115" t="s">
        <v>36037</v>
      </c>
      <c r="C13773" s="115" t="s">
        <v>36038</v>
      </c>
      <c r="D13773" s="115" t="s">
        <v>8378</v>
      </c>
      <c r="E13773" s="115">
        <v>67.6113</v>
      </c>
      <c r="F13773" s="674">
        <v>293.83600000000001</v>
      </c>
      <c r="G13773" s="674">
        <v>295.84500000000003</v>
      </c>
      <c r="H13773" s="115">
        <f t="shared" si="430"/>
        <v>1.0068371472522089</v>
      </c>
      <c r="I13773" s="115">
        <f t="shared" si="431"/>
        <v>68.073599999999999</v>
      </c>
    </row>
    <row r="13774" spans="1:9" hidden="1">
      <c r="A13774" s="115" t="s">
        <v>36039</v>
      </c>
      <c r="B13774" s="115" t="s">
        <v>36040</v>
      </c>
      <c r="C13774" s="115" t="s">
        <v>36041</v>
      </c>
      <c r="D13774" s="115" t="s">
        <v>8378</v>
      </c>
      <c r="E13774" s="115">
        <v>59.859900000000003</v>
      </c>
      <c r="F13774" s="674">
        <v>293.83600000000001</v>
      </c>
      <c r="G13774" s="674">
        <v>295.84500000000003</v>
      </c>
      <c r="H13774" s="115">
        <f t="shared" si="430"/>
        <v>1.0068371472522089</v>
      </c>
      <c r="I13774" s="115">
        <f t="shared" si="431"/>
        <v>60.269199999999998</v>
      </c>
    </row>
    <row r="13775" spans="1:9" hidden="1">
      <c r="A13775" s="115" t="s">
        <v>36042</v>
      </c>
      <c r="B13775" s="115" t="s">
        <v>36043</v>
      </c>
      <c r="C13775" s="115" t="s">
        <v>36044</v>
      </c>
      <c r="D13775" s="115" t="s">
        <v>8378</v>
      </c>
      <c r="E13775" s="115">
        <v>34.823700000000002</v>
      </c>
      <c r="F13775" s="674">
        <v>293.83600000000001</v>
      </c>
      <c r="G13775" s="674">
        <v>295.84500000000003</v>
      </c>
      <c r="H13775" s="115">
        <f t="shared" si="430"/>
        <v>1.0068371472522089</v>
      </c>
      <c r="I13775" s="115">
        <f t="shared" si="431"/>
        <v>35.061799999999998</v>
      </c>
    </row>
    <row r="13776" spans="1:9" hidden="1">
      <c r="A13776" s="115" t="s">
        <v>36045</v>
      </c>
      <c r="B13776" s="115" t="s">
        <v>36046</v>
      </c>
      <c r="C13776" s="115" t="s">
        <v>36047</v>
      </c>
      <c r="D13776" s="115" t="s">
        <v>8378</v>
      </c>
      <c r="E13776" s="115">
        <v>64.580200000000005</v>
      </c>
      <c r="F13776" s="674">
        <v>293.83600000000001</v>
      </c>
      <c r="G13776" s="674">
        <v>295.84500000000003</v>
      </c>
      <c r="H13776" s="115">
        <f t="shared" si="430"/>
        <v>1.0068371472522089</v>
      </c>
      <c r="I13776" s="115">
        <f t="shared" si="431"/>
        <v>65.021699999999996</v>
      </c>
    </row>
    <row r="13777" spans="1:9" hidden="1">
      <c r="A13777" s="115" t="s">
        <v>36048</v>
      </c>
      <c r="B13777" s="115" t="s">
        <v>36049</v>
      </c>
      <c r="C13777" s="115" t="s">
        <v>36050</v>
      </c>
      <c r="D13777" s="115" t="s">
        <v>1138</v>
      </c>
      <c r="E13777" s="115">
        <v>53.738300000000002</v>
      </c>
      <c r="F13777" s="674">
        <v>293.83600000000001</v>
      </c>
      <c r="G13777" s="674">
        <v>295.84500000000003</v>
      </c>
      <c r="H13777" s="115">
        <f t="shared" si="430"/>
        <v>1.0068371472522089</v>
      </c>
      <c r="I13777" s="115">
        <f t="shared" si="431"/>
        <v>54.105699999999999</v>
      </c>
    </row>
    <row r="13778" spans="1:9" hidden="1">
      <c r="A13778" s="115" t="s">
        <v>36051</v>
      </c>
      <c r="B13778" s="115" t="s">
        <v>36052</v>
      </c>
      <c r="C13778" s="115" t="s">
        <v>36053</v>
      </c>
      <c r="D13778" s="115" t="s">
        <v>1138</v>
      </c>
      <c r="E13778" s="115">
        <v>26.831299999999999</v>
      </c>
      <c r="F13778" s="674">
        <v>293.83600000000001</v>
      </c>
      <c r="G13778" s="674">
        <v>295.84500000000003</v>
      </c>
      <c r="H13778" s="115">
        <f t="shared" si="430"/>
        <v>1.0068371472522089</v>
      </c>
      <c r="I13778" s="115">
        <f t="shared" si="431"/>
        <v>27.014700000000001</v>
      </c>
    </row>
    <row r="13779" spans="1:9" hidden="1">
      <c r="A13779" s="115" t="s">
        <v>36054</v>
      </c>
      <c r="B13779" s="115" t="s">
        <v>36055</v>
      </c>
      <c r="C13779" s="115" t="s">
        <v>36056</v>
      </c>
      <c r="D13779" s="115" t="s">
        <v>1138</v>
      </c>
      <c r="E13779" s="115">
        <v>40.746699999999997</v>
      </c>
      <c r="F13779" s="674">
        <v>293.83600000000001</v>
      </c>
      <c r="G13779" s="674">
        <v>295.84500000000003</v>
      </c>
      <c r="H13779" s="115">
        <f t="shared" si="430"/>
        <v>1.0068371472522089</v>
      </c>
      <c r="I13779" s="115">
        <f t="shared" si="431"/>
        <v>41.025300000000001</v>
      </c>
    </row>
    <row r="13780" spans="1:9" hidden="1">
      <c r="A13780" s="115" t="s">
        <v>36057</v>
      </c>
      <c r="B13780" s="115" t="s">
        <v>36058</v>
      </c>
      <c r="C13780" s="115" t="s">
        <v>36059</v>
      </c>
      <c r="D13780" s="115" t="s">
        <v>1138</v>
      </c>
      <c r="E13780" s="115">
        <v>17.026</v>
      </c>
      <c r="F13780" s="674">
        <v>293.83600000000001</v>
      </c>
      <c r="G13780" s="674">
        <v>295.84500000000003</v>
      </c>
      <c r="H13780" s="115">
        <f t="shared" si="430"/>
        <v>1.0068371472522089</v>
      </c>
      <c r="I13780" s="115">
        <f t="shared" si="431"/>
        <v>17.142399999999999</v>
      </c>
    </row>
    <row r="13781" spans="1:9" hidden="1">
      <c r="A13781" s="115" t="s">
        <v>36060</v>
      </c>
      <c r="B13781" s="115" t="s">
        <v>36061</v>
      </c>
      <c r="C13781" s="115" t="s">
        <v>36062</v>
      </c>
      <c r="D13781" s="115" t="s">
        <v>1138</v>
      </c>
      <c r="E13781" s="115">
        <v>125.586</v>
      </c>
      <c r="F13781" s="674">
        <v>293.83600000000001</v>
      </c>
      <c r="G13781" s="674">
        <v>295.84500000000003</v>
      </c>
      <c r="H13781" s="115">
        <f t="shared" si="430"/>
        <v>1.0068371472522089</v>
      </c>
      <c r="I13781" s="115">
        <f t="shared" si="431"/>
        <v>126.44459999999999</v>
      </c>
    </row>
    <row r="13782" spans="1:9" hidden="1">
      <c r="A13782" s="115" t="s">
        <v>36063</v>
      </c>
      <c r="B13782" s="115" t="s">
        <v>36064</v>
      </c>
      <c r="C13782" s="115" t="s">
        <v>36065</v>
      </c>
      <c r="D13782" s="115" t="s">
        <v>1138</v>
      </c>
      <c r="E13782" s="115">
        <v>142.20599999999999</v>
      </c>
      <c r="F13782" s="674">
        <v>293.83600000000001</v>
      </c>
      <c r="G13782" s="674">
        <v>295.84500000000003</v>
      </c>
      <c r="H13782" s="115">
        <f t="shared" si="430"/>
        <v>1.0068371472522089</v>
      </c>
      <c r="I13782" s="115">
        <f t="shared" si="431"/>
        <v>143.17830000000001</v>
      </c>
    </row>
    <row r="13783" spans="1:9" hidden="1">
      <c r="A13783" s="115" t="s">
        <v>36066</v>
      </c>
      <c r="B13783" s="115" t="s">
        <v>36067</v>
      </c>
      <c r="C13783" s="115" t="s">
        <v>36068</v>
      </c>
      <c r="D13783" s="115" t="s">
        <v>1138</v>
      </c>
      <c r="E13783" s="115">
        <v>192.98490000000001</v>
      </c>
      <c r="F13783" s="674">
        <v>293.83600000000001</v>
      </c>
      <c r="G13783" s="674">
        <v>295.84500000000003</v>
      </c>
      <c r="H13783" s="115">
        <f t="shared" si="430"/>
        <v>1.0068371472522089</v>
      </c>
      <c r="I13783" s="115">
        <f t="shared" si="431"/>
        <v>194.30439999999999</v>
      </c>
    </row>
    <row r="13784" spans="1:9" hidden="1">
      <c r="A13784" s="115" t="s">
        <v>36069</v>
      </c>
      <c r="B13784" s="115" t="s">
        <v>36070</v>
      </c>
      <c r="C13784" s="115" t="s">
        <v>36071</v>
      </c>
      <c r="D13784" s="115" t="s">
        <v>1138</v>
      </c>
      <c r="E13784" s="115">
        <v>553.00390000000004</v>
      </c>
      <c r="F13784" s="674">
        <v>293.83600000000001</v>
      </c>
      <c r="G13784" s="674">
        <v>295.84500000000003</v>
      </c>
      <c r="H13784" s="115">
        <f t="shared" si="430"/>
        <v>1.0068371472522089</v>
      </c>
      <c r="I13784" s="115">
        <f t="shared" si="431"/>
        <v>556.78489999999999</v>
      </c>
    </row>
    <row r="13785" spans="1:9" hidden="1">
      <c r="A13785" s="115" t="s">
        <v>36072</v>
      </c>
      <c r="B13785" s="115" t="s">
        <v>36073</v>
      </c>
      <c r="C13785" s="115" t="s">
        <v>36074</v>
      </c>
      <c r="D13785" s="115" t="s">
        <v>1138</v>
      </c>
      <c r="E13785" s="115">
        <v>597.70389999999998</v>
      </c>
      <c r="F13785" s="674">
        <v>293.83600000000001</v>
      </c>
      <c r="G13785" s="674">
        <v>295.84500000000003</v>
      </c>
      <c r="H13785" s="115">
        <f t="shared" si="430"/>
        <v>1.0068371472522089</v>
      </c>
      <c r="I13785" s="115">
        <f t="shared" si="431"/>
        <v>601.79049999999995</v>
      </c>
    </row>
    <row r="13786" spans="1:9" hidden="1">
      <c r="A13786" s="115" t="s">
        <v>36075</v>
      </c>
      <c r="B13786" s="115" t="s">
        <v>36076</v>
      </c>
      <c r="C13786" s="115" t="s">
        <v>36077</v>
      </c>
      <c r="D13786" s="115" t="s">
        <v>1138</v>
      </c>
      <c r="E13786" s="115">
        <v>871.05989999999997</v>
      </c>
      <c r="F13786" s="674">
        <v>293.83600000000001</v>
      </c>
      <c r="G13786" s="674">
        <v>295.84500000000003</v>
      </c>
      <c r="H13786" s="115">
        <f t="shared" si="430"/>
        <v>1.0068371472522089</v>
      </c>
      <c r="I13786" s="115">
        <f t="shared" si="431"/>
        <v>877.01549999999997</v>
      </c>
    </row>
    <row r="13787" spans="1:9" hidden="1">
      <c r="A13787" s="115" t="s">
        <v>36078</v>
      </c>
      <c r="B13787" s="115" t="s">
        <v>36079</v>
      </c>
      <c r="C13787" s="115" t="s">
        <v>36080</v>
      </c>
      <c r="D13787" s="115" t="s">
        <v>1138</v>
      </c>
      <c r="E13787" s="115">
        <v>905.87990000000002</v>
      </c>
      <c r="F13787" s="674">
        <v>293.83600000000001</v>
      </c>
      <c r="G13787" s="674">
        <v>295.84500000000003</v>
      </c>
      <c r="H13787" s="115">
        <f t="shared" si="430"/>
        <v>1.0068371472522089</v>
      </c>
      <c r="I13787" s="115">
        <f t="shared" si="431"/>
        <v>912.07349999999997</v>
      </c>
    </row>
    <row r="13788" spans="1:9" hidden="1">
      <c r="A13788" s="115" t="s">
        <v>36081</v>
      </c>
      <c r="B13788" s="115" t="s">
        <v>36082</v>
      </c>
      <c r="C13788" s="115" t="s">
        <v>36083</v>
      </c>
      <c r="D13788" s="115" t="s">
        <v>1138</v>
      </c>
      <c r="E13788" s="115">
        <v>1474.4399000000001</v>
      </c>
      <c r="F13788" s="674">
        <v>293.83600000000001</v>
      </c>
      <c r="G13788" s="674">
        <v>295.84500000000003</v>
      </c>
      <c r="H13788" s="115">
        <f t="shared" si="430"/>
        <v>1.0068371472522089</v>
      </c>
      <c r="I13788" s="115">
        <f t="shared" si="431"/>
        <v>1484.5209</v>
      </c>
    </row>
    <row r="13789" spans="1:9" hidden="1">
      <c r="A13789" s="115" t="s">
        <v>36084</v>
      </c>
      <c r="B13789" s="115" t="s">
        <v>36085</v>
      </c>
      <c r="C13789" s="115" t="s">
        <v>36086</v>
      </c>
      <c r="D13789" s="115" t="s">
        <v>1138</v>
      </c>
      <c r="E13789" s="115">
        <v>103.89360000000001</v>
      </c>
      <c r="F13789" s="674">
        <v>293.83600000000001</v>
      </c>
      <c r="G13789" s="674">
        <v>295.84500000000003</v>
      </c>
      <c r="H13789" s="115">
        <f t="shared" si="430"/>
        <v>1.0068371472522089</v>
      </c>
      <c r="I13789" s="115">
        <f t="shared" si="431"/>
        <v>104.6039</v>
      </c>
    </row>
    <row r="13790" spans="1:9" hidden="1">
      <c r="A13790" s="115" t="s">
        <v>36087</v>
      </c>
      <c r="B13790" s="115" t="s">
        <v>36088</v>
      </c>
      <c r="C13790" s="115" t="s">
        <v>36089</v>
      </c>
      <c r="D13790" s="115" t="s">
        <v>1138</v>
      </c>
      <c r="E13790" s="115">
        <v>103.89360000000001</v>
      </c>
      <c r="F13790" s="674">
        <v>293.83600000000001</v>
      </c>
      <c r="G13790" s="674">
        <v>295.84500000000003</v>
      </c>
      <c r="H13790" s="115">
        <f t="shared" si="430"/>
        <v>1.0068371472522089</v>
      </c>
      <c r="I13790" s="115">
        <f t="shared" si="431"/>
        <v>104.6039</v>
      </c>
    </row>
    <row r="13791" spans="1:9" hidden="1">
      <c r="A13791" s="115" t="s">
        <v>36090</v>
      </c>
      <c r="B13791" s="115" t="s">
        <v>36091</v>
      </c>
      <c r="C13791" s="115" t="s">
        <v>36092</v>
      </c>
      <c r="D13791" s="115" t="s">
        <v>1138</v>
      </c>
      <c r="E13791" s="115">
        <v>106.6536</v>
      </c>
      <c r="F13791" s="674">
        <v>293.83600000000001</v>
      </c>
      <c r="G13791" s="674">
        <v>295.84500000000003</v>
      </c>
      <c r="H13791" s="115">
        <f t="shared" si="430"/>
        <v>1.0068371472522089</v>
      </c>
      <c r="I13791" s="115">
        <f t="shared" si="431"/>
        <v>107.3828</v>
      </c>
    </row>
    <row r="13792" spans="1:9" hidden="1">
      <c r="A13792" s="115" t="s">
        <v>36093</v>
      </c>
      <c r="B13792" s="115" t="s">
        <v>36094</v>
      </c>
      <c r="C13792" s="115" t="s">
        <v>36095</v>
      </c>
      <c r="D13792" s="115" t="s">
        <v>1138</v>
      </c>
      <c r="E13792" s="115">
        <v>117.89360000000001</v>
      </c>
      <c r="F13792" s="674">
        <v>293.83600000000001</v>
      </c>
      <c r="G13792" s="674">
        <v>295.84500000000003</v>
      </c>
      <c r="H13792" s="115">
        <f t="shared" si="430"/>
        <v>1.0068371472522089</v>
      </c>
      <c r="I13792" s="115">
        <f t="shared" si="431"/>
        <v>118.69970000000001</v>
      </c>
    </row>
    <row r="13793" spans="1:9" hidden="1">
      <c r="A13793" s="115" t="s">
        <v>36096</v>
      </c>
      <c r="B13793" s="115" t="s">
        <v>36097</v>
      </c>
      <c r="C13793" s="115" t="s">
        <v>36098</v>
      </c>
      <c r="D13793" s="115" t="s">
        <v>1138</v>
      </c>
      <c r="E13793" s="115">
        <v>121.3524</v>
      </c>
      <c r="F13793" s="674">
        <v>293.83600000000001</v>
      </c>
      <c r="G13793" s="674">
        <v>295.84500000000003</v>
      </c>
      <c r="H13793" s="115">
        <f t="shared" si="430"/>
        <v>1.0068371472522089</v>
      </c>
      <c r="I13793" s="115">
        <f t="shared" si="431"/>
        <v>122.18210000000001</v>
      </c>
    </row>
    <row r="13794" spans="1:9" hidden="1">
      <c r="A13794" s="115" t="s">
        <v>36099</v>
      </c>
      <c r="B13794" s="115" t="s">
        <v>36100</v>
      </c>
      <c r="C13794" s="115" t="s">
        <v>36101</v>
      </c>
      <c r="D13794" s="115" t="s">
        <v>1138</v>
      </c>
      <c r="E13794" s="115">
        <v>117.1324</v>
      </c>
      <c r="F13794" s="674">
        <v>293.83600000000001</v>
      </c>
      <c r="G13794" s="674">
        <v>295.84500000000003</v>
      </c>
      <c r="H13794" s="115">
        <f t="shared" si="430"/>
        <v>1.0068371472522089</v>
      </c>
      <c r="I13794" s="115">
        <f t="shared" si="431"/>
        <v>117.9333</v>
      </c>
    </row>
    <row r="13795" spans="1:9" hidden="1">
      <c r="A13795" s="115" t="s">
        <v>36102</v>
      </c>
      <c r="B13795" s="115" t="s">
        <v>36103</v>
      </c>
      <c r="C13795" s="115" t="s">
        <v>36104</v>
      </c>
      <c r="D13795" s="115" t="s">
        <v>1138</v>
      </c>
      <c r="E13795" s="115">
        <v>126.3724</v>
      </c>
      <c r="F13795" s="674">
        <v>293.83600000000001</v>
      </c>
      <c r="G13795" s="674">
        <v>295.84500000000003</v>
      </c>
      <c r="H13795" s="115">
        <f t="shared" si="430"/>
        <v>1.0068371472522089</v>
      </c>
      <c r="I13795" s="115">
        <f t="shared" si="431"/>
        <v>127.2364</v>
      </c>
    </row>
    <row r="13796" spans="1:9" hidden="1">
      <c r="A13796" s="115" t="s">
        <v>36105</v>
      </c>
      <c r="B13796" s="115" t="s">
        <v>36106</v>
      </c>
      <c r="C13796" s="115" t="s">
        <v>36107</v>
      </c>
      <c r="D13796" s="115" t="s">
        <v>1138</v>
      </c>
      <c r="E13796" s="115">
        <v>199.7124</v>
      </c>
      <c r="F13796" s="674">
        <v>293.83600000000001</v>
      </c>
      <c r="G13796" s="674">
        <v>295.84500000000003</v>
      </c>
      <c r="H13796" s="115">
        <f t="shared" si="430"/>
        <v>1.0068371472522089</v>
      </c>
      <c r="I13796" s="115">
        <f t="shared" si="431"/>
        <v>201.0779</v>
      </c>
    </row>
    <row r="13797" spans="1:9" hidden="1">
      <c r="A13797" s="115" t="s">
        <v>36108</v>
      </c>
      <c r="B13797" s="115" t="s">
        <v>36109</v>
      </c>
      <c r="C13797" s="115" t="s">
        <v>36110</v>
      </c>
      <c r="D13797" s="115" t="s">
        <v>1138</v>
      </c>
      <c r="E13797" s="115">
        <v>267.06240000000003</v>
      </c>
      <c r="F13797" s="674">
        <v>293.83600000000001</v>
      </c>
      <c r="G13797" s="674">
        <v>295.84500000000003</v>
      </c>
      <c r="H13797" s="115">
        <f t="shared" si="430"/>
        <v>1.0068371472522089</v>
      </c>
      <c r="I13797" s="115">
        <f t="shared" si="431"/>
        <v>268.88830000000002</v>
      </c>
    </row>
    <row r="13798" spans="1:9" hidden="1">
      <c r="A13798" s="115" t="s">
        <v>36111</v>
      </c>
      <c r="B13798" s="115" t="s">
        <v>36112</v>
      </c>
      <c r="C13798" s="115" t="s">
        <v>36113</v>
      </c>
      <c r="D13798" s="115" t="s">
        <v>1138</v>
      </c>
      <c r="E13798" s="115">
        <v>489.4624</v>
      </c>
      <c r="F13798" s="674">
        <v>293.83600000000001</v>
      </c>
      <c r="G13798" s="674">
        <v>295.84500000000003</v>
      </c>
      <c r="H13798" s="115">
        <f t="shared" si="430"/>
        <v>1.0068371472522089</v>
      </c>
      <c r="I13798" s="115">
        <f t="shared" si="431"/>
        <v>492.80889999999999</v>
      </c>
    </row>
    <row r="13799" spans="1:9" hidden="1">
      <c r="A13799" s="115" t="s">
        <v>36114</v>
      </c>
      <c r="B13799" s="115" t="s">
        <v>36115</v>
      </c>
      <c r="C13799" s="115" t="s">
        <v>36116</v>
      </c>
      <c r="D13799" s="115" t="s">
        <v>1138</v>
      </c>
      <c r="E13799" s="115">
        <v>60.860599999999998</v>
      </c>
      <c r="F13799" s="674">
        <v>293.83600000000001</v>
      </c>
      <c r="G13799" s="674">
        <v>295.84500000000003</v>
      </c>
      <c r="H13799" s="115">
        <f t="shared" si="430"/>
        <v>1.0068371472522089</v>
      </c>
      <c r="I13799" s="115">
        <f t="shared" si="431"/>
        <v>61.276699999999998</v>
      </c>
    </row>
    <row r="13800" spans="1:9" hidden="1">
      <c r="A13800" s="115" t="s">
        <v>36117</v>
      </c>
      <c r="B13800" s="115" t="s">
        <v>36118</v>
      </c>
      <c r="C13800" s="115" t="s">
        <v>36119</v>
      </c>
      <c r="D13800" s="115" t="s">
        <v>1138</v>
      </c>
      <c r="E13800" s="115">
        <v>60.860599999999998</v>
      </c>
      <c r="F13800" s="674">
        <v>293.83600000000001</v>
      </c>
      <c r="G13800" s="674">
        <v>295.84500000000003</v>
      </c>
      <c r="H13800" s="115">
        <f t="shared" si="430"/>
        <v>1.0068371472522089</v>
      </c>
      <c r="I13800" s="115">
        <f t="shared" si="431"/>
        <v>61.276699999999998</v>
      </c>
    </row>
    <row r="13801" spans="1:9" hidden="1">
      <c r="A13801" s="115" t="s">
        <v>36120</v>
      </c>
      <c r="B13801" s="115" t="s">
        <v>36121</v>
      </c>
      <c r="C13801" s="115" t="s">
        <v>36122</v>
      </c>
      <c r="D13801" s="115" t="s">
        <v>1138</v>
      </c>
      <c r="E13801" s="115">
        <v>60.860599999999998</v>
      </c>
      <c r="F13801" s="674">
        <v>293.83600000000001</v>
      </c>
      <c r="G13801" s="674">
        <v>295.84500000000003</v>
      </c>
      <c r="H13801" s="115">
        <f t="shared" si="430"/>
        <v>1.0068371472522089</v>
      </c>
      <c r="I13801" s="115">
        <f t="shared" si="431"/>
        <v>61.276699999999998</v>
      </c>
    </row>
    <row r="13802" spans="1:9" hidden="1">
      <c r="A13802" s="115" t="s">
        <v>36123</v>
      </c>
      <c r="B13802" s="115" t="s">
        <v>36124</v>
      </c>
      <c r="C13802" s="115" t="s">
        <v>36125</v>
      </c>
      <c r="D13802" s="115" t="s">
        <v>1138</v>
      </c>
      <c r="E13802" s="115">
        <v>82.840599999999995</v>
      </c>
      <c r="F13802" s="674">
        <v>293.83600000000001</v>
      </c>
      <c r="G13802" s="674">
        <v>295.84500000000003</v>
      </c>
      <c r="H13802" s="115">
        <f t="shared" si="430"/>
        <v>1.0068371472522089</v>
      </c>
      <c r="I13802" s="115">
        <f t="shared" si="431"/>
        <v>83.406999999999996</v>
      </c>
    </row>
    <row r="13803" spans="1:9" hidden="1">
      <c r="A13803" s="115" t="s">
        <v>36126</v>
      </c>
      <c r="B13803" s="115" t="s">
        <v>36127</v>
      </c>
      <c r="C13803" s="115" t="s">
        <v>36128</v>
      </c>
      <c r="D13803" s="115" t="s">
        <v>1138</v>
      </c>
      <c r="E13803" s="115">
        <v>79.8506</v>
      </c>
      <c r="F13803" s="674">
        <v>293.83600000000001</v>
      </c>
      <c r="G13803" s="674">
        <v>295.84500000000003</v>
      </c>
      <c r="H13803" s="115">
        <f t="shared" si="430"/>
        <v>1.0068371472522089</v>
      </c>
      <c r="I13803" s="115">
        <f t="shared" si="431"/>
        <v>80.396600000000007</v>
      </c>
    </row>
    <row r="13804" spans="1:9" hidden="1">
      <c r="A13804" s="115" t="s">
        <v>36129</v>
      </c>
      <c r="B13804" s="115" t="s">
        <v>36130</v>
      </c>
      <c r="C13804" s="115" t="s">
        <v>36131</v>
      </c>
      <c r="D13804" s="115" t="s">
        <v>1242</v>
      </c>
      <c r="E13804" s="115">
        <v>5.2568000000000001</v>
      </c>
      <c r="F13804" s="674">
        <v>293.83600000000001</v>
      </c>
      <c r="G13804" s="674">
        <v>295.84500000000003</v>
      </c>
      <c r="H13804" s="115">
        <f t="shared" si="430"/>
        <v>1.0068371472522089</v>
      </c>
      <c r="I13804" s="115">
        <f t="shared" si="431"/>
        <v>5.2927</v>
      </c>
    </row>
    <row r="13805" spans="1:9" hidden="1">
      <c r="A13805" s="115" t="s">
        <v>36132</v>
      </c>
      <c r="B13805" s="115" t="s">
        <v>36133</v>
      </c>
      <c r="C13805" s="115" t="s">
        <v>36134</v>
      </c>
      <c r="D13805" s="115" t="s">
        <v>1242</v>
      </c>
      <c r="E13805" s="115">
        <v>7.0796999999999999</v>
      </c>
      <c r="F13805" s="674">
        <v>293.83600000000001</v>
      </c>
      <c r="G13805" s="674">
        <v>295.84500000000003</v>
      </c>
      <c r="H13805" s="115">
        <f t="shared" si="430"/>
        <v>1.0068371472522089</v>
      </c>
      <c r="I13805" s="115">
        <f t="shared" si="431"/>
        <v>7.1280999999999999</v>
      </c>
    </row>
    <row r="13806" spans="1:9" hidden="1">
      <c r="A13806" s="115" t="s">
        <v>36135</v>
      </c>
      <c r="B13806" s="115" t="s">
        <v>36136</v>
      </c>
      <c r="C13806" s="115" t="s">
        <v>36137</v>
      </c>
      <c r="D13806" s="115" t="s">
        <v>1242</v>
      </c>
      <c r="E13806" s="115">
        <v>9.1143999999999998</v>
      </c>
      <c r="F13806" s="674">
        <v>293.83600000000001</v>
      </c>
      <c r="G13806" s="674">
        <v>295.84500000000003</v>
      </c>
      <c r="H13806" s="115">
        <f t="shared" si="430"/>
        <v>1.0068371472522089</v>
      </c>
      <c r="I13806" s="115">
        <f t="shared" si="431"/>
        <v>9.1767000000000003</v>
      </c>
    </row>
    <row r="13807" spans="1:9" hidden="1">
      <c r="A13807" s="115" t="s">
        <v>36138</v>
      </c>
      <c r="B13807" s="115" t="s">
        <v>36139</v>
      </c>
      <c r="C13807" s="115" t="s">
        <v>36140</v>
      </c>
      <c r="D13807" s="115" t="s">
        <v>1242</v>
      </c>
      <c r="E13807" s="115">
        <v>12.2517</v>
      </c>
      <c r="F13807" s="674">
        <v>293.83600000000001</v>
      </c>
      <c r="G13807" s="674">
        <v>295.84500000000003</v>
      </c>
      <c r="H13807" s="115">
        <f t="shared" si="430"/>
        <v>1.0068371472522089</v>
      </c>
      <c r="I13807" s="115">
        <f t="shared" si="431"/>
        <v>12.3355</v>
      </c>
    </row>
    <row r="13808" spans="1:9" hidden="1">
      <c r="A13808" s="115" t="s">
        <v>36141</v>
      </c>
      <c r="B13808" s="115" t="s">
        <v>36142</v>
      </c>
      <c r="C13808" s="115" t="s">
        <v>36143</v>
      </c>
      <c r="D13808" s="115" t="s">
        <v>1242</v>
      </c>
      <c r="E13808" s="115">
        <v>17.894400000000001</v>
      </c>
      <c r="F13808" s="674">
        <v>293.83600000000001</v>
      </c>
      <c r="G13808" s="674">
        <v>295.84500000000003</v>
      </c>
      <c r="H13808" s="115">
        <f t="shared" si="430"/>
        <v>1.0068371472522089</v>
      </c>
      <c r="I13808" s="115">
        <f t="shared" si="431"/>
        <v>18.0167</v>
      </c>
    </row>
    <row r="13809" spans="1:9" hidden="1">
      <c r="A13809" s="115" t="s">
        <v>36144</v>
      </c>
      <c r="B13809" s="115" t="s">
        <v>36145</v>
      </c>
      <c r="C13809" s="115" t="s">
        <v>36146</v>
      </c>
      <c r="D13809" s="115" t="s">
        <v>1242</v>
      </c>
      <c r="E13809" s="115">
        <v>26.125399999999999</v>
      </c>
      <c r="F13809" s="674">
        <v>293.83600000000001</v>
      </c>
      <c r="G13809" s="674">
        <v>295.84500000000003</v>
      </c>
      <c r="H13809" s="115">
        <f t="shared" si="430"/>
        <v>1.0068371472522089</v>
      </c>
      <c r="I13809" s="115">
        <f t="shared" si="431"/>
        <v>26.303999999999998</v>
      </c>
    </row>
    <row r="13810" spans="1:9" hidden="1">
      <c r="A13810" s="115" t="s">
        <v>36147</v>
      </c>
      <c r="B13810" s="115" t="s">
        <v>36148</v>
      </c>
      <c r="C13810" s="115" t="s">
        <v>36149</v>
      </c>
      <c r="D13810" s="115" t="s">
        <v>1242</v>
      </c>
      <c r="E13810" s="115">
        <v>38.178400000000003</v>
      </c>
      <c r="F13810" s="674">
        <v>293.83600000000001</v>
      </c>
      <c r="G13810" s="674">
        <v>295.84500000000003</v>
      </c>
      <c r="H13810" s="115">
        <f t="shared" si="430"/>
        <v>1.0068371472522089</v>
      </c>
      <c r="I13810" s="115">
        <f t="shared" si="431"/>
        <v>38.439399999999999</v>
      </c>
    </row>
    <row r="13811" spans="1:9" hidden="1">
      <c r="A13811" s="115" t="s">
        <v>36150</v>
      </c>
      <c r="B13811" s="115" t="s">
        <v>36151</v>
      </c>
      <c r="C13811" s="115" t="s">
        <v>36152</v>
      </c>
      <c r="D13811" s="115" t="s">
        <v>1242</v>
      </c>
      <c r="E13811" s="115">
        <v>71.381299999999996</v>
      </c>
      <c r="F13811" s="674">
        <v>293.83600000000001</v>
      </c>
      <c r="G13811" s="674">
        <v>295.84500000000003</v>
      </c>
      <c r="H13811" s="115">
        <f t="shared" si="430"/>
        <v>1.0068371472522089</v>
      </c>
      <c r="I13811" s="115">
        <f t="shared" si="431"/>
        <v>71.869299999999996</v>
      </c>
    </row>
    <row r="13812" spans="1:9" hidden="1">
      <c r="A13812" s="115" t="s">
        <v>36153</v>
      </c>
      <c r="B13812" s="115" t="s">
        <v>36154</v>
      </c>
      <c r="C13812" s="115" t="s">
        <v>36155</v>
      </c>
      <c r="D13812" s="115" t="s">
        <v>1242</v>
      </c>
      <c r="E13812" s="115">
        <v>3.5621</v>
      </c>
      <c r="F13812" s="674">
        <v>293.83600000000001</v>
      </c>
      <c r="G13812" s="674">
        <v>295.84500000000003</v>
      </c>
      <c r="H13812" s="115">
        <f t="shared" si="430"/>
        <v>1.0068371472522089</v>
      </c>
      <c r="I13812" s="115">
        <f t="shared" si="431"/>
        <v>3.5865</v>
      </c>
    </row>
    <row r="13813" spans="1:9" hidden="1">
      <c r="A13813" s="115" t="s">
        <v>36156</v>
      </c>
      <c r="B13813" s="115" t="s">
        <v>36157</v>
      </c>
      <c r="C13813" s="115" t="s">
        <v>36158</v>
      </c>
      <c r="D13813" s="115" t="s">
        <v>1242</v>
      </c>
      <c r="E13813" s="115">
        <v>4.8177000000000003</v>
      </c>
      <c r="F13813" s="674">
        <v>293.83600000000001</v>
      </c>
      <c r="G13813" s="674">
        <v>295.84500000000003</v>
      </c>
      <c r="H13813" s="115">
        <f t="shared" si="430"/>
        <v>1.0068371472522089</v>
      </c>
      <c r="I13813" s="115">
        <f t="shared" si="431"/>
        <v>4.8506</v>
      </c>
    </row>
    <row r="13814" spans="1:9" hidden="1">
      <c r="A13814" s="115" t="s">
        <v>36159</v>
      </c>
      <c r="B13814" s="115" t="s">
        <v>36160</v>
      </c>
      <c r="C13814" s="115" t="s">
        <v>36161</v>
      </c>
      <c r="D13814" s="115" t="s">
        <v>1242</v>
      </c>
      <c r="E13814" s="115">
        <v>6.2632000000000003</v>
      </c>
      <c r="F13814" s="674">
        <v>293.83600000000001</v>
      </c>
      <c r="G13814" s="674">
        <v>295.84500000000003</v>
      </c>
      <c r="H13814" s="115">
        <f t="shared" si="430"/>
        <v>1.0068371472522089</v>
      </c>
      <c r="I13814" s="115">
        <f t="shared" si="431"/>
        <v>6.306</v>
      </c>
    </row>
    <row r="13815" spans="1:9" hidden="1">
      <c r="A13815" s="115" t="s">
        <v>36162</v>
      </c>
      <c r="B13815" s="115" t="s">
        <v>36163</v>
      </c>
      <c r="C13815" s="115" t="s">
        <v>36164</v>
      </c>
      <c r="D13815" s="115" t="s">
        <v>1242</v>
      </c>
      <c r="E13815" s="115">
        <v>8.3986999999999998</v>
      </c>
      <c r="F13815" s="674">
        <v>293.83600000000001</v>
      </c>
      <c r="G13815" s="674">
        <v>295.84500000000003</v>
      </c>
      <c r="H13815" s="115">
        <f t="shared" si="430"/>
        <v>1.0068371472522089</v>
      </c>
      <c r="I13815" s="115">
        <f t="shared" si="431"/>
        <v>8.4560999999999993</v>
      </c>
    </row>
    <row r="13816" spans="1:9" hidden="1">
      <c r="A13816" s="115" t="s">
        <v>36165</v>
      </c>
      <c r="B13816" s="115" t="s">
        <v>36166</v>
      </c>
      <c r="C13816" s="115" t="s">
        <v>36167</v>
      </c>
      <c r="D13816" s="115" t="s">
        <v>1242</v>
      </c>
      <c r="E13816" s="115">
        <v>10.7843</v>
      </c>
      <c r="F13816" s="674">
        <v>293.83600000000001</v>
      </c>
      <c r="G13816" s="674">
        <v>295.84500000000003</v>
      </c>
      <c r="H13816" s="115">
        <f t="shared" si="430"/>
        <v>1.0068371472522089</v>
      </c>
      <c r="I13816" s="115">
        <f t="shared" si="431"/>
        <v>10.858000000000001</v>
      </c>
    </row>
    <row r="13817" spans="1:9" hidden="1">
      <c r="A13817" s="115" t="s">
        <v>36168</v>
      </c>
      <c r="B13817" s="115" t="s">
        <v>36169</v>
      </c>
      <c r="C13817" s="115" t="s">
        <v>36170</v>
      </c>
      <c r="D13817" s="115" t="s">
        <v>1242</v>
      </c>
      <c r="E13817" s="115">
        <v>15.218500000000001</v>
      </c>
      <c r="F13817" s="674">
        <v>293.83600000000001</v>
      </c>
      <c r="G13817" s="674">
        <v>295.84500000000003</v>
      </c>
      <c r="H13817" s="115">
        <f t="shared" si="430"/>
        <v>1.0068371472522089</v>
      </c>
      <c r="I13817" s="115">
        <f t="shared" si="431"/>
        <v>15.3226</v>
      </c>
    </row>
    <row r="13818" spans="1:9" hidden="1">
      <c r="A13818" s="115" t="s">
        <v>36171</v>
      </c>
      <c r="B13818" s="115" t="s">
        <v>36172</v>
      </c>
      <c r="C13818" s="115" t="s">
        <v>36173</v>
      </c>
      <c r="D13818" s="115" t="s">
        <v>1242</v>
      </c>
      <c r="E13818" s="115">
        <v>20.404</v>
      </c>
      <c r="F13818" s="674">
        <v>293.83600000000001</v>
      </c>
      <c r="G13818" s="674">
        <v>295.84500000000003</v>
      </c>
      <c r="H13818" s="115">
        <f t="shared" si="430"/>
        <v>1.0068371472522089</v>
      </c>
      <c r="I13818" s="115">
        <f t="shared" si="431"/>
        <v>20.543500000000002</v>
      </c>
    </row>
    <row r="13819" spans="1:9" hidden="1">
      <c r="A13819" s="115" t="s">
        <v>36174</v>
      </c>
      <c r="B13819" s="115" t="s">
        <v>36175</v>
      </c>
      <c r="C13819" s="115" t="s">
        <v>36176</v>
      </c>
      <c r="D13819" s="115" t="s">
        <v>1242</v>
      </c>
      <c r="E13819" s="115">
        <v>30.038599999999999</v>
      </c>
      <c r="F13819" s="674">
        <v>293.83600000000001</v>
      </c>
      <c r="G13819" s="674">
        <v>295.84500000000003</v>
      </c>
      <c r="H13819" s="115">
        <f t="shared" si="430"/>
        <v>1.0068371472522089</v>
      </c>
      <c r="I13819" s="115">
        <f t="shared" si="431"/>
        <v>30.244</v>
      </c>
    </row>
    <row r="13820" spans="1:9" hidden="1">
      <c r="A13820" s="115" t="s">
        <v>36177</v>
      </c>
      <c r="B13820" s="115" t="s">
        <v>36178</v>
      </c>
      <c r="C13820" s="115" t="s">
        <v>36179</v>
      </c>
      <c r="D13820" s="115" t="s">
        <v>1242</v>
      </c>
      <c r="E13820" s="115">
        <v>42.078200000000002</v>
      </c>
      <c r="F13820" s="674">
        <v>293.83600000000001</v>
      </c>
      <c r="G13820" s="674">
        <v>295.84500000000003</v>
      </c>
      <c r="H13820" s="115">
        <f t="shared" si="430"/>
        <v>1.0068371472522089</v>
      </c>
      <c r="I13820" s="115">
        <f t="shared" si="431"/>
        <v>42.365900000000003</v>
      </c>
    </row>
    <row r="13821" spans="1:9" hidden="1">
      <c r="A13821" s="115" t="s">
        <v>36180</v>
      </c>
      <c r="B13821" s="115" t="s">
        <v>36181</v>
      </c>
      <c r="C13821" s="115" t="s">
        <v>36182</v>
      </c>
      <c r="D13821" s="115" t="s">
        <v>1242</v>
      </c>
      <c r="E13821" s="115">
        <v>58.769300000000001</v>
      </c>
      <c r="F13821" s="674">
        <v>293.83600000000001</v>
      </c>
      <c r="G13821" s="674">
        <v>295.84500000000003</v>
      </c>
      <c r="H13821" s="115">
        <f t="shared" si="430"/>
        <v>1.0068371472522089</v>
      </c>
      <c r="I13821" s="115">
        <f t="shared" si="431"/>
        <v>59.171100000000003</v>
      </c>
    </row>
    <row r="13822" spans="1:9" hidden="1">
      <c r="A13822" s="115" t="s">
        <v>36183</v>
      </c>
      <c r="B13822" s="115" t="s">
        <v>36184</v>
      </c>
      <c r="C13822" s="115" t="s">
        <v>36185</v>
      </c>
      <c r="D13822" s="115" t="s">
        <v>1242</v>
      </c>
      <c r="E13822" s="115">
        <v>76.436300000000003</v>
      </c>
      <c r="F13822" s="674">
        <v>293.83600000000001</v>
      </c>
      <c r="G13822" s="674">
        <v>295.84500000000003</v>
      </c>
      <c r="H13822" s="115">
        <f t="shared" si="430"/>
        <v>1.0068371472522089</v>
      </c>
      <c r="I13822" s="115">
        <f t="shared" si="431"/>
        <v>76.9589</v>
      </c>
    </row>
    <row r="13823" spans="1:9" hidden="1">
      <c r="A13823" s="115" t="s">
        <v>36186</v>
      </c>
      <c r="B13823" s="115" t="s">
        <v>36187</v>
      </c>
      <c r="C13823" s="115" t="s">
        <v>36188</v>
      </c>
      <c r="D13823" s="115" t="s">
        <v>1242</v>
      </c>
      <c r="E13823" s="115">
        <v>95.841899999999995</v>
      </c>
      <c r="F13823" s="674">
        <v>293.83600000000001</v>
      </c>
      <c r="G13823" s="674">
        <v>295.84500000000003</v>
      </c>
      <c r="H13823" s="115">
        <f t="shared" si="430"/>
        <v>1.0068371472522089</v>
      </c>
      <c r="I13823" s="115">
        <f t="shared" si="431"/>
        <v>96.497200000000007</v>
      </c>
    </row>
    <row r="13824" spans="1:9" hidden="1">
      <c r="A13824" s="115" t="s">
        <v>36189</v>
      </c>
      <c r="B13824" s="115" t="s">
        <v>36190</v>
      </c>
      <c r="C13824" s="115" t="s">
        <v>36191</v>
      </c>
      <c r="D13824" s="115" t="s">
        <v>1242</v>
      </c>
      <c r="E13824" s="115">
        <v>118.122</v>
      </c>
      <c r="F13824" s="674">
        <v>293.83600000000001</v>
      </c>
      <c r="G13824" s="674">
        <v>295.84500000000003</v>
      </c>
      <c r="H13824" s="115">
        <f t="shared" si="430"/>
        <v>1.0068371472522089</v>
      </c>
      <c r="I13824" s="115">
        <f t="shared" si="431"/>
        <v>118.92959999999999</v>
      </c>
    </row>
    <row r="13825" spans="1:9" hidden="1">
      <c r="A13825" s="115" t="s">
        <v>36192</v>
      </c>
      <c r="B13825" s="115" t="s">
        <v>36193</v>
      </c>
      <c r="C13825" s="115" t="s">
        <v>36194</v>
      </c>
      <c r="D13825" s="115" t="s">
        <v>1242</v>
      </c>
      <c r="E13825" s="115">
        <v>142.17689999999999</v>
      </c>
      <c r="F13825" s="674">
        <v>293.83600000000001</v>
      </c>
      <c r="G13825" s="674">
        <v>295.84500000000003</v>
      </c>
      <c r="H13825" s="115">
        <f t="shared" si="430"/>
        <v>1.0068371472522089</v>
      </c>
      <c r="I13825" s="115">
        <f t="shared" si="431"/>
        <v>143.149</v>
      </c>
    </row>
    <row r="13826" spans="1:9" hidden="1">
      <c r="A13826" s="115" t="s">
        <v>36195</v>
      </c>
      <c r="B13826" s="115" t="s">
        <v>36196</v>
      </c>
      <c r="C13826" s="115" t="s">
        <v>36197</v>
      </c>
      <c r="D13826" s="115" t="s">
        <v>1242</v>
      </c>
      <c r="E13826" s="115">
        <v>184.81979999999999</v>
      </c>
      <c r="F13826" s="674">
        <v>293.83600000000001</v>
      </c>
      <c r="G13826" s="674">
        <v>295.84500000000003</v>
      </c>
      <c r="H13826" s="115">
        <f t="shared" si="430"/>
        <v>1.0068371472522089</v>
      </c>
      <c r="I13826" s="115">
        <f t="shared" si="431"/>
        <v>186.08340000000001</v>
      </c>
    </row>
    <row r="13827" spans="1:9" hidden="1">
      <c r="A13827" s="115" t="s">
        <v>36198</v>
      </c>
      <c r="B13827" s="115" t="s">
        <v>36199</v>
      </c>
      <c r="C13827" s="115" t="s">
        <v>36200</v>
      </c>
      <c r="D13827" s="115" t="s">
        <v>1242</v>
      </c>
      <c r="E13827" s="115">
        <v>4.0293999999999999</v>
      </c>
      <c r="F13827" s="674">
        <v>293.83600000000001</v>
      </c>
      <c r="G13827" s="674">
        <v>295.84500000000003</v>
      </c>
      <c r="H13827" s="115">
        <f t="shared" si="430"/>
        <v>1.0068371472522089</v>
      </c>
      <c r="I13827" s="115">
        <f t="shared" si="431"/>
        <v>4.0568999999999997</v>
      </c>
    </row>
    <row r="13828" spans="1:9" hidden="1">
      <c r="A13828" s="115" t="s">
        <v>36201</v>
      </c>
      <c r="B13828" s="115" t="s">
        <v>36202</v>
      </c>
      <c r="C13828" s="115" t="s">
        <v>36203</v>
      </c>
      <c r="D13828" s="115" t="s">
        <v>1242</v>
      </c>
      <c r="E13828" s="115">
        <v>4.6902999999999997</v>
      </c>
      <c r="F13828" s="674">
        <v>293.83600000000001</v>
      </c>
      <c r="G13828" s="674">
        <v>295.84500000000003</v>
      </c>
      <c r="H13828" s="115">
        <f t="shared" si="430"/>
        <v>1.0068371472522089</v>
      </c>
      <c r="I13828" s="115">
        <f t="shared" si="431"/>
        <v>4.7224000000000004</v>
      </c>
    </row>
    <row r="13829" spans="1:9" hidden="1">
      <c r="A13829" s="115" t="s">
        <v>36204</v>
      </c>
      <c r="B13829" s="115" t="s">
        <v>36205</v>
      </c>
      <c r="C13829" s="115" t="s">
        <v>36206</v>
      </c>
      <c r="D13829" s="115" t="s">
        <v>1242</v>
      </c>
      <c r="E13829" s="115">
        <v>54.573700000000002</v>
      </c>
      <c r="F13829" s="674">
        <v>293.83600000000001</v>
      </c>
      <c r="G13829" s="674">
        <v>295.84500000000003</v>
      </c>
      <c r="H13829" s="115">
        <f t="shared" ref="H13829:H13892" si="432">G13829/F13829</f>
        <v>1.0068371472522089</v>
      </c>
      <c r="I13829" s="115">
        <f t="shared" ref="I13829:I13892" si="433">ROUND(H13829*E13829,4)</f>
        <v>54.946800000000003</v>
      </c>
    </row>
    <row r="13830" spans="1:9" hidden="1">
      <c r="A13830" s="115" t="s">
        <v>36207</v>
      </c>
      <c r="B13830" s="115" t="s">
        <v>36208</v>
      </c>
      <c r="C13830" s="115" t="s">
        <v>36209</v>
      </c>
      <c r="D13830" s="115" t="s">
        <v>1242</v>
      </c>
      <c r="E13830" s="115">
        <v>90.742000000000004</v>
      </c>
      <c r="F13830" s="674">
        <v>293.83600000000001</v>
      </c>
      <c r="G13830" s="674">
        <v>295.84500000000003</v>
      </c>
      <c r="H13830" s="115">
        <f t="shared" si="432"/>
        <v>1.0068371472522089</v>
      </c>
      <c r="I13830" s="115">
        <f t="shared" si="433"/>
        <v>91.362399999999994</v>
      </c>
    </row>
    <row r="13831" spans="1:9" hidden="1">
      <c r="A13831" s="115" t="s">
        <v>36210</v>
      </c>
      <c r="B13831" s="115" t="s">
        <v>36211</v>
      </c>
      <c r="C13831" s="115" t="s">
        <v>36212</v>
      </c>
      <c r="D13831" s="115" t="s">
        <v>1242</v>
      </c>
      <c r="E13831" s="115">
        <v>199.02600000000001</v>
      </c>
      <c r="F13831" s="674">
        <v>293.83600000000001</v>
      </c>
      <c r="G13831" s="674">
        <v>295.84500000000003</v>
      </c>
      <c r="H13831" s="115">
        <f t="shared" si="432"/>
        <v>1.0068371472522089</v>
      </c>
      <c r="I13831" s="115">
        <f t="shared" si="433"/>
        <v>200.38679999999999</v>
      </c>
    </row>
    <row r="13832" spans="1:9" hidden="1">
      <c r="A13832" s="115" t="s">
        <v>36213</v>
      </c>
      <c r="B13832" s="115" t="s">
        <v>36214</v>
      </c>
      <c r="C13832" s="115" t="s">
        <v>36215</v>
      </c>
      <c r="D13832" s="115" t="s">
        <v>1242</v>
      </c>
      <c r="E13832" s="115">
        <v>263.93790000000001</v>
      </c>
      <c r="F13832" s="674">
        <v>293.83600000000001</v>
      </c>
      <c r="G13832" s="674">
        <v>295.84500000000003</v>
      </c>
      <c r="H13832" s="115">
        <f t="shared" si="432"/>
        <v>1.0068371472522089</v>
      </c>
      <c r="I13832" s="115">
        <f t="shared" si="433"/>
        <v>265.74250000000001</v>
      </c>
    </row>
    <row r="13833" spans="1:9" hidden="1">
      <c r="A13833" s="115" t="s">
        <v>36216</v>
      </c>
      <c r="B13833" s="115" t="s">
        <v>36217</v>
      </c>
      <c r="C13833" s="115" t="s">
        <v>36218</v>
      </c>
      <c r="D13833" s="115" t="s">
        <v>1242</v>
      </c>
      <c r="E13833" s="115">
        <v>4.2502000000000004</v>
      </c>
      <c r="F13833" s="674">
        <v>293.83600000000001</v>
      </c>
      <c r="G13833" s="674">
        <v>295.84500000000003</v>
      </c>
      <c r="H13833" s="115">
        <f t="shared" si="432"/>
        <v>1.0068371472522089</v>
      </c>
      <c r="I13833" s="115">
        <f t="shared" si="433"/>
        <v>4.2793000000000001</v>
      </c>
    </row>
    <row r="13834" spans="1:9" hidden="1">
      <c r="A13834" s="115" t="s">
        <v>36219</v>
      </c>
      <c r="B13834" s="115" t="s">
        <v>36220</v>
      </c>
      <c r="C13834" s="115" t="s">
        <v>36221</v>
      </c>
      <c r="D13834" s="115" t="s">
        <v>1242</v>
      </c>
      <c r="E13834" s="115">
        <v>5.1195000000000004</v>
      </c>
      <c r="F13834" s="674">
        <v>293.83600000000001</v>
      </c>
      <c r="G13834" s="674">
        <v>295.84500000000003</v>
      </c>
      <c r="H13834" s="115">
        <f t="shared" si="432"/>
        <v>1.0068371472522089</v>
      </c>
      <c r="I13834" s="115">
        <f t="shared" si="433"/>
        <v>5.1544999999999996</v>
      </c>
    </row>
    <row r="13835" spans="1:9" hidden="1">
      <c r="A13835" s="115" t="s">
        <v>36222</v>
      </c>
      <c r="B13835" s="115" t="s">
        <v>36223</v>
      </c>
      <c r="C13835" s="115" t="s">
        <v>36224</v>
      </c>
      <c r="D13835" s="115" t="s">
        <v>1242</v>
      </c>
      <c r="E13835" s="115">
        <v>6.2676999999999996</v>
      </c>
      <c r="F13835" s="674">
        <v>293.83600000000001</v>
      </c>
      <c r="G13835" s="674">
        <v>295.84500000000003</v>
      </c>
      <c r="H13835" s="115">
        <f t="shared" si="432"/>
        <v>1.0068371472522089</v>
      </c>
      <c r="I13835" s="115">
        <f t="shared" si="433"/>
        <v>6.3106</v>
      </c>
    </row>
    <row r="13836" spans="1:9" hidden="1">
      <c r="A13836" s="115" t="s">
        <v>36225</v>
      </c>
      <c r="B13836" s="115" t="s">
        <v>36226</v>
      </c>
      <c r="C13836" s="115" t="s">
        <v>36227</v>
      </c>
      <c r="D13836" s="115" t="s">
        <v>1242</v>
      </c>
      <c r="E13836" s="115">
        <v>6.6890999999999998</v>
      </c>
      <c r="F13836" s="674">
        <v>293.83600000000001</v>
      </c>
      <c r="G13836" s="674">
        <v>295.84500000000003</v>
      </c>
      <c r="H13836" s="115">
        <f t="shared" si="432"/>
        <v>1.0068371472522089</v>
      </c>
      <c r="I13836" s="115">
        <f t="shared" si="433"/>
        <v>6.7347999999999999</v>
      </c>
    </row>
    <row r="13837" spans="1:9" hidden="1">
      <c r="A13837" s="115" t="s">
        <v>36228</v>
      </c>
      <c r="B13837" s="115" t="s">
        <v>36229</v>
      </c>
      <c r="C13837" s="115" t="s">
        <v>36230</v>
      </c>
      <c r="D13837" s="115" t="s">
        <v>1242</v>
      </c>
      <c r="E13837" s="115">
        <v>4.3197999999999999</v>
      </c>
      <c r="F13837" s="674">
        <v>293.83600000000001</v>
      </c>
      <c r="G13837" s="674">
        <v>295.84500000000003</v>
      </c>
      <c r="H13837" s="115">
        <f t="shared" si="432"/>
        <v>1.0068371472522089</v>
      </c>
      <c r="I13837" s="115">
        <f t="shared" si="433"/>
        <v>4.3493000000000004</v>
      </c>
    </row>
    <row r="13838" spans="1:9" hidden="1">
      <c r="A13838" s="115" t="s">
        <v>36231</v>
      </c>
      <c r="B13838" s="115" t="s">
        <v>36232</v>
      </c>
      <c r="C13838" s="115" t="s">
        <v>36233</v>
      </c>
      <c r="D13838" s="115" t="s">
        <v>1242</v>
      </c>
      <c r="E13838" s="115">
        <v>6.7507999999999999</v>
      </c>
      <c r="F13838" s="674">
        <v>293.83600000000001</v>
      </c>
      <c r="G13838" s="674">
        <v>295.84500000000003</v>
      </c>
      <c r="H13838" s="115">
        <f t="shared" si="432"/>
        <v>1.0068371472522089</v>
      </c>
      <c r="I13838" s="115">
        <f t="shared" si="433"/>
        <v>6.7969999999999997</v>
      </c>
    </row>
    <row r="13839" spans="1:9" hidden="1">
      <c r="A13839" s="115" t="s">
        <v>36234</v>
      </c>
      <c r="B13839" s="115" t="s">
        <v>36235</v>
      </c>
      <c r="C13839" s="115" t="s">
        <v>36236</v>
      </c>
      <c r="D13839" s="115" t="s">
        <v>1242</v>
      </c>
      <c r="E13839" s="115">
        <v>8.8054000000000006</v>
      </c>
      <c r="F13839" s="674">
        <v>293.83600000000001</v>
      </c>
      <c r="G13839" s="674">
        <v>295.84500000000003</v>
      </c>
      <c r="H13839" s="115">
        <f t="shared" si="432"/>
        <v>1.0068371472522089</v>
      </c>
      <c r="I13839" s="115">
        <f t="shared" si="433"/>
        <v>8.8656000000000006</v>
      </c>
    </row>
    <row r="13840" spans="1:9" hidden="1">
      <c r="A13840" s="115" t="s">
        <v>36237</v>
      </c>
      <c r="B13840" s="115" t="s">
        <v>36238</v>
      </c>
      <c r="C13840" s="115" t="s">
        <v>36239</v>
      </c>
      <c r="D13840" s="115" t="s">
        <v>1242</v>
      </c>
      <c r="E13840" s="115">
        <v>9.7518999999999991</v>
      </c>
      <c r="F13840" s="674">
        <v>293.83600000000001</v>
      </c>
      <c r="G13840" s="674">
        <v>295.84500000000003</v>
      </c>
      <c r="H13840" s="115">
        <f t="shared" si="432"/>
        <v>1.0068371472522089</v>
      </c>
      <c r="I13840" s="115">
        <f t="shared" si="433"/>
        <v>9.8186</v>
      </c>
    </row>
    <row r="13841" spans="1:9" hidden="1">
      <c r="A13841" s="115" t="s">
        <v>36240</v>
      </c>
      <c r="B13841" s="115" t="s">
        <v>36241</v>
      </c>
      <c r="C13841" s="115" t="s">
        <v>36242</v>
      </c>
      <c r="D13841" s="115" t="s">
        <v>1242</v>
      </c>
      <c r="E13841" s="115">
        <v>2.1764000000000001</v>
      </c>
      <c r="F13841" s="674">
        <v>293.83600000000001</v>
      </c>
      <c r="G13841" s="674">
        <v>295.84500000000003</v>
      </c>
      <c r="H13841" s="115">
        <f t="shared" si="432"/>
        <v>1.0068371472522089</v>
      </c>
      <c r="I13841" s="115">
        <f t="shared" si="433"/>
        <v>2.1913</v>
      </c>
    </row>
    <row r="13842" spans="1:9" hidden="1">
      <c r="A13842" s="115" t="s">
        <v>36243</v>
      </c>
      <c r="B13842" s="115" t="s">
        <v>36244</v>
      </c>
      <c r="C13842" s="115" t="s">
        <v>36245</v>
      </c>
      <c r="D13842" s="115" t="s">
        <v>1242</v>
      </c>
      <c r="E13842" s="115">
        <v>3.5286</v>
      </c>
      <c r="F13842" s="674">
        <v>293.83600000000001</v>
      </c>
      <c r="G13842" s="674">
        <v>295.84500000000003</v>
      </c>
      <c r="H13842" s="115">
        <f t="shared" si="432"/>
        <v>1.0068371472522089</v>
      </c>
      <c r="I13842" s="115">
        <f t="shared" si="433"/>
        <v>3.5527000000000002</v>
      </c>
    </row>
    <row r="13843" spans="1:9" hidden="1">
      <c r="A13843" s="115" t="s">
        <v>36246</v>
      </c>
      <c r="B13843" s="115" t="s">
        <v>36247</v>
      </c>
      <c r="C13843" s="115" t="s">
        <v>36248</v>
      </c>
      <c r="D13843" s="115" t="s">
        <v>1242</v>
      </c>
      <c r="E13843" s="115">
        <v>5.1276999999999999</v>
      </c>
      <c r="F13843" s="674">
        <v>293.83600000000001</v>
      </c>
      <c r="G13843" s="674">
        <v>295.84500000000003</v>
      </c>
      <c r="H13843" s="115">
        <f t="shared" si="432"/>
        <v>1.0068371472522089</v>
      </c>
      <c r="I13843" s="115">
        <f t="shared" si="433"/>
        <v>5.1627999999999998</v>
      </c>
    </row>
    <row r="13844" spans="1:9" hidden="1">
      <c r="A13844" s="115" t="s">
        <v>36249</v>
      </c>
      <c r="B13844" s="115" t="s">
        <v>36250</v>
      </c>
      <c r="C13844" s="115" t="s">
        <v>36251</v>
      </c>
      <c r="D13844" s="115" t="s">
        <v>1242</v>
      </c>
      <c r="E13844" s="115">
        <v>5.8577000000000004</v>
      </c>
      <c r="F13844" s="674">
        <v>293.83600000000001</v>
      </c>
      <c r="G13844" s="674">
        <v>295.84500000000003</v>
      </c>
      <c r="H13844" s="115">
        <f t="shared" si="432"/>
        <v>1.0068371472522089</v>
      </c>
      <c r="I13844" s="115">
        <f t="shared" si="433"/>
        <v>5.8977000000000004</v>
      </c>
    </row>
    <row r="13845" spans="1:9" hidden="1">
      <c r="A13845" s="115" t="s">
        <v>36252</v>
      </c>
      <c r="B13845" s="115" t="s">
        <v>36253</v>
      </c>
      <c r="C13845" s="115" t="s">
        <v>36254</v>
      </c>
      <c r="D13845" s="115" t="s">
        <v>1138</v>
      </c>
      <c r="E13845" s="115">
        <v>39538.353900000002</v>
      </c>
      <c r="F13845" s="674">
        <v>293.83600000000001</v>
      </c>
      <c r="G13845" s="674">
        <v>295.84500000000003</v>
      </c>
      <c r="H13845" s="115">
        <f t="shared" si="432"/>
        <v>1.0068371472522089</v>
      </c>
      <c r="I13845" s="115">
        <f t="shared" si="433"/>
        <v>39808.683400000002</v>
      </c>
    </row>
    <row r="13846" spans="1:9" hidden="1">
      <c r="A13846" s="115" t="s">
        <v>36255</v>
      </c>
      <c r="B13846" s="115" t="s">
        <v>36256</v>
      </c>
      <c r="C13846" s="115" t="s">
        <v>36257</v>
      </c>
      <c r="D13846" s="115" t="s">
        <v>1138</v>
      </c>
      <c r="E13846" s="115">
        <v>48043.483899999999</v>
      </c>
      <c r="F13846" s="674">
        <v>293.83600000000001</v>
      </c>
      <c r="G13846" s="674">
        <v>295.84500000000003</v>
      </c>
      <c r="H13846" s="115">
        <f t="shared" si="432"/>
        <v>1.0068371472522089</v>
      </c>
      <c r="I13846" s="115">
        <f t="shared" si="433"/>
        <v>48371.9643</v>
      </c>
    </row>
    <row r="13847" spans="1:9" hidden="1">
      <c r="A13847" s="115" t="s">
        <v>36258</v>
      </c>
      <c r="B13847" s="115" t="s">
        <v>36259</v>
      </c>
      <c r="C13847" s="115" t="s">
        <v>36260</v>
      </c>
      <c r="D13847" s="115" t="s">
        <v>1138</v>
      </c>
      <c r="E13847" s="115">
        <v>39005.035499999998</v>
      </c>
      <c r="F13847" s="674">
        <v>293.83600000000001</v>
      </c>
      <c r="G13847" s="674">
        <v>295.84500000000003</v>
      </c>
      <c r="H13847" s="115">
        <f t="shared" si="432"/>
        <v>1.0068371472522089</v>
      </c>
      <c r="I13847" s="115">
        <f t="shared" si="433"/>
        <v>39271.718699999998</v>
      </c>
    </row>
    <row r="13848" spans="1:9" hidden="1">
      <c r="A13848" s="115" t="s">
        <v>36261</v>
      </c>
      <c r="B13848" s="115" t="s">
        <v>36262</v>
      </c>
      <c r="C13848" s="115" t="s">
        <v>36263</v>
      </c>
      <c r="D13848" s="115" t="s">
        <v>1138</v>
      </c>
      <c r="E13848" s="115">
        <v>45538.578399999999</v>
      </c>
      <c r="F13848" s="674">
        <v>293.83600000000001</v>
      </c>
      <c r="G13848" s="674">
        <v>295.84500000000003</v>
      </c>
      <c r="H13848" s="115">
        <f t="shared" si="432"/>
        <v>1.0068371472522089</v>
      </c>
      <c r="I13848" s="115">
        <f t="shared" si="433"/>
        <v>45849.932399999998</v>
      </c>
    </row>
    <row r="13849" spans="1:9" hidden="1">
      <c r="A13849" s="115" t="s">
        <v>36264</v>
      </c>
      <c r="B13849" s="115" t="s">
        <v>36265</v>
      </c>
      <c r="C13849" s="115" t="s">
        <v>36266</v>
      </c>
      <c r="D13849" s="115" t="s">
        <v>1138</v>
      </c>
      <c r="E13849" s="115">
        <v>49903.648399999998</v>
      </c>
      <c r="F13849" s="674">
        <v>293.83600000000001</v>
      </c>
      <c r="G13849" s="674">
        <v>295.84500000000003</v>
      </c>
      <c r="H13849" s="115">
        <f t="shared" si="432"/>
        <v>1.0068371472522089</v>
      </c>
      <c r="I13849" s="115">
        <f t="shared" si="433"/>
        <v>50244.847000000002</v>
      </c>
    </row>
    <row r="13850" spans="1:9" hidden="1">
      <c r="A13850" s="115" t="s">
        <v>36267</v>
      </c>
      <c r="B13850" s="115" t="s">
        <v>36268</v>
      </c>
      <c r="C13850" s="115" t="s">
        <v>36269</v>
      </c>
      <c r="D13850" s="115" t="s">
        <v>1138</v>
      </c>
      <c r="E13850" s="115">
        <v>64334.982600000003</v>
      </c>
      <c r="F13850" s="674">
        <v>293.83600000000001</v>
      </c>
      <c r="G13850" s="674">
        <v>295.84500000000003</v>
      </c>
      <c r="H13850" s="115">
        <f t="shared" si="432"/>
        <v>1.0068371472522089</v>
      </c>
      <c r="I13850" s="115">
        <f t="shared" si="433"/>
        <v>64774.850299999998</v>
      </c>
    </row>
    <row r="13851" spans="1:9" hidden="1">
      <c r="A13851" s="115" t="s">
        <v>36270</v>
      </c>
      <c r="B13851" s="115" t="s">
        <v>36271</v>
      </c>
      <c r="C13851" s="115" t="s">
        <v>36272</v>
      </c>
      <c r="D13851" s="115" t="s">
        <v>1138</v>
      </c>
      <c r="E13851" s="115">
        <v>75792.682799999995</v>
      </c>
      <c r="F13851" s="674">
        <v>293.83600000000001</v>
      </c>
      <c r="G13851" s="674">
        <v>295.84500000000003</v>
      </c>
      <c r="H13851" s="115">
        <f t="shared" si="432"/>
        <v>1.0068371472522089</v>
      </c>
      <c r="I13851" s="115">
        <f t="shared" si="433"/>
        <v>76310.888500000001</v>
      </c>
    </row>
    <row r="13852" spans="1:9" hidden="1">
      <c r="A13852" s="115" t="s">
        <v>36273</v>
      </c>
      <c r="B13852" s="115" t="s">
        <v>36274</v>
      </c>
      <c r="C13852" s="115" t="s">
        <v>36275</v>
      </c>
      <c r="D13852" s="115" t="s">
        <v>1138</v>
      </c>
      <c r="E13852" s="115">
        <v>20319.6999</v>
      </c>
      <c r="F13852" s="674">
        <v>293.83600000000001</v>
      </c>
      <c r="G13852" s="674">
        <v>295.84500000000003</v>
      </c>
      <c r="H13852" s="115">
        <f t="shared" si="432"/>
        <v>1.0068371472522089</v>
      </c>
      <c r="I13852" s="115">
        <f t="shared" si="433"/>
        <v>20458.628700000001</v>
      </c>
    </row>
    <row r="13853" spans="1:9" hidden="1">
      <c r="A13853" s="115" t="s">
        <v>36276</v>
      </c>
      <c r="B13853" s="115" t="s">
        <v>36277</v>
      </c>
      <c r="C13853" s="115" t="s">
        <v>36278</v>
      </c>
      <c r="D13853" s="115" t="s">
        <v>1138</v>
      </c>
      <c r="E13853" s="115">
        <v>21768.299900000002</v>
      </c>
      <c r="F13853" s="674">
        <v>293.83600000000001</v>
      </c>
      <c r="G13853" s="674">
        <v>295.84500000000003</v>
      </c>
      <c r="H13853" s="115">
        <f t="shared" si="432"/>
        <v>1.0068371472522089</v>
      </c>
      <c r="I13853" s="115">
        <f t="shared" si="433"/>
        <v>21917.133000000002</v>
      </c>
    </row>
    <row r="13854" spans="1:9" hidden="1">
      <c r="A13854" s="115" t="s">
        <v>36279</v>
      </c>
      <c r="B13854" s="115" t="s">
        <v>36280</v>
      </c>
      <c r="C13854" s="115" t="s">
        <v>36281</v>
      </c>
      <c r="D13854" s="115" t="s">
        <v>1138</v>
      </c>
      <c r="E13854" s="115">
        <v>25217.9578</v>
      </c>
      <c r="F13854" s="674">
        <v>293.83600000000001</v>
      </c>
      <c r="G13854" s="674">
        <v>295.84500000000003</v>
      </c>
      <c r="H13854" s="115">
        <f t="shared" si="432"/>
        <v>1.0068371472522089</v>
      </c>
      <c r="I13854" s="115">
        <f t="shared" si="433"/>
        <v>25390.376700000001</v>
      </c>
    </row>
    <row r="13855" spans="1:9" hidden="1">
      <c r="A13855" s="115" t="s">
        <v>36282</v>
      </c>
      <c r="B13855" s="115" t="s">
        <v>36283</v>
      </c>
      <c r="C13855" s="115" t="s">
        <v>36284</v>
      </c>
      <c r="D13855" s="115" t="s">
        <v>1138</v>
      </c>
      <c r="E13855" s="115">
        <v>28881.642</v>
      </c>
      <c r="F13855" s="674">
        <v>293.83600000000001</v>
      </c>
      <c r="G13855" s="674">
        <v>295.84500000000003</v>
      </c>
      <c r="H13855" s="115">
        <f t="shared" si="432"/>
        <v>1.0068371472522089</v>
      </c>
      <c r="I13855" s="115">
        <f t="shared" si="433"/>
        <v>29079.11</v>
      </c>
    </row>
    <row r="13856" spans="1:9" hidden="1">
      <c r="A13856" s="115" t="s">
        <v>36285</v>
      </c>
      <c r="B13856" s="115" t="s">
        <v>36286</v>
      </c>
      <c r="C13856" s="115" t="s">
        <v>36287</v>
      </c>
      <c r="D13856" s="115" t="s">
        <v>1138</v>
      </c>
      <c r="E13856" s="115">
        <v>33575.577799999999</v>
      </c>
      <c r="F13856" s="674">
        <v>293.83600000000001</v>
      </c>
      <c r="G13856" s="674">
        <v>295.84500000000003</v>
      </c>
      <c r="H13856" s="115">
        <f t="shared" si="432"/>
        <v>1.0068371472522089</v>
      </c>
      <c r="I13856" s="115">
        <f t="shared" si="433"/>
        <v>33805.139000000003</v>
      </c>
    </row>
    <row r="13857" spans="1:9" hidden="1">
      <c r="A13857" s="115" t="s">
        <v>36288</v>
      </c>
      <c r="B13857" s="115" t="s">
        <v>36289</v>
      </c>
      <c r="C13857" s="115" t="s">
        <v>36290</v>
      </c>
      <c r="D13857" s="115" t="s">
        <v>1138</v>
      </c>
      <c r="E13857" s="115">
        <v>42846.672899999998</v>
      </c>
      <c r="F13857" s="674">
        <v>293.83600000000001</v>
      </c>
      <c r="G13857" s="674">
        <v>295.84500000000003</v>
      </c>
      <c r="H13857" s="115">
        <f t="shared" si="432"/>
        <v>1.0068371472522089</v>
      </c>
      <c r="I13857" s="115">
        <f t="shared" si="433"/>
        <v>43139.621899999998</v>
      </c>
    </row>
    <row r="13858" spans="1:9" hidden="1">
      <c r="A13858" s="115" t="s">
        <v>36291</v>
      </c>
      <c r="B13858" s="115" t="s">
        <v>36292</v>
      </c>
      <c r="C13858" s="115" t="s">
        <v>36293</v>
      </c>
      <c r="D13858" s="115" t="s">
        <v>1242</v>
      </c>
      <c r="E13858" s="115">
        <v>353.45659999999998</v>
      </c>
      <c r="F13858" s="674">
        <v>293.83600000000001</v>
      </c>
      <c r="G13858" s="674">
        <v>295.84500000000003</v>
      </c>
      <c r="H13858" s="115">
        <f t="shared" si="432"/>
        <v>1.0068371472522089</v>
      </c>
      <c r="I13858" s="115">
        <f t="shared" si="433"/>
        <v>355.8732</v>
      </c>
    </row>
    <row r="13859" spans="1:9" hidden="1">
      <c r="A13859" s="115" t="s">
        <v>36294</v>
      </c>
      <c r="B13859" s="115" t="s">
        <v>36295</v>
      </c>
      <c r="C13859" s="115" t="s">
        <v>36296</v>
      </c>
      <c r="D13859" s="115" t="s">
        <v>1242</v>
      </c>
      <c r="E13859" s="115">
        <v>462.57010000000002</v>
      </c>
      <c r="F13859" s="674">
        <v>293.83600000000001</v>
      </c>
      <c r="G13859" s="674">
        <v>295.84500000000003</v>
      </c>
      <c r="H13859" s="115">
        <f t="shared" si="432"/>
        <v>1.0068371472522089</v>
      </c>
      <c r="I13859" s="115">
        <f t="shared" si="433"/>
        <v>465.7328</v>
      </c>
    </row>
    <row r="13860" spans="1:9" hidden="1">
      <c r="A13860" s="115" t="s">
        <v>36297</v>
      </c>
      <c r="B13860" s="115" t="s">
        <v>36298</v>
      </c>
      <c r="C13860" s="115" t="s">
        <v>36299</v>
      </c>
      <c r="D13860" s="115" t="s">
        <v>1138</v>
      </c>
      <c r="E13860" s="115">
        <v>314.16239999999999</v>
      </c>
      <c r="F13860" s="674">
        <v>293.83600000000001</v>
      </c>
      <c r="G13860" s="674">
        <v>295.84500000000003</v>
      </c>
      <c r="H13860" s="115">
        <f t="shared" si="432"/>
        <v>1.0068371472522089</v>
      </c>
      <c r="I13860" s="115">
        <f t="shared" si="433"/>
        <v>316.31040000000002</v>
      </c>
    </row>
    <row r="13861" spans="1:9" hidden="1">
      <c r="A13861" s="115" t="s">
        <v>36300</v>
      </c>
      <c r="B13861" s="115" t="s">
        <v>36301</v>
      </c>
      <c r="C13861" s="115" t="s">
        <v>36302</v>
      </c>
      <c r="D13861" s="115" t="s">
        <v>1138</v>
      </c>
      <c r="E13861" s="115">
        <v>452.68830000000003</v>
      </c>
      <c r="F13861" s="674">
        <v>293.83600000000001</v>
      </c>
      <c r="G13861" s="674">
        <v>295.84500000000003</v>
      </c>
      <c r="H13861" s="115">
        <f t="shared" si="432"/>
        <v>1.0068371472522089</v>
      </c>
      <c r="I13861" s="115">
        <f t="shared" si="433"/>
        <v>455.78339999999997</v>
      </c>
    </row>
    <row r="13862" spans="1:9" hidden="1">
      <c r="A13862" s="115" t="s">
        <v>36303</v>
      </c>
      <c r="B13862" s="115" t="s">
        <v>36304</v>
      </c>
      <c r="C13862" s="115" t="s">
        <v>36305</v>
      </c>
      <c r="D13862" s="115" t="s">
        <v>1138</v>
      </c>
      <c r="E13862" s="115">
        <v>275.7629</v>
      </c>
      <c r="F13862" s="674">
        <v>293.83600000000001</v>
      </c>
      <c r="G13862" s="674">
        <v>295.84500000000003</v>
      </c>
      <c r="H13862" s="115">
        <f t="shared" si="432"/>
        <v>1.0068371472522089</v>
      </c>
      <c r="I13862" s="115">
        <f t="shared" si="433"/>
        <v>277.64830000000001</v>
      </c>
    </row>
    <row r="13863" spans="1:9" hidden="1">
      <c r="A13863" s="115" t="s">
        <v>36306</v>
      </c>
      <c r="B13863" s="115" t="s">
        <v>36307</v>
      </c>
      <c r="C13863" s="115" t="s">
        <v>36308</v>
      </c>
      <c r="D13863" s="115" t="s">
        <v>1138</v>
      </c>
      <c r="E13863" s="115">
        <v>394.6721</v>
      </c>
      <c r="F13863" s="674">
        <v>293.83600000000001</v>
      </c>
      <c r="G13863" s="674">
        <v>295.84500000000003</v>
      </c>
      <c r="H13863" s="115">
        <f t="shared" si="432"/>
        <v>1.0068371472522089</v>
      </c>
      <c r="I13863" s="115">
        <f t="shared" si="433"/>
        <v>397.37049999999999</v>
      </c>
    </row>
    <row r="13864" spans="1:9" hidden="1">
      <c r="A13864" s="115" t="s">
        <v>36309</v>
      </c>
      <c r="B13864" s="115" t="s">
        <v>36310</v>
      </c>
      <c r="C13864" s="115" t="s">
        <v>36311</v>
      </c>
      <c r="D13864" s="115" t="s">
        <v>1138</v>
      </c>
      <c r="E13864" s="115">
        <v>551.51499999999999</v>
      </c>
      <c r="F13864" s="674">
        <v>293.83600000000001</v>
      </c>
      <c r="G13864" s="674">
        <v>295.84500000000003</v>
      </c>
      <c r="H13864" s="115">
        <f t="shared" si="432"/>
        <v>1.0068371472522089</v>
      </c>
      <c r="I13864" s="115">
        <f t="shared" si="433"/>
        <v>555.28579999999999</v>
      </c>
    </row>
    <row r="13865" spans="1:9" hidden="1">
      <c r="A13865" s="115" t="s">
        <v>36312</v>
      </c>
      <c r="B13865" s="115" t="s">
        <v>36313</v>
      </c>
      <c r="C13865" s="115" t="s">
        <v>36314</v>
      </c>
      <c r="D13865" s="115" t="s">
        <v>1138</v>
      </c>
      <c r="E13865" s="115">
        <v>680.4126</v>
      </c>
      <c r="F13865" s="674">
        <v>293.83600000000001</v>
      </c>
      <c r="G13865" s="674">
        <v>295.84500000000003</v>
      </c>
      <c r="H13865" s="115">
        <f t="shared" si="432"/>
        <v>1.0068371472522089</v>
      </c>
      <c r="I13865" s="115">
        <f t="shared" si="433"/>
        <v>685.06470000000002</v>
      </c>
    </row>
    <row r="13866" spans="1:9" hidden="1">
      <c r="A13866" s="115" t="s">
        <v>36315</v>
      </c>
      <c r="B13866" s="115" t="s">
        <v>36316</v>
      </c>
      <c r="C13866" s="115" t="s">
        <v>36317</v>
      </c>
      <c r="D13866" s="115" t="s">
        <v>1138</v>
      </c>
      <c r="E13866" s="115">
        <v>507.97179999999997</v>
      </c>
      <c r="F13866" s="674">
        <v>293.83600000000001</v>
      </c>
      <c r="G13866" s="674">
        <v>295.84500000000003</v>
      </c>
      <c r="H13866" s="115">
        <f t="shared" si="432"/>
        <v>1.0068371472522089</v>
      </c>
      <c r="I13866" s="115">
        <f t="shared" si="433"/>
        <v>511.44490000000002</v>
      </c>
    </row>
    <row r="13867" spans="1:9" hidden="1">
      <c r="A13867" s="115" t="s">
        <v>36318</v>
      </c>
      <c r="B13867" s="115" t="s">
        <v>36319</v>
      </c>
      <c r="C13867" s="115" t="s">
        <v>36320</v>
      </c>
      <c r="D13867" s="115" t="s">
        <v>1138</v>
      </c>
      <c r="E13867" s="115">
        <v>669.65309999999999</v>
      </c>
      <c r="F13867" s="674">
        <v>293.83600000000001</v>
      </c>
      <c r="G13867" s="674">
        <v>295.84500000000003</v>
      </c>
      <c r="H13867" s="115">
        <f t="shared" si="432"/>
        <v>1.0068371472522089</v>
      </c>
      <c r="I13867" s="115">
        <f t="shared" si="433"/>
        <v>674.23159999999996</v>
      </c>
    </row>
    <row r="13868" spans="1:9" hidden="1">
      <c r="A13868" s="115" t="s">
        <v>36321</v>
      </c>
      <c r="B13868" s="115" t="s">
        <v>36322</v>
      </c>
      <c r="C13868" s="115" t="s">
        <v>36323</v>
      </c>
      <c r="D13868" s="115" t="s">
        <v>1138</v>
      </c>
      <c r="E13868" s="115">
        <v>720.65409999999997</v>
      </c>
      <c r="F13868" s="674">
        <v>293.83600000000001</v>
      </c>
      <c r="G13868" s="674">
        <v>295.84500000000003</v>
      </c>
      <c r="H13868" s="115">
        <f t="shared" si="432"/>
        <v>1.0068371472522089</v>
      </c>
      <c r="I13868" s="115">
        <f t="shared" si="433"/>
        <v>725.58130000000006</v>
      </c>
    </row>
    <row r="13869" spans="1:9" hidden="1">
      <c r="A13869" s="115" t="s">
        <v>36324</v>
      </c>
      <c r="B13869" s="115" t="s">
        <v>36325</v>
      </c>
      <c r="C13869" s="115" t="s">
        <v>36326</v>
      </c>
      <c r="D13869" s="115" t="s">
        <v>1138</v>
      </c>
      <c r="E13869" s="115">
        <v>928.14269999999999</v>
      </c>
      <c r="F13869" s="674">
        <v>293.83600000000001</v>
      </c>
      <c r="G13869" s="674">
        <v>295.84500000000003</v>
      </c>
      <c r="H13869" s="115">
        <f t="shared" si="432"/>
        <v>1.0068371472522089</v>
      </c>
      <c r="I13869" s="115">
        <f t="shared" si="433"/>
        <v>934.48850000000004</v>
      </c>
    </row>
    <row r="13870" spans="1:9" hidden="1">
      <c r="A13870" s="115" t="s">
        <v>36327</v>
      </c>
      <c r="B13870" s="115" t="s">
        <v>36328</v>
      </c>
      <c r="C13870" s="115" t="s">
        <v>36329</v>
      </c>
      <c r="D13870" s="115" t="s">
        <v>1138</v>
      </c>
      <c r="E13870" s="115">
        <v>663.84529999999995</v>
      </c>
      <c r="F13870" s="674">
        <v>293.83600000000001</v>
      </c>
      <c r="G13870" s="674">
        <v>295.84500000000003</v>
      </c>
      <c r="H13870" s="115">
        <f t="shared" si="432"/>
        <v>1.0068371472522089</v>
      </c>
      <c r="I13870" s="115">
        <f t="shared" si="433"/>
        <v>668.38409999999999</v>
      </c>
    </row>
    <row r="13871" spans="1:9" hidden="1">
      <c r="A13871" s="115" t="s">
        <v>36330</v>
      </c>
      <c r="B13871" s="115" t="s">
        <v>36331</v>
      </c>
      <c r="C13871" s="115" t="s">
        <v>36332</v>
      </c>
      <c r="D13871" s="115" t="s">
        <v>1138</v>
      </c>
      <c r="E13871" s="115">
        <v>908.22439999999995</v>
      </c>
      <c r="F13871" s="674">
        <v>293.83600000000001</v>
      </c>
      <c r="G13871" s="674">
        <v>295.84500000000003</v>
      </c>
      <c r="H13871" s="115">
        <f t="shared" si="432"/>
        <v>1.0068371472522089</v>
      </c>
      <c r="I13871" s="115">
        <f t="shared" si="433"/>
        <v>914.43409999999994</v>
      </c>
    </row>
    <row r="13872" spans="1:9" hidden="1">
      <c r="A13872" s="115" t="s">
        <v>36333</v>
      </c>
      <c r="B13872" s="115" t="s">
        <v>36334</v>
      </c>
      <c r="C13872" s="115" t="s">
        <v>36335</v>
      </c>
      <c r="D13872" s="115" t="s">
        <v>1138</v>
      </c>
      <c r="E13872" s="115">
        <v>762.68619999999999</v>
      </c>
      <c r="F13872" s="674">
        <v>293.83600000000001</v>
      </c>
      <c r="G13872" s="674">
        <v>295.84500000000003</v>
      </c>
      <c r="H13872" s="115">
        <f t="shared" si="432"/>
        <v>1.0068371472522089</v>
      </c>
      <c r="I13872" s="115">
        <f t="shared" si="433"/>
        <v>767.9008</v>
      </c>
    </row>
    <row r="13873" spans="1:9" hidden="1">
      <c r="A13873" s="115" t="s">
        <v>36336</v>
      </c>
      <c r="B13873" s="115" t="s">
        <v>36337</v>
      </c>
      <c r="C13873" s="115" t="s">
        <v>36338</v>
      </c>
      <c r="D13873" s="115" t="s">
        <v>1138</v>
      </c>
      <c r="E13873" s="115">
        <v>1043.8106</v>
      </c>
      <c r="F13873" s="674">
        <v>293.83600000000001</v>
      </c>
      <c r="G13873" s="674">
        <v>295.84500000000003</v>
      </c>
      <c r="H13873" s="115">
        <f t="shared" si="432"/>
        <v>1.0068371472522089</v>
      </c>
      <c r="I13873" s="115">
        <f t="shared" si="433"/>
        <v>1050.9473</v>
      </c>
    </row>
    <row r="13874" spans="1:9" hidden="1">
      <c r="A13874" s="115" t="s">
        <v>36339</v>
      </c>
      <c r="B13874" s="115" t="s">
        <v>36340</v>
      </c>
      <c r="C13874" s="115" t="s">
        <v>36341</v>
      </c>
      <c r="D13874" s="115" t="s">
        <v>1138</v>
      </c>
      <c r="E13874" s="115">
        <v>722.65290000000005</v>
      </c>
      <c r="F13874" s="674">
        <v>293.83600000000001</v>
      </c>
      <c r="G13874" s="674">
        <v>295.84500000000003</v>
      </c>
      <c r="H13874" s="115">
        <f t="shared" si="432"/>
        <v>1.0068371472522089</v>
      </c>
      <c r="I13874" s="115">
        <f t="shared" si="433"/>
        <v>727.59379999999999</v>
      </c>
    </row>
    <row r="13875" spans="1:9" hidden="1">
      <c r="A13875" s="115" t="s">
        <v>36342</v>
      </c>
      <c r="B13875" s="115" t="s">
        <v>36343</v>
      </c>
      <c r="C13875" s="115" t="s">
        <v>36344</v>
      </c>
      <c r="D13875" s="115" t="s">
        <v>1138</v>
      </c>
      <c r="E13875" s="115">
        <v>1008.2898</v>
      </c>
      <c r="F13875" s="674">
        <v>293.83600000000001</v>
      </c>
      <c r="G13875" s="674">
        <v>295.84500000000003</v>
      </c>
      <c r="H13875" s="115">
        <f t="shared" si="432"/>
        <v>1.0068371472522089</v>
      </c>
      <c r="I13875" s="115">
        <f t="shared" si="433"/>
        <v>1015.1836</v>
      </c>
    </row>
    <row r="13876" spans="1:9" hidden="1">
      <c r="A13876" s="115" t="s">
        <v>36345</v>
      </c>
      <c r="B13876" s="115" t="s">
        <v>36346</v>
      </c>
      <c r="C13876" s="115" t="s">
        <v>36347</v>
      </c>
      <c r="D13876" s="115" t="s">
        <v>1138</v>
      </c>
      <c r="E13876" s="115">
        <v>863.25540000000001</v>
      </c>
      <c r="F13876" s="674">
        <v>293.83600000000001</v>
      </c>
      <c r="G13876" s="674">
        <v>295.84500000000003</v>
      </c>
      <c r="H13876" s="115">
        <f t="shared" si="432"/>
        <v>1.0068371472522089</v>
      </c>
      <c r="I13876" s="115">
        <f t="shared" si="433"/>
        <v>869.1576</v>
      </c>
    </row>
    <row r="13877" spans="1:9" hidden="1">
      <c r="A13877" s="115" t="s">
        <v>36348</v>
      </c>
      <c r="B13877" s="115" t="s">
        <v>36349</v>
      </c>
      <c r="C13877" s="115" t="s">
        <v>36350</v>
      </c>
      <c r="D13877" s="115" t="s">
        <v>1138</v>
      </c>
      <c r="E13877" s="115">
        <v>1196.0454</v>
      </c>
      <c r="F13877" s="674">
        <v>293.83600000000001</v>
      </c>
      <c r="G13877" s="674">
        <v>295.84500000000003</v>
      </c>
      <c r="H13877" s="115">
        <f t="shared" si="432"/>
        <v>1.0068371472522089</v>
      </c>
      <c r="I13877" s="115">
        <f t="shared" si="433"/>
        <v>1204.2229</v>
      </c>
    </row>
    <row r="13878" spans="1:9" hidden="1">
      <c r="A13878" s="115" t="s">
        <v>36351</v>
      </c>
      <c r="B13878" s="115" t="s">
        <v>36352</v>
      </c>
      <c r="C13878" s="115" t="s">
        <v>36353</v>
      </c>
      <c r="D13878" s="115" t="s">
        <v>1138</v>
      </c>
      <c r="E13878" s="115">
        <v>810.93449999999996</v>
      </c>
      <c r="F13878" s="674">
        <v>293.83600000000001</v>
      </c>
      <c r="G13878" s="674">
        <v>295.84500000000003</v>
      </c>
      <c r="H13878" s="115">
        <f t="shared" si="432"/>
        <v>1.0068371472522089</v>
      </c>
      <c r="I13878" s="115">
        <f t="shared" si="433"/>
        <v>816.47900000000004</v>
      </c>
    </row>
    <row r="13879" spans="1:9" hidden="1">
      <c r="A13879" s="115" t="s">
        <v>36354</v>
      </c>
      <c r="B13879" s="115" t="s">
        <v>36355</v>
      </c>
      <c r="C13879" s="115" t="s">
        <v>36356</v>
      </c>
      <c r="D13879" s="115" t="s">
        <v>1138</v>
      </c>
      <c r="E13879" s="115">
        <v>1149.2996000000001</v>
      </c>
      <c r="F13879" s="674">
        <v>293.83600000000001</v>
      </c>
      <c r="G13879" s="674">
        <v>295.84500000000003</v>
      </c>
      <c r="H13879" s="115">
        <f t="shared" si="432"/>
        <v>1.0068371472522089</v>
      </c>
      <c r="I13879" s="115">
        <f t="shared" si="433"/>
        <v>1157.1575</v>
      </c>
    </row>
    <row r="13880" spans="1:9" hidden="1">
      <c r="A13880" s="115" t="s">
        <v>36357</v>
      </c>
      <c r="B13880" s="115" t="s">
        <v>36358</v>
      </c>
      <c r="C13880" s="115" t="s">
        <v>36359</v>
      </c>
      <c r="D13880" s="115" t="s">
        <v>1138</v>
      </c>
      <c r="E13880" s="115">
        <v>998.70079999999996</v>
      </c>
      <c r="F13880" s="674">
        <v>293.83600000000001</v>
      </c>
      <c r="G13880" s="674">
        <v>295.84500000000003</v>
      </c>
      <c r="H13880" s="115">
        <f t="shared" si="432"/>
        <v>1.0068371472522089</v>
      </c>
      <c r="I13880" s="115">
        <f t="shared" si="433"/>
        <v>1005.5291</v>
      </c>
    </row>
    <row r="13881" spans="1:9" hidden="1">
      <c r="A13881" s="115" t="s">
        <v>36360</v>
      </c>
      <c r="B13881" s="115" t="s">
        <v>36361</v>
      </c>
      <c r="C13881" s="115" t="s">
        <v>36362</v>
      </c>
      <c r="D13881" s="115" t="s">
        <v>1138</v>
      </c>
      <c r="E13881" s="115">
        <v>1383.1566</v>
      </c>
      <c r="F13881" s="674">
        <v>293.83600000000001</v>
      </c>
      <c r="G13881" s="674">
        <v>295.84500000000003</v>
      </c>
      <c r="H13881" s="115">
        <f t="shared" si="432"/>
        <v>1.0068371472522089</v>
      </c>
      <c r="I13881" s="115">
        <f t="shared" si="433"/>
        <v>1392.6134</v>
      </c>
    </row>
    <row r="13882" spans="1:9" hidden="1">
      <c r="A13882" s="115" t="s">
        <v>36363</v>
      </c>
      <c r="B13882" s="115" t="s">
        <v>36364</v>
      </c>
      <c r="C13882" s="115" t="s">
        <v>36365</v>
      </c>
      <c r="D13882" s="115" t="s">
        <v>1138</v>
      </c>
      <c r="E13882" s="115">
        <v>939.40419999999995</v>
      </c>
      <c r="F13882" s="674">
        <v>293.83600000000001</v>
      </c>
      <c r="G13882" s="674">
        <v>295.84500000000003</v>
      </c>
      <c r="H13882" s="115">
        <f t="shared" si="432"/>
        <v>1.0068371472522089</v>
      </c>
      <c r="I13882" s="115">
        <f t="shared" si="433"/>
        <v>945.827</v>
      </c>
    </row>
    <row r="13883" spans="1:9" hidden="1">
      <c r="A13883" s="115" t="s">
        <v>36366</v>
      </c>
      <c r="B13883" s="115" t="s">
        <v>36367</v>
      </c>
      <c r="C13883" s="115" t="s">
        <v>36368</v>
      </c>
      <c r="D13883" s="115" t="s">
        <v>1138</v>
      </c>
      <c r="E13883" s="115">
        <v>1327.5373999999999</v>
      </c>
      <c r="F13883" s="674">
        <v>293.83600000000001</v>
      </c>
      <c r="G13883" s="674">
        <v>295.84500000000003</v>
      </c>
      <c r="H13883" s="115">
        <f t="shared" si="432"/>
        <v>1.0068371472522089</v>
      </c>
      <c r="I13883" s="115">
        <f t="shared" si="433"/>
        <v>1336.614</v>
      </c>
    </row>
    <row r="13884" spans="1:9" hidden="1">
      <c r="A13884" s="115" t="s">
        <v>36369</v>
      </c>
      <c r="B13884" s="115" t="s">
        <v>36370</v>
      </c>
      <c r="C13884" s="115" t="s">
        <v>36371</v>
      </c>
      <c r="D13884" s="115" t="s">
        <v>1138</v>
      </c>
      <c r="E13884" s="115">
        <v>1163.5386000000001</v>
      </c>
      <c r="F13884" s="674">
        <v>293.83600000000001</v>
      </c>
      <c r="G13884" s="674">
        <v>295.84500000000003</v>
      </c>
      <c r="H13884" s="115">
        <f t="shared" si="432"/>
        <v>1.0068371472522089</v>
      </c>
      <c r="I13884" s="115">
        <f t="shared" si="433"/>
        <v>1171.4938999999999</v>
      </c>
    </row>
    <row r="13885" spans="1:9" hidden="1">
      <c r="A13885" s="115" t="s">
        <v>36372</v>
      </c>
      <c r="B13885" s="115" t="s">
        <v>36373</v>
      </c>
      <c r="C13885" s="115" t="s">
        <v>36374</v>
      </c>
      <c r="D13885" s="115" t="s">
        <v>1138</v>
      </c>
      <c r="E13885" s="115">
        <v>1690.4801</v>
      </c>
      <c r="F13885" s="674">
        <v>293.83600000000001</v>
      </c>
      <c r="G13885" s="674">
        <v>295.84500000000003</v>
      </c>
      <c r="H13885" s="115">
        <f t="shared" si="432"/>
        <v>1.0068371472522089</v>
      </c>
      <c r="I13885" s="115">
        <f t="shared" si="433"/>
        <v>1702.0382</v>
      </c>
    </row>
    <row r="13886" spans="1:9" hidden="1">
      <c r="A13886" s="115" t="s">
        <v>36375</v>
      </c>
      <c r="B13886" s="115" t="s">
        <v>36376</v>
      </c>
      <c r="C13886" s="115" t="s">
        <v>36377</v>
      </c>
      <c r="D13886" s="115" t="s">
        <v>1138</v>
      </c>
      <c r="E13886" s="115">
        <v>492.77940000000001</v>
      </c>
      <c r="F13886" s="674">
        <v>293.83600000000001</v>
      </c>
      <c r="G13886" s="674">
        <v>295.84500000000003</v>
      </c>
      <c r="H13886" s="115">
        <f t="shared" si="432"/>
        <v>1.0068371472522089</v>
      </c>
      <c r="I13886" s="115">
        <f t="shared" si="433"/>
        <v>496.14859999999999</v>
      </c>
    </row>
    <row r="13887" spans="1:9" hidden="1">
      <c r="A13887" s="115" t="s">
        <v>36378</v>
      </c>
      <c r="B13887" s="115" t="s">
        <v>36379</v>
      </c>
      <c r="C13887" s="115" t="s">
        <v>36380</v>
      </c>
      <c r="D13887" s="115" t="s">
        <v>1138</v>
      </c>
      <c r="E13887" s="115">
        <v>748.88099999999997</v>
      </c>
      <c r="F13887" s="674">
        <v>293.83600000000001</v>
      </c>
      <c r="G13887" s="674">
        <v>295.84500000000003</v>
      </c>
      <c r="H13887" s="115">
        <f t="shared" si="432"/>
        <v>1.0068371472522089</v>
      </c>
      <c r="I13887" s="115">
        <f t="shared" si="433"/>
        <v>754.00120000000004</v>
      </c>
    </row>
    <row r="13888" spans="1:9" hidden="1">
      <c r="A13888" s="115" t="s">
        <v>36381</v>
      </c>
      <c r="B13888" s="115" t="s">
        <v>36382</v>
      </c>
      <c r="C13888" s="115" t="s">
        <v>36383</v>
      </c>
      <c r="D13888" s="115" t="s">
        <v>1138</v>
      </c>
      <c r="E13888" s="115">
        <v>488.7919</v>
      </c>
      <c r="F13888" s="674">
        <v>293.83600000000001</v>
      </c>
      <c r="G13888" s="674">
        <v>295.84500000000003</v>
      </c>
      <c r="H13888" s="115">
        <f t="shared" si="432"/>
        <v>1.0068371472522089</v>
      </c>
      <c r="I13888" s="115">
        <f t="shared" si="433"/>
        <v>492.13380000000001</v>
      </c>
    </row>
    <row r="13889" spans="1:9" hidden="1">
      <c r="A13889" s="115" t="s">
        <v>36384</v>
      </c>
      <c r="B13889" s="115" t="s">
        <v>36385</v>
      </c>
      <c r="C13889" s="115" t="s">
        <v>36386</v>
      </c>
      <c r="D13889" s="115" t="s">
        <v>1138</v>
      </c>
      <c r="E13889" s="115">
        <v>748.53599999999994</v>
      </c>
      <c r="F13889" s="674">
        <v>293.83600000000001</v>
      </c>
      <c r="G13889" s="674">
        <v>295.84500000000003</v>
      </c>
      <c r="H13889" s="115">
        <f t="shared" si="432"/>
        <v>1.0068371472522089</v>
      </c>
      <c r="I13889" s="115">
        <f t="shared" si="433"/>
        <v>753.65390000000002</v>
      </c>
    </row>
    <row r="13890" spans="1:9" hidden="1">
      <c r="A13890" s="115" t="s">
        <v>36387</v>
      </c>
      <c r="B13890" s="115" t="s">
        <v>36388</v>
      </c>
      <c r="C13890" s="115" t="s">
        <v>36389</v>
      </c>
      <c r="D13890" s="115" t="s">
        <v>1138</v>
      </c>
      <c r="E13890" s="115">
        <v>603.08230000000003</v>
      </c>
      <c r="F13890" s="674">
        <v>293.83600000000001</v>
      </c>
      <c r="G13890" s="674">
        <v>295.84500000000003</v>
      </c>
      <c r="H13890" s="115">
        <f t="shared" si="432"/>
        <v>1.0068371472522089</v>
      </c>
      <c r="I13890" s="115">
        <f t="shared" si="433"/>
        <v>607.20569999999998</v>
      </c>
    </row>
    <row r="13891" spans="1:9" hidden="1">
      <c r="A13891" s="115" t="s">
        <v>36390</v>
      </c>
      <c r="B13891" s="115" t="s">
        <v>36391</v>
      </c>
      <c r="C13891" s="115" t="s">
        <v>36392</v>
      </c>
      <c r="D13891" s="115" t="s">
        <v>1138</v>
      </c>
      <c r="E13891" s="115">
        <v>909.75530000000003</v>
      </c>
      <c r="F13891" s="674">
        <v>293.83600000000001</v>
      </c>
      <c r="G13891" s="674">
        <v>295.84500000000003</v>
      </c>
      <c r="H13891" s="115">
        <f t="shared" si="432"/>
        <v>1.0068371472522089</v>
      </c>
      <c r="I13891" s="115">
        <f t="shared" si="433"/>
        <v>915.97540000000004</v>
      </c>
    </row>
    <row r="13892" spans="1:9" hidden="1">
      <c r="A13892" s="115" t="s">
        <v>36393</v>
      </c>
      <c r="B13892" s="115" t="s">
        <v>36394</v>
      </c>
      <c r="C13892" s="115" t="s">
        <v>36395</v>
      </c>
      <c r="D13892" s="115" t="s">
        <v>1138</v>
      </c>
      <c r="E13892" s="115">
        <v>596.57979999999998</v>
      </c>
      <c r="F13892" s="674">
        <v>293.83600000000001</v>
      </c>
      <c r="G13892" s="674">
        <v>295.84500000000003</v>
      </c>
      <c r="H13892" s="115">
        <f t="shared" si="432"/>
        <v>1.0068371472522089</v>
      </c>
      <c r="I13892" s="115">
        <f t="shared" si="433"/>
        <v>600.65869999999995</v>
      </c>
    </row>
    <row r="13893" spans="1:9" hidden="1">
      <c r="A13893" s="115" t="s">
        <v>36396</v>
      </c>
      <c r="B13893" s="115" t="s">
        <v>36397</v>
      </c>
      <c r="C13893" s="115" t="s">
        <v>36398</v>
      </c>
      <c r="D13893" s="115" t="s">
        <v>1138</v>
      </c>
      <c r="E13893" s="115">
        <v>918.22029999999995</v>
      </c>
      <c r="F13893" s="674">
        <v>293.83600000000001</v>
      </c>
      <c r="G13893" s="674">
        <v>295.84500000000003</v>
      </c>
      <c r="H13893" s="115">
        <f t="shared" ref="H13893:H13956" si="434">G13893/F13893</f>
        <v>1.0068371472522089</v>
      </c>
      <c r="I13893" s="115">
        <f t="shared" ref="I13893:I13956" si="435">ROUND(H13893*E13893,4)</f>
        <v>924.49829999999997</v>
      </c>
    </row>
    <row r="13894" spans="1:9" hidden="1">
      <c r="A13894" s="115" t="s">
        <v>36399</v>
      </c>
      <c r="B13894" s="115" t="s">
        <v>36400</v>
      </c>
      <c r="C13894" s="115" t="s">
        <v>36401</v>
      </c>
      <c r="D13894" s="115" t="s">
        <v>1138</v>
      </c>
      <c r="E13894" s="115">
        <v>590.23860000000002</v>
      </c>
      <c r="F13894" s="674">
        <v>293.83600000000001</v>
      </c>
      <c r="G13894" s="674">
        <v>295.84500000000003</v>
      </c>
      <c r="H13894" s="115">
        <f t="shared" si="434"/>
        <v>1.0068371472522089</v>
      </c>
      <c r="I13894" s="115">
        <f t="shared" si="435"/>
        <v>594.27409999999998</v>
      </c>
    </row>
    <row r="13895" spans="1:9" hidden="1">
      <c r="A13895" s="115" t="s">
        <v>36402</v>
      </c>
      <c r="B13895" s="115" t="s">
        <v>36403</v>
      </c>
      <c r="C13895" s="115" t="s">
        <v>36404</v>
      </c>
      <c r="D13895" s="115" t="s">
        <v>1138</v>
      </c>
      <c r="E13895" s="115">
        <v>964.90890000000002</v>
      </c>
      <c r="F13895" s="674">
        <v>293.83600000000001</v>
      </c>
      <c r="G13895" s="674">
        <v>295.84500000000003</v>
      </c>
      <c r="H13895" s="115">
        <f t="shared" si="434"/>
        <v>1.0068371472522089</v>
      </c>
      <c r="I13895" s="115">
        <f t="shared" si="435"/>
        <v>971.50609999999995</v>
      </c>
    </row>
    <row r="13896" spans="1:9" hidden="1">
      <c r="A13896" s="115" t="s">
        <v>36405</v>
      </c>
      <c r="B13896" s="115" t="s">
        <v>36406</v>
      </c>
      <c r="C13896" s="115" t="s">
        <v>36407</v>
      </c>
      <c r="D13896" s="115" t="s">
        <v>1138</v>
      </c>
      <c r="E13896" s="115">
        <v>543.72860000000003</v>
      </c>
      <c r="F13896" s="674">
        <v>293.83600000000001</v>
      </c>
      <c r="G13896" s="674">
        <v>295.84500000000003</v>
      </c>
      <c r="H13896" s="115">
        <f t="shared" si="434"/>
        <v>1.0068371472522089</v>
      </c>
      <c r="I13896" s="115">
        <f t="shared" si="435"/>
        <v>547.44619999999998</v>
      </c>
    </row>
    <row r="13897" spans="1:9" hidden="1">
      <c r="A13897" s="115" t="s">
        <v>36408</v>
      </c>
      <c r="B13897" s="115" t="s">
        <v>36409</v>
      </c>
      <c r="C13897" s="115" t="s">
        <v>36410</v>
      </c>
      <c r="D13897" s="115" t="s">
        <v>1138</v>
      </c>
      <c r="E13897" s="115">
        <v>911.41729999999995</v>
      </c>
      <c r="F13897" s="674">
        <v>293.83600000000001</v>
      </c>
      <c r="G13897" s="674">
        <v>295.84500000000003</v>
      </c>
      <c r="H13897" s="115">
        <f t="shared" si="434"/>
        <v>1.0068371472522089</v>
      </c>
      <c r="I13897" s="115">
        <f t="shared" si="435"/>
        <v>917.64880000000005</v>
      </c>
    </row>
    <row r="13898" spans="1:9" hidden="1">
      <c r="A13898" s="115" t="s">
        <v>36411</v>
      </c>
      <c r="B13898" s="115" t="s">
        <v>36412</v>
      </c>
      <c r="C13898" s="115" t="s">
        <v>36413</v>
      </c>
      <c r="D13898" s="115" t="s">
        <v>1138</v>
      </c>
      <c r="E13898" s="115">
        <v>676.05169999999998</v>
      </c>
      <c r="F13898" s="674">
        <v>293.83600000000001</v>
      </c>
      <c r="G13898" s="674">
        <v>295.84500000000003</v>
      </c>
      <c r="H13898" s="115">
        <f t="shared" si="434"/>
        <v>1.0068371472522089</v>
      </c>
      <c r="I13898" s="115">
        <f t="shared" si="435"/>
        <v>680.67399999999998</v>
      </c>
    </row>
    <row r="13899" spans="1:9" hidden="1">
      <c r="A13899" s="115" t="s">
        <v>36414</v>
      </c>
      <c r="B13899" s="115" t="s">
        <v>36415</v>
      </c>
      <c r="C13899" s="115" t="s">
        <v>36416</v>
      </c>
      <c r="D13899" s="115" t="s">
        <v>1138</v>
      </c>
      <c r="E13899" s="115">
        <v>1179.8161</v>
      </c>
      <c r="F13899" s="674">
        <v>293.83600000000001</v>
      </c>
      <c r="G13899" s="674">
        <v>295.84500000000003</v>
      </c>
      <c r="H13899" s="115">
        <f t="shared" si="434"/>
        <v>1.0068371472522089</v>
      </c>
      <c r="I13899" s="115">
        <f t="shared" si="435"/>
        <v>1187.8827000000001</v>
      </c>
    </row>
    <row r="13900" spans="1:9" hidden="1">
      <c r="A13900" s="115" t="s">
        <v>36417</v>
      </c>
      <c r="B13900" s="115" t="s">
        <v>36418</v>
      </c>
      <c r="C13900" s="115" t="s">
        <v>36419</v>
      </c>
      <c r="D13900" s="115" t="s">
        <v>1138</v>
      </c>
      <c r="E13900" s="115">
        <v>630.25689999999997</v>
      </c>
      <c r="F13900" s="674">
        <v>293.83600000000001</v>
      </c>
      <c r="G13900" s="674">
        <v>295.84500000000003</v>
      </c>
      <c r="H13900" s="115">
        <f t="shared" si="434"/>
        <v>1.0068371472522089</v>
      </c>
      <c r="I13900" s="115">
        <f t="shared" si="435"/>
        <v>634.56610000000001</v>
      </c>
    </row>
    <row r="13901" spans="1:9" hidden="1">
      <c r="A13901" s="115" t="s">
        <v>36420</v>
      </c>
      <c r="B13901" s="115" t="s">
        <v>36421</v>
      </c>
      <c r="C13901" s="115" t="s">
        <v>36422</v>
      </c>
      <c r="D13901" s="115" t="s">
        <v>1138</v>
      </c>
      <c r="E13901" s="115">
        <v>1050.6738</v>
      </c>
      <c r="F13901" s="674">
        <v>293.83600000000001</v>
      </c>
      <c r="G13901" s="674">
        <v>295.84500000000003</v>
      </c>
      <c r="H13901" s="115">
        <f t="shared" si="434"/>
        <v>1.0068371472522089</v>
      </c>
      <c r="I13901" s="115">
        <f t="shared" si="435"/>
        <v>1057.8574000000001</v>
      </c>
    </row>
    <row r="13902" spans="1:9" hidden="1">
      <c r="A13902" s="115" t="s">
        <v>36423</v>
      </c>
      <c r="B13902" s="115" t="s">
        <v>36424</v>
      </c>
      <c r="C13902" s="115" t="s">
        <v>36425</v>
      </c>
      <c r="D13902" s="115" t="s">
        <v>1138</v>
      </c>
      <c r="E13902" s="115">
        <v>789.02880000000005</v>
      </c>
      <c r="F13902" s="674">
        <v>293.83600000000001</v>
      </c>
      <c r="G13902" s="674">
        <v>295.84500000000003</v>
      </c>
      <c r="H13902" s="115">
        <f t="shared" si="434"/>
        <v>1.0068371472522089</v>
      </c>
      <c r="I13902" s="115">
        <f t="shared" si="435"/>
        <v>794.42349999999999</v>
      </c>
    </row>
    <row r="13903" spans="1:9" hidden="1">
      <c r="A13903" s="115" t="s">
        <v>36426</v>
      </c>
      <c r="B13903" s="115" t="s">
        <v>36427</v>
      </c>
      <c r="C13903" s="115" t="s">
        <v>36428</v>
      </c>
      <c r="D13903" s="115" t="s">
        <v>1138</v>
      </c>
      <c r="E13903" s="115">
        <v>1190.6687999999999</v>
      </c>
      <c r="F13903" s="674">
        <v>293.83600000000001</v>
      </c>
      <c r="G13903" s="674">
        <v>295.84500000000003</v>
      </c>
      <c r="H13903" s="115">
        <f t="shared" si="434"/>
        <v>1.0068371472522089</v>
      </c>
      <c r="I13903" s="115">
        <f t="shared" si="435"/>
        <v>1198.8096</v>
      </c>
    </row>
    <row r="13904" spans="1:9" hidden="1">
      <c r="A13904" s="115" t="s">
        <v>36429</v>
      </c>
      <c r="B13904" s="115" t="s">
        <v>36430</v>
      </c>
      <c r="C13904" s="115" t="s">
        <v>36431</v>
      </c>
      <c r="D13904" s="115" t="s">
        <v>1138</v>
      </c>
      <c r="E13904" s="115">
        <v>726.96550000000002</v>
      </c>
      <c r="F13904" s="674">
        <v>293.83600000000001</v>
      </c>
      <c r="G13904" s="674">
        <v>295.84500000000003</v>
      </c>
      <c r="H13904" s="115">
        <f t="shared" si="434"/>
        <v>1.0068371472522089</v>
      </c>
      <c r="I13904" s="115">
        <f t="shared" si="435"/>
        <v>731.93589999999995</v>
      </c>
    </row>
    <row r="13905" spans="1:9" hidden="1">
      <c r="A13905" s="115" t="s">
        <v>36432</v>
      </c>
      <c r="B13905" s="115" t="s">
        <v>36433</v>
      </c>
      <c r="C13905" s="115" t="s">
        <v>36434</v>
      </c>
      <c r="D13905" s="115" t="s">
        <v>1138</v>
      </c>
      <c r="E13905" s="115">
        <v>1287.9905000000001</v>
      </c>
      <c r="F13905" s="674">
        <v>293.83600000000001</v>
      </c>
      <c r="G13905" s="674">
        <v>295.84500000000003</v>
      </c>
      <c r="H13905" s="115">
        <f t="shared" si="434"/>
        <v>1.0068371472522089</v>
      </c>
      <c r="I13905" s="115">
        <f t="shared" si="435"/>
        <v>1296.7967000000001</v>
      </c>
    </row>
    <row r="13906" spans="1:9" hidden="1">
      <c r="A13906" s="115" t="s">
        <v>36435</v>
      </c>
      <c r="B13906" s="115" t="s">
        <v>36436</v>
      </c>
      <c r="C13906" s="115" t="s">
        <v>36437</v>
      </c>
      <c r="D13906" s="115" t="s">
        <v>1138</v>
      </c>
      <c r="E13906" s="115">
        <v>884.58280000000002</v>
      </c>
      <c r="F13906" s="674">
        <v>293.83600000000001</v>
      </c>
      <c r="G13906" s="674">
        <v>295.84500000000003</v>
      </c>
      <c r="H13906" s="115">
        <f t="shared" si="434"/>
        <v>1.0068371472522089</v>
      </c>
      <c r="I13906" s="115">
        <f t="shared" si="435"/>
        <v>890.63080000000002</v>
      </c>
    </row>
    <row r="13907" spans="1:9" hidden="1">
      <c r="A13907" s="115" t="s">
        <v>36438</v>
      </c>
      <c r="B13907" s="115" t="s">
        <v>36439</v>
      </c>
      <c r="C13907" s="115" t="s">
        <v>36440</v>
      </c>
      <c r="D13907" s="115" t="s">
        <v>1138</v>
      </c>
      <c r="E13907" s="115">
        <v>1582.4984999999999</v>
      </c>
      <c r="F13907" s="674">
        <v>293.83600000000001</v>
      </c>
      <c r="G13907" s="674">
        <v>295.84500000000003</v>
      </c>
      <c r="H13907" s="115">
        <f t="shared" si="434"/>
        <v>1.0068371472522089</v>
      </c>
      <c r="I13907" s="115">
        <f t="shared" si="435"/>
        <v>1593.3182999999999</v>
      </c>
    </row>
    <row r="13908" spans="1:9" hidden="1">
      <c r="A13908" s="115" t="s">
        <v>36441</v>
      </c>
      <c r="B13908" s="115" t="s">
        <v>36442</v>
      </c>
      <c r="C13908" s="115" t="s">
        <v>36443</v>
      </c>
      <c r="D13908" s="115" t="s">
        <v>1138</v>
      </c>
      <c r="E13908" s="115">
        <v>409.02409999999998</v>
      </c>
      <c r="F13908" s="674">
        <v>293.83600000000001</v>
      </c>
      <c r="G13908" s="674">
        <v>295.84500000000003</v>
      </c>
      <c r="H13908" s="115">
        <f t="shared" si="434"/>
        <v>1.0068371472522089</v>
      </c>
      <c r="I13908" s="115">
        <f t="shared" si="435"/>
        <v>411.82069999999999</v>
      </c>
    </row>
    <row r="13909" spans="1:9" hidden="1">
      <c r="A13909" s="115" t="s">
        <v>36444</v>
      </c>
      <c r="B13909" s="115" t="s">
        <v>36445</v>
      </c>
      <c r="C13909" s="115" t="s">
        <v>36446</v>
      </c>
      <c r="D13909" s="115" t="s">
        <v>1138</v>
      </c>
      <c r="E13909" s="115">
        <v>176.05330000000001</v>
      </c>
      <c r="F13909" s="674">
        <v>293.83600000000001</v>
      </c>
      <c r="G13909" s="674">
        <v>295.84500000000003</v>
      </c>
      <c r="H13909" s="115">
        <f t="shared" si="434"/>
        <v>1.0068371472522089</v>
      </c>
      <c r="I13909" s="115">
        <f t="shared" si="435"/>
        <v>177.25700000000001</v>
      </c>
    </row>
    <row r="13910" spans="1:9" hidden="1">
      <c r="A13910" s="115" t="s">
        <v>36447</v>
      </c>
      <c r="B13910" s="115" t="s">
        <v>36448</v>
      </c>
      <c r="C13910" s="115" t="s">
        <v>36449</v>
      </c>
      <c r="D13910" s="115" t="s">
        <v>1138</v>
      </c>
      <c r="E13910" s="115">
        <v>272.37060000000002</v>
      </c>
      <c r="F13910" s="674">
        <v>293.83600000000001</v>
      </c>
      <c r="G13910" s="674">
        <v>295.84500000000003</v>
      </c>
      <c r="H13910" s="115">
        <f t="shared" si="434"/>
        <v>1.0068371472522089</v>
      </c>
      <c r="I13910" s="115">
        <f t="shared" si="435"/>
        <v>274.2328</v>
      </c>
    </row>
    <row r="13911" spans="1:9" hidden="1">
      <c r="A13911" s="115" t="s">
        <v>36450</v>
      </c>
      <c r="B13911" s="115" t="s">
        <v>36451</v>
      </c>
      <c r="C13911" s="115" t="s">
        <v>36452</v>
      </c>
      <c r="D13911" s="115" t="s">
        <v>1138</v>
      </c>
      <c r="E13911" s="115">
        <v>451.14499999999998</v>
      </c>
      <c r="F13911" s="674">
        <v>293.83600000000001</v>
      </c>
      <c r="G13911" s="674">
        <v>295.84500000000003</v>
      </c>
      <c r="H13911" s="115">
        <f t="shared" si="434"/>
        <v>1.0068371472522089</v>
      </c>
      <c r="I13911" s="115">
        <f t="shared" si="435"/>
        <v>454.22949999999997</v>
      </c>
    </row>
    <row r="13912" spans="1:9" hidden="1">
      <c r="A13912" s="115" t="s">
        <v>36453</v>
      </c>
      <c r="B13912" s="115" t="s">
        <v>36454</v>
      </c>
      <c r="C13912" s="115" t="s">
        <v>36455</v>
      </c>
      <c r="D13912" s="115" t="s">
        <v>1138</v>
      </c>
      <c r="E13912" s="115">
        <v>475.12970000000001</v>
      </c>
      <c r="F13912" s="674">
        <v>293.83600000000001</v>
      </c>
      <c r="G13912" s="674">
        <v>295.84500000000003</v>
      </c>
      <c r="H13912" s="115">
        <f t="shared" si="434"/>
        <v>1.0068371472522089</v>
      </c>
      <c r="I13912" s="115">
        <f t="shared" si="435"/>
        <v>478.37819999999999</v>
      </c>
    </row>
    <row r="13913" spans="1:9" hidden="1">
      <c r="A13913" s="115" t="s">
        <v>36456</v>
      </c>
      <c r="B13913" s="115" t="s">
        <v>36457</v>
      </c>
      <c r="C13913" s="115" t="s">
        <v>36458</v>
      </c>
      <c r="D13913" s="115" t="s">
        <v>1138</v>
      </c>
      <c r="E13913" s="115">
        <v>369.28629999999998</v>
      </c>
      <c r="F13913" s="674">
        <v>293.83600000000001</v>
      </c>
      <c r="G13913" s="674">
        <v>295.84500000000003</v>
      </c>
      <c r="H13913" s="115">
        <f t="shared" si="434"/>
        <v>1.0068371472522089</v>
      </c>
      <c r="I13913" s="115">
        <f t="shared" si="435"/>
        <v>371.81119999999999</v>
      </c>
    </row>
    <row r="13914" spans="1:9" hidden="1">
      <c r="A13914" s="115" t="s">
        <v>36459</v>
      </c>
      <c r="B13914" s="115" t="s">
        <v>36460</v>
      </c>
      <c r="C13914" s="115" t="s">
        <v>36461</v>
      </c>
      <c r="D13914" s="115" t="s">
        <v>1138</v>
      </c>
      <c r="E13914" s="115">
        <v>592.00070000000005</v>
      </c>
      <c r="F13914" s="674">
        <v>293.83600000000001</v>
      </c>
      <c r="G13914" s="674">
        <v>295.84500000000003</v>
      </c>
      <c r="H13914" s="115">
        <f t="shared" si="434"/>
        <v>1.0068371472522089</v>
      </c>
      <c r="I13914" s="115">
        <f t="shared" si="435"/>
        <v>596.04830000000004</v>
      </c>
    </row>
    <row r="13915" spans="1:9" hidden="1">
      <c r="A13915" s="115" t="s">
        <v>36462</v>
      </c>
      <c r="B13915" s="115" t="s">
        <v>36463</v>
      </c>
      <c r="C13915" s="115" t="s">
        <v>36464</v>
      </c>
      <c r="D13915" s="115" t="s">
        <v>1138</v>
      </c>
      <c r="E13915" s="115">
        <v>549.76220000000001</v>
      </c>
      <c r="F13915" s="674">
        <v>293.83600000000001</v>
      </c>
      <c r="G13915" s="674">
        <v>295.84500000000003</v>
      </c>
      <c r="H13915" s="115">
        <f t="shared" si="434"/>
        <v>1.0068371472522089</v>
      </c>
      <c r="I13915" s="115">
        <f t="shared" si="435"/>
        <v>553.52099999999996</v>
      </c>
    </row>
    <row r="13916" spans="1:9" hidden="1">
      <c r="A13916" s="115" t="s">
        <v>36465</v>
      </c>
      <c r="B13916" s="115" t="s">
        <v>36466</v>
      </c>
      <c r="C13916" s="115" t="s">
        <v>36467</v>
      </c>
      <c r="D13916" s="115" t="s">
        <v>1138</v>
      </c>
      <c r="E13916" s="115">
        <v>417.4579</v>
      </c>
      <c r="F13916" s="674">
        <v>293.83600000000001</v>
      </c>
      <c r="G13916" s="674">
        <v>295.84500000000003</v>
      </c>
      <c r="H13916" s="115">
        <f t="shared" si="434"/>
        <v>1.0068371472522089</v>
      </c>
      <c r="I13916" s="115">
        <f t="shared" si="435"/>
        <v>420.31209999999999</v>
      </c>
    </row>
    <row r="13917" spans="1:9" hidden="1">
      <c r="A13917" s="115" t="s">
        <v>36468</v>
      </c>
      <c r="B13917" s="115" t="s">
        <v>36469</v>
      </c>
      <c r="C13917" s="115" t="s">
        <v>36470</v>
      </c>
      <c r="D13917" s="115" t="s">
        <v>1138</v>
      </c>
      <c r="E13917" s="115">
        <v>728.05240000000003</v>
      </c>
      <c r="F13917" s="674">
        <v>293.83600000000001</v>
      </c>
      <c r="G13917" s="674">
        <v>295.84500000000003</v>
      </c>
      <c r="H13917" s="115">
        <f t="shared" si="434"/>
        <v>1.0068371472522089</v>
      </c>
      <c r="I13917" s="115">
        <f t="shared" si="435"/>
        <v>733.03020000000004</v>
      </c>
    </row>
    <row r="13918" spans="1:9" hidden="1">
      <c r="A13918" s="115" t="s">
        <v>36471</v>
      </c>
      <c r="B13918" s="115" t="s">
        <v>36472</v>
      </c>
      <c r="C13918" s="115" t="s">
        <v>36473</v>
      </c>
      <c r="D13918" s="115" t="s">
        <v>1138</v>
      </c>
      <c r="E13918" s="115">
        <v>301.34089999999998</v>
      </c>
      <c r="F13918" s="674">
        <v>293.83600000000001</v>
      </c>
      <c r="G13918" s="674">
        <v>295.84500000000003</v>
      </c>
      <c r="H13918" s="115">
        <f t="shared" si="434"/>
        <v>1.0068371472522089</v>
      </c>
      <c r="I13918" s="115">
        <f t="shared" si="435"/>
        <v>303.40120000000002</v>
      </c>
    </row>
    <row r="13919" spans="1:9" hidden="1">
      <c r="A13919" s="115" t="s">
        <v>36474</v>
      </c>
      <c r="B13919" s="115" t="s">
        <v>36475</v>
      </c>
      <c r="C13919" s="115" t="s">
        <v>36476</v>
      </c>
      <c r="D13919" s="115" t="s">
        <v>1138</v>
      </c>
      <c r="E13919" s="115">
        <v>383.35300000000001</v>
      </c>
      <c r="F13919" s="674">
        <v>293.83600000000001</v>
      </c>
      <c r="G13919" s="674">
        <v>295.84500000000003</v>
      </c>
      <c r="H13919" s="115">
        <f t="shared" si="434"/>
        <v>1.0068371472522089</v>
      </c>
      <c r="I13919" s="115">
        <f t="shared" si="435"/>
        <v>385.97399999999999</v>
      </c>
    </row>
    <row r="13920" spans="1:9" hidden="1">
      <c r="A13920" s="115" t="s">
        <v>36477</v>
      </c>
      <c r="B13920" s="115" t="s">
        <v>36478</v>
      </c>
      <c r="C13920" s="115" t="s">
        <v>36479</v>
      </c>
      <c r="D13920" s="115" t="s">
        <v>1138</v>
      </c>
      <c r="E13920" s="115">
        <v>303.13040000000001</v>
      </c>
      <c r="F13920" s="674">
        <v>293.83600000000001</v>
      </c>
      <c r="G13920" s="674">
        <v>295.84500000000003</v>
      </c>
      <c r="H13920" s="115">
        <f t="shared" si="434"/>
        <v>1.0068371472522089</v>
      </c>
      <c r="I13920" s="115">
        <f t="shared" si="435"/>
        <v>305.2029</v>
      </c>
    </row>
    <row r="13921" spans="1:9" hidden="1">
      <c r="A13921" s="115" t="s">
        <v>36480</v>
      </c>
      <c r="B13921" s="115" t="s">
        <v>36481</v>
      </c>
      <c r="C13921" s="115" t="s">
        <v>36482</v>
      </c>
      <c r="D13921" s="115" t="s">
        <v>1138</v>
      </c>
      <c r="E13921" s="115">
        <v>492.28989999999999</v>
      </c>
      <c r="F13921" s="674">
        <v>293.83600000000001</v>
      </c>
      <c r="G13921" s="674">
        <v>295.84500000000003</v>
      </c>
      <c r="H13921" s="115">
        <f t="shared" si="434"/>
        <v>1.0068371472522089</v>
      </c>
      <c r="I13921" s="115">
        <f t="shared" si="435"/>
        <v>495.6558</v>
      </c>
    </row>
    <row r="13922" spans="1:9" hidden="1">
      <c r="A13922" s="115" t="s">
        <v>36483</v>
      </c>
      <c r="B13922" s="115" t="s">
        <v>36484</v>
      </c>
      <c r="C13922" s="115" t="s">
        <v>36485</v>
      </c>
      <c r="D13922" s="115" t="s">
        <v>1138</v>
      </c>
      <c r="E13922" s="115">
        <v>494.07940000000002</v>
      </c>
      <c r="F13922" s="674">
        <v>293.83600000000001</v>
      </c>
      <c r="G13922" s="674">
        <v>295.84500000000003</v>
      </c>
      <c r="H13922" s="115">
        <f t="shared" si="434"/>
        <v>1.0068371472522089</v>
      </c>
      <c r="I13922" s="115">
        <f t="shared" si="435"/>
        <v>497.45749999999998</v>
      </c>
    </row>
    <row r="13923" spans="1:9" hidden="1">
      <c r="A13923" s="115" t="s">
        <v>36486</v>
      </c>
      <c r="B13923" s="115" t="s">
        <v>36487</v>
      </c>
      <c r="C13923" s="115" t="s">
        <v>36488</v>
      </c>
      <c r="D13923" s="115" t="s">
        <v>1138</v>
      </c>
      <c r="E13923" s="115">
        <v>273.33920000000001</v>
      </c>
      <c r="F13923" s="674">
        <v>293.83600000000001</v>
      </c>
      <c r="G13923" s="674">
        <v>295.84500000000003</v>
      </c>
      <c r="H13923" s="115">
        <f t="shared" si="434"/>
        <v>1.0068371472522089</v>
      </c>
      <c r="I13923" s="115">
        <f t="shared" si="435"/>
        <v>275.2081</v>
      </c>
    </row>
    <row r="13924" spans="1:9" hidden="1">
      <c r="A13924" s="115" t="s">
        <v>36489</v>
      </c>
      <c r="B13924" s="115" t="s">
        <v>36490</v>
      </c>
      <c r="C13924" s="115" t="s">
        <v>36491</v>
      </c>
      <c r="D13924" s="115" t="s">
        <v>1138</v>
      </c>
      <c r="E13924" s="115">
        <v>303.49509999999998</v>
      </c>
      <c r="F13924" s="674">
        <v>293.83600000000001</v>
      </c>
      <c r="G13924" s="674">
        <v>295.84500000000003</v>
      </c>
      <c r="H13924" s="115">
        <f t="shared" si="434"/>
        <v>1.0068371472522089</v>
      </c>
      <c r="I13924" s="115">
        <f t="shared" si="435"/>
        <v>305.57010000000002</v>
      </c>
    </row>
    <row r="13925" spans="1:9" hidden="1">
      <c r="A13925" s="115" t="s">
        <v>36492</v>
      </c>
      <c r="B13925" s="115" t="s">
        <v>36493</v>
      </c>
      <c r="C13925" s="115" t="s">
        <v>36494</v>
      </c>
      <c r="D13925" s="115" t="s">
        <v>1138</v>
      </c>
      <c r="E13925" s="115">
        <v>275.12869999999998</v>
      </c>
      <c r="F13925" s="674">
        <v>293.83600000000001</v>
      </c>
      <c r="G13925" s="674">
        <v>295.84500000000003</v>
      </c>
      <c r="H13925" s="115">
        <f t="shared" si="434"/>
        <v>1.0068371472522089</v>
      </c>
      <c r="I13925" s="115">
        <f t="shared" si="435"/>
        <v>277.00979999999998</v>
      </c>
    </row>
    <row r="13926" spans="1:9" hidden="1">
      <c r="A13926" s="115" t="s">
        <v>36495</v>
      </c>
      <c r="B13926" s="115" t="s">
        <v>36496</v>
      </c>
      <c r="C13926" s="115" t="s">
        <v>36497</v>
      </c>
      <c r="D13926" s="115" t="s">
        <v>1138</v>
      </c>
      <c r="E13926" s="115">
        <v>429.19970000000001</v>
      </c>
      <c r="F13926" s="674">
        <v>293.83600000000001</v>
      </c>
      <c r="G13926" s="674">
        <v>295.84500000000003</v>
      </c>
      <c r="H13926" s="115">
        <f t="shared" si="434"/>
        <v>1.0068371472522089</v>
      </c>
      <c r="I13926" s="115">
        <f t="shared" si="435"/>
        <v>432.13420000000002</v>
      </c>
    </row>
    <row r="13927" spans="1:9" hidden="1">
      <c r="A13927" s="115" t="s">
        <v>36498</v>
      </c>
      <c r="B13927" s="115" t="s">
        <v>36499</v>
      </c>
      <c r="C13927" s="115" t="s">
        <v>36500</v>
      </c>
      <c r="D13927" s="115" t="s">
        <v>1138</v>
      </c>
      <c r="E13927" s="115">
        <v>430.98919999999998</v>
      </c>
      <c r="F13927" s="674">
        <v>293.83600000000001</v>
      </c>
      <c r="G13927" s="674">
        <v>295.84500000000003</v>
      </c>
      <c r="H13927" s="115">
        <f t="shared" si="434"/>
        <v>1.0068371472522089</v>
      </c>
      <c r="I13927" s="115">
        <f t="shared" si="435"/>
        <v>433.9359</v>
      </c>
    </row>
    <row r="13928" spans="1:9" hidden="1">
      <c r="A13928" s="115" t="s">
        <v>36501</v>
      </c>
      <c r="B13928" s="115" t="s">
        <v>36502</v>
      </c>
      <c r="C13928" s="115" t="s">
        <v>36503</v>
      </c>
      <c r="D13928" s="115" t="s">
        <v>1138</v>
      </c>
      <c r="E13928" s="115">
        <v>390.82089999999999</v>
      </c>
      <c r="F13928" s="674">
        <v>293.83600000000001</v>
      </c>
      <c r="G13928" s="674">
        <v>295.84500000000003</v>
      </c>
      <c r="H13928" s="115">
        <f t="shared" si="434"/>
        <v>1.0068371472522089</v>
      </c>
      <c r="I13928" s="115">
        <f t="shared" si="435"/>
        <v>393.49299999999999</v>
      </c>
    </row>
    <row r="13929" spans="1:9" hidden="1">
      <c r="A13929" s="115" t="s">
        <v>36504</v>
      </c>
      <c r="B13929" s="115" t="s">
        <v>36505</v>
      </c>
      <c r="C13929" s="115" t="s">
        <v>36506</v>
      </c>
      <c r="D13929" s="115" t="s">
        <v>1138</v>
      </c>
      <c r="E13929" s="115">
        <v>515.15369999999996</v>
      </c>
      <c r="F13929" s="674">
        <v>293.83600000000001</v>
      </c>
      <c r="G13929" s="674">
        <v>295.84500000000003</v>
      </c>
      <c r="H13929" s="115">
        <f t="shared" si="434"/>
        <v>1.0068371472522089</v>
      </c>
      <c r="I13929" s="115">
        <f t="shared" si="435"/>
        <v>518.67589999999996</v>
      </c>
    </row>
    <row r="13930" spans="1:9" hidden="1">
      <c r="A13930" s="115" t="s">
        <v>36507</v>
      </c>
      <c r="B13930" s="115" t="s">
        <v>36508</v>
      </c>
      <c r="C13930" s="115" t="s">
        <v>36509</v>
      </c>
      <c r="D13930" s="115" t="s">
        <v>1138</v>
      </c>
      <c r="E13930" s="115">
        <v>394.3999</v>
      </c>
      <c r="F13930" s="674">
        <v>293.83600000000001</v>
      </c>
      <c r="G13930" s="674">
        <v>295.84500000000003</v>
      </c>
      <c r="H13930" s="115">
        <f t="shared" si="434"/>
        <v>1.0068371472522089</v>
      </c>
      <c r="I13930" s="115">
        <f t="shared" si="435"/>
        <v>397.09649999999999</v>
      </c>
    </row>
    <row r="13931" spans="1:9" hidden="1">
      <c r="A13931" s="115" t="s">
        <v>36510</v>
      </c>
      <c r="B13931" s="115" t="s">
        <v>36511</v>
      </c>
      <c r="C13931" s="115" t="s">
        <v>36512</v>
      </c>
      <c r="D13931" s="115" t="s">
        <v>1138</v>
      </c>
      <c r="E13931" s="115">
        <v>625.70989999999995</v>
      </c>
      <c r="F13931" s="674">
        <v>293.83600000000001</v>
      </c>
      <c r="G13931" s="674">
        <v>295.84500000000003</v>
      </c>
      <c r="H13931" s="115">
        <f t="shared" si="434"/>
        <v>1.0068371472522089</v>
      </c>
      <c r="I13931" s="115">
        <f t="shared" si="435"/>
        <v>629.98800000000006</v>
      </c>
    </row>
    <row r="13932" spans="1:9" hidden="1">
      <c r="A13932" s="115" t="s">
        <v>36513</v>
      </c>
      <c r="B13932" s="115" t="s">
        <v>36514</v>
      </c>
      <c r="C13932" s="115" t="s">
        <v>36515</v>
      </c>
      <c r="D13932" s="115" t="s">
        <v>1138</v>
      </c>
      <c r="E13932" s="115">
        <v>629.28890000000001</v>
      </c>
      <c r="F13932" s="674">
        <v>293.83600000000001</v>
      </c>
      <c r="G13932" s="674">
        <v>295.84500000000003</v>
      </c>
      <c r="H13932" s="115">
        <f t="shared" si="434"/>
        <v>1.0068371472522089</v>
      </c>
      <c r="I13932" s="115">
        <f t="shared" si="435"/>
        <v>633.59140000000002</v>
      </c>
    </row>
    <row r="13933" spans="1:9" hidden="1">
      <c r="A13933" s="115" t="s">
        <v>36516</v>
      </c>
      <c r="B13933" s="115" t="s">
        <v>36517</v>
      </c>
      <c r="C13933" s="115" t="s">
        <v>36518</v>
      </c>
      <c r="D13933" s="115" t="s">
        <v>1138</v>
      </c>
      <c r="E13933" s="115">
        <v>369.26670000000001</v>
      </c>
      <c r="F13933" s="674">
        <v>293.83600000000001</v>
      </c>
      <c r="G13933" s="674">
        <v>295.84500000000003</v>
      </c>
      <c r="H13933" s="115">
        <f t="shared" si="434"/>
        <v>1.0068371472522089</v>
      </c>
      <c r="I13933" s="115">
        <f t="shared" si="435"/>
        <v>371.79140000000001</v>
      </c>
    </row>
    <row r="13934" spans="1:9" hidden="1">
      <c r="A13934" s="115" t="s">
        <v>36519</v>
      </c>
      <c r="B13934" s="115" t="s">
        <v>36520</v>
      </c>
      <c r="C13934" s="115" t="s">
        <v>36521</v>
      </c>
      <c r="D13934" s="115" t="s">
        <v>1138</v>
      </c>
      <c r="E13934" s="115">
        <v>415.8152</v>
      </c>
      <c r="F13934" s="674">
        <v>293.83600000000001</v>
      </c>
      <c r="G13934" s="674">
        <v>295.84500000000003</v>
      </c>
      <c r="H13934" s="115">
        <f t="shared" si="434"/>
        <v>1.0068371472522089</v>
      </c>
      <c r="I13934" s="115">
        <f t="shared" si="435"/>
        <v>418.65820000000002</v>
      </c>
    </row>
    <row r="13935" spans="1:9" hidden="1">
      <c r="A13935" s="115" t="s">
        <v>36522</v>
      </c>
      <c r="B13935" s="115" t="s">
        <v>36523</v>
      </c>
      <c r="C13935" s="115" t="s">
        <v>36524</v>
      </c>
      <c r="D13935" s="115" t="s">
        <v>1138</v>
      </c>
      <c r="E13935" s="115">
        <v>372.84570000000002</v>
      </c>
      <c r="F13935" s="674">
        <v>293.83600000000001</v>
      </c>
      <c r="G13935" s="674">
        <v>295.84500000000003</v>
      </c>
      <c r="H13935" s="115">
        <f t="shared" si="434"/>
        <v>1.0068371472522089</v>
      </c>
      <c r="I13935" s="115">
        <f t="shared" si="435"/>
        <v>375.39490000000001</v>
      </c>
    </row>
    <row r="13936" spans="1:9" hidden="1">
      <c r="A13936" s="115" t="s">
        <v>36525</v>
      </c>
      <c r="B13936" s="115" t="s">
        <v>36526</v>
      </c>
      <c r="C13936" s="115" t="s">
        <v>36527</v>
      </c>
      <c r="D13936" s="115" t="s">
        <v>1138</v>
      </c>
      <c r="E13936" s="115">
        <v>569.06719999999996</v>
      </c>
      <c r="F13936" s="674">
        <v>293.83600000000001</v>
      </c>
      <c r="G13936" s="674">
        <v>295.84500000000003</v>
      </c>
      <c r="H13936" s="115">
        <f t="shared" si="434"/>
        <v>1.0068371472522089</v>
      </c>
      <c r="I13936" s="115">
        <f t="shared" si="435"/>
        <v>572.95799999999997</v>
      </c>
    </row>
    <row r="13937" spans="1:9" hidden="1">
      <c r="A13937" s="115" t="s">
        <v>36528</v>
      </c>
      <c r="B13937" s="115" t="s">
        <v>36529</v>
      </c>
      <c r="C13937" s="115" t="s">
        <v>36530</v>
      </c>
      <c r="D13937" s="115" t="s">
        <v>1138</v>
      </c>
      <c r="E13937" s="115">
        <v>572.64620000000002</v>
      </c>
      <c r="F13937" s="674">
        <v>293.83600000000001</v>
      </c>
      <c r="G13937" s="674">
        <v>295.84500000000003</v>
      </c>
      <c r="H13937" s="115">
        <f t="shared" si="434"/>
        <v>1.0068371472522089</v>
      </c>
      <c r="I13937" s="115">
        <f t="shared" si="435"/>
        <v>576.56150000000002</v>
      </c>
    </row>
    <row r="13938" spans="1:9" hidden="1">
      <c r="A13938" s="115" t="s">
        <v>36531</v>
      </c>
      <c r="B13938" s="115" t="s">
        <v>36532</v>
      </c>
      <c r="C13938" s="115" t="s">
        <v>36533</v>
      </c>
      <c r="D13938" s="115" t="s">
        <v>1138</v>
      </c>
      <c r="E13938" s="115">
        <v>498.75</v>
      </c>
      <c r="F13938" s="674">
        <v>293.83600000000001</v>
      </c>
      <c r="G13938" s="674">
        <v>295.84500000000003</v>
      </c>
      <c r="H13938" s="115">
        <f t="shared" si="434"/>
        <v>1.0068371472522089</v>
      </c>
      <c r="I13938" s="115">
        <f t="shared" si="435"/>
        <v>502.16</v>
      </c>
    </row>
    <row r="13939" spans="1:9" hidden="1">
      <c r="A13939" s="115" t="s">
        <v>36534</v>
      </c>
      <c r="B13939" s="115" t="s">
        <v>36535</v>
      </c>
      <c r="C13939" s="115" t="s">
        <v>36536</v>
      </c>
      <c r="D13939" s="115" t="s">
        <v>1138</v>
      </c>
      <c r="E13939" s="115">
        <v>665.40359999999998</v>
      </c>
      <c r="F13939" s="674">
        <v>293.83600000000001</v>
      </c>
      <c r="G13939" s="674">
        <v>295.84500000000003</v>
      </c>
      <c r="H13939" s="115">
        <f t="shared" si="434"/>
        <v>1.0068371472522089</v>
      </c>
      <c r="I13939" s="115">
        <f t="shared" si="435"/>
        <v>669.95309999999995</v>
      </c>
    </row>
    <row r="13940" spans="1:9" hidden="1">
      <c r="A13940" s="115" t="s">
        <v>36537</v>
      </c>
      <c r="B13940" s="115" t="s">
        <v>36538</v>
      </c>
      <c r="C13940" s="115" t="s">
        <v>36539</v>
      </c>
      <c r="D13940" s="115" t="s">
        <v>1138</v>
      </c>
      <c r="E13940" s="115">
        <v>504.11849999999998</v>
      </c>
      <c r="F13940" s="674">
        <v>293.83600000000001</v>
      </c>
      <c r="G13940" s="674">
        <v>295.84500000000003</v>
      </c>
      <c r="H13940" s="115">
        <f t="shared" si="434"/>
        <v>1.0068371472522089</v>
      </c>
      <c r="I13940" s="115">
        <f t="shared" si="435"/>
        <v>507.5652</v>
      </c>
    </row>
    <row r="13941" spans="1:9" hidden="1">
      <c r="A13941" s="115" t="s">
        <v>36540</v>
      </c>
      <c r="B13941" s="115" t="s">
        <v>36541</v>
      </c>
      <c r="C13941" s="115" t="s">
        <v>36542</v>
      </c>
      <c r="D13941" s="115" t="s">
        <v>1138</v>
      </c>
      <c r="E13941" s="115">
        <v>821.51900000000001</v>
      </c>
      <c r="F13941" s="674">
        <v>293.83600000000001</v>
      </c>
      <c r="G13941" s="674">
        <v>295.84500000000003</v>
      </c>
      <c r="H13941" s="115">
        <f t="shared" si="434"/>
        <v>1.0068371472522089</v>
      </c>
      <c r="I13941" s="115">
        <f t="shared" si="435"/>
        <v>827.13580000000002</v>
      </c>
    </row>
    <row r="13942" spans="1:9" hidden="1">
      <c r="A13942" s="115" t="s">
        <v>36543</v>
      </c>
      <c r="B13942" s="115" t="s">
        <v>36544</v>
      </c>
      <c r="C13942" s="115" t="s">
        <v>36545</v>
      </c>
      <c r="D13942" s="115" t="s">
        <v>1138</v>
      </c>
      <c r="E13942" s="115">
        <v>826.88750000000005</v>
      </c>
      <c r="F13942" s="674">
        <v>293.83600000000001</v>
      </c>
      <c r="G13942" s="674">
        <v>295.84500000000003</v>
      </c>
      <c r="H13942" s="115">
        <f t="shared" si="434"/>
        <v>1.0068371472522089</v>
      </c>
      <c r="I13942" s="115">
        <f t="shared" si="435"/>
        <v>832.54110000000003</v>
      </c>
    </row>
    <row r="13943" spans="1:9" hidden="1">
      <c r="A13943" s="115" t="s">
        <v>36546</v>
      </c>
      <c r="B13943" s="115" t="s">
        <v>36547</v>
      </c>
      <c r="C13943" s="115" t="s">
        <v>36548</v>
      </c>
      <c r="D13943" s="115" t="s">
        <v>1138</v>
      </c>
      <c r="E13943" s="115">
        <v>467.22329999999999</v>
      </c>
      <c r="F13943" s="674">
        <v>293.83600000000001</v>
      </c>
      <c r="G13943" s="674">
        <v>295.84500000000003</v>
      </c>
      <c r="H13943" s="115">
        <f t="shared" si="434"/>
        <v>1.0068371472522089</v>
      </c>
      <c r="I13943" s="115">
        <f t="shared" si="435"/>
        <v>470.4178</v>
      </c>
    </row>
    <row r="13944" spans="1:9" hidden="1">
      <c r="A13944" s="115" t="s">
        <v>36549</v>
      </c>
      <c r="B13944" s="115" t="s">
        <v>36550</v>
      </c>
      <c r="C13944" s="115" t="s">
        <v>36551</v>
      </c>
      <c r="D13944" s="115" t="s">
        <v>1138</v>
      </c>
      <c r="E13944" s="115">
        <v>530.16449999999998</v>
      </c>
      <c r="F13944" s="674">
        <v>293.83600000000001</v>
      </c>
      <c r="G13944" s="674">
        <v>295.84500000000003</v>
      </c>
      <c r="H13944" s="115">
        <f t="shared" si="434"/>
        <v>1.0068371472522089</v>
      </c>
      <c r="I13944" s="115">
        <f t="shared" si="435"/>
        <v>533.78930000000003</v>
      </c>
    </row>
    <row r="13945" spans="1:9" hidden="1">
      <c r="A13945" s="115" t="s">
        <v>36552</v>
      </c>
      <c r="B13945" s="115" t="s">
        <v>36553</v>
      </c>
      <c r="C13945" s="115" t="s">
        <v>36554</v>
      </c>
      <c r="D13945" s="115" t="s">
        <v>1138</v>
      </c>
      <c r="E13945" s="115">
        <v>472.59179999999998</v>
      </c>
      <c r="F13945" s="674">
        <v>293.83600000000001</v>
      </c>
      <c r="G13945" s="674">
        <v>295.84500000000003</v>
      </c>
      <c r="H13945" s="115">
        <f t="shared" si="434"/>
        <v>1.0068371472522089</v>
      </c>
      <c r="I13945" s="115">
        <f t="shared" si="435"/>
        <v>475.82299999999998</v>
      </c>
    </row>
    <row r="13946" spans="1:9" hidden="1">
      <c r="A13946" s="115" t="s">
        <v>36555</v>
      </c>
      <c r="B13946" s="115" t="s">
        <v>36556</v>
      </c>
      <c r="C13946" s="115" t="s">
        <v>36557</v>
      </c>
      <c r="D13946" s="115" t="s">
        <v>1138</v>
      </c>
      <c r="E13946" s="115">
        <v>754.90380000000005</v>
      </c>
      <c r="F13946" s="674">
        <v>293.83600000000001</v>
      </c>
      <c r="G13946" s="674">
        <v>295.84500000000003</v>
      </c>
      <c r="H13946" s="115">
        <f t="shared" si="434"/>
        <v>1.0068371472522089</v>
      </c>
      <c r="I13946" s="115">
        <f t="shared" si="435"/>
        <v>760.0652</v>
      </c>
    </row>
    <row r="13947" spans="1:9" hidden="1">
      <c r="A13947" s="115" t="s">
        <v>36558</v>
      </c>
      <c r="B13947" s="115" t="s">
        <v>36559</v>
      </c>
      <c r="C13947" s="115" t="s">
        <v>36560</v>
      </c>
      <c r="D13947" s="115" t="s">
        <v>1138</v>
      </c>
      <c r="E13947" s="115">
        <v>760.27229999999997</v>
      </c>
      <c r="F13947" s="674">
        <v>293.83600000000001</v>
      </c>
      <c r="G13947" s="674">
        <v>295.84500000000003</v>
      </c>
      <c r="H13947" s="115">
        <f t="shared" si="434"/>
        <v>1.0068371472522089</v>
      </c>
      <c r="I13947" s="115">
        <f t="shared" si="435"/>
        <v>765.47040000000004</v>
      </c>
    </row>
    <row r="13948" spans="1:9" hidden="1">
      <c r="A13948" s="115" t="s">
        <v>36561</v>
      </c>
      <c r="B13948" s="115" t="s">
        <v>36562</v>
      </c>
      <c r="C13948" s="115" t="s">
        <v>36563</v>
      </c>
      <c r="D13948" s="115" t="s">
        <v>1138</v>
      </c>
      <c r="E13948" s="115">
        <v>594.41089999999997</v>
      </c>
      <c r="F13948" s="674">
        <v>293.83600000000001</v>
      </c>
      <c r="G13948" s="674">
        <v>295.84500000000003</v>
      </c>
      <c r="H13948" s="115">
        <f t="shared" si="434"/>
        <v>1.0068371472522089</v>
      </c>
      <c r="I13948" s="115">
        <f t="shared" si="435"/>
        <v>598.47500000000002</v>
      </c>
    </row>
    <row r="13949" spans="1:9" hidden="1">
      <c r="A13949" s="115" t="s">
        <v>36564</v>
      </c>
      <c r="B13949" s="115" t="s">
        <v>36565</v>
      </c>
      <c r="C13949" s="115" t="s">
        <v>36566</v>
      </c>
      <c r="D13949" s="115" t="s">
        <v>1138</v>
      </c>
      <c r="E13949" s="115">
        <v>782.58960000000002</v>
      </c>
      <c r="F13949" s="674">
        <v>293.83600000000001</v>
      </c>
      <c r="G13949" s="674">
        <v>295.84500000000003</v>
      </c>
      <c r="H13949" s="115">
        <f t="shared" si="434"/>
        <v>1.0068371472522089</v>
      </c>
      <c r="I13949" s="115">
        <f t="shared" si="435"/>
        <v>787.94029999999998</v>
      </c>
    </row>
    <row r="13950" spans="1:9" hidden="1">
      <c r="A13950" s="115" t="s">
        <v>36567</v>
      </c>
      <c r="B13950" s="115" t="s">
        <v>36568</v>
      </c>
      <c r="C13950" s="115" t="s">
        <v>36569</v>
      </c>
      <c r="D13950" s="115" t="s">
        <v>1138</v>
      </c>
      <c r="E13950" s="115">
        <v>601.56889999999999</v>
      </c>
      <c r="F13950" s="674">
        <v>293.83600000000001</v>
      </c>
      <c r="G13950" s="674">
        <v>295.84500000000003</v>
      </c>
      <c r="H13950" s="115">
        <f t="shared" si="434"/>
        <v>1.0068371472522089</v>
      </c>
      <c r="I13950" s="115">
        <f t="shared" si="435"/>
        <v>605.68190000000004</v>
      </c>
    </row>
    <row r="13951" spans="1:9" hidden="1">
      <c r="A13951" s="115" t="s">
        <v>36570</v>
      </c>
      <c r="B13951" s="115" t="s">
        <v>36571</v>
      </c>
      <c r="C13951" s="115" t="s">
        <v>36572</v>
      </c>
      <c r="D13951" s="115" t="s">
        <v>1138</v>
      </c>
      <c r="E13951" s="115">
        <v>1005.0599</v>
      </c>
      <c r="F13951" s="674">
        <v>293.83600000000001</v>
      </c>
      <c r="G13951" s="674">
        <v>295.84500000000003</v>
      </c>
      <c r="H13951" s="115">
        <f t="shared" si="434"/>
        <v>1.0068371472522089</v>
      </c>
      <c r="I13951" s="115">
        <f t="shared" si="435"/>
        <v>1011.9316</v>
      </c>
    </row>
    <row r="13952" spans="1:9" hidden="1">
      <c r="A13952" s="115" t="s">
        <v>36573</v>
      </c>
      <c r="B13952" s="115" t="s">
        <v>36574</v>
      </c>
      <c r="C13952" s="115" t="s">
        <v>36575</v>
      </c>
      <c r="D13952" s="115" t="s">
        <v>1138</v>
      </c>
      <c r="E13952" s="115">
        <v>1012.2179</v>
      </c>
      <c r="F13952" s="674">
        <v>293.83600000000001</v>
      </c>
      <c r="G13952" s="674">
        <v>295.84500000000003</v>
      </c>
      <c r="H13952" s="115">
        <f t="shared" si="434"/>
        <v>1.0068371472522089</v>
      </c>
      <c r="I13952" s="115">
        <f t="shared" si="435"/>
        <v>1019.1386</v>
      </c>
    </row>
    <row r="13953" spans="1:9" hidden="1">
      <c r="A13953" s="115" t="s">
        <v>36576</v>
      </c>
      <c r="B13953" s="115" t="s">
        <v>36577</v>
      </c>
      <c r="C13953" s="115" t="s">
        <v>36578</v>
      </c>
      <c r="D13953" s="115" t="s">
        <v>1138</v>
      </c>
      <c r="E13953" s="115">
        <v>561.12170000000003</v>
      </c>
      <c r="F13953" s="674">
        <v>293.83600000000001</v>
      </c>
      <c r="G13953" s="674">
        <v>295.84500000000003</v>
      </c>
      <c r="H13953" s="115">
        <f t="shared" si="434"/>
        <v>1.0068371472522089</v>
      </c>
      <c r="I13953" s="115">
        <f t="shared" si="435"/>
        <v>564.95820000000003</v>
      </c>
    </row>
    <row r="13954" spans="1:9" hidden="1">
      <c r="A13954" s="115" t="s">
        <v>36579</v>
      </c>
      <c r="B13954" s="115" t="s">
        <v>36580</v>
      </c>
      <c r="C13954" s="115" t="s">
        <v>36581</v>
      </c>
      <c r="D13954" s="115" t="s">
        <v>1138</v>
      </c>
      <c r="E13954" s="115">
        <v>640.4556</v>
      </c>
      <c r="F13954" s="674">
        <v>293.83600000000001</v>
      </c>
      <c r="G13954" s="674">
        <v>295.84500000000003</v>
      </c>
      <c r="H13954" s="115">
        <f t="shared" si="434"/>
        <v>1.0068371472522089</v>
      </c>
      <c r="I13954" s="115">
        <f t="shared" si="435"/>
        <v>644.83450000000005</v>
      </c>
    </row>
    <row r="13955" spans="1:9" hidden="1">
      <c r="A13955" s="115" t="s">
        <v>36582</v>
      </c>
      <c r="B13955" s="115" t="s">
        <v>36583</v>
      </c>
      <c r="C13955" s="115" t="s">
        <v>36584</v>
      </c>
      <c r="D13955" s="115" t="s">
        <v>1138</v>
      </c>
      <c r="E13955" s="115">
        <v>568.27970000000005</v>
      </c>
      <c r="F13955" s="674">
        <v>293.83600000000001</v>
      </c>
      <c r="G13955" s="674">
        <v>295.84500000000003</v>
      </c>
      <c r="H13955" s="115">
        <f t="shared" si="434"/>
        <v>1.0068371472522089</v>
      </c>
      <c r="I13955" s="115">
        <f t="shared" si="435"/>
        <v>572.16510000000005</v>
      </c>
    </row>
    <row r="13956" spans="1:9" hidden="1">
      <c r="A13956" s="115" t="s">
        <v>36585</v>
      </c>
      <c r="B13956" s="115" t="s">
        <v>36586</v>
      </c>
      <c r="C13956" s="115" t="s">
        <v>36587</v>
      </c>
      <c r="D13956" s="115" t="s">
        <v>1138</v>
      </c>
      <c r="E13956" s="115">
        <v>936.68219999999997</v>
      </c>
      <c r="F13956" s="674">
        <v>293.83600000000001</v>
      </c>
      <c r="G13956" s="674">
        <v>295.84500000000003</v>
      </c>
      <c r="H13956" s="115">
        <f t="shared" si="434"/>
        <v>1.0068371472522089</v>
      </c>
      <c r="I13956" s="115">
        <f t="shared" si="435"/>
        <v>943.08640000000003</v>
      </c>
    </row>
    <row r="13957" spans="1:9" hidden="1">
      <c r="A13957" s="115" t="s">
        <v>36588</v>
      </c>
      <c r="B13957" s="115" t="s">
        <v>36589</v>
      </c>
      <c r="C13957" s="115" t="s">
        <v>36590</v>
      </c>
      <c r="D13957" s="115" t="s">
        <v>1138</v>
      </c>
      <c r="E13957" s="115">
        <v>943.84019999999998</v>
      </c>
      <c r="F13957" s="674">
        <v>293.83600000000001</v>
      </c>
      <c r="G13957" s="674">
        <v>295.84500000000003</v>
      </c>
      <c r="H13957" s="115">
        <f t="shared" ref="H13957:H14020" si="436">G13957/F13957</f>
        <v>1.0068371472522089</v>
      </c>
      <c r="I13957" s="115">
        <f t="shared" ref="I13957:I14020" si="437">ROUND(H13957*E13957,4)</f>
        <v>950.29340000000002</v>
      </c>
    </row>
    <row r="13958" spans="1:9" hidden="1">
      <c r="A13958" s="115" t="s">
        <v>36591</v>
      </c>
      <c r="B13958" s="115" t="s">
        <v>36592</v>
      </c>
      <c r="C13958" s="115" t="s">
        <v>36593</v>
      </c>
      <c r="D13958" s="115" t="s">
        <v>1138</v>
      </c>
      <c r="E13958" s="115">
        <v>258.60629999999998</v>
      </c>
      <c r="F13958" s="674">
        <v>293.83600000000001</v>
      </c>
      <c r="G13958" s="674">
        <v>295.84500000000003</v>
      </c>
      <c r="H13958" s="115">
        <f t="shared" si="436"/>
        <v>1.0068371472522089</v>
      </c>
      <c r="I13958" s="115">
        <f t="shared" si="437"/>
        <v>260.37439999999998</v>
      </c>
    </row>
    <row r="13959" spans="1:9" hidden="1">
      <c r="A13959" s="115" t="s">
        <v>36594</v>
      </c>
      <c r="B13959" s="115" t="s">
        <v>36595</v>
      </c>
      <c r="C13959" s="115" t="s">
        <v>36596</v>
      </c>
      <c r="D13959" s="115" t="s">
        <v>1138</v>
      </c>
      <c r="E13959" s="115">
        <v>23.5105</v>
      </c>
      <c r="F13959" s="674">
        <v>293.83600000000001</v>
      </c>
      <c r="G13959" s="674">
        <v>295.84500000000003</v>
      </c>
      <c r="H13959" s="115">
        <f t="shared" si="436"/>
        <v>1.0068371472522089</v>
      </c>
      <c r="I13959" s="115">
        <f t="shared" si="437"/>
        <v>23.671199999999999</v>
      </c>
    </row>
    <row r="13960" spans="1:9" hidden="1">
      <c r="A13960" s="115" t="s">
        <v>36597</v>
      </c>
      <c r="B13960" s="115" t="s">
        <v>36598</v>
      </c>
      <c r="C13960" s="115" t="s">
        <v>36599</v>
      </c>
      <c r="D13960" s="115" t="s">
        <v>1138</v>
      </c>
      <c r="E13960" s="115">
        <v>28.061599999999999</v>
      </c>
      <c r="F13960" s="674">
        <v>293.83600000000001</v>
      </c>
      <c r="G13960" s="674">
        <v>295.84500000000003</v>
      </c>
      <c r="H13960" s="115">
        <f t="shared" si="436"/>
        <v>1.0068371472522089</v>
      </c>
      <c r="I13960" s="115">
        <f t="shared" si="437"/>
        <v>28.253499999999999</v>
      </c>
    </row>
    <row r="13961" spans="1:9" hidden="1">
      <c r="A13961" s="115" t="s">
        <v>36600</v>
      </c>
      <c r="B13961" s="115" t="s">
        <v>36601</v>
      </c>
      <c r="C13961" s="115" t="s">
        <v>36602</v>
      </c>
      <c r="D13961" s="115" t="s">
        <v>1138</v>
      </c>
      <c r="E13961" s="115">
        <v>33.997</v>
      </c>
      <c r="F13961" s="674">
        <v>293.83600000000001</v>
      </c>
      <c r="G13961" s="674">
        <v>295.84500000000003</v>
      </c>
      <c r="H13961" s="115">
        <f t="shared" si="436"/>
        <v>1.0068371472522089</v>
      </c>
      <c r="I13961" s="115">
        <f t="shared" si="437"/>
        <v>34.229399999999998</v>
      </c>
    </row>
    <row r="13962" spans="1:9" hidden="1">
      <c r="A13962" s="115" t="s">
        <v>36603</v>
      </c>
      <c r="B13962" s="115" t="s">
        <v>36604</v>
      </c>
      <c r="C13962" s="115" t="s">
        <v>36605</v>
      </c>
      <c r="D13962" s="115" t="s">
        <v>1138</v>
      </c>
      <c r="E13962" s="115">
        <v>45.192599999999999</v>
      </c>
      <c r="F13962" s="674">
        <v>293.83600000000001</v>
      </c>
      <c r="G13962" s="674">
        <v>295.84500000000003</v>
      </c>
      <c r="H13962" s="115">
        <f t="shared" si="436"/>
        <v>1.0068371472522089</v>
      </c>
      <c r="I13962" s="115">
        <f t="shared" si="437"/>
        <v>45.501600000000003</v>
      </c>
    </row>
    <row r="13963" spans="1:9" hidden="1">
      <c r="A13963" s="115" t="s">
        <v>36606</v>
      </c>
      <c r="B13963" s="115" t="s">
        <v>36607</v>
      </c>
      <c r="C13963" s="115" t="s">
        <v>36608</v>
      </c>
      <c r="D13963" s="115" t="s">
        <v>1138</v>
      </c>
      <c r="E13963" s="115">
        <v>62.449199999999998</v>
      </c>
      <c r="F13963" s="674">
        <v>293.83600000000001</v>
      </c>
      <c r="G13963" s="674">
        <v>295.84500000000003</v>
      </c>
      <c r="H13963" s="115">
        <f t="shared" si="436"/>
        <v>1.0068371472522089</v>
      </c>
      <c r="I13963" s="115">
        <f t="shared" si="437"/>
        <v>62.876199999999997</v>
      </c>
    </row>
    <row r="13964" spans="1:9" hidden="1">
      <c r="A13964" s="115" t="s">
        <v>36609</v>
      </c>
      <c r="B13964" s="115" t="s">
        <v>36610</v>
      </c>
      <c r="C13964" s="115" t="s">
        <v>36611</v>
      </c>
      <c r="D13964" s="115" t="s">
        <v>1138</v>
      </c>
      <c r="E13964" s="115">
        <v>77.044700000000006</v>
      </c>
      <c r="F13964" s="674">
        <v>293.83600000000001</v>
      </c>
      <c r="G13964" s="674">
        <v>295.84500000000003</v>
      </c>
      <c r="H13964" s="115">
        <f t="shared" si="436"/>
        <v>1.0068371472522089</v>
      </c>
      <c r="I13964" s="115">
        <f t="shared" si="437"/>
        <v>77.5715</v>
      </c>
    </row>
    <row r="13965" spans="1:9" hidden="1">
      <c r="A13965" s="115" t="s">
        <v>36612</v>
      </c>
      <c r="B13965" s="115" t="s">
        <v>36613</v>
      </c>
      <c r="C13965" s="115" t="s">
        <v>36614</v>
      </c>
      <c r="D13965" s="115" t="s">
        <v>1138</v>
      </c>
      <c r="E13965" s="115">
        <v>10.6815</v>
      </c>
      <c r="F13965" s="674">
        <v>293.83600000000001</v>
      </c>
      <c r="G13965" s="674">
        <v>295.84500000000003</v>
      </c>
      <c r="H13965" s="115">
        <f t="shared" si="436"/>
        <v>1.0068371472522089</v>
      </c>
      <c r="I13965" s="115">
        <f t="shared" si="437"/>
        <v>10.7545</v>
      </c>
    </row>
    <row r="13966" spans="1:9" hidden="1">
      <c r="A13966" s="115" t="s">
        <v>36615</v>
      </c>
      <c r="B13966" s="115" t="s">
        <v>36616</v>
      </c>
      <c r="C13966" s="115" t="s">
        <v>36617</v>
      </c>
      <c r="D13966" s="115" t="s">
        <v>1138</v>
      </c>
      <c r="E13966" s="115">
        <v>12.119400000000001</v>
      </c>
      <c r="F13966" s="674">
        <v>293.83600000000001</v>
      </c>
      <c r="G13966" s="674">
        <v>295.84500000000003</v>
      </c>
      <c r="H13966" s="115">
        <f t="shared" si="436"/>
        <v>1.0068371472522089</v>
      </c>
      <c r="I13966" s="115">
        <f t="shared" si="437"/>
        <v>12.202299999999999</v>
      </c>
    </row>
    <row r="13967" spans="1:9" hidden="1">
      <c r="A13967" s="115" t="s">
        <v>36618</v>
      </c>
      <c r="B13967" s="115" t="s">
        <v>36619</v>
      </c>
      <c r="C13967" s="115" t="s">
        <v>36620</v>
      </c>
      <c r="D13967" s="115" t="s">
        <v>1138</v>
      </c>
      <c r="E13967" s="115">
        <v>16.417300000000001</v>
      </c>
      <c r="F13967" s="674">
        <v>293.83600000000001</v>
      </c>
      <c r="G13967" s="674">
        <v>295.84500000000003</v>
      </c>
      <c r="H13967" s="115">
        <f t="shared" si="436"/>
        <v>1.0068371472522089</v>
      </c>
      <c r="I13967" s="115">
        <f t="shared" si="437"/>
        <v>16.529499999999999</v>
      </c>
    </row>
    <row r="13968" spans="1:9" hidden="1">
      <c r="A13968" s="115" t="s">
        <v>36621</v>
      </c>
      <c r="B13968" s="115" t="s">
        <v>36622</v>
      </c>
      <c r="C13968" s="115" t="s">
        <v>36623</v>
      </c>
      <c r="D13968" s="115" t="s">
        <v>1138</v>
      </c>
      <c r="E13968" s="115">
        <v>47.207299999999996</v>
      </c>
      <c r="F13968" s="674">
        <v>293.83600000000001</v>
      </c>
      <c r="G13968" s="674">
        <v>295.84500000000003</v>
      </c>
      <c r="H13968" s="115">
        <f t="shared" si="436"/>
        <v>1.0068371472522089</v>
      </c>
      <c r="I13968" s="115">
        <f t="shared" si="437"/>
        <v>47.530099999999997</v>
      </c>
    </row>
    <row r="13969" spans="1:9" hidden="1">
      <c r="A13969" s="115" t="s">
        <v>36624</v>
      </c>
      <c r="B13969" s="115" t="s">
        <v>36625</v>
      </c>
      <c r="C13969" s="115" t="s">
        <v>36626</v>
      </c>
      <c r="D13969" s="115" t="s">
        <v>1242</v>
      </c>
      <c r="E13969" s="115">
        <v>76.885400000000004</v>
      </c>
      <c r="F13969" s="674">
        <v>293.83600000000001</v>
      </c>
      <c r="G13969" s="674">
        <v>295.84500000000003</v>
      </c>
      <c r="H13969" s="115">
        <f t="shared" si="436"/>
        <v>1.0068371472522089</v>
      </c>
      <c r="I13969" s="115">
        <f t="shared" si="437"/>
        <v>77.411100000000005</v>
      </c>
    </row>
    <row r="13970" spans="1:9" hidden="1">
      <c r="A13970" s="115" t="s">
        <v>36627</v>
      </c>
      <c r="B13970" s="115" t="s">
        <v>36628</v>
      </c>
      <c r="C13970" s="115" t="s">
        <v>36629</v>
      </c>
      <c r="D13970" s="115" t="s">
        <v>1242</v>
      </c>
      <c r="E13970" s="115">
        <v>81.438699999999997</v>
      </c>
      <c r="F13970" s="674">
        <v>293.83600000000001</v>
      </c>
      <c r="G13970" s="674">
        <v>295.84500000000003</v>
      </c>
      <c r="H13970" s="115">
        <f t="shared" si="436"/>
        <v>1.0068371472522089</v>
      </c>
      <c r="I13970" s="115">
        <f t="shared" si="437"/>
        <v>81.995500000000007</v>
      </c>
    </row>
    <row r="13971" spans="1:9" hidden="1">
      <c r="A13971" s="115" t="s">
        <v>36630</v>
      </c>
      <c r="B13971" s="115" t="s">
        <v>36631</v>
      </c>
      <c r="C13971" s="115" t="s">
        <v>36632</v>
      </c>
      <c r="D13971" s="115" t="s">
        <v>1242</v>
      </c>
      <c r="E13971" s="115">
        <v>91.840800000000002</v>
      </c>
      <c r="F13971" s="674">
        <v>293.83600000000001</v>
      </c>
      <c r="G13971" s="674">
        <v>295.84500000000003</v>
      </c>
      <c r="H13971" s="115">
        <f t="shared" si="436"/>
        <v>1.0068371472522089</v>
      </c>
      <c r="I13971" s="115">
        <f t="shared" si="437"/>
        <v>92.468699999999998</v>
      </c>
    </row>
    <row r="13972" spans="1:9" hidden="1">
      <c r="A13972" s="115" t="s">
        <v>36633</v>
      </c>
      <c r="B13972" s="115" t="s">
        <v>36634</v>
      </c>
      <c r="C13972" s="115" t="s">
        <v>36635</v>
      </c>
      <c r="D13972" s="115" t="s">
        <v>1242</v>
      </c>
      <c r="E13972" s="115">
        <v>94.854900000000001</v>
      </c>
      <c r="F13972" s="674">
        <v>293.83600000000001</v>
      </c>
      <c r="G13972" s="674">
        <v>295.84500000000003</v>
      </c>
      <c r="H13972" s="115">
        <f t="shared" si="436"/>
        <v>1.0068371472522089</v>
      </c>
      <c r="I13972" s="115">
        <f t="shared" si="437"/>
        <v>95.503399999999999</v>
      </c>
    </row>
    <row r="13973" spans="1:9" hidden="1">
      <c r="A13973" s="115" t="s">
        <v>36636</v>
      </c>
      <c r="B13973" s="115" t="s">
        <v>36637</v>
      </c>
      <c r="C13973" s="115" t="s">
        <v>36638</v>
      </c>
      <c r="D13973" s="115" t="s">
        <v>1242</v>
      </c>
      <c r="E13973" s="115">
        <v>119.053</v>
      </c>
      <c r="F13973" s="674">
        <v>293.83600000000001</v>
      </c>
      <c r="G13973" s="674">
        <v>295.84500000000003</v>
      </c>
      <c r="H13973" s="115">
        <f t="shared" si="436"/>
        <v>1.0068371472522089</v>
      </c>
      <c r="I13973" s="115">
        <f t="shared" si="437"/>
        <v>119.867</v>
      </c>
    </row>
    <row r="13974" spans="1:9" hidden="1">
      <c r="A13974" s="115" t="s">
        <v>36639</v>
      </c>
      <c r="B13974" s="115" t="s">
        <v>36640</v>
      </c>
      <c r="C13974" s="115" t="s">
        <v>36641</v>
      </c>
      <c r="D13974" s="115" t="s">
        <v>1242</v>
      </c>
      <c r="E13974" s="115">
        <v>145.54390000000001</v>
      </c>
      <c r="F13974" s="674">
        <v>293.83600000000001</v>
      </c>
      <c r="G13974" s="674">
        <v>295.84500000000003</v>
      </c>
      <c r="H13974" s="115">
        <f t="shared" si="436"/>
        <v>1.0068371472522089</v>
      </c>
      <c r="I13974" s="115">
        <f t="shared" si="437"/>
        <v>146.53899999999999</v>
      </c>
    </row>
    <row r="13975" spans="1:9" hidden="1">
      <c r="A13975" s="115" t="s">
        <v>36642</v>
      </c>
      <c r="B13975" s="115" t="s">
        <v>36643</v>
      </c>
      <c r="C13975" s="115" t="s">
        <v>36644</v>
      </c>
      <c r="D13975" s="115" t="s">
        <v>1242</v>
      </c>
      <c r="E13975" s="115">
        <v>98.070099999999996</v>
      </c>
      <c r="F13975" s="674">
        <v>293.83600000000001</v>
      </c>
      <c r="G13975" s="674">
        <v>295.84500000000003</v>
      </c>
      <c r="H13975" s="115">
        <f t="shared" si="436"/>
        <v>1.0068371472522089</v>
      </c>
      <c r="I13975" s="115">
        <f t="shared" si="437"/>
        <v>98.740600000000001</v>
      </c>
    </row>
    <row r="13976" spans="1:9" hidden="1">
      <c r="A13976" s="115" t="s">
        <v>36645</v>
      </c>
      <c r="B13976" s="115" t="s">
        <v>36646</v>
      </c>
      <c r="C13976" s="115" t="s">
        <v>36647</v>
      </c>
      <c r="D13976" s="115" t="s">
        <v>1242</v>
      </c>
      <c r="E13976" s="115">
        <v>103.9455</v>
      </c>
      <c r="F13976" s="674">
        <v>293.83600000000001</v>
      </c>
      <c r="G13976" s="674">
        <v>295.84500000000003</v>
      </c>
      <c r="H13976" s="115">
        <f t="shared" si="436"/>
        <v>1.0068371472522089</v>
      </c>
      <c r="I13976" s="115">
        <f t="shared" si="437"/>
        <v>104.6562</v>
      </c>
    </row>
    <row r="13977" spans="1:9" hidden="1">
      <c r="A13977" s="115" t="s">
        <v>36648</v>
      </c>
      <c r="B13977" s="115" t="s">
        <v>36649</v>
      </c>
      <c r="C13977" s="115" t="s">
        <v>36650</v>
      </c>
      <c r="D13977" s="115" t="s">
        <v>1242</v>
      </c>
      <c r="E13977" s="115">
        <v>126.5977</v>
      </c>
      <c r="F13977" s="674">
        <v>293.83600000000001</v>
      </c>
      <c r="G13977" s="674">
        <v>295.84500000000003</v>
      </c>
      <c r="H13977" s="115">
        <f t="shared" si="436"/>
        <v>1.0068371472522089</v>
      </c>
      <c r="I13977" s="115">
        <f t="shared" si="437"/>
        <v>127.4633</v>
      </c>
    </row>
    <row r="13978" spans="1:9" hidden="1">
      <c r="A13978" s="115" t="s">
        <v>36651</v>
      </c>
      <c r="B13978" s="115" t="s">
        <v>36652</v>
      </c>
      <c r="C13978" s="115" t="s">
        <v>36653</v>
      </c>
      <c r="D13978" s="115" t="s">
        <v>1242</v>
      </c>
      <c r="E13978" s="115">
        <v>154.76</v>
      </c>
      <c r="F13978" s="674">
        <v>293.83600000000001</v>
      </c>
      <c r="G13978" s="674">
        <v>295.84500000000003</v>
      </c>
      <c r="H13978" s="115">
        <f t="shared" si="436"/>
        <v>1.0068371472522089</v>
      </c>
      <c r="I13978" s="115">
        <f t="shared" si="437"/>
        <v>155.81809999999999</v>
      </c>
    </row>
    <row r="13979" spans="1:9" hidden="1">
      <c r="A13979" s="115" t="s">
        <v>36654</v>
      </c>
      <c r="B13979" s="115" t="s">
        <v>36655</v>
      </c>
      <c r="C13979" s="115" t="s">
        <v>36656</v>
      </c>
      <c r="D13979" s="115" t="s">
        <v>1242</v>
      </c>
      <c r="E13979" s="115">
        <v>98.713700000000003</v>
      </c>
      <c r="F13979" s="674">
        <v>293.83600000000001</v>
      </c>
      <c r="G13979" s="674">
        <v>295.84500000000003</v>
      </c>
      <c r="H13979" s="115">
        <f t="shared" si="436"/>
        <v>1.0068371472522089</v>
      </c>
      <c r="I13979" s="115">
        <f t="shared" si="437"/>
        <v>99.388599999999997</v>
      </c>
    </row>
    <row r="13980" spans="1:9" hidden="1">
      <c r="A13980" s="115" t="s">
        <v>36657</v>
      </c>
      <c r="B13980" s="115" t="s">
        <v>36658</v>
      </c>
      <c r="C13980" s="115" t="s">
        <v>36659</v>
      </c>
      <c r="D13980" s="115" t="s">
        <v>1242</v>
      </c>
      <c r="E13980" s="115">
        <v>161.6568</v>
      </c>
      <c r="F13980" s="674">
        <v>293.83600000000001</v>
      </c>
      <c r="G13980" s="674">
        <v>295.84500000000003</v>
      </c>
      <c r="H13980" s="115">
        <f t="shared" si="436"/>
        <v>1.0068371472522089</v>
      </c>
      <c r="I13980" s="115">
        <f t="shared" si="437"/>
        <v>162.7621</v>
      </c>
    </row>
    <row r="13981" spans="1:9" hidden="1">
      <c r="A13981" s="115" t="s">
        <v>36660</v>
      </c>
      <c r="B13981" s="115" t="s">
        <v>36661</v>
      </c>
      <c r="C13981" s="115" t="s">
        <v>36662</v>
      </c>
      <c r="D13981" s="115" t="s">
        <v>1242</v>
      </c>
      <c r="E13981" s="115">
        <v>60.0242</v>
      </c>
      <c r="F13981" s="674">
        <v>293.83600000000001</v>
      </c>
      <c r="G13981" s="674">
        <v>295.84500000000003</v>
      </c>
      <c r="H13981" s="115">
        <f t="shared" si="436"/>
        <v>1.0068371472522089</v>
      </c>
      <c r="I13981" s="115">
        <f t="shared" si="437"/>
        <v>60.434600000000003</v>
      </c>
    </row>
    <row r="13982" spans="1:9" hidden="1">
      <c r="A13982" s="115" t="s">
        <v>36663</v>
      </c>
      <c r="B13982" s="115" t="s">
        <v>36664</v>
      </c>
      <c r="C13982" s="115" t="s">
        <v>36665</v>
      </c>
      <c r="D13982" s="115" t="s">
        <v>1242</v>
      </c>
      <c r="E13982" s="115">
        <v>63.512300000000003</v>
      </c>
      <c r="F13982" s="674">
        <v>293.83600000000001</v>
      </c>
      <c r="G13982" s="674">
        <v>295.84500000000003</v>
      </c>
      <c r="H13982" s="115">
        <f t="shared" si="436"/>
        <v>1.0068371472522089</v>
      </c>
      <c r="I13982" s="115">
        <f t="shared" si="437"/>
        <v>63.9465</v>
      </c>
    </row>
    <row r="13983" spans="1:9" hidden="1">
      <c r="A13983" s="115" t="s">
        <v>36666</v>
      </c>
      <c r="B13983" s="115" t="s">
        <v>36667</v>
      </c>
      <c r="C13983" s="115" t="s">
        <v>36668</v>
      </c>
      <c r="D13983" s="115" t="s">
        <v>1242</v>
      </c>
      <c r="E13983" s="115">
        <v>71.894300000000001</v>
      </c>
      <c r="F13983" s="674">
        <v>293.83600000000001</v>
      </c>
      <c r="G13983" s="674">
        <v>295.84500000000003</v>
      </c>
      <c r="H13983" s="115">
        <f t="shared" si="436"/>
        <v>1.0068371472522089</v>
      </c>
      <c r="I13983" s="115">
        <f t="shared" si="437"/>
        <v>72.385900000000007</v>
      </c>
    </row>
    <row r="13984" spans="1:9" hidden="1">
      <c r="A13984" s="115" t="s">
        <v>36669</v>
      </c>
      <c r="B13984" s="115" t="s">
        <v>36670</v>
      </c>
      <c r="C13984" s="115" t="s">
        <v>36671</v>
      </c>
      <c r="D13984" s="115" t="s">
        <v>1242</v>
      </c>
      <c r="E13984" s="115">
        <v>73.993099999999998</v>
      </c>
      <c r="F13984" s="674">
        <v>293.83600000000001</v>
      </c>
      <c r="G13984" s="674">
        <v>295.84500000000003</v>
      </c>
      <c r="H13984" s="115">
        <f t="shared" si="436"/>
        <v>1.0068371472522089</v>
      </c>
      <c r="I13984" s="115">
        <f t="shared" si="437"/>
        <v>74.498999999999995</v>
      </c>
    </row>
    <row r="13985" spans="1:9" hidden="1">
      <c r="A13985" s="115" t="s">
        <v>36672</v>
      </c>
      <c r="B13985" s="115" t="s">
        <v>36673</v>
      </c>
      <c r="C13985" s="115" t="s">
        <v>36674</v>
      </c>
      <c r="D13985" s="115" t="s">
        <v>1242</v>
      </c>
      <c r="E13985" s="115">
        <v>93.558800000000005</v>
      </c>
      <c r="F13985" s="674">
        <v>293.83600000000001</v>
      </c>
      <c r="G13985" s="674">
        <v>295.84500000000003</v>
      </c>
      <c r="H13985" s="115">
        <f t="shared" si="436"/>
        <v>1.0068371472522089</v>
      </c>
      <c r="I13985" s="115">
        <f t="shared" si="437"/>
        <v>94.198499999999996</v>
      </c>
    </row>
    <row r="13986" spans="1:9" hidden="1">
      <c r="A13986" s="115" t="s">
        <v>36675</v>
      </c>
      <c r="B13986" s="115" t="s">
        <v>36676</v>
      </c>
      <c r="C13986" s="115" t="s">
        <v>36677</v>
      </c>
      <c r="D13986" s="115" t="s">
        <v>1242</v>
      </c>
      <c r="E13986" s="115">
        <v>115.04179999999999</v>
      </c>
      <c r="F13986" s="674">
        <v>293.83600000000001</v>
      </c>
      <c r="G13986" s="674">
        <v>295.84500000000003</v>
      </c>
      <c r="H13986" s="115">
        <f t="shared" si="436"/>
        <v>1.0068371472522089</v>
      </c>
      <c r="I13986" s="115">
        <f t="shared" si="437"/>
        <v>115.8284</v>
      </c>
    </row>
    <row r="13987" spans="1:9" hidden="1">
      <c r="A13987" s="115" t="s">
        <v>36678</v>
      </c>
      <c r="B13987" s="115" t="s">
        <v>36679</v>
      </c>
      <c r="C13987" s="115" t="s">
        <v>36680</v>
      </c>
      <c r="D13987" s="115" t="s">
        <v>1242</v>
      </c>
      <c r="E13987" s="115">
        <v>67.013599999999997</v>
      </c>
      <c r="F13987" s="674">
        <v>293.83600000000001</v>
      </c>
      <c r="G13987" s="674">
        <v>295.84500000000003</v>
      </c>
      <c r="H13987" s="115">
        <f t="shared" si="436"/>
        <v>1.0068371472522089</v>
      </c>
      <c r="I13987" s="115">
        <f t="shared" si="437"/>
        <v>67.471800000000002</v>
      </c>
    </row>
    <row r="13988" spans="1:9" hidden="1">
      <c r="A13988" s="115" t="s">
        <v>36681</v>
      </c>
      <c r="B13988" s="115" t="s">
        <v>36682</v>
      </c>
      <c r="C13988" s="115" t="s">
        <v>36683</v>
      </c>
      <c r="D13988" s="115" t="s">
        <v>1242</v>
      </c>
      <c r="E13988" s="115">
        <v>76.703800000000001</v>
      </c>
      <c r="F13988" s="674">
        <v>293.83600000000001</v>
      </c>
      <c r="G13988" s="674">
        <v>295.84500000000003</v>
      </c>
      <c r="H13988" s="115">
        <f t="shared" si="436"/>
        <v>1.0068371472522089</v>
      </c>
      <c r="I13988" s="115">
        <f t="shared" si="437"/>
        <v>77.228200000000001</v>
      </c>
    </row>
    <row r="13989" spans="1:9" hidden="1">
      <c r="A13989" s="115" t="s">
        <v>36684</v>
      </c>
      <c r="B13989" s="115" t="s">
        <v>36685</v>
      </c>
      <c r="C13989" s="115" t="s">
        <v>36686</v>
      </c>
      <c r="D13989" s="115" t="s">
        <v>1242</v>
      </c>
      <c r="E13989" s="115">
        <v>81.213300000000004</v>
      </c>
      <c r="F13989" s="674">
        <v>293.83600000000001</v>
      </c>
      <c r="G13989" s="674">
        <v>295.84500000000003</v>
      </c>
      <c r="H13989" s="115">
        <f t="shared" si="436"/>
        <v>1.0068371472522089</v>
      </c>
      <c r="I13989" s="115">
        <f t="shared" si="437"/>
        <v>81.768600000000006</v>
      </c>
    </row>
    <row r="13990" spans="1:9" hidden="1">
      <c r="A13990" s="115" t="s">
        <v>36687</v>
      </c>
      <c r="B13990" s="115" t="s">
        <v>36688</v>
      </c>
      <c r="C13990" s="115" t="s">
        <v>36689</v>
      </c>
      <c r="D13990" s="115" t="s">
        <v>1242</v>
      </c>
      <c r="E13990" s="115">
        <v>99.658799999999999</v>
      </c>
      <c r="F13990" s="674">
        <v>293.83600000000001</v>
      </c>
      <c r="G13990" s="674">
        <v>295.84500000000003</v>
      </c>
      <c r="H13990" s="115">
        <f t="shared" si="436"/>
        <v>1.0068371472522089</v>
      </c>
      <c r="I13990" s="115">
        <f t="shared" si="437"/>
        <v>100.3402</v>
      </c>
    </row>
    <row r="13991" spans="1:9" hidden="1">
      <c r="A13991" s="115" t="s">
        <v>36690</v>
      </c>
      <c r="B13991" s="115" t="s">
        <v>36691</v>
      </c>
      <c r="C13991" s="115" t="s">
        <v>36692</v>
      </c>
      <c r="D13991" s="115" t="s">
        <v>1242</v>
      </c>
      <c r="E13991" s="115">
        <v>122.4734</v>
      </c>
      <c r="F13991" s="674">
        <v>293.83600000000001</v>
      </c>
      <c r="G13991" s="674">
        <v>295.84500000000003</v>
      </c>
      <c r="H13991" s="115">
        <f t="shared" si="436"/>
        <v>1.0068371472522089</v>
      </c>
      <c r="I13991" s="115">
        <f t="shared" si="437"/>
        <v>123.3108</v>
      </c>
    </row>
    <row r="13992" spans="1:9" hidden="1">
      <c r="A13992" s="115" t="s">
        <v>36693</v>
      </c>
      <c r="B13992" s="115" t="s">
        <v>36694</v>
      </c>
      <c r="C13992" s="115" t="s">
        <v>36695</v>
      </c>
      <c r="D13992" s="115" t="s">
        <v>1242</v>
      </c>
      <c r="E13992" s="115">
        <v>71.947100000000006</v>
      </c>
      <c r="F13992" s="674">
        <v>293.83600000000001</v>
      </c>
      <c r="G13992" s="674">
        <v>295.84500000000003</v>
      </c>
      <c r="H13992" s="115">
        <f t="shared" si="436"/>
        <v>1.0068371472522089</v>
      </c>
      <c r="I13992" s="115">
        <f t="shared" si="437"/>
        <v>72.438999999999993</v>
      </c>
    </row>
    <row r="13993" spans="1:9" hidden="1">
      <c r="A13993" s="115" t="s">
        <v>36696</v>
      </c>
      <c r="B13993" s="115" t="s">
        <v>36697</v>
      </c>
      <c r="C13993" s="115" t="s">
        <v>36698</v>
      </c>
      <c r="D13993" s="115" t="s">
        <v>1242</v>
      </c>
      <c r="E13993" s="115">
        <v>77.408600000000007</v>
      </c>
      <c r="F13993" s="674">
        <v>293.83600000000001</v>
      </c>
      <c r="G13993" s="674">
        <v>295.84500000000003</v>
      </c>
      <c r="H13993" s="115">
        <f t="shared" si="436"/>
        <v>1.0068371472522089</v>
      </c>
      <c r="I13993" s="115">
        <f t="shared" si="437"/>
        <v>77.937899999999999</v>
      </c>
    </row>
    <row r="13994" spans="1:9" hidden="1">
      <c r="A13994" s="115" t="s">
        <v>36699</v>
      </c>
      <c r="B13994" s="115" t="s">
        <v>36700</v>
      </c>
      <c r="C13994" s="115" t="s">
        <v>36701</v>
      </c>
      <c r="D13994" s="115" t="s">
        <v>1242</v>
      </c>
      <c r="E13994" s="115">
        <v>78.065299999999993</v>
      </c>
      <c r="F13994" s="674">
        <v>293.83600000000001</v>
      </c>
      <c r="G13994" s="674">
        <v>295.84500000000003</v>
      </c>
      <c r="H13994" s="115">
        <f t="shared" si="436"/>
        <v>1.0068371472522089</v>
      </c>
      <c r="I13994" s="115">
        <f t="shared" si="437"/>
        <v>78.599000000000004</v>
      </c>
    </row>
    <row r="13995" spans="1:9" hidden="1">
      <c r="A13995" s="115" t="s">
        <v>36702</v>
      </c>
      <c r="B13995" s="115" t="s">
        <v>36703</v>
      </c>
      <c r="C13995" s="115" t="s">
        <v>36704</v>
      </c>
      <c r="D13995" s="115" t="s">
        <v>1242</v>
      </c>
      <c r="E13995" s="115">
        <v>93.723799999999997</v>
      </c>
      <c r="F13995" s="674">
        <v>293.83600000000001</v>
      </c>
      <c r="G13995" s="674">
        <v>295.84500000000003</v>
      </c>
      <c r="H13995" s="115">
        <f t="shared" si="436"/>
        <v>1.0068371472522089</v>
      </c>
      <c r="I13995" s="115">
        <f t="shared" si="437"/>
        <v>94.364599999999996</v>
      </c>
    </row>
    <row r="13996" spans="1:9" hidden="1">
      <c r="A13996" s="115" t="s">
        <v>36705</v>
      </c>
      <c r="B13996" s="115" t="s">
        <v>36706</v>
      </c>
      <c r="C13996" s="115" t="s">
        <v>36707</v>
      </c>
      <c r="D13996" s="115" t="s">
        <v>1242</v>
      </c>
      <c r="E13996" s="115">
        <v>128.1362</v>
      </c>
      <c r="F13996" s="674">
        <v>293.83600000000001</v>
      </c>
      <c r="G13996" s="674">
        <v>295.84500000000003</v>
      </c>
      <c r="H13996" s="115">
        <f t="shared" si="436"/>
        <v>1.0068371472522089</v>
      </c>
      <c r="I13996" s="115">
        <f t="shared" si="437"/>
        <v>129.01230000000001</v>
      </c>
    </row>
    <row r="13997" spans="1:9" hidden="1">
      <c r="A13997" s="115" t="s">
        <v>36708</v>
      </c>
      <c r="B13997" s="115" t="s">
        <v>36709</v>
      </c>
      <c r="C13997" s="115" t="s">
        <v>36710</v>
      </c>
      <c r="D13997" s="115" t="s">
        <v>1242</v>
      </c>
      <c r="E13997" s="115">
        <v>82.876900000000006</v>
      </c>
      <c r="F13997" s="674">
        <v>293.83600000000001</v>
      </c>
      <c r="G13997" s="674">
        <v>295.84500000000003</v>
      </c>
      <c r="H13997" s="115">
        <f t="shared" si="436"/>
        <v>1.0068371472522089</v>
      </c>
      <c r="I13997" s="115">
        <f t="shared" si="437"/>
        <v>83.4435</v>
      </c>
    </row>
    <row r="13998" spans="1:9" hidden="1">
      <c r="A13998" s="115" t="s">
        <v>36711</v>
      </c>
      <c r="B13998" s="115" t="s">
        <v>36712</v>
      </c>
      <c r="C13998" s="115" t="s">
        <v>36713</v>
      </c>
      <c r="D13998" s="115" t="s">
        <v>1242</v>
      </c>
      <c r="E13998" s="115">
        <v>91.425799999999995</v>
      </c>
      <c r="F13998" s="674">
        <v>293.83600000000001</v>
      </c>
      <c r="G13998" s="674">
        <v>295.84500000000003</v>
      </c>
      <c r="H13998" s="115">
        <f t="shared" si="436"/>
        <v>1.0068371472522089</v>
      </c>
      <c r="I13998" s="115">
        <f t="shared" si="437"/>
        <v>92.050899999999999</v>
      </c>
    </row>
    <row r="13999" spans="1:9" hidden="1">
      <c r="A13999" s="115" t="s">
        <v>36714</v>
      </c>
      <c r="B13999" s="115" t="s">
        <v>36715</v>
      </c>
      <c r="C13999" s="115" t="s">
        <v>36716</v>
      </c>
      <c r="D13999" s="115" t="s">
        <v>1242</v>
      </c>
      <c r="E13999" s="115">
        <v>105.8077</v>
      </c>
      <c r="F13999" s="674">
        <v>293.83600000000001</v>
      </c>
      <c r="G13999" s="674">
        <v>295.84500000000003</v>
      </c>
      <c r="H13999" s="115">
        <f t="shared" si="436"/>
        <v>1.0068371472522089</v>
      </c>
      <c r="I13999" s="115">
        <f t="shared" si="437"/>
        <v>106.5311</v>
      </c>
    </row>
    <row r="14000" spans="1:9" hidden="1">
      <c r="A14000" s="115" t="s">
        <v>36717</v>
      </c>
      <c r="B14000" s="115" t="s">
        <v>36718</v>
      </c>
      <c r="C14000" s="115" t="s">
        <v>36719</v>
      </c>
      <c r="D14000" s="115" t="s">
        <v>1242</v>
      </c>
      <c r="E14000" s="115">
        <v>112.8095</v>
      </c>
      <c r="F14000" s="674">
        <v>293.83600000000001</v>
      </c>
      <c r="G14000" s="674">
        <v>295.84500000000003</v>
      </c>
      <c r="H14000" s="115">
        <f t="shared" si="436"/>
        <v>1.0068371472522089</v>
      </c>
      <c r="I14000" s="115">
        <f t="shared" si="437"/>
        <v>113.5808</v>
      </c>
    </row>
    <row r="14001" spans="1:9" hidden="1">
      <c r="A14001" s="115" t="s">
        <v>36720</v>
      </c>
      <c r="B14001" s="115" t="s">
        <v>36721</v>
      </c>
      <c r="C14001" s="115" t="s">
        <v>36722</v>
      </c>
      <c r="D14001" s="115" t="s">
        <v>1242</v>
      </c>
      <c r="E14001" s="115">
        <v>144.99100000000001</v>
      </c>
      <c r="F14001" s="674">
        <v>293.83600000000001</v>
      </c>
      <c r="G14001" s="674">
        <v>295.84500000000003</v>
      </c>
      <c r="H14001" s="115">
        <f t="shared" si="436"/>
        <v>1.0068371472522089</v>
      </c>
      <c r="I14001" s="115">
        <f t="shared" si="437"/>
        <v>145.98230000000001</v>
      </c>
    </row>
    <row r="14002" spans="1:9" hidden="1">
      <c r="A14002" s="115" t="s">
        <v>36723</v>
      </c>
      <c r="B14002" s="115" t="s">
        <v>36724</v>
      </c>
      <c r="C14002" s="115" t="s">
        <v>36725</v>
      </c>
      <c r="D14002" s="115" t="s">
        <v>1242</v>
      </c>
      <c r="E14002" s="115">
        <v>188.94550000000001</v>
      </c>
      <c r="F14002" s="674">
        <v>293.83600000000001</v>
      </c>
      <c r="G14002" s="674">
        <v>295.84500000000003</v>
      </c>
      <c r="H14002" s="115">
        <f t="shared" si="436"/>
        <v>1.0068371472522089</v>
      </c>
      <c r="I14002" s="115">
        <f t="shared" si="437"/>
        <v>190.2373</v>
      </c>
    </row>
    <row r="14003" spans="1:9" hidden="1">
      <c r="A14003" s="115" t="s">
        <v>36726</v>
      </c>
      <c r="B14003" s="115" t="s">
        <v>36727</v>
      </c>
      <c r="C14003" s="115" t="s">
        <v>36728</v>
      </c>
      <c r="D14003" s="115" t="s">
        <v>1242</v>
      </c>
      <c r="E14003" s="115">
        <v>96.003100000000003</v>
      </c>
      <c r="F14003" s="674">
        <v>293.83600000000001</v>
      </c>
      <c r="G14003" s="674">
        <v>295.84500000000003</v>
      </c>
      <c r="H14003" s="115">
        <f t="shared" si="436"/>
        <v>1.0068371472522089</v>
      </c>
      <c r="I14003" s="115">
        <f t="shared" si="437"/>
        <v>96.659499999999994</v>
      </c>
    </row>
    <row r="14004" spans="1:9" hidden="1">
      <c r="A14004" s="115" t="s">
        <v>36729</v>
      </c>
      <c r="B14004" s="115" t="s">
        <v>36730</v>
      </c>
      <c r="C14004" s="115" t="s">
        <v>36731</v>
      </c>
      <c r="D14004" s="115" t="s">
        <v>1242</v>
      </c>
      <c r="E14004" s="115">
        <v>112.1126</v>
      </c>
      <c r="F14004" s="674">
        <v>293.83600000000001</v>
      </c>
      <c r="G14004" s="674">
        <v>295.84500000000003</v>
      </c>
      <c r="H14004" s="115">
        <f t="shared" si="436"/>
        <v>1.0068371472522089</v>
      </c>
      <c r="I14004" s="115">
        <f t="shared" si="437"/>
        <v>112.87909999999999</v>
      </c>
    </row>
    <row r="14005" spans="1:9" hidden="1">
      <c r="A14005" s="115" t="s">
        <v>36732</v>
      </c>
      <c r="B14005" s="115" t="s">
        <v>36733</v>
      </c>
      <c r="C14005" s="115" t="s">
        <v>36734</v>
      </c>
      <c r="D14005" s="115" t="s">
        <v>1242</v>
      </c>
      <c r="E14005" s="115">
        <v>121.90009999999999</v>
      </c>
      <c r="F14005" s="674">
        <v>293.83600000000001</v>
      </c>
      <c r="G14005" s="674">
        <v>295.84500000000003</v>
      </c>
      <c r="H14005" s="115">
        <f t="shared" si="436"/>
        <v>1.0068371472522089</v>
      </c>
      <c r="I14005" s="115">
        <f t="shared" si="437"/>
        <v>122.73350000000001</v>
      </c>
    </row>
    <row r="14006" spans="1:9" hidden="1">
      <c r="A14006" s="115" t="s">
        <v>36735</v>
      </c>
      <c r="B14006" s="115" t="s">
        <v>36736</v>
      </c>
      <c r="C14006" s="115" t="s">
        <v>36737</v>
      </c>
      <c r="D14006" s="115" t="s">
        <v>1242</v>
      </c>
      <c r="E14006" s="115">
        <v>152.53569999999999</v>
      </c>
      <c r="F14006" s="674">
        <v>293.83600000000001</v>
      </c>
      <c r="G14006" s="674">
        <v>295.84500000000003</v>
      </c>
      <c r="H14006" s="115">
        <f t="shared" si="436"/>
        <v>1.0068371472522089</v>
      </c>
      <c r="I14006" s="115">
        <f t="shared" si="437"/>
        <v>153.57859999999999</v>
      </c>
    </row>
    <row r="14007" spans="1:9" hidden="1">
      <c r="A14007" s="115" t="s">
        <v>36738</v>
      </c>
      <c r="B14007" s="115" t="s">
        <v>36739</v>
      </c>
      <c r="C14007" s="115" t="s">
        <v>36740</v>
      </c>
      <c r="D14007" s="115" t="s">
        <v>1242</v>
      </c>
      <c r="E14007" s="115">
        <v>198.16159999999999</v>
      </c>
      <c r="F14007" s="674">
        <v>293.83600000000001</v>
      </c>
      <c r="G14007" s="674">
        <v>295.84500000000003</v>
      </c>
      <c r="H14007" s="115">
        <f t="shared" si="436"/>
        <v>1.0068371472522089</v>
      </c>
      <c r="I14007" s="115">
        <f t="shared" si="437"/>
        <v>199.51650000000001</v>
      </c>
    </row>
    <row r="14008" spans="1:9" hidden="1">
      <c r="A14008" s="115" t="s">
        <v>36741</v>
      </c>
      <c r="B14008" s="115" t="s">
        <v>36742</v>
      </c>
      <c r="C14008" s="115" t="s">
        <v>36743</v>
      </c>
      <c r="D14008" s="115" t="s">
        <v>1242</v>
      </c>
      <c r="E14008" s="115">
        <v>102.14700000000001</v>
      </c>
      <c r="F14008" s="674">
        <v>293.83600000000001</v>
      </c>
      <c r="G14008" s="674">
        <v>295.84500000000003</v>
      </c>
      <c r="H14008" s="115">
        <f t="shared" si="436"/>
        <v>1.0068371472522089</v>
      </c>
      <c r="I14008" s="115">
        <f t="shared" si="437"/>
        <v>102.8454</v>
      </c>
    </row>
    <row r="14009" spans="1:9" hidden="1">
      <c r="A14009" s="115" t="s">
        <v>36744</v>
      </c>
      <c r="B14009" s="115" t="s">
        <v>36745</v>
      </c>
      <c r="C14009" s="115" t="s">
        <v>36746</v>
      </c>
      <c r="D14009" s="115" t="s">
        <v>1242</v>
      </c>
      <c r="E14009" s="115">
        <v>112.6806</v>
      </c>
      <c r="F14009" s="674">
        <v>293.83600000000001</v>
      </c>
      <c r="G14009" s="674">
        <v>295.84500000000003</v>
      </c>
      <c r="H14009" s="115">
        <f t="shared" si="436"/>
        <v>1.0068371472522089</v>
      </c>
      <c r="I14009" s="115">
        <f t="shared" si="437"/>
        <v>113.45099999999999</v>
      </c>
    </row>
    <row r="14010" spans="1:9" hidden="1">
      <c r="A14010" s="115" t="s">
        <v>36747</v>
      </c>
      <c r="B14010" s="115" t="s">
        <v>36748</v>
      </c>
      <c r="C14010" s="115" t="s">
        <v>36749</v>
      </c>
      <c r="D14010" s="115" t="s">
        <v>1242</v>
      </c>
      <c r="E14010" s="115">
        <v>118.4393</v>
      </c>
      <c r="F14010" s="674">
        <v>293.83600000000001</v>
      </c>
      <c r="G14010" s="674">
        <v>295.84500000000003</v>
      </c>
      <c r="H14010" s="115">
        <f t="shared" si="436"/>
        <v>1.0068371472522089</v>
      </c>
      <c r="I14010" s="115">
        <f t="shared" si="437"/>
        <v>119.2491</v>
      </c>
    </row>
    <row r="14011" spans="1:9" hidden="1">
      <c r="A14011" s="115" t="s">
        <v>36750</v>
      </c>
      <c r="B14011" s="115" t="s">
        <v>36751</v>
      </c>
      <c r="C14011" s="115" t="s">
        <v>36752</v>
      </c>
      <c r="D14011" s="115" t="s">
        <v>1242</v>
      </c>
      <c r="E14011" s="115">
        <v>147.99420000000001</v>
      </c>
      <c r="F14011" s="674">
        <v>293.83600000000001</v>
      </c>
      <c r="G14011" s="674">
        <v>295.84500000000003</v>
      </c>
      <c r="H14011" s="115">
        <f t="shared" si="436"/>
        <v>1.0068371472522089</v>
      </c>
      <c r="I14011" s="115">
        <f t="shared" si="437"/>
        <v>149.0061</v>
      </c>
    </row>
    <row r="14012" spans="1:9" hidden="1">
      <c r="A14012" s="115" t="s">
        <v>36753</v>
      </c>
      <c r="B14012" s="115" t="s">
        <v>36754</v>
      </c>
      <c r="C14012" s="115" t="s">
        <v>36755</v>
      </c>
      <c r="D14012" s="115" t="s">
        <v>1242</v>
      </c>
      <c r="E14012" s="115">
        <v>205.05840000000001</v>
      </c>
      <c r="F14012" s="674">
        <v>293.83600000000001</v>
      </c>
      <c r="G14012" s="674">
        <v>295.84500000000003</v>
      </c>
      <c r="H14012" s="115">
        <f t="shared" si="436"/>
        <v>1.0068371472522089</v>
      </c>
      <c r="I14012" s="115">
        <f t="shared" si="437"/>
        <v>206.46039999999999</v>
      </c>
    </row>
    <row r="14013" spans="1:9" hidden="1">
      <c r="A14013" s="115" t="s">
        <v>36756</v>
      </c>
      <c r="B14013" s="115" t="s">
        <v>36757</v>
      </c>
      <c r="C14013" s="115" t="s">
        <v>36758</v>
      </c>
      <c r="D14013" s="115" t="s">
        <v>1242</v>
      </c>
      <c r="E14013" s="115">
        <v>65.017099999999999</v>
      </c>
      <c r="F14013" s="674">
        <v>293.83600000000001</v>
      </c>
      <c r="G14013" s="674">
        <v>295.84500000000003</v>
      </c>
      <c r="H14013" s="115">
        <f t="shared" si="436"/>
        <v>1.0068371472522089</v>
      </c>
      <c r="I14013" s="115">
        <f t="shared" si="437"/>
        <v>65.461600000000004</v>
      </c>
    </row>
    <row r="14014" spans="1:9" hidden="1">
      <c r="A14014" s="115" t="s">
        <v>36759</v>
      </c>
      <c r="B14014" s="115" t="s">
        <v>36760</v>
      </c>
      <c r="C14014" s="115" t="s">
        <v>36761</v>
      </c>
      <c r="D14014" s="115" t="s">
        <v>1242</v>
      </c>
      <c r="E14014" s="115">
        <v>71.834900000000005</v>
      </c>
      <c r="F14014" s="674">
        <v>293.83600000000001</v>
      </c>
      <c r="G14014" s="674">
        <v>295.84500000000003</v>
      </c>
      <c r="H14014" s="115">
        <f t="shared" si="436"/>
        <v>1.0068371472522089</v>
      </c>
      <c r="I14014" s="115">
        <f t="shared" si="437"/>
        <v>72.325999999999993</v>
      </c>
    </row>
    <row r="14015" spans="1:9" hidden="1">
      <c r="A14015" s="115" t="s">
        <v>36762</v>
      </c>
      <c r="B14015" s="115" t="s">
        <v>36763</v>
      </c>
      <c r="C14015" s="115" t="s">
        <v>36764</v>
      </c>
      <c r="D14015" s="115" t="s">
        <v>1242</v>
      </c>
      <c r="E14015" s="115">
        <v>83.5334</v>
      </c>
      <c r="F14015" s="674">
        <v>293.83600000000001</v>
      </c>
      <c r="G14015" s="674">
        <v>295.84500000000003</v>
      </c>
      <c r="H14015" s="115">
        <f t="shared" si="436"/>
        <v>1.0068371472522089</v>
      </c>
      <c r="I14015" s="115">
        <f t="shared" si="437"/>
        <v>84.104500000000002</v>
      </c>
    </row>
    <row r="14016" spans="1:9" hidden="1">
      <c r="A14016" s="115" t="s">
        <v>36765</v>
      </c>
      <c r="B14016" s="115" t="s">
        <v>36766</v>
      </c>
      <c r="C14016" s="115" t="s">
        <v>36767</v>
      </c>
      <c r="D14016" s="115" t="s">
        <v>1242</v>
      </c>
      <c r="E14016" s="115">
        <v>88.955299999999994</v>
      </c>
      <c r="F14016" s="674">
        <v>293.83600000000001</v>
      </c>
      <c r="G14016" s="674">
        <v>295.84500000000003</v>
      </c>
      <c r="H14016" s="115">
        <f t="shared" si="436"/>
        <v>1.0068371472522089</v>
      </c>
      <c r="I14016" s="115">
        <f t="shared" si="437"/>
        <v>89.563500000000005</v>
      </c>
    </row>
    <row r="14017" spans="1:9" hidden="1">
      <c r="A14017" s="115" t="s">
        <v>36768</v>
      </c>
      <c r="B14017" s="115" t="s">
        <v>36769</v>
      </c>
      <c r="C14017" s="115" t="s">
        <v>36770</v>
      </c>
      <c r="D14017" s="115" t="s">
        <v>1242</v>
      </c>
      <c r="E14017" s="115">
        <v>115.1738</v>
      </c>
      <c r="F14017" s="674">
        <v>293.83600000000001</v>
      </c>
      <c r="G14017" s="674">
        <v>295.84500000000003</v>
      </c>
      <c r="H14017" s="115">
        <f t="shared" si="436"/>
        <v>1.0068371472522089</v>
      </c>
      <c r="I14017" s="115">
        <f t="shared" si="437"/>
        <v>115.96129999999999</v>
      </c>
    </row>
    <row r="14018" spans="1:9" hidden="1">
      <c r="A14018" s="115" t="s">
        <v>36771</v>
      </c>
      <c r="B14018" s="115" t="s">
        <v>36772</v>
      </c>
      <c r="C14018" s="115" t="s">
        <v>36773</v>
      </c>
      <c r="D14018" s="115" t="s">
        <v>1242</v>
      </c>
      <c r="E14018" s="115">
        <v>151.2098</v>
      </c>
      <c r="F14018" s="674">
        <v>293.83600000000001</v>
      </c>
      <c r="G14018" s="674">
        <v>295.84500000000003</v>
      </c>
      <c r="H14018" s="115">
        <f t="shared" si="436"/>
        <v>1.0068371472522089</v>
      </c>
      <c r="I14018" s="115">
        <f t="shared" si="437"/>
        <v>152.24359999999999</v>
      </c>
    </row>
    <row r="14019" spans="1:9" hidden="1">
      <c r="A14019" s="115" t="s">
        <v>36774</v>
      </c>
      <c r="B14019" s="115" t="s">
        <v>36775</v>
      </c>
      <c r="C14019" s="115" t="s">
        <v>36776</v>
      </c>
      <c r="D14019" s="115" t="s">
        <v>1242</v>
      </c>
      <c r="E14019" s="115">
        <v>75.336200000000005</v>
      </c>
      <c r="F14019" s="674">
        <v>293.83600000000001</v>
      </c>
      <c r="G14019" s="674">
        <v>295.84500000000003</v>
      </c>
      <c r="H14019" s="115">
        <f t="shared" si="436"/>
        <v>1.0068371472522089</v>
      </c>
      <c r="I14019" s="115">
        <f t="shared" si="437"/>
        <v>75.851299999999995</v>
      </c>
    </row>
    <row r="14020" spans="1:9" hidden="1">
      <c r="A14020" s="115" t="s">
        <v>36777</v>
      </c>
      <c r="B14020" s="115" t="s">
        <v>36778</v>
      </c>
      <c r="C14020" s="115" t="s">
        <v>36779</v>
      </c>
      <c r="D14020" s="115" t="s">
        <v>1242</v>
      </c>
      <c r="E14020" s="115">
        <v>88.3429</v>
      </c>
      <c r="F14020" s="674">
        <v>293.83600000000001</v>
      </c>
      <c r="G14020" s="674">
        <v>295.84500000000003</v>
      </c>
      <c r="H14020" s="115">
        <f t="shared" si="436"/>
        <v>1.0068371472522089</v>
      </c>
      <c r="I14020" s="115">
        <f t="shared" si="437"/>
        <v>88.946899999999999</v>
      </c>
    </row>
    <row r="14021" spans="1:9" hidden="1">
      <c r="A14021" s="115" t="s">
        <v>36780</v>
      </c>
      <c r="B14021" s="115" t="s">
        <v>36781</v>
      </c>
      <c r="C14021" s="115" t="s">
        <v>36782</v>
      </c>
      <c r="D14021" s="115" t="s">
        <v>1242</v>
      </c>
      <c r="E14021" s="115">
        <v>96.1755</v>
      </c>
      <c r="F14021" s="674">
        <v>293.83600000000001</v>
      </c>
      <c r="G14021" s="674">
        <v>295.84500000000003</v>
      </c>
      <c r="H14021" s="115">
        <f t="shared" ref="H14021:H14084" si="438">G14021/F14021</f>
        <v>1.0068371472522089</v>
      </c>
      <c r="I14021" s="115">
        <f t="shared" ref="I14021:I14084" si="439">ROUND(H14021*E14021,4)</f>
        <v>96.833100000000002</v>
      </c>
    </row>
    <row r="14022" spans="1:9" hidden="1">
      <c r="A14022" s="115" t="s">
        <v>36783</v>
      </c>
      <c r="B14022" s="115" t="s">
        <v>36784</v>
      </c>
      <c r="C14022" s="115" t="s">
        <v>36785</v>
      </c>
      <c r="D14022" s="115" t="s">
        <v>1242</v>
      </c>
      <c r="E14022" s="115">
        <v>121.27379999999999</v>
      </c>
      <c r="F14022" s="674">
        <v>293.83600000000001</v>
      </c>
      <c r="G14022" s="674">
        <v>295.84500000000003</v>
      </c>
      <c r="H14022" s="115">
        <f t="shared" si="438"/>
        <v>1.0068371472522089</v>
      </c>
      <c r="I14022" s="115">
        <f t="shared" si="439"/>
        <v>122.10299999999999</v>
      </c>
    </row>
    <row r="14023" spans="1:9" hidden="1">
      <c r="A14023" s="115" t="s">
        <v>36786</v>
      </c>
      <c r="B14023" s="115" t="s">
        <v>36787</v>
      </c>
      <c r="C14023" s="115" t="s">
        <v>36788</v>
      </c>
      <c r="D14023" s="115" t="s">
        <v>1242</v>
      </c>
      <c r="E14023" s="115">
        <v>158.6414</v>
      </c>
      <c r="F14023" s="674">
        <v>293.83600000000001</v>
      </c>
      <c r="G14023" s="674">
        <v>295.84500000000003</v>
      </c>
      <c r="H14023" s="115">
        <f t="shared" si="438"/>
        <v>1.0068371472522089</v>
      </c>
      <c r="I14023" s="115">
        <f t="shared" si="439"/>
        <v>159.7261</v>
      </c>
    </row>
    <row r="14024" spans="1:9" hidden="1">
      <c r="A14024" s="115" t="s">
        <v>36789</v>
      </c>
      <c r="B14024" s="115" t="s">
        <v>36790</v>
      </c>
      <c r="C14024" s="115" t="s">
        <v>36791</v>
      </c>
      <c r="D14024" s="115" t="s">
        <v>1242</v>
      </c>
      <c r="E14024" s="115">
        <v>80.2697</v>
      </c>
      <c r="F14024" s="674">
        <v>293.83600000000001</v>
      </c>
      <c r="G14024" s="674">
        <v>295.84500000000003</v>
      </c>
      <c r="H14024" s="115">
        <f t="shared" si="438"/>
        <v>1.0068371472522089</v>
      </c>
      <c r="I14024" s="115">
        <f t="shared" si="439"/>
        <v>80.8185</v>
      </c>
    </row>
    <row r="14025" spans="1:9" hidden="1">
      <c r="A14025" s="115" t="s">
        <v>36792</v>
      </c>
      <c r="B14025" s="115" t="s">
        <v>36793</v>
      </c>
      <c r="C14025" s="115" t="s">
        <v>36794</v>
      </c>
      <c r="D14025" s="115" t="s">
        <v>1242</v>
      </c>
      <c r="E14025" s="115">
        <v>89.047700000000006</v>
      </c>
      <c r="F14025" s="674">
        <v>293.83600000000001</v>
      </c>
      <c r="G14025" s="674">
        <v>295.84500000000003</v>
      </c>
      <c r="H14025" s="115">
        <f t="shared" si="438"/>
        <v>1.0068371472522089</v>
      </c>
      <c r="I14025" s="115">
        <f t="shared" si="439"/>
        <v>89.656499999999994</v>
      </c>
    </row>
    <row r="14026" spans="1:9" hidden="1">
      <c r="A14026" s="115" t="s">
        <v>36795</v>
      </c>
      <c r="B14026" s="115" t="s">
        <v>36796</v>
      </c>
      <c r="C14026" s="115" t="s">
        <v>36797</v>
      </c>
      <c r="D14026" s="115" t="s">
        <v>1242</v>
      </c>
      <c r="E14026" s="115">
        <v>93.027500000000003</v>
      </c>
      <c r="F14026" s="674">
        <v>293.83600000000001</v>
      </c>
      <c r="G14026" s="674">
        <v>295.84500000000003</v>
      </c>
      <c r="H14026" s="115">
        <f t="shared" si="438"/>
        <v>1.0068371472522089</v>
      </c>
      <c r="I14026" s="115">
        <f t="shared" si="439"/>
        <v>93.663499999999999</v>
      </c>
    </row>
    <row r="14027" spans="1:9" hidden="1">
      <c r="A14027" s="115" t="s">
        <v>36798</v>
      </c>
      <c r="B14027" s="115" t="s">
        <v>36799</v>
      </c>
      <c r="C14027" s="115" t="s">
        <v>36800</v>
      </c>
      <c r="D14027" s="115" t="s">
        <v>1242</v>
      </c>
      <c r="E14027" s="115">
        <v>115.33880000000001</v>
      </c>
      <c r="F14027" s="674">
        <v>293.83600000000001</v>
      </c>
      <c r="G14027" s="674">
        <v>295.84500000000003</v>
      </c>
      <c r="H14027" s="115">
        <f t="shared" si="438"/>
        <v>1.0068371472522089</v>
      </c>
      <c r="I14027" s="115">
        <f t="shared" si="439"/>
        <v>116.12739999999999</v>
      </c>
    </row>
    <row r="14028" spans="1:9" hidden="1">
      <c r="A14028" s="115" t="s">
        <v>36801</v>
      </c>
      <c r="B14028" s="115" t="s">
        <v>36802</v>
      </c>
      <c r="C14028" s="115" t="s">
        <v>36803</v>
      </c>
      <c r="D14028" s="115" t="s">
        <v>1242</v>
      </c>
      <c r="E14028" s="115">
        <v>164.30420000000001</v>
      </c>
      <c r="F14028" s="674">
        <v>293.83600000000001</v>
      </c>
      <c r="G14028" s="674">
        <v>295.84500000000003</v>
      </c>
      <c r="H14028" s="115">
        <f t="shared" si="438"/>
        <v>1.0068371472522089</v>
      </c>
      <c r="I14028" s="115">
        <f t="shared" si="439"/>
        <v>165.42760000000001</v>
      </c>
    </row>
    <row r="14029" spans="1:9" hidden="1">
      <c r="A14029" s="115" t="s">
        <v>36804</v>
      </c>
      <c r="B14029" s="115" t="s">
        <v>36805</v>
      </c>
      <c r="C14029" s="115" t="s">
        <v>36806</v>
      </c>
      <c r="D14029" s="115" t="s">
        <v>1242</v>
      </c>
      <c r="E14029" s="115">
        <v>86.607200000000006</v>
      </c>
      <c r="F14029" s="674">
        <v>293.83600000000001</v>
      </c>
      <c r="G14029" s="674">
        <v>295.84500000000003</v>
      </c>
      <c r="H14029" s="115">
        <f t="shared" si="438"/>
        <v>1.0068371472522089</v>
      </c>
      <c r="I14029" s="115">
        <f t="shared" si="439"/>
        <v>87.199299999999994</v>
      </c>
    </row>
    <row r="14030" spans="1:9" hidden="1">
      <c r="A14030" s="115" t="s">
        <v>36807</v>
      </c>
      <c r="B14030" s="115" t="s">
        <v>36808</v>
      </c>
      <c r="C14030" s="115" t="s">
        <v>36809</v>
      </c>
      <c r="D14030" s="115" t="s">
        <v>1242</v>
      </c>
      <c r="E14030" s="115">
        <v>91.425799999999995</v>
      </c>
      <c r="F14030" s="674">
        <v>293.83600000000001</v>
      </c>
      <c r="G14030" s="674">
        <v>295.84500000000003</v>
      </c>
      <c r="H14030" s="115">
        <f t="shared" si="438"/>
        <v>1.0068371472522089</v>
      </c>
      <c r="I14030" s="115">
        <f t="shared" si="439"/>
        <v>92.050899999999999</v>
      </c>
    </row>
    <row r="14031" spans="1:9" hidden="1">
      <c r="A14031" s="115" t="s">
        <v>36810</v>
      </c>
      <c r="B14031" s="115" t="s">
        <v>36811</v>
      </c>
      <c r="C14031" s="115" t="s">
        <v>36812</v>
      </c>
      <c r="D14031" s="115" t="s">
        <v>1242</v>
      </c>
      <c r="E14031" s="115">
        <v>106.1356</v>
      </c>
      <c r="F14031" s="674">
        <v>293.83600000000001</v>
      </c>
      <c r="G14031" s="674">
        <v>295.84500000000003</v>
      </c>
      <c r="H14031" s="115">
        <f t="shared" si="438"/>
        <v>1.0068371472522089</v>
      </c>
      <c r="I14031" s="115">
        <f t="shared" si="439"/>
        <v>106.8613</v>
      </c>
    </row>
    <row r="14032" spans="1:9" hidden="1">
      <c r="A14032" s="115" t="s">
        <v>36813</v>
      </c>
      <c r="B14032" s="115" t="s">
        <v>36814</v>
      </c>
      <c r="C14032" s="115" t="s">
        <v>36815</v>
      </c>
      <c r="D14032" s="115" t="s">
        <v>1242</v>
      </c>
      <c r="E14032" s="115">
        <v>115.6686</v>
      </c>
      <c r="F14032" s="674">
        <v>293.83600000000001</v>
      </c>
      <c r="G14032" s="674">
        <v>295.84500000000003</v>
      </c>
      <c r="H14032" s="115">
        <f t="shared" si="438"/>
        <v>1.0068371472522089</v>
      </c>
      <c r="I14032" s="115">
        <f t="shared" si="439"/>
        <v>116.4594</v>
      </c>
    </row>
    <row r="14033" spans="1:9" hidden="1">
      <c r="A14033" s="115" t="s">
        <v>36816</v>
      </c>
      <c r="B14033" s="115" t="s">
        <v>36817</v>
      </c>
      <c r="C14033" s="115" t="s">
        <v>36818</v>
      </c>
      <c r="D14033" s="115" t="s">
        <v>1242</v>
      </c>
      <c r="E14033" s="115">
        <v>132.95259999999999</v>
      </c>
      <c r="F14033" s="674">
        <v>293.83600000000001</v>
      </c>
      <c r="G14033" s="674">
        <v>295.84500000000003</v>
      </c>
      <c r="H14033" s="115">
        <f t="shared" si="438"/>
        <v>1.0068371472522089</v>
      </c>
      <c r="I14033" s="115">
        <f t="shared" si="439"/>
        <v>133.86160000000001</v>
      </c>
    </row>
    <row r="14034" spans="1:9" hidden="1">
      <c r="A14034" s="115" t="s">
        <v>36819</v>
      </c>
      <c r="B14034" s="115" t="s">
        <v>36820</v>
      </c>
      <c r="C14034" s="115" t="s">
        <v>36821</v>
      </c>
      <c r="D14034" s="115" t="s">
        <v>1242</v>
      </c>
      <c r="E14034" s="115">
        <v>188.91380000000001</v>
      </c>
      <c r="F14034" s="674">
        <v>293.83600000000001</v>
      </c>
      <c r="G14034" s="674">
        <v>295.84500000000003</v>
      </c>
      <c r="H14034" s="115">
        <f t="shared" si="438"/>
        <v>1.0068371472522089</v>
      </c>
      <c r="I14034" s="115">
        <f t="shared" si="439"/>
        <v>190.2054</v>
      </c>
    </row>
    <row r="14035" spans="1:9" hidden="1">
      <c r="A14035" s="115" t="s">
        <v>36822</v>
      </c>
      <c r="B14035" s="115" t="s">
        <v>36823</v>
      </c>
      <c r="C14035" s="115" t="s">
        <v>36824</v>
      </c>
      <c r="D14035" s="115" t="s">
        <v>1242</v>
      </c>
      <c r="E14035" s="115">
        <v>100.2704</v>
      </c>
      <c r="F14035" s="674">
        <v>293.83600000000001</v>
      </c>
      <c r="G14035" s="674">
        <v>295.84500000000003</v>
      </c>
      <c r="H14035" s="115">
        <f t="shared" si="438"/>
        <v>1.0068371472522089</v>
      </c>
      <c r="I14035" s="115">
        <f t="shared" si="439"/>
        <v>100.956</v>
      </c>
    </row>
    <row r="14036" spans="1:9" hidden="1">
      <c r="A14036" s="115" t="s">
        <v>36825</v>
      </c>
      <c r="B14036" s="115" t="s">
        <v>36826</v>
      </c>
      <c r="C14036" s="115" t="s">
        <v>36827</v>
      </c>
      <c r="D14036" s="115" t="s">
        <v>1242</v>
      </c>
      <c r="E14036" s="115">
        <v>112.1126</v>
      </c>
      <c r="F14036" s="674">
        <v>293.83600000000001</v>
      </c>
      <c r="G14036" s="674">
        <v>295.84500000000003</v>
      </c>
      <c r="H14036" s="115">
        <f t="shared" si="438"/>
        <v>1.0068371472522089</v>
      </c>
      <c r="I14036" s="115">
        <f t="shared" si="439"/>
        <v>112.87909999999999</v>
      </c>
    </row>
    <row r="14037" spans="1:9" hidden="1">
      <c r="A14037" s="115" t="s">
        <v>36828</v>
      </c>
      <c r="B14037" s="115" t="s">
        <v>36829</v>
      </c>
      <c r="C14037" s="115" t="s">
        <v>36830</v>
      </c>
      <c r="D14037" s="115" t="s">
        <v>1242</v>
      </c>
      <c r="E14037" s="115">
        <v>121.8961</v>
      </c>
      <c r="F14037" s="674">
        <v>293.83600000000001</v>
      </c>
      <c r="G14037" s="674">
        <v>295.84500000000003</v>
      </c>
      <c r="H14037" s="115">
        <f t="shared" si="438"/>
        <v>1.0068371472522089</v>
      </c>
      <c r="I14037" s="115">
        <f t="shared" si="439"/>
        <v>122.7295</v>
      </c>
    </row>
    <row r="14038" spans="1:9" hidden="1">
      <c r="A14038" s="115" t="s">
        <v>36831</v>
      </c>
      <c r="B14038" s="115" t="s">
        <v>36832</v>
      </c>
      <c r="C14038" s="115" t="s">
        <v>36833</v>
      </c>
      <c r="D14038" s="115" t="s">
        <v>1242</v>
      </c>
      <c r="E14038" s="115">
        <v>152.53569999999999</v>
      </c>
      <c r="F14038" s="674">
        <v>293.83600000000001</v>
      </c>
      <c r="G14038" s="674">
        <v>295.84500000000003</v>
      </c>
      <c r="H14038" s="115">
        <f t="shared" si="438"/>
        <v>1.0068371472522089</v>
      </c>
      <c r="I14038" s="115">
        <f t="shared" si="439"/>
        <v>153.57859999999999</v>
      </c>
    </row>
    <row r="14039" spans="1:9" hidden="1">
      <c r="A14039" s="115" t="s">
        <v>36834</v>
      </c>
      <c r="B14039" s="115" t="s">
        <v>36835</v>
      </c>
      <c r="C14039" s="115" t="s">
        <v>36836</v>
      </c>
      <c r="D14039" s="115" t="s">
        <v>1242</v>
      </c>
      <c r="E14039" s="115">
        <v>198.12950000000001</v>
      </c>
      <c r="F14039" s="674">
        <v>293.83600000000001</v>
      </c>
      <c r="G14039" s="674">
        <v>295.84500000000003</v>
      </c>
      <c r="H14039" s="115">
        <f t="shared" si="438"/>
        <v>1.0068371472522089</v>
      </c>
      <c r="I14039" s="115">
        <f t="shared" si="439"/>
        <v>199.48410000000001</v>
      </c>
    </row>
    <row r="14040" spans="1:9" hidden="1">
      <c r="A14040" s="115" t="s">
        <v>36837</v>
      </c>
      <c r="B14040" s="115" t="s">
        <v>36838</v>
      </c>
      <c r="C14040" s="115" t="s">
        <v>36839</v>
      </c>
      <c r="D14040" s="115" t="s">
        <v>1242</v>
      </c>
      <c r="E14040" s="115">
        <v>101.3391</v>
      </c>
      <c r="F14040" s="674">
        <v>293.83600000000001</v>
      </c>
      <c r="G14040" s="674">
        <v>295.84500000000003</v>
      </c>
      <c r="H14040" s="115">
        <f t="shared" si="438"/>
        <v>1.0068371472522089</v>
      </c>
      <c r="I14040" s="115">
        <f t="shared" si="439"/>
        <v>102.032</v>
      </c>
    </row>
    <row r="14041" spans="1:9" hidden="1">
      <c r="A14041" s="115" t="s">
        <v>36840</v>
      </c>
      <c r="B14041" s="115" t="s">
        <v>36841</v>
      </c>
      <c r="C14041" s="115" t="s">
        <v>36842</v>
      </c>
      <c r="D14041" s="115" t="s">
        <v>1242</v>
      </c>
      <c r="E14041" s="115">
        <v>114.3676</v>
      </c>
      <c r="F14041" s="674">
        <v>293.83600000000001</v>
      </c>
      <c r="G14041" s="674">
        <v>295.84500000000003</v>
      </c>
      <c r="H14041" s="115">
        <f t="shared" si="438"/>
        <v>1.0068371472522089</v>
      </c>
      <c r="I14041" s="115">
        <f t="shared" si="439"/>
        <v>115.1495</v>
      </c>
    </row>
    <row r="14042" spans="1:9" hidden="1">
      <c r="A14042" s="115" t="s">
        <v>36843</v>
      </c>
      <c r="B14042" s="115" t="s">
        <v>36844</v>
      </c>
      <c r="C14042" s="115" t="s">
        <v>36845</v>
      </c>
      <c r="D14042" s="115" t="s">
        <v>1242</v>
      </c>
      <c r="E14042" s="115">
        <v>121.6152</v>
      </c>
      <c r="F14042" s="674">
        <v>293.83600000000001</v>
      </c>
      <c r="G14042" s="674">
        <v>295.84500000000003</v>
      </c>
      <c r="H14042" s="115">
        <f t="shared" si="438"/>
        <v>1.0068371472522089</v>
      </c>
      <c r="I14042" s="115">
        <f t="shared" si="439"/>
        <v>122.44670000000001</v>
      </c>
    </row>
    <row r="14043" spans="1:9" hidden="1">
      <c r="A14043" s="115" t="s">
        <v>36846</v>
      </c>
      <c r="B14043" s="115" t="s">
        <v>36847</v>
      </c>
      <c r="C14043" s="115" t="s">
        <v>36848</v>
      </c>
      <c r="D14043" s="115" t="s">
        <v>1242</v>
      </c>
      <c r="E14043" s="115">
        <v>147.99420000000001</v>
      </c>
      <c r="F14043" s="674">
        <v>293.83600000000001</v>
      </c>
      <c r="G14043" s="674">
        <v>295.84500000000003</v>
      </c>
      <c r="H14043" s="115">
        <f t="shared" si="438"/>
        <v>1.0068371472522089</v>
      </c>
      <c r="I14043" s="115">
        <f t="shared" si="439"/>
        <v>149.0061</v>
      </c>
    </row>
    <row r="14044" spans="1:9" hidden="1">
      <c r="A14044" s="115" t="s">
        <v>36849</v>
      </c>
      <c r="B14044" s="115" t="s">
        <v>36850</v>
      </c>
      <c r="C14044" s="115" t="s">
        <v>36851</v>
      </c>
      <c r="D14044" s="115" t="s">
        <v>1242</v>
      </c>
      <c r="E14044" s="115">
        <v>205.0505</v>
      </c>
      <c r="F14044" s="674">
        <v>293.83600000000001</v>
      </c>
      <c r="G14044" s="674">
        <v>295.84500000000003</v>
      </c>
      <c r="H14044" s="115">
        <f t="shared" si="438"/>
        <v>1.0068371472522089</v>
      </c>
      <c r="I14044" s="115">
        <f t="shared" si="439"/>
        <v>206.45249999999999</v>
      </c>
    </row>
    <row r="14045" spans="1:9" hidden="1">
      <c r="A14045" s="115" t="s">
        <v>36852</v>
      </c>
      <c r="B14045" s="115" t="s">
        <v>36853</v>
      </c>
      <c r="C14045" s="115" t="s">
        <v>36854</v>
      </c>
      <c r="D14045" s="115" t="s">
        <v>1242</v>
      </c>
      <c r="E14045" s="115">
        <v>68.125699999999995</v>
      </c>
      <c r="F14045" s="674">
        <v>293.83600000000001</v>
      </c>
      <c r="G14045" s="674">
        <v>295.84500000000003</v>
      </c>
      <c r="H14045" s="115">
        <f t="shared" si="438"/>
        <v>1.0068371472522089</v>
      </c>
      <c r="I14045" s="115">
        <f t="shared" si="439"/>
        <v>68.591499999999996</v>
      </c>
    </row>
    <row r="14046" spans="1:9" hidden="1">
      <c r="A14046" s="115" t="s">
        <v>36855</v>
      </c>
      <c r="B14046" s="115" t="s">
        <v>36856</v>
      </c>
      <c r="C14046" s="115" t="s">
        <v>36857</v>
      </c>
      <c r="D14046" s="115" t="s">
        <v>1242</v>
      </c>
      <c r="E14046" s="115">
        <v>71.834900000000005</v>
      </c>
      <c r="F14046" s="674">
        <v>293.83600000000001</v>
      </c>
      <c r="G14046" s="674">
        <v>295.84500000000003</v>
      </c>
      <c r="H14046" s="115">
        <f t="shared" si="438"/>
        <v>1.0068371472522089</v>
      </c>
      <c r="I14046" s="115">
        <f t="shared" si="439"/>
        <v>72.325999999999993</v>
      </c>
    </row>
    <row r="14047" spans="1:9" hidden="1">
      <c r="A14047" s="115" t="s">
        <v>36858</v>
      </c>
      <c r="B14047" s="115" t="s">
        <v>36859</v>
      </c>
      <c r="C14047" s="115" t="s">
        <v>36860</v>
      </c>
      <c r="D14047" s="115" t="s">
        <v>1242</v>
      </c>
      <c r="E14047" s="115">
        <v>83.806700000000006</v>
      </c>
      <c r="F14047" s="674">
        <v>293.83600000000001</v>
      </c>
      <c r="G14047" s="674">
        <v>295.84500000000003</v>
      </c>
      <c r="H14047" s="115">
        <f t="shared" si="438"/>
        <v>1.0068371472522089</v>
      </c>
      <c r="I14047" s="115">
        <f t="shared" si="439"/>
        <v>84.3797</v>
      </c>
    </row>
    <row r="14048" spans="1:9" hidden="1">
      <c r="A14048" s="115" t="s">
        <v>36861</v>
      </c>
      <c r="B14048" s="115" t="s">
        <v>36862</v>
      </c>
      <c r="C14048" s="115" t="s">
        <v>36863</v>
      </c>
      <c r="D14048" s="115" t="s">
        <v>1242</v>
      </c>
      <c r="E14048" s="115">
        <v>91.337900000000005</v>
      </c>
      <c r="F14048" s="674">
        <v>293.83600000000001</v>
      </c>
      <c r="G14048" s="674">
        <v>295.84500000000003</v>
      </c>
      <c r="H14048" s="115">
        <f t="shared" si="438"/>
        <v>1.0068371472522089</v>
      </c>
      <c r="I14048" s="115">
        <f t="shared" si="439"/>
        <v>91.962400000000002</v>
      </c>
    </row>
    <row r="14049" spans="1:9" hidden="1">
      <c r="A14049" s="115" t="s">
        <v>36864</v>
      </c>
      <c r="B14049" s="115" t="s">
        <v>36865</v>
      </c>
      <c r="C14049" s="115" t="s">
        <v>36866</v>
      </c>
      <c r="D14049" s="115" t="s">
        <v>1242</v>
      </c>
      <c r="E14049" s="115">
        <v>105.1418</v>
      </c>
      <c r="F14049" s="674">
        <v>293.83600000000001</v>
      </c>
      <c r="G14049" s="674">
        <v>295.84500000000003</v>
      </c>
      <c r="H14049" s="115">
        <f t="shared" si="438"/>
        <v>1.0068371472522089</v>
      </c>
      <c r="I14049" s="115">
        <f t="shared" si="439"/>
        <v>105.86069999999999</v>
      </c>
    </row>
    <row r="14050" spans="1:9" hidden="1">
      <c r="A14050" s="115" t="s">
        <v>36867</v>
      </c>
      <c r="B14050" s="115" t="s">
        <v>36868</v>
      </c>
      <c r="C14050" s="115" t="s">
        <v>36869</v>
      </c>
      <c r="D14050" s="115" t="s">
        <v>1242</v>
      </c>
      <c r="E14050" s="115">
        <v>151.18340000000001</v>
      </c>
      <c r="F14050" s="674">
        <v>293.83600000000001</v>
      </c>
      <c r="G14050" s="674">
        <v>295.84500000000003</v>
      </c>
      <c r="H14050" s="115">
        <f t="shared" si="438"/>
        <v>1.0068371472522089</v>
      </c>
      <c r="I14050" s="115">
        <f t="shared" si="439"/>
        <v>152.21709999999999</v>
      </c>
    </row>
    <row r="14051" spans="1:9" hidden="1">
      <c r="A14051" s="115" t="s">
        <v>36870</v>
      </c>
      <c r="B14051" s="115" t="s">
        <v>36871</v>
      </c>
      <c r="C14051" s="115" t="s">
        <v>36872</v>
      </c>
      <c r="D14051" s="115" t="s">
        <v>1242</v>
      </c>
      <c r="E14051" s="115">
        <v>78.892300000000006</v>
      </c>
      <c r="F14051" s="674">
        <v>293.83600000000001</v>
      </c>
      <c r="G14051" s="674">
        <v>295.84500000000003</v>
      </c>
      <c r="H14051" s="115">
        <f t="shared" si="438"/>
        <v>1.0068371472522089</v>
      </c>
      <c r="I14051" s="115">
        <f t="shared" si="439"/>
        <v>79.431700000000006</v>
      </c>
    </row>
    <row r="14052" spans="1:9" hidden="1">
      <c r="A14052" s="115" t="s">
        <v>36873</v>
      </c>
      <c r="B14052" s="115" t="s">
        <v>36874</v>
      </c>
      <c r="C14052" s="115" t="s">
        <v>36875</v>
      </c>
      <c r="D14052" s="115" t="s">
        <v>1242</v>
      </c>
      <c r="E14052" s="115">
        <v>88.3429</v>
      </c>
      <c r="F14052" s="674">
        <v>293.83600000000001</v>
      </c>
      <c r="G14052" s="674">
        <v>295.84500000000003</v>
      </c>
      <c r="H14052" s="115">
        <f t="shared" si="438"/>
        <v>1.0068371472522089</v>
      </c>
      <c r="I14052" s="115">
        <f t="shared" si="439"/>
        <v>88.946899999999999</v>
      </c>
    </row>
    <row r="14053" spans="1:9" hidden="1">
      <c r="A14053" s="115" t="s">
        <v>36876</v>
      </c>
      <c r="B14053" s="115" t="s">
        <v>36877</v>
      </c>
      <c r="C14053" s="115" t="s">
        <v>36878</v>
      </c>
      <c r="D14053" s="115" t="s">
        <v>1242</v>
      </c>
      <c r="E14053" s="115">
        <v>96.1721</v>
      </c>
      <c r="F14053" s="674">
        <v>293.83600000000001</v>
      </c>
      <c r="G14053" s="674">
        <v>295.84500000000003</v>
      </c>
      <c r="H14053" s="115">
        <f t="shared" si="438"/>
        <v>1.0068371472522089</v>
      </c>
      <c r="I14053" s="115">
        <f t="shared" si="439"/>
        <v>96.829599999999999</v>
      </c>
    </row>
    <row r="14054" spans="1:9" hidden="1">
      <c r="A14054" s="115" t="s">
        <v>36879</v>
      </c>
      <c r="B14054" s="115" t="s">
        <v>36880</v>
      </c>
      <c r="C14054" s="115" t="s">
        <v>36881</v>
      </c>
      <c r="D14054" s="115" t="s">
        <v>1242</v>
      </c>
      <c r="E14054" s="115">
        <v>121.27379999999999</v>
      </c>
      <c r="F14054" s="674">
        <v>293.83600000000001</v>
      </c>
      <c r="G14054" s="674">
        <v>295.84500000000003</v>
      </c>
      <c r="H14054" s="115">
        <f t="shared" si="438"/>
        <v>1.0068371472522089</v>
      </c>
      <c r="I14054" s="115">
        <f t="shared" si="439"/>
        <v>122.10299999999999</v>
      </c>
    </row>
    <row r="14055" spans="1:9" hidden="1">
      <c r="A14055" s="115" t="s">
        <v>36882</v>
      </c>
      <c r="B14055" s="115" t="s">
        <v>36883</v>
      </c>
      <c r="C14055" s="115" t="s">
        <v>36884</v>
      </c>
      <c r="D14055" s="115" t="s">
        <v>1242</v>
      </c>
      <c r="E14055" s="115">
        <v>158.6147</v>
      </c>
      <c r="F14055" s="674">
        <v>293.83600000000001</v>
      </c>
      <c r="G14055" s="674">
        <v>295.84500000000003</v>
      </c>
      <c r="H14055" s="115">
        <f t="shared" si="438"/>
        <v>1.0068371472522089</v>
      </c>
      <c r="I14055" s="115">
        <f t="shared" si="439"/>
        <v>159.69919999999999</v>
      </c>
    </row>
    <row r="14056" spans="1:9" hidden="1">
      <c r="A14056" s="115" t="s">
        <v>36885</v>
      </c>
      <c r="B14056" s="115" t="s">
        <v>36886</v>
      </c>
      <c r="C14056" s="115" t="s">
        <v>36887</v>
      </c>
      <c r="D14056" s="115" t="s">
        <v>1242</v>
      </c>
      <c r="E14056" s="115">
        <v>79.596500000000006</v>
      </c>
      <c r="F14056" s="674">
        <v>293.83600000000001</v>
      </c>
      <c r="G14056" s="674">
        <v>295.84500000000003</v>
      </c>
      <c r="H14056" s="115">
        <f t="shared" si="438"/>
        <v>1.0068371472522089</v>
      </c>
      <c r="I14056" s="115">
        <f t="shared" si="439"/>
        <v>80.140699999999995</v>
      </c>
    </row>
    <row r="14057" spans="1:9" hidden="1">
      <c r="A14057" s="115" t="s">
        <v>36888</v>
      </c>
      <c r="B14057" s="115" t="s">
        <v>36889</v>
      </c>
      <c r="C14057" s="115" t="s">
        <v>36890</v>
      </c>
      <c r="D14057" s="115" t="s">
        <v>1242</v>
      </c>
      <c r="E14057" s="115">
        <v>90.489800000000002</v>
      </c>
      <c r="F14057" s="674">
        <v>293.83600000000001</v>
      </c>
      <c r="G14057" s="674">
        <v>295.84500000000003</v>
      </c>
      <c r="H14057" s="115">
        <f t="shared" si="438"/>
        <v>1.0068371472522089</v>
      </c>
      <c r="I14057" s="115">
        <f t="shared" si="439"/>
        <v>91.108500000000006</v>
      </c>
    </row>
    <row r="14058" spans="1:9" hidden="1">
      <c r="A14058" s="115" t="s">
        <v>36891</v>
      </c>
      <c r="B14058" s="115" t="s">
        <v>36892</v>
      </c>
      <c r="C14058" s="115" t="s">
        <v>36893</v>
      </c>
      <c r="D14058" s="115" t="s">
        <v>1242</v>
      </c>
      <c r="E14058" s="115">
        <v>95.674099999999996</v>
      </c>
      <c r="F14058" s="674">
        <v>293.83600000000001</v>
      </c>
      <c r="G14058" s="674">
        <v>295.84500000000003</v>
      </c>
      <c r="H14058" s="115">
        <f t="shared" si="438"/>
        <v>1.0068371472522089</v>
      </c>
      <c r="I14058" s="115">
        <f t="shared" si="439"/>
        <v>96.328199999999995</v>
      </c>
    </row>
    <row r="14059" spans="1:9" hidden="1">
      <c r="A14059" s="115" t="s">
        <v>36894</v>
      </c>
      <c r="B14059" s="115" t="s">
        <v>36895</v>
      </c>
      <c r="C14059" s="115" t="s">
        <v>36896</v>
      </c>
      <c r="D14059" s="115" t="s">
        <v>1242</v>
      </c>
      <c r="E14059" s="115">
        <v>115.33880000000001</v>
      </c>
      <c r="F14059" s="674">
        <v>293.83600000000001</v>
      </c>
      <c r="G14059" s="674">
        <v>295.84500000000003</v>
      </c>
      <c r="H14059" s="115">
        <f t="shared" si="438"/>
        <v>1.0068371472522089</v>
      </c>
      <c r="I14059" s="115">
        <f t="shared" si="439"/>
        <v>116.12739999999999</v>
      </c>
    </row>
    <row r="14060" spans="1:9" hidden="1">
      <c r="A14060" s="115" t="s">
        <v>36897</v>
      </c>
      <c r="B14060" s="115" t="s">
        <v>36898</v>
      </c>
      <c r="C14060" s="115" t="s">
        <v>36899</v>
      </c>
      <c r="D14060" s="115" t="s">
        <v>1242</v>
      </c>
      <c r="E14060" s="115">
        <v>164.29759999999999</v>
      </c>
      <c r="F14060" s="674">
        <v>293.83600000000001</v>
      </c>
      <c r="G14060" s="674">
        <v>295.84500000000003</v>
      </c>
      <c r="H14060" s="115">
        <f t="shared" si="438"/>
        <v>1.0068371472522089</v>
      </c>
      <c r="I14060" s="115">
        <f t="shared" si="439"/>
        <v>165.42089999999999</v>
      </c>
    </row>
    <row r="14061" spans="1:9" hidden="1">
      <c r="A14061" s="115" t="s">
        <v>36900</v>
      </c>
      <c r="B14061" s="115" t="s">
        <v>36901</v>
      </c>
      <c r="C14061" s="115" t="s">
        <v>36902</v>
      </c>
      <c r="D14061" s="115" t="s">
        <v>1138</v>
      </c>
      <c r="E14061" s="115">
        <v>30.326699999999999</v>
      </c>
      <c r="F14061" s="674">
        <v>293.83600000000001</v>
      </c>
      <c r="G14061" s="674">
        <v>295.84500000000003</v>
      </c>
      <c r="H14061" s="115">
        <f t="shared" si="438"/>
        <v>1.0068371472522089</v>
      </c>
      <c r="I14061" s="115">
        <f t="shared" si="439"/>
        <v>30.533999999999999</v>
      </c>
    </row>
    <row r="14062" spans="1:9" hidden="1">
      <c r="A14062" s="115" t="s">
        <v>36903</v>
      </c>
      <c r="B14062" s="115" t="s">
        <v>36904</v>
      </c>
      <c r="C14062" s="115" t="s">
        <v>36905</v>
      </c>
      <c r="D14062" s="115" t="s">
        <v>1138</v>
      </c>
      <c r="E14062" s="115">
        <v>33.856699999999996</v>
      </c>
      <c r="F14062" s="674">
        <v>293.83600000000001</v>
      </c>
      <c r="G14062" s="674">
        <v>295.84500000000003</v>
      </c>
      <c r="H14062" s="115">
        <f t="shared" si="438"/>
        <v>1.0068371472522089</v>
      </c>
      <c r="I14062" s="115">
        <f t="shared" si="439"/>
        <v>34.088200000000001</v>
      </c>
    </row>
    <row r="14063" spans="1:9" hidden="1">
      <c r="A14063" s="115" t="s">
        <v>36906</v>
      </c>
      <c r="B14063" s="115" t="s">
        <v>36907</v>
      </c>
      <c r="C14063" s="115" t="s">
        <v>36908</v>
      </c>
      <c r="D14063" s="115" t="s">
        <v>1138</v>
      </c>
      <c r="E14063" s="115">
        <v>36.656700000000001</v>
      </c>
      <c r="F14063" s="674">
        <v>293.83600000000001</v>
      </c>
      <c r="G14063" s="674">
        <v>295.84500000000003</v>
      </c>
      <c r="H14063" s="115">
        <f t="shared" si="438"/>
        <v>1.0068371472522089</v>
      </c>
      <c r="I14063" s="115">
        <f t="shared" si="439"/>
        <v>36.907299999999999</v>
      </c>
    </row>
    <row r="14064" spans="1:9" hidden="1">
      <c r="A14064" s="115" t="s">
        <v>36909</v>
      </c>
      <c r="B14064" s="115" t="s">
        <v>36910</v>
      </c>
      <c r="C14064" s="115" t="s">
        <v>36911</v>
      </c>
      <c r="D14064" s="115" t="s">
        <v>1138</v>
      </c>
      <c r="E14064" s="115">
        <v>39.8367</v>
      </c>
      <c r="F14064" s="674">
        <v>293.83600000000001</v>
      </c>
      <c r="G14064" s="674">
        <v>295.84500000000003</v>
      </c>
      <c r="H14064" s="115">
        <f t="shared" si="438"/>
        <v>1.0068371472522089</v>
      </c>
      <c r="I14064" s="115">
        <f t="shared" si="439"/>
        <v>40.109099999999998</v>
      </c>
    </row>
    <row r="14065" spans="1:9" hidden="1">
      <c r="A14065" s="115" t="s">
        <v>36912</v>
      </c>
      <c r="B14065" s="115" t="s">
        <v>36913</v>
      </c>
      <c r="C14065" s="115" t="s">
        <v>36914</v>
      </c>
      <c r="D14065" s="115" t="s">
        <v>1138</v>
      </c>
      <c r="E14065" s="115">
        <v>47.466700000000003</v>
      </c>
      <c r="F14065" s="674">
        <v>293.83600000000001</v>
      </c>
      <c r="G14065" s="674">
        <v>295.84500000000003</v>
      </c>
      <c r="H14065" s="115">
        <f t="shared" si="438"/>
        <v>1.0068371472522089</v>
      </c>
      <c r="I14065" s="115">
        <f t="shared" si="439"/>
        <v>47.791200000000003</v>
      </c>
    </row>
    <row r="14066" spans="1:9" hidden="1">
      <c r="A14066" s="115" t="s">
        <v>36915</v>
      </c>
      <c r="B14066" s="115" t="s">
        <v>36916</v>
      </c>
      <c r="C14066" s="115" t="s">
        <v>36917</v>
      </c>
      <c r="D14066" s="115" t="s">
        <v>1138</v>
      </c>
      <c r="E14066" s="115">
        <v>60.826700000000002</v>
      </c>
      <c r="F14066" s="674">
        <v>293.83600000000001</v>
      </c>
      <c r="G14066" s="674">
        <v>295.84500000000003</v>
      </c>
      <c r="H14066" s="115">
        <f t="shared" si="438"/>
        <v>1.0068371472522089</v>
      </c>
      <c r="I14066" s="115">
        <f t="shared" si="439"/>
        <v>61.242600000000003</v>
      </c>
    </row>
    <row r="14067" spans="1:9" hidden="1">
      <c r="A14067" s="115" t="s">
        <v>36918</v>
      </c>
      <c r="B14067" s="115" t="s">
        <v>36919</v>
      </c>
      <c r="C14067" s="115" t="s">
        <v>36920</v>
      </c>
      <c r="D14067" s="115" t="s">
        <v>1138</v>
      </c>
      <c r="E14067" s="115">
        <v>36.548999999999999</v>
      </c>
      <c r="F14067" s="674">
        <v>293.83600000000001</v>
      </c>
      <c r="G14067" s="674">
        <v>295.84500000000003</v>
      </c>
      <c r="H14067" s="115">
        <f t="shared" si="438"/>
        <v>1.0068371472522089</v>
      </c>
      <c r="I14067" s="115">
        <f t="shared" si="439"/>
        <v>36.798900000000003</v>
      </c>
    </row>
    <row r="14068" spans="1:9" hidden="1">
      <c r="A14068" s="115" t="s">
        <v>36921</v>
      </c>
      <c r="B14068" s="115" t="s">
        <v>36922</v>
      </c>
      <c r="C14068" s="115" t="s">
        <v>36923</v>
      </c>
      <c r="D14068" s="115" t="s">
        <v>1138</v>
      </c>
      <c r="E14068" s="115">
        <v>39.585700000000003</v>
      </c>
      <c r="F14068" s="674">
        <v>293.83600000000001</v>
      </c>
      <c r="G14068" s="674">
        <v>295.84500000000003</v>
      </c>
      <c r="H14068" s="115">
        <f t="shared" si="438"/>
        <v>1.0068371472522089</v>
      </c>
      <c r="I14068" s="115">
        <f t="shared" si="439"/>
        <v>39.856400000000001</v>
      </c>
    </row>
    <row r="14069" spans="1:9" hidden="1">
      <c r="A14069" s="115" t="s">
        <v>36924</v>
      </c>
      <c r="B14069" s="115" t="s">
        <v>36925</v>
      </c>
      <c r="C14069" s="115" t="s">
        <v>36926</v>
      </c>
      <c r="D14069" s="115" t="s">
        <v>1138</v>
      </c>
      <c r="E14069" s="115">
        <v>43.006999999999998</v>
      </c>
      <c r="F14069" s="674">
        <v>293.83600000000001</v>
      </c>
      <c r="G14069" s="674">
        <v>295.84500000000003</v>
      </c>
      <c r="H14069" s="115">
        <f t="shared" si="438"/>
        <v>1.0068371472522089</v>
      </c>
      <c r="I14069" s="115">
        <f t="shared" si="439"/>
        <v>43.301000000000002</v>
      </c>
    </row>
    <row r="14070" spans="1:9" hidden="1">
      <c r="A14070" s="115" t="s">
        <v>36927</v>
      </c>
      <c r="B14070" s="115" t="s">
        <v>36928</v>
      </c>
      <c r="C14070" s="115" t="s">
        <v>36929</v>
      </c>
      <c r="D14070" s="115" t="s">
        <v>1138</v>
      </c>
      <c r="E14070" s="115">
        <v>56.864400000000003</v>
      </c>
      <c r="F14070" s="674">
        <v>293.83600000000001</v>
      </c>
      <c r="G14070" s="674">
        <v>295.84500000000003</v>
      </c>
      <c r="H14070" s="115">
        <f t="shared" si="438"/>
        <v>1.0068371472522089</v>
      </c>
      <c r="I14070" s="115">
        <f t="shared" si="439"/>
        <v>57.2532</v>
      </c>
    </row>
    <row r="14071" spans="1:9" hidden="1">
      <c r="A14071" s="115" t="s">
        <v>36930</v>
      </c>
      <c r="B14071" s="115" t="s">
        <v>36931</v>
      </c>
      <c r="C14071" s="115" t="s">
        <v>36932</v>
      </c>
      <c r="D14071" s="115" t="s">
        <v>1138</v>
      </c>
      <c r="E14071" s="115">
        <v>67.665000000000006</v>
      </c>
      <c r="F14071" s="674">
        <v>293.83600000000001</v>
      </c>
      <c r="G14071" s="674">
        <v>295.84500000000003</v>
      </c>
      <c r="H14071" s="115">
        <f t="shared" si="438"/>
        <v>1.0068371472522089</v>
      </c>
      <c r="I14071" s="115">
        <f t="shared" si="439"/>
        <v>68.127600000000001</v>
      </c>
    </row>
    <row r="14072" spans="1:9" hidden="1">
      <c r="A14072" s="115" t="s">
        <v>36933</v>
      </c>
      <c r="B14072" s="115" t="s">
        <v>36934</v>
      </c>
      <c r="C14072" s="115" t="s">
        <v>36935</v>
      </c>
      <c r="D14072" s="115" t="s">
        <v>1138</v>
      </c>
      <c r="E14072" s="115">
        <v>36.686700000000002</v>
      </c>
      <c r="F14072" s="674">
        <v>293.83600000000001</v>
      </c>
      <c r="G14072" s="674">
        <v>295.84500000000003</v>
      </c>
      <c r="H14072" s="115">
        <f t="shared" si="438"/>
        <v>1.0068371472522089</v>
      </c>
      <c r="I14072" s="115">
        <f t="shared" si="439"/>
        <v>36.9375</v>
      </c>
    </row>
    <row r="14073" spans="1:9" hidden="1">
      <c r="A14073" s="115" t="s">
        <v>36936</v>
      </c>
      <c r="B14073" s="115" t="s">
        <v>36937</v>
      </c>
      <c r="C14073" s="115" t="s">
        <v>36938</v>
      </c>
      <c r="D14073" s="115" t="s">
        <v>1138</v>
      </c>
      <c r="E14073" s="115">
        <v>42.136699999999998</v>
      </c>
      <c r="F14073" s="674">
        <v>293.83600000000001</v>
      </c>
      <c r="G14073" s="674">
        <v>295.84500000000003</v>
      </c>
      <c r="H14073" s="115">
        <f t="shared" si="438"/>
        <v>1.0068371472522089</v>
      </c>
      <c r="I14073" s="115">
        <f t="shared" si="439"/>
        <v>42.424799999999998</v>
      </c>
    </row>
    <row r="14074" spans="1:9" hidden="1">
      <c r="A14074" s="115" t="s">
        <v>36939</v>
      </c>
      <c r="B14074" s="115" t="s">
        <v>36940</v>
      </c>
      <c r="C14074" s="115" t="s">
        <v>36941</v>
      </c>
      <c r="D14074" s="115" t="s">
        <v>1138</v>
      </c>
      <c r="E14074" s="115">
        <v>53.106699999999996</v>
      </c>
      <c r="F14074" s="674">
        <v>293.83600000000001</v>
      </c>
      <c r="G14074" s="674">
        <v>295.84500000000003</v>
      </c>
      <c r="H14074" s="115">
        <f t="shared" si="438"/>
        <v>1.0068371472522089</v>
      </c>
      <c r="I14074" s="115">
        <f t="shared" si="439"/>
        <v>53.469799999999999</v>
      </c>
    </row>
    <row r="14075" spans="1:9" hidden="1">
      <c r="A14075" s="115" t="s">
        <v>36942</v>
      </c>
      <c r="B14075" s="115" t="s">
        <v>36943</v>
      </c>
      <c r="C14075" s="115" t="s">
        <v>36944</v>
      </c>
      <c r="D14075" s="115" t="s">
        <v>1138</v>
      </c>
      <c r="E14075" s="115">
        <v>59.936700000000002</v>
      </c>
      <c r="F14075" s="674">
        <v>293.83600000000001</v>
      </c>
      <c r="G14075" s="674">
        <v>295.84500000000003</v>
      </c>
      <c r="H14075" s="115">
        <f t="shared" si="438"/>
        <v>1.0068371472522089</v>
      </c>
      <c r="I14075" s="115">
        <f t="shared" si="439"/>
        <v>60.346499999999999</v>
      </c>
    </row>
    <row r="14076" spans="1:9" hidden="1">
      <c r="A14076" s="115" t="s">
        <v>36945</v>
      </c>
      <c r="B14076" s="115" t="s">
        <v>36946</v>
      </c>
      <c r="C14076" s="115" t="s">
        <v>36947</v>
      </c>
      <c r="D14076" s="115" t="s">
        <v>1138</v>
      </c>
      <c r="E14076" s="115">
        <v>64.946700000000007</v>
      </c>
      <c r="F14076" s="674">
        <v>293.83600000000001</v>
      </c>
      <c r="G14076" s="674">
        <v>295.84500000000003</v>
      </c>
      <c r="H14076" s="115">
        <f t="shared" si="438"/>
        <v>1.0068371472522089</v>
      </c>
      <c r="I14076" s="115">
        <f t="shared" si="439"/>
        <v>65.390799999999999</v>
      </c>
    </row>
    <row r="14077" spans="1:9" hidden="1">
      <c r="A14077" s="115" t="s">
        <v>36948</v>
      </c>
      <c r="B14077" s="115" t="s">
        <v>36949</v>
      </c>
      <c r="C14077" s="115" t="s">
        <v>36950</v>
      </c>
      <c r="D14077" s="115" t="s">
        <v>1138</v>
      </c>
      <c r="E14077" s="115">
        <v>30.276700000000002</v>
      </c>
      <c r="F14077" s="674">
        <v>293.83600000000001</v>
      </c>
      <c r="G14077" s="674">
        <v>295.84500000000003</v>
      </c>
      <c r="H14077" s="115">
        <f t="shared" si="438"/>
        <v>1.0068371472522089</v>
      </c>
      <c r="I14077" s="115">
        <f t="shared" si="439"/>
        <v>30.483699999999999</v>
      </c>
    </row>
    <row r="14078" spans="1:9" hidden="1">
      <c r="A14078" s="115" t="s">
        <v>36951</v>
      </c>
      <c r="B14078" s="115" t="s">
        <v>36952</v>
      </c>
      <c r="C14078" s="115" t="s">
        <v>36953</v>
      </c>
      <c r="D14078" s="115" t="s">
        <v>1138</v>
      </c>
      <c r="E14078" s="115">
        <v>36.216700000000003</v>
      </c>
      <c r="F14078" s="674">
        <v>293.83600000000001</v>
      </c>
      <c r="G14078" s="674">
        <v>295.84500000000003</v>
      </c>
      <c r="H14078" s="115">
        <f t="shared" si="438"/>
        <v>1.0068371472522089</v>
      </c>
      <c r="I14078" s="115">
        <f t="shared" si="439"/>
        <v>36.464300000000001</v>
      </c>
    </row>
    <row r="14079" spans="1:9" hidden="1">
      <c r="A14079" s="115" t="s">
        <v>36954</v>
      </c>
      <c r="B14079" s="115" t="s">
        <v>36955</v>
      </c>
      <c r="C14079" s="115" t="s">
        <v>36956</v>
      </c>
      <c r="D14079" s="115" t="s">
        <v>1138</v>
      </c>
      <c r="E14079" s="115">
        <v>42.496699999999997</v>
      </c>
      <c r="F14079" s="674">
        <v>293.83600000000001</v>
      </c>
      <c r="G14079" s="674">
        <v>295.84500000000003</v>
      </c>
      <c r="H14079" s="115">
        <f t="shared" si="438"/>
        <v>1.0068371472522089</v>
      </c>
      <c r="I14079" s="115">
        <f t="shared" si="439"/>
        <v>42.787300000000002</v>
      </c>
    </row>
    <row r="14080" spans="1:9" hidden="1">
      <c r="A14080" s="115" t="s">
        <v>36957</v>
      </c>
      <c r="B14080" s="115" t="s">
        <v>36958</v>
      </c>
      <c r="C14080" s="115" t="s">
        <v>36959</v>
      </c>
      <c r="D14080" s="115" t="s">
        <v>1138</v>
      </c>
      <c r="E14080" s="115">
        <v>47.916699999999999</v>
      </c>
      <c r="F14080" s="674">
        <v>293.83600000000001</v>
      </c>
      <c r="G14080" s="674">
        <v>295.84500000000003</v>
      </c>
      <c r="H14080" s="115">
        <f t="shared" si="438"/>
        <v>1.0068371472522089</v>
      </c>
      <c r="I14080" s="115">
        <f t="shared" si="439"/>
        <v>48.244300000000003</v>
      </c>
    </row>
    <row r="14081" spans="1:9" hidden="1">
      <c r="A14081" s="115" t="s">
        <v>36960</v>
      </c>
      <c r="B14081" s="115" t="s">
        <v>36961</v>
      </c>
      <c r="C14081" s="115" t="s">
        <v>36962</v>
      </c>
      <c r="D14081" s="115" t="s">
        <v>1138</v>
      </c>
      <c r="E14081" s="115">
        <v>61.566699999999997</v>
      </c>
      <c r="F14081" s="674">
        <v>293.83600000000001</v>
      </c>
      <c r="G14081" s="674">
        <v>295.84500000000003</v>
      </c>
      <c r="H14081" s="115">
        <f t="shared" si="438"/>
        <v>1.0068371472522089</v>
      </c>
      <c r="I14081" s="115">
        <f t="shared" si="439"/>
        <v>61.9876</v>
      </c>
    </row>
    <row r="14082" spans="1:9" hidden="1">
      <c r="A14082" s="115" t="s">
        <v>36963</v>
      </c>
      <c r="B14082" s="115" t="s">
        <v>36964</v>
      </c>
      <c r="C14082" s="115" t="s">
        <v>36965</v>
      </c>
      <c r="D14082" s="115" t="s">
        <v>1138</v>
      </c>
      <c r="E14082" s="115">
        <v>93.276700000000005</v>
      </c>
      <c r="F14082" s="674">
        <v>293.83600000000001</v>
      </c>
      <c r="G14082" s="674">
        <v>295.84500000000003</v>
      </c>
      <c r="H14082" s="115">
        <f t="shared" si="438"/>
        <v>1.0068371472522089</v>
      </c>
      <c r="I14082" s="115">
        <f t="shared" si="439"/>
        <v>93.914400000000001</v>
      </c>
    </row>
    <row r="14083" spans="1:9" hidden="1">
      <c r="A14083" s="115" t="s">
        <v>36966</v>
      </c>
      <c r="B14083" s="115" t="s">
        <v>36967</v>
      </c>
      <c r="C14083" s="115" t="s">
        <v>36968</v>
      </c>
      <c r="D14083" s="115" t="s">
        <v>1138</v>
      </c>
      <c r="E14083" s="115">
        <v>37.196800000000003</v>
      </c>
      <c r="F14083" s="674">
        <v>293.83600000000001</v>
      </c>
      <c r="G14083" s="674">
        <v>295.84500000000003</v>
      </c>
      <c r="H14083" s="115">
        <f t="shared" si="438"/>
        <v>1.0068371472522089</v>
      </c>
      <c r="I14083" s="115">
        <f t="shared" si="439"/>
        <v>37.451099999999997</v>
      </c>
    </row>
    <row r="14084" spans="1:9" hidden="1">
      <c r="A14084" s="115" t="s">
        <v>36969</v>
      </c>
      <c r="B14084" s="115" t="s">
        <v>36970</v>
      </c>
      <c r="C14084" s="115" t="s">
        <v>36971</v>
      </c>
      <c r="D14084" s="115" t="s">
        <v>1138</v>
      </c>
      <c r="E14084" s="115">
        <v>46.1753</v>
      </c>
      <c r="F14084" s="674">
        <v>293.83600000000001</v>
      </c>
      <c r="G14084" s="674">
        <v>295.84500000000003</v>
      </c>
      <c r="H14084" s="115">
        <f t="shared" si="438"/>
        <v>1.0068371472522089</v>
      </c>
      <c r="I14084" s="115">
        <f t="shared" si="439"/>
        <v>46.491</v>
      </c>
    </row>
    <row r="14085" spans="1:9" hidden="1">
      <c r="A14085" s="115" t="s">
        <v>36972</v>
      </c>
      <c r="B14085" s="115" t="s">
        <v>36973</v>
      </c>
      <c r="C14085" s="115" t="s">
        <v>36974</v>
      </c>
      <c r="D14085" s="115" t="s">
        <v>1138</v>
      </c>
      <c r="E14085" s="115">
        <v>52.076599999999999</v>
      </c>
      <c r="F14085" s="674">
        <v>293.83600000000001</v>
      </c>
      <c r="G14085" s="674">
        <v>295.84500000000003</v>
      </c>
      <c r="H14085" s="115">
        <f t="shared" ref="H14085:H14148" si="440">G14085/F14085</f>
        <v>1.0068371472522089</v>
      </c>
      <c r="I14085" s="115">
        <f t="shared" ref="I14085:I14148" si="441">ROUND(H14085*E14085,4)</f>
        <v>52.432699999999997</v>
      </c>
    </row>
    <row r="14086" spans="1:9" hidden="1">
      <c r="A14086" s="115" t="s">
        <v>36975</v>
      </c>
      <c r="B14086" s="115" t="s">
        <v>36976</v>
      </c>
      <c r="C14086" s="115" t="s">
        <v>36977</v>
      </c>
      <c r="D14086" s="115" t="s">
        <v>1138</v>
      </c>
      <c r="E14086" s="115">
        <v>61.166400000000003</v>
      </c>
      <c r="F14086" s="674">
        <v>293.83600000000001</v>
      </c>
      <c r="G14086" s="674">
        <v>295.84500000000003</v>
      </c>
      <c r="H14086" s="115">
        <f t="shared" si="440"/>
        <v>1.0068371472522089</v>
      </c>
      <c r="I14086" s="115">
        <f t="shared" si="441"/>
        <v>61.584600000000002</v>
      </c>
    </row>
    <row r="14087" spans="1:9" hidden="1">
      <c r="A14087" s="115" t="s">
        <v>36978</v>
      </c>
      <c r="B14087" s="115" t="s">
        <v>36979</v>
      </c>
      <c r="C14087" s="115" t="s">
        <v>36980</v>
      </c>
      <c r="D14087" s="115" t="s">
        <v>1138</v>
      </c>
      <c r="E14087" s="115">
        <v>115.06780000000001</v>
      </c>
      <c r="F14087" s="674">
        <v>293.83600000000001</v>
      </c>
      <c r="G14087" s="674">
        <v>295.84500000000003</v>
      </c>
      <c r="H14087" s="115">
        <f t="shared" si="440"/>
        <v>1.0068371472522089</v>
      </c>
      <c r="I14087" s="115">
        <f t="shared" si="441"/>
        <v>115.8545</v>
      </c>
    </row>
    <row r="14088" spans="1:9" hidden="1">
      <c r="A14088" s="115" t="s">
        <v>36981</v>
      </c>
      <c r="B14088" s="115" t="s">
        <v>36982</v>
      </c>
      <c r="C14088" s="115" t="s">
        <v>36983</v>
      </c>
      <c r="D14088" s="115" t="s">
        <v>1138</v>
      </c>
      <c r="E14088" s="115">
        <v>37.856699999999996</v>
      </c>
      <c r="F14088" s="674">
        <v>293.83600000000001</v>
      </c>
      <c r="G14088" s="674">
        <v>295.84500000000003</v>
      </c>
      <c r="H14088" s="115">
        <f t="shared" si="440"/>
        <v>1.0068371472522089</v>
      </c>
      <c r="I14088" s="115">
        <f t="shared" si="441"/>
        <v>38.115499999999997</v>
      </c>
    </row>
    <row r="14089" spans="1:9" hidden="1">
      <c r="A14089" s="115" t="s">
        <v>36984</v>
      </c>
      <c r="B14089" s="115" t="s">
        <v>36985</v>
      </c>
      <c r="C14089" s="115" t="s">
        <v>36986</v>
      </c>
      <c r="D14089" s="115" t="s">
        <v>1138</v>
      </c>
      <c r="E14089" s="115">
        <v>49.5167</v>
      </c>
      <c r="F14089" s="674">
        <v>293.83600000000001</v>
      </c>
      <c r="G14089" s="674">
        <v>295.84500000000003</v>
      </c>
      <c r="H14089" s="115">
        <f t="shared" si="440"/>
        <v>1.0068371472522089</v>
      </c>
      <c r="I14089" s="115">
        <f t="shared" si="441"/>
        <v>49.8553</v>
      </c>
    </row>
    <row r="14090" spans="1:9" hidden="1">
      <c r="A14090" s="115" t="s">
        <v>36987</v>
      </c>
      <c r="B14090" s="115" t="s">
        <v>36988</v>
      </c>
      <c r="C14090" s="115" t="s">
        <v>36989</v>
      </c>
      <c r="D14090" s="115" t="s">
        <v>1138</v>
      </c>
      <c r="E14090" s="115">
        <v>55.546700000000001</v>
      </c>
      <c r="F14090" s="674">
        <v>293.83600000000001</v>
      </c>
      <c r="G14090" s="674">
        <v>295.84500000000003</v>
      </c>
      <c r="H14090" s="115">
        <f t="shared" si="440"/>
        <v>1.0068371472522089</v>
      </c>
      <c r="I14090" s="115">
        <f t="shared" si="441"/>
        <v>55.926499999999997</v>
      </c>
    </row>
    <row r="14091" spans="1:9" hidden="1">
      <c r="A14091" s="115" t="s">
        <v>36990</v>
      </c>
      <c r="B14091" s="115" t="s">
        <v>36991</v>
      </c>
      <c r="C14091" s="115" t="s">
        <v>36992</v>
      </c>
      <c r="D14091" s="115" t="s">
        <v>1138</v>
      </c>
      <c r="E14091" s="115">
        <v>66.306700000000006</v>
      </c>
      <c r="F14091" s="674">
        <v>293.83600000000001</v>
      </c>
      <c r="G14091" s="674">
        <v>295.84500000000003</v>
      </c>
      <c r="H14091" s="115">
        <f t="shared" si="440"/>
        <v>1.0068371472522089</v>
      </c>
      <c r="I14091" s="115">
        <f t="shared" si="441"/>
        <v>66.760000000000005</v>
      </c>
    </row>
    <row r="14092" spans="1:9" hidden="1">
      <c r="A14092" s="115" t="s">
        <v>36993</v>
      </c>
      <c r="B14092" s="115" t="s">
        <v>36994</v>
      </c>
      <c r="C14092" s="115" t="s">
        <v>36995</v>
      </c>
      <c r="D14092" s="115" t="s">
        <v>1138</v>
      </c>
      <c r="E14092" s="115">
        <v>100.4867</v>
      </c>
      <c r="F14092" s="674">
        <v>293.83600000000001</v>
      </c>
      <c r="G14092" s="674">
        <v>295.84500000000003</v>
      </c>
      <c r="H14092" s="115">
        <f t="shared" si="440"/>
        <v>1.0068371472522089</v>
      </c>
      <c r="I14092" s="115">
        <f t="shared" si="441"/>
        <v>101.1737</v>
      </c>
    </row>
    <row r="14093" spans="1:9" hidden="1">
      <c r="A14093" s="115" t="s">
        <v>36996</v>
      </c>
      <c r="B14093" s="115" t="s">
        <v>36997</v>
      </c>
      <c r="C14093" s="115" t="s">
        <v>36998</v>
      </c>
      <c r="D14093" s="115" t="s">
        <v>1138</v>
      </c>
      <c r="E14093" s="115">
        <v>31.194299999999998</v>
      </c>
      <c r="F14093" s="674">
        <v>293.83600000000001</v>
      </c>
      <c r="G14093" s="674">
        <v>295.84500000000003</v>
      </c>
      <c r="H14093" s="115">
        <f t="shared" si="440"/>
        <v>1.0068371472522089</v>
      </c>
      <c r="I14093" s="115">
        <f t="shared" si="441"/>
        <v>31.407599999999999</v>
      </c>
    </row>
    <row r="14094" spans="1:9" hidden="1">
      <c r="A14094" s="115" t="s">
        <v>36999</v>
      </c>
      <c r="B14094" s="115" t="s">
        <v>37000</v>
      </c>
      <c r="C14094" s="115" t="s">
        <v>37001</v>
      </c>
      <c r="D14094" s="115" t="s">
        <v>1138</v>
      </c>
      <c r="E14094" s="115">
        <v>33.441400000000002</v>
      </c>
      <c r="F14094" s="674">
        <v>293.83600000000001</v>
      </c>
      <c r="G14094" s="674">
        <v>295.84500000000003</v>
      </c>
      <c r="H14094" s="115">
        <f t="shared" si="440"/>
        <v>1.0068371472522089</v>
      </c>
      <c r="I14094" s="115">
        <f t="shared" si="441"/>
        <v>33.67</v>
      </c>
    </row>
    <row r="14095" spans="1:9" hidden="1">
      <c r="A14095" s="115" t="s">
        <v>37002</v>
      </c>
      <c r="B14095" s="115" t="s">
        <v>37003</v>
      </c>
      <c r="C14095" s="115" t="s">
        <v>37004</v>
      </c>
      <c r="D14095" s="115" t="s">
        <v>1138</v>
      </c>
      <c r="E14095" s="115">
        <v>35.4861</v>
      </c>
      <c r="F14095" s="674">
        <v>293.83600000000001</v>
      </c>
      <c r="G14095" s="674">
        <v>295.84500000000003</v>
      </c>
      <c r="H14095" s="115">
        <f t="shared" si="440"/>
        <v>1.0068371472522089</v>
      </c>
      <c r="I14095" s="115">
        <f t="shared" si="441"/>
        <v>35.728700000000003</v>
      </c>
    </row>
    <row r="14096" spans="1:9" hidden="1">
      <c r="A14096" s="115" t="s">
        <v>37005</v>
      </c>
      <c r="B14096" s="115" t="s">
        <v>37006</v>
      </c>
      <c r="C14096" s="115" t="s">
        <v>37007</v>
      </c>
      <c r="D14096" s="115" t="s">
        <v>1138</v>
      </c>
      <c r="E14096" s="115">
        <v>37.601700000000001</v>
      </c>
      <c r="F14096" s="674">
        <v>293.83600000000001</v>
      </c>
      <c r="G14096" s="674">
        <v>295.84500000000003</v>
      </c>
      <c r="H14096" s="115">
        <f t="shared" si="440"/>
        <v>1.0068371472522089</v>
      </c>
      <c r="I14096" s="115">
        <f t="shared" si="441"/>
        <v>37.858800000000002</v>
      </c>
    </row>
    <row r="14097" spans="1:9" hidden="1">
      <c r="A14097" s="115" t="s">
        <v>37008</v>
      </c>
      <c r="B14097" s="115" t="s">
        <v>37009</v>
      </c>
      <c r="C14097" s="115" t="s">
        <v>37010</v>
      </c>
      <c r="D14097" s="115" t="s">
        <v>1138</v>
      </c>
      <c r="E14097" s="115">
        <v>41.660699999999999</v>
      </c>
      <c r="F14097" s="674">
        <v>293.83600000000001</v>
      </c>
      <c r="G14097" s="674">
        <v>295.84500000000003</v>
      </c>
      <c r="H14097" s="115">
        <f t="shared" si="440"/>
        <v>1.0068371472522089</v>
      </c>
      <c r="I14097" s="115">
        <f t="shared" si="441"/>
        <v>41.945500000000003</v>
      </c>
    </row>
    <row r="14098" spans="1:9" hidden="1">
      <c r="A14098" s="115" t="s">
        <v>37011</v>
      </c>
      <c r="B14098" s="115" t="s">
        <v>37012</v>
      </c>
      <c r="C14098" s="115" t="s">
        <v>37013</v>
      </c>
      <c r="D14098" s="115" t="s">
        <v>1138</v>
      </c>
      <c r="E14098" s="115">
        <v>46.0032</v>
      </c>
      <c r="F14098" s="674">
        <v>293.83600000000001</v>
      </c>
      <c r="G14098" s="674">
        <v>295.84500000000003</v>
      </c>
      <c r="H14098" s="115">
        <f t="shared" si="440"/>
        <v>1.0068371472522089</v>
      </c>
      <c r="I14098" s="115">
        <f t="shared" si="441"/>
        <v>46.317700000000002</v>
      </c>
    </row>
    <row r="14099" spans="1:9" hidden="1">
      <c r="A14099" s="115" t="s">
        <v>37014</v>
      </c>
      <c r="B14099" s="115" t="s">
        <v>37015</v>
      </c>
      <c r="C14099" s="115" t="s">
        <v>37016</v>
      </c>
      <c r="D14099" s="115" t="s">
        <v>1138</v>
      </c>
      <c r="E14099" s="115">
        <v>32.874600000000001</v>
      </c>
      <c r="F14099" s="674">
        <v>293.83600000000001</v>
      </c>
      <c r="G14099" s="674">
        <v>295.84500000000003</v>
      </c>
      <c r="H14099" s="115">
        <f t="shared" si="440"/>
        <v>1.0068371472522089</v>
      </c>
      <c r="I14099" s="115">
        <f t="shared" si="441"/>
        <v>33.099400000000003</v>
      </c>
    </row>
    <row r="14100" spans="1:9" hidden="1">
      <c r="A14100" s="115" t="s">
        <v>37017</v>
      </c>
      <c r="B14100" s="115" t="s">
        <v>37018</v>
      </c>
      <c r="C14100" s="115" t="s">
        <v>37019</v>
      </c>
      <c r="D14100" s="115" t="s">
        <v>1138</v>
      </c>
      <c r="E14100" s="115">
        <v>38.148299999999999</v>
      </c>
      <c r="F14100" s="674">
        <v>293.83600000000001</v>
      </c>
      <c r="G14100" s="674">
        <v>295.84500000000003</v>
      </c>
      <c r="H14100" s="115">
        <f t="shared" si="440"/>
        <v>1.0068371472522089</v>
      </c>
      <c r="I14100" s="115">
        <f t="shared" si="441"/>
        <v>38.409100000000002</v>
      </c>
    </row>
    <row r="14101" spans="1:9" hidden="1">
      <c r="A14101" s="115" t="s">
        <v>37020</v>
      </c>
      <c r="B14101" s="115" t="s">
        <v>37021</v>
      </c>
      <c r="C14101" s="115" t="s">
        <v>37022</v>
      </c>
      <c r="D14101" s="115" t="s">
        <v>1138</v>
      </c>
      <c r="E14101" s="115">
        <v>40.557400000000001</v>
      </c>
      <c r="F14101" s="674">
        <v>293.83600000000001</v>
      </c>
      <c r="G14101" s="674">
        <v>295.84500000000003</v>
      </c>
      <c r="H14101" s="115">
        <f t="shared" si="440"/>
        <v>1.0068371472522089</v>
      </c>
      <c r="I14101" s="115">
        <f t="shared" si="441"/>
        <v>40.834699999999998</v>
      </c>
    </row>
    <row r="14102" spans="1:9" hidden="1">
      <c r="A14102" s="115" t="s">
        <v>37023</v>
      </c>
      <c r="B14102" s="115" t="s">
        <v>37024</v>
      </c>
      <c r="C14102" s="115" t="s">
        <v>37025</v>
      </c>
      <c r="D14102" s="115" t="s">
        <v>1138</v>
      </c>
      <c r="E14102" s="115">
        <v>44.322899999999997</v>
      </c>
      <c r="F14102" s="674">
        <v>293.83600000000001</v>
      </c>
      <c r="G14102" s="674">
        <v>295.84500000000003</v>
      </c>
      <c r="H14102" s="115">
        <f t="shared" si="440"/>
        <v>1.0068371472522089</v>
      </c>
      <c r="I14102" s="115">
        <f t="shared" si="441"/>
        <v>44.625900000000001</v>
      </c>
    </row>
    <row r="14103" spans="1:9" hidden="1">
      <c r="A14103" s="115" t="s">
        <v>37026</v>
      </c>
      <c r="B14103" s="115" t="s">
        <v>37027</v>
      </c>
      <c r="C14103" s="115" t="s">
        <v>37028</v>
      </c>
      <c r="D14103" s="115" t="s">
        <v>1138</v>
      </c>
      <c r="E14103" s="115">
        <v>48.6755</v>
      </c>
      <c r="F14103" s="674">
        <v>293.83600000000001</v>
      </c>
      <c r="G14103" s="674">
        <v>295.84500000000003</v>
      </c>
      <c r="H14103" s="115">
        <f t="shared" si="440"/>
        <v>1.0068371472522089</v>
      </c>
      <c r="I14103" s="115">
        <f t="shared" si="441"/>
        <v>49.008299999999998</v>
      </c>
    </row>
    <row r="14104" spans="1:9" hidden="1">
      <c r="A14104" s="115" t="s">
        <v>37029</v>
      </c>
      <c r="B14104" s="115" t="s">
        <v>37030</v>
      </c>
      <c r="C14104" s="115" t="s">
        <v>37031</v>
      </c>
      <c r="D14104" s="115" t="s">
        <v>1138</v>
      </c>
      <c r="E14104" s="115">
        <v>39.119999999999997</v>
      </c>
      <c r="F14104" s="674">
        <v>293.83600000000001</v>
      </c>
      <c r="G14104" s="674">
        <v>295.84500000000003</v>
      </c>
      <c r="H14104" s="115">
        <f t="shared" si="440"/>
        <v>1.0068371472522089</v>
      </c>
      <c r="I14104" s="115">
        <f t="shared" si="441"/>
        <v>39.387500000000003</v>
      </c>
    </row>
    <row r="14105" spans="1:9" hidden="1">
      <c r="A14105" s="115" t="s">
        <v>37032</v>
      </c>
      <c r="B14105" s="115" t="s">
        <v>37033</v>
      </c>
      <c r="C14105" s="115" t="s">
        <v>37034</v>
      </c>
      <c r="D14105" s="115" t="s">
        <v>1138</v>
      </c>
      <c r="E14105" s="115">
        <v>41.367199999999997</v>
      </c>
      <c r="F14105" s="674">
        <v>293.83600000000001</v>
      </c>
      <c r="G14105" s="674">
        <v>295.84500000000003</v>
      </c>
      <c r="H14105" s="115">
        <f t="shared" si="440"/>
        <v>1.0068371472522089</v>
      </c>
      <c r="I14105" s="115">
        <f t="shared" si="441"/>
        <v>41.65</v>
      </c>
    </row>
    <row r="14106" spans="1:9" hidden="1">
      <c r="A14106" s="115" t="s">
        <v>37035</v>
      </c>
      <c r="B14106" s="115" t="s">
        <v>37036</v>
      </c>
      <c r="C14106" s="115" t="s">
        <v>37037</v>
      </c>
      <c r="D14106" s="115" t="s">
        <v>1138</v>
      </c>
      <c r="E14106" s="115">
        <v>43.776299999999999</v>
      </c>
      <c r="F14106" s="674">
        <v>293.83600000000001</v>
      </c>
      <c r="G14106" s="674">
        <v>295.84500000000003</v>
      </c>
      <c r="H14106" s="115">
        <f t="shared" si="440"/>
        <v>1.0068371472522089</v>
      </c>
      <c r="I14106" s="115">
        <f t="shared" si="441"/>
        <v>44.075600000000001</v>
      </c>
    </row>
    <row r="14107" spans="1:9" hidden="1">
      <c r="A14107" s="115" t="s">
        <v>37038</v>
      </c>
      <c r="B14107" s="115" t="s">
        <v>37039</v>
      </c>
      <c r="C14107" s="115" t="s">
        <v>37040</v>
      </c>
      <c r="D14107" s="115" t="s">
        <v>1138</v>
      </c>
      <c r="E14107" s="115">
        <v>43.685200000000002</v>
      </c>
      <c r="F14107" s="674">
        <v>293.83600000000001</v>
      </c>
      <c r="G14107" s="674">
        <v>295.84500000000003</v>
      </c>
      <c r="H14107" s="115">
        <f t="shared" si="440"/>
        <v>1.0068371472522089</v>
      </c>
      <c r="I14107" s="115">
        <f t="shared" si="441"/>
        <v>43.983899999999998</v>
      </c>
    </row>
    <row r="14108" spans="1:9" hidden="1">
      <c r="A14108" s="115" t="s">
        <v>37041</v>
      </c>
      <c r="B14108" s="115" t="s">
        <v>37042</v>
      </c>
      <c r="C14108" s="115" t="s">
        <v>37043</v>
      </c>
      <c r="D14108" s="115" t="s">
        <v>1138</v>
      </c>
      <c r="E14108" s="115">
        <v>51.621099999999998</v>
      </c>
      <c r="F14108" s="674">
        <v>293.83600000000001</v>
      </c>
      <c r="G14108" s="674">
        <v>295.84500000000003</v>
      </c>
      <c r="H14108" s="115">
        <f t="shared" si="440"/>
        <v>1.0068371472522089</v>
      </c>
      <c r="I14108" s="115">
        <f t="shared" si="441"/>
        <v>51.973999999999997</v>
      </c>
    </row>
    <row r="14109" spans="1:9" hidden="1">
      <c r="A14109" s="115" t="s">
        <v>37044</v>
      </c>
      <c r="B14109" s="115" t="s">
        <v>37045</v>
      </c>
      <c r="C14109" s="115" t="s">
        <v>37046</v>
      </c>
      <c r="D14109" s="115" t="s">
        <v>1138</v>
      </c>
      <c r="E14109" s="115">
        <v>31.116700000000002</v>
      </c>
      <c r="F14109" s="674">
        <v>293.83600000000001</v>
      </c>
      <c r="G14109" s="674">
        <v>295.84500000000003</v>
      </c>
      <c r="H14109" s="115">
        <f t="shared" si="440"/>
        <v>1.0068371472522089</v>
      </c>
      <c r="I14109" s="115">
        <f t="shared" si="441"/>
        <v>31.3294</v>
      </c>
    </row>
    <row r="14110" spans="1:9" hidden="1">
      <c r="A14110" s="115" t="s">
        <v>37047</v>
      </c>
      <c r="B14110" s="115" t="s">
        <v>37048</v>
      </c>
      <c r="C14110" s="115" t="s">
        <v>37049</v>
      </c>
      <c r="D14110" s="115" t="s">
        <v>1138</v>
      </c>
      <c r="E14110" s="115">
        <v>33.3367</v>
      </c>
      <c r="F14110" s="674">
        <v>293.83600000000001</v>
      </c>
      <c r="G14110" s="674">
        <v>295.84500000000003</v>
      </c>
      <c r="H14110" s="115">
        <f t="shared" si="440"/>
        <v>1.0068371472522089</v>
      </c>
      <c r="I14110" s="115">
        <f t="shared" si="441"/>
        <v>33.564599999999999</v>
      </c>
    </row>
    <row r="14111" spans="1:9" hidden="1">
      <c r="A14111" s="115" t="s">
        <v>37050</v>
      </c>
      <c r="B14111" s="115" t="s">
        <v>37051</v>
      </c>
      <c r="C14111" s="115" t="s">
        <v>37052</v>
      </c>
      <c r="D14111" s="115" t="s">
        <v>1138</v>
      </c>
      <c r="E14111" s="115">
        <v>35.356699999999996</v>
      </c>
      <c r="F14111" s="674">
        <v>293.83600000000001</v>
      </c>
      <c r="G14111" s="674">
        <v>295.84500000000003</v>
      </c>
      <c r="H14111" s="115">
        <f t="shared" si="440"/>
        <v>1.0068371472522089</v>
      </c>
      <c r="I14111" s="115">
        <f t="shared" si="441"/>
        <v>35.598399999999998</v>
      </c>
    </row>
    <row r="14112" spans="1:9" hidden="1">
      <c r="A14112" s="115" t="s">
        <v>37053</v>
      </c>
      <c r="B14112" s="115" t="s">
        <v>37054</v>
      </c>
      <c r="C14112" s="115" t="s">
        <v>37055</v>
      </c>
      <c r="D14112" s="115" t="s">
        <v>1138</v>
      </c>
      <c r="E14112" s="115">
        <v>37.4467</v>
      </c>
      <c r="F14112" s="674">
        <v>293.83600000000001</v>
      </c>
      <c r="G14112" s="674">
        <v>295.84500000000003</v>
      </c>
      <c r="H14112" s="115">
        <f t="shared" si="440"/>
        <v>1.0068371472522089</v>
      </c>
      <c r="I14112" s="115">
        <f t="shared" si="441"/>
        <v>37.7027</v>
      </c>
    </row>
    <row r="14113" spans="1:9" hidden="1">
      <c r="A14113" s="115" t="s">
        <v>37056</v>
      </c>
      <c r="B14113" s="115" t="s">
        <v>37057</v>
      </c>
      <c r="C14113" s="115" t="s">
        <v>37058</v>
      </c>
      <c r="D14113" s="115" t="s">
        <v>1138</v>
      </c>
      <c r="E14113" s="115">
        <v>41.456699999999998</v>
      </c>
      <c r="F14113" s="674">
        <v>293.83600000000001</v>
      </c>
      <c r="G14113" s="674">
        <v>295.84500000000003</v>
      </c>
      <c r="H14113" s="115">
        <f t="shared" si="440"/>
        <v>1.0068371472522089</v>
      </c>
      <c r="I14113" s="115">
        <f t="shared" si="441"/>
        <v>41.740099999999998</v>
      </c>
    </row>
    <row r="14114" spans="1:9" hidden="1">
      <c r="A14114" s="115" t="s">
        <v>37059</v>
      </c>
      <c r="B14114" s="115" t="s">
        <v>37060</v>
      </c>
      <c r="C14114" s="115" t="s">
        <v>37061</v>
      </c>
      <c r="D14114" s="115" t="s">
        <v>1138</v>
      </c>
      <c r="E14114" s="115">
        <v>45.746699999999997</v>
      </c>
      <c r="F14114" s="674">
        <v>293.83600000000001</v>
      </c>
      <c r="G14114" s="674">
        <v>295.84500000000003</v>
      </c>
      <c r="H14114" s="115">
        <f t="shared" si="440"/>
        <v>1.0068371472522089</v>
      </c>
      <c r="I14114" s="115">
        <f t="shared" si="441"/>
        <v>46.0595</v>
      </c>
    </row>
    <row r="14115" spans="1:9" hidden="1">
      <c r="A14115" s="115" t="s">
        <v>37062</v>
      </c>
      <c r="B14115" s="115" t="s">
        <v>37063</v>
      </c>
      <c r="C14115" s="115" t="s">
        <v>37064</v>
      </c>
      <c r="D14115" s="115" t="s">
        <v>1138</v>
      </c>
      <c r="E14115" s="115">
        <v>32.874600000000001</v>
      </c>
      <c r="F14115" s="674">
        <v>293.83600000000001</v>
      </c>
      <c r="G14115" s="674">
        <v>295.84500000000003</v>
      </c>
      <c r="H14115" s="115">
        <f t="shared" si="440"/>
        <v>1.0068371472522089</v>
      </c>
      <c r="I14115" s="115">
        <f t="shared" si="441"/>
        <v>33.099400000000003</v>
      </c>
    </row>
    <row r="14116" spans="1:9" hidden="1">
      <c r="A14116" s="115" t="s">
        <v>37065</v>
      </c>
      <c r="B14116" s="115" t="s">
        <v>37066</v>
      </c>
      <c r="C14116" s="115" t="s">
        <v>37067</v>
      </c>
      <c r="D14116" s="115" t="s">
        <v>1138</v>
      </c>
      <c r="E14116" s="115">
        <v>38.148299999999999</v>
      </c>
      <c r="F14116" s="674">
        <v>293.83600000000001</v>
      </c>
      <c r="G14116" s="674">
        <v>295.84500000000003</v>
      </c>
      <c r="H14116" s="115">
        <f t="shared" si="440"/>
        <v>1.0068371472522089</v>
      </c>
      <c r="I14116" s="115">
        <f t="shared" si="441"/>
        <v>38.409100000000002</v>
      </c>
    </row>
    <row r="14117" spans="1:9" hidden="1">
      <c r="A14117" s="115" t="s">
        <v>37068</v>
      </c>
      <c r="B14117" s="115" t="s">
        <v>37069</v>
      </c>
      <c r="C14117" s="115" t="s">
        <v>37070</v>
      </c>
      <c r="D14117" s="115" t="s">
        <v>1138</v>
      </c>
      <c r="E14117" s="115">
        <v>40.557400000000001</v>
      </c>
      <c r="F14117" s="674">
        <v>293.83600000000001</v>
      </c>
      <c r="G14117" s="674">
        <v>295.84500000000003</v>
      </c>
      <c r="H14117" s="115">
        <f t="shared" si="440"/>
        <v>1.0068371472522089</v>
      </c>
      <c r="I14117" s="115">
        <f t="shared" si="441"/>
        <v>40.834699999999998</v>
      </c>
    </row>
    <row r="14118" spans="1:9" hidden="1">
      <c r="A14118" s="115" t="s">
        <v>37071</v>
      </c>
      <c r="B14118" s="115" t="s">
        <v>37072</v>
      </c>
      <c r="C14118" s="115" t="s">
        <v>37073</v>
      </c>
      <c r="D14118" s="115" t="s">
        <v>1138</v>
      </c>
      <c r="E14118" s="115">
        <v>44.322899999999997</v>
      </c>
      <c r="F14118" s="674">
        <v>293.83600000000001</v>
      </c>
      <c r="G14118" s="674">
        <v>295.84500000000003</v>
      </c>
      <c r="H14118" s="115">
        <f t="shared" si="440"/>
        <v>1.0068371472522089</v>
      </c>
      <c r="I14118" s="115">
        <f t="shared" si="441"/>
        <v>44.625900000000001</v>
      </c>
    </row>
    <row r="14119" spans="1:9" hidden="1">
      <c r="A14119" s="115" t="s">
        <v>37074</v>
      </c>
      <c r="B14119" s="115" t="s">
        <v>37075</v>
      </c>
      <c r="C14119" s="115" t="s">
        <v>37076</v>
      </c>
      <c r="D14119" s="115" t="s">
        <v>1138</v>
      </c>
      <c r="E14119" s="115">
        <v>48.6755</v>
      </c>
      <c r="F14119" s="674">
        <v>293.83600000000001</v>
      </c>
      <c r="G14119" s="674">
        <v>295.84500000000003</v>
      </c>
      <c r="H14119" s="115">
        <f t="shared" si="440"/>
        <v>1.0068371472522089</v>
      </c>
      <c r="I14119" s="115">
        <f t="shared" si="441"/>
        <v>49.008299999999998</v>
      </c>
    </row>
    <row r="14120" spans="1:9" hidden="1">
      <c r="A14120" s="115" t="s">
        <v>37077</v>
      </c>
      <c r="B14120" s="115" t="s">
        <v>37078</v>
      </c>
      <c r="C14120" s="115" t="s">
        <v>37079</v>
      </c>
      <c r="D14120" s="115" t="s">
        <v>1138</v>
      </c>
      <c r="E14120" s="115">
        <v>38.9467</v>
      </c>
      <c r="F14120" s="674">
        <v>293.83600000000001</v>
      </c>
      <c r="G14120" s="674">
        <v>295.84500000000003</v>
      </c>
      <c r="H14120" s="115">
        <f t="shared" si="440"/>
        <v>1.0068371472522089</v>
      </c>
      <c r="I14120" s="115">
        <f t="shared" si="441"/>
        <v>39.213000000000001</v>
      </c>
    </row>
    <row r="14121" spans="1:9" hidden="1">
      <c r="A14121" s="115" t="s">
        <v>37080</v>
      </c>
      <c r="B14121" s="115" t="s">
        <v>37081</v>
      </c>
      <c r="C14121" s="115" t="s">
        <v>37082</v>
      </c>
      <c r="D14121" s="115" t="s">
        <v>1138</v>
      </c>
      <c r="E14121" s="115">
        <v>41.166699999999999</v>
      </c>
      <c r="F14121" s="674">
        <v>293.83600000000001</v>
      </c>
      <c r="G14121" s="674">
        <v>295.84500000000003</v>
      </c>
      <c r="H14121" s="115">
        <f t="shared" si="440"/>
        <v>1.0068371472522089</v>
      </c>
      <c r="I14121" s="115">
        <f t="shared" si="441"/>
        <v>41.4482</v>
      </c>
    </row>
    <row r="14122" spans="1:9" hidden="1">
      <c r="A14122" s="115" t="s">
        <v>37083</v>
      </c>
      <c r="B14122" s="115" t="s">
        <v>37084</v>
      </c>
      <c r="C14122" s="115" t="s">
        <v>37085</v>
      </c>
      <c r="D14122" s="115" t="s">
        <v>1138</v>
      </c>
      <c r="E14122" s="115">
        <v>43.546700000000001</v>
      </c>
      <c r="F14122" s="674">
        <v>293.83600000000001</v>
      </c>
      <c r="G14122" s="674">
        <v>295.84500000000003</v>
      </c>
      <c r="H14122" s="115">
        <f t="shared" si="440"/>
        <v>1.0068371472522089</v>
      </c>
      <c r="I14122" s="115">
        <f t="shared" si="441"/>
        <v>43.8444</v>
      </c>
    </row>
    <row r="14123" spans="1:9" hidden="1">
      <c r="A14123" s="115" t="s">
        <v>37086</v>
      </c>
      <c r="B14123" s="115" t="s">
        <v>37087</v>
      </c>
      <c r="C14123" s="115" t="s">
        <v>37088</v>
      </c>
      <c r="D14123" s="115" t="s">
        <v>1138</v>
      </c>
      <c r="E14123" s="115">
        <v>43.456699999999998</v>
      </c>
      <c r="F14123" s="674">
        <v>293.83600000000001</v>
      </c>
      <c r="G14123" s="674">
        <v>295.84500000000003</v>
      </c>
      <c r="H14123" s="115">
        <f t="shared" si="440"/>
        <v>1.0068371472522089</v>
      </c>
      <c r="I14123" s="115">
        <f t="shared" si="441"/>
        <v>43.753799999999998</v>
      </c>
    </row>
    <row r="14124" spans="1:9" hidden="1">
      <c r="A14124" s="115" t="s">
        <v>37089</v>
      </c>
      <c r="B14124" s="115" t="s">
        <v>37090</v>
      </c>
      <c r="C14124" s="115" t="s">
        <v>37091</v>
      </c>
      <c r="D14124" s="115" t="s">
        <v>1138</v>
      </c>
      <c r="E14124" s="115">
        <v>51.296700000000001</v>
      </c>
      <c r="F14124" s="674">
        <v>293.83600000000001</v>
      </c>
      <c r="G14124" s="674">
        <v>295.84500000000003</v>
      </c>
      <c r="H14124" s="115">
        <f t="shared" si="440"/>
        <v>1.0068371472522089</v>
      </c>
      <c r="I14124" s="115">
        <f t="shared" si="441"/>
        <v>51.647399999999998</v>
      </c>
    </row>
    <row r="14125" spans="1:9" hidden="1">
      <c r="A14125" s="115" t="s">
        <v>37092</v>
      </c>
      <c r="B14125" s="115" t="s">
        <v>37093</v>
      </c>
      <c r="C14125" s="115" t="s">
        <v>37094</v>
      </c>
      <c r="D14125" s="115" t="s">
        <v>1138</v>
      </c>
      <c r="E14125" s="115">
        <v>37.326700000000002</v>
      </c>
      <c r="F14125" s="674">
        <v>293.83600000000001</v>
      </c>
      <c r="G14125" s="674">
        <v>295.84500000000003</v>
      </c>
      <c r="H14125" s="115">
        <f t="shared" si="440"/>
        <v>1.0068371472522089</v>
      </c>
      <c r="I14125" s="115">
        <f t="shared" si="441"/>
        <v>37.581899999999997</v>
      </c>
    </row>
    <row r="14126" spans="1:9" hidden="1">
      <c r="A14126" s="115" t="s">
        <v>37095</v>
      </c>
      <c r="B14126" s="115" t="s">
        <v>37096</v>
      </c>
      <c r="C14126" s="115" t="s">
        <v>37097</v>
      </c>
      <c r="D14126" s="115" t="s">
        <v>1138</v>
      </c>
      <c r="E14126" s="115">
        <v>40.3767</v>
      </c>
      <c r="F14126" s="674">
        <v>293.83600000000001</v>
      </c>
      <c r="G14126" s="674">
        <v>295.84500000000003</v>
      </c>
      <c r="H14126" s="115">
        <f t="shared" si="440"/>
        <v>1.0068371472522089</v>
      </c>
      <c r="I14126" s="115">
        <f t="shared" si="441"/>
        <v>40.652799999999999</v>
      </c>
    </row>
    <row r="14127" spans="1:9" hidden="1">
      <c r="A14127" s="115" t="s">
        <v>37098</v>
      </c>
      <c r="B14127" s="115" t="s">
        <v>37099</v>
      </c>
      <c r="C14127" s="115" t="s">
        <v>37100</v>
      </c>
      <c r="D14127" s="115" t="s">
        <v>1138</v>
      </c>
      <c r="E14127" s="115">
        <v>43.276699999999998</v>
      </c>
      <c r="F14127" s="674">
        <v>293.83600000000001</v>
      </c>
      <c r="G14127" s="674">
        <v>295.84500000000003</v>
      </c>
      <c r="H14127" s="115">
        <f t="shared" si="440"/>
        <v>1.0068371472522089</v>
      </c>
      <c r="I14127" s="115">
        <f t="shared" si="441"/>
        <v>43.572600000000001</v>
      </c>
    </row>
    <row r="14128" spans="1:9" hidden="1">
      <c r="A14128" s="115" t="s">
        <v>37101</v>
      </c>
      <c r="B14128" s="115" t="s">
        <v>37102</v>
      </c>
      <c r="C14128" s="115" t="s">
        <v>37103</v>
      </c>
      <c r="D14128" s="115" t="s">
        <v>1138</v>
      </c>
      <c r="E14128" s="115">
        <v>46.4467</v>
      </c>
      <c r="F14128" s="674">
        <v>293.83600000000001</v>
      </c>
      <c r="G14128" s="674">
        <v>295.84500000000003</v>
      </c>
      <c r="H14128" s="115">
        <f t="shared" si="440"/>
        <v>1.0068371472522089</v>
      </c>
      <c r="I14128" s="115">
        <f t="shared" si="441"/>
        <v>46.764299999999999</v>
      </c>
    </row>
    <row r="14129" spans="1:9" hidden="1">
      <c r="A14129" s="115" t="s">
        <v>37104</v>
      </c>
      <c r="B14129" s="115" t="s">
        <v>37105</v>
      </c>
      <c r="C14129" s="115" t="s">
        <v>37106</v>
      </c>
      <c r="D14129" s="115" t="s">
        <v>1138</v>
      </c>
      <c r="E14129" s="115">
        <v>56.436700000000002</v>
      </c>
      <c r="F14129" s="674">
        <v>293.83600000000001</v>
      </c>
      <c r="G14129" s="674">
        <v>295.84500000000003</v>
      </c>
      <c r="H14129" s="115">
        <f t="shared" si="440"/>
        <v>1.0068371472522089</v>
      </c>
      <c r="I14129" s="115">
        <f t="shared" si="441"/>
        <v>56.822600000000001</v>
      </c>
    </row>
    <row r="14130" spans="1:9" hidden="1">
      <c r="A14130" s="115" t="s">
        <v>37107</v>
      </c>
      <c r="B14130" s="115" t="s">
        <v>37108</v>
      </c>
      <c r="C14130" s="115" t="s">
        <v>37109</v>
      </c>
      <c r="D14130" s="115" t="s">
        <v>1138</v>
      </c>
      <c r="E14130" s="115">
        <v>69.486699999999999</v>
      </c>
      <c r="F14130" s="674">
        <v>293.83600000000001</v>
      </c>
      <c r="G14130" s="674">
        <v>295.84500000000003</v>
      </c>
      <c r="H14130" s="115">
        <f t="shared" si="440"/>
        <v>1.0068371472522089</v>
      </c>
      <c r="I14130" s="115">
        <f t="shared" si="441"/>
        <v>69.961799999999997</v>
      </c>
    </row>
    <row r="14131" spans="1:9" hidden="1">
      <c r="A14131" s="115" t="s">
        <v>37110</v>
      </c>
      <c r="B14131" s="115" t="s">
        <v>37111</v>
      </c>
      <c r="C14131" s="115" t="s">
        <v>37112</v>
      </c>
      <c r="D14131" s="115" t="s">
        <v>1138</v>
      </c>
      <c r="E14131" s="115">
        <v>45.658999999999999</v>
      </c>
      <c r="F14131" s="674">
        <v>293.83600000000001</v>
      </c>
      <c r="G14131" s="674">
        <v>295.84500000000003</v>
      </c>
      <c r="H14131" s="115">
        <f t="shared" si="440"/>
        <v>1.0068371472522089</v>
      </c>
      <c r="I14131" s="115">
        <f t="shared" si="441"/>
        <v>45.971200000000003</v>
      </c>
    </row>
    <row r="14132" spans="1:9" hidden="1">
      <c r="A14132" s="115" t="s">
        <v>37113</v>
      </c>
      <c r="B14132" s="115" t="s">
        <v>37114</v>
      </c>
      <c r="C14132" s="115" t="s">
        <v>37115</v>
      </c>
      <c r="D14132" s="115" t="s">
        <v>1138</v>
      </c>
      <c r="E14132" s="115">
        <v>49.120899999999999</v>
      </c>
      <c r="F14132" s="674">
        <v>293.83600000000001</v>
      </c>
      <c r="G14132" s="674">
        <v>295.84500000000003</v>
      </c>
      <c r="H14132" s="115">
        <f t="shared" si="440"/>
        <v>1.0068371472522089</v>
      </c>
      <c r="I14132" s="115">
        <f t="shared" si="441"/>
        <v>49.456699999999998</v>
      </c>
    </row>
    <row r="14133" spans="1:9" hidden="1">
      <c r="A14133" s="115" t="s">
        <v>37116</v>
      </c>
      <c r="B14133" s="115" t="s">
        <v>37117</v>
      </c>
      <c r="C14133" s="115" t="s">
        <v>37118</v>
      </c>
      <c r="D14133" s="115" t="s">
        <v>1138</v>
      </c>
      <c r="E14133" s="115">
        <v>52.329599999999999</v>
      </c>
      <c r="F14133" s="674">
        <v>293.83600000000001</v>
      </c>
      <c r="G14133" s="674">
        <v>295.84500000000003</v>
      </c>
      <c r="H14133" s="115">
        <f t="shared" si="440"/>
        <v>1.0068371472522089</v>
      </c>
      <c r="I14133" s="115">
        <f t="shared" si="441"/>
        <v>52.687399999999997</v>
      </c>
    </row>
    <row r="14134" spans="1:9" hidden="1">
      <c r="A14134" s="115" t="s">
        <v>37119</v>
      </c>
      <c r="B14134" s="115" t="s">
        <v>37120</v>
      </c>
      <c r="C14134" s="115" t="s">
        <v>37121</v>
      </c>
      <c r="D14134" s="115" t="s">
        <v>1138</v>
      </c>
      <c r="E14134" s="115">
        <v>57.805799999999998</v>
      </c>
      <c r="F14134" s="674">
        <v>293.83600000000001</v>
      </c>
      <c r="G14134" s="674">
        <v>295.84500000000003</v>
      </c>
      <c r="H14134" s="115">
        <f t="shared" si="440"/>
        <v>1.0068371472522089</v>
      </c>
      <c r="I14134" s="115">
        <f t="shared" si="441"/>
        <v>58.201000000000001</v>
      </c>
    </row>
    <row r="14135" spans="1:9" hidden="1">
      <c r="A14135" s="115" t="s">
        <v>37122</v>
      </c>
      <c r="B14135" s="115" t="s">
        <v>37123</v>
      </c>
      <c r="C14135" s="115" t="s">
        <v>37124</v>
      </c>
      <c r="D14135" s="115" t="s">
        <v>1138</v>
      </c>
      <c r="E14135" s="115">
        <v>75.803299999999993</v>
      </c>
      <c r="F14135" s="674">
        <v>293.83600000000001</v>
      </c>
      <c r="G14135" s="674">
        <v>295.84500000000003</v>
      </c>
      <c r="H14135" s="115">
        <f t="shared" si="440"/>
        <v>1.0068371472522089</v>
      </c>
      <c r="I14135" s="115">
        <f t="shared" si="441"/>
        <v>76.321600000000004</v>
      </c>
    </row>
    <row r="14136" spans="1:9" hidden="1">
      <c r="A14136" s="115" t="s">
        <v>37125</v>
      </c>
      <c r="B14136" s="115" t="s">
        <v>37126</v>
      </c>
      <c r="C14136" s="115" t="s">
        <v>37127</v>
      </c>
      <c r="D14136" s="115" t="s">
        <v>1138</v>
      </c>
      <c r="E14136" s="115">
        <v>45.356699999999996</v>
      </c>
      <c r="F14136" s="674">
        <v>293.83600000000001</v>
      </c>
      <c r="G14136" s="674">
        <v>295.84500000000003</v>
      </c>
      <c r="H14136" s="115">
        <f t="shared" si="440"/>
        <v>1.0068371472522089</v>
      </c>
      <c r="I14136" s="115">
        <f t="shared" si="441"/>
        <v>45.666800000000002</v>
      </c>
    </row>
    <row r="14137" spans="1:9" hidden="1">
      <c r="A14137" s="115" t="s">
        <v>37128</v>
      </c>
      <c r="B14137" s="115" t="s">
        <v>37129</v>
      </c>
      <c r="C14137" s="115" t="s">
        <v>37130</v>
      </c>
      <c r="D14137" s="115" t="s">
        <v>1138</v>
      </c>
      <c r="E14137" s="115">
        <v>55.176699999999997</v>
      </c>
      <c r="F14137" s="674">
        <v>293.83600000000001</v>
      </c>
      <c r="G14137" s="674">
        <v>295.84500000000003</v>
      </c>
      <c r="H14137" s="115">
        <f t="shared" si="440"/>
        <v>1.0068371472522089</v>
      </c>
      <c r="I14137" s="115">
        <f t="shared" si="441"/>
        <v>55.554000000000002</v>
      </c>
    </row>
    <row r="14138" spans="1:9" hidden="1">
      <c r="A14138" s="115" t="s">
        <v>37131</v>
      </c>
      <c r="B14138" s="115" t="s">
        <v>37132</v>
      </c>
      <c r="C14138" s="115" t="s">
        <v>37133</v>
      </c>
      <c r="D14138" s="115" t="s">
        <v>1138</v>
      </c>
      <c r="E14138" s="115">
        <v>62.526699999999998</v>
      </c>
      <c r="F14138" s="674">
        <v>293.83600000000001</v>
      </c>
      <c r="G14138" s="674">
        <v>295.84500000000003</v>
      </c>
      <c r="H14138" s="115">
        <f t="shared" si="440"/>
        <v>1.0068371472522089</v>
      </c>
      <c r="I14138" s="115">
        <f t="shared" si="441"/>
        <v>62.9542</v>
      </c>
    </row>
    <row r="14139" spans="1:9" hidden="1">
      <c r="A14139" s="115" t="s">
        <v>37134</v>
      </c>
      <c r="B14139" s="115" t="s">
        <v>37135</v>
      </c>
      <c r="C14139" s="115" t="s">
        <v>37136</v>
      </c>
      <c r="D14139" s="115" t="s">
        <v>1138</v>
      </c>
      <c r="E14139" s="115">
        <v>71.586699999999993</v>
      </c>
      <c r="F14139" s="674">
        <v>293.83600000000001</v>
      </c>
      <c r="G14139" s="674">
        <v>295.84500000000003</v>
      </c>
      <c r="H14139" s="115">
        <f t="shared" si="440"/>
        <v>1.0068371472522089</v>
      </c>
      <c r="I14139" s="115">
        <f t="shared" si="441"/>
        <v>72.076099999999997</v>
      </c>
    </row>
    <row r="14140" spans="1:9" hidden="1">
      <c r="A14140" s="115" t="s">
        <v>37137</v>
      </c>
      <c r="B14140" s="115" t="s">
        <v>37138</v>
      </c>
      <c r="C14140" s="115" t="s">
        <v>37139</v>
      </c>
      <c r="D14140" s="115" t="s">
        <v>1138</v>
      </c>
      <c r="E14140" s="115">
        <v>81.406700000000001</v>
      </c>
      <c r="F14140" s="674">
        <v>293.83600000000001</v>
      </c>
      <c r="G14140" s="674">
        <v>295.84500000000003</v>
      </c>
      <c r="H14140" s="115">
        <f t="shared" si="440"/>
        <v>1.0068371472522089</v>
      </c>
      <c r="I14140" s="115">
        <f t="shared" si="441"/>
        <v>81.963300000000004</v>
      </c>
    </row>
    <row r="14141" spans="1:9" hidden="1">
      <c r="A14141" s="115" t="s">
        <v>37140</v>
      </c>
      <c r="B14141" s="115" t="s">
        <v>37141</v>
      </c>
      <c r="C14141" s="115" t="s">
        <v>37142</v>
      </c>
      <c r="D14141" s="115" t="s">
        <v>1138</v>
      </c>
      <c r="E14141" s="115">
        <v>36.056699999999999</v>
      </c>
      <c r="F14141" s="674">
        <v>293.83600000000001</v>
      </c>
      <c r="G14141" s="674">
        <v>295.84500000000003</v>
      </c>
      <c r="H14141" s="115">
        <f t="shared" si="440"/>
        <v>1.0068371472522089</v>
      </c>
      <c r="I14141" s="115">
        <f t="shared" si="441"/>
        <v>36.303199999999997</v>
      </c>
    </row>
    <row r="14142" spans="1:9" hidden="1">
      <c r="A14142" s="115" t="s">
        <v>37143</v>
      </c>
      <c r="B14142" s="115" t="s">
        <v>37144</v>
      </c>
      <c r="C14142" s="115" t="s">
        <v>37145</v>
      </c>
      <c r="D14142" s="115" t="s">
        <v>1138</v>
      </c>
      <c r="E14142" s="115">
        <v>33.976700000000001</v>
      </c>
      <c r="F14142" s="674">
        <v>293.83600000000001</v>
      </c>
      <c r="G14142" s="674">
        <v>295.84500000000003</v>
      </c>
      <c r="H14142" s="115">
        <f t="shared" si="440"/>
        <v>1.0068371472522089</v>
      </c>
      <c r="I14142" s="115">
        <f t="shared" si="441"/>
        <v>34.209000000000003</v>
      </c>
    </row>
    <row r="14143" spans="1:9" hidden="1">
      <c r="A14143" s="115" t="s">
        <v>37146</v>
      </c>
      <c r="B14143" s="115" t="s">
        <v>37147</v>
      </c>
      <c r="C14143" s="115" t="s">
        <v>37148</v>
      </c>
      <c r="D14143" s="115" t="s">
        <v>1138</v>
      </c>
      <c r="E14143" s="115">
        <v>43.8367</v>
      </c>
      <c r="F14143" s="674">
        <v>293.83600000000001</v>
      </c>
      <c r="G14143" s="674">
        <v>295.84500000000003</v>
      </c>
      <c r="H14143" s="115">
        <f t="shared" si="440"/>
        <v>1.0068371472522089</v>
      </c>
      <c r="I14143" s="115">
        <f t="shared" si="441"/>
        <v>44.136400000000002</v>
      </c>
    </row>
    <row r="14144" spans="1:9" hidden="1">
      <c r="A14144" s="115" t="s">
        <v>37149</v>
      </c>
      <c r="B14144" s="115" t="s">
        <v>37150</v>
      </c>
      <c r="C14144" s="115" t="s">
        <v>37151</v>
      </c>
      <c r="D14144" s="115" t="s">
        <v>1138</v>
      </c>
      <c r="E14144" s="115">
        <v>46.406700000000001</v>
      </c>
      <c r="F14144" s="674">
        <v>293.83600000000001</v>
      </c>
      <c r="G14144" s="674">
        <v>295.84500000000003</v>
      </c>
      <c r="H14144" s="115">
        <f t="shared" si="440"/>
        <v>1.0068371472522089</v>
      </c>
      <c r="I14144" s="115">
        <f t="shared" si="441"/>
        <v>46.723999999999997</v>
      </c>
    </row>
    <row r="14145" spans="1:9" hidden="1">
      <c r="A14145" s="115" t="s">
        <v>37152</v>
      </c>
      <c r="B14145" s="115" t="s">
        <v>37153</v>
      </c>
      <c r="C14145" s="115" t="s">
        <v>37154</v>
      </c>
      <c r="D14145" s="115" t="s">
        <v>1138</v>
      </c>
      <c r="E14145" s="115">
        <v>41.456699999999998</v>
      </c>
      <c r="F14145" s="674">
        <v>293.83600000000001</v>
      </c>
      <c r="G14145" s="674">
        <v>295.84500000000003</v>
      </c>
      <c r="H14145" s="115">
        <f t="shared" si="440"/>
        <v>1.0068371472522089</v>
      </c>
      <c r="I14145" s="115">
        <f t="shared" si="441"/>
        <v>41.740099999999998</v>
      </c>
    </row>
    <row r="14146" spans="1:9" hidden="1">
      <c r="A14146" s="115" t="s">
        <v>37155</v>
      </c>
      <c r="B14146" s="115" t="s">
        <v>37156</v>
      </c>
      <c r="C14146" s="115" t="s">
        <v>37157</v>
      </c>
      <c r="D14146" s="115" t="s">
        <v>1138</v>
      </c>
      <c r="E14146" s="115">
        <v>60.826700000000002</v>
      </c>
      <c r="F14146" s="674">
        <v>293.83600000000001</v>
      </c>
      <c r="G14146" s="674">
        <v>295.84500000000003</v>
      </c>
      <c r="H14146" s="115">
        <f t="shared" si="440"/>
        <v>1.0068371472522089</v>
      </c>
      <c r="I14146" s="115">
        <f t="shared" si="441"/>
        <v>61.242600000000003</v>
      </c>
    </row>
    <row r="14147" spans="1:9" hidden="1">
      <c r="A14147" s="115" t="s">
        <v>37158</v>
      </c>
      <c r="B14147" s="115" t="s">
        <v>37159</v>
      </c>
      <c r="C14147" s="115" t="s">
        <v>37160</v>
      </c>
      <c r="D14147" s="115" t="s">
        <v>1138</v>
      </c>
      <c r="E14147" s="115">
        <v>46.985100000000003</v>
      </c>
      <c r="F14147" s="674">
        <v>293.83600000000001</v>
      </c>
      <c r="G14147" s="674">
        <v>295.84500000000003</v>
      </c>
      <c r="H14147" s="115">
        <f t="shared" si="440"/>
        <v>1.0068371472522089</v>
      </c>
      <c r="I14147" s="115">
        <f t="shared" si="441"/>
        <v>47.3063</v>
      </c>
    </row>
    <row r="14148" spans="1:9" hidden="1">
      <c r="A14148" s="115" t="s">
        <v>37161</v>
      </c>
      <c r="B14148" s="115" t="s">
        <v>37162</v>
      </c>
      <c r="C14148" s="115" t="s">
        <v>37163</v>
      </c>
      <c r="D14148" s="115" t="s">
        <v>1138</v>
      </c>
      <c r="E14148" s="115">
        <v>42.814700000000002</v>
      </c>
      <c r="F14148" s="674">
        <v>293.83600000000001</v>
      </c>
      <c r="G14148" s="674">
        <v>295.84500000000003</v>
      </c>
      <c r="H14148" s="115">
        <f t="shared" si="440"/>
        <v>1.0068371472522089</v>
      </c>
      <c r="I14148" s="115">
        <f t="shared" si="441"/>
        <v>43.107399999999998</v>
      </c>
    </row>
    <row r="14149" spans="1:9" hidden="1">
      <c r="A14149" s="115" t="s">
        <v>37164</v>
      </c>
      <c r="B14149" s="115" t="s">
        <v>37165</v>
      </c>
      <c r="C14149" s="115" t="s">
        <v>37166</v>
      </c>
      <c r="D14149" s="115" t="s">
        <v>1138</v>
      </c>
      <c r="E14149" s="115">
        <v>59.0306</v>
      </c>
      <c r="F14149" s="674">
        <v>293.83600000000001</v>
      </c>
      <c r="G14149" s="674">
        <v>295.84500000000003</v>
      </c>
      <c r="H14149" s="115">
        <f t="shared" ref="H14149:H14212" si="442">G14149/F14149</f>
        <v>1.0068371472522089</v>
      </c>
      <c r="I14149" s="115">
        <f t="shared" ref="I14149:I14212" si="443">ROUND(H14149*E14149,4)</f>
        <v>59.434199999999997</v>
      </c>
    </row>
    <row r="14150" spans="1:9" hidden="1">
      <c r="A14150" s="115" t="s">
        <v>37167</v>
      </c>
      <c r="B14150" s="115" t="s">
        <v>37168</v>
      </c>
      <c r="C14150" s="115" t="s">
        <v>37169</v>
      </c>
      <c r="D14150" s="115" t="s">
        <v>1138</v>
      </c>
      <c r="E14150" s="115">
        <v>53.8277</v>
      </c>
      <c r="F14150" s="674">
        <v>293.83600000000001</v>
      </c>
      <c r="G14150" s="674">
        <v>295.84500000000003</v>
      </c>
      <c r="H14150" s="115">
        <f t="shared" si="442"/>
        <v>1.0068371472522089</v>
      </c>
      <c r="I14150" s="115">
        <f t="shared" si="443"/>
        <v>54.195700000000002</v>
      </c>
    </row>
    <row r="14151" spans="1:9" hidden="1">
      <c r="A14151" s="115" t="s">
        <v>37170</v>
      </c>
      <c r="B14151" s="115" t="s">
        <v>37171</v>
      </c>
      <c r="C14151" s="115" t="s">
        <v>37172</v>
      </c>
      <c r="D14151" s="115" t="s">
        <v>1138</v>
      </c>
      <c r="E14151" s="115">
        <v>60.640099999999997</v>
      </c>
      <c r="F14151" s="674">
        <v>293.83600000000001</v>
      </c>
      <c r="G14151" s="674">
        <v>295.84500000000003</v>
      </c>
      <c r="H14151" s="115">
        <f t="shared" si="442"/>
        <v>1.0068371472522089</v>
      </c>
      <c r="I14151" s="115">
        <f t="shared" si="443"/>
        <v>61.054699999999997</v>
      </c>
    </row>
    <row r="14152" spans="1:9" hidden="1">
      <c r="A14152" s="115" t="s">
        <v>37173</v>
      </c>
      <c r="B14152" s="115" t="s">
        <v>37174</v>
      </c>
      <c r="C14152" s="115" t="s">
        <v>37175</v>
      </c>
      <c r="D14152" s="115" t="s">
        <v>1138</v>
      </c>
      <c r="E14152" s="115">
        <v>43.316699999999997</v>
      </c>
      <c r="F14152" s="674">
        <v>293.83600000000001</v>
      </c>
      <c r="G14152" s="674">
        <v>295.84500000000003</v>
      </c>
      <c r="H14152" s="115">
        <f t="shared" si="442"/>
        <v>1.0068371472522089</v>
      </c>
      <c r="I14152" s="115">
        <f t="shared" si="443"/>
        <v>43.612900000000003</v>
      </c>
    </row>
    <row r="14153" spans="1:9" hidden="1">
      <c r="A14153" s="115" t="s">
        <v>37176</v>
      </c>
      <c r="B14153" s="115" t="s">
        <v>37177</v>
      </c>
      <c r="C14153" s="115" t="s">
        <v>37178</v>
      </c>
      <c r="D14153" s="115" t="s">
        <v>1138</v>
      </c>
      <c r="E14153" s="115">
        <v>47.956699999999998</v>
      </c>
      <c r="F14153" s="674">
        <v>293.83600000000001</v>
      </c>
      <c r="G14153" s="674">
        <v>295.84500000000003</v>
      </c>
      <c r="H14153" s="115">
        <f t="shared" si="442"/>
        <v>1.0068371472522089</v>
      </c>
      <c r="I14153" s="115">
        <f t="shared" si="443"/>
        <v>48.284599999999998</v>
      </c>
    </row>
    <row r="14154" spans="1:9" hidden="1">
      <c r="A14154" s="115" t="s">
        <v>37179</v>
      </c>
      <c r="B14154" s="115" t="s">
        <v>37180</v>
      </c>
      <c r="C14154" s="115" t="s">
        <v>37181</v>
      </c>
      <c r="D14154" s="115" t="s">
        <v>1138</v>
      </c>
      <c r="E14154" s="115">
        <v>53.106699999999996</v>
      </c>
      <c r="F14154" s="674">
        <v>293.83600000000001</v>
      </c>
      <c r="G14154" s="674">
        <v>295.84500000000003</v>
      </c>
      <c r="H14154" s="115">
        <f t="shared" si="442"/>
        <v>1.0068371472522089</v>
      </c>
      <c r="I14154" s="115">
        <f t="shared" si="443"/>
        <v>53.469799999999999</v>
      </c>
    </row>
    <row r="14155" spans="1:9" hidden="1">
      <c r="A14155" s="115" t="s">
        <v>37182</v>
      </c>
      <c r="B14155" s="115" t="s">
        <v>37183</v>
      </c>
      <c r="C14155" s="115" t="s">
        <v>37184</v>
      </c>
      <c r="D14155" s="115" t="s">
        <v>1138</v>
      </c>
      <c r="E14155" s="115">
        <v>53.316699999999997</v>
      </c>
      <c r="F14155" s="674">
        <v>293.83600000000001</v>
      </c>
      <c r="G14155" s="674">
        <v>295.84500000000003</v>
      </c>
      <c r="H14155" s="115">
        <f t="shared" si="442"/>
        <v>1.0068371472522089</v>
      </c>
      <c r="I14155" s="115">
        <f t="shared" si="443"/>
        <v>53.681199999999997</v>
      </c>
    </row>
    <row r="14156" spans="1:9" hidden="1">
      <c r="A14156" s="115" t="s">
        <v>37185</v>
      </c>
      <c r="B14156" s="115" t="s">
        <v>37186</v>
      </c>
      <c r="C14156" s="115" t="s">
        <v>37187</v>
      </c>
      <c r="D14156" s="115" t="s">
        <v>1138</v>
      </c>
      <c r="E14156" s="115">
        <v>64.946700000000007</v>
      </c>
      <c r="F14156" s="674">
        <v>293.83600000000001</v>
      </c>
      <c r="G14156" s="674">
        <v>295.84500000000003</v>
      </c>
      <c r="H14156" s="115">
        <f t="shared" si="442"/>
        <v>1.0068371472522089</v>
      </c>
      <c r="I14156" s="115">
        <f t="shared" si="443"/>
        <v>65.390799999999999</v>
      </c>
    </row>
    <row r="14157" spans="1:9" hidden="1">
      <c r="A14157" s="115" t="s">
        <v>37188</v>
      </c>
      <c r="B14157" s="115" t="s">
        <v>37189</v>
      </c>
      <c r="C14157" s="115" t="s">
        <v>37190</v>
      </c>
      <c r="D14157" s="115" t="s">
        <v>1138</v>
      </c>
      <c r="E14157" s="115">
        <v>34.606699999999996</v>
      </c>
      <c r="F14157" s="674">
        <v>293.83600000000001</v>
      </c>
      <c r="G14157" s="674">
        <v>295.84500000000003</v>
      </c>
      <c r="H14157" s="115">
        <f t="shared" si="442"/>
        <v>1.0068371472522089</v>
      </c>
      <c r="I14157" s="115">
        <f t="shared" si="443"/>
        <v>34.843299999999999</v>
      </c>
    </row>
    <row r="14158" spans="1:9" hidden="1">
      <c r="A14158" s="115" t="s">
        <v>37191</v>
      </c>
      <c r="B14158" s="115" t="s">
        <v>37192</v>
      </c>
      <c r="C14158" s="115" t="s">
        <v>37193</v>
      </c>
      <c r="D14158" s="115" t="s">
        <v>1138</v>
      </c>
      <c r="E14158" s="115">
        <v>37.186700000000002</v>
      </c>
      <c r="F14158" s="674">
        <v>293.83600000000001</v>
      </c>
      <c r="G14158" s="674">
        <v>295.84500000000003</v>
      </c>
      <c r="H14158" s="115">
        <f t="shared" si="442"/>
        <v>1.0068371472522089</v>
      </c>
      <c r="I14158" s="115">
        <f t="shared" si="443"/>
        <v>37.441000000000003</v>
      </c>
    </row>
    <row r="14159" spans="1:9" hidden="1">
      <c r="A14159" s="115" t="s">
        <v>37194</v>
      </c>
      <c r="B14159" s="115" t="s">
        <v>37195</v>
      </c>
      <c r="C14159" s="115" t="s">
        <v>37196</v>
      </c>
      <c r="D14159" s="115" t="s">
        <v>1138</v>
      </c>
      <c r="E14159" s="115">
        <v>52.796700000000001</v>
      </c>
      <c r="F14159" s="674">
        <v>293.83600000000001</v>
      </c>
      <c r="G14159" s="674">
        <v>295.84500000000003</v>
      </c>
      <c r="H14159" s="115">
        <f t="shared" si="442"/>
        <v>1.0068371472522089</v>
      </c>
      <c r="I14159" s="115">
        <f t="shared" si="443"/>
        <v>53.157699999999998</v>
      </c>
    </row>
    <row r="14160" spans="1:9" hidden="1">
      <c r="A14160" s="115" t="s">
        <v>37197</v>
      </c>
      <c r="B14160" s="115" t="s">
        <v>37198</v>
      </c>
      <c r="C14160" s="115" t="s">
        <v>37199</v>
      </c>
      <c r="D14160" s="115" t="s">
        <v>1138</v>
      </c>
      <c r="E14160" s="115">
        <v>58.616700000000002</v>
      </c>
      <c r="F14160" s="674">
        <v>293.83600000000001</v>
      </c>
      <c r="G14160" s="674">
        <v>295.84500000000003</v>
      </c>
      <c r="H14160" s="115">
        <f t="shared" si="442"/>
        <v>1.0068371472522089</v>
      </c>
      <c r="I14160" s="115">
        <f t="shared" si="443"/>
        <v>59.017499999999998</v>
      </c>
    </row>
    <row r="14161" spans="1:9" hidden="1">
      <c r="A14161" s="115" t="s">
        <v>37200</v>
      </c>
      <c r="B14161" s="115" t="s">
        <v>37201</v>
      </c>
      <c r="C14161" s="115" t="s">
        <v>37202</v>
      </c>
      <c r="D14161" s="115" t="s">
        <v>1138</v>
      </c>
      <c r="E14161" s="115">
        <v>60.986699999999999</v>
      </c>
      <c r="F14161" s="674">
        <v>293.83600000000001</v>
      </c>
      <c r="G14161" s="674">
        <v>295.84500000000003</v>
      </c>
      <c r="H14161" s="115">
        <f t="shared" si="442"/>
        <v>1.0068371472522089</v>
      </c>
      <c r="I14161" s="115">
        <f t="shared" si="443"/>
        <v>61.403700000000001</v>
      </c>
    </row>
    <row r="14162" spans="1:9" hidden="1">
      <c r="A14162" s="115" t="s">
        <v>37203</v>
      </c>
      <c r="B14162" s="115" t="s">
        <v>37204</v>
      </c>
      <c r="C14162" s="115" t="s">
        <v>37205</v>
      </c>
      <c r="D14162" s="115" t="s">
        <v>1138</v>
      </c>
      <c r="E14162" s="115">
        <v>77.116699999999994</v>
      </c>
      <c r="F14162" s="674">
        <v>293.83600000000001</v>
      </c>
      <c r="G14162" s="674">
        <v>295.84500000000003</v>
      </c>
      <c r="H14162" s="115">
        <f t="shared" si="442"/>
        <v>1.0068371472522089</v>
      </c>
      <c r="I14162" s="115">
        <f t="shared" si="443"/>
        <v>77.644000000000005</v>
      </c>
    </row>
    <row r="14163" spans="1:9" hidden="1">
      <c r="A14163" s="115" t="s">
        <v>37206</v>
      </c>
      <c r="B14163" s="115" t="s">
        <v>37207</v>
      </c>
      <c r="C14163" s="115" t="s">
        <v>37208</v>
      </c>
      <c r="D14163" s="115" t="s">
        <v>1138</v>
      </c>
      <c r="E14163" s="115">
        <v>55.548499999999997</v>
      </c>
      <c r="F14163" s="674">
        <v>293.83600000000001</v>
      </c>
      <c r="G14163" s="674">
        <v>295.84500000000003</v>
      </c>
      <c r="H14163" s="115">
        <f t="shared" si="442"/>
        <v>1.0068371472522089</v>
      </c>
      <c r="I14163" s="115">
        <f t="shared" si="443"/>
        <v>55.9283</v>
      </c>
    </row>
    <row r="14164" spans="1:9" hidden="1">
      <c r="A14164" s="115" t="s">
        <v>37209</v>
      </c>
      <c r="B14164" s="115" t="s">
        <v>37210</v>
      </c>
      <c r="C14164" s="115" t="s">
        <v>37211</v>
      </c>
      <c r="D14164" s="115" t="s">
        <v>1138</v>
      </c>
      <c r="E14164" s="115">
        <v>53.139400000000002</v>
      </c>
      <c r="F14164" s="674">
        <v>293.83600000000001</v>
      </c>
      <c r="G14164" s="674">
        <v>295.84500000000003</v>
      </c>
      <c r="H14164" s="115">
        <f t="shared" si="442"/>
        <v>1.0068371472522089</v>
      </c>
      <c r="I14164" s="115">
        <f t="shared" si="443"/>
        <v>53.502699999999997</v>
      </c>
    </row>
    <row r="14165" spans="1:9" hidden="1">
      <c r="A14165" s="115" t="s">
        <v>37212</v>
      </c>
      <c r="B14165" s="115" t="s">
        <v>37213</v>
      </c>
      <c r="C14165" s="115" t="s">
        <v>37214</v>
      </c>
      <c r="D14165" s="115" t="s">
        <v>1138</v>
      </c>
      <c r="E14165" s="115">
        <v>67.584000000000003</v>
      </c>
      <c r="F14165" s="674">
        <v>293.83600000000001</v>
      </c>
      <c r="G14165" s="674">
        <v>295.84500000000003</v>
      </c>
      <c r="H14165" s="115">
        <f t="shared" si="442"/>
        <v>1.0068371472522089</v>
      </c>
      <c r="I14165" s="115">
        <f t="shared" si="443"/>
        <v>68.046099999999996</v>
      </c>
    </row>
    <row r="14166" spans="1:9" hidden="1">
      <c r="A14166" s="115" t="s">
        <v>37215</v>
      </c>
      <c r="B14166" s="115" t="s">
        <v>37216</v>
      </c>
      <c r="C14166" s="115" t="s">
        <v>37217</v>
      </c>
      <c r="D14166" s="115" t="s">
        <v>1138</v>
      </c>
      <c r="E14166" s="115">
        <v>68.403899999999993</v>
      </c>
      <c r="F14166" s="674">
        <v>293.83600000000001</v>
      </c>
      <c r="G14166" s="674">
        <v>295.84500000000003</v>
      </c>
      <c r="H14166" s="115">
        <f t="shared" si="442"/>
        <v>1.0068371472522089</v>
      </c>
      <c r="I14166" s="115">
        <f t="shared" si="443"/>
        <v>68.871600000000001</v>
      </c>
    </row>
    <row r="14167" spans="1:9" hidden="1">
      <c r="A14167" s="115" t="s">
        <v>37218</v>
      </c>
      <c r="B14167" s="115" t="s">
        <v>37219</v>
      </c>
      <c r="C14167" s="115" t="s">
        <v>37220</v>
      </c>
      <c r="D14167" s="115" t="s">
        <v>1138</v>
      </c>
      <c r="E14167" s="115">
        <v>87.12</v>
      </c>
      <c r="F14167" s="674">
        <v>293.83600000000001</v>
      </c>
      <c r="G14167" s="674">
        <v>295.84500000000003</v>
      </c>
      <c r="H14167" s="115">
        <f t="shared" si="442"/>
        <v>1.0068371472522089</v>
      </c>
      <c r="I14167" s="115">
        <f t="shared" si="443"/>
        <v>87.715699999999998</v>
      </c>
    </row>
    <row r="14168" spans="1:9" hidden="1">
      <c r="A14168" s="115" t="s">
        <v>37221</v>
      </c>
      <c r="B14168" s="115" t="s">
        <v>37222</v>
      </c>
      <c r="C14168" s="115" t="s">
        <v>37223</v>
      </c>
      <c r="D14168" s="115" t="s">
        <v>1138</v>
      </c>
      <c r="E14168" s="115">
        <v>44.456699999999998</v>
      </c>
      <c r="F14168" s="674">
        <v>293.83600000000001</v>
      </c>
      <c r="G14168" s="674">
        <v>295.84500000000003</v>
      </c>
      <c r="H14168" s="115">
        <f t="shared" si="442"/>
        <v>1.0068371472522089</v>
      </c>
      <c r="I14168" s="115">
        <f t="shared" si="443"/>
        <v>44.7607</v>
      </c>
    </row>
    <row r="14169" spans="1:9" hidden="1">
      <c r="A14169" s="115" t="s">
        <v>37224</v>
      </c>
      <c r="B14169" s="115" t="s">
        <v>37225</v>
      </c>
      <c r="C14169" s="115" t="s">
        <v>37226</v>
      </c>
      <c r="D14169" s="115" t="s">
        <v>1138</v>
      </c>
      <c r="E14169" s="115">
        <v>60.1967</v>
      </c>
      <c r="F14169" s="674">
        <v>293.83600000000001</v>
      </c>
      <c r="G14169" s="674">
        <v>295.84500000000003</v>
      </c>
      <c r="H14169" s="115">
        <f t="shared" si="442"/>
        <v>1.0068371472522089</v>
      </c>
      <c r="I14169" s="115">
        <f t="shared" si="443"/>
        <v>60.6083</v>
      </c>
    </row>
    <row r="14170" spans="1:9" hidden="1">
      <c r="A14170" s="115" t="s">
        <v>37227</v>
      </c>
      <c r="B14170" s="115" t="s">
        <v>37228</v>
      </c>
      <c r="C14170" s="115" t="s">
        <v>37229</v>
      </c>
      <c r="D14170" s="115" t="s">
        <v>1138</v>
      </c>
      <c r="E14170" s="115">
        <v>73.286699999999996</v>
      </c>
      <c r="F14170" s="674">
        <v>293.83600000000001</v>
      </c>
      <c r="G14170" s="674">
        <v>295.84500000000003</v>
      </c>
      <c r="H14170" s="115">
        <f t="shared" si="442"/>
        <v>1.0068371472522089</v>
      </c>
      <c r="I14170" s="115">
        <f t="shared" si="443"/>
        <v>73.787800000000004</v>
      </c>
    </row>
    <row r="14171" spans="1:9" hidden="1">
      <c r="A14171" s="115" t="s">
        <v>37230</v>
      </c>
      <c r="B14171" s="115" t="s">
        <v>37231</v>
      </c>
      <c r="C14171" s="115" t="s">
        <v>37232</v>
      </c>
      <c r="D14171" s="115" t="s">
        <v>1138</v>
      </c>
      <c r="E14171" s="115">
        <v>84.026700000000005</v>
      </c>
      <c r="F14171" s="674">
        <v>293.83600000000001</v>
      </c>
      <c r="G14171" s="674">
        <v>295.84500000000003</v>
      </c>
      <c r="H14171" s="115">
        <f t="shared" si="442"/>
        <v>1.0068371472522089</v>
      </c>
      <c r="I14171" s="115">
        <f t="shared" si="443"/>
        <v>84.601200000000006</v>
      </c>
    </row>
    <row r="14172" spans="1:9" hidden="1">
      <c r="A14172" s="115" t="s">
        <v>37233</v>
      </c>
      <c r="B14172" s="115" t="s">
        <v>37234</v>
      </c>
      <c r="C14172" s="115" t="s">
        <v>37235</v>
      </c>
      <c r="D14172" s="115" t="s">
        <v>1138</v>
      </c>
      <c r="E14172" s="115">
        <v>96.366699999999994</v>
      </c>
      <c r="F14172" s="674">
        <v>293.83600000000001</v>
      </c>
      <c r="G14172" s="674">
        <v>295.84500000000003</v>
      </c>
      <c r="H14172" s="115">
        <f t="shared" si="442"/>
        <v>1.0068371472522089</v>
      </c>
      <c r="I14172" s="115">
        <f t="shared" si="443"/>
        <v>97.025599999999997</v>
      </c>
    </row>
    <row r="14173" spans="1:9" hidden="1">
      <c r="A14173" s="115" t="s">
        <v>37236</v>
      </c>
      <c r="B14173" s="115" t="s">
        <v>37237</v>
      </c>
      <c r="C14173" s="115" t="s">
        <v>37238</v>
      </c>
      <c r="D14173" s="115" t="s">
        <v>1138</v>
      </c>
      <c r="E14173" s="115">
        <v>43.2667</v>
      </c>
      <c r="F14173" s="674">
        <v>293.83600000000001</v>
      </c>
      <c r="G14173" s="674">
        <v>295.84500000000003</v>
      </c>
      <c r="H14173" s="115">
        <f t="shared" si="442"/>
        <v>1.0068371472522089</v>
      </c>
      <c r="I14173" s="115">
        <f t="shared" si="443"/>
        <v>43.5625</v>
      </c>
    </row>
    <row r="14174" spans="1:9" hidden="1">
      <c r="A14174" s="115" t="s">
        <v>37239</v>
      </c>
      <c r="B14174" s="115" t="s">
        <v>37240</v>
      </c>
      <c r="C14174" s="115" t="s">
        <v>37241</v>
      </c>
      <c r="D14174" s="115" t="s">
        <v>1138</v>
      </c>
      <c r="E14174" s="115">
        <v>48.176699999999997</v>
      </c>
      <c r="F14174" s="674">
        <v>293.83600000000001</v>
      </c>
      <c r="G14174" s="674">
        <v>295.84500000000003</v>
      </c>
      <c r="H14174" s="115">
        <f t="shared" si="442"/>
        <v>1.0068371472522089</v>
      </c>
      <c r="I14174" s="115">
        <f t="shared" si="443"/>
        <v>48.506100000000004</v>
      </c>
    </row>
    <row r="14175" spans="1:9" hidden="1">
      <c r="A14175" s="115" t="s">
        <v>37242</v>
      </c>
      <c r="B14175" s="115" t="s">
        <v>37243</v>
      </c>
      <c r="C14175" s="115" t="s">
        <v>37244</v>
      </c>
      <c r="D14175" s="115" t="s">
        <v>1138</v>
      </c>
      <c r="E14175" s="115">
        <v>52.3767</v>
      </c>
      <c r="F14175" s="674">
        <v>293.83600000000001</v>
      </c>
      <c r="G14175" s="674">
        <v>295.84500000000003</v>
      </c>
      <c r="H14175" s="115">
        <f t="shared" si="442"/>
        <v>1.0068371472522089</v>
      </c>
      <c r="I14175" s="115">
        <f t="shared" si="443"/>
        <v>52.7348</v>
      </c>
    </row>
    <row r="14176" spans="1:9" hidden="1">
      <c r="A14176" s="115" t="s">
        <v>37245</v>
      </c>
      <c r="B14176" s="115" t="s">
        <v>37246</v>
      </c>
      <c r="C14176" s="115" t="s">
        <v>37247</v>
      </c>
      <c r="D14176" s="115" t="s">
        <v>1138</v>
      </c>
      <c r="E14176" s="115">
        <v>60.456699999999998</v>
      </c>
      <c r="F14176" s="674">
        <v>293.83600000000001</v>
      </c>
      <c r="G14176" s="674">
        <v>295.84500000000003</v>
      </c>
      <c r="H14176" s="115">
        <f t="shared" si="442"/>
        <v>1.0068371472522089</v>
      </c>
      <c r="I14176" s="115">
        <f t="shared" si="443"/>
        <v>60.870100000000001</v>
      </c>
    </row>
    <row r="14177" spans="1:9" hidden="1">
      <c r="A14177" s="115" t="s">
        <v>37248</v>
      </c>
      <c r="B14177" s="115" t="s">
        <v>37249</v>
      </c>
      <c r="C14177" s="115" t="s">
        <v>37250</v>
      </c>
      <c r="D14177" s="115" t="s">
        <v>1138</v>
      </c>
      <c r="E14177" s="115">
        <v>75.916700000000006</v>
      </c>
      <c r="F14177" s="674">
        <v>293.83600000000001</v>
      </c>
      <c r="G14177" s="674">
        <v>295.84500000000003</v>
      </c>
      <c r="H14177" s="115">
        <f t="shared" si="442"/>
        <v>1.0068371472522089</v>
      </c>
      <c r="I14177" s="115">
        <f t="shared" si="443"/>
        <v>76.4358</v>
      </c>
    </row>
    <row r="14178" spans="1:9" hidden="1">
      <c r="A14178" s="115" t="s">
        <v>37251</v>
      </c>
      <c r="B14178" s="115" t="s">
        <v>37252</v>
      </c>
      <c r="C14178" s="115" t="s">
        <v>37253</v>
      </c>
      <c r="D14178" s="115" t="s">
        <v>1138</v>
      </c>
      <c r="E14178" s="115">
        <v>93.276700000000005</v>
      </c>
      <c r="F14178" s="674">
        <v>293.83600000000001</v>
      </c>
      <c r="G14178" s="674">
        <v>295.84500000000003</v>
      </c>
      <c r="H14178" s="115">
        <f t="shared" si="442"/>
        <v>1.0068371472522089</v>
      </c>
      <c r="I14178" s="115">
        <f t="shared" si="443"/>
        <v>93.914400000000001</v>
      </c>
    </row>
    <row r="14179" spans="1:9" hidden="1">
      <c r="A14179" s="115" t="s">
        <v>37254</v>
      </c>
      <c r="B14179" s="115" t="s">
        <v>37255</v>
      </c>
      <c r="C14179" s="115" t="s">
        <v>37256</v>
      </c>
      <c r="D14179" s="115" t="s">
        <v>1138</v>
      </c>
      <c r="E14179" s="115">
        <v>50.214100000000002</v>
      </c>
      <c r="F14179" s="674">
        <v>293.83600000000001</v>
      </c>
      <c r="G14179" s="674">
        <v>295.84500000000003</v>
      </c>
      <c r="H14179" s="115">
        <f t="shared" si="442"/>
        <v>1.0068371472522089</v>
      </c>
      <c r="I14179" s="115">
        <f t="shared" si="443"/>
        <v>50.557400000000001</v>
      </c>
    </row>
    <row r="14180" spans="1:9" hidden="1">
      <c r="A14180" s="115" t="s">
        <v>37257</v>
      </c>
      <c r="B14180" s="115" t="s">
        <v>37258</v>
      </c>
      <c r="C14180" s="115" t="s">
        <v>37259</v>
      </c>
      <c r="D14180" s="115" t="s">
        <v>1138</v>
      </c>
      <c r="E14180" s="115">
        <v>57.421199999999999</v>
      </c>
      <c r="F14180" s="674">
        <v>293.83600000000001</v>
      </c>
      <c r="G14180" s="674">
        <v>295.84500000000003</v>
      </c>
      <c r="H14180" s="115">
        <f t="shared" si="442"/>
        <v>1.0068371472522089</v>
      </c>
      <c r="I14180" s="115">
        <f t="shared" si="443"/>
        <v>57.813800000000001</v>
      </c>
    </row>
    <row r="14181" spans="1:9" hidden="1">
      <c r="A14181" s="115" t="s">
        <v>37260</v>
      </c>
      <c r="B14181" s="115" t="s">
        <v>37261</v>
      </c>
      <c r="C14181" s="115" t="s">
        <v>37262</v>
      </c>
      <c r="D14181" s="115" t="s">
        <v>1138</v>
      </c>
      <c r="E14181" s="115">
        <v>65.599999999999994</v>
      </c>
      <c r="F14181" s="674">
        <v>293.83600000000001</v>
      </c>
      <c r="G14181" s="674">
        <v>295.84500000000003</v>
      </c>
      <c r="H14181" s="115">
        <f t="shared" si="442"/>
        <v>1.0068371472522089</v>
      </c>
      <c r="I14181" s="115">
        <f t="shared" si="443"/>
        <v>66.048500000000004</v>
      </c>
    </row>
    <row r="14182" spans="1:9" hidden="1">
      <c r="A14182" s="115" t="s">
        <v>37263</v>
      </c>
      <c r="B14182" s="115" t="s">
        <v>37264</v>
      </c>
      <c r="C14182" s="115" t="s">
        <v>37265</v>
      </c>
      <c r="D14182" s="115" t="s">
        <v>1138</v>
      </c>
      <c r="E14182" s="115">
        <v>84.710899999999995</v>
      </c>
      <c r="F14182" s="674">
        <v>293.83600000000001</v>
      </c>
      <c r="G14182" s="674">
        <v>295.84500000000003</v>
      </c>
      <c r="H14182" s="115">
        <f t="shared" si="442"/>
        <v>1.0068371472522089</v>
      </c>
      <c r="I14182" s="115">
        <f t="shared" si="443"/>
        <v>85.290099999999995</v>
      </c>
    </row>
    <row r="14183" spans="1:9" hidden="1">
      <c r="A14183" s="115" t="s">
        <v>37266</v>
      </c>
      <c r="B14183" s="115" t="s">
        <v>37267</v>
      </c>
      <c r="C14183" s="115" t="s">
        <v>37268</v>
      </c>
      <c r="D14183" s="115" t="s">
        <v>1138</v>
      </c>
      <c r="E14183" s="115">
        <v>107.3242</v>
      </c>
      <c r="F14183" s="674">
        <v>293.83600000000001</v>
      </c>
      <c r="G14183" s="674">
        <v>295.84500000000003</v>
      </c>
      <c r="H14183" s="115">
        <f t="shared" si="442"/>
        <v>1.0068371472522089</v>
      </c>
      <c r="I14183" s="115">
        <f t="shared" si="443"/>
        <v>108.05800000000001</v>
      </c>
    </row>
    <row r="14184" spans="1:9" hidden="1">
      <c r="A14184" s="115" t="s">
        <v>37269</v>
      </c>
      <c r="B14184" s="115" t="s">
        <v>37270</v>
      </c>
      <c r="C14184" s="115" t="s">
        <v>37271</v>
      </c>
      <c r="D14184" s="115" t="s">
        <v>1138</v>
      </c>
      <c r="E14184" s="115">
        <v>59.456699999999998</v>
      </c>
      <c r="F14184" s="674">
        <v>293.83600000000001</v>
      </c>
      <c r="G14184" s="674">
        <v>295.84500000000003</v>
      </c>
      <c r="H14184" s="115">
        <f t="shared" si="442"/>
        <v>1.0068371472522089</v>
      </c>
      <c r="I14184" s="115">
        <f t="shared" si="443"/>
        <v>59.863199999999999</v>
      </c>
    </row>
    <row r="14185" spans="1:9" hidden="1">
      <c r="A14185" s="115" t="s">
        <v>37272</v>
      </c>
      <c r="B14185" s="115" t="s">
        <v>37273</v>
      </c>
      <c r="C14185" s="115" t="s">
        <v>37274</v>
      </c>
      <c r="D14185" s="115" t="s">
        <v>1138</v>
      </c>
      <c r="E14185" s="115">
        <v>63.816699999999997</v>
      </c>
      <c r="F14185" s="674">
        <v>293.83600000000001</v>
      </c>
      <c r="G14185" s="674">
        <v>295.84500000000003</v>
      </c>
      <c r="H14185" s="115">
        <f t="shared" si="442"/>
        <v>1.0068371472522089</v>
      </c>
      <c r="I14185" s="115">
        <f t="shared" si="443"/>
        <v>64.253</v>
      </c>
    </row>
    <row r="14186" spans="1:9" hidden="1">
      <c r="A14186" s="115" t="s">
        <v>37275</v>
      </c>
      <c r="B14186" s="115" t="s">
        <v>37276</v>
      </c>
      <c r="C14186" s="115" t="s">
        <v>37277</v>
      </c>
      <c r="D14186" s="115" t="s">
        <v>1138</v>
      </c>
      <c r="E14186" s="115">
        <v>75.576700000000002</v>
      </c>
      <c r="F14186" s="674">
        <v>293.83600000000001</v>
      </c>
      <c r="G14186" s="674">
        <v>295.84500000000003</v>
      </c>
      <c r="H14186" s="115">
        <f t="shared" si="442"/>
        <v>1.0068371472522089</v>
      </c>
      <c r="I14186" s="115">
        <f t="shared" si="443"/>
        <v>76.093400000000003</v>
      </c>
    </row>
    <row r="14187" spans="1:9" hidden="1">
      <c r="A14187" s="115" t="s">
        <v>37278</v>
      </c>
      <c r="B14187" s="115" t="s">
        <v>37279</v>
      </c>
      <c r="C14187" s="115" t="s">
        <v>37280</v>
      </c>
      <c r="D14187" s="115" t="s">
        <v>1138</v>
      </c>
      <c r="E14187" s="115">
        <v>89.276700000000005</v>
      </c>
      <c r="F14187" s="674">
        <v>293.83600000000001</v>
      </c>
      <c r="G14187" s="674">
        <v>295.84500000000003</v>
      </c>
      <c r="H14187" s="115">
        <f t="shared" si="442"/>
        <v>1.0068371472522089</v>
      </c>
      <c r="I14187" s="115">
        <f t="shared" si="443"/>
        <v>89.887100000000004</v>
      </c>
    </row>
    <row r="14188" spans="1:9" hidden="1">
      <c r="A14188" s="115" t="s">
        <v>37281</v>
      </c>
      <c r="B14188" s="115" t="s">
        <v>37282</v>
      </c>
      <c r="C14188" s="115" t="s">
        <v>37283</v>
      </c>
      <c r="D14188" s="115" t="s">
        <v>1138</v>
      </c>
      <c r="E14188" s="115">
        <v>100.4867</v>
      </c>
      <c r="F14188" s="674">
        <v>293.83600000000001</v>
      </c>
      <c r="G14188" s="674">
        <v>295.84500000000003</v>
      </c>
      <c r="H14188" s="115">
        <f t="shared" si="442"/>
        <v>1.0068371472522089</v>
      </c>
      <c r="I14188" s="115">
        <f t="shared" si="443"/>
        <v>101.1737</v>
      </c>
    </row>
    <row r="14189" spans="1:9" hidden="1">
      <c r="A14189" s="115" t="s">
        <v>37284</v>
      </c>
      <c r="B14189" s="115" t="s">
        <v>37285</v>
      </c>
      <c r="C14189" s="115" t="s">
        <v>37286</v>
      </c>
      <c r="D14189" s="115" t="s">
        <v>1138</v>
      </c>
      <c r="E14189" s="115">
        <v>42.1967</v>
      </c>
      <c r="F14189" s="674">
        <v>293.83600000000001</v>
      </c>
      <c r="G14189" s="674">
        <v>295.84500000000003</v>
      </c>
      <c r="H14189" s="115">
        <f t="shared" si="442"/>
        <v>1.0068371472522089</v>
      </c>
      <c r="I14189" s="115">
        <f t="shared" si="443"/>
        <v>42.485199999999999</v>
      </c>
    </row>
    <row r="14190" spans="1:9" hidden="1">
      <c r="A14190" s="115" t="s">
        <v>37287</v>
      </c>
      <c r="B14190" s="115" t="s">
        <v>37288</v>
      </c>
      <c r="C14190" s="115" t="s">
        <v>37289</v>
      </c>
      <c r="D14190" s="115" t="s">
        <v>1138</v>
      </c>
      <c r="E14190" s="115">
        <v>49.576700000000002</v>
      </c>
      <c r="F14190" s="674">
        <v>293.83600000000001</v>
      </c>
      <c r="G14190" s="674">
        <v>295.84500000000003</v>
      </c>
      <c r="H14190" s="115">
        <f t="shared" si="442"/>
        <v>1.0068371472522089</v>
      </c>
      <c r="I14190" s="115">
        <f t="shared" si="443"/>
        <v>49.915700000000001</v>
      </c>
    </row>
    <row r="14191" spans="1:9" hidden="1">
      <c r="A14191" s="115" t="s">
        <v>37290</v>
      </c>
      <c r="B14191" s="115" t="s">
        <v>37291</v>
      </c>
      <c r="C14191" s="115" t="s">
        <v>37292</v>
      </c>
      <c r="D14191" s="115" t="s">
        <v>1138</v>
      </c>
      <c r="E14191" s="115">
        <v>63.206699999999998</v>
      </c>
      <c r="F14191" s="674">
        <v>293.83600000000001</v>
      </c>
      <c r="G14191" s="674">
        <v>295.84500000000003</v>
      </c>
      <c r="H14191" s="115">
        <f t="shared" si="442"/>
        <v>1.0068371472522089</v>
      </c>
      <c r="I14191" s="115">
        <f t="shared" si="443"/>
        <v>63.6389</v>
      </c>
    </row>
    <row r="14192" spans="1:9" hidden="1">
      <c r="A14192" s="115" t="s">
        <v>37293</v>
      </c>
      <c r="B14192" s="115" t="s">
        <v>37294</v>
      </c>
      <c r="C14192" s="115" t="s">
        <v>37295</v>
      </c>
      <c r="D14192" s="115" t="s">
        <v>1138</v>
      </c>
      <c r="E14192" s="115">
        <v>74.006699999999995</v>
      </c>
      <c r="F14192" s="674">
        <v>293.83600000000001</v>
      </c>
      <c r="G14192" s="674">
        <v>295.84500000000003</v>
      </c>
      <c r="H14192" s="115">
        <f t="shared" si="442"/>
        <v>1.0068371472522089</v>
      </c>
      <c r="I14192" s="115">
        <f t="shared" si="443"/>
        <v>74.512699999999995</v>
      </c>
    </row>
    <row r="14193" spans="1:9" hidden="1">
      <c r="A14193" s="115" t="s">
        <v>37296</v>
      </c>
      <c r="B14193" s="115" t="s">
        <v>37297</v>
      </c>
      <c r="C14193" s="115" t="s">
        <v>37298</v>
      </c>
      <c r="D14193" s="115" t="s">
        <v>1138</v>
      </c>
      <c r="E14193" s="115">
        <v>92.756699999999995</v>
      </c>
      <c r="F14193" s="674">
        <v>293.83600000000001</v>
      </c>
      <c r="G14193" s="674">
        <v>295.84500000000003</v>
      </c>
      <c r="H14193" s="115">
        <f t="shared" si="442"/>
        <v>1.0068371472522089</v>
      </c>
      <c r="I14193" s="115">
        <f t="shared" si="443"/>
        <v>93.390900000000002</v>
      </c>
    </row>
    <row r="14194" spans="1:9" hidden="1">
      <c r="A14194" s="115" t="s">
        <v>37299</v>
      </c>
      <c r="B14194" s="115" t="s">
        <v>37300</v>
      </c>
      <c r="C14194" s="115" t="s">
        <v>37301</v>
      </c>
      <c r="D14194" s="115" t="s">
        <v>1138</v>
      </c>
      <c r="E14194" s="115">
        <v>102.02670000000001</v>
      </c>
      <c r="F14194" s="674">
        <v>293.83600000000001</v>
      </c>
      <c r="G14194" s="674">
        <v>295.84500000000003</v>
      </c>
      <c r="H14194" s="115">
        <f t="shared" si="442"/>
        <v>1.0068371472522089</v>
      </c>
      <c r="I14194" s="115">
        <f t="shared" si="443"/>
        <v>102.7243</v>
      </c>
    </row>
    <row r="14195" spans="1:9" hidden="1">
      <c r="A14195" s="115" t="s">
        <v>37302</v>
      </c>
      <c r="B14195" s="115" t="s">
        <v>37303</v>
      </c>
      <c r="C14195" s="115" t="s">
        <v>37304</v>
      </c>
      <c r="D14195" s="115" t="s">
        <v>1138</v>
      </c>
      <c r="E14195" s="115">
        <v>59.415300000000002</v>
      </c>
      <c r="F14195" s="674">
        <v>293.83600000000001</v>
      </c>
      <c r="G14195" s="674">
        <v>295.84500000000003</v>
      </c>
      <c r="H14195" s="115">
        <f t="shared" si="442"/>
        <v>1.0068371472522089</v>
      </c>
      <c r="I14195" s="115">
        <f t="shared" si="443"/>
        <v>59.8215</v>
      </c>
    </row>
    <row r="14196" spans="1:9" hidden="1">
      <c r="A14196" s="115" t="s">
        <v>37305</v>
      </c>
      <c r="B14196" s="115" t="s">
        <v>37306</v>
      </c>
      <c r="C14196" s="115" t="s">
        <v>37307</v>
      </c>
      <c r="D14196" s="115" t="s">
        <v>1138</v>
      </c>
      <c r="E14196" s="115">
        <v>78.050399999999996</v>
      </c>
      <c r="F14196" s="674">
        <v>293.83600000000001</v>
      </c>
      <c r="G14196" s="674">
        <v>295.84500000000003</v>
      </c>
      <c r="H14196" s="115">
        <f t="shared" si="442"/>
        <v>1.0068371472522089</v>
      </c>
      <c r="I14196" s="115">
        <f t="shared" si="443"/>
        <v>78.584000000000003</v>
      </c>
    </row>
    <row r="14197" spans="1:9" hidden="1">
      <c r="A14197" s="115" t="s">
        <v>37308</v>
      </c>
      <c r="B14197" s="115" t="s">
        <v>37309</v>
      </c>
      <c r="C14197" s="115" t="s">
        <v>37310</v>
      </c>
      <c r="D14197" s="115" t="s">
        <v>1138</v>
      </c>
      <c r="E14197" s="115">
        <v>85.085499999999996</v>
      </c>
      <c r="F14197" s="674">
        <v>293.83600000000001</v>
      </c>
      <c r="G14197" s="674">
        <v>295.84500000000003</v>
      </c>
      <c r="H14197" s="115">
        <f t="shared" si="442"/>
        <v>1.0068371472522089</v>
      </c>
      <c r="I14197" s="115">
        <f t="shared" si="443"/>
        <v>85.667199999999994</v>
      </c>
    </row>
    <row r="14198" spans="1:9" hidden="1">
      <c r="A14198" s="115" t="s">
        <v>37311</v>
      </c>
      <c r="B14198" s="115" t="s">
        <v>37312</v>
      </c>
      <c r="C14198" s="115" t="s">
        <v>37313</v>
      </c>
      <c r="D14198" s="115" t="s">
        <v>1138</v>
      </c>
      <c r="E14198" s="115">
        <v>98.598699999999994</v>
      </c>
      <c r="F14198" s="674">
        <v>293.83600000000001</v>
      </c>
      <c r="G14198" s="674">
        <v>295.84500000000003</v>
      </c>
      <c r="H14198" s="115">
        <f t="shared" si="442"/>
        <v>1.0068371472522089</v>
      </c>
      <c r="I14198" s="115">
        <f t="shared" si="443"/>
        <v>99.272800000000004</v>
      </c>
    </row>
    <row r="14199" spans="1:9" hidden="1">
      <c r="A14199" s="115" t="s">
        <v>37314</v>
      </c>
      <c r="B14199" s="115" t="s">
        <v>37315</v>
      </c>
      <c r="C14199" s="115" t="s">
        <v>37316</v>
      </c>
      <c r="D14199" s="115" t="s">
        <v>1138</v>
      </c>
      <c r="E14199" s="115">
        <v>148.06649999999999</v>
      </c>
      <c r="F14199" s="674">
        <v>293.83600000000001</v>
      </c>
      <c r="G14199" s="674">
        <v>295.84500000000003</v>
      </c>
      <c r="H14199" s="115">
        <f t="shared" si="442"/>
        <v>1.0068371472522089</v>
      </c>
      <c r="I14199" s="115">
        <f t="shared" si="443"/>
        <v>149.0789</v>
      </c>
    </row>
    <row r="14200" spans="1:9" hidden="1">
      <c r="A14200" s="115" t="s">
        <v>37317</v>
      </c>
      <c r="B14200" s="115" t="s">
        <v>37318</v>
      </c>
      <c r="C14200" s="115" t="s">
        <v>37319</v>
      </c>
      <c r="D14200" s="115" t="s">
        <v>1138</v>
      </c>
      <c r="E14200" s="115">
        <v>65.466700000000003</v>
      </c>
      <c r="F14200" s="674">
        <v>293.83600000000001</v>
      </c>
      <c r="G14200" s="674">
        <v>295.84500000000003</v>
      </c>
      <c r="H14200" s="115">
        <f t="shared" si="442"/>
        <v>1.0068371472522089</v>
      </c>
      <c r="I14200" s="115">
        <f t="shared" si="443"/>
        <v>65.914299999999997</v>
      </c>
    </row>
    <row r="14201" spans="1:9" hidden="1">
      <c r="A14201" s="115" t="s">
        <v>37320</v>
      </c>
      <c r="B14201" s="115" t="s">
        <v>37321</v>
      </c>
      <c r="C14201" s="115" t="s">
        <v>37322</v>
      </c>
      <c r="D14201" s="115" t="s">
        <v>1138</v>
      </c>
      <c r="E14201" s="115">
        <v>72.546700000000001</v>
      </c>
      <c r="F14201" s="674">
        <v>293.83600000000001</v>
      </c>
      <c r="G14201" s="674">
        <v>295.84500000000003</v>
      </c>
      <c r="H14201" s="115">
        <f t="shared" si="442"/>
        <v>1.0068371472522089</v>
      </c>
      <c r="I14201" s="115">
        <f t="shared" si="443"/>
        <v>73.042699999999996</v>
      </c>
    </row>
    <row r="14202" spans="1:9" hidden="1">
      <c r="A14202" s="115" t="s">
        <v>37323</v>
      </c>
      <c r="B14202" s="115" t="s">
        <v>37324</v>
      </c>
      <c r="C14202" s="115" t="s">
        <v>37325</v>
      </c>
      <c r="D14202" s="115" t="s">
        <v>1138</v>
      </c>
      <c r="E14202" s="115">
        <v>81.826700000000002</v>
      </c>
      <c r="F14202" s="674">
        <v>293.83600000000001</v>
      </c>
      <c r="G14202" s="674">
        <v>295.84500000000003</v>
      </c>
      <c r="H14202" s="115">
        <f t="shared" si="442"/>
        <v>1.0068371472522089</v>
      </c>
      <c r="I14202" s="115">
        <f t="shared" si="443"/>
        <v>82.386200000000002</v>
      </c>
    </row>
    <row r="14203" spans="1:9" hidden="1">
      <c r="A14203" s="115" t="s">
        <v>37326</v>
      </c>
      <c r="B14203" s="115" t="s">
        <v>37327</v>
      </c>
      <c r="C14203" s="115" t="s">
        <v>37328</v>
      </c>
      <c r="D14203" s="115" t="s">
        <v>1138</v>
      </c>
      <c r="E14203" s="115">
        <v>96.826700000000002</v>
      </c>
      <c r="F14203" s="674">
        <v>293.83600000000001</v>
      </c>
      <c r="G14203" s="674">
        <v>295.84500000000003</v>
      </c>
      <c r="H14203" s="115">
        <f t="shared" si="442"/>
        <v>1.0068371472522089</v>
      </c>
      <c r="I14203" s="115">
        <f t="shared" si="443"/>
        <v>97.488699999999994</v>
      </c>
    </row>
    <row r="14204" spans="1:9" hidden="1">
      <c r="A14204" s="115" t="s">
        <v>37329</v>
      </c>
      <c r="B14204" s="115" t="s">
        <v>37330</v>
      </c>
      <c r="C14204" s="115" t="s">
        <v>37331</v>
      </c>
      <c r="D14204" s="115" t="s">
        <v>1138</v>
      </c>
      <c r="E14204" s="115">
        <v>127.72669999999999</v>
      </c>
      <c r="F14204" s="674">
        <v>293.83600000000001</v>
      </c>
      <c r="G14204" s="674">
        <v>295.84500000000003</v>
      </c>
      <c r="H14204" s="115">
        <f t="shared" si="442"/>
        <v>1.0068371472522089</v>
      </c>
      <c r="I14204" s="115">
        <f t="shared" si="443"/>
        <v>128.6</v>
      </c>
    </row>
    <row r="14205" spans="1:9" hidden="1">
      <c r="A14205" s="115" t="s">
        <v>37332</v>
      </c>
      <c r="B14205" s="115" t="s">
        <v>37333</v>
      </c>
      <c r="C14205" s="115" t="s">
        <v>37334</v>
      </c>
      <c r="D14205" s="115" t="s">
        <v>1138</v>
      </c>
      <c r="E14205" s="115">
        <v>47.7746</v>
      </c>
      <c r="F14205" s="674">
        <v>293.83600000000001</v>
      </c>
      <c r="G14205" s="674">
        <v>295.84500000000003</v>
      </c>
      <c r="H14205" s="115">
        <f t="shared" si="442"/>
        <v>1.0068371472522089</v>
      </c>
      <c r="I14205" s="115">
        <f t="shared" si="443"/>
        <v>48.101199999999999</v>
      </c>
    </row>
    <row r="14206" spans="1:9" hidden="1">
      <c r="A14206" s="115" t="s">
        <v>37335</v>
      </c>
      <c r="B14206" s="115" t="s">
        <v>37336</v>
      </c>
      <c r="C14206" s="115" t="s">
        <v>37337</v>
      </c>
      <c r="D14206" s="115" t="s">
        <v>1138</v>
      </c>
      <c r="E14206" s="115">
        <v>55.022199999999998</v>
      </c>
      <c r="F14206" s="674">
        <v>293.83600000000001</v>
      </c>
      <c r="G14206" s="674">
        <v>295.84500000000003</v>
      </c>
      <c r="H14206" s="115">
        <f t="shared" si="442"/>
        <v>1.0068371472522089</v>
      </c>
      <c r="I14206" s="115">
        <f t="shared" si="443"/>
        <v>55.398400000000002</v>
      </c>
    </row>
    <row r="14207" spans="1:9" hidden="1">
      <c r="A14207" s="115" t="s">
        <v>37338</v>
      </c>
      <c r="B14207" s="115" t="s">
        <v>37339</v>
      </c>
      <c r="C14207" s="115" t="s">
        <v>37340</v>
      </c>
      <c r="D14207" s="115" t="s">
        <v>1138</v>
      </c>
      <c r="E14207" s="115">
        <v>75.899699999999996</v>
      </c>
      <c r="F14207" s="674">
        <v>293.83600000000001</v>
      </c>
      <c r="G14207" s="674">
        <v>295.84500000000003</v>
      </c>
      <c r="H14207" s="115">
        <f t="shared" si="442"/>
        <v>1.0068371472522089</v>
      </c>
      <c r="I14207" s="115">
        <f t="shared" si="443"/>
        <v>76.418599999999998</v>
      </c>
    </row>
    <row r="14208" spans="1:9" hidden="1">
      <c r="A14208" s="115" t="s">
        <v>37341</v>
      </c>
      <c r="B14208" s="115" t="s">
        <v>37342</v>
      </c>
      <c r="C14208" s="115" t="s">
        <v>37343</v>
      </c>
      <c r="D14208" s="115" t="s">
        <v>1138</v>
      </c>
      <c r="E14208" s="115">
        <v>87.514799999999994</v>
      </c>
      <c r="F14208" s="674">
        <v>293.83600000000001</v>
      </c>
      <c r="G14208" s="674">
        <v>295.84500000000003</v>
      </c>
      <c r="H14208" s="115">
        <f t="shared" si="442"/>
        <v>1.0068371472522089</v>
      </c>
      <c r="I14208" s="115">
        <f t="shared" si="443"/>
        <v>88.113200000000006</v>
      </c>
    </row>
    <row r="14209" spans="1:9" hidden="1">
      <c r="A14209" s="115" t="s">
        <v>37344</v>
      </c>
      <c r="B14209" s="115" t="s">
        <v>37345</v>
      </c>
      <c r="C14209" s="115" t="s">
        <v>37346</v>
      </c>
      <c r="D14209" s="115" t="s">
        <v>1138</v>
      </c>
      <c r="E14209" s="115">
        <v>102.20229999999999</v>
      </c>
      <c r="F14209" s="674">
        <v>293.83600000000001</v>
      </c>
      <c r="G14209" s="674">
        <v>295.84500000000003</v>
      </c>
      <c r="H14209" s="115">
        <f t="shared" si="442"/>
        <v>1.0068371472522089</v>
      </c>
      <c r="I14209" s="115">
        <f t="shared" si="443"/>
        <v>102.9011</v>
      </c>
    </row>
    <row r="14210" spans="1:9" hidden="1">
      <c r="A14210" s="115" t="s">
        <v>37347</v>
      </c>
      <c r="B14210" s="115" t="s">
        <v>37348</v>
      </c>
      <c r="C14210" s="115" t="s">
        <v>37349</v>
      </c>
      <c r="D14210" s="115" t="s">
        <v>1138</v>
      </c>
      <c r="E14210" s="115">
        <v>163.94839999999999</v>
      </c>
      <c r="F14210" s="674">
        <v>293.83600000000001</v>
      </c>
      <c r="G14210" s="674">
        <v>295.84500000000003</v>
      </c>
      <c r="H14210" s="115">
        <f t="shared" si="442"/>
        <v>1.0068371472522089</v>
      </c>
      <c r="I14210" s="115">
        <f t="shared" si="443"/>
        <v>165.0693</v>
      </c>
    </row>
    <row r="14211" spans="1:9" hidden="1">
      <c r="A14211" s="115" t="s">
        <v>37350</v>
      </c>
      <c r="B14211" s="115" t="s">
        <v>37351</v>
      </c>
      <c r="C14211" s="115" t="s">
        <v>37352</v>
      </c>
      <c r="D14211" s="115" t="s">
        <v>1138</v>
      </c>
      <c r="E14211" s="115">
        <v>71.561999999999998</v>
      </c>
      <c r="F14211" s="674">
        <v>293.83600000000001</v>
      </c>
      <c r="G14211" s="674">
        <v>295.84500000000003</v>
      </c>
      <c r="H14211" s="115">
        <f t="shared" si="442"/>
        <v>1.0068371472522089</v>
      </c>
      <c r="I14211" s="115">
        <f t="shared" si="443"/>
        <v>72.051299999999998</v>
      </c>
    </row>
    <row r="14212" spans="1:9" hidden="1">
      <c r="A14212" s="115" t="s">
        <v>37353</v>
      </c>
      <c r="B14212" s="115" t="s">
        <v>37354</v>
      </c>
      <c r="C14212" s="115" t="s">
        <v>37355</v>
      </c>
      <c r="D14212" s="115" t="s">
        <v>1138</v>
      </c>
      <c r="E14212" s="115">
        <v>82.656099999999995</v>
      </c>
      <c r="F14212" s="674">
        <v>293.83600000000001</v>
      </c>
      <c r="G14212" s="674">
        <v>295.84500000000003</v>
      </c>
      <c r="H14212" s="115">
        <f t="shared" si="442"/>
        <v>1.0068371472522089</v>
      </c>
      <c r="I14212" s="115">
        <f t="shared" si="443"/>
        <v>83.221199999999996</v>
      </c>
    </row>
    <row r="14213" spans="1:9" hidden="1">
      <c r="A14213" s="115" t="s">
        <v>37356</v>
      </c>
      <c r="B14213" s="115" t="s">
        <v>37357</v>
      </c>
      <c r="C14213" s="115" t="s">
        <v>37358</v>
      </c>
      <c r="D14213" s="115" t="s">
        <v>1138</v>
      </c>
      <c r="E14213" s="115">
        <v>94.813000000000002</v>
      </c>
      <c r="F14213" s="674">
        <v>293.83600000000001</v>
      </c>
      <c r="G14213" s="674">
        <v>295.84500000000003</v>
      </c>
      <c r="H14213" s="115">
        <f t="shared" ref="H14213:H14276" si="444">G14213/F14213</f>
        <v>1.0068371472522089</v>
      </c>
      <c r="I14213" s="115">
        <f t="shared" ref="I14213:I14276" si="445">ROUND(H14213*E14213,4)</f>
        <v>95.461299999999994</v>
      </c>
    </row>
    <row r="14214" spans="1:9" hidden="1">
      <c r="A14214" s="115" t="s">
        <v>37359</v>
      </c>
      <c r="B14214" s="115" t="s">
        <v>37360</v>
      </c>
      <c r="C14214" s="115" t="s">
        <v>37361</v>
      </c>
      <c r="D14214" s="115" t="s">
        <v>1138</v>
      </c>
      <c r="E14214" s="115">
        <v>110.5026</v>
      </c>
      <c r="F14214" s="674">
        <v>293.83600000000001</v>
      </c>
      <c r="G14214" s="674">
        <v>295.84500000000003</v>
      </c>
      <c r="H14214" s="115">
        <f t="shared" si="444"/>
        <v>1.0068371472522089</v>
      </c>
      <c r="I14214" s="115">
        <f t="shared" si="445"/>
        <v>111.2581</v>
      </c>
    </row>
    <row r="14215" spans="1:9" hidden="1">
      <c r="A14215" s="115" t="s">
        <v>37362</v>
      </c>
      <c r="B14215" s="115" t="s">
        <v>37363</v>
      </c>
      <c r="C14215" s="115" t="s">
        <v>37364</v>
      </c>
      <c r="D14215" s="115" t="s">
        <v>1138</v>
      </c>
      <c r="E14215" s="115">
        <v>175.0121</v>
      </c>
      <c r="F14215" s="674">
        <v>293.83600000000001</v>
      </c>
      <c r="G14215" s="674">
        <v>295.84500000000003</v>
      </c>
      <c r="H14215" s="115">
        <f t="shared" si="444"/>
        <v>1.0068371472522089</v>
      </c>
      <c r="I14215" s="115">
        <f t="shared" si="445"/>
        <v>176.20869999999999</v>
      </c>
    </row>
    <row r="14216" spans="1:9" hidden="1">
      <c r="A14216" s="115" t="s">
        <v>37365</v>
      </c>
      <c r="B14216" s="115" t="s">
        <v>37366</v>
      </c>
      <c r="C14216" s="115" t="s">
        <v>37367</v>
      </c>
      <c r="D14216" s="115" t="s">
        <v>1138</v>
      </c>
      <c r="E14216" s="115">
        <v>65.466700000000003</v>
      </c>
      <c r="F14216" s="674">
        <v>293.83600000000001</v>
      </c>
      <c r="G14216" s="674">
        <v>295.84500000000003</v>
      </c>
      <c r="H14216" s="115">
        <f t="shared" si="444"/>
        <v>1.0068371472522089</v>
      </c>
      <c r="I14216" s="115">
        <f t="shared" si="445"/>
        <v>65.914299999999997</v>
      </c>
    </row>
    <row r="14217" spans="1:9" hidden="1">
      <c r="A14217" s="115" t="s">
        <v>37368</v>
      </c>
      <c r="B14217" s="115" t="s">
        <v>37369</v>
      </c>
      <c r="C14217" s="115" t="s">
        <v>37370</v>
      </c>
      <c r="D14217" s="115" t="s">
        <v>1138</v>
      </c>
      <c r="E14217" s="115">
        <v>89.680999999999997</v>
      </c>
      <c r="F14217" s="674">
        <v>293.83600000000001</v>
      </c>
      <c r="G14217" s="674">
        <v>295.84500000000003</v>
      </c>
      <c r="H14217" s="115">
        <f t="shared" si="444"/>
        <v>1.0068371472522089</v>
      </c>
      <c r="I14217" s="115">
        <f t="shared" si="445"/>
        <v>90.294200000000004</v>
      </c>
    </row>
    <row r="14218" spans="1:9" hidden="1">
      <c r="A14218" s="115" t="s">
        <v>37371</v>
      </c>
      <c r="B14218" s="115" t="s">
        <v>37372</v>
      </c>
      <c r="C14218" s="115" t="s">
        <v>37373</v>
      </c>
      <c r="D14218" s="115" t="s">
        <v>1138</v>
      </c>
      <c r="E14218" s="115">
        <v>80.916700000000006</v>
      </c>
      <c r="F14218" s="674">
        <v>293.83600000000001</v>
      </c>
      <c r="G14218" s="674">
        <v>295.84500000000003</v>
      </c>
      <c r="H14218" s="115">
        <f t="shared" si="444"/>
        <v>1.0068371472522089</v>
      </c>
      <c r="I14218" s="115">
        <f t="shared" si="445"/>
        <v>81.469899999999996</v>
      </c>
    </row>
    <row r="14219" spans="1:9" hidden="1">
      <c r="A14219" s="115" t="s">
        <v>37374</v>
      </c>
      <c r="B14219" s="115" t="s">
        <v>37375</v>
      </c>
      <c r="C14219" s="115" t="s">
        <v>37376</v>
      </c>
      <c r="D14219" s="115" t="s">
        <v>1138</v>
      </c>
      <c r="E14219" s="115">
        <v>141.29669999999999</v>
      </c>
      <c r="F14219" s="674">
        <v>293.83600000000001</v>
      </c>
      <c r="G14219" s="674">
        <v>295.84500000000003</v>
      </c>
      <c r="H14219" s="115">
        <f t="shared" si="444"/>
        <v>1.0068371472522089</v>
      </c>
      <c r="I14219" s="115">
        <f t="shared" si="445"/>
        <v>142.2628</v>
      </c>
    </row>
    <row r="14220" spans="1:9" hidden="1">
      <c r="A14220" s="115" t="s">
        <v>37377</v>
      </c>
      <c r="B14220" s="115" t="s">
        <v>37378</v>
      </c>
      <c r="C14220" s="115" t="s">
        <v>37379</v>
      </c>
      <c r="D14220" s="115" t="s">
        <v>1138</v>
      </c>
      <c r="E14220" s="115">
        <v>186.096</v>
      </c>
      <c r="F14220" s="674">
        <v>293.83600000000001</v>
      </c>
      <c r="G14220" s="674">
        <v>295.84500000000003</v>
      </c>
      <c r="H14220" s="115">
        <f t="shared" si="444"/>
        <v>1.0068371472522089</v>
      </c>
      <c r="I14220" s="115">
        <f t="shared" si="445"/>
        <v>187.36840000000001</v>
      </c>
    </row>
    <row r="14221" spans="1:9" hidden="1">
      <c r="A14221" s="115" t="s">
        <v>37380</v>
      </c>
      <c r="B14221" s="115" t="s">
        <v>37381</v>
      </c>
      <c r="C14221" s="115" t="s">
        <v>37382</v>
      </c>
      <c r="D14221" s="115" t="s">
        <v>1138</v>
      </c>
      <c r="E14221" s="115">
        <v>69.719800000000006</v>
      </c>
      <c r="F14221" s="674">
        <v>293.83600000000001</v>
      </c>
      <c r="G14221" s="674">
        <v>295.84500000000003</v>
      </c>
      <c r="H14221" s="115">
        <f t="shared" si="444"/>
        <v>1.0068371472522089</v>
      </c>
      <c r="I14221" s="115">
        <f t="shared" si="445"/>
        <v>70.1965</v>
      </c>
    </row>
    <row r="14222" spans="1:9" hidden="1">
      <c r="A14222" s="115" t="s">
        <v>37383</v>
      </c>
      <c r="B14222" s="115" t="s">
        <v>37384</v>
      </c>
      <c r="C14222" s="115" t="s">
        <v>37385</v>
      </c>
      <c r="D14222" s="115" t="s">
        <v>1138</v>
      </c>
      <c r="E14222" s="115">
        <v>66.495000000000005</v>
      </c>
      <c r="F14222" s="674">
        <v>293.83600000000001</v>
      </c>
      <c r="G14222" s="674">
        <v>295.84500000000003</v>
      </c>
      <c r="H14222" s="115">
        <f t="shared" si="444"/>
        <v>1.0068371472522089</v>
      </c>
      <c r="I14222" s="115">
        <f t="shared" si="445"/>
        <v>66.949600000000004</v>
      </c>
    </row>
    <row r="14223" spans="1:9" hidden="1">
      <c r="A14223" s="115" t="s">
        <v>37386</v>
      </c>
      <c r="B14223" s="115" t="s">
        <v>37387</v>
      </c>
      <c r="C14223" s="115" t="s">
        <v>37388</v>
      </c>
      <c r="D14223" s="115" t="s">
        <v>1138</v>
      </c>
      <c r="E14223" s="115">
        <v>87.656499999999994</v>
      </c>
      <c r="F14223" s="674">
        <v>293.83600000000001</v>
      </c>
      <c r="G14223" s="674">
        <v>295.84500000000003</v>
      </c>
      <c r="H14223" s="115">
        <f t="shared" si="444"/>
        <v>1.0068371472522089</v>
      </c>
      <c r="I14223" s="115">
        <f t="shared" si="445"/>
        <v>88.255799999999994</v>
      </c>
    </row>
    <row r="14224" spans="1:9" hidden="1">
      <c r="A14224" s="115" t="s">
        <v>37389</v>
      </c>
      <c r="B14224" s="115" t="s">
        <v>37390</v>
      </c>
      <c r="C14224" s="115" t="s">
        <v>37391</v>
      </c>
      <c r="D14224" s="115" t="s">
        <v>1138</v>
      </c>
      <c r="E14224" s="115">
        <v>98.092600000000004</v>
      </c>
      <c r="F14224" s="674">
        <v>293.83600000000001</v>
      </c>
      <c r="G14224" s="674">
        <v>295.84500000000003</v>
      </c>
      <c r="H14224" s="115">
        <f t="shared" si="444"/>
        <v>1.0068371472522089</v>
      </c>
      <c r="I14224" s="115">
        <f t="shared" si="445"/>
        <v>98.763300000000001</v>
      </c>
    </row>
    <row r="14225" spans="1:9" hidden="1">
      <c r="A14225" s="115" t="s">
        <v>37392</v>
      </c>
      <c r="B14225" s="115" t="s">
        <v>37393</v>
      </c>
      <c r="C14225" s="115" t="s">
        <v>37394</v>
      </c>
      <c r="D14225" s="115" t="s">
        <v>1138</v>
      </c>
      <c r="E14225" s="115">
        <v>125.3723</v>
      </c>
      <c r="F14225" s="674">
        <v>293.83600000000001</v>
      </c>
      <c r="G14225" s="674">
        <v>295.84500000000003</v>
      </c>
      <c r="H14225" s="115">
        <f t="shared" si="444"/>
        <v>1.0068371472522089</v>
      </c>
      <c r="I14225" s="115">
        <f t="shared" si="445"/>
        <v>126.2295</v>
      </c>
    </row>
    <row r="14226" spans="1:9" hidden="1">
      <c r="A14226" s="115" t="s">
        <v>37395</v>
      </c>
      <c r="B14226" s="115" t="s">
        <v>37396</v>
      </c>
      <c r="C14226" s="115" t="s">
        <v>37397</v>
      </c>
      <c r="D14226" s="115" t="s">
        <v>1138</v>
      </c>
      <c r="E14226" s="115">
        <v>174.52619999999999</v>
      </c>
      <c r="F14226" s="674">
        <v>293.83600000000001</v>
      </c>
      <c r="G14226" s="674">
        <v>295.84500000000003</v>
      </c>
      <c r="H14226" s="115">
        <f t="shared" si="444"/>
        <v>1.0068371472522089</v>
      </c>
      <c r="I14226" s="115">
        <f t="shared" si="445"/>
        <v>175.71950000000001</v>
      </c>
    </row>
    <row r="14227" spans="1:9" hidden="1">
      <c r="A14227" s="115" t="s">
        <v>37398</v>
      </c>
      <c r="B14227" s="115" t="s">
        <v>37399</v>
      </c>
      <c r="C14227" s="115" t="s">
        <v>37400</v>
      </c>
      <c r="D14227" s="115" t="s">
        <v>1138</v>
      </c>
      <c r="E14227" s="115">
        <v>75.803299999999993</v>
      </c>
      <c r="F14227" s="674">
        <v>293.83600000000001</v>
      </c>
      <c r="G14227" s="674">
        <v>295.84500000000003</v>
      </c>
      <c r="H14227" s="115">
        <f t="shared" si="444"/>
        <v>1.0068371472522089</v>
      </c>
      <c r="I14227" s="115">
        <f t="shared" si="445"/>
        <v>76.321600000000004</v>
      </c>
    </row>
    <row r="14228" spans="1:9" hidden="1">
      <c r="A14228" s="115" t="s">
        <v>37401</v>
      </c>
      <c r="B14228" s="115" t="s">
        <v>37402</v>
      </c>
      <c r="C14228" s="115" t="s">
        <v>37403</v>
      </c>
      <c r="D14228" s="115" t="s">
        <v>1138</v>
      </c>
      <c r="E14228" s="115">
        <v>94.610600000000005</v>
      </c>
      <c r="F14228" s="674">
        <v>293.83600000000001</v>
      </c>
      <c r="G14228" s="674">
        <v>295.84500000000003</v>
      </c>
      <c r="H14228" s="115">
        <f t="shared" si="444"/>
        <v>1.0068371472522089</v>
      </c>
      <c r="I14228" s="115">
        <f t="shared" si="445"/>
        <v>95.257499999999993</v>
      </c>
    </row>
    <row r="14229" spans="1:9" hidden="1">
      <c r="A14229" s="115" t="s">
        <v>37404</v>
      </c>
      <c r="B14229" s="115" t="s">
        <v>37405</v>
      </c>
      <c r="C14229" s="115" t="s">
        <v>37406</v>
      </c>
      <c r="D14229" s="115" t="s">
        <v>1138</v>
      </c>
      <c r="E14229" s="115">
        <v>76.218299999999999</v>
      </c>
      <c r="F14229" s="674">
        <v>293.83600000000001</v>
      </c>
      <c r="G14229" s="674">
        <v>295.84500000000003</v>
      </c>
      <c r="H14229" s="115">
        <f t="shared" si="444"/>
        <v>1.0068371472522089</v>
      </c>
      <c r="I14229" s="115">
        <f t="shared" si="445"/>
        <v>76.739400000000003</v>
      </c>
    </row>
    <row r="14230" spans="1:9" hidden="1">
      <c r="A14230" s="115" t="s">
        <v>37407</v>
      </c>
      <c r="B14230" s="115" t="s">
        <v>37408</v>
      </c>
      <c r="C14230" s="115" t="s">
        <v>37409</v>
      </c>
      <c r="D14230" s="115" t="s">
        <v>1138</v>
      </c>
      <c r="E14230" s="115">
        <v>119.0762</v>
      </c>
      <c r="F14230" s="674">
        <v>293.83600000000001</v>
      </c>
      <c r="G14230" s="674">
        <v>295.84500000000003</v>
      </c>
      <c r="H14230" s="115">
        <f t="shared" si="444"/>
        <v>1.0068371472522089</v>
      </c>
      <c r="I14230" s="115">
        <f t="shared" si="445"/>
        <v>119.8903</v>
      </c>
    </row>
    <row r="14231" spans="1:9" hidden="1">
      <c r="A14231" s="115" t="s">
        <v>37410</v>
      </c>
      <c r="B14231" s="115" t="s">
        <v>37411</v>
      </c>
      <c r="C14231" s="115" t="s">
        <v>37412</v>
      </c>
      <c r="D14231" s="115" t="s">
        <v>1138</v>
      </c>
      <c r="E14231" s="115">
        <v>182.71520000000001</v>
      </c>
      <c r="F14231" s="674">
        <v>293.83600000000001</v>
      </c>
      <c r="G14231" s="674">
        <v>295.84500000000003</v>
      </c>
      <c r="H14231" s="115">
        <f t="shared" si="444"/>
        <v>1.0068371472522089</v>
      </c>
      <c r="I14231" s="115">
        <f t="shared" si="445"/>
        <v>183.96449999999999</v>
      </c>
    </row>
    <row r="14232" spans="1:9" hidden="1">
      <c r="A14232" s="115" t="s">
        <v>37413</v>
      </c>
      <c r="B14232" s="115" t="s">
        <v>37414</v>
      </c>
      <c r="C14232" s="115" t="s">
        <v>37415</v>
      </c>
      <c r="D14232" s="115" t="s">
        <v>1138</v>
      </c>
      <c r="E14232" s="115">
        <v>89.100499999999997</v>
      </c>
      <c r="F14232" s="674">
        <v>293.83600000000001</v>
      </c>
      <c r="G14232" s="674">
        <v>295.84500000000003</v>
      </c>
      <c r="H14232" s="115">
        <f t="shared" si="444"/>
        <v>1.0068371472522089</v>
      </c>
      <c r="I14232" s="115">
        <f t="shared" si="445"/>
        <v>89.709699999999998</v>
      </c>
    </row>
    <row r="14233" spans="1:9" hidden="1">
      <c r="A14233" s="115" t="s">
        <v>37416</v>
      </c>
      <c r="B14233" s="115" t="s">
        <v>37417</v>
      </c>
      <c r="C14233" s="115" t="s">
        <v>37418</v>
      </c>
      <c r="D14233" s="115" t="s">
        <v>1138</v>
      </c>
      <c r="E14233" s="115">
        <v>101.3014</v>
      </c>
      <c r="F14233" s="674">
        <v>293.83600000000001</v>
      </c>
      <c r="G14233" s="674">
        <v>295.84500000000003</v>
      </c>
      <c r="H14233" s="115">
        <f t="shared" si="444"/>
        <v>1.0068371472522089</v>
      </c>
      <c r="I14233" s="115">
        <f t="shared" si="445"/>
        <v>101.994</v>
      </c>
    </row>
    <row r="14234" spans="1:9" hidden="1">
      <c r="A14234" s="115" t="s">
        <v>37419</v>
      </c>
      <c r="B14234" s="115" t="s">
        <v>37420</v>
      </c>
      <c r="C14234" s="115" t="s">
        <v>37421</v>
      </c>
      <c r="D14234" s="115" t="s">
        <v>1138</v>
      </c>
      <c r="E14234" s="115">
        <v>111.7375</v>
      </c>
      <c r="F14234" s="674">
        <v>293.83600000000001</v>
      </c>
      <c r="G14234" s="674">
        <v>295.84500000000003</v>
      </c>
      <c r="H14234" s="115">
        <f t="shared" si="444"/>
        <v>1.0068371472522089</v>
      </c>
      <c r="I14234" s="115">
        <f t="shared" si="445"/>
        <v>112.50149999999999</v>
      </c>
    </row>
    <row r="14235" spans="1:9" hidden="1">
      <c r="A14235" s="115" t="s">
        <v>37422</v>
      </c>
      <c r="B14235" s="115" t="s">
        <v>37423</v>
      </c>
      <c r="C14235" s="115" t="s">
        <v>37424</v>
      </c>
      <c r="D14235" s="115" t="s">
        <v>1138</v>
      </c>
      <c r="E14235" s="115">
        <v>125.2812</v>
      </c>
      <c r="F14235" s="674">
        <v>293.83600000000001</v>
      </c>
      <c r="G14235" s="674">
        <v>295.84500000000003</v>
      </c>
      <c r="H14235" s="115">
        <f t="shared" si="444"/>
        <v>1.0068371472522089</v>
      </c>
      <c r="I14235" s="115">
        <f t="shared" si="445"/>
        <v>126.1378</v>
      </c>
    </row>
    <row r="14236" spans="1:9" hidden="1">
      <c r="A14236" s="115" t="s">
        <v>37425</v>
      </c>
      <c r="B14236" s="115" t="s">
        <v>37426</v>
      </c>
      <c r="C14236" s="115" t="s">
        <v>37427</v>
      </c>
      <c r="D14236" s="115" t="s">
        <v>1138</v>
      </c>
      <c r="E14236" s="115">
        <v>190.93450000000001</v>
      </c>
      <c r="F14236" s="674">
        <v>293.83600000000001</v>
      </c>
      <c r="G14236" s="674">
        <v>295.84500000000003</v>
      </c>
      <c r="H14236" s="115">
        <f t="shared" si="444"/>
        <v>1.0068371472522089</v>
      </c>
      <c r="I14236" s="115">
        <f t="shared" si="445"/>
        <v>192.23990000000001</v>
      </c>
    </row>
    <row r="14237" spans="1:9" hidden="1">
      <c r="A14237" s="115" t="s">
        <v>37428</v>
      </c>
      <c r="B14237" s="115" t="s">
        <v>37429</v>
      </c>
      <c r="C14237" s="115" t="s">
        <v>37430</v>
      </c>
      <c r="D14237" s="115" t="s">
        <v>1138</v>
      </c>
      <c r="E14237" s="115">
        <v>43.2667</v>
      </c>
      <c r="F14237" s="674">
        <v>293.83600000000001</v>
      </c>
      <c r="G14237" s="674">
        <v>295.84500000000003</v>
      </c>
      <c r="H14237" s="115">
        <f t="shared" si="444"/>
        <v>1.0068371472522089</v>
      </c>
      <c r="I14237" s="115">
        <f t="shared" si="445"/>
        <v>43.5625</v>
      </c>
    </row>
    <row r="14238" spans="1:9" hidden="1">
      <c r="A14238" s="115" t="s">
        <v>37431</v>
      </c>
      <c r="B14238" s="115" t="s">
        <v>37432</v>
      </c>
      <c r="C14238" s="115" t="s">
        <v>37433</v>
      </c>
      <c r="D14238" s="115" t="s">
        <v>1138</v>
      </c>
      <c r="E14238" s="115">
        <v>34.096699999999998</v>
      </c>
      <c r="F14238" s="674">
        <v>293.83600000000001</v>
      </c>
      <c r="G14238" s="674">
        <v>295.84500000000003</v>
      </c>
      <c r="H14238" s="115">
        <f t="shared" si="444"/>
        <v>1.0068371472522089</v>
      </c>
      <c r="I14238" s="115">
        <f t="shared" si="445"/>
        <v>34.329799999999999</v>
      </c>
    </row>
    <row r="14239" spans="1:9" hidden="1">
      <c r="A14239" s="115" t="s">
        <v>37434</v>
      </c>
      <c r="B14239" s="115" t="s">
        <v>37435</v>
      </c>
      <c r="C14239" s="115" t="s">
        <v>37436</v>
      </c>
      <c r="D14239" s="115" t="s">
        <v>1138</v>
      </c>
      <c r="E14239" s="115">
        <v>40.5867</v>
      </c>
      <c r="F14239" s="674">
        <v>293.83600000000001</v>
      </c>
      <c r="G14239" s="674">
        <v>295.84500000000003</v>
      </c>
      <c r="H14239" s="115">
        <f t="shared" si="444"/>
        <v>1.0068371472522089</v>
      </c>
      <c r="I14239" s="115">
        <f t="shared" si="445"/>
        <v>40.864199999999997</v>
      </c>
    </row>
    <row r="14240" spans="1:9" hidden="1">
      <c r="A14240" s="115" t="s">
        <v>37437</v>
      </c>
      <c r="B14240" s="115" t="s">
        <v>37438</v>
      </c>
      <c r="C14240" s="115" t="s">
        <v>37439</v>
      </c>
      <c r="D14240" s="115" t="s">
        <v>1138</v>
      </c>
      <c r="E14240" s="115">
        <v>46.406700000000001</v>
      </c>
      <c r="F14240" s="674">
        <v>293.83600000000001</v>
      </c>
      <c r="G14240" s="674">
        <v>295.84500000000003</v>
      </c>
      <c r="H14240" s="115">
        <f t="shared" si="444"/>
        <v>1.0068371472522089</v>
      </c>
      <c r="I14240" s="115">
        <f t="shared" si="445"/>
        <v>46.723999999999997</v>
      </c>
    </row>
    <row r="14241" spans="1:9" hidden="1">
      <c r="A14241" s="115" t="s">
        <v>37440</v>
      </c>
      <c r="B14241" s="115" t="s">
        <v>37441</v>
      </c>
      <c r="C14241" s="115" t="s">
        <v>37442</v>
      </c>
      <c r="D14241" s="115" t="s">
        <v>1138</v>
      </c>
      <c r="E14241" s="115">
        <v>60.986699999999999</v>
      </c>
      <c r="F14241" s="674">
        <v>293.83600000000001</v>
      </c>
      <c r="G14241" s="674">
        <v>295.84500000000003</v>
      </c>
      <c r="H14241" s="115">
        <f t="shared" si="444"/>
        <v>1.0068371472522089</v>
      </c>
      <c r="I14241" s="115">
        <f t="shared" si="445"/>
        <v>61.403700000000001</v>
      </c>
    </row>
    <row r="14242" spans="1:9" hidden="1">
      <c r="A14242" s="115" t="s">
        <v>37443</v>
      </c>
      <c r="B14242" s="115" t="s">
        <v>37444</v>
      </c>
      <c r="C14242" s="115" t="s">
        <v>37445</v>
      </c>
      <c r="D14242" s="115" t="s">
        <v>1138</v>
      </c>
      <c r="E14242" s="115">
        <v>93.276700000000005</v>
      </c>
      <c r="F14242" s="674">
        <v>293.83600000000001</v>
      </c>
      <c r="G14242" s="674">
        <v>295.84500000000003</v>
      </c>
      <c r="H14242" s="115">
        <f t="shared" si="444"/>
        <v>1.0068371472522089</v>
      </c>
      <c r="I14242" s="115">
        <f t="shared" si="445"/>
        <v>93.914400000000001</v>
      </c>
    </row>
    <row r="14243" spans="1:9" hidden="1">
      <c r="A14243" s="115" t="s">
        <v>37446</v>
      </c>
      <c r="B14243" s="115" t="s">
        <v>37447</v>
      </c>
      <c r="C14243" s="115" t="s">
        <v>37448</v>
      </c>
      <c r="D14243" s="115" t="s">
        <v>1138</v>
      </c>
      <c r="E14243" s="115">
        <v>37.095599999999997</v>
      </c>
      <c r="F14243" s="674">
        <v>293.83600000000001</v>
      </c>
      <c r="G14243" s="674">
        <v>295.84500000000003</v>
      </c>
      <c r="H14243" s="115">
        <f t="shared" si="444"/>
        <v>1.0068371472522089</v>
      </c>
      <c r="I14243" s="115">
        <f t="shared" si="445"/>
        <v>37.349200000000003</v>
      </c>
    </row>
    <row r="14244" spans="1:9" hidden="1">
      <c r="A14244" s="115" t="s">
        <v>37449</v>
      </c>
      <c r="B14244" s="115" t="s">
        <v>37450</v>
      </c>
      <c r="C14244" s="115" t="s">
        <v>37451</v>
      </c>
      <c r="D14244" s="115" t="s">
        <v>1138</v>
      </c>
      <c r="E14244" s="115">
        <v>44.272300000000001</v>
      </c>
      <c r="F14244" s="674">
        <v>293.83600000000001</v>
      </c>
      <c r="G14244" s="674">
        <v>295.84500000000003</v>
      </c>
      <c r="H14244" s="115">
        <f t="shared" si="444"/>
        <v>1.0068371472522089</v>
      </c>
      <c r="I14244" s="115">
        <f t="shared" si="445"/>
        <v>44.575000000000003</v>
      </c>
    </row>
    <row r="14245" spans="1:9" hidden="1">
      <c r="A14245" s="115" t="s">
        <v>37452</v>
      </c>
      <c r="B14245" s="115" t="s">
        <v>37453</v>
      </c>
      <c r="C14245" s="115" t="s">
        <v>37454</v>
      </c>
      <c r="D14245" s="115" t="s">
        <v>1138</v>
      </c>
      <c r="E14245" s="115">
        <v>50.639200000000002</v>
      </c>
      <c r="F14245" s="674">
        <v>293.83600000000001</v>
      </c>
      <c r="G14245" s="674">
        <v>295.84500000000003</v>
      </c>
      <c r="H14245" s="115">
        <f t="shared" si="444"/>
        <v>1.0068371472522089</v>
      </c>
      <c r="I14245" s="115">
        <f t="shared" si="445"/>
        <v>50.985399999999998</v>
      </c>
    </row>
    <row r="14246" spans="1:9" hidden="1">
      <c r="A14246" s="115" t="s">
        <v>37455</v>
      </c>
      <c r="B14246" s="115" t="s">
        <v>37456</v>
      </c>
      <c r="C14246" s="115" t="s">
        <v>37457</v>
      </c>
      <c r="D14246" s="115" t="s">
        <v>1138</v>
      </c>
      <c r="E14246" s="115">
        <v>67.624499999999998</v>
      </c>
      <c r="F14246" s="674">
        <v>293.83600000000001</v>
      </c>
      <c r="G14246" s="674">
        <v>295.84500000000003</v>
      </c>
      <c r="H14246" s="115">
        <f t="shared" si="444"/>
        <v>1.0068371472522089</v>
      </c>
      <c r="I14246" s="115">
        <f t="shared" si="445"/>
        <v>68.0869</v>
      </c>
    </row>
    <row r="14247" spans="1:9" hidden="1">
      <c r="A14247" s="115" t="s">
        <v>37458</v>
      </c>
      <c r="B14247" s="115" t="s">
        <v>37459</v>
      </c>
      <c r="C14247" s="115" t="s">
        <v>37460</v>
      </c>
      <c r="D14247" s="115" t="s">
        <v>1138</v>
      </c>
      <c r="E14247" s="115">
        <v>97.596599999999995</v>
      </c>
      <c r="F14247" s="674">
        <v>293.83600000000001</v>
      </c>
      <c r="G14247" s="674">
        <v>295.84500000000003</v>
      </c>
      <c r="H14247" s="115">
        <f t="shared" si="444"/>
        <v>1.0068371472522089</v>
      </c>
      <c r="I14247" s="115">
        <f t="shared" si="445"/>
        <v>98.263900000000007</v>
      </c>
    </row>
    <row r="14248" spans="1:9" hidden="1">
      <c r="A14248" s="115" t="s">
        <v>37461</v>
      </c>
      <c r="B14248" s="115" t="s">
        <v>37462</v>
      </c>
      <c r="C14248" s="115" t="s">
        <v>37463</v>
      </c>
      <c r="D14248" s="115" t="s">
        <v>1138</v>
      </c>
      <c r="E14248" s="115">
        <v>40.466700000000003</v>
      </c>
      <c r="F14248" s="674">
        <v>293.83600000000001</v>
      </c>
      <c r="G14248" s="674">
        <v>295.84500000000003</v>
      </c>
      <c r="H14248" s="115">
        <f t="shared" si="444"/>
        <v>1.0068371472522089</v>
      </c>
      <c r="I14248" s="115">
        <f t="shared" si="445"/>
        <v>40.743400000000001</v>
      </c>
    </row>
    <row r="14249" spans="1:9" hidden="1">
      <c r="A14249" s="115" t="s">
        <v>37464</v>
      </c>
      <c r="B14249" s="115" t="s">
        <v>37465</v>
      </c>
      <c r="C14249" s="115" t="s">
        <v>37466</v>
      </c>
      <c r="D14249" s="115" t="s">
        <v>1138</v>
      </c>
      <c r="E14249" s="115">
        <v>47.466700000000003</v>
      </c>
      <c r="F14249" s="674">
        <v>293.83600000000001</v>
      </c>
      <c r="G14249" s="674">
        <v>295.84500000000003</v>
      </c>
      <c r="H14249" s="115">
        <f t="shared" si="444"/>
        <v>1.0068371472522089</v>
      </c>
      <c r="I14249" s="115">
        <f t="shared" si="445"/>
        <v>47.791200000000003</v>
      </c>
    </row>
    <row r="14250" spans="1:9" hidden="1">
      <c r="A14250" s="115" t="s">
        <v>37467</v>
      </c>
      <c r="B14250" s="115" t="s">
        <v>37468</v>
      </c>
      <c r="C14250" s="115" t="s">
        <v>37469</v>
      </c>
      <c r="D14250" s="115" t="s">
        <v>1138</v>
      </c>
      <c r="E14250" s="115">
        <v>54.2667</v>
      </c>
      <c r="F14250" s="674">
        <v>293.83600000000001</v>
      </c>
      <c r="G14250" s="674">
        <v>295.84500000000003</v>
      </c>
      <c r="H14250" s="115">
        <f t="shared" si="444"/>
        <v>1.0068371472522089</v>
      </c>
      <c r="I14250" s="115">
        <f t="shared" si="445"/>
        <v>54.637700000000002</v>
      </c>
    </row>
    <row r="14251" spans="1:9" hidden="1">
      <c r="A14251" s="115" t="s">
        <v>37470</v>
      </c>
      <c r="B14251" s="115" t="s">
        <v>37471</v>
      </c>
      <c r="C14251" s="115" t="s">
        <v>37472</v>
      </c>
      <c r="D14251" s="115" t="s">
        <v>1138</v>
      </c>
      <c r="E14251" s="115">
        <v>71.646699999999996</v>
      </c>
      <c r="F14251" s="674">
        <v>293.83600000000001</v>
      </c>
      <c r="G14251" s="674">
        <v>295.84500000000003</v>
      </c>
      <c r="H14251" s="115">
        <f t="shared" si="444"/>
        <v>1.0068371472522089</v>
      </c>
      <c r="I14251" s="115">
        <f t="shared" si="445"/>
        <v>72.136600000000001</v>
      </c>
    </row>
    <row r="14252" spans="1:9" hidden="1">
      <c r="A14252" s="115" t="s">
        <v>37473</v>
      </c>
      <c r="B14252" s="115" t="s">
        <v>37474</v>
      </c>
      <c r="C14252" s="115" t="s">
        <v>37475</v>
      </c>
      <c r="D14252" s="115" t="s">
        <v>1138</v>
      </c>
      <c r="E14252" s="115">
        <v>100.4867</v>
      </c>
      <c r="F14252" s="674">
        <v>293.83600000000001</v>
      </c>
      <c r="G14252" s="674">
        <v>295.84500000000003</v>
      </c>
      <c r="H14252" s="115">
        <f t="shared" si="444"/>
        <v>1.0068371472522089</v>
      </c>
      <c r="I14252" s="115">
        <f t="shared" si="445"/>
        <v>101.1737</v>
      </c>
    </row>
    <row r="14253" spans="1:9" hidden="1">
      <c r="A14253" s="115" t="s">
        <v>37476</v>
      </c>
      <c r="B14253" s="115" t="s">
        <v>37477</v>
      </c>
      <c r="C14253" s="115" t="s">
        <v>37478</v>
      </c>
      <c r="D14253" s="115" t="s">
        <v>1138</v>
      </c>
      <c r="E14253" s="115">
        <v>38.936700000000002</v>
      </c>
      <c r="F14253" s="674">
        <v>293.83600000000001</v>
      </c>
      <c r="G14253" s="674">
        <v>295.84500000000003</v>
      </c>
      <c r="H14253" s="115">
        <f t="shared" si="444"/>
        <v>1.0068371472522089</v>
      </c>
      <c r="I14253" s="115">
        <f t="shared" si="445"/>
        <v>39.2029</v>
      </c>
    </row>
    <row r="14254" spans="1:9" hidden="1">
      <c r="A14254" s="115" t="s">
        <v>37479</v>
      </c>
      <c r="B14254" s="115" t="s">
        <v>37480</v>
      </c>
      <c r="C14254" s="115" t="s">
        <v>37481</v>
      </c>
      <c r="D14254" s="115" t="s">
        <v>1138</v>
      </c>
      <c r="E14254" s="115">
        <v>39.596699999999998</v>
      </c>
      <c r="F14254" s="674">
        <v>293.83600000000001</v>
      </c>
      <c r="G14254" s="674">
        <v>295.84500000000003</v>
      </c>
      <c r="H14254" s="115">
        <f t="shared" si="444"/>
        <v>1.0068371472522089</v>
      </c>
      <c r="I14254" s="115">
        <f t="shared" si="445"/>
        <v>39.867400000000004</v>
      </c>
    </row>
    <row r="14255" spans="1:9" hidden="1">
      <c r="A14255" s="115" t="s">
        <v>37482</v>
      </c>
      <c r="B14255" s="115" t="s">
        <v>37483</v>
      </c>
      <c r="C14255" s="115" t="s">
        <v>37484</v>
      </c>
      <c r="D14255" s="115" t="s">
        <v>1138</v>
      </c>
      <c r="E14255" s="115">
        <v>49.886699999999998</v>
      </c>
      <c r="F14255" s="674">
        <v>293.83600000000001</v>
      </c>
      <c r="G14255" s="674">
        <v>295.84500000000003</v>
      </c>
      <c r="H14255" s="115">
        <f t="shared" si="444"/>
        <v>1.0068371472522089</v>
      </c>
      <c r="I14255" s="115">
        <f t="shared" si="445"/>
        <v>50.227800000000002</v>
      </c>
    </row>
    <row r="14256" spans="1:9" hidden="1">
      <c r="A14256" s="115" t="s">
        <v>37485</v>
      </c>
      <c r="B14256" s="115" t="s">
        <v>37486</v>
      </c>
      <c r="C14256" s="115" t="s">
        <v>37487</v>
      </c>
      <c r="D14256" s="115" t="s">
        <v>1138</v>
      </c>
      <c r="E14256" s="115">
        <v>56.8367</v>
      </c>
      <c r="F14256" s="674">
        <v>293.83600000000001</v>
      </c>
      <c r="G14256" s="674">
        <v>295.84500000000003</v>
      </c>
      <c r="H14256" s="115">
        <f t="shared" si="444"/>
        <v>1.0068371472522089</v>
      </c>
      <c r="I14256" s="115">
        <f t="shared" si="445"/>
        <v>57.225299999999997</v>
      </c>
    </row>
    <row r="14257" spans="1:9" hidden="1">
      <c r="A14257" s="115" t="s">
        <v>37488</v>
      </c>
      <c r="B14257" s="115" t="s">
        <v>37489</v>
      </c>
      <c r="C14257" s="115" t="s">
        <v>37490</v>
      </c>
      <c r="D14257" s="115" t="s">
        <v>1138</v>
      </c>
      <c r="E14257" s="115">
        <v>72.866699999999994</v>
      </c>
      <c r="F14257" s="674">
        <v>293.83600000000001</v>
      </c>
      <c r="G14257" s="674">
        <v>295.84500000000003</v>
      </c>
      <c r="H14257" s="115">
        <f t="shared" si="444"/>
        <v>1.0068371472522089</v>
      </c>
      <c r="I14257" s="115">
        <f t="shared" si="445"/>
        <v>73.364900000000006</v>
      </c>
    </row>
    <row r="14258" spans="1:9" hidden="1">
      <c r="A14258" s="115" t="s">
        <v>37491</v>
      </c>
      <c r="B14258" s="115" t="s">
        <v>37492</v>
      </c>
      <c r="C14258" s="115" t="s">
        <v>37493</v>
      </c>
      <c r="D14258" s="115" t="s">
        <v>1138</v>
      </c>
      <c r="E14258" s="115">
        <v>102.02670000000001</v>
      </c>
      <c r="F14258" s="674">
        <v>293.83600000000001</v>
      </c>
      <c r="G14258" s="674">
        <v>295.84500000000003</v>
      </c>
      <c r="H14258" s="115">
        <f t="shared" si="444"/>
        <v>1.0068371472522089</v>
      </c>
      <c r="I14258" s="115">
        <f t="shared" si="445"/>
        <v>102.7243</v>
      </c>
    </row>
    <row r="14259" spans="1:9" hidden="1">
      <c r="A14259" s="115" t="s">
        <v>37494</v>
      </c>
      <c r="B14259" s="115" t="s">
        <v>37495</v>
      </c>
      <c r="C14259" s="115" t="s">
        <v>37496</v>
      </c>
      <c r="D14259" s="115" t="s">
        <v>1138</v>
      </c>
      <c r="E14259" s="115">
        <v>42.622300000000003</v>
      </c>
      <c r="F14259" s="674">
        <v>293.83600000000001</v>
      </c>
      <c r="G14259" s="674">
        <v>295.84500000000003</v>
      </c>
      <c r="H14259" s="115">
        <f t="shared" si="444"/>
        <v>1.0068371472522089</v>
      </c>
      <c r="I14259" s="115">
        <f t="shared" si="445"/>
        <v>42.913699999999999</v>
      </c>
    </row>
    <row r="14260" spans="1:9" hidden="1">
      <c r="A14260" s="115" t="s">
        <v>37497</v>
      </c>
      <c r="B14260" s="115" t="s">
        <v>37498</v>
      </c>
      <c r="C14260" s="115" t="s">
        <v>37499</v>
      </c>
      <c r="D14260" s="115" t="s">
        <v>1138</v>
      </c>
      <c r="E14260" s="115">
        <v>53.979599999999998</v>
      </c>
      <c r="F14260" s="674">
        <v>293.83600000000001</v>
      </c>
      <c r="G14260" s="674">
        <v>295.84500000000003</v>
      </c>
      <c r="H14260" s="115">
        <f t="shared" si="444"/>
        <v>1.0068371472522089</v>
      </c>
      <c r="I14260" s="115">
        <f t="shared" si="445"/>
        <v>54.348700000000001</v>
      </c>
    </row>
    <row r="14261" spans="1:9" hidden="1">
      <c r="A14261" s="115" t="s">
        <v>37500</v>
      </c>
      <c r="B14261" s="115" t="s">
        <v>37501</v>
      </c>
      <c r="C14261" s="115" t="s">
        <v>37502</v>
      </c>
      <c r="D14261" s="115" t="s">
        <v>1138</v>
      </c>
      <c r="E14261" s="115">
        <v>61.551099999999998</v>
      </c>
      <c r="F14261" s="674">
        <v>293.83600000000001</v>
      </c>
      <c r="G14261" s="674">
        <v>295.84500000000003</v>
      </c>
      <c r="H14261" s="115">
        <f t="shared" si="444"/>
        <v>1.0068371472522089</v>
      </c>
      <c r="I14261" s="115">
        <f t="shared" si="445"/>
        <v>61.971899999999998</v>
      </c>
    </row>
    <row r="14262" spans="1:9" hidden="1">
      <c r="A14262" s="115" t="s">
        <v>37503</v>
      </c>
      <c r="B14262" s="115" t="s">
        <v>37504</v>
      </c>
      <c r="C14262" s="115" t="s">
        <v>37505</v>
      </c>
      <c r="D14262" s="115" t="s">
        <v>1138</v>
      </c>
      <c r="E14262" s="115">
        <v>73.454899999999995</v>
      </c>
      <c r="F14262" s="674">
        <v>293.83600000000001</v>
      </c>
      <c r="G14262" s="674">
        <v>295.84500000000003</v>
      </c>
      <c r="H14262" s="115">
        <f t="shared" si="444"/>
        <v>1.0068371472522089</v>
      </c>
      <c r="I14262" s="115">
        <f t="shared" si="445"/>
        <v>73.957099999999997</v>
      </c>
    </row>
    <row r="14263" spans="1:9" hidden="1">
      <c r="A14263" s="115" t="s">
        <v>37506</v>
      </c>
      <c r="B14263" s="115" t="s">
        <v>37507</v>
      </c>
      <c r="C14263" s="115" t="s">
        <v>37508</v>
      </c>
      <c r="D14263" s="115" t="s">
        <v>1138</v>
      </c>
      <c r="E14263" s="115">
        <v>108.09350000000001</v>
      </c>
      <c r="F14263" s="674">
        <v>293.83600000000001</v>
      </c>
      <c r="G14263" s="674">
        <v>295.84500000000003</v>
      </c>
      <c r="H14263" s="115">
        <f t="shared" si="444"/>
        <v>1.0068371472522089</v>
      </c>
      <c r="I14263" s="115">
        <f t="shared" si="445"/>
        <v>108.8326</v>
      </c>
    </row>
    <row r="14264" spans="1:9" hidden="1">
      <c r="A14264" s="115" t="s">
        <v>37509</v>
      </c>
      <c r="B14264" s="115" t="s">
        <v>37510</v>
      </c>
      <c r="C14264" s="115" t="s">
        <v>37511</v>
      </c>
      <c r="D14264" s="115" t="s">
        <v>1138</v>
      </c>
      <c r="E14264" s="115">
        <v>45.096699999999998</v>
      </c>
      <c r="F14264" s="674">
        <v>293.83600000000001</v>
      </c>
      <c r="G14264" s="674">
        <v>295.84500000000003</v>
      </c>
      <c r="H14264" s="115">
        <f t="shared" si="444"/>
        <v>1.0068371472522089</v>
      </c>
      <c r="I14264" s="115">
        <f t="shared" si="445"/>
        <v>45.405000000000001</v>
      </c>
    </row>
    <row r="14265" spans="1:9" hidden="1">
      <c r="A14265" s="115" t="s">
        <v>37512</v>
      </c>
      <c r="B14265" s="115" t="s">
        <v>37513</v>
      </c>
      <c r="C14265" s="115" t="s">
        <v>37514</v>
      </c>
      <c r="D14265" s="115" t="s">
        <v>1138</v>
      </c>
      <c r="E14265" s="115">
        <v>57.366700000000002</v>
      </c>
      <c r="F14265" s="674">
        <v>293.83600000000001</v>
      </c>
      <c r="G14265" s="674">
        <v>295.84500000000003</v>
      </c>
      <c r="H14265" s="115">
        <f t="shared" si="444"/>
        <v>1.0068371472522089</v>
      </c>
      <c r="I14265" s="115">
        <f t="shared" si="445"/>
        <v>57.758899999999997</v>
      </c>
    </row>
    <row r="14266" spans="1:9" hidden="1">
      <c r="A14266" s="115" t="s">
        <v>37515</v>
      </c>
      <c r="B14266" s="115" t="s">
        <v>37516</v>
      </c>
      <c r="C14266" s="115" t="s">
        <v>37517</v>
      </c>
      <c r="D14266" s="115" t="s">
        <v>1138</v>
      </c>
      <c r="E14266" s="115">
        <v>65.1267</v>
      </c>
      <c r="F14266" s="674">
        <v>293.83600000000001</v>
      </c>
      <c r="G14266" s="674">
        <v>295.84500000000003</v>
      </c>
      <c r="H14266" s="115">
        <f t="shared" si="444"/>
        <v>1.0068371472522089</v>
      </c>
      <c r="I14266" s="115">
        <f t="shared" si="445"/>
        <v>65.572000000000003</v>
      </c>
    </row>
    <row r="14267" spans="1:9" hidden="1">
      <c r="A14267" s="115" t="s">
        <v>37518</v>
      </c>
      <c r="B14267" s="115" t="s">
        <v>37519</v>
      </c>
      <c r="C14267" s="115" t="s">
        <v>37520</v>
      </c>
      <c r="D14267" s="115" t="s">
        <v>1138</v>
      </c>
      <c r="E14267" s="115">
        <v>76.606700000000004</v>
      </c>
      <c r="F14267" s="674">
        <v>293.83600000000001</v>
      </c>
      <c r="G14267" s="674">
        <v>295.84500000000003</v>
      </c>
      <c r="H14267" s="115">
        <f t="shared" si="444"/>
        <v>1.0068371472522089</v>
      </c>
      <c r="I14267" s="115">
        <f t="shared" si="445"/>
        <v>77.130499999999998</v>
      </c>
    </row>
    <row r="14268" spans="1:9" hidden="1">
      <c r="A14268" s="115" t="s">
        <v>37521</v>
      </c>
      <c r="B14268" s="115" t="s">
        <v>37522</v>
      </c>
      <c r="C14268" s="115" t="s">
        <v>37523</v>
      </c>
      <c r="D14268" s="115" t="s">
        <v>1138</v>
      </c>
      <c r="E14268" s="115">
        <v>119.9267</v>
      </c>
      <c r="F14268" s="674">
        <v>293.83600000000001</v>
      </c>
      <c r="G14268" s="674">
        <v>295.84500000000003</v>
      </c>
      <c r="H14268" s="115">
        <f t="shared" si="444"/>
        <v>1.0068371472522089</v>
      </c>
      <c r="I14268" s="115">
        <f t="shared" si="445"/>
        <v>120.7467</v>
      </c>
    </row>
    <row r="14269" spans="1:9" hidden="1">
      <c r="A14269" s="115" t="s">
        <v>37524</v>
      </c>
      <c r="B14269" s="115" t="s">
        <v>37525</v>
      </c>
      <c r="C14269" s="115" t="s">
        <v>37526</v>
      </c>
      <c r="D14269" s="115" t="s">
        <v>1138</v>
      </c>
      <c r="E14269" s="115">
        <v>42.338900000000002</v>
      </c>
      <c r="F14269" s="674">
        <v>293.83600000000001</v>
      </c>
      <c r="G14269" s="674">
        <v>295.84500000000003</v>
      </c>
      <c r="H14269" s="115">
        <f t="shared" si="444"/>
        <v>1.0068371472522089</v>
      </c>
      <c r="I14269" s="115">
        <f t="shared" si="445"/>
        <v>42.628399999999999</v>
      </c>
    </row>
    <row r="14270" spans="1:9" hidden="1">
      <c r="A14270" s="115" t="s">
        <v>37527</v>
      </c>
      <c r="B14270" s="115" t="s">
        <v>37528</v>
      </c>
      <c r="C14270" s="115" t="s">
        <v>37529</v>
      </c>
      <c r="D14270" s="115" t="s">
        <v>1138</v>
      </c>
      <c r="E14270" s="115">
        <v>50.996200000000002</v>
      </c>
      <c r="F14270" s="674">
        <v>293.83600000000001</v>
      </c>
      <c r="G14270" s="674">
        <v>295.84500000000003</v>
      </c>
      <c r="H14270" s="115">
        <f t="shared" si="444"/>
        <v>1.0068371472522089</v>
      </c>
      <c r="I14270" s="115">
        <f t="shared" si="445"/>
        <v>51.344900000000003</v>
      </c>
    </row>
    <row r="14271" spans="1:9" hidden="1">
      <c r="A14271" s="115" t="s">
        <v>37530</v>
      </c>
      <c r="B14271" s="115" t="s">
        <v>37531</v>
      </c>
      <c r="C14271" s="115" t="s">
        <v>37532</v>
      </c>
      <c r="D14271" s="115" t="s">
        <v>1138</v>
      </c>
      <c r="E14271" s="115">
        <v>57.421199999999999</v>
      </c>
      <c r="F14271" s="674">
        <v>293.83600000000001</v>
      </c>
      <c r="G14271" s="674">
        <v>295.84500000000003</v>
      </c>
      <c r="H14271" s="115">
        <f t="shared" si="444"/>
        <v>1.0068371472522089</v>
      </c>
      <c r="I14271" s="115">
        <f t="shared" si="445"/>
        <v>57.813800000000001</v>
      </c>
    </row>
    <row r="14272" spans="1:9" hidden="1">
      <c r="A14272" s="115" t="s">
        <v>37533</v>
      </c>
      <c r="B14272" s="115" t="s">
        <v>37534</v>
      </c>
      <c r="C14272" s="115" t="s">
        <v>37535</v>
      </c>
      <c r="D14272" s="115" t="s">
        <v>1138</v>
      </c>
      <c r="E14272" s="115">
        <v>65.174899999999994</v>
      </c>
      <c r="F14272" s="674">
        <v>293.83600000000001</v>
      </c>
      <c r="G14272" s="674">
        <v>295.84500000000003</v>
      </c>
      <c r="H14272" s="115">
        <f t="shared" si="444"/>
        <v>1.0068371472522089</v>
      </c>
      <c r="I14272" s="115">
        <f t="shared" si="445"/>
        <v>65.620500000000007</v>
      </c>
    </row>
    <row r="14273" spans="1:9" hidden="1">
      <c r="A14273" s="115" t="s">
        <v>37536</v>
      </c>
      <c r="B14273" s="115" t="s">
        <v>37537</v>
      </c>
      <c r="C14273" s="115" t="s">
        <v>37538</v>
      </c>
      <c r="D14273" s="115" t="s">
        <v>1138</v>
      </c>
      <c r="E14273" s="115">
        <v>77.665800000000004</v>
      </c>
      <c r="F14273" s="674">
        <v>293.83600000000001</v>
      </c>
      <c r="G14273" s="674">
        <v>295.84500000000003</v>
      </c>
      <c r="H14273" s="115">
        <f t="shared" si="444"/>
        <v>1.0068371472522089</v>
      </c>
      <c r="I14273" s="115">
        <f t="shared" si="445"/>
        <v>78.196799999999996</v>
      </c>
    </row>
    <row r="14274" spans="1:9" hidden="1">
      <c r="A14274" s="115" t="s">
        <v>37539</v>
      </c>
      <c r="B14274" s="115" t="s">
        <v>37540</v>
      </c>
      <c r="C14274" s="115" t="s">
        <v>37541</v>
      </c>
      <c r="D14274" s="115" t="s">
        <v>1138</v>
      </c>
      <c r="E14274" s="115">
        <v>174.5566</v>
      </c>
      <c r="F14274" s="674">
        <v>293.83600000000001</v>
      </c>
      <c r="G14274" s="674">
        <v>295.84500000000003</v>
      </c>
      <c r="H14274" s="115">
        <f t="shared" si="444"/>
        <v>1.0068371472522089</v>
      </c>
      <c r="I14274" s="115">
        <f t="shared" si="445"/>
        <v>175.7501</v>
      </c>
    </row>
    <row r="14275" spans="1:9" hidden="1">
      <c r="A14275" s="115" t="s">
        <v>37542</v>
      </c>
      <c r="B14275" s="115" t="s">
        <v>37543</v>
      </c>
      <c r="C14275" s="115" t="s">
        <v>37544</v>
      </c>
      <c r="D14275" s="115" t="s">
        <v>1138</v>
      </c>
      <c r="E14275" s="115">
        <v>54.779200000000003</v>
      </c>
      <c r="F14275" s="674">
        <v>293.83600000000001</v>
      </c>
      <c r="G14275" s="674">
        <v>295.84500000000003</v>
      </c>
      <c r="H14275" s="115">
        <f t="shared" si="444"/>
        <v>1.0068371472522089</v>
      </c>
      <c r="I14275" s="115">
        <f t="shared" si="445"/>
        <v>55.153700000000001</v>
      </c>
    </row>
    <row r="14276" spans="1:9" hidden="1">
      <c r="A14276" s="115" t="s">
        <v>37545</v>
      </c>
      <c r="B14276" s="115" t="s">
        <v>37546</v>
      </c>
      <c r="C14276" s="115" t="s">
        <v>37547</v>
      </c>
      <c r="D14276" s="115" t="s">
        <v>1138</v>
      </c>
      <c r="E14276" s="115">
        <v>94.610600000000005</v>
      </c>
      <c r="F14276" s="674">
        <v>293.83600000000001</v>
      </c>
      <c r="G14276" s="674">
        <v>295.84500000000003</v>
      </c>
      <c r="H14276" s="115">
        <f t="shared" si="444"/>
        <v>1.0068371472522089</v>
      </c>
      <c r="I14276" s="115">
        <f t="shared" si="445"/>
        <v>95.257499999999993</v>
      </c>
    </row>
    <row r="14277" spans="1:9" hidden="1">
      <c r="A14277" s="115" t="s">
        <v>37548</v>
      </c>
      <c r="B14277" s="115" t="s">
        <v>37549</v>
      </c>
      <c r="C14277" s="115" t="s">
        <v>37550</v>
      </c>
      <c r="D14277" s="115" t="s">
        <v>1138</v>
      </c>
      <c r="E14277" s="115">
        <v>69.193399999999997</v>
      </c>
      <c r="F14277" s="674">
        <v>293.83600000000001</v>
      </c>
      <c r="G14277" s="674">
        <v>295.84500000000003</v>
      </c>
      <c r="H14277" s="115">
        <f t="shared" ref="H14277:H14340" si="446">G14277/F14277</f>
        <v>1.0068371472522089</v>
      </c>
      <c r="I14277" s="115">
        <f t="shared" ref="I14277:I14340" si="447">ROUND(H14277*E14277,4)</f>
        <v>69.666499999999999</v>
      </c>
    </row>
    <row r="14278" spans="1:9" hidden="1">
      <c r="A14278" s="115" t="s">
        <v>37551</v>
      </c>
      <c r="B14278" s="115" t="s">
        <v>37552</v>
      </c>
      <c r="C14278" s="115" t="s">
        <v>37553</v>
      </c>
      <c r="D14278" s="115" t="s">
        <v>1138</v>
      </c>
      <c r="E14278" s="115">
        <v>81.319999999999993</v>
      </c>
      <c r="F14278" s="674">
        <v>293.83600000000001</v>
      </c>
      <c r="G14278" s="674">
        <v>295.84500000000003</v>
      </c>
      <c r="H14278" s="115">
        <f t="shared" si="446"/>
        <v>1.0068371472522089</v>
      </c>
      <c r="I14278" s="115">
        <f t="shared" si="447"/>
        <v>81.876000000000005</v>
      </c>
    </row>
    <row r="14279" spans="1:9" hidden="1">
      <c r="A14279" s="115" t="s">
        <v>37554</v>
      </c>
      <c r="B14279" s="115" t="s">
        <v>37555</v>
      </c>
      <c r="C14279" s="115" t="s">
        <v>37556</v>
      </c>
      <c r="D14279" s="115" t="s">
        <v>1138</v>
      </c>
      <c r="E14279" s="115">
        <v>182.71520000000001</v>
      </c>
      <c r="F14279" s="674">
        <v>293.83600000000001</v>
      </c>
      <c r="G14279" s="674">
        <v>295.84500000000003</v>
      </c>
      <c r="H14279" s="115">
        <f t="shared" si="446"/>
        <v>1.0068371472522089</v>
      </c>
      <c r="I14279" s="115">
        <f t="shared" si="447"/>
        <v>183.96449999999999</v>
      </c>
    </row>
    <row r="14280" spans="1:9" hidden="1">
      <c r="A14280" s="115" t="s">
        <v>37557</v>
      </c>
      <c r="B14280" s="115" t="s">
        <v>37558</v>
      </c>
      <c r="C14280" s="115" t="s">
        <v>37559</v>
      </c>
      <c r="D14280" s="115" t="s">
        <v>1138</v>
      </c>
      <c r="E14280" s="115">
        <v>59.0306</v>
      </c>
      <c r="F14280" s="674">
        <v>293.83600000000001</v>
      </c>
      <c r="G14280" s="674">
        <v>295.84500000000003</v>
      </c>
      <c r="H14280" s="115">
        <f t="shared" si="446"/>
        <v>1.0068371472522089</v>
      </c>
      <c r="I14280" s="115">
        <f t="shared" si="447"/>
        <v>59.434199999999997</v>
      </c>
    </row>
    <row r="14281" spans="1:9" hidden="1">
      <c r="A14281" s="115" t="s">
        <v>37560</v>
      </c>
      <c r="B14281" s="115" t="s">
        <v>37561</v>
      </c>
      <c r="C14281" s="115" t="s">
        <v>37562</v>
      </c>
      <c r="D14281" s="115" t="s">
        <v>1138</v>
      </c>
      <c r="E14281" s="115">
        <v>65.4482</v>
      </c>
      <c r="F14281" s="674">
        <v>293.83600000000001</v>
      </c>
      <c r="G14281" s="674">
        <v>295.84500000000003</v>
      </c>
      <c r="H14281" s="115">
        <f t="shared" si="446"/>
        <v>1.0068371472522089</v>
      </c>
      <c r="I14281" s="115">
        <f t="shared" si="447"/>
        <v>65.895700000000005</v>
      </c>
    </row>
    <row r="14282" spans="1:9" hidden="1">
      <c r="A14282" s="115" t="s">
        <v>37563</v>
      </c>
      <c r="B14282" s="115" t="s">
        <v>37564</v>
      </c>
      <c r="C14282" s="115" t="s">
        <v>37565</v>
      </c>
      <c r="D14282" s="115" t="s">
        <v>1138</v>
      </c>
      <c r="E14282" s="115">
        <v>73.191699999999997</v>
      </c>
      <c r="F14282" s="674">
        <v>293.83600000000001</v>
      </c>
      <c r="G14282" s="674">
        <v>295.84500000000003</v>
      </c>
      <c r="H14282" s="115">
        <f t="shared" si="446"/>
        <v>1.0068371472522089</v>
      </c>
      <c r="I14282" s="115">
        <f t="shared" si="447"/>
        <v>73.692099999999996</v>
      </c>
    </row>
    <row r="14283" spans="1:9" hidden="1">
      <c r="A14283" s="115" t="s">
        <v>37566</v>
      </c>
      <c r="B14283" s="115" t="s">
        <v>37567</v>
      </c>
      <c r="C14283" s="115" t="s">
        <v>37568</v>
      </c>
      <c r="D14283" s="115" t="s">
        <v>1138</v>
      </c>
      <c r="E14283" s="115">
        <v>91.007000000000005</v>
      </c>
      <c r="F14283" s="674">
        <v>293.83600000000001</v>
      </c>
      <c r="G14283" s="674">
        <v>295.84500000000003</v>
      </c>
      <c r="H14283" s="115">
        <f t="shared" si="446"/>
        <v>1.0068371472522089</v>
      </c>
      <c r="I14283" s="115">
        <f t="shared" si="447"/>
        <v>91.629199999999997</v>
      </c>
    </row>
    <row r="14284" spans="1:9" hidden="1">
      <c r="A14284" s="115" t="s">
        <v>37569</v>
      </c>
      <c r="B14284" s="115" t="s">
        <v>37570</v>
      </c>
      <c r="C14284" s="115" t="s">
        <v>37571</v>
      </c>
      <c r="D14284" s="115" t="s">
        <v>1138</v>
      </c>
      <c r="E14284" s="115">
        <v>130.71690000000001</v>
      </c>
      <c r="F14284" s="674">
        <v>293.83600000000001</v>
      </c>
      <c r="G14284" s="674">
        <v>295.84500000000003</v>
      </c>
      <c r="H14284" s="115">
        <f t="shared" si="446"/>
        <v>1.0068371472522089</v>
      </c>
      <c r="I14284" s="115">
        <f t="shared" si="447"/>
        <v>131.61060000000001</v>
      </c>
    </row>
    <row r="14285" spans="1:9" hidden="1">
      <c r="A14285" s="115" t="s">
        <v>37572</v>
      </c>
      <c r="B14285" s="115" t="s">
        <v>37573</v>
      </c>
      <c r="C14285" s="115" t="s">
        <v>37574</v>
      </c>
      <c r="D14285" s="115" t="s">
        <v>1138</v>
      </c>
      <c r="E14285" s="115">
        <v>38.256700000000002</v>
      </c>
      <c r="F14285" s="674">
        <v>293.83600000000001</v>
      </c>
      <c r="G14285" s="674">
        <v>295.84500000000003</v>
      </c>
      <c r="H14285" s="115">
        <f t="shared" si="446"/>
        <v>1.0068371472522089</v>
      </c>
      <c r="I14285" s="115">
        <f t="shared" si="447"/>
        <v>38.518300000000004</v>
      </c>
    </row>
    <row r="14286" spans="1:9" hidden="1">
      <c r="A14286" s="115" t="s">
        <v>37575</v>
      </c>
      <c r="B14286" s="115" t="s">
        <v>37576</v>
      </c>
      <c r="C14286" s="115" t="s">
        <v>37577</v>
      </c>
      <c r="D14286" s="115" t="s">
        <v>1138</v>
      </c>
      <c r="E14286" s="115">
        <v>49.616700000000002</v>
      </c>
      <c r="F14286" s="674">
        <v>293.83600000000001</v>
      </c>
      <c r="G14286" s="674">
        <v>295.84500000000003</v>
      </c>
      <c r="H14286" s="115">
        <f t="shared" si="446"/>
        <v>1.0068371472522089</v>
      </c>
      <c r="I14286" s="115">
        <f t="shared" si="447"/>
        <v>49.9559</v>
      </c>
    </row>
    <row r="14287" spans="1:9" hidden="1">
      <c r="A14287" s="115" t="s">
        <v>37578</v>
      </c>
      <c r="B14287" s="115" t="s">
        <v>37579</v>
      </c>
      <c r="C14287" s="115" t="s">
        <v>37580</v>
      </c>
      <c r="D14287" s="115" t="s">
        <v>1138</v>
      </c>
      <c r="E14287" s="115">
        <v>42.406700000000001</v>
      </c>
      <c r="F14287" s="674">
        <v>293.83600000000001</v>
      </c>
      <c r="G14287" s="674">
        <v>295.84500000000003</v>
      </c>
      <c r="H14287" s="115">
        <f t="shared" si="446"/>
        <v>1.0068371472522089</v>
      </c>
      <c r="I14287" s="115">
        <f t="shared" si="447"/>
        <v>42.696599999999997</v>
      </c>
    </row>
    <row r="14288" spans="1:9" hidden="1">
      <c r="A14288" s="115" t="s">
        <v>37581</v>
      </c>
      <c r="B14288" s="115" t="s">
        <v>37582</v>
      </c>
      <c r="C14288" s="115" t="s">
        <v>37583</v>
      </c>
      <c r="D14288" s="115" t="s">
        <v>1138</v>
      </c>
      <c r="E14288" s="115">
        <v>44.778399999999998</v>
      </c>
      <c r="F14288" s="674">
        <v>293.83600000000001</v>
      </c>
      <c r="G14288" s="674">
        <v>295.84500000000003</v>
      </c>
      <c r="H14288" s="115">
        <f t="shared" si="446"/>
        <v>1.0068371472522089</v>
      </c>
      <c r="I14288" s="115">
        <f t="shared" si="447"/>
        <v>45.084600000000002</v>
      </c>
    </row>
    <row r="14289" spans="1:9" hidden="1">
      <c r="A14289" s="115" t="s">
        <v>37584</v>
      </c>
      <c r="B14289" s="115" t="s">
        <v>37585</v>
      </c>
      <c r="C14289" s="115" t="s">
        <v>37586</v>
      </c>
      <c r="D14289" s="115" t="s">
        <v>1138</v>
      </c>
      <c r="E14289" s="115">
        <v>44.536700000000003</v>
      </c>
      <c r="F14289" s="674">
        <v>293.83600000000001</v>
      </c>
      <c r="G14289" s="674">
        <v>295.84500000000003</v>
      </c>
      <c r="H14289" s="115">
        <f t="shared" si="446"/>
        <v>1.0068371472522089</v>
      </c>
      <c r="I14289" s="115">
        <f t="shared" si="447"/>
        <v>44.841200000000001</v>
      </c>
    </row>
    <row r="14290" spans="1:9" hidden="1">
      <c r="A14290" s="115" t="s">
        <v>37587</v>
      </c>
      <c r="B14290" s="115" t="s">
        <v>37588</v>
      </c>
      <c r="C14290" s="115" t="s">
        <v>37589</v>
      </c>
      <c r="D14290" s="115" t="s">
        <v>1138</v>
      </c>
      <c r="E14290" s="115">
        <v>46.146700000000003</v>
      </c>
      <c r="F14290" s="674">
        <v>293.83600000000001</v>
      </c>
      <c r="G14290" s="674">
        <v>295.84500000000003</v>
      </c>
      <c r="H14290" s="115">
        <f t="shared" si="446"/>
        <v>1.0068371472522089</v>
      </c>
      <c r="I14290" s="115">
        <f t="shared" si="447"/>
        <v>46.462200000000003</v>
      </c>
    </row>
    <row r="14291" spans="1:9" hidden="1">
      <c r="A14291" s="115" t="s">
        <v>37590</v>
      </c>
      <c r="B14291" s="115" t="s">
        <v>37591</v>
      </c>
      <c r="C14291" s="115" t="s">
        <v>37592</v>
      </c>
      <c r="D14291" s="115" t="s">
        <v>1138</v>
      </c>
      <c r="E14291" s="115">
        <v>60.478099999999998</v>
      </c>
      <c r="F14291" s="674">
        <v>293.83600000000001</v>
      </c>
      <c r="G14291" s="674">
        <v>295.84500000000003</v>
      </c>
      <c r="H14291" s="115">
        <f t="shared" si="446"/>
        <v>1.0068371472522089</v>
      </c>
      <c r="I14291" s="115">
        <f t="shared" si="447"/>
        <v>60.891599999999997</v>
      </c>
    </row>
    <row r="14292" spans="1:9" hidden="1">
      <c r="A14292" s="115" t="s">
        <v>37593</v>
      </c>
      <c r="B14292" s="115" t="s">
        <v>37594</v>
      </c>
      <c r="C14292" s="115" t="s">
        <v>37595</v>
      </c>
      <c r="D14292" s="115" t="s">
        <v>1138</v>
      </c>
      <c r="E14292" s="115">
        <v>69.072000000000003</v>
      </c>
      <c r="F14292" s="674">
        <v>293.83600000000001</v>
      </c>
      <c r="G14292" s="674">
        <v>295.84500000000003</v>
      </c>
      <c r="H14292" s="115">
        <f t="shared" si="446"/>
        <v>1.0068371472522089</v>
      </c>
      <c r="I14292" s="115">
        <f t="shared" si="447"/>
        <v>69.544300000000007</v>
      </c>
    </row>
    <row r="14293" spans="1:9" hidden="1">
      <c r="A14293" s="115" t="s">
        <v>37596</v>
      </c>
      <c r="B14293" s="115" t="s">
        <v>37597</v>
      </c>
      <c r="C14293" s="115" t="s">
        <v>37598</v>
      </c>
      <c r="D14293" s="115" t="s">
        <v>1138</v>
      </c>
      <c r="E14293" s="115">
        <v>68.536699999999996</v>
      </c>
      <c r="F14293" s="674">
        <v>293.83600000000001</v>
      </c>
      <c r="G14293" s="674">
        <v>295.84500000000003</v>
      </c>
      <c r="H14293" s="115">
        <f t="shared" si="446"/>
        <v>1.0068371472522089</v>
      </c>
      <c r="I14293" s="115">
        <f t="shared" si="447"/>
        <v>69.005300000000005</v>
      </c>
    </row>
    <row r="14294" spans="1:9" hidden="1">
      <c r="A14294" s="115" t="s">
        <v>37599</v>
      </c>
      <c r="B14294" s="115" t="s">
        <v>37600</v>
      </c>
      <c r="C14294" s="115" t="s">
        <v>37601</v>
      </c>
      <c r="D14294" s="115" t="s">
        <v>1138</v>
      </c>
      <c r="E14294" s="115">
        <v>53.146700000000003</v>
      </c>
      <c r="F14294" s="674">
        <v>293.83600000000001</v>
      </c>
      <c r="G14294" s="674">
        <v>295.84500000000003</v>
      </c>
      <c r="H14294" s="115">
        <f t="shared" si="446"/>
        <v>1.0068371472522089</v>
      </c>
      <c r="I14294" s="115">
        <f t="shared" si="447"/>
        <v>53.510100000000001</v>
      </c>
    </row>
    <row r="14295" spans="1:9" hidden="1">
      <c r="A14295" s="115" t="s">
        <v>37602</v>
      </c>
      <c r="B14295" s="115" t="s">
        <v>37603</v>
      </c>
      <c r="C14295" s="115" t="s">
        <v>37604</v>
      </c>
      <c r="D14295" s="115" t="s">
        <v>1138</v>
      </c>
      <c r="E14295" s="115">
        <v>96.301000000000002</v>
      </c>
      <c r="F14295" s="674">
        <v>293.83600000000001</v>
      </c>
      <c r="G14295" s="674">
        <v>295.84500000000003</v>
      </c>
      <c r="H14295" s="115">
        <f t="shared" si="446"/>
        <v>1.0068371472522089</v>
      </c>
      <c r="I14295" s="115">
        <f t="shared" si="447"/>
        <v>96.959400000000002</v>
      </c>
    </row>
    <row r="14296" spans="1:9" hidden="1">
      <c r="A14296" s="115" t="s">
        <v>37605</v>
      </c>
      <c r="B14296" s="115" t="s">
        <v>37606</v>
      </c>
      <c r="C14296" s="115" t="s">
        <v>37607</v>
      </c>
      <c r="D14296" s="115" t="s">
        <v>1138</v>
      </c>
      <c r="E14296" s="115">
        <v>96.301000000000002</v>
      </c>
      <c r="F14296" s="674">
        <v>293.83600000000001</v>
      </c>
      <c r="G14296" s="674">
        <v>295.84500000000003</v>
      </c>
      <c r="H14296" s="115">
        <f t="shared" si="446"/>
        <v>1.0068371472522089</v>
      </c>
      <c r="I14296" s="115">
        <f t="shared" si="447"/>
        <v>96.959400000000002</v>
      </c>
    </row>
    <row r="14297" spans="1:9" hidden="1">
      <c r="A14297" s="115" t="s">
        <v>37608</v>
      </c>
      <c r="B14297" s="115" t="s">
        <v>37609</v>
      </c>
      <c r="C14297" s="115" t="s">
        <v>37610</v>
      </c>
      <c r="D14297" s="115" t="s">
        <v>1138</v>
      </c>
      <c r="E14297" s="115">
        <v>96.260499999999993</v>
      </c>
      <c r="F14297" s="674">
        <v>293.83600000000001</v>
      </c>
      <c r="G14297" s="674">
        <v>295.84500000000003</v>
      </c>
      <c r="H14297" s="115">
        <f t="shared" si="446"/>
        <v>1.0068371472522089</v>
      </c>
      <c r="I14297" s="115">
        <f t="shared" si="447"/>
        <v>96.918599999999998</v>
      </c>
    </row>
    <row r="14298" spans="1:9" hidden="1">
      <c r="A14298" s="115" t="s">
        <v>37611</v>
      </c>
      <c r="B14298" s="115" t="s">
        <v>37612</v>
      </c>
      <c r="C14298" s="115" t="s">
        <v>37613</v>
      </c>
      <c r="D14298" s="115" t="s">
        <v>1138</v>
      </c>
      <c r="E14298" s="115">
        <v>95.396699999999996</v>
      </c>
      <c r="F14298" s="674">
        <v>293.83600000000001</v>
      </c>
      <c r="G14298" s="674">
        <v>295.84500000000003</v>
      </c>
      <c r="H14298" s="115">
        <f t="shared" si="446"/>
        <v>1.0068371472522089</v>
      </c>
      <c r="I14298" s="115">
        <f t="shared" si="447"/>
        <v>96.048900000000003</v>
      </c>
    </row>
    <row r="14299" spans="1:9" hidden="1">
      <c r="A14299" s="115" t="s">
        <v>37614</v>
      </c>
      <c r="B14299" s="115" t="s">
        <v>37615</v>
      </c>
      <c r="C14299" s="115" t="s">
        <v>37616</v>
      </c>
      <c r="D14299" s="115" t="s">
        <v>1138</v>
      </c>
      <c r="E14299" s="115">
        <v>83.746700000000004</v>
      </c>
      <c r="F14299" s="674">
        <v>293.83600000000001</v>
      </c>
      <c r="G14299" s="674">
        <v>295.84500000000003</v>
      </c>
      <c r="H14299" s="115">
        <f t="shared" si="446"/>
        <v>1.0068371472522089</v>
      </c>
      <c r="I14299" s="115">
        <f t="shared" si="447"/>
        <v>84.319299999999998</v>
      </c>
    </row>
    <row r="14300" spans="1:9" hidden="1">
      <c r="A14300" s="115" t="s">
        <v>37617</v>
      </c>
      <c r="B14300" s="115" t="s">
        <v>37618</v>
      </c>
      <c r="C14300" s="115" t="s">
        <v>37619</v>
      </c>
      <c r="D14300" s="115" t="s">
        <v>1138</v>
      </c>
      <c r="E14300" s="115">
        <v>42.856699999999996</v>
      </c>
      <c r="F14300" s="674">
        <v>293.83600000000001</v>
      </c>
      <c r="G14300" s="674">
        <v>295.84500000000003</v>
      </c>
      <c r="H14300" s="115">
        <f t="shared" si="446"/>
        <v>1.0068371472522089</v>
      </c>
      <c r="I14300" s="115">
        <f t="shared" si="447"/>
        <v>43.149700000000003</v>
      </c>
    </row>
    <row r="14301" spans="1:9" hidden="1">
      <c r="A14301" s="115" t="s">
        <v>37620</v>
      </c>
      <c r="B14301" s="115" t="s">
        <v>37621</v>
      </c>
      <c r="C14301" s="115" t="s">
        <v>37622</v>
      </c>
      <c r="D14301" s="115" t="s">
        <v>1138</v>
      </c>
      <c r="E14301" s="115">
        <v>53.756700000000002</v>
      </c>
      <c r="F14301" s="674">
        <v>293.83600000000001</v>
      </c>
      <c r="G14301" s="674">
        <v>295.84500000000003</v>
      </c>
      <c r="H14301" s="115">
        <f t="shared" si="446"/>
        <v>1.0068371472522089</v>
      </c>
      <c r="I14301" s="115">
        <f t="shared" si="447"/>
        <v>54.124200000000002</v>
      </c>
    </row>
    <row r="14302" spans="1:9" hidden="1">
      <c r="A14302" s="115" t="s">
        <v>37623</v>
      </c>
      <c r="B14302" s="115" t="s">
        <v>37624</v>
      </c>
      <c r="C14302" s="115" t="s">
        <v>37625</v>
      </c>
      <c r="D14302" s="115" t="s">
        <v>1138</v>
      </c>
      <c r="E14302" s="115">
        <v>59.456699999999998</v>
      </c>
      <c r="F14302" s="674">
        <v>293.83600000000001</v>
      </c>
      <c r="G14302" s="674">
        <v>295.84500000000003</v>
      </c>
      <c r="H14302" s="115">
        <f t="shared" si="446"/>
        <v>1.0068371472522089</v>
      </c>
      <c r="I14302" s="115">
        <f t="shared" si="447"/>
        <v>59.863199999999999</v>
      </c>
    </row>
    <row r="14303" spans="1:9" hidden="1">
      <c r="A14303" s="115" t="s">
        <v>37626</v>
      </c>
      <c r="B14303" s="115" t="s">
        <v>37627</v>
      </c>
      <c r="C14303" s="115" t="s">
        <v>37628</v>
      </c>
      <c r="D14303" s="115" t="s">
        <v>1138</v>
      </c>
      <c r="E14303" s="115">
        <v>53.036700000000003</v>
      </c>
      <c r="F14303" s="674">
        <v>293.83600000000001</v>
      </c>
      <c r="G14303" s="674">
        <v>295.84500000000003</v>
      </c>
      <c r="H14303" s="115">
        <f t="shared" si="446"/>
        <v>1.0068371472522089</v>
      </c>
      <c r="I14303" s="115">
        <f t="shared" si="447"/>
        <v>53.399299999999997</v>
      </c>
    </row>
    <row r="14304" spans="1:9" hidden="1">
      <c r="A14304" s="115" t="s">
        <v>37629</v>
      </c>
      <c r="B14304" s="115" t="s">
        <v>37630</v>
      </c>
      <c r="C14304" s="115" t="s">
        <v>37631</v>
      </c>
      <c r="D14304" s="115" t="s">
        <v>1138</v>
      </c>
      <c r="E14304" s="115">
        <v>71.106700000000004</v>
      </c>
      <c r="F14304" s="674">
        <v>293.83600000000001</v>
      </c>
      <c r="G14304" s="674">
        <v>295.84500000000003</v>
      </c>
      <c r="H14304" s="115">
        <f t="shared" si="446"/>
        <v>1.0068371472522089</v>
      </c>
      <c r="I14304" s="115">
        <f t="shared" si="447"/>
        <v>71.5929</v>
      </c>
    </row>
    <row r="14305" spans="1:9" hidden="1">
      <c r="A14305" s="115" t="s">
        <v>37632</v>
      </c>
      <c r="B14305" s="115" t="s">
        <v>37633</v>
      </c>
      <c r="C14305" s="115" t="s">
        <v>37634</v>
      </c>
      <c r="D14305" s="115" t="s">
        <v>1138</v>
      </c>
      <c r="E14305" s="115">
        <v>112.0667</v>
      </c>
      <c r="F14305" s="674">
        <v>293.83600000000001</v>
      </c>
      <c r="G14305" s="674">
        <v>295.84500000000003</v>
      </c>
      <c r="H14305" s="115">
        <f t="shared" si="446"/>
        <v>1.0068371472522089</v>
      </c>
      <c r="I14305" s="115">
        <f t="shared" si="447"/>
        <v>112.8329</v>
      </c>
    </row>
    <row r="14306" spans="1:9" hidden="1">
      <c r="A14306" s="115" t="s">
        <v>37635</v>
      </c>
      <c r="B14306" s="115" t="s">
        <v>37636</v>
      </c>
      <c r="C14306" s="115" t="s">
        <v>37637</v>
      </c>
      <c r="D14306" s="115" t="s">
        <v>1138</v>
      </c>
      <c r="E14306" s="115">
        <v>54.698300000000003</v>
      </c>
      <c r="F14306" s="674">
        <v>293.83600000000001</v>
      </c>
      <c r="G14306" s="674">
        <v>295.84500000000003</v>
      </c>
      <c r="H14306" s="115">
        <f t="shared" si="446"/>
        <v>1.0068371472522089</v>
      </c>
      <c r="I14306" s="115">
        <f t="shared" si="447"/>
        <v>55.072299999999998</v>
      </c>
    </row>
    <row r="14307" spans="1:9" hidden="1">
      <c r="A14307" s="115" t="s">
        <v>37638</v>
      </c>
      <c r="B14307" s="115" t="s">
        <v>37639</v>
      </c>
      <c r="C14307" s="115" t="s">
        <v>37640</v>
      </c>
      <c r="D14307" s="115" t="s">
        <v>1138</v>
      </c>
      <c r="E14307" s="115">
        <v>63.909599999999998</v>
      </c>
      <c r="F14307" s="674">
        <v>293.83600000000001</v>
      </c>
      <c r="G14307" s="674">
        <v>295.84500000000003</v>
      </c>
      <c r="H14307" s="115">
        <f t="shared" si="446"/>
        <v>1.0068371472522089</v>
      </c>
      <c r="I14307" s="115">
        <f t="shared" si="447"/>
        <v>64.346599999999995</v>
      </c>
    </row>
    <row r="14308" spans="1:9" hidden="1">
      <c r="A14308" s="115" t="s">
        <v>37641</v>
      </c>
      <c r="B14308" s="115" t="s">
        <v>37642</v>
      </c>
      <c r="C14308" s="115" t="s">
        <v>37643</v>
      </c>
      <c r="D14308" s="115" t="s">
        <v>1138</v>
      </c>
      <c r="E14308" s="115">
        <v>78.242800000000003</v>
      </c>
      <c r="F14308" s="674">
        <v>293.83600000000001</v>
      </c>
      <c r="G14308" s="674">
        <v>295.84500000000003</v>
      </c>
      <c r="H14308" s="115">
        <f t="shared" si="446"/>
        <v>1.0068371472522089</v>
      </c>
      <c r="I14308" s="115">
        <f t="shared" si="447"/>
        <v>78.777799999999999</v>
      </c>
    </row>
    <row r="14309" spans="1:9" hidden="1">
      <c r="A14309" s="115" t="s">
        <v>37644</v>
      </c>
      <c r="B14309" s="115" t="s">
        <v>37645</v>
      </c>
      <c r="C14309" s="115" t="s">
        <v>37646</v>
      </c>
      <c r="D14309" s="115" t="s">
        <v>1138</v>
      </c>
      <c r="E14309" s="115">
        <v>76.056399999999996</v>
      </c>
      <c r="F14309" s="674">
        <v>293.83600000000001</v>
      </c>
      <c r="G14309" s="674">
        <v>295.84500000000003</v>
      </c>
      <c r="H14309" s="115">
        <f t="shared" si="446"/>
        <v>1.0068371472522089</v>
      </c>
      <c r="I14309" s="115">
        <f t="shared" si="447"/>
        <v>76.576400000000007</v>
      </c>
    </row>
    <row r="14310" spans="1:9" hidden="1">
      <c r="A14310" s="115" t="s">
        <v>37647</v>
      </c>
      <c r="B14310" s="115" t="s">
        <v>37648</v>
      </c>
      <c r="C14310" s="115" t="s">
        <v>37649</v>
      </c>
      <c r="D14310" s="115" t="s">
        <v>1138</v>
      </c>
      <c r="E14310" s="115">
        <v>108.7312</v>
      </c>
      <c r="F14310" s="674">
        <v>293.83600000000001</v>
      </c>
      <c r="G14310" s="674">
        <v>295.84500000000003</v>
      </c>
      <c r="H14310" s="115">
        <f t="shared" si="446"/>
        <v>1.0068371472522089</v>
      </c>
      <c r="I14310" s="115">
        <f t="shared" si="447"/>
        <v>109.4746</v>
      </c>
    </row>
    <row r="14311" spans="1:9" hidden="1">
      <c r="A14311" s="115" t="s">
        <v>37650</v>
      </c>
      <c r="B14311" s="115" t="s">
        <v>37651</v>
      </c>
      <c r="C14311" s="115" t="s">
        <v>37652</v>
      </c>
      <c r="D14311" s="115" t="s">
        <v>1138</v>
      </c>
      <c r="E14311" s="115">
        <v>53.256700000000002</v>
      </c>
      <c r="F14311" s="674">
        <v>293.83600000000001</v>
      </c>
      <c r="G14311" s="674">
        <v>295.84500000000003</v>
      </c>
      <c r="H14311" s="115">
        <f t="shared" si="446"/>
        <v>1.0068371472522089</v>
      </c>
      <c r="I14311" s="115">
        <f t="shared" si="447"/>
        <v>53.620800000000003</v>
      </c>
    </row>
    <row r="14312" spans="1:9" hidden="1">
      <c r="A14312" s="115" t="s">
        <v>37653</v>
      </c>
      <c r="B14312" s="115" t="s">
        <v>37654</v>
      </c>
      <c r="C14312" s="115" t="s">
        <v>37655</v>
      </c>
      <c r="D14312" s="115" t="s">
        <v>1138</v>
      </c>
      <c r="E14312" s="115">
        <v>67.656700000000001</v>
      </c>
      <c r="F14312" s="674">
        <v>293.83600000000001</v>
      </c>
      <c r="G14312" s="674">
        <v>295.84500000000003</v>
      </c>
      <c r="H14312" s="115">
        <f t="shared" si="446"/>
        <v>1.0068371472522089</v>
      </c>
      <c r="I14312" s="115">
        <f t="shared" si="447"/>
        <v>68.119299999999996</v>
      </c>
    </row>
    <row r="14313" spans="1:9" hidden="1">
      <c r="A14313" s="115" t="s">
        <v>37656</v>
      </c>
      <c r="B14313" s="115" t="s">
        <v>37657</v>
      </c>
      <c r="C14313" s="115" t="s">
        <v>37658</v>
      </c>
      <c r="D14313" s="115" t="s">
        <v>1138</v>
      </c>
      <c r="E14313" s="115">
        <v>73.846699999999998</v>
      </c>
      <c r="F14313" s="674">
        <v>293.83600000000001</v>
      </c>
      <c r="G14313" s="674">
        <v>295.84500000000003</v>
      </c>
      <c r="H14313" s="115">
        <f t="shared" si="446"/>
        <v>1.0068371472522089</v>
      </c>
      <c r="I14313" s="115">
        <f t="shared" si="447"/>
        <v>74.351600000000005</v>
      </c>
    </row>
    <row r="14314" spans="1:9" hidden="1">
      <c r="A14314" s="115" t="s">
        <v>37659</v>
      </c>
      <c r="B14314" s="115" t="s">
        <v>37660</v>
      </c>
      <c r="C14314" s="115" t="s">
        <v>37661</v>
      </c>
      <c r="D14314" s="115" t="s">
        <v>1138</v>
      </c>
      <c r="E14314" s="115">
        <v>79.336699999999993</v>
      </c>
      <c r="F14314" s="674">
        <v>293.83600000000001</v>
      </c>
      <c r="G14314" s="674">
        <v>295.84500000000003</v>
      </c>
      <c r="H14314" s="115">
        <f t="shared" si="446"/>
        <v>1.0068371472522089</v>
      </c>
      <c r="I14314" s="115">
        <f t="shared" si="447"/>
        <v>79.879099999999994</v>
      </c>
    </row>
    <row r="14315" spans="1:9" hidden="1">
      <c r="A14315" s="115" t="s">
        <v>37662</v>
      </c>
      <c r="B14315" s="115" t="s">
        <v>37663</v>
      </c>
      <c r="C14315" s="115" t="s">
        <v>37664</v>
      </c>
      <c r="D14315" s="115" t="s">
        <v>1138</v>
      </c>
      <c r="E14315" s="115">
        <v>112.0667</v>
      </c>
      <c r="F14315" s="674">
        <v>293.83600000000001</v>
      </c>
      <c r="G14315" s="674">
        <v>295.84500000000003</v>
      </c>
      <c r="H14315" s="115">
        <f t="shared" si="446"/>
        <v>1.0068371472522089</v>
      </c>
      <c r="I14315" s="115">
        <f t="shared" si="447"/>
        <v>112.8329</v>
      </c>
    </row>
    <row r="14316" spans="1:9" hidden="1">
      <c r="A14316" s="115" t="s">
        <v>37665</v>
      </c>
      <c r="B14316" s="115" t="s">
        <v>37666</v>
      </c>
      <c r="C14316" s="115" t="s">
        <v>37667</v>
      </c>
      <c r="D14316" s="115" t="s">
        <v>1138</v>
      </c>
      <c r="E14316" s="115">
        <v>55.6267</v>
      </c>
      <c r="F14316" s="674">
        <v>293.83600000000001</v>
      </c>
      <c r="G14316" s="674">
        <v>295.84500000000003</v>
      </c>
      <c r="H14316" s="115">
        <f t="shared" si="446"/>
        <v>1.0068371472522089</v>
      </c>
      <c r="I14316" s="115">
        <f t="shared" si="447"/>
        <v>56.006999999999998</v>
      </c>
    </row>
    <row r="14317" spans="1:9" hidden="1">
      <c r="A14317" s="115" t="s">
        <v>37668</v>
      </c>
      <c r="B14317" s="115" t="s">
        <v>37669</v>
      </c>
      <c r="C14317" s="115" t="s">
        <v>37670</v>
      </c>
      <c r="D14317" s="115" t="s">
        <v>1138</v>
      </c>
      <c r="E14317" s="115">
        <v>49.556699999999999</v>
      </c>
      <c r="F14317" s="674">
        <v>293.83600000000001</v>
      </c>
      <c r="G14317" s="674">
        <v>295.84500000000003</v>
      </c>
      <c r="H14317" s="115">
        <f t="shared" si="446"/>
        <v>1.0068371472522089</v>
      </c>
      <c r="I14317" s="115">
        <f t="shared" si="447"/>
        <v>49.895499999999998</v>
      </c>
    </row>
    <row r="14318" spans="1:9" hidden="1">
      <c r="A14318" s="115" t="s">
        <v>37671</v>
      </c>
      <c r="B14318" s="115" t="s">
        <v>37672</v>
      </c>
      <c r="C14318" s="115" t="s">
        <v>37673</v>
      </c>
      <c r="D14318" s="115" t="s">
        <v>1138</v>
      </c>
      <c r="E14318" s="115">
        <v>80.616699999999994</v>
      </c>
      <c r="F14318" s="674">
        <v>293.83600000000001</v>
      </c>
      <c r="G14318" s="674">
        <v>295.84500000000003</v>
      </c>
      <c r="H14318" s="115">
        <f t="shared" si="446"/>
        <v>1.0068371472522089</v>
      </c>
      <c r="I14318" s="115">
        <f t="shared" si="447"/>
        <v>81.167900000000003</v>
      </c>
    </row>
    <row r="14319" spans="1:9" hidden="1">
      <c r="A14319" s="115" t="s">
        <v>37674</v>
      </c>
      <c r="B14319" s="115" t="s">
        <v>37675</v>
      </c>
      <c r="C14319" s="115" t="s">
        <v>37676</v>
      </c>
      <c r="D14319" s="115" t="s">
        <v>1138</v>
      </c>
      <c r="E14319" s="115">
        <v>87.296700000000001</v>
      </c>
      <c r="F14319" s="674">
        <v>293.83600000000001</v>
      </c>
      <c r="G14319" s="674">
        <v>295.84500000000003</v>
      </c>
      <c r="H14319" s="115">
        <f t="shared" si="446"/>
        <v>1.0068371472522089</v>
      </c>
      <c r="I14319" s="115">
        <f t="shared" si="447"/>
        <v>87.893600000000006</v>
      </c>
    </row>
    <row r="14320" spans="1:9" hidden="1">
      <c r="A14320" s="115" t="s">
        <v>37677</v>
      </c>
      <c r="B14320" s="115" t="s">
        <v>37678</v>
      </c>
      <c r="C14320" s="115" t="s">
        <v>37679</v>
      </c>
      <c r="D14320" s="115" t="s">
        <v>1138</v>
      </c>
      <c r="E14320" s="115">
        <v>78.206699999999998</v>
      </c>
      <c r="F14320" s="674">
        <v>293.83600000000001</v>
      </c>
      <c r="G14320" s="674">
        <v>295.84500000000003</v>
      </c>
      <c r="H14320" s="115">
        <f t="shared" si="446"/>
        <v>1.0068371472522089</v>
      </c>
      <c r="I14320" s="115">
        <f t="shared" si="447"/>
        <v>78.741399999999999</v>
      </c>
    </row>
    <row r="14321" spans="1:9" hidden="1">
      <c r="A14321" s="115" t="s">
        <v>37680</v>
      </c>
      <c r="B14321" s="115" t="s">
        <v>37681</v>
      </c>
      <c r="C14321" s="115" t="s">
        <v>37682</v>
      </c>
      <c r="D14321" s="115" t="s">
        <v>1138</v>
      </c>
      <c r="E14321" s="115">
        <v>127.6767</v>
      </c>
      <c r="F14321" s="674">
        <v>293.83600000000001</v>
      </c>
      <c r="G14321" s="674">
        <v>295.84500000000003</v>
      </c>
      <c r="H14321" s="115">
        <f t="shared" si="446"/>
        <v>1.0068371472522089</v>
      </c>
      <c r="I14321" s="115">
        <f t="shared" si="447"/>
        <v>128.5496</v>
      </c>
    </row>
    <row r="14322" spans="1:9" hidden="1">
      <c r="A14322" s="115" t="s">
        <v>37683</v>
      </c>
      <c r="B14322" s="115" t="s">
        <v>37684</v>
      </c>
      <c r="C14322" s="115" t="s">
        <v>37685</v>
      </c>
      <c r="D14322" s="115" t="s">
        <v>1138</v>
      </c>
      <c r="E14322" s="115">
        <v>80.753100000000003</v>
      </c>
      <c r="F14322" s="674">
        <v>293.83600000000001</v>
      </c>
      <c r="G14322" s="674">
        <v>295.84500000000003</v>
      </c>
      <c r="H14322" s="115">
        <f t="shared" si="446"/>
        <v>1.0068371472522089</v>
      </c>
      <c r="I14322" s="115">
        <f t="shared" si="447"/>
        <v>81.305199999999999</v>
      </c>
    </row>
    <row r="14323" spans="1:9" hidden="1">
      <c r="A14323" s="115" t="s">
        <v>37686</v>
      </c>
      <c r="B14323" s="115" t="s">
        <v>37687</v>
      </c>
      <c r="C14323" s="115" t="s">
        <v>37688</v>
      </c>
      <c r="D14323" s="115" t="s">
        <v>1138</v>
      </c>
      <c r="E14323" s="115">
        <v>87.7881</v>
      </c>
      <c r="F14323" s="674">
        <v>293.83600000000001</v>
      </c>
      <c r="G14323" s="674">
        <v>295.84500000000003</v>
      </c>
      <c r="H14323" s="115">
        <f t="shared" si="446"/>
        <v>1.0068371472522089</v>
      </c>
      <c r="I14323" s="115">
        <f t="shared" si="447"/>
        <v>88.388300000000001</v>
      </c>
    </row>
    <row r="14324" spans="1:9" hidden="1">
      <c r="A14324" s="115" t="s">
        <v>37689</v>
      </c>
      <c r="B14324" s="115" t="s">
        <v>37690</v>
      </c>
      <c r="C14324" s="115" t="s">
        <v>37691</v>
      </c>
      <c r="D14324" s="115" t="s">
        <v>1138</v>
      </c>
      <c r="E14324" s="115">
        <v>94.549800000000005</v>
      </c>
      <c r="F14324" s="674">
        <v>293.83600000000001</v>
      </c>
      <c r="G14324" s="674">
        <v>295.84500000000003</v>
      </c>
      <c r="H14324" s="115">
        <f t="shared" si="446"/>
        <v>1.0068371472522089</v>
      </c>
      <c r="I14324" s="115">
        <f t="shared" si="447"/>
        <v>95.196299999999994</v>
      </c>
    </row>
    <row r="14325" spans="1:9" hidden="1">
      <c r="A14325" s="115" t="s">
        <v>37692</v>
      </c>
      <c r="B14325" s="115" t="s">
        <v>37693</v>
      </c>
      <c r="C14325" s="115" t="s">
        <v>37694</v>
      </c>
      <c r="D14325" s="115" t="s">
        <v>1138</v>
      </c>
      <c r="E14325" s="115">
        <v>84.538899999999998</v>
      </c>
      <c r="F14325" s="674">
        <v>293.83600000000001</v>
      </c>
      <c r="G14325" s="674">
        <v>295.84500000000003</v>
      </c>
      <c r="H14325" s="115">
        <f t="shared" si="446"/>
        <v>1.0068371472522089</v>
      </c>
      <c r="I14325" s="115">
        <f t="shared" si="447"/>
        <v>85.116900000000001</v>
      </c>
    </row>
    <row r="14326" spans="1:9" hidden="1">
      <c r="A14326" s="115" t="s">
        <v>37695</v>
      </c>
      <c r="B14326" s="115" t="s">
        <v>37696</v>
      </c>
      <c r="C14326" s="115" t="s">
        <v>37697</v>
      </c>
      <c r="D14326" s="115" t="s">
        <v>1138</v>
      </c>
      <c r="E14326" s="115">
        <v>129.28960000000001</v>
      </c>
      <c r="F14326" s="674">
        <v>293.83600000000001</v>
      </c>
      <c r="G14326" s="674">
        <v>295.84500000000003</v>
      </c>
      <c r="H14326" s="115">
        <f t="shared" si="446"/>
        <v>1.0068371472522089</v>
      </c>
      <c r="I14326" s="115">
        <f t="shared" si="447"/>
        <v>130.17359999999999</v>
      </c>
    </row>
    <row r="14327" spans="1:9" hidden="1">
      <c r="A14327" s="115" t="s">
        <v>37698</v>
      </c>
      <c r="B14327" s="115" t="s">
        <v>37699</v>
      </c>
      <c r="C14327" s="115" t="s">
        <v>37700</v>
      </c>
      <c r="D14327" s="115" t="s">
        <v>1138</v>
      </c>
      <c r="E14327" s="115">
        <v>60.576700000000002</v>
      </c>
      <c r="F14327" s="674">
        <v>293.83600000000001</v>
      </c>
      <c r="G14327" s="674">
        <v>295.84500000000003</v>
      </c>
      <c r="H14327" s="115">
        <f t="shared" si="446"/>
        <v>1.0068371472522089</v>
      </c>
      <c r="I14327" s="115">
        <f t="shared" si="447"/>
        <v>60.990900000000003</v>
      </c>
    </row>
    <row r="14328" spans="1:9" hidden="1">
      <c r="A14328" s="115" t="s">
        <v>37701</v>
      </c>
      <c r="B14328" s="115" t="s">
        <v>37702</v>
      </c>
      <c r="C14328" s="115" t="s">
        <v>37703</v>
      </c>
      <c r="D14328" s="115" t="s">
        <v>1138</v>
      </c>
      <c r="E14328" s="115">
        <v>92.396699999999996</v>
      </c>
      <c r="F14328" s="674">
        <v>293.83600000000001</v>
      </c>
      <c r="G14328" s="674">
        <v>295.84500000000003</v>
      </c>
      <c r="H14328" s="115">
        <f t="shared" si="446"/>
        <v>1.0068371472522089</v>
      </c>
      <c r="I14328" s="115">
        <f t="shared" si="447"/>
        <v>93.028400000000005</v>
      </c>
    </row>
    <row r="14329" spans="1:9" hidden="1">
      <c r="A14329" s="115" t="s">
        <v>37704</v>
      </c>
      <c r="B14329" s="115" t="s">
        <v>37705</v>
      </c>
      <c r="C14329" s="115" t="s">
        <v>37706</v>
      </c>
      <c r="D14329" s="115" t="s">
        <v>1138</v>
      </c>
      <c r="E14329" s="115">
        <v>95.786699999999996</v>
      </c>
      <c r="F14329" s="674">
        <v>293.83600000000001</v>
      </c>
      <c r="G14329" s="674">
        <v>295.84500000000003</v>
      </c>
      <c r="H14329" s="115">
        <f t="shared" si="446"/>
        <v>1.0068371472522089</v>
      </c>
      <c r="I14329" s="115">
        <f t="shared" si="447"/>
        <v>96.441599999999994</v>
      </c>
    </row>
    <row r="14330" spans="1:9" hidden="1">
      <c r="A14330" s="115" t="s">
        <v>37707</v>
      </c>
      <c r="B14330" s="115" t="s">
        <v>37708</v>
      </c>
      <c r="C14330" s="115" t="s">
        <v>37709</v>
      </c>
      <c r="D14330" s="115" t="s">
        <v>1138</v>
      </c>
      <c r="E14330" s="115">
        <v>99.096699999999998</v>
      </c>
      <c r="F14330" s="674">
        <v>293.83600000000001</v>
      </c>
      <c r="G14330" s="674">
        <v>295.84500000000003</v>
      </c>
      <c r="H14330" s="115">
        <f t="shared" si="446"/>
        <v>1.0068371472522089</v>
      </c>
      <c r="I14330" s="115">
        <f t="shared" si="447"/>
        <v>99.774199999999993</v>
      </c>
    </row>
    <row r="14331" spans="1:9" hidden="1">
      <c r="A14331" s="115" t="s">
        <v>37710</v>
      </c>
      <c r="B14331" s="115" t="s">
        <v>37711</v>
      </c>
      <c r="C14331" s="115" t="s">
        <v>37712</v>
      </c>
      <c r="D14331" s="115" t="s">
        <v>1138</v>
      </c>
      <c r="E14331" s="115">
        <v>128.02670000000001</v>
      </c>
      <c r="F14331" s="674">
        <v>293.83600000000001</v>
      </c>
      <c r="G14331" s="674">
        <v>295.84500000000003</v>
      </c>
      <c r="H14331" s="115">
        <f t="shared" si="446"/>
        <v>1.0068371472522089</v>
      </c>
      <c r="I14331" s="115">
        <f t="shared" si="447"/>
        <v>128.90199999999999</v>
      </c>
    </row>
    <row r="14332" spans="1:9" hidden="1">
      <c r="A14332" s="115" t="s">
        <v>37713</v>
      </c>
      <c r="B14332" s="115" t="s">
        <v>37714</v>
      </c>
      <c r="C14332" s="115" t="s">
        <v>37715</v>
      </c>
      <c r="D14332" s="115" t="s">
        <v>1138</v>
      </c>
      <c r="E14332" s="115">
        <v>11.3706</v>
      </c>
      <c r="F14332" s="674">
        <v>293.83600000000001</v>
      </c>
      <c r="G14332" s="674">
        <v>295.84500000000003</v>
      </c>
      <c r="H14332" s="115">
        <f t="shared" si="446"/>
        <v>1.0068371472522089</v>
      </c>
      <c r="I14332" s="115">
        <f t="shared" si="447"/>
        <v>11.4483</v>
      </c>
    </row>
    <row r="14333" spans="1:9" hidden="1">
      <c r="A14333" s="115" t="s">
        <v>37716</v>
      </c>
      <c r="B14333" s="115" t="s">
        <v>37717</v>
      </c>
      <c r="C14333" s="115" t="s">
        <v>37718</v>
      </c>
      <c r="D14333" s="115" t="s">
        <v>1138</v>
      </c>
      <c r="E14333" s="115">
        <v>11.7806</v>
      </c>
      <c r="F14333" s="674">
        <v>293.83600000000001</v>
      </c>
      <c r="G14333" s="674">
        <v>295.84500000000003</v>
      </c>
      <c r="H14333" s="115">
        <f t="shared" si="446"/>
        <v>1.0068371472522089</v>
      </c>
      <c r="I14333" s="115">
        <f t="shared" si="447"/>
        <v>11.8611</v>
      </c>
    </row>
    <row r="14334" spans="1:9" hidden="1">
      <c r="A14334" s="115" t="s">
        <v>37719</v>
      </c>
      <c r="B14334" s="115" t="s">
        <v>37720</v>
      </c>
      <c r="C14334" s="115" t="s">
        <v>37721</v>
      </c>
      <c r="D14334" s="115" t="s">
        <v>1138</v>
      </c>
      <c r="E14334" s="115">
        <v>12.320600000000001</v>
      </c>
      <c r="F14334" s="674">
        <v>293.83600000000001</v>
      </c>
      <c r="G14334" s="674">
        <v>295.84500000000003</v>
      </c>
      <c r="H14334" s="115">
        <f t="shared" si="446"/>
        <v>1.0068371472522089</v>
      </c>
      <c r="I14334" s="115">
        <f t="shared" si="447"/>
        <v>12.4048</v>
      </c>
    </row>
    <row r="14335" spans="1:9" hidden="1">
      <c r="A14335" s="115" t="s">
        <v>37722</v>
      </c>
      <c r="B14335" s="115" t="s">
        <v>37723</v>
      </c>
      <c r="C14335" s="115" t="s">
        <v>37724</v>
      </c>
      <c r="D14335" s="115" t="s">
        <v>1138</v>
      </c>
      <c r="E14335" s="115">
        <v>13.150600000000001</v>
      </c>
      <c r="F14335" s="674">
        <v>293.83600000000001</v>
      </c>
      <c r="G14335" s="674">
        <v>295.84500000000003</v>
      </c>
      <c r="H14335" s="115">
        <f t="shared" si="446"/>
        <v>1.0068371472522089</v>
      </c>
      <c r="I14335" s="115">
        <f t="shared" si="447"/>
        <v>13.240500000000001</v>
      </c>
    </row>
    <row r="14336" spans="1:9" hidden="1">
      <c r="A14336" s="115" t="s">
        <v>37725</v>
      </c>
      <c r="B14336" s="115" t="s">
        <v>37726</v>
      </c>
      <c r="C14336" s="115" t="s">
        <v>37727</v>
      </c>
      <c r="D14336" s="115" t="s">
        <v>1138</v>
      </c>
      <c r="E14336" s="115">
        <v>13.9206</v>
      </c>
      <c r="F14336" s="674">
        <v>293.83600000000001</v>
      </c>
      <c r="G14336" s="674">
        <v>295.84500000000003</v>
      </c>
      <c r="H14336" s="115">
        <f t="shared" si="446"/>
        <v>1.0068371472522089</v>
      </c>
      <c r="I14336" s="115">
        <f t="shared" si="447"/>
        <v>14.0158</v>
      </c>
    </row>
    <row r="14337" spans="1:9" hidden="1">
      <c r="A14337" s="115" t="s">
        <v>37728</v>
      </c>
      <c r="B14337" s="115" t="s">
        <v>37729</v>
      </c>
      <c r="C14337" s="115" t="s">
        <v>37730</v>
      </c>
      <c r="D14337" s="115" t="s">
        <v>1138</v>
      </c>
      <c r="E14337" s="115">
        <v>14.4506</v>
      </c>
      <c r="F14337" s="674">
        <v>293.83600000000001</v>
      </c>
      <c r="G14337" s="674">
        <v>295.84500000000003</v>
      </c>
      <c r="H14337" s="115">
        <f t="shared" si="446"/>
        <v>1.0068371472522089</v>
      </c>
      <c r="I14337" s="115">
        <f t="shared" si="447"/>
        <v>14.5494</v>
      </c>
    </row>
    <row r="14338" spans="1:9" hidden="1">
      <c r="A14338" s="115" t="s">
        <v>37731</v>
      </c>
      <c r="B14338" s="115" t="s">
        <v>37732</v>
      </c>
      <c r="C14338" s="115" t="s">
        <v>37733</v>
      </c>
      <c r="D14338" s="115" t="s">
        <v>1138</v>
      </c>
      <c r="E14338" s="115">
        <v>12.613300000000001</v>
      </c>
      <c r="F14338" s="674">
        <v>293.83600000000001</v>
      </c>
      <c r="G14338" s="674">
        <v>295.84500000000003</v>
      </c>
      <c r="H14338" s="115">
        <f t="shared" si="446"/>
        <v>1.0068371472522089</v>
      </c>
      <c r="I14338" s="115">
        <f t="shared" si="447"/>
        <v>12.6995</v>
      </c>
    </row>
    <row r="14339" spans="1:9" hidden="1">
      <c r="A14339" s="115" t="s">
        <v>37734</v>
      </c>
      <c r="B14339" s="115" t="s">
        <v>37735</v>
      </c>
      <c r="C14339" s="115" t="s">
        <v>37736</v>
      </c>
      <c r="D14339" s="115" t="s">
        <v>1138</v>
      </c>
      <c r="E14339" s="115">
        <v>13.423</v>
      </c>
      <c r="F14339" s="674">
        <v>293.83600000000001</v>
      </c>
      <c r="G14339" s="674">
        <v>295.84500000000003</v>
      </c>
      <c r="H14339" s="115">
        <f t="shared" si="446"/>
        <v>1.0068371472522089</v>
      </c>
      <c r="I14339" s="115">
        <f t="shared" si="447"/>
        <v>13.514799999999999</v>
      </c>
    </row>
    <row r="14340" spans="1:9" hidden="1">
      <c r="A14340" s="115" t="s">
        <v>37737</v>
      </c>
      <c r="B14340" s="115" t="s">
        <v>37738</v>
      </c>
      <c r="C14340" s="115" t="s">
        <v>37739</v>
      </c>
      <c r="D14340" s="115" t="s">
        <v>1138</v>
      </c>
      <c r="E14340" s="115">
        <v>14.243</v>
      </c>
      <c r="F14340" s="674">
        <v>293.83600000000001</v>
      </c>
      <c r="G14340" s="674">
        <v>295.84500000000003</v>
      </c>
      <c r="H14340" s="115">
        <f t="shared" si="446"/>
        <v>1.0068371472522089</v>
      </c>
      <c r="I14340" s="115">
        <f t="shared" si="447"/>
        <v>14.340400000000001</v>
      </c>
    </row>
    <row r="14341" spans="1:9" hidden="1">
      <c r="A14341" s="115" t="s">
        <v>37740</v>
      </c>
      <c r="B14341" s="115" t="s">
        <v>37741</v>
      </c>
      <c r="C14341" s="115" t="s">
        <v>37742</v>
      </c>
      <c r="D14341" s="115" t="s">
        <v>1138</v>
      </c>
      <c r="E14341" s="115">
        <v>15.852399999999999</v>
      </c>
      <c r="F14341" s="674">
        <v>293.83600000000001</v>
      </c>
      <c r="G14341" s="674">
        <v>295.84500000000003</v>
      </c>
      <c r="H14341" s="115">
        <f t="shared" ref="H14341:H14404" si="448">G14341/F14341</f>
        <v>1.0068371472522089</v>
      </c>
      <c r="I14341" s="115">
        <f t="shared" ref="I14341:I14404" si="449">ROUND(H14341*E14341,4)</f>
        <v>15.960800000000001</v>
      </c>
    </row>
    <row r="14342" spans="1:9" hidden="1">
      <c r="A14342" s="115" t="s">
        <v>37743</v>
      </c>
      <c r="B14342" s="115" t="s">
        <v>37744</v>
      </c>
      <c r="C14342" s="115" t="s">
        <v>37745</v>
      </c>
      <c r="D14342" s="115" t="s">
        <v>1138</v>
      </c>
      <c r="E14342" s="115">
        <v>18.5045</v>
      </c>
      <c r="F14342" s="674">
        <v>293.83600000000001</v>
      </c>
      <c r="G14342" s="674">
        <v>295.84500000000003</v>
      </c>
      <c r="H14342" s="115">
        <f t="shared" si="448"/>
        <v>1.0068371472522089</v>
      </c>
      <c r="I14342" s="115">
        <f t="shared" si="449"/>
        <v>18.631</v>
      </c>
    </row>
    <row r="14343" spans="1:9" hidden="1">
      <c r="A14343" s="115" t="s">
        <v>37746</v>
      </c>
      <c r="B14343" s="115" t="s">
        <v>37747</v>
      </c>
      <c r="C14343" s="115" t="s">
        <v>37748</v>
      </c>
      <c r="D14343" s="115" t="s">
        <v>1138</v>
      </c>
      <c r="E14343" s="115">
        <v>13.0906</v>
      </c>
      <c r="F14343" s="674">
        <v>293.83600000000001</v>
      </c>
      <c r="G14343" s="674">
        <v>295.84500000000003</v>
      </c>
      <c r="H14343" s="115">
        <f t="shared" si="448"/>
        <v>1.0068371472522089</v>
      </c>
      <c r="I14343" s="115">
        <f t="shared" si="449"/>
        <v>13.180099999999999</v>
      </c>
    </row>
    <row r="14344" spans="1:9" hidden="1">
      <c r="A14344" s="115" t="s">
        <v>37749</v>
      </c>
      <c r="B14344" s="115" t="s">
        <v>37750</v>
      </c>
      <c r="C14344" s="115" t="s">
        <v>37751</v>
      </c>
      <c r="D14344" s="115" t="s">
        <v>1138</v>
      </c>
      <c r="E14344" s="115">
        <v>14.4506</v>
      </c>
      <c r="F14344" s="674">
        <v>293.83600000000001</v>
      </c>
      <c r="G14344" s="674">
        <v>295.84500000000003</v>
      </c>
      <c r="H14344" s="115">
        <f t="shared" si="448"/>
        <v>1.0068371472522089</v>
      </c>
      <c r="I14344" s="115">
        <f t="shared" si="449"/>
        <v>14.5494</v>
      </c>
    </row>
    <row r="14345" spans="1:9" hidden="1">
      <c r="A14345" s="115" t="s">
        <v>37752</v>
      </c>
      <c r="B14345" s="115" t="s">
        <v>37753</v>
      </c>
      <c r="C14345" s="115" t="s">
        <v>37754</v>
      </c>
      <c r="D14345" s="115" t="s">
        <v>1138</v>
      </c>
      <c r="E14345" s="115">
        <v>15.5106</v>
      </c>
      <c r="F14345" s="674">
        <v>293.83600000000001</v>
      </c>
      <c r="G14345" s="674">
        <v>295.84500000000003</v>
      </c>
      <c r="H14345" s="115">
        <f t="shared" si="448"/>
        <v>1.0068371472522089</v>
      </c>
      <c r="I14345" s="115">
        <f t="shared" si="449"/>
        <v>15.6166</v>
      </c>
    </row>
    <row r="14346" spans="1:9" hidden="1">
      <c r="A14346" s="115" t="s">
        <v>37755</v>
      </c>
      <c r="B14346" s="115" t="s">
        <v>37756</v>
      </c>
      <c r="C14346" s="115" t="s">
        <v>37757</v>
      </c>
      <c r="D14346" s="115" t="s">
        <v>1138</v>
      </c>
      <c r="E14346" s="115">
        <v>17.660599999999999</v>
      </c>
      <c r="F14346" s="674">
        <v>293.83600000000001</v>
      </c>
      <c r="G14346" s="674">
        <v>295.84500000000003</v>
      </c>
      <c r="H14346" s="115">
        <f t="shared" si="448"/>
        <v>1.0068371472522089</v>
      </c>
      <c r="I14346" s="115">
        <f t="shared" si="449"/>
        <v>17.781300000000002</v>
      </c>
    </row>
    <row r="14347" spans="1:9" hidden="1">
      <c r="A14347" s="115" t="s">
        <v>37758</v>
      </c>
      <c r="B14347" s="115" t="s">
        <v>37759</v>
      </c>
      <c r="C14347" s="115" t="s">
        <v>37760</v>
      </c>
      <c r="D14347" s="115" t="s">
        <v>1138</v>
      </c>
      <c r="E14347" s="115">
        <v>21.230599999999999</v>
      </c>
      <c r="F14347" s="674">
        <v>293.83600000000001</v>
      </c>
      <c r="G14347" s="674">
        <v>295.84500000000003</v>
      </c>
      <c r="H14347" s="115">
        <f t="shared" si="448"/>
        <v>1.0068371472522089</v>
      </c>
      <c r="I14347" s="115">
        <f t="shared" si="449"/>
        <v>21.375800000000002</v>
      </c>
    </row>
    <row r="14348" spans="1:9" hidden="1">
      <c r="A14348" s="115" t="s">
        <v>37761</v>
      </c>
      <c r="B14348" s="115" t="s">
        <v>37762</v>
      </c>
      <c r="C14348" s="115" t="s">
        <v>37763</v>
      </c>
      <c r="D14348" s="115" t="s">
        <v>1138</v>
      </c>
      <c r="E14348" s="115">
        <v>12.2997</v>
      </c>
      <c r="F14348" s="674">
        <v>293.83600000000001</v>
      </c>
      <c r="G14348" s="674">
        <v>295.84500000000003</v>
      </c>
      <c r="H14348" s="115">
        <f t="shared" si="448"/>
        <v>1.0068371472522089</v>
      </c>
      <c r="I14348" s="115">
        <f t="shared" si="449"/>
        <v>12.383800000000001</v>
      </c>
    </row>
    <row r="14349" spans="1:9" hidden="1">
      <c r="A14349" s="115" t="s">
        <v>37764</v>
      </c>
      <c r="B14349" s="115" t="s">
        <v>37765</v>
      </c>
      <c r="C14349" s="115" t="s">
        <v>37766</v>
      </c>
      <c r="D14349" s="115" t="s">
        <v>1138</v>
      </c>
      <c r="E14349" s="115">
        <v>11.8035</v>
      </c>
      <c r="F14349" s="674">
        <v>293.83600000000001</v>
      </c>
      <c r="G14349" s="674">
        <v>295.84500000000003</v>
      </c>
      <c r="H14349" s="115">
        <f t="shared" si="448"/>
        <v>1.0068371472522089</v>
      </c>
      <c r="I14349" s="115">
        <f t="shared" si="449"/>
        <v>11.8842</v>
      </c>
    </row>
    <row r="14350" spans="1:9" hidden="1">
      <c r="A14350" s="115" t="s">
        <v>37767</v>
      </c>
      <c r="B14350" s="115" t="s">
        <v>37768</v>
      </c>
      <c r="C14350" s="115" t="s">
        <v>37769</v>
      </c>
      <c r="D14350" s="115" t="s">
        <v>1138</v>
      </c>
      <c r="E14350" s="115">
        <v>13.0589</v>
      </c>
      <c r="F14350" s="674">
        <v>293.83600000000001</v>
      </c>
      <c r="G14350" s="674">
        <v>295.84500000000003</v>
      </c>
      <c r="H14350" s="115">
        <f t="shared" si="448"/>
        <v>1.0068371472522089</v>
      </c>
      <c r="I14350" s="115">
        <f t="shared" si="449"/>
        <v>13.148199999999999</v>
      </c>
    </row>
    <row r="14351" spans="1:9" hidden="1">
      <c r="A14351" s="115" t="s">
        <v>37770</v>
      </c>
      <c r="B14351" s="115" t="s">
        <v>37771</v>
      </c>
      <c r="C14351" s="115" t="s">
        <v>37772</v>
      </c>
      <c r="D14351" s="115" t="s">
        <v>1138</v>
      </c>
      <c r="E14351" s="115">
        <v>13.889099999999999</v>
      </c>
      <c r="F14351" s="674">
        <v>293.83600000000001</v>
      </c>
      <c r="G14351" s="674">
        <v>295.84500000000003</v>
      </c>
      <c r="H14351" s="115">
        <f t="shared" si="448"/>
        <v>1.0068371472522089</v>
      </c>
      <c r="I14351" s="115">
        <f t="shared" si="449"/>
        <v>13.9841</v>
      </c>
    </row>
    <row r="14352" spans="1:9" hidden="1">
      <c r="A14352" s="115" t="s">
        <v>37773</v>
      </c>
      <c r="B14352" s="115" t="s">
        <v>37774</v>
      </c>
      <c r="C14352" s="115" t="s">
        <v>37775</v>
      </c>
      <c r="D14352" s="115" t="s">
        <v>1138</v>
      </c>
      <c r="E14352" s="115">
        <v>14.9824</v>
      </c>
      <c r="F14352" s="674">
        <v>293.83600000000001</v>
      </c>
      <c r="G14352" s="674">
        <v>295.84500000000003</v>
      </c>
      <c r="H14352" s="115">
        <f t="shared" si="448"/>
        <v>1.0068371472522089</v>
      </c>
      <c r="I14352" s="115">
        <f t="shared" si="449"/>
        <v>15.0848</v>
      </c>
    </row>
    <row r="14353" spans="1:9" hidden="1">
      <c r="A14353" s="115" t="s">
        <v>37776</v>
      </c>
      <c r="B14353" s="115" t="s">
        <v>37777</v>
      </c>
      <c r="C14353" s="115" t="s">
        <v>37778</v>
      </c>
      <c r="D14353" s="115" t="s">
        <v>1138</v>
      </c>
      <c r="E14353" s="115">
        <v>15.519</v>
      </c>
      <c r="F14353" s="674">
        <v>293.83600000000001</v>
      </c>
      <c r="G14353" s="674">
        <v>295.84500000000003</v>
      </c>
      <c r="H14353" s="115">
        <f t="shared" si="448"/>
        <v>1.0068371472522089</v>
      </c>
      <c r="I14353" s="115">
        <f t="shared" si="449"/>
        <v>15.6251</v>
      </c>
    </row>
    <row r="14354" spans="1:9" hidden="1">
      <c r="A14354" s="115" t="s">
        <v>37779</v>
      </c>
      <c r="B14354" s="115" t="s">
        <v>37780</v>
      </c>
      <c r="C14354" s="115" t="s">
        <v>37781</v>
      </c>
      <c r="D14354" s="115" t="s">
        <v>1138</v>
      </c>
      <c r="E14354" s="115">
        <v>12.613300000000001</v>
      </c>
      <c r="F14354" s="674">
        <v>293.83600000000001</v>
      </c>
      <c r="G14354" s="674">
        <v>295.84500000000003</v>
      </c>
      <c r="H14354" s="115">
        <f t="shared" si="448"/>
        <v>1.0068371472522089</v>
      </c>
      <c r="I14354" s="115">
        <f t="shared" si="449"/>
        <v>12.6995</v>
      </c>
    </row>
    <row r="14355" spans="1:9" hidden="1">
      <c r="A14355" s="115" t="s">
        <v>37782</v>
      </c>
      <c r="B14355" s="115" t="s">
        <v>37783</v>
      </c>
      <c r="C14355" s="115" t="s">
        <v>37784</v>
      </c>
      <c r="D14355" s="115" t="s">
        <v>1138</v>
      </c>
      <c r="E14355" s="115">
        <v>13.423</v>
      </c>
      <c r="F14355" s="674">
        <v>293.83600000000001</v>
      </c>
      <c r="G14355" s="674">
        <v>295.84500000000003</v>
      </c>
      <c r="H14355" s="115">
        <f t="shared" si="448"/>
        <v>1.0068371472522089</v>
      </c>
      <c r="I14355" s="115">
        <f t="shared" si="449"/>
        <v>13.514799999999999</v>
      </c>
    </row>
    <row r="14356" spans="1:9" hidden="1">
      <c r="A14356" s="115" t="s">
        <v>37785</v>
      </c>
      <c r="B14356" s="115" t="s">
        <v>37786</v>
      </c>
      <c r="C14356" s="115" t="s">
        <v>37787</v>
      </c>
      <c r="D14356" s="115" t="s">
        <v>1138</v>
      </c>
      <c r="E14356" s="115">
        <v>14.243</v>
      </c>
      <c r="F14356" s="674">
        <v>293.83600000000001</v>
      </c>
      <c r="G14356" s="674">
        <v>295.84500000000003</v>
      </c>
      <c r="H14356" s="115">
        <f t="shared" si="448"/>
        <v>1.0068371472522089</v>
      </c>
      <c r="I14356" s="115">
        <f t="shared" si="449"/>
        <v>14.340400000000001</v>
      </c>
    </row>
    <row r="14357" spans="1:9" hidden="1">
      <c r="A14357" s="115" t="s">
        <v>37788</v>
      </c>
      <c r="B14357" s="115" t="s">
        <v>37789</v>
      </c>
      <c r="C14357" s="115" t="s">
        <v>37790</v>
      </c>
      <c r="D14357" s="115" t="s">
        <v>1138</v>
      </c>
      <c r="E14357" s="115">
        <v>15.852399999999999</v>
      </c>
      <c r="F14357" s="674">
        <v>293.83600000000001</v>
      </c>
      <c r="G14357" s="674">
        <v>295.84500000000003</v>
      </c>
      <c r="H14357" s="115">
        <f t="shared" si="448"/>
        <v>1.0068371472522089</v>
      </c>
      <c r="I14357" s="115">
        <f t="shared" si="449"/>
        <v>15.960800000000001</v>
      </c>
    </row>
    <row r="14358" spans="1:9" hidden="1">
      <c r="A14358" s="115" t="s">
        <v>37791</v>
      </c>
      <c r="B14358" s="115" t="s">
        <v>37792</v>
      </c>
      <c r="C14358" s="115" t="s">
        <v>37793</v>
      </c>
      <c r="D14358" s="115" t="s">
        <v>1138</v>
      </c>
      <c r="E14358" s="115">
        <v>18.5045</v>
      </c>
      <c r="F14358" s="674">
        <v>293.83600000000001</v>
      </c>
      <c r="G14358" s="674">
        <v>295.84500000000003</v>
      </c>
      <c r="H14358" s="115">
        <f t="shared" si="448"/>
        <v>1.0068371472522089</v>
      </c>
      <c r="I14358" s="115">
        <f t="shared" si="449"/>
        <v>18.631</v>
      </c>
    </row>
    <row r="14359" spans="1:9" hidden="1">
      <c r="A14359" s="115" t="s">
        <v>37794</v>
      </c>
      <c r="B14359" s="115" t="s">
        <v>37795</v>
      </c>
      <c r="C14359" s="115" t="s">
        <v>37796</v>
      </c>
      <c r="D14359" s="115" t="s">
        <v>1138</v>
      </c>
      <c r="E14359" s="115">
        <v>14.142099999999999</v>
      </c>
      <c r="F14359" s="674">
        <v>293.83600000000001</v>
      </c>
      <c r="G14359" s="674">
        <v>295.84500000000003</v>
      </c>
      <c r="H14359" s="115">
        <f t="shared" si="448"/>
        <v>1.0068371472522089</v>
      </c>
      <c r="I14359" s="115">
        <f t="shared" si="449"/>
        <v>14.238799999999999</v>
      </c>
    </row>
    <row r="14360" spans="1:9" hidden="1">
      <c r="A14360" s="115" t="s">
        <v>37797</v>
      </c>
      <c r="B14360" s="115" t="s">
        <v>37798</v>
      </c>
      <c r="C14360" s="115" t="s">
        <v>37799</v>
      </c>
      <c r="D14360" s="115" t="s">
        <v>1138</v>
      </c>
      <c r="E14360" s="115">
        <v>14.5061</v>
      </c>
      <c r="F14360" s="674">
        <v>293.83600000000001</v>
      </c>
      <c r="G14360" s="674">
        <v>295.84500000000003</v>
      </c>
      <c r="H14360" s="115">
        <f t="shared" si="448"/>
        <v>1.0068371472522089</v>
      </c>
      <c r="I14360" s="115">
        <f t="shared" si="449"/>
        <v>14.6053</v>
      </c>
    </row>
    <row r="14361" spans="1:9" hidden="1">
      <c r="A14361" s="115" t="s">
        <v>37800</v>
      </c>
      <c r="B14361" s="115" t="s">
        <v>37801</v>
      </c>
      <c r="C14361" s="115" t="s">
        <v>37802</v>
      </c>
      <c r="D14361" s="115" t="s">
        <v>1138</v>
      </c>
      <c r="E14361" s="115">
        <v>15.5791</v>
      </c>
      <c r="F14361" s="674">
        <v>293.83600000000001</v>
      </c>
      <c r="G14361" s="674">
        <v>295.84500000000003</v>
      </c>
      <c r="H14361" s="115">
        <f t="shared" si="448"/>
        <v>1.0068371472522089</v>
      </c>
      <c r="I14361" s="115">
        <f t="shared" si="449"/>
        <v>15.685600000000001</v>
      </c>
    </row>
    <row r="14362" spans="1:9" hidden="1">
      <c r="A14362" s="115" t="s">
        <v>37803</v>
      </c>
      <c r="B14362" s="115" t="s">
        <v>37804</v>
      </c>
      <c r="C14362" s="115" t="s">
        <v>37805</v>
      </c>
      <c r="D14362" s="115" t="s">
        <v>1138</v>
      </c>
      <c r="E14362" s="115">
        <v>17.755400000000002</v>
      </c>
      <c r="F14362" s="674">
        <v>293.83600000000001</v>
      </c>
      <c r="G14362" s="674">
        <v>295.84500000000003</v>
      </c>
      <c r="H14362" s="115">
        <f t="shared" si="448"/>
        <v>1.0068371472522089</v>
      </c>
      <c r="I14362" s="115">
        <f t="shared" si="449"/>
        <v>17.876799999999999</v>
      </c>
    </row>
    <row r="14363" spans="1:9" hidden="1">
      <c r="A14363" s="115" t="s">
        <v>37806</v>
      </c>
      <c r="B14363" s="115" t="s">
        <v>37807</v>
      </c>
      <c r="C14363" s="115" t="s">
        <v>37808</v>
      </c>
      <c r="D14363" s="115" t="s">
        <v>1138</v>
      </c>
      <c r="E14363" s="115">
        <v>21.3691</v>
      </c>
      <c r="F14363" s="674">
        <v>293.83600000000001</v>
      </c>
      <c r="G14363" s="674">
        <v>295.84500000000003</v>
      </c>
      <c r="H14363" s="115">
        <f t="shared" si="448"/>
        <v>1.0068371472522089</v>
      </c>
      <c r="I14363" s="115">
        <f t="shared" si="449"/>
        <v>21.5152</v>
      </c>
    </row>
    <row r="14364" spans="1:9" hidden="1">
      <c r="A14364" s="115" t="s">
        <v>37809</v>
      </c>
      <c r="B14364" s="115" t="s">
        <v>37810</v>
      </c>
      <c r="C14364" s="115" t="s">
        <v>37811</v>
      </c>
      <c r="D14364" s="115" t="s">
        <v>1138</v>
      </c>
      <c r="E14364" s="115">
        <v>11.460599999999999</v>
      </c>
      <c r="F14364" s="674">
        <v>293.83600000000001</v>
      </c>
      <c r="G14364" s="674">
        <v>295.84500000000003</v>
      </c>
      <c r="H14364" s="115">
        <f t="shared" si="448"/>
        <v>1.0068371472522089</v>
      </c>
      <c r="I14364" s="115">
        <f t="shared" si="449"/>
        <v>11.539</v>
      </c>
    </row>
    <row r="14365" spans="1:9" hidden="1">
      <c r="A14365" s="115" t="s">
        <v>37812</v>
      </c>
      <c r="B14365" s="115" t="s">
        <v>37813</v>
      </c>
      <c r="C14365" s="115" t="s">
        <v>37814</v>
      </c>
      <c r="D14365" s="115" t="s">
        <v>1138</v>
      </c>
      <c r="E14365" s="115">
        <v>12.490600000000001</v>
      </c>
      <c r="F14365" s="674">
        <v>293.83600000000001</v>
      </c>
      <c r="G14365" s="674">
        <v>295.84500000000003</v>
      </c>
      <c r="H14365" s="115">
        <f t="shared" si="448"/>
        <v>1.0068371472522089</v>
      </c>
      <c r="I14365" s="115">
        <f t="shared" si="449"/>
        <v>12.576000000000001</v>
      </c>
    </row>
    <row r="14366" spans="1:9" hidden="1">
      <c r="A14366" s="115" t="s">
        <v>37815</v>
      </c>
      <c r="B14366" s="115" t="s">
        <v>37816</v>
      </c>
      <c r="C14366" s="115" t="s">
        <v>37817</v>
      </c>
      <c r="D14366" s="115" t="s">
        <v>1138</v>
      </c>
      <c r="E14366" s="115">
        <v>15.8506</v>
      </c>
      <c r="F14366" s="674">
        <v>293.83600000000001</v>
      </c>
      <c r="G14366" s="674">
        <v>295.84500000000003</v>
      </c>
      <c r="H14366" s="115">
        <f t="shared" si="448"/>
        <v>1.0068371472522089</v>
      </c>
      <c r="I14366" s="115">
        <f t="shared" si="449"/>
        <v>15.959</v>
      </c>
    </row>
    <row r="14367" spans="1:9" hidden="1">
      <c r="A14367" s="115" t="s">
        <v>37818</v>
      </c>
      <c r="B14367" s="115" t="s">
        <v>37819</v>
      </c>
      <c r="C14367" s="115" t="s">
        <v>37820</v>
      </c>
      <c r="D14367" s="115" t="s">
        <v>1138</v>
      </c>
      <c r="E14367" s="115">
        <v>13.970599999999999</v>
      </c>
      <c r="F14367" s="674">
        <v>293.83600000000001</v>
      </c>
      <c r="G14367" s="674">
        <v>295.84500000000003</v>
      </c>
      <c r="H14367" s="115">
        <f t="shared" si="448"/>
        <v>1.0068371472522089</v>
      </c>
      <c r="I14367" s="115">
        <f t="shared" si="449"/>
        <v>14.0661</v>
      </c>
    </row>
    <row r="14368" spans="1:9" hidden="1">
      <c r="A14368" s="115" t="s">
        <v>37821</v>
      </c>
      <c r="B14368" s="115" t="s">
        <v>37822</v>
      </c>
      <c r="C14368" s="115" t="s">
        <v>37823</v>
      </c>
      <c r="D14368" s="115" t="s">
        <v>1138</v>
      </c>
      <c r="E14368" s="115">
        <v>18.950600000000001</v>
      </c>
      <c r="F14368" s="674">
        <v>293.83600000000001</v>
      </c>
      <c r="G14368" s="674">
        <v>295.84500000000003</v>
      </c>
      <c r="H14368" s="115">
        <f t="shared" si="448"/>
        <v>1.0068371472522089</v>
      </c>
      <c r="I14368" s="115">
        <f t="shared" si="449"/>
        <v>19.080200000000001</v>
      </c>
    </row>
    <row r="14369" spans="1:9" hidden="1">
      <c r="A14369" s="115" t="s">
        <v>37824</v>
      </c>
      <c r="B14369" s="115" t="s">
        <v>37825</v>
      </c>
      <c r="C14369" s="115" t="s">
        <v>37826</v>
      </c>
      <c r="D14369" s="115" t="s">
        <v>1138</v>
      </c>
      <c r="E14369" s="115">
        <v>17.970600000000001</v>
      </c>
      <c r="F14369" s="674">
        <v>293.83600000000001</v>
      </c>
      <c r="G14369" s="674">
        <v>295.84500000000003</v>
      </c>
      <c r="H14369" s="115">
        <f t="shared" si="448"/>
        <v>1.0068371472522089</v>
      </c>
      <c r="I14369" s="115">
        <f t="shared" si="449"/>
        <v>18.093499999999999</v>
      </c>
    </row>
    <row r="14370" spans="1:9" hidden="1">
      <c r="A14370" s="115" t="s">
        <v>37827</v>
      </c>
      <c r="B14370" s="115" t="s">
        <v>37828</v>
      </c>
      <c r="C14370" s="115" t="s">
        <v>37829</v>
      </c>
      <c r="D14370" s="115" t="s">
        <v>1138</v>
      </c>
      <c r="E14370" s="115">
        <v>17.360600000000002</v>
      </c>
      <c r="F14370" s="674">
        <v>293.83600000000001</v>
      </c>
      <c r="G14370" s="674">
        <v>295.84500000000003</v>
      </c>
      <c r="H14370" s="115">
        <f t="shared" si="448"/>
        <v>1.0068371472522089</v>
      </c>
      <c r="I14370" s="115">
        <f t="shared" si="449"/>
        <v>17.479299999999999</v>
      </c>
    </row>
    <row r="14371" spans="1:9" hidden="1">
      <c r="A14371" s="115" t="s">
        <v>37830</v>
      </c>
      <c r="B14371" s="115" t="s">
        <v>37831</v>
      </c>
      <c r="C14371" s="115" t="s">
        <v>37832</v>
      </c>
      <c r="D14371" s="115" t="s">
        <v>1138</v>
      </c>
      <c r="E14371" s="115">
        <v>18.818200000000001</v>
      </c>
      <c r="F14371" s="674">
        <v>293.83600000000001</v>
      </c>
      <c r="G14371" s="674">
        <v>295.84500000000003</v>
      </c>
      <c r="H14371" s="115">
        <f t="shared" si="448"/>
        <v>1.0068371472522089</v>
      </c>
      <c r="I14371" s="115">
        <f t="shared" si="449"/>
        <v>18.946899999999999</v>
      </c>
    </row>
    <row r="14372" spans="1:9" hidden="1">
      <c r="A14372" s="115" t="s">
        <v>37833</v>
      </c>
      <c r="B14372" s="115" t="s">
        <v>37834</v>
      </c>
      <c r="C14372" s="115" t="s">
        <v>37835</v>
      </c>
      <c r="D14372" s="115" t="s">
        <v>1138</v>
      </c>
      <c r="E14372" s="115">
        <v>20.255600000000001</v>
      </c>
      <c r="F14372" s="674">
        <v>293.83600000000001</v>
      </c>
      <c r="G14372" s="674">
        <v>295.84500000000003</v>
      </c>
      <c r="H14372" s="115">
        <f t="shared" si="448"/>
        <v>1.0068371472522089</v>
      </c>
      <c r="I14372" s="115">
        <f t="shared" si="449"/>
        <v>20.394100000000002</v>
      </c>
    </row>
    <row r="14373" spans="1:9" hidden="1">
      <c r="A14373" s="115" t="s">
        <v>37836</v>
      </c>
      <c r="B14373" s="115" t="s">
        <v>37837</v>
      </c>
      <c r="C14373" s="115" t="s">
        <v>37838</v>
      </c>
      <c r="D14373" s="115" t="s">
        <v>1138</v>
      </c>
      <c r="E14373" s="115">
        <v>22.907699999999998</v>
      </c>
      <c r="F14373" s="674">
        <v>293.83600000000001</v>
      </c>
      <c r="G14373" s="674">
        <v>295.84500000000003</v>
      </c>
      <c r="H14373" s="115">
        <f t="shared" si="448"/>
        <v>1.0068371472522089</v>
      </c>
      <c r="I14373" s="115">
        <f t="shared" si="449"/>
        <v>23.064299999999999</v>
      </c>
    </row>
    <row r="14374" spans="1:9" hidden="1">
      <c r="A14374" s="115" t="s">
        <v>37839</v>
      </c>
      <c r="B14374" s="115" t="s">
        <v>37840</v>
      </c>
      <c r="C14374" s="115" t="s">
        <v>37841</v>
      </c>
      <c r="D14374" s="115" t="s">
        <v>1138</v>
      </c>
      <c r="E14374" s="115">
        <v>25.559699999999999</v>
      </c>
      <c r="F14374" s="674">
        <v>293.83600000000001</v>
      </c>
      <c r="G14374" s="674">
        <v>295.84500000000003</v>
      </c>
      <c r="H14374" s="115">
        <f t="shared" si="448"/>
        <v>1.0068371472522089</v>
      </c>
      <c r="I14374" s="115">
        <f t="shared" si="449"/>
        <v>25.734500000000001</v>
      </c>
    </row>
    <row r="14375" spans="1:9" hidden="1">
      <c r="A14375" s="115" t="s">
        <v>37842</v>
      </c>
      <c r="B14375" s="115" t="s">
        <v>37843</v>
      </c>
      <c r="C14375" s="115" t="s">
        <v>37844</v>
      </c>
      <c r="D14375" s="115" t="s">
        <v>1138</v>
      </c>
      <c r="E14375" s="115">
        <v>14.130599999999999</v>
      </c>
      <c r="F14375" s="674">
        <v>293.83600000000001</v>
      </c>
      <c r="G14375" s="674">
        <v>295.84500000000003</v>
      </c>
      <c r="H14375" s="115">
        <f t="shared" si="448"/>
        <v>1.0068371472522089</v>
      </c>
      <c r="I14375" s="115">
        <f t="shared" si="449"/>
        <v>14.2272</v>
      </c>
    </row>
    <row r="14376" spans="1:9" hidden="1">
      <c r="A14376" s="115" t="s">
        <v>37845</v>
      </c>
      <c r="B14376" s="115" t="s">
        <v>37846</v>
      </c>
      <c r="C14376" s="115" t="s">
        <v>37847</v>
      </c>
      <c r="D14376" s="115" t="s">
        <v>1138</v>
      </c>
      <c r="E14376" s="115">
        <v>17.220600000000001</v>
      </c>
      <c r="F14376" s="674">
        <v>293.83600000000001</v>
      </c>
      <c r="G14376" s="674">
        <v>295.84500000000003</v>
      </c>
      <c r="H14376" s="115">
        <f t="shared" si="448"/>
        <v>1.0068371472522089</v>
      </c>
      <c r="I14376" s="115">
        <f t="shared" si="449"/>
        <v>17.3383</v>
      </c>
    </row>
    <row r="14377" spans="1:9" hidden="1">
      <c r="A14377" s="115" t="s">
        <v>37848</v>
      </c>
      <c r="B14377" s="115" t="s">
        <v>37849</v>
      </c>
      <c r="C14377" s="115" t="s">
        <v>37850</v>
      </c>
      <c r="D14377" s="115" t="s">
        <v>1138</v>
      </c>
      <c r="E14377" s="115">
        <v>17.220600000000001</v>
      </c>
      <c r="F14377" s="674">
        <v>293.83600000000001</v>
      </c>
      <c r="G14377" s="674">
        <v>295.84500000000003</v>
      </c>
      <c r="H14377" s="115">
        <f t="shared" si="448"/>
        <v>1.0068371472522089</v>
      </c>
      <c r="I14377" s="115">
        <f t="shared" si="449"/>
        <v>17.3383</v>
      </c>
    </row>
    <row r="14378" spans="1:9" hidden="1">
      <c r="A14378" s="115" t="s">
        <v>37851</v>
      </c>
      <c r="B14378" s="115" t="s">
        <v>37852</v>
      </c>
      <c r="C14378" s="115" t="s">
        <v>37853</v>
      </c>
      <c r="D14378" s="115" t="s">
        <v>1138</v>
      </c>
      <c r="E14378" s="115">
        <v>18.310600000000001</v>
      </c>
      <c r="F14378" s="674">
        <v>293.83600000000001</v>
      </c>
      <c r="G14378" s="674">
        <v>295.84500000000003</v>
      </c>
      <c r="H14378" s="115">
        <f t="shared" si="448"/>
        <v>1.0068371472522089</v>
      </c>
      <c r="I14378" s="115">
        <f t="shared" si="449"/>
        <v>18.4358</v>
      </c>
    </row>
    <row r="14379" spans="1:9" hidden="1">
      <c r="A14379" s="115" t="s">
        <v>37854</v>
      </c>
      <c r="B14379" s="115" t="s">
        <v>37855</v>
      </c>
      <c r="C14379" s="115" t="s">
        <v>37856</v>
      </c>
      <c r="D14379" s="115" t="s">
        <v>1138</v>
      </c>
      <c r="E14379" s="115">
        <v>27.8306</v>
      </c>
      <c r="F14379" s="674">
        <v>293.83600000000001</v>
      </c>
      <c r="G14379" s="674">
        <v>295.84500000000003</v>
      </c>
      <c r="H14379" s="115">
        <f t="shared" si="448"/>
        <v>1.0068371472522089</v>
      </c>
      <c r="I14379" s="115">
        <f t="shared" si="449"/>
        <v>28.020900000000001</v>
      </c>
    </row>
    <row r="14380" spans="1:9" hidden="1">
      <c r="A14380" s="115" t="s">
        <v>37857</v>
      </c>
      <c r="B14380" s="115" t="s">
        <v>37858</v>
      </c>
      <c r="C14380" s="115" t="s">
        <v>37859</v>
      </c>
      <c r="D14380" s="115" t="s">
        <v>1138</v>
      </c>
      <c r="E14380" s="115">
        <v>13.514099999999999</v>
      </c>
      <c r="F14380" s="674">
        <v>293.83600000000001</v>
      </c>
      <c r="G14380" s="674">
        <v>295.84500000000003</v>
      </c>
      <c r="H14380" s="115">
        <f t="shared" si="448"/>
        <v>1.0068371472522089</v>
      </c>
      <c r="I14380" s="115">
        <f t="shared" si="449"/>
        <v>13.6065</v>
      </c>
    </row>
    <row r="14381" spans="1:9" hidden="1">
      <c r="A14381" s="115" t="s">
        <v>37860</v>
      </c>
      <c r="B14381" s="115" t="s">
        <v>37861</v>
      </c>
      <c r="C14381" s="115" t="s">
        <v>37862</v>
      </c>
      <c r="D14381" s="115" t="s">
        <v>1138</v>
      </c>
      <c r="E14381" s="115">
        <v>13.2004</v>
      </c>
      <c r="F14381" s="674">
        <v>293.83600000000001</v>
      </c>
      <c r="G14381" s="674">
        <v>295.84500000000003</v>
      </c>
      <c r="H14381" s="115">
        <f t="shared" si="448"/>
        <v>1.0068371472522089</v>
      </c>
      <c r="I14381" s="115">
        <f t="shared" si="449"/>
        <v>13.290699999999999</v>
      </c>
    </row>
    <row r="14382" spans="1:9" hidden="1">
      <c r="A14382" s="115" t="s">
        <v>37863</v>
      </c>
      <c r="B14382" s="115" t="s">
        <v>37864</v>
      </c>
      <c r="C14382" s="115" t="s">
        <v>37865</v>
      </c>
      <c r="D14382" s="115" t="s">
        <v>1138</v>
      </c>
      <c r="E14382" s="115">
        <v>17.0063</v>
      </c>
      <c r="F14382" s="674">
        <v>293.83600000000001</v>
      </c>
      <c r="G14382" s="674">
        <v>295.84500000000003</v>
      </c>
      <c r="H14382" s="115">
        <f t="shared" si="448"/>
        <v>1.0068371472522089</v>
      </c>
      <c r="I14382" s="115">
        <f t="shared" si="449"/>
        <v>17.122599999999998</v>
      </c>
    </row>
    <row r="14383" spans="1:9" hidden="1">
      <c r="A14383" s="115" t="s">
        <v>37866</v>
      </c>
      <c r="B14383" s="115" t="s">
        <v>37867</v>
      </c>
      <c r="C14383" s="115" t="s">
        <v>37868</v>
      </c>
      <c r="D14383" s="115" t="s">
        <v>1138</v>
      </c>
      <c r="E14383" s="115">
        <v>18.575299999999999</v>
      </c>
      <c r="F14383" s="674">
        <v>293.83600000000001</v>
      </c>
      <c r="G14383" s="674">
        <v>295.84500000000003</v>
      </c>
      <c r="H14383" s="115">
        <f t="shared" si="448"/>
        <v>1.0068371472522089</v>
      </c>
      <c r="I14383" s="115">
        <f t="shared" si="449"/>
        <v>18.702300000000001</v>
      </c>
    </row>
    <row r="14384" spans="1:9" hidden="1">
      <c r="A14384" s="115" t="s">
        <v>37869</v>
      </c>
      <c r="B14384" s="115" t="s">
        <v>37870</v>
      </c>
      <c r="C14384" s="115" t="s">
        <v>37871</v>
      </c>
      <c r="D14384" s="115" t="s">
        <v>1138</v>
      </c>
      <c r="E14384" s="115">
        <v>24.365300000000001</v>
      </c>
      <c r="F14384" s="674">
        <v>293.83600000000001</v>
      </c>
      <c r="G14384" s="674">
        <v>295.84500000000003</v>
      </c>
      <c r="H14384" s="115">
        <f t="shared" si="448"/>
        <v>1.0068371472522089</v>
      </c>
      <c r="I14384" s="115">
        <f t="shared" si="449"/>
        <v>24.5319</v>
      </c>
    </row>
    <row r="14385" spans="1:9" hidden="1">
      <c r="A14385" s="115" t="s">
        <v>37872</v>
      </c>
      <c r="B14385" s="115" t="s">
        <v>37873</v>
      </c>
      <c r="C14385" s="115" t="s">
        <v>37874</v>
      </c>
      <c r="D14385" s="115" t="s">
        <v>1138</v>
      </c>
      <c r="E14385" s="115">
        <v>28.4344</v>
      </c>
      <c r="F14385" s="674">
        <v>293.83600000000001</v>
      </c>
      <c r="G14385" s="674">
        <v>295.84500000000003</v>
      </c>
      <c r="H14385" s="115">
        <f t="shared" si="448"/>
        <v>1.0068371472522089</v>
      </c>
      <c r="I14385" s="115">
        <f t="shared" si="449"/>
        <v>28.628799999999998</v>
      </c>
    </row>
    <row r="14386" spans="1:9" hidden="1">
      <c r="A14386" s="115" t="s">
        <v>37875</v>
      </c>
      <c r="B14386" s="115" t="s">
        <v>37876</v>
      </c>
      <c r="C14386" s="115" t="s">
        <v>37877</v>
      </c>
      <c r="D14386" s="115" t="s">
        <v>1138</v>
      </c>
      <c r="E14386" s="115">
        <v>16.0549</v>
      </c>
      <c r="F14386" s="674">
        <v>293.83600000000001</v>
      </c>
      <c r="G14386" s="674">
        <v>295.84500000000003</v>
      </c>
      <c r="H14386" s="115">
        <f t="shared" si="448"/>
        <v>1.0068371472522089</v>
      </c>
      <c r="I14386" s="115">
        <f t="shared" si="449"/>
        <v>16.1647</v>
      </c>
    </row>
    <row r="14387" spans="1:9" hidden="1">
      <c r="A14387" s="115" t="s">
        <v>37878</v>
      </c>
      <c r="B14387" s="115" t="s">
        <v>37879</v>
      </c>
      <c r="C14387" s="115" t="s">
        <v>37880</v>
      </c>
      <c r="D14387" s="115" t="s">
        <v>1138</v>
      </c>
      <c r="E14387" s="115">
        <v>17.8566</v>
      </c>
      <c r="F14387" s="674">
        <v>293.83600000000001</v>
      </c>
      <c r="G14387" s="674">
        <v>295.84500000000003</v>
      </c>
      <c r="H14387" s="115">
        <f t="shared" si="448"/>
        <v>1.0068371472522089</v>
      </c>
      <c r="I14387" s="115">
        <f t="shared" si="449"/>
        <v>17.9787</v>
      </c>
    </row>
    <row r="14388" spans="1:9" hidden="1">
      <c r="A14388" s="115" t="s">
        <v>37881</v>
      </c>
      <c r="B14388" s="115" t="s">
        <v>37882</v>
      </c>
      <c r="C14388" s="115" t="s">
        <v>37883</v>
      </c>
      <c r="D14388" s="115" t="s">
        <v>1138</v>
      </c>
      <c r="E14388" s="115">
        <v>21.419699999999999</v>
      </c>
      <c r="F14388" s="674">
        <v>293.83600000000001</v>
      </c>
      <c r="G14388" s="674">
        <v>295.84500000000003</v>
      </c>
      <c r="H14388" s="115">
        <f t="shared" si="448"/>
        <v>1.0068371472522089</v>
      </c>
      <c r="I14388" s="115">
        <f t="shared" si="449"/>
        <v>21.566099999999999</v>
      </c>
    </row>
    <row r="14389" spans="1:9" hidden="1">
      <c r="A14389" s="115" t="s">
        <v>37884</v>
      </c>
      <c r="B14389" s="115" t="s">
        <v>37885</v>
      </c>
      <c r="C14389" s="115" t="s">
        <v>37886</v>
      </c>
      <c r="D14389" s="115" t="s">
        <v>1138</v>
      </c>
      <c r="E14389" s="115">
        <v>25.559699999999999</v>
      </c>
      <c r="F14389" s="674">
        <v>293.83600000000001</v>
      </c>
      <c r="G14389" s="674">
        <v>295.84500000000003</v>
      </c>
      <c r="H14389" s="115">
        <f t="shared" si="448"/>
        <v>1.0068371472522089</v>
      </c>
      <c r="I14389" s="115">
        <f t="shared" si="449"/>
        <v>25.734500000000001</v>
      </c>
    </row>
    <row r="14390" spans="1:9" hidden="1">
      <c r="A14390" s="115" t="s">
        <v>37887</v>
      </c>
      <c r="B14390" s="115" t="s">
        <v>37888</v>
      </c>
      <c r="C14390" s="115" t="s">
        <v>37889</v>
      </c>
      <c r="D14390" s="115" t="s">
        <v>1138</v>
      </c>
      <c r="E14390" s="115">
        <v>29.659199999999998</v>
      </c>
      <c r="F14390" s="674">
        <v>293.83600000000001</v>
      </c>
      <c r="G14390" s="674">
        <v>295.84500000000003</v>
      </c>
      <c r="H14390" s="115">
        <f t="shared" si="448"/>
        <v>1.0068371472522089</v>
      </c>
      <c r="I14390" s="115">
        <f t="shared" si="449"/>
        <v>29.861999999999998</v>
      </c>
    </row>
    <row r="14391" spans="1:9" hidden="1">
      <c r="A14391" s="115" t="s">
        <v>37890</v>
      </c>
      <c r="B14391" s="115" t="s">
        <v>37891</v>
      </c>
      <c r="C14391" s="115" t="s">
        <v>37892</v>
      </c>
      <c r="D14391" s="115" t="s">
        <v>1138</v>
      </c>
      <c r="E14391" s="115">
        <v>16.652100000000001</v>
      </c>
      <c r="F14391" s="674">
        <v>293.83600000000001</v>
      </c>
      <c r="G14391" s="674">
        <v>295.84500000000003</v>
      </c>
      <c r="H14391" s="115">
        <f t="shared" si="448"/>
        <v>1.0068371472522089</v>
      </c>
      <c r="I14391" s="115">
        <f t="shared" si="449"/>
        <v>16.765999999999998</v>
      </c>
    </row>
    <row r="14392" spans="1:9" hidden="1">
      <c r="A14392" s="115" t="s">
        <v>37893</v>
      </c>
      <c r="B14392" s="115" t="s">
        <v>37894</v>
      </c>
      <c r="C14392" s="115" t="s">
        <v>37895</v>
      </c>
      <c r="D14392" s="115" t="s">
        <v>1138</v>
      </c>
      <c r="E14392" s="115">
        <v>20.255600000000001</v>
      </c>
      <c r="F14392" s="674">
        <v>293.83600000000001</v>
      </c>
      <c r="G14392" s="674">
        <v>295.84500000000003</v>
      </c>
      <c r="H14392" s="115">
        <f t="shared" si="448"/>
        <v>1.0068371472522089</v>
      </c>
      <c r="I14392" s="115">
        <f t="shared" si="449"/>
        <v>20.394100000000002</v>
      </c>
    </row>
    <row r="14393" spans="1:9" hidden="1">
      <c r="A14393" s="115" t="s">
        <v>37896</v>
      </c>
      <c r="B14393" s="115" t="s">
        <v>37897</v>
      </c>
      <c r="C14393" s="115" t="s">
        <v>37898</v>
      </c>
      <c r="D14393" s="115" t="s">
        <v>1138</v>
      </c>
      <c r="E14393" s="115">
        <v>19.7697</v>
      </c>
      <c r="F14393" s="674">
        <v>293.83600000000001</v>
      </c>
      <c r="G14393" s="674">
        <v>295.84500000000003</v>
      </c>
      <c r="H14393" s="115">
        <f t="shared" si="448"/>
        <v>1.0068371472522089</v>
      </c>
      <c r="I14393" s="115">
        <f t="shared" si="449"/>
        <v>19.904900000000001</v>
      </c>
    </row>
    <row r="14394" spans="1:9" hidden="1">
      <c r="A14394" s="115" t="s">
        <v>37899</v>
      </c>
      <c r="B14394" s="115" t="s">
        <v>37900</v>
      </c>
      <c r="C14394" s="115" t="s">
        <v>37901</v>
      </c>
      <c r="D14394" s="115" t="s">
        <v>1138</v>
      </c>
      <c r="E14394" s="115">
        <v>23.150600000000001</v>
      </c>
      <c r="F14394" s="674">
        <v>293.83600000000001</v>
      </c>
      <c r="G14394" s="674">
        <v>295.84500000000003</v>
      </c>
      <c r="H14394" s="115">
        <f t="shared" si="448"/>
        <v>1.0068371472522089</v>
      </c>
      <c r="I14394" s="115">
        <f t="shared" si="449"/>
        <v>23.308900000000001</v>
      </c>
    </row>
    <row r="14395" spans="1:9" hidden="1">
      <c r="A14395" s="115" t="s">
        <v>37902</v>
      </c>
      <c r="B14395" s="115" t="s">
        <v>37903</v>
      </c>
      <c r="C14395" s="115" t="s">
        <v>37904</v>
      </c>
      <c r="D14395" s="115" t="s">
        <v>1138</v>
      </c>
      <c r="E14395" s="115">
        <v>30.610700000000001</v>
      </c>
      <c r="F14395" s="674">
        <v>293.83600000000001</v>
      </c>
      <c r="G14395" s="674">
        <v>295.84500000000003</v>
      </c>
      <c r="H14395" s="115">
        <f t="shared" si="448"/>
        <v>1.0068371472522089</v>
      </c>
      <c r="I14395" s="115">
        <f t="shared" si="449"/>
        <v>30.82</v>
      </c>
    </row>
    <row r="14396" spans="1:9" hidden="1">
      <c r="A14396" s="115" t="s">
        <v>37905</v>
      </c>
      <c r="B14396" s="115" t="s">
        <v>37906</v>
      </c>
      <c r="C14396" s="115" t="s">
        <v>37907</v>
      </c>
      <c r="D14396" s="115" t="s">
        <v>1138</v>
      </c>
      <c r="E14396" s="115">
        <v>14.9215</v>
      </c>
      <c r="F14396" s="674">
        <v>293.83600000000001</v>
      </c>
      <c r="G14396" s="674">
        <v>295.84500000000003</v>
      </c>
      <c r="H14396" s="115">
        <f t="shared" si="448"/>
        <v>1.0068371472522089</v>
      </c>
      <c r="I14396" s="115">
        <f t="shared" si="449"/>
        <v>15.0235</v>
      </c>
    </row>
    <row r="14397" spans="1:9" hidden="1">
      <c r="A14397" s="115" t="s">
        <v>37908</v>
      </c>
      <c r="B14397" s="115" t="s">
        <v>37909</v>
      </c>
      <c r="C14397" s="115" t="s">
        <v>37910</v>
      </c>
      <c r="D14397" s="115" t="s">
        <v>1138</v>
      </c>
      <c r="E14397" s="115">
        <v>13.951499999999999</v>
      </c>
      <c r="F14397" s="674">
        <v>293.83600000000001</v>
      </c>
      <c r="G14397" s="674">
        <v>295.84500000000003</v>
      </c>
      <c r="H14397" s="115">
        <f t="shared" si="448"/>
        <v>1.0068371472522089</v>
      </c>
      <c r="I14397" s="115">
        <f t="shared" si="449"/>
        <v>14.046900000000001</v>
      </c>
    </row>
    <row r="14398" spans="1:9" hidden="1">
      <c r="A14398" s="115" t="s">
        <v>37911</v>
      </c>
      <c r="B14398" s="115" t="s">
        <v>37912</v>
      </c>
      <c r="C14398" s="115" t="s">
        <v>37913</v>
      </c>
      <c r="D14398" s="115" t="s">
        <v>1138</v>
      </c>
      <c r="E14398" s="115">
        <v>11.2315</v>
      </c>
      <c r="F14398" s="674">
        <v>293.83600000000001</v>
      </c>
      <c r="G14398" s="674">
        <v>295.84500000000003</v>
      </c>
      <c r="H14398" s="115">
        <f t="shared" si="448"/>
        <v>1.0068371472522089</v>
      </c>
      <c r="I14398" s="115">
        <f t="shared" si="449"/>
        <v>11.308299999999999</v>
      </c>
    </row>
    <row r="14399" spans="1:9" hidden="1">
      <c r="A14399" s="115" t="s">
        <v>37914</v>
      </c>
      <c r="B14399" s="115" t="s">
        <v>37915</v>
      </c>
      <c r="C14399" s="115" t="s">
        <v>37916</v>
      </c>
      <c r="D14399" s="115" t="s">
        <v>1138</v>
      </c>
      <c r="E14399" s="115">
        <v>12.721500000000001</v>
      </c>
      <c r="F14399" s="674">
        <v>293.83600000000001</v>
      </c>
      <c r="G14399" s="674">
        <v>295.84500000000003</v>
      </c>
      <c r="H14399" s="115">
        <f t="shared" si="448"/>
        <v>1.0068371472522089</v>
      </c>
      <c r="I14399" s="115">
        <f t="shared" si="449"/>
        <v>12.8085</v>
      </c>
    </row>
    <row r="14400" spans="1:9" hidden="1">
      <c r="A14400" s="115" t="s">
        <v>37917</v>
      </c>
      <c r="B14400" s="115" t="s">
        <v>37918</v>
      </c>
      <c r="C14400" s="115" t="s">
        <v>37919</v>
      </c>
      <c r="D14400" s="115" t="s">
        <v>1138</v>
      </c>
      <c r="E14400" s="115">
        <v>28.121500000000001</v>
      </c>
      <c r="F14400" s="674">
        <v>293.83600000000001</v>
      </c>
      <c r="G14400" s="674">
        <v>295.84500000000003</v>
      </c>
      <c r="H14400" s="115">
        <f t="shared" si="448"/>
        <v>1.0068371472522089</v>
      </c>
      <c r="I14400" s="115">
        <f t="shared" si="449"/>
        <v>28.313800000000001</v>
      </c>
    </row>
    <row r="14401" spans="1:9" hidden="1">
      <c r="A14401" s="115" t="s">
        <v>37920</v>
      </c>
      <c r="B14401" s="115" t="s">
        <v>37921</v>
      </c>
      <c r="C14401" s="115" t="s">
        <v>37922</v>
      </c>
      <c r="D14401" s="115" t="s">
        <v>1138</v>
      </c>
      <c r="E14401" s="115">
        <v>24.881499999999999</v>
      </c>
      <c r="F14401" s="674">
        <v>293.83600000000001</v>
      </c>
      <c r="G14401" s="674">
        <v>295.84500000000003</v>
      </c>
      <c r="H14401" s="115">
        <f t="shared" si="448"/>
        <v>1.0068371472522089</v>
      </c>
      <c r="I14401" s="115">
        <f t="shared" si="449"/>
        <v>25.051600000000001</v>
      </c>
    </row>
    <row r="14402" spans="1:9" hidden="1">
      <c r="A14402" s="115" t="s">
        <v>37923</v>
      </c>
      <c r="B14402" s="115" t="s">
        <v>37924</v>
      </c>
      <c r="C14402" s="115" t="s">
        <v>37925</v>
      </c>
      <c r="D14402" s="115" t="s">
        <v>1138</v>
      </c>
      <c r="E14402" s="115">
        <v>12.6015</v>
      </c>
      <c r="F14402" s="674">
        <v>293.83600000000001</v>
      </c>
      <c r="G14402" s="674">
        <v>295.84500000000003</v>
      </c>
      <c r="H14402" s="115">
        <f t="shared" si="448"/>
        <v>1.0068371472522089</v>
      </c>
      <c r="I14402" s="115">
        <f t="shared" si="449"/>
        <v>12.6877</v>
      </c>
    </row>
    <row r="14403" spans="1:9" hidden="1">
      <c r="A14403" s="115" t="s">
        <v>37926</v>
      </c>
      <c r="B14403" s="115" t="s">
        <v>37927</v>
      </c>
      <c r="C14403" s="115" t="s">
        <v>37928</v>
      </c>
      <c r="D14403" s="115" t="s">
        <v>1138</v>
      </c>
      <c r="E14403" s="115">
        <v>14.4815</v>
      </c>
      <c r="F14403" s="674">
        <v>293.83600000000001</v>
      </c>
      <c r="G14403" s="674">
        <v>295.84500000000003</v>
      </c>
      <c r="H14403" s="115">
        <f t="shared" si="448"/>
        <v>1.0068371472522089</v>
      </c>
      <c r="I14403" s="115">
        <f t="shared" si="449"/>
        <v>14.580500000000001</v>
      </c>
    </row>
    <row r="14404" spans="1:9" hidden="1">
      <c r="A14404" s="115" t="s">
        <v>37929</v>
      </c>
      <c r="B14404" s="115" t="s">
        <v>37930</v>
      </c>
      <c r="C14404" s="115" t="s">
        <v>37931</v>
      </c>
      <c r="D14404" s="115" t="s">
        <v>1138</v>
      </c>
      <c r="E14404" s="115">
        <v>11.2279</v>
      </c>
      <c r="F14404" s="674">
        <v>293.83600000000001</v>
      </c>
      <c r="G14404" s="674">
        <v>295.84500000000003</v>
      </c>
      <c r="H14404" s="115">
        <f t="shared" si="448"/>
        <v>1.0068371472522089</v>
      </c>
      <c r="I14404" s="115">
        <f t="shared" si="449"/>
        <v>11.3047</v>
      </c>
    </row>
    <row r="14405" spans="1:9" hidden="1">
      <c r="A14405" s="115" t="s">
        <v>37932</v>
      </c>
      <c r="B14405" s="115" t="s">
        <v>37933</v>
      </c>
      <c r="C14405" s="115" t="s">
        <v>37934</v>
      </c>
      <c r="D14405" s="115" t="s">
        <v>1138</v>
      </c>
      <c r="E14405" s="115">
        <v>8.6379000000000001</v>
      </c>
      <c r="F14405" s="674">
        <v>293.83600000000001</v>
      </c>
      <c r="G14405" s="674">
        <v>295.84500000000003</v>
      </c>
      <c r="H14405" s="115">
        <f t="shared" ref="H14405:H14468" si="450">G14405/F14405</f>
        <v>1.0068371472522089</v>
      </c>
      <c r="I14405" s="115">
        <f t="shared" ref="I14405:I14468" si="451">ROUND(H14405*E14405,4)</f>
        <v>8.6969999999999992</v>
      </c>
    </row>
    <row r="14406" spans="1:9" hidden="1">
      <c r="A14406" s="115" t="s">
        <v>37935</v>
      </c>
      <c r="B14406" s="115" t="s">
        <v>37936</v>
      </c>
      <c r="C14406" s="115" t="s">
        <v>37937</v>
      </c>
      <c r="D14406" s="115" t="s">
        <v>1138</v>
      </c>
      <c r="E14406" s="115">
        <v>18.5258</v>
      </c>
      <c r="F14406" s="674">
        <v>293.83600000000001</v>
      </c>
      <c r="G14406" s="674">
        <v>295.84500000000003</v>
      </c>
      <c r="H14406" s="115">
        <f t="shared" si="450"/>
        <v>1.0068371472522089</v>
      </c>
      <c r="I14406" s="115">
        <f t="shared" si="451"/>
        <v>18.6525</v>
      </c>
    </row>
    <row r="14407" spans="1:9" hidden="1">
      <c r="A14407" s="115" t="s">
        <v>37938</v>
      </c>
      <c r="B14407" s="115" t="s">
        <v>37939</v>
      </c>
      <c r="C14407" s="115" t="s">
        <v>37940</v>
      </c>
      <c r="D14407" s="115" t="s">
        <v>1138</v>
      </c>
      <c r="E14407" s="115">
        <v>15.585800000000001</v>
      </c>
      <c r="F14407" s="674">
        <v>293.83600000000001</v>
      </c>
      <c r="G14407" s="674">
        <v>295.84500000000003</v>
      </c>
      <c r="H14407" s="115">
        <f t="shared" si="450"/>
        <v>1.0068371472522089</v>
      </c>
      <c r="I14407" s="115">
        <f t="shared" si="451"/>
        <v>15.692399999999999</v>
      </c>
    </row>
    <row r="14408" spans="1:9" hidden="1">
      <c r="A14408" s="115" t="s">
        <v>37941</v>
      </c>
      <c r="B14408" s="115" t="s">
        <v>37942</v>
      </c>
      <c r="C14408" s="115" t="s">
        <v>37943</v>
      </c>
      <c r="D14408" s="115" t="s">
        <v>1138</v>
      </c>
      <c r="E14408" s="115">
        <v>18.5258</v>
      </c>
      <c r="F14408" s="674">
        <v>293.83600000000001</v>
      </c>
      <c r="G14408" s="674">
        <v>295.84500000000003</v>
      </c>
      <c r="H14408" s="115">
        <f t="shared" si="450"/>
        <v>1.0068371472522089</v>
      </c>
      <c r="I14408" s="115">
        <f t="shared" si="451"/>
        <v>18.6525</v>
      </c>
    </row>
    <row r="14409" spans="1:9" hidden="1">
      <c r="A14409" s="115" t="s">
        <v>37944</v>
      </c>
      <c r="B14409" s="115" t="s">
        <v>37945</v>
      </c>
      <c r="C14409" s="115" t="s">
        <v>37946</v>
      </c>
      <c r="D14409" s="115" t="s">
        <v>1138</v>
      </c>
      <c r="E14409" s="115">
        <v>56.163600000000002</v>
      </c>
      <c r="F14409" s="674">
        <v>293.83600000000001</v>
      </c>
      <c r="G14409" s="674">
        <v>295.84500000000003</v>
      </c>
      <c r="H14409" s="115">
        <f t="shared" si="450"/>
        <v>1.0068371472522089</v>
      </c>
      <c r="I14409" s="115">
        <f t="shared" si="451"/>
        <v>56.547600000000003</v>
      </c>
    </row>
    <row r="14410" spans="1:9" hidden="1">
      <c r="A14410" s="115" t="s">
        <v>37947</v>
      </c>
      <c r="B14410" s="115" t="s">
        <v>37948</v>
      </c>
      <c r="C14410" s="115" t="s">
        <v>37949</v>
      </c>
      <c r="D14410" s="115" t="s">
        <v>1138</v>
      </c>
      <c r="E14410" s="115">
        <v>34.651499999999999</v>
      </c>
      <c r="F14410" s="674">
        <v>293.83600000000001</v>
      </c>
      <c r="G14410" s="674">
        <v>295.84500000000003</v>
      </c>
      <c r="H14410" s="115">
        <f t="shared" si="450"/>
        <v>1.0068371472522089</v>
      </c>
      <c r="I14410" s="115">
        <f t="shared" si="451"/>
        <v>34.888399999999997</v>
      </c>
    </row>
    <row r="14411" spans="1:9" hidden="1">
      <c r="A14411" s="115" t="s">
        <v>37950</v>
      </c>
      <c r="B14411" s="115" t="s">
        <v>37951</v>
      </c>
      <c r="C14411" s="115" t="s">
        <v>37952</v>
      </c>
      <c r="D14411" s="115" t="s">
        <v>1138</v>
      </c>
      <c r="E14411" s="115">
        <v>29.211500000000001</v>
      </c>
      <c r="F14411" s="674">
        <v>293.83600000000001</v>
      </c>
      <c r="G14411" s="674">
        <v>295.84500000000003</v>
      </c>
      <c r="H14411" s="115">
        <f t="shared" si="450"/>
        <v>1.0068371472522089</v>
      </c>
      <c r="I14411" s="115">
        <f t="shared" si="451"/>
        <v>29.411200000000001</v>
      </c>
    </row>
    <row r="14412" spans="1:9" hidden="1">
      <c r="A14412" s="115" t="s">
        <v>37953</v>
      </c>
      <c r="B14412" s="115" t="s">
        <v>37954</v>
      </c>
      <c r="C14412" s="115" t="s">
        <v>37955</v>
      </c>
      <c r="D14412" s="115" t="s">
        <v>1138</v>
      </c>
      <c r="E14412" s="115">
        <v>72.251499999999993</v>
      </c>
      <c r="F14412" s="674">
        <v>293.83600000000001</v>
      </c>
      <c r="G14412" s="674">
        <v>295.84500000000003</v>
      </c>
      <c r="H14412" s="115">
        <f t="shared" si="450"/>
        <v>1.0068371472522089</v>
      </c>
      <c r="I14412" s="115">
        <f t="shared" si="451"/>
        <v>72.745500000000007</v>
      </c>
    </row>
    <row r="14413" spans="1:9" hidden="1">
      <c r="A14413" s="115" t="s">
        <v>37956</v>
      </c>
      <c r="B14413" s="115" t="s">
        <v>37957</v>
      </c>
      <c r="C14413" s="115" t="s">
        <v>37958</v>
      </c>
      <c r="D14413" s="115" t="s">
        <v>1138</v>
      </c>
      <c r="E14413" s="115">
        <v>85.031499999999994</v>
      </c>
      <c r="F14413" s="674">
        <v>293.83600000000001</v>
      </c>
      <c r="G14413" s="674">
        <v>295.84500000000003</v>
      </c>
      <c r="H14413" s="115">
        <f t="shared" si="450"/>
        <v>1.0068371472522089</v>
      </c>
      <c r="I14413" s="115">
        <f t="shared" si="451"/>
        <v>85.612899999999996</v>
      </c>
    </row>
    <row r="14414" spans="1:9" hidden="1">
      <c r="A14414" s="115" t="s">
        <v>37959</v>
      </c>
      <c r="B14414" s="115" t="s">
        <v>37960</v>
      </c>
      <c r="C14414" s="115" t="s">
        <v>37961</v>
      </c>
      <c r="D14414" s="115" t="s">
        <v>1138</v>
      </c>
      <c r="E14414" s="115">
        <v>12.3879</v>
      </c>
      <c r="F14414" s="674">
        <v>293.83600000000001</v>
      </c>
      <c r="G14414" s="674">
        <v>295.84500000000003</v>
      </c>
      <c r="H14414" s="115">
        <f t="shared" si="450"/>
        <v>1.0068371472522089</v>
      </c>
      <c r="I14414" s="115">
        <f t="shared" si="451"/>
        <v>12.4726</v>
      </c>
    </row>
    <row r="14415" spans="1:9" hidden="1">
      <c r="A14415" s="115" t="s">
        <v>37962</v>
      </c>
      <c r="B14415" s="115" t="s">
        <v>37963</v>
      </c>
      <c r="C14415" s="115" t="s">
        <v>37964</v>
      </c>
      <c r="D14415" s="115" t="s">
        <v>1138</v>
      </c>
      <c r="E14415" s="115">
        <v>7.1178999999999997</v>
      </c>
      <c r="F14415" s="674">
        <v>293.83600000000001</v>
      </c>
      <c r="G14415" s="674">
        <v>295.84500000000003</v>
      </c>
      <c r="H14415" s="115">
        <f t="shared" si="450"/>
        <v>1.0068371472522089</v>
      </c>
      <c r="I14415" s="115">
        <f t="shared" si="451"/>
        <v>7.1665999999999999</v>
      </c>
    </row>
    <row r="14416" spans="1:9" hidden="1">
      <c r="A14416" s="115" t="s">
        <v>37965</v>
      </c>
      <c r="B14416" s="115" t="s">
        <v>37966</v>
      </c>
      <c r="C14416" s="115" t="s">
        <v>37967</v>
      </c>
      <c r="D14416" s="115" t="s">
        <v>1138</v>
      </c>
      <c r="E14416" s="115">
        <v>8.5878999999999994</v>
      </c>
      <c r="F14416" s="674">
        <v>293.83600000000001</v>
      </c>
      <c r="G14416" s="674">
        <v>295.84500000000003</v>
      </c>
      <c r="H14416" s="115">
        <f t="shared" si="450"/>
        <v>1.0068371472522089</v>
      </c>
      <c r="I14416" s="115">
        <f t="shared" si="451"/>
        <v>8.6465999999999994</v>
      </c>
    </row>
    <row r="14417" spans="1:9" hidden="1">
      <c r="A14417" s="115" t="s">
        <v>37968</v>
      </c>
      <c r="B14417" s="115" t="s">
        <v>37969</v>
      </c>
      <c r="C14417" s="115" t="s">
        <v>37970</v>
      </c>
      <c r="D14417" s="115" t="s">
        <v>1138</v>
      </c>
      <c r="E14417" s="115">
        <v>27.167899999999999</v>
      </c>
      <c r="F14417" s="674">
        <v>293.83600000000001</v>
      </c>
      <c r="G14417" s="674">
        <v>295.84500000000003</v>
      </c>
      <c r="H14417" s="115">
        <f t="shared" si="450"/>
        <v>1.0068371472522089</v>
      </c>
      <c r="I14417" s="115">
        <f t="shared" si="451"/>
        <v>27.3537</v>
      </c>
    </row>
    <row r="14418" spans="1:9" hidden="1">
      <c r="A14418" s="115" t="s">
        <v>37971</v>
      </c>
      <c r="B14418" s="115" t="s">
        <v>37972</v>
      </c>
      <c r="C14418" s="115" t="s">
        <v>37973</v>
      </c>
      <c r="D14418" s="115" t="s">
        <v>1138</v>
      </c>
      <c r="E14418" s="115">
        <v>16.017900000000001</v>
      </c>
      <c r="F14418" s="674">
        <v>293.83600000000001</v>
      </c>
      <c r="G14418" s="674">
        <v>295.84500000000003</v>
      </c>
      <c r="H14418" s="115">
        <f t="shared" si="450"/>
        <v>1.0068371472522089</v>
      </c>
      <c r="I14418" s="115">
        <f t="shared" si="451"/>
        <v>16.127400000000002</v>
      </c>
    </row>
    <row r="14419" spans="1:9" hidden="1">
      <c r="A14419" s="115" t="s">
        <v>37974</v>
      </c>
      <c r="B14419" s="115" t="s">
        <v>37975</v>
      </c>
      <c r="C14419" s="115" t="s">
        <v>37976</v>
      </c>
      <c r="D14419" s="115" t="s">
        <v>1138</v>
      </c>
      <c r="E14419" s="115">
        <v>32.117899999999999</v>
      </c>
      <c r="F14419" s="674">
        <v>293.83600000000001</v>
      </c>
      <c r="G14419" s="674">
        <v>295.84500000000003</v>
      </c>
      <c r="H14419" s="115">
        <f t="shared" si="450"/>
        <v>1.0068371472522089</v>
      </c>
      <c r="I14419" s="115">
        <f t="shared" si="451"/>
        <v>32.337499999999999</v>
      </c>
    </row>
    <row r="14420" spans="1:9" hidden="1">
      <c r="A14420" s="115" t="s">
        <v>37977</v>
      </c>
      <c r="B14420" s="115" t="s">
        <v>37978</v>
      </c>
      <c r="C14420" s="115" t="s">
        <v>37979</v>
      </c>
      <c r="D14420" s="115" t="s">
        <v>1138</v>
      </c>
      <c r="E14420" s="115">
        <v>38.2179</v>
      </c>
      <c r="F14420" s="674">
        <v>293.83600000000001</v>
      </c>
      <c r="G14420" s="674">
        <v>295.84500000000003</v>
      </c>
      <c r="H14420" s="115">
        <f t="shared" si="450"/>
        <v>1.0068371472522089</v>
      </c>
      <c r="I14420" s="115">
        <f t="shared" si="451"/>
        <v>38.479199999999999</v>
      </c>
    </row>
    <row r="14421" spans="1:9" hidden="1">
      <c r="A14421" s="115" t="s">
        <v>37980</v>
      </c>
      <c r="B14421" s="115" t="s">
        <v>37981</v>
      </c>
      <c r="C14421" s="115" t="s">
        <v>37982</v>
      </c>
      <c r="D14421" s="115" t="s">
        <v>1138</v>
      </c>
      <c r="E14421" s="115">
        <v>52.107900000000001</v>
      </c>
      <c r="F14421" s="674">
        <v>293.83600000000001</v>
      </c>
      <c r="G14421" s="674">
        <v>295.84500000000003</v>
      </c>
      <c r="H14421" s="115">
        <f t="shared" si="450"/>
        <v>1.0068371472522089</v>
      </c>
      <c r="I14421" s="115">
        <f t="shared" si="451"/>
        <v>52.464199999999998</v>
      </c>
    </row>
    <row r="14422" spans="1:9" hidden="1">
      <c r="A14422" s="115" t="s">
        <v>37983</v>
      </c>
      <c r="B14422" s="115" t="s">
        <v>37984</v>
      </c>
      <c r="C14422" s="115" t="s">
        <v>37985</v>
      </c>
      <c r="D14422" s="115" t="s">
        <v>1138</v>
      </c>
      <c r="E14422" s="115">
        <v>12.667899999999999</v>
      </c>
      <c r="F14422" s="674">
        <v>293.83600000000001</v>
      </c>
      <c r="G14422" s="674">
        <v>295.84500000000003</v>
      </c>
      <c r="H14422" s="115">
        <f t="shared" si="450"/>
        <v>1.0068371472522089</v>
      </c>
      <c r="I14422" s="115">
        <f t="shared" si="451"/>
        <v>12.7545</v>
      </c>
    </row>
    <row r="14423" spans="1:9" hidden="1">
      <c r="A14423" s="115" t="s">
        <v>37986</v>
      </c>
      <c r="B14423" s="115" t="s">
        <v>37987</v>
      </c>
      <c r="C14423" s="115" t="s">
        <v>37988</v>
      </c>
      <c r="D14423" s="115" t="s">
        <v>1138</v>
      </c>
      <c r="E14423" s="115">
        <v>13.697900000000001</v>
      </c>
      <c r="F14423" s="674">
        <v>293.83600000000001</v>
      </c>
      <c r="G14423" s="674">
        <v>295.84500000000003</v>
      </c>
      <c r="H14423" s="115">
        <f t="shared" si="450"/>
        <v>1.0068371472522089</v>
      </c>
      <c r="I14423" s="115">
        <f t="shared" si="451"/>
        <v>13.791600000000001</v>
      </c>
    </row>
    <row r="14424" spans="1:9" hidden="1">
      <c r="A14424" s="115" t="s">
        <v>37989</v>
      </c>
      <c r="B14424" s="115" t="s">
        <v>37990</v>
      </c>
      <c r="C14424" s="115" t="s">
        <v>37991</v>
      </c>
      <c r="D14424" s="115" t="s">
        <v>1138</v>
      </c>
      <c r="E14424" s="115">
        <v>14.517899999999999</v>
      </c>
      <c r="F14424" s="674">
        <v>293.83600000000001</v>
      </c>
      <c r="G14424" s="674">
        <v>295.84500000000003</v>
      </c>
      <c r="H14424" s="115">
        <f t="shared" si="450"/>
        <v>1.0068371472522089</v>
      </c>
      <c r="I14424" s="115">
        <f t="shared" si="451"/>
        <v>14.6172</v>
      </c>
    </row>
    <row r="14425" spans="1:9" hidden="1">
      <c r="A14425" s="115" t="s">
        <v>37992</v>
      </c>
      <c r="B14425" s="115" t="s">
        <v>37993</v>
      </c>
      <c r="C14425" s="115" t="s">
        <v>37994</v>
      </c>
      <c r="D14425" s="115" t="s">
        <v>1138</v>
      </c>
      <c r="E14425" s="115">
        <v>842.8655</v>
      </c>
      <c r="F14425" s="674">
        <v>293.83600000000001</v>
      </c>
      <c r="G14425" s="674">
        <v>295.84500000000003</v>
      </c>
      <c r="H14425" s="115">
        <f t="shared" si="450"/>
        <v>1.0068371472522089</v>
      </c>
      <c r="I14425" s="115">
        <f t="shared" si="451"/>
        <v>848.62829999999997</v>
      </c>
    </row>
    <row r="14426" spans="1:9" hidden="1">
      <c r="A14426" s="115" t="s">
        <v>37995</v>
      </c>
      <c r="B14426" s="115" t="s">
        <v>37996</v>
      </c>
      <c r="C14426" s="115" t="s">
        <v>37997</v>
      </c>
      <c r="D14426" s="115" t="s">
        <v>1138</v>
      </c>
      <c r="E14426" s="115">
        <v>896.39980000000003</v>
      </c>
      <c r="F14426" s="674">
        <v>293.83600000000001</v>
      </c>
      <c r="G14426" s="674">
        <v>295.84500000000003</v>
      </c>
      <c r="H14426" s="115">
        <f t="shared" si="450"/>
        <v>1.0068371472522089</v>
      </c>
      <c r="I14426" s="115">
        <f t="shared" si="451"/>
        <v>902.52859999999998</v>
      </c>
    </row>
    <row r="14427" spans="1:9" hidden="1">
      <c r="A14427" s="115" t="s">
        <v>37998</v>
      </c>
      <c r="B14427" s="115" t="s">
        <v>37999</v>
      </c>
      <c r="C14427" s="115" t="s">
        <v>38000</v>
      </c>
      <c r="D14427" s="115" t="s">
        <v>1138</v>
      </c>
      <c r="E14427" s="115">
        <v>922.92740000000003</v>
      </c>
      <c r="F14427" s="674">
        <v>293.83600000000001</v>
      </c>
      <c r="G14427" s="674">
        <v>295.84500000000003</v>
      </c>
      <c r="H14427" s="115">
        <f t="shared" si="450"/>
        <v>1.0068371472522089</v>
      </c>
      <c r="I14427" s="115">
        <f t="shared" si="451"/>
        <v>929.23760000000004</v>
      </c>
    </row>
    <row r="14428" spans="1:9" hidden="1">
      <c r="A14428" s="115" t="s">
        <v>38001</v>
      </c>
      <c r="B14428" s="115" t="s">
        <v>38002</v>
      </c>
      <c r="C14428" s="115" t="s">
        <v>38003</v>
      </c>
      <c r="D14428" s="115" t="s">
        <v>1138</v>
      </c>
      <c r="E14428" s="115">
        <v>1018.7483</v>
      </c>
      <c r="F14428" s="674">
        <v>293.83600000000001</v>
      </c>
      <c r="G14428" s="674">
        <v>295.84500000000003</v>
      </c>
      <c r="H14428" s="115">
        <f t="shared" si="450"/>
        <v>1.0068371472522089</v>
      </c>
      <c r="I14428" s="115">
        <f t="shared" si="451"/>
        <v>1025.7136</v>
      </c>
    </row>
    <row r="14429" spans="1:9" hidden="1">
      <c r="A14429" s="115" t="s">
        <v>38004</v>
      </c>
      <c r="B14429" s="115" t="s">
        <v>38005</v>
      </c>
      <c r="C14429" s="115" t="s">
        <v>38006</v>
      </c>
      <c r="D14429" s="115" t="s">
        <v>1138</v>
      </c>
      <c r="E14429" s="115">
        <v>41.091999999999999</v>
      </c>
      <c r="F14429" s="674">
        <v>293.83600000000001</v>
      </c>
      <c r="G14429" s="674">
        <v>295.84500000000003</v>
      </c>
      <c r="H14429" s="115">
        <f t="shared" si="450"/>
        <v>1.0068371472522089</v>
      </c>
      <c r="I14429" s="115">
        <f t="shared" si="451"/>
        <v>41.372999999999998</v>
      </c>
    </row>
    <row r="14430" spans="1:9" hidden="1">
      <c r="A14430" s="115" t="s">
        <v>38007</v>
      </c>
      <c r="B14430" s="115" t="s">
        <v>38008</v>
      </c>
      <c r="C14430" s="115" t="s">
        <v>38009</v>
      </c>
      <c r="D14430" s="115" t="s">
        <v>1138</v>
      </c>
      <c r="E14430" s="115">
        <v>45.281999999999996</v>
      </c>
      <c r="F14430" s="674">
        <v>293.83600000000001</v>
      </c>
      <c r="G14430" s="674">
        <v>295.84500000000003</v>
      </c>
      <c r="H14430" s="115">
        <f t="shared" si="450"/>
        <v>1.0068371472522089</v>
      </c>
      <c r="I14430" s="115">
        <f t="shared" si="451"/>
        <v>45.5916</v>
      </c>
    </row>
    <row r="14431" spans="1:9" hidden="1">
      <c r="A14431" s="115" t="s">
        <v>38010</v>
      </c>
      <c r="B14431" s="115" t="s">
        <v>38011</v>
      </c>
      <c r="C14431" s="115" t="s">
        <v>38012</v>
      </c>
      <c r="D14431" s="115" t="s">
        <v>1138</v>
      </c>
      <c r="E14431" s="115">
        <v>53.012</v>
      </c>
      <c r="F14431" s="674">
        <v>293.83600000000001</v>
      </c>
      <c r="G14431" s="674">
        <v>295.84500000000003</v>
      </c>
      <c r="H14431" s="115">
        <f t="shared" si="450"/>
        <v>1.0068371472522089</v>
      </c>
      <c r="I14431" s="115">
        <f t="shared" si="451"/>
        <v>53.374499999999998</v>
      </c>
    </row>
    <row r="14432" spans="1:9" hidden="1">
      <c r="A14432" s="115" t="s">
        <v>38013</v>
      </c>
      <c r="B14432" s="115" t="s">
        <v>38014</v>
      </c>
      <c r="C14432" s="115" t="s">
        <v>38015</v>
      </c>
      <c r="D14432" s="115" t="s">
        <v>1138</v>
      </c>
      <c r="E14432" s="115">
        <v>65.177300000000002</v>
      </c>
      <c r="F14432" s="674">
        <v>293.83600000000001</v>
      </c>
      <c r="G14432" s="674">
        <v>295.84500000000003</v>
      </c>
      <c r="H14432" s="115">
        <f t="shared" si="450"/>
        <v>1.0068371472522089</v>
      </c>
      <c r="I14432" s="115">
        <f t="shared" si="451"/>
        <v>65.622900000000001</v>
      </c>
    </row>
    <row r="14433" spans="1:9" hidden="1">
      <c r="A14433" s="115" t="s">
        <v>38016</v>
      </c>
      <c r="B14433" s="115" t="s">
        <v>38017</v>
      </c>
      <c r="C14433" s="115" t="s">
        <v>38018</v>
      </c>
      <c r="D14433" s="115" t="s">
        <v>1138</v>
      </c>
      <c r="E14433" s="115">
        <v>75.787300000000002</v>
      </c>
      <c r="F14433" s="674">
        <v>293.83600000000001</v>
      </c>
      <c r="G14433" s="674">
        <v>295.84500000000003</v>
      </c>
      <c r="H14433" s="115">
        <f t="shared" si="450"/>
        <v>1.0068371472522089</v>
      </c>
      <c r="I14433" s="115">
        <f t="shared" si="451"/>
        <v>76.305499999999995</v>
      </c>
    </row>
    <row r="14434" spans="1:9" hidden="1">
      <c r="A14434" s="115" t="s">
        <v>38019</v>
      </c>
      <c r="B14434" s="115" t="s">
        <v>38020</v>
      </c>
      <c r="C14434" s="115" t="s">
        <v>38021</v>
      </c>
      <c r="D14434" s="115" t="s">
        <v>1138</v>
      </c>
      <c r="E14434" s="115">
        <v>96.147300000000001</v>
      </c>
      <c r="F14434" s="674">
        <v>293.83600000000001</v>
      </c>
      <c r="G14434" s="674">
        <v>295.84500000000003</v>
      </c>
      <c r="H14434" s="115">
        <f t="shared" si="450"/>
        <v>1.0068371472522089</v>
      </c>
      <c r="I14434" s="115">
        <f t="shared" si="451"/>
        <v>96.804699999999997</v>
      </c>
    </row>
    <row r="14435" spans="1:9" hidden="1">
      <c r="A14435" s="115" t="s">
        <v>38022</v>
      </c>
      <c r="B14435" s="115" t="s">
        <v>38023</v>
      </c>
      <c r="C14435" s="115" t="s">
        <v>38024</v>
      </c>
      <c r="D14435" s="115" t="s">
        <v>1138</v>
      </c>
      <c r="E14435" s="115">
        <v>54.729599999999998</v>
      </c>
      <c r="F14435" s="674">
        <v>293.83600000000001</v>
      </c>
      <c r="G14435" s="674">
        <v>295.84500000000003</v>
      </c>
      <c r="H14435" s="115">
        <f t="shared" si="450"/>
        <v>1.0068371472522089</v>
      </c>
      <c r="I14435" s="115">
        <f t="shared" si="451"/>
        <v>55.1038</v>
      </c>
    </row>
    <row r="14436" spans="1:9" hidden="1">
      <c r="A14436" s="115" t="s">
        <v>38025</v>
      </c>
      <c r="B14436" s="115" t="s">
        <v>38026</v>
      </c>
      <c r="C14436" s="115" t="s">
        <v>38027</v>
      </c>
      <c r="D14436" s="115" t="s">
        <v>1138</v>
      </c>
      <c r="E14436" s="115">
        <v>69.7774</v>
      </c>
      <c r="F14436" s="674">
        <v>293.83600000000001</v>
      </c>
      <c r="G14436" s="674">
        <v>295.84500000000003</v>
      </c>
      <c r="H14436" s="115">
        <f t="shared" si="450"/>
        <v>1.0068371472522089</v>
      </c>
      <c r="I14436" s="115">
        <f t="shared" si="451"/>
        <v>70.254499999999993</v>
      </c>
    </row>
    <row r="14437" spans="1:9" hidden="1">
      <c r="A14437" s="115" t="s">
        <v>38028</v>
      </c>
      <c r="B14437" s="115" t="s">
        <v>38029</v>
      </c>
      <c r="C14437" s="115" t="s">
        <v>38030</v>
      </c>
      <c r="D14437" s="115" t="s">
        <v>1138</v>
      </c>
      <c r="E14437" s="115">
        <v>78.240799999999993</v>
      </c>
      <c r="F14437" s="674">
        <v>293.83600000000001</v>
      </c>
      <c r="G14437" s="674">
        <v>295.84500000000003</v>
      </c>
      <c r="H14437" s="115">
        <f t="shared" si="450"/>
        <v>1.0068371472522089</v>
      </c>
      <c r="I14437" s="115">
        <f t="shared" si="451"/>
        <v>78.775700000000001</v>
      </c>
    </row>
    <row r="14438" spans="1:9" hidden="1">
      <c r="A14438" s="115" t="s">
        <v>38031</v>
      </c>
      <c r="B14438" s="115" t="s">
        <v>38032</v>
      </c>
      <c r="C14438" s="115" t="s">
        <v>38033</v>
      </c>
      <c r="D14438" s="115" t="s">
        <v>1138</v>
      </c>
      <c r="E14438" s="115">
        <v>97.976299999999995</v>
      </c>
      <c r="F14438" s="674">
        <v>293.83600000000001</v>
      </c>
      <c r="G14438" s="674">
        <v>295.84500000000003</v>
      </c>
      <c r="H14438" s="115">
        <f t="shared" si="450"/>
        <v>1.0068371472522089</v>
      </c>
      <c r="I14438" s="115">
        <f t="shared" si="451"/>
        <v>98.646199999999993</v>
      </c>
    </row>
    <row r="14439" spans="1:9" hidden="1">
      <c r="A14439" s="115" t="s">
        <v>38034</v>
      </c>
      <c r="B14439" s="115" t="s">
        <v>38035</v>
      </c>
      <c r="C14439" s="115" t="s">
        <v>38036</v>
      </c>
      <c r="D14439" s="115" t="s">
        <v>1138</v>
      </c>
      <c r="E14439" s="115">
        <v>145.22569999999999</v>
      </c>
      <c r="F14439" s="674">
        <v>293.83600000000001</v>
      </c>
      <c r="G14439" s="674">
        <v>295.84500000000003</v>
      </c>
      <c r="H14439" s="115">
        <f t="shared" si="450"/>
        <v>1.0068371472522089</v>
      </c>
      <c r="I14439" s="115">
        <f t="shared" si="451"/>
        <v>146.21860000000001</v>
      </c>
    </row>
    <row r="14440" spans="1:9" hidden="1">
      <c r="A14440" s="115" t="s">
        <v>38037</v>
      </c>
      <c r="B14440" s="115" t="s">
        <v>38038</v>
      </c>
      <c r="C14440" s="115" t="s">
        <v>38039</v>
      </c>
      <c r="D14440" s="115" t="s">
        <v>1138</v>
      </c>
      <c r="E14440" s="115">
        <v>58.012</v>
      </c>
      <c r="F14440" s="674">
        <v>293.83600000000001</v>
      </c>
      <c r="G14440" s="674">
        <v>295.84500000000003</v>
      </c>
      <c r="H14440" s="115">
        <f t="shared" si="450"/>
        <v>1.0068371472522089</v>
      </c>
      <c r="I14440" s="115">
        <f t="shared" si="451"/>
        <v>58.4086</v>
      </c>
    </row>
    <row r="14441" spans="1:9" hidden="1">
      <c r="A14441" s="115" t="s">
        <v>38040</v>
      </c>
      <c r="B14441" s="115" t="s">
        <v>38041</v>
      </c>
      <c r="C14441" s="115" t="s">
        <v>38042</v>
      </c>
      <c r="D14441" s="115" t="s">
        <v>1138</v>
      </c>
      <c r="E14441" s="115">
        <v>73.671999999999997</v>
      </c>
      <c r="F14441" s="674">
        <v>293.83600000000001</v>
      </c>
      <c r="G14441" s="674">
        <v>295.84500000000003</v>
      </c>
      <c r="H14441" s="115">
        <f t="shared" si="450"/>
        <v>1.0068371472522089</v>
      </c>
      <c r="I14441" s="115">
        <f t="shared" si="451"/>
        <v>74.175700000000006</v>
      </c>
    </row>
    <row r="14442" spans="1:9" hidden="1">
      <c r="A14442" s="115" t="s">
        <v>38043</v>
      </c>
      <c r="B14442" s="115" t="s">
        <v>38044</v>
      </c>
      <c r="C14442" s="115" t="s">
        <v>38045</v>
      </c>
      <c r="D14442" s="115" t="s">
        <v>1138</v>
      </c>
      <c r="E14442" s="115">
        <v>112.8673</v>
      </c>
      <c r="F14442" s="674">
        <v>293.83600000000001</v>
      </c>
      <c r="G14442" s="674">
        <v>295.84500000000003</v>
      </c>
      <c r="H14442" s="115">
        <f t="shared" si="450"/>
        <v>1.0068371472522089</v>
      </c>
      <c r="I14442" s="115">
        <f t="shared" si="451"/>
        <v>113.639</v>
      </c>
    </row>
    <row r="14443" spans="1:9" hidden="1">
      <c r="A14443" s="115" t="s">
        <v>38046</v>
      </c>
      <c r="B14443" s="115" t="s">
        <v>38047</v>
      </c>
      <c r="C14443" s="115" t="s">
        <v>38048</v>
      </c>
      <c r="D14443" s="115" t="s">
        <v>1138</v>
      </c>
      <c r="E14443" s="115">
        <v>119.87730000000001</v>
      </c>
      <c r="F14443" s="674">
        <v>293.83600000000001</v>
      </c>
      <c r="G14443" s="674">
        <v>295.84500000000003</v>
      </c>
      <c r="H14443" s="115">
        <f t="shared" si="450"/>
        <v>1.0068371472522089</v>
      </c>
      <c r="I14443" s="115">
        <f t="shared" si="451"/>
        <v>120.6969</v>
      </c>
    </row>
    <row r="14444" spans="1:9" hidden="1">
      <c r="A14444" s="115" t="s">
        <v>38049</v>
      </c>
      <c r="B14444" s="115" t="s">
        <v>38050</v>
      </c>
      <c r="C14444" s="115" t="s">
        <v>38051</v>
      </c>
      <c r="D14444" s="115" t="s">
        <v>1138</v>
      </c>
      <c r="E14444" s="115">
        <v>176.26730000000001</v>
      </c>
      <c r="F14444" s="674">
        <v>293.83600000000001</v>
      </c>
      <c r="G14444" s="674">
        <v>295.84500000000003</v>
      </c>
      <c r="H14444" s="115">
        <f t="shared" si="450"/>
        <v>1.0068371472522089</v>
      </c>
      <c r="I14444" s="115">
        <f t="shared" si="451"/>
        <v>177.4725</v>
      </c>
    </row>
    <row r="14445" spans="1:9" hidden="1">
      <c r="A14445" s="115" t="s">
        <v>38052</v>
      </c>
      <c r="B14445" s="115" t="s">
        <v>38053</v>
      </c>
      <c r="C14445" s="115" t="s">
        <v>38054</v>
      </c>
      <c r="D14445" s="115" t="s">
        <v>1138</v>
      </c>
      <c r="E14445" s="115">
        <v>58.012</v>
      </c>
      <c r="F14445" s="674">
        <v>293.83600000000001</v>
      </c>
      <c r="G14445" s="674">
        <v>295.84500000000003</v>
      </c>
      <c r="H14445" s="115">
        <f t="shared" si="450"/>
        <v>1.0068371472522089</v>
      </c>
      <c r="I14445" s="115">
        <f t="shared" si="451"/>
        <v>58.4086</v>
      </c>
    </row>
    <row r="14446" spans="1:9" hidden="1">
      <c r="A14446" s="115" t="s">
        <v>38055</v>
      </c>
      <c r="B14446" s="115" t="s">
        <v>38056</v>
      </c>
      <c r="C14446" s="115" t="s">
        <v>38057</v>
      </c>
      <c r="D14446" s="115" t="s">
        <v>1138</v>
      </c>
      <c r="E14446" s="115">
        <v>80.012</v>
      </c>
      <c r="F14446" s="674">
        <v>293.83600000000001</v>
      </c>
      <c r="G14446" s="674">
        <v>295.84500000000003</v>
      </c>
      <c r="H14446" s="115">
        <f t="shared" si="450"/>
        <v>1.0068371472522089</v>
      </c>
      <c r="I14446" s="115">
        <f t="shared" si="451"/>
        <v>80.559100000000001</v>
      </c>
    </row>
    <row r="14447" spans="1:9" hidden="1">
      <c r="A14447" s="115" t="s">
        <v>38058</v>
      </c>
      <c r="B14447" s="115" t="s">
        <v>38059</v>
      </c>
      <c r="C14447" s="115" t="s">
        <v>38060</v>
      </c>
      <c r="D14447" s="115" t="s">
        <v>1138</v>
      </c>
      <c r="E14447" s="115">
        <v>117.8873</v>
      </c>
      <c r="F14447" s="674">
        <v>293.83600000000001</v>
      </c>
      <c r="G14447" s="674">
        <v>295.84500000000003</v>
      </c>
      <c r="H14447" s="115">
        <f t="shared" si="450"/>
        <v>1.0068371472522089</v>
      </c>
      <c r="I14447" s="115">
        <f t="shared" si="451"/>
        <v>118.69329999999999</v>
      </c>
    </row>
    <row r="14448" spans="1:9" hidden="1">
      <c r="A14448" s="115" t="s">
        <v>38061</v>
      </c>
      <c r="B14448" s="115" t="s">
        <v>38062</v>
      </c>
      <c r="C14448" s="115" t="s">
        <v>38063</v>
      </c>
      <c r="D14448" s="115" t="s">
        <v>1138</v>
      </c>
      <c r="E14448" s="115">
        <v>125.0973</v>
      </c>
      <c r="F14448" s="674">
        <v>293.83600000000001</v>
      </c>
      <c r="G14448" s="674">
        <v>295.84500000000003</v>
      </c>
      <c r="H14448" s="115">
        <f t="shared" si="450"/>
        <v>1.0068371472522089</v>
      </c>
      <c r="I14448" s="115">
        <f t="shared" si="451"/>
        <v>125.9526</v>
      </c>
    </row>
    <row r="14449" spans="1:9" hidden="1">
      <c r="A14449" s="115" t="s">
        <v>38064</v>
      </c>
      <c r="B14449" s="115" t="s">
        <v>38065</v>
      </c>
      <c r="C14449" s="115" t="s">
        <v>38066</v>
      </c>
      <c r="D14449" s="115" t="s">
        <v>1138</v>
      </c>
      <c r="E14449" s="115">
        <v>176.26730000000001</v>
      </c>
      <c r="F14449" s="674">
        <v>293.83600000000001</v>
      </c>
      <c r="G14449" s="674">
        <v>295.84500000000003</v>
      </c>
      <c r="H14449" s="115">
        <f t="shared" si="450"/>
        <v>1.0068371472522089</v>
      </c>
      <c r="I14449" s="115">
        <f t="shared" si="451"/>
        <v>177.4725</v>
      </c>
    </row>
    <row r="14450" spans="1:9" hidden="1">
      <c r="A14450" s="115" t="s">
        <v>38067</v>
      </c>
      <c r="B14450" s="115" t="s">
        <v>38068</v>
      </c>
      <c r="C14450" s="115" t="s">
        <v>38069</v>
      </c>
      <c r="D14450" s="115" t="s">
        <v>1242</v>
      </c>
      <c r="E14450" s="115">
        <v>16.4526</v>
      </c>
      <c r="F14450" s="674">
        <v>293.83600000000001</v>
      </c>
      <c r="G14450" s="674">
        <v>295.84500000000003</v>
      </c>
      <c r="H14450" s="115">
        <f t="shared" si="450"/>
        <v>1.0068371472522089</v>
      </c>
      <c r="I14450" s="115">
        <f t="shared" si="451"/>
        <v>16.565100000000001</v>
      </c>
    </row>
    <row r="14451" spans="1:9" hidden="1">
      <c r="A14451" s="115" t="s">
        <v>38070</v>
      </c>
      <c r="B14451" s="115" t="s">
        <v>38071</v>
      </c>
      <c r="C14451" s="115" t="s">
        <v>38072</v>
      </c>
      <c r="D14451" s="115" t="s">
        <v>1242</v>
      </c>
      <c r="E14451" s="115">
        <v>21.875499999999999</v>
      </c>
      <c r="F14451" s="674">
        <v>293.83600000000001</v>
      </c>
      <c r="G14451" s="674">
        <v>295.84500000000003</v>
      </c>
      <c r="H14451" s="115">
        <f t="shared" si="450"/>
        <v>1.0068371472522089</v>
      </c>
      <c r="I14451" s="115">
        <f t="shared" si="451"/>
        <v>22.025099999999998</v>
      </c>
    </row>
    <row r="14452" spans="1:9" hidden="1">
      <c r="A14452" s="115" t="s">
        <v>38073</v>
      </c>
      <c r="B14452" s="115" t="s">
        <v>38074</v>
      </c>
      <c r="C14452" s="115" t="s">
        <v>38075</v>
      </c>
      <c r="D14452" s="115" t="s">
        <v>1242</v>
      </c>
      <c r="E14452" s="115">
        <v>32.4619</v>
      </c>
      <c r="F14452" s="674">
        <v>293.83600000000001</v>
      </c>
      <c r="G14452" s="674">
        <v>295.84500000000003</v>
      </c>
      <c r="H14452" s="115">
        <f t="shared" si="450"/>
        <v>1.0068371472522089</v>
      </c>
      <c r="I14452" s="115">
        <f t="shared" si="451"/>
        <v>32.683799999999998</v>
      </c>
    </row>
    <row r="14453" spans="1:9" hidden="1">
      <c r="A14453" s="115" t="s">
        <v>38076</v>
      </c>
      <c r="B14453" s="115" t="s">
        <v>38077</v>
      </c>
      <c r="C14453" s="115" t="s">
        <v>38078</v>
      </c>
      <c r="D14453" s="115" t="s">
        <v>1242</v>
      </c>
      <c r="E14453" s="115">
        <v>5.7660999999999998</v>
      </c>
      <c r="F14453" s="674">
        <v>293.83600000000001</v>
      </c>
      <c r="G14453" s="674">
        <v>295.84500000000003</v>
      </c>
      <c r="H14453" s="115">
        <f t="shared" si="450"/>
        <v>1.0068371472522089</v>
      </c>
      <c r="I14453" s="115">
        <f t="shared" si="451"/>
        <v>5.8055000000000003</v>
      </c>
    </row>
    <row r="14454" spans="1:9" hidden="1">
      <c r="A14454" s="115" t="s">
        <v>38079</v>
      </c>
      <c r="B14454" s="115" t="s">
        <v>38080</v>
      </c>
      <c r="C14454" s="115" t="s">
        <v>38081</v>
      </c>
      <c r="D14454" s="115" t="s">
        <v>1242</v>
      </c>
      <c r="E14454" s="115">
        <v>6.5030999999999999</v>
      </c>
      <c r="F14454" s="674">
        <v>293.83600000000001</v>
      </c>
      <c r="G14454" s="674">
        <v>295.84500000000003</v>
      </c>
      <c r="H14454" s="115">
        <f t="shared" si="450"/>
        <v>1.0068371472522089</v>
      </c>
      <c r="I14454" s="115">
        <f t="shared" si="451"/>
        <v>6.5476000000000001</v>
      </c>
    </row>
    <row r="14455" spans="1:9" hidden="1">
      <c r="A14455" s="115" t="s">
        <v>38082</v>
      </c>
      <c r="B14455" s="115" t="s">
        <v>38083</v>
      </c>
      <c r="C14455" s="115" t="s">
        <v>38084</v>
      </c>
      <c r="D14455" s="115" t="s">
        <v>1242</v>
      </c>
      <c r="E14455" s="115">
        <v>123.8526</v>
      </c>
      <c r="F14455" s="674">
        <v>293.83600000000001</v>
      </c>
      <c r="G14455" s="674">
        <v>295.84500000000003</v>
      </c>
      <c r="H14455" s="115">
        <f t="shared" si="450"/>
        <v>1.0068371472522089</v>
      </c>
      <c r="I14455" s="115">
        <f t="shared" si="451"/>
        <v>124.6994</v>
      </c>
    </row>
    <row r="14456" spans="1:9" hidden="1">
      <c r="A14456" s="115" t="s">
        <v>38085</v>
      </c>
      <c r="B14456" s="115" t="s">
        <v>38086</v>
      </c>
      <c r="C14456" s="115" t="s">
        <v>38087</v>
      </c>
      <c r="D14456" s="115" t="s">
        <v>1242</v>
      </c>
      <c r="E14456" s="115">
        <v>71.322500000000005</v>
      </c>
      <c r="F14456" s="674">
        <v>293.83600000000001</v>
      </c>
      <c r="G14456" s="674">
        <v>295.84500000000003</v>
      </c>
      <c r="H14456" s="115">
        <f t="shared" si="450"/>
        <v>1.0068371472522089</v>
      </c>
      <c r="I14456" s="115">
        <f t="shared" si="451"/>
        <v>71.810100000000006</v>
      </c>
    </row>
    <row r="14457" spans="1:9" hidden="1">
      <c r="A14457" s="115" t="s">
        <v>38088</v>
      </c>
      <c r="B14457" s="115" t="s">
        <v>38089</v>
      </c>
      <c r="C14457" s="115" t="s">
        <v>38090</v>
      </c>
      <c r="D14457" s="115" t="s">
        <v>1242</v>
      </c>
      <c r="E14457" s="115">
        <v>142.9325</v>
      </c>
      <c r="F14457" s="674">
        <v>293.83600000000001</v>
      </c>
      <c r="G14457" s="674">
        <v>295.84500000000003</v>
      </c>
      <c r="H14457" s="115">
        <f t="shared" si="450"/>
        <v>1.0068371472522089</v>
      </c>
      <c r="I14457" s="115">
        <f t="shared" si="451"/>
        <v>143.90979999999999</v>
      </c>
    </row>
    <row r="14458" spans="1:9" hidden="1">
      <c r="A14458" s="115" t="s">
        <v>38091</v>
      </c>
      <c r="B14458" s="115" t="s">
        <v>38092</v>
      </c>
      <c r="C14458" s="115" t="s">
        <v>38093</v>
      </c>
      <c r="D14458" s="115" t="s">
        <v>1242</v>
      </c>
      <c r="E14458" s="115">
        <v>213.9674</v>
      </c>
      <c r="F14458" s="674">
        <v>293.83600000000001</v>
      </c>
      <c r="G14458" s="674">
        <v>295.84500000000003</v>
      </c>
      <c r="H14458" s="115">
        <f t="shared" si="450"/>
        <v>1.0068371472522089</v>
      </c>
      <c r="I14458" s="115">
        <f t="shared" si="451"/>
        <v>215.43029999999999</v>
      </c>
    </row>
    <row r="14459" spans="1:9" hidden="1">
      <c r="A14459" s="115" t="s">
        <v>38094</v>
      </c>
      <c r="B14459" s="115" t="s">
        <v>38095</v>
      </c>
      <c r="C14459" s="115" t="s">
        <v>38096</v>
      </c>
      <c r="D14459" s="115" t="s">
        <v>1242</v>
      </c>
      <c r="E14459" s="115">
        <v>3.6916000000000002</v>
      </c>
      <c r="F14459" s="674">
        <v>293.83600000000001</v>
      </c>
      <c r="G14459" s="674">
        <v>295.84500000000003</v>
      </c>
      <c r="H14459" s="115">
        <f t="shared" si="450"/>
        <v>1.0068371472522089</v>
      </c>
      <c r="I14459" s="115">
        <f t="shared" si="451"/>
        <v>3.7168000000000001</v>
      </c>
    </row>
    <row r="14460" spans="1:9" hidden="1">
      <c r="A14460" s="115" t="s">
        <v>38097</v>
      </c>
      <c r="B14460" s="115" t="s">
        <v>38098</v>
      </c>
      <c r="C14460" s="115" t="s">
        <v>38099</v>
      </c>
      <c r="D14460" s="115" t="s">
        <v>1138</v>
      </c>
      <c r="E14460" s="115">
        <v>10.27</v>
      </c>
      <c r="F14460" s="674">
        <v>293.83600000000001</v>
      </c>
      <c r="G14460" s="674">
        <v>295.84500000000003</v>
      </c>
      <c r="H14460" s="115">
        <f t="shared" si="450"/>
        <v>1.0068371472522089</v>
      </c>
      <c r="I14460" s="115">
        <f t="shared" si="451"/>
        <v>10.340199999999999</v>
      </c>
    </row>
    <row r="14461" spans="1:9" hidden="1">
      <c r="A14461" s="115" t="s">
        <v>38100</v>
      </c>
      <c r="B14461" s="115" t="s">
        <v>38101</v>
      </c>
      <c r="C14461" s="115" t="s">
        <v>38102</v>
      </c>
      <c r="D14461" s="115" t="s">
        <v>1138</v>
      </c>
      <c r="E14461" s="115">
        <v>12.81</v>
      </c>
      <c r="F14461" s="674">
        <v>293.83600000000001</v>
      </c>
      <c r="G14461" s="674">
        <v>295.84500000000003</v>
      </c>
      <c r="H14461" s="115">
        <f t="shared" si="450"/>
        <v>1.0068371472522089</v>
      </c>
      <c r="I14461" s="115">
        <f t="shared" si="451"/>
        <v>12.897600000000001</v>
      </c>
    </row>
    <row r="14462" spans="1:9" hidden="1">
      <c r="A14462" s="115" t="s">
        <v>38103</v>
      </c>
      <c r="B14462" s="115" t="s">
        <v>38104</v>
      </c>
      <c r="C14462" s="115" t="s">
        <v>38105</v>
      </c>
      <c r="D14462" s="115" t="s">
        <v>1138</v>
      </c>
      <c r="E14462" s="115">
        <v>19.3</v>
      </c>
      <c r="F14462" s="674">
        <v>293.83600000000001</v>
      </c>
      <c r="G14462" s="674">
        <v>295.84500000000003</v>
      </c>
      <c r="H14462" s="115">
        <f t="shared" si="450"/>
        <v>1.0068371472522089</v>
      </c>
      <c r="I14462" s="115">
        <f t="shared" si="451"/>
        <v>19.431999999999999</v>
      </c>
    </row>
    <row r="14463" spans="1:9" hidden="1">
      <c r="A14463" s="115" t="s">
        <v>38106</v>
      </c>
      <c r="B14463" s="115" t="s">
        <v>38107</v>
      </c>
      <c r="C14463" s="115" t="s">
        <v>38108</v>
      </c>
      <c r="D14463" s="115" t="s">
        <v>1138</v>
      </c>
      <c r="E14463" s="115">
        <v>38.380000000000003</v>
      </c>
      <c r="F14463" s="674">
        <v>293.83600000000001</v>
      </c>
      <c r="G14463" s="674">
        <v>295.84500000000003</v>
      </c>
      <c r="H14463" s="115">
        <f t="shared" si="450"/>
        <v>1.0068371472522089</v>
      </c>
      <c r="I14463" s="115">
        <f t="shared" si="451"/>
        <v>38.642400000000002</v>
      </c>
    </row>
    <row r="14464" spans="1:9" hidden="1">
      <c r="A14464" s="115" t="s">
        <v>38109</v>
      </c>
      <c r="B14464" s="115" t="s">
        <v>38110</v>
      </c>
      <c r="C14464" s="115" t="s">
        <v>38111</v>
      </c>
      <c r="D14464" s="115" t="s">
        <v>1138</v>
      </c>
      <c r="E14464" s="115">
        <v>22.92</v>
      </c>
      <c r="F14464" s="674">
        <v>293.83600000000001</v>
      </c>
      <c r="G14464" s="674">
        <v>295.84500000000003</v>
      </c>
      <c r="H14464" s="115">
        <f t="shared" si="450"/>
        <v>1.0068371472522089</v>
      </c>
      <c r="I14464" s="115">
        <f t="shared" si="451"/>
        <v>23.076699999999999</v>
      </c>
    </row>
    <row r="14465" spans="1:9" hidden="1">
      <c r="A14465" s="115" t="s">
        <v>38112</v>
      </c>
      <c r="B14465" s="115" t="s">
        <v>38113</v>
      </c>
      <c r="C14465" s="115" t="s">
        <v>38114</v>
      </c>
      <c r="D14465" s="115" t="s">
        <v>1138</v>
      </c>
      <c r="E14465" s="115">
        <v>41.1</v>
      </c>
      <c r="F14465" s="674">
        <v>293.83600000000001</v>
      </c>
      <c r="G14465" s="674">
        <v>295.84500000000003</v>
      </c>
      <c r="H14465" s="115">
        <f t="shared" si="450"/>
        <v>1.0068371472522089</v>
      </c>
      <c r="I14465" s="115">
        <f t="shared" si="451"/>
        <v>41.381</v>
      </c>
    </row>
    <row r="14466" spans="1:9" hidden="1">
      <c r="A14466" s="115" t="s">
        <v>38115</v>
      </c>
      <c r="B14466" s="115" t="s">
        <v>38116</v>
      </c>
      <c r="C14466" s="115" t="s">
        <v>38117</v>
      </c>
      <c r="D14466" s="115" t="s">
        <v>1138</v>
      </c>
      <c r="E14466" s="115">
        <v>0.6</v>
      </c>
      <c r="F14466" s="674">
        <v>293.83600000000001</v>
      </c>
      <c r="G14466" s="674">
        <v>295.84500000000003</v>
      </c>
      <c r="H14466" s="115">
        <f t="shared" si="450"/>
        <v>1.0068371472522089</v>
      </c>
      <c r="I14466" s="115">
        <f t="shared" si="451"/>
        <v>0.60409999999999997</v>
      </c>
    </row>
    <row r="14467" spans="1:9" hidden="1">
      <c r="A14467" s="115" t="s">
        <v>38118</v>
      </c>
      <c r="B14467" s="115" t="s">
        <v>38119</v>
      </c>
      <c r="C14467" s="115" t="s">
        <v>38120</v>
      </c>
      <c r="D14467" s="115" t="s">
        <v>1138</v>
      </c>
      <c r="E14467" s="115">
        <v>2.59</v>
      </c>
      <c r="F14467" s="674">
        <v>293.83600000000001</v>
      </c>
      <c r="G14467" s="674">
        <v>295.84500000000003</v>
      </c>
      <c r="H14467" s="115">
        <f t="shared" si="450"/>
        <v>1.0068371472522089</v>
      </c>
      <c r="I14467" s="115">
        <f t="shared" si="451"/>
        <v>2.6076999999999999</v>
      </c>
    </row>
    <row r="14468" spans="1:9" hidden="1">
      <c r="A14468" s="115" t="s">
        <v>38121</v>
      </c>
      <c r="B14468" s="115" t="s">
        <v>38122</v>
      </c>
      <c r="C14468" s="115" t="s">
        <v>38123</v>
      </c>
      <c r="D14468" s="115" t="s">
        <v>1138</v>
      </c>
      <c r="E14468" s="115">
        <v>2.65</v>
      </c>
      <c r="F14468" s="674">
        <v>293.83600000000001</v>
      </c>
      <c r="G14468" s="674">
        <v>295.84500000000003</v>
      </c>
      <c r="H14468" s="115">
        <f t="shared" si="450"/>
        <v>1.0068371472522089</v>
      </c>
      <c r="I14468" s="115">
        <f t="shared" si="451"/>
        <v>2.6680999999999999</v>
      </c>
    </row>
    <row r="14469" spans="1:9" hidden="1">
      <c r="A14469" s="115" t="s">
        <v>38124</v>
      </c>
      <c r="B14469" s="115" t="s">
        <v>38125</v>
      </c>
      <c r="C14469" s="115" t="s">
        <v>38126</v>
      </c>
      <c r="D14469" s="115" t="s">
        <v>1138</v>
      </c>
      <c r="E14469" s="115">
        <v>6.03</v>
      </c>
      <c r="F14469" s="674">
        <v>293.83600000000001</v>
      </c>
      <c r="G14469" s="674">
        <v>295.84500000000003</v>
      </c>
      <c r="H14469" s="115">
        <f t="shared" ref="H14469:H14532" si="452">G14469/F14469</f>
        <v>1.0068371472522089</v>
      </c>
      <c r="I14469" s="115">
        <f t="shared" ref="I14469:I14532" si="453">ROUND(H14469*E14469,4)</f>
        <v>6.0712000000000002</v>
      </c>
    </row>
    <row r="14470" spans="1:9" hidden="1">
      <c r="A14470" s="115" t="s">
        <v>38127</v>
      </c>
      <c r="B14470" s="115" t="s">
        <v>38128</v>
      </c>
      <c r="C14470" s="115" t="s">
        <v>38129</v>
      </c>
      <c r="D14470" s="115" t="s">
        <v>1138</v>
      </c>
      <c r="E14470" s="115">
        <v>6.05</v>
      </c>
      <c r="F14470" s="674">
        <v>293.83600000000001</v>
      </c>
      <c r="G14470" s="674">
        <v>295.84500000000003</v>
      </c>
      <c r="H14470" s="115">
        <f t="shared" si="452"/>
        <v>1.0068371472522089</v>
      </c>
      <c r="I14470" s="115">
        <f t="shared" si="453"/>
        <v>6.0914000000000001</v>
      </c>
    </row>
    <row r="14471" spans="1:9" hidden="1">
      <c r="A14471" s="115" t="s">
        <v>38130</v>
      </c>
      <c r="B14471" s="115" t="s">
        <v>38131</v>
      </c>
      <c r="C14471" s="115" t="s">
        <v>38132</v>
      </c>
      <c r="D14471" s="115" t="s">
        <v>1138</v>
      </c>
      <c r="E14471" s="115">
        <v>6.17</v>
      </c>
      <c r="F14471" s="674">
        <v>293.83600000000001</v>
      </c>
      <c r="G14471" s="674">
        <v>295.84500000000003</v>
      </c>
      <c r="H14471" s="115">
        <f t="shared" si="452"/>
        <v>1.0068371472522089</v>
      </c>
      <c r="I14471" s="115">
        <f t="shared" si="453"/>
        <v>6.2122000000000002</v>
      </c>
    </row>
    <row r="14472" spans="1:9" hidden="1">
      <c r="A14472" s="115" t="s">
        <v>38133</v>
      </c>
      <c r="B14472" s="115" t="s">
        <v>38134</v>
      </c>
      <c r="C14472" s="115" t="s">
        <v>38135</v>
      </c>
      <c r="D14472" s="115" t="s">
        <v>1138</v>
      </c>
      <c r="E14472" s="115">
        <v>5.59</v>
      </c>
      <c r="F14472" s="674">
        <v>293.83600000000001</v>
      </c>
      <c r="G14472" s="674">
        <v>295.84500000000003</v>
      </c>
      <c r="H14472" s="115">
        <f t="shared" si="452"/>
        <v>1.0068371472522089</v>
      </c>
      <c r="I14472" s="115">
        <f t="shared" si="453"/>
        <v>5.6281999999999996</v>
      </c>
    </row>
    <row r="14473" spans="1:9" hidden="1">
      <c r="A14473" s="115" t="s">
        <v>38136</v>
      </c>
      <c r="B14473" s="115" t="s">
        <v>38137</v>
      </c>
      <c r="C14473" s="115" t="s">
        <v>38138</v>
      </c>
      <c r="D14473" s="115" t="s">
        <v>1138</v>
      </c>
      <c r="E14473" s="115">
        <v>10.57</v>
      </c>
      <c r="F14473" s="674">
        <v>293.83600000000001</v>
      </c>
      <c r="G14473" s="674">
        <v>295.84500000000003</v>
      </c>
      <c r="H14473" s="115">
        <f t="shared" si="452"/>
        <v>1.0068371472522089</v>
      </c>
      <c r="I14473" s="115">
        <f t="shared" si="453"/>
        <v>10.642300000000001</v>
      </c>
    </row>
    <row r="14474" spans="1:9" hidden="1">
      <c r="A14474" s="115" t="s">
        <v>38139</v>
      </c>
      <c r="B14474" s="115" t="s">
        <v>38140</v>
      </c>
      <c r="C14474" s="115" t="s">
        <v>38141</v>
      </c>
      <c r="D14474" s="115" t="s">
        <v>1138</v>
      </c>
      <c r="E14474" s="115">
        <v>12.82</v>
      </c>
      <c r="F14474" s="674">
        <v>293.83600000000001</v>
      </c>
      <c r="G14474" s="674">
        <v>295.84500000000003</v>
      </c>
      <c r="H14474" s="115">
        <f t="shared" si="452"/>
        <v>1.0068371472522089</v>
      </c>
      <c r="I14474" s="115">
        <f t="shared" si="453"/>
        <v>12.9077</v>
      </c>
    </row>
    <row r="14475" spans="1:9" hidden="1">
      <c r="A14475" s="115" t="s">
        <v>38142</v>
      </c>
      <c r="B14475" s="115" t="s">
        <v>38143</v>
      </c>
      <c r="C14475" s="115" t="s">
        <v>38144</v>
      </c>
      <c r="D14475" s="115" t="s">
        <v>1138</v>
      </c>
      <c r="E14475" s="115">
        <v>25.89</v>
      </c>
      <c r="F14475" s="674">
        <v>293.83600000000001</v>
      </c>
      <c r="G14475" s="674">
        <v>295.84500000000003</v>
      </c>
      <c r="H14475" s="115">
        <f t="shared" si="452"/>
        <v>1.0068371472522089</v>
      </c>
      <c r="I14475" s="115">
        <f t="shared" si="453"/>
        <v>26.067</v>
      </c>
    </row>
    <row r="14476" spans="1:9" hidden="1">
      <c r="A14476" s="115" t="s">
        <v>38145</v>
      </c>
      <c r="B14476" s="115" t="s">
        <v>38146</v>
      </c>
      <c r="C14476" s="115" t="s">
        <v>38147</v>
      </c>
      <c r="D14476" s="115" t="s">
        <v>1138</v>
      </c>
      <c r="E14476" s="115">
        <v>12.35</v>
      </c>
      <c r="F14476" s="674">
        <v>293.83600000000001</v>
      </c>
      <c r="G14476" s="674">
        <v>295.84500000000003</v>
      </c>
      <c r="H14476" s="115">
        <f t="shared" si="452"/>
        <v>1.0068371472522089</v>
      </c>
      <c r="I14476" s="115">
        <f t="shared" si="453"/>
        <v>12.4344</v>
      </c>
    </row>
    <row r="14477" spans="1:9" hidden="1">
      <c r="A14477" s="115" t="s">
        <v>38148</v>
      </c>
      <c r="B14477" s="115" t="s">
        <v>38149</v>
      </c>
      <c r="C14477" s="115" t="s">
        <v>38150</v>
      </c>
      <c r="D14477" s="115" t="s">
        <v>1138</v>
      </c>
      <c r="E14477" s="115">
        <v>1.5</v>
      </c>
      <c r="F14477" s="674">
        <v>293.83600000000001</v>
      </c>
      <c r="G14477" s="674">
        <v>295.84500000000003</v>
      </c>
      <c r="H14477" s="115">
        <f t="shared" si="452"/>
        <v>1.0068371472522089</v>
      </c>
      <c r="I14477" s="115">
        <f t="shared" si="453"/>
        <v>1.5103</v>
      </c>
    </row>
    <row r="14478" spans="1:9" hidden="1">
      <c r="A14478" s="115" t="s">
        <v>38151</v>
      </c>
      <c r="B14478" s="115" t="s">
        <v>38152</v>
      </c>
      <c r="C14478" s="115" t="s">
        <v>38153</v>
      </c>
      <c r="D14478" s="115" t="s">
        <v>1138</v>
      </c>
      <c r="E14478" s="115">
        <v>2.0499999999999998</v>
      </c>
      <c r="F14478" s="674">
        <v>293.83600000000001</v>
      </c>
      <c r="G14478" s="674">
        <v>295.84500000000003</v>
      </c>
      <c r="H14478" s="115">
        <f t="shared" si="452"/>
        <v>1.0068371472522089</v>
      </c>
      <c r="I14478" s="115">
        <f t="shared" si="453"/>
        <v>2.0640000000000001</v>
      </c>
    </row>
    <row r="14479" spans="1:9" hidden="1">
      <c r="A14479" s="115" t="s">
        <v>38154</v>
      </c>
      <c r="B14479" s="115" t="s">
        <v>38155</v>
      </c>
      <c r="C14479" s="115" t="s">
        <v>38156</v>
      </c>
      <c r="D14479" s="115" t="s">
        <v>1138</v>
      </c>
      <c r="E14479" s="115">
        <v>3.9</v>
      </c>
      <c r="F14479" s="674">
        <v>293.83600000000001</v>
      </c>
      <c r="G14479" s="674">
        <v>295.84500000000003</v>
      </c>
      <c r="H14479" s="115">
        <f t="shared" si="452"/>
        <v>1.0068371472522089</v>
      </c>
      <c r="I14479" s="115">
        <f t="shared" si="453"/>
        <v>3.9266999999999999</v>
      </c>
    </row>
    <row r="14480" spans="1:9" hidden="1">
      <c r="A14480" s="115" t="s">
        <v>38157</v>
      </c>
      <c r="B14480" s="115" t="s">
        <v>38158</v>
      </c>
      <c r="C14480" s="115" t="s">
        <v>38159</v>
      </c>
      <c r="D14480" s="115" t="s">
        <v>1138</v>
      </c>
      <c r="E14480" s="115">
        <v>10.63</v>
      </c>
      <c r="F14480" s="674">
        <v>293.83600000000001</v>
      </c>
      <c r="G14480" s="674">
        <v>295.84500000000003</v>
      </c>
      <c r="H14480" s="115">
        <f t="shared" si="452"/>
        <v>1.0068371472522089</v>
      </c>
      <c r="I14480" s="115">
        <f t="shared" si="453"/>
        <v>10.7027</v>
      </c>
    </row>
    <row r="14481" spans="1:9" hidden="1">
      <c r="A14481" s="115" t="s">
        <v>38160</v>
      </c>
      <c r="B14481" s="115" t="s">
        <v>38161</v>
      </c>
      <c r="C14481" s="115" t="s">
        <v>38162</v>
      </c>
      <c r="D14481" s="115" t="s">
        <v>1138</v>
      </c>
      <c r="E14481" s="115">
        <v>23.82</v>
      </c>
      <c r="F14481" s="674">
        <v>293.83600000000001</v>
      </c>
      <c r="G14481" s="674">
        <v>295.84500000000003</v>
      </c>
      <c r="H14481" s="115">
        <f t="shared" si="452"/>
        <v>1.0068371472522089</v>
      </c>
      <c r="I14481" s="115">
        <f t="shared" si="453"/>
        <v>23.982900000000001</v>
      </c>
    </row>
    <row r="14482" spans="1:9" hidden="1">
      <c r="A14482" s="115" t="s">
        <v>38163</v>
      </c>
      <c r="B14482" s="115" t="s">
        <v>38164</v>
      </c>
      <c r="C14482" s="115" t="s">
        <v>38165</v>
      </c>
      <c r="D14482" s="115" t="s">
        <v>1138</v>
      </c>
      <c r="E14482" s="115">
        <v>48.42</v>
      </c>
      <c r="F14482" s="674">
        <v>293.83600000000001</v>
      </c>
      <c r="G14482" s="674">
        <v>295.84500000000003</v>
      </c>
      <c r="H14482" s="115">
        <f t="shared" si="452"/>
        <v>1.0068371472522089</v>
      </c>
      <c r="I14482" s="115">
        <f t="shared" si="453"/>
        <v>48.751100000000001</v>
      </c>
    </row>
    <row r="14483" spans="1:9" hidden="1">
      <c r="A14483" s="115" t="s">
        <v>38166</v>
      </c>
      <c r="B14483" s="115" t="s">
        <v>38167</v>
      </c>
      <c r="C14483" s="115" t="s">
        <v>38168</v>
      </c>
      <c r="D14483" s="115" t="s">
        <v>1138</v>
      </c>
      <c r="E14483" s="115">
        <v>61.23</v>
      </c>
      <c r="F14483" s="674">
        <v>293.83600000000001</v>
      </c>
      <c r="G14483" s="674">
        <v>295.84500000000003</v>
      </c>
      <c r="H14483" s="115">
        <f t="shared" si="452"/>
        <v>1.0068371472522089</v>
      </c>
      <c r="I14483" s="115">
        <f t="shared" si="453"/>
        <v>61.648600000000002</v>
      </c>
    </row>
    <row r="14484" spans="1:9" hidden="1">
      <c r="A14484" s="115" t="s">
        <v>38169</v>
      </c>
      <c r="B14484" s="115" t="s">
        <v>38170</v>
      </c>
      <c r="C14484" s="115" t="s">
        <v>38171</v>
      </c>
      <c r="D14484" s="115" t="s">
        <v>1138</v>
      </c>
      <c r="E14484" s="115">
        <v>4.1900000000000004</v>
      </c>
      <c r="F14484" s="674">
        <v>293.83600000000001</v>
      </c>
      <c r="G14484" s="674">
        <v>295.84500000000003</v>
      </c>
      <c r="H14484" s="115">
        <f t="shared" si="452"/>
        <v>1.0068371472522089</v>
      </c>
      <c r="I14484" s="115">
        <f t="shared" si="453"/>
        <v>4.2186000000000003</v>
      </c>
    </row>
    <row r="14485" spans="1:9" hidden="1">
      <c r="A14485" s="115" t="s">
        <v>38172</v>
      </c>
      <c r="B14485" s="115" t="s">
        <v>38173</v>
      </c>
      <c r="C14485" s="115" t="s">
        <v>38174</v>
      </c>
      <c r="D14485" s="115" t="s">
        <v>1138</v>
      </c>
      <c r="E14485" s="115">
        <v>4.2699999999999996</v>
      </c>
      <c r="F14485" s="674">
        <v>293.83600000000001</v>
      </c>
      <c r="G14485" s="674">
        <v>295.84500000000003</v>
      </c>
      <c r="H14485" s="115">
        <f t="shared" si="452"/>
        <v>1.0068371472522089</v>
      </c>
      <c r="I14485" s="115">
        <f t="shared" si="453"/>
        <v>4.2991999999999999</v>
      </c>
    </row>
    <row r="14486" spans="1:9" hidden="1">
      <c r="A14486" s="115" t="s">
        <v>38175</v>
      </c>
      <c r="B14486" s="115" t="s">
        <v>38176</v>
      </c>
      <c r="C14486" s="115" t="s">
        <v>38177</v>
      </c>
      <c r="D14486" s="115" t="s">
        <v>1138</v>
      </c>
      <c r="E14486" s="115">
        <v>8.01</v>
      </c>
      <c r="F14486" s="674">
        <v>293.83600000000001</v>
      </c>
      <c r="G14486" s="674">
        <v>295.84500000000003</v>
      </c>
      <c r="H14486" s="115">
        <f t="shared" si="452"/>
        <v>1.0068371472522089</v>
      </c>
      <c r="I14486" s="115">
        <f t="shared" si="453"/>
        <v>8.0648</v>
      </c>
    </row>
    <row r="14487" spans="1:9" hidden="1">
      <c r="A14487" s="115" t="s">
        <v>38178</v>
      </c>
      <c r="B14487" s="115" t="s">
        <v>38179</v>
      </c>
      <c r="C14487" s="115" t="s">
        <v>38180</v>
      </c>
      <c r="D14487" s="115" t="s">
        <v>1138</v>
      </c>
      <c r="E14487" s="115">
        <v>16.13</v>
      </c>
      <c r="F14487" s="674">
        <v>293.83600000000001</v>
      </c>
      <c r="G14487" s="674">
        <v>295.84500000000003</v>
      </c>
      <c r="H14487" s="115">
        <f t="shared" si="452"/>
        <v>1.0068371472522089</v>
      </c>
      <c r="I14487" s="115">
        <f t="shared" si="453"/>
        <v>16.240300000000001</v>
      </c>
    </row>
    <row r="14488" spans="1:9" hidden="1">
      <c r="A14488" s="115" t="s">
        <v>38181</v>
      </c>
      <c r="B14488" s="115" t="s">
        <v>38182</v>
      </c>
      <c r="C14488" s="115" t="s">
        <v>38183</v>
      </c>
      <c r="D14488" s="115" t="s">
        <v>1138</v>
      </c>
      <c r="E14488" s="115">
        <v>23.02</v>
      </c>
      <c r="F14488" s="674">
        <v>293.83600000000001</v>
      </c>
      <c r="G14488" s="674">
        <v>295.84500000000003</v>
      </c>
      <c r="H14488" s="115">
        <f t="shared" si="452"/>
        <v>1.0068371472522089</v>
      </c>
      <c r="I14488" s="115">
        <f t="shared" si="453"/>
        <v>23.177399999999999</v>
      </c>
    </row>
    <row r="14489" spans="1:9" hidden="1">
      <c r="A14489" s="115" t="s">
        <v>38184</v>
      </c>
      <c r="B14489" s="115" t="s">
        <v>38185</v>
      </c>
      <c r="C14489" s="115" t="s">
        <v>38186</v>
      </c>
      <c r="D14489" s="115" t="s">
        <v>1138</v>
      </c>
      <c r="E14489" s="115">
        <v>95.59</v>
      </c>
      <c r="F14489" s="674">
        <v>293.83600000000001</v>
      </c>
      <c r="G14489" s="674">
        <v>295.84500000000003</v>
      </c>
      <c r="H14489" s="115">
        <f t="shared" si="452"/>
        <v>1.0068371472522089</v>
      </c>
      <c r="I14489" s="115">
        <f t="shared" si="453"/>
        <v>96.243600000000001</v>
      </c>
    </row>
    <row r="14490" spans="1:9" hidden="1">
      <c r="A14490" s="115" t="s">
        <v>38187</v>
      </c>
      <c r="B14490" s="115" t="s">
        <v>38188</v>
      </c>
      <c r="C14490" s="115" t="s">
        <v>38189</v>
      </c>
      <c r="D14490" s="115" t="s">
        <v>1138</v>
      </c>
      <c r="E14490" s="115">
        <v>10.18</v>
      </c>
      <c r="F14490" s="674">
        <v>293.83600000000001</v>
      </c>
      <c r="G14490" s="674">
        <v>295.84500000000003</v>
      </c>
      <c r="H14490" s="115">
        <f t="shared" si="452"/>
        <v>1.0068371472522089</v>
      </c>
      <c r="I14490" s="115">
        <f t="shared" si="453"/>
        <v>10.249599999999999</v>
      </c>
    </row>
    <row r="14491" spans="1:9" hidden="1">
      <c r="A14491" s="115" t="s">
        <v>38190</v>
      </c>
      <c r="B14491" s="115" t="s">
        <v>38191</v>
      </c>
      <c r="C14491" s="115" t="s">
        <v>38192</v>
      </c>
      <c r="D14491" s="115" t="s">
        <v>1138</v>
      </c>
      <c r="E14491" s="115">
        <v>13.04</v>
      </c>
      <c r="F14491" s="674">
        <v>293.83600000000001</v>
      </c>
      <c r="G14491" s="674">
        <v>295.84500000000003</v>
      </c>
      <c r="H14491" s="115">
        <f t="shared" si="452"/>
        <v>1.0068371472522089</v>
      </c>
      <c r="I14491" s="115">
        <f t="shared" si="453"/>
        <v>13.129200000000001</v>
      </c>
    </row>
    <row r="14492" spans="1:9" hidden="1">
      <c r="A14492" s="115" t="s">
        <v>38193</v>
      </c>
      <c r="B14492" s="115" t="s">
        <v>38194</v>
      </c>
      <c r="C14492" s="115" t="s">
        <v>38195</v>
      </c>
      <c r="D14492" s="115" t="s">
        <v>1138</v>
      </c>
      <c r="E14492" s="115">
        <v>20.49</v>
      </c>
      <c r="F14492" s="674">
        <v>293.83600000000001</v>
      </c>
      <c r="G14492" s="674">
        <v>295.84500000000003</v>
      </c>
      <c r="H14492" s="115">
        <f t="shared" si="452"/>
        <v>1.0068371472522089</v>
      </c>
      <c r="I14492" s="115">
        <f t="shared" si="453"/>
        <v>20.630099999999999</v>
      </c>
    </row>
    <row r="14493" spans="1:9" hidden="1">
      <c r="A14493" s="115" t="s">
        <v>38196</v>
      </c>
      <c r="B14493" s="115" t="s">
        <v>38197</v>
      </c>
      <c r="C14493" s="115" t="s">
        <v>38198</v>
      </c>
      <c r="D14493" s="115" t="s">
        <v>1138</v>
      </c>
      <c r="E14493" s="115">
        <v>19.420000000000002</v>
      </c>
      <c r="F14493" s="674">
        <v>293.83600000000001</v>
      </c>
      <c r="G14493" s="674">
        <v>295.84500000000003</v>
      </c>
      <c r="H14493" s="115">
        <f t="shared" si="452"/>
        <v>1.0068371472522089</v>
      </c>
      <c r="I14493" s="115">
        <f t="shared" si="453"/>
        <v>19.552800000000001</v>
      </c>
    </row>
    <row r="14494" spans="1:9" hidden="1">
      <c r="A14494" s="115" t="s">
        <v>38199</v>
      </c>
      <c r="B14494" s="115" t="s">
        <v>38200</v>
      </c>
      <c r="C14494" s="115" t="s">
        <v>38201</v>
      </c>
      <c r="D14494" s="115" t="s">
        <v>1138</v>
      </c>
      <c r="E14494" s="115">
        <v>28.98</v>
      </c>
      <c r="F14494" s="674">
        <v>293.83600000000001</v>
      </c>
      <c r="G14494" s="674">
        <v>295.84500000000003</v>
      </c>
      <c r="H14494" s="115">
        <f t="shared" si="452"/>
        <v>1.0068371472522089</v>
      </c>
      <c r="I14494" s="115">
        <f t="shared" si="453"/>
        <v>29.178100000000001</v>
      </c>
    </row>
    <row r="14495" spans="1:9" hidden="1">
      <c r="A14495" s="115" t="s">
        <v>38202</v>
      </c>
      <c r="B14495" s="115" t="s">
        <v>38203</v>
      </c>
      <c r="C14495" s="115" t="s">
        <v>38204</v>
      </c>
      <c r="D14495" s="115" t="s">
        <v>1138</v>
      </c>
      <c r="E14495" s="115">
        <v>65.739999999999995</v>
      </c>
      <c r="F14495" s="674">
        <v>293.83600000000001</v>
      </c>
      <c r="G14495" s="674">
        <v>295.84500000000003</v>
      </c>
      <c r="H14495" s="115">
        <f t="shared" si="452"/>
        <v>1.0068371472522089</v>
      </c>
      <c r="I14495" s="115">
        <f t="shared" si="453"/>
        <v>66.189499999999995</v>
      </c>
    </row>
    <row r="14496" spans="1:9" hidden="1">
      <c r="A14496" s="115" t="s">
        <v>38205</v>
      </c>
      <c r="B14496" s="115" t="s">
        <v>38206</v>
      </c>
      <c r="C14496" s="115" t="s">
        <v>38207</v>
      </c>
      <c r="D14496" s="115" t="s">
        <v>1138</v>
      </c>
      <c r="E14496" s="115">
        <v>258.05</v>
      </c>
      <c r="F14496" s="674">
        <v>293.83600000000001</v>
      </c>
      <c r="G14496" s="674">
        <v>295.84500000000003</v>
      </c>
      <c r="H14496" s="115">
        <f t="shared" si="452"/>
        <v>1.0068371472522089</v>
      </c>
      <c r="I14496" s="115">
        <f t="shared" si="453"/>
        <v>259.8143</v>
      </c>
    </row>
    <row r="14497" spans="1:9" hidden="1">
      <c r="A14497" s="115" t="s">
        <v>38208</v>
      </c>
      <c r="B14497" s="115" t="s">
        <v>38209</v>
      </c>
      <c r="C14497" s="115" t="s">
        <v>38210</v>
      </c>
      <c r="D14497" s="115" t="s">
        <v>1138</v>
      </c>
      <c r="E14497" s="115">
        <v>284.13</v>
      </c>
      <c r="F14497" s="674">
        <v>293.83600000000001</v>
      </c>
      <c r="G14497" s="674">
        <v>295.84500000000003</v>
      </c>
      <c r="H14497" s="115">
        <f t="shared" si="452"/>
        <v>1.0068371472522089</v>
      </c>
      <c r="I14497" s="115">
        <f t="shared" si="453"/>
        <v>286.07260000000002</v>
      </c>
    </row>
    <row r="14498" spans="1:9" hidden="1">
      <c r="A14498" s="115" t="s">
        <v>38211</v>
      </c>
      <c r="B14498" s="115" t="s">
        <v>38212</v>
      </c>
      <c r="C14498" s="115" t="s">
        <v>38213</v>
      </c>
      <c r="D14498" s="115" t="s">
        <v>1138</v>
      </c>
      <c r="E14498" s="115">
        <v>370.31</v>
      </c>
      <c r="F14498" s="674">
        <v>293.83600000000001</v>
      </c>
      <c r="G14498" s="674">
        <v>295.84500000000003</v>
      </c>
      <c r="H14498" s="115">
        <f t="shared" si="452"/>
        <v>1.0068371472522089</v>
      </c>
      <c r="I14498" s="115">
        <f t="shared" si="453"/>
        <v>372.84190000000001</v>
      </c>
    </row>
    <row r="14499" spans="1:9" hidden="1">
      <c r="A14499" s="115" t="s">
        <v>38214</v>
      </c>
      <c r="B14499" s="115" t="s">
        <v>38215</v>
      </c>
      <c r="C14499" s="115" t="s">
        <v>38216</v>
      </c>
      <c r="D14499" s="115" t="s">
        <v>1138</v>
      </c>
      <c r="E14499" s="115">
        <v>4.83</v>
      </c>
      <c r="F14499" s="674">
        <v>293.83600000000001</v>
      </c>
      <c r="G14499" s="674">
        <v>295.84500000000003</v>
      </c>
      <c r="H14499" s="115">
        <f t="shared" si="452"/>
        <v>1.0068371472522089</v>
      </c>
      <c r="I14499" s="115">
        <f t="shared" si="453"/>
        <v>4.8630000000000004</v>
      </c>
    </row>
    <row r="14500" spans="1:9" hidden="1">
      <c r="A14500" s="115" t="s">
        <v>38217</v>
      </c>
      <c r="B14500" s="115" t="s">
        <v>38218</v>
      </c>
      <c r="C14500" s="115" t="s">
        <v>38219</v>
      </c>
      <c r="D14500" s="115" t="s">
        <v>1138</v>
      </c>
      <c r="E14500" s="115">
        <v>4.93</v>
      </c>
      <c r="F14500" s="674">
        <v>293.83600000000001</v>
      </c>
      <c r="G14500" s="674">
        <v>295.84500000000003</v>
      </c>
      <c r="H14500" s="115">
        <f t="shared" si="452"/>
        <v>1.0068371472522089</v>
      </c>
      <c r="I14500" s="115">
        <f t="shared" si="453"/>
        <v>4.9637000000000002</v>
      </c>
    </row>
    <row r="14501" spans="1:9" hidden="1">
      <c r="A14501" s="115" t="s">
        <v>38220</v>
      </c>
      <c r="B14501" s="115" t="s">
        <v>38221</v>
      </c>
      <c r="C14501" s="115" t="s">
        <v>38222</v>
      </c>
      <c r="D14501" s="115" t="s">
        <v>1138</v>
      </c>
      <c r="E14501" s="115">
        <v>10.6</v>
      </c>
      <c r="F14501" s="674">
        <v>293.83600000000001</v>
      </c>
      <c r="G14501" s="674">
        <v>295.84500000000003</v>
      </c>
      <c r="H14501" s="115">
        <f t="shared" si="452"/>
        <v>1.0068371472522089</v>
      </c>
      <c r="I14501" s="115">
        <f t="shared" si="453"/>
        <v>10.672499999999999</v>
      </c>
    </row>
    <row r="14502" spans="1:9" hidden="1">
      <c r="A14502" s="115" t="s">
        <v>38223</v>
      </c>
      <c r="B14502" s="115" t="s">
        <v>38224</v>
      </c>
      <c r="C14502" s="115" t="s">
        <v>38225</v>
      </c>
      <c r="D14502" s="115" t="s">
        <v>1138</v>
      </c>
      <c r="E14502" s="115">
        <v>17.3</v>
      </c>
      <c r="F14502" s="674">
        <v>293.83600000000001</v>
      </c>
      <c r="G14502" s="674">
        <v>295.84500000000003</v>
      </c>
      <c r="H14502" s="115">
        <f t="shared" si="452"/>
        <v>1.0068371472522089</v>
      </c>
      <c r="I14502" s="115">
        <f t="shared" si="453"/>
        <v>17.418299999999999</v>
      </c>
    </row>
    <row r="14503" spans="1:9" hidden="1">
      <c r="A14503" s="115" t="s">
        <v>38226</v>
      </c>
      <c r="B14503" s="115" t="s">
        <v>38227</v>
      </c>
      <c r="C14503" s="115" t="s">
        <v>38228</v>
      </c>
      <c r="D14503" s="115" t="s">
        <v>1138</v>
      </c>
      <c r="E14503" s="115">
        <v>17.91</v>
      </c>
      <c r="F14503" s="674">
        <v>293.83600000000001</v>
      </c>
      <c r="G14503" s="674">
        <v>295.84500000000003</v>
      </c>
      <c r="H14503" s="115">
        <f t="shared" si="452"/>
        <v>1.0068371472522089</v>
      </c>
      <c r="I14503" s="115">
        <f t="shared" si="453"/>
        <v>18.032499999999999</v>
      </c>
    </row>
    <row r="14504" spans="1:9" hidden="1">
      <c r="A14504" s="115" t="s">
        <v>38229</v>
      </c>
      <c r="B14504" s="115" t="s">
        <v>38230</v>
      </c>
      <c r="C14504" s="115" t="s">
        <v>38231</v>
      </c>
      <c r="D14504" s="115" t="s">
        <v>1138</v>
      </c>
      <c r="E14504" s="115">
        <v>41.13</v>
      </c>
      <c r="F14504" s="674">
        <v>293.83600000000001</v>
      </c>
      <c r="G14504" s="674">
        <v>295.84500000000003</v>
      </c>
      <c r="H14504" s="115">
        <f t="shared" si="452"/>
        <v>1.0068371472522089</v>
      </c>
      <c r="I14504" s="115">
        <f t="shared" si="453"/>
        <v>41.411200000000001</v>
      </c>
    </row>
    <row r="14505" spans="1:9" hidden="1">
      <c r="A14505" s="115" t="s">
        <v>38232</v>
      </c>
      <c r="B14505" s="115" t="s">
        <v>38233</v>
      </c>
      <c r="C14505" s="115" t="s">
        <v>38234</v>
      </c>
      <c r="D14505" s="115" t="s">
        <v>1138</v>
      </c>
      <c r="E14505" s="115">
        <v>1.84</v>
      </c>
      <c r="F14505" s="674">
        <v>293.83600000000001</v>
      </c>
      <c r="G14505" s="674">
        <v>295.84500000000003</v>
      </c>
      <c r="H14505" s="115">
        <f t="shared" si="452"/>
        <v>1.0068371472522089</v>
      </c>
      <c r="I14505" s="115">
        <f t="shared" si="453"/>
        <v>1.8526</v>
      </c>
    </row>
    <row r="14506" spans="1:9" hidden="1">
      <c r="A14506" s="115" t="s">
        <v>38235</v>
      </c>
      <c r="B14506" s="115" t="s">
        <v>38236</v>
      </c>
      <c r="C14506" s="115" t="s">
        <v>38237</v>
      </c>
      <c r="D14506" s="115" t="s">
        <v>1138</v>
      </c>
      <c r="E14506" s="115">
        <v>2.64</v>
      </c>
      <c r="F14506" s="674">
        <v>293.83600000000001</v>
      </c>
      <c r="G14506" s="674">
        <v>295.84500000000003</v>
      </c>
      <c r="H14506" s="115">
        <f t="shared" si="452"/>
        <v>1.0068371472522089</v>
      </c>
      <c r="I14506" s="115">
        <f t="shared" si="453"/>
        <v>2.6581000000000001</v>
      </c>
    </row>
    <row r="14507" spans="1:9" hidden="1">
      <c r="A14507" s="115" t="s">
        <v>38238</v>
      </c>
      <c r="B14507" s="115" t="s">
        <v>38239</v>
      </c>
      <c r="C14507" s="115" t="s">
        <v>38240</v>
      </c>
      <c r="D14507" s="115" t="s">
        <v>1138</v>
      </c>
      <c r="E14507" s="115">
        <v>4.59</v>
      </c>
      <c r="F14507" s="674">
        <v>293.83600000000001</v>
      </c>
      <c r="G14507" s="674">
        <v>295.84500000000003</v>
      </c>
      <c r="H14507" s="115">
        <f t="shared" si="452"/>
        <v>1.0068371472522089</v>
      </c>
      <c r="I14507" s="115">
        <f t="shared" si="453"/>
        <v>4.6214000000000004</v>
      </c>
    </row>
    <row r="14508" spans="1:9" hidden="1">
      <c r="A14508" s="115" t="s">
        <v>38241</v>
      </c>
      <c r="B14508" s="115" t="s">
        <v>38242</v>
      </c>
      <c r="C14508" s="115" t="s">
        <v>38243</v>
      </c>
      <c r="D14508" s="115" t="s">
        <v>1138</v>
      </c>
      <c r="E14508" s="115">
        <v>11.23</v>
      </c>
      <c r="F14508" s="674">
        <v>293.83600000000001</v>
      </c>
      <c r="G14508" s="674">
        <v>295.84500000000003</v>
      </c>
      <c r="H14508" s="115">
        <f t="shared" si="452"/>
        <v>1.0068371472522089</v>
      </c>
      <c r="I14508" s="115">
        <f t="shared" si="453"/>
        <v>11.306800000000001</v>
      </c>
    </row>
    <row r="14509" spans="1:9" hidden="1">
      <c r="A14509" s="115" t="s">
        <v>38244</v>
      </c>
      <c r="B14509" s="115" t="s">
        <v>38245</v>
      </c>
      <c r="C14509" s="115" t="s">
        <v>38246</v>
      </c>
      <c r="D14509" s="115" t="s">
        <v>1138</v>
      </c>
      <c r="E14509" s="115">
        <v>10.59</v>
      </c>
      <c r="F14509" s="674">
        <v>293.83600000000001</v>
      </c>
      <c r="G14509" s="674">
        <v>295.84500000000003</v>
      </c>
      <c r="H14509" s="115">
        <f t="shared" si="452"/>
        <v>1.0068371472522089</v>
      </c>
      <c r="I14509" s="115">
        <f t="shared" si="453"/>
        <v>10.6624</v>
      </c>
    </row>
    <row r="14510" spans="1:9" hidden="1">
      <c r="A14510" s="115" t="s">
        <v>38247</v>
      </c>
      <c r="B14510" s="115" t="s">
        <v>38248</v>
      </c>
      <c r="C14510" s="115" t="s">
        <v>38249</v>
      </c>
      <c r="D14510" s="115" t="s">
        <v>1138</v>
      </c>
      <c r="E14510" s="115">
        <v>24.61</v>
      </c>
      <c r="F14510" s="674">
        <v>293.83600000000001</v>
      </c>
      <c r="G14510" s="674">
        <v>295.84500000000003</v>
      </c>
      <c r="H14510" s="115">
        <f t="shared" si="452"/>
        <v>1.0068371472522089</v>
      </c>
      <c r="I14510" s="115">
        <f t="shared" si="453"/>
        <v>24.778300000000002</v>
      </c>
    </row>
    <row r="14511" spans="1:9" hidden="1">
      <c r="A14511" s="115" t="s">
        <v>38250</v>
      </c>
      <c r="B14511" s="115" t="s">
        <v>38251</v>
      </c>
      <c r="C14511" s="115" t="s">
        <v>38252</v>
      </c>
      <c r="D14511" s="115" t="s">
        <v>1138</v>
      </c>
      <c r="E14511" s="115">
        <v>2.4900000000000002</v>
      </c>
      <c r="F14511" s="674">
        <v>293.83600000000001</v>
      </c>
      <c r="G14511" s="674">
        <v>295.84500000000003</v>
      </c>
      <c r="H14511" s="115">
        <f t="shared" si="452"/>
        <v>1.0068371472522089</v>
      </c>
      <c r="I14511" s="115">
        <f t="shared" si="453"/>
        <v>2.5070000000000001</v>
      </c>
    </row>
    <row r="14512" spans="1:9" hidden="1">
      <c r="A14512" s="115" t="s">
        <v>38253</v>
      </c>
      <c r="B14512" s="115" t="s">
        <v>38254</v>
      </c>
      <c r="C14512" s="115" t="s">
        <v>38255</v>
      </c>
      <c r="D14512" s="115" t="s">
        <v>1138</v>
      </c>
      <c r="E14512" s="115">
        <v>5.27</v>
      </c>
      <c r="F14512" s="674">
        <v>293.83600000000001</v>
      </c>
      <c r="G14512" s="674">
        <v>295.84500000000003</v>
      </c>
      <c r="H14512" s="115">
        <f t="shared" si="452"/>
        <v>1.0068371472522089</v>
      </c>
      <c r="I14512" s="115">
        <f t="shared" si="453"/>
        <v>5.306</v>
      </c>
    </row>
    <row r="14513" spans="1:9" hidden="1">
      <c r="A14513" s="115" t="s">
        <v>38256</v>
      </c>
      <c r="B14513" s="115" t="s">
        <v>38257</v>
      </c>
      <c r="C14513" s="115" t="s">
        <v>38258</v>
      </c>
      <c r="D14513" s="115" t="s">
        <v>1138</v>
      </c>
      <c r="E14513" s="115">
        <v>1.37</v>
      </c>
      <c r="F14513" s="674">
        <v>293.83600000000001</v>
      </c>
      <c r="G14513" s="674">
        <v>295.84500000000003</v>
      </c>
      <c r="H14513" s="115">
        <f t="shared" si="452"/>
        <v>1.0068371472522089</v>
      </c>
      <c r="I14513" s="115">
        <f t="shared" si="453"/>
        <v>1.3794</v>
      </c>
    </row>
    <row r="14514" spans="1:9" hidden="1">
      <c r="A14514" s="115" t="s">
        <v>38259</v>
      </c>
      <c r="B14514" s="115" t="s">
        <v>38260</v>
      </c>
      <c r="C14514" s="115" t="s">
        <v>38261</v>
      </c>
      <c r="D14514" s="115" t="s">
        <v>1138</v>
      </c>
      <c r="E14514" s="115">
        <v>2.15</v>
      </c>
      <c r="F14514" s="674">
        <v>293.83600000000001</v>
      </c>
      <c r="G14514" s="674">
        <v>295.84500000000003</v>
      </c>
      <c r="H14514" s="115">
        <f t="shared" si="452"/>
        <v>1.0068371472522089</v>
      </c>
      <c r="I14514" s="115">
        <f t="shared" si="453"/>
        <v>2.1646999999999998</v>
      </c>
    </row>
    <row r="14515" spans="1:9" hidden="1">
      <c r="A14515" s="115" t="s">
        <v>38262</v>
      </c>
      <c r="B14515" s="115" t="s">
        <v>38263</v>
      </c>
      <c r="C14515" s="115" t="s">
        <v>38264</v>
      </c>
      <c r="D14515" s="115" t="s">
        <v>1138</v>
      </c>
      <c r="E14515" s="115">
        <v>3.32</v>
      </c>
      <c r="F14515" s="674">
        <v>293.83600000000001</v>
      </c>
      <c r="G14515" s="674">
        <v>295.84500000000003</v>
      </c>
      <c r="H14515" s="115">
        <f t="shared" si="452"/>
        <v>1.0068371472522089</v>
      </c>
      <c r="I14515" s="115">
        <f t="shared" si="453"/>
        <v>3.3426999999999998</v>
      </c>
    </row>
    <row r="14516" spans="1:9" hidden="1">
      <c r="A14516" s="115" t="s">
        <v>38265</v>
      </c>
      <c r="B14516" s="115" t="s">
        <v>38266</v>
      </c>
      <c r="C14516" s="115" t="s">
        <v>38267</v>
      </c>
      <c r="D14516" s="115" t="s">
        <v>1138</v>
      </c>
      <c r="E14516" s="115">
        <v>6.77</v>
      </c>
      <c r="F14516" s="674">
        <v>293.83600000000001</v>
      </c>
      <c r="G14516" s="674">
        <v>295.84500000000003</v>
      </c>
      <c r="H14516" s="115">
        <f t="shared" si="452"/>
        <v>1.0068371472522089</v>
      </c>
      <c r="I14516" s="115">
        <f t="shared" si="453"/>
        <v>6.8163</v>
      </c>
    </row>
    <row r="14517" spans="1:9" hidden="1">
      <c r="A14517" s="115" t="s">
        <v>38268</v>
      </c>
      <c r="B14517" s="115" t="s">
        <v>38269</v>
      </c>
      <c r="C14517" s="115" t="s">
        <v>38270</v>
      </c>
      <c r="D14517" s="115" t="s">
        <v>1138</v>
      </c>
      <c r="E14517" s="115">
        <v>8.18</v>
      </c>
      <c r="F14517" s="674">
        <v>293.83600000000001</v>
      </c>
      <c r="G14517" s="674">
        <v>295.84500000000003</v>
      </c>
      <c r="H14517" s="115">
        <f t="shared" si="452"/>
        <v>1.0068371472522089</v>
      </c>
      <c r="I14517" s="115">
        <f t="shared" si="453"/>
        <v>8.2359000000000009</v>
      </c>
    </row>
    <row r="14518" spans="1:9" hidden="1">
      <c r="A14518" s="115" t="s">
        <v>38271</v>
      </c>
      <c r="B14518" s="115" t="s">
        <v>38272</v>
      </c>
      <c r="C14518" s="115" t="s">
        <v>38273</v>
      </c>
      <c r="D14518" s="115" t="s">
        <v>1138</v>
      </c>
      <c r="E14518" s="115">
        <v>14.98</v>
      </c>
      <c r="F14518" s="674">
        <v>293.83600000000001</v>
      </c>
      <c r="G14518" s="674">
        <v>295.84500000000003</v>
      </c>
      <c r="H14518" s="115">
        <f t="shared" si="452"/>
        <v>1.0068371472522089</v>
      </c>
      <c r="I14518" s="115">
        <f t="shared" si="453"/>
        <v>15.0824</v>
      </c>
    </row>
    <row r="14519" spans="1:9" hidden="1">
      <c r="A14519" s="115" t="s">
        <v>38274</v>
      </c>
      <c r="B14519" s="115" t="s">
        <v>38275</v>
      </c>
      <c r="C14519" s="115" t="s">
        <v>38276</v>
      </c>
      <c r="D14519" s="115" t="s">
        <v>1138</v>
      </c>
      <c r="E14519" s="115">
        <v>35.950000000000003</v>
      </c>
      <c r="F14519" s="674">
        <v>293.83600000000001</v>
      </c>
      <c r="G14519" s="674">
        <v>295.84500000000003</v>
      </c>
      <c r="H14519" s="115">
        <f t="shared" si="452"/>
        <v>1.0068371472522089</v>
      </c>
      <c r="I14519" s="115">
        <f t="shared" si="453"/>
        <v>36.195799999999998</v>
      </c>
    </row>
    <row r="14520" spans="1:9" hidden="1">
      <c r="A14520" s="115" t="s">
        <v>38277</v>
      </c>
      <c r="B14520" s="115" t="s">
        <v>38278</v>
      </c>
      <c r="C14520" s="115" t="s">
        <v>38279</v>
      </c>
      <c r="D14520" s="115" t="s">
        <v>1138</v>
      </c>
      <c r="E14520" s="115">
        <v>51.77</v>
      </c>
      <c r="F14520" s="674">
        <v>293.83600000000001</v>
      </c>
      <c r="G14520" s="674">
        <v>295.84500000000003</v>
      </c>
      <c r="H14520" s="115">
        <f t="shared" si="452"/>
        <v>1.0068371472522089</v>
      </c>
      <c r="I14520" s="115">
        <f t="shared" si="453"/>
        <v>52.124000000000002</v>
      </c>
    </row>
    <row r="14521" spans="1:9" hidden="1">
      <c r="A14521" s="115" t="s">
        <v>38280</v>
      </c>
      <c r="B14521" s="115" t="s">
        <v>38281</v>
      </c>
      <c r="C14521" s="115" t="s">
        <v>38282</v>
      </c>
      <c r="D14521" s="115" t="s">
        <v>1138</v>
      </c>
      <c r="E14521" s="115">
        <v>72.260000000000005</v>
      </c>
      <c r="F14521" s="674">
        <v>293.83600000000001</v>
      </c>
      <c r="G14521" s="674">
        <v>295.84500000000003</v>
      </c>
      <c r="H14521" s="115">
        <f t="shared" si="452"/>
        <v>1.0068371472522089</v>
      </c>
      <c r="I14521" s="115">
        <f t="shared" si="453"/>
        <v>72.754099999999994</v>
      </c>
    </row>
    <row r="14522" spans="1:9" hidden="1">
      <c r="A14522" s="115" t="s">
        <v>38283</v>
      </c>
      <c r="B14522" s="115" t="s">
        <v>38284</v>
      </c>
      <c r="C14522" s="115" t="s">
        <v>38285</v>
      </c>
      <c r="D14522" s="115" t="s">
        <v>1138</v>
      </c>
      <c r="E14522" s="115">
        <v>1.92</v>
      </c>
      <c r="F14522" s="674">
        <v>293.83600000000001</v>
      </c>
      <c r="G14522" s="674">
        <v>295.84500000000003</v>
      </c>
      <c r="H14522" s="115">
        <f t="shared" si="452"/>
        <v>1.0068371472522089</v>
      </c>
      <c r="I14522" s="115">
        <f t="shared" si="453"/>
        <v>1.9331</v>
      </c>
    </row>
    <row r="14523" spans="1:9" hidden="1">
      <c r="A14523" s="115" t="s">
        <v>38286</v>
      </c>
      <c r="B14523" s="115" t="s">
        <v>38287</v>
      </c>
      <c r="C14523" s="115" t="s">
        <v>38288</v>
      </c>
      <c r="D14523" s="115" t="s">
        <v>1138</v>
      </c>
      <c r="E14523" s="115">
        <v>2.77</v>
      </c>
      <c r="F14523" s="674">
        <v>293.83600000000001</v>
      </c>
      <c r="G14523" s="674">
        <v>295.84500000000003</v>
      </c>
      <c r="H14523" s="115">
        <f t="shared" si="452"/>
        <v>1.0068371472522089</v>
      </c>
      <c r="I14523" s="115">
        <f t="shared" si="453"/>
        <v>2.7888999999999999</v>
      </c>
    </row>
    <row r="14524" spans="1:9" hidden="1">
      <c r="A14524" s="115" t="s">
        <v>38289</v>
      </c>
      <c r="B14524" s="115" t="s">
        <v>38290</v>
      </c>
      <c r="C14524" s="115" t="s">
        <v>38291</v>
      </c>
      <c r="D14524" s="115" t="s">
        <v>1138</v>
      </c>
      <c r="E14524" s="115">
        <v>6.81</v>
      </c>
      <c r="F14524" s="674">
        <v>293.83600000000001</v>
      </c>
      <c r="G14524" s="674">
        <v>295.84500000000003</v>
      </c>
      <c r="H14524" s="115">
        <f t="shared" si="452"/>
        <v>1.0068371472522089</v>
      </c>
      <c r="I14524" s="115">
        <f t="shared" si="453"/>
        <v>6.8566000000000003</v>
      </c>
    </row>
    <row r="14525" spans="1:9" hidden="1">
      <c r="A14525" s="115" t="s">
        <v>38292</v>
      </c>
      <c r="B14525" s="115" t="s">
        <v>38293</v>
      </c>
      <c r="C14525" s="115" t="s">
        <v>38294</v>
      </c>
      <c r="D14525" s="115" t="s">
        <v>1138</v>
      </c>
      <c r="E14525" s="115">
        <v>9.2100000000000009</v>
      </c>
      <c r="F14525" s="674">
        <v>293.83600000000001</v>
      </c>
      <c r="G14525" s="674">
        <v>295.84500000000003</v>
      </c>
      <c r="H14525" s="115">
        <f t="shared" si="452"/>
        <v>1.0068371472522089</v>
      </c>
      <c r="I14525" s="115">
        <f t="shared" si="453"/>
        <v>9.2729999999999997</v>
      </c>
    </row>
    <row r="14526" spans="1:9" hidden="1">
      <c r="A14526" s="115" t="s">
        <v>38295</v>
      </c>
      <c r="B14526" s="115" t="s">
        <v>38296</v>
      </c>
      <c r="C14526" s="115" t="s">
        <v>38297</v>
      </c>
      <c r="D14526" s="115" t="s">
        <v>1138</v>
      </c>
      <c r="E14526" s="115">
        <v>20.63</v>
      </c>
      <c r="F14526" s="674">
        <v>293.83600000000001</v>
      </c>
      <c r="G14526" s="674">
        <v>295.84500000000003</v>
      </c>
      <c r="H14526" s="115">
        <f t="shared" si="452"/>
        <v>1.0068371472522089</v>
      </c>
      <c r="I14526" s="115">
        <f t="shared" si="453"/>
        <v>20.771100000000001</v>
      </c>
    </row>
    <row r="14527" spans="1:9" hidden="1">
      <c r="A14527" s="115" t="s">
        <v>38298</v>
      </c>
      <c r="B14527" s="115" t="s">
        <v>38299</v>
      </c>
      <c r="C14527" s="115" t="s">
        <v>38300</v>
      </c>
      <c r="D14527" s="115" t="s">
        <v>1138</v>
      </c>
      <c r="E14527" s="115">
        <v>0.91</v>
      </c>
      <c r="F14527" s="674">
        <v>293.83600000000001</v>
      </c>
      <c r="G14527" s="674">
        <v>295.84500000000003</v>
      </c>
      <c r="H14527" s="115">
        <f t="shared" si="452"/>
        <v>1.0068371472522089</v>
      </c>
      <c r="I14527" s="115">
        <f t="shared" si="453"/>
        <v>0.91620000000000001</v>
      </c>
    </row>
    <row r="14528" spans="1:9" hidden="1">
      <c r="A14528" s="115" t="s">
        <v>38301</v>
      </c>
      <c r="B14528" s="115" t="s">
        <v>38302</v>
      </c>
      <c r="C14528" s="115" t="s">
        <v>38303</v>
      </c>
      <c r="D14528" s="115" t="s">
        <v>1138</v>
      </c>
      <c r="E14528" s="115">
        <v>1.39</v>
      </c>
      <c r="F14528" s="674">
        <v>293.83600000000001</v>
      </c>
      <c r="G14528" s="674">
        <v>295.84500000000003</v>
      </c>
      <c r="H14528" s="115">
        <f t="shared" si="452"/>
        <v>1.0068371472522089</v>
      </c>
      <c r="I14528" s="115">
        <f t="shared" si="453"/>
        <v>1.3995</v>
      </c>
    </row>
    <row r="14529" spans="1:9" hidden="1">
      <c r="A14529" s="115" t="s">
        <v>38304</v>
      </c>
      <c r="B14529" s="115" t="s">
        <v>38305</v>
      </c>
      <c r="C14529" s="115" t="s">
        <v>38306</v>
      </c>
      <c r="D14529" s="115" t="s">
        <v>1138</v>
      </c>
      <c r="E14529" s="115">
        <v>2.3199999999999998</v>
      </c>
      <c r="F14529" s="674">
        <v>293.83600000000001</v>
      </c>
      <c r="G14529" s="674">
        <v>295.84500000000003</v>
      </c>
      <c r="H14529" s="115">
        <f t="shared" si="452"/>
        <v>1.0068371472522089</v>
      </c>
      <c r="I14529" s="115">
        <f t="shared" si="453"/>
        <v>2.3359000000000001</v>
      </c>
    </row>
    <row r="14530" spans="1:9" hidden="1">
      <c r="A14530" s="115" t="s">
        <v>38307</v>
      </c>
      <c r="B14530" s="115" t="s">
        <v>38308</v>
      </c>
      <c r="C14530" s="115" t="s">
        <v>38309</v>
      </c>
      <c r="D14530" s="115" t="s">
        <v>1138</v>
      </c>
      <c r="E14530" s="115">
        <v>8.8699999999999992</v>
      </c>
      <c r="F14530" s="674">
        <v>293.83600000000001</v>
      </c>
      <c r="G14530" s="674">
        <v>295.84500000000003</v>
      </c>
      <c r="H14530" s="115">
        <f t="shared" si="452"/>
        <v>1.0068371472522089</v>
      </c>
      <c r="I14530" s="115">
        <f t="shared" si="453"/>
        <v>8.9306000000000001</v>
      </c>
    </row>
    <row r="14531" spans="1:9" hidden="1">
      <c r="A14531" s="115" t="s">
        <v>38310</v>
      </c>
      <c r="B14531" s="115" t="s">
        <v>38311</v>
      </c>
      <c r="C14531" s="115" t="s">
        <v>38312</v>
      </c>
      <c r="D14531" s="115" t="s">
        <v>1138</v>
      </c>
      <c r="E14531" s="115">
        <v>7.29</v>
      </c>
      <c r="F14531" s="674">
        <v>293.83600000000001</v>
      </c>
      <c r="G14531" s="674">
        <v>295.84500000000003</v>
      </c>
      <c r="H14531" s="115">
        <f t="shared" si="452"/>
        <v>1.0068371472522089</v>
      </c>
      <c r="I14531" s="115">
        <f t="shared" si="453"/>
        <v>7.3398000000000003</v>
      </c>
    </row>
    <row r="14532" spans="1:9" hidden="1">
      <c r="A14532" s="115" t="s">
        <v>38313</v>
      </c>
      <c r="B14532" s="115" t="s">
        <v>38314</v>
      </c>
      <c r="C14532" s="115" t="s">
        <v>38315</v>
      </c>
      <c r="D14532" s="115" t="s">
        <v>1138</v>
      </c>
      <c r="E14532" s="115">
        <v>21.21</v>
      </c>
      <c r="F14532" s="674">
        <v>293.83600000000001</v>
      </c>
      <c r="G14532" s="674">
        <v>295.84500000000003</v>
      </c>
      <c r="H14532" s="115">
        <f t="shared" si="452"/>
        <v>1.0068371472522089</v>
      </c>
      <c r="I14532" s="115">
        <f t="shared" si="453"/>
        <v>21.355</v>
      </c>
    </row>
    <row r="14533" spans="1:9" hidden="1">
      <c r="A14533" s="115" t="s">
        <v>38316</v>
      </c>
      <c r="B14533" s="115" t="s">
        <v>38317</v>
      </c>
      <c r="C14533" s="115" t="s">
        <v>38318</v>
      </c>
      <c r="D14533" s="115" t="s">
        <v>1138</v>
      </c>
      <c r="E14533" s="115">
        <v>0.61</v>
      </c>
      <c r="F14533" s="674">
        <v>293.83600000000001</v>
      </c>
      <c r="G14533" s="674">
        <v>295.84500000000003</v>
      </c>
      <c r="H14533" s="115">
        <f t="shared" ref="H14533:H14596" si="454">G14533/F14533</f>
        <v>1.0068371472522089</v>
      </c>
      <c r="I14533" s="115">
        <f t="shared" ref="I14533:I14596" si="455">ROUND(H14533*E14533,4)</f>
        <v>0.61419999999999997</v>
      </c>
    </row>
    <row r="14534" spans="1:9" hidden="1">
      <c r="A14534" s="115" t="s">
        <v>38319</v>
      </c>
      <c r="B14534" s="115" t="s">
        <v>38320</v>
      </c>
      <c r="C14534" s="115" t="s">
        <v>38321</v>
      </c>
      <c r="D14534" s="115" t="s">
        <v>1138</v>
      </c>
      <c r="E14534" s="115">
        <v>0.84</v>
      </c>
      <c r="F14534" s="674">
        <v>293.83600000000001</v>
      </c>
      <c r="G14534" s="674">
        <v>295.84500000000003</v>
      </c>
      <c r="H14534" s="115">
        <f t="shared" si="454"/>
        <v>1.0068371472522089</v>
      </c>
      <c r="I14534" s="115">
        <f t="shared" si="455"/>
        <v>0.84570000000000001</v>
      </c>
    </row>
    <row r="14535" spans="1:9" hidden="1">
      <c r="A14535" s="115" t="s">
        <v>38322</v>
      </c>
      <c r="B14535" s="115" t="s">
        <v>38323</v>
      </c>
      <c r="C14535" s="115" t="s">
        <v>38324</v>
      </c>
      <c r="D14535" s="115" t="s">
        <v>1138</v>
      </c>
      <c r="E14535" s="115">
        <v>3.08</v>
      </c>
      <c r="F14535" s="674">
        <v>293.83600000000001</v>
      </c>
      <c r="G14535" s="674">
        <v>295.84500000000003</v>
      </c>
      <c r="H14535" s="115">
        <f t="shared" si="454"/>
        <v>1.0068371472522089</v>
      </c>
      <c r="I14535" s="115">
        <f t="shared" si="455"/>
        <v>3.1011000000000002</v>
      </c>
    </row>
    <row r="14536" spans="1:9" hidden="1">
      <c r="A14536" s="115" t="s">
        <v>38325</v>
      </c>
      <c r="B14536" s="115" t="s">
        <v>38326</v>
      </c>
      <c r="C14536" s="115" t="s">
        <v>38327</v>
      </c>
      <c r="D14536" s="115" t="s">
        <v>1138</v>
      </c>
      <c r="E14536" s="115">
        <v>3.93</v>
      </c>
      <c r="F14536" s="674">
        <v>293.83600000000001</v>
      </c>
      <c r="G14536" s="674">
        <v>295.84500000000003</v>
      </c>
      <c r="H14536" s="115">
        <f t="shared" si="454"/>
        <v>1.0068371472522089</v>
      </c>
      <c r="I14536" s="115">
        <f t="shared" si="455"/>
        <v>3.9569000000000001</v>
      </c>
    </row>
    <row r="14537" spans="1:9" hidden="1">
      <c r="A14537" s="115" t="s">
        <v>38328</v>
      </c>
      <c r="B14537" s="115" t="s">
        <v>38329</v>
      </c>
      <c r="C14537" s="115" t="s">
        <v>38330</v>
      </c>
      <c r="D14537" s="115" t="s">
        <v>1138</v>
      </c>
      <c r="E14537" s="115">
        <v>8.33</v>
      </c>
      <c r="F14537" s="674">
        <v>293.83600000000001</v>
      </c>
      <c r="G14537" s="674">
        <v>295.84500000000003</v>
      </c>
      <c r="H14537" s="115">
        <f t="shared" si="454"/>
        <v>1.0068371472522089</v>
      </c>
      <c r="I14537" s="115">
        <f t="shared" si="455"/>
        <v>8.3870000000000005</v>
      </c>
    </row>
    <row r="14538" spans="1:9" hidden="1">
      <c r="A14538" s="115" t="s">
        <v>38331</v>
      </c>
      <c r="B14538" s="115" t="s">
        <v>38332</v>
      </c>
      <c r="C14538" s="115" t="s">
        <v>38333</v>
      </c>
      <c r="D14538" s="115" t="s">
        <v>1138</v>
      </c>
      <c r="E14538" s="115">
        <v>12.48</v>
      </c>
      <c r="F14538" s="674">
        <v>293.83600000000001</v>
      </c>
      <c r="G14538" s="674">
        <v>295.84500000000003</v>
      </c>
      <c r="H14538" s="115">
        <f t="shared" si="454"/>
        <v>1.0068371472522089</v>
      </c>
      <c r="I14538" s="115">
        <f t="shared" si="455"/>
        <v>12.565300000000001</v>
      </c>
    </row>
    <row r="14539" spans="1:9" hidden="1">
      <c r="A14539" s="115" t="s">
        <v>38334</v>
      </c>
      <c r="B14539" s="115" t="s">
        <v>38335</v>
      </c>
      <c r="C14539" s="115" t="s">
        <v>38336</v>
      </c>
      <c r="D14539" s="115" t="s">
        <v>1138</v>
      </c>
      <c r="E14539" s="115">
        <v>2.34</v>
      </c>
      <c r="F14539" s="674">
        <v>293.83600000000001</v>
      </c>
      <c r="G14539" s="674">
        <v>295.84500000000003</v>
      </c>
      <c r="H14539" s="115">
        <f t="shared" si="454"/>
        <v>1.0068371472522089</v>
      </c>
      <c r="I14539" s="115">
        <f t="shared" si="455"/>
        <v>2.3559999999999999</v>
      </c>
    </row>
    <row r="14540" spans="1:9" hidden="1">
      <c r="A14540" s="115" t="s">
        <v>38337</v>
      </c>
      <c r="B14540" s="115" t="s">
        <v>38338</v>
      </c>
      <c r="C14540" s="115" t="s">
        <v>38339</v>
      </c>
      <c r="D14540" s="115" t="s">
        <v>1138</v>
      </c>
      <c r="E14540" s="115">
        <v>3.86</v>
      </c>
      <c r="F14540" s="674">
        <v>293.83600000000001</v>
      </c>
      <c r="G14540" s="674">
        <v>295.84500000000003</v>
      </c>
      <c r="H14540" s="115">
        <f t="shared" si="454"/>
        <v>1.0068371472522089</v>
      </c>
      <c r="I14540" s="115">
        <f t="shared" si="455"/>
        <v>3.8864000000000001</v>
      </c>
    </row>
    <row r="14541" spans="1:9" hidden="1">
      <c r="A14541" s="115" t="s">
        <v>38340</v>
      </c>
      <c r="B14541" s="115" t="s">
        <v>38341</v>
      </c>
      <c r="C14541" s="115" t="s">
        <v>38342</v>
      </c>
      <c r="D14541" s="115" t="s">
        <v>1138</v>
      </c>
      <c r="E14541" s="115">
        <v>9.5500000000000007</v>
      </c>
      <c r="F14541" s="674">
        <v>293.83600000000001</v>
      </c>
      <c r="G14541" s="674">
        <v>295.84500000000003</v>
      </c>
      <c r="H14541" s="115">
        <f t="shared" si="454"/>
        <v>1.0068371472522089</v>
      </c>
      <c r="I14541" s="115">
        <f t="shared" si="455"/>
        <v>9.6152999999999995</v>
      </c>
    </row>
    <row r="14542" spans="1:9" hidden="1">
      <c r="A14542" s="115" t="s">
        <v>38343</v>
      </c>
      <c r="B14542" s="115" t="s">
        <v>38344</v>
      </c>
      <c r="C14542" s="115" t="s">
        <v>38345</v>
      </c>
      <c r="D14542" s="115" t="s">
        <v>1138</v>
      </c>
      <c r="E14542" s="115">
        <v>17.23</v>
      </c>
      <c r="F14542" s="674">
        <v>293.83600000000001</v>
      </c>
      <c r="G14542" s="674">
        <v>295.84500000000003</v>
      </c>
      <c r="H14542" s="115">
        <f t="shared" si="454"/>
        <v>1.0068371472522089</v>
      </c>
      <c r="I14542" s="115">
        <f t="shared" si="455"/>
        <v>17.347799999999999</v>
      </c>
    </row>
    <row r="14543" spans="1:9" hidden="1">
      <c r="A14543" s="115" t="s">
        <v>38346</v>
      </c>
      <c r="B14543" s="115" t="s">
        <v>38347</v>
      </c>
      <c r="C14543" s="115" t="s">
        <v>38348</v>
      </c>
      <c r="D14543" s="115" t="s">
        <v>1138</v>
      </c>
      <c r="E14543" s="115">
        <v>23.58</v>
      </c>
      <c r="F14543" s="674">
        <v>293.83600000000001</v>
      </c>
      <c r="G14543" s="674">
        <v>295.84500000000003</v>
      </c>
      <c r="H14543" s="115">
        <f t="shared" si="454"/>
        <v>1.0068371472522089</v>
      </c>
      <c r="I14543" s="115">
        <f t="shared" si="455"/>
        <v>23.741199999999999</v>
      </c>
    </row>
    <row r="14544" spans="1:9" hidden="1">
      <c r="A14544" s="115" t="s">
        <v>38349</v>
      </c>
      <c r="B14544" s="115" t="s">
        <v>38350</v>
      </c>
      <c r="C14544" s="115" t="s">
        <v>38351</v>
      </c>
      <c r="D14544" s="115" t="s">
        <v>1138</v>
      </c>
      <c r="E14544" s="115">
        <v>42.64</v>
      </c>
      <c r="F14544" s="674">
        <v>293.83600000000001</v>
      </c>
      <c r="G14544" s="674">
        <v>295.84500000000003</v>
      </c>
      <c r="H14544" s="115">
        <f t="shared" si="454"/>
        <v>1.0068371472522089</v>
      </c>
      <c r="I14544" s="115">
        <f t="shared" si="455"/>
        <v>42.9315</v>
      </c>
    </row>
    <row r="14545" spans="1:9" hidden="1">
      <c r="A14545" s="115" t="s">
        <v>38352</v>
      </c>
      <c r="B14545" s="115" t="s">
        <v>38353</v>
      </c>
      <c r="C14545" s="115" t="s">
        <v>38354</v>
      </c>
      <c r="D14545" s="115" t="s">
        <v>1138</v>
      </c>
      <c r="E14545" s="115">
        <v>6.89</v>
      </c>
      <c r="F14545" s="674">
        <v>293.83600000000001</v>
      </c>
      <c r="G14545" s="674">
        <v>295.84500000000003</v>
      </c>
      <c r="H14545" s="115">
        <f t="shared" si="454"/>
        <v>1.0068371472522089</v>
      </c>
      <c r="I14545" s="115">
        <f t="shared" si="455"/>
        <v>6.9371</v>
      </c>
    </row>
    <row r="14546" spans="1:9" hidden="1">
      <c r="A14546" s="115" t="s">
        <v>38355</v>
      </c>
      <c r="B14546" s="115" t="s">
        <v>38356</v>
      </c>
      <c r="C14546" s="115" t="s">
        <v>38357</v>
      </c>
      <c r="D14546" s="115" t="s">
        <v>1138</v>
      </c>
      <c r="E14546" s="115">
        <v>8.61</v>
      </c>
      <c r="F14546" s="674">
        <v>293.83600000000001</v>
      </c>
      <c r="G14546" s="674">
        <v>295.84500000000003</v>
      </c>
      <c r="H14546" s="115">
        <f t="shared" si="454"/>
        <v>1.0068371472522089</v>
      </c>
      <c r="I14546" s="115">
        <f t="shared" si="455"/>
        <v>8.6689000000000007</v>
      </c>
    </row>
    <row r="14547" spans="1:9" hidden="1">
      <c r="A14547" s="115" t="s">
        <v>38358</v>
      </c>
      <c r="B14547" s="115" t="s">
        <v>38359</v>
      </c>
      <c r="C14547" s="115" t="s">
        <v>38360</v>
      </c>
      <c r="D14547" s="115" t="s">
        <v>1138</v>
      </c>
      <c r="E14547" s="115">
        <v>17.36</v>
      </c>
      <c r="F14547" s="674">
        <v>293.83600000000001</v>
      </c>
      <c r="G14547" s="674">
        <v>295.84500000000003</v>
      </c>
      <c r="H14547" s="115">
        <f t="shared" si="454"/>
        <v>1.0068371472522089</v>
      </c>
      <c r="I14547" s="115">
        <f t="shared" si="455"/>
        <v>17.4787</v>
      </c>
    </row>
    <row r="14548" spans="1:9" hidden="1">
      <c r="A14548" s="115" t="s">
        <v>38361</v>
      </c>
      <c r="B14548" s="115" t="s">
        <v>38362</v>
      </c>
      <c r="C14548" s="115" t="s">
        <v>38363</v>
      </c>
      <c r="D14548" s="115" t="s">
        <v>1138</v>
      </c>
      <c r="E14548" s="115">
        <v>5.07</v>
      </c>
      <c r="F14548" s="674">
        <v>293.83600000000001</v>
      </c>
      <c r="G14548" s="674">
        <v>295.84500000000003</v>
      </c>
      <c r="H14548" s="115">
        <f t="shared" si="454"/>
        <v>1.0068371472522089</v>
      </c>
      <c r="I14548" s="115">
        <f t="shared" si="455"/>
        <v>5.1047000000000002</v>
      </c>
    </row>
    <row r="14549" spans="1:9" hidden="1">
      <c r="A14549" s="115" t="s">
        <v>38364</v>
      </c>
      <c r="B14549" s="115" t="s">
        <v>38365</v>
      </c>
      <c r="C14549" s="115" t="s">
        <v>38366</v>
      </c>
      <c r="D14549" s="115" t="s">
        <v>1138</v>
      </c>
      <c r="E14549" s="115">
        <v>6.64</v>
      </c>
      <c r="F14549" s="674">
        <v>293.83600000000001</v>
      </c>
      <c r="G14549" s="674">
        <v>295.84500000000003</v>
      </c>
      <c r="H14549" s="115">
        <f t="shared" si="454"/>
        <v>1.0068371472522089</v>
      </c>
      <c r="I14549" s="115">
        <f t="shared" si="455"/>
        <v>6.6853999999999996</v>
      </c>
    </row>
    <row r="14550" spans="1:9" hidden="1">
      <c r="A14550" s="115" t="s">
        <v>38367</v>
      </c>
      <c r="B14550" s="115" t="s">
        <v>38368</v>
      </c>
      <c r="C14550" s="115" t="s">
        <v>38369</v>
      </c>
      <c r="D14550" s="115" t="s">
        <v>1138</v>
      </c>
      <c r="E14550" s="115">
        <v>15.09</v>
      </c>
      <c r="F14550" s="674">
        <v>293.83600000000001</v>
      </c>
      <c r="G14550" s="674">
        <v>295.84500000000003</v>
      </c>
      <c r="H14550" s="115">
        <f t="shared" si="454"/>
        <v>1.0068371472522089</v>
      </c>
      <c r="I14550" s="115">
        <f t="shared" si="455"/>
        <v>15.193199999999999</v>
      </c>
    </row>
    <row r="14551" spans="1:9" hidden="1">
      <c r="A14551" s="115" t="s">
        <v>38370</v>
      </c>
      <c r="B14551" s="115" t="s">
        <v>38371</v>
      </c>
      <c r="C14551" s="115" t="s">
        <v>38372</v>
      </c>
      <c r="D14551" s="115" t="s">
        <v>1138</v>
      </c>
      <c r="E14551" s="115">
        <v>24.78</v>
      </c>
      <c r="F14551" s="674">
        <v>293.83600000000001</v>
      </c>
      <c r="G14551" s="674">
        <v>295.84500000000003</v>
      </c>
      <c r="H14551" s="115">
        <f t="shared" si="454"/>
        <v>1.0068371472522089</v>
      </c>
      <c r="I14551" s="115">
        <f t="shared" si="455"/>
        <v>24.949400000000001</v>
      </c>
    </row>
    <row r="14552" spans="1:9" hidden="1">
      <c r="A14552" s="115" t="s">
        <v>38373</v>
      </c>
      <c r="B14552" s="115" t="s">
        <v>38374</v>
      </c>
      <c r="C14552" s="115" t="s">
        <v>38375</v>
      </c>
      <c r="D14552" s="115" t="s">
        <v>1138</v>
      </c>
      <c r="E14552" s="115">
        <v>29.3</v>
      </c>
      <c r="F14552" s="674">
        <v>293.83600000000001</v>
      </c>
      <c r="G14552" s="674">
        <v>295.84500000000003</v>
      </c>
      <c r="H14552" s="115">
        <f t="shared" si="454"/>
        <v>1.0068371472522089</v>
      </c>
      <c r="I14552" s="115">
        <f t="shared" si="455"/>
        <v>29.500299999999999</v>
      </c>
    </row>
    <row r="14553" spans="1:9" hidden="1">
      <c r="A14553" s="115" t="s">
        <v>38376</v>
      </c>
      <c r="B14553" s="115" t="s">
        <v>38377</v>
      </c>
      <c r="C14553" s="115" t="s">
        <v>38378</v>
      </c>
      <c r="D14553" s="115" t="s">
        <v>1138</v>
      </c>
      <c r="E14553" s="115">
        <v>41.77</v>
      </c>
      <c r="F14553" s="674">
        <v>293.83600000000001</v>
      </c>
      <c r="G14553" s="674">
        <v>295.84500000000003</v>
      </c>
      <c r="H14553" s="115">
        <f t="shared" si="454"/>
        <v>1.0068371472522089</v>
      </c>
      <c r="I14553" s="115">
        <f t="shared" si="455"/>
        <v>42.055599999999998</v>
      </c>
    </row>
    <row r="14554" spans="1:9" hidden="1">
      <c r="A14554" s="115" t="s">
        <v>38379</v>
      </c>
      <c r="B14554" s="115" t="s">
        <v>38380</v>
      </c>
      <c r="C14554" s="115" t="s">
        <v>38381</v>
      </c>
      <c r="D14554" s="115" t="s">
        <v>1138</v>
      </c>
      <c r="E14554" s="115">
        <v>148.47999999999999</v>
      </c>
      <c r="F14554" s="674">
        <v>293.83600000000001</v>
      </c>
      <c r="G14554" s="674">
        <v>295.84500000000003</v>
      </c>
      <c r="H14554" s="115">
        <f t="shared" si="454"/>
        <v>1.0068371472522089</v>
      </c>
      <c r="I14554" s="115">
        <f t="shared" si="455"/>
        <v>149.49520000000001</v>
      </c>
    </row>
    <row r="14555" spans="1:9" hidden="1">
      <c r="A14555" s="115" t="s">
        <v>38382</v>
      </c>
      <c r="B14555" s="115" t="s">
        <v>38383</v>
      </c>
      <c r="C14555" s="115" t="s">
        <v>38384</v>
      </c>
      <c r="D14555" s="115" t="s">
        <v>1138</v>
      </c>
      <c r="E14555" s="115">
        <v>225.45</v>
      </c>
      <c r="F14555" s="674">
        <v>293.83600000000001</v>
      </c>
      <c r="G14555" s="674">
        <v>295.84500000000003</v>
      </c>
      <c r="H14555" s="115">
        <f t="shared" si="454"/>
        <v>1.0068371472522089</v>
      </c>
      <c r="I14555" s="115">
        <f t="shared" si="455"/>
        <v>226.9914</v>
      </c>
    </row>
    <row r="14556" spans="1:9" hidden="1">
      <c r="A14556" s="115" t="s">
        <v>38385</v>
      </c>
      <c r="B14556" s="115" t="s">
        <v>38386</v>
      </c>
      <c r="C14556" s="115" t="s">
        <v>38387</v>
      </c>
      <c r="D14556" s="115" t="s">
        <v>1138</v>
      </c>
      <c r="E14556" s="115">
        <v>9.6844000000000001</v>
      </c>
      <c r="F14556" s="674">
        <v>293.83600000000001</v>
      </c>
      <c r="G14556" s="674">
        <v>295.84500000000003</v>
      </c>
      <c r="H14556" s="115">
        <f t="shared" si="454"/>
        <v>1.0068371472522089</v>
      </c>
      <c r="I14556" s="115">
        <f t="shared" si="455"/>
        <v>9.7506000000000004</v>
      </c>
    </row>
    <row r="14557" spans="1:9" hidden="1">
      <c r="A14557" s="115" t="s">
        <v>38388</v>
      </c>
      <c r="B14557" s="115" t="s">
        <v>38389</v>
      </c>
      <c r="C14557" s="115" t="s">
        <v>38390</v>
      </c>
      <c r="D14557" s="115" t="s">
        <v>1138</v>
      </c>
      <c r="E14557" s="115">
        <v>26.4</v>
      </c>
      <c r="F14557" s="674">
        <v>293.83600000000001</v>
      </c>
      <c r="G14557" s="674">
        <v>295.84500000000003</v>
      </c>
      <c r="H14557" s="115">
        <f t="shared" si="454"/>
        <v>1.0068371472522089</v>
      </c>
      <c r="I14557" s="115">
        <f t="shared" si="455"/>
        <v>26.580500000000001</v>
      </c>
    </row>
    <row r="14558" spans="1:9" hidden="1">
      <c r="A14558" s="115" t="s">
        <v>38391</v>
      </c>
      <c r="B14558" s="115" t="s">
        <v>38392</v>
      </c>
      <c r="C14558" s="115" t="s">
        <v>38393</v>
      </c>
      <c r="D14558" s="115" t="s">
        <v>1138</v>
      </c>
      <c r="E14558" s="115">
        <v>21.924800000000001</v>
      </c>
      <c r="F14558" s="674">
        <v>293.83600000000001</v>
      </c>
      <c r="G14558" s="674">
        <v>295.84500000000003</v>
      </c>
      <c r="H14558" s="115">
        <f t="shared" si="454"/>
        <v>1.0068371472522089</v>
      </c>
      <c r="I14558" s="115">
        <f t="shared" si="455"/>
        <v>22.0747</v>
      </c>
    </row>
    <row r="14559" spans="1:9" hidden="1">
      <c r="A14559" s="115" t="s">
        <v>38394</v>
      </c>
      <c r="B14559" s="115" t="s">
        <v>38395</v>
      </c>
      <c r="C14559" s="115" t="s">
        <v>38396</v>
      </c>
      <c r="D14559" s="115" t="s">
        <v>1138</v>
      </c>
      <c r="E14559" s="115">
        <v>0.63</v>
      </c>
      <c r="F14559" s="674">
        <v>293.83600000000001</v>
      </c>
      <c r="G14559" s="674">
        <v>295.84500000000003</v>
      </c>
      <c r="H14559" s="115">
        <f t="shared" si="454"/>
        <v>1.0068371472522089</v>
      </c>
      <c r="I14559" s="115">
        <f t="shared" si="455"/>
        <v>0.63429999999999997</v>
      </c>
    </row>
    <row r="14560" spans="1:9" hidden="1">
      <c r="A14560" s="115" t="s">
        <v>38397</v>
      </c>
      <c r="B14560" s="115" t="s">
        <v>38398</v>
      </c>
      <c r="C14560" s="115" t="s">
        <v>38399</v>
      </c>
      <c r="D14560" s="115" t="s">
        <v>1138</v>
      </c>
      <c r="E14560" s="115">
        <v>0.76</v>
      </c>
      <c r="F14560" s="674">
        <v>293.83600000000001</v>
      </c>
      <c r="G14560" s="674">
        <v>295.84500000000003</v>
      </c>
      <c r="H14560" s="115">
        <f t="shared" si="454"/>
        <v>1.0068371472522089</v>
      </c>
      <c r="I14560" s="115">
        <f t="shared" si="455"/>
        <v>0.76519999999999999</v>
      </c>
    </row>
    <row r="14561" spans="1:9" hidden="1">
      <c r="A14561" s="115" t="s">
        <v>38400</v>
      </c>
      <c r="B14561" s="115" t="s">
        <v>38401</v>
      </c>
      <c r="C14561" s="115" t="s">
        <v>38402</v>
      </c>
      <c r="D14561" s="115" t="s">
        <v>1138</v>
      </c>
      <c r="E14561" s="115">
        <v>1.87</v>
      </c>
      <c r="F14561" s="674">
        <v>293.83600000000001</v>
      </c>
      <c r="G14561" s="674">
        <v>295.84500000000003</v>
      </c>
      <c r="H14561" s="115">
        <f t="shared" si="454"/>
        <v>1.0068371472522089</v>
      </c>
      <c r="I14561" s="115">
        <f t="shared" si="455"/>
        <v>1.8828</v>
      </c>
    </row>
    <row r="14562" spans="1:9" hidden="1">
      <c r="A14562" s="115" t="s">
        <v>38403</v>
      </c>
      <c r="B14562" s="115" t="s">
        <v>38404</v>
      </c>
      <c r="C14562" s="115" t="s">
        <v>38405</v>
      </c>
      <c r="D14562" s="115" t="s">
        <v>1138</v>
      </c>
      <c r="E14562" s="115">
        <v>3.86</v>
      </c>
      <c r="F14562" s="674">
        <v>293.83600000000001</v>
      </c>
      <c r="G14562" s="674">
        <v>295.84500000000003</v>
      </c>
      <c r="H14562" s="115">
        <f t="shared" si="454"/>
        <v>1.0068371472522089</v>
      </c>
      <c r="I14562" s="115">
        <f t="shared" si="455"/>
        <v>3.8864000000000001</v>
      </c>
    </row>
    <row r="14563" spans="1:9" hidden="1">
      <c r="A14563" s="115" t="s">
        <v>38406</v>
      </c>
      <c r="B14563" s="115" t="s">
        <v>38407</v>
      </c>
      <c r="C14563" s="115" t="s">
        <v>38408</v>
      </c>
      <c r="D14563" s="115" t="s">
        <v>1138</v>
      </c>
      <c r="E14563" s="115">
        <v>6.49</v>
      </c>
      <c r="F14563" s="674">
        <v>293.83600000000001</v>
      </c>
      <c r="G14563" s="674">
        <v>295.84500000000003</v>
      </c>
      <c r="H14563" s="115">
        <f t="shared" si="454"/>
        <v>1.0068371472522089</v>
      </c>
      <c r="I14563" s="115">
        <f t="shared" si="455"/>
        <v>6.5343999999999998</v>
      </c>
    </row>
    <row r="14564" spans="1:9" hidden="1">
      <c r="A14564" s="115" t="s">
        <v>38409</v>
      </c>
      <c r="B14564" s="115" t="s">
        <v>38410</v>
      </c>
      <c r="C14564" s="115" t="s">
        <v>38411</v>
      </c>
      <c r="D14564" s="115" t="s">
        <v>1138</v>
      </c>
      <c r="E14564" s="115">
        <v>8.7799999999999994</v>
      </c>
      <c r="F14564" s="674">
        <v>293.83600000000001</v>
      </c>
      <c r="G14564" s="674">
        <v>295.84500000000003</v>
      </c>
      <c r="H14564" s="115">
        <f t="shared" si="454"/>
        <v>1.0068371472522089</v>
      </c>
      <c r="I14564" s="115">
        <f t="shared" si="455"/>
        <v>8.84</v>
      </c>
    </row>
    <row r="14565" spans="1:9" hidden="1">
      <c r="A14565" s="115" t="s">
        <v>38412</v>
      </c>
      <c r="B14565" s="115" t="s">
        <v>38413</v>
      </c>
      <c r="C14565" s="115" t="s">
        <v>38414</v>
      </c>
      <c r="D14565" s="115" t="s">
        <v>1138</v>
      </c>
      <c r="E14565" s="115">
        <v>3.92</v>
      </c>
      <c r="F14565" s="674">
        <v>293.83600000000001</v>
      </c>
      <c r="G14565" s="674">
        <v>295.84500000000003</v>
      </c>
      <c r="H14565" s="115">
        <f t="shared" si="454"/>
        <v>1.0068371472522089</v>
      </c>
      <c r="I14565" s="115">
        <f t="shared" si="455"/>
        <v>3.9468000000000001</v>
      </c>
    </row>
    <row r="14566" spans="1:9" hidden="1">
      <c r="A14566" s="115" t="s">
        <v>38415</v>
      </c>
      <c r="B14566" s="115" t="s">
        <v>38416</v>
      </c>
      <c r="C14566" s="115" t="s">
        <v>38417</v>
      </c>
      <c r="D14566" s="115" t="s">
        <v>1138</v>
      </c>
      <c r="E14566" s="115">
        <v>10.82</v>
      </c>
      <c r="F14566" s="674">
        <v>293.83600000000001</v>
      </c>
      <c r="G14566" s="674">
        <v>295.84500000000003</v>
      </c>
      <c r="H14566" s="115">
        <f t="shared" si="454"/>
        <v>1.0068371472522089</v>
      </c>
      <c r="I14566" s="115">
        <f t="shared" si="455"/>
        <v>10.894</v>
      </c>
    </row>
    <row r="14567" spans="1:9" hidden="1">
      <c r="A14567" s="115" t="s">
        <v>38418</v>
      </c>
      <c r="B14567" s="115" t="s">
        <v>38419</v>
      </c>
      <c r="C14567" s="115" t="s">
        <v>38420</v>
      </c>
      <c r="D14567" s="115" t="s">
        <v>1138</v>
      </c>
      <c r="E14567" s="115">
        <v>19.760000000000002</v>
      </c>
      <c r="F14567" s="674">
        <v>293.83600000000001</v>
      </c>
      <c r="G14567" s="674">
        <v>295.84500000000003</v>
      </c>
      <c r="H14567" s="115">
        <f t="shared" si="454"/>
        <v>1.0068371472522089</v>
      </c>
      <c r="I14567" s="115">
        <f t="shared" si="455"/>
        <v>19.895099999999999</v>
      </c>
    </row>
    <row r="14568" spans="1:9" hidden="1">
      <c r="A14568" s="115" t="s">
        <v>38421</v>
      </c>
      <c r="B14568" s="115" t="s">
        <v>38422</v>
      </c>
      <c r="C14568" s="115" t="s">
        <v>38423</v>
      </c>
      <c r="D14568" s="115" t="s">
        <v>1138</v>
      </c>
      <c r="E14568" s="115">
        <v>27.78</v>
      </c>
      <c r="F14568" s="674">
        <v>293.83600000000001</v>
      </c>
      <c r="G14568" s="674">
        <v>295.84500000000003</v>
      </c>
      <c r="H14568" s="115">
        <f t="shared" si="454"/>
        <v>1.0068371472522089</v>
      </c>
      <c r="I14568" s="115">
        <f t="shared" si="455"/>
        <v>27.969899999999999</v>
      </c>
    </row>
    <row r="14569" spans="1:9" hidden="1">
      <c r="A14569" s="115" t="s">
        <v>38424</v>
      </c>
      <c r="B14569" s="115" t="s">
        <v>38425</v>
      </c>
      <c r="C14569" s="115" t="s">
        <v>38426</v>
      </c>
      <c r="D14569" s="115" t="s">
        <v>1138</v>
      </c>
      <c r="E14569" s="115">
        <v>47.54</v>
      </c>
      <c r="F14569" s="674">
        <v>293.83600000000001</v>
      </c>
      <c r="G14569" s="674">
        <v>295.84500000000003</v>
      </c>
      <c r="H14569" s="115">
        <f t="shared" si="454"/>
        <v>1.0068371472522089</v>
      </c>
      <c r="I14569" s="115">
        <f t="shared" si="455"/>
        <v>47.865000000000002</v>
      </c>
    </row>
    <row r="14570" spans="1:9" hidden="1">
      <c r="A14570" s="115" t="s">
        <v>38427</v>
      </c>
      <c r="B14570" s="115" t="s">
        <v>38428</v>
      </c>
      <c r="C14570" s="115" t="s">
        <v>38429</v>
      </c>
      <c r="D14570" s="115" t="s">
        <v>1138</v>
      </c>
      <c r="E14570" s="115">
        <v>10.29</v>
      </c>
      <c r="F14570" s="674">
        <v>293.83600000000001</v>
      </c>
      <c r="G14570" s="674">
        <v>295.84500000000003</v>
      </c>
      <c r="H14570" s="115">
        <f t="shared" si="454"/>
        <v>1.0068371472522089</v>
      </c>
      <c r="I14570" s="115">
        <f t="shared" si="455"/>
        <v>10.3604</v>
      </c>
    </row>
    <row r="14571" spans="1:9" hidden="1">
      <c r="A14571" s="115" t="s">
        <v>38430</v>
      </c>
      <c r="B14571" s="115" t="s">
        <v>38431</v>
      </c>
      <c r="C14571" s="115" t="s">
        <v>38432</v>
      </c>
      <c r="D14571" s="115" t="s">
        <v>1138</v>
      </c>
      <c r="E14571" s="115">
        <v>15.7453</v>
      </c>
      <c r="F14571" s="674">
        <v>293.83600000000001</v>
      </c>
      <c r="G14571" s="674">
        <v>295.84500000000003</v>
      </c>
      <c r="H14571" s="115">
        <f t="shared" si="454"/>
        <v>1.0068371472522089</v>
      </c>
      <c r="I14571" s="115">
        <f t="shared" si="455"/>
        <v>15.853</v>
      </c>
    </row>
    <row r="14572" spans="1:9" hidden="1">
      <c r="A14572" s="115" t="s">
        <v>38433</v>
      </c>
      <c r="B14572" s="115" t="s">
        <v>38434</v>
      </c>
      <c r="C14572" s="115" t="s">
        <v>38435</v>
      </c>
      <c r="D14572" s="115" t="s">
        <v>1138</v>
      </c>
      <c r="E14572" s="115">
        <v>29.675000000000001</v>
      </c>
      <c r="F14572" s="674">
        <v>293.83600000000001</v>
      </c>
      <c r="G14572" s="674">
        <v>295.84500000000003</v>
      </c>
      <c r="H14572" s="115">
        <f t="shared" si="454"/>
        <v>1.0068371472522089</v>
      </c>
      <c r="I14572" s="115">
        <f t="shared" si="455"/>
        <v>29.8779</v>
      </c>
    </row>
    <row r="14573" spans="1:9" hidden="1">
      <c r="A14573" s="115" t="s">
        <v>38436</v>
      </c>
      <c r="B14573" s="115" t="s">
        <v>38437</v>
      </c>
      <c r="C14573" s="115" t="s">
        <v>38438</v>
      </c>
      <c r="D14573" s="115" t="s">
        <v>1138</v>
      </c>
      <c r="E14573" s="115">
        <v>25.96</v>
      </c>
      <c r="F14573" s="674">
        <v>293.83600000000001</v>
      </c>
      <c r="G14573" s="674">
        <v>295.84500000000003</v>
      </c>
      <c r="H14573" s="115">
        <f t="shared" si="454"/>
        <v>1.0068371472522089</v>
      </c>
      <c r="I14573" s="115">
        <f t="shared" si="455"/>
        <v>26.137499999999999</v>
      </c>
    </row>
    <row r="14574" spans="1:9" hidden="1">
      <c r="A14574" s="115" t="s">
        <v>38439</v>
      </c>
      <c r="B14574" s="115" t="s">
        <v>38440</v>
      </c>
      <c r="C14574" s="115" t="s">
        <v>38441</v>
      </c>
      <c r="D14574" s="115" t="s">
        <v>1138</v>
      </c>
      <c r="E14574" s="115">
        <v>49.0002</v>
      </c>
      <c r="F14574" s="674">
        <v>293.83600000000001</v>
      </c>
      <c r="G14574" s="674">
        <v>295.84500000000003</v>
      </c>
      <c r="H14574" s="115">
        <f t="shared" si="454"/>
        <v>1.0068371472522089</v>
      </c>
      <c r="I14574" s="115">
        <f t="shared" si="455"/>
        <v>49.3352</v>
      </c>
    </row>
    <row r="14575" spans="1:9" hidden="1">
      <c r="A14575" s="115" t="s">
        <v>38442</v>
      </c>
      <c r="B14575" s="115" t="s">
        <v>38443</v>
      </c>
      <c r="C14575" s="115" t="s">
        <v>38444</v>
      </c>
      <c r="D14575" s="115" t="s">
        <v>1138</v>
      </c>
      <c r="E14575" s="115">
        <v>222.66</v>
      </c>
      <c r="F14575" s="674">
        <v>293.83600000000001</v>
      </c>
      <c r="G14575" s="674">
        <v>295.84500000000003</v>
      </c>
      <c r="H14575" s="115">
        <f t="shared" si="454"/>
        <v>1.0068371472522089</v>
      </c>
      <c r="I14575" s="115">
        <f t="shared" si="455"/>
        <v>224.1824</v>
      </c>
    </row>
    <row r="14576" spans="1:9" hidden="1">
      <c r="A14576" s="115" t="s">
        <v>38445</v>
      </c>
      <c r="B14576" s="115" t="s">
        <v>38446</v>
      </c>
      <c r="C14576" s="115" t="s">
        <v>38447</v>
      </c>
      <c r="D14576" s="115" t="s">
        <v>1138</v>
      </c>
      <c r="E14576" s="115">
        <v>318.33999999999997</v>
      </c>
      <c r="F14576" s="674">
        <v>293.83600000000001</v>
      </c>
      <c r="G14576" s="674">
        <v>295.84500000000003</v>
      </c>
      <c r="H14576" s="115">
        <f t="shared" si="454"/>
        <v>1.0068371472522089</v>
      </c>
      <c r="I14576" s="115">
        <f t="shared" si="455"/>
        <v>320.51650000000001</v>
      </c>
    </row>
    <row r="14577" spans="1:9" hidden="1">
      <c r="A14577" s="115" t="s">
        <v>38448</v>
      </c>
      <c r="B14577" s="115" t="s">
        <v>38449</v>
      </c>
      <c r="C14577" s="115" t="s">
        <v>38450</v>
      </c>
      <c r="D14577" s="115" t="s">
        <v>1138</v>
      </c>
      <c r="E14577" s="115">
        <v>278.51</v>
      </c>
      <c r="F14577" s="674">
        <v>293.83600000000001</v>
      </c>
      <c r="G14577" s="674">
        <v>295.84500000000003</v>
      </c>
      <c r="H14577" s="115">
        <f t="shared" si="454"/>
        <v>1.0068371472522089</v>
      </c>
      <c r="I14577" s="115">
        <f t="shared" si="455"/>
        <v>280.41419999999999</v>
      </c>
    </row>
    <row r="14578" spans="1:9" hidden="1">
      <c r="A14578" s="115" t="s">
        <v>38451</v>
      </c>
      <c r="B14578" s="115" t="s">
        <v>38452</v>
      </c>
      <c r="C14578" s="115" t="s">
        <v>38453</v>
      </c>
      <c r="D14578" s="115" t="s">
        <v>1138</v>
      </c>
      <c r="E14578" s="115">
        <v>211.84</v>
      </c>
      <c r="F14578" s="674">
        <v>293.83600000000001</v>
      </c>
      <c r="G14578" s="674">
        <v>295.84500000000003</v>
      </c>
      <c r="H14578" s="115">
        <f t="shared" si="454"/>
        <v>1.0068371472522089</v>
      </c>
      <c r="I14578" s="115">
        <f t="shared" si="455"/>
        <v>213.2884</v>
      </c>
    </row>
    <row r="14579" spans="1:9" hidden="1">
      <c r="A14579" s="115" t="s">
        <v>38454</v>
      </c>
      <c r="B14579" s="115" t="s">
        <v>38455</v>
      </c>
      <c r="C14579" s="115" t="s">
        <v>38456</v>
      </c>
      <c r="D14579" s="115" t="s">
        <v>1138</v>
      </c>
      <c r="E14579" s="115">
        <v>300.18</v>
      </c>
      <c r="F14579" s="674">
        <v>293.83600000000001</v>
      </c>
      <c r="G14579" s="674">
        <v>295.84500000000003</v>
      </c>
      <c r="H14579" s="115">
        <f t="shared" si="454"/>
        <v>1.0068371472522089</v>
      </c>
      <c r="I14579" s="115">
        <f t="shared" si="455"/>
        <v>302.23239999999998</v>
      </c>
    </row>
    <row r="14580" spans="1:9" hidden="1">
      <c r="A14580" s="115" t="s">
        <v>38457</v>
      </c>
      <c r="B14580" s="115" t="s">
        <v>38458</v>
      </c>
      <c r="C14580" s="115" t="s">
        <v>38459</v>
      </c>
      <c r="D14580" s="115" t="s">
        <v>1138</v>
      </c>
      <c r="E14580" s="115">
        <v>402.55</v>
      </c>
      <c r="F14580" s="674">
        <v>293.83600000000001</v>
      </c>
      <c r="G14580" s="674">
        <v>295.84500000000003</v>
      </c>
      <c r="H14580" s="115">
        <f t="shared" si="454"/>
        <v>1.0068371472522089</v>
      </c>
      <c r="I14580" s="115">
        <f t="shared" si="455"/>
        <v>405.3023</v>
      </c>
    </row>
    <row r="14581" spans="1:9" hidden="1">
      <c r="A14581" s="115" t="s">
        <v>38460</v>
      </c>
      <c r="B14581" s="115" t="s">
        <v>38461</v>
      </c>
      <c r="C14581" s="115" t="s">
        <v>38462</v>
      </c>
      <c r="D14581" s="115" t="s">
        <v>1138</v>
      </c>
      <c r="E14581" s="115">
        <v>0.56000000000000005</v>
      </c>
      <c r="F14581" s="674">
        <v>293.83600000000001</v>
      </c>
      <c r="G14581" s="674">
        <v>295.84500000000003</v>
      </c>
      <c r="H14581" s="115">
        <f t="shared" si="454"/>
        <v>1.0068371472522089</v>
      </c>
      <c r="I14581" s="115">
        <f t="shared" si="455"/>
        <v>0.56379999999999997</v>
      </c>
    </row>
    <row r="14582" spans="1:9" hidden="1">
      <c r="A14582" s="115" t="s">
        <v>38463</v>
      </c>
      <c r="B14582" s="115" t="s">
        <v>38464</v>
      </c>
      <c r="C14582" s="115" t="s">
        <v>38465</v>
      </c>
      <c r="D14582" s="115" t="s">
        <v>1138</v>
      </c>
      <c r="E14582" s="115">
        <v>0.92</v>
      </c>
      <c r="F14582" s="674">
        <v>293.83600000000001</v>
      </c>
      <c r="G14582" s="674">
        <v>295.84500000000003</v>
      </c>
      <c r="H14582" s="115">
        <f t="shared" si="454"/>
        <v>1.0068371472522089</v>
      </c>
      <c r="I14582" s="115">
        <f t="shared" si="455"/>
        <v>0.92630000000000001</v>
      </c>
    </row>
    <row r="14583" spans="1:9" hidden="1">
      <c r="A14583" s="115" t="s">
        <v>38466</v>
      </c>
      <c r="B14583" s="115" t="s">
        <v>38467</v>
      </c>
      <c r="C14583" s="115" t="s">
        <v>38468</v>
      </c>
      <c r="D14583" s="115" t="s">
        <v>1138</v>
      </c>
      <c r="E14583" s="115">
        <v>1.95</v>
      </c>
      <c r="F14583" s="674">
        <v>293.83600000000001</v>
      </c>
      <c r="G14583" s="674">
        <v>295.84500000000003</v>
      </c>
      <c r="H14583" s="115">
        <f t="shared" si="454"/>
        <v>1.0068371472522089</v>
      </c>
      <c r="I14583" s="115">
        <f t="shared" si="455"/>
        <v>1.9633</v>
      </c>
    </row>
    <row r="14584" spans="1:9" hidden="1">
      <c r="A14584" s="115" t="s">
        <v>38469</v>
      </c>
      <c r="B14584" s="115" t="s">
        <v>38470</v>
      </c>
      <c r="C14584" s="115" t="s">
        <v>38471</v>
      </c>
      <c r="D14584" s="115" t="s">
        <v>1138</v>
      </c>
      <c r="E14584" s="115">
        <v>3.25</v>
      </c>
      <c r="F14584" s="674">
        <v>293.83600000000001</v>
      </c>
      <c r="G14584" s="674">
        <v>295.84500000000003</v>
      </c>
      <c r="H14584" s="115">
        <f t="shared" si="454"/>
        <v>1.0068371472522089</v>
      </c>
      <c r="I14584" s="115">
        <f t="shared" si="455"/>
        <v>3.2722000000000002</v>
      </c>
    </row>
    <row r="14585" spans="1:9" hidden="1">
      <c r="A14585" s="115" t="s">
        <v>38472</v>
      </c>
      <c r="B14585" s="115" t="s">
        <v>38473</v>
      </c>
      <c r="C14585" s="115" t="s">
        <v>38474</v>
      </c>
      <c r="D14585" s="115" t="s">
        <v>1138</v>
      </c>
      <c r="E14585" s="115">
        <v>5.55</v>
      </c>
      <c r="F14585" s="674">
        <v>293.83600000000001</v>
      </c>
      <c r="G14585" s="674">
        <v>295.84500000000003</v>
      </c>
      <c r="H14585" s="115">
        <f t="shared" si="454"/>
        <v>1.0068371472522089</v>
      </c>
      <c r="I14585" s="115">
        <f t="shared" si="455"/>
        <v>5.5879000000000003</v>
      </c>
    </row>
    <row r="14586" spans="1:9" hidden="1">
      <c r="A14586" s="115" t="s">
        <v>38475</v>
      </c>
      <c r="B14586" s="115" t="s">
        <v>38476</v>
      </c>
      <c r="C14586" s="115" t="s">
        <v>38477</v>
      </c>
      <c r="D14586" s="115" t="s">
        <v>1138</v>
      </c>
      <c r="E14586" s="115">
        <v>14.32</v>
      </c>
      <c r="F14586" s="674">
        <v>293.83600000000001</v>
      </c>
      <c r="G14586" s="674">
        <v>295.84500000000003</v>
      </c>
      <c r="H14586" s="115">
        <f t="shared" si="454"/>
        <v>1.0068371472522089</v>
      </c>
      <c r="I14586" s="115">
        <f t="shared" si="455"/>
        <v>14.417899999999999</v>
      </c>
    </row>
    <row r="14587" spans="1:9" hidden="1">
      <c r="A14587" s="115" t="s">
        <v>38478</v>
      </c>
      <c r="B14587" s="115" t="s">
        <v>38479</v>
      </c>
      <c r="C14587" s="115" t="s">
        <v>38480</v>
      </c>
      <c r="D14587" s="115" t="s">
        <v>1138</v>
      </c>
      <c r="E14587" s="115">
        <v>14.32</v>
      </c>
      <c r="F14587" s="674">
        <v>293.83600000000001</v>
      </c>
      <c r="G14587" s="674">
        <v>295.84500000000003</v>
      </c>
      <c r="H14587" s="115">
        <f t="shared" si="454"/>
        <v>1.0068371472522089</v>
      </c>
      <c r="I14587" s="115">
        <f t="shared" si="455"/>
        <v>14.417899999999999</v>
      </c>
    </row>
    <row r="14588" spans="1:9" hidden="1">
      <c r="A14588" s="115" t="s">
        <v>38481</v>
      </c>
      <c r="B14588" s="115" t="s">
        <v>38482</v>
      </c>
      <c r="C14588" s="115" t="s">
        <v>38483</v>
      </c>
      <c r="D14588" s="115" t="s">
        <v>1138</v>
      </c>
      <c r="E14588" s="115">
        <v>73.12</v>
      </c>
      <c r="F14588" s="674">
        <v>293.83600000000001</v>
      </c>
      <c r="G14588" s="674">
        <v>295.84500000000003</v>
      </c>
      <c r="H14588" s="115">
        <f t="shared" si="454"/>
        <v>1.0068371472522089</v>
      </c>
      <c r="I14588" s="115">
        <f t="shared" si="455"/>
        <v>73.619900000000001</v>
      </c>
    </row>
    <row r="14589" spans="1:9" hidden="1">
      <c r="A14589" s="115" t="s">
        <v>38484</v>
      </c>
      <c r="B14589" s="115" t="s">
        <v>38485</v>
      </c>
      <c r="C14589" s="115" t="s">
        <v>38486</v>
      </c>
      <c r="D14589" s="115" t="s">
        <v>1138</v>
      </c>
      <c r="E14589" s="115">
        <v>2.5499999999999998</v>
      </c>
      <c r="F14589" s="674">
        <v>293.83600000000001</v>
      </c>
      <c r="G14589" s="674">
        <v>295.84500000000003</v>
      </c>
      <c r="H14589" s="115">
        <f t="shared" si="454"/>
        <v>1.0068371472522089</v>
      </c>
      <c r="I14589" s="115">
        <f t="shared" si="455"/>
        <v>2.5674000000000001</v>
      </c>
    </row>
    <row r="14590" spans="1:9" hidden="1">
      <c r="A14590" s="115" t="s">
        <v>38487</v>
      </c>
      <c r="B14590" s="115" t="s">
        <v>38488</v>
      </c>
      <c r="C14590" s="115" t="s">
        <v>38489</v>
      </c>
      <c r="D14590" s="115" t="s">
        <v>1138</v>
      </c>
      <c r="E14590" s="115">
        <v>3.73</v>
      </c>
      <c r="F14590" s="674">
        <v>293.83600000000001</v>
      </c>
      <c r="G14590" s="674">
        <v>295.84500000000003</v>
      </c>
      <c r="H14590" s="115">
        <f t="shared" si="454"/>
        <v>1.0068371472522089</v>
      </c>
      <c r="I14590" s="115">
        <f t="shared" si="455"/>
        <v>3.7555000000000001</v>
      </c>
    </row>
    <row r="14591" spans="1:9" hidden="1">
      <c r="A14591" s="115" t="s">
        <v>38490</v>
      </c>
      <c r="B14591" s="115" t="s">
        <v>38491</v>
      </c>
      <c r="C14591" s="115" t="s">
        <v>38492</v>
      </c>
      <c r="D14591" s="115" t="s">
        <v>1138</v>
      </c>
      <c r="E14591" s="115">
        <v>3.8</v>
      </c>
      <c r="F14591" s="674">
        <v>293.83600000000001</v>
      </c>
      <c r="G14591" s="674">
        <v>295.84500000000003</v>
      </c>
      <c r="H14591" s="115">
        <f t="shared" si="454"/>
        <v>1.0068371472522089</v>
      </c>
      <c r="I14591" s="115">
        <f t="shared" si="455"/>
        <v>3.8260000000000001</v>
      </c>
    </row>
    <row r="14592" spans="1:9" hidden="1">
      <c r="A14592" s="115" t="s">
        <v>38493</v>
      </c>
      <c r="B14592" s="115" t="s">
        <v>38494</v>
      </c>
      <c r="C14592" s="115" t="s">
        <v>38495</v>
      </c>
      <c r="D14592" s="115" t="s">
        <v>1138</v>
      </c>
      <c r="E14592" s="115">
        <v>3.4</v>
      </c>
      <c r="F14592" s="674">
        <v>293.83600000000001</v>
      </c>
      <c r="G14592" s="674">
        <v>295.84500000000003</v>
      </c>
      <c r="H14592" s="115">
        <f t="shared" si="454"/>
        <v>1.0068371472522089</v>
      </c>
      <c r="I14592" s="115">
        <f t="shared" si="455"/>
        <v>3.4232</v>
      </c>
    </row>
    <row r="14593" spans="1:9" hidden="1">
      <c r="A14593" s="115" t="s">
        <v>38496</v>
      </c>
      <c r="B14593" s="115" t="s">
        <v>38497</v>
      </c>
      <c r="C14593" s="115" t="s">
        <v>38498</v>
      </c>
      <c r="D14593" s="115" t="s">
        <v>1138</v>
      </c>
      <c r="E14593" s="115">
        <v>3.29</v>
      </c>
      <c r="F14593" s="674">
        <v>293.83600000000001</v>
      </c>
      <c r="G14593" s="674">
        <v>295.84500000000003</v>
      </c>
      <c r="H14593" s="115">
        <f t="shared" si="454"/>
        <v>1.0068371472522089</v>
      </c>
      <c r="I14593" s="115">
        <f t="shared" si="455"/>
        <v>3.3125</v>
      </c>
    </row>
    <row r="14594" spans="1:9" hidden="1">
      <c r="A14594" s="115" t="s">
        <v>38499</v>
      </c>
      <c r="B14594" s="115" t="s">
        <v>38500</v>
      </c>
      <c r="C14594" s="115" t="s">
        <v>38501</v>
      </c>
      <c r="D14594" s="115" t="s">
        <v>1138</v>
      </c>
      <c r="E14594" s="115">
        <v>4.33</v>
      </c>
      <c r="F14594" s="674">
        <v>293.83600000000001</v>
      </c>
      <c r="G14594" s="674">
        <v>295.84500000000003</v>
      </c>
      <c r="H14594" s="115">
        <f t="shared" si="454"/>
        <v>1.0068371472522089</v>
      </c>
      <c r="I14594" s="115">
        <f t="shared" si="455"/>
        <v>4.3596000000000004</v>
      </c>
    </row>
    <row r="14595" spans="1:9" hidden="1">
      <c r="A14595" s="115" t="s">
        <v>38502</v>
      </c>
      <c r="B14595" s="115" t="s">
        <v>38503</v>
      </c>
      <c r="C14595" s="115" t="s">
        <v>38504</v>
      </c>
      <c r="D14595" s="115" t="s">
        <v>1138</v>
      </c>
      <c r="E14595" s="115">
        <v>9.43</v>
      </c>
      <c r="F14595" s="674">
        <v>293.83600000000001</v>
      </c>
      <c r="G14595" s="674">
        <v>295.84500000000003</v>
      </c>
      <c r="H14595" s="115">
        <f t="shared" si="454"/>
        <v>1.0068371472522089</v>
      </c>
      <c r="I14595" s="115">
        <f t="shared" si="455"/>
        <v>9.4945000000000004</v>
      </c>
    </row>
    <row r="14596" spans="1:9" hidden="1">
      <c r="A14596" s="115" t="s">
        <v>38505</v>
      </c>
      <c r="B14596" s="115" t="s">
        <v>38506</v>
      </c>
      <c r="C14596" s="115" t="s">
        <v>38507</v>
      </c>
      <c r="D14596" s="115" t="s">
        <v>1138</v>
      </c>
      <c r="E14596" s="115">
        <v>11.43</v>
      </c>
      <c r="F14596" s="674">
        <v>293.83600000000001</v>
      </c>
      <c r="G14596" s="674">
        <v>295.84500000000003</v>
      </c>
      <c r="H14596" s="115">
        <f t="shared" si="454"/>
        <v>1.0068371472522089</v>
      </c>
      <c r="I14596" s="115">
        <f t="shared" si="455"/>
        <v>11.508100000000001</v>
      </c>
    </row>
    <row r="14597" spans="1:9" hidden="1">
      <c r="A14597" s="115" t="s">
        <v>38508</v>
      </c>
      <c r="B14597" s="115" t="s">
        <v>38509</v>
      </c>
      <c r="C14597" s="115" t="s">
        <v>38510</v>
      </c>
      <c r="D14597" s="115" t="s">
        <v>1138</v>
      </c>
      <c r="E14597" s="115">
        <v>11.23</v>
      </c>
      <c r="F14597" s="674">
        <v>293.83600000000001</v>
      </c>
      <c r="G14597" s="674">
        <v>295.84500000000003</v>
      </c>
      <c r="H14597" s="115">
        <f t="shared" ref="H14597:H14660" si="456">G14597/F14597</f>
        <v>1.0068371472522089</v>
      </c>
      <c r="I14597" s="115">
        <f t="shared" ref="I14597:I14660" si="457">ROUND(H14597*E14597,4)</f>
        <v>11.306800000000001</v>
      </c>
    </row>
    <row r="14598" spans="1:9" hidden="1">
      <c r="A14598" s="115" t="s">
        <v>38511</v>
      </c>
      <c r="B14598" s="115" t="s">
        <v>38512</v>
      </c>
      <c r="C14598" s="115" t="s">
        <v>38513</v>
      </c>
      <c r="D14598" s="115" t="s">
        <v>1138</v>
      </c>
      <c r="E14598" s="115">
        <v>14.82</v>
      </c>
      <c r="F14598" s="674">
        <v>293.83600000000001</v>
      </c>
      <c r="G14598" s="674">
        <v>295.84500000000003</v>
      </c>
      <c r="H14598" s="115">
        <f t="shared" si="456"/>
        <v>1.0068371472522089</v>
      </c>
      <c r="I14598" s="115">
        <f t="shared" si="457"/>
        <v>14.9213</v>
      </c>
    </row>
    <row r="14599" spans="1:9" hidden="1">
      <c r="A14599" s="115" t="s">
        <v>38514</v>
      </c>
      <c r="B14599" s="115" t="s">
        <v>38515</v>
      </c>
      <c r="C14599" s="115" t="s">
        <v>38516</v>
      </c>
      <c r="D14599" s="115" t="s">
        <v>1138</v>
      </c>
      <c r="E14599" s="115">
        <v>17.02</v>
      </c>
      <c r="F14599" s="674">
        <v>293.83600000000001</v>
      </c>
      <c r="G14599" s="674">
        <v>295.84500000000003</v>
      </c>
      <c r="H14599" s="115">
        <f t="shared" si="456"/>
        <v>1.0068371472522089</v>
      </c>
      <c r="I14599" s="115">
        <f t="shared" si="457"/>
        <v>17.136399999999998</v>
      </c>
    </row>
    <row r="14600" spans="1:9" hidden="1">
      <c r="A14600" s="115" t="s">
        <v>38517</v>
      </c>
      <c r="B14600" s="115" t="s">
        <v>38518</v>
      </c>
      <c r="C14600" s="115" t="s">
        <v>38519</v>
      </c>
      <c r="D14600" s="115" t="s">
        <v>1138</v>
      </c>
      <c r="E14600" s="115">
        <v>19.89</v>
      </c>
      <c r="F14600" s="674">
        <v>293.83600000000001</v>
      </c>
      <c r="G14600" s="674">
        <v>295.84500000000003</v>
      </c>
      <c r="H14600" s="115">
        <f t="shared" si="456"/>
        <v>1.0068371472522089</v>
      </c>
      <c r="I14600" s="115">
        <f t="shared" si="457"/>
        <v>20.026</v>
      </c>
    </row>
    <row r="14601" spans="1:9" hidden="1">
      <c r="A14601" s="115" t="s">
        <v>38520</v>
      </c>
      <c r="B14601" s="115" t="s">
        <v>38521</v>
      </c>
      <c r="C14601" s="115" t="s">
        <v>38522</v>
      </c>
      <c r="D14601" s="115" t="s">
        <v>1138</v>
      </c>
      <c r="E14601" s="115">
        <v>1.1599999999999999</v>
      </c>
      <c r="F14601" s="674">
        <v>293.83600000000001</v>
      </c>
      <c r="G14601" s="674">
        <v>295.84500000000003</v>
      </c>
      <c r="H14601" s="115">
        <f t="shared" si="456"/>
        <v>1.0068371472522089</v>
      </c>
      <c r="I14601" s="115">
        <f t="shared" si="457"/>
        <v>1.1678999999999999</v>
      </c>
    </row>
    <row r="14602" spans="1:9" hidden="1">
      <c r="A14602" s="115" t="s">
        <v>38523</v>
      </c>
      <c r="B14602" s="115" t="s">
        <v>38524</v>
      </c>
      <c r="C14602" s="115" t="s">
        <v>38525</v>
      </c>
      <c r="D14602" s="115" t="s">
        <v>1138</v>
      </c>
      <c r="E14602" s="115">
        <v>1.25</v>
      </c>
      <c r="F14602" s="674">
        <v>293.83600000000001</v>
      </c>
      <c r="G14602" s="674">
        <v>295.84500000000003</v>
      </c>
      <c r="H14602" s="115">
        <f t="shared" si="456"/>
        <v>1.0068371472522089</v>
      </c>
      <c r="I14602" s="115">
        <f t="shared" si="457"/>
        <v>1.2585</v>
      </c>
    </row>
    <row r="14603" spans="1:9" hidden="1">
      <c r="A14603" s="115" t="s">
        <v>38526</v>
      </c>
      <c r="B14603" s="115" t="s">
        <v>38527</v>
      </c>
      <c r="C14603" s="115" t="s">
        <v>38528</v>
      </c>
      <c r="D14603" s="115" t="s">
        <v>1138</v>
      </c>
      <c r="E14603" s="115">
        <v>2.0499999999999998</v>
      </c>
      <c r="F14603" s="674">
        <v>293.83600000000001</v>
      </c>
      <c r="G14603" s="674">
        <v>295.84500000000003</v>
      </c>
      <c r="H14603" s="115">
        <f t="shared" si="456"/>
        <v>1.0068371472522089</v>
      </c>
      <c r="I14603" s="115">
        <f t="shared" si="457"/>
        <v>2.0640000000000001</v>
      </c>
    </row>
    <row r="14604" spans="1:9" hidden="1">
      <c r="A14604" s="115" t="s">
        <v>38529</v>
      </c>
      <c r="B14604" s="115" t="s">
        <v>38530</v>
      </c>
      <c r="C14604" s="115" t="s">
        <v>38531</v>
      </c>
      <c r="D14604" s="115" t="s">
        <v>1138</v>
      </c>
      <c r="E14604" s="115">
        <v>3.91</v>
      </c>
      <c r="F14604" s="674">
        <v>293.83600000000001</v>
      </c>
      <c r="G14604" s="674">
        <v>295.84500000000003</v>
      </c>
      <c r="H14604" s="115">
        <f t="shared" si="456"/>
        <v>1.0068371472522089</v>
      </c>
      <c r="I14604" s="115">
        <f t="shared" si="457"/>
        <v>3.9367000000000001</v>
      </c>
    </row>
    <row r="14605" spans="1:9" hidden="1">
      <c r="A14605" s="115" t="s">
        <v>38532</v>
      </c>
      <c r="B14605" s="115" t="s">
        <v>38533</v>
      </c>
      <c r="C14605" s="115" t="s">
        <v>38534</v>
      </c>
      <c r="D14605" s="115" t="s">
        <v>1138</v>
      </c>
      <c r="E14605" s="115">
        <v>5.76</v>
      </c>
      <c r="F14605" s="674">
        <v>293.83600000000001</v>
      </c>
      <c r="G14605" s="674">
        <v>295.84500000000003</v>
      </c>
      <c r="H14605" s="115">
        <f t="shared" si="456"/>
        <v>1.0068371472522089</v>
      </c>
      <c r="I14605" s="115">
        <f t="shared" si="457"/>
        <v>5.7994000000000003</v>
      </c>
    </row>
    <row r="14606" spans="1:9" hidden="1">
      <c r="A14606" s="115" t="s">
        <v>38535</v>
      </c>
      <c r="B14606" s="115" t="s">
        <v>38536</v>
      </c>
      <c r="C14606" s="115" t="s">
        <v>38537</v>
      </c>
      <c r="D14606" s="115" t="s">
        <v>1138</v>
      </c>
      <c r="E14606" s="115">
        <v>10.1</v>
      </c>
      <c r="F14606" s="674">
        <v>293.83600000000001</v>
      </c>
      <c r="G14606" s="674">
        <v>295.84500000000003</v>
      </c>
      <c r="H14606" s="115">
        <f t="shared" si="456"/>
        <v>1.0068371472522089</v>
      </c>
      <c r="I14606" s="115">
        <f t="shared" si="457"/>
        <v>10.1691</v>
      </c>
    </row>
    <row r="14607" spans="1:9" hidden="1">
      <c r="A14607" s="115" t="s">
        <v>38538</v>
      </c>
      <c r="B14607" s="115" t="s">
        <v>38539</v>
      </c>
      <c r="C14607" s="115" t="s">
        <v>38540</v>
      </c>
      <c r="D14607" s="115" t="s">
        <v>1138</v>
      </c>
      <c r="E14607" s="115">
        <v>19.579999999999998</v>
      </c>
      <c r="F14607" s="674">
        <v>293.83600000000001</v>
      </c>
      <c r="G14607" s="674">
        <v>295.84500000000003</v>
      </c>
      <c r="H14607" s="115">
        <f t="shared" si="456"/>
        <v>1.0068371472522089</v>
      </c>
      <c r="I14607" s="115">
        <f t="shared" si="457"/>
        <v>19.713899999999999</v>
      </c>
    </row>
    <row r="14608" spans="1:9" hidden="1">
      <c r="A14608" s="115" t="s">
        <v>38541</v>
      </c>
      <c r="B14608" s="115" t="s">
        <v>38542</v>
      </c>
      <c r="C14608" s="115" t="s">
        <v>38543</v>
      </c>
      <c r="D14608" s="115" t="s">
        <v>1138</v>
      </c>
      <c r="E14608" s="115">
        <v>32.42</v>
      </c>
      <c r="F14608" s="674">
        <v>293.83600000000001</v>
      </c>
      <c r="G14608" s="674">
        <v>295.84500000000003</v>
      </c>
      <c r="H14608" s="115">
        <f t="shared" si="456"/>
        <v>1.0068371472522089</v>
      </c>
      <c r="I14608" s="115">
        <f t="shared" si="457"/>
        <v>32.6417</v>
      </c>
    </row>
    <row r="14609" spans="1:9" hidden="1">
      <c r="A14609" s="115" t="s">
        <v>38544</v>
      </c>
      <c r="B14609" s="115" t="s">
        <v>38545</v>
      </c>
      <c r="C14609" s="115" t="s">
        <v>38546</v>
      </c>
      <c r="D14609" s="115" t="s">
        <v>1138</v>
      </c>
      <c r="E14609" s="115">
        <v>65.319999999999993</v>
      </c>
      <c r="F14609" s="674">
        <v>293.83600000000001</v>
      </c>
      <c r="G14609" s="674">
        <v>295.84500000000003</v>
      </c>
      <c r="H14609" s="115">
        <f t="shared" si="456"/>
        <v>1.0068371472522089</v>
      </c>
      <c r="I14609" s="115">
        <f t="shared" si="457"/>
        <v>65.766599999999997</v>
      </c>
    </row>
    <row r="14610" spans="1:9" hidden="1">
      <c r="A14610" s="115" t="s">
        <v>38547</v>
      </c>
      <c r="B14610" s="115" t="s">
        <v>38548</v>
      </c>
      <c r="C14610" s="115" t="s">
        <v>38549</v>
      </c>
      <c r="D14610" s="115" t="s">
        <v>1138</v>
      </c>
      <c r="E14610" s="115">
        <v>2.2799999999999998</v>
      </c>
      <c r="F14610" s="674">
        <v>293.83600000000001</v>
      </c>
      <c r="G14610" s="674">
        <v>295.84500000000003</v>
      </c>
      <c r="H14610" s="115">
        <f t="shared" si="456"/>
        <v>1.0068371472522089</v>
      </c>
      <c r="I14610" s="115">
        <f t="shared" si="457"/>
        <v>2.2955999999999999</v>
      </c>
    </row>
    <row r="14611" spans="1:9" hidden="1">
      <c r="A14611" s="115" t="s">
        <v>38550</v>
      </c>
      <c r="B14611" s="115" t="s">
        <v>38551</v>
      </c>
      <c r="C14611" s="115" t="s">
        <v>38552</v>
      </c>
      <c r="D14611" s="115" t="s">
        <v>1138</v>
      </c>
      <c r="E14611" s="115">
        <v>2.57</v>
      </c>
      <c r="F14611" s="674">
        <v>293.83600000000001</v>
      </c>
      <c r="G14611" s="674">
        <v>295.84500000000003</v>
      </c>
      <c r="H14611" s="115">
        <f t="shared" si="456"/>
        <v>1.0068371472522089</v>
      </c>
      <c r="I14611" s="115">
        <f t="shared" si="457"/>
        <v>2.5876000000000001</v>
      </c>
    </row>
    <row r="14612" spans="1:9" hidden="1">
      <c r="A14612" s="115" t="s">
        <v>38553</v>
      </c>
      <c r="B14612" s="115" t="s">
        <v>38554</v>
      </c>
      <c r="C14612" s="115" t="s">
        <v>38555</v>
      </c>
      <c r="D14612" s="115" t="s">
        <v>1138</v>
      </c>
      <c r="E14612" s="115">
        <v>3.9</v>
      </c>
      <c r="F14612" s="674">
        <v>293.83600000000001</v>
      </c>
      <c r="G14612" s="674">
        <v>295.84500000000003</v>
      </c>
      <c r="H14612" s="115">
        <f t="shared" si="456"/>
        <v>1.0068371472522089</v>
      </c>
      <c r="I14612" s="115">
        <f t="shared" si="457"/>
        <v>3.9266999999999999</v>
      </c>
    </row>
    <row r="14613" spans="1:9" hidden="1">
      <c r="A14613" s="115" t="s">
        <v>38556</v>
      </c>
      <c r="B14613" s="115" t="s">
        <v>38557</v>
      </c>
      <c r="C14613" s="115" t="s">
        <v>38558</v>
      </c>
      <c r="D14613" s="115" t="s">
        <v>1138</v>
      </c>
      <c r="E14613" s="115">
        <v>4.37</v>
      </c>
      <c r="F14613" s="674">
        <v>293.83600000000001</v>
      </c>
      <c r="G14613" s="674">
        <v>295.84500000000003</v>
      </c>
      <c r="H14613" s="115">
        <f t="shared" si="456"/>
        <v>1.0068371472522089</v>
      </c>
      <c r="I14613" s="115">
        <f t="shared" si="457"/>
        <v>4.3998999999999997</v>
      </c>
    </row>
    <row r="14614" spans="1:9" hidden="1">
      <c r="A14614" s="115" t="s">
        <v>38559</v>
      </c>
      <c r="B14614" s="115" t="s">
        <v>38560</v>
      </c>
      <c r="C14614" s="115" t="s">
        <v>38561</v>
      </c>
      <c r="D14614" s="115" t="s">
        <v>1138</v>
      </c>
      <c r="E14614" s="115">
        <v>8.76</v>
      </c>
      <c r="F14614" s="674">
        <v>293.83600000000001</v>
      </c>
      <c r="G14614" s="674">
        <v>295.84500000000003</v>
      </c>
      <c r="H14614" s="115">
        <f t="shared" si="456"/>
        <v>1.0068371472522089</v>
      </c>
      <c r="I14614" s="115">
        <f t="shared" si="457"/>
        <v>8.8199000000000005</v>
      </c>
    </row>
    <row r="14615" spans="1:9" hidden="1">
      <c r="A14615" s="115" t="s">
        <v>38562</v>
      </c>
      <c r="B14615" s="115" t="s">
        <v>38563</v>
      </c>
      <c r="C14615" s="115" t="s">
        <v>38564</v>
      </c>
      <c r="D14615" s="115" t="s">
        <v>1138</v>
      </c>
      <c r="E14615" s="115">
        <v>13.29</v>
      </c>
      <c r="F14615" s="674">
        <v>293.83600000000001</v>
      </c>
      <c r="G14615" s="674">
        <v>295.84500000000003</v>
      </c>
      <c r="H14615" s="115">
        <f t="shared" si="456"/>
        <v>1.0068371472522089</v>
      </c>
      <c r="I14615" s="115">
        <f t="shared" si="457"/>
        <v>13.3809</v>
      </c>
    </row>
    <row r="14616" spans="1:9" hidden="1">
      <c r="A14616" s="115" t="s">
        <v>38565</v>
      </c>
      <c r="B14616" s="115" t="s">
        <v>38566</v>
      </c>
      <c r="C14616" s="115" t="s">
        <v>38567</v>
      </c>
      <c r="D14616" s="115" t="s">
        <v>1138</v>
      </c>
      <c r="E14616" s="115">
        <v>32.270000000000003</v>
      </c>
      <c r="F14616" s="674">
        <v>293.83600000000001</v>
      </c>
      <c r="G14616" s="674">
        <v>295.84500000000003</v>
      </c>
      <c r="H14616" s="115">
        <f t="shared" si="456"/>
        <v>1.0068371472522089</v>
      </c>
      <c r="I14616" s="115">
        <f t="shared" si="457"/>
        <v>32.490600000000001</v>
      </c>
    </row>
    <row r="14617" spans="1:9" hidden="1">
      <c r="A14617" s="115" t="s">
        <v>38568</v>
      </c>
      <c r="B14617" s="115" t="s">
        <v>38569</v>
      </c>
      <c r="C14617" s="115" t="s">
        <v>38570</v>
      </c>
      <c r="D14617" s="115" t="s">
        <v>1138</v>
      </c>
      <c r="E14617" s="115">
        <v>36.04</v>
      </c>
      <c r="F14617" s="674">
        <v>293.83600000000001</v>
      </c>
      <c r="G14617" s="674">
        <v>295.84500000000003</v>
      </c>
      <c r="H14617" s="115">
        <f t="shared" si="456"/>
        <v>1.0068371472522089</v>
      </c>
      <c r="I14617" s="115">
        <f t="shared" si="457"/>
        <v>36.2864</v>
      </c>
    </row>
    <row r="14618" spans="1:9" hidden="1">
      <c r="A14618" s="115" t="s">
        <v>38571</v>
      </c>
      <c r="B14618" s="115" t="s">
        <v>38572</v>
      </c>
      <c r="C14618" s="115" t="s">
        <v>38573</v>
      </c>
      <c r="D14618" s="115" t="s">
        <v>1138</v>
      </c>
      <c r="E14618" s="115">
        <v>112.35</v>
      </c>
      <c r="F14618" s="674">
        <v>293.83600000000001</v>
      </c>
      <c r="G14618" s="674">
        <v>295.84500000000003</v>
      </c>
      <c r="H14618" s="115">
        <f t="shared" si="456"/>
        <v>1.0068371472522089</v>
      </c>
      <c r="I14618" s="115">
        <f t="shared" si="457"/>
        <v>113.1182</v>
      </c>
    </row>
    <row r="14619" spans="1:9" hidden="1">
      <c r="A14619" s="115" t="s">
        <v>38574</v>
      </c>
      <c r="B14619" s="115" t="s">
        <v>38575</v>
      </c>
      <c r="C14619" s="115" t="s">
        <v>38576</v>
      </c>
      <c r="D14619" s="115" t="s">
        <v>1138</v>
      </c>
      <c r="E14619" s="115">
        <v>2.2599999999999998</v>
      </c>
      <c r="F14619" s="674">
        <v>293.83600000000001</v>
      </c>
      <c r="G14619" s="674">
        <v>295.84500000000003</v>
      </c>
      <c r="H14619" s="115">
        <f t="shared" si="456"/>
        <v>1.0068371472522089</v>
      </c>
      <c r="I14619" s="115">
        <f t="shared" si="457"/>
        <v>2.2755000000000001</v>
      </c>
    </row>
    <row r="14620" spans="1:9" hidden="1">
      <c r="A14620" s="115" t="s">
        <v>38577</v>
      </c>
      <c r="B14620" s="115" t="s">
        <v>38578</v>
      </c>
      <c r="C14620" s="115" t="s">
        <v>38579</v>
      </c>
      <c r="D14620" s="115" t="s">
        <v>1138</v>
      </c>
      <c r="E14620" s="115">
        <v>2.6</v>
      </c>
      <c r="F14620" s="674">
        <v>293.83600000000001</v>
      </c>
      <c r="G14620" s="674">
        <v>295.84500000000003</v>
      </c>
      <c r="H14620" s="115">
        <f t="shared" si="456"/>
        <v>1.0068371472522089</v>
      </c>
      <c r="I14620" s="115">
        <f t="shared" si="457"/>
        <v>2.6177999999999999</v>
      </c>
    </row>
    <row r="14621" spans="1:9" hidden="1">
      <c r="A14621" s="115" t="s">
        <v>38580</v>
      </c>
      <c r="B14621" s="115" t="s">
        <v>38581</v>
      </c>
      <c r="C14621" s="115" t="s">
        <v>38582</v>
      </c>
      <c r="D14621" s="115" t="s">
        <v>1138</v>
      </c>
      <c r="E14621" s="115">
        <v>5.4</v>
      </c>
      <c r="F14621" s="674">
        <v>293.83600000000001</v>
      </c>
      <c r="G14621" s="674">
        <v>295.84500000000003</v>
      </c>
      <c r="H14621" s="115">
        <f t="shared" si="456"/>
        <v>1.0068371472522089</v>
      </c>
      <c r="I14621" s="115">
        <f t="shared" si="457"/>
        <v>5.4368999999999996</v>
      </c>
    </row>
    <row r="14622" spans="1:9" hidden="1">
      <c r="A14622" s="115" t="s">
        <v>38583</v>
      </c>
      <c r="B14622" s="115" t="s">
        <v>38584</v>
      </c>
      <c r="C14622" s="115" t="s">
        <v>38585</v>
      </c>
      <c r="D14622" s="115" t="s">
        <v>1138</v>
      </c>
      <c r="E14622" s="115">
        <v>11.23</v>
      </c>
      <c r="F14622" s="674">
        <v>293.83600000000001</v>
      </c>
      <c r="G14622" s="674">
        <v>295.84500000000003</v>
      </c>
      <c r="H14622" s="115">
        <f t="shared" si="456"/>
        <v>1.0068371472522089</v>
      </c>
      <c r="I14622" s="115">
        <f t="shared" si="457"/>
        <v>11.306800000000001</v>
      </c>
    </row>
    <row r="14623" spans="1:9" hidden="1">
      <c r="A14623" s="115" t="s">
        <v>38586</v>
      </c>
      <c r="B14623" s="115" t="s">
        <v>38587</v>
      </c>
      <c r="C14623" s="115" t="s">
        <v>38588</v>
      </c>
      <c r="D14623" s="115" t="s">
        <v>1138</v>
      </c>
      <c r="E14623" s="115">
        <v>11.59</v>
      </c>
      <c r="F14623" s="674">
        <v>293.83600000000001</v>
      </c>
      <c r="G14623" s="674">
        <v>295.84500000000003</v>
      </c>
      <c r="H14623" s="115">
        <f t="shared" si="456"/>
        <v>1.0068371472522089</v>
      </c>
      <c r="I14623" s="115">
        <f t="shared" si="457"/>
        <v>11.6692</v>
      </c>
    </row>
    <row r="14624" spans="1:9" hidden="1">
      <c r="A14624" s="115" t="s">
        <v>38589</v>
      </c>
      <c r="B14624" s="115" t="s">
        <v>38590</v>
      </c>
      <c r="C14624" s="115" t="s">
        <v>38591</v>
      </c>
      <c r="D14624" s="115" t="s">
        <v>1138</v>
      </c>
      <c r="E14624" s="115">
        <v>30.48</v>
      </c>
      <c r="F14624" s="674">
        <v>293.83600000000001</v>
      </c>
      <c r="G14624" s="674">
        <v>295.84500000000003</v>
      </c>
      <c r="H14624" s="115">
        <f t="shared" si="456"/>
        <v>1.0068371472522089</v>
      </c>
      <c r="I14624" s="115">
        <f t="shared" si="457"/>
        <v>30.688400000000001</v>
      </c>
    </row>
    <row r="14625" spans="1:9" hidden="1">
      <c r="A14625" s="115" t="s">
        <v>38592</v>
      </c>
      <c r="B14625" s="115" t="s">
        <v>38593</v>
      </c>
      <c r="C14625" s="115" t="s">
        <v>38594</v>
      </c>
      <c r="D14625" s="115" t="s">
        <v>1138</v>
      </c>
      <c r="E14625" s="115">
        <v>38.01</v>
      </c>
      <c r="F14625" s="674">
        <v>293.83600000000001</v>
      </c>
      <c r="G14625" s="674">
        <v>295.84500000000003</v>
      </c>
      <c r="H14625" s="115">
        <f t="shared" si="456"/>
        <v>1.0068371472522089</v>
      </c>
      <c r="I14625" s="115">
        <f t="shared" si="457"/>
        <v>38.2699</v>
      </c>
    </row>
    <row r="14626" spans="1:9" hidden="1">
      <c r="A14626" s="115" t="s">
        <v>38595</v>
      </c>
      <c r="B14626" s="115" t="s">
        <v>38596</v>
      </c>
      <c r="C14626" s="115" t="s">
        <v>38597</v>
      </c>
      <c r="D14626" s="115" t="s">
        <v>1138</v>
      </c>
      <c r="E14626" s="115">
        <v>57.2</v>
      </c>
      <c r="F14626" s="674">
        <v>293.83600000000001</v>
      </c>
      <c r="G14626" s="674">
        <v>295.84500000000003</v>
      </c>
      <c r="H14626" s="115">
        <f t="shared" si="456"/>
        <v>1.0068371472522089</v>
      </c>
      <c r="I14626" s="115">
        <f t="shared" si="457"/>
        <v>57.591099999999997</v>
      </c>
    </row>
    <row r="14627" spans="1:9" hidden="1">
      <c r="A14627" s="115" t="s">
        <v>38598</v>
      </c>
      <c r="B14627" s="115" t="s">
        <v>38599</v>
      </c>
      <c r="C14627" s="115" t="s">
        <v>38600</v>
      </c>
      <c r="D14627" s="115" t="s">
        <v>1138</v>
      </c>
      <c r="E14627" s="115">
        <v>124.34</v>
      </c>
      <c r="F14627" s="674">
        <v>293.83600000000001</v>
      </c>
      <c r="G14627" s="674">
        <v>295.84500000000003</v>
      </c>
      <c r="H14627" s="115">
        <f t="shared" si="456"/>
        <v>1.0068371472522089</v>
      </c>
      <c r="I14627" s="115">
        <f t="shared" si="457"/>
        <v>125.1901</v>
      </c>
    </row>
    <row r="14628" spans="1:9" hidden="1">
      <c r="A14628" s="115" t="s">
        <v>38601</v>
      </c>
      <c r="B14628" s="115" t="s">
        <v>38602</v>
      </c>
      <c r="C14628" s="115" t="s">
        <v>38603</v>
      </c>
      <c r="D14628" s="115" t="s">
        <v>1138</v>
      </c>
      <c r="E14628" s="115">
        <v>1.24</v>
      </c>
      <c r="F14628" s="674">
        <v>293.83600000000001</v>
      </c>
      <c r="G14628" s="674">
        <v>295.84500000000003</v>
      </c>
      <c r="H14628" s="115">
        <f t="shared" si="456"/>
        <v>1.0068371472522089</v>
      </c>
      <c r="I14628" s="115">
        <f t="shared" si="457"/>
        <v>1.2484999999999999</v>
      </c>
    </row>
    <row r="14629" spans="1:9" hidden="1">
      <c r="A14629" s="115" t="s">
        <v>38604</v>
      </c>
      <c r="B14629" s="115" t="s">
        <v>38605</v>
      </c>
      <c r="C14629" s="115" t="s">
        <v>38606</v>
      </c>
      <c r="D14629" s="115" t="s">
        <v>1138</v>
      </c>
      <c r="E14629" s="115">
        <v>1.45</v>
      </c>
      <c r="F14629" s="674">
        <v>293.83600000000001</v>
      </c>
      <c r="G14629" s="674">
        <v>295.84500000000003</v>
      </c>
      <c r="H14629" s="115">
        <f t="shared" si="456"/>
        <v>1.0068371472522089</v>
      </c>
      <c r="I14629" s="115">
        <f t="shared" si="457"/>
        <v>1.4599</v>
      </c>
    </row>
    <row r="14630" spans="1:9" hidden="1">
      <c r="A14630" s="115" t="s">
        <v>38607</v>
      </c>
      <c r="B14630" s="115" t="s">
        <v>38608</v>
      </c>
      <c r="C14630" s="115" t="s">
        <v>38609</v>
      </c>
      <c r="D14630" s="115" t="s">
        <v>1138</v>
      </c>
      <c r="E14630" s="115">
        <v>4.12</v>
      </c>
      <c r="F14630" s="674">
        <v>293.83600000000001</v>
      </c>
      <c r="G14630" s="674">
        <v>295.84500000000003</v>
      </c>
      <c r="H14630" s="115">
        <f t="shared" si="456"/>
        <v>1.0068371472522089</v>
      </c>
      <c r="I14630" s="115">
        <f t="shared" si="457"/>
        <v>4.1482000000000001</v>
      </c>
    </row>
    <row r="14631" spans="1:9" hidden="1">
      <c r="A14631" s="115" t="s">
        <v>38610</v>
      </c>
      <c r="B14631" s="115" t="s">
        <v>38611</v>
      </c>
      <c r="C14631" s="115" t="s">
        <v>38612</v>
      </c>
      <c r="D14631" s="115" t="s">
        <v>1138</v>
      </c>
      <c r="E14631" s="115">
        <v>5.65</v>
      </c>
      <c r="F14631" s="674">
        <v>293.83600000000001</v>
      </c>
      <c r="G14631" s="674">
        <v>295.84500000000003</v>
      </c>
      <c r="H14631" s="115">
        <f t="shared" si="456"/>
        <v>1.0068371472522089</v>
      </c>
      <c r="I14631" s="115">
        <f t="shared" si="457"/>
        <v>5.6886000000000001</v>
      </c>
    </row>
    <row r="14632" spans="1:9" hidden="1">
      <c r="A14632" s="115" t="s">
        <v>38613</v>
      </c>
      <c r="B14632" s="115" t="s">
        <v>38614</v>
      </c>
      <c r="C14632" s="115" t="s">
        <v>38615</v>
      </c>
      <c r="D14632" s="115" t="s">
        <v>1138</v>
      </c>
      <c r="E14632" s="115">
        <v>6.75</v>
      </c>
      <c r="F14632" s="674">
        <v>293.83600000000001</v>
      </c>
      <c r="G14632" s="674">
        <v>295.84500000000003</v>
      </c>
      <c r="H14632" s="115">
        <f t="shared" si="456"/>
        <v>1.0068371472522089</v>
      </c>
      <c r="I14632" s="115">
        <f t="shared" si="457"/>
        <v>6.7961999999999998</v>
      </c>
    </row>
    <row r="14633" spans="1:9" hidden="1">
      <c r="A14633" s="115" t="s">
        <v>38616</v>
      </c>
      <c r="B14633" s="115" t="s">
        <v>38617</v>
      </c>
      <c r="C14633" s="115" t="s">
        <v>38618</v>
      </c>
      <c r="D14633" s="115" t="s">
        <v>1138</v>
      </c>
      <c r="E14633" s="115">
        <v>24.5</v>
      </c>
      <c r="F14633" s="674">
        <v>293.83600000000001</v>
      </c>
      <c r="G14633" s="674">
        <v>295.84500000000003</v>
      </c>
      <c r="H14633" s="115">
        <f t="shared" si="456"/>
        <v>1.0068371472522089</v>
      </c>
      <c r="I14633" s="115">
        <f t="shared" si="457"/>
        <v>24.6675</v>
      </c>
    </row>
    <row r="14634" spans="1:9" hidden="1">
      <c r="A14634" s="115" t="s">
        <v>38619</v>
      </c>
      <c r="B14634" s="115" t="s">
        <v>38620</v>
      </c>
      <c r="C14634" s="115" t="s">
        <v>38621</v>
      </c>
      <c r="D14634" s="115" t="s">
        <v>1138</v>
      </c>
      <c r="E14634" s="115">
        <v>45.22</v>
      </c>
      <c r="F14634" s="674">
        <v>293.83600000000001</v>
      </c>
      <c r="G14634" s="674">
        <v>295.84500000000003</v>
      </c>
      <c r="H14634" s="115">
        <f t="shared" si="456"/>
        <v>1.0068371472522089</v>
      </c>
      <c r="I14634" s="115">
        <f t="shared" si="457"/>
        <v>45.529200000000003</v>
      </c>
    </row>
    <row r="14635" spans="1:9" hidden="1">
      <c r="A14635" s="115" t="s">
        <v>38622</v>
      </c>
      <c r="B14635" s="115" t="s">
        <v>38623</v>
      </c>
      <c r="C14635" s="115" t="s">
        <v>38624</v>
      </c>
      <c r="D14635" s="115" t="s">
        <v>1138</v>
      </c>
      <c r="E14635" s="115">
        <v>60.92</v>
      </c>
      <c r="F14635" s="674">
        <v>293.83600000000001</v>
      </c>
      <c r="G14635" s="674">
        <v>295.84500000000003</v>
      </c>
      <c r="H14635" s="115">
        <f t="shared" si="456"/>
        <v>1.0068371472522089</v>
      </c>
      <c r="I14635" s="115">
        <f t="shared" si="457"/>
        <v>61.336500000000001</v>
      </c>
    </row>
    <row r="14636" spans="1:9" hidden="1">
      <c r="A14636" s="115" t="s">
        <v>38625</v>
      </c>
      <c r="B14636" s="115" t="s">
        <v>38626</v>
      </c>
      <c r="C14636" s="115" t="s">
        <v>38627</v>
      </c>
      <c r="D14636" s="115" t="s">
        <v>1138</v>
      </c>
      <c r="E14636" s="115">
        <v>195.09</v>
      </c>
      <c r="F14636" s="674">
        <v>293.83600000000001</v>
      </c>
      <c r="G14636" s="674">
        <v>295.84500000000003</v>
      </c>
      <c r="H14636" s="115">
        <f t="shared" si="456"/>
        <v>1.0068371472522089</v>
      </c>
      <c r="I14636" s="115">
        <f t="shared" si="457"/>
        <v>196.4239</v>
      </c>
    </row>
    <row r="14637" spans="1:9" hidden="1">
      <c r="A14637" s="115" t="s">
        <v>38628</v>
      </c>
      <c r="B14637" s="115" t="s">
        <v>38629</v>
      </c>
      <c r="C14637" s="115" t="s">
        <v>38630</v>
      </c>
      <c r="D14637" s="115" t="s">
        <v>1138</v>
      </c>
      <c r="E14637" s="115">
        <v>0.6</v>
      </c>
      <c r="F14637" s="674">
        <v>293.83600000000001</v>
      </c>
      <c r="G14637" s="674">
        <v>295.84500000000003</v>
      </c>
      <c r="H14637" s="115">
        <f t="shared" si="456"/>
        <v>1.0068371472522089</v>
      </c>
      <c r="I14637" s="115">
        <f t="shared" si="457"/>
        <v>0.60409999999999997</v>
      </c>
    </row>
    <row r="14638" spans="1:9" hidden="1">
      <c r="A14638" s="115" t="s">
        <v>38631</v>
      </c>
      <c r="B14638" s="115" t="s">
        <v>38632</v>
      </c>
      <c r="C14638" s="115" t="s">
        <v>38633</v>
      </c>
      <c r="D14638" s="115" t="s">
        <v>1138</v>
      </c>
      <c r="E14638" s="115">
        <v>0.57999999999999996</v>
      </c>
      <c r="F14638" s="674">
        <v>293.83600000000001</v>
      </c>
      <c r="G14638" s="674">
        <v>295.84500000000003</v>
      </c>
      <c r="H14638" s="115">
        <f t="shared" si="456"/>
        <v>1.0068371472522089</v>
      </c>
      <c r="I14638" s="115">
        <f t="shared" si="457"/>
        <v>0.58399999999999996</v>
      </c>
    </row>
    <row r="14639" spans="1:9" hidden="1">
      <c r="A14639" s="115" t="s">
        <v>38634</v>
      </c>
      <c r="B14639" s="115" t="s">
        <v>38635</v>
      </c>
      <c r="C14639" s="115" t="s">
        <v>38636</v>
      </c>
      <c r="D14639" s="115" t="s">
        <v>1138</v>
      </c>
      <c r="E14639" s="115">
        <v>2.2000000000000002</v>
      </c>
      <c r="F14639" s="674">
        <v>293.83600000000001</v>
      </c>
      <c r="G14639" s="674">
        <v>295.84500000000003</v>
      </c>
      <c r="H14639" s="115">
        <f t="shared" si="456"/>
        <v>1.0068371472522089</v>
      </c>
      <c r="I14639" s="115">
        <f t="shared" si="457"/>
        <v>2.2149999999999999</v>
      </c>
    </row>
    <row r="14640" spans="1:9" hidden="1">
      <c r="A14640" s="115" t="s">
        <v>38637</v>
      </c>
      <c r="B14640" s="115" t="s">
        <v>38638</v>
      </c>
      <c r="C14640" s="115" t="s">
        <v>38639</v>
      </c>
      <c r="D14640" s="115" t="s">
        <v>1138</v>
      </c>
      <c r="E14640" s="115">
        <v>5.34</v>
      </c>
      <c r="F14640" s="674">
        <v>293.83600000000001</v>
      </c>
      <c r="G14640" s="674">
        <v>295.84500000000003</v>
      </c>
      <c r="H14640" s="115">
        <f t="shared" si="456"/>
        <v>1.0068371472522089</v>
      </c>
      <c r="I14640" s="115">
        <f t="shared" si="457"/>
        <v>5.3765000000000001</v>
      </c>
    </row>
    <row r="14641" spans="1:9" hidden="1">
      <c r="A14641" s="115" t="s">
        <v>38640</v>
      </c>
      <c r="B14641" s="115" t="s">
        <v>38641</v>
      </c>
      <c r="C14641" s="115" t="s">
        <v>38642</v>
      </c>
      <c r="D14641" s="115" t="s">
        <v>1138</v>
      </c>
      <c r="E14641" s="115">
        <v>4.1900000000000004</v>
      </c>
      <c r="F14641" s="674">
        <v>293.83600000000001</v>
      </c>
      <c r="G14641" s="674">
        <v>295.84500000000003</v>
      </c>
      <c r="H14641" s="115">
        <f t="shared" si="456"/>
        <v>1.0068371472522089</v>
      </c>
      <c r="I14641" s="115">
        <f t="shared" si="457"/>
        <v>4.2186000000000003</v>
      </c>
    </row>
    <row r="14642" spans="1:9" hidden="1">
      <c r="A14642" s="115" t="s">
        <v>38643</v>
      </c>
      <c r="B14642" s="115" t="s">
        <v>38644</v>
      </c>
      <c r="C14642" s="115" t="s">
        <v>38645</v>
      </c>
      <c r="D14642" s="115" t="s">
        <v>1138</v>
      </c>
      <c r="E14642" s="115">
        <v>20.59</v>
      </c>
      <c r="F14642" s="674">
        <v>293.83600000000001</v>
      </c>
      <c r="G14642" s="674">
        <v>295.84500000000003</v>
      </c>
      <c r="H14642" s="115">
        <f t="shared" si="456"/>
        <v>1.0068371472522089</v>
      </c>
      <c r="I14642" s="115">
        <f t="shared" si="457"/>
        <v>20.730799999999999</v>
      </c>
    </row>
    <row r="14643" spans="1:9" hidden="1">
      <c r="A14643" s="115" t="s">
        <v>38646</v>
      </c>
      <c r="B14643" s="115" t="s">
        <v>38647</v>
      </c>
      <c r="C14643" s="115" t="s">
        <v>38648</v>
      </c>
      <c r="D14643" s="115" t="s">
        <v>1138</v>
      </c>
      <c r="E14643" s="115">
        <v>73.13</v>
      </c>
      <c r="F14643" s="674">
        <v>293.83600000000001</v>
      </c>
      <c r="G14643" s="674">
        <v>295.84500000000003</v>
      </c>
      <c r="H14643" s="115">
        <f t="shared" si="456"/>
        <v>1.0068371472522089</v>
      </c>
      <c r="I14643" s="115">
        <f t="shared" si="457"/>
        <v>73.63</v>
      </c>
    </row>
    <row r="14644" spans="1:9" hidden="1">
      <c r="A14644" s="115" t="s">
        <v>38649</v>
      </c>
      <c r="B14644" s="115" t="s">
        <v>38650</v>
      </c>
      <c r="C14644" s="115" t="s">
        <v>38651</v>
      </c>
      <c r="D14644" s="115" t="s">
        <v>1138</v>
      </c>
      <c r="E14644" s="115">
        <v>72.290000000000006</v>
      </c>
      <c r="F14644" s="674">
        <v>293.83600000000001</v>
      </c>
      <c r="G14644" s="674">
        <v>295.84500000000003</v>
      </c>
      <c r="H14644" s="115">
        <f t="shared" si="456"/>
        <v>1.0068371472522089</v>
      </c>
      <c r="I14644" s="115">
        <f t="shared" si="457"/>
        <v>72.784300000000002</v>
      </c>
    </row>
    <row r="14645" spans="1:9" hidden="1">
      <c r="A14645" s="115" t="s">
        <v>38652</v>
      </c>
      <c r="B14645" s="115" t="s">
        <v>38653</v>
      </c>
      <c r="C14645" s="115" t="s">
        <v>38654</v>
      </c>
      <c r="D14645" s="115" t="s">
        <v>1138</v>
      </c>
      <c r="E14645" s="115">
        <v>206.09</v>
      </c>
      <c r="F14645" s="674">
        <v>293.83600000000001</v>
      </c>
      <c r="G14645" s="674">
        <v>295.84500000000003</v>
      </c>
      <c r="H14645" s="115">
        <f t="shared" si="456"/>
        <v>1.0068371472522089</v>
      </c>
      <c r="I14645" s="115">
        <f t="shared" si="457"/>
        <v>207.4991</v>
      </c>
    </row>
    <row r="14646" spans="1:9" hidden="1">
      <c r="A14646" s="115" t="s">
        <v>38655</v>
      </c>
      <c r="B14646" s="115" t="s">
        <v>38656</v>
      </c>
      <c r="C14646" s="115" t="s">
        <v>38657</v>
      </c>
      <c r="D14646" s="115" t="s">
        <v>1138</v>
      </c>
      <c r="E14646" s="115">
        <v>3.08</v>
      </c>
      <c r="F14646" s="674">
        <v>293.83600000000001</v>
      </c>
      <c r="G14646" s="674">
        <v>295.84500000000003</v>
      </c>
      <c r="H14646" s="115">
        <f t="shared" si="456"/>
        <v>1.0068371472522089</v>
      </c>
      <c r="I14646" s="115">
        <f t="shared" si="457"/>
        <v>3.1011000000000002</v>
      </c>
    </row>
    <row r="14647" spans="1:9" hidden="1">
      <c r="A14647" s="115" t="s">
        <v>38658</v>
      </c>
      <c r="B14647" s="115" t="s">
        <v>38659</v>
      </c>
      <c r="C14647" s="115" t="s">
        <v>38660</v>
      </c>
      <c r="D14647" s="115" t="s">
        <v>1138</v>
      </c>
      <c r="E14647" s="115">
        <v>5.92</v>
      </c>
      <c r="F14647" s="674">
        <v>293.83600000000001</v>
      </c>
      <c r="G14647" s="674">
        <v>295.84500000000003</v>
      </c>
      <c r="H14647" s="115">
        <f t="shared" si="456"/>
        <v>1.0068371472522089</v>
      </c>
      <c r="I14647" s="115">
        <f t="shared" si="457"/>
        <v>5.9604999999999997</v>
      </c>
    </row>
    <row r="14648" spans="1:9" hidden="1">
      <c r="A14648" s="115" t="s">
        <v>38661</v>
      </c>
      <c r="B14648" s="115" t="s">
        <v>38662</v>
      </c>
      <c r="C14648" s="115" t="s">
        <v>38663</v>
      </c>
      <c r="D14648" s="115" t="s">
        <v>1138</v>
      </c>
      <c r="E14648" s="115">
        <v>0.71</v>
      </c>
      <c r="F14648" s="674">
        <v>293.83600000000001</v>
      </c>
      <c r="G14648" s="674">
        <v>295.84500000000003</v>
      </c>
      <c r="H14648" s="115">
        <f t="shared" si="456"/>
        <v>1.0068371472522089</v>
      </c>
      <c r="I14648" s="115">
        <f t="shared" si="457"/>
        <v>0.71489999999999998</v>
      </c>
    </row>
    <row r="14649" spans="1:9" hidden="1">
      <c r="A14649" s="115" t="s">
        <v>38664</v>
      </c>
      <c r="B14649" s="115" t="s">
        <v>38665</v>
      </c>
      <c r="C14649" s="115" t="s">
        <v>38666</v>
      </c>
      <c r="D14649" s="115" t="s">
        <v>1138</v>
      </c>
      <c r="E14649" s="115">
        <v>0.61</v>
      </c>
      <c r="F14649" s="674">
        <v>293.83600000000001</v>
      </c>
      <c r="G14649" s="674">
        <v>295.84500000000003</v>
      </c>
      <c r="H14649" s="115">
        <f t="shared" si="456"/>
        <v>1.0068371472522089</v>
      </c>
      <c r="I14649" s="115">
        <f t="shared" si="457"/>
        <v>0.61419999999999997</v>
      </c>
    </row>
    <row r="14650" spans="1:9" hidden="1">
      <c r="A14650" s="115" t="s">
        <v>38667</v>
      </c>
      <c r="B14650" s="115" t="s">
        <v>38668</v>
      </c>
      <c r="C14650" s="115" t="s">
        <v>38669</v>
      </c>
      <c r="D14650" s="115" t="s">
        <v>1138</v>
      </c>
      <c r="E14650" s="115">
        <v>1.74</v>
      </c>
      <c r="F14650" s="674">
        <v>293.83600000000001</v>
      </c>
      <c r="G14650" s="674">
        <v>295.84500000000003</v>
      </c>
      <c r="H14650" s="115">
        <f t="shared" si="456"/>
        <v>1.0068371472522089</v>
      </c>
      <c r="I14650" s="115">
        <f t="shared" si="457"/>
        <v>1.7519</v>
      </c>
    </row>
    <row r="14651" spans="1:9" hidden="1">
      <c r="A14651" s="115" t="s">
        <v>38670</v>
      </c>
      <c r="B14651" s="115" t="s">
        <v>38671</v>
      </c>
      <c r="C14651" s="115" t="s">
        <v>38672</v>
      </c>
      <c r="D14651" s="115" t="s">
        <v>1138</v>
      </c>
      <c r="E14651" s="115">
        <v>3.92</v>
      </c>
      <c r="F14651" s="674">
        <v>293.83600000000001</v>
      </c>
      <c r="G14651" s="674">
        <v>295.84500000000003</v>
      </c>
      <c r="H14651" s="115">
        <f t="shared" si="456"/>
        <v>1.0068371472522089</v>
      </c>
      <c r="I14651" s="115">
        <f t="shared" si="457"/>
        <v>3.9468000000000001</v>
      </c>
    </row>
    <row r="14652" spans="1:9" hidden="1">
      <c r="A14652" s="115" t="s">
        <v>38673</v>
      </c>
      <c r="B14652" s="115" t="s">
        <v>38674</v>
      </c>
      <c r="C14652" s="115" t="s">
        <v>38675</v>
      </c>
      <c r="D14652" s="115" t="s">
        <v>1138</v>
      </c>
      <c r="E14652" s="115">
        <v>3.18</v>
      </c>
      <c r="F14652" s="674">
        <v>293.83600000000001</v>
      </c>
      <c r="G14652" s="674">
        <v>295.84500000000003</v>
      </c>
      <c r="H14652" s="115">
        <f t="shared" si="456"/>
        <v>1.0068371472522089</v>
      </c>
      <c r="I14652" s="115">
        <f t="shared" si="457"/>
        <v>3.2017000000000002</v>
      </c>
    </row>
    <row r="14653" spans="1:9" hidden="1">
      <c r="A14653" s="115" t="s">
        <v>38676</v>
      </c>
      <c r="B14653" s="115" t="s">
        <v>38677</v>
      </c>
      <c r="C14653" s="115" t="s">
        <v>38678</v>
      </c>
      <c r="D14653" s="115" t="s">
        <v>1138</v>
      </c>
      <c r="E14653" s="115">
        <v>10.71</v>
      </c>
      <c r="F14653" s="674">
        <v>293.83600000000001</v>
      </c>
      <c r="G14653" s="674">
        <v>295.84500000000003</v>
      </c>
      <c r="H14653" s="115">
        <f t="shared" si="456"/>
        <v>1.0068371472522089</v>
      </c>
      <c r="I14653" s="115">
        <f t="shared" si="457"/>
        <v>10.783200000000001</v>
      </c>
    </row>
    <row r="14654" spans="1:9" hidden="1">
      <c r="A14654" s="115" t="s">
        <v>38679</v>
      </c>
      <c r="B14654" s="115" t="s">
        <v>38680</v>
      </c>
      <c r="C14654" s="115" t="s">
        <v>38681</v>
      </c>
      <c r="D14654" s="115" t="s">
        <v>1138</v>
      </c>
      <c r="E14654" s="115">
        <v>13.29</v>
      </c>
      <c r="F14654" s="674">
        <v>293.83600000000001</v>
      </c>
      <c r="G14654" s="674">
        <v>295.84500000000003</v>
      </c>
      <c r="H14654" s="115">
        <f t="shared" si="456"/>
        <v>1.0068371472522089</v>
      </c>
      <c r="I14654" s="115">
        <f t="shared" si="457"/>
        <v>13.3809</v>
      </c>
    </row>
    <row r="14655" spans="1:9" hidden="1">
      <c r="A14655" s="115" t="s">
        <v>38682</v>
      </c>
      <c r="B14655" s="115" t="s">
        <v>38683</v>
      </c>
      <c r="C14655" s="115" t="s">
        <v>38684</v>
      </c>
      <c r="D14655" s="115" t="s">
        <v>1138</v>
      </c>
      <c r="E14655" s="115">
        <v>30.31</v>
      </c>
      <c r="F14655" s="674">
        <v>293.83600000000001</v>
      </c>
      <c r="G14655" s="674">
        <v>295.84500000000003</v>
      </c>
      <c r="H14655" s="115">
        <f t="shared" si="456"/>
        <v>1.0068371472522089</v>
      </c>
      <c r="I14655" s="115">
        <f t="shared" si="457"/>
        <v>30.517199999999999</v>
      </c>
    </row>
    <row r="14656" spans="1:9" hidden="1">
      <c r="A14656" s="115" t="s">
        <v>38685</v>
      </c>
      <c r="B14656" s="115" t="s">
        <v>38686</v>
      </c>
      <c r="C14656" s="115" t="s">
        <v>38687</v>
      </c>
      <c r="D14656" s="115" t="s">
        <v>1138</v>
      </c>
      <c r="E14656" s="115">
        <v>64.36</v>
      </c>
      <c r="F14656" s="674">
        <v>293.83600000000001</v>
      </c>
      <c r="G14656" s="674">
        <v>295.84500000000003</v>
      </c>
      <c r="H14656" s="115">
        <f t="shared" si="456"/>
        <v>1.0068371472522089</v>
      </c>
      <c r="I14656" s="115">
        <f t="shared" si="457"/>
        <v>64.8</v>
      </c>
    </row>
    <row r="14657" spans="1:9" hidden="1">
      <c r="A14657" s="115" t="s">
        <v>38688</v>
      </c>
      <c r="B14657" s="115" t="s">
        <v>38689</v>
      </c>
      <c r="C14657" s="115" t="s">
        <v>38690</v>
      </c>
      <c r="D14657" s="115" t="s">
        <v>1138</v>
      </c>
      <c r="E14657" s="115">
        <v>1.53</v>
      </c>
      <c r="F14657" s="674">
        <v>293.83600000000001</v>
      </c>
      <c r="G14657" s="674">
        <v>295.84500000000003</v>
      </c>
      <c r="H14657" s="115">
        <f t="shared" si="456"/>
        <v>1.0068371472522089</v>
      </c>
      <c r="I14657" s="115">
        <f t="shared" si="457"/>
        <v>1.5405</v>
      </c>
    </row>
    <row r="14658" spans="1:9" hidden="1">
      <c r="A14658" s="115" t="s">
        <v>38691</v>
      </c>
      <c r="B14658" s="115" t="s">
        <v>38692</v>
      </c>
      <c r="C14658" s="115" t="s">
        <v>38693</v>
      </c>
      <c r="D14658" s="115" t="s">
        <v>1138</v>
      </c>
      <c r="E14658" s="115">
        <v>3.3</v>
      </c>
      <c r="F14658" s="674">
        <v>293.83600000000001</v>
      </c>
      <c r="G14658" s="674">
        <v>295.84500000000003</v>
      </c>
      <c r="H14658" s="115">
        <f t="shared" si="456"/>
        <v>1.0068371472522089</v>
      </c>
      <c r="I14658" s="115">
        <f t="shared" si="457"/>
        <v>3.3226</v>
      </c>
    </row>
    <row r="14659" spans="1:9" hidden="1">
      <c r="A14659" s="115" t="s">
        <v>38694</v>
      </c>
      <c r="B14659" s="115" t="s">
        <v>38695</v>
      </c>
      <c r="C14659" s="115" t="s">
        <v>38696</v>
      </c>
      <c r="D14659" s="115" t="s">
        <v>1138</v>
      </c>
      <c r="E14659" s="115">
        <v>5.43</v>
      </c>
      <c r="F14659" s="674">
        <v>293.83600000000001</v>
      </c>
      <c r="G14659" s="674">
        <v>295.84500000000003</v>
      </c>
      <c r="H14659" s="115">
        <f t="shared" si="456"/>
        <v>1.0068371472522089</v>
      </c>
      <c r="I14659" s="115">
        <f t="shared" si="457"/>
        <v>5.4671000000000003</v>
      </c>
    </row>
    <row r="14660" spans="1:9" hidden="1">
      <c r="A14660" s="115" t="s">
        <v>38697</v>
      </c>
      <c r="B14660" s="115" t="s">
        <v>38698</v>
      </c>
      <c r="C14660" s="115" t="s">
        <v>38699</v>
      </c>
      <c r="D14660" s="115" t="s">
        <v>1138</v>
      </c>
      <c r="E14660" s="115">
        <v>12.74</v>
      </c>
      <c r="F14660" s="674">
        <v>293.83600000000001</v>
      </c>
      <c r="G14660" s="674">
        <v>295.84500000000003</v>
      </c>
      <c r="H14660" s="115">
        <f t="shared" si="456"/>
        <v>1.0068371472522089</v>
      </c>
      <c r="I14660" s="115">
        <f t="shared" si="457"/>
        <v>12.8271</v>
      </c>
    </row>
    <row r="14661" spans="1:9" hidden="1">
      <c r="A14661" s="115" t="s">
        <v>38700</v>
      </c>
      <c r="B14661" s="115" t="s">
        <v>38701</v>
      </c>
      <c r="C14661" s="115" t="s">
        <v>38702</v>
      </c>
      <c r="D14661" s="115" t="s">
        <v>1138</v>
      </c>
      <c r="E14661" s="115">
        <v>9.42</v>
      </c>
      <c r="F14661" s="674">
        <v>293.83600000000001</v>
      </c>
      <c r="G14661" s="674">
        <v>295.84500000000003</v>
      </c>
      <c r="H14661" s="115">
        <f t="shared" ref="H14661:H14724" si="458">G14661/F14661</f>
        <v>1.0068371472522089</v>
      </c>
      <c r="I14661" s="115">
        <f t="shared" ref="I14661:I14724" si="459">ROUND(H14661*E14661,4)</f>
        <v>9.4844000000000008</v>
      </c>
    </row>
    <row r="14662" spans="1:9" hidden="1">
      <c r="A14662" s="115" t="s">
        <v>38703</v>
      </c>
      <c r="B14662" s="115" t="s">
        <v>38704</v>
      </c>
      <c r="C14662" s="115" t="s">
        <v>38705</v>
      </c>
      <c r="D14662" s="115" t="s">
        <v>1138</v>
      </c>
      <c r="E14662" s="115">
        <v>8.81</v>
      </c>
      <c r="F14662" s="674">
        <v>293.83600000000001</v>
      </c>
      <c r="G14662" s="674">
        <v>295.84500000000003</v>
      </c>
      <c r="H14662" s="115">
        <f t="shared" si="458"/>
        <v>1.0068371472522089</v>
      </c>
      <c r="I14662" s="115">
        <f t="shared" si="459"/>
        <v>8.8702000000000005</v>
      </c>
    </row>
    <row r="14663" spans="1:9" hidden="1">
      <c r="A14663" s="115" t="s">
        <v>38706</v>
      </c>
      <c r="B14663" s="115" t="s">
        <v>38707</v>
      </c>
      <c r="C14663" s="115" t="s">
        <v>38708</v>
      </c>
      <c r="D14663" s="115" t="s">
        <v>1138</v>
      </c>
      <c r="E14663" s="115">
        <v>22.93</v>
      </c>
      <c r="F14663" s="674">
        <v>293.83600000000001</v>
      </c>
      <c r="G14663" s="674">
        <v>295.84500000000003</v>
      </c>
      <c r="H14663" s="115">
        <f t="shared" si="458"/>
        <v>1.0068371472522089</v>
      </c>
      <c r="I14663" s="115">
        <f t="shared" si="459"/>
        <v>23.0868</v>
      </c>
    </row>
    <row r="14664" spans="1:9" hidden="1">
      <c r="A14664" s="115" t="s">
        <v>38709</v>
      </c>
      <c r="B14664" s="115" t="s">
        <v>38710</v>
      </c>
      <c r="C14664" s="115" t="s">
        <v>38711</v>
      </c>
      <c r="D14664" s="115" t="s">
        <v>1138</v>
      </c>
      <c r="E14664" s="115">
        <v>0.99</v>
      </c>
      <c r="F14664" s="674">
        <v>293.83600000000001</v>
      </c>
      <c r="G14664" s="674">
        <v>295.84500000000003</v>
      </c>
      <c r="H14664" s="115">
        <f t="shared" si="458"/>
        <v>1.0068371472522089</v>
      </c>
      <c r="I14664" s="115">
        <f t="shared" si="459"/>
        <v>0.99680000000000002</v>
      </c>
    </row>
    <row r="14665" spans="1:9" hidden="1">
      <c r="A14665" s="115" t="s">
        <v>38712</v>
      </c>
      <c r="B14665" s="115" t="s">
        <v>38713</v>
      </c>
      <c r="C14665" s="115" t="s">
        <v>38714</v>
      </c>
      <c r="D14665" s="115" t="s">
        <v>1138</v>
      </c>
      <c r="E14665" s="115">
        <v>1.02</v>
      </c>
      <c r="F14665" s="674">
        <v>293.83600000000001</v>
      </c>
      <c r="G14665" s="674">
        <v>295.84500000000003</v>
      </c>
      <c r="H14665" s="115">
        <f t="shared" si="458"/>
        <v>1.0068371472522089</v>
      </c>
      <c r="I14665" s="115">
        <f t="shared" si="459"/>
        <v>1.0269999999999999</v>
      </c>
    </row>
    <row r="14666" spans="1:9" hidden="1">
      <c r="A14666" s="115" t="s">
        <v>38715</v>
      </c>
      <c r="B14666" s="115" t="s">
        <v>38716</v>
      </c>
      <c r="C14666" s="115" t="s">
        <v>38717</v>
      </c>
      <c r="D14666" s="115" t="s">
        <v>1138</v>
      </c>
      <c r="E14666" s="115">
        <v>3.08</v>
      </c>
      <c r="F14666" s="674">
        <v>293.83600000000001</v>
      </c>
      <c r="G14666" s="674">
        <v>295.84500000000003</v>
      </c>
      <c r="H14666" s="115">
        <f t="shared" si="458"/>
        <v>1.0068371472522089</v>
      </c>
      <c r="I14666" s="115">
        <f t="shared" si="459"/>
        <v>3.1011000000000002</v>
      </c>
    </row>
    <row r="14667" spans="1:9" hidden="1">
      <c r="A14667" s="115" t="s">
        <v>38718</v>
      </c>
      <c r="B14667" s="115" t="s">
        <v>38719</v>
      </c>
      <c r="C14667" s="115" t="s">
        <v>38720</v>
      </c>
      <c r="D14667" s="115" t="s">
        <v>1138</v>
      </c>
      <c r="E14667" s="115">
        <v>9.0500000000000007</v>
      </c>
      <c r="F14667" s="674">
        <v>293.83600000000001</v>
      </c>
      <c r="G14667" s="674">
        <v>295.84500000000003</v>
      </c>
      <c r="H14667" s="115">
        <f t="shared" si="458"/>
        <v>1.0068371472522089</v>
      </c>
      <c r="I14667" s="115">
        <f t="shared" si="459"/>
        <v>9.1119000000000003</v>
      </c>
    </row>
    <row r="14668" spans="1:9" hidden="1">
      <c r="A14668" s="115" t="s">
        <v>38721</v>
      </c>
      <c r="B14668" s="115" t="s">
        <v>38722</v>
      </c>
      <c r="C14668" s="115" t="s">
        <v>38723</v>
      </c>
      <c r="D14668" s="115" t="s">
        <v>1138</v>
      </c>
      <c r="E14668" s="115">
        <v>7.77</v>
      </c>
      <c r="F14668" s="674">
        <v>293.83600000000001</v>
      </c>
      <c r="G14668" s="674">
        <v>295.84500000000003</v>
      </c>
      <c r="H14668" s="115">
        <f t="shared" si="458"/>
        <v>1.0068371472522089</v>
      </c>
      <c r="I14668" s="115">
        <f t="shared" si="459"/>
        <v>7.8231000000000002</v>
      </c>
    </row>
    <row r="14669" spans="1:9" hidden="1">
      <c r="A14669" s="115" t="s">
        <v>38724</v>
      </c>
      <c r="B14669" s="115" t="s">
        <v>38725</v>
      </c>
      <c r="C14669" s="115" t="s">
        <v>38726</v>
      </c>
      <c r="D14669" s="115" t="s">
        <v>1138</v>
      </c>
      <c r="E14669" s="115">
        <v>24.45</v>
      </c>
      <c r="F14669" s="674">
        <v>293.83600000000001</v>
      </c>
      <c r="G14669" s="674">
        <v>295.84500000000003</v>
      </c>
      <c r="H14669" s="115">
        <f t="shared" si="458"/>
        <v>1.0068371472522089</v>
      </c>
      <c r="I14669" s="115">
        <f t="shared" si="459"/>
        <v>24.6172</v>
      </c>
    </row>
    <row r="14670" spans="1:9" hidden="1">
      <c r="A14670" s="115" t="s">
        <v>38727</v>
      </c>
      <c r="B14670" s="115" t="s">
        <v>38728</v>
      </c>
      <c r="C14670" s="115" t="s">
        <v>38729</v>
      </c>
      <c r="D14670" s="115" t="s">
        <v>1138</v>
      </c>
      <c r="E14670" s="115">
        <v>47.37</v>
      </c>
      <c r="F14670" s="674">
        <v>293.83600000000001</v>
      </c>
      <c r="G14670" s="674">
        <v>295.84500000000003</v>
      </c>
      <c r="H14670" s="115">
        <f t="shared" si="458"/>
        <v>1.0068371472522089</v>
      </c>
      <c r="I14670" s="115">
        <f t="shared" si="459"/>
        <v>47.693899999999999</v>
      </c>
    </row>
    <row r="14671" spans="1:9" hidden="1">
      <c r="A14671" s="115" t="s">
        <v>38730</v>
      </c>
      <c r="B14671" s="115" t="s">
        <v>38731</v>
      </c>
      <c r="C14671" s="115" t="s">
        <v>38732</v>
      </c>
      <c r="D14671" s="115" t="s">
        <v>1138</v>
      </c>
      <c r="E14671" s="115">
        <v>87.78</v>
      </c>
      <c r="F14671" s="674">
        <v>293.83600000000001</v>
      </c>
      <c r="G14671" s="674">
        <v>295.84500000000003</v>
      </c>
      <c r="H14671" s="115">
        <f t="shared" si="458"/>
        <v>1.0068371472522089</v>
      </c>
      <c r="I14671" s="115">
        <f t="shared" si="459"/>
        <v>88.380200000000002</v>
      </c>
    </row>
    <row r="14672" spans="1:9" hidden="1">
      <c r="A14672" s="115" t="s">
        <v>38733</v>
      </c>
      <c r="B14672" s="115" t="s">
        <v>38734</v>
      </c>
      <c r="C14672" s="115" t="s">
        <v>38735</v>
      </c>
      <c r="D14672" s="115" t="s">
        <v>1138</v>
      </c>
      <c r="E14672" s="115">
        <v>154.29</v>
      </c>
      <c r="F14672" s="674">
        <v>293.83600000000001</v>
      </c>
      <c r="G14672" s="674">
        <v>295.84500000000003</v>
      </c>
      <c r="H14672" s="115">
        <f t="shared" si="458"/>
        <v>1.0068371472522089</v>
      </c>
      <c r="I14672" s="115">
        <f t="shared" si="459"/>
        <v>155.3449</v>
      </c>
    </row>
    <row r="14673" spans="1:9" hidden="1">
      <c r="A14673" s="115" t="s">
        <v>38736</v>
      </c>
      <c r="B14673" s="115" t="s">
        <v>38737</v>
      </c>
      <c r="C14673" s="115" t="s">
        <v>38738</v>
      </c>
      <c r="D14673" s="115" t="s">
        <v>1138</v>
      </c>
      <c r="E14673" s="115">
        <v>3.5</v>
      </c>
      <c r="F14673" s="674">
        <v>293.83600000000001</v>
      </c>
      <c r="G14673" s="674">
        <v>295.84500000000003</v>
      </c>
      <c r="H14673" s="115">
        <f t="shared" si="458"/>
        <v>1.0068371472522089</v>
      </c>
      <c r="I14673" s="115">
        <f t="shared" si="459"/>
        <v>3.5238999999999998</v>
      </c>
    </row>
    <row r="14674" spans="1:9" hidden="1">
      <c r="A14674" s="115" t="s">
        <v>38739</v>
      </c>
      <c r="B14674" s="115" t="s">
        <v>38740</v>
      </c>
      <c r="C14674" s="115" t="s">
        <v>38741</v>
      </c>
      <c r="D14674" s="115" t="s">
        <v>1138</v>
      </c>
      <c r="E14674" s="115">
        <v>6.04</v>
      </c>
      <c r="F14674" s="674">
        <v>293.83600000000001</v>
      </c>
      <c r="G14674" s="674">
        <v>295.84500000000003</v>
      </c>
      <c r="H14674" s="115">
        <f t="shared" si="458"/>
        <v>1.0068371472522089</v>
      </c>
      <c r="I14674" s="115">
        <f t="shared" si="459"/>
        <v>6.0812999999999997</v>
      </c>
    </row>
    <row r="14675" spans="1:9" hidden="1">
      <c r="A14675" s="115" t="s">
        <v>38742</v>
      </c>
      <c r="B14675" s="115" t="s">
        <v>38743</v>
      </c>
      <c r="C14675" s="115" t="s">
        <v>38744</v>
      </c>
      <c r="D14675" s="115" t="s">
        <v>1138</v>
      </c>
      <c r="E14675" s="115">
        <v>8.77</v>
      </c>
      <c r="F14675" s="674">
        <v>293.83600000000001</v>
      </c>
      <c r="G14675" s="674">
        <v>295.84500000000003</v>
      </c>
      <c r="H14675" s="115">
        <f t="shared" si="458"/>
        <v>1.0068371472522089</v>
      </c>
      <c r="I14675" s="115">
        <f t="shared" si="459"/>
        <v>8.83</v>
      </c>
    </row>
    <row r="14676" spans="1:9" hidden="1">
      <c r="A14676" s="115" t="s">
        <v>38745</v>
      </c>
      <c r="B14676" s="115" t="s">
        <v>38746</v>
      </c>
      <c r="C14676" s="115" t="s">
        <v>38747</v>
      </c>
      <c r="D14676" s="115" t="s">
        <v>1138</v>
      </c>
      <c r="E14676" s="115">
        <v>11.15</v>
      </c>
      <c r="F14676" s="674">
        <v>293.83600000000001</v>
      </c>
      <c r="G14676" s="674">
        <v>295.84500000000003</v>
      </c>
      <c r="H14676" s="115">
        <f t="shared" si="458"/>
        <v>1.0068371472522089</v>
      </c>
      <c r="I14676" s="115">
        <f t="shared" si="459"/>
        <v>11.2262</v>
      </c>
    </row>
    <row r="14677" spans="1:9" hidden="1">
      <c r="A14677" s="115" t="s">
        <v>38748</v>
      </c>
      <c r="B14677" s="115" t="s">
        <v>38749</v>
      </c>
      <c r="C14677" s="115" t="s">
        <v>38750</v>
      </c>
      <c r="D14677" s="115" t="s">
        <v>1138</v>
      </c>
      <c r="E14677" s="115">
        <v>9.4700000000000006</v>
      </c>
      <c r="F14677" s="674">
        <v>293.83600000000001</v>
      </c>
      <c r="G14677" s="674">
        <v>295.84500000000003</v>
      </c>
      <c r="H14677" s="115">
        <f t="shared" si="458"/>
        <v>1.0068371472522089</v>
      </c>
      <c r="I14677" s="115">
        <f t="shared" si="459"/>
        <v>9.5347000000000008</v>
      </c>
    </row>
    <row r="14678" spans="1:9" hidden="1">
      <c r="A14678" s="115" t="s">
        <v>38751</v>
      </c>
      <c r="B14678" s="115" t="s">
        <v>38752</v>
      </c>
      <c r="C14678" s="115" t="s">
        <v>38753</v>
      </c>
      <c r="D14678" s="115" t="s">
        <v>1138</v>
      </c>
      <c r="E14678" s="115">
        <v>10.32</v>
      </c>
      <c r="F14678" s="674">
        <v>293.83600000000001</v>
      </c>
      <c r="G14678" s="674">
        <v>295.84500000000003</v>
      </c>
      <c r="H14678" s="115">
        <f t="shared" si="458"/>
        <v>1.0068371472522089</v>
      </c>
      <c r="I14678" s="115">
        <f t="shared" si="459"/>
        <v>10.390599999999999</v>
      </c>
    </row>
    <row r="14679" spans="1:9" hidden="1">
      <c r="A14679" s="115" t="s">
        <v>38754</v>
      </c>
      <c r="B14679" s="115" t="s">
        <v>38755</v>
      </c>
      <c r="C14679" s="115" t="s">
        <v>38756</v>
      </c>
      <c r="D14679" s="115" t="s">
        <v>1138</v>
      </c>
      <c r="E14679" s="115">
        <v>15.35</v>
      </c>
      <c r="F14679" s="674">
        <v>293.83600000000001</v>
      </c>
      <c r="G14679" s="674">
        <v>295.84500000000003</v>
      </c>
      <c r="H14679" s="115">
        <f t="shared" si="458"/>
        <v>1.0068371472522089</v>
      </c>
      <c r="I14679" s="115">
        <f t="shared" si="459"/>
        <v>15.455</v>
      </c>
    </row>
    <row r="14680" spans="1:9" hidden="1">
      <c r="A14680" s="115" t="s">
        <v>38757</v>
      </c>
      <c r="B14680" s="115" t="s">
        <v>38758</v>
      </c>
      <c r="C14680" s="115" t="s">
        <v>38759</v>
      </c>
      <c r="D14680" s="115" t="s">
        <v>1138</v>
      </c>
      <c r="E14680" s="115">
        <v>47</v>
      </c>
      <c r="F14680" s="674">
        <v>293.83600000000001</v>
      </c>
      <c r="G14680" s="674">
        <v>295.84500000000003</v>
      </c>
      <c r="H14680" s="115">
        <f t="shared" si="458"/>
        <v>1.0068371472522089</v>
      </c>
      <c r="I14680" s="115">
        <f t="shared" si="459"/>
        <v>47.321300000000001</v>
      </c>
    </row>
    <row r="14681" spans="1:9" hidden="1">
      <c r="A14681" s="115" t="s">
        <v>38760</v>
      </c>
      <c r="B14681" s="115" t="s">
        <v>38761</v>
      </c>
      <c r="C14681" s="115" t="s">
        <v>38762</v>
      </c>
      <c r="D14681" s="115" t="s">
        <v>1138</v>
      </c>
      <c r="E14681" s="115">
        <v>86.59</v>
      </c>
      <c r="F14681" s="674">
        <v>293.83600000000001</v>
      </c>
      <c r="G14681" s="674">
        <v>295.84500000000003</v>
      </c>
      <c r="H14681" s="115">
        <f t="shared" si="458"/>
        <v>1.0068371472522089</v>
      </c>
      <c r="I14681" s="115">
        <f t="shared" si="459"/>
        <v>87.182000000000002</v>
      </c>
    </row>
    <row r="14682" spans="1:9" hidden="1">
      <c r="A14682" s="115" t="s">
        <v>38763</v>
      </c>
      <c r="B14682" s="115" t="s">
        <v>38764</v>
      </c>
      <c r="C14682" s="115" t="s">
        <v>38765</v>
      </c>
      <c r="D14682" s="115" t="s">
        <v>1138</v>
      </c>
      <c r="E14682" s="115">
        <v>132.11000000000001</v>
      </c>
      <c r="F14682" s="674">
        <v>293.83600000000001</v>
      </c>
      <c r="G14682" s="674">
        <v>295.84500000000003</v>
      </c>
      <c r="H14682" s="115">
        <f t="shared" si="458"/>
        <v>1.0068371472522089</v>
      </c>
      <c r="I14682" s="115">
        <f t="shared" si="459"/>
        <v>133.01329999999999</v>
      </c>
    </row>
    <row r="14683" spans="1:9" hidden="1">
      <c r="A14683" s="115" t="s">
        <v>38766</v>
      </c>
      <c r="B14683" s="115" t="s">
        <v>38767</v>
      </c>
      <c r="C14683" s="115" t="s">
        <v>38768</v>
      </c>
      <c r="D14683" s="115" t="s">
        <v>1138</v>
      </c>
      <c r="E14683" s="115">
        <v>13.29</v>
      </c>
      <c r="F14683" s="674">
        <v>293.83600000000001</v>
      </c>
      <c r="G14683" s="674">
        <v>295.84500000000003</v>
      </c>
      <c r="H14683" s="115">
        <f t="shared" si="458"/>
        <v>1.0068371472522089</v>
      </c>
      <c r="I14683" s="115">
        <f t="shared" si="459"/>
        <v>13.3809</v>
      </c>
    </row>
    <row r="14684" spans="1:9" hidden="1">
      <c r="A14684" s="115" t="s">
        <v>38769</v>
      </c>
      <c r="B14684" s="115" t="s">
        <v>38770</v>
      </c>
      <c r="C14684" s="115" t="s">
        <v>38771</v>
      </c>
      <c r="D14684" s="115" t="s">
        <v>1138</v>
      </c>
      <c r="E14684" s="115">
        <v>31.83</v>
      </c>
      <c r="F14684" s="674">
        <v>293.83600000000001</v>
      </c>
      <c r="G14684" s="674">
        <v>295.84500000000003</v>
      </c>
      <c r="H14684" s="115">
        <f t="shared" si="458"/>
        <v>1.0068371472522089</v>
      </c>
      <c r="I14684" s="115">
        <f t="shared" si="459"/>
        <v>32.047600000000003</v>
      </c>
    </row>
    <row r="14685" spans="1:9" hidden="1">
      <c r="A14685" s="115" t="s">
        <v>38772</v>
      </c>
      <c r="B14685" s="115" t="s">
        <v>38773</v>
      </c>
      <c r="C14685" s="115" t="s">
        <v>38774</v>
      </c>
      <c r="D14685" s="115" t="s">
        <v>1138</v>
      </c>
      <c r="E14685" s="115">
        <v>6.91</v>
      </c>
      <c r="F14685" s="674">
        <v>293.83600000000001</v>
      </c>
      <c r="G14685" s="674">
        <v>295.84500000000003</v>
      </c>
      <c r="H14685" s="115">
        <f t="shared" si="458"/>
        <v>1.0068371472522089</v>
      </c>
      <c r="I14685" s="115">
        <f t="shared" si="459"/>
        <v>6.9572000000000003</v>
      </c>
    </row>
    <row r="14686" spans="1:9" hidden="1">
      <c r="A14686" s="115" t="s">
        <v>38775</v>
      </c>
      <c r="B14686" s="115" t="s">
        <v>38776</v>
      </c>
      <c r="C14686" s="115" t="s">
        <v>38777</v>
      </c>
      <c r="D14686" s="115" t="s">
        <v>1138</v>
      </c>
      <c r="E14686" s="115">
        <v>10.94</v>
      </c>
      <c r="F14686" s="674">
        <v>293.83600000000001</v>
      </c>
      <c r="G14686" s="674">
        <v>295.84500000000003</v>
      </c>
      <c r="H14686" s="115">
        <f t="shared" si="458"/>
        <v>1.0068371472522089</v>
      </c>
      <c r="I14686" s="115">
        <f t="shared" si="459"/>
        <v>11.014799999999999</v>
      </c>
    </row>
    <row r="14687" spans="1:9" hidden="1">
      <c r="A14687" s="115" t="s">
        <v>38778</v>
      </c>
      <c r="B14687" s="115" t="s">
        <v>38779</v>
      </c>
      <c r="C14687" s="115" t="s">
        <v>38780</v>
      </c>
      <c r="D14687" s="115" t="s">
        <v>1138</v>
      </c>
      <c r="E14687" s="115">
        <v>12.86</v>
      </c>
      <c r="F14687" s="674">
        <v>293.83600000000001</v>
      </c>
      <c r="G14687" s="674">
        <v>295.84500000000003</v>
      </c>
      <c r="H14687" s="115">
        <f t="shared" si="458"/>
        <v>1.0068371472522089</v>
      </c>
      <c r="I14687" s="115">
        <f t="shared" si="459"/>
        <v>12.947900000000001</v>
      </c>
    </row>
    <row r="14688" spans="1:9" hidden="1">
      <c r="A14688" s="115" t="s">
        <v>38781</v>
      </c>
      <c r="B14688" s="115" t="s">
        <v>38782</v>
      </c>
      <c r="C14688" s="115" t="s">
        <v>38783</v>
      </c>
      <c r="D14688" s="115" t="s">
        <v>1138</v>
      </c>
      <c r="E14688" s="115">
        <v>26.05</v>
      </c>
      <c r="F14688" s="674">
        <v>293.83600000000001</v>
      </c>
      <c r="G14688" s="674">
        <v>295.84500000000003</v>
      </c>
      <c r="H14688" s="115">
        <f t="shared" si="458"/>
        <v>1.0068371472522089</v>
      </c>
      <c r="I14688" s="115">
        <f t="shared" si="459"/>
        <v>26.228100000000001</v>
      </c>
    </row>
    <row r="14689" spans="1:9" hidden="1">
      <c r="A14689" s="115" t="s">
        <v>38784</v>
      </c>
      <c r="B14689" s="115" t="s">
        <v>38785</v>
      </c>
      <c r="C14689" s="115" t="s">
        <v>38786</v>
      </c>
      <c r="D14689" s="115" t="s">
        <v>1138</v>
      </c>
      <c r="E14689" s="115">
        <v>26.46</v>
      </c>
      <c r="F14689" s="674">
        <v>293.83600000000001</v>
      </c>
      <c r="G14689" s="674">
        <v>295.84500000000003</v>
      </c>
      <c r="H14689" s="115">
        <f t="shared" si="458"/>
        <v>1.0068371472522089</v>
      </c>
      <c r="I14689" s="115">
        <f t="shared" si="459"/>
        <v>26.640899999999998</v>
      </c>
    </row>
    <row r="14690" spans="1:9" hidden="1">
      <c r="A14690" s="115" t="s">
        <v>38787</v>
      </c>
      <c r="B14690" s="115" t="s">
        <v>38788</v>
      </c>
      <c r="C14690" s="115" t="s">
        <v>38789</v>
      </c>
      <c r="D14690" s="115" t="s">
        <v>1138</v>
      </c>
      <c r="E14690" s="115">
        <v>71.36</v>
      </c>
      <c r="F14690" s="674">
        <v>293.83600000000001</v>
      </c>
      <c r="G14690" s="674">
        <v>295.84500000000003</v>
      </c>
      <c r="H14690" s="115">
        <f t="shared" si="458"/>
        <v>1.0068371472522089</v>
      </c>
      <c r="I14690" s="115">
        <f t="shared" si="459"/>
        <v>71.847899999999996</v>
      </c>
    </row>
    <row r="14691" spans="1:9" hidden="1">
      <c r="A14691" s="115" t="s">
        <v>38790</v>
      </c>
      <c r="B14691" s="115" t="s">
        <v>38791</v>
      </c>
      <c r="C14691" s="115" t="s">
        <v>38792</v>
      </c>
      <c r="D14691" s="115" t="s">
        <v>1138</v>
      </c>
      <c r="E14691" s="115">
        <v>156.82</v>
      </c>
      <c r="F14691" s="674">
        <v>293.83600000000001</v>
      </c>
      <c r="G14691" s="674">
        <v>295.84500000000003</v>
      </c>
      <c r="H14691" s="115">
        <f t="shared" si="458"/>
        <v>1.0068371472522089</v>
      </c>
      <c r="I14691" s="115">
        <f t="shared" si="459"/>
        <v>157.8922</v>
      </c>
    </row>
    <row r="14692" spans="1:9" hidden="1">
      <c r="A14692" s="115" t="s">
        <v>38793</v>
      </c>
      <c r="B14692" s="115" t="s">
        <v>38794</v>
      </c>
      <c r="C14692" s="115" t="s">
        <v>38795</v>
      </c>
      <c r="D14692" s="115" t="s">
        <v>1138</v>
      </c>
      <c r="E14692" s="115">
        <v>168.7</v>
      </c>
      <c r="F14692" s="674">
        <v>293.83600000000001</v>
      </c>
      <c r="G14692" s="674">
        <v>295.84500000000003</v>
      </c>
      <c r="H14692" s="115">
        <f t="shared" si="458"/>
        <v>1.0068371472522089</v>
      </c>
      <c r="I14692" s="115">
        <f t="shared" si="459"/>
        <v>169.85339999999999</v>
      </c>
    </row>
    <row r="14693" spans="1:9" hidden="1">
      <c r="A14693" s="115" t="s">
        <v>38796</v>
      </c>
      <c r="B14693" s="115" t="s">
        <v>38797</v>
      </c>
      <c r="C14693" s="115" t="s">
        <v>38798</v>
      </c>
      <c r="D14693" s="115" t="s">
        <v>1138</v>
      </c>
      <c r="E14693" s="115">
        <v>383.22</v>
      </c>
      <c r="F14693" s="674">
        <v>293.83600000000001</v>
      </c>
      <c r="G14693" s="674">
        <v>295.84500000000003</v>
      </c>
      <c r="H14693" s="115">
        <f t="shared" si="458"/>
        <v>1.0068371472522089</v>
      </c>
      <c r="I14693" s="115">
        <f t="shared" si="459"/>
        <v>385.84010000000001</v>
      </c>
    </row>
    <row r="14694" spans="1:9" hidden="1">
      <c r="A14694" s="115" t="s">
        <v>38799</v>
      </c>
      <c r="B14694" s="115" t="s">
        <v>38800</v>
      </c>
      <c r="C14694" s="115" t="s">
        <v>38801</v>
      </c>
      <c r="D14694" s="115" t="s">
        <v>1138</v>
      </c>
      <c r="E14694" s="115">
        <v>1.38</v>
      </c>
      <c r="F14694" s="674">
        <v>293.83600000000001</v>
      </c>
      <c r="G14694" s="674">
        <v>295.84500000000003</v>
      </c>
      <c r="H14694" s="115">
        <f t="shared" si="458"/>
        <v>1.0068371472522089</v>
      </c>
      <c r="I14694" s="115">
        <f t="shared" si="459"/>
        <v>1.3894</v>
      </c>
    </row>
    <row r="14695" spans="1:9" hidden="1">
      <c r="A14695" s="115" t="s">
        <v>38802</v>
      </c>
      <c r="B14695" s="115" t="s">
        <v>38803</v>
      </c>
      <c r="C14695" s="115" t="s">
        <v>38804</v>
      </c>
      <c r="D14695" s="115" t="s">
        <v>1138</v>
      </c>
      <c r="E14695" s="115">
        <v>2.64</v>
      </c>
      <c r="F14695" s="674">
        <v>293.83600000000001</v>
      </c>
      <c r="G14695" s="674">
        <v>295.84500000000003</v>
      </c>
      <c r="H14695" s="115">
        <f t="shared" si="458"/>
        <v>1.0068371472522089</v>
      </c>
      <c r="I14695" s="115">
        <f t="shared" si="459"/>
        <v>2.6581000000000001</v>
      </c>
    </row>
    <row r="14696" spans="1:9" hidden="1">
      <c r="A14696" s="115" t="s">
        <v>38805</v>
      </c>
      <c r="B14696" s="115" t="s">
        <v>38806</v>
      </c>
      <c r="C14696" s="115" t="s">
        <v>38807</v>
      </c>
      <c r="D14696" s="115" t="s">
        <v>1138</v>
      </c>
      <c r="E14696" s="115">
        <v>2.5299999999999998</v>
      </c>
      <c r="F14696" s="674">
        <v>293.83600000000001</v>
      </c>
      <c r="G14696" s="674">
        <v>295.84500000000003</v>
      </c>
      <c r="H14696" s="115">
        <f t="shared" si="458"/>
        <v>1.0068371472522089</v>
      </c>
      <c r="I14696" s="115">
        <f t="shared" si="459"/>
        <v>2.5472999999999999</v>
      </c>
    </row>
    <row r="14697" spans="1:9" hidden="1">
      <c r="A14697" s="115" t="s">
        <v>38808</v>
      </c>
      <c r="B14697" s="115" t="s">
        <v>38809</v>
      </c>
      <c r="C14697" s="115" t="s">
        <v>38810</v>
      </c>
      <c r="D14697" s="115" t="s">
        <v>1138</v>
      </c>
      <c r="E14697" s="115">
        <v>13.17</v>
      </c>
      <c r="F14697" s="674">
        <v>293.83600000000001</v>
      </c>
      <c r="G14697" s="674">
        <v>295.84500000000003</v>
      </c>
      <c r="H14697" s="115">
        <f t="shared" si="458"/>
        <v>1.0068371472522089</v>
      </c>
      <c r="I14697" s="115">
        <f t="shared" si="459"/>
        <v>13.26</v>
      </c>
    </row>
    <row r="14698" spans="1:9" hidden="1">
      <c r="A14698" s="115" t="s">
        <v>38811</v>
      </c>
      <c r="B14698" s="115" t="s">
        <v>38812</v>
      </c>
      <c r="C14698" s="115" t="s">
        <v>38813</v>
      </c>
      <c r="D14698" s="115" t="s">
        <v>1138</v>
      </c>
      <c r="E14698" s="115">
        <v>1.1200000000000001</v>
      </c>
      <c r="F14698" s="674">
        <v>293.83600000000001</v>
      </c>
      <c r="G14698" s="674">
        <v>295.84500000000003</v>
      </c>
      <c r="H14698" s="115">
        <f t="shared" si="458"/>
        <v>1.0068371472522089</v>
      </c>
      <c r="I14698" s="115">
        <f t="shared" si="459"/>
        <v>1.1276999999999999</v>
      </c>
    </row>
    <row r="14699" spans="1:9" hidden="1">
      <c r="A14699" s="115" t="s">
        <v>38814</v>
      </c>
      <c r="B14699" s="115" t="s">
        <v>38815</v>
      </c>
      <c r="C14699" s="115" t="s">
        <v>38816</v>
      </c>
      <c r="D14699" s="115" t="s">
        <v>1138</v>
      </c>
      <c r="E14699" s="115">
        <v>1.53</v>
      </c>
      <c r="F14699" s="674">
        <v>293.83600000000001</v>
      </c>
      <c r="G14699" s="674">
        <v>295.84500000000003</v>
      </c>
      <c r="H14699" s="115">
        <f t="shared" si="458"/>
        <v>1.0068371472522089</v>
      </c>
      <c r="I14699" s="115">
        <f t="shared" si="459"/>
        <v>1.5405</v>
      </c>
    </row>
    <row r="14700" spans="1:9" hidden="1">
      <c r="A14700" s="115" t="s">
        <v>38817</v>
      </c>
      <c r="B14700" s="115" t="s">
        <v>38818</v>
      </c>
      <c r="C14700" s="115" t="s">
        <v>38819</v>
      </c>
      <c r="D14700" s="115" t="s">
        <v>1138</v>
      </c>
      <c r="E14700" s="115">
        <v>1.58</v>
      </c>
      <c r="F14700" s="674">
        <v>293.83600000000001</v>
      </c>
      <c r="G14700" s="674">
        <v>295.84500000000003</v>
      </c>
      <c r="H14700" s="115">
        <f t="shared" si="458"/>
        <v>1.0068371472522089</v>
      </c>
      <c r="I14700" s="115">
        <f t="shared" si="459"/>
        <v>1.5908</v>
      </c>
    </row>
    <row r="14701" spans="1:9" hidden="1">
      <c r="A14701" s="115" t="s">
        <v>38820</v>
      </c>
      <c r="B14701" s="115" t="s">
        <v>38821</v>
      </c>
      <c r="C14701" s="115" t="s">
        <v>38822</v>
      </c>
      <c r="D14701" s="115" t="s">
        <v>1138</v>
      </c>
      <c r="E14701" s="115">
        <v>4.05</v>
      </c>
      <c r="F14701" s="674">
        <v>293.83600000000001</v>
      </c>
      <c r="G14701" s="674">
        <v>295.84500000000003</v>
      </c>
      <c r="H14701" s="115">
        <f t="shared" si="458"/>
        <v>1.0068371472522089</v>
      </c>
      <c r="I14701" s="115">
        <f t="shared" si="459"/>
        <v>4.0777000000000001</v>
      </c>
    </row>
    <row r="14702" spans="1:9" hidden="1">
      <c r="A14702" s="115" t="s">
        <v>38823</v>
      </c>
      <c r="B14702" s="115" t="s">
        <v>38824</v>
      </c>
      <c r="C14702" s="115" t="s">
        <v>38825</v>
      </c>
      <c r="D14702" s="115" t="s">
        <v>1138</v>
      </c>
      <c r="E14702" s="115">
        <v>8.73</v>
      </c>
      <c r="F14702" s="674">
        <v>293.83600000000001</v>
      </c>
      <c r="G14702" s="674">
        <v>295.84500000000003</v>
      </c>
      <c r="H14702" s="115">
        <f t="shared" si="458"/>
        <v>1.0068371472522089</v>
      </c>
      <c r="I14702" s="115">
        <f t="shared" si="459"/>
        <v>8.7896999999999998</v>
      </c>
    </row>
    <row r="14703" spans="1:9" hidden="1">
      <c r="A14703" s="115" t="s">
        <v>38826</v>
      </c>
      <c r="B14703" s="115" t="s">
        <v>38827</v>
      </c>
      <c r="C14703" s="115" t="s">
        <v>38828</v>
      </c>
      <c r="D14703" s="115" t="s">
        <v>1138</v>
      </c>
      <c r="E14703" s="115">
        <v>16.37</v>
      </c>
      <c r="F14703" s="674">
        <v>293.83600000000001</v>
      </c>
      <c r="G14703" s="674">
        <v>295.84500000000003</v>
      </c>
      <c r="H14703" s="115">
        <f t="shared" si="458"/>
        <v>1.0068371472522089</v>
      </c>
      <c r="I14703" s="115">
        <f t="shared" si="459"/>
        <v>16.4819</v>
      </c>
    </row>
    <row r="14704" spans="1:9" hidden="1">
      <c r="A14704" s="115" t="s">
        <v>38829</v>
      </c>
      <c r="B14704" s="115" t="s">
        <v>38830</v>
      </c>
      <c r="C14704" s="115" t="s">
        <v>38831</v>
      </c>
      <c r="D14704" s="115" t="s">
        <v>1138</v>
      </c>
      <c r="E14704" s="115">
        <v>2.64</v>
      </c>
      <c r="F14704" s="674">
        <v>293.83600000000001</v>
      </c>
      <c r="G14704" s="674">
        <v>295.84500000000003</v>
      </c>
      <c r="H14704" s="115">
        <f t="shared" si="458"/>
        <v>1.0068371472522089</v>
      </c>
      <c r="I14704" s="115">
        <f t="shared" si="459"/>
        <v>2.6581000000000001</v>
      </c>
    </row>
    <row r="14705" spans="1:9" hidden="1">
      <c r="A14705" s="115" t="s">
        <v>38832</v>
      </c>
      <c r="B14705" s="115" t="s">
        <v>38833</v>
      </c>
      <c r="C14705" s="115" t="s">
        <v>38834</v>
      </c>
      <c r="D14705" s="115" t="s">
        <v>1138</v>
      </c>
      <c r="E14705" s="115">
        <v>4.53</v>
      </c>
      <c r="F14705" s="674">
        <v>293.83600000000001</v>
      </c>
      <c r="G14705" s="674">
        <v>295.84500000000003</v>
      </c>
      <c r="H14705" s="115">
        <f t="shared" si="458"/>
        <v>1.0068371472522089</v>
      </c>
      <c r="I14705" s="115">
        <f t="shared" si="459"/>
        <v>4.5609999999999999</v>
      </c>
    </row>
    <row r="14706" spans="1:9" hidden="1">
      <c r="A14706" s="115" t="s">
        <v>38835</v>
      </c>
      <c r="B14706" s="115" t="s">
        <v>38836</v>
      </c>
      <c r="C14706" s="115" t="s">
        <v>38837</v>
      </c>
      <c r="D14706" s="115" t="s">
        <v>1138</v>
      </c>
      <c r="E14706" s="115">
        <v>3.76</v>
      </c>
      <c r="F14706" s="674">
        <v>293.83600000000001</v>
      </c>
      <c r="G14706" s="674">
        <v>295.84500000000003</v>
      </c>
      <c r="H14706" s="115">
        <f t="shared" si="458"/>
        <v>1.0068371472522089</v>
      </c>
      <c r="I14706" s="115">
        <f t="shared" si="459"/>
        <v>3.7856999999999998</v>
      </c>
    </row>
    <row r="14707" spans="1:9" hidden="1">
      <c r="A14707" s="115" t="s">
        <v>38838</v>
      </c>
      <c r="B14707" s="115" t="s">
        <v>38839</v>
      </c>
      <c r="C14707" s="115" t="s">
        <v>38840</v>
      </c>
      <c r="D14707" s="115" t="s">
        <v>1138</v>
      </c>
      <c r="E14707" s="115">
        <v>16.54</v>
      </c>
      <c r="F14707" s="674">
        <v>293.83600000000001</v>
      </c>
      <c r="G14707" s="674">
        <v>295.84500000000003</v>
      </c>
      <c r="H14707" s="115">
        <f t="shared" si="458"/>
        <v>1.0068371472522089</v>
      </c>
      <c r="I14707" s="115">
        <f t="shared" si="459"/>
        <v>16.653099999999998</v>
      </c>
    </row>
    <row r="14708" spans="1:9" hidden="1">
      <c r="A14708" s="115" t="s">
        <v>38841</v>
      </c>
      <c r="B14708" s="115" t="s">
        <v>38842</v>
      </c>
      <c r="C14708" s="115" t="s">
        <v>38843</v>
      </c>
      <c r="D14708" s="115" t="s">
        <v>1138</v>
      </c>
      <c r="E14708" s="115">
        <v>5.67</v>
      </c>
      <c r="F14708" s="674">
        <v>293.83600000000001</v>
      </c>
      <c r="G14708" s="674">
        <v>295.84500000000003</v>
      </c>
      <c r="H14708" s="115">
        <f t="shared" si="458"/>
        <v>1.0068371472522089</v>
      </c>
      <c r="I14708" s="115">
        <f t="shared" si="459"/>
        <v>5.7088000000000001</v>
      </c>
    </row>
    <row r="14709" spans="1:9" hidden="1">
      <c r="A14709" s="115" t="s">
        <v>38844</v>
      </c>
      <c r="B14709" s="115" t="s">
        <v>38845</v>
      </c>
      <c r="C14709" s="115" t="s">
        <v>38846</v>
      </c>
      <c r="D14709" s="115" t="s">
        <v>1138</v>
      </c>
      <c r="E14709" s="115">
        <v>4.3</v>
      </c>
      <c r="F14709" s="674">
        <v>293.83600000000001</v>
      </c>
      <c r="G14709" s="674">
        <v>295.84500000000003</v>
      </c>
      <c r="H14709" s="115">
        <f t="shared" si="458"/>
        <v>1.0068371472522089</v>
      </c>
      <c r="I14709" s="115">
        <f t="shared" si="459"/>
        <v>4.3293999999999997</v>
      </c>
    </row>
    <row r="14710" spans="1:9" hidden="1">
      <c r="A14710" s="115" t="s">
        <v>38847</v>
      </c>
      <c r="B14710" s="115" t="s">
        <v>38848</v>
      </c>
      <c r="C14710" s="115" t="s">
        <v>38849</v>
      </c>
      <c r="D14710" s="115" t="s">
        <v>1138</v>
      </c>
      <c r="E14710" s="115">
        <v>6.77</v>
      </c>
      <c r="F14710" s="674">
        <v>293.83600000000001</v>
      </c>
      <c r="G14710" s="674">
        <v>295.84500000000003</v>
      </c>
      <c r="H14710" s="115">
        <f t="shared" si="458"/>
        <v>1.0068371472522089</v>
      </c>
      <c r="I14710" s="115">
        <f t="shared" si="459"/>
        <v>6.8163</v>
      </c>
    </row>
    <row r="14711" spans="1:9" hidden="1">
      <c r="A14711" s="115" t="s">
        <v>38850</v>
      </c>
      <c r="B14711" s="115" t="s">
        <v>38851</v>
      </c>
      <c r="C14711" s="115" t="s">
        <v>38852</v>
      </c>
      <c r="D14711" s="115" t="s">
        <v>1138</v>
      </c>
      <c r="E14711" s="115">
        <v>18.559999999999999</v>
      </c>
      <c r="F14711" s="674">
        <v>293.83600000000001</v>
      </c>
      <c r="G14711" s="674">
        <v>295.84500000000003</v>
      </c>
      <c r="H14711" s="115">
        <f t="shared" si="458"/>
        <v>1.0068371472522089</v>
      </c>
      <c r="I14711" s="115">
        <f t="shared" si="459"/>
        <v>18.686900000000001</v>
      </c>
    </row>
    <row r="14712" spans="1:9" hidden="1">
      <c r="A14712" s="115" t="s">
        <v>38853</v>
      </c>
      <c r="B14712" s="115" t="s">
        <v>38854</v>
      </c>
      <c r="C14712" s="115" t="s">
        <v>38855</v>
      </c>
      <c r="D14712" s="115" t="s">
        <v>1138</v>
      </c>
      <c r="E14712" s="115">
        <v>4.8</v>
      </c>
      <c r="F14712" s="674">
        <v>293.83600000000001</v>
      </c>
      <c r="G14712" s="674">
        <v>295.84500000000003</v>
      </c>
      <c r="H14712" s="115">
        <f t="shared" si="458"/>
        <v>1.0068371472522089</v>
      </c>
      <c r="I14712" s="115">
        <f t="shared" si="459"/>
        <v>4.8327999999999998</v>
      </c>
    </row>
    <row r="14713" spans="1:9" hidden="1">
      <c r="A14713" s="115" t="s">
        <v>38856</v>
      </c>
      <c r="B14713" s="115" t="s">
        <v>38857</v>
      </c>
      <c r="C14713" s="115" t="s">
        <v>38858</v>
      </c>
      <c r="D14713" s="115" t="s">
        <v>1138</v>
      </c>
      <c r="E14713" s="115">
        <v>4.0199999999999996</v>
      </c>
      <c r="F14713" s="674">
        <v>293.83600000000001</v>
      </c>
      <c r="G14713" s="674">
        <v>295.84500000000003</v>
      </c>
      <c r="H14713" s="115">
        <f t="shared" si="458"/>
        <v>1.0068371472522089</v>
      </c>
      <c r="I14713" s="115">
        <f t="shared" si="459"/>
        <v>4.0475000000000003</v>
      </c>
    </row>
    <row r="14714" spans="1:9" hidden="1">
      <c r="A14714" s="115" t="s">
        <v>38859</v>
      </c>
      <c r="B14714" s="115" t="s">
        <v>38860</v>
      </c>
      <c r="C14714" s="115" t="s">
        <v>38861</v>
      </c>
      <c r="D14714" s="115" t="s">
        <v>1138</v>
      </c>
      <c r="E14714" s="115">
        <v>5.0599999999999996</v>
      </c>
      <c r="F14714" s="674">
        <v>293.83600000000001</v>
      </c>
      <c r="G14714" s="674">
        <v>295.84500000000003</v>
      </c>
      <c r="H14714" s="115">
        <f t="shared" si="458"/>
        <v>1.0068371472522089</v>
      </c>
      <c r="I14714" s="115">
        <f t="shared" si="459"/>
        <v>5.0945999999999998</v>
      </c>
    </row>
    <row r="14715" spans="1:9" hidden="1">
      <c r="A14715" s="115" t="s">
        <v>38862</v>
      </c>
      <c r="B14715" s="115" t="s">
        <v>38863</v>
      </c>
      <c r="C14715" s="115" t="s">
        <v>38864</v>
      </c>
      <c r="D14715" s="115" t="s">
        <v>1138</v>
      </c>
      <c r="E14715" s="115">
        <v>9.25</v>
      </c>
      <c r="F14715" s="674">
        <v>293.83600000000001</v>
      </c>
      <c r="G14715" s="674">
        <v>295.84500000000003</v>
      </c>
      <c r="H14715" s="115">
        <f t="shared" si="458"/>
        <v>1.0068371472522089</v>
      </c>
      <c r="I14715" s="115">
        <f t="shared" si="459"/>
        <v>9.3132000000000001</v>
      </c>
    </row>
    <row r="14716" spans="1:9" hidden="1">
      <c r="A14716" s="115" t="s">
        <v>38865</v>
      </c>
      <c r="B14716" s="115" t="s">
        <v>38866</v>
      </c>
      <c r="C14716" s="115" t="s">
        <v>38867</v>
      </c>
      <c r="D14716" s="115" t="s">
        <v>1138</v>
      </c>
      <c r="E14716" s="115">
        <v>9.6</v>
      </c>
      <c r="F14716" s="674">
        <v>293.83600000000001</v>
      </c>
      <c r="G14716" s="674">
        <v>295.84500000000003</v>
      </c>
      <c r="H14716" s="115">
        <f t="shared" si="458"/>
        <v>1.0068371472522089</v>
      </c>
      <c r="I14716" s="115">
        <f t="shared" si="459"/>
        <v>9.6655999999999995</v>
      </c>
    </row>
    <row r="14717" spans="1:9" hidden="1">
      <c r="A14717" s="115" t="s">
        <v>38868</v>
      </c>
      <c r="B14717" s="115" t="s">
        <v>38869</v>
      </c>
      <c r="C14717" s="115" t="s">
        <v>38870</v>
      </c>
      <c r="D14717" s="115" t="s">
        <v>1138</v>
      </c>
      <c r="E14717" s="115">
        <v>9.33</v>
      </c>
      <c r="F14717" s="674">
        <v>293.83600000000001</v>
      </c>
      <c r="G14717" s="674">
        <v>295.84500000000003</v>
      </c>
      <c r="H14717" s="115">
        <f t="shared" si="458"/>
        <v>1.0068371472522089</v>
      </c>
      <c r="I14717" s="115">
        <f t="shared" si="459"/>
        <v>9.3938000000000006</v>
      </c>
    </row>
    <row r="14718" spans="1:9" hidden="1">
      <c r="A14718" s="115" t="s">
        <v>38871</v>
      </c>
      <c r="B14718" s="115" t="s">
        <v>38872</v>
      </c>
      <c r="C14718" s="115" t="s">
        <v>38873</v>
      </c>
      <c r="D14718" s="115" t="s">
        <v>1138</v>
      </c>
      <c r="E14718" s="115">
        <v>13.92</v>
      </c>
      <c r="F14718" s="674">
        <v>293.83600000000001</v>
      </c>
      <c r="G14718" s="674">
        <v>295.84500000000003</v>
      </c>
      <c r="H14718" s="115">
        <f t="shared" si="458"/>
        <v>1.0068371472522089</v>
      </c>
      <c r="I14718" s="115">
        <f t="shared" si="459"/>
        <v>14.0152</v>
      </c>
    </row>
    <row r="14719" spans="1:9" hidden="1">
      <c r="A14719" s="115" t="s">
        <v>38874</v>
      </c>
      <c r="B14719" s="115" t="s">
        <v>38875</v>
      </c>
      <c r="C14719" s="115" t="s">
        <v>38876</v>
      </c>
      <c r="D14719" s="115" t="s">
        <v>1242</v>
      </c>
      <c r="E14719" s="115">
        <v>56.174900000000001</v>
      </c>
      <c r="F14719" s="674">
        <v>293.83600000000001</v>
      </c>
      <c r="G14719" s="674">
        <v>295.84500000000003</v>
      </c>
      <c r="H14719" s="115">
        <f t="shared" si="458"/>
        <v>1.0068371472522089</v>
      </c>
      <c r="I14719" s="115">
        <f t="shared" si="459"/>
        <v>56.558999999999997</v>
      </c>
    </row>
    <row r="14720" spans="1:9" hidden="1">
      <c r="A14720" s="115" t="s">
        <v>38877</v>
      </c>
      <c r="B14720" s="115" t="s">
        <v>38878</v>
      </c>
      <c r="C14720" s="115" t="s">
        <v>38879</v>
      </c>
      <c r="D14720" s="115" t="s">
        <v>1242</v>
      </c>
      <c r="E14720" s="115">
        <v>88.502200000000002</v>
      </c>
      <c r="F14720" s="674">
        <v>293.83600000000001</v>
      </c>
      <c r="G14720" s="674">
        <v>295.84500000000003</v>
      </c>
      <c r="H14720" s="115">
        <f t="shared" si="458"/>
        <v>1.0068371472522089</v>
      </c>
      <c r="I14720" s="115">
        <f t="shared" si="459"/>
        <v>89.107299999999995</v>
      </c>
    </row>
    <row r="14721" spans="1:9" hidden="1">
      <c r="A14721" s="115" t="s">
        <v>38880</v>
      </c>
      <c r="B14721" s="115" t="s">
        <v>38881</v>
      </c>
      <c r="C14721" s="115" t="s">
        <v>38882</v>
      </c>
      <c r="D14721" s="115" t="s">
        <v>1242</v>
      </c>
      <c r="E14721" s="115">
        <v>127.9288</v>
      </c>
      <c r="F14721" s="674">
        <v>293.83600000000001</v>
      </c>
      <c r="G14721" s="674">
        <v>295.84500000000003</v>
      </c>
      <c r="H14721" s="115">
        <f t="shared" si="458"/>
        <v>1.0068371472522089</v>
      </c>
      <c r="I14721" s="115">
        <f t="shared" si="459"/>
        <v>128.80350000000001</v>
      </c>
    </row>
    <row r="14722" spans="1:9" hidden="1">
      <c r="A14722" s="115" t="s">
        <v>38883</v>
      </c>
      <c r="B14722" s="115" t="s">
        <v>38884</v>
      </c>
      <c r="C14722" s="115" t="s">
        <v>38885</v>
      </c>
      <c r="D14722" s="115" t="s">
        <v>1242</v>
      </c>
      <c r="E14722" s="115">
        <v>240.381</v>
      </c>
      <c r="F14722" s="674">
        <v>293.83600000000001</v>
      </c>
      <c r="G14722" s="674">
        <v>295.84500000000003</v>
      </c>
      <c r="H14722" s="115">
        <f t="shared" si="458"/>
        <v>1.0068371472522089</v>
      </c>
      <c r="I14722" s="115">
        <f t="shared" si="459"/>
        <v>242.02449999999999</v>
      </c>
    </row>
    <row r="14723" spans="1:9" hidden="1">
      <c r="A14723" s="115" t="s">
        <v>38886</v>
      </c>
      <c r="B14723" s="115" t="s">
        <v>38887</v>
      </c>
      <c r="C14723" s="115" t="s">
        <v>38888</v>
      </c>
      <c r="D14723" s="115" t="s">
        <v>1138</v>
      </c>
      <c r="E14723" s="115">
        <v>9.4700000000000006</v>
      </c>
      <c r="F14723" s="674">
        <v>293.83600000000001</v>
      </c>
      <c r="G14723" s="674">
        <v>295.84500000000003</v>
      </c>
      <c r="H14723" s="115">
        <f t="shared" si="458"/>
        <v>1.0068371472522089</v>
      </c>
      <c r="I14723" s="115">
        <f t="shared" si="459"/>
        <v>9.5347000000000008</v>
      </c>
    </row>
    <row r="14724" spans="1:9" hidden="1">
      <c r="A14724" s="115" t="s">
        <v>38889</v>
      </c>
      <c r="B14724" s="115" t="s">
        <v>38890</v>
      </c>
      <c r="C14724" s="115" t="s">
        <v>38891</v>
      </c>
      <c r="D14724" s="115" t="s">
        <v>1138</v>
      </c>
      <c r="E14724" s="115">
        <v>17.04</v>
      </c>
      <c r="F14724" s="674">
        <v>293.83600000000001</v>
      </c>
      <c r="G14724" s="674">
        <v>295.84500000000003</v>
      </c>
      <c r="H14724" s="115">
        <f t="shared" si="458"/>
        <v>1.0068371472522089</v>
      </c>
      <c r="I14724" s="115">
        <f t="shared" si="459"/>
        <v>17.156500000000001</v>
      </c>
    </row>
    <row r="14725" spans="1:9" hidden="1">
      <c r="A14725" s="115" t="s">
        <v>38892</v>
      </c>
      <c r="B14725" s="115" t="s">
        <v>38893</v>
      </c>
      <c r="C14725" s="115" t="s">
        <v>38894</v>
      </c>
      <c r="D14725" s="115" t="s">
        <v>1138</v>
      </c>
      <c r="E14725" s="115">
        <v>25.28</v>
      </c>
      <c r="F14725" s="674">
        <v>293.83600000000001</v>
      </c>
      <c r="G14725" s="674">
        <v>295.84500000000003</v>
      </c>
      <c r="H14725" s="115">
        <f t="shared" ref="H14725:H14788" si="460">G14725/F14725</f>
        <v>1.0068371472522089</v>
      </c>
      <c r="I14725" s="115">
        <f t="shared" ref="I14725:I14788" si="461">ROUND(H14725*E14725,4)</f>
        <v>25.4528</v>
      </c>
    </row>
    <row r="14726" spans="1:9" hidden="1">
      <c r="A14726" s="115" t="s">
        <v>38895</v>
      </c>
      <c r="B14726" s="115" t="s">
        <v>38896</v>
      </c>
      <c r="C14726" s="115" t="s">
        <v>38897</v>
      </c>
      <c r="D14726" s="115" t="s">
        <v>1138</v>
      </c>
      <c r="E14726" s="115">
        <v>20.399999999999999</v>
      </c>
      <c r="F14726" s="674">
        <v>293.83600000000001</v>
      </c>
      <c r="G14726" s="674">
        <v>295.84500000000003</v>
      </c>
      <c r="H14726" s="115">
        <f t="shared" si="460"/>
        <v>1.0068371472522089</v>
      </c>
      <c r="I14726" s="115">
        <f t="shared" si="461"/>
        <v>20.5395</v>
      </c>
    </row>
    <row r="14727" spans="1:9" hidden="1">
      <c r="A14727" s="115" t="s">
        <v>38898</v>
      </c>
      <c r="B14727" s="115" t="s">
        <v>38899</v>
      </c>
      <c r="C14727" s="115" t="s">
        <v>38900</v>
      </c>
      <c r="D14727" s="115" t="s">
        <v>1138</v>
      </c>
      <c r="E14727" s="115">
        <v>47.15</v>
      </c>
      <c r="F14727" s="674">
        <v>293.83600000000001</v>
      </c>
      <c r="G14727" s="674">
        <v>295.84500000000003</v>
      </c>
      <c r="H14727" s="115">
        <f t="shared" si="460"/>
        <v>1.0068371472522089</v>
      </c>
      <c r="I14727" s="115">
        <f t="shared" si="461"/>
        <v>47.4724</v>
      </c>
    </row>
    <row r="14728" spans="1:9" hidden="1">
      <c r="A14728" s="115" t="s">
        <v>38901</v>
      </c>
      <c r="B14728" s="115" t="s">
        <v>38902</v>
      </c>
      <c r="C14728" s="115" t="s">
        <v>38903</v>
      </c>
      <c r="D14728" s="115" t="s">
        <v>1138</v>
      </c>
      <c r="E14728" s="115">
        <v>406.06330000000003</v>
      </c>
      <c r="F14728" s="674">
        <v>293.83600000000001</v>
      </c>
      <c r="G14728" s="674">
        <v>295.84500000000003</v>
      </c>
      <c r="H14728" s="115">
        <f t="shared" si="460"/>
        <v>1.0068371472522089</v>
      </c>
      <c r="I14728" s="115">
        <f t="shared" si="461"/>
        <v>408.83960000000002</v>
      </c>
    </row>
    <row r="14729" spans="1:9" hidden="1">
      <c r="A14729" s="115" t="s">
        <v>38904</v>
      </c>
      <c r="B14729" s="115" t="s">
        <v>38905</v>
      </c>
      <c r="C14729" s="115" t="s">
        <v>38906</v>
      </c>
      <c r="D14729" s="115" t="s">
        <v>1138</v>
      </c>
      <c r="E14729" s="115">
        <v>365.86520000000002</v>
      </c>
      <c r="F14729" s="674">
        <v>293.83600000000001</v>
      </c>
      <c r="G14729" s="674">
        <v>295.84500000000003</v>
      </c>
      <c r="H14729" s="115">
        <f t="shared" si="460"/>
        <v>1.0068371472522089</v>
      </c>
      <c r="I14729" s="115">
        <f t="shared" si="461"/>
        <v>368.36669999999998</v>
      </c>
    </row>
    <row r="14730" spans="1:9" hidden="1">
      <c r="A14730" s="115" t="s">
        <v>38907</v>
      </c>
      <c r="B14730" s="115" t="s">
        <v>38908</v>
      </c>
      <c r="C14730" s="115" t="s">
        <v>38909</v>
      </c>
      <c r="D14730" s="115" t="s">
        <v>1138</v>
      </c>
      <c r="E14730" s="115">
        <v>353.0752</v>
      </c>
      <c r="F14730" s="674">
        <v>293.83600000000001</v>
      </c>
      <c r="G14730" s="674">
        <v>295.84500000000003</v>
      </c>
      <c r="H14730" s="115">
        <f t="shared" si="460"/>
        <v>1.0068371472522089</v>
      </c>
      <c r="I14730" s="115">
        <f t="shared" si="461"/>
        <v>355.48919999999998</v>
      </c>
    </row>
    <row r="14731" spans="1:9" hidden="1">
      <c r="A14731" s="115" t="s">
        <v>38910</v>
      </c>
      <c r="B14731" s="115" t="s">
        <v>38911</v>
      </c>
      <c r="C14731" s="115" t="s">
        <v>38912</v>
      </c>
      <c r="D14731" s="115" t="s">
        <v>1138</v>
      </c>
      <c r="E14731" s="115">
        <v>328.29849999999999</v>
      </c>
      <c r="F14731" s="674">
        <v>293.83600000000001</v>
      </c>
      <c r="G14731" s="674">
        <v>295.84500000000003</v>
      </c>
      <c r="H14731" s="115">
        <f t="shared" si="460"/>
        <v>1.0068371472522089</v>
      </c>
      <c r="I14731" s="115">
        <f t="shared" si="461"/>
        <v>330.54309999999998</v>
      </c>
    </row>
    <row r="14732" spans="1:9" hidden="1">
      <c r="A14732" s="115" t="s">
        <v>38913</v>
      </c>
      <c r="B14732" s="115" t="s">
        <v>38914</v>
      </c>
      <c r="C14732" s="115" t="s">
        <v>38915</v>
      </c>
      <c r="D14732" s="115" t="s">
        <v>1138</v>
      </c>
      <c r="E14732" s="115">
        <v>12.861499999999999</v>
      </c>
      <c r="F14732" s="674">
        <v>293.83600000000001</v>
      </c>
      <c r="G14732" s="674">
        <v>295.84500000000003</v>
      </c>
      <c r="H14732" s="115">
        <f t="shared" si="460"/>
        <v>1.0068371472522089</v>
      </c>
      <c r="I14732" s="115">
        <f t="shared" si="461"/>
        <v>12.949400000000001</v>
      </c>
    </row>
    <row r="14733" spans="1:9" hidden="1">
      <c r="A14733" s="115" t="s">
        <v>38916</v>
      </c>
      <c r="B14733" s="115" t="s">
        <v>38917</v>
      </c>
      <c r="C14733" s="115" t="s">
        <v>38918</v>
      </c>
      <c r="D14733" s="115" t="s">
        <v>1138</v>
      </c>
      <c r="E14733" s="115">
        <v>12.0215</v>
      </c>
      <c r="F14733" s="674">
        <v>293.83600000000001</v>
      </c>
      <c r="G14733" s="674">
        <v>295.84500000000003</v>
      </c>
      <c r="H14733" s="115">
        <f t="shared" si="460"/>
        <v>1.0068371472522089</v>
      </c>
      <c r="I14733" s="115">
        <f t="shared" si="461"/>
        <v>12.1037</v>
      </c>
    </row>
    <row r="14734" spans="1:9" hidden="1">
      <c r="A14734" s="115" t="s">
        <v>38919</v>
      </c>
      <c r="B14734" s="115" t="s">
        <v>38920</v>
      </c>
      <c r="C14734" s="115" t="s">
        <v>38921</v>
      </c>
      <c r="D14734" s="115" t="s">
        <v>1138</v>
      </c>
      <c r="E14734" s="115">
        <v>18.011500000000002</v>
      </c>
      <c r="F14734" s="674">
        <v>293.83600000000001</v>
      </c>
      <c r="G14734" s="674">
        <v>295.84500000000003</v>
      </c>
      <c r="H14734" s="115">
        <f t="shared" si="460"/>
        <v>1.0068371472522089</v>
      </c>
      <c r="I14734" s="115">
        <f t="shared" si="461"/>
        <v>18.134599999999999</v>
      </c>
    </row>
    <row r="14735" spans="1:9" hidden="1">
      <c r="A14735" s="115" t="s">
        <v>38922</v>
      </c>
      <c r="B14735" s="115" t="s">
        <v>38923</v>
      </c>
      <c r="C14735" s="115" t="s">
        <v>38924</v>
      </c>
      <c r="D14735" s="115" t="s">
        <v>1138</v>
      </c>
      <c r="E14735" s="115">
        <v>1718.5399</v>
      </c>
      <c r="F14735" s="674">
        <v>293.83600000000001</v>
      </c>
      <c r="G14735" s="674">
        <v>295.84500000000003</v>
      </c>
      <c r="H14735" s="115">
        <f t="shared" si="460"/>
        <v>1.0068371472522089</v>
      </c>
      <c r="I14735" s="115">
        <f t="shared" si="461"/>
        <v>1730.2898</v>
      </c>
    </row>
    <row r="14736" spans="1:9" hidden="1">
      <c r="A14736" s="115" t="s">
        <v>38925</v>
      </c>
      <c r="B14736" s="115" t="s">
        <v>38926</v>
      </c>
      <c r="C14736" s="115" t="s">
        <v>38927</v>
      </c>
      <c r="D14736" s="115" t="s">
        <v>1138</v>
      </c>
      <c r="E14736" s="115">
        <v>1767.7964999999999</v>
      </c>
      <c r="F14736" s="674">
        <v>293.83600000000001</v>
      </c>
      <c r="G14736" s="674">
        <v>295.84500000000003</v>
      </c>
      <c r="H14736" s="115">
        <f t="shared" si="460"/>
        <v>1.0068371472522089</v>
      </c>
      <c r="I14736" s="115">
        <f t="shared" si="461"/>
        <v>1779.8832</v>
      </c>
    </row>
    <row r="14737" spans="1:9" hidden="1">
      <c r="A14737" s="115" t="s">
        <v>38928</v>
      </c>
      <c r="B14737" s="115" t="s">
        <v>38929</v>
      </c>
      <c r="C14737" s="115" t="s">
        <v>38930</v>
      </c>
      <c r="D14737" s="115" t="s">
        <v>1138</v>
      </c>
      <c r="E14737" s="115">
        <v>6.0879000000000003</v>
      </c>
      <c r="F14737" s="674">
        <v>293.83600000000001</v>
      </c>
      <c r="G14737" s="674">
        <v>295.84500000000003</v>
      </c>
      <c r="H14737" s="115">
        <f t="shared" si="460"/>
        <v>1.0068371472522089</v>
      </c>
      <c r="I14737" s="115">
        <f t="shared" si="461"/>
        <v>6.1295000000000002</v>
      </c>
    </row>
    <row r="14738" spans="1:9" hidden="1">
      <c r="A14738" s="115" t="s">
        <v>38931</v>
      </c>
      <c r="B14738" s="115" t="s">
        <v>38932</v>
      </c>
      <c r="C14738" s="115" t="s">
        <v>38933</v>
      </c>
      <c r="D14738" s="115" t="s">
        <v>1138</v>
      </c>
      <c r="E14738" s="115">
        <v>9.5778999999999996</v>
      </c>
      <c r="F14738" s="674">
        <v>293.83600000000001</v>
      </c>
      <c r="G14738" s="674">
        <v>295.84500000000003</v>
      </c>
      <c r="H14738" s="115">
        <f t="shared" si="460"/>
        <v>1.0068371472522089</v>
      </c>
      <c r="I14738" s="115">
        <f t="shared" si="461"/>
        <v>9.6433999999999997</v>
      </c>
    </row>
    <row r="14739" spans="1:9" hidden="1">
      <c r="A14739" s="115" t="s">
        <v>38934</v>
      </c>
      <c r="B14739" s="115" t="s">
        <v>38935</v>
      </c>
      <c r="C14739" s="115" t="s">
        <v>38936</v>
      </c>
      <c r="D14739" s="115" t="s">
        <v>1138</v>
      </c>
      <c r="E14739" s="115">
        <v>10.197900000000001</v>
      </c>
      <c r="F14739" s="674">
        <v>293.83600000000001</v>
      </c>
      <c r="G14739" s="674">
        <v>295.84500000000003</v>
      </c>
      <c r="H14739" s="115">
        <f t="shared" si="460"/>
        <v>1.0068371472522089</v>
      </c>
      <c r="I14739" s="115">
        <f t="shared" si="461"/>
        <v>10.2676</v>
      </c>
    </row>
    <row r="14740" spans="1:9" hidden="1">
      <c r="A14740" s="115" t="s">
        <v>38937</v>
      </c>
      <c r="B14740" s="115" t="s">
        <v>38938</v>
      </c>
      <c r="C14740" s="115" t="s">
        <v>38939</v>
      </c>
      <c r="D14740" s="115" t="s">
        <v>1138</v>
      </c>
      <c r="E14740" s="115">
        <v>19.477900000000002</v>
      </c>
      <c r="F14740" s="674">
        <v>293.83600000000001</v>
      </c>
      <c r="G14740" s="674">
        <v>295.84500000000003</v>
      </c>
      <c r="H14740" s="115">
        <f t="shared" si="460"/>
        <v>1.0068371472522089</v>
      </c>
      <c r="I14740" s="115">
        <f t="shared" si="461"/>
        <v>19.6111</v>
      </c>
    </row>
    <row r="14741" spans="1:9" hidden="1">
      <c r="A14741" s="115" t="s">
        <v>38940</v>
      </c>
      <c r="B14741" s="115" t="s">
        <v>38941</v>
      </c>
      <c r="C14741" s="115" t="s">
        <v>38942</v>
      </c>
      <c r="D14741" s="115" t="s">
        <v>1138</v>
      </c>
      <c r="E14741" s="115">
        <v>38.417900000000003</v>
      </c>
      <c r="F14741" s="674">
        <v>293.83600000000001</v>
      </c>
      <c r="G14741" s="674">
        <v>295.84500000000003</v>
      </c>
      <c r="H14741" s="115">
        <f t="shared" si="460"/>
        <v>1.0068371472522089</v>
      </c>
      <c r="I14741" s="115">
        <f t="shared" si="461"/>
        <v>38.680599999999998</v>
      </c>
    </row>
    <row r="14742" spans="1:9" hidden="1">
      <c r="A14742" s="115" t="s">
        <v>38943</v>
      </c>
      <c r="B14742" s="115" t="s">
        <v>38944</v>
      </c>
      <c r="C14742" s="115" t="s">
        <v>38945</v>
      </c>
      <c r="D14742" s="115" t="s">
        <v>1138</v>
      </c>
      <c r="E14742" s="115">
        <v>35.527900000000002</v>
      </c>
      <c r="F14742" s="674">
        <v>293.83600000000001</v>
      </c>
      <c r="G14742" s="674">
        <v>295.84500000000003</v>
      </c>
      <c r="H14742" s="115">
        <f t="shared" si="460"/>
        <v>1.0068371472522089</v>
      </c>
      <c r="I14742" s="115">
        <f t="shared" si="461"/>
        <v>35.770800000000001</v>
      </c>
    </row>
    <row r="14743" spans="1:9" hidden="1">
      <c r="A14743" s="115" t="s">
        <v>38946</v>
      </c>
      <c r="B14743" s="115" t="s">
        <v>38947</v>
      </c>
      <c r="C14743" s="115" t="s">
        <v>38948</v>
      </c>
      <c r="D14743" s="115" t="s">
        <v>1242</v>
      </c>
      <c r="E14743" s="115">
        <v>144.62119999999999</v>
      </c>
      <c r="F14743" s="674">
        <v>293.83600000000001</v>
      </c>
      <c r="G14743" s="674">
        <v>295.84500000000003</v>
      </c>
      <c r="H14743" s="115">
        <f t="shared" si="460"/>
        <v>1.0068371472522089</v>
      </c>
      <c r="I14743" s="115">
        <f t="shared" si="461"/>
        <v>145.61000000000001</v>
      </c>
    </row>
    <row r="14744" spans="1:9" hidden="1">
      <c r="A14744" s="115" t="s">
        <v>38949</v>
      </c>
      <c r="B14744" s="115" t="s">
        <v>38950</v>
      </c>
      <c r="C14744" s="115" t="s">
        <v>38951</v>
      </c>
      <c r="D14744" s="115" t="s">
        <v>1242</v>
      </c>
      <c r="E14744" s="115">
        <v>194.4709</v>
      </c>
      <c r="F14744" s="674">
        <v>293.83600000000001</v>
      </c>
      <c r="G14744" s="674">
        <v>295.84500000000003</v>
      </c>
      <c r="H14744" s="115">
        <f t="shared" si="460"/>
        <v>1.0068371472522089</v>
      </c>
      <c r="I14744" s="115">
        <f t="shared" si="461"/>
        <v>195.8005</v>
      </c>
    </row>
    <row r="14745" spans="1:9" hidden="1">
      <c r="A14745" s="115" t="s">
        <v>38952</v>
      </c>
      <c r="B14745" s="115" t="s">
        <v>38953</v>
      </c>
      <c r="C14745" s="115" t="s">
        <v>38954</v>
      </c>
      <c r="D14745" s="115" t="s">
        <v>1138</v>
      </c>
      <c r="E14745" s="115">
        <v>44.707700000000003</v>
      </c>
      <c r="F14745" s="674">
        <v>293.83600000000001</v>
      </c>
      <c r="G14745" s="674">
        <v>295.84500000000003</v>
      </c>
      <c r="H14745" s="115">
        <f t="shared" si="460"/>
        <v>1.0068371472522089</v>
      </c>
      <c r="I14745" s="115">
        <f t="shared" si="461"/>
        <v>45.013399999999997</v>
      </c>
    </row>
    <row r="14746" spans="1:9" hidden="1">
      <c r="A14746" s="115" t="s">
        <v>38955</v>
      </c>
      <c r="B14746" s="115" t="s">
        <v>38956</v>
      </c>
      <c r="C14746" s="115" t="s">
        <v>38957</v>
      </c>
      <c r="D14746" s="115" t="s">
        <v>1138</v>
      </c>
      <c r="E14746" s="115">
        <v>2607.953</v>
      </c>
      <c r="F14746" s="674">
        <v>293.83600000000001</v>
      </c>
      <c r="G14746" s="674">
        <v>295.84500000000003</v>
      </c>
      <c r="H14746" s="115">
        <f t="shared" si="460"/>
        <v>1.0068371472522089</v>
      </c>
      <c r="I14746" s="115">
        <f t="shared" si="461"/>
        <v>2625.7840000000001</v>
      </c>
    </row>
    <row r="14747" spans="1:9" hidden="1">
      <c r="A14747" s="115" t="s">
        <v>38958</v>
      </c>
      <c r="B14747" s="115" t="s">
        <v>38959</v>
      </c>
      <c r="C14747" s="115" t="s">
        <v>38960</v>
      </c>
      <c r="D14747" s="115" t="s">
        <v>1138</v>
      </c>
      <c r="E14747" s="115">
        <v>26.484200000000001</v>
      </c>
      <c r="F14747" s="674">
        <v>293.83600000000001</v>
      </c>
      <c r="G14747" s="674">
        <v>295.84500000000003</v>
      </c>
      <c r="H14747" s="115">
        <f t="shared" si="460"/>
        <v>1.0068371472522089</v>
      </c>
      <c r="I14747" s="115">
        <f t="shared" si="461"/>
        <v>26.665299999999998</v>
      </c>
    </row>
    <row r="14748" spans="1:9" hidden="1">
      <c r="A14748" s="115" t="s">
        <v>38961</v>
      </c>
      <c r="B14748" s="115" t="s">
        <v>38962</v>
      </c>
      <c r="C14748" s="115" t="s">
        <v>38963</v>
      </c>
      <c r="D14748" s="115" t="s">
        <v>1138</v>
      </c>
      <c r="E14748" s="115">
        <v>71.274199999999993</v>
      </c>
      <c r="F14748" s="674">
        <v>293.83600000000001</v>
      </c>
      <c r="G14748" s="674">
        <v>295.84500000000003</v>
      </c>
      <c r="H14748" s="115">
        <f t="shared" si="460"/>
        <v>1.0068371472522089</v>
      </c>
      <c r="I14748" s="115">
        <f t="shared" si="461"/>
        <v>71.761499999999998</v>
      </c>
    </row>
    <row r="14749" spans="1:9" hidden="1">
      <c r="A14749" s="115" t="s">
        <v>38964</v>
      </c>
      <c r="B14749" s="115" t="s">
        <v>38965</v>
      </c>
      <c r="C14749" s="115" t="s">
        <v>38966</v>
      </c>
      <c r="D14749" s="115" t="s">
        <v>1138</v>
      </c>
      <c r="E14749" s="115">
        <v>12.7677</v>
      </c>
      <c r="F14749" s="674">
        <v>293.83600000000001</v>
      </c>
      <c r="G14749" s="674">
        <v>295.84500000000003</v>
      </c>
      <c r="H14749" s="115">
        <f t="shared" si="460"/>
        <v>1.0068371472522089</v>
      </c>
      <c r="I14749" s="115">
        <f t="shared" si="461"/>
        <v>12.855</v>
      </c>
    </row>
    <row r="14750" spans="1:9" hidden="1">
      <c r="A14750" s="115" t="s">
        <v>38967</v>
      </c>
      <c r="B14750" s="115" t="s">
        <v>38968</v>
      </c>
      <c r="C14750" s="115" t="s">
        <v>38969</v>
      </c>
      <c r="D14750" s="115" t="s">
        <v>1138</v>
      </c>
      <c r="E14750" s="115">
        <v>20.637699999999999</v>
      </c>
      <c r="F14750" s="674">
        <v>293.83600000000001</v>
      </c>
      <c r="G14750" s="674">
        <v>295.84500000000003</v>
      </c>
      <c r="H14750" s="115">
        <f t="shared" si="460"/>
        <v>1.0068371472522089</v>
      </c>
      <c r="I14750" s="115">
        <f t="shared" si="461"/>
        <v>20.7788</v>
      </c>
    </row>
    <row r="14751" spans="1:9" hidden="1">
      <c r="A14751" s="115" t="s">
        <v>38970</v>
      </c>
      <c r="B14751" s="115" t="s">
        <v>38971</v>
      </c>
      <c r="C14751" s="115" t="s">
        <v>38972</v>
      </c>
      <c r="D14751" s="115" t="s">
        <v>1138</v>
      </c>
      <c r="E14751" s="115">
        <v>97.124899999999997</v>
      </c>
      <c r="F14751" s="674">
        <v>293.83600000000001</v>
      </c>
      <c r="G14751" s="674">
        <v>295.84500000000003</v>
      </c>
      <c r="H14751" s="115">
        <f t="shared" si="460"/>
        <v>1.0068371472522089</v>
      </c>
      <c r="I14751" s="115">
        <f t="shared" si="461"/>
        <v>97.789000000000001</v>
      </c>
    </row>
    <row r="14752" spans="1:9" hidden="1">
      <c r="A14752" s="115" t="s">
        <v>38973</v>
      </c>
      <c r="B14752" s="115" t="s">
        <v>38974</v>
      </c>
      <c r="C14752" s="115" t="s">
        <v>38975</v>
      </c>
      <c r="D14752" s="115" t="s">
        <v>1138</v>
      </c>
      <c r="E14752" s="115">
        <v>102.00830000000001</v>
      </c>
      <c r="F14752" s="674">
        <v>293.83600000000001</v>
      </c>
      <c r="G14752" s="674">
        <v>295.84500000000003</v>
      </c>
      <c r="H14752" s="115">
        <f t="shared" si="460"/>
        <v>1.0068371472522089</v>
      </c>
      <c r="I14752" s="115">
        <f t="shared" si="461"/>
        <v>102.70569999999999</v>
      </c>
    </row>
    <row r="14753" spans="1:9" hidden="1">
      <c r="A14753" s="115" t="s">
        <v>38976</v>
      </c>
      <c r="B14753" s="115" t="s">
        <v>38977</v>
      </c>
      <c r="C14753" s="115" t="s">
        <v>38978</v>
      </c>
      <c r="D14753" s="115" t="s">
        <v>1138</v>
      </c>
      <c r="E14753" s="115">
        <v>21.101500000000001</v>
      </c>
      <c r="F14753" s="674">
        <v>293.83600000000001</v>
      </c>
      <c r="G14753" s="674">
        <v>295.84500000000003</v>
      </c>
      <c r="H14753" s="115">
        <f t="shared" si="460"/>
        <v>1.0068371472522089</v>
      </c>
      <c r="I14753" s="115">
        <f t="shared" si="461"/>
        <v>21.245799999999999</v>
      </c>
    </row>
    <row r="14754" spans="1:9" hidden="1">
      <c r="A14754" s="115" t="s">
        <v>38979</v>
      </c>
      <c r="B14754" s="115" t="s">
        <v>38980</v>
      </c>
      <c r="C14754" s="115" t="s">
        <v>38981</v>
      </c>
      <c r="D14754" s="115" t="s">
        <v>1138</v>
      </c>
      <c r="E14754" s="115">
        <v>45.304200000000002</v>
      </c>
      <c r="F14754" s="674">
        <v>293.83600000000001</v>
      </c>
      <c r="G14754" s="674">
        <v>295.84500000000003</v>
      </c>
      <c r="H14754" s="115">
        <f t="shared" si="460"/>
        <v>1.0068371472522089</v>
      </c>
      <c r="I14754" s="115">
        <f t="shared" si="461"/>
        <v>45.613999999999997</v>
      </c>
    </row>
    <row r="14755" spans="1:9" hidden="1">
      <c r="A14755" s="115" t="s">
        <v>38982</v>
      </c>
      <c r="B14755" s="115" t="s">
        <v>38983</v>
      </c>
      <c r="C14755" s="115" t="s">
        <v>38984</v>
      </c>
      <c r="D14755" s="115" t="s">
        <v>1138</v>
      </c>
      <c r="E14755" s="115">
        <v>61.714199999999998</v>
      </c>
      <c r="F14755" s="674">
        <v>293.83600000000001</v>
      </c>
      <c r="G14755" s="674">
        <v>295.84500000000003</v>
      </c>
      <c r="H14755" s="115">
        <f t="shared" si="460"/>
        <v>1.0068371472522089</v>
      </c>
      <c r="I14755" s="115">
        <f t="shared" si="461"/>
        <v>62.136099999999999</v>
      </c>
    </row>
    <row r="14756" spans="1:9" hidden="1">
      <c r="A14756" s="115" t="s">
        <v>38985</v>
      </c>
      <c r="B14756" s="115" t="s">
        <v>38986</v>
      </c>
      <c r="C14756" s="115" t="s">
        <v>38987</v>
      </c>
      <c r="D14756" s="115" t="s">
        <v>1138</v>
      </c>
      <c r="E14756" s="115">
        <v>148.9442</v>
      </c>
      <c r="F14756" s="674">
        <v>293.83600000000001</v>
      </c>
      <c r="G14756" s="674">
        <v>295.84500000000003</v>
      </c>
      <c r="H14756" s="115">
        <f t="shared" si="460"/>
        <v>1.0068371472522089</v>
      </c>
      <c r="I14756" s="115">
        <f t="shared" si="461"/>
        <v>149.96260000000001</v>
      </c>
    </row>
    <row r="14757" spans="1:9" hidden="1">
      <c r="A14757" s="115" t="s">
        <v>38988</v>
      </c>
      <c r="B14757" s="115" t="s">
        <v>38989</v>
      </c>
      <c r="C14757" s="115" t="s">
        <v>38990</v>
      </c>
      <c r="D14757" s="115" t="s">
        <v>1138</v>
      </c>
      <c r="E14757" s="115">
        <v>49.054200000000002</v>
      </c>
      <c r="F14757" s="674">
        <v>293.83600000000001</v>
      </c>
      <c r="G14757" s="674">
        <v>295.84500000000003</v>
      </c>
      <c r="H14757" s="115">
        <f t="shared" si="460"/>
        <v>1.0068371472522089</v>
      </c>
      <c r="I14757" s="115">
        <f t="shared" si="461"/>
        <v>49.389600000000002</v>
      </c>
    </row>
    <row r="14758" spans="1:9" hidden="1">
      <c r="A14758" s="115" t="s">
        <v>38991</v>
      </c>
      <c r="B14758" s="115" t="s">
        <v>38992</v>
      </c>
      <c r="C14758" s="115" t="s">
        <v>38993</v>
      </c>
      <c r="D14758" s="115" t="s">
        <v>1138</v>
      </c>
      <c r="E14758" s="115">
        <v>55.104199999999999</v>
      </c>
      <c r="F14758" s="674">
        <v>293.83600000000001</v>
      </c>
      <c r="G14758" s="674">
        <v>295.84500000000003</v>
      </c>
      <c r="H14758" s="115">
        <f t="shared" si="460"/>
        <v>1.0068371472522089</v>
      </c>
      <c r="I14758" s="115">
        <f t="shared" si="461"/>
        <v>55.481000000000002</v>
      </c>
    </row>
    <row r="14759" spans="1:9" hidden="1">
      <c r="A14759" s="115" t="s">
        <v>38994</v>
      </c>
      <c r="B14759" s="115" t="s">
        <v>38995</v>
      </c>
      <c r="C14759" s="115" t="s">
        <v>38996</v>
      </c>
      <c r="D14759" s="115" t="s">
        <v>1138</v>
      </c>
      <c r="E14759" s="115">
        <v>155.38419999999999</v>
      </c>
      <c r="F14759" s="674">
        <v>293.83600000000001</v>
      </c>
      <c r="G14759" s="674">
        <v>295.84500000000003</v>
      </c>
      <c r="H14759" s="115">
        <f t="shared" si="460"/>
        <v>1.0068371472522089</v>
      </c>
      <c r="I14759" s="115">
        <f t="shared" si="461"/>
        <v>156.44659999999999</v>
      </c>
    </row>
    <row r="14760" spans="1:9" hidden="1">
      <c r="A14760" s="115" t="s">
        <v>38997</v>
      </c>
      <c r="B14760" s="115" t="s">
        <v>38998</v>
      </c>
      <c r="C14760" s="115" t="s">
        <v>38999</v>
      </c>
      <c r="D14760" s="115" t="s">
        <v>1138</v>
      </c>
      <c r="E14760" s="115">
        <v>173.91370000000001</v>
      </c>
      <c r="F14760" s="674">
        <v>293.83600000000001</v>
      </c>
      <c r="G14760" s="674">
        <v>295.84500000000003</v>
      </c>
      <c r="H14760" s="115">
        <f t="shared" si="460"/>
        <v>1.0068371472522089</v>
      </c>
      <c r="I14760" s="115">
        <f t="shared" si="461"/>
        <v>175.1028</v>
      </c>
    </row>
    <row r="14761" spans="1:9" hidden="1">
      <c r="A14761" s="115" t="s">
        <v>39000</v>
      </c>
      <c r="B14761" s="115" t="s">
        <v>39001</v>
      </c>
      <c r="C14761" s="115" t="s">
        <v>39002</v>
      </c>
      <c r="D14761" s="115" t="s">
        <v>1138</v>
      </c>
      <c r="E14761" s="115">
        <v>198.69040000000001</v>
      </c>
      <c r="F14761" s="674">
        <v>293.83600000000001</v>
      </c>
      <c r="G14761" s="674">
        <v>295.84500000000003</v>
      </c>
      <c r="H14761" s="115">
        <f t="shared" si="460"/>
        <v>1.0068371472522089</v>
      </c>
      <c r="I14761" s="115">
        <f t="shared" si="461"/>
        <v>200.0489</v>
      </c>
    </row>
    <row r="14762" spans="1:9" hidden="1">
      <c r="A14762" s="115" t="s">
        <v>39003</v>
      </c>
      <c r="B14762" s="115" t="s">
        <v>39004</v>
      </c>
      <c r="C14762" s="115" t="s">
        <v>39005</v>
      </c>
      <c r="D14762" s="115" t="s">
        <v>1138</v>
      </c>
      <c r="E14762" s="115">
        <v>232.69130000000001</v>
      </c>
      <c r="F14762" s="674">
        <v>293.83600000000001</v>
      </c>
      <c r="G14762" s="674">
        <v>295.84500000000003</v>
      </c>
      <c r="H14762" s="115">
        <f t="shared" si="460"/>
        <v>1.0068371472522089</v>
      </c>
      <c r="I14762" s="115">
        <f t="shared" si="461"/>
        <v>234.28219999999999</v>
      </c>
    </row>
    <row r="14763" spans="1:9" hidden="1">
      <c r="A14763" s="115" t="s">
        <v>39006</v>
      </c>
      <c r="B14763" s="115" t="s">
        <v>39007</v>
      </c>
      <c r="C14763" s="115" t="s">
        <v>39008</v>
      </c>
      <c r="D14763" s="115" t="s">
        <v>1138</v>
      </c>
      <c r="E14763" s="115">
        <v>291.46890000000002</v>
      </c>
      <c r="F14763" s="674">
        <v>293.83600000000001</v>
      </c>
      <c r="G14763" s="674">
        <v>295.84500000000003</v>
      </c>
      <c r="H14763" s="115">
        <f t="shared" si="460"/>
        <v>1.0068371472522089</v>
      </c>
      <c r="I14763" s="115">
        <f t="shared" si="461"/>
        <v>293.46170000000001</v>
      </c>
    </row>
    <row r="14764" spans="1:9" hidden="1">
      <c r="A14764" s="115" t="s">
        <v>39009</v>
      </c>
      <c r="B14764" s="115" t="s">
        <v>39010</v>
      </c>
      <c r="C14764" s="115" t="s">
        <v>39011</v>
      </c>
      <c r="D14764" s="115" t="s">
        <v>1138</v>
      </c>
      <c r="E14764" s="115">
        <v>350.24650000000003</v>
      </c>
      <c r="F14764" s="674">
        <v>293.83600000000001</v>
      </c>
      <c r="G14764" s="674">
        <v>295.84500000000003</v>
      </c>
      <c r="H14764" s="115">
        <f t="shared" si="460"/>
        <v>1.0068371472522089</v>
      </c>
      <c r="I14764" s="115">
        <f t="shared" si="461"/>
        <v>352.64120000000003</v>
      </c>
    </row>
    <row r="14765" spans="1:9" hidden="1">
      <c r="A14765" s="115" t="s">
        <v>39012</v>
      </c>
      <c r="B14765" s="115" t="s">
        <v>39013</v>
      </c>
      <c r="C14765" s="115" t="s">
        <v>39014</v>
      </c>
      <c r="D14765" s="115" t="s">
        <v>1138</v>
      </c>
      <c r="E14765" s="115">
        <v>350.24650000000003</v>
      </c>
      <c r="F14765" s="674">
        <v>293.83600000000001</v>
      </c>
      <c r="G14765" s="674">
        <v>295.84500000000003</v>
      </c>
      <c r="H14765" s="115">
        <f t="shared" si="460"/>
        <v>1.0068371472522089</v>
      </c>
      <c r="I14765" s="115">
        <f t="shared" si="461"/>
        <v>352.64120000000003</v>
      </c>
    </row>
    <row r="14766" spans="1:9" hidden="1">
      <c r="A14766" s="115" t="s">
        <v>39015</v>
      </c>
      <c r="B14766" s="115" t="s">
        <v>39016</v>
      </c>
      <c r="C14766" s="115" t="s">
        <v>39017</v>
      </c>
      <c r="D14766" s="115" t="s">
        <v>1138</v>
      </c>
      <c r="E14766" s="115">
        <v>291.46890000000002</v>
      </c>
      <c r="F14766" s="674">
        <v>293.83600000000001</v>
      </c>
      <c r="G14766" s="674">
        <v>295.84500000000003</v>
      </c>
      <c r="H14766" s="115">
        <f t="shared" si="460"/>
        <v>1.0068371472522089</v>
      </c>
      <c r="I14766" s="115">
        <f t="shared" si="461"/>
        <v>293.46170000000001</v>
      </c>
    </row>
    <row r="14767" spans="1:9" hidden="1">
      <c r="A14767" s="115" t="s">
        <v>39018</v>
      </c>
      <c r="B14767" s="115" t="s">
        <v>39019</v>
      </c>
      <c r="C14767" s="115" t="s">
        <v>39020</v>
      </c>
      <c r="D14767" s="115" t="s">
        <v>1242</v>
      </c>
      <c r="E14767" s="115">
        <v>49.237499999999997</v>
      </c>
      <c r="F14767" s="674">
        <v>293.83600000000001</v>
      </c>
      <c r="G14767" s="674">
        <v>295.84500000000003</v>
      </c>
      <c r="H14767" s="115">
        <f t="shared" si="460"/>
        <v>1.0068371472522089</v>
      </c>
      <c r="I14767" s="115">
        <f t="shared" si="461"/>
        <v>49.574100000000001</v>
      </c>
    </row>
    <row r="14768" spans="1:9" hidden="1">
      <c r="A14768" s="115" t="s">
        <v>39021</v>
      </c>
      <c r="B14768" s="115" t="s">
        <v>39022</v>
      </c>
      <c r="C14768" s="115" t="s">
        <v>39023</v>
      </c>
      <c r="D14768" s="115" t="s">
        <v>1242</v>
      </c>
      <c r="E14768" s="115">
        <v>61.910200000000003</v>
      </c>
      <c r="F14768" s="674">
        <v>293.83600000000001</v>
      </c>
      <c r="G14768" s="674">
        <v>295.84500000000003</v>
      </c>
      <c r="H14768" s="115">
        <f t="shared" si="460"/>
        <v>1.0068371472522089</v>
      </c>
      <c r="I14768" s="115">
        <f t="shared" si="461"/>
        <v>62.333500000000001</v>
      </c>
    </row>
    <row r="14769" spans="1:9" hidden="1">
      <c r="A14769" s="115" t="s">
        <v>39024</v>
      </c>
      <c r="B14769" s="115" t="s">
        <v>39025</v>
      </c>
      <c r="C14769" s="115" t="s">
        <v>39026</v>
      </c>
      <c r="D14769" s="115" t="s">
        <v>39027</v>
      </c>
      <c r="E14769" s="115">
        <v>78.761899999999997</v>
      </c>
      <c r="F14769" s="674">
        <v>293.83600000000001</v>
      </c>
      <c r="G14769" s="674">
        <v>295.84500000000003</v>
      </c>
      <c r="H14769" s="115">
        <f t="shared" si="460"/>
        <v>1.0068371472522089</v>
      </c>
      <c r="I14769" s="115">
        <f t="shared" si="461"/>
        <v>79.300399999999996</v>
      </c>
    </row>
    <row r="14770" spans="1:9" hidden="1">
      <c r="A14770" s="115" t="s">
        <v>39028</v>
      </c>
      <c r="B14770" s="115" t="s">
        <v>39029</v>
      </c>
      <c r="C14770" s="115" t="s">
        <v>39030</v>
      </c>
      <c r="D14770" s="115" t="s">
        <v>1242</v>
      </c>
      <c r="E14770" s="115">
        <v>105.2627</v>
      </c>
      <c r="F14770" s="674">
        <v>293.83600000000001</v>
      </c>
      <c r="G14770" s="674">
        <v>295.84500000000003</v>
      </c>
      <c r="H14770" s="115">
        <f t="shared" si="460"/>
        <v>1.0068371472522089</v>
      </c>
      <c r="I14770" s="115">
        <f t="shared" si="461"/>
        <v>105.9824</v>
      </c>
    </row>
    <row r="14771" spans="1:9" hidden="1">
      <c r="A14771" s="115" t="s">
        <v>39031</v>
      </c>
      <c r="B14771" s="115" t="s">
        <v>39032</v>
      </c>
      <c r="C14771" s="115" t="s">
        <v>39033</v>
      </c>
      <c r="D14771" s="115" t="s">
        <v>1242</v>
      </c>
      <c r="E14771" s="115">
        <v>118.0651</v>
      </c>
      <c r="F14771" s="674">
        <v>293.83600000000001</v>
      </c>
      <c r="G14771" s="674">
        <v>295.84500000000003</v>
      </c>
      <c r="H14771" s="115">
        <f t="shared" si="460"/>
        <v>1.0068371472522089</v>
      </c>
      <c r="I14771" s="115">
        <f t="shared" si="461"/>
        <v>118.8723</v>
      </c>
    </row>
    <row r="14772" spans="1:9" hidden="1">
      <c r="A14772" s="115" t="s">
        <v>39034</v>
      </c>
      <c r="B14772" s="115" t="s">
        <v>39035</v>
      </c>
      <c r="C14772" s="115" t="s">
        <v>39036</v>
      </c>
      <c r="D14772" s="115" t="s">
        <v>1242</v>
      </c>
      <c r="E14772" s="115">
        <v>140.2465</v>
      </c>
      <c r="F14772" s="674">
        <v>293.83600000000001</v>
      </c>
      <c r="G14772" s="674">
        <v>295.84500000000003</v>
      </c>
      <c r="H14772" s="115">
        <f t="shared" si="460"/>
        <v>1.0068371472522089</v>
      </c>
      <c r="I14772" s="115">
        <f t="shared" si="461"/>
        <v>141.2054</v>
      </c>
    </row>
    <row r="14773" spans="1:9" hidden="1">
      <c r="A14773" s="115" t="s">
        <v>39037</v>
      </c>
      <c r="B14773" s="115" t="s">
        <v>39038</v>
      </c>
      <c r="C14773" s="115" t="s">
        <v>39039</v>
      </c>
      <c r="D14773" s="115" t="s">
        <v>1242</v>
      </c>
      <c r="E14773" s="115">
        <v>291.04390000000001</v>
      </c>
      <c r="F14773" s="674">
        <v>293.83600000000001</v>
      </c>
      <c r="G14773" s="674">
        <v>295.84500000000003</v>
      </c>
      <c r="H14773" s="115">
        <f t="shared" si="460"/>
        <v>1.0068371472522089</v>
      </c>
      <c r="I14773" s="115">
        <f t="shared" si="461"/>
        <v>293.03379999999999</v>
      </c>
    </row>
    <row r="14774" spans="1:9" hidden="1">
      <c r="A14774" s="115" t="s">
        <v>39040</v>
      </c>
      <c r="B14774" s="115" t="s">
        <v>39041</v>
      </c>
      <c r="C14774" s="115" t="s">
        <v>39042</v>
      </c>
      <c r="D14774" s="115" t="s">
        <v>1242</v>
      </c>
      <c r="E14774" s="115">
        <v>430.52719999999999</v>
      </c>
      <c r="F14774" s="674">
        <v>293.83600000000001</v>
      </c>
      <c r="G14774" s="674">
        <v>295.84500000000003</v>
      </c>
      <c r="H14774" s="115">
        <f t="shared" si="460"/>
        <v>1.0068371472522089</v>
      </c>
      <c r="I14774" s="115">
        <f t="shared" si="461"/>
        <v>433.4708</v>
      </c>
    </row>
    <row r="14775" spans="1:9" hidden="1">
      <c r="A14775" s="115" t="s">
        <v>39043</v>
      </c>
      <c r="B14775" s="115" t="s">
        <v>39044</v>
      </c>
      <c r="C14775" s="115" t="s">
        <v>39045</v>
      </c>
      <c r="D14775" s="115" t="s">
        <v>1242</v>
      </c>
      <c r="E14775" s="115">
        <v>476.66609999999997</v>
      </c>
      <c r="F14775" s="674">
        <v>293.83600000000001</v>
      </c>
      <c r="G14775" s="674">
        <v>295.84500000000003</v>
      </c>
      <c r="H14775" s="115">
        <f t="shared" si="460"/>
        <v>1.0068371472522089</v>
      </c>
      <c r="I14775" s="115">
        <f t="shared" si="461"/>
        <v>479.92509999999999</v>
      </c>
    </row>
    <row r="14776" spans="1:9" hidden="1">
      <c r="A14776" s="115" t="s">
        <v>39046</v>
      </c>
      <c r="B14776" s="115" t="s">
        <v>39047</v>
      </c>
      <c r="C14776" s="115" t="s">
        <v>39048</v>
      </c>
      <c r="D14776" s="115" t="s">
        <v>1138</v>
      </c>
      <c r="E14776" s="115">
        <v>49.261400000000002</v>
      </c>
      <c r="F14776" s="674">
        <v>293.83600000000001</v>
      </c>
      <c r="G14776" s="674">
        <v>295.84500000000003</v>
      </c>
      <c r="H14776" s="115">
        <f t="shared" si="460"/>
        <v>1.0068371472522089</v>
      </c>
      <c r="I14776" s="115">
        <f t="shared" si="461"/>
        <v>49.598199999999999</v>
      </c>
    </row>
    <row r="14777" spans="1:9" hidden="1">
      <c r="A14777" s="115" t="s">
        <v>39049</v>
      </c>
      <c r="B14777" s="115" t="s">
        <v>39050</v>
      </c>
      <c r="C14777" s="115" t="s">
        <v>39051</v>
      </c>
      <c r="D14777" s="115" t="s">
        <v>1138</v>
      </c>
      <c r="E14777" s="115">
        <v>54.524799999999999</v>
      </c>
      <c r="F14777" s="674">
        <v>293.83600000000001</v>
      </c>
      <c r="G14777" s="674">
        <v>295.84500000000003</v>
      </c>
      <c r="H14777" s="115">
        <f t="shared" si="460"/>
        <v>1.0068371472522089</v>
      </c>
      <c r="I14777" s="115">
        <f t="shared" si="461"/>
        <v>54.897599999999997</v>
      </c>
    </row>
    <row r="14778" spans="1:9" hidden="1">
      <c r="A14778" s="115" t="s">
        <v>39052</v>
      </c>
      <c r="B14778" s="115" t="s">
        <v>39053</v>
      </c>
      <c r="C14778" s="115" t="s">
        <v>39054</v>
      </c>
      <c r="D14778" s="115" t="s">
        <v>1138</v>
      </c>
      <c r="E14778" s="115">
        <v>74.315700000000007</v>
      </c>
      <c r="F14778" s="674">
        <v>293.83600000000001</v>
      </c>
      <c r="G14778" s="674">
        <v>295.84500000000003</v>
      </c>
      <c r="H14778" s="115">
        <f t="shared" si="460"/>
        <v>1.0068371472522089</v>
      </c>
      <c r="I14778" s="115">
        <f t="shared" si="461"/>
        <v>74.823800000000006</v>
      </c>
    </row>
    <row r="14779" spans="1:9" hidden="1">
      <c r="A14779" s="115" t="s">
        <v>39055</v>
      </c>
      <c r="B14779" s="115" t="s">
        <v>39056</v>
      </c>
      <c r="C14779" s="115" t="s">
        <v>39057</v>
      </c>
      <c r="D14779" s="115" t="s">
        <v>1138</v>
      </c>
      <c r="E14779" s="115">
        <v>79.910600000000002</v>
      </c>
      <c r="F14779" s="674">
        <v>293.83600000000001</v>
      </c>
      <c r="G14779" s="674">
        <v>295.84500000000003</v>
      </c>
      <c r="H14779" s="115">
        <f t="shared" si="460"/>
        <v>1.0068371472522089</v>
      </c>
      <c r="I14779" s="115">
        <f t="shared" si="461"/>
        <v>80.456999999999994</v>
      </c>
    </row>
    <row r="14780" spans="1:9" hidden="1">
      <c r="A14780" s="115" t="s">
        <v>39058</v>
      </c>
      <c r="B14780" s="115" t="s">
        <v>39059</v>
      </c>
      <c r="C14780" s="115" t="s">
        <v>39060</v>
      </c>
      <c r="D14780" s="115" t="s">
        <v>1138</v>
      </c>
      <c r="E14780" s="115">
        <v>110.4674</v>
      </c>
      <c r="F14780" s="674">
        <v>293.83600000000001</v>
      </c>
      <c r="G14780" s="674">
        <v>295.84500000000003</v>
      </c>
      <c r="H14780" s="115">
        <f t="shared" si="460"/>
        <v>1.0068371472522089</v>
      </c>
      <c r="I14780" s="115">
        <f t="shared" si="461"/>
        <v>111.2227</v>
      </c>
    </row>
    <row r="14781" spans="1:9" hidden="1">
      <c r="A14781" s="115" t="s">
        <v>39061</v>
      </c>
      <c r="B14781" s="115" t="s">
        <v>39062</v>
      </c>
      <c r="C14781" s="115" t="s">
        <v>39063</v>
      </c>
      <c r="D14781" s="115" t="s">
        <v>1138</v>
      </c>
      <c r="E14781" s="115">
        <v>167.38499999999999</v>
      </c>
      <c r="F14781" s="674">
        <v>293.83600000000001</v>
      </c>
      <c r="G14781" s="674">
        <v>295.84500000000003</v>
      </c>
      <c r="H14781" s="115">
        <f t="shared" si="460"/>
        <v>1.0068371472522089</v>
      </c>
      <c r="I14781" s="115">
        <f t="shared" si="461"/>
        <v>168.52940000000001</v>
      </c>
    </row>
    <row r="14782" spans="1:9" hidden="1">
      <c r="A14782" s="115" t="s">
        <v>39064</v>
      </c>
      <c r="B14782" s="115" t="s">
        <v>39065</v>
      </c>
      <c r="C14782" s="115" t="s">
        <v>39066</v>
      </c>
      <c r="D14782" s="115" t="s">
        <v>1138</v>
      </c>
      <c r="E14782" s="115">
        <v>223.07339999999999</v>
      </c>
      <c r="F14782" s="674">
        <v>293.83600000000001</v>
      </c>
      <c r="G14782" s="674">
        <v>295.84500000000003</v>
      </c>
      <c r="H14782" s="115">
        <f t="shared" si="460"/>
        <v>1.0068371472522089</v>
      </c>
      <c r="I14782" s="115">
        <f t="shared" si="461"/>
        <v>224.5986</v>
      </c>
    </row>
    <row r="14783" spans="1:9" hidden="1">
      <c r="A14783" s="115" t="s">
        <v>39067</v>
      </c>
      <c r="B14783" s="115" t="s">
        <v>39068</v>
      </c>
      <c r="C14783" s="115" t="s">
        <v>39069</v>
      </c>
      <c r="D14783" s="115" t="s">
        <v>1242</v>
      </c>
      <c r="E14783" s="115">
        <v>327.09980000000002</v>
      </c>
      <c r="F14783" s="674">
        <v>293.83600000000001</v>
      </c>
      <c r="G14783" s="674">
        <v>295.84500000000003</v>
      </c>
      <c r="H14783" s="115">
        <f t="shared" si="460"/>
        <v>1.0068371472522089</v>
      </c>
      <c r="I14783" s="115">
        <f t="shared" si="461"/>
        <v>329.33620000000002</v>
      </c>
    </row>
    <row r="14784" spans="1:9" hidden="1">
      <c r="A14784" s="115" t="s">
        <v>39070</v>
      </c>
      <c r="B14784" s="115" t="s">
        <v>39071</v>
      </c>
      <c r="C14784" s="115" t="s">
        <v>39072</v>
      </c>
      <c r="D14784" s="115" t="s">
        <v>1242</v>
      </c>
      <c r="E14784" s="115">
        <v>354.14760000000001</v>
      </c>
      <c r="F14784" s="674">
        <v>293.83600000000001</v>
      </c>
      <c r="G14784" s="674">
        <v>295.84500000000003</v>
      </c>
      <c r="H14784" s="115">
        <f t="shared" si="460"/>
        <v>1.0068371472522089</v>
      </c>
      <c r="I14784" s="115">
        <f t="shared" si="461"/>
        <v>356.56900000000002</v>
      </c>
    </row>
    <row r="14785" spans="1:9" hidden="1">
      <c r="A14785" s="115" t="s">
        <v>39073</v>
      </c>
      <c r="B14785" s="115" t="s">
        <v>39074</v>
      </c>
      <c r="C14785" s="115" t="s">
        <v>39075</v>
      </c>
      <c r="D14785" s="115" t="s">
        <v>1242</v>
      </c>
      <c r="E14785" s="115">
        <v>299.07530000000003</v>
      </c>
      <c r="F14785" s="674">
        <v>293.83600000000001</v>
      </c>
      <c r="G14785" s="674">
        <v>295.84500000000003</v>
      </c>
      <c r="H14785" s="115">
        <f t="shared" si="460"/>
        <v>1.0068371472522089</v>
      </c>
      <c r="I14785" s="115">
        <f t="shared" si="461"/>
        <v>301.12009999999998</v>
      </c>
    </row>
    <row r="14786" spans="1:9" hidden="1">
      <c r="A14786" s="115" t="s">
        <v>39076</v>
      </c>
      <c r="B14786" s="115" t="s">
        <v>39077</v>
      </c>
      <c r="C14786" s="115" t="s">
        <v>39078</v>
      </c>
      <c r="D14786" s="115" t="s">
        <v>1242</v>
      </c>
      <c r="E14786" s="115">
        <v>323.7543</v>
      </c>
      <c r="F14786" s="674">
        <v>293.83600000000001</v>
      </c>
      <c r="G14786" s="674">
        <v>295.84500000000003</v>
      </c>
      <c r="H14786" s="115">
        <f t="shared" si="460"/>
        <v>1.0068371472522089</v>
      </c>
      <c r="I14786" s="115">
        <f t="shared" si="461"/>
        <v>325.96789999999999</v>
      </c>
    </row>
    <row r="14787" spans="1:9" hidden="1">
      <c r="A14787" s="115" t="s">
        <v>39079</v>
      </c>
      <c r="B14787" s="115" t="s">
        <v>39080</v>
      </c>
      <c r="C14787" s="115" t="s">
        <v>39081</v>
      </c>
      <c r="D14787" s="115" t="s">
        <v>1138</v>
      </c>
      <c r="E14787" s="115">
        <v>56.065199999999997</v>
      </c>
      <c r="F14787" s="674">
        <v>293.83600000000001</v>
      </c>
      <c r="G14787" s="674">
        <v>295.84500000000003</v>
      </c>
      <c r="H14787" s="115">
        <f t="shared" si="460"/>
        <v>1.0068371472522089</v>
      </c>
      <c r="I14787" s="115">
        <f t="shared" si="461"/>
        <v>56.448500000000003</v>
      </c>
    </row>
    <row r="14788" spans="1:9" hidden="1">
      <c r="A14788" s="115" t="s">
        <v>39082</v>
      </c>
      <c r="B14788" s="115" t="s">
        <v>39083</v>
      </c>
      <c r="C14788" s="115" t="s">
        <v>39084</v>
      </c>
      <c r="D14788" s="115" t="s">
        <v>1138</v>
      </c>
      <c r="E14788" s="115">
        <v>28.587299999999999</v>
      </c>
      <c r="F14788" s="674">
        <v>293.83600000000001</v>
      </c>
      <c r="G14788" s="674">
        <v>295.84500000000003</v>
      </c>
      <c r="H14788" s="115">
        <f t="shared" si="460"/>
        <v>1.0068371472522089</v>
      </c>
      <c r="I14788" s="115">
        <f t="shared" si="461"/>
        <v>28.782800000000002</v>
      </c>
    </row>
    <row r="14789" spans="1:9" hidden="1">
      <c r="A14789" s="115" t="s">
        <v>39085</v>
      </c>
      <c r="B14789" s="115" t="s">
        <v>39086</v>
      </c>
      <c r="C14789" s="115" t="s">
        <v>39087</v>
      </c>
      <c r="D14789" s="115" t="s">
        <v>1138</v>
      </c>
      <c r="E14789" s="115">
        <v>69.453000000000003</v>
      </c>
      <c r="F14789" s="674">
        <v>293.83600000000001</v>
      </c>
      <c r="G14789" s="674">
        <v>295.84500000000003</v>
      </c>
      <c r="H14789" s="115">
        <f t="shared" ref="H14789:H14852" si="462">G14789/F14789</f>
        <v>1.0068371472522089</v>
      </c>
      <c r="I14789" s="115">
        <f t="shared" ref="I14789:I14852" si="463">ROUND(H14789*E14789,4)</f>
        <v>69.927899999999994</v>
      </c>
    </row>
    <row r="14790" spans="1:9" hidden="1">
      <c r="A14790" s="115" t="s">
        <v>39088</v>
      </c>
      <c r="B14790" s="115" t="s">
        <v>39089</v>
      </c>
      <c r="C14790" s="115" t="s">
        <v>39090</v>
      </c>
      <c r="D14790" s="115" t="s">
        <v>1138</v>
      </c>
      <c r="E14790" s="115">
        <v>85.047899999999998</v>
      </c>
      <c r="F14790" s="674">
        <v>293.83600000000001</v>
      </c>
      <c r="G14790" s="674">
        <v>295.84500000000003</v>
      </c>
      <c r="H14790" s="115">
        <f t="shared" si="462"/>
        <v>1.0068371472522089</v>
      </c>
      <c r="I14790" s="115">
        <f t="shared" si="463"/>
        <v>85.629400000000004</v>
      </c>
    </row>
    <row r="14791" spans="1:9" hidden="1">
      <c r="A14791" s="115" t="s">
        <v>39091</v>
      </c>
      <c r="B14791" s="115" t="s">
        <v>39092</v>
      </c>
      <c r="C14791" s="115" t="s">
        <v>39093</v>
      </c>
      <c r="D14791" s="115" t="s">
        <v>1138</v>
      </c>
      <c r="E14791" s="115">
        <v>21.994199999999999</v>
      </c>
      <c r="F14791" s="674">
        <v>293.83600000000001</v>
      </c>
      <c r="G14791" s="674">
        <v>295.84500000000003</v>
      </c>
      <c r="H14791" s="115">
        <f t="shared" si="462"/>
        <v>1.0068371472522089</v>
      </c>
      <c r="I14791" s="115">
        <f t="shared" si="463"/>
        <v>22.144600000000001</v>
      </c>
    </row>
    <row r="14792" spans="1:9" hidden="1">
      <c r="A14792" s="115" t="s">
        <v>39094</v>
      </c>
      <c r="B14792" s="115" t="s">
        <v>39095</v>
      </c>
      <c r="C14792" s="115" t="s">
        <v>39096</v>
      </c>
      <c r="D14792" s="115" t="s">
        <v>1138</v>
      </c>
      <c r="E14792" s="115">
        <v>47.844200000000001</v>
      </c>
      <c r="F14792" s="674">
        <v>293.83600000000001</v>
      </c>
      <c r="G14792" s="674">
        <v>295.84500000000003</v>
      </c>
      <c r="H14792" s="115">
        <f t="shared" si="462"/>
        <v>1.0068371472522089</v>
      </c>
      <c r="I14792" s="115">
        <f t="shared" si="463"/>
        <v>48.171300000000002</v>
      </c>
    </row>
    <row r="14793" spans="1:9" hidden="1">
      <c r="A14793" s="115" t="s">
        <v>39097</v>
      </c>
      <c r="B14793" s="115" t="s">
        <v>39098</v>
      </c>
      <c r="C14793" s="115" t="s">
        <v>39099</v>
      </c>
      <c r="D14793" s="115" t="s">
        <v>1138</v>
      </c>
      <c r="E14793" s="115">
        <v>38.643599999999999</v>
      </c>
      <c r="F14793" s="674">
        <v>293.83600000000001</v>
      </c>
      <c r="G14793" s="674">
        <v>295.84500000000003</v>
      </c>
      <c r="H14793" s="115">
        <f t="shared" si="462"/>
        <v>1.0068371472522089</v>
      </c>
      <c r="I14793" s="115">
        <f t="shared" si="463"/>
        <v>38.907800000000002</v>
      </c>
    </row>
    <row r="14794" spans="1:9" hidden="1">
      <c r="A14794" s="115" t="s">
        <v>39100</v>
      </c>
      <c r="B14794" s="115" t="s">
        <v>39101</v>
      </c>
      <c r="C14794" s="115" t="s">
        <v>39102</v>
      </c>
      <c r="D14794" s="115" t="s">
        <v>1138</v>
      </c>
      <c r="E14794" s="115">
        <v>42.3536</v>
      </c>
      <c r="F14794" s="674">
        <v>293.83600000000001</v>
      </c>
      <c r="G14794" s="674">
        <v>295.84500000000003</v>
      </c>
      <c r="H14794" s="115">
        <f t="shared" si="462"/>
        <v>1.0068371472522089</v>
      </c>
      <c r="I14794" s="115">
        <f t="shared" si="463"/>
        <v>42.6432</v>
      </c>
    </row>
    <row r="14795" spans="1:9" hidden="1">
      <c r="A14795" s="115" t="s">
        <v>39103</v>
      </c>
      <c r="B14795" s="115" t="s">
        <v>39104</v>
      </c>
      <c r="C14795" s="115" t="s">
        <v>39105</v>
      </c>
      <c r="D14795" s="115" t="s">
        <v>1138</v>
      </c>
      <c r="E14795" s="115">
        <v>96.803600000000003</v>
      </c>
      <c r="F14795" s="674">
        <v>293.83600000000001</v>
      </c>
      <c r="G14795" s="674">
        <v>295.84500000000003</v>
      </c>
      <c r="H14795" s="115">
        <f t="shared" si="462"/>
        <v>1.0068371472522089</v>
      </c>
      <c r="I14795" s="115">
        <f t="shared" si="463"/>
        <v>97.465500000000006</v>
      </c>
    </row>
    <row r="14796" spans="1:9" hidden="1">
      <c r="A14796" s="115" t="s">
        <v>39106</v>
      </c>
      <c r="B14796" s="115" t="s">
        <v>39107</v>
      </c>
      <c r="C14796" s="115" t="s">
        <v>39108</v>
      </c>
      <c r="D14796" s="115" t="s">
        <v>1138</v>
      </c>
      <c r="E14796" s="115">
        <v>54.203000000000003</v>
      </c>
      <c r="F14796" s="674">
        <v>293.83600000000001</v>
      </c>
      <c r="G14796" s="674">
        <v>295.84500000000003</v>
      </c>
      <c r="H14796" s="115">
        <f t="shared" si="462"/>
        <v>1.0068371472522089</v>
      </c>
      <c r="I14796" s="115">
        <f t="shared" si="463"/>
        <v>54.573599999999999</v>
      </c>
    </row>
    <row r="14797" spans="1:9" hidden="1">
      <c r="A14797" s="115" t="s">
        <v>39109</v>
      </c>
      <c r="B14797" s="115" t="s">
        <v>39110</v>
      </c>
      <c r="C14797" s="115" t="s">
        <v>39111</v>
      </c>
      <c r="D14797" s="115" t="s">
        <v>1138</v>
      </c>
      <c r="E14797" s="115">
        <v>67.462999999999994</v>
      </c>
      <c r="F14797" s="674">
        <v>293.83600000000001</v>
      </c>
      <c r="G14797" s="674">
        <v>295.84500000000003</v>
      </c>
      <c r="H14797" s="115">
        <f t="shared" si="462"/>
        <v>1.0068371472522089</v>
      </c>
      <c r="I14797" s="115">
        <f t="shared" si="463"/>
        <v>67.924300000000002</v>
      </c>
    </row>
    <row r="14798" spans="1:9" hidden="1">
      <c r="A14798" s="115" t="s">
        <v>39112</v>
      </c>
      <c r="B14798" s="115" t="s">
        <v>39113</v>
      </c>
      <c r="C14798" s="115" t="s">
        <v>39114</v>
      </c>
      <c r="D14798" s="115" t="s">
        <v>1138</v>
      </c>
      <c r="E14798" s="115">
        <v>1804.8130000000001</v>
      </c>
      <c r="F14798" s="674">
        <v>293.83600000000001</v>
      </c>
      <c r="G14798" s="674">
        <v>295.84500000000003</v>
      </c>
      <c r="H14798" s="115">
        <f t="shared" si="462"/>
        <v>1.0068371472522089</v>
      </c>
      <c r="I14798" s="115">
        <f t="shared" si="463"/>
        <v>1817.1528000000001</v>
      </c>
    </row>
    <row r="14799" spans="1:9" hidden="1">
      <c r="A14799" s="115" t="s">
        <v>39115</v>
      </c>
      <c r="B14799" s="115" t="s">
        <v>39116</v>
      </c>
      <c r="C14799" s="115" t="s">
        <v>39117</v>
      </c>
      <c r="D14799" s="115" t="s">
        <v>1242</v>
      </c>
      <c r="E14799" s="115">
        <v>89.588300000000004</v>
      </c>
      <c r="F14799" s="674">
        <v>293.83600000000001</v>
      </c>
      <c r="G14799" s="674">
        <v>295.84500000000003</v>
      </c>
      <c r="H14799" s="115">
        <f t="shared" si="462"/>
        <v>1.0068371472522089</v>
      </c>
      <c r="I14799" s="115">
        <f t="shared" si="463"/>
        <v>90.200800000000001</v>
      </c>
    </row>
    <row r="14800" spans="1:9" hidden="1">
      <c r="A14800" s="115" t="s">
        <v>39118</v>
      </c>
      <c r="B14800" s="115" t="s">
        <v>39119</v>
      </c>
      <c r="C14800" s="115" t="s">
        <v>39120</v>
      </c>
      <c r="D14800" s="115" t="s">
        <v>1138</v>
      </c>
      <c r="E14800" s="115">
        <v>563.06029999999998</v>
      </c>
      <c r="F14800" s="674">
        <v>293.83600000000001</v>
      </c>
      <c r="G14800" s="674">
        <v>295.84500000000003</v>
      </c>
      <c r="H14800" s="115">
        <f t="shared" si="462"/>
        <v>1.0068371472522089</v>
      </c>
      <c r="I14800" s="115">
        <f t="shared" si="463"/>
        <v>566.91</v>
      </c>
    </row>
    <row r="14801" spans="1:9" hidden="1">
      <c r="A14801" s="115" t="s">
        <v>39121</v>
      </c>
      <c r="B14801" s="115" t="s">
        <v>39122</v>
      </c>
      <c r="C14801" s="115" t="s">
        <v>39123</v>
      </c>
      <c r="D14801" s="115" t="s">
        <v>1138</v>
      </c>
      <c r="E14801" s="115">
        <v>1114.5691999999999</v>
      </c>
      <c r="F14801" s="674">
        <v>293.83600000000001</v>
      </c>
      <c r="G14801" s="674">
        <v>295.84500000000003</v>
      </c>
      <c r="H14801" s="115">
        <f t="shared" si="462"/>
        <v>1.0068371472522089</v>
      </c>
      <c r="I14801" s="115">
        <f t="shared" si="463"/>
        <v>1122.1896999999999</v>
      </c>
    </row>
    <row r="14802" spans="1:9" hidden="1">
      <c r="A14802" s="115" t="s">
        <v>39124</v>
      </c>
      <c r="B14802" s="115" t="s">
        <v>39125</v>
      </c>
      <c r="C14802" s="115" t="s">
        <v>39126</v>
      </c>
      <c r="D14802" s="115" t="s">
        <v>1138</v>
      </c>
      <c r="E14802" s="115">
        <v>3210.3494999999998</v>
      </c>
      <c r="F14802" s="674">
        <v>293.83600000000001</v>
      </c>
      <c r="G14802" s="674">
        <v>295.84500000000003</v>
      </c>
      <c r="H14802" s="115">
        <f t="shared" si="462"/>
        <v>1.0068371472522089</v>
      </c>
      <c r="I14802" s="115">
        <f t="shared" si="463"/>
        <v>3232.2991000000002</v>
      </c>
    </row>
    <row r="14803" spans="1:9" hidden="1">
      <c r="A14803" s="115" t="s">
        <v>39127</v>
      </c>
      <c r="B14803" s="115" t="s">
        <v>39128</v>
      </c>
      <c r="C14803" s="115" t="s">
        <v>39129</v>
      </c>
      <c r="D14803" s="115" t="s">
        <v>1138</v>
      </c>
      <c r="E14803" s="115">
        <v>4398.9569000000001</v>
      </c>
      <c r="F14803" s="674">
        <v>293.83600000000001</v>
      </c>
      <c r="G14803" s="674">
        <v>295.84500000000003</v>
      </c>
      <c r="H14803" s="115">
        <f t="shared" si="462"/>
        <v>1.0068371472522089</v>
      </c>
      <c r="I14803" s="115">
        <f t="shared" si="463"/>
        <v>4429.0331999999999</v>
      </c>
    </row>
    <row r="14804" spans="1:9" hidden="1">
      <c r="A14804" s="115" t="s">
        <v>39130</v>
      </c>
      <c r="B14804" s="115" t="s">
        <v>39131</v>
      </c>
      <c r="C14804" s="115" t="s">
        <v>39132</v>
      </c>
      <c r="D14804" s="115" t="s">
        <v>1138</v>
      </c>
      <c r="E14804" s="115">
        <v>5587.5641999999998</v>
      </c>
      <c r="F14804" s="674">
        <v>293.83600000000001</v>
      </c>
      <c r="G14804" s="674">
        <v>295.84500000000003</v>
      </c>
      <c r="H14804" s="115">
        <f t="shared" si="462"/>
        <v>1.0068371472522089</v>
      </c>
      <c r="I14804" s="115">
        <f t="shared" si="463"/>
        <v>5625.7672000000002</v>
      </c>
    </row>
    <row r="14805" spans="1:9" hidden="1">
      <c r="A14805" s="115" t="s">
        <v>39133</v>
      </c>
      <c r="B14805" s="115" t="s">
        <v>39134</v>
      </c>
      <c r="C14805" s="115" t="s">
        <v>39135</v>
      </c>
      <c r="D14805" s="115" t="s">
        <v>1138</v>
      </c>
      <c r="E14805" s="115">
        <v>6776.1718000000001</v>
      </c>
      <c r="F14805" s="674">
        <v>293.83600000000001</v>
      </c>
      <c r="G14805" s="674">
        <v>295.84500000000003</v>
      </c>
      <c r="H14805" s="115">
        <f t="shared" si="462"/>
        <v>1.0068371472522089</v>
      </c>
      <c r="I14805" s="115">
        <f t="shared" si="463"/>
        <v>6822.5015000000003</v>
      </c>
    </row>
    <row r="14806" spans="1:9" hidden="1">
      <c r="A14806" s="115" t="s">
        <v>39136</v>
      </c>
      <c r="B14806" s="115" t="s">
        <v>39137</v>
      </c>
      <c r="C14806" s="115" t="s">
        <v>39138</v>
      </c>
      <c r="D14806" s="115" t="s">
        <v>1138</v>
      </c>
      <c r="E14806" s="115">
        <v>7964.7791999999999</v>
      </c>
      <c r="F14806" s="674">
        <v>293.83600000000001</v>
      </c>
      <c r="G14806" s="674">
        <v>295.84500000000003</v>
      </c>
      <c r="H14806" s="115">
        <f t="shared" si="462"/>
        <v>1.0068371472522089</v>
      </c>
      <c r="I14806" s="115">
        <f t="shared" si="463"/>
        <v>8019.2356</v>
      </c>
    </row>
    <row r="14807" spans="1:9" hidden="1">
      <c r="A14807" s="115" t="s">
        <v>39139</v>
      </c>
      <c r="B14807" s="115" t="s">
        <v>39140</v>
      </c>
      <c r="C14807" s="115" t="s">
        <v>39141</v>
      </c>
      <c r="D14807" s="115" t="s">
        <v>1138</v>
      </c>
      <c r="E14807" s="115">
        <v>372.30610000000001</v>
      </c>
      <c r="F14807" s="674">
        <v>293.83600000000001</v>
      </c>
      <c r="G14807" s="674">
        <v>295.84500000000003</v>
      </c>
      <c r="H14807" s="115">
        <f t="shared" si="462"/>
        <v>1.0068371472522089</v>
      </c>
      <c r="I14807" s="115">
        <f t="shared" si="463"/>
        <v>374.85160000000002</v>
      </c>
    </row>
    <row r="14808" spans="1:9" hidden="1">
      <c r="A14808" s="115" t="s">
        <v>39142</v>
      </c>
      <c r="B14808" s="115" t="s">
        <v>39143</v>
      </c>
      <c r="C14808" s="115" t="s">
        <v>39144</v>
      </c>
      <c r="D14808" s="115" t="s">
        <v>1138</v>
      </c>
      <c r="E14808" s="115">
        <v>425.52379999999999</v>
      </c>
      <c r="F14808" s="674">
        <v>293.83600000000001</v>
      </c>
      <c r="G14808" s="674">
        <v>295.84500000000003</v>
      </c>
      <c r="H14808" s="115">
        <f t="shared" si="462"/>
        <v>1.0068371472522089</v>
      </c>
      <c r="I14808" s="115">
        <f t="shared" si="463"/>
        <v>428.4332</v>
      </c>
    </row>
    <row r="14809" spans="1:9" hidden="1">
      <c r="A14809" s="115" t="s">
        <v>39145</v>
      </c>
      <c r="B14809" s="115" t="s">
        <v>39146</v>
      </c>
      <c r="C14809" s="115" t="s">
        <v>39147</v>
      </c>
      <c r="D14809" s="115" t="s">
        <v>1138</v>
      </c>
      <c r="E14809" s="115">
        <v>426.03109999999998</v>
      </c>
      <c r="F14809" s="674">
        <v>293.83600000000001</v>
      </c>
      <c r="G14809" s="674">
        <v>295.84500000000003</v>
      </c>
      <c r="H14809" s="115">
        <f t="shared" si="462"/>
        <v>1.0068371472522089</v>
      </c>
      <c r="I14809" s="115">
        <f t="shared" si="463"/>
        <v>428.94389999999999</v>
      </c>
    </row>
    <row r="14810" spans="1:9" hidden="1">
      <c r="A14810" s="115" t="s">
        <v>39148</v>
      </c>
      <c r="B14810" s="115" t="s">
        <v>39149</v>
      </c>
      <c r="C14810" s="115" t="s">
        <v>39150</v>
      </c>
      <c r="D14810" s="115" t="s">
        <v>1138</v>
      </c>
      <c r="E14810" s="115">
        <v>555.06619999999998</v>
      </c>
      <c r="F14810" s="674">
        <v>293.83600000000001</v>
      </c>
      <c r="G14810" s="674">
        <v>295.84500000000003</v>
      </c>
      <c r="H14810" s="115">
        <f t="shared" si="462"/>
        <v>1.0068371472522089</v>
      </c>
      <c r="I14810" s="115">
        <f t="shared" si="463"/>
        <v>558.86130000000003</v>
      </c>
    </row>
    <row r="14811" spans="1:9" hidden="1">
      <c r="A14811" s="115" t="s">
        <v>39151</v>
      </c>
      <c r="B14811" s="115" t="s">
        <v>39152</v>
      </c>
      <c r="C14811" s="115" t="s">
        <v>39153</v>
      </c>
      <c r="D14811" s="115" t="s">
        <v>1138</v>
      </c>
      <c r="E14811" s="115">
        <v>1223.3354999999999</v>
      </c>
      <c r="F14811" s="674">
        <v>293.83600000000001</v>
      </c>
      <c r="G14811" s="674">
        <v>295.84500000000003</v>
      </c>
      <c r="H14811" s="115">
        <f t="shared" si="462"/>
        <v>1.0068371472522089</v>
      </c>
      <c r="I14811" s="115">
        <f t="shared" si="463"/>
        <v>1231.6995999999999</v>
      </c>
    </row>
    <row r="14812" spans="1:9" hidden="1">
      <c r="A14812" s="115" t="s">
        <v>39154</v>
      </c>
      <c r="B14812" s="115" t="s">
        <v>39155</v>
      </c>
      <c r="C14812" s="115" t="s">
        <v>39156</v>
      </c>
      <c r="D14812" s="115" t="s">
        <v>1138</v>
      </c>
      <c r="E14812" s="115">
        <v>1315.6893</v>
      </c>
      <c r="F14812" s="674">
        <v>293.83600000000001</v>
      </c>
      <c r="G14812" s="674">
        <v>295.84500000000003</v>
      </c>
      <c r="H14812" s="115">
        <f t="shared" si="462"/>
        <v>1.0068371472522089</v>
      </c>
      <c r="I14812" s="115">
        <f t="shared" si="463"/>
        <v>1324.6849</v>
      </c>
    </row>
    <row r="14813" spans="1:9" hidden="1">
      <c r="A14813" s="115" t="s">
        <v>39157</v>
      </c>
      <c r="B14813" s="115" t="s">
        <v>39158</v>
      </c>
      <c r="C14813" s="115" t="s">
        <v>39159</v>
      </c>
      <c r="D14813" s="115" t="s">
        <v>1138</v>
      </c>
      <c r="E14813" s="115">
        <v>417.08780000000002</v>
      </c>
      <c r="F14813" s="674">
        <v>293.83600000000001</v>
      </c>
      <c r="G14813" s="674">
        <v>295.84500000000003</v>
      </c>
      <c r="H14813" s="115">
        <f t="shared" si="462"/>
        <v>1.0068371472522089</v>
      </c>
      <c r="I14813" s="115">
        <f t="shared" si="463"/>
        <v>419.93950000000001</v>
      </c>
    </row>
    <row r="14814" spans="1:9" hidden="1">
      <c r="A14814" s="115" t="s">
        <v>39160</v>
      </c>
      <c r="B14814" s="115" t="s">
        <v>39161</v>
      </c>
      <c r="C14814" s="115" t="s">
        <v>39162</v>
      </c>
      <c r="D14814" s="115" t="s">
        <v>1138</v>
      </c>
      <c r="E14814" s="115">
        <v>561.37490000000003</v>
      </c>
      <c r="F14814" s="674">
        <v>293.83600000000001</v>
      </c>
      <c r="G14814" s="674">
        <v>295.84500000000003</v>
      </c>
      <c r="H14814" s="115">
        <f t="shared" si="462"/>
        <v>1.0068371472522089</v>
      </c>
      <c r="I14814" s="115">
        <f t="shared" si="463"/>
        <v>565.21310000000005</v>
      </c>
    </row>
    <row r="14815" spans="1:9" hidden="1">
      <c r="A14815" s="115" t="s">
        <v>39163</v>
      </c>
      <c r="B14815" s="115" t="s">
        <v>39164</v>
      </c>
      <c r="C14815" s="115" t="s">
        <v>39165</v>
      </c>
      <c r="D14815" s="115" t="s">
        <v>1138</v>
      </c>
      <c r="E14815" s="115">
        <v>667.77350000000001</v>
      </c>
      <c r="F14815" s="674">
        <v>293.83600000000001</v>
      </c>
      <c r="G14815" s="674">
        <v>295.84500000000003</v>
      </c>
      <c r="H14815" s="115">
        <f t="shared" si="462"/>
        <v>1.0068371472522089</v>
      </c>
      <c r="I14815" s="115">
        <f t="shared" si="463"/>
        <v>672.33920000000001</v>
      </c>
    </row>
    <row r="14816" spans="1:9" hidden="1">
      <c r="A14816" s="115" t="s">
        <v>39166</v>
      </c>
      <c r="B14816" s="115" t="s">
        <v>39167</v>
      </c>
      <c r="C14816" s="115" t="s">
        <v>39168</v>
      </c>
      <c r="D14816" s="115" t="s">
        <v>1138</v>
      </c>
      <c r="E14816" s="115">
        <v>1288.6694</v>
      </c>
      <c r="F14816" s="674">
        <v>293.83600000000001</v>
      </c>
      <c r="G14816" s="674">
        <v>295.84500000000003</v>
      </c>
      <c r="H14816" s="115">
        <f t="shared" si="462"/>
        <v>1.0068371472522089</v>
      </c>
      <c r="I14816" s="115">
        <f t="shared" si="463"/>
        <v>1297.4802</v>
      </c>
    </row>
    <row r="14817" spans="1:9" hidden="1">
      <c r="A14817" s="115" t="s">
        <v>39169</v>
      </c>
      <c r="B14817" s="115" t="s">
        <v>39170</v>
      </c>
      <c r="C14817" s="115" t="s">
        <v>39171</v>
      </c>
      <c r="D14817" s="115" t="s">
        <v>1138</v>
      </c>
      <c r="E14817" s="115">
        <v>1373.7520999999999</v>
      </c>
      <c r="F14817" s="674">
        <v>293.83600000000001</v>
      </c>
      <c r="G14817" s="674">
        <v>295.84500000000003</v>
      </c>
      <c r="H14817" s="115">
        <f t="shared" si="462"/>
        <v>1.0068371472522089</v>
      </c>
      <c r="I14817" s="115">
        <f t="shared" si="463"/>
        <v>1383.1446000000001</v>
      </c>
    </row>
    <row r="14818" spans="1:9" hidden="1">
      <c r="A14818" s="115" t="s">
        <v>39172</v>
      </c>
      <c r="B14818" s="115" t="s">
        <v>39173</v>
      </c>
      <c r="C14818" s="115" t="s">
        <v>39174</v>
      </c>
      <c r="D14818" s="115" t="s">
        <v>1138</v>
      </c>
      <c r="E14818" s="115">
        <v>1166.9052999999999</v>
      </c>
      <c r="F14818" s="674">
        <v>293.83600000000001</v>
      </c>
      <c r="G14818" s="674">
        <v>295.84500000000003</v>
      </c>
      <c r="H14818" s="115">
        <f t="shared" si="462"/>
        <v>1.0068371472522089</v>
      </c>
      <c r="I14818" s="115">
        <f t="shared" si="463"/>
        <v>1174.8835999999999</v>
      </c>
    </row>
    <row r="14819" spans="1:9" hidden="1">
      <c r="A14819" s="115" t="s">
        <v>39175</v>
      </c>
      <c r="B14819" s="115" t="s">
        <v>39176</v>
      </c>
      <c r="C14819" s="115" t="s">
        <v>39177</v>
      </c>
      <c r="D14819" s="115" t="s">
        <v>1138</v>
      </c>
      <c r="E14819" s="115">
        <v>1395.9514999999999</v>
      </c>
      <c r="F14819" s="674">
        <v>293.83600000000001</v>
      </c>
      <c r="G14819" s="674">
        <v>295.84500000000003</v>
      </c>
      <c r="H14819" s="115">
        <f t="shared" si="462"/>
        <v>1.0068371472522089</v>
      </c>
      <c r="I14819" s="115">
        <f t="shared" si="463"/>
        <v>1405.4957999999999</v>
      </c>
    </row>
    <row r="14820" spans="1:9" hidden="1">
      <c r="A14820" s="115" t="s">
        <v>39178</v>
      </c>
      <c r="B14820" s="115" t="s">
        <v>39179</v>
      </c>
      <c r="C14820" s="115" t="s">
        <v>39180</v>
      </c>
      <c r="D14820" s="115" t="s">
        <v>1138</v>
      </c>
      <c r="E14820" s="115">
        <v>1515.1214</v>
      </c>
      <c r="F14820" s="674">
        <v>293.83600000000001</v>
      </c>
      <c r="G14820" s="674">
        <v>295.84500000000003</v>
      </c>
      <c r="H14820" s="115">
        <f t="shared" si="462"/>
        <v>1.0068371472522089</v>
      </c>
      <c r="I14820" s="115">
        <f t="shared" si="463"/>
        <v>1525.4804999999999</v>
      </c>
    </row>
    <row r="14821" spans="1:9" hidden="1">
      <c r="A14821" s="115" t="s">
        <v>39181</v>
      </c>
      <c r="B14821" s="115" t="s">
        <v>39182</v>
      </c>
      <c r="C14821" s="115" t="s">
        <v>39183</v>
      </c>
      <c r="D14821" s="115" t="s">
        <v>1138</v>
      </c>
      <c r="E14821" s="115">
        <v>1936.5063</v>
      </c>
      <c r="F14821" s="674">
        <v>293.83600000000001</v>
      </c>
      <c r="G14821" s="674">
        <v>295.84500000000003</v>
      </c>
      <c r="H14821" s="115">
        <f t="shared" si="462"/>
        <v>1.0068371472522089</v>
      </c>
      <c r="I14821" s="115">
        <f t="shared" si="463"/>
        <v>1949.7465</v>
      </c>
    </row>
    <row r="14822" spans="1:9" hidden="1">
      <c r="A14822" s="115" t="s">
        <v>39184</v>
      </c>
      <c r="B14822" s="115" t="s">
        <v>39185</v>
      </c>
      <c r="C14822" s="115" t="s">
        <v>39186</v>
      </c>
      <c r="D14822" s="115" t="s">
        <v>1138</v>
      </c>
      <c r="E14822" s="115">
        <v>1004.8515</v>
      </c>
      <c r="F14822" s="674">
        <v>293.83600000000001</v>
      </c>
      <c r="G14822" s="674">
        <v>295.84500000000003</v>
      </c>
      <c r="H14822" s="115">
        <f t="shared" si="462"/>
        <v>1.0068371472522089</v>
      </c>
      <c r="I14822" s="115">
        <f t="shared" si="463"/>
        <v>1011.7218</v>
      </c>
    </row>
    <row r="14823" spans="1:9" hidden="1">
      <c r="A14823" s="115" t="s">
        <v>39187</v>
      </c>
      <c r="B14823" s="115" t="s">
        <v>39188</v>
      </c>
      <c r="C14823" s="115" t="s">
        <v>39189</v>
      </c>
      <c r="D14823" s="115" t="s">
        <v>1242</v>
      </c>
      <c r="E14823" s="115">
        <v>4.6551</v>
      </c>
      <c r="F14823" s="674">
        <v>293.83600000000001</v>
      </c>
      <c r="G14823" s="674">
        <v>295.84500000000003</v>
      </c>
      <c r="H14823" s="115">
        <f t="shared" si="462"/>
        <v>1.0068371472522089</v>
      </c>
      <c r="I14823" s="115">
        <f t="shared" si="463"/>
        <v>4.6868999999999996</v>
      </c>
    </row>
    <row r="14824" spans="1:9" hidden="1">
      <c r="A14824" s="115" t="s">
        <v>39190</v>
      </c>
      <c r="B14824" s="115" t="s">
        <v>39191</v>
      </c>
      <c r="C14824" s="115" t="s">
        <v>39192</v>
      </c>
      <c r="D14824" s="115" t="s">
        <v>1242</v>
      </c>
      <c r="E14824" s="115">
        <v>4.8422000000000001</v>
      </c>
      <c r="F14824" s="674">
        <v>293.83600000000001</v>
      </c>
      <c r="G14824" s="674">
        <v>295.84500000000003</v>
      </c>
      <c r="H14824" s="115">
        <f t="shared" si="462"/>
        <v>1.0068371472522089</v>
      </c>
      <c r="I14824" s="115">
        <f t="shared" si="463"/>
        <v>4.8753000000000002</v>
      </c>
    </row>
    <row r="14825" spans="1:9" hidden="1">
      <c r="A14825" s="115" t="s">
        <v>39193</v>
      </c>
      <c r="B14825" s="115" t="s">
        <v>39194</v>
      </c>
      <c r="C14825" s="115" t="s">
        <v>39195</v>
      </c>
      <c r="D14825" s="115" t="s">
        <v>1138</v>
      </c>
      <c r="E14825" s="115">
        <v>334.63549999999998</v>
      </c>
      <c r="F14825" s="674">
        <v>293.83600000000001</v>
      </c>
      <c r="G14825" s="674">
        <v>295.84500000000003</v>
      </c>
      <c r="H14825" s="115">
        <f t="shared" si="462"/>
        <v>1.0068371472522089</v>
      </c>
      <c r="I14825" s="115">
        <f t="shared" si="463"/>
        <v>336.92349999999999</v>
      </c>
    </row>
    <row r="14826" spans="1:9" hidden="1">
      <c r="A14826" s="115" t="s">
        <v>39196</v>
      </c>
      <c r="B14826" s="115" t="s">
        <v>39197</v>
      </c>
      <c r="C14826" s="115" t="s">
        <v>39198</v>
      </c>
      <c r="D14826" s="115" t="s">
        <v>1138</v>
      </c>
      <c r="E14826" s="115">
        <v>616.2826</v>
      </c>
      <c r="F14826" s="674">
        <v>293.83600000000001</v>
      </c>
      <c r="G14826" s="674">
        <v>295.84500000000003</v>
      </c>
      <c r="H14826" s="115">
        <f t="shared" si="462"/>
        <v>1.0068371472522089</v>
      </c>
      <c r="I14826" s="115">
        <f t="shared" si="463"/>
        <v>620.49620000000004</v>
      </c>
    </row>
    <row r="14827" spans="1:9" hidden="1">
      <c r="A14827" s="115" t="s">
        <v>39199</v>
      </c>
      <c r="B14827" s="115" t="s">
        <v>39200</v>
      </c>
      <c r="C14827" s="115" t="s">
        <v>39201</v>
      </c>
      <c r="D14827" s="115" t="s">
        <v>1138</v>
      </c>
      <c r="E14827" s="115">
        <v>741.08810000000005</v>
      </c>
      <c r="F14827" s="674">
        <v>293.83600000000001</v>
      </c>
      <c r="G14827" s="674">
        <v>295.84500000000003</v>
      </c>
      <c r="H14827" s="115">
        <f t="shared" si="462"/>
        <v>1.0068371472522089</v>
      </c>
      <c r="I14827" s="115">
        <f t="shared" si="463"/>
        <v>746.15499999999997</v>
      </c>
    </row>
    <row r="14828" spans="1:9" hidden="1">
      <c r="A14828" s="115" t="s">
        <v>39202</v>
      </c>
      <c r="B14828" s="115" t="s">
        <v>39203</v>
      </c>
      <c r="C14828" s="115" t="s">
        <v>39204</v>
      </c>
      <c r="D14828" s="115" t="s">
        <v>1242</v>
      </c>
      <c r="E14828" s="115">
        <v>91.782200000000003</v>
      </c>
      <c r="F14828" s="674">
        <v>293.83600000000001</v>
      </c>
      <c r="G14828" s="674">
        <v>295.84500000000003</v>
      </c>
      <c r="H14828" s="115">
        <f t="shared" si="462"/>
        <v>1.0068371472522089</v>
      </c>
      <c r="I14828" s="115">
        <f t="shared" si="463"/>
        <v>92.409700000000001</v>
      </c>
    </row>
    <row r="14829" spans="1:9" hidden="1">
      <c r="A14829" s="115" t="s">
        <v>39205</v>
      </c>
      <c r="B14829" s="115" t="s">
        <v>39206</v>
      </c>
      <c r="C14829" s="115" t="s">
        <v>39207</v>
      </c>
      <c r="D14829" s="115" t="s">
        <v>1242</v>
      </c>
      <c r="E14829" s="115">
        <v>140.5959</v>
      </c>
      <c r="F14829" s="674">
        <v>293.83600000000001</v>
      </c>
      <c r="G14829" s="674">
        <v>295.84500000000003</v>
      </c>
      <c r="H14829" s="115">
        <f t="shared" si="462"/>
        <v>1.0068371472522089</v>
      </c>
      <c r="I14829" s="115">
        <f t="shared" si="463"/>
        <v>141.55719999999999</v>
      </c>
    </row>
    <row r="14830" spans="1:9" hidden="1">
      <c r="A14830" s="115" t="s">
        <v>39208</v>
      </c>
      <c r="B14830" s="115" t="s">
        <v>39209</v>
      </c>
      <c r="C14830" s="115" t="s">
        <v>39210</v>
      </c>
      <c r="D14830" s="115" t="s">
        <v>1242</v>
      </c>
      <c r="E14830" s="115">
        <v>24.747199999999999</v>
      </c>
      <c r="F14830" s="674">
        <v>293.83600000000001</v>
      </c>
      <c r="G14830" s="674">
        <v>295.84500000000003</v>
      </c>
      <c r="H14830" s="115">
        <f t="shared" si="462"/>
        <v>1.0068371472522089</v>
      </c>
      <c r="I14830" s="115">
        <f t="shared" si="463"/>
        <v>24.916399999999999</v>
      </c>
    </row>
    <row r="14831" spans="1:9" hidden="1">
      <c r="A14831" s="115" t="s">
        <v>39211</v>
      </c>
      <c r="B14831" s="115" t="s">
        <v>39212</v>
      </c>
      <c r="C14831" s="115" t="s">
        <v>39213</v>
      </c>
      <c r="D14831" s="115" t="s">
        <v>1242</v>
      </c>
      <c r="E14831" s="115">
        <v>28.386299999999999</v>
      </c>
      <c r="F14831" s="674">
        <v>293.83600000000001</v>
      </c>
      <c r="G14831" s="674">
        <v>295.84500000000003</v>
      </c>
      <c r="H14831" s="115">
        <f t="shared" si="462"/>
        <v>1.0068371472522089</v>
      </c>
      <c r="I14831" s="115">
        <f t="shared" si="463"/>
        <v>28.580400000000001</v>
      </c>
    </row>
    <row r="14832" spans="1:9" hidden="1">
      <c r="A14832" s="115" t="s">
        <v>39214</v>
      </c>
      <c r="B14832" s="115" t="s">
        <v>39215</v>
      </c>
      <c r="C14832" s="115" t="s">
        <v>39216</v>
      </c>
      <c r="D14832" s="115" t="s">
        <v>1242</v>
      </c>
      <c r="E14832" s="115">
        <v>34.772599999999997</v>
      </c>
      <c r="F14832" s="674">
        <v>293.83600000000001</v>
      </c>
      <c r="G14832" s="674">
        <v>295.84500000000003</v>
      </c>
      <c r="H14832" s="115">
        <f t="shared" si="462"/>
        <v>1.0068371472522089</v>
      </c>
      <c r="I14832" s="115">
        <f t="shared" si="463"/>
        <v>35.010300000000001</v>
      </c>
    </row>
    <row r="14833" spans="1:9" hidden="1">
      <c r="A14833" s="115" t="s">
        <v>39217</v>
      </c>
      <c r="B14833" s="115" t="s">
        <v>39218</v>
      </c>
      <c r="C14833" s="115" t="s">
        <v>39219</v>
      </c>
      <c r="D14833" s="115" t="s">
        <v>1138</v>
      </c>
      <c r="E14833" s="115">
        <v>428.63580000000002</v>
      </c>
      <c r="F14833" s="674">
        <v>293.83600000000001</v>
      </c>
      <c r="G14833" s="674">
        <v>295.84500000000003</v>
      </c>
      <c r="H14833" s="115">
        <f t="shared" si="462"/>
        <v>1.0068371472522089</v>
      </c>
      <c r="I14833" s="115">
        <f t="shared" si="463"/>
        <v>431.56639999999999</v>
      </c>
    </row>
    <row r="14834" spans="1:9" hidden="1">
      <c r="A14834" s="115" t="s">
        <v>39220</v>
      </c>
      <c r="B14834" s="115" t="s">
        <v>39221</v>
      </c>
      <c r="C14834" s="115" t="s">
        <v>39222</v>
      </c>
      <c r="D14834" s="115" t="s">
        <v>1138</v>
      </c>
      <c r="E14834" s="115">
        <v>461.03579999999999</v>
      </c>
      <c r="F14834" s="674">
        <v>293.83600000000001</v>
      </c>
      <c r="G14834" s="674">
        <v>295.84500000000003</v>
      </c>
      <c r="H14834" s="115">
        <f t="shared" si="462"/>
        <v>1.0068371472522089</v>
      </c>
      <c r="I14834" s="115">
        <f t="shared" si="463"/>
        <v>464.18799999999999</v>
      </c>
    </row>
    <row r="14835" spans="1:9" hidden="1">
      <c r="A14835" s="115" t="s">
        <v>39223</v>
      </c>
      <c r="B14835" s="115" t="s">
        <v>39224</v>
      </c>
      <c r="C14835" s="115" t="s">
        <v>39225</v>
      </c>
      <c r="D14835" s="115" t="s">
        <v>1138</v>
      </c>
      <c r="E14835" s="115">
        <v>525.1499</v>
      </c>
      <c r="F14835" s="674">
        <v>293.83600000000001</v>
      </c>
      <c r="G14835" s="674">
        <v>295.84500000000003</v>
      </c>
      <c r="H14835" s="115">
        <f t="shared" si="462"/>
        <v>1.0068371472522089</v>
      </c>
      <c r="I14835" s="115">
        <f t="shared" si="463"/>
        <v>528.74040000000002</v>
      </c>
    </row>
    <row r="14836" spans="1:9" hidden="1">
      <c r="A14836" s="115" t="s">
        <v>39226</v>
      </c>
      <c r="B14836" s="115" t="s">
        <v>39227</v>
      </c>
      <c r="C14836" s="115" t="s">
        <v>39228</v>
      </c>
      <c r="D14836" s="115" t="s">
        <v>1138</v>
      </c>
      <c r="E14836" s="115">
        <v>2014.7340999999999</v>
      </c>
      <c r="F14836" s="674">
        <v>293.83600000000001</v>
      </c>
      <c r="G14836" s="674">
        <v>295.84500000000003</v>
      </c>
      <c r="H14836" s="115">
        <f t="shared" si="462"/>
        <v>1.0068371472522089</v>
      </c>
      <c r="I14836" s="115">
        <f t="shared" si="463"/>
        <v>2028.5091</v>
      </c>
    </row>
    <row r="14837" spans="1:9" hidden="1">
      <c r="A14837" s="115" t="s">
        <v>39229</v>
      </c>
      <c r="B14837" s="115" t="s">
        <v>39230</v>
      </c>
      <c r="C14837" s="115" t="s">
        <v>39231</v>
      </c>
      <c r="D14837" s="115" t="s">
        <v>1138</v>
      </c>
      <c r="E14837" s="115">
        <v>2903.1203</v>
      </c>
      <c r="F14837" s="674">
        <v>293.83600000000001</v>
      </c>
      <c r="G14837" s="674">
        <v>295.84500000000003</v>
      </c>
      <c r="H14837" s="115">
        <f t="shared" si="462"/>
        <v>1.0068371472522089</v>
      </c>
      <c r="I14837" s="115">
        <f t="shared" si="463"/>
        <v>2922.9694</v>
      </c>
    </row>
    <row r="14838" spans="1:9" hidden="1">
      <c r="A14838" s="115" t="s">
        <v>39232</v>
      </c>
      <c r="B14838" s="115" t="s">
        <v>39233</v>
      </c>
      <c r="C14838" s="115" t="s">
        <v>39234</v>
      </c>
      <c r="D14838" s="115" t="s">
        <v>1138</v>
      </c>
      <c r="E14838" s="115">
        <v>630.43409999999994</v>
      </c>
      <c r="F14838" s="674">
        <v>293.83600000000001</v>
      </c>
      <c r="G14838" s="674">
        <v>295.84500000000003</v>
      </c>
      <c r="H14838" s="115">
        <f t="shared" si="462"/>
        <v>1.0068371472522089</v>
      </c>
      <c r="I14838" s="115">
        <f t="shared" si="463"/>
        <v>634.74450000000002</v>
      </c>
    </row>
    <row r="14839" spans="1:9" hidden="1">
      <c r="A14839" s="115" t="s">
        <v>39235</v>
      </c>
      <c r="B14839" s="115" t="s">
        <v>39236</v>
      </c>
      <c r="C14839" s="115" t="s">
        <v>39237</v>
      </c>
      <c r="D14839" s="115" t="s">
        <v>1138</v>
      </c>
      <c r="E14839" s="115">
        <v>1362.6441</v>
      </c>
      <c r="F14839" s="674">
        <v>293.83600000000001</v>
      </c>
      <c r="G14839" s="674">
        <v>295.84500000000003</v>
      </c>
      <c r="H14839" s="115">
        <f t="shared" si="462"/>
        <v>1.0068371472522089</v>
      </c>
      <c r="I14839" s="115">
        <f t="shared" si="463"/>
        <v>1371.9607000000001</v>
      </c>
    </row>
    <row r="14840" spans="1:9" hidden="1">
      <c r="A14840" s="115" t="s">
        <v>39238</v>
      </c>
      <c r="B14840" s="115" t="s">
        <v>39239</v>
      </c>
      <c r="C14840" s="115" t="s">
        <v>39240</v>
      </c>
      <c r="D14840" s="115" t="s">
        <v>1138</v>
      </c>
      <c r="E14840" s="115">
        <v>681.78409999999997</v>
      </c>
      <c r="F14840" s="674">
        <v>293.83600000000001</v>
      </c>
      <c r="G14840" s="674">
        <v>295.84500000000003</v>
      </c>
      <c r="H14840" s="115">
        <f t="shared" si="462"/>
        <v>1.0068371472522089</v>
      </c>
      <c r="I14840" s="115">
        <f t="shared" si="463"/>
        <v>686.44560000000001</v>
      </c>
    </row>
    <row r="14841" spans="1:9" hidden="1">
      <c r="A14841" s="115" t="s">
        <v>39241</v>
      </c>
      <c r="B14841" s="115" t="s">
        <v>39242</v>
      </c>
      <c r="C14841" s="115" t="s">
        <v>39243</v>
      </c>
      <c r="D14841" s="115" t="s">
        <v>1138</v>
      </c>
      <c r="E14841" s="115">
        <v>7488.5119999999997</v>
      </c>
      <c r="F14841" s="674">
        <v>293.83600000000001</v>
      </c>
      <c r="G14841" s="674">
        <v>295.84500000000003</v>
      </c>
      <c r="H14841" s="115">
        <f t="shared" si="462"/>
        <v>1.0068371472522089</v>
      </c>
      <c r="I14841" s="115">
        <f t="shared" si="463"/>
        <v>7539.7120999999997</v>
      </c>
    </row>
    <row r="14842" spans="1:9" hidden="1">
      <c r="A14842" s="115" t="s">
        <v>39244</v>
      </c>
      <c r="B14842" s="115" t="s">
        <v>39245</v>
      </c>
      <c r="C14842" s="115" t="s">
        <v>39246</v>
      </c>
      <c r="D14842" s="115" t="s">
        <v>1138</v>
      </c>
      <c r="E14842" s="115">
        <v>57.542000000000002</v>
      </c>
      <c r="F14842" s="674">
        <v>293.83600000000001</v>
      </c>
      <c r="G14842" s="674">
        <v>295.84500000000003</v>
      </c>
      <c r="H14842" s="115">
        <f t="shared" si="462"/>
        <v>1.0068371472522089</v>
      </c>
      <c r="I14842" s="115">
        <f t="shared" si="463"/>
        <v>57.935400000000001</v>
      </c>
    </row>
    <row r="14843" spans="1:9" hidden="1">
      <c r="A14843" s="115" t="s">
        <v>39247</v>
      </c>
      <c r="B14843" s="115" t="s">
        <v>39248</v>
      </c>
      <c r="C14843" s="115" t="s">
        <v>39249</v>
      </c>
      <c r="D14843" s="115" t="s">
        <v>1138</v>
      </c>
      <c r="E14843" s="115">
        <v>67.951999999999998</v>
      </c>
      <c r="F14843" s="674">
        <v>293.83600000000001</v>
      </c>
      <c r="G14843" s="674">
        <v>295.84500000000003</v>
      </c>
      <c r="H14843" s="115">
        <f t="shared" si="462"/>
        <v>1.0068371472522089</v>
      </c>
      <c r="I14843" s="115">
        <f t="shared" si="463"/>
        <v>68.416600000000003</v>
      </c>
    </row>
    <row r="14844" spans="1:9" hidden="1">
      <c r="A14844" s="115" t="s">
        <v>39250</v>
      </c>
      <c r="B14844" s="115" t="s">
        <v>39251</v>
      </c>
      <c r="C14844" s="115" t="s">
        <v>39252</v>
      </c>
      <c r="D14844" s="115" t="s">
        <v>1138</v>
      </c>
      <c r="E14844" s="115">
        <v>79.451999999999998</v>
      </c>
      <c r="F14844" s="674">
        <v>293.83600000000001</v>
      </c>
      <c r="G14844" s="674">
        <v>295.84500000000003</v>
      </c>
      <c r="H14844" s="115">
        <f t="shared" si="462"/>
        <v>1.0068371472522089</v>
      </c>
      <c r="I14844" s="115">
        <f t="shared" si="463"/>
        <v>79.995199999999997</v>
      </c>
    </row>
    <row r="14845" spans="1:9" hidden="1">
      <c r="A14845" s="115" t="s">
        <v>39253</v>
      </c>
      <c r="B14845" s="115" t="s">
        <v>39254</v>
      </c>
      <c r="C14845" s="115" t="s">
        <v>39255</v>
      </c>
      <c r="D14845" s="115" t="s">
        <v>1138</v>
      </c>
      <c r="E14845" s="115">
        <v>197.0273</v>
      </c>
      <c r="F14845" s="674">
        <v>293.83600000000001</v>
      </c>
      <c r="G14845" s="674">
        <v>295.84500000000003</v>
      </c>
      <c r="H14845" s="115">
        <f t="shared" si="462"/>
        <v>1.0068371472522089</v>
      </c>
      <c r="I14845" s="115">
        <f t="shared" si="463"/>
        <v>198.37440000000001</v>
      </c>
    </row>
    <row r="14846" spans="1:9" hidden="1">
      <c r="A14846" s="115" t="s">
        <v>39256</v>
      </c>
      <c r="B14846" s="115" t="s">
        <v>39257</v>
      </c>
      <c r="C14846" s="115" t="s">
        <v>39258</v>
      </c>
      <c r="D14846" s="115" t="s">
        <v>1138</v>
      </c>
      <c r="E14846" s="115">
        <v>276.93729999999999</v>
      </c>
      <c r="F14846" s="674">
        <v>293.83600000000001</v>
      </c>
      <c r="G14846" s="674">
        <v>295.84500000000003</v>
      </c>
      <c r="H14846" s="115">
        <f t="shared" si="462"/>
        <v>1.0068371472522089</v>
      </c>
      <c r="I14846" s="115">
        <f t="shared" si="463"/>
        <v>278.83080000000001</v>
      </c>
    </row>
    <row r="14847" spans="1:9" hidden="1">
      <c r="A14847" s="115" t="s">
        <v>39259</v>
      </c>
      <c r="B14847" s="115" t="s">
        <v>39260</v>
      </c>
      <c r="C14847" s="115" t="s">
        <v>39261</v>
      </c>
      <c r="D14847" s="115" t="s">
        <v>1138</v>
      </c>
      <c r="E14847" s="115">
        <v>22528.6132</v>
      </c>
      <c r="F14847" s="674">
        <v>293.83600000000001</v>
      </c>
      <c r="G14847" s="674">
        <v>295.84500000000003</v>
      </c>
      <c r="H14847" s="115">
        <f t="shared" si="462"/>
        <v>1.0068371472522089</v>
      </c>
      <c r="I14847" s="115">
        <f t="shared" si="463"/>
        <v>22682.6446</v>
      </c>
    </row>
    <row r="14848" spans="1:9" hidden="1">
      <c r="A14848" s="115" t="s">
        <v>39262</v>
      </c>
      <c r="B14848" s="115" t="s">
        <v>39263</v>
      </c>
      <c r="C14848" s="115" t="s">
        <v>33235</v>
      </c>
      <c r="D14848" s="115" t="s">
        <v>1138</v>
      </c>
      <c r="E14848" s="115">
        <v>237.83</v>
      </c>
      <c r="F14848" s="674">
        <v>293.83600000000001</v>
      </c>
      <c r="G14848" s="674">
        <v>295.84500000000003</v>
      </c>
      <c r="H14848" s="115">
        <f t="shared" si="462"/>
        <v>1.0068371472522089</v>
      </c>
      <c r="I14848" s="115">
        <f t="shared" si="463"/>
        <v>239.45609999999999</v>
      </c>
    </row>
    <row r="14849" spans="1:9" hidden="1">
      <c r="A14849" s="115" t="s">
        <v>39264</v>
      </c>
      <c r="B14849" s="115" t="s">
        <v>39265</v>
      </c>
      <c r="C14849" s="115" t="s">
        <v>33238</v>
      </c>
      <c r="D14849" s="115" t="s">
        <v>1138</v>
      </c>
      <c r="E14849" s="115">
        <v>282.90699999999998</v>
      </c>
      <c r="F14849" s="674">
        <v>293.83600000000001</v>
      </c>
      <c r="G14849" s="674">
        <v>295.84500000000003</v>
      </c>
      <c r="H14849" s="115">
        <f t="shared" si="462"/>
        <v>1.0068371472522089</v>
      </c>
      <c r="I14849" s="115">
        <f t="shared" si="463"/>
        <v>284.84129999999999</v>
      </c>
    </row>
    <row r="14850" spans="1:9" hidden="1">
      <c r="A14850" s="115" t="s">
        <v>39266</v>
      </c>
      <c r="B14850" s="115" t="s">
        <v>39267</v>
      </c>
      <c r="C14850" s="115" t="s">
        <v>33241</v>
      </c>
      <c r="D14850" s="115" t="s">
        <v>1138</v>
      </c>
      <c r="E14850" s="115">
        <v>356.02420000000001</v>
      </c>
      <c r="F14850" s="674">
        <v>293.83600000000001</v>
      </c>
      <c r="G14850" s="674">
        <v>295.84500000000003</v>
      </c>
      <c r="H14850" s="115">
        <f t="shared" si="462"/>
        <v>1.0068371472522089</v>
      </c>
      <c r="I14850" s="115">
        <f t="shared" si="463"/>
        <v>358.45839999999998</v>
      </c>
    </row>
    <row r="14851" spans="1:9" hidden="1">
      <c r="A14851" s="115" t="s">
        <v>39268</v>
      </c>
      <c r="B14851" s="115" t="s">
        <v>39269</v>
      </c>
      <c r="C14851" s="115" t="s">
        <v>33244</v>
      </c>
      <c r="D14851" s="115" t="s">
        <v>1138</v>
      </c>
      <c r="E14851" s="115">
        <v>576.5471</v>
      </c>
      <c r="F14851" s="674">
        <v>293.83600000000001</v>
      </c>
      <c r="G14851" s="674">
        <v>295.84500000000003</v>
      </c>
      <c r="H14851" s="115">
        <f t="shared" si="462"/>
        <v>1.0068371472522089</v>
      </c>
      <c r="I14851" s="115">
        <f t="shared" si="463"/>
        <v>580.48900000000003</v>
      </c>
    </row>
    <row r="14852" spans="1:9" hidden="1">
      <c r="A14852" s="115" t="s">
        <v>39270</v>
      </c>
      <c r="B14852" s="115" t="s">
        <v>39271</v>
      </c>
      <c r="C14852" s="115" t="s">
        <v>33247</v>
      </c>
      <c r="D14852" s="115" t="s">
        <v>1138</v>
      </c>
      <c r="E14852" s="115">
        <v>488.06180000000001</v>
      </c>
      <c r="F14852" s="674">
        <v>293.83600000000001</v>
      </c>
      <c r="G14852" s="674">
        <v>295.84500000000003</v>
      </c>
      <c r="H14852" s="115">
        <f t="shared" si="462"/>
        <v>1.0068371472522089</v>
      </c>
      <c r="I14852" s="115">
        <f t="shared" si="463"/>
        <v>491.39879999999999</v>
      </c>
    </row>
    <row r="14853" spans="1:9" hidden="1">
      <c r="A14853" s="115" t="s">
        <v>39272</v>
      </c>
      <c r="B14853" s="115" t="s">
        <v>39273</v>
      </c>
      <c r="C14853" s="115" t="s">
        <v>33250</v>
      </c>
      <c r="D14853" s="115" t="s">
        <v>1138</v>
      </c>
      <c r="E14853" s="115">
        <v>1490.2965999999999</v>
      </c>
      <c r="F14853" s="674">
        <v>293.83600000000001</v>
      </c>
      <c r="G14853" s="674">
        <v>295.84500000000003</v>
      </c>
      <c r="H14853" s="115">
        <f t="shared" ref="H14853:H14916" si="464">G14853/F14853</f>
        <v>1.0068371472522089</v>
      </c>
      <c r="I14853" s="115">
        <f t="shared" ref="I14853:I14916" si="465">ROUND(H14853*E14853,4)</f>
        <v>1500.4860000000001</v>
      </c>
    </row>
    <row r="14854" spans="1:9" hidden="1">
      <c r="A14854" s="115" t="s">
        <v>39274</v>
      </c>
      <c r="B14854" s="115" t="s">
        <v>39275</v>
      </c>
      <c r="C14854" s="115" t="s">
        <v>33253</v>
      </c>
      <c r="D14854" s="115" t="s">
        <v>1138</v>
      </c>
      <c r="E14854" s="115">
        <v>1710.7599</v>
      </c>
      <c r="F14854" s="674">
        <v>293.83600000000001</v>
      </c>
      <c r="G14854" s="674">
        <v>295.84500000000003</v>
      </c>
      <c r="H14854" s="115">
        <f t="shared" si="464"/>
        <v>1.0068371472522089</v>
      </c>
      <c r="I14854" s="115">
        <f t="shared" si="465"/>
        <v>1722.4566</v>
      </c>
    </row>
    <row r="14855" spans="1:9" hidden="1">
      <c r="A14855" s="115" t="s">
        <v>39276</v>
      </c>
      <c r="B14855" s="115" t="s">
        <v>39277</v>
      </c>
      <c r="C14855" s="115" t="s">
        <v>33256</v>
      </c>
      <c r="D14855" s="115" t="s">
        <v>1138</v>
      </c>
      <c r="E14855" s="115">
        <v>1135.3208</v>
      </c>
      <c r="F14855" s="674">
        <v>293.83600000000001</v>
      </c>
      <c r="G14855" s="674">
        <v>295.84500000000003</v>
      </c>
      <c r="H14855" s="115">
        <f t="shared" si="464"/>
        <v>1.0068371472522089</v>
      </c>
      <c r="I14855" s="115">
        <f t="shared" si="465"/>
        <v>1143.0832</v>
      </c>
    </row>
    <row r="14856" spans="1:9" hidden="1">
      <c r="A14856" s="115" t="s">
        <v>39278</v>
      </c>
      <c r="B14856" s="115" t="s">
        <v>39279</v>
      </c>
      <c r="C14856" s="115" t="s">
        <v>33259</v>
      </c>
      <c r="D14856" s="115" t="s">
        <v>1138</v>
      </c>
      <c r="E14856" s="115">
        <v>4462.4876999999997</v>
      </c>
      <c r="F14856" s="674">
        <v>293.83600000000001</v>
      </c>
      <c r="G14856" s="674">
        <v>295.84500000000003</v>
      </c>
      <c r="H14856" s="115">
        <f t="shared" si="464"/>
        <v>1.0068371472522089</v>
      </c>
      <c r="I14856" s="115">
        <f t="shared" si="465"/>
        <v>4492.9984000000004</v>
      </c>
    </row>
    <row r="14857" spans="1:9" hidden="1">
      <c r="A14857" s="115" t="s">
        <v>39280</v>
      </c>
      <c r="B14857" s="115" t="s">
        <v>39281</v>
      </c>
      <c r="C14857" s="115" t="s">
        <v>33262</v>
      </c>
      <c r="D14857" s="115" t="s">
        <v>1138</v>
      </c>
      <c r="E14857" s="115">
        <v>2529.9738000000002</v>
      </c>
      <c r="F14857" s="674">
        <v>293.83600000000001</v>
      </c>
      <c r="G14857" s="674">
        <v>295.84500000000003</v>
      </c>
      <c r="H14857" s="115">
        <f t="shared" si="464"/>
        <v>1.0068371472522089</v>
      </c>
      <c r="I14857" s="115">
        <f t="shared" si="465"/>
        <v>2547.2716</v>
      </c>
    </row>
    <row r="14858" spans="1:9" hidden="1">
      <c r="A14858" s="115" t="s">
        <v>39282</v>
      </c>
      <c r="B14858" s="115" t="s">
        <v>39283</v>
      </c>
      <c r="C14858" s="115" t="s">
        <v>33265</v>
      </c>
      <c r="D14858" s="115" t="s">
        <v>1138</v>
      </c>
      <c r="E14858" s="115">
        <v>2833.6696999999999</v>
      </c>
      <c r="F14858" s="674">
        <v>293.83600000000001</v>
      </c>
      <c r="G14858" s="674">
        <v>295.84500000000003</v>
      </c>
      <c r="H14858" s="115">
        <f t="shared" si="464"/>
        <v>1.0068371472522089</v>
      </c>
      <c r="I14858" s="115">
        <f t="shared" si="465"/>
        <v>2853.0439000000001</v>
      </c>
    </row>
    <row r="14859" spans="1:9" hidden="1">
      <c r="A14859" s="115" t="s">
        <v>39284</v>
      </c>
      <c r="B14859" s="115" t="s">
        <v>39285</v>
      </c>
      <c r="C14859" s="115" t="s">
        <v>33268</v>
      </c>
      <c r="D14859" s="115" t="s">
        <v>1138</v>
      </c>
      <c r="E14859" s="115">
        <v>1646.4141999999999</v>
      </c>
      <c r="F14859" s="674">
        <v>293.83600000000001</v>
      </c>
      <c r="G14859" s="674">
        <v>295.84500000000003</v>
      </c>
      <c r="H14859" s="115">
        <f t="shared" si="464"/>
        <v>1.0068371472522089</v>
      </c>
      <c r="I14859" s="115">
        <f t="shared" si="465"/>
        <v>1657.671</v>
      </c>
    </row>
    <row r="14860" spans="1:9" hidden="1">
      <c r="A14860" s="115" t="s">
        <v>39286</v>
      </c>
      <c r="B14860" s="115" t="s">
        <v>39287</v>
      </c>
      <c r="C14860" s="115" t="s">
        <v>33271</v>
      </c>
      <c r="D14860" s="115" t="s">
        <v>1138</v>
      </c>
      <c r="E14860" s="115">
        <v>858.51120000000003</v>
      </c>
      <c r="F14860" s="674">
        <v>293.83600000000001</v>
      </c>
      <c r="G14860" s="674">
        <v>295.84500000000003</v>
      </c>
      <c r="H14860" s="115">
        <f t="shared" si="464"/>
        <v>1.0068371472522089</v>
      </c>
      <c r="I14860" s="115">
        <f t="shared" si="465"/>
        <v>864.38099999999997</v>
      </c>
    </row>
    <row r="14861" spans="1:9" hidden="1">
      <c r="A14861" s="115" t="s">
        <v>39288</v>
      </c>
      <c r="B14861" s="115" t="s">
        <v>39289</v>
      </c>
      <c r="C14861" s="115" t="s">
        <v>33274</v>
      </c>
      <c r="D14861" s="115" t="s">
        <v>1138</v>
      </c>
      <c r="E14861" s="115">
        <v>1001.0796</v>
      </c>
      <c r="F14861" s="674">
        <v>293.83600000000001</v>
      </c>
      <c r="G14861" s="674">
        <v>295.84500000000003</v>
      </c>
      <c r="H14861" s="115">
        <f t="shared" si="464"/>
        <v>1.0068371472522089</v>
      </c>
      <c r="I14861" s="115">
        <f t="shared" si="465"/>
        <v>1007.9241</v>
      </c>
    </row>
    <row r="14862" spans="1:9" hidden="1">
      <c r="A14862" s="115" t="s">
        <v>39290</v>
      </c>
      <c r="B14862" s="115" t="s">
        <v>39291</v>
      </c>
      <c r="C14862" s="115" t="s">
        <v>33277</v>
      </c>
      <c r="D14862" s="115" t="s">
        <v>1138</v>
      </c>
      <c r="E14862" s="115">
        <v>1280.5748000000001</v>
      </c>
      <c r="F14862" s="674">
        <v>293.83600000000001</v>
      </c>
      <c r="G14862" s="674">
        <v>295.84500000000003</v>
      </c>
      <c r="H14862" s="115">
        <f t="shared" si="464"/>
        <v>1.0068371472522089</v>
      </c>
      <c r="I14862" s="115">
        <f t="shared" si="465"/>
        <v>1289.3303000000001</v>
      </c>
    </row>
    <row r="14863" spans="1:9" hidden="1">
      <c r="A14863" s="115" t="s">
        <v>39292</v>
      </c>
      <c r="B14863" s="115" t="s">
        <v>39293</v>
      </c>
      <c r="C14863" s="115" t="s">
        <v>33280</v>
      </c>
      <c r="D14863" s="115" t="s">
        <v>1138</v>
      </c>
      <c r="E14863" s="115">
        <v>804.90869999999995</v>
      </c>
      <c r="F14863" s="674">
        <v>293.83600000000001</v>
      </c>
      <c r="G14863" s="674">
        <v>295.84500000000003</v>
      </c>
      <c r="H14863" s="115">
        <f t="shared" si="464"/>
        <v>1.0068371472522089</v>
      </c>
      <c r="I14863" s="115">
        <f t="shared" si="465"/>
        <v>810.41200000000003</v>
      </c>
    </row>
    <row r="14864" spans="1:9" hidden="1">
      <c r="A14864" s="115" t="s">
        <v>39294</v>
      </c>
      <c r="B14864" s="115" t="s">
        <v>39295</v>
      </c>
      <c r="C14864" s="115" t="s">
        <v>33283</v>
      </c>
      <c r="D14864" s="115" t="s">
        <v>1138</v>
      </c>
      <c r="E14864" s="115">
        <v>1141.1538</v>
      </c>
      <c r="F14864" s="674">
        <v>293.83600000000001</v>
      </c>
      <c r="G14864" s="674">
        <v>295.84500000000003</v>
      </c>
      <c r="H14864" s="115">
        <f t="shared" si="464"/>
        <v>1.0068371472522089</v>
      </c>
      <c r="I14864" s="115">
        <f t="shared" si="465"/>
        <v>1148.9559999999999</v>
      </c>
    </row>
    <row r="14865" spans="1:9" hidden="1">
      <c r="A14865" s="115" t="s">
        <v>39296</v>
      </c>
      <c r="B14865" s="115" t="s">
        <v>39297</v>
      </c>
      <c r="C14865" s="115" t="s">
        <v>33286</v>
      </c>
      <c r="D14865" s="115" t="s">
        <v>1138</v>
      </c>
      <c r="E14865" s="115">
        <v>57.822699999999998</v>
      </c>
      <c r="F14865" s="674">
        <v>293.83600000000001</v>
      </c>
      <c r="G14865" s="674">
        <v>295.84500000000003</v>
      </c>
      <c r="H14865" s="115">
        <f t="shared" si="464"/>
        <v>1.0068371472522089</v>
      </c>
      <c r="I14865" s="115">
        <f t="shared" si="465"/>
        <v>58.218000000000004</v>
      </c>
    </row>
    <row r="14866" spans="1:9" hidden="1">
      <c r="A14866" s="115" t="s">
        <v>39298</v>
      </c>
      <c r="B14866" s="115" t="s">
        <v>39299</v>
      </c>
      <c r="C14866" s="115" t="s">
        <v>33289</v>
      </c>
      <c r="D14866" s="115" t="s">
        <v>1138</v>
      </c>
      <c r="E14866" s="115">
        <v>292.06259999999997</v>
      </c>
      <c r="F14866" s="674">
        <v>293.83600000000001</v>
      </c>
      <c r="G14866" s="674">
        <v>295.84500000000003</v>
      </c>
      <c r="H14866" s="115">
        <f t="shared" si="464"/>
        <v>1.0068371472522089</v>
      </c>
      <c r="I14866" s="115">
        <f t="shared" si="465"/>
        <v>294.05950000000001</v>
      </c>
    </row>
    <row r="14867" spans="1:9" hidden="1">
      <c r="A14867" s="115" t="s">
        <v>39300</v>
      </c>
      <c r="B14867" s="115" t="s">
        <v>39301</v>
      </c>
      <c r="C14867" s="115" t="s">
        <v>33292</v>
      </c>
      <c r="D14867" s="115" t="s">
        <v>1138</v>
      </c>
      <c r="E14867" s="115">
        <v>343.68360000000001</v>
      </c>
      <c r="F14867" s="674">
        <v>293.83600000000001</v>
      </c>
      <c r="G14867" s="674">
        <v>295.84500000000003</v>
      </c>
      <c r="H14867" s="115">
        <f t="shared" si="464"/>
        <v>1.0068371472522089</v>
      </c>
      <c r="I14867" s="115">
        <f t="shared" si="465"/>
        <v>346.03339999999997</v>
      </c>
    </row>
    <row r="14868" spans="1:9" hidden="1">
      <c r="A14868" s="115" t="s">
        <v>39302</v>
      </c>
      <c r="B14868" s="115" t="s">
        <v>39303</v>
      </c>
      <c r="C14868" s="115" t="s">
        <v>33295</v>
      </c>
      <c r="D14868" s="115" t="s">
        <v>1138</v>
      </c>
      <c r="E14868" s="115">
        <v>1652.5648000000001</v>
      </c>
      <c r="F14868" s="674">
        <v>293.83600000000001</v>
      </c>
      <c r="G14868" s="674">
        <v>295.84500000000003</v>
      </c>
      <c r="H14868" s="115">
        <f t="shared" si="464"/>
        <v>1.0068371472522089</v>
      </c>
      <c r="I14868" s="115">
        <f t="shared" si="465"/>
        <v>1663.8635999999999</v>
      </c>
    </row>
    <row r="14869" spans="1:9" hidden="1">
      <c r="A14869" s="115" t="s">
        <v>39304</v>
      </c>
      <c r="B14869" s="115" t="s">
        <v>39305</v>
      </c>
      <c r="C14869" s="115" t="s">
        <v>33298</v>
      </c>
      <c r="D14869" s="115" t="s">
        <v>1138</v>
      </c>
      <c r="E14869" s="115">
        <v>2044.4147</v>
      </c>
      <c r="F14869" s="674">
        <v>293.83600000000001</v>
      </c>
      <c r="G14869" s="674">
        <v>295.84500000000003</v>
      </c>
      <c r="H14869" s="115">
        <f t="shared" si="464"/>
        <v>1.0068371472522089</v>
      </c>
      <c r="I14869" s="115">
        <f t="shared" si="465"/>
        <v>2058.3926999999999</v>
      </c>
    </row>
    <row r="14870" spans="1:9" hidden="1">
      <c r="A14870" s="115" t="s">
        <v>39306</v>
      </c>
      <c r="B14870" s="115" t="s">
        <v>39307</v>
      </c>
      <c r="C14870" s="115" t="s">
        <v>33301</v>
      </c>
      <c r="D14870" s="115" t="s">
        <v>1138</v>
      </c>
      <c r="E14870" s="115">
        <v>2261.7669999999998</v>
      </c>
      <c r="F14870" s="674">
        <v>293.83600000000001</v>
      </c>
      <c r="G14870" s="674">
        <v>295.84500000000003</v>
      </c>
      <c r="H14870" s="115">
        <f t="shared" si="464"/>
        <v>1.0068371472522089</v>
      </c>
      <c r="I14870" s="115">
        <f t="shared" si="465"/>
        <v>2277.2310000000002</v>
      </c>
    </row>
    <row r="14871" spans="1:9" hidden="1">
      <c r="A14871" s="115" t="s">
        <v>39308</v>
      </c>
      <c r="B14871" s="115" t="s">
        <v>39309</v>
      </c>
      <c r="C14871" s="115" t="s">
        <v>33304</v>
      </c>
      <c r="D14871" s="115" t="s">
        <v>1138</v>
      </c>
      <c r="E14871" s="115">
        <v>2403.5288</v>
      </c>
      <c r="F14871" s="674">
        <v>293.83600000000001</v>
      </c>
      <c r="G14871" s="674">
        <v>295.84500000000003</v>
      </c>
      <c r="H14871" s="115">
        <f t="shared" si="464"/>
        <v>1.0068371472522089</v>
      </c>
      <c r="I14871" s="115">
        <f t="shared" si="465"/>
        <v>2419.9621000000002</v>
      </c>
    </row>
    <row r="14872" spans="1:9" hidden="1">
      <c r="A14872" s="115" t="s">
        <v>39310</v>
      </c>
      <c r="B14872" s="115" t="s">
        <v>39311</v>
      </c>
      <c r="C14872" s="115" t="s">
        <v>33307</v>
      </c>
      <c r="D14872" s="115" t="s">
        <v>1138</v>
      </c>
      <c r="E14872" s="115">
        <v>2487.1633000000002</v>
      </c>
      <c r="F14872" s="674">
        <v>293.83600000000001</v>
      </c>
      <c r="G14872" s="674">
        <v>295.84500000000003</v>
      </c>
      <c r="H14872" s="115">
        <f t="shared" si="464"/>
        <v>1.0068371472522089</v>
      </c>
      <c r="I14872" s="115">
        <f t="shared" si="465"/>
        <v>2504.1684</v>
      </c>
    </row>
    <row r="14873" spans="1:9" hidden="1">
      <c r="A14873" s="115" t="s">
        <v>39312</v>
      </c>
      <c r="B14873" s="115" t="s">
        <v>39313</v>
      </c>
      <c r="C14873" s="115" t="s">
        <v>33310</v>
      </c>
      <c r="D14873" s="115" t="s">
        <v>1138</v>
      </c>
      <c r="E14873" s="115">
        <v>2677.9908</v>
      </c>
      <c r="F14873" s="674">
        <v>293.83600000000001</v>
      </c>
      <c r="G14873" s="674">
        <v>295.84500000000003</v>
      </c>
      <c r="H14873" s="115">
        <f t="shared" si="464"/>
        <v>1.0068371472522089</v>
      </c>
      <c r="I14873" s="115">
        <f t="shared" si="465"/>
        <v>2696.3006</v>
      </c>
    </row>
    <row r="14874" spans="1:9" hidden="1">
      <c r="A14874" s="115" t="s">
        <v>39314</v>
      </c>
      <c r="B14874" s="115" t="s">
        <v>39315</v>
      </c>
      <c r="C14874" s="115" t="s">
        <v>33313</v>
      </c>
      <c r="D14874" s="115" t="s">
        <v>1138</v>
      </c>
      <c r="E14874" s="115">
        <v>2959.8539000000001</v>
      </c>
      <c r="F14874" s="674">
        <v>293.83600000000001</v>
      </c>
      <c r="G14874" s="674">
        <v>295.84500000000003</v>
      </c>
      <c r="H14874" s="115">
        <f t="shared" si="464"/>
        <v>1.0068371472522089</v>
      </c>
      <c r="I14874" s="115">
        <f t="shared" si="465"/>
        <v>2980.0909000000001</v>
      </c>
    </row>
    <row r="14875" spans="1:9" hidden="1">
      <c r="A14875" s="115" t="s">
        <v>39316</v>
      </c>
      <c r="B14875" s="115" t="s">
        <v>39317</v>
      </c>
      <c r="C14875" s="115" t="s">
        <v>33316</v>
      </c>
      <c r="D14875" s="115" t="s">
        <v>1138</v>
      </c>
      <c r="E14875" s="115">
        <v>3427.2426</v>
      </c>
      <c r="F14875" s="674">
        <v>293.83600000000001</v>
      </c>
      <c r="G14875" s="674">
        <v>295.84500000000003</v>
      </c>
      <c r="H14875" s="115">
        <f t="shared" si="464"/>
        <v>1.0068371472522089</v>
      </c>
      <c r="I14875" s="115">
        <f t="shared" si="465"/>
        <v>3450.6752000000001</v>
      </c>
    </row>
    <row r="14876" spans="1:9" hidden="1">
      <c r="A14876" s="115" t="s">
        <v>39318</v>
      </c>
      <c r="B14876" s="115" t="s">
        <v>39319</v>
      </c>
      <c r="C14876" s="115" t="s">
        <v>33319</v>
      </c>
      <c r="D14876" s="115" t="s">
        <v>1138</v>
      </c>
      <c r="E14876" s="115">
        <v>3670.3454999999999</v>
      </c>
      <c r="F14876" s="674">
        <v>293.83600000000001</v>
      </c>
      <c r="G14876" s="674">
        <v>295.84500000000003</v>
      </c>
      <c r="H14876" s="115">
        <f t="shared" si="464"/>
        <v>1.0068371472522089</v>
      </c>
      <c r="I14876" s="115">
        <f t="shared" si="465"/>
        <v>3695.4402</v>
      </c>
    </row>
    <row r="14877" spans="1:9" hidden="1">
      <c r="A14877" s="115" t="s">
        <v>39320</v>
      </c>
      <c r="B14877" s="115" t="s">
        <v>39321</v>
      </c>
      <c r="C14877" s="115" t="s">
        <v>33322</v>
      </c>
      <c r="D14877" s="115" t="s">
        <v>1138</v>
      </c>
      <c r="E14877" s="115">
        <v>240.19239999999999</v>
      </c>
      <c r="F14877" s="674">
        <v>293.83600000000001</v>
      </c>
      <c r="G14877" s="674">
        <v>295.84500000000003</v>
      </c>
      <c r="H14877" s="115">
        <f t="shared" si="464"/>
        <v>1.0068371472522089</v>
      </c>
      <c r="I14877" s="115">
        <f t="shared" si="465"/>
        <v>241.83459999999999</v>
      </c>
    </row>
    <row r="14878" spans="1:9" hidden="1">
      <c r="A14878" s="115" t="s">
        <v>39322</v>
      </c>
      <c r="B14878" s="115" t="s">
        <v>39323</v>
      </c>
      <c r="C14878" s="115" t="s">
        <v>33325</v>
      </c>
      <c r="D14878" s="115" t="s">
        <v>1138</v>
      </c>
      <c r="E14878" s="115">
        <v>436.58550000000002</v>
      </c>
      <c r="F14878" s="674">
        <v>293.83600000000001</v>
      </c>
      <c r="G14878" s="674">
        <v>295.84500000000003</v>
      </c>
      <c r="H14878" s="115">
        <f t="shared" si="464"/>
        <v>1.0068371472522089</v>
      </c>
      <c r="I14878" s="115">
        <f t="shared" si="465"/>
        <v>439.57049999999998</v>
      </c>
    </row>
    <row r="14879" spans="1:9" hidden="1">
      <c r="A14879" s="115" t="s">
        <v>39324</v>
      </c>
      <c r="B14879" s="115" t="s">
        <v>39325</v>
      </c>
      <c r="C14879" s="115" t="s">
        <v>33328</v>
      </c>
      <c r="D14879" s="115" t="s">
        <v>1138</v>
      </c>
      <c r="E14879" s="115">
        <v>1455.5181</v>
      </c>
      <c r="F14879" s="674">
        <v>293.83600000000001</v>
      </c>
      <c r="G14879" s="674">
        <v>295.84500000000003</v>
      </c>
      <c r="H14879" s="115">
        <f t="shared" si="464"/>
        <v>1.0068371472522089</v>
      </c>
      <c r="I14879" s="115">
        <f t="shared" si="465"/>
        <v>1465.4697000000001</v>
      </c>
    </row>
    <row r="14880" spans="1:9" hidden="1">
      <c r="A14880" s="115" t="s">
        <v>39326</v>
      </c>
      <c r="B14880" s="115" t="s">
        <v>39327</v>
      </c>
      <c r="C14880" s="115" t="s">
        <v>33331</v>
      </c>
      <c r="D14880" s="115" t="s">
        <v>1138</v>
      </c>
      <c r="E14880" s="115">
        <v>2729.4675000000002</v>
      </c>
      <c r="F14880" s="674">
        <v>293.83600000000001</v>
      </c>
      <c r="G14880" s="674">
        <v>295.84500000000003</v>
      </c>
      <c r="H14880" s="115">
        <f t="shared" si="464"/>
        <v>1.0068371472522089</v>
      </c>
      <c r="I14880" s="115">
        <f t="shared" si="465"/>
        <v>2748.1293000000001</v>
      </c>
    </row>
    <row r="14881" spans="1:9" hidden="1">
      <c r="A14881" s="115" t="s">
        <v>39328</v>
      </c>
      <c r="B14881" s="115" t="s">
        <v>39329</v>
      </c>
      <c r="C14881" s="115" t="s">
        <v>33334</v>
      </c>
      <c r="D14881" s="115" t="s">
        <v>1138</v>
      </c>
      <c r="E14881" s="115">
        <v>536.78790000000004</v>
      </c>
      <c r="F14881" s="674">
        <v>293.83600000000001</v>
      </c>
      <c r="G14881" s="674">
        <v>295.84500000000003</v>
      </c>
      <c r="H14881" s="115">
        <f t="shared" si="464"/>
        <v>1.0068371472522089</v>
      </c>
      <c r="I14881" s="115">
        <f t="shared" si="465"/>
        <v>540.45799999999997</v>
      </c>
    </row>
    <row r="14882" spans="1:9" hidden="1">
      <c r="A14882" s="115" t="s">
        <v>39330</v>
      </c>
      <c r="B14882" s="115" t="s">
        <v>39331</v>
      </c>
      <c r="C14882" s="115" t="s">
        <v>33337</v>
      </c>
      <c r="D14882" s="115" t="s">
        <v>1138</v>
      </c>
      <c r="E14882" s="115">
        <v>452.85770000000002</v>
      </c>
      <c r="F14882" s="674">
        <v>293.83600000000001</v>
      </c>
      <c r="G14882" s="674">
        <v>295.84500000000003</v>
      </c>
      <c r="H14882" s="115">
        <f t="shared" si="464"/>
        <v>1.0068371472522089</v>
      </c>
      <c r="I14882" s="115">
        <f t="shared" si="465"/>
        <v>455.95400000000001</v>
      </c>
    </row>
    <row r="14883" spans="1:9" hidden="1">
      <c r="A14883" s="115" t="s">
        <v>39332</v>
      </c>
      <c r="B14883" s="115" t="s">
        <v>39333</v>
      </c>
      <c r="C14883" s="115" t="s">
        <v>33340</v>
      </c>
      <c r="D14883" s="115" t="s">
        <v>1138</v>
      </c>
      <c r="E14883" s="115">
        <v>392.91500000000002</v>
      </c>
      <c r="F14883" s="674">
        <v>293.83600000000001</v>
      </c>
      <c r="G14883" s="674">
        <v>295.84500000000003</v>
      </c>
      <c r="H14883" s="115">
        <f t="shared" si="464"/>
        <v>1.0068371472522089</v>
      </c>
      <c r="I14883" s="115">
        <f t="shared" si="465"/>
        <v>395.60140000000001</v>
      </c>
    </row>
    <row r="14884" spans="1:9" hidden="1">
      <c r="A14884" s="115" t="s">
        <v>39334</v>
      </c>
      <c r="B14884" s="115" t="s">
        <v>39335</v>
      </c>
      <c r="C14884" s="115" t="s">
        <v>33343</v>
      </c>
      <c r="D14884" s="115" t="s">
        <v>1138</v>
      </c>
      <c r="E14884" s="115">
        <v>2231.3310999999999</v>
      </c>
      <c r="F14884" s="674">
        <v>293.83600000000001</v>
      </c>
      <c r="G14884" s="674">
        <v>295.84500000000003</v>
      </c>
      <c r="H14884" s="115">
        <f t="shared" si="464"/>
        <v>1.0068371472522089</v>
      </c>
      <c r="I14884" s="115">
        <f t="shared" si="465"/>
        <v>2246.587</v>
      </c>
    </row>
    <row r="14885" spans="1:9" hidden="1">
      <c r="A14885" s="115" t="s">
        <v>39336</v>
      </c>
      <c r="B14885" s="115" t="s">
        <v>39337</v>
      </c>
      <c r="C14885" s="115" t="s">
        <v>33346</v>
      </c>
      <c r="D14885" s="115" t="s">
        <v>1138</v>
      </c>
      <c r="E14885" s="115">
        <v>292.06259999999997</v>
      </c>
      <c r="F14885" s="674">
        <v>293.83600000000001</v>
      </c>
      <c r="G14885" s="674">
        <v>295.84500000000003</v>
      </c>
      <c r="H14885" s="115">
        <f t="shared" si="464"/>
        <v>1.0068371472522089</v>
      </c>
      <c r="I14885" s="115">
        <f t="shared" si="465"/>
        <v>294.05950000000001</v>
      </c>
    </row>
    <row r="14886" spans="1:9" hidden="1">
      <c r="A14886" s="115" t="s">
        <v>39338</v>
      </c>
      <c r="B14886" s="115" t="s">
        <v>39339</v>
      </c>
      <c r="C14886" s="115" t="s">
        <v>33349</v>
      </c>
      <c r="D14886" s="115" t="s">
        <v>1242</v>
      </c>
      <c r="E14886" s="115">
        <v>50.296799999999998</v>
      </c>
      <c r="F14886" s="674">
        <v>293.83600000000001</v>
      </c>
      <c r="G14886" s="674">
        <v>295.84500000000003</v>
      </c>
      <c r="H14886" s="115">
        <f t="shared" si="464"/>
        <v>1.0068371472522089</v>
      </c>
      <c r="I14886" s="115">
        <f t="shared" si="465"/>
        <v>50.640700000000002</v>
      </c>
    </row>
    <row r="14887" spans="1:9" hidden="1">
      <c r="A14887" s="115" t="s">
        <v>39340</v>
      </c>
      <c r="B14887" s="115" t="s">
        <v>39341</v>
      </c>
      <c r="C14887" s="115" t="s">
        <v>33352</v>
      </c>
      <c r="D14887" s="115" t="s">
        <v>1242</v>
      </c>
      <c r="E14887" s="115">
        <v>67.331800000000001</v>
      </c>
      <c r="F14887" s="674">
        <v>293.83600000000001</v>
      </c>
      <c r="G14887" s="674">
        <v>295.84500000000003</v>
      </c>
      <c r="H14887" s="115">
        <f t="shared" si="464"/>
        <v>1.0068371472522089</v>
      </c>
      <c r="I14887" s="115">
        <f t="shared" si="465"/>
        <v>67.792199999999994</v>
      </c>
    </row>
    <row r="14888" spans="1:9" hidden="1">
      <c r="A14888" s="115" t="s">
        <v>39342</v>
      </c>
      <c r="B14888" s="115" t="s">
        <v>39343</v>
      </c>
      <c r="C14888" s="115" t="s">
        <v>33355</v>
      </c>
      <c r="D14888" s="115" t="s">
        <v>1242</v>
      </c>
      <c r="E14888" s="115">
        <v>95.683499999999995</v>
      </c>
      <c r="F14888" s="674">
        <v>293.83600000000001</v>
      </c>
      <c r="G14888" s="674">
        <v>295.84500000000003</v>
      </c>
      <c r="H14888" s="115">
        <f t="shared" si="464"/>
        <v>1.0068371472522089</v>
      </c>
      <c r="I14888" s="115">
        <f t="shared" si="465"/>
        <v>96.337699999999998</v>
      </c>
    </row>
    <row r="14889" spans="1:9" hidden="1">
      <c r="A14889" s="115" t="s">
        <v>39344</v>
      </c>
      <c r="B14889" s="115" t="s">
        <v>39345</v>
      </c>
      <c r="C14889" s="115" t="s">
        <v>33358</v>
      </c>
      <c r="D14889" s="115" t="s">
        <v>1242</v>
      </c>
      <c r="E14889" s="115">
        <v>107.9425</v>
      </c>
      <c r="F14889" s="674">
        <v>293.83600000000001</v>
      </c>
      <c r="G14889" s="674">
        <v>295.84500000000003</v>
      </c>
      <c r="H14889" s="115">
        <f t="shared" si="464"/>
        <v>1.0068371472522089</v>
      </c>
      <c r="I14889" s="115">
        <f t="shared" si="465"/>
        <v>108.68049999999999</v>
      </c>
    </row>
    <row r="14890" spans="1:9" hidden="1">
      <c r="A14890" s="115" t="s">
        <v>39346</v>
      </c>
      <c r="B14890" s="115" t="s">
        <v>39347</v>
      </c>
      <c r="C14890" s="115" t="s">
        <v>33361</v>
      </c>
      <c r="D14890" s="115" t="s">
        <v>1242</v>
      </c>
      <c r="E14890" s="115">
        <v>133.34440000000001</v>
      </c>
      <c r="F14890" s="674">
        <v>293.83600000000001</v>
      </c>
      <c r="G14890" s="674">
        <v>295.84500000000003</v>
      </c>
      <c r="H14890" s="115">
        <f t="shared" si="464"/>
        <v>1.0068371472522089</v>
      </c>
      <c r="I14890" s="115">
        <f t="shared" si="465"/>
        <v>134.2561</v>
      </c>
    </row>
    <row r="14891" spans="1:9" hidden="1">
      <c r="A14891" s="115" t="s">
        <v>39348</v>
      </c>
      <c r="B14891" s="115" t="s">
        <v>39349</v>
      </c>
      <c r="C14891" s="115" t="s">
        <v>33364</v>
      </c>
      <c r="D14891" s="115" t="s">
        <v>1242</v>
      </c>
      <c r="E14891" s="115">
        <v>177.36009999999999</v>
      </c>
      <c r="F14891" s="674">
        <v>293.83600000000001</v>
      </c>
      <c r="G14891" s="674">
        <v>295.84500000000003</v>
      </c>
      <c r="H14891" s="115">
        <f t="shared" si="464"/>
        <v>1.0068371472522089</v>
      </c>
      <c r="I14891" s="115">
        <f t="shared" si="465"/>
        <v>178.5727</v>
      </c>
    </row>
    <row r="14892" spans="1:9" hidden="1">
      <c r="A14892" s="115" t="s">
        <v>39350</v>
      </c>
      <c r="B14892" s="115" t="s">
        <v>39351</v>
      </c>
      <c r="C14892" s="115" t="s">
        <v>33367</v>
      </c>
      <c r="D14892" s="115" t="s">
        <v>1138</v>
      </c>
      <c r="E14892" s="115">
        <v>1510.825</v>
      </c>
      <c r="F14892" s="674">
        <v>293.83600000000001</v>
      </c>
      <c r="G14892" s="674">
        <v>295.84500000000003</v>
      </c>
      <c r="H14892" s="115">
        <f t="shared" si="464"/>
        <v>1.0068371472522089</v>
      </c>
      <c r="I14892" s="115">
        <f t="shared" si="465"/>
        <v>1521.1547</v>
      </c>
    </row>
    <row r="14893" spans="1:9" hidden="1">
      <c r="A14893" s="115" t="s">
        <v>39352</v>
      </c>
      <c r="B14893" s="115" t="s">
        <v>39353</v>
      </c>
      <c r="C14893" s="115" t="s">
        <v>33370</v>
      </c>
      <c r="D14893" s="115" t="s">
        <v>1138</v>
      </c>
      <c r="E14893" s="115">
        <v>569.73299999999995</v>
      </c>
      <c r="F14893" s="674">
        <v>293.83600000000001</v>
      </c>
      <c r="G14893" s="674">
        <v>295.84500000000003</v>
      </c>
      <c r="H14893" s="115">
        <f t="shared" si="464"/>
        <v>1.0068371472522089</v>
      </c>
      <c r="I14893" s="115">
        <f t="shared" si="465"/>
        <v>573.62829999999997</v>
      </c>
    </row>
    <row r="14894" spans="1:9" hidden="1">
      <c r="A14894" s="115" t="s">
        <v>39354</v>
      </c>
      <c r="B14894" s="115" t="s">
        <v>39355</v>
      </c>
      <c r="C14894" s="115" t="s">
        <v>33373</v>
      </c>
      <c r="D14894" s="115" t="s">
        <v>1138</v>
      </c>
      <c r="E14894" s="115">
        <v>948.0865</v>
      </c>
      <c r="F14894" s="674">
        <v>293.83600000000001</v>
      </c>
      <c r="G14894" s="674">
        <v>295.84500000000003</v>
      </c>
      <c r="H14894" s="115">
        <f t="shared" si="464"/>
        <v>1.0068371472522089</v>
      </c>
      <c r="I14894" s="115">
        <f t="shared" si="465"/>
        <v>954.56870000000004</v>
      </c>
    </row>
    <row r="14895" spans="1:9" hidden="1">
      <c r="A14895" s="115" t="s">
        <v>39356</v>
      </c>
      <c r="B14895" s="115" t="s">
        <v>39357</v>
      </c>
      <c r="C14895" s="115" t="s">
        <v>33376</v>
      </c>
      <c r="D14895" s="115" t="s">
        <v>1138</v>
      </c>
      <c r="E14895" s="115">
        <v>172.43610000000001</v>
      </c>
      <c r="F14895" s="674">
        <v>293.83600000000001</v>
      </c>
      <c r="G14895" s="674">
        <v>295.84500000000003</v>
      </c>
      <c r="H14895" s="115">
        <f t="shared" si="464"/>
        <v>1.0068371472522089</v>
      </c>
      <c r="I14895" s="115">
        <f t="shared" si="465"/>
        <v>173.61510000000001</v>
      </c>
    </row>
    <row r="14896" spans="1:9" hidden="1">
      <c r="A14896" s="115" t="s">
        <v>39358</v>
      </c>
      <c r="B14896" s="115" t="s">
        <v>39359</v>
      </c>
      <c r="C14896" s="115" t="s">
        <v>33379</v>
      </c>
      <c r="D14896" s="115" t="s">
        <v>1138</v>
      </c>
      <c r="E14896" s="115">
        <v>24.490300000000001</v>
      </c>
      <c r="F14896" s="674">
        <v>293.83600000000001</v>
      </c>
      <c r="G14896" s="674">
        <v>295.84500000000003</v>
      </c>
      <c r="H14896" s="115">
        <f t="shared" si="464"/>
        <v>1.0068371472522089</v>
      </c>
      <c r="I14896" s="115">
        <f t="shared" si="465"/>
        <v>24.657699999999998</v>
      </c>
    </row>
    <row r="14897" spans="1:9" hidden="1">
      <c r="A14897" s="115" t="s">
        <v>39360</v>
      </c>
      <c r="B14897" s="115" t="s">
        <v>39361</v>
      </c>
      <c r="C14897" s="115" t="s">
        <v>33382</v>
      </c>
      <c r="D14897" s="115" t="s">
        <v>1138</v>
      </c>
      <c r="E14897" s="115">
        <v>35.580500000000001</v>
      </c>
      <c r="F14897" s="674">
        <v>293.83600000000001</v>
      </c>
      <c r="G14897" s="674">
        <v>295.84500000000003</v>
      </c>
      <c r="H14897" s="115">
        <f t="shared" si="464"/>
        <v>1.0068371472522089</v>
      </c>
      <c r="I14897" s="115">
        <f t="shared" si="465"/>
        <v>35.823799999999999</v>
      </c>
    </row>
    <row r="14898" spans="1:9" hidden="1">
      <c r="A14898" s="115" t="s">
        <v>39362</v>
      </c>
      <c r="B14898" s="115" t="s">
        <v>39363</v>
      </c>
      <c r="C14898" s="115" t="s">
        <v>33385</v>
      </c>
      <c r="D14898" s="115" t="s">
        <v>1138</v>
      </c>
      <c r="E14898" s="115">
        <v>49.463000000000001</v>
      </c>
      <c r="F14898" s="674">
        <v>293.83600000000001</v>
      </c>
      <c r="G14898" s="674">
        <v>295.84500000000003</v>
      </c>
      <c r="H14898" s="115">
        <f t="shared" si="464"/>
        <v>1.0068371472522089</v>
      </c>
      <c r="I14898" s="115">
        <f t="shared" si="465"/>
        <v>49.801200000000001</v>
      </c>
    </row>
    <row r="14899" spans="1:9" hidden="1">
      <c r="A14899" s="115" t="s">
        <v>39364</v>
      </c>
      <c r="B14899" s="115" t="s">
        <v>39365</v>
      </c>
      <c r="C14899" s="115" t="s">
        <v>33388</v>
      </c>
      <c r="D14899" s="115" t="s">
        <v>1138</v>
      </c>
      <c r="E14899" s="115">
        <v>14.7516</v>
      </c>
      <c r="F14899" s="674">
        <v>293.83600000000001</v>
      </c>
      <c r="G14899" s="674">
        <v>295.84500000000003</v>
      </c>
      <c r="H14899" s="115">
        <f t="shared" si="464"/>
        <v>1.0068371472522089</v>
      </c>
      <c r="I14899" s="115">
        <f t="shared" si="465"/>
        <v>14.852499999999999</v>
      </c>
    </row>
    <row r="14900" spans="1:9" hidden="1">
      <c r="A14900" s="115" t="s">
        <v>39366</v>
      </c>
      <c r="B14900" s="115" t="s">
        <v>39367</v>
      </c>
      <c r="C14900" s="115" t="s">
        <v>33391</v>
      </c>
      <c r="D14900" s="115" t="s">
        <v>1138</v>
      </c>
      <c r="E14900" s="115">
        <v>23.181000000000001</v>
      </c>
      <c r="F14900" s="674">
        <v>293.83600000000001</v>
      </c>
      <c r="G14900" s="674">
        <v>295.84500000000003</v>
      </c>
      <c r="H14900" s="115">
        <f t="shared" si="464"/>
        <v>1.0068371472522089</v>
      </c>
      <c r="I14900" s="115">
        <f t="shared" si="465"/>
        <v>23.339500000000001</v>
      </c>
    </row>
    <row r="14901" spans="1:9" hidden="1">
      <c r="A14901" s="115" t="s">
        <v>39368</v>
      </c>
      <c r="B14901" s="115" t="s">
        <v>39369</v>
      </c>
      <c r="C14901" s="115" t="s">
        <v>33394</v>
      </c>
      <c r="D14901" s="115" t="s">
        <v>1138</v>
      </c>
      <c r="E14901" s="115">
        <v>25.288399999999999</v>
      </c>
      <c r="F14901" s="674">
        <v>293.83600000000001</v>
      </c>
      <c r="G14901" s="674">
        <v>295.84500000000003</v>
      </c>
      <c r="H14901" s="115">
        <f t="shared" si="464"/>
        <v>1.0068371472522089</v>
      </c>
      <c r="I14901" s="115">
        <f t="shared" si="465"/>
        <v>25.461300000000001</v>
      </c>
    </row>
    <row r="14902" spans="1:9" hidden="1">
      <c r="A14902" s="115" t="s">
        <v>39370</v>
      </c>
      <c r="B14902" s="115" t="s">
        <v>39371</v>
      </c>
      <c r="C14902" s="115" t="s">
        <v>33397</v>
      </c>
      <c r="D14902" s="115" t="s">
        <v>1138</v>
      </c>
      <c r="E14902" s="115">
        <v>37.932600000000001</v>
      </c>
      <c r="F14902" s="674">
        <v>293.83600000000001</v>
      </c>
      <c r="G14902" s="674">
        <v>295.84500000000003</v>
      </c>
      <c r="H14902" s="115">
        <f t="shared" si="464"/>
        <v>1.0068371472522089</v>
      </c>
      <c r="I14902" s="115">
        <f t="shared" si="465"/>
        <v>38.192</v>
      </c>
    </row>
    <row r="14903" spans="1:9" hidden="1">
      <c r="A14903" s="115" t="s">
        <v>39372</v>
      </c>
      <c r="B14903" s="115" t="s">
        <v>39373</v>
      </c>
      <c r="C14903" s="115" t="s">
        <v>33400</v>
      </c>
      <c r="D14903" s="115" t="s">
        <v>1138</v>
      </c>
      <c r="E14903" s="115">
        <v>42.147300000000001</v>
      </c>
      <c r="F14903" s="674">
        <v>293.83600000000001</v>
      </c>
      <c r="G14903" s="674">
        <v>295.84500000000003</v>
      </c>
      <c r="H14903" s="115">
        <f t="shared" si="464"/>
        <v>1.0068371472522089</v>
      </c>
      <c r="I14903" s="115">
        <f t="shared" si="465"/>
        <v>42.435499999999998</v>
      </c>
    </row>
    <row r="14904" spans="1:9" hidden="1">
      <c r="A14904" s="115" t="s">
        <v>39374</v>
      </c>
      <c r="B14904" s="115" t="s">
        <v>39375</v>
      </c>
      <c r="C14904" s="115" t="s">
        <v>33403</v>
      </c>
      <c r="D14904" s="115" t="s">
        <v>1138</v>
      </c>
      <c r="E14904" s="115">
        <v>63.220999999999997</v>
      </c>
      <c r="F14904" s="674">
        <v>293.83600000000001</v>
      </c>
      <c r="G14904" s="674">
        <v>295.84500000000003</v>
      </c>
      <c r="H14904" s="115">
        <f t="shared" si="464"/>
        <v>1.0068371472522089</v>
      </c>
      <c r="I14904" s="115">
        <f t="shared" si="465"/>
        <v>63.653300000000002</v>
      </c>
    </row>
    <row r="14905" spans="1:9" hidden="1">
      <c r="A14905" s="115" t="s">
        <v>39376</v>
      </c>
      <c r="B14905" s="115" t="s">
        <v>39377</v>
      </c>
      <c r="C14905" s="115" t="s">
        <v>33406</v>
      </c>
      <c r="D14905" s="115" t="s">
        <v>1138</v>
      </c>
      <c r="E14905" s="115">
        <v>51.034399999999998</v>
      </c>
      <c r="F14905" s="674">
        <v>293.83600000000001</v>
      </c>
      <c r="G14905" s="674">
        <v>295.84500000000003</v>
      </c>
      <c r="H14905" s="115">
        <f t="shared" si="464"/>
        <v>1.0068371472522089</v>
      </c>
      <c r="I14905" s="115">
        <f t="shared" si="465"/>
        <v>51.383299999999998</v>
      </c>
    </row>
    <row r="14906" spans="1:9" hidden="1">
      <c r="A14906" s="115" t="s">
        <v>39378</v>
      </c>
      <c r="B14906" s="115" t="s">
        <v>39379</v>
      </c>
      <c r="C14906" s="115" t="s">
        <v>33409</v>
      </c>
      <c r="D14906" s="115" t="s">
        <v>1138</v>
      </c>
      <c r="E14906" s="115">
        <v>76.551599999999993</v>
      </c>
      <c r="F14906" s="674">
        <v>293.83600000000001</v>
      </c>
      <c r="G14906" s="674">
        <v>295.84500000000003</v>
      </c>
      <c r="H14906" s="115">
        <f t="shared" si="464"/>
        <v>1.0068371472522089</v>
      </c>
      <c r="I14906" s="115">
        <f t="shared" si="465"/>
        <v>77.075000000000003</v>
      </c>
    </row>
    <row r="14907" spans="1:9" hidden="1">
      <c r="A14907" s="115" t="s">
        <v>39380</v>
      </c>
      <c r="B14907" s="115" t="s">
        <v>39381</v>
      </c>
      <c r="C14907" s="115" t="s">
        <v>33412</v>
      </c>
      <c r="D14907" s="115" t="s">
        <v>1138</v>
      </c>
      <c r="E14907" s="115">
        <v>70.274600000000007</v>
      </c>
      <c r="F14907" s="674">
        <v>293.83600000000001</v>
      </c>
      <c r="G14907" s="674">
        <v>295.84500000000003</v>
      </c>
      <c r="H14907" s="115">
        <f t="shared" si="464"/>
        <v>1.0068371472522089</v>
      </c>
      <c r="I14907" s="115">
        <f t="shared" si="465"/>
        <v>70.755099999999999</v>
      </c>
    </row>
    <row r="14908" spans="1:9" hidden="1">
      <c r="A14908" s="115" t="s">
        <v>39382</v>
      </c>
      <c r="B14908" s="115" t="s">
        <v>39383</v>
      </c>
      <c r="C14908" s="115" t="s">
        <v>33415</v>
      </c>
      <c r="D14908" s="115" t="s">
        <v>1138</v>
      </c>
      <c r="E14908" s="115">
        <v>115.95310000000001</v>
      </c>
      <c r="F14908" s="674">
        <v>293.83600000000001</v>
      </c>
      <c r="G14908" s="674">
        <v>295.84500000000003</v>
      </c>
      <c r="H14908" s="115">
        <f t="shared" si="464"/>
        <v>1.0068371472522089</v>
      </c>
      <c r="I14908" s="115">
        <f t="shared" si="465"/>
        <v>116.74590000000001</v>
      </c>
    </row>
    <row r="14909" spans="1:9" hidden="1">
      <c r="A14909" s="115" t="s">
        <v>39384</v>
      </c>
      <c r="B14909" s="115" t="s">
        <v>39385</v>
      </c>
      <c r="C14909" s="115" t="s">
        <v>33418</v>
      </c>
      <c r="D14909" s="115" t="s">
        <v>1138</v>
      </c>
      <c r="E14909" s="115">
        <v>12.8041</v>
      </c>
      <c r="F14909" s="674">
        <v>293.83600000000001</v>
      </c>
      <c r="G14909" s="674">
        <v>295.84500000000003</v>
      </c>
      <c r="H14909" s="115">
        <f t="shared" si="464"/>
        <v>1.0068371472522089</v>
      </c>
      <c r="I14909" s="115">
        <f t="shared" si="465"/>
        <v>12.8916</v>
      </c>
    </row>
    <row r="14910" spans="1:9" hidden="1">
      <c r="A14910" s="115" t="s">
        <v>39386</v>
      </c>
      <c r="B14910" s="115" t="s">
        <v>39387</v>
      </c>
      <c r="C14910" s="115" t="s">
        <v>33421</v>
      </c>
      <c r="D14910" s="115" t="s">
        <v>1138</v>
      </c>
      <c r="E14910" s="115">
        <v>12.7491</v>
      </c>
      <c r="F14910" s="674">
        <v>293.83600000000001</v>
      </c>
      <c r="G14910" s="674">
        <v>295.84500000000003</v>
      </c>
      <c r="H14910" s="115">
        <f t="shared" si="464"/>
        <v>1.0068371472522089</v>
      </c>
      <c r="I14910" s="115">
        <f t="shared" si="465"/>
        <v>12.8363</v>
      </c>
    </row>
    <row r="14911" spans="1:9" hidden="1">
      <c r="A14911" s="115" t="s">
        <v>39388</v>
      </c>
      <c r="B14911" s="115" t="s">
        <v>39389</v>
      </c>
      <c r="C14911" s="115" t="s">
        <v>33424</v>
      </c>
      <c r="D14911" s="115" t="s">
        <v>1138</v>
      </c>
      <c r="E14911" s="115">
        <v>12.828099999999999</v>
      </c>
      <c r="F14911" s="674">
        <v>293.83600000000001</v>
      </c>
      <c r="G14911" s="674">
        <v>295.84500000000003</v>
      </c>
      <c r="H14911" s="115">
        <f t="shared" si="464"/>
        <v>1.0068371472522089</v>
      </c>
      <c r="I14911" s="115">
        <f t="shared" si="465"/>
        <v>12.915800000000001</v>
      </c>
    </row>
    <row r="14912" spans="1:9" hidden="1">
      <c r="A14912" s="115" t="s">
        <v>39390</v>
      </c>
      <c r="B14912" s="115" t="s">
        <v>39391</v>
      </c>
      <c r="C14912" s="115" t="s">
        <v>33427</v>
      </c>
      <c r="D14912" s="115" t="s">
        <v>1138</v>
      </c>
      <c r="E14912" s="115">
        <v>17.796900000000001</v>
      </c>
      <c r="F14912" s="674">
        <v>293.83600000000001</v>
      </c>
      <c r="G14912" s="674">
        <v>295.84500000000003</v>
      </c>
      <c r="H14912" s="115">
        <f t="shared" si="464"/>
        <v>1.0068371472522089</v>
      </c>
      <c r="I14912" s="115">
        <f t="shared" si="465"/>
        <v>17.918600000000001</v>
      </c>
    </row>
    <row r="14913" spans="1:9" hidden="1">
      <c r="A14913" s="115" t="s">
        <v>39392</v>
      </c>
      <c r="B14913" s="115" t="s">
        <v>39393</v>
      </c>
      <c r="C14913" s="115" t="s">
        <v>33430</v>
      </c>
      <c r="D14913" s="115" t="s">
        <v>1138</v>
      </c>
      <c r="E14913" s="115">
        <v>9.01</v>
      </c>
      <c r="F14913" s="674">
        <v>293.83600000000001</v>
      </c>
      <c r="G14913" s="674">
        <v>295.84500000000003</v>
      </c>
      <c r="H14913" s="115">
        <f t="shared" si="464"/>
        <v>1.0068371472522089</v>
      </c>
      <c r="I14913" s="115">
        <f t="shared" si="465"/>
        <v>9.0716000000000001</v>
      </c>
    </row>
    <row r="14914" spans="1:9" hidden="1">
      <c r="A14914" s="115" t="s">
        <v>39394</v>
      </c>
      <c r="B14914" s="115" t="s">
        <v>39395</v>
      </c>
      <c r="C14914" s="115" t="s">
        <v>33433</v>
      </c>
      <c r="D14914" s="115" t="s">
        <v>1138</v>
      </c>
      <c r="E14914" s="115">
        <v>8.99</v>
      </c>
      <c r="F14914" s="674">
        <v>293.83600000000001</v>
      </c>
      <c r="G14914" s="674">
        <v>295.84500000000003</v>
      </c>
      <c r="H14914" s="115">
        <f t="shared" si="464"/>
        <v>1.0068371472522089</v>
      </c>
      <c r="I14914" s="115">
        <f t="shared" si="465"/>
        <v>9.0515000000000008</v>
      </c>
    </row>
    <row r="14915" spans="1:9" hidden="1">
      <c r="A14915" s="115" t="s">
        <v>39396</v>
      </c>
      <c r="B14915" s="115" t="s">
        <v>39397</v>
      </c>
      <c r="C14915" s="115" t="s">
        <v>33436</v>
      </c>
      <c r="D14915" s="115" t="s">
        <v>1138</v>
      </c>
      <c r="E14915" s="115">
        <v>9.2643000000000004</v>
      </c>
      <c r="F14915" s="674">
        <v>293.83600000000001</v>
      </c>
      <c r="G14915" s="674">
        <v>295.84500000000003</v>
      </c>
      <c r="H14915" s="115">
        <f t="shared" si="464"/>
        <v>1.0068371472522089</v>
      </c>
      <c r="I14915" s="115">
        <f t="shared" si="465"/>
        <v>9.3276000000000003</v>
      </c>
    </row>
    <row r="14916" spans="1:9" hidden="1">
      <c r="A14916" s="115" t="s">
        <v>39398</v>
      </c>
      <c r="B14916" s="115" t="s">
        <v>39399</v>
      </c>
      <c r="C14916" s="115" t="s">
        <v>33439</v>
      </c>
      <c r="D14916" s="115" t="s">
        <v>1138</v>
      </c>
      <c r="E14916" s="115">
        <v>10.206099999999999</v>
      </c>
      <c r="F14916" s="674">
        <v>293.83600000000001</v>
      </c>
      <c r="G14916" s="674">
        <v>295.84500000000003</v>
      </c>
      <c r="H14916" s="115">
        <f t="shared" si="464"/>
        <v>1.0068371472522089</v>
      </c>
      <c r="I14916" s="115">
        <f t="shared" si="465"/>
        <v>10.2759</v>
      </c>
    </row>
    <row r="14917" spans="1:9" hidden="1">
      <c r="A14917" s="115" t="s">
        <v>39400</v>
      </c>
      <c r="B14917" s="115" t="s">
        <v>39401</v>
      </c>
      <c r="C14917" s="115" t="s">
        <v>33442</v>
      </c>
      <c r="D14917" s="115" t="s">
        <v>1138</v>
      </c>
      <c r="E14917" s="115">
        <v>10.4161</v>
      </c>
      <c r="F14917" s="674">
        <v>293.83600000000001</v>
      </c>
      <c r="G14917" s="674">
        <v>295.84500000000003</v>
      </c>
      <c r="H14917" s="115">
        <f t="shared" ref="H14917:H14980" si="466">G14917/F14917</f>
        <v>1.0068371472522089</v>
      </c>
      <c r="I14917" s="115">
        <f t="shared" ref="I14917:I14980" si="467">ROUND(H14917*E14917,4)</f>
        <v>10.487299999999999</v>
      </c>
    </row>
    <row r="14918" spans="1:9" hidden="1">
      <c r="A14918" s="115" t="s">
        <v>39402</v>
      </c>
      <c r="B14918" s="115" t="s">
        <v>39403</v>
      </c>
      <c r="C14918" s="115" t="s">
        <v>33445</v>
      </c>
      <c r="D14918" s="115" t="s">
        <v>1138</v>
      </c>
      <c r="E14918" s="115">
        <v>11.5046</v>
      </c>
      <c r="F14918" s="674">
        <v>293.83600000000001</v>
      </c>
      <c r="G14918" s="674">
        <v>295.84500000000003</v>
      </c>
      <c r="H14918" s="115">
        <f t="shared" si="466"/>
        <v>1.0068371472522089</v>
      </c>
      <c r="I14918" s="115">
        <f t="shared" si="467"/>
        <v>11.583299999999999</v>
      </c>
    </row>
    <row r="14919" spans="1:9" hidden="1">
      <c r="A14919" s="115" t="s">
        <v>39404</v>
      </c>
      <c r="B14919" s="115" t="s">
        <v>39405</v>
      </c>
      <c r="C14919" s="115" t="s">
        <v>33448</v>
      </c>
      <c r="D14919" s="115" t="s">
        <v>1138</v>
      </c>
      <c r="E14919" s="115">
        <v>14.4253</v>
      </c>
      <c r="F14919" s="674">
        <v>293.83600000000001</v>
      </c>
      <c r="G14919" s="674">
        <v>295.84500000000003</v>
      </c>
      <c r="H14919" s="115">
        <f t="shared" si="466"/>
        <v>1.0068371472522089</v>
      </c>
      <c r="I14919" s="115">
        <f t="shared" si="467"/>
        <v>14.523899999999999</v>
      </c>
    </row>
    <row r="14920" spans="1:9" hidden="1">
      <c r="A14920" s="115" t="s">
        <v>39406</v>
      </c>
      <c r="B14920" s="115" t="s">
        <v>39407</v>
      </c>
      <c r="C14920" s="115" t="s">
        <v>33451</v>
      </c>
      <c r="D14920" s="115" t="s">
        <v>1138</v>
      </c>
      <c r="E14920" s="115">
        <v>15.5585</v>
      </c>
      <c r="F14920" s="674">
        <v>293.83600000000001</v>
      </c>
      <c r="G14920" s="674">
        <v>295.84500000000003</v>
      </c>
      <c r="H14920" s="115">
        <f t="shared" si="466"/>
        <v>1.0068371472522089</v>
      </c>
      <c r="I14920" s="115">
        <f t="shared" si="467"/>
        <v>15.664899999999999</v>
      </c>
    </row>
    <row r="14921" spans="1:9" hidden="1">
      <c r="A14921" s="115" t="s">
        <v>39408</v>
      </c>
      <c r="B14921" s="115" t="s">
        <v>39409</v>
      </c>
      <c r="C14921" s="115" t="s">
        <v>33454</v>
      </c>
      <c r="D14921" s="115" t="s">
        <v>1138</v>
      </c>
      <c r="E14921" s="115">
        <v>17.098500000000001</v>
      </c>
      <c r="F14921" s="674">
        <v>293.83600000000001</v>
      </c>
      <c r="G14921" s="674">
        <v>295.84500000000003</v>
      </c>
      <c r="H14921" s="115">
        <f t="shared" si="466"/>
        <v>1.0068371472522089</v>
      </c>
      <c r="I14921" s="115">
        <f t="shared" si="467"/>
        <v>17.215399999999999</v>
      </c>
    </row>
    <row r="14922" spans="1:9" hidden="1">
      <c r="A14922" s="115" t="s">
        <v>39410</v>
      </c>
      <c r="B14922" s="115" t="s">
        <v>39411</v>
      </c>
      <c r="C14922" s="115" t="s">
        <v>33457</v>
      </c>
      <c r="D14922" s="115" t="s">
        <v>1138</v>
      </c>
      <c r="E14922" s="115">
        <v>706.89409999999998</v>
      </c>
      <c r="F14922" s="674">
        <v>293.83600000000001</v>
      </c>
      <c r="G14922" s="674">
        <v>295.84500000000003</v>
      </c>
      <c r="H14922" s="115">
        <f t="shared" si="466"/>
        <v>1.0068371472522089</v>
      </c>
      <c r="I14922" s="115">
        <f t="shared" si="467"/>
        <v>711.72720000000004</v>
      </c>
    </row>
    <row r="14923" spans="1:9" hidden="1">
      <c r="A14923" s="115" t="s">
        <v>39412</v>
      </c>
      <c r="B14923" s="115" t="s">
        <v>39413</v>
      </c>
      <c r="C14923" s="115" t="s">
        <v>33460</v>
      </c>
      <c r="D14923" s="115" t="s">
        <v>1138</v>
      </c>
      <c r="E14923" s="115">
        <v>1021.3312</v>
      </c>
      <c r="F14923" s="674">
        <v>293.83600000000001</v>
      </c>
      <c r="G14923" s="674">
        <v>295.84500000000003</v>
      </c>
      <c r="H14923" s="115">
        <f t="shared" si="466"/>
        <v>1.0068371472522089</v>
      </c>
      <c r="I14923" s="115">
        <f t="shared" si="467"/>
        <v>1028.3142</v>
      </c>
    </row>
    <row r="14924" spans="1:9" hidden="1">
      <c r="A14924" s="115" t="s">
        <v>39414</v>
      </c>
      <c r="B14924" s="115" t="s">
        <v>39415</v>
      </c>
      <c r="C14924" s="115" t="s">
        <v>33463</v>
      </c>
      <c r="D14924" s="115" t="s">
        <v>1138</v>
      </c>
      <c r="E14924" s="115">
        <v>2262.5598</v>
      </c>
      <c r="F14924" s="674">
        <v>293.83600000000001</v>
      </c>
      <c r="G14924" s="674">
        <v>295.84500000000003</v>
      </c>
      <c r="H14924" s="115">
        <f t="shared" si="466"/>
        <v>1.0068371472522089</v>
      </c>
      <c r="I14924" s="115">
        <f t="shared" si="467"/>
        <v>2278.0293000000001</v>
      </c>
    </row>
    <row r="14925" spans="1:9" hidden="1">
      <c r="A14925" s="115" t="s">
        <v>39416</v>
      </c>
      <c r="B14925" s="115" t="s">
        <v>39417</v>
      </c>
      <c r="C14925" s="115" t="s">
        <v>33466</v>
      </c>
      <c r="D14925" s="115" t="s">
        <v>1138</v>
      </c>
      <c r="E14925" s="115">
        <v>3174.0493999999999</v>
      </c>
      <c r="F14925" s="674">
        <v>293.83600000000001</v>
      </c>
      <c r="G14925" s="674">
        <v>295.84500000000003</v>
      </c>
      <c r="H14925" s="115">
        <f t="shared" si="466"/>
        <v>1.0068371472522089</v>
      </c>
      <c r="I14925" s="115">
        <f t="shared" si="467"/>
        <v>3195.7507999999998</v>
      </c>
    </row>
    <row r="14926" spans="1:9" hidden="1">
      <c r="A14926" s="115" t="s">
        <v>39418</v>
      </c>
      <c r="B14926" s="115" t="s">
        <v>39419</v>
      </c>
      <c r="C14926" s="115" t="s">
        <v>33469</v>
      </c>
      <c r="D14926" s="115" t="s">
        <v>1138</v>
      </c>
      <c r="E14926" s="115">
        <v>4440.4157999999998</v>
      </c>
      <c r="F14926" s="674">
        <v>293.83600000000001</v>
      </c>
      <c r="G14926" s="674">
        <v>295.84500000000003</v>
      </c>
      <c r="H14926" s="115">
        <f t="shared" si="466"/>
        <v>1.0068371472522089</v>
      </c>
      <c r="I14926" s="115">
        <f t="shared" si="467"/>
        <v>4470.7755999999999</v>
      </c>
    </row>
    <row r="14927" spans="1:9" hidden="1">
      <c r="A14927" s="115" t="s">
        <v>39420</v>
      </c>
      <c r="B14927" s="115" t="s">
        <v>39421</v>
      </c>
      <c r="C14927" s="115" t="s">
        <v>33472</v>
      </c>
      <c r="D14927" s="115" t="s">
        <v>1242</v>
      </c>
      <c r="E14927" s="115">
        <v>22.357199999999999</v>
      </c>
      <c r="F14927" s="674">
        <v>293.83600000000001</v>
      </c>
      <c r="G14927" s="674">
        <v>295.84500000000003</v>
      </c>
      <c r="H14927" s="115">
        <f t="shared" si="466"/>
        <v>1.0068371472522089</v>
      </c>
      <c r="I14927" s="115">
        <f t="shared" si="467"/>
        <v>22.510100000000001</v>
      </c>
    </row>
    <row r="14928" spans="1:9" hidden="1">
      <c r="A14928" s="115" t="s">
        <v>39422</v>
      </c>
      <c r="B14928" s="115" t="s">
        <v>39423</v>
      </c>
      <c r="C14928" s="115" t="s">
        <v>33475</v>
      </c>
      <c r="D14928" s="115" t="s">
        <v>1242</v>
      </c>
      <c r="E14928" s="115">
        <v>28.690799999999999</v>
      </c>
      <c r="F14928" s="674">
        <v>293.83600000000001</v>
      </c>
      <c r="G14928" s="674">
        <v>295.84500000000003</v>
      </c>
      <c r="H14928" s="115">
        <f t="shared" si="466"/>
        <v>1.0068371472522089</v>
      </c>
      <c r="I14928" s="115">
        <f t="shared" si="467"/>
        <v>28.887</v>
      </c>
    </row>
    <row r="14929" spans="1:9" hidden="1">
      <c r="A14929" s="115" t="s">
        <v>39424</v>
      </c>
      <c r="B14929" s="115" t="s">
        <v>39425</v>
      </c>
      <c r="C14929" s="115" t="s">
        <v>33478</v>
      </c>
      <c r="D14929" s="115" t="s">
        <v>1242</v>
      </c>
      <c r="E14929" s="115">
        <v>34.990200000000002</v>
      </c>
      <c r="F14929" s="674">
        <v>293.83600000000001</v>
      </c>
      <c r="G14929" s="674">
        <v>295.84500000000003</v>
      </c>
      <c r="H14929" s="115">
        <f t="shared" si="466"/>
        <v>1.0068371472522089</v>
      </c>
      <c r="I14929" s="115">
        <f t="shared" si="467"/>
        <v>35.229399999999998</v>
      </c>
    </row>
    <row r="14930" spans="1:9" hidden="1">
      <c r="A14930" s="115" t="s">
        <v>39426</v>
      </c>
      <c r="B14930" s="115" t="s">
        <v>39427</v>
      </c>
      <c r="C14930" s="115" t="s">
        <v>33481</v>
      </c>
      <c r="D14930" s="115" t="s">
        <v>1242</v>
      </c>
      <c r="E14930" s="115">
        <v>39.116999999999997</v>
      </c>
      <c r="F14930" s="674">
        <v>293.83600000000001</v>
      </c>
      <c r="G14930" s="674">
        <v>295.84500000000003</v>
      </c>
      <c r="H14930" s="115">
        <f t="shared" si="466"/>
        <v>1.0068371472522089</v>
      </c>
      <c r="I14930" s="115">
        <f t="shared" si="467"/>
        <v>39.384399999999999</v>
      </c>
    </row>
    <row r="14931" spans="1:9" hidden="1">
      <c r="A14931" s="115" t="s">
        <v>39428</v>
      </c>
      <c r="B14931" s="115" t="s">
        <v>39429</v>
      </c>
      <c r="C14931" s="115" t="s">
        <v>33484</v>
      </c>
      <c r="D14931" s="115" t="s">
        <v>1242</v>
      </c>
      <c r="E14931" s="115">
        <v>53.506900000000002</v>
      </c>
      <c r="F14931" s="674">
        <v>293.83600000000001</v>
      </c>
      <c r="G14931" s="674">
        <v>295.84500000000003</v>
      </c>
      <c r="H14931" s="115">
        <f t="shared" si="466"/>
        <v>1.0068371472522089</v>
      </c>
      <c r="I14931" s="115">
        <f t="shared" si="467"/>
        <v>53.872700000000002</v>
      </c>
    </row>
    <row r="14932" spans="1:9" hidden="1">
      <c r="A14932" s="115" t="s">
        <v>39430</v>
      </c>
      <c r="B14932" s="115" t="s">
        <v>39431</v>
      </c>
      <c r="C14932" s="115" t="s">
        <v>33487</v>
      </c>
      <c r="D14932" s="115" t="s">
        <v>1242</v>
      </c>
      <c r="E14932" s="115">
        <v>83.266000000000005</v>
      </c>
      <c r="F14932" s="674">
        <v>293.83600000000001</v>
      </c>
      <c r="G14932" s="674">
        <v>295.84500000000003</v>
      </c>
      <c r="H14932" s="115">
        <f t="shared" si="466"/>
        <v>1.0068371472522089</v>
      </c>
      <c r="I14932" s="115">
        <f t="shared" si="467"/>
        <v>83.835300000000004</v>
      </c>
    </row>
    <row r="14933" spans="1:9" hidden="1">
      <c r="A14933" s="115" t="s">
        <v>39432</v>
      </c>
      <c r="B14933" s="115" t="s">
        <v>39433</v>
      </c>
      <c r="C14933" s="115" t="s">
        <v>33490</v>
      </c>
      <c r="D14933" s="115" t="s">
        <v>1138</v>
      </c>
      <c r="E14933" s="115">
        <v>257.65649999999999</v>
      </c>
      <c r="F14933" s="674">
        <v>293.83600000000001</v>
      </c>
      <c r="G14933" s="674">
        <v>295.84500000000003</v>
      </c>
      <c r="H14933" s="115">
        <f t="shared" si="466"/>
        <v>1.0068371472522089</v>
      </c>
      <c r="I14933" s="115">
        <f t="shared" si="467"/>
        <v>259.41809999999998</v>
      </c>
    </row>
    <row r="14934" spans="1:9" hidden="1">
      <c r="A14934" s="115" t="s">
        <v>39434</v>
      </c>
      <c r="B14934" s="115" t="s">
        <v>39435</v>
      </c>
      <c r="C14934" s="115" t="s">
        <v>33493</v>
      </c>
      <c r="D14934" s="115" t="s">
        <v>1138</v>
      </c>
      <c r="E14934" s="115">
        <v>472.54739999999998</v>
      </c>
      <c r="F14934" s="674">
        <v>293.83600000000001</v>
      </c>
      <c r="G14934" s="674">
        <v>295.84500000000003</v>
      </c>
      <c r="H14934" s="115">
        <f t="shared" si="466"/>
        <v>1.0068371472522089</v>
      </c>
      <c r="I14934" s="115">
        <f t="shared" si="467"/>
        <v>475.7783</v>
      </c>
    </row>
    <row r="14935" spans="1:9" hidden="1">
      <c r="A14935" s="115" t="s">
        <v>39436</v>
      </c>
      <c r="B14935" s="115" t="s">
        <v>39437</v>
      </c>
      <c r="C14935" s="115" t="s">
        <v>33496</v>
      </c>
      <c r="D14935" s="115" t="s">
        <v>1138</v>
      </c>
      <c r="E14935" s="115">
        <v>203.7543</v>
      </c>
      <c r="F14935" s="674">
        <v>293.83600000000001</v>
      </c>
      <c r="G14935" s="674">
        <v>295.84500000000003</v>
      </c>
      <c r="H14935" s="115">
        <f t="shared" si="466"/>
        <v>1.0068371472522089</v>
      </c>
      <c r="I14935" s="115">
        <f t="shared" si="467"/>
        <v>205.1474</v>
      </c>
    </row>
    <row r="14936" spans="1:9" hidden="1">
      <c r="A14936" s="115" t="s">
        <v>39438</v>
      </c>
      <c r="B14936" s="115" t="s">
        <v>39439</v>
      </c>
      <c r="C14936" s="115" t="s">
        <v>33499</v>
      </c>
      <c r="D14936" s="115" t="s">
        <v>1138</v>
      </c>
      <c r="E14936" s="115">
        <v>388.99560000000002</v>
      </c>
      <c r="F14936" s="674">
        <v>293.83600000000001</v>
      </c>
      <c r="G14936" s="674">
        <v>295.84500000000003</v>
      </c>
      <c r="H14936" s="115">
        <f t="shared" si="466"/>
        <v>1.0068371472522089</v>
      </c>
      <c r="I14936" s="115">
        <f t="shared" si="467"/>
        <v>391.65519999999998</v>
      </c>
    </row>
    <row r="14937" spans="1:9" hidden="1">
      <c r="A14937" s="115" t="s">
        <v>39440</v>
      </c>
      <c r="B14937" s="115" t="s">
        <v>39441</v>
      </c>
      <c r="C14937" s="115" t="s">
        <v>33502</v>
      </c>
      <c r="D14937" s="115" t="s">
        <v>1138</v>
      </c>
      <c r="E14937" s="115">
        <v>325.3211</v>
      </c>
      <c r="F14937" s="674">
        <v>293.83600000000001</v>
      </c>
      <c r="G14937" s="674">
        <v>295.84500000000003</v>
      </c>
      <c r="H14937" s="115">
        <f t="shared" si="466"/>
        <v>1.0068371472522089</v>
      </c>
      <c r="I14937" s="115">
        <f t="shared" si="467"/>
        <v>327.54539999999997</v>
      </c>
    </row>
    <row r="14938" spans="1:9" hidden="1">
      <c r="A14938" s="115" t="s">
        <v>39442</v>
      </c>
      <c r="B14938" s="115" t="s">
        <v>39443</v>
      </c>
      <c r="C14938" s="115" t="s">
        <v>33505</v>
      </c>
      <c r="D14938" s="115" t="s">
        <v>1138</v>
      </c>
      <c r="E14938" s="115">
        <v>323.80200000000002</v>
      </c>
      <c r="F14938" s="674">
        <v>293.83600000000001</v>
      </c>
      <c r="G14938" s="674">
        <v>295.84500000000003</v>
      </c>
      <c r="H14938" s="115">
        <f t="shared" si="466"/>
        <v>1.0068371472522089</v>
      </c>
      <c r="I14938" s="115">
        <f t="shared" si="467"/>
        <v>326.01589999999999</v>
      </c>
    </row>
    <row r="14939" spans="1:9" hidden="1">
      <c r="A14939" s="115" t="s">
        <v>39444</v>
      </c>
      <c r="B14939" s="115" t="s">
        <v>39445</v>
      </c>
      <c r="C14939" s="115" t="s">
        <v>33508</v>
      </c>
      <c r="D14939" s="115" t="s">
        <v>1138</v>
      </c>
      <c r="E14939" s="115">
        <v>169.14949999999999</v>
      </c>
      <c r="F14939" s="674">
        <v>293.83600000000001</v>
      </c>
      <c r="G14939" s="674">
        <v>295.84500000000003</v>
      </c>
      <c r="H14939" s="115">
        <f t="shared" si="466"/>
        <v>1.0068371472522089</v>
      </c>
      <c r="I14939" s="115">
        <f t="shared" si="467"/>
        <v>170.30600000000001</v>
      </c>
    </row>
    <row r="14940" spans="1:9" hidden="1">
      <c r="A14940" s="115" t="s">
        <v>39446</v>
      </c>
      <c r="B14940" s="115" t="s">
        <v>39447</v>
      </c>
      <c r="C14940" s="115" t="s">
        <v>33511</v>
      </c>
      <c r="D14940" s="115" t="s">
        <v>1138</v>
      </c>
      <c r="E14940" s="115">
        <v>288.98450000000003</v>
      </c>
      <c r="F14940" s="674">
        <v>293.83600000000001</v>
      </c>
      <c r="G14940" s="674">
        <v>295.84500000000003</v>
      </c>
      <c r="H14940" s="115">
        <f t="shared" si="466"/>
        <v>1.0068371472522089</v>
      </c>
      <c r="I14940" s="115">
        <f t="shared" si="467"/>
        <v>290.96030000000002</v>
      </c>
    </row>
    <row r="14941" spans="1:9" hidden="1">
      <c r="A14941" s="115" t="s">
        <v>39448</v>
      </c>
      <c r="B14941" s="115" t="s">
        <v>39449</v>
      </c>
      <c r="C14941" s="115" t="s">
        <v>33514</v>
      </c>
      <c r="D14941" s="115" t="s">
        <v>1138</v>
      </c>
      <c r="E14941" s="115">
        <v>375.35550000000001</v>
      </c>
      <c r="F14941" s="674">
        <v>293.83600000000001</v>
      </c>
      <c r="G14941" s="674">
        <v>295.84500000000003</v>
      </c>
      <c r="H14941" s="115">
        <f t="shared" si="466"/>
        <v>1.0068371472522089</v>
      </c>
      <c r="I14941" s="115">
        <f t="shared" si="467"/>
        <v>377.92189999999999</v>
      </c>
    </row>
    <row r="14942" spans="1:9" hidden="1">
      <c r="A14942" s="115" t="s">
        <v>39450</v>
      </c>
      <c r="B14942" s="115" t="s">
        <v>39451</v>
      </c>
      <c r="C14942" s="115" t="s">
        <v>33517</v>
      </c>
      <c r="D14942" s="115" t="s">
        <v>1138</v>
      </c>
      <c r="E14942" s="115">
        <v>374.53550000000001</v>
      </c>
      <c r="F14942" s="674">
        <v>293.83600000000001</v>
      </c>
      <c r="G14942" s="674">
        <v>295.84500000000003</v>
      </c>
      <c r="H14942" s="115">
        <f t="shared" si="466"/>
        <v>1.0068371472522089</v>
      </c>
      <c r="I14942" s="115">
        <f t="shared" si="467"/>
        <v>377.09629999999999</v>
      </c>
    </row>
    <row r="14943" spans="1:9" hidden="1">
      <c r="A14943" s="115" t="s">
        <v>39452</v>
      </c>
      <c r="B14943" s="115" t="s">
        <v>39453</v>
      </c>
      <c r="C14943" s="115" t="s">
        <v>33520</v>
      </c>
      <c r="D14943" s="115" t="s">
        <v>1138</v>
      </c>
      <c r="E14943" s="115">
        <v>200.44159999999999</v>
      </c>
      <c r="F14943" s="674">
        <v>293.83600000000001</v>
      </c>
      <c r="G14943" s="674">
        <v>295.84500000000003</v>
      </c>
      <c r="H14943" s="115">
        <f t="shared" si="466"/>
        <v>1.0068371472522089</v>
      </c>
      <c r="I14943" s="115">
        <f t="shared" si="467"/>
        <v>201.81200000000001</v>
      </c>
    </row>
    <row r="14944" spans="1:9" hidden="1">
      <c r="A14944" s="115" t="s">
        <v>39454</v>
      </c>
      <c r="B14944" s="115" t="s">
        <v>39455</v>
      </c>
      <c r="C14944" s="115" t="s">
        <v>33523</v>
      </c>
      <c r="D14944" s="115" t="s">
        <v>1138</v>
      </c>
      <c r="E14944" s="115">
        <v>253.059</v>
      </c>
      <c r="F14944" s="674">
        <v>293.83600000000001</v>
      </c>
      <c r="G14944" s="674">
        <v>295.84500000000003</v>
      </c>
      <c r="H14944" s="115">
        <f t="shared" si="466"/>
        <v>1.0068371472522089</v>
      </c>
      <c r="I14944" s="115">
        <f t="shared" si="467"/>
        <v>254.78919999999999</v>
      </c>
    </row>
    <row r="14945" spans="1:9" hidden="1">
      <c r="A14945" s="115" t="s">
        <v>39456</v>
      </c>
      <c r="B14945" s="115" t="s">
        <v>39457</v>
      </c>
      <c r="C14945" s="115" t="s">
        <v>33526</v>
      </c>
      <c r="D14945" s="115" t="s">
        <v>1138</v>
      </c>
      <c r="E14945" s="115">
        <v>167.196</v>
      </c>
      <c r="F14945" s="674">
        <v>293.83600000000001</v>
      </c>
      <c r="G14945" s="674">
        <v>295.84500000000003</v>
      </c>
      <c r="H14945" s="115">
        <f t="shared" si="466"/>
        <v>1.0068371472522089</v>
      </c>
      <c r="I14945" s="115">
        <f t="shared" si="467"/>
        <v>168.3391</v>
      </c>
    </row>
    <row r="14946" spans="1:9" hidden="1">
      <c r="A14946" s="115" t="s">
        <v>39458</v>
      </c>
      <c r="B14946" s="115" t="s">
        <v>39459</v>
      </c>
      <c r="C14946" s="115" t="s">
        <v>33529</v>
      </c>
      <c r="D14946" s="115" t="s">
        <v>1138</v>
      </c>
      <c r="E14946" s="115">
        <v>192.04060000000001</v>
      </c>
      <c r="F14946" s="674">
        <v>293.83600000000001</v>
      </c>
      <c r="G14946" s="674">
        <v>295.84500000000003</v>
      </c>
      <c r="H14946" s="115">
        <f t="shared" si="466"/>
        <v>1.0068371472522089</v>
      </c>
      <c r="I14946" s="115">
        <f t="shared" si="467"/>
        <v>193.3536</v>
      </c>
    </row>
    <row r="14947" spans="1:9" hidden="1">
      <c r="A14947" s="115" t="s">
        <v>39460</v>
      </c>
      <c r="B14947" s="115" t="s">
        <v>39461</v>
      </c>
      <c r="C14947" s="115" t="s">
        <v>33532</v>
      </c>
      <c r="D14947" s="115" t="s">
        <v>1138</v>
      </c>
      <c r="E14947" s="115">
        <v>278.202</v>
      </c>
      <c r="F14947" s="674">
        <v>293.83600000000001</v>
      </c>
      <c r="G14947" s="674">
        <v>295.84500000000003</v>
      </c>
      <c r="H14947" s="115">
        <f t="shared" si="466"/>
        <v>1.0068371472522089</v>
      </c>
      <c r="I14947" s="115">
        <f t="shared" si="467"/>
        <v>280.10410000000002</v>
      </c>
    </row>
    <row r="14948" spans="1:9" hidden="1">
      <c r="A14948" s="115" t="s">
        <v>39462</v>
      </c>
      <c r="B14948" s="115" t="s">
        <v>39463</v>
      </c>
      <c r="C14948" s="115" t="s">
        <v>33535</v>
      </c>
      <c r="D14948" s="115" t="s">
        <v>1138</v>
      </c>
      <c r="E14948" s="115">
        <v>393.6241</v>
      </c>
      <c r="F14948" s="674">
        <v>293.83600000000001</v>
      </c>
      <c r="G14948" s="674">
        <v>295.84500000000003</v>
      </c>
      <c r="H14948" s="115">
        <f t="shared" si="466"/>
        <v>1.0068371472522089</v>
      </c>
      <c r="I14948" s="115">
        <f t="shared" si="467"/>
        <v>396.31540000000001</v>
      </c>
    </row>
    <row r="14949" spans="1:9" hidden="1">
      <c r="A14949" s="115" t="s">
        <v>39464</v>
      </c>
      <c r="B14949" s="115" t="s">
        <v>39465</v>
      </c>
      <c r="C14949" s="115" t="s">
        <v>33538</v>
      </c>
      <c r="D14949" s="115" t="s">
        <v>1138</v>
      </c>
      <c r="E14949" s="115">
        <v>194.17490000000001</v>
      </c>
      <c r="F14949" s="674">
        <v>293.83600000000001</v>
      </c>
      <c r="G14949" s="674">
        <v>295.84500000000003</v>
      </c>
      <c r="H14949" s="115">
        <f t="shared" si="466"/>
        <v>1.0068371472522089</v>
      </c>
      <c r="I14949" s="115">
        <f t="shared" si="467"/>
        <v>195.5025</v>
      </c>
    </row>
    <row r="14950" spans="1:9" hidden="1">
      <c r="A14950" s="115" t="s">
        <v>39466</v>
      </c>
      <c r="B14950" s="115" t="s">
        <v>39467</v>
      </c>
      <c r="C14950" s="115" t="s">
        <v>33541</v>
      </c>
      <c r="D14950" s="115" t="s">
        <v>1138</v>
      </c>
      <c r="E14950" s="115">
        <v>226.8897</v>
      </c>
      <c r="F14950" s="674">
        <v>293.83600000000001</v>
      </c>
      <c r="G14950" s="674">
        <v>295.84500000000003</v>
      </c>
      <c r="H14950" s="115">
        <f t="shared" si="466"/>
        <v>1.0068371472522089</v>
      </c>
      <c r="I14950" s="115">
        <f t="shared" si="467"/>
        <v>228.441</v>
      </c>
    </row>
    <row r="14951" spans="1:9" hidden="1">
      <c r="A14951" s="115" t="s">
        <v>39468</v>
      </c>
      <c r="B14951" s="115" t="s">
        <v>39469</v>
      </c>
      <c r="C14951" s="115" t="s">
        <v>33544</v>
      </c>
      <c r="D14951" s="115" t="s">
        <v>1138</v>
      </c>
      <c r="E14951" s="115">
        <v>235.9075</v>
      </c>
      <c r="F14951" s="674">
        <v>293.83600000000001</v>
      </c>
      <c r="G14951" s="674">
        <v>295.84500000000003</v>
      </c>
      <c r="H14951" s="115">
        <f t="shared" si="466"/>
        <v>1.0068371472522089</v>
      </c>
      <c r="I14951" s="115">
        <f t="shared" si="467"/>
        <v>237.5204</v>
      </c>
    </row>
    <row r="14952" spans="1:9" hidden="1">
      <c r="A14952" s="115" t="s">
        <v>39470</v>
      </c>
      <c r="B14952" s="115" t="s">
        <v>39471</v>
      </c>
      <c r="C14952" s="115" t="s">
        <v>33547</v>
      </c>
      <c r="D14952" s="115" t="s">
        <v>1138</v>
      </c>
      <c r="E14952" s="115">
        <v>173.62010000000001</v>
      </c>
      <c r="F14952" s="674">
        <v>293.83600000000001</v>
      </c>
      <c r="G14952" s="674">
        <v>295.84500000000003</v>
      </c>
      <c r="H14952" s="115">
        <f t="shared" si="466"/>
        <v>1.0068371472522089</v>
      </c>
      <c r="I14952" s="115">
        <f t="shared" si="467"/>
        <v>174.80719999999999</v>
      </c>
    </row>
    <row r="14953" spans="1:9" hidden="1">
      <c r="A14953" s="115" t="s">
        <v>39472</v>
      </c>
      <c r="B14953" s="115" t="s">
        <v>39473</v>
      </c>
      <c r="C14953" s="115" t="s">
        <v>33550</v>
      </c>
      <c r="D14953" s="115" t="s">
        <v>1138</v>
      </c>
      <c r="E14953" s="115">
        <v>406.47710000000001</v>
      </c>
      <c r="F14953" s="674">
        <v>293.83600000000001</v>
      </c>
      <c r="G14953" s="674">
        <v>295.84500000000003</v>
      </c>
      <c r="H14953" s="115">
        <f t="shared" si="466"/>
        <v>1.0068371472522089</v>
      </c>
      <c r="I14953" s="115">
        <f t="shared" si="467"/>
        <v>409.25619999999998</v>
      </c>
    </row>
    <row r="14954" spans="1:9" hidden="1">
      <c r="A14954" s="115" t="s">
        <v>39474</v>
      </c>
      <c r="B14954" s="115" t="s">
        <v>39475</v>
      </c>
      <c r="C14954" s="115" t="s">
        <v>33553</v>
      </c>
      <c r="D14954" s="115" t="s">
        <v>1138</v>
      </c>
      <c r="E14954" s="115">
        <v>385.0016</v>
      </c>
      <c r="F14954" s="674">
        <v>293.83600000000001</v>
      </c>
      <c r="G14954" s="674">
        <v>295.84500000000003</v>
      </c>
      <c r="H14954" s="115">
        <f t="shared" si="466"/>
        <v>1.0068371472522089</v>
      </c>
      <c r="I14954" s="115">
        <f t="shared" si="467"/>
        <v>387.63389999999998</v>
      </c>
    </row>
    <row r="14955" spans="1:9" hidden="1">
      <c r="A14955" s="115" t="s">
        <v>39476</v>
      </c>
      <c r="B14955" s="115" t="s">
        <v>39477</v>
      </c>
      <c r="C14955" s="115" t="s">
        <v>33556</v>
      </c>
      <c r="D14955" s="115" t="s">
        <v>1138</v>
      </c>
      <c r="E14955" s="115">
        <v>341.79129999999998</v>
      </c>
      <c r="F14955" s="674">
        <v>293.83600000000001</v>
      </c>
      <c r="G14955" s="674">
        <v>295.84500000000003</v>
      </c>
      <c r="H14955" s="115">
        <f t="shared" si="466"/>
        <v>1.0068371472522089</v>
      </c>
      <c r="I14955" s="115">
        <f t="shared" si="467"/>
        <v>344.12819999999999</v>
      </c>
    </row>
    <row r="14956" spans="1:9" hidden="1">
      <c r="A14956" s="115" t="s">
        <v>39478</v>
      </c>
      <c r="B14956" s="115" t="s">
        <v>39479</v>
      </c>
      <c r="C14956" s="115" t="s">
        <v>33559</v>
      </c>
      <c r="D14956" s="115" t="s">
        <v>1138</v>
      </c>
      <c r="E14956" s="115">
        <v>355.42399999999998</v>
      </c>
      <c r="F14956" s="674">
        <v>293.83600000000001</v>
      </c>
      <c r="G14956" s="674">
        <v>295.84500000000003</v>
      </c>
      <c r="H14956" s="115">
        <f t="shared" si="466"/>
        <v>1.0068371472522089</v>
      </c>
      <c r="I14956" s="115">
        <f t="shared" si="467"/>
        <v>357.85410000000002</v>
      </c>
    </row>
    <row r="14957" spans="1:9" hidden="1">
      <c r="A14957" s="115" t="s">
        <v>39480</v>
      </c>
      <c r="B14957" s="115" t="s">
        <v>39481</v>
      </c>
      <c r="C14957" s="115" t="s">
        <v>33562</v>
      </c>
      <c r="D14957" s="115" t="s">
        <v>1138</v>
      </c>
      <c r="E14957" s="115">
        <v>342.53870000000001</v>
      </c>
      <c r="F14957" s="674">
        <v>293.83600000000001</v>
      </c>
      <c r="G14957" s="674">
        <v>295.84500000000003</v>
      </c>
      <c r="H14957" s="115">
        <f t="shared" si="466"/>
        <v>1.0068371472522089</v>
      </c>
      <c r="I14957" s="115">
        <f t="shared" si="467"/>
        <v>344.88069999999999</v>
      </c>
    </row>
    <row r="14958" spans="1:9" hidden="1">
      <c r="A14958" s="115" t="s">
        <v>39482</v>
      </c>
      <c r="B14958" s="115" t="s">
        <v>39483</v>
      </c>
      <c r="C14958" s="115" t="s">
        <v>33565</v>
      </c>
      <c r="D14958" s="115" t="s">
        <v>1138</v>
      </c>
      <c r="E14958" s="115">
        <v>304.89429999999999</v>
      </c>
      <c r="F14958" s="674">
        <v>293.83600000000001</v>
      </c>
      <c r="G14958" s="674">
        <v>295.84500000000003</v>
      </c>
      <c r="H14958" s="115">
        <f t="shared" si="466"/>
        <v>1.0068371472522089</v>
      </c>
      <c r="I14958" s="115">
        <f t="shared" si="467"/>
        <v>306.97890000000001</v>
      </c>
    </row>
    <row r="14959" spans="1:9" hidden="1">
      <c r="A14959" s="115" t="s">
        <v>39484</v>
      </c>
      <c r="B14959" s="115" t="s">
        <v>39485</v>
      </c>
      <c r="C14959" s="115" t="s">
        <v>33568</v>
      </c>
      <c r="D14959" s="115" t="s">
        <v>1138</v>
      </c>
      <c r="E14959" s="115">
        <v>274.46010000000001</v>
      </c>
      <c r="F14959" s="674">
        <v>293.83600000000001</v>
      </c>
      <c r="G14959" s="674">
        <v>295.84500000000003</v>
      </c>
      <c r="H14959" s="115">
        <f t="shared" si="466"/>
        <v>1.0068371472522089</v>
      </c>
      <c r="I14959" s="115">
        <f t="shared" si="467"/>
        <v>276.33659999999998</v>
      </c>
    </row>
    <row r="14960" spans="1:9" hidden="1">
      <c r="A14960" s="115" t="s">
        <v>39486</v>
      </c>
      <c r="B14960" s="115" t="s">
        <v>39487</v>
      </c>
      <c r="C14960" s="115" t="s">
        <v>33571</v>
      </c>
      <c r="D14960" s="115" t="s">
        <v>1138</v>
      </c>
      <c r="E14960" s="115">
        <v>233.48249999999999</v>
      </c>
      <c r="F14960" s="674">
        <v>293.83600000000001</v>
      </c>
      <c r="G14960" s="674">
        <v>295.84500000000003</v>
      </c>
      <c r="H14960" s="115">
        <f t="shared" si="466"/>
        <v>1.0068371472522089</v>
      </c>
      <c r="I14960" s="115">
        <f t="shared" si="467"/>
        <v>235.0789</v>
      </c>
    </row>
    <row r="14961" spans="1:9" hidden="1">
      <c r="A14961" s="115" t="s">
        <v>39488</v>
      </c>
      <c r="B14961" s="115" t="s">
        <v>39489</v>
      </c>
      <c r="C14961" s="115" t="s">
        <v>33574</v>
      </c>
      <c r="D14961" s="115" t="s">
        <v>1138</v>
      </c>
      <c r="E14961" s="115">
        <v>163.8176</v>
      </c>
      <c r="F14961" s="674">
        <v>293.83600000000001</v>
      </c>
      <c r="G14961" s="674">
        <v>295.84500000000003</v>
      </c>
      <c r="H14961" s="115">
        <f t="shared" si="466"/>
        <v>1.0068371472522089</v>
      </c>
      <c r="I14961" s="115">
        <f t="shared" si="467"/>
        <v>164.9376</v>
      </c>
    </row>
    <row r="14962" spans="1:9" hidden="1">
      <c r="A14962" s="115" t="s">
        <v>39490</v>
      </c>
      <c r="B14962" s="115" t="s">
        <v>39491</v>
      </c>
      <c r="C14962" s="115" t="s">
        <v>33577</v>
      </c>
      <c r="D14962" s="115" t="s">
        <v>1138</v>
      </c>
      <c r="E14962" s="115">
        <v>213.74109999999999</v>
      </c>
      <c r="F14962" s="674">
        <v>293.83600000000001</v>
      </c>
      <c r="G14962" s="674">
        <v>295.84500000000003</v>
      </c>
      <c r="H14962" s="115">
        <f t="shared" si="466"/>
        <v>1.0068371472522089</v>
      </c>
      <c r="I14962" s="115">
        <f t="shared" si="467"/>
        <v>215.20249999999999</v>
      </c>
    </row>
    <row r="14963" spans="1:9" hidden="1">
      <c r="A14963" s="115" t="s">
        <v>39492</v>
      </c>
      <c r="B14963" s="115" t="s">
        <v>39493</v>
      </c>
      <c r="C14963" s="115" t="s">
        <v>33580</v>
      </c>
      <c r="D14963" s="115" t="s">
        <v>1138</v>
      </c>
      <c r="E14963" s="115">
        <v>61.972000000000001</v>
      </c>
      <c r="F14963" s="674">
        <v>293.83600000000001</v>
      </c>
      <c r="G14963" s="674">
        <v>295.84500000000003</v>
      </c>
      <c r="H14963" s="115">
        <f t="shared" si="466"/>
        <v>1.0068371472522089</v>
      </c>
      <c r="I14963" s="115">
        <f t="shared" si="467"/>
        <v>62.395699999999998</v>
      </c>
    </row>
    <row r="14964" spans="1:9" hidden="1">
      <c r="A14964" s="115" t="s">
        <v>39494</v>
      </c>
      <c r="B14964" s="115" t="s">
        <v>39495</v>
      </c>
      <c r="C14964" s="115" t="s">
        <v>33583</v>
      </c>
      <c r="D14964" s="115" t="s">
        <v>1138</v>
      </c>
      <c r="E14964" s="115">
        <v>224.47409999999999</v>
      </c>
      <c r="F14964" s="674">
        <v>293.83600000000001</v>
      </c>
      <c r="G14964" s="674">
        <v>295.84500000000003</v>
      </c>
      <c r="H14964" s="115">
        <f t="shared" si="466"/>
        <v>1.0068371472522089</v>
      </c>
      <c r="I14964" s="115">
        <f t="shared" si="467"/>
        <v>226.00890000000001</v>
      </c>
    </row>
    <row r="14965" spans="1:9" hidden="1">
      <c r="A14965" s="115" t="s">
        <v>39496</v>
      </c>
      <c r="B14965" s="115" t="s">
        <v>39497</v>
      </c>
      <c r="C14965" s="115" t="s">
        <v>33586</v>
      </c>
      <c r="D14965" s="115" t="s">
        <v>1138</v>
      </c>
      <c r="E14965" s="115">
        <v>134.9853</v>
      </c>
      <c r="F14965" s="674">
        <v>293.83600000000001</v>
      </c>
      <c r="G14965" s="674">
        <v>295.84500000000003</v>
      </c>
      <c r="H14965" s="115">
        <f t="shared" si="466"/>
        <v>1.0068371472522089</v>
      </c>
      <c r="I14965" s="115">
        <f t="shared" si="467"/>
        <v>135.90819999999999</v>
      </c>
    </row>
    <row r="14966" spans="1:9" hidden="1">
      <c r="A14966" s="115" t="s">
        <v>39498</v>
      </c>
      <c r="B14966" s="115" t="s">
        <v>39499</v>
      </c>
      <c r="C14966" s="115" t="s">
        <v>33589</v>
      </c>
      <c r="D14966" s="115" t="s">
        <v>1138</v>
      </c>
      <c r="E14966" s="115">
        <v>144.691</v>
      </c>
      <c r="F14966" s="674">
        <v>293.83600000000001</v>
      </c>
      <c r="G14966" s="674">
        <v>295.84500000000003</v>
      </c>
      <c r="H14966" s="115">
        <f t="shared" si="466"/>
        <v>1.0068371472522089</v>
      </c>
      <c r="I14966" s="115">
        <f t="shared" si="467"/>
        <v>145.68029999999999</v>
      </c>
    </row>
    <row r="14967" spans="1:9" hidden="1">
      <c r="A14967" s="115" t="s">
        <v>39500</v>
      </c>
      <c r="B14967" s="115" t="s">
        <v>39501</v>
      </c>
      <c r="C14967" s="115" t="s">
        <v>33592</v>
      </c>
      <c r="D14967" s="115" t="s">
        <v>1138</v>
      </c>
      <c r="E14967" s="115">
        <v>84.086100000000002</v>
      </c>
      <c r="F14967" s="674">
        <v>293.83600000000001</v>
      </c>
      <c r="G14967" s="674">
        <v>295.84500000000003</v>
      </c>
      <c r="H14967" s="115">
        <f t="shared" si="466"/>
        <v>1.0068371472522089</v>
      </c>
      <c r="I14967" s="115">
        <f t="shared" si="467"/>
        <v>84.661000000000001</v>
      </c>
    </row>
    <row r="14968" spans="1:9" hidden="1">
      <c r="A14968" s="115" t="s">
        <v>39502</v>
      </c>
      <c r="B14968" s="115" t="s">
        <v>39503</v>
      </c>
      <c r="C14968" s="115" t="s">
        <v>33595</v>
      </c>
      <c r="D14968" s="115" t="s">
        <v>1138</v>
      </c>
      <c r="E14968" s="115">
        <v>52.28</v>
      </c>
      <c r="F14968" s="674">
        <v>293.83600000000001</v>
      </c>
      <c r="G14968" s="674">
        <v>295.84500000000003</v>
      </c>
      <c r="H14968" s="115">
        <f t="shared" si="466"/>
        <v>1.0068371472522089</v>
      </c>
      <c r="I14968" s="115">
        <f t="shared" si="467"/>
        <v>52.6374</v>
      </c>
    </row>
    <row r="14969" spans="1:9" hidden="1">
      <c r="A14969" s="115" t="s">
        <v>39504</v>
      </c>
      <c r="B14969" s="115" t="s">
        <v>39505</v>
      </c>
      <c r="C14969" s="115" t="s">
        <v>33598</v>
      </c>
      <c r="D14969" s="115" t="s">
        <v>1242</v>
      </c>
      <c r="E14969" s="115">
        <v>189.8904</v>
      </c>
      <c r="F14969" s="674">
        <v>293.83600000000001</v>
      </c>
      <c r="G14969" s="674">
        <v>295.84500000000003</v>
      </c>
      <c r="H14969" s="115">
        <f t="shared" si="466"/>
        <v>1.0068371472522089</v>
      </c>
      <c r="I14969" s="115">
        <f t="shared" si="467"/>
        <v>191.18870000000001</v>
      </c>
    </row>
    <row r="14970" spans="1:9" hidden="1">
      <c r="A14970" s="115" t="s">
        <v>39506</v>
      </c>
      <c r="B14970" s="115" t="s">
        <v>39507</v>
      </c>
      <c r="C14970" s="115" t="s">
        <v>33601</v>
      </c>
      <c r="D14970" s="115" t="s">
        <v>1242</v>
      </c>
      <c r="E14970" s="115">
        <v>105.2958</v>
      </c>
      <c r="F14970" s="674">
        <v>293.83600000000001</v>
      </c>
      <c r="G14970" s="674">
        <v>295.84500000000003</v>
      </c>
      <c r="H14970" s="115">
        <f t="shared" si="466"/>
        <v>1.0068371472522089</v>
      </c>
      <c r="I14970" s="115">
        <f t="shared" si="467"/>
        <v>106.0157</v>
      </c>
    </row>
    <row r="14971" spans="1:9" hidden="1">
      <c r="A14971" s="115" t="s">
        <v>39508</v>
      </c>
      <c r="B14971" s="115" t="s">
        <v>39509</v>
      </c>
      <c r="C14971" s="115" t="s">
        <v>33604</v>
      </c>
      <c r="D14971" s="115" t="s">
        <v>1242</v>
      </c>
      <c r="E14971" s="115">
        <v>65.328400000000002</v>
      </c>
      <c r="F14971" s="674">
        <v>293.83600000000001</v>
      </c>
      <c r="G14971" s="674">
        <v>295.84500000000003</v>
      </c>
      <c r="H14971" s="115">
        <f t="shared" si="466"/>
        <v>1.0068371472522089</v>
      </c>
      <c r="I14971" s="115">
        <f t="shared" si="467"/>
        <v>65.775099999999995</v>
      </c>
    </row>
    <row r="14972" spans="1:9" hidden="1">
      <c r="A14972" s="115" t="s">
        <v>39510</v>
      </c>
      <c r="B14972" s="115" t="s">
        <v>39511</v>
      </c>
      <c r="C14972" s="115" t="s">
        <v>33607</v>
      </c>
      <c r="D14972" s="115" t="s">
        <v>1242</v>
      </c>
      <c r="E14972" s="115">
        <v>32.607399999999998</v>
      </c>
      <c r="F14972" s="674">
        <v>293.83600000000001</v>
      </c>
      <c r="G14972" s="674">
        <v>295.84500000000003</v>
      </c>
      <c r="H14972" s="115">
        <f t="shared" si="466"/>
        <v>1.0068371472522089</v>
      </c>
      <c r="I14972" s="115">
        <f t="shared" si="467"/>
        <v>32.830300000000001</v>
      </c>
    </row>
    <row r="14973" spans="1:9" hidden="1">
      <c r="A14973" s="115" t="s">
        <v>39512</v>
      </c>
      <c r="B14973" s="115" t="s">
        <v>39513</v>
      </c>
      <c r="C14973" s="115" t="s">
        <v>33610</v>
      </c>
      <c r="D14973" s="115" t="s">
        <v>1242</v>
      </c>
      <c r="E14973" s="115">
        <v>26.787700000000001</v>
      </c>
      <c r="F14973" s="674">
        <v>293.83600000000001</v>
      </c>
      <c r="G14973" s="674">
        <v>295.84500000000003</v>
      </c>
      <c r="H14973" s="115">
        <f t="shared" si="466"/>
        <v>1.0068371472522089</v>
      </c>
      <c r="I14973" s="115">
        <f t="shared" si="467"/>
        <v>26.9709</v>
      </c>
    </row>
    <row r="14974" spans="1:9" hidden="1">
      <c r="A14974" s="115" t="s">
        <v>39514</v>
      </c>
      <c r="B14974" s="115" t="s">
        <v>39515</v>
      </c>
      <c r="C14974" s="115" t="s">
        <v>33613</v>
      </c>
      <c r="D14974" s="115" t="s">
        <v>1242</v>
      </c>
      <c r="E14974" s="115">
        <v>219.56</v>
      </c>
      <c r="F14974" s="674">
        <v>293.83600000000001</v>
      </c>
      <c r="G14974" s="674">
        <v>295.84500000000003</v>
      </c>
      <c r="H14974" s="115">
        <f t="shared" si="466"/>
        <v>1.0068371472522089</v>
      </c>
      <c r="I14974" s="115">
        <f t="shared" si="467"/>
        <v>221.06120000000001</v>
      </c>
    </row>
    <row r="14975" spans="1:9" hidden="1">
      <c r="A14975" s="115" t="s">
        <v>39516</v>
      </c>
      <c r="B14975" s="115" t="s">
        <v>39517</v>
      </c>
      <c r="C14975" s="115" t="s">
        <v>33616</v>
      </c>
      <c r="D14975" s="115" t="s">
        <v>1242</v>
      </c>
      <c r="E14975" s="115">
        <v>148.2636</v>
      </c>
      <c r="F14975" s="674">
        <v>293.83600000000001</v>
      </c>
      <c r="G14975" s="674">
        <v>295.84500000000003</v>
      </c>
      <c r="H14975" s="115">
        <f t="shared" si="466"/>
        <v>1.0068371472522089</v>
      </c>
      <c r="I14975" s="115">
        <f t="shared" si="467"/>
        <v>149.2773</v>
      </c>
    </row>
    <row r="14976" spans="1:9" hidden="1">
      <c r="A14976" s="115" t="s">
        <v>39518</v>
      </c>
      <c r="B14976" s="115" t="s">
        <v>39519</v>
      </c>
      <c r="C14976" s="115" t="s">
        <v>33619</v>
      </c>
      <c r="D14976" s="115" t="s">
        <v>1242</v>
      </c>
      <c r="E14976" s="115">
        <v>77.752899999999997</v>
      </c>
      <c r="F14976" s="674">
        <v>293.83600000000001</v>
      </c>
      <c r="G14976" s="674">
        <v>295.84500000000003</v>
      </c>
      <c r="H14976" s="115">
        <f t="shared" si="466"/>
        <v>1.0068371472522089</v>
      </c>
      <c r="I14976" s="115">
        <f t="shared" si="467"/>
        <v>78.284499999999994</v>
      </c>
    </row>
    <row r="14977" spans="1:9" hidden="1">
      <c r="A14977" s="115" t="s">
        <v>39520</v>
      </c>
      <c r="B14977" s="115" t="s">
        <v>39521</v>
      </c>
      <c r="C14977" s="115" t="s">
        <v>33622</v>
      </c>
      <c r="D14977" s="115" t="s">
        <v>1138</v>
      </c>
      <c r="E14977" s="115">
        <v>322.4545</v>
      </c>
      <c r="F14977" s="674">
        <v>293.83600000000001</v>
      </c>
      <c r="G14977" s="674">
        <v>295.84500000000003</v>
      </c>
      <c r="H14977" s="115">
        <f t="shared" si="466"/>
        <v>1.0068371472522089</v>
      </c>
      <c r="I14977" s="115">
        <f t="shared" si="467"/>
        <v>324.6592</v>
      </c>
    </row>
    <row r="14978" spans="1:9" hidden="1">
      <c r="A14978" s="115" t="s">
        <v>39522</v>
      </c>
      <c r="B14978" s="115" t="s">
        <v>39523</v>
      </c>
      <c r="C14978" s="115" t="s">
        <v>33625</v>
      </c>
      <c r="D14978" s="115" t="s">
        <v>1138</v>
      </c>
      <c r="E14978" s="115">
        <v>432.68700000000001</v>
      </c>
      <c r="F14978" s="674">
        <v>293.83600000000001</v>
      </c>
      <c r="G14978" s="674">
        <v>295.84500000000003</v>
      </c>
      <c r="H14978" s="115">
        <f t="shared" si="466"/>
        <v>1.0068371472522089</v>
      </c>
      <c r="I14978" s="115">
        <f t="shared" si="467"/>
        <v>435.64530000000002</v>
      </c>
    </row>
    <row r="14979" spans="1:9" hidden="1">
      <c r="A14979" s="115" t="s">
        <v>39524</v>
      </c>
      <c r="B14979" s="115" t="s">
        <v>39525</v>
      </c>
      <c r="C14979" s="115" t="s">
        <v>33628</v>
      </c>
      <c r="D14979" s="115" t="s">
        <v>1138</v>
      </c>
      <c r="E14979" s="115">
        <v>371.11259999999999</v>
      </c>
      <c r="F14979" s="674">
        <v>293.83600000000001</v>
      </c>
      <c r="G14979" s="674">
        <v>295.84500000000003</v>
      </c>
      <c r="H14979" s="115">
        <f t="shared" si="466"/>
        <v>1.0068371472522089</v>
      </c>
      <c r="I14979" s="115">
        <f t="shared" si="467"/>
        <v>373.65</v>
      </c>
    </row>
    <row r="14980" spans="1:9" hidden="1">
      <c r="A14980" s="115" t="s">
        <v>39526</v>
      </c>
      <c r="B14980" s="115" t="s">
        <v>39527</v>
      </c>
      <c r="C14980" s="115" t="s">
        <v>33631</v>
      </c>
      <c r="D14980" s="115" t="s">
        <v>1138</v>
      </c>
      <c r="E14980" s="115">
        <v>392.47669999999999</v>
      </c>
      <c r="F14980" s="674">
        <v>293.83600000000001</v>
      </c>
      <c r="G14980" s="674">
        <v>295.84500000000003</v>
      </c>
      <c r="H14980" s="115">
        <f t="shared" si="466"/>
        <v>1.0068371472522089</v>
      </c>
      <c r="I14980" s="115">
        <f t="shared" si="467"/>
        <v>395.1601</v>
      </c>
    </row>
    <row r="14981" spans="1:9" hidden="1">
      <c r="A14981" s="115" t="s">
        <v>39528</v>
      </c>
      <c r="B14981" s="115" t="s">
        <v>39529</v>
      </c>
      <c r="C14981" s="115" t="s">
        <v>33634</v>
      </c>
      <c r="D14981" s="115" t="s">
        <v>1138</v>
      </c>
      <c r="E14981" s="115">
        <v>609.7704</v>
      </c>
      <c r="F14981" s="674">
        <v>293.83600000000001</v>
      </c>
      <c r="G14981" s="674">
        <v>295.84500000000003</v>
      </c>
      <c r="H14981" s="115">
        <f t="shared" ref="H14981:H15044" si="468">G14981/F14981</f>
        <v>1.0068371472522089</v>
      </c>
      <c r="I14981" s="115">
        <f t="shared" ref="I14981:I15044" si="469">ROUND(H14981*E14981,4)</f>
        <v>613.93949999999995</v>
      </c>
    </row>
    <row r="14982" spans="1:9" hidden="1">
      <c r="A14982" s="115" t="s">
        <v>39530</v>
      </c>
      <c r="B14982" s="115" t="s">
        <v>39531</v>
      </c>
      <c r="C14982" s="115" t="s">
        <v>33637</v>
      </c>
      <c r="D14982" s="115" t="s">
        <v>1138</v>
      </c>
      <c r="E14982" s="115">
        <v>325.78840000000002</v>
      </c>
      <c r="F14982" s="674">
        <v>293.83600000000001</v>
      </c>
      <c r="G14982" s="674">
        <v>295.84500000000003</v>
      </c>
      <c r="H14982" s="115">
        <f t="shared" si="468"/>
        <v>1.0068371472522089</v>
      </c>
      <c r="I14982" s="115">
        <f t="shared" si="469"/>
        <v>328.01589999999999</v>
      </c>
    </row>
    <row r="14983" spans="1:9" hidden="1">
      <c r="A14983" s="115" t="s">
        <v>39532</v>
      </c>
      <c r="B14983" s="115" t="s">
        <v>39533</v>
      </c>
      <c r="C14983" s="115" t="s">
        <v>33640</v>
      </c>
      <c r="D14983" s="115" t="s">
        <v>1138</v>
      </c>
      <c r="E14983" s="115">
        <v>382.5994</v>
      </c>
      <c r="F14983" s="674">
        <v>293.83600000000001</v>
      </c>
      <c r="G14983" s="674">
        <v>295.84500000000003</v>
      </c>
      <c r="H14983" s="115">
        <f t="shared" si="468"/>
        <v>1.0068371472522089</v>
      </c>
      <c r="I14983" s="115">
        <f t="shared" si="469"/>
        <v>385.21530000000001</v>
      </c>
    </row>
    <row r="14984" spans="1:9" hidden="1">
      <c r="A14984" s="115" t="s">
        <v>39534</v>
      </c>
      <c r="B14984" s="115" t="s">
        <v>39535</v>
      </c>
      <c r="C14984" s="115" t="s">
        <v>33643</v>
      </c>
      <c r="D14984" s="115" t="s">
        <v>1138</v>
      </c>
      <c r="E14984" s="115">
        <v>438.5591</v>
      </c>
      <c r="F14984" s="674">
        <v>293.83600000000001</v>
      </c>
      <c r="G14984" s="674">
        <v>295.84500000000003</v>
      </c>
      <c r="H14984" s="115">
        <f t="shared" si="468"/>
        <v>1.0068371472522089</v>
      </c>
      <c r="I14984" s="115">
        <f t="shared" si="469"/>
        <v>441.55759999999998</v>
      </c>
    </row>
    <row r="14985" spans="1:9" hidden="1">
      <c r="A14985" s="115" t="s">
        <v>39536</v>
      </c>
      <c r="B14985" s="115" t="s">
        <v>39537</v>
      </c>
      <c r="C14985" s="115" t="s">
        <v>33646</v>
      </c>
      <c r="D14985" s="115" t="s">
        <v>1138</v>
      </c>
      <c r="E14985" s="115">
        <v>396.72969999999998</v>
      </c>
      <c r="F14985" s="674">
        <v>293.83600000000001</v>
      </c>
      <c r="G14985" s="674">
        <v>295.84500000000003</v>
      </c>
      <c r="H14985" s="115">
        <f t="shared" si="468"/>
        <v>1.0068371472522089</v>
      </c>
      <c r="I14985" s="115">
        <f t="shared" si="469"/>
        <v>399.44220000000001</v>
      </c>
    </row>
    <row r="14986" spans="1:9" hidden="1">
      <c r="A14986" s="115" t="s">
        <v>39538</v>
      </c>
      <c r="B14986" s="115" t="s">
        <v>39539</v>
      </c>
      <c r="C14986" s="115" t="s">
        <v>33649</v>
      </c>
      <c r="D14986" s="115" t="s">
        <v>1138</v>
      </c>
      <c r="E14986" s="115">
        <v>391.61189999999999</v>
      </c>
      <c r="F14986" s="674">
        <v>293.83600000000001</v>
      </c>
      <c r="G14986" s="674">
        <v>295.84500000000003</v>
      </c>
      <c r="H14986" s="115">
        <f t="shared" si="468"/>
        <v>1.0068371472522089</v>
      </c>
      <c r="I14986" s="115">
        <f t="shared" si="469"/>
        <v>394.2894</v>
      </c>
    </row>
    <row r="14987" spans="1:9" hidden="1">
      <c r="A14987" s="115" t="s">
        <v>39540</v>
      </c>
      <c r="B14987" s="115" t="s">
        <v>39541</v>
      </c>
      <c r="C14987" s="115" t="s">
        <v>33652</v>
      </c>
      <c r="D14987" s="115" t="s">
        <v>1242</v>
      </c>
      <c r="E14987" s="115">
        <v>98.758499999999998</v>
      </c>
      <c r="F14987" s="674">
        <v>293.83600000000001</v>
      </c>
      <c r="G14987" s="674">
        <v>295.84500000000003</v>
      </c>
      <c r="H14987" s="115">
        <f t="shared" si="468"/>
        <v>1.0068371472522089</v>
      </c>
      <c r="I14987" s="115">
        <f t="shared" si="469"/>
        <v>99.433700000000002</v>
      </c>
    </row>
    <row r="14988" spans="1:9" hidden="1">
      <c r="A14988" s="115" t="s">
        <v>39542</v>
      </c>
      <c r="B14988" s="115" t="s">
        <v>39543</v>
      </c>
      <c r="C14988" s="115" t="s">
        <v>33655</v>
      </c>
      <c r="D14988" s="115" t="s">
        <v>1242</v>
      </c>
      <c r="E14988" s="115">
        <v>143.44450000000001</v>
      </c>
      <c r="F14988" s="674">
        <v>293.83600000000001</v>
      </c>
      <c r="G14988" s="674">
        <v>295.84500000000003</v>
      </c>
      <c r="H14988" s="115">
        <f t="shared" si="468"/>
        <v>1.0068371472522089</v>
      </c>
      <c r="I14988" s="115">
        <f t="shared" si="469"/>
        <v>144.42529999999999</v>
      </c>
    </row>
    <row r="14989" spans="1:9" hidden="1">
      <c r="A14989" s="115" t="s">
        <v>39544</v>
      </c>
      <c r="B14989" s="115" t="s">
        <v>39545</v>
      </c>
      <c r="C14989" s="115" t="s">
        <v>33658</v>
      </c>
      <c r="D14989" s="115" t="s">
        <v>1242</v>
      </c>
      <c r="E14989" s="115">
        <v>185.51689999999999</v>
      </c>
      <c r="F14989" s="674">
        <v>293.83600000000001</v>
      </c>
      <c r="G14989" s="674">
        <v>295.84500000000003</v>
      </c>
      <c r="H14989" s="115">
        <f t="shared" si="468"/>
        <v>1.0068371472522089</v>
      </c>
      <c r="I14989" s="115">
        <f t="shared" si="469"/>
        <v>186.78530000000001</v>
      </c>
    </row>
    <row r="14990" spans="1:9" hidden="1">
      <c r="A14990" s="115" t="s">
        <v>39546</v>
      </c>
      <c r="B14990" s="115" t="s">
        <v>39547</v>
      </c>
      <c r="C14990" s="115" t="s">
        <v>33661</v>
      </c>
      <c r="D14990" s="115" t="s">
        <v>1242</v>
      </c>
      <c r="E14990" s="115">
        <v>242.6549</v>
      </c>
      <c r="F14990" s="674">
        <v>293.83600000000001</v>
      </c>
      <c r="G14990" s="674">
        <v>295.84500000000003</v>
      </c>
      <c r="H14990" s="115">
        <f t="shared" si="468"/>
        <v>1.0068371472522089</v>
      </c>
      <c r="I14990" s="115">
        <f t="shared" si="469"/>
        <v>244.31399999999999</v>
      </c>
    </row>
    <row r="14991" spans="1:9" hidden="1">
      <c r="A14991" s="115" t="s">
        <v>39548</v>
      </c>
      <c r="B14991" s="115" t="s">
        <v>39549</v>
      </c>
      <c r="C14991" s="115" t="s">
        <v>33664</v>
      </c>
      <c r="D14991" s="115" t="s">
        <v>1242</v>
      </c>
      <c r="E14991" s="115">
        <v>347.75139999999999</v>
      </c>
      <c r="F14991" s="674">
        <v>293.83600000000001</v>
      </c>
      <c r="G14991" s="674">
        <v>295.84500000000003</v>
      </c>
      <c r="H14991" s="115">
        <f t="shared" si="468"/>
        <v>1.0068371472522089</v>
      </c>
      <c r="I14991" s="115">
        <f t="shared" si="469"/>
        <v>350.12900000000002</v>
      </c>
    </row>
    <row r="14992" spans="1:9" hidden="1">
      <c r="A14992" s="115" t="s">
        <v>39550</v>
      </c>
      <c r="B14992" s="115" t="s">
        <v>39551</v>
      </c>
      <c r="C14992" s="115" t="s">
        <v>33667</v>
      </c>
      <c r="D14992" s="115" t="s">
        <v>1138</v>
      </c>
      <c r="E14992" s="115">
        <v>1306.8912</v>
      </c>
      <c r="F14992" s="674">
        <v>293.83600000000001</v>
      </c>
      <c r="G14992" s="674">
        <v>295.84500000000003</v>
      </c>
      <c r="H14992" s="115">
        <f t="shared" si="468"/>
        <v>1.0068371472522089</v>
      </c>
      <c r="I14992" s="115">
        <f t="shared" si="469"/>
        <v>1315.8266000000001</v>
      </c>
    </row>
    <row r="14993" spans="1:9" hidden="1">
      <c r="A14993" s="115" t="s">
        <v>39552</v>
      </c>
      <c r="B14993" s="115" t="s">
        <v>39553</v>
      </c>
      <c r="C14993" s="115" t="s">
        <v>33670</v>
      </c>
      <c r="D14993" s="115" t="s">
        <v>1138</v>
      </c>
      <c r="E14993" s="115">
        <v>1298.3009999999999</v>
      </c>
      <c r="F14993" s="674">
        <v>293.83600000000001</v>
      </c>
      <c r="G14993" s="674">
        <v>295.84500000000003</v>
      </c>
      <c r="H14993" s="115">
        <f t="shared" si="468"/>
        <v>1.0068371472522089</v>
      </c>
      <c r="I14993" s="115">
        <f t="shared" si="469"/>
        <v>1307.1777</v>
      </c>
    </row>
    <row r="14994" spans="1:9" hidden="1">
      <c r="A14994" s="115" t="s">
        <v>39554</v>
      </c>
      <c r="B14994" s="115" t="s">
        <v>39555</v>
      </c>
      <c r="C14994" s="115" t="s">
        <v>33673</v>
      </c>
      <c r="D14994" s="115" t="s">
        <v>1138</v>
      </c>
      <c r="E14994" s="115">
        <v>293.64519999999999</v>
      </c>
      <c r="F14994" s="674">
        <v>293.83600000000001</v>
      </c>
      <c r="G14994" s="674">
        <v>295.84500000000003</v>
      </c>
      <c r="H14994" s="115">
        <f t="shared" si="468"/>
        <v>1.0068371472522089</v>
      </c>
      <c r="I14994" s="115">
        <f t="shared" si="469"/>
        <v>295.65289999999999</v>
      </c>
    </row>
    <row r="14995" spans="1:9" hidden="1">
      <c r="A14995" s="115" t="s">
        <v>39556</v>
      </c>
      <c r="B14995" s="115" t="s">
        <v>39557</v>
      </c>
      <c r="C14995" s="115" t="s">
        <v>33676</v>
      </c>
      <c r="D14995" s="115" t="s">
        <v>1138</v>
      </c>
      <c r="E14995" s="115">
        <v>586.04409999999996</v>
      </c>
      <c r="F14995" s="674">
        <v>293.83600000000001</v>
      </c>
      <c r="G14995" s="674">
        <v>295.84500000000003</v>
      </c>
      <c r="H14995" s="115">
        <f t="shared" si="468"/>
        <v>1.0068371472522089</v>
      </c>
      <c r="I14995" s="115">
        <f t="shared" si="469"/>
        <v>590.05100000000004</v>
      </c>
    </row>
    <row r="14996" spans="1:9" hidden="1">
      <c r="A14996" s="115" t="s">
        <v>39558</v>
      </c>
      <c r="B14996" s="115" t="s">
        <v>39559</v>
      </c>
      <c r="C14996" s="115" t="s">
        <v>33679</v>
      </c>
      <c r="D14996" s="115" t="s">
        <v>1138</v>
      </c>
      <c r="E14996" s="115">
        <v>1338.0047999999999</v>
      </c>
      <c r="F14996" s="674">
        <v>293.83600000000001</v>
      </c>
      <c r="G14996" s="674">
        <v>295.84500000000003</v>
      </c>
      <c r="H14996" s="115">
        <f t="shared" si="468"/>
        <v>1.0068371472522089</v>
      </c>
      <c r="I14996" s="115">
        <f t="shared" si="469"/>
        <v>1347.1529</v>
      </c>
    </row>
    <row r="14997" spans="1:9" hidden="1">
      <c r="A14997" s="115" t="s">
        <v>39560</v>
      </c>
      <c r="B14997" s="115" t="s">
        <v>39561</v>
      </c>
      <c r="C14997" s="115" t="s">
        <v>33682</v>
      </c>
      <c r="D14997" s="115" t="s">
        <v>1138</v>
      </c>
      <c r="E14997" s="115">
        <v>288.39999999999998</v>
      </c>
      <c r="F14997" s="674">
        <v>293.83600000000001</v>
      </c>
      <c r="G14997" s="674">
        <v>295.84500000000003</v>
      </c>
      <c r="H14997" s="115">
        <f t="shared" si="468"/>
        <v>1.0068371472522089</v>
      </c>
      <c r="I14997" s="115">
        <f t="shared" si="469"/>
        <v>290.37180000000001</v>
      </c>
    </row>
    <row r="14998" spans="1:9" hidden="1">
      <c r="A14998" s="115" t="s">
        <v>39562</v>
      </c>
      <c r="B14998" s="115" t="s">
        <v>39563</v>
      </c>
      <c r="C14998" s="115" t="s">
        <v>33685</v>
      </c>
      <c r="D14998" s="115" t="s">
        <v>1138</v>
      </c>
      <c r="E14998" s="115">
        <v>61.366300000000003</v>
      </c>
      <c r="F14998" s="674">
        <v>293.83600000000001</v>
      </c>
      <c r="G14998" s="674">
        <v>295.84500000000003</v>
      </c>
      <c r="H14998" s="115">
        <f t="shared" si="468"/>
        <v>1.0068371472522089</v>
      </c>
      <c r="I14998" s="115">
        <f t="shared" si="469"/>
        <v>61.785899999999998</v>
      </c>
    </row>
    <row r="14999" spans="1:9" hidden="1">
      <c r="A14999" s="115" t="s">
        <v>39564</v>
      </c>
      <c r="B14999" s="115" t="s">
        <v>39565</v>
      </c>
      <c r="C14999" s="115" t="s">
        <v>33688</v>
      </c>
      <c r="D14999" s="115" t="s">
        <v>1138</v>
      </c>
      <c r="E14999" s="115">
        <v>374.30200000000002</v>
      </c>
      <c r="F14999" s="674">
        <v>293.83600000000001</v>
      </c>
      <c r="G14999" s="674">
        <v>295.84500000000003</v>
      </c>
      <c r="H14999" s="115">
        <f t="shared" si="468"/>
        <v>1.0068371472522089</v>
      </c>
      <c r="I14999" s="115">
        <f t="shared" si="469"/>
        <v>376.8612</v>
      </c>
    </row>
    <row r="15000" spans="1:9" hidden="1">
      <c r="A15000" s="115" t="s">
        <v>39566</v>
      </c>
      <c r="B15000" s="115" t="s">
        <v>39567</v>
      </c>
      <c r="C15000" s="115" t="s">
        <v>33691</v>
      </c>
      <c r="D15000" s="115" t="s">
        <v>1242</v>
      </c>
      <c r="E15000" s="115">
        <v>188.0729</v>
      </c>
      <c r="F15000" s="674">
        <v>293.83600000000001</v>
      </c>
      <c r="G15000" s="674">
        <v>295.84500000000003</v>
      </c>
      <c r="H15000" s="115">
        <f t="shared" si="468"/>
        <v>1.0068371472522089</v>
      </c>
      <c r="I15000" s="115">
        <f t="shared" si="469"/>
        <v>189.3588</v>
      </c>
    </row>
    <row r="15001" spans="1:9" hidden="1">
      <c r="A15001" s="115" t="s">
        <v>39568</v>
      </c>
      <c r="B15001" s="115" t="s">
        <v>39569</v>
      </c>
      <c r="C15001" s="115" t="s">
        <v>33694</v>
      </c>
      <c r="D15001" s="115" t="s">
        <v>1138</v>
      </c>
      <c r="E15001" s="115">
        <v>35.790199999999999</v>
      </c>
      <c r="F15001" s="674">
        <v>293.83600000000001</v>
      </c>
      <c r="G15001" s="674">
        <v>295.84500000000003</v>
      </c>
      <c r="H15001" s="115">
        <f t="shared" si="468"/>
        <v>1.0068371472522089</v>
      </c>
      <c r="I15001" s="115">
        <f t="shared" si="469"/>
        <v>36.0349</v>
      </c>
    </row>
    <row r="15002" spans="1:9" hidden="1">
      <c r="A15002" s="115" t="s">
        <v>39570</v>
      </c>
      <c r="B15002" s="115" t="s">
        <v>39571</v>
      </c>
      <c r="C15002" s="115" t="s">
        <v>33697</v>
      </c>
      <c r="D15002" s="115" t="s">
        <v>1138</v>
      </c>
      <c r="E15002" s="115">
        <v>103.7355</v>
      </c>
      <c r="F15002" s="674">
        <v>293.83600000000001</v>
      </c>
      <c r="G15002" s="674">
        <v>295.84500000000003</v>
      </c>
      <c r="H15002" s="115">
        <f t="shared" si="468"/>
        <v>1.0068371472522089</v>
      </c>
      <c r="I15002" s="115">
        <f t="shared" si="469"/>
        <v>104.4448</v>
      </c>
    </row>
    <row r="15003" spans="1:9" hidden="1">
      <c r="A15003" s="115" t="s">
        <v>39572</v>
      </c>
      <c r="B15003" s="115" t="s">
        <v>39573</v>
      </c>
      <c r="C15003" s="115" t="s">
        <v>33700</v>
      </c>
      <c r="D15003" s="115" t="s">
        <v>1138</v>
      </c>
      <c r="E15003" s="115">
        <v>2072.6080000000002</v>
      </c>
      <c r="F15003" s="674">
        <v>293.83600000000001</v>
      </c>
      <c r="G15003" s="674">
        <v>295.84500000000003</v>
      </c>
      <c r="H15003" s="115">
        <f t="shared" si="468"/>
        <v>1.0068371472522089</v>
      </c>
      <c r="I15003" s="115">
        <f t="shared" si="469"/>
        <v>2086.7786999999998</v>
      </c>
    </row>
    <row r="15004" spans="1:9" hidden="1">
      <c r="A15004" s="115" t="s">
        <v>39574</v>
      </c>
      <c r="B15004" s="115" t="s">
        <v>39575</v>
      </c>
      <c r="C15004" s="115" t="s">
        <v>33703</v>
      </c>
      <c r="D15004" s="115" t="s">
        <v>1138</v>
      </c>
      <c r="E15004" s="115">
        <v>536.35599999999999</v>
      </c>
      <c r="F15004" s="674">
        <v>293.83600000000001</v>
      </c>
      <c r="G15004" s="674">
        <v>295.84500000000003</v>
      </c>
      <c r="H15004" s="115">
        <f t="shared" si="468"/>
        <v>1.0068371472522089</v>
      </c>
      <c r="I15004" s="115">
        <f t="shared" si="469"/>
        <v>540.0231</v>
      </c>
    </row>
    <row r="15005" spans="1:9" hidden="1">
      <c r="A15005" s="115" t="s">
        <v>39576</v>
      </c>
      <c r="B15005" s="115" t="s">
        <v>39577</v>
      </c>
      <c r="C15005" s="115" t="s">
        <v>33706</v>
      </c>
      <c r="D15005" s="115" t="s">
        <v>1138</v>
      </c>
      <c r="E15005" s="115">
        <v>2060.8110000000001</v>
      </c>
      <c r="F15005" s="674">
        <v>293.83600000000001</v>
      </c>
      <c r="G15005" s="674">
        <v>295.84500000000003</v>
      </c>
      <c r="H15005" s="115">
        <f t="shared" si="468"/>
        <v>1.0068371472522089</v>
      </c>
      <c r="I15005" s="115">
        <f t="shared" si="469"/>
        <v>2074.9011</v>
      </c>
    </row>
    <row r="15006" spans="1:9" hidden="1">
      <c r="A15006" s="115" t="s">
        <v>39578</v>
      </c>
      <c r="B15006" s="115" t="s">
        <v>39579</v>
      </c>
      <c r="C15006" s="115" t="s">
        <v>33709</v>
      </c>
      <c r="D15006" s="115" t="s">
        <v>1138</v>
      </c>
      <c r="E15006" s="115">
        <v>1016.551</v>
      </c>
      <c r="F15006" s="674">
        <v>293.83600000000001</v>
      </c>
      <c r="G15006" s="674">
        <v>295.84500000000003</v>
      </c>
      <c r="H15006" s="115">
        <f t="shared" si="468"/>
        <v>1.0068371472522089</v>
      </c>
      <c r="I15006" s="115">
        <f t="shared" si="469"/>
        <v>1023.5013</v>
      </c>
    </row>
    <row r="15007" spans="1:9" hidden="1">
      <c r="A15007" s="115" t="s">
        <v>39580</v>
      </c>
      <c r="B15007" s="115" t="s">
        <v>39581</v>
      </c>
      <c r="C15007" s="115" t="s">
        <v>33712</v>
      </c>
      <c r="D15007" s="115" t="s">
        <v>1138</v>
      </c>
      <c r="E15007" s="115">
        <v>4302.0010000000002</v>
      </c>
      <c r="F15007" s="674">
        <v>293.83600000000001</v>
      </c>
      <c r="G15007" s="674">
        <v>295.84500000000003</v>
      </c>
      <c r="H15007" s="115">
        <f t="shared" si="468"/>
        <v>1.0068371472522089</v>
      </c>
      <c r="I15007" s="115">
        <f t="shared" si="469"/>
        <v>4331.4143999999997</v>
      </c>
    </row>
    <row r="15008" spans="1:9" hidden="1">
      <c r="A15008" s="115" t="s">
        <v>39582</v>
      </c>
      <c r="B15008" s="115" t="s">
        <v>39583</v>
      </c>
      <c r="C15008" s="115" t="s">
        <v>33715</v>
      </c>
      <c r="D15008" s="115" t="s">
        <v>1138</v>
      </c>
      <c r="E15008" s="115">
        <v>2562.8910000000001</v>
      </c>
      <c r="F15008" s="674">
        <v>293.83600000000001</v>
      </c>
      <c r="G15008" s="674">
        <v>295.84500000000003</v>
      </c>
      <c r="H15008" s="115">
        <f t="shared" si="468"/>
        <v>1.0068371472522089</v>
      </c>
      <c r="I15008" s="115">
        <f t="shared" si="469"/>
        <v>2580.4139</v>
      </c>
    </row>
    <row r="15009" spans="1:9" hidden="1">
      <c r="A15009" s="115" t="s">
        <v>39584</v>
      </c>
      <c r="B15009" s="115" t="s">
        <v>39585</v>
      </c>
      <c r="C15009" s="115" t="s">
        <v>33718</v>
      </c>
      <c r="D15009" s="115" t="s">
        <v>1138</v>
      </c>
      <c r="E15009" s="115">
        <v>454.95100000000002</v>
      </c>
      <c r="F15009" s="674">
        <v>293.83600000000001</v>
      </c>
      <c r="G15009" s="674">
        <v>295.84500000000003</v>
      </c>
      <c r="H15009" s="115">
        <f t="shared" si="468"/>
        <v>1.0068371472522089</v>
      </c>
      <c r="I15009" s="115">
        <f t="shared" si="469"/>
        <v>458.0616</v>
      </c>
    </row>
    <row r="15010" spans="1:9" hidden="1">
      <c r="A15010" s="115" t="s">
        <v>39586</v>
      </c>
      <c r="B15010" s="115" t="s">
        <v>39587</v>
      </c>
      <c r="C15010" s="115" t="s">
        <v>33721</v>
      </c>
      <c r="D15010" s="115" t="s">
        <v>1138</v>
      </c>
      <c r="E15010" s="115">
        <v>517.11699999999996</v>
      </c>
      <c r="F15010" s="674">
        <v>293.83600000000001</v>
      </c>
      <c r="G15010" s="674">
        <v>295.84500000000003</v>
      </c>
      <c r="H15010" s="115">
        <f t="shared" si="468"/>
        <v>1.0068371472522089</v>
      </c>
      <c r="I15010" s="115">
        <f t="shared" si="469"/>
        <v>520.65260000000001</v>
      </c>
    </row>
    <row r="15011" spans="1:9" hidden="1">
      <c r="A15011" s="115" t="s">
        <v>39588</v>
      </c>
      <c r="B15011" s="115" t="s">
        <v>39589</v>
      </c>
      <c r="C15011" s="115" t="s">
        <v>33724</v>
      </c>
      <c r="D15011" s="115" t="s">
        <v>1138</v>
      </c>
      <c r="E15011" s="115">
        <v>122.292</v>
      </c>
      <c r="F15011" s="674">
        <v>293.83600000000001</v>
      </c>
      <c r="G15011" s="674">
        <v>295.84500000000003</v>
      </c>
      <c r="H15011" s="115">
        <f t="shared" si="468"/>
        <v>1.0068371472522089</v>
      </c>
      <c r="I15011" s="115">
        <f t="shared" si="469"/>
        <v>123.1281</v>
      </c>
    </row>
    <row r="15012" spans="1:9" hidden="1">
      <c r="A15012" s="115" t="s">
        <v>39590</v>
      </c>
      <c r="B15012" s="115" t="s">
        <v>39591</v>
      </c>
      <c r="C15012" s="115" t="s">
        <v>33727</v>
      </c>
      <c r="D15012" s="115" t="s">
        <v>1138</v>
      </c>
      <c r="E15012" s="115">
        <v>138.91200000000001</v>
      </c>
      <c r="F15012" s="674">
        <v>293.83600000000001</v>
      </c>
      <c r="G15012" s="674">
        <v>295.84500000000003</v>
      </c>
      <c r="H15012" s="115">
        <f t="shared" si="468"/>
        <v>1.0068371472522089</v>
      </c>
      <c r="I15012" s="115">
        <f t="shared" si="469"/>
        <v>139.86179999999999</v>
      </c>
    </row>
    <row r="15013" spans="1:9" hidden="1">
      <c r="A15013" s="115" t="s">
        <v>39592</v>
      </c>
      <c r="B15013" s="115" t="s">
        <v>39593</v>
      </c>
      <c r="C15013" s="115" t="s">
        <v>33730</v>
      </c>
      <c r="D15013" s="115" t="s">
        <v>1138</v>
      </c>
      <c r="E15013" s="115">
        <v>188.86750000000001</v>
      </c>
      <c r="F15013" s="674">
        <v>293.83600000000001</v>
      </c>
      <c r="G15013" s="674">
        <v>295.84500000000003</v>
      </c>
      <c r="H15013" s="115">
        <f t="shared" si="468"/>
        <v>1.0068371472522089</v>
      </c>
      <c r="I15013" s="115">
        <f t="shared" si="469"/>
        <v>190.15880000000001</v>
      </c>
    </row>
    <row r="15014" spans="1:9" hidden="1">
      <c r="A15014" s="115" t="s">
        <v>39594</v>
      </c>
      <c r="B15014" s="115" t="s">
        <v>39595</v>
      </c>
      <c r="C15014" s="115" t="s">
        <v>33733</v>
      </c>
      <c r="D15014" s="115" t="s">
        <v>1138</v>
      </c>
      <c r="E15014" s="115">
        <v>548.06299999999999</v>
      </c>
      <c r="F15014" s="674">
        <v>293.83600000000001</v>
      </c>
      <c r="G15014" s="674">
        <v>295.84500000000003</v>
      </c>
      <c r="H15014" s="115">
        <f t="shared" si="468"/>
        <v>1.0068371472522089</v>
      </c>
      <c r="I15014" s="115">
        <f t="shared" si="469"/>
        <v>551.81020000000001</v>
      </c>
    </row>
    <row r="15015" spans="1:9" hidden="1">
      <c r="A15015" s="115" t="s">
        <v>39596</v>
      </c>
      <c r="B15015" s="115" t="s">
        <v>39597</v>
      </c>
      <c r="C15015" s="115" t="s">
        <v>33736</v>
      </c>
      <c r="D15015" s="115" t="s">
        <v>1138</v>
      </c>
      <c r="E15015" s="115">
        <v>631.33849999999995</v>
      </c>
      <c r="F15015" s="674">
        <v>293.83600000000001</v>
      </c>
      <c r="G15015" s="674">
        <v>295.84500000000003</v>
      </c>
      <c r="H15015" s="115">
        <f t="shared" si="468"/>
        <v>1.0068371472522089</v>
      </c>
      <c r="I15015" s="115">
        <f t="shared" si="469"/>
        <v>635.65509999999995</v>
      </c>
    </row>
    <row r="15016" spans="1:9" hidden="1">
      <c r="A15016" s="115" t="s">
        <v>39598</v>
      </c>
      <c r="B15016" s="115" t="s">
        <v>39599</v>
      </c>
      <c r="C15016" s="115" t="s">
        <v>33739</v>
      </c>
      <c r="D15016" s="115" t="s">
        <v>1138</v>
      </c>
      <c r="E15016" s="115">
        <v>862.82500000000005</v>
      </c>
      <c r="F15016" s="674">
        <v>293.83600000000001</v>
      </c>
      <c r="G15016" s="674">
        <v>295.84500000000003</v>
      </c>
      <c r="H15016" s="115">
        <f t="shared" si="468"/>
        <v>1.0068371472522089</v>
      </c>
      <c r="I15016" s="115">
        <f t="shared" si="469"/>
        <v>868.72429999999997</v>
      </c>
    </row>
    <row r="15017" spans="1:9" hidden="1">
      <c r="A15017" s="115" t="s">
        <v>39600</v>
      </c>
      <c r="B15017" s="115" t="s">
        <v>39601</v>
      </c>
      <c r="C15017" s="115" t="s">
        <v>33742</v>
      </c>
      <c r="D15017" s="115" t="s">
        <v>1138</v>
      </c>
      <c r="E15017" s="115">
        <v>940.596</v>
      </c>
      <c r="F15017" s="674">
        <v>293.83600000000001</v>
      </c>
      <c r="G15017" s="674">
        <v>295.84500000000003</v>
      </c>
      <c r="H15017" s="115">
        <f t="shared" si="468"/>
        <v>1.0068371472522089</v>
      </c>
      <c r="I15017" s="115">
        <f t="shared" si="469"/>
        <v>947.02700000000004</v>
      </c>
    </row>
    <row r="15018" spans="1:9" hidden="1">
      <c r="A15018" s="115" t="s">
        <v>39602</v>
      </c>
      <c r="B15018" s="115" t="s">
        <v>39603</v>
      </c>
      <c r="C15018" s="115" t="s">
        <v>33745</v>
      </c>
      <c r="D15018" s="115" t="s">
        <v>1138</v>
      </c>
      <c r="E15018" s="115">
        <v>1517.1814999999999</v>
      </c>
      <c r="F15018" s="674">
        <v>293.83600000000001</v>
      </c>
      <c r="G15018" s="674">
        <v>295.84500000000003</v>
      </c>
      <c r="H15018" s="115">
        <f t="shared" si="468"/>
        <v>1.0068371472522089</v>
      </c>
      <c r="I15018" s="115">
        <f t="shared" si="469"/>
        <v>1527.5546999999999</v>
      </c>
    </row>
    <row r="15019" spans="1:9" hidden="1">
      <c r="A15019" s="115" t="s">
        <v>39604</v>
      </c>
      <c r="B15019" s="115" t="s">
        <v>39605</v>
      </c>
      <c r="C15019" s="115" t="s">
        <v>33748</v>
      </c>
      <c r="D15019" s="115" t="s">
        <v>1138</v>
      </c>
      <c r="E15019" s="115">
        <v>8.6689000000000007</v>
      </c>
      <c r="F15019" s="674">
        <v>293.83600000000001</v>
      </c>
      <c r="G15019" s="674">
        <v>295.84500000000003</v>
      </c>
      <c r="H15019" s="115">
        <f t="shared" si="468"/>
        <v>1.0068371472522089</v>
      </c>
      <c r="I15019" s="115">
        <f t="shared" si="469"/>
        <v>8.7281999999999993</v>
      </c>
    </row>
    <row r="15020" spans="1:9" hidden="1">
      <c r="A15020" s="115" t="s">
        <v>39606</v>
      </c>
      <c r="B15020" s="115" t="s">
        <v>39607</v>
      </c>
      <c r="C15020" s="115" t="s">
        <v>33751</v>
      </c>
      <c r="D15020" s="115" t="s">
        <v>1138</v>
      </c>
      <c r="E15020" s="115">
        <v>16.908899999999999</v>
      </c>
      <c r="F15020" s="674">
        <v>293.83600000000001</v>
      </c>
      <c r="G15020" s="674">
        <v>295.84500000000003</v>
      </c>
      <c r="H15020" s="115">
        <f t="shared" si="468"/>
        <v>1.0068371472522089</v>
      </c>
      <c r="I15020" s="115">
        <f t="shared" si="469"/>
        <v>17.0245</v>
      </c>
    </row>
    <row r="15021" spans="1:9" hidden="1">
      <c r="A15021" s="115" t="s">
        <v>39608</v>
      </c>
      <c r="B15021" s="115" t="s">
        <v>39609</v>
      </c>
      <c r="C15021" s="115" t="s">
        <v>33754</v>
      </c>
      <c r="D15021" s="115" t="s">
        <v>1138</v>
      </c>
      <c r="E15021" s="115">
        <v>74.403000000000006</v>
      </c>
      <c r="F15021" s="674">
        <v>293.83600000000001</v>
      </c>
      <c r="G15021" s="674">
        <v>295.84500000000003</v>
      </c>
      <c r="H15021" s="115">
        <f t="shared" si="468"/>
        <v>1.0068371472522089</v>
      </c>
      <c r="I15021" s="115">
        <f t="shared" si="469"/>
        <v>74.911699999999996</v>
      </c>
    </row>
    <row r="15022" spans="1:9" hidden="1">
      <c r="A15022" s="115" t="s">
        <v>39610</v>
      </c>
      <c r="B15022" s="115" t="s">
        <v>39611</v>
      </c>
      <c r="C15022" s="115" t="s">
        <v>33757</v>
      </c>
      <c r="D15022" s="115" t="s">
        <v>1138</v>
      </c>
      <c r="E15022" s="115">
        <v>176.19300000000001</v>
      </c>
      <c r="F15022" s="674">
        <v>293.83600000000001</v>
      </c>
      <c r="G15022" s="674">
        <v>295.84500000000003</v>
      </c>
      <c r="H15022" s="115">
        <f t="shared" si="468"/>
        <v>1.0068371472522089</v>
      </c>
      <c r="I15022" s="115">
        <f t="shared" si="469"/>
        <v>177.39769999999999</v>
      </c>
    </row>
    <row r="15023" spans="1:9" hidden="1">
      <c r="A15023" s="115" t="s">
        <v>39612</v>
      </c>
      <c r="B15023" s="115" t="s">
        <v>39613</v>
      </c>
      <c r="C15023" s="115" t="s">
        <v>33760</v>
      </c>
      <c r="D15023" s="115" t="s">
        <v>1138</v>
      </c>
      <c r="E15023" s="115">
        <v>380.13299999999998</v>
      </c>
      <c r="F15023" s="674">
        <v>293.83600000000001</v>
      </c>
      <c r="G15023" s="674">
        <v>295.84500000000003</v>
      </c>
      <c r="H15023" s="115">
        <f t="shared" si="468"/>
        <v>1.0068371472522089</v>
      </c>
      <c r="I15023" s="115">
        <f t="shared" si="469"/>
        <v>382.73200000000003</v>
      </c>
    </row>
    <row r="15024" spans="1:9" hidden="1">
      <c r="A15024" s="115" t="s">
        <v>39614</v>
      </c>
      <c r="B15024" s="115" t="s">
        <v>39615</v>
      </c>
      <c r="C15024" s="115" t="s">
        <v>33763</v>
      </c>
      <c r="D15024" s="115" t="s">
        <v>1138</v>
      </c>
      <c r="E15024" s="115">
        <v>503.673</v>
      </c>
      <c r="F15024" s="674">
        <v>293.83600000000001</v>
      </c>
      <c r="G15024" s="674">
        <v>295.84500000000003</v>
      </c>
      <c r="H15024" s="115">
        <f t="shared" si="468"/>
        <v>1.0068371472522089</v>
      </c>
      <c r="I15024" s="115">
        <f t="shared" si="469"/>
        <v>507.11669999999998</v>
      </c>
    </row>
    <row r="15025" spans="1:9" hidden="1">
      <c r="A15025" s="115" t="s">
        <v>39616</v>
      </c>
      <c r="B15025" s="115" t="s">
        <v>39617</v>
      </c>
      <c r="C15025" s="115" t="s">
        <v>33766</v>
      </c>
      <c r="D15025" s="115" t="s">
        <v>1138</v>
      </c>
      <c r="E15025" s="115">
        <v>36.152999999999999</v>
      </c>
      <c r="F15025" s="674">
        <v>293.83600000000001</v>
      </c>
      <c r="G15025" s="674">
        <v>295.84500000000003</v>
      </c>
      <c r="H15025" s="115">
        <f t="shared" si="468"/>
        <v>1.0068371472522089</v>
      </c>
      <c r="I15025" s="115">
        <f t="shared" si="469"/>
        <v>36.400199999999998</v>
      </c>
    </row>
    <row r="15026" spans="1:9" hidden="1">
      <c r="A15026" s="115" t="s">
        <v>39618</v>
      </c>
      <c r="B15026" s="115" t="s">
        <v>39619</v>
      </c>
      <c r="C15026" s="115" t="s">
        <v>33769</v>
      </c>
      <c r="D15026" s="115" t="s">
        <v>1138</v>
      </c>
      <c r="E15026" s="115">
        <v>64.412999999999997</v>
      </c>
      <c r="F15026" s="674">
        <v>293.83600000000001</v>
      </c>
      <c r="G15026" s="674">
        <v>295.84500000000003</v>
      </c>
      <c r="H15026" s="115">
        <f t="shared" si="468"/>
        <v>1.0068371472522089</v>
      </c>
      <c r="I15026" s="115">
        <f t="shared" si="469"/>
        <v>64.853399999999993</v>
      </c>
    </row>
    <row r="15027" spans="1:9" hidden="1">
      <c r="A15027" s="115" t="s">
        <v>39620</v>
      </c>
      <c r="B15027" s="115" t="s">
        <v>39621</v>
      </c>
      <c r="C15027" s="115" t="s">
        <v>33772</v>
      </c>
      <c r="D15027" s="115" t="s">
        <v>1138</v>
      </c>
      <c r="E15027" s="115">
        <v>54.683</v>
      </c>
      <c r="F15027" s="674">
        <v>293.83600000000001</v>
      </c>
      <c r="G15027" s="674">
        <v>295.84500000000003</v>
      </c>
      <c r="H15027" s="115">
        <f t="shared" si="468"/>
        <v>1.0068371472522089</v>
      </c>
      <c r="I15027" s="115">
        <f t="shared" si="469"/>
        <v>55.056899999999999</v>
      </c>
    </row>
    <row r="15028" spans="1:9" hidden="1">
      <c r="A15028" s="115" t="s">
        <v>39622</v>
      </c>
      <c r="B15028" s="115" t="s">
        <v>39623</v>
      </c>
      <c r="C15028" s="115" t="s">
        <v>33775</v>
      </c>
      <c r="D15028" s="115" t="s">
        <v>1138</v>
      </c>
      <c r="E15028" s="115">
        <v>94.393000000000001</v>
      </c>
      <c r="F15028" s="674">
        <v>293.83600000000001</v>
      </c>
      <c r="G15028" s="674">
        <v>295.84500000000003</v>
      </c>
      <c r="H15028" s="115">
        <f t="shared" si="468"/>
        <v>1.0068371472522089</v>
      </c>
      <c r="I15028" s="115">
        <f t="shared" si="469"/>
        <v>95.038399999999996</v>
      </c>
    </row>
    <row r="15029" spans="1:9" hidden="1">
      <c r="A15029" s="115" t="s">
        <v>39624</v>
      </c>
      <c r="B15029" s="115" t="s">
        <v>39625</v>
      </c>
      <c r="C15029" s="115" t="s">
        <v>33778</v>
      </c>
      <c r="D15029" s="115" t="s">
        <v>1138</v>
      </c>
      <c r="E15029" s="115">
        <v>13.2689</v>
      </c>
      <c r="F15029" s="674">
        <v>293.83600000000001</v>
      </c>
      <c r="G15029" s="674">
        <v>295.84500000000003</v>
      </c>
      <c r="H15029" s="115">
        <f t="shared" si="468"/>
        <v>1.0068371472522089</v>
      </c>
      <c r="I15029" s="115">
        <f t="shared" si="469"/>
        <v>13.3596</v>
      </c>
    </row>
    <row r="15030" spans="1:9" hidden="1">
      <c r="A15030" s="115" t="s">
        <v>39626</v>
      </c>
      <c r="B15030" s="115" t="s">
        <v>39627</v>
      </c>
      <c r="C15030" s="115" t="s">
        <v>33781</v>
      </c>
      <c r="D15030" s="115" t="s">
        <v>1138</v>
      </c>
      <c r="E15030" s="115">
        <v>13.5589</v>
      </c>
      <c r="F15030" s="674">
        <v>293.83600000000001</v>
      </c>
      <c r="G15030" s="674">
        <v>295.84500000000003</v>
      </c>
      <c r="H15030" s="115">
        <f t="shared" si="468"/>
        <v>1.0068371472522089</v>
      </c>
      <c r="I15030" s="115">
        <f t="shared" si="469"/>
        <v>13.6516</v>
      </c>
    </row>
    <row r="15031" spans="1:9" hidden="1">
      <c r="A15031" s="115" t="s">
        <v>39628</v>
      </c>
      <c r="B15031" s="115" t="s">
        <v>39629</v>
      </c>
      <c r="C15031" s="115" t="s">
        <v>33784</v>
      </c>
      <c r="D15031" s="115" t="s">
        <v>1138</v>
      </c>
      <c r="E15031" s="115">
        <v>31.6557</v>
      </c>
      <c r="F15031" s="674">
        <v>293.83600000000001</v>
      </c>
      <c r="G15031" s="674">
        <v>295.84500000000003</v>
      </c>
      <c r="H15031" s="115">
        <f t="shared" si="468"/>
        <v>1.0068371472522089</v>
      </c>
      <c r="I15031" s="115">
        <f t="shared" si="469"/>
        <v>31.8721</v>
      </c>
    </row>
    <row r="15032" spans="1:9" hidden="1">
      <c r="A15032" s="115" t="s">
        <v>39630</v>
      </c>
      <c r="B15032" s="115" t="s">
        <v>39631</v>
      </c>
      <c r="C15032" s="115" t="s">
        <v>33787</v>
      </c>
      <c r="D15032" s="115" t="s">
        <v>1138</v>
      </c>
      <c r="E15032" s="115">
        <v>39.722700000000003</v>
      </c>
      <c r="F15032" s="674">
        <v>293.83600000000001</v>
      </c>
      <c r="G15032" s="674">
        <v>295.84500000000003</v>
      </c>
      <c r="H15032" s="115">
        <f t="shared" si="468"/>
        <v>1.0068371472522089</v>
      </c>
      <c r="I15032" s="115">
        <f t="shared" si="469"/>
        <v>39.994300000000003</v>
      </c>
    </row>
    <row r="15033" spans="1:9" hidden="1">
      <c r="A15033" s="115" t="s">
        <v>39632</v>
      </c>
      <c r="B15033" s="115" t="s">
        <v>39633</v>
      </c>
      <c r="C15033" s="115" t="s">
        <v>33790</v>
      </c>
      <c r="D15033" s="115" t="s">
        <v>1138</v>
      </c>
      <c r="E15033" s="115">
        <v>124.8927</v>
      </c>
      <c r="F15033" s="674">
        <v>293.83600000000001</v>
      </c>
      <c r="G15033" s="674">
        <v>295.84500000000003</v>
      </c>
      <c r="H15033" s="115">
        <f t="shared" si="468"/>
        <v>1.0068371472522089</v>
      </c>
      <c r="I15033" s="115">
        <f t="shared" si="469"/>
        <v>125.7466</v>
      </c>
    </row>
    <row r="15034" spans="1:9" hidden="1">
      <c r="A15034" s="115" t="s">
        <v>39634</v>
      </c>
      <c r="B15034" s="115" t="s">
        <v>39635</v>
      </c>
      <c r="C15034" s="115" t="s">
        <v>33793</v>
      </c>
      <c r="D15034" s="115" t="s">
        <v>1138</v>
      </c>
      <c r="E15034" s="115">
        <v>330.58269999999999</v>
      </c>
      <c r="F15034" s="674">
        <v>293.83600000000001</v>
      </c>
      <c r="G15034" s="674">
        <v>295.84500000000003</v>
      </c>
      <c r="H15034" s="115">
        <f t="shared" si="468"/>
        <v>1.0068371472522089</v>
      </c>
      <c r="I15034" s="115">
        <f t="shared" si="469"/>
        <v>332.84289999999999</v>
      </c>
    </row>
    <row r="15035" spans="1:9" hidden="1">
      <c r="A15035" s="115" t="s">
        <v>39636</v>
      </c>
      <c r="B15035" s="115" t="s">
        <v>39637</v>
      </c>
      <c r="C15035" s="115" t="s">
        <v>33796</v>
      </c>
      <c r="D15035" s="115" t="s">
        <v>1138</v>
      </c>
      <c r="E15035" s="115">
        <v>343.83269999999999</v>
      </c>
      <c r="F15035" s="674">
        <v>293.83600000000001</v>
      </c>
      <c r="G15035" s="674">
        <v>295.84500000000003</v>
      </c>
      <c r="H15035" s="115">
        <f t="shared" si="468"/>
        <v>1.0068371472522089</v>
      </c>
      <c r="I15035" s="115">
        <f t="shared" si="469"/>
        <v>346.18349999999998</v>
      </c>
    </row>
    <row r="15036" spans="1:9" hidden="1">
      <c r="A15036" s="115" t="s">
        <v>39638</v>
      </c>
      <c r="B15036" s="115" t="s">
        <v>39639</v>
      </c>
      <c r="C15036" s="115" t="s">
        <v>33799</v>
      </c>
      <c r="D15036" s="115" t="s">
        <v>1138</v>
      </c>
      <c r="E15036" s="115">
        <v>343.83269999999999</v>
      </c>
      <c r="F15036" s="674">
        <v>293.83600000000001</v>
      </c>
      <c r="G15036" s="674">
        <v>295.84500000000003</v>
      </c>
      <c r="H15036" s="115">
        <f t="shared" si="468"/>
        <v>1.0068371472522089</v>
      </c>
      <c r="I15036" s="115">
        <f t="shared" si="469"/>
        <v>346.18349999999998</v>
      </c>
    </row>
    <row r="15037" spans="1:9" hidden="1">
      <c r="A15037" s="115" t="s">
        <v>39640</v>
      </c>
      <c r="B15037" s="115" t="s">
        <v>39641</v>
      </c>
      <c r="C15037" s="115" t="s">
        <v>33802</v>
      </c>
      <c r="D15037" s="115" t="s">
        <v>1138</v>
      </c>
      <c r="E15037" s="115">
        <v>1036.3426999999999</v>
      </c>
      <c r="F15037" s="674">
        <v>293.83600000000001</v>
      </c>
      <c r="G15037" s="674">
        <v>295.84500000000003</v>
      </c>
      <c r="H15037" s="115">
        <f t="shared" si="468"/>
        <v>1.0068371472522089</v>
      </c>
      <c r="I15037" s="115">
        <f t="shared" si="469"/>
        <v>1043.4283</v>
      </c>
    </row>
    <row r="15038" spans="1:9" hidden="1">
      <c r="A15038" s="115" t="s">
        <v>39642</v>
      </c>
      <c r="B15038" s="115" t="s">
        <v>39643</v>
      </c>
      <c r="C15038" s="115" t="s">
        <v>33805</v>
      </c>
      <c r="D15038" s="115" t="s">
        <v>1138</v>
      </c>
      <c r="E15038" s="115">
        <v>1772.6927000000001</v>
      </c>
      <c r="F15038" s="674">
        <v>293.83600000000001</v>
      </c>
      <c r="G15038" s="674">
        <v>295.84500000000003</v>
      </c>
      <c r="H15038" s="115">
        <f t="shared" si="468"/>
        <v>1.0068371472522089</v>
      </c>
      <c r="I15038" s="115">
        <f t="shared" si="469"/>
        <v>1784.8128999999999</v>
      </c>
    </row>
    <row r="15039" spans="1:9" hidden="1">
      <c r="A15039" s="115" t="s">
        <v>39644</v>
      </c>
      <c r="B15039" s="115" t="s">
        <v>39645</v>
      </c>
      <c r="C15039" s="115" t="s">
        <v>33808</v>
      </c>
      <c r="D15039" s="115" t="s">
        <v>1138</v>
      </c>
      <c r="E15039" s="115">
        <v>456.42039999999997</v>
      </c>
      <c r="F15039" s="674">
        <v>293.83600000000001</v>
      </c>
      <c r="G15039" s="674">
        <v>295.84500000000003</v>
      </c>
      <c r="H15039" s="115">
        <f t="shared" si="468"/>
        <v>1.0068371472522089</v>
      </c>
      <c r="I15039" s="115">
        <f t="shared" si="469"/>
        <v>459.541</v>
      </c>
    </row>
    <row r="15040" spans="1:9" hidden="1">
      <c r="A15040" s="115" t="s">
        <v>39646</v>
      </c>
      <c r="B15040" s="115" t="s">
        <v>39647</v>
      </c>
      <c r="C15040" s="115" t="s">
        <v>33811</v>
      </c>
      <c r="D15040" s="115" t="s">
        <v>1138</v>
      </c>
      <c r="E15040" s="115">
        <v>573.58040000000005</v>
      </c>
      <c r="F15040" s="674">
        <v>293.83600000000001</v>
      </c>
      <c r="G15040" s="674">
        <v>295.84500000000003</v>
      </c>
      <c r="H15040" s="115">
        <f t="shared" si="468"/>
        <v>1.0068371472522089</v>
      </c>
      <c r="I15040" s="115">
        <f t="shared" si="469"/>
        <v>577.50210000000004</v>
      </c>
    </row>
    <row r="15041" spans="1:9" hidden="1">
      <c r="A15041" s="115" t="s">
        <v>39648</v>
      </c>
      <c r="B15041" s="115" t="s">
        <v>39649</v>
      </c>
      <c r="C15041" s="115" t="s">
        <v>33814</v>
      </c>
      <c r="D15041" s="115" t="s">
        <v>1138</v>
      </c>
      <c r="E15041" s="115">
        <v>1060.4503999999999</v>
      </c>
      <c r="F15041" s="674">
        <v>293.83600000000001</v>
      </c>
      <c r="G15041" s="674">
        <v>295.84500000000003</v>
      </c>
      <c r="H15041" s="115">
        <f t="shared" si="468"/>
        <v>1.0068371472522089</v>
      </c>
      <c r="I15041" s="115">
        <f t="shared" si="469"/>
        <v>1067.7009</v>
      </c>
    </row>
    <row r="15042" spans="1:9" hidden="1">
      <c r="A15042" s="115" t="s">
        <v>39650</v>
      </c>
      <c r="B15042" s="115" t="s">
        <v>39651</v>
      </c>
      <c r="C15042" s="115" t="s">
        <v>33817</v>
      </c>
      <c r="D15042" s="115" t="s">
        <v>1138</v>
      </c>
      <c r="E15042" s="115">
        <v>3656.4803999999999</v>
      </c>
      <c r="F15042" s="674">
        <v>293.83600000000001</v>
      </c>
      <c r="G15042" s="674">
        <v>295.84500000000003</v>
      </c>
      <c r="H15042" s="115">
        <f t="shared" si="468"/>
        <v>1.0068371472522089</v>
      </c>
      <c r="I15042" s="115">
        <f t="shared" si="469"/>
        <v>3681.4803000000002</v>
      </c>
    </row>
    <row r="15043" spans="1:9" hidden="1">
      <c r="A15043" s="115" t="s">
        <v>39652</v>
      </c>
      <c r="B15043" s="115" t="s">
        <v>39653</v>
      </c>
      <c r="C15043" s="115" t="s">
        <v>33820</v>
      </c>
      <c r="D15043" s="115" t="s">
        <v>1138</v>
      </c>
      <c r="E15043" s="115">
        <v>4846.7604000000001</v>
      </c>
      <c r="F15043" s="674">
        <v>293.83600000000001</v>
      </c>
      <c r="G15043" s="674">
        <v>295.84500000000003</v>
      </c>
      <c r="H15043" s="115">
        <f t="shared" si="468"/>
        <v>1.0068371472522089</v>
      </c>
      <c r="I15043" s="115">
        <f t="shared" si="469"/>
        <v>4879.8984</v>
      </c>
    </row>
    <row r="15044" spans="1:9" hidden="1">
      <c r="A15044" s="115" t="s">
        <v>39654</v>
      </c>
      <c r="B15044" s="115" t="s">
        <v>39655</v>
      </c>
      <c r="C15044" s="115" t="s">
        <v>33823</v>
      </c>
      <c r="D15044" s="115" t="s">
        <v>1138</v>
      </c>
      <c r="E15044" s="115">
        <v>9147.7703999999994</v>
      </c>
      <c r="F15044" s="674">
        <v>293.83600000000001</v>
      </c>
      <c r="G15044" s="674">
        <v>295.84500000000003</v>
      </c>
      <c r="H15044" s="115">
        <f t="shared" si="468"/>
        <v>1.0068371472522089</v>
      </c>
      <c r="I15044" s="115">
        <f t="shared" si="469"/>
        <v>9210.3150999999998</v>
      </c>
    </row>
    <row r="15045" spans="1:9" hidden="1">
      <c r="A15045" s="115" t="s">
        <v>39656</v>
      </c>
      <c r="B15045" s="115" t="s">
        <v>39657</v>
      </c>
      <c r="C15045" s="115" t="s">
        <v>33826</v>
      </c>
      <c r="D15045" s="115" t="s">
        <v>1138</v>
      </c>
      <c r="E15045" s="115">
        <v>287.43099999999998</v>
      </c>
      <c r="F15045" s="674">
        <v>293.83600000000001</v>
      </c>
      <c r="G15045" s="674">
        <v>295.84500000000003</v>
      </c>
      <c r="H15045" s="115">
        <f t="shared" ref="H15045:H15108" si="470">G15045/F15045</f>
        <v>1.0068371472522089</v>
      </c>
      <c r="I15045" s="115">
        <f t="shared" ref="I15045:I15108" si="471">ROUND(H15045*E15045,4)</f>
        <v>289.39620000000002</v>
      </c>
    </row>
    <row r="15046" spans="1:9" hidden="1">
      <c r="A15046" s="115" t="s">
        <v>39658</v>
      </c>
      <c r="B15046" s="115" t="s">
        <v>39659</v>
      </c>
      <c r="C15046" s="115" t="s">
        <v>33829</v>
      </c>
      <c r="D15046" s="115" t="s">
        <v>1138</v>
      </c>
      <c r="E15046" s="115">
        <v>310.17099999999999</v>
      </c>
      <c r="F15046" s="674">
        <v>293.83600000000001</v>
      </c>
      <c r="G15046" s="674">
        <v>295.84500000000003</v>
      </c>
      <c r="H15046" s="115">
        <f t="shared" si="470"/>
        <v>1.0068371472522089</v>
      </c>
      <c r="I15046" s="115">
        <f t="shared" si="471"/>
        <v>312.29169999999999</v>
      </c>
    </row>
    <row r="15047" spans="1:9" hidden="1">
      <c r="A15047" s="115" t="s">
        <v>39660</v>
      </c>
      <c r="B15047" s="115" t="s">
        <v>39661</v>
      </c>
      <c r="C15047" s="115" t="s">
        <v>33832</v>
      </c>
      <c r="D15047" s="115" t="s">
        <v>1138</v>
      </c>
      <c r="E15047" s="115">
        <v>334.81099999999998</v>
      </c>
      <c r="F15047" s="674">
        <v>293.83600000000001</v>
      </c>
      <c r="G15047" s="674">
        <v>295.84500000000003</v>
      </c>
      <c r="H15047" s="115">
        <f t="shared" si="470"/>
        <v>1.0068371472522089</v>
      </c>
      <c r="I15047" s="115">
        <f t="shared" si="471"/>
        <v>337.10019999999997</v>
      </c>
    </row>
    <row r="15048" spans="1:9" hidden="1">
      <c r="A15048" s="115" t="s">
        <v>39662</v>
      </c>
      <c r="B15048" s="115" t="s">
        <v>39663</v>
      </c>
      <c r="C15048" s="115" t="s">
        <v>33835</v>
      </c>
      <c r="D15048" s="115" t="s">
        <v>1138</v>
      </c>
      <c r="E15048" s="115">
        <v>115.202</v>
      </c>
      <c r="F15048" s="674">
        <v>293.83600000000001</v>
      </c>
      <c r="G15048" s="674">
        <v>295.84500000000003</v>
      </c>
      <c r="H15048" s="115">
        <f t="shared" si="470"/>
        <v>1.0068371472522089</v>
      </c>
      <c r="I15048" s="115">
        <f t="shared" si="471"/>
        <v>115.9897</v>
      </c>
    </row>
    <row r="15049" spans="1:9" hidden="1">
      <c r="A15049" s="115" t="s">
        <v>39664</v>
      </c>
      <c r="B15049" s="115" t="s">
        <v>39665</v>
      </c>
      <c r="C15049" s="115" t="s">
        <v>33838</v>
      </c>
      <c r="D15049" s="115" t="s">
        <v>1138</v>
      </c>
      <c r="E15049" s="115">
        <v>142.66650000000001</v>
      </c>
      <c r="F15049" s="674">
        <v>293.83600000000001</v>
      </c>
      <c r="G15049" s="674">
        <v>295.84500000000003</v>
      </c>
      <c r="H15049" s="115">
        <f t="shared" si="470"/>
        <v>1.0068371472522089</v>
      </c>
      <c r="I15049" s="115">
        <f t="shared" si="471"/>
        <v>143.64189999999999</v>
      </c>
    </row>
    <row r="15050" spans="1:9" hidden="1">
      <c r="A15050" s="115" t="s">
        <v>39666</v>
      </c>
      <c r="B15050" s="115" t="s">
        <v>39667</v>
      </c>
      <c r="C15050" s="115" t="s">
        <v>33841</v>
      </c>
      <c r="D15050" s="115" t="s">
        <v>1138</v>
      </c>
      <c r="E15050" s="115">
        <v>225.43180000000001</v>
      </c>
      <c r="F15050" s="674">
        <v>293.83600000000001</v>
      </c>
      <c r="G15050" s="674">
        <v>295.84500000000003</v>
      </c>
      <c r="H15050" s="115">
        <f t="shared" si="470"/>
        <v>1.0068371472522089</v>
      </c>
      <c r="I15050" s="115">
        <f t="shared" si="471"/>
        <v>226.97309999999999</v>
      </c>
    </row>
    <row r="15051" spans="1:9" hidden="1">
      <c r="A15051" s="115" t="s">
        <v>39668</v>
      </c>
      <c r="B15051" s="115" t="s">
        <v>39669</v>
      </c>
      <c r="C15051" s="115" t="s">
        <v>33844</v>
      </c>
      <c r="D15051" s="115" t="s">
        <v>1138</v>
      </c>
      <c r="E15051" s="115">
        <v>256.99200000000002</v>
      </c>
      <c r="F15051" s="674">
        <v>293.83600000000001</v>
      </c>
      <c r="G15051" s="674">
        <v>295.84500000000003</v>
      </c>
      <c r="H15051" s="115">
        <f t="shared" si="470"/>
        <v>1.0068371472522089</v>
      </c>
      <c r="I15051" s="115">
        <f t="shared" si="471"/>
        <v>258.7491</v>
      </c>
    </row>
    <row r="15052" spans="1:9" hidden="1">
      <c r="A15052" s="115" t="s">
        <v>39670</v>
      </c>
      <c r="B15052" s="115" t="s">
        <v>39671</v>
      </c>
      <c r="C15052" s="115" t="s">
        <v>33847</v>
      </c>
      <c r="D15052" s="115" t="s">
        <v>1242</v>
      </c>
      <c r="E15052" s="115">
        <v>2.0518999999999998</v>
      </c>
      <c r="F15052" s="674">
        <v>293.83600000000001</v>
      </c>
      <c r="G15052" s="674">
        <v>295.84500000000003</v>
      </c>
      <c r="H15052" s="115">
        <f t="shared" si="470"/>
        <v>1.0068371472522089</v>
      </c>
      <c r="I15052" s="115">
        <f t="shared" si="471"/>
        <v>2.0659000000000001</v>
      </c>
    </row>
    <row r="15053" spans="1:9" hidden="1">
      <c r="A15053" s="115" t="s">
        <v>39672</v>
      </c>
      <c r="B15053" s="115" t="s">
        <v>39673</v>
      </c>
      <c r="C15053" s="115" t="s">
        <v>33850</v>
      </c>
      <c r="D15053" s="115" t="s">
        <v>1242</v>
      </c>
      <c r="E15053" s="115">
        <v>2.9998999999999998</v>
      </c>
      <c r="F15053" s="674">
        <v>293.83600000000001</v>
      </c>
      <c r="G15053" s="674">
        <v>295.84500000000003</v>
      </c>
      <c r="H15053" s="115">
        <f t="shared" si="470"/>
        <v>1.0068371472522089</v>
      </c>
      <c r="I15053" s="115">
        <f t="shared" si="471"/>
        <v>3.0204</v>
      </c>
    </row>
    <row r="15054" spans="1:9" hidden="1">
      <c r="A15054" s="115" t="s">
        <v>39674</v>
      </c>
      <c r="B15054" s="115" t="s">
        <v>39675</v>
      </c>
      <c r="C15054" s="115" t="s">
        <v>33853</v>
      </c>
      <c r="D15054" s="115" t="s">
        <v>1242</v>
      </c>
      <c r="E15054" s="115">
        <v>4.1841999999999997</v>
      </c>
      <c r="F15054" s="674">
        <v>293.83600000000001</v>
      </c>
      <c r="G15054" s="674">
        <v>295.84500000000003</v>
      </c>
      <c r="H15054" s="115">
        <f t="shared" si="470"/>
        <v>1.0068371472522089</v>
      </c>
      <c r="I15054" s="115">
        <f t="shared" si="471"/>
        <v>4.2127999999999997</v>
      </c>
    </row>
    <row r="15055" spans="1:9" hidden="1">
      <c r="A15055" s="115" t="s">
        <v>39676</v>
      </c>
      <c r="B15055" s="115" t="s">
        <v>39677</v>
      </c>
      <c r="C15055" s="115" t="s">
        <v>33856</v>
      </c>
      <c r="D15055" s="115" t="s">
        <v>1242</v>
      </c>
      <c r="E15055" s="115">
        <v>5.8692000000000002</v>
      </c>
      <c r="F15055" s="674">
        <v>293.83600000000001</v>
      </c>
      <c r="G15055" s="674">
        <v>295.84500000000003</v>
      </c>
      <c r="H15055" s="115">
        <f t="shared" si="470"/>
        <v>1.0068371472522089</v>
      </c>
      <c r="I15055" s="115">
        <f t="shared" si="471"/>
        <v>5.9093</v>
      </c>
    </row>
    <row r="15056" spans="1:9" hidden="1">
      <c r="A15056" s="115" t="s">
        <v>39678</v>
      </c>
      <c r="B15056" s="115" t="s">
        <v>39679</v>
      </c>
      <c r="C15056" s="115" t="s">
        <v>33859</v>
      </c>
      <c r="D15056" s="115" t="s">
        <v>1242</v>
      </c>
      <c r="E15056" s="115">
        <v>7.8320999999999996</v>
      </c>
      <c r="F15056" s="674">
        <v>293.83600000000001</v>
      </c>
      <c r="G15056" s="674">
        <v>295.84500000000003</v>
      </c>
      <c r="H15056" s="115">
        <f t="shared" si="470"/>
        <v>1.0068371472522089</v>
      </c>
      <c r="I15056" s="115">
        <f t="shared" si="471"/>
        <v>7.8856000000000002</v>
      </c>
    </row>
    <row r="15057" spans="1:9" hidden="1">
      <c r="A15057" s="115" t="s">
        <v>39680</v>
      </c>
      <c r="B15057" s="115" t="s">
        <v>39681</v>
      </c>
      <c r="C15057" s="115" t="s">
        <v>33862</v>
      </c>
      <c r="D15057" s="115" t="s">
        <v>1242</v>
      </c>
      <c r="E15057" s="115">
        <v>10.985799999999999</v>
      </c>
      <c r="F15057" s="674">
        <v>293.83600000000001</v>
      </c>
      <c r="G15057" s="674">
        <v>295.84500000000003</v>
      </c>
      <c r="H15057" s="115">
        <f t="shared" si="470"/>
        <v>1.0068371472522089</v>
      </c>
      <c r="I15057" s="115">
        <f t="shared" si="471"/>
        <v>11.0609</v>
      </c>
    </row>
    <row r="15058" spans="1:9" hidden="1">
      <c r="A15058" s="115" t="s">
        <v>39682</v>
      </c>
      <c r="B15058" s="115" t="s">
        <v>39683</v>
      </c>
      <c r="C15058" s="115" t="s">
        <v>33865</v>
      </c>
      <c r="D15058" s="115" t="s">
        <v>1242</v>
      </c>
      <c r="E15058" s="115">
        <v>2.6955</v>
      </c>
      <c r="F15058" s="674">
        <v>293.83600000000001</v>
      </c>
      <c r="G15058" s="674">
        <v>295.84500000000003</v>
      </c>
      <c r="H15058" s="115">
        <f t="shared" si="470"/>
        <v>1.0068371472522089</v>
      </c>
      <c r="I15058" s="115">
        <f t="shared" si="471"/>
        <v>2.7139000000000002</v>
      </c>
    </row>
    <row r="15059" spans="1:9" hidden="1">
      <c r="A15059" s="115" t="s">
        <v>39684</v>
      </c>
      <c r="B15059" s="115" t="s">
        <v>39685</v>
      </c>
      <c r="C15059" s="115" t="s">
        <v>33868</v>
      </c>
      <c r="D15059" s="115" t="s">
        <v>1242</v>
      </c>
      <c r="E15059" s="115">
        <v>3.72</v>
      </c>
      <c r="F15059" s="674">
        <v>293.83600000000001</v>
      </c>
      <c r="G15059" s="674">
        <v>295.84500000000003</v>
      </c>
      <c r="H15059" s="115">
        <f t="shared" si="470"/>
        <v>1.0068371472522089</v>
      </c>
      <c r="I15059" s="115">
        <f t="shared" si="471"/>
        <v>3.7454000000000001</v>
      </c>
    </row>
    <row r="15060" spans="1:9" hidden="1">
      <c r="A15060" s="115" t="s">
        <v>39686</v>
      </c>
      <c r="B15060" s="115" t="s">
        <v>39687</v>
      </c>
      <c r="C15060" s="115" t="s">
        <v>33871</v>
      </c>
      <c r="D15060" s="115" t="s">
        <v>1242</v>
      </c>
      <c r="E15060" s="115">
        <v>5.0875000000000004</v>
      </c>
      <c r="F15060" s="674">
        <v>293.83600000000001</v>
      </c>
      <c r="G15060" s="674">
        <v>295.84500000000003</v>
      </c>
      <c r="H15060" s="115">
        <f t="shared" si="470"/>
        <v>1.0068371472522089</v>
      </c>
      <c r="I15060" s="115">
        <f t="shared" si="471"/>
        <v>5.1223000000000001</v>
      </c>
    </row>
    <row r="15061" spans="1:9" hidden="1">
      <c r="A15061" s="115" t="s">
        <v>39688</v>
      </c>
      <c r="B15061" s="115" t="s">
        <v>39689</v>
      </c>
      <c r="C15061" s="115" t="s">
        <v>33874</v>
      </c>
      <c r="D15061" s="115" t="s">
        <v>1242</v>
      </c>
      <c r="E15061" s="115">
        <v>6.6540999999999997</v>
      </c>
      <c r="F15061" s="674">
        <v>293.83600000000001</v>
      </c>
      <c r="G15061" s="674">
        <v>295.84500000000003</v>
      </c>
      <c r="H15061" s="115">
        <f t="shared" si="470"/>
        <v>1.0068371472522089</v>
      </c>
      <c r="I15061" s="115">
        <f t="shared" si="471"/>
        <v>6.6996000000000002</v>
      </c>
    </row>
    <row r="15062" spans="1:9" hidden="1">
      <c r="A15062" s="115" t="s">
        <v>39690</v>
      </c>
      <c r="B15062" s="115" t="s">
        <v>39691</v>
      </c>
      <c r="C15062" s="115" t="s">
        <v>33877</v>
      </c>
      <c r="D15062" s="115" t="s">
        <v>1242</v>
      </c>
      <c r="E15062" s="115">
        <v>9.7074999999999996</v>
      </c>
      <c r="F15062" s="674">
        <v>293.83600000000001</v>
      </c>
      <c r="G15062" s="674">
        <v>295.84500000000003</v>
      </c>
      <c r="H15062" s="115">
        <f t="shared" si="470"/>
        <v>1.0068371472522089</v>
      </c>
      <c r="I15062" s="115">
        <f t="shared" si="471"/>
        <v>9.7738999999999994</v>
      </c>
    </row>
    <row r="15063" spans="1:9" hidden="1">
      <c r="A15063" s="115" t="s">
        <v>39692</v>
      </c>
      <c r="B15063" s="115" t="s">
        <v>39693</v>
      </c>
      <c r="C15063" s="115" t="s">
        <v>33880</v>
      </c>
      <c r="D15063" s="115" t="s">
        <v>1242</v>
      </c>
      <c r="E15063" s="115">
        <v>13.473100000000001</v>
      </c>
      <c r="F15063" s="674">
        <v>293.83600000000001</v>
      </c>
      <c r="G15063" s="674">
        <v>295.84500000000003</v>
      </c>
      <c r="H15063" s="115">
        <f t="shared" si="470"/>
        <v>1.0068371472522089</v>
      </c>
      <c r="I15063" s="115">
        <f t="shared" si="471"/>
        <v>13.565200000000001</v>
      </c>
    </row>
    <row r="15064" spans="1:9" hidden="1">
      <c r="A15064" s="115" t="s">
        <v>39694</v>
      </c>
      <c r="B15064" s="115" t="s">
        <v>39695</v>
      </c>
      <c r="C15064" s="115" t="s">
        <v>33883</v>
      </c>
      <c r="D15064" s="115" t="s">
        <v>1242</v>
      </c>
      <c r="E15064" s="115">
        <v>19.432600000000001</v>
      </c>
      <c r="F15064" s="674">
        <v>293.83600000000001</v>
      </c>
      <c r="G15064" s="674">
        <v>295.84500000000003</v>
      </c>
      <c r="H15064" s="115">
        <f t="shared" si="470"/>
        <v>1.0068371472522089</v>
      </c>
      <c r="I15064" s="115">
        <f t="shared" si="471"/>
        <v>19.5655</v>
      </c>
    </row>
    <row r="15065" spans="1:9" hidden="1">
      <c r="A15065" s="115" t="s">
        <v>39696</v>
      </c>
      <c r="B15065" s="115" t="s">
        <v>39697</v>
      </c>
      <c r="C15065" s="115" t="s">
        <v>33886</v>
      </c>
      <c r="D15065" s="115" t="s">
        <v>1242</v>
      </c>
      <c r="E15065" s="115">
        <v>29.560400000000001</v>
      </c>
      <c r="F15065" s="674">
        <v>293.83600000000001</v>
      </c>
      <c r="G15065" s="674">
        <v>295.84500000000003</v>
      </c>
      <c r="H15065" s="115">
        <f t="shared" si="470"/>
        <v>1.0068371472522089</v>
      </c>
      <c r="I15065" s="115">
        <f t="shared" si="471"/>
        <v>29.762499999999999</v>
      </c>
    </row>
    <row r="15066" spans="1:9" hidden="1">
      <c r="A15066" s="115" t="s">
        <v>39698</v>
      </c>
      <c r="B15066" s="115" t="s">
        <v>39699</v>
      </c>
      <c r="C15066" s="115" t="s">
        <v>33889</v>
      </c>
      <c r="D15066" s="115" t="s">
        <v>1242</v>
      </c>
      <c r="E15066" s="115">
        <v>47.480200000000004</v>
      </c>
      <c r="F15066" s="674">
        <v>293.83600000000001</v>
      </c>
      <c r="G15066" s="674">
        <v>295.84500000000003</v>
      </c>
      <c r="H15066" s="115">
        <f t="shared" si="470"/>
        <v>1.0068371472522089</v>
      </c>
      <c r="I15066" s="115">
        <f t="shared" si="471"/>
        <v>47.8048</v>
      </c>
    </row>
    <row r="15067" spans="1:9" hidden="1">
      <c r="A15067" s="115" t="s">
        <v>39700</v>
      </c>
      <c r="B15067" s="115" t="s">
        <v>39701</v>
      </c>
      <c r="C15067" s="115" t="s">
        <v>33892</v>
      </c>
      <c r="D15067" s="115" t="s">
        <v>1242</v>
      </c>
      <c r="E15067" s="115">
        <v>66.6601</v>
      </c>
      <c r="F15067" s="674">
        <v>293.83600000000001</v>
      </c>
      <c r="G15067" s="674">
        <v>295.84500000000003</v>
      </c>
      <c r="H15067" s="115">
        <f t="shared" si="470"/>
        <v>1.0068371472522089</v>
      </c>
      <c r="I15067" s="115">
        <f t="shared" si="471"/>
        <v>67.115899999999996</v>
      </c>
    </row>
    <row r="15068" spans="1:9" hidden="1">
      <c r="A15068" s="115" t="s">
        <v>39702</v>
      </c>
      <c r="B15068" s="115" t="s">
        <v>39703</v>
      </c>
      <c r="C15068" s="115" t="s">
        <v>33895</v>
      </c>
      <c r="D15068" s="115" t="s">
        <v>1242</v>
      </c>
      <c r="E15068" s="115">
        <v>85.315700000000007</v>
      </c>
      <c r="F15068" s="674">
        <v>293.83600000000001</v>
      </c>
      <c r="G15068" s="674">
        <v>295.84500000000003</v>
      </c>
      <c r="H15068" s="115">
        <f t="shared" si="470"/>
        <v>1.0068371472522089</v>
      </c>
      <c r="I15068" s="115">
        <f t="shared" si="471"/>
        <v>85.899000000000001</v>
      </c>
    </row>
    <row r="15069" spans="1:9" hidden="1">
      <c r="A15069" s="115" t="s">
        <v>39704</v>
      </c>
      <c r="B15069" s="115" t="s">
        <v>39705</v>
      </c>
      <c r="C15069" s="115" t="s">
        <v>33898</v>
      </c>
      <c r="D15069" s="115" t="s">
        <v>1242</v>
      </c>
      <c r="E15069" s="115">
        <v>88.520899999999997</v>
      </c>
      <c r="F15069" s="674">
        <v>293.83600000000001</v>
      </c>
      <c r="G15069" s="674">
        <v>295.84500000000003</v>
      </c>
      <c r="H15069" s="115">
        <f t="shared" si="470"/>
        <v>1.0068371472522089</v>
      </c>
      <c r="I15069" s="115">
        <f t="shared" si="471"/>
        <v>89.126099999999994</v>
      </c>
    </row>
    <row r="15070" spans="1:9" hidden="1">
      <c r="A15070" s="115" t="s">
        <v>39706</v>
      </c>
      <c r="B15070" s="115" t="s">
        <v>39707</v>
      </c>
      <c r="C15070" s="115" t="s">
        <v>33901</v>
      </c>
      <c r="D15070" s="115" t="s">
        <v>1242</v>
      </c>
      <c r="E15070" s="115">
        <v>130.6121</v>
      </c>
      <c r="F15070" s="674">
        <v>293.83600000000001</v>
      </c>
      <c r="G15070" s="674">
        <v>295.84500000000003</v>
      </c>
      <c r="H15070" s="115">
        <f t="shared" si="470"/>
        <v>1.0068371472522089</v>
      </c>
      <c r="I15070" s="115">
        <f t="shared" si="471"/>
        <v>131.5051</v>
      </c>
    </row>
    <row r="15071" spans="1:9" hidden="1">
      <c r="A15071" s="115" t="s">
        <v>39708</v>
      </c>
      <c r="B15071" s="115" t="s">
        <v>39709</v>
      </c>
      <c r="C15071" s="115" t="s">
        <v>33904</v>
      </c>
      <c r="D15071" s="115" t="s">
        <v>1242</v>
      </c>
      <c r="E15071" s="115">
        <v>157.98009999999999</v>
      </c>
      <c r="F15071" s="674">
        <v>293.83600000000001</v>
      </c>
      <c r="G15071" s="674">
        <v>295.84500000000003</v>
      </c>
      <c r="H15071" s="115">
        <f t="shared" si="470"/>
        <v>1.0068371472522089</v>
      </c>
      <c r="I15071" s="115">
        <f t="shared" si="471"/>
        <v>159.06020000000001</v>
      </c>
    </row>
    <row r="15072" spans="1:9" hidden="1">
      <c r="A15072" s="115" t="s">
        <v>39710</v>
      </c>
      <c r="B15072" s="115" t="s">
        <v>39711</v>
      </c>
      <c r="C15072" s="115" t="s">
        <v>33907</v>
      </c>
      <c r="D15072" s="115" t="s">
        <v>1242</v>
      </c>
      <c r="E15072" s="115">
        <v>204.7467</v>
      </c>
      <c r="F15072" s="674">
        <v>293.83600000000001</v>
      </c>
      <c r="G15072" s="674">
        <v>295.84500000000003</v>
      </c>
      <c r="H15072" s="115">
        <f t="shared" si="470"/>
        <v>1.0068371472522089</v>
      </c>
      <c r="I15072" s="115">
        <f t="shared" si="471"/>
        <v>206.14660000000001</v>
      </c>
    </row>
    <row r="15073" spans="1:9" hidden="1">
      <c r="A15073" s="115" t="s">
        <v>39712</v>
      </c>
      <c r="B15073" s="115" t="s">
        <v>39713</v>
      </c>
      <c r="C15073" s="115" t="s">
        <v>33910</v>
      </c>
      <c r="D15073" s="115" t="s">
        <v>1242</v>
      </c>
      <c r="E15073" s="115">
        <v>209.26060000000001</v>
      </c>
      <c r="F15073" s="674">
        <v>293.83600000000001</v>
      </c>
      <c r="G15073" s="674">
        <v>295.84500000000003</v>
      </c>
      <c r="H15073" s="115">
        <f t="shared" si="470"/>
        <v>1.0068371472522089</v>
      </c>
      <c r="I15073" s="115">
        <f t="shared" si="471"/>
        <v>210.69130000000001</v>
      </c>
    </row>
    <row r="15074" spans="1:9" hidden="1">
      <c r="A15074" s="115" t="s">
        <v>39714</v>
      </c>
      <c r="B15074" s="115" t="s">
        <v>39715</v>
      </c>
      <c r="C15074" s="115" t="s">
        <v>33913</v>
      </c>
      <c r="D15074" s="115" t="s">
        <v>1242</v>
      </c>
      <c r="E15074" s="115">
        <v>2.9674999999999998</v>
      </c>
      <c r="F15074" s="674">
        <v>293.83600000000001</v>
      </c>
      <c r="G15074" s="674">
        <v>295.84500000000003</v>
      </c>
      <c r="H15074" s="115">
        <f t="shared" si="470"/>
        <v>1.0068371472522089</v>
      </c>
      <c r="I15074" s="115">
        <f t="shared" si="471"/>
        <v>2.9878</v>
      </c>
    </row>
    <row r="15075" spans="1:9" hidden="1">
      <c r="A15075" s="115" t="s">
        <v>39716</v>
      </c>
      <c r="B15075" s="115" t="s">
        <v>39717</v>
      </c>
      <c r="C15075" s="115" t="s">
        <v>33916</v>
      </c>
      <c r="D15075" s="115" t="s">
        <v>1242</v>
      </c>
      <c r="E15075" s="115">
        <v>3.9887000000000001</v>
      </c>
      <c r="F15075" s="674">
        <v>293.83600000000001</v>
      </c>
      <c r="G15075" s="674">
        <v>295.84500000000003</v>
      </c>
      <c r="H15075" s="115">
        <f t="shared" si="470"/>
        <v>1.0068371472522089</v>
      </c>
      <c r="I15075" s="115">
        <f t="shared" si="471"/>
        <v>4.016</v>
      </c>
    </row>
    <row r="15076" spans="1:9" hidden="1">
      <c r="A15076" s="115" t="s">
        <v>39718</v>
      </c>
      <c r="B15076" s="115" t="s">
        <v>39719</v>
      </c>
      <c r="C15076" s="115" t="s">
        <v>33919</v>
      </c>
      <c r="D15076" s="115" t="s">
        <v>1242</v>
      </c>
      <c r="E15076" s="115">
        <v>5.4043000000000001</v>
      </c>
      <c r="F15076" s="674">
        <v>293.83600000000001</v>
      </c>
      <c r="G15076" s="674">
        <v>295.84500000000003</v>
      </c>
      <c r="H15076" s="115">
        <f t="shared" si="470"/>
        <v>1.0068371472522089</v>
      </c>
      <c r="I15076" s="115">
        <f t="shared" si="471"/>
        <v>5.4412000000000003</v>
      </c>
    </row>
    <row r="15077" spans="1:9" hidden="1">
      <c r="A15077" s="115" t="s">
        <v>39720</v>
      </c>
      <c r="B15077" s="115" t="s">
        <v>39721</v>
      </c>
      <c r="C15077" s="115" t="s">
        <v>33922</v>
      </c>
      <c r="D15077" s="115" t="s">
        <v>1242</v>
      </c>
      <c r="E15077" s="115">
        <v>7.0122</v>
      </c>
      <c r="F15077" s="674">
        <v>293.83600000000001</v>
      </c>
      <c r="G15077" s="674">
        <v>295.84500000000003</v>
      </c>
      <c r="H15077" s="115">
        <f t="shared" si="470"/>
        <v>1.0068371472522089</v>
      </c>
      <c r="I15077" s="115">
        <f t="shared" si="471"/>
        <v>7.0601000000000003</v>
      </c>
    </row>
    <row r="15078" spans="1:9" hidden="1">
      <c r="A15078" s="115" t="s">
        <v>39722</v>
      </c>
      <c r="B15078" s="115" t="s">
        <v>39723</v>
      </c>
      <c r="C15078" s="115" t="s">
        <v>33925</v>
      </c>
      <c r="D15078" s="115" t="s">
        <v>1242</v>
      </c>
      <c r="E15078" s="115">
        <v>10.083399999999999</v>
      </c>
      <c r="F15078" s="674">
        <v>293.83600000000001</v>
      </c>
      <c r="G15078" s="674">
        <v>295.84500000000003</v>
      </c>
      <c r="H15078" s="115">
        <f t="shared" si="470"/>
        <v>1.0068371472522089</v>
      </c>
      <c r="I15078" s="115">
        <f t="shared" si="471"/>
        <v>10.1523</v>
      </c>
    </row>
    <row r="15079" spans="1:9" hidden="1">
      <c r="A15079" s="115" t="s">
        <v>39724</v>
      </c>
      <c r="B15079" s="115" t="s">
        <v>39725</v>
      </c>
      <c r="C15079" s="115" t="s">
        <v>33928</v>
      </c>
      <c r="D15079" s="115" t="s">
        <v>1242</v>
      </c>
      <c r="E15079" s="115">
        <v>13.773099999999999</v>
      </c>
      <c r="F15079" s="674">
        <v>293.83600000000001</v>
      </c>
      <c r="G15079" s="674">
        <v>295.84500000000003</v>
      </c>
      <c r="H15079" s="115">
        <f t="shared" si="470"/>
        <v>1.0068371472522089</v>
      </c>
      <c r="I15079" s="115">
        <f t="shared" si="471"/>
        <v>13.8673</v>
      </c>
    </row>
    <row r="15080" spans="1:9" hidden="1">
      <c r="A15080" s="115" t="s">
        <v>39726</v>
      </c>
      <c r="B15080" s="115" t="s">
        <v>39727</v>
      </c>
      <c r="C15080" s="115" t="s">
        <v>33931</v>
      </c>
      <c r="D15080" s="115" t="s">
        <v>1242</v>
      </c>
      <c r="E15080" s="115">
        <v>19.832599999999999</v>
      </c>
      <c r="F15080" s="674">
        <v>293.83600000000001</v>
      </c>
      <c r="G15080" s="674">
        <v>295.84500000000003</v>
      </c>
      <c r="H15080" s="115">
        <f t="shared" si="470"/>
        <v>1.0068371472522089</v>
      </c>
      <c r="I15080" s="115">
        <f t="shared" si="471"/>
        <v>19.9682</v>
      </c>
    </row>
    <row r="15081" spans="1:9" hidden="1">
      <c r="A15081" s="115" t="s">
        <v>39728</v>
      </c>
      <c r="B15081" s="115" t="s">
        <v>39729</v>
      </c>
      <c r="C15081" s="115" t="s">
        <v>33934</v>
      </c>
      <c r="D15081" s="115" t="s">
        <v>1242</v>
      </c>
      <c r="E15081" s="115">
        <v>28.495699999999999</v>
      </c>
      <c r="F15081" s="674">
        <v>293.83600000000001</v>
      </c>
      <c r="G15081" s="674">
        <v>295.84500000000003</v>
      </c>
      <c r="H15081" s="115">
        <f t="shared" si="470"/>
        <v>1.0068371472522089</v>
      </c>
      <c r="I15081" s="115">
        <f t="shared" si="471"/>
        <v>28.6905</v>
      </c>
    </row>
    <row r="15082" spans="1:9" hidden="1">
      <c r="A15082" s="115" t="s">
        <v>39730</v>
      </c>
      <c r="B15082" s="115" t="s">
        <v>39731</v>
      </c>
      <c r="C15082" s="115" t="s">
        <v>33937</v>
      </c>
      <c r="D15082" s="115" t="s">
        <v>1242</v>
      </c>
      <c r="E15082" s="115">
        <v>40.106299999999997</v>
      </c>
      <c r="F15082" s="674">
        <v>293.83600000000001</v>
      </c>
      <c r="G15082" s="674">
        <v>295.84500000000003</v>
      </c>
      <c r="H15082" s="115">
        <f t="shared" si="470"/>
        <v>1.0068371472522089</v>
      </c>
      <c r="I15082" s="115">
        <f t="shared" si="471"/>
        <v>40.380499999999998</v>
      </c>
    </row>
    <row r="15083" spans="1:9" hidden="1">
      <c r="A15083" s="115" t="s">
        <v>39732</v>
      </c>
      <c r="B15083" s="115" t="s">
        <v>39733</v>
      </c>
      <c r="C15083" s="115" t="s">
        <v>33940</v>
      </c>
      <c r="D15083" s="115" t="s">
        <v>1242</v>
      </c>
      <c r="E15083" s="115">
        <v>53.742800000000003</v>
      </c>
      <c r="F15083" s="674">
        <v>293.83600000000001</v>
      </c>
      <c r="G15083" s="674">
        <v>295.84500000000003</v>
      </c>
      <c r="H15083" s="115">
        <f t="shared" si="470"/>
        <v>1.0068371472522089</v>
      </c>
      <c r="I15083" s="115">
        <f t="shared" si="471"/>
        <v>54.110199999999999</v>
      </c>
    </row>
    <row r="15084" spans="1:9" hidden="1">
      <c r="A15084" s="115" t="s">
        <v>39734</v>
      </c>
      <c r="B15084" s="115" t="s">
        <v>39735</v>
      </c>
      <c r="C15084" s="115" t="s">
        <v>33943</v>
      </c>
      <c r="D15084" s="115" t="s">
        <v>1242</v>
      </c>
      <c r="E15084" s="115">
        <v>70.740300000000005</v>
      </c>
      <c r="F15084" s="674">
        <v>293.83600000000001</v>
      </c>
      <c r="G15084" s="674">
        <v>295.84500000000003</v>
      </c>
      <c r="H15084" s="115">
        <f t="shared" si="470"/>
        <v>1.0068371472522089</v>
      </c>
      <c r="I15084" s="115">
        <f t="shared" si="471"/>
        <v>71.224000000000004</v>
      </c>
    </row>
    <row r="15085" spans="1:9" hidden="1">
      <c r="A15085" s="115" t="s">
        <v>39736</v>
      </c>
      <c r="B15085" s="115" t="s">
        <v>39737</v>
      </c>
      <c r="C15085" s="115" t="s">
        <v>33946</v>
      </c>
      <c r="D15085" s="115" t="s">
        <v>1242</v>
      </c>
      <c r="E15085" s="115">
        <v>90.2624</v>
      </c>
      <c r="F15085" s="674">
        <v>293.83600000000001</v>
      </c>
      <c r="G15085" s="674">
        <v>295.84500000000003</v>
      </c>
      <c r="H15085" s="115">
        <f t="shared" si="470"/>
        <v>1.0068371472522089</v>
      </c>
      <c r="I15085" s="115">
        <f t="shared" si="471"/>
        <v>90.879499999999993</v>
      </c>
    </row>
    <row r="15086" spans="1:9" hidden="1">
      <c r="A15086" s="115" t="s">
        <v>39738</v>
      </c>
      <c r="B15086" s="115" t="s">
        <v>39739</v>
      </c>
      <c r="C15086" s="115" t="s">
        <v>33949</v>
      </c>
      <c r="D15086" s="115" t="s">
        <v>1242</v>
      </c>
      <c r="E15086" s="115">
        <v>109.4739</v>
      </c>
      <c r="F15086" s="674">
        <v>293.83600000000001</v>
      </c>
      <c r="G15086" s="674">
        <v>295.84500000000003</v>
      </c>
      <c r="H15086" s="115">
        <f t="shared" si="470"/>
        <v>1.0068371472522089</v>
      </c>
      <c r="I15086" s="115">
        <f t="shared" si="471"/>
        <v>110.22239999999999</v>
      </c>
    </row>
    <row r="15087" spans="1:9" hidden="1">
      <c r="A15087" s="115" t="s">
        <v>39740</v>
      </c>
      <c r="B15087" s="115" t="s">
        <v>39741</v>
      </c>
      <c r="C15087" s="115" t="s">
        <v>33952</v>
      </c>
      <c r="D15087" s="115" t="s">
        <v>1242</v>
      </c>
      <c r="E15087" s="115">
        <v>137.82400000000001</v>
      </c>
      <c r="F15087" s="674">
        <v>293.83600000000001</v>
      </c>
      <c r="G15087" s="674">
        <v>295.84500000000003</v>
      </c>
      <c r="H15087" s="115">
        <f t="shared" si="470"/>
        <v>1.0068371472522089</v>
      </c>
      <c r="I15087" s="115">
        <f t="shared" si="471"/>
        <v>138.7663</v>
      </c>
    </row>
    <row r="15088" spans="1:9" hidden="1">
      <c r="A15088" s="115" t="s">
        <v>39742</v>
      </c>
      <c r="B15088" s="115" t="s">
        <v>39743</v>
      </c>
      <c r="C15088" s="115" t="s">
        <v>33955</v>
      </c>
      <c r="D15088" s="115" t="s">
        <v>1242</v>
      </c>
      <c r="E15088" s="115">
        <v>165.41300000000001</v>
      </c>
      <c r="F15088" s="674">
        <v>293.83600000000001</v>
      </c>
      <c r="G15088" s="674">
        <v>295.84500000000003</v>
      </c>
      <c r="H15088" s="115">
        <f t="shared" si="470"/>
        <v>1.0068371472522089</v>
      </c>
      <c r="I15088" s="115">
        <f t="shared" si="471"/>
        <v>166.54400000000001</v>
      </c>
    </row>
    <row r="15089" spans="1:9" hidden="1">
      <c r="A15089" s="115" t="s">
        <v>39744</v>
      </c>
      <c r="B15089" s="115" t="s">
        <v>39745</v>
      </c>
      <c r="C15089" s="115" t="s">
        <v>33958</v>
      </c>
      <c r="D15089" s="115" t="s">
        <v>1242</v>
      </c>
      <c r="E15089" s="115">
        <v>204.7106</v>
      </c>
      <c r="F15089" s="674">
        <v>293.83600000000001</v>
      </c>
      <c r="G15089" s="674">
        <v>295.84500000000003</v>
      </c>
      <c r="H15089" s="115">
        <f t="shared" si="470"/>
        <v>1.0068371472522089</v>
      </c>
      <c r="I15089" s="115">
        <f t="shared" si="471"/>
        <v>206.11019999999999</v>
      </c>
    </row>
    <row r="15090" spans="1:9" hidden="1">
      <c r="A15090" s="115" t="s">
        <v>39746</v>
      </c>
      <c r="B15090" s="115" t="s">
        <v>39747</v>
      </c>
      <c r="C15090" s="115" t="s">
        <v>33961</v>
      </c>
      <c r="D15090" s="115" t="s">
        <v>1242</v>
      </c>
      <c r="E15090" s="115">
        <v>4.1462000000000003</v>
      </c>
      <c r="F15090" s="674">
        <v>293.83600000000001</v>
      </c>
      <c r="G15090" s="674">
        <v>295.84500000000003</v>
      </c>
      <c r="H15090" s="115">
        <f t="shared" si="470"/>
        <v>1.0068371472522089</v>
      </c>
      <c r="I15090" s="115">
        <f t="shared" si="471"/>
        <v>4.1745000000000001</v>
      </c>
    </row>
    <row r="15091" spans="1:9" hidden="1">
      <c r="A15091" s="115" t="s">
        <v>39748</v>
      </c>
      <c r="B15091" s="115" t="s">
        <v>39749</v>
      </c>
      <c r="C15091" s="115" t="s">
        <v>33964</v>
      </c>
      <c r="D15091" s="115" t="s">
        <v>1242</v>
      </c>
      <c r="E15091" s="115">
        <v>5.9070999999999998</v>
      </c>
      <c r="F15091" s="674">
        <v>293.83600000000001</v>
      </c>
      <c r="G15091" s="674">
        <v>295.84500000000003</v>
      </c>
      <c r="H15091" s="115">
        <f t="shared" si="470"/>
        <v>1.0068371472522089</v>
      </c>
      <c r="I15091" s="115">
        <f t="shared" si="471"/>
        <v>5.9474999999999998</v>
      </c>
    </row>
    <row r="15092" spans="1:9" hidden="1">
      <c r="A15092" s="115" t="s">
        <v>39750</v>
      </c>
      <c r="B15092" s="115" t="s">
        <v>39751</v>
      </c>
      <c r="C15092" s="115" t="s">
        <v>33967</v>
      </c>
      <c r="D15092" s="115" t="s">
        <v>1242</v>
      </c>
      <c r="E15092" s="115">
        <v>9.0742999999999991</v>
      </c>
      <c r="F15092" s="674">
        <v>293.83600000000001</v>
      </c>
      <c r="G15092" s="674">
        <v>295.84500000000003</v>
      </c>
      <c r="H15092" s="115">
        <f t="shared" si="470"/>
        <v>1.0068371472522089</v>
      </c>
      <c r="I15092" s="115">
        <f t="shared" si="471"/>
        <v>9.1363000000000003</v>
      </c>
    </row>
    <row r="15093" spans="1:9" hidden="1">
      <c r="A15093" s="115" t="s">
        <v>39752</v>
      </c>
      <c r="B15093" s="115" t="s">
        <v>39753</v>
      </c>
      <c r="C15093" s="115" t="s">
        <v>33970</v>
      </c>
      <c r="D15093" s="115" t="s">
        <v>1242</v>
      </c>
      <c r="E15093" s="115">
        <v>43.055199999999999</v>
      </c>
      <c r="F15093" s="674">
        <v>293.83600000000001</v>
      </c>
      <c r="G15093" s="674">
        <v>295.84500000000003</v>
      </c>
      <c r="H15093" s="115">
        <f t="shared" si="470"/>
        <v>1.0068371472522089</v>
      </c>
      <c r="I15093" s="115">
        <f t="shared" si="471"/>
        <v>43.349600000000002</v>
      </c>
    </row>
    <row r="15094" spans="1:9" hidden="1">
      <c r="A15094" s="115" t="s">
        <v>39754</v>
      </c>
      <c r="B15094" s="115" t="s">
        <v>39755</v>
      </c>
      <c r="C15094" s="115" t="s">
        <v>33973</v>
      </c>
      <c r="D15094" s="115" t="s">
        <v>1242</v>
      </c>
      <c r="E15094" s="115">
        <v>53.875799999999998</v>
      </c>
      <c r="F15094" s="674">
        <v>293.83600000000001</v>
      </c>
      <c r="G15094" s="674">
        <v>295.84500000000003</v>
      </c>
      <c r="H15094" s="115">
        <f t="shared" si="470"/>
        <v>1.0068371472522089</v>
      </c>
      <c r="I15094" s="115">
        <f t="shared" si="471"/>
        <v>54.244199999999999</v>
      </c>
    </row>
    <row r="15095" spans="1:9" hidden="1">
      <c r="A15095" s="115" t="s">
        <v>39756</v>
      </c>
      <c r="B15095" s="115" t="s">
        <v>39757</v>
      </c>
      <c r="C15095" s="115" t="s">
        <v>33976</v>
      </c>
      <c r="D15095" s="115" t="s">
        <v>1242</v>
      </c>
      <c r="E15095" s="115">
        <v>66.947100000000006</v>
      </c>
      <c r="F15095" s="674">
        <v>293.83600000000001</v>
      </c>
      <c r="G15095" s="674">
        <v>295.84500000000003</v>
      </c>
      <c r="H15095" s="115">
        <f t="shared" si="470"/>
        <v>1.0068371472522089</v>
      </c>
      <c r="I15095" s="115">
        <f t="shared" si="471"/>
        <v>67.404799999999994</v>
      </c>
    </row>
    <row r="15096" spans="1:9" hidden="1">
      <c r="A15096" s="115" t="s">
        <v>39758</v>
      </c>
      <c r="B15096" s="115" t="s">
        <v>39759</v>
      </c>
      <c r="C15096" s="115" t="s">
        <v>33979</v>
      </c>
      <c r="D15096" s="115" t="s">
        <v>1242</v>
      </c>
      <c r="E15096" s="115">
        <v>27.455400000000001</v>
      </c>
      <c r="F15096" s="674">
        <v>293.83600000000001</v>
      </c>
      <c r="G15096" s="674">
        <v>295.84500000000003</v>
      </c>
      <c r="H15096" s="115">
        <f t="shared" si="470"/>
        <v>1.0068371472522089</v>
      </c>
      <c r="I15096" s="115">
        <f t="shared" si="471"/>
        <v>27.6431</v>
      </c>
    </row>
    <row r="15097" spans="1:9" hidden="1">
      <c r="A15097" s="115" t="s">
        <v>39760</v>
      </c>
      <c r="B15097" s="115" t="s">
        <v>39761</v>
      </c>
      <c r="C15097" s="115" t="s">
        <v>33982</v>
      </c>
      <c r="D15097" s="115" t="s">
        <v>1242</v>
      </c>
      <c r="E15097" s="115">
        <v>32.863599999999998</v>
      </c>
      <c r="F15097" s="674">
        <v>293.83600000000001</v>
      </c>
      <c r="G15097" s="674">
        <v>295.84500000000003</v>
      </c>
      <c r="H15097" s="115">
        <f t="shared" si="470"/>
        <v>1.0068371472522089</v>
      </c>
      <c r="I15097" s="115">
        <f t="shared" si="471"/>
        <v>33.088299999999997</v>
      </c>
    </row>
    <row r="15098" spans="1:9" hidden="1">
      <c r="A15098" s="115" t="s">
        <v>39762</v>
      </c>
      <c r="B15098" s="115" t="s">
        <v>39763</v>
      </c>
      <c r="C15098" s="115" t="s">
        <v>33985</v>
      </c>
      <c r="D15098" s="115" t="s">
        <v>1242</v>
      </c>
      <c r="E15098" s="115">
        <v>37.660299999999999</v>
      </c>
      <c r="F15098" s="674">
        <v>293.83600000000001</v>
      </c>
      <c r="G15098" s="674">
        <v>295.84500000000003</v>
      </c>
      <c r="H15098" s="115">
        <f t="shared" si="470"/>
        <v>1.0068371472522089</v>
      </c>
      <c r="I15098" s="115">
        <f t="shared" si="471"/>
        <v>37.9178</v>
      </c>
    </row>
    <row r="15099" spans="1:9" hidden="1">
      <c r="A15099" s="115" t="s">
        <v>39764</v>
      </c>
      <c r="B15099" s="115" t="s">
        <v>39765</v>
      </c>
      <c r="C15099" s="115" t="s">
        <v>33988</v>
      </c>
      <c r="D15099" s="115" t="s">
        <v>1242</v>
      </c>
      <c r="E15099" s="115">
        <v>42.984000000000002</v>
      </c>
      <c r="F15099" s="674">
        <v>293.83600000000001</v>
      </c>
      <c r="G15099" s="674">
        <v>295.84500000000003</v>
      </c>
      <c r="H15099" s="115">
        <f t="shared" si="470"/>
        <v>1.0068371472522089</v>
      </c>
      <c r="I15099" s="115">
        <f t="shared" si="471"/>
        <v>43.277900000000002</v>
      </c>
    </row>
    <row r="15100" spans="1:9" hidden="1">
      <c r="A15100" s="115" t="s">
        <v>39766</v>
      </c>
      <c r="B15100" s="115" t="s">
        <v>39767</v>
      </c>
      <c r="C15100" s="115" t="s">
        <v>33991</v>
      </c>
      <c r="D15100" s="115" t="s">
        <v>1242</v>
      </c>
      <c r="E15100" s="115">
        <v>0.88260000000000005</v>
      </c>
      <c r="F15100" s="674">
        <v>293.83600000000001</v>
      </c>
      <c r="G15100" s="674">
        <v>295.84500000000003</v>
      </c>
      <c r="H15100" s="115">
        <f t="shared" si="470"/>
        <v>1.0068371472522089</v>
      </c>
      <c r="I15100" s="115">
        <f t="shared" si="471"/>
        <v>0.88859999999999995</v>
      </c>
    </row>
    <row r="15101" spans="1:9" hidden="1">
      <c r="A15101" s="115" t="s">
        <v>39768</v>
      </c>
      <c r="B15101" s="115" t="s">
        <v>39769</v>
      </c>
      <c r="C15101" s="115" t="s">
        <v>33994</v>
      </c>
      <c r="D15101" s="115" t="s">
        <v>1242</v>
      </c>
      <c r="E15101" s="115">
        <v>1.2249000000000001</v>
      </c>
      <c r="F15101" s="674">
        <v>293.83600000000001</v>
      </c>
      <c r="G15101" s="674">
        <v>295.84500000000003</v>
      </c>
      <c r="H15101" s="115">
        <f t="shared" si="470"/>
        <v>1.0068371472522089</v>
      </c>
      <c r="I15101" s="115">
        <f t="shared" si="471"/>
        <v>1.2333000000000001</v>
      </c>
    </row>
    <row r="15102" spans="1:9" hidden="1">
      <c r="A15102" s="115" t="s">
        <v>39770</v>
      </c>
      <c r="B15102" s="115" t="s">
        <v>39771</v>
      </c>
      <c r="C15102" s="115" t="s">
        <v>33997</v>
      </c>
      <c r="D15102" s="115" t="s">
        <v>1242</v>
      </c>
      <c r="E15102" s="115">
        <v>1.8069</v>
      </c>
      <c r="F15102" s="674">
        <v>293.83600000000001</v>
      </c>
      <c r="G15102" s="674">
        <v>295.84500000000003</v>
      </c>
      <c r="H15102" s="115">
        <f t="shared" si="470"/>
        <v>1.0068371472522089</v>
      </c>
      <c r="I15102" s="115">
        <f t="shared" si="471"/>
        <v>1.8192999999999999</v>
      </c>
    </row>
    <row r="15103" spans="1:9" hidden="1">
      <c r="A15103" s="115" t="s">
        <v>39772</v>
      </c>
      <c r="B15103" s="115" t="s">
        <v>39773</v>
      </c>
      <c r="C15103" s="115" t="s">
        <v>34000</v>
      </c>
      <c r="D15103" s="115" t="s">
        <v>1242</v>
      </c>
      <c r="E15103" s="115">
        <v>2.7141000000000002</v>
      </c>
      <c r="F15103" s="674">
        <v>293.83600000000001</v>
      </c>
      <c r="G15103" s="674">
        <v>295.84500000000003</v>
      </c>
      <c r="H15103" s="115">
        <f t="shared" si="470"/>
        <v>1.0068371472522089</v>
      </c>
      <c r="I15103" s="115">
        <f t="shared" si="471"/>
        <v>2.7326999999999999</v>
      </c>
    </row>
    <row r="15104" spans="1:9" hidden="1">
      <c r="A15104" s="115" t="s">
        <v>39774</v>
      </c>
      <c r="B15104" s="115" t="s">
        <v>39775</v>
      </c>
      <c r="C15104" s="115" t="s">
        <v>34003</v>
      </c>
      <c r="D15104" s="115" t="s">
        <v>1242</v>
      </c>
      <c r="E15104" s="115">
        <v>4.1525999999999996</v>
      </c>
      <c r="F15104" s="674">
        <v>293.83600000000001</v>
      </c>
      <c r="G15104" s="674">
        <v>295.84500000000003</v>
      </c>
      <c r="H15104" s="115">
        <f t="shared" si="470"/>
        <v>1.0068371472522089</v>
      </c>
      <c r="I15104" s="115">
        <f t="shared" si="471"/>
        <v>4.181</v>
      </c>
    </row>
    <row r="15105" spans="1:9" hidden="1">
      <c r="A15105" s="115" t="s">
        <v>39776</v>
      </c>
      <c r="B15105" s="115" t="s">
        <v>39777</v>
      </c>
      <c r="C15105" s="115" t="s">
        <v>34006</v>
      </c>
      <c r="D15105" s="115" t="s">
        <v>1242</v>
      </c>
      <c r="E15105" s="115">
        <v>6.3865999999999996</v>
      </c>
      <c r="F15105" s="674">
        <v>293.83600000000001</v>
      </c>
      <c r="G15105" s="674">
        <v>295.84500000000003</v>
      </c>
      <c r="H15105" s="115">
        <f t="shared" si="470"/>
        <v>1.0068371472522089</v>
      </c>
      <c r="I15105" s="115">
        <f t="shared" si="471"/>
        <v>6.4302999999999999</v>
      </c>
    </row>
    <row r="15106" spans="1:9" hidden="1">
      <c r="A15106" s="115" t="s">
        <v>39778</v>
      </c>
      <c r="B15106" s="115" t="s">
        <v>39779</v>
      </c>
      <c r="C15106" s="115" t="s">
        <v>34009</v>
      </c>
      <c r="D15106" s="115" t="s">
        <v>1242</v>
      </c>
      <c r="E15106" s="115">
        <v>10.221500000000001</v>
      </c>
      <c r="F15106" s="674">
        <v>293.83600000000001</v>
      </c>
      <c r="G15106" s="674">
        <v>295.84500000000003</v>
      </c>
      <c r="H15106" s="115">
        <f t="shared" si="470"/>
        <v>1.0068371472522089</v>
      </c>
      <c r="I15106" s="115">
        <f t="shared" si="471"/>
        <v>10.291399999999999</v>
      </c>
    </row>
    <row r="15107" spans="1:9" hidden="1">
      <c r="A15107" s="115" t="s">
        <v>39780</v>
      </c>
      <c r="B15107" s="115" t="s">
        <v>39781</v>
      </c>
      <c r="C15107" s="115" t="s">
        <v>34012</v>
      </c>
      <c r="D15107" s="115" t="s">
        <v>1242</v>
      </c>
      <c r="E15107" s="115">
        <v>16.748200000000001</v>
      </c>
      <c r="F15107" s="674">
        <v>293.83600000000001</v>
      </c>
      <c r="G15107" s="674">
        <v>295.84500000000003</v>
      </c>
      <c r="H15107" s="115">
        <f t="shared" si="470"/>
        <v>1.0068371472522089</v>
      </c>
      <c r="I15107" s="115">
        <f t="shared" si="471"/>
        <v>16.8627</v>
      </c>
    </row>
    <row r="15108" spans="1:9" hidden="1">
      <c r="A15108" s="115" t="s">
        <v>39782</v>
      </c>
      <c r="B15108" s="115" t="s">
        <v>39783</v>
      </c>
      <c r="C15108" s="115" t="s">
        <v>34015</v>
      </c>
      <c r="D15108" s="115" t="s">
        <v>1242</v>
      </c>
      <c r="E15108" s="115">
        <v>22.071899999999999</v>
      </c>
      <c r="F15108" s="674">
        <v>293.83600000000001</v>
      </c>
      <c r="G15108" s="674">
        <v>295.84500000000003</v>
      </c>
      <c r="H15108" s="115">
        <f t="shared" si="470"/>
        <v>1.0068371472522089</v>
      </c>
      <c r="I15108" s="115">
        <f t="shared" si="471"/>
        <v>22.222799999999999</v>
      </c>
    </row>
    <row r="15109" spans="1:9" hidden="1">
      <c r="A15109" s="115" t="s">
        <v>39784</v>
      </c>
      <c r="B15109" s="115" t="s">
        <v>39785</v>
      </c>
      <c r="C15109" s="115" t="s">
        <v>34018</v>
      </c>
      <c r="D15109" s="115" t="s">
        <v>1242</v>
      </c>
      <c r="E15109" s="115">
        <v>31.0032</v>
      </c>
      <c r="F15109" s="674">
        <v>293.83600000000001</v>
      </c>
      <c r="G15109" s="674">
        <v>295.84500000000003</v>
      </c>
      <c r="H15109" s="115">
        <f t="shared" ref="H15109:H15172" si="472">G15109/F15109</f>
        <v>1.0068371472522089</v>
      </c>
      <c r="I15109" s="115">
        <f t="shared" ref="I15109:I15172" si="473">ROUND(H15109*E15109,4)</f>
        <v>31.215199999999999</v>
      </c>
    </row>
    <row r="15110" spans="1:9" hidden="1">
      <c r="A15110" s="115" t="s">
        <v>39786</v>
      </c>
      <c r="B15110" s="115" t="s">
        <v>39787</v>
      </c>
      <c r="C15110" s="115" t="s">
        <v>34021</v>
      </c>
      <c r="D15110" s="115" t="s">
        <v>1242</v>
      </c>
      <c r="E15110" s="115">
        <v>40.654899999999998</v>
      </c>
      <c r="F15110" s="674">
        <v>293.83600000000001</v>
      </c>
      <c r="G15110" s="674">
        <v>295.84500000000003</v>
      </c>
      <c r="H15110" s="115">
        <f t="shared" si="472"/>
        <v>1.0068371472522089</v>
      </c>
      <c r="I15110" s="115">
        <f t="shared" si="473"/>
        <v>40.932899999999997</v>
      </c>
    </row>
    <row r="15111" spans="1:9" hidden="1">
      <c r="A15111" s="115" t="s">
        <v>39788</v>
      </c>
      <c r="B15111" s="115" t="s">
        <v>39789</v>
      </c>
      <c r="C15111" s="115" t="s">
        <v>34024</v>
      </c>
      <c r="D15111" s="115" t="s">
        <v>1242</v>
      </c>
      <c r="E15111" s="115">
        <v>55.097000000000001</v>
      </c>
      <c r="F15111" s="674">
        <v>293.83600000000001</v>
      </c>
      <c r="G15111" s="674">
        <v>295.84500000000003</v>
      </c>
      <c r="H15111" s="115">
        <f t="shared" si="472"/>
        <v>1.0068371472522089</v>
      </c>
      <c r="I15111" s="115">
        <f t="shared" si="473"/>
        <v>55.473700000000001</v>
      </c>
    </row>
    <row r="15112" spans="1:9" hidden="1">
      <c r="A15112" s="115" t="s">
        <v>39790</v>
      </c>
      <c r="B15112" s="115" t="s">
        <v>39791</v>
      </c>
      <c r="C15112" s="115" t="s">
        <v>34027</v>
      </c>
      <c r="D15112" s="115" t="s">
        <v>1242</v>
      </c>
      <c r="E15112" s="115">
        <v>1.4145000000000001</v>
      </c>
      <c r="F15112" s="674">
        <v>293.83600000000001</v>
      </c>
      <c r="G15112" s="674">
        <v>295.84500000000003</v>
      </c>
      <c r="H15112" s="115">
        <f t="shared" si="472"/>
        <v>1.0068371472522089</v>
      </c>
      <c r="I15112" s="115">
        <f t="shared" si="473"/>
        <v>1.4241999999999999</v>
      </c>
    </row>
    <row r="15113" spans="1:9" hidden="1">
      <c r="A15113" s="115" t="s">
        <v>39792</v>
      </c>
      <c r="B15113" s="115" t="s">
        <v>39793</v>
      </c>
      <c r="C15113" s="115" t="s">
        <v>34030</v>
      </c>
      <c r="D15113" s="115" t="s">
        <v>1242</v>
      </c>
      <c r="E15113" s="115">
        <v>2.8679999999999999</v>
      </c>
      <c r="F15113" s="674">
        <v>293.83600000000001</v>
      </c>
      <c r="G15113" s="674">
        <v>295.84500000000003</v>
      </c>
      <c r="H15113" s="115">
        <f t="shared" si="472"/>
        <v>1.0068371472522089</v>
      </c>
      <c r="I15113" s="115">
        <f t="shared" si="473"/>
        <v>2.8875999999999999</v>
      </c>
    </row>
    <row r="15114" spans="1:9" hidden="1">
      <c r="A15114" s="115" t="s">
        <v>39794</v>
      </c>
      <c r="B15114" s="115" t="s">
        <v>39795</v>
      </c>
      <c r="C15114" s="115" t="s">
        <v>34033</v>
      </c>
      <c r="D15114" s="115" t="s">
        <v>1242</v>
      </c>
      <c r="E15114" s="115">
        <v>10.3209</v>
      </c>
      <c r="F15114" s="674">
        <v>293.83600000000001</v>
      </c>
      <c r="G15114" s="674">
        <v>295.84500000000003</v>
      </c>
      <c r="H15114" s="115">
        <f t="shared" si="472"/>
        <v>1.0068371472522089</v>
      </c>
      <c r="I15114" s="115">
        <f t="shared" si="473"/>
        <v>10.391500000000001</v>
      </c>
    </row>
    <row r="15115" spans="1:9" hidden="1">
      <c r="A15115" s="115" t="s">
        <v>39796</v>
      </c>
      <c r="B15115" s="115" t="s">
        <v>39797</v>
      </c>
      <c r="C15115" s="115" t="s">
        <v>34036</v>
      </c>
      <c r="D15115" s="115" t="s">
        <v>1242</v>
      </c>
      <c r="E15115" s="115">
        <v>16.738900000000001</v>
      </c>
      <c r="F15115" s="674">
        <v>293.83600000000001</v>
      </c>
      <c r="G15115" s="674">
        <v>295.84500000000003</v>
      </c>
      <c r="H15115" s="115">
        <f t="shared" si="472"/>
        <v>1.0068371472522089</v>
      </c>
      <c r="I15115" s="115">
        <f t="shared" si="473"/>
        <v>16.853300000000001</v>
      </c>
    </row>
    <row r="15116" spans="1:9" hidden="1">
      <c r="A15116" s="115" t="s">
        <v>39798</v>
      </c>
      <c r="B15116" s="115" t="s">
        <v>39799</v>
      </c>
      <c r="C15116" s="115" t="s">
        <v>34039</v>
      </c>
      <c r="D15116" s="115" t="s">
        <v>1242</v>
      </c>
      <c r="E15116" s="115">
        <v>22.227599999999999</v>
      </c>
      <c r="F15116" s="674">
        <v>293.83600000000001</v>
      </c>
      <c r="G15116" s="674">
        <v>295.84500000000003</v>
      </c>
      <c r="H15116" s="115">
        <f t="shared" si="472"/>
        <v>1.0068371472522089</v>
      </c>
      <c r="I15116" s="115">
        <f t="shared" si="473"/>
        <v>22.3796</v>
      </c>
    </row>
    <row r="15117" spans="1:9" hidden="1">
      <c r="A15117" s="115" t="s">
        <v>39800</v>
      </c>
      <c r="B15117" s="115" t="s">
        <v>39801</v>
      </c>
      <c r="C15117" s="115" t="s">
        <v>34042</v>
      </c>
      <c r="D15117" s="115" t="s">
        <v>1242</v>
      </c>
      <c r="E15117" s="115">
        <v>8.7670999999999992</v>
      </c>
      <c r="F15117" s="674">
        <v>293.83600000000001</v>
      </c>
      <c r="G15117" s="674">
        <v>295.84500000000003</v>
      </c>
      <c r="H15117" s="115">
        <f t="shared" si="472"/>
        <v>1.0068371472522089</v>
      </c>
      <c r="I15117" s="115">
        <f t="shared" si="473"/>
        <v>8.827</v>
      </c>
    </row>
    <row r="15118" spans="1:9" hidden="1">
      <c r="A15118" s="115" t="s">
        <v>39802</v>
      </c>
      <c r="B15118" s="115" t="s">
        <v>39803</v>
      </c>
      <c r="C15118" s="115" t="s">
        <v>34045</v>
      </c>
      <c r="D15118" s="115" t="s">
        <v>1242</v>
      </c>
      <c r="E15118" s="115">
        <v>13.847899999999999</v>
      </c>
      <c r="F15118" s="674">
        <v>293.83600000000001</v>
      </c>
      <c r="G15118" s="674">
        <v>295.84500000000003</v>
      </c>
      <c r="H15118" s="115">
        <f t="shared" si="472"/>
        <v>1.0068371472522089</v>
      </c>
      <c r="I15118" s="115">
        <f t="shared" si="473"/>
        <v>13.942600000000001</v>
      </c>
    </row>
    <row r="15119" spans="1:9" hidden="1">
      <c r="A15119" s="115" t="s">
        <v>39804</v>
      </c>
      <c r="B15119" s="115" t="s">
        <v>39805</v>
      </c>
      <c r="C15119" s="115" t="s">
        <v>34048</v>
      </c>
      <c r="D15119" s="115" t="s">
        <v>1242</v>
      </c>
      <c r="E15119" s="115">
        <v>20.3796</v>
      </c>
      <c r="F15119" s="674">
        <v>293.83600000000001</v>
      </c>
      <c r="G15119" s="674">
        <v>295.84500000000003</v>
      </c>
      <c r="H15119" s="115">
        <f t="shared" si="472"/>
        <v>1.0068371472522089</v>
      </c>
      <c r="I15119" s="115">
        <f t="shared" si="473"/>
        <v>20.518899999999999</v>
      </c>
    </row>
    <row r="15120" spans="1:9" hidden="1">
      <c r="A15120" s="115" t="s">
        <v>39806</v>
      </c>
      <c r="B15120" s="115" t="s">
        <v>39807</v>
      </c>
      <c r="C15120" s="115" t="s">
        <v>34051</v>
      </c>
      <c r="D15120" s="115" t="s">
        <v>1242</v>
      </c>
      <c r="E15120" s="115">
        <v>39.916400000000003</v>
      </c>
      <c r="F15120" s="674">
        <v>293.83600000000001</v>
      </c>
      <c r="G15120" s="674">
        <v>295.84500000000003</v>
      </c>
      <c r="H15120" s="115">
        <f t="shared" si="472"/>
        <v>1.0068371472522089</v>
      </c>
      <c r="I15120" s="115">
        <f t="shared" si="473"/>
        <v>40.189300000000003</v>
      </c>
    </row>
    <row r="15121" spans="1:9" hidden="1">
      <c r="A15121" s="115" t="s">
        <v>39808</v>
      </c>
      <c r="B15121" s="115" t="s">
        <v>39809</v>
      </c>
      <c r="C15121" s="115" t="s">
        <v>34054</v>
      </c>
      <c r="D15121" s="115" t="s">
        <v>1242</v>
      </c>
      <c r="E15121" s="115">
        <v>73.993099999999998</v>
      </c>
      <c r="F15121" s="674">
        <v>293.83600000000001</v>
      </c>
      <c r="G15121" s="674">
        <v>295.84500000000003</v>
      </c>
      <c r="H15121" s="115">
        <f t="shared" si="472"/>
        <v>1.0068371472522089</v>
      </c>
      <c r="I15121" s="115">
        <f t="shared" si="473"/>
        <v>74.498999999999995</v>
      </c>
    </row>
    <row r="15122" spans="1:9" hidden="1">
      <c r="A15122" s="115" t="s">
        <v>39810</v>
      </c>
      <c r="B15122" s="115" t="s">
        <v>39811</v>
      </c>
      <c r="C15122" s="115" t="s">
        <v>34057</v>
      </c>
      <c r="D15122" s="115" t="s">
        <v>1242</v>
      </c>
      <c r="E15122" s="115">
        <v>82.660200000000003</v>
      </c>
      <c r="F15122" s="674">
        <v>293.83600000000001</v>
      </c>
      <c r="G15122" s="674">
        <v>295.84500000000003</v>
      </c>
      <c r="H15122" s="115">
        <f t="shared" si="472"/>
        <v>1.0068371472522089</v>
      </c>
      <c r="I15122" s="115">
        <f t="shared" si="473"/>
        <v>83.225399999999993</v>
      </c>
    </row>
    <row r="15123" spans="1:9" hidden="1">
      <c r="A15123" s="115" t="s">
        <v>39812</v>
      </c>
      <c r="B15123" s="115" t="s">
        <v>39813</v>
      </c>
      <c r="C15123" s="115" t="s">
        <v>34060</v>
      </c>
      <c r="D15123" s="115" t="s">
        <v>1138</v>
      </c>
      <c r="E15123" s="115">
        <v>24422.757300000001</v>
      </c>
      <c r="F15123" s="674">
        <v>293.83600000000001</v>
      </c>
      <c r="G15123" s="674">
        <v>295.84500000000003</v>
      </c>
      <c r="H15123" s="115">
        <f t="shared" si="472"/>
        <v>1.0068371472522089</v>
      </c>
      <c r="I15123" s="115">
        <f t="shared" si="473"/>
        <v>24589.739300000001</v>
      </c>
    </row>
    <row r="15124" spans="1:9" hidden="1">
      <c r="A15124" s="115" t="s">
        <v>39814</v>
      </c>
      <c r="B15124" s="115" t="s">
        <v>39815</v>
      </c>
      <c r="C15124" s="115" t="s">
        <v>34063</v>
      </c>
      <c r="D15124" s="115" t="s">
        <v>1138</v>
      </c>
      <c r="E15124" s="115">
        <v>28762.3943</v>
      </c>
      <c r="F15124" s="674">
        <v>293.83600000000001</v>
      </c>
      <c r="G15124" s="674">
        <v>295.84500000000003</v>
      </c>
      <c r="H15124" s="115">
        <f t="shared" si="472"/>
        <v>1.0068371472522089</v>
      </c>
      <c r="I15124" s="115">
        <f t="shared" si="473"/>
        <v>28959.046999999999</v>
      </c>
    </row>
    <row r="15125" spans="1:9" hidden="1">
      <c r="A15125" s="115" t="s">
        <v>39816</v>
      </c>
      <c r="B15125" s="115" t="s">
        <v>39817</v>
      </c>
      <c r="C15125" s="115" t="s">
        <v>34066</v>
      </c>
      <c r="D15125" s="115" t="s">
        <v>1138</v>
      </c>
      <c r="E15125" s="115">
        <v>37922.024299999997</v>
      </c>
      <c r="F15125" s="674">
        <v>293.83600000000001</v>
      </c>
      <c r="G15125" s="674">
        <v>295.84500000000003</v>
      </c>
      <c r="H15125" s="115">
        <f t="shared" si="472"/>
        <v>1.0068371472522089</v>
      </c>
      <c r="I15125" s="115">
        <f t="shared" si="473"/>
        <v>38181.302799999998</v>
      </c>
    </row>
    <row r="15126" spans="1:9" hidden="1">
      <c r="A15126" s="115" t="s">
        <v>39818</v>
      </c>
      <c r="B15126" s="115" t="s">
        <v>39819</v>
      </c>
      <c r="C15126" s="115" t="s">
        <v>34069</v>
      </c>
      <c r="D15126" s="115" t="s">
        <v>1138</v>
      </c>
      <c r="E15126" s="115">
        <v>38887.825799999999</v>
      </c>
      <c r="F15126" s="674">
        <v>293.83600000000001</v>
      </c>
      <c r="G15126" s="674">
        <v>295.84500000000003</v>
      </c>
      <c r="H15126" s="115">
        <f t="shared" si="472"/>
        <v>1.0068371472522089</v>
      </c>
      <c r="I15126" s="115">
        <f t="shared" si="473"/>
        <v>39153.707600000002</v>
      </c>
    </row>
    <row r="15127" spans="1:9" hidden="1">
      <c r="A15127" s="115" t="s">
        <v>39820</v>
      </c>
      <c r="B15127" s="115" t="s">
        <v>39821</v>
      </c>
      <c r="C15127" s="115" t="s">
        <v>34072</v>
      </c>
      <c r="D15127" s="115" t="s">
        <v>1138</v>
      </c>
      <c r="E15127" s="115">
        <v>44627.155400000003</v>
      </c>
      <c r="F15127" s="674">
        <v>293.83600000000001</v>
      </c>
      <c r="G15127" s="674">
        <v>295.84500000000003</v>
      </c>
      <c r="H15127" s="115">
        <f t="shared" si="472"/>
        <v>1.0068371472522089</v>
      </c>
      <c r="I15127" s="115">
        <f t="shared" si="473"/>
        <v>44932.277800000003</v>
      </c>
    </row>
    <row r="15128" spans="1:9" hidden="1">
      <c r="A15128" s="115" t="s">
        <v>39822</v>
      </c>
      <c r="B15128" s="115" t="s">
        <v>39823</v>
      </c>
      <c r="C15128" s="115" t="s">
        <v>34075</v>
      </c>
      <c r="D15128" s="115" t="s">
        <v>1138</v>
      </c>
      <c r="E15128" s="115">
        <v>61925.9856</v>
      </c>
      <c r="F15128" s="674">
        <v>293.83600000000001</v>
      </c>
      <c r="G15128" s="674">
        <v>295.84500000000003</v>
      </c>
      <c r="H15128" s="115">
        <f t="shared" si="472"/>
        <v>1.0068371472522089</v>
      </c>
      <c r="I15128" s="115">
        <f t="shared" si="473"/>
        <v>62349.382700000002</v>
      </c>
    </row>
    <row r="15129" spans="1:9" hidden="1">
      <c r="A15129" s="115" t="s">
        <v>39824</v>
      </c>
      <c r="B15129" s="115" t="s">
        <v>39825</v>
      </c>
      <c r="C15129" s="115" t="s">
        <v>34078</v>
      </c>
      <c r="D15129" s="115" t="s">
        <v>1138</v>
      </c>
      <c r="E15129" s="115">
        <v>24347.822899999999</v>
      </c>
      <c r="F15129" s="674">
        <v>293.83600000000001</v>
      </c>
      <c r="G15129" s="674">
        <v>295.84500000000003</v>
      </c>
      <c r="H15129" s="115">
        <f t="shared" si="472"/>
        <v>1.0068371472522089</v>
      </c>
      <c r="I15129" s="115">
        <f t="shared" si="473"/>
        <v>24514.292600000001</v>
      </c>
    </row>
    <row r="15130" spans="1:9" hidden="1">
      <c r="A15130" s="115" t="s">
        <v>39826</v>
      </c>
      <c r="B15130" s="115" t="s">
        <v>39827</v>
      </c>
      <c r="C15130" s="115" t="s">
        <v>34081</v>
      </c>
      <c r="D15130" s="115" t="s">
        <v>1138</v>
      </c>
      <c r="E15130" s="115">
        <v>27888.192899999998</v>
      </c>
      <c r="F15130" s="674">
        <v>293.83600000000001</v>
      </c>
      <c r="G15130" s="674">
        <v>295.84500000000003</v>
      </c>
      <c r="H15130" s="115">
        <f t="shared" si="472"/>
        <v>1.0068371472522089</v>
      </c>
      <c r="I15130" s="115">
        <f t="shared" si="473"/>
        <v>28078.868600000002</v>
      </c>
    </row>
    <row r="15131" spans="1:9" hidden="1">
      <c r="A15131" s="115" t="s">
        <v>39828</v>
      </c>
      <c r="B15131" s="115" t="s">
        <v>39829</v>
      </c>
      <c r="C15131" s="115" t="s">
        <v>34084</v>
      </c>
      <c r="D15131" s="115" t="s">
        <v>1138</v>
      </c>
      <c r="E15131" s="115">
        <v>32738.262900000002</v>
      </c>
      <c r="F15131" s="674">
        <v>293.83600000000001</v>
      </c>
      <c r="G15131" s="674">
        <v>295.84500000000003</v>
      </c>
      <c r="H15131" s="115">
        <f t="shared" si="472"/>
        <v>1.0068371472522089</v>
      </c>
      <c r="I15131" s="115">
        <f t="shared" si="473"/>
        <v>32962.099199999997</v>
      </c>
    </row>
    <row r="15132" spans="1:9" hidden="1">
      <c r="A15132" s="115" t="s">
        <v>39830</v>
      </c>
      <c r="B15132" s="115" t="s">
        <v>39831</v>
      </c>
      <c r="C15132" s="115" t="s">
        <v>34087</v>
      </c>
      <c r="D15132" s="115" t="s">
        <v>1138</v>
      </c>
      <c r="E15132" s="115">
        <v>731.99779999999998</v>
      </c>
      <c r="F15132" s="674">
        <v>293.83600000000001</v>
      </c>
      <c r="G15132" s="674">
        <v>295.84500000000003</v>
      </c>
      <c r="H15132" s="115">
        <f t="shared" si="472"/>
        <v>1.0068371472522089</v>
      </c>
      <c r="I15132" s="115">
        <f t="shared" si="473"/>
        <v>737.00260000000003</v>
      </c>
    </row>
    <row r="15133" spans="1:9" hidden="1">
      <c r="A15133" s="115" t="s">
        <v>39832</v>
      </c>
      <c r="B15133" s="115" t="s">
        <v>39833</v>
      </c>
      <c r="C15133" s="115" t="s">
        <v>34090</v>
      </c>
      <c r="D15133" s="115" t="s">
        <v>1138</v>
      </c>
      <c r="E15133" s="115">
        <v>878.04780000000005</v>
      </c>
      <c r="F15133" s="674">
        <v>293.83600000000001</v>
      </c>
      <c r="G15133" s="674">
        <v>295.84500000000003</v>
      </c>
      <c r="H15133" s="115">
        <f t="shared" si="472"/>
        <v>1.0068371472522089</v>
      </c>
      <c r="I15133" s="115">
        <f t="shared" si="473"/>
        <v>884.05110000000002</v>
      </c>
    </row>
    <row r="15134" spans="1:9" hidden="1">
      <c r="A15134" s="115" t="s">
        <v>39834</v>
      </c>
      <c r="B15134" s="115" t="s">
        <v>39835</v>
      </c>
      <c r="C15134" s="115" t="s">
        <v>34093</v>
      </c>
      <c r="D15134" s="115" t="s">
        <v>1138</v>
      </c>
      <c r="E15134" s="115">
        <v>1096.1728000000001</v>
      </c>
      <c r="F15134" s="674">
        <v>293.83600000000001</v>
      </c>
      <c r="G15134" s="674">
        <v>295.84500000000003</v>
      </c>
      <c r="H15134" s="115">
        <f t="shared" si="472"/>
        <v>1.0068371472522089</v>
      </c>
      <c r="I15134" s="115">
        <f t="shared" si="473"/>
        <v>1103.6675</v>
      </c>
    </row>
    <row r="15135" spans="1:9" hidden="1">
      <c r="A15135" s="115" t="s">
        <v>39836</v>
      </c>
      <c r="B15135" s="115" t="s">
        <v>39837</v>
      </c>
      <c r="C15135" s="115" t="s">
        <v>34096</v>
      </c>
      <c r="D15135" s="115" t="s">
        <v>1138</v>
      </c>
      <c r="E15135" s="115">
        <v>1196.2228</v>
      </c>
      <c r="F15135" s="674">
        <v>293.83600000000001</v>
      </c>
      <c r="G15135" s="674">
        <v>295.84500000000003</v>
      </c>
      <c r="H15135" s="115">
        <f t="shared" si="472"/>
        <v>1.0068371472522089</v>
      </c>
      <c r="I15135" s="115">
        <f t="shared" si="473"/>
        <v>1204.4015999999999</v>
      </c>
    </row>
    <row r="15136" spans="1:9" hidden="1">
      <c r="A15136" s="115" t="s">
        <v>39838</v>
      </c>
      <c r="B15136" s="115" t="s">
        <v>39839</v>
      </c>
      <c r="C15136" s="115" t="s">
        <v>34099</v>
      </c>
      <c r="D15136" s="115" t="s">
        <v>1138</v>
      </c>
      <c r="E15136" s="115">
        <v>1030.26</v>
      </c>
      <c r="F15136" s="674">
        <v>293.83600000000001</v>
      </c>
      <c r="G15136" s="674">
        <v>295.84500000000003</v>
      </c>
      <c r="H15136" s="115">
        <f t="shared" si="472"/>
        <v>1.0068371472522089</v>
      </c>
      <c r="I15136" s="115">
        <f t="shared" si="473"/>
        <v>1037.3040000000001</v>
      </c>
    </row>
    <row r="15137" spans="1:9" hidden="1">
      <c r="A15137" s="115" t="s">
        <v>39840</v>
      </c>
      <c r="B15137" s="115" t="s">
        <v>39841</v>
      </c>
      <c r="C15137" s="115" t="s">
        <v>34102</v>
      </c>
      <c r="D15137" s="115" t="s">
        <v>1138</v>
      </c>
      <c r="E15137" s="115">
        <v>1272.9100000000001</v>
      </c>
      <c r="F15137" s="674">
        <v>293.83600000000001</v>
      </c>
      <c r="G15137" s="674">
        <v>295.84500000000003</v>
      </c>
      <c r="H15137" s="115">
        <f t="shared" si="472"/>
        <v>1.0068371472522089</v>
      </c>
      <c r="I15137" s="115">
        <f t="shared" si="473"/>
        <v>1281.6131</v>
      </c>
    </row>
    <row r="15138" spans="1:9" hidden="1">
      <c r="A15138" s="115" t="s">
        <v>39842</v>
      </c>
      <c r="B15138" s="115" t="s">
        <v>39843</v>
      </c>
      <c r="C15138" s="115" t="s">
        <v>34105</v>
      </c>
      <c r="D15138" s="115" t="s">
        <v>1138</v>
      </c>
      <c r="E15138" s="115">
        <v>1439.4725000000001</v>
      </c>
      <c r="F15138" s="674">
        <v>293.83600000000001</v>
      </c>
      <c r="G15138" s="674">
        <v>295.84500000000003</v>
      </c>
      <c r="H15138" s="115">
        <f t="shared" si="472"/>
        <v>1.0068371472522089</v>
      </c>
      <c r="I15138" s="115">
        <f t="shared" si="473"/>
        <v>1449.3144</v>
      </c>
    </row>
    <row r="15139" spans="1:9" hidden="1">
      <c r="A15139" s="115" t="s">
        <v>39844</v>
      </c>
      <c r="B15139" s="115" t="s">
        <v>39845</v>
      </c>
      <c r="C15139" s="115" t="s">
        <v>34108</v>
      </c>
      <c r="D15139" s="115" t="s">
        <v>1138</v>
      </c>
      <c r="E15139" s="115">
        <v>1579.4725000000001</v>
      </c>
      <c r="F15139" s="674">
        <v>293.83600000000001</v>
      </c>
      <c r="G15139" s="674">
        <v>295.84500000000003</v>
      </c>
      <c r="H15139" s="115">
        <f t="shared" si="472"/>
        <v>1.0068371472522089</v>
      </c>
      <c r="I15139" s="115">
        <f t="shared" si="473"/>
        <v>1590.2716</v>
      </c>
    </row>
    <row r="15140" spans="1:9" hidden="1">
      <c r="A15140" s="115" t="s">
        <v>39846</v>
      </c>
      <c r="B15140" s="115" t="s">
        <v>39847</v>
      </c>
      <c r="C15140" s="115" t="s">
        <v>34111</v>
      </c>
      <c r="D15140" s="115" t="s">
        <v>1138</v>
      </c>
      <c r="E15140" s="115">
        <v>1604.4093</v>
      </c>
      <c r="F15140" s="674">
        <v>293.83600000000001</v>
      </c>
      <c r="G15140" s="674">
        <v>295.84500000000003</v>
      </c>
      <c r="H15140" s="115">
        <f t="shared" si="472"/>
        <v>1.0068371472522089</v>
      </c>
      <c r="I15140" s="115">
        <f t="shared" si="473"/>
        <v>1615.3788999999999</v>
      </c>
    </row>
    <row r="15141" spans="1:9" hidden="1">
      <c r="A15141" s="115" t="s">
        <v>39848</v>
      </c>
      <c r="B15141" s="115" t="s">
        <v>39849</v>
      </c>
      <c r="C15141" s="115" t="s">
        <v>34114</v>
      </c>
      <c r="D15141" s="115" t="s">
        <v>1138</v>
      </c>
      <c r="E15141" s="115">
        <v>1744.7093</v>
      </c>
      <c r="F15141" s="674">
        <v>293.83600000000001</v>
      </c>
      <c r="G15141" s="674">
        <v>295.84500000000003</v>
      </c>
      <c r="H15141" s="115">
        <f t="shared" si="472"/>
        <v>1.0068371472522089</v>
      </c>
      <c r="I15141" s="115">
        <f t="shared" si="473"/>
        <v>1756.6380999999999</v>
      </c>
    </row>
    <row r="15142" spans="1:9" hidden="1">
      <c r="A15142" s="115" t="s">
        <v>39850</v>
      </c>
      <c r="B15142" s="115" t="s">
        <v>39851</v>
      </c>
      <c r="C15142" s="115" t="s">
        <v>34117</v>
      </c>
      <c r="D15142" s="115" t="s">
        <v>1138</v>
      </c>
      <c r="E15142" s="115">
        <v>1711.2155</v>
      </c>
      <c r="F15142" s="674">
        <v>293.83600000000001</v>
      </c>
      <c r="G15142" s="674">
        <v>295.84500000000003</v>
      </c>
      <c r="H15142" s="115">
        <f t="shared" si="472"/>
        <v>1.0068371472522089</v>
      </c>
      <c r="I15142" s="115">
        <f t="shared" si="473"/>
        <v>1722.9152999999999</v>
      </c>
    </row>
    <row r="15143" spans="1:9" hidden="1">
      <c r="A15143" s="115" t="s">
        <v>39852</v>
      </c>
      <c r="B15143" s="115" t="s">
        <v>39853</v>
      </c>
      <c r="C15143" s="115" t="s">
        <v>34120</v>
      </c>
      <c r="D15143" s="115" t="s">
        <v>1138</v>
      </c>
      <c r="E15143" s="115">
        <v>2354.7154999999998</v>
      </c>
      <c r="F15143" s="674">
        <v>293.83600000000001</v>
      </c>
      <c r="G15143" s="674">
        <v>295.84500000000003</v>
      </c>
      <c r="H15143" s="115">
        <f t="shared" si="472"/>
        <v>1.0068371472522089</v>
      </c>
      <c r="I15143" s="115">
        <f t="shared" si="473"/>
        <v>2370.8150000000001</v>
      </c>
    </row>
    <row r="15144" spans="1:9" hidden="1">
      <c r="A15144" s="115" t="s">
        <v>39854</v>
      </c>
      <c r="B15144" s="115" t="s">
        <v>39855</v>
      </c>
      <c r="C15144" s="115" t="s">
        <v>34123</v>
      </c>
      <c r="D15144" s="115" t="s">
        <v>1138</v>
      </c>
      <c r="E15144" s="115">
        <v>2092.9585000000002</v>
      </c>
      <c r="F15144" s="674">
        <v>293.83600000000001</v>
      </c>
      <c r="G15144" s="674">
        <v>295.84500000000003</v>
      </c>
      <c r="H15144" s="115">
        <f t="shared" si="472"/>
        <v>1.0068371472522089</v>
      </c>
      <c r="I15144" s="115">
        <f t="shared" si="473"/>
        <v>2107.2683999999999</v>
      </c>
    </row>
    <row r="15145" spans="1:9" hidden="1">
      <c r="A15145" s="115" t="s">
        <v>39856</v>
      </c>
      <c r="B15145" s="115" t="s">
        <v>39857</v>
      </c>
      <c r="C15145" s="115" t="s">
        <v>34126</v>
      </c>
      <c r="D15145" s="115" t="s">
        <v>1138</v>
      </c>
      <c r="E15145" s="115">
        <v>2257.9585000000002</v>
      </c>
      <c r="F15145" s="674">
        <v>293.83600000000001</v>
      </c>
      <c r="G15145" s="674">
        <v>295.84500000000003</v>
      </c>
      <c r="H15145" s="115">
        <f t="shared" si="472"/>
        <v>1.0068371472522089</v>
      </c>
      <c r="I15145" s="115">
        <f t="shared" si="473"/>
        <v>2273.3964999999998</v>
      </c>
    </row>
    <row r="15146" spans="1:9" hidden="1">
      <c r="A15146" s="115" t="s">
        <v>39858</v>
      </c>
      <c r="B15146" s="115" t="s">
        <v>39859</v>
      </c>
      <c r="C15146" s="115" t="s">
        <v>34129</v>
      </c>
      <c r="D15146" s="115" t="s">
        <v>1138</v>
      </c>
      <c r="E15146" s="115">
        <v>2742.9585000000002</v>
      </c>
      <c r="F15146" s="674">
        <v>293.83600000000001</v>
      </c>
      <c r="G15146" s="674">
        <v>295.84500000000003</v>
      </c>
      <c r="H15146" s="115">
        <f t="shared" si="472"/>
        <v>1.0068371472522089</v>
      </c>
      <c r="I15146" s="115">
        <f t="shared" si="473"/>
        <v>2761.7125000000001</v>
      </c>
    </row>
    <row r="15147" spans="1:9" hidden="1">
      <c r="A15147" s="115" t="s">
        <v>39860</v>
      </c>
      <c r="B15147" s="115" t="s">
        <v>39861</v>
      </c>
      <c r="C15147" s="115" t="s">
        <v>34132</v>
      </c>
      <c r="D15147" s="115" t="s">
        <v>1138</v>
      </c>
      <c r="E15147" s="115">
        <v>4340.2079000000003</v>
      </c>
      <c r="F15147" s="674">
        <v>293.83600000000001</v>
      </c>
      <c r="G15147" s="674">
        <v>295.84500000000003</v>
      </c>
      <c r="H15147" s="115">
        <f t="shared" si="472"/>
        <v>1.0068371472522089</v>
      </c>
      <c r="I15147" s="115">
        <f t="shared" si="473"/>
        <v>4369.8824999999997</v>
      </c>
    </row>
    <row r="15148" spans="1:9" hidden="1">
      <c r="A15148" s="115" t="s">
        <v>39862</v>
      </c>
      <c r="B15148" s="115" t="s">
        <v>39863</v>
      </c>
      <c r="C15148" s="115" t="s">
        <v>34135</v>
      </c>
      <c r="D15148" s="115" t="s">
        <v>1138</v>
      </c>
      <c r="E15148" s="115">
        <v>350.2176</v>
      </c>
      <c r="F15148" s="674">
        <v>293.83600000000001</v>
      </c>
      <c r="G15148" s="674">
        <v>295.84500000000003</v>
      </c>
      <c r="H15148" s="115">
        <f t="shared" si="472"/>
        <v>1.0068371472522089</v>
      </c>
      <c r="I15148" s="115">
        <f t="shared" si="473"/>
        <v>352.6121</v>
      </c>
    </row>
    <row r="15149" spans="1:9" hidden="1">
      <c r="A15149" s="115" t="s">
        <v>39864</v>
      </c>
      <c r="B15149" s="115" t="s">
        <v>39865</v>
      </c>
      <c r="C15149" s="115" t="s">
        <v>34138</v>
      </c>
      <c r="D15149" s="115" t="s">
        <v>1138</v>
      </c>
      <c r="E15149" s="115">
        <v>270.78140000000002</v>
      </c>
      <c r="F15149" s="674">
        <v>293.83600000000001</v>
      </c>
      <c r="G15149" s="674">
        <v>295.84500000000003</v>
      </c>
      <c r="H15149" s="115">
        <f t="shared" si="472"/>
        <v>1.0068371472522089</v>
      </c>
      <c r="I15149" s="115">
        <f t="shared" si="473"/>
        <v>272.63279999999997</v>
      </c>
    </row>
    <row r="15150" spans="1:9" hidden="1">
      <c r="A15150" s="115" t="s">
        <v>39866</v>
      </c>
      <c r="B15150" s="115" t="s">
        <v>39867</v>
      </c>
      <c r="C15150" s="115" t="s">
        <v>34141</v>
      </c>
      <c r="D15150" s="115" t="s">
        <v>1138</v>
      </c>
      <c r="E15150" s="115">
        <v>671.51279999999997</v>
      </c>
      <c r="F15150" s="674">
        <v>293.83600000000001</v>
      </c>
      <c r="G15150" s="674">
        <v>295.84500000000003</v>
      </c>
      <c r="H15150" s="115">
        <f t="shared" si="472"/>
        <v>1.0068371472522089</v>
      </c>
      <c r="I15150" s="115">
        <f t="shared" si="473"/>
        <v>676.10400000000004</v>
      </c>
    </row>
    <row r="15151" spans="1:9" hidden="1">
      <c r="A15151" s="115" t="s">
        <v>39868</v>
      </c>
      <c r="B15151" s="115" t="s">
        <v>39869</v>
      </c>
      <c r="C15151" s="115" t="s">
        <v>34144</v>
      </c>
      <c r="D15151" s="115" t="s">
        <v>1138</v>
      </c>
      <c r="E15151" s="115">
        <v>518.45420000000001</v>
      </c>
      <c r="F15151" s="674">
        <v>293.83600000000001</v>
      </c>
      <c r="G15151" s="674">
        <v>295.84500000000003</v>
      </c>
      <c r="H15151" s="115">
        <f t="shared" si="472"/>
        <v>1.0068371472522089</v>
      </c>
      <c r="I15151" s="115">
        <f t="shared" si="473"/>
        <v>521.99890000000005</v>
      </c>
    </row>
    <row r="15152" spans="1:9" hidden="1">
      <c r="A15152" s="115" t="s">
        <v>39870</v>
      </c>
      <c r="B15152" s="115" t="s">
        <v>39871</v>
      </c>
      <c r="C15152" s="115" t="s">
        <v>34147</v>
      </c>
      <c r="D15152" s="115" t="s">
        <v>1138</v>
      </c>
      <c r="E15152" s="115">
        <v>859.89459999999997</v>
      </c>
      <c r="F15152" s="674">
        <v>293.83600000000001</v>
      </c>
      <c r="G15152" s="674">
        <v>295.84500000000003</v>
      </c>
      <c r="H15152" s="115">
        <f t="shared" si="472"/>
        <v>1.0068371472522089</v>
      </c>
      <c r="I15152" s="115">
        <f t="shared" si="473"/>
        <v>865.77380000000005</v>
      </c>
    </row>
    <row r="15153" spans="1:9" hidden="1">
      <c r="A15153" s="115" t="s">
        <v>39872</v>
      </c>
      <c r="B15153" s="115" t="s">
        <v>39873</v>
      </c>
      <c r="C15153" s="115" t="s">
        <v>34150</v>
      </c>
      <c r="D15153" s="115" t="s">
        <v>1138</v>
      </c>
      <c r="E15153" s="115">
        <v>672.24149999999997</v>
      </c>
      <c r="F15153" s="674">
        <v>293.83600000000001</v>
      </c>
      <c r="G15153" s="674">
        <v>295.84500000000003</v>
      </c>
      <c r="H15153" s="115">
        <f t="shared" si="472"/>
        <v>1.0068371472522089</v>
      </c>
      <c r="I15153" s="115">
        <f t="shared" si="473"/>
        <v>676.83770000000004</v>
      </c>
    </row>
    <row r="15154" spans="1:9" hidden="1">
      <c r="A15154" s="115" t="s">
        <v>39874</v>
      </c>
      <c r="B15154" s="115" t="s">
        <v>39875</v>
      </c>
      <c r="C15154" s="115" t="s">
        <v>34153</v>
      </c>
      <c r="D15154" s="115" t="s">
        <v>1138</v>
      </c>
      <c r="E15154" s="115">
        <v>932.9443</v>
      </c>
      <c r="F15154" s="674">
        <v>293.83600000000001</v>
      </c>
      <c r="G15154" s="674">
        <v>295.84500000000003</v>
      </c>
      <c r="H15154" s="115">
        <f t="shared" si="472"/>
        <v>1.0068371472522089</v>
      </c>
      <c r="I15154" s="115">
        <f t="shared" si="473"/>
        <v>939.32299999999998</v>
      </c>
    </row>
    <row r="15155" spans="1:9" hidden="1">
      <c r="A15155" s="115" t="s">
        <v>39876</v>
      </c>
      <c r="B15155" s="115" t="s">
        <v>39877</v>
      </c>
      <c r="C15155" s="115" t="s">
        <v>34156</v>
      </c>
      <c r="D15155" s="115" t="s">
        <v>1138</v>
      </c>
      <c r="E15155" s="115">
        <v>736.73500000000001</v>
      </c>
      <c r="F15155" s="674">
        <v>293.83600000000001</v>
      </c>
      <c r="G15155" s="674">
        <v>295.84500000000003</v>
      </c>
      <c r="H15155" s="115">
        <f t="shared" si="472"/>
        <v>1.0068371472522089</v>
      </c>
      <c r="I15155" s="115">
        <f t="shared" si="473"/>
        <v>741.7722</v>
      </c>
    </row>
    <row r="15156" spans="1:9" hidden="1">
      <c r="A15156" s="115" t="s">
        <v>39878</v>
      </c>
      <c r="B15156" s="115" t="s">
        <v>39879</v>
      </c>
      <c r="C15156" s="115" t="s">
        <v>34159</v>
      </c>
      <c r="D15156" s="115" t="s">
        <v>1138</v>
      </c>
      <c r="E15156" s="115">
        <v>1058.5085999999999</v>
      </c>
      <c r="F15156" s="674">
        <v>293.83600000000001</v>
      </c>
      <c r="G15156" s="674">
        <v>295.84500000000003</v>
      </c>
      <c r="H15156" s="115">
        <f t="shared" si="472"/>
        <v>1.0068371472522089</v>
      </c>
      <c r="I15156" s="115">
        <f t="shared" si="473"/>
        <v>1065.7457999999999</v>
      </c>
    </row>
    <row r="15157" spans="1:9" hidden="1">
      <c r="A15157" s="115" t="s">
        <v>39880</v>
      </c>
      <c r="B15157" s="115" t="s">
        <v>39881</v>
      </c>
      <c r="C15157" s="115" t="s">
        <v>34162</v>
      </c>
      <c r="D15157" s="115" t="s">
        <v>1138</v>
      </c>
      <c r="E15157" s="115">
        <v>828.60050000000001</v>
      </c>
      <c r="F15157" s="674">
        <v>293.83600000000001</v>
      </c>
      <c r="G15157" s="674">
        <v>295.84500000000003</v>
      </c>
      <c r="H15157" s="115">
        <f t="shared" si="472"/>
        <v>1.0068371472522089</v>
      </c>
      <c r="I15157" s="115">
        <f t="shared" si="473"/>
        <v>834.26580000000001</v>
      </c>
    </row>
    <row r="15158" spans="1:9" hidden="1">
      <c r="A15158" s="115" t="s">
        <v>39882</v>
      </c>
      <c r="B15158" s="115" t="s">
        <v>39883</v>
      </c>
      <c r="C15158" s="115" t="s">
        <v>34165</v>
      </c>
      <c r="D15158" s="115" t="s">
        <v>1138</v>
      </c>
      <c r="E15158" s="115">
        <v>1215.0301999999999</v>
      </c>
      <c r="F15158" s="674">
        <v>293.83600000000001</v>
      </c>
      <c r="G15158" s="674">
        <v>295.84500000000003</v>
      </c>
      <c r="H15158" s="115">
        <f t="shared" si="472"/>
        <v>1.0068371472522089</v>
      </c>
      <c r="I15158" s="115">
        <f t="shared" si="473"/>
        <v>1223.3375000000001</v>
      </c>
    </row>
    <row r="15159" spans="1:9" hidden="1">
      <c r="A15159" s="115" t="s">
        <v>39884</v>
      </c>
      <c r="B15159" s="115" t="s">
        <v>39885</v>
      </c>
      <c r="C15159" s="115" t="s">
        <v>34168</v>
      </c>
      <c r="D15159" s="115" t="s">
        <v>1138</v>
      </c>
      <c r="E15159" s="115">
        <v>956.02729999999997</v>
      </c>
      <c r="F15159" s="674">
        <v>293.83600000000001</v>
      </c>
      <c r="G15159" s="674">
        <v>295.84500000000003</v>
      </c>
      <c r="H15159" s="115">
        <f t="shared" si="472"/>
        <v>1.0068371472522089</v>
      </c>
      <c r="I15159" s="115">
        <f t="shared" si="473"/>
        <v>962.56380000000001</v>
      </c>
    </row>
    <row r="15160" spans="1:9" hidden="1">
      <c r="A15160" s="115" t="s">
        <v>39886</v>
      </c>
      <c r="B15160" s="115" t="s">
        <v>39887</v>
      </c>
      <c r="C15160" s="115" t="s">
        <v>34171</v>
      </c>
      <c r="D15160" s="115" t="s">
        <v>1138</v>
      </c>
      <c r="E15160" s="115">
        <v>1390.3037999999999</v>
      </c>
      <c r="F15160" s="674">
        <v>293.83600000000001</v>
      </c>
      <c r="G15160" s="674">
        <v>295.84500000000003</v>
      </c>
      <c r="H15160" s="115">
        <f t="shared" si="472"/>
        <v>1.0068371472522089</v>
      </c>
      <c r="I15160" s="115">
        <f t="shared" si="473"/>
        <v>1399.8095000000001</v>
      </c>
    </row>
    <row r="15161" spans="1:9" hidden="1">
      <c r="A15161" s="115" t="s">
        <v>39888</v>
      </c>
      <c r="B15161" s="115" t="s">
        <v>39889</v>
      </c>
      <c r="C15161" s="115" t="s">
        <v>34174</v>
      </c>
      <c r="D15161" s="115" t="s">
        <v>1138</v>
      </c>
      <c r="E15161" s="115">
        <v>542.13049999999998</v>
      </c>
      <c r="F15161" s="674">
        <v>293.83600000000001</v>
      </c>
      <c r="G15161" s="674">
        <v>295.84500000000003</v>
      </c>
      <c r="H15161" s="115">
        <f t="shared" si="472"/>
        <v>1.0068371472522089</v>
      </c>
      <c r="I15161" s="115">
        <f t="shared" si="473"/>
        <v>545.83709999999996</v>
      </c>
    </row>
    <row r="15162" spans="1:9" hidden="1">
      <c r="A15162" s="115" t="s">
        <v>39890</v>
      </c>
      <c r="B15162" s="115" t="s">
        <v>39891</v>
      </c>
      <c r="C15162" s="115" t="s">
        <v>34177</v>
      </c>
      <c r="D15162" s="115" t="s">
        <v>1138</v>
      </c>
      <c r="E15162" s="115">
        <v>469.5582</v>
      </c>
      <c r="F15162" s="674">
        <v>293.83600000000001</v>
      </c>
      <c r="G15162" s="674">
        <v>295.84500000000003</v>
      </c>
      <c r="H15162" s="115">
        <f t="shared" si="472"/>
        <v>1.0068371472522089</v>
      </c>
      <c r="I15162" s="115">
        <f t="shared" si="473"/>
        <v>472.76859999999999</v>
      </c>
    </row>
    <row r="15163" spans="1:9" hidden="1">
      <c r="A15163" s="115" t="s">
        <v>39892</v>
      </c>
      <c r="B15163" s="115" t="s">
        <v>39893</v>
      </c>
      <c r="C15163" s="115" t="s">
        <v>34180</v>
      </c>
      <c r="D15163" s="115" t="s">
        <v>1138</v>
      </c>
      <c r="E15163" s="115">
        <v>713.23689999999999</v>
      </c>
      <c r="F15163" s="674">
        <v>293.83600000000001</v>
      </c>
      <c r="G15163" s="674">
        <v>295.84500000000003</v>
      </c>
      <c r="H15163" s="115">
        <f t="shared" si="472"/>
        <v>1.0068371472522089</v>
      </c>
      <c r="I15163" s="115">
        <f t="shared" si="473"/>
        <v>718.11339999999996</v>
      </c>
    </row>
    <row r="15164" spans="1:9" hidden="1">
      <c r="A15164" s="115" t="s">
        <v>39894</v>
      </c>
      <c r="B15164" s="115" t="s">
        <v>39895</v>
      </c>
      <c r="C15164" s="115" t="s">
        <v>34183</v>
      </c>
      <c r="D15164" s="115" t="s">
        <v>1138</v>
      </c>
      <c r="E15164" s="115">
        <v>592.42639999999994</v>
      </c>
      <c r="F15164" s="674">
        <v>293.83600000000001</v>
      </c>
      <c r="G15164" s="674">
        <v>295.84500000000003</v>
      </c>
      <c r="H15164" s="115">
        <f t="shared" si="472"/>
        <v>1.0068371472522089</v>
      </c>
      <c r="I15164" s="115">
        <f t="shared" si="473"/>
        <v>596.4769</v>
      </c>
    </row>
    <row r="15165" spans="1:9" hidden="1">
      <c r="A15165" s="115" t="s">
        <v>39896</v>
      </c>
      <c r="B15165" s="115" t="s">
        <v>39897</v>
      </c>
      <c r="C15165" s="115" t="s">
        <v>34186</v>
      </c>
      <c r="D15165" s="115" t="s">
        <v>1138</v>
      </c>
      <c r="E15165" s="115">
        <v>743.46910000000003</v>
      </c>
      <c r="F15165" s="674">
        <v>293.83600000000001</v>
      </c>
      <c r="G15165" s="674">
        <v>295.84500000000003</v>
      </c>
      <c r="H15165" s="115">
        <f t="shared" si="472"/>
        <v>1.0068371472522089</v>
      </c>
      <c r="I15165" s="115">
        <f t="shared" si="473"/>
        <v>748.55229999999995</v>
      </c>
    </row>
    <row r="15166" spans="1:9" hidden="1">
      <c r="A15166" s="115" t="s">
        <v>39898</v>
      </c>
      <c r="B15166" s="115" t="s">
        <v>39899</v>
      </c>
      <c r="C15166" s="115" t="s">
        <v>34189</v>
      </c>
      <c r="D15166" s="115" t="s">
        <v>1138</v>
      </c>
      <c r="E15166" s="115">
        <v>564.74130000000002</v>
      </c>
      <c r="F15166" s="674">
        <v>293.83600000000001</v>
      </c>
      <c r="G15166" s="674">
        <v>295.84500000000003</v>
      </c>
      <c r="H15166" s="115">
        <f t="shared" si="472"/>
        <v>1.0068371472522089</v>
      </c>
      <c r="I15166" s="115">
        <f t="shared" si="473"/>
        <v>568.60249999999996</v>
      </c>
    </row>
    <row r="15167" spans="1:9" hidden="1">
      <c r="A15167" s="115" t="s">
        <v>39900</v>
      </c>
      <c r="B15167" s="115" t="s">
        <v>39901</v>
      </c>
      <c r="C15167" s="115" t="s">
        <v>34192</v>
      </c>
      <c r="D15167" s="115" t="s">
        <v>1138</v>
      </c>
      <c r="E15167" s="115">
        <v>856.38279999999997</v>
      </c>
      <c r="F15167" s="674">
        <v>293.83600000000001</v>
      </c>
      <c r="G15167" s="674">
        <v>295.84500000000003</v>
      </c>
      <c r="H15167" s="115">
        <f t="shared" si="472"/>
        <v>1.0068371472522089</v>
      </c>
      <c r="I15167" s="115">
        <f t="shared" si="473"/>
        <v>862.23800000000006</v>
      </c>
    </row>
    <row r="15168" spans="1:9" hidden="1">
      <c r="A15168" s="115" t="s">
        <v>39902</v>
      </c>
      <c r="B15168" s="115" t="s">
        <v>39903</v>
      </c>
      <c r="C15168" s="115" t="s">
        <v>34195</v>
      </c>
      <c r="D15168" s="115" t="s">
        <v>1138</v>
      </c>
      <c r="E15168" s="115">
        <v>655.17830000000004</v>
      </c>
      <c r="F15168" s="674">
        <v>293.83600000000001</v>
      </c>
      <c r="G15168" s="674">
        <v>295.84500000000003</v>
      </c>
      <c r="H15168" s="115">
        <f t="shared" si="472"/>
        <v>1.0068371472522089</v>
      </c>
      <c r="I15168" s="115">
        <f t="shared" si="473"/>
        <v>659.65790000000004</v>
      </c>
    </row>
    <row r="15169" spans="1:9" hidden="1">
      <c r="A15169" s="115" t="s">
        <v>39904</v>
      </c>
      <c r="B15169" s="115" t="s">
        <v>39905</v>
      </c>
      <c r="C15169" s="115" t="s">
        <v>34198</v>
      </c>
      <c r="D15169" s="115" t="s">
        <v>1138</v>
      </c>
      <c r="E15169" s="115">
        <v>993.15920000000006</v>
      </c>
      <c r="F15169" s="674">
        <v>293.83600000000001</v>
      </c>
      <c r="G15169" s="674">
        <v>295.84500000000003</v>
      </c>
      <c r="H15169" s="115">
        <f t="shared" si="472"/>
        <v>1.0068371472522089</v>
      </c>
      <c r="I15169" s="115">
        <f t="shared" si="473"/>
        <v>999.94960000000003</v>
      </c>
    </row>
    <row r="15170" spans="1:9" hidden="1">
      <c r="A15170" s="115" t="s">
        <v>39906</v>
      </c>
      <c r="B15170" s="115" t="s">
        <v>39907</v>
      </c>
      <c r="C15170" s="115" t="s">
        <v>34201</v>
      </c>
      <c r="D15170" s="115" t="s">
        <v>1138</v>
      </c>
      <c r="E15170" s="115">
        <v>754.80539999999996</v>
      </c>
      <c r="F15170" s="674">
        <v>293.83600000000001</v>
      </c>
      <c r="G15170" s="674">
        <v>295.84500000000003</v>
      </c>
      <c r="H15170" s="115">
        <f t="shared" si="472"/>
        <v>1.0068371472522089</v>
      </c>
      <c r="I15170" s="115">
        <f t="shared" si="473"/>
        <v>759.96609999999998</v>
      </c>
    </row>
    <row r="15171" spans="1:9" hidden="1">
      <c r="A15171" s="115" t="s">
        <v>39908</v>
      </c>
      <c r="B15171" s="115" t="s">
        <v>39909</v>
      </c>
      <c r="C15171" s="115" t="s">
        <v>34204</v>
      </c>
      <c r="D15171" s="115" t="s">
        <v>1138</v>
      </c>
      <c r="E15171" s="115">
        <v>1115.8137999999999</v>
      </c>
      <c r="F15171" s="674">
        <v>293.83600000000001</v>
      </c>
      <c r="G15171" s="674">
        <v>295.84500000000003</v>
      </c>
      <c r="H15171" s="115">
        <f t="shared" si="472"/>
        <v>1.0068371472522089</v>
      </c>
      <c r="I15171" s="115">
        <f t="shared" si="473"/>
        <v>1123.4428</v>
      </c>
    </row>
    <row r="15172" spans="1:9" hidden="1">
      <c r="A15172" s="115" t="s">
        <v>39910</v>
      </c>
      <c r="B15172" s="115" t="s">
        <v>39911</v>
      </c>
      <c r="C15172" s="115" t="s">
        <v>34207</v>
      </c>
      <c r="D15172" s="115" t="s">
        <v>1138</v>
      </c>
      <c r="E15172" s="115">
        <v>449.94459999999998</v>
      </c>
      <c r="F15172" s="674">
        <v>293.83600000000001</v>
      </c>
      <c r="G15172" s="674">
        <v>295.84500000000003</v>
      </c>
      <c r="H15172" s="115">
        <f t="shared" si="472"/>
        <v>1.0068371472522089</v>
      </c>
      <c r="I15172" s="115">
        <f t="shared" si="473"/>
        <v>453.02089999999998</v>
      </c>
    </row>
    <row r="15173" spans="1:9" hidden="1">
      <c r="A15173" s="115" t="s">
        <v>39912</v>
      </c>
      <c r="B15173" s="115" t="s">
        <v>39913</v>
      </c>
      <c r="C15173" s="115" t="s">
        <v>34210</v>
      </c>
      <c r="D15173" s="115" t="s">
        <v>1138</v>
      </c>
      <c r="E15173" s="115">
        <v>520.14260000000002</v>
      </c>
      <c r="F15173" s="674">
        <v>293.83600000000001</v>
      </c>
      <c r="G15173" s="674">
        <v>295.84500000000003</v>
      </c>
      <c r="H15173" s="115">
        <f t="shared" ref="H15173:H15236" si="474">G15173/F15173</f>
        <v>1.0068371472522089</v>
      </c>
      <c r="I15173" s="115">
        <f t="shared" ref="I15173:I15236" si="475">ROUND(H15173*E15173,4)</f>
        <v>523.69889999999998</v>
      </c>
    </row>
    <row r="15174" spans="1:9" hidden="1">
      <c r="A15174" s="115" t="s">
        <v>39914</v>
      </c>
      <c r="B15174" s="115" t="s">
        <v>39915</v>
      </c>
      <c r="C15174" s="115" t="s">
        <v>34213</v>
      </c>
      <c r="D15174" s="115" t="s">
        <v>1138</v>
      </c>
      <c r="E15174" s="115">
        <v>606.04459999999995</v>
      </c>
      <c r="F15174" s="674">
        <v>293.83600000000001</v>
      </c>
      <c r="G15174" s="674">
        <v>295.84500000000003</v>
      </c>
      <c r="H15174" s="115">
        <f t="shared" si="474"/>
        <v>1.0068371472522089</v>
      </c>
      <c r="I15174" s="115">
        <f t="shared" si="475"/>
        <v>610.18820000000005</v>
      </c>
    </row>
    <row r="15175" spans="1:9" hidden="1">
      <c r="A15175" s="115" t="s">
        <v>39916</v>
      </c>
      <c r="B15175" s="115" t="s">
        <v>39917</v>
      </c>
      <c r="C15175" s="115" t="s">
        <v>34216</v>
      </c>
      <c r="D15175" s="115" t="s">
        <v>1138</v>
      </c>
      <c r="E15175" s="115">
        <v>778.26700000000005</v>
      </c>
      <c r="F15175" s="674">
        <v>293.83600000000001</v>
      </c>
      <c r="G15175" s="674">
        <v>295.84500000000003</v>
      </c>
      <c r="H15175" s="115">
        <f t="shared" si="474"/>
        <v>1.0068371472522089</v>
      </c>
      <c r="I15175" s="115">
        <f t="shared" si="475"/>
        <v>783.58810000000005</v>
      </c>
    </row>
    <row r="15176" spans="1:9" hidden="1">
      <c r="A15176" s="115" t="s">
        <v>39918</v>
      </c>
      <c r="B15176" s="115" t="s">
        <v>39919</v>
      </c>
      <c r="C15176" s="115" t="s">
        <v>34219</v>
      </c>
      <c r="D15176" s="115" t="s">
        <v>1138</v>
      </c>
      <c r="E15176" s="115">
        <v>944.31799999999998</v>
      </c>
      <c r="F15176" s="674">
        <v>293.83600000000001</v>
      </c>
      <c r="G15176" s="674">
        <v>295.84500000000003</v>
      </c>
      <c r="H15176" s="115">
        <f t="shared" si="474"/>
        <v>1.0068371472522089</v>
      </c>
      <c r="I15176" s="115">
        <f t="shared" si="475"/>
        <v>950.77440000000001</v>
      </c>
    </row>
    <row r="15177" spans="1:9" hidden="1">
      <c r="A15177" s="115" t="s">
        <v>39920</v>
      </c>
      <c r="B15177" s="115" t="s">
        <v>39921</v>
      </c>
      <c r="C15177" s="115" t="s">
        <v>34222</v>
      </c>
      <c r="D15177" s="115" t="s">
        <v>1138</v>
      </c>
      <c r="E15177" s="115">
        <v>341.69670000000002</v>
      </c>
      <c r="F15177" s="674">
        <v>293.83600000000001</v>
      </c>
      <c r="G15177" s="674">
        <v>295.84500000000003</v>
      </c>
      <c r="H15177" s="115">
        <f t="shared" si="474"/>
        <v>1.0068371472522089</v>
      </c>
      <c r="I15177" s="115">
        <f t="shared" si="475"/>
        <v>344.03289999999998</v>
      </c>
    </row>
    <row r="15178" spans="1:9" hidden="1">
      <c r="A15178" s="115" t="s">
        <v>39922</v>
      </c>
      <c r="B15178" s="115" t="s">
        <v>39923</v>
      </c>
      <c r="C15178" s="115" t="s">
        <v>34225</v>
      </c>
      <c r="D15178" s="115" t="s">
        <v>1138</v>
      </c>
      <c r="E15178" s="115">
        <v>271.27300000000002</v>
      </c>
      <c r="F15178" s="674">
        <v>293.83600000000001</v>
      </c>
      <c r="G15178" s="674">
        <v>295.84500000000003</v>
      </c>
      <c r="H15178" s="115">
        <f t="shared" si="474"/>
        <v>1.0068371472522089</v>
      </c>
      <c r="I15178" s="115">
        <f t="shared" si="475"/>
        <v>273.1277</v>
      </c>
    </row>
    <row r="15179" spans="1:9" hidden="1">
      <c r="A15179" s="115" t="s">
        <v>39924</v>
      </c>
      <c r="B15179" s="115" t="s">
        <v>39925</v>
      </c>
      <c r="C15179" s="115" t="s">
        <v>34228</v>
      </c>
      <c r="D15179" s="115" t="s">
        <v>1138</v>
      </c>
      <c r="E15179" s="115">
        <v>456.60969999999998</v>
      </c>
      <c r="F15179" s="674">
        <v>293.83600000000001</v>
      </c>
      <c r="G15179" s="674">
        <v>295.84500000000003</v>
      </c>
      <c r="H15179" s="115">
        <f t="shared" si="474"/>
        <v>1.0068371472522089</v>
      </c>
      <c r="I15179" s="115">
        <f t="shared" si="475"/>
        <v>459.73160000000001</v>
      </c>
    </row>
    <row r="15180" spans="1:9" hidden="1">
      <c r="A15180" s="115" t="s">
        <v>39926</v>
      </c>
      <c r="B15180" s="115" t="s">
        <v>39927</v>
      </c>
      <c r="C15180" s="115" t="s">
        <v>34231</v>
      </c>
      <c r="D15180" s="115" t="s">
        <v>1138</v>
      </c>
      <c r="E15180" s="115">
        <v>373.03890000000001</v>
      </c>
      <c r="F15180" s="674">
        <v>293.83600000000001</v>
      </c>
      <c r="G15180" s="674">
        <v>295.84500000000003</v>
      </c>
      <c r="H15180" s="115">
        <f t="shared" si="474"/>
        <v>1.0068371472522089</v>
      </c>
      <c r="I15180" s="115">
        <f t="shared" si="475"/>
        <v>375.58940000000001</v>
      </c>
    </row>
    <row r="15181" spans="1:9" hidden="1">
      <c r="A15181" s="115" t="s">
        <v>39928</v>
      </c>
      <c r="B15181" s="115" t="s">
        <v>39929</v>
      </c>
      <c r="C15181" s="115" t="s">
        <v>34234</v>
      </c>
      <c r="D15181" s="115" t="s">
        <v>1138</v>
      </c>
      <c r="E15181" s="115">
        <v>596.5059</v>
      </c>
      <c r="F15181" s="674">
        <v>293.83600000000001</v>
      </c>
      <c r="G15181" s="674">
        <v>295.84500000000003</v>
      </c>
      <c r="H15181" s="115">
        <f t="shared" si="474"/>
        <v>1.0068371472522089</v>
      </c>
      <c r="I15181" s="115">
        <f t="shared" si="475"/>
        <v>600.58429999999998</v>
      </c>
    </row>
    <row r="15182" spans="1:9" hidden="1">
      <c r="A15182" s="115" t="s">
        <v>39930</v>
      </c>
      <c r="B15182" s="115" t="s">
        <v>39931</v>
      </c>
      <c r="C15182" s="115" t="s">
        <v>34237</v>
      </c>
      <c r="D15182" s="115" t="s">
        <v>1138</v>
      </c>
      <c r="E15182" s="115">
        <v>476.834</v>
      </c>
      <c r="F15182" s="674">
        <v>293.83600000000001</v>
      </c>
      <c r="G15182" s="674">
        <v>295.84500000000003</v>
      </c>
      <c r="H15182" s="115">
        <f t="shared" si="474"/>
        <v>1.0068371472522089</v>
      </c>
      <c r="I15182" s="115">
        <f t="shared" si="475"/>
        <v>480.0942</v>
      </c>
    </row>
    <row r="15183" spans="1:9" hidden="1">
      <c r="A15183" s="115" t="s">
        <v>39932</v>
      </c>
      <c r="B15183" s="115" t="s">
        <v>39933</v>
      </c>
      <c r="C15183" s="115" t="s">
        <v>34240</v>
      </c>
      <c r="D15183" s="115" t="s">
        <v>1138</v>
      </c>
      <c r="E15183" s="115">
        <v>720.86689999999999</v>
      </c>
      <c r="F15183" s="674">
        <v>293.83600000000001</v>
      </c>
      <c r="G15183" s="674">
        <v>295.84500000000003</v>
      </c>
      <c r="H15183" s="115">
        <f t="shared" si="474"/>
        <v>1.0068371472522089</v>
      </c>
      <c r="I15183" s="115">
        <f t="shared" si="475"/>
        <v>725.79560000000004</v>
      </c>
    </row>
    <row r="15184" spans="1:9" hidden="1">
      <c r="A15184" s="115" t="s">
        <v>39934</v>
      </c>
      <c r="B15184" s="115" t="s">
        <v>39935</v>
      </c>
      <c r="C15184" s="115" t="s">
        <v>34243</v>
      </c>
      <c r="D15184" s="115" t="s">
        <v>1138</v>
      </c>
      <c r="E15184" s="115">
        <v>576.57090000000005</v>
      </c>
      <c r="F15184" s="674">
        <v>293.83600000000001</v>
      </c>
      <c r="G15184" s="674">
        <v>295.84500000000003</v>
      </c>
      <c r="H15184" s="115">
        <f t="shared" si="474"/>
        <v>1.0068371472522089</v>
      </c>
      <c r="I15184" s="115">
        <f t="shared" si="475"/>
        <v>580.51300000000003</v>
      </c>
    </row>
    <row r="15185" spans="1:9" hidden="1">
      <c r="A15185" s="115" t="s">
        <v>39936</v>
      </c>
      <c r="B15185" s="115" t="s">
        <v>39937</v>
      </c>
      <c r="C15185" s="115" t="s">
        <v>34246</v>
      </c>
      <c r="D15185" s="115" t="s">
        <v>1138</v>
      </c>
      <c r="E15185" s="115">
        <v>312.93970000000002</v>
      </c>
      <c r="F15185" s="674">
        <v>293.83600000000001</v>
      </c>
      <c r="G15185" s="674">
        <v>295.84500000000003</v>
      </c>
      <c r="H15185" s="115">
        <f t="shared" si="474"/>
        <v>1.0068371472522089</v>
      </c>
      <c r="I15185" s="115">
        <f t="shared" si="475"/>
        <v>315.07929999999999</v>
      </c>
    </row>
    <row r="15186" spans="1:9" hidden="1">
      <c r="A15186" s="115" t="s">
        <v>39938</v>
      </c>
      <c r="B15186" s="115" t="s">
        <v>39939</v>
      </c>
      <c r="C15186" s="115" t="s">
        <v>34249</v>
      </c>
      <c r="D15186" s="115" t="s">
        <v>1138</v>
      </c>
      <c r="E15186" s="115">
        <v>206.28210000000001</v>
      </c>
      <c r="F15186" s="674">
        <v>293.83600000000001</v>
      </c>
      <c r="G15186" s="674">
        <v>295.84500000000003</v>
      </c>
      <c r="H15186" s="115">
        <f t="shared" si="474"/>
        <v>1.0068371472522089</v>
      </c>
      <c r="I15186" s="115">
        <f t="shared" si="475"/>
        <v>207.6925</v>
      </c>
    </row>
    <row r="15187" spans="1:9" hidden="1">
      <c r="A15187" s="115" t="s">
        <v>39940</v>
      </c>
      <c r="B15187" s="115" t="s">
        <v>39941</v>
      </c>
      <c r="C15187" s="115" t="s">
        <v>34252</v>
      </c>
      <c r="D15187" s="115" t="s">
        <v>1138</v>
      </c>
      <c r="E15187" s="115">
        <v>230.59700000000001</v>
      </c>
      <c r="F15187" s="674">
        <v>293.83600000000001</v>
      </c>
      <c r="G15187" s="674">
        <v>295.84500000000003</v>
      </c>
      <c r="H15187" s="115">
        <f t="shared" si="474"/>
        <v>1.0068371472522089</v>
      </c>
      <c r="I15187" s="115">
        <f t="shared" si="475"/>
        <v>232.17359999999999</v>
      </c>
    </row>
    <row r="15188" spans="1:9" hidden="1">
      <c r="A15188" s="115" t="s">
        <v>39942</v>
      </c>
      <c r="B15188" s="115" t="s">
        <v>39943</v>
      </c>
      <c r="C15188" s="115" t="s">
        <v>34255</v>
      </c>
      <c r="D15188" s="115" t="s">
        <v>1138</v>
      </c>
      <c r="E15188" s="115">
        <v>462.40649999999999</v>
      </c>
      <c r="F15188" s="674">
        <v>293.83600000000001</v>
      </c>
      <c r="G15188" s="674">
        <v>295.84500000000003</v>
      </c>
      <c r="H15188" s="115">
        <f t="shared" si="474"/>
        <v>1.0068371472522089</v>
      </c>
      <c r="I15188" s="115">
        <f t="shared" si="475"/>
        <v>465.56799999999998</v>
      </c>
    </row>
    <row r="15189" spans="1:9" hidden="1">
      <c r="A15189" s="115" t="s">
        <v>39944</v>
      </c>
      <c r="B15189" s="115" t="s">
        <v>39945</v>
      </c>
      <c r="C15189" s="115" t="s">
        <v>34258</v>
      </c>
      <c r="D15189" s="115" t="s">
        <v>1138</v>
      </c>
      <c r="E15189" s="115">
        <v>329.04919999999998</v>
      </c>
      <c r="F15189" s="674">
        <v>293.83600000000001</v>
      </c>
      <c r="G15189" s="674">
        <v>295.84500000000003</v>
      </c>
      <c r="H15189" s="115">
        <f t="shared" si="474"/>
        <v>1.0068371472522089</v>
      </c>
      <c r="I15189" s="115">
        <f t="shared" si="475"/>
        <v>331.29899999999998</v>
      </c>
    </row>
    <row r="15190" spans="1:9" hidden="1">
      <c r="A15190" s="115" t="s">
        <v>39946</v>
      </c>
      <c r="B15190" s="115" t="s">
        <v>39947</v>
      </c>
      <c r="C15190" s="115" t="s">
        <v>34261</v>
      </c>
      <c r="D15190" s="115" t="s">
        <v>1138</v>
      </c>
      <c r="E15190" s="115">
        <v>303.89980000000003</v>
      </c>
      <c r="F15190" s="674">
        <v>293.83600000000001</v>
      </c>
      <c r="G15190" s="674">
        <v>295.84500000000003</v>
      </c>
      <c r="H15190" s="115">
        <f t="shared" si="474"/>
        <v>1.0068371472522089</v>
      </c>
      <c r="I15190" s="115">
        <f t="shared" si="475"/>
        <v>305.9776</v>
      </c>
    </row>
    <row r="15191" spans="1:9" hidden="1">
      <c r="A15191" s="115" t="s">
        <v>39948</v>
      </c>
      <c r="B15191" s="115" t="s">
        <v>39949</v>
      </c>
      <c r="C15191" s="115" t="s">
        <v>34264</v>
      </c>
      <c r="D15191" s="115" t="s">
        <v>1138</v>
      </c>
      <c r="E15191" s="115">
        <v>612.18129999999996</v>
      </c>
      <c r="F15191" s="674">
        <v>293.83600000000001</v>
      </c>
      <c r="G15191" s="674">
        <v>295.84500000000003</v>
      </c>
      <c r="H15191" s="115">
        <f t="shared" si="474"/>
        <v>1.0068371472522089</v>
      </c>
      <c r="I15191" s="115">
        <f t="shared" si="475"/>
        <v>616.36689999999999</v>
      </c>
    </row>
    <row r="15192" spans="1:9" hidden="1">
      <c r="A15192" s="115" t="s">
        <v>39950</v>
      </c>
      <c r="B15192" s="115" t="s">
        <v>39951</v>
      </c>
      <c r="C15192" s="115" t="s">
        <v>34267</v>
      </c>
      <c r="D15192" s="115" t="s">
        <v>1138</v>
      </c>
      <c r="E15192" s="115">
        <v>782.86099999999999</v>
      </c>
      <c r="F15192" s="674">
        <v>293.83600000000001</v>
      </c>
      <c r="G15192" s="674">
        <v>295.84500000000003</v>
      </c>
      <c r="H15192" s="115">
        <f t="shared" si="474"/>
        <v>1.0068371472522089</v>
      </c>
      <c r="I15192" s="115">
        <f t="shared" si="475"/>
        <v>788.21349999999995</v>
      </c>
    </row>
    <row r="15193" spans="1:9" hidden="1">
      <c r="A15193" s="115" t="s">
        <v>39952</v>
      </c>
      <c r="B15193" s="115" t="s">
        <v>39953</v>
      </c>
      <c r="C15193" s="115" t="s">
        <v>34270</v>
      </c>
      <c r="D15193" s="115" t="s">
        <v>1138</v>
      </c>
      <c r="E15193" s="115">
        <v>841.8116</v>
      </c>
      <c r="F15193" s="674">
        <v>293.83600000000001</v>
      </c>
      <c r="G15193" s="674">
        <v>295.84500000000003</v>
      </c>
      <c r="H15193" s="115">
        <f t="shared" si="474"/>
        <v>1.0068371472522089</v>
      </c>
      <c r="I15193" s="115">
        <f t="shared" si="475"/>
        <v>847.56719999999996</v>
      </c>
    </row>
    <row r="15194" spans="1:9" hidden="1">
      <c r="A15194" s="115" t="s">
        <v>39954</v>
      </c>
      <c r="B15194" s="115" t="s">
        <v>39955</v>
      </c>
      <c r="C15194" s="115" t="s">
        <v>34273</v>
      </c>
      <c r="D15194" s="115" t="s">
        <v>1138</v>
      </c>
      <c r="E15194" s="115">
        <v>986.23249999999996</v>
      </c>
      <c r="F15194" s="674">
        <v>293.83600000000001</v>
      </c>
      <c r="G15194" s="674">
        <v>295.84500000000003</v>
      </c>
      <c r="H15194" s="115">
        <f t="shared" si="474"/>
        <v>1.0068371472522089</v>
      </c>
      <c r="I15194" s="115">
        <f t="shared" si="475"/>
        <v>992.97550000000001</v>
      </c>
    </row>
    <row r="15195" spans="1:9" hidden="1">
      <c r="A15195" s="115" t="s">
        <v>39956</v>
      </c>
      <c r="B15195" s="115" t="s">
        <v>39957</v>
      </c>
      <c r="C15195" s="115" t="s">
        <v>34276</v>
      </c>
      <c r="D15195" s="115" t="s">
        <v>1138</v>
      </c>
      <c r="E15195" s="115">
        <v>1116.2916</v>
      </c>
      <c r="F15195" s="674">
        <v>293.83600000000001</v>
      </c>
      <c r="G15195" s="674">
        <v>295.84500000000003</v>
      </c>
      <c r="H15195" s="115">
        <f t="shared" si="474"/>
        <v>1.0068371472522089</v>
      </c>
      <c r="I15195" s="115">
        <f t="shared" si="475"/>
        <v>1123.9239</v>
      </c>
    </row>
    <row r="15196" spans="1:9" hidden="1">
      <c r="A15196" s="115" t="s">
        <v>39958</v>
      </c>
      <c r="B15196" s="115" t="s">
        <v>39959</v>
      </c>
      <c r="C15196" s="115" t="s">
        <v>34279</v>
      </c>
      <c r="D15196" s="115" t="s">
        <v>1138</v>
      </c>
      <c r="E15196" s="115">
        <v>1289.386</v>
      </c>
      <c r="F15196" s="674">
        <v>293.83600000000001</v>
      </c>
      <c r="G15196" s="674">
        <v>295.84500000000003</v>
      </c>
      <c r="H15196" s="115">
        <f t="shared" si="474"/>
        <v>1.0068371472522089</v>
      </c>
      <c r="I15196" s="115">
        <f t="shared" si="475"/>
        <v>1298.2017000000001</v>
      </c>
    </row>
    <row r="15197" spans="1:9" hidden="1">
      <c r="A15197" s="115" t="s">
        <v>39960</v>
      </c>
      <c r="B15197" s="115" t="s">
        <v>39961</v>
      </c>
      <c r="C15197" s="115" t="s">
        <v>34282</v>
      </c>
      <c r="D15197" s="115" t="s">
        <v>1138</v>
      </c>
      <c r="E15197" s="115">
        <v>447.524</v>
      </c>
      <c r="F15197" s="674">
        <v>293.83600000000001</v>
      </c>
      <c r="G15197" s="674">
        <v>295.84500000000003</v>
      </c>
      <c r="H15197" s="115">
        <f t="shared" si="474"/>
        <v>1.0068371472522089</v>
      </c>
      <c r="I15197" s="115">
        <f t="shared" si="475"/>
        <v>450.5838</v>
      </c>
    </row>
    <row r="15198" spans="1:9" hidden="1">
      <c r="A15198" s="115" t="s">
        <v>39962</v>
      </c>
      <c r="B15198" s="115" t="s">
        <v>39963</v>
      </c>
      <c r="C15198" s="115" t="s">
        <v>34285</v>
      </c>
      <c r="D15198" s="115" t="s">
        <v>1138</v>
      </c>
      <c r="E15198" s="115">
        <v>567.26599999999996</v>
      </c>
      <c r="F15198" s="674">
        <v>293.83600000000001</v>
      </c>
      <c r="G15198" s="674">
        <v>295.84500000000003</v>
      </c>
      <c r="H15198" s="115">
        <f t="shared" si="474"/>
        <v>1.0068371472522089</v>
      </c>
      <c r="I15198" s="115">
        <f t="shared" si="475"/>
        <v>571.14449999999999</v>
      </c>
    </row>
    <row r="15199" spans="1:9" hidden="1">
      <c r="A15199" s="115" t="s">
        <v>39964</v>
      </c>
      <c r="B15199" s="115" t="s">
        <v>39965</v>
      </c>
      <c r="C15199" s="115" t="s">
        <v>34288</v>
      </c>
      <c r="D15199" s="115" t="s">
        <v>1138</v>
      </c>
      <c r="E15199" s="115">
        <v>661.85820000000001</v>
      </c>
      <c r="F15199" s="674">
        <v>293.83600000000001</v>
      </c>
      <c r="G15199" s="674">
        <v>295.84500000000003</v>
      </c>
      <c r="H15199" s="115">
        <f t="shared" si="474"/>
        <v>1.0068371472522089</v>
      </c>
      <c r="I15199" s="115">
        <f t="shared" si="475"/>
        <v>666.38340000000005</v>
      </c>
    </row>
    <row r="15200" spans="1:9" hidden="1">
      <c r="A15200" s="115" t="s">
        <v>39966</v>
      </c>
      <c r="B15200" s="115" t="s">
        <v>39967</v>
      </c>
      <c r="C15200" s="115" t="s">
        <v>34291</v>
      </c>
      <c r="D15200" s="115" t="s">
        <v>1138</v>
      </c>
      <c r="E15200" s="115">
        <v>772.49779999999998</v>
      </c>
      <c r="F15200" s="674">
        <v>293.83600000000001</v>
      </c>
      <c r="G15200" s="674">
        <v>295.84500000000003</v>
      </c>
      <c r="H15200" s="115">
        <f t="shared" si="474"/>
        <v>1.0068371472522089</v>
      </c>
      <c r="I15200" s="115">
        <f t="shared" si="475"/>
        <v>777.77949999999998</v>
      </c>
    </row>
    <row r="15201" spans="1:9" hidden="1">
      <c r="A15201" s="115" t="s">
        <v>39968</v>
      </c>
      <c r="B15201" s="115" t="s">
        <v>39969</v>
      </c>
      <c r="C15201" s="115" t="s">
        <v>34294</v>
      </c>
      <c r="D15201" s="115" t="s">
        <v>1138</v>
      </c>
      <c r="E15201" s="115">
        <v>1393.3498</v>
      </c>
      <c r="F15201" s="674">
        <v>293.83600000000001</v>
      </c>
      <c r="G15201" s="674">
        <v>295.84500000000003</v>
      </c>
      <c r="H15201" s="115">
        <f t="shared" si="474"/>
        <v>1.0068371472522089</v>
      </c>
      <c r="I15201" s="115">
        <f t="shared" si="475"/>
        <v>1402.8762999999999</v>
      </c>
    </row>
    <row r="15202" spans="1:9" hidden="1">
      <c r="A15202" s="115" t="s">
        <v>39970</v>
      </c>
      <c r="B15202" s="115" t="s">
        <v>39971</v>
      </c>
      <c r="C15202" s="115" t="s">
        <v>34297</v>
      </c>
      <c r="D15202" s="115" t="s">
        <v>1138</v>
      </c>
      <c r="E15202" s="115">
        <v>1582.6139000000001</v>
      </c>
      <c r="F15202" s="674">
        <v>293.83600000000001</v>
      </c>
      <c r="G15202" s="674">
        <v>295.84500000000003</v>
      </c>
      <c r="H15202" s="115">
        <f t="shared" si="474"/>
        <v>1.0068371472522089</v>
      </c>
      <c r="I15202" s="115">
        <f t="shared" si="475"/>
        <v>1593.4345000000001</v>
      </c>
    </row>
    <row r="15203" spans="1:9" hidden="1">
      <c r="A15203" s="115" t="s">
        <v>39972</v>
      </c>
      <c r="B15203" s="115" t="s">
        <v>39973</v>
      </c>
      <c r="C15203" s="115" t="s">
        <v>34300</v>
      </c>
      <c r="D15203" s="115" t="s">
        <v>1138</v>
      </c>
      <c r="E15203" s="115">
        <v>539.72199999999998</v>
      </c>
      <c r="F15203" s="674">
        <v>293.83600000000001</v>
      </c>
      <c r="G15203" s="674">
        <v>295.84500000000003</v>
      </c>
      <c r="H15203" s="115">
        <f t="shared" si="474"/>
        <v>1.0068371472522089</v>
      </c>
      <c r="I15203" s="115">
        <f t="shared" si="475"/>
        <v>543.41219999999998</v>
      </c>
    </row>
    <row r="15204" spans="1:9" hidden="1">
      <c r="A15204" s="115" t="s">
        <v>39974</v>
      </c>
      <c r="B15204" s="115" t="s">
        <v>39975</v>
      </c>
      <c r="C15204" s="115" t="s">
        <v>34303</v>
      </c>
      <c r="D15204" s="115" t="s">
        <v>1138</v>
      </c>
      <c r="E15204" s="115">
        <v>614.41499999999996</v>
      </c>
      <c r="F15204" s="674">
        <v>293.83600000000001</v>
      </c>
      <c r="G15204" s="674">
        <v>295.84500000000003</v>
      </c>
      <c r="H15204" s="115">
        <f t="shared" si="474"/>
        <v>1.0068371472522089</v>
      </c>
      <c r="I15204" s="115">
        <f t="shared" si="475"/>
        <v>618.61580000000004</v>
      </c>
    </row>
    <row r="15205" spans="1:9" hidden="1">
      <c r="A15205" s="115" t="s">
        <v>39976</v>
      </c>
      <c r="B15205" s="115" t="s">
        <v>39977</v>
      </c>
      <c r="C15205" s="115" t="s">
        <v>34306</v>
      </c>
      <c r="D15205" s="115" t="s">
        <v>1138</v>
      </c>
      <c r="E15205" s="115">
        <v>700.31700000000001</v>
      </c>
      <c r="F15205" s="674">
        <v>293.83600000000001</v>
      </c>
      <c r="G15205" s="674">
        <v>295.84500000000003</v>
      </c>
      <c r="H15205" s="115">
        <f t="shared" si="474"/>
        <v>1.0068371472522089</v>
      </c>
      <c r="I15205" s="115">
        <f t="shared" si="475"/>
        <v>705.10519999999997</v>
      </c>
    </row>
    <row r="15206" spans="1:9" hidden="1">
      <c r="A15206" s="115" t="s">
        <v>39978</v>
      </c>
      <c r="B15206" s="115" t="s">
        <v>39979</v>
      </c>
      <c r="C15206" s="115" t="s">
        <v>34309</v>
      </c>
      <c r="D15206" s="115" t="s">
        <v>1138</v>
      </c>
      <c r="E15206" s="115">
        <v>879.40599999999995</v>
      </c>
      <c r="F15206" s="674">
        <v>293.83600000000001</v>
      </c>
      <c r="G15206" s="674">
        <v>295.84500000000003</v>
      </c>
      <c r="H15206" s="115">
        <f t="shared" si="474"/>
        <v>1.0068371472522089</v>
      </c>
      <c r="I15206" s="115">
        <f t="shared" si="475"/>
        <v>885.41859999999997</v>
      </c>
    </row>
    <row r="15207" spans="1:9" hidden="1">
      <c r="A15207" s="115" t="s">
        <v>39980</v>
      </c>
      <c r="B15207" s="115" t="s">
        <v>39981</v>
      </c>
      <c r="C15207" s="115" t="s">
        <v>34312</v>
      </c>
      <c r="D15207" s="115" t="s">
        <v>1138</v>
      </c>
      <c r="E15207" s="115">
        <v>1069.2719999999999</v>
      </c>
      <c r="F15207" s="674">
        <v>293.83600000000001</v>
      </c>
      <c r="G15207" s="674">
        <v>295.84500000000003</v>
      </c>
      <c r="H15207" s="115">
        <f t="shared" si="474"/>
        <v>1.0068371472522089</v>
      </c>
      <c r="I15207" s="115">
        <f t="shared" si="475"/>
        <v>1076.5827999999999</v>
      </c>
    </row>
    <row r="15208" spans="1:9" hidden="1">
      <c r="A15208" s="115" t="s">
        <v>39982</v>
      </c>
      <c r="B15208" s="115" t="s">
        <v>39983</v>
      </c>
      <c r="C15208" s="115" t="s">
        <v>34315</v>
      </c>
      <c r="D15208" s="115" t="s">
        <v>1138</v>
      </c>
      <c r="E15208" s="115">
        <v>323.32420000000002</v>
      </c>
      <c r="F15208" s="674">
        <v>293.83600000000001</v>
      </c>
      <c r="G15208" s="674">
        <v>295.84500000000003</v>
      </c>
      <c r="H15208" s="115">
        <f t="shared" si="474"/>
        <v>1.0068371472522089</v>
      </c>
      <c r="I15208" s="115">
        <f t="shared" si="475"/>
        <v>325.53480000000002</v>
      </c>
    </row>
    <row r="15209" spans="1:9" hidden="1">
      <c r="A15209" s="115" t="s">
        <v>39984</v>
      </c>
      <c r="B15209" s="115" t="s">
        <v>39985</v>
      </c>
      <c r="C15209" s="115" t="s">
        <v>34318</v>
      </c>
      <c r="D15209" s="115" t="s">
        <v>1138</v>
      </c>
      <c r="E15209" s="115">
        <v>424.70030000000003</v>
      </c>
      <c r="F15209" s="674">
        <v>293.83600000000001</v>
      </c>
      <c r="G15209" s="674">
        <v>295.84500000000003</v>
      </c>
      <c r="H15209" s="115">
        <f t="shared" si="474"/>
        <v>1.0068371472522089</v>
      </c>
      <c r="I15209" s="115">
        <f t="shared" si="475"/>
        <v>427.60399999999998</v>
      </c>
    </row>
    <row r="15210" spans="1:9" hidden="1">
      <c r="A15210" s="115" t="s">
        <v>39986</v>
      </c>
      <c r="B15210" s="115" t="s">
        <v>39987</v>
      </c>
      <c r="C15210" s="115" t="s">
        <v>34321</v>
      </c>
      <c r="D15210" s="115" t="s">
        <v>1138</v>
      </c>
      <c r="E15210" s="115">
        <v>528.10550000000001</v>
      </c>
      <c r="F15210" s="674">
        <v>293.83600000000001</v>
      </c>
      <c r="G15210" s="674">
        <v>295.84500000000003</v>
      </c>
      <c r="H15210" s="115">
        <f t="shared" si="474"/>
        <v>1.0068371472522089</v>
      </c>
      <c r="I15210" s="115">
        <f t="shared" si="475"/>
        <v>531.71619999999996</v>
      </c>
    </row>
    <row r="15211" spans="1:9" hidden="1">
      <c r="A15211" s="115" t="s">
        <v>39988</v>
      </c>
      <c r="B15211" s="115" t="s">
        <v>39989</v>
      </c>
      <c r="C15211" s="115" t="s">
        <v>34324</v>
      </c>
      <c r="D15211" s="115" t="s">
        <v>1138</v>
      </c>
      <c r="E15211" s="115">
        <v>627.45249999999999</v>
      </c>
      <c r="F15211" s="674">
        <v>293.83600000000001</v>
      </c>
      <c r="G15211" s="674">
        <v>295.84500000000003</v>
      </c>
      <c r="H15211" s="115">
        <f t="shared" si="474"/>
        <v>1.0068371472522089</v>
      </c>
      <c r="I15211" s="115">
        <f t="shared" si="475"/>
        <v>631.74249999999995</v>
      </c>
    </row>
    <row r="15212" spans="1:9" hidden="1">
      <c r="A15212" s="115" t="s">
        <v>39990</v>
      </c>
      <c r="B15212" s="115" t="s">
        <v>39991</v>
      </c>
      <c r="C15212" s="115" t="s">
        <v>34327</v>
      </c>
      <c r="D15212" s="115" t="s">
        <v>1138</v>
      </c>
      <c r="E15212" s="115">
        <v>14.9178</v>
      </c>
      <c r="F15212" s="674">
        <v>293.83600000000001</v>
      </c>
      <c r="G15212" s="674">
        <v>295.84500000000003</v>
      </c>
      <c r="H15212" s="115">
        <f t="shared" si="474"/>
        <v>1.0068371472522089</v>
      </c>
      <c r="I15212" s="115">
        <f t="shared" si="475"/>
        <v>15.0198</v>
      </c>
    </row>
    <row r="15213" spans="1:9" hidden="1">
      <c r="A15213" s="115" t="s">
        <v>39992</v>
      </c>
      <c r="B15213" s="115" t="s">
        <v>39993</v>
      </c>
      <c r="C15213" s="115" t="s">
        <v>34330</v>
      </c>
      <c r="D15213" s="115" t="s">
        <v>1138</v>
      </c>
      <c r="E15213" s="115">
        <v>15.876300000000001</v>
      </c>
      <c r="F15213" s="674">
        <v>293.83600000000001</v>
      </c>
      <c r="G15213" s="674">
        <v>295.84500000000003</v>
      </c>
      <c r="H15213" s="115">
        <f t="shared" si="474"/>
        <v>1.0068371472522089</v>
      </c>
      <c r="I15213" s="115">
        <f t="shared" si="475"/>
        <v>15.9848</v>
      </c>
    </row>
    <row r="15214" spans="1:9" hidden="1">
      <c r="A15214" s="115" t="s">
        <v>39994</v>
      </c>
      <c r="B15214" s="115" t="s">
        <v>39995</v>
      </c>
      <c r="C15214" s="115" t="s">
        <v>34333</v>
      </c>
      <c r="D15214" s="115" t="s">
        <v>1138</v>
      </c>
      <c r="E15214" s="115">
        <v>18.8949</v>
      </c>
      <c r="F15214" s="674">
        <v>293.83600000000001</v>
      </c>
      <c r="G15214" s="674">
        <v>295.84500000000003</v>
      </c>
      <c r="H15214" s="115">
        <f t="shared" si="474"/>
        <v>1.0068371472522089</v>
      </c>
      <c r="I15214" s="115">
        <f t="shared" si="475"/>
        <v>19.024100000000001</v>
      </c>
    </row>
    <row r="15215" spans="1:9" hidden="1">
      <c r="A15215" s="115" t="s">
        <v>39996</v>
      </c>
      <c r="B15215" s="115" t="s">
        <v>39997</v>
      </c>
      <c r="C15215" s="115" t="s">
        <v>34336</v>
      </c>
      <c r="D15215" s="115" t="s">
        <v>1138</v>
      </c>
      <c r="E15215" s="115">
        <v>23.0733</v>
      </c>
      <c r="F15215" s="674">
        <v>293.83600000000001</v>
      </c>
      <c r="G15215" s="674">
        <v>295.84500000000003</v>
      </c>
      <c r="H15215" s="115">
        <f t="shared" si="474"/>
        <v>1.0068371472522089</v>
      </c>
      <c r="I15215" s="115">
        <f t="shared" si="475"/>
        <v>23.231100000000001</v>
      </c>
    </row>
    <row r="15216" spans="1:9" hidden="1">
      <c r="A15216" s="115" t="s">
        <v>39998</v>
      </c>
      <c r="B15216" s="115" t="s">
        <v>39999</v>
      </c>
      <c r="C15216" s="115" t="s">
        <v>34339</v>
      </c>
      <c r="D15216" s="115" t="s">
        <v>1138</v>
      </c>
      <c r="E15216" s="115">
        <v>31.171199999999999</v>
      </c>
      <c r="F15216" s="674">
        <v>293.83600000000001</v>
      </c>
      <c r="G15216" s="674">
        <v>295.84500000000003</v>
      </c>
      <c r="H15216" s="115">
        <f t="shared" si="474"/>
        <v>1.0068371472522089</v>
      </c>
      <c r="I15216" s="115">
        <f t="shared" si="475"/>
        <v>31.3843</v>
      </c>
    </row>
    <row r="15217" spans="1:9" hidden="1">
      <c r="A15217" s="115" t="s">
        <v>40000</v>
      </c>
      <c r="B15217" s="115" t="s">
        <v>40001</v>
      </c>
      <c r="C15217" s="115" t="s">
        <v>34342</v>
      </c>
      <c r="D15217" s="115" t="s">
        <v>1138</v>
      </c>
      <c r="E15217" s="115">
        <v>36.580399999999997</v>
      </c>
      <c r="F15217" s="674">
        <v>293.83600000000001</v>
      </c>
      <c r="G15217" s="674">
        <v>295.84500000000003</v>
      </c>
      <c r="H15217" s="115">
        <f t="shared" si="474"/>
        <v>1.0068371472522089</v>
      </c>
      <c r="I15217" s="115">
        <f t="shared" si="475"/>
        <v>36.830500000000001</v>
      </c>
    </row>
    <row r="15218" spans="1:9" hidden="1">
      <c r="A15218" s="115" t="s">
        <v>40002</v>
      </c>
      <c r="B15218" s="115" t="s">
        <v>40003</v>
      </c>
      <c r="C15218" s="115" t="s">
        <v>34345</v>
      </c>
      <c r="D15218" s="115" t="s">
        <v>1138</v>
      </c>
      <c r="E15218" s="115">
        <v>48.228999999999999</v>
      </c>
      <c r="F15218" s="674">
        <v>293.83600000000001</v>
      </c>
      <c r="G15218" s="674">
        <v>295.84500000000003</v>
      </c>
      <c r="H15218" s="115">
        <f t="shared" si="474"/>
        <v>1.0068371472522089</v>
      </c>
      <c r="I15218" s="115">
        <f t="shared" si="475"/>
        <v>48.558700000000002</v>
      </c>
    </row>
    <row r="15219" spans="1:9" hidden="1">
      <c r="A15219" s="115" t="s">
        <v>40004</v>
      </c>
      <c r="B15219" s="115" t="s">
        <v>40005</v>
      </c>
      <c r="C15219" s="115" t="s">
        <v>34348</v>
      </c>
      <c r="D15219" s="115" t="s">
        <v>1138</v>
      </c>
      <c r="E15219" s="115">
        <v>56.057000000000002</v>
      </c>
      <c r="F15219" s="674">
        <v>293.83600000000001</v>
      </c>
      <c r="G15219" s="674">
        <v>295.84500000000003</v>
      </c>
      <c r="H15219" s="115">
        <f t="shared" si="474"/>
        <v>1.0068371472522089</v>
      </c>
      <c r="I15219" s="115">
        <f t="shared" si="475"/>
        <v>56.440300000000001</v>
      </c>
    </row>
    <row r="15220" spans="1:9" hidden="1">
      <c r="A15220" s="115" t="s">
        <v>40006</v>
      </c>
      <c r="B15220" s="115" t="s">
        <v>40007</v>
      </c>
      <c r="C15220" s="115" t="s">
        <v>34351</v>
      </c>
      <c r="D15220" s="115" t="s">
        <v>1138</v>
      </c>
      <c r="E15220" s="115">
        <v>99.4696</v>
      </c>
      <c r="F15220" s="674">
        <v>293.83600000000001</v>
      </c>
      <c r="G15220" s="674">
        <v>295.84500000000003</v>
      </c>
      <c r="H15220" s="115">
        <f t="shared" si="474"/>
        <v>1.0068371472522089</v>
      </c>
      <c r="I15220" s="115">
        <f t="shared" si="475"/>
        <v>100.1497</v>
      </c>
    </row>
    <row r="15221" spans="1:9" hidden="1">
      <c r="A15221" s="115" t="s">
        <v>40008</v>
      </c>
      <c r="B15221" s="115" t="s">
        <v>40009</v>
      </c>
      <c r="C15221" s="115" t="s">
        <v>34354</v>
      </c>
      <c r="D15221" s="115" t="s">
        <v>1138</v>
      </c>
      <c r="E15221" s="115">
        <v>148.1567</v>
      </c>
      <c r="F15221" s="674">
        <v>293.83600000000001</v>
      </c>
      <c r="G15221" s="674">
        <v>295.84500000000003</v>
      </c>
      <c r="H15221" s="115">
        <f t="shared" si="474"/>
        <v>1.0068371472522089</v>
      </c>
      <c r="I15221" s="115">
        <f t="shared" si="475"/>
        <v>149.16970000000001</v>
      </c>
    </row>
    <row r="15222" spans="1:9" hidden="1">
      <c r="A15222" s="115" t="s">
        <v>40010</v>
      </c>
      <c r="B15222" s="115" t="s">
        <v>40011</v>
      </c>
      <c r="C15222" s="115" t="s">
        <v>34357</v>
      </c>
      <c r="D15222" s="115" t="s">
        <v>1138</v>
      </c>
      <c r="E15222" s="115">
        <v>163.5437</v>
      </c>
      <c r="F15222" s="674">
        <v>293.83600000000001</v>
      </c>
      <c r="G15222" s="674">
        <v>295.84500000000003</v>
      </c>
      <c r="H15222" s="115">
        <f t="shared" si="474"/>
        <v>1.0068371472522089</v>
      </c>
      <c r="I15222" s="115">
        <f t="shared" si="475"/>
        <v>164.6619</v>
      </c>
    </row>
    <row r="15223" spans="1:9" hidden="1">
      <c r="A15223" s="115" t="s">
        <v>40012</v>
      </c>
      <c r="B15223" s="115" t="s">
        <v>40013</v>
      </c>
      <c r="C15223" s="115" t="s">
        <v>34360</v>
      </c>
      <c r="D15223" s="115" t="s">
        <v>1138</v>
      </c>
      <c r="E15223" s="115">
        <v>232.73079999999999</v>
      </c>
      <c r="F15223" s="674">
        <v>293.83600000000001</v>
      </c>
      <c r="G15223" s="674">
        <v>295.84500000000003</v>
      </c>
      <c r="H15223" s="115">
        <f t="shared" si="474"/>
        <v>1.0068371472522089</v>
      </c>
      <c r="I15223" s="115">
        <f t="shared" si="475"/>
        <v>234.322</v>
      </c>
    </row>
    <row r="15224" spans="1:9" hidden="1">
      <c r="A15224" s="115" t="s">
        <v>40014</v>
      </c>
      <c r="B15224" s="115" t="s">
        <v>40015</v>
      </c>
      <c r="C15224" s="115" t="s">
        <v>34363</v>
      </c>
      <c r="D15224" s="115" t="s">
        <v>1138</v>
      </c>
      <c r="E15224" s="115">
        <v>252.36789999999999</v>
      </c>
      <c r="F15224" s="674">
        <v>293.83600000000001</v>
      </c>
      <c r="G15224" s="674">
        <v>295.84500000000003</v>
      </c>
      <c r="H15224" s="115">
        <f t="shared" si="474"/>
        <v>1.0068371472522089</v>
      </c>
      <c r="I15224" s="115">
        <f t="shared" si="475"/>
        <v>254.0934</v>
      </c>
    </row>
    <row r="15225" spans="1:9" hidden="1">
      <c r="A15225" s="115" t="s">
        <v>40016</v>
      </c>
      <c r="B15225" s="115" t="s">
        <v>40017</v>
      </c>
      <c r="C15225" s="115" t="s">
        <v>34366</v>
      </c>
      <c r="D15225" s="115" t="s">
        <v>1138</v>
      </c>
      <c r="E15225" s="115">
        <v>312.95389999999998</v>
      </c>
      <c r="F15225" s="674">
        <v>293.83600000000001</v>
      </c>
      <c r="G15225" s="674">
        <v>295.84500000000003</v>
      </c>
      <c r="H15225" s="115">
        <f t="shared" si="474"/>
        <v>1.0068371472522089</v>
      </c>
      <c r="I15225" s="115">
        <f t="shared" si="475"/>
        <v>315.09359999999998</v>
      </c>
    </row>
    <row r="15226" spans="1:9" hidden="1">
      <c r="A15226" s="115" t="s">
        <v>40018</v>
      </c>
      <c r="B15226" s="115" t="s">
        <v>40019</v>
      </c>
      <c r="C15226" s="115" t="s">
        <v>34369</v>
      </c>
      <c r="D15226" s="115" t="s">
        <v>1138</v>
      </c>
      <c r="E15226" s="115">
        <v>61.207799999999999</v>
      </c>
      <c r="F15226" s="674">
        <v>293.83600000000001</v>
      </c>
      <c r="G15226" s="674">
        <v>295.84500000000003</v>
      </c>
      <c r="H15226" s="115">
        <f t="shared" si="474"/>
        <v>1.0068371472522089</v>
      </c>
      <c r="I15226" s="115">
        <f t="shared" si="475"/>
        <v>61.626300000000001</v>
      </c>
    </row>
    <row r="15227" spans="1:9" hidden="1">
      <c r="A15227" s="115" t="s">
        <v>40020</v>
      </c>
      <c r="B15227" s="115" t="s">
        <v>40021</v>
      </c>
      <c r="C15227" s="115" t="s">
        <v>34372</v>
      </c>
      <c r="D15227" s="115" t="s">
        <v>1138</v>
      </c>
      <c r="E15227" s="115">
        <v>83.816299999999998</v>
      </c>
      <c r="F15227" s="674">
        <v>293.83600000000001</v>
      </c>
      <c r="G15227" s="674">
        <v>295.84500000000003</v>
      </c>
      <c r="H15227" s="115">
        <f t="shared" si="474"/>
        <v>1.0068371472522089</v>
      </c>
      <c r="I15227" s="115">
        <f t="shared" si="475"/>
        <v>84.389399999999995</v>
      </c>
    </row>
    <row r="15228" spans="1:9" hidden="1">
      <c r="A15228" s="115" t="s">
        <v>40022</v>
      </c>
      <c r="B15228" s="115" t="s">
        <v>40023</v>
      </c>
      <c r="C15228" s="115" t="s">
        <v>34375</v>
      </c>
      <c r="D15228" s="115" t="s">
        <v>1138</v>
      </c>
      <c r="E15228" s="115">
        <v>11.537800000000001</v>
      </c>
      <c r="F15228" s="674">
        <v>293.83600000000001</v>
      </c>
      <c r="G15228" s="674">
        <v>295.84500000000003</v>
      </c>
      <c r="H15228" s="115">
        <f t="shared" si="474"/>
        <v>1.0068371472522089</v>
      </c>
      <c r="I15228" s="115">
        <f t="shared" si="475"/>
        <v>11.6167</v>
      </c>
    </row>
    <row r="15229" spans="1:9" hidden="1">
      <c r="A15229" s="115" t="s">
        <v>40024</v>
      </c>
      <c r="B15229" s="115" t="s">
        <v>40025</v>
      </c>
      <c r="C15229" s="115" t="s">
        <v>34378</v>
      </c>
      <c r="D15229" s="115" t="s">
        <v>1138</v>
      </c>
      <c r="E15229" s="115">
        <v>11.4778</v>
      </c>
      <c r="F15229" s="674">
        <v>293.83600000000001</v>
      </c>
      <c r="G15229" s="674">
        <v>295.84500000000003</v>
      </c>
      <c r="H15229" s="115">
        <f t="shared" si="474"/>
        <v>1.0068371472522089</v>
      </c>
      <c r="I15229" s="115">
        <f t="shared" si="475"/>
        <v>11.5563</v>
      </c>
    </row>
    <row r="15230" spans="1:9" hidden="1">
      <c r="A15230" s="115" t="s">
        <v>40026</v>
      </c>
      <c r="B15230" s="115" t="s">
        <v>40027</v>
      </c>
      <c r="C15230" s="115" t="s">
        <v>34381</v>
      </c>
      <c r="D15230" s="115" t="s">
        <v>1138</v>
      </c>
      <c r="E15230" s="115">
        <v>11.8878</v>
      </c>
      <c r="F15230" s="674">
        <v>293.83600000000001</v>
      </c>
      <c r="G15230" s="674">
        <v>295.84500000000003</v>
      </c>
      <c r="H15230" s="115">
        <f t="shared" si="474"/>
        <v>1.0068371472522089</v>
      </c>
      <c r="I15230" s="115">
        <f t="shared" si="475"/>
        <v>11.969099999999999</v>
      </c>
    </row>
    <row r="15231" spans="1:9" hidden="1">
      <c r="A15231" s="115" t="s">
        <v>40028</v>
      </c>
      <c r="B15231" s="115" t="s">
        <v>40029</v>
      </c>
      <c r="C15231" s="115" t="s">
        <v>34384</v>
      </c>
      <c r="D15231" s="115" t="s">
        <v>1138</v>
      </c>
      <c r="E15231" s="115">
        <v>11.6778</v>
      </c>
      <c r="F15231" s="674">
        <v>293.83600000000001</v>
      </c>
      <c r="G15231" s="674">
        <v>295.84500000000003</v>
      </c>
      <c r="H15231" s="115">
        <f t="shared" si="474"/>
        <v>1.0068371472522089</v>
      </c>
      <c r="I15231" s="115">
        <f t="shared" si="475"/>
        <v>11.7576</v>
      </c>
    </row>
    <row r="15232" spans="1:9" hidden="1">
      <c r="A15232" s="115" t="s">
        <v>40030</v>
      </c>
      <c r="B15232" s="115" t="s">
        <v>40031</v>
      </c>
      <c r="C15232" s="115" t="s">
        <v>34387</v>
      </c>
      <c r="D15232" s="115" t="s">
        <v>1138</v>
      </c>
      <c r="E15232" s="115">
        <v>11.8078</v>
      </c>
      <c r="F15232" s="674">
        <v>293.83600000000001</v>
      </c>
      <c r="G15232" s="674">
        <v>295.84500000000003</v>
      </c>
      <c r="H15232" s="115">
        <f t="shared" si="474"/>
        <v>1.0068371472522089</v>
      </c>
      <c r="I15232" s="115">
        <f t="shared" si="475"/>
        <v>11.888500000000001</v>
      </c>
    </row>
    <row r="15233" spans="1:9" hidden="1">
      <c r="A15233" s="115" t="s">
        <v>40032</v>
      </c>
      <c r="B15233" s="115" t="s">
        <v>40033</v>
      </c>
      <c r="C15233" s="115" t="s">
        <v>34390</v>
      </c>
      <c r="D15233" s="115" t="s">
        <v>1138</v>
      </c>
      <c r="E15233" s="115">
        <v>13.516299999999999</v>
      </c>
      <c r="F15233" s="674">
        <v>293.83600000000001</v>
      </c>
      <c r="G15233" s="674">
        <v>295.84500000000003</v>
      </c>
      <c r="H15233" s="115">
        <f t="shared" si="474"/>
        <v>1.0068371472522089</v>
      </c>
      <c r="I15233" s="115">
        <f t="shared" si="475"/>
        <v>13.608700000000001</v>
      </c>
    </row>
    <row r="15234" spans="1:9" hidden="1">
      <c r="A15234" s="115" t="s">
        <v>40034</v>
      </c>
      <c r="B15234" s="115" t="s">
        <v>40035</v>
      </c>
      <c r="C15234" s="115" t="s">
        <v>34393</v>
      </c>
      <c r="D15234" s="115" t="s">
        <v>1138</v>
      </c>
      <c r="E15234" s="115">
        <v>13.8863</v>
      </c>
      <c r="F15234" s="674">
        <v>293.83600000000001</v>
      </c>
      <c r="G15234" s="674">
        <v>295.84500000000003</v>
      </c>
      <c r="H15234" s="115">
        <f t="shared" si="474"/>
        <v>1.0068371472522089</v>
      </c>
      <c r="I15234" s="115">
        <f t="shared" si="475"/>
        <v>13.981199999999999</v>
      </c>
    </row>
    <row r="15235" spans="1:9" hidden="1">
      <c r="A15235" s="115" t="s">
        <v>40036</v>
      </c>
      <c r="B15235" s="115" t="s">
        <v>40037</v>
      </c>
      <c r="C15235" s="115" t="s">
        <v>34396</v>
      </c>
      <c r="D15235" s="115" t="s">
        <v>1138</v>
      </c>
      <c r="E15235" s="115">
        <v>15.4649</v>
      </c>
      <c r="F15235" s="674">
        <v>293.83600000000001</v>
      </c>
      <c r="G15235" s="674">
        <v>295.84500000000003</v>
      </c>
      <c r="H15235" s="115">
        <f t="shared" si="474"/>
        <v>1.0068371472522089</v>
      </c>
      <c r="I15235" s="115">
        <f t="shared" si="475"/>
        <v>15.570600000000001</v>
      </c>
    </row>
    <row r="15236" spans="1:9" hidden="1">
      <c r="A15236" s="115" t="s">
        <v>40038</v>
      </c>
      <c r="B15236" s="115" t="s">
        <v>40039</v>
      </c>
      <c r="C15236" s="115" t="s">
        <v>34399</v>
      </c>
      <c r="D15236" s="115" t="s">
        <v>1138</v>
      </c>
      <c r="E15236" s="115">
        <v>19.363299999999999</v>
      </c>
      <c r="F15236" s="674">
        <v>293.83600000000001</v>
      </c>
      <c r="G15236" s="674">
        <v>295.84500000000003</v>
      </c>
      <c r="H15236" s="115">
        <f t="shared" si="474"/>
        <v>1.0068371472522089</v>
      </c>
      <c r="I15236" s="115">
        <f t="shared" si="475"/>
        <v>19.495699999999999</v>
      </c>
    </row>
    <row r="15237" spans="1:9" hidden="1">
      <c r="A15237" s="115" t="s">
        <v>40040</v>
      </c>
      <c r="B15237" s="115" t="s">
        <v>40041</v>
      </c>
      <c r="C15237" s="115" t="s">
        <v>34402</v>
      </c>
      <c r="D15237" s="115" t="s">
        <v>1138</v>
      </c>
      <c r="E15237" s="115">
        <v>20.203299999999999</v>
      </c>
      <c r="F15237" s="674">
        <v>293.83600000000001</v>
      </c>
      <c r="G15237" s="674">
        <v>295.84500000000003</v>
      </c>
      <c r="H15237" s="115">
        <f t="shared" ref="H15237:H15300" si="476">G15237/F15237</f>
        <v>1.0068371472522089</v>
      </c>
      <c r="I15237" s="115">
        <f t="shared" ref="I15237:I15300" si="477">ROUND(H15237*E15237,4)</f>
        <v>20.3414</v>
      </c>
    </row>
    <row r="15238" spans="1:9" hidden="1">
      <c r="A15238" s="115" t="s">
        <v>40042</v>
      </c>
      <c r="B15238" s="115" t="s">
        <v>40043</v>
      </c>
      <c r="C15238" s="115" t="s">
        <v>34405</v>
      </c>
      <c r="D15238" s="115" t="s">
        <v>1138</v>
      </c>
      <c r="E15238" s="115">
        <v>23.101900000000001</v>
      </c>
      <c r="F15238" s="674">
        <v>293.83600000000001</v>
      </c>
      <c r="G15238" s="674">
        <v>295.84500000000003</v>
      </c>
      <c r="H15238" s="115">
        <f t="shared" si="476"/>
        <v>1.0068371472522089</v>
      </c>
      <c r="I15238" s="115">
        <f t="shared" si="477"/>
        <v>23.259899999999998</v>
      </c>
    </row>
    <row r="15239" spans="1:9" hidden="1">
      <c r="A15239" s="115" t="s">
        <v>40044</v>
      </c>
      <c r="B15239" s="115" t="s">
        <v>40045</v>
      </c>
      <c r="C15239" s="115" t="s">
        <v>34408</v>
      </c>
      <c r="D15239" s="115" t="s">
        <v>1138</v>
      </c>
      <c r="E15239" s="115">
        <v>27.8904</v>
      </c>
      <c r="F15239" s="674">
        <v>293.83600000000001</v>
      </c>
      <c r="G15239" s="674">
        <v>295.84500000000003</v>
      </c>
      <c r="H15239" s="115">
        <f t="shared" si="476"/>
        <v>1.0068371472522089</v>
      </c>
      <c r="I15239" s="115">
        <f t="shared" si="477"/>
        <v>28.081099999999999</v>
      </c>
    </row>
    <row r="15240" spans="1:9" hidden="1">
      <c r="A15240" s="115" t="s">
        <v>40046</v>
      </c>
      <c r="B15240" s="115" t="s">
        <v>40047</v>
      </c>
      <c r="C15240" s="115" t="s">
        <v>34411</v>
      </c>
      <c r="D15240" s="115" t="s">
        <v>1138</v>
      </c>
      <c r="E15240" s="115">
        <v>32.000399999999999</v>
      </c>
      <c r="F15240" s="674">
        <v>293.83600000000001</v>
      </c>
      <c r="G15240" s="674">
        <v>295.84500000000003</v>
      </c>
      <c r="H15240" s="115">
        <f t="shared" si="476"/>
        <v>1.0068371472522089</v>
      </c>
      <c r="I15240" s="115">
        <f t="shared" si="477"/>
        <v>32.219200000000001</v>
      </c>
    </row>
    <row r="15241" spans="1:9" hidden="1">
      <c r="A15241" s="115" t="s">
        <v>40048</v>
      </c>
      <c r="B15241" s="115" t="s">
        <v>40049</v>
      </c>
      <c r="C15241" s="115" t="s">
        <v>34414</v>
      </c>
      <c r="D15241" s="115" t="s">
        <v>1138</v>
      </c>
      <c r="E15241" s="115">
        <v>34.410400000000003</v>
      </c>
      <c r="F15241" s="674">
        <v>293.83600000000001</v>
      </c>
      <c r="G15241" s="674">
        <v>295.84500000000003</v>
      </c>
      <c r="H15241" s="115">
        <f t="shared" si="476"/>
        <v>1.0068371472522089</v>
      </c>
      <c r="I15241" s="115">
        <f t="shared" si="477"/>
        <v>34.645699999999998</v>
      </c>
    </row>
    <row r="15242" spans="1:9" hidden="1">
      <c r="A15242" s="115" t="s">
        <v>40050</v>
      </c>
      <c r="B15242" s="115" t="s">
        <v>40051</v>
      </c>
      <c r="C15242" s="115" t="s">
        <v>34417</v>
      </c>
      <c r="D15242" s="115" t="s">
        <v>1138</v>
      </c>
      <c r="E15242" s="115">
        <v>48.128999999999998</v>
      </c>
      <c r="F15242" s="674">
        <v>293.83600000000001</v>
      </c>
      <c r="G15242" s="674">
        <v>295.84500000000003</v>
      </c>
      <c r="H15242" s="115">
        <f t="shared" si="476"/>
        <v>1.0068371472522089</v>
      </c>
      <c r="I15242" s="115">
        <f t="shared" si="477"/>
        <v>48.458100000000002</v>
      </c>
    </row>
    <row r="15243" spans="1:9" hidden="1">
      <c r="A15243" s="115" t="s">
        <v>40052</v>
      </c>
      <c r="B15243" s="115" t="s">
        <v>40053</v>
      </c>
      <c r="C15243" s="115" t="s">
        <v>34420</v>
      </c>
      <c r="D15243" s="115" t="s">
        <v>1138</v>
      </c>
      <c r="E15243" s="115">
        <v>66.867000000000004</v>
      </c>
      <c r="F15243" s="674">
        <v>293.83600000000001</v>
      </c>
      <c r="G15243" s="674">
        <v>295.84500000000003</v>
      </c>
      <c r="H15243" s="115">
        <f t="shared" si="476"/>
        <v>1.0068371472522089</v>
      </c>
      <c r="I15243" s="115">
        <f t="shared" si="477"/>
        <v>67.324200000000005</v>
      </c>
    </row>
    <row r="15244" spans="1:9" hidden="1">
      <c r="A15244" s="115" t="s">
        <v>40054</v>
      </c>
      <c r="B15244" s="115" t="s">
        <v>40055</v>
      </c>
      <c r="C15244" s="115" t="s">
        <v>34423</v>
      </c>
      <c r="D15244" s="115" t="s">
        <v>1138</v>
      </c>
      <c r="E15244" s="115">
        <v>15.8178</v>
      </c>
      <c r="F15244" s="674">
        <v>293.83600000000001</v>
      </c>
      <c r="G15244" s="674">
        <v>295.84500000000003</v>
      </c>
      <c r="H15244" s="115">
        <f t="shared" si="476"/>
        <v>1.0068371472522089</v>
      </c>
      <c r="I15244" s="115">
        <f t="shared" si="477"/>
        <v>15.9259</v>
      </c>
    </row>
    <row r="15245" spans="1:9" hidden="1">
      <c r="A15245" s="115" t="s">
        <v>40056</v>
      </c>
      <c r="B15245" s="115" t="s">
        <v>40057</v>
      </c>
      <c r="C15245" s="115" t="s">
        <v>34426</v>
      </c>
      <c r="D15245" s="115" t="s">
        <v>1138</v>
      </c>
      <c r="E15245" s="115">
        <v>18.996300000000002</v>
      </c>
      <c r="F15245" s="674">
        <v>293.83600000000001</v>
      </c>
      <c r="G15245" s="674">
        <v>295.84500000000003</v>
      </c>
      <c r="H15245" s="115">
        <f t="shared" si="476"/>
        <v>1.0068371472522089</v>
      </c>
      <c r="I15245" s="115">
        <f t="shared" si="477"/>
        <v>19.126200000000001</v>
      </c>
    </row>
    <row r="15246" spans="1:9" hidden="1">
      <c r="A15246" s="115" t="s">
        <v>40058</v>
      </c>
      <c r="B15246" s="115" t="s">
        <v>40059</v>
      </c>
      <c r="C15246" s="115" t="s">
        <v>34429</v>
      </c>
      <c r="D15246" s="115" t="s">
        <v>1138</v>
      </c>
      <c r="E15246" s="115">
        <v>23.465299999999999</v>
      </c>
      <c r="F15246" s="674">
        <v>293.83600000000001</v>
      </c>
      <c r="G15246" s="674">
        <v>295.84500000000003</v>
      </c>
      <c r="H15246" s="115">
        <f t="shared" si="476"/>
        <v>1.0068371472522089</v>
      </c>
      <c r="I15246" s="115">
        <f t="shared" si="477"/>
        <v>23.625699999999998</v>
      </c>
    </row>
    <row r="15247" spans="1:9" hidden="1">
      <c r="A15247" s="115" t="s">
        <v>40060</v>
      </c>
      <c r="B15247" s="115" t="s">
        <v>40061</v>
      </c>
      <c r="C15247" s="115" t="s">
        <v>34432</v>
      </c>
      <c r="D15247" s="115" t="s">
        <v>1138</v>
      </c>
      <c r="E15247" s="115">
        <v>46.833300000000001</v>
      </c>
      <c r="F15247" s="674">
        <v>293.83600000000001</v>
      </c>
      <c r="G15247" s="674">
        <v>295.84500000000003</v>
      </c>
      <c r="H15247" s="115">
        <f t="shared" si="476"/>
        <v>1.0068371472522089</v>
      </c>
      <c r="I15247" s="115">
        <f t="shared" si="477"/>
        <v>47.153500000000001</v>
      </c>
    </row>
    <row r="15248" spans="1:9" hidden="1">
      <c r="A15248" s="115" t="s">
        <v>40062</v>
      </c>
      <c r="B15248" s="115" t="s">
        <v>40063</v>
      </c>
      <c r="C15248" s="115" t="s">
        <v>34435</v>
      </c>
      <c r="D15248" s="115" t="s">
        <v>1138</v>
      </c>
      <c r="E15248" s="115">
        <v>84.510400000000004</v>
      </c>
      <c r="F15248" s="674">
        <v>293.83600000000001</v>
      </c>
      <c r="G15248" s="674">
        <v>295.84500000000003</v>
      </c>
      <c r="H15248" s="115">
        <f t="shared" si="476"/>
        <v>1.0068371472522089</v>
      </c>
      <c r="I15248" s="115">
        <f t="shared" si="477"/>
        <v>85.088200000000001</v>
      </c>
    </row>
    <row r="15249" spans="1:9" hidden="1">
      <c r="A15249" s="115" t="s">
        <v>40064</v>
      </c>
      <c r="B15249" s="115" t="s">
        <v>40065</v>
      </c>
      <c r="C15249" s="115" t="s">
        <v>34438</v>
      </c>
      <c r="D15249" s="115" t="s">
        <v>1138</v>
      </c>
      <c r="E15249" s="115">
        <v>16.755199999999999</v>
      </c>
      <c r="F15249" s="674">
        <v>293.83600000000001</v>
      </c>
      <c r="G15249" s="674">
        <v>295.84500000000003</v>
      </c>
      <c r="H15249" s="115">
        <f t="shared" si="476"/>
        <v>1.0068371472522089</v>
      </c>
      <c r="I15249" s="115">
        <f t="shared" si="477"/>
        <v>16.869800000000001</v>
      </c>
    </row>
    <row r="15250" spans="1:9" hidden="1">
      <c r="A15250" s="115" t="s">
        <v>40066</v>
      </c>
      <c r="B15250" s="115" t="s">
        <v>40067</v>
      </c>
      <c r="C15250" s="115" t="s">
        <v>34441</v>
      </c>
      <c r="D15250" s="115" t="s">
        <v>1138</v>
      </c>
      <c r="E15250" s="115">
        <v>18.5015</v>
      </c>
      <c r="F15250" s="674">
        <v>293.83600000000001</v>
      </c>
      <c r="G15250" s="674">
        <v>295.84500000000003</v>
      </c>
      <c r="H15250" s="115">
        <f t="shared" si="476"/>
        <v>1.0068371472522089</v>
      </c>
      <c r="I15250" s="115">
        <f t="shared" si="477"/>
        <v>18.628</v>
      </c>
    </row>
    <row r="15251" spans="1:9" hidden="1">
      <c r="A15251" s="115" t="s">
        <v>40068</v>
      </c>
      <c r="B15251" s="115" t="s">
        <v>40069</v>
      </c>
      <c r="C15251" s="115" t="s">
        <v>34444</v>
      </c>
      <c r="D15251" s="115" t="s">
        <v>1138</v>
      </c>
      <c r="E15251" s="115">
        <v>22.437799999999999</v>
      </c>
      <c r="F15251" s="674">
        <v>293.83600000000001</v>
      </c>
      <c r="G15251" s="674">
        <v>295.84500000000003</v>
      </c>
      <c r="H15251" s="115">
        <f t="shared" si="476"/>
        <v>1.0068371472522089</v>
      </c>
      <c r="I15251" s="115">
        <f t="shared" si="477"/>
        <v>22.591200000000001</v>
      </c>
    </row>
    <row r="15252" spans="1:9" hidden="1">
      <c r="A15252" s="115" t="s">
        <v>40070</v>
      </c>
      <c r="B15252" s="115" t="s">
        <v>40071</v>
      </c>
      <c r="C15252" s="115" t="s">
        <v>34447</v>
      </c>
      <c r="D15252" s="115" t="s">
        <v>1138</v>
      </c>
      <c r="E15252" s="115">
        <v>16.075199999999999</v>
      </c>
      <c r="F15252" s="674">
        <v>293.83600000000001</v>
      </c>
      <c r="G15252" s="674">
        <v>295.84500000000003</v>
      </c>
      <c r="H15252" s="115">
        <f t="shared" si="476"/>
        <v>1.0068371472522089</v>
      </c>
      <c r="I15252" s="115">
        <f t="shared" si="477"/>
        <v>16.185099999999998</v>
      </c>
    </row>
    <row r="15253" spans="1:9" hidden="1">
      <c r="A15253" s="115" t="s">
        <v>40072</v>
      </c>
      <c r="B15253" s="115" t="s">
        <v>40073</v>
      </c>
      <c r="C15253" s="115" t="s">
        <v>34450</v>
      </c>
      <c r="D15253" s="115" t="s">
        <v>1138</v>
      </c>
      <c r="E15253" s="115">
        <v>18.451499999999999</v>
      </c>
      <c r="F15253" s="674">
        <v>293.83600000000001</v>
      </c>
      <c r="G15253" s="674">
        <v>295.84500000000003</v>
      </c>
      <c r="H15253" s="115">
        <f t="shared" si="476"/>
        <v>1.0068371472522089</v>
      </c>
      <c r="I15253" s="115">
        <f t="shared" si="477"/>
        <v>18.5777</v>
      </c>
    </row>
    <row r="15254" spans="1:9" hidden="1">
      <c r="A15254" s="115" t="s">
        <v>40074</v>
      </c>
      <c r="B15254" s="115" t="s">
        <v>40075</v>
      </c>
      <c r="C15254" s="115" t="s">
        <v>34453</v>
      </c>
      <c r="D15254" s="115" t="s">
        <v>1138</v>
      </c>
      <c r="E15254" s="115">
        <v>23.947800000000001</v>
      </c>
      <c r="F15254" s="674">
        <v>293.83600000000001</v>
      </c>
      <c r="G15254" s="674">
        <v>295.84500000000003</v>
      </c>
      <c r="H15254" s="115">
        <f t="shared" si="476"/>
        <v>1.0068371472522089</v>
      </c>
      <c r="I15254" s="115">
        <f t="shared" si="477"/>
        <v>24.111499999999999</v>
      </c>
    </row>
    <row r="15255" spans="1:9" hidden="1">
      <c r="A15255" s="115" t="s">
        <v>40076</v>
      </c>
      <c r="B15255" s="115" t="s">
        <v>40077</v>
      </c>
      <c r="C15255" s="115" t="s">
        <v>34456</v>
      </c>
      <c r="D15255" s="115" t="s">
        <v>1138</v>
      </c>
      <c r="E15255" s="115">
        <v>16.715199999999999</v>
      </c>
      <c r="F15255" s="674">
        <v>293.83600000000001</v>
      </c>
      <c r="G15255" s="674">
        <v>295.84500000000003</v>
      </c>
      <c r="H15255" s="115">
        <f t="shared" si="476"/>
        <v>1.0068371472522089</v>
      </c>
      <c r="I15255" s="115">
        <f t="shared" si="477"/>
        <v>16.829499999999999</v>
      </c>
    </row>
    <row r="15256" spans="1:9" hidden="1">
      <c r="A15256" s="115" t="s">
        <v>40078</v>
      </c>
      <c r="B15256" s="115" t="s">
        <v>40079</v>
      </c>
      <c r="C15256" s="115" t="s">
        <v>34459</v>
      </c>
      <c r="D15256" s="115" t="s">
        <v>1138</v>
      </c>
      <c r="E15256" s="115">
        <v>17.9815</v>
      </c>
      <c r="F15256" s="674">
        <v>293.83600000000001</v>
      </c>
      <c r="G15256" s="674">
        <v>295.84500000000003</v>
      </c>
      <c r="H15256" s="115">
        <f t="shared" si="476"/>
        <v>1.0068371472522089</v>
      </c>
      <c r="I15256" s="115">
        <f t="shared" si="477"/>
        <v>18.104399999999998</v>
      </c>
    </row>
    <row r="15257" spans="1:9" hidden="1">
      <c r="A15257" s="115" t="s">
        <v>40080</v>
      </c>
      <c r="B15257" s="115" t="s">
        <v>40081</v>
      </c>
      <c r="C15257" s="115" t="s">
        <v>34462</v>
      </c>
      <c r="D15257" s="115" t="s">
        <v>1138</v>
      </c>
      <c r="E15257" s="115">
        <v>21.527799999999999</v>
      </c>
      <c r="F15257" s="674">
        <v>293.83600000000001</v>
      </c>
      <c r="G15257" s="674">
        <v>295.84500000000003</v>
      </c>
      <c r="H15257" s="115">
        <f t="shared" si="476"/>
        <v>1.0068371472522089</v>
      </c>
      <c r="I15257" s="115">
        <f t="shared" si="477"/>
        <v>21.675000000000001</v>
      </c>
    </row>
    <row r="15258" spans="1:9" hidden="1">
      <c r="A15258" s="115" t="s">
        <v>40082</v>
      </c>
      <c r="B15258" s="115" t="s">
        <v>40083</v>
      </c>
      <c r="C15258" s="115" t="s">
        <v>34465</v>
      </c>
      <c r="D15258" s="115" t="s">
        <v>1138</v>
      </c>
      <c r="E15258" s="115">
        <v>17.0352</v>
      </c>
      <c r="F15258" s="674">
        <v>293.83600000000001</v>
      </c>
      <c r="G15258" s="674">
        <v>295.84500000000003</v>
      </c>
      <c r="H15258" s="115">
        <f t="shared" si="476"/>
        <v>1.0068371472522089</v>
      </c>
      <c r="I15258" s="115">
        <f t="shared" si="477"/>
        <v>17.151700000000002</v>
      </c>
    </row>
    <row r="15259" spans="1:9" hidden="1">
      <c r="A15259" s="115" t="s">
        <v>40084</v>
      </c>
      <c r="B15259" s="115" t="s">
        <v>40085</v>
      </c>
      <c r="C15259" s="115" t="s">
        <v>34468</v>
      </c>
      <c r="D15259" s="115" t="s">
        <v>1138</v>
      </c>
      <c r="E15259" s="115">
        <v>18.0015</v>
      </c>
      <c r="F15259" s="674">
        <v>293.83600000000001</v>
      </c>
      <c r="G15259" s="674">
        <v>295.84500000000003</v>
      </c>
      <c r="H15259" s="115">
        <f t="shared" si="476"/>
        <v>1.0068371472522089</v>
      </c>
      <c r="I15259" s="115">
        <f t="shared" si="477"/>
        <v>18.124600000000001</v>
      </c>
    </row>
    <row r="15260" spans="1:9" hidden="1">
      <c r="A15260" s="115" t="s">
        <v>40086</v>
      </c>
      <c r="B15260" s="115" t="s">
        <v>40087</v>
      </c>
      <c r="C15260" s="115" t="s">
        <v>34471</v>
      </c>
      <c r="D15260" s="115" t="s">
        <v>1138</v>
      </c>
      <c r="E15260" s="115">
        <v>22.7178</v>
      </c>
      <c r="F15260" s="674">
        <v>293.83600000000001</v>
      </c>
      <c r="G15260" s="674">
        <v>295.84500000000003</v>
      </c>
      <c r="H15260" s="115">
        <f t="shared" si="476"/>
        <v>1.0068371472522089</v>
      </c>
      <c r="I15260" s="115">
        <f t="shared" si="477"/>
        <v>22.873100000000001</v>
      </c>
    </row>
    <row r="15261" spans="1:9" hidden="1">
      <c r="A15261" s="115" t="s">
        <v>40088</v>
      </c>
      <c r="B15261" s="115" t="s">
        <v>40089</v>
      </c>
      <c r="C15261" s="115" t="s">
        <v>34474</v>
      </c>
      <c r="D15261" s="115" t="s">
        <v>1138</v>
      </c>
      <c r="E15261" s="115">
        <v>17.0352</v>
      </c>
      <c r="F15261" s="674">
        <v>293.83600000000001</v>
      </c>
      <c r="G15261" s="674">
        <v>295.84500000000003</v>
      </c>
      <c r="H15261" s="115">
        <f t="shared" si="476"/>
        <v>1.0068371472522089</v>
      </c>
      <c r="I15261" s="115">
        <f t="shared" si="477"/>
        <v>17.151700000000002</v>
      </c>
    </row>
    <row r="15262" spans="1:9" hidden="1">
      <c r="A15262" s="115" t="s">
        <v>40090</v>
      </c>
      <c r="B15262" s="115" t="s">
        <v>40091</v>
      </c>
      <c r="C15262" s="115" t="s">
        <v>34477</v>
      </c>
      <c r="D15262" s="115" t="s">
        <v>1138</v>
      </c>
      <c r="E15262" s="115">
        <v>16.551500000000001</v>
      </c>
      <c r="F15262" s="674">
        <v>293.83600000000001</v>
      </c>
      <c r="G15262" s="674">
        <v>295.84500000000003</v>
      </c>
      <c r="H15262" s="115">
        <f t="shared" si="476"/>
        <v>1.0068371472522089</v>
      </c>
      <c r="I15262" s="115">
        <f t="shared" si="477"/>
        <v>16.6647</v>
      </c>
    </row>
    <row r="15263" spans="1:9" hidden="1">
      <c r="A15263" s="115" t="s">
        <v>40092</v>
      </c>
      <c r="B15263" s="115" t="s">
        <v>40093</v>
      </c>
      <c r="C15263" s="115" t="s">
        <v>34480</v>
      </c>
      <c r="D15263" s="115" t="s">
        <v>1138</v>
      </c>
      <c r="E15263" s="115">
        <v>23.617799999999999</v>
      </c>
      <c r="F15263" s="674">
        <v>293.83600000000001</v>
      </c>
      <c r="G15263" s="674">
        <v>295.84500000000003</v>
      </c>
      <c r="H15263" s="115">
        <f t="shared" si="476"/>
        <v>1.0068371472522089</v>
      </c>
      <c r="I15263" s="115">
        <f t="shared" si="477"/>
        <v>23.779299999999999</v>
      </c>
    </row>
    <row r="15264" spans="1:9" hidden="1">
      <c r="A15264" s="115" t="s">
        <v>40094</v>
      </c>
      <c r="B15264" s="115" t="s">
        <v>40095</v>
      </c>
      <c r="C15264" s="115" t="s">
        <v>34483</v>
      </c>
      <c r="D15264" s="115" t="s">
        <v>1138</v>
      </c>
      <c r="E15264" s="115">
        <v>16.755199999999999</v>
      </c>
      <c r="F15264" s="674">
        <v>293.83600000000001</v>
      </c>
      <c r="G15264" s="674">
        <v>295.84500000000003</v>
      </c>
      <c r="H15264" s="115">
        <f t="shared" si="476"/>
        <v>1.0068371472522089</v>
      </c>
      <c r="I15264" s="115">
        <f t="shared" si="477"/>
        <v>16.869800000000001</v>
      </c>
    </row>
    <row r="15265" spans="1:9" hidden="1">
      <c r="A15265" s="115" t="s">
        <v>40096</v>
      </c>
      <c r="B15265" s="115" t="s">
        <v>40097</v>
      </c>
      <c r="C15265" s="115" t="s">
        <v>34486</v>
      </c>
      <c r="D15265" s="115" t="s">
        <v>1138</v>
      </c>
      <c r="E15265" s="115">
        <v>19.6615</v>
      </c>
      <c r="F15265" s="674">
        <v>293.83600000000001</v>
      </c>
      <c r="G15265" s="674">
        <v>295.84500000000003</v>
      </c>
      <c r="H15265" s="115">
        <f t="shared" si="476"/>
        <v>1.0068371472522089</v>
      </c>
      <c r="I15265" s="115">
        <f t="shared" si="477"/>
        <v>19.7959</v>
      </c>
    </row>
    <row r="15266" spans="1:9" hidden="1">
      <c r="A15266" s="115" t="s">
        <v>40098</v>
      </c>
      <c r="B15266" s="115" t="s">
        <v>40099</v>
      </c>
      <c r="C15266" s="115" t="s">
        <v>34489</v>
      </c>
      <c r="D15266" s="115" t="s">
        <v>1138</v>
      </c>
      <c r="E15266" s="115">
        <v>26.907800000000002</v>
      </c>
      <c r="F15266" s="674">
        <v>293.83600000000001</v>
      </c>
      <c r="G15266" s="674">
        <v>295.84500000000003</v>
      </c>
      <c r="H15266" s="115">
        <f t="shared" si="476"/>
        <v>1.0068371472522089</v>
      </c>
      <c r="I15266" s="115">
        <f t="shared" si="477"/>
        <v>27.091799999999999</v>
      </c>
    </row>
    <row r="15267" spans="1:9" hidden="1">
      <c r="A15267" s="115" t="s">
        <v>40100</v>
      </c>
      <c r="B15267" s="115" t="s">
        <v>40101</v>
      </c>
      <c r="C15267" s="115" t="s">
        <v>34492</v>
      </c>
      <c r="D15267" s="115" t="s">
        <v>1138</v>
      </c>
      <c r="E15267" s="115">
        <v>17.6752</v>
      </c>
      <c r="F15267" s="674">
        <v>293.83600000000001</v>
      </c>
      <c r="G15267" s="674">
        <v>295.84500000000003</v>
      </c>
      <c r="H15267" s="115">
        <f t="shared" si="476"/>
        <v>1.0068371472522089</v>
      </c>
      <c r="I15267" s="115">
        <f t="shared" si="477"/>
        <v>17.795999999999999</v>
      </c>
    </row>
    <row r="15268" spans="1:9" hidden="1">
      <c r="A15268" s="115" t="s">
        <v>40102</v>
      </c>
      <c r="B15268" s="115" t="s">
        <v>40103</v>
      </c>
      <c r="C15268" s="115" t="s">
        <v>34495</v>
      </c>
      <c r="D15268" s="115" t="s">
        <v>1138</v>
      </c>
      <c r="E15268" s="115">
        <v>18.0015</v>
      </c>
      <c r="F15268" s="674">
        <v>293.83600000000001</v>
      </c>
      <c r="G15268" s="674">
        <v>295.84500000000003</v>
      </c>
      <c r="H15268" s="115">
        <f t="shared" si="476"/>
        <v>1.0068371472522089</v>
      </c>
      <c r="I15268" s="115">
        <f t="shared" si="477"/>
        <v>18.124600000000001</v>
      </c>
    </row>
    <row r="15269" spans="1:9" hidden="1">
      <c r="A15269" s="115" t="s">
        <v>40104</v>
      </c>
      <c r="B15269" s="115" t="s">
        <v>40105</v>
      </c>
      <c r="C15269" s="115" t="s">
        <v>34498</v>
      </c>
      <c r="D15269" s="115" t="s">
        <v>1138</v>
      </c>
      <c r="E15269" s="115">
        <v>26.977799999999998</v>
      </c>
      <c r="F15269" s="674">
        <v>293.83600000000001</v>
      </c>
      <c r="G15269" s="674">
        <v>295.84500000000003</v>
      </c>
      <c r="H15269" s="115">
        <f t="shared" si="476"/>
        <v>1.0068371472522089</v>
      </c>
      <c r="I15269" s="115">
        <f t="shared" si="477"/>
        <v>27.162299999999998</v>
      </c>
    </row>
    <row r="15270" spans="1:9" hidden="1">
      <c r="A15270" s="115" t="s">
        <v>40106</v>
      </c>
      <c r="B15270" s="115" t="s">
        <v>40107</v>
      </c>
      <c r="C15270" s="115" t="s">
        <v>34501</v>
      </c>
      <c r="D15270" s="115" t="s">
        <v>1138</v>
      </c>
      <c r="E15270" s="115">
        <v>9.6640999999999995</v>
      </c>
      <c r="F15270" s="674">
        <v>293.83600000000001</v>
      </c>
      <c r="G15270" s="674">
        <v>295.84500000000003</v>
      </c>
      <c r="H15270" s="115">
        <f t="shared" si="476"/>
        <v>1.0068371472522089</v>
      </c>
      <c r="I15270" s="115">
        <f t="shared" si="477"/>
        <v>9.7302</v>
      </c>
    </row>
    <row r="15271" spans="1:9" hidden="1">
      <c r="A15271" s="115" t="s">
        <v>40108</v>
      </c>
      <c r="B15271" s="115" t="s">
        <v>40109</v>
      </c>
      <c r="C15271" s="115" t="s">
        <v>34504</v>
      </c>
      <c r="D15271" s="115" t="s">
        <v>1138</v>
      </c>
      <c r="E15271" s="115">
        <v>10.9541</v>
      </c>
      <c r="F15271" s="674">
        <v>293.83600000000001</v>
      </c>
      <c r="G15271" s="674">
        <v>295.84500000000003</v>
      </c>
      <c r="H15271" s="115">
        <f t="shared" si="476"/>
        <v>1.0068371472522089</v>
      </c>
      <c r="I15271" s="115">
        <f t="shared" si="477"/>
        <v>11.029</v>
      </c>
    </row>
    <row r="15272" spans="1:9" hidden="1">
      <c r="A15272" s="115" t="s">
        <v>40110</v>
      </c>
      <c r="B15272" s="115" t="s">
        <v>40111</v>
      </c>
      <c r="C15272" s="115" t="s">
        <v>34507</v>
      </c>
      <c r="D15272" s="115" t="s">
        <v>1138</v>
      </c>
      <c r="E15272" s="115">
        <v>10.3841</v>
      </c>
      <c r="F15272" s="674">
        <v>293.83600000000001</v>
      </c>
      <c r="G15272" s="674">
        <v>295.84500000000003</v>
      </c>
      <c r="H15272" s="115">
        <f t="shared" si="476"/>
        <v>1.0068371472522089</v>
      </c>
      <c r="I15272" s="115">
        <f t="shared" si="477"/>
        <v>10.4551</v>
      </c>
    </row>
    <row r="15273" spans="1:9" hidden="1">
      <c r="A15273" s="115" t="s">
        <v>40112</v>
      </c>
      <c r="B15273" s="115" t="s">
        <v>40113</v>
      </c>
      <c r="C15273" s="115" t="s">
        <v>34510</v>
      </c>
      <c r="D15273" s="115" t="s">
        <v>1138</v>
      </c>
      <c r="E15273" s="115">
        <v>18.978200000000001</v>
      </c>
      <c r="F15273" s="674">
        <v>293.83600000000001</v>
      </c>
      <c r="G15273" s="674">
        <v>295.84500000000003</v>
      </c>
      <c r="H15273" s="115">
        <f t="shared" si="476"/>
        <v>1.0068371472522089</v>
      </c>
      <c r="I15273" s="115">
        <f t="shared" si="477"/>
        <v>19.108000000000001</v>
      </c>
    </row>
    <row r="15274" spans="1:9" hidden="1">
      <c r="A15274" s="115" t="s">
        <v>40114</v>
      </c>
      <c r="B15274" s="115" t="s">
        <v>40115</v>
      </c>
      <c r="C15274" s="115" t="s">
        <v>34513</v>
      </c>
      <c r="D15274" s="115" t="s">
        <v>1138</v>
      </c>
      <c r="E15274" s="115">
        <v>76.788200000000003</v>
      </c>
      <c r="F15274" s="674">
        <v>293.83600000000001</v>
      </c>
      <c r="G15274" s="674">
        <v>295.84500000000003</v>
      </c>
      <c r="H15274" s="115">
        <f t="shared" si="476"/>
        <v>1.0068371472522089</v>
      </c>
      <c r="I15274" s="115">
        <f t="shared" si="477"/>
        <v>77.313199999999995</v>
      </c>
    </row>
    <row r="15275" spans="1:9" hidden="1">
      <c r="A15275" s="115" t="s">
        <v>40116</v>
      </c>
      <c r="B15275" s="115" t="s">
        <v>40117</v>
      </c>
      <c r="C15275" s="115" t="s">
        <v>34516</v>
      </c>
      <c r="D15275" s="115" t="s">
        <v>1138</v>
      </c>
      <c r="E15275" s="115">
        <v>150.14449999999999</v>
      </c>
      <c r="F15275" s="674">
        <v>293.83600000000001</v>
      </c>
      <c r="G15275" s="674">
        <v>295.84500000000003</v>
      </c>
      <c r="H15275" s="115">
        <f t="shared" si="476"/>
        <v>1.0068371472522089</v>
      </c>
      <c r="I15275" s="115">
        <f t="shared" si="477"/>
        <v>151.1711</v>
      </c>
    </row>
    <row r="15276" spans="1:9" hidden="1">
      <c r="A15276" s="115" t="s">
        <v>40118</v>
      </c>
      <c r="B15276" s="115" t="s">
        <v>40119</v>
      </c>
      <c r="C15276" s="115" t="s">
        <v>34519</v>
      </c>
      <c r="D15276" s="115" t="s">
        <v>1138</v>
      </c>
      <c r="E15276" s="115">
        <v>230.1908</v>
      </c>
      <c r="F15276" s="674">
        <v>293.83600000000001</v>
      </c>
      <c r="G15276" s="674">
        <v>295.84500000000003</v>
      </c>
      <c r="H15276" s="115">
        <f t="shared" si="476"/>
        <v>1.0068371472522089</v>
      </c>
      <c r="I15276" s="115">
        <f t="shared" si="477"/>
        <v>231.7646</v>
      </c>
    </row>
    <row r="15277" spans="1:9" hidden="1">
      <c r="A15277" s="115" t="s">
        <v>40120</v>
      </c>
      <c r="B15277" s="115" t="s">
        <v>40121</v>
      </c>
      <c r="C15277" s="115" t="s">
        <v>34522</v>
      </c>
      <c r="D15277" s="115" t="s">
        <v>1138</v>
      </c>
      <c r="E15277" s="115">
        <v>349.87709999999998</v>
      </c>
      <c r="F15277" s="674">
        <v>293.83600000000001</v>
      </c>
      <c r="G15277" s="674">
        <v>295.84500000000003</v>
      </c>
      <c r="H15277" s="115">
        <f t="shared" si="476"/>
        <v>1.0068371472522089</v>
      </c>
      <c r="I15277" s="115">
        <f t="shared" si="477"/>
        <v>352.26929999999999</v>
      </c>
    </row>
    <row r="15278" spans="1:9" hidden="1">
      <c r="A15278" s="115" t="s">
        <v>40122</v>
      </c>
      <c r="B15278" s="115" t="s">
        <v>40123</v>
      </c>
      <c r="C15278" s="115" t="s">
        <v>34525</v>
      </c>
      <c r="D15278" s="115" t="s">
        <v>1138</v>
      </c>
      <c r="E15278" s="115">
        <v>872.4434</v>
      </c>
      <c r="F15278" s="674">
        <v>293.83600000000001</v>
      </c>
      <c r="G15278" s="674">
        <v>295.84500000000003</v>
      </c>
      <c r="H15278" s="115">
        <f t="shared" si="476"/>
        <v>1.0068371472522089</v>
      </c>
      <c r="I15278" s="115">
        <f t="shared" si="477"/>
        <v>878.40840000000003</v>
      </c>
    </row>
    <row r="15279" spans="1:9" hidden="1">
      <c r="A15279" s="115" t="s">
        <v>40124</v>
      </c>
      <c r="B15279" s="115" t="s">
        <v>40125</v>
      </c>
      <c r="C15279" s="115" t="s">
        <v>34528</v>
      </c>
      <c r="D15279" s="115" t="s">
        <v>1138</v>
      </c>
      <c r="E15279" s="115">
        <v>1600.876</v>
      </c>
      <c r="F15279" s="674">
        <v>293.83600000000001</v>
      </c>
      <c r="G15279" s="674">
        <v>295.84500000000003</v>
      </c>
      <c r="H15279" s="115">
        <f t="shared" si="476"/>
        <v>1.0068371472522089</v>
      </c>
      <c r="I15279" s="115">
        <f t="shared" si="477"/>
        <v>1611.8214</v>
      </c>
    </row>
    <row r="15280" spans="1:9" hidden="1">
      <c r="A15280" s="115" t="s">
        <v>40126</v>
      </c>
      <c r="B15280" s="115" t="s">
        <v>40127</v>
      </c>
      <c r="C15280" s="115" t="s">
        <v>34531</v>
      </c>
      <c r="D15280" s="115" t="s">
        <v>1138</v>
      </c>
      <c r="E15280" s="115">
        <v>3492.5486000000001</v>
      </c>
      <c r="F15280" s="674">
        <v>293.83600000000001</v>
      </c>
      <c r="G15280" s="674">
        <v>295.84500000000003</v>
      </c>
      <c r="H15280" s="115">
        <f t="shared" si="476"/>
        <v>1.0068371472522089</v>
      </c>
      <c r="I15280" s="115">
        <f t="shared" si="477"/>
        <v>3516.4277000000002</v>
      </c>
    </row>
    <row r="15281" spans="1:9" hidden="1">
      <c r="A15281" s="115" t="s">
        <v>40128</v>
      </c>
      <c r="B15281" s="115" t="s">
        <v>40129</v>
      </c>
      <c r="C15281" s="115" t="s">
        <v>34534</v>
      </c>
      <c r="D15281" s="115" t="s">
        <v>1242</v>
      </c>
      <c r="E15281" s="115">
        <v>69.075599999999994</v>
      </c>
      <c r="F15281" s="674">
        <v>293.83600000000001</v>
      </c>
      <c r="G15281" s="674">
        <v>295.84500000000003</v>
      </c>
      <c r="H15281" s="115">
        <f t="shared" si="476"/>
        <v>1.0068371472522089</v>
      </c>
      <c r="I15281" s="115">
        <f t="shared" si="477"/>
        <v>69.547899999999998</v>
      </c>
    </row>
    <row r="15282" spans="1:9" hidden="1">
      <c r="A15282" s="115" t="s">
        <v>40130</v>
      </c>
      <c r="B15282" s="115" t="s">
        <v>40131</v>
      </c>
      <c r="C15282" s="115" t="s">
        <v>34537</v>
      </c>
      <c r="D15282" s="115" t="s">
        <v>1138</v>
      </c>
      <c r="E15282" s="115">
        <v>39.416400000000003</v>
      </c>
      <c r="F15282" s="674">
        <v>293.83600000000001</v>
      </c>
      <c r="G15282" s="674">
        <v>295.84500000000003</v>
      </c>
      <c r="H15282" s="115">
        <f t="shared" si="476"/>
        <v>1.0068371472522089</v>
      </c>
      <c r="I15282" s="115">
        <f t="shared" si="477"/>
        <v>39.685899999999997</v>
      </c>
    </row>
    <row r="15283" spans="1:9" hidden="1">
      <c r="A15283" s="115" t="s">
        <v>40132</v>
      </c>
      <c r="B15283" s="115" t="s">
        <v>40133</v>
      </c>
      <c r="C15283" s="115" t="s">
        <v>34540</v>
      </c>
      <c r="D15283" s="115" t="s">
        <v>1242</v>
      </c>
      <c r="E15283" s="115">
        <v>79.413700000000006</v>
      </c>
      <c r="F15283" s="674">
        <v>293.83600000000001</v>
      </c>
      <c r="G15283" s="674">
        <v>295.84500000000003</v>
      </c>
      <c r="H15283" s="115">
        <f t="shared" si="476"/>
        <v>1.0068371472522089</v>
      </c>
      <c r="I15283" s="115">
        <f t="shared" si="477"/>
        <v>79.956699999999998</v>
      </c>
    </row>
    <row r="15284" spans="1:9" hidden="1">
      <c r="A15284" s="115" t="s">
        <v>40134</v>
      </c>
      <c r="B15284" s="115" t="s">
        <v>40135</v>
      </c>
      <c r="C15284" s="115" t="s">
        <v>34543</v>
      </c>
      <c r="D15284" s="115" t="s">
        <v>1242</v>
      </c>
      <c r="E15284" s="115">
        <v>85.557599999999994</v>
      </c>
      <c r="F15284" s="674">
        <v>293.83600000000001</v>
      </c>
      <c r="G15284" s="674">
        <v>295.84500000000003</v>
      </c>
      <c r="H15284" s="115">
        <f t="shared" si="476"/>
        <v>1.0068371472522089</v>
      </c>
      <c r="I15284" s="115">
        <f t="shared" si="477"/>
        <v>86.142600000000002</v>
      </c>
    </row>
    <row r="15285" spans="1:9" hidden="1">
      <c r="A15285" s="115" t="s">
        <v>40136</v>
      </c>
      <c r="B15285" s="115" t="s">
        <v>40137</v>
      </c>
      <c r="C15285" s="115" t="s">
        <v>34546</v>
      </c>
      <c r="D15285" s="115" t="s">
        <v>1242</v>
      </c>
      <c r="E15285" s="115">
        <v>93.882400000000004</v>
      </c>
      <c r="F15285" s="674">
        <v>293.83600000000001</v>
      </c>
      <c r="G15285" s="674">
        <v>295.84500000000003</v>
      </c>
      <c r="H15285" s="115">
        <f t="shared" si="476"/>
        <v>1.0068371472522089</v>
      </c>
      <c r="I15285" s="115">
        <f t="shared" si="477"/>
        <v>94.524299999999997</v>
      </c>
    </row>
    <row r="15286" spans="1:9" hidden="1">
      <c r="A15286" s="115" t="s">
        <v>40138</v>
      </c>
      <c r="B15286" s="115" t="s">
        <v>40139</v>
      </c>
      <c r="C15286" s="115" t="s">
        <v>34549</v>
      </c>
      <c r="D15286" s="115" t="s">
        <v>1242</v>
      </c>
      <c r="E15286" s="115">
        <v>115.4539</v>
      </c>
      <c r="F15286" s="674">
        <v>293.83600000000001</v>
      </c>
      <c r="G15286" s="674">
        <v>295.84500000000003</v>
      </c>
      <c r="H15286" s="115">
        <f t="shared" si="476"/>
        <v>1.0068371472522089</v>
      </c>
      <c r="I15286" s="115">
        <f t="shared" si="477"/>
        <v>116.2433</v>
      </c>
    </row>
    <row r="15287" spans="1:9" hidden="1">
      <c r="A15287" s="115" t="s">
        <v>40140</v>
      </c>
      <c r="B15287" s="115" t="s">
        <v>40141</v>
      </c>
      <c r="C15287" s="115" t="s">
        <v>34552</v>
      </c>
      <c r="D15287" s="115" t="s">
        <v>1138</v>
      </c>
      <c r="E15287" s="115">
        <v>116.1383</v>
      </c>
      <c r="F15287" s="674">
        <v>293.83600000000001</v>
      </c>
      <c r="G15287" s="674">
        <v>295.84500000000003</v>
      </c>
      <c r="H15287" s="115">
        <f t="shared" si="476"/>
        <v>1.0068371472522089</v>
      </c>
      <c r="I15287" s="115">
        <f t="shared" si="477"/>
        <v>116.9324</v>
      </c>
    </row>
    <row r="15288" spans="1:9" hidden="1">
      <c r="A15288" s="115" t="s">
        <v>40142</v>
      </c>
      <c r="B15288" s="115" t="s">
        <v>40143</v>
      </c>
      <c r="C15288" s="115" t="s">
        <v>34555</v>
      </c>
      <c r="D15288" s="115" t="s">
        <v>1138</v>
      </c>
      <c r="E15288" s="115">
        <v>105.533</v>
      </c>
      <c r="F15288" s="674">
        <v>293.83600000000001</v>
      </c>
      <c r="G15288" s="674">
        <v>295.84500000000003</v>
      </c>
      <c r="H15288" s="115">
        <f t="shared" si="476"/>
        <v>1.0068371472522089</v>
      </c>
      <c r="I15288" s="115">
        <f t="shared" si="477"/>
        <v>106.25449999999999</v>
      </c>
    </row>
    <row r="15289" spans="1:9" hidden="1">
      <c r="A15289" s="115" t="s">
        <v>40144</v>
      </c>
      <c r="B15289" s="115" t="s">
        <v>40145</v>
      </c>
      <c r="C15289" s="115" t="s">
        <v>34558</v>
      </c>
      <c r="D15289" s="115" t="s">
        <v>1138</v>
      </c>
      <c r="E15289" s="115">
        <v>129.03219999999999</v>
      </c>
      <c r="F15289" s="674">
        <v>293.83600000000001</v>
      </c>
      <c r="G15289" s="674">
        <v>295.84500000000003</v>
      </c>
      <c r="H15289" s="115">
        <f t="shared" si="476"/>
        <v>1.0068371472522089</v>
      </c>
      <c r="I15289" s="115">
        <f t="shared" si="477"/>
        <v>129.9144</v>
      </c>
    </row>
    <row r="15290" spans="1:9" hidden="1">
      <c r="A15290" s="115" t="s">
        <v>40146</v>
      </c>
      <c r="B15290" s="115" t="s">
        <v>40147</v>
      </c>
      <c r="C15290" s="115" t="s">
        <v>34561</v>
      </c>
      <c r="D15290" s="115" t="s">
        <v>1138</v>
      </c>
      <c r="E15290" s="115">
        <v>190.6234</v>
      </c>
      <c r="F15290" s="674">
        <v>293.83600000000001</v>
      </c>
      <c r="G15290" s="674">
        <v>295.84500000000003</v>
      </c>
      <c r="H15290" s="115">
        <f t="shared" si="476"/>
        <v>1.0068371472522089</v>
      </c>
      <c r="I15290" s="115">
        <f t="shared" si="477"/>
        <v>191.92670000000001</v>
      </c>
    </row>
    <row r="15291" spans="1:9" hidden="1">
      <c r="A15291" s="115" t="s">
        <v>40148</v>
      </c>
      <c r="B15291" s="115" t="s">
        <v>40149</v>
      </c>
      <c r="C15291" s="115" t="s">
        <v>34564</v>
      </c>
      <c r="D15291" s="115" t="s">
        <v>1138</v>
      </c>
      <c r="E15291" s="115">
        <v>27.505500000000001</v>
      </c>
      <c r="F15291" s="674">
        <v>293.83600000000001</v>
      </c>
      <c r="G15291" s="674">
        <v>295.84500000000003</v>
      </c>
      <c r="H15291" s="115">
        <f t="shared" si="476"/>
        <v>1.0068371472522089</v>
      </c>
      <c r="I15291" s="115">
        <f t="shared" si="477"/>
        <v>27.6936</v>
      </c>
    </row>
    <row r="15292" spans="1:9" hidden="1">
      <c r="A15292" s="115" t="s">
        <v>40150</v>
      </c>
      <c r="B15292" s="115" t="s">
        <v>40151</v>
      </c>
      <c r="C15292" s="115" t="s">
        <v>34567</v>
      </c>
      <c r="D15292" s="115" t="s">
        <v>1138</v>
      </c>
      <c r="E15292" s="115">
        <v>29.945499999999999</v>
      </c>
      <c r="F15292" s="674">
        <v>293.83600000000001</v>
      </c>
      <c r="G15292" s="674">
        <v>295.84500000000003</v>
      </c>
      <c r="H15292" s="115">
        <f t="shared" si="476"/>
        <v>1.0068371472522089</v>
      </c>
      <c r="I15292" s="115">
        <f t="shared" si="477"/>
        <v>30.150200000000002</v>
      </c>
    </row>
    <row r="15293" spans="1:9" hidden="1">
      <c r="A15293" s="115" t="s">
        <v>40152</v>
      </c>
      <c r="B15293" s="115" t="s">
        <v>40153</v>
      </c>
      <c r="C15293" s="115" t="s">
        <v>34570</v>
      </c>
      <c r="D15293" s="115" t="s">
        <v>1138</v>
      </c>
      <c r="E15293" s="115">
        <v>43.754100000000001</v>
      </c>
      <c r="F15293" s="674">
        <v>293.83600000000001</v>
      </c>
      <c r="G15293" s="674">
        <v>295.84500000000003</v>
      </c>
      <c r="H15293" s="115">
        <f t="shared" si="476"/>
        <v>1.0068371472522089</v>
      </c>
      <c r="I15293" s="115">
        <f t="shared" si="477"/>
        <v>44.0533</v>
      </c>
    </row>
    <row r="15294" spans="1:9" hidden="1">
      <c r="A15294" s="115" t="s">
        <v>40154</v>
      </c>
      <c r="B15294" s="115" t="s">
        <v>40155</v>
      </c>
      <c r="C15294" s="115" t="s">
        <v>34573</v>
      </c>
      <c r="D15294" s="115" t="s">
        <v>1138</v>
      </c>
      <c r="E15294" s="115">
        <v>70.064099999999996</v>
      </c>
      <c r="F15294" s="674">
        <v>293.83600000000001</v>
      </c>
      <c r="G15294" s="674">
        <v>295.84500000000003</v>
      </c>
      <c r="H15294" s="115">
        <f t="shared" si="476"/>
        <v>1.0068371472522089</v>
      </c>
      <c r="I15294" s="115">
        <f t="shared" si="477"/>
        <v>70.543099999999995</v>
      </c>
    </row>
    <row r="15295" spans="1:9" hidden="1">
      <c r="A15295" s="115" t="s">
        <v>40156</v>
      </c>
      <c r="B15295" s="115" t="s">
        <v>40157</v>
      </c>
      <c r="C15295" s="115" t="s">
        <v>34576</v>
      </c>
      <c r="D15295" s="115" t="s">
        <v>1138</v>
      </c>
      <c r="E15295" s="115">
        <v>82.834100000000007</v>
      </c>
      <c r="F15295" s="674">
        <v>293.83600000000001</v>
      </c>
      <c r="G15295" s="674">
        <v>295.84500000000003</v>
      </c>
      <c r="H15295" s="115">
        <f t="shared" si="476"/>
        <v>1.0068371472522089</v>
      </c>
      <c r="I15295" s="115">
        <f t="shared" si="477"/>
        <v>83.400400000000005</v>
      </c>
    </row>
    <row r="15296" spans="1:9" hidden="1">
      <c r="A15296" s="115" t="s">
        <v>40158</v>
      </c>
      <c r="B15296" s="115" t="s">
        <v>40159</v>
      </c>
      <c r="C15296" s="115" t="s">
        <v>34579</v>
      </c>
      <c r="D15296" s="115" t="s">
        <v>1138</v>
      </c>
      <c r="E15296" s="115">
        <v>124.17310000000001</v>
      </c>
      <c r="F15296" s="674">
        <v>293.83600000000001</v>
      </c>
      <c r="G15296" s="674">
        <v>295.84500000000003</v>
      </c>
      <c r="H15296" s="115">
        <f t="shared" si="476"/>
        <v>1.0068371472522089</v>
      </c>
      <c r="I15296" s="115">
        <f t="shared" si="477"/>
        <v>125.02209999999999</v>
      </c>
    </row>
    <row r="15297" spans="1:9" hidden="1">
      <c r="A15297" s="115" t="s">
        <v>40160</v>
      </c>
      <c r="B15297" s="115" t="s">
        <v>40161</v>
      </c>
      <c r="C15297" s="115" t="s">
        <v>34582</v>
      </c>
      <c r="D15297" s="115" t="s">
        <v>1138</v>
      </c>
      <c r="E15297" s="115">
        <v>136.4931</v>
      </c>
      <c r="F15297" s="674">
        <v>293.83600000000001</v>
      </c>
      <c r="G15297" s="674">
        <v>295.84500000000003</v>
      </c>
      <c r="H15297" s="115">
        <f t="shared" si="476"/>
        <v>1.0068371472522089</v>
      </c>
      <c r="I15297" s="115">
        <f t="shared" si="477"/>
        <v>137.4263</v>
      </c>
    </row>
    <row r="15298" spans="1:9" hidden="1">
      <c r="A15298" s="115" t="s">
        <v>40162</v>
      </c>
      <c r="B15298" s="115" t="s">
        <v>40163</v>
      </c>
      <c r="C15298" s="115" t="s">
        <v>34585</v>
      </c>
      <c r="D15298" s="115" t="s">
        <v>1138</v>
      </c>
      <c r="E15298" s="115">
        <v>35.372999999999998</v>
      </c>
      <c r="F15298" s="674">
        <v>293.83600000000001</v>
      </c>
      <c r="G15298" s="674">
        <v>295.84500000000003</v>
      </c>
      <c r="H15298" s="115">
        <f t="shared" si="476"/>
        <v>1.0068371472522089</v>
      </c>
      <c r="I15298" s="115">
        <f t="shared" si="477"/>
        <v>35.614899999999999</v>
      </c>
    </row>
    <row r="15299" spans="1:9" hidden="1">
      <c r="A15299" s="115" t="s">
        <v>40164</v>
      </c>
      <c r="B15299" s="115" t="s">
        <v>40165</v>
      </c>
      <c r="C15299" s="115" t="s">
        <v>34588</v>
      </c>
      <c r="D15299" s="115" t="s">
        <v>1138</v>
      </c>
      <c r="E15299" s="115">
        <v>57.829300000000003</v>
      </c>
      <c r="F15299" s="674">
        <v>293.83600000000001</v>
      </c>
      <c r="G15299" s="674">
        <v>295.84500000000003</v>
      </c>
      <c r="H15299" s="115">
        <f t="shared" si="476"/>
        <v>1.0068371472522089</v>
      </c>
      <c r="I15299" s="115">
        <f t="shared" si="477"/>
        <v>58.224699999999999</v>
      </c>
    </row>
    <row r="15300" spans="1:9" hidden="1">
      <c r="A15300" s="115" t="s">
        <v>40166</v>
      </c>
      <c r="B15300" s="115" t="s">
        <v>40167</v>
      </c>
      <c r="C15300" s="115" t="s">
        <v>34591</v>
      </c>
      <c r="D15300" s="115" t="s">
        <v>1138</v>
      </c>
      <c r="E15300" s="115">
        <v>8.7552000000000003</v>
      </c>
      <c r="F15300" s="674">
        <v>293.83600000000001</v>
      </c>
      <c r="G15300" s="674">
        <v>295.84500000000003</v>
      </c>
      <c r="H15300" s="115">
        <f t="shared" si="476"/>
        <v>1.0068371472522089</v>
      </c>
      <c r="I15300" s="115">
        <f t="shared" si="477"/>
        <v>8.8150999999999993</v>
      </c>
    </row>
    <row r="15301" spans="1:9" hidden="1">
      <c r="A15301" s="115" t="s">
        <v>40168</v>
      </c>
      <c r="B15301" s="115" t="s">
        <v>40169</v>
      </c>
      <c r="C15301" s="115" t="s">
        <v>34594</v>
      </c>
      <c r="D15301" s="115" t="s">
        <v>1138</v>
      </c>
      <c r="E15301" s="115">
        <v>14.221500000000001</v>
      </c>
      <c r="F15301" s="674">
        <v>293.83600000000001</v>
      </c>
      <c r="G15301" s="674">
        <v>295.84500000000003</v>
      </c>
      <c r="H15301" s="115">
        <f t="shared" ref="H15301:H15364" si="478">G15301/F15301</f>
        <v>1.0068371472522089</v>
      </c>
      <c r="I15301" s="115">
        <f t="shared" ref="I15301:I15364" si="479">ROUND(H15301*E15301,4)</f>
        <v>14.3187</v>
      </c>
    </row>
    <row r="15302" spans="1:9" hidden="1">
      <c r="A15302" s="115" t="s">
        <v>40170</v>
      </c>
      <c r="B15302" s="115" t="s">
        <v>40171</v>
      </c>
      <c r="C15302" s="115" t="s">
        <v>34597</v>
      </c>
      <c r="D15302" s="115" t="s">
        <v>1138</v>
      </c>
      <c r="E15302" s="115">
        <v>18.747800000000002</v>
      </c>
      <c r="F15302" s="674">
        <v>293.83600000000001</v>
      </c>
      <c r="G15302" s="674">
        <v>295.84500000000003</v>
      </c>
      <c r="H15302" s="115">
        <f t="shared" si="478"/>
        <v>1.0068371472522089</v>
      </c>
      <c r="I15302" s="115">
        <f t="shared" si="479"/>
        <v>18.876000000000001</v>
      </c>
    </row>
    <row r="15303" spans="1:9" hidden="1">
      <c r="A15303" s="115" t="s">
        <v>40172</v>
      </c>
      <c r="B15303" s="115" t="s">
        <v>40173</v>
      </c>
      <c r="C15303" s="115" t="s">
        <v>34600</v>
      </c>
      <c r="D15303" s="115" t="s">
        <v>1138</v>
      </c>
      <c r="E15303" s="115">
        <v>13.8978</v>
      </c>
      <c r="F15303" s="674">
        <v>293.83600000000001</v>
      </c>
      <c r="G15303" s="674">
        <v>295.84500000000003</v>
      </c>
      <c r="H15303" s="115">
        <f t="shared" si="478"/>
        <v>1.0068371472522089</v>
      </c>
      <c r="I15303" s="115">
        <f t="shared" si="479"/>
        <v>13.992800000000001</v>
      </c>
    </row>
    <row r="15304" spans="1:9" hidden="1">
      <c r="A15304" s="115" t="s">
        <v>40174</v>
      </c>
      <c r="B15304" s="115" t="s">
        <v>40175</v>
      </c>
      <c r="C15304" s="115" t="s">
        <v>34603</v>
      </c>
      <c r="D15304" s="115" t="s">
        <v>1138</v>
      </c>
      <c r="E15304" s="115">
        <v>18.830400000000001</v>
      </c>
      <c r="F15304" s="674">
        <v>293.83600000000001</v>
      </c>
      <c r="G15304" s="674">
        <v>295.84500000000003</v>
      </c>
      <c r="H15304" s="115">
        <f t="shared" si="478"/>
        <v>1.0068371472522089</v>
      </c>
      <c r="I15304" s="115">
        <f t="shared" si="479"/>
        <v>18.959099999999999</v>
      </c>
    </row>
    <row r="15305" spans="1:9" hidden="1">
      <c r="A15305" s="115" t="s">
        <v>40176</v>
      </c>
      <c r="B15305" s="115" t="s">
        <v>40177</v>
      </c>
      <c r="C15305" s="115" t="s">
        <v>34606</v>
      </c>
      <c r="D15305" s="115" t="s">
        <v>1138</v>
      </c>
      <c r="E15305" s="115">
        <v>21.770399999999999</v>
      </c>
      <c r="F15305" s="674">
        <v>293.83600000000001</v>
      </c>
      <c r="G15305" s="674">
        <v>295.84500000000003</v>
      </c>
      <c r="H15305" s="115">
        <f t="shared" si="478"/>
        <v>1.0068371472522089</v>
      </c>
      <c r="I15305" s="115">
        <f t="shared" si="479"/>
        <v>21.9192</v>
      </c>
    </row>
    <row r="15306" spans="1:9" hidden="1">
      <c r="A15306" s="115" t="s">
        <v>40178</v>
      </c>
      <c r="B15306" s="115" t="s">
        <v>40179</v>
      </c>
      <c r="C15306" s="115" t="s">
        <v>34609</v>
      </c>
      <c r="D15306" s="115" t="s">
        <v>1138</v>
      </c>
      <c r="E15306" s="115">
        <v>11.065200000000001</v>
      </c>
      <c r="F15306" s="674">
        <v>293.83600000000001</v>
      </c>
      <c r="G15306" s="674">
        <v>295.84500000000003</v>
      </c>
      <c r="H15306" s="115">
        <f t="shared" si="478"/>
        <v>1.0068371472522089</v>
      </c>
      <c r="I15306" s="115">
        <f t="shared" si="479"/>
        <v>11.1409</v>
      </c>
    </row>
    <row r="15307" spans="1:9" hidden="1">
      <c r="A15307" s="115" t="s">
        <v>40180</v>
      </c>
      <c r="B15307" s="115" t="s">
        <v>40181</v>
      </c>
      <c r="C15307" s="115" t="s">
        <v>34612</v>
      </c>
      <c r="D15307" s="115" t="s">
        <v>1138</v>
      </c>
      <c r="E15307" s="115">
        <v>9.4657</v>
      </c>
      <c r="F15307" s="674">
        <v>293.83600000000001</v>
      </c>
      <c r="G15307" s="674">
        <v>295.84500000000003</v>
      </c>
      <c r="H15307" s="115">
        <f t="shared" si="478"/>
        <v>1.0068371472522089</v>
      </c>
      <c r="I15307" s="115">
        <f t="shared" si="479"/>
        <v>9.5304000000000002</v>
      </c>
    </row>
    <row r="15308" spans="1:9" hidden="1">
      <c r="A15308" s="115" t="s">
        <v>40182</v>
      </c>
      <c r="B15308" s="115" t="s">
        <v>40183</v>
      </c>
      <c r="C15308" s="115" t="s">
        <v>34615</v>
      </c>
      <c r="D15308" s="115" t="s">
        <v>1138</v>
      </c>
      <c r="E15308" s="115">
        <v>33.045999999999999</v>
      </c>
      <c r="F15308" s="674">
        <v>293.83600000000001</v>
      </c>
      <c r="G15308" s="674">
        <v>295.84500000000003</v>
      </c>
      <c r="H15308" s="115">
        <f t="shared" si="478"/>
        <v>1.0068371472522089</v>
      </c>
      <c r="I15308" s="115">
        <f t="shared" si="479"/>
        <v>33.271900000000002</v>
      </c>
    </row>
    <row r="15309" spans="1:9" hidden="1">
      <c r="A15309" s="115" t="s">
        <v>40184</v>
      </c>
      <c r="B15309" s="115" t="s">
        <v>40185</v>
      </c>
      <c r="C15309" s="115" t="s">
        <v>34618</v>
      </c>
      <c r="D15309" s="115" t="s">
        <v>1138</v>
      </c>
      <c r="E15309" s="115">
        <v>87.200999999999993</v>
      </c>
      <c r="F15309" s="674">
        <v>293.83600000000001</v>
      </c>
      <c r="G15309" s="674">
        <v>295.84500000000003</v>
      </c>
      <c r="H15309" s="115">
        <f t="shared" si="478"/>
        <v>1.0068371472522089</v>
      </c>
      <c r="I15309" s="115">
        <f t="shared" si="479"/>
        <v>87.797200000000004</v>
      </c>
    </row>
    <row r="15310" spans="1:9" hidden="1">
      <c r="A15310" s="115" t="s">
        <v>40186</v>
      </c>
      <c r="B15310" s="115" t="s">
        <v>40187</v>
      </c>
      <c r="C15310" s="115" t="s">
        <v>34621</v>
      </c>
      <c r="D15310" s="115" t="s">
        <v>1138</v>
      </c>
      <c r="E15310" s="115">
        <v>2.4178000000000002</v>
      </c>
      <c r="F15310" s="674">
        <v>293.83600000000001</v>
      </c>
      <c r="G15310" s="674">
        <v>295.84500000000003</v>
      </c>
      <c r="H15310" s="115">
        <f t="shared" si="478"/>
        <v>1.0068371472522089</v>
      </c>
      <c r="I15310" s="115">
        <f t="shared" si="479"/>
        <v>2.4342999999999999</v>
      </c>
    </row>
    <row r="15311" spans="1:9" hidden="1">
      <c r="A15311" s="115" t="s">
        <v>40188</v>
      </c>
      <c r="B15311" s="115" t="s">
        <v>40189</v>
      </c>
      <c r="C15311" s="115" t="s">
        <v>34624</v>
      </c>
      <c r="D15311" s="115" t="s">
        <v>1138</v>
      </c>
      <c r="E15311" s="115">
        <v>6.5088999999999997</v>
      </c>
      <c r="F15311" s="674">
        <v>293.83600000000001</v>
      </c>
      <c r="G15311" s="674">
        <v>295.84500000000003</v>
      </c>
      <c r="H15311" s="115">
        <f t="shared" si="478"/>
        <v>1.0068371472522089</v>
      </c>
      <c r="I15311" s="115">
        <f t="shared" si="479"/>
        <v>6.5533999999999999</v>
      </c>
    </row>
    <row r="15312" spans="1:9" hidden="1">
      <c r="A15312" s="115" t="s">
        <v>40190</v>
      </c>
      <c r="B15312" s="115" t="s">
        <v>40191</v>
      </c>
      <c r="C15312" s="115" t="s">
        <v>34627</v>
      </c>
      <c r="D15312" s="115" t="s">
        <v>1138</v>
      </c>
      <c r="E15312" s="115">
        <v>12.8126</v>
      </c>
      <c r="F15312" s="674">
        <v>293.83600000000001</v>
      </c>
      <c r="G15312" s="674">
        <v>295.84500000000003</v>
      </c>
      <c r="H15312" s="115">
        <f t="shared" si="478"/>
        <v>1.0068371472522089</v>
      </c>
      <c r="I15312" s="115">
        <f t="shared" si="479"/>
        <v>12.9002</v>
      </c>
    </row>
    <row r="15313" spans="1:9" hidden="1">
      <c r="A15313" s="115" t="s">
        <v>40192</v>
      </c>
      <c r="B15313" s="115" t="s">
        <v>40193</v>
      </c>
      <c r="C15313" s="115" t="s">
        <v>34630</v>
      </c>
      <c r="D15313" s="115" t="s">
        <v>1138</v>
      </c>
      <c r="E15313" s="115">
        <v>15.3926</v>
      </c>
      <c r="F15313" s="674">
        <v>293.83600000000001</v>
      </c>
      <c r="G15313" s="674">
        <v>295.84500000000003</v>
      </c>
      <c r="H15313" s="115">
        <f t="shared" si="478"/>
        <v>1.0068371472522089</v>
      </c>
      <c r="I15313" s="115">
        <f t="shared" si="479"/>
        <v>15.4978</v>
      </c>
    </row>
    <row r="15314" spans="1:9" hidden="1">
      <c r="A15314" s="115" t="s">
        <v>40194</v>
      </c>
      <c r="B15314" s="115" t="s">
        <v>40195</v>
      </c>
      <c r="C15314" s="115" t="s">
        <v>34633</v>
      </c>
      <c r="D15314" s="115" t="s">
        <v>1138</v>
      </c>
      <c r="E15314" s="115">
        <v>38.7089</v>
      </c>
      <c r="F15314" s="674">
        <v>293.83600000000001</v>
      </c>
      <c r="G15314" s="674">
        <v>295.84500000000003</v>
      </c>
      <c r="H15314" s="115">
        <f t="shared" si="478"/>
        <v>1.0068371472522089</v>
      </c>
      <c r="I15314" s="115">
        <f t="shared" si="479"/>
        <v>38.973599999999998</v>
      </c>
    </row>
    <row r="15315" spans="1:9" hidden="1">
      <c r="A15315" s="115" t="s">
        <v>40196</v>
      </c>
      <c r="B15315" s="115" t="s">
        <v>40197</v>
      </c>
      <c r="C15315" s="115" t="s">
        <v>34636</v>
      </c>
      <c r="D15315" s="115" t="s">
        <v>1138</v>
      </c>
      <c r="E15315" s="115">
        <v>32.065199999999997</v>
      </c>
      <c r="F15315" s="674">
        <v>293.83600000000001</v>
      </c>
      <c r="G15315" s="674">
        <v>295.84500000000003</v>
      </c>
      <c r="H15315" s="115">
        <f t="shared" si="478"/>
        <v>1.0068371472522089</v>
      </c>
      <c r="I15315" s="115">
        <f t="shared" si="479"/>
        <v>32.284399999999998</v>
      </c>
    </row>
    <row r="15316" spans="1:9" hidden="1">
      <c r="A15316" s="115" t="s">
        <v>40198</v>
      </c>
      <c r="B15316" s="115" t="s">
        <v>40199</v>
      </c>
      <c r="C15316" s="115" t="s">
        <v>34639</v>
      </c>
      <c r="D15316" s="115" t="s">
        <v>1138</v>
      </c>
      <c r="E15316" s="115">
        <v>63.6952</v>
      </c>
      <c r="F15316" s="674">
        <v>293.83600000000001</v>
      </c>
      <c r="G15316" s="674">
        <v>295.84500000000003</v>
      </c>
      <c r="H15316" s="115">
        <f t="shared" si="478"/>
        <v>1.0068371472522089</v>
      </c>
      <c r="I15316" s="115">
        <f t="shared" si="479"/>
        <v>64.130700000000004</v>
      </c>
    </row>
    <row r="15317" spans="1:9" hidden="1">
      <c r="A15317" s="115" t="s">
        <v>40200</v>
      </c>
      <c r="B15317" s="115" t="s">
        <v>40201</v>
      </c>
      <c r="C15317" s="115" t="s">
        <v>34642</v>
      </c>
      <c r="D15317" s="115" t="s">
        <v>1138</v>
      </c>
      <c r="E15317" s="115">
        <v>23.308900000000001</v>
      </c>
      <c r="F15317" s="674">
        <v>293.83600000000001</v>
      </c>
      <c r="G15317" s="674">
        <v>295.84500000000003</v>
      </c>
      <c r="H15317" s="115">
        <f t="shared" si="478"/>
        <v>1.0068371472522089</v>
      </c>
      <c r="I15317" s="115">
        <f t="shared" si="479"/>
        <v>23.468299999999999</v>
      </c>
    </row>
    <row r="15318" spans="1:9" hidden="1">
      <c r="A15318" s="115" t="s">
        <v>40202</v>
      </c>
      <c r="B15318" s="115" t="s">
        <v>40203</v>
      </c>
      <c r="C15318" s="115" t="s">
        <v>34645</v>
      </c>
      <c r="D15318" s="115" t="s">
        <v>1138</v>
      </c>
      <c r="E15318" s="115">
        <v>37.728900000000003</v>
      </c>
      <c r="F15318" s="674">
        <v>293.83600000000001</v>
      </c>
      <c r="G15318" s="674">
        <v>295.84500000000003</v>
      </c>
      <c r="H15318" s="115">
        <f t="shared" si="478"/>
        <v>1.0068371472522089</v>
      </c>
      <c r="I15318" s="115">
        <f t="shared" si="479"/>
        <v>37.986899999999999</v>
      </c>
    </row>
    <row r="15319" spans="1:9" hidden="1">
      <c r="A15319" s="115" t="s">
        <v>40204</v>
      </c>
      <c r="B15319" s="115" t="s">
        <v>40205</v>
      </c>
      <c r="C15319" s="115" t="s">
        <v>34648</v>
      </c>
      <c r="D15319" s="115" t="s">
        <v>1138</v>
      </c>
      <c r="E15319" s="115">
        <v>103.5489</v>
      </c>
      <c r="F15319" s="674">
        <v>293.83600000000001</v>
      </c>
      <c r="G15319" s="674">
        <v>295.84500000000003</v>
      </c>
      <c r="H15319" s="115">
        <f t="shared" si="478"/>
        <v>1.0068371472522089</v>
      </c>
      <c r="I15319" s="115">
        <f t="shared" si="479"/>
        <v>104.2569</v>
      </c>
    </row>
    <row r="15320" spans="1:9" hidden="1">
      <c r="A15320" s="115" t="s">
        <v>40206</v>
      </c>
      <c r="B15320" s="115" t="s">
        <v>40207</v>
      </c>
      <c r="C15320" s="115" t="s">
        <v>34651</v>
      </c>
      <c r="D15320" s="115" t="s">
        <v>1138</v>
      </c>
      <c r="E15320" s="115">
        <v>40.395200000000003</v>
      </c>
      <c r="F15320" s="674">
        <v>293.83600000000001</v>
      </c>
      <c r="G15320" s="674">
        <v>295.84500000000003</v>
      </c>
      <c r="H15320" s="115">
        <f t="shared" si="478"/>
        <v>1.0068371472522089</v>
      </c>
      <c r="I15320" s="115">
        <f t="shared" si="479"/>
        <v>40.671399999999998</v>
      </c>
    </row>
    <row r="15321" spans="1:9" hidden="1">
      <c r="A15321" s="115" t="s">
        <v>40208</v>
      </c>
      <c r="B15321" s="115" t="s">
        <v>40209</v>
      </c>
      <c r="C15321" s="115" t="s">
        <v>34654</v>
      </c>
      <c r="D15321" s="115" t="s">
        <v>1138</v>
      </c>
      <c r="E15321" s="115">
        <v>46.0852</v>
      </c>
      <c r="F15321" s="674">
        <v>293.83600000000001</v>
      </c>
      <c r="G15321" s="674">
        <v>295.84500000000003</v>
      </c>
      <c r="H15321" s="115">
        <f t="shared" si="478"/>
        <v>1.0068371472522089</v>
      </c>
      <c r="I15321" s="115">
        <f t="shared" si="479"/>
        <v>46.400300000000001</v>
      </c>
    </row>
    <row r="15322" spans="1:9" hidden="1">
      <c r="A15322" s="115" t="s">
        <v>40210</v>
      </c>
      <c r="B15322" s="115" t="s">
        <v>40211</v>
      </c>
      <c r="C15322" s="115" t="s">
        <v>34657</v>
      </c>
      <c r="D15322" s="115" t="s">
        <v>1138</v>
      </c>
      <c r="E15322" s="115">
        <v>39.475200000000001</v>
      </c>
      <c r="F15322" s="674">
        <v>293.83600000000001</v>
      </c>
      <c r="G15322" s="674">
        <v>295.84500000000003</v>
      </c>
      <c r="H15322" s="115">
        <f t="shared" si="478"/>
        <v>1.0068371472522089</v>
      </c>
      <c r="I15322" s="115">
        <f t="shared" si="479"/>
        <v>39.745100000000001</v>
      </c>
    </row>
    <row r="15323" spans="1:9" hidden="1">
      <c r="A15323" s="115" t="s">
        <v>40212</v>
      </c>
      <c r="B15323" s="115" t="s">
        <v>40213</v>
      </c>
      <c r="C15323" s="115" t="s">
        <v>34660</v>
      </c>
      <c r="D15323" s="115" t="s">
        <v>1138</v>
      </c>
      <c r="E15323" s="115">
        <v>569.31470000000002</v>
      </c>
      <c r="F15323" s="674">
        <v>293.83600000000001</v>
      </c>
      <c r="G15323" s="674">
        <v>295.84500000000003</v>
      </c>
      <c r="H15323" s="115">
        <f t="shared" si="478"/>
        <v>1.0068371472522089</v>
      </c>
      <c r="I15323" s="115">
        <f t="shared" si="479"/>
        <v>573.20719999999994</v>
      </c>
    </row>
    <row r="15324" spans="1:9" hidden="1">
      <c r="A15324" s="115" t="s">
        <v>40214</v>
      </c>
      <c r="B15324" s="115" t="s">
        <v>40215</v>
      </c>
      <c r="C15324" s="115" t="s">
        <v>34663</v>
      </c>
      <c r="D15324" s="115" t="s">
        <v>1138</v>
      </c>
      <c r="E15324" s="115">
        <v>617.12969999999996</v>
      </c>
      <c r="F15324" s="674">
        <v>293.83600000000001</v>
      </c>
      <c r="G15324" s="674">
        <v>295.84500000000003</v>
      </c>
      <c r="H15324" s="115">
        <f t="shared" si="478"/>
        <v>1.0068371472522089</v>
      </c>
      <c r="I15324" s="115">
        <f t="shared" si="479"/>
        <v>621.34910000000002</v>
      </c>
    </row>
    <row r="15325" spans="1:9" hidden="1">
      <c r="A15325" s="115" t="s">
        <v>40216</v>
      </c>
      <c r="B15325" s="115" t="s">
        <v>40217</v>
      </c>
      <c r="C15325" s="115" t="s">
        <v>34666</v>
      </c>
      <c r="D15325" s="115" t="s">
        <v>1138</v>
      </c>
      <c r="E15325" s="115">
        <v>696.71069999999997</v>
      </c>
      <c r="F15325" s="674">
        <v>293.83600000000001</v>
      </c>
      <c r="G15325" s="674">
        <v>295.84500000000003</v>
      </c>
      <c r="H15325" s="115">
        <f t="shared" si="478"/>
        <v>1.0068371472522089</v>
      </c>
      <c r="I15325" s="115">
        <f t="shared" si="479"/>
        <v>701.4742</v>
      </c>
    </row>
    <row r="15326" spans="1:9" hidden="1">
      <c r="A15326" s="115" t="s">
        <v>40218</v>
      </c>
      <c r="B15326" s="115" t="s">
        <v>40219</v>
      </c>
      <c r="C15326" s="115" t="s">
        <v>34669</v>
      </c>
      <c r="D15326" s="115" t="s">
        <v>1138</v>
      </c>
      <c r="E15326" s="115">
        <v>57.6006</v>
      </c>
      <c r="F15326" s="674">
        <v>293.83600000000001</v>
      </c>
      <c r="G15326" s="674">
        <v>295.84500000000003</v>
      </c>
      <c r="H15326" s="115">
        <f t="shared" si="478"/>
        <v>1.0068371472522089</v>
      </c>
      <c r="I15326" s="115">
        <f t="shared" si="479"/>
        <v>57.994399999999999</v>
      </c>
    </row>
    <row r="15327" spans="1:9" hidden="1">
      <c r="A15327" s="115" t="s">
        <v>40220</v>
      </c>
      <c r="B15327" s="115" t="s">
        <v>40221</v>
      </c>
      <c r="C15327" s="115" t="s">
        <v>34672</v>
      </c>
      <c r="D15327" s="115" t="s">
        <v>1138</v>
      </c>
      <c r="E15327" s="115">
        <v>59.660600000000002</v>
      </c>
      <c r="F15327" s="674">
        <v>293.83600000000001</v>
      </c>
      <c r="G15327" s="674">
        <v>295.84500000000003</v>
      </c>
      <c r="H15327" s="115">
        <f t="shared" si="478"/>
        <v>1.0068371472522089</v>
      </c>
      <c r="I15327" s="115">
        <f t="shared" si="479"/>
        <v>60.0685</v>
      </c>
    </row>
    <row r="15328" spans="1:9" hidden="1">
      <c r="A15328" s="115" t="s">
        <v>40222</v>
      </c>
      <c r="B15328" s="115" t="s">
        <v>40223</v>
      </c>
      <c r="C15328" s="115" t="s">
        <v>34675</v>
      </c>
      <c r="D15328" s="115" t="s">
        <v>1138</v>
      </c>
      <c r="E15328" s="115">
        <v>78.200599999999994</v>
      </c>
      <c r="F15328" s="674">
        <v>293.83600000000001</v>
      </c>
      <c r="G15328" s="674">
        <v>295.84500000000003</v>
      </c>
      <c r="H15328" s="115">
        <f t="shared" si="478"/>
        <v>1.0068371472522089</v>
      </c>
      <c r="I15328" s="115">
        <f t="shared" si="479"/>
        <v>78.735299999999995</v>
      </c>
    </row>
    <row r="15329" spans="1:9" hidden="1">
      <c r="A15329" s="115" t="s">
        <v>40224</v>
      </c>
      <c r="B15329" s="115" t="s">
        <v>40225</v>
      </c>
      <c r="C15329" s="115" t="s">
        <v>34678</v>
      </c>
      <c r="D15329" s="115" t="s">
        <v>1138</v>
      </c>
      <c r="E15329" s="115">
        <v>95.710599999999999</v>
      </c>
      <c r="F15329" s="674">
        <v>293.83600000000001</v>
      </c>
      <c r="G15329" s="674">
        <v>295.84500000000003</v>
      </c>
      <c r="H15329" s="115">
        <f t="shared" si="478"/>
        <v>1.0068371472522089</v>
      </c>
      <c r="I15329" s="115">
        <f t="shared" si="479"/>
        <v>96.364999999999995</v>
      </c>
    </row>
    <row r="15330" spans="1:9" hidden="1">
      <c r="A15330" s="115" t="s">
        <v>40226</v>
      </c>
      <c r="B15330" s="115" t="s">
        <v>40227</v>
      </c>
      <c r="C15330" s="115" t="s">
        <v>34681</v>
      </c>
      <c r="D15330" s="115" t="s">
        <v>1138</v>
      </c>
      <c r="E15330" s="115">
        <v>104.95569999999999</v>
      </c>
      <c r="F15330" s="674">
        <v>293.83600000000001</v>
      </c>
      <c r="G15330" s="674">
        <v>295.84500000000003</v>
      </c>
      <c r="H15330" s="115">
        <f t="shared" si="478"/>
        <v>1.0068371472522089</v>
      </c>
      <c r="I15330" s="115">
        <f t="shared" si="479"/>
        <v>105.6733</v>
      </c>
    </row>
    <row r="15331" spans="1:9" hidden="1">
      <c r="A15331" s="115" t="s">
        <v>40228</v>
      </c>
      <c r="B15331" s="115" t="s">
        <v>40229</v>
      </c>
      <c r="C15331" s="115" t="s">
        <v>34684</v>
      </c>
      <c r="D15331" s="115" t="s">
        <v>1138</v>
      </c>
      <c r="E15331" s="115">
        <v>177.81569999999999</v>
      </c>
      <c r="F15331" s="674">
        <v>293.83600000000001</v>
      </c>
      <c r="G15331" s="674">
        <v>295.84500000000003</v>
      </c>
      <c r="H15331" s="115">
        <f t="shared" si="478"/>
        <v>1.0068371472522089</v>
      </c>
      <c r="I15331" s="115">
        <f t="shared" si="479"/>
        <v>179.03149999999999</v>
      </c>
    </row>
    <row r="15332" spans="1:9" hidden="1">
      <c r="A15332" s="115" t="s">
        <v>40230</v>
      </c>
      <c r="B15332" s="115" t="s">
        <v>40231</v>
      </c>
      <c r="C15332" s="115" t="s">
        <v>34687</v>
      </c>
      <c r="D15332" s="115" t="s">
        <v>1138</v>
      </c>
      <c r="E15332" s="115">
        <v>338.11079999999998</v>
      </c>
      <c r="F15332" s="674">
        <v>293.83600000000001</v>
      </c>
      <c r="G15332" s="674">
        <v>295.84500000000003</v>
      </c>
      <c r="H15332" s="115">
        <f t="shared" si="478"/>
        <v>1.0068371472522089</v>
      </c>
      <c r="I15332" s="115">
        <f t="shared" si="479"/>
        <v>340.42250000000001</v>
      </c>
    </row>
    <row r="15333" spans="1:9" hidden="1">
      <c r="A15333" s="115" t="s">
        <v>40232</v>
      </c>
      <c r="B15333" s="115" t="s">
        <v>40233</v>
      </c>
      <c r="C15333" s="115" t="s">
        <v>34690</v>
      </c>
      <c r="D15333" s="115" t="s">
        <v>1138</v>
      </c>
      <c r="E15333" s="115">
        <v>548.33079999999995</v>
      </c>
      <c r="F15333" s="674">
        <v>293.83600000000001</v>
      </c>
      <c r="G15333" s="674">
        <v>295.84500000000003</v>
      </c>
      <c r="H15333" s="115">
        <f t="shared" si="478"/>
        <v>1.0068371472522089</v>
      </c>
      <c r="I15333" s="115">
        <f t="shared" si="479"/>
        <v>552.07979999999998</v>
      </c>
    </row>
    <row r="15334" spans="1:9" hidden="1">
      <c r="A15334" s="115" t="s">
        <v>40234</v>
      </c>
      <c r="B15334" s="115" t="s">
        <v>40235</v>
      </c>
      <c r="C15334" s="115" t="s">
        <v>34693</v>
      </c>
      <c r="D15334" s="115" t="s">
        <v>1138</v>
      </c>
      <c r="E15334" s="115">
        <v>803.12099999999998</v>
      </c>
      <c r="F15334" s="674">
        <v>293.83600000000001</v>
      </c>
      <c r="G15334" s="674">
        <v>295.84500000000003</v>
      </c>
      <c r="H15334" s="115">
        <f t="shared" si="478"/>
        <v>1.0068371472522089</v>
      </c>
      <c r="I15334" s="115">
        <f t="shared" si="479"/>
        <v>808.61210000000005</v>
      </c>
    </row>
    <row r="15335" spans="1:9" hidden="1">
      <c r="A15335" s="115" t="s">
        <v>40236</v>
      </c>
      <c r="B15335" s="115" t="s">
        <v>40237</v>
      </c>
      <c r="C15335" s="115" t="s">
        <v>34696</v>
      </c>
      <c r="D15335" s="115" t="s">
        <v>1138</v>
      </c>
      <c r="E15335" s="115">
        <v>36.970599999999997</v>
      </c>
      <c r="F15335" s="674">
        <v>293.83600000000001</v>
      </c>
      <c r="G15335" s="674">
        <v>295.84500000000003</v>
      </c>
      <c r="H15335" s="115">
        <f t="shared" si="478"/>
        <v>1.0068371472522089</v>
      </c>
      <c r="I15335" s="115">
        <f t="shared" si="479"/>
        <v>37.223399999999998</v>
      </c>
    </row>
    <row r="15336" spans="1:9" hidden="1">
      <c r="A15336" s="115" t="s">
        <v>40238</v>
      </c>
      <c r="B15336" s="115" t="s">
        <v>40239</v>
      </c>
      <c r="C15336" s="115" t="s">
        <v>34699</v>
      </c>
      <c r="D15336" s="115" t="s">
        <v>1138</v>
      </c>
      <c r="E15336" s="115">
        <v>41.890599999999999</v>
      </c>
      <c r="F15336" s="674">
        <v>293.83600000000001</v>
      </c>
      <c r="G15336" s="674">
        <v>295.84500000000003</v>
      </c>
      <c r="H15336" s="115">
        <f t="shared" si="478"/>
        <v>1.0068371472522089</v>
      </c>
      <c r="I15336" s="115">
        <f t="shared" si="479"/>
        <v>42.177</v>
      </c>
    </row>
    <row r="15337" spans="1:9" hidden="1">
      <c r="A15337" s="115" t="s">
        <v>40240</v>
      </c>
      <c r="B15337" s="115" t="s">
        <v>40241</v>
      </c>
      <c r="C15337" s="115" t="s">
        <v>34702</v>
      </c>
      <c r="D15337" s="115" t="s">
        <v>1138</v>
      </c>
      <c r="E15337" s="115">
        <v>48.430599999999998</v>
      </c>
      <c r="F15337" s="674">
        <v>293.83600000000001</v>
      </c>
      <c r="G15337" s="674">
        <v>295.84500000000003</v>
      </c>
      <c r="H15337" s="115">
        <f t="shared" si="478"/>
        <v>1.0068371472522089</v>
      </c>
      <c r="I15337" s="115">
        <f t="shared" si="479"/>
        <v>48.761699999999998</v>
      </c>
    </row>
    <row r="15338" spans="1:9" hidden="1">
      <c r="A15338" s="115" t="s">
        <v>40242</v>
      </c>
      <c r="B15338" s="115" t="s">
        <v>40243</v>
      </c>
      <c r="C15338" s="115" t="s">
        <v>34705</v>
      </c>
      <c r="D15338" s="115" t="s">
        <v>1138</v>
      </c>
      <c r="E15338" s="115">
        <v>69.460599999999999</v>
      </c>
      <c r="F15338" s="674">
        <v>293.83600000000001</v>
      </c>
      <c r="G15338" s="674">
        <v>295.84500000000003</v>
      </c>
      <c r="H15338" s="115">
        <f t="shared" si="478"/>
        <v>1.0068371472522089</v>
      </c>
      <c r="I15338" s="115">
        <f t="shared" si="479"/>
        <v>69.935500000000005</v>
      </c>
    </row>
    <row r="15339" spans="1:9" hidden="1">
      <c r="A15339" s="115" t="s">
        <v>40244</v>
      </c>
      <c r="B15339" s="115" t="s">
        <v>40245</v>
      </c>
      <c r="C15339" s="115" t="s">
        <v>34708</v>
      </c>
      <c r="D15339" s="115" t="s">
        <v>1138</v>
      </c>
      <c r="E15339" s="115">
        <v>78.595699999999994</v>
      </c>
      <c r="F15339" s="674">
        <v>293.83600000000001</v>
      </c>
      <c r="G15339" s="674">
        <v>295.84500000000003</v>
      </c>
      <c r="H15339" s="115">
        <f t="shared" si="478"/>
        <v>1.0068371472522089</v>
      </c>
      <c r="I15339" s="115">
        <f t="shared" si="479"/>
        <v>79.133099999999999</v>
      </c>
    </row>
    <row r="15340" spans="1:9" hidden="1">
      <c r="A15340" s="115" t="s">
        <v>40246</v>
      </c>
      <c r="B15340" s="115" t="s">
        <v>40247</v>
      </c>
      <c r="C15340" s="115" t="s">
        <v>34711</v>
      </c>
      <c r="D15340" s="115" t="s">
        <v>1138</v>
      </c>
      <c r="E15340" s="115">
        <v>153.56569999999999</v>
      </c>
      <c r="F15340" s="674">
        <v>293.83600000000001</v>
      </c>
      <c r="G15340" s="674">
        <v>295.84500000000003</v>
      </c>
      <c r="H15340" s="115">
        <f t="shared" si="478"/>
        <v>1.0068371472522089</v>
      </c>
      <c r="I15340" s="115">
        <f t="shared" si="479"/>
        <v>154.6157</v>
      </c>
    </row>
    <row r="15341" spans="1:9" hidden="1">
      <c r="A15341" s="115" t="s">
        <v>40248</v>
      </c>
      <c r="B15341" s="115" t="s">
        <v>40249</v>
      </c>
      <c r="C15341" s="115" t="s">
        <v>34714</v>
      </c>
      <c r="D15341" s="115" t="s">
        <v>1138</v>
      </c>
      <c r="E15341" s="115">
        <v>58.200600000000001</v>
      </c>
      <c r="F15341" s="674">
        <v>293.83600000000001</v>
      </c>
      <c r="G15341" s="674">
        <v>295.84500000000003</v>
      </c>
      <c r="H15341" s="115">
        <f t="shared" si="478"/>
        <v>1.0068371472522089</v>
      </c>
      <c r="I15341" s="115">
        <f t="shared" si="479"/>
        <v>58.598500000000001</v>
      </c>
    </row>
    <row r="15342" spans="1:9" hidden="1">
      <c r="A15342" s="115" t="s">
        <v>40250</v>
      </c>
      <c r="B15342" s="115" t="s">
        <v>40251</v>
      </c>
      <c r="C15342" s="115" t="s">
        <v>34717</v>
      </c>
      <c r="D15342" s="115" t="s">
        <v>1138</v>
      </c>
      <c r="E15342" s="115">
        <v>67.870599999999996</v>
      </c>
      <c r="F15342" s="674">
        <v>293.83600000000001</v>
      </c>
      <c r="G15342" s="674">
        <v>295.84500000000003</v>
      </c>
      <c r="H15342" s="115">
        <f t="shared" si="478"/>
        <v>1.0068371472522089</v>
      </c>
      <c r="I15342" s="115">
        <f t="shared" si="479"/>
        <v>68.334599999999995</v>
      </c>
    </row>
    <row r="15343" spans="1:9" hidden="1">
      <c r="A15343" s="115" t="s">
        <v>40252</v>
      </c>
      <c r="B15343" s="115" t="s">
        <v>40253</v>
      </c>
      <c r="C15343" s="115" t="s">
        <v>34720</v>
      </c>
      <c r="D15343" s="115" t="s">
        <v>1138</v>
      </c>
      <c r="E15343" s="115">
        <v>89.240600000000001</v>
      </c>
      <c r="F15343" s="674">
        <v>293.83600000000001</v>
      </c>
      <c r="G15343" s="674">
        <v>295.84500000000003</v>
      </c>
      <c r="H15343" s="115">
        <f t="shared" si="478"/>
        <v>1.0068371472522089</v>
      </c>
      <c r="I15343" s="115">
        <f t="shared" si="479"/>
        <v>89.850800000000007</v>
      </c>
    </row>
    <row r="15344" spans="1:9" hidden="1">
      <c r="A15344" s="115" t="s">
        <v>40254</v>
      </c>
      <c r="B15344" s="115" t="s">
        <v>40255</v>
      </c>
      <c r="C15344" s="115" t="s">
        <v>34723</v>
      </c>
      <c r="D15344" s="115" t="s">
        <v>1138</v>
      </c>
      <c r="E15344" s="115">
        <v>109.1957</v>
      </c>
      <c r="F15344" s="674">
        <v>293.83600000000001</v>
      </c>
      <c r="G15344" s="674">
        <v>295.84500000000003</v>
      </c>
      <c r="H15344" s="115">
        <f t="shared" si="478"/>
        <v>1.0068371472522089</v>
      </c>
      <c r="I15344" s="115">
        <f t="shared" si="479"/>
        <v>109.9423</v>
      </c>
    </row>
    <row r="15345" spans="1:9" hidden="1">
      <c r="A15345" s="115" t="s">
        <v>40256</v>
      </c>
      <c r="B15345" s="115" t="s">
        <v>40257</v>
      </c>
      <c r="C15345" s="115" t="s">
        <v>34726</v>
      </c>
      <c r="D15345" s="115" t="s">
        <v>1138</v>
      </c>
      <c r="E15345" s="115">
        <v>156.10570000000001</v>
      </c>
      <c r="F15345" s="674">
        <v>293.83600000000001</v>
      </c>
      <c r="G15345" s="674">
        <v>295.84500000000003</v>
      </c>
      <c r="H15345" s="115">
        <f t="shared" si="478"/>
        <v>1.0068371472522089</v>
      </c>
      <c r="I15345" s="115">
        <f t="shared" si="479"/>
        <v>157.173</v>
      </c>
    </row>
    <row r="15346" spans="1:9" hidden="1">
      <c r="A15346" s="115" t="s">
        <v>40258</v>
      </c>
      <c r="B15346" s="115" t="s">
        <v>40259</v>
      </c>
      <c r="C15346" s="115" t="s">
        <v>34729</v>
      </c>
      <c r="D15346" s="115" t="s">
        <v>1138</v>
      </c>
      <c r="E15346" s="115">
        <v>272.99079999999998</v>
      </c>
      <c r="F15346" s="674">
        <v>293.83600000000001</v>
      </c>
      <c r="G15346" s="674">
        <v>295.84500000000003</v>
      </c>
      <c r="H15346" s="115">
        <f t="shared" si="478"/>
        <v>1.0068371472522089</v>
      </c>
      <c r="I15346" s="115">
        <f t="shared" si="479"/>
        <v>274.85730000000001</v>
      </c>
    </row>
    <row r="15347" spans="1:9" hidden="1">
      <c r="A15347" s="115" t="s">
        <v>40260</v>
      </c>
      <c r="B15347" s="115" t="s">
        <v>40261</v>
      </c>
      <c r="C15347" s="115" t="s">
        <v>34732</v>
      </c>
      <c r="D15347" s="115" t="s">
        <v>1138</v>
      </c>
      <c r="E15347" s="115">
        <v>365.24079999999998</v>
      </c>
      <c r="F15347" s="674">
        <v>293.83600000000001</v>
      </c>
      <c r="G15347" s="674">
        <v>295.84500000000003</v>
      </c>
      <c r="H15347" s="115">
        <f t="shared" si="478"/>
        <v>1.0068371472522089</v>
      </c>
      <c r="I15347" s="115">
        <f t="shared" si="479"/>
        <v>367.738</v>
      </c>
    </row>
    <row r="15348" spans="1:9" hidden="1">
      <c r="A15348" s="115" t="s">
        <v>40262</v>
      </c>
      <c r="B15348" s="115" t="s">
        <v>40263</v>
      </c>
      <c r="C15348" s="115" t="s">
        <v>34735</v>
      </c>
      <c r="D15348" s="115" t="s">
        <v>1138</v>
      </c>
      <c r="E15348" s="115">
        <v>444.20100000000002</v>
      </c>
      <c r="F15348" s="674">
        <v>293.83600000000001</v>
      </c>
      <c r="G15348" s="674">
        <v>295.84500000000003</v>
      </c>
      <c r="H15348" s="115">
        <f t="shared" si="478"/>
        <v>1.0068371472522089</v>
      </c>
      <c r="I15348" s="115">
        <f t="shared" si="479"/>
        <v>447.23809999999997</v>
      </c>
    </row>
    <row r="15349" spans="1:9" hidden="1">
      <c r="A15349" s="115" t="s">
        <v>40264</v>
      </c>
      <c r="B15349" s="115" t="s">
        <v>40265</v>
      </c>
      <c r="C15349" s="115" t="s">
        <v>34738</v>
      </c>
      <c r="D15349" s="115" t="s">
        <v>1138</v>
      </c>
      <c r="E15349" s="115">
        <v>77.170599999999993</v>
      </c>
      <c r="F15349" s="674">
        <v>293.83600000000001</v>
      </c>
      <c r="G15349" s="674">
        <v>295.84500000000003</v>
      </c>
      <c r="H15349" s="115">
        <f t="shared" si="478"/>
        <v>1.0068371472522089</v>
      </c>
      <c r="I15349" s="115">
        <f t="shared" si="479"/>
        <v>77.6982</v>
      </c>
    </row>
    <row r="15350" spans="1:9" hidden="1">
      <c r="A15350" s="115" t="s">
        <v>40266</v>
      </c>
      <c r="B15350" s="115" t="s">
        <v>40267</v>
      </c>
      <c r="C15350" s="115" t="s">
        <v>34741</v>
      </c>
      <c r="D15350" s="115" t="s">
        <v>1138</v>
      </c>
      <c r="E15350" s="115">
        <v>90.980599999999995</v>
      </c>
      <c r="F15350" s="674">
        <v>293.83600000000001</v>
      </c>
      <c r="G15350" s="674">
        <v>295.84500000000003</v>
      </c>
      <c r="H15350" s="115">
        <f t="shared" si="478"/>
        <v>1.0068371472522089</v>
      </c>
      <c r="I15350" s="115">
        <f t="shared" si="479"/>
        <v>91.602599999999995</v>
      </c>
    </row>
    <row r="15351" spans="1:9" hidden="1">
      <c r="A15351" s="115" t="s">
        <v>40268</v>
      </c>
      <c r="B15351" s="115" t="s">
        <v>40269</v>
      </c>
      <c r="C15351" s="115" t="s">
        <v>34744</v>
      </c>
      <c r="D15351" s="115" t="s">
        <v>1138</v>
      </c>
      <c r="E15351" s="115">
        <v>126.81059999999999</v>
      </c>
      <c r="F15351" s="674">
        <v>293.83600000000001</v>
      </c>
      <c r="G15351" s="674">
        <v>295.84500000000003</v>
      </c>
      <c r="H15351" s="115">
        <f t="shared" si="478"/>
        <v>1.0068371472522089</v>
      </c>
      <c r="I15351" s="115">
        <f t="shared" si="479"/>
        <v>127.6776</v>
      </c>
    </row>
    <row r="15352" spans="1:9" hidden="1">
      <c r="A15352" s="115" t="s">
        <v>40270</v>
      </c>
      <c r="B15352" s="115" t="s">
        <v>40271</v>
      </c>
      <c r="C15352" s="115" t="s">
        <v>34747</v>
      </c>
      <c r="D15352" s="115" t="s">
        <v>1138</v>
      </c>
      <c r="E15352" s="115">
        <v>161.9657</v>
      </c>
      <c r="F15352" s="674">
        <v>293.83600000000001</v>
      </c>
      <c r="G15352" s="674">
        <v>295.84500000000003</v>
      </c>
      <c r="H15352" s="115">
        <f t="shared" si="478"/>
        <v>1.0068371472522089</v>
      </c>
      <c r="I15352" s="115">
        <f t="shared" si="479"/>
        <v>163.07310000000001</v>
      </c>
    </row>
    <row r="15353" spans="1:9" hidden="1">
      <c r="A15353" s="115" t="s">
        <v>40272</v>
      </c>
      <c r="B15353" s="115" t="s">
        <v>40273</v>
      </c>
      <c r="C15353" s="115" t="s">
        <v>34750</v>
      </c>
      <c r="D15353" s="115" t="s">
        <v>1138</v>
      </c>
      <c r="E15353" s="115">
        <v>215.3657</v>
      </c>
      <c r="F15353" s="674">
        <v>293.83600000000001</v>
      </c>
      <c r="G15353" s="674">
        <v>295.84500000000003</v>
      </c>
      <c r="H15353" s="115">
        <f t="shared" si="478"/>
        <v>1.0068371472522089</v>
      </c>
      <c r="I15353" s="115">
        <f t="shared" si="479"/>
        <v>216.8382</v>
      </c>
    </row>
    <row r="15354" spans="1:9" hidden="1">
      <c r="A15354" s="115" t="s">
        <v>40274</v>
      </c>
      <c r="B15354" s="115" t="s">
        <v>40275</v>
      </c>
      <c r="C15354" s="115" t="s">
        <v>34753</v>
      </c>
      <c r="D15354" s="115" t="s">
        <v>1138</v>
      </c>
      <c r="E15354" s="115">
        <v>353.52080000000001</v>
      </c>
      <c r="F15354" s="674">
        <v>293.83600000000001</v>
      </c>
      <c r="G15354" s="674">
        <v>295.84500000000003</v>
      </c>
      <c r="H15354" s="115">
        <f t="shared" si="478"/>
        <v>1.0068371472522089</v>
      </c>
      <c r="I15354" s="115">
        <f t="shared" si="479"/>
        <v>355.93790000000001</v>
      </c>
    </row>
    <row r="15355" spans="1:9" hidden="1">
      <c r="A15355" s="115" t="s">
        <v>40276</v>
      </c>
      <c r="B15355" s="115" t="s">
        <v>40277</v>
      </c>
      <c r="C15355" s="115" t="s">
        <v>34756</v>
      </c>
      <c r="D15355" s="115" t="s">
        <v>1138</v>
      </c>
      <c r="E15355" s="115">
        <v>453.36079999999998</v>
      </c>
      <c r="F15355" s="674">
        <v>293.83600000000001</v>
      </c>
      <c r="G15355" s="674">
        <v>295.84500000000003</v>
      </c>
      <c r="H15355" s="115">
        <f t="shared" si="478"/>
        <v>1.0068371472522089</v>
      </c>
      <c r="I15355" s="115">
        <f t="shared" si="479"/>
        <v>456.46050000000002</v>
      </c>
    </row>
    <row r="15356" spans="1:9" hidden="1">
      <c r="A15356" s="115" t="s">
        <v>40278</v>
      </c>
      <c r="B15356" s="115" t="s">
        <v>40279</v>
      </c>
      <c r="C15356" s="115" t="s">
        <v>34759</v>
      </c>
      <c r="D15356" s="115" t="s">
        <v>1138</v>
      </c>
      <c r="E15356" s="115">
        <v>539.31100000000004</v>
      </c>
      <c r="F15356" s="674">
        <v>293.83600000000001</v>
      </c>
      <c r="G15356" s="674">
        <v>295.84500000000003</v>
      </c>
      <c r="H15356" s="115">
        <f t="shared" si="478"/>
        <v>1.0068371472522089</v>
      </c>
      <c r="I15356" s="115">
        <f t="shared" si="479"/>
        <v>542.99829999999997</v>
      </c>
    </row>
    <row r="15357" spans="1:9" hidden="1">
      <c r="A15357" s="115" t="s">
        <v>40280</v>
      </c>
      <c r="B15357" s="115" t="s">
        <v>40281</v>
      </c>
      <c r="C15357" s="115" t="s">
        <v>34762</v>
      </c>
      <c r="D15357" s="115" t="s">
        <v>1138</v>
      </c>
      <c r="E15357" s="115">
        <v>96.220600000000005</v>
      </c>
      <c r="F15357" s="674">
        <v>293.83600000000001</v>
      </c>
      <c r="G15357" s="674">
        <v>295.84500000000003</v>
      </c>
      <c r="H15357" s="115">
        <f t="shared" si="478"/>
        <v>1.0068371472522089</v>
      </c>
      <c r="I15357" s="115">
        <f t="shared" si="479"/>
        <v>96.878500000000003</v>
      </c>
    </row>
    <row r="15358" spans="1:9" hidden="1">
      <c r="A15358" s="115" t="s">
        <v>40282</v>
      </c>
      <c r="B15358" s="115" t="s">
        <v>40283</v>
      </c>
      <c r="C15358" s="115" t="s">
        <v>34765</v>
      </c>
      <c r="D15358" s="115" t="s">
        <v>1138</v>
      </c>
      <c r="E15358" s="115">
        <v>126.6306</v>
      </c>
      <c r="F15358" s="674">
        <v>293.83600000000001</v>
      </c>
      <c r="G15358" s="674">
        <v>295.84500000000003</v>
      </c>
      <c r="H15358" s="115">
        <f t="shared" si="478"/>
        <v>1.0068371472522089</v>
      </c>
      <c r="I15358" s="115">
        <f t="shared" si="479"/>
        <v>127.49639999999999</v>
      </c>
    </row>
    <row r="15359" spans="1:9" hidden="1">
      <c r="A15359" s="115" t="s">
        <v>40284</v>
      </c>
      <c r="B15359" s="115" t="s">
        <v>40285</v>
      </c>
      <c r="C15359" s="115" t="s">
        <v>34768</v>
      </c>
      <c r="D15359" s="115" t="s">
        <v>1138</v>
      </c>
      <c r="E15359" s="115">
        <v>150.19059999999999</v>
      </c>
      <c r="F15359" s="674">
        <v>293.83600000000001</v>
      </c>
      <c r="G15359" s="674">
        <v>295.84500000000003</v>
      </c>
      <c r="H15359" s="115">
        <f t="shared" si="478"/>
        <v>1.0068371472522089</v>
      </c>
      <c r="I15359" s="115">
        <f t="shared" si="479"/>
        <v>151.2175</v>
      </c>
    </row>
    <row r="15360" spans="1:9" hidden="1">
      <c r="A15360" s="115" t="s">
        <v>40286</v>
      </c>
      <c r="B15360" s="115" t="s">
        <v>40287</v>
      </c>
      <c r="C15360" s="115" t="s">
        <v>34771</v>
      </c>
      <c r="D15360" s="115" t="s">
        <v>1138</v>
      </c>
      <c r="E15360" s="115">
        <v>160.7757</v>
      </c>
      <c r="F15360" s="674">
        <v>293.83600000000001</v>
      </c>
      <c r="G15360" s="674">
        <v>295.84500000000003</v>
      </c>
      <c r="H15360" s="115">
        <f t="shared" si="478"/>
        <v>1.0068371472522089</v>
      </c>
      <c r="I15360" s="115">
        <f t="shared" si="479"/>
        <v>161.8749</v>
      </c>
    </row>
    <row r="15361" spans="1:9" hidden="1">
      <c r="A15361" s="115" t="s">
        <v>40288</v>
      </c>
      <c r="B15361" s="115" t="s">
        <v>40289</v>
      </c>
      <c r="C15361" s="115" t="s">
        <v>34774</v>
      </c>
      <c r="D15361" s="115" t="s">
        <v>1138</v>
      </c>
      <c r="E15361" s="115">
        <v>314.06569999999999</v>
      </c>
      <c r="F15361" s="674">
        <v>293.83600000000001</v>
      </c>
      <c r="G15361" s="674">
        <v>295.84500000000003</v>
      </c>
      <c r="H15361" s="115">
        <f t="shared" si="478"/>
        <v>1.0068371472522089</v>
      </c>
      <c r="I15361" s="115">
        <f t="shared" si="479"/>
        <v>316.21300000000002</v>
      </c>
    </row>
    <row r="15362" spans="1:9" hidden="1">
      <c r="A15362" s="115" t="s">
        <v>40290</v>
      </c>
      <c r="B15362" s="115" t="s">
        <v>40291</v>
      </c>
      <c r="C15362" s="115" t="s">
        <v>34777</v>
      </c>
      <c r="D15362" s="115" t="s">
        <v>1138</v>
      </c>
      <c r="E15362" s="115">
        <v>389.4008</v>
      </c>
      <c r="F15362" s="674">
        <v>293.83600000000001</v>
      </c>
      <c r="G15362" s="674">
        <v>295.84500000000003</v>
      </c>
      <c r="H15362" s="115">
        <f t="shared" si="478"/>
        <v>1.0068371472522089</v>
      </c>
      <c r="I15362" s="115">
        <f t="shared" si="479"/>
        <v>392.06319999999999</v>
      </c>
    </row>
    <row r="15363" spans="1:9" hidden="1">
      <c r="A15363" s="115" t="s">
        <v>40292</v>
      </c>
      <c r="B15363" s="115" t="s">
        <v>40293</v>
      </c>
      <c r="C15363" s="115" t="s">
        <v>34780</v>
      </c>
      <c r="D15363" s="115" t="s">
        <v>1138</v>
      </c>
      <c r="E15363" s="115">
        <v>585.13080000000002</v>
      </c>
      <c r="F15363" s="674">
        <v>293.83600000000001</v>
      </c>
      <c r="G15363" s="674">
        <v>295.84500000000003</v>
      </c>
      <c r="H15363" s="115">
        <f t="shared" si="478"/>
        <v>1.0068371472522089</v>
      </c>
      <c r="I15363" s="115">
        <f t="shared" si="479"/>
        <v>589.13139999999999</v>
      </c>
    </row>
    <row r="15364" spans="1:9" hidden="1">
      <c r="A15364" s="115" t="s">
        <v>40294</v>
      </c>
      <c r="B15364" s="115" t="s">
        <v>40295</v>
      </c>
      <c r="C15364" s="115" t="s">
        <v>34783</v>
      </c>
      <c r="D15364" s="115" t="s">
        <v>1138</v>
      </c>
      <c r="E15364" s="115">
        <v>951.98099999999999</v>
      </c>
      <c r="F15364" s="674">
        <v>293.83600000000001</v>
      </c>
      <c r="G15364" s="674">
        <v>295.84500000000003</v>
      </c>
      <c r="H15364" s="115">
        <f t="shared" si="478"/>
        <v>1.0068371472522089</v>
      </c>
      <c r="I15364" s="115">
        <f t="shared" si="479"/>
        <v>958.48979999999995</v>
      </c>
    </row>
    <row r="15365" spans="1:9" hidden="1">
      <c r="A15365" s="115" t="s">
        <v>40296</v>
      </c>
      <c r="B15365" s="115" t="s">
        <v>40297</v>
      </c>
      <c r="C15365" s="115" t="s">
        <v>34786</v>
      </c>
      <c r="D15365" s="115" t="s">
        <v>1242</v>
      </c>
      <c r="E15365" s="115">
        <v>24.962900000000001</v>
      </c>
      <c r="F15365" s="674">
        <v>293.83600000000001</v>
      </c>
      <c r="G15365" s="674">
        <v>295.84500000000003</v>
      </c>
      <c r="H15365" s="115">
        <f t="shared" ref="H15365:H15428" si="480">G15365/F15365</f>
        <v>1.0068371472522089</v>
      </c>
      <c r="I15365" s="115">
        <f t="shared" ref="I15365:I15428" si="481">ROUND(H15365*E15365,4)</f>
        <v>25.133600000000001</v>
      </c>
    </row>
    <row r="15366" spans="1:9" hidden="1">
      <c r="A15366" s="115" t="s">
        <v>40298</v>
      </c>
      <c r="B15366" s="115" t="s">
        <v>40299</v>
      </c>
      <c r="C15366" s="115" t="s">
        <v>34789</v>
      </c>
      <c r="D15366" s="115" t="s">
        <v>1242</v>
      </c>
      <c r="E15366" s="115">
        <v>32.084600000000002</v>
      </c>
      <c r="F15366" s="674">
        <v>293.83600000000001</v>
      </c>
      <c r="G15366" s="674">
        <v>295.84500000000003</v>
      </c>
      <c r="H15366" s="115">
        <f t="shared" si="480"/>
        <v>1.0068371472522089</v>
      </c>
      <c r="I15366" s="115">
        <f t="shared" si="481"/>
        <v>32.304000000000002</v>
      </c>
    </row>
    <row r="15367" spans="1:9" hidden="1">
      <c r="A15367" s="115" t="s">
        <v>40300</v>
      </c>
      <c r="B15367" s="115" t="s">
        <v>40301</v>
      </c>
      <c r="C15367" s="115" t="s">
        <v>34792</v>
      </c>
      <c r="D15367" s="115" t="s">
        <v>1242</v>
      </c>
      <c r="E15367" s="115">
        <v>41.879199999999997</v>
      </c>
      <c r="F15367" s="674">
        <v>293.83600000000001</v>
      </c>
      <c r="G15367" s="674">
        <v>295.84500000000003</v>
      </c>
      <c r="H15367" s="115">
        <f t="shared" si="480"/>
        <v>1.0068371472522089</v>
      </c>
      <c r="I15367" s="115">
        <f t="shared" si="481"/>
        <v>42.165500000000002</v>
      </c>
    </row>
    <row r="15368" spans="1:9" hidden="1">
      <c r="A15368" s="115" t="s">
        <v>40302</v>
      </c>
      <c r="B15368" s="115" t="s">
        <v>40303</v>
      </c>
      <c r="C15368" s="115" t="s">
        <v>34795</v>
      </c>
      <c r="D15368" s="115" t="s">
        <v>1242</v>
      </c>
      <c r="E15368" s="115">
        <v>58.750700000000002</v>
      </c>
      <c r="F15368" s="674">
        <v>293.83600000000001</v>
      </c>
      <c r="G15368" s="674">
        <v>295.84500000000003</v>
      </c>
      <c r="H15368" s="115">
        <f t="shared" si="480"/>
        <v>1.0068371472522089</v>
      </c>
      <c r="I15368" s="115">
        <f t="shared" si="481"/>
        <v>59.1524</v>
      </c>
    </row>
    <row r="15369" spans="1:9" hidden="1">
      <c r="A15369" s="115" t="s">
        <v>40304</v>
      </c>
      <c r="B15369" s="115" t="s">
        <v>40305</v>
      </c>
      <c r="C15369" s="115" t="s">
        <v>34798</v>
      </c>
      <c r="D15369" s="115" t="s">
        <v>1242</v>
      </c>
      <c r="E15369" s="115">
        <v>65.404799999999994</v>
      </c>
      <c r="F15369" s="674">
        <v>293.83600000000001</v>
      </c>
      <c r="G15369" s="674">
        <v>295.84500000000003</v>
      </c>
      <c r="H15369" s="115">
        <f t="shared" si="480"/>
        <v>1.0068371472522089</v>
      </c>
      <c r="I15369" s="115">
        <f t="shared" si="481"/>
        <v>65.852000000000004</v>
      </c>
    </row>
    <row r="15370" spans="1:9" hidden="1">
      <c r="A15370" s="115" t="s">
        <v>40306</v>
      </c>
      <c r="B15370" s="115" t="s">
        <v>40307</v>
      </c>
      <c r="C15370" s="115" t="s">
        <v>34801</v>
      </c>
      <c r="D15370" s="115" t="s">
        <v>1242</v>
      </c>
      <c r="E15370" s="115">
        <v>84.311300000000003</v>
      </c>
      <c r="F15370" s="674">
        <v>293.83600000000001</v>
      </c>
      <c r="G15370" s="674">
        <v>295.84500000000003</v>
      </c>
      <c r="H15370" s="115">
        <f t="shared" si="480"/>
        <v>1.0068371472522089</v>
      </c>
      <c r="I15370" s="115">
        <f t="shared" si="481"/>
        <v>84.887699999999995</v>
      </c>
    </row>
    <row r="15371" spans="1:9" hidden="1">
      <c r="A15371" s="115" t="s">
        <v>40308</v>
      </c>
      <c r="B15371" s="115" t="s">
        <v>40309</v>
      </c>
      <c r="C15371" s="115" t="s">
        <v>34804</v>
      </c>
      <c r="D15371" s="115" t="s">
        <v>1242</v>
      </c>
      <c r="E15371" s="115">
        <v>114.97880000000001</v>
      </c>
      <c r="F15371" s="674">
        <v>293.83600000000001</v>
      </c>
      <c r="G15371" s="674">
        <v>295.84500000000003</v>
      </c>
      <c r="H15371" s="115">
        <f t="shared" si="480"/>
        <v>1.0068371472522089</v>
      </c>
      <c r="I15371" s="115">
        <f t="shared" si="481"/>
        <v>115.7649</v>
      </c>
    </row>
    <row r="15372" spans="1:9" hidden="1">
      <c r="A15372" s="115" t="s">
        <v>40310</v>
      </c>
      <c r="B15372" s="115" t="s">
        <v>40311</v>
      </c>
      <c r="C15372" s="115" t="s">
        <v>34807</v>
      </c>
      <c r="D15372" s="115" t="s">
        <v>1242</v>
      </c>
      <c r="E15372" s="115">
        <v>131.15729999999999</v>
      </c>
      <c r="F15372" s="674">
        <v>293.83600000000001</v>
      </c>
      <c r="G15372" s="674">
        <v>295.84500000000003</v>
      </c>
      <c r="H15372" s="115">
        <f t="shared" si="480"/>
        <v>1.0068371472522089</v>
      </c>
      <c r="I15372" s="115">
        <f t="shared" si="481"/>
        <v>132.054</v>
      </c>
    </row>
    <row r="15373" spans="1:9" hidden="1">
      <c r="A15373" s="115" t="s">
        <v>40312</v>
      </c>
      <c r="B15373" s="115" t="s">
        <v>40313</v>
      </c>
      <c r="C15373" s="115" t="s">
        <v>34810</v>
      </c>
      <c r="D15373" s="115" t="s">
        <v>1242</v>
      </c>
      <c r="E15373" s="115">
        <v>186.44540000000001</v>
      </c>
      <c r="F15373" s="674">
        <v>293.83600000000001</v>
      </c>
      <c r="G15373" s="674">
        <v>295.84500000000003</v>
      </c>
      <c r="H15373" s="115">
        <f t="shared" si="480"/>
        <v>1.0068371472522089</v>
      </c>
      <c r="I15373" s="115">
        <f t="shared" si="481"/>
        <v>187.72020000000001</v>
      </c>
    </row>
    <row r="15374" spans="1:9" hidden="1">
      <c r="A15374" s="115" t="s">
        <v>40314</v>
      </c>
      <c r="B15374" s="115" t="s">
        <v>40315</v>
      </c>
      <c r="C15374" s="115" t="s">
        <v>34813</v>
      </c>
      <c r="D15374" s="115" t="s">
        <v>1242</v>
      </c>
      <c r="E15374" s="115">
        <v>26.965299999999999</v>
      </c>
      <c r="F15374" s="674">
        <v>293.83600000000001</v>
      </c>
      <c r="G15374" s="674">
        <v>295.84500000000003</v>
      </c>
      <c r="H15374" s="115">
        <f t="shared" si="480"/>
        <v>1.0068371472522089</v>
      </c>
      <c r="I15374" s="115">
        <f t="shared" si="481"/>
        <v>27.149699999999999</v>
      </c>
    </row>
    <row r="15375" spans="1:9" hidden="1">
      <c r="A15375" s="115" t="s">
        <v>40316</v>
      </c>
      <c r="B15375" s="115" t="s">
        <v>40317</v>
      </c>
      <c r="C15375" s="115" t="s">
        <v>34816</v>
      </c>
      <c r="D15375" s="115" t="s">
        <v>1242</v>
      </c>
      <c r="E15375" s="115">
        <v>34.691800000000001</v>
      </c>
      <c r="F15375" s="674">
        <v>293.83600000000001</v>
      </c>
      <c r="G15375" s="674">
        <v>295.84500000000003</v>
      </c>
      <c r="H15375" s="115">
        <f t="shared" si="480"/>
        <v>1.0068371472522089</v>
      </c>
      <c r="I15375" s="115">
        <f t="shared" si="481"/>
        <v>34.929000000000002</v>
      </c>
    </row>
    <row r="15376" spans="1:9" hidden="1">
      <c r="A15376" s="115" t="s">
        <v>40318</v>
      </c>
      <c r="B15376" s="115" t="s">
        <v>40319</v>
      </c>
      <c r="C15376" s="115" t="s">
        <v>34819</v>
      </c>
      <c r="D15376" s="115" t="s">
        <v>1242</v>
      </c>
      <c r="E15376" s="115">
        <v>45.379899999999999</v>
      </c>
      <c r="F15376" s="674">
        <v>293.83600000000001</v>
      </c>
      <c r="G15376" s="674">
        <v>295.84500000000003</v>
      </c>
      <c r="H15376" s="115">
        <f t="shared" si="480"/>
        <v>1.0068371472522089</v>
      </c>
      <c r="I15376" s="115">
        <f t="shared" si="481"/>
        <v>45.690199999999997</v>
      </c>
    </row>
    <row r="15377" spans="1:9" hidden="1">
      <c r="A15377" s="115" t="s">
        <v>40320</v>
      </c>
      <c r="B15377" s="115" t="s">
        <v>40321</v>
      </c>
      <c r="C15377" s="115" t="s">
        <v>34822</v>
      </c>
      <c r="D15377" s="115" t="s">
        <v>1242</v>
      </c>
      <c r="E15377" s="115">
        <v>63.852699999999999</v>
      </c>
      <c r="F15377" s="674">
        <v>293.83600000000001</v>
      </c>
      <c r="G15377" s="674">
        <v>295.84500000000003</v>
      </c>
      <c r="H15377" s="115">
        <f t="shared" si="480"/>
        <v>1.0068371472522089</v>
      </c>
      <c r="I15377" s="115">
        <f t="shared" si="481"/>
        <v>64.289299999999997</v>
      </c>
    </row>
    <row r="15378" spans="1:9" hidden="1">
      <c r="A15378" s="115" t="s">
        <v>40322</v>
      </c>
      <c r="B15378" s="115" t="s">
        <v>40323</v>
      </c>
      <c r="C15378" s="115" t="s">
        <v>34825</v>
      </c>
      <c r="D15378" s="115" t="s">
        <v>1242</v>
      </c>
      <c r="E15378" s="115">
        <v>71.043300000000002</v>
      </c>
      <c r="F15378" s="674">
        <v>293.83600000000001</v>
      </c>
      <c r="G15378" s="674">
        <v>295.84500000000003</v>
      </c>
      <c r="H15378" s="115">
        <f t="shared" si="480"/>
        <v>1.0068371472522089</v>
      </c>
      <c r="I15378" s="115">
        <f t="shared" si="481"/>
        <v>71.528999999999996</v>
      </c>
    </row>
    <row r="15379" spans="1:9" hidden="1">
      <c r="A15379" s="115" t="s">
        <v>40324</v>
      </c>
      <c r="B15379" s="115" t="s">
        <v>40325</v>
      </c>
      <c r="C15379" s="115" t="s">
        <v>34828</v>
      </c>
      <c r="D15379" s="115" t="s">
        <v>1242</v>
      </c>
      <c r="E15379" s="115">
        <v>91.668700000000001</v>
      </c>
      <c r="F15379" s="674">
        <v>293.83600000000001</v>
      </c>
      <c r="G15379" s="674">
        <v>295.84500000000003</v>
      </c>
      <c r="H15379" s="115">
        <f t="shared" si="480"/>
        <v>1.0068371472522089</v>
      </c>
      <c r="I15379" s="115">
        <f t="shared" si="481"/>
        <v>92.295500000000004</v>
      </c>
    </row>
    <row r="15380" spans="1:9" hidden="1">
      <c r="A15380" s="115" t="s">
        <v>40326</v>
      </c>
      <c r="B15380" s="115" t="s">
        <v>40327</v>
      </c>
      <c r="C15380" s="115" t="s">
        <v>34831</v>
      </c>
      <c r="D15380" s="115" t="s">
        <v>1242</v>
      </c>
      <c r="E15380" s="115">
        <v>125.2741</v>
      </c>
      <c r="F15380" s="674">
        <v>293.83600000000001</v>
      </c>
      <c r="G15380" s="674">
        <v>295.84500000000003</v>
      </c>
      <c r="H15380" s="115">
        <f t="shared" si="480"/>
        <v>1.0068371472522089</v>
      </c>
      <c r="I15380" s="115">
        <f t="shared" si="481"/>
        <v>126.1306</v>
      </c>
    </row>
    <row r="15381" spans="1:9" hidden="1">
      <c r="A15381" s="115" t="s">
        <v>40328</v>
      </c>
      <c r="B15381" s="115" t="s">
        <v>40329</v>
      </c>
      <c r="C15381" s="115" t="s">
        <v>34834</v>
      </c>
      <c r="D15381" s="115" t="s">
        <v>1242</v>
      </c>
      <c r="E15381" s="115">
        <v>142.9845</v>
      </c>
      <c r="F15381" s="674">
        <v>293.83600000000001</v>
      </c>
      <c r="G15381" s="674">
        <v>295.84500000000003</v>
      </c>
      <c r="H15381" s="115">
        <f t="shared" si="480"/>
        <v>1.0068371472522089</v>
      </c>
      <c r="I15381" s="115">
        <f t="shared" si="481"/>
        <v>143.96209999999999</v>
      </c>
    </row>
    <row r="15382" spans="1:9" hidden="1">
      <c r="A15382" s="115" t="s">
        <v>40330</v>
      </c>
      <c r="B15382" s="115" t="s">
        <v>40331</v>
      </c>
      <c r="C15382" s="115" t="s">
        <v>34837</v>
      </c>
      <c r="D15382" s="115" t="s">
        <v>1242</v>
      </c>
      <c r="E15382" s="115">
        <v>203.58670000000001</v>
      </c>
      <c r="F15382" s="674">
        <v>293.83600000000001</v>
      </c>
      <c r="G15382" s="674">
        <v>295.84500000000003</v>
      </c>
      <c r="H15382" s="115">
        <f t="shared" si="480"/>
        <v>1.0068371472522089</v>
      </c>
      <c r="I15382" s="115">
        <f t="shared" si="481"/>
        <v>204.9787</v>
      </c>
    </row>
    <row r="15383" spans="1:9" hidden="1">
      <c r="A15383" s="115" t="s">
        <v>40332</v>
      </c>
      <c r="B15383" s="115" t="s">
        <v>40333</v>
      </c>
      <c r="C15383" s="115" t="s">
        <v>34840</v>
      </c>
      <c r="D15383" s="115" t="s">
        <v>1242</v>
      </c>
      <c r="E15383" s="115">
        <v>14.6721</v>
      </c>
      <c r="F15383" s="674">
        <v>293.83600000000001</v>
      </c>
      <c r="G15383" s="674">
        <v>295.84500000000003</v>
      </c>
      <c r="H15383" s="115">
        <f t="shared" si="480"/>
        <v>1.0068371472522089</v>
      </c>
      <c r="I15383" s="115">
        <f t="shared" si="481"/>
        <v>14.772399999999999</v>
      </c>
    </row>
    <row r="15384" spans="1:9" hidden="1">
      <c r="A15384" s="115" t="s">
        <v>40334</v>
      </c>
      <c r="B15384" s="115" t="s">
        <v>40335</v>
      </c>
      <c r="C15384" s="115" t="s">
        <v>34843</v>
      </c>
      <c r="D15384" s="115" t="s">
        <v>1242</v>
      </c>
      <c r="E15384" s="115">
        <v>17.680199999999999</v>
      </c>
      <c r="F15384" s="674">
        <v>293.83600000000001</v>
      </c>
      <c r="G15384" s="674">
        <v>295.84500000000003</v>
      </c>
      <c r="H15384" s="115">
        <f t="shared" si="480"/>
        <v>1.0068371472522089</v>
      </c>
      <c r="I15384" s="115">
        <f t="shared" si="481"/>
        <v>17.801100000000002</v>
      </c>
    </row>
    <row r="15385" spans="1:9" hidden="1">
      <c r="A15385" s="115" t="s">
        <v>40336</v>
      </c>
      <c r="B15385" s="115" t="s">
        <v>40337</v>
      </c>
      <c r="C15385" s="115" t="s">
        <v>34846</v>
      </c>
      <c r="D15385" s="115" t="s">
        <v>1242</v>
      </c>
      <c r="E15385" s="115">
        <v>22.0777</v>
      </c>
      <c r="F15385" s="674">
        <v>293.83600000000001</v>
      </c>
      <c r="G15385" s="674">
        <v>295.84500000000003</v>
      </c>
      <c r="H15385" s="115">
        <f t="shared" si="480"/>
        <v>1.0068371472522089</v>
      </c>
      <c r="I15385" s="115">
        <f t="shared" si="481"/>
        <v>22.2286</v>
      </c>
    </row>
    <row r="15386" spans="1:9" hidden="1">
      <c r="A15386" s="115" t="s">
        <v>40338</v>
      </c>
      <c r="B15386" s="115" t="s">
        <v>40339</v>
      </c>
      <c r="C15386" s="115" t="s">
        <v>34849</v>
      </c>
      <c r="D15386" s="115" t="s">
        <v>1242</v>
      </c>
      <c r="E15386" s="115">
        <v>26.029800000000002</v>
      </c>
      <c r="F15386" s="674">
        <v>293.83600000000001</v>
      </c>
      <c r="G15386" s="674">
        <v>295.84500000000003</v>
      </c>
      <c r="H15386" s="115">
        <f t="shared" si="480"/>
        <v>1.0068371472522089</v>
      </c>
      <c r="I15386" s="115">
        <f t="shared" si="481"/>
        <v>26.207799999999999</v>
      </c>
    </row>
    <row r="15387" spans="1:9" hidden="1">
      <c r="A15387" s="115" t="s">
        <v>40340</v>
      </c>
      <c r="B15387" s="115" t="s">
        <v>40341</v>
      </c>
      <c r="C15387" s="115" t="s">
        <v>34852</v>
      </c>
      <c r="D15387" s="115" t="s">
        <v>1242</v>
      </c>
      <c r="E15387" s="115">
        <v>32.6128</v>
      </c>
      <c r="F15387" s="674">
        <v>293.83600000000001</v>
      </c>
      <c r="G15387" s="674">
        <v>295.84500000000003</v>
      </c>
      <c r="H15387" s="115">
        <f t="shared" si="480"/>
        <v>1.0068371472522089</v>
      </c>
      <c r="I15387" s="115">
        <f t="shared" si="481"/>
        <v>32.835799999999999</v>
      </c>
    </row>
    <row r="15388" spans="1:9" hidden="1">
      <c r="A15388" s="115" t="s">
        <v>40342</v>
      </c>
      <c r="B15388" s="115" t="s">
        <v>40343</v>
      </c>
      <c r="C15388" s="115" t="s">
        <v>34855</v>
      </c>
      <c r="D15388" s="115" t="s">
        <v>1242</v>
      </c>
      <c r="E15388" s="115">
        <v>58.187800000000003</v>
      </c>
      <c r="F15388" s="674">
        <v>293.83600000000001</v>
      </c>
      <c r="G15388" s="674">
        <v>295.84500000000003</v>
      </c>
      <c r="H15388" s="115">
        <f t="shared" si="480"/>
        <v>1.0068371472522089</v>
      </c>
      <c r="I15388" s="115">
        <f t="shared" si="481"/>
        <v>58.585599999999999</v>
      </c>
    </row>
    <row r="15389" spans="1:9" hidden="1">
      <c r="A15389" s="115" t="s">
        <v>40344</v>
      </c>
      <c r="B15389" s="115" t="s">
        <v>40345</v>
      </c>
      <c r="C15389" s="115" t="s">
        <v>34858</v>
      </c>
      <c r="D15389" s="115" t="s">
        <v>1242</v>
      </c>
      <c r="E15389" s="115">
        <v>66.701300000000003</v>
      </c>
      <c r="F15389" s="674">
        <v>293.83600000000001</v>
      </c>
      <c r="G15389" s="674">
        <v>295.84500000000003</v>
      </c>
      <c r="H15389" s="115">
        <f t="shared" si="480"/>
        <v>1.0068371472522089</v>
      </c>
      <c r="I15389" s="115">
        <f t="shared" si="481"/>
        <v>67.157300000000006</v>
      </c>
    </row>
    <row r="15390" spans="1:9" hidden="1">
      <c r="A15390" s="115" t="s">
        <v>40346</v>
      </c>
      <c r="B15390" s="115" t="s">
        <v>40347</v>
      </c>
      <c r="C15390" s="115" t="s">
        <v>34861</v>
      </c>
      <c r="D15390" s="115" t="s">
        <v>1242</v>
      </c>
      <c r="E15390" s="115">
        <v>89.673900000000003</v>
      </c>
      <c r="F15390" s="674">
        <v>293.83600000000001</v>
      </c>
      <c r="G15390" s="674">
        <v>295.84500000000003</v>
      </c>
      <c r="H15390" s="115">
        <f t="shared" si="480"/>
        <v>1.0068371472522089</v>
      </c>
      <c r="I15390" s="115">
        <f t="shared" si="481"/>
        <v>90.287000000000006</v>
      </c>
    </row>
    <row r="15391" spans="1:9" hidden="1">
      <c r="A15391" s="115" t="s">
        <v>40348</v>
      </c>
      <c r="B15391" s="115" t="s">
        <v>40349</v>
      </c>
      <c r="C15391" s="115" t="s">
        <v>34864</v>
      </c>
      <c r="D15391" s="115" t="s">
        <v>1242</v>
      </c>
      <c r="E15391" s="115">
        <v>15.538</v>
      </c>
      <c r="F15391" s="674">
        <v>293.83600000000001</v>
      </c>
      <c r="G15391" s="674">
        <v>295.84500000000003</v>
      </c>
      <c r="H15391" s="115">
        <f t="shared" si="480"/>
        <v>1.0068371472522089</v>
      </c>
      <c r="I15391" s="115">
        <f t="shared" si="481"/>
        <v>15.6442</v>
      </c>
    </row>
    <row r="15392" spans="1:9" hidden="1">
      <c r="A15392" s="115" t="s">
        <v>40350</v>
      </c>
      <c r="B15392" s="115" t="s">
        <v>40351</v>
      </c>
      <c r="C15392" s="115" t="s">
        <v>34867</v>
      </c>
      <c r="D15392" s="115" t="s">
        <v>1242</v>
      </c>
      <c r="E15392" s="115">
        <v>18.760999999999999</v>
      </c>
      <c r="F15392" s="674">
        <v>293.83600000000001</v>
      </c>
      <c r="G15392" s="674">
        <v>295.84500000000003</v>
      </c>
      <c r="H15392" s="115">
        <f t="shared" si="480"/>
        <v>1.0068371472522089</v>
      </c>
      <c r="I15392" s="115">
        <f t="shared" si="481"/>
        <v>18.889299999999999</v>
      </c>
    </row>
    <row r="15393" spans="1:9" hidden="1">
      <c r="A15393" s="115" t="s">
        <v>40352</v>
      </c>
      <c r="B15393" s="115" t="s">
        <v>40353</v>
      </c>
      <c r="C15393" s="115" t="s">
        <v>34870</v>
      </c>
      <c r="D15393" s="115" t="s">
        <v>1242</v>
      </c>
      <c r="E15393" s="115">
        <v>23.5124</v>
      </c>
      <c r="F15393" s="674">
        <v>293.83600000000001</v>
      </c>
      <c r="G15393" s="674">
        <v>295.84500000000003</v>
      </c>
      <c r="H15393" s="115">
        <f t="shared" si="480"/>
        <v>1.0068371472522089</v>
      </c>
      <c r="I15393" s="115">
        <f t="shared" si="481"/>
        <v>23.673200000000001</v>
      </c>
    </row>
    <row r="15394" spans="1:9" hidden="1">
      <c r="A15394" s="115" t="s">
        <v>40354</v>
      </c>
      <c r="B15394" s="115" t="s">
        <v>40355</v>
      </c>
      <c r="C15394" s="115" t="s">
        <v>34873</v>
      </c>
      <c r="D15394" s="115" t="s">
        <v>1242</v>
      </c>
      <c r="E15394" s="115">
        <v>27.730799999999999</v>
      </c>
      <c r="F15394" s="674">
        <v>293.83600000000001</v>
      </c>
      <c r="G15394" s="674">
        <v>295.84500000000003</v>
      </c>
      <c r="H15394" s="115">
        <f t="shared" si="480"/>
        <v>1.0068371472522089</v>
      </c>
      <c r="I15394" s="115">
        <f t="shared" si="481"/>
        <v>27.920400000000001</v>
      </c>
    </row>
    <row r="15395" spans="1:9" hidden="1">
      <c r="A15395" s="115" t="s">
        <v>40356</v>
      </c>
      <c r="B15395" s="115" t="s">
        <v>40357</v>
      </c>
      <c r="C15395" s="115" t="s">
        <v>34876</v>
      </c>
      <c r="D15395" s="115" t="s">
        <v>1242</v>
      </c>
      <c r="E15395" s="115">
        <v>34.8003</v>
      </c>
      <c r="F15395" s="674">
        <v>293.83600000000001</v>
      </c>
      <c r="G15395" s="674">
        <v>295.84500000000003</v>
      </c>
      <c r="H15395" s="115">
        <f t="shared" si="480"/>
        <v>1.0068371472522089</v>
      </c>
      <c r="I15395" s="115">
        <f t="shared" si="481"/>
        <v>35.038200000000003</v>
      </c>
    </row>
    <row r="15396" spans="1:9" hidden="1">
      <c r="A15396" s="115" t="s">
        <v>40358</v>
      </c>
      <c r="B15396" s="115" t="s">
        <v>40359</v>
      </c>
      <c r="C15396" s="115" t="s">
        <v>34879</v>
      </c>
      <c r="D15396" s="115" t="s">
        <v>1242</v>
      </c>
      <c r="E15396" s="115">
        <v>62.804000000000002</v>
      </c>
      <c r="F15396" s="674">
        <v>293.83600000000001</v>
      </c>
      <c r="G15396" s="674">
        <v>295.84500000000003</v>
      </c>
      <c r="H15396" s="115">
        <f t="shared" si="480"/>
        <v>1.0068371472522089</v>
      </c>
      <c r="I15396" s="115">
        <f t="shared" si="481"/>
        <v>63.233400000000003</v>
      </c>
    </row>
    <row r="15397" spans="1:9" hidden="1">
      <c r="A15397" s="115" t="s">
        <v>40360</v>
      </c>
      <c r="B15397" s="115" t="s">
        <v>40361</v>
      </c>
      <c r="C15397" s="115" t="s">
        <v>34882</v>
      </c>
      <c r="D15397" s="115" t="s">
        <v>1242</v>
      </c>
      <c r="E15397" s="115">
        <v>72.082899999999995</v>
      </c>
      <c r="F15397" s="674">
        <v>293.83600000000001</v>
      </c>
      <c r="G15397" s="674">
        <v>295.84500000000003</v>
      </c>
      <c r="H15397" s="115">
        <f t="shared" si="480"/>
        <v>1.0068371472522089</v>
      </c>
      <c r="I15397" s="115">
        <f t="shared" si="481"/>
        <v>72.575699999999998</v>
      </c>
    </row>
    <row r="15398" spans="1:9" hidden="1">
      <c r="A15398" s="115" t="s">
        <v>40362</v>
      </c>
      <c r="B15398" s="115" t="s">
        <v>40363</v>
      </c>
      <c r="C15398" s="115" t="s">
        <v>34885</v>
      </c>
      <c r="D15398" s="115" t="s">
        <v>1242</v>
      </c>
      <c r="E15398" s="115">
        <v>97.138000000000005</v>
      </c>
      <c r="F15398" s="674">
        <v>293.83600000000001</v>
      </c>
      <c r="G15398" s="674">
        <v>295.84500000000003</v>
      </c>
      <c r="H15398" s="115">
        <f t="shared" si="480"/>
        <v>1.0068371472522089</v>
      </c>
      <c r="I15398" s="115">
        <f t="shared" si="481"/>
        <v>97.802099999999996</v>
      </c>
    </row>
    <row r="15399" spans="1:9" hidden="1">
      <c r="A15399" s="115" t="s">
        <v>40364</v>
      </c>
      <c r="B15399" s="115" t="s">
        <v>40365</v>
      </c>
      <c r="C15399" s="115" t="s">
        <v>34888</v>
      </c>
      <c r="D15399" s="115" t="s">
        <v>1242</v>
      </c>
      <c r="E15399" s="115">
        <v>29.110399999999998</v>
      </c>
      <c r="F15399" s="674">
        <v>293.83600000000001</v>
      </c>
      <c r="G15399" s="674">
        <v>295.84500000000003</v>
      </c>
      <c r="H15399" s="115">
        <f t="shared" si="480"/>
        <v>1.0068371472522089</v>
      </c>
      <c r="I15399" s="115">
        <f t="shared" si="481"/>
        <v>29.3094</v>
      </c>
    </row>
    <row r="15400" spans="1:9" hidden="1">
      <c r="A15400" s="115" t="s">
        <v>40366</v>
      </c>
      <c r="B15400" s="115" t="s">
        <v>40367</v>
      </c>
      <c r="C15400" s="115" t="s">
        <v>34891</v>
      </c>
      <c r="D15400" s="115" t="s">
        <v>1242</v>
      </c>
      <c r="E15400" s="115">
        <v>36.620600000000003</v>
      </c>
      <c r="F15400" s="674">
        <v>293.83600000000001</v>
      </c>
      <c r="G15400" s="674">
        <v>295.84500000000003</v>
      </c>
      <c r="H15400" s="115">
        <f t="shared" si="480"/>
        <v>1.0068371472522089</v>
      </c>
      <c r="I15400" s="115">
        <f t="shared" si="481"/>
        <v>36.871000000000002</v>
      </c>
    </row>
    <row r="15401" spans="1:9" hidden="1">
      <c r="A15401" s="115" t="s">
        <v>40368</v>
      </c>
      <c r="B15401" s="115" t="s">
        <v>40369</v>
      </c>
      <c r="C15401" s="115" t="s">
        <v>34894</v>
      </c>
      <c r="D15401" s="115" t="s">
        <v>1242</v>
      </c>
      <c r="E15401" s="115">
        <v>41.088200000000001</v>
      </c>
      <c r="F15401" s="674">
        <v>293.83600000000001</v>
      </c>
      <c r="G15401" s="674">
        <v>295.84500000000003</v>
      </c>
      <c r="H15401" s="115">
        <f t="shared" si="480"/>
        <v>1.0068371472522089</v>
      </c>
      <c r="I15401" s="115">
        <f t="shared" si="481"/>
        <v>41.369100000000003</v>
      </c>
    </row>
    <row r="15402" spans="1:9" hidden="1">
      <c r="A15402" s="115" t="s">
        <v>40370</v>
      </c>
      <c r="B15402" s="115" t="s">
        <v>40371</v>
      </c>
      <c r="C15402" s="115" t="s">
        <v>34897</v>
      </c>
      <c r="D15402" s="115" t="s">
        <v>1242</v>
      </c>
      <c r="E15402" s="115">
        <v>71.910700000000006</v>
      </c>
      <c r="F15402" s="674">
        <v>293.83600000000001</v>
      </c>
      <c r="G15402" s="674">
        <v>295.84500000000003</v>
      </c>
      <c r="H15402" s="115">
        <f t="shared" si="480"/>
        <v>1.0068371472522089</v>
      </c>
      <c r="I15402" s="115">
        <f t="shared" si="481"/>
        <v>72.4024</v>
      </c>
    </row>
    <row r="15403" spans="1:9" hidden="1">
      <c r="A15403" s="115" t="s">
        <v>40372</v>
      </c>
      <c r="B15403" s="115" t="s">
        <v>40373</v>
      </c>
      <c r="C15403" s="115" t="s">
        <v>34900</v>
      </c>
      <c r="D15403" s="115" t="s">
        <v>1242</v>
      </c>
      <c r="E15403" s="115">
        <v>85.081800000000001</v>
      </c>
      <c r="F15403" s="674">
        <v>293.83600000000001</v>
      </c>
      <c r="G15403" s="674">
        <v>295.84500000000003</v>
      </c>
      <c r="H15403" s="115">
        <f t="shared" si="480"/>
        <v>1.0068371472522089</v>
      </c>
      <c r="I15403" s="115">
        <f t="shared" si="481"/>
        <v>85.663499999999999</v>
      </c>
    </row>
    <row r="15404" spans="1:9" hidden="1">
      <c r="A15404" s="115" t="s">
        <v>40374</v>
      </c>
      <c r="B15404" s="115" t="s">
        <v>40375</v>
      </c>
      <c r="C15404" s="115" t="s">
        <v>34903</v>
      </c>
      <c r="D15404" s="115" t="s">
        <v>1242</v>
      </c>
      <c r="E15404" s="115">
        <v>106.7043</v>
      </c>
      <c r="F15404" s="674">
        <v>293.83600000000001</v>
      </c>
      <c r="G15404" s="674">
        <v>295.84500000000003</v>
      </c>
      <c r="H15404" s="115">
        <f t="shared" si="480"/>
        <v>1.0068371472522089</v>
      </c>
      <c r="I15404" s="115">
        <f t="shared" si="481"/>
        <v>107.43389999999999</v>
      </c>
    </row>
    <row r="15405" spans="1:9" hidden="1">
      <c r="A15405" s="115" t="s">
        <v>40376</v>
      </c>
      <c r="B15405" s="115" t="s">
        <v>40377</v>
      </c>
      <c r="C15405" s="115" t="s">
        <v>34906</v>
      </c>
      <c r="D15405" s="115" t="s">
        <v>1242</v>
      </c>
      <c r="E15405" s="115">
        <v>130.1978</v>
      </c>
      <c r="F15405" s="674">
        <v>293.83600000000001</v>
      </c>
      <c r="G15405" s="674">
        <v>295.84500000000003</v>
      </c>
      <c r="H15405" s="115">
        <f t="shared" si="480"/>
        <v>1.0068371472522089</v>
      </c>
      <c r="I15405" s="115">
        <f t="shared" si="481"/>
        <v>131.08799999999999</v>
      </c>
    </row>
    <row r="15406" spans="1:9" hidden="1">
      <c r="A15406" s="115" t="s">
        <v>40378</v>
      </c>
      <c r="B15406" s="115" t="s">
        <v>40379</v>
      </c>
      <c r="C15406" s="115" t="s">
        <v>34909</v>
      </c>
      <c r="D15406" s="115" t="s">
        <v>1242</v>
      </c>
      <c r="E15406" s="115">
        <v>151.8948</v>
      </c>
      <c r="F15406" s="674">
        <v>293.83600000000001</v>
      </c>
      <c r="G15406" s="674">
        <v>295.84500000000003</v>
      </c>
      <c r="H15406" s="115">
        <f t="shared" si="480"/>
        <v>1.0068371472522089</v>
      </c>
      <c r="I15406" s="115">
        <f t="shared" si="481"/>
        <v>152.9333</v>
      </c>
    </row>
    <row r="15407" spans="1:9" hidden="1">
      <c r="A15407" s="115" t="s">
        <v>40380</v>
      </c>
      <c r="B15407" s="115" t="s">
        <v>40381</v>
      </c>
      <c r="C15407" s="115" t="s">
        <v>34912</v>
      </c>
      <c r="D15407" s="115" t="s">
        <v>1242</v>
      </c>
      <c r="E15407" s="115">
        <v>31.5275</v>
      </c>
      <c r="F15407" s="674">
        <v>293.83600000000001</v>
      </c>
      <c r="G15407" s="674">
        <v>295.84500000000003</v>
      </c>
      <c r="H15407" s="115">
        <f t="shared" si="480"/>
        <v>1.0068371472522089</v>
      </c>
      <c r="I15407" s="115">
        <f t="shared" si="481"/>
        <v>31.743099999999998</v>
      </c>
    </row>
    <row r="15408" spans="1:9" hidden="1">
      <c r="A15408" s="115" t="s">
        <v>40382</v>
      </c>
      <c r="B15408" s="115" t="s">
        <v>40383</v>
      </c>
      <c r="C15408" s="115" t="s">
        <v>34915</v>
      </c>
      <c r="D15408" s="115" t="s">
        <v>1242</v>
      </c>
      <c r="E15408" s="115">
        <v>39.681399999999996</v>
      </c>
      <c r="F15408" s="674">
        <v>293.83600000000001</v>
      </c>
      <c r="G15408" s="674">
        <v>295.84500000000003</v>
      </c>
      <c r="H15408" s="115">
        <f t="shared" si="480"/>
        <v>1.0068371472522089</v>
      </c>
      <c r="I15408" s="115">
        <f t="shared" si="481"/>
        <v>39.9527</v>
      </c>
    </row>
    <row r="15409" spans="1:9" hidden="1">
      <c r="A15409" s="115" t="s">
        <v>40384</v>
      </c>
      <c r="B15409" s="115" t="s">
        <v>40385</v>
      </c>
      <c r="C15409" s="115" t="s">
        <v>34918</v>
      </c>
      <c r="D15409" s="115" t="s">
        <v>1242</v>
      </c>
      <c r="E15409" s="115">
        <v>44.509799999999998</v>
      </c>
      <c r="F15409" s="674">
        <v>293.83600000000001</v>
      </c>
      <c r="G15409" s="674">
        <v>295.84500000000003</v>
      </c>
      <c r="H15409" s="115">
        <f t="shared" si="480"/>
        <v>1.0068371472522089</v>
      </c>
      <c r="I15409" s="115">
        <f t="shared" si="481"/>
        <v>44.814100000000003</v>
      </c>
    </row>
    <row r="15410" spans="1:9" hidden="1">
      <c r="A15410" s="115" t="s">
        <v>40386</v>
      </c>
      <c r="B15410" s="115" t="s">
        <v>40387</v>
      </c>
      <c r="C15410" s="115" t="s">
        <v>34921</v>
      </c>
      <c r="D15410" s="115" t="s">
        <v>1242</v>
      </c>
      <c r="E15410" s="115">
        <v>78.328699999999998</v>
      </c>
      <c r="F15410" s="674">
        <v>293.83600000000001</v>
      </c>
      <c r="G15410" s="674">
        <v>295.84500000000003</v>
      </c>
      <c r="H15410" s="115">
        <f t="shared" si="480"/>
        <v>1.0068371472522089</v>
      </c>
      <c r="I15410" s="115">
        <f t="shared" si="481"/>
        <v>78.864199999999997</v>
      </c>
    </row>
    <row r="15411" spans="1:9" hidden="1">
      <c r="A15411" s="115" t="s">
        <v>40388</v>
      </c>
      <c r="B15411" s="115" t="s">
        <v>40389</v>
      </c>
      <c r="C15411" s="115" t="s">
        <v>34924</v>
      </c>
      <c r="D15411" s="115" t="s">
        <v>1242</v>
      </c>
      <c r="E15411" s="115">
        <v>92.688000000000002</v>
      </c>
      <c r="F15411" s="674">
        <v>293.83600000000001</v>
      </c>
      <c r="G15411" s="674">
        <v>295.84500000000003</v>
      </c>
      <c r="H15411" s="115">
        <f t="shared" si="480"/>
        <v>1.0068371472522089</v>
      </c>
      <c r="I15411" s="115">
        <f t="shared" si="481"/>
        <v>93.321700000000007</v>
      </c>
    </row>
    <row r="15412" spans="1:9" hidden="1">
      <c r="A15412" s="115" t="s">
        <v>40390</v>
      </c>
      <c r="B15412" s="115" t="s">
        <v>40391</v>
      </c>
      <c r="C15412" s="115" t="s">
        <v>34927</v>
      </c>
      <c r="D15412" s="115" t="s">
        <v>1242</v>
      </c>
      <c r="E15412" s="115">
        <v>116.301</v>
      </c>
      <c r="F15412" s="674">
        <v>293.83600000000001</v>
      </c>
      <c r="G15412" s="674">
        <v>295.84500000000003</v>
      </c>
      <c r="H15412" s="115">
        <f t="shared" si="480"/>
        <v>1.0068371472522089</v>
      </c>
      <c r="I15412" s="115">
        <f t="shared" si="481"/>
        <v>117.0962</v>
      </c>
    </row>
    <row r="15413" spans="1:9" hidden="1">
      <c r="A15413" s="115" t="s">
        <v>40392</v>
      </c>
      <c r="B15413" s="115" t="s">
        <v>40393</v>
      </c>
      <c r="C15413" s="115" t="s">
        <v>34930</v>
      </c>
      <c r="D15413" s="115" t="s">
        <v>1242</v>
      </c>
      <c r="E15413" s="115">
        <v>142.05789999999999</v>
      </c>
      <c r="F15413" s="674">
        <v>293.83600000000001</v>
      </c>
      <c r="G15413" s="674">
        <v>295.84500000000003</v>
      </c>
      <c r="H15413" s="115">
        <f t="shared" si="480"/>
        <v>1.0068371472522089</v>
      </c>
      <c r="I15413" s="115">
        <f t="shared" si="481"/>
        <v>143.0292</v>
      </c>
    </row>
    <row r="15414" spans="1:9" hidden="1">
      <c r="A15414" s="115" t="s">
        <v>40394</v>
      </c>
      <c r="B15414" s="115" t="s">
        <v>40395</v>
      </c>
      <c r="C15414" s="115" t="s">
        <v>34933</v>
      </c>
      <c r="D15414" s="115" t="s">
        <v>1242</v>
      </c>
      <c r="E15414" s="115">
        <v>165.79580000000001</v>
      </c>
      <c r="F15414" s="674">
        <v>293.83600000000001</v>
      </c>
      <c r="G15414" s="674">
        <v>295.84500000000003</v>
      </c>
      <c r="H15414" s="115">
        <f t="shared" si="480"/>
        <v>1.0068371472522089</v>
      </c>
      <c r="I15414" s="115">
        <f t="shared" si="481"/>
        <v>166.92939999999999</v>
      </c>
    </row>
    <row r="15415" spans="1:9" hidden="1">
      <c r="A15415" s="115" t="s">
        <v>40396</v>
      </c>
      <c r="B15415" s="115" t="s">
        <v>40397</v>
      </c>
      <c r="C15415" s="115" t="s">
        <v>34936</v>
      </c>
      <c r="D15415" s="115" t="s">
        <v>1242</v>
      </c>
      <c r="E15415" s="115">
        <v>12.6531</v>
      </c>
      <c r="F15415" s="674">
        <v>293.83600000000001</v>
      </c>
      <c r="G15415" s="674">
        <v>295.84500000000003</v>
      </c>
      <c r="H15415" s="115">
        <f t="shared" si="480"/>
        <v>1.0068371472522089</v>
      </c>
      <c r="I15415" s="115">
        <f t="shared" si="481"/>
        <v>12.739599999999999</v>
      </c>
    </row>
    <row r="15416" spans="1:9" hidden="1">
      <c r="A15416" s="115" t="s">
        <v>40398</v>
      </c>
      <c r="B15416" s="115" t="s">
        <v>40399</v>
      </c>
      <c r="C15416" s="115" t="s">
        <v>34939</v>
      </c>
      <c r="D15416" s="115" t="s">
        <v>1242</v>
      </c>
      <c r="E15416" s="115">
        <v>15.850099999999999</v>
      </c>
      <c r="F15416" s="674">
        <v>293.83600000000001</v>
      </c>
      <c r="G15416" s="674">
        <v>295.84500000000003</v>
      </c>
      <c r="H15416" s="115">
        <f t="shared" si="480"/>
        <v>1.0068371472522089</v>
      </c>
      <c r="I15416" s="115">
        <f t="shared" si="481"/>
        <v>15.958500000000001</v>
      </c>
    </row>
    <row r="15417" spans="1:9" hidden="1">
      <c r="A15417" s="115" t="s">
        <v>40400</v>
      </c>
      <c r="B15417" s="115" t="s">
        <v>40401</v>
      </c>
      <c r="C15417" s="115" t="s">
        <v>34942</v>
      </c>
      <c r="D15417" s="115" t="s">
        <v>1242</v>
      </c>
      <c r="E15417" s="115">
        <v>27.375399999999999</v>
      </c>
      <c r="F15417" s="674">
        <v>293.83600000000001</v>
      </c>
      <c r="G15417" s="674">
        <v>295.84500000000003</v>
      </c>
      <c r="H15417" s="115">
        <f t="shared" si="480"/>
        <v>1.0068371472522089</v>
      </c>
      <c r="I15417" s="115">
        <f t="shared" si="481"/>
        <v>27.5626</v>
      </c>
    </row>
    <row r="15418" spans="1:9" hidden="1">
      <c r="A15418" s="115" t="s">
        <v>40402</v>
      </c>
      <c r="B15418" s="115" t="s">
        <v>40403</v>
      </c>
      <c r="C15418" s="115" t="s">
        <v>34945</v>
      </c>
      <c r="D15418" s="115" t="s">
        <v>1242</v>
      </c>
      <c r="E15418" s="115">
        <v>45.181199999999997</v>
      </c>
      <c r="F15418" s="674">
        <v>293.83600000000001</v>
      </c>
      <c r="G15418" s="674">
        <v>295.84500000000003</v>
      </c>
      <c r="H15418" s="115">
        <f t="shared" si="480"/>
        <v>1.0068371472522089</v>
      </c>
      <c r="I15418" s="115">
        <f t="shared" si="481"/>
        <v>45.490099999999998</v>
      </c>
    </row>
    <row r="15419" spans="1:9" hidden="1">
      <c r="A15419" s="115" t="s">
        <v>40404</v>
      </c>
      <c r="B15419" s="115" t="s">
        <v>40405</v>
      </c>
      <c r="C15419" s="115" t="s">
        <v>34948</v>
      </c>
      <c r="D15419" s="115" t="s">
        <v>1242</v>
      </c>
      <c r="E15419" s="115">
        <v>58.536700000000003</v>
      </c>
      <c r="F15419" s="674">
        <v>293.83600000000001</v>
      </c>
      <c r="G15419" s="674">
        <v>295.84500000000003</v>
      </c>
      <c r="H15419" s="115">
        <f t="shared" si="480"/>
        <v>1.0068371472522089</v>
      </c>
      <c r="I15419" s="115">
        <f t="shared" si="481"/>
        <v>58.936900000000001</v>
      </c>
    </row>
    <row r="15420" spans="1:9" hidden="1">
      <c r="A15420" s="115" t="s">
        <v>40406</v>
      </c>
      <c r="B15420" s="115" t="s">
        <v>40407</v>
      </c>
      <c r="C15420" s="115" t="s">
        <v>34951</v>
      </c>
      <c r="D15420" s="115" t="s">
        <v>1242</v>
      </c>
      <c r="E15420" s="115">
        <v>96.941800000000001</v>
      </c>
      <c r="F15420" s="674">
        <v>293.83600000000001</v>
      </c>
      <c r="G15420" s="674">
        <v>295.84500000000003</v>
      </c>
      <c r="H15420" s="115">
        <f t="shared" si="480"/>
        <v>1.0068371472522089</v>
      </c>
      <c r="I15420" s="115">
        <f t="shared" si="481"/>
        <v>97.604600000000005</v>
      </c>
    </row>
    <row r="15421" spans="1:9" hidden="1">
      <c r="A15421" s="115" t="s">
        <v>40408</v>
      </c>
      <c r="B15421" s="115" t="s">
        <v>40409</v>
      </c>
      <c r="C15421" s="115" t="s">
        <v>34954</v>
      </c>
      <c r="D15421" s="115" t="s">
        <v>1242</v>
      </c>
      <c r="E15421" s="115">
        <v>120.6538</v>
      </c>
      <c r="F15421" s="674">
        <v>293.83600000000001</v>
      </c>
      <c r="G15421" s="674">
        <v>295.84500000000003</v>
      </c>
      <c r="H15421" s="115">
        <f t="shared" si="480"/>
        <v>1.0068371472522089</v>
      </c>
      <c r="I15421" s="115">
        <f t="shared" si="481"/>
        <v>121.4787</v>
      </c>
    </row>
    <row r="15422" spans="1:9" hidden="1">
      <c r="A15422" s="115" t="s">
        <v>40410</v>
      </c>
      <c r="B15422" s="115" t="s">
        <v>40411</v>
      </c>
      <c r="C15422" s="115" t="s">
        <v>34957</v>
      </c>
      <c r="D15422" s="115" t="s">
        <v>1242</v>
      </c>
      <c r="E15422" s="115">
        <v>150.01740000000001</v>
      </c>
      <c r="F15422" s="674">
        <v>293.83600000000001</v>
      </c>
      <c r="G15422" s="674">
        <v>295.84500000000003</v>
      </c>
      <c r="H15422" s="115">
        <f t="shared" si="480"/>
        <v>1.0068371472522089</v>
      </c>
      <c r="I15422" s="115">
        <f t="shared" si="481"/>
        <v>151.04310000000001</v>
      </c>
    </row>
    <row r="15423" spans="1:9" hidden="1">
      <c r="A15423" s="115" t="s">
        <v>40412</v>
      </c>
      <c r="B15423" s="115" t="s">
        <v>40413</v>
      </c>
      <c r="C15423" s="115" t="s">
        <v>34960</v>
      </c>
      <c r="D15423" s="115" t="s">
        <v>1242</v>
      </c>
      <c r="E15423" s="115">
        <v>13.488899999999999</v>
      </c>
      <c r="F15423" s="674">
        <v>293.83600000000001</v>
      </c>
      <c r="G15423" s="674">
        <v>295.84500000000003</v>
      </c>
      <c r="H15423" s="115">
        <f t="shared" si="480"/>
        <v>1.0068371472522089</v>
      </c>
      <c r="I15423" s="115">
        <f t="shared" si="481"/>
        <v>13.581099999999999</v>
      </c>
    </row>
    <row r="15424" spans="1:9" hidden="1">
      <c r="A15424" s="115" t="s">
        <v>40414</v>
      </c>
      <c r="B15424" s="115" t="s">
        <v>40415</v>
      </c>
      <c r="C15424" s="115" t="s">
        <v>34963</v>
      </c>
      <c r="D15424" s="115" t="s">
        <v>1242</v>
      </c>
      <c r="E15424" s="115">
        <v>16.919699999999999</v>
      </c>
      <c r="F15424" s="674">
        <v>293.83600000000001</v>
      </c>
      <c r="G15424" s="674">
        <v>295.84500000000003</v>
      </c>
      <c r="H15424" s="115">
        <f t="shared" si="480"/>
        <v>1.0068371472522089</v>
      </c>
      <c r="I15424" s="115">
        <f t="shared" si="481"/>
        <v>17.035399999999999</v>
      </c>
    </row>
    <row r="15425" spans="1:9" hidden="1">
      <c r="A15425" s="115" t="s">
        <v>40416</v>
      </c>
      <c r="B15425" s="115" t="s">
        <v>40417</v>
      </c>
      <c r="C15425" s="115" t="s">
        <v>34966</v>
      </c>
      <c r="D15425" s="115" t="s">
        <v>1242</v>
      </c>
      <c r="E15425" s="115">
        <v>29.511600000000001</v>
      </c>
      <c r="F15425" s="674">
        <v>293.83600000000001</v>
      </c>
      <c r="G15425" s="674">
        <v>295.84500000000003</v>
      </c>
      <c r="H15425" s="115">
        <f t="shared" si="480"/>
        <v>1.0068371472522089</v>
      </c>
      <c r="I15425" s="115">
        <f t="shared" si="481"/>
        <v>29.7134</v>
      </c>
    </row>
    <row r="15426" spans="1:9" hidden="1">
      <c r="A15426" s="115" t="s">
        <v>40418</v>
      </c>
      <c r="B15426" s="115" t="s">
        <v>40419</v>
      </c>
      <c r="C15426" s="115" t="s">
        <v>34969</v>
      </c>
      <c r="D15426" s="115" t="s">
        <v>1242</v>
      </c>
      <c r="E15426" s="115">
        <v>35.358400000000003</v>
      </c>
      <c r="F15426" s="674">
        <v>293.83600000000001</v>
      </c>
      <c r="G15426" s="674">
        <v>295.84500000000003</v>
      </c>
      <c r="H15426" s="115">
        <f t="shared" si="480"/>
        <v>1.0068371472522089</v>
      </c>
      <c r="I15426" s="115">
        <f t="shared" si="481"/>
        <v>35.600200000000001</v>
      </c>
    </row>
    <row r="15427" spans="1:9" hidden="1">
      <c r="A15427" s="115" t="s">
        <v>40420</v>
      </c>
      <c r="B15427" s="115" t="s">
        <v>40421</v>
      </c>
      <c r="C15427" s="115" t="s">
        <v>34972</v>
      </c>
      <c r="D15427" s="115" t="s">
        <v>1242</v>
      </c>
      <c r="E15427" s="115">
        <v>48.926200000000001</v>
      </c>
      <c r="F15427" s="674">
        <v>293.83600000000001</v>
      </c>
      <c r="G15427" s="674">
        <v>295.84500000000003</v>
      </c>
      <c r="H15427" s="115">
        <f t="shared" si="480"/>
        <v>1.0068371472522089</v>
      </c>
      <c r="I15427" s="115">
        <f t="shared" si="481"/>
        <v>49.2607</v>
      </c>
    </row>
    <row r="15428" spans="1:9" hidden="1">
      <c r="A15428" s="115" t="s">
        <v>40422</v>
      </c>
      <c r="B15428" s="115" t="s">
        <v>40423</v>
      </c>
      <c r="C15428" s="115" t="s">
        <v>34975</v>
      </c>
      <c r="D15428" s="115" t="s">
        <v>1242</v>
      </c>
      <c r="E15428" s="115">
        <v>63.445500000000003</v>
      </c>
      <c r="F15428" s="674">
        <v>293.83600000000001</v>
      </c>
      <c r="G15428" s="674">
        <v>295.84500000000003</v>
      </c>
      <c r="H15428" s="115">
        <f t="shared" si="480"/>
        <v>1.0068371472522089</v>
      </c>
      <c r="I15428" s="115">
        <f t="shared" si="481"/>
        <v>63.879300000000001</v>
      </c>
    </row>
    <row r="15429" spans="1:9" hidden="1">
      <c r="A15429" s="115" t="s">
        <v>40424</v>
      </c>
      <c r="B15429" s="115" t="s">
        <v>40425</v>
      </c>
      <c r="C15429" s="115" t="s">
        <v>34978</v>
      </c>
      <c r="D15429" s="115" t="s">
        <v>1242</v>
      </c>
      <c r="E15429" s="115">
        <v>105.5193</v>
      </c>
      <c r="F15429" s="674">
        <v>293.83600000000001</v>
      </c>
      <c r="G15429" s="674">
        <v>295.84500000000003</v>
      </c>
      <c r="H15429" s="115">
        <f t="shared" ref="H15429:H15492" si="482">G15429/F15429</f>
        <v>1.0068371472522089</v>
      </c>
      <c r="I15429" s="115">
        <f t="shared" ref="I15429:I15492" si="483">ROUND(H15429*E15429,4)</f>
        <v>106.24079999999999</v>
      </c>
    </row>
    <row r="15430" spans="1:9" hidden="1">
      <c r="A15430" s="115" t="s">
        <v>40426</v>
      </c>
      <c r="B15430" s="115" t="s">
        <v>40427</v>
      </c>
      <c r="C15430" s="115" t="s">
        <v>34981</v>
      </c>
      <c r="D15430" s="115" t="s">
        <v>1242</v>
      </c>
      <c r="E15430" s="115">
        <v>131.4307</v>
      </c>
      <c r="F15430" s="674">
        <v>293.83600000000001</v>
      </c>
      <c r="G15430" s="674">
        <v>295.84500000000003</v>
      </c>
      <c r="H15430" s="115">
        <f t="shared" si="482"/>
        <v>1.0068371472522089</v>
      </c>
      <c r="I15430" s="115">
        <f t="shared" si="483"/>
        <v>132.32929999999999</v>
      </c>
    </row>
    <row r="15431" spans="1:9" hidden="1">
      <c r="A15431" s="115" t="s">
        <v>40428</v>
      </c>
      <c r="B15431" s="115" t="s">
        <v>40429</v>
      </c>
      <c r="C15431" s="115" t="s">
        <v>34984</v>
      </c>
      <c r="D15431" s="115" t="s">
        <v>1242</v>
      </c>
      <c r="E15431" s="115">
        <v>163.51589999999999</v>
      </c>
      <c r="F15431" s="674">
        <v>293.83600000000001</v>
      </c>
      <c r="G15431" s="674">
        <v>295.84500000000003</v>
      </c>
      <c r="H15431" s="115">
        <f t="shared" si="482"/>
        <v>1.0068371472522089</v>
      </c>
      <c r="I15431" s="115">
        <f t="shared" si="483"/>
        <v>164.63390000000001</v>
      </c>
    </row>
    <row r="15432" spans="1:9" hidden="1">
      <c r="A15432" s="115" t="s">
        <v>40430</v>
      </c>
      <c r="B15432" s="115" t="s">
        <v>40431</v>
      </c>
      <c r="C15432" s="115" t="s">
        <v>34987</v>
      </c>
      <c r="D15432" s="115" t="s">
        <v>1242</v>
      </c>
      <c r="E15432" s="115">
        <v>9.7147000000000006</v>
      </c>
      <c r="F15432" s="674">
        <v>293.83600000000001</v>
      </c>
      <c r="G15432" s="674">
        <v>295.84500000000003</v>
      </c>
      <c r="H15432" s="115">
        <f t="shared" si="482"/>
        <v>1.0068371472522089</v>
      </c>
      <c r="I15432" s="115">
        <f t="shared" si="483"/>
        <v>9.7811000000000003</v>
      </c>
    </row>
    <row r="15433" spans="1:9" hidden="1">
      <c r="A15433" s="115" t="s">
        <v>40432</v>
      </c>
      <c r="B15433" s="115" t="s">
        <v>40433</v>
      </c>
      <c r="C15433" s="115" t="s">
        <v>34990</v>
      </c>
      <c r="D15433" s="115" t="s">
        <v>1242</v>
      </c>
      <c r="E15433" s="115">
        <v>10.613</v>
      </c>
      <c r="F15433" s="674">
        <v>293.83600000000001</v>
      </c>
      <c r="G15433" s="674">
        <v>295.84500000000003</v>
      </c>
      <c r="H15433" s="115">
        <f t="shared" si="482"/>
        <v>1.0068371472522089</v>
      </c>
      <c r="I15433" s="115">
        <f t="shared" si="483"/>
        <v>10.685600000000001</v>
      </c>
    </row>
    <row r="15434" spans="1:9" hidden="1">
      <c r="A15434" s="115" t="s">
        <v>40434</v>
      </c>
      <c r="B15434" s="115" t="s">
        <v>40435</v>
      </c>
      <c r="C15434" s="115" t="s">
        <v>34993</v>
      </c>
      <c r="D15434" s="115" t="s">
        <v>1242</v>
      </c>
      <c r="E15434" s="115">
        <v>15.441599999999999</v>
      </c>
      <c r="F15434" s="674">
        <v>293.83600000000001</v>
      </c>
      <c r="G15434" s="674">
        <v>295.84500000000003</v>
      </c>
      <c r="H15434" s="115">
        <f t="shared" si="482"/>
        <v>1.0068371472522089</v>
      </c>
      <c r="I15434" s="115">
        <f t="shared" si="483"/>
        <v>15.5472</v>
      </c>
    </row>
    <row r="15435" spans="1:9" hidden="1">
      <c r="A15435" s="115" t="s">
        <v>40436</v>
      </c>
      <c r="B15435" s="115" t="s">
        <v>40437</v>
      </c>
      <c r="C15435" s="115" t="s">
        <v>34996</v>
      </c>
      <c r="D15435" s="115" t="s">
        <v>1242</v>
      </c>
      <c r="E15435" s="115">
        <v>20.132400000000001</v>
      </c>
      <c r="F15435" s="674">
        <v>293.83600000000001</v>
      </c>
      <c r="G15435" s="674">
        <v>295.84500000000003</v>
      </c>
      <c r="H15435" s="115">
        <f t="shared" si="482"/>
        <v>1.0068371472522089</v>
      </c>
      <c r="I15435" s="115">
        <f t="shared" si="483"/>
        <v>20.27</v>
      </c>
    </row>
    <row r="15436" spans="1:9" hidden="1">
      <c r="A15436" s="115" t="s">
        <v>40438</v>
      </c>
      <c r="B15436" s="115" t="s">
        <v>40439</v>
      </c>
      <c r="C15436" s="115" t="s">
        <v>34999</v>
      </c>
      <c r="D15436" s="115" t="s">
        <v>1242</v>
      </c>
      <c r="E15436" s="115">
        <v>23.853100000000001</v>
      </c>
      <c r="F15436" s="674">
        <v>293.83600000000001</v>
      </c>
      <c r="G15436" s="674">
        <v>295.84500000000003</v>
      </c>
      <c r="H15436" s="115">
        <f t="shared" si="482"/>
        <v>1.0068371472522089</v>
      </c>
      <c r="I15436" s="115">
        <f t="shared" si="483"/>
        <v>24.016200000000001</v>
      </c>
    </row>
    <row r="15437" spans="1:9" hidden="1">
      <c r="A15437" s="115" t="s">
        <v>40440</v>
      </c>
      <c r="B15437" s="115" t="s">
        <v>40441</v>
      </c>
      <c r="C15437" s="115" t="s">
        <v>35002</v>
      </c>
      <c r="D15437" s="115" t="s">
        <v>1242</v>
      </c>
      <c r="E15437" s="115">
        <v>34.0839</v>
      </c>
      <c r="F15437" s="674">
        <v>293.83600000000001</v>
      </c>
      <c r="G15437" s="674">
        <v>295.84500000000003</v>
      </c>
      <c r="H15437" s="115">
        <f t="shared" si="482"/>
        <v>1.0068371472522089</v>
      </c>
      <c r="I15437" s="115">
        <f t="shared" si="483"/>
        <v>34.316899999999997</v>
      </c>
    </row>
    <row r="15438" spans="1:9" hidden="1">
      <c r="A15438" s="115" t="s">
        <v>40442</v>
      </c>
      <c r="B15438" s="115" t="s">
        <v>40443</v>
      </c>
      <c r="C15438" s="115" t="s">
        <v>35005</v>
      </c>
      <c r="D15438" s="115" t="s">
        <v>1242</v>
      </c>
      <c r="E15438" s="115">
        <v>59.991799999999998</v>
      </c>
      <c r="F15438" s="674">
        <v>293.83600000000001</v>
      </c>
      <c r="G15438" s="674">
        <v>295.84500000000003</v>
      </c>
      <c r="H15438" s="115">
        <f t="shared" si="482"/>
        <v>1.0068371472522089</v>
      </c>
      <c r="I15438" s="115">
        <f t="shared" si="483"/>
        <v>60.402000000000001</v>
      </c>
    </row>
    <row r="15439" spans="1:9" hidden="1">
      <c r="A15439" s="115" t="s">
        <v>40444</v>
      </c>
      <c r="B15439" s="115" t="s">
        <v>40445</v>
      </c>
      <c r="C15439" s="115" t="s">
        <v>35008</v>
      </c>
      <c r="D15439" s="115" t="s">
        <v>1242</v>
      </c>
      <c r="E15439" s="115">
        <v>66.178399999999996</v>
      </c>
      <c r="F15439" s="674">
        <v>293.83600000000001</v>
      </c>
      <c r="G15439" s="674">
        <v>295.84500000000003</v>
      </c>
      <c r="H15439" s="115">
        <f t="shared" si="482"/>
        <v>1.0068371472522089</v>
      </c>
      <c r="I15439" s="115">
        <f t="shared" si="483"/>
        <v>66.630899999999997</v>
      </c>
    </row>
    <row r="15440" spans="1:9" hidden="1">
      <c r="A15440" s="115" t="s">
        <v>40446</v>
      </c>
      <c r="B15440" s="115" t="s">
        <v>40447</v>
      </c>
      <c r="C15440" s="115" t="s">
        <v>35011</v>
      </c>
      <c r="D15440" s="115" t="s">
        <v>1242</v>
      </c>
      <c r="E15440" s="115">
        <v>114.4962</v>
      </c>
      <c r="F15440" s="674">
        <v>293.83600000000001</v>
      </c>
      <c r="G15440" s="674">
        <v>295.84500000000003</v>
      </c>
      <c r="H15440" s="115">
        <f t="shared" si="482"/>
        <v>1.0068371472522089</v>
      </c>
      <c r="I15440" s="115">
        <f t="shared" si="483"/>
        <v>115.279</v>
      </c>
    </row>
    <row r="15441" spans="1:9" hidden="1">
      <c r="A15441" s="115" t="s">
        <v>40448</v>
      </c>
      <c r="B15441" s="115" t="s">
        <v>40449</v>
      </c>
      <c r="C15441" s="115" t="s">
        <v>35014</v>
      </c>
      <c r="D15441" s="115" t="s">
        <v>1242</v>
      </c>
      <c r="E15441" s="115">
        <v>10.084899999999999</v>
      </c>
      <c r="F15441" s="674">
        <v>293.83600000000001</v>
      </c>
      <c r="G15441" s="674">
        <v>295.84500000000003</v>
      </c>
      <c r="H15441" s="115">
        <f t="shared" si="482"/>
        <v>1.0068371472522089</v>
      </c>
      <c r="I15441" s="115">
        <f t="shared" si="483"/>
        <v>10.1539</v>
      </c>
    </row>
    <row r="15442" spans="1:9" hidden="1">
      <c r="A15442" s="115" t="s">
        <v>40450</v>
      </c>
      <c r="B15442" s="115" t="s">
        <v>40451</v>
      </c>
      <c r="C15442" s="115" t="s">
        <v>35017</v>
      </c>
      <c r="D15442" s="115" t="s">
        <v>1242</v>
      </c>
      <c r="E15442" s="115">
        <v>11.03</v>
      </c>
      <c r="F15442" s="674">
        <v>293.83600000000001</v>
      </c>
      <c r="G15442" s="674">
        <v>295.84500000000003</v>
      </c>
      <c r="H15442" s="115">
        <f t="shared" si="482"/>
        <v>1.0068371472522089</v>
      </c>
      <c r="I15442" s="115">
        <f t="shared" si="483"/>
        <v>11.105399999999999</v>
      </c>
    </row>
    <row r="15443" spans="1:9" hidden="1">
      <c r="A15443" s="115" t="s">
        <v>40452</v>
      </c>
      <c r="B15443" s="115" t="s">
        <v>40453</v>
      </c>
      <c r="C15443" s="115" t="s">
        <v>35020</v>
      </c>
      <c r="D15443" s="115" t="s">
        <v>1242</v>
      </c>
      <c r="E15443" s="115">
        <v>16.298500000000001</v>
      </c>
      <c r="F15443" s="674">
        <v>293.83600000000001</v>
      </c>
      <c r="G15443" s="674">
        <v>295.84500000000003</v>
      </c>
      <c r="H15443" s="115">
        <f t="shared" si="482"/>
        <v>1.0068371472522089</v>
      </c>
      <c r="I15443" s="115">
        <f t="shared" si="483"/>
        <v>16.4099</v>
      </c>
    </row>
    <row r="15444" spans="1:9" hidden="1">
      <c r="A15444" s="115" t="s">
        <v>40454</v>
      </c>
      <c r="B15444" s="115" t="s">
        <v>40455</v>
      </c>
      <c r="C15444" s="115" t="s">
        <v>35023</v>
      </c>
      <c r="D15444" s="115" t="s">
        <v>1242</v>
      </c>
      <c r="E15444" s="115">
        <v>21.372499999999999</v>
      </c>
      <c r="F15444" s="674">
        <v>293.83600000000001</v>
      </c>
      <c r="G15444" s="674">
        <v>295.84500000000003</v>
      </c>
      <c r="H15444" s="115">
        <f t="shared" si="482"/>
        <v>1.0068371472522089</v>
      </c>
      <c r="I15444" s="115">
        <f t="shared" si="483"/>
        <v>21.518599999999999</v>
      </c>
    </row>
    <row r="15445" spans="1:9" hidden="1">
      <c r="A15445" s="115" t="s">
        <v>40456</v>
      </c>
      <c r="B15445" s="115" t="s">
        <v>40457</v>
      </c>
      <c r="C15445" s="115" t="s">
        <v>35026</v>
      </c>
      <c r="D15445" s="115" t="s">
        <v>1242</v>
      </c>
      <c r="E15445" s="115">
        <v>25.293500000000002</v>
      </c>
      <c r="F15445" s="674">
        <v>293.83600000000001</v>
      </c>
      <c r="G15445" s="674">
        <v>295.84500000000003</v>
      </c>
      <c r="H15445" s="115">
        <f t="shared" si="482"/>
        <v>1.0068371472522089</v>
      </c>
      <c r="I15445" s="115">
        <f t="shared" si="483"/>
        <v>25.4664</v>
      </c>
    </row>
    <row r="15446" spans="1:9" hidden="1">
      <c r="A15446" s="115" t="s">
        <v>40458</v>
      </c>
      <c r="B15446" s="115" t="s">
        <v>40459</v>
      </c>
      <c r="C15446" s="115" t="s">
        <v>35029</v>
      </c>
      <c r="D15446" s="115" t="s">
        <v>1242</v>
      </c>
      <c r="E15446" s="115">
        <v>36.375599999999999</v>
      </c>
      <c r="F15446" s="674">
        <v>293.83600000000001</v>
      </c>
      <c r="G15446" s="674">
        <v>295.84500000000003</v>
      </c>
      <c r="H15446" s="115">
        <f t="shared" si="482"/>
        <v>1.0068371472522089</v>
      </c>
      <c r="I15446" s="115">
        <f t="shared" si="483"/>
        <v>36.624299999999998</v>
      </c>
    </row>
    <row r="15447" spans="1:9" hidden="1">
      <c r="A15447" s="115" t="s">
        <v>40460</v>
      </c>
      <c r="B15447" s="115" t="s">
        <v>40461</v>
      </c>
      <c r="C15447" s="115" t="s">
        <v>35032</v>
      </c>
      <c r="D15447" s="115" t="s">
        <v>1242</v>
      </c>
      <c r="E15447" s="115">
        <v>64.702500000000001</v>
      </c>
      <c r="F15447" s="674">
        <v>293.83600000000001</v>
      </c>
      <c r="G15447" s="674">
        <v>295.84500000000003</v>
      </c>
      <c r="H15447" s="115">
        <f t="shared" si="482"/>
        <v>1.0068371472522089</v>
      </c>
      <c r="I15447" s="115">
        <f t="shared" si="483"/>
        <v>65.144900000000007</v>
      </c>
    </row>
    <row r="15448" spans="1:9" hidden="1">
      <c r="A15448" s="115" t="s">
        <v>40462</v>
      </c>
      <c r="B15448" s="115" t="s">
        <v>40463</v>
      </c>
      <c r="C15448" s="115" t="s">
        <v>35035</v>
      </c>
      <c r="D15448" s="115" t="s">
        <v>1242</v>
      </c>
      <c r="E15448" s="115">
        <v>71.293000000000006</v>
      </c>
      <c r="F15448" s="674">
        <v>293.83600000000001</v>
      </c>
      <c r="G15448" s="674">
        <v>295.84500000000003</v>
      </c>
      <c r="H15448" s="115">
        <f t="shared" si="482"/>
        <v>1.0068371472522089</v>
      </c>
      <c r="I15448" s="115">
        <f t="shared" si="483"/>
        <v>71.7804</v>
      </c>
    </row>
    <row r="15449" spans="1:9" hidden="1">
      <c r="A15449" s="115" t="s">
        <v>40464</v>
      </c>
      <c r="B15449" s="115" t="s">
        <v>40465</v>
      </c>
      <c r="C15449" s="115" t="s">
        <v>35038</v>
      </c>
      <c r="D15449" s="115" t="s">
        <v>1242</v>
      </c>
      <c r="E15449" s="115">
        <v>124.2278</v>
      </c>
      <c r="F15449" s="674">
        <v>293.83600000000001</v>
      </c>
      <c r="G15449" s="674">
        <v>295.84500000000003</v>
      </c>
      <c r="H15449" s="115">
        <f t="shared" si="482"/>
        <v>1.0068371472522089</v>
      </c>
      <c r="I15449" s="115">
        <f t="shared" si="483"/>
        <v>125.0772</v>
      </c>
    </row>
    <row r="15450" spans="1:9" hidden="1">
      <c r="A15450" s="115" t="s">
        <v>40466</v>
      </c>
      <c r="B15450" s="115" t="s">
        <v>40467</v>
      </c>
      <c r="C15450" s="115" t="s">
        <v>35041</v>
      </c>
      <c r="D15450" s="115" t="s">
        <v>1242</v>
      </c>
      <c r="E15450" s="115">
        <v>14.094900000000001</v>
      </c>
      <c r="F15450" s="674">
        <v>293.83600000000001</v>
      </c>
      <c r="G15450" s="674">
        <v>295.84500000000003</v>
      </c>
      <c r="H15450" s="115">
        <f t="shared" si="482"/>
        <v>1.0068371472522089</v>
      </c>
      <c r="I15450" s="115">
        <f t="shared" si="483"/>
        <v>14.1913</v>
      </c>
    </row>
    <row r="15451" spans="1:9" hidden="1">
      <c r="A15451" s="115" t="s">
        <v>40468</v>
      </c>
      <c r="B15451" s="115" t="s">
        <v>40469</v>
      </c>
      <c r="C15451" s="115" t="s">
        <v>35044</v>
      </c>
      <c r="D15451" s="115" t="s">
        <v>1242</v>
      </c>
      <c r="E15451" s="115">
        <v>20.820399999999999</v>
      </c>
      <c r="F15451" s="674">
        <v>293.83600000000001</v>
      </c>
      <c r="G15451" s="674">
        <v>295.84500000000003</v>
      </c>
      <c r="H15451" s="115">
        <f t="shared" si="482"/>
        <v>1.0068371472522089</v>
      </c>
      <c r="I15451" s="115">
        <f t="shared" si="483"/>
        <v>20.962800000000001</v>
      </c>
    </row>
    <row r="15452" spans="1:9" hidden="1">
      <c r="A15452" s="115" t="s">
        <v>40470</v>
      </c>
      <c r="B15452" s="115" t="s">
        <v>40471</v>
      </c>
      <c r="C15452" s="115" t="s">
        <v>35047</v>
      </c>
      <c r="D15452" s="115" t="s">
        <v>1242</v>
      </c>
      <c r="E15452" s="115">
        <v>26.5563</v>
      </c>
      <c r="F15452" s="674">
        <v>293.83600000000001</v>
      </c>
      <c r="G15452" s="674">
        <v>295.84500000000003</v>
      </c>
      <c r="H15452" s="115">
        <f t="shared" si="482"/>
        <v>1.0068371472522089</v>
      </c>
      <c r="I15452" s="115">
        <f t="shared" si="483"/>
        <v>26.7379</v>
      </c>
    </row>
    <row r="15453" spans="1:9" hidden="1">
      <c r="A15453" s="115" t="s">
        <v>40472</v>
      </c>
      <c r="B15453" s="115" t="s">
        <v>40473</v>
      </c>
      <c r="C15453" s="115" t="s">
        <v>35050</v>
      </c>
      <c r="D15453" s="115" t="s">
        <v>1242</v>
      </c>
      <c r="E15453" s="115">
        <v>30.296399999999998</v>
      </c>
      <c r="F15453" s="674">
        <v>293.83600000000001</v>
      </c>
      <c r="G15453" s="674">
        <v>295.84500000000003</v>
      </c>
      <c r="H15453" s="115">
        <f t="shared" si="482"/>
        <v>1.0068371472522089</v>
      </c>
      <c r="I15453" s="115">
        <f t="shared" si="483"/>
        <v>30.503499999999999</v>
      </c>
    </row>
    <row r="15454" spans="1:9" hidden="1">
      <c r="A15454" s="115" t="s">
        <v>40474</v>
      </c>
      <c r="B15454" s="115" t="s">
        <v>40475</v>
      </c>
      <c r="C15454" s="115" t="s">
        <v>35023</v>
      </c>
      <c r="D15454" s="115" t="s">
        <v>1242</v>
      </c>
      <c r="E15454" s="115">
        <v>14.731299999999999</v>
      </c>
      <c r="F15454" s="674">
        <v>293.83600000000001</v>
      </c>
      <c r="G15454" s="674">
        <v>295.84500000000003</v>
      </c>
      <c r="H15454" s="115">
        <f t="shared" si="482"/>
        <v>1.0068371472522089</v>
      </c>
      <c r="I15454" s="115">
        <f t="shared" si="483"/>
        <v>14.832000000000001</v>
      </c>
    </row>
    <row r="15455" spans="1:9" hidden="1">
      <c r="A15455" s="115" t="s">
        <v>40476</v>
      </c>
      <c r="B15455" s="115" t="s">
        <v>40477</v>
      </c>
      <c r="C15455" s="115" t="s">
        <v>35026</v>
      </c>
      <c r="D15455" s="115" t="s">
        <v>1242</v>
      </c>
      <c r="E15455" s="115">
        <v>21.9574</v>
      </c>
      <c r="F15455" s="674">
        <v>293.83600000000001</v>
      </c>
      <c r="G15455" s="674">
        <v>295.84500000000003</v>
      </c>
      <c r="H15455" s="115">
        <f t="shared" si="482"/>
        <v>1.0068371472522089</v>
      </c>
      <c r="I15455" s="115">
        <f t="shared" si="483"/>
        <v>22.107500000000002</v>
      </c>
    </row>
    <row r="15456" spans="1:9" hidden="1">
      <c r="A15456" s="115" t="s">
        <v>40478</v>
      </c>
      <c r="B15456" s="115" t="s">
        <v>40479</v>
      </c>
      <c r="C15456" s="115" t="s">
        <v>35032</v>
      </c>
      <c r="D15456" s="115" t="s">
        <v>1242</v>
      </c>
      <c r="E15456" s="115">
        <v>27.923500000000001</v>
      </c>
      <c r="F15456" s="674">
        <v>293.83600000000001</v>
      </c>
      <c r="G15456" s="674">
        <v>295.84500000000003</v>
      </c>
      <c r="H15456" s="115">
        <f t="shared" si="482"/>
        <v>1.0068371472522089</v>
      </c>
      <c r="I15456" s="115">
        <f t="shared" si="483"/>
        <v>28.1144</v>
      </c>
    </row>
    <row r="15457" spans="1:9" hidden="1">
      <c r="A15457" s="115" t="s">
        <v>40480</v>
      </c>
      <c r="B15457" s="115" t="s">
        <v>40481</v>
      </c>
      <c r="C15457" s="115" t="s">
        <v>35059</v>
      </c>
      <c r="D15457" s="115" t="s">
        <v>1242</v>
      </c>
      <c r="E15457" s="115">
        <v>31.822800000000001</v>
      </c>
      <c r="F15457" s="674">
        <v>293.83600000000001</v>
      </c>
      <c r="G15457" s="674">
        <v>295.84500000000003</v>
      </c>
      <c r="H15457" s="115">
        <f t="shared" si="482"/>
        <v>1.0068371472522089</v>
      </c>
      <c r="I15457" s="115">
        <f t="shared" si="483"/>
        <v>32.040399999999998</v>
      </c>
    </row>
    <row r="15458" spans="1:9" hidden="1">
      <c r="A15458" s="115" t="s">
        <v>40482</v>
      </c>
      <c r="B15458" s="115" t="s">
        <v>40483</v>
      </c>
      <c r="C15458" s="115" t="s">
        <v>35062</v>
      </c>
      <c r="D15458" s="115" t="s">
        <v>1242</v>
      </c>
      <c r="E15458" s="115">
        <v>66.039599999999993</v>
      </c>
      <c r="F15458" s="674">
        <v>293.83600000000001</v>
      </c>
      <c r="G15458" s="674">
        <v>295.84500000000003</v>
      </c>
      <c r="H15458" s="115">
        <f t="shared" si="482"/>
        <v>1.0068371472522089</v>
      </c>
      <c r="I15458" s="115">
        <f t="shared" si="483"/>
        <v>66.491100000000003</v>
      </c>
    </row>
    <row r="15459" spans="1:9" hidden="1">
      <c r="A15459" s="115" t="s">
        <v>40484</v>
      </c>
      <c r="B15459" s="115" t="s">
        <v>40485</v>
      </c>
      <c r="C15459" s="115" t="s">
        <v>35065</v>
      </c>
      <c r="D15459" s="115" t="s">
        <v>1242</v>
      </c>
      <c r="E15459" s="115">
        <v>32.811700000000002</v>
      </c>
      <c r="F15459" s="674">
        <v>293.83600000000001</v>
      </c>
      <c r="G15459" s="674">
        <v>295.84500000000003</v>
      </c>
      <c r="H15459" s="115">
        <f t="shared" si="482"/>
        <v>1.0068371472522089</v>
      </c>
      <c r="I15459" s="115">
        <f t="shared" si="483"/>
        <v>33.036000000000001</v>
      </c>
    </row>
    <row r="15460" spans="1:9" hidden="1">
      <c r="A15460" s="115" t="s">
        <v>40486</v>
      </c>
      <c r="B15460" s="115" t="s">
        <v>40487</v>
      </c>
      <c r="C15460" s="115" t="s">
        <v>35068</v>
      </c>
      <c r="D15460" s="115" t="s">
        <v>1242</v>
      </c>
      <c r="E15460" s="115">
        <v>56.5212</v>
      </c>
      <c r="F15460" s="674">
        <v>293.83600000000001</v>
      </c>
      <c r="G15460" s="674">
        <v>295.84500000000003</v>
      </c>
      <c r="H15460" s="115">
        <f t="shared" si="482"/>
        <v>1.0068371472522089</v>
      </c>
      <c r="I15460" s="115">
        <f t="shared" si="483"/>
        <v>56.907600000000002</v>
      </c>
    </row>
    <row r="15461" spans="1:9" hidden="1">
      <c r="A15461" s="115" t="s">
        <v>40488</v>
      </c>
      <c r="B15461" s="115" t="s">
        <v>40489</v>
      </c>
      <c r="C15461" s="115" t="s">
        <v>35071</v>
      </c>
      <c r="D15461" s="115" t="s">
        <v>1242</v>
      </c>
      <c r="E15461" s="115">
        <v>83.362700000000004</v>
      </c>
      <c r="F15461" s="674">
        <v>293.83600000000001</v>
      </c>
      <c r="G15461" s="674">
        <v>295.84500000000003</v>
      </c>
      <c r="H15461" s="115">
        <f t="shared" si="482"/>
        <v>1.0068371472522089</v>
      </c>
      <c r="I15461" s="115">
        <f t="shared" si="483"/>
        <v>83.932699999999997</v>
      </c>
    </row>
    <row r="15462" spans="1:9" hidden="1">
      <c r="A15462" s="115" t="s">
        <v>40490</v>
      </c>
      <c r="B15462" s="115" t="s">
        <v>40491</v>
      </c>
      <c r="C15462" s="115" t="s">
        <v>35074</v>
      </c>
      <c r="D15462" s="115" t="s">
        <v>1242</v>
      </c>
      <c r="E15462" s="115">
        <v>35.448599999999999</v>
      </c>
      <c r="F15462" s="674">
        <v>293.83600000000001</v>
      </c>
      <c r="G15462" s="674">
        <v>295.84500000000003</v>
      </c>
      <c r="H15462" s="115">
        <f t="shared" si="482"/>
        <v>1.0068371472522089</v>
      </c>
      <c r="I15462" s="115">
        <f t="shared" si="483"/>
        <v>35.691000000000003</v>
      </c>
    </row>
    <row r="15463" spans="1:9" hidden="1">
      <c r="A15463" s="115" t="s">
        <v>40492</v>
      </c>
      <c r="B15463" s="115" t="s">
        <v>40493</v>
      </c>
      <c r="C15463" s="115" t="s">
        <v>35077</v>
      </c>
      <c r="D15463" s="115" t="s">
        <v>1242</v>
      </c>
      <c r="E15463" s="115">
        <v>61.400199999999998</v>
      </c>
      <c r="F15463" s="674">
        <v>293.83600000000001</v>
      </c>
      <c r="G15463" s="674">
        <v>295.84500000000003</v>
      </c>
      <c r="H15463" s="115">
        <f t="shared" si="482"/>
        <v>1.0068371472522089</v>
      </c>
      <c r="I15463" s="115">
        <f t="shared" si="483"/>
        <v>61.82</v>
      </c>
    </row>
    <row r="15464" spans="1:9" hidden="1">
      <c r="A15464" s="115" t="s">
        <v>40494</v>
      </c>
      <c r="B15464" s="115" t="s">
        <v>40495</v>
      </c>
      <c r="C15464" s="115" t="s">
        <v>35080</v>
      </c>
      <c r="D15464" s="115" t="s">
        <v>1242</v>
      </c>
      <c r="E15464" s="115">
        <v>90.925899999999999</v>
      </c>
      <c r="F15464" s="674">
        <v>293.83600000000001</v>
      </c>
      <c r="G15464" s="674">
        <v>295.84500000000003</v>
      </c>
      <c r="H15464" s="115">
        <f t="shared" si="482"/>
        <v>1.0068371472522089</v>
      </c>
      <c r="I15464" s="115">
        <f t="shared" si="483"/>
        <v>91.547600000000003</v>
      </c>
    </row>
    <row r="15465" spans="1:9" hidden="1">
      <c r="A15465" s="115" t="s">
        <v>40496</v>
      </c>
      <c r="B15465" s="115" t="s">
        <v>40497</v>
      </c>
      <c r="C15465" s="115" t="s">
        <v>35083</v>
      </c>
      <c r="D15465" s="115" t="s">
        <v>1242</v>
      </c>
      <c r="E15465" s="115">
        <v>6.8367000000000004</v>
      </c>
      <c r="F15465" s="674">
        <v>293.83600000000001</v>
      </c>
      <c r="G15465" s="674">
        <v>295.84500000000003</v>
      </c>
      <c r="H15465" s="115">
        <f t="shared" si="482"/>
        <v>1.0068371472522089</v>
      </c>
      <c r="I15465" s="115">
        <f t="shared" si="483"/>
        <v>6.8834</v>
      </c>
    </row>
    <row r="15466" spans="1:9" hidden="1">
      <c r="A15466" s="115" t="s">
        <v>40498</v>
      </c>
      <c r="B15466" s="115" t="s">
        <v>40499</v>
      </c>
      <c r="C15466" s="115" t="s">
        <v>35086</v>
      </c>
      <c r="D15466" s="115" t="s">
        <v>1242</v>
      </c>
      <c r="E15466" s="115">
        <v>8.0815999999999999</v>
      </c>
      <c r="F15466" s="674">
        <v>293.83600000000001</v>
      </c>
      <c r="G15466" s="674">
        <v>295.84500000000003</v>
      </c>
      <c r="H15466" s="115">
        <f t="shared" si="482"/>
        <v>1.0068371472522089</v>
      </c>
      <c r="I15466" s="115">
        <f t="shared" si="483"/>
        <v>8.1369000000000007</v>
      </c>
    </row>
    <row r="15467" spans="1:9" hidden="1">
      <c r="A15467" s="115" t="s">
        <v>40500</v>
      </c>
      <c r="B15467" s="115" t="s">
        <v>40501</v>
      </c>
      <c r="C15467" s="115" t="s">
        <v>35089</v>
      </c>
      <c r="D15467" s="115" t="s">
        <v>1242</v>
      </c>
      <c r="E15467" s="115">
        <v>10.1942</v>
      </c>
      <c r="F15467" s="674">
        <v>293.83600000000001</v>
      </c>
      <c r="G15467" s="674">
        <v>295.84500000000003</v>
      </c>
      <c r="H15467" s="115">
        <f t="shared" si="482"/>
        <v>1.0068371472522089</v>
      </c>
      <c r="I15467" s="115">
        <f t="shared" si="483"/>
        <v>10.2639</v>
      </c>
    </row>
    <row r="15468" spans="1:9" hidden="1">
      <c r="A15468" s="115" t="s">
        <v>40502</v>
      </c>
      <c r="B15468" s="115" t="s">
        <v>40503</v>
      </c>
      <c r="C15468" s="115" t="s">
        <v>35092</v>
      </c>
      <c r="D15468" s="115" t="s">
        <v>1242</v>
      </c>
      <c r="E15468" s="115">
        <v>13.2317</v>
      </c>
      <c r="F15468" s="674">
        <v>293.83600000000001</v>
      </c>
      <c r="G15468" s="674">
        <v>295.84500000000003</v>
      </c>
      <c r="H15468" s="115">
        <f t="shared" si="482"/>
        <v>1.0068371472522089</v>
      </c>
      <c r="I15468" s="115">
        <f t="shared" si="483"/>
        <v>13.3222</v>
      </c>
    </row>
    <row r="15469" spans="1:9" hidden="1">
      <c r="A15469" s="115" t="s">
        <v>40504</v>
      </c>
      <c r="B15469" s="115" t="s">
        <v>40505</v>
      </c>
      <c r="C15469" s="115" t="s">
        <v>35095</v>
      </c>
      <c r="D15469" s="115" t="s">
        <v>1242</v>
      </c>
      <c r="E15469" s="115">
        <v>14.646699999999999</v>
      </c>
      <c r="F15469" s="674">
        <v>293.83600000000001</v>
      </c>
      <c r="G15469" s="674">
        <v>295.84500000000003</v>
      </c>
      <c r="H15469" s="115">
        <f t="shared" si="482"/>
        <v>1.0068371472522089</v>
      </c>
      <c r="I15469" s="115">
        <f t="shared" si="483"/>
        <v>14.7468</v>
      </c>
    </row>
    <row r="15470" spans="1:9" hidden="1">
      <c r="A15470" s="115" t="s">
        <v>40506</v>
      </c>
      <c r="B15470" s="115" t="s">
        <v>40507</v>
      </c>
      <c r="C15470" s="115" t="s">
        <v>35098</v>
      </c>
      <c r="D15470" s="115" t="s">
        <v>1242</v>
      </c>
      <c r="E15470" s="115">
        <v>19.089700000000001</v>
      </c>
      <c r="F15470" s="674">
        <v>293.83600000000001</v>
      </c>
      <c r="G15470" s="674">
        <v>295.84500000000003</v>
      </c>
      <c r="H15470" s="115">
        <f t="shared" si="482"/>
        <v>1.0068371472522089</v>
      </c>
      <c r="I15470" s="115">
        <f t="shared" si="483"/>
        <v>19.220199999999998</v>
      </c>
    </row>
    <row r="15471" spans="1:9" hidden="1">
      <c r="A15471" s="115" t="s">
        <v>40508</v>
      </c>
      <c r="B15471" s="115" t="s">
        <v>40509</v>
      </c>
      <c r="C15471" s="115" t="s">
        <v>35101</v>
      </c>
      <c r="D15471" s="115" t="s">
        <v>1242</v>
      </c>
      <c r="E15471" s="115">
        <v>28.258700000000001</v>
      </c>
      <c r="F15471" s="674">
        <v>293.83600000000001</v>
      </c>
      <c r="G15471" s="674">
        <v>295.84500000000003</v>
      </c>
      <c r="H15471" s="115">
        <f t="shared" si="482"/>
        <v>1.0068371472522089</v>
      </c>
      <c r="I15471" s="115">
        <f t="shared" si="483"/>
        <v>28.451899999999998</v>
      </c>
    </row>
    <row r="15472" spans="1:9" hidden="1">
      <c r="A15472" s="115" t="s">
        <v>40510</v>
      </c>
      <c r="B15472" s="115" t="s">
        <v>40511</v>
      </c>
      <c r="C15472" s="115" t="s">
        <v>35104</v>
      </c>
      <c r="D15472" s="115" t="s">
        <v>1242</v>
      </c>
      <c r="E15472" s="115">
        <v>33.034599999999998</v>
      </c>
      <c r="F15472" s="674">
        <v>293.83600000000001</v>
      </c>
      <c r="G15472" s="674">
        <v>295.84500000000003</v>
      </c>
      <c r="H15472" s="115">
        <f t="shared" si="482"/>
        <v>1.0068371472522089</v>
      </c>
      <c r="I15472" s="115">
        <f t="shared" si="483"/>
        <v>33.2605</v>
      </c>
    </row>
    <row r="15473" spans="1:9" hidden="1">
      <c r="A15473" s="115" t="s">
        <v>40512</v>
      </c>
      <c r="B15473" s="115" t="s">
        <v>40513</v>
      </c>
      <c r="C15473" s="115" t="s">
        <v>35107</v>
      </c>
      <c r="D15473" s="115" t="s">
        <v>1242</v>
      </c>
      <c r="E15473" s="115">
        <v>43.3538</v>
      </c>
      <c r="F15473" s="674">
        <v>293.83600000000001</v>
      </c>
      <c r="G15473" s="674">
        <v>295.84500000000003</v>
      </c>
      <c r="H15473" s="115">
        <f t="shared" si="482"/>
        <v>1.0068371472522089</v>
      </c>
      <c r="I15473" s="115">
        <f t="shared" si="483"/>
        <v>43.650199999999998</v>
      </c>
    </row>
    <row r="15474" spans="1:9" hidden="1">
      <c r="A15474" s="115" t="s">
        <v>40514</v>
      </c>
      <c r="B15474" s="115" t="s">
        <v>40515</v>
      </c>
      <c r="C15474" s="115" t="s">
        <v>35110</v>
      </c>
      <c r="D15474" s="115" t="s">
        <v>1242</v>
      </c>
      <c r="E15474" s="115">
        <v>7.0909000000000004</v>
      </c>
      <c r="F15474" s="674">
        <v>293.83600000000001</v>
      </c>
      <c r="G15474" s="674">
        <v>295.84500000000003</v>
      </c>
      <c r="H15474" s="115">
        <f t="shared" si="482"/>
        <v>1.0068371472522089</v>
      </c>
      <c r="I15474" s="115">
        <f t="shared" si="483"/>
        <v>7.1394000000000002</v>
      </c>
    </row>
    <row r="15475" spans="1:9" hidden="1">
      <c r="A15475" s="115" t="s">
        <v>40516</v>
      </c>
      <c r="B15475" s="115" t="s">
        <v>40517</v>
      </c>
      <c r="C15475" s="115" t="s">
        <v>35113</v>
      </c>
      <c r="D15475" s="115" t="s">
        <v>1242</v>
      </c>
      <c r="E15475" s="115">
        <v>8.3743999999999996</v>
      </c>
      <c r="F15475" s="674">
        <v>293.83600000000001</v>
      </c>
      <c r="G15475" s="674">
        <v>295.84500000000003</v>
      </c>
      <c r="H15475" s="115">
        <f t="shared" si="482"/>
        <v>1.0068371472522089</v>
      </c>
      <c r="I15475" s="115">
        <f t="shared" si="483"/>
        <v>8.4316999999999993</v>
      </c>
    </row>
    <row r="15476" spans="1:9" hidden="1">
      <c r="A15476" s="115" t="s">
        <v>40518</v>
      </c>
      <c r="B15476" s="115" t="s">
        <v>40519</v>
      </c>
      <c r="C15476" s="115" t="s">
        <v>35116</v>
      </c>
      <c r="D15476" s="115" t="s">
        <v>1242</v>
      </c>
      <c r="E15476" s="115">
        <v>10.612299999999999</v>
      </c>
      <c r="F15476" s="674">
        <v>293.83600000000001</v>
      </c>
      <c r="G15476" s="674">
        <v>295.84500000000003</v>
      </c>
      <c r="H15476" s="115">
        <f t="shared" si="482"/>
        <v>1.0068371472522089</v>
      </c>
      <c r="I15476" s="115">
        <f t="shared" si="483"/>
        <v>10.684900000000001</v>
      </c>
    </row>
    <row r="15477" spans="1:9" hidden="1">
      <c r="A15477" s="115" t="s">
        <v>40520</v>
      </c>
      <c r="B15477" s="115" t="s">
        <v>40521</v>
      </c>
      <c r="C15477" s="115" t="s">
        <v>35119</v>
      </c>
      <c r="D15477" s="115" t="s">
        <v>1242</v>
      </c>
      <c r="E15477" s="115">
        <v>13.867699999999999</v>
      </c>
      <c r="F15477" s="674">
        <v>293.83600000000001</v>
      </c>
      <c r="G15477" s="674">
        <v>295.84500000000003</v>
      </c>
      <c r="H15477" s="115">
        <f t="shared" si="482"/>
        <v>1.0068371472522089</v>
      </c>
      <c r="I15477" s="115">
        <f t="shared" si="483"/>
        <v>13.9625</v>
      </c>
    </row>
    <row r="15478" spans="1:9" hidden="1">
      <c r="A15478" s="115" t="s">
        <v>40522</v>
      </c>
      <c r="B15478" s="115" t="s">
        <v>40523</v>
      </c>
      <c r="C15478" s="115" t="s">
        <v>35122</v>
      </c>
      <c r="D15478" s="115" t="s">
        <v>1242</v>
      </c>
      <c r="E15478" s="115">
        <v>15.338200000000001</v>
      </c>
      <c r="F15478" s="674">
        <v>293.83600000000001</v>
      </c>
      <c r="G15478" s="674">
        <v>295.84500000000003</v>
      </c>
      <c r="H15478" s="115">
        <f t="shared" si="482"/>
        <v>1.0068371472522089</v>
      </c>
      <c r="I15478" s="115">
        <f t="shared" si="483"/>
        <v>15.443099999999999</v>
      </c>
    </row>
    <row r="15479" spans="1:9" hidden="1">
      <c r="A15479" s="115" t="s">
        <v>40524</v>
      </c>
      <c r="B15479" s="115" t="s">
        <v>40525</v>
      </c>
      <c r="C15479" s="115" t="s">
        <v>35125</v>
      </c>
      <c r="D15479" s="115" t="s">
        <v>1242</v>
      </c>
      <c r="E15479" s="115">
        <v>20.053799999999999</v>
      </c>
      <c r="F15479" s="674">
        <v>293.83600000000001</v>
      </c>
      <c r="G15479" s="674">
        <v>295.84500000000003</v>
      </c>
      <c r="H15479" s="115">
        <f t="shared" si="482"/>
        <v>1.0068371472522089</v>
      </c>
      <c r="I15479" s="115">
        <f t="shared" si="483"/>
        <v>20.190899999999999</v>
      </c>
    </row>
    <row r="15480" spans="1:9" hidden="1">
      <c r="A15480" s="115" t="s">
        <v>40526</v>
      </c>
      <c r="B15480" s="115" t="s">
        <v>40527</v>
      </c>
      <c r="C15480" s="115" t="s">
        <v>35128</v>
      </c>
      <c r="D15480" s="115" t="s">
        <v>1242</v>
      </c>
      <c r="E15480" s="115">
        <v>29.9678</v>
      </c>
      <c r="F15480" s="674">
        <v>293.83600000000001</v>
      </c>
      <c r="G15480" s="674">
        <v>295.84500000000003</v>
      </c>
      <c r="H15480" s="115">
        <f t="shared" si="482"/>
        <v>1.0068371472522089</v>
      </c>
      <c r="I15480" s="115">
        <f t="shared" si="483"/>
        <v>30.172699999999999</v>
      </c>
    </row>
    <row r="15481" spans="1:9" hidden="1">
      <c r="A15481" s="115" t="s">
        <v>40528</v>
      </c>
      <c r="B15481" s="115" t="s">
        <v>40529</v>
      </c>
      <c r="C15481" s="115" t="s">
        <v>35131</v>
      </c>
      <c r="D15481" s="115" t="s">
        <v>1242</v>
      </c>
      <c r="E15481" s="115">
        <v>35.049500000000002</v>
      </c>
      <c r="F15481" s="674">
        <v>293.83600000000001</v>
      </c>
      <c r="G15481" s="674">
        <v>295.84500000000003</v>
      </c>
      <c r="H15481" s="115">
        <f t="shared" si="482"/>
        <v>1.0068371472522089</v>
      </c>
      <c r="I15481" s="115">
        <f t="shared" si="483"/>
        <v>35.289099999999998</v>
      </c>
    </row>
    <row r="15482" spans="1:9" hidden="1">
      <c r="A15482" s="115" t="s">
        <v>40530</v>
      </c>
      <c r="B15482" s="115" t="s">
        <v>40531</v>
      </c>
      <c r="C15482" s="115" t="s">
        <v>35134</v>
      </c>
      <c r="D15482" s="115" t="s">
        <v>1242</v>
      </c>
      <c r="E15482" s="115">
        <v>46.185899999999997</v>
      </c>
      <c r="F15482" s="674">
        <v>293.83600000000001</v>
      </c>
      <c r="G15482" s="674">
        <v>295.84500000000003</v>
      </c>
      <c r="H15482" s="115">
        <f t="shared" si="482"/>
        <v>1.0068371472522089</v>
      </c>
      <c r="I15482" s="115">
        <f t="shared" si="483"/>
        <v>46.5017</v>
      </c>
    </row>
    <row r="15483" spans="1:9" hidden="1">
      <c r="A15483" s="115" t="s">
        <v>40532</v>
      </c>
      <c r="B15483" s="115" t="s">
        <v>40533</v>
      </c>
      <c r="C15483" s="115" t="s">
        <v>35137</v>
      </c>
      <c r="D15483" s="115" t="s">
        <v>1138</v>
      </c>
      <c r="E15483" s="115">
        <v>44.712200000000003</v>
      </c>
      <c r="F15483" s="674">
        <v>293.83600000000001</v>
      </c>
      <c r="G15483" s="674">
        <v>295.84500000000003</v>
      </c>
      <c r="H15483" s="115">
        <f t="shared" si="482"/>
        <v>1.0068371472522089</v>
      </c>
      <c r="I15483" s="115">
        <f t="shared" si="483"/>
        <v>45.017899999999997</v>
      </c>
    </row>
    <row r="15484" spans="1:9" hidden="1">
      <c r="A15484" s="115" t="s">
        <v>40534</v>
      </c>
      <c r="B15484" s="115" t="s">
        <v>40535</v>
      </c>
      <c r="C15484" s="115" t="s">
        <v>35140</v>
      </c>
      <c r="D15484" s="115" t="s">
        <v>1138</v>
      </c>
      <c r="E15484" s="115">
        <v>33.182200000000002</v>
      </c>
      <c r="F15484" s="674">
        <v>293.83600000000001</v>
      </c>
      <c r="G15484" s="674">
        <v>295.84500000000003</v>
      </c>
      <c r="H15484" s="115">
        <f t="shared" si="482"/>
        <v>1.0068371472522089</v>
      </c>
      <c r="I15484" s="115">
        <f t="shared" si="483"/>
        <v>33.409100000000002</v>
      </c>
    </row>
    <row r="15485" spans="1:9" hidden="1">
      <c r="A15485" s="115" t="s">
        <v>40536</v>
      </c>
      <c r="B15485" s="115" t="s">
        <v>40537</v>
      </c>
      <c r="C15485" s="115" t="s">
        <v>35143</v>
      </c>
      <c r="D15485" s="115" t="s">
        <v>1242</v>
      </c>
      <c r="E15485" s="115">
        <v>2.9266000000000001</v>
      </c>
      <c r="F15485" s="674">
        <v>293.83600000000001</v>
      </c>
      <c r="G15485" s="674">
        <v>295.84500000000003</v>
      </c>
      <c r="H15485" s="115">
        <f t="shared" si="482"/>
        <v>1.0068371472522089</v>
      </c>
      <c r="I15485" s="115">
        <f t="shared" si="483"/>
        <v>2.9466000000000001</v>
      </c>
    </row>
    <row r="15486" spans="1:9" hidden="1">
      <c r="A15486" s="115" t="s">
        <v>40538</v>
      </c>
      <c r="B15486" s="115" t="s">
        <v>40539</v>
      </c>
      <c r="C15486" s="115" t="s">
        <v>35146</v>
      </c>
      <c r="D15486" s="115" t="s">
        <v>1242</v>
      </c>
      <c r="E15486" s="115">
        <v>2.6956000000000002</v>
      </c>
      <c r="F15486" s="674">
        <v>293.83600000000001</v>
      </c>
      <c r="G15486" s="674">
        <v>295.84500000000003</v>
      </c>
      <c r="H15486" s="115">
        <f t="shared" si="482"/>
        <v>1.0068371472522089</v>
      </c>
      <c r="I15486" s="115">
        <f t="shared" si="483"/>
        <v>2.714</v>
      </c>
    </row>
    <row r="15487" spans="1:9" hidden="1">
      <c r="A15487" s="115" t="s">
        <v>40540</v>
      </c>
      <c r="B15487" s="115" t="s">
        <v>40541</v>
      </c>
      <c r="C15487" s="115" t="s">
        <v>35149</v>
      </c>
      <c r="D15487" s="115" t="s">
        <v>1242</v>
      </c>
      <c r="E15487" s="115">
        <v>7.1456</v>
      </c>
      <c r="F15487" s="674">
        <v>293.83600000000001</v>
      </c>
      <c r="G15487" s="674">
        <v>295.84500000000003</v>
      </c>
      <c r="H15487" s="115">
        <f t="shared" si="482"/>
        <v>1.0068371472522089</v>
      </c>
      <c r="I15487" s="115">
        <f t="shared" si="483"/>
        <v>7.1944999999999997</v>
      </c>
    </row>
    <row r="15488" spans="1:9" hidden="1">
      <c r="A15488" s="115" t="s">
        <v>40542</v>
      </c>
      <c r="B15488" s="115" t="s">
        <v>40543</v>
      </c>
      <c r="C15488" s="115" t="s">
        <v>35152</v>
      </c>
      <c r="D15488" s="115" t="s">
        <v>1242</v>
      </c>
      <c r="E15488" s="115">
        <v>10.483599999999999</v>
      </c>
      <c r="F15488" s="674">
        <v>293.83600000000001</v>
      </c>
      <c r="G15488" s="674">
        <v>295.84500000000003</v>
      </c>
      <c r="H15488" s="115">
        <f t="shared" si="482"/>
        <v>1.0068371472522089</v>
      </c>
      <c r="I15488" s="115">
        <f t="shared" si="483"/>
        <v>10.555300000000001</v>
      </c>
    </row>
    <row r="15489" spans="1:9" hidden="1">
      <c r="A15489" s="115" t="s">
        <v>40544</v>
      </c>
      <c r="B15489" s="115" t="s">
        <v>40545</v>
      </c>
      <c r="C15489" s="115" t="s">
        <v>35155</v>
      </c>
      <c r="D15489" s="115" t="s">
        <v>1242</v>
      </c>
      <c r="E15489" s="115">
        <v>12.3306</v>
      </c>
      <c r="F15489" s="674">
        <v>293.83600000000001</v>
      </c>
      <c r="G15489" s="674">
        <v>295.84500000000003</v>
      </c>
      <c r="H15489" s="115">
        <f t="shared" si="482"/>
        <v>1.0068371472522089</v>
      </c>
      <c r="I15489" s="115">
        <f t="shared" si="483"/>
        <v>12.414899999999999</v>
      </c>
    </row>
    <row r="15490" spans="1:9" hidden="1">
      <c r="A15490" s="115" t="s">
        <v>40546</v>
      </c>
      <c r="B15490" s="115" t="s">
        <v>40547</v>
      </c>
      <c r="C15490" s="115" t="s">
        <v>35158</v>
      </c>
      <c r="D15490" s="115" t="s">
        <v>1242</v>
      </c>
      <c r="E15490" s="115">
        <v>14.912599999999999</v>
      </c>
      <c r="F15490" s="674">
        <v>293.83600000000001</v>
      </c>
      <c r="G15490" s="674">
        <v>295.84500000000003</v>
      </c>
      <c r="H15490" s="115">
        <f t="shared" si="482"/>
        <v>1.0068371472522089</v>
      </c>
      <c r="I15490" s="115">
        <f t="shared" si="483"/>
        <v>15.0146</v>
      </c>
    </row>
    <row r="15491" spans="1:9" hidden="1">
      <c r="A15491" s="115" t="s">
        <v>40548</v>
      </c>
      <c r="B15491" s="115" t="s">
        <v>40549</v>
      </c>
      <c r="C15491" s="115" t="s">
        <v>35161</v>
      </c>
      <c r="D15491" s="115" t="s">
        <v>1242</v>
      </c>
      <c r="E15491" s="115">
        <v>18.681100000000001</v>
      </c>
      <c r="F15491" s="674">
        <v>293.83600000000001</v>
      </c>
      <c r="G15491" s="674">
        <v>295.84500000000003</v>
      </c>
      <c r="H15491" s="115">
        <f t="shared" si="482"/>
        <v>1.0068371472522089</v>
      </c>
      <c r="I15491" s="115">
        <f t="shared" si="483"/>
        <v>18.808800000000002</v>
      </c>
    </row>
    <row r="15492" spans="1:9" hidden="1">
      <c r="A15492" s="115" t="s">
        <v>40550</v>
      </c>
      <c r="B15492" s="115" t="s">
        <v>40551</v>
      </c>
      <c r="C15492" s="115" t="s">
        <v>35164</v>
      </c>
      <c r="D15492" s="115" t="s">
        <v>1242</v>
      </c>
      <c r="E15492" s="115">
        <v>23.950199999999999</v>
      </c>
      <c r="F15492" s="674">
        <v>293.83600000000001</v>
      </c>
      <c r="G15492" s="674">
        <v>295.84500000000003</v>
      </c>
      <c r="H15492" s="115">
        <f t="shared" si="482"/>
        <v>1.0068371472522089</v>
      </c>
      <c r="I15492" s="115">
        <f t="shared" si="483"/>
        <v>24.114000000000001</v>
      </c>
    </row>
    <row r="15493" spans="1:9" hidden="1">
      <c r="A15493" s="115" t="s">
        <v>40552</v>
      </c>
      <c r="B15493" s="115" t="s">
        <v>40553</v>
      </c>
      <c r="C15493" s="115" t="s">
        <v>35167</v>
      </c>
      <c r="D15493" s="115" t="s">
        <v>1242</v>
      </c>
      <c r="E15493" s="115">
        <v>51.867699999999999</v>
      </c>
      <c r="F15493" s="674">
        <v>293.83600000000001</v>
      </c>
      <c r="G15493" s="674">
        <v>295.84500000000003</v>
      </c>
      <c r="H15493" s="115">
        <f t="shared" ref="H15493:H15556" si="484">G15493/F15493</f>
        <v>1.0068371472522089</v>
      </c>
      <c r="I15493" s="115">
        <f t="shared" ref="I15493:I15556" si="485">ROUND(H15493*E15493,4)</f>
        <v>52.222299999999997</v>
      </c>
    </row>
    <row r="15494" spans="1:9" hidden="1">
      <c r="A15494" s="115" t="s">
        <v>40554</v>
      </c>
      <c r="B15494" s="115" t="s">
        <v>40555</v>
      </c>
      <c r="C15494" s="115" t="s">
        <v>35170</v>
      </c>
      <c r="D15494" s="115" t="s">
        <v>1242</v>
      </c>
      <c r="E15494" s="115">
        <v>65.116699999999994</v>
      </c>
      <c r="F15494" s="674">
        <v>293.83600000000001</v>
      </c>
      <c r="G15494" s="674">
        <v>295.84500000000003</v>
      </c>
      <c r="H15494" s="115">
        <f t="shared" si="484"/>
        <v>1.0068371472522089</v>
      </c>
      <c r="I15494" s="115">
        <f t="shared" si="485"/>
        <v>65.561899999999994</v>
      </c>
    </row>
    <row r="15495" spans="1:9" hidden="1">
      <c r="A15495" s="115" t="s">
        <v>40556</v>
      </c>
      <c r="B15495" s="115" t="s">
        <v>40557</v>
      </c>
      <c r="C15495" s="115" t="s">
        <v>35173</v>
      </c>
      <c r="D15495" s="115" t="s">
        <v>1242</v>
      </c>
      <c r="E15495" s="115">
        <v>30.739699999999999</v>
      </c>
      <c r="F15495" s="674">
        <v>293.83600000000001</v>
      </c>
      <c r="G15495" s="674">
        <v>295.84500000000003</v>
      </c>
      <c r="H15495" s="115">
        <f t="shared" si="484"/>
        <v>1.0068371472522089</v>
      </c>
      <c r="I15495" s="115">
        <f t="shared" si="485"/>
        <v>30.9499</v>
      </c>
    </row>
    <row r="15496" spans="1:9" hidden="1">
      <c r="A15496" s="115" t="s">
        <v>40558</v>
      </c>
      <c r="B15496" s="115" t="s">
        <v>40559</v>
      </c>
      <c r="C15496" s="115" t="s">
        <v>35176</v>
      </c>
      <c r="D15496" s="115" t="s">
        <v>1242</v>
      </c>
      <c r="E15496" s="115">
        <v>47.627499999999998</v>
      </c>
      <c r="F15496" s="674">
        <v>293.83600000000001</v>
      </c>
      <c r="G15496" s="674">
        <v>295.84500000000003</v>
      </c>
      <c r="H15496" s="115">
        <f t="shared" si="484"/>
        <v>1.0068371472522089</v>
      </c>
      <c r="I15496" s="115">
        <f t="shared" si="485"/>
        <v>47.953099999999999</v>
      </c>
    </row>
    <row r="15497" spans="1:9" hidden="1">
      <c r="A15497" s="115" t="s">
        <v>40560</v>
      </c>
      <c r="B15497" s="115" t="s">
        <v>40561</v>
      </c>
      <c r="C15497" s="115" t="s">
        <v>35179</v>
      </c>
      <c r="D15497" s="115" t="s">
        <v>1242</v>
      </c>
      <c r="E15497" s="115">
        <v>59.859900000000003</v>
      </c>
      <c r="F15497" s="674">
        <v>293.83600000000001</v>
      </c>
      <c r="G15497" s="674">
        <v>295.84500000000003</v>
      </c>
      <c r="H15497" s="115">
        <f t="shared" si="484"/>
        <v>1.0068371472522089</v>
      </c>
      <c r="I15497" s="115">
        <f t="shared" si="485"/>
        <v>60.269199999999998</v>
      </c>
    </row>
    <row r="15498" spans="1:9" hidden="1">
      <c r="A15498" s="115" t="s">
        <v>40562</v>
      </c>
      <c r="B15498" s="115" t="s">
        <v>40563</v>
      </c>
      <c r="C15498" s="115" t="s">
        <v>35182</v>
      </c>
      <c r="D15498" s="115" t="s">
        <v>1242</v>
      </c>
      <c r="E15498" s="115">
        <v>98.016900000000007</v>
      </c>
      <c r="F15498" s="674">
        <v>293.83600000000001</v>
      </c>
      <c r="G15498" s="674">
        <v>295.84500000000003</v>
      </c>
      <c r="H15498" s="115">
        <f t="shared" si="484"/>
        <v>1.0068371472522089</v>
      </c>
      <c r="I15498" s="115">
        <f t="shared" si="485"/>
        <v>98.687100000000001</v>
      </c>
    </row>
    <row r="15499" spans="1:9" hidden="1">
      <c r="A15499" s="115" t="s">
        <v>40564</v>
      </c>
      <c r="B15499" s="115" t="s">
        <v>40565</v>
      </c>
      <c r="C15499" s="115" t="s">
        <v>35185</v>
      </c>
      <c r="D15499" s="115" t="s">
        <v>1242</v>
      </c>
      <c r="E15499" s="115">
        <v>132.42529999999999</v>
      </c>
      <c r="F15499" s="674">
        <v>293.83600000000001</v>
      </c>
      <c r="G15499" s="674">
        <v>295.84500000000003</v>
      </c>
      <c r="H15499" s="115">
        <f t="shared" si="484"/>
        <v>1.0068371472522089</v>
      </c>
      <c r="I15499" s="115">
        <f t="shared" si="485"/>
        <v>133.33070000000001</v>
      </c>
    </row>
    <row r="15500" spans="1:9" hidden="1">
      <c r="A15500" s="115" t="s">
        <v>40566</v>
      </c>
      <c r="B15500" s="115" t="s">
        <v>40567</v>
      </c>
      <c r="C15500" s="115" t="s">
        <v>35188</v>
      </c>
      <c r="D15500" s="115" t="s">
        <v>1242</v>
      </c>
      <c r="E15500" s="115">
        <v>181.93260000000001</v>
      </c>
      <c r="F15500" s="674">
        <v>293.83600000000001</v>
      </c>
      <c r="G15500" s="674">
        <v>295.84500000000003</v>
      </c>
      <c r="H15500" s="115">
        <f t="shared" si="484"/>
        <v>1.0068371472522089</v>
      </c>
      <c r="I15500" s="115">
        <f t="shared" si="485"/>
        <v>183.1765</v>
      </c>
    </row>
    <row r="15501" spans="1:9" hidden="1">
      <c r="A15501" s="115" t="s">
        <v>40568</v>
      </c>
      <c r="B15501" s="115" t="s">
        <v>40569</v>
      </c>
      <c r="C15501" s="115" t="s">
        <v>35191</v>
      </c>
      <c r="D15501" s="115" t="s">
        <v>1242</v>
      </c>
      <c r="E15501" s="115">
        <v>279.36200000000002</v>
      </c>
      <c r="F15501" s="674">
        <v>293.83600000000001</v>
      </c>
      <c r="G15501" s="674">
        <v>295.84500000000003</v>
      </c>
      <c r="H15501" s="115">
        <f t="shared" si="484"/>
        <v>1.0068371472522089</v>
      </c>
      <c r="I15501" s="115">
        <f t="shared" si="485"/>
        <v>281.27199999999999</v>
      </c>
    </row>
    <row r="15502" spans="1:9" hidden="1">
      <c r="A15502" s="115" t="s">
        <v>40570</v>
      </c>
      <c r="B15502" s="115" t="s">
        <v>40571</v>
      </c>
      <c r="C15502" s="115" t="s">
        <v>35194</v>
      </c>
      <c r="D15502" s="115" t="s">
        <v>1242</v>
      </c>
      <c r="E15502" s="115">
        <v>376.99090000000001</v>
      </c>
      <c r="F15502" s="674">
        <v>293.83600000000001</v>
      </c>
      <c r="G15502" s="674">
        <v>295.84500000000003</v>
      </c>
      <c r="H15502" s="115">
        <f t="shared" si="484"/>
        <v>1.0068371472522089</v>
      </c>
      <c r="I15502" s="115">
        <f t="shared" si="485"/>
        <v>379.5684</v>
      </c>
    </row>
    <row r="15503" spans="1:9" hidden="1">
      <c r="A15503" s="115" t="s">
        <v>40572</v>
      </c>
      <c r="B15503" s="115" t="s">
        <v>40573</v>
      </c>
      <c r="C15503" s="115" t="s">
        <v>35197</v>
      </c>
      <c r="D15503" s="115" t="s">
        <v>1242</v>
      </c>
      <c r="E15503" s="115">
        <v>553.9049</v>
      </c>
      <c r="F15503" s="674">
        <v>293.83600000000001</v>
      </c>
      <c r="G15503" s="674">
        <v>295.84500000000003</v>
      </c>
      <c r="H15503" s="115">
        <f t="shared" si="484"/>
        <v>1.0068371472522089</v>
      </c>
      <c r="I15503" s="115">
        <f t="shared" si="485"/>
        <v>557.69200000000001</v>
      </c>
    </row>
    <row r="15504" spans="1:9" hidden="1">
      <c r="A15504" s="115" t="s">
        <v>40574</v>
      </c>
      <c r="B15504" s="115" t="s">
        <v>40575</v>
      </c>
      <c r="C15504" s="115" t="s">
        <v>35200</v>
      </c>
      <c r="D15504" s="115" t="s">
        <v>1138</v>
      </c>
      <c r="E15504" s="115">
        <v>8.7075999999999993</v>
      </c>
      <c r="F15504" s="674">
        <v>293.83600000000001</v>
      </c>
      <c r="G15504" s="674">
        <v>295.84500000000003</v>
      </c>
      <c r="H15504" s="115">
        <f t="shared" si="484"/>
        <v>1.0068371472522089</v>
      </c>
      <c r="I15504" s="115">
        <f t="shared" si="485"/>
        <v>8.7670999999999992</v>
      </c>
    </row>
    <row r="15505" spans="1:9" hidden="1">
      <c r="A15505" s="115" t="s">
        <v>40576</v>
      </c>
      <c r="B15505" s="115" t="s">
        <v>40577</v>
      </c>
      <c r="C15505" s="115" t="s">
        <v>35203</v>
      </c>
      <c r="D15505" s="115" t="s">
        <v>1138</v>
      </c>
      <c r="E15505" s="115">
        <v>11.275700000000001</v>
      </c>
      <c r="F15505" s="674">
        <v>293.83600000000001</v>
      </c>
      <c r="G15505" s="674">
        <v>295.84500000000003</v>
      </c>
      <c r="H15505" s="115">
        <f t="shared" si="484"/>
        <v>1.0068371472522089</v>
      </c>
      <c r="I15505" s="115">
        <f t="shared" si="485"/>
        <v>11.3528</v>
      </c>
    </row>
    <row r="15506" spans="1:9" hidden="1">
      <c r="A15506" s="115" t="s">
        <v>40578</v>
      </c>
      <c r="B15506" s="115" t="s">
        <v>40579</v>
      </c>
      <c r="C15506" s="115" t="s">
        <v>35206</v>
      </c>
      <c r="D15506" s="115" t="s">
        <v>1138</v>
      </c>
      <c r="E15506" s="115">
        <v>13.658799999999999</v>
      </c>
      <c r="F15506" s="674">
        <v>293.83600000000001</v>
      </c>
      <c r="G15506" s="674">
        <v>295.84500000000003</v>
      </c>
      <c r="H15506" s="115">
        <f t="shared" si="484"/>
        <v>1.0068371472522089</v>
      </c>
      <c r="I15506" s="115">
        <f t="shared" si="485"/>
        <v>13.7522</v>
      </c>
    </row>
    <row r="15507" spans="1:9" hidden="1">
      <c r="A15507" s="115" t="s">
        <v>40580</v>
      </c>
      <c r="B15507" s="115" t="s">
        <v>40581</v>
      </c>
      <c r="C15507" s="115" t="s">
        <v>35209</v>
      </c>
      <c r="D15507" s="115" t="s">
        <v>1138</v>
      </c>
      <c r="E15507" s="115">
        <v>18.126799999999999</v>
      </c>
      <c r="F15507" s="674">
        <v>293.83600000000001</v>
      </c>
      <c r="G15507" s="674">
        <v>295.84500000000003</v>
      </c>
      <c r="H15507" s="115">
        <f t="shared" si="484"/>
        <v>1.0068371472522089</v>
      </c>
      <c r="I15507" s="115">
        <f t="shared" si="485"/>
        <v>18.250699999999998</v>
      </c>
    </row>
    <row r="15508" spans="1:9" hidden="1">
      <c r="A15508" s="115" t="s">
        <v>40582</v>
      </c>
      <c r="B15508" s="115" t="s">
        <v>40583</v>
      </c>
      <c r="C15508" s="115" t="s">
        <v>35212</v>
      </c>
      <c r="D15508" s="115" t="s">
        <v>1138</v>
      </c>
      <c r="E15508" s="115">
        <v>20.815100000000001</v>
      </c>
      <c r="F15508" s="674">
        <v>293.83600000000001</v>
      </c>
      <c r="G15508" s="674">
        <v>295.84500000000003</v>
      </c>
      <c r="H15508" s="115">
        <f t="shared" si="484"/>
        <v>1.0068371472522089</v>
      </c>
      <c r="I15508" s="115">
        <f t="shared" si="485"/>
        <v>20.9574</v>
      </c>
    </row>
    <row r="15509" spans="1:9" hidden="1">
      <c r="A15509" s="115" t="s">
        <v>40584</v>
      </c>
      <c r="B15509" s="115" t="s">
        <v>40585</v>
      </c>
      <c r="C15509" s="115" t="s">
        <v>35215</v>
      </c>
      <c r="D15509" s="115" t="s">
        <v>1138</v>
      </c>
      <c r="E15509" s="115">
        <v>30.7165</v>
      </c>
      <c r="F15509" s="674">
        <v>293.83600000000001</v>
      </c>
      <c r="G15509" s="674">
        <v>295.84500000000003</v>
      </c>
      <c r="H15509" s="115">
        <f t="shared" si="484"/>
        <v>1.0068371472522089</v>
      </c>
      <c r="I15509" s="115">
        <f t="shared" si="485"/>
        <v>30.926500000000001</v>
      </c>
    </row>
    <row r="15510" spans="1:9" hidden="1">
      <c r="A15510" s="115" t="s">
        <v>40586</v>
      </c>
      <c r="B15510" s="115" t="s">
        <v>40587</v>
      </c>
      <c r="C15510" s="115" t="s">
        <v>35218</v>
      </c>
      <c r="D15510" s="115" t="s">
        <v>1138</v>
      </c>
      <c r="E15510" s="115">
        <v>41.374499999999998</v>
      </c>
      <c r="F15510" s="674">
        <v>293.83600000000001</v>
      </c>
      <c r="G15510" s="674">
        <v>295.84500000000003</v>
      </c>
      <c r="H15510" s="115">
        <f t="shared" si="484"/>
        <v>1.0068371472522089</v>
      </c>
      <c r="I15510" s="115">
        <f t="shared" si="485"/>
        <v>41.657400000000003</v>
      </c>
    </row>
    <row r="15511" spans="1:9" hidden="1">
      <c r="A15511" s="115" t="s">
        <v>40588</v>
      </c>
      <c r="B15511" s="115" t="s">
        <v>40589</v>
      </c>
      <c r="C15511" s="115" t="s">
        <v>35221</v>
      </c>
      <c r="D15511" s="115" t="s">
        <v>1138</v>
      </c>
      <c r="E15511" s="115">
        <v>67.952299999999994</v>
      </c>
      <c r="F15511" s="674">
        <v>293.83600000000001</v>
      </c>
      <c r="G15511" s="674">
        <v>295.84500000000003</v>
      </c>
      <c r="H15511" s="115">
        <f t="shared" si="484"/>
        <v>1.0068371472522089</v>
      </c>
      <c r="I15511" s="115">
        <f t="shared" si="485"/>
        <v>68.416899999999998</v>
      </c>
    </row>
    <row r="15512" spans="1:9" hidden="1">
      <c r="A15512" s="115" t="s">
        <v>40590</v>
      </c>
      <c r="B15512" s="115" t="s">
        <v>40591</v>
      </c>
      <c r="C15512" s="115" t="s">
        <v>35224</v>
      </c>
      <c r="D15512" s="115" t="s">
        <v>1138</v>
      </c>
      <c r="E15512" s="115">
        <v>91.001499999999993</v>
      </c>
      <c r="F15512" s="674">
        <v>293.83600000000001</v>
      </c>
      <c r="G15512" s="674">
        <v>295.84500000000003</v>
      </c>
      <c r="H15512" s="115">
        <f t="shared" si="484"/>
        <v>1.0068371472522089</v>
      </c>
      <c r="I15512" s="115">
        <f t="shared" si="485"/>
        <v>91.623699999999999</v>
      </c>
    </row>
    <row r="15513" spans="1:9" hidden="1">
      <c r="A15513" s="115" t="s">
        <v>40592</v>
      </c>
      <c r="B15513" s="115" t="s">
        <v>40593</v>
      </c>
      <c r="C15513" s="115" t="s">
        <v>35227</v>
      </c>
      <c r="D15513" s="115" t="s">
        <v>1138</v>
      </c>
      <c r="E15513" s="115">
        <v>12.885300000000001</v>
      </c>
      <c r="F15513" s="674">
        <v>293.83600000000001</v>
      </c>
      <c r="G15513" s="674">
        <v>295.84500000000003</v>
      </c>
      <c r="H15513" s="115">
        <f t="shared" si="484"/>
        <v>1.0068371472522089</v>
      </c>
      <c r="I15513" s="115">
        <f t="shared" si="485"/>
        <v>12.9734</v>
      </c>
    </row>
    <row r="15514" spans="1:9" hidden="1">
      <c r="A15514" s="115" t="s">
        <v>40594</v>
      </c>
      <c r="B15514" s="115" t="s">
        <v>40595</v>
      </c>
      <c r="C15514" s="115" t="s">
        <v>35230</v>
      </c>
      <c r="D15514" s="115" t="s">
        <v>1138</v>
      </c>
      <c r="E15514" s="115">
        <v>15.0329</v>
      </c>
      <c r="F15514" s="674">
        <v>293.83600000000001</v>
      </c>
      <c r="G15514" s="674">
        <v>295.84500000000003</v>
      </c>
      <c r="H15514" s="115">
        <f t="shared" si="484"/>
        <v>1.0068371472522089</v>
      </c>
      <c r="I15514" s="115">
        <f t="shared" si="485"/>
        <v>15.1357</v>
      </c>
    </row>
    <row r="15515" spans="1:9" hidden="1">
      <c r="A15515" s="115" t="s">
        <v>40596</v>
      </c>
      <c r="B15515" s="115" t="s">
        <v>40597</v>
      </c>
      <c r="C15515" s="115" t="s">
        <v>35233</v>
      </c>
      <c r="D15515" s="115" t="s">
        <v>1138</v>
      </c>
      <c r="E15515" s="115">
        <v>18.254200000000001</v>
      </c>
      <c r="F15515" s="674">
        <v>293.83600000000001</v>
      </c>
      <c r="G15515" s="674">
        <v>295.84500000000003</v>
      </c>
      <c r="H15515" s="115">
        <f t="shared" si="484"/>
        <v>1.0068371472522089</v>
      </c>
      <c r="I15515" s="115">
        <f t="shared" si="485"/>
        <v>18.379000000000001</v>
      </c>
    </row>
    <row r="15516" spans="1:9" hidden="1">
      <c r="A15516" s="115" t="s">
        <v>40598</v>
      </c>
      <c r="B15516" s="115" t="s">
        <v>40599</v>
      </c>
      <c r="C15516" s="115" t="s">
        <v>35236</v>
      </c>
      <c r="D15516" s="115" t="s">
        <v>1138</v>
      </c>
      <c r="E15516" s="115">
        <v>20.401800000000001</v>
      </c>
      <c r="F15516" s="674">
        <v>293.83600000000001</v>
      </c>
      <c r="G15516" s="674">
        <v>295.84500000000003</v>
      </c>
      <c r="H15516" s="115">
        <f t="shared" si="484"/>
        <v>1.0068371472522089</v>
      </c>
      <c r="I15516" s="115">
        <f t="shared" si="485"/>
        <v>20.5413</v>
      </c>
    </row>
    <row r="15517" spans="1:9" hidden="1">
      <c r="A15517" s="115" t="s">
        <v>40600</v>
      </c>
      <c r="B15517" s="115" t="s">
        <v>40601</v>
      </c>
      <c r="C15517" s="115" t="s">
        <v>35239</v>
      </c>
      <c r="D15517" s="115" t="s">
        <v>1138</v>
      </c>
      <c r="E15517" s="115">
        <v>27.918199999999999</v>
      </c>
      <c r="F15517" s="674">
        <v>293.83600000000001</v>
      </c>
      <c r="G15517" s="674">
        <v>295.84500000000003</v>
      </c>
      <c r="H15517" s="115">
        <f t="shared" si="484"/>
        <v>1.0068371472522089</v>
      </c>
      <c r="I15517" s="115">
        <f t="shared" si="485"/>
        <v>28.109100000000002</v>
      </c>
    </row>
    <row r="15518" spans="1:9" hidden="1">
      <c r="A15518" s="115" t="s">
        <v>40602</v>
      </c>
      <c r="B15518" s="115" t="s">
        <v>40603</v>
      </c>
      <c r="C15518" s="115" t="s">
        <v>35242</v>
      </c>
      <c r="D15518" s="115" t="s">
        <v>1138</v>
      </c>
      <c r="E15518" s="115">
        <v>34.360799999999998</v>
      </c>
      <c r="F15518" s="674">
        <v>293.83600000000001</v>
      </c>
      <c r="G15518" s="674">
        <v>295.84500000000003</v>
      </c>
      <c r="H15518" s="115">
        <f t="shared" si="484"/>
        <v>1.0068371472522089</v>
      </c>
      <c r="I15518" s="115">
        <f t="shared" si="485"/>
        <v>34.595700000000001</v>
      </c>
    </row>
    <row r="15519" spans="1:9" hidden="1">
      <c r="A15519" s="115" t="s">
        <v>40604</v>
      </c>
      <c r="B15519" s="115" t="s">
        <v>40605</v>
      </c>
      <c r="C15519" s="115" t="s">
        <v>35245</v>
      </c>
      <c r="D15519" s="115" t="s">
        <v>1138</v>
      </c>
      <c r="E15519" s="115">
        <v>51.541200000000003</v>
      </c>
      <c r="F15519" s="674">
        <v>293.83600000000001</v>
      </c>
      <c r="G15519" s="674">
        <v>295.84500000000003</v>
      </c>
      <c r="H15519" s="115">
        <f t="shared" si="484"/>
        <v>1.0068371472522089</v>
      </c>
      <c r="I15519" s="115">
        <f t="shared" si="485"/>
        <v>51.893599999999999</v>
      </c>
    </row>
    <row r="15520" spans="1:9" hidden="1">
      <c r="A15520" s="115" t="s">
        <v>40606</v>
      </c>
      <c r="B15520" s="115" t="s">
        <v>40607</v>
      </c>
      <c r="C15520" s="115" t="s">
        <v>35248</v>
      </c>
      <c r="D15520" s="115" t="s">
        <v>1138</v>
      </c>
      <c r="E15520" s="115">
        <v>64.426500000000004</v>
      </c>
      <c r="F15520" s="674">
        <v>293.83600000000001</v>
      </c>
      <c r="G15520" s="674">
        <v>295.84500000000003</v>
      </c>
      <c r="H15520" s="115">
        <f t="shared" si="484"/>
        <v>1.0068371472522089</v>
      </c>
      <c r="I15520" s="115">
        <f t="shared" si="485"/>
        <v>64.867000000000004</v>
      </c>
    </row>
    <row r="15521" spans="1:9" hidden="1">
      <c r="A15521" s="115" t="s">
        <v>40608</v>
      </c>
      <c r="B15521" s="115" t="s">
        <v>40609</v>
      </c>
      <c r="C15521" s="115" t="s">
        <v>35251</v>
      </c>
      <c r="D15521" s="115" t="s">
        <v>1138</v>
      </c>
      <c r="E15521" s="115">
        <v>81.606899999999996</v>
      </c>
      <c r="F15521" s="674">
        <v>293.83600000000001</v>
      </c>
      <c r="G15521" s="674">
        <v>295.84500000000003</v>
      </c>
      <c r="H15521" s="115">
        <f t="shared" si="484"/>
        <v>1.0068371472522089</v>
      </c>
      <c r="I15521" s="115">
        <f t="shared" si="485"/>
        <v>82.164900000000003</v>
      </c>
    </row>
    <row r="15522" spans="1:9" hidden="1">
      <c r="A15522" s="115" t="s">
        <v>40610</v>
      </c>
      <c r="B15522" s="115" t="s">
        <v>40611</v>
      </c>
      <c r="C15522" s="115" t="s">
        <v>35254</v>
      </c>
      <c r="D15522" s="115" t="s">
        <v>1138</v>
      </c>
      <c r="E15522" s="115">
        <v>15.0329</v>
      </c>
      <c r="F15522" s="674">
        <v>293.83600000000001</v>
      </c>
      <c r="G15522" s="674">
        <v>295.84500000000003</v>
      </c>
      <c r="H15522" s="115">
        <f t="shared" si="484"/>
        <v>1.0068371472522089</v>
      </c>
      <c r="I15522" s="115">
        <f t="shared" si="485"/>
        <v>15.1357</v>
      </c>
    </row>
    <row r="15523" spans="1:9" hidden="1">
      <c r="A15523" s="115" t="s">
        <v>40612</v>
      </c>
      <c r="B15523" s="115" t="s">
        <v>40613</v>
      </c>
      <c r="C15523" s="115" t="s">
        <v>35257</v>
      </c>
      <c r="D15523" s="115" t="s">
        <v>1138</v>
      </c>
      <c r="E15523" s="115">
        <v>17.180399999999999</v>
      </c>
      <c r="F15523" s="674">
        <v>293.83600000000001</v>
      </c>
      <c r="G15523" s="674">
        <v>295.84500000000003</v>
      </c>
      <c r="H15523" s="115">
        <f t="shared" si="484"/>
        <v>1.0068371472522089</v>
      </c>
      <c r="I15523" s="115">
        <f t="shared" si="485"/>
        <v>17.297899999999998</v>
      </c>
    </row>
    <row r="15524" spans="1:9" hidden="1">
      <c r="A15524" s="115" t="s">
        <v>40614</v>
      </c>
      <c r="B15524" s="115" t="s">
        <v>40615</v>
      </c>
      <c r="C15524" s="115" t="s">
        <v>35260</v>
      </c>
      <c r="D15524" s="115" t="s">
        <v>1138</v>
      </c>
      <c r="E15524" s="115">
        <v>23.623100000000001</v>
      </c>
      <c r="F15524" s="674">
        <v>293.83600000000001</v>
      </c>
      <c r="G15524" s="674">
        <v>295.84500000000003</v>
      </c>
      <c r="H15524" s="115">
        <f t="shared" si="484"/>
        <v>1.0068371472522089</v>
      </c>
      <c r="I15524" s="115">
        <f t="shared" si="485"/>
        <v>23.784600000000001</v>
      </c>
    </row>
    <row r="15525" spans="1:9" hidden="1">
      <c r="A15525" s="115" t="s">
        <v>40616</v>
      </c>
      <c r="B15525" s="115" t="s">
        <v>40617</v>
      </c>
      <c r="C15525" s="115" t="s">
        <v>35263</v>
      </c>
      <c r="D15525" s="115" t="s">
        <v>1138</v>
      </c>
      <c r="E15525" s="115">
        <v>24.052600000000002</v>
      </c>
      <c r="F15525" s="674">
        <v>293.83600000000001</v>
      </c>
      <c r="G15525" s="674">
        <v>295.84500000000003</v>
      </c>
      <c r="H15525" s="115">
        <f t="shared" si="484"/>
        <v>1.0068371472522089</v>
      </c>
      <c r="I15525" s="115">
        <f t="shared" si="485"/>
        <v>24.217099999999999</v>
      </c>
    </row>
    <row r="15526" spans="1:9" hidden="1">
      <c r="A15526" s="115" t="s">
        <v>40618</v>
      </c>
      <c r="B15526" s="115" t="s">
        <v>40619</v>
      </c>
      <c r="C15526" s="115" t="s">
        <v>35266</v>
      </c>
      <c r="D15526" s="115" t="s">
        <v>1138</v>
      </c>
      <c r="E15526" s="115">
        <v>30.0657</v>
      </c>
      <c r="F15526" s="674">
        <v>293.83600000000001</v>
      </c>
      <c r="G15526" s="674">
        <v>295.84500000000003</v>
      </c>
      <c r="H15526" s="115">
        <f t="shared" si="484"/>
        <v>1.0068371472522089</v>
      </c>
      <c r="I15526" s="115">
        <f t="shared" si="485"/>
        <v>30.2713</v>
      </c>
    </row>
    <row r="15527" spans="1:9" hidden="1">
      <c r="A15527" s="115" t="s">
        <v>40620</v>
      </c>
      <c r="B15527" s="115" t="s">
        <v>40621</v>
      </c>
      <c r="C15527" s="115" t="s">
        <v>35269</v>
      </c>
      <c r="D15527" s="115" t="s">
        <v>1138</v>
      </c>
      <c r="E15527" s="115">
        <v>47.246099999999998</v>
      </c>
      <c r="F15527" s="674">
        <v>293.83600000000001</v>
      </c>
      <c r="G15527" s="674">
        <v>295.84500000000003</v>
      </c>
      <c r="H15527" s="115">
        <f t="shared" si="484"/>
        <v>1.0068371472522089</v>
      </c>
      <c r="I15527" s="115">
        <f t="shared" si="485"/>
        <v>47.569099999999999</v>
      </c>
    </row>
    <row r="15528" spans="1:9" hidden="1">
      <c r="A15528" s="115" t="s">
        <v>40622</v>
      </c>
      <c r="B15528" s="115" t="s">
        <v>40623</v>
      </c>
      <c r="C15528" s="115" t="s">
        <v>35272</v>
      </c>
      <c r="D15528" s="115" t="s">
        <v>1138</v>
      </c>
      <c r="E15528" s="115">
        <v>85.902000000000001</v>
      </c>
      <c r="F15528" s="674">
        <v>293.83600000000001</v>
      </c>
      <c r="G15528" s="674">
        <v>295.84500000000003</v>
      </c>
      <c r="H15528" s="115">
        <f t="shared" si="484"/>
        <v>1.0068371472522089</v>
      </c>
      <c r="I15528" s="115">
        <f t="shared" si="485"/>
        <v>86.4893</v>
      </c>
    </row>
    <row r="15529" spans="1:9" hidden="1">
      <c r="A15529" s="115" t="s">
        <v>40624</v>
      </c>
      <c r="B15529" s="115" t="s">
        <v>40625</v>
      </c>
      <c r="C15529" s="115" t="s">
        <v>35275</v>
      </c>
      <c r="D15529" s="115" t="s">
        <v>1138</v>
      </c>
      <c r="E15529" s="115">
        <v>98.787300000000002</v>
      </c>
      <c r="F15529" s="674">
        <v>293.83600000000001</v>
      </c>
      <c r="G15529" s="674">
        <v>295.84500000000003</v>
      </c>
      <c r="H15529" s="115">
        <f t="shared" si="484"/>
        <v>1.0068371472522089</v>
      </c>
      <c r="I15529" s="115">
        <f t="shared" si="485"/>
        <v>99.462699999999998</v>
      </c>
    </row>
    <row r="15530" spans="1:9" hidden="1">
      <c r="A15530" s="115" t="s">
        <v>40626</v>
      </c>
      <c r="B15530" s="115" t="s">
        <v>40627</v>
      </c>
      <c r="C15530" s="115" t="s">
        <v>35278</v>
      </c>
      <c r="D15530" s="115" t="s">
        <v>1138</v>
      </c>
      <c r="E15530" s="115">
        <v>124.5579</v>
      </c>
      <c r="F15530" s="674">
        <v>293.83600000000001</v>
      </c>
      <c r="G15530" s="674">
        <v>295.84500000000003</v>
      </c>
      <c r="H15530" s="115">
        <f t="shared" si="484"/>
        <v>1.0068371472522089</v>
      </c>
      <c r="I15530" s="115">
        <f t="shared" si="485"/>
        <v>125.40949999999999</v>
      </c>
    </row>
    <row r="15531" spans="1:9" hidden="1">
      <c r="A15531" s="115" t="s">
        <v>40628</v>
      </c>
      <c r="B15531" s="115" t="s">
        <v>40629</v>
      </c>
      <c r="C15531" s="115" t="s">
        <v>35281</v>
      </c>
      <c r="D15531" s="115" t="s">
        <v>1138</v>
      </c>
      <c r="E15531" s="115">
        <v>5.3689</v>
      </c>
      <c r="F15531" s="674">
        <v>293.83600000000001</v>
      </c>
      <c r="G15531" s="674">
        <v>295.84500000000003</v>
      </c>
      <c r="H15531" s="115">
        <f t="shared" si="484"/>
        <v>1.0068371472522089</v>
      </c>
      <c r="I15531" s="115">
        <f t="shared" si="485"/>
        <v>5.4055999999999997</v>
      </c>
    </row>
    <row r="15532" spans="1:9" hidden="1">
      <c r="A15532" s="115" t="s">
        <v>40630</v>
      </c>
      <c r="B15532" s="115" t="s">
        <v>40631</v>
      </c>
      <c r="C15532" s="115" t="s">
        <v>35284</v>
      </c>
      <c r="D15532" s="115" t="s">
        <v>1138</v>
      </c>
      <c r="E15532" s="115">
        <v>6.4427000000000003</v>
      </c>
      <c r="F15532" s="674">
        <v>293.83600000000001</v>
      </c>
      <c r="G15532" s="674">
        <v>295.84500000000003</v>
      </c>
      <c r="H15532" s="115">
        <f t="shared" si="484"/>
        <v>1.0068371472522089</v>
      </c>
      <c r="I15532" s="115">
        <f t="shared" si="485"/>
        <v>6.4866999999999999</v>
      </c>
    </row>
    <row r="15533" spans="1:9" hidden="1">
      <c r="A15533" s="115" t="s">
        <v>40632</v>
      </c>
      <c r="B15533" s="115" t="s">
        <v>40633</v>
      </c>
      <c r="C15533" s="115" t="s">
        <v>35287</v>
      </c>
      <c r="D15533" s="115" t="s">
        <v>1138</v>
      </c>
      <c r="E15533" s="115">
        <v>7.9459</v>
      </c>
      <c r="F15533" s="674">
        <v>293.83600000000001</v>
      </c>
      <c r="G15533" s="674">
        <v>295.84500000000003</v>
      </c>
      <c r="H15533" s="115">
        <f t="shared" si="484"/>
        <v>1.0068371472522089</v>
      </c>
      <c r="I15533" s="115">
        <f t="shared" si="485"/>
        <v>8.0001999999999995</v>
      </c>
    </row>
    <row r="15534" spans="1:9" hidden="1">
      <c r="A15534" s="115" t="s">
        <v>40634</v>
      </c>
      <c r="B15534" s="115" t="s">
        <v>40635</v>
      </c>
      <c r="C15534" s="115" t="s">
        <v>35290</v>
      </c>
      <c r="D15534" s="115" t="s">
        <v>1138</v>
      </c>
      <c r="E15534" s="115">
        <v>9.4491999999999994</v>
      </c>
      <c r="F15534" s="674">
        <v>293.83600000000001</v>
      </c>
      <c r="G15534" s="674">
        <v>295.84500000000003</v>
      </c>
      <c r="H15534" s="115">
        <f t="shared" si="484"/>
        <v>1.0068371472522089</v>
      </c>
      <c r="I15534" s="115">
        <f t="shared" si="485"/>
        <v>9.5137999999999998</v>
      </c>
    </row>
    <row r="15535" spans="1:9" hidden="1">
      <c r="A15535" s="115" t="s">
        <v>40636</v>
      </c>
      <c r="B15535" s="115" t="s">
        <v>40637</v>
      </c>
      <c r="C15535" s="115" t="s">
        <v>35293</v>
      </c>
      <c r="D15535" s="115" t="s">
        <v>1138</v>
      </c>
      <c r="E15535" s="115">
        <v>10.7378</v>
      </c>
      <c r="F15535" s="674">
        <v>293.83600000000001</v>
      </c>
      <c r="G15535" s="674">
        <v>295.84500000000003</v>
      </c>
      <c r="H15535" s="115">
        <f t="shared" si="484"/>
        <v>1.0068371472522089</v>
      </c>
      <c r="I15535" s="115">
        <f t="shared" si="485"/>
        <v>10.811199999999999</v>
      </c>
    </row>
    <row r="15536" spans="1:9" hidden="1">
      <c r="A15536" s="115" t="s">
        <v>40638</v>
      </c>
      <c r="B15536" s="115" t="s">
        <v>40639</v>
      </c>
      <c r="C15536" s="115" t="s">
        <v>35296</v>
      </c>
      <c r="D15536" s="115" t="s">
        <v>1138</v>
      </c>
      <c r="E15536" s="115">
        <v>17.180399999999999</v>
      </c>
      <c r="F15536" s="674">
        <v>293.83600000000001</v>
      </c>
      <c r="G15536" s="674">
        <v>295.84500000000003</v>
      </c>
      <c r="H15536" s="115">
        <f t="shared" si="484"/>
        <v>1.0068371472522089</v>
      </c>
      <c r="I15536" s="115">
        <f t="shared" si="485"/>
        <v>17.297899999999998</v>
      </c>
    </row>
    <row r="15537" spans="1:9" hidden="1">
      <c r="A15537" s="115" t="s">
        <v>40640</v>
      </c>
      <c r="B15537" s="115" t="s">
        <v>40641</v>
      </c>
      <c r="C15537" s="115" t="s">
        <v>35299</v>
      </c>
      <c r="D15537" s="115" t="s">
        <v>1138</v>
      </c>
      <c r="E15537" s="115">
        <v>21.4755</v>
      </c>
      <c r="F15537" s="674">
        <v>293.83600000000001</v>
      </c>
      <c r="G15537" s="674">
        <v>295.84500000000003</v>
      </c>
      <c r="H15537" s="115">
        <f t="shared" si="484"/>
        <v>1.0068371472522089</v>
      </c>
      <c r="I15537" s="115">
        <f t="shared" si="485"/>
        <v>21.622299999999999</v>
      </c>
    </row>
    <row r="15538" spans="1:9" hidden="1">
      <c r="A15538" s="115" t="s">
        <v>40642</v>
      </c>
      <c r="B15538" s="115" t="s">
        <v>40643</v>
      </c>
      <c r="C15538" s="115" t="s">
        <v>35302</v>
      </c>
      <c r="D15538" s="115" t="s">
        <v>1138</v>
      </c>
      <c r="E15538" s="115">
        <v>32.213299999999997</v>
      </c>
      <c r="F15538" s="674">
        <v>293.83600000000001</v>
      </c>
      <c r="G15538" s="674">
        <v>295.84500000000003</v>
      </c>
      <c r="H15538" s="115">
        <f t="shared" si="484"/>
        <v>1.0068371472522089</v>
      </c>
      <c r="I15538" s="115">
        <f t="shared" si="485"/>
        <v>32.433500000000002</v>
      </c>
    </row>
    <row r="15539" spans="1:9" hidden="1">
      <c r="A15539" s="115" t="s">
        <v>40644</v>
      </c>
      <c r="B15539" s="115" t="s">
        <v>40645</v>
      </c>
      <c r="C15539" s="115" t="s">
        <v>35305</v>
      </c>
      <c r="D15539" s="115" t="s">
        <v>1138</v>
      </c>
      <c r="E15539" s="115">
        <v>42.951000000000001</v>
      </c>
      <c r="F15539" s="674">
        <v>293.83600000000001</v>
      </c>
      <c r="G15539" s="674">
        <v>295.84500000000003</v>
      </c>
      <c r="H15539" s="115">
        <f t="shared" si="484"/>
        <v>1.0068371472522089</v>
      </c>
      <c r="I15539" s="115">
        <f t="shared" si="485"/>
        <v>43.244700000000002</v>
      </c>
    </row>
    <row r="15540" spans="1:9" hidden="1">
      <c r="A15540" s="115" t="s">
        <v>40646</v>
      </c>
      <c r="B15540" s="115" t="s">
        <v>40647</v>
      </c>
      <c r="C15540" s="115" t="s">
        <v>35308</v>
      </c>
      <c r="D15540" s="115" t="s">
        <v>1138</v>
      </c>
      <c r="E15540" s="115">
        <v>3.7582</v>
      </c>
      <c r="F15540" s="674">
        <v>293.83600000000001</v>
      </c>
      <c r="G15540" s="674">
        <v>295.84500000000003</v>
      </c>
      <c r="H15540" s="115">
        <f t="shared" si="484"/>
        <v>1.0068371472522089</v>
      </c>
      <c r="I15540" s="115">
        <f t="shared" si="485"/>
        <v>3.7839</v>
      </c>
    </row>
    <row r="15541" spans="1:9" hidden="1">
      <c r="A15541" s="115" t="s">
        <v>40648</v>
      </c>
      <c r="B15541" s="115" t="s">
        <v>40649</v>
      </c>
      <c r="C15541" s="115" t="s">
        <v>35311</v>
      </c>
      <c r="D15541" s="115" t="s">
        <v>1138</v>
      </c>
      <c r="E15541" s="115">
        <v>4.5098000000000003</v>
      </c>
      <c r="F15541" s="674">
        <v>293.83600000000001</v>
      </c>
      <c r="G15541" s="674">
        <v>295.84500000000003</v>
      </c>
      <c r="H15541" s="115">
        <f t="shared" si="484"/>
        <v>1.0068371472522089</v>
      </c>
      <c r="I15541" s="115">
        <f t="shared" si="485"/>
        <v>4.5406000000000004</v>
      </c>
    </row>
    <row r="15542" spans="1:9" hidden="1">
      <c r="A15542" s="115" t="s">
        <v>40650</v>
      </c>
      <c r="B15542" s="115" t="s">
        <v>40651</v>
      </c>
      <c r="C15542" s="115" t="s">
        <v>35314</v>
      </c>
      <c r="D15542" s="115" t="s">
        <v>1138</v>
      </c>
      <c r="E15542" s="115">
        <v>5.5837000000000003</v>
      </c>
      <c r="F15542" s="674">
        <v>293.83600000000001</v>
      </c>
      <c r="G15542" s="674">
        <v>295.84500000000003</v>
      </c>
      <c r="H15542" s="115">
        <f t="shared" si="484"/>
        <v>1.0068371472522089</v>
      </c>
      <c r="I15542" s="115">
        <f t="shared" si="485"/>
        <v>5.6219000000000001</v>
      </c>
    </row>
    <row r="15543" spans="1:9" hidden="1">
      <c r="A15543" s="115" t="s">
        <v>40652</v>
      </c>
      <c r="B15543" s="115" t="s">
        <v>40653</v>
      </c>
      <c r="C15543" s="115" t="s">
        <v>35317</v>
      </c>
      <c r="D15543" s="115" t="s">
        <v>1138</v>
      </c>
      <c r="E15543" s="115">
        <v>6.4427000000000003</v>
      </c>
      <c r="F15543" s="674">
        <v>293.83600000000001</v>
      </c>
      <c r="G15543" s="674">
        <v>295.84500000000003</v>
      </c>
      <c r="H15543" s="115">
        <f t="shared" si="484"/>
        <v>1.0068371472522089</v>
      </c>
      <c r="I15543" s="115">
        <f t="shared" si="485"/>
        <v>6.4866999999999999</v>
      </c>
    </row>
    <row r="15544" spans="1:9" hidden="1">
      <c r="A15544" s="115" t="s">
        <v>40654</v>
      </c>
      <c r="B15544" s="115" t="s">
        <v>40655</v>
      </c>
      <c r="C15544" s="115" t="s">
        <v>35320</v>
      </c>
      <c r="D15544" s="115" t="s">
        <v>1138</v>
      </c>
      <c r="E15544" s="115">
        <v>7.5164</v>
      </c>
      <c r="F15544" s="674">
        <v>293.83600000000001</v>
      </c>
      <c r="G15544" s="674">
        <v>295.84500000000003</v>
      </c>
      <c r="H15544" s="115">
        <f t="shared" si="484"/>
        <v>1.0068371472522089</v>
      </c>
      <c r="I15544" s="115">
        <f t="shared" si="485"/>
        <v>7.5678000000000001</v>
      </c>
    </row>
    <row r="15545" spans="1:9" hidden="1">
      <c r="A15545" s="115" t="s">
        <v>40656</v>
      </c>
      <c r="B15545" s="115" t="s">
        <v>40657</v>
      </c>
      <c r="C15545" s="115" t="s">
        <v>35323</v>
      </c>
      <c r="D15545" s="115" t="s">
        <v>1138</v>
      </c>
      <c r="E15545" s="115">
        <v>12.026300000000001</v>
      </c>
      <c r="F15545" s="674">
        <v>293.83600000000001</v>
      </c>
      <c r="G15545" s="674">
        <v>295.84500000000003</v>
      </c>
      <c r="H15545" s="115">
        <f t="shared" si="484"/>
        <v>1.0068371472522089</v>
      </c>
      <c r="I15545" s="115">
        <f t="shared" si="485"/>
        <v>12.108499999999999</v>
      </c>
    </row>
    <row r="15546" spans="1:9" hidden="1">
      <c r="A15546" s="115" t="s">
        <v>40658</v>
      </c>
      <c r="B15546" s="115" t="s">
        <v>40659</v>
      </c>
      <c r="C15546" s="115" t="s">
        <v>35326</v>
      </c>
      <c r="D15546" s="115" t="s">
        <v>1138</v>
      </c>
      <c r="E15546" s="115">
        <v>15.0329</v>
      </c>
      <c r="F15546" s="674">
        <v>293.83600000000001</v>
      </c>
      <c r="G15546" s="674">
        <v>295.84500000000003</v>
      </c>
      <c r="H15546" s="115">
        <f t="shared" si="484"/>
        <v>1.0068371472522089</v>
      </c>
      <c r="I15546" s="115">
        <f t="shared" si="485"/>
        <v>15.1357</v>
      </c>
    </row>
    <row r="15547" spans="1:9" hidden="1">
      <c r="A15547" s="115" t="s">
        <v>40660</v>
      </c>
      <c r="B15547" s="115" t="s">
        <v>40661</v>
      </c>
      <c r="C15547" s="115" t="s">
        <v>35329</v>
      </c>
      <c r="D15547" s="115" t="s">
        <v>1138</v>
      </c>
      <c r="E15547" s="115">
        <v>23.623100000000001</v>
      </c>
      <c r="F15547" s="674">
        <v>293.83600000000001</v>
      </c>
      <c r="G15547" s="674">
        <v>295.84500000000003</v>
      </c>
      <c r="H15547" s="115">
        <f t="shared" si="484"/>
        <v>1.0068371472522089</v>
      </c>
      <c r="I15547" s="115">
        <f t="shared" si="485"/>
        <v>23.784600000000001</v>
      </c>
    </row>
    <row r="15548" spans="1:9" hidden="1">
      <c r="A15548" s="115" t="s">
        <v>40662</v>
      </c>
      <c r="B15548" s="115" t="s">
        <v>40663</v>
      </c>
      <c r="C15548" s="115" t="s">
        <v>35332</v>
      </c>
      <c r="D15548" s="115" t="s">
        <v>1138</v>
      </c>
      <c r="E15548" s="115">
        <v>30.0657</v>
      </c>
      <c r="F15548" s="674">
        <v>293.83600000000001</v>
      </c>
      <c r="G15548" s="674">
        <v>295.84500000000003</v>
      </c>
      <c r="H15548" s="115">
        <f t="shared" si="484"/>
        <v>1.0068371472522089</v>
      </c>
      <c r="I15548" s="115">
        <f t="shared" si="485"/>
        <v>30.2713</v>
      </c>
    </row>
    <row r="15549" spans="1:9" hidden="1">
      <c r="A15549" s="115" t="s">
        <v>40664</v>
      </c>
      <c r="B15549" s="115" t="s">
        <v>40665</v>
      </c>
      <c r="C15549" s="115" t="s">
        <v>35335</v>
      </c>
      <c r="D15549" s="115" t="s">
        <v>1138</v>
      </c>
      <c r="E15549" s="115">
        <v>1.718</v>
      </c>
      <c r="F15549" s="674">
        <v>293.83600000000001</v>
      </c>
      <c r="G15549" s="674">
        <v>295.84500000000003</v>
      </c>
      <c r="H15549" s="115">
        <f t="shared" si="484"/>
        <v>1.0068371472522089</v>
      </c>
      <c r="I15549" s="115">
        <f t="shared" si="485"/>
        <v>1.7297</v>
      </c>
    </row>
    <row r="15550" spans="1:9" hidden="1">
      <c r="A15550" s="115" t="s">
        <v>40666</v>
      </c>
      <c r="B15550" s="115" t="s">
        <v>40667</v>
      </c>
      <c r="C15550" s="115" t="s">
        <v>35338</v>
      </c>
      <c r="D15550" s="115" t="s">
        <v>1138</v>
      </c>
      <c r="E15550" s="115">
        <v>2.1476000000000002</v>
      </c>
      <c r="F15550" s="674">
        <v>293.83600000000001</v>
      </c>
      <c r="G15550" s="674">
        <v>295.84500000000003</v>
      </c>
      <c r="H15550" s="115">
        <f t="shared" si="484"/>
        <v>1.0068371472522089</v>
      </c>
      <c r="I15550" s="115">
        <f t="shared" si="485"/>
        <v>2.1623000000000001</v>
      </c>
    </row>
    <row r="15551" spans="1:9" hidden="1">
      <c r="A15551" s="115" t="s">
        <v>40668</v>
      </c>
      <c r="B15551" s="115" t="s">
        <v>40669</v>
      </c>
      <c r="C15551" s="115" t="s">
        <v>35341</v>
      </c>
      <c r="D15551" s="115" t="s">
        <v>1138</v>
      </c>
      <c r="E15551" s="115">
        <v>2.5771000000000002</v>
      </c>
      <c r="F15551" s="674">
        <v>293.83600000000001</v>
      </c>
      <c r="G15551" s="674">
        <v>295.84500000000003</v>
      </c>
      <c r="H15551" s="115">
        <f t="shared" si="484"/>
        <v>1.0068371472522089</v>
      </c>
      <c r="I15551" s="115">
        <f t="shared" si="485"/>
        <v>2.5947</v>
      </c>
    </row>
    <row r="15552" spans="1:9" hidden="1">
      <c r="A15552" s="115" t="s">
        <v>40670</v>
      </c>
      <c r="B15552" s="115" t="s">
        <v>40671</v>
      </c>
      <c r="C15552" s="115" t="s">
        <v>35344</v>
      </c>
      <c r="D15552" s="115" t="s">
        <v>1138</v>
      </c>
      <c r="E15552" s="115">
        <v>3.0066000000000002</v>
      </c>
      <c r="F15552" s="674">
        <v>293.83600000000001</v>
      </c>
      <c r="G15552" s="674">
        <v>295.84500000000003</v>
      </c>
      <c r="H15552" s="115">
        <f t="shared" si="484"/>
        <v>1.0068371472522089</v>
      </c>
      <c r="I15552" s="115">
        <f t="shared" si="485"/>
        <v>3.0272000000000001</v>
      </c>
    </row>
    <row r="15553" spans="1:9" hidden="1">
      <c r="A15553" s="115" t="s">
        <v>40672</v>
      </c>
      <c r="B15553" s="115" t="s">
        <v>40673</v>
      </c>
      <c r="C15553" s="115" t="s">
        <v>35347</v>
      </c>
      <c r="D15553" s="115" t="s">
        <v>1138</v>
      </c>
      <c r="E15553" s="115">
        <v>6.8722000000000003</v>
      </c>
      <c r="F15553" s="674">
        <v>293.83600000000001</v>
      </c>
      <c r="G15553" s="674">
        <v>295.84500000000003</v>
      </c>
      <c r="H15553" s="115">
        <f t="shared" si="484"/>
        <v>1.0068371472522089</v>
      </c>
      <c r="I15553" s="115">
        <f t="shared" si="485"/>
        <v>6.9192</v>
      </c>
    </row>
    <row r="15554" spans="1:9" hidden="1">
      <c r="A15554" s="115" t="s">
        <v>40674</v>
      </c>
      <c r="B15554" s="115" t="s">
        <v>40675</v>
      </c>
      <c r="C15554" s="115" t="s">
        <v>35350</v>
      </c>
      <c r="D15554" s="115" t="s">
        <v>1138</v>
      </c>
      <c r="E15554" s="115">
        <v>8.5901999999999994</v>
      </c>
      <c r="F15554" s="674">
        <v>293.83600000000001</v>
      </c>
      <c r="G15554" s="674">
        <v>295.84500000000003</v>
      </c>
      <c r="H15554" s="115">
        <f t="shared" si="484"/>
        <v>1.0068371472522089</v>
      </c>
      <c r="I15554" s="115">
        <f t="shared" si="485"/>
        <v>8.6488999999999994</v>
      </c>
    </row>
    <row r="15555" spans="1:9" hidden="1">
      <c r="A15555" s="115" t="s">
        <v>40676</v>
      </c>
      <c r="B15555" s="115" t="s">
        <v>40677</v>
      </c>
      <c r="C15555" s="115" t="s">
        <v>35353</v>
      </c>
      <c r="D15555" s="115" t="s">
        <v>1138</v>
      </c>
      <c r="E15555" s="115">
        <v>12.885300000000001</v>
      </c>
      <c r="F15555" s="674">
        <v>293.83600000000001</v>
      </c>
      <c r="G15555" s="674">
        <v>295.84500000000003</v>
      </c>
      <c r="H15555" s="115">
        <f t="shared" si="484"/>
        <v>1.0068371472522089</v>
      </c>
      <c r="I15555" s="115">
        <f t="shared" si="485"/>
        <v>12.9734</v>
      </c>
    </row>
    <row r="15556" spans="1:9" hidden="1">
      <c r="A15556" s="115" t="s">
        <v>40678</v>
      </c>
      <c r="B15556" s="115" t="s">
        <v>40679</v>
      </c>
      <c r="C15556" s="115" t="s">
        <v>35356</v>
      </c>
      <c r="D15556" s="115" t="s">
        <v>1138</v>
      </c>
      <c r="E15556" s="115">
        <v>17.180399999999999</v>
      </c>
      <c r="F15556" s="674">
        <v>293.83600000000001</v>
      </c>
      <c r="G15556" s="674">
        <v>295.84500000000003</v>
      </c>
      <c r="H15556" s="115">
        <f t="shared" si="484"/>
        <v>1.0068371472522089</v>
      </c>
      <c r="I15556" s="115">
        <f t="shared" si="485"/>
        <v>17.297899999999998</v>
      </c>
    </row>
    <row r="15557" spans="1:9" hidden="1">
      <c r="A15557" s="115" t="s">
        <v>40680</v>
      </c>
      <c r="B15557" s="115" t="s">
        <v>40681</v>
      </c>
      <c r="C15557" s="115" t="s">
        <v>35359</v>
      </c>
      <c r="D15557" s="115" t="s">
        <v>1138</v>
      </c>
      <c r="E15557" s="115">
        <v>21.4755</v>
      </c>
      <c r="F15557" s="674">
        <v>293.83600000000001</v>
      </c>
      <c r="G15557" s="674">
        <v>295.84500000000003</v>
      </c>
      <c r="H15557" s="115">
        <f t="shared" ref="H15557:H15620" si="486">G15557/F15557</f>
        <v>1.0068371472522089</v>
      </c>
      <c r="I15557" s="115">
        <f t="shared" ref="I15557:I15620" si="487">ROUND(H15557*E15557,4)</f>
        <v>21.622299999999999</v>
      </c>
    </row>
    <row r="15558" spans="1:9" hidden="1">
      <c r="A15558" s="115" t="s">
        <v>40682</v>
      </c>
      <c r="B15558" s="115" t="s">
        <v>40683</v>
      </c>
      <c r="C15558" s="115" t="s">
        <v>35362</v>
      </c>
      <c r="D15558" s="115" t="s">
        <v>1138</v>
      </c>
      <c r="E15558" s="115">
        <v>25.770600000000002</v>
      </c>
      <c r="F15558" s="674">
        <v>293.83600000000001</v>
      </c>
      <c r="G15558" s="674">
        <v>295.84500000000003</v>
      </c>
      <c r="H15558" s="115">
        <f t="shared" si="486"/>
        <v>1.0068371472522089</v>
      </c>
      <c r="I15558" s="115">
        <f t="shared" si="487"/>
        <v>25.9468</v>
      </c>
    </row>
    <row r="15559" spans="1:9" hidden="1">
      <c r="A15559" s="115" t="s">
        <v>40684</v>
      </c>
      <c r="B15559" s="115" t="s">
        <v>40685</v>
      </c>
      <c r="C15559" s="115" t="s">
        <v>35365</v>
      </c>
      <c r="D15559" s="115" t="s">
        <v>1138</v>
      </c>
      <c r="E15559" s="115">
        <v>30.0657</v>
      </c>
      <c r="F15559" s="674">
        <v>293.83600000000001</v>
      </c>
      <c r="G15559" s="674">
        <v>295.84500000000003</v>
      </c>
      <c r="H15559" s="115">
        <f t="shared" si="486"/>
        <v>1.0068371472522089</v>
      </c>
      <c r="I15559" s="115">
        <f t="shared" si="487"/>
        <v>30.2713</v>
      </c>
    </row>
    <row r="15560" spans="1:9" hidden="1">
      <c r="A15560" s="115" t="s">
        <v>40686</v>
      </c>
      <c r="B15560" s="115" t="s">
        <v>40687</v>
      </c>
      <c r="C15560" s="115" t="s">
        <v>35368</v>
      </c>
      <c r="D15560" s="115" t="s">
        <v>1138</v>
      </c>
      <c r="E15560" s="115">
        <v>34.360799999999998</v>
      </c>
      <c r="F15560" s="674">
        <v>293.83600000000001</v>
      </c>
      <c r="G15560" s="674">
        <v>295.84500000000003</v>
      </c>
      <c r="H15560" s="115">
        <f t="shared" si="486"/>
        <v>1.0068371472522089</v>
      </c>
      <c r="I15560" s="115">
        <f t="shared" si="487"/>
        <v>34.595700000000001</v>
      </c>
    </row>
    <row r="15561" spans="1:9" hidden="1">
      <c r="A15561" s="115" t="s">
        <v>40688</v>
      </c>
      <c r="B15561" s="115" t="s">
        <v>40689</v>
      </c>
      <c r="C15561" s="115" t="s">
        <v>35371</v>
      </c>
      <c r="D15561" s="115" t="s">
        <v>1138</v>
      </c>
      <c r="E15561" s="115">
        <v>38.655900000000003</v>
      </c>
      <c r="F15561" s="674">
        <v>293.83600000000001</v>
      </c>
      <c r="G15561" s="674">
        <v>295.84500000000003</v>
      </c>
      <c r="H15561" s="115">
        <f t="shared" si="486"/>
        <v>1.0068371472522089</v>
      </c>
      <c r="I15561" s="115">
        <f t="shared" si="487"/>
        <v>38.920200000000001</v>
      </c>
    </row>
    <row r="15562" spans="1:9" hidden="1">
      <c r="A15562" s="115" t="s">
        <v>40690</v>
      </c>
      <c r="B15562" s="115" t="s">
        <v>40691</v>
      </c>
      <c r="C15562" s="115" t="s">
        <v>35374</v>
      </c>
      <c r="D15562" s="115" t="s">
        <v>1138</v>
      </c>
      <c r="E15562" s="115">
        <v>7.5797999999999996</v>
      </c>
      <c r="F15562" s="674">
        <v>293.83600000000001</v>
      </c>
      <c r="G15562" s="674">
        <v>295.84500000000003</v>
      </c>
      <c r="H15562" s="115">
        <f t="shared" si="486"/>
        <v>1.0068371472522089</v>
      </c>
      <c r="I15562" s="115">
        <f t="shared" si="487"/>
        <v>7.6315999999999997</v>
      </c>
    </row>
    <row r="15563" spans="1:9" hidden="1">
      <c r="A15563" s="115" t="s">
        <v>40692</v>
      </c>
      <c r="B15563" s="115" t="s">
        <v>40693</v>
      </c>
      <c r="C15563" s="115" t="s">
        <v>35377</v>
      </c>
      <c r="D15563" s="115" t="s">
        <v>1138</v>
      </c>
      <c r="E15563" s="115">
        <v>8.7201000000000004</v>
      </c>
      <c r="F15563" s="674">
        <v>293.83600000000001</v>
      </c>
      <c r="G15563" s="674">
        <v>295.84500000000003</v>
      </c>
      <c r="H15563" s="115">
        <f t="shared" si="486"/>
        <v>1.0068371472522089</v>
      </c>
      <c r="I15563" s="115">
        <f t="shared" si="487"/>
        <v>8.7797000000000001</v>
      </c>
    </row>
    <row r="15564" spans="1:9" hidden="1">
      <c r="A15564" s="115" t="s">
        <v>40694</v>
      </c>
      <c r="B15564" s="115" t="s">
        <v>40695</v>
      </c>
      <c r="C15564" s="115" t="s">
        <v>35380</v>
      </c>
      <c r="D15564" s="115" t="s">
        <v>1138</v>
      </c>
      <c r="E15564" s="115">
        <v>10.9391</v>
      </c>
      <c r="F15564" s="674">
        <v>293.83600000000001</v>
      </c>
      <c r="G15564" s="674">
        <v>295.84500000000003</v>
      </c>
      <c r="H15564" s="115">
        <f t="shared" si="486"/>
        <v>1.0068371472522089</v>
      </c>
      <c r="I15564" s="115">
        <f t="shared" si="487"/>
        <v>11.0139</v>
      </c>
    </row>
    <row r="15565" spans="1:9" hidden="1">
      <c r="A15565" s="115" t="s">
        <v>40696</v>
      </c>
      <c r="B15565" s="115" t="s">
        <v>40697</v>
      </c>
      <c r="C15565" s="115" t="s">
        <v>35383</v>
      </c>
      <c r="D15565" s="115" t="s">
        <v>1138</v>
      </c>
      <c r="E15565" s="115">
        <v>16.440799999999999</v>
      </c>
      <c r="F15565" s="674">
        <v>293.83600000000001</v>
      </c>
      <c r="G15565" s="674">
        <v>295.84500000000003</v>
      </c>
      <c r="H15565" s="115">
        <f t="shared" si="486"/>
        <v>1.0068371472522089</v>
      </c>
      <c r="I15565" s="115">
        <f t="shared" si="487"/>
        <v>16.5532</v>
      </c>
    </row>
    <row r="15566" spans="1:9" hidden="1">
      <c r="A15566" s="115" t="s">
        <v>40698</v>
      </c>
      <c r="B15566" s="115" t="s">
        <v>40699</v>
      </c>
      <c r="C15566" s="115" t="s">
        <v>35386</v>
      </c>
      <c r="D15566" s="115" t="s">
        <v>1138</v>
      </c>
      <c r="E15566" s="115">
        <v>22.337199999999999</v>
      </c>
      <c r="F15566" s="674">
        <v>293.83600000000001</v>
      </c>
      <c r="G15566" s="674">
        <v>295.84500000000003</v>
      </c>
      <c r="H15566" s="115">
        <f t="shared" si="486"/>
        <v>1.0068371472522089</v>
      </c>
      <c r="I15566" s="115">
        <f t="shared" si="487"/>
        <v>22.489899999999999</v>
      </c>
    </row>
    <row r="15567" spans="1:9" hidden="1">
      <c r="A15567" s="115" t="s">
        <v>40700</v>
      </c>
      <c r="B15567" s="115" t="s">
        <v>40701</v>
      </c>
      <c r="C15567" s="115" t="s">
        <v>35389</v>
      </c>
      <c r="D15567" s="115" t="s">
        <v>1138</v>
      </c>
      <c r="E15567" s="115">
        <v>28.122199999999999</v>
      </c>
      <c r="F15567" s="674">
        <v>293.83600000000001</v>
      </c>
      <c r="G15567" s="674">
        <v>295.84500000000003</v>
      </c>
      <c r="H15567" s="115">
        <f t="shared" si="486"/>
        <v>1.0068371472522089</v>
      </c>
      <c r="I15567" s="115">
        <f t="shared" si="487"/>
        <v>28.314499999999999</v>
      </c>
    </row>
    <row r="15568" spans="1:9" hidden="1">
      <c r="A15568" s="115" t="s">
        <v>40702</v>
      </c>
      <c r="B15568" s="115" t="s">
        <v>40703</v>
      </c>
      <c r="C15568" s="115" t="s">
        <v>35392</v>
      </c>
      <c r="D15568" s="115" t="s">
        <v>1138</v>
      </c>
      <c r="E15568" s="115">
        <v>35.142899999999997</v>
      </c>
      <c r="F15568" s="674">
        <v>293.83600000000001</v>
      </c>
      <c r="G15568" s="674">
        <v>295.84500000000003</v>
      </c>
      <c r="H15568" s="115">
        <f t="shared" si="486"/>
        <v>1.0068371472522089</v>
      </c>
      <c r="I15568" s="115">
        <f t="shared" si="487"/>
        <v>35.383200000000002</v>
      </c>
    </row>
    <row r="15569" spans="1:9" hidden="1">
      <c r="A15569" s="115" t="s">
        <v>40704</v>
      </c>
      <c r="B15569" s="115" t="s">
        <v>40705</v>
      </c>
      <c r="C15569" s="115" t="s">
        <v>35395</v>
      </c>
      <c r="D15569" s="115" t="s">
        <v>1138</v>
      </c>
      <c r="E15569" s="115">
        <v>39.577599999999997</v>
      </c>
      <c r="F15569" s="674">
        <v>293.83600000000001</v>
      </c>
      <c r="G15569" s="674">
        <v>295.84500000000003</v>
      </c>
      <c r="H15569" s="115">
        <f t="shared" si="486"/>
        <v>1.0068371472522089</v>
      </c>
      <c r="I15569" s="115">
        <f t="shared" si="487"/>
        <v>39.848199999999999</v>
      </c>
    </row>
    <row r="15570" spans="1:9" hidden="1">
      <c r="A15570" s="115" t="s">
        <v>40706</v>
      </c>
      <c r="B15570" s="115" t="s">
        <v>40707</v>
      </c>
      <c r="C15570" s="115" t="s">
        <v>35398</v>
      </c>
      <c r="D15570" s="115" t="s">
        <v>1138</v>
      </c>
      <c r="E15570" s="115">
        <v>50.765799999999999</v>
      </c>
      <c r="F15570" s="674">
        <v>293.83600000000001</v>
      </c>
      <c r="G15570" s="674">
        <v>295.84500000000003</v>
      </c>
      <c r="H15570" s="115">
        <f t="shared" si="486"/>
        <v>1.0068371472522089</v>
      </c>
      <c r="I15570" s="115">
        <f t="shared" si="487"/>
        <v>51.112900000000003</v>
      </c>
    </row>
    <row r="15571" spans="1:9" hidden="1">
      <c r="A15571" s="115" t="s">
        <v>40708</v>
      </c>
      <c r="B15571" s="115" t="s">
        <v>40709</v>
      </c>
      <c r="C15571" s="115" t="s">
        <v>35401</v>
      </c>
      <c r="D15571" s="115" t="s">
        <v>1242</v>
      </c>
      <c r="E15571" s="115">
        <v>13.8979</v>
      </c>
      <c r="F15571" s="674">
        <v>293.83600000000001</v>
      </c>
      <c r="G15571" s="674">
        <v>295.84500000000003</v>
      </c>
      <c r="H15571" s="115">
        <f t="shared" si="486"/>
        <v>1.0068371472522089</v>
      </c>
      <c r="I15571" s="115">
        <f t="shared" si="487"/>
        <v>13.992900000000001</v>
      </c>
    </row>
    <row r="15572" spans="1:9" hidden="1">
      <c r="A15572" s="115" t="s">
        <v>40710</v>
      </c>
      <c r="B15572" s="115" t="s">
        <v>40711</v>
      </c>
      <c r="C15572" s="115" t="s">
        <v>35404</v>
      </c>
      <c r="D15572" s="115" t="s">
        <v>1242</v>
      </c>
      <c r="E15572" s="115">
        <v>67.663899999999998</v>
      </c>
      <c r="F15572" s="674">
        <v>293.83600000000001</v>
      </c>
      <c r="G15572" s="674">
        <v>295.84500000000003</v>
      </c>
      <c r="H15572" s="115">
        <f t="shared" si="486"/>
        <v>1.0068371472522089</v>
      </c>
      <c r="I15572" s="115">
        <f t="shared" si="487"/>
        <v>68.126499999999993</v>
      </c>
    </row>
    <row r="15573" spans="1:9" hidden="1">
      <c r="A15573" s="115" t="s">
        <v>40712</v>
      </c>
      <c r="B15573" s="115" t="s">
        <v>40713</v>
      </c>
      <c r="C15573" s="115" t="s">
        <v>35407</v>
      </c>
      <c r="D15573" s="115" t="s">
        <v>1242</v>
      </c>
      <c r="E15573" s="115">
        <v>22.482700000000001</v>
      </c>
      <c r="F15573" s="674">
        <v>293.83600000000001</v>
      </c>
      <c r="G15573" s="674">
        <v>295.84500000000003</v>
      </c>
      <c r="H15573" s="115">
        <f t="shared" si="486"/>
        <v>1.0068371472522089</v>
      </c>
      <c r="I15573" s="115">
        <f t="shared" si="487"/>
        <v>22.636399999999998</v>
      </c>
    </row>
    <row r="15574" spans="1:9" hidden="1">
      <c r="A15574" s="115" t="s">
        <v>40714</v>
      </c>
      <c r="B15574" s="115" t="s">
        <v>40715</v>
      </c>
      <c r="C15574" s="115" t="s">
        <v>35410</v>
      </c>
      <c r="D15574" s="115" t="s">
        <v>1242</v>
      </c>
      <c r="E15574" s="115">
        <v>107.84910000000001</v>
      </c>
      <c r="F15574" s="674">
        <v>293.83600000000001</v>
      </c>
      <c r="G15574" s="674">
        <v>295.84500000000003</v>
      </c>
      <c r="H15574" s="115">
        <f t="shared" si="486"/>
        <v>1.0068371472522089</v>
      </c>
      <c r="I15574" s="115">
        <f t="shared" si="487"/>
        <v>108.5865</v>
      </c>
    </row>
    <row r="15575" spans="1:9" hidden="1">
      <c r="A15575" s="115" t="s">
        <v>40716</v>
      </c>
      <c r="B15575" s="115" t="s">
        <v>40717</v>
      </c>
      <c r="C15575" s="115" t="s">
        <v>35413</v>
      </c>
      <c r="D15575" s="115" t="s">
        <v>1242</v>
      </c>
      <c r="E15575" s="115">
        <v>32.770200000000003</v>
      </c>
      <c r="F15575" s="674">
        <v>293.83600000000001</v>
      </c>
      <c r="G15575" s="674">
        <v>295.84500000000003</v>
      </c>
      <c r="H15575" s="115">
        <f t="shared" si="486"/>
        <v>1.0068371472522089</v>
      </c>
      <c r="I15575" s="115">
        <f t="shared" si="487"/>
        <v>32.994300000000003</v>
      </c>
    </row>
    <row r="15576" spans="1:9" hidden="1">
      <c r="A15576" s="115" t="s">
        <v>40718</v>
      </c>
      <c r="B15576" s="115" t="s">
        <v>40719</v>
      </c>
      <c r="C15576" s="115" t="s">
        <v>35416</v>
      </c>
      <c r="D15576" s="115" t="s">
        <v>1242</v>
      </c>
      <c r="E15576" s="115">
        <v>154.72219999999999</v>
      </c>
      <c r="F15576" s="674">
        <v>293.83600000000001</v>
      </c>
      <c r="G15576" s="674">
        <v>295.84500000000003</v>
      </c>
      <c r="H15576" s="115">
        <f t="shared" si="486"/>
        <v>1.0068371472522089</v>
      </c>
      <c r="I15576" s="115">
        <f t="shared" si="487"/>
        <v>155.7801</v>
      </c>
    </row>
    <row r="15577" spans="1:9" hidden="1">
      <c r="A15577" s="115" t="s">
        <v>40720</v>
      </c>
      <c r="B15577" s="115" t="s">
        <v>40721</v>
      </c>
      <c r="C15577" s="115" t="s">
        <v>35419</v>
      </c>
      <c r="D15577" s="115" t="s">
        <v>1138</v>
      </c>
      <c r="E15577" s="115">
        <v>19.058599999999998</v>
      </c>
      <c r="F15577" s="674">
        <v>293.83600000000001</v>
      </c>
      <c r="G15577" s="674">
        <v>295.84500000000003</v>
      </c>
      <c r="H15577" s="115">
        <f t="shared" si="486"/>
        <v>1.0068371472522089</v>
      </c>
      <c r="I15577" s="115">
        <f t="shared" si="487"/>
        <v>19.1889</v>
      </c>
    </row>
    <row r="15578" spans="1:9" hidden="1">
      <c r="A15578" s="115" t="s">
        <v>40722</v>
      </c>
      <c r="B15578" s="115" t="s">
        <v>40723</v>
      </c>
      <c r="C15578" s="115" t="s">
        <v>35422</v>
      </c>
      <c r="D15578" s="115" t="s">
        <v>1138</v>
      </c>
      <c r="E15578" s="115">
        <v>21.042100000000001</v>
      </c>
      <c r="F15578" s="674">
        <v>293.83600000000001</v>
      </c>
      <c r="G15578" s="674">
        <v>295.84500000000003</v>
      </c>
      <c r="H15578" s="115">
        <f t="shared" si="486"/>
        <v>1.0068371472522089</v>
      </c>
      <c r="I15578" s="115">
        <f t="shared" si="487"/>
        <v>21.186</v>
      </c>
    </row>
    <row r="15579" spans="1:9" hidden="1">
      <c r="A15579" s="115" t="s">
        <v>40724</v>
      </c>
      <c r="B15579" s="115" t="s">
        <v>40725</v>
      </c>
      <c r="C15579" s="115" t="s">
        <v>35425</v>
      </c>
      <c r="D15579" s="115" t="s">
        <v>1138</v>
      </c>
      <c r="E15579" s="115">
        <v>25.880700000000001</v>
      </c>
      <c r="F15579" s="674">
        <v>293.83600000000001</v>
      </c>
      <c r="G15579" s="674">
        <v>295.84500000000003</v>
      </c>
      <c r="H15579" s="115">
        <f t="shared" si="486"/>
        <v>1.0068371472522089</v>
      </c>
      <c r="I15579" s="115">
        <f t="shared" si="487"/>
        <v>26.057700000000001</v>
      </c>
    </row>
    <row r="15580" spans="1:9" hidden="1">
      <c r="A15580" s="115" t="s">
        <v>40726</v>
      </c>
      <c r="B15580" s="115" t="s">
        <v>40727</v>
      </c>
      <c r="C15580" s="115" t="s">
        <v>35428</v>
      </c>
      <c r="D15580" s="115" t="s">
        <v>1138</v>
      </c>
      <c r="E15580" s="115">
        <v>30.5046</v>
      </c>
      <c r="F15580" s="674">
        <v>293.83600000000001</v>
      </c>
      <c r="G15580" s="674">
        <v>295.84500000000003</v>
      </c>
      <c r="H15580" s="115">
        <f t="shared" si="486"/>
        <v>1.0068371472522089</v>
      </c>
      <c r="I15580" s="115">
        <f t="shared" si="487"/>
        <v>30.713200000000001</v>
      </c>
    </row>
    <row r="15581" spans="1:9" hidden="1">
      <c r="A15581" s="115" t="s">
        <v>40728</v>
      </c>
      <c r="B15581" s="115" t="s">
        <v>40729</v>
      </c>
      <c r="C15581" s="115" t="s">
        <v>35431</v>
      </c>
      <c r="D15581" s="115" t="s">
        <v>1138</v>
      </c>
      <c r="E15581" s="115">
        <v>40.092599999999997</v>
      </c>
      <c r="F15581" s="674">
        <v>293.83600000000001</v>
      </c>
      <c r="G15581" s="674">
        <v>295.84500000000003</v>
      </c>
      <c r="H15581" s="115">
        <f t="shared" si="486"/>
        <v>1.0068371472522089</v>
      </c>
      <c r="I15581" s="115">
        <f t="shared" si="487"/>
        <v>40.366700000000002</v>
      </c>
    </row>
    <row r="15582" spans="1:9" hidden="1">
      <c r="A15582" s="115" t="s">
        <v>40730</v>
      </c>
      <c r="B15582" s="115" t="s">
        <v>40731</v>
      </c>
      <c r="C15582" s="115" t="s">
        <v>35434</v>
      </c>
      <c r="D15582" s="115" t="s">
        <v>1138</v>
      </c>
      <c r="E15582" s="115">
        <v>69.413799999999995</v>
      </c>
      <c r="F15582" s="674">
        <v>293.83600000000001</v>
      </c>
      <c r="G15582" s="674">
        <v>295.84500000000003</v>
      </c>
      <c r="H15582" s="115">
        <f t="shared" si="486"/>
        <v>1.0068371472522089</v>
      </c>
      <c r="I15582" s="115">
        <f t="shared" si="487"/>
        <v>69.888400000000004</v>
      </c>
    </row>
    <row r="15583" spans="1:9" hidden="1">
      <c r="A15583" s="115" t="s">
        <v>40732</v>
      </c>
      <c r="B15583" s="115" t="s">
        <v>40733</v>
      </c>
      <c r="C15583" s="115" t="s">
        <v>35437</v>
      </c>
      <c r="D15583" s="115" t="s">
        <v>1138</v>
      </c>
      <c r="E15583" s="115">
        <v>113.7409</v>
      </c>
      <c r="F15583" s="674">
        <v>293.83600000000001</v>
      </c>
      <c r="G15583" s="674">
        <v>295.84500000000003</v>
      </c>
      <c r="H15583" s="115">
        <f t="shared" si="486"/>
        <v>1.0068371472522089</v>
      </c>
      <c r="I15583" s="115">
        <f t="shared" si="487"/>
        <v>114.51860000000001</v>
      </c>
    </row>
    <row r="15584" spans="1:9" hidden="1">
      <c r="A15584" s="115" t="s">
        <v>40734</v>
      </c>
      <c r="B15584" s="115" t="s">
        <v>40735</v>
      </c>
      <c r="C15584" s="115" t="s">
        <v>35440</v>
      </c>
      <c r="D15584" s="115" t="s">
        <v>1138</v>
      </c>
      <c r="E15584" s="115">
        <v>129.5564</v>
      </c>
      <c r="F15584" s="674">
        <v>293.83600000000001</v>
      </c>
      <c r="G15584" s="674">
        <v>295.84500000000003</v>
      </c>
      <c r="H15584" s="115">
        <f t="shared" si="486"/>
        <v>1.0068371472522089</v>
      </c>
      <c r="I15584" s="115">
        <f t="shared" si="487"/>
        <v>130.44220000000001</v>
      </c>
    </row>
    <row r="15585" spans="1:9" hidden="1">
      <c r="A15585" s="115" t="s">
        <v>40736</v>
      </c>
      <c r="B15585" s="115" t="s">
        <v>40737</v>
      </c>
      <c r="C15585" s="115" t="s">
        <v>35443</v>
      </c>
      <c r="D15585" s="115" t="s">
        <v>1138</v>
      </c>
      <c r="E15585" s="115">
        <v>160.65029999999999</v>
      </c>
      <c r="F15585" s="674">
        <v>293.83600000000001</v>
      </c>
      <c r="G15585" s="674">
        <v>295.84500000000003</v>
      </c>
      <c r="H15585" s="115">
        <f t="shared" si="486"/>
        <v>1.0068371472522089</v>
      </c>
      <c r="I15585" s="115">
        <f t="shared" si="487"/>
        <v>161.74870000000001</v>
      </c>
    </row>
    <row r="15586" spans="1:9" hidden="1">
      <c r="A15586" s="115" t="s">
        <v>40738</v>
      </c>
      <c r="B15586" s="115" t="s">
        <v>40739</v>
      </c>
      <c r="C15586" s="115" t="s">
        <v>35446</v>
      </c>
      <c r="D15586" s="115" t="s">
        <v>1242</v>
      </c>
      <c r="E15586" s="115">
        <v>39.506999999999998</v>
      </c>
      <c r="F15586" s="674">
        <v>293.83600000000001</v>
      </c>
      <c r="G15586" s="674">
        <v>295.84500000000003</v>
      </c>
      <c r="H15586" s="115">
        <f t="shared" si="486"/>
        <v>1.0068371472522089</v>
      </c>
      <c r="I15586" s="115">
        <f t="shared" si="487"/>
        <v>39.777099999999997</v>
      </c>
    </row>
    <row r="15587" spans="1:9" hidden="1">
      <c r="A15587" s="115" t="s">
        <v>40740</v>
      </c>
      <c r="B15587" s="115" t="s">
        <v>40741</v>
      </c>
      <c r="C15587" s="115" t="s">
        <v>35449</v>
      </c>
      <c r="D15587" s="115" t="s">
        <v>1242</v>
      </c>
      <c r="E15587" s="115">
        <v>50.360599999999998</v>
      </c>
      <c r="F15587" s="674">
        <v>293.83600000000001</v>
      </c>
      <c r="G15587" s="674">
        <v>295.84500000000003</v>
      </c>
      <c r="H15587" s="115">
        <f t="shared" si="486"/>
        <v>1.0068371472522089</v>
      </c>
      <c r="I15587" s="115">
        <f t="shared" si="487"/>
        <v>50.704900000000002</v>
      </c>
    </row>
    <row r="15588" spans="1:9" hidden="1">
      <c r="A15588" s="115" t="s">
        <v>40742</v>
      </c>
      <c r="B15588" s="115" t="s">
        <v>40743</v>
      </c>
      <c r="C15588" s="115" t="s">
        <v>35452</v>
      </c>
      <c r="D15588" s="115" t="s">
        <v>1242</v>
      </c>
      <c r="E15588" s="115">
        <v>59.947200000000002</v>
      </c>
      <c r="F15588" s="674">
        <v>293.83600000000001</v>
      </c>
      <c r="G15588" s="674">
        <v>295.84500000000003</v>
      </c>
      <c r="H15588" s="115">
        <f t="shared" si="486"/>
        <v>1.0068371472522089</v>
      </c>
      <c r="I15588" s="115">
        <f t="shared" si="487"/>
        <v>60.357100000000003</v>
      </c>
    </row>
    <row r="15589" spans="1:9" hidden="1">
      <c r="A15589" s="115" t="s">
        <v>40744</v>
      </c>
      <c r="B15589" s="115" t="s">
        <v>40745</v>
      </c>
      <c r="C15589" s="115" t="s">
        <v>35455</v>
      </c>
      <c r="D15589" s="115" t="s">
        <v>1242</v>
      </c>
      <c r="E15589" s="115">
        <v>63.155200000000001</v>
      </c>
      <c r="F15589" s="674">
        <v>293.83600000000001</v>
      </c>
      <c r="G15589" s="674">
        <v>295.84500000000003</v>
      </c>
      <c r="H15589" s="115">
        <f t="shared" si="486"/>
        <v>1.0068371472522089</v>
      </c>
      <c r="I15589" s="115">
        <f t="shared" si="487"/>
        <v>63.587000000000003</v>
      </c>
    </row>
    <row r="15590" spans="1:9" hidden="1">
      <c r="A15590" s="115" t="s">
        <v>40746</v>
      </c>
      <c r="B15590" s="115" t="s">
        <v>40747</v>
      </c>
      <c r="C15590" s="115" t="s">
        <v>35458</v>
      </c>
      <c r="D15590" s="115" t="s">
        <v>1242</v>
      </c>
      <c r="E15590" s="115">
        <v>66.106800000000007</v>
      </c>
      <c r="F15590" s="674">
        <v>293.83600000000001</v>
      </c>
      <c r="G15590" s="674">
        <v>295.84500000000003</v>
      </c>
      <c r="H15590" s="115">
        <f t="shared" si="486"/>
        <v>1.0068371472522089</v>
      </c>
      <c r="I15590" s="115">
        <f t="shared" si="487"/>
        <v>66.558800000000005</v>
      </c>
    </row>
    <row r="15591" spans="1:9" hidden="1">
      <c r="A15591" s="115" t="s">
        <v>40748</v>
      </c>
      <c r="B15591" s="115" t="s">
        <v>40749</v>
      </c>
      <c r="C15591" s="115" t="s">
        <v>35461</v>
      </c>
      <c r="D15591" s="115" t="s">
        <v>1242</v>
      </c>
      <c r="E15591" s="115">
        <v>102.7687</v>
      </c>
      <c r="F15591" s="674">
        <v>293.83600000000001</v>
      </c>
      <c r="G15591" s="674">
        <v>295.84500000000003</v>
      </c>
      <c r="H15591" s="115">
        <f t="shared" si="486"/>
        <v>1.0068371472522089</v>
      </c>
      <c r="I15591" s="115">
        <f t="shared" si="487"/>
        <v>103.4713</v>
      </c>
    </row>
    <row r="15592" spans="1:9" hidden="1">
      <c r="A15592" s="115" t="s">
        <v>40750</v>
      </c>
      <c r="B15592" s="115" t="s">
        <v>40751</v>
      </c>
      <c r="C15592" s="115" t="s">
        <v>35464</v>
      </c>
      <c r="D15592" s="115" t="s">
        <v>1242</v>
      </c>
      <c r="E15592" s="115">
        <v>116.04510000000001</v>
      </c>
      <c r="F15592" s="674">
        <v>293.83600000000001</v>
      </c>
      <c r="G15592" s="674">
        <v>295.84500000000003</v>
      </c>
      <c r="H15592" s="115">
        <f t="shared" si="486"/>
        <v>1.0068371472522089</v>
      </c>
      <c r="I15592" s="115">
        <f t="shared" si="487"/>
        <v>116.8385</v>
      </c>
    </row>
    <row r="15593" spans="1:9" hidden="1">
      <c r="A15593" s="115" t="s">
        <v>40752</v>
      </c>
      <c r="B15593" s="115" t="s">
        <v>40753</v>
      </c>
      <c r="C15593" s="115" t="s">
        <v>35467</v>
      </c>
      <c r="D15593" s="115" t="s">
        <v>1242</v>
      </c>
      <c r="E15593" s="115">
        <v>128.01419999999999</v>
      </c>
      <c r="F15593" s="674">
        <v>293.83600000000001</v>
      </c>
      <c r="G15593" s="674">
        <v>295.84500000000003</v>
      </c>
      <c r="H15593" s="115">
        <f t="shared" si="486"/>
        <v>1.0068371472522089</v>
      </c>
      <c r="I15593" s="115">
        <f t="shared" si="487"/>
        <v>128.8895</v>
      </c>
    </row>
    <row r="15594" spans="1:9" hidden="1">
      <c r="A15594" s="115" t="s">
        <v>40754</v>
      </c>
      <c r="B15594" s="115" t="s">
        <v>40755</v>
      </c>
      <c r="C15594" s="115" t="s">
        <v>35470</v>
      </c>
      <c r="D15594" s="115" t="s">
        <v>1242</v>
      </c>
      <c r="E15594" s="115">
        <v>157.54900000000001</v>
      </c>
      <c r="F15594" s="674">
        <v>293.83600000000001</v>
      </c>
      <c r="G15594" s="674">
        <v>295.84500000000003</v>
      </c>
      <c r="H15594" s="115">
        <f t="shared" si="486"/>
        <v>1.0068371472522089</v>
      </c>
      <c r="I15594" s="115">
        <f t="shared" si="487"/>
        <v>158.62620000000001</v>
      </c>
    </row>
    <row r="15595" spans="1:9" hidden="1">
      <c r="A15595" s="115" t="s">
        <v>40756</v>
      </c>
      <c r="B15595" s="115" t="s">
        <v>40757</v>
      </c>
      <c r="C15595" s="115" t="s">
        <v>35473</v>
      </c>
      <c r="D15595" s="115" t="s">
        <v>8488</v>
      </c>
      <c r="E15595" s="115">
        <v>32.078699999999998</v>
      </c>
      <c r="F15595" s="674">
        <v>293.83600000000001</v>
      </c>
      <c r="G15595" s="674">
        <v>295.84500000000003</v>
      </c>
      <c r="H15595" s="115">
        <f t="shared" si="486"/>
        <v>1.0068371472522089</v>
      </c>
      <c r="I15595" s="115">
        <f t="shared" si="487"/>
        <v>32.298000000000002</v>
      </c>
    </row>
    <row r="15596" spans="1:9" hidden="1">
      <c r="A15596" s="115" t="s">
        <v>40758</v>
      </c>
      <c r="B15596" s="115" t="s">
        <v>40759</v>
      </c>
      <c r="C15596" s="115" t="s">
        <v>35476</v>
      </c>
      <c r="D15596" s="115" t="s">
        <v>8488</v>
      </c>
      <c r="E15596" s="115">
        <v>33.682600000000001</v>
      </c>
      <c r="F15596" s="674">
        <v>293.83600000000001</v>
      </c>
      <c r="G15596" s="674">
        <v>295.84500000000003</v>
      </c>
      <c r="H15596" s="115">
        <f t="shared" si="486"/>
        <v>1.0068371472522089</v>
      </c>
      <c r="I15596" s="115">
        <f t="shared" si="487"/>
        <v>33.9129</v>
      </c>
    </row>
    <row r="15597" spans="1:9" hidden="1">
      <c r="A15597" s="115" t="s">
        <v>40760</v>
      </c>
      <c r="B15597" s="115" t="s">
        <v>40761</v>
      </c>
      <c r="C15597" s="115" t="s">
        <v>35479</v>
      </c>
      <c r="D15597" s="115" t="s">
        <v>8488</v>
      </c>
      <c r="E15597" s="115">
        <v>39.419800000000002</v>
      </c>
      <c r="F15597" s="674">
        <v>293.83600000000001</v>
      </c>
      <c r="G15597" s="674">
        <v>295.84500000000003</v>
      </c>
      <c r="H15597" s="115">
        <f t="shared" si="486"/>
        <v>1.0068371472522089</v>
      </c>
      <c r="I15597" s="115">
        <f t="shared" si="487"/>
        <v>39.689300000000003</v>
      </c>
    </row>
    <row r="15598" spans="1:9" hidden="1">
      <c r="A15598" s="115" t="s">
        <v>40762</v>
      </c>
      <c r="B15598" s="115" t="s">
        <v>40763</v>
      </c>
      <c r="C15598" s="115" t="s">
        <v>35482</v>
      </c>
      <c r="D15598" s="115" t="s">
        <v>8488</v>
      </c>
      <c r="E15598" s="115">
        <v>25.433499999999999</v>
      </c>
      <c r="F15598" s="674">
        <v>293.83600000000001</v>
      </c>
      <c r="G15598" s="674">
        <v>295.84500000000003</v>
      </c>
      <c r="H15598" s="115">
        <f t="shared" si="486"/>
        <v>1.0068371472522089</v>
      </c>
      <c r="I15598" s="115">
        <f t="shared" si="487"/>
        <v>25.607399999999998</v>
      </c>
    </row>
    <row r="15599" spans="1:9" hidden="1">
      <c r="A15599" s="115" t="s">
        <v>40764</v>
      </c>
      <c r="B15599" s="115" t="s">
        <v>40765</v>
      </c>
      <c r="C15599" s="115" t="s">
        <v>35485</v>
      </c>
      <c r="D15599" s="115" t="s">
        <v>8488</v>
      </c>
      <c r="E15599" s="115">
        <v>29.221399999999999</v>
      </c>
      <c r="F15599" s="674">
        <v>293.83600000000001</v>
      </c>
      <c r="G15599" s="674">
        <v>295.84500000000003</v>
      </c>
      <c r="H15599" s="115">
        <f t="shared" si="486"/>
        <v>1.0068371472522089</v>
      </c>
      <c r="I15599" s="115">
        <f t="shared" si="487"/>
        <v>29.421199999999999</v>
      </c>
    </row>
    <row r="15600" spans="1:9" hidden="1">
      <c r="A15600" s="115" t="s">
        <v>40766</v>
      </c>
      <c r="B15600" s="115" t="s">
        <v>40767</v>
      </c>
      <c r="C15600" s="115" t="s">
        <v>35488</v>
      </c>
      <c r="D15600" s="115" t="s">
        <v>8488</v>
      </c>
      <c r="E15600" s="115">
        <v>30.844799999999999</v>
      </c>
      <c r="F15600" s="674">
        <v>293.83600000000001</v>
      </c>
      <c r="G15600" s="674">
        <v>295.84500000000003</v>
      </c>
      <c r="H15600" s="115">
        <f t="shared" si="486"/>
        <v>1.0068371472522089</v>
      </c>
      <c r="I15600" s="115">
        <f t="shared" si="487"/>
        <v>31.055700000000002</v>
      </c>
    </row>
    <row r="15601" spans="1:9" hidden="1">
      <c r="A15601" s="115" t="s">
        <v>40768</v>
      </c>
      <c r="B15601" s="115" t="s">
        <v>40769</v>
      </c>
      <c r="C15601" s="115" t="s">
        <v>35491</v>
      </c>
      <c r="D15601" s="115" t="s">
        <v>1138</v>
      </c>
      <c r="E15601" s="115">
        <v>2527.2284</v>
      </c>
      <c r="F15601" s="674">
        <v>293.83600000000001</v>
      </c>
      <c r="G15601" s="674">
        <v>295.84500000000003</v>
      </c>
      <c r="H15601" s="115">
        <f t="shared" si="486"/>
        <v>1.0068371472522089</v>
      </c>
      <c r="I15601" s="115">
        <f t="shared" si="487"/>
        <v>2544.5074</v>
      </c>
    </row>
    <row r="15602" spans="1:9" hidden="1">
      <c r="A15602" s="115" t="s">
        <v>40770</v>
      </c>
      <c r="B15602" s="115" t="s">
        <v>40771</v>
      </c>
      <c r="C15602" s="115" t="s">
        <v>35494</v>
      </c>
      <c r="D15602" s="115" t="s">
        <v>1138</v>
      </c>
      <c r="E15602" s="115">
        <v>2803.9971</v>
      </c>
      <c r="F15602" s="674">
        <v>293.83600000000001</v>
      </c>
      <c r="G15602" s="674">
        <v>295.84500000000003</v>
      </c>
      <c r="H15602" s="115">
        <f t="shared" si="486"/>
        <v>1.0068371472522089</v>
      </c>
      <c r="I15602" s="115">
        <f t="shared" si="487"/>
        <v>2823.1684</v>
      </c>
    </row>
    <row r="15603" spans="1:9" hidden="1">
      <c r="A15603" s="115" t="s">
        <v>40772</v>
      </c>
      <c r="B15603" s="115" t="s">
        <v>40773</v>
      </c>
      <c r="C15603" s="115" t="s">
        <v>35497</v>
      </c>
      <c r="D15603" s="115" t="s">
        <v>1138</v>
      </c>
      <c r="E15603" s="115">
        <v>3421.0201000000002</v>
      </c>
      <c r="F15603" s="674">
        <v>293.83600000000001</v>
      </c>
      <c r="G15603" s="674">
        <v>295.84500000000003</v>
      </c>
      <c r="H15603" s="115">
        <f t="shared" si="486"/>
        <v>1.0068371472522089</v>
      </c>
      <c r="I15603" s="115">
        <f t="shared" si="487"/>
        <v>3444.4101000000001</v>
      </c>
    </row>
    <row r="15604" spans="1:9" hidden="1">
      <c r="A15604" s="115" t="s">
        <v>40774</v>
      </c>
      <c r="B15604" s="115" t="s">
        <v>40775</v>
      </c>
      <c r="C15604" s="115" t="s">
        <v>35500</v>
      </c>
      <c r="D15604" s="115" t="s">
        <v>1138</v>
      </c>
      <c r="E15604" s="115">
        <v>3749.5311999999999</v>
      </c>
      <c r="F15604" s="674">
        <v>293.83600000000001</v>
      </c>
      <c r="G15604" s="674">
        <v>295.84500000000003</v>
      </c>
      <c r="H15604" s="115">
        <f t="shared" si="486"/>
        <v>1.0068371472522089</v>
      </c>
      <c r="I15604" s="115">
        <f t="shared" si="487"/>
        <v>3775.1673000000001</v>
      </c>
    </row>
    <row r="15605" spans="1:9" hidden="1">
      <c r="A15605" s="115" t="s">
        <v>40776</v>
      </c>
      <c r="B15605" s="115" t="s">
        <v>40777</v>
      </c>
      <c r="C15605" s="115" t="s">
        <v>35503</v>
      </c>
      <c r="D15605" s="115" t="s">
        <v>1138</v>
      </c>
      <c r="E15605" s="115">
        <v>4579.0994000000001</v>
      </c>
      <c r="F15605" s="674">
        <v>293.83600000000001</v>
      </c>
      <c r="G15605" s="674">
        <v>295.84500000000003</v>
      </c>
      <c r="H15605" s="115">
        <f t="shared" si="486"/>
        <v>1.0068371472522089</v>
      </c>
      <c r="I15605" s="115">
        <f t="shared" si="487"/>
        <v>4610.4074000000001</v>
      </c>
    </row>
    <row r="15606" spans="1:9" hidden="1">
      <c r="A15606" s="115" t="s">
        <v>40778</v>
      </c>
      <c r="B15606" s="115" t="s">
        <v>40779</v>
      </c>
      <c r="C15606" s="115" t="s">
        <v>35506</v>
      </c>
      <c r="D15606" s="115" t="s">
        <v>1138</v>
      </c>
      <c r="E15606" s="115">
        <v>4820.6509999999998</v>
      </c>
      <c r="F15606" s="674">
        <v>293.83600000000001</v>
      </c>
      <c r="G15606" s="674">
        <v>295.84500000000003</v>
      </c>
      <c r="H15606" s="115">
        <f t="shared" si="486"/>
        <v>1.0068371472522089</v>
      </c>
      <c r="I15606" s="115">
        <f t="shared" si="487"/>
        <v>4853.6104999999998</v>
      </c>
    </row>
    <row r="15607" spans="1:9" hidden="1">
      <c r="A15607" s="115" t="s">
        <v>40780</v>
      </c>
      <c r="B15607" s="115" t="s">
        <v>40781</v>
      </c>
      <c r="C15607" s="115" t="s">
        <v>35509</v>
      </c>
      <c r="D15607" s="115" t="s">
        <v>1138</v>
      </c>
      <c r="E15607" s="115">
        <v>5726.9281000000001</v>
      </c>
      <c r="F15607" s="674">
        <v>293.83600000000001</v>
      </c>
      <c r="G15607" s="674">
        <v>295.84500000000003</v>
      </c>
      <c r="H15607" s="115">
        <f t="shared" si="486"/>
        <v>1.0068371472522089</v>
      </c>
      <c r="I15607" s="115">
        <f t="shared" si="487"/>
        <v>5766.0839999999998</v>
      </c>
    </row>
    <row r="15608" spans="1:9" hidden="1">
      <c r="A15608" s="115" t="s">
        <v>40782</v>
      </c>
      <c r="B15608" s="115" t="s">
        <v>40783</v>
      </c>
      <c r="C15608" s="115" t="s">
        <v>35512</v>
      </c>
      <c r="D15608" s="115" t="s">
        <v>1138</v>
      </c>
      <c r="E15608" s="115">
        <v>6753.3431</v>
      </c>
      <c r="F15608" s="674">
        <v>293.83600000000001</v>
      </c>
      <c r="G15608" s="674">
        <v>295.84500000000003</v>
      </c>
      <c r="H15608" s="115">
        <f t="shared" si="486"/>
        <v>1.0068371472522089</v>
      </c>
      <c r="I15608" s="115">
        <f t="shared" si="487"/>
        <v>6799.5167000000001</v>
      </c>
    </row>
    <row r="15609" spans="1:9" hidden="1">
      <c r="A15609" s="115" t="s">
        <v>40784</v>
      </c>
      <c r="B15609" s="115" t="s">
        <v>40785</v>
      </c>
      <c r="C15609" s="115" t="s">
        <v>35515</v>
      </c>
      <c r="D15609" s="115" t="s">
        <v>1138</v>
      </c>
      <c r="E15609" s="115">
        <v>139.90889999999999</v>
      </c>
      <c r="F15609" s="674">
        <v>293.83600000000001</v>
      </c>
      <c r="G15609" s="674">
        <v>295.84500000000003</v>
      </c>
      <c r="H15609" s="115">
        <f t="shared" si="486"/>
        <v>1.0068371472522089</v>
      </c>
      <c r="I15609" s="115">
        <f t="shared" si="487"/>
        <v>140.8655</v>
      </c>
    </row>
    <row r="15610" spans="1:9" hidden="1">
      <c r="A15610" s="115" t="s">
        <v>40786</v>
      </c>
      <c r="B15610" s="115" t="s">
        <v>40787</v>
      </c>
      <c r="C15610" s="115" t="s">
        <v>35518</v>
      </c>
      <c r="D15610" s="115" t="s">
        <v>1138</v>
      </c>
      <c r="E15610" s="115">
        <v>186.18010000000001</v>
      </c>
      <c r="F15610" s="674">
        <v>293.83600000000001</v>
      </c>
      <c r="G15610" s="674">
        <v>295.84500000000003</v>
      </c>
      <c r="H15610" s="115">
        <f t="shared" si="486"/>
        <v>1.0068371472522089</v>
      </c>
      <c r="I15610" s="115">
        <f t="shared" si="487"/>
        <v>187.453</v>
      </c>
    </row>
    <row r="15611" spans="1:9" hidden="1">
      <c r="A15611" s="115" t="s">
        <v>40788</v>
      </c>
      <c r="B15611" s="115" t="s">
        <v>40789</v>
      </c>
      <c r="C15611" s="115" t="s">
        <v>35521</v>
      </c>
      <c r="D15611" s="115" t="s">
        <v>1138</v>
      </c>
      <c r="E15611" s="115">
        <v>281.32580000000002</v>
      </c>
      <c r="F15611" s="674">
        <v>293.83600000000001</v>
      </c>
      <c r="G15611" s="674">
        <v>295.84500000000003</v>
      </c>
      <c r="H15611" s="115">
        <f t="shared" si="486"/>
        <v>1.0068371472522089</v>
      </c>
      <c r="I15611" s="115">
        <f t="shared" si="487"/>
        <v>283.24930000000001</v>
      </c>
    </row>
    <row r="15612" spans="1:9" hidden="1">
      <c r="A15612" s="115" t="s">
        <v>40790</v>
      </c>
      <c r="B15612" s="115" t="s">
        <v>40791</v>
      </c>
      <c r="C15612" s="115" t="s">
        <v>35524</v>
      </c>
      <c r="D15612" s="115" t="s">
        <v>1138</v>
      </c>
      <c r="E15612" s="115">
        <v>363.041</v>
      </c>
      <c r="F15612" s="674">
        <v>293.83600000000001</v>
      </c>
      <c r="G15612" s="674">
        <v>295.84500000000003</v>
      </c>
      <c r="H15612" s="115">
        <f t="shared" si="486"/>
        <v>1.0068371472522089</v>
      </c>
      <c r="I15612" s="115">
        <f t="shared" si="487"/>
        <v>365.52319999999997</v>
      </c>
    </row>
    <row r="15613" spans="1:9" hidden="1">
      <c r="A15613" s="115" t="s">
        <v>40792</v>
      </c>
      <c r="B15613" s="115" t="s">
        <v>40793</v>
      </c>
      <c r="C15613" s="115" t="s">
        <v>35527</v>
      </c>
      <c r="D15613" s="115" t="s">
        <v>1138</v>
      </c>
      <c r="E15613" s="115">
        <v>151.4177</v>
      </c>
      <c r="F15613" s="674">
        <v>293.83600000000001</v>
      </c>
      <c r="G15613" s="674">
        <v>295.84500000000003</v>
      </c>
      <c r="H15613" s="115">
        <f t="shared" si="486"/>
        <v>1.0068371472522089</v>
      </c>
      <c r="I15613" s="115">
        <f t="shared" si="487"/>
        <v>152.453</v>
      </c>
    </row>
    <row r="15614" spans="1:9" hidden="1">
      <c r="A15614" s="115" t="s">
        <v>40794</v>
      </c>
      <c r="B15614" s="115" t="s">
        <v>40795</v>
      </c>
      <c r="C15614" s="115" t="s">
        <v>35530</v>
      </c>
      <c r="D15614" s="115" t="s">
        <v>1138</v>
      </c>
      <c r="E15614" s="115">
        <v>190.32380000000001</v>
      </c>
      <c r="F15614" s="674">
        <v>293.83600000000001</v>
      </c>
      <c r="G15614" s="674">
        <v>295.84500000000003</v>
      </c>
      <c r="H15614" s="115">
        <f t="shared" si="486"/>
        <v>1.0068371472522089</v>
      </c>
      <c r="I15614" s="115">
        <f t="shared" si="487"/>
        <v>191.6251</v>
      </c>
    </row>
    <row r="15615" spans="1:9" hidden="1">
      <c r="A15615" s="115" t="s">
        <v>40796</v>
      </c>
      <c r="B15615" s="115" t="s">
        <v>40797</v>
      </c>
      <c r="C15615" s="115" t="s">
        <v>35533</v>
      </c>
      <c r="D15615" s="115" t="s">
        <v>1138</v>
      </c>
      <c r="E15615" s="115">
        <v>94.892399999999995</v>
      </c>
      <c r="F15615" s="674">
        <v>293.83600000000001</v>
      </c>
      <c r="G15615" s="674">
        <v>295.84500000000003</v>
      </c>
      <c r="H15615" s="115">
        <f t="shared" si="486"/>
        <v>1.0068371472522089</v>
      </c>
      <c r="I15615" s="115">
        <f t="shared" si="487"/>
        <v>95.541200000000003</v>
      </c>
    </row>
    <row r="15616" spans="1:9" hidden="1">
      <c r="A15616" s="115" t="s">
        <v>40798</v>
      </c>
      <c r="B15616" s="115" t="s">
        <v>40799</v>
      </c>
      <c r="C15616" s="115" t="s">
        <v>35536</v>
      </c>
      <c r="D15616" s="115" t="s">
        <v>1138</v>
      </c>
      <c r="E15616" s="115">
        <v>102.9</v>
      </c>
      <c r="F15616" s="674">
        <v>293.83600000000001</v>
      </c>
      <c r="G15616" s="674">
        <v>295.84500000000003</v>
      </c>
      <c r="H15616" s="115">
        <f t="shared" si="486"/>
        <v>1.0068371472522089</v>
      </c>
      <c r="I15616" s="115">
        <f t="shared" si="487"/>
        <v>103.6035</v>
      </c>
    </row>
    <row r="15617" spans="1:9" hidden="1">
      <c r="A15617" s="115" t="s">
        <v>40800</v>
      </c>
      <c r="B15617" s="115" t="s">
        <v>40801</v>
      </c>
      <c r="C15617" s="115" t="s">
        <v>35539</v>
      </c>
      <c r="D15617" s="115" t="s">
        <v>1138</v>
      </c>
      <c r="E15617" s="115">
        <v>1074.9248</v>
      </c>
      <c r="F15617" s="674">
        <v>293.83600000000001</v>
      </c>
      <c r="G15617" s="674">
        <v>295.84500000000003</v>
      </c>
      <c r="H15617" s="115">
        <f t="shared" si="486"/>
        <v>1.0068371472522089</v>
      </c>
      <c r="I15617" s="115">
        <f t="shared" si="487"/>
        <v>1082.2742000000001</v>
      </c>
    </row>
    <row r="15618" spans="1:9" hidden="1">
      <c r="A15618" s="115" t="s">
        <v>40802</v>
      </c>
      <c r="B15618" s="115" t="s">
        <v>40803</v>
      </c>
      <c r="C15618" s="115" t="s">
        <v>35542</v>
      </c>
      <c r="D15618" s="115" t="s">
        <v>1138</v>
      </c>
      <c r="E15618" s="115">
        <v>1117.5047999999999</v>
      </c>
      <c r="F15618" s="674">
        <v>293.83600000000001</v>
      </c>
      <c r="G15618" s="674">
        <v>295.84500000000003</v>
      </c>
      <c r="H15618" s="115">
        <f t="shared" si="486"/>
        <v>1.0068371472522089</v>
      </c>
      <c r="I15618" s="115">
        <f t="shared" si="487"/>
        <v>1125.1452999999999</v>
      </c>
    </row>
    <row r="15619" spans="1:9" hidden="1">
      <c r="A15619" s="115" t="s">
        <v>40804</v>
      </c>
      <c r="B15619" s="115" t="s">
        <v>40805</v>
      </c>
      <c r="C15619" s="115" t="s">
        <v>35545</v>
      </c>
      <c r="D15619" s="115" t="s">
        <v>1138</v>
      </c>
      <c r="E15619" s="115">
        <v>2647.6797000000001</v>
      </c>
      <c r="F15619" s="674">
        <v>293.83600000000001</v>
      </c>
      <c r="G15619" s="674">
        <v>295.84500000000003</v>
      </c>
      <c r="H15619" s="115">
        <f t="shared" si="486"/>
        <v>1.0068371472522089</v>
      </c>
      <c r="I15619" s="115">
        <f t="shared" si="487"/>
        <v>2665.7822999999999</v>
      </c>
    </row>
    <row r="15620" spans="1:9" hidden="1">
      <c r="A15620" s="115" t="s">
        <v>40806</v>
      </c>
      <c r="B15620" s="115" t="s">
        <v>40807</v>
      </c>
      <c r="C15620" s="115" t="s">
        <v>35548</v>
      </c>
      <c r="D15620" s="115" t="s">
        <v>1138</v>
      </c>
      <c r="E15620" s="115">
        <v>2902.4787999999999</v>
      </c>
      <c r="F15620" s="674">
        <v>293.83600000000001</v>
      </c>
      <c r="G15620" s="674">
        <v>295.84500000000003</v>
      </c>
      <c r="H15620" s="115">
        <f t="shared" si="486"/>
        <v>1.0068371472522089</v>
      </c>
      <c r="I15620" s="115">
        <f t="shared" si="487"/>
        <v>2922.3235</v>
      </c>
    </row>
    <row r="15621" spans="1:9" hidden="1">
      <c r="A15621" s="115" t="s">
        <v>40808</v>
      </c>
      <c r="B15621" s="115" t="s">
        <v>40809</v>
      </c>
      <c r="C15621" s="115" t="s">
        <v>35551</v>
      </c>
      <c r="D15621" s="115" t="s">
        <v>1138</v>
      </c>
      <c r="E15621" s="115">
        <v>3977.3620999999998</v>
      </c>
      <c r="F15621" s="674">
        <v>293.83600000000001</v>
      </c>
      <c r="G15621" s="674">
        <v>295.84500000000003</v>
      </c>
      <c r="H15621" s="115">
        <f t="shared" ref="H15621:H15684" si="488">G15621/F15621</f>
        <v>1.0068371472522089</v>
      </c>
      <c r="I15621" s="115">
        <f t="shared" ref="I15621:I15684" si="489">ROUND(H15621*E15621,4)</f>
        <v>4004.5558999999998</v>
      </c>
    </row>
    <row r="15622" spans="1:9" hidden="1">
      <c r="A15622" s="115" t="s">
        <v>40810</v>
      </c>
      <c r="B15622" s="115" t="s">
        <v>40811</v>
      </c>
      <c r="C15622" s="115" t="s">
        <v>35554</v>
      </c>
      <c r="D15622" s="115" t="s">
        <v>1138</v>
      </c>
      <c r="E15622" s="115">
        <v>4678.3359</v>
      </c>
      <c r="F15622" s="674">
        <v>293.83600000000001</v>
      </c>
      <c r="G15622" s="674">
        <v>295.84500000000003</v>
      </c>
      <c r="H15622" s="115">
        <f t="shared" si="488"/>
        <v>1.0068371472522089</v>
      </c>
      <c r="I15622" s="115">
        <f t="shared" si="489"/>
        <v>4710.3224</v>
      </c>
    </row>
    <row r="15623" spans="1:9" hidden="1">
      <c r="A15623" s="115" t="s">
        <v>40812</v>
      </c>
      <c r="B15623" s="115" t="s">
        <v>40813</v>
      </c>
      <c r="C15623" s="115" t="s">
        <v>35557</v>
      </c>
      <c r="D15623" s="115" t="s">
        <v>1138</v>
      </c>
      <c r="E15623" s="115">
        <v>7139.9431999999997</v>
      </c>
      <c r="F15623" s="674">
        <v>293.83600000000001</v>
      </c>
      <c r="G15623" s="674">
        <v>295.84500000000003</v>
      </c>
      <c r="H15623" s="115">
        <f t="shared" si="488"/>
        <v>1.0068371472522089</v>
      </c>
      <c r="I15623" s="115">
        <f t="shared" si="489"/>
        <v>7188.76</v>
      </c>
    </row>
    <row r="15624" spans="1:9" hidden="1">
      <c r="A15624" s="115" t="s">
        <v>40814</v>
      </c>
      <c r="B15624" s="115" t="s">
        <v>40815</v>
      </c>
      <c r="C15624" s="115" t="s">
        <v>35560</v>
      </c>
      <c r="D15624" s="115" t="s">
        <v>1138</v>
      </c>
      <c r="E15624" s="115">
        <v>1001.3357999999999</v>
      </c>
      <c r="F15624" s="674">
        <v>293.83600000000001</v>
      </c>
      <c r="G15624" s="674">
        <v>295.84500000000003</v>
      </c>
      <c r="H15624" s="115">
        <f t="shared" si="488"/>
        <v>1.0068371472522089</v>
      </c>
      <c r="I15624" s="115">
        <f t="shared" si="489"/>
        <v>1008.1821</v>
      </c>
    </row>
    <row r="15625" spans="1:9" hidden="1">
      <c r="A15625" s="115" t="s">
        <v>40816</v>
      </c>
      <c r="B15625" s="115" t="s">
        <v>40817</v>
      </c>
      <c r="C15625" s="115" t="s">
        <v>35563</v>
      </c>
      <c r="D15625" s="115" t="s">
        <v>1138</v>
      </c>
      <c r="E15625" s="115">
        <v>1298.1762000000001</v>
      </c>
      <c r="F15625" s="674">
        <v>293.83600000000001</v>
      </c>
      <c r="G15625" s="674">
        <v>295.84500000000003</v>
      </c>
      <c r="H15625" s="115">
        <f t="shared" si="488"/>
        <v>1.0068371472522089</v>
      </c>
      <c r="I15625" s="115">
        <f t="shared" si="489"/>
        <v>1307.0519999999999</v>
      </c>
    </row>
    <row r="15626" spans="1:9" hidden="1">
      <c r="A15626" s="115" t="s">
        <v>40818</v>
      </c>
      <c r="B15626" s="115" t="s">
        <v>40819</v>
      </c>
      <c r="C15626" s="115" t="s">
        <v>35566</v>
      </c>
      <c r="D15626" s="115" t="s">
        <v>1138</v>
      </c>
      <c r="E15626" s="115">
        <v>1340.7562</v>
      </c>
      <c r="F15626" s="674">
        <v>293.83600000000001</v>
      </c>
      <c r="G15626" s="674">
        <v>295.84500000000003</v>
      </c>
      <c r="H15626" s="115">
        <f t="shared" si="488"/>
        <v>1.0068371472522089</v>
      </c>
      <c r="I15626" s="115">
        <f t="shared" si="489"/>
        <v>1349.9231</v>
      </c>
    </row>
    <row r="15627" spans="1:9" hidden="1">
      <c r="A15627" s="115" t="s">
        <v>40820</v>
      </c>
      <c r="B15627" s="115" t="s">
        <v>40821</v>
      </c>
      <c r="C15627" s="115" t="s">
        <v>35569</v>
      </c>
      <c r="D15627" s="115" t="s">
        <v>1138</v>
      </c>
      <c r="E15627" s="115">
        <v>2922.7004999999999</v>
      </c>
      <c r="F15627" s="674">
        <v>293.83600000000001</v>
      </c>
      <c r="G15627" s="674">
        <v>295.84500000000003</v>
      </c>
      <c r="H15627" s="115">
        <f t="shared" si="488"/>
        <v>1.0068371472522089</v>
      </c>
      <c r="I15627" s="115">
        <f t="shared" si="489"/>
        <v>2942.6833999999999</v>
      </c>
    </row>
    <row r="15628" spans="1:9" hidden="1">
      <c r="A15628" s="115" t="s">
        <v>40822</v>
      </c>
      <c r="B15628" s="115" t="s">
        <v>40823</v>
      </c>
      <c r="C15628" s="115" t="s">
        <v>35572</v>
      </c>
      <c r="D15628" s="115" t="s">
        <v>1138</v>
      </c>
      <c r="E15628" s="115">
        <v>3160.3661999999999</v>
      </c>
      <c r="F15628" s="674">
        <v>293.83600000000001</v>
      </c>
      <c r="G15628" s="674">
        <v>295.84500000000003</v>
      </c>
      <c r="H15628" s="115">
        <f t="shared" si="488"/>
        <v>1.0068371472522089</v>
      </c>
      <c r="I15628" s="115">
        <f t="shared" si="489"/>
        <v>3181.9740999999999</v>
      </c>
    </row>
    <row r="15629" spans="1:9" hidden="1">
      <c r="A15629" s="115" t="s">
        <v>40824</v>
      </c>
      <c r="B15629" s="115" t="s">
        <v>40825</v>
      </c>
      <c r="C15629" s="115" t="s">
        <v>35575</v>
      </c>
      <c r="D15629" s="115" t="s">
        <v>1138</v>
      </c>
      <c r="E15629" s="115">
        <v>4482.4916999999996</v>
      </c>
      <c r="F15629" s="674">
        <v>293.83600000000001</v>
      </c>
      <c r="G15629" s="674">
        <v>295.84500000000003</v>
      </c>
      <c r="H15629" s="115">
        <f t="shared" si="488"/>
        <v>1.0068371472522089</v>
      </c>
      <c r="I15629" s="115">
        <f t="shared" si="489"/>
        <v>4513.1391999999996</v>
      </c>
    </row>
    <row r="15630" spans="1:9" hidden="1">
      <c r="A15630" s="115" t="s">
        <v>40826</v>
      </c>
      <c r="B15630" s="115" t="s">
        <v>40827</v>
      </c>
      <c r="C15630" s="115" t="s">
        <v>35578</v>
      </c>
      <c r="D15630" s="115" t="s">
        <v>1138</v>
      </c>
      <c r="E15630" s="115">
        <v>4934.9355999999998</v>
      </c>
      <c r="F15630" s="674">
        <v>293.83600000000001</v>
      </c>
      <c r="G15630" s="674">
        <v>295.84500000000003</v>
      </c>
      <c r="H15630" s="115">
        <f t="shared" si="488"/>
        <v>1.0068371472522089</v>
      </c>
      <c r="I15630" s="115">
        <f t="shared" si="489"/>
        <v>4968.6764999999996</v>
      </c>
    </row>
    <row r="15631" spans="1:9" hidden="1">
      <c r="A15631" s="115" t="s">
        <v>40828</v>
      </c>
      <c r="B15631" s="115" t="s">
        <v>40829</v>
      </c>
      <c r="C15631" s="115" t="s">
        <v>35581</v>
      </c>
      <c r="D15631" s="115" t="s">
        <v>1138</v>
      </c>
      <c r="E15631" s="115">
        <v>7416.3113000000003</v>
      </c>
      <c r="F15631" s="674">
        <v>293.83600000000001</v>
      </c>
      <c r="G15631" s="674">
        <v>295.84500000000003</v>
      </c>
      <c r="H15631" s="115">
        <f t="shared" si="488"/>
        <v>1.0068371472522089</v>
      </c>
      <c r="I15631" s="115">
        <f t="shared" si="489"/>
        <v>7467.0177000000003</v>
      </c>
    </row>
    <row r="15632" spans="1:9" hidden="1">
      <c r="A15632" s="115" t="s">
        <v>40830</v>
      </c>
      <c r="B15632" s="115" t="s">
        <v>40831</v>
      </c>
      <c r="C15632" s="115" t="s">
        <v>35584</v>
      </c>
      <c r="D15632" s="115" t="s">
        <v>1138</v>
      </c>
      <c r="E15632" s="115">
        <v>1239.3982000000001</v>
      </c>
      <c r="F15632" s="674">
        <v>293.83600000000001</v>
      </c>
      <c r="G15632" s="674">
        <v>295.84500000000003</v>
      </c>
      <c r="H15632" s="115">
        <f t="shared" si="488"/>
        <v>1.0068371472522089</v>
      </c>
      <c r="I15632" s="115">
        <f t="shared" si="489"/>
        <v>1247.8721</v>
      </c>
    </row>
    <row r="15633" spans="1:9" hidden="1">
      <c r="A15633" s="115" t="s">
        <v>40832</v>
      </c>
      <c r="B15633" s="115" t="s">
        <v>40833</v>
      </c>
      <c r="C15633" s="115" t="s">
        <v>35587</v>
      </c>
      <c r="D15633" s="115" t="s">
        <v>1138</v>
      </c>
      <c r="E15633" s="115">
        <v>207.03569999999999</v>
      </c>
      <c r="F15633" s="674">
        <v>293.83600000000001</v>
      </c>
      <c r="G15633" s="674">
        <v>295.84500000000003</v>
      </c>
      <c r="H15633" s="115">
        <f t="shared" si="488"/>
        <v>1.0068371472522089</v>
      </c>
      <c r="I15633" s="115">
        <f t="shared" si="489"/>
        <v>208.4512</v>
      </c>
    </row>
    <row r="15634" spans="1:9" hidden="1">
      <c r="A15634" s="115" t="s">
        <v>40834</v>
      </c>
      <c r="B15634" s="115" t="s">
        <v>40835</v>
      </c>
      <c r="C15634" s="115" t="s">
        <v>35590</v>
      </c>
      <c r="D15634" s="115" t="s">
        <v>1138</v>
      </c>
      <c r="E15634" s="115">
        <v>264.21069999999997</v>
      </c>
      <c r="F15634" s="674">
        <v>293.83600000000001</v>
      </c>
      <c r="G15634" s="674">
        <v>295.84500000000003</v>
      </c>
      <c r="H15634" s="115">
        <f t="shared" si="488"/>
        <v>1.0068371472522089</v>
      </c>
      <c r="I15634" s="115">
        <f t="shared" si="489"/>
        <v>266.01710000000003</v>
      </c>
    </row>
    <row r="15635" spans="1:9" hidden="1">
      <c r="A15635" s="115" t="s">
        <v>40836</v>
      </c>
      <c r="B15635" s="115" t="s">
        <v>40837</v>
      </c>
      <c r="C15635" s="115" t="s">
        <v>35593</v>
      </c>
      <c r="D15635" s="115" t="s">
        <v>1138</v>
      </c>
      <c r="E15635" s="115">
        <v>372.70389999999998</v>
      </c>
      <c r="F15635" s="674">
        <v>293.83600000000001</v>
      </c>
      <c r="G15635" s="674">
        <v>295.84500000000003</v>
      </c>
      <c r="H15635" s="115">
        <f t="shared" si="488"/>
        <v>1.0068371472522089</v>
      </c>
      <c r="I15635" s="115">
        <f t="shared" si="489"/>
        <v>375.25209999999998</v>
      </c>
    </row>
    <row r="15636" spans="1:9" hidden="1">
      <c r="A15636" s="115" t="s">
        <v>40838</v>
      </c>
      <c r="B15636" s="115" t="s">
        <v>40839</v>
      </c>
      <c r="C15636" s="115" t="s">
        <v>35596</v>
      </c>
      <c r="D15636" s="115" t="s">
        <v>1138</v>
      </c>
      <c r="E15636" s="115">
        <v>42.951000000000001</v>
      </c>
      <c r="F15636" s="674">
        <v>293.83600000000001</v>
      </c>
      <c r="G15636" s="674">
        <v>295.84500000000003</v>
      </c>
      <c r="H15636" s="115">
        <f t="shared" si="488"/>
        <v>1.0068371472522089</v>
      </c>
      <c r="I15636" s="115">
        <f t="shared" si="489"/>
        <v>43.244700000000002</v>
      </c>
    </row>
    <row r="15637" spans="1:9" hidden="1">
      <c r="A15637" s="115" t="s">
        <v>40840</v>
      </c>
      <c r="B15637" s="115" t="s">
        <v>40841</v>
      </c>
      <c r="C15637" s="115" t="s">
        <v>35599</v>
      </c>
      <c r="D15637" s="115" t="s">
        <v>1138</v>
      </c>
      <c r="E15637" s="115">
        <v>45.957599999999999</v>
      </c>
      <c r="F15637" s="674">
        <v>293.83600000000001</v>
      </c>
      <c r="G15637" s="674">
        <v>295.84500000000003</v>
      </c>
      <c r="H15637" s="115">
        <f t="shared" si="488"/>
        <v>1.0068371472522089</v>
      </c>
      <c r="I15637" s="115">
        <f t="shared" si="489"/>
        <v>46.271799999999999</v>
      </c>
    </row>
    <row r="15638" spans="1:9" hidden="1">
      <c r="A15638" s="115" t="s">
        <v>40842</v>
      </c>
      <c r="B15638" s="115" t="s">
        <v>40843</v>
      </c>
      <c r="C15638" s="115" t="s">
        <v>35602</v>
      </c>
      <c r="D15638" s="115" t="s">
        <v>1138</v>
      </c>
      <c r="E15638" s="115">
        <v>56.265900000000002</v>
      </c>
      <c r="F15638" s="674">
        <v>293.83600000000001</v>
      </c>
      <c r="G15638" s="674">
        <v>295.84500000000003</v>
      </c>
      <c r="H15638" s="115">
        <f t="shared" si="488"/>
        <v>1.0068371472522089</v>
      </c>
      <c r="I15638" s="115">
        <f t="shared" si="489"/>
        <v>56.650599999999997</v>
      </c>
    </row>
    <row r="15639" spans="1:9" hidden="1">
      <c r="A15639" s="115" t="s">
        <v>40844</v>
      </c>
      <c r="B15639" s="115" t="s">
        <v>40845</v>
      </c>
      <c r="C15639" s="115" t="s">
        <v>35605</v>
      </c>
      <c r="D15639" s="115" t="s">
        <v>1138</v>
      </c>
      <c r="E15639" s="115">
        <v>77.311800000000005</v>
      </c>
      <c r="F15639" s="674">
        <v>293.83600000000001</v>
      </c>
      <c r="G15639" s="674">
        <v>295.84500000000003</v>
      </c>
      <c r="H15639" s="115">
        <f t="shared" si="488"/>
        <v>1.0068371472522089</v>
      </c>
      <c r="I15639" s="115">
        <f t="shared" si="489"/>
        <v>77.840400000000002</v>
      </c>
    </row>
    <row r="15640" spans="1:9" hidden="1">
      <c r="A15640" s="115" t="s">
        <v>40846</v>
      </c>
      <c r="B15640" s="115" t="s">
        <v>40847</v>
      </c>
      <c r="C15640" s="115" t="s">
        <v>35608</v>
      </c>
      <c r="D15640" s="115" t="s">
        <v>1138</v>
      </c>
      <c r="E15640" s="115">
        <v>118.1153</v>
      </c>
      <c r="F15640" s="674">
        <v>293.83600000000001</v>
      </c>
      <c r="G15640" s="674">
        <v>295.84500000000003</v>
      </c>
      <c r="H15640" s="115">
        <f t="shared" si="488"/>
        <v>1.0068371472522089</v>
      </c>
      <c r="I15640" s="115">
        <f t="shared" si="489"/>
        <v>118.9229</v>
      </c>
    </row>
    <row r="15641" spans="1:9" hidden="1">
      <c r="A15641" s="115" t="s">
        <v>40848</v>
      </c>
      <c r="B15641" s="115" t="s">
        <v>40849</v>
      </c>
      <c r="C15641" s="115" t="s">
        <v>35611</v>
      </c>
      <c r="D15641" s="115" t="s">
        <v>1138</v>
      </c>
      <c r="E15641" s="115">
        <v>159.77770000000001</v>
      </c>
      <c r="F15641" s="674">
        <v>293.83600000000001</v>
      </c>
      <c r="G15641" s="674">
        <v>295.84500000000003</v>
      </c>
      <c r="H15641" s="115">
        <f t="shared" si="488"/>
        <v>1.0068371472522089</v>
      </c>
      <c r="I15641" s="115">
        <f t="shared" si="489"/>
        <v>160.87010000000001</v>
      </c>
    </row>
    <row r="15642" spans="1:9" hidden="1">
      <c r="A15642" s="115" t="s">
        <v>40850</v>
      </c>
      <c r="B15642" s="115" t="s">
        <v>40851</v>
      </c>
      <c r="C15642" s="115" t="s">
        <v>35614</v>
      </c>
      <c r="D15642" s="115" t="s">
        <v>1138</v>
      </c>
      <c r="E15642" s="115">
        <v>17.180399999999999</v>
      </c>
      <c r="F15642" s="674">
        <v>293.83600000000001</v>
      </c>
      <c r="G15642" s="674">
        <v>295.84500000000003</v>
      </c>
      <c r="H15642" s="115">
        <f t="shared" si="488"/>
        <v>1.0068371472522089</v>
      </c>
      <c r="I15642" s="115">
        <f t="shared" si="489"/>
        <v>17.297899999999998</v>
      </c>
    </row>
    <row r="15643" spans="1:9" hidden="1">
      <c r="A15643" s="115" t="s">
        <v>40852</v>
      </c>
      <c r="B15643" s="115" t="s">
        <v>40853</v>
      </c>
      <c r="C15643" s="115" t="s">
        <v>35617</v>
      </c>
      <c r="D15643" s="115" t="s">
        <v>1138</v>
      </c>
      <c r="E15643" s="115">
        <v>20.616499999999998</v>
      </c>
      <c r="F15643" s="674">
        <v>293.83600000000001</v>
      </c>
      <c r="G15643" s="674">
        <v>295.84500000000003</v>
      </c>
      <c r="H15643" s="115">
        <f t="shared" si="488"/>
        <v>1.0068371472522089</v>
      </c>
      <c r="I15643" s="115">
        <f t="shared" si="489"/>
        <v>20.7575</v>
      </c>
    </row>
    <row r="15644" spans="1:9" hidden="1">
      <c r="A15644" s="115" t="s">
        <v>40854</v>
      </c>
      <c r="B15644" s="115" t="s">
        <v>40855</v>
      </c>
      <c r="C15644" s="115" t="s">
        <v>35620</v>
      </c>
      <c r="D15644" s="115" t="s">
        <v>1138</v>
      </c>
      <c r="E15644" s="115">
        <v>13.744300000000001</v>
      </c>
      <c r="F15644" s="674">
        <v>293.83600000000001</v>
      </c>
      <c r="G15644" s="674">
        <v>295.84500000000003</v>
      </c>
      <c r="H15644" s="115">
        <f t="shared" si="488"/>
        <v>1.0068371472522089</v>
      </c>
      <c r="I15644" s="115">
        <f t="shared" si="489"/>
        <v>13.8383</v>
      </c>
    </row>
    <row r="15645" spans="1:9" hidden="1">
      <c r="A15645" s="115" t="s">
        <v>40856</v>
      </c>
      <c r="B15645" s="115" t="s">
        <v>40857</v>
      </c>
      <c r="C15645" s="115" t="s">
        <v>35623</v>
      </c>
      <c r="D15645" s="115" t="s">
        <v>1138</v>
      </c>
      <c r="E15645" s="115">
        <v>22.334499999999998</v>
      </c>
      <c r="F15645" s="674">
        <v>293.83600000000001</v>
      </c>
      <c r="G15645" s="674">
        <v>295.84500000000003</v>
      </c>
      <c r="H15645" s="115">
        <f t="shared" si="488"/>
        <v>1.0068371472522089</v>
      </c>
      <c r="I15645" s="115">
        <f t="shared" si="489"/>
        <v>22.487200000000001</v>
      </c>
    </row>
    <row r="15646" spans="1:9" hidden="1">
      <c r="A15646" s="115" t="s">
        <v>40858</v>
      </c>
      <c r="B15646" s="115" t="s">
        <v>40859</v>
      </c>
      <c r="C15646" s="115" t="s">
        <v>35626</v>
      </c>
      <c r="D15646" s="115" t="s">
        <v>1138</v>
      </c>
      <c r="E15646" s="115">
        <v>15.462400000000001</v>
      </c>
      <c r="F15646" s="674">
        <v>293.83600000000001</v>
      </c>
      <c r="G15646" s="674">
        <v>295.84500000000003</v>
      </c>
      <c r="H15646" s="115">
        <f t="shared" si="488"/>
        <v>1.0068371472522089</v>
      </c>
      <c r="I15646" s="115">
        <f t="shared" si="489"/>
        <v>15.568099999999999</v>
      </c>
    </row>
    <row r="15647" spans="1:9" hidden="1">
      <c r="A15647" s="115" t="s">
        <v>40860</v>
      </c>
      <c r="B15647" s="115" t="s">
        <v>40861</v>
      </c>
      <c r="C15647" s="115" t="s">
        <v>35629</v>
      </c>
      <c r="D15647" s="115" t="s">
        <v>1138</v>
      </c>
      <c r="E15647" s="115">
        <v>24.052600000000002</v>
      </c>
      <c r="F15647" s="674">
        <v>293.83600000000001</v>
      </c>
      <c r="G15647" s="674">
        <v>295.84500000000003</v>
      </c>
      <c r="H15647" s="115">
        <f t="shared" si="488"/>
        <v>1.0068371472522089</v>
      </c>
      <c r="I15647" s="115">
        <f t="shared" si="489"/>
        <v>24.217099999999999</v>
      </c>
    </row>
    <row r="15648" spans="1:9" hidden="1">
      <c r="A15648" s="115" t="s">
        <v>40862</v>
      </c>
      <c r="B15648" s="115" t="s">
        <v>40863</v>
      </c>
      <c r="C15648" s="115" t="s">
        <v>35632</v>
      </c>
      <c r="D15648" s="115" t="s">
        <v>1138</v>
      </c>
      <c r="E15648" s="115">
        <v>17.61</v>
      </c>
      <c r="F15648" s="674">
        <v>293.83600000000001</v>
      </c>
      <c r="G15648" s="674">
        <v>295.84500000000003</v>
      </c>
      <c r="H15648" s="115">
        <f t="shared" si="488"/>
        <v>1.0068371472522089</v>
      </c>
      <c r="I15648" s="115">
        <f t="shared" si="489"/>
        <v>17.730399999999999</v>
      </c>
    </row>
    <row r="15649" spans="1:9" hidden="1">
      <c r="A15649" s="115" t="s">
        <v>40864</v>
      </c>
      <c r="B15649" s="115" t="s">
        <v>40865</v>
      </c>
      <c r="C15649" s="115" t="s">
        <v>35635</v>
      </c>
      <c r="D15649" s="115" t="s">
        <v>1138</v>
      </c>
      <c r="E15649" s="115">
        <v>26.200199999999999</v>
      </c>
      <c r="F15649" s="674">
        <v>293.83600000000001</v>
      </c>
      <c r="G15649" s="674">
        <v>295.84500000000003</v>
      </c>
      <c r="H15649" s="115">
        <f t="shared" si="488"/>
        <v>1.0068371472522089</v>
      </c>
      <c r="I15649" s="115">
        <f t="shared" si="489"/>
        <v>26.379300000000001</v>
      </c>
    </row>
    <row r="15650" spans="1:9" hidden="1">
      <c r="A15650" s="115" t="s">
        <v>40866</v>
      </c>
      <c r="B15650" s="115" t="s">
        <v>40867</v>
      </c>
      <c r="C15650" s="115" t="s">
        <v>35638</v>
      </c>
      <c r="D15650" s="115" t="s">
        <v>1138</v>
      </c>
      <c r="E15650" s="115">
        <v>62.279000000000003</v>
      </c>
      <c r="F15650" s="674">
        <v>293.83600000000001</v>
      </c>
      <c r="G15650" s="674">
        <v>295.84500000000003</v>
      </c>
      <c r="H15650" s="115">
        <f t="shared" si="488"/>
        <v>1.0068371472522089</v>
      </c>
      <c r="I15650" s="115">
        <f t="shared" si="489"/>
        <v>62.704799999999999</v>
      </c>
    </row>
    <row r="15651" spans="1:9" hidden="1">
      <c r="A15651" s="115" t="s">
        <v>40868</v>
      </c>
      <c r="B15651" s="115" t="s">
        <v>40869</v>
      </c>
      <c r="C15651" s="115" t="s">
        <v>35641</v>
      </c>
      <c r="D15651" s="115" t="s">
        <v>1138</v>
      </c>
      <c r="E15651" s="115">
        <v>43.81</v>
      </c>
      <c r="F15651" s="674">
        <v>293.83600000000001</v>
      </c>
      <c r="G15651" s="674">
        <v>295.84500000000003</v>
      </c>
      <c r="H15651" s="115">
        <f t="shared" si="488"/>
        <v>1.0068371472522089</v>
      </c>
      <c r="I15651" s="115">
        <f t="shared" si="489"/>
        <v>44.109499999999997</v>
      </c>
    </row>
    <row r="15652" spans="1:9" hidden="1">
      <c r="A15652" s="115" t="s">
        <v>40870</v>
      </c>
      <c r="B15652" s="115" t="s">
        <v>40871</v>
      </c>
      <c r="C15652" s="115" t="s">
        <v>35644</v>
      </c>
      <c r="D15652" s="115" t="s">
        <v>1138</v>
      </c>
      <c r="E15652" s="115">
        <v>43.81</v>
      </c>
      <c r="F15652" s="674">
        <v>293.83600000000001</v>
      </c>
      <c r="G15652" s="674">
        <v>295.84500000000003</v>
      </c>
      <c r="H15652" s="115">
        <f t="shared" si="488"/>
        <v>1.0068371472522089</v>
      </c>
      <c r="I15652" s="115">
        <f t="shared" si="489"/>
        <v>44.109499999999997</v>
      </c>
    </row>
    <row r="15653" spans="1:9" hidden="1">
      <c r="A15653" s="115" t="s">
        <v>40872</v>
      </c>
      <c r="B15653" s="115" t="s">
        <v>40873</v>
      </c>
      <c r="C15653" s="115" t="s">
        <v>35647</v>
      </c>
      <c r="D15653" s="115" t="s">
        <v>1138</v>
      </c>
      <c r="E15653" s="115">
        <v>29.206700000000001</v>
      </c>
      <c r="F15653" s="674">
        <v>293.83600000000001</v>
      </c>
      <c r="G15653" s="674">
        <v>295.84500000000003</v>
      </c>
      <c r="H15653" s="115">
        <f t="shared" si="488"/>
        <v>1.0068371472522089</v>
      </c>
      <c r="I15653" s="115">
        <f t="shared" si="489"/>
        <v>29.406400000000001</v>
      </c>
    </row>
    <row r="15654" spans="1:9" hidden="1">
      <c r="A15654" s="115" t="s">
        <v>40874</v>
      </c>
      <c r="B15654" s="115" t="s">
        <v>40875</v>
      </c>
      <c r="C15654" s="115" t="s">
        <v>35650</v>
      </c>
      <c r="D15654" s="115" t="s">
        <v>1138</v>
      </c>
      <c r="E15654" s="115">
        <v>291.78269999999998</v>
      </c>
      <c r="F15654" s="674">
        <v>293.83600000000001</v>
      </c>
      <c r="G15654" s="674">
        <v>295.84500000000003</v>
      </c>
      <c r="H15654" s="115">
        <f t="shared" si="488"/>
        <v>1.0068371472522089</v>
      </c>
      <c r="I15654" s="115">
        <f t="shared" si="489"/>
        <v>293.77769999999998</v>
      </c>
    </row>
    <row r="15655" spans="1:9" hidden="1">
      <c r="A15655" s="115" t="s">
        <v>40876</v>
      </c>
      <c r="B15655" s="115" t="s">
        <v>40877</v>
      </c>
      <c r="C15655" s="115" t="s">
        <v>35653</v>
      </c>
      <c r="D15655" s="115" t="s">
        <v>1138</v>
      </c>
      <c r="E15655" s="115">
        <v>292.91019999999997</v>
      </c>
      <c r="F15655" s="674">
        <v>293.83600000000001</v>
      </c>
      <c r="G15655" s="674">
        <v>295.84500000000003</v>
      </c>
      <c r="H15655" s="115">
        <f t="shared" si="488"/>
        <v>1.0068371472522089</v>
      </c>
      <c r="I15655" s="115">
        <f t="shared" si="489"/>
        <v>294.91289999999998</v>
      </c>
    </row>
    <row r="15656" spans="1:9" hidden="1">
      <c r="A15656" s="115" t="s">
        <v>40878</v>
      </c>
      <c r="B15656" s="115" t="s">
        <v>40879</v>
      </c>
      <c r="C15656" s="115" t="s">
        <v>35656</v>
      </c>
      <c r="D15656" s="115" t="s">
        <v>1138</v>
      </c>
      <c r="E15656" s="115">
        <v>294.48860000000002</v>
      </c>
      <c r="F15656" s="674">
        <v>293.83600000000001</v>
      </c>
      <c r="G15656" s="674">
        <v>295.84500000000003</v>
      </c>
      <c r="H15656" s="115">
        <f t="shared" si="488"/>
        <v>1.0068371472522089</v>
      </c>
      <c r="I15656" s="115">
        <f t="shared" si="489"/>
        <v>296.50209999999998</v>
      </c>
    </row>
    <row r="15657" spans="1:9" hidden="1">
      <c r="A15657" s="115" t="s">
        <v>40880</v>
      </c>
      <c r="B15657" s="115" t="s">
        <v>40881</v>
      </c>
      <c r="C15657" s="115" t="s">
        <v>35659</v>
      </c>
      <c r="D15657" s="115" t="s">
        <v>1138</v>
      </c>
      <c r="E15657" s="115">
        <v>1944.7574999999999</v>
      </c>
      <c r="F15657" s="674">
        <v>293.83600000000001</v>
      </c>
      <c r="G15657" s="674">
        <v>295.84500000000003</v>
      </c>
      <c r="H15657" s="115">
        <f t="shared" si="488"/>
        <v>1.0068371472522089</v>
      </c>
      <c r="I15657" s="115">
        <f t="shared" si="489"/>
        <v>1958.0541000000001</v>
      </c>
    </row>
    <row r="15658" spans="1:9" hidden="1">
      <c r="A15658" s="115" t="s">
        <v>40882</v>
      </c>
      <c r="B15658" s="115" t="s">
        <v>40883</v>
      </c>
      <c r="C15658" s="115" t="s">
        <v>35662</v>
      </c>
      <c r="D15658" s="115" t="s">
        <v>1138</v>
      </c>
      <c r="E15658" s="115">
        <v>2567.6401999999998</v>
      </c>
      <c r="F15658" s="674">
        <v>293.83600000000001</v>
      </c>
      <c r="G15658" s="674">
        <v>295.84500000000003</v>
      </c>
      <c r="H15658" s="115">
        <f t="shared" si="488"/>
        <v>1.0068371472522089</v>
      </c>
      <c r="I15658" s="115">
        <f t="shared" si="489"/>
        <v>2585.1954999999998</v>
      </c>
    </row>
    <row r="15659" spans="1:9" hidden="1">
      <c r="A15659" s="115" t="s">
        <v>40884</v>
      </c>
      <c r="B15659" s="115" t="s">
        <v>40885</v>
      </c>
      <c r="C15659" s="115" t="s">
        <v>35665</v>
      </c>
      <c r="D15659" s="115" t="s">
        <v>1138</v>
      </c>
      <c r="E15659" s="115">
        <v>2756.7134999999998</v>
      </c>
      <c r="F15659" s="674">
        <v>293.83600000000001</v>
      </c>
      <c r="G15659" s="674">
        <v>295.84500000000003</v>
      </c>
      <c r="H15659" s="115">
        <f t="shared" si="488"/>
        <v>1.0068371472522089</v>
      </c>
      <c r="I15659" s="115">
        <f t="shared" si="489"/>
        <v>2775.5616</v>
      </c>
    </row>
    <row r="15660" spans="1:9" hidden="1">
      <c r="A15660" s="115" t="s">
        <v>40886</v>
      </c>
      <c r="B15660" s="115" t="s">
        <v>40887</v>
      </c>
      <c r="C15660" s="115" t="s">
        <v>35668</v>
      </c>
      <c r="D15660" s="115" t="s">
        <v>1138</v>
      </c>
      <c r="E15660" s="115">
        <v>3903.0032000000001</v>
      </c>
      <c r="F15660" s="674">
        <v>293.83600000000001</v>
      </c>
      <c r="G15660" s="674">
        <v>295.84500000000003</v>
      </c>
      <c r="H15660" s="115">
        <f t="shared" si="488"/>
        <v>1.0068371472522089</v>
      </c>
      <c r="I15660" s="115">
        <f t="shared" si="489"/>
        <v>3929.6886</v>
      </c>
    </row>
    <row r="15661" spans="1:9" hidden="1">
      <c r="A15661" s="115" t="s">
        <v>40888</v>
      </c>
      <c r="B15661" s="115" t="s">
        <v>40889</v>
      </c>
      <c r="C15661" s="115" t="s">
        <v>35671</v>
      </c>
      <c r="D15661" s="115" t="s">
        <v>1138</v>
      </c>
      <c r="E15661" s="115">
        <v>554.69110000000001</v>
      </c>
      <c r="F15661" s="674">
        <v>293.83600000000001</v>
      </c>
      <c r="G15661" s="674">
        <v>295.84500000000003</v>
      </c>
      <c r="H15661" s="115">
        <f t="shared" si="488"/>
        <v>1.0068371472522089</v>
      </c>
      <c r="I15661" s="115">
        <f t="shared" si="489"/>
        <v>558.48360000000002</v>
      </c>
    </row>
    <row r="15662" spans="1:9" hidden="1">
      <c r="A15662" s="115" t="s">
        <v>40890</v>
      </c>
      <c r="B15662" s="115" t="s">
        <v>40891</v>
      </c>
      <c r="C15662" s="115" t="s">
        <v>35674</v>
      </c>
      <c r="D15662" s="115" t="s">
        <v>1138</v>
      </c>
      <c r="E15662" s="115">
        <v>320.58409999999998</v>
      </c>
      <c r="F15662" s="674">
        <v>293.83600000000001</v>
      </c>
      <c r="G15662" s="674">
        <v>295.84500000000003</v>
      </c>
      <c r="H15662" s="115">
        <f t="shared" si="488"/>
        <v>1.0068371472522089</v>
      </c>
      <c r="I15662" s="115">
        <f t="shared" si="489"/>
        <v>322.77600000000001</v>
      </c>
    </row>
    <row r="15663" spans="1:9" hidden="1">
      <c r="A15663" s="115" t="s">
        <v>40892</v>
      </c>
      <c r="B15663" s="115" t="s">
        <v>40893</v>
      </c>
      <c r="C15663" s="115" t="s">
        <v>35677</v>
      </c>
      <c r="D15663" s="115" t="s">
        <v>1138</v>
      </c>
      <c r="E15663" s="115">
        <v>690.23140000000001</v>
      </c>
      <c r="F15663" s="674">
        <v>293.83600000000001</v>
      </c>
      <c r="G15663" s="674">
        <v>295.84500000000003</v>
      </c>
      <c r="H15663" s="115">
        <f t="shared" si="488"/>
        <v>1.0068371472522089</v>
      </c>
      <c r="I15663" s="115">
        <f t="shared" si="489"/>
        <v>694.95060000000001</v>
      </c>
    </row>
    <row r="15664" spans="1:9" hidden="1">
      <c r="A15664" s="115" t="s">
        <v>40894</v>
      </c>
      <c r="B15664" s="115" t="s">
        <v>40895</v>
      </c>
      <c r="C15664" s="115" t="s">
        <v>35680</v>
      </c>
      <c r="D15664" s="115" t="s">
        <v>1138</v>
      </c>
      <c r="E15664" s="115">
        <v>1501.4392</v>
      </c>
      <c r="F15664" s="674">
        <v>293.83600000000001</v>
      </c>
      <c r="G15664" s="674">
        <v>295.84500000000003</v>
      </c>
      <c r="H15664" s="115">
        <f t="shared" si="488"/>
        <v>1.0068371472522089</v>
      </c>
      <c r="I15664" s="115">
        <f t="shared" si="489"/>
        <v>1511.7048</v>
      </c>
    </row>
    <row r="15665" spans="1:9" hidden="1">
      <c r="A15665" s="115" t="s">
        <v>40896</v>
      </c>
      <c r="B15665" s="115" t="s">
        <v>40897</v>
      </c>
      <c r="C15665" s="115" t="s">
        <v>35683</v>
      </c>
      <c r="D15665" s="115" t="s">
        <v>1138</v>
      </c>
      <c r="E15665" s="115">
        <v>1899.6572000000001</v>
      </c>
      <c r="F15665" s="674">
        <v>293.83600000000001</v>
      </c>
      <c r="G15665" s="674">
        <v>295.84500000000003</v>
      </c>
      <c r="H15665" s="115">
        <f t="shared" si="488"/>
        <v>1.0068371472522089</v>
      </c>
      <c r="I15665" s="115">
        <f t="shared" si="489"/>
        <v>1912.6454000000001</v>
      </c>
    </row>
    <row r="15666" spans="1:9" hidden="1">
      <c r="A15666" s="115" t="s">
        <v>40898</v>
      </c>
      <c r="B15666" s="115" t="s">
        <v>40899</v>
      </c>
      <c r="C15666" s="115" t="s">
        <v>35686</v>
      </c>
      <c r="D15666" s="115" t="s">
        <v>1138</v>
      </c>
      <c r="E15666" s="115">
        <v>1455.4046000000001</v>
      </c>
      <c r="F15666" s="674">
        <v>293.83600000000001</v>
      </c>
      <c r="G15666" s="674">
        <v>295.84500000000003</v>
      </c>
      <c r="H15666" s="115">
        <f t="shared" si="488"/>
        <v>1.0068371472522089</v>
      </c>
      <c r="I15666" s="115">
        <f t="shared" si="489"/>
        <v>1465.3553999999999</v>
      </c>
    </row>
    <row r="15667" spans="1:9" hidden="1">
      <c r="A15667" s="115" t="s">
        <v>40900</v>
      </c>
      <c r="B15667" s="115" t="s">
        <v>40901</v>
      </c>
      <c r="C15667" s="115" t="s">
        <v>35689</v>
      </c>
      <c r="D15667" s="115" t="s">
        <v>1138</v>
      </c>
      <c r="E15667" s="115">
        <v>1677.5838000000001</v>
      </c>
      <c r="F15667" s="674">
        <v>293.83600000000001</v>
      </c>
      <c r="G15667" s="674">
        <v>295.84500000000003</v>
      </c>
      <c r="H15667" s="115">
        <f t="shared" si="488"/>
        <v>1.0068371472522089</v>
      </c>
      <c r="I15667" s="115">
        <f t="shared" si="489"/>
        <v>1689.0536999999999</v>
      </c>
    </row>
    <row r="15668" spans="1:9" hidden="1">
      <c r="A15668" s="115" t="s">
        <v>40902</v>
      </c>
      <c r="B15668" s="115" t="s">
        <v>40903</v>
      </c>
      <c r="C15668" s="115" t="s">
        <v>35692</v>
      </c>
      <c r="D15668" s="115" t="s">
        <v>1138</v>
      </c>
      <c r="E15668" s="115">
        <v>2175.7091999999998</v>
      </c>
      <c r="F15668" s="674">
        <v>293.83600000000001</v>
      </c>
      <c r="G15668" s="674">
        <v>295.84500000000003</v>
      </c>
      <c r="H15668" s="115">
        <f t="shared" si="488"/>
        <v>1.0068371472522089</v>
      </c>
      <c r="I15668" s="115">
        <f t="shared" si="489"/>
        <v>2190.5848000000001</v>
      </c>
    </row>
    <row r="15669" spans="1:9" hidden="1">
      <c r="A15669" s="115" t="s">
        <v>40904</v>
      </c>
      <c r="B15669" s="115" t="s">
        <v>40905</v>
      </c>
      <c r="C15669" s="115" t="s">
        <v>35695</v>
      </c>
      <c r="D15669" s="115" t="s">
        <v>1138</v>
      </c>
      <c r="E15669" s="115">
        <v>80.805599999999998</v>
      </c>
      <c r="F15669" s="674">
        <v>293.83600000000001</v>
      </c>
      <c r="G15669" s="674">
        <v>295.84500000000003</v>
      </c>
      <c r="H15669" s="115">
        <f t="shared" si="488"/>
        <v>1.0068371472522089</v>
      </c>
      <c r="I15669" s="115">
        <f t="shared" si="489"/>
        <v>81.358099999999993</v>
      </c>
    </row>
    <row r="15670" spans="1:9" hidden="1">
      <c r="A15670" s="115" t="s">
        <v>40906</v>
      </c>
      <c r="B15670" s="115" t="s">
        <v>40907</v>
      </c>
      <c r="C15670" s="115" t="s">
        <v>35698</v>
      </c>
      <c r="D15670" s="115" t="s">
        <v>1138</v>
      </c>
      <c r="E15670" s="115">
        <v>111.2353</v>
      </c>
      <c r="F15670" s="674">
        <v>293.83600000000001</v>
      </c>
      <c r="G15670" s="674">
        <v>295.84500000000003</v>
      </c>
      <c r="H15670" s="115">
        <f t="shared" si="488"/>
        <v>1.0068371472522089</v>
      </c>
      <c r="I15670" s="115">
        <f t="shared" si="489"/>
        <v>111.9958</v>
      </c>
    </row>
    <row r="15671" spans="1:9" hidden="1">
      <c r="A15671" s="115" t="s">
        <v>40908</v>
      </c>
      <c r="B15671" s="115" t="s">
        <v>40909</v>
      </c>
      <c r="C15671" s="115" t="s">
        <v>35701</v>
      </c>
      <c r="D15671" s="115" t="s">
        <v>1138</v>
      </c>
      <c r="E15671" s="115">
        <v>155.43</v>
      </c>
      <c r="F15671" s="674">
        <v>293.83600000000001</v>
      </c>
      <c r="G15671" s="674">
        <v>295.84500000000003</v>
      </c>
      <c r="H15671" s="115">
        <f t="shared" si="488"/>
        <v>1.0068371472522089</v>
      </c>
      <c r="I15671" s="115">
        <f t="shared" si="489"/>
        <v>156.49270000000001</v>
      </c>
    </row>
    <row r="15672" spans="1:9" hidden="1">
      <c r="A15672" s="115" t="s">
        <v>40910</v>
      </c>
      <c r="B15672" s="115" t="s">
        <v>40911</v>
      </c>
      <c r="C15672" s="115" t="s">
        <v>35704</v>
      </c>
      <c r="D15672" s="115" t="s">
        <v>1138</v>
      </c>
      <c r="E15672" s="115">
        <v>20.2576</v>
      </c>
      <c r="F15672" s="674">
        <v>293.83600000000001</v>
      </c>
      <c r="G15672" s="674">
        <v>295.84500000000003</v>
      </c>
      <c r="H15672" s="115">
        <f t="shared" si="488"/>
        <v>1.0068371472522089</v>
      </c>
      <c r="I15672" s="115">
        <f t="shared" si="489"/>
        <v>20.396100000000001</v>
      </c>
    </row>
    <row r="15673" spans="1:9" hidden="1">
      <c r="A15673" s="115" t="s">
        <v>40912</v>
      </c>
      <c r="B15673" s="115" t="s">
        <v>40913</v>
      </c>
      <c r="C15673" s="115" t="s">
        <v>35707</v>
      </c>
      <c r="D15673" s="115" t="s">
        <v>1138</v>
      </c>
      <c r="E15673" s="115">
        <v>25.65</v>
      </c>
      <c r="F15673" s="674">
        <v>293.83600000000001</v>
      </c>
      <c r="G15673" s="674">
        <v>295.84500000000003</v>
      </c>
      <c r="H15673" s="115">
        <f t="shared" si="488"/>
        <v>1.0068371472522089</v>
      </c>
      <c r="I15673" s="115">
        <f t="shared" si="489"/>
        <v>25.825399999999998</v>
      </c>
    </row>
    <row r="15674" spans="1:9" hidden="1">
      <c r="A15674" s="115" t="s">
        <v>40914</v>
      </c>
      <c r="B15674" s="115" t="s">
        <v>40915</v>
      </c>
      <c r="C15674" s="115" t="s">
        <v>35710</v>
      </c>
      <c r="D15674" s="115" t="s">
        <v>1138</v>
      </c>
      <c r="E15674" s="115">
        <v>85.429599999999994</v>
      </c>
      <c r="F15674" s="674">
        <v>293.83600000000001</v>
      </c>
      <c r="G15674" s="674">
        <v>295.84500000000003</v>
      </c>
      <c r="H15674" s="115">
        <f t="shared" si="488"/>
        <v>1.0068371472522089</v>
      </c>
      <c r="I15674" s="115">
        <f t="shared" si="489"/>
        <v>86.0137</v>
      </c>
    </row>
    <row r="15675" spans="1:9" hidden="1">
      <c r="A15675" s="115" t="s">
        <v>40916</v>
      </c>
      <c r="B15675" s="115" t="s">
        <v>40917</v>
      </c>
      <c r="C15675" s="115" t="s">
        <v>35713</v>
      </c>
      <c r="D15675" s="115" t="s">
        <v>1138</v>
      </c>
      <c r="E15675" s="115">
        <v>122.8186</v>
      </c>
      <c r="F15675" s="674">
        <v>293.83600000000001</v>
      </c>
      <c r="G15675" s="674">
        <v>295.84500000000003</v>
      </c>
      <c r="H15675" s="115">
        <f t="shared" si="488"/>
        <v>1.0068371472522089</v>
      </c>
      <c r="I15675" s="115">
        <f t="shared" si="489"/>
        <v>123.6583</v>
      </c>
    </row>
    <row r="15676" spans="1:9" hidden="1">
      <c r="A15676" s="115" t="s">
        <v>40918</v>
      </c>
      <c r="B15676" s="115" t="s">
        <v>40919</v>
      </c>
      <c r="C15676" s="115" t="s">
        <v>35716</v>
      </c>
      <c r="D15676" s="115" t="s">
        <v>1138</v>
      </c>
      <c r="E15676" s="115">
        <v>35.382599999999996</v>
      </c>
      <c r="F15676" s="674">
        <v>293.83600000000001</v>
      </c>
      <c r="G15676" s="674">
        <v>295.84500000000003</v>
      </c>
      <c r="H15676" s="115">
        <f t="shared" si="488"/>
        <v>1.0068371472522089</v>
      </c>
      <c r="I15676" s="115">
        <f t="shared" si="489"/>
        <v>35.624499999999998</v>
      </c>
    </row>
    <row r="15677" spans="1:9" hidden="1">
      <c r="A15677" s="115" t="s">
        <v>40920</v>
      </c>
      <c r="B15677" s="115" t="s">
        <v>40921</v>
      </c>
      <c r="C15677" s="115" t="s">
        <v>35719</v>
      </c>
      <c r="D15677" s="115" t="s">
        <v>1138</v>
      </c>
      <c r="E15677" s="115">
        <v>35.213500000000003</v>
      </c>
      <c r="F15677" s="674">
        <v>293.83600000000001</v>
      </c>
      <c r="G15677" s="674">
        <v>295.84500000000003</v>
      </c>
      <c r="H15677" s="115">
        <f t="shared" si="488"/>
        <v>1.0068371472522089</v>
      </c>
      <c r="I15677" s="115">
        <f t="shared" si="489"/>
        <v>35.454300000000003</v>
      </c>
    </row>
    <row r="15678" spans="1:9" hidden="1">
      <c r="A15678" s="115" t="s">
        <v>40922</v>
      </c>
      <c r="B15678" s="115" t="s">
        <v>40923</v>
      </c>
      <c r="C15678" s="115" t="s">
        <v>35722</v>
      </c>
      <c r="D15678" s="115" t="s">
        <v>1138</v>
      </c>
      <c r="E15678" s="115">
        <v>232.65520000000001</v>
      </c>
      <c r="F15678" s="674">
        <v>293.83600000000001</v>
      </c>
      <c r="G15678" s="674">
        <v>295.84500000000003</v>
      </c>
      <c r="H15678" s="115">
        <f t="shared" si="488"/>
        <v>1.0068371472522089</v>
      </c>
      <c r="I15678" s="115">
        <f t="shared" si="489"/>
        <v>234.24590000000001</v>
      </c>
    </row>
    <row r="15679" spans="1:9" hidden="1">
      <c r="A15679" s="115" t="s">
        <v>40924</v>
      </c>
      <c r="B15679" s="115" t="s">
        <v>40925</v>
      </c>
      <c r="C15679" s="115" t="s">
        <v>35725</v>
      </c>
      <c r="D15679" s="115" t="s">
        <v>1138</v>
      </c>
      <c r="E15679" s="115">
        <v>56.8352</v>
      </c>
      <c r="F15679" s="674">
        <v>293.83600000000001</v>
      </c>
      <c r="G15679" s="674">
        <v>295.84500000000003</v>
      </c>
      <c r="H15679" s="115">
        <f t="shared" si="488"/>
        <v>1.0068371472522089</v>
      </c>
      <c r="I15679" s="115">
        <f t="shared" si="489"/>
        <v>57.223799999999997</v>
      </c>
    </row>
    <row r="15680" spans="1:9" hidden="1">
      <c r="A15680" s="115" t="s">
        <v>40926</v>
      </c>
      <c r="B15680" s="115" t="s">
        <v>40927</v>
      </c>
      <c r="C15680" s="115" t="s">
        <v>35728</v>
      </c>
      <c r="D15680" s="115" t="s">
        <v>1138</v>
      </c>
      <c r="E15680" s="115">
        <v>144.15020000000001</v>
      </c>
      <c r="F15680" s="674">
        <v>293.83600000000001</v>
      </c>
      <c r="G15680" s="674">
        <v>295.84500000000003</v>
      </c>
      <c r="H15680" s="115">
        <f t="shared" si="488"/>
        <v>1.0068371472522089</v>
      </c>
      <c r="I15680" s="115">
        <f t="shared" si="489"/>
        <v>145.13579999999999</v>
      </c>
    </row>
    <row r="15681" spans="1:9" hidden="1">
      <c r="A15681" s="115" t="s">
        <v>40928</v>
      </c>
      <c r="B15681" s="115" t="s">
        <v>40929</v>
      </c>
      <c r="C15681" s="115" t="s">
        <v>35731</v>
      </c>
      <c r="D15681" s="115" t="s">
        <v>1138</v>
      </c>
      <c r="E15681" s="115">
        <v>166.24199999999999</v>
      </c>
      <c r="F15681" s="674">
        <v>293.83600000000001</v>
      </c>
      <c r="G15681" s="674">
        <v>295.84500000000003</v>
      </c>
      <c r="H15681" s="115">
        <f t="shared" si="488"/>
        <v>1.0068371472522089</v>
      </c>
      <c r="I15681" s="115">
        <f t="shared" si="489"/>
        <v>167.37860000000001</v>
      </c>
    </row>
    <row r="15682" spans="1:9" hidden="1">
      <c r="A15682" s="115" t="s">
        <v>40930</v>
      </c>
      <c r="B15682" s="115" t="s">
        <v>40931</v>
      </c>
      <c r="C15682" s="115" t="s">
        <v>35734</v>
      </c>
      <c r="D15682" s="115" t="s">
        <v>1242</v>
      </c>
      <c r="E15682" s="115">
        <v>27.078900000000001</v>
      </c>
      <c r="F15682" s="674">
        <v>293.83600000000001</v>
      </c>
      <c r="G15682" s="674">
        <v>295.84500000000003</v>
      </c>
      <c r="H15682" s="115">
        <f t="shared" si="488"/>
        <v>1.0068371472522089</v>
      </c>
      <c r="I15682" s="115">
        <f t="shared" si="489"/>
        <v>27.263999999999999</v>
      </c>
    </row>
    <row r="15683" spans="1:9" hidden="1">
      <c r="A15683" s="115" t="s">
        <v>40932</v>
      </c>
      <c r="B15683" s="115" t="s">
        <v>40933</v>
      </c>
      <c r="C15683" s="115" t="s">
        <v>35737</v>
      </c>
      <c r="D15683" s="115" t="s">
        <v>1242</v>
      </c>
      <c r="E15683" s="115">
        <v>36.1051</v>
      </c>
      <c r="F15683" s="674">
        <v>293.83600000000001</v>
      </c>
      <c r="G15683" s="674">
        <v>295.84500000000003</v>
      </c>
      <c r="H15683" s="115">
        <f t="shared" si="488"/>
        <v>1.0068371472522089</v>
      </c>
      <c r="I15683" s="115">
        <f t="shared" si="489"/>
        <v>36.351999999999997</v>
      </c>
    </row>
    <row r="15684" spans="1:9" hidden="1">
      <c r="A15684" s="115" t="s">
        <v>40934</v>
      </c>
      <c r="B15684" s="115" t="s">
        <v>40935</v>
      </c>
      <c r="C15684" s="115" t="s">
        <v>35740</v>
      </c>
      <c r="D15684" s="115" t="s">
        <v>1138</v>
      </c>
      <c r="E15684" s="115">
        <v>53.0456</v>
      </c>
      <c r="F15684" s="674">
        <v>293.83600000000001</v>
      </c>
      <c r="G15684" s="674">
        <v>295.84500000000003</v>
      </c>
      <c r="H15684" s="115">
        <f t="shared" si="488"/>
        <v>1.0068371472522089</v>
      </c>
      <c r="I15684" s="115">
        <f t="shared" si="489"/>
        <v>53.408299999999997</v>
      </c>
    </row>
    <row r="15685" spans="1:9" hidden="1">
      <c r="A15685" s="115" t="s">
        <v>40936</v>
      </c>
      <c r="B15685" s="115" t="s">
        <v>40937</v>
      </c>
      <c r="C15685" s="115" t="s">
        <v>35743</v>
      </c>
      <c r="D15685" s="115" t="s">
        <v>1138</v>
      </c>
      <c r="E15685" s="115">
        <v>20.312999999999999</v>
      </c>
      <c r="F15685" s="674">
        <v>293.83600000000001</v>
      </c>
      <c r="G15685" s="674">
        <v>295.84500000000003</v>
      </c>
      <c r="H15685" s="115">
        <f t="shared" ref="H15685:H15748" si="490">G15685/F15685</f>
        <v>1.0068371472522089</v>
      </c>
      <c r="I15685" s="115">
        <f t="shared" ref="I15685:I15748" si="491">ROUND(H15685*E15685,4)</f>
        <v>20.451899999999998</v>
      </c>
    </row>
    <row r="15686" spans="1:9" hidden="1">
      <c r="A15686" s="115" t="s">
        <v>40938</v>
      </c>
      <c r="B15686" s="115" t="s">
        <v>40939</v>
      </c>
      <c r="C15686" s="115" t="s">
        <v>35746</v>
      </c>
      <c r="D15686" s="115" t="s">
        <v>35747</v>
      </c>
      <c r="E15686" s="115">
        <v>23.6142</v>
      </c>
      <c r="F15686" s="674">
        <v>293.83600000000001</v>
      </c>
      <c r="G15686" s="674">
        <v>295.84500000000003</v>
      </c>
      <c r="H15686" s="115">
        <f t="shared" si="490"/>
        <v>1.0068371472522089</v>
      </c>
      <c r="I15686" s="115">
        <f t="shared" si="491"/>
        <v>23.775700000000001</v>
      </c>
    </row>
    <row r="15687" spans="1:9" hidden="1">
      <c r="A15687" s="115" t="s">
        <v>40940</v>
      </c>
      <c r="B15687" s="115" t="s">
        <v>40941</v>
      </c>
      <c r="C15687" s="115" t="s">
        <v>35750</v>
      </c>
      <c r="D15687" s="115" t="s">
        <v>1138</v>
      </c>
      <c r="E15687" s="115">
        <v>226.16329999999999</v>
      </c>
      <c r="F15687" s="674">
        <v>293.83600000000001</v>
      </c>
      <c r="G15687" s="674">
        <v>295.84500000000003</v>
      </c>
      <c r="H15687" s="115">
        <f t="shared" si="490"/>
        <v>1.0068371472522089</v>
      </c>
      <c r="I15687" s="115">
        <f t="shared" si="491"/>
        <v>227.70959999999999</v>
      </c>
    </row>
    <row r="15688" spans="1:9" hidden="1">
      <c r="A15688" s="115" t="s">
        <v>40942</v>
      </c>
      <c r="B15688" s="115" t="s">
        <v>40943</v>
      </c>
      <c r="C15688" s="115" t="s">
        <v>35753</v>
      </c>
      <c r="D15688" s="115" t="s">
        <v>1138</v>
      </c>
      <c r="E15688" s="115">
        <v>50.125900000000001</v>
      </c>
      <c r="F15688" s="674">
        <v>293.83600000000001</v>
      </c>
      <c r="G15688" s="674">
        <v>295.84500000000003</v>
      </c>
      <c r="H15688" s="115">
        <f t="shared" si="490"/>
        <v>1.0068371472522089</v>
      </c>
      <c r="I15688" s="115">
        <f t="shared" si="491"/>
        <v>50.468600000000002</v>
      </c>
    </row>
    <row r="15689" spans="1:9" hidden="1">
      <c r="A15689" s="115" t="s">
        <v>40944</v>
      </c>
      <c r="B15689" s="115" t="s">
        <v>40945</v>
      </c>
      <c r="C15689" s="115" t="s">
        <v>35756</v>
      </c>
      <c r="D15689" s="115" t="s">
        <v>1242</v>
      </c>
      <c r="E15689" s="115">
        <v>121.38679999999999</v>
      </c>
      <c r="F15689" s="674">
        <v>293.83600000000001</v>
      </c>
      <c r="G15689" s="674">
        <v>295.84500000000003</v>
      </c>
      <c r="H15689" s="115">
        <f t="shared" si="490"/>
        <v>1.0068371472522089</v>
      </c>
      <c r="I15689" s="115">
        <f t="shared" si="491"/>
        <v>122.2167</v>
      </c>
    </row>
    <row r="15690" spans="1:9" hidden="1">
      <c r="A15690" s="115" t="s">
        <v>40946</v>
      </c>
      <c r="B15690" s="115" t="s">
        <v>40947</v>
      </c>
      <c r="C15690" s="115" t="s">
        <v>35759</v>
      </c>
      <c r="D15690" s="115" t="s">
        <v>1242</v>
      </c>
      <c r="E15690" s="115">
        <v>152.4751</v>
      </c>
      <c r="F15690" s="674">
        <v>293.83600000000001</v>
      </c>
      <c r="G15690" s="674">
        <v>295.84500000000003</v>
      </c>
      <c r="H15690" s="115">
        <f t="shared" si="490"/>
        <v>1.0068371472522089</v>
      </c>
      <c r="I15690" s="115">
        <f t="shared" si="491"/>
        <v>153.51759999999999</v>
      </c>
    </row>
    <row r="15691" spans="1:9" hidden="1">
      <c r="A15691" s="115" t="s">
        <v>40948</v>
      </c>
      <c r="B15691" s="115" t="s">
        <v>40949</v>
      </c>
      <c r="C15691" s="115" t="s">
        <v>35762</v>
      </c>
      <c r="D15691" s="115" t="s">
        <v>1242</v>
      </c>
      <c r="E15691" s="115">
        <v>172.4682</v>
      </c>
      <c r="F15691" s="674">
        <v>293.83600000000001</v>
      </c>
      <c r="G15691" s="674">
        <v>295.84500000000003</v>
      </c>
      <c r="H15691" s="115">
        <f t="shared" si="490"/>
        <v>1.0068371472522089</v>
      </c>
      <c r="I15691" s="115">
        <f t="shared" si="491"/>
        <v>173.6474</v>
      </c>
    </row>
    <row r="15692" spans="1:9" hidden="1">
      <c r="A15692" s="115" t="s">
        <v>40950</v>
      </c>
      <c r="B15692" s="115" t="s">
        <v>40951</v>
      </c>
      <c r="C15692" s="115" t="s">
        <v>35765</v>
      </c>
      <c r="D15692" s="115" t="s">
        <v>1242</v>
      </c>
      <c r="E15692" s="115">
        <v>233.07490000000001</v>
      </c>
      <c r="F15692" s="674">
        <v>293.83600000000001</v>
      </c>
      <c r="G15692" s="674">
        <v>295.84500000000003</v>
      </c>
      <c r="H15692" s="115">
        <f t="shared" si="490"/>
        <v>1.0068371472522089</v>
      </c>
      <c r="I15692" s="115">
        <f t="shared" si="491"/>
        <v>234.66849999999999</v>
      </c>
    </row>
    <row r="15693" spans="1:9" hidden="1">
      <c r="A15693" s="115" t="s">
        <v>40952</v>
      </c>
      <c r="B15693" s="115" t="s">
        <v>40953</v>
      </c>
      <c r="C15693" s="115" t="s">
        <v>35768</v>
      </c>
      <c r="D15693" s="115" t="s">
        <v>1242</v>
      </c>
      <c r="E15693" s="115">
        <v>281.65440000000001</v>
      </c>
      <c r="F15693" s="674">
        <v>293.83600000000001</v>
      </c>
      <c r="G15693" s="674">
        <v>295.84500000000003</v>
      </c>
      <c r="H15693" s="115">
        <f t="shared" si="490"/>
        <v>1.0068371472522089</v>
      </c>
      <c r="I15693" s="115">
        <f t="shared" si="491"/>
        <v>283.58010000000002</v>
      </c>
    </row>
    <row r="15694" spans="1:9" hidden="1">
      <c r="A15694" s="115" t="s">
        <v>40954</v>
      </c>
      <c r="B15694" s="115" t="s">
        <v>40955</v>
      </c>
      <c r="C15694" s="115" t="s">
        <v>35771</v>
      </c>
      <c r="D15694" s="115" t="s">
        <v>1138</v>
      </c>
      <c r="E15694" s="115">
        <v>592.5412</v>
      </c>
      <c r="F15694" s="674">
        <v>293.83600000000001</v>
      </c>
      <c r="G15694" s="674">
        <v>295.84500000000003</v>
      </c>
      <c r="H15694" s="115">
        <f t="shared" si="490"/>
        <v>1.0068371472522089</v>
      </c>
      <c r="I15694" s="115">
        <f t="shared" si="491"/>
        <v>596.59249999999997</v>
      </c>
    </row>
    <row r="15695" spans="1:9" hidden="1">
      <c r="A15695" s="115" t="s">
        <v>40956</v>
      </c>
      <c r="B15695" s="115" t="s">
        <v>40957</v>
      </c>
      <c r="C15695" s="115" t="s">
        <v>35774</v>
      </c>
      <c r="D15695" s="115" t="s">
        <v>1138</v>
      </c>
      <c r="E15695" s="115">
        <v>725.1902</v>
      </c>
      <c r="F15695" s="674">
        <v>293.83600000000001</v>
      </c>
      <c r="G15695" s="674">
        <v>295.84500000000003</v>
      </c>
      <c r="H15695" s="115">
        <f t="shared" si="490"/>
        <v>1.0068371472522089</v>
      </c>
      <c r="I15695" s="115">
        <f t="shared" si="491"/>
        <v>730.14840000000004</v>
      </c>
    </row>
    <row r="15696" spans="1:9" hidden="1">
      <c r="A15696" s="115" t="s">
        <v>40958</v>
      </c>
      <c r="B15696" s="115" t="s">
        <v>40959</v>
      </c>
      <c r="C15696" s="115" t="s">
        <v>35777</v>
      </c>
      <c r="D15696" s="115" t="s">
        <v>1138</v>
      </c>
      <c r="E15696" s="115">
        <v>453.404</v>
      </c>
      <c r="F15696" s="674">
        <v>293.83600000000001</v>
      </c>
      <c r="G15696" s="674">
        <v>295.84500000000003</v>
      </c>
      <c r="H15696" s="115">
        <f t="shared" si="490"/>
        <v>1.0068371472522089</v>
      </c>
      <c r="I15696" s="115">
        <f t="shared" si="491"/>
        <v>456.50400000000002</v>
      </c>
    </row>
    <row r="15697" spans="1:9" hidden="1">
      <c r="A15697" s="115" t="s">
        <v>40960</v>
      </c>
      <c r="B15697" s="115" t="s">
        <v>40961</v>
      </c>
      <c r="C15697" s="115" t="s">
        <v>35780</v>
      </c>
      <c r="D15697" s="115" t="s">
        <v>1138</v>
      </c>
      <c r="E15697" s="115">
        <v>363.44170000000003</v>
      </c>
      <c r="F15697" s="674">
        <v>293.83600000000001</v>
      </c>
      <c r="G15697" s="674">
        <v>295.84500000000003</v>
      </c>
      <c r="H15697" s="115">
        <f t="shared" si="490"/>
        <v>1.0068371472522089</v>
      </c>
      <c r="I15697" s="115">
        <f t="shared" si="491"/>
        <v>365.92660000000001</v>
      </c>
    </row>
    <row r="15698" spans="1:9" hidden="1">
      <c r="A15698" s="115" t="s">
        <v>40962</v>
      </c>
      <c r="B15698" s="115" t="s">
        <v>40963</v>
      </c>
      <c r="C15698" s="115" t="s">
        <v>35783</v>
      </c>
      <c r="D15698" s="115" t="s">
        <v>1138</v>
      </c>
      <c r="E15698" s="115">
        <v>1290.1848</v>
      </c>
      <c r="F15698" s="674">
        <v>293.83600000000001</v>
      </c>
      <c r="G15698" s="674">
        <v>295.84500000000003</v>
      </c>
      <c r="H15698" s="115">
        <f t="shared" si="490"/>
        <v>1.0068371472522089</v>
      </c>
      <c r="I15698" s="115">
        <f t="shared" si="491"/>
        <v>1299.0060000000001</v>
      </c>
    </row>
    <row r="15699" spans="1:9" hidden="1">
      <c r="A15699" s="115" t="s">
        <v>40964</v>
      </c>
      <c r="B15699" s="115" t="s">
        <v>40965</v>
      </c>
      <c r="C15699" s="115" t="s">
        <v>35786</v>
      </c>
      <c r="D15699" s="115" t="s">
        <v>1138</v>
      </c>
      <c r="E15699" s="115">
        <v>1457.1131</v>
      </c>
      <c r="F15699" s="674">
        <v>293.83600000000001</v>
      </c>
      <c r="G15699" s="674">
        <v>295.84500000000003</v>
      </c>
      <c r="H15699" s="115">
        <f t="shared" si="490"/>
        <v>1.0068371472522089</v>
      </c>
      <c r="I15699" s="115">
        <f t="shared" si="491"/>
        <v>1467.0755999999999</v>
      </c>
    </row>
    <row r="15700" spans="1:9" hidden="1">
      <c r="A15700" s="115" t="s">
        <v>40966</v>
      </c>
      <c r="B15700" s="115" t="s">
        <v>40967</v>
      </c>
      <c r="C15700" s="115" t="s">
        <v>35789</v>
      </c>
      <c r="D15700" s="115" t="s">
        <v>1138</v>
      </c>
      <c r="E15700" s="115">
        <v>5953.7653</v>
      </c>
      <c r="F15700" s="674">
        <v>293.83600000000001</v>
      </c>
      <c r="G15700" s="674">
        <v>295.84500000000003</v>
      </c>
      <c r="H15700" s="115">
        <f t="shared" si="490"/>
        <v>1.0068371472522089</v>
      </c>
      <c r="I15700" s="115">
        <f t="shared" si="491"/>
        <v>5994.4721</v>
      </c>
    </row>
    <row r="15701" spans="1:9" hidden="1">
      <c r="A15701" s="115" t="s">
        <v>40968</v>
      </c>
      <c r="B15701" s="115" t="s">
        <v>40969</v>
      </c>
      <c r="C15701" s="115" t="s">
        <v>35792</v>
      </c>
      <c r="D15701" s="115" t="s">
        <v>1138</v>
      </c>
      <c r="E15701" s="115">
        <v>637.06389999999999</v>
      </c>
      <c r="F15701" s="674">
        <v>293.83600000000001</v>
      </c>
      <c r="G15701" s="674">
        <v>295.84500000000003</v>
      </c>
      <c r="H15701" s="115">
        <f t="shared" si="490"/>
        <v>1.0068371472522089</v>
      </c>
      <c r="I15701" s="115">
        <f t="shared" si="491"/>
        <v>641.41959999999995</v>
      </c>
    </row>
    <row r="15702" spans="1:9" hidden="1">
      <c r="A15702" s="115" t="s">
        <v>40970</v>
      </c>
      <c r="B15702" s="115" t="s">
        <v>40971</v>
      </c>
      <c r="C15702" s="115" t="s">
        <v>35795</v>
      </c>
      <c r="D15702" s="115" t="s">
        <v>1138</v>
      </c>
      <c r="E15702" s="115">
        <v>1108.5779</v>
      </c>
      <c r="F15702" s="674">
        <v>293.83600000000001</v>
      </c>
      <c r="G15702" s="674">
        <v>295.84500000000003</v>
      </c>
      <c r="H15702" s="115">
        <f t="shared" si="490"/>
        <v>1.0068371472522089</v>
      </c>
      <c r="I15702" s="115">
        <f t="shared" si="491"/>
        <v>1116.1574000000001</v>
      </c>
    </row>
    <row r="15703" spans="1:9" hidden="1">
      <c r="A15703" s="115" t="s">
        <v>40972</v>
      </c>
      <c r="B15703" s="115" t="s">
        <v>40973</v>
      </c>
      <c r="C15703" s="115" t="s">
        <v>35798</v>
      </c>
      <c r="D15703" s="115" t="s">
        <v>1138</v>
      </c>
      <c r="E15703" s="115">
        <v>123.6</v>
      </c>
      <c r="F15703" s="674">
        <v>293.83600000000001</v>
      </c>
      <c r="G15703" s="674">
        <v>295.84500000000003</v>
      </c>
      <c r="H15703" s="115">
        <f t="shared" si="490"/>
        <v>1.0068371472522089</v>
      </c>
      <c r="I15703" s="115">
        <f t="shared" si="491"/>
        <v>124.4451</v>
      </c>
    </row>
    <row r="15704" spans="1:9" hidden="1">
      <c r="A15704" s="115" t="s">
        <v>40974</v>
      </c>
      <c r="B15704" s="115" t="s">
        <v>40975</v>
      </c>
      <c r="C15704" s="115" t="s">
        <v>35801</v>
      </c>
      <c r="D15704" s="115" t="s">
        <v>1138</v>
      </c>
      <c r="E15704" s="115">
        <v>141.29</v>
      </c>
      <c r="F15704" s="674">
        <v>293.83600000000001</v>
      </c>
      <c r="G15704" s="674">
        <v>295.84500000000003</v>
      </c>
      <c r="H15704" s="115">
        <f t="shared" si="490"/>
        <v>1.0068371472522089</v>
      </c>
      <c r="I15704" s="115">
        <f t="shared" si="491"/>
        <v>142.256</v>
      </c>
    </row>
    <row r="15705" spans="1:9" hidden="1">
      <c r="A15705" s="115" t="s">
        <v>40976</v>
      </c>
      <c r="B15705" s="115" t="s">
        <v>40977</v>
      </c>
      <c r="C15705" s="115" t="s">
        <v>35804</v>
      </c>
      <c r="D15705" s="115" t="s">
        <v>1138</v>
      </c>
      <c r="E15705" s="115">
        <v>515</v>
      </c>
      <c r="F15705" s="674">
        <v>293.83600000000001</v>
      </c>
      <c r="G15705" s="674">
        <v>295.84500000000003</v>
      </c>
      <c r="H15705" s="115">
        <f t="shared" si="490"/>
        <v>1.0068371472522089</v>
      </c>
      <c r="I15705" s="115">
        <f t="shared" si="491"/>
        <v>518.52110000000005</v>
      </c>
    </row>
    <row r="15706" spans="1:9" hidden="1">
      <c r="A15706" s="115" t="s">
        <v>40978</v>
      </c>
      <c r="B15706" s="115" t="s">
        <v>40979</v>
      </c>
      <c r="C15706" s="115" t="s">
        <v>35807</v>
      </c>
      <c r="D15706" s="115" t="s">
        <v>1138</v>
      </c>
      <c r="E15706" s="115">
        <v>343.90890000000002</v>
      </c>
      <c r="F15706" s="674">
        <v>293.83600000000001</v>
      </c>
      <c r="G15706" s="674">
        <v>295.84500000000003</v>
      </c>
      <c r="H15706" s="115">
        <f t="shared" si="490"/>
        <v>1.0068371472522089</v>
      </c>
      <c r="I15706" s="115">
        <f t="shared" si="491"/>
        <v>346.26029999999997</v>
      </c>
    </row>
    <row r="15707" spans="1:9" hidden="1">
      <c r="A15707" s="115" t="s">
        <v>40980</v>
      </c>
      <c r="B15707" s="115" t="s">
        <v>40981</v>
      </c>
      <c r="C15707" s="115" t="s">
        <v>35810</v>
      </c>
      <c r="D15707" s="115" t="s">
        <v>1138</v>
      </c>
      <c r="E15707" s="115">
        <v>7301.3172999999997</v>
      </c>
      <c r="F15707" s="674">
        <v>293.83600000000001</v>
      </c>
      <c r="G15707" s="674">
        <v>295.84500000000003</v>
      </c>
      <c r="H15707" s="115">
        <f t="shared" si="490"/>
        <v>1.0068371472522089</v>
      </c>
      <c r="I15707" s="115">
        <f t="shared" si="491"/>
        <v>7351.2375000000002</v>
      </c>
    </row>
    <row r="15708" spans="1:9" hidden="1">
      <c r="A15708" s="115" t="s">
        <v>40982</v>
      </c>
      <c r="B15708" s="115" t="s">
        <v>40983</v>
      </c>
      <c r="C15708" s="115" t="s">
        <v>35813</v>
      </c>
      <c r="D15708" s="115" t="s">
        <v>1138</v>
      </c>
      <c r="E15708" s="115">
        <v>10909.8555</v>
      </c>
      <c r="F15708" s="674">
        <v>293.83600000000001</v>
      </c>
      <c r="G15708" s="674">
        <v>295.84500000000003</v>
      </c>
      <c r="H15708" s="115">
        <f t="shared" si="490"/>
        <v>1.0068371472522089</v>
      </c>
      <c r="I15708" s="115">
        <f t="shared" si="491"/>
        <v>10984.4478</v>
      </c>
    </row>
    <row r="15709" spans="1:9" hidden="1">
      <c r="A15709" s="115" t="s">
        <v>40984</v>
      </c>
      <c r="B15709" s="115" t="s">
        <v>40985</v>
      </c>
      <c r="C15709" s="115" t="s">
        <v>35816</v>
      </c>
      <c r="D15709" s="115" t="s">
        <v>1138</v>
      </c>
      <c r="E15709" s="115">
        <v>13377.8961</v>
      </c>
      <c r="F15709" s="674">
        <v>293.83600000000001</v>
      </c>
      <c r="G15709" s="674">
        <v>295.84500000000003</v>
      </c>
      <c r="H15709" s="115">
        <f t="shared" si="490"/>
        <v>1.0068371472522089</v>
      </c>
      <c r="I15709" s="115">
        <f t="shared" si="491"/>
        <v>13469.3627</v>
      </c>
    </row>
    <row r="15710" spans="1:9" hidden="1">
      <c r="A15710" s="115" t="s">
        <v>40986</v>
      </c>
      <c r="B15710" s="115" t="s">
        <v>40987</v>
      </c>
      <c r="C15710" s="115" t="s">
        <v>35819</v>
      </c>
      <c r="D15710" s="115" t="s">
        <v>1138</v>
      </c>
      <c r="E15710" s="115">
        <v>13170.392900000001</v>
      </c>
      <c r="F15710" s="674">
        <v>293.83600000000001</v>
      </c>
      <c r="G15710" s="674">
        <v>295.84500000000003</v>
      </c>
      <c r="H15710" s="115">
        <f t="shared" si="490"/>
        <v>1.0068371472522089</v>
      </c>
      <c r="I15710" s="115">
        <f t="shared" si="491"/>
        <v>13260.4408</v>
      </c>
    </row>
    <row r="15711" spans="1:9" hidden="1">
      <c r="A15711" s="115" t="s">
        <v>40988</v>
      </c>
      <c r="B15711" s="115" t="s">
        <v>40989</v>
      </c>
      <c r="C15711" s="115" t="s">
        <v>35822</v>
      </c>
      <c r="D15711" s="115" t="s">
        <v>1138</v>
      </c>
      <c r="E15711" s="115">
        <v>16496.271700000001</v>
      </c>
      <c r="F15711" s="674">
        <v>293.83600000000001</v>
      </c>
      <c r="G15711" s="674">
        <v>295.84500000000003</v>
      </c>
      <c r="H15711" s="115">
        <f t="shared" si="490"/>
        <v>1.0068371472522089</v>
      </c>
      <c r="I15711" s="115">
        <f t="shared" si="491"/>
        <v>16609.059099999999</v>
      </c>
    </row>
    <row r="15712" spans="1:9" hidden="1">
      <c r="A15712" s="115" t="s">
        <v>40990</v>
      </c>
      <c r="B15712" s="115" t="s">
        <v>40991</v>
      </c>
      <c r="C15712" s="115" t="s">
        <v>35825</v>
      </c>
      <c r="D15712" s="115" t="s">
        <v>1138</v>
      </c>
      <c r="E15712" s="115">
        <v>1560.1995999999999</v>
      </c>
      <c r="F15712" s="674">
        <v>293.83600000000001</v>
      </c>
      <c r="G15712" s="674">
        <v>295.84500000000003</v>
      </c>
      <c r="H15712" s="115">
        <f t="shared" si="490"/>
        <v>1.0068371472522089</v>
      </c>
      <c r="I15712" s="115">
        <f t="shared" si="491"/>
        <v>1570.8669</v>
      </c>
    </row>
    <row r="15713" spans="1:9" hidden="1">
      <c r="A15713" s="115" t="s">
        <v>40992</v>
      </c>
      <c r="B15713" s="115" t="s">
        <v>40993</v>
      </c>
      <c r="C15713" s="115" t="s">
        <v>35828</v>
      </c>
      <c r="D15713" s="115" t="s">
        <v>1138</v>
      </c>
      <c r="E15713" s="115">
        <v>2373.2565</v>
      </c>
      <c r="F15713" s="674">
        <v>293.83600000000001</v>
      </c>
      <c r="G15713" s="674">
        <v>295.84500000000003</v>
      </c>
      <c r="H15713" s="115">
        <f t="shared" si="490"/>
        <v>1.0068371472522089</v>
      </c>
      <c r="I15713" s="115">
        <f t="shared" si="491"/>
        <v>2389.4828000000002</v>
      </c>
    </row>
    <row r="15714" spans="1:9" hidden="1">
      <c r="A15714" s="115" t="s">
        <v>40994</v>
      </c>
      <c r="B15714" s="115" t="s">
        <v>40995</v>
      </c>
      <c r="C15714" s="115" t="s">
        <v>35831</v>
      </c>
      <c r="D15714" s="115" t="s">
        <v>1138</v>
      </c>
      <c r="E15714" s="115">
        <v>2903.1131</v>
      </c>
      <c r="F15714" s="674">
        <v>293.83600000000001</v>
      </c>
      <c r="G15714" s="674">
        <v>295.84500000000003</v>
      </c>
      <c r="H15714" s="115">
        <f t="shared" si="490"/>
        <v>1.0068371472522089</v>
      </c>
      <c r="I15714" s="115">
        <f t="shared" si="491"/>
        <v>2922.9621000000002</v>
      </c>
    </row>
    <row r="15715" spans="1:9" hidden="1">
      <c r="A15715" s="115" t="s">
        <v>40996</v>
      </c>
      <c r="B15715" s="115" t="s">
        <v>40997</v>
      </c>
      <c r="C15715" s="115" t="s">
        <v>35834</v>
      </c>
      <c r="D15715" s="115" t="s">
        <v>1138</v>
      </c>
      <c r="E15715" s="115">
        <v>4633.2726000000002</v>
      </c>
      <c r="F15715" s="674">
        <v>293.83600000000001</v>
      </c>
      <c r="G15715" s="674">
        <v>295.84500000000003</v>
      </c>
      <c r="H15715" s="115">
        <f t="shared" si="490"/>
        <v>1.0068371472522089</v>
      </c>
      <c r="I15715" s="115">
        <f t="shared" si="491"/>
        <v>4664.951</v>
      </c>
    </row>
    <row r="15716" spans="1:9" hidden="1">
      <c r="A15716" s="115" t="s">
        <v>40998</v>
      </c>
      <c r="B15716" s="115" t="s">
        <v>40999</v>
      </c>
      <c r="C15716" s="115" t="s">
        <v>35837</v>
      </c>
      <c r="D15716" s="115" t="s">
        <v>1138</v>
      </c>
      <c r="E15716" s="115">
        <v>5155.8603999999996</v>
      </c>
      <c r="F15716" s="674">
        <v>293.83600000000001</v>
      </c>
      <c r="G15716" s="674">
        <v>295.84500000000003</v>
      </c>
      <c r="H15716" s="115">
        <f t="shared" si="490"/>
        <v>1.0068371472522089</v>
      </c>
      <c r="I15716" s="115">
        <f t="shared" si="491"/>
        <v>5191.1117999999997</v>
      </c>
    </row>
    <row r="15717" spans="1:9" hidden="1">
      <c r="A15717" s="115" t="s">
        <v>41000</v>
      </c>
      <c r="B15717" s="115" t="s">
        <v>41001</v>
      </c>
      <c r="C15717" s="115" t="s">
        <v>35840</v>
      </c>
      <c r="D15717" s="115" t="s">
        <v>1138</v>
      </c>
      <c r="E15717" s="115">
        <v>7226.9314000000004</v>
      </c>
      <c r="F15717" s="674">
        <v>293.83600000000001</v>
      </c>
      <c r="G15717" s="674">
        <v>295.84500000000003</v>
      </c>
      <c r="H15717" s="115">
        <f t="shared" si="490"/>
        <v>1.0068371472522089</v>
      </c>
      <c r="I15717" s="115">
        <f t="shared" si="491"/>
        <v>7276.3429999999998</v>
      </c>
    </row>
    <row r="15718" spans="1:9" hidden="1">
      <c r="A15718" s="115" t="s">
        <v>41002</v>
      </c>
      <c r="B15718" s="115" t="s">
        <v>41003</v>
      </c>
      <c r="C15718" s="115" t="s">
        <v>35843</v>
      </c>
      <c r="D15718" s="115" t="s">
        <v>1138</v>
      </c>
      <c r="E15718" s="115">
        <v>8445.2150000000001</v>
      </c>
      <c r="F15718" s="674">
        <v>293.83600000000001</v>
      </c>
      <c r="G15718" s="674">
        <v>295.84500000000003</v>
      </c>
      <c r="H15718" s="115">
        <f t="shared" si="490"/>
        <v>1.0068371472522089</v>
      </c>
      <c r="I15718" s="115">
        <f t="shared" si="491"/>
        <v>8502.9562000000005</v>
      </c>
    </row>
    <row r="15719" spans="1:9" hidden="1">
      <c r="A15719" s="115" t="s">
        <v>41004</v>
      </c>
      <c r="B15719" s="115" t="s">
        <v>41005</v>
      </c>
      <c r="C15719" s="115" t="s">
        <v>35846</v>
      </c>
      <c r="D15719" s="115" t="s">
        <v>1138</v>
      </c>
      <c r="E15719" s="115">
        <v>9350.8826000000008</v>
      </c>
      <c r="F15719" s="674">
        <v>293.83600000000001</v>
      </c>
      <c r="G15719" s="674">
        <v>295.84500000000003</v>
      </c>
      <c r="H15719" s="115">
        <f t="shared" si="490"/>
        <v>1.0068371472522089</v>
      </c>
      <c r="I15719" s="115">
        <f t="shared" si="491"/>
        <v>9414.8160000000007</v>
      </c>
    </row>
    <row r="15720" spans="1:9" hidden="1">
      <c r="A15720" s="115" t="s">
        <v>41006</v>
      </c>
      <c r="B15720" s="115" t="s">
        <v>41007</v>
      </c>
      <c r="C15720" s="115" t="s">
        <v>35849</v>
      </c>
      <c r="D15720" s="115" t="s">
        <v>1138</v>
      </c>
      <c r="E15720" s="115">
        <v>10908.8555</v>
      </c>
      <c r="F15720" s="674">
        <v>293.83600000000001</v>
      </c>
      <c r="G15720" s="674">
        <v>295.84500000000003</v>
      </c>
      <c r="H15720" s="115">
        <f t="shared" si="490"/>
        <v>1.0068371472522089</v>
      </c>
      <c r="I15720" s="115">
        <f t="shared" si="491"/>
        <v>10983.441000000001</v>
      </c>
    </row>
    <row r="15721" spans="1:9" hidden="1">
      <c r="A15721" s="115" t="s">
        <v>41008</v>
      </c>
      <c r="B15721" s="115" t="s">
        <v>41009</v>
      </c>
      <c r="C15721" s="115" t="s">
        <v>35852</v>
      </c>
      <c r="D15721" s="115" t="s">
        <v>1138</v>
      </c>
      <c r="E15721" s="115">
        <v>12468.6986</v>
      </c>
      <c r="F15721" s="674">
        <v>293.83600000000001</v>
      </c>
      <c r="G15721" s="674">
        <v>295.84500000000003</v>
      </c>
      <c r="H15721" s="115">
        <f t="shared" si="490"/>
        <v>1.0068371472522089</v>
      </c>
      <c r="I15721" s="115">
        <f t="shared" si="491"/>
        <v>12553.948899999999</v>
      </c>
    </row>
    <row r="15722" spans="1:9" hidden="1">
      <c r="A15722" s="115" t="s">
        <v>41010</v>
      </c>
      <c r="B15722" s="115" t="s">
        <v>41011</v>
      </c>
      <c r="C15722" s="115" t="s">
        <v>35855</v>
      </c>
      <c r="D15722" s="115" t="s">
        <v>1138</v>
      </c>
      <c r="E15722" s="115">
        <v>16818.271700000001</v>
      </c>
      <c r="F15722" s="674">
        <v>293.83600000000001</v>
      </c>
      <c r="G15722" s="674">
        <v>295.84500000000003</v>
      </c>
      <c r="H15722" s="115">
        <f t="shared" si="490"/>
        <v>1.0068371472522089</v>
      </c>
      <c r="I15722" s="115">
        <f t="shared" si="491"/>
        <v>16933.260699999999</v>
      </c>
    </row>
    <row r="15723" spans="1:9" hidden="1">
      <c r="A15723" s="115" t="s">
        <v>41012</v>
      </c>
      <c r="B15723" s="115" t="s">
        <v>41013</v>
      </c>
      <c r="C15723" s="115" t="s">
        <v>35858</v>
      </c>
      <c r="D15723" s="115" t="s">
        <v>1138</v>
      </c>
      <c r="E15723" s="115">
        <v>2358.8564999999999</v>
      </c>
      <c r="F15723" s="674">
        <v>293.83600000000001</v>
      </c>
      <c r="G15723" s="674">
        <v>295.84500000000003</v>
      </c>
      <c r="H15723" s="115">
        <f t="shared" si="490"/>
        <v>1.0068371472522089</v>
      </c>
      <c r="I15723" s="115">
        <f t="shared" si="491"/>
        <v>2374.9843000000001</v>
      </c>
    </row>
    <row r="15724" spans="1:9" hidden="1">
      <c r="A15724" s="115" t="s">
        <v>41014</v>
      </c>
      <c r="B15724" s="115" t="s">
        <v>41015</v>
      </c>
      <c r="C15724" s="115" t="s">
        <v>35861</v>
      </c>
      <c r="D15724" s="115" t="s">
        <v>1138</v>
      </c>
      <c r="E15724" s="115">
        <v>5569.2726000000002</v>
      </c>
      <c r="F15724" s="674">
        <v>293.83600000000001</v>
      </c>
      <c r="G15724" s="674">
        <v>295.84500000000003</v>
      </c>
      <c r="H15724" s="115">
        <f t="shared" si="490"/>
        <v>1.0068371472522089</v>
      </c>
      <c r="I15724" s="115">
        <f t="shared" si="491"/>
        <v>5607.3504999999996</v>
      </c>
    </row>
    <row r="15725" spans="1:9" hidden="1">
      <c r="A15725" s="115" t="s">
        <v>41016</v>
      </c>
      <c r="B15725" s="115" t="s">
        <v>41017</v>
      </c>
      <c r="C15725" s="115" t="s">
        <v>35864</v>
      </c>
      <c r="D15725" s="115" t="s">
        <v>1138</v>
      </c>
      <c r="E15725" s="115">
        <v>7891.3172999999997</v>
      </c>
      <c r="F15725" s="674">
        <v>293.83600000000001</v>
      </c>
      <c r="G15725" s="674">
        <v>295.84500000000003</v>
      </c>
      <c r="H15725" s="115">
        <f t="shared" si="490"/>
        <v>1.0068371472522089</v>
      </c>
      <c r="I15725" s="115">
        <f t="shared" si="491"/>
        <v>7945.2713999999996</v>
      </c>
    </row>
    <row r="15726" spans="1:9" hidden="1">
      <c r="A15726" s="115" t="s">
        <v>41018</v>
      </c>
      <c r="B15726" s="115" t="s">
        <v>41019</v>
      </c>
      <c r="C15726" s="115" t="s">
        <v>35867</v>
      </c>
      <c r="D15726" s="115" t="s">
        <v>1138</v>
      </c>
      <c r="E15726" s="115">
        <v>10004.882600000001</v>
      </c>
      <c r="F15726" s="674">
        <v>293.83600000000001</v>
      </c>
      <c r="G15726" s="674">
        <v>295.84500000000003</v>
      </c>
      <c r="H15726" s="115">
        <f t="shared" si="490"/>
        <v>1.0068371472522089</v>
      </c>
      <c r="I15726" s="115">
        <f t="shared" si="491"/>
        <v>10073.2875</v>
      </c>
    </row>
    <row r="15727" spans="1:9" hidden="1">
      <c r="A15727" s="115" t="s">
        <v>41020</v>
      </c>
      <c r="B15727" s="115" t="s">
        <v>41021</v>
      </c>
      <c r="C15727" s="115" t="s">
        <v>35870</v>
      </c>
      <c r="D15727" s="115" t="s">
        <v>1138</v>
      </c>
      <c r="E15727" s="115">
        <v>14839.453799999999</v>
      </c>
      <c r="F15727" s="674">
        <v>293.83600000000001</v>
      </c>
      <c r="G15727" s="674">
        <v>295.84500000000003</v>
      </c>
      <c r="H15727" s="115">
        <f t="shared" si="490"/>
        <v>1.0068371472522089</v>
      </c>
      <c r="I15727" s="115">
        <f t="shared" si="491"/>
        <v>14940.9133</v>
      </c>
    </row>
    <row r="15728" spans="1:9" hidden="1">
      <c r="A15728" s="115" t="s">
        <v>41022</v>
      </c>
      <c r="B15728" s="115" t="s">
        <v>41023</v>
      </c>
      <c r="C15728" s="115" t="s">
        <v>35873</v>
      </c>
      <c r="D15728" s="115" t="s">
        <v>1138</v>
      </c>
      <c r="E15728" s="115">
        <v>1497.6995999999999</v>
      </c>
      <c r="F15728" s="674">
        <v>293.83600000000001</v>
      </c>
      <c r="G15728" s="674">
        <v>295.84500000000003</v>
      </c>
      <c r="H15728" s="115">
        <f t="shared" si="490"/>
        <v>1.0068371472522089</v>
      </c>
      <c r="I15728" s="115">
        <f t="shared" si="491"/>
        <v>1507.9395999999999</v>
      </c>
    </row>
    <row r="15729" spans="1:9" hidden="1">
      <c r="A15729" s="115" t="s">
        <v>41024</v>
      </c>
      <c r="B15729" s="115" t="s">
        <v>41025</v>
      </c>
      <c r="C15729" s="115" t="s">
        <v>35876</v>
      </c>
      <c r="D15729" s="115" t="s">
        <v>1138</v>
      </c>
      <c r="E15729" s="115">
        <v>2143.2565</v>
      </c>
      <c r="F15729" s="674">
        <v>293.83600000000001</v>
      </c>
      <c r="G15729" s="674">
        <v>295.84500000000003</v>
      </c>
      <c r="H15729" s="115">
        <f t="shared" si="490"/>
        <v>1.0068371472522089</v>
      </c>
      <c r="I15729" s="115">
        <f t="shared" si="491"/>
        <v>2157.9103</v>
      </c>
    </row>
    <row r="15730" spans="1:9" hidden="1">
      <c r="A15730" s="115" t="s">
        <v>41026</v>
      </c>
      <c r="B15730" s="115" t="s">
        <v>41027</v>
      </c>
      <c r="C15730" s="115" t="s">
        <v>35879</v>
      </c>
      <c r="D15730" s="115" t="s">
        <v>1138</v>
      </c>
      <c r="E15730" s="115">
        <v>2545.1131</v>
      </c>
      <c r="F15730" s="674">
        <v>293.83600000000001</v>
      </c>
      <c r="G15730" s="674">
        <v>295.84500000000003</v>
      </c>
      <c r="H15730" s="115">
        <f t="shared" si="490"/>
        <v>1.0068371472522089</v>
      </c>
      <c r="I15730" s="115">
        <f t="shared" si="491"/>
        <v>2562.5144</v>
      </c>
    </row>
    <row r="15731" spans="1:9" hidden="1">
      <c r="A15731" s="115" t="s">
        <v>41028</v>
      </c>
      <c r="B15731" s="115" t="s">
        <v>41029</v>
      </c>
      <c r="C15731" s="115" t="s">
        <v>35882</v>
      </c>
      <c r="D15731" s="115" t="s">
        <v>1138</v>
      </c>
      <c r="E15731" s="115">
        <v>4503.2726000000002</v>
      </c>
      <c r="F15731" s="674">
        <v>293.83600000000001</v>
      </c>
      <c r="G15731" s="674">
        <v>295.84500000000003</v>
      </c>
      <c r="H15731" s="115">
        <f t="shared" si="490"/>
        <v>1.0068371472522089</v>
      </c>
      <c r="I15731" s="115">
        <f t="shared" si="491"/>
        <v>4534.0621000000001</v>
      </c>
    </row>
    <row r="15732" spans="1:9" hidden="1">
      <c r="A15732" s="115" t="s">
        <v>41030</v>
      </c>
      <c r="B15732" s="115" t="s">
        <v>41031</v>
      </c>
      <c r="C15732" s="115" t="s">
        <v>35885</v>
      </c>
      <c r="D15732" s="115" t="s">
        <v>1138</v>
      </c>
      <c r="E15732" s="115">
        <v>5211.8603999999996</v>
      </c>
      <c r="F15732" s="674">
        <v>293.83600000000001</v>
      </c>
      <c r="G15732" s="674">
        <v>295.84500000000003</v>
      </c>
      <c r="H15732" s="115">
        <f t="shared" si="490"/>
        <v>1.0068371472522089</v>
      </c>
      <c r="I15732" s="115">
        <f t="shared" si="491"/>
        <v>5247.4947000000002</v>
      </c>
    </row>
    <row r="15733" spans="1:9" hidden="1">
      <c r="A15733" s="115" t="s">
        <v>41032</v>
      </c>
      <c r="B15733" s="115" t="s">
        <v>41033</v>
      </c>
      <c r="C15733" s="115" t="s">
        <v>35888</v>
      </c>
      <c r="D15733" s="115" t="s">
        <v>1138</v>
      </c>
      <c r="E15733" s="115">
        <v>6125.9314000000004</v>
      </c>
      <c r="F15733" s="674">
        <v>293.83600000000001</v>
      </c>
      <c r="G15733" s="674">
        <v>295.84500000000003</v>
      </c>
      <c r="H15733" s="115">
        <f t="shared" si="490"/>
        <v>1.0068371472522089</v>
      </c>
      <c r="I15733" s="115">
        <f t="shared" si="491"/>
        <v>6167.8153000000002</v>
      </c>
    </row>
    <row r="15734" spans="1:9" hidden="1">
      <c r="A15734" s="115" t="s">
        <v>41034</v>
      </c>
      <c r="B15734" s="115" t="s">
        <v>41035</v>
      </c>
      <c r="C15734" s="115" t="s">
        <v>35891</v>
      </c>
      <c r="D15734" s="115" t="s">
        <v>1138</v>
      </c>
      <c r="E15734" s="115">
        <v>7344.2150000000001</v>
      </c>
      <c r="F15734" s="674">
        <v>293.83600000000001</v>
      </c>
      <c r="G15734" s="674">
        <v>295.84500000000003</v>
      </c>
      <c r="H15734" s="115">
        <f t="shared" si="490"/>
        <v>1.0068371472522089</v>
      </c>
      <c r="I15734" s="115">
        <f t="shared" si="491"/>
        <v>7394.4285</v>
      </c>
    </row>
    <row r="15735" spans="1:9" hidden="1">
      <c r="A15735" s="115" t="s">
        <v>41036</v>
      </c>
      <c r="B15735" s="115" t="s">
        <v>41037</v>
      </c>
      <c r="C15735" s="115" t="s">
        <v>35894</v>
      </c>
      <c r="D15735" s="115" t="s">
        <v>1138</v>
      </c>
      <c r="E15735" s="115">
        <v>7931.8825999999999</v>
      </c>
      <c r="F15735" s="674">
        <v>293.83600000000001</v>
      </c>
      <c r="G15735" s="674">
        <v>295.84500000000003</v>
      </c>
      <c r="H15735" s="115">
        <f t="shared" si="490"/>
        <v>1.0068371472522089</v>
      </c>
      <c r="I15735" s="115">
        <f t="shared" si="491"/>
        <v>7986.1139999999996</v>
      </c>
    </row>
    <row r="15736" spans="1:9" hidden="1">
      <c r="A15736" s="115" t="s">
        <v>41038</v>
      </c>
      <c r="B15736" s="115" t="s">
        <v>41039</v>
      </c>
      <c r="C15736" s="115" t="s">
        <v>35897</v>
      </c>
      <c r="D15736" s="115" t="s">
        <v>1138</v>
      </c>
      <c r="E15736" s="115">
        <v>9490.8554999999997</v>
      </c>
      <c r="F15736" s="674">
        <v>293.83600000000001</v>
      </c>
      <c r="G15736" s="674">
        <v>295.84500000000003</v>
      </c>
      <c r="H15736" s="115">
        <f t="shared" si="490"/>
        <v>1.0068371472522089</v>
      </c>
      <c r="I15736" s="115">
        <f t="shared" si="491"/>
        <v>9555.7458999999999</v>
      </c>
    </row>
    <row r="15737" spans="1:9" hidden="1">
      <c r="A15737" s="115" t="s">
        <v>41040</v>
      </c>
      <c r="B15737" s="115" t="s">
        <v>41041</v>
      </c>
      <c r="C15737" s="115" t="s">
        <v>35900</v>
      </c>
      <c r="D15737" s="115" t="s">
        <v>1138</v>
      </c>
      <c r="E15737" s="115">
        <v>11049.6986</v>
      </c>
      <c r="F15737" s="674">
        <v>293.83600000000001</v>
      </c>
      <c r="G15737" s="674">
        <v>295.84500000000003</v>
      </c>
      <c r="H15737" s="115">
        <f t="shared" si="490"/>
        <v>1.0068371472522089</v>
      </c>
      <c r="I15737" s="115">
        <f t="shared" si="491"/>
        <v>11125.246999999999</v>
      </c>
    </row>
    <row r="15738" spans="1:9" hidden="1">
      <c r="A15738" s="115" t="s">
        <v>41042</v>
      </c>
      <c r="B15738" s="115" t="s">
        <v>41043</v>
      </c>
      <c r="C15738" s="115" t="s">
        <v>35903</v>
      </c>
      <c r="D15738" s="115" t="s">
        <v>1138</v>
      </c>
      <c r="E15738" s="115">
        <v>15773.271699999999</v>
      </c>
      <c r="F15738" s="674">
        <v>293.83600000000001</v>
      </c>
      <c r="G15738" s="674">
        <v>295.84500000000003</v>
      </c>
      <c r="H15738" s="115">
        <f t="shared" si="490"/>
        <v>1.0068371472522089</v>
      </c>
      <c r="I15738" s="115">
        <f t="shared" si="491"/>
        <v>15881.115900000001</v>
      </c>
    </row>
    <row r="15739" spans="1:9" hidden="1">
      <c r="A15739" s="115" t="s">
        <v>41044</v>
      </c>
      <c r="B15739" s="115" t="s">
        <v>41045</v>
      </c>
      <c r="C15739" s="115" t="s">
        <v>35906</v>
      </c>
      <c r="D15739" s="115" t="s">
        <v>1138</v>
      </c>
      <c r="E15739" s="115">
        <v>1179.6089999999999</v>
      </c>
      <c r="F15739" s="674">
        <v>293.83600000000001</v>
      </c>
      <c r="G15739" s="674">
        <v>295.84500000000003</v>
      </c>
      <c r="H15739" s="115">
        <f t="shared" si="490"/>
        <v>1.0068371472522089</v>
      </c>
      <c r="I15739" s="115">
        <f t="shared" si="491"/>
        <v>1187.6741999999999</v>
      </c>
    </row>
    <row r="15740" spans="1:9" hidden="1">
      <c r="A15740" s="115" t="s">
        <v>41046</v>
      </c>
      <c r="B15740" s="115" t="s">
        <v>41047</v>
      </c>
      <c r="C15740" s="115" t="s">
        <v>35909</v>
      </c>
      <c r="D15740" s="115" t="s">
        <v>1138</v>
      </c>
      <c r="E15740" s="115">
        <v>21.717600000000001</v>
      </c>
      <c r="F15740" s="674">
        <v>293.83600000000001</v>
      </c>
      <c r="G15740" s="674">
        <v>295.84500000000003</v>
      </c>
      <c r="H15740" s="115">
        <f t="shared" si="490"/>
        <v>1.0068371472522089</v>
      </c>
      <c r="I15740" s="115">
        <f t="shared" si="491"/>
        <v>21.866099999999999</v>
      </c>
    </row>
    <row r="15741" spans="1:9" hidden="1">
      <c r="A15741" s="115" t="s">
        <v>41048</v>
      </c>
      <c r="B15741" s="115" t="s">
        <v>41049</v>
      </c>
      <c r="C15741" s="115" t="s">
        <v>35912</v>
      </c>
      <c r="D15741" s="115" t="s">
        <v>1138</v>
      </c>
      <c r="E15741" s="115">
        <v>383.10649999999998</v>
      </c>
      <c r="F15741" s="674">
        <v>293.83600000000001</v>
      </c>
      <c r="G15741" s="674">
        <v>295.84500000000003</v>
      </c>
      <c r="H15741" s="115">
        <f t="shared" si="490"/>
        <v>1.0068371472522089</v>
      </c>
      <c r="I15741" s="115">
        <f t="shared" si="491"/>
        <v>385.72590000000002</v>
      </c>
    </row>
    <row r="15742" spans="1:9" hidden="1">
      <c r="A15742" s="115" t="s">
        <v>41050</v>
      </c>
      <c r="B15742" s="115" t="s">
        <v>41051</v>
      </c>
      <c r="C15742" s="115" t="s">
        <v>35915</v>
      </c>
      <c r="D15742" s="115" t="s">
        <v>1138</v>
      </c>
      <c r="E15742" s="115">
        <v>218.6865</v>
      </c>
      <c r="F15742" s="674">
        <v>293.83600000000001</v>
      </c>
      <c r="G15742" s="674">
        <v>295.84500000000003</v>
      </c>
      <c r="H15742" s="115">
        <f t="shared" si="490"/>
        <v>1.0068371472522089</v>
      </c>
      <c r="I15742" s="115">
        <f t="shared" si="491"/>
        <v>220.18170000000001</v>
      </c>
    </row>
    <row r="15743" spans="1:9" hidden="1">
      <c r="A15743" s="115" t="s">
        <v>41052</v>
      </c>
      <c r="B15743" s="115" t="s">
        <v>41053</v>
      </c>
      <c r="C15743" s="115" t="s">
        <v>35918</v>
      </c>
      <c r="D15743" s="115" t="s">
        <v>1138</v>
      </c>
      <c r="E15743" s="115">
        <v>186.96899999999999</v>
      </c>
      <c r="F15743" s="674">
        <v>293.83600000000001</v>
      </c>
      <c r="G15743" s="674">
        <v>295.84500000000003</v>
      </c>
      <c r="H15743" s="115">
        <f t="shared" si="490"/>
        <v>1.0068371472522089</v>
      </c>
      <c r="I15743" s="115">
        <f t="shared" si="491"/>
        <v>188.2473</v>
      </c>
    </row>
    <row r="15744" spans="1:9" hidden="1">
      <c r="A15744" s="115" t="s">
        <v>41054</v>
      </c>
      <c r="B15744" s="115" t="s">
        <v>41055</v>
      </c>
      <c r="C15744" s="115" t="s">
        <v>35921</v>
      </c>
      <c r="D15744" s="115" t="s">
        <v>1138</v>
      </c>
      <c r="E15744" s="115">
        <v>184.82900000000001</v>
      </c>
      <c r="F15744" s="674">
        <v>293.83600000000001</v>
      </c>
      <c r="G15744" s="674">
        <v>295.84500000000003</v>
      </c>
      <c r="H15744" s="115">
        <f t="shared" si="490"/>
        <v>1.0068371472522089</v>
      </c>
      <c r="I15744" s="115">
        <f t="shared" si="491"/>
        <v>186.09270000000001</v>
      </c>
    </row>
    <row r="15745" spans="1:9" hidden="1">
      <c r="A15745" s="115" t="s">
        <v>41056</v>
      </c>
      <c r="B15745" s="115" t="s">
        <v>41057</v>
      </c>
      <c r="C15745" s="115" t="s">
        <v>35924</v>
      </c>
      <c r="D15745" s="115" t="s">
        <v>1242</v>
      </c>
      <c r="E15745" s="115">
        <v>9.9246999999999996</v>
      </c>
      <c r="F15745" s="674">
        <v>293.83600000000001</v>
      </c>
      <c r="G15745" s="674">
        <v>295.84500000000003</v>
      </c>
      <c r="H15745" s="115">
        <f t="shared" si="490"/>
        <v>1.0068371472522089</v>
      </c>
      <c r="I15745" s="115">
        <f t="shared" si="491"/>
        <v>9.9925999999999995</v>
      </c>
    </row>
    <row r="15746" spans="1:9" hidden="1">
      <c r="A15746" s="115" t="s">
        <v>41058</v>
      </c>
      <c r="B15746" s="115" t="s">
        <v>41059</v>
      </c>
      <c r="C15746" s="115" t="s">
        <v>35927</v>
      </c>
      <c r="D15746" s="115" t="s">
        <v>1242</v>
      </c>
      <c r="E15746" s="115">
        <v>12.2837</v>
      </c>
      <c r="F15746" s="674">
        <v>293.83600000000001</v>
      </c>
      <c r="G15746" s="674">
        <v>295.84500000000003</v>
      </c>
      <c r="H15746" s="115">
        <f t="shared" si="490"/>
        <v>1.0068371472522089</v>
      </c>
      <c r="I15746" s="115">
        <f t="shared" si="491"/>
        <v>12.367699999999999</v>
      </c>
    </row>
    <row r="15747" spans="1:9" hidden="1">
      <c r="A15747" s="115" t="s">
        <v>41060</v>
      </c>
      <c r="B15747" s="115" t="s">
        <v>41061</v>
      </c>
      <c r="C15747" s="115" t="s">
        <v>35930</v>
      </c>
      <c r="D15747" s="115" t="s">
        <v>1242</v>
      </c>
      <c r="E15747" s="115">
        <v>14.8622</v>
      </c>
      <c r="F15747" s="674">
        <v>293.83600000000001</v>
      </c>
      <c r="G15747" s="674">
        <v>295.84500000000003</v>
      </c>
      <c r="H15747" s="115">
        <f t="shared" si="490"/>
        <v>1.0068371472522089</v>
      </c>
      <c r="I15747" s="115">
        <f t="shared" si="491"/>
        <v>14.963800000000001</v>
      </c>
    </row>
    <row r="15748" spans="1:9" hidden="1">
      <c r="A15748" s="115" t="s">
        <v>41062</v>
      </c>
      <c r="B15748" s="115" t="s">
        <v>41063</v>
      </c>
      <c r="C15748" s="115" t="s">
        <v>35933</v>
      </c>
      <c r="D15748" s="115" t="s">
        <v>1242</v>
      </c>
      <c r="E15748" s="115">
        <v>18.7012</v>
      </c>
      <c r="F15748" s="674">
        <v>293.83600000000001</v>
      </c>
      <c r="G15748" s="674">
        <v>295.84500000000003</v>
      </c>
      <c r="H15748" s="115">
        <f t="shared" si="490"/>
        <v>1.0068371472522089</v>
      </c>
      <c r="I15748" s="115">
        <f t="shared" si="491"/>
        <v>18.8291</v>
      </c>
    </row>
    <row r="15749" spans="1:9" hidden="1">
      <c r="A15749" s="115" t="s">
        <v>41064</v>
      </c>
      <c r="B15749" s="115" t="s">
        <v>41065</v>
      </c>
      <c r="C15749" s="115" t="s">
        <v>35936</v>
      </c>
      <c r="D15749" s="115" t="s">
        <v>1242</v>
      </c>
      <c r="E15749" s="115">
        <v>23.560199999999998</v>
      </c>
      <c r="F15749" s="674">
        <v>293.83600000000001</v>
      </c>
      <c r="G15749" s="674">
        <v>295.84500000000003</v>
      </c>
      <c r="H15749" s="115">
        <f t="shared" ref="H15749:H15812" si="492">G15749/F15749</f>
        <v>1.0068371472522089</v>
      </c>
      <c r="I15749" s="115">
        <f t="shared" ref="I15749:I15812" si="493">ROUND(H15749*E15749,4)</f>
        <v>23.721299999999999</v>
      </c>
    </row>
    <row r="15750" spans="1:9" hidden="1">
      <c r="A15750" s="115" t="s">
        <v>41066</v>
      </c>
      <c r="B15750" s="115" t="s">
        <v>41067</v>
      </c>
      <c r="C15750" s="115" t="s">
        <v>35939</v>
      </c>
      <c r="D15750" s="115" t="s">
        <v>1242</v>
      </c>
      <c r="E15750" s="115">
        <v>33.608199999999997</v>
      </c>
      <c r="F15750" s="674">
        <v>293.83600000000001</v>
      </c>
      <c r="G15750" s="674">
        <v>295.84500000000003</v>
      </c>
      <c r="H15750" s="115">
        <f t="shared" si="492"/>
        <v>1.0068371472522089</v>
      </c>
      <c r="I15750" s="115">
        <f t="shared" si="493"/>
        <v>33.838000000000001</v>
      </c>
    </row>
    <row r="15751" spans="1:9" hidden="1">
      <c r="A15751" s="115" t="s">
        <v>41068</v>
      </c>
      <c r="B15751" s="115" t="s">
        <v>41069</v>
      </c>
      <c r="C15751" s="115" t="s">
        <v>35942</v>
      </c>
      <c r="D15751" s="115" t="s">
        <v>1242</v>
      </c>
      <c r="E15751" s="115">
        <v>55.185299999999998</v>
      </c>
      <c r="F15751" s="674">
        <v>293.83600000000001</v>
      </c>
      <c r="G15751" s="674">
        <v>295.84500000000003</v>
      </c>
      <c r="H15751" s="115">
        <f t="shared" si="492"/>
        <v>1.0068371472522089</v>
      </c>
      <c r="I15751" s="115">
        <f t="shared" si="493"/>
        <v>55.562600000000003</v>
      </c>
    </row>
    <row r="15752" spans="1:9" hidden="1">
      <c r="A15752" s="115" t="s">
        <v>41070</v>
      </c>
      <c r="B15752" s="115" t="s">
        <v>41071</v>
      </c>
      <c r="C15752" s="115" t="s">
        <v>35945</v>
      </c>
      <c r="D15752" s="115" t="s">
        <v>1242</v>
      </c>
      <c r="E15752" s="115">
        <v>67.153899999999993</v>
      </c>
      <c r="F15752" s="674">
        <v>293.83600000000001</v>
      </c>
      <c r="G15752" s="674">
        <v>295.84500000000003</v>
      </c>
      <c r="H15752" s="115">
        <f t="shared" si="492"/>
        <v>1.0068371472522089</v>
      </c>
      <c r="I15752" s="115">
        <f t="shared" si="493"/>
        <v>67.613</v>
      </c>
    </row>
    <row r="15753" spans="1:9" hidden="1">
      <c r="A15753" s="115" t="s">
        <v>41072</v>
      </c>
      <c r="B15753" s="115" t="s">
        <v>41073</v>
      </c>
      <c r="C15753" s="115" t="s">
        <v>35948</v>
      </c>
      <c r="D15753" s="115" t="s">
        <v>1242</v>
      </c>
      <c r="E15753" s="115">
        <v>86.840400000000002</v>
      </c>
      <c r="F15753" s="674">
        <v>293.83600000000001</v>
      </c>
      <c r="G15753" s="674">
        <v>295.84500000000003</v>
      </c>
      <c r="H15753" s="115">
        <f t="shared" si="492"/>
        <v>1.0068371472522089</v>
      </c>
      <c r="I15753" s="115">
        <f t="shared" si="493"/>
        <v>87.434100000000001</v>
      </c>
    </row>
    <row r="15754" spans="1:9" hidden="1">
      <c r="A15754" s="115" t="s">
        <v>41074</v>
      </c>
      <c r="B15754" s="115" t="s">
        <v>41075</v>
      </c>
      <c r="C15754" s="115" t="s">
        <v>35951</v>
      </c>
      <c r="D15754" s="115" t="s">
        <v>1138</v>
      </c>
      <c r="E15754" s="115">
        <v>60.265599999999999</v>
      </c>
      <c r="F15754" s="674">
        <v>293.83600000000001</v>
      </c>
      <c r="G15754" s="674">
        <v>295.84500000000003</v>
      </c>
      <c r="H15754" s="115">
        <f t="shared" si="492"/>
        <v>1.0068371472522089</v>
      </c>
      <c r="I15754" s="115">
        <f t="shared" si="493"/>
        <v>60.677599999999998</v>
      </c>
    </row>
    <row r="15755" spans="1:9" hidden="1">
      <c r="A15755" s="115" t="s">
        <v>41076</v>
      </c>
      <c r="B15755" s="115" t="s">
        <v>41077</v>
      </c>
      <c r="C15755" s="115" t="s">
        <v>35954</v>
      </c>
      <c r="D15755" s="115" t="s">
        <v>1138</v>
      </c>
      <c r="E15755" s="115">
        <v>49.93</v>
      </c>
      <c r="F15755" s="674">
        <v>293.83600000000001</v>
      </c>
      <c r="G15755" s="674">
        <v>295.84500000000003</v>
      </c>
      <c r="H15755" s="115">
        <f t="shared" si="492"/>
        <v>1.0068371472522089</v>
      </c>
      <c r="I15755" s="115">
        <f t="shared" si="493"/>
        <v>50.2714</v>
      </c>
    </row>
    <row r="15756" spans="1:9" hidden="1">
      <c r="A15756" s="115" t="s">
        <v>41078</v>
      </c>
      <c r="B15756" s="115" t="s">
        <v>41079</v>
      </c>
      <c r="C15756" s="115" t="s">
        <v>35957</v>
      </c>
      <c r="D15756" s="115" t="s">
        <v>1138</v>
      </c>
      <c r="E15756" s="115">
        <v>25.004000000000001</v>
      </c>
      <c r="F15756" s="674">
        <v>293.83600000000001</v>
      </c>
      <c r="G15756" s="674">
        <v>295.84500000000003</v>
      </c>
      <c r="H15756" s="115">
        <f t="shared" si="492"/>
        <v>1.0068371472522089</v>
      </c>
      <c r="I15756" s="115">
        <f t="shared" si="493"/>
        <v>25.175000000000001</v>
      </c>
    </row>
    <row r="15757" spans="1:9" hidden="1">
      <c r="A15757" s="115" t="s">
        <v>41080</v>
      </c>
      <c r="B15757" s="115" t="s">
        <v>41081</v>
      </c>
      <c r="C15757" s="115" t="s">
        <v>35960</v>
      </c>
      <c r="D15757" s="115" t="s">
        <v>1138</v>
      </c>
      <c r="E15757" s="115">
        <v>28.329599999999999</v>
      </c>
      <c r="F15757" s="674">
        <v>293.83600000000001</v>
      </c>
      <c r="G15757" s="674">
        <v>295.84500000000003</v>
      </c>
      <c r="H15757" s="115">
        <f t="shared" si="492"/>
        <v>1.0068371472522089</v>
      </c>
      <c r="I15757" s="115">
        <f t="shared" si="493"/>
        <v>28.523299999999999</v>
      </c>
    </row>
    <row r="15758" spans="1:9" hidden="1">
      <c r="A15758" s="115" t="s">
        <v>41082</v>
      </c>
      <c r="B15758" s="115" t="s">
        <v>41083</v>
      </c>
      <c r="C15758" s="115" t="s">
        <v>35963</v>
      </c>
      <c r="D15758" s="115" t="s">
        <v>1138</v>
      </c>
      <c r="E15758" s="115">
        <v>88.505899999999997</v>
      </c>
      <c r="F15758" s="674">
        <v>293.83600000000001</v>
      </c>
      <c r="G15758" s="674">
        <v>295.84500000000003</v>
      </c>
      <c r="H15758" s="115">
        <f t="shared" si="492"/>
        <v>1.0068371472522089</v>
      </c>
      <c r="I15758" s="115">
        <f t="shared" si="493"/>
        <v>89.111000000000004</v>
      </c>
    </row>
    <row r="15759" spans="1:9" hidden="1">
      <c r="A15759" s="115" t="s">
        <v>41084</v>
      </c>
      <c r="B15759" s="115" t="s">
        <v>41085</v>
      </c>
      <c r="C15759" s="115" t="s">
        <v>35966</v>
      </c>
      <c r="D15759" s="115" t="s">
        <v>1138</v>
      </c>
      <c r="E15759" s="115">
        <v>29.7759</v>
      </c>
      <c r="F15759" s="674">
        <v>293.83600000000001</v>
      </c>
      <c r="G15759" s="674">
        <v>295.84500000000003</v>
      </c>
      <c r="H15759" s="115">
        <f t="shared" si="492"/>
        <v>1.0068371472522089</v>
      </c>
      <c r="I15759" s="115">
        <f t="shared" si="493"/>
        <v>29.979500000000002</v>
      </c>
    </row>
    <row r="15760" spans="1:9" hidden="1">
      <c r="A15760" s="115" t="s">
        <v>41086</v>
      </c>
      <c r="B15760" s="115" t="s">
        <v>41087</v>
      </c>
      <c r="C15760" s="115" t="s">
        <v>35969</v>
      </c>
      <c r="D15760" s="115" t="s">
        <v>1138</v>
      </c>
      <c r="E15760" s="115">
        <v>35.365900000000003</v>
      </c>
      <c r="F15760" s="674">
        <v>293.83600000000001</v>
      </c>
      <c r="G15760" s="674">
        <v>295.84500000000003</v>
      </c>
      <c r="H15760" s="115">
        <f t="shared" si="492"/>
        <v>1.0068371472522089</v>
      </c>
      <c r="I15760" s="115">
        <f t="shared" si="493"/>
        <v>35.607700000000001</v>
      </c>
    </row>
    <row r="15761" spans="1:9" hidden="1">
      <c r="A15761" s="115" t="s">
        <v>41088</v>
      </c>
      <c r="B15761" s="115" t="s">
        <v>41089</v>
      </c>
      <c r="C15761" s="115" t="s">
        <v>35972</v>
      </c>
      <c r="D15761" s="115" t="s">
        <v>1242</v>
      </c>
      <c r="E15761" s="115">
        <v>180.7379</v>
      </c>
      <c r="F15761" s="674">
        <v>293.83600000000001</v>
      </c>
      <c r="G15761" s="674">
        <v>295.84500000000003</v>
      </c>
      <c r="H15761" s="115">
        <f t="shared" si="492"/>
        <v>1.0068371472522089</v>
      </c>
      <c r="I15761" s="115">
        <f t="shared" si="493"/>
        <v>181.9736</v>
      </c>
    </row>
    <row r="15762" spans="1:9" hidden="1">
      <c r="A15762" s="115" t="s">
        <v>41090</v>
      </c>
      <c r="B15762" s="115" t="s">
        <v>41091</v>
      </c>
      <c r="C15762" s="115" t="s">
        <v>35975</v>
      </c>
      <c r="D15762" s="115" t="s">
        <v>1242</v>
      </c>
      <c r="E15762" s="115">
        <v>208.93199999999999</v>
      </c>
      <c r="F15762" s="674">
        <v>293.83600000000001</v>
      </c>
      <c r="G15762" s="674">
        <v>295.84500000000003</v>
      </c>
      <c r="H15762" s="115">
        <f t="shared" si="492"/>
        <v>1.0068371472522089</v>
      </c>
      <c r="I15762" s="115">
        <f t="shared" si="493"/>
        <v>210.3605</v>
      </c>
    </row>
    <row r="15763" spans="1:9" hidden="1">
      <c r="A15763" s="115" t="s">
        <v>41092</v>
      </c>
      <c r="B15763" s="115" t="s">
        <v>41093</v>
      </c>
      <c r="C15763" s="115" t="s">
        <v>35978</v>
      </c>
      <c r="D15763" s="115" t="s">
        <v>1242</v>
      </c>
      <c r="E15763" s="115">
        <v>154.31399999999999</v>
      </c>
      <c r="F15763" s="674">
        <v>293.83600000000001</v>
      </c>
      <c r="G15763" s="674">
        <v>295.84500000000003</v>
      </c>
      <c r="H15763" s="115">
        <f t="shared" si="492"/>
        <v>1.0068371472522089</v>
      </c>
      <c r="I15763" s="115">
        <f t="shared" si="493"/>
        <v>155.3691</v>
      </c>
    </row>
    <row r="15764" spans="1:9" hidden="1">
      <c r="A15764" s="115" t="s">
        <v>41094</v>
      </c>
      <c r="B15764" s="115" t="s">
        <v>41095</v>
      </c>
      <c r="C15764" s="115" t="s">
        <v>35981</v>
      </c>
      <c r="D15764" s="115" t="s">
        <v>1242</v>
      </c>
      <c r="E15764" s="115">
        <v>148.386</v>
      </c>
      <c r="F15764" s="674">
        <v>293.83600000000001</v>
      </c>
      <c r="G15764" s="674">
        <v>295.84500000000003</v>
      </c>
      <c r="H15764" s="115">
        <f t="shared" si="492"/>
        <v>1.0068371472522089</v>
      </c>
      <c r="I15764" s="115">
        <f t="shared" si="493"/>
        <v>149.40049999999999</v>
      </c>
    </row>
    <row r="15765" spans="1:9" hidden="1">
      <c r="A15765" s="115" t="s">
        <v>41096</v>
      </c>
      <c r="B15765" s="115" t="s">
        <v>41097</v>
      </c>
      <c r="C15765" s="115" t="s">
        <v>35984</v>
      </c>
      <c r="D15765" s="115" t="s">
        <v>1138</v>
      </c>
      <c r="E15765" s="115">
        <v>192.60429999999999</v>
      </c>
      <c r="F15765" s="674">
        <v>293.83600000000001</v>
      </c>
      <c r="G15765" s="674">
        <v>295.84500000000003</v>
      </c>
      <c r="H15765" s="115">
        <f t="shared" si="492"/>
        <v>1.0068371472522089</v>
      </c>
      <c r="I15765" s="115">
        <f t="shared" si="493"/>
        <v>193.9212</v>
      </c>
    </row>
    <row r="15766" spans="1:9" hidden="1">
      <c r="A15766" s="115" t="s">
        <v>41098</v>
      </c>
      <c r="B15766" s="115" t="s">
        <v>41099</v>
      </c>
      <c r="C15766" s="115" t="s">
        <v>35987</v>
      </c>
      <c r="D15766" s="115" t="s">
        <v>1138</v>
      </c>
      <c r="E15766" s="115">
        <v>348.6268</v>
      </c>
      <c r="F15766" s="674">
        <v>293.83600000000001</v>
      </c>
      <c r="G15766" s="674">
        <v>295.84500000000003</v>
      </c>
      <c r="H15766" s="115">
        <f t="shared" si="492"/>
        <v>1.0068371472522089</v>
      </c>
      <c r="I15766" s="115">
        <f t="shared" si="493"/>
        <v>351.0104</v>
      </c>
    </row>
    <row r="15767" spans="1:9" hidden="1">
      <c r="A15767" s="115" t="s">
        <v>41100</v>
      </c>
      <c r="B15767" s="115" t="s">
        <v>41101</v>
      </c>
      <c r="C15767" s="115" t="s">
        <v>35990</v>
      </c>
      <c r="D15767" s="115" t="s">
        <v>1138</v>
      </c>
      <c r="E15767" s="115">
        <v>329.00130000000001</v>
      </c>
      <c r="F15767" s="674">
        <v>293.83600000000001</v>
      </c>
      <c r="G15767" s="674">
        <v>295.84500000000003</v>
      </c>
      <c r="H15767" s="115">
        <f t="shared" si="492"/>
        <v>1.0068371472522089</v>
      </c>
      <c r="I15767" s="115">
        <f t="shared" si="493"/>
        <v>331.25069999999999</v>
      </c>
    </row>
    <row r="15768" spans="1:9" hidden="1">
      <c r="A15768" s="115" t="s">
        <v>41102</v>
      </c>
      <c r="B15768" s="115" t="s">
        <v>41103</v>
      </c>
      <c r="C15768" s="115" t="s">
        <v>35993</v>
      </c>
      <c r="D15768" s="115" t="s">
        <v>1242</v>
      </c>
      <c r="E15768" s="115">
        <v>10.108000000000001</v>
      </c>
      <c r="F15768" s="674">
        <v>293.83600000000001</v>
      </c>
      <c r="G15768" s="674">
        <v>295.84500000000003</v>
      </c>
      <c r="H15768" s="115">
        <f t="shared" si="492"/>
        <v>1.0068371472522089</v>
      </c>
      <c r="I15768" s="115">
        <f t="shared" si="493"/>
        <v>10.177099999999999</v>
      </c>
    </row>
    <row r="15769" spans="1:9" hidden="1">
      <c r="A15769" s="115" t="s">
        <v>41104</v>
      </c>
      <c r="B15769" s="115" t="s">
        <v>41105</v>
      </c>
      <c r="C15769" s="115" t="s">
        <v>35996</v>
      </c>
      <c r="D15769" s="115" t="s">
        <v>1138</v>
      </c>
      <c r="E15769" s="115">
        <v>3.11</v>
      </c>
      <c r="F15769" s="674">
        <v>293.83600000000001</v>
      </c>
      <c r="G15769" s="674">
        <v>295.84500000000003</v>
      </c>
      <c r="H15769" s="115">
        <f t="shared" si="492"/>
        <v>1.0068371472522089</v>
      </c>
      <c r="I15769" s="115">
        <f t="shared" si="493"/>
        <v>3.1313</v>
      </c>
    </row>
    <row r="15770" spans="1:9" hidden="1">
      <c r="A15770" s="115" t="s">
        <v>41106</v>
      </c>
      <c r="B15770" s="115" t="s">
        <v>41107</v>
      </c>
      <c r="C15770" s="115" t="s">
        <v>35999</v>
      </c>
      <c r="D15770" s="115" t="s">
        <v>1138</v>
      </c>
      <c r="E15770" s="115">
        <v>8.6999999999999993</v>
      </c>
      <c r="F15770" s="674">
        <v>293.83600000000001</v>
      </c>
      <c r="G15770" s="674">
        <v>295.84500000000003</v>
      </c>
      <c r="H15770" s="115">
        <f t="shared" si="492"/>
        <v>1.0068371472522089</v>
      </c>
      <c r="I15770" s="115">
        <f t="shared" si="493"/>
        <v>8.7594999999999992</v>
      </c>
    </row>
    <row r="15771" spans="1:9" hidden="1">
      <c r="A15771" s="115" t="s">
        <v>41108</v>
      </c>
      <c r="B15771" s="115" t="s">
        <v>41109</v>
      </c>
      <c r="C15771" s="115" t="s">
        <v>36002</v>
      </c>
      <c r="D15771" s="115" t="s">
        <v>1138</v>
      </c>
      <c r="E15771" s="115">
        <v>2.52</v>
      </c>
      <c r="F15771" s="674">
        <v>293.83600000000001</v>
      </c>
      <c r="G15771" s="674">
        <v>295.84500000000003</v>
      </c>
      <c r="H15771" s="115">
        <f t="shared" si="492"/>
        <v>1.0068371472522089</v>
      </c>
      <c r="I15771" s="115">
        <f t="shared" si="493"/>
        <v>2.5371999999999999</v>
      </c>
    </row>
    <row r="15772" spans="1:9" hidden="1">
      <c r="A15772" s="115" t="s">
        <v>41110</v>
      </c>
      <c r="B15772" s="115" t="s">
        <v>41111</v>
      </c>
      <c r="C15772" s="115" t="s">
        <v>36005</v>
      </c>
      <c r="D15772" s="115" t="s">
        <v>1138</v>
      </c>
      <c r="E15772" s="115">
        <v>6.47</v>
      </c>
      <c r="F15772" s="674">
        <v>293.83600000000001</v>
      </c>
      <c r="G15772" s="674">
        <v>295.84500000000003</v>
      </c>
      <c r="H15772" s="115">
        <f t="shared" si="492"/>
        <v>1.0068371472522089</v>
      </c>
      <c r="I15772" s="115">
        <f t="shared" si="493"/>
        <v>6.5141999999999998</v>
      </c>
    </row>
    <row r="15773" spans="1:9" hidden="1">
      <c r="A15773" s="115" t="s">
        <v>41112</v>
      </c>
      <c r="B15773" s="115" t="s">
        <v>41113</v>
      </c>
      <c r="C15773" s="115" t="s">
        <v>36008</v>
      </c>
      <c r="D15773" s="115" t="s">
        <v>1138</v>
      </c>
      <c r="E15773" s="115">
        <v>17.510000000000002</v>
      </c>
      <c r="F15773" s="674">
        <v>293.83600000000001</v>
      </c>
      <c r="G15773" s="674">
        <v>295.84500000000003</v>
      </c>
      <c r="H15773" s="115">
        <f t="shared" si="492"/>
        <v>1.0068371472522089</v>
      </c>
      <c r="I15773" s="115">
        <f t="shared" si="493"/>
        <v>17.6297</v>
      </c>
    </row>
    <row r="15774" spans="1:9" hidden="1">
      <c r="A15774" s="115" t="s">
        <v>41114</v>
      </c>
      <c r="B15774" s="115" t="s">
        <v>41115</v>
      </c>
      <c r="C15774" s="115" t="s">
        <v>36011</v>
      </c>
      <c r="D15774" s="115" t="s">
        <v>1138</v>
      </c>
      <c r="E15774" s="115">
        <v>20.38</v>
      </c>
      <c r="F15774" s="674">
        <v>293.83600000000001</v>
      </c>
      <c r="G15774" s="674">
        <v>295.84500000000003</v>
      </c>
      <c r="H15774" s="115">
        <f t="shared" si="492"/>
        <v>1.0068371472522089</v>
      </c>
      <c r="I15774" s="115">
        <f t="shared" si="493"/>
        <v>20.519300000000001</v>
      </c>
    </row>
    <row r="15775" spans="1:9" hidden="1">
      <c r="A15775" s="115" t="s">
        <v>41116</v>
      </c>
      <c r="B15775" s="115" t="s">
        <v>41117</v>
      </c>
      <c r="C15775" s="115" t="s">
        <v>36014</v>
      </c>
      <c r="D15775" s="115" t="s">
        <v>1138</v>
      </c>
      <c r="E15775" s="115">
        <v>15.65</v>
      </c>
      <c r="F15775" s="674">
        <v>293.83600000000001</v>
      </c>
      <c r="G15775" s="674">
        <v>295.84500000000003</v>
      </c>
      <c r="H15775" s="115">
        <f t="shared" si="492"/>
        <v>1.0068371472522089</v>
      </c>
      <c r="I15775" s="115">
        <f t="shared" si="493"/>
        <v>15.757</v>
      </c>
    </row>
    <row r="15776" spans="1:9" hidden="1">
      <c r="A15776" s="115" t="s">
        <v>41118</v>
      </c>
      <c r="B15776" s="115" t="s">
        <v>41119</v>
      </c>
      <c r="C15776" s="115" t="s">
        <v>36017</v>
      </c>
      <c r="D15776" s="115" t="s">
        <v>1138</v>
      </c>
      <c r="E15776" s="115">
        <v>117.4276</v>
      </c>
      <c r="F15776" s="674">
        <v>293.83600000000001</v>
      </c>
      <c r="G15776" s="674">
        <v>295.84500000000003</v>
      </c>
      <c r="H15776" s="115">
        <f t="shared" si="492"/>
        <v>1.0068371472522089</v>
      </c>
      <c r="I15776" s="115">
        <f t="shared" si="493"/>
        <v>118.23050000000001</v>
      </c>
    </row>
    <row r="15777" spans="1:9" hidden="1">
      <c r="A15777" s="115" t="s">
        <v>41120</v>
      </c>
      <c r="B15777" s="115" t="s">
        <v>41121</v>
      </c>
      <c r="C15777" s="115" t="s">
        <v>36020</v>
      </c>
      <c r="D15777" s="115" t="s">
        <v>1138</v>
      </c>
      <c r="E15777" s="115">
        <v>181.61760000000001</v>
      </c>
      <c r="F15777" s="674">
        <v>293.83600000000001</v>
      </c>
      <c r="G15777" s="674">
        <v>295.84500000000003</v>
      </c>
      <c r="H15777" s="115">
        <f t="shared" si="492"/>
        <v>1.0068371472522089</v>
      </c>
      <c r="I15777" s="115">
        <f t="shared" si="493"/>
        <v>182.85929999999999</v>
      </c>
    </row>
    <row r="15778" spans="1:9" hidden="1">
      <c r="A15778" s="115" t="s">
        <v>41122</v>
      </c>
      <c r="B15778" s="115" t="s">
        <v>41123</v>
      </c>
      <c r="C15778" s="115" t="s">
        <v>36023</v>
      </c>
      <c r="D15778" s="115" t="s">
        <v>1138</v>
      </c>
      <c r="E15778" s="115">
        <v>4.4314999999999998</v>
      </c>
      <c r="F15778" s="674">
        <v>293.83600000000001</v>
      </c>
      <c r="G15778" s="674">
        <v>295.84500000000003</v>
      </c>
      <c r="H15778" s="115">
        <f t="shared" si="492"/>
        <v>1.0068371472522089</v>
      </c>
      <c r="I15778" s="115">
        <f t="shared" si="493"/>
        <v>4.4618000000000002</v>
      </c>
    </row>
    <row r="15779" spans="1:9" hidden="1">
      <c r="A15779" s="115" t="s">
        <v>41124</v>
      </c>
      <c r="B15779" s="115" t="s">
        <v>41125</v>
      </c>
      <c r="C15779" s="115" t="s">
        <v>36026</v>
      </c>
      <c r="D15779" s="115" t="s">
        <v>1138</v>
      </c>
      <c r="E15779" s="115">
        <v>5.7451999999999996</v>
      </c>
      <c r="F15779" s="674">
        <v>293.83600000000001</v>
      </c>
      <c r="G15779" s="674">
        <v>295.84500000000003</v>
      </c>
      <c r="H15779" s="115">
        <f t="shared" si="492"/>
        <v>1.0068371472522089</v>
      </c>
      <c r="I15779" s="115">
        <f t="shared" si="493"/>
        <v>5.7845000000000004</v>
      </c>
    </row>
    <row r="15780" spans="1:9" hidden="1">
      <c r="A15780" s="115" t="s">
        <v>41126</v>
      </c>
      <c r="B15780" s="115" t="s">
        <v>41127</v>
      </c>
      <c r="C15780" s="115" t="s">
        <v>36029</v>
      </c>
      <c r="D15780" s="115" t="s">
        <v>1138</v>
      </c>
      <c r="E15780" s="115">
        <v>8.8377999999999997</v>
      </c>
      <c r="F15780" s="674">
        <v>293.83600000000001</v>
      </c>
      <c r="G15780" s="674">
        <v>295.84500000000003</v>
      </c>
      <c r="H15780" s="115">
        <f t="shared" si="492"/>
        <v>1.0068371472522089</v>
      </c>
      <c r="I15780" s="115">
        <f t="shared" si="493"/>
        <v>8.8981999999999992</v>
      </c>
    </row>
    <row r="15781" spans="1:9" hidden="1">
      <c r="A15781" s="115" t="s">
        <v>41128</v>
      </c>
      <c r="B15781" s="115" t="s">
        <v>41129</v>
      </c>
      <c r="C15781" s="115" t="s">
        <v>36032</v>
      </c>
      <c r="D15781" s="115" t="s">
        <v>1138</v>
      </c>
      <c r="E15781" s="115">
        <v>11.182700000000001</v>
      </c>
      <c r="F15781" s="674">
        <v>293.83600000000001</v>
      </c>
      <c r="G15781" s="674">
        <v>295.84500000000003</v>
      </c>
      <c r="H15781" s="115">
        <f t="shared" si="492"/>
        <v>1.0068371472522089</v>
      </c>
      <c r="I15781" s="115">
        <f t="shared" si="493"/>
        <v>11.2592</v>
      </c>
    </row>
    <row r="15782" spans="1:9" hidden="1">
      <c r="A15782" s="115" t="s">
        <v>41130</v>
      </c>
      <c r="B15782" s="115" t="s">
        <v>41131</v>
      </c>
      <c r="C15782" s="115" t="s">
        <v>36035</v>
      </c>
      <c r="D15782" s="115" t="s">
        <v>1138</v>
      </c>
      <c r="E15782" s="115">
        <v>21.520800000000001</v>
      </c>
      <c r="F15782" s="674">
        <v>293.83600000000001</v>
      </c>
      <c r="G15782" s="674">
        <v>295.84500000000003</v>
      </c>
      <c r="H15782" s="115">
        <f t="shared" si="492"/>
        <v>1.0068371472522089</v>
      </c>
      <c r="I15782" s="115">
        <f t="shared" si="493"/>
        <v>21.667899999999999</v>
      </c>
    </row>
    <row r="15783" spans="1:9" hidden="1">
      <c r="A15783" s="115" t="s">
        <v>41132</v>
      </c>
      <c r="B15783" s="115" t="s">
        <v>41133</v>
      </c>
      <c r="C15783" s="115" t="s">
        <v>36038</v>
      </c>
      <c r="D15783" s="115" t="s">
        <v>8378</v>
      </c>
      <c r="E15783" s="115">
        <v>63.772399999999998</v>
      </c>
      <c r="F15783" s="674">
        <v>293.83600000000001</v>
      </c>
      <c r="G15783" s="674">
        <v>295.84500000000003</v>
      </c>
      <c r="H15783" s="115">
        <f t="shared" si="492"/>
        <v>1.0068371472522089</v>
      </c>
      <c r="I15783" s="115">
        <f t="shared" si="493"/>
        <v>64.208399999999997</v>
      </c>
    </row>
    <row r="15784" spans="1:9" hidden="1">
      <c r="A15784" s="115" t="s">
        <v>41134</v>
      </c>
      <c r="B15784" s="115" t="s">
        <v>41135</v>
      </c>
      <c r="C15784" s="115" t="s">
        <v>36041</v>
      </c>
      <c r="D15784" s="115" t="s">
        <v>8378</v>
      </c>
      <c r="E15784" s="115">
        <v>56.021000000000001</v>
      </c>
      <c r="F15784" s="674">
        <v>293.83600000000001</v>
      </c>
      <c r="G15784" s="674">
        <v>295.84500000000003</v>
      </c>
      <c r="H15784" s="115">
        <f t="shared" si="492"/>
        <v>1.0068371472522089</v>
      </c>
      <c r="I15784" s="115">
        <f t="shared" si="493"/>
        <v>56.404000000000003</v>
      </c>
    </row>
    <row r="15785" spans="1:9" hidden="1">
      <c r="A15785" s="115" t="s">
        <v>41136</v>
      </c>
      <c r="B15785" s="115" t="s">
        <v>41137</v>
      </c>
      <c r="C15785" s="115" t="s">
        <v>36044</v>
      </c>
      <c r="D15785" s="115" t="s">
        <v>8378</v>
      </c>
      <c r="E15785" s="115">
        <v>31.752700000000001</v>
      </c>
      <c r="F15785" s="674">
        <v>293.83600000000001</v>
      </c>
      <c r="G15785" s="674">
        <v>295.84500000000003</v>
      </c>
      <c r="H15785" s="115">
        <f t="shared" si="492"/>
        <v>1.0068371472522089</v>
      </c>
      <c r="I15785" s="115">
        <f t="shared" si="493"/>
        <v>31.969799999999999</v>
      </c>
    </row>
    <row r="15786" spans="1:9" hidden="1">
      <c r="A15786" s="115" t="s">
        <v>41138</v>
      </c>
      <c r="B15786" s="115" t="s">
        <v>41139</v>
      </c>
      <c r="C15786" s="115" t="s">
        <v>36047</v>
      </c>
      <c r="D15786" s="115" t="s">
        <v>8378</v>
      </c>
      <c r="E15786" s="115">
        <v>60.741300000000003</v>
      </c>
      <c r="F15786" s="674">
        <v>293.83600000000001</v>
      </c>
      <c r="G15786" s="674">
        <v>295.84500000000003</v>
      </c>
      <c r="H15786" s="115">
        <f t="shared" si="492"/>
        <v>1.0068371472522089</v>
      </c>
      <c r="I15786" s="115">
        <f t="shared" si="493"/>
        <v>61.156599999999997</v>
      </c>
    </row>
    <row r="15787" spans="1:9" hidden="1">
      <c r="A15787" s="115" t="s">
        <v>41140</v>
      </c>
      <c r="B15787" s="115" t="s">
        <v>41141</v>
      </c>
      <c r="C15787" s="115" t="s">
        <v>36050</v>
      </c>
      <c r="D15787" s="115" t="s">
        <v>1138</v>
      </c>
      <c r="E15787" s="115">
        <v>52.087800000000001</v>
      </c>
      <c r="F15787" s="674">
        <v>293.83600000000001</v>
      </c>
      <c r="G15787" s="674">
        <v>295.84500000000003</v>
      </c>
      <c r="H15787" s="115">
        <f t="shared" si="492"/>
        <v>1.0068371472522089</v>
      </c>
      <c r="I15787" s="115">
        <f t="shared" si="493"/>
        <v>52.443899999999999</v>
      </c>
    </row>
    <row r="15788" spans="1:9" hidden="1">
      <c r="A15788" s="115" t="s">
        <v>41142</v>
      </c>
      <c r="B15788" s="115" t="s">
        <v>41143</v>
      </c>
      <c r="C15788" s="115" t="s">
        <v>36053</v>
      </c>
      <c r="D15788" s="115" t="s">
        <v>1138</v>
      </c>
      <c r="E15788" s="115">
        <v>24.1904</v>
      </c>
      <c r="F15788" s="674">
        <v>293.83600000000001</v>
      </c>
      <c r="G15788" s="674">
        <v>295.84500000000003</v>
      </c>
      <c r="H15788" s="115">
        <f t="shared" si="492"/>
        <v>1.0068371472522089</v>
      </c>
      <c r="I15788" s="115">
        <f t="shared" si="493"/>
        <v>24.355799999999999</v>
      </c>
    </row>
    <row r="15789" spans="1:9" hidden="1">
      <c r="A15789" s="115" t="s">
        <v>41144</v>
      </c>
      <c r="B15789" s="115" t="s">
        <v>41145</v>
      </c>
      <c r="C15789" s="115" t="s">
        <v>36056</v>
      </c>
      <c r="D15789" s="115" t="s">
        <v>1138</v>
      </c>
      <c r="E15789" s="115">
        <v>37.445500000000003</v>
      </c>
      <c r="F15789" s="674">
        <v>293.83600000000001</v>
      </c>
      <c r="G15789" s="674">
        <v>295.84500000000003</v>
      </c>
      <c r="H15789" s="115">
        <f t="shared" si="492"/>
        <v>1.0068371472522089</v>
      </c>
      <c r="I15789" s="115">
        <f t="shared" si="493"/>
        <v>37.701500000000003</v>
      </c>
    </row>
    <row r="15790" spans="1:9" hidden="1">
      <c r="A15790" s="115" t="s">
        <v>41146</v>
      </c>
      <c r="B15790" s="115" t="s">
        <v>41147</v>
      </c>
      <c r="C15790" s="115" t="s">
        <v>36059</v>
      </c>
      <c r="D15790" s="115" t="s">
        <v>1138</v>
      </c>
      <c r="E15790" s="115">
        <v>15.045299999999999</v>
      </c>
      <c r="F15790" s="674">
        <v>293.83600000000001</v>
      </c>
      <c r="G15790" s="674">
        <v>295.84500000000003</v>
      </c>
      <c r="H15790" s="115">
        <f t="shared" si="492"/>
        <v>1.0068371472522089</v>
      </c>
      <c r="I15790" s="115">
        <f t="shared" si="493"/>
        <v>15.148199999999999</v>
      </c>
    </row>
    <row r="15791" spans="1:9" hidden="1">
      <c r="A15791" s="115" t="s">
        <v>41148</v>
      </c>
      <c r="B15791" s="115" t="s">
        <v>41149</v>
      </c>
      <c r="C15791" s="115" t="s">
        <v>36062</v>
      </c>
      <c r="D15791" s="115" t="s">
        <v>1138</v>
      </c>
      <c r="E15791" s="115">
        <v>113.70180000000001</v>
      </c>
      <c r="F15791" s="674">
        <v>293.83600000000001</v>
      </c>
      <c r="G15791" s="674">
        <v>295.84500000000003</v>
      </c>
      <c r="H15791" s="115">
        <f t="shared" si="492"/>
        <v>1.0068371472522089</v>
      </c>
      <c r="I15791" s="115">
        <f t="shared" si="493"/>
        <v>114.47920000000001</v>
      </c>
    </row>
    <row r="15792" spans="1:9" hidden="1">
      <c r="A15792" s="115" t="s">
        <v>41150</v>
      </c>
      <c r="B15792" s="115" t="s">
        <v>41151</v>
      </c>
      <c r="C15792" s="115" t="s">
        <v>36065</v>
      </c>
      <c r="D15792" s="115" t="s">
        <v>1138</v>
      </c>
      <c r="E15792" s="115">
        <v>130.3218</v>
      </c>
      <c r="F15792" s="674">
        <v>293.83600000000001</v>
      </c>
      <c r="G15792" s="674">
        <v>295.84500000000003</v>
      </c>
      <c r="H15792" s="115">
        <f t="shared" si="492"/>
        <v>1.0068371472522089</v>
      </c>
      <c r="I15792" s="115">
        <f t="shared" si="493"/>
        <v>131.21279999999999</v>
      </c>
    </row>
    <row r="15793" spans="1:9" hidden="1">
      <c r="A15793" s="115" t="s">
        <v>41152</v>
      </c>
      <c r="B15793" s="115" t="s">
        <v>41153</v>
      </c>
      <c r="C15793" s="115" t="s">
        <v>36068</v>
      </c>
      <c r="D15793" s="115" t="s">
        <v>1138</v>
      </c>
      <c r="E15793" s="115">
        <v>178.12979999999999</v>
      </c>
      <c r="F15793" s="674">
        <v>293.83600000000001</v>
      </c>
      <c r="G15793" s="674">
        <v>295.84500000000003</v>
      </c>
      <c r="H15793" s="115">
        <f t="shared" si="492"/>
        <v>1.0068371472522089</v>
      </c>
      <c r="I15793" s="115">
        <f t="shared" si="493"/>
        <v>179.3477</v>
      </c>
    </row>
    <row r="15794" spans="1:9" hidden="1">
      <c r="A15794" s="115" t="s">
        <v>41154</v>
      </c>
      <c r="B15794" s="115" t="s">
        <v>41155</v>
      </c>
      <c r="C15794" s="115" t="s">
        <v>36071</v>
      </c>
      <c r="D15794" s="115" t="s">
        <v>1138</v>
      </c>
      <c r="E15794" s="115">
        <v>535.17769999999996</v>
      </c>
      <c r="F15794" s="674">
        <v>293.83600000000001</v>
      </c>
      <c r="G15794" s="674">
        <v>295.84500000000003</v>
      </c>
      <c r="H15794" s="115">
        <f t="shared" si="492"/>
        <v>1.0068371472522089</v>
      </c>
      <c r="I15794" s="115">
        <f t="shared" si="493"/>
        <v>538.83680000000004</v>
      </c>
    </row>
    <row r="15795" spans="1:9" hidden="1">
      <c r="A15795" s="115" t="s">
        <v>41156</v>
      </c>
      <c r="B15795" s="115" t="s">
        <v>41157</v>
      </c>
      <c r="C15795" s="115" t="s">
        <v>36074</v>
      </c>
      <c r="D15795" s="115" t="s">
        <v>1138</v>
      </c>
      <c r="E15795" s="115">
        <v>582.15599999999995</v>
      </c>
      <c r="F15795" s="674">
        <v>293.83600000000001</v>
      </c>
      <c r="G15795" s="674">
        <v>295.84500000000003</v>
      </c>
      <c r="H15795" s="115">
        <f t="shared" si="492"/>
        <v>1.0068371472522089</v>
      </c>
      <c r="I15795" s="115">
        <f t="shared" si="493"/>
        <v>586.13630000000001</v>
      </c>
    </row>
    <row r="15796" spans="1:9" hidden="1">
      <c r="A15796" s="115" t="s">
        <v>41158</v>
      </c>
      <c r="B15796" s="115" t="s">
        <v>41159</v>
      </c>
      <c r="C15796" s="115" t="s">
        <v>36077</v>
      </c>
      <c r="D15796" s="115" t="s">
        <v>1138</v>
      </c>
      <c r="E15796" s="115">
        <v>841.34950000000003</v>
      </c>
      <c r="F15796" s="674">
        <v>293.83600000000001</v>
      </c>
      <c r="G15796" s="674">
        <v>295.84500000000003</v>
      </c>
      <c r="H15796" s="115">
        <f t="shared" si="492"/>
        <v>1.0068371472522089</v>
      </c>
      <c r="I15796" s="115">
        <f t="shared" si="493"/>
        <v>847.1019</v>
      </c>
    </row>
    <row r="15797" spans="1:9" hidden="1">
      <c r="A15797" s="115" t="s">
        <v>41160</v>
      </c>
      <c r="B15797" s="115" t="s">
        <v>41161</v>
      </c>
      <c r="C15797" s="115" t="s">
        <v>36080</v>
      </c>
      <c r="D15797" s="115" t="s">
        <v>1138</v>
      </c>
      <c r="E15797" s="115">
        <v>876.16949999999997</v>
      </c>
      <c r="F15797" s="674">
        <v>293.83600000000001</v>
      </c>
      <c r="G15797" s="674">
        <v>295.84500000000003</v>
      </c>
      <c r="H15797" s="115">
        <f t="shared" si="492"/>
        <v>1.0068371472522089</v>
      </c>
      <c r="I15797" s="115">
        <f t="shared" si="493"/>
        <v>882.16</v>
      </c>
    </row>
    <row r="15798" spans="1:9" hidden="1">
      <c r="A15798" s="115" t="s">
        <v>41162</v>
      </c>
      <c r="B15798" s="115" t="s">
        <v>41163</v>
      </c>
      <c r="C15798" s="115" t="s">
        <v>36083</v>
      </c>
      <c r="D15798" s="115" t="s">
        <v>1138</v>
      </c>
      <c r="E15798" s="115">
        <v>1444.7294999999999</v>
      </c>
      <c r="F15798" s="674">
        <v>293.83600000000001</v>
      </c>
      <c r="G15798" s="674">
        <v>295.84500000000003</v>
      </c>
      <c r="H15798" s="115">
        <f t="shared" si="492"/>
        <v>1.0068371472522089</v>
      </c>
      <c r="I15798" s="115">
        <f t="shared" si="493"/>
        <v>1454.6072999999999</v>
      </c>
    </row>
    <row r="15799" spans="1:9" hidden="1">
      <c r="A15799" s="115" t="s">
        <v>41164</v>
      </c>
      <c r="B15799" s="115" t="s">
        <v>41165</v>
      </c>
      <c r="C15799" s="115" t="s">
        <v>36086</v>
      </c>
      <c r="D15799" s="115" t="s">
        <v>1138</v>
      </c>
      <c r="E15799" s="115">
        <v>102.98569999999999</v>
      </c>
      <c r="F15799" s="674">
        <v>293.83600000000001</v>
      </c>
      <c r="G15799" s="674">
        <v>295.84500000000003</v>
      </c>
      <c r="H15799" s="115">
        <f t="shared" si="492"/>
        <v>1.0068371472522089</v>
      </c>
      <c r="I15799" s="115">
        <f t="shared" si="493"/>
        <v>103.68980000000001</v>
      </c>
    </row>
    <row r="15800" spans="1:9" hidden="1">
      <c r="A15800" s="115" t="s">
        <v>41166</v>
      </c>
      <c r="B15800" s="115" t="s">
        <v>41167</v>
      </c>
      <c r="C15800" s="115" t="s">
        <v>36089</v>
      </c>
      <c r="D15800" s="115" t="s">
        <v>1138</v>
      </c>
      <c r="E15800" s="115">
        <v>102.98569999999999</v>
      </c>
      <c r="F15800" s="674">
        <v>293.83600000000001</v>
      </c>
      <c r="G15800" s="674">
        <v>295.84500000000003</v>
      </c>
      <c r="H15800" s="115">
        <f t="shared" si="492"/>
        <v>1.0068371472522089</v>
      </c>
      <c r="I15800" s="115">
        <f t="shared" si="493"/>
        <v>103.68980000000001</v>
      </c>
    </row>
    <row r="15801" spans="1:9" hidden="1">
      <c r="A15801" s="115" t="s">
        <v>41168</v>
      </c>
      <c r="B15801" s="115" t="s">
        <v>41169</v>
      </c>
      <c r="C15801" s="115" t="s">
        <v>36092</v>
      </c>
      <c r="D15801" s="115" t="s">
        <v>1138</v>
      </c>
      <c r="E15801" s="115">
        <v>105.7457</v>
      </c>
      <c r="F15801" s="674">
        <v>293.83600000000001</v>
      </c>
      <c r="G15801" s="674">
        <v>295.84500000000003</v>
      </c>
      <c r="H15801" s="115">
        <f t="shared" si="492"/>
        <v>1.0068371472522089</v>
      </c>
      <c r="I15801" s="115">
        <f t="shared" si="493"/>
        <v>106.4687</v>
      </c>
    </row>
    <row r="15802" spans="1:9" hidden="1">
      <c r="A15802" s="115" t="s">
        <v>41170</v>
      </c>
      <c r="B15802" s="115" t="s">
        <v>41171</v>
      </c>
      <c r="C15802" s="115" t="s">
        <v>36095</v>
      </c>
      <c r="D15802" s="115" t="s">
        <v>1138</v>
      </c>
      <c r="E15802" s="115">
        <v>116.98569999999999</v>
      </c>
      <c r="F15802" s="674">
        <v>293.83600000000001</v>
      </c>
      <c r="G15802" s="674">
        <v>295.84500000000003</v>
      </c>
      <c r="H15802" s="115">
        <f t="shared" si="492"/>
        <v>1.0068371472522089</v>
      </c>
      <c r="I15802" s="115">
        <f t="shared" si="493"/>
        <v>117.7855</v>
      </c>
    </row>
    <row r="15803" spans="1:9" hidden="1">
      <c r="A15803" s="115" t="s">
        <v>41172</v>
      </c>
      <c r="B15803" s="115" t="s">
        <v>41173</v>
      </c>
      <c r="C15803" s="115" t="s">
        <v>36098</v>
      </c>
      <c r="D15803" s="115" t="s">
        <v>1138</v>
      </c>
      <c r="E15803" s="115">
        <v>120.2796</v>
      </c>
      <c r="F15803" s="674">
        <v>293.83600000000001</v>
      </c>
      <c r="G15803" s="674">
        <v>295.84500000000003</v>
      </c>
      <c r="H15803" s="115">
        <f t="shared" si="492"/>
        <v>1.0068371472522089</v>
      </c>
      <c r="I15803" s="115">
        <f t="shared" si="493"/>
        <v>121.102</v>
      </c>
    </row>
    <row r="15804" spans="1:9" hidden="1">
      <c r="A15804" s="115" t="s">
        <v>41174</v>
      </c>
      <c r="B15804" s="115" t="s">
        <v>41175</v>
      </c>
      <c r="C15804" s="115" t="s">
        <v>36101</v>
      </c>
      <c r="D15804" s="115" t="s">
        <v>1138</v>
      </c>
      <c r="E15804" s="115">
        <v>116.0596</v>
      </c>
      <c r="F15804" s="674">
        <v>293.83600000000001</v>
      </c>
      <c r="G15804" s="674">
        <v>295.84500000000003</v>
      </c>
      <c r="H15804" s="115">
        <f t="shared" si="492"/>
        <v>1.0068371472522089</v>
      </c>
      <c r="I15804" s="115">
        <f t="shared" si="493"/>
        <v>116.8531</v>
      </c>
    </row>
    <row r="15805" spans="1:9" hidden="1">
      <c r="A15805" s="115" t="s">
        <v>41176</v>
      </c>
      <c r="B15805" s="115" t="s">
        <v>41177</v>
      </c>
      <c r="C15805" s="115" t="s">
        <v>36104</v>
      </c>
      <c r="D15805" s="115" t="s">
        <v>1138</v>
      </c>
      <c r="E15805" s="115">
        <v>125.2996</v>
      </c>
      <c r="F15805" s="674">
        <v>293.83600000000001</v>
      </c>
      <c r="G15805" s="674">
        <v>295.84500000000003</v>
      </c>
      <c r="H15805" s="115">
        <f t="shared" si="492"/>
        <v>1.0068371472522089</v>
      </c>
      <c r="I15805" s="115">
        <f t="shared" si="493"/>
        <v>126.1563</v>
      </c>
    </row>
    <row r="15806" spans="1:9" hidden="1">
      <c r="A15806" s="115" t="s">
        <v>41178</v>
      </c>
      <c r="B15806" s="115" t="s">
        <v>41179</v>
      </c>
      <c r="C15806" s="115" t="s">
        <v>36107</v>
      </c>
      <c r="D15806" s="115" t="s">
        <v>1138</v>
      </c>
      <c r="E15806" s="115">
        <v>198.6396</v>
      </c>
      <c r="F15806" s="674">
        <v>293.83600000000001</v>
      </c>
      <c r="G15806" s="674">
        <v>295.84500000000003</v>
      </c>
      <c r="H15806" s="115">
        <f t="shared" si="492"/>
        <v>1.0068371472522089</v>
      </c>
      <c r="I15806" s="115">
        <f t="shared" si="493"/>
        <v>199.99770000000001</v>
      </c>
    </row>
    <row r="15807" spans="1:9" hidden="1">
      <c r="A15807" s="115" t="s">
        <v>41180</v>
      </c>
      <c r="B15807" s="115" t="s">
        <v>41181</v>
      </c>
      <c r="C15807" s="115" t="s">
        <v>36110</v>
      </c>
      <c r="D15807" s="115" t="s">
        <v>1138</v>
      </c>
      <c r="E15807" s="115">
        <v>265.9896</v>
      </c>
      <c r="F15807" s="674">
        <v>293.83600000000001</v>
      </c>
      <c r="G15807" s="674">
        <v>295.84500000000003</v>
      </c>
      <c r="H15807" s="115">
        <f t="shared" si="492"/>
        <v>1.0068371472522089</v>
      </c>
      <c r="I15807" s="115">
        <f t="shared" si="493"/>
        <v>267.8082</v>
      </c>
    </row>
    <row r="15808" spans="1:9" hidden="1">
      <c r="A15808" s="115" t="s">
        <v>41182</v>
      </c>
      <c r="B15808" s="115" t="s">
        <v>41183</v>
      </c>
      <c r="C15808" s="115" t="s">
        <v>36113</v>
      </c>
      <c r="D15808" s="115" t="s">
        <v>1138</v>
      </c>
      <c r="E15808" s="115">
        <v>488.38959999999997</v>
      </c>
      <c r="F15808" s="674">
        <v>293.83600000000001</v>
      </c>
      <c r="G15808" s="674">
        <v>295.84500000000003</v>
      </c>
      <c r="H15808" s="115">
        <f t="shared" si="492"/>
        <v>1.0068371472522089</v>
      </c>
      <c r="I15808" s="115">
        <f t="shared" si="493"/>
        <v>491.72879999999998</v>
      </c>
    </row>
    <row r="15809" spans="1:9" hidden="1">
      <c r="A15809" s="115" t="s">
        <v>41184</v>
      </c>
      <c r="B15809" s="115" t="s">
        <v>41185</v>
      </c>
      <c r="C15809" s="115" t="s">
        <v>36116</v>
      </c>
      <c r="D15809" s="115" t="s">
        <v>1138</v>
      </c>
      <c r="E15809" s="115">
        <v>59.540199999999999</v>
      </c>
      <c r="F15809" s="674">
        <v>293.83600000000001</v>
      </c>
      <c r="G15809" s="674">
        <v>295.84500000000003</v>
      </c>
      <c r="H15809" s="115">
        <f t="shared" si="492"/>
        <v>1.0068371472522089</v>
      </c>
      <c r="I15809" s="115">
        <f t="shared" si="493"/>
        <v>59.947299999999998</v>
      </c>
    </row>
    <row r="15810" spans="1:9" hidden="1">
      <c r="A15810" s="115" t="s">
        <v>41186</v>
      </c>
      <c r="B15810" s="115" t="s">
        <v>41187</v>
      </c>
      <c r="C15810" s="115" t="s">
        <v>36119</v>
      </c>
      <c r="D15810" s="115" t="s">
        <v>1138</v>
      </c>
      <c r="E15810" s="115">
        <v>59.540199999999999</v>
      </c>
      <c r="F15810" s="674">
        <v>293.83600000000001</v>
      </c>
      <c r="G15810" s="674">
        <v>295.84500000000003</v>
      </c>
      <c r="H15810" s="115">
        <f t="shared" si="492"/>
        <v>1.0068371472522089</v>
      </c>
      <c r="I15810" s="115">
        <f t="shared" si="493"/>
        <v>59.947299999999998</v>
      </c>
    </row>
    <row r="15811" spans="1:9" hidden="1">
      <c r="A15811" s="115" t="s">
        <v>41188</v>
      </c>
      <c r="B15811" s="115" t="s">
        <v>41189</v>
      </c>
      <c r="C15811" s="115" t="s">
        <v>36122</v>
      </c>
      <c r="D15811" s="115" t="s">
        <v>1138</v>
      </c>
      <c r="E15811" s="115">
        <v>59.540199999999999</v>
      </c>
      <c r="F15811" s="674">
        <v>293.83600000000001</v>
      </c>
      <c r="G15811" s="674">
        <v>295.84500000000003</v>
      </c>
      <c r="H15811" s="115">
        <f t="shared" si="492"/>
        <v>1.0068371472522089</v>
      </c>
      <c r="I15811" s="115">
        <f t="shared" si="493"/>
        <v>59.947299999999998</v>
      </c>
    </row>
    <row r="15812" spans="1:9" hidden="1">
      <c r="A15812" s="115" t="s">
        <v>41190</v>
      </c>
      <c r="B15812" s="115" t="s">
        <v>41191</v>
      </c>
      <c r="C15812" s="115" t="s">
        <v>36125</v>
      </c>
      <c r="D15812" s="115" t="s">
        <v>1138</v>
      </c>
      <c r="E15812" s="115">
        <v>81.520200000000003</v>
      </c>
      <c r="F15812" s="674">
        <v>293.83600000000001</v>
      </c>
      <c r="G15812" s="674">
        <v>295.84500000000003</v>
      </c>
      <c r="H15812" s="115">
        <f t="shared" si="492"/>
        <v>1.0068371472522089</v>
      </c>
      <c r="I15812" s="115">
        <f t="shared" si="493"/>
        <v>82.077600000000004</v>
      </c>
    </row>
    <row r="15813" spans="1:9" hidden="1">
      <c r="A15813" s="115" t="s">
        <v>41192</v>
      </c>
      <c r="B15813" s="115" t="s">
        <v>41193</v>
      </c>
      <c r="C15813" s="115" t="s">
        <v>36128</v>
      </c>
      <c r="D15813" s="115" t="s">
        <v>1138</v>
      </c>
      <c r="E15813" s="115">
        <v>78.530199999999994</v>
      </c>
      <c r="F15813" s="674">
        <v>293.83600000000001</v>
      </c>
      <c r="G15813" s="674">
        <v>295.84500000000003</v>
      </c>
      <c r="H15813" s="115">
        <f t="shared" ref="H15813:H15876" si="494">G15813/F15813</f>
        <v>1.0068371472522089</v>
      </c>
      <c r="I15813" s="115">
        <f t="shared" ref="I15813:I15876" si="495">ROUND(H15813*E15813,4)</f>
        <v>79.067099999999996</v>
      </c>
    </row>
    <row r="15814" spans="1:9" hidden="1">
      <c r="A15814" s="115" t="s">
        <v>41194</v>
      </c>
      <c r="B15814" s="115" t="s">
        <v>41195</v>
      </c>
      <c r="C15814" s="115" t="s">
        <v>36131</v>
      </c>
      <c r="D15814" s="115" t="s">
        <v>1242</v>
      </c>
      <c r="E15814" s="115">
        <v>4.9267000000000003</v>
      </c>
      <c r="F15814" s="674">
        <v>293.83600000000001</v>
      </c>
      <c r="G15814" s="674">
        <v>295.84500000000003</v>
      </c>
      <c r="H15814" s="115">
        <f t="shared" si="494"/>
        <v>1.0068371472522089</v>
      </c>
      <c r="I15814" s="115">
        <f t="shared" si="495"/>
        <v>4.9603999999999999</v>
      </c>
    </row>
    <row r="15815" spans="1:9" hidden="1">
      <c r="A15815" s="115" t="s">
        <v>41196</v>
      </c>
      <c r="B15815" s="115" t="s">
        <v>41197</v>
      </c>
      <c r="C15815" s="115" t="s">
        <v>36134</v>
      </c>
      <c r="D15815" s="115" t="s">
        <v>1242</v>
      </c>
      <c r="E15815" s="115">
        <v>6.7496</v>
      </c>
      <c r="F15815" s="674">
        <v>293.83600000000001</v>
      </c>
      <c r="G15815" s="674">
        <v>295.84500000000003</v>
      </c>
      <c r="H15815" s="115">
        <f t="shared" si="494"/>
        <v>1.0068371472522089</v>
      </c>
      <c r="I15815" s="115">
        <f t="shared" si="495"/>
        <v>6.7957000000000001</v>
      </c>
    </row>
    <row r="15816" spans="1:9" hidden="1">
      <c r="A15816" s="115" t="s">
        <v>41198</v>
      </c>
      <c r="B15816" s="115" t="s">
        <v>41199</v>
      </c>
      <c r="C15816" s="115" t="s">
        <v>36137</v>
      </c>
      <c r="D15816" s="115" t="s">
        <v>1242</v>
      </c>
      <c r="E15816" s="115">
        <v>8.7182999999999993</v>
      </c>
      <c r="F15816" s="674">
        <v>293.83600000000001</v>
      </c>
      <c r="G15816" s="674">
        <v>295.84500000000003</v>
      </c>
      <c r="H15816" s="115">
        <f t="shared" si="494"/>
        <v>1.0068371472522089</v>
      </c>
      <c r="I15816" s="115">
        <f t="shared" si="495"/>
        <v>8.7779000000000007</v>
      </c>
    </row>
    <row r="15817" spans="1:9" hidden="1">
      <c r="A15817" s="115" t="s">
        <v>41200</v>
      </c>
      <c r="B15817" s="115" t="s">
        <v>41201</v>
      </c>
      <c r="C15817" s="115" t="s">
        <v>36140</v>
      </c>
      <c r="D15817" s="115" t="s">
        <v>1242</v>
      </c>
      <c r="E15817" s="115">
        <v>11.855600000000001</v>
      </c>
      <c r="F15817" s="674">
        <v>293.83600000000001</v>
      </c>
      <c r="G15817" s="674">
        <v>295.84500000000003</v>
      </c>
      <c r="H15817" s="115">
        <f t="shared" si="494"/>
        <v>1.0068371472522089</v>
      </c>
      <c r="I15817" s="115">
        <f t="shared" si="495"/>
        <v>11.9367</v>
      </c>
    </row>
    <row r="15818" spans="1:9" hidden="1">
      <c r="A15818" s="115" t="s">
        <v>41202</v>
      </c>
      <c r="B15818" s="115" t="s">
        <v>41203</v>
      </c>
      <c r="C15818" s="115" t="s">
        <v>36143</v>
      </c>
      <c r="D15818" s="115" t="s">
        <v>1242</v>
      </c>
      <c r="E15818" s="115">
        <v>17.432300000000001</v>
      </c>
      <c r="F15818" s="674">
        <v>293.83600000000001</v>
      </c>
      <c r="G15818" s="674">
        <v>295.84500000000003</v>
      </c>
      <c r="H15818" s="115">
        <f t="shared" si="494"/>
        <v>1.0068371472522089</v>
      </c>
      <c r="I15818" s="115">
        <f t="shared" si="495"/>
        <v>17.551500000000001</v>
      </c>
    </row>
    <row r="15819" spans="1:9" hidden="1">
      <c r="A15819" s="115" t="s">
        <v>41204</v>
      </c>
      <c r="B15819" s="115" t="s">
        <v>41205</v>
      </c>
      <c r="C15819" s="115" t="s">
        <v>36146</v>
      </c>
      <c r="D15819" s="115" t="s">
        <v>1242</v>
      </c>
      <c r="E15819" s="115">
        <v>25.6633</v>
      </c>
      <c r="F15819" s="674">
        <v>293.83600000000001</v>
      </c>
      <c r="G15819" s="674">
        <v>295.84500000000003</v>
      </c>
      <c r="H15819" s="115">
        <f t="shared" si="494"/>
        <v>1.0068371472522089</v>
      </c>
      <c r="I15819" s="115">
        <f t="shared" si="495"/>
        <v>25.838799999999999</v>
      </c>
    </row>
    <row r="15820" spans="1:9" hidden="1">
      <c r="A15820" s="115" t="s">
        <v>41206</v>
      </c>
      <c r="B15820" s="115" t="s">
        <v>41207</v>
      </c>
      <c r="C15820" s="115" t="s">
        <v>36149</v>
      </c>
      <c r="D15820" s="115" t="s">
        <v>1242</v>
      </c>
      <c r="E15820" s="115">
        <v>37.650199999999998</v>
      </c>
      <c r="F15820" s="674">
        <v>293.83600000000001</v>
      </c>
      <c r="G15820" s="674">
        <v>295.84500000000003</v>
      </c>
      <c r="H15820" s="115">
        <f t="shared" si="494"/>
        <v>1.0068371472522089</v>
      </c>
      <c r="I15820" s="115">
        <f t="shared" si="495"/>
        <v>37.907600000000002</v>
      </c>
    </row>
    <row r="15821" spans="1:9" hidden="1">
      <c r="A15821" s="115" t="s">
        <v>41208</v>
      </c>
      <c r="B15821" s="115" t="s">
        <v>41209</v>
      </c>
      <c r="C15821" s="115" t="s">
        <v>36152</v>
      </c>
      <c r="D15821" s="115" t="s">
        <v>1242</v>
      </c>
      <c r="E15821" s="115">
        <v>70.853099999999998</v>
      </c>
      <c r="F15821" s="674">
        <v>293.83600000000001</v>
      </c>
      <c r="G15821" s="674">
        <v>295.84500000000003</v>
      </c>
      <c r="H15821" s="115">
        <f t="shared" si="494"/>
        <v>1.0068371472522089</v>
      </c>
      <c r="I15821" s="115">
        <f t="shared" si="495"/>
        <v>71.337500000000006</v>
      </c>
    </row>
    <row r="15822" spans="1:9" hidden="1">
      <c r="A15822" s="115" t="s">
        <v>41210</v>
      </c>
      <c r="B15822" s="115" t="s">
        <v>41211</v>
      </c>
      <c r="C15822" s="115" t="s">
        <v>36155</v>
      </c>
      <c r="D15822" s="115" t="s">
        <v>1242</v>
      </c>
      <c r="E15822" s="115">
        <v>3.298</v>
      </c>
      <c r="F15822" s="674">
        <v>293.83600000000001</v>
      </c>
      <c r="G15822" s="674">
        <v>295.84500000000003</v>
      </c>
      <c r="H15822" s="115">
        <f t="shared" si="494"/>
        <v>1.0068371472522089</v>
      </c>
      <c r="I15822" s="115">
        <f t="shared" si="495"/>
        <v>3.3205</v>
      </c>
    </row>
    <row r="15823" spans="1:9" hidden="1">
      <c r="A15823" s="115" t="s">
        <v>41212</v>
      </c>
      <c r="B15823" s="115" t="s">
        <v>41213</v>
      </c>
      <c r="C15823" s="115" t="s">
        <v>36158</v>
      </c>
      <c r="D15823" s="115" t="s">
        <v>1242</v>
      </c>
      <c r="E15823" s="115">
        <v>4.4875999999999996</v>
      </c>
      <c r="F15823" s="674">
        <v>293.83600000000001</v>
      </c>
      <c r="G15823" s="674">
        <v>295.84500000000003</v>
      </c>
      <c r="H15823" s="115">
        <f t="shared" si="494"/>
        <v>1.0068371472522089</v>
      </c>
      <c r="I15823" s="115">
        <f t="shared" si="495"/>
        <v>4.5183</v>
      </c>
    </row>
    <row r="15824" spans="1:9" hidden="1">
      <c r="A15824" s="115" t="s">
        <v>41214</v>
      </c>
      <c r="B15824" s="115" t="s">
        <v>41215</v>
      </c>
      <c r="C15824" s="115" t="s">
        <v>36161</v>
      </c>
      <c r="D15824" s="115" t="s">
        <v>1242</v>
      </c>
      <c r="E15824" s="115">
        <v>5.8670999999999998</v>
      </c>
      <c r="F15824" s="674">
        <v>293.83600000000001</v>
      </c>
      <c r="G15824" s="674">
        <v>295.84500000000003</v>
      </c>
      <c r="H15824" s="115">
        <f t="shared" si="494"/>
        <v>1.0068371472522089</v>
      </c>
      <c r="I15824" s="115">
        <f t="shared" si="495"/>
        <v>5.9071999999999996</v>
      </c>
    </row>
    <row r="15825" spans="1:9" hidden="1">
      <c r="A15825" s="115" t="s">
        <v>41216</v>
      </c>
      <c r="B15825" s="115" t="s">
        <v>41217</v>
      </c>
      <c r="C15825" s="115" t="s">
        <v>36164</v>
      </c>
      <c r="D15825" s="115" t="s">
        <v>1242</v>
      </c>
      <c r="E15825" s="115">
        <v>7.9366000000000003</v>
      </c>
      <c r="F15825" s="674">
        <v>293.83600000000001</v>
      </c>
      <c r="G15825" s="674">
        <v>295.84500000000003</v>
      </c>
      <c r="H15825" s="115">
        <f t="shared" si="494"/>
        <v>1.0068371472522089</v>
      </c>
      <c r="I15825" s="115">
        <f t="shared" si="495"/>
        <v>7.9908999999999999</v>
      </c>
    </row>
    <row r="15826" spans="1:9" hidden="1">
      <c r="A15826" s="115" t="s">
        <v>41218</v>
      </c>
      <c r="B15826" s="115" t="s">
        <v>41219</v>
      </c>
      <c r="C15826" s="115" t="s">
        <v>36167</v>
      </c>
      <c r="D15826" s="115" t="s">
        <v>1242</v>
      </c>
      <c r="E15826" s="115">
        <v>10.2561</v>
      </c>
      <c r="F15826" s="674">
        <v>293.83600000000001</v>
      </c>
      <c r="G15826" s="674">
        <v>295.84500000000003</v>
      </c>
      <c r="H15826" s="115">
        <f t="shared" si="494"/>
        <v>1.0068371472522089</v>
      </c>
      <c r="I15826" s="115">
        <f t="shared" si="495"/>
        <v>10.3262</v>
      </c>
    </row>
    <row r="15827" spans="1:9" hidden="1">
      <c r="A15827" s="115" t="s">
        <v>41220</v>
      </c>
      <c r="B15827" s="115" t="s">
        <v>41221</v>
      </c>
      <c r="C15827" s="115" t="s">
        <v>36170</v>
      </c>
      <c r="D15827" s="115" t="s">
        <v>1242</v>
      </c>
      <c r="E15827" s="115">
        <v>14.6243</v>
      </c>
      <c r="F15827" s="674">
        <v>293.83600000000001</v>
      </c>
      <c r="G15827" s="674">
        <v>295.84500000000003</v>
      </c>
      <c r="H15827" s="115">
        <f t="shared" si="494"/>
        <v>1.0068371472522089</v>
      </c>
      <c r="I15827" s="115">
        <f t="shared" si="495"/>
        <v>14.724299999999999</v>
      </c>
    </row>
    <row r="15828" spans="1:9" hidden="1">
      <c r="A15828" s="115" t="s">
        <v>41222</v>
      </c>
      <c r="B15828" s="115" t="s">
        <v>41223</v>
      </c>
      <c r="C15828" s="115" t="s">
        <v>36173</v>
      </c>
      <c r="D15828" s="115" t="s">
        <v>1242</v>
      </c>
      <c r="E15828" s="115">
        <v>19.7437</v>
      </c>
      <c r="F15828" s="674">
        <v>293.83600000000001</v>
      </c>
      <c r="G15828" s="674">
        <v>295.84500000000003</v>
      </c>
      <c r="H15828" s="115">
        <f t="shared" si="494"/>
        <v>1.0068371472522089</v>
      </c>
      <c r="I15828" s="115">
        <f t="shared" si="495"/>
        <v>19.878699999999998</v>
      </c>
    </row>
    <row r="15829" spans="1:9" hidden="1">
      <c r="A15829" s="115" t="s">
        <v>41224</v>
      </c>
      <c r="B15829" s="115" t="s">
        <v>41225</v>
      </c>
      <c r="C15829" s="115" t="s">
        <v>36176</v>
      </c>
      <c r="D15829" s="115" t="s">
        <v>1242</v>
      </c>
      <c r="E15829" s="115">
        <v>29.048300000000001</v>
      </c>
      <c r="F15829" s="674">
        <v>293.83600000000001</v>
      </c>
      <c r="G15829" s="674">
        <v>295.84500000000003</v>
      </c>
      <c r="H15829" s="115">
        <f t="shared" si="494"/>
        <v>1.0068371472522089</v>
      </c>
      <c r="I15829" s="115">
        <f t="shared" si="495"/>
        <v>29.2469</v>
      </c>
    </row>
    <row r="15830" spans="1:9" hidden="1">
      <c r="A15830" s="115" t="s">
        <v>41226</v>
      </c>
      <c r="B15830" s="115" t="s">
        <v>41227</v>
      </c>
      <c r="C15830" s="115" t="s">
        <v>36179</v>
      </c>
      <c r="D15830" s="115" t="s">
        <v>1242</v>
      </c>
      <c r="E15830" s="115">
        <v>40.757800000000003</v>
      </c>
      <c r="F15830" s="674">
        <v>293.83600000000001</v>
      </c>
      <c r="G15830" s="674">
        <v>295.84500000000003</v>
      </c>
      <c r="H15830" s="115">
        <f t="shared" si="494"/>
        <v>1.0068371472522089</v>
      </c>
      <c r="I15830" s="115">
        <f t="shared" si="495"/>
        <v>41.036499999999997</v>
      </c>
    </row>
    <row r="15831" spans="1:9" hidden="1">
      <c r="A15831" s="115" t="s">
        <v>41228</v>
      </c>
      <c r="B15831" s="115" t="s">
        <v>41229</v>
      </c>
      <c r="C15831" s="115" t="s">
        <v>36182</v>
      </c>
      <c r="D15831" s="115" t="s">
        <v>1242</v>
      </c>
      <c r="E15831" s="115">
        <v>57.1188</v>
      </c>
      <c r="F15831" s="674">
        <v>293.83600000000001</v>
      </c>
      <c r="G15831" s="674">
        <v>295.84500000000003</v>
      </c>
      <c r="H15831" s="115">
        <f t="shared" si="494"/>
        <v>1.0068371472522089</v>
      </c>
      <c r="I15831" s="115">
        <f t="shared" si="495"/>
        <v>57.509300000000003</v>
      </c>
    </row>
    <row r="15832" spans="1:9" hidden="1">
      <c r="A15832" s="115" t="s">
        <v>41230</v>
      </c>
      <c r="B15832" s="115" t="s">
        <v>41231</v>
      </c>
      <c r="C15832" s="115" t="s">
        <v>36185</v>
      </c>
      <c r="D15832" s="115" t="s">
        <v>1242</v>
      </c>
      <c r="E15832" s="115">
        <v>74.455600000000004</v>
      </c>
      <c r="F15832" s="674">
        <v>293.83600000000001</v>
      </c>
      <c r="G15832" s="674">
        <v>295.84500000000003</v>
      </c>
      <c r="H15832" s="115">
        <f t="shared" si="494"/>
        <v>1.0068371472522089</v>
      </c>
      <c r="I15832" s="115">
        <f t="shared" si="495"/>
        <v>74.964699999999993</v>
      </c>
    </row>
    <row r="15833" spans="1:9" hidden="1">
      <c r="A15833" s="115" t="s">
        <v>41232</v>
      </c>
      <c r="B15833" s="115" t="s">
        <v>41233</v>
      </c>
      <c r="C15833" s="115" t="s">
        <v>36188</v>
      </c>
      <c r="D15833" s="115" t="s">
        <v>1242</v>
      </c>
      <c r="E15833" s="115">
        <v>93.531099999999995</v>
      </c>
      <c r="F15833" s="674">
        <v>293.83600000000001</v>
      </c>
      <c r="G15833" s="674">
        <v>295.84500000000003</v>
      </c>
      <c r="H15833" s="115">
        <f t="shared" si="494"/>
        <v>1.0068371472522089</v>
      </c>
      <c r="I15833" s="115">
        <f t="shared" si="495"/>
        <v>94.170599999999993</v>
      </c>
    </row>
    <row r="15834" spans="1:9" hidden="1">
      <c r="A15834" s="115" t="s">
        <v>41234</v>
      </c>
      <c r="B15834" s="115" t="s">
        <v>41235</v>
      </c>
      <c r="C15834" s="115" t="s">
        <v>36191</v>
      </c>
      <c r="D15834" s="115" t="s">
        <v>1242</v>
      </c>
      <c r="E15834" s="115">
        <v>115.4811</v>
      </c>
      <c r="F15834" s="674">
        <v>293.83600000000001</v>
      </c>
      <c r="G15834" s="674">
        <v>295.84500000000003</v>
      </c>
      <c r="H15834" s="115">
        <f t="shared" si="494"/>
        <v>1.0068371472522089</v>
      </c>
      <c r="I15834" s="115">
        <f t="shared" si="495"/>
        <v>116.27070000000001</v>
      </c>
    </row>
    <row r="15835" spans="1:9" hidden="1">
      <c r="A15835" s="115" t="s">
        <v>41236</v>
      </c>
      <c r="B15835" s="115" t="s">
        <v>41237</v>
      </c>
      <c r="C15835" s="115" t="s">
        <v>36194</v>
      </c>
      <c r="D15835" s="115" t="s">
        <v>1242</v>
      </c>
      <c r="E15835" s="115">
        <v>139.20590000000001</v>
      </c>
      <c r="F15835" s="674">
        <v>293.83600000000001</v>
      </c>
      <c r="G15835" s="674">
        <v>295.84500000000003</v>
      </c>
      <c r="H15835" s="115">
        <f t="shared" si="494"/>
        <v>1.0068371472522089</v>
      </c>
      <c r="I15835" s="115">
        <f t="shared" si="495"/>
        <v>140.15770000000001</v>
      </c>
    </row>
    <row r="15836" spans="1:9" hidden="1">
      <c r="A15836" s="115" t="s">
        <v>41238</v>
      </c>
      <c r="B15836" s="115" t="s">
        <v>41239</v>
      </c>
      <c r="C15836" s="115" t="s">
        <v>36197</v>
      </c>
      <c r="D15836" s="115" t="s">
        <v>1242</v>
      </c>
      <c r="E15836" s="115">
        <v>181.51859999999999</v>
      </c>
      <c r="F15836" s="674">
        <v>293.83600000000001</v>
      </c>
      <c r="G15836" s="674">
        <v>295.84500000000003</v>
      </c>
      <c r="H15836" s="115">
        <f t="shared" si="494"/>
        <v>1.0068371472522089</v>
      </c>
      <c r="I15836" s="115">
        <f t="shared" si="495"/>
        <v>182.75970000000001</v>
      </c>
    </row>
    <row r="15837" spans="1:9" hidden="1">
      <c r="A15837" s="115" t="s">
        <v>41240</v>
      </c>
      <c r="B15837" s="115" t="s">
        <v>41241</v>
      </c>
      <c r="C15837" s="115" t="s">
        <v>36200</v>
      </c>
      <c r="D15837" s="115" t="s">
        <v>1242</v>
      </c>
      <c r="E15837" s="115">
        <v>3.6993</v>
      </c>
      <c r="F15837" s="674">
        <v>293.83600000000001</v>
      </c>
      <c r="G15837" s="674">
        <v>295.84500000000003</v>
      </c>
      <c r="H15837" s="115">
        <f t="shared" si="494"/>
        <v>1.0068371472522089</v>
      </c>
      <c r="I15837" s="115">
        <f t="shared" si="495"/>
        <v>3.7246000000000001</v>
      </c>
    </row>
    <row r="15838" spans="1:9" hidden="1">
      <c r="A15838" s="115" t="s">
        <v>41242</v>
      </c>
      <c r="B15838" s="115" t="s">
        <v>41243</v>
      </c>
      <c r="C15838" s="115" t="s">
        <v>36203</v>
      </c>
      <c r="D15838" s="115" t="s">
        <v>1242</v>
      </c>
      <c r="E15838" s="115">
        <v>4.3601999999999999</v>
      </c>
      <c r="F15838" s="674">
        <v>293.83600000000001</v>
      </c>
      <c r="G15838" s="674">
        <v>295.84500000000003</v>
      </c>
      <c r="H15838" s="115">
        <f t="shared" si="494"/>
        <v>1.0068371472522089</v>
      </c>
      <c r="I15838" s="115">
        <f t="shared" si="495"/>
        <v>4.3899999999999997</v>
      </c>
    </row>
    <row r="15839" spans="1:9" hidden="1">
      <c r="A15839" s="115" t="s">
        <v>41244</v>
      </c>
      <c r="B15839" s="115" t="s">
        <v>41245</v>
      </c>
      <c r="C15839" s="115" t="s">
        <v>36206</v>
      </c>
      <c r="D15839" s="115" t="s">
        <v>1242</v>
      </c>
      <c r="E15839" s="115">
        <v>52.593000000000004</v>
      </c>
      <c r="F15839" s="674">
        <v>293.83600000000001</v>
      </c>
      <c r="G15839" s="674">
        <v>295.84500000000003</v>
      </c>
      <c r="H15839" s="115">
        <f t="shared" si="494"/>
        <v>1.0068371472522089</v>
      </c>
      <c r="I15839" s="115">
        <f t="shared" si="495"/>
        <v>52.952599999999997</v>
      </c>
    </row>
    <row r="15840" spans="1:9" hidden="1">
      <c r="A15840" s="115" t="s">
        <v>41246</v>
      </c>
      <c r="B15840" s="115" t="s">
        <v>41247</v>
      </c>
      <c r="C15840" s="115" t="s">
        <v>36209</v>
      </c>
      <c r="D15840" s="115" t="s">
        <v>1242</v>
      </c>
      <c r="E15840" s="115">
        <v>86.780600000000007</v>
      </c>
      <c r="F15840" s="674">
        <v>293.83600000000001</v>
      </c>
      <c r="G15840" s="674">
        <v>295.84500000000003</v>
      </c>
      <c r="H15840" s="115">
        <f t="shared" si="494"/>
        <v>1.0068371472522089</v>
      </c>
      <c r="I15840" s="115">
        <f t="shared" si="495"/>
        <v>87.373900000000006</v>
      </c>
    </row>
    <row r="15841" spans="1:9" hidden="1">
      <c r="A15841" s="115" t="s">
        <v>41248</v>
      </c>
      <c r="B15841" s="115" t="s">
        <v>41249</v>
      </c>
      <c r="C15841" s="115" t="s">
        <v>36212</v>
      </c>
      <c r="D15841" s="115" t="s">
        <v>1242</v>
      </c>
      <c r="E15841" s="115">
        <v>187.14179999999999</v>
      </c>
      <c r="F15841" s="674">
        <v>293.83600000000001</v>
      </c>
      <c r="G15841" s="674">
        <v>295.84500000000003</v>
      </c>
      <c r="H15841" s="115">
        <f t="shared" si="494"/>
        <v>1.0068371472522089</v>
      </c>
      <c r="I15841" s="115">
        <f t="shared" si="495"/>
        <v>188.4213</v>
      </c>
    </row>
    <row r="15842" spans="1:9" hidden="1">
      <c r="A15842" s="115" t="s">
        <v>41250</v>
      </c>
      <c r="B15842" s="115" t="s">
        <v>41251</v>
      </c>
      <c r="C15842" s="115" t="s">
        <v>36215</v>
      </c>
      <c r="D15842" s="115" t="s">
        <v>1242</v>
      </c>
      <c r="E15842" s="115">
        <v>248.0924</v>
      </c>
      <c r="F15842" s="674">
        <v>293.83600000000001</v>
      </c>
      <c r="G15842" s="674">
        <v>295.84500000000003</v>
      </c>
      <c r="H15842" s="115">
        <f t="shared" si="494"/>
        <v>1.0068371472522089</v>
      </c>
      <c r="I15842" s="115">
        <f t="shared" si="495"/>
        <v>249.7886</v>
      </c>
    </row>
    <row r="15843" spans="1:9" hidden="1">
      <c r="A15843" s="115" t="s">
        <v>41252</v>
      </c>
      <c r="B15843" s="115" t="s">
        <v>41253</v>
      </c>
      <c r="C15843" s="115" t="s">
        <v>36218</v>
      </c>
      <c r="D15843" s="115" t="s">
        <v>1242</v>
      </c>
      <c r="E15843" s="115">
        <v>4.1181000000000001</v>
      </c>
      <c r="F15843" s="674">
        <v>293.83600000000001</v>
      </c>
      <c r="G15843" s="674">
        <v>295.84500000000003</v>
      </c>
      <c r="H15843" s="115">
        <f t="shared" si="494"/>
        <v>1.0068371472522089</v>
      </c>
      <c r="I15843" s="115">
        <f t="shared" si="495"/>
        <v>4.1463000000000001</v>
      </c>
    </row>
    <row r="15844" spans="1:9" hidden="1">
      <c r="A15844" s="115" t="s">
        <v>41254</v>
      </c>
      <c r="B15844" s="115" t="s">
        <v>41255</v>
      </c>
      <c r="C15844" s="115" t="s">
        <v>36221</v>
      </c>
      <c r="D15844" s="115" t="s">
        <v>1242</v>
      </c>
      <c r="E15844" s="115">
        <v>4.9215</v>
      </c>
      <c r="F15844" s="674">
        <v>293.83600000000001</v>
      </c>
      <c r="G15844" s="674">
        <v>295.84500000000003</v>
      </c>
      <c r="H15844" s="115">
        <f t="shared" si="494"/>
        <v>1.0068371472522089</v>
      </c>
      <c r="I15844" s="115">
        <f t="shared" si="495"/>
        <v>4.9550999999999998</v>
      </c>
    </row>
    <row r="15845" spans="1:9" hidden="1">
      <c r="A15845" s="115" t="s">
        <v>41256</v>
      </c>
      <c r="B15845" s="115" t="s">
        <v>41257</v>
      </c>
      <c r="C15845" s="115" t="s">
        <v>36224</v>
      </c>
      <c r="D15845" s="115" t="s">
        <v>1242</v>
      </c>
      <c r="E15845" s="115">
        <v>5.9375999999999998</v>
      </c>
      <c r="F15845" s="674">
        <v>293.83600000000001</v>
      </c>
      <c r="G15845" s="674">
        <v>295.84500000000003</v>
      </c>
      <c r="H15845" s="115">
        <f t="shared" si="494"/>
        <v>1.0068371472522089</v>
      </c>
      <c r="I15845" s="115">
        <f t="shared" si="495"/>
        <v>5.9782000000000002</v>
      </c>
    </row>
    <row r="15846" spans="1:9" hidden="1">
      <c r="A15846" s="115" t="s">
        <v>41258</v>
      </c>
      <c r="B15846" s="115" t="s">
        <v>41259</v>
      </c>
      <c r="C15846" s="115" t="s">
        <v>36227</v>
      </c>
      <c r="D15846" s="115" t="s">
        <v>1242</v>
      </c>
      <c r="E15846" s="115">
        <v>6.359</v>
      </c>
      <c r="F15846" s="674">
        <v>293.83600000000001</v>
      </c>
      <c r="G15846" s="674">
        <v>295.84500000000003</v>
      </c>
      <c r="H15846" s="115">
        <f t="shared" si="494"/>
        <v>1.0068371472522089</v>
      </c>
      <c r="I15846" s="115">
        <f t="shared" si="495"/>
        <v>6.4024999999999999</v>
      </c>
    </row>
    <row r="15847" spans="1:9" hidden="1">
      <c r="A15847" s="115" t="s">
        <v>41260</v>
      </c>
      <c r="B15847" s="115" t="s">
        <v>41261</v>
      </c>
      <c r="C15847" s="115" t="s">
        <v>36230</v>
      </c>
      <c r="D15847" s="115" t="s">
        <v>1242</v>
      </c>
      <c r="E15847" s="115">
        <v>4.1877000000000004</v>
      </c>
      <c r="F15847" s="674">
        <v>293.83600000000001</v>
      </c>
      <c r="G15847" s="674">
        <v>295.84500000000003</v>
      </c>
      <c r="H15847" s="115">
        <f t="shared" si="494"/>
        <v>1.0068371472522089</v>
      </c>
      <c r="I15847" s="115">
        <f t="shared" si="495"/>
        <v>4.2163000000000004</v>
      </c>
    </row>
    <row r="15848" spans="1:9" hidden="1">
      <c r="A15848" s="115" t="s">
        <v>41262</v>
      </c>
      <c r="B15848" s="115" t="s">
        <v>41263</v>
      </c>
      <c r="C15848" s="115" t="s">
        <v>36233</v>
      </c>
      <c r="D15848" s="115" t="s">
        <v>1242</v>
      </c>
      <c r="E15848" s="115">
        <v>6.5528000000000004</v>
      </c>
      <c r="F15848" s="674">
        <v>293.83600000000001</v>
      </c>
      <c r="G15848" s="674">
        <v>295.84500000000003</v>
      </c>
      <c r="H15848" s="115">
        <f t="shared" si="494"/>
        <v>1.0068371472522089</v>
      </c>
      <c r="I15848" s="115">
        <f t="shared" si="495"/>
        <v>6.5975999999999999</v>
      </c>
    </row>
    <row r="15849" spans="1:9" hidden="1">
      <c r="A15849" s="115" t="s">
        <v>41264</v>
      </c>
      <c r="B15849" s="115" t="s">
        <v>41265</v>
      </c>
      <c r="C15849" s="115" t="s">
        <v>36236</v>
      </c>
      <c r="D15849" s="115" t="s">
        <v>1242</v>
      </c>
      <c r="E15849" s="115">
        <v>8.4753000000000007</v>
      </c>
      <c r="F15849" s="674">
        <v>293.83600000000001</v>
      </c>
      <c r="G15849" s="674">
        <v>295.84500000000003</v>
      </c>
      <c r="H15849" s="115">
        <f t="shared" si="494"/>
        <v>1.0068371472522089</v>
      </c>
      <c r="I15849" s="115">
        <f t="shared" si="495"/>
        <v>8.5332000000000008</v>
      </c>
    </row>
    <row r="15850" spans="1:9" hidden="1">
      <c r="A15850" s="115" t="s">
        <v>41266</v>
      </c>
      <c r="B15850" s="115" t="s">
        <v>41267</v>
      </c>
      <c r="C15850" s="115" t="s">
        <v>36239</v>
      </c>
      <c r="D15850" s="115" t="s">
        <v>1242</v>
      </c>
      <c r="E15850" s="115">
        <v>9.4217999999999993</v>
      </c>
      <c r="F15850" s="674">
        <v>293.83600000000001</v>
      </c>
      <c r="G15850" s="674">
        <v>295.84500000000003</v>
      </c>
      <c r="H15850" s="115">
        <f t="shared" si="494"/>
        <v>1.0068371472522089</v>
      </c>
      <c r="I15850" s="115">
        <f t="shared" si="495"/>
        <v>9.4862000000000002</v>
      </c>
    </row>
    <row r="15851" spans="1:9" hidden="1">
      <c r="A15851" s="115" t="s">
        <v>41268</v>
      </c>
      <c r="B15851" s="115" t="s">
        <v>41269</v>
      </c>
      <c r="C15851" s="115" t="s">
        <v>36242</v>
      </c>
      <c r="D15851" s="115" t="s">
        <v>1242</v>
      </c>
      <c r="E15851" s="115">
        <v>2.0442999999999998</v>
      </c>
      <c r="F15851" s="674">
        <v>293.83600000000001</v>
      </c>
      <c r="G15851" s="674">
        <v>295.84500000000003</v>
      </c>
      <c r="H15851" s="115">
        <f t="shared" si="494"/>
        <v>1.0068371472522089</v>
      </c>
      <c r="I15851" s="115">
        <f t="shared" si="495"/>
        <v>2.0583</v>
      </c>
    </row>
    <row r="15852" spans="1:9" hidden="1">
      <c r="A15852" s="115" t="s">
        <v>41270</v>
      </c>
      <c r="B15852" s="115" t="s">
        <v>41271</v>
      </c>
      <c r="C15852" s="115" t="s">
        <v>36245</v>
      </c>
      <c r="D15852" s="115" t="s">
        <v>1242</v>
      </c>
      <c r="E15852" s="115">
        <v>3.3306</v>
      </c>
      <c r="F15852" s="674">
        <v>293.83600000000001</v>
      </c>
      <c r="G15852" s="674">
        <v>295.84500000000003</v>
      </c>
      <c r="H15852" s="115">
        <f t="shared" si="494"/>
        <v>1.0068371472522089</v>
      </c>
      <c r="I15852" s="115">
        <f t="shared" si="495"/>
        <v>3.3534000000000002</v>
      </c>
    </row>
    <row r="15853" spans="1:9" hidden="1">
      <c r="A15853" s="115" t="s">
        <v>41272</v>
      </c>
      <c r="B15853" s="115" t="s">
        <v>41273</v>
      </c>
      <c r="C15853" s="115" t="s">
        <v>36248</v>
      </c>
      <c r="D15853" s="115" t="s">
        <v>1242</v>
      </c>
      <c r="E15853" s="115">
        <v>4.7976000000000001</v>
      </c>
      <c r="F15853" s="674">
        <v>293.83600000000001</v>
      </c>
      <c r="G15853" s="674">
        <v>295.84500000000003</v>
      </c>
      <c r="H15853" s="115">
        <f t="shared" si="494"/>
        <v>1.0068371472522089</v>
      </c>
      <c r="I15853" s="115">
        <f t="shared" si="495"/>
        <v>4.8304</v>
      </c>
    </row>
    <row r="15854" spans="1:9" hidden="1">
      <c r="A15854" s="115" t="s">
        <v>41274</v>
      </c>
      <c r="B15854" s="115" t="s">
        <v>41275</v>
      </c>
      <c r="C15854" s="115" t="s">
        <v>36251</v>
      </c>
      <c r="D15854" s="115" t="s">
        <v>1242</v>
      </c>
      <c r="E15854" s="115">
        <v>5.5275999999999996</v>
      </c>
      <c r="F15854" s="674">
        <v>293.83600000000001</v>
      </c>
      <c r="G15854" s="674">
        <v>295.84500000000003</v>
      </c>
      <c r="H15854" s="115">
        <f t="shared" si="494"/>
        <v>1.0068371472522089</v>
      </c>
      <c r="I15854" s="115">
        <f t="shared" si="495"/>
        <v>5.5654000000000003</v>
      </c>
    </row>
    <row r="15855" spans="1:9" hidden="1">
      <c r="A15855" s="115" t="s">
        <v>41276</v>
      </c>
      <c r="B15855" s="115" t="s">
        <v>41277</v>
      </c>
      <c r="C15855" s="115" t="s">
        <v>36254</v>
      </c>
      <c r="D15855" s="115" t="s">
        <v>1138</v>
      </c>
      <c r="E15855" s="115">
        <v>39141.022900000004</v>
      </c>
      <c r="F15855" s="674">
        <v>293.83600000000001</v>
      </c>
      <c r="G15855" s="674">
        <v>295.84500000000003</v>
      </c>
      <c r="H15855" s="115">
        <f t="shared" si="494"/>
        <v>1.0068371472522089</v>
      </c>
      <c r="I15855" s="115">
        <f t="shared" si="495"/>
        <v>39408.635799999996</v>
      </c>
    </row>
    <row r="15856" spans="1:9" hidden="1">
      <c r="A15856" s="115" t="s">
        <v>41278</v>
      </c>
      <c r="B15856" s="115" t="s">
        <v>41279</v>
      </c>
      <c r="C15856" s="115" t="s">
        <v>36257</v>
      </c>
      <c r="D15856" s="115" t="s">
        <v>1138</v>
      </c>
      <c r="E15856" s="115">
        <v>47646.152900000001</v>
      </c>
      <c r="F15856" s="674">
        <v>293.83600000000001</v>
      </c>
      <c r="G15856" s="674">
        <v>295.84500000000003</v>
      </c>
      <c r="H15856" s="115">
        <f t="shared" si="494"/>
        <v>1.0068371472522089</v>
      </c>
      <c r="I15856" s="115">
        <f t="shared" si="495"/>
        <v>47971.916700000002</v>
      </c>
    </row>
    <row r="15857" spans="1:9" hidden="1">
      <c r="A15857" s="115" t="s">
        <v>41280</v>
      </c>
      <c r="B15857" s="115" t="s">
        <v>41281</v>
      </c>
      <c r="C15857" s="115" t="s">
        <v>36260</v>
      </c>
      <c r="D15857" s="115" t="s">
        <v>1138</v>
      </c>
      <c r="E15857" s="115">
        <v>38347.028700000003</v>
      </c>
      <c r="F15857" s="674">
        <v>293.83600000000001</v>
      </c>
      <c r="G15857" s="674">
        <v>295.84500000000003</v>
      </c>
      <c r="H15857" s="115">
        <f t="shared" si="494"/>
        <v>1.0068371472522089</v>
      </c>
      <c r="I15857" s="115">
        <f t="shared" si="495"/>
        <v>38609.213000000003</v>
      </c>
    </row>
    <row r="15858" spans="1:9" hidden="1">
      <c r="A15858" s="115" t="s">
        <v>41282</v>
      </c>
      <c r="B15858" s="115" t="s">
        <v>41283</v>
      </c>
      <c r="C15858" s="115" t="s">
        <v>36263</v>
      </c>
      <c r="D15858" s="115" t="s">
        <v>1138</v>
      </c>
      <c r="E15858" s="115">
        <v>44880.571600000003</v>
      </c>
      <c r="F15858" s="674">
        <v>293.83600000000001</v>
      </c>
      <c r="G15858" s="674">
        <v>295.84500000000003</v>
      </c>
      <c r="H15858" s="115">
        <f t="shared" si="494"/>
        <v>1.0068371472522089</v>
      </c>
      <c r="I15858" s="115">
        <f t="shared" si="495"/>
        <v>45187.426700000004</v>
      </c>
    </row>
    <row r="15859" spans="1:9" hidden="1">
      <c r="A15859" s="115" t="s">
        <v>41284</v>
      </c>
      <c r="B15859" s="115" t="s">
        <v>41285</v>
      </c>
      <c r="C15859" s="115" t="s">
        <v>36266</v>
      </c>
      <c r="D15859" s="115" t="s">
        <v>1138</v>
      </c>
      <c r="E15859" s="115">
        <v>49245.641600000003</v>
      </c>
      <c r="F15859" s="674">
        <v>293.83600000000001</v>
      </c>
      <c r="G15859" s="674">
        <v>295.84500000000003</v>
      </c>
      <c r="H15859" s="115">
        <f t="shared" si="494"/>
        <v>1.0068371472522089</v>
      </c>
      <c r="I15859" s="115">
        <f t="shared" si="495"/>
        <v>49582.3413</v>
      </c>
    </row>
    <row r="15860" spans="1:9" hidden="1">
      <c r="A15860" s="115" t="s">
        <v>41286</v>
      </c>
      <c r="B15860" s="115" t="s">
        <v>41287</v>
      </c>
      <c r="C15860" s="115" t="s">
        <v>36269</v>
      </c>
      <c r="D15860" s="115" t="s">
        <v>1138</v>
      </c>
      <c r="E15860" s="115">
        <v>63676.9758</v>
      </c>
      <c r="F15860" s="674">
        <v>293.83600000000001</v>
      </c>
      <c r="G15860" s="674">
        <v>295.84500000000003</v>
      </c>
      <c r="H15860" s="115">
        <f t="shared" si="494"/>
        <v>1.0068371472522089</v>
      </c>
      <c r="I15860" s="115">
        <f t="shared" si="495"/>
        <v>64112.344700000001</v>
      </c>
    </row>
    <row r="15861" spans="1:9" hidden="1">
      <c r="A15861" s="115" t="s">
        <v>41288</v>
      </c>
      <c r="B15861" s="115" t="s">
        <v>41289</v>
      </c>
      <c r="C15861" s="115" t="s">
        <v>36272</v>
      </c>
      <c r="D15861" s="115" t="s">
        <v>1138</v>
      </c>
      <c r="E15861" s="115">
        <v>75139.720799999996</v>
      </c>
      <c r="F15861" s="674">
        <v>293.83600000000001</v>
      </c>
      <c r="G15861" s="674">
        <v>295.84500000000003</v>
      </c>
      <c r="H15861" s="115">
        <f t="shared" si="494"/>
        <v>1.0068371472522089</v>
      </c>
      <c r="I15861" s="115">
        <f t="shared" si="495"/>
        <v>75653.462100000004</v>
      </c>
    </row>
    <row r="15862" spans="1:9" hidden="1">
      <c r="A15862" s="115" t="s">
        <v>41290</v>
      </c>
      <c r="B15862" s="115" t="s">
        <v>41291</v>
      </c>
      <c r="C15862" s="115" t="s">
        <v>36275</v>
      </c>
      <c r="D15862" s="115" t="s">
        <v>1138</v>
      </c>
      <c r="E15862" s="115">
        <v>19851.727800000001</v>
      </c>
      <c r="F15862" s="674">
        <v>293.83600000000001</v>
      </c>
      <c r="G15862" s="674">
        <v>295.84500000000003</v>
      </c>
      <c r="H15862" s="115">
        <f t="shared" si="494"/>
        <v>1.0068371472522089</v>
      </c>
      <c r="I15862" s="115">
        <f t="shared" si="495"/>
        <v>19987.456999999999</v>
      </c>
    </row>
    <row r="15863" spans="1:9" hidden="1">
      <c r="A15863" s="115" t="s">
        <v>41292</v>
      </c>
      <c r="B15863" s="115" t="s">
        <v>41293</v>
      </c>
      <c r="C15863" s="115" t="s">
        <v>36278</v>
      </c>
      <c r="D15863" s="115" t="s">
        <v>1138</v>
      </c>
      <c r="E15863" s="115">
        <v>21300.327799999999</v>
      </c>
      <c r="F15863" s="674">
        <v>293.83600000000001</v>
      </c>
      <c r="G15863" s="674">
        <v>295.84500000000003</v>
      </c>
      <c r="H15863" s="115">
        <f t="shared" si="494"/>
        <v>1.0068371472522089</v>
      </c>
      <c r="I15863" s="115">
        <f t="shared" si="495"/>
        <v>21445.961299999999</v>
      </c>
    </row>
    <row r="15864" spans="1:9" hidden="1">
      <c r="A15864" s="115" t="s">
        <v>41294</v>
      </c>
      <c r="B15864" s="115" t="s">
        <v>41295</v>
      </c>
      <c r="C15864" s="115" t="s">
        <v>36281</v>
      </c>
      <c r="D15864" s="115" t="s">
        <v>1138</v>
      </c>
      <c r="E15864" s="115">
        <v>24749.985700000001</v>
      </c>
      <c r="F15864" s="674">
        <v>293.83600000000001</v>
      </c>
      <c r="G15864" s="674">
        <v>295.84500000000003</v>
      </c>
      <c r="H15864" s="115">
        <f t="shared" si="494"/>
        <v>1.0068371472522089</v>
      </c>
      <c r="I15864" s="115">
        <f t="shared" si="495"/>
        <v>24919.205000000002</v>
      </c>
    </row>
    <row r="15865" spans="1:9" hidden="1">
      <c r="A15865" s="115" t="s">
        <v>41296</v>
      </c>
      <c r="B15865" s="115" t="s">
        <v>41297</v>
      </c>
      <c r="C15865" s="115" t="s">
        <v>36284</v>
      </c>
      <c r="D15865" s="115" t="s">
        <v>1138</v>
      </c>
      <c r="E15865" s="115">
        <v>28409.584999999999</v>
      </c>
      <c r="F15865" s="674">
        <v>293.83600000000001</v>
      </c>
      <c r="G15865" s="674">
        <v>295.84500000000003</v>
      </c>
      <c r="H15865" s="115">
        <f t="shared" si="494"/>
        <v>1.0068371472522089</v>
      </c>
      <c r="I15865" s="115">
        <f t="shared" si="495"/>
        <v>28603.825499999999</v>
      </c>
    </row>
    <row r="15866" spans="1:9" hidden="1">
      <c r="A15866" s="115" t="s">
        <v>41298</v>
      </c>
      <c r="B15866" s="115" t="s">
        <v>41299</v>
      </c>
      <c r="C15866" s="115" t="s">
        <v>36287</v>
      </c>
      <c r="D15866" s="115" t="s">
        <v>1138</v>
      </c>
      <c r="E15866" s="115">
        <v>33103.520799999998</v>
      </c>
      <c r="F15866" s="674">
        <v>293.83600000000001</v>
      </c>
      <c r="G15866" s="674">
        <v>295.84500000000003</v>
      </c>
      <c r="H15866" s="115">
        <f t="shared" si="494"/>
        <v>1.0068371472522089</v>
      </c>
      <c r="I15866" s="115">
        <f t="shared" si="495"/>
        <v>33329.854399999997</v>
      </c>
    </row>
    <row r="15867" spans="1:9" hidden="1">
      <c r="A15867" s="115" t="s">
        <v>41300</v>
      </c>
      <c r="B15867" s="115" t="s">
        <v>41301</v>
      </c>
      <c r="C15867" s="115" t="s">
        <v>36290</v>
      </c>
      <c r="D15867" s="115" t="s">
        <v>1138</v>
      </c>
      <c r="E15867" s="115">
        <v>42366.072999999997</v>
      </c>
      <c r="F15867" s="674">
        <v>293.83600000000001</v>
      </c>
      <c r="G15867" s="674">
        <v>295.84500000000003</v>
      </c>
      <c r="H15867" s="115">
        <f t="shared" si="494"/>
        <v>1.0068371472522089</v>
      </c>
      <c r="I15867" s="115">
        <f t="shared" si="495"/>
        <v>42655.736100000002</v>
      </c>
    </row>
    <row r="15868" spans="1:9" hidden="1">
      <c r="A15868" s="115" t="s">
        <v>41302</v>
      </c>
      <c r="B15868" s="115" t="s">
        <v>41303</v>
      </c>
      <c r="C15868" s="115" t="s">
        <v>36293</v>
      </c>
      <c r="D15868" s="115" t="s">
        <v>1242</v>
      </c>
      <c r="E15868" s="115">
        <v>342.1232</v>
      </c>
      <c r="F15868" s="674">
        <v>293.83600000000001</v>
      </c>
      <c r="G15868" s="674">
        <v>295.84500000000003</v>
      </c>
      <c r="H15868" s="115">
        <f t="shared" si="494"/>
        <v>1.0068371472522089</v>
      </c>
      <c r="I15868" s="115">
        <f t="shared" si="495"/>
        <v>344.46230000000003</v>
      </c>
    </row>
    <row r="15869" spans="1:9" hidden="1">
      <c r="A15869" s="115" t="s">
        <v>41304</v>
      </c>
      <c r="B15869" s="115" t="s">
        <v>41305</v>
      </c>
      <c r="C15869" s="115" t="s">
        <v>36296</v>
      </c>
      <c r="D15869" s="115" t="s">
        <v>1242</v>
      </c>
      <c r="E15869" s="115">
        <v>450.94690000000003</v>
      </c>
      <c r="F15869" s="674">
        <v>293.83600000000001</v>
      </c>
      <c r="G15869" s="674">
        <v>295.84500000000003</v>
      </c>
      <c r="H15869" s="115">
        <f t="shared" si="494"/>
        <v>1.0068371472522089</v>
      </c>
      <c r="I15869" s="115">
        <f t="shared" si="495"/>
        <v>454.0301</v>
      </c>
    </row>
    <row r="15870" spans="1:9" hidden="1">
      <c r="A15870" s="115" t="s">
        <v>41306</v>
      </c>
      <c r="B15870" s="115" t="s">
        <v>41307</v>
      </c>
      <c r="C15870" s="115" t="s">
        <v>36299</v>
      </c>
      <c r="D15870" s="115" t="s">
        <v>1138</v>
      </c>
      <c r="E15870" s="115">
        <v>282.21179999999998</v>
      </c>
      <c r="F15870" s="674">
        <v>293.83600000000001</v>
      </c>
      <c r="G15870" s="674">
        <v>295.84500000000003</v>
      </c>
      <c r="H15870" s="115">
        <f t="shared" si="494"/>
        <v>1.0068371472522089</v>
      </c>
      <c r="I15870" s="115">
        <f t="shared" si="495"/>
        <v>284.1413</v>
      </c>
    </row>
    <row r="15871" spans="1:9" hidden="1">
      <c r="A15871" s="115" t="s">
        <v>41308</v>
      </c>
      <c r="B15871" s="115" t="s">
        <v>41309</v>
      </c>
      <c r="C15871" s="115" t="s">
        <v>36302</v>
      </c>
      <c r="D15871" s="115" t="s">
        <v>1138</v>
      </c>
      <c r="E15871" s="115">
        <v>417.43650000000002</v>
      </c>
      <c r="F15871" s="674">
        <v>293.83600000000001</v>
      </c>
      <c r="G15871" s="674">
        <v>295.84500000000003</v>
      </c>
      <c r="H15871" s="115">
        <f t="shared" si="494"/>
        <v>1.0068371472522089</v>
      </c>
      <c r="I15871" s="115">
        <f t="shared" si="495"/>
        <v>420.29059999999998</v>
      </c>
    </row>
    <row r="15872" spans="1:9" hidden="1">
      <c r="A15872" s="115" t="s">
        <v>41310</v>
      </c>
      <c r="B15872" s="115" t="s">
        <v>41311</v>
      </c>
      <c r="C15872" s="115" t="s">
        <v>36305</v>
      </c>
      <c r="D15872" s="115" t="s">
        <v>1138</v>
      </c>
      <c r="E15872" s="115">
        <v>248.49879999999999</v>
      </c>
      <c r="F15872" s="674">
        <v>293.83600000000001</v>
      </c>
      <c r="G15872" s="674">
        <v>295.84500000000003</v>
      </c>
      <c r="H15872" s="115">
        <f t="shared" si="494"/>
        <v>1.0068371472522089</v>
      </c>
      <c r="I15872" s="115">
        <f t="shared" si="495"/>
        <v>250.1978</v>
      </c>
    </row>
    <row r="15873" spans="1:9" hidden="1">
      <c r="A15873" s="115" t="s">
        <v>41312</v>
      </c>
      <c r="B15873" s="115" t="s">
        <v>41313</v>
      </c>
      <c r="C15873" s="115" t="s">
        <v>36308</v>
      </c>
      <c r="D15873" s="115" t="s">
        <v>1138</v>
      </c>
      <c r="E15873" s="115">
        <v>367.40800000000002</v>
      </c>
      <c r="F15873" s="674">
        <v>293.83600000000001</v>
      </c>
      <c r="G15873" s="674">
        <v>295.84500000000003</v>
      </c>
      <c r="H15873" s="115">
        <f t="shared" si="494"/>
        <v>1.0068371472522089</v>
      </c>
      <c r="I15873" s="115">
        <f t="shared" si="495"/>
        <v>369.92</v>
      </c>
    </row>
    <row r="15874" spans="1:9" hidden="1">
      <c r="A15874" s="115" t="s">
        <v>41314</v>
      </c>
      <c r="B15874" s="115" t="s">
        <v>41315</v>
      </c>
      <c r="C15874" s="115" t="s">
        <v>36311</v>
      </c>
      <c r="D15874" s="115" t="s">
        <v>1138</v>
      </c>
      <c r="E15874" s="115">
        <v>502.39839999999998</v>
      </c>
      <c r="F15874" s="674">
        <v>293.83600000000001</v>
      </c>
      <c r="G15874" s="674">
        <v>295.84500000000003</v>
      </c>
      <c r="H15874" s="115">
        <f t="shared" si="494"/>
        <v>1.0068371472522089</v>
      </c>
      <c r="I15874" s="115">
        <f t="shared" si="495"/>
        <v>505.83339999999998</v>
      </c>
    </row>
    <row r="15875" spans="1:9" hidden="1">
      <c r="A15875" s="115" t="s">
        <v>41316</v>
      </c>
      <c r="B15875" s="115" t="s">
        <v>41317</v>
      </c>
      <c r="C15875" s="115" t="s">
        <v>36314</v>
      </c>
      <c r="D15875" s="115" t="s">
        <v>1138</v>
      </c>
      <c r="E15875" s="115">
        <v>628.65509999999995</v>
      </c>
      <c r="F15875" s="674">
        <v>293.83600000000001</v>
      </c>
      <c r="G15875" s="674">
        <v>295.84500000000003</v>
      </c>
      <c r="H15875" s="115">
        <f t="shared" si="494"/>
        <v>1.0068371472522089</v>
      </c>
      <c r="I15875" s="115">
        <f t="shared" si="495"/>
        <v>632.95330000000001</v>
      </c>
    </row>
    <row r="15876" spans="1:9" hidden="1">
      <c r="A15876" s="115" t="s">
        <v>41318</v>
      </c>
      <c r="B15876" s="115" t="s">
        <v>41319</v>
      </c>
      <c r="C15876" s="115" t="s">
        <v>36317</v>
      </c>
      <c r="D15876" s="115" t="s">
        <v>1138</v>
      </c>
      <c r="E15876" s="115">
        <v>463.64780000000002</v>
      </c>
      <c r="F15876" s="674">
        <v>293.83600000000001</v>
      </c>
      <c r="G15876" s="674">
        <v>295.84500000000003</v>
      </c>
      <c r="H15876" s="115">
        <f t="shared" si="494"/>
        <v>1.0068371472522089</v>
      </c>
      <c r="I15876" s="115">
        <f t="shared" si="495"/>
        <v>466.81779999999998</v>
      </c>
    </row>
    <row r="15877" spans="1:9" hidden="1">
      <c r="A15877" s="115" t="s">
        <v>41320</v>
      </c>
      <c r="B15877" s="115" t="s">
        <v>41321</v>
      </c>
      <c r="C15877" s="115" t="s">
        <v>36320</v>
      </c>
      <c r="D15877" s="115" t="s">
        <v>1138</v>
      </c>
      <c r="E15877" s="115">
        <v>622.58209999999997</v>
      </c>
      <c r="F15877" s="674">
        <v>293.83600000000001</v>
      </c>
      <c r="G15877" s="674">
        <v>295.84500000000003</v>
      </c>
      <c r="H15877" s="115">
        <f t="shared" ref="H15877:H15940" si="496">G15877/F15877</f>
        <v>1.0068371472522089</v>
      </c>
      <c r="I15877" s="115">
        <f t="shared" ref="I15877:I15940" si="497">ROUND(H15877*E15877,4)</f>
        <v>626.83879999999999</v>
      </c>
    </row>
    <row r="15878" spans="1:9" hidden="1">
      <c r="A15878" s="115" t="s">
        <v>41322</v>
      </c>
      <c r="B15878" s="115" t="s">
        <v>41323</v>
      </c>
      <c r="C15878" s="115" t="s">
        <v>36323</v>
      </c>
      <c r="D15878" s="115" t="s">
        <v>1138</v>
      </c>
      <c r="E15878" s="115">
        <v>657.07730000000004</v>
      </c>
      <c r="F15878" s="674">
        <v>293.83600000000001</v>
      </c>
      <c r="G15878" s="674">
        <v>295.84500000000003</v>
      </c>
      <c r="H15878" s="115">
        <f t="shared" si="496"/>
        <v>1.0068371472522089</v>
      </c>
      <c r="I15878" s="115">
        <f t="shared" si="497"/>
        <v>661.56979999999999</v>
      </c>
    </row>
    <row r="15879" spans="1:9" hidden="1">
      <c r="A15879" s="115" t="s">
        <v>41324</v>
      </c>
      <c r="B15879" s="115" t="s">
        <v>41325</v>
      </c>
      <c r="C15879" s="115" t="s">
        <v>36326</v>
      </c>
      <c r="D15879" s="115" t="s">
        <v>1138</v>
      </c>
      <c r="E15879" s="115">
        <v>861.26480000000004</v>
      </c>
      <c r="F15879" s="674">
        <v>293.83600000000001</v>
      </c>
      <c r="G15879" s="674">
        <v>295.84500000000003</v>
      </c>
      <c r="H15879" s="115">
        <f t="shared" si="496"/>
        <v>1.0068371472522089</v>
      </c>
      <c r="I15879" s="115">
        <f t="shared" si="497"/>
        <v>867.15340000000003</v>
      </c>
    </row>
    <row r="15880" spans="1:9" hidden="1">
      <c r="A15880" s="115" t="s">
        <v>41326</v>
      </c>
      <c r="B15880" s="115" t="s">
        <v>41327</v>
      </c>
      <c r="C15880" s="115" t="s">
        <v>36329</v>
      </c>
      <c r="D15880" s="115" t="s">
        <v>1138</v>
      </c>
      <c r="E15880" s="115">
        <v>606.59379999999999</v>
      </c>
      <c r="F15880" s="674">
        <v>293.83600000000001</v>
      </c>
      <c r="G15880" s="674">
        <v>295.84500000000003</v>
      </c>
      <c r="H15880" s="115">
        <f t="shared" si="496"/>
        <v>1.0068371472522089</v>
      </c>
      <c r="I15880" s="115">
        <f t="shared" si="497"/>
        <v>610.74120000000005</v>
      </c>
    </row>
    <row r="15881" spans="1:9" hidden="1">
      <c r="A15881" s="115" t="s">
        <v>41328</v>
      </c>
      <c r="B15881" s="115" t="s">
        <v>41329</v>
      </c>
      <c r="C15881" s="115" t="s">
        <v>36332</v>
      </c>
      <c r="D15881" s="115" t="s">
        <v>1138</v>
      </c>
      <c r="E15881" s="115">
        <v>847.94880000000001</v>
      </c>
      <c r="F15881" s="674">
        <v>293.83600000000001</v>
      </c>
      <c r="G15881" s="674">
        <v>295.84500000000003</v>
      </c>
      <c r="H15881" s="115">
        <f t="shared" si="496"/>
        <v>1.0068371472522089</v>
      </c>
      <c r="I15881" s="115">
        <f t="shared" si="497"/>
        <v>853.74639999999999</v>
      </c>
    </row>
    <row r="15882" spans="1:9" hidden="1">
      <c r="A15882" s="115" t="s">
        <v>41330</v>
      </c>
      <c r="B15882" s="115" t="s">
        <v>41331</v>
      </c>
      <c r="C15882" s="115" t="s">
        <v>36335</v>
      </c>
      <c r="D15882" s="115" t="s">
        <v>1138</v>
      </c>
      <c r="E15882" s="115">
        <v>697.72410000000002</v>
      </c>
      <c r="F15882" s="674">
        <v>293.83600000000001</v>
      </c>
      <c r="G15882" s="674">
        <v>295.84500000000003</v>
      </c>
      <c r="H15882" s="115">
        <f t="shared" si="496"/>
        <v>1.0068371472522089</v>
      </c>
      <c r="I15882" s="115">
        <f t="shared" si="497"/>
        <v>702.49450000000002</v>
      </c>
    </row>
    <row r="15883" spans="1:9" hidden="1">
      <c r="A15883" s="115" t="s">
        <v>41332</v>
      </c>
      <c r="B15883" s="115" t="s">
        <v>41333</v>
      </c>
      <c r="C15883" s="115" t="s">
        <v>36338</v>
      </c>
      <c r="D15883" s="115" t="s">
        <v>1138</v>
      </c>
      <c r="E15883" s="115">
        <v>975.54729999999995</v>
      </c>
      <c r="F15883" s="674">
        <v>293.83600000000001</v>
      </c>
      <c r="G15883" s="674">
        <v>295.84500000000003</v>
      </c>
      <c r="H15883" s="115">
        <f t="shared" si="496"/>
        <v>1.0068371472522089</v>
      </c>
      <c r="I15883" s="115">
        <f t="shared" si="497"/>
        <v>982.21730000000002</v>
      </c>
    </row>
    <row r="15884" spans="1:9" hidden="1">
      <c r="A15884" s="115" t="s">
        <v>41334</v>
      </c>
      <c r="B15884" s="115" t="s">
        <v>41335</v>
      </c>
      <c r="C15884" s="115" t="s">
        <v>36341</v>
      </c>
      <c r="D15884" s="115" t="s">
        <v>1138</v>
      </c>
      <c r="E15884" s="115">
        <v>661.54610000000002</v>
      </c>
      <c r="F15884" s="674">
        <v>293.83600000000001</v>
      </c>
      <c r="G15884" s="674">
        <v>295.84500000000003</v>
      </c>
      <c r="H15884" s="115">
        <f t="shared" si="496"/>
        <v>1.0068371472522089</v>
      </c>
      <c r="I15884" s="115">
        <f t="shared" si="497"/>
        <v>666.06920000000002</v>
      </c>
    </row>
    <row r="15885" spans="1:9" hidden="1">
      <c r="A15885" s="115" t="s">
        <v>41336</v>
      </c>
      <c r="B15885" s="115" t="s">
        <v>41337</v>
      </c>
      <c r="C15885" s="115" t="s">
        <v>36344</v>
      </c>
      <c r="D15885" s="115" t="s">
        <v>1138</v>
      </c>
      <c r="E15885" s="115">
        <v>943.8818</v>
      </c>
      <c r="F15885" s="674">
        <v>293.83600000000001</v>
      </c>
      <c r="G15885" s="674">
        <v>295.84500000000003</v>
      </c>
      <c r="H15885" s="115">
        <f t="shared" si="496"/>
        <v>1.0068371472522089</v>
      </c>
      <c r="I15885" s="115">
        <f t="shared" si="497"/>
        <v>950.33529999999996</v>
      </c>
    </row>
    <row r="15886" spans="1:9" hidden="1">
      <c r="A15886" s="115" t="s">
        <v>41338</v>
      </c>
      <c r="B15886" s="115" t="s">
        <v>41339</v>
      </c>
      <c r="C15886" s="115" t="s">
        <v>36347</v>
      </c>
      <c r="D15886" s="115" t="s">
        <v>1138</v>
      </c>
      <c r="E15886" s="115">
        <v>790.30560000000003</v>
      </c>
      <c r="F15886" s="674">
        <v>293.83600000000001</v>
      </c>
      <c r="G15886" s="674">
        <v>295.84500000000003</v>
      </c>
      <c r="H15886" s="115">
        <f t="shared" si="496"/>
        <v>1.0068371472522089</v>
      </c>
      <c r="I15886" s="115">
        <f t="shared" si="497"/>
        <v>795.70899999999995</v>
      </c>
    </row>
    <row r="15887" spans="1:9" hidden="1">
      <c r="A15887" s="115" t="s">
        <v>41340</v>
      </c>
      <c r="B15887" s="115" t="s">
        <v>41341</v>
      </c>
      <c r="C15887" s="115" t="s">
        <v>36350</v>
      </c>
      <c r="D15887" s="115" t="s">
        <v>1138</v>
      </c>
      <c r="E15887" s="115">
        <v>1119.7945</v>
      </c>
      <c r="F15887" s="674">
        <v>293.83600000000001</v>
      </c>
      <c r="G15887" s="674">
        <v>295.84500000000003</v>
      </c>
      <c r="H15887" s="115">
        <f t="shared" si="496"/>
        <v>1.0068371472522089</v>
      </c>
      <c r="I15887" s="115">
        <f t="shared" si="497"/>
        <v>1127.4507000000001</v>
      </c>
    </row>
    <row r="15888" spans="1:9" hidden="1">
      <c r="A15888" s="115" t="s">
        <v>41342</v>
      </c>
      <c r="B15888" s="115" t="s">
        <v>41343</v>
      </c>
      <c r="C15888" s="115" t="s">
        <v>36353</v>
      </c>
      <c r="D15888" s="115" t="s">
        <v>1138</v>
      </c>
      <c r="E15888" s="115">
        <v>743.2903</v>
      </c>
      <c r="F15888" s="674">
        <v>293.83600000000001</v>
      </c>
      <c r="G15888" s="674">
        <v>295.84500000000003</v>
      </c>
      <c r="H15888" s="115">
        <f t="shared" si="496"/>
        <v>1.0068371472522089</v>
      </c>
      <c r="I15888" s="115">
        <f t="shared" si="497"/>
        <v>748.3723</v>
      </c>
    </row>
    <row r="15889" spans="1:9" hidden="1">
      <c r="A15889" s="115" t="s">
        <v>41344</v>
      </c>
      <c r="B15889" s="115" t="s">
        <v>41345</v>
      </c>
      <c r="C15889" s="115" t="s">
        <v>36356</v>
      </c>
      <c r="D15889" s="115" t="s">
        <v>1138</v>
      </c>
      <c r="E15889" s="115">
        <v>1078.3542</v>
      </c>
      <c r="F15889" s="674">
        <v>293.83600000000001</v>
      </c>
      <c r="G15889" s="674">
        <v>295.84500000000003</v>
      </c>
      <c r="H15889" s="115">
        <f t="shared" si="496"/>
        <v>1.0068371472522089</v>
      </c>
      <c r="I15889" s="115">
        <f t="shared" si="497"/>
        <v>1085.7271000000001</v>
      </c>
    </row>
    <row r="15890" spans="1:9" hidden="1">
      <c r="A15890" s="115" t="s">
        <v>41346</v>
      </c>
      <c r="B15890" s="115" t="s">
        <v>41347</v>
      </c>
      <c r="C15890" s="115" t="s">
        <v>36359</v>
      </c>
      <c r="D15890" s="115" t="s">
        <v>1138</v>
      </c>
      <c r="E15890" s="115">
        <v>913.12429999999995</v>
      </c>
      <c r="F15890" s="674">
        <v>293.83600000000001</v>
      </c>
      <c r="G15890" s="674">
        <v>295.84500000000003</v>
      </c>
      <c r="H15890" s="115">
        <f t="shared" si="496"/>
        <v>1.0068371472522089</v>
      </c>
      <c r="I15890" s="115">
        <f t="shared" si="497"/>
        <v>919.36749999999995</v>
      </c>
    </row>
    <row r="15891" spans="1:9" hidden="1">
      <c r="A15891" s="115" t="s">
        <v>41348</v>
      </c>
      <c r="B15891" s="115" t="s">
        <v>41349</v>
      </c>
      <c r="C15891" s="115" t="s">
        <v>36362</v>
      </c>
      <c r="D15891" s="115" t="s">
        <v>1138</v>
      </c>
      <c r="E15891" s="115">
        <v>1294.2789</v>
      </c>
      <c r="F15891" s="674">
        <v>293.83600000000001</v>
      </c>
      <c r="G15891" s="674">
        <v>295.84500000000003</v>
      </c>
      <c r="H15891" s="115">
        <f t="shared" si="496"/>
        <v>1.0068371472522089</v>
      </c>
      <c r="I15891" s="115">
        <f t="shared" si="497"/>
        <v>1303.1280999999999</v>
      </c>
    </row>
    <row r="15892" spans="1:9" hidden="1">
      <c r="A15892" s="115" t="s">
        <v>41350</v>
      </c>
      <c r="B15892" s="115" t="s">
        <v>41351</v>
      </c>
      <c r="C15892" s="115" t="s">
        <v>36365</v>
      </c>
      <c r="D15892" s="115" t="s">
        <v>1138</v>
      </c>
      <c r="E15892" s="115">
        <v>859.87580000000003</v>
      </c>
      <c r="F15892" s="674">
        <v>293.83600000000001</v>
      </c>
      <c r="G15892" s="674">
        <v>295.84500000000003</v>
      </c>
      <c r="H15892" s="115">
        <f t="shared" si="496"/>
        <v>1.0068371472522089</v>
      </c>
      <c r="I15892" s="115">
        <f t="shared" si="497"/>
        <v>865.75490000000002</v>
      </c>
    </row>
    <row r="15893" spans="1:9" hidden="1">
      <c r="A15893" s="115" t="s">
        <v>41352</v>
      </c>
      <c r="B15893" s="115" t="s">
        <v>41353</v>
      </c>
      <c r="C15893" s="115" t="s">
        <v>36368</v>
      </c>
      <c r="D15893" s="115" t="s">
        <v>1138</v>
      </c>
      <c r="E15893" s="115">
        <v>1244.7079000000001</v>
      </c>
      <c r="F15893" s="674">
        <v>293.83600000000001</v>
      </c>
      <c r="G15893" s="674">
        <v>295.84500000000003</v>
      </c>
      <c r="H15893" s="115">
        <f t="shared" si="496"/>
        <v>1.0068371472522089</v>
      </c>
      <c r="I15893" s="115">
        <f t="shared" si="497"/>
        <v>1253.2182</v>
      </c>
    </row>
    <row r="15894" spans="1:9" hidden="1">
      <c r="A15894" s="115" t="s">
        <v>41354</v>
      </c>
      <c r="B15894" s="115" t="s">
        <v>41355</v>
      </c>
      <c r="C15894" s="115" t="s">
        <v>36371</v>
      </c>
      <c r="D15894" s="115" t="s">
        <v>1138</v>
      </c>
      <c r="E15894" s="115">
        <v>1065.5650000000001</v>
      </c>
      <c r="F15894" s="674">
        <v>293.83600000000001</v>
      </c>
      <c r="G15894" s="674">
        <v>295.84500000000003</v>
      </c>
      <c r="H15894" s="115">
        <f t="shared" si="496"/>
        <v>1.0068371472522089</v>
      </c>
      <c r="I15894" s="115">
        <f t="shared" si="497"/>
        <v>1072.8504</v>
      </c>
    </row>
    <row r="15895" spans="1:9" hidden="1">
      <c r="A15895" s="115" t="s">
        <v>41356</v>
      </c>
      <c r="B15895" s="115" t="s">
        <v>41357</v>
      </c>
      <c r="C15895" s="115" t="s">
        <v>36374</v>
      </c>
      <c r="D15895" s="115" t="s">
        <v>1138</v>
      </c>
      <c r="E15895" s="115">
        <v>1589.2053000000001</v>
      </c>
      <c r="F15895" s="674">
        <v>293.83600000000001</v>
      </c>
      <c r="G15895" s="674">
        <v>295.84500000000003</v>
      </c>
      <c r="H15895" s="115">
        <f t="shared" si="496"/>
        <v>1.0068371472522089</v>
      </c>
      <c r="I15895" s="115">
        <f t="shared" si="497"/>
        <v>1600.0708999999999</v>
      </c>
    </row>
    <row r="15896" spans="1:9" hidden="1">
      <c r="A15896" s="115" t="s">
        <v>41358</v>
      </c>
      <c r="B15896" s="115" t="s">
        <v>41359</v>
      </c>
      <c r="C15896" s="115" t="s">
        <v>36377</v>
      </c>
      <c r="D15896" s="115" t="s">
        <v>1138</v>
      </c>
      <c r="E15896" s="115">
        <v>441.02190000000002</v>
      </c>
      <c r="F15896" s="674">
        <v>293.83600000000001</v>
      </c>
      <c r="G15896" s="674">
        <v>295.84500000000003</v>
      </c>
      <c r="H15896" s="115">
        <f t="shared" si="496"/>
        <v>1.0068371472522089</v>
      </c>
      <c r="I15896" s="115">
        <f t="shared" si="497"/>
        <v>444.03719999999998</v>
      </c>
    </row>
    <row r="15897" spans="1:9" hidden="1">
      <c r="A15897" s="115" t="s">
        <v>41360</v>
      </c>
      <c r="B15897" s="115" t="s">
        <v>41361</v>
      </c>
      <c r="C15897" s="115" t="s">
        <v>36380</v>
      </c>
      <c r="D15897" s="115" t="s">
        <v>1138</v>
      </c>
      <c r="E15897" s="115">
        <v>693.82230000000004</v>
      </c>
      <c r="F15897" s="674">
        <v>293.83600000000001</v>
      </c>
      <c r="G15897" s="674">
        <v>295.84500000000003</v>
      </c>
      <c r="H15897" s="115">
        <f t="shared" si="496"/>
        <v>1.0068371472522089</v>
      </c>
      <c r="I15897" s="115">
        <f t="shared" si="497"/>
        <v>698.56610000000001</v>
      </c>
    </row>
    <row r="15898" spans="1:9" hidden="1">
      <c r="A15898" s="115" t="s">
        <v>41362</v>
      </c>
      <c r="B15898" s="115" t="s">
        <v>41363</v>
      </c>
      <c r="C15898" s="115" t="s">
        <v>36383</v>
      </c>
      <c r="D15898" s="115" t="s">
        <v>1138</v>
      </c>
      <c r="E15898" s="115">
        <v>437.03440000000001</v>
      </c>
      <c r="F15898" s="674">
        <v>293.83600000000001</v>
      </c>
      <c r="G15898" s="674">
        <v>295.84500000000003</v>
      </c>
      <c r="H15898" s="115">
        <f t="shared" si="496"/>
        <v>1.0068371472522089</v>
      </c>
      <c r="I15898" s="115">
        <f t="shared" si="497"/>
        <v>440.02249999999998</v>
      </c>
    </row>
    <row r="15899" spans="1:9" hidden="1">
      <c r="A15899" s="115" t="s">
        <v>41364</v>
      </c>
      <c r="B15899" s="115" t="s">
        <v>41365</v>
      </c>
      <c r="C15899" s="115" t="s">
        <v>36386</v>
      </c>
      <c r="D15899" s="115" t="s">
        <v>1138</v>
      </c>
      <c r="E15899" s="115">
        <v>693.47730000000001</v>
      </c>
      <c r="F15899" s="674">
        <v>293.83600000000001</v>
      </c>
      <c r="G15899" s="674">
        <v>295.84500000000003</v>
      </c>
      <c r="H15899" s="115">
        <f t="shared" si="496"/>
        <v>1.0068371472522089</v>
      </c>
      <c r="I15899" s="115">
        <f t="shared" si="497"/>
        <v>698.21870000000001</v>
      </c>
    </row>
    <row r="15900" spans="1:9" hidden="1">
      <c r="A15900" s="115" t="s">
        <v>41366</v>
      </c>
      <c r="B15900" s="115" t="s">
        <v>41367</v>
      </c>
      <c r="C15900" s="115" t="s">
        <v>36389</v>
      </c>
      <c r="D15900" s="115" t="s">
        <v>1138</v>
      </c>
      <c r="E15900" s="115">
        <v>544.72249999999997</v>
      </c>
      <c r="F15900" s="674">
        <v>293.83600000000001</v>
      </c>
      <c r="G15900" s="674">
        <v>295.84500000000003</v>
      </c>
      <c r="H15900" s="115">
        <f t="shared" si="496"/>
        <v>1.0068371472522089</v>
      </c>
      <c r="I15900" s="115">
        <f t="shared" si="497"/>
        <v>548.44680000000005</v>
      </c>
    </row>
    <row r="15901" spans="1:9" hidden="1">
      <c r="A15901" s="115" t="s">
        <v>41368</v>
      </c>
      <c r="B15901" s="115" t="s">
        <v>41369</v>
      </c>
      <c r="C15901" s="115" t="s">
        <v>36392</v>
      </c>
      <c r="D15901" s="115" t="s">
        <v>1138</v>
      </c>
      <c r="E15901" s="115">
        <v>848.09429999999998</v>
      </c>
      <c r="F15901" s="674">
        <v>293.83600000000001</v>
      </c>
      <c r="G15901" s="674">
        <v>295.84500000000003</v>
      </c>
      <c r="H15901" s="115">
        <f t="shared" si="496"/>
        <v>1.0068371472522089</v>
      </c>
      <c r="I15901" s="115">
        <f t="shared" si="497"/>
        <v>853.89279999999997</v>
      </c>
    </row>
    <row r="15902" spans="1:9" hidden="1">
      <c r="A15902" s="115" t="s">
        <v>41370</v>
      </c>
      <c r="B15902" s="115" t="s">
        <v>41371</v>
      </c>
      <c r="C15902" s="115" t="s">
        <v>36395</v>
      </c>
      <c r="D15902" s="115" t="s">
        <v>1138</v>
      </c>
      <c r="E15902" s="115">
        <v>538.22</v>
      </c>
      <c r="F15902" s="674">
        <v>293.83600000000001</v>
      </c>
      <c r="G15902" s="674">
        <v>295.84500000000003</v>
      </c>
      <c r="H15902" s="115">
        <f t="shared" si="496"/>
        <v>1.0068371472522089</v>
      </c>
      <c r="I15902" s="115">
        <f t="shared" si="497"/>
        <v>541.8999</v>
      </c>
    </row>
    <row r="15903" spans="1:9" hidden="1">
      <c r="A15903" s="115" t="s">
        <v>41372</v>
      </c>
      <c r="B15903" s="115" t="s">
        <v>41373</v>
      </c>
      <c r="C15903" s="115" t="s">
        <v>36398</v>
      </c>
      <c r="D15903" s="115" t="s">
        <v>1138</v>
      </c>
      <c r="E15903" s="115">
        <v>856.55930000000001</v>
      </c>
      <c r="F15903" s="674">
        <v>293.83600000000001</v>
      </c>
      <c r="G15903" s="674">
        <v>295.84500000000003</v>
      </c>
      <c r="H15903" s="115">
        <f t="shared" si="496"/>
        <v>1.0068371472522089</v>
      </c>
      <c r="I15903" s="115">
        <f t="shared" si="497"/>
        <v>862.41570000000002</v>
      </c>
    </row>
    <row r="15904" spans="1:9" hidden="1">
      <c r="A15904" s="115" t="s">
        <v>41374</v>
      </c>
      <c r="B15904" s="115" t="s">
        <v>41375</v>
      </c>
      <c r="C15904" s="115" t="s">
        <v>36401</v>
      </c>
      <c r="D15904" s="115" t="s">
        <v>1138</v>
      </c>
      <c r="E15904" s="115">
        <v>541.2518</v>
      </c>
      <c r="F15904" s="674">
        <v>293.83600000000001</v>
      </c>
      <c r="G15904" s="674">
        <v>295.84500000000003</v>
      </c>
      <c r="H15904" s="115">
        <f t="shared" si="496"/>
        <v>1.0068371472522089</v>
      </c>
      <c r="I15904" s="115">
        <f t="shared" si="497"/>
        <v>544.95240000000001</v>
      </c>
    </row>
    <row r="15905" spans="1:9" hidden="1">
      <c r="A15905" s="115" t="s">
        <v>41376</v>
      </c>
      <c r="B15905" s="115" t="s">
        <v>41377</v>
      </c>
      <c r="C15905" s="115" t="s">
        <v>36404</v>
      </c>
      <c r="D15905" s="115" t="s">
        <v>1138</v>
      </c>
      <c r="E15905" s="115">
        <v>912.39930000000004</v>
      </c>
      <c r="F15905" s="674">
        <v>293.83600000000001</v>
      </c>
      <c r="G15905" s="674">
        <v>295.84500000000003</v>
      </c>
      <c r="H15905" s="115">
        <f t="shared" si="496"/>
        <v>1.0068371472522089</v>
      </c>
      <c r="I15905" s="115">
        <f t="shared" si="497"/>
        <v>918.63750000000005</v>
      </c>
    </row>
    <row r="15906" spans="1:9" hidden="1">
      <c r="A15906" s="115" t="s">
        <v>41378</v>
      </c>
      <c r="B15906" s="115" t="s">
        <v>41379</v>
      </c>
      <c r="C15906" s="115" t="s">
        <v>36407</v>
      </c>
      <c r="D15906" s="115" t="s">
        <v>1138</v>
      </c>
      <c r="E15906" s="115">
        <v>499.6936</v>
      </c>
      <c r="F15906" s="674">
        <v>293.83600000000001</v>
      </c>
      <c r="G15906" s="674">
        <v>295.84500000000003</v>
      </c>
      <c r="H15906" s="115">
        <f t="shared" si="496"/>
        <v>1.0068371472522089</v>
      </c>
      <c r="I15906" s="115">
        <f t="shared" si="497"/>
        <v>503.11009999999999</v>
      </c>
    </row>
    <row r="15907" spans="1:9" hidden="1">
      <c r="A15907" s="115" t="s">
        <v>41380</v>
      </c>
      <c r="B15907" s="115" t="s">
        <v>41381</v>
      </c>
      <c r="C15907" s="115" t="s">
        <v>36410</v>
      </c>
      <c r="D15907" s="115" t="s">
        <v>1138</v>
      </c>
      <c r="E15907" s="115">
        <v>864.08109999999999</v>
      </c>
      <c r="F15907" s="674">
        <v>293.83600000000001</v>
      </c>
      <c r="G15907" s="674">
        <v>295.84500000000003</v>
      </c>
      <c r="H15907" s="115">
        <f t="shared" si="496"/>
        <v>1.0068371472522089</v>
      </c>
      <c r="I15907" s="115">
        <f t="shared" si="497"/>
        <v>869.98889999999994</v>
      </c>
    </row>
    <row r="15908" spans="1:9" hidden="1">
      <c r="A15908" s="115" t="s">
        <v>41382</v>
      </c>
      <c r="B15908" s="115" t="s">
        <v>41383</v>
      </c>
      <c r="C15908" s="115" t="s">
        <v>36413</v>
      </c>
      <c r="D15908" s="115" t="s">
        <v>1138</v>
      </c>
      <c r="E15908" s="115">
        <v>620.46259999999995</v>
      </c>
      <c r="F15908" s="674">
        <v>293.83600000000001</v>
      </c>
      <c r="G15908" s="674">
        <v>295.84500000000003</v>
      </c>
      <c r="H15908" s="115">
        <f t="shared" si="496"/>
        <v>1.0068371472522089</v>
      </c>
      <c r="I15908" s="115">
        <f t="shared" si="497"/>
        <v>624.70479999999998</v>
      </c>
    </row>
    <row r="15909" spans="1:9" hidden="1">
      <c r="A15909" s="115" t="s">
        <v>41384</v>
      </c>
      <c r="B15909" s="115" t="s">
        <v>41385</v>
      </c>
      <c r="C15909" s="115" t="s">
        <v>36416</v>
      </c>
      <c r="D15909" s="115" t="s">
        <v>1138</v>
      </c>
      <c r="E15909" s="115">
        <v>1120.9258</v>
      </c>
      <c r="F15909" s="674">
        <v>293.83600000000001</v>
      </c>
      <c r="G15909" s="674">
        <v>295.84500000000003</v>
      </c>
      <c r="H15909" s="115">
        <f t="shared" si="496"/>
        <v>1.0068371472522089</v>
      </c>
      <c r="I15909" s="115">
        <f t="shared" si="497"/>
        <v>1128.5897</v>
      </c>
    </row>
    <row r="15910" spans="1:9" hidden="1">
      <c r="A15910" s="115" t="s">
        <v>41386</v>
      </c>
      <c r="B15910" s="115" t="s">
        <v>41387</v>
      </c>
      <c r="C15910" s="115" t="s">
        <v>36419</v>
      </c>
      <c r="D15910" s="115" t="s">
        <v>1138</v>
      </c>
      <c r="E15910" s="115">
        <v>579.2894</v>
      </c>
      <c r="F15910" s="674">
        <v>293.83600000000001</v>
      </c>
      <c r="G15910" s="674">
        <v>295.84500000000003</v>
      </c>
      <c r="H15910" s="115">
        <f t="shared" si="496"/>
        <v>1.0068371472522089</v>
      </c>
      <c r="I15910" s="115">
        <f t="shared" si="497"/>
        <v>583.25009999999997</v>
      </c>
    </row>
    <row r="15911" spans="1:9" hidden="1">
      <c r="A15911" s="115" t="s">
        <v>41388</v>
      </c>
      <c r="B15911" s="115" t="s">
        <v>41389</v>
      </c>
      <c r="C15911" s="115" t="s">
        <v>36422</v>
      </c>
      <c r="D15911" s="115" t="s">
        <v>1138</v>
      </c>
      <c r="E15911" s="115">
        <v>996.40509999999995</v>
      </c>
      <c r="F15911" s="674">
        <v>293.83600000000001</v>
      </c>
      <c r="G15911" s="674">
        <v>295.84500000000003</v>
      </c>
      <c r="H15911" s="115">
        <f t="shared" si="496"/>
        <v>1.0068371472522089</v>
      </c>
      <c r="I15911" s="115">
        <f t="shared" si="497"/>
        <v>1003.2177</v>
      </c>
    </row>
    <row r="15912" spans="1:9" hidden="1">
      <c r="A15912" s="115" t="s">
        <v>41390</v>
      </c>
      <c r="B15912" s="115" t="s">
        <v>41391</v>
      </c>
      <c r="C15912" s="115" t="s">
        <v>36425</v>
      </c>
      <c r="D15912" s="115" t="s">
        <v>1138</v>
      </c>
      <c r="E15912" s="115">
        <v>723.53620000000001</v>
      </c>
      <c r="F15912" s="674">
        <v>293.83600000000001</v>
      </c>
      <c r="G15912" s="674">
        <v>295.84500000000003</v>
      </c>
      <c r="H15912" s="115">
        <f t="shared" si="496"/>
        <v>1.0068371472522089</v>
      </c>
      <c r="I15912" s="115">
        <f t="shared" si="497"/>
        <v>728.48310000000004</v>
      </c>
    </row>
    <row r="15913" spans="1:9" hidden="1">
      <c r="A15913" s="115" t="s">
        <v>41392</v>
      </c>
      <c r="B15913" s="115" t="s">
        <v>41393</v>
      </c>
      <c r="C15913" s="115" t="s">
        <v>36428</v>
      </c>
      <c r="D15913" s="115" t="s">
        <v>1138</v>
      </c>
      <c r="E15913" s="115">
        <v>1121.8751</v>
      </c>
      <c r="F15913" s="674">
        <v>293.83600000000001</v>
      </c>
      <c r="G15913" s="674">
        <v>295.84500000000003</v>
      </c>
      <c r="H15913" s="115">
        <f t="shared" si="496"/>
        <v>1.0068371472522089</v>
      </c>
      <c r="I15913" s="115">
        <f t="shared" si="497"/>
        <v>1129.5454999999999</v>
      </c>
    </row>
    <row r="15914" spans="1:9" hidden="1">
      <c r="A15914" s="115" t="s">
        <v>41394</v>
      </c>
      <c r="B15914" s="115" t="s">
        <v>41395</v>
      </c>
      <c r="C15914" s="115" t="s">
        <v>36431</v>
      </c>
      <c r="D15914" s="115" t="s">
        <v>1138</v>
      </c>
      <c r="E15914" s="115">
        <v>668.0752</v>
      </c>
      <c r="F15914" s="674">
        <v>293.83600000000001</v>
      </c>
      <c r="G15914" s="674">
        <v>295.84500000000003</v>
      </c>
      <c r="H15914" s="115">
        <f t="shared" si="496"/>
        <v>1.0068371472522089</v>
      </c>
      <c r="I15914" s="115">
        <f t="shared" si="497"/>
        <v>672.64290000000005</v>
      </c>
    </row>
    <row r="15915" spans="1:9" hidden="1">
      <c r="A15915" s="115" t="s">
        <v>41396</v>
      </c>
      <c r="B15915" s="115" t="s">
        <v>41397</v>
      </c>
      <c r="C15915" s="115" t="s">
        <v>36434</v>
      </c>
      <c r="D15915" s="115" t="s">
        <v>1138</v>
      </c>
      <c r="E15915" s="115">
        <v>1225.7991</v>
      </c>
      <c r="F15915" s="674">
        <v>293.83600000000001</v>
      </c>
      <c r="G15915" s="674">
        <v>295.84500000000003</v>
      </c>
      <c r="H15915" s="115">
        <f t="shared" si="496"/>
        <v>1.0068371472522089</v>
      </c>
      <c r="I15915" s="115">
        <f t="shared" si="497"/>
        <v>1234.1801</v>
      </c>
    </row>
    <row r="15916" spans="1:9" hidden="1">
      <c r="A15916" s="115" t="s">
        <v>41398</v>
      </c>
      <c r="B15916" s="115" t="s">
        <v>41399</v>
      </c>
      <c r="C15916" s="115" t="s">
        <v>36437</v>
      </c>
      <c r="D15916" s="115" t="s">
        <v>1138</v>
      </c>
      <c r="E15916" s="115">
        <v>812.48789999999997</v>
      </c>
      <c r="F15916" s="674">
        <v>293.83600000000001</v>
      </c>
      <c r="G15916" s="674">
        <v>295.84500000000003</v>
      </c>
      <c r="H15916" s="115">
        <f t="shared" si="496"/>
        <v>1.0068371472522089</v>
      </c>
      <c r="I15916" s="115">
        <f t="shared" si="497"/>
        <v>818.04300000000001</v>
      </c>
    </row>
    <row r="15917" spans="1:9" hidden="1">
      <c r="A15917" s="115" t="s">
        <v>41400</v>
      </c>
      <c r="B15917" s="115" t="s">
        <v>41401</v>
      </c>
      <c r="C15917" s="115" t="s">
        <v>36440</v>
      </c>
      <c r="D15917" s="115" t="s">
        <v>1138</v>
      </c>
      <c r="E15917" s="115">
        <v>1507.1025</v>
      </c>
      <c r="F15917" s="674">
        <v>293.83600000000001</v>
      </c>
      <c r="G15917" s="674">
        <v>295.84500000000003</v>
      </c>
      <c r="H15917" s="115">
        <f t="shared" si="496"/>
        <v>1.0068371472522089</v>
      </c>
      <c r="I15917" s="115">
        <f t="shared" si="497"/>
        <v>1517.4068</v>
      </c>
    </row>
    <row r="15918" spans="1:9" hidden="1">
      <c r="A15918" s="115" t="s">
        <v>41402</v>
      </c>
      <c r="B15918" s="115" t="s">
        <v>41403</v>
      </c>
      <c r="C15918" s="115" t="s">
        <v>36443</v>
      </c>
      <c r="D15918" s="115" t="s">
        <v>1138</v>
      </c>
      <c r="E15918" s="115">
        <v>362.80799999999999</v>
      </c>
      <c r="F15918" s="674">
        <v>293.83600000000001</v>
      </c>
      <c r="G15918" s="674">
        <v>295.84500000000003</v>
      </c>
      <c r="H15918" s="115">
        <f t="shared" si="496"/>
        <v>1.0068371472522089</v>
      </c>
      <c r="I15918" s="115">
        <f t="shared" si="497"/>
        <v>365.28859999999997</v>
      </c>
    </row>
    <row r="15919" spans="1:9" hidden="1">
      <c r="A15919" s="115" t="s">
        <v>41404</v>
      </c>
      <c r="B15919" s="115" t="s">
        <v>41405</v>
      </c>
      <c r="C15919" s="115" t="s">
        <v>36446</v>
      </c>
      <c r="D15919" s="115" t="s">
        <v>1138</v>
      </c>
      <c r="E15919" s="115">
        <v>169.45099999999999</v>
      </c>
      <c r="F15919" s="674">
        <v>293.83600000000001</v>
      </c>
      <c r="G15919" s="674">
        <v>295.84500000000003</v>
      </c>
      <c r="H15919" s="115">
        <f t="shared" si="496"/>
        <v>1.0068371472522089</v>
      </c>
      <c r="I15919" s="115">
        <f t="shared" si="497"/>
        <v>170.6096</v>
      </c>
    </row>
    <row r="15920" spans="1:9" hidden="1">
      <c r="A15920" s="115" t="s">
        <v>41406</v>
      </c>
      <c r="B15920" s="115" t="s">
        <v>41407</v>
      </c>
      <c r="C15920" s="115" t="s">
        <v>36449</v>
      </c>
      <c r="D15920" s="115" t="s">
        <v>1138</v>
      </c>
      <c r="E15920" s="115">
        <v>245.53389999999999</v>
      </c>
      <c r="F15920" s="674">
        <v>293.83600000000001</v>
      </c>
      <c r="G15920" s="674">
        <v>295.84500000000003</v>
      </c>
      <c r="H15920" s="115">
        <f t="shared" si="496"/>
        <v>1.0068371472522089</v>
      </c>
      <c r="I15920" s="115">
        <f t="shared" si="497"/>
        <v>247.21270000000001</v>
      </c>
    </row>
    <row r="15921" spans="1:9" hidden="1">
      <c r="A15921" s="115" t="s">
        <v>41408</v>
      </c>
      <c r="B15921" s="115" t="s">
        <v>41409</v>
      </c>
      <c r="C15921" s="115" t="s">
        <v>36452</v>
      </c>
      <c r="D15921" s="115" t="s">
        <v>1138</v>
      </c>
      <c r="E15921" s="115">
        <v>421.00720000000001</v>
      </c>
      <c r="F15921" s="674">
        <v>293.83600000000001</v>
      </c>
      <c r="G15921" s="674">
        <v>295.84500000000003</v>
      </c>
      <c r="H15921" s="115">
        <f t="shared" si="496"/>
        <v>1.0068371472522089</v>
      </c>
      <c r="I15921" s="115">
        <f t="shared" si="497"/>
        <v>423.88569999999999</v>
      </c>
    </row>
    <row r="15922" spans="1:9" hidden="1">
      <c r="A15922" s="115" t="s">
        <v>41410</v>
      </c>
      <c r="B15922" s="115" t="s">
        <v>41411</v>
      </c>
      <c r="C15922" s="115" t="s">
        <v>36455</v>
      </c>
      <c r="D15922" s="115" t="s">
        <v>1138</v>
      </c>
      <c r="E15922" s="115">
        <v>425.72160000000002</v>
      </c>
      <c r="F15922" s="674">
        <v>293.83600000000001</v>
      </c>
      <c r="G15922" s="674">
        <v>295.84500000000003</v>
      </c>
      <c r="H15922" s="115">
        <f t="shared" si="496"/>
        <v>1.0068371472522089</v>
      </c>
      <c r="I15922" s="115">
        <f t="shared" si="497"/>
        <v>428.63229999999999</v>
      </c>
    </row>
    <row r="15923" spans="1:9" hidden="1">
      <c r="A15923" s="115" t="s">
        <v>41412</v>
      </c>
      <c r="B15923" s="115" t="s">
        <v>41413</v>
      </c>
      <c r="C15923" s="115" t="s">
        <v>36458</v>
      </c>
      <c r="D15923" s="115" t="s">
        <v>1138</v>
      </c>
      <c r="E15923" s="115">
        <v>335.84730000000002</v>
      </c>
      <c r="F15923" s="674">
        <v>293.83600000000001</v>
      </c>
      <c r="G15923" s="674">
        <v>295.84500000000003</v>
      </c>
      <c r="H15923" s="115">
        <f t="shared" si="496"/>
        <v>1.0068371472522089</v>
      </c>
      <c r="I15923" s="115">
        <f t="shared" si="497"/>
        <v>338.14350000000002</v>
      </c>
    </row>
    <row r="15924" spans="1:9" hidden="1">
      <c r="A15924" s="115" t="s">
        <v>41414</v>
      </c>
      <c r="B15924" s="115" t="s">
        <v>41415</v>
      </c>
      <c r="C15924" s="115" t="s">
        <v>36461</v>
      </c>
      <c r="D15924" s="115" t="s">
        <v>1138</v>
      </c>
      <c r="E15924" s="115">
        <v>555.26059999999995</v>
      </c>
      <c r="F15924" s="674">
        <v>293.83600000000001</v>
      </c>
      <c r="G15924" s="674">
        <v>295.84500000000003</v>
      </c>
      <c r="H15924" s="115">
        <f t="shared" si="496"/>
        <v>1.0068371472522089</v>
      </c>
      <c r="I15924" s="115">
        <f t="shared" si="497"/>
        <v>559.05700000000002</v>
      </c>
    </row>
    <row r="15925" spans="1:9" hidden="1">
      <c r="A15925" s="115" t="s">
        <v>41416</v>
      </c>
      <c r="B15925" s="115" t="s">
        <v>41417</v>
      </c>
      <c r="C15925" s="115" t="s">
        <v>36464</v>
      </c>
      <c r="D15925" s="115" t="s">
        <v>1138</v>
      </c>
      <c r="E15925" s="115">
        <v>493.0607</v>
      </c>
      <c r="F15925" s="674">
        <v>293.83600000000001</v>
      </c>
      <c r="G15925" s="674">
        <v>295.84500000000003</v>
      </c>
      <c r="H15925" s="115">
        <f t="shared" si="496"/>
        <v>1.0068371472522089</v>
      </c>
      <c r="I15925" s="115">
        <f t="shared" si="497"/>
        <v>496.43180000000001</v>
      </c>
    </row>
    <row r="15926" spans="1:9" hidden="1">
      <c r="A15926" s="115" t="s">
        <v>41418</v>
      </c>
      <c r="B15926" s="115" t="s">
        <v>41419</v>
      </c>
      <c r="C15926" s="115" t="s">
        <v>36467</v>
      </c>
      <c r="D15926" s="115" t="s">
        <v>1138</v>
      </c>
      <c r="E15926" s="115">
        <v>380.71780000000001</v>
      </c>
      <c r="F15926" s="674">
        <v>293.83600000000001</v>
      </c>
      <c r="G15926" s="674">
        <v>295.84500000000003</v>
      </c>
      <c r="H15926" s="115">
        <f t="shared" si="496"/>
        <v>1.0068371472522089</v>
      </c>
      <c r="I15926" s="115">
        <f t="shared" si="497"/>
        <v>383.32080000000002</v>
      </c>
    </row>
    <row r="15927" spans="1:9" hidden="1">
      <c r="A15927" s="115" t="s">
        <v>41420</v>
      </c>
      <c r="B15927" s="115" t="s">
        <v>41421</v>
      </c>
      <c r="C15927" s="115" t="s">
        <v>36470</v>
      </c>
      <c r="D15927" s="115" t="s">
        <v>1138</v>
      </c>
      <c r="E15927" s="115">
        <v>688.01110000000006</v>
      </c>
      <c r="F15927" s="674">
        <v>293.83600000000001</v>
      </c>
      <c r="G15927" s="674">
        <v>295.84500000000003</v>
      </c>
      <c r="H15927" s="115">
        <f t="shared" si="496"/>
        <v>1.0068371472522089</v>
      </c>
      <c r="I15927" s="115">
        <f t="shared" si="497"/>
        <v>692.71510000000001</v>
      </c>
    </row>
    <row r="15928" spans="1:9" hidden="1">
      <c r="A15928" s="115" t="s">
        <v>41422</v>
      </c>
      <c r="B15928" s="115" t="s">
        <v>41423</v>
      </c>
      <c r="C15928" s="115" t="s">
        <v>36473</v>
      </c>
      <c r="D15928" s="115" t="s">
        <v>1138</v>
      </c>
      <c r="E15928" s="115">
        <v>272.69139999999999</v>
      </c>
      <c r="F15928" s="674">
        <v>293.83600000000001</v>
      </c>
      <c r="G15928" s="674">
        <v>295.84500000000003</v>
      </c>
      <c r="H15928" s="115">
        <f t="shared" si="496"/>
        <v>1.0068371472522089</v>
      </c>
      <c r="I15928" s="115">
        <f t="shared" si="497"/>
        <v>274.55579999999998</v>
      </c>
    </row>
    <row r="15929" spans="1:9" hidden="1">
      <c r="A15929" s="115" t="s">
        <v>41424</v>
      </c>
      <c r="B15929" s="115" t="s">
        <v>41425</v>
      </c>
      <c r="C15929" s="115" t="s">
        <v>36476</v>
      </c>
      <c r="D15929" s="115" t="s">
        <v>1138</v>
      </c>
      <c r="E15929" s="115">
        <v>342.72669999999999</v>
      </c>
      <c r="F15929" s="674">
        <v>293.83600000000001</v>
      </c>
      <c r="G15929" s="674">
        <v>295.84500000000003</v>
      </c>
      <c r="H15929" s="115">
        <f t="shared" si="496"/>
        <v>1.0068371472522089</v>
      </c>
      <c r="I15929" s="115">
        <f t="shared" si="497"/>
        <v>345.07</v>
      </c>
    </row>
    <row r="15930" spans="1:9" hidden="1">
      <c r="A15930" s="115" t="s">
        <v>41426</v>
      </c>
      <c r="B15930" s="115" t="s">
        <v>41427</v>
      </c>
      <c r="C15930" s="115" t="s">
        <v>36479</v>
      </c>
      <c r="D15930" s="115" t="s">
        <v>1138</v>
      </c>
      <c r="E15930" s="115">
        <v>274.48090000000002</v>
      </c>
      <c r="F15930" s="674">
        <v>293.83600000000001</v>
      </c>
      <c r="G15930" s="674">
        <v>295.84500000000003</v>
      </c>
      <c r="H15930" s="115">
        <f t="shared" si="496"/>
        <v>1.0068371472522089</v>
      </c>
      <c r="I15930" s="115">
        <f t="shared" si="497"/>
        <v>276.35759999999999</v>
      </c>
    </row>
    <row r="15931" spans="1:9" hidden="1">
      <c r="A15931" s="115" t="s">
        <v>41428</v>
      </c>
      <c r="B15931" s="115" t="s">
        <v>41429</v>
      </c>
      <c r="C15931" s="115" t="s">
        <v>36482</v>
      </c>
      <c r="D15931" s="115" t="s">
        <v>1138</v>
      </c>
      <c r="E15931" s="115">
        <v>460.33929999999998</v>
      </c>
      <c r="F15931" s="674">
        <v>293.83600000000001</v>
      </c>
      <c r="G15931" s="674">
        <v>295.84500000000003</v>
      </c>
      <c r="H15931" s="115">
        <f t="shared" si="496"/>
        <v>1.0068371472522089</v>
      </c>
      <c r="I15931" s="115">
        <f t="shared" si="497"/>
        <v>463.48669999999998</v>
      </c>
    </row>
    <row r="15932" spans="1:9" hidden="1">
      <c r="A15932" s="115" t="s">
        <v>41430</v>
      </c>
      <c r="B15932" s="115" t="s">
        <v>41431</v>
      </c>
      <c r="C15932" s="115" t="s">
        <v>36485</v>
      </c>
      <c r="D15932" s="115" t="s">
        <v>1138</v>
      </c>
      <c r="E15932" s="115">
        <v>462.12880000000001</v>
      </c>
      <c r="F15932" s="674">
        <v>293.83600000000001</v>
      </c>
      <c r="G15932" s="674">
        <v>295.84500000000003</v>
      </c>
      <c r="H15932" s="115">
        <f t="shared" si="496"/>
        <v>1.0068371472522089</v>
      </c>
      <c r="I15932" s="115">
        <f t="shared" si="497"/>
        <v>465.28840000000002</v>
      </c>
    </row>
    <row r="15933" spans="1:9" hidden="1">
      <c r="A15933" s="115" t="s">
        <v>41432</v>
      </c>
      <c r="B15933" s="115" t="s">
        <v>41433</v>
      </c>
      <c r="C15933" s="115" t="s">
        <v>36488</v>
      </c>
      <c r="D15933" s="115" t="s">
        <v>1138</v>
      </c>
      <c r="E15933" s="115">
        <v>247.99090000000001</v>
      </c>
      <c r="F15933" s="674">
        <v>293.83600000000001</v>
      </c>
      <c r="G15933" s="674">
        <v>295.84500000000003</v>
      </c>
      <c r="H15933" s="115">
        <f t="shared" si="496"/>
        <v>1.0068371472522089</v>
      </c>
      <c r="I15933" s="115">
        <f t="shared" si="497"/>
        <v>249.6865</v>
      </c>
    </row>
    <row r="15934" spans="1:9" hidden="1">
      <c r="A15934" s="115" t="s">
        <v>41434</v>
      </c>
      <c r="B15934" s="115" t="s">
        <v>41435</v>
      </c>
      <c r="C15934" s="115" t="s">
        <v>36491</v>
      </c>
      <c r="D15934" s="115" t="s">
        <v>1138</v>
      </c>
      <c r="E15934" s="115">
        <v>272.303</v>
      </c>
      <c r="F15934" s="674">
        <v>293.83600000000001</v>
      </c>
      <c r="G15934" s="674">
        <v>295.84500000000003</v>
      </c>
      <c r="H15934" s="115">
        <f t="shared" si="496"/>
        <v>1.0068371472522089</v>
      </c>
      <c r="I15934" s="115">
        <f t="shared" si="497"/>
        <v>274.16480000000001</v>
      </c>
    </row>
    <row r="15935" spans="1:9" hidden="1">
      <c r="A15935" s="115" t="s">
        <v>41436</v>
      </c>
      <c r="B15935" s="115" t="s">
        <v>41437</v>
      </c>
      <c r="C15935" s="115" t="s">
        <v>36494</v>
      </c>
      <c r="D15935" s="115" t="s">
        <v>1138</v>
      </c>
      <c r="E15935" s="115">
        <v>249.78039999999999</v>
      </c>
      <c r="F15935" s="674">
        <v>293.83600000000001</v>
      </c>
      <c r="G15935" s="674">
        <v>295.84500000000003</v>
      </c>
      <c r="H15935" s="115">
        <f t="shared" si="496"/>
        <v>1.0068371472522089</v>
      </c>
      <c r="I15935" s="115">
        <f t="shared" si="497"/>
        <v>251.48820000000001</v>
      </c>
    </row>
    <row r="15936" spans="1:9" hidden="1">
      <c r="A15936" s="115" t="s">
        <v>41438</v>
      </c>
      <c r="B15936" s="115" t="s">
        <v>41439</v>
      </c>
      <c r="C15936" s="115" t="s">
        <v>36497</v>
      </c>
      <c r="D15936" s="115" t="s">
        <v>1138</v>
      </c>
      <c r="E15936" s="115">
        <v>400.55020000000002</v>
      </c>
      <c r="F15936" s="674">
        <v>293.83600000000001</v>
      </c>
      <c r="G15936" s="674">
        <v>295.84500000000003</v>
      </c>
      <c r="H15936" s="115">
        <f t="shared" si="496"/>
        <v>1.0068371472522089</v>
      </c>
      <c r="I15936" s="115">
        <f t="shared" si="497"/>
        <v>403.28879999999998</v>
      </c>
    </row>
    <row r="15937" spans="1:9" hidden="1">
      <c r="A15937" s="115" t="s">
        <v>41440</v>
      </c>
      <c r="B15937" s="115" t="s">
        <v>41441</v>
      </c>
      <c r="C15937" s="115" t="s">
        <v>36500</v>
      </c>
      <c r="D15937" s="115" t="s">
        <v>1138</v>
      </c>
      <c r="E15937" s="115">
        <v>402.33969999999999</v>
      </c>
      <c r="F15937" s="674">
        <v>293.83600000000001</v>
      </c>
      <c r="G15937" s="674">
        <v>295.84500000000003</v>
      </c>
      <c r="H15937" s="115">
        <f t="shared" si="496"/>
        <v>1.0068371472522089</v>
      </c>
      <c r="I15937" s="115">
        <f t="shared" si="497"/>
        <v>405.09059999999999</v>
      </c>
    </row>
    <row r="15938" spans="1:9" hidden="1">
      <c r="A15938" s="115" t="s">
        <v>41442</v>
      </c>
      <c r="B15938" s="115" t="s">
        <v>41443</v>
      </c>
      <c r="C15938" s="115" t="s">
        <v>36503</v>
      </c>
      <c r="D15938" s="115" t="s">
        <v>1138</v>
      </c>
      <c r="E15938" s="115">
        <v>355.56909999999999</v>
      </c>
      <c r="F15938" s="674">
        <v>293.83600000000001</v>
      </c>
      <c r="G15938" s="674">
        <v>295.84500000000003</v>
      </c>
      <c r="H15938" s="115">
        <f t="shared" si="496"/>
        <v>1.0068371472522089</v>
      </c>
      <c r="I15938" s="115">
        <f t="shared" si="497"/>
        <v>358.00020000000001</v>
      </c>
    </row>
    <row r="15939" spans="1:9" hidden="1">
      <c r="A15939" s="115" t="s">
        <v>41444</v>
      </c>
      <c r="B15939" s="115" t="s">
        <v>41445</v>
      </c>
      <c r="C15939" s="115" t="s">
        <v>36506</v>
      </c>
      <c r="D15939" s="115" t="s">
        <v>1138</v>
      </c>
      <c r="E15939" s="115">
        <v>461.93669999999997</v>
      </c>
      <c r="F15939" s="674">
        <v>293.83600000000001</v>
      </c>
      <c r="G15939" s="674">
        <v>295.84500000000003</v>
      </c>
      <c r="H15939" s="115">
        <f t="shared" si="496"/>
        <v>1.0068371472522089</v>
      </c>
      <c r="I15939" s="115">
        <f t="shared" si="497"/>
        <v>465.09500000000003</v>
      </c>
    </row>
    <row r="15940" spans="1:9" hidden="1">
      <c r="A15940" s="115" t="s">
        <v>41446</v>
      </c>
      <c r="B15940" s="115" t="s">
        <v>41447</v>
      </c>
      <c r="C15940" s="115" t="s">
        <v>36509</v>
      </c>
      <c r="D15940" s="115" t="s">
        <v>1138</v>
      </c>
      <c r="E15940" s="115">
        <v>359.1481</v>
      </c>
      <c r="F15940" s="674">
        <v>293.83600000000001</v>
      </c>
      <c r="G15940" s="674">
        <v>295.84500000000003</v>
      </c>
      <c r="H15940" s="115">
        <f t="shared" si="496"/>
        <v>1.0068371472522089</v>
      </c>
      <c r="I15940" s="115">
        <f t="shared" si="497"/>
        <v>361.60359999999997</v>
      </c>
    </row>
    <row r="15941" spans="1:9" hidden="1">
      <c r="A15941" s="115" t="s">
        <v>41448</v>
      </c>
      <c r="B15941" s="115" t="s">
        <v>41449</v>
      </c>
      <c r="C15941" s="115" t="s">
        <v>36512</v>
      </c>
      <c r="D15941" s="115" t="s">
        <v>1138</v>
      </c>
      <c r="E15941" s="115">
        <v>587.15700000000004</v>
      </c>
      <c r="F15941" s="674">
        <v>293.83600000000001</v>
      </c>
      <c r="G15941" s="674">
        <v>295.84500000000003</v>
      </c>
      <c r="H15941" s="115">
        <f t="shared" ref="H15941:H16004" si="498">G15941/F15941</f>
        <v>1.0068371472522089</v>
      </c>
      <c r="I15941" s="115">
        <f t="shared" ref="I15941:I16004" si="499">ROUND(H15941*E15941,4)</f>
        <v>591.17150000000004</v>
      </c>
    </row>
    <row r="15942" spans="1:9" hidden="1">
      <c r="A15942" s="115" t="s">
        <v>41450</v>
      </c>
      <c r="B15942" s="115" t="s">
        <v>41451</v>
      </c>
      <c r="C15942" s="115" t="s">
        <v>36515</v>
      </c>
      <c r="D15942" s="115" t="s">
        <v>1138</v>
      </c>
      <c r="E15942" s="115">
        <v>590.73599999999999</v>
      </c>
      <c r="F15942" s="674">
        <v>293.83600000000001</v>
      </c>
      <c r="G15942" s="674">
        <v>295.84500000000003</v>
      </c>
      <c r="H15942" s="115">
        <f t="shared" si="498"/>
        <v>1.0068371472522089</v>
      </c>
      <c r="I15942" s="115">
        <f t="shared" si="499"/>
        <v>594.7749</v>
      </c>
    </row>
    <row r="15943" spans="1:9" hidden="1">
      <c r="A15943" s="115" t="s">
        <v>41452</v>
      </c>
      <c r="B15943" s="115" t="s">
        <v>41453</v>
      </c>
      <c r="C15943" s="115" t="s">
        <v>36518</v>
      </c>
      <c r="D15943" s="115" t="s">
        <v>1138</v>
      </c>
      <c r="E15943" s="115">
        <v>337.31610000000001</v>
      </c>
      <c r="F15943" s="674">
        <v>293.83600000000001</v>
      </c>
      <c r="G15943" s="674">
        <v>295.84500000000003</v>
      </c>
      <c r="H15943" s="115">
        <f t="shared" si="498"/>
        <v>1.0068371472522089</v>
      </c>
      <c r="I15943" s="115">
        <f t="shared" si="499"/>
        <v>339.62240000000003</v>
      </c>
    </row>
    <row r="15944" spans="1:9" hidden="1">
      <c r="A15944" s="115" t="s">
        <v>41454</v>
      </c>
      <c r="B15944" s="115" t="s">
        <v>41455</v>
      </c>
      <c r="C15944" s="115" t="s">
        <v>36521</v>
      </c>
      <c r="D15944" s="115" t="s">
        <v>1138</v>
      </c>
      <c r="E15944" s="115">
        <v>375.09890000000001</v>
      </c>
      <c r="F15944" s="674">
        <v>293.83600000000001</v>
      </c>
      <c r="G15944" s="674">
        <v>295.84500000000003</v>
      </c>
      <c r="H15944" s="115">
        <f t="shared" si="498"/>
        <v>1.0068371472522089</v>
      </c>
      <c r="I15944" s="115">
        <f t="shared" si="499"/>
        <v>377.6635</v>
      </c>
    </row>
    <row r="15945" spans="1:9" hidden="1">
      <c r="A15945" s="115" t="s">
        <v>41456</v>
      </c>
      <c r="B15945" s="115" t="s">
        <v>41457</v>
      </c>
      <c r="C15945" s="115" t="s">
        <v>36524</v>
      </c>
      <c r="D15945" s="115" t="s">
        <v>1138</v>
      </c>
      <c r="E15945" s="115">
        <v>340.89510000000001</v>
      </c>
      <c r="F15945" s="674">
        <v>293.83600000000001</v>
      </c>
      <c r="G15945" s="674">
        <v>295.84500000000003</v>
      </c>
      <c r="H15945" s="115">
        <f t="shared" si="498"/>
        <v>1.0068371472522089</v>
      </c>
      <c r="I15945" s="115">
        <f t="shared" si="499"/>
        <v>343.22579999999999</v>
      </c>
    </row>
    <row r="15946" spans="1:9" hidden="1">
      <c r="A15946" s="115" t="s">
        <v>41458</v>
      </c>
      <c r="B15946" s="115" t="s">
        <v>41459</v>
      </c>
      <c r="C15946" s="115" t="s">
        <v>36527</v>
      </c>
      <c r="D15946" s="115" t="s">
        <v>1138</v>
      </c>
      <c r="E15946" s="115">
        <v>533.81539999999995</v>
      </c>
      <c r="F15946" s="674">
        <v>293.83600000000001</v>
      </c>
      <c r="G15946" s="674">
        <v>295.84500000000003</v>
      </c>
      <c r="H15946" s="115">
        <f t="shared" si="498"/>
        <v>1.0068371472522089</v>
      </c>
      <c r="I15946" s="115">
        <f t="shared" si="499"/>
        <v>537.46519999999998</v>
      </c>
    </row>
    <row r="15947" spans="1:9" hidden="1">
      <c r="A15947" s="115" t="s">
        <v>41460</v>
      </c>
      <c r="B15947" s="115" t="s">
        <v>41461</v>
      </c>
      <c r="C15947" s="115" t="s">
        <v>36530</v>
      </c>
      <c r="D15947" s="115" t="s">
        <v>1138</v>
      </c>
      <c r="E15947" s="115">
        <v>537.39440000000002</v>
      </c>
      <c r="F15947" s="674">
        <v>293.83600000000001</v>
      </c>
      <c r="G15947" s="674">
        <v>295.84500000000003</v>
      </c>
      <c r="H15947" s="115">
        <f t="shared" si="498"/>
        <v>1.0068371472522089</v>
      </c>
      <c r="I15947" s="115">
        <f t="shared" si="499"/>
        <v>541.06859999999995</v>
      </c>
    </row>
    <row r="15948" spans="1:9" hidden="1">
      <c r="A15948" s="115" t="s">
        <v>41462</v>
      </c>
      <c r="B15948" s="115" t="s">
        <v>41463</v>
      </c>
      <c r="C15948" s="115" t="s">
        <v>36533</v>
      </c>
      <c r="D15948" s="115" t="s">
        <v>1138</v>
      </c>
      <c r="E15948" s="115">
        <v>456.89589999999998</v>
      </c>
      <c r="F15948" s="674">
        <v>293.83600000000001</v>
      </c>
      <c r="G15948" s="674">
        <v>295.84500000000003</v>
      </c>
      <c r="H15948" s="115">
        <f t="shared" si="498"/>
        <v>1.0068371472522089</v>
      </c>
      <c r="I15948" s="115">
        <f t="shared" si="499"/>
        <v>460.01979999999998</v>
      </c>
    </row>
    <row r="15949" spans="1:9" hidden="1">
      <c r="A15949" s="115" t="s">
        <v>41464</v>
      </c>
      <c r="B15949" s="115" t="s">
        <v>41465</v>
      </c>
      <c r="C15949" s="115" t="s">
        <v>36536</v>
      </c>
      <c r="D15949" s="115" t="s">
        <v>1138</v>
      </c>
      <c r="E15949" s="115">
        <v>599.59590000000003</v>
      </c>
      <c r="F15949" s="674">
        <v>293.83600000000001</v>
      </c>
      <c r="G15949" s="674">
        <v>295.84500000000003</v>
      </c>
      <c r="H15949" s="115">
        <f t="shared" si="498"/>
        <v>1.0068371472522089</v>
      </c>
      <c r="I15949" s="115">
        <f t="shared" si="499"/>
        <v>603.69539999999995</v>
      </c>
    </row>
    <row r="15950" spans="1:9" hidden="1">
      <c r="A15950" s="115" t="s">
        <v>41466</v>
      </c>
      <c r="B15950" s="115" t="s">
        <v>41467</v>
      </c>
      <c r="C15950" s="115" t="s">
        <v>36539</v>
      </c>
      <c r="D15950" s="115" t="s">
        <v>1138</v>
      </c>
      <c r="E15950" s="115">
        <v>462.26440000000002</v>
      </c>
      <c r="F15950" s="674">
        <v>293.83600000000001</v>
      </c>
      <c r="G15950" s="674">
        <v>295.84500000000003</v>
      </c>
      <c r="H15950" s="115">
        <f t="shared" si="498"/>
        <v>1.0068371472522089</v>
      </c>
      <c r="I15950" s="115">
        <f t="shared" si="499"/>
        <v>465.42500000000001</v>
      </c>
    </row>
    <row r="15951" spans="1:9" hidden="1">
      <c r="A15951" s="115" t="s">
        <v>41468</v>
      </c>
      <c r="B15951" s="115" t="s">
        <v>41469</v>
      </c>
      <c r="C15951" s="115" t="s">
        <v>36542</v>
      </c>
      <c r="D15951" s="115" t="s">
        <v>1138</v>
      </c>
      <c r="E15951" s="115">
        <v>776.36379999999997</v>
      </c>
      <c r="F15951" s="674">
        <v>293.83600000000001</v>
      </c>
      <c r="G15951" s="674">
        <v>295.84500000000003</v>
      </c>
      <c r="H15951" s="115">
        <f t="shared" si="498"/>
        <v>1.0068371472522089</v>
      </c>
      <c r="I15951" s="115">
        <f t="shared" si="499"/>
        <v>781.67190000000005</v>
      </c>
    </row>
    <row r="15952" spans="1:9" hidden="1">
      <c r="A15952" s="115" t="s">
        <v>41470</v>
      </c>
      <c r="B15952" s="115" t="s">
        <v>41471</v>
      </c>
      <c r="C15952" s="115" t="s">
        <v>36545</v>
      </c>
      <c r="D15952" s="115" t="s">
        <v>1138</v>
      </c>
      <c r="E15952" s="115">
        <v>781.73230000000001</v>
      </c>
      <c r="F15952" s="674">
        <v>293.83600000000001</v>
      </c>
      <c r="G15952" s="674">
        <v>295.84500000000003</v>
      </c>
      <c r="H15952" s="115">
        <f t="shared" si="498"/>
        <v>1.0068371472522089</v>
      </c>
      <c r="I15952" s="115">
        <f t="shared" si="499"/>
        <v>787.07709999999997</v>
      </c>
    </row>
    <row r="15953" spans="1:9" hidden="1">
      <c r="A15953" s="115" t="s">
        <v>41472</v>
      </c>
      <c r="B15953" s="115" t="s">
        <v>41473</v>
      </c>
      <c r="C15953" s="115" t="s">
        <v>36548</v>
      </c>
      <c r="D15953" s="115" t="s">
        <v>1138</v>
      </c>
      <c r="E15953" s="115">
        <v>428.67039999999997</v>
      </c>
      <c r="F15953" s="674">
        <v>293.83600000000001</v>
      </c>
      <c r="G15953" s="674">
        <v>295.84500000000003</v>
      </c>
      <c r="H15953" s="115">
        <f t="shared" si="498"/>
        <v>1.0068371472522089</v>
      </c>
      <c r="I15953" s="115">
        <f t="shared" si="499"/>
        <v>431.60129999999998</v>
      </c>
    </row>
    <row r="15954" spans="1:9" hidden="1">
      <c r="A15954" s="115" t="s">
        <v>41474</v>
      </c>
      <c r="B15954" s="115" t="s">
        <v>41475</v>
      </c>
      <c r="C15954" s="115" t="s">
        <v>36551</v>
      </c>
      <c r="D15954" s="115" t="s">
        <v>1138</v>
      </c>
      <c r="E15954" s="115">
        <v>479.92399999999998</v>
      </c>
      <c r="F15954" s="674">
        <v>293.83600000000001</v>
      </c>
      <c r="G15954" s="674">
        <v>295.84500000000003</v>
      </c>
      <c r="H15954" s="115">
        <f t="shared" si="498"/>
        <v>1.0068371472522089</v>
      </c>
      <c r="I15954" s="115">
        <f t="shared" si="499"/>
        <v>483.20530000000002</v>
      </c>
    </row>
    <row r="15955" spans="1:9" hidden="1">
      <c r="A15955" s="115" t="s">
        <v>41476</v>
      </c>
      <c r="B15955" s="115" t="s">
        <v>41477</v>
      </c>
      <c r="C15955" s="115" t="s">
        <v>36554</v>
      </c>
      <c r="D15955" s="115" t="s">
        <v>1138</v>
      </c>
      <c r="E15955" s="115">
        <v>434.03890000000001</v>
      </c>
      <c r="F15955" s="674">
        <v>293.83600000000001</v>
      </c>
      <c r="G15955" s="674">
        <v>295.84500000000003</v>
      </c>
      <c r="H15955" s="115">
        <f t="shared" si="498"/>
        <v>1.0068371472522089</v>
      </c>
      <c r="I15955" s="115">
        <f t="shared" si="499"/>
        <v>437.00650000000002</v>
      </c>
    </row>
    <row r="15956" spans="1:9" hidden="1">
      <c r="A15956" s="115" t="s">
        <v>41478</v>
      </c>
      <c r="B15956" s="115" t="s">
        <v>41479</v>
      </c>
      <c r="C15956" s="115" t="s">
        <v>36557</v>
      </c>
      <c r="D15956" s="115" t="s">
        <v>1138</v>
      </c>
      <c r="E15956" s="115">
        <v>713.04970000000003</v>
      </c>
      <c r="F15956" s="674">
        <v>293.83600000000001</v>
      </c>
      <c r="G15956" s="674">
        <v>295.84500000000003</v>
      </c>
      <c r="H15956" s="115">
        <f t="shared" si="498"/>
        <v>1.0068371472522089</v>
      </c>
      <c r="I15956" s="115">
        <f t="shared" si="499"/>
        <v>717.92489999999998</v>
      </c>
    </row>
    <row r="15957" spans="1:9" hidden="1">
      <c r="A15957" s="115" t="s">
        <v>41480</v>
      </c>
      <c r="B15957" s="115" t="s">
        <v>41481</v>
      </c>
      <c r="C15957" s="115" t="s">
        <v>36560</v>
      </c>
      <c r="D15957" s="115" t="s">
        <v>1138</v>
      </c>
      <c r="E15957" s="115">
        <v>718.41819999999996</v>
      </c>
      <c r="F15957" s="674">
        <v>293.83600000000001</v>
      </c>
      <c r="G15957" s="674">
        <v>295.84500000000003</v>
      </c>
      <c r="H15957" s="115">
        <f t="shared" si="498"/>
        <v>1.0068371472522089</v>
      </c>
      <c r="I15957" s="115">
        <f t="shared" si="499"/>
        <v>723.33010000000002</v>
      </c>
    </row>
    <row r="15958" spans="1:9" hidden="1">
      <c r="A15958" s="115" t="s">
        <v>41482</v>
      </c>
      <c r="B15958" s="115" t="s">
        <v>41483</v>
      </c>
      <c r="C15958" s="115" t="s">
        <v>36563</v>
      </c>
      <c r="D15958" s="115" t="s">
        <v>1138</v>
      </c>
      <c r="E15958" s="115">
        <v>545.95450000000005</v>
      </c>
      <c r="F15958" s="674">
        <v>293.83600000000001</v>
      </c>
      <c r="G15958" s="674">
        <v>295.84500000000003</v>
      </c>
      <c r="H15958" s="115">
        <f t="shared" si="498"/>
        <v>1.0068371472522089</v>
      </c>
      <c r="I15958" s="115">
        <f t="shared" si="499"/>
        <v>549.68730000000005</v>
      </c>
    </row>
    <row r="15959" spans="1:9" hidden="1">
      <c r="A15959" s="115" t="s">
        <v>41484</v>
      </c>
      <c r="B15959" s="115" t="s">
        <v>41485</v>
      </c>
      <c r="C15959" s="115" t="s">
        <v>36566</v>
      </c>
      <c r="D15959" s="115" t="s">
        <v>1138</v>
      </c>
      <c r="E15959" s="115">
        <v>706.96190000000001</v>
      </c>
      <c r="F15959" s="674">
        <v>293.83600000000001</v>
      </c>
      <c r="G15959" s="674">
        <v>295.84500000000003</v>
      </c>
      <c r="H15959" s="115">
        <f t="shared" si="498"/>
        <v>1.0068371472522089</v>
      </c>
      <c r="I15959" s="115">
        <f t="shared" si="499"/>
        <v>711.79549999999995</v>
      </c>
    </row>
    <row r="15960" spans="1:9" hidden="1">
      <c r="A15960" s="115" t="s">
        <v>41486</v>
      </c>
      <c r="B15960" s="115" t="s">
        <v>41487</v>
      </c>
      <c r="C15960" s="115" t="s">
        <v>36569</v>
      </c>
      <c r="D15960" s="115" t="s">
        <v>1138</v>
      </c>
      <c r="E15960" s="115">
        <v>553.11249999999995</v>
      </c>
      <c r="F15960" s="674">
        <v>293.83600000000001</v>
      </c>
      <c r="G15960" s="674">
        <v>295.84500000000003</v>
      </c>
      <c r="H15960" s="115">
        <f t="shared" si="498"/>
        <v>1.0068371472522089</v>
      </c>
      <c r="I15960" s="115">
        <f t="shared" si="499"/>
        <v>556.89419999999996</v>
      </c>
    </row>
    <row r="15961" spans="1:9" hidden="1">
      <c r="A15961" s="115" t="s">
        <v>41488</v>
      </c>
      <c r="B15961" s="115" t="s">
        <v>41489</v>
      </c>
      <c r="C15961" s="115" t="s">
        <v>36572</v>
      </c>
      <c r="D15961" s="115" t="s">
        <v>1138</v>
      </c>
      <c r="E15961" s="115">
        <v>953.30240000000003</v>
      </c>
      <c r="F15961" s="674">
        <v>293.83600000000001</v>
      </c>
      <c r="G15961" s="674">
        <v>295.84500000000003</v>
      </c>
      <c r="H15961" s="115">
        <f t="shared" si="498"/>
        <v>1.0068371472522089</v>
      </c>
      <c r="I15961" s="115">
        <f t="shared" si="499"/>
        <v>959.82029999999997</v>
      </c>
    </row>
    <row r="15962" spans="1:9" hidden="1">
      <c r="A15962" s="115" t="s">
        <v>41490</v>
      </c>
      <c r="B15962" s="115" t="s">
        <v>41491</v>
      </c>
      <c r="C15962" s="115" t="s">
        <v>36575</v>
      </c>
      <c r="D15962" s="115" t="s">
        <v>1138</v>
      </c>
      <c r="E15962" s="115">
        <v>960.46040000000005</v>
      </c>
      <c r="F15962" s="674">
        <v>293.83600000000001</v>
      </c>
      <c r="G15962" s="674">
        <v>295.84500000000003</v>
      </c>
      <c r="H15962" s="115">
        <f t="shared" si="498"/>
        <v>1.0068371472522089</v>
      </c>
      <c r="I15962" s="115">
        <f t="shared" si="499"/>
        <v>967.02719999999999</v>
      </c>
    </row>
    <row r="15963" spans="1:9" hidden="1">
      <c r="A15963" s="115" t="s">
        <v>41492</v>
      </c>
      <c r="B15963" s="115" t="s">
        <v>41493</v>
      </c>
      <c r="C15963" s="115" t="s">
        <v>36578</v>
      </c>
      <c r="D15963" s="115" t="s">
        <v>1138</v>
      </c>
      <c r="E15963" s="115">
        <v>515.9665</v>
      </c>
      <c r="F15963" s="674">
        <v>293.83600000000001</v>
      </c>
      <c r="G15963" s="674">
        <v>295.84500000000003</v>
      </c>
      <c r="H15963" s="115">
        <f t="shared" si="498"/>
        <v>1.0068371472522089</v>
      </c>
      <c r="I15963" s="115">
        <f t="shared" si="499"/>
        <v>519.49419999999998</v>
      </c>
    </row>
    <row r="15964" spans="1:9" hidden="1">
      <c r="A15964" s="115" t="s">
        <v>41494</v>
      </c>
      <c r="B15964" s="115" t="s">
        <v>41495</v>
      </c>
      <c r="C15964" s="115" t="s">
        <v>36581</v>
      </c>
      <c r="D15964" s="115" t="s">
        <v>1138</v>
      </c>
      <c r="E15964" s="115">
        <v>580.69090000000006</v>
      </c>
      <c r="F15964" s="674">
        <v>293.83600000000001</v>
      </c>
      <c r="G15964" s="674">
        <v>295.84500000000003</v>
      </c>
      <c r="H15964" s="115">
        <f t="shared" si="498"/>
        <v>1.0068371472522089</v>
      </c>
      <c r="I15964" s="115">
        <f t="shared" si="499"/>
        <v>584.66120000000001</v>
      </c>
    </row>
    <row r="15965" spans="1:9" hidden="1">
      <c r="A15965" s="115" t="s">
        <v>41496</v>
      </c>
      <c r="B15965" s="115" t="s">
        <v>41497</v>
      </c>
      <c r="C15965" s="115" t="s">
        <v>36584</v>
      </c>
      <c r="D15965" s="115" t="s">
        <v>1138</v>
      </c>
      <c r="E15965" s="115">
        <v>523.12450000000001</v>
      </c>
      <c r="F15965" s="674">
        <v>293.83600000000001</v>
      </c>
      <c r="G15965" s="674">
        <v>295.84500000000003</v>
      </c>
      <c r="H15965" s="115">
        <f t="shared" si="498"/>
        <v>1.0068371472522089</v>
      </c>
      <c r="I15965" s="115">
        <f t="shared" si="499"/>
        <v>526.70119999999997</v>
      </c>
    </row>
    <row r="15966" spans="1:9" hidden="1">
      <c r="A15966" s="115" t="s">
        <v>41498</v>
      </c>
      <c r="B15966" s="115" t="s">
        <v>41499</v>
      </c>
      <c r="C15966" s="115" t="s">
        <v>36587</v>
      </c>
      <c r="D15966" s="115" t="s">
        <v>1138</v>
      </c>
      <c r="E15966" s="115">
        <v>888.22580000000005</v>
      </c>
      <c r="F15966" s="674">
        <v>293.83600000000001</v>
      </c>
      <c r="G15966" s="674">
        <v>295.84500000000003</v>
      </c>
      <c r="H15966" s="115">
        <f t="shared" si="498"/>
        <v>1.0068371472522089</v>
      </c>
      <c r="I15966" s="115">
        <f t="shared" si="499"/>
        <v>894.29870000000005</v>
      </c>
    </row>
    <row r="15967" spans="1:9" hidden="1">
      <c r="A15967" s="115" t="s">
        <v>41500</v>
      </c>
      <c r="B15967" s="115" t="s">
        <v>41501</v>
      </c>
      <c r="C15967" s="115" t="s">
        <v>36590</v>
      </c>
      <c r="D15967" s="115" t="s">
        <v>1138</v>
      </c>
      <c r="E15967" s="115">
        <v>895.38379999999995</v>
      </c>
      <c r="F15967" s="674">
        <v>293.83600000000001</v>
      </c>
      <c r="G15967" s="674">
        <v>295.84500000000003</v>
      </c>
      <c r="H15967" s="115">
        <f t="shared" si="498"/>
        <v>1.0068371472522089</v>
      </c>
      <c r="I15967" s="115">
        <f t="shared" si="499"/>
        <v>901.50570000000005</v>
      </c>
    </row>
    <row r="15968" spans="1:9" hidden="1">
      <c r="A15968" s="115" t="s">
        <v>41502</v>
      </c>
      <c r="B15968" s="115" t="s">
        <v>41503</v>
      </c>
      <c r="C15968" s="115" t="s">
        <v>36593</v>
      </c>
      <c r="D15968" s="115" t="s">
        <v>1138</v>
      </c>
      <c r="E15968" s="115">
        <v>230.0042</v>
      </c>
      <c r="F15968" s="674">
        <v>293.83600000000001</v>
      </c>
      <c r="G15968" s="674">
        <v>295.84500000000003</v>
      </c>
      <c r="H15968" s="115">
        <f t="shared" si="498"/>
        <v>1.0068371472522089</v>
      </c>
      <c r="I15968" s="115">
        <f t="shared" si="499"/>
        <v>231.57679999999999</v>
      </c>
    </row>
    <row r="15969" spans="1:9" hidden="1">
      <c r="A15969" s="115" t="s">
        <v>41504</v>
      </c>
      <c r="B15969" s="115" t="s">
        <v>41505</v>
      </c>
      <c r="C15969" s="115" t="s">
        <v>36596</v>
      </c>
      <c r="D15969" s="115" t="s">
        <v>1138</v>
      </c>
      <c r="E15969" s="115">
        <v>21.595800000000001</v>
      </c>
      <c r="F15969" s="674">
        <v>293.83600000000001</v>
      </c>
      <c r="G15969" s="674">
        <v>295.84500000000003</v>
      </c>
      <c r="H15969" s="115">
        <f t="shared" si="498"/>
        <v>1.0068371472522089</v>
      </c>
      <c r="I15969" s="115">
        <f t="shared" si="499"/>
        <v>21.743500000000001</v>
      </c>
    </row>
    <row r="15970" spans="1:9" hidden="1">
      <c r="A15970" s="115" t="s">
        <v>41506</v>
      </c>
      <c r="B15970" s="115" t="s">
        <v>41507</v>
      </c>
      <c r="C15970" s="115" t="s">
        <v>36599</v>
      </c>
      <c r="D15970" s="115" t="s">
        <v>1138</v>
      </c>
      <c r="E15970" s="115">
        <v>26.014900000000001</v>
      </c>
      <c r="F15970" s="674">
        <v>293.83600000000001</v>
      </c>
      <c r="G15970" s="674">
        <v>295.84500000000003</v>
      </c>
      <c r="H15970" s="115">
        <f t="shared" si="498"/>
        <v>1.0068371472522089</v>
      </c>
      <c r="I15970" s="115">
        <f t="shared" si="499"/>
        <v>26.192799999999998</v>
      </c>
    </row>
    <row r="15971" spans="1:9" hidden="1">
      <c r="A15971" s="115" t="s">
        <v>41508</v>
      </c>
      <c r="B15971" s="115" t="s">
        <v>41509</v>
      </c>
      <c r="C15971" s="115" t="s">
        <v>36602</v>
      </c>
      <c r="D15971" s="115" t="s">
        <v>1138</v>
      </c>
      <c r="E15971" s="115">
        <v>31.8843</v>
      </c>
      <c r="F15971" s="674">
        <v>293.83600000000001</v>
      </c>
      <c r="G15971" s="674">
        <v>295.84500000000003</v>
      </c>
      <c r="H15971" s="115">
        <f t="shared" si="498"/>
        <v>1.0068371472522089</v>
      </c>
      <c r="I15971" s="115">
        <f t="shared" si="499"/>
        <v>32.1023</v>
      </c>
    </row>
    <row r="15972" spans="1:9" hidden="1">
      <c r="A15972" s="115" t="s">
        <v>41510</v>
      </c>
      <c r="B15972" s="115" t="s">
        <v>41511</v>
      </c>
      <c r="C15972" s="115" t="s">
        <v>36605</v>
      </c>
      <c r="D15972" s="115" t="s">
        <v>1138</v>
      </c>
      <c r="E15972" s="115">
        <v>43.0139</v>
      </c>
      <c r="F15972" s="674">
        <v>293.83600000000001</v>
      </c>
      <c r="G15972" s="674">
        <v>295.84500000000003</v>
      </c>
      <c r="H15972" s="115">
        <f t="shared" si="498"/>
        <v>1.0068371472522089</v>
      </c>
      <c r="I15972" s="115">
        <f t="shared" si="499"/>
        <v>43.308</v>
      </c>
    </row>
    <row r="15973" spans="1:9" hidden="1">
      <c r="A15973" s="115" t="s">
        <v>41512</v>
      </c>
      <c r="B15973" s="115" t="s">
        <v>41513</v>
      </c>
      <c r="C15973" s="115" t="s">
        <v>36608</v>
      </c>
      <c r="D15973" s="115" t="s">
        <v>1138</v>
      </c>
      <c r="E15973" s="115">
        <v>60.072400000000002</v>
      </c>
      <c r="F15973" s="674">
        <v>293.83600000000001</v>
      </c>
      <c r="G15973" s="674">
        <v>295.84500000000003</v>
      </c>
      <c r="H15973" s="115">
        <f t="shared" si="498"/>
        <v>1.0068371472522089</v>
      </c>
      <c r="I15973" s="115">
        <f t="shared" si="499"/>
        <v>60.4831</v>
      </c>
    </row>
    <row r="15974" spans="1:9" hidden="1">
      <c r="A15974" s="115" t="s">
        <v>41514</v>
      </c>
      <c r="B15974" s="115" t="s">
        <v>41515</v>
      </c>
      <c r="C15974" s="115" t="s">
        <v>36611</v>
      </c>
      <c r="D15974" s="115" t="s">
        <v>1138</v>
      </c>
      <c r="E15974" s="115">
        <v>74.601900000000001</v>
      </c>
      <c r="F15974" s="674">
        <v>293.83600000000001</v>
      </c>
      <c r="G15974" s="674">
        <v>295.84500000000003</v>
      </c>
      <c r="H15974" s="115">
        <f t="shared" si="498"/>
        <v>1.0068371472522089</v>
      </c>
      <c r="I15974" s="115">
        <f t="shared" si="499"/>
        <v>75.111999999999995</v>
      </c>
    </row>
    <row r="15975" spans="1:9" hidden="1">
      <c r="A15975" s="115" t="s">
        <v>41516</v>
      </c>
      <c r="B15975" s="115" t="s">
        <v>41517</v>
      </c>
      <c r="C15975" s="115" t="s">
        <v>36614</v>
      </c>
      <c r="D15975" s="115" t="s">
        <v>1138</v>
      </c>
      <c r="E15975" s="115">
        <v>9.9152000000000005</v>
      </c>
      <c r="F15975" s="674">
        <v>293.83600000000001</v>
      </c>
      <c r="G15975" s="674">
        <v>295.84500000000003</v>
      </c>
      <c r="H15975" s="115">
        <f t="shared" si="498"/>
        <v>1.0068371472522089</v>
      </c>
      <c r="I15975" s="115">
        <f t="shared" si="499"/>
        <v>9.9830000000000005</v>
      </c>
    </row>
    <row r="15976" spans="1:9" hidden="1">
      <c r="A15976" s="115" t="s">
        <v>41518</v>
      </c>
      <c r="B15976" s="115" t="s">
        <v>41519</v>
      </c>
      <c r="C15976" s="115" t="s">
        <v>36617</v>
      </c>
      <c r="D15976" s="115" t="s">
        <v>1138</v>
      </c>
      <c r="E15976" s="115">
        <v>11.1615</v>
      </c>
      <c r="F15976" s="674">
        <v>293.83600000000001</v>
      </c>
      <c r="G15976" s="674">
        <v>295.84500000000003</v>
      </c>
      <c r="H15976" s="115">
        <f t="shared" si="498"/>
        <v>1.0068371472522089</v>
      </c>
      <c r="I15976" s="115">
        <f t="shared" si="499"/>
        <v>11.2378</v>
      </c>
    </row>
    <row r="15977" spans="1:9" hidden="1">
      <c r="A15977" s="115" t="s">
        <v>41520</v>
      </c>
      <c r="B15977" s="115" t="s">
        <v>41521</v>
      </c>
      <c r="C15977" s="115" t="s">
        <v>36620</v>
      </c>
      <c r="D15977" s="115" t="s">
        <v>1138</v>
      </c>
      <c r="E15977" s="115">
        <v>15.267799999999999</v>
      </c>
      <c r="F15977" s="674">
        <v>293.83600000000001</v>
      </c>
      <c r="G15977" s="674">
        <v>295.84500000000003</v>
      </c>
      <c r="H15977" s="115">
        <f t="shared" si="498"/>
        <v>1.0068371472522089</v>
      </c>
      <c r="I15977" s="115">
        <f t="shared" si="499"/>
        <v>15.372199999999999</v>
      </c>
    </row>
    <row r="15978" spans="1:9" hidden="1">
      <c r="A15978" s="115" t="s">
        <v>41522</v>
      </c>
      <c r="B15978" s="115" t="s">
        <v>41523</v>
      </c>
      <c r="C15978" s="115" t="s">
        <v>36623</v>
      </c>
      <c r="D15978" s="115" t="s">
        <v>1138</v>
      </c>
      <c r="E15978" s="115">
        <v>42.585700000000003</v>
      </c>
      <c r="F15978" s="674">
        <v>293.83600000000001</v>
      </c>
      <c r="G15978" s="674">
        <v>295.84500000000003</v>
      </c>
      <c r="H15978" s="115">
        <f t="shared" si="498"/>
        <v>1.0068371472522089</v>
      </c>
      <c r="I15978" s="115">
        <f t="shared" si="499"/>
        <v>42.876899999999999</v>
      </c>
    </row>
    <row r="15979" spans="1:9" hidden="1">
      <c r="A15979" s="115" t="s">
        <v>41524</v>
      </c>
      <c r="B15979" s="115" t="s">
        <v>41525</v>
      </c>
      <c r="C15979" s="115" t="s">
        <v>36626</v>
      </c>
      <c r="D15979" s="115" t="s">
        <v>1242</v>
      </c>
      <c r="E15979" s="115">
        <v>70.283100000000005</v>
      </c>
      <c r="F15979" s="674">
        <v>293.83600000000001</v>
      </c>
      <c r="G15979" s="674">
        <v>295.84500000000003</v>
      </c>
      <c r="H15979" s="115">
        <f t="shared" si="498"/>
        <v>1.0068371472522089</v>
      </c>
      <c r="I15979" s="115">
        <f t="shared" si="499"/>
        <v>70.763599999999997</v>
      </c>
    </row>
    <row r="15980" spans="1:9" hidden="1">
      <c r="A15980" s="115" t="s">
        <v>41526</v>
      </c>
      <c r="B15980" s="115" t="s">
        <v>41527</v>
      </c>
      <c r="C15980" s="115" t="s">
        <v>36629</v>
      </c>
      <c r="D15980" s="115" t="s">
        <v>1242</v>
      </c>
      <c r="E15980" s="115">
        <v>74.836399999999998</v>
      </c>
      <c r="F15980" s="674">
        <v>293.83600000000001</v>
      </c>
      <c r="G15980" s="674">
        <v>295.84500000000003</v>
      </c>
      <c r="H15980" s="115">
        <f t="shared" si="498"/>
        <v>1.0068371472522089</v>
      </c>
      <c r="I15980" s="115">
        <f t="shared" si="499"/>
        <v>75.348100000000002</v>
      </c>
    </row>
    <row r="15981" spans="1:9" hidden="1">
      <c r="A15981" s="115" t="s">
        <v>41528</v>
      </c>
      <c r="B15981" s="115" t="s">
        <v>41529</v>
      </c>
      <c r="C15981" s="115" t="s">
        <v>36632</v>
      </c>
      <c r="D15981" s="115" t="s">
        <v>1242</v>
      </c>
      <c r="E15981" s="115">
        <v>85.238500000000002</v>
      </c>
      <c r="F15981" s="674">
        <v>293.83600000000001</v>
      </c>
      <c r="G15981" s="674">
        <v>295.84500000000003</v>
      </c>
      <c r="H15981" s="115">
        <f t="shared" si="498"/>
        <v>1.0068371472522089</v>
      </c>
      <c r="I15981" s="115">
        <f t="shared" si="499"/>
        <v>85.821299999999994</v>
      </c>
    </row>
    <row r="15982" spans="1:9" hidden="1">
      <c r="A15982" s="115" t="s">
        <v>41530</v>
      </c>
      <c r="B15982" s="115" t="s">
        <v>41531</v>
      </c>
      <c r="C15982" s="115" t="s">
        <v>36635</v>
      </c>
      <c r="D15982" s="115" t="s">
        <v>1242</v>
      </c>
      <c r="E15982" s="115">
        <v>88.252600000000001</v>
      </c>
      <c r="F15982" s="674">
        <v>293.83600000000001</v>
      </c>
      <c r="G15982" s="674">
        <v>295.84500000000003</v>
      </c>
      <c r="H15982" s="115">
        <f t="shared" si="498"/>
        <v>1.0068371472522089</v>
      </c>
      <c r="I15982" s="115">
        <f t="shared" si="499"/>
        <v>88.855999999999995</v>
      </c>
    </row>
    <row r="15983" spans="1:9" hidden="1">
      <c r="A15983" s="115" t="s">
        <v>41532</v>
      </c>
      <c r="B15983" s="115" t="s">
        <v>41533</v>
      </c>
      <c r="C15983" s="115" t="s">
        <v>36638</v>
      </c>
      <c r="D15983" s="115" t="s">
        <v>1242</v>
      </c>
      <c r="E15983" s="115">
        <v>112.4507</v>
      </c>
      <c r="F15983" s="674">
        <v>293.83600000000001</v>
      </c>
      <c r="G15983" s="674">
        <v>295.84500000000003</v>
      </c>
      <c r="H15983" s="115">
        <f t="shared" si="498"/>
        <v>1.0068371472522089</v>
      </c>
      <c r="I15983" s="115">
        <f t="shared" si="499"/>
        <v>113.2195</v>
      </c>
    </row>
    <row r="15984" spans="1:9" hidden="1">
      <c r="A15984" s="115" t="s">
        <v>41534</v>
      </c>
      <c r="B15984" s="115" t="s">
        <v>41535</v>
      </c>
      <c r="C15984" s="115" t="s">
        <v>36641</v>
      </c>
      <c r="D15984" s="115" t="s">
        <v>1242</v>
      </c>
      <c r="E15984" s="115">
        <v>138.94159999999999</v>
      </c>
      <c r="F15984" s="674">
        <v>293.83600000000001</v>
      </c>
      <c r="G15984" s="674">
        <v>295.84500000000003</v>
      </c>
      <c r="H15984" s="115">
        <f t="shared" si="498"/>
        <v>1.0068371472522089</v>
      </c>
      <c r="I15984" s="115">
        <f t="shared" si="499"/>
        <v>139.89160000000001</v>
      </c>
    </row>
    <row r="15985" spans="1:9" hidden="1">
      <c r="A15985" s="115" t="s">
        <v>41536</v>
      </c>
      <c r="B15985" s="115" t="s">
        <v>41537</v>
      </c>
      <c r="C15985" s="115" t="s">
        <v>36644</v>
      </c>
      <c r="D15985" s="115" t="s">
        <v>1242</v>
      </c>
      <c r="E15985" s="115">
        <v>91.467799999999997</v>
      </c>
      <c r="F15985" s="674">
        <v>293.83600000000001</v>
      </c>
      <c r="G15985" s="674">
        <v>295.84500000000003</v>
      </c>
      <c r="H15985" s="115">
        <f t="shared" si="498"/>
        <v>1.0068371472522089</v>
      </c>
      <c r="I15985" s="115">
        <f t="shared" si="499"/>
        <v>92.093199999999996</v>
      </c>
    </row>
    <row r="15986" spans="1:9" hidden="1">
      <c r="A15986" s="115" t="s">
        <v>41538</v>
      </c>
      <c r="B15986" s="115" t="s">
        <v>41539</v>
      </c>
      <c r="C15986" s="115" t="s">
        <v>36647</v>
      </c>
      <c r="D15986" s="115" t="s">
        <v>1242</v>
      </c>
      <c r="E15986" s="115">
        <v>97.343199999999996</v>
      </c>
      <c r="F15986" s="674">
        <v>293.83600000000001</v>
      </c>
      <c r="G15986" s="674">
        <v>295.84500000000003</v>
      </c>
      <c r="H15986" s="115">
        <f t="shared" si="498"/>
        <v>1.0068371472522089</v>
      </c>
      <c r="I15986" s="115">
        <f t="shared" si="499"/>
        <v>98.008700000000005</v>
      </c>
    </row>
    <row r="15987" spans="1:9" hidden="1">
      <c r="A15987" s="115" t="s">
        <v>41540</v>
      </c>
      <c r="B15987" s="115" t="s">
        <v>41541</v>
      </c>
      <c r="C15987" s="115" t="s">
        <v>36650</v>
      </c>
      <c r="D15987" s="115" t="s">
        <v>1242</v>
      </c>
      <c r="E15987" s="115">
        <v>119.9954</v>
      </c>
      <c r="F15987" s="674">
        <v>293.83600000000001</v>
      </c>
      <c r="G15987" s="674">
        <v>295.84500000000003</v>
      </c>
      <c r="H15987" s="115">
        <f t="shared" si="498"/>
        <v>1.0068371472522089</v>
      </c>
      <c r="I15987" s="115">
        <f t="shared" si="499"/>
        <v>120.8158</v>
      </c>
    </row>
    <row r="15988" spans="1:9" hidden="1">
      <c r="A15988" s="115" t="s">
        <v>41542</v>
      </c>
      <c r="B15988" s="115" t="s">
        <v>41543</v>
      </c>
      <c r="C15988" s="115" t="s">
        <v>36653</v>
      </c>
      <c r="D15988" s="115" t="s">
        <v>1242</v>
      </c>
      <c r="E15988" s="115">
        <v>148.15770000000001</v>
      </c>
      <c r="F15988" s="674">
        <v>293.83600000000001</v>
      </c>
      <c r="G15988" s="674">
        <v>295.84500000000003</v>
      </c>
      <c r="H15988" s="115">
        <f t="shared" si="498"/>
        <v>1.0068371472522089</v>
      </c>
      <c r="I15988" s="115">
        <f t="shared" si="499"/>
        <v>149.17070000000001</v>
      </c>
    </row>
    <row r="15989" spans="1:9" hidden="1">
      <c r="A15989" s="115" t="s">
        <v>41544</v>
      </c>
      <c r="B15989" s="115" t="s">
        <v>41545</v>
      </c>
      <c r="C15989" s="115" t="s">
        <v>36656</v>
      </c>
      <c r="D15989" s="115" t="s">
        <v>1242</v>
      </c>
      <c r="E15989" s="115">
        <v>92.111400000000003</v>
      </c>
      <c r="F15989" s="674">
        <v>293.83600000000001</v>
      </c>
      <c r="G15989" s="674">
        <v>295.84500000000003</v>
      </c>
      <c r="H15989" s="115">
        <f t="shared" si="498"/>
        <v>1.0068371472522089</v>
      </c>
      <c r="I15989" s="115">
        <f t="shared" si="499"/>
        <v>92.741200000000006</v>
      </c>
    </row>
    <row r="15990" spans="1:9" hidden="1">
      <c r="A15990" s="115" t="s">
        <v>41546</v>
      </c>
      <c r="B15990" s="115" t="s">
        <v>41547</v>
      </c>
      <c r="C15990" s="115" t="s">
        <v>36659</v>
      </c>
      <c r="D15990" s="115" t="s">
        <v>1242</v>
      </c>
      <c r="E15990" s="115">
        <v>155.05449999999999</v>
      </c>
      <c r="F15990" s="674">
        <v>293.83600000000001</v>
      </c>
      <c r="G15990" s="674">
        <v>295.84500000000003</v>
      </c>
      <c r="H15990" s="115">
        <f t="shared" si="498"/>
        <v>1.0068371472522089</v>
      </c>
      <c r="I15990" s="115">
        <f t="shared" si="499"/>
        <v>156.1146</v>
      </c>
    </row>
    <row r="15991" spans="1:9" hidden="1">
      <c r="A15991" s="115" t="s">
        <v>41548</v>
      </c>
      <c r="B15991" s="115" t="s">
        <v>41549</v>
      </c>
      <c r="C15991" s="115" t="s">
        <v>36662</v>
      </c>
      <c r="D15991" s="115" t="s">
        <v>1242</v>
      </c>
      <c r="E15991" s="115">
        <v>53.421900000000001</v>
      </c>
      <c r="F15991" s="674">
        <v>293.83600000000001</v>
      </c>
      <c r="G15991" s="674">
        <v>295.84500000000003</v>
      </c>
      <c r="H15991" s="115">
        <f t="shared" si="498"/>
        <v>1.0068371472522089</v>
      </c>
      <c r="I15991" s="115">
        <f t="shared" si="499"/>
        <v>53.787199999999999</v>
      </c>
    </row>
    <row r="15992" spans="1:9" hidden="1">
      <c r="A15992" s="115" t="s">
        <v>41550</v>
      </c>
      <c r="B15992" s="115" t="s">
        <v>41551</v>
      </c>
      <c r="C15992" s="115" t="s">
        <v>36665</v>
      </c>
      <c r="D15992" s="115" t="s">
        <v>1242</v>
      </c>
      <c r="E15992" s="115">
        <v>56.91</v>
      </c>
      <c r="F15992" s="674">
        <v>293.83600000000001</v>
      </c>
      <c r="G15992" s="674">
        <v>295.84500000000003</v>
      </c>
      <c r="H15992" s="115">
        <f t="shared" si="498"/>
        <v>1.0068371472522089</v>
      </c>
      <c r="I15992" s="115">
        <f t="shared" si="499"/>
        <v>57.299100000000003</v>
      </c>
    </row>
    <row r="15993" spans="1:9" hidden="1">
      <c r="A15993" s="115" t="s">
        <v>41552</v>
      </c>
      <c r="B15993" s="115" t="s">
        <v>41553</v>
      </c>
      <c r="C15993" s="115" t="s">
        <v>36668</v>
      </c>
      <c r="D15993" s="115" t="s">
        <v>1242</v>
      </c>
      <c r="E15993" s="115">
        <v>65.292000000000002</v>
      </c>
      <c r="F15993" s="674">
        <v>293.83600000000001</v>
      </c>
      <c r="G15993" s="674">
        <v>295.84500000000003</v>
      </c>
      <c r="H15993" s="115">
        <f t="shared" si="498"/>
        <v>1.0068371472522089</v>
      </c>
      <c r="I15993" s="115">
        <f t="shared" si="499"/>
        <v>65.738399999999999</v>
      </c>
    </row>
    <row r="15994" spans="1:9" hidden="1">
      <c r="A15994" s="115" t="s">
        <v>41554</v>
      </c>
      <c r="B15994" s="115" t="s">
        <v>41555</v>
      </c>
      <c r="C15994" s="115" t="s">
        <v>36671</v>
      </c>
      <c r="D15994" s="115" t="s">
        <v>1242</v>
      </c>
      <c r="E15994" s="115">
        <v>67.390799999999999</v>
      </c>
      <c r="F15994" s="674">
        <v>293.83600000000001</v>
      </c>
      <c r="G15994" s="674">
        <v>295.84500000000003</v>
      </c>
      <c r="H15994" s="115">
        <f t="shared" si="498"/>
        <v>1.0068371472522089</v>
      </c>
      <c r="I15994" s="115">
        <f t="shared" si="499"/>
        <v>67.851600000000005</v>
      </c>
    </row>
    <row r="15995" spans="1:9" hidden="1">
      <c r="A15995" s="115" t="s">
        <v>41556</v>
      </c>
      <c r="B15995" s="115" t="s">
        <v>41557</v>
      </c>
      <c r="C15995" s="115" t="s">
        <v>36674</v>
      </c>
      <c r="D15995" s="115" t="s">
        <v>1242</v>
      </c>
      <c r="E15995" s="115">
        <v>86.956500000000005</v>
      </c>
      <c r="F15995" s="674">
        <v>293.83600000000001</v>
      </c>
      <c r="G15995" s="674">
        <v>295.84500000000003</v>
      </c>
      <c r="H15995" s="115">
        <f t="shared" si="498"/>
        <v>1.0068371472522089</v>
      </c>
      <c r="I15995" s="115">
        <f t="shared" si="499"/>
        <v>87.551000000000002</v>
      </c>
    </row>
    <row r="15996" spans="1:9" hidden="1">
      <c r="A15996" s="115" t="s">
        <v>41558</v>
      </c>
      <c r="B15996" s="115" t="s">
        <v>41559</v>
      </c>
      <c r="C15996" s="115" t="s">
        <v>36677</v>
      </c>
      <c r="D15996" s="115" t="s">
        <v>1242</v>
      </c>
      <c r="E15996" s="115">
        <v>108.4395</v>
      </c>
      <c r="F15996" s="674">
        <v>293.83600000000001</v>
      </c>
      <c r="G15996" s="674">
        <v>295.84500000000003</v>
      </c>
      <c r="H15996" s="115">
        <f t="shared" si="498"/>
        <v>1.0068371472522089</v>
      </c>
      <c r="I15996" s="115">
        <f t="shared" si="499"/>
        <v>109.18089999999999</v>
      </c>
    </row>
    <row r="15997" spans="1:9" hidden="1">
      <c r="A15997" s="115" t="s">
        <v>41560</v>
      </c>
      <c r="B15997" s="115" t="s">
        <v>41561</v>
      </c>
      <c r="C15997" s="115" t="s">
        <v>36680</v>
      </c>
      <c r="D15997" s="115" t="s">
        <v>1242</v>
      </c>
      <c r="E15997" s="115">
        <v>60.411299999999997</v>
      </c>
      <c r="F15997" s="674">
        <v>293.83600000000001</v>
      </c>
      <c r="G15997" s="674">
        <v>295.84500000000003</v>
      </c>
      <c r="H15997" s="115">
        <f t="shared" si="498"/>
        <v>1.0068371472522089</v>
      </c>
      <c r="I15997" s="115">
        <f t="shared" si="499"/>
        <v>60.824300000000001</v>
      </c>
    </row>
    <row r="15998" spans="1:9" hidden="1">
      <c r="A15998" s="115" t="s">
        <v>41562</v>
      </c>
      <c r="B15998" s="115" t="s">
        <v>41563</v>
      </c>
      <c r="C15998" s="115" t="s">
        <v>36683</v>
      </c>
      <c r="D15998" s="115" t="s">
        <v>1242</v>
      </c>
      <c r="E15998" s="115">
        <v>70.101500000000001</v>
      </c>
      <c r="F15998" s="674">
        <v>293.83600000000001</v>
      </c>
      <c r="G15998" s="674">
        <v>295.84500000000003</v>
      </c>
      <c r="H15998" s="115">
        <f t="shared" si="498"/>
        <v>1.0068371472522089</v>
      </c>
      <c r="I15998" s="115">
        <f t="shared" si="499"/>
        <v>70.580799999999996</v>
      </c>
    </row>
    <row r="15999" spans="1:9" hidden="1">
      <c r="A15999" s="115" t="s">
        <v>41564</v>
      </c>
      <c r="B15999" s="115" t="s">
        <v>41565</v>
      </c>
      <c r="C15999" s="115" t="s">
        <v>36686</v>
      </c>
      <c r="D15999" s="115" t="s">
        <v>1242</v>
      </c>
      <c r="E15999" s="115">
        <v>74.611000000000004</v>
      </c>
      <c r="F15999" s="674">
        <v>293.83600000000001</v>
      </c>
      <c r="G15999" s="674">
        <v>295.84500000000003</v>
      </c>
      <c r="H15999" s="115">
        <f t="shared" si="498"/>
        <v>1.0068371472522089</v>
      </c>
      <c r="I15999" s="115">
        <f t="shared" si="499"/>
        <v>75.121099999999998</v>
      </c>
    </row>
    <row r="16000" spans="1:9" hidden="1">
      <c r="A16000" s="115" t="s">
        <v>41566</v>
      </c>
      <c r="B16000" s="115" t="s">
        <v>41567</v>
      </c>
      <c r="C16000" s="115" t="s">
        <v>36689</v>
      </c>
      <c r="D16000" s="115" t="s">
        <v>1242</v>
      </c>
      <c r="E16000" s="115">
        <v>93.0565</v>
      </c>
      <c r="F16000" s="674">
        <v>293.83600000000001</v>
      </c>
      <c r="G16000" s="674">
        <v>295.84500000000003</v>
      </c>
      <c r="H16000" s="115">
        <f t="shared" si="498"/>
        <v>1.0068371472522089</v>
      </c>
      <c r="I16000" s="115">
        <f t="shared" si="499"/>
        <v>93.692700000000002</v>
      </c>
    </row>
    <row r="16001" spans="1:9" hidden="1">
      <c r="A16001" s="115" t="s">
        <v>41568</v>
      </c>
      <c r="B16001" s="115" t="s">
        <v>41569</v>
      </c>
      <c r="C16001" s="115" t="s">
        <v>36692</v>
      </c>
      <c r="D16001" s="115" t="s">
        <v>1242</v>
      </c>
      <c r="E16001" s="115">
        <v>115.8711</v>
      </c>
      <c r="F16001" s="674">
        <v>293.83600000000001</v>
      </c>
      <c r="G16001" s="674">
        <v>295.84500000000003</v>
      </c>
      <c r="H16001" s="115">
        <f t="shared" si="498"/>
        <v>1.0068371472522089</v>
      </c>
      <c r="I16001" s="115">
        <f t="shared" si="499"/>
        <v>116.66330000000001</v>
      </c>
    </row>
    <row r="16002" spans="1:9" hidden="1">
      <c r="A16002" s="115" t="s">
        <v>41570</v>
      </c>
      <c r="B16002" s="115" t="s">
        <v>41571</v>
      </c>
      <c r="C16002" s="115" t="s">
        <v>36695</v>
      </c>
      <c r="D16002" s="115" t="s">
        <v>1242</v>
      </c>
      <c r="E16002" s="115">
        <v>65.344800000000006</v>
      </c>
      <c r="F16002" s="674">
        <v>293.83600000000001</v>
      </c>
      <c r="G16002" s="674">
        <v>295.84500000000003</v>
      </c>
      <c r="H16002" s="115">
        <f t="shared" si="498"/>
        <v>1.0068371472522089</v>
      </c>
      <c r="I16002" s="115">
        <f t="shared" si="499"/>
        <v>65.791600000000003</v>
      </c>
    </row>
    <row r="16003" spans="1:9" hidden="1">
      <c r="A16003" s="115" t="s">
        <v>41572</v>
      </c>
      <c r="B16003" s="115" t="s">
        <v>41573</v>
      </c>
      <c r="C16003" s="115" t="s">
        <v>36698</v>
      </c>
      <c r="D16003" s="115" t="s">
        <v>1242</v>
      </c>
      <c r="E16003" s="115">
        <v>70.806299999999993</v>
      </c>
      <c r="F16003" s="674">
        <v>293.83600000000001</v>
      </c>
      <c r="G16003" s="674">
        <v>295.84500000000003</v>
      </c>
      <c r="H16003" s="115">
        <f t="shared" si="498"/>
        <v>1.0068371472522089</v>
      </c>
      <c r="I16003" s="115">
        <f t="shared" si="499"/>
        <v>71.290400000000005</v>
      </c>
    </row>
    <row r="16004" spans="1:9" hidden="1">
      <c r="A16004" s="115" t="s">
        <v>41574</v>
      </c>
      <c r="B16004" s="115" t="s">
        <v>41575</v>
      </c>
      <c r="C16004" s="115" t="s">
        <v>36701</v>
      </c>
      <c r="D16004" s="115" t="s">
        <v>1242</v>
      </c>
      <c r="E16004" s="115">
        <v>71.462999999999994</v>
      </c>
      <c r="F16004" s="674">
        <v>293.83600000000001</v>
      </c>
      <c r="G16004" s="674">
        <v>295.84500000000003</v>
      </c>
      <c r="H16004" s="115">
        <f t="shared" si="498"/>
        <v>1.0068371472522089</v>
      </c>
      <c r="I16004" s="115">
        <f t="shared" si="499"/>
        <v>71.951599999999999</v>
      </c>
    </row>
    <row r="16005" spans="1:9" hidden="1">
      <c r="A16005" s="115" t="s">
        <v>41576</v>
      </c>
      <c r="B16005" s="115" t="s">
        <v>41577</v>
      </c>
      <c r="C16005" s="115" t="s">
        <v>36704</v>
      </c>
      <c r="D16005" s="115" t="s">
        <v>1242</v>
      </c>
      <c r="E16005" s="115">
        <v>87.121499999999997</v>
      </c>
      <c r="F16005" s="674">
        <v>293.83600000000001</v>
      </c>
      <c r="G16005" s="674">
        <v>295.84500000000003</v>
      </c>
      <c r="H16005" s="115">
        <f t="shared" ref="H16005:H16068" si="500">G16005/F16005</f>
        <v>1.0068371472522089</v>
      </c>
      <c r="I16005" s="115">
        <f t="shared" ref="I16005:I16068" si="501">ROUND(H16005*E16005,4)</f>
        <v>87.717200000000005</v>
      </c>
    </row>
    <row r="16006" spans="1:9" hidden="1">
      <c r="A16006" s="115" t="s">
        <v>41578</v>
      </c>
      <c r="B16006" s="115" t="s">
        <v>41579</v>
      </c>
      <c r="C16006" s="115" t="s">
        <v>36707</v>
      </c>
      <c r="D16006" s="115" t="s">
        <v>1242</v>
      </c>
      <c r="E16006" s="115">
        <v>121.5339</v>
      </c>
      <c r="F16006" s="674">
        <v>293.83600000000001</v>
      </c>
      <c r="G16006" s="674">
        <v>295.84500000000003</v>
      </c>
      <c r="H16006" s="115">
        <f t="shared" si="500"/>
        <v>1.0068371472522089</v>
      </c>
      <c r="I16006" s="115">
        <f t="shared" si="501"/>
        <v>122.3648</v>
      </c>
    </row>
    <row r="16007" spans="1:9" hidden="1">
      <c r="A16007" s="115" t="s">
        <v>41580</v>
      </c>
      <c r="B16007" s="115" t="s">
        <v>41581</v>
      </c>
      <c r="C16007" s="115" t="s">
        <v>36710</v>
      </c>
      <c r="D16007" s="115" t="s">
        <v>1242</v>
      </c>
      <c r="E16007" s="115">
        <v>76.274600000000007</v>
      </c>
      <c r="F16007" s="674">
        <v>293.83600000000001</v>
      </c>
      <c r="G16007" s="674">
        <v>295.84500000000003</v>
      </c>
      <c r="H16007" s="115">
        <f t="shared" si="500"/>
        <v>1.0068371472522089</v>
      </c>
      <c r="I16007" s="115">
        <f t="shared" si="501"/>
        <v>76.796099999999996</v>
      </c>
    </row>
    <row r="16008" spans="1:9" hidden="1">
      <c r="A16008" s="115" t="s">
        <v>41582</v>
      </c>
      <c r="B16008" s="115" t="s">
        <v>41583</v>
      </c>
      <c r="C16008" s="115" t="s">
        <v>36713</v>
      </c>
      <c r="D16008" s="115" t="s">
        <v>1242</v>
      </c>
      <c r="E16008" s="115">
        <v>84.823499999999996</v>
      </c>
      <c r="F16008" s="674">
        <v>293.83600000000001</v>
      </c>
      <c r="G16008" s="674">
        <v>295.84500000000003</v>
      </c>
      <c r="H16008" s="115">
        <f t="shared" si="500"/>
        <v>1.0068371472522089</v>
      </c>
      <c r="I16008" s="115">
        <f t="shared" si="501"/>
        <v>85.403499999999994</v>
      </c>
    </row>
    <row r="16009" spans="1:9" hidden="1">
      <c r="A16009" s="115" t="s">
        <v>41584</v>
      </c>
      <c r="B16009" s="115" t="s">
        <v>41585</v>
      </c>
      <c r="C16009" s="115" t="s">
        <v>36716</v>
      </c>
      <c r="D16009" s="115" t="s">
        <v>1242</v>
      </c>
      <c r="E16009" s="115">
        <v>99.205399999999997</v>
      </c>
      <c r="F16009" s="674">
        <v>293.83600000000001</v>
      </c>
      <c r="G16009" s="674">
        <v>295.84500000000003</v>
      </c>
      <c r="H16009" s="115">
        <f t="shared" si="500"/>
        <v>1.0068371472522089</v>
      </c>
      <c r="I16009" s="115">
        <f t="shared" si="501"/>
        <v>99.883700000000005</v>
      </c>
    </row>
    <row r="16010" spans="1:9" hidden="1">
      <c r="A16010" s="115" t="s">
        <v>41586</v>
      </c>
      <c r="B16010" s="115" t="s">
        <v>41587</v>
      </c>
      <c r="C16010" s="115" t="s">
        <v>36719</v>
      </c>
      <c r="D16010" s="115" t="s">
        <v>1242</v>
      </c>
      <c r="E16010" s="115">
        <v>106.2072</v>
      </c>
      <c r="F16010" s="674">
        <v>293.83600000000001</v>
      </c>
      <c r="G16010" s="674">
        <v>295.84500000000003</v>
      </c>
      <c r="H16010" s="115">
        <f t="shared" si="500"/>
        <v>1.0068371472522089</v>
      </c>
      <c r="I16010" s="115">
        <f t="shared" si="501"/>
        <v>106.93340000000001</v>
      </c>
    </row>
    <row r="16011" spans="1:9" hidden="1">
      <c r="A16011" s="115" t="s">
        <v>41588</v>
      </c>
      <c r="B16011" s="115" t="s">
        <v>41589</v>
      </c>
      <c r="C16011" s="115" t="s">
        <v>36722</v>
      </c>
      <c r="D16011" s="115" t="s">
        <v>1242</v>
      </c>
      <c r="E16011" s="115">
        <v>138.3887</v>
      </c>
      <c r="F16011" s="674">
        <v>293.83600000000001</v>
      </c>
      <c r="G16011" s="674">
        <v>295.84500000000003</v>
      </c>
      <c r="H16011" s="115">
        <f t="shared" si="500"/>
        <v>1.0068371472522089</v>
      </c>
      <c r="I16011" s="115">
        <f t="shared" si="501"/>
        <v>139.3349</v>
      </c>
    </row>
    <row r="16012" spans="1:9" hidden="1">
      <c r="A16012" s="115" t="s">
        <v>41590</v>
      </c>
      <c r="B16012" s="115" t="s">
        <v>41591</v>
      </c>
      <c r="C16012" s="115" t="s">
        <v>36725</v>
      </c>
      <c r="D16012" s="115" t="s">
        <v>1242</v>
      </c>
      <c r="E16012" s="115">
        <v>182.3432</v>
      </c>
      <c r="F16012" s="674">
        <v>293.83600000000001</v>
      </c>
      <c r="G16012" s="674">
        <v>295.84500000000003</v>
      </c>
      <c r="H16012" s="115">
        <f t="shared" si="500"/>
        <v>1.0068371472522089</v>
      </c>
      <c r="I16012" s="115">
        <f t="shared" si="501"/>
        <v>183.5899</v>
      </c>
    </row>
    <row r="16013" spans="1:9" hidden="1">
      <c r="A16013" s="115" t="s">
        <v>41592</v>
      </c>
      <c r="B16013" s="115" t="s">
        <v>41593</v>
      </c>
      <c r="C16013" s="115" t="s">
        <v>36728</v>
      </c>
      <c r="D16013" s="115" t="s">
        <v>1242</v>
      </c>
      <c r="E16013" s="115">
        <v>89.400800000000004</v>
      </c>
      <c r="F16013" s="674">
        <v>293.83600000000001</v>
      </c>
      <c r="G16013" s="674">
        <v>295.84500000000003</v>
      </c>
      <c r="H16013" s="115">
        <f t="shared" si="500"/>
        <v>1.0068371472522089</v>
      </c>
      <c r="I16013" s="115">
        <f t="shared" si="501"/>
        <v>90.012</v>
      </c>
    </row>
    <row r="16014" spans="1:9" hidden="1">
      <c r="A16014" s="115" t="s">
        <v>41594</v>
      </c>
      <c r="B16014" s="115" t="s">
        <v>41595</v>
      </c>
      <c r="C16014" s="115" t="s">
        <v>36731</v>
      </c>
      <c r="D16014" s="115" t="s">
        <v>1242</v>
      </c>
      <c r="E16014" s="115">
        <v>105.5103</v>
      </c>
      <c r="F16014" s="674">
        <v>293.83600000000001</v>
      </c>
      <c r="G16014" s="674">
        <v>295.84500000000003</v>
      </c>
      <c r="H16014" s="115">
        <f t="shared" si="500"/>
        <v>1.0068371472522089</v>
      </c>
      <c r="I16014" s="115">
        <f t="shared" si="501"/>
        <v>106.2317</v>
      </c>
    </row>
    <row r="16015" spans="1:9" hidden="1">
      <c r="A16015" s="115" t="s">
        <v>41596</v>
      </c>
      <c r="B16015" s="115" t="s">
        <v>41597</v>
      </c>
      <c r="C16015" s="115" t="s">
        <v>36734</v>
      </c>
      <c r="D16015" s="115" t="s">
        <v>1242</v>
      </c>
      <c r="E16015" s="115">
        <v>115.2978</v>
      </c>
      <c r="F16015" s="674">
        <v>293.83600000000001</v>
      </c>
      <c r="G16015" s="674">
        <v>295.84500000000003</v>
      </c>
      <c r="H16015" s="115">
        <f t="shared" si="500"/>
        <v>1.0068371472522089</v>
      </c>
      <c r="I16015" s="115">
        <f t="shared" si="501"/>
        <v>116.0861</v>
      </c>
    </row>
    <row r="16016" spans="1:9" hidden="1">
      <c r="A16016" s="115" t="s">
        <v>41598</v>
      </c>
      <c r="B16016" s="115" t="s">
        <v>41599</v>
      </c>
      <c r="C16016" s="115" t="s">
        <v>36737</v>
      </c>
      <c r="D16016" s="115" t="s">
        <v>1242</v>
      </c>
      <c r="E16016" s="115">
        <v>145.93340000000001</v>
      </c>
      <c r="F16016" s="674">
        <v>293.83600000000001</v>
      </c>
      <c r="G16016" s="674">
        <v>295.84500000000003</v>
      </c>
      <c r="H16016" s="115">
        <f t="shared" si="500"/>
        <v>1.0068371472522089</v>
      </c>
      <c r="I16016" s="115">
        <f t="shared" si="501"/>
        <v>146.93119999999999</v>
      </c>
    </row>
    <row r="16017" spans="1:9" hidden="1">
      <c r="A16017" s="115" t="s">
        <v>41600</v>
      </c>
      <c r="B16017" s="115" t="s">
        <v>41601</v>
      </c>
      <c r="C16017" s="115" t="s">
        <v>36740</v>
      </c>
      <c r="D16017" s="115" t="s">
        <v>1242</v>
      </c>
      <c r="E16017" s="115">
        <v>191.55930000000001</v>
      </c>
      <c r="F16017" s="674">
        <v>293.83600000000001</v>
      </c>
      <c r="G16017" s="674">
        <v>295.84500000000003</v>
      </c>
      <c r="H16017" s="115">
        <f t="shared" si="500"/>
        <v>1.0068371472522089</v>
      </c>
      <c r="I16017" s="115">
        <f t="shared" si="501"/>
        <v>192.869</v>
      </c>
    </row>
    <row r="16018" spans="1:9" hidden="1">
      <c r="A16018" s="115" t="s">
        <v>41602</v>
      </c>
      <c r="B16018" s="115" t="s">
        <v>41603</v>
      </c>
      <c r="C16018" s="115" t="s">
        <v>36743</v>
      </c>
      <c r="D16018" s="115" t="s">
        <v>1242</v>
      </c>
      <c r="E16018" s="115">
        <v>95.544700000000006</v>
      </c>
      <c r="F16018" s="674">
        <v>293.83600000000001</v>
      </c>
      <c r="G16018" s="674">
        <v>295.84500000000003</v>
      </c>
      <c r="H16018" s="115">
        <f t="shared" si="500"/>
        <v>1.0068371472522089</v>
      </c>
      <c r="I16018" s="115">
        <f t="shared" si="501"/>
        <v>96.197999999999993</v>
      </c>
    </row>
    <row r="16019" spans="1:9" hidden="1">
      <c r="A16019" s="115" t="s">
        <v>41604</v>
      </c>
      <c r="B16019" s="115" t="s">
        <v>41605</v>
      </c>
      <c r="C16019" s="115" t="s">
        <v>36746</v>
      </c>
      <c r="D16019" s="115" t="s">
        <v>1242</v>
      </c>
      <c r="E16019" s="115">
        <v>106.0783</v>
      </c>
      <c r="F16019" s="674">
        <v>293.83600000000001</v>
      </c>
      <c r="G16019" s="674">
        <v>295.84500000000003</v>
      </c>
      <c r="H16019" s="115">
        <f t="shared" si="500"/>
        <v>1.0068371472522089</v>
      </c>
      <c r="I16019" s="115">
        <f t="shared" si="501"/>
        <v>106.8036</v>
      </c>
    </row>
    <row r="16020" spans="1:9" hidden="1">
      <c r="A16020" s="115" t="s">
        <v>41606</v>
      </c>
      <c r="B16020" s="115" t="s">
        <v>41607</v>
      </c>
      <c r="C16020" s="115" t="s">
        <v>36749</v>
      </c>
      <c r="D16020" s="115" t="s">
        <v>1242</v>
      </c>
      <c r="E16020" s="115">
        <v>111.837</v>
      </c>
      <c r="F16020" s="674">
        <v>293.83600000000001</v>
      </c>
      <c r="G16020" s="674">
        <v>295.84500000000003</v>
      </c>
      <c r="H16020" s="115">
        <f t="shared" si="500"/>
        <v>1.0068371472522089</v>
      </c>
      <c r="I16020" s="115">
        <f t="shared" si="501"/>
        <v>112.6016</v>
      </c>
    </row>
    <row r="16021" spans="1:9" hidden="1">
      <c r="A16021" s="115" t="s">
        <v>41608</v>
      </c>
      <c r="B16021" s="115" t="s">
        <v>41609</v>
      </c>
      <c r="C16021" s="115" t="s">
        <v>36752</v>
      </c>
      <c r="D16021" s="115" t="s">
        <v>1242</v>
      </c>
      <c r="E16021" s="115">
        <v>141.39189999999999</v>
      </c>
      <c r="F16021" s="674">
        <v>293.83600000000001</v>
      </c>
      <c r="G16021" s="674">
        <v>295.84500000000003</v>
      </c>
      <c r="H16021" s="115">
        <f t="shared" si="500"/>
        <v>1.0068371472522089</v>
      </c>
      <c r="I16021" s="115">
        <f t="shared" si="501"/>
        <v>142.3586</v>
      </c>
    </row>
    <row r="16022" spans="1:9" hidden="1">
      <c r="A16022" s="115" t="s">
        <v>41610</v>
      </c>
      <c r="B16022" s="115" t="s">
        <v>41611</v>
      </c>
      <c r="C16022" s="115" t="s">
        <v>36755</v>
      </c>
      <c r="D16022" s="115" t="s">
        <v>1242</v>
      </c>
      <c r="E16022" s="115">
        <v>198.45609999999999</v>
      </c>
      <c r="F16022" s="674">
        <v>293.83600000000001</v>
      </c>
      <c r="G16022" s="674">
        <v>295.84500000000003</v>
      </c>
      <c r="H16022" s="115">
        <f t="shared" si="500"/>
        <v>1.0068371472522089</v>
      </c>
      <c r="I16022" s="115">
        <f t="shared" si="501"/>
        <v>199.81299999999999</v>
      </c>
    </row>
    <row r="16023" spans="1:9" hidden="1">
      <c r="A16023" s="115" t="s">
        <v>41612</v>
      </c>
      <c r="B16023" s="115" t="s">
        <v>41613</v>
      </c>
      <c r="C16023" s="115" t="s">
        <v>36758</v>
      </c>
      <c r="D16023" s="115" t="s">
        <v>1242</v>
      </c>
      <c r="E16023" s="115">
        <v>58.4148</v>
      </c>
      <c r="F16023" s="674">
        <v>293.83600000000001</v>
      </c>
      <c r="G16023" s="674">
        <v>295.84500000000003</v>
      </c>
      <c r="H16023" s="115">
        <f t="shared" si="500"/>
        <v>1.0068371472522089</v>
      </c>
      <c r="I16023" s="115">
        <f t="shared" si="501"/>
        <v>58.8142</v>
      </c>
    </row>
    <row r="16024" spans="1:9" hidden="1">
      <c r="A16024" s="115" t="s">
        <v>41614</v>
      </c>
      <c r="B16024" s="115" t="s">
        <v>41615</v>
      </c>
      <c r="C16024" s="115" t="s">
        <v>36761</v>
      </c>
      <c r="D16024" s="115" t="s">
        <v>1242</v>
      </c>
      <c r="E16024" s="115">
        <v>65.232600000000005</v>
      </c>
      <c r="F16024" s="674">
        <v>293.83600000000001</v>
      </c>
      <c r="G16024" s="674">
        <v>295.84500000000003</v>
      </c>
      <c r="H16024" s="115">
        <f t="shared" si="500"/>
        <v>1.0068371472522089</v>
      </c>
      <c r="I16024" s="115">
        <f t="shared" si="501"/>
        <v>65.678600000000003</v>
      </c>
    </row>
    <row r="16025" spans="1:9" hidden="1">
      <c r="A16025" s="115" t="s">
        <v>41616</v>
      </c>
      <c r="B16025" s="115" t="s">
        <v>41617</v>
      </c>
      <c r="C16025" s="115" t="s">
        <v>36764</v>
      </c>
      <c r="D16025" s="115" t="s">
        <v>1242</v>
      </c>
      <c r="E16025" s="115">
        <v>76.931100000000001</v>
      </c>
      <c r="F16025" s="674">
        <v>293.83600000000001</v>
      </c>
      <c r="G16025" s="674">
        <v>295.84500000000003</v>
      </c>
      <c r="H16025" s="115">
        <f t="shared" si="500"/>
        <v>1.0068371472522089</v>
      </c>
      <c r="I16025" s="115">
        <f t="shared" si="501"/>
        <v>77.457099999999997</v>
      </c>
    </row>
    <row r="16026" spans="1:9" hidden="1">
      <c r="A16026" s="115" t="s">
        <v>41618</v>
      </c>
      <c r="B16026" s="115" t="s">
        <v>41619</v>
      </c>
      <c r="C16026" s="115" t="s">
        <v>36767</v>
      </c>
      <c r="D16026" s="115" t="s">
        <v>1242</v>
      </c>
      <c r="E16026" s="115">
        <v>82.352999999999994</v>
      </c>
      <c r="F16026" s="674">
        <v>293.83600000000001</v>
      </c>
      <c r="G16026" s="674">
        <v>295.84500000000003</v>
      </c>
      <c r="H16026" s="115">
        <f t="shared" si="500"/>
        <v>1.0068371472522089</v>
      </c>
      <c r="I16026" s="115">
        <f t="shared" si="501"/>
        <v>82.9161</v>
      </c>
    </row>
    <row r="16027" spans="1:9" hidden="1">
      <c r="A16027" s="115" t="s">
        <v>41620</v>
      </c>
      <c r="B16027" s="115" t="s">
        <v>41621</v>
      </c>
      <c r="C16027" s="115" t="s">
        <v>36770</v>
      </c>
      <c r="D16027" s="115" t="s">
        <v>1242</v>
      </c>
      <c r="E16027" s="115">
        <v>108.5715</v>
      </c>
      <c r="F16027" s="674">
        <v>293.83600000000001</v>
      </c>
      <c r="G16027" s="674">
        <v>295.84500000000003</v>
      </c>
      <c r="H16027" s="115">
        <f t="shared" si="500"/>
        <v>1.0068371472522089</v>
      </c>
      <c r="I16027" s="115">
        <f t="shared" si="501"/>
        <v>109.3138</v>
      </c>
    </row>
    <row r="16028" spans="1:9" hidden="1">
      <c r="A16028" s="115" t="s">
        <v>41622</v>
      </c>
      <c r="B16028" s="115" t="s">
        <v>41623</v>
      </c>
      <c r="C16028" s="115" t="s">
        <v>36773</v>
      </c>
      <c r="D16028" s="115" t="s">
        <v>1242</v>
      </c>
      <c r="E16028" s="115">
        <v>144.60749999999999</v>
      </c>
      <c r="F16028" s="674">
        <v>293.83600000000001</v>
      </c>
      <c r="G16028" s="674">
        <v>295.84500000000003</v>
      </c>
      <c r="H16028" s="115">
        <f t="shared" si="500"/>
        <v>1.0068371472522089</v>
      </c>
      <c r="I16028" s="115">
        <f t="shared" si="501"/>
        <v>145.59620000000001</v>
      </c>
    </row>
    <row r="16029" spans="1:9" hidden="1">
      <c r="A16029" s="115" t="s">
        <v>41624</v>
      </c>
      <c r="B16029" s="115" t="s">
        <v>41625</v>
      </c>
      <c r="C16029" s="115" t="s">
        <v>36776</v>
      </c>
      <c r="D16029" s="115" t="s">
        <v>1242</v>
      </c>
      <c r="E16029" s="115">
        <v>68.733900000000006</v>
      </c>
      <c r="F16029" s="674">
        <v>293.83600000000001</v>
      </c>
      <c r="G16029" s="674">
        <v>295.84500000000003</v>
      </c>
      <c r="H16029" s="115">
        <f t="shared" si="500"/>
        <v>1.0068371472522089</v>
      </c>
      <c r="I16029" s="115">
        <f t="shared" si="501"/>
        <v>69.203800000000001</v>
      </c>
    </row>
    <row r="16030" spans="1:9" hidden="1">
      <c r="A16030" s="115" t="s">
        <v>41626</v>
      </c>
      <c r="B16030" s="115" t="s">
        <v>41627</v>
      </c>
      <c r="C16030" s="115" t="s">
        <v>36779</v>
      </c>
      <c r="D16030" s="115" t="s">
        <v>1242</v>
      </c>
      <c r="E16030" s="115">
        <v>81.740600000000001</v>
      </c>
      <c r="F16030" s="674">
        <v>293.83600000000001</v>
      </c>
      <c r="G16030" s="674">
        <v>295.84500000000003</v>
      </c>
      <c r="H16030" s="115">
        <f t="shared" si="500"/>
        <v>1.0068371472522089</v>
      </c>
      <c r="I16030" s="115">
        <f t="shared" si="501"/>
        <v>82.299499999999995</v>
      </c>
    </row>
    <row r="16031" spans="1:9" hidden="1">
      <c r="A16031" s="115" t="s">
        <v>41628</v>
      </c>
      <c r="B16031" s="115" t="s">
        <v>41629</v>
      </c>
      <c r="C16031" s="115" t="s">
        <v>36782</v>
      </c>
      <c r="D16031" s="115" t="s">
        <v>1242</v>
      </c>
      <c r="E16031" s="115">
        <v>89.5732</v>
      </c>
      <c r="F16031" s="674">
        <v>293.83600000000001</v>
      </c>
      <c r="G16031" s="674">
        <v>295.84500000000003</v>
      </c>
      <c r="H16031" s="115">
        <f t="shared" si="500"/>
        <v>1.0068371472522089</v>
      </c>
      <c r="I16031" s="115">
        <f t="shared" si="501"/>
        <v>90.185599999999994</v>
      </c>
    </row>
    <row r="16032" spans="1:9" hidden="1">
      <c r="A16032" s="115" t="s">
        <v>41630</v>
      </c>
      <c r="B16032" s="115" t="s">
        <v>41631</v>
      </c>
      <c r="C16032" s="115" t="s">
        <v>36785</v>
      </c>
      <c r="D16032" s="115" t="s">
        <v>1242</v>
      </c>
      <c r="E16032" s="115">
        <v>114.67149999999999</v>
      </c>
      <c r="F16032" s="674">
        <v>293.83600000000001</v>
      </c>
      <c r="G16032" s="674">
        <v>295.84500000000003</v>
      </c>
      <c r="H16032" s="115">
        <f t="shared" si="500"/>
        <v>1.0068371472522089</v>
      </c>
      <c r="I16032" s="115">
        <f t="shared" si="501"/>
        <v>115.4555</v>
      </c>
    </row>
    <row r="16033" spans="1:9" hidden="1">
      <c r="A16033" s="115" t="s">
        <v>41632</v>
      </c>
      <c r="B16033" s="115" t="s">
        <v>41633</v>
      </c>
      <c r="C16033" s="115" t="s">
        <v>36788</v>
      </c>
      <c r="D16033" s="115" t="s">
        <v>1242</v>
      </c>
      <c r="E16033" s="115">
        <v>152.03909999999999</v>
      </c>
      <c r="F16033" s="674">
        <v>293.83600000000001</v>
      </c>
      <c r="G16033" s="674">
        <v>295.84500000000003</v>
      </c>
      <c r="H16033" s="115">
        <f t="shared" si="500"/>
        <v>1.0068371472522089</v>
      </c>
      <c r="I16033" s="115">
        <f t="shared" si="501"/>
        <v>153.07859999999999</v>
      </c>
    </row>
    <row r="16034" spans="1:9" hidden="1">
      <c r="A16034" s="115" t="s">
        <v>41634</v>
      </c>
      <c r="B16034" s="115" t="s">
        <v>41635</v>
      </c>
      <c r="C16034" s="115" t="s">
        <v>36791</v>
      </c>
      <c r="D16034" s="115" t="s">
        <v>1242</v>
      </c>
      <c r="E16034" s="115">
        <v>73.667400000000001</v>
      </c>
      <c r="F16034" s="674">
        <v>293.83600000000001</v>
      </c>
      <c r="G16034" s="674">
        <v>295.84500000000003</v>
      </c>
      <c r="H16034" s="115">
        <f t="shared" si="500"/>
        <v>1.0068371472522089</v>
      </c>
      <c r="I16034" s="115">
        <f t="shared" si="501"/>
        <v>74.171099999999996</v>
      </c>
    </row>
    <row r="16035" spans="1:9" hidden="1">
      <c r="A16035" s="115" t="s">
        <v>41636</v>
      </c>
      <c r="B16035" s="115" t="s">
        <v>41637</v>
      </c>
      <c r="C16035" s="115" t="s">
        <v>36794</v>
      </c>
      <c r="D16035" s="115" t="s">
        <v>1242</v>
      </c>
      <c r="E16035" s="115">
        <v>82.445400000000006</v>
      </c>
      <c r="F16035" s="674">
        <v>293.83600000000001</v>
      </c>
      <c r="G16035" s="674">
        <v>295.84500000000003</v>
      </c>
      <c r="H16035" s="115">
        <f t="shared" si="500"/>
        <v>1.0068371472522089</v>
      </c>
      <c r="I16035" s="115">
        <f t="shared" si="501"/>
        <v>83.009100000000004</v>
      </c>
    </row>
    <row r="16036" spans="1:9" hidden="1">
      <c r="A16036" s="115" t="s">
        <v>41638</v>
      </c>
      <c r="B16036" s="115" t="s">
        <v>41639</v>
      </c>
      <c r="C16036" s="115" t="s">
        <v>36797</v>
      </c>
      <c r="D16036" s="115" t="s">
        <v>1242</v>
      </c>
      <c r="E16036" s="115">
        <v>86.425200000000004</v>
      </c>
      <c r="F16036" s="674">
        <v>293.83600000000001</v>
      </c>
      <c r="G16036" s="674">
        <v>295.84500000000003</v>
      </c>
      <c r="H16036" s="115">
        <f t="shared" si="500"/>
        <v>1.0068371472522089</v>
      </c>
      <c r="I16036" s="115">
        <f t="shared" si="501"/>
        <v>87.016099999999994</v>
      </c>
    </row>
    <row r="16037" spans="1:9" hidden="1">
      <c r="A16037" s="115" t="s">
        <v>41640</v>
      </c>
      <c r="B16037" s="115" t="s">
        <v>41641</v>
      </c>
      <c r="C16037" s="115" t="s">
        <v>36800</v>
      </c>
      <c r="D16037" s="115" t="s">
        <v>1242</v>
      </c>
      <c r="E16037" s="115">
        <v>108.73650000000001</v>
      </c>
      <c r="F16037" s="674">
        <v>293.83600000000001</v>
      </c>
      <c r="G16037" s="674">
        <v>295.84500000000003</v>
      </c>
      <c r="H16037" s="115">
        <f t="shared" si="500"/>
        <v>1.0068371472522089</v>
      </c>
      <c r="I16037" s="115">
        <f t="shared" si="501"/>
        <v>109.4799</v>
      </c>
    </row>
    <row r="16038" spans="1:9" hidden="1">
      <c r="A16038" s="115" t="s">
        <v>41642</v>
      </c>
      <c r="B16038" s="115" t="s">
        <v>41643</v>
      </c>
      <c r="C16038" s="115" t="s">
        <v>36803</v>
      </c>
      <c r="D16038" s="115" t="s">
        <v>1242</v>
      </c>
      <c r="E16038" s="115">
        <v>157.70189999999999</v>
      </c>
      <c r="F16038" s="674">
        <v>293.83600000000001</v>
      </c>
      <c r="G16038" s="674">
        <v>295.84500000000003</v>
      </c>
      <c r="H16038" s="115">
        <f t="shared" si="500"/>
        <v>1.0068371472522089</v>
      </c>
      <c r="I16038" s="115">
        <f t="shared" si="501"/>
        <v>158.7801</v>
      </c>
    </row>
    <row r="16039" spans="1:9" hidden="1">
      <c r="A16039" s="115" t="s">
        <v>41644</v>
      </c>
      <c r="B16039" s="115" t="s">
        <v>41645</v>
      </c>
      <c r="C16039" s="115" t="s">
        <v>36806</v>
      </c>
      <c r="D16039" s="115" t="s">
        <v>1242</v>
      </c>
      <c r="E16039" s="115">
        <v>80.004900000000006</v>
      </c>
      <c r="F16039" s="674">
        <v>293.83600000000001</v>
      </c>
      <c r="G16039" s="674">
        <v>295.84500000000003</v>
      </c>
      <c r="H16039" s="115">
        <f t="shared" si="500"/>
        <v>1.0068371472522089</v>
      </c>
      <c r="I16039" s="115">
        <f t="shared" si="501"/>
        <v>80.551900000000003</v>
      </c>
    </row>
    <row r="16040" spans="1:9" hidden="1">
      <c r="A16040" s="115" t="s">
        <v>41646</v>
      </c>
      <c r="B16040" s="115" t="s">
        <v>41647</v>
      </c>
      <c r="C16040" s="115" t="s">
        <v>36809</v>
      </c>
      <c r="D16040" s="115" t="s">
        <v>1242</v>
      </c>
      <c r="E16040" s="115">
        <v>84.823499999999996</v>
      </c>
      <c r="F16040" s="674">
        <v>293.83600000000001</v>
      </c>
      <c r="G16040" s="674">
        <v>295.84500000000003</v>
      </c>
      <c r="H16040" s="115">
        <f t="shared" si="500"/>
        <v>1.0068371472522089</v>
      </c>
      <c r="I16040" s="115">
        <f t="shared" si="501"/>
        <v>85.403499999999994</v>
      </c>
    </row>
    <row r="16041" spans="1:9" hidden="1">
      <c r="A16041" s="115" t="s">
        <v>41648</v>
      </c>
      <c r="B16041" s="115" t="s">
        <v>41649</v>
      </c>
      <c r="C16041" s="115" t="s">
        <v>36812</v>
      </c>
      <c r="D16041" s="115" t="s">
        <v>1242</v>
      </c>
      <c r="E16041" s="115">
        <v>99.533299999999997</v>
      </c>
      <c r="F16041" s="674">
        <v>293.83600000000001</v>
      </c>
      <c r="G16041" s="674">
        <v>295.84500000000003</v>
      </c>
      <c r="H16041" s="115">
        <f t="shared" si="500"/>
        <v>1.0068371472522089</v>
      </c>
      <c r="I16041" s="115">
        <f t="shared" si="501"/>
        <v>100.21380000000001</v>
      </c>
    </row>
    <row r="16042" spans="1:9" hidden="1">
      <c r="A16042" s="115" t="s">
        <v>41650</v>
      </c>
      <c r="B16042" s="115" t="s">
        <v>41651</v>
      </c>
      <c r="C16042" s="115" t="s">
        <v>36815</v>
      </c>
      <c r="D16042" s="115" t="s">
        <v>1242</v>
      </c>
      <c r="E16042" s="115">
        <v>109.0663</v>
      </c>
      <c r="F16042" s="674">
        <v>293.83600000000001</v>
      </c>
      <c r="G16042" s="674">
        <v>295.84500000000003</v>
      </c>
      <c r="H16042" s="115">
        <f t="shared" si="500"/>
        <v>1.0068371472522089</v>
      </c>
      <c r="I16042" s="115">
        <f t="shared" si="501"/>
        <v>109.812</v>
      </c>
    </row>
    <row r="16043" spans="1:9" hidden="1">
      <c r="A16043" s="115" t="s">
        <v>41652</v>
      </c>
      <c r="B16043" s="115" t="s">
        <v>41653</v>
      </c>
      <c r="C16043" s="115" t="s">
        <v>36818</v>
      </c>
      <c r="D16043" s="115" t="s">
        <v>1242</v>
      </c>
      <c r="E16043" s="115">
        <v>126.3503</v>
      </c>
      <c r="F16043" s="674">
        <v>293.83600000000001</v>
      </c>
      <c r="G16043" s="674">
        <v>295.84500000000003</v>
      </c>
      <c r="H16043" s="115">
        <f t="shared" si="500"/>
        <v>1.0068371472522089</v>
      </c>
      <c r="I16043" s="115">
        <f t="shared" si="501"/>
        <v>127.21420000000001</v>
      </c>
    </row>
    <row r="16044" spans="1:9" hidden="1">
      <c r="A16044" s="115" t="s">
        <v>41654</v>
      </c>
      <c r="B16044" s="115" t="s">
        <v>41655</v>
      </c>
      <c r="C16044" s="115" t="s">
        <v>36821</v>
      </c>
      <c r="D16044" s="115" t="s">
        <v>1242</v>
      </c>
      <c r="E16044" s="115">
        <v>182.3115</v>
      </c>
      <c r="F16044" s="674">
        <v>293.83600000000001</v>
      </c>
      <c r="G16044" s="674">
        <v>295.84500000000003</v>
      </c>
      <c r="H16044" s="115">
        <f t="shared" si="500"/>
        <v>1.0068371472522089</v>
      </c>
      <c r="I16044" s="115">
        <f t="shared" si="501"/>
        <v>183.55799999999999</v>
      </c>
    </row>
    <row r="16045" spans="1:9" hidden="1">
      <c r="A16045" s="115" t="s">
        <v>41656</v>
      </c>
      <c r="B16045" s="115" t="s">
        <v>41657</v>
      </c>
      <c r="C16045" s="115" t="s">
        <v>36824</v>
      </c>
      <c r="D16045" s="115" t="s">
        <v>1242</v>
      </c>
      <c r="E16045" s="115">
        <v>93.668099999999995</v>
      </c>
      <c r="F16045" s="674">
        <v>293.83600000000001</v>
      </c>
      <c r="G16045" s="674">
        <v>295.84500000000003</v>
      </c>
      <c r="H16045" s="115">
        <f t="shared" si="500"/>
        <v>1.0068371472522089</v>
      </c>
      <c r="I16045" s="115">
        <f t="shared" si="501"/>
        <v>94.308499999999995</v>
      </c>
    </row>
    <row r="16046" spans="1:9" hidden="1">
      <c r="A16046" s="115" t="s">
        <v>41658</v>
      </c>
      <c r="B16046" s="115" t="s">
        <v>41659</v>
      </c>
      <c r="C16046" s="115" t="s">
        <v>36827</v>
      </c>
      <c r="D16046" s="115" t="s">
        <v>1242</v>
      </c>
      <c r="E16046" s="115">
        <v>105.5103</v>
      </c>
      <c r="F16046" s="674">
        <v>293.83600000000001</v>
      </c>
      <c r="G16046" s="674">
        <v>295.84500000000003</v>
      </c>
      <c r="H16046" s="115">
        <f t="shared" si="500"/>
        <v>1.0068371472522089</v>
      </c>
      <c r="I16046" s="115">
        <f t="shared" si="501"/>
        <v>106.2317</v>
      </c>
    </row>
    <row r="16047" spans="1:9" hidden="1">
      <c r="A16047" s="115" t="s">
        <v>41660</v>
      </c>
      <c r="B16047" s="115" t="s">
        <v>41661</v>
      </c>
      <c r="C16047" s="115" t="s">
        <v>36830</v>
      </c>
      <c r="D16047" s="115" t="s">
        <v>1242</v>
      </c>
      <c r="E16047" s="115">
        <v>115.2938</v>
      </c>
      <c r="F16047" s="674">
        <v>293.83600000000001</v>
      </c>
      <c r="G16047" s="674">
        <v>295.84500000000003</v>
      </c>
      <c r="H16047" s="115">
        <f t="shared" si="500"/>
        <v>1.0068371472522089</v>
      </c>
      <c r="I16047" s="115">
        <f t="shared" si="501"/>
        <v>116.0821</v>
      </c>
    </row>
    <row r="16048" spans="1:9" hidden="1">
      <c r="A16048" s="115" t="s">
        <v>41662</v>
      </c>
      <c r="B16048" s="115" t="s">
        <v>41663</v>
      </c>
      <c r="C16048" s="115" t="s">
        <v>36833</v>
      </c>
      <c r="D16048" s="115" t="s">
        <v>1242</v>
      </c>
      <c r="E16048" s="115">
        <v>145.93340000000001</v>
      </c>
      <c r="F16048" s="674">
        <v>293.83600000000001</v>
      </c>
      <c r="G16048" s="674">
        <v>295.84500000000003</v>
      </c>
      <c r="H16048" s="115">
        <f t="shared" si="500"/>
        <v>1.0068371472522089</v>
      </c>
      <c r="I16048" s="115">
        <f t="shared" si="501"/>
        <v>146.93119999999999</v>
      </c>
    </row>
    <row r="16049" spans="1:9" hidden="1">
      <c r="A16049" s="115" t="s">
        <v>41664</v>
      </c>
      <c r="B16049" s="115" t="s">
        <v>41665</v>
      </c>
      <c r="C16049" s="115" t="s">
        <v>36836</v>
      </c>
      <c r="D16049" s="115" t="s">
        <v>1242</v>
      </c>
      <c r="E16049" s="115">
        <v>191.52719999999999</v>
      </c>
      <c r="F16049" s="674">
        <v>293.83600000000001</v>
      </c>
      <c r="G16049" s="674">
        <v>295.84500000000003</v>
      </c>
      <c r="H16049" s="115">
        <f t="shared" si="500"/>
        <v>1.0068371472522089</v>
      </c>
      <c r="I16049" s="115">
        <f t="shared" si="501"/>
        <v>192.83670000000001</v>
      </c>
    </row>
    <row r="16050" spans="1:9" hidden="1">
      <c r="A16050" s="115" t="s">
        <v>41666</v>
      </c>
      <c r="B16050" s="115" t="s">
        <v>41667</v>
      </c>
      <c r="C16050" s="115" t="s">
        <v>36839</v>
      </c>
      <c r="D16050" s="115" t="s">
        <v>1242</v>
      </c>
      <c r="E16050" s="115">
        <v>94.736800000000002</v>
      </c>
      <c r="F16050" s="674">
        <v>293.83600000000001</v>
      </c>
      <c r="G16050" s="674">
        <v>295.84500000000003</v>
      </c>
      <c r="H16050" s="115">
        <f t="shared" si="500"/>
        <v>1.0068371472522089</v>
      </c>
      <c r="I16050" s="115">
        <f t="shared" si="501"/>
        <v>95.384500000000003</v>
      </c>
    </row>
    <row r="16051" spans="1:9" hidden="1">
      <c r="A16051" s="115" t="s">
        <v>41668</v>
      </c>
      <c r="B16051" s="115" t="s">
        <v>41669</v>
      </c>
      <c r="C16051" s="115" t="s">
        <v>36842</v>
      </c>
      <c r="D16051" s="115" t="s">
        <v>1242</v>
      </c>
      <c r="E16051" s="115">
        <v>107.7653</v>
      </c>
      <c r="F16051" s="674">
        <v>293.83600000000001</v>
      </c>
      <c r="G16051" s="674">
        <v>295.84500000000003</v>
      </c>
      <c r="H16051" s="115">
        <f t="shared" si="500"/>
        <v>1.0068371472522089</v>
      </c>
      <c r="I16051" s="115">
        <f t="shared" si="501"/>
        <v>108.5021</v>
      </c>
    </row>
    <row r="16052" spans="1:9" hidden="1">
      <c r="A16052" s="115" t="s">
        <v>41670</v>
      </c>
      <c r="B16052" s="115" t="s">
        <v>41671</v>
      </c>
      <c r="C16052" s="115" t="s">
        <v>36845</v>
      </c>
      <c r="D16052" s="115" t="s">
        <v>1242</v>
      </c>
      <c r="E16052" s="115">
        <v>115.0129</v>
      </c>
      <c r="F16052" s="674">
        <v>293.83600000000001</v>
      </c>
      <c r="G16052" s="674">
        <v>295.84500000000003</v>
      </c>
      <c r="H16052" s="115">
        <f t="shared" si="500"/>
        <v>1.0068371472522089</v>
      </c>
      <c r="I16052" s="115">
        <f t="shared" si="501"/>
        <v>115.7993</v>
      </c>
    </row>
    <row r="16053" spans="1:9" hidden="1">
      <c r="A16053" s="115" t="s">
        <v>41672</v>
      </c>
      <c r="B16053" s="115" t="s">
        <v>41673</v>
      </c>
      <c r="C16053" s="115" t="s">
        <v>36848</v>
      </c>
      <c r="D16053" s="115" t="s">
        <v>1242</v>
      </c>
      <c r="E16053" s="115">
        <v>141.39189999999999</v>
      </c>
      <c r="F16053" s="674">
        <v>293.83600000000001</v>
      </c>
      <c r="G16053" s="674">
        <v>295.84500000000003</v>
      </c>
      <c r="H16053" s="115">
        <f t="shared" si="500"/>
        <v>1.0068371472522089</v>
      </c>
      <c r="I16053" s="115">
        <f t="shared" si="501"/>
        <v>142.3586</v>
      </c>
    </row>
    <row r="16054" spans="1:9" hidden="1">
      <c r="A16054" s="115" t="s">
        <v>41674</v>
      </c>
      <c r="B16054" s="115" t="s">
        <v>41675</v>
      </c>
      <c r="C16054" s="115" t="s">
        <v>36851</v>
      </c>
      <c r="D16054" s="115" t="s">
        <v>1242</v>
      </c>
      <c r="E16054" s="115">
        <v>198.44820000000001</v>
      </c>
      <c r="F16054" s="674">
        <v>293.83600000000001</v>
      </c>
      <c r="G16054" s="674">
        <v>295.84500000000003</v>
      </c>
      <c r="H16054" s="115">
        <f t="shared" si="500"/>
        <v>1.0068371472522089</v>
      </c>
      <c r="I16054" s="115">
        <f t="shared" si="501"/>
        <v>199.80500000000001</v>
      </c>
    </row>
    <row r="16055" spans="1:9" hidden="1">
      <c r="A16055" s="115" t="s">
        <v>41676</v>
      </c>
      <c r="B16055" s="115" t="s">
        <v>41677</v>
      </c>
      <c r="C16055" s="115" t="s">
        <v>36854</v>
      </c>
      <c r="D16055" s="115" t="s">
        <v>1242</v>
      </c>
      <c r="E16055" s="115">
        <v>61.523400000000002</v>
      </c>
      <c r="F16055" s="674">
        <v>293.83600000000001</v>
      </c>
      <c r="G16055" s="674">
        <v>295.84500000000003</v>
      </c>
      <c r="H16055" s="115">
        <f t="shared" si="500"/>
        <v>1.0068371472522089</v>
      </c>
      <c r="I16055" s="115">
        <f t="shared" si="501"/>
        <v>61.944000000000003</v>
      </c>
    </row>
    <row r="16056" spans="1:9" hidden="1">
      <c r="A16056" s="115" t="s">
        <v>41678</v>
      </c>
      <c r="B16056" s="115" t="s">
        <v>41679</v>
      </c>
      <c r="C16056" s="115" t="s">
        <v>36857</v>
      </c>
      <c r="D16056" s="115" t="s">
        <v>1242</v>
      </c>
      <c r="E16056" s="115">
        <v>65.232600000000005</v>
      </c>
      <c r="F16056" s="674">
        <v>293.83600000000001</v>
      </c>
      <c r="G16056" s="674">
        <v>295.84500000000003</v>
      </c>
      <c r="H16056" s="115">
        <f t="shared" si="500"/>
        <v>1.0068371472522089</v>
      </c>
      <c r="I16056" s="115">
        <f t="shared" si="501"/>
        <v>65.678600000000003</v>
      </c>
    </row>
    <row r="16057" spans="1:9" hidden="1">
      <c r="A16057" s="115" t="s">
        <v>41680</v>
      </c>
      <c r="B16057" s="115" t="s">
        <v>41681</v>
      </c>
      <c r="C16057" s="115" t="s">
        <v>36860</v>
      </c>
      <c r="D16057" s="115" t="s">
        <v>1242</v>
      </c>
      <c r="E16057" s="115">
        <v>77.204400000000007</v>
      </c>
      <c r="F16057" s="674">
        <v>293.83600000000001</v>
      </c>
      <c r="G16057" s="674">
        <v>295.84500000000003</v>
      </c>
      <c r="H16057" s="115">
        <f t="shared" si="500"/>
        <v>1.0068371472522089</v>
      </c>
      <c r="I16057" s="115">
        <f t="shared" si="501"/>
        <v>77.732299999999995</v>
      </c>
    </row>
    <row r="16058" spans="1:9" hidden="1">
      <c r="A16058" s="115" t="s">
        <v>41682</v>
      </c>
      <c r="B16058" s="115" t="s">
        <v>41683</v>
      </c>
      <c r="C16058" s="115" t="s">
        <v>36863</v>
      </c>
      <c r="D16058" s="115" t="s">
        <v>1242</v>
      </c>
      <c r="E16058" s="115">
        <v>84.735600000000005</v>
      </c>
      <c r="F16058" s="674">
        <v>293.83600000000001</v>
      </c>
      <c r="G16058" s="674">
        <v>295.84500000000003</v>
      </c>
      <c r="H16058" s="115">
        <f t="shared" si="500"/>
        <v>1.0068371472522089</v>
      </c>
      <c r="I16058" s="115">
        <f t="shared" si="501"/>
        <v>85.314899999999994</v>
      </c>
    </row>
    <row r="16059" spans="1:9" hidden="1">
      <c r="A16059" s="115" t="s">
        <v>41684</v>
      </c>
      <c r="B16059" s="115" t="s">
        <v>41685</v>
      </c>
      <c r="C16059" s="115" t="s">
        <v>36866</v>
      </c>
      <c r="D16059" s="115" t="s">
        <v>1242</v>
      </c>
      <c r="E16059" s="115">
        <v>98.539500000000004</v>
      </c>
      <c r="F16059" s="674">
        <v>293.83600000000001</v>
      </c>
      <c r="G16059" s="674">
        <v>295.84500000000003</v>
      </c>
      <c r="H16059" s="115">
        <f t="shared" si="500"/>
        <v>1.0068371472522089</v>
      </c>
      <c r="I16059" s="115">
        <f t="shared" si="501"/>
        <v>99.213200000000001</v>
      </c>
    </row>
    <row r="16060" spans="1:9" hidden="1">
      <c r="A16060" s="115" t="s">
        <v>41686</v>
      </c>
      <c r="B16060" s="115" t="s">
        <v>41687</v>
      </c>
      <c r="C16060" s="115" t="s">
        <v>36869</v>
      </c>
      <c r="D16060" s="115" t="s">
        <v>1242</v>
      </c>
      <c r="E16060" s="115">
        <v>144.58109999999999</v>
      </c>
      <c r="F16060" s="674">
        <v>293.83600000000001</v>
      </c>
      <c r="G16060" s="674">
        <v>295.84500000000003</v>
      </c>
      <c r="H16060" s="115">
        <f t="shared" si="500"/>
        <v>1.0068371472522089</v>
      </c>
      <c r="I16060" s="115">
        <f t="shared" si="501"/>
        <v>145.56960000000001</v>
      </c>
    </row>
    <row r="16061" spans="1:9" hidden="1">
      <c r="A16061" s="115" t="s">
        <v>41688</v>
      </c>
      <c r="B16061" s="115" t="s">
        <v>41689</v>
      </c>
      <c r="C16061" s="115" t="s">
        <v>36872</v>
      </c>
      <c r="D16061" s="115" t="s">
        <v>1242</v>
      </c>
      <c r="E16061" s="115">
        <v>72.290000000000006</v>
      </c>
      <c r="F16061" s="674">
        <v>293.83600000000001</v>
      </c>
      <c r="G16061" s="674">
        <v>295.84500000000003</v>
      </c>
      <c r="H16061" s="115">
        <f t="shared" si="500"/>
        <v>1.0068371472522089</v>
      </c>
      <c r="I16061" s="115">
        <f t="shared" si="501"/>
        <v>72.784300000000002</v>
      </c>
    </row>
    <row r="16062" spans="1:9" hidden="1">
      <c r="A16062" s="115" t="s">
        <v>41690</v>
      </c>
      <c r="B16062" s="115" t="s">
        <v>41691</v>
      </c>
      <c r="C16062" s="115" t="s">
        <v>36875</v>
      </c>
      <c r="D16062" s="115" t="s">
        <v>1242</v>
      </c>
      <c r="E16062" s="115">
        <v>81.740600000000001</v>
      </c>
      <c r="F16062" s="674">
        <v>293.83600000000001</v>
      </c>
      <c r="G16062" s="674">
        <v>295.84500000000003</v>
      </c>
      <c r="H16062" s="115">
        <f t="shared" si="500"/>
        <v>1.0068371472522089</v>
      </c>
      <c r="I16062" s="115">
        <f t="shared" si="501"/>
        <v>82.299499999999995</v>
      </c>
    </row>
    <row r="16063" spans="1:9" hidden="1">
      <c r="A16063" s="115" t="s">
        <v>41692</v>
      </c>
      <c r="B16063" s="115" t="s">
        <v>41693</v>
      </c>
      <c r="C16063" s="115" t="s">
        <v>36878</v>
      </c>
      <c r="D16063" s="115" t="s">
        <v>1242</v>
      </c>
      <c r="E16063" s="115">
        <v>89.569800000000001</v>
      </c>
      <c r="F16063" s="674">
        <v>293.83600000000001</v>
      </c>
      <c r="G16063" s="674">
        <v>295.84500000000003</v>
      </c>
      <c r="H16063" s="115">
        <f t="shared" si="500"/>
        <v>1.0068371472522089</v>
      </c>
      <c r="I16063" s="115">
        <f t="shared" si="501"/>
        <v>90.182199999999995</v>
      </c>
    </row>
    <row r="16064" spans="1:9" hidden="1">
      <c r="A16064" s="115" t="s">
        <v>41694</v>
      </c>
      <c r="B16064" s="115" t="s">
        <v>41695</v>
      </c>
      <c r="C16064" s="115" t="s">
        <v>36881</v>
      </c>
      <c r="D16064" s="115" t="s">
        <v>1242</v>
      </c>
      <c r="E16064" s="115">
        <v>114.67149999999999</v>
      </c>
      <c r="F16064" s="674">
        <v>293.83600000000001</v>
      </c>
      <c r="G16064" s="674">
        <v>295.84500000000003</v>
      </c>
      <c r="H16064" s="115">
        <f t="shared" si="500"/>
        <v>1.0068371472522089</v>
      </c>
      <c r="I16064" s="115">
        <f t="shared" si="501"/>
        <v>115.4555</v>
      </c>
    </row>
    <row r="16065" spans="1:9" hidden="1">
      <c r="A16065" s="115" t="s">
        <v>41696</v>
      </c>
      <c r="B16065" s="115" t="s">
        <v>41697</v>
      </c>
      <c r="C16065" s="115" t="s">
        <v>36884</v>
      </c>
      <c r="D16065" s="115" t="s">
        <v>1242</v>
      </c>
      <c r="E16065" s="115">
        <v>152.01240000000001</v>
      </c>
      <c r="F16065" s="674">
        <v>293.83600000000001</v>
      </c>
      <c r="G16065" s="674">
        <v>295.84500000000003</v>
      </c>
      <c r="H16065" s="115">
        <f t="shared" si="500"/>
        <v>1.0068371472522089</v>
      </c>
      <c r="I16065" s="115">
        <f t="shared" si="501"/>
        <v>153.05170000000001</v>
      </c>
    </row>
    <row r="16066" spans="1:9" hidden="1">
      <c r="A16066" s="115" t="s">
        <v>41698</v>
      </c>
      <c r="B16066" s="115" t="s">
        <v>41699</v>
      </c>
      <c r="C16066" s="115" t="s">
        <v>36887</v>
      </c>
      <c r="D16066" s="115" t="s">
        <v>1242</v>
      </c>
      <c r="E16066" s="115">
        <v>72.994200000000006</v>
      </c>
      <c r="F16066" s="674">
        <v>293.83600000000001</v>
      </c>
      <c r="G16066" s="674">
        <v>295.84500000000003</v>
      </c>
      <c r="H16066" s="115">
        <f t="shared" si="500"/>
        <v>1.0068371472522089</v>
      </c>
      <c r="I16066" s="115">
        <f t="shared" si="501"/>
        <v>73.493300000000005</v>
      </c>
    </row>
    <row r="16067" spans="1:9" hidden="1">
      <c r="A16067" s="115" t="s">
        <v>41700</v>
      </c>
      <c r="B16067" s="115" t="s">
        <v>41701</v>
      </c>
      <c r="C16067" s="115" t="s">
        <v>36890</v>
      </c>
      <c r="D16067" s="115" t="s">
        <v>1242</v>
      </c>
      <c r="E16067" s="115">
        <v>83.887500000000003</v>
      </c>
      <c r="F16067" s="674">
        <v>293.83600000000001</v>
      </c>
      <c r="G16067" s="674">
        <v>295.84500000000003</v>
      </c>
      <c r="H16067" s="115">
        <f t="shared" si="500"/>
        <v>1.0068371472522089</v>
      </c>
      <c r="I16067" s="115">
        <f t="shared" si="501"/>
        <v>84.461100000000002</v>
      </c>
    </row>
    <row r="16068" spans="1:9" hidden="1">
      <c r="A16068" s="115" t="s">
        <v>41702</v>
      </c>
      <c r="B16068" s="115" t="s">
        <v>41703</v>
      </c>
      <c r="C16068" s="115" t="s">
        <v>36893</v>
      </c>
      <c r="D16068" s="115" t="s">
        <v>1242</v>
      </c>
      <c r="E16068" s="115">
        <v>89.071799999999996</v>
      </c>
      <c r="F16068" s="674">
        <v>293.83600000000001</v>
      </c>
      <c r="G16068" s="674">
        <v>295.84500000000003</v>
      </c>
      <c r="H16068" s="115">
        <f t="shared" si="500"/>
        <v>1.0068371472522089</v>
      </c>
      <c r="I16068" s="115">
        <f t="shared" si="501"/>
        <v>89.680800000000005</v>
      </c>
    </row>
    <row r="16069" spans="1:9" hidden="1">
      <c r="A16069" s="115" t="s">
        <v>41704</v>
      </c>
      <c r="B16069" s="115" t="s">
        <v>41705</v>
      </c>
      <c r="C16069" s="115" t="s">
        <v>36896</v>
      </c>
      <c r="D16069" s="115" t="s">
        <v>1242</v>
      </c>
      <c r="E16069" s="115">
        <v>108.73650000000001</v>
      </c>
      <c r="F16069" s="674">
        <v>293.83600000000001</v>
      </c>
      <c r="G16069" s="674">
        <v>295.84500000000003</v>
      </c>
      <c r="H16069" s="115">
        <f t="shared" ref="H16069:H16132" si="502">G16069/F16069</f>
        <v>1.0068371472522089</v>
      </c>
      <c r="I16069" s="115">
        <f t="shared" ref="I16069:I16132" si="503">ROUND(H16069*E16069,4)</f>
        <v>109.4799</v>
      </c>
    </row>
    <row r="16070" spans="1:9" hidden="1">
      <c r="A16070" s="115" t="s">
        <v>41706</v>
      </c>
      <c r="B16070" s="115" t="s">
        <v>41707</v>
      </c>
      <c r="C16070" s="115" t="s">
        <v>36899</v>
      </c>
      <c r="D16070" s="115" t="s">
        <v>1242</v>
      </c>
      <c r="E16070" s="115">
        <v>157.6953</v>
      </c>
      <c r="F16070" s="674">
        <v>293.83600000000001</v>
      </c>
      <c r="G16070" s="674">
        <v>295.84500000000003</v>
      </c>
      <c r="H16070" s="115">
        <f t="shared" si="502"/>
        <v>1.0068371472522089</v>
      </c>
      <c r="I16070" s="115">
        <f t="shared" si="503"/>
        <v>158.77350000000001</v>
      </c>
    </row>
    <row r="16071" spans="1:9" hidden="1">
      <c r="A16071" s="115" t="s">
        <v>41708</v>
      </c>
      <c r="B16071" s="115" t="s">
        <v>41709</v>
      </c>
      <c r="C16071" s="115" t="s">
        <v>36902</v>
      </c>
      <c r="D16071" s="115" t="s">
        <v>1138</v>
      </c>
      <c r="E16071" s="115">
        <v>27.025500000000001</v>
      </c>
      <c r="F16071" s="674">
        <v>293.83600000000001</v>
      </c>
      <c r="G16071" s="674">
        <v>295.84500000000003</v>
      </c>
      <c r="H16071" s="115">
        <f t="shared" si="502"/>
        <v>1.0068371472522089</v>
      </c>
      <c r="I16071" s="115">
        <f t="shared" si="503"/>
        <v>27.2103</v>
      </c>
    </row>
    <row r="16072" spans="1:9" hidden="1">
      <c r="A16072" s="115" t="s">
        <v>41710</v>
      </c>
      <c r="B16072" s="115" t="s">
        <v>41711</v>
      </c>
      <c r="C16072" s="115" t="s">
        <v>36905</v>
      </c>
      <c r="D16072" s="115" t="s">
        <v>1138</v>
      </c>
      <c r="E16072" s="115">
        <v>30.555499999999999</v>
      </c>
      <c r="F16072" s="674">
        <v>293.83600000000001</v>
      </c>
      <c r="G16072" s="674">
        <v>295.84500000000003</v>
      </c>
      <c r="H16072" s="115">
        <f t="shared" si="502"/>
        <v>1.0068371472522089</v>
      </c>
      <c r="I16072" s="115">
        <f t="shared" si="503"/>
        <v>30.764399999999998</v>
      </c>
    </row>
    <row r="16073" spans="1:9" hidden="1">
      <c r="A16073" s="115" t="s">
        <v>41712</v>
      </c>
      <c r="B16073" s="115" t="s">
        <v>41713</v>
      </c>
      <c r="C16073" s="115" t="s">
        <v>36908</v>
      </c>
      <c r="D16073" s="115" t="s">
        <v>1138</v>
      </c>
      <c r="E16073" s="115">
        <v>33.355499999999999</v>
      </c>
      <c r="F16073" s="674">
        <v>293.83600000000001</v>
      </c>
      <c r="G16073" s="674">
        <v>295.84500000000003</v>
      </c>
      <c r="H16073" s="115">
        <f t="shared" si="502"/>
        <v>1.0068371472522089</v>
      </c>
      <c r="I16073" s="115">
        <f t="shared" si="503"/>
        <v>33.583599999999997</v>
      </c>
    </row>
    <row r="16074" spans="1:9" hidden="1">
      <c r="A16074" s="115" t="s">
        <v>41714</v>
      </c>
      <c r="B16074" s="115" t="s">
        <v>41715</v>
      </c>
      <c r="C16074" s="115" t="s">
        <v>36911</v>
      </c>
      <c r="D16074" s="115" t="s">
        <v>1138</v>
      </c>
      <c r="E16074" s="115">
        <v>36.535499999999999</v>
      </c>
      <c r="F16074" s="674">
        <v>293.83600000000001</v>
      </c>
      <c r="G16074" s="674">
        <v>295.84500000000003</v>
      </c>
      <c r="H16074" s="115">
        <f t="shared" si="502"/>
        <v>1.0068371472522089</v>
      </c>
      <c r="I16074" s="115">
        <f t="shared" si="503"/>
        <v>36.785299999999999</v>
      </c>
    </row>
    <row r="16075" spans="1:9" hidden="1">
      <c r="A16075" s="115" t="s">
        <v>41716</v>
      </c>
      <c r="B16075" s="115" t="s">
        <v>41717</v>
      </c>
      <c r="C16075" s="115" t="s">
        <v>36914</v>
      </c>
      <c r="D16075" s="115" t="s">
        <v>1138</v>
      </c>
      <c r="E16075" s="115">
        <v>44.165500000000002</v>
      </c>
      <c r="F16075" s="674">
        <v>293.83600000000001</v>
      </c>
      <c r="G16075" s="674">
        <v>295.84500000000003</v>
      </c>
      <c r="H16075" s="115">
        <f t="shared" si="502"/>
        <v>1.0068371472522089</v>
      </c>
      <c r="I16075" s="115">
        <f t="shared" si="503"/>
        <v>44.467500000000001</v>
      </c>
    </row>
    <row r="16076" spans="1:9" hidden="1">
      <c r="A16076" s="115" t="s">
        <v>41718</v>
      </c>
      <c r="B16076" s="115" t="s">
        <v>41719</v>
      </c>
      <c r="C16076" s="115" t="s">
        <v>36917</v>
      </c>
      <c r="D16076" s="115" t="s">
        <v>1138</v>
      </c>
      <c r="E16076" s="115">
        <v>57.525500000000001</v>
      </c>
      <c r="F16076" s="674">
        <v>293.83600000000001</v>
      </c>
      <c r="G16076" s="674">
        <v>295.84500000000003</v>
      </c>
      <c r="H16076" s="115">
        <f t="shared" si="502"/>
        <v>1.0068371472522089</v>
      </c>
      <c r="I16076" s="115">
        <f t="shared" si="503"/>
        <v>57.918799999999997</v>
      </c>
    </row>
    <row r="16077" spans="1:9" hidden="1">
      <c r="A16077" s="115" t="s">
        <v>41720</v>
      </c>
      <c r="B16077" s="115" t="s">
        <v>41721</v>
      </c>
      <c r="C16077" s="115" t="s">
        <v>36920</v>
      </c>
      <c r="D16077" s="115" t="s">
        <v>1138</v>
      </c>
      <c r="E16077" s="115">
        <v>33.247799999999998</v>
      </c>
      <c r="F16077" s="674">
        <v>293.83600000000001</v>
      </c>
      <c r="G16077" s="674">
        <v>295.84500000000003</v>
      </c>
      <c r="H16077" s="115">
        <f t="shared" si="502"/>
        <v>1.0068371472522089</v>
      </c>
      <c r="I16077" s="115">
        <f t="shared" si="503"/>
        <v>33.475099999999998</v>
      </c>
    </row>
    <row r="16078" spans="1:9" hidden="1">
      <c r="A16078" s="115" t="s">
        <v>41722</v>
      </c>
      <c r="B16078" s="115" t="s">
        <v>41723</v>
      </c>
      <c r="C16078" s="115" t="s">
        <v>36923</v>
      </c>
      <c r="D16078" s="115" t="s">
        <v>1138</v>
      </c>
      <c r="E16078" s="115">
        <v>36.284500000000001</v>
      </c>
      <c r="F16078" s="674">
        <v>293.83600000000001</v>
      </c>
      <c r="G16078" s="674">
        <v>295.84500000000003</v>
      </c>
      <c r="H16078" s="115">
        <f t="shared" si="502"/>
        <v>1.0068371472522089</v>
      </c>
      <c r="I16078" s="115">
        <f t="shared" si="503"/>
        <v>36.532600000000002</v>
      </c>
    </row>
    <row r="16079" spans="1:9" hidden="1">
      <c r="A16079" s="115" t="s">
        <v>41724</v>
      </c>
      <c r="B16079" s="115" t="s">
        <v>41725</v>
      </c>
      <c r="C16079" s="115" t="s">
        <v>36926</v>
      </c>
      <c r="D16079" s="115" t="s">
        <v>1138</v>
      </c>
      <c r="E16079" s="115">
        <v>39.705800000000004</v>
      </c>
      <c r="F16079" s="674">
        <v>293.83600000000001</v>
      </c>
      <c r="G16079" s="674">
        <v>295.84500000000003</v>
      </c>
      <c r="H16079" s="115">
        <f t="shared" si="502"/>
        <v>1.0068371472522089</v>
      </c>
      <c r="I16079" s="115">
        <f t="shared" si="503"/>
        <v>39.9773</v>
      </c>
    </row>
    <row r="16080" spans="1:9" hidden="1">
      <c r="A16080" s="115" t="s">
        <v>41726</v>
      </c>
      <c r="B16080" s="115" t="s">
        <v>41727</v>
      </c>
      <c r="C16080" s="115" t="s">
        <v>36929</v>
      </c>
      <c r="D16080" s="115" t="s">
        <v>1138</v>
      </c>
      <c r="E16080" s="115">
        <v>53.563200000000002</v>
      </c>
      <c r="F16080" s="674">
        <v>293.83600000000001</v>
      </c>
      <c r="G16080" s="674">
        <v>295.84500000000003</v>
      </c>
      <c r="H16080" s="115">
        <f t="shared" si="502"/>
        <v>1.0068371472522089</v>
      </c>
      <c r="I16080" s="115">
        <f t="shared" si="503"/>
        <v>53.929400000000001</v>
      </c>
    </row>
    <row r="16081" spans="1:9" hidden="1">
      <c r="A16081" s="115" t="s">
        <v>41728</v>
      </c>
      <c r="B16081" s="115" t="s">
        <v>41729</v>
      </c>
      <c r="C16081" s="115" t="s">
        <v>36932</v>
      </c>
      <c r="D16081" s="115" t="s">
        <v>1138</v>
      </c>
      <c r="E16081" s="115">
        <v>64.363799999999998</v>
      </c>
      <c r="F16081" s="674">
        <v>293.83600000000001</v>
      </c>
      <c r="G16081" s="674">
        <v>295.84500000000003</v>
      </c>
      <c r="H16081" s="115">
        <f t="shared" si="502"/>
        <v>1.0068371472522089</v>
      </c>
      <c r="I16081" s="115">
        <f t="shared" si="503"/>
        <v>64.803899999999999</v>
      </c>
    </row>
    <row r="16082" spans="1:9" hidden="1">
      <c r="A16082" s="115" t="s">
        <v>41730</v>
      </c>
      <c r="B16082" s="115" t="s">
        <v>41731</v>
      </c>
      <c r="C16082" s="115" t="s">
        <v>36935</v>
      </c>
      <c r="D16082" s="115" t="s">
        <v>1138</v>
      </c>
      <c r="E16082" s="115">
        <v>33.3855</v>
      </c>
      <c r="F16082" s="674">
        <v>293.83600000000001</v>
      </c>
      <c r="G16082" s="674">
        <v>295.84500000000003</v>
      </c>
      <c r="H16082" s="115">
        <f t="shared" si="502"/>
        <v>1.0068371472522089</v>
      </c>
      <c r="I16082" s="115">
        <f t="shared" si="503"/>
        <v>33.613799999999998</v>
      </c>
    </row>
    <row r="16083" spans="1:9" hidden="1">
      <c r="A16083" s="115" t="s">
        <v>41732</v>
      </c>
      <c r="B16083" s="115" t="s">
        <v>41733</v>
      </c>
      <c r="C16083" s="115" t="s">
        <v>36938</v>
      </c>
      <c r="D16083" s="115" t="s">
        <v>1138</v>
      </c>
      <c r="E16083" s="115">
        <v>38.835500000000003</v>
      </c>
      <c r="F16083" s="674">
        <v>293.83600000000001</v>
      </c>
      <c r="G16083" s="674">
        <v>295.84500000000003</v>
      </c>
      <c r="H16083" s="115">
        <f t="shared" si="502"/>
        <v>1.0068371472522089</v>
      </c>
      <c r="I16083" s="115">
        <f t="shared" si="503"/>
        <v>39.100999999999999</v>
      </c>
    </row>
    <row r="16084" spans="1:9" hidden="1">
      <c r="A16084" s="115" t="s">
        <v>41734</v>
      </c>
      <c r="B16084" s="115" t="s">
        <v>41735</v>
      </c>
      <c r="C16084" s="115" t="s">
        <v>36941</v>
      </c>
      <c r="D16084" s="115" t="s">
        <v>1138</v>
      </c>
      <c r="E16084" s="115">
        <v>49.805500000000002</v>
      </c>
      <c r="F16084" s="674">
        <v>293.83600000000001</v>
      </c>
      <c r="G16084" s="674">
        <v>295.84500000000003</v>
      </c>
      <c r="H16084" s="115">
        <f t="shared" si="502"/>
        <v>1.0068371472522089</v>
      </c>
      <c r="I16084" s="115">
        <f t="shared" si="503"/>
        <v>50.146000000000001</v>
      </c>
    </row>
    <row r="16085" spans="1:9" hidden="1">
      <c r="A16085" s="115" t="s">
        <v>41736</v>
      </c>
      <c r="B16085" s="115" t="s">
        <v>41737</v>
      </c>
      <c r="C16085" s="115" t="s">
        <v>36944</v>
      </c>
      <c r="D16085" s="115" t="s">
        <v>1138</v>
      </c>
      <c r="E16085" s="115">
        <v>56.6355</v>
      </c>
      <c r="F16085" s="674">
        <v>293.83600000000001</v>
      </c>
      <c r="G16085" s="674">
        <v>295.84500000000003</v>
      </c>
      <c r="H16085" s="115">
        <f t="shared" si="502"/>
        <v>1.0068371472522089</v>
      </c>
      <c r="I16085" s="115">
        <f t="shared" si="503"/>
        <v>57.0227</v>
      </c>
    </row>
    <row r="16086" spans="1:9" hidden="1">
      <c r="A16086" s="115" t="s">
        <v>41738</v>
      </c>
      <c r="B16086" s="115" t="s">
        <v>41739</v>
      </c>
      <c r="C16086" s="115" t="s">
        <v>36947</v>
      </c>
      <c r="D16086" s="115" t="s">
        <v>1138</v>
      </c>
      <c r="E16086" s="115">
        <v>61.645499999999998</v>
      </c>
      <c r="F16086" s="674">
        <v>293.83600000000001</v>
      </c>
      <c r="G16086" s="674">
        <v>295.84500000000003</v>
      </c>
      <c r="H16086" s="115">
        <f t="shared" si="502"/>
        <v>1.0068371472522089</v>
      </c>
      <c r="I16086" s="115">
        <f t="shared" si="503"/>
        <v>62.067</v>
      </c>
    </row>
    <row r="16087" spans="1:9" hidden="1">
      <c r="A16087" s="115" t="s">
        <v>41740</v>
      </c>
      <c r="B16087" s="115" t="s">
        <v>41741</v>
      </c>
      <c r="C16087" s="115" t="s">
        <v>36950</v>
      </c>
      <c r="D16087" s="115" t="s">
        <v>1138</v>
      </c>
      <c r="E16087" s="115">
        <v>26.9755</v>
      </c>
      <c r="F16087" s="674">
        <v>293.83600000000001</v>
      </c>
      <c r="G16087" s="674">
        <v>295.84500000000003</v>
      </c>
      <c r="H16087" s="115">
        <f t="shared" si="502"/>
        <v>1.0068371472522089</v>
      </c>
      <c r="I16087" s="115">
        <f t="shared" si="503"/>
        <v>27.1599</v>
      </c>
    </row>
    <row r="16088" spans="1:9" hidden="1">
      <c r="A16088" s="115" t="s">
        <v>41742</v>
      </c>
      <c r="B16088" s="115" t="s">
        <v>41743</v>
      </c>
      <c r="C16088" s="115" t="s">
        <v>36953</v>
      </c>
      <c r="D16088" s="115" t="s">
        <v>1138</v>
      </c>
      <c r="E16088" s="115">
        <v>32.915500000000002</v>
      </c>
      <c r="F16088" s="674">
        <v>293.83600000000001</v>
      </c>
      <c r="G16088" s="674">
        <v>295.84500000000003</v>
      </c>
      <c r="H16088" s="115">
        <f t="shared" si="502"/>
        <v>1.0068371472522089</v>
      </c>
      <c r="I16088" s="115">
        <f t="shared" si="503"/>
        <v>33.140500000000003</v>
      </c>
    </row>
    <row r="16089" spans="1:9" hidden="1">
      <c r="A16089" s="115" t="s">
        <v>41744</v>
      </c>
      <c r="B16089" s="115" t="s">
        <v>41745</v>
      </c>
      <c r="C16089" s="115" t="s">
        <v>36956</v>
      </c>
      <c r="D16089" s="115" t="s">
        <v>1138</v>
      </c>
      <c r="E16089" s="115">
        <v>39.195500000000003</v>
      </c>
      <c r="F16089" s="674">
        <v>293.83600000000001</v>
      </c>
      <c r="G16089" s="674">
        <v>295.84500000000003</v>
      </c>
      <c r="H16089" s="115">
        <f t="shared" si="502"/>
        <v>1.0068371472522089</v>
      </c>
      <c r="I16089" s="115">
        <f t="shared" si="503"/>
        <v>39.463500000000003</v>
      </c>
    </row>
    <row r="16090" spans="1:9" hidden="1">
      <c r="A16090" s="115" t="s">
        <v>41746</v>
      </c>
      <c r="B16090" s="115" t="s">
        <v>41747</v>
      </c>
      <c r="C16090" s="115" t="s">
        <v>36959</v>
      </c>
      <c r="D16090" s="115" t="s">
        <v>1138</v>
      </c>
      <c r="E16090" s="115">
        <v>44.615499999999997</v>
      </c>
      <c r="F16090" s="674">
        <v>293.83600000000001</v>
      </c>
      <c r="G16090" s="674">
        <v>295.84500000000003</v>
      </c>
      <c r="H16090" s="115">
        <f t="shared" si="502"/>
        <v>1.0068371472522089</v>
      </c>
      <c r="I16090" s="115">
        <f t="shared" si="503"/>
        <v>44.920499999999997</v>
      </c>
    </row>
    <row r="16091" spans="1:9" hidden="1">
      <c r="A16091" s="115" t="s">
        <v>41748</v>
      </c>
      <c r="B16091" s="115" t="s">
        <v>41749</v>
      </c>
      <c r="C16091" s="115" t="s">
        <v>36962</v>
      </c>
      <c r="D16091" s="115" t="s">
        <v>1138</v>
      </c>
      <c r="E16091" s="115">
        <v>58.265500000000003</v>
      </c>
      <c r="F16091" s="674">
        <v>293.83600000000001</v>
      </c>
      <c r="G16091" s="674">
        <v>295.84500000000003</v>
      </c>
      <c r="H16091" s="115">
        <f t="shared" si="502"/>
        <v>1.0068371472522089</v>
      </c>
      <c r="I16091" s="115">
        <f t="shared" si="503"/>
        <v>58.663899999999998</v>
      </c>
    </row>
    <row r="16092" spans="1:9" hidden="1">
      <c r="A16092" s="115" t="s">
        <v>41750</v>
      </c>
      <c r="B16092" s="115" t="s">
        <v>41751</v>
      </c>
      <c r="C16092" s="115" t="s">
        <v>36965</v>
      </c>
      <c r="D16092" s="115" t="s">
        <v>1138</v>
      </c>
      <c r="E16092" s="115">
        <v>89.975499999999997</v>
      </c>
      <c r="F16092" s="674">
        <v>293.83600000000001</v>
      </c>
      <c r="G16092" s="674">
        <v>295.84500000000003</v>
      </c>
      <c r="H16092" s="115">
        <f t="shared" si="502"/>
        <v>1.0068371472522089</v>
      </c>
      <c r="I16092" s="115">
        <f t="shared" si="503"/>
        <v>90.590699999999998</v>
      </c>
    </row>
    <row r="16093" spans="1:9" hidden="1">
      <c r="A16093" s="115" t="s">
        <v>41752</v>
      </c>
      <c r="B16093" s="115" t="s">
        <v>41753</v>
      </c>
      <c r="C16093" s="115" t="s">
        <v>36968</v>
      </c>
      <c r="D16093" s="115" t="s">
        <v>1138</v>
      </c>
      <c r="E16093" s="115">
        <v>33.895600000000002</v>
      </c>
      <c r="F16093" s="674">
        <v>293.83600000000001</v>
      </c>
      <c r="G16093" s="674">
        <v>295.84500000000003</v>
      </c>
      <c r="H16093" s="115">
        <f t="shared" si="502"/>
        <v>1.0068371472522089</v>
      </c>
      <c r="I16093" s="115">
        <f t="shared" si="503"/>
        <v>34.127299999999998</v>
      </c>
    </row>
    <row r="16094" spans="1:9" hidden="1">
      <c r="A16094" s="115" t="s">
        <v>41754</v>
      </c>
      <c r="B16094" s="115" t="s">
        <v>41755</v>
      </c>
      <c r="C16094" s="115" t="s">
        <v>36971</v>
      </c>
      <c r="D16094" s="115" t="s">
        <v>1138</v>
      </c>
      <c r="E16094" s="115">
        <v>42.874099999999999</v>
      </c>
      <c r="F16094" s="674">
        <v>293.83600000000001</v>
      </c>
      <c r="G16094" s="674">
        <v>295.84500000000003</v>
      </c>
      <c r="H16094" s="115">
        <f t="shared" si="502"/>
        <v>1.0068371472522089</v>
      </c>
      <c r="I16094" s="115">
        <f t="shared" si="503"/>
        <v>43.167200000000001</v>
      </c>
    </row>
    <row r="16095" spans="1:9" hidden="1">
      <c r="A16095" s="115" t="s">
        <v>41756</v>
      </c>
      <c r="B16095" s="115" t="s">
        <v>41757</v>
      </c>
      <c r="C16095" s="115" t="s">
        <v>36974</v>
      </c>
      <c r="D16095" s="115" t="s">
        <v>1138</v>
      </c>
      <c r="E16095" s="115">
        <v>48.775399999999998</v>
      </c>
      <c r="F16095" s="674">
        <v>293.83600000000001</v>
      </c>
      <c r="G16095" s="674">
        <v>295.84500000000003</v>
      </c>
      <c r="H16095" s="115">
        <f t="shared" si="502"/>
        <v>1.0068371472522089</v>
      </c>
      <c r="I16095" s="115">
        <f t="shared" si="503"/>
        <v>49.108899999999998</v>
      </c>
    </row>
    <row r="16096" spans="1:9" hidden="1">
      <c r="A16096" s="115" t="s">
        <v>41758</v>
      </c>
      <c r="B16096" s="115" t="s">
        <v>41759</v>
      </c>
      <c r="C16096" s="115" t="s">
        <v>36977</v>
      </c>
      <c r="D16096" s="115" t="s">
        <v>1138</v>
      </c>
      <c r="E16096" s="115">
        <v>57.865200000000002</v>
      </c>
      <c r="F16096" s="674">
        <v>293.83600000000001</v>
      </c>
      <c r="G16096" s="674">
        <v>295.84500000000003</v>
      </c>
      <c r="H16096" s="115">
        <f t="shared" si="502"/>
        <v>1.0068371472522089</v>
      </c>
      <c r="I16096" s="115">
        <f t="shared" si="503"/>
        <v>58.260800000000003</v>
      </c>
    </row>
    <row r="16097" spans="1:9" hidden="1">
      <c r="A16097" s="115" t="s">
        <v>41760</v>
      </c>
      <c r="B16097" s="115" t="s">
        <v>41761</v>
      </c>
      <c r="C16097" s="115" t="s">
        <v>36980</v>
      </c>
      <c r="D16097" s="115" t="s">
        <v>1138</v>
      </c>
      <c r="E16097" s="115">
        <v>111.7666</v>
      </c>
      <c r="F16097" s="674">
        <v>293.83600000000001</v>
      </c>
      <c r="G16097" s="674">
        <v>295.84500000000003</v>
      </c>
      <c r="H16097" s="115">
        <f t="shared" si="502"/>
        <v>1.0068371472522089</v>
      </c>
      <c r="I16097" s="115">
        <f t="shared" si="503"/>
        <v>112.5308</v>
      </c>
    </row>
    <row r="16098" spans="1:9" hidden="1">
      <c r="A16098" s="115" t="s">
        <v>41762</v>
      </c>
      <c r="B16098" s="115" t="s">
        <v>41763</v>
      </c>
      <c r="C16098" s="115" t="s">
        <v>36983</v>
      </c>
      <c r="D16098" s="115" t="s">
        <v>1138</v>
      </c>
      <c r="E16098" s="115">
        <v>34.555500000000002</v>
      </c>
      <c r="F16098" s="674">
        <v>293.83600000000001</v>
      </c>
      <c r="G16098" s="674">
        <v>295.84500000000003</v>
      </c>
      <c r="H16098" s="115">
        <f t="shared" si="502"/>
        <v>1.0068371472522089</v>
      </c>
      <c r="I16098" s="115">
        <f t="shared" si="503"/>
        <v>34.791800000000002</v>
      </c>
    </row>
    <row r="16099" spans="1:9" hidden="1">
      <c r="A16099" s="115" t="s">
        <v>41764</v>
      </c>
      <c r="B16099" s="115" t="s">
        <v>41765</v>
      </c>
      <c r="C16099" s="115" t="s">
        <v>36986</v>
      </c>
      <c r="D16099" s="115" t="s">
        <v>1138</v>
      </c>
      <c r="E16099" s="115">
        <v>46.215499999999999</v>
      </c>
      <c r="F16099" s="674">
        <v>293.83600000000001</v>
      </c>
      <c r="G16099" s="674">
        <v>295.84500000000003</v>
      </c>
      <c r="H16099" s="115">
        <f t="shared" si="502"/>
        <v>1.0068371472522089</v>
      </c>
      <c r="I16099" s="115">
        <f t="shared" si="503"/>
        <v>46.531500000000001</v>
      </c>
    </row>
    <row r="16100" spans="1:9" hidden="1">
      <c r="A16100" s="115" t="s">
        <v>41766</v>
      </c>
      <c r="B16100" s="115" t="s">
        <v>41767</v>
      </c>
      <c r="C16100" s="115" t="s">
        <v>36989</v>
      </c>
      <c r="D16100" s="115" t="s">
        <v>1138</v>
      </c>
      <c r="E16100" s="115">
        <v>52.2455</v>
      </c>
      <c r="F16100" s="674">
        <v>293.83600000000001</v>
      </c>
      <c r="G16100" s="674">
        <v>295.84500000000003</v>
      </c>
      <c r="H16100" s="115">
        <f t="shared" si="502"/>
        <v>1.0068371472522089</v>
      </c>
      <c r="I16100" s="115">
        <f t="shared" si="503"/>
        <v>52.602699999999999</v>
      </c>
    </row>
    <row r="16101" spans="1:9" hidden="1">
      <c r="A16101" s="115" t="s">
        <v>41768</v>
      </c>
      <c r="B16101" s="115" t="s">
        <v>41769</v>
      </c>
      <c r="C16101" s="115" t="s">
        <v>36992</v>
      </c>
      <c r="D16101" s="115" t="s">
        <v>1138</v>
      </c>
      <c r="E16101" s="115">
        <v>63.005499999999998</v>
      </c>
      <c r="F16101" s="674">
        <v>293.83600000000001</v>
      </c>
      <c r="G16101" s="674">
        <v>295.84500000000003</v>
      </c>
      <c r="H16101" s="115">
        <f t="shared" si="502"/>
        <v>1.0068371472522089</v>
      </c>
      <c r="I16101" s="115">
        <f t="shared" si="503"/>
        <v>63.436300000000003</v>
      </c>
    </row>
    <row r="16102" spans="1:9" hidden="1">
      <c r="A16102" s="115" t="s">
        <v>41770</v>
      </c>
      <c r="B16102" s="115" t="s">
        <v>41771</v>
      </c>
      <c r="C16102" s="115" t="s">
        <v>36995</v>
      </c>
      <c r="D16102" s="115" t="s">
        <v>1138</v>
      </c>
      <c r="E16102" s="115">
        <v>97.185500000000005</v>
      </c>
      <c r="F16102" s="674">
        <v>293.83600000000001</v>
      </c>
      <c r="G16102" s="674">
        <v>295.84500000000003</v>
      </c>
      <c r="H16102" s="115">
        <f t="shared" si="502"/>
        <v>1.0068371472522089</v>
      </c>
      <c r="I16102" s="115">
        <f t="shared" si="503"/>
        <v>97.85</v>
      </c>
    </row>
    <row r="16103" spans="1:9" hidden="1">
      <c r="A16103" s="115" t="s">
        <v>41772</v>
      </c>
      <c r="B16103" s="115" t="s">
        <v>41773</v>
      </c>
      <c r="C16103" s="115" t="s">
        <v>36998</v>
      </c>
      <c r="D16103" s="115" t="s">
        <v>1138</v>
      </c>
      <c r="E16103" s="115">
        <v>27.8931</v>
      </c>
      <c r="F16103" s="674">
        <v>293.83600000000001</v>
      </c>
      <c r="G16103" s="674">
        <v>295.84500000000003</v>
      </c>
      <c r="H16103" s="115">
        <f t="shared" si="502"/>
        <v>1.0068371472522089</v>
      </c>
      <c r="I16103" s="115">
        <f t="shared" si="503"/>
        <v>28.0838</v>
      </c>
    </row>
    <row r="16104" spans="1:9" hidden="1">
      <c r="A16104" s="115" t="s">
        <v>41774</v>
      </c>
      <c r="B16104" s="115" t="s">
        <v>41775</v>
      </c>
      <c r="C16104" s="115" t="s">
        <v>37001</v>
      </c>
      <c r="D16104" s="115" t="s">
        <v>1138</v>
      </c>
      <c r="E16104" s="115">
        <v>30.1402</v>
      </c>
      <c r="F16104" s="674">
        <v>293.83600000000001</v>
      </c>
      <c r="G16104" s="674">
        <v>295.84500000000003</v>
      </c>
      <c r="H16104" s="115">
        <f t="shared" si="502"/>
        <v>1.0068371472522089</v>
      </c>
      <c r="I16104" s="115">
        <f t="shared" si="503"/>
        <v>30.346299999999999</v>
      </c>
    </row>
    <row r="16105" spans="1:9" hidden="1">
      <c r="A16105" s="115" t="s">
        <v>41776</v>
      </c>
      <c r="B16105" s="115" t="s">
        <v>41777</v>
      </c>
      <c r="C16105" s="115" t="s">
        <v>37004</v>
      </c>
      <c r="D16105" s="115" t="s">
        <v>1138</v>
      </c>
      <c r="E16105" s="115">
        <v>32.184899999999999</v>
      </c>
      <c r="F16105" s="674">
        <v>293.83600000000001</v>
      </c>
      <c r="G16105" s="674">
        <v>295.84500000000003</v>
      </c>
      <c r="H16105" s="115">
        <f t="shared" si="502"/>
        <v>1.0068371472522089</v>
      </c>
      <c r="I16105" s="115">
        <f t="shared" si="503"/>
        <v>32.405000000000001</v>
      </c>
    </row>
    <row r="16106" spans="1:9" hidden="1">
      <c r="A16106" s="115" t="s">
        <v>41778</v>
      </c>
      <c r="B16106" s="115" t="s">
        <v>41779</v>
      </c>
      <c r="C16106" s="115" t="s">
        <v>37007</v>
      </c>
      <c r="D16106" s="115" t="s">
        <v>1138</v>
      </c>
      <c r="E16106" s="115">
        <v>34.3005</v>
      </c>
      <c r="F16106" s="674">
        <v>293.83600000000001</v>
      </c>
      <c r="G16106" s="674">
        <v>295.84500000000003</v>
      </c>
      <c r="H16106" s="115">
        <f t="shared" si="502"/>
        <v>1.0068371472522089</v>
      </c>
      <c r="I16106" s="115">
        <f t="shared" si="503"/>
        <v>34.534999999999997</v>
      </c>
    </row>
    <row r="16107" spans="1:9" hidden="1">
      <c r="A16107" s="115" t="s">
        <v>41780</v>
      </c>
      <c r="B16107" s="115" t="s">
        <v>41781</v>
      </c>
      <c r="C16107" s="115" t="s">
        <v>37010</v>
      </c>
      <c r="D16107" s="115" t="s">
        <v>1138</v>
      </c>
      <c r="E16107" s="115">
        <v>38.359499999999997</v>
      </c>
      <c r="F16107" s="674">
        <v>293.83600000000001</v>
      </c>
      <c r="G16107" s="674">
        <v>295.84500000000003</v>
      </c>
      <c r="H16107" s="115">
        <f t="shared" si="502"/>
        <v>1.0068371472522089</v>
      </c>
      <c r="I16107" s="115">
        <f t="shared" si="503"/>
        <v>38.6218</v>
      </c>
    </row>
    <row r="16108" spans="1:9" hidden="1">
      <c r="A16108" s="115" t="s">
        <v>41782</v>
      </c>
      <c r="B16108" s="115" t="s">
        <v>41783</v>
      </c>
      <c r="C16108" s="115" t="s">
        <v>37013</v>
      </c>
      <c r="D16108" s="115" t="s">
        <v>1138</v>
      </c>
      <c r="E16108" s="115">
        <v>42.701999999999998</v>
      </c>
      <c r="F16108" s="674">
        <v>293.83600000000001</v>
      </c>
      <c r="G16108" s="674">
        <v>295.84500000000003</v>
      </c>
      <c r="H16108" s="115">
        <f t="shared" si="502"/>
        <v>1.0068371472522089</v>
      </c>
      <c r="I16108" s="115">
        <f t="shared" si="503"/>
        <v>42.994</v>
      </c>
    </row>
    <row r="16109" spans="1:9" hidden="1">
      <c r="A16109" s="115" t="s">
        <v>41784</v>
      </c>
      <c r="B16109" s="115" t="s">
        <v>41785</v>
      </c>
      <c r="C16109" s="115" t="s">
        <v>37016</v>
      </c>
      <c r="D16109" s="115" t="s">
        <v>1138</v>
      </c>
      <c r="E16109" s="115">
        <v>29.573399999999999</v>
      </c>
      <c r="F16109" s="674">
        <v>293.83600000000001</v>
      </c>
      <c r="G16109" s="674">
        <v>295.84500000000003</v>
      </c>
      <c r="H16109" s="115">
        <f t="shared" si="502"/>
        <v>1.0068371472522089</v>
      </c>
      <c r="I16109" s="115">
        <f t="shared" si="503"/>
        <v>29.775600000000001</v>
      </c>
    </row>
    <row r="16110" spans="1:9" hidden="1">
      <c r="A16110" s="115" t="s">
        <v>41786</v>
      </c>
      <c r="B16110" s="115" t="s">
        <v>41787</v>
      </c>
      <c r="C16110" s="115" t="s">
        <v>37019</v>
      </c>
      <c r="D16110" s="115" t="s">
        <v>1138</v>
      </c>
      <c r="E16110" s="115">
        <v>34.847099999999998</v>
      </c>
      <c r="F16110" s="674">
        <v>293.83600000000001</v>
      </c>
      <c r="G16110" s="674">
        <v>295.84500000000003</v>
      </c>
      <c r="H16110" s="115">
        <f t="shared" si="502"/>
        <v>1.0068371472522089</v>
      </c>
      <c r="I16110" s="115">
        <f t="shared" si="503"/>
        <v>35.0854</v>
      </c>
    </row>
    <row r="16111" spans="1:9" hidden="1">
      <c r="A16111" s="115" t="s">
        <v>41788</v>
      </c>
      <c r="B16111" s="115" t="s">
        <v>41789</v>
      </c>
      <c r="C16111" s="115" t="s">
        <v>37022</v>
      </c>
      <c r="D16111" s="115" t="s">
        <v>1138</v>
      </c>
      <c r="E16111" s="115">
        <v>37.2562</v>
      </c>
      <c r="F16111" s="674">
        <v>293.83600000000001</v>
      </c>
      <c r="G16111" s="674">
        <v>295.84500000000003</v>
      </c>
      <c r="H16111" s="115">
        <f t="shared" si="502"/>
        <v>1.0068371472522089</v>
      </c>
      <c r="I16111" s="115">
        <f t="shared" si="503"/>
        <v>37.510899999999999</v>
      </c>
    </row>
    <row r="16112" spans="1:9" hidden="1">
      <c r="A16112" s="115" t="s">
        <v>41790</v>
      </c>
      <c r="B16112" s="115" t="s">
        <v>41791</v>
      </c>
      <c r="C16112" s="115" t="s">
        <v>37025</v>
      </c>
      <c r="D16112" s="115" t="s">
        <v>1138</v>
      </c>
      <c r="E16112" s="115">
        <v>41.021700000000003</v>
      </c>
      <c r="F16112" s="674">
        <v>293.83600000000001</v>
      </c>
      <c r="G16112" s="674">
        <v>295.84500000000003</v>
      </c>
      <c r="H16112" s="115">
        <f t="shared" si="502"/>
        <v>1.0068371472522089</v>
      </c>
      <c r="I16112" s="115">
        <f t="shared" si="503"/>
        <v>41.302199999999999</v>
      </c>
    </row>
    <row r="16113" spans="1:9" hidden="1">
      <c r="A16113" s="115" t="s">
        <v>41792</v>
      </c>
      <c r="B16113" s="115" t="s">
        <v>41793</v>
      </c>
      <c r="C16113" s="115" t="s">
        <v>37028</v>
      </c>
      <c r="D16113" s="115" t="s">
        <v>1138</v>
      </c>
      <c r="E16113" s="115">
        <v>45.374299999999998</v>
      </c>
      <c r="F16113" s="674">
        <v>293.83600000000001</v>
      </c>
      <c r="G16113" s="674">
        <v>295.84500000000003</v>
      </c>
      <c r="H16113" s="115">
        <f t="shared" si="502"/>
        <v>1.0068371472522089</v>
      </c>
      <c r="I16113" s="115">
        <f t="shared" si="503"/>
        <v>45.6845</v>
      </c>
    </row>
    <row r="16114" spans="1:9" hidden="1">
      <c r="A16114" s="115" t="s">
        <v>41794</v>
      </c>
      <c r="B16114" s="115" t="s">
        <v>41795</v>
      </c>
      <c r="C16114" s="115" t="s">
        <v>37031</v>
      </c>
      <c r="D16114" s="115" t="s">
        <v>1138</v>
      </c>
      <c r="E16114" s="115">
        <v>35.818800000000003</v>
      </c>
      <c r="F16114" s="674">
        <v>293.83600000000001</v>
      </c>
      <c r="G16114" s="674">
        <v>295.84500000000003</v>
      </c>
      <c r="H16114" s="115">
        <f t="shared" si="502"/>
        <v>1.0068371472522089</v>
      </c>
      <c r="I16114" s="115">
        <f t="shared" si="503"/>
        <v>36.063699999999997</v>
      </c>
    </row>
    <row r="16115" spans="1:9" hidden="1">
      <c r="A16115" s="115" t="s">
        <v>41796</v>
      </c>
      <c r="B16115" s="115" t="s">
        <v>41797</v>
      </c>
      <c r="C16115" s="115" t="s">
        <v>37034</v>
      </c>
      <c r="D16115" s="115" t="s">
        <v>1138</v>
      </c>
      <c r="E16115" s="115">
        <v>38.066000000000003</v>
      </c>
      <c r="F16115" s="674">
        <v>293.83600000000001</v>
      </c>
      <c r="G16115" s="674">
        <v>295.84500000000003</v>
      </c>
      <c r="H16115" s="115">
        <f t="shared" si="502"/>
        <v>1.0068371472522089</v>
      </c>
      <c r="I16115" s="115">
        <f t="shared" si="503"/>
        <v>38.326300000000003</v>
      </c>
    </row>
    <row r="16116" spans="1:9" hidden="1">
      <c r="A16116" s="115" t="s">
        <v>41798</v>
      </c>
      <c r="B16116" s="115" t="s">
        <v>41799</v>
      </c>
      <c r="C16116" s="115" t="s">
        <v>37037</v>
      </c>
      <c r="D16116" s="115" t="s">
        <v>1138</v>
      </c>
      <c r="E16116" s="115">
        <v>40.475099999999998</v>
      </c>
      <c r="F16116" s="674">
        <v>293.83600000000001</v>
      </c>
      <c r="G16116" s="674">
        <v>295.84500000000003</v>
      </c>
      <c r="H16116" s="115">
        <f t="shared" si="502"/>
        <v>1.0068371472522089</v>
      </c>
      <c r="I16116" s="115">
        <f t="shared" si="503"/>
        <v>40.751800000000003</v>
      </c>
    </row>
    <row r="16117" spans="1:9" hidden="1">
      <c r="A16117" s="115" t="s">
        <v>41800</v>
      </c>
      <c r="B16117" s="115" t="s">
        <v>41801</v>
      </c>
      <c r="C16117" s="115" t="s">
        <v>37040</v>
      </c>
      <c r="D16117" s="115" t="s">
        <v>1138</v>
      </c>
      <c r="E16117" s="115">
        <v>40.384</v>
      </c>
      <c r="F16117" s="674">
        <v>293.83600000000001</v>
      </c>
      <c r="G16117" s="674">
        <v>295.84500000000003</v>
      </c>
      <c r="H16117" s="115">
        <f t="shared" si="502"/>
        <v>1.0068371472522089</v>
      </c>
      <c r="I16117" s="115">
        <f t="shared" si="503"/>
        <v>40.6601</v>
      </c>
    </row>
    <row r="16118" spans="1:9" hidden="1">
      <c r="A16118" s="115" t="s">
        <v>41802</v>
      </c>
      <c r="B16118" s="115" t="s">
        <v>41803</v>
      </c>
      <c r="C16118" s="115" t="s">
        <v>37043</v>
      </c>
      <c r="D16118" s="115" t="s">
        <v>1138</v>
      </c>
      <c r="E16118" s="115">
        <v>48.319899999999997</v>
      </c>
      <c r="F16118" s="674">
        <v>293.83600000000001</v>
      </c>
      <c r="G16118" s="674">
        <v>295.84500000000003</v>
      </c>
      <c r="H16118" s="115">
        <f t="shared" si="502"/>
        <v>1.0068371472522089</v>
      </c>
      <c r="I16118" s="115">
        <f t="shared" si="503"/>
        <v>48.650300000000001</v>
      </c>
    </row>
    <row r="16119" spans="1:9" hidden="1">
      <c r="A16119" s="115" t="s">
        <v>41804</v>
      </c>
      <c r="B16119" s="115" t="s">
        <v>41805</v>
      </c>
      <c r="C16119" s="115" t="s">
        <v>37046</v>
      </c>
      <c r="D16119" s="115" t="s">
        <v>1138</v>
      </c>
      <c r="E16119" s="115">
        <v>27.8155</v>
      </c>
      <c r="F16119" s="674">
        <v>293.83600000000001</v>
      </c>
      <c r="G16119" s="674">
        <v>295.84500000000003</v>
      </c>
      <c r="H16119" s="115">
        <f t="shared" si="502"/>
        <v>1.0068371472522089</v>
      </c>
      <c r="I16119" s="115">
        <f t="shared" si="503"/>
        <v>28.005700000000001</v>
      </c>
    </row>
    <row r="16120" spans="1:9" hidden="1">
      <c r="A16120" s="115" t="s">
        <v>41806</v>
      </c>
      <c r="B16120" s="115" t="s">
        <v>41807</v>
      </c>
      <c r="C16120" s="115" t="s">
        <v>37049</v>
      </c>
      <c r="D16120" s="115" t="s">
        <v>1138</v>
      </c>
      <c r="E16120" s="115">
        <v>30.035499999999999</v>
      </c>
      <c r="F16120" s="674">
        <v>293.83600000000001</v>
      </c>
      <c r="G16120" s="674">
        <v>295.84500000000003</v>
      </c>
      <c r="H16120" s="115">
        <f t="shared" si="502"/>
        <v>1.0068371472522089</v>
      </c>
      <c r="I16120" s="115">
        <f t="shared" si="503"/>
        <v>30.2409</v>
      </c>
    </row>
    <row r="16121" spans="1:9" hidden="1">
      <c r="A16121" s="115" t="s">
        <v>41808</v>
      </c>
      <c r="B16121" s="115" t="s">
        <v>41809</v>
      </c>
      <c r="C16121" s="115" t="s">
        <v>37052</v>
      </c>
      <c r="D16121" s="115" t="s">
        <v>1138</v>
      </c>
      <c r="E16121" s="115">
        <v>32.055500000000002</v>
      </c>
      <c r="F16121" s="674">
        <v>293.83600000000001</v>
      </c>
      <c r="G16121" s="674">
        <v>295.84500000000003</v>
      </c>
      <c r="H16121" s="115">
        <f t="shared" si="502"/>
        <v>1.0068371472522089</v>
      </c>
      <c r="I16121" s="115">
        <f t="shared" si="503"/>
        <v>32.274700000000003</v>
      </c>
    </row>
    <row r="16122" spans="1:9" hidden="1">
      <c r="A16122" s="115" t="s">
        <v>41810</v>
      </c>
      <c r="B16122" s="115" t="s">
        <v>41811</v>
      </c>
      <c r="C16122" s="115" t="s">
        <v>37055</v>
      </c>
      <c r="D16122" s="115" t="s">
        <v>1138</v>
      </c>
      <c r="E16122" s="115">
        <v>34.145499999999998</v>
      </c>
      <c r="F16122" s="674">
        <v>293.83600000000001</v>
      </c>
      <c r="G16122" s="674">
        <v>295.84500000000003</v>
      </c>
      <c r="H16122" s="115">
        <f t="shared" si="502"/>
        <v>1.0068371472522089</v>
      </c>
      <c r="I16122" s="115">
        <f t="shared" si="503"/>
        <v>34.378999999999998</v>
      </c>
    </row>
    <row r="16123" spans="1:9" hidden="1">
      <c r="A16123" s="115" t="s">
        <v>41812</v>
      </c>
      <c r="B16123" s="115" t="s">
        <v>41813</v>
      </c>
      <c r="C16123" s="115" t="s">
        <v>37058</v>
      </c>
      <c r="D16123" s="115" t="s">
        <v>1138</v>
      </c>
      <c r="E16123" s="115">
        <v>38.155500000000004</v>
      </c>
      <c r="F16123" s="674">
        <v>293.83600000000001</v>
      </c>
      <c r="G16123" s="674">
        <v>295.84500000000003</v>
      </c>
      <c r="H16123" s="115">
        <f t="shared" si="502"/>
        <v>1.0068371472522089</v>
      </c>
      <c r="I16123" s="115">
        <f t="shared" si="503"/>
        <v>38.416400000000003</v>
      </c>
    </row>
    <row r="16124" spans="1:9" hidden="1">
      <c r="A16124" s="115" t="s">
        <v>41814</v>
      </c>
      <c r="B16124" s="115" t="s">
        <v>41815</v>
      </c>
      <c r="C16124" s="115" t="s">
        <v>37061</v>
      </c>
      <c r="D16124" s="115" t="s">
        <v>1138</v>
      </c>
      <c r="E16124" s="115">
        <v>42.445500000000003</v>
      </c>
      <c r="F16124" s="674">
        <v>293.83600000000001</v>
      </c>
      <c r="G16124" s="674">
        <v>295.84500000000003</v>
      </c>
      <c r="H16124" s="115">
        <f t="shared" si="502"/>
        <v>1.0068371472522089</v>
      </c>
      <c r="I16124" s="115">
        <f t="shared" si="503"/>
        <v>42.735700000000001</v>
      </c>
    </row>
    <row r="16125" spans="1:9" hidden="1">
      <c r="A16125" s="115" t="s">
        <v>41816</v>
      </c>
      <c r="B16125" s="115" t="s">
        <v>41817</v>
      </c>
      <c r="C16125" s="115" t="s">
        <v>37064</v>
      </c>
      <c r="D16125" s="115" t="s">
        <v>1138</v>
      </c>
      <c r="E16125" s="115">
        <v>29.573399999999999</v>
      </c>
      <c r="F16125" s="674">
        <v>293.83600000000001</v>
      </c>
      <c r="G16125" s="674">
        <v>295.84500000000003</v>
      </c>
      <c r="H16125" s="115">
        <f t="shared" si="502"/>
        <v>1.0068371472522089</v>
      </c>
      <c r="I16125" s="115">
        <f t="shared" si="503"/>
        <v>29.775600000000001</v>
      </c>
    </row>
    <row r="16126" spans="1:9" hidden="1">
      <c r="A16126" s="115" t="s">
        <v>41818</v>
      </c>
      <c r="B16126" s="115" t="s">
        <v>41819</v>
      </c>
      <c r="C16126" s="115" t="s">
        <v>37067</v>
      </c>
      <c r="D16126" s="115" t="s">
        <v>1138</v>
      </c>
      <c r="E16126" s="115">
        <v>34.847099999999998</v>
      </c>
      <c r="F16126" s="674">
        <v>293.83600000000001</v>
      </c>
      <c r="G16126" s="674">
        <v>295.84500000000003</v>
      </c>
      <c r="H16126" s="115">
        <f t="shared" si="502"/>
        <v>1.0068371472522089</v>
      </c>
      <c r="I16126" s="115">
        <f t="shared" si="503"/>
        <v>35.0854</v>
      </c>
    </row>
    <row r="16127" spans="1:9" hidden="1">
      <c r="A16127" s="115" t="s">
        <v>41820</v>
      </c>
      <c r="B16127" s="115" t="s">
        <v>41821</v>
      </c>
      <c r="C16127" s="115" t="s">
        <v>37070</v>
      </c>
      <c r="D16127" s="115" t="s">
        <v>1138</v>
      </c>
      <c r="E16127" s="115">
        <v>37.2562</v>
      </c>
      <c r="F16127" s="674">
        <v>293.83600000000001</v>
      </c>
      <c r="G16127" s="674">
        <v>295.84500000000003</v>
      </c>
      <c r="H16127" s="115">
        <f t="shared" si="502"/>
        <v>1.0068371472522089</v>
      </c>
      <c r="I16127" s="115">
        <f t="shared" si="503"/>
        <v>37.510899999999999</v>
      </c>
    </row>
    <row r="16128" spans="1:9" hidden="1">
      <c r="A16128" s="115" t="s">
        <v>41822</v>
      </c>
      <c r="B16128" s="115" t="s">
        <v>41823</v>
      </c>
      <c r="C16128" s="115" t="s">
        <v>37073</v>
      </c>
      <c r="D16128" s="115" t="s">
        <v>1138</v>
      </c>
      <c r="E16128" s="115">
        <v>41.021700000000003</v>
      </c>
      <c r="F16128" s="674">
        <v>293.83600000000001</v>
      </c>
      <c r="G16128" s="674">
        <v>295.84500000000003</v>
      </c>
      <c r="H16128" s="115">
        <f t="shared" si="502"/>
        <v>1.0068371472522089</v>
      </c>
      <c r="I16128" s="115">
        <f t="shared" si="503"/>
        <v>41.302199999999999</v>
      </c>
    </row>
    <row r="16129" spans="1:9" hidden="1">
      <c r="A16129" s="115" t="s">
        <v>41824</v>
      </c>
      <c r="B16129" s="115" t="s">
        <v>41825</v>
      </c>
      <c r="C16129" s="115" t="s">
        <v>37076</v>
      </c>
      <c r="D16129" s="115" t="s">
        <v>1138</v>
      </c>
      <c r="E16129" s="115">
        <v>45.374299999999998</v>
      </c>
      <c r="F16129" s="674">
        <v>293.83600000000001</v>
      </c>
      <c r="G16129" s="674">
        <v>295.84500000000003</v>
      </c>
      <c r="H16129" s="115">
        <f t="shared" si="502"/>
        <v>1.0068371472522089</v>
      </c>
      <c r="I16129" s="115">
        <f t="shared" si="503"/>
        <v>45.6845</v>
      </c>
    </row>
    <row r="16130" spans="1:9" hidden="1">
      <c r="A16130" s="115" t="s">
        <v>41826</v>
      </c>
      <c r="B16130" s="115" t="s">
        <v>41827</v>
      </c>
      <c r="C16130" s="115" t="s">
        <v>37079</v>
      </c>
      <c r="D16130" s="115" t="s">
        <v>1138</v>
      </c>
      <c r="E16130" s="115">
        <v>35.645499999999998</v>
      </c>
      <c r="F16130" s="674">
        <v>293.83600000000001</v>
      </c>
      <c r="G16130" s="674">
        <v>295.84500000000003</v>
      </c>
      <c r="H16130" s="115">
        <f t="shared" si="502"/>
        <v>1.0068371472522089</v>
      </c>
      <c r="I16130" s="115">
        <f t="shared" si="503"/>
        <v>35.889200000000002</v>
      </c>
    </row>
    <row r="16131" spans="1:9" hidden="1">
      <c r="A16131" s="115" t="s">
        <v>41828</v>
      </c>
      <c r="B16131" s="115" t="s">
        <v>41829</v>
      </c>
      <c r="C16131" s="115" t="s">
        <v>37082</v>
      </c>
      <c r="D16131" s="115" t="s">
        <v>1138</v>
      </c>
      <c r="E16131" s="115">
        <v>37.865499999999997</v>
      </c>
      <c r="F16131" s="674">
        <v>293.83600000000001</v>
      </c>
      <c r="G16131" s="674">
        <v>295.84500000000003</v>
      </c>
      <c r="H16131" s="115">
        <f t="shared" si="502"/>
        <v>1.0068371472522089</v>
      </c>
      <c r="I16131" s="115">
        <f t="shared" si="503"/>
        <v>38.124400000000001</v>
      </c>
    </row>
    <row r="16132" spans="1:9" hidden="1">
      <c r="A16132" s="115" t="s">
        <v>41830</v>
      </c>
      <c r="B16132" s="115" t="s">
        <v>41831</v>
      </c>
      <c r="C16132" s="115" t="s">
        <v>37085</v>
      </c>
      <c r="D16132" s="115" t="s">
        <v>1138</v>
      </c>
      <c r="E16132" s="115">
        <v>40.2455</v>
      </c>
      <c r="F16132" s="674">
        <v>293.83600000000001</v>
      </c>
      <c r="G16132" s="674">
        <v>295.84500000000003</v>
      </c>
      <c r="H16132" s="115">
        <f t="shared" si="502"/>
        <v>1.0068371472522089</v>
      </c>
      <c r="I16132" s="115">
        <f t="shared" si="503"/>
        <v>40.520699999999998</v>
      </c>
    </row>
    <row r="16133" spans="1:9" hidden="1">
      <c r="A16133" s="115" t="s">
        <v>41832</v>
      </c>
      <c r="B16133" s="115" t="s">
        <v>41833</v>
      </c>
      <c r="C16133" s="115" t="s">
        <v>37088</v>
      </c>
      <c r="D16133" s="115" t="s">
        <v>1138</v>
      </c>
      <c r="E16133" s="115">
        <v>40.155500000000004</v>
      </c>
      <c r="F16133" s="674">
        <v>293.83600000000001</v>
      </c>
      <c r="G16133" s="674">
        <v>295.84500000000003</v>
      </c>
      <c r="H16133" s="115">
        <f t="shared" ref="H16133:H16196" si="504">G16133/F16133</f>
        <v>1.0068371472522089</v>
      </c>
      <c r="I16133" s="115">
        <f t="shared" ref="I16133:I16196" si="505">ROUND(H16133*E16133,4)</f>
        <v>40.43</v>
      </c>
    </row>
    <row r="16134" spans="1:9" hidden="1">
      <c r="A16134" s="115" t="s">
        <v>41834</v>
      </c>
      <c r="B16134" s="115" t="s">
        <v>41835</v>
      </c>
      <c r="C16134" s="115" t="s">
        <v>37091</v>
      </c>
      <c r="D16134" s="115" t="s">
        <v>1138</v>
      </c>
      <c r="E16134" s="115">
        <v>47.9955</v>
      </c>
      <c r="F16134" s="674">
        <v>293.83600000000001</v>
      </c>
      <c r="G16134" s="674">
        <v>295.84500000000003</v>
      </c>
      <c r="H16134" s="115">
        <f t="shared" si="504"/>
        <v>1.0068371472522089</v>
      </c>
      <c r="I16134" s="115">
        <f t="shared" si="505"/>
        <v>48.323700000000002</v>
      </c>
    </row>
    <row r="16135" spans="1:9" hidden="1">
      <c r="A16135" s="115" t="s">
        <v>41836</v>
      </c>
      <c r="B16135" s="115" t="s">
        <v>41837</v>
      </c>
      <c r="C16135" s="115" t="s">
        <v>37094</v>
      </c>
      <c r="D16135" s="115" t="s">
        <v>1138</v>
      </c>
      <c r="E16135" s="115">
        <v>34.025500000000001</v>
      </c>
      <c r="F16135" s="674">
        <v>293.83600000000001</v>
      </c>
      <c r="G16135" s="674">
        <v>295.84500000000003</v>
      </c>
      <c r="H16135" s="115">
        <f t="shared" si="504"/>
        <v>1.0068371472522089</v>
      </c>
      <c r="I16135" s="115">
        <f t="shared" si="505"/>
        <v>34.258099999999999</v>
      </c>
    </row>
    <row r="16136" spans="1:9" hidden="1">
      <c r="A16136" s="115" t="s">
        <v>41838</v>
      </c>
      <c r="B16136" s="115" t="s">
        <v>41839</v>
      </c>
      <c r="C16136" s="115" t="s">
        <v>37097</v>
      </c>
      <c r="D16136" s="115" t="s">
        <v>1138</v>
      </c>
      <c r="E16136" s="115">
        <v>37.075499999999998</v>
      </c>
      <c r="F16136" s="674">
        <v>293.83600000000001</v>
      </c>
      <c r="G16136" s="674">
        <v>295.84500000000003</v>
      </c>
      <c r="H16136" s="115">
        <f t="shared" si="504"/>
        <v>1.0068371472522089</v>
      </c>
      <c r="I16136" s="115">
        <f t="shared" si="505"/>
        <v>37.329000000000001</v>
      </c>
    </row>
    <row r="16137" spans="1:9" hidden="1">
      <c r="A16137" s="115" t="s">
        <v>41840</v>
      </c>
      <c r="B16137" s="115" t="s">
        <v>41841</v>
      </c>
      <c r="C16137" s="115" t="s">
        <v>37100</v>
      </c>
      <c r="D16137" s="115" t="s">
        <v>1138</v>
      </c>
      <c r="E16137" s="115">
        <v>39.975499999999997</v>
      </c>
      <c r="F16137" s="674">
        <v>293.83600000000001</v>
      </c>
      <c r="G16137" s="674">
        <v>295.84500000000003</v>
      </c>
      <c r="H16137" s="115">
        <f t="shared" si="504"/>
        <v>1.0068371472522089</v>
      </c>
      <c r="I16137" s="115">
        <f t="shared" si="505"/>
        <v>40.248800000000003</v>
      </c>
    </row>
    <row r="16138" spans="1:9" hidden="1">
      <c r="A16138" s="115" t="s">
        <v>41842</v>
      </c>
      <c r="B16138" s="115" t="s">
        <v>41843</v>
      </c>
      <c r="C16138" s="115" t="s">
        <v>37103</v>
      </c>
      <c r="D16138" s="115" t="s">
        <v>1138</v>
      </c>
      <c r="E16138" s="115">
        <v>43.145499999999998</v>
      </c>
      <c r="F16138" s="674">
        <v>293.83600000000001</v>
      </c>
      <c r="G16138" s="674">
        <v>295.84500000000003</v>
      </c>
      <c r="H16138" s="115">
        <f t="shared" si="504"/>
        <v>1.0068371472522089</v>
      </c>
      <c r="I16138" s="115">
        <f t="shared" si="505"/>
        <v>43.4405</v>
      </c>
    </row>
    <row r="16139" spans="1:9" hidden="1">
      <c r="A16139" s="115" t="s">
        <v>41844</v>
      </c>
      <c r="B16139" s="115" t="s">
        <v>41845</v>
      </c>
      <c r="C16139" s="115" t="s">
        <v>37106</v>
      </c>
      <c r="D16139" s="115" t="s">
        <v>1138</v>
      </c>
      <c r="E16139" s="115">
        <v>53.1355</v>
      </c>
      <c r="F16139" s="674">
        <v>293.83600000000001</v>
      </c>
      <c r="G16139" s="674">
        <v>295.84500000000003</v>
      </c>
      <c r="H16139" s="115">
        <f t="shared" si="504"/>
        <v>1.0068371472522089</v>
      </c>
      <c r="I16139" s="115">
        <f t="shared" si="505"/>
        <v>53.498800000000003</v>
      </c>
    </row>
    <row r="16140" spans="1:9" hidden="1">
      <c r="A16140" s="115" t="s">
        <v>41846</v>
      </c>
      <c r="B16140" s="115" t="s">
        <v>41847</v>
      </c>
      <c r="C16140" s="115" t="s">
        <v>37109</v>
      </c>
      <c r="D16140" s="115" t="s">
        <v>1138</v>
      </c>
      <c r="E16140" s="115">
        <v>66.185500000000005</v>
      </c>
      <c r="F16140" s="674">
        <v>293.83600000000001</v>
      </c>
      <c r="G16140" s="674">
        <v>295.84500000000003</v>
      </c>
      <c r="H16140" s="115">
        <f t="shared" si="504"/>
        <v>1.0068371472522089</v>
      </c>
      <c r="I16140" s="115">
        <f t="shared" si="505"/>
        <v>66.638000000000005</v>
      </c>
    </row>
    <row r="16141" spans="1:9" hidden="1">
      <c r="A16141" s="115" t="s">
        <v>41848</v>
      </c>
      <c r="B16141" s="115" t="s">
        <v>41849</v>
      </c>
      <c r="C16141" s="115" t="s">
        <v>37112</v>
      </c>
      <c r="D16141" s="115" t="s">
        <v>1138</v>
      </c>
      <c r="E16141" s="115">
        <v>42.357799999999997</v>
      </c>
      <c r="F16141" s="674">
        <v>293.83600000000001</v>
      </c>
      <c r="G16141" s="674">
        <v>295.84500000000003</v>
      </c>
      <c r="H16141" s="115">
        <f t="shared" si="504"/>
        <v>1.0068371472522089</v>
      </c>
      <c r="I16141" s="115">
        <f t="shared" si="505"/>
        <v>42.647399999999998</v>
      </c>
    </row>
    <row r="16142" spans="1:9" hidden="1">
      <c r="A16142" s="115" t="s">
        <v>41850</v>
      </c>
      <c r="B16142" s="115" t="s">
        <v>41851</v>
      </c>
      <c r="C16142" s="115" t="s">
        <v>37115</v>
      </c>
      <c r="D16142" s="115" t="s">
        <v>1138</v>
      </c>
      <c r="E16142" s="115">
        <v>45.819699999999997</v>
      </c>
      <c r="F16142" s="674">
        <v>293.83600000000001</v>
      </c>
      <c r="G16142" s="674">
        <v>295.84500000000003</v>
      </c>
      <c r="H16142" s="115">
        <f t="shared" si="504"/>
        <v>1.0068371472522089</v>
      </c>
      <c r="I16142" s="115">
        <f t="shared" si="505"/>
        <v>46.133000000000003</v>
      </c>
    </row>
    <row r="16143" spans="1:9" hidden="1">
      <c r="A16143" s="115" t="s">
        <v>41852</v>
      </c>
      <c r="B16143" s="115" t="s">
        <v>41853</v>
      </c>
      <c r="C16143" s="115" t="s">
        <v>37118</v>
      </c>
      <c r="D16143" s="115" t="s">
        <v>1138</v>
      </c>
      <c r="E16143" s="115">
        <v>49.028399999999998</v>
      </c>
      <c r="F16143" s="674">
        <v>293.83600000000001</v>
      </c>
      <c r="G16143" s="674">
        <v>295.84500000000003</v>
      </c>
      <c r="H16143" s="115">
        <f t="shared" si="504"/>
        <v>1.0068371472522089</v>
      </c>
      <c r="I16143" s="115">
        <f t="shared" si="505"/>
        <v>49.363599999999998</v>
      </c>
    </row>
    <row r="16144" spans="1:9" hidden="1">
      <c r="A16144" s="115" t="s">
        <v>41854</v>
      </c>
      <c r="B16144" s="115" t="s">
        <v>41855</v>
      </c>
      <c r="C16144" s="115" t="s">
        <v>37121</v>
      </c>
      <c r="D16144" s="115" t="s">
        <v>1138</v>
      </c>
      <c r="E16144" s="115">
        <v>54.504600000000003</v>
      </c>
      <c r="F16144" s="674">
        <v>293.83600000000001</v>
      </c>
      <c r="G16144" s="674">
        <v>295.84500000000003</v>
      </c>
      <c r="H16144" s="115">
        <f t="shared" si="504"/>
        <v>1.0068371472522089</v>
      </c>
      <c r="I16144" s="115">
        <f t="shared" si="505"/>
        <v>54.877299999999998</v>
      </c>
    </row>
    <row r="16145" spans="1:9" hidden="1">
      <c r="A16145" s="115" t="s">
        <v>41856</v>
      </c>
      <c r="B16145" s="115" t="s">
        <v>41857</v>
      </c>
      <c r="C16145" s="115" t="s">
        <v>37124</v>
      </c>
      <c r="D16145" s="115" t="s">
        <v>1138</v>
      </c>
      <c r="E16145" s="115">
        <v>72.502099999999999</v>
      </c>
      <c r="F16145" s="674">
        <v>293.83600000000001</v>
      </c>
      <c r="G16145" s="674">
        <v>295.84500000000003</v>
      </c>
      <c r="H16145" s="115">
        <f t="shared" si="504"/>
        <v>1.0068371472522089</v>
      </c>
      <c r="I16145" s="115">
        <f t="shared" si="505"/>
        <v>72.997799999999998</v>
      </c>
    </row>
    <row r="16146" spans="1:9" hidden="1">
      <c r="A16146" s="115" t="s">
        <v>41858</v>
      </c>
      <c r="B16146" s="115" t="s">
        <v>41859</v>
      </c>
      <c r="C16146" s="115" t="s">
        <v>37127</v>
      </c>
      <c r="D16146" s="115" t="s">
        <v>1138</v>
      </c>
      <c r="E16146" s="115">
        <v>42.055500000000002</v>
      </c>
      <c r="F16146" s="674">
        <v>293.83600000000001</v>
      </c>
      <c r="G16146" s="674">
        <v>295.84500000000003</v>
      </c>
      <c r="H16146" s="115">
        <f t="shared" si="504"/>
        <v>1.0068371472522089</v>
      </c>
      <c r="I16146" s="115">
        <f t="shared" si="505"/>
        <v>42.343000000000004</v>
      </c>
    </row>
    <row r="16147" spans="1:9" hidden="1">
      <c r="A16147" s="115" t="s">
        <v>41860</v>
      </c>
      <c r="B16147" s="115" t="s">
        <v>41861</v>
      </c>
      <c r="C16147" s="115" t="s">
        <v>37130</v>
      </c>
      <c r="D16147" s="115" t="s">
        <v>1138</v>
      </c>
      <c r="E16147" s="115">
        <v>51.875500000000002</v>
      </c>
      <c r="F16147" s="674">
        <v>293.83600000000001</v>
      </c>
      <c r="G16147" s="674">
        <v>295.84500000000003</v>
      </c>
      <c r="H16147" s="115">
        <f t="shared" si="504"/>
        <v>1.0068371472522089</v>
      </c>
      <c r="I16147" s="115">
        <f t="shared" si="505"/>
        <v>52.230200000000004</v>
      </c>
    </row>
    <row r="16148" spans="1:9" hidden="1">
      <c r="A16148" s="115" t="s">
        <v>41862</v>
      </c>
      <c r="B16148" s="115" t="s">
        <v>41863</v>
      </c>
      <c r="C16148" s="115" t="s">
        <v>37133</v>
      </c>
      <c r="D16148" s="115" t="s">
        <v>1138</v>
      </c>
      <c r="E16148" s="115">
        <v>59.225499999999997</v>
      </c>
      <c r="F16148" s="674">
        <v>293.83600000000001</v>
      </c>
      <c r="G16148" s="674">
        <v>295.84500000000003</v>
      </c>
      <c r="H16148" s="115">
        <f t="shared" si="504"/>
        <v>1.0068371472522089</v>
      </c>
      <c r="I16148" s="115">
        <f t="shared" si="505"/>
        <v>59.630400000000002</v>
      </c>
    </row>
    <row r="16149" spans="1:9" hidden="1">
      <c r="A16149" s="115" t="s">
        <v>41864</v>
      </c>
      <c r="B16149" s="115" t="s">
        <v>41865</v>
      </c>
      <c r="C16149" s="115" t="s">
        <v>37136</v>
      </c>
      <c r="D16149" s="115" t="s">
        <v>1138</v>
      </c>
      <c r="E16149" s="115">
        <v>68.285499999999999</v>
      </c>
      <c r="F16149" s="674">
        <v>293.83600000000001</v>
      </c>
      <c r="G16149" s="674">
        <v>295.84500000000003</v>
      </c>
      <c r="H16149" s="115">
        <f t="shared" si="504"/>
        <v>1.0068371472522089</v>
      </c>
      <c r="I16149" s="115">
        <f t="shared" si="505"/>
        <v>68.752399999999994</v>
      </c>
    </row>
    <row r="16150" spans="1:9" hidden="1">
      <c r="A16150" s="115" t="s">
        <v>41866</v>
      </c>
      <c r="B16150" s="115" t="s">
        <v>41867</v>
      </c>
      <c r="C16150" s="115" t="s">
        <v>37139</v>
      </c>
      <c r="D16150" s="115" t="s">
        <v>1138</v>
      </c>
      <c r="E16150" s="115">
        <v>78.105500000000006</v>
      </c>
      <c r="F16150" s="674">
        <v>293.83600000000001</v>
      </c>
      <c r="G16150" s="674">
        <v>295.84500000000003</v>
      </c>
      <c r="H16150" s="115">
        <f t="shared" si="504"/>
        <v>1.0068371472522089</v>
      </c>
      <c r="I16150" s="115">
        <f t="shared" si="505"/>
        <v>78.639499999999998</v>
      </c>
    </row>
    <row r="16151" spans="1:9" hidden="1">
      <c r="A16151" s="115" t="s">
        <v>41868</v>
      </c>
      <c r="B16151" s="115" t="s">
        <v>41869</v>
      </c>
      <c r="C16151" s="115" t="s">
        <v>37142</v>
      </c>
      <c r="D16151" s="115" t="s">
        <v>1138</v>
      </c>
      <c r="E16151" s="115">
        <v>32.755499999999998</v>
      </c>
      <c r="F16151" s="674">
        <v>293.83600000000001</v>
      </c>
      <c r="G16151" s="674">
        <v>295.84500000000003</v>
      </c>
      <c r="H16151" s="115">
        <f t="shared" si="504"/>
        <v>1.0068371472522089</v>
      </c>
      <c r="I16151" s="115">
        <f t="shared" si="505"/>
        <v>32.979500000000002</v>
      </c>
    </row>
    <row r="16152" spans="1:9" hidden="1">
      <c r="A16152" s="115" t="s">
        <v>41870</v>
      </c>
      <c r="B16152" s="115" t="s">
        <v>41871</v>
      </c>
      <c r="C16152" s="115" t="s">
        <v>37145</v>
      </c>
      <c r="D16152" s="115" t="s">
        <v>1138</v>
      </c>
      <c r="E16152" s="115">
        <v>30.6755</v>
      </c>
      <c r="F16152" s="674">
        <v>293.83600000000001</v>
      </c>
      <c r="G16152" s="674">
        <v>295.84500000000003</v>
      </c>
      <c r="H16152" s="115">
        <f t="shared" si="504"/>
        <v>1.0068371472522089</v>
      </c>
      <c r="I16152" s="115">
        <f t="shared" si="505"/>
        <v>30.885200000000001</v>
      </c>
    </row>
    <row r="16153" spans="1:9" hidden="1">
      <c r="A16153" s="115" t="s">
        <v>41872</v>
      </c>
      <c r="B16153" s="115" t="s">
        <v>41873</v>
      </c>
      <c r="C16153" s="115" t="s">
        <v>37148</v>
      </c>
      <c r="D16153" s="115" t="s">
        <v>1138</v>
      </c>
      <c r="E16153" s="115">
        <v>40.535499999999999</v>
      </c>
      <c r="F16153" s="674">
        <v>293.83600000000001</v>
      </c>
      <c r="G16153" s="674">
        <v>295.84500000000003</v>
      </c>
      <c r="H16153" s="115">
        <f t="shared" si="504"/>
        <v>1.0068371472522089</v>
      </c>
      <c r="I16153" s="115">
        <f t="shared" si="505"/>
        <v>40.812600000000003</v>
      </c>
    </row>
    <row r="16154" spans="1:9" hidden="1">
      <c r="A16154" s="115" t="s">
        <v>41874</v>
      </c>
      <c r="B16154" s="115" t="s">
        <v>41875</v>
      </c>
      <c r="C16154" s="115" t="s">
        <v>37151</v>
      </c>
      <c r="D16154" s="115" t="s">
        <v>1138</v>
      </c>
      <c r="E16154" s="115">
        <v>43.105499999999999</v>
      </c>
      <c r="F16154" s="674">
        <v>293.83600000000001</v>
      </c>
      <c r="G16154" s="674">
        <v>295.84500000000003</v>
      </c>
      <c r="H16154" s="115">
        <f t="shared" si="504"/>
        <v>1.0068371472522089</v>
      </c>
      <c r="I16154" s="115">
        <f t="shared" si="505"/>
        <v>43.400199999999998</v>
      </c>
    </row>
    <row r="16155" spans="1:9" hidden="1">
      <c r="A16155" s="115" t="s">
        <v>41876</v>
      </c>
      <c r="B16155" s="115" t="s">
        <v>41877</v>
      </c>
      <c r="C16155" s="115" t="s">
        <v>37154</v>
      </c>
      <c r="D16155" s="115" t="s">
        <v>1138</v>
      </c>
      <c r="E16155" s="115">
        <v>38.155500000000004</v>
      </c>
      <c r="F16155" s="674">
        <v>293.83600000000001</v>
      </c>
      <c r="G16155" s="674">
        <v>295.84500000000003</v>
      </c>
      <c r="H16155" s="115">
        <f t="shared" si="504"/>
        <v>1.0068371472522089</v>
      </c>
      <c r="I16155" s="115">
        <f t="shared" si="505"/>
        <v>38.416400000000003</v>
      </c>
    </row>
    <row r="16156" spans="1:9" hidden="1">
      <c r="A16156" s="115" t="s">
        <v>41878</v>
      </c>
      <c r="B16156" s="115" t="s">
        <v>41879</v>
      </c>
      <c r="C16156" s="115" t="s">
        <v>37157</v>
      </c>
      <c r="D16156" s="115" t="s">
        <v>1138</v>
      </c>
      <c r="E16156" s="115">
        <v>57.525500000000001</v>
      </c>
      <c r="F16156" s="674">
        <v>293.83600000000001</v>
      </c>
      <c r="G16156" s="674">
        <v>295.84500000000003</v>
      </c>
      <c r="H16156" s="115">
        <f t="shared" si="504"/>
        <v>1.0068371472522089</v>
      </c>
      <c r="I16156" s="115">
        <f t="shared" si="505"/>
        <v>57.918799999999997</v>
      </c>
    </row>
    <row r="16157" spans="1:9" hidden="1">
      <c r="A16157" s="115" t="s">
        <v>41880</v>
      </c>
      <c r="B16157" s="115" t="s">
        <v>41881</v>
      </c>
      <c r="C16157" s="115" t="s">
        <v>37160</v>
      </c>
      <c r="D16157" s="115" t="s">
        <v>1138</v>
      </c>
      <c r="E16157" s="115">
        <v>43.683900000000001</v>
      </c>
      <c r="F16157" s="674">
        <v>293.83600000000001</v>
      </c>
      <c r="G16157" s="674">
        <v>295.84500000000003</v>
      </c>
      <c r="H16157" s="115">
        <f t="shared" si="504"/>
        <v>1.0068371472522089</v>
      </c>
      <c r="I16157" s="115">
        <f t="shared" si="505"/>
        <v>43.982599999999998</v>
      </c>
    </row>
    <row r="16158" spans="1:9" hidden="1">
      <c r="A16158" s="115" t="s">
        <v>41882</v>
      </c>
      <c r="B16158" s="115" t="s">
        <v>41883</v>
      </c>
      <c r="C16158" s="115" t="s">
        <v>37163</v>
      </c>
      <c r="D16158" s="115" t="s">
        <v>1138</v>
      </c>
      <c r="E16158" s="115">
        <v>39.513500000000001</v>
      </c>
      <c r="F16158" s="674">
        <v>293.83600000000001</v>
      </c>
      <c r="G16158" s="674">
        <v>295.84500000000003</v>
      </c>
      <c r="H16158" s="115">
        <f t="shared" si="504"/>
        <v>1.0068371472522089</v>
      </c>
      <c r="I16158" s="115">
        <f t="shared" si="505"/>
        <v>39.783700000000003</v>
      </c>
    </row>
    <row r="16159" spans="1:9" hidden="1">
      <c r="A16159" s="115" t="s">
        <v>41884</v>
      </c>
      <c r="B16159" s="115" t="s">
        <v>41885</v>
      </c>
      <c r="C16159" s="115" t="s">
        <v>37166</v>
      </c>
      <c r="D16159" s="115" t="s">
        <v>1138</v>
      </c>
      <c r="E16159" s="115">
        <v>55.729399999999998</v>
      </c>
      <c r="F16159" s="674">
        <v>293.83600000000001</v>
      </c>
      <c r="G16159" s="674">
        <v>295.84500000000003</v>
      </c>
      <c r="H16159" s="115">
        <f t="shared" si="504"/>
        <v>1.0068371472522089</v>
      </c>
      <c r="I16159" s="115">
        <f t="shared" si="505"/>
        <v>56.110399999999998</v>
      </c>
    </row>
    <row r="16160" spans="1:9" hidden="1">
      <c r="A16160" s="115" t="s">
        <v>41886</v>
      </c>
      <c r="B16160" s="115" t="s">
        <v>41887</v>
      </c>
      <c r="C16160" s="115" t="s">
        <v>37169</v>
      </c>
      <c r="D16160" s="115" t="s">
        <v>1138</v>
      </c>
      <c r="E16160" s="115">
        <v>50.526499999999999</v>
      </c>
      <c r="F16160" s="674">
        <v>293.83600000000001</v>
      </c>
      <c r="G16160" s="674">
        <v>295.84500000000003</v>
      </c>
      <c r="H16160" s="115">
        <f t="shared" si="504"/>
        <v>1.0068371472522089</v>
      </c>
      <c r="I16160" s="115">
        <f t="shared" si="505"/>
        <v>50.872</v>
      </c>
    </row>
    <row r="16161" spans="1:9" hidden="1">
      <c r="A16161" s="115" t="s">
        <v>41888</v>
      </c>
      <c r="B16161" s="115" t="s">
        <v>41889</v>
      </c>
      <c r="C16161" s="115" t="s">
        <v>37172</v>
      </c>
      <c r="D16161" s="115" t="s">
        <v>1138</v>
      </c>
      <c r="E16161" s="115">
        <v>57.338900000000002</v>
      </c>
      <c r="F16161" s="674">
        <v>293.83600000000001</v>
      </c>
      <c r="G16161" s="674">
        <v>295.84500000000003</v>
      </c>
      <c r="H16161" s="115">
        <f t="shared" si="504"/>
        <v>1.0068371472522089</v>
      </c>
      <c r="I16161" s="115">
        <f t="shared" si="505"/>
        <v>57.730899999999998</v>
      </c>
    </row>
    <row r="16162" spans="1:9" hidden="1">
      <c r="A16162" s="115" t="s">
        <v>41890</v>
      </c>
      <c r="B16162" s="115" t="s">
        <v>41891</v>
      </c>
      <c r="C16162" s="115" t="s">
        <v>37175</v>
      </c>
      <c r="D16162" s="115" t="s">
        <v>1138</v>
      </c>
      <c r="E16162" s="115">
        <v>40.015500000000003</v>
      </c>
      <c r="F16162" s="674">
        <v>293.83600000000001</v>
      </c>
      <c r="G16162" s="674">
        <v>295.84500000000003</v>
      </c>
      <c r="H16162" s="115">
        <f t="shared" si="504"/>
        <v>1.0068371472522089</v>
      </c>
      <c r="I16162" s="115">
        <f t="shared" si="505"/>
        <v>40.289099999999998</v>
      </c>
    </row>
    <row r="16163" spans="1:9" hidden="1">
      <c r="A16163" s="115" t="s">
        <v>41892</v>
      </c>
      <c r="B16163" s="115" t="s">
        <v>41893</v>
      </c>
      <c r="C16163" s="115" t="s">
        <v>37178</v>
      </c>
      <c r="D16163" s="115" t="s">
        <v>1138</v>
      </c>
      <c r="E16163" s="115">
        <v>44.655500000000004</v>
      </c>
      <c r="F16163" s="674">
        <v>293.83600000000001</v>
      </c>
      <c r="G16163" s="674">
        <v>295.84500000000003</v>
      </c>
      <c r="H16163" s="115">
        <f t="shared" si="504"/>
        <v>1.0068371472522089</v>
      </c>
      <c r="I16163" s="115">
        <f t="shared" si="505"/>
        <v>44.960799999999999</v>
      </c>
    </row>
    <row r="16164" spans="1:9" hidden="1">
      <c r="A16164" s="115" t="s">
        <v>41894</v>
      </c>
      <c r="B16164" s="115" t="s">
        <v>41895</v>
      </c>
      <c r="C16164" s="115" t="s">
        <v>37181</v>
      </c>
      <c r="D16164" s="115" t="s">
        <v>1138</v>
      </c>
      <c r="E16164" s="115">
        <v>49.805500000000002</v>
      </c>
      <c r="F16164" s="674">
        <v>293.83600000000001</v>
      </c>
      <c r="G16164" s="674">
        <v>295.84500000000003</v>
      </c>
      <c r="H16164" s="115">
        <f t="shared" si="504"/>
        <v>1.0068371472522089</v>
      </c>
      <c r="I16164" s="115">
        <f t="shared" si="505"/>
        <v>50.146000000000001</v>
      </c>
    </row>
    <row r="16165" spans="1:9" hidden="1">
      <c r="A16165" s="115" t="s">
        <v>41896</v>
      </c>
      <c r="B16165" s="115" t="s">
        <v>41897</v>
      </c>
      <c r="C16165" s="115" t="s">
        <v>37184</v>
      </c>
      <c r="D16165" s="115" t="s">
        <v>1138</v>
      </c>
      <c r="E16165" s="115">
        <v>50.015500000000003</v>
      </c>
      <c r="F16165" s="674">
        <v>293.83600000000001</v>
      </c>
      <c r="G16165" s="674">
        <v>295.84500000000003</v>
      </c>
      <c r="H16165" s="115">
        <f t="shared" si="504"/>
        <v>1.0068371472522089</v>
      </c>
      <c r="I16165" s="115">
        <f t="shared" si="505"/>
        <v>50.357500000000002</v>
      </c>
    </row>
    <row r="16166" spans="1:9" hidden="1">
      <c r="A16166" s="115" t="s">
        <v>41898</v>
      </c>
      <c r="B16166" s="115" t="s">
        <v>41899</v>
      </c>
      <c r="C16166" s="115" t="s">
        <v>37187</v>
      </c>
      <c r="D16166" s="115" t="s">
        <v>1138</v>
      </c>
      <c r="E16166" s="115">
        <v>61.645499999999998</v>
      </c>
      <c r="F16166" s="674">
        <v>293.83600000000001</v>
      </c>
      <c r="G16166" s="674">
        <v>295.84500000000003</v>
      </c>
      <c r="H16166" s="115">
        <f t="shared" si="504"/>
        <v>1.0068371472522089</v>
      </c>
      <c r="I16166" s="115">
        <f t="shared" si="505"/>
        <v>62.067</v>
      </c>
    </row>
    <row r="16167" spans="1:9" hidden="1">
      <c r="A16167" s="115" t="s">
        <v>41900</v>
      </c>
      <c r="B16167" s="115" t="s">
        <v>41901</v>
      </c>
      <c r="C16167" s="115" t="s">
        <v>37190</v>
      </c>
      <c r="D16167" s="115" t="s">
        <v>1138</v>
      </c>
      <c r="E16167" s="115">
        <v>31.305499999999999</v>
      </c>
      <c r="F16167" s="674">
        <v>293.83600000000001</v>
      </c>
      <c r="G16167" s="674">
        <v>295.84500000000003</v>
      </c>
      <c r="H16167" s="115">
        <f t="shared" si="504"/>
        <v>1.0068371472522089</v>
      </c>
      <c r="I16167" s="115">
        <f t="shared" si="505"/>
        <v>31.519500000000001</v>
      </c>
    </row>
    <row r="16168" spans="1:9" hidden="1">
      <c r="A16168" s="115" t="s">
        <v>41902</v>
      </c>
      <c r="B16168" s="115" t="s">
        <v>41903</v>
      </c>
      <c r="C16168" s="115" t="s">
        <v>37193</v>
      </c>
      <c r="D16168" s="115" t="s">
        <v>1138</v>
      </c>
      <c r="E16168" s="115">
        <v>33.8855</v>
      </c>
      <c r="F16168" s="674">
        <v>293.83600000000001</v>
      </c>
      <c r="G16168" s="674">
        <v>295.84500000000003</v>
      </c>
      <c r="H16168" s="115">
        <f t="shared" si="504"/>
        <v>1.0068371472522089</v>
      </c>
      <c r="I16168" s="115">
        <f t="shared" si="505"/>
        <v>34.117199999999997</v>
      </c>
    </row>
    <row r="16169" spans="1:9" hidden="1">
      <c r="A16169" s="115" t="s">
        <v>41904</v>
      </c>
      <c r="B16169" s="115" t="s">
        <v>41905</v>
      </c>
      <c r="C16169" s="115" t="s">
        <v>37196</v>
      </c>
      <c r="D16169" s="115" t="s">
        <v>1138</v>
      </c>
      <c r="E16169" s="115">
        <v>49.4955</v>
      </c>
      <c r="F16169" s="674">
        <v>293.83600000000001</v>
      </c>
      <c r="G16169" s="674">
        <v>295.84500000000003</v>
      </c>
      <c r="H16169" s="115">
        <f t="shared" si="504"/>
        <v>1.0068371472522089</v>
      </c>
      <c r="I16169" s="115">
        <f t="shared" si="505"/>
        <v>49.8339</v>
      </c>
    </row>
    <row r="16170" spans="1:9" hidden="1">
      <c r="A16170" s="115" t="s">
        <v>41906</v>
      </c>
      <c r="B16170" s="115" t="s">
        <v>41907</v>
      </c>
      <c r="C16170" s="115" t="s">
        <v>37199</v>
      </c>
      <c r="D16170" s="115" t="s">
        <v>1138</v>
      </c>
      <c r="E16170" s="115">
        <v>55.3155</v>
      </c>
      <c r="F16170" s="674">
        <v>293.83600000000001</v>
      </c>
      <c r="G16170" s="674">
        <v>295.84500000000003</v>
      </c>
      <c r="H16170" s="115">
        <f t="shared" si="504"/>
        <v>1.0068371472522089</v>
      </c>
      <c r="I16170" s="115">
        <f t="shared" si="505"/>
        <v>55.6937</v>
      </c>
    </row>
    <row r="16171" spans="1:9" hidden="1">
      <c r="A16171" s="115" t="s">
        <v>41908</v>
      </c>
      <c r="B16171" s="115" t="s">
        <v>41909</v>
      </c>
      <c r="C16171" s="115" t="s">
        <v>37202</v>
      </c>
      <c r="D16171" s="115" t="s">
        <v>1138</v>
      </c>
      <c r="E16171" s="115">
        <v>57.685499999999998</v>
      </c>
      <c r="F16171" s="674">
        <v>293.83600000000001</v>
      </c>
      <c r="G16171" s="674">
        <v>295.84500000000003</v>
      </c>
      <c r="H16171" s="115">
        <f t="shared" si="504"/>
        <v>1.0068371472522089</v>
      </c>
      <c r="I16171" s="115">
        <f t="shared" si="505"/>
        <v>58.079900000000002</v>
      </c>
    </row>
    <row r="16172" spans="1:9" hidden="1">
      <c r="A16172" s="115" t="s">
        <v>41910</v>
      </c>
      <c r="B16172" s="115" t="s">
        <v>41911</v>
      </c>
      <c r="C16172" s="115" t="s">
        <v>37205</v>
      </c>
      <c r="D16172" s="115" t="s">
        <v>1138</v>
      </c>
      <c r="E16172" s="115">
        <v>73.8155</v>
      </c>
      <c r="F16172" s="674">
        <v>293.83600000000001</v>
      </c>
      <c r="G16172" s="674">
        <v>295.84500000000003</v>
      </c>
      <c r="H16172" s="115">
        <f t="shared" si="504"/>
        <v>1.0068371472522089</v>
      </c>
      <c r="I16172" s="115">
        <f t="shared" si="505"/>
        <v>74.3202</v>
      </c>
    </row>
    <row r="16173" spans="1:9" hidden="1">
      <c r="A16173" s="115" t="s">
        <v>41912</v>
      </c>
      <c r="B16173" s="115" t="s">
        <v>41913</v>
      </c>
      <c r="C16173" s="115" t="s">
        <v>37208</v>
      </c>
      <c r="D16173" s="115" t="s">
        <v>1138</v>
      </c>
      <c r="E16173" s="115">
        <v>52.247300000000003</v>
      </c>
      <c r="F16173" s="674">
        <v>293.83600000000001</v>
      </c>
      <c r="G16173" s="674">
        <v>295.84500000000003</v>
      </c>
      <c r="H16173" s="115">
        <f t="shared" si="504"/>
        <v>1.0068371472522089</v>
      </c>
      <c r="I16173" s="115">
        <f t="shared" si="505"/>
        <v>52.604500000000002</v>
      </c>
    </row>
    <row r="16174" spans="1:9" hidden="1">
      <c r="A16174" s="115" t="s">
        <v>41914</v>
      </c>
      <c r="B16174" s="115" t="s">
        <v>41915</v>
      </c>
      <c r="C16174" s="115" t="s">
        <v>37211</v>
      </c>
      <c r="D16174" s="115" t="s">
        <v>1138</v>
      </c>
      <c r="E16174" s="115">
        <v>49.838200000000001</v>
      </c>
      <c r="F16174" s="674">
        <v>293.83600000000001</v>
      </c>
      <c r="G16174" s="674">
        <v>295.84500000000003</v>
      </c>
      <c r="H16174" s="115">
        <f t="shared" si="504"/>
        <v>1.0068371472522089</v>
      </c>
      <c r="I16174" s="115">
        <f t="shared" si="505"/>
        <v>50.179000000000002</v>
      </c>
    </row>
    <row r="16175" spans="1:9" hidden="1">
      <c r="A16175" s="115" t="s">
        <v>41916</v>
      </c>
      <c r="B16175" s="115" t="s">
        <v>41917</v>
      </c>
      <c r="C16175" s="115" t="s">
        <v>37214</v>
      </c>
      <c r="D16175" s="115" t="s">
        <v>1138</v>
      </c>
      <c r="E16175" s="115">
        <v>64.282799999999995</v>
      </c>
      <c r="F16175" s="674">
        <v>293.83600000000001</v>
      </c>
      <c r="G16175" s="674">
        <v>295.84500000000003</v>
      </c>
      <c r="H16175" s="115">
        <f t="shared" si="504"/>
        <v>1.0068371472522089</v>
      </c>
      <c r="I16175" s="115">
        <f t="shared" si="505"/>
        <v>64.722300000000004</v>
      </c>
    </row>
    <row r="16176" spans="1:9" hidden="1">
      <c r="A16176" s="115" t="s">
        <v>41918</v>
      </c>
      <c r="B16176" s="115" t="s">
        <v>41919</v>
      </c>
      <c r="C16176" s="115" t="s">
        <v>37217</v>
      </c>
      <c r="D16176" s="115" t="s">
        <v>1138</v>
      </c>
      <c r="E16176" s="115">
        <v>65.102699999999999</v>
      </c>
      <c r="F16176" s="674">
        <v>293.83600000000001</v>
      </c>
      <c r="G16176" s="674">
        <v>295.84500000000003</v>
      </c>
      <c r="H16176" s="115">
        <f t="shared" si="504"/>
        <v>1.0068371472522089</v>
      </c>
      <c r="I16176" s="115">
        <f t="shared" si="505"/>
        <v>65.547799999999995</v>
      </c>
    </row>
    <row r="16177" spans="1:9" hidden="1">
      <c r="A16177" s="115" t="s">
        <v>41920</v>
      </c>
      <c r="B16177" s="115" t="s">
        <v>41921</v>
      </c>
      <c r="C16177" s="115" t="s">
        <v>37220</v>
      </c>
      <c r="D16177" s="115" t="s">
        <v>1138</v>
      </c>
      <c r="E16177" s="115">
        <v>83.818799999999996</v>
      </c>
      <c r="F16177" s="674">
        <v>293.83600000000001</v>
      </c>
      <c r="G16177" s="674">
        <v>295.84500000000003</v>
      </c>
      <c r="H16177" s="115">
        <f t="shared" si="504"/>
        <v>1.0068371472522089</v>
      </c>
      <c r="I16177" s="115">
        <f t="shared" si="505"/>
        <v>84.391900000000007</v>
      </c>
    </row>
    <row r="16178" spans="1:9" hidden="1">
      <c r="A16178" s="115" t="s">
        <v>41922</v>
      </c>
      <c r="B16178" s="115" t="s">
        <v>41923</v>
      </c>
      <c r="C16178" s="115" t="s">
        <v>37223</v>
      </c>
      <c r="D16178" s="115" t="s">
        <v>1138</v>
      </c>
      <c r="E16178" s="115">
        <v>41.155500000000004</v>
      </c>
      <c r="F16178" s="674">
        <v>293.83600000000001</v>
      </c>
      <c r="G16178" s="674">
        <v>295.84500000000003</v>
      </c>
      <c r="H16178" s="115">
        <f t="shared" si="504"/>
        <v>1.0068371472522089</v>
      </c>
      <c r="I16178" s="115">
        <f t="shared" si="505"/>
        <v>41.436900000000001</v>
      </c>
    </row>
    <row r="16179" spans="1:9" hidden="1">
      <c r="A16179" s="115" t="s">
        <v>41924</v>
      </c>
      <c r="B16179" s="115" t="s">
        <v>41925</v>
      </c>
      <c r="C16179" s="115" t="s">
        <v>37226</v>
      </c>
      <c r="D16179" s="115" t="s">
        <v>1138</v>
      </c>
      <c r="E16179" s="115">
        <v>56.895499999999998</v>
      </c>
      <c r="F16179" s="674">
        <v>293.83600000000001</v>
      </c>
      <c r="G16179" s="674">
        <v>295.84500000000003</v>
      </c>
      <c r="H16179" s="115">
        <f t="shared" si="504"/>
        <v>1.0068371472522089</v>
      </c>
      <c r="I16179" s="115">
        <f t="shared" si="505"/>
        <v>57.284500000000001</v>
      </c>
    </row>
    <row r="16180" spans="1:9" hidden="1">
      <c r="A16180" s="115" t="s">
        <v>41926</v>
      </c>
      <c r="B16180" s="115" t="s">
        <v>41927</v>
      </c>
      <c r="C16180" s="115" t="s">
        <v>37229</v>
      </c>
      <c r="D16180" s="115" t="s">
        <v>1138</v>
      </c>
      <c r="E16180" s="115">
        <v>69.985500000000002</v>
      </c>
      <c r="F16180" s="674">
        <v>293.83600000000001</v>
      </c>
      <c r="G16180" s="674">
        <v>295.84500000000003</v>
      </c>
      <c r="H16180" s="115">
        <f t="shared" si="504"/>
        <v>1.0068371472522089</v>
      </c>
      <c r="I16180" s="115">
        <f t="shared" si="505"/>
        <v>70.463999999999999</v>
      </c>
    </row>
    <row r="16181" spans="1:9" hidden="1">
      <c r="A16181" s="115" t="s">
        <v>41928</v>
      </c>
      <c r="B16181" s="115" t="s">
        <v>41929</v>
      </c>
      <c r="C16181" s="115" t="s">
        <v>37232</v>
      </c>
      <c r="D16181" s="115" t="s">
        <v>1138</v>
      </c>
      <c r="E16181" s="115">
        <v>80.725499999999997</v>
      </c>
      <c r="F16181" s="674">
        <v>293.83600000000001</v>
      </c>
      <c r="G16181" s="674">
        <v>295.84500000000003</v>
      </c>
      <c r="H16181" s="115">
        <f t="shared" si="504"/>
        <v>1.0068371472522089</v>
      </c>
      <c r="I16181" s="115">
        <f t="shared" si="505"/>
        <v>81.2774</v>
      </c>
    </row>
    <row r="16182" spans="1:9" hidden="1">
      <c r="A16182" s="115" t="s">
        <v>41930</v>
      </c>
      <c r="B16182" s="115" t="s">
        <v>41931</v>
      </c>
      <c r="C16182" s="115" t="s">
        <v>37235</v>
      </c>
      <c r="D16182" s="115" t="s">
        <v>1138</v>
      </c>
      <c r="E16182" s="115">
        <v>93.0655</v>
      </c>
      <c r="F16182" s="674">
        <v>293.83600000000001</v>
      </c>
      <c r="G16182" s="674">
        <v>295.84500000000003</v>
      </c>
      <c r="H16182" s="115">
        <f t="shared" si="504"/>
        <v>1.0068371472522089</v>
      </c>
      <c r="I16182" s="115">
        <f t="shared" si="505"/>
        <v>93.701800000000006</v>
      </c>
    </row>
    <row r="16183" spans="1:9" hidden="1">
      <c r="A16183" s="115" t="s">
        <v>41932</v>
      </c>
      <c r="B16183" s="115" t="s">
        <v>41933</v>
      </c>
      <c r="C16183" s="115" t="s">
        <v>37238</v>
      </c>
      <c r="D16183" s="115" t="s">
        <v>1138</v>
      </c>
      <c r="E16183" s="115">
        <v>39.965499999999999</v>
      </c>
      <c r="F16183" s="674">
        <v>293.83600000000001</v>
      </c>
      <c r="G16183" s="674">
        <v>295.84500000000003</v>
      </c>
      <c r="H16183" s="115">
        <f t="shared" si="504"/>
        <v>1.0068371472522089</v>
      </c>
      <c r="I16183" s="115">
        <f t="shared" si="505"/>
        <v>40.238799999999998</v>
      </c>
    </row>
    <row r="16184" spans="1:9" hidden="1">
      <c r="A16184" s="115" t="s">
        <v>41934</v>
      </c>
      <c r="B16184" s="115" t="s">
        <v>41935</v>
      </c>
      <c r="C16184" s="115" t="s">
        <v>37241</v>
      </c>
      <c r="D16184" s="115" t="s">
        <v>1138</v>
      </c>
      <c r="E16184" s="115">
        <v>44.875500000000002</v>
      </c>
      <c r="F16184" s="674">
        <v>293.83600000000001</v>
      </c>
      <c r="G16184" s="674">
        <v>295.84500000000003</v>
      </c>
      <c r="H16184" s="115">
        <f t="shared" si="504"/>
        <v>1.0068371472522089</v>
      </c>
      <c r="I16184" s="115">
        <f t="shared" si="505"/>
        <v>45.182299999999998</v>
      </c>
    </row>
    <row r="16185" spans="1:9" hidden="1">
      <c r="A16185" s="115" t="s">
        <v>41936</v>
      </c>
      <c r="B16185" s="115" t="s">
        <v>41937</v>
      </c>
      <c r="C16185" s="115" t="s">
        <v>37244</v>
      </c>
      <c r="D16185" s="115" t="s">
        <v>1138</v>
      </c>
      <c r="E16185" s="115">
        <v>49.075499999999998</v>
      </c>
      <c r="F16185" s="674">
        <v>293.83600000000001</v>
      </c>
      <c r="G16185" s="674">
        <v>295.84500000000003</v>
      </c>
      <c r="H16185" s="115">
        <f t="shared" si="504"/>
        <v>1.0068371472522089</v>
      </c>
      <c r="I16185" s="115">
        <f t="shared" si="505"/>
        <v>49.411000000000001</v>
      </c>
    </row>
    <row r="16186" spans="1:9" hidden="1">
      <c r="A16186" s="115" t="s">
        <v>41938</v>
      </c>
      <c r="B16186" s="115" t="s">
        <v>41939</v>
      </c>
      <c r="C16186" s="115" t="s">
        <v>37247</v>
      </c>
      <c r="D16186" s="115" t="s">
        <v>1138</v>
      </c>
      <c r="E16186" s="115">
        <v>57.155500000000004</v>
      </c>
      <c r="F16186" s="674">
        <v>293.83600000000001</v>
      </c>
      <c r="G16186" s="674">
        <v>295.84500000000003</v>
      </c>
      <c r="H16186" s="115">
        <f t="shared" si="504"/>
        <v>1.0068371472522089</v>
      </c>
      <c r="I16186" s="115">
        <f t="shared" si="505"/>
        <v>57.546300000000002</v>
      </c>
    </row>
    <row r="16187" spans="1:9" hidden="1">
      <c r="A16187" s="115" t="s">
        <v>41940</v>
      </c>
      <c r="B16187" s="115" t="s">
        <v>41941</v>
      </c>
      <c r="C16187" s="115" t="s">
        <v>37250</v>
      </c>
      <c r="D16187" s="115" t="s">
        <v>1138</v>
      </c>
      <c r="E16187" s="115">
        <v>72.615499999999997</v>
      </c>
      <c r="F16187" s="674">
        <v>293.83600000000001</v>
      </c>
      <c r="G16187" s="674">
        <v>295.84500000000003</v>
      </c>
      <c r="H16187" s="115">
        <f t="shared" si="504"/>
        <v>1.0068371472522089</v>
      </c>
      <c r="I16187" s="115">
        <f t="shared" si="505"/>
        <v>73.111999999999995</v>
      </c>
    </row>
    <row r="16188" spans="1:9" hidden="1">
      <c r="A16188" s="115" t="s">
        <v>41942</v>
      </c>
      <c r="B16188" s="115" t="s">
        <v>41943</v>
      </c>
      <c r="C16188" s="115" t="s">
        <v>37253</v>
      </c>
      <c r="D16188" s="115" t="s">
        <v>1138</v>
      </c>
      <c r="E16188" s="115">
        <v>89.975499999999997</v>
      </c>
      <c r="F16188" s="674">
        <v>293.83600000000001</v>
      </c>
      <c r="G16188" s="674">
        <v>295.84500000000003</v>
      </c>
      <c r="H16188" s="115">
        <f t="shared" si="504"/>
        <v>1.0068371472522089</v>
      </c>
      <c r="I16188" s="115">
        <f t="shared" si="505"/>
        <v>90.590699999999998</v>
      </c>
    </row>
    <row r="16189" spans="1:9" hidden="1">
      <c r="A16189" s="115" t="s">
        <v>41944</v>
      </c>
      <c r="B16189" s="115" t="s">
        <v>41945</v>
      </c>
      <c r="C16189" s="115" t="s">
        <v>37256</v>
      </c>
      <c r="D16189" s="115" t="s">
        <v>1138</v>
      </c>
      <c r="E16189" s="115">
        <v>46.9129</v>
      </c>
      <c r="F16189" s="674">
        <v>293.83600000000001</v>
      </c>
      <c r="G16189" s="674">
        <v>295.84500000000003</v>
      </c>
      <c r="H16189" s="115">
        <f t="shared" si="504"/>
        <v>1.0068371472522089</v>
      </c>
      <c r="I16189" s="115">
        <f t="shared" si="505"/>
        <v>47.233699999999999</v>
      </c>
    </row>
    <row r="16190" spans="1:9" hidden="1">
      <c r="A16190" s="115" t="s">
        <v>41946</v>
      </c>
      <c r="B16190" s="115" t="s">
        <v>41947</v>
      </c>
      <c r="C16190" s="115" t="s">
        <v>37259</v>
      </c>
      <c r="D16190" s="115" t="s">
        <v>1138</v>
      </c>
      <c r="E16190" s="115">
        <v>54.12</v>
      </c>
      <c r="F16190" s="674">
        <v>293.83600000000001</v>
      </c>
      <c r="G16190" s="674">
        <v>295.84500000000003</v>
      </c>
      <c r="H16190" s="115">
        <f t="shared" si="504"/>
        <v>1.0068371472522089</v>
      </c>
      <c r="I16190" s="115">
        <f t="shared" si="505"/>
        <v>54.49</v>
      </c>
    </row>
    <row r="16191" spans="1:9" hidden="1">
      <c r="A16191" s="115" t="s">
        <v>41948</v>
      </c>
      <c r="B16191" s="115" t="s">
        <v>41949</v>
      </c>
      <c r="C16191" s="115" t="s">
        <v>37262</v>
      </c>
      <c r="D16191" s="115" t="s">
        <v>1138</v>
      </c>
      <c r="E16191" s="115">
        <v>62.2988</v>
      </c>
      <c r="F16191" s="674">
        <v>293.83600000000001</v>
      </c>
      <c r="G16191" s="674">
        <v>295.84500000000003</v>
      </c>
      <c r="H16191" s="115">
        <f t="shared" si="504"/>
        <v>1.0068371472522089</v>
      </c>
      <c r="I16191" s="115">
        <f t="shared" si="505"/>
        <v>62.724699999999999</v>
      </c>
    </row>
    <row r="16192" spans="1:9" hidden="1">
      <c r="A16192" s="115" t="s">
        <v>41950</v>
      </c>
      <c r="B16192" s="115" t="s">
        <v>41951</v>
      </c>
      <c r="C16192" s="115" t="s">
        <v>37265</v>
      </c>
      <c r="D16192" s="115" t="s">
        <v>1138</v>
      </c>
      <c r="E16192" s="115">
        <v>81.409700000000001</v>
      </c>
      <c r="F16192" s="674">
        <v>293.83600000000001</v>
      </c>
      <c r="G16192" s="674">
        <v>295.84500000000003</v>
      </c>
      <c r="H16192" s="115">
        <f t="shared" si="504"/>
        <v>1.0068371472522089</v>
      </c>
      <c r="I16192" s="115">
        <f t="shared" si="505"/>
        <v>81.966300000000004</v>
      </c>
    </row>
    <row r="16193" spans="1:9" hidden="1">
      <c r="A16193" s="115" t="s">
        <v>41952</v>
      </c>
      <c r="B16193" s="115" t="s">
        <v>41953</v>
      </c>
      <c r="C16193" s="115" t="s">
        <v>37268</v>
      </c>
      <c r="D16193" s="115" t="s">
        <v>1138</v>
      </c>
      <c r="E16193" s="115">
        <v>104.023</v>
      </c>
      <c r="F16193" s="674">
        <v>293.83600000000001</v>
      </c>
      <c r="G16193" s="674">
        <v>295.84500000000003</v>
      </c>
      <c r="H16193" s="115">
        <f t="shared" si="504"/>
        <v>1.0068371472522089</v>
      </c>
      <c r="I16193" s="115">
        <f t="shared" si="505"/>
        <v>104.7342</v>
      </c>
    </row>
    <row r="16194" spans="1:9" hidden="1">
      <c r="A16194" s="115" t="s">
        <v>41954</v>
      </c>
      <c r="B16194" s="115" t="s">
        <v>41955</v>
      </c>
      <c r="C16194" s="115" t="s">
        <v>37271</v>
      </c>
      <c r="D16194" s="115" t="s">
        <v>1138</v>
      </c>
      <c r="E16194" s="115">
        <v>56.155500000000004</v>
      </c>
      <c r="F16194" s="674">
        <v>293.83600000000001</v>
      </c>
      <c r="G16194" s="674">
        <v>295.84500000000003</v>
      </c>
      <c r="H16194" s="115">
        <f t="shared" si="504"/>
        <v>1.0068371472522089</v>
      </c>
      <c r="I16194" s="115">
        <f t="shared" si="505"/>
        <v>56.539400000000001</v>
      </c>
    </row>
    <row r="16195" spans="1:9" hidden="1">
      <c r="A16195" s="115" t="s">
        <v>41956</v>
      </c>
      <c r="B16195" s="115" t="s">
        <v>41957</v>
      </c>
      <c r="C16195" s="115" t="s">
        <v>37274</v>
      </c>
      <c r="D16195" s="115" t="s">
        <v>1138</v>
      </c>
      <c r="E16195" s="115">
        <v>60.515500000000003</v>
      </c>
      <c r="F16195" s="674">
        <v>293.83600000000001</v>
      </c>
      <c r="G16195" s="674">
        <v>295.84500000000003</v>
      </c>
      <c r="H16195" s="115">
        <f t="shared" si="504"/>
        <v>1.0068371472522089</v>
      </c>
      <c r="I16195" s="115">
        <f t="shared" si="505"/>
        <v>60.929299999999998</v>
      </c>
    </row>
    <row r="16196" spans="1:9" hidden="1">
      <c r="A16196" s="115" t="s">
        <v>41958</v>
      </c>
      <c r="B16196" s="115" t="s">
        <v>41959</v>
      </c>
      <c r="C16196" s="115" t="s">
        <v>37277</v>
      </c>
      <c r="D16196" s="115" t="s">
        <v>1138</v>
      </c>
      <c r="E16196" s="115">
        <v>72.275499999999994</v>
      </c>
      <c r="F16196" s="674">
        <v>293.83600000000001</v>
      </c>
      <c r="G16196" s="674">
        <v>295.84500000000003</v>
      </c>
      <c r="H16196" s="115">
        <f t="shared" si="504"/>
        <v>1.0068371472522089</v>
      </c>
      <c r="I16196" s="115">
        <f t="shared" si="505"/>
        <v>72.7697</v>
      </c>
    </row>
    <row r="16197" spans="1:9" hidden="1">
      <c r="A16197" s="115" t="s">
        <v>41960</v>
      </c>
      <c r="B16197" s="115" t="s">
        <v>41961</v>
      </c>
      <c r="C16197" s="115" t="s">
        <v>37280</v>
      </c>
      <c r="D16197" s="115" t="s">
        <v>1138</v>
      </c>
      <c r="E16197" s="115">
        <v>85.975499999999997</v>
      </c>
      <c r="F16197" s="674">
        <v>293.83600000000001</v>
      </c>
      <c r="G16197" s="674">
        <v>295.84500000000003</v>
      </c>
      <c r="H16197" s="115">
        <f t="shared" ref="H16197:H16260" si="506">G16197/F16197</f>
        <v>1.0068371472522089</v>
      </c>
      <c r="I16197" s="115">
        <f t="shared" ref="I16197:I16260" si="507">ROUND(H16197*E16197,4)</f>
        <v>86.563299999999998</v>
      </c>
    </row>
    <row r="16198" spans="1:9" hidden="1">
      <c r="A16198" s="115" t="s">
        <v>41962</v>
      </c>
      <c r="B16198" s="115" t="s">
        <v>41963</v>
      </c>
      <c r="C16198" s="115" t="s">
        <v>37283</v>
      </c>
      <c r="D16198" s="115" t="s">
        <v>1138</v>
      </c>
      <c r="E16198" s="115">
        <v>97.185500000000005</v>
      </c>
      <c r="F16198" s="674">
        <v>293.83600000000001</v>
      </c>
      <c r="G16198" s="674">
        <v>295.84500000000003</v>
      </c>
      <c r="H16198" s="115">
        <f t="shared" si="506"/>
        <v>1.0068371472522089</v>
      </c>
      <c r="I16198" s="115">
        <f t="shared" si="507"/>
        <v>97.85</v>
      </c>
    </row>
    <row r="16199" spans="1:9" hidden="1">
      <c r="A16199" s="115" t="s">
        <v>41964</v>
      </c>
      <c r="B16199" s="115" t="s">
        <v>41965</v>
      </c>
      <c r="C16199" s="115" t="s">
        <v>37286</v>
      </c>
      <c r="D16199" s="115" t="s">
        <v>1138</v>
      </c>
      <c r="E16199" s="115">
        <v>38.895499999999998</v>
      </c>
      <c r="F16199" s="674">
        <v>293.83600000000001</v>
      </c>
      <c r="G16199" s="674">
        <v>295.84500000000003</v>
      </c>
      <c r="H16199" s="115">
        <f t="shared" si="506"/>
        <v>1.0068371472522089</v>
      </c>
      <c r="I16199" s="115">
        <f t="shared" si="507"/>
        <v>39.1614</v>
      </c>
    </row>
    <row r="16200" spans="1:9" hidden="1">
      <c r="A16200" s="115" t="s">
        <v>41966</v>
      </c>
      <c r="B16200" s="115" t="s">
        <v>41967</v>
      </c>
      <c r="C16200" s="115" t="s">
        <v>37289</v>
      </c>
      <c r="D16200" s="115" t="s">
        <v>1138</v>
      </c>
      <c r="E16200" s="115">
        <v>46.275500000000001</v>
      </c>
      <c r="F16200" s="674">
        <v>293.83600000000001</v>
      </c>
      <c r="G16200" s="674">
        <v>295.84500000000003</v>
      </c>
      <c r="H16200" s="115">
        <f t="shared" si="506"/>
        <v>1.0068371472522089</v>
      </c>
      <c r="I16200" s="115">
        <f t="shared" si="507"/>
        <v>46.591900000000003</v>
      </c>
    </row>
    <row r="16201" spans="1:9" hidden="1">
      <c r="A16201" s="115" t="s">
        <v>41968</v>
      </c>
      <c r="B16201" s="115" t="s">
        <v>41969</v>
      </c>
      <c r="C16201" s="115" t="s">
        <v>37292</v>
      </c>
      <c r="D16201" s="115" t="s">
        <v>1138</v>
      </c>
      <c r="E16201" s="115">
        <v>59.905500000000004</v>
      </c>
      <c r="F16201" s="674">
        <v>293.83600000000001</v>
      </c>
      <c r="G16201" s="674">
        <v>295.84500000000003</v>
      </c>
      <c r="H16201" s="115">
        <f t="shared" si="506"/>
        <v>1.0068371472522089</v>
      </c>
      <c r="I16201" s="115">
        <f t="shared" si="507"/>
        <v>60.315100000000001</v>
      </c>
    </row>
    <row r="16202" spans="1:9" hidden="1">
      <c r="A16202" s="115" t="s">
        <v>41970</v>
      </c>
      <c r="B16202" s="115" t="s">
        <v>41971</v>
      </c>
      <c r="C16202" s="115" t="s">
        <v>37295</v>
      </c>
      <c r="D16202" s="115" t="s">
        <v>1138</v>
      </c>
      <c r="E16202" s="115">
        <v>70.705500000000001</v>
      </c>
      <c r="F16202" s="674">
        <v>293.83600000000001</v>
      </c>
      <c r="G16202" s="674">
        <v>295.84500000000003</v>
      </c>
      <c r="H16202" s="115">
        <f t="shared" si="506"/>
        <v>1.0068371472522089</v>
      </c>
      <c r="I16202" s="115">
        <f t="shared" si="507"/>
        <v>71.188900000000004</v>
      </c>
    </row>
    <row r="16203" spans="1:9" hidden="1">
      <c r="A16203" s="115" t="s">
        <v>41972</v>
      </c>
      <c r="B16203" s="115" t="s">
        <v>41973</v>
      </c>
      <c r="C16203" s="115" t="s">
        <v>37298</v>
      </c>
      <c r="D16203" s="115" t="s">
        <v>1138</v>
      </c>
      <c r="E16203" s="115">
        <v>89.455500000000001</v>
      </c>
      <c r="F16203" s="674">
        <v>293.83600000000001</v>
      </c>
      <c r="G16203" s="674">
        <v>295.84500000000003</v>
      </c>
      <c r="H16203" s="115">
        <f t="shared" si="506"/>
        <v>1.0068371472522089</v>
      </c>
      <c r="I16203" s="115">
        <f t="shared" si="507"/>
        <v>90.067099999999996</v>
      </c>
    </row>
    <row r="16204" spans="1:9" hidden="1">
      <c r="A16204" s="115" t="s">
        <v>41974</v>
      </c>
      <c r="B16204" s="115" t="s">
        <v>41975</v>
      </c>
      <c r="C16204" s="115" t="s">
        <v>37301</v>
      </c>
      <c r="D16204" s="115" t="s">
        <v>1138</v>
      </c>
      <c r="E16204" s="115">
        <v>98.725499999999997</v>
      </c>
      <c r="F16204" s="674">
        <v>293.83600000000001</v>
      </c>
      <c r="G16204" s="674">
        <v>295.84500000000003</v>
      </c>
      <c r="H16204" s="115">
        <f t="shared" si="506"/>
        <v>1.0068371472522089</v>
      </c>
      <c r="I16204" s="115">
        <f t="shared" si="507"/>
        <v>99.400499999999994</v>
      </c>
    </row>
    <row r="16205" spans="1:9" hidden="1">
      <c r="A16205" s="115" t="s">
        <v>41976</v>
      </c>
      <c r="B16205" s="115" t="s">
        <v>41977</v>
      </c>
      <c r="C16205" s="115" t="s">
        <v>37304</v>
      </c>
      <c r="D16205" s="115" t="s">
        <v>1138</v>
      </c>
      <c r="E16205" s="115">
        <v>56.114100000000001</v>
      </c>
      <c r="F16205" s="674">
        <v>293.83600000000001</v>
      </c>
      <c r="G16205" s="674">
        <v>295.84500000000003</v>
      </c>
      <c r="H16205" s="115">
        <f t="shared" si="506"/>
        <v>1.0068371472522089</v>
      </c>
      <c r="I16205" s="115">
        <f t="shared" si="507"/>
        <v>56.497799999999998</v>
      </c>
    </row>
    <row r="16206" spans="1:9" hidden="1">
      <c r="A16206" s="115" t="s">
        <v>41978</v>
      </c>
      <c r="B16206" s="115" t="s">
        <v>41979</v>
      </c>
      <c r="C16206" s="115" t="s">
        <v>37307</v>
      </c>
      <c r="D16206" s="115" t="s">
        <v>1138</v>
      </c>
      <c r="E16206" s="115">
        <v>74.749200000000002</v>
      </c>
      <c r="F16206" s="674">
        <v>293.83600000000001</v>
      </c>
      <c r="G16206" s="674">
        <v>295.84500000000003</v>
      </c>
      <c r="H16206" s="115">
        <f t="shared" si="506"/>
        <v>1.0068371472522089</v>
      </c>
      <c r="I16206" s="115">
        <f t="shared" si="507"/>
        <v>75.260300000000001</v>
      </c>
    </row>
    <row r="16207" spans="1:9" hidden="1">
      <c r="A16207" s="115" t="s">
        <v>41980</v>
      </c>
      <c r="B16207" s="115" t="s">
        <v>41981</v>
      </c>
      <c r="C16207" s="115" t="s">
        <v>37310</v>
      </c>
      <c r="D16207" s="115" t="s">
        <v>1138</v>
      </c>
      <c r="E16207" s="115">
        <v>81.784300000000002</v>
      </c>
      <c r="F16207" s="674">
        <v>293.83600000000001</v>
      </c>
      <c r="G16207" s="674">
        <v>295.84500000000003</v>
      </c>
      <c r="H16207" s="115">
        <f t="shared" si="506"/>
        <v>1.0068371472522089</v>
      </c>
      <c r="I16207" s="115">
        <f t="shared" si="507"/>
        <v>82.343500000000006</v>
      </c>
    </row>
    <row r="16208" spans="1:9" hidden="1">
      <c r="A16208" s="115" t="s">
        <v>41982</v>
      </c>
      <c r="B16208" s="115" t="s">
        <v>41983</v>
      </c>
      <c r="C16208" s="115" t="s">
        <v>37313</v>
      </c>
      <c r="D16208" s="115" t="s">
        <v>1138</v>
      </c>
      <c r="E16208" s="115">
        <v>95.297499999999999</v>
      </c>
      <c r="F16208" s="674">
        <v>293.83600000000001</v>
      </c>
      <c r="G16208" s="674">
        <v>295.84500000000003</v>
      </c>
      <c r="H16208" s="115">
        <f t="shared" si="506"/>
        <v>1.0068371472522089</v>
      </c>
      <c r="I16208" s="115">
        <f t="shared" si="507"/>
        <v>95.949100000000001</v>
      </c>
    </row>
    <row r="16209" spans="1:9" hidden="1">
      <c r="A16209" s="115" t="s">
        <v>41984</v>
      </c>
      <c r="B16209" s="115" t="s">
        <v>41985</v>
      </c>
      <c r="C16209" s="115" t="s">
        <v>37316</v>
      </c>
      <c r="D16209" s="115" t="s">
        <v>1138</v>
      </c>
      <c r="E16209" s="115">
        <v>144.7653</v>
      </c>
      <c r="F16209" s="674">
        <v>293.83600000000001</v>
      </c>
      <c r="G16209" s="674">
        <v>295.84500000000003</v>
      </c>
      <c r="H16209" s="115">
        <f t="shared" si="506"/>
        <v>1.0068371472522089</v>
      </c>
      <c r="I16209" s="115">
        <f t="shared" si="507"/>
        <v>145.7551</v>
      </c>
    </row>
    <row r="16210" spans="1:9" hidden="1">
      <c r="A16210" s="115" t="s">
        <v>41986</v>
      </c>
      <c r="B16210" s="115" t="s">
        <v>41987</v>
      </c>
      <c r="C16210" s="115" t="s">
        <v>37319</v>
      </c>
      <c r="D16210" s="115" t="s">
        <v>1138</v>
      </c>
      <c r="E16210" s="115">
        <v>62.165500000000002</v>
      </c>
      <c r="F16210" s="674">
        <v>293.83600000000001</v>
      </c>
      <c r="G16210" s="674">
        <v>295.84500000000003</v>
      </c>
      <c r="H16210" s="115">
        <f t="shared" si="506"/>
        <v>1.0068371472522089</v>
      </c>
      <c r="I16210" s="115">
        <f t="shared" si="507"/>
        <v>62.590499999999999</v>
      </c>
    </row>
    <row r="16211" spans="1:9" hidden="1">
      <c r="A16211" s="115" t="s">
        <v>41988</v>
      </c>
      <c r="B16211" s="115" t="s">
        <v>41989</v>
      </c>
      <c r="C16211" s="115" t="s">
        <v>37322</v>
      </c>
      <c r="D16211" s="115" t="s">
        <v>1138</v>
      </c>
      <c r="E16211" s="115">
        <v>69.245500000000007</v>
      </c>
      <c r="F16211" s="674">
        <v>293.83600000000001</v>
      </c>
      <c r="G16211" s="674">
        <v>295.84500000000003</v>
      </c>
      <c r="H16211" s="115">
        <f t="shared" si="506"/>
        <v>1.0068371472522089</v>
      </c>
      <c r="I16211" s="115">
        <f t="shared" si="507"/>
        <v>69.718900000000005</v>
      </c>
    </row>
    <row r="16212" spans="1:9" hidden="1">
      <c r="A16212" s="115" t="s">
        <v>41990</v>
      </c>
      <c r="B16212" s="115" t="s">
        <v>41991</v>
      </c>
      <c r="C16212" s="115" t="s">
        <v>37325</v>
      </c>
      <c r="D16212" s="115" t="s">
        <v>1138</v>
      </c>
      <c r="E16212" s="115">
        <v>78.525499999999994</v>
      </c>
      <c r="F16212" s="674">
        <v>293.83600000000001</v>
      </c>
      <c r="G16212" s="674">
        <v>295.84500000000003</v>
      </c>
      <c r="H16212" s="115">
        <f t="shared" si="506"/>
        <v>1.0068371472522089</v>
      </c>
      <c r="I16212" s="115">
        <f t="shared" si="507"/>
        <v>79.062399999999997</v>
      </c>
    </row>
    <row r="16213" spans="1:9" hidden="1">
      <c r="A16213" s="115" t="s">
        <v>41992</v>
      </c>
      <c r="B16213" s="115" t="s">
        <v>41993</v>
      </c>
      <c r="C16213" s="115" t="s">
        <v>37328</v>
      </c>
      <c r="D16213" s="115" t="s">
        <v>1138</v>
      </c>
      <c r="E16213" s="115">
        <v>93.525499999999994</v>
      </c>
      <c r="F16213" s="674">
        <v>293.83600000000001</v>
      </c>
      <c r="G16213" s="674">
        <v>295.84500000000003</v>
      </c>
      <c r="H16213" s="115">
        <f t="shared" si="506"/>
        <v>1.0068371472522089</v>
      </c>
      <c r="I16213" s="115">
        <f t="shared" si="507"/>
        <v>94.164900000000003</v>
      </c>
    </row>
    <row r="16214" spans="1:9" hidden="1">
      <c r="A16214" s="115" t="s">
        <v>41994</v>
      </c>
      <c r="B16214" s="115" t="s">
        <v>41995</v>
      </c>
      <c r="C16214" s="115" t="s">
        <v>37331</v>
      </c>
      <c r="D16214" s="115" t="s">
        <v>1138</v>
      </c>
      <c r="E16214" s="115">
        <v>124.4255</v>
      </c>
      <c r="F16214" s="674">
        <v>293.83600000000001</v>
      </c>
      <c r="G16214" s="674">
        <v>295.84500000000003</v>
      </c>
      <c r="H16214" s="115">
        <f t="shared" si="506"/>
        <v>1.0068371472522089</v>
      </c>
      <c r="I16214" s="115">
        <f t="shared" si="507"/>
        <v>125.2762</v>
      </c>
    </row>
    <row r="16215" spans="1:9" hidden="1">
      <c r="A16215" s="115" t="s">
        <v>41996</v>
      </c>
      <c r="B16215" s="115" t="s">
        <v>41997</v>
      </c>
      <c r="C16215" s="115" t="s">
        <v>37334</v>
      </c>
      <c r="D16215" s="115" t="s">
        <v>1138</v>
      </c>
      <c r="E16215" s="115">
        <v>44.473399999999998</v>
      </c>
      <c r="F16215" s="674">
        <v>293.83600000000001</v>
      </c>
      <c r="G16215" s="674">
        <v>295.84500000000003</v>
      </c>
      <c r="H16215" s="115">
        <f t="shared" si="506"/>
        <v>1.0068371472522089</v>
      </c>
      <c r="I16215" s="115">
        <f t="shared" si="507"/>
        <v>44.777500000000003</v>
      </c>
    </row>
    <row r="16216" spans="1:9" hidden="1">
      <c r="A16216" s="115" t="s">
        <v>41998</v>
      </c>
      <c r="B16216" s="115" t="s">
        <v>41999</v>
      </c>
      <c r="C16216" s="115" t="s">
        <v>37337</v>
      </c>
      <c r="D16216" s="115" t="s">
        <v>1138</v>
      </c>
      <c r="E16216" s="115">
        <v>51.720999999999997</v>
      </c>
      <c r="F16216" s="674">
        <v>293.83600000000001</v>
      </c>
      <c r="G16216" s="674">
        <v>295.84500000000003</v>
      </c>
      <c r="H16216" s="115">
        <f t="shared" si="506"/>
        <v>1.0068371472522089</v>
      </c>
      <c r="I16216" s="115">
        <f t="shared" si="507"/>
        <v>52.074599999999997</v>
      </c>
    </row>
    <row r="16217" spans="1:9" hidden="1">
      <c r="A16217" s="115" t="s">
        <v>42000</v>
      </c>
      <c r="B16217" s="115" t="s">
        <v>42001</v>
      </c>
      <c r="C16217" s="115" t="s">
        <v>37340</v>
      </c>
      <c r="D16217" s="115" t="s">
        <v>1138</v>
      </c>
      <c r="E16217" s="115">
        <v>72.598500000000001</v>
      </c>
      <c r="F16217" s="674">
        <v>293.83600000000001</v>
      </c>
      <c r="G16217" s="674">
        <v>295.84500000000003</v>
      </c>
      <c r="H16217" s="115">
        <f t="shared" si="506"/>
        <v>1.0068371472522089</v>
      </c>
      <c r="I16217" s="115">
        <f t="shared" si="507"/>
        <v>73.094899999999996</v>
      </c>
    </row>
    <row r="16218" spans="1:9" hidden="1">
      <c r="A16218" s="115" t="s">
        <v>42002</v>
      </c>
      <c r="B16218" s="115" t="s">
        <v>42003</v>
      </c>
      <c r="C16218" s="115" t="s">
        <v>37343</v>
      </c>
      <c r="D16218" s="115" t="s">
        <v>1138</v>
      </c>
      <c r="E16218" s="115">
        <v>84.2136</v>
      </c>
      <c r="F16218" s="674">
        <v>293.83600000000001</v>
      </c>
      <c r="G16218" s="674">
        <v>295.84500000000003</v>
      </c>
      <c r="H16218" s="115">
        <f t="shared" si="506"/>
        <v>1.0068371472522089</v>
      </c>
      <c r="I16218" s="115">
        <f t="shared" si="507"/>
        <v>84.789400000000001</v>
      </c>
    </row>
    <row r="16219" spans="1:9" hidden="1">
      <c r="A16219" s="115" t="s">
        <v>42004</v>
      </c>
      <c r="B16219" s="115" t="s">
        <v>42005</v>
      </c>
      <c r="C16219" s="115" t="s">
        <v>37346</v>
      </c>
      <c r="D16219" s="115" t="s">
        <v>1138</v>
      </c>
      <c r="E16219" s="115">
        <v>98.9011</v>
      </c>
      <c r="F16219" s="674">
        <v>293.83600000000001</v>
      </c>
      <c r="G16219" s="674">
        <v>295.84500000000003</v>
      </c>
      <c r="H16219" s="115">
        <f t="shared" si="506"/>
        <v>1.0068371472522089</v>
      </c>
      <c r="I16219" s="115">
        <f t="shared" si="507"/>
        <v>99.577299999999994</v>
      </c>
    </row>
    <row r="16220" spans="1:9" hidden="1">
      <c r="A16220" s="115" t="s">
        <v>42006</v>
      </c>
      <c r="B16220" s="115" t="s">
        <v>42007</v>
      </c>
      <c r="C16220" s="115" t="s">
        <v>37349</v>
      </c>
      <c r="D16220" s="115" t="s">
        <v>1138</v>
      </c>
      <c r="E16220" s="115">
        <v>160.6472</v>
      </c>
      <c r="F16220" s="674">
        <v>293.83600000000001</v>
      </c>
      <c r="G16220" s="674">
        <v>295.84500000000003</v>
      </c>
      <c r="H16220" s="115">
        <f t="shared" si="506"/>
        <v>1.0068371472522089</v>
      </c>
      <c r="I16220" s="115">
        <f t="shared" si="507"/>
        <v>161.7456</v>
      </c>
    </row>
    <row r="16221" spans="1:9" hidden="1">
      <c r="A16221" s="115" t="s">
        <v>42008</v>
      </c>
      <c r="B16221" s="115" t="s">
        <v>42009</v>
      </c>
      <c r="C16221" s="115" t="s">
        <v>37352</v>
      </c>
      <c r="D16221" s="115" t="s">
        <v>1138</v>
      </c>
      <c r="E16221" s="115">
        <v>68.260800000000003</v>
      </c>
      <c r="F16221" s="674">
        <v>293.83600000000001</v>
      </c>
      <c r="G16221" s="674">
        <v>295.84500000000003</v>
      </c>
      <c r="H16221" s="115">
        <f t="shared" si="506"/>
        <v>1.0068371472522089</v>
      </c>
      <c r="I16221" s="115">
        <f t="shared" si="507"/>
        <v>68.727500000000006</v>
      </c>
    </row>
    <row r="16222" spans="1:9" hidden="1">
      <c r="A16222" s="115" t="s">
        <v>42010</v>
      </c>
      <c r="B16222" s="115" t="s">
        <v>42011</v>
      </c>
      <c r="C16222" s="115" t="s">
        <v>37355</v>
      </c>
      <c r="D16222" s="115" t="s">
        <v>1138</v>
      </c>
      <c r="E16222" s="115">
        <v>79.354900000000001</v>
      </c>
      <c r="F16222" s="674">
        <v>293.83600000000001</v>
      </c>
      <c r="G16222" s="674">
        <v>295.84500000000003</v>
      </c>
      <c r="H16222" s="115">
        <f t="shared" si="506"/>
        <v>1.0068371472522089</v>
      </c>
      <c r="I16222" s="115">
        <f t="shared" si="507"/>
        <v>79.897499999999994</v>
      </c>
    </row>
    <row r="16223" spans="1:9" hidden="1">
      <c r="A16223" s="115" t="s">
        <v>42012</v>
      </c>
      <c r="B16223" s="115" t="s">
        <v>42013</v>
      </c>
      <c r="C16223" s="115" t="s">
        <v>37358</v>
      </c>
      <c r="D16223" s="115" t="s">
        <v>1138</v>
      </c>
      <c r="E16223" s="115">
        <v>91.511799999999994</v>
      </c>
      <c r="F16223" s="674">
        <v>293.83600000000001</v>
      </c>
      <c r="G16223" s="674">
        <v>295.84500000000003</v>
      </c>
      <c r="H16223" s="115">
        <f t="shared" si="506"/>
        <v>1.0068371472522089</v>
      </c>
      <c r="I16223" s="115">
        <f t="shared" si="507"/>
        <v>92.137500000000003</v>
      </c>
    </row>
    <row r="16224" spans="1:9" hidden="1">
      <c r="A16224" s="115" t="s">
        <v>42014</v>
      </c>
      <c r="B16224" s="115" t="s">
        <v>42015</v>
      </c>
      <c r="C16224" s="115" t="s">
        <v>37361</v>
      </c>
      <c r="D16224" s="115" t="s">
        <v>1138</v>
      </c>
      <c r="E16224" s="115">
        <v>107.20140000000001</v>
      </c>
      <c r="F16224" s="674">
        <v>293.83600000000001</v>
      </c>
      <c r="G16224" s="674">
        <v>295.84500000000003</v>
      </c>
      <c r="H16224" s="115">
        <f t="shared" si="506"/>
        <v>1.0068371472522089</v>
      </c>
      <c r="I16224" s="115">
        <f t="shared" si="507"/>
        <v>107.9344</v>
      </c>
    </row>
    <row r="16225" spans="1:9" hidden="1">
      <c r="A16225" s="115" t="s">
        <v>42016</v>
      </c>
      <c r="B16225" s="115" t="s">
        <v>42017</v>
      </c>
      <c r="C16225" s="115" t="s">
        <v>37364</v>
      </c>
      <c r="D16225" s="115" t="s">
        <v>1138</v>
      </c>
      <c r="E16225" s="115">
        <v>171.71090000000001</v>
      </c>
      <c r="F16225" s="674">
        <v>293.83600000000001</v>
      </c>
      <c r="G16225" s="674">
        <v>295.84500000000003</v>
      </c>
      <c r="H16225" s="115">
        <f t="shared" si="506"/>
        <v>1.0068371472522089</v>
      </c>
      <c r="I16225" s="115">
        <f t="shared" si="507"/>
        <v>172.88489999999999</v>
      </c>
    </row>
    <row r="16226" spans="1:9" hidden="1">
      <c r="A16226" s="115" t="s">
        <v>42018</v>
      </c>
      <c r="B16226" s="115" t="s">
        <v>42019</v>
      </c>
      <c r="C16226" s="115" t="s">
        <v>37367</v>
      </c>
      <c r="D16226" s="115" t="s">
        <v>1138</v>
      </c>
      <c r="E16226" s="115">
        <v>62.165500000000002</v>
      </c>
      <c r="F16226" s="674">
        <v>293.83600000000001</v>
      </c>
      <c r="G16226" s="674">
        <v>295.84500000000003</v>
      </c>
      <c r="H16226" s="115">
        <f t="shared" si="506"/>
        <v>1.0068371472522089</v>
      </c>
      <c r="I16226" s="115">
        <f t="shared" si="507"/>
        <v>62.590499999999999</v>
      </c>
    </row>
    <row r="16227" spans="1:9" hidden="1">
      <c r="A16227" s="115" t="s">
        <v>42020</v>
      </c>
      <c r="B16227" s="115" t="s">
        <v>42021</v>
      </c>
      <c r="C16227" s="115" t="s">
        <v>37370</v>
      </c>
      <c r="D16227" s="115" t="s">
        <v>1138</v>
      </c>
      <c r="E16227" s="115">
        <v>86.379800000000003</v>
      </c>
      <c r="F16227" s="674">
        <v>293.83600000000001</v>
      </c>
      <c r="G16227" s="674">
        <v>295.84500000000003</v>
      </c>
      <c r="H16227" s="115">
        <f t="shared" si="506"/>
        <v>1.0068371472522089</v>
      </c>
      <c r="I16227" s="115">
        <f t="shared" si="507"/>
        <v>86.970399999999998</v>
      </c>
    </row>
    <row r="16228" spans="1:9" hidden="1">
      <c r="A16228" s="115" t="s">
        <v>42022</v>
      </c>
      <c r="B16228" s="115" t="s">
        <v>42023</v>
      </c>
      <c r="C16228" s="115" t="s">
        <v>37373</v>
      </c>
      <c r="D16228" s="115" t="s">
        <v>1138</v>
      </c>
      <c r="E16228" s="115">
        <v>77.615499999999997</v>
      </c>
      <c r="F16228" s="674">
        <v>293.83600000000001</v>
      </c>
      <c r="G16228" s="674">
        <v>295.84500000000003</v>
      </c>
      <c r="H16228" s="115">
        <f t="shared" si="506"/>
        <v>1.0068371472522089</v>
      </c>
      <c r="I16228" s="115">
        <f t="shared" si="507"/>
        <v>78.146199999999993</v>
      </c>
    </row>
    <row r="16229" spans="1:9" hidden="1">
      <c r="A16229" s="115" t="s">
        <v>42024</v>
      </c>
      <c r="B16229" s="115" t="s">
        <v>42025</v>
      </c>
      <c r="C16229" s="115" t="s">
        <v>37376</v>
      </c>
      <c r="D16229" s="115" t="s">
        <v>1138</v>
      </c>
      <c r="E16229" s="115">
        <v>137.99549999999999</v>
      </c>
      <c r="F16229" s="674">
        <v>293.83600000000001</v>
      </c>
      <c r="G16229" s="674">
        <v>295.84500000000003</v>
      </c>
      <c r="H16229" s="115">
        <f t="shared" si="506"/>
        <v>1.0068371472522089</v>
      </c>
      <c r="I16229" s="115">
        <f t="shared" si="507"/>
        <v>138.93899999999999</v>
      </c>
    </row>
    <row r="16230" spans="1:9" hidden="1">
      <c r="A16230" s="115" t="s">
        <v>42026</v>
      </c>
      <c r="B16230" s="115" t="s">
        <v>42027</v>
      </c>
      <c r="C16230" s="115" t="s">
        <v>37379</v>
      </c>
      <c r="D16230" s="115" t="s">
        <v>1138</v>
      </c>
      <c r="E16230" s="115">
        <v>182.79480000000001</v>
      </c>
      <c r="F16230" s="674">
        <v>293.83600000000001</v>
      </c>
      <c r="G16230" s="674">
        <v>295.84500000000003</v>
      </c>
      <c r="H16230" s="115">
        <f t="shared" si="506"/>
        <v>1.0068371472522089</v>
      </c>
      <c r="I16230" s="115">
        <f t="shared" si="507"/>
        <v>184.0446</v>
      </c>
    </row>
    <row r="16231" spans="1:9" hidden="1">
      <c r="A16231" s="115" t="s">
        <v>42028</v>
      </c>
      <c r="B16231" s="115" t="s">
        <v>42029</v>
      </c>
      <c r="C16231" s="115" t="s">
        <v>37382</v>
      </c>
      <c r="D16231" s="115" t="s">
        <v>1138</v>
      </c>
      <c r="E16231" s="115">
        <v>66.418599999999998</v>
      </c>
      <c r="F16231" s="674">
        <v>293.83600000000001</v>
      </c>
      <c r="G16231" s="674">
        <v>295.84500000000003</v>
      </c>
      <c r="H16231" s="115">
        <f t="shared" si="506"/>
        <v>1.0068371472522089</v>
      </c>
      <c r="I16231" s="115">
        <f t="shared" si="507"/>
        <v>66.872699999999995</v>
      </c>
    </row>
    <row r="16232" spans="1:9" hidden="1">
      <c r="A16232" s="115" t="s">
        <v>42030</v>
      </c>
      <c r="B16232" s="115" t="s">
        <v>42031</v>
      </c>
      <c r="C16232" s="115" t="s">
        <v>37385</v>
      </c>
      <c r="D16232" s="115" t="s">
        <v>1138</v>
      </c>
      <c r="E16232" s="115">
        <v>63.193800000000003</v>
      </c>
      <c r="F16232" s="674">
        <v>293.83600000000001</v>
      </c>
      <c r="G16232" s="674">
        <v>295.84500000000003</v>
      </c>
      <c r="H16232" s="115">
        <f t="shared" si="506"/>
        <v>1.0068371472522089</v>
      </c>
      <c r="I16232" s="115">
        <f t="shared" si="507"/>
        <v>63.625900000000001</v>
      </c>
    </row>
    <row r="16233" spans="1:9" hidden="1">
      <c r="A16233" s="115" t="s">
        <v>42032</v>
      </c>
      <c r="B16233" s="115" t="s">
        <v>42033</v>
      </c>
      <c r="C16233" s="115" t="s">
        <v>37388</v>
      </c>
      <c r="D16233" s="115" t="s">
        <v>1138</v>
      </c>
      <c r="E16233" s="115">
        <v>84.3553</v>
      </c>
      <c r="F16233" s="674">
        <v>293.83600000000001</v>
      </c>
      <c r="G16233" s="674">
        <v>295.84500000000003</v>
      </c>
      <c r="H16233" s="115">
        <f t="shared" si="506"/>
        <v>1.0068371472522089</v>
      </c>
      <c r="I16233" s="115">
        <f t="shared" si="507"/>
        <v>84.932000000000002</v>
      </c>
    </row>
    <row r="16234" spans="1:9" hidden="1">
      <c r="A16234" s="115" t="s">
        <v>42034</v>
      </c>
      <c r="B16234" s="115" t="s">
        <v>42035</v>
      </c>
      <c r="C16234" s="115" t="s">
        <v>37391</v>
      </c>
      <c r="D16234" s="115" t="s">
        <v>1138</v>
      </c>
      <c r="E16234" s="115">
        <v>94.791399999999996</v>
      </c>
      <c r="F16234" s="674">
        <v>293.83600000000001</v>
      </c>
      <c r="G16234" s="674">
        <v>295.84500000000003</v>
      </c>
      <c r="H16234" s="115">
        <f t="shared" si="506"/>
        <v>1.0068371472522089</v>
      </c>
      <c r="I16234" s="115">
        <f t="shared" si="507"/>
        <v>95.439499999999995</v>
      </c>
    </row>
    <row r="16235" spans="1:9" hidden="1">
      <c r="A16235" s="115" t="s">
        <v>42036</v>
      </c>
      <c r="B16235" s="115" t="s">
        <v>42037</v>
      </c>
      <c r="C16235" s="115" t="s">
        <v>37394</v>
      </c>
      <c r="D16235" s="115" t="s">
        <v>1138</v>
      </c>
      <c r="E16235" s="115">
        <v>122.0711</v>
      </c>
      <c r="F16235" s="674">
        <v>293.83600000000001</v>
      </c>
      <c r="G16235" s="674">
        <v>295.84500000000003</v>
      </c>
      <c r="H16235" s="115">
        <f t="shared" si="506"/>
        <v>1.0068371472522089</v>
      </c>
      <c r="I16235" s="115">
        <f t="shared" si="507"/>
        <v>122.9057</v>
      </c>
    </row>
    <row r="16236" spans="1:9" hidden="1">
      <c r="A16236" s="115" t="s">
        <v>42038</v>
      </c>
      <c r="B16236" s="115" t="s">
        <v>42039</v>
      </c>
      <c r="C16236" s="115" t="s">
        <v>37397</v>
      </c>
      <c r="D16236" s="115" t="s">
        <v>1138</v>
      </c>
      <c r="E16236" s="115">
        <v>171.22499999999999</v>
      </c>
      <c r="F16236" s="674">
        <v>293.83600000000001</v>
      </c>
      <c r="G16236" s="674">
        <v>295.84500000000003</v>
      </c>
      <c r="H16236" s="115">
        <f t="shared" si="506"/>
        <v>1.0068371472522089</v>
      </c>
      <c r="I16236" s="115">
        <f t="shared" si="507"/>
        <v>172.39570000000001</v>
      </c>
    </row>
    <row r="16237" spans="1:9" hidden="1">
      <c r="A16237" s="115" t="s">
        <v>42040</v>
      </c>
      <c r="B16237" s="115" t="s">
        <v>42041</v>
      </c>
      <c r="C16237" s="115" t="s">
        <v>37400</v>
      </c>
      <c r="D16237" s="115" t="s">
        <v>1138</v>
      </c>
      <c r="E16237" s="115">
        <v>72.502099999999999</v>
      </c>
      <c r="F16237" s="674">
        <v>293.83600000000001</v>
      </c>
      <c r="G16237" s="674">
        <v>295.84500000000003</v>
      </c>
      <c r="H16237" s="115">
        <f t="shared" si="506"/>
        <v>1.0068371472522089</v>
      </c>
      <c r="I16237" s="115">
        <f t="shared" si="507"/>
        <v>72.997799999999998</v>
      </c>
    </row>
    <row r="16238" spans="1:9" hidden="1">
      <c r="A16238" s="115" t="s">
        <v>42042</v>
      </c>
      <c r="B16238" s="115" t="s">
        <v>42043</v>
      </c>
      <c r="C16238" s="115" t="s">
        <v>37403</v>
      </c>
      <c r="D16238" s="115" t="s">
        <v>1138</v>
      </c>
      <c r="E16238" s="115">
        <v>91.309399999999997</v>
      </c>
      <c r="F16238" s="674">
        <v>293.83600000000001</v>
      </c>
      <c r="G16238" s="674">
        <v>295.84500000000003</v>
      </c>
      <c r="H16238" s="115">
        <f t="shared" si="506"/>
        <v>1.0068371472522089</v>
      </c>
      <c r="I16238" s="115">
        <f t="shared" si="507"/>
        <v>91.933700000000002</v>
      </c>
    </row>
    <row r="16239" spans="1:9" hidden="1">
      <c r="A16239" s="115" t="s">
        <v>42044</v>
      </c>
      <c r="B16239" s="115" t="s">
        <v>42045</v>
      </c>
      <c r="C16239" s="115" t="s">
        <v>37406</v>
      </c>
      <c r="D16239" s="115" t="s">
        <v>1138</v>
      </c>
      <c r="E16239" s="115">
        <v>72.917100000000005</v>
      </c>
      <c r="F16239" s="674">
        <v>293.83600000000001</v>
      </c>
      <c r="G16239" s="674">
        <v>295.84500000000003</v>
      </c>
      <c r="H16239" s="115">
        <f t="shared" si="506"/>
        <v>1.0068371472522089</v>
      </c>
      <c r="I16239" s="115">
        <f t="shared" si="507"/>
        <v>73.415599999999998</v>
      </c>
    </row>
    <row r="16240" spans="1:9" hidden="1">
      <c r="A16240" s="115" t="s">
        <v>42046</v>
      </c>
      <c r="B16240" s="115" t="s">
        <v>42047</v>
      </c>
      <c r="C16240" s="115" t="s">
        <v>37409</v>
      </c>
      <c r="D16240" s="115" t="s">
        <v>1138</v>
      </c>
      <c r="E16240" s="115">
        <v>115.77500000000001</v>
      </c>
      <c r="F16240" s="674">
        <v>293.83600000000001</v>
      </c>
      <c r="G16240" s="674">
        <v>295.84500000000003</v>
      </c>
      <c r="H16240" s="115">
        <f t="shared" si="506"/>
        <v>1.0068371472522089</v>
      </c>
      <c r="I16240" s="115">
        <f t="shared" si="507"/>
        <v>116.56659999999999</v>
      </c>
    </row>
    <row r="16241" spans="1:9" hidden="1">
      <c r="A16241" s="115" t="s">
        <v>42048</v>
      </c>
      <c r="B16241" s="115" t="s">
        <v>42049</v>
      </c>
      <c r="C16241" s="115" t="s">
        <v>37412</v>
      </c>
      <c r="D16241" s="115" t="s">
        <v>1138</v>
      </c>
      <c r="E16241" s="115">
        <v>179.41399999999999</v>
      </c>
      <c r="F16241" s="674">
        <v>293.83600000000001</v>
      </c>
      <c r="G16241" s="674">
        <v>295.84500000000003</v>
      </c>
      <c r="H16241" s="115">
        <f t="shared" si="506"/>
        <v>1.0068371472522089</v>
      </c>
      <c r="I16241" s="115">
        <f t="shared" si="507"/>
        <v>180.64070000000001</v>
      </c>
    </row>
    <row r="16242" spans="1:9" hidden="1">
      <c r="A16242" s="115" t="s">
        <v>42050</v>
      </c>
      <c r="B16242" s="115" t="s">
        <v>42051</v>
      </c>
      <c r="C16242" s="115" t="s">
        <v>37415</v>
      </c>
      <c r="D16242" s="115" t="s">
        <v>1138</v>
      </c>
      <c r="E16242" s="115">
        <v>85.799300000000002</v>
      </c>
      <c r="F16242" s="674">
        <v>293.83600000000001</v>
      </c>
      <c r="G16242" s="674">
        <v>295.84500000000003</v>
      </c>
      <c r="H16242" s="115">
        <f t="shared" si="506"/>
        <v>1.0068371472522089</v>
      </c>
      <c r="I16242" s="115">
        <f t="shared" si="507"/>
        <v>86.385900000000007</v>
      </c>
    </row>
    <row r="16243" spans="1:9" hidden="1">
      <c r="A16243" s="115" t="s">
        <v>42052</v>
      </c>
      <c r="B16243" s="115" t="s">
        <v>42053</v>
      </c>
      <c r="C16243" s="115" t="s">
        <v>37418</v>
      </c>
      <c r="D16243" s="115" t="s">
        <v>1138</v>
      </c>
      <c r="E16243" s="115">
        <v>98.000200000000007</v>
      </c>
      <c r="F16243" s="674">
        <v>293.83600000000001</v>
      </c>
      <c r="G16243" s="674">
        <v>295.84500000000003</v>
      </c>
      <c r="H16243" s="115">
        <f t="shared" si="506"/>
        <v>1.0068371472522089</v>
      </c>
      <c r="I16243" s="115">
        <f t="shared" si="507"/>
        <v>98.670199999999994</v>
      </c>
    </row>
    <row r="16244" spans="1:9" hidden="1">
      <c r="A16244" s="115" t="s">
        <v>42054</v>
      </c>
      <c r="B16244" s="115" t="s">
        <v>42055</v>
      </c>
      <c r="C16244" s="115" t="s">
        <v>37421</v>
      </c>
      <c r="D16244" s="115" t="s">
        <v>1138</v>
      </c>
      <c r="E16244" s="115">
        <v>108.4363</v>
      </c>
      <c r="F16244" s="674">
        <v>293.83600000000001</v>
      </c>
      <c r="G16244" s="674">
        <v>295.84500000000003</v>
      </c>
      <c r="H16244" s="115">
        <f t="shared" si="506"/>
        <v>1.0068371472522089</v>
      </c>
      <c r="I16244" s="115">
        <f t="shared" si="507"/>
        <v>109.1777</v>
      </c>
    </row>
    <row r="16245" spans="1:9" hidden="1">
      <c r="A16245" s="115" t="s">
        <v>42056</v>
      </c>
      <c r="B16245" s="115" t="s">
        <v>42057</v>
      </c>
      <c r="C16245" s="115" t="s">
        <v>37424</v>
      </c>
      <c r="D16245" s="115" t="s">
        <v>1138</v>
      </c>
      <c r="E16245" s="115">
        <v>121.98</v>
      </c>
      <c r="F16245" s="674">
        <v>293.83600000000001</v>
      </c>
      <c r="G16245" s="674">
        <v>295.84500000000003</v>
      </c>
      <c r="H16245" s="115">
        <f t="shared" si="506"/>
        <v>1.0068371472522089</v>
      </c>
      <c r="I16245" s="115">
        <f t="shared" si="507"/>
        <v>122.81399999999999</v>
      </c>
    </row>
    <row r="16246" spans="1:9" hidden="1">
      <c r="A16246" s="115" t="s">
        <v>42058</v>
      </c>
      <c r="B16246" s="115" t="s">
        <v>42059</v>
      </c>
      <c r="C16246" s="115" t="s">
        <v>37427</v>
      </c>
      <c r="D16246" s="115" t="s">
        <v>1138</v>
      </c>
      <c r="E16246" s="115">
        <v>187.63329999999999</v>
      </c>
      <c r="F16246" s="674">
        <v>293.83600000000001</v>
      </c>
      <c r="G16246" s="674">
        <v>295.84500000000003</v>
      </c>
      <c r="H16246" s="115">
        <f t="shared" si="506"/>
        <v>1.0068371472522089</v>
      </c>
      <c r="I16246" s="115">
        <f t="shared" si="507"/>
        <v>188.9162</v>
      </c>
    </row>
    <row r="16247" spans="1:9" hidden="1">
      <c r="A16247" s="115" t="s">
        <v>42060</v>
      </c>
      <c r="B16247" s="115" t="s">
        <v>42061</v>
      </c>
      <c r="C16247" s="115" t="s">
        <v>37430</v>
      </c>
      <c r="D16247" s="115" t="s">
        <v>1138</v>
      </c>
      <c r="E16247" s="115">
        <v>39.965499999999999</v>
      </c>
      <c r="F16247" s="674">
        <v>293.83600000000001</v>
      </c>
      <c r="G16247" s="674">
        <v>295.84500000000003</v>
      </c>
      <c r="H16247" s="115">
        <f t="shared" si="506"/>
        <v>1.0068371472522089</v>
      </c>
      <c r="I16247" s="115">
        <f t="shared" si="507"/>
        <v>40.238799999999998</v>
      </c>
    </row>
    <row r="16248" spans="1:9" hidden="1">
      <c r="A16248" s="115" t="s">
        <v>42062</v>
      </c>
      <c r="B16248" s="115" t="s">
        <v>42063</v>
      </c>
      <c r="C16248" s="115" t="s">
        <v>37433</v>
      </c>
      <c r="D16248" s="115" t="s">
        <v>1138</v>
      </c>
      <c r="E16248" s="115">
        <v>30.795500000000001</v>
      </c>
      <c r="F16248" s="674">
        <v>293.83600000000001</v>
      </c>
      <c r="G16248" s="674">
        <v>295.84500000000003</v>
      </c>
      <c r="H16248" s="115">
        <f t="shared" si="506"/>
        <v>1.0068371472522089</v>
      </c>
      <c r="I16248" s="115">
        <f t="shared" si="507"/>
        <v>31.0061</v>
      </c>
    </row>
    <row r="16249" spans="1:9" hidden="1">
      <c r="A16249" s="115" t="s">
        <v>42064</v>
      </c>
      <c r="B16249" s="115" t="s">
        <v>42065</v>
      </c>
      <c r="C16249" s="115" t="s">
        <v>37436</v>
      </c>
      <c r="D16249" s="115" t="s">
        <v>1138</v>
      </c>
      <c r="E16249" s="115">
        <v>37.285499999999999</v>
      </c>
      <c r="F16249" s="674">
        <v>293.83600000000001</v>
      </c>
      <c r="G16249" s="674">
        <v>295.84500000000003</v>
      </c>
      <c r="H16249" s="115">
        <f t="shared" si="506"/>
        <v>1.0068371472522089</v>
      </c>
      <c r="I16249" s="115">
        <f t="shared" si="507"/>
        <v>37.540399999999998</v>
      </c>
    </row>
    <row r="16250" spans="1:9" hidden="1">
      <c r="A16250" s="115" t="s">
        <v>42066</v>
      </c>
      <c r="B16250" s="115" t="s">
        <v>42067</v>
      </c>
      <c r="C16250" s="115" t="s">
        <v>37439</v>
      </c>
      <c r="D16250" s="115" t="s">
        <v>1138</v>
      </c>
      <c r="E16250" s="115">
        <v>43.105499999999999</v>
      </c>
      <c r="F16250" s="674">
        <v>293.83600000000001</v>
      </c>
      <c r="G16250" s="674">
        <v>295.84500000000003</v>
      </c>
      <c r="H16250" s="115">
        <f t="shared" si="506"/>
        <v>1.0068371472522089</v>
      </c>
      <c r="I16250" s="115">
        <f t="shared" si="507"/>
        <v>43.400199999999998</v>
      </c>
    </row>
    <row r="16251" spans="1:9" hidden="1">
      <c r="A16251" s="115" t="s">
        <v>42068</v>
      </c>
      <c r="B16251" s="115" t="s">
        <v>42069</v>
      </c>
      <c r="C16251" s="115" t="s">
        <v>37442</v>
      </c>
      <c r="D16251" s="115" t="s">
        <v>1138</v>
      </c>
      <c r="E16251" s="115">
        <v>57.685499999999998</v>
      </c>
      <c r="F16251" s="674">
        <v>293.83600000000001</v>
      </c>
      <c r="G16251" s="674">
        <v>295.84500000000003</v>
      </c>
      <c r="H16251" s="115">
        <f t="shared" si="506"/>
        <v>1.0068371472522089</v>
      </c>
      <c r="I16251" s="115">
        <f t="shared" si="507"/>
        <v>58.079900000000002</v>
      </c>
    </row>
    <row r="16252" spans="1:9" hidden="1">
      <c r="A16252" s="115" t="s">
        <v>42070</v>
      </c>
      <c r="B16252" s="115" t="s">
        <v>42071</v>
      </c>
      <c r="C16252" s="115" t="s">
        <v>37445</v>
      </c>
      <c r="D16252" s="115" t="s">
        <v>1138</v>
      </c>
      <c r="E16252" s="115">
        <v>89.975499999999997</v>
      </c>
      <c r="F16252" s="674">
        <v>293.83600000000001</v>
      </c>
      <c r="G16252" s="674">
        <v>295.84500000000003</v>
      </c>
      <c r="H16252" s="115">
        <f t="shared" si="506"/>
        <v>1.0068371472522089</v>
      </c>
      <c r="I16252" s="115">
        <f t="shared" si="507"/>
        <v>90.590699999999998</v>
      </c>
    </row>
    <row r="16253" spans="1:9" hidden="1">
      <c r="A16253" s="115" t="s">
        <v>42072</v>
      </c>
      <c r="B16253" s="115" t="s">
        <v>42073</v>
      </c>
      <c r="C16253" s="115" t="s">
        <v>37448</v>
      </c>
      <c r="D16253" s="115" t="s">
        <v>1138</v>
      </c>
      <c r="E16253" s="115">
        <v>33.794400000000003</v>
      </c>
      <c r="F16253" s="674">
        <v>293.83600000000001</v>
      </c>
      <c r="G16253" s="674">
        <v>295.84500000000003</v>
      </c>
      <c r="H16253" s="115">
        <f t="shared" si="506"/>
        <v>1.0068371472522089</v>
      </c>
      <c r="I16253" s="115">
        <f t="shared" si="507"/>
        <v>34.025500000000001</v>
      </c>
    </row>
    <row r="16254" spans="1:9" hidden="1">
      <c r="A16254" s="115" t="s">
        <v>42074</v>
      </c>
      <c r="B16254" s="115" t="s">
        <v>42075</v>
      </c>
      <c r="C16254" s="115" t="s">
        <v>37451</v>
      </c>
      <c r="D16254" s="115" t="s">
        <v>1138</v>
      </c>
      <c r="E16254" s="115">
        <v>40.9711</v>
      </c>
      <c r="F16254" s="674">
        <v>293.83600000000001</v>
      </c>
      <c r="G16254" s="674">
        <v>295.84500000000003</v>
      </c>
      <c r="H16254" s="115">
        <f t="shared" si="506"/>
        <v>1.0068371472522089</v>
      </c>
      <c r="I16254" s="115">
        <f t="shared" si="507"/>
        <v>41.251199999999997</v>
      </c>
    </row>
    <row r="16255" spans="1:9" hidden="1">
      <c r="A16255" s="115" t="s">
        <v>42076</v>
      </c>
      <c r="B16255" s="115" t="s">
        <v>42077</v>
      </c>
      <c r="C16255" s="115" t="s">
        <v>37454</v>
      </c>
      <c r="D16255" s="115" t="s">
        <v>1138</v>
      </c>
      <c r="E16255" s="115">
        <v>47.338000000000001</v>
      </c>
      <c r="F16255" s="674">
        <v>293.83600000000001</v>
      </c>
      <c r="G16255" s="674">
        <v>295.84500000000003</v>
      </c>
      <c r="H16255" s="115">
        <f t="shared" si="506"/>
        <v>1.0068371472522089</v>
      </c>
      <c r="I16255" s="115">
        <f t="shared" si="507"/>
        <v>47.661700000000003</v>
      </c>
    </row>
    <row r="16256" spans="1:9" hidden="1">
      <c r="A16256" s="115" t="s">
        <v>42078</v>
      </c>
      <c r="B16256" s="115" t="s">
        <v>42079</v>
      </c>
      <c r="C16256" s="115" t="s">
        <v>37457</v>
      </c>
      <c r="D16256" s="115" t="s">
        <v>1138</v>
      </c>
      <c r="E16256" s="115">
        <v>64.323300000000003</v>
      </c>
      <c r="F16256" s="674">
        <v>293.83600000000001</v>
      </c>
      <c r="G16256" s="674">
        <v>295.84500000000003</v>
      </c>
      <c r="H16256" s="115">
        <f t="shared" si="506"/>
        <v>1.0068371472522089</v>
      </c>
      <c r="I16256" s="115">
        <f t="shared" si="507"/>
        <v>64.763099999999994</v>
      </c>
    </row>
    <row r="16257" spans="1:9" hidden="1">
      <c r="A16257" s="115" t="s">
        <v>42080</v>
      </c>
      <c r="B16257" s="115" t="s">
        <v>42081</v>
      </c>
      <c r="C16257" s="115" t="s">
        <v>37460</v>
      </c>
      <c r="D16257" s="115" t="s">
        <v>1138</v>
      </c>
      <c r="E16257" s="115">
        <v>94.295400000000001</v>
      </c>
      <c r="F16257" s="674">
        <v>293.83600000000001</v>
      </c>
      <c r="G16257" s="674">
        <v>295.84500000000003</v>
      </c>
      <c r="H16257" s="115">
        <f t="shared" si="506"/>
        <v>1.0068371472522089</v>
      </c>
      <c r="I16257" s="115">
        <f t="shared" si="507"/>
        <v>94.940100000000001</v>
      </c>
    </row>
    <row r="16258" spans="1:9" hidden="1">
      <c r="A16258" s="115" t="s">
        <v>42082</v>
      </c>
      <c r="B16258" s="115" t="s">
        <v>42083</v>
      </c>
      <c r="C16258" s="115" t="s">
        <v>37463</v>
      </c>
      <c r="D16258" s="115" t="s">
        <v>1138</v>
      </c>
      <c r="E16258" s="115">
        <v>37.165500000000002</v>
      </c>
      <c r="F16258" s="674">
        <v>293.83600000000001</v>
      </c>
      <c r="G16258" s="674">
        <v>295.84500000000003</v>
      </c>
      <c r="H16258" s="115">
        <f t="shared" si="506"/>
        <v>1.0068371472522089</v>
      </c>
      <c r="I16258" s="115">
        <f t="shared" si="507"/>
        <v>37.419600000000003</v>
      </c>
    </row>
    <row r="16259" spans="1:9" hidden="1">
      <c r="A16259" s="115" t="s">
        <v>42084</v>
      </c>
      <c r="B16259" s="115" t="s">
        <v>42085</v>
      </c>
      <c r="C16259" s="115" t="s">
        <v>37466</v>
      </c>
      <c r="D16259" s="115" t="s">
        <v>1138</v>
      </c>
      <c r="E16259" s="115">
        <v>44.165500000000002</v>
      </c>
      <c r="F16259" s="674">
        <v>293.83600000000001</v>
      </c>
      <c r="G16259" s="674">
        <v>295.84500000000003</v>
      </c>
      <c r="H16259" s="115">
        <f t="shared" si="506"/>
        <v>1.0068371472522089</v>
      </c>
      <c r="I16259" s="115">
        <f t="shared" si="507"/>
        <v>44.467500000000001</v>
      </c>
    </row>
    <row r="16260" spans="1:9" hidden="1">
      <c r="A16260" s="115" t="s">
        <v>42086</v>
      </c>
      <c r="B16260" s="115" t="s">
        <v>42087</v>
      </c>
      <c r="C16260" s="115" t="s">
        <v>37469</v>
      </c>
      <c r="D16260" s="115" t="s">
        <v>1138</v>
      </c>
      <c r="E16260" s="115">
        <v>50.965499999999999</v>
      </c>
      <c r="F16260" s="674">
        <v>293.83600000000001</v>
      </c>
      <c r="G16260" s="674">
        <v>295.84500000000003</v>
      </c>
      <c r="H16260" s="115">
        <f t="shared" si="506"/>
        <v>1.0068371472522089</v>
      </c>
      <c r="I16260" s="115">
        <f t="shared" si="507"/>
        <v>51.314</v>
      </c>
    </row>
    <row r="16261" spans="1:9" hidden="1">
      <c r="A16261" s="115" t="s">
        <v>42088</v>
      </c>
      <c r="B16261" s="115" t="s">
        <v>42089</v>
      </c>
      <c r="C16261" s="115" t="s">
        <v>37472</v>
      </c>
      <c r="D16261" s="115" t="s">
        <v>1138</v>
      </c>
      <c r="E16261" s="115">
        <v>68.345500000000001</v>
      </c>
      <c r="F16261" s="674">
        <v>293.83600000000001</v>
      </c>
      <c r="G16261" s="674">
        <v>295.84500000000003</v>
      </c>
      <c r="H16261" s="115">
        <f t="shared" ref="H16261:H16324" si="508">G16261/F16261</f>
        <v>1.0068371472522089</v>
      </c>
      <c r="I16261" s="115">
        <f t="shared" ref="I16261:I16324" si="509">ROUND(H16261*E16261,4)</f>
        <v>68.812799999999996</v>
      </c>
    </row>
    <row r="16262" spans="1:9" hidden="1">
      <c r="A16262" s="115" t="s">
        <v>42090</v>
      </c>
      <c r="B16262" s="115" t="s">
        <v>42091</v>
      </c>
      <c r="C16262" s="115" t="s">
        <v>37475</v>
      </c>
      <c r="D16262" s="115" t="s">
        <v>1138</v>
      </c>
      <c r="E16262" s="115">
        <v>97.185500000000005</v>
      </c>
      <c r="F16262" s="674">
        <v>293.83600000000001</v>
      </c>
      <c r="G16262" s="674">
        <v>295.84500000000003</v>
      </c>
      <c r="H16262" s="115">
        <f t="shared" si="508"/>
        <v>1.0068371472522089</v>
      </c>
      <c r="I16262" s="115">
        <f t="shared" si="509"/>
        <v>97.85</v>
      </c>
    </row>
    <row r="16263" spans="1:9" hidden="1">
      <c r="A16263" s="115" t="s">
        <v>42092</v>
      </c>
      <c r="B16263" s="115" t="s">
        <v>42093</v>
      </c>
      <c r="C16263" s="115" t="s">
        <v>37478</v>
      </c>
      <c r="D16263" s="115" t="s">
        <v>1138</v>
      </c>
      <c r="E16263" s="115">
        <v>35.6355</v>
      </c>
      <c r="F16263" s="674">
        <v>293.83600000000001</v>
      </c>
      <c r="G16263" s="674">
        <v>295.84500000000003</v>
      </c>
      <c r="H16263" s="115">
        <f t="shared" si="508"/>
        <v>1.0068371472522089</v>
      </c>
      <c r="I16263" s="115">
        <f t="shared" si="509"/>
        <v>35.879100000000001</v>
      </c>
    </row>
    <row r="16264" spans="1:9" hidden="1">
      <c r="A16264" s="115" t="s">
        <v>42094</v>
      </c>
      <c r="B16264" s="115" t="s">
        <v>42095</v>
      </c>
      <c r="C16264" s="115" t="s">
        <v>37481</v>
      </c>
      <c r="D16264" s="115" t="s">
        <v>1138</v>
      </c>
      <c r="E16264" s="115">
        <v>36.295499999999997</v>
      </c>
      <c r="F16264" s="674">
        <v>293.83600000000001</v>
      </c>
      <c r="G16264" s="674">
        <v>295.84500000000003</v>
      </c>
      <c r="H16264" s="115">
        <f t="shared" si="508"/>
        <v>1.0068371472522089</v>
      </c>
      <c r="I16264" s="115">
        <f t="shared" si="509"/>
        <v>36.543700000000001</v>
      </c>
    </row>
    <row r="16265" spans="1:9" hidden="1">
      <c r="A16265" s="115" t="s">
        <v>42096</v>
      </c>
      <c r="B16265" s="115" t="s">
        <v>42097</v>
      </c>
      <c r="C16265" s="115" t="s">
        <v>37484</v>
      </c>
      <c r="D16265" s="115" t="s">
        <v>1138</v>
      </c>
      <c r="E16265" s="115">
        <v>46.585500000000003</v>
      </c>
      <c r="F16265" s="674">
        <v>293.83600000000001</v>
      </c>
      <c r="G16265" s="674">
        <v>295.84500000000003</v>
      </c>
      <c r="H16265" s="115">
        <f t="shared" si="508"/>
        <v>1.0068371472522089</v>
      </c>
      <c r="I16265" s="115">
        <f t="shared" si="509"/>
        <v>46.904000000000003</v>
      </c>
    </row>
    <row r="16266" spans="1:9" hidden="1">
      <c r="A16266" s="115" t="s">
        <v>42098</v>
      </c>
      <c r="B16266" s="115" t="s">
        <v>42099</v>
      </c>
      <c r="C16266" s="115" t="s">
        <v>37487</v>
      </c>
      <c r="D16266" s="115" t="s">
        <v>1138</v>
      </c>
      <c r="E16266" s="115">
        <v>53.535499999999999</v>
      </c>
      <c r="F16266" s="674">
        <v>293.83600000000001</v>
      </c>
      <c r="G16266" s="674">
        <v>295.84500000000003</v>
      </c>
      <c r="H16266" s="115">
        <f t="shared" si="508"/>
        <v>1.0068371472522089</v>
      </c>
      <c r="I16266" s="115">
        <f t="shared" si="509"/>
        <v>53.901499999999999</v>
      </c>
    </row>
    <row r="16267" spans="1:9" hidden="1">
      <c r="A16267" s="115" t="s">
        <v>42100</v>
      </c>
      <c r="B16267" s="115" t="s">
        <v>42101</v>
      </c>
      <c r="C16267" s="115" t="s">
        <v>37490</v>
      </c>
      <c r="D16267" s="115" t="s">
        <v>1138</v>
      </c>
      <c r="E16267" s="115">
        <v>69.5655</v>
      </c>
      <c r="F16267" s="674">
        <v>293.83600000000001</v>
      </c>
      <c r="G16267" s="674">
        <v>295.84500000000003</v>
      </c>
      <c r="H16267" s="115">
        <f t="shared" si="508"/>
        <v>1.0068371472522089</v>
      </c>
      <c r="I16267" s="115">
        <f t="shared" si="509"/>
        <v>70.0411</v>
      </c>
    </row>
    <row r="16268" spans="1:9" hidden="1">
      <c r="A16268" s="115" t="s">
        <v>42102</v>
      </c>
      <c r="B16268" s="115" t="s">
        <v>42103</v>
      </c>
      <c r="C16268" s="115" t="s">
        <v>37493</v>
      </c>
      <c r="D16268" s="115" t="s">
        <v>1138</v>
      </c>
      <c r="E16268" s="115">
        <v>98.725499999999997</v>
      </c>
      <c r="F16268" s="674">
        <v>293.83600000000001</v>
      </c>
      <c r="G16268" s="674">
        <v>295.84500000000003</v>
      </c>
      <c r="H16268" s="115">
        <f t="shared" si="508"/>
        <v>1.0068371472522089</v>
      </c>
      <c r="I16268" s="115">
        <f t="shared" si="509"/>
        <v>99.400499999999994</v>
      </c>
    </row>
    <row r="16269" spans="1:9" hidden="1">
      <c r="A16269" s="115" t="s">
        <v>42104</v>
      </c>
      <c r="B16269" s="115" t="s">
        <v>42105</v>
      </c>
      <c r="C16269" s="115" t="s">
        <v>37496</v>
      </c>
      <c r="D16269" s="115" t="s">
        <v>1138</v>
      </c>
      <c r="E16269" s="115">
        <v>39.321100000000001</v>
      </c>
      <c r="F16269" s="674">
        <v>293.83600000000001</v>
      </c>
      <c r="G16269" s="674">
        <v>295.84500000000003</v>
      </c>
      <c r="H16269" s="115">
        <f t="shared" si="508"/>
        <v>1.0068371472522089</v>
      </c>
      <c r="I16269" s="115">
        <f t="shared" si="509"/>
        <v>39.5899</v>
      </c>
    </row>
    <row r="16270" spans="1:9" hidden="1">
      <c r="A16270" s="115" t="s">
        <v>42106</v>
      </c>
      <c r="B16270" s="115" t="s">
        <v>42107</v>
      </c>
      <c r="C16270" s="115" t="s">
        <v>37499</v>
      </c>
      <c r="D16270" s="115" t="s">
        <v>1138</v>
      </c>
      <c r="E16270" s="115">
        <v>50.678400000000003</v>
      </c>
      <c r="F16270" s="674">
        <v>293.83600000000001</v>
      </c>
      <c r="G16270" s="674">
        <v>295.84500000000003</v>
      </c>
      <c r="H16270" s="115">
        <f t="shared" si="508"/>
        <v>1.0068371472522089</v>
      </c>
      <c r="I16270" s="115">
        <f t="shared" si="509"/>
        <v>51.024900000000002</v>
      </c>
    </row>
    <row r="16271" spans="1:9" hidden="1">
      <c r="A16271" s="115" t="s">
        <v>42108</v>
      </c>
      <c r="B16271" s="115" t="s">
        <v>42109</v>
      </c>
      <c r="C16271" s="115" t="s">
        <v>37502</v>
      </c>
      <c r="D16271" s="115" t="s">
        <v>1138</v>
      </c>
      <c r="E16271" s="115">
        <v>58.249899999999997</v>
      </c>
      <c r="F16271" s="674">
        <v>293.83600000000001</v>
      </c>
      <c r="G16271" s="674">
        <v>295.84500000000003</v>
      </c>
      <c r="H16271" s="115">
        <f t="shared" si="508"/>
        <v>1.0068371472522089</v>
      </c>
      <c r="I16271" s="115">
        <f t="shared" si="509"/>
        <v>58.648200000000003</v>
      </c>
    </row>
    <row r="16272" spans="1:9" hidden="1">
      <c r="A16272" s="115" t="s">
        <v>42110</v>
      </c>
      <c r="B16272" s="115" t="s">
        <v>42111</v>
      </c>
      <c r="C16272" s="115" t="s">
        <v>37505</v>
      </c>
      <c r="D16272" s="115" t="s">
        <v>1138</v>
      </c>
      <c r="E16272" s="115">
        <v>70.153700000000001</v>
      </c>
      <c r="F16272" s="674">
        <v>293.83600000000001</v>
      </c>
      <c r="G16272" s="674">
        <v>295.84500000000003</v>
      </c>
      <c r="H16272" s="115">
        <f t="shared" si="508"/>
        <v>1.0068371472522089</v>
      </c>
      <c r="I16272" s="115">
        <f t="shared" si="509"/>
        <v>70.633399999999995</v>
      </c>
    </row>
    <row r="16273" spans="1:9" hidden="1">
      <c r="A16273" s="115" t="s">
        <v>42112</v>
      </c>
      <c r="B16273" s="115" t="s">
        <v>42113</v>
      </c>
      <c r="C16273" s="115" t="s">
        <v>37508</v>
      </c>
      <c r="D16273" s="115" t="s">
        <v>1138</v>
      </c>
      <c r="E16273" s="115">
        <v>104.7923</v>
      </c>
      <c r="F16273" s="674">
        <v>293.83600000000001</v>
      </c>
      <c r="G16273" s="674">
        <v>295.84500000000003</v>
      </c>
      <c r="H16273" s="115">
        <f t="shared" si="508"/>
        <v>1.0068371472522089</v>
      </c>
      <c r="I16273" s="115">
        <f t="shared" si="509"/>
        <v>105.50879999999999</v>
      </c>
    </row>
    <row r="16274" spans="1:9" hidden="1">
      <c r="A16274" s="115" t="s">
        <v>42114</v>
      </c>
      <c r="B16274" s="115" t="s">
        <v>42115</v>
      </c>
      <c r="C16274" s="115" t="s">
        <v>37511</v>
      </c>
      <c r="D16274" s="115" t="s">
        <v>1138</v>
      </c>
      <c r="E16274" s="115">
        <v>41.795499999999997</v>
      </c>
      <c r="F16274" s="674">
        <v>293.83600000000001</v>
      </c>
      <c r="G16274" s="674">
        <v>295.84500000000003</v>
      </c>
      <c r="H16274" s="115">
        <f t="shared" si="508"/>
        <v>1.0068371472522089</v>
      </c>
      <c r="I16274" s="115">
        <f t="shared" si="509"/>
        <v>42.081299999999999</v>
      </c>
    </row>
    <row r="16275" spans="1:9" hidden="1">
      <c r="A16275" s="115" t="s">
        <v>42116</v>
      </c>
      <c r="B16275" s="115" t="s">
        <v>42117</v>
      </c>
      <c r="C16275" s="115" t="s">
        <v>37514</v>
      </c>
      <c r="D16275" s="115" t="s">
        <v>1138</v>
      </c>
      <c r="E16275" s="115">
        <v>54.0655</v>
      </c>
      <c r="F16275" s="674">
        <v>293.83600000000001</v>
      </c>
      <c r="G16275" s="674">
        <v>295.84500000000003</v>
      </c>
      <c r="H16275" s="115">
        <f t="shared" si="508"/>
        <v>1.0068371472522089</v>
      </c>
      <c r="I16275" s="115">
        <f t="shared" si="509"/>
        <v>54.435200000000002</v>
      </c>
    </row>
    <row r="16276" spans="1:9" hidden="1">
      <c r="A16276" s="115" t="s">
        <v>42118</v>
      </c>
      <c r="B16276" s="115" t="s">
        <v>42119</v>
      </c>
      <c r="C16276" s="115" t="s">
        <v>37517</v>
      </c>
      <c r="D16276" s="115" t="s">
        <v>1138</v>
      </c>
      <c r="E16276" s="115">
        <v>61.825499999999998</v>
      </c>
      <c r="F16276" s="674">
        <v>293.83600000000001</v>
      </c>
      <c r="G16276" s="674">
        <v>295.84500000000003</v>
      </c>
      <c r="H16276" s="115">
        <f t="shared" si="508"/>
        <v>1.0068371472522089</v>
      </c>
      <c r="I16276" s="115">
        <f t="shared" si="509"/>
        <v>62.248199999999997</v>
      </c>
    </row>
    <row r="16277" spans="1:9" hidden="1">
      <c r="A16277" s="115" t="s">
        <v>42120</v>
      </c>
      <c r="B16277" s="115" t="s">
        <v>42121</v>
      </c>
      <c r="C16277" s="115" t="s">
        <v>37520</v>
      </c>
      <c r="D16277" s="115" t="s">
        <v>1138</v>
      </c>
      <c r="E16277" s="115">
        <v>73.305499999999995</v>
      </c>
      <c r="F16277" s="674">
        <v>293.83600000000001</v>
      </c>
      <c r="G16277" s="674">
        <v>295.84500000000003</v>
      </c>
      <c r="H16277" s="115">
        <f t="shared" si="508"/>
        <v>1.0068371472522089</v>
      </c>
      <c r="I16277" s="115">
        <f t="shared" si="509"/>
        <v>73.806700000000006</v>
      </c>
    </row>
    <row r="16278" spans="1:9" hidden="1">
      <c r="A16278" s="115" t="s">
        <v>42122</v>
      </c>
      <c r="B16278" s="115" t="s">
        <v>42123</v>
      </c>
      <c r="C16278" s="115" t="s">
        <v>37523</v>
      </c>
      <c r="D16278" s="115" t="s">
        <v>1138</v>
      </c>
      <c r="E16278" s="115">
        <v>116.6255</v>
      </c>
      <c r="F16278" s="674">
        <v>293.83600000000001</v>
      </c>
      <c r="G16278" s="674">
        <v>295.84500000000003</v>
      </c>
      <c r="H16278" s="115">
        <f t="shared" si="508"/>
        <v>1.0068371472522089</v>
      </c>
      <c r="I16278" s="115">
        <f t="shared" si="509"/>
        <v>117.4229</v>
      </c>
    </row>
    <row r="16279" spans="1:9" hidden="1">
      <c r="A16279" s="115" t="s">
        <v>42124</v>
      </c>
      <c r="B16279" s="115" t="s">
        <v>42125</v>
      </c>
      <c r="C16279" s="115" t="s">
        <v>37526</v>
      </c>
      <c r="D16279" s="115" t="s">
        <v>1138</v>
      </c>
      <c r="E16279" s="115">
        <v>39.037700000000001</v>
      </c>
      <c r="F16279" s="674">
        <v>293.83600000000001</v>
      </c>
      <c r="G16279" s="674">
        <v>295.84500000000003</v>
      </c>
      <c r="H16279" s="115">
        <f t="shared" si="508"/>
        <v>1.0068371472522089</v>
      </c>
      <c r="I16279" s="115">
        <f t="shared" si="509"/>
        <v>39.304600000000001</v>
      </c>
    </row>
    <row r="16280" spans="1:9" hidden="1">
      <c r="A16280" s="115" t="s">
        <v>42126</v>
      </c>
      <c r="B16280" s="115" t="s">
        <v>42127</v>
      </c>
      <c r="C16280" s="115" t="s">
        <v>37529</v>
      </c>
      <c r="D16280" s="115" t="s">
        <v>1138</v>
      </c>
      <c r="E16280" s="115">
        <v>47.695</v>
      </c>
      <c r="F16280" s="674">
        <v>293.83600000000001</v>
      </c>
      <c r="G16280" s="674">
        <v>295.84500000000003</v>
      </c>
      <c r="H16280" s="115">
        <f t="shared" si="508"/>
        <v>1.0068371472522089</v>
      </c>
      <c r="I16280" s="115">
        <f t="shared" si="509"/>
        <v>48.021099999999997</v>
      </c>
    </row>
    <row r="16281" spans="1:9" hidden="1">
      <c r="A16281" s="115" t="s">
        <v>42128</v>
      </c>
      <c r="B16281" s="115" t="s">
        <v>42129</v>
      </c>
      <c r="C16281" s="115" t="s">
        <v>37532</v>
      </c>
      <c r="D16281" s="115" t="s">
        <v>1138</v>
      </c>
      <c r="E16281" s="115">
        <v>54.12</v>
      </c>
      <c r="F16281" s="674">
        <v>293.83600000000001</v>
      </c>
      <c r="G16281" s="674">
        <v>295.84500000000003</v>
      </c>
      <c r="H16281" s="115">
        <f t="shared" si="508"/>
        <v>1.0068371472522089</v>
      </c>
      <c r="I16281" s="115">
        <f t="shared" si="509"/>
        <v>54.49</v>
      </c>
    </row>
    <row r="16282" spans="1:9" hidden="1">
      <c r="A16282" s="115" t="s">
        <v>42130</v>
      </c>
      <c r="B16282" s="115" t="s">
        <v>42131</v>
      </c>
      <c r="C16282" s="115" t="s">
        <v>37535</v>
      </c>
      <c r="D16282" s="115" t="s">
        <v>1138</v>
      </c>
      <c r="E16282" s="115">
        <v>61.873699999999999</v>
      </c>
      <c r="F16282" s="674">
        <v>293.83600000000001</v>
      </c>
      <c r="G16282" s="674">
        <v>295.84500000000003</v>
      </c>
      <c r="H16282" s="115">
        <f t="shared" si="508"/>
        <v>1.0068371472522089</v>
      </c>
      <c r="I16282" s="115">
        <f t="shared" si="509"/>
        <v>62.296700000000001</v>
      </c>
    </row>
    <row r="16283" spans="1:9" hidden="1">
      <c r="A16283" s="115" t="s">
        <v>42132</v>
      </c>
      <c r="B16283" s="115" t="s">
        <v>42133</v>
      </c>
      <c r="C16283" s="115" t="s">
        <v>37538</v>
      </c>
      <c r="D16283" s="115" t="s">
        <v>1138</v>
      </c>
      <c r="E16283" s="115">
        <v>74.364599999999996</v>
      </c>
      <c r="F16283" s="674">
        <v>293.83600000000001</v>
      </c>
      <c r="G16283" s="674">
        <v>295.84500000000003</v>
      </c>
      <c r="H16283" s="115">
        <f t="shared" si="508"/>
        <v>1.0068371472522089</v>
      </c>
      <c r="I16283" s="115">
        <f t="shared" si="509"/>
        <v>74.873000000000005</v>
      </c>
    </row>
    <row r="16284" spans="1:9" hidden="1">
      <c r="A16284" s="115" t="s">
        <v>42134</v>
      </c>
      <c r="B16284" s="115" t="s">
        <v>42135</v>
      </c>
      <c r="C16284" s="115" t="s">
        <v>37541</v>
      </c>
      <c r="D16284" s="115" t="s">
        <v>1138</v>
      </c>
      <c r="E16284" s="115">
        <v>171.25540000000001</v>
      </c>
      <c r="F16284" s="674">
        <v>293.83600000000001</v>
      </c>
      <c r="G16284" s="674">
        <v>295.84500000000003</v>
      </c>
      <c r="H16284" s="115">
        <f t="shared" si="508"/>
        <v>1.0068371472522089</v>
      </c>
      <c r="I16284" s="115">
        <f t="shared" si="509"/>
        <v>172.4263</v>
      </c>
    </row>
    <row r="16285" spans="1:9" hidden="1">
      <c r="A16285" s="115" t="s">
        <v>42136</v>
      </c>
      <c r="B16285" s="115" t="s">
        <v>42137</v>
      </c>
      <c r="C16285" s="115" t="s">
        <v>37544</v>
      </c>
      <c r="D16285" s="115" t="s">
        <v>1138</v>
      </c>
      <c r="E16285" s="115">
        <v>51.478000000000002</v>
      </c>
      <c r="F16285" s="674">
        <v>293.83600000000001</v>
      </c>
      <c r="G16285" s="674">
        <v>295.84500000000003</v>
      </c>
      <c r="H16285" s="115">
        <f t="shared" si="508"/>
        <v>1.0068371472522089</v>
      </c>
      <c r="I16285" s="115">
        <f t="shared" si="509"/>
        <v>51.83</v>
      </c>
    </row>
    <row r="16286" spans="1:9" hidden="1">
      <c r="A16286" s="115" t="s">
        <v>42138</v>
      </c>
      <c r="B16286" s="115" t="s">
        <v>42139</v>
      </c>
      <c r="C16286" s="115" t="s">
        <v>37547</v>
      </c>
      <c r="D16286" s="115" t="s">
        <v>1138</v>
      </c>
      <c r="E16286" s="115">
        <v>91.309399999999997</v>
      </c>
      <c r="F16286" s="674">
        <v>293.83600000000001</v>
      </c>
      <c r="G16286" s="674">
        <v>295.84500000000003</v>
      </c>
      <c r="H16286" s="115">
        <f t="shared" si="508"/>
        <v>1.0068371472522089</v>
      </c>
      <c r="I16286" s="115">
        <f t="shared" si="509"/>
        <v>91.933700000000002</v>
      </c>
    </row>
    <row r="16287" spans="1:9" hidden="1">
      <c r="A16287" s="115" t="s">
        <v>42140</v>
      </c>
      <c r="B16287" s="115" t="s">
        <v>42141</v>
      </c>
      <c r="C16287" s="115" t="s">
        <v>37550</v>
      </c>
      <c r="D16287" s="115" t="s">
        <v>1138</v>
      </c>
      <c r="E16287" s="115">
        <v>65.892200000000003</v>
      </c>
      <c r="F16287" s="674">
        <v>293.83600000000001</v>
      </c>
      <c r="G16287" s="674">
        <v>295.84500000000003</v>
      </c>
      <c r="H16287" s="115">
        <f t="shared" si="508"/>
        <v>1.0068371472522089</v>
      </c>
      <c r="I16287" s="115">
        <f t="shared" si="509"/>
        <v>66.342699999999994</v>
      </c>
    </row>
    <row r="16288" spans="1:9" hidden="1">
      <c r="A16288" s="115" t="s">
        <v>42142</v>
      </c>
      <c r="B16288" s="115" t="s">
        <v>42143</v>
      </c>
      <c r="C16288" s="115" t="s">
        <v>37553</v>
      </c>
      <c r="D16288" s="115" t="s">
        <v>1138</v>
      </c>
      <c r="E16288" s="115">
        <v>78.018799999999999</v>
      </c>
      <c r="F16288" s="674">
        <v>293.83600000000001</v>
      </c>
      <c r="G16288" s="674">
        <v>295.84500000000003</v>
      </c>
      <c r="H16288" s="115">
        <f t="shared" si="508"/>
        <v>1.0068371472522089</v>
      </c>
      <c r="I16288" s="115">
        <f t="shared" si="509"/>
        <v>78.552199999999999</v>
      </c>
    </row>
    <row r="16289" spans="1:9" hidden="1">
      <c r="A16289" s="115" t="s">
        <v>42144</v>
      </c>
      <c r="B16289" s="115" t="s">
        <v>42145</v>
      </c>
      <c r="C16289" s="115" t="s">
        <v>37556</v>
      </c>
      <c r="D16289" s="115" t="s">
        <v>1138</v>
      </c>
      <c r="E16289" s="115">
        <v>179.41399999999999</v>
      </c>
      <c r="F16289" s="674">
        <v>293.83600000000001</v>
      </c>
      <c r="G16289" s="674">
        <v>295.84500000000003</v>
      </c>
      <c r="H16289" s="115">
        <f t="shared" si="508"/>
        <v>1.0068371472522089</v>
      </c>
      <c r="I16289" s="115">
        <f t="shared" si="509"/>
        <v>180.64070000000001</v>
      </c>
    </row>
    <row r="16290" spans="1:9" hidden="1">
      <c r="A16290" s="115" t="s">
        <v>42146</v>
      </c>
      <c r="B16290" s="115" t="s">
        <v>42147</v>
      </c>
      <c r="C16290" s="115" t="s">
        <v>37559</v>
      </c>
      <c r="D16290" s="115" t="s">
        <v>1138</v>
      </c>
      <c r="E16290" s="115">
        <v>55.729399999999998</v>
      </c>
      <c r="F16290" s="674">
        <v>293.83600000000001</v>
      </c>
      <c r="G16290" s="674">
        <v>295.84500000000003</v>
      </c>
      <c r="H16290" s="115">
        <f t="shared" si="508"/>
        <v>1.0068371472522089</v>
      </c>
      <c r="I16290" s="115">
        <f t="shared" si="509"/>
        <v>56.110399999999998</v>
      </c>
    </row>
    <row r="16291" spans="1:9" hidden="1">
      <c r="A16291" s="115" t="s">
        <v>42148</v>
      </c>
      <c r="B16291" s="115" t="s">
        <v>42149</v>
      </c>
      <c r="C16291" s="115" t="s">
        <v>37562</v>
      </c>
      <c r="D16291" s="115" t="s">
        <v>1138</v>
      </c>
      <c r="E16291" s="115">
        <v>62.146999999999998</v>
      </c>
      <c r="F16291" s="674">
        <v>293.83600000000001</v>
      </c>
      <c r="G16291" s="674">
        <v>295.84500000000003</v>
      </c>
      <c r="H16291" s="115">
        <f t="shared" si="508"/>
        <v>1.0068371472522089</v>
      </c>
      <c r="I16291" s="115">
        <f t="shared" si="509"/>
        <v>62.571899999999999</v>
      </c>
    </row>
    <row r="16292" spans="1:9" hidden="1">
      <c r="A16292" s="115" t="s">
        <v>42150</v>
      </c>
      <c r="B16292" s="115" t="s">
        <v>42151</v>
      </c>
      <c r="C16292" s="115" t="s">
        <v>37565</v>
      </c>
      <c r="D16292" s="115" t="s">
        <v>1138</v>
      </c>
      <c r="E16292" s="115">
        <v>69.890500000000003</v>
      </c>
      <c r="F16292" s="674">
        <v>293.83600000000001</v>
      </c>
      <c r="G16292" s="674">
        <v>295.84500000000003</v>
      </c>
      <c r="H16292" s="115">
        <f t="shared" si="508"/>
        <v>1.0068371472522089</v>
      </c>
      <c r="I16292" s="115">
        <f t="shared" si="509"/>
        <v>70.368399999999994</v>
      </c>
    </row>
    <row r="16293" spans="1:9" hidden="1">
      <c r="A16293" s="115" t="s">
        <v>42152</v>
      </c>
      <c r="B16293" s="115" t="s">
        <v>42153</v>
      </c>
      <c r="C16293" s="115" t="s">
        <v>37568</v>
      </c>
      <c r="D16293" s="115" t="s">
        <v>1138</v>
      </c>
      <c r="E16293" s="115">
        <v>87.705799999999996</v>
      </c>
      <c r="F16293" s="674">
        <v>293.83600000000001</v>
      </c>
      <c r="G16293" s="674">
        <v>295.84500000000003</v>
      </c>
      <c r="H16293" s="115">
        <f t="shared" si="508"/>
        <v>1.0068371472522089</v>
      </c>
      <c r="I16293" s="115">
        <f t="shared" si="509"/>
        <v>88.305499999999995</v>
      </c>
    </row>
    <row r="16294" spans="1:9" hidden="1">
      <c r="A16294" s="115" t="s">
        <v>42154</v>
      </c>
      <c r="B16294" s="115" t="s">
        <v>42155</v>
      </c>
      <c r="C16294" s="115" t="s">
        <v>37571</v>
      </c>
      <c r="D16294" s="115" t="s">
        <v>1138</v>
      </c>
      <c r="E16294" s="115">
        <v>127.4157</v>
      </c>
      <c r="F16294" s="674">
        <v>293.83600000000001</v>
      </c>
      <c r="G16294" s="674">
        <v>295.84500000000003</v>
      </c>
      <c r="H16294" s="115">
        <f t="shared" si="508"/>
        <v>1.0068371472522089</v>
      </c>
      <c r="I16294" s="115">
        <f t="shared" si="509"/>
        <v>128.2869</v>
      </c>
    </row>
    <row r="16295" spans="1:9" hidden="1">
      <c r="A16295" s="115" t="s">
        <v>42156</v>
      </c>
      <c r="B16295" s="115" t="s">
        <v>42157</v>
      </c>
      <c r="C16295" s="115" t="s">
        <v>37574</v>
      </c>
      <c r="D16295" s="115" t="s">
        <v>1138</v>
      </c>
      <c r="E16295" s="115">
        <v>34.955500000000001</v>
      </c>
      <c r="F16295" s="674">
        <v>293.83600000000001</v>
      </c>
      <c r="G16295" s="674">
        <v>295.84500000000003</v>
      </c>
      <c r="H16295" s="115">
        <f t="shared" si="508"/>
        <v>1.0068371472522089</v>
      </c>
      <c r="I16295" s="115">
        <f t="shared" si="509"/>
        <v>35.194499999999998</v>
      </c>
    </row>
    <row r="16296" spans="1:9" hidden="1">
      <c r="A16296" s="115" t="s">
        <v>42158</v>
      </c>
      <c r="B16296" s="115" t="s">
        <v>42159</v>
      </c>
      <c r="C16296" s="115" t="s">
        <v>37577</v>
      </c>
      <c r="D16296" s="115" t="s">
        <v>1138</v>
      </c>
      <c r="E16296" s="115">
        <v>46.3155</v>
      </c>
      <c r="F16296" s="674">
        <v>293.83600000000001</v>
      </c>
      <c r="G16296" s="674">
        <v>295.84500000000003</v>
      </c>
      <c r="H16296" s="115">
        <f t="shared" si="508"/>
        <v>1.0068371472522089</v>
      </c>
      <c r="I16296" s="115">
        <f t="shared" si="509"/>
        <v>46.632199999999997</v>
      </c>
    </row>
    <row r="16297" spans="1:9" hidden="1">
      <c r="A16297" s="115" t="s">
        <v>42160</v>
      </c>
      <c r="B16297" s="115" t="s">
        <v>42161</v>
      </c>
      <c r="C16297" s="115" t="s">
        <v>37580</v>
      </c>
      <c r="D16297" s="115" t="s">
        <v>1138</v>
      </c>
      <c r="E16297" s="115">
        <v>39.105499999999999</v>
      </c>
      <c r="F16297" s="674">
        <v>293.83600000000001</v>
      </c>
      <c r="G16297" s="674">
        <v>295.84500000000003</v>
      </c>
      <c r="H16297" s="115">
        <f t="shared" si="508"/>
        <v>1.0068371472522089</v>
      </c>
      <c r="I16297" s="115">
        <f t="shared" si="509"/>
        <v>39.372900000000001</v>
      </c>
    </row>
    <row r="16298" spans="1:9" hidden="1">
      <c r="A16298" s="115" t="s">
        <v>42162</v>
      </c>
      <c r="B16298" s="115" t="s">
        <v>42163</v>
      </c>
      <c r="C16298" s="115" t="s">
        <v>37583</v>
      </c>
      <c r="D16298" s="115" t="s">
        <v>1138</v>
      </c>
      <c r="E16298" s="115">
        <v>41.477200000000003</v>
      </c>
      <c r="F16298" s="674">
        <v>293.83600000000001</v>
      </c>
      <c r="G16298" s="674">
        <v>295.84500000000003</v>
      </c>
      <c r="H16298" s="115">
        <f t="shared" si="508"/>
        <v>1.0068371472522089</v>
      </c>
      <c r="I16298" s="115">
        <f t="shared" si="509"/>
        <v>41.760800000000003</v>
      </c>
    </row>
    <row r="16299" spans="1:9" hidden="1">
      <c r="A16299" s="115" t="s">
        <v>42164</v>
      </c>
      <c r="B16299" s="115" t="s">
        <v>42165</v>
      </c>
      <c r="C16299" s="115" t="s">
        <v>37586</v>
      </c>
      <c r="D16299" s="115" t="s">
        <v>1138</v>
      </c>
      <c r="E16299" s="115">
        <v>41.235500000000002</v>
      </c>
      <c r="F16299" s="674">
        <v>293.83600000000001</v>
      </c>
      <c r="G16299" s="674">
        <v>295.84500000000003</v>
      </c>
      <c r="H16299" s="115">
        <f t="shared" si="508"/>
        <v>1.0068371472522089</v>
      </c>
      <c r="I16299" s="115">
        <f t="shared" si="509"/>
        <v>41.517400000000002</v>
      </c>
    </row>
    <row r="16300" spans="1:9" hidden="1">
      <c r="A16300" s="115" t="s">
        <v>42166</v>
      </c>
      <c r="B16300" s="115" t="s">
        <v>42167</v>
      </c>
      <c r="C16300" s="115" t="s">
        <v>37589</v>
      </c>
      <c r="D16300" s="115" t="s">
        <v>1138</v>
      </c>
      <c r="E16300" s="115">
        <v>42.845500000000001</v>
      </c>
      <c r="F16300" s="674">
        <v>293.83600000000001</v>
      </c>
      <c r="G16300" s="674">
        <v>295.84500000000003</v>
      </c>
      <c r="H16300" s="115">
        <f t="shared" si="508"/>
        <v>1.0068371472522089</v>
      </c>
      <c r="I16300" s="115">
        <f t="shared" si="509"/>
        <v>43.138399999999997</v>
      </c>
    </row>
    <row r="16301" spans="1:9" hidden="1">
      <c r="A16301" s="115" t="s">
        <v>42168</v>
      </c>
      <c r="B16301" s="115" t="s">
        <v>42169</v>
      </c>
      <c r="C16301" s="115" t="s">
        <v>37592</v>
      </c>
      <c r="D16301" s="115" t="s">
        <v>1138</v>
      </c>
      <c r="E16301" s="115">
        <v>57.176900000000003</v>
      </c>
      <c r="F16301" s="674">
        <v>293.83600000000001</v>
      </c>
      <c r="G16301" s="674">
        <v>295.84500000000003</v>
      </c>
      <c r="H16301" s="115">
        <f t="shared" si="508"/>
        <v>1.0068371472522089</v>
      </c>
      <c r="I16301" s="115">
        <f t="shared" si="509"/>
        <v>57.567799999999998</v>
      </c>
    </row>
    <row r="16302" spans="1:9" hidden="1">
      <c r="A16302" s="115" t="s">
        <v>42170</v>
      </c>
      <c r="B16302" s="115" t="s">
        <v>42171</v>
      </c>
      <c r="C16302" s="115" t="s">
        <v>37595</v>
      </c>
      <c r="D16302" s="115" t="s">
        <v>1138</v>
      </c>
      <c r="E16302" s="115">
        <v>65.770799999999994</v>
      </c>
      <c r="F16302" s="674">
        <v>293.83600000000001</v>
      </c>
      <c r="G16302" s="674">
        <v>295.84500000000003</v>
      </c>
      <c r="H16302" s="115">
        <f t="shared" si="508"/>
        <v>1.0068371472522089</v>
      </c>
      <c r="I16302" s="115">
        <f t="shared" si="509"/>
        <v>66.220500000000001</v>
      </c>
    </row>
    <row r="16303" spans="1:9" hidden="1">
      <c r="A16303" s="115" t="s">
        <v>42172</v>
      </c>
      <c r="B16303" s="115" t="s">
        <v>42173</v>
      </c>
      <c r="C16303" s="115" t="s">
        <v>37598</v>
      </c>
      <c r="D16303" s="115" t="s">
        <v>1138</v>
      </c>
      <c r="E16303" s="115">
        <v>65.235500000000002</v>
      </c>
      <c r="F16303" s="674">
        <v>293.83600000000001</v>
      </c>
      <c r="G16303" s="674">
        <v>295.84500000000003</v>
      </c>
      <c r="H16303" s="115">
        <f t="shared" si="508"/>
        <v>1.0068371472522089</v>
      </c>
      <c r="I16303" s="115">
        <f t="shared" si="509"/>
        <v>65.6815</v>
      </c>
    </row>
    <row r="16304" spans="1:9" hidden="1">
      <c r="A16304" s="115" t="s">
        <v>42174</v>
      </c>
      <c r="B16304" s="115" t="s">
        <v>42175</v>
      </c>
      <c r="C16304" s="115" t="s">
        <v>37601</v>
      </c>
      <c r="D16304" s="115" t="s">
        <v>1138</v>
      </c>
      <c r="E16304" s="115">
        <v>49.845500000000001</v>
      </c>
      <c r="F16304" s="674">
        <v>293.83600000000001</v>
      </c>
      <c r="G16304" s="674">
        <v>295.84500000000003</v>
      </c>
      <c r="H16304" s="115">
        <f t="shared" si="508"/>
        <v>1.0068371472522089</v>
      </c>
      <c r="I16304" s="115">
        <f t="shared" si="509"/>
        <v>50.186300000000003</v>
      </c>
    </row>
    <row r="16305" spans="1:9" hidden="1">
      <c r="A16305" s="115" t="s">
        <v>42176</v>
      </c>
      <c r="B16305" s="115" t="s">
        <v>42177</v>
      </c>
      <c r="C16305" s="115" t="s">
        <v>37604</v>
      </c>
      <c r="D16305" s="115" t="s">
        <v>1138</v>
      </c>
      <c r="E16305" s="115">
        <v>92.999799999999993</v>
      </c>
      <c r="F16305" s="674">
        <v>293.83600000000001</v>
      </c>
      <c r="G16305" s="674">
        <v>295.84500000000003</v>
      </c>
      <c r="H16305" s="115">
        <f t="shared" si="508"/>
        <v>1.0068371472522089</v>
      </c>
      <c r="I16305" s="115">
        <f t="shared" si="509"/>
        <v>93.6357</v>
      </c>
    </row>
    <row r="16306" spans="1:9" hidden="1">
      <c r="A16306" s="115" t="s">
        <v>42178</v>
      </c>
      <c r="B16306" s="115" t="s">
        <v>42179</v>
      </c>
      <c r="C16306" s="115" t="s">
        <v>37607</v>
      </c>
      <c r="D16306" s="115" t="s">
        <v>1138</v>
      </c>
      <c r="E16306" s="115">
        <v>92.999799999999993</v>
      </c>
      <c r="F16306" s="674">
        <v>293.83600000000001</v>
      </c>
      <c r="G16306" s="674">
        <v>295.84500000000003</v>
      </c>
      <c r="H16306" s="115">
        <f t="shared" si="508"/>
        <v>1.0068371472522089</v>
      </c>
      <c r="I16306" s="115">
        <f t="shared" si="509"/>
        <v>93.6357</v>
      </c>
    </row>
    <row r="16307" spans="1:9" hidden="1">
      <c r="A16307" s="115" t="s">
        <v>42180</v>
      </c>
      <c r="B16307" s="115" t="s">
        <v>42181</v>
      </c>
      <c r="C16307" s="115" t="s">
        <v>37610</v>
      </c>
      <c r="D16307" s="115" t="s">
        <v>1138</v>
      </c>
      <c r="E16307" s="115">
        <v>92.959299999999999</v>
      </c>
      <c r="F16307" s="674">
        <v>293.83600000000001</v>
      </c>
      <c r="G16307" s="674">
        <v>295.84500000000003</v>
      </c>
      <c r="H16307" s="115">
        <f t="shared" si="508"/>
        <v>1.0068371472522089</v>
      </c>
      <c r="I16307" s="115">
        <f t="shared" si="509"/>
        <v>93.594899999999996</v>
      </c>
    </row>
    <row r="16308" spans="1:9" hidden="1">
      <c r="A16308" s="115" t="s">
        <v>42182</v>
      </c>
      <c r="B16308" s="115" t="s">
        <v>42183</v>
      </c>
      <c r="C16308" s="115" t="s">
        <v>37613</v>
      </c>
      <c r="D16308" s="115" t="s">
        <v>1138</v>
      </c>
      <c r="E16308" s="115">
        <v>92.095500000000001</v>
      </c>
      <c r="F16308" s="674">
        <v>293.83600000000001</v>
      </c>
      <c r="G16308" s="674">
        <v>295.84500000000003</v>
      </c>
      <c r="H16308" s="115">
        <f t="shared" si="508"/>
        <v>1.0068371472522089</v>
      </c>
      <c r="I16308" s="115">
        <f t="shared" si="509"/>
        <v>92.725200000000001</v>
      </c>
    </row>
    <row r="16309" spans="1:9" hidden="1">
      <c r="A16309" s="115" t="s">
        <v>42184</v>
      </c>
      <c r="B16309" s="115" t="s">
        <v>42185</v>
      </c>
      <c r="C16309" s="115" t="s">
        <v>37616</v>
      </c>
      <c r="D16309" s="115" t="s">
        <v>1138</v>
      </c>
      <c r="E16309" s="115">
        <v>80.445499999999996</v>
      </c>
      <c r="F16309" s="674">
        <v>293.83600000000001</v>
      </c>
      <c r="G16309" s="674">
        <v>295.84500000000003</v>
      </c>
      <c r="H16309" s="115">
        <f t="shared" si="508"/>
        <v>1.0068371472522089</v>
      </c>
      <c r="I16309" s="115">
        <f t="shared" si="509"/>
        <v>80.995500000000007</v>
      </c>
    </row>
    <row r="16310" spans="1:9" hidden="1">
      <c r="A16310" s="115" t="s">
        <v>42186</v>
      </c>
      <c r="B16310" s="115" t="s">
        <v>42187</v>
      </c>
      <c r="C16310" s="115" t="s">
        <v>37619</v>
      </c>
      <c r="D16310" s="115" t="s">
        <v>1138</v>
      </c>
      <c r="E16310" s="115">
        <v>39.555500000000002</v>
      </c>
      <c r="F16310" s="674">
        <v>293.83600000000001</v>
      </c>
      <c r="G16310" s="674">
        <v>295.84500000000003</v>
      </c>
      <c r="H16310" s="115">
        <f t="shared" si="508"/>
        <v>1.0068371472522089</v>
      </c>
      <c r="I16310" s="115">
        <f t="shared" si="509"/>
        <v>39.825899999999997</v>
      </c>
    </row>
    <row r="16311" spans="1:9" hidden="1">
      <c r="A16311" s="115" t="s">
        <v>42188</v>
      </c>
      <c r="B16311" s="115" t="s">
        <v>42189</v>
      </c>
      <c r="C16311" s="115" t="s">
        <v>37622</v>
      </c>
      <c r="D16311" s="115" t="s">
        <v>1138</v>
      </c>
      <c r="E16311" s="115">
        <v>50.455500000000001</v>
      </c>
      <c r="F16311" s="674">
        <v>293.83600000000001</v>
      </c>
      <c r="G16311" s="674">
        <v>295.84500000000003</v>
      </c>
      <c r="H16311" s="115">
        <f t="shared" si="508"/>
        <v>1.0068371472522089</v>
      </c>
      <c r="I16311" s="115">
        <f t="shared" si="509"/>
        <v>50.8005</v>
      </c>
    </row>
    <row r="16312" spans="1:9" hidden="1">
      <c r="A16312" s="115" t="s">
        <v>42190</v>
      </c>
      <c r="B16312" s="115" t="s">
        <v>42191</v>
      </c>
      <c r="C16312" s="115" t="s">
        <v>37625</v>
      </c>
      <c r="D16312" s="115" t="s">
        <v>1138</v>
      </c>
      <c r="E16312" s="115">
        <v>56.155500000000004</v>
      </c>
      <c r="F16312" s="674">
        <v>293.83600000000001</v>
      </c>
      <c r="G16312" s="674">
        <v>295.84500000000003</v>
      </c>
      <c r="H16312" s="115">
        <f t="shared" si="508"/>
        <v>1.0068371472522089</v>
      </c>
      <c r="I16312" s="115">
        <f t="shared" si="509"/>
        <v>56.539400000000001</v>
      </c>
    </row>
    <row r="16313" spans="1:9" hidden="1">
      <c r="A16313" s="115" t="s">
        <v>42192</v>
      </c>
      <c r="B16313" s="115" t="s">
        <v>42193</v>
      </c>
      <c r="C16313" s="115" t="s">
        <v>37628</v>
      </c>
      <c r="D16313" s="115" t="s">
        <v>1138</v>
      </c>
      <c r="E16313" s="115">
        <v>49.735500000000002</v>
      </c>
      <c r="F16313" s="674">
        <v>293.83600000000001</v>
      </c>
      <c r="G16313" s="674">
        <v>295.84500000000003</v>
      </c>
      <c r="H16313" s="115">
        <f t="shared" si="508"/>
        <v>1.0068371472522089</v>
      </c>
      <c r="I16313" s="115">
        <f t="shared" si="509"/>
        <v>50.075499999999998</v>
      </c>
    </row>
    <row r="16314" spans="1:9" hidden="1">
      <c r="A16314" s="115" t="s">
        <v>42194</v>
      </c>
      <c r="B16314" s="115" t="s">
        <v>42195</v>
      </c>
      <c r="C16314" s="115" t="s">
        <v>37631</v>
      </c>
      <c r="D16314" s="115" t="s">
        <v>1138</v>
      </c>
      <c r="E16314" s="115">
        <v>67.805499999999995</v>
      </c>
      <c r="F16314" s="674">
        <v>293.83600000000001</v>
      </c>
      <c r="G16314" s="674">
        <v>295.84500000000003</v>
      </c>
      <c r="H16314" s="115">
        <f t="shared" si="508"/>
        <v>1.0068371472522089</v>
      </c>
      <c r="I16314" s="115">
        <f t="shared" si="509"/>
        <v>68.269099999999995</v>
      </c>
    </row>
    <row r="16315" spans="1:9" hidden="1">
      <c r="A16315" s="115" t="s">
        <v>42196</v>
      </c>
      <c r="B16315" s="115" t="s">
        <v>42197</v>
      </c>
      <c r="C16315" s="115" t="s">
        <v>37634</v>
      </c>
      <c r="D16315" s="115" t="s">
        <v>1138</v>
      </c>
      <c r="E16315" s="115">
        <v>108.7655</v>
      </c>
      <c r="F16315" s="674">
        <v>293.83600000000001</v>
      </c>
      <c r="G16315" s="674">
        <v>295.84500000000003</v>
      </c>
      <c r="H16315" s="115">
        <f t="shared" si="508"/>
        <v>1.0068371472522089</v>
      </c>
      <c r="I16315" s="115">
        <f t="shared" si="509"/>
        <v>109.5091</v>
      </c>
    </row>
    <row r="16316" spans="1:9" hidden="1">
      <c r="A16316" s="115" t="s">
        <v>42198</v>
      </c>
      <c r="B16316" s="115" t="s">
        <v>42199</v>
      </c>
      <c r="C16316" s="115" t="s">
        <v>37637</v>
      </c>
      <c r="D16316" s="115" t="s">
        <v>1138</v>
      </c>
      <c r="E16316" s="115">
        <v>51.397100000000002</v>
      </c>
      <c r="F16316" s="674">
        <v>293.83600000000001</v>
      </c>
      <c r="G16316" s="674">
        <v>295.84500000000003</v>
      </c>
      <c r="H16316" s="115">
        <f t="shared" si="508"/>
        <v>1.0068371472522089</v>
      </c>
      <c r="I16316" s="115">
        <f t="shared" si="509"/>
        <v>51.7485</v>
      </c>
    </row>
    <row r="16317" spans="1:9" hidden="1">
      <c r="A16317" s="115" t="s">
        <v>42200</v>
      </c>
      <c r="B16317" s="115" t="s">
        <v>42201</v>
      </c>
      <c r="C16317" s="115" t="s">
        <v>37640</v>
      </c>
      <c r="D16317" s="115" t="s">
        <v>1138</v>
      </c>
      <c r="E16317" s="115">
        <v>60.608400000000003</v>
      </c>
      <c r="F16317" s="674">
        <v>293.83600000000001</v>
      </c>
      <c r="G16317" s="674">
        <v>295.84500000000003</v>
      </c>
      <c r="H16317" s="115">
        <f t="shared" si="508"/>
        <v>1.0068371472522089</v>
      </c>
      <c r="I16317" s="115">
        <f t="shared" si="509"/>
        <v>61.022799999999997</v>
      </c>
    </row>
    <row r="16318" spans="1:9" hidden="1">
      <c r="A16318" s="115" t="s">
        <v>42202</v>
      </c>
      <c r="B16318" s="115" t="s">
        <v>42203</v>
      </c>
      <c r="C16318" s="115" t="s">
        <v>37643</v>
      </c>
      <c r="D16318" s="115" t="s">
        <v>1138</v>
      </c>
      <c r="E16318" s="115">
        <v>74.941599999999994</v>
      </c>
      <c r="F16318" s="674">
        <v>293.83600000000001</v>
      </c>
      <c r="G16318" s="674">
        <v>295.84500000000003</v>
      </c>
      <c r="H16318" s="115">
        <f t="shared" si="508"/>
        <v>1.0068371472522089</v>
      </c>
      <c r="I16318" s="115">
        <f t="shared" si="509"/>
        <v>75.453999999999994</v>
      </c>
    </row>
    <row r="16319" spans="1:9" hidden="1">
      <c r="A16319" s="115" t="s">
        <v>42204</v>
      </c>
      <c r="B16319" s="115" t="s">
        <v>42205</v>
      </c>
      <c r="C16319" s="115" t="s">
        <v>37646</v>
      </c>
      <c r="D16319" s="115" t="s">
        <v>1138</v>
      </c>
      <c r="E16319" s="115">
        <v>72.755200000000002</v>
      </c>
      <c r="F16319" s="674">
        <v>293.83600000000001</v>
      </c>
      <c r="G16319" s="674">
        <v>295.84500000000003</v>
      </c>
      <c r="H16319" s="115">
        <f t="shared" si="508"/>
        <v>1.0068371472522089</v>
      </c>
      <c r="I16319" s="115">
        <f t="shared" si="509"/>
        <v>73.252600000000001</v>
      </c>
    </row>
    <row r="16320" spans="1:9" hidden="1">
      <c r="A16320" s="115" t="s">
        <v>42206</v>
      </c>
      <c r="B16320" s="115" t="s">
        <v>42207</v>
      </c>
      <c r="C16320" s="115" t="s">
        <v>37649</v>
      </c>
      <c r="D16320" s="115" t="s">
        <v>1138</v>
      </c>
      <c r="E16320" s="115">
        <v>105.43</v>
      </c>
      <c r="F16320" s="674">
        <v>293.83600000000001</v>
      </c>
      <c r="G16320" s="674">
        <v>295.84500000000003</v>
      </c>
      <c r="H16320" s="115">
        <f t="shared" si="508"/>
        <v>1.0068371472522089</v>
      </c>
      <c r="I16320" s="115">
        <f t="shared" si="509"/>
        <v>106.1508</v>
      </c>
    </row>
    <row r="16321" spans="1:9" hidden="1">
      <c r="A16321" s="115" t="s">
        <v>42208</v>
      </c>
      <c r="B16321" s="115" t="s">
        <v>42209</v>
      </c>
      <c r="C16321" s="115" t="s">
        <v>37652</v>
      </c>
      <c r="D16321" s="115" t="s">
        <v>1138</v>
      </c>
      <c r="E16321" s="115">
        <v>49.955500000000001</v>
      </c>
      <c r="F16321" s="674">
        <v>293.83600000000001</v>
      </c>
      <c r="G16321" s="674">
        <v>295.84500000000003</v>
      </c>
      <c r="H16321" s="115">
        <f t="shared" si="508"/>
        <v>1.0068371472522089</v>
      </c>
      <c r="I16321" s="115">
        <f t="shared" si="509"/>
        <v>50.2971</v>
      </c>
    </row>
    <row r="16322" spans="1:9" hidden="1">
      <c r="A16322" s="115" t="s">
        <v>42210</v>
      </c>
      <c r="B16322" s="115" t="s">
        <v>42211</v>
      </c>
      <c r="C16322" s="115" t="s">
        <v>37655</v>
      </c>
      <c r="D16322" s="115" t="s">
        <v>1138</v>
      </c>
      <c r="E16322" s="115">
        <v>64.355500000000006</v>
      </c>
      <c r="F16322" s="674">
        <v>293.83600000000001</v>
      </c>
      <c r="G16322" s="674">
        <v>295.84500000000003</v>
      </c>
      <c r="H16322" s="115">
        <f t="shared" si="508"/>
        <v>1.0068371472522089</v>
      </c>
      <c r="I16322" s="115">
        <f t="shared" si="509"/>
        <v>64.795500000000004</v>
      </c>
    </row>
    <row r="16323" spans="1:9" hidden="1">
      <c r="A16323" s="115" t="s">
        <v>42212</v>
      </c>
      <c r="B16323" s="115" t="s">
        <v>42213</v>
      </c>
      <c r="C16323" s="115" t="s">
        <v>37658</v>
      </c>
      <c r="D16323" s="115" t="s">
        <v>1138</v>
      </c>
      <c r="E16323" s="115">
        <v>70.545500000000004</v>
      </c>
      <c r="F16323" s="674">
        <v>293.83600000000001</v>
      </c>
      <c r="G16323" s="674">
        <v>295.84500000000003</v>
      </c>
      <c r="H16323" s="115">
        <f t="shared" si="508"/>
        <v>1.0068371472522089</v>
      </c>
      <c r="I16323" s="115">
        <f t="shared" si="509"/>
        <v>71.027799999999999</v>
      </c>
    </row>
    <row r="16324" spans="1:9" hidden="1">
      <c r="A16324" s="115" t="s">
        <v>42214</v>
      </c>
      <c r="B16324" s="115" t="s">
        <v>42215</v>
      </c>
      <c r="C16324" s="115" t="s">
        <v>37661</v>
      </c>
      <c r="D16324" s="115" t="s">
        <v>1138</v>
      </c>
      <c r="E16324" s="115">
        <v>76.035499999999999</v>
      </c>
      <c r="F16324" s="674">
        <v>293.83600000000001</v>
      </c>
      <c r="G16324" s="674">
        <v>295.84500000000003</v>
      </c>
      <c r="H16324" s="115">
        <f t="shared" si="508"/>
        <v>1.0068371472522089</v>
      </c>
      <c r="I16324" s="115">
        <f t="shared" si="509"/>
        <v>76.555400000000006</v>
      </c>
    </row>
    <row r="16325" spans="1:9" hidden="1">
      <c r="A16325" s="115" t="s">
        <v>42216</v>
      </c>
      <c r="B16325" s="115" t="s">
        <v>42217</v>
      </c>
      <c r="C16325" s="115" t="s">
        <v>37664</v>
      </c>
      <c r="D16325" s="115" t="s">
        <v>1138</v>
      </c>
      <c r="E16325" s="115">
        <v>108.7655</v>
      </c>
      <c r="F16325" s="674">
        <v>293.83600000000001</v>
      </c>
      <c r="G16325" s="674">
        <v>295.84500000000003</v>
      </c>
      <c r="H16325" s="115">
        <f t="shared" ref="H16325:H16388" si="510">G16325/F16325</f>
        <v>1.0068371472522089</v>
      </c>
      <c r="I16325" s="115">
        <f t="shared" ref="I16325:I16388" si="511">ROUND(H16325*E16325,4)</f>
        <v>109.5091</v>
      </c>
    </row>
    <row r="16326" spans="1:9" hidden="1">
      <c r="A16326" s="115" t="s">
        <v>42218</v>
      </c>
      <c r="B16326" s="115" t="s">
        <v>42219</v>
      </c>
      <c r="C16326" s="115" t="s">
        <v>37667</v>
      </c>
      <c r="D16326" s="115" t="s">
        <v>1138</v>
      </c>
      <c r="E16326" s="115">
        <v>52.325499999999998</v>
      </c>
      <c r="F16326" s="674">
        <v>293.83600000000001</v>
      </c>
      <c r="G16326" s="674">
        <v>295.84500000000003</v>
      </c>
      <c r="H16326" s="115">
        <f t="shared" si="510"/>
        <v>1.0068371472522089</v>
      </c>
      <c r="I16326" s="115">
        <f t="shared" si="511"/>
        <v>52.683300000000003</v>
      </c>
    </row>
    <row r="16327" spans="1:9" hidden="1">
      <c r="A16327" s="115" t="s">
        <v>42220</v>
      </c>
      <c r="B16327" s="115" t="s">
        <v>42221</v>
      </c>
      <c r="C16327" s="115" t="s">
        <v>37670</v>
      </c>
      <c r="D16327" s="115" t="s">
        <v>1138</v>
      </c>
      <c r="E16327" s="115">
        <v>46.255499999999998</v>
      </c>
      <c r="F16327" s="674">
        <v>293.83600000000001</v>
      </c>
      <c r="G16327" s="674">
        <v>295.84500000000003</v>
      </c>
      <c r="H16327" s="115">
        <f t="shared" si="510"/>
        <v>1.0068371472522089</v>
      </c>
      <c r="I16327" s="115">
        <f t="shared" si="511"/>
        <v>46.571800000000003</v>
      </c>
    </row>
    <row r="16328" spans="1:9" hidden="1">
      <c r="A16328" s="115" t="s">
        <v>42222</v>
      </c>
      <c r="B16328" s="115" t="s">
        <v>42223</v>
      </c>
      <c r="C16328" s="115" t="s">
        <v>37673</v>
      </c>
      <c r="D16328" s="115" t="s">
        <v>1138</v>
      </c>
      <c r="E16328" s="115">
        <v>77.3155</v>
      </c>
      <c r="F16328" s="674">
        <v>293.83600000000001</v>
      </c>
      <c r="G16328" s="674">
        <v>295.84500000000003</v>
      </c>
      <c r="H16328" s="115">
        <f t="shared" si="510"/>
        <v>1.0068371472522089</v>
      </c>
      <c r="I16328" s="115">
        <f t="shared" si="511"/>
        <v>77.844099999999997</v>
      </c>
    </row>
    <row r="16329" spans="1:9" hidden="1">
      <c r="A16329" s="115" t="s">
        <v>42224</v>
      </c>
      <c r="B16329" s="115" t="s">
        <v>42225</v>
      </c>
      <c r="C16329" s="115" t="s">
        <v>37676</v>
      </c>
      <c r="D16329" s="115" t="s">
        <v>1138</v>
      </c>
      <c r="E16329" s="115">
        <v>83.995500000000007</v>
      </c>
      <c r="F16329" s="674">
        <v>293.83600000000001</v>
      </c>
      <c r="G16329" s="674">
        <v>295.84500000000003</v>
      </c>
      <c r="H16329" s="115">
        <f t="shared" si="510"/>
        <v>1.0068371472522089</v>
      </c>
      <c r="I16329" s="115">
        <f t="shared" si="511"/>
        <v>84.569800000000001</v>
      </c>
    </row>
    <row r="16330" spans="1:9" hidden="1">
      <c r="A16330" s="115" t="s">
        <v>42226</v>
      </c>
      <c r="B16330" s="115" t="s">
        <v>42227</v>
      </c>
      <c r="C16330" s="115" t="s">
        <v>37679</v>
      </c>
      <c r="D16330" s="115" t="s">
        <v>1138</v>
      </c>
      <c r="E16330" s="115">
        <v>74.905500000000004</v>
      </c>
      <c r="F16330" s="674">
        <v>293.83600000000001</v>
      </c>
      <c r="G16330" s="674">
        <v>295.84500000000003</v>
      </c>
      <c r="H16330" s="115">
        <f t="shared" si="510"/>
        <v>1.0068371472522089</v>
      </c>
      <c r="I16330" s="115">
        <f t="shared" si="511"/>
        <v>75.417599999999993</v>
      </c>
    </row>
    <row r="16331" spans="1:9" hidden="1">
      <c r="A16331" s="115" t="s">
        <v>42228</v>
      </c>
      <c r="B16331" s="115" t="s">
        <v>42229</v>
      </c>
      <c r="C16331" s="115" t="s">
        <v>37682</v>
      </c>
      <c r="D16331" s="115" t="s">
        <v>1138</v>
      </c>
      <c r="E16331" s="115">
        <v>124.3755</v>
      </c>
      <c r="F16331" s="674">
        <v>293.83600000000001</v>
      </c>
      <c r="G16331" s="674">
        <v>295.84500000000003</v>
      </c>
      <c r="H16331" s="115">
        <f t="shared" si="510"/>
        <v>1.0068371472522089</v>
      </c>
      <c r="I16331" s="115">
        <f t="shared" si="511"/>
        <v>125.2259</v>
      </c>
    </row>
    <row r="16332" spans="1:9" hidden="1">
      <c r="A16332" s="115" t="s">
        <v>42230</v>
      </c>
      <c r="B16332" s="115" t="s">
        <v>42231</v>
      </c>
      <c r="C16332" s="115" t="s">
        <v>37685</v>
      </c>
      <c r="D16332" s="115" t="s">
        <v>1138</v>
      </c>
      <c r="E16332" s="115">
        <v>77.451899999999995</v>
      </c>
      <c r="F16332" s="674">
        <v>293.83600000000001</v>
      </c>
      <c r="G16332" s="674">
        <v>295.84500000000003</v>
      </c>
      <c r="H16332" s="115">
        <f t="shared" si="510"/>
        <v>1.0068371472522089</v>
      </c>
      <c r="I16332" s="115">
        <f t="shared" si="511"/>
        <v>77.981499999999997</v>
      </c>
    </row>
    <row r="16333" spans="1:9" hidden="1">
      <c r="A16333" s="115" t="s">
        <v>42232</v>
      </c>
      <c r="B16333" s="115" t="s">
        <v>42233</v>
      </c>
      <c r="C16333" s="115" t="s">
        <v>37688</v>
      </c>
      <c r="D16333" s="115" t="s">
        <v>1138</v>
      </c>
      <c r="E16333" s="115">
        <v>84.486900000000006</v>
      </c>
      <c r="F16333" s="674">
        <v>293.83600000000001</v>
      </c>
      <c r="G16333" s="674">
        <v>295.84500000000003</v>
      </c>
      <c r="H16333" s="115">
        <f t="shared" si="510"/>
        <v>1.0068371472522089</v>
      </c>
      <c r="I16333" s="115">
        <f t="shared" si="511"/>
        <v>85.064499999999995</v>
      </c>
    </row>
    <row r="16334" spans="1:9" hidden="1">
      <c r="A16334" s="115" t="s">
        <v>42234</v>
      </c>
      <c r="B16334" s="115" t="s">
        <v>42235</v>
      </c>
      <c r="C16334" s="115" t="s">
        <v>37691</v>
      </c>
      <c r="D16334" s="115" t="s">
        <v>1138</v>
      </c>
      <c r="E16334" s="115">
        <v>91.248599999999996</v>
      </c>
      <c r="F16334" s="674">
        <v>293.83600000000001</v>
      </c>
      <c r="G16334" s="674">
        <v>295.84500000000003</v>
      </c>
      <c r="H16334" s="115">
        <f t="shared" si="510"/>
        <v>1.0068371472522089</v>
      </c>
      <c r="I16334" s="115">
        <f t="shared" si="511"/>
        <v>91.872500000000002</v>
      </c>
    </row>
    <row r="16335" spans="1:9" hidden="1">
      <c r="A16335" s="115" t="s">
        <v>42236</v>
      </c>
      <c r="B16335" s="115" t="s">
        <v>42237</v>
      </c>
      <c r="C16335" s="115" t="s">
        <v>37694</v>
      </c>
      <c r="D16335" s="115" t="s">
        <v>1138</v>
      </c>
      <c r="E16335" s="115">
        <v>81.237700000000004</v>
      </c>
      <c r="F16335" s="674">
        <v>293.83600000000001</v>
      </c>
      <c r="G16335" s="674">
        <v>295.84500000000003</v>
      </c>
      <c r="H16335" s="115">
        <f t="shared" si="510"/>
        <v>1.0068371472522089</v>
      </c>
      <c r="I16335" s="115">
        <f t="shared" si="511"/>
        <v>81.793099999999995</v>
      </c>
    </row>
    <row r="16336" spans="1:9" hidden="1">
      <c r="A16336" s="115" t="s">
        <v>42238</v>
      </c>
      <c r="B16336" s="115" t="s">
        <v>42239</v>
      </c>
      <c r="C16336" s="115" t="s">
        <v>37697</v>
      </c>
      <c r="D16336" s="115" t="s">
        <v>1138</v>
      </c>
      <c r="E16336" s="115">
        <v>125.9884</v>
      </c>
      <c r="F16336" s="674">
        <v>293.83600000000001</v>
      </c>
      <c r="G16336" s="674">
        <v>295.84500000000003</v>
      </c>
      <c r="H16336" s="115">
        <f t="shared" si="510"/>
        <v>1.0068371472522089</v>
      </c>
      <c r="I16336" s="115">
        <f t="shared" si="511"/>
        <v>126.8498</v>
      </c>
    </row>
    <row r="16337" spans="1:9" hidden="1">
      <c r="A16337" s="115" t="s">
        <v>42240</v>
      </c>
      <c r="B16337" s="115" t="s">
        <v>42241</v>
      </c>
      <c r="C16337" s="115" t="s">
        <v>37700</v>
      </c>
      <c r="D16337" s="115" t="s">
        <v>1138</v>
      </c>
      <c r="E16337" s="115">
        <v>57.275500000000001</v>
      </c>
      <c r="F16337" s="674">
        <v>293.83600000000001</v>
      </c>
      <c r="G16337" s="674">
        <v>295.84500000000003</v>
      </c>
      <c r="H16337" s="115">
        <f t="shared" si="510"/>
        <v>1.0068371472522089</v>
      </c>
      <c r="I16337" s="115">
        <f t="shared" si="511"/>
        <v>57.667099999999998</v>
      </c>
    </row>
    <row r="16338" spans="1:9" hidden="1">
      <c r="A16338" s="115" t="s">
        <v>42242</v>
      </c>
      <c r="B16338" s="115" t="s">
        <v>42243</v>
      </c>
      <c r="C16338" s="115" t="s">
        <v>37703</v>
      </c>
      <c r="D16338" s="115" t="s">
        <v>1138</v>
      </c>
      <c r="E16338" s="115">
        <v>89.095500000000001</v>
      </c>
      <c r="F16338" s="674">
        <v>293.83600000000001</v>
      </c>
      <c r="G16338" s="674">
        <v>295.84500000000003</v>
      </c>
      <c r="H16338" s="115">
        <f t="shared" si="510"/>
        <v>1.0068371472522089</v>
      </c>
      <c r="I16338" s="115">
        <f t="shared" si="511"/>
        <v>89.704700000000003</v>
      </c>
    </row>
    <row r="16339" spans="1:9" hidden="1">
      <c r="A16339" s="115" t="s">
        <v>42244</v>
      </c>
      <c r="B16339" s="115" t="s">
        <v>42245</v>
      </c>
      <c r="C16339" s="115" t="s">
        <v>37706</v>
      </c>
      <c r="D16339" s="115" t="s">
        <v>1138</v>
      </c>
      <c r="E16339" s="115">
        <v>92.485500000000002</v>
      </c>
      <c r="F16339" s="674">
        <v>293.83600000000001</v>
      </c>
      <c r="G16339" s="674">
        <v>295.84500000000003</v>
      </c>
      <c r="H16339" s="115">
        <f t="shared" si="510"/>
        <v>1.0068371472522089</v>
      </c>
      <c r="I16339" s="115">
        <f t="shared" si="511"/>
        <v>93.117800000000003</v>
      </c>
    </row>
    <row r="16340" spans="1:9" hidden="1">
      <c r="A16340" s="115" t="s">
        <v>42246</v>
      </c>
      <c r="B16340" s="115" t="s">
        <v>42247</v>
      </c>
      <c r="C16340" s="115" t="s">
        <v>37709</v>
      </c>
      <c r="D16340" s="115" t="s">
        <v>1138</v>
      </c>
      <c r="E16340" s="115">
        <v>95.795500000000004</v>
      </c>
      <c r="F16340" s="674">
        <v>293.83600000000001</v>
      </c>
      <c r="G16340" s="674">
        <v>295.84500000000003</v>
      </c>
      <c r="H16340" s="115">
        <f t="shared" si="510"/>
        <v>1.0068371472522089</v>
      </c>
      <c r="I16340" s="115">
        <f t="shared" si="511"/>
        <v>96.450500000000005</v>
      </c>
    </row>
    <row r="16341" spans="1:9" hidden="1">
      <c r="A16341" s="115" t="s">
        <v>42248</v>
      </c>
      <c r="B16341" s="115" t="s">
        <v>42249</v>
      </c>
      <c r="C16341" s="115" t="s">
        <v>37712</v>
      </c>
      <c r="D16341" s="115" t="s">
        <v>1138</v>
      </c>
      <c r="E16341" s="115">
        <v>124.7255</v>
      </c>
      <c r="F16341" s="674">
        <v>293.83600000000001</v>
      </c>
      <c r="G16341" s="674">
        <v>295.84500000000003</v>
      </c>
      <c r="H16341" s="115">
        <f t="shared" si="510"/>
        <v>1.0068371472522089</v>
      </c>
      <c r="I16341" s="115">
        <f t="shared" si="511"/>
        <v>125.5783</v>
      </c>
    </row>
    <row r="16342" spans="1:9" hidden="1">
      <c r="A16342" s="115" t="s">
        <v>42250</v>
      </c>
      <c r="B16342" s="115" t="s">
        <v>42251</v>
      </c>
      <c r="C16342" s="115" t="s">
        <v>37715</v>
      </c>
      <c r="D16342" s="115" t="s">
        <v>1138</v>
      </c>
      <c r="E16342" s="115">
        <v>10.0502</v>
      </c>
      <c r="F16342" s="674">
        <v>293.83600000000001</v>
      </c>
      <c r="G16342" s="674">
        <v>295.84500000000003</v>
      </c>
      <c r="H16342" s="115">
        <f t="shared" si="510"/>
        <v>1.0068371472522089</v>
      </c>
      <c r="I16342" s="115">
        <f t="shared" si="511"/>
        <v>10.1189</v>
      </c>
    </row>
    <row r="16343" spans="1:9" hidden="1">
      <c r="A16343" s="115" t="s">
        <v>42252</v>
      </c>
      <c r="B16343" s="115" t="s">
        <v>42253</v>
      </c>
      <c r="C16343" s="115" t="s">
        <v>37718</v>
      </c>
      <c r="D16343" s="115" t="s">
        <v>1138</v>
      </c>
      <c r="E16343" s="115">
        <v>10.4602</v>
      </c>
      <c r="F16343" s="674">
        <v>293.83600000000001</v>
      </c>
      <c r="G16343" s="674">
        <v>295.84500000000003</v>
      </c>
      <c r="H16343" s="115">
        <f t="shared" si="510"/>
        <v>1.0068371472522089</v>
      </c>
      <c r="I16343" s="115">
        <f t="shared" si="511"/>
        <v>10.531700000000001</v>
      </c>
    </row>
    <row r="16344" spans="1:9" hidden="1">
      <c r="A16344" s="115" t="s">
        <v>42254</v>
      </c>
      <c r="B16344" s="115" t="s">
        <v>42255</v>
      </c>
      <c r="C16344" s="115" t="s">
        <v>37721</v>
      </c>
      <c r="D16344" s="115" t="s">
        <v>1138</v>
      </c>
      <c r="E16344" s="115">
        <v>11.0002</v>
      </c>
      <c r="F16344" s="674">
        <v>293.83600000000001</v>
      </c>
      <c r="G16344" s="674">
        <v>295.84500000000003</v>
      </c>
      <c r="H16344" s="115">
        <f t="shared" si="510"/>
        <v>1.0068371472522089</v>
      </c>
      <c r="I16344" s="115">
        <f t="shared" si="511"/>
        <v>11.0754</v>
      </c>
    </row>
    <row r="16345" spans="1:9" hidden="1">
      <c r="A16345" s="115" t="s">
        <v>42256</v>
      </c>
      <c r="B16345" s="115" t="s">
        <v>42257</v>
      </c>
      <c r="C16345" s="115" t="s">
        <v>37724</v>
      </c>
      <c r="D16345" s="115" t="s">
        <v>1138</v>
      </c>
      <c r="E16345" s="115">
        <v>11.8302</v>
      </c>
      <c r="F16345" s="674">
        <v>293.83600000000001</v>
      </c>
      <c r="G16345" s="674">
        <v>295.84500000000003</v>
      </c>
      <c r="H16345" s="115">
        <f t="shared" si="510"/>
        <v>1.0068371472522089</v>
      </c>
      <c r="I16345" s="115">
        <f t="shared" si="511"/>
        <v>11.911099999999999</v>
      </c>
    </row>
    <row r="16346" spans="1:9" hidden="1">
      <c r="A16346" s="115" t="s">
        <v>42258</v>
      </c>
      <c r="B16346" s="115" t="s">
        <v>42259</v>
      </c>
      <c r="C16346" s="115" t="s">
        <v>37727</v>
      </c>
      <c r="D16346" s="115" t="s">
        <v>1138</v>
      </c>
      <c r="E16346" s="115">
        <v>12.600199999999999</v>
      </c>
      <c r="F16346" s="674">
        <v>293.83600000000001</v>
      </c>
      <c r="G16346" s="674">
        <v>295.84500000000003</v>
      </c>
      <c r="H16346" s="115">
        <f t="shared" si="510"/>
        <v>1.0068371472522089</v>
      </c>
      <c r="I16346" s="115">
        <f t="shared" si="511"/>
        <v>12.686299999999999</v>
      </c>
    </row>
    <row r="16347" spans="1:9" hidden="1">
      <c r="A16347" s="115" t="s">
        <v>42260</v>
      </c>
      <c r="B16347" s="115" t="s">
        <v>42261</v>
      </c>
      <c r="C16347" s="115" t="s">
        <v>37730</v>
      </c>
      <c r="D16347" s="115" t="s">
        <v>1138</v>
      </c>
      <c r="E16347" s="115">
        <v>13.1302</v>
      </c>
      <c r="F16347" s="674">
        <v>293.83600000000001</v>
      </c>
      <c r="G16347" s="674">
        <v>295.84500000000003</v>
      </c>
      <c r="H16347" s="115">
        <f t="shared" si="510"/>
        <v>1.0068371472522089</v>
      </c>
      <c r="I16347" s="115">
        <f t="shared" si="511"/>
        <v>13.22</v>
      </c>
    </row>
    <row r="16348" spans="1:9" hidden="1">
      <c r="A16348" s="115" t="s">
        <v>42262</v>
      </c>
      <c r="B16348" s="115" t="s">
        <v>42263</v>
      </c>
      <c r="C16348" s="115" t="s">
        <v>37733</v>
      </c>
      <c r="D16348" s="115" t="s">
        <v>1138</v>
      </c>
      <c r="E16348" s="115">
        <v>11.292899999999999</v>
      </c>
      <c r="F16348" s="674">
        <v>293.83600000000001</v>
      </c>
      <c r="G16348" s="674">
        <v>295.84500000000003</v>
      </c>
      <c r="H16348" s="115">
        <f t="shared" si="510"/>
        <v>1.0068371472522089</v>
      </c>
      <c r="I16348" s="115">
        <f t="shared" si="511"/>
        <v>11.370100000000001</v>
      </c>
    </row>
    <row r="16349" spans="1:9" hidden="1">
      <c r="A16349" s="115" t="s">
        <v>42264</v>
      </c>
      <c r="B16349" s="115" t="s">
        <v>42265</v>
      </c>
      <c r="C16349" s="115" t="s">
        <v>37736</v>
      </c>
      <c r="D16349" s="115" t="s">
        <v>1138</v>
      </c>
      <c r="E16349" s="115">
        <v>12.102600000000001</v>
      </c>
      <c r="F16349" s="674">
        <v>293.83600000000001</v>
      </c>
      <c r="G16349" s="674">
        <v>295.84500000000003</v>
      </c>
      <c r="H16349" s="115">
        <f t="shared" si="510"/>
        <v>1.0068371472522089</v>
      </c>
      <c r="I16349" s="115">
        <f t="shared" si="511"/>
        <v>12.1853</v>
      </c>
    </row>
    <row r="16350" spans="1:9" hidden="1">
      <c r="A16350" s="115" t="s">
        <v>42266</v>
      </c>
      <c r="B16350" s="115" t="s">
        <v>42267</v>
      </c>
      <c r="C16350" s="115" t="s">
        <v>37739</v>
      </c>
      <c r="D16350" s="115" t="s">
        <v>1138</v>
      </c>
      <c r="E16350" s="115">
        <v>12.922599999999999</v>
      </c>
      <c r="F16350" s="674">
        <v>293.83600000000001</v>
      </c>
      <c r="G16350" s="674">
        <v>295.84500000000003</v>
      </c>
      <c r="H16350" s="115">
        <f t="shared" si="510"/>
        <v>1.0068371472522089</v>
      </c>
      <c r="I16350" s="115">
        <f t="shared" si="511"/>
        <v>13.010999999999999</v>
      </c>
    </row>
    <row r="16351" spans="1:9" hidden="1">
      <c r="A16351" s="115" t="s">
        <v>42268</v>
      </c>
      <c r="B16351" s="115" t="s">
        <v>42269</v>
      </c>
      <c r="C16351" s="115" t="s">
        <v>37742</v>
      </c>
      <c r="D16351" s="115" t="s">
        <v>1138</v>
      </c>
      <c r="E16351" s="115">
        <v>14.532</v>
      </c>
      <c r="F16351" s="674">
        <v>293.83600000000001</v>
      </c>
      <c r="G16351" s="674">
        <v>295.84500000000003</v>
      </c>
      <c r="H16351" s="115">
        <f t="shared" si="510"/>
        <v>1.0068371472522089</v>
      </c>
      <c r="I16351" s="115">
        <f t="shared" si="511"/>
        <v>14.631399999999999</v>
      </c>
    </row>
    <row r="16352" spans="1:9" hidden="1">
      <c r="A16352" s="115" t="s">
        <v>42270</v>
      </c>
      <c r="B16352" s="115" t="s">
        <v>42271</v>
      </c>
      <c r="C16352" s="115" t="s">
        <v>37745</v>
      </c>
      <c r="D16352" s="115" t="s">
        <v>1138</v>
      </c>
      <c r="E16352" s="115">
        <v>17.184100000000001</v>
      </c>
      <c r="F16352" s="674">
        <v>293.83600000000001</v>
      </c>
      <c r="G16352" s="674">
        <v>295.84500000000003</v>
      </c>
      <c r="H16352" s="115">
        <f t="shared" si="510"/>
        <v>1.0068371472522089</v>
      </c>
      <c r="I16352" s="115">
        <f t="shared" si="511"/>
        <v>17.301600000000001</v>
      </c>
    </row>
    <row r="16353" spans="1:9" hidden="1">
      <c r="A16353" s="115" t="s">
        <v>42272</v>
      </c>
      <c r="B16353" s="115" t="s">
        <v>42273</v>
      </c>
      <c r="C16353" s="115" t="s">
        <v>37748</v>
      </c>
      <c r="D16353" s="115" t="s">
        <v>1138</v>
      </c>
      <c r="E16353" s="115">
        <v>11.770200000000001</v>
      </c>
      <c r="F16353" s="674">
        <v>293.83600000000001</v>
      </c>
      <c r="G16353" s="674">
        <v>295.84500000000003</v>
      </c>
      <c r="H16353" s="115">
        <f t="shared" si="510"/>
        <v>1.0068371472522089</v>
      </c>
      <c r="I16353" s="115">
        <f t="shared" si="511"/>
        <v>11.8507</v>
      </c>
    </row>
    <row r="16354" spans="1:9" hidden="1">
      <c r="A16354" s="115" t="s">
        <v>42274</v>
      </c>
      <c r="B16354" s="115" t="s">
        <v>42275</v>
      </c>
      <c r="C16354" s="115" t="s">
        <v>37751</v>
      </c>
      <c r="D16354" s="115" t="s">
        <v>1138</v>
      </c>
      <c r="E16354" s="115">
        <v>13.1302</v>
      </c>
      <c r="F16354" s="674">
        <v>293.83600000000001</v>
      </c>
      <c r="G16354" s="674">
        <v>295.84500000000003</v>
      </c>
      <c r="H16354" s="115">
        <f t="shared" si="510"/>
        <v>1.0068371472522089</v>
      </c>
      <c r="I16354" s="115">
        <f t="shared" si="511"/>
        <v>13.22</v>
      </c>
    </row>
    <row r="16355" spans="1:9" hidden="1">
      <c r="A16355" s="115" t="s">
        <v>42276</v>
      </c>
      <c r="B16355" s="115" t="s">
        <v>42277</v>
      </c>
      <c r="C16355" s="115" t="s">
        <v>37754</v>
      </c>
      <c r="D16355" s="115" t="s">
        <v>1138</v>
      </c>
      <c r="E16355" s="115">
        <v>14.190200000000001</v>
      </c>
      <c r="F16355" s="674">
        <v>293.83600000000001</v>
      </c>
      <c r="G16355" s="674">
        <v>295.84500000000003</v>
      </c>
      <c r="H16355" s="115">
        <f t="shared" si="510"/>
        <v>1.0068371472522089</v>
      </c>
      <c r="I16355" s="115">
        <f t="shared" si="511"/>
        <v>14.2872</v>
      </c>
    </row>
    <row r="16356" spans="1:9" hidden="1">
      <c r="A16356" s="115" t="s">
        <v>42278</v>
      </c>
      <c r="B16356" s="115" t="s">
        <v>42279</v>
      </c>
      <c r="C16356" s="115" t="s">
        <v>37757</v>
      </c>
      <c r="D16356" s="115" t="s">
        <v>1138</v>
      </c>
      <c r="E16356" s="115">
        <v>16.340199999999999</v>
      </c>
      <c r="F16356" s="674">
        <v>293.83600000000001</v>
      </c>
      <c r="G16356" s="674">
        <v>295.84500000000003</v>
      </c>
      <c r="H16356" s="115">
        <f t="shared" si="510"/>
        <v>1.0068371472522089</v>
      </c>
      <c r="I16356" s="115">
        <f t="shared" si="511"/>
        <v>16.451899999999998</v>
      </c>
    </row>
    <row r="16357" spans="1:9" hidden="1">
      <c r="A16357" s="115" t="s">
        <v>42280</v>
      </c>
      <c r="B16357" s="115" t="s">
        <v>42281</v>
      </c>
      <c r="C16357" s="115" t="s">
        <v>37760</v>
      </c>
      <c r="D16357" s="115" t="s">
        <v>1138</v>
      </c>
      <c r="E16357" s="115">
        <v>19.9102</v>
      </c>
      <c r="F16357" s="674">
        <v>293.83600000000001</v>
      </c>
      <c r="G16357" s="674">
        <v>295.84500000000003</v>
      </c>
      <c r="H16357" s="115">
        <f t="shared" si="510"/>
        <v>1.0068371472522089</v>
      </c>
      <c r="I16357" s="115">
        <f t="shared" si="511"/>
        <v>20.046299999999999</v>
      </c>
    </row>
    <row r="16358" spans="1:9" hidden="1">
      <c r="A16358" s="115" t="s">
        <v>42282</v>
      </c>
      <c r="B16358" s="115" t="s">
        <v>42283</v>
      </c>
      <c r="C16358" s="115" t="s">
        <v>37763</v>
      </c>
      <c r="D16358" s="115" t="s">
        <v>1138</v>
      </c>
      <c r="E16358" s="115">
        <v>10.9793</v>
      </c>
      <c r="F16358" s="674">
        <v>293.83600000000001</v>
      </c>
      <c r="G16358" s="674">
        <v>295.84500000000003</v>
      </c>
      <c r="H16358" s="115">
        <f t="shared" si="510"/>
        <v>1.0068371472522089</v>
      </c>
      <c r="I16358" s="115">
        <f t="shared" si="511"/>
        <v>11.054399999999999</v>
      </c>
    </row>
    <row r="16359" spans="1:9" hidden="1">
      <c r="A16359" s="115" t="s">
        <v>42284</v>
      </c>
      <c r="B16359" s="115" t="s">
        <v>42285</v>
      </c>
      <c r="C16359" s="115" t="s">
        <v>37766</v>
      </c>
      <c r="D16359" s="115" t="s">
        <v>1138</v>
      </c>
      <c r="E16359" s="115">
        <v>10.4831</v>
      </c>
      <c r="F16359" s="674">
        <v>293.83600000000001</v>
      </c>
      <c r="G16359" s="674">
        <v>295.84500000000003</v>
      </c>
      <c r="H16359" s="115">
        <f t="shared" si="510"/>
        <v>1.0068371472522089</v>
      </c>
      <c r="I16359" s="115">
        <f t="shared" si="511"/>
        <v>10.5548</v>
      </c>
    </row>
    <row r="16360" spans="1:9" hidden="1">
      <c r="A16360" s="115" t="s">
        <v>42286</v>
      </c>
      <c r="B16360" s="115" t="s">
        <v>42287</v>
      </c>
      <c r="C16360" s="115" t="s">
        <v>37769</v>
      </c>
      <c r="D16360" s="115" t="s">
        <v>1138</v>
      </c>
      <c r="E16360" s="115">
        <v>11.7385</v>
      </c>
      <c r="F16360" s="674">
        <v>293.83600000000001</v>
      </c>
      <c r="G16360" s="674">
        <v>295.84500000000003</v>
      </c>
      <c r="H16360" s="115">
        <f t="shared" si="510"/>
        <v>1.0068371472522089</v>
      </c>
      <c r="I16360" s="115">
        <f t="shared" si="511"/>
        <v>11.8188</v>
      </c>
    </row>
    <row r="16361" spans="1:9" hidden="1">
      <c r="A16361" s="115" t="s">
        <v>42288</v>
      </c>
      <c r="B16361" s="115" t="s">
        <v>42289</v>
      </c>
      <c r="C16361" s="115" t="s">
        <v>37772</v>
      </c>
      <c r="D16361" s="115" t="s">
        <v>1138</v>
      </c>
      <c r="E16361" s="115">
        <v>12.5687</v>
      </c>
      <c r="F16361" s="674">
        <v>293.83600000000001</v>
      </c>
      <c r="G16361" s="674">
        <v>295.84500000000003</v>
      </c>
      <c r="H16361" s="115">
        <f t="shared" si="510"/>
        <v>1.0068371472522089</v>
      </c>
      <c r="I16361" s="115">
        <f t="shared" si="511"/>
        <v>12.6546</v>
      </c>
    </row>
    <row r="16362" spans="1:9" hidden="1">
      <c r="A16362" s="115" t="s">
        <v>42290</v>
      </c>
      <c r="B16362" s="115" t="s">
        <v>42291</v>
      </c>
      <c r="C16362" s="115" t="s">
        <v>37775</v>
      </c>
      <c r="D16362" s="115" t="s">
        <v>1138</v>
      </c>
      <c r="E16362" s="115">
        <v>13.662000000000001</v>
      </c>
      <c r="F16362" s="674">
        <v>293.83600000000001</v>
      </c>
      <c r="G16362" s="674">
        <v>295.84500000000003</v>
      </c>
      <c r="H16362" s="115">
        <f t="shared" si="510"/>
        <v>1.0068371472522089</v>
      </c>
      <c r="I16362" s="115">
        <f t="shared" si="511"/>
        <v>13.7554</v>
      </c>
    </row>
    <row r="16363" spans="1:9" hidden="1">
      <c r="A16363" s="115" t="s">
        <v>42292</v>
      </c>
      <c r="B16363" s="115" t="s">
        <v>42293</v>
      </c>
      <c r="C16363" s="115" t="s">
        <v>37778</v>
      </c>
      <c r="D16363" s="115" t="s">
        <v>1138</v>
      </c>
      <c r="E16363" s="115">
        <v>14.198600000000001</v>
      </c>
      <c r="F16363" s="674">
        <v>293.83600000000001</v>
      </c>
      <c r="G16363" s="674">
        <v>295.84500000000003</v>
      </c>
      <c r="H16363" s="115">
        <f t="shared" si="510"/>
        <v>1.0068371472522089</v>
      </c>
      <c r="I16363" s="115">
        <f t="shared" si="511"/>
        <v>14.2957</v>
      </c>
    </row>
    <row r="16364" spans="1:9" hidden="1">
      <c r="A16364" s="115" t="s">
        <v>42294</v>
      </c>
      <c r="B16364" s="115" t="s">
        <v>42295</v>
      </c>
      <c r="C16364" s="115" t="s">
        <v>37781</v>
      </c>
      <c r="D16364" s="115" t="s">
        <v>1138</v>
      </c>
      <c r="E16364" s="115">
        <v>11.292899999999999</v>
      </c>
      <c r="F16364" s="674">
        <v>293.83600000000001</v>
      </c>
      <c r="G16364" s="674">
        <v>295.84500000000003</v>
      </c>
      <c r="H16364" s="115">
        <f t="shared" si="510"/>
        <v>1.0068371472522089</v>
      </c>
      <c r="I16364" s="115">
        <f t="shared" si="511"/>
        <v>11.370100000000001</v>
      </c>
    </row>
    <row r="16365" spans="1:9" hidden="1">
      <c r="A16365" s="115" t="s">
        <v>42296</v>
      </c>
      <c r="B16365" s="115" t="s">
        <v>42297</v>
      </c>
      <c r="C16365" s="115" t="s">
        <v>37784</v>
      </c>
      <c r="D16365" s="115" t="s">
        <v>1138</v>
      </c>
      <c r="E16365" s="115">
        <v>12.102600000000001</v>
      </c>
      <c r="F16365" s="674">
        <v>293.83600000000001</v>
      </c>
      <c r="G16365" s="674">
        <v>295.84500000000003</v>
      </c>
      <c r="H16365" s="115">
        <f t="shared" si="510"/>
        <v>1.0068371472522089</v>
      </c>
      <c r="I16365" s="115">
        <f t="shared" si="511"/>
        <v>12.1853</v>
      </c>
    </row>
    <row r="16366" spans="1:9" hidden="1">
      <c r="A16366" s="115" t="s">
        <v>42298</v>
      </c>
      <c r="B16366" s="115" t="s">
        <v>42299</v>
      </c>
      <c r="C16366" s="115" t="s">
        <v>37787</v>
      </c>
      <c r="D16366" s="115" t="s">
        <v>1138</v>
      </c>
      <c r="E16366" s="115">
        <v>12.922599999999999</v>
      </c>
      <c r="F16366" s="674">
        <v>293.83600000000001</v>
      </c>
      <c r="G16366" s="674">
        <v>295.84500000000003</v>
      </c>
      <c r="H16366" s="115">
        <f t="shared" si="510"/>
        <v>1.0068371472522089</v>
      </c>
      <c r="I16366" s="115">
        <f t="shared" si="511"/>
        <v>13.010999999999999</v>
      </c>
    </row>
    <row r="16367" spans="1:9" hidden="1">
      <c r="A16367" s="115" t="s">
        <v>42300</v>
      </c>
      <c r="B16367" s="115" t="s">
        <v>42301</v>
      </c>
      <c r="C16367" s="115" t="s">
        <v>37790</v>
      </c>
      <c r="D16367" s="115" t="s">
        <v>1138</v>
      </c>
      <c r="E16367" s="115">
        <v>14.532</v>
      </c>
      <c r="F16367" s="674">
        <v>293.83600000000001</v>
      </c>
      <c r="G16367" s="674">
        <v>295.84500000000003</v>
      </c>
      <c r="H16367" s="115">
        <f t="shared" si="510"/>
        <v>1.0068371472522089</v>
      </c>
      <c r="I16367" s="115">
        <f t="shared" si="511"/>
        <v>14.631399999999999</v>
      </c>
    </row>
    <row r="16368" spans="1:9" hidden="1">
      <c r="A16368" s="115" t="s">
        <v>42302</v>
      </c>
      <c r="B16368" s="115" t="s">
        <v>42303</v>
      </c>
      <c r="C16368" s="115" t="s">
        <v>37793</v>
      </c>
      <c r="D16368" s="115" t="s">
        <v>1138</v>
      </c>
      <c r="E16368" s="115">
        <v>17.184100000000001</v>
      </c>
      <c r="F16368" s="674">
        <v>293.83600000000001</v>
      </c>
      <c r="G16368" s="674">
        <v>295.84500000000003</v>
      </c>
      <c r="H16368" s="115">
        <f t="shared" si="510"/>
        <v>1.0068371472522089</v>
      </c>
      <c r="I16368" s="115">
        <f t="shared" si="511"/>
        <v>17.301600000000001</v>
      </c>
    </row>
    <row r="16369" spans="1:9" hidden="1">
      <c r="A16369" s="115" t="s">
        <v>42304</v>
      </c>
      <c r="B16369" s="115" t="s">
        <v>42305</v>
      </c>
      <c r="C16369" s="115" t="s">
        <v>37796</v>
      </c>
      <c r="D16369" s="115" t="s">
        <v>1138</v>
      </c>
      <c r="E16369" s="115">
        <v>12.8217</v>
      </c>
      <c r="F16369" s="674">
        <v>293.83600000000001</v>
      </c>
      <c r="G16369" s="674">
        <v>295.84500000000003</v>
      </c>
      <c r="H16369" s="115">
        <f t="shared" si="510"/>
        <v>1.0068371472522089</v>
      </c>
      <c r="I16369" s="115">
        <f t="shared" si="511"/>
        <v>12.9094</v>
      </c>
    </row>
    <row r="16370" spans="1:9" hidden="1">
      <c r="A16370" s="115" t="s">
        <v>42306</v>
      </c>
      <c r="B16370" s="115" t="s">
        <v>42307</v>
      </c>
      <c r="C16370" s="115" t="s">
        <v>37799</v>
      </c>
      <c r="D16370" s="115" t="s">
        <v>1138</v>
      </c>
      <c r="E16370" s="115">
        <v>13.185700000000001</v>
      </c>
      <c r="F16370" s="674">
        <v>293.83600000000001</v>
      </c>
      <c r="G16370" s="674">
        <v>295.84500000000003</v>
      </c>
      <c r="H16370" s="115">
        <f t="shared" si="510"/>
        <v>1.0068371472522089</v>
      </c>
      <c r="I16370" s="115">
        <f t="shared" si="511"/>
        <v>13.2759</v>
      </c>
    </row>
    <row r="16371" spans="1:9" hidden="1">
      <c r="A16371" s="115" t="s">
        <v>42308</v>
      </c>
      <c r="B16371" s="115" t="s">
        <v>42309</v>
      </c>
      <c r="C16371" s="115" t="s">
        <v>37802</v>
      </c>
      <c r="D16371" s="115" t="s">
        <v>1138</v>
      </c>
      <c r="E16371" s="115">
        <v>14.258699999999999</v>
      </c>
      <c r="F16371" s="674">
        <v>293.83600000000001</v>
      </c>
      <c r="G16371" s="674">
        <v>295.84500000000003</v>
      </c>
      <c r="H16371" s="115">
        <f t="shared" si="510"/>
        <v>1.0068371472522089</v>
      </c>
      <c r="I16371" s="115">
        <f t="shared" si="511"/>
        <v>14.356199999999999</v>
      </c>
    </row>
    <row r="16372" spans="1:9" hidden="1">
      <c r="A16372" s="115" t="s">
        <v>42310</v>
      </c>
      <c r="B16372" s="115" t="s">
        <v>42311</v>
      </c>
      <c r="C16372" s="115" t="s">
        <v>37805</v>
      </c>
      <c r="D16372" s="115" t="s">
        <v>1138</v>
      </c>
      <c r="E16372" s="115">
        <v>16.434999999999999</v>
      </c>
      <c r="F16372" s="674">
        <v>293.83600000000001</v>
      </c>
      <c r="G16372" s="674">
        <v>295.84500000000003</v>
      </c>
      <c r="H16372" s="115">
        <f t="shared" si="510"/>
        <v>1.0068371472522089</v>
      </c>
      <c r="I16372" s="115">
        <f t="shared" si="511"/>
        <v>16.5474</v>
      </c>
    </row>
    <row r="16373" spans="1:9" hidden="1">
      <c r="A16373" s="115" t="s">
        <v>42312</v>
      </c>
      <c r="B16373" s="115" t="s">
        <v>42313</v>
      </c>
      <c r="C16373" s="115" t="s">
        <v>37808</v>
      </c>
      <c r="D16373" s="115" t="s">
        <v>1138</v>
      </c>
      <c r="E16373" s="115">
        <v>20.0487</v>
      </c>
      <c r="F16373" s="674">
        <v>293.83600000000001</v>
      </c>
      <c r="G16373" s="674">
        <v>295.84500000000003</v>
      </c>
      <c r="H16373" s="115">
        <f t="shared" si="510"/>
        <v>1.0068371472522089</v>
      </c>
      <c r="I16373" s="115">
        <f t="shared" si="511"/>
        <v>20.1858</v>
      </c>
    </row>
    <row r="16374" spans="1:9" hidden="1">
      <c r="A16374" s="115" t="s">
        <v>42314</v>
      </c>
      <c r="B16374" s="115" t="s">
        <v>42315</v>
      </c>
      <c r="C16374" s="115" t="s">
        <v>37811</v>
      </c>
      <c r="D16374" s="115" t="s">
        <v>1138</v>
      </c>
      <c r="E16374" s="115">
        <v>10.1402</v>
      </c>
      <c r="F16374" s="674">
        <v>293.83600000000001</v>
      </c>
      <c r="G16374" s="674">
        <v>295.84500000000003</v>
      </c>
      <c r="H16374" s="115">
        <f t="shared" si="510"/>
        <v>1.0068371472522089</v>
      </c>
      <c r="I16374" s="115">
        <f t="shared" si="511"/>
        <v>10.2095</v>
      </c>
    </row>
    <row r="16375" spans="1:9" hidden="1">
      <c r="A16375" s="115" t="s">
        <v>42316</v>
      </c>
      <c r="B16375" s="115" t="s">
        <v>42317</v>
      </c>
      <c r="C16375" s="115" t="s">
        <v>37814</v>
      </c>
      <c r="D16375" s="115" t="s">
        <v>1138</v>
      </c>
      <c r="E16375" s="115">
        <v>11.170199999999999</v>
      </c>
      <c r="F16375" s="674">
        <v>293.83600000000001</v>
      </c>
      <c r="G16375" s="674">
        <v>295.84500000000003</v>
      </c>
      <c r="H16375" s="115">
        <f t="shared" si="510"/>
        <v>1.0068371472522089</v>
      </c>
      <c r="I16375" s="115">
        <f t="shared" si="511"/>
        <v>11.246600000000001</v>
      </c>
    </row>
    <row r="16376" spans="1:9" hidden="1">
      <c r="A16376" s="115" t="s">
        <v>42318</v>
      </c>
      <c r="B16376" s="115" t="s">
        <v>42319</v>
      </c>
      <c r="C16376" s="115" t="s">
        <v>37817</v>
      </c>
      <c r="D16376" s="115" t="s">
        <v>1138</v>
      </c>
      <c r="E16376" s="115">
        <v>14.530200000000001</v>
      </c>
      <c r="F16376" s="674">
        <v>293.83600000000001</v>
      </c>
      <c r="G16376" s="674">
        <v>295.84500000000003</v>
      </c>
      <c r="H16376" s="115">
        <f t="shared" si="510"/>
        <v>1.0068371472522089</v>
      </c>
      <c r="I16376" s="115">
        <f t="shared" si="511"/>
        <v>14.6295</v>
      </c>
    </row>
    <row r="16377" spans="1:9" hidden="1">
      <c r="A16377" s="115" t="s">
        <v>42320</v>
      </c>
      <c r="B16377" s="115" t="s">
        <v>42321</v>
      </c>
      <c r="C16377" s="115" t="s">
        <v>37820</v>
      </c>
      <c r="D16377" s="115" t="s">
        <v>1138</v>
      </c>
      <c r="E16377" s="115">
        <v>12.6502</v>
      </c>
      <c r="F16377" s="674">
        <v>293.83600000000001</v>
      </c>
      <c r="G16377" s="674">
        <v>295.84500000000003</v>
      </c>
      <c r="H16377" s="115">
        <f t="shared" si="510"/>
        <v>1.0068371472522089</v>
      </c>
      <c r="I16377" s="115">
        <f t="shared" si="511"/>
        <v>12.736700000000001</v>
      </c>
    </row>
    <row r="16378" spans="1:9" hidden="1">
      <c r="A16378" s="115" t="s">
        <v>42322</v>
      </c>
      <c r="B16378" s="115" t="s">
        <v>42323</v>
      </c>
      <c r="C16378" s="115" t="s">
        <v>37823</v>
      </c>
      <c r="D16378" s="115" t="s">
        <v>1138</v>
      </c>
      <c r="E16378" s="115">
        <v>17.630199999999999</v>
      </c>
      <c r="F16378" s="674">
        <v>293.83600000000001</v>
      </c>
      <c r="G16378" s="674">
        <v>295.84500000000003</v>
      </c>
      <c r="H16378" s="115">
        <f t="shared" si="510"/>
        <v>1.0068371472522089</v>
      </c>
      <c r="I16378" s="115">
        <f t="shared" si="511"/>
        <v>17.750699999999998</v>
      </c>
    </row>
    <row r="16379" spans="1:9" hidden="1">
      <c r="A16379" s="115" t="s">
        <v>42324</v>
      </c>
      <c r="B16379" s="115" t="s">
        <v>42325</v>
      </c>
      <c r="C16379" s="115" t="s">
        <v>37826</v>
      </c>
      <c r="D16379" s="115" t="s">
        <v>1138</v>
      </c>
      <c r="E16379" s="115">
        <v>16.650200000000002</v>
      </c>
      <c r="F16379" s="674">
        <v>293.83600000000001</v>
      </c>
      <c r="G16379" s="674">
        <v>295.84500000000003</v>
      </c>
      <c r="H16379" s="115">
        <f t="shared" si="510"/>
        <v>1.0068371472522089</v>
      </c>
      <c r="I16379" s="115">
        <f t="shared" si="511"/>
        <v>16.763999999999999</v>
      </c>
    </row>
    <row r="16380" spans="1:9" hidden="1">
      <c r="A16380" s="115" t="s">
        <v>42326</v>
      </c>
      <c r="B16380" s="115" t="s">
        <v>42327</v>
      </c>
      <c r="C16380" s="115" t="s">
        <v>37829</v>
      </c>
      <c r="D16380" s="115" t="s">
        <v>1138</v>
      </c>
      <c r="E16380" s="115">
        <v>16.040199999999999</v>
      </c>
      <c r="F16380" s="674">
        <v>293.83600000000001</v>
      </c>
      <c r="G16380" s="674">
        <v>295.84500000000003</v>
      </c>
      <c r="H16380" s="115">
        <f t="shared" si="510"/>
        <v>1.0068371472522089</v>
      </c>
      <c r="I16380" s="115">
        <f t="shared" si="511"/>
        <v>16.149899999999999</v>
      </c>
    </row>
    <row r="16381" spans="1:9" hidden="1">
      <c r="A16381" s="115" t="s">
        <v>42328</v>
      </c>
      <c r="B16381" s="115" t="s">
        <v>42329</v>
      </c>
      <c r="C16381" s="115" t="s">
        <v>37832</v>
      </c>
      <c r="D16381" s="115" t="s">
        <v>1138</v>
      </c>
      <c r="E16381" s="115">
        <v>17.497800000000002</v>
      </c>
      <c r="F16381" s="674">
        <v>293.83600000000001</v>
      </c>
      <c r="G16381" s="674">
        <v>295.84500000000003</v>
      </c>
      <c r="H16381" s="115">
        <f t="shared" si="510"/>
        <v>1.0068371472522089</v>
      </c>
      <c r="I16381" s="115">
        <f t="shared" si="511"/>
        <v>17.6174</v>
      </c>
    </row>
    <row r="16382" spans="1:9" hidden="1">
      <c r="A16382" s="115" t="s">
        <v>42330</v>
      </c>
      <c r="B16382" s="115" t="s">
        <v>42331</v>
      </c>
      <c r="C16382" s="115" t="s">
        <v>37835</v>
      </c>
      <c r="D16382" s="115" t="s">
        <v>1138</v>
      </c>
      <c r="E16382" s="115">
        <v>18.935199999999998</v>
      </c>
      <c r="F16382" s="674">
        <v>293.83600000000001</v>
      </c>
      <c r="G16382" s="674">
        <v>295.84500000000003</v>
      </c>
      <c r="H16382" s="115">
        <f t="shared" si="510"/>
        <v>1.0068371472522089</v>
      </c>
      <c r="I16382" s="115">
        <f t="shared" si="511"/>
        <v>19.064699999999998</v>
      </c>
    </row>
    <row r="16383" spans="1:9" hidden="1">
      <c r="A16383" s="115" t="s">
        <v>42332</v>
      </c>
      <c r="B16383" s="115" t="s">
        <v>42333</v>
      </c>
      <c r="C16383" s="115" t="s">
        <v>37838</v>
      </c>
      <c r="D16383" s="115" t="s">
        <v>1138</v>
      </c>
      <c r="E16383" s="115">
        <v>21.587299999999999</v>
      </c>
      <c r="F16383" s="674">
        <v>293.83600000000001</v>
      </c>
      <c r="G16383" s="674">
        <v>295.84500000000003</v>
      </c>
      <c r="H16383" s="115">
        <f t="shared" si="510"/>
        <v>1.0068371472522089</v>
      </c>
      <c r="I16383" s="115">
        <f t="shared" si="511"/>
        <v>21.7349</v>
      </c>
    </row>
    <row r="16384" spans="1:9" hidden="1">
      <c r="A16384" s="115" t="s">
        <v>42334</v>
      </c>
      <c r="B16384" s="115" t="s">
        <v>42335</v>
      </c>
      <c r="C16384" s="115" t="s">
        <v>37841</v>
      </c>
      <c r="D16384" s="115" t="s">
        <v>1138</v>
      </c>
      <c r="E16384" s="115">
        <v>24.2393</v>
      </c>
      <c r="F16384" s="674">
        <v>293.83600000000001</v>
      </c>
      <c r="G16384" s="674">
        <v>295.84500000000003</v>
      </c>
      <c r="H16384" s="115">
        <f t="shared" si="510"/>
        <v>1.0068371472522089</v>
      </c>
      <c r="I16384" s="115">
        <f t="shared" si="511"/>
        <v>24.405000000000001</v>
      </c>
    </row>
    <row r="16385" spans="1:9" hidden="1">
      <c r="A16385" s="115" t="s">
        <v>42336</v>
      </c>
      <c r="B16385" s="115" t="s">
        <v>42337</v>
      </c>
      <c r="C16385" s="115" t="s">
        <v>37844</v>
      </c>
      <c r="D16385" s="115" t="s">
        <v>1138</v>
      </c>
      <c r="E16385" s="115">
        <v>12.8102</v>
      </c>
      <c r="F16385" s="674">
        <v>293.83600000000001</v>
      </c>
      <c r="G16385" s="674">
        <v>295.84500000000003</v>
      </c>
      <c r="H16385" s="115">
        <f t="shared" si="510"/>
        <v>1.0068371472522089</v>
      </c>
      <c r="I16385" s="115">
        <f t="shared" si="511"/>
        <v>12.8978</v>
      </c>
    </row>
    <row r="16386" spans="1:9" hidden="1">
      <c r="A16386" s="115" t="s">
        <v>42338</v>
      </c>
      <c r="B16386" s="115" t="s">
        <v>42339</v>
      </c>
      <c r="C16386" s="115" t="s">
        <v>37847</v>
      </c>
      <c r="D16386" s="115" t="s">
        <v>1138</v>
      </c>
      <c r="E16386" s="115">
        <v>15.9002</v>
      </c>
      <c r="F16386" s="674">
        <v>293.83600000000001</v>
      </c>
      <c r="G16386" s="674">
        <v>295.84500000000003</v>
      </c>
      <c r="H16386" s="115">
        <f t="shared" si="510"/>
        <v>1.0068371472522089</v>
      </c>
      <c r="I16386" s="115">
        <f t="shared" si="511"/>
        <v>16.008900000000001</v>
      </c>
    </row>
    <row r="16387" spans="1:9" hidden="1">
      <c r="A16387" s="115" t="s">
        <v>42340</v>
      </c>
      <c r="B16387" s="115" t="s">
        <v>42341</v>
      </c>
      <c r="C16387" s="115" t="s">
        <v>37850</v>
      </c>
      <c r="D16387" s="115" t="s">
        <v>1138</v>
      </c>
      <c r="E16387" s="115">
        <v>15.9002</v>
      </c>
      <c r="F16387" s="674">
        <v>293.83600000000001</v>
      </c>
      <c r="G16387" s="674">
        <v>295.84500000000003</v>
      </c>
      <c r="H16387" s="115">
        <f t="shared" si="510"/>
        <v>1.0068371472522089</v>
      </c>
      <c r="I16387" s="115">
        <f t="shared" si="511"/>
        <v>16.008900000000001</v>
      </c>
    </row>
    <row r="16388" spans="1:9" hidden="1">
      <c r="A16388" s="115" t="s">
        <v>42342</v>
      </c>
      <c r="B16388" s="115" t="s">
        <v>42343</v>
      </c>
      <c r="C16388" s="115" t="s">
        <v>37853</v>
      </c>
      <c r="D16388" s="115" t="s">
        <v>1138</v>
      </c>
      <c r="E16388" s="115">
        <v>16.990200000000002</v>
      </c>
      <c r="F16388" s="674">
        <v>293.83600000000001</v>
      </c>
      <c r="G16388" s="674">
        <v>295.84500000000003</v>
      </c>
      <c r="H16388" s="115">
        <f t="shared" si="510"/>
        <v>1.0068371472522089</v>
      </c>
      <c r="I16388" s="115">
        <f t="shared" si="511"/>
        <v>17.106400000000001</v>
      </c>
    </row>
    <row r="16389" spans="1:9" hidden="1">
      <c r="A16389" s="115" t="s">
        <v>42344</v>
      </c>
      <c r="B16389" s="115" t="s">
        <v>42345</v>
      </c>
      <c r="C16389" s="115" t="s">
        <v>37856</v>
      </c>
      <c r="D16389" s="115" t="s">
        <v>1138</v>
      </c>
      <c r="E16389" s="115">
        <v>26.510200000000001</v>
      </c>
      <c r="F16389" s="674">
        <v>293.83600000000001</v>
      </c>
      <c r="G16389" s="674">
        <v>295.84500000000003</v>
      </c>
      <c r="H16389" s="115">
        <f t="shared" ref="H16389:H16452" si="512">G16389/F16389</f>
        <v>1.0068371472522089</v>
      </c>
      <c r="I16389" s="115">
        <f t="shared" ref="I16389:I16452" si="513">ROUND(H16389*E16389,4)</f>
        <v>26.691500000000001</v>
      </c>
    </row>
    <row r="16390" spans="1:9" hidden="1">
      <c r="A16390" s="115" t="s">
        <v>42346</v>
      </c>
      <c r="B16390" s="115" t="s">
        <v>42347</v>
      </c>
      <c r="C16390" s="115" t="s">
        <v>37859</v>
      </c>
      <c r="D16390" s="115" t="s">
        <v>1138</v>
      </c>
      <c r="E16390" s="115">
        <v>12.1937</v>
      </c>
      <c r="F16390" s="674">
        <v>293.83600000000001</v>
      </c>
      <c r="G16390" s="674">
        <v>295.84500000000003</v>
      </c>
      <c r="H16390" s="115">
        <f t="shared" si="512"/>
        <v>1.0068371472522089</v>
      </c>
      <c r="I16390" s="115">
        <f t="shared" si="513"/>
        <v>12.277100000000001</v>
      </c>
    </row>
    <row r="16391" spans="1:9" hidden="1">
      <c r="A16391" s="115" t="s">
        <v>42348</v>
      </c>
      <c r="B16391" s="115" t="s">
        <v>42349</v>
      </c>
      <c r="C16391" s="115" t="s">
        <v>37862</v>
      </c>
      <c r="D16391" s="115" t="s">
        <v>1138</v>
      </c>
      <c r="E16391" s="115">
        <v>11.88</v>
      </c>
      <c r="F16391" s="674">
        <v>293.83600000000001</v>
      </c>
      <c r="G16391" s="674">
        <v>295.84500000000003</v>
      </c>
      <c r="H16391" s="115">
        <f t="shared" si="512"/>
        <v>1.0068371472522089</v>
      </c>
      <c r="I16391" s="115">
        <f t="shared" si="513"/>
        <v>11.9612</v>
      </c>
    </row>
    <row r="16392" spans="1:9" hidden="1">
      <c r="A16392" s="115" t="s">
        <v>42350</v>
      </c>
      <c r="B16392" s="115" t="s">
        <v>42351</v>
      </c>
      <c r="C16392" s="115" t="s">
        <v>37865</v>
      </c>
      <c r="D16392" s="115" t="s">
        <v>1138</v>
      </c>
      <c r="E16392" s="115">
        <v>15.6859</v>
      </c>
      <c r="F16392" s="674">
        <v>293.83600000000001</v>
      </c>
      <c r="G16392" s="674">
        <v>295.84500000000003</v>
      </c>
      <c r="H16392" s="115">
        <f t="shared" si="512"/>
        <v>1.0068371472522089</v>
      </c>
      <c r="I16392" s="115">
        <f t="shared" si="513"/>
        <v>15.793100000000001</v>
      </c>
    </row>
    <row r="16393" spans="1:9" hidden="1">
      <c r="A16393" s="115" t="s">
        <v>42352</v>
      </c>
      <c r="B16393" s="115" t="s">
        <v>42353</v>
      </c>
      <c r="C16393" s="115" t="s">
        <v>37868</v>
      </c>
      <c r="D16393" s="115" t="s">
        <v>1138</v>
      </c>
      <c r="E16393" s="115">
        <v>17.254899999999999</v>
      </c>
      <c r="F16393" s="674">
        <v>293.83600000000001</v>
      </c>
      <c r="G16393" s="674">
        <v>295.84500000000003</v>
      </c>
      <c r="H16393" s="115">
        <f t="shared" si="512"/>
        <v>1.0068371472522089</v>
      </c>
      <c r="I16393" s="115">
        <f t="shared" si="513"/>
        <v>17.372900000000001</v>
      </c>
    </row>
    <row r="16394" spans="1:9" hidden="1">
      <c r="A16394" s="115" t="s">
        <v>42354</v>
      </c>
      <c r="B16394" s="115" t="s">
        <v>42355</v>
      </c>
      <c r="C16394" s="115" t="s">
        <v>37871</v>
      </c>
      <c r="D16394" s="115" t="s">
        <v>1138</v>
      </c>
      <c r="E16394" s="115">
        <v>23.044899999999998</v>
      </c>
      <c r="F16394" s="674">
        <v>293.83600000000001</v>
      </c>
      <c r="G16394" s="674">
        <v>295.84500000000003</v>
      </c>
      <c r="H16394" s="115">
        <f t="shared" si="512"/>
        <v>1.0068371472522089</v>
      </c>
      <c r="I16394" s="115">
        <f t="shared" si="513"/>
        <v>23.202500000000001</v>
      </c>
    </row>
    <row r="16395" spans="1:9" hidden="1">
      <c r="A16395" s="115" t="s">
        <v>42356</v>
      </c>
      <c r="B16395" s="115" t="s">
        <v>42357</v>
      </c>
      <c r="C16395" s="115" t="s">
        <v>37874</v>
      </c>
      <c r="D16395" s="115" t="s">
        <v>1138</v>
      </c>
      <c r="E16395" s="115">
        <v>27.114000000000001</v>
      </c>
      <c r="F16395" s="674">
        <v>293.83600000000001</v>
      </c>
      <c r="G16395" s="674">
        <v>295.84500000000003</v>
      </c>
      <c r="H16395" s="115">
        <f t="shared" si="512"/>
        <v>1.0068371472522089</v>
      </c>
      <c r="I16395" s="115">
        <f t="shared" si="513"/>
        <v>27.299399999999999</v>
      </c>
    </row>
    <row r="16396" spans="1:9" hidden="1">
      <c r="A16396" s="115" t="s">
        <v>42358</v>
      </c>
      <c r="B16396" s="115" t="s">
        <v>42359</v>
      </c>
      <c r="C16396" s="115" t="s">
        <v>37877</v>
      </c>
      <c r="D16396" s="115" t="s">
        <v>1138</v>
      </c>
      <c r="E16396" s="115">
        <v>14.734500000000001</v>
      </c>
      <c r="F16396" s="674">
        <v>293.83600000000001</v>
      </c>
      <c r="G16396" s="674">
        <v>295.84500000000003</v>
      </c>
      <c r="H16396" s="115">
        <f t="shared" si="512"/>
        <v>1.0068371472522089</v>
      </c>
      <c r="I16396" s="115">
        <f t="shared" si="513"/>
        <v>14.8352</v>
      </c>
    </row>
    <row r="16397" spans="1:9" hidden="1">
      <c r="A16397" s="115" t="s">
        <v>42360</v>
      </c>
      <c r="B16397" s="115" t="s">
        <v>42361</v>
      </c>
      <c r="C16397" s="115" t="s">
        <v>37880</v>
      </c>
      <c r="D16397" s="115" t="s">
        <v>1138</v>
      </c>
      <c r="E16397" s="115">
        <v>16.536200000000001</v>
      </c>
      <c r="F16397" s="674">
        <v>293.83600000000001</v>
      </c>
      <c r="G16397" s="674">
        <v>295.84500000000003</v>
      </c>
      <c r="H16397" s="115">
        <f t="shared" si="512"/>
        <v>1.0068371472522089</v>
      </c>
      <c r="I16397" s="115">
        <f t="shared" si="513"/>
        <v>16.6493</v>
      </c>
    </row>
    <row r="16398" spans="1:9" hidden="1">
      <c r="A16398" s="115" t="s">
        <v>42362</v>
      </c>
      <c r="B16398" s="115" t="s">
        <v>42363</v>
      </c>
      <c r="C16398" s="115" t="s">
        <v>37883</v>
      </c>
      <c r="D16398" s="115" t="s">
        <v>1138</v>
      </c>
      <c r="E16398" s="115">
        <v>20.099299999999999</v>
      </c>
      <c r="F16398" s="674">
        <v>293.83600000000001</v>
      </c>
      <c r="G16398" s="674">
        <v>295.84500000000003</v>
      </c>
      <c r="H16398" s="115">
        <f t="shared" si="512"/>
        <v>1.0068371472522089</v>
      </c>
      <c r="I16398" s="115">
        <f t="shared" si="513"/>
        <v>20.236699999999999</v>
      </c>
    </row>
    <row r="16399" spans="1:9" hidden="1">
      <c r="A16399" s="115" t="s">
        <v>42364</v>
      </c>
      <c r="B16399" s="115" t="s">
        <v>42365</v>
      </c>
      <c r="C16399" s="115" t="s">
        <v>37886</v>
      </c>
      <c r="D16399" s="115" t="s">
        <v>1138</v>
      </c>
      <c r="E16399" s="115">
        <v>24.2393</v>
      </c>
      <c r="F16399" s="674">
        <v>293.83600000000001</v>
      </c>
      <c r="G16399" s="674">
        <v>295.84500000000003</v>
      </c>
      <c r="H16399" s="115">
        <f t="shared" si="512"/>
        <v>1.0068371472522089</v>
      </c>
      <c r="I16399" s="115">
        <f t="shared" si="513"/>
        <v>24.405000000000001</v>
      </c>
    </row>
    <row r="16400" spans="1:9" hidden="1">
      <c r="A16400" s="115" t="s">
        <v>42366</v>
      </c>
      <c r="B16400" s="115" t="s">
        <v>42367</v>
      </c>
      <c r="C16400" s="115" t="s">
        <v>37889</v>
      </c>
      <c r="D16400" s="115" t="s">
        <v>1138</v>
      </c>
      <c r="E16400" s="115">
        <v>28.338799999999999</v>
      </c>
      <c r="F16400" s="674">
        <v>293.83600000000001</v>
      </c>
      <c r="G16400" s="674">
        <v>295.84500000000003</v>
      </c>
      <c r="H16400" s="115">
        <f t="shared" si="512"/>
        <v>1.0068371472522089</v>
      </c>
      <c r="I16400" s="115">
        <f t="shared" si="513"/>
        <v>28.532599999999999</v>
      </c>
    </row>
    <row r="16401" spans="1:9" hidden="1">
      <c r="A16401" s="115" t="s">
        <v>42368</v>
      </c>
      <c r="B16401" s="115" t="s">
        <v>42369</v>
      </c>
      <c r="C16401" s="115" t="s">
        <v>37892</v>
      </c>
      <c r="D16401" s="115" t="s">
        <v>1138</v>
      </c>
      <c r="E16401" s="115">
        <v>15.3317</v>
      </c>
      <c r="F16401" s="674">
        <v>293.83600000000001</v>
      </c>
      <c r="G16401" s="674">
        <v>295.84500000000003</v>
      </c>
      <c r="H16401" s="115">
        <f t="shared" si="512"/>
        <v>1.0068371472522089</v>
      </c>
      <c r="I16401" s="115">
        <f t="shared" si="513"/>
        <v>15.436500000000001</v>
      </c>
    </row>
    <row r="16402" spans="1:9" hidden="1">
      <c r="A16402" s="115" t="s">
        <v>42370</v>
      </c>
      <c r="B16402" s="115" t="s">
        <v>42371</v>
      </c>
      <c r="C16402" s="115" t="s">
        <v>37895</v>
      </c>
      <c r="D16402" s="115" t="s">
        <v>1138</v>
      </c>
      <c r="E16402" s="115">
        <v>18.935199999999998</v>
      </c>
      <c r="F16402" s="674">
        <v>293.83600000000001</v>
      </c>
      <c r="G16402" s="674">
        <v>295.84500000000003</v>
      </c>
      <c r="H16402" s="115">
        <f t="shared" si="512"/>
        <v>1.0068371472522089</v>
      </c>
      <c r="I16402" s="115">
        <f t="shared" si="513"/>
        <v>19.064699999999998</v>
      </c>
    </row>
    <row r="16403" spans="1:9" hidden="1">
      <c r="A16403" s="115" t="s">
        <v>42372</v>
      </c>
      <c r="B16403" s="115" t="s">
        <v>42373</v>
      </c>
      <c r="C16403" s="115" t="s">
        <v>37898</v>
      </c>
      <c r="D16403" s="115" t="s">
        <v>1138</v>
      </c>
      <c r="E16403" s="115">
        <v>18.449300000000001</v>
      </c>
      <c r="F16403" s="674">
        <v>293.83600000000001</v>
      </c>
      <c r="G16403" s="674">
        <v>295.84500000000003</v>
      </c>
      <c r="H16403" s="115">
        <f t="shared" si="512"/>
        <v>1.0068371472522089</v>
      </c>
      <c r="I16403" s="115">
        <f t="shared" si="513"/>
        <v>18.575399999999998</v>
      </c>
    </row>
    <row r="16404" spans="1:9" hidden="1">
      <c r="A16404" s="115" t="s">
        <v>42374</v>
      </c>
      <c r="B16404" s="115" t="s">
        <v>42375</v>
      </c>
      <c r="C16404" s="115" t="s">
        <v>37901</v>
      </c>
      <c r="D16404" s="115" t="s">
        <v>1138</v>
      </c>
      <c r="E16404" s="115">
        <v>21.830200000000001</v>
      </c>
      <c r="F16404" s="674">
        <v>293.83600000000001</v>
      </c>
      <c r="G16404" s="674">
        <v>295.84500000000003</v>
      </c>
      <c r="H16404" s="115">
        <f t="shared" si="512"/>
        <v>1.0068371472522089</v>
      </c>
      <c r="I16404" s="115">
        <f t="shared" si="513"/>
        <v>21.979500000000002</v>
      </c>
    </row>
    <row r="16405" spans="1:9" hidden="1">
      <c r="A16405" s="115" t="s">
        <v>42376</v>
      </c>
      <c r="B16405" s="115" t="s">
        <v>42377</v>
      </c>
      <c r="C16405" s="115" t="s">
        <v>37904</v>
      </c>
      <c r="D16405" s="115" t="s">
        <v>1138</v>
      </c>
      <c r="E16405" s="115">
        <v>29.290299999999998</v>
      </c>
      <c r="F16405" s="674">
        <v>293.83600000000001</v>
      </c>
      <c r="G16405" s="674">
        <v>295.84500000000003</v>
      </c>
      <c r="H16405" s="115">
        <f t="shared" si="512"/>
        <v>1.0068371472522089</v>
      </c>
      <c r="I16405" s="115">
        <f t="shared" si="513"/>
        <v>29.490600000000001</v>
      </c>
    </row>
    <row r="16406" spans="1:9" hidden="1">
      <c r="A16406" s="115" t="s">
        <v>42378</v>
      </c>
      <c r="B16406" s="115" t="s">
        <v>42379</v>
      </c>
      <c r="C16406" s="115" t="s">
        <v>37907</v>
      </c>
      <c r="D16406" s="115" t="s">
        <v>1138</v>
      </c>
      <c r="E16406" s="115">
        <v>14.155200000000001</v>
      </c>
      <c r="F16406" s="674">
        <v>293.83600000000001</v>
      </c>
      <c r="G16406" s="674">
        <v>295.84500000000003</v>
      </c>
      <c r="H16406" s="115">
        <f t="shared" si="512"/>
        <v>1.0068371472522089</v>
      </c>
      <c r="I16406" s="115">
        <f t="shared" si="513"/>
        <v>14.252000000000001</v>
      </c>
    </row>
    <row r="16407" spans="1:9" hidden="1">
      <c r="A16407" s="115" t="s">
        <v>42380</v>
      </c>
      <c r="B16407" s="115" t="s">
        <v>42381</v>
      </c>
      <c r="C16407" s="115" t="s">
        <v>37910</v>
      </c>
      <c r="D16407" s="115" t="s">
        <v>1138</v>
      </c>
      <c r="E16407" s="115">
        <v>13.1852</v>
      </c>
      <c r="F16407" s="674">
        <v>293.83600000000001</v>
      </c>
      <c r="G16407" s="674">
        <v>295.84500000000003</v>
      </c>
      <c r="H16407" s="115">
        <f t="shared" si="512"/>
        <v>1.0068371472522089</v>
      </c>
      <c r="I16407" s="115">
        <f t="shared" si="513"/>
        <v>13.2753</v>
      </c>
    </row>
    <row r="16408" spans="1:9" hidden="1">
      <c r="A16408" s="115" t="s">
        <v>42382</v>
      </c>
      <c r="B16408" s="115" t="s">
        <v>42383</v>
      </c>
      <c r="C16408" s="115" t="s">
        <v>37913</v>
      </c>
      <c r="D16408" s="115" t="s">
        <v>1138</v>
      </c>
      <c r="E16408" s="115">
        <v>10.465199999999999</v>
      </c>
      <c r="F16408" s="674">
        <v>293.83600000000001</v>
      </c>
      <c r="G16408" s="674">
        <v>295.84500000000003</v>
      </c>
      <c r="H16408" s="115">
        <f t="shared" si="512"/>
        <v>1.0068371472522089</v>
      </c>
      <c r="I16408" s="115">
        <f t="shared" si="513"/>
        <v>10.536799999999999</v>
      </c>
    </row>
    <row r="16409" spans="1:9" hidden="1">
      <c r="A16409" s="115" t="s">
        <v>42384</v>
      </c>
      <c r="B16409" s="115" t="s">
        <v>42385</v>
      </c>
      <c r="C16409" s="115" t="s">
        <v>37916</v>
      </c>
      <c r="D16409" s="115" t="s">
        <v>1138</v>
      </c>
      <c r="E16409" s="115">
        <v>11.9552</v>
      </c>
      <c r="F16409" s="674">
        <v>293.83600000000001</v>
      </c>
      <c r="G16409" s="674">
        <v>295.84500000000003</v>
      </c>
      <c r="H16409" s="115">
        <f t="shared" si="512"/>
        <v>1.0068371472522089</v>
      </c>
      <c r="I16409" s="115">
        <f t="shared" si="513"/>
        <v>12.036899999999999</v>
      </c>
    </row>
    <row r="16410" spans="1:9" hidden="1">
      <c r="A16410" s="115" t="s">
        <v>42386</v>
      </c>
      <c r="B16410" s="115" t="s">
        <v>42387</v>
      </c>
      <c r="C16410" s="115" t="s">
        <v>37919</v>
      </c>
      <c r="D16410" s="115" t="s">
        <v>1138</v>
      </c>
      <c r="E16410" s="115">
        <v>27.3552</v>
      </c>
      <c r="F16410" s="674">
        <v>293.83600000000001</v>
      </c>
      <c r="G16410" s="674">
        <v>295.84500000000003</v>
      </c>
      <c r="H16410" s="115">
        <f t="shared" si="512"/>
        <v>1.0068371472522089</v>
      </c>
      <c r="I16410" s="115">
        <f t="shared" si="513"/>
        <v>27.542200000000001</v>
      </c>
    </row>
    <row r="16411" spans="1:9" hidden="1">
      <c r="A16411" s="115" t="s">
        <v>42388</v>
      </c>
      <c r="B16411" s="115" t="s">
        <v>42389</v>
      </c>
      <c r="C16411" s="115" t="s">
        <v>37922</v>
      </c>
      <c r="D16411" s="115" t="s">
        <v>1138</v>
      </c>
      <c r="E16411" s="115">
        <v>24.115200000000002</v>
      </c>
      <c r="F16411" s="674">
        <v>293.83600000000001</v>
      </c>
      <c r="G16411" s="674">
        <v>295.84500000000003</v>
      </c>
      <c r="H16411" s="115">
        <f t="shared" si="512"/>
        <v>1.0068371472522089</v>
      </c>
      <c r="I16411" s="115">
        <f t="shared" si="513"/>
        <v>24.280100000000001</v>
      </c>
    </row>
    <row r="16412" spans="1:9" hidden="1">
      <c r="A16412" s="115" t="s">
        <v>42390</v>
      </c>
      <c r="B16412" s="115" t="s">
        <v>42391</v>
      </c>
      <c r="C16412" s="115" t="s">
        <v>37925</v>
      </c>
      <c r="D16412" s="115" t="s">
        <v>1138</v>
      </c>
      <c r="E16412" s="115">
        <v>11.8352</v>
      </c>
      <c r="F16412" s="674">
        <v>293.83600000000001</v>
      </c>
      <c r="G16412" s="674">
        <v>295.84500000000003</v>
      </c>
      <c r="H16412" s="115">
        <f t="shared" si="512"/>
        <v>1.0068371472522089</v>
      </c>
      <c r="I16412" s="115">
        <f t="shared" si="513"/>
        <v>11.9161</v>
      </c>
    </row>
    <row r="16413" spans="1:9" hidden="1">
      <c r="A16413" s="115" t="s">
        <v>42392</v>
      </c>
      <c r="B16413" s="115" t="s">
        <v>42393</v>
      </c>
      <c r="C16413" s="115" t="s">
        <v>37928</v>
      </c>
      <c r="D16413" s="115" t="s">
        <v>1138</v>
      </c>
      <c r="E16413" s="115">
        <v>13.715199999999999</v>
      </c>
      <c r="F16413" s="674">
        <v>293.83600000000001</v>
      </c>
      <c r="G16413" s="674">
        <v>295.84500000000003</v>
      </c>
      <c r="H16413" s="115">
        <f t="shared" si="512"/>
        <v>1.0068371472522089</v>
      </c>
      <c r="I16413" s="115">
        <f t="shared" si="513"/>
        <v>13.808999999999999</v>
      </c>
    </row>
    <row r="16414" spans="1:9" hidden="1">
      <c r="A16414" s="115" t="s">
        <v>42394</v>
      </c>
      <c r="B16414" s="115" t="s">
        <v>42395</v>
      </c>
      <c r="C16414" s="115" t="s">
        <v>37931</v>
      </c>
      <c r="D16414" s="115" t="s">
        <v>1138</v>
      </c>
      <c r="E16414" s="115">
        <v>11.036300000000001</v>
      </c>
      <c r="F16414" s="674">
        <v>293.83600000000001</v>
      </c>
      <c r="G16414" s="674">
        <v>295.84500000000003</v>
      </c>
      <c r="H16414" s="115">
        <f t="shared" si="512"/>
        <v>1.0068371472522089</v>
      </c>
      <c r="I16414" s="115">
        <f t="shared" si="513"/>
        <v>11.111800000000001</v>
      </c>
    </row>
    <row r="16415" spans="1:9" hidden="1">
      <c r="A16415" s="115" t="s">
        <v>42396</v>
      </c>
      <c r="B16415" s="115" t="s">
        <v>42397</v>
      </c>
      <c r="C16415" s="115" t="s">
        <v>37934</v>
      </c>
      <c r="D16415" s="115" t="s">
        <v>1138</v>
      </c>
      <c r="E16415" s="115">
        <v>8.4463000000000008</v>
      </c>
      <c r="F16415" s="674">
        <v>293.83600000000001</v>
      </c>
      <c r="G16415" s="674">
        <v>295.84500000000003</v>
      </c>
      <c r="H16415" s="115">
        <f t="shared" si="512"/>
        <v>1.0068371472522089</v>
      </c>
      <c r="I16415" s="115">
        <f t="shared" si="513"/>
        <v>8.5039999999999996</v>
      </c>
    </row>
    <row r="16416" spans="1:9" hidden="1">
      <c r="A16416" s="115" t="s">
        <v>42398</v>
      </c>
      <c r="B16416" s="115" t="s">
        <v>42399</v>
      </c>
      <c r="C16416" s="115" t="s">
        <v>37937</v>
      </c>
      <c r="D16416" s="115" t="s">
        <v>1138</v>
      </c>
      <c r="E16416" s="115">
        <v>18.142600000000002</v>
      </c>
      <c r="F16416" s="674">
        <v>293.83600000000001</v>
      </c>
      <c r="G16416" s="674">
        <v>295.84500000000003</v>
      </c>
      <c r="H16416" s="115">
        <f t="shared" si="512"/>
        <v>1.0068371472522089</v>
      </c>
      <c r="I16416" s="115">
        <f t="shared" si="513"/>
        <v>18.2666</v>
      </c>
    </row>
    <row r="16417" spans="1:9" hidden="1">
      <c r="A16417" s="115" t="s">
        <v>42400</v>
      </c>
      <c r="B16417" s="115" t="s">
        <v>42401</v>
      </c>
      <c r="C16417" s="115" t="s">
        <v>37940</v>
      </c>
      <c r="D16417" s="115" t="s">
        <v>1138</v>
      </c>
      <c r="E16417" s="115">
        <v>15.2026</v>
      </c>
      <c r="F16417" s="674">
        <v>293.83600000000001</v>
      </c>
      <c r="G16417" s="674">
        <v>295.84500000000003</v>
      </c>
      <c r="H16417" s="115">
        <f t="shared" si="512"/>
        <v>1.0068371472522089</v>
      </c>
      <c r="I16417" s="115">
        <f t="shared" si="513"/>
        <v>15.3065</v>
      </c>
    </row>
    <row r="16418" spans="1:9" hidden="1">
      <c r="A16418" s="115" t="s">
        <v>42402</v>
      </c>
      <c r="B16418" s="115" t="s">
        <v>42403</v>
      </c>
      <c r="C16418" s="115" t="s">
        <v>37943</v>
      </c>
      <c r="D16418" s="115" t="s">
        <v>1138</v>
      </c>
      <c r="E16418" s="115">
        <v>18.142600000000002</v>
      </c>
      <c r="F16418" s="674">
        <v>293.83600000000001</v>
      </c>
      <c r="G16418" s="674">
        <v>295.84500000000003</v>
      </c>
      <c r="H16418" s="115">
        <f t="shared" si="512"/>
        <v>1.0068371472522089</v>
      </c>
      <c r="I16418" s="115">
        <f t="shared" si="513"/>
        <v>18.2666</v>
      </c>
    </row>
    <row r="16419" spans="1:9" hidden="1">
      <c r="A16419" s="115" t="s">
        <v>42404</v>
      </c>
      <c r="B16419" s="115" t="s">
        <v>42405</v>
      </c>
      <c r="C16419" s="115" t="s">
        <v>37946</v>
      </c>
      <c r="D16419" s="115" t="s">
        <v>1138</v>
      </c>
      <c r="E16419" s="115">
        <v>55.588900000000002</v>
      </c>
      <c r="F16419" s="674">
        <v>293.83600000000001</v>
      </c>
      <c r="G16419" s="674">
        <v>295.84500000000003</v>
      </c>
      <c r="H16419" s="115">
        <f t="shared" si="512"/>
        <v>1.0068371472522089</v>
      </c>
      <c r="I16419" s="115">
        <f t="shared" si="513"/>
        <v>55.969000000000001</v>
      </c>
    </row>
    <row r="16420" spans="1:9" hidden="1">
      <c r="A16420" s="115" t="s">
        <v>42406</v>
      </c>
      <c r="B16420" s="115" t="s">
        <v>42407</v>
      </c>
      <c r="C16420" s="115" t="s">
        <v>37949</v>
      </c>
      <c r="D16420" s="115" t="s">
        <v>1138</v>
      </c>
      <c r="E16420" s="115">
        <v>33.885199999999998</v>
      </c>
      <c r="F16420" s="674">
        <v>293.83600000000001</v>
      </c>
      <c r="G16420" s="674">
        <v>295.84500000000003</v>
      </c>
      <c r="H16420" s="115">
        <f t="shared" si="512"/>
        <v>1.0068371472522089</v>
      </c>
      <c r="I16420" s="115">
        <f t="shared" si="513"/>
        <v>34.116900000000001</v>
      </c>
    </row>
    <row r="16421" spans="1:9" hidden="1">
      <c r="A16421" s="115" t="s">
        <v>42408</v>
      </c>
      <c r="B16421" s="115" t="s">
        <v>42409</v>
      </c>
      <c r="C16421" s="115" t="s">
        <v>37952</v>
      </c>
      <c r="D16421" s="115" t="s">
        <v>1138</v>
      </c>
      <c r="E16421" s="115">
        <v>28.4452</v>
      </c>
      <c r="F16421" s="674">
        <v>293.83600000000001</v>
      </c>
      <c r="G16421" s="674">
        <v>295.84500000000003</v>
      </c>
      <c r="H16421" s="115">
        <f t="shared" si="512"/>
        <v>1.0068371472522089</v>
      </c>
      <c r="I16421" s="115">
        <f t="shared" si="513"/>
        <v>28.639700000000001</v>
      </c>
    </row>
    <row r="16422" spans="1:9" hidden="1">
      <c r="A16422" s="115" t="s">
        <v>42410</v>
      </c>
      <c r="B16422" s="115" t="s">
        <v>42411</v>
      </c>
      <c r="C16422" s="115" t="s">
        <v>37955</v>
      </c>
      <c r="D16422" s="115" t="s">
        <v>1138</v>
      </c>
      <c r="E16422" s="115">
        <v>71.485200000000006</v>
      </c>
      <c r="F16422" s="674">
        <v>293.83600000000001</v>
      </c>
      <c r="G16422" s="674">
        <v>295.84500000000003</v>
      </c>
      <c r="H16422" s="115">
        <f t="shared" si="512"/>
        <v>1.0068371472522089</v>
      </c>
      <c r="I16422" s="115">
        <f t="shared" si="513"/>
        <v>71.974000000000004</v>
      </c>
    </row>
    <row r="16423" spans="1:9" hidden="1">
      <c r="A16423" s="115" t="s">
        <v>42412</v>
      </c>
      <c r="B16423" s="115" t="s">
        <v>42413</v>
      </c>
      <c r="C16423" s="115" t="s">
        <v>37958</v>
      </c>
      <c r="D16423" s="115" t="s">
        <v>1138</v>
      </c>
      <c r="E16423" s="115">
        <v>84.265199999999993</v>
      </c>
      <c r="F16423" s="674">
        <v>293.83600000000001</v>
      </c>
      <c r="G16423" s="674">
        <v>295.84500000000003</v>
      </c>
      <c r="H16423" s="115">
        <f t="shared" si="512"/>
        <v>1.0068371472522089</v>
      </c>
      <c r="I16423" s="115">
        <f t="shared" si="513"/>
        <v>84.841300000000004</v>
      </c>
    </row>
    <row r="16424" spans="1:9" hidden="1">
      <c r="A16424" s="115" t="s">
        <v>42414</v>
      </c>
      <c r="B16424" s="115" t="s">
        <v>42415</v>
      </c>
      <c r="C16424" s="115" t="s">
        <v>37961</v>
      </c>
      <c r="D16424" s="115" t="s">
        <v>1138</v>
      </c>
      <c r="E16424" s="115">
        <v>12.196300000000001</v>
      </c>
      <c r="F16424" s="674">
        <v>293.83600000000001</v>
      </c>
      <c r="G16424" s="674">
        <v>295.84500000000003</v>
      </c>
      <c r="H16424" s="115">
        <f t="shared" si="512"/>
        <v>1.0068371472522089</v>
      </c>
      <c r="I16424" s="115">
        <f t="shared" si="513"/>
        <v>12.2797</v>
      </c>
    </row>
    <row r="16425" spans="1:9" hidden="1">
      <c r="A16425" s="115" t="s">
        <v>42416</v>
      </c>
      <c r="B16425" s="115" t="s">
        <v>42417</v>
      </c>
      <c r="C16425" s="115" t="s">
        <v>37964</v>
      </c>
      <c r="D16425" s="115" t="s">
        <v>1138</v>
      </c>
      <c r="E16425" s="115">
        <v>6.9263000000000003</v>
      </c>
      <c r="F16425" s="674">
        <v>293.83600000000001</v>
      </c>
      <c r="G16425" s="674">
        <v>295.84500000000003</v>
      </c>
      <c r="H16425" s="115">
        <f t="shared" si="512"/>
        <v>1.0068371472522089</v>
      </c>
      <c r="I16425" s="115">
        <f t="shared" si="513"/>
        <v>6.9737</v>
      </c>
    </row>
    <row r="16426" spans="1:9" hidden="1">
      <c r="A16426" s="115" t="s">
        <v>42418</v>
      </c>
      <c r="B16426" s="115" t="s">
        <v>42419</v>
      </c>
      <c r="C16426" s="115" t="s">
        <v>37967</v>
      </c>
      <c r="D16426" s="115" t="s">
        <v>1138</v>
      </c>
      <c r="E16426" s="115">
        <v>8.3963000000000001</v>
      </c>
      <c r="F16426" s="674">
        <v>293.83600000000001</v>
      </c>
      <c r="G16426" s="674">
        <v>295.84500000000003</v>
      </c>
      <c r="H16426" s="115">
        <f t="shared" si="512"/>
        <v>1.0068371472522089</v>
      </c>
      <c r="I16426" s="115">
        <f t="shared" si="513"/>
        <v>8.4536999999999995</v>
      </c>
    </row>
    <row r="16427" spans="1:9" hidden="1">
      <c r="A16427" s="115" t="s">
        <v>42420</v>
      </c>
      <c r="B16427" s="115" t="s">
        <v>42421</v>
      </c>
      <c r="C16427" s="115" t="s">
        <v>37970</v>
      </c>
      <c r="D16427" s="115" t="s">
        <v>1138</v>
      </c>
      <c r="E16427" s="115">
        <v>26.976299999999998</v>
      </c>
      <c r="F16427" s="674">
        <v>293.83600000000001</v>
      </c>
      <c r="G16427" s="674">
        <v>295.84500000000003</v>
      </c>
      <c r="H16427" s="115">
        <f t="shared" si="512"/>
        <v>1.0068371472522089</v>
      </c>
      <c r="I16427" s="115">
        <f t="shared" si="513"/>
        <v>27.160699999999999</v>
      </c>
    </row>
    <row r="16428" spans="1:9" hidden="1">
      <c r="A16428" s="115" t="s">
        <v>42422</v>
      </c>
      <c r="B16428" s="115" t="s">
        <v>42423</v>
      </c>
      <c r="C16428" s="115" t="s">
        <v>37973</v>
      </c>
      <c r="D16428" s="115" t="s">
        <v>1138</v>
      </c>
      <c r="E16428" s="115">
        <v>15.8263</v>
      </c>
      <c r="F16428" s="674">
        <v>293.83600000000001</v>
      </c>
      <c r="G16428" s="674">
        <v>295.84500000000003</v>
      </c>
      <c r="H16428" s="115">
        <f t="shared" si="512"/>
        <v>1.0068371472522089</v>
      </c>
      <c r="I16428" s="115">
        <f t="shared" si="513"/>
        <v>15.9345</v>
      </c>
    </row>
    <row r="16429" spans="1:9" hidden="1">
      <c r="A16429" s="115" t="s">
        <v>42424</v>
      </c>
      <c r="B16429" s="115" t="s">
        <v>42425</v>
      </c>
      <c r="C16429" s="115" t="s">
        <v>37976</v>
      </c>
      <c r="D16429" s="115" t="s">
        <v>1138</v>
      </c>
      <c r="E16429" s="115">
        <v>31.926300000000001</v>
      </c>
      <c r="F16429" s="674">
        <v>293.83600000000001</v>
      </c>
      <c r="G16429" s="674">
        <v>295.84500000000003</v>
      </c>
      <c r="H16429" s="115">
        <f t="shared" si="512"/>
        <v>1.0068371472522089</v>
      </c>
      <c r="I16429" s="115">
        <f t="shared" si="513"/>
        <v>32.144599999999997</v>
      </c>
    </row>
    <row r="16430" spans="1:9" hidden="1">
      <c r="A16430" s="115" t="s">
        <v>42426</v>
      </c>
      <c r="B16430" s="115" t="s">
        <v>42427</v>
      </c>
      <c r="C16430" s="115" t="s">
        <v>37979</v>
      </c>
      <c r="D16430" s="115" t="s">
        <v>1138</v>
      </c>
      <c r="E16430" s="115">
        <v>38.026299999999999</v>
      </c>
      <c r="F16430" s="674">
        <v>293.83600000000001</v>
      </c>
      <c r="G16430" s="674">
        <v>295.84500000000003</v>
      </c>
      <c r="H16430" s="115">
        <f t="shared" si="512"/>
        <v>1.0068371472522089</v>
      </c>
      <c r="I16430" s="115">
        <f t="shared" si="513"/>
        <v>38.286299999999997</v>
      </c>
    </row>
    <row r="16431" spans="1:9" hidden="1">
      <c r="A16431" s="115" t="s">
        <v>42428</v>
      </c>
      <c r="B16431" s="115" t="s">
        <v>42429</v>
      </c>
      <c r="C16431" s="115" t="s">
        <v>37982</v>
      </c>
      <c r="D16431" s="115" t="s">
        <v>1138</v>
      </c>
      <c r="E16431" s="115">
        <v>51.9163</v>
      </c>
      <c r="F16431" s="674">
        <v>293.83600000000001</v>
      </c>
      <c r="G16431" s="674">
        <v>295.84500000000003</v>
      </c>
      <c r="H16431" s="115">
        <f t="shared" si="512"/>
        <v>1.0068371472522089</v>
      </c>
      <c r="I16431" s="115">
        <f t="shared" si="513"/>
        <v>52.271299999999997</v>
      </c>
    </row>
    <row r="16432" spans="1:9" hidden="1">
      <c r="A16432" s="115" t="s">
        <v>42430</v>
      </c>
      <c r="B16432" s="115" t="s">
        <v>42431</v>
      </c>
      <c r="C16432" s="115" t="s">
        <v>37985</v>
      </c>
      <c r="D16432" s="115" t="s">
        <v>1138</v>
      </c>
      <c r="E16432" s="115">
        <v>12.4763</v>
      </c>
      <c r="F16432" s="674">
        <v>293.83600000000001</v>
      </c>
      <c r="G16432" s="674">
        <v>295.84500000000003</v>
      </c>
      <c r="H16432" s="115">
        <f t="shared" si="512"/>
        <v>1.0068371472522089</v>
      </c>
      <c r="I16432" s="115">
        <f t="shared" si="513"/>
        <v>12.5616</v>
      </c>
    </row>
    <row r="16433" spans="1:9" hidden="1">
      <c r="A16433" s="115" t="s">
        <v>42432</v>
      </c>
      <c r="B16433" s="115" t="s">
        <v>42433</v>
      </c>
      <c r="C16433" s="115" t="s">
        <v>37988</v>
      </c>
      <c r="D16433" s="115" t="s">
        <v>1138</v>
      </c>
      <c r="E16433" s="115">
        <v>13.5063</v>
      </c>
      <c r="F16433" s="674">
        <v>293.83600000000001</v>
      </c>
      <c r="G16433" s="674">
        <v>295.84500000000003</v>
      </c>
      <c r="H16433" s="115">
        <f t="shared" si="512"/>
        <v>1.0068371472522089</v>
      </c>
      <c r="I16433" s="115">
        <f t="shared" si="513"/>
        <v>13.598599999999999</v>
      </c>
    </row>
    <row r="16434" spans="1:9" hidden="1">
      <c r="A16434" s="115" t="s">
        <v>42434</v>
      </c>
      <c r="B16434" s="115" t="s">
        <v>42435</v>
      </c>
      <c r="C16434" s="115" t="s">
        <v>37991</v>
      </c>
      <c r="D16434" s="115" t="s">
        <v>1138</v>
      </c>
      <c r="E16434" s="115">
        <v>14.3263</v>
      </c>
      <c r="F16434" s="674">
        <v>293.83600000000001</v>
      </c>
      <c r="G16434" s="674">
        <v>295.84500000000003</v>
      </c>
      <c r="H16434" s="115">
        <f t="shared" si="512"/>
        <v>1.0068371472522089</v>
      </c>
      <c r="I16434" s="115">
        <f t="shared" si="513"/>
        <v>14.424300000000001</v>
      </c>
    </row>
    <row r="16435" spans="1:9" hidden="1">
      <c r="A16435" s="115" t="s">
        <v>42436</v>
      </c>
      <c r="B16435" s="115" t="s">
        <v>42437</v>
      </c>
      <c r="C16435" s="115" t="s">
        <v>37994</v>
      </c>
      <c r="D16435" s="115" t="s">
        <v>1138</v>
      </c>
      <c r="E16435" s="115">
        <v>751.91869999999994</v>
      </c>
      <c r="F16435" s="674">
        <v>293.83600000000001</v>
      </c>
      <c r="G16435" s="674">
        <v>295.84500000000003</v>
      </c>
      <c r="H16435" s="115">
        <f t="shared" si="512"/>
        <v>1.0068371472522089</v>
      </c>
      <c r="I16435" s="115">
        <f t="shared" si="513"/>
        <v>757.05970000000002</v>
      </c>
    </row>
    <row r="16436" spans="1:9" hidden="1">
      <c r="A16436" s="115" t="s">
        <v>42438</v>
      </c>
      <c r="B16436" s="115" t="s">
        <v>42439</v>
      </c>
      <c r="C16436" s="115" t="s">
        <v>37997</v>
      </c>
      <c r="D16436" s="115" t="s">
        <v>1138</v>
      </c>
      <c r="E16436" s="115">
        <v>798.3202</v>
      </c>
      <c r="F16436" s="674">
        <v>293.83600000000001</v>
      </c>
      <c r="G16436" s="674">
        <v>295.84500000000003</v>
      </c>
      <c r="H16436" s="115">
        <f t="shared" si="512"/>
        <v>1.0068371472522089</v>
      </c>
      <c r="I16436" s="115">
        <f t="shared" si="513"/>
        <v>803.77840000000003</v>
      </c>
    </row>
    <row r="16437" spans="1:9" hidden="1">
      <c r="A16437" s="115" t="s">
        <v>42440</v>
      </c>
      <c r="B16437" s="115" t="s">
        <v>42441</v>
      </c>
      <c r="C16437" s="115" t="s">
        <v>38000</v>
      </c>
      <c r="D16437" s="115" t="s">
        <v>1138</v>
      </c>
      <c r="E16437" s="115">
        <v>821.54669999999999</v>
      </c>
      <c r="F16437" s="674">
        <v>293.83600000000001</v>
      </c>
      <c r="G16437" s="674">
        <v>295.84500000000003</v>
      </c>
      <c r="H16437" s="115">
        <f t="shared" si="512"/>
        <v>1.0068371472522089</v>
      </c>
      <c r="I16437" s="115">
        <f t="shared" si="513"/>
        <v>827.16369999999995</v>
      </c>
    </row>
    <row r="16438" spans="1:9" hidden="1">
      <c r="A16438" s="115" t="s">
        <v>42442</v>
      </c>
      <c r="B16438" s="115" t="s">
        <v>42443</v>
      </c>
      <c r="C16438" s="115" t="s">
        <v>38003</v>
      </c>
      <c r="D16438" s="115" t="s">
        <v>1138</v>
      </c>
      <c r="E16438" s="115">
        <v>906.93370000000004</v>
      </c>
      <c r="F16438" s="674">
        <v>293.83600000000001</v>
      </c>
      <c r="G16438" s="674">
        <v>295.84500000000003</v>
      </c>
      <c r="H16438" s="115">
        <f t="shared" si="512"/>
        <v>1.0068371472522089</v>
      </c>
      <c r="I16438" s="115">
        <f t="shared" si="513"/>
        <v>913.1345</v>
      </c>
    </row>
    <row r="16439" spans="1:9" hidden="1">
      <c r="A16439" s="115" t="s">
        <v>42444</v>
      </c>
      <c r="B16439" s="115" t="s">
        <v>42445</v>
      </c>
      <c r="C16439" s="115" t="s">
        <v>38006</v>
      </c>
      <c r="D16439" s="115" t="s">
        <v>1138</v>
      </c>
      <c r="E16439" s="115">
        <v>37.130600000000001</v>
      </c>
      <c r="F16439" s="674">
        <v>293.83600000000001</v>
      </c>
      <c r="G16439" s="674">
        <v>295.84500000000003</v>
      </c>
      <c r="H16439" s="115">
        <f t="shared" si="512"/>
        <v>1.0068371472522089</v>
      </c>
      <c r="I16439" s="115">
        <f t="shared" si="513"/>
        <v>37.384500000000003</v>
      </c>
    </row>
    <row r="16440" spans="1:9" hidden="1">
      <c r="A16440" s="115" t="s">
        <v>42446</v>
      </c>
      <c r="B16440" s="115" t="s">
        <v>42447</v>
      </c>
      <c r="C16440" s="115" t="s">
        <v>38009</v>
      </c>
      <c r="D16440" s="115" t="s">
        <v>1138</v>
      </c>
      <c r="E16440" s="115">
        <v>41.320599999999999</v>
      </c>
      <c r="F16440" s="674">
        <v>293.83600000000001</v>
      </c>
      <c r="G16440" s="674">
        <v>295.84500000000003</v>
      </c>
      <c r="H16440" s="115">
        <f t="shared" si="512"/>
        <v>1.0068371472522089</v>
      </c>
      <c r="I16440" s="115">
        <f t="shared" si="513"/>
        <v>41.603099999999998</v>
      </c>
    </row>
    <row r="16441" spans="1:9" hidden="1">
      <c r="A16441" s="115" t="s">
        <v>42448</v>
      </c>
      <c r="B16441" s="115" t="s">
        <v>42449</v>
      </c>
      <c r="C16441" s="115" t="s">
        <v>38012</v>
      </c>
      <c r="D16441" s="115" t="s">
        <v>1138</v>
      </c>
      <c r="E16441" s="115">
        <v>49.050600000000003</v>
      </c>
      <c r="F16441" s="674">
        <v>293.83600000000001</v>
      </c>
      <c r="G16441" s="674">
        <v>295.84500000000003</v>
      </c>
      <c r="H16441" s="115">
        <f t="shared" si="512"/>
        <v>1.0068371472522089</v>
      </c>
      <c r="I16441" s="115">
        <f t="shared" si="513"/>
        <v>49.386000000000003</v>
      </c>
    </row>
    <row r="16442" spans="1:9" hidden="1">
      <c r="A16442" s="115" t="s">
        <v>42450</v>
      </c>
      <c r="B16442" s="115" t="s">
        <v>42451</v>
      </c>
      <c r="C16442" s="115" t="s">
        <v>38015</v>
      </c>
      <c r="D16442" s="115" t="s">
        <v>1138</v>
      </c>
      <c r="E16442" s="115">
        <v>60.555700000000002</v>
      </c>
      <c r="F16442" s="674">
        <v>293.83600000000001</v>
      </c>
      <c r="G16442" s="674">
        <v>295.84500000000003</v>
      </c>
      <c r="H16442" s="115">
        <f t="shared" si="512"/>
        <v>1.0068371472522089</v>
      </c>
      <c r="I16442" s="115">
        <f t="shared" si="513"/>
        <v>60.969700000000003</v>
      </c>
    </row>
    <row r="16443" spans="1:9" hidden="1">
      <c r="A16443" s="115" t="s">
        <v>42452</v>
      </c>
      <c r="B16443" s="115" t="s">
        <v>42453</v>
      </c>
      <c r="C16443" s="115" t="s">
        <v>38018</v>
      </c>
      <c r="D16443" s="115" t="s">
        <v>1138</v>
      </c>
      <c r="E16443" s="115">
        <v>71.165700000000001</v>
      </c>
      <c r="F16443" s="674">
        <v>293.83600000000001</v>
      </c>
      <c r="G16443" s="674">
        <v>295.84500000000003</v>
      </c>
      <c r="H16443" s="115">
        <f t="shared" si="512"/>
        <v>1.0068371472522089</v>
      </c>
      <c r="I16443" s="115">
        <f t="shared" si="513"/>
        <v>71.652299999999997</v>
      </c>
    </row>
    <row r="16444" spans="1:9" hidden="1">
      <c r="A16444" s="115" t="s">
        <v>42454</v>
      </c>
      <c r="B16444" s="115" t="s">
        <v>42455</v>
      </c>
      <c r="C16444" s="115" t="s">
        <v>38021</v>
      </c>
      <c r="D16444" s="115" t="s">
        <v>1138</v>
      </c>
      <c r="E16444" s="115">
        <v>91.525700000000001</v>
      </c>
      <c r="F16444" s="674">
        <v>293.83600000000001</v>
      </c>
      <c r="G16444" s="674">
        <v>295.84500000000003</v>
      </c>
      <c r="H16444" s="115">
        <f t="shared" si="512"/>
        <v>1.0068371472522089</v>
      </c>
      <c r="I16444" s="115">
        <f t="shared" si="513"/>
        <v>92.151499999999999</v>
      </c>
    </row>
    <row r="16445" spans="1:9" hidden="1">
      <c r="A16445" s="115" t="s">
        <v>42456</v>
      </c>
      <c r="B16445" s="115" t="s">
        <v>42457</v>
      </c>
      <c r="C16445" s="115" t="s">
        <v>38024</v>
      </c>
      <c r="D16445" s="115" t="s">
        <v>1138</v>
      </c>
      <c r="E16445" s="115">
        <v>50.7682</v>
      </c>
      <c r="F16445" s="674">
        <v>293.83600000000001</v>
      </c>
      <c r="G16445" s="674">
        <v>295.84500000000003</v>
      </c>
      <c r="H16445" s="115">
        <f t="shared" si="512"/>
        <v>1.0068371472522089</v>
      </c>
      <c r="I16445" s="115">
        <f t="shared" si="513"/>
        <v>51.115299999999998</v>
      </c>
    </row>
    <row r="16446" spans="1:9" hidden="1">
      <c r="A16446" s="115" t="s">
        <v>42458</v>
      </c>
      <c r="B16446" s="115" t="s">
        <v>42459</v>
      </c>
      <c r="C16446" s="115" t="s">
        <v>38027</v>
      </c>
      <c r="D16446" s="115" t="s">
        <v>1138</v>
      </c>
      <c r="E16446" s="115">
        <v>65.816000000000003</v>
      </c>
      <c r="F16446" s="674">
        <v>293.83600000000001</v>
      </c>
      <c r="G16446" s="674">
        <v>295.84500000000003</v>
      </c>
      <c r="H16446" s="115">
        <f t="shared" si="512"/>
        <v>1.0068371472522089</v>
      </c>
      <c r="I16446" s="115">
        <f t="shared" si="513"/>
        <v>66.266000000000005</v>
      </c>
    </row>
    <row r="16447" spans="1:9" hidden="1">
      <c r="A16447" s="115" t="s">
        <v>42460</v>
      </c>
      <c r="B16447" s="115" t="s">
        <v>42461</v>
      </c>
      <c r="C16447" s="115" t="s">
        <v>38030</v>
      </c>
      <c r="D16447" s="115" t="s">
        <v>1138</v>
      </c>
      <c r="E16447" s="115">
        <v>73.619200000000006</v>
      </c>
      <c r="F16447" s="674">
        <v>293.83600000000001</v>
      </c>
      <c r="G16447" s="674">
        <v>295.84500000000003</v>
      </c>
      <c r="H16447" s="115">
        <f t="shared" si="512"/>
        <v>1.0068371472522089</v>
      </c>
      <c r="I16447" s="115">
        <f t="shared" si="513"/>
        <v>74.122500000000002</v>
      </c>
    </row>
    <row r="16448" spans="1:9" hidden="1">
      <c r="A16448" s="115" t="s">
        <v>42462</v>
      </c>
      <c r="B16448" s="115" t="s">
        <v>42463</v>
      </c>
      <c r="C16448" s="115" t="s">
        <v>38033</v>
      </c>
      <c r="D16448" s="115" t="s">
        <v>1138</v>
      </c>
      <c r="E16448" s="115">
        <v>93.354699999999994</v>
      </c>
      <c r="F16448" s="674">
        <v>293.83600000000001</v>
      </c>
      <c r="G16448" s="674">
        <v>295.84500000000003</v>
      </c>
      <c r="H16448" s="115">
        <f t="shared" si="512"/>
        <v>1.0068371472522089</v>
      </c>
      <c r="I16448" s="115">
        <f t="shared" si="513"/>
        <v>93.992999999999995</v>
      </c>
    </row>
    <row r="16449" spans="1:9" hidden="1">
      <c r="A16449" s="115" t="s">
        <v>42464</v>
      </c>
      <c r="B16449" s="115" t="s">
        <v>42465</v>
      </c>
      <c r="C16449" s="115" t="s">
        <v>38036</v>
      </c>
      <c r="D16449" s="115" t="s">
        <v>1138</v>
      </c>
      <c r="E16449" s="115">
        <v>140.60409999999999</v>
      </c>
      <c r="F16449" s="674">
        <v>293.83600000000001</v>
      </c>
      <c r="G16449" s="674">
        <v>295.84500000000003</v>
      </c>
      <c r="H16449" s="115">
        <f t="shared" si="512"/>
        <v>1.0068371472522089</v>
      </c>
      <c r="I16449" s="115">
        <f t="shared" si="513"/>
        <v>141.56540000000001</v>
      </c>
    </row>
    <row r="16450" spans="1:9" hidden="1">
      <c r="A16450" s="115" t="s">
        <v>42466</v>
      </c>
      <c r="B16450" s="115" t="s">
        <v>42467</v>
      </c>
      <c r="C16450" s="115" t="s">
        <v>38039</v>
      </c>
      <c r="D16450" s="115" t="s">
        <v>1138</v>
      </c>
      <c r="E16450" s="115">
        <v>54.050600000000003</v>
      </c>
      <c r="F16450" s="674">
        <v>293.83600000000001</v>
      </c>
      <c r="G16450" s="674">
        <v>295.84500000000003</v>
      </c>
      <c r="H16450" s="115">
        <f t="shared" si="512"/>
        <v>1.0068371472522089</v>
      </c>
      <c r="I16450" s="115">
        <f t="shared" si="513"/>
        <v>54.420200000000001</v>
      </c>
    </row>
    <row r="16451" spans="1:9" hidden="1">
      <c r="A16451" s="115" t="s">
        <v>42468</v>
      </c>
      <c r="B16451" s="115" t="s">
        <v>42469</v>
      </c>
      <c r="C16451" s="115" t="s">
        <v>38042</v>
      </c>
      <c r="D16451" s="115" t="s">
        <v>1138</v>
      </c>
      <c r="E16451" s="115">
        <v>69.710599999999999</v>
      </c>
      <c r="F16451" s="674">
        <v>293.83600000000001</v>
      </c>
      <c r="G16451" s="674">
        <v>295.84500000000003</v>
      </c>
      <c r="H16451" s="115">
        <f t="shared" si="512"/>
        <v>1.0068371472522089</v>
      </c>
      <c r="I16451" s="115">
        <f t="shared" si="513"/>
        <v>70.187200000000004</v>
      </c>
    </row>
    <row r="16452" spans="1:9" hidden="1">
      <c r="A16452" s="115" t="s">
        <v>42470</v>
      </c>
      <c r="B16452" s="115" t="s">
        <v>42471</v>
      </c>
      <c r="C16452" s="115" t="s">
        <v>38045</v>
      </c>
      <c r="D16452" s="115" t="s">
        <v>1138</v>
      </c>
      <c r="E16452" s="115">
        <v>108.2457</v>
      </c>
      <c r="F16452" s="674">
        <v>293.83600000000001</v>
      </c>
      <c r="G16452" s="674">
        <v>295.84500000000003</v>
      </c>
      <c r="H16452" s="115">
        <f t="shared" si="512"/>
        <v>1.0068371472522089</v>
      </c>
      <c r="I16452" s="115">
        <f t="shared" si="513"/>
        <v>108.9858</v>
      </c>
    </row>
    <row r="16453" spans="1:9" hidden="1">
      <c r="A16453" s="115" t="s">
        <v>42472</v>
      </c>
      <c r="B16453" s="115" t="s">
        <v>42473</v>
      </c>
      <c r="C16453" s="115" t="s">
        <v>38048</v>
      </c>
      <c r="D16453" s="115" t="s">
        <v>1138</v>
      </c>
      <c r="E16453" s="115">
        <v>115.2557</v>
      </c>
      <c r="F16453" s="674">
        <v>293.83600000000001</v>
      </c>
      <c r="G16453" s="674">
        <v>295.84500000000003</v>
      </c>
      <c r="H16453" s="115">
        <f t="shared" ref="H16453:H16516" si="514">G16453/F16453</f>
        <v>1.0068371472522089</v>
      </c>
      <c r="I16453" s="115">
        <f t="shared" ref="I16453:I16516" si="515">ROUND(H16453*E16453,4)</f>
        <v>116.0437</v>
      </c>
    </row>
    <row r="16454" spans="1:9" hidden="1">
      <c r="A16454" s="115" t="s">
        <v>42474</v>
      </c>
      <c r="B16454" s="115" t="s">
        <v>42475</v>
      </c>
      <c r="C16454" s="115" t="s">
        <v>38051</v>
      </c>
      <c r="D16454" s="115" t="s">
        <v>1138</v>
      </c>
      <c r="E16454" s="115">
        <v>171.64570000000001</v>
      </c>
      <c r="F16454" s="674">
        <v>293.83600000000001</v>
      </c>
      <c r="G16454" s="674">
        <v>295.84500000000003</v>
      </c>
      <c r="H16454" s="115">
        <f t="shared" si="514"/>
        <v>1.0068371472522089</v>
      </c>
      <c r="I16454" s="115">
        <f t="shared" si="515"/>
        <v>172.8193</v>
      </c>
    </row>
    <row r="16455" spans="1:9" hidden="1">
      <c r="A16455" s="115" t="s">
        <v>42476</v>
      </c>
      <c r="B16455" s="115" t="s">
        <v>42477</v>
      </c>
      <c r="C16455" s="115" t="s">
        <v>38054</v>
      </c>
      <c r="D16455" s="115" t="s">
        <v>1138</v>
      </c>
      <c r="E16455" s="115">
        <v>54.050600000000003</v>
      </c>
      <c r="F16455" s="674">
        <v>293.83600000000001</v>
      </c>
      <c r="G16455" s="674">
        <v>295.84500000000003</v>
      </c>
      <c r="H16455" s="115">
        <f t="shared" si="514"/>
        <v>1.0068371472522089</v>
      </c>
      <c r="I16455" s="115">
        <f t="shared" si="515"/>
        <v>54.420200000000001</v>
      </c>
    </row>
    <row r="16456" spans="1:9" hidden="1">
      <c r="A16456" s="115" t="s">
        <v>42478</v>
      </c>
      <c r="B16456" s="115" t="s">
        <v>42479</v>
      </c>
      <c r="C16456" s="115" t="s">
        <v>38057</v>
      </c>
      <c r="D16456" s="115" t="s">
        <v>1138</v>
      </c>
      <c r="E16456" s="115">
        <v>76.050600000000003</v>
      </c>
      <c r="F16456" s="674">
        <v>293.83600000000001</v>
      </c>
      <c r="G16456" s="674">
        <v>295.84500000000003</v>
      </c>
      <c r="H16456" s="115">
        <f t="shared" si="514"/>
        <v>1.0068371472522089</v>
      </c>
      <c r="I16456" s="115">
        <f t="shared" si="515"/>
        <v>76.570599999999999</v>
      </c>
    </row>
    <row r="16457" spans="1:9" hidden="1">
      <c r="A16457" s="115" t="s">
        <v>42480</v>
      </c>
      <c r="B16457" s="115" t="s">
        <v>42481</v>
      </c>
      <c r="C16457" s="115" t="s">
        <v>38060</v>
      </c>
      <c r="D16457" s="115" t="s">
        <v>1138</v>
      </c>
      <c r="E16457" s="115">
        <v>113.2657</v>
      </c>
      <c r="F16457" s="674">
        <v>293.83600000000001</v>
      </c>
      <c r="G16457" s="674">
        <v>295.84500000000003</v>
      </c>
      <c r="H16457" s="115">
        <f t="shared" si="514"/>
        <v>1.0068371472522089</v>
      </c>
      <c r="I16457" s="115">
        <f t="shared" si="515"/>
        <v>114.0401</v>
      </c>
    </row>
    <row r="16458" spans="1:9" hidden="1">
      <c r="A16458" s="115" t="s">
        <v>42482</v>
      </c>
      <c r="B16458" s="115" t="s">
        <v>42483</v>
      </c>
      <c r="C16458" s="115" t="s">
        <v>38063</v>
      </c>
      <c r="D16458" s="115" t="s">
        <v>1138</v>
      </c>
      <c r="E16458" s="115">
        <v>120.4757</v>
      </c>
      <c r="F16458" s="674">
        <v>293.83600000000001</v>
      </c>
      <c r="G16458" s="674">
        <v>295.84500000000003</v>
      </c>
      <c r="H16458" s="115">
        <f t="shared" si="514"/>
        <v>1.0068371472522089</v>
      </c>
      <c r="I16458" s="115">
        <f t="shared" si="515"/>
        <v>121.29940000000001</v>
      </c>
    </row>
    <row r="16459" spans="1:9" hidden="1">
      <c r="A16459" s="115" t="s">
        <v>42484</v>
      </c>
      <c r="B16459" s="115" t="s">
        <v>42485</v>
      </c>
      <c r="C16459" s="115" t="s">
        <v>38066</v>
      </c>
      <c r="D16459" s="115" t="s">
        <v>1138</v>
      </c>
      <c r="E16459" s="115">
        <v>171.64570000000001</v>
      </c>
      <c r="F16459" s="674">
        <v>293.83600000000001</v>
      </c>
      <c r="G16459" s="674">
        <v>295.84500000000003</v>
      </c>
      <c r="H16459" s="115">
        <f t="shared" si="514"/>
        <v>1.0068371472522089</v>
      </c>
      <c r="I16459" s="115">
        <f t="shared" si="515"/>
        <v>172.8193</v>
      </c>
    </row>
    <row r="16460" spans="1:9" hidden="1">
      <c r="A16460" s="115" t="s">
        <v>42486</v>
      </c>
      <c r="B16460" s="115" t="s">
        <v>42487</v>
      </c>
      <c r="C16460" s="115" t="s">
        <v>38069</v>
      </c>
      <c r="D16460" s="115" t="s">
        <v>1242</v>
      </c>
      <c r="E16460" s="115">
        <v>15.5282</v>
      </c>
      <c r="F16460" s="674">
        <v>293.83600000000001</v>
      </c>
      <c r="G16460" s="674">
        <v>295.84500000000003</v>
      </c>
      <c r="H16460" s="115">
        <f t="shared" si="514"/>
        <v>1.0068371472522089</v>
      </c>
      <c r="I16460" s="115">
        <f t="shared" si="515"/>
        <v>15.634399999999999</v>
      </c>
    </row>
    <row r="16461" spans="1:9" hidden="1">
      <c r="A16461" s="115" t="s">
        <v>42488</v>
      </c>
      <c r="B16461" s="115" t="s">
        <v>42489</v>
      </c>
      <c r="C16461" s="115" t="s">
        <v>38072</v>
      </c>
      <c r="D16461" s="115" t="s">
        <v>1242</v>
      </c>
      <c r="E16461" s="115">
        <v>20.885200000000001</v>
      </c>
      <c r="F16461" s="674">
        <v>293.83600000000001</v>
      </c>
      <c r="G16461" s="674">
        <v>295.84500000000003</v>
      </c>
      <c r="H16461" s="115">
        <f t="shared" si="514"/>
        <v>1.0068371472522089</v>
      </c>
      <c r="I16461" s="115">
        <f t="shared" si="515"/>
        <v>21.027999999999999</v>
      </c>
    </row>
    <row r="16462" spans="1:9" hidden="1">
      <c r="A16462" s="115" t="s">
        <v>42490</v>
      </c>
      <c r="B16462" s="115" t="s">
        <v>42491</v>
      </c>
      <c r="C16462" s="115" t="s">
        <v>38075</v>
      </c>
      <c r="D16462" s="115" t="s">
        <v>1242</v>
      </c>
      <c r="E16462" s="115">
        <v>31.4056</v>
      </c>
      <c r="F16462" s="674">
        <v>293.83600000000001</v>
      </c>
      <c r="G16462" s="674">
        <v>295.84500000000003</v>
      </c>
      <c r="H16462" s="115">
        <f t="shared" si="514"/>
        <v>1.0068371472522089</v>
      </c>
      <c r="I16462" s="115">
        <f t="shared" si="515"/>
        <v>31.6203</v>
      </c>
    </row>
    <row r="16463" spans="1:9" hidden="1">
      <c r="A16463" s="115" t="s">
        <v>42492</v>
      </c>
      <c r="B16463" s="115" t="s">
        <v>42493</v>
      </c>
      <c r="C16463" s="115" t="s">
        <v>38078</v>
      </c>
      <c r="D16463" s="115" t="s">
        <v>1242</v>
      </c>
      <c r="E16463" s="115">
        <v>5.2378999999999998</v>
      </c>
      <c r="F16463" s="674">
        <v>293.83600000000001</v>
      </c>
      <c r="G16463" s="674">
        <v>295.84500000000003</v>
      </c>
      <c r="H16463" s="115">
        <f t="shared" si="514"/>
        <v>1.0068371472522089</v>
      </c>
      <c r="I16463" s="115">
        <f t="shared" si="515"/>
        <v>5.2736999999999998</v>
      </c>
    </row>
    <row r="16464" spans="1:9" hidden="1">
      <c r="A16464" s="115" t="s">
        <v>42494</v>
      </c>
      <c r="B16464" s="115" t="s">
        <v>42495</v>
      </c>
      <c r="C16464" s="115" t="s">
        <v>38081</v>
      </c>
      <c r="D16464" s="115" t="s">
        <v>1242</v>
      </c>
      <c r="E16464" s="115">
        <v>5.8428000000000004</v>
      </c>
      <c r="F16464" s="674">
        <v>293.83600000000001</v>
      </c>
      <c r="G16464" s="674">
        <v>295.84500000000003</v>
      </c>
      <c r="H16464" s="115">
        <f t="shared" si="514"/>
        <v>1.0068371472522089</v>
      </c>
      <c r="I16464" s="115">
        <f t="shared" si="515"/>
        <v>5.8826999999999998</v>
      </c>
    </row>
    <row r="16465" spans="1:9" hidden="1">
      <c r="A16465" s="115" t="s">
        <v>42496</v>
      </c>
      <c r="B16465" s="115" t="s">
        <v>42497</v>
      </c>
      <c r="C16465" s="115" t="s">
        <v>38084</v>
      </c>
      <c r="D16465" s="115" t="s">
        <v>1242</v>
      </c>
      <c r="E16465" s="115">
        <v>122.66419999999999</v>
      </c>
      <c r="F16465" s="674">
        <v>293.83600000000001</v>
      </c>
      <c r="G16465" s="674">
        <v>295.84500000000003</v>
      </c>
      <c r="H16465" s="115">
        <f t="shared" si="514"/>
        <v>1.0068371472522089</v>
      </c>
      <c r="I16465" s="115">
        <f t="shared" si="515"/>
        <v>123.5029</v>
      </c>
    </row>
    <row r="16466" spans="1:9" hidden="1">
      <c r="A16466" s="115" t="s">
        <v>42498</v>
      </c>
      <c r="B16466" s="115" t="s">
        <v>42499</v>
      </c>
      <c r="C16466" s="115" t="s">
        <v>38087</v>
      </c>
      <c r="D16466" s="115" t="s">
        <v>1242</v>
      </c>
      <c r="E16466" s="115">
        <v>68.540000000000006</v>
      </c>
      <c r="F16466" s="674">
        <v>293.83600000000001</v>
      </c>
      <c r="G16466" s="674">
        <v>295.84500000000003</v>
      </c>
      <c r="H16466" s="115">
        <f t="shared" si="514"/>
        <v>1.0068371472522089</v>
      </c>
      <c r="I16466" s="115">
        <f t="shared" si="515"/>
        <v>69.008600000000001</v>
      </c>
    </row>
    <row r="16467" spans="1:9" hidden="1">
      <c r="A16467" s="115" t="s">
        <v>42500</v>
      </c>
      <c r="B16467" s="115" t="s">
        <v>42501</v>
      </c>
      <c r="C16467" s="115" t="s">
        <v>38090</v>
      </c>
      <c r="D16467" s="115" t="s">
        <v>1242</v>
      </c>
      <c r="E16467" s="115">
        <v>137.32929999999999</v>
      </c>
      <c r="F16467" s="674">
        <v>293.83600000000001</v>
      </c>
      <c r="G16467" s="674">
        <v>295.84500000000003</v>
      </c>
      <c r="H16467" s="115">
        <f t="shared" si="514"/>
        <v>1.0068371472522089</v>
      </c>
      <c r="I16467" s="115">
        <f t="shared" si="515"/>
        <v>138.26820000000001</v>
      </c>
    </row>
    <row r="16468" spans="1:9" hidden="1">
      <c r="A16468" s="115" t="s">
        <v>42502</v>
      </c>
      <c r="B16468" s="115" t="s">
        <v>42503</v>
      </c>
      <c r="C16468" s="115" t="s">
        <v>38093</v>
      </c>
      <c r="D16468" s="115" t="s">
        <v>1242</v>
      </c>
      <c r="E16468" s="115">
        <v>205.62010000000001</v>
      </c>
      <c r="F16468" s="674">
        <v>293.83600000000001</v>
      </c>
      <c r="G16468" s="674">
        <v>295.84500000000003</v>
      </c>
      <c r="H16468" s="115">
        <f t="shared" si="514"/>
        <v>1.0068371472522089</v>
      </c>
      <c r="I16468" s="115">
        <f t="shared" si="515"/>
        <v>207.02600000000001</v>
      </c>
    </row>
    <row r="16469" spans="1:9" hidden="1">
      <c r="A16469" s="115" t="s">
        <v>42504</v>
      </c>
      <c r="B16469" s="115" t="s">
        <v>42505</v>
      </c>
      <c r="C16469" s="115" t="s">
        <v>38096</v>
      </c>
      <c r="D16469" s="115" t="s">
        <v>1242</v>
      </c>
      <c r="E16469" s="115">
        <v>3.4935999999999998</v>
      </c>
      <c r="F16469" s="674">
        <v>293.83600000000001</v>
      </c>
      <c r="G16469" s="674">
        <v>295.84500000000003</v>
      </c>
      <c r="H16469" s="115">
        <f t="shared" si="514"/>
        <v>1.0068371472522089</v>
      </c>
      <c r="I16469" s="115">
        <f t="shared" si="515"/>
        <v>3.5175000000000001</v>
      </c>
    </row>
    <row r="16470" spans="1:9" hidden="1">
      <c r="A16470" s="115" t="s">
        <v>42506</v>
      </c>
      <c r="B16470" s="115" t="s">
        <v>42507</v>
      </c>
      <c r="C16470" s="115" t="s">
        <v>38099</v>
      </c>
      <c r="D16470" s="115" t="s">
        <v>1138</v>
      </c>
      <c r="E16470" s="115">
        <v>10.27</v>
      </c>
      <c r="F16470" s="674">
        <v>293.83600000000001</v>
      </c>
      <c r="G16470" s="674">
        <v>295.84500000000003</v>
      </c>
      <c r="H16470" s="115">
        <f t="shared" si="514"/>
        <v>1.0068371472522089</v>
      </c>
      <c r="I16470" s="115">
        <f t="shared" si="515"/>
        <v>10.340199999999999</v>
      </c>
    </row>
    <row r="16471" spans="1:9" hidden="1">
      <c r="A16471" s="115" t="s">
        <v>42508</v>
      </c>
      <c r="B16471" s="115" t="s">
        <v>42509</v>
      </c>
      <c r="C16471" s="115" t="s">
        <v>38102</v>
      </c>
      <c r="D16471" s="115" t="s">
        <v>1138</v>
      </c>
      <c r="E16471" s="115">
        <v>12.81</v>
      </c>
      <c r="F16471" s="674">
        <v>293.83600000000001</v>
      </c>
      <c r="G16471" s="674">
        <v>295.84500000000003</v>
      </c>
      <c r="H16471" s="115">
        <f t="shared" si="514"/>
        <v>1.0068371472522089</v>
      </c>
      <c r="I16471" s="115">
        <f t="shared" si="515"/>
        <v>12.897600000000001</v>
      </c>
    </row>
    <row r="16472" spans="1:9" hidden="1">
      <c r="A16472" s="115" t="s">
        <v>42510</v>
      </c>
      <c r="B16472" s="115" t="s">
        <v>42511</v>
      </c>
      <c r="C16472" s="115" t="s">
        <v>38105</v>
      </c>
      <c r="D16472" s="115" t="s">
        <v>1138</v>
      </c>
      <c r="E16472" s="115">
        <v>19.3</v>
      </c>
      <c r="F16472" s="674">
        <v>293.83600000000001</v>
      </c>
      <c r="G16472" s="674">
        <v>295.84500000000003</v>
      </c>
      <c r="H16472" s="115">
        <f t="shared" si="514"/>
        <v>1.0068371472522089</v>
      </c>
      <c r="I16472" s="115">
        <f t="shared" si="515"/>
        <v>19.431999999999999</v>
      </c>
    </row>
    <row r="16473" spans="1:9" hidden="1">
      <c r="A16473" s="115" t="s">
        <v>42512</v>
      </c>
      <c r="B16473" s="115" t="s">
        <v>42513</v>
      </c>
      <c r="C16473" s="115" t="s">
        <v>38108</v>
      </c>
      <c r="D16473" s="115" t="s">
        <v>1138</v>
      </c>
      <c r="E16473" s="115">
        <v>38.380000000000003</v>
      </c>
      <c r="F16473" s="674">
        <v>293.83600000000001</v>
      </c>
      <c r="G16473" s="674">
        <v>295.84500000000003</v>
      </c>
      <c r="H16473" s="115">
        <f t="shared" si="514"/>
        <v>1.0068371472522089</v>
      </c>
      <c r="I16473" s="115">
        <f t="shared" si="515"/>
        <v>38.642400000000002</v>
      </c>
    </row>
    <row r="16474" spans="1:9" hidden="1">
      <c r="A16474" s="115" t="s">
        <v>42514</v>
      </c>
      <c r="B16474" s="115" t="s">
        <v>42515</v>
      </c>
      <c r="C16474" s="115" t="s">
        <v>38111</v>
      </c>
      <c r="D16474" s="115" t="s">
        <v>1138</v>
      </c>
      <c r="E16474" s="115">
        <v>22.92</v>
      </c>
      <c r="F16474" s="674">
        <v>293.83600000000001</v>
      </c>
      <c r="G16474" s="674">
        <v>295.84500000000003</v>
      </c>
      <c r="H16474" s="115">
        <f t="shared" si="514"/>
        <v>1.0068371472522089</v>
      </c>
      <c r="I16474" s="115">
        <f t="shared" si="515"/>
        <v>23.076699999999999</v>
      </c>
    </row>
    <row r="16475" spans="1:9" hidden="1">
      <c r="A16475" s="115" t="s">
        <v>42516</v>
      </c>
      <c r="B16475" s="115" t="s">
        <v>42517</v>
      </c>
      <c r="C16475" s="115" t="s">
        <v>38114</v>
      </c>
      <c r="D16475" s="115" t="s">
        <v>1138</v>
      </c>
      <c r="E16475" s="115">
        <v>41.1</v>
      </c>
      <c r="F16475" s="674">
        <v>293.83600000000001</v>
      </c>
      <c r="G16475" s="674">
        <v>295.84500000000003</v>
      </c>
      <c r="H16475" s="115">
        <f t="shared" si="514"/>
        <v>1.0068371472522089</v>
      </c>
      <c r="I16475" s="115">
        <f t="shared" si="515"/>
        <v>41.381</v>
      </c>
    </row>
    <row r="16476" spans="1:9" hidden="1">
      <c r="A16476" s="115" t="s">
        <v>42518</v>
      </c>
      <c r="B16476" s="115" t="s">
        <v>42519</v>
      </c>
      <c r="C16476" s="115" t="s">
        <v>38117</v>
      </c>
      <c r="D16476" s="115" t="s">
        <v>1138</v>
      </c>
      <c r="E16476" s="115">
        <v>0.6</v>
      </c>
      <c r="F16476" s="674">
        <v>293.83600000000001</v>
      </c>
      <c r="G16476" s="674">
        <v>295.84500000000003</v>
      </c>
      <c r="H16476" s="115">
        <f t="shared" si="514"/>
        <v>1.0068371472522089</v>
      </c>
      <c r="I16476" s="115">
        <f t="shared" si="515"/>
        <v>0.60409999999999997</v>
      </c>
    </row>
    <row r="16477" spans="1:9" hidden="1">
      <c r="A16477" s="115" t="s">
        <v>42520</v>
      </c>
      <c r="B16477" s="115" t="s">
        <v>42521</v>
      </c>
      <c r="C16477" s="115" t="s">
        <v>38120</v>
      </c>
      <c r="D16477" s="115" t="s">
        <v>1138</v>
      </c>
      <c r="E16477" s="115">
        <v>2.59</v>
      </c>
      <c r="F16477" s="674">
        <v>293.83600000000001</v>
      </c>
      <c r="G16477" s="674">
        <v>295.84500000000003</v>
      </c>
      <c r="H16477" s="115">
        <f t="shared" si="514"/>
        <v>1.0068371472522089</v>
      </c>
      <c r="I16477" s="115">
        <f t="shared" si="515"/>
        <v>2.6076999999999999</v>
      </c>
    </row>
    <row r="16478" spans="1:9" hidden="1">
      <c r="A16478" s="115" t="s">
        <v>42522</v>
      </c>
      <c r="B16478" s="115" t="s">
        <v>42523</v>
      </c>
      <c r="C16478" s="115" t="s">
        <v>38123</v>
      </c>
      <c r="D16478" s="115" t="s">
        <v>1138</v>
      </c>
      <c r="E16478" s="115">
        <v>2.65</v>
      </c>
      <c r="F16478" s="674">
        <v>293.83600000000001</v>
      </c>
      <c r="G16478" s="674">
        <v>295.84500000000003</v>
      </c>
      <c r="H16478" s="115">
        <f t="shared" si="514"/>
        <v>1.0068371472522089</v>
      </c>
      <c r="I16478" s="115">
        <f t="shared" si="515"/>
        <v>2.6680999999999999</v>
      </c>
    </row>
    <row r="16479" spans="1:9" hidden="1">
      <c r="A16479" s="115" t="s">
        <v>42524</v>
      </c>
      <c r="B16479" s="115" t="s">
        <v>42525</v>
      </c>
      <c r="C16479" s="115" t="s">
        <v>38126</v>
      </c>
      <c r="D16479" s="115" t="s">
        <v>1138</v>
      </c>
      <c r="E16479" s="115">
        <v>6.03</v>
      </c>
      <c r="F16479" s="674">
        <v>293.83600000000001</v>
      </c>
      <c r="G16479" s="674">
        <v>295.84500000000003</v>
      </c>
      <c r="H16479" s="115">
        <f t="shared" si="514"/>
        <v>1.0068371472522089</v>
      </c>
      <c r="I16479" s="115">
        <f t="shared" si="515"/>
        <v>6.0712000000000002</v>
      </c>
    </row>
    <row r="16480" spans="1:9" hidden="1">
      <c r="A16480" s="115" t="s">
        <v>42526</v>
      </c>
      <c r="B16480" s="115" t="s">
        <v>42527</v>
      </c>
      <c r="C16480" s="115" t="s">
        <v>38129</v>
      </c>
      <c r="D16480" s="115" t="s">
        <v>1138</v>
      </c>
      <c r="E16480" s="115">
        <v>6.05</v>
      </c>
      <c r="F16480" s="674">
        <v>293.83600000000001</v>
      </c>
      <c r="G16480" s="674">
        <v>295.84500000000003</v>
      </c>
      <c r="H16480" s="115">
        <f t="shared" si="514"/>
        <v>1.0068371472522089</v>
      </c>
      <c r="I16480" s="115">
        <f t="shared" si="515"/>
        <v>6.0914000000000001</v>
      </c>
    </row>
    <row r="16481" spans="1:9" hidden="1">
      <c r="A16481" s="115" t="s">
        <v>42528</v>
      </c>
      <c r="B16481" s="115" t="s">
        <v>42529</v>
      </c>
      <c r="C16481" s="115" t="s">
        <v>38132</v>
      </c>
      <c r="D16481" s="115" t="s">
        <v>1138</v>
      </c>
      <c r="E16481" s="115">
        <v>6.17</v>
      </c>
      <c r="F16481" s="674">
        <v>293.83600000000001</v>
      </c>
      <c r="G16481" s="674">
        <v>295.84500000000003</v>
      </c>
      <c r="H16481" s="115">
        <f t="shared" si="514"/>
        <v>1.0068371472522089</v>
      </c>
      <c r="I16481" s="115">
        <f t="shared" si="515"/>
        <v>6.2122000000000002</v>
      </c>
    </row>
    <row r="16482" spans="1:9" hidden="1">
      <c r="A16482" s="115" t="s">
        <v>42530</v>
      </c>
      <c r="B16482" s="115" t="s">
        <v>42531</v>
      </c>
      <c r="C16482" s="115" t="s">
        <v>38135</v>
      </c>
      <c r="D16482" s="115" t="s">
        <v>1138</v>
      </c>
      <c r="E16482" s="115">
        <v>5.59</v>
      </c>
      <c r="F16482" s="674">
        <v>293.83600000000001</v>
      </c>
      <c r="G16482" s="674">
        <v>295.84500000000003</v>
      </c>
      <c r="H16482" s="115">
        <f t="shared" si="514"/>
        <v>1.0068371472522089</v>
      </c>
      <c r="I16482" s="115">
        <f t="shared" si="515"/>
        <v>5.6281999999999996</v>
      </c>
    </row>
    <row r="16483" spans="1:9" hidden="1">
      <c r="A16483" s="115" t="s">
        <v>42532</v>
      </c>
      <c r="B16483" s="115" t="s">
        <v>42533</v>
      </c>
      <c r="C16483" s="115" t="s">
        <v>38138</v>
      </c>
      <c r="D16483" s="115" t="s">
        <v>1138</v>
      </c>
      <c r="E16483" s="115">
        <v>10.57</v>
      </c>
      <c r="F16483" s="674">
        <v>293.83600000000001</v>
      </c>
      <c r="G16483" s="674">
        <v>295.84500000000003</v>
      </c>
      <c r="H16483" s="115">
        <f t="shared" si="514"/>
        <v>1.0068371472522089</v>
      </c>
      <c r="I16483" s="115">
        <f t="shared" si="515"/>
        <v>10.642300000000001</v>
      </c>
    </row>
    <row r="16484" spans="1:9" hidden="1">
      <c r="A16484" s="115" t="s">
        <v>42534</v>
      </c>
      <c r="B16484" s="115" t="s">
        <v>42535</v>
      </c>
      <c r="C16484" s="115" t="s">
        <v>38141</v>
      </c>
      <c r="D16484" s="115" t="s">
        <v>1138</v>
      </c>
      <c r="E16484" s="115">
        <v>12.82</v>
      </c>
      <c r="F16484" s="674">
        <v>293.83600000000001</v>
      </c>
      <c r="G16484" s="674">
        <v>295.84500000000003</v>
      </c>
      <c r="H16484" s="115">
        <f t="shared" si="514"/>
        <v>1.0068371472522089</v>
      </c>
      <c r="I16484" s="115">
        <f t="shared" si="515"/>
        <v>12.9077</v>
      </c>
    </row>
    <row r="16485" spans="1:9" hidden="1">
      <c r="A16485" s="115" t="s">
        <v>42536</v>
      </c>
      <c r="B16485" s="115" t="s">
        <v>42537</v>
      </c>
      <c r="C16485" s="115" t="s">
        <v>38144</v>
      </c>
      <c r="D16485" s="115" t="s">
        <v>1138</v>
      </c>
      <c r="E16485" s="115">
        <v>25.89</v>
      </c>
      <c r="F16485" s="674">
        <v>293.83600000000001</v>
      </c>
      <c r="G16485" s="674">
        <v>295.84500000000003</v>
      </c>
      <c r="H16485" s="115">
        <f t="shared" si="514"/>
        <v>1.0068371472522089</v>
      </c>
      <c r="I16485" s="115">
        <f t="shared" si="515"/>
        <v>26.067</v>
      </c>
    </row>
    <row r="16486" spans="1:9" hidden="1">
      <c r="A16486" s="115" t="s">
        <v>42538</v>
      </c>
      <c r="B16486" s="115" t="s">
        <v>42539</v>
      </c>
      <c r="C16486" s="115" t="s">
        <v>38147</v>
      </c>
      <c r="D16486" s="115" t="s">
        <v>1138</v>
      </c>
      <c r="E16486" s="115">
        <v>12.35</v>
      </c>
      <c r="F16486" s="674">
        <v>293.83600000000001</v>
      </c>
      <c r="G16486" s="674">
        <v>295.84500000000003</v>
      </c>
      <c r="H16486" s="115">
        <f t="shared" si="514"/>
        <v>1.0068371472522089</v>
      </c>
      <c r="I16486" s="115">
        <f t="shared" si="515"/>
        <v>12.4344</v>
      </c>
    </row>
    <row r="16487" spans="1:9" hidden="1">
      <c r="A16487" s="115" t="s">
        <v>42540</v>
      </c>
      <c r="B16487" s="115" t="s">
        <v>42541</v>
      </c>
      <c r="C16487" s="115" t="s">
        <v>38150</v>
      </c>
      <c r="D16487" s="115" t="s">
        <v>1138</v>
      </c>
      <c r="E16487" s="115">
        <v>1.5</v>
      </c>
      <c r="F16487" s="674">
        <v>293.83600000000001</v>
      </c>
      <c r="G16487" s="674">
        <v>295.84500000000003</v>
      </c>
      <c r="H16487" s="115">
        <f t="shared" si="514"/>
        <v>1.0068371472522089</v>
      </c>
      <c r="I16487" s="115">
        <f t="shared" si="515"/>
        <v>1.5103</v>
      </c>
    </row>
    <row r="16488" spans="1:9" hidden="1">
      <c r="A16488" s="115" t="s">
        <v>42542</v>
      </c>
      <c r="B16488" s="115" t="s">
        <v>42543</v>
      </c>
      <c r="C16488" s="115" t="s">
        <v>38153</v>
      </c>
      <c r="D16488" s="115" t="s">
        <v>1138</v>
      </c>
      <c r="E16488" s="115">
        <v>2.0499999999999998</v>
      </c>
      <c r="F16488" s="674">
        <v>293.83600000000001</v>
      </c>
      <c r="G16488" s="674">
        <v>295.84500000000003</v>
      </c>
      <c r="H16488" s="115">
        <f t="shared" si="514"/>
        <v>1.0068371472522089</v>
      </c>
      <c r="I16488" s="115">
        <f t="shared" si="515"/>
        <v>2.0640000000000001</v>
      </c>
    </row>
    <row r="16489" spans="1:9" hidden="1">
      <c r="A16489" s="115" t="s">
        <v>42544</v>
      </c>
      <c r="B16489" s="115" t="s">
        <v>42545</v>
      </c>
      <c r="C16489" s="115" t="s">
        <v>38156</v>
      </c>
      <c r="D16489" s="115" t="s">
        <v>1138</v>
      </c>
      <c r="E16489" s="115">
        <v>3.9</v>
      </c>
      <c r="F16489" s="674">
        <v>293.83600000000001</v>
      </c>
      <c r="G16489" s="674">
        <v>295.84500000000003</v>
      </c>
      <c r="H16489" s="115">
        <f t="shared" si="514"/>
        <v>1.0068371472522089</v>
      </c>
      <c r="I16489" s="115">
        <f t="shared" si="515"/>
        <v>3.9266999999999999</v>
      </c>
    </row>
    <row r="16490" spans="1:9" hidden="1">
      <c r="A16490" s="115" t="s">
        <v>42546</v>
      </c>
      <c r="B16490" s="115" t="s">
        <v>42547</v>
      </c>
      <c r="C16490" s="115" t="s">
        <v>38159</v>
      </c>
      <c r="D16490" s="115" t="s">
        <v>1138</v>
      </c>
      <c r="E16490" s="115">
        <v>10.63</v>
      </c>
      <c r="F16490" s="674">
        <v>293.83600000000001</v>
      </c>
      <c r="G16490" s="674">
        <v>295.84500000000003</v>
      </c>
      <c r="H16490" s="115">
        <f t="shared" si="514"/>
        <v>1.0068371472522089</v>
      </c>
      <c r="I16490" s="115">
        <f t="shared" si="515"/>
        <v>10.7027</v>
      </c>
    </row>
    <row r="16491" spans="1:9" hidden="1">
      <c r="A16491" s="115" t="s">
        <v>42548</v>
      </c>
      <c r="B16491" s="115" t="s">
        <v>42549</v>
      </c>
      <c r="C16491" s="115" t="s">
        <v>38162</v>
      </c>
      <c r="D16491" s="115" t="s">
        <v>1138</v>
      </c>
      <c r="E16491" s="115">
        <v>23.82</v>
      </c>
      <c r="F16491" s="674">
        <v>293.83600000000001</v>
      </c>
      <c r="G16491" s="674">
        <v>295.84500000000003</v>
      </c>
      <c r="H16491" s="115">
        <f t="shared" si="514"/>
        <v>1.0068371472522089</v>
      </c>
      <c r="I16491" s="115">
        <f t="shared" si="515"/>
        <v>23.982900000000001</v>
      </c>
    </row>
    <row r="16492" spans="1:9" hidden="1">
      <c r="A16492" s="115" t="s">
        <v>42550</v>
      </c>
      <c r="B16492" s="115" t="s">
        <v>42551</v>
      </c>
      <c r="C16492" s="115" t="s">
        <v>38165</v>
      </c>
      <c r="D16492" s="115" t="s">
        <v>1138</v>
      </c>
      <c r="E16492" s="115">
        <v>48.42</v>
      </c>
      <c r="F16492" s="674">
        <v>293.83600000000001</v>
      </c>
      <c r="G16492" s="674">
        <v>295.84500000000003</v>
      </c>
      <c r="H16492" s="115">
        <f t="shared" si="514"/>
        <v>1.0068371472522089</v>
      </c>
      <c r="I16492" s="115">
        <f t="shared" si="515"/>
        <v>48.751100000000001</v>
      </c>
    </row>
    <row r="16493" spans="1:9" hidden="1">
      <c r="A16493" s="115" t="s">
        <v>42552</v>
      </c>
      <c r="B16493" s="115" t="s">
        <v>42553</v>
      </c>
      <c r="C16493" s="115" t="s">
        <v>38168</v>
      </c>
      <c r="D16493" s="115" t="s">
        <v>1138</v>
      </c>
      <c r="E16493" s="115">
        <v>61.23</v>
      </c>
      <c r="F16493" s="674">
        <v>293.83600000000001</v>
      </c>
      <c r="G16493" s="674">
        <v>295.84500000000003</v>
      </c>
      <c r="H16493" s="115">
        <f t="shared" si="514"/>
        <v>1.0068371472522089</v>
      </c>
      <c r="I16493" s="115">
        <f t="shared" si="515"/>
        <v>61.648600000000002</v>
      </c>
    </row>
    <row r="16494" spans="1:9" hidden="1">
      <c r="A16494" s="115" t="s">
        <v>42554</v>
      </c>
      <c r="B16494" s="115" t="s">
        <v>42555</v>
      </c>
      <c r="C16494" s="115" t="s">
        <v>38171</v>
      </c>
      <c r="D16494" s="115" t="s">
        <v>1138</v>
      </c>
      <c r="E16494" s="115">
        <v>4.1900000000000004</v>
      </c>
      <c r="F16494" s="674">
        <v>293.83600000000001</v>
      </c>
      <c r="G16494" s="674">
        <v>295.84500000000003</v>
      </c>
      <c r="H16494" s="115">
        <f t="shared" si="514"/>
        <v>1.0068371472522089</v>
      </c>
      <c r="I16494" s="115">
        <f t="shared" si="515"/>
        <v>4.2186000000000003</v>
      </c>
    </row>
    <row r="16495" spans="1:9" hidden="1">
      <c r="A16495" s="115" t="s">
        <v>42556</v>
      </c>
      <c r="B16495" s="115" t="s">
        <v>42557</v>
      </c>
      <c r="C16495" s="115" t="s">
        <v>38174</v>
      </c>
      <c r="D16495" s="115" t="s">
        <v>1138</v>
      </c>
      <c r="E16495" s="115">
        <v>4.2699999999999996</v>
      </c>
      <c r="F16495" s="674">
        <v>293.83600000000001</v>
      </c>
      <c r="G16495" s="674">
        <v>295.84500000000003</v>
      </c>
      <c r="H16495" s="115">
        <f t="shared" si="514"/>
        <v>1.0068371472522089</v>
      </c>
      <c r="I16495" s="115">
        <f t="shared" si="515"/>
        <v>4.2991999999999999</v>
      </c>
    </row>
    <row r="16496" spans="1:9" hidden="1">
      <c r="A16496" s="115" t="s">
        <v>42558</v>
      </c>
      <c r="B16496" s="115" t="s">
        <v>42559</v>
      </c>
      <c r="C16496" s="115" t="s">
        <v>38177</v>
      </c>
      <c r="D16496" s="115" t="s">
        <v>1138</v>
      </c>
      <c r="E16496" s="115">
        <v>8.01</v>
      </c>
      <c r="F16496" s="674">
        <v>293.83600000000001</v>
      </c>
      <c r="G16496" s="674">
        <v>295.84500000000003</v>
      </c>
      <c r="H16496" s="115">
        <f t="shared" si="514"/>
        <v>1.0068371472522089</v>
      </c>
      <c r="I16496" s="115">
        <f t="shared" si="515"/>
        <v>8.0648</v>
      </c>
    </row>
    <row r="16497" spans="1:9" hidden="1">
      <c r="A16497" s="115" t="s">
        <v>42560</v>
      </c>
      <c r="B16497" s="115" t="s">
        <v>42561</v>
      </c>
      <c r="C16497" s="115" t="s">
        <v>38180</v>
      </c>
      <c r="D16497" s="115" t="s">
        <v>1138</v>
      </c>
      <c r="E16497" s="115">
        <v>16.13</v>
      </c>
      <c r="F16497" s="674">
        <v>293.83600000000001</v>
      </c>
      <c r="G16497" s="674">
        <v>295.84500000000003</v>
      </c>
      <c r="H16497" s="115">
        <f t="shared" si="514"/>
        <v>1.0068371472522089</v>
      </c>
      <c r="I16497" s="115">
        <f t="shared" si="515"/>
        <v>16.240300000000001</v>
      </c>
    </row>
    <row r="16498" spans="1:9" hidden="1">
      <c r="A16498" s="115" t="s">
        <v>42562</v>
      </c>
      <c r="B16498" s="115" t="s">
        <v>42563</v>
      </c>
      <c r="C16498" s="115" t="s">
        <v>38183</v>
      </c>
      <c r="D16498" s="115" t="s">
        <v>1138</v>
      </c>
      <c r="E16498" s="115">
        <v>23.02</v>
      </c>
      <c r="F16498" s="674">
        <v>293.83600000000001</v>
      </c>
      <c r="G16498" s="674">
        <v>295.84500000000003</v>
      </c>
      <c r="H16498" s="115">
        <f t="shared" si="514"/>
        <v>1.0068371472522089</v>
      </c>
      <c r="I16498" s="115">
        <f t="shared" si="515"/>
        <v>23.177399999999999</v>
      </c>
    </row>
    <row r="16499" spans="1:9" hidden="1">
      <c r="A16499" s="115" t="s">
        <v>42564</v>
      </c>
      <c r="B16499" s="115" t="s">
        <v>42565</v>
      </c>
      <c r="C16499" s="115" t="s">
        <v>38186</v>
      </c>
      <c r="D16499" s="115" t="s">
        <v>1138</v>
      </c>
      <c r="E16499" s="115">
        <v>95.59</v>
      </c>
      <c r="F16499" s="674">
        <v>293.83600000000001</v>
      </c>
      <c r="G16499" s="674">
        <v>295.84500000000003</v>
      </c>
      <c r="H16499" s="115">
        <f t="shared" si="514"/>
        <v>1.0068371472522089</v>
      </c>
      <c r="I16499" s="115">
        <f t="shared" si="515"/>
        <v>96.243600000000001</v>
      </c>
    </row>
    <row r="16500" spans="1:9" hidden="1">
      <c r="A16500" s="115" t="s">
        <v>42566</v>
      </c>
      <c r="B16500" s="115" t="s">
        <v>42567</v>
      </c>
      <c r="C16500" s="115" t="s">
        <v>38189</v>
      </c>
      <c r="D16500" s="115" t="s">
        <v>1138</v>
      </c>
      <c r="E16500" s="115">
        <v>10.18</v>
      </c>
      <c r="F16500" s="674">
        <v>293.83600000000001</v>
      </c>
      <c r="G16500" s="674">
        <v>295.84500000000003</v>
      </c>
      <c r="H16500" s="115">
        <f t="shared" si="514"/>
        <v>1.0068371472522089</v>
      </c>
      <c r="I16500" s="115">
        <f t="shared" si="515"/>
        <v>10.249599999999999</v>
      </c>
    </row>
    <row r="16501" spans="1:9" hidden="1">
      <c r="A16501" s="115" t="s">
        <v>42568</v>
      </c>
      <c r="B16501" s="115" t="s">
        <v>42569</v>
      </c>
      <c r="C16501" s="115" t="s">
        <v>38192</v>
      </c>
      <c r="D16501" s="115" t="s">
        <v>1138</v>
      </c>
      <c r="E16501" s="115">
        <v>13.04</v>
      </c>
      <c r="F16501" s="674">
        <v>293.83600000000001</v>
      </c>
      <c r="G16501" s="674">
        <v>295.84500000000003</v>
      </c>
      <c r="H16501" s="115">
        <f t="shared" si="514"/>
        <v>1.0068371472522089</v>
      </c>
      <c r="I16501" s="115">
        <f t="shared" si="515"/>
        <v>13.129200000000001</v>
      </c>
    </row>
    <row r="16502" spans="1:9" hidden="1">
      <c r="A16502" s="115" t="s">
        <v>42570</v>
      </c>
      <c r="B16502" s="115" t="s">
        <v>42571</v>
      </c>
      <c r="C16502" s="115" t="s">
        <v>38195</v>
      </c>
      <c r="D16502" s="115" t="s">
        <v>1138</v>
      </c>
      <c r="E16502" s="115">
        <v>20.49</v>
      </c>
      <c r="F16502" s="674">
        <v>293.83600000000001</v>
      </c>
      <c r="G16502" s="674">
        <v>295.84500000000003</v>
      </c>
      <c r="H16502" s="115">
        <f t="shared" si="514"/>
        <v>1.0068371472522089</v>
      </c>
      <c r="I16502" s="115">
        <f t="shared" si="515"/>
        <v>20.630099999999999</v>
      </c>
    </row>
    <row r="16503" spans="1:9" hidden="1">
      <c r="A16503" s="115" t="s">
        <v>42572</v>
      </c>
      <c r="B16503" s="115" t="s">
        <v>42573</v>
      </c>
      <c r="C16503" s="115" t="s">
        <v>38198</v>
      </c>
      <c r="D16503" s="115" t="s">
        <v>1138</v>
      </c>
      <c r="E16503" s="115">
        <v>19.420000000000002</v>
      </c>
      <c r="F16503" s="674">
        <v>293.83600000000001</v>
      </c>
      <c r="G16503" s="674">
        <v>295.84500000000003</v>
      </c>
      <c r="H16503" s="115">
        <f t="shared" si="514"/>
        <v>1.0068371472522089</v>
      </c>
      <c r="I16503" s="115">
        <f t="shared" si="515"/>
        <v>19.552800000000001</v>
      </c>
    </row>
    <row r="16504" spans="1:9" hidden="1">
      <c r="A16504" s="115" t="s">
        <v>42574</v>
      </c>
      <c r="B16504" s="115" t="s">
        <v>42575</v>
      </c>
      <c r="C16504" s="115" t="s">
        <v>38201</v>
      </c>
      <c r="D16504" s="115" t="s">
        <v>1138</v>
      </c>
      <c r="E16504" s="115">
        <v>28.98</v>
      </c>
      <c r="F16504" s="674">
        <v>293.83600000000001</v>
      </c>
      <c r="G16504" s="674">
        <v>295.84500000000003</v>
      </c>
      <c r="H16504" s="115">
        <f t="shared" si="514"/>
        <v>1.0068371472522089</v>
      </c>
      <c r="I16504" s="115">
        <f t="shared" si="515"/>
        <v>29.178100000000001</v>
      </c>
    </row>
    <row r="16505" spans="1:9" hidden="1">
      <c r="A16505" s="115" t="s">
        <v>42576</v>
      </c>
      <c r="B16505" s="115" t="s">
        <v>42577</v>
      </c>
      <c r="C16505" s="115" t="s">
        <v>38204</v>
      </c>
      <c r="D16505" s="115" t="s">
        <v>1138</v>
      </c>
      <c r="E16505" s="115">
        <v>65.739999999999995</v>
      </c>
      <c r="F16505" s="674">
        <v>293.83600000000001</v>
      </c>
      <c r="G16505" s="674">
        <v>295.84500000000003</v>
      </c>
      <c r="H16505" s="115">
        <f t="shared" si="514"/>
        <v>1.0068371472522089</v>
      </c>
      <c r="I16505" s="115">
        <f t="shared" si="515"/>
        <v>66.189499999999995</v>
      </c>
    </row>
    <row r="16506" spans="1:9" hidden="1">
      <c r="A16506" s="115" t="s">
        <v>42578</v>
      </c>
      <c r="B16506" s="115" t="s">
        <v>42579</v>
      </c>
      <c r="C16506" s="115" t="s">
        <v>38207</v>
      </c>
      <c r="D16506" s="115" t="s">
        <v>1138</v>
      </c>
      <c r="E16506" s="115">
        <v>258.05</v>
      </c>
      <c r="F16506" s="674">
        <v>293.83600000000001</v>
      </c>
      <c r="G16506" s="674">
        <v>295.84500000000003</v>
      </c>
      <c r="H16506" s="115">
        <f t="shared" si="514"/>
        <v>1.0068371472522089</v>
      </c>
      <c r="I16506" s="115">
        <f t="shared" si="515"/>
        <v>259.8143</v>
      </c>
    </row>
    <row r="16507" spans="1:9" hidden="1">
      <c r="A16507" s="115" t="s">
        <v>42580</v>
      </c>
      <c r="B16507" s="115" t="s">
        <v>42581</v>
      </c>
      <c r="C16507" s="115" t="s">
        <v>38210</v>
      </c>
      <c r="D16507" s="115" t="s">
        <v>1138</v>
      </c>
      <c r="E16507" s="115">
        <v>284.13</v>
      </c>
      <c r="F16507" s="674">
        <v>293.83600000000001</v>
      </c>
      <c r="G16507" s="674">
        <v>295.84500000000003</v>
      </c>
      <c r="H16507" s="115">
        <f t="shared" si="514"/>
        <v>1.0068371472522089</v>
      </c>
      <c r="I16507" s="115">
        <f t="shared" si="515"/>
        <v>286.07260000000002</v>
      </c>
    </row>
    <row r="16508" spans="1:9" hidden="1">
      <c r="A16508" s="115" t="s">
        <v>42582</v>
      </c>
      <c r="B16508" s="115" t="s">
        <v>42583</v>
      </c>
      <c r="C16508" s="115" t="s">
        <v>38213</v>
      </c>
      <c r="D16508" s="115" t="s">
        <v>1138</v>
      </c>
      <c r="E16508" s="115">
        <v>370.31</v>
      </c>
      <c r="F16508" s="674">
        <v>293.83600000000001</v>
      </c>
      <c r="G16508" s="674">
        <v>295.84500000000003</v>
      </c>
      <c r="H16508" s="115">
        <f t="shared" si="514"/>
        <v>1.0068371472522089</v>
      </c>
      <c r="I16508" s="115">
        <f t="shared" si="515"/>
        <v>372.84190000000001</v>
      </c>
    </row>
    <row r="16509" spans="1:9" hidden="1">
      <c r="A16509" s="115" t="s">
        <v>42584</v>
      </c>
      <c r="B16509" s="115" t="s">
        <v>42585</v>
      </c>
      <c r="C16509" s="115" t="s">
        <v>38216</v>
      </c>
      <c r="D16509" s="115" t="s">
        <v>1138</v>
      </c>
      <c r="E16509" s="115">
        <v>4.83</v>
      </c>
      <c r="F16509" s="674">
        <v>293.83600000000001</v>
      </c>
      <c r="G16509" s="674">
        <v>295.84500000000003</v>
      </c>
      <c r="H16509" s="115">
        <f t="shared" si="514"/>
        <v>1.0068371472522089</v>
      </c>
      <c r="I16509" s="115">
        <f t="shared" si="515"/>
        <v>4.8630000000000004</v>
      </c>
    </row>
    <row r="16510" spans="1:9" hidden="1">
      <c r="A16510" s="115" t="s">
        <v>42586</v>
      </c>
      <c r="B16510" s="115" t="s">
        <v>42587</v>
      </c>
      <c r="C16510" s="115" t="s">
        <v>38219</v>
      </c>
      <c r="D16510" s="115" t="s">
        <v>1138</v>
      </c>
      <c r="E16510" s="115">
        <v>4.93</v>
      </c>
      <c r="F16510" s="674">
        <v>293.83600000000001</v>
      </c>
      <c r="G16510" s="674">
        <v>295.84500000000003</v>
      </c>
      <c r="H16510" s="115">
        <f t="shared" si="514"/>
        <v>1.0068371472522089</v>
      </c>
      <c r="I16510" s="115">
        <f t="shared" si="515"/>
        <v>4.9637000000000002</v>
      </c>
    </row>
    <row r="16511" spans="1:9" hidden="1">
      <c r="A16511" s="115" t="s">
        <v>42588</v>
      </c>
      <c r="B16511" s="115" t="s">
        <v>42589</v>
      </c>
      <c r="C16511" s="115" t="s">
        <v>38222</v>
      </c>
      <c r="D16511" s="115" t="s">
        <v>1138</v>
      </c>
      <c r="E16511" s="115">
        <v>10.6</v>
      </c>
      <c r="F16511" s="674">
        <v>293.83600000000001</v>
      </c>
      <c r="G16511" s="674">
        <v>295.84500000000003</v>
      </c>
      <c r="H16511" s="115">
        <f t="shared" si="514"/>
        <v>1.0068371472522089</v>
      </c>
      <c r="I16511" s="115">
        <f t="shared" si="515"/>
        <v>10.672499999999999</v>
      </c>
    </row>
    <row r="16512" spans="1:9" hidden="1">
      <c r="A16512" s="115" t="s">
        <v>42590</v>
      </c>
      <c r="B16512" s="115" t="s">
        <v>42591</v>
      </c>
      <c r="C16512" s="115" t="s">
        <v>38225</v>
      </c>
      <c r="D16512" s="115" t="s">
        <v>1138</v>
      </c>
      <c r="E16512" s="115">
        <v>17.3</v>
      </c>
      <c r="F16512" s="674">
        <v>293.83600000000001</v>
      </c>
      <c r="G16512" s="674">
        <v>295.84500000000003</v>
      </c>
      <c r="H16512" s="115">
        <f t="shared" si="514"/>
        <v>1.0068371472522089</v>
      </c>
      <c r="I16512" s="115">
        <f t="shared" si="515"/>
        <v>17.418299999999999</v>
      </c>
    </row>
    <row r="16513" spans="1:9" hidden="1">
      <c r="A16513" s="115" t="s">
        <v>42592</v>
      </c>
      <c r="B16513" s="115" t="s">
        <v>42593</v>
      </c>
      <c r="C16513" s="115" t="s">
        <v>38228</v>
      </c>
      <c r="D16513" s="115" t="s">
        <v>1138</v>
      </c>
      <c r="E16513" s="115">
        <v>17.91</v>
      </c>
      <c r="F16513" s="674">
        <v>293.83600000000001</v>
      </c>
      <c r="G16513" s="674">
        <v>295.84500000000003</v>
      </c>
      <c r="H16513" s="115">
        <f t="shared" si="514"/>
        <v>1.0068371472522089</v>
      </c>
      <c r="I16513" s="115">
        <f t="shared" si="515"/>
        <v>18.032499999999999</v>
      </c>
    </row>
    <row r="16514" spans="1:9" hidden="1">
      <c r="A16514" s="115" t="s">
        <v>42594</v>
      </c>
      <c r="B16514" s="115" t="s">
        <v>42595</v>
      </c>
      <c r="C16514" s="115" t="s">
        <v>38231</v>
      </c>
      <c r="D16514" s="115" t="s">
        <v>1138</v>
      </c>
      <c r="E16514" s="115">
        <v>41.13</v>
      </c>
      <c r="F16514" s="674">
        <v>293.83600000000001</v>
      </c>
      <c r="G16514" s="674">
        <v>295.84500000000003</v>
      </c>
      <c r="H16514" s="115">
        <f t="shared" si="514"/>
        <v>1.0068371472522089</v>
      </c>
      <c r="I16514" s="115">
        <f t="shared" si="515"/>
        <v>41.411200000000001</v>
      </c>
    </row>
    <row r="16515" spans="1:9" hidden="1">
      <c r="A16515" s="115" t="s">
        <v>42596</v>
      </c>
      <c r="B16515" s="115" t="s">
        <v>42597</v>
      </c>
      <c r="C16515" s="115" t="s">
        <v>38234</v>
      </c>
      <c r="D16515" s="115" t="s">
        <v>1138</v>
      </c>
      <c r="E16515" s="115">
        <v>1.84</v>
      </c>
      <c r="F16515" s="674">
        <v>293.83600000000001</v>
      </c>
      <c r="G16515" s="674">
        <v>295.84500000000003</v>
      </c>
      <c r="H16515" s="115">
        <f t="shared" si="514"/>
        <v>1.0068371472522089</v>
      </c>
      <c r="I16515" s="115">
        <f t="shared" si="515"/>
        <v>1.8526</v>
      </c>
    </row>
    <row r="16516" spans="1:9" hidden="1">
      <c r="A16516" s="115" t="s">
        <v>42598</v>
      </c>
      <c r="B16516" s="115" t="s">
        <v>42599</v>
      </c>
      <c r="C16516" s="115" t="s">
        <v>38237</v>
      </c>
      <c r="D16516" s="115" t="s">
        <v>1138</v>
      </c>
      <c r="E16516" s="115">
        <v>2.64</v>
      </c>
      <c r="F16516" s="674">
        <v>293.83600000000001</v>
      </c>
      <c r="G16516" s="674">
        <v>295.84500000000003</v>
      </c>
      <c r="H16516" s="115">
        <f t="shared" si="514"/>
        <v>1.0068371472522089</v>
      </c>
      <c r="I16516" s="115">
        <f t="shared" si="515"/>
        <v>2.6581000000000001</v>
      </c>
    </row>
    <row r="16517" spans="1:9" hidden="1">
      <c r="A16517" s="115" t="s">
        <v>42600</v>
      </c>
      <c r="B16517" s="115" t="s">
        <v>42601</v>
      </c>
      <c r="C16517" s="115" t="s">
        <v>38240</v>
      </c>
      <c r="D16517" s="115" t="s">
        <v>1138</v>
      </c>
      <c r="E16517" s="115">
        <v>4.59</v>
      </c>
      <c r="F16517" s="674">
        <v>293.83600000000001</v>
      </c>
      <c r="G16517" s="674">
        <v>295.84500000000003</v>
      </c>
      <c r="H16517" s="115">
        <f t="shared" ref="H16517:H16580" si="516">G16517/F16517</f>
        <v>1.0068371472522089</v>
      </c>
      <c r="I16517" s="115">
        <f t="shared" ref="I16517:I16580" si="517">ROUND(H16517*E16517,4)</f>
        <v>4.6214000000000004</v>
      </c>
    </row>
    <row r="16518" spans="1:9" hidden="1">
      <c r="A16518" s="115" t="s">
        <v>42602</v>
      </c>
      <c r="B16518" s="115" t="s">
        <v>42603</v>
      </c>
      <c r="C16518" s="115" t="s">
        <v>38243</v>
      </c>
      <c r="D16518" s="115" t="s">
        <v>1138</v>
      </c>
      <c r="E16518" s="115">
        <v>11.23</v>
      </c>
      <c r="F16518" s="674">
        <v>293.83600000000001</v>
      </c>
      <c r="G16518" s="674">
        <v>295.84500000000003</v>
      </c>
      <c r="H16518" s="115">
        <f t="shared" si="516"/>
        <v>1.0068371472522089</v>
      </c>
      <c r="I16518" s="115">
        <f t="shared" si="517"/>
        <v>11.306800000000001</v>
      </c>
    </row>
    <row r="16519" spans="1:9" hidden="1">
      <c r="A16519" s="115" t="s">
        <v>42604</v>
      </c>
      <c r="B16519" s="115" t="s">
        <v>42605</v>
      </c>
      <c r="C16519" s="115" t="s">
        <v>38246</v>
      </c>
      <c r="D16519" s="115" t="s">
        <v>1138</v>
      </c>
      <c r="E16519" s="115">
        <v>10.59</v>
      </c>
      <c r="F16519" s="674">
        <v>293.83600000000001</v>
      </c>
      <c r="G16519" s="674">
        <v>295.84500000000003</v>
      </c>
      <c r="H16519" s="115">
        <f t="shared" si="516"/>
        <v>1.0068371472522089</v>
      </c>
      <c r="I16519" s="115">
        <f t="shared" si="517"/>
        <v>10.6624</v>
      </c>
    </row>
    <row r="16520" spans="1:9" hidden="1">
      <c r="A16520" s="115" t="s">
        <v>42606</v>
      </c>
      <c r="B16520" s="115" t="s">
        <v>42607</v>
      </c>
      <c r="C16520" s="115" t="s">
        <v>38249</v>
      </c>
      <c r="D16520" s="115" t="s">
        <v>1138</v>
      </c>
      <c r="E16520" s="115">
        <v>24.61</v>
      </c>
      <c r="F16520" s="674">
        <v>293.83600000000001</v>
      </c>
      <c r="G16520" s="674">
        <v>295.84500000000003</v>
      </c>
      <c r="H16520" s="115">
        <f t="shared" si="516"/>
        <v>1.0068371472522089</v>
      </c>
      <c r="I16520" s="115">
        <f t="shared" si="517"/>
        <v>24.778300000000002</v>
      </c>
    </row>
    <row r="16521" spans="1:9" hidden="1">
      <c r="A16521" s="115" t="s">
        <v>42608</v>
      </c>
      <c r="B16521" s="115" t="s">
        <v>42609</v>
      </c>
      <c r="C16521" s="115" t="s">
        <v>38252</v>
      </c>
      <c r="D16521" s="115" t="s">
        <v>1138</v>
      </c>
      <c r="E16521" s="115">
        <v>2.4900000000000002</v>
      </c>
      <c r="F16521" s="674">
        <v>293.83600000000001</v>
      </c>
      <c r="G16521" s="674">
        <v>295.84500000000003</v>
      </c>
      <c r="H16521" s="115">
        <f t="shared" si="516"/>
        <v>1.0068371472522089</v>
      </c>
      <c r="I16521" s="115">
        <f t="shared" si="517"/>
        <v>2.5070000000000001</v>
      </c>
    </row>
    <row r="16522" spans="1:9" hidden="1">
      <c r="A16522" s="115" t="s">
        <v>42610</v>
      </c>
      <c r="B16522" s="115" t="s">
        <v>42611</v>
      </c>
      <c r="C16522" s="115" t="s">
        <v>38255</v>
      </c>
      <c r="D16522" s="115" t="s">
        <v>1138</v>
      </c>
      <c r="E16522" s="115">
        <v>5.27</v>
      </c>
      <c r="F16522" s="674">
        <v>293.83600000000001</v>
      </c>
      <c r="G16522" s="674">
        <v>295.84500000000003</v>
      </c>
      <c r="H16522" s="115">
        <f t="shared" si="516"/>
        <v>1.0068371472522089</v>
      </c>
      <c r="I16522" s="115">
        <f t="shared" si="517"/>
        <v>5.306</v>
      </c>
    </row>
    <row r="16523" spans="1:9" hidden="1">
      <c r="A16523" s="115" t="s">
        <v>42612</v>
      </c>
      <c r="B16523" s="115" t="s">
        <v>42613</v>
      </c>
      <c r="C16523" s="115" t="s">
        <v>38258</v>
      </c>
      <c r="D16523" s="115" t="s">
        <v>1138</v>
      </c>
      <c r="E16523" s="115">
        <v>1.37</v>
      </c>
      <c r="F16523" s="674">
        <v>293.83600000000001</v>
      </c>
      <c r="G16523" s="674">
        <v>295.84500000000003</v>
      </c>
      <c r="H16523" s="115">
        <f t="shared" si="516"/>
        <v>1.0068371472522089</v>
      </c>
      <c r="I16523" s="115">
        <f t="shared" si="517"/>
        <v>1.3794</v>
      </c>
    </row>
    <row r="16524" spans="1:9" hidden="1">
      <c r="A16524" s="115" t="s">
        <v>42614</v>
      </c>
      <c r="B16524" s="115" t="s">
        <v>42615</v>
      </c>
      <c r="C16524" s="115" t="s">
        <v>38261</v>
      </c>
      <c r="D16524" s="115" t="s">
        <v>1138</v>
      </c>
      <c r="E16524" s="115">
        <v>2.15</v>
      </c>
      <c r="F16524" s="674">
        <v>293.83600000000001</v>
      </c>
      <c r="G16524" s="674">
        <v>295.84500000000003</v>
      </c>
      <c r="H16524" s="115">
        <f t="shared" si="516"/>
        <v>1.0068371472522089</v>
      </c>
      <c r="I16524" s="115">
        <f t="shared" si="517"/>
        <v>2.1646999999999998</v>
      </c>
    </row>
    <row r="16525" spans="1:9" hidden="1">
      <c r="A16525" s="115" t="s">
        <v>42616</v>
      </c>
      <c r="B16525" s="115" t="s">
        <v>42617</v>
      </c>
      <c r="C16525" s="115" t="s">
        <v>38264</v>
      </c>
      <c r="D16525" s="115" t="s">
        <v>1138</v>
      </c>
      <c r="E16525" s="115">
        <v>3.32</v>
      </c>
      <c r="F16525" s="674">
        <v>293.83600000000001</v>
      </c>
      <c r="G16525" s="674">
        <v>295.84500000000003</v>
      </c>
      <c r="H16525" s="115">
        <f t="shared" si="516"/>
        <v>1.0068371472522089</v>
      </c>
      <c r="I16525" s="115">
        <f t="shared" si="517"/>
        <v>3.3426999999999998</v>
      </c>
    </row>
    <row r="16526" spans="1:9" hidden="1">
      <c r="A16526" s="115" t="s">
        <v>42618</v>
      </c>
      <c r="B16526" s="115" t="s">
        <v>42619</v>
      </c>
      <c r="C16526" s="115" t="s">
        <v>38267</v>
      </c>
      <c r="D16526" s="115" t="s">
        <v>1138</v>
      </c>
      <c r="E16526" s="115">
        <v>6.77</v>
      </c>
      <c r="F16526" s="674">
        <v>293.83600000000001</v>
      </c>
      <c r="G16526" s="674">
        <v>295.84500000000003</v>
      </c>
      <c r="H16526" s="115">
        <f t="shared" si="516"/>
        <v>1.0068371472522089</v>
      </c>
      <c r="I16526" s="115">
        <f t="shared" si="517"/>
        <v>6.8163</v>
      </c>
    </row>
    <row r="16527" spans="1:9" hidden="1">
      <c r="A16527" s="115" t="s">
        <v>42620</v>
      </c>
      <c r="B16527" s="115" t="s">
        <v>42621</v>
      </c>
      <c r="C16527" s="115" t="s">
        <v>38270</v>
      </c>
      <c r="D16527" s="115" t="s">
        <v>1138</v>
      </c>
      <c r="E16527" s="115">
        <v>8.18</v>
      </c>
      <c r="F16527" s="674">
        <v>293.83600000000001</v>
      </c>
      <c r="G16527" s="674">
        <v>295.84500000000003</v>
      </c>
      <c r="H16527" s="115">
        <f t="shared" si="516"/>
        <v>1.0068371472522089</v>
      </c>
      <c r="I16527" s="115">
        <f t="shared" si="517"/>
        <v>8.2359000000000009</v>
      </c>
    </row>
    <row r="16528" spans="1:9" hidden="1">
      <c r="A16528" s="115" t="s">
        <v>42622</v>
      </c>
      <c r="B16528" s="115" t="s">
        <v>42623</v>
      </c>
      <c r="C16528" s="115" t="s">
        <v>38273</v>
      </c>
      <c r="D16528" s="115" t="s">
        <v>1138</v>
      </c>
      <c r="E16528" s="115">
        <v>14.98</v>
      </c>
      <c r="F16528" s="674">
        <v>293.83600000000001</v>
      </c>
      <c r="G16528" s="674">
        <v>295.84500000000003</v>
      </c>
      <c r="H16528" s="115">
        <f t="shared" si="516"/>
        <v>1.0068371472522089</v>
      </c>
      <c r="I16528" s="115">
        <f t="shared" si="517"/>
        <v>15.0824</v>
      </c>
    </row>
    <row r="16529" spans="1:9" hidden="1">
      <c r="A16529" s="115" t="s">
        <v>42624</v>
      </c>
      <c r="B16529" s="115" t="s">
        <v>42625</v>
      </c>
      <c r="C16529" s="115" t="s">
        <v>38276</v>
      </c>
      <c r="D16529" s="115" t="s">
        <v>1138</v>
      </c>
      <c r="E16529" s="115">
        <v>35.950000000000003</v>
      </c>
      <c r="F16529" s="674">
        <v>293.83600000000001</v>
      </c>
      <c r="G16529" s="674">
        <v>295.84500000000003</v>
      </c>
      <c r="H16529" s="115">
        <f t="shared" si="516"/>
        <v>1.0068371472522089</v>
      </c>
      <c r="I16529" s="115">
        <f t="shared" si="517"/>
        <v>36.195799999999998</v>
      </c>
    </row>
    <row r="16530" spans="1:9" hidden="1">
      <c r="A16530" s="115" t="s">
        <v>42626</v>
      </c>
      <c r="B16530" s="115" t="s">
        <v>42627</v>
      </c>
      <c r="C16530" s="115" t="s">
        <v>38279</v>
      </c>
      <c r="D16530" s="115" t="s">
        <v>1138</v>
      </c>
      <c r="E16530" s="115">
        <v>51.77</v>
      </c>
      <c r="F16530" s="674">
        <v>293.83600000000001</v>
      </c>
      <c r="G16530" s="674">
        <v>295.84500000000003</v>
      </c>
      <c r="H16530" s="115">
        <f t="shared" si="516"/>
        <v>1.0068371472522089</v>
      </c>
      <c r="I16530" s="115">
        <f t="shared" si="517"/>
        <v>52.124000000000002</v>
      </c>
    </row>
    <row r="16531" spans="1:9" hidden="1">
      <c r="A16531" s="115" t="s">
        <v>42628</v>
      </c>
      <c r="B16531" s="115" t="s">
        <v>42629</v>
      </c>
      <c r="C16531" s="115" t="s">
        <v>38282</v>
      </c>
      <c r="D16531" s="115" t="s">
        <v>1138</v>
      </c>
      <c r="E16531" s="115">
        <v>72.260000000000005</v>
      </c>
      <c r="F16531" s="674">
        <v>293.83600000000001</v>
      </c>
      <c r="G16531" s="674">
        <v>295.84500000000003</v>
      </c>
      <c r="H16531" s="115">
        <f t="shared" si="516"/>
        <v>1.0068371472522089</v>
      </c>
      <c r="I16531" s="115">
        <f t="shared" si="517"/>
        <v>72.754099999999994</v>
      </c>
    </row>
    <row r="16532" spans="1:9" hidden="1">
      <c r="A16532" s="115" t="s">
        <v>42630</v>
      </c>
      <c r="B16532" s="115" t="s">
        <v>42631</v>
      </c>
      <c r="C16532" s="115" t="s">
        <v>38285</v>
      </c>
      <c r="D16532" s="115" t="s">
        <v>1138</v>
      </c>
      <c r="E16532" s="115">
        <v>1.92</v>
      </c>
      <c r="F16532" s="674">
        <v>293.83600000000001</v>
      </c>
      <c r="G16532" s="674">
        <v>295.84500000000003</v>
      </c>
      <c r="H16532" s="115">
        <f t="shared" si="516"/>
        <v>1.0068371472522089</v>
      </c>
      <c r="I16532" s="115">
        <f t="shared" si="517"/>
        <v>1.9331</v>
      </c>
    </row>
    <row r="16533" spans="1:9" hidden="1">
      <c r="A16533" s="115" t="s">
        <v>42632</v>
      </c>
      <c r="B16533" s="115" t="s">
        <v>42633</v>
      </c>
      <c r="C16533" s="115" t="s">
        <v>38288</v>
      </c>
      <c r="D16533" s="115" t="s">
        <v>1138</v>
      </c>
      <c r="E16533" s="115">
        <v>2.77</v>
      </c>
      <c r="F16533" s="674">
        <v>293.83600000000001</v>
      </c>
      <c r="G16533" s="674">
        <v>295.84500000000003</v>
      </c>
      <c r="H16533" s="115">
        <f t="shared" si="516"/>
        <v>1.0068371472522089</v>
      </c>
      <c r="I16533" s="115">
        <f t="shared" si="517"/>
        <v>2.7888999999999999</v>
      </c>
    </row>
    <row r="16534" spans="1:9" hidden="1">
      <c r="A16534" s="115" t="s">
        <v>42634</v>
      </c>
      <c r="B16534" s="115" t="s">
        <v>42635</v>
      </c>
      <c r="C16534" s="115" t="s">
        <v>38291</v>
      </c>
      <c r="D16534" s="115" t="s">
        <v>1138</v>
      </c>
      <c r="E16534" s="115">
        <v>6.81</v>
      </c>
      <c r="F16534" s="674">
        <v>293.83600000000001</v>
      </c>
      <c r="G16534" s="674">
        <v>295.84500000000003</v>
      </c>
      <c r="H16534" s="115">
        <f t="shared" si="516"/>
        <v>1.0068371472522089</v>
      </c>
      <c r="I16534" s="115">
        <f t="shared" si="517"/>
        <v>6.8566000000000003</v>
      </c>
    </row>
    <row r="16535" spans="1:9" hidden="1">
      <c r="A16535" s="115" t="s">
        <v>42636</v>
      </c>
      <c r="B16535" s="115" t="s">
        <v>42637</v>
      </c>
      <c r="C16535" s="115" t="s">
        <v>38294</v>
      </c>
      <c r="D16535" s="115" t="s">
        <v>1138</v>
      </c>
      <c r="E16535" s="115">
        <v>9.2100000000000009</v>
      </c>
      <c r="F16535" s="674">
        <v>293.83600000000001</v>
      </c>
      <c r="G16535" s="674">
        <v>295.84500000000003</v>
      </c>
      <c r="H16535" s="115">
        <f t="shared" si="516"/>
        <v>1.0068371472522089</v>
      </c>
      <c r="I16535" s="115">
        <f t="shared" si="517"/>
        <v>9.2729999999999997</v>
      </c>
    </row>
    <row r="16536" spans="1:9" hidden="1">
      <c r="A16536" s="115" t="s">
        <v>42638</v>
      </c>
      <c r="B16536" s="115" t="s">
        <v>42639</v>
      </c>
      <c r="C16536" s="115" t="s">
        <v>38297</v>
      </c>
      <c r="D16536" s="115" t="s">
        <v>1138</v>
      </c>
      <c r="E16536" s="115">
        <v>20.63</v>
      </c>
      <c r="F16536" s="674">
        <v>293.83600000000001</v>
      </c>
      <c r="G16536" s="674">
        <v>295.84500000000003</v>
      </c>
      <c r="H16536" s="115">
        <f t="shared" si="516"/>
        <v>1.0068371472522089</v>
      </c>
      <c r="I16536" s="115">
        <f t="shared" si="517"/>
        <v>20.771100000000001</v>
      </c>
    </row>
    <row r="16537" spans="1:9" hidden="1">
      <c r="A16537" s="115" t="s">
        <v>42640</v>
      </c>
      <c r="B16537" s="115" t="s">
        <v>42641</v>
      </c>
      <c r="C16537" s="115" t="s">
        <v>38300</v>
      </c>
      <c r="D16537" s="115" t="s">
        <v>1138</v>
      </c>
      <c r="E16537" s="115">
        <v>0.91</v>
      </c>
      <c r="F16537" s="674">
        <v>293.83600000000001</v>
      </c>
      <c r="G16537" s="674">
        <v>295.84500000000003</v>
      </c>
      <c r="H16537" s="115">
        <f t="shared" si="516"/>
        <v>1.0068371472522089</v>
      </c>
      <c r="I16537" s="115">
        <f t="shared" si="517"/>
        <v>0.91620000000000001</v>
      </c>
    </row>
    <row r="16538" spans="1:9" hidden="1">
      <c r="A16538" s="115" t="s">
        <v>42642</v>
      </c>
      <c r="B16538" s="115" t="s">
        <v>42643</v>
      </c>
      <c r="C16538" s="115" t="s">
        <v>38303</v>
      </c>
      <c r="D16538" s="115" t="s">
        <v>1138</v>
      </c>
      <c r="E16538" s="115">
        <v>1.39</v>
      </c>
      <c r="F16538" s="674">
        <v>293.83600000000001</v>
      </c>
      <c r="G16538" s="674">
        <v>295.84500000000003</v>
      </c>
      <c r="H16538" s="115">
        <f t="shared" si="516"/>
        <v>1.0068371472522089</v>
      </c>
      <c r="I16538" s="115">
        <f t="shared" si="517"/>
        <v>1.3995</v>
      </c>
    </row>
    <row r="16539" spans="1:9" hidden="1">
      <c r="A16539" s="115" t="s">
        <v>42644</v>
      </c>
      <c r="B16539" s="115" t="s">
        <v>42645</v>
      </c>
      <c r="C16539" s="115" t="s">
        <v>38306</v>
      </c>
      <c r="D16539" s="115" t="s">
        <v>1138</v>
      </c>
      <c r="E16539" s="115">
        <v>2.3199999999999998</v>
      </c>
      <c r="F16539" s="674">
        <v>293.83600000000001</v>
      </c>
      <c r="G16539" s="674">
        <v>295.84500000000003</v>
      </c>
      <c r="H16539" s="115">
        <f t="shared" si="516"/>
        <v>1.0068371472522089</v>
      </c>
      <c r="I16539" s="115">
        <f t="shared" si="517"/>
        <v>2.3359000000000001</v>
      </c>
    </row>
    <row r="16540" spans="1:9" hidden="1">
      <c r="A16540" s="115" t="s">
        <v>42646</v>
      </c>
      <c r="B16540" s="115" t="s">
        <v>42647</v>
      </c>
      <c r="C16540" s="115" t="s">
        <v>38309</v>
      </c>
      <c r="D16540" s="115" t="s">
        <v>1138</v>
      </c>
      <c r="E16540" s="115">
        <v>8.8699999999999992</v>
      </c>
      <c r="F16540" s="674">
        <v>293.83600000000001</v>
      </c>
      <c r="G16540" s="674">
        <v>295.84500000000003</v>
      </c>
      <c r="H16540" s="115">
        <f t="shared" si="516"/>
        <v>1.0068371472522089</v>
      </c>
      <c r="I16540" s="115">
        <f t="shared" si="517"/>
        <v>8.9306000000000001</v>
      </c>
    </row>
    <row r="16541" spans="1:9" hidden="1">
      <c r="A16541" s="115" t="s">
        <v>42648</v>
      </c>
      <c r="B16541" s="115" t="s">
        <v>42649</v>
      </c>
      <c r="C16541" s="115" t="s">
        <v>38312</v>
      </c>
      <c r="D16541" s="115" t="s">
        <v>1138</v>
      </c>
      <c r="E16541" s="115">
        <v>7.29</v>
      </c>
      <c r="F16541" s="674">
        <v>293.83600000000001</v>
      </c>
      <c r="G16541" s="674">
        <v>295.84500000000003</v>
      </c>
      <c r="H16541" s="115">
        <f t="shared" si="516"/>
        <v>1.0068371472522089</v>
      </c>
      <c r="I16541" s="115">
        <f t="shared" si="517"/>
        <v>7.3398000000000003</v>
      </c>
    </row>
    <row r="16542" spans="1:9" hidden="1">
      <c r="A16542" s="115" t="s">
        <v>42650</v>
      </c>
      <c r="B16542" s="115" t="s">
        <v>42651</v>
      </c>
      <c r="C16542" s="115" t="s">
        <v>38315</v>
      </c>
      <c r="D16542" s="115" t="s">
        <v>1138</v>
      </c>
      <c r="E16542" s="115">
        <v>21.21</v>
      </c>
      <c r="F16542" s="674">
        <v>293.83600000000001</v>
      </c>
      <c r="G16542" s="674">
        <v>295.84500000000003</v>
      </c>
      <c r="H16542" s="115">
        <f t="shared" si="516"/>
        <v>1.0068371472522089</v>
      </c>
      <c r="I16542" s="115">
        <f t="shared" si="517"/>
        <v>21.355</v>
      </c>
    </row>
    <row r="16543" spans="1:9" hidden="1">
      <c r="A16543" s="115" t="s">
        <v>42652</v>
      </c>
      <c r="B16543" s="115" t="s">
        <v>42653</v>
      </c>
      <c r="C16543" s="115" t="s">
        <v>38318</v>
      </c>
      <c r="D16543" s="115" t="s">
        <v>1138</v>
      </c>
      <c r="E16543" s="115">
        <v>0.61</v>
      </c>
      <c r="F16543" s="674">
        <v>293.83600000000001</v>
      </c>
      <c r="G16543" s="674">
        <v>295.84500000000003</v>
      </c>
      <c r="H16543" s="115">
        <f t="shared" si="516"/>
        <v>1.0068371472522089</v>
      </c>
      <c r="I16543" s="115">
        <f t="shared" si="517"/>
        <v>0.61419999999999997</v>
      </c>
    </row>
    <row r="16544" spans="1:9" hidden="1">
      <c r="A16544" s="115" t="s">
        <v>42654</v>
      </c>
      <c r="B16544" s="115" t="s">
        <v>42655</v>
      </c>
      <c r="C16544" s="115" t="s">
        <v>38321</v>
      </c>
      <c r="D16544" s="115" t="s">
        <v>1138</v>
      </c>
      <c r="E16544" s="115">
        <v>0.84</v>
      </c>
      <c r="F16544" s="674">
        <v>293.83600000000001</v>
      </c>
      <c r="G16544" s="674">
        <v>295.84500000000003</v>
      </c>
      <c r="H16544" s="115">
        <f t="shared" si="516"/>
        <v>1.0068371472522089</v>
      </c>
      <c r="I16544" s="115">
        <f t="shared" si="517"/>
        <v>0.84570000000000001</v>
      </c>
    </row>
    <row r="16545" spans="1:9" hidden="1">
      <c r="A16545" s="115" t="s">
        <v>42656</v>
      </c>
      <c r="B16545" s="115" t="s">
        <v>42657</v>
      </c>
      <c r="C16545" s="115" t="s">
        <v>38324</v>
      </c>
      <c r="D16545" s="115" t="s">
        <v>1138</v>
      </c>
      <c r="E16545" s="115">
        <v>3.08</v>
      </c>
      <c r="F16545" s="674">
        <v>293.83600000000001</v>
      </c>
      <c r="G16545" s="674">
        <v>295.84500000000003</v>
      </c>
      <c r="H16545" s="115">
        <f t="shared" si="516"/>
        <v>1.0068371472522089</v>
      </c>
      <c r="I16545" s="115">
        <f t="shared" si="517"/>
        <v>3.1011000000000002</v>
      </c>
    </row>
    <row r="16546" spans="1:9" hidden="1">
      <c r="A16546" s="115" t="s">
        <v>42658</v>
      </c>
      <c r="B16546" s="115" t="s">
        <v>42659</v>
      </c>
      <c r="C16546" s="115" t="s">
        <v>38327</v>
      </c>
      <c r="D16546" s="115" t="s">
        <v>1138</v>
      </c>
      <c r="E16546" s="115">
        <v>3.93</v>
      </c>
      <c r="F16546" s="674">
        <v>293.83600000000001</v>
      </c>
      <c r="G16546" s="674">
        <v>295.84500000000003</v>
      </c>
      <c r="H16546" s="115">
        <f t="shared" si="516"/>
        <v>1.0068371472522089</v>
      </c>
      <c r="I16546" s="115">
        <f t="shared" si="517"/>
        <v>3.9569000000000001</v>
      </c>
    </row>
    <row r="16547" spans="1:9" hidden="1">
      <c r="A16547" s="115" t="s">
        <v>42660</v>
      </c>
      <c r="B16547" s="115" t="s">
        <v>42661</v>
      </c>
      <c r="C16547" s="115" t="s">
        <v>38330</v>
      </c>
      <c r="D16547" s="115" t="s">
        <v>1138</v>
      </c>
      <c r="E16547" s="115">
        <v>8.33</v>
      </c>
      <c r="F16547" s="674">
        <v>293.83600000000001</v>
      </c>
      <c r="G16547" s="674">
        <v>295.84500000000003</v>
      </c>
      <c r="H16547" s="115">
        <f t="shared" si="516"/>
        <v>1.0068371472522089</v>
      </c>
      <c r="I16547" s="115">
        <f t="shared" si="517"/>
        <v>8.3870000000000005</v>
      </c>
    </row>
    <row r="16548" spans="1:9" hidden="1">
      <c r="A16548" s="115" t="s">
        <v>42662</v>
      </c>
      <c r="B16548" s="115" t="s">
        <v>42663</v>
      </c>
      <c r="C16548" s="115" t="s">
        <v>38333</v>
      </c>
      <c r="D16548" s="115" t="s">
        <v>1138</v>
      </c>
      <c r="E16548" s="115">
        <v>12.48</v>
      </c>
      <c r="F16548" s="674">
        <v>293.83600000000001</v>
      </c>
      <c r="G16548" s="674">
        <v>295.84500000000003</v>
      </c>
      <c r="H16548" s="115">
        <f t="shared" si="516"/>
        <v>1.0068371472522089</v>
      </c>
      <c r="I16548" s="115">
        <f t="shared" si="517"/>
        <v>12.565300000000001</v>
      </c>
    </row>
    <row r="16549" spans="1:9" hidden="1">
      <c r="A16549" s="115" t="s">
        <v>42664</v>
      </c>
      <c r="B16549" s="115" t="s">
        <v>42665</v>
      </c>
      <c r="C16549" s="115" t="s">
        <v>38336</v>
      </c>
      <c r="D16549" s="115" t="s">
        <v>1138</v>
      </c>
      <c r="E16549" s="115">
        <v>2.34</v>
      </c>
      <c r="F16549" s="674">
        <v>293.83600000000001</v>
      </c>
      <c r="G16549" s="674">
        <v>295.84500000000003</v>
      </c>
      <c r="H16549" s="115">
        <f t="shared" si="516"/>
        <v>1.0068371472522089</v>
      </c>
      <c r="I16549" s="115">
        <f t="shared" si="517"/>
        <v>2.3559999999999999</v>
      </c>
    </row>
    <row r="16550" spans="1:9" hidden="1">
      <c r="A16550" s="115" t="s">
        <v>42666</v>
      </c>
      <c r="B16550" s="115" t="s">
        <v>42667</v>
      </c>
      <c r="C16550" s="115" t="s">
        <v>38339</v>
      </c>
      <c r="D16550" s="115" t="s">
        <v>1138</v>
      </c>
      <c r="E16550" s="115">
        <v>3.86</v>
      </c>
      <c r="F16550" s="674">
        <v>293.83600000000001</v>
      </c>
      <c r="G16550" s="674">
        <v>295.84500000000003</v>
      </c>
      <c r="H16550" s="115">
        <f t="shared" si="516"/>
        <v>1.0068371472522089</v>
      </c>
      <c r="I16550" s="115">
        <f t="shared" si="517"/>
        <v>3.8864000000000001</v>
      </c>
    </row>
    <row r="16551" spans="1:9" hidden="1">
      <c r="A16551" s="115" t="s">
        <v>42668</v>
      </c>
      <c r="B16551" s="115" t="s">
        <v>42669</v>
      </c>
      <c r="C16551" s="115" t="s">
        <v>38342</v>
      </c>
      <c r="D16551" s="115" t="s">
        <v>1138</v>
      </c>
      <c r="E16551" s="115">
        <v>9.5500000000000007</v>
      </c>
      <c r="F16551" s="674">
        <v>293.83600000000001</v>
      </c>
      <c r="G16551" s="674">
        <v>295.84500000000003</v>
      </c>
      <c r="H16551" s="115">
        <f t="shared" si="516"/>
        <v>1.0068371472522089</v>
      </c>
      <c r="I16551" s="115">
        <f t="shared" si="517"/>
        <v>9.6152999999999995</v>
      </c>
    </row>
    <row r="16552" spans="1:9" hidden="1">
      <c r="A16552" s="115" t="s">
        <v>42670</v>
      </c>
      <c r="B16552" s="115" t="s">
        <v>42671</v>
      </c>
      <c r="C16552" s="115" t="s">
        <v>38345</v>
      </c>
      <c r="D16552" s="115" t="s">
        <v>1138</v>
      </c>
      <c r="E16552" s="115">
        <v>17.23</v>
      </c>
      <c r="F16552" s="674">
        <v>293.83600000000001</v>
      </c>
      <c r="G16552" s="674">
        <v>295.84500000000003</v>
      </c>
      <c r="H16552" s="115">
        <f t="shared" si="516"/>
        <v>1.0068371472522089</v>
      </c>
      <c r="I16552" s="115">
        <f t="shared" si="517"/>
        <v>17.347799999999999</v>
      </c>
    </row>
    <row r="16553" spans="1:9" hidden="1">
      <c r="A16553" s="115" t="s">
        <v>42672</v>
      </c>
      <c r="B16553" s="115" t="s">
        <v>42673</v>
      </c>
      <c r="C16553" s="115" t="s">
        <v>38348</v>
      </c>
      <c r="D16553" s="115" t="s">
        <v>1138</v>
      </c>
      <c r="E16553" s="115">
        <v>23.58</v>
      </c>
      <c r="F16553" s="674">
        <v>293.83600000000001</v>
      </c>
      <c r="G16553" s="674">
        <v>295.84500000000003</v>
      </c>
      <c r="H16553" s="115">
        <f t="shared" si="516"/>
        <v>1.0068371472522089</v>
      </c>
      <c r="I16553" s="115">
        <f t="shared" si="517"/>
        <v>23.741199999999999</v>
      </c>
    </row>
    <row r="16554" spans="1:9" hidden="1">
      <c r="A16554" s="115" t="s">
        <v>42674</v>
      </c>
      <c r="B16554" s="115" t="s">
        <v>42675</v>
      </c>
      <c r="C16554" s="115" t="s">
        <v>38351</v>
      </c>
      <c r="D16554" s="115" t="s">
        <v>1138</v>
      </c>
      <c r="E16554" s="115">
        <v>42.64</v>
      </c>
      <c r="F16554" s="674">
        <v>293.83600000000001</v>
      </c>
      <c r="G16554" s="674">
        <v>295.84500000000003</v>
      </c>
      <c r="H16554" s="115">
        <f t="shared" si="516"/>
        <v>1.0068371472522089</v>
      </c>
      <c r="I16554" s="115">
        <f t="shared" si="517"/>
        <v>42.9315</v>
      </c>
    </row>
    <row r="16555" spans="1:9" hidden="1">
      <c r="A16555" s="115" t="s">
        <v>42676</v>
      </c>
      <c r="B16555" s="115" t="s">
        <v>42677</v>
      </c>
      <c r="C16555" s="115" t="s">
        <v>38354</v>
      </c>
      <c r="D16555" s="115" t="s">
        <v>1138</v>
      </c>
      <c r="E16555" s="115">
        <v>6.89</v>
      </c>
      <c r="F16555" s="674">
        <v>293.83600000000001</v>
      </c>
      <c r="G16555" s="674">
        <v>295.84500000000003</v>
      </c>
      <c r="H16555" s="115">
        <f t="shared" si="516"/>
        <v>1.0068371472522089</v>
      </c>
      <c r="I16555" s="115">
        <f t="shared" si="517"/>
        <v>6.9371</v>
      </c>
    </row>
    <row r="16556" spans="1:9" hidden="1">
      <c r="A16556" s="115" t="s">
        <v>42678</v>
      </c>
      <c r="B16556" s="115" t="s">
        <v>42679</v>
      </c>
      <c r="C16556" s="115" t="s">
        <v>38357</v>
      </c>
      <c r="D16556" s="115" t="s">
        <v>1138</v>
      </c>
      <c r="E16556" s="115">
        <v>8.61</v>
      </c>
      <c r="F16556" s="674">
        <v>293.83600000000001</v>
      </c>
      <c r="G16556" s="674">
        <v>295.84500000000003</v>
      </c>
      <c r="H16556" s="115">
        <f t="shared" si="516"/>
        <v>1.0068371472522089</v>
      </c>
      <c r="I16556" s="115">
        <f t="shared" si="517"/>
        <v>8.6689000000000007</v>
      </c>
    </row>
    <row r="16557" spans="1:9" hidden="1">
      <c r="A16557" s="115" t="s">
        <v>42680</v>
      </c>
      <c r="B16557" s="115" t="s">
        <v>42681</v>
      </c>
      <c r="C16557" s="115" t="s">
        <v>38360</v>
      </c>
      <c r="D16557" s="115" t="s">
        <v>1138</v>
      </c>
      <c r="E16557" s="115">
        <v>17.36</v>
      </c>
      <c r="F16557" s="674">
        <v>293.83600000000001</v>
      </c>
      <c r="G16557" s="674">
        <v>295.84500000000003</v>
      </c>
      <c r="H16557" s="115">
        <f t="shared" si="516"/>
        <v>1.0068371472522089</v>
      </c>
      <c r="I16557" s="115">
        <f t="shared" si="517"/>
        <v>17.4787</v>
      </c>
    </row>
    <row r="16558" spans="1:9" hidden="1">
      <c r="A16558" s="115" t="s">
        <v>42682</v>
      </c>
      <c r="B16558" s="115" t="s">
        <v>42683</v>
      </c>
      <c r="C16558" s="115" t="s">
        <v>38363</v>
      </c>
      <c r="D16558" s="115" t="s">
        <v>1138</v>
      </c>
      <c r="E16558" s="115">
        <v>5.07</v>
      </c>
      <c r="F16558" s="674">
        <v>293.83600000000001</v>
      </c>
      <c r="G16558" s="674">
        <v>295.84500000000003</v>
      </c>
      <c r="H16558" s="115">
        <f t="shared" si="516"/>
        <v>1.0068371472522089</v>
      </c>
      <c r="I16558" s="115">
        <f t="shared" si="517"/>
        <v>5.1047000000000002</v>
      </c>
    </row>
    <row r="16559" spans="1:9" hidden="1">
      <c r="A16559" s="115" t="s">
        <v>42684</v>
      </c>
      <c r="B16559" s="115" t="s">
        <v>42685</v>
      </c>
      <c r="C16559" s="115" t="s">
        <v>38366</v>
      </c>
      <c r="D16559" s="115" t="s">
        <v>1138</v>
      </c>
      <c r="E16559" s="115">
        <v>6.64</v>
      </c>
      <c r="F16559" s="674">
        <v>293.83600000000001</v>
      </c>
      <c r="G16559" s="674">
        <v>295.84500000000003</v>
      </c>
      <c r="H16559" s="115">
        <f t="shared" si="516"/>
        <v>1.0068371472522089</v>
      </c>
      <c r="I16559" s="115">
        <f t="shared" si="517"/>
        <v>6.6853999999999996</v>
      </c>
    </row>
    <row r="16560" spans="1:9" hidden="1">
      <c r="A16560" s="115" t="s">
        <v>42686</v>
      </c>
      <c r="B16560" s="115" t="s">
        <v>42687</v>
      </c>
      <c r="C16560" s="115" t="s">
        <v>38369</v>
      </c>
      <c r="D16560" s="115" t="s">
        <v>1138</v>
      </c>
      <c r="E16560" s="115">
        <v>15.09</v>
      </c>
      <c r="F16560" s="674">
        <v>293.83600000000001</v>
      </c>
      <c r="G16560" s="674">
        <v>295.84500000000003</v>
      </c>
      <c r="H16560" s="115">
        <f t="shared" si="516"/>
        <v>1.0068371472522089</v>
      </c>
      <c r="I16560" s="115">
        <f t="shared" si="517"/>
        <v>15.193199999999999</v>
      </c>
    </row>
    <row r="16561" spans="1:9" hidden="1">
      <c r="A16561" s="115" t="s">
        <v>42688</v>
      </c>
      <c r="B16561" s="115" t="s">
        <v>42689</v>
      </c>
      <c r="C16561" s="115" t="s">
        <v>38372</v>
      </c>
      <c r="D16561" s="115" t="s">
        <v>1138</v>
      </c>
      <c r="E16561" s="115">
        <v>24.78</v>
      </c>
      <c r="F16561" s="674">
        <v>293.83600000000001</v>
      </c>
      <c r="G16561" s="674">
        <v>295.84500000000003</v>
      </c>
      <c r="H16561" s="115">
        <f t="shared" si="516"/>
        <v>1.0068371472522089</v>
      </c>
      <c r="I16561" s="115">
        <f t="shared" si="517"/>
        <v>24.949400000000001</v>
      </c>
    </row>
    <row r="16562" spans="1:9" hidden="1">
      <c r="A16562" s="115" t="s">
        <v>42690</v>
      </c>
      <c r="B16562" s="115" t="s">
        <v>42691</v>
      </c>
      <c r="C16562" s="115" t="s">
        <v>38375</v>
      </c>
      <c r="D16562" s="115" t="s">
        <v>1138</v>
      </c>
      <c r="E16562" s="115">
        <v>29.3</v>
      </c>
      <c r="F16562" s="674">
        <v>293.83600000000001</v>
      </c>
      <c r="G16562" s="674">
        <v>295.84500000000003</v>
      </c>
      <c r="H16562" s="115">
        <f t="shared" si="516"/>
        <v>1.0068371472522089</v>
      </c>
      <c r="I16562" s="115">
        <f t="shared" si="517"/>
        <v>29.500299999999999</v>
      </c>
    </row>
    <row r="16563" spans="1:9" hidden="1">
      <c r="A16563" s="115" t="s">
        <v>42692</v>
      </c>
      <c r="B16563" s="115" t="s">
        <v>42693</v>
      </c>
      <c r="C16563" s="115" t="s">
        <v>38378</v>
      </c>
      <c r="D16563" s="115" t="s">
        <v>1138</v>
      </c>
      <c r="E16563" s="115">
        <v>41.77</v>
      </c>
      <c r="F16563" s="674">
        <v>293.83600000000001</v>
      </c>
      <c r="G16563" s="674">
        <v>295.84500000000003</v>
      </c>
      <c r="H16563" s="115">
        <f t="shared" si="516"/>
        <v>1.0068371472522089</v>
      </c>
      <c r="I16563" s="115">
        <f t="shared" si="517"/>
        <v>42.055599999999998</v>
      </c>
    </row>
    <row r="16564" spans="1:9" hidden="1">
      <c r="A16564" s="115" t="s">
        <v>42694</v>
      </c>
      <c r="B16564" s="115" t="s">
        <v>42695</v>
      </c>
      <c r="C16564" s="115" t="s">
        <v>38381</v>
      </c>
      <c r="D16564" s="115" t="s">
        <v>1138</v>
      </c>
      <c r="E16564" s="115">
        <v>148.47999999999999</v>
      </c>
      <c r="F16564" s="674">
        <v>293.83600000000001</v>
      </c>
      <c r="G16564" s="674">
        <v>295.84500000000003</v>
      </c>
      <c r="H16564" s="115">
        <f t="shared" si="516"/>
        <v>1.0068371472522089</v>
      </c>
      <c r="I16564" s="115">
        <f t="shared" si="517"/>
        <v>149.49520000000001</v>
      </c>
    </row>
    <row r="16565" spans="1:9" hidden="1">
      <c r="A16565" s="115" t="s">
        <v>42696</v>
      </c>
      <c r="B16565" s="115" t="s">
        <v>42697</v>
      </c>
      <c r="C16565" s="115" t="s">
        <v>38384</v>
      </c>
      <c r="D16565" s="115" t="s">
        <v>1138</v>
      </c>
      <c r="E16565" s="115">
        <v>225.45</v>
      </c>
      <c r="F16565" s="674">
        <v>293.83600000000001</v>
      </c>
      <c r="G16565" s="674">
        <v>295.84500000000003</v>
      </c>
      <c r="H16565" s="115">
        <f t="shared" si="516"/>
        <v>1.0068371472522089</v>
      </c>
      <c r="I16565" s="115">
        <f t="shared" si="517"/>
        <v>226.9914</v>
      </c>
    </row>
    <row r="16566" spans="1:9" hidden="1">
      <c r="A16566" s="115" t="s">
        <v>42698</v>
      </c>
      <c r="B16566" s="115" t="s">
        <v>42699</v>
      </c>
      <c r="C16566" s="115" t="s">
        <v>38387</v>
      </c>
      <c r="D16566" s="115" t="s">
        <v>1138</v>
      </c>
      <c r="E16566" s="115">
        <v>9.6844000000000001</v>
      </c>
      <c r="F16566" s="674">
        <v>293.83600000000001</v>
      </c>
      <c r="G16566" s="674">
        <v>295.84500000000003</v>
      </c>
      <c r="H16566" s="115">
        <f t="shared" si="516"/>
        <v>1.0068371472522089</v>
      </c>
      <c r="I16566" s="115">
        <f t="shared" si="517"/>
        <v>9.7506000000000004</v>
      </c>
    </row>
    <row r="16567" spans="1:9" hidden="1">
      <c r="A16567" s="115" t="s">
        <v>42700</v>
      </c>
      <c r="B16567" s="115" t="s">
        <v>42701</v>
      </c>
      <c r="C16567" s="115" t="s">
        <v>38390</v>
      </c>
      <c r="D16567" s="115" t="s">
        <v>1138</v>
      </c>
      <c r="E16567" s="115">
        <v>26.4</v>
      </c>
      <c r="F16567" s="674">
        <v>293.83600000000001</v>
      </c>
      <c r="G16567" s="674">
        <v>295.84500000000003</v>
      </c>
      <c r="H16567" s="115">
        <f t="shared" si="516"/>
        <v>1.0068371472522089</v>
      </c>
      <c r="I16567" s="115">
        <f t="shared" si="517"/>
        <v>26.580500000000001</v>
      </c>
    </row>
    <row r="16568" spans="1:9" hidden="1">
      <c r="A16568" s="115" t="s">
        <v>42702</v>
      </c>
      <c r="B16568" s="115" t="s">
        <v>42703</v>
      </c>
      <c r="C16568" s="115" t="s">
        <v>38393</v>
      </c>
      <c r="D16568" s="115" t="s">
        <v>1138</v>
      </c>
      <c r="E16568" s="115">
        <v>21.924800000000001</v>
      </c>
      <c r="F16568" s="674">
        <v>293.83600000000001</v>
      </c>
      <c r="G16568" s="674">
        <v>295.84500000000003</v>
      </c>
      <c r="H16568" s="115">
        <f t="shared" si="516"/>
        <v>1.0068371472522089</v>
      </c>
      <c r="I16568" s="115">
        <f t="shared" si="517"/>
        <v>22.0747</v>
      </c>
    </row>
    <row r="16569" spans="1:9" hidden="1">
      <c r="A16569" s="115" t="s">
        <v>42704</v>
      </c>
      <c r="B16569" s="115" t="s">
        <v>42705</v>
      </c>
      <c r="C16569" s="115" t="s">
        <v>38396</v>
      </c>
      <c r="D16569" s="115" t="s">
        <v>1138</v>
      </c>
      <c r="E16569" s="115">
        <v>0.63</v>
      </c>
      <c r="F16569" s="674">
        <v>293.83600000000001</v>
      </c>
      <c r="G16569" s="674">
        <v>295.84500000000003</v>
      </c>
      <c r="H16569" s="115">
        <f t="shared" si="516"/>
        <v>1.0068371472522089</v>
      </c>
      <c r="I16569" s="115">
        <f t="shared" si="517"/>
        <v>0.63429999999999997</v>
      </c>
    </row>
    <row r="16570" spans="1:9" hidden="1">
      <c r="A16570" s="115" t="s">
        <v>42706</v>
      </c>
      <c r="B16570" s="115" t="s">
        <v>42707</v>
      </c>
      <c r="C16570" s="115" t="s">
        <v>38399</v>
      </c>
      <c r="D16570" s="115" t="s">
        <v>1138</v>
      </c>
      <c r="E16570" s="115">
        <v>0.76</v>
      </c>
      <c r="F16570" s="674">
        <v>293.83600000000001</v>
      </c>
      <c r="G16570" s="674">
        <v>295.84500000000003</v>
      </c>
      <c r="H16570" s="115">
        <f t="shared" si="516"/>
        <v>1.0068371472522089</v>
      </c>
      <c r="I16570" s="115">
        <f t="shared" si="517"/>
        <v>0.76519999999999999</v>
      </c>
    </row>
    <row r="16571" spans="1:9" hidden="1">
      <c r="A16571" s="115" t="s">
        <v>42708</v>
      </c>
      <c r="B16571" s="115" t="s">
        <v>42709</v>
      </c>
      <c r="C16571" s="115" t="s">
        <v>38402</v>
      </c>
      <c r="D16571" s="115" t="s">
        <v>1138</v>
      </c>
      <c r="E16571" s="115">
        <v>1.87</v>
      </c>
      <c r="F16571" s="674">
        <v>293.83600000000001</v>
      </c>
      <c r="G16571" s="674">
        <v>295.84500000000003</v>
      </c>
      <c r="H16571" s="115">
        <f t="shared" si="516"/>
        <v>1.0068371472522089</v>
      </c>
      <c r="I16571" s="115">
        <f t="shared" si="517"/>
        <v>1.8828</v>
      </c>
    </row>
    <row r="16572" spans="1:9" hidden="1">
      <c r="A16572" s="115" t="s">
        <v>42710</v>
      </c>
      <c r="B16572" s="115" t="s">
        <v>42711</v>
      </c>
      <c r="C16572" s="115" t="s">
        <v>38405</v>
      </c>
      <c r="D16572" s="115" t="s">
        <v>1138</v>
      </c>
      <c r="E16572" s="115">
        <v>3.86</v>
      </c>
      <c r="F16572" s="674">
        <v>293.83600000000001</v>
      </c>
      <c r="G16572" s="674">
        <v>295.84500000000003</v>
      </c>
      <c r="H16572" s="115">
        <f t="shared" si="516"/>
        <v>1.0068371472522089</v>
      </c>
      <c r="I16572" s="115">
        <f t="shared" si="517"/>
        <v>3.8864000000000001</v>
      </c>
    </row>
    <row r="16573" spans="1:9" hidden="1">
      <c r="A16573" s="115" t="s">
        <v>42712</v>
      </c>
      <c r="B16573" s="115" t="s">
        <v>42713</v>
      </c>
      <c r="C16573" s="115" t="s">
        <v>38408</v>
      </c>
      <c r="D16573" s="115" t="s">
        <v>1138</v>
      </c>
      <c r="E16573" s="115">
        <v>6.49</v>
      </c>
      <c r="F16573" s="674">
        <v>293.83600000000001</v>
      </c>
      <c r="G16573" s="674">
        <v>295.84500000000003</v>
      </c>
      <c r="H16573" s="115">
        <f t="shared" si="516"/>
        <v>1.0068371472522089</v>
      </c>
      <c r="I16573" s="115">
        <f t="shared" si="517"/>
        <v>6.5343999999999998</v>
      </c>
    </row>
    <row r="16574" spans="1:9" hidden="1">
      <c r="A16574" s="115" t="s">
        <v>42714</v>
      </c>
      <c r="B16574" s="115" t="s">
        <v>42715</v>
      </c>
      <c r="C16574" s="115" t="s">
        <v>38411</v>
      </c>
      <c r="D16574" s="115" t="s">
        <v>1138</v>
      </c>
      <c r="E16574" s="115">
        <v>8.7799999999999994</v>
      </c>
      <c r="F16574" s="674">
        <v>293.83600000000001</v>
      </c>
      <c r="G16574" s="674">
        <v>295.84500000000003</v>
      </c>
      <c r="H16574" s="115">
        <f t="shared" si="516"/>
        <v>1.0068371472522089</v>
      </c>
      <c r="I16574" s="115">
        <f t="shared" si="517"/>
        <v>8.84</v>
      </c>
    </row>
    <row r="16575" spans="1:9" hidden="1">
      <c r="A16575" s="115" t="s">
        <v>42716</v>
      </c>
      <c r="B16575" s="115" t="s">
        <v>42717</v>
      </c>
      <c r="C16575" s="115" t="s">
        <v>38414</v>
      </c>
      <c r="D16575" s="115" t="s">
        <v>1138</v>
      </c>
      <c r="E16575" s="115">
        <v>3.92</v>
      </c>
      <c r="F16575" s="674">
        <v>293.83600000000001</v>
      </c>
      <c r="G16575" s="674">
        <v>295.84500000000003</v>
      </c>
      <c r="H16575" s="115">
        <f t="shared" si="516"/>
        <v>1.0068371472522089</v>
      </c>
      <c r="I16575" s="115">
        <f t="shared" si="517"/>
        <v>3.9468000000000001</v>
      </c>
    </row>
    <row r="16576" spans="1:9" hidden="1">
      <c r="A16576" s="115" t="s">
        <v>42718</v>
      </c>
      <c r="B16576" s="115" t="s">
        <v>42719</v>
      </c>
      <c r="C16576" s="115" t="s">
        <v>38417</v>
      </c>
      <c r="D16576" s="115" t="s">
        <v>1138</v>
      </c>
      <c r="E16576" s="115">
        <v>10.82</v>
      </c>
      <c r="F16576" s="674">
        <v>293.83600000000001</v>
      </c>
      <c r="G16576" s="674">
        <v>295.84500000000003</v>
      </c>
      <c r="H16576" s="115">
        <f t="shared" si="516"/>
        <v>1.0068371472522089</v>
      </c>
      <c r="I16576" s="115">
        <f t="shared" si="517"/>
        <v>10.894</v>
      </c>
    </row>
    <row r="16577" spans="1:9" hidden="1">
      <c r="A16577" s="115" t="s">
        <v>42720</v>
      </c>
      <c r="B16577" s="115" t="s">
        <v>42721</v>
      </c>
      <c r="C16577" s="115" t="s">
        <v>38420</v>
      </c>
      <c r="D16577" s="115" t="s">
        <v>1138</v>
      </c>
      <c r="E16577" s="115">
        <v>19.760000000000002</v>
      </c>
      <c r="F16577" s="674">
        <v>293.83600000000001</v>
      </c>
      <c r="G16577" s="674">
        <v>295.84500000000003</v>
      </c>
      <c r="H16577" s="115">
        <f t="shared" si="516"/>
        <v>1.0068371472522089</v>
      </c>
      <c r="I16577" s="115">
        <f t="shared" si="517"/>
        <v>19.895099999999999</v>
      </c>
    </row>
    <row r="16578" spans="1:9" hidden="1">
      <c r="A16578" s="115" t="s">
        <v>42722</v>
      </c>
      <c r="B16578" s="115" t="s">
        <v>42723</v>
      </c>
      <c r="C16578" s="115" t="s">
        <v>38423</v>
      </c>
      <c r="D16578" s="115" t="s">
        <v>1138</v>
      </c>
      <c r="E16578" s="115">
        <v>27.78</v>
      </c>
      <c r="F16578" s="674">
        <v>293.83600000000001</v>
      </c>
      <c r="G16578" s="674">
        <v>295.84500000000003</v>
      </c>
      <c r="H16578" s="115">
        <f t="shared" si="516"/>
        <v>1.0068371472522089</v>
      </c>
      <c r="I16578" s="115">
        <f t="shared" si="517"/>
        <v>27.969899999999999</v>
      </c>
    </row>
    <row r="16579" spans="1:9" hidden="1">
      <c r="A16579" s="115" t="s">
        <v>42724</v>
      </c>
      <c r="B16579" s="115" t="s">
        <v>42725</v>
      </c>
      <c r="C16579" s="115" t="s">
        <v>38426</v>
      </c>
      <c r="D16579" s="115" t="s">
        <v>1138</v>
      </c>
      <c r="E16579" s="115">
        <v>47.54</v>
      </c>
      <c r="F16579" s="674">
        <v>293.83600000000001</v>
      </c>
      <c r="G16579" s="674">
        <v>295.84500000000003</v>
      </c>
      <c r="H16579" s="115">
        <f t="shared" si="516"/>
        <v>1.0068371472522089</v>
      </c>
      <c r="I16579" s="115">
        <f t="shared" si="517"/>
        <v>47.865000000000002</v>
      </c>
    </row>
    <row r="16580" spans="1:9" hidden="1">
      <c r="A16580" s="115" t="s">
        <v>42726</v>
      </c>
      <c r="B16580" s="115" t="s">
        <v>42727</v>
      </c>
      <c r="C16580" s="115" t="s">
        <v>38429</v>
      </c>
      <c r="D16580" s="115" t="s">
        <v>1138</v>
      </c>
      <c r="E16580" s="115">
        <v>10.29</v>
      </c>
      <c r="F16580" s="674">
        <v>293.83600000000001</v>
      </c>
      <c r="G16580" s="674">
        <v>295.84500000000003</v>
      </c>
      <c r="H16580" s="115">
        <f t="shared" si="516"/>
        <v>1.0068371472522089</v>
      </c>
      <c r="I16580" s="115">
        <f t="shared" si="517"/>
        <v>10.3604</v>
      </c>
    </row>
    <row r="16581" spans="1:9" hidden="1">
      <c r="A16581" s="115" t="s">
        <v>42728</v>
      </c>
      <c r="B16581" s="115" t="s">
        <v>42729</v>
      </c>
      <c r="C16581" s="115" t="s">
        <v>38432</v>
      </c>
      <c r="D16581" s="115" t="s">
        <v>1138</v>
      </c>
      <c r="E16581" s="115">
        <v>15.7453</v>
      </c>
      <c r="F16581" s="674">
        <v>293.83600000000001</v>
      </c>
      <c r="G16581" s="674">
        <v>295.84500000000003</v>
      </c>
      <c r="H16581" s="115">
        <f t="shared" ref="H16581:H16644" si="518">G16581/F16581</f>
        <v>1.0068371472522089</v>
      </c>
      <c r="I16581" s="115">
        <f t="shared" ref="I16581:I16644" si="519">ROUND(H16581*E16581,4)</f>
        <v>15.853</v>
      </c>
    </row>
    <row r="16582" spans="1:9" hidden="1">
      <c r="A16582" s="115" t="s">
        <v>42730</v>
      </c>
      <c r="B16582" s="115" t="s">
        <v>42731</v>
      </c>
      <c r="C16582" s="115" t="s">
        <v>38435</v>
      </c>
      <c r="D16582" s="115" t="s">
        <v>1138</v>
      </c>
      <c r="E16582" s="115">
        <v>29.675000000000001</v>
      </c>
      <c r="F16582" s="674">
        <v>293.83600000000001</v>
      </c>
      <c r="G16582" s="674">
        <v>295.84500000000003</v>
      </c>
      <c r="H16582" s="115">
        <f t="shared" si="518"/>
        <v>1.0068371472522089</v>
      </c>
      <c r="I16582" s="115">
        <f t="shared" si="519"/>
        <v>29.8779</v>
      </c>
    </row>
    <row r="16583" spans="1:9" hidden="1">
      <c r="A16583" s="115" t="s">
        <v>42732</v>
      </c>
      <c r="B16583" s="115" t="s">
        <v>42733</v>
      </c>
      <c r="C16583" s="115" t="s">
        <v>38438</v>
      </c>
      <c r="D16583" s="115" t="s">
        <v>1138</v>
      </c>
      <c r="E16583" s="115">
        <v>25.96</v>
      </c>
      <c r="F16583" s="674">
        <v>293.83600000000001</v>
      </c>
      <c r="G16583" s="674">
        <v>295.84500000000003</v>
      </c>
      <c r="H16583" s="115">
        <f t="shared" si="518"/>
        <v>1.0068371472522089</v>
      </c>
      <c r="I16583" s="115">
        <f t="shared" si="519"/>
        <v>26.137499999999999</v>
      </c>
    </row>
    <row r="16584" spans="1:9" hidden="1">
      <c r="A16584" s="115" t="s">
        <v>42734</v>
      </c>
      <c r="B16584" s="115" t="s">
        <v>42735</v>
      </c>
      <c r="C16584" s="115" t="s">
        <v>38441</v>
      </c>
      <c r="D16584" s="115" t="s">
        <v>1138</v>
      </c>
      <c r="E16584" s="115">
        <v>49.0002</v>
      </c>
      <c r="F16584" s="674">
        <v>293.83600000000001</v>
      </c>
      <c r="G16584" s="674">
        <v>295.84500000000003</v>
      </c>
      <c r="H16584" s="115">
        <f t="shared" si="518"/>
        <v>1.0068371472522089</v>
      </c>
      <c r="I16584" s="115">
        <f t="shared" si="519"/>
        <v>49.3352</v>
      </c>
    </row>
    <row r="16585" spans="1:9" hidden="1">
      <c r="A16585" s="115" t="s">
        <v>42736</v>
      </c>
      <c r="B16585" s="115" t="s">
        <v>42737</v>
      </c>
      <c r="C16585" s="115" t="s">
        <v>38444</v>
      </c>
      <c r="D16585" s="115" t="s">
        <v>1138</v>
      </c>
      <c r="E16585" s="115">
        <v>222.66</v>
      </c>
      <c r="F16585" s="674">
        <v>293.83600000000001</v>
      </c>
      <c r="G16585" s="674">
        <v>295.84500000000003</v>
      </c>
      <c r="H16585" s="115">
        <f t="shared" si="518"/>
        <v>1.0068371472522089</v>
      </c>
      <c r="I16585" s="115">
        <f t="shared" si="519"/>
        <v>224.1824</v>
      </c>
    </row>
    <row r="16586" spans="1:9" hidden="1">
      <c r="A16586" s="115" t="s">
        <v>42738</v>
      </c>
      <c r="B16586" s="115" t="s">
        <v>42739</v>
      </c>
      <c r="C16586" s="115" t="s">
        <v>38447</v>
      </c>
      <c r="D16586" s="115" t="s">
        <v>1138</v>
      </c>
      <c r="E16586" s="115">
        <v>318.33999999999997</v>
      </c>
      <c r="F16586" s="674">
        <v>293.83600000000001</v>
      </c>
      <c r="G16586" s="674">
        <v>295.84500000000003</v>
      </c>
      <c r="H16586" s="115">
        <f t="shared" si="518"/>
        <v>1.0068371472522089</v>
      </c>
      <c r="I16586" s="115">
        <f t="shared" si="519"/>
        <v>320.51650000000001</v>
      </c>
    </row>
    <row r="16587" spans="1:9" hidden="1">
      <c r="A16587" s="115" t="s">
        <v>42740</v>
      </c>
      <c r="B16587" s="115" t="s">
        <v>42741</v>
      </c>
      <c r="C16587" s="115" t="s">
        <v>38450</v>
      </c>
      <c r="D16587" s="115" t="s">
        <v>1138</v>
      </c>
      <c r="E16587" s="115">
        <v>278.51</v>
      </c>
      <c r="F16587" s="674">
        <v>293.83600000000001</v>
      </c>
      <c r="G16587" s="674">
        <v>295.84500000000003</v>
      </c>
      <c r="H16587" s="115">
        <f t="shared" si="518"/>
        <v>1.0068371472522089</v>
      </c>
      <c r="I16587" s="115">
        <f t="shared" si="519"/>
        <v>280.41419999999999</v>
      </c>
    </row>
    <row r="16588" spans="1:9" hidden="1">
      <c r="A16588" s="115" t="s">
        <v>42742</v>
      </c>
      <c r="B16588" s="115" t="s">
        <v>42743</v>
      </c>
      <c r="C16588" s="115" t="s">
        <v>38453</v>
      </c>
      <c r="D16588" s="115" t="s">
        <v>1138</v>
      </c>
      <c r="E16588" s="115">
        <v>211.84</v>
      </c>
      <c r="F16588" s="674">
        <v>293.83600000000001</v>
      </c>
      <c r="G16588" s="674">
        <v>295.84500000000003</v>
      </c>
      <c r="H16588" s="115">
        <f t="shared" si="518"/>
        <v>1.0068371472522089</v>
      </c>
      <c r="I16588" s="115">
        <f t="shared" si="519"/>
        <v>213.2884</v>
      </c>
    </row>
    <row r="16589" spans="1:9" hidden="1">
      <c r="A16589" s="115" t="s">
        <v>42744</v>
      </c>
      <c r="B16589" s="115" t="s">
        <v>42745</v>
      </c>
      <c r="C16589" s="115" t="s">
        <v>38456</v>
      </c>
      <c r="D16589" s="115" t="s">
        <v>1138</v>
      </c>
      <c r="E16589" s="115">
        <v>300.18</v>
      </c>
      <c r="F16589" s="674">
        <v>293.83600000000001</v>
      </c>
      <c r="G16589" s="674">
        <v>295.84500000000003</v>
      </c>
      <c r="H16589" s="115">
        <f t="shared" si="518"/>
        <v>1.0068371472522089</v>
      </c>
      <c r="I16589" s="115">
        <f t="shared" si="519"/>
        <v>302.23239999999998</v>
      </c>
    </row>
    <row r="16590" spans="1:9" hidden="1">
      <c r="A16590" s="115" t="s">
        <v>42746</v>
      </c>
      <c r="B16590" s="115" t="s">
        <v>42747</v>
      </c>
      <c r="C16590" s="115" t="s">
        <v>38459</v>
      </c>
      <c r="D16590" s="115" t="s">
        <v>1138</v>
      </c>
      <c r="E16590" s="115">
        <v>402.55</v>
      </c>
      <c r="F16590" s="674">
        <v>293.83600000000001</v>
      </c>
      <c r="G16590" s="674">
        <v>295.84500000000003</v>
      </c>
      <c r="H16590" s="115">
        <f t="shared" si="518"/>
        <v>1.0068371472522089</v>
      </c>
      <c r="I16590" s="115">
        <f t="shared" si="519"/>
        <v>405.3023</v>
      </c>
    </row>
    <row r="16591" spans="1:9" hidden="1">
      <c r="A16591" s="115" t="s">
        <v>42748</v>
      </c>
      <c r="B16591" s="115" t="s">
        <v>42749</v>
      </c>
      <c r="C16591" s="115" t="s">
        <v>38462</v>
      </c>
      <c r="D16591" s="115" t="s">
        <v>1138</v>
      </c>
      <c r="E16591" s="115">
        <v>0.56000000000000005</v>
      </c>
      <c r="F16591" s="674">
        <v>293.83600000000001</v>
      </c>
      <c r="G16591" s="674">
        <v>295.84500000000003</v>
      </c>
      <c r="H16591" s="115">
        <f t="shared" si="518"/>
        <v>1.0068371472522089</v>
      </c>
      <c r="I16591" s="115">
        <f t="shared" si="519"/>
        <v>0.56379999999999997</v>
      </c>
    </row>
    <row r="16592" spans="1:9" hidden="1">
      <c r="A16592" s="115" t="s">
        <v>42750</v>
      </c>
      <c r="B16592" s="115" t="s">
        <v>42751</v>
      </c>
      <c r="C16592" s="115" t="s">
        <v>38465</v>
      </c>
      <c r="D16592" s="115" t="s">
        <v>1138</v>
      </c>
      <c r="E16592" s="115">
        <v>0.92</v>
      </c>
      <c r="F16592" s="674">
        <v>293.83600000000001</v>
      </c>
      <c r="G16592" s="674">
        <v>295.84500000000003</v>
      </c>
      <c r="H16592" s="115">
        <f t="shared" si="518"/>
        <v>1.0068371472522089</v>
      </c>
      <c r="I16592" s="115">
        <f t="shared" si="519"/>
        <v>0.92630000000000001</v>
      </c>
    </row>
    <row r="16593" spans="1:9" hidden="1">
      <c r="A16593" s="115" t="s">
        <v>42752</v>
      </c>
      <c r="B16593" s="115" t="s">
        <v>42753</v>
      </c>
      <c r="C16593" s="115" t="s">
        <v>38468</v>
      </c>
      <c r="D16593" s="115" t="s">
        <v>1138</v>
      </c>
      <c r="E16593" s="115">
        <v>1.95</v>
      </c>
      <c r="F16593" s="674">
        <v>293.83600000000001</v>
      </c>
      <c r="G16593" s="674">
        <v>295.84500000000003</v>
      </c>
      <c r="H16593" s="115">
        <f t="shared" si="518"/>
        <v>1.0068371472522089</v>
      </c>
      <c r="I16593" s="115">
        <f t="shared" si="519"/>
        <v>1.9633</v>
      </c>
    </row>
    <row r="16594" spans="1:9" hidden="1">
      <c r="A16594" s="115" t="s">
        <v>42754</v>
      </c>
      <c r="B16594" s="115" t="s">
        <v>42755</v>
      </c>
      <c r="C16594" s="115" t="s">
        <v>38471</v>
      </c>
      <c r="D16594" s="115" t="s">
        <v>1138</v>
      </c>
      <c r="E16594" s="115">
        <v>3.25</v>
      </c>
      <c r="F16594" s="674">
        <v>293.83600000000001</v>
      </c>
      <c r="G16594" s="674">
        <v>295.84500000000003</v>
      </c>
      <c r="H16594" s="115">
        <f t="shared" si="518"/>
        <v>1.0068371472522089</v>
      </c>
      <c r="I16594" s="115">
        <f t="shared" si="519"/>
        <v>3.2722000000000002</v>
      </c>
    </row>
    <row r="16595" spans="1:9" hidden="1">
      <c r="A16595" s="115" t="s">
        <v>42756</v>
      </c>
      <c r="B16595" s="115" t="s">
        <v>42757</v>
      </c>
      <c r="C16595" s="115" t="s">
        <v>38474</v>
      </c>
      <c r="D16595" s="115" t="s">
        <v>1138</v>
      </c>
      <c r="E16595" s="115">
        <v>5.55</v>
      </c>
      <c r="F16595" s="674">
        <v>293.83600000000001</v>
      </c>
      <c r="G16595" s="674">
        <v>295.84500000000003</v>
      </c>
      <c r="H16595" s="115">
        <f t="shared" si="518"/>
        <v>1.0068371472522089</v>
      </c>
      <c r="I16595" s="115">
        <f t="shared" si="519"/>
        <v>5.5879000000000003</v>
      </c>
    </row>
    <row r="16596" spans="1:9" hidden="1">
      <c r="A16596" s="115" t="s">
        <v>42758</v>
      </c>
      <c r="B16596" s="115" t="s">
        <v>42759</v>
      </c>
      <c r="C16596" s="115" t="s">
        <v>38477</v>
      </c>
      <c r="D16596" s="115" t="s">
        <v>1138</v>
      </c>
      <c r="E16596" s="115">
        <v>14.32</v>
      </c>
      <c r="F16596" s="674">
        <v>293.83600000000001</v>
      </c>
      <c r="G16596" s="674">
        <v>295.84500000000003</v>
      </c>
      <c r="H16596" s="115">
        <f t="shared" si="518"/>
        <v>1.0068371472522089</v>
      </c>
      <c r="I16596" s="115">
        <f t="shared" si="519"/>
        <v>14.417899999999999</v>
      </c>
    </row>
    <row r="16597" spans="1:9" hidden="1">
      <c r="A16597" s="115" t="s">
        <v>42760</v>
      </c>
      <c r="B16597" s="115" t="s">
        <v>42761</v>
      </c>
      <c r="C16597" s="115" t="s">
        <v>38480</v>
      </c>
      <c r="D16597" s="115" t="s">
        <v>1138</v>
      </c>
      <c r="E16597" s="115">
        <v>14.32</v>
      </c>
      <c r="F16597" s="674">
        <v>293.83600000000001</v>
      </c>
      <c r="G16597" s="674">
        <v>295.84500000000003</v>
      </c>
      <c r="H16597" s="115">
        <f t="shared" si="518"/>
        <v>1.0068371472522089</v>
      </c>
      <c r="I16597" s="115">
        <f t="shared" si="519"/>
        <v>14.417899999999999</v>
      </c>
    </row>
    <row r="16598" spans="1:9" hidden="1">
      <c r="A16598" s="115" t="s">
        <v>42762</v>
      </c>
      <c r="B16598" s="115" t="s">
        <v>42763</v>
      </c>
      <c r="C16598" s="115" t="s">
        <v>38483</v>
      </c>
      <c r="D16598" s="115" t="s">
        <v>1138</v>
      </c>
      <c r="E16598" s="115">
        <v>73.12</v>
      </c>
      <c r="F16598" s="674">
        <v>293.83600000000001</v>
      </c>
      <c r="G16598" s="674">
        <v>295.84500000000003</v>
      </c>
      <c r="H16598" s="115">
        <f t="shared" si="518"/>
        <v>1.0068371472522089</v>
      </c>
      <c r="I16598" s="115">
        <f t="shared" si="519"/>
        <v>73.619900000000001</v>
      </c>
    </row>
    <row r="16599" spans="1:9" hidden="1">
      <c r="A16599" s="115" t="s">
        <v>42764</v>
      </c>
      <c r="B16599" s="115" t="s">
        <v>42765</v>
      </c>
      <c r="C16599" s="115" t="s">
        <v>38486</v>
      </c>
      <c r="D16599" s="115" t="s">
        <v>1138</v>
      </c>
      <c r="E16599" s="115">
        <v>2.5499999999999998</v>
      </c>
      <c r="F16599" s="674">
        <v>293.83600000000001</v>
      </c>
      <c r="G16599" s="674">
        <v>295.84500000000003</v>
      </c>
      <c r="H16599" s="115">
        <f t="shared" si="518"/>
        <v>1.0068371472522089</v>
      </c>
      <c r="I16599" s="115">
        <f t="shared" si="519"/>
        <v>2.5674000000000001</v>
      </c>
    </row>
    <row r="16600" spans="1:9" hidden="1">
      <c r="A16600" s="115" t="s">
        <v>42766</v>
      </c>
      <c r="B16600" s="115" t="s">
        <v>42767</v>
      </c>
      <c r="C16600" s="115" t="s">
        <v>38489</v>
      </c>
      <c r="D16600" s="115" t="s">
        <v>1138</v>
      </c>
      <c r="E16600" s="115">
        <v>3.73</v>
      </c>
      <c r="F16600" s="674">
        <v>293.83600000000001</v>
      </c>
      <c r="G16600" s="674">
        <v>295.84500000000003</v>
      </c>
      <c r="H16600" s="115">
        <f t="shared" si="518"/>
        <v>1.0068371472522089</v>
      </c>
      <c r="I16600" s="115">
        <f t="shared" si="519"/>
        <v>3.7555000000000001</v>
      </c>
    </row>
    <row r="16601" spans="1:9" hidden="1">
      <c r="A16601" s="115" t="s">
        <v>42768</v>
      </c>
      <c r="B16601" s="115" t="s">
        <v>42769</v>
      </c>
      <c r="C16601" s="115" t="s">
        <v>38492</v>
      </c>
      <c r="D16601" s="115" t="s">
        <v>1138</v>
      </c>
      <c r="E16601" s="115">
        <v>3.8</v>
      </c>
      <c r="F16601" s="674">
        <v>293.83600000000001</v>
      </c>
      <c r="G16601" s="674">
        <v>295.84500000000003</v>
      </c>
      <c r="H16601" s="115">
        <f t="shared" si="518"/>
        <v>1.0068371472522089</v>
      </c>
      <c r="I16601" s="115">
        <f t="shared" si="519"/>
        <v>3.8260000000000001</v>
      </c>
    </row>
    <row r="16602" spans="1:9" hidden="1">
      <c r="A16602" s="115" t="s">
        <v>42770</v>
      </c>
      <c r="B16602" s="115" t="s">
        <v>42771</v>
      </c>
      <c r="C16602" s="115" t="s">
        <v>38495</v>
      </c>
      <c r="D16602" s="115" t="s">
        <v>1138</v>
      </c>
      <c r="E16602" s="115">
        <v>3.4</v>
      </c>
      <c r="F16602" s="674">
        <v>293.83600000000001</v>
      </c>
      <c r="G16602" s="674">
        <v>295.84500000000003</v>
      </c>
      <c r="H16602" s="115">
        <f t="shared" si="518"/>
        <v>1.0068371472522089</v>
      </c>
      <c r="I16602" s="115">
        <f t="shared" si="519"/>
        <v>3.4232</v>
      </c>
    </row>
    <row r="16603" spans="1:9" hidden="1">
      <c r="A16603" s="115" t="s">
        <v>42772</v>
      </c>
      <c r="B16603" s="115" t="s">
        <v>42773</v>
      </c>
      <c r="C16603" s="115" t="s">
        <v>38498</v>
      </c>
      <c r="D16603" s="115" t="s">
        <v>1138</v>
      </c>
      <c r="E16603" s="115">
        <v>3.29</v>
      </c>
      <c r="F16603" s="674">
        <v>293.83600000000001</v>
      </c>
      <c r="G16603" s="674">
        <v>295.84500000000003</v>
      </c>
      <c r="H16603" s="115">
        <f t="shared" si="518"/>
        <v>1.0068371472522089</v>
      </c>
      <c r="I16603" s="115">
        <f t="shared" si="519"/>
        <v>3.3125</v>
      </c>
    </row>
    <row r="16604" spans="1:9" hidden="1">
      <c r="A16604" s="115" t="s">
        <v>42774</v>
      </c>
      <c r="B16604" s="115" t="s">
        <v>42775</v>
      </c>
      <c r="C16604" s="115" t="s">
        <v>38501</v>
      </c>
      <c r="D16604" s="115" t="s">
        <v>1138</v>
      </c>
      <c r="E16604" s="115">
        <v>4.33</v>
      </c>
      <c r="F16604" s="674">
        <v>293.83600000000001</v>
      </c>
      <c r="G16604" s="674">
        <v>295.84500000000003</v>
      </c>
      <c r="H16604" s="115">
        <f t="shared" si="518"/>
        <v>1.0068371472522089</v>
      </c>
      <c r="I16604" s="115">
        <f t="shared" si="519"/>
        <v>4.3596000000000004</v>
      </c>
    </row>
    <row r="16605" spans="1:9" hidden="1">
      <c r="A16605" s="115" t="s">
        <v>42776</v>
      </c>
      <c r="B16605" s="115" t="s">
        <v>42777</v>
      </c>
      <c r="C16605" s="115" t="s">
        <v>38504</v>
      </c>
      <c r="D16605" s="115" t="s">
        <v>1138</v>
      </c>
      <c r="E16605" s="115">
        <v>9.43</v>
      </c>
      <c r="F16605" s="674">
        <v>293.83600000000001</v>
      </c>
      <c r="G16605" s="674">
        <v>295.84500000000003</v>
      </c>
      <c r="H16605" s="115">
        <f t="shared" si="518"/>
        <v>1.0068371472522089</v>
      </c>
      <c r="I16605" s="115">
        <f t="shared" si="519"/>
        <v>9.4945000000000004</v>
      </c>
    </row>
    <row r="16606" spans="1:9" hidden="1">
      <c r="A16606" s="115" t="s">
        <v>42778</v>
      </c>
      <c r="B16606" s="115" t="s">
        <v>42779</v>
      </c>
      <c r="C16606" s="115" t="s">
        <v>38507</v>
      </c>
      <c r="D16606" s="115" t="s">
        <v>1138</v>
      </c>
      <c r="E16606" s="115">
        <v>11.43</v>
      </c>
      <c r="F16606" s="674">
        <v>293.83600000000001</v>
      </c>
      <c r="G16606" s="674">
        <v>295.84500000000003</v>
      </c>
      <c r="H16606" s="115">
        <f t="shared" si="518"/>
        <v>1.0068371472522089</v>
      </c>
      <c r="I16606" s="115">
        <f t="shared" si="519"/>
        <v>11.508100000000001</v>
      </c>
    </row>
    <row r="16607" spans="1:9" hidden="1">
      <c r="A16607" s="115" t="s">
        <v>42780</v>
      </c>
      <c r="B16607" s="115" t="s">
        <v>42781</v>
      </c>
      <c r="C16607" s="115" t="s">
        <v>38510</v>
      </c>
      <c r="D16607" s="115" t="s">
        <v>1138</v>
      </c>
      <c r="E16607" s="115">
        <v>11.23</v>
      </c>
      <c r="F16607" s="674">
        <v>293.83600000000001</v>
      </c>
      <c r="G16607" s="674">
        <v>295.84500000000003</v>
      </c>
      <c r="H16607" s="115">
        <f t="shared" si="518"/>
        <v>1.0068371472522089</v>
      </c>
      <c r="I16607" s="115">
        <f t="shared" si="519"/>
        <v>11.306800000000001</v>
      </c>
    </row>
    <row r="16608" spans="1:9" hidden="1">
      <c r="A16608" s="115" t="s">
        <v>42782</v>
      </c>
      <c r="B16608" s="115" t="s">
        <v>42783</v>
      </c>
      <c r="C16608" s="115" t="s">
        <v>38513</v>
      </c>
      <c r="D16608" s="115" t="s">
        <v>1138</v>
      </c>
      <c r="E16608" s="115">
        <v>14.82</v>
      </c>
      <c r="F16608" s="674">
        <v>293.83600000000001</v>
      </c>
      <c r="G16608" s="674">
        <v>295.84500000000003</v>
      </c>
      <c r="H16608" s="115">
        <f t="shared" si="518"/>
        <v>1.0068371472522089</v>
      </c>
      <c r="I16608" s="115">
        <f t="shared" si="519"/>
        <v>14.9213</v>
      </c>
    </row>
    <row r="16609" spans="1:9" hidden="1">
      <c r="A16609" s="115" t="s">
        <v>42784</v>
      </c>
      <c r="B16609" s="115" t="s">
        <v>42785</v>
      </c>
      <c r="C16609" s="115" t="s">
        <v>38516</v>
      </c>
      <c r="D16609" s="115" t="s">
        <v>1138</v>
      </c>
      <c r="E16609" s="115">
        <v>17.02</v>
      </c>
      <c r="F16609" s="674">
        <v>293.83600000000001</v>
      </c>
      <c r="G16609" s="674">
        <v>295.84500000000003</v>
      </c>
      <c r="H16609" s="115">
        <f t="shared" si="518"/>
        <v>1.0068371472522089</v>
      </c>
      <c r="I16609" s="115">
        <f t="shared" si="519"/>
        <v>17.136399999999998</v>
      </c>
    </row>
    <row r="16610" spans="1:9" hidden="1">
      <c r="A16610" s="115" t="s">
        <v>42786</v>
      </c>
      <c r="B16610" s="115" t="s">
        <v>42787</v>
      </c>
      <c r="C16610" s="115" t="s">
        <v>38519</v>
      </c>
      <c r="D16610" s="115" t="s">
        <v>1138</v>
      </c>
      <c r="E16610" s="115">
        <v>19.89</v>
      </c>
      <c r="F16610" s="674">
        <v>293.83600000000001</v>
      </c>
      <c r="G16610" s="674">
        <v>295.84500000000003</v>
      </c>
      <c r="H16610" s="115">
        <f t="shared" si="518"/>
        <v>1.0068371472522089</v>
      </c>
      <c r="I16610" s="115">
        <f t="shared" si="519"/>
        <v>20.026</v>
      </c>
    </row>
    <row r="16611" spans="1:9" hidden="1">
      <c r="A16611" s="115" t="s">
        <v>42788</v>
      </c>
      <c r="B16611" s="115" t="s">
        <v>42789</v>
      </c>
      <c r="C16611" s="115" t="s">
        <v>38522</v>
      </c>
      <c r="D16611" s="115" t="s">
        <v>1138</v>
      </c>
      <c r="E16611" s="115">
        <v>1.1599999999999999</v>
      </c>
      <c r="F16611" s="674">
        <v>293.83600000000001</v>
      </c>
      <c r="G16611" s="674">
        <v>295.84500000000003</v>
      </c>
      <c r="H16611" s="115">
        <f t="shared" si="518"/>
        <v>1.0068371472522089</v>
      </c>
      <c r="I16611" s="115">
        <f t="shared" si="519"/>
        <v>1.1678999999999999</v>
      </c>
    </row>
    <row r="16612" spans="1:9" hidden="1">
      <c r="A16612" s="115" t="s">
        <v>42790</v>
      </c>
      <c r="B16612" s="115" t="s">
        <v>42791</v>
      </c>
      <c r="C16612" s="115" t="s">
        <v>38525</v>
      </c>
      <c r="D16612" s="115" t="s">
        <v>1138</v>
      </c>
      <c r="E16612" s="115">
        <v>1.25</v>
      </c>
      <c r="F16612" s="674">
        <v>293.83600000000001</v>
      </c>
      <c r="G16612" s="674">
        <v>295.84500000000003</v>
      </c>
      <c r="H16612" s="115">
        <f t="shared" si="518"/>
        <v>1.0068371472522089</v>
      </c>
      <c r="I16612" s="115">
        <f t="shared" si="519"/>
        <v>1.2585</v>
      </c>
    </row>
    <row r="16613" spans="1:9" hidden="1">
      <c r="A16613" s="115" t="s">
        <v>42792</v>
      </c>
      <c r="B16613" s="115" t="s">
        <v>42793</v>
      </c>
      <c r="C16613" s="115" t="s">
        <v>38528</v>
      </c>
      <c r="D16613" s="115" t="s">
        <v>1138</v>
      </c>
      <c r="E16613" s="115">
        <v>2.0499999999999998</v>
      </c>
      <c r="F16613" s="674">
        <v>293.83600000000001</v>
      </c>
      <c r="G16613" s="674">
        <v>295.84500000000003</v>
      </c>
      <c r="H16613" s="115">
        <f t="shared" si="518"/>
        <v>1.0068371472522089</v>
      </c>
      <c r="I16613" s="115">
        <f t="shared" si="519"/>
        <v>2.0640000000000001</v>
      </c>
    </row>
    <row r="16614" spans="1:9" hidden="1">
      <c r="A16614" s="115" t="s">
        <v>42794</v>
      </c>
      <c r="B16614" s="115" t="s">
        <v>42795</v>
      </c>
      <c r="C16614" s="115" t="s">
        <v>38531</v>
      </c>
      <c r="D16614" s="115" t="s">
        <v>1138</v>
      </c>
      <c r="E16614" s="115">
        <v>3.91</v>
      </c>
      <c r="F16614" s="674">
        <v>293.83600000000001</v>
      </c>
      <c r="G16614" s="674">
        <v>295.84500000000003</v>
      </c>
      <c r="H16614" s="115">
        <f t="shared" si="518"/>
        <v>1.0068371472522089</v>
      </c>
      <c r="I16614" s="115">
        <f t="shared" si="519"/>
        <v>3.9367000000000001</v>
      </c>
    </row>
    <row r="16615" spans="1:9" hidden="1">
      <c r="A16615" s="115" t="s">
        <v>42796</v>
      </c>
      <c r="B16615" s="115" t="s">
        <v>42797</v>
      </c>
      <c r="C16615" s="115" t="s">
        <v>38534</v>
      </c>
      <c r="D16615" s="115" t="s">
        <v>1138</v>
      </c>
      <c r="E16615" s="115">
        <v>5.76</v>
      </c>
      <c r="F16615" s="674">
        <v>293.83600000000001</v>
      </c>
      <c r="G16615" s="674">
        <v>295.84500000000003</v>
      </c>
      <c r="H16615" s="115">
        <f t="shared" si="518"/>
        <v>1.0068371472522089</v>
      </c>
      <c r="I16615" s="115">
        <f t="shared" si="519"/>
        <v>5.7994000000000003</v>
      </c>
    </row>
    <row r="16616" spans="1:9" hidden="1">
      <c r="A16616" s="115" t="s">
        <v>42798</v>
      </c>
      <c r="B16616" s="115" t="s">
        <v>42799</v>
      </c>
      <c r="C16616" s="115" t="s">
        <v>38537</v>
      </c>
      <c r="D16616" s="115" t="s">
        <v>1138</v>
      </c>
      <c r="E16616" s="115">
        <v>10.1</v>
      </c>
      <c r="F16616" s="674">
        <v>293.83600000000001</v>
      </c>
      <c r="G16616" s="674">
        <v>295.84500000000003</v>
      </c>
      <c r="H16616" s="115">
        <f t="shared" si="518"/>
        <v>1.0068371472522089</v>
      </c>
      <c r="I16616" s="115">
        <f t="shared" si="519"/>
        <v>10.1691</v>
      </c>
    </row>
    <row r="16617" spans="1:9" hidden="1">
      <c r="A16617" s="115" t="s">
        <v>42800</v>
      </c>
      <c r="B16617" s="115" t="s">
        <v>42801</v>
      </c>
      <c r="C16617" s="115" t="s">
        <v>38540</v>
      </c>
      <c r="D16617" s="115" t="s">
        <v>1138</v>
      </c>
      <c r="E16617" s="115">
        <v>19.579999999999998</v>
      </c>
      <c r="F16617" s="674">
        <v>293.83600000000001</v>
      </c>
      <c r="G16617" s="674">
        <v>295.84500000000003</v>
      </c>
      <c r="H16617" s="115">
        <f t="shared" si="518"/>
        <v>1.0068371472522089</v>
      </c>
      <c r="I16617" s="115">
        <f t="shared" si="519"/>
        <v>19.713899999999999</v>
      </c>
    </row>
    <row r="16618" spans="1:9" hidden="1">
      <c r="A16618" s="115" t="s">
        <v>42802</v>
      </c>
      <c r="B16618" s="115" t="s">
        <v>42803</v>
      </c>
      <c r="C16618" s="115" t="s">
        <v>38543</v>
      </c>
      <c r="D16618" s="115" t="s">
        <v>1138</v>
      </c>
      <c r="E16618" s="115">
        <v>32.42</v>
      </c>
      <c r="F16618" s="674">
        <v>293.83600000000001</v>
      </c>
      <c r="G16618" s="674">
        <v>295.84500000000003</v>
      </c>
      <c r="H16618" s="115">
        <f t="shared" si="518"/>
        <v>1.0068371472522089</v>
      </c>
      <c r="I16618" s="115">
        <f t="shared" si="519"/>
        <v>32.6417</v>
      </c>
    </row>
    <row r="16619" spans="1:9" hidden="1">
      <c r="A16619" s="115" t="s">
        <v>42804</v>
      </c>
      <c r="B16619" s="115" t="s">
        <v>42805</v>
      </c>
      <c r="C16619" s="115" t="s">
        <v>38546</v>
      </c>
      <c r="D16619" s="115" t="s">
        <v>1138</v>
      </c>
      <c r="E16619" s="115">
        <v>65.319999999999993</v>
      </c>
      <c r="F16619" s="674">
        <v>293.83600000000001</v>
      </c>
      <c r="G16619" s="674">
        <v>295.84500000000003</v>
      </c>
      <c r="H16619" s="115">
        <f t="shared" si="518"/>
        <v>1.0068371472522089</v>
      </c>
      <c r="I16619" s="115">
        <f t="shared" si="519"/>
        <v>65.766599999999997</v>
      </c>
    </row>
    <row r="16620" spans="1:9" hidden="1">
      <c r="A16620" s="115" t="s">
        <v>42806</v>
      </c>
      <c r="B16620" s="115" t="s">
        <v>42807</v>
      </c>
      <c r="C16620" s="115" t="s">
        <v>38549</v>
      </c>
      <c r="D16620" s="115" t="s">
        <v>1138</v>
      </c>
      <c r="E16620" s="115">
        <v>2.2799999999999998</v>
      </c>
      <c r="F16620" s="674">
        <v>293.83600000000001</v>
      </c>
      <c r="G16620" s="674">
        <v>295.84500000000003</v>
      </c>
      <c r="H16620" s="115">
        <f t="shared" si="518"/>
        <v>1.0068371472522089</v>
      </c>
      <c r="I16620" s="115">
        <f t="shared" si="519"/>
        <v>2.2955999999999999</v>
      </c>
    </row>
    <row r="16621" spans="1:9" hidden="1">
      <c r="A16621" s="115" t="s">
        <v>42808</v>
      </c>
      <c r="B16621" s="115" t="s">
        <v>42809</v>
      </c>
      <c r="C16621" s="115" t="s">
        <v>38552</v>
      </c>
      <c r="D16621" s="115" t="s">
        <v>1138</v>
      </c>
      <c r="E16621" s="115">
        <v>2.57</v>
      </c>
      <c r="F16621" s="674">
        <v>293.83600000000001</v>
      </c>
      <c r="G16621" s="674">
        <v>295.84500000000003</v>
      </c>
      <c r="H16621" s="115">
        <f t="shared" si="518"/>
        <v>1.0068371472522089</v>
      </c>
      <c r="I16621" s="115">
        <f t="shared" si="519"/>
        <v>2.5876000000000001</v>
      </c>
    </row>
    <row r="16622" spans="1:9" hidden="1">
      <c r="A16622" s="115" t="s">
        <v>42810</v>
      </c>
      <c r="B16622" s="115" t="s">
        <v>42811</v>
      </c>
      <c r="C16622" s="115" t="s">
        <v>38555</v>
      </c>
      <c r="D16622" s="115" t="s">
        <v>1138</v>
      </c>
      <c r="E16622" s="115">
        <v>3.9</v>
      </c>
      <c r="F16622" s="674">
        <v>293.83600000000001</v>
      </c>
      <c r="G16622" s="674">
        <v>295.84500000000003</v>
      </c>
      <c r="H16622" s="115">
        <f t="shared" si="518"/>
        <v>1.0068371472522089</v>
      </c>
      <c r="I16622" s="115">
        <f t="shared" si="519"/>
        <v>3.9266999999999999</v>
      </c>
    </row>
    <row r="16623" spans="1:9" hidden="1">
      <c r="A16623" s="115" t="s">
        <v>42812</v>
      </c>
      <c r="B16623" s="115" t="s">
        <v>42813</v>
      </c>
      <c r="C16623" s="115" t="s">
        <v>38558</v>
      </c>
      <c r="D16623" s="115" t="s">
        <v>1138</v>
      </c>
      <c r="E16623" s="115">
        <v>4.37</v>
      </c>
      <c r="F16623" s="674">
        <v>293.83600000000001</v>
      </c>
      <c r="G16623" s="674">
        <v>295.84500000000003</v>
      </c>
      <c r="H16623" s="115">
        <f t="shared" si="518"/>
        <v>1.0068371472522089</v>
      </c>
      <c r="I16623" s="115">
        <f t="shared" si="519"/>
        <v>4.3998999999999997</v>
      </c>
    </row>
    <row r="16624" spans="1:9" hidden="1">
      <c r="A16624" s="115" t="s">
        <v>42814</v>
      </c>
      <c r="B16624" s="115" t="s">
        <v>42815</v>
      </c>
      <c r="C16624" s="115" t="s">
        <v>38561</v>
      </c>
      <c r="D16624" s="115" t="s">
        <v>1138</v>
      </c>
      <c r="E16624" s="115">
        <v>8.76</v>
      </c>
      <c r="F16624" s="674">
        <v>293.83600000000001</v>
      </c>
      <c r="G16624" s="674">
        <v>295.84500000000003</v>
      </c>
      <c r="H16624" s="115">
        <f t="shared" si="518"/>
        <v>1.0068371472522089</v>
      </c>
      <c r="I16624" s="115">
        <f t="shared" si="519"/>
        <v>8.8199000000000005</v>
      </c>
    </row>
    <row r="16625" spans="1:9" hidden="1">
      <c r="A16625" s="115" t="s">
        <v>42816</v>
      </c>
      <c r="B16625" s="115" t="s">
        <v>42817</v>
      </c>
      <c r="C16625" s="115" t="s">
        <v>38564</v>
      </c>
      <c r="D16625" s="115" t="s">
        <v>1138</v>
      </c>
      <c r="E16625" s="115">
        <v>13.29</v>
      </c>
      <c r="F16625" s="674">
        <v>293.83600000000001</v>
      </c>
      <c r="G16625" s="674">
        <v>295.84500000000003</v>
      </c>
      <c r="H16625" s="115">
        <f t="shared" si="518"/>
        <v>1.0068371472522089</v>
      </c>
      <c r="I16625" s="115">
        <f t="shared" si="519"/>
        <v>13.3809</v>
      </c>
    </row>
    <row r="16626" spans="1:9" hidden="1">
      <c r="A16626" s="115" t="s">
        <v>42818</v>
      </c>
      <c r="B16626" s="115" t="s">
        <v>42819</v>
      </c>
      <c r="C16626" s="115" t="s">
        <v>38567</v>
      </c>
      <c r="D16626" s="115" t="s">
        <v>1138</v>
      </c>
      <c r="E16626" s="115">
        <v>32.270000000000003</v>
      </c>
      <c r="F16626" s="674">
        <v>293.83600000000001</v>
      </c>
      <c r="G16626" s="674">
        <v>295.84500000000003</v>
      </c>
      <c r="H16626" s="115">
        <f t="shared" si="518"/>
        <v>1.0068371472522089</v>
      </c>
      <c r="I16626" s="115">
        <f t="shared" si="519"/>
        <v>32.490600000000001</v>
      </c>
    </row>
    <row r="16627" spans="1:9" hidden="1">
      <c r="A16627" s="115" t="s">
        <v>42820</v>
      </c>
      <c r="B16627" s="115" t="s">
        <v>42821</v>
      </c>
      <c r="C16627" s="115" t="s">
        <v>38570</v>
      </c>
      <c r="D16627" s="115" t="s">
        <v>1138</v>
      </c>
      <c r="E16627" s="115">
        <v>36.04</v>
      </c>
      <c r="F16627" s="674">
        <v>293.83600000000001</v>
      </c>
      <c r="G16627" s="674">
        <v>295.84500000000003</v>
      </c>
      <c r="H16627" s="115">
        <f t="shared" si="518"/>
        <v>1.0068371472522089</v>
      </c>
      <c r="I16627" s="115">
        <f t="shared" si="519"/>
        <v>36.2864</v>
      </c>
    </row>
    <row r="16628" spans="1:9" hidden="1">
      <c r="A16628" s="115" t="s">
        <v>42822</v>
      </c>
      <c r="B16628" s="115" t="s">
        <v>42823</v>
      </c>
      <c r="C16628" s="115" t="s">
        <v>38573</v>
      </c>
      <c r="D16628" s="115" t="s">
        <v>1138</v>
      </c>
      <c r="E16628" s="115">
        <v>112.35</v>
      </c>
      <c r="F16628" s="674">
        <v>293.83600000000001</v>
      </c>
      <c r="G16628" s="674">
        <v>295.84500000000003</v>
      </c>
      <c r="H16628" s="115">
        <f t="shared" si="518"/>
        <v>1.0068371472522089</v>
      </c>
      <c r="I16628" s="115">
        <f t="shared" si="519"/>
        <v>113.1182</v>
      </c>
    </row>
    <row r="16629" spans="1:9" hidden="1">
      <c r="A16629" s="115" t="s">
        <v>42824</v>
      </c>
      <c r="B16629" s="115" t="s">
        <v>42825</v>
      </c>
      <c r="C16629" s="115" t="s">
        <v>38576</v>
      </c>
      <c r="D16629" s="115" t="s">
        <v>1138</v>
      </c>
      <c r="E16629" s="115">
        <v>2.2599999999999998</v>
      </c>
      <c r="F16629" s="674">
        <v>293.83600000000001</v>
      </c>
      <c r="G16629" s="674">
        <v>295.84500000000003</v>
      </c>
      <c r="H16629" s="115">
        <f t="shared" si="518"/>
        <v>1.0068371472522089</v>
      </c>
      <c r="I16629" s="115">
        <f t="shared" si="519"/>
        <v>2.2755000000000001</v>
      </c>
    </row>
    <row r="16630" spans="1:9" hidden="1">
      <c r="A16630" s="115" t="s">
        <v>42826</v>
      </c>
      <c r="B16630" s="115" t="s">
        <v>42827</v>
      </c>
      <c r="C16630" s="115" t="s">
        <v>38579</v>
      </c>
      <c r="D16630" s="115" t="s">
        <v>1138</v>
      </c>
      <c r="E16630" s="115">
        <v>2.6</v>
      </c>
      <c r="F16630" s="674">
        <v>293.83600000000001</v>
      </c>
      <c r="G16630" s="674">
        <v>295.84500000000003</v>
      </c>
      <c r="H16630" s="115">
        <f t="shared" si="518"/>
        <v>1.0068371472522089</v>
      </c>
      <c r="I16630" s="115">
        <f t="shared" si="519"/>
        <v>2.6177999999999999</v>
      </c>
    </row>
    <row r="16631" spans="1:9" hidden="1">
      <c r="A16631" s="115" t="s">
        <v>42828</v>
      </c>
      <c r="B16631" s="115" t="s">
        <v>42829</v>
      </c>
      <c r="C16631" s="115" t="s">
        <v>38582</v>
      </c>
      <c r="D16631" s="115" t="s">
        <v>1138</v>
      </c>
      <c r="E16631" s="115">
        <v>5.4</v>
      </c>
      <c r="F16631" s="674">
        <v>293.83600000000001</v>
      </c>
      <c r="G16631" s="674">
        <v>295.84500000000003</v>
      </c>
      <c r="H16631" s="115">
        <f t="shared" si="518"/>
        <v>1.0068371472522089</v>
      </c>
      <c r="I16631" s="115">
        <f t="shared" si="519"/>
        <v>5.4368999999999996</v>
      </c>
    </row>
    <row r="16632" spans="1:9" hidden="1">
      <c r="A16632" s="115" t="s">
        <v>42830</v>
      </c>
      <c r="B16632" s="115" t="s">
        <v>42831</v>
      </c>
      <c r="C16632" s="115" t="s">
        <v>38585</v>
      </c>
      <c r="D16632" s="115" t="s">
        <v>1138</v>
      </c>
      <c r="E16632" s="115">
        <v>11.23</v>
      </c>
      <c r="F16632" s="674">
        <v>293.83600000000001</v>
      </c>
      <c r="G16632" s="674">
        <v>295.84500000000003</v>
      </c>
      <c r="H16632" s="115">
        <f t="shared" si="518"/>
        <v>1.0068371472522089</v>
      </c>
      <c r="I16632" s="115">
        <f t="shared" si="519"/>
        <v>11.306800000000001</v>
      </c>
    </row>
    <row r="16633" spans="1:9" hidden="1">
      <c r="A16633" s="115" t="s">
        <v>42832</v>
      </c>
      <c r="B16633" s="115" t="s">
        <v>42833</v>
      </c>
      <c r="C16633" s="115" t="s">
        <v>38588</v>
      </c>
      <c r="D16633" s="115" t="s">
        <v>1138</v>
      </c>
      <c r="E16633" s="115">
        <v>11.59</v>
      </c>
      <c r="F16633" s="674">
        <v>293.83600000000001</v>
      </c>
      <c r="G16633" s="674">
        <v>295.84500000000003</v>
      </c>
      <c r="H16633" s="115">
        <f t="shared" si="518"/>
        <v>1.0068371472522089</v>
      </c>
      <c r="I16633" s="115">
        <f t="shared" si="519"/>
        <v>11.6692</v>
      </c>
    </row>
    <row r="16634" spans="1:9" hidden="1">
      <c r="A16634" s="115" t="s">
        <v>42834</v>
      </c>
      <c r="B16634" s="115" t="s">
        <v>42835</v>
      </c>
      <c r="C16634" s="115" t="s">
        <v>38591</v>
      </c>
      <c r="D16634" s="115" t="s">
        <v>1138</v>
      </c>
      <c r="E16634" s="115">
        <v>30.48</v>
      </c>
      <c r="F16634" s="674">
        <v>293.83600000000001</v>
      </c>
      <c r="G16634" s="674">
        <v>295.84500000000003</v>
      </c>
      <c r="H16634" s="115">
        <f t="shared" si="518"/>
        <v>1.0068371472522089</v>
      </c>
      <c r="I16634" s="115">
        <f t="shared" si="519"/>
        <v>30.688400000000001</v>
      </c>
    </row>
    <row r="16635" spans="1:9" hidden="1">
      <c r="A16635" s="115" t="s">
        <v>42836</v>
      </c>
      <c r="B16635" s="115" t="s">
        <v>42837</v>
      </c>
      <c r="C16635" s="115" t="s">
        <v>38594</v>
      </c>
      <c r="D16635" s="115" t="s">
        <v>1138</v>
      </c>
      <c r="E16635" s="115">
        <v>38.01</v>
      </c>
      <c r="F16635" s="674">
        <v>293.83600000000001</v>
      </c>
      <c r="G16635" s="674">
        <v>295.84500000000003</v>
      </c>
      <c r="H16635" s="115">
        <f t="shared" si="518"/>
        <v>1.0068371472522089</v>
      </c>
      <c r="I16635" s="115">
        <f t="shared" si="519"/>
        <v>38.2699</v>
      </c>
    </row>
    <row r="16636" spans="1:9" hidden="1">
      <c r="A16636" s="115" t="s">
        <v>42838</v>
      </c>
      <c r="B16636" s="115" t="s">
        <v>42839</v>
      </c>
      <c r="C16636" s="115" t="s">
        <v>38597</v>
      </c>
      <c r="D16636" s="115" t="s">
        <v>1138</v>
      </c>
      <c r="E16636" s="115">
        <v>57.2</v>
      </c>
      <c r="F16636" s="674">
        <v>293.83600000000001</v>
      </c>
      <c r="G16636" s="674">
        <v>295.84500000000003</v>
      </c>
      <c r="H16636" s="115">
        <f t="shared" si="518"/>
        <v>1.0068371472522089</v>
      </c>
      <c r="I16636" s="115">
        <f t="shared" si="519"/>
        <v>57.591099999999997</v>
      </c>
    </row>
    <row r="16637" spans="1:9" hidden="1">
      <c r="A16637" s="115" t="s">
        <v>42840</v>
      </c>
      <c r="B16637" s="115" t="s">
        <v>42841</v>
      </c>
      <c r="C16637" s="115" t="s">
        <v>38600</v>
      </c>
      <c r="D16637" s="115" t="s">
        <v>1138</v>
      </c>
      <c r="E16637" s="115">
        <v>124.34</v>
      </c>
      <c r="F16637" s="674">
        <v>293.83600000000001</v>
      </c>
      <c r="G16637" s="674">
        <v>295.84500000000003</v>
      </c>
      <c r="H16637" s="115">
        <f t="shared" si="518"/>
        <v>1.0068371472522089</v>
      </c>
      <c r="I16637" s="115">
        <f t="shared" si="519"/>
        <v>125.1901</v>
      </c>
    </row>
    <row r="16638" spans="1:9" hidden="1">
      <c r="A16638" s="115" t="s">
        <v>42842</v>
      </c>
      <c r="B16638" s="115" t="s">
        <v>42843</v>
      </c>
      <c r="C16638" s="115" t="s">
        <v>38603</v>
      </c>
      <c r="D16638" s="115" t="s">
        <v>1138</v>
      </c>
      <c r="E16638" s="115">
        <v>1.24</v>
      </c>
      <c r="F16638" s="674">
        <v>293.83600000000001</v>
      </c>
      <c r="G16638" s="674">
        <v>295.84500000000003</v>
      </c>
      <c r="H16638" s="115">
        <f t="shared" si="518"/>
        <v>1.0068371472522089</v>
      </c>
      <c r="I16638" s="115">
        <f t="shared" si="519"/>
        <v>1.2484999999999999</v>
      </c>
    </row>
    <row r="16639" spans="1:9" hidden="1">
      <c r="A16639" s="115" t="s">
        <v>42844</v>
      </c>
      <c r="B16639" s="115" t="s">
        <v>42845</v>
      </c>
      <c r="C16639" s="115" t="s">
        <v>38606</v>
      </c>
      <c r="D16639" s="115" t="s">
        <v>1138</v>
      </c>
      <c r="E16639" s="115">
        <v>1.45</v>
      </c>
      <c r="F16639" s="674">
        <v>293.83600000000001</v>
      </c>
      <c r="G16639" s="674">
        <v>295.84500000000003</v>
      </c>
      <c r="H16639" s="115">
        <f t="shared" si="518"/>
        <v>1.0068371472522089</v>
      </c>
      <c r="I16639" s="115">
        <f t="shared" si="519"/>
        <v>1.4599</v>
      </c>
    </row>
    <row r="16640" spans="1:9" hidden="1">
      <c r="A16640" s="115" t="s">
        <v>42846</v>
      </c>
      <c r="B16640" s="115" t="s">
        <v>42847</v>
      </c>
      <c r="C16640" s="115" t="s">
        <v>38609</v>
      </c>
      <c r="D16640" s="115" t="s">
        <v>1138</v>
      </c>
      <c r="E16640" s="115">
        <v>4.12</v>
      </c>
      <c r="F16640" s="674">
        <v>293.83600000000001</v>
      </c>
      <c r="G16640" s="674">
        <v>295.84500000000003</v>
      </c>
      <c r="H16640" s="115">
        <f t="shared" si="518"/>
        <v>1.0068371472522089</v>
      </c>
      <c r="I16640" s="115">
        <f t="shared" si="519"/>
        <v>4.1482000000000001</v>
      </c>
    </row>
    <row r="16641" spans="1:9" hidden="1">
      <c r="A16641" s="115" t="s">
        <v>42848</v>
      </c>
      <c r="B16641" s="115" t="s">
        <v>42849</v>
      </c>
      <c r="C16641" s="115" t="s">
        <v>38612</v>
      </c>
      <c r="D16641" s="115" t="s">
        <v>1138</v>
      </c>
      <c r="E16641" s="115">
        <v>5.65</v>
      </c>
      <c r="F16641" s="674">
        <v>293.83600000000001</v>
      </c>
      <c r="G16641" s="674">
        <v>295.84500000000003</v>
      </c>
      <c r="H16641" s="115">
        <f t="shared" si="518"/>
        <v>1.0068371472522089</v>
      </c>
      <c r="I16641" s="115">
        <f t="shared" si="519"/>
        <v>5.6886000000000001</v>
      </c>
    </row>
    <row r="16642" spans="1:9" hidden="1">
      <c r="A16642" s="115" t="s">
        <v>42850</v>
      </c>
      <c r="B16642" s="115" t="s">
        <v>42851</v>
      </c>
      <c r="C16642" s="115" t="s">
        <v>38615</v>
      </c>
      <c r="D16642" s="115" t="s">
        <v>1138</v>
      </c>
      <c r="E16642" s="115">
        <v>6.75</v>
      </c>
      <c r="F16642" s="674">
        <v>293.83600000000001</v>
      </c>
      <c r="G16642" s="674">
        <v>295.84500000000003</v>
      </c>
      <c r="H16642" s="115">
        <f t="shared" si="518"/>
        <v>1.0068371472522089</v>
      </c>
      <c r="I16642" s="115">
        <f t="shared" si="519"/>
        <v>6.7961999999999998</v>
      </c>
    </row>
    <row r="16643" spans="1:9" hidden="1">
      <c r="A16643" s="115" t="s">
        <v>42852</v>
      </c>
      <c r="B16643" s="115" t="s">
        <v>42853</v>
      </c>
      <c r="C16643" s="115" t="s">
        <v>38618</v>
      </c>
      <c r="D16643" s="115" t="s">
        <v>1138</v>
      </c>
      <c r="E16643" s="115">
        <v>24.5</v>
      </c>
      <c r="F16643" s="674">
        <v>293.83600000000001</v>
      </c>
      <c r="G16643" s="674">
        <v>295.84500000000003</v>
      </c>
      <c r="H16643" s="115">
        <f t="shared" si="518"/>
        <v>1.0068371472522089</v>
      </c>
      <c r="I16643" s="115">
        <f t="shared" si="519"/>
        <v>24.6675</v>
      </c>
    </row>
    <row r="16644" spans="1:9" hidden="1">
      <c r="A16644" s="115" t="s">
        <v>42854</v>
      </c>
      <c r="B16644" s="115" t="s">
        <v>42855</v>
      </c>
      <c r="C16644" s="115" t="s">
        <v>38621</v>
      </c>
      <c r="D16644" s="115" t="s">
        <v>1138</v>
      </c>
      <c r="E16644" s="115">
        <v>45.22</v>
      </c>
      <c r="F16644" s="674">
        <v>293.83600000000001</v>
      </c>
      <c r="G16644" s="674">
        <v>295.84500000000003</v>
      </c>
      <c r="H16644" s="115">
        <f t="shared" si="518"/>
        <v>1.0068371472522089</v>
      </c>
      <c r="I16644" s="115">
        <f t="shared" si="519"/>
        <v>45.529200000000003</v>
      </c>
    </row>
    <row r="16645" spans="1:9" hidden="1">
      <c r="A16645" s="115" t="s">
        <v>42856</v>
      </c>
      <c r="B16645" s="115" t="s">
        <v>42857</v>
      </c>
      <c r="C16645" s="115" t="s">
        <v>38624</v>
      </c>
      <c r="D16645" s="115" t="s">
        <v>1138</v>
      </c>
      <c r="E16645" s="115">
        <v>60.92</v>
      </c>
      <c r="F16645" s="674">
        <v>293.83600000000001</v>
      </c>
      <c r="G16645" s="674">
        <v>295.84500000000003</v>
      </c>
      <c r="H16645" s="115">
        <f t="shared" ref="H16645:H16708" si="520">G16645/F16645</f>
        <v>1.0068371472522089</v>
      </c>
      <c r="I16645" s="115">
        <f t="shared" ref="I16645:I16708" si="521">ROUND(H16645*E16645,4)</f>
        <v>61.336500000000001</v>
      </c>
    </row>
    <row r="16646" spans="1:9" hidden="1">
      <c r="A16646" s="115" t="s">
        <v>42858</v>
      </c>
      <c r="B16646" s="115" t="s">
        <v>42859</v>
      </c>
      <c r="C16646" s="115" t="s">
        <v>38627</v>
      </c>
      <c r="D16646" s="115" t="s">
        <v>1138</v>
      </c>
      <c r="E16646" s="115">
        <v>195.09</v>
      </c>
      <c r="F16646" s="674">
        <v>293.83600000000001</v>
      </c>
      <c r="G16646" s="674">
        <v>295.84500000000003</v>
      </c>
      <c r="H16646" s="115">
        <f t="shared" si="520"/>
        <v>1.0068371472522089</v>
      </c>
      <c r="I16646" s="115">
        <f t="shared" si="521"/>
        <v>196.4239</v>
      </c>
    </row>
    <row r="16647" spans="1:9" hidden="1">
      <c r="A16647" s="115" t="s">
        <v>42860</v>
      </c>
      <c r="B16647" s="115" t="s">
        <v>42861</v>
      </c>
      <c r="C16647" s="115" t="s">
        <v>38630</v>
      </c>
      <c r="D16647" s="115" t="s">
        <v>1138</v>
      </c>
      <c r="E16647" s="115">
        <v>0.6</v>
      </c>
      <c r="F16647" s="674">
        <v>293.83600000000001</v>
      </c>
      <c r="G16647" s="674">
        <v>295.84500000000003</v>
      </c>
      <c r="H16647" s="115">
        <f t="shared" si="520"/>
        <v>1.0068371472522089</v>
      </c>
      <c r="I16647" s="115">
        <f t="shared" si="521"/>
        <v>0.60409999999999997</v>
      </c>
    </row>
    <row r="16648" spans="1:9" hidden="1">
      <c r="A16648" s="115" t="s">
        <v>42862</v>
      </c>
      <c r="B16648" s="115" t="s">
        <v>42863</v>
      </c>
      <c r="C16648" s="115" t="s">
        <v>38633</v>
      </c>
      <c r="D16648" s="115" t="s">
        <v>1138</v>
      </c>
      <c r="E16648" s="115">
        <v>0.57999999999999996</v>
      </c>
      <c r="F16648" s="674">
        <v>293.83600000000001</v>
      </c>
      <c r="G16648" s="674">
        <v>295.84500000000003</v>
      </c>
      <c r="H16648" s="115">
        <f t="shared" si="520"/>
        <v>1.0068371472522089</v>
      </c>
      <c r="I16648" s="115">
        <f t="shared" si="521"/>
        <v>0.58399999999999996</v>
      </c>
    </row>
    <row r="16649" spans="1:9" hidden="1">
      <c r="A16649" s="115" t="s">
        <v>42864</v>
      </c>
      <c r="B16649" s="115" t="s">
        <v>42865</v>
      </c>
      <c r="C16649" s="115" t="s">
        <v>38636</v>
      </c>
      <c r="D16649" s="115" t="s">
        <v>1138</v>
      </c>
      <c r="E16649" s="115">
        <v>2.2000000000000002</v>
      </c>
      <c r="F16649" s="674">
        <v>293.83600000000001</v>
      </c>
      <c r="G16649" s="674">
        <v>295.84500000000003</v>
      </c>
      <c r="H16649" s="115">
        <f t="shared" si="520"/>
        <v>1.0068371472522089</v>
      </c>
      <c r="I16649" s="115">
        <f t="shared" si="521"/>
        <v>2.2149999999999999</v>
      </c>
    </row>
    <row r="16650" spans="1:9" hidden="1">
      <c r="A16650" s="115" t="s">
        <v>42866</v>
      </c>
      <c r="B16650" s="115" t="s">
        <v>42867</v>
      </c>
      <c r="C16650" s="115" t="s">
        <v>38639</v>
      </c>
      <c r="D16650" s="115" t="s">
        <v>1138</v>
      </c>
      <c r="E16650" s="115">
        <v>5.34</v>
      </c>
      <c r="F16650" s="674">
        <v>293.83600000000001</v>
      </c>
      <c r="G16650" s="674">
        <v>295.84500000000003</v>
      </c>
      <c r="H16650" s="115">
        <f t="shared" si="520"/>
        <v>1.0068371472522089</v>
      </c>
      <c r="I16650" s="115">
        <f t="shared" si="521"/>
        <v>5.3765000000000001</v>
      </c>
    </row>
    <row r="16651" spans="1:9" hidden="1">
      <c r="A16651" s="115" t="s">
        <v>42868</v>
      </c>
      <c r="B16651" s="115" t="s">
        <v>42869</v>
      </c>
      <c r="C16651" s="115" t="s">
        <v>38642</v>
      </c>
      <c r="D16651" s="115" t="s">
        <v>1138</v>
      </c>
      <c r="E16651" s="115">
        <v>4.1900000000000004</v>
      </c>
      <c r="F16651" s="674">
        <v>293.83600000000001</v>
      </c>
      <c r="G16651" s="674">
        <v>295.84500000000003</v>
      </c>
      <c r="H16651" s="115">
        <f t="shared" si="520"/>
        <v>1.0068371472522089</v>
      </c>
      <c r="I16651" s="115">
        <f t="shared" si="521"/>
        <v>4.2186000000000003</v>
      </c>
    </row>
    <row r="16652" spans="1:9" hidden="1">
      <c r="A16652" s="115" t="s">
        <v>42870</v>
      </c>
      <c r="B16652" s="115" t="s">
        <v>42871</v>
      </c>
      <c r="C16652" s="115" t="s">
        <v>38645</v>
      </c>
      <c r="D16652" s="115" t="s">
        <v>1138</v>
      </c>
      <c r="E16652" s="115">
        <v>20.59</v>
      </c>
      <c r="F16652" s="674">
        <v>293.83600000000001</v>
      </c>
      <c r="G16652" s="674">
        <v>295.84500000000003</v>
      </c>
      <c r="H16652" s="115">
        <f t="shared" si="520"/>
        <v>1.0068371472522089</v>
      </c>
      <c r="I16652" s="115">
        <f t="shared" si="521"/>
        <v>20.730799999999999</v>
      </c>
    </row>
    <row r="16653" spans="1:9" hidden="1">
      <c r="A16653" s="115" t="s">
        <v>42872</v>
      </c>
      <c r="B16653" s="115" t="s">
        <v>42873</v>
      </c>
      <c r="C16653" s="115" t="s">
        <v>38648</v>
      </c>
      <c r="D16653" s="115" t="s">
        <v>1138</v>
      </c>
      <c r="E16653" s="115">
        <v>73.13</v>
      </c>
      <c r="F16653" s="674">
        <v>293.83600000000001</v>
      </c>
      <c r="G16653" s="674">
        <v>295.84500000000003</v>
      </c>
      <c r="H16653" s="115">
        <f t="shared" si="520"/>
        <v>1.0068371472522089</v>
      </c>
      <c r="I16653" s="115">
        <f t="shared" si="521"/>
        <v>73.63</v>
      </c>
    </row>
    <row r="16654" spans="1:9" hidden="1">
      <c r="A16654" s="115" t="s">
        <v>42874</v>
      </c>
      <c r="B16654" s="115" t="s">
        <v>42875</v>
      </c>
      <c r="C16654" s="115" t="s">
        <v>38651</v>
      </c>
      <c r="D16654" s="115" t="s">
        <v>1138</v>
      </c>
      <c r="E16654" s="115">
        <v>72.290000000000006</v>
      </c>
      <c r="F16654" s="674">
        <v>293.83600000000001</v>
      </c>
      <c r="G16654" s="674">
        <v>295.84500000000003</v>
      </c>
      <c r="H16654" s="115">
        <f t="shared" si="520"/>
        <v>1.0068371472522089</v>
      </c>
      <c r="I16654" s="115">
        <f t="shared" si="521"/>
        <v>72.784300000000002</v>
      </c>
    </row>
    <row r="16655" spans="1:9" hidden="1">
      <c r="A16655" s="115" t="s">
        <v>42876</v>
      </c>
      <c r="B16655" s="115" t="s">
        <v>42877</v>
      </c>
      <c r="C16655" s="115" t="s">
        <v>38654</v>
      </c>
      <c r="D16655" s="115" t="s">
        <v>1138</v>
      </c>
      <c r="E16655" s="115">
        <v>206.09</v>
      </c>
      <c r="F16655" s="674">
        <v>293.83600000000001</v>
      </c>
      <c r="G16655" s="674">
        <v>295.84500000000003</v>
      </c>
      <c r="H16655" s="115">
        <f t="shared" si="520"/>
        <v>1.0068371472522089</v>
      </c>
      <c r="I16655" s="115">
        <f t="shared" si="521"/>
        <v>207.4991</v>
      </c>
    </row>
    <row r="16656" spans="1:9" hidden="1">
      <c r="A16656" s="115" t="s">
        <v>42878</v>
      </c>
      <c r="B16656" s="115" t="s">
        <v>42879</v>
      </c>
      <c r="C16656" s="115" t="s">
        <v>38657</v>
      </c>
      <c r="D16656" s="115" t="s">
        <v>1138</v>
      </c>
      <c r="E16656" s="115">
        <v>3.08</v>
      </c>
      <c r="F16656" s="674">
        <v>293.83600000000001</v>
      </c>
      <c r="G16656" s="674">
        <v>295.84500000000003</v>
      </c>
      <c r="H16656" s="115">
        <f t="shared" si="520"/>
        <v>1.0068371472522089</v>
      </c>
      <c r="I16656" s="115">
        <f t="shared" si="521"/>
        <v>3.1011000000000002</v>
      </c>
    </row>
    <row r="16657" spans="1:9" hidden="1">
      <c r="A16657" s="115" t="s">
        <v>42880</v>
      </c>
      <c r="B16657" s="115" t="s">
        <v>42881</v>
      </c>
      <c r="C16657" s="115" t="s">
        <v>38660</v>
      </c>
      <c r="D16657" s="115" t="s">
        <v>1138</v>
      </c>
      <c r="E16657" s="115">
        <v>5.92</v>
      </c>
      <c r="F16657" s="674">
        <v>293.83600000000001</v>
      </c>
      <c r="G16657" s="674">
        <v>295.84500000000003</v>
      </c>
      <c r="H16657" s="115">
        <f t="shared" si="520"/>
        <v>1.0068371472522089</v>
      </c>
      <c r="I16657" s="115">
        <f t="shared" si="521"/>
        <v>5.9604999999999997</v>
      </c>
    </row>
    <row r="16658" spans="1:9" hidden="1">
      <c r="A16658" s="115" t="s">
        <v>42882</v>
      </c>
      <c r="B16658" s="115" t="s">
        <v>42883</v>
      </c>
      <c r="C16658" s="115" t="s">
        <v>38663</v>
      </c>
      <c r="D16658" s="115" t="s">
        <v>1138</v>
      </c>
      <c r="E16658" s="115">
        <v>0.71</v>
      </c>
      <c r="F16658" s="674">
        <v>293.83600000000001</v>
      </c>
      <c r="G16658" s="674">
        <v>295.84500000000003</v>
      </c>
      <c r="H16658" s="115">
        <f t="shared" si="520"/>
        <v>1.0068371472522089</v>
      </c>
      <c r="I16658" s="115">
        <f t="shared" si="521"/>
        <v>0.71489999999999998</v>
      </c>
    </row>
    <row r="16659" spans="1:9" hidden="1">
      <c r="A16659" s="115" t="s">
        <v>42884</v>
      </c>
      <c r="B16659" s="115" t="s">
        <v>42885</v>
      </c>
      <c r="C16659" s="115" t="s">
        <v>38666</v>
      </c>
      <c r="D16659" s="115" t="s">
        <v>1138</v>
      </c>
      <c r="E16659" s="115">
        <v>0.61</v>
      </c>
      <c r="F16659" s="674">
        <v>293.83600000000001</v>
      </c>
      <c r="G16659" s="674">
        <v>295.84500000000003</v>
      </c>
      <c r="H16659" s="115">
        <f t="shared" si="520"/>
        <v>1.0068371472522089</v>
      </c>
      <c r="I16659" s="115">
        <f t="shared" si="521"/>
        <v>0.61419999999999997</v>
      </c>
    </row>
    <row r="16660" spans="1:9" hidden="1">
      <c r="A16660" s="115" t="s">
        <v>42886</v>
      </c>
      <c r="B16660" s="115" t="s">
        <v>42887</v>
      </c>
      <c r="C16660" s="115" t="s">
        <v>38669</v>
      </c>
      <c r="D16660" s="115" t="s">
        <v>1138</v>
      </c>
      <c r="E16660" s="115">
        <v>1.74</v>
      </c>
      <c r="F16660" s="674">
        <v>293.83600000000001</v>
      </c>
      <c r="G16660" s="674">
        <v>295.84500000000003</v>
      </c>
      <c r="H16660" s="115">
        <f t="shared" si="520"/>
        <v>1.0068371472522089</v>
      </c>
      <c r="I16660" s="115">
        <f t="shared" si="521"/>
        <v>1.7519</v>
      </c>
    </row>
    <row r="16661" spans="1:9" hidden="1">
      <c r="A16661" s="115" t="s">
        <v>42888</v>
      </c>
      <c r="B16661" s="115" t="s">
        <v>42889</v>
      </c>
      <c r="C16661" s="115" t="s">
        <v>38672</v>
      </c>
      <c r="D16661" s="115" t="s">
        <v>1138</v>
      </c>
      <c r="E16661" s="115">
        <v>3.92</v>
      </c>
      <c r="F16661" s="674">
        <v>293.83600000000001</v>
      </c>
      <c r="G16661" s="674">
        <v>295.84500000000003</v>
      </c>
      <c r="H16661" s="115">
        <f t="shared" si="520"/>
        <v>1.0068371472522089</v>
      </c>
      <c r="I16661" s="115">
        <f t="shared" si="521"/>
        <v>3.9468000000000001</v>
      </c>
    </row>
    <row r="16662" spans="1:9" hidden="1">
      <c r="A16662" s="115" t="s">
        <v>42890</v>
      </c>
      <c r="B16662" s="115" t="s">
        <v>42891</v>
      </c>
      <c r="C16662" s="115" t="s">
        <v>38675</v>
      </c>
      <c r="D16662" s="115" t="s">
        <v>1138</v>
      </c>
      <c r="E16662" s="115">
        <v>3.18</v>
      </c>
      <c r="F16662" s="674">
        <v>293.83600000000001</v>
      </c>
      <c r="G16662" s="674">
        <v>295.84500000000003</v>
      </c>
      <c r="H16662" s="115">
        <f t="shared" si="520"/>
        <v>1.0068371472522089</v>
      </c>
      <c r="I16662" s="115">
        <f t="shared" si="521"/>
        <v>3.2017000000000002</v>
      </c>
    </row>
    <row r="16663" spans="1:9" hidden="1">
      <c r="A16663" s="115" t="s">
        <v>42892</v>
      </c>
      <c r="B16663" s="115" t="s">
        <v>42893</v>
      </c>
      <c r="C16663" s="115" t="s">
        <v>38678</v>
      </c>
      <c r="D16663" s="115" t="s">
        <v>1138</v>
      </c>
      <c r="E16663" s="115">
        <v>10.71</v>
      </c>
      <c r="F16663" s="674">
        <v>293.83600000000001</v>
      </c>
      <c r="G16663" s="674">
        <v>295.84500000000003</v>
      </c>
      <c r="H16663" s="115">
        <f t="shared" si="520"/>
        <v>1.0068371472522089</v>
      </c>
      <c r="I16663" s="115">
        <f t="shared" si="521"/>
        <v>10.783200000000001</v>
      </c>
    </row>
    <row r="16664" spans="1:9" hidden="1">
      <c r="A16664" s="115" t="s">
        <v>42894</v>
      </c>
      <c r="B16664" s="115" t="s">
        <v>42895</v>
      </c>
      <c r="C16664" s="115" t="s">
        <v>38681</v>
      </c>
      <c r="D16664" s="115" t="s">
        <v>1138</v>
      </c>
      <c r="E16664" s="115">
        <v>13.29</v>
      </c>
      <c r="F16664" s="674">
        <v>293.83600000000001</v>
      </c>
      <c r="G16664" s="674">
        <v>295.84500000000003</v>
      </c>
      <c r="H16664" s="115">
        <f t="shared" si="520"/>
        <v>1.0068371472522089</v>
      </c>
      <c r="I16664" s="115">
        <f t="shared" si="521"/>
        <v>13.3809</v>
      </c>
    </row>
    <row r="16665" spans="1:9" hidden="1">
      <c r="A16665" s="115" t="s">
        <v>42896</v>
      </c>
      <c r="B16665" s="115" t="s">
        <v>42897</v>
      </c>
      <c r="C16665" s="115" t="s">
        <v>38684</v>
      </c>
      <c r="D16665" s="115" t="s">
        <v>1138</v>
      </c>
      <c r="E16665" s="115">
        <v>30.31</v>
      </c>
      <c r="F16665" s="674">
        <v>293.83600000000001</v>
      </c>
      <c r="G16665" s="674">
        <v>295.84500000000003</v>
      </c>
      <c r="H16665" s="115">
        <f t="shared" si="520"/>
        <v>1.0068371472522089</v>
      </c>
      <c r="I16665" s="115">
        <f t="shared" si="521"/>
        <v>30.517199999999999</v>
      </c>
    </row>
    <row r="16666" spans="1:9" hidden="1">
      <c r="A16666" s="115" t="s">
        <v>42898</v>
      </c>
      <c r="B16666" s="115" t="s">
        <v>42899</v>
      </c>
      <c r="C16666" s="115" t="s">
        <v>38687</v>
      </c>
      <c r="D16666" s="115" t="s">
        <v>1138</v>
      </c>
      <c r="E16666" s="115">
        <v>64.36</v>
      </c>
      <c r="F16666" s="674">
        <v>293.83600000000001</v>
      </c>
      <c r="G16666" s="674">
        <v>295.84500000000003</v>
      </c>
      <c r="H16666" s="115">
        <f t="shared" si="520"/>
        <v>1.0068371472522089</v>
      </c>
      <c r="I16666" s="115">
        <f t="shared" si="521"/>
        <v>64.8</v>
      </c>
    </row>
    <row r="16667" spans="1:9" hidden="1">
      <c r="A16667" s="115" t="s">
        <v>42900</v>
      </c>
      <c r="B16667" s="115" t="s">
        <v>42901</v>
      </c>
      <c r="C16667" s="115" t="s">
        <v>38690</v>
      </c>
      <c r="D16667" s="115" t="s">
        <v>1138</v>
      </c>
      <c r="E16667" s="115">
        <v>1.53</v>
      </c>
      <c r="F16667" s="674">
        <v>293.83600000000001</v>
      </c>
      <c r="G16667" s="674">
        <v>295.84500000000003</v>
      </c>
      <c r="H16667" s="115">
        <f t="shared" si="520"/>
        <v>1.0068371472522089</v>
      </c>
      <c r="I16667" s="115">
        <f t="shared" si="521"/>
        <v>1.5405</v>
      </c>
    </row>
    <row r="16668" spans="1:9" hidden="1">
      <c r="A16668" s="115" t="s">
        <v>42902</v>
      </c>
      <c r="B16668" s="115" t="s">
        <v>42903</v>
      </c>
      <c r="C16668" s="115" t="s">
        <v>38693</v>
      </c>
      <c r="D16668" s="115" t="s">
        <v>1138</v>
      </c>
      <c r="E16668" s="115">
        <v>3.3</v>
      </c>
      <c r="F16668" s="674">
        <v>293.83600000000001</v>
      </c>
      <c r="G16668" s="674">
        <v>295.84500000000003</v>
      </c>
      <c r="H16668" s="115">
        <f t="shared" si="520"/>
        <v>1.0068371472522089</v>
      </c>
      <c r="I16668" s="115">
        <f t="shared" si="521"/>
        <v>3.3226</v>
      </c>
    </row>
    <row r="16669" spans="1:9" hidden="1">
      <c r="A16669" s="115" t="s">
        <v>42904</v>
      </c>
      <c r="B16669" s="115" t="s">
        <v>42905</v>
      </c>
      <c r="C16669" s="115" t="s">
        <v>38696</v>
      </c>
      <c r="D16669" s="115" t="s">
        <v>1138</v>
      </c>
      <c r="E16669" s="115">
        <v>5.43</v>
      </c>
      <c r="F16669" s="674">
        <v>293.83600000000001</v>
      </c>
      <c r="G16669" s="674">
        <v>295.84500000000003</v>
      </c>
      <c r="H16669" s="115">
        <f t="shared" si="520"/>
        <v>1.0068371472522089</v>
      </c>
      <c r="I16669" s="115">
        <f t="shared" si="521"/>
        <v>5.4671000000000003</v>
      </c>
    </row>
    <row r="16670" spans="1:9" hidden="1">
      <c r="A16670" s="115" t="s">
        <v>42906</v>
      </c>
      <c r="B16670" s="115" t="s">
        <v>42907</v>
      </c>
      <c r="C16670" s="115" t="s">
        <v>38699</v>
      </c>
      <c r="D16670" s="115" t="s">
        <v>1138</v>
      </c>
      <c r="E16670" s="115">
        <v>12.74</v>
      </c>
      <c r="F16670" s="674">
        <v>293.83600000000001</v>
      </c>
      <c r="G16670" s="674">
        <v>295.84500000000003</v>
      </c>
      <c r="H16670" s="115">
        <f t="shared" si="520"/>
        <v>1.0068371472522089</v>
      </c>
      <c r="I16670" s="115">
        <f t="shared" si="521"/>
        <v>12.8271</v>
      </c>
    </row>
    <row r="16671" spans="1:9" hidden="1">
      <c r="A16671" s="115" t="s">
        <v>42908</v>
      </c>
      <c r="B16671" s="115" t="s">
        <v>42909</v>
      </c>
      <c r="C16671" s="115" t="s">
        <v>38702</v>
      </c>
      <c r="D16671" s="115" t="s">
        <v>1138</v>
      </c>
      <c r="E16671" s="115">
        <v>9.42</v>
      </c>
      <c r="F16671" s="674">
        <v>293.83600000000001</v>
      </c>
      <c r="G16671" s="674">
        <v>295.84500000000003</v>
      </c>
      <c r="H16671" s="115">
        <f t="shared" si="520"/>
        <v>1.0068371472522089</v>
      </c>
      <c r="I16671" s="115">
        <f t="shared" si="521"/>
        <v>9.4844000000000008</v>
      </c>
    </row>
    <row r="16672" spans="1:9" hidden="1">
      <c r="A16672" s="115" t="s">
        <v>42910</v>
      </c>
      <c r="B16672" s="115" t="s">
        <v>42911</v>
      </c>
      <c r="C16672" s="115" t="s">
        <v>38705</v>
      </c>
      <c r="D16672" s="115" t="s">
        <v>1138</v>
      </c>
      <c r="E16672" s="115">
        <v>8.81</v>
      </c>
      <c r="F16672" s="674">
        <v>293.83600000000001</v>
      </c>
      <c r="G16672" s="674">
        <v>295.84500000000003</v>
      </c>
      <c r="H16672" s="115">
        <f t="shared" si="520"/>
        <v>1.0068371472522089</v>
      </c>
      <c r="I16672" s="115">
        <f t="shared" si="521"/>
        <v>8.8702000000000005</v>
      </c>
    </row>
    <row r="16673" spans="1:9" hidden="1">
      <c r="A16673" s="115" t="s">
        <v>42912</v>
      </c>
      <c r="B16673" s="115" t="s">
        <v>42913</v>
      </c>
      <c r="C16673" s="115" t="s">
        <v>38708</v>
      </c>
      <c r="D16673" s="115" t="s">
        <v>1138</v>
      </c>
      <c r="E16673" s="115">
        <v>22.93</v>
      </c>
      <c r="F16673" s="674">
        <v>293.83600000000001</v>
      </c>
      <c r="G16673" s="674">
        <v>295.84500000000003</v>
      </c>
      <c r="H16673" s="115">
        <f t="shared" si="520"/>
        <v>1.0068371472522089</v>
      </c>
      <c r="I16673" s="115">
        <f t="shared" si="521"/>
        <v>23.0868</v>
      </c>
    </row>
    <row r="16674" spans="1:9" hidden="1">
      <c r="A16674" s="115" t="s">
        <v>42914</v>
      </c>
      <c r="B16674" s="115" t="s">
        <v>42915</v>
      </c>
      <c r="C16674" s="115" t="s">
        <v>38711</v>
      </c>
      <c r="D16674" s="115" t="s">
        <v>1138</v>
      </c>
      <c r="E16674" s="115">
        <v>0.99</v>
      </c>
      <c r="F16674" s="674">
        <v>293.83600000000001</v>
      </c>
      <c r="G16674" s="674">
        <v>295.84500000000003</v>
      </c>
      <c r="H16674" s="115">
        <f t="shared" si="520"/>
        <v>1.0068371472522089</v>
      </c>
      <c r="I16674" s="115">
        <f t="shared" si="521"/>
        <v>0.99680000000000002</v>
      </c>
    </row>
    <row r="16675" spans="1:9" hidden="1">
      <c r="A16675" s="115" t="s">
        <v>42916</v>
      </c>
      <c r="B16675" s="115" t="s">
        <v>42917</v>
      </c>
      <c r="C16675" s="115" t="s">
        <v>38714</v>
      </c>
      <c r="D16675" s="115" t="s">
        <v>1138</v>
      </c>
      <c r="E16675" s="115">
        <v>1.02</v>
      </c>
      <c r="F16675" s="674">
        <v>293.83600000000001</v>
      </c>
      <c r="G16675" s="674">
        <v>295.84500000000003</v>
      </c>
      <c r="H16675" s="115">
        <f t="shared" si="520"/>
        <v>1.0068371472522089</v>
      </c>
      <c r="I16675" s="115">
        <f t="shared" si="521"/>
        <v>1.0269999999999999</v>
      </c>
    </row>
    <row r="16676" spans="1:9" hidden="1">
      <c r="A16676" s="115" t="s">
        <v>42918</v>
      </c>
      <c r="B16676" s="115" t="s">
        <v>42919</v>
      </c>
      <c r="C16676" s="115" t="s">
        <v>38717</v>
      </c>
      <c r="D16676" s="115" t="s">
        <v>1138</v>
      </c>
      <c r="E16676" s="115">
        <v>3.08</v>
      </c>
      <c r="F16676" s="674">
        <v>293.83600000000001</v>
      </c>
      <c r="G16676" s="674">
        <v>295.84500000000003</v>
      </c>
      <c r="H16676" s="115">
        <f t="shared" si="520"/>
        <v>1.0068371472522089</v>
      </c>
      <c r="I16676" s="115">
        <f t="shared" si="521"/>
        <v>3.1011000000000002</v>
      </c>
    </row>
    <row r="16677" spans="1:9" hidden="1">
      <c r="A16677" s="115" t="s">
        <v>42920</v>
      </c>
      <c r="B16677" s="115" t="s">
        <v>42921</v>
      </c>
      <c r="C16677" s="115" t="s">
        <v>38720</v>
      </c>
      <c r="D16677" s="115" t="s">
        <v>1138</v>
      </c>
      <c r="E16677" s="115">
        <v>9.0500000000000007</v>
      </c>
      <c r="F16677" s="674">
        <v>293.83600000000001</v>
      </c>
      <c r="G16677" s="674">
        <v>295.84500000000003</v>
      </c>
      <c r="H16677" s="115">
        <f t="shared" si="520"/>
        <v>1.0068371472522089</v>
      </c>
      <c r="I16677" s="115">
        <f t="shared" si="521"/>
        <v>9.1119000000000003</v>
      </c>
    </row>
    <row r="16678" spans="1:9" hidden="1">
      <c r="A16678" s="115" t="s">
        <v>42922</v>
      </c>
      <c r="B16678" s="115" t="s">
        <v>42923</v>
      </c>
      <c r="C16678" s="115" t="s">
        <v>38723</v>
      </c>
      <c r="D16678" s="115" t="s">
        <v>1138</v>
      </c>
      <c r="E16678" s="115">
        <v>7.77</v>
      </c>
      <c r="F16678" s="674">
        <v>293.83600000000001</v>
      </c>
      <c r="G16678" s="674">
        <v>295.84500000000003</v>
      </c>
      <c r="H16678" s="115">
        <f t="shared" si="520"/>
        <v>1.0068371472522089</v>
      </c>
      <c r="I16678" s="115">
        <f t="shared" si="521"/>
        <v>7.8231000000000002</v>
      </c>
    </row>
    <row r="16679" spans="1:9" hidden="1">
      <c r="A16679" s="115" t="s">
        <v>42924</v>
      </c>
      <c r="B16679" s="115" t="s">
        <v>42925</v>
      </c>
      <c r="C16679" s="115" t="s">
        <v>38726</v>
      </c>
      <c r="D16679" s="115" t="s">
        <v>1138</v>
      </c>
      <c r="E16679" s="115">
        <v>24.45</v>
      </c>
      <c r="F16679" s="674">
        <v>293.83600000000001</v>
      </c>
      <c r="G16679" s="674">
        <v>295.84500000000003</v>
      </c>
      <c r="H16679" s="115">
        <f t="shared" si="520"/>
        <v>1.0068371472522089</v>
      </c>
      <c r="I16679" s="115">
        <f t="shared" si="521"/>
        <v>24.6172</v>
      </c>
    </row>
    <row r="16680" spans="1:9" hidden="1">
      <c r="A16680" s="115" t="s">
        <v>42926</v>
      </c>
      <c r="B16680" s="115" t="s">
        <v>42927</v>
      </c>
      <c r="C16680" s="115" t="s">
        <v>38729</v>
      </c>
      <c r="D16680" s="115" t="s">
        <v>1138</v>
      </c>
      <c r="E16680" s="115">
        <v>47.37</v>
      </c>
      <c r="F16680" s="674">
        <v>293.83600000000001</v>
      </c>
      <c r="G16680" s="674">
        <v>295.84500000000003</v>
      </c>
      <c r="H16680" s="115">
        <f t="shared" si="520"/>
        <v>1.0068371472522089</v>
      </c>
      <c r="I16680" s="115">
        <f t="shared" si="521"/>
        <v>47.693899999999999</v>
      </c>
    </row>
    <row r="16681" spans="1:9" hidden="1">
      <c r="A16681" s="115" t="s">
        <v>42928</v>
      </c>
      <c r="B16681" s="115" t="s">
        <v>42929</v>
      </c>
      <c r="C16681" s="115" t="s">
        <v>38732</v>
      </c>
      <c r="D16681" s="115" t="s">
        <v>1138</v>
      </c>
      <c r="E16681" s="115">
        <v>87.78</v>
      </c>
      <c r="F16681" s="674">
        <v>293.83600000000001</v>
      </c>
      <c r="G16681" s="674">
        <v>295.84500000000003</v>
      </c>
      <c r="H16681" s="115">
        <f t="shared" si="520"/>
        <v>1.0068371472522089</v>
      </c>
      <c r="I16681" s="115">
        <f t="shared" si="521"/>
        <v>88.380200000000002</v>
      </c>
    </row>
    <row r="16682" spans="1:9" hidden="1">
      <c r="A16682" s="115" t="s">
        <v>42930</v>
      </c>
      <c r="B16682" s="115" t="s">
        <v>42931</v>
      </c>
      <c r="C16682" s="115" t="s">
        <v>38735</v>
      </c>
      <c r="D16682" s="115" t="s">
        <v>1138</v>
      </c>
      <c r="E16682" s="115">
        <v>154.29</v>
      </c>
      <c r="F16682" s="674">
        <v>293.83600000000001</v>
      </c>
      <c r="G16682" s="674">
        <v>295.84500000000003</v>
      </c>
      <c r="H16682" s="115">
        <f t="shared" si="520"/>
        <v>1.0068371472522089</v>
      </c>
      <c r="I16682" s="115">
        <f t="shared" si="521"/>
        <v>155.3449</v>
      </c>
    </row>
    <row r="16683" spans="1:9" hidden="1">
      <c r="A16683" s="115" t="s">
        <v>42932</v>
      </c>
      <c r="B16683" s="115" t="s">
        <v>42933</v>
      </c>
      <c r="C16683" s="115" t="s">
        <v>38738</v>
      </c>
      <c r="D16683" s="115" t="s">
        <v>1138</v>
      </c>
      <c r="E16683" s="115">
        <v>3.5</v>
      </c>
      <c r="F16683" s="674">
        <v>293.83600000000001</v>
      </c>
      <c r="G16683" s="674">
        <v>295.84500000000003</v>
      </c>
      <c r="H16683" s="115">
        <f t="shared" si="520"/>
        <v>1.0068371472522089</v>
      </c>
      <c r="I16683" s="115">
        <f t="shared" si="521"/>
        <v>3.5238999999999998</v>
      </c>
    </row>
    <row r="16684" spans="1:9" hidden="1">
      <c r="A16684" s="115" t="s">
        <v>42934</v>
      </c>
      <c r="B16684" s="115" t="s">
        <v>42935</v>
      </c>
      <c r="C16684" s="115" t="s">
        <v>38741</v>
      </c>
      <c r="D16684" s="115" t="s">
        <v>1138</v>
      </c>
      <c r="E16684" s="115">
        <v>6.04</v>
      </c>
      <c r="F16684" s="674">
        <v>293.83600000000001</v>
      </c>
      <c r="G16684" s="674">
        <v>295.84500000000003</v>
      </c>
      <c r="H16684" s="115">
        <f t="shared" si="520"/>
        <v>1.0068371472522089</v>
      </c>
      <c r="I16684" s="115">
        <f t="shared" si="521"/>
        <v>6.0812999999999997</v>
      </c>
    </row>
    <row r="16685" spans="1:9" hidden="1">
      <c r="A16685" s="115" t="s">
        <v>42936</v>
      </c>
      <c r="B16685" s="115" t="s">
        <v>42937</v>
      </c>
      <c r="C16685" s="115" t="s">
        <v>38744</v>
      </c>
      <c r="D16685" s="115" t="s">
        <v>1138</v>
      </c>
      <c r="E16685" s="115">
        <v>8.77</v>
      </c>
      <c r="F16685" s="674">
        <v>293.83600000000001</v>
      </c>
      <c r="G16685" s="674">
        <v>295.84500000000003</v>
      </c>
      <c r="H16685" s="115">
        <f t="shared" si="520"/>
        <v>1.0068371472522089</v>
      </c>
      <c r="I16685" s="115">
        <f t="shared" si="521"/>
        <v>8.83</v>
      </c>
    </row>
    <row r="16686" spans="1:9" hidden="1">
      <c r="A16686" s="115" t="s">
        <v>42938</v>
      </c>
      <c r="B16686" s="115" t="s">
        <v>42939</v>
      </c>
      <c r="C16686" s="115" t="s">
        <v>38747</v>
      </c>
      <c r="D16686" s="115" t="s">
        <v>1138</v>
      </c>
      <c r="E16686" s="115">
        <v>11.15</v>
      </c>
      <c r="F16686" s="674">
        <v>293.83600000000001</v>
      </c>
      <c r="G16686" s="674">
        <v>295.84500000000003</v>
      </c>
      <c r="H16686" s="115">
        <f t="shared" si="520"/>
        <v>1.0068371472522089</v>
      </c>
      <c r="I16686" s="115">
        <f t="shared" si="521"/>
        <v>11.2262</v>
      </c>
    </row>
    <row r="16687" spans="1:9" hidden="1">
      <c r="A16687" s="115" t="s">
        <v>42940</v>
      </c>
      <c r="B16687" s="115" t="s">
        <v>42941</v>
      </c>
      <c r="C16687" s="115" t="s">
        <v>38750</v>
      </c>
      <c r="D16687" s="115" t="s">
        <v>1138</v>
      </c>
      <c r="E16687" s="115">
        <v>9.4700000000000006</v>
      </c>
      <c r="F16687" s="674">
        <v>293.83600000000001</v>
      </c>
      <c r="G16687" s="674">
        <v>295.84500000000003</v>
      </c>
      <c r="H16687" s="115">
        <f t="shared" si="520"/>
        <v>1.0068371472522089</v>
      </c>
      <c r="I16687" s="115">
        <f t="shared" si="521"/>
        <v>9.5347000000000008</v>
      </c>
    </row>
    <row r="16688" spans="1:9" hidden="1">
      <c r="A16688" s="115" t="s">
        <v>42942</v>
      </c>
      <c r="B16688" s="115" t="s">
        <v>42943</v>
      </c>
      <c r="C16688" s="115" t="s">
        <v>38753</v>
      </c>
      <c r="D16688" s="115" t="s">
        <v>1138</v>
      </c>
      <c r="E16688" s="115">
        <v>10.32</v>
      </c>
      <c r="F16688" s="674">
        <v>293.83600000000001</v>
      </c>
      <c r="G16688" s="674">
        <v>295.84500000000003</v>
      </c>
      <c r="H16688" s="115">
        <f t="shared" si="520"/>
        <v>1.0068371472522089</v>
      </c>
      <c r="I16688" s="115">
        <f t="shared" si="521"/>
        <v>10.390599999999999</v>
      </c>
    </row>
    <row r="16689" spans="1:9" hidden="1">
      <c r="A16689" s="115" t="s">
        <v>42944</v>
      </c>
      <c r="B16689" s="115" t="s">
        <v>42945</v>
      </c>
      <c r="C16689" s="115" t="s">
        <v>38756</v>
      </c>
      <c r="D16689" s="115" t="s">
        <v>1138</v>
      </c>
      <c r="E16689" s="115">
        <v>15.35</v>
      </c>
      <c r="F16689" s="674">
        <v>293.83600000000001</v>
      </c>
      <c r="G16689" s="674">
        <v>295.84500000000003</v>
      </c>
      <c r="H16689" s="115">
        <f t="shared" si="520"/>
        <v>1.0068371472522089</v>
      </c>
      <c r="I16689" s="115">
        <f t="shared" si="521"/>
        <v>15.455</v>
      </c>
    </row>
    <row r="16690" spans="1:9" hidden="1">
      <c r="A16690" s="115" t="s">
        <v>42946</v>
      </c>
      <c r="B16690" s="115" t="s">
        <v>42947</v>
      </c>
      <c r="C16690" s="115" t="s">
        <v>38759</v>
      </c>
      <c r="D16690" s="115" t="s">
        <v>1138</v>
      </c>
      <c r="E16690" s="115">
        <v>47</v>
      </c>
      <c r="F16690" s="674">
        <v>293.83600000000001</v>
      </c>
      <c r="G16690" s="674">
        <v>295.84500000000003</v>
      </c>
      <c r="H16690" s="115">
        <f t="shared" si="520"/>
        <v>1.0068371472522089</v>
      </c>
      <c r="I16690" s="115">
        <f t="shared" si="521"/>
        <v>47.321300000000001</v>
      </c>
    </row>
    <row r="16691" spans="1:9" hidden="1">
      <c r="A16691" s="115" t="s">
        <v>42948</v>
      </c>
      <c r="B16691" s="115" t="s">
        <v>42949</v>
      </c>
      <c r="C16691" s="115" t="s">
        <v>38762</v>
      </c>
      <c r="D16691" s="115" t="s">
        <v>1138</v>
      </c>
      <c r="E16691" s="115">
        <v>86.59</v>
      </c>
      <c r="F16691" s="674">
        <v>293.83600000000001</v>
      </c>
      <c r="G16691" s="674">
        <v>295.84500000000003</v>
      </c>
      <c r="H16691" s="115">
        <f t="shared" si="520"/>
        <v>1.0068371472522089</v>
      </c>
      <c r="I16691" s="115">
        <f t="shared" si="521"/>
        <v>87.182000000000002</v>
      </c>
    </row>
    <row r="16692" spans="1:9" hidden="1">
      <c r="A16692" s="115" t="s">
        <v>42950</v>
      </c>
      <c r="B16692" s="115" t="s">
        <v>42951</v>
      </c>
      <c r="C16692" s="115" t="s">
        <v>38765</v>
      </c>
      <c r="D16692" s="115" t="s">
        <v>1138</v>
      </c>
      <c r="E16692" s="115">
        <v>132.11000000000001</v>
      </c>
      <c r="F16692" s="674">
        <v>293.83600000000001</v>
      </c>
      <c r="G16692" s="674">
        <v>295.84500000000003</v>
      </c>
      <c r="H16692" s="115">
        <f t="shared" si="520"/>
        <v>1.0068371472522089</v>
      </c>
      <c r="I16692" s="115">
        <f t="shared" si="521"/>
        <v>133.01329999999999</v>
      </c>
    </row>
    <row r="16693" spans="1:9" hidden="1">
      <c r="A16693" s="115" t="s">
        <v>42952</v>
      </c>
      <c r="B16693" s="115" t="s">
        <v>42953</v>
      </c>
      <c r="C16693" s="115" t="s">
        <v>38768</v>
      </c>
      <c r="D16693" s="115" t="s">
        <v>1138</v>
      </c>
      <c r="E16693" s="115">
        <v>13.29</v>
      </c>
      <c r="F16693" s="674">
        <v>293.83600000000001</v>
      </c>
      <c r="G16693" s="674">
        <v>295.84500000000003</v>
      </c>
      <c r="H16693" s="115">
        <f t="shared" si="520"/>
        <v>1.0068371472522089</v>
      </c>
      <c r="I16693" s="115">
        <f t="shared" si="521"/>
        <v>13.3809</v>
      </c>
    </row>
    <row r="16694" spans="1:9" hidden="1">
      <c r="A16694" s="115" t="s">
        <v>42954</v>
      </c>
      <c r="B16694" s="115" t="s">
        <v>42955</v>
      </c>
      <c r="C16694" s="115" t="s">
        <v>38771</v>
      </c>
      <c r="D16694" s="115" t="s">
        <v>1138</v>
      </c>
      <c r="E16694" s="115">
        <v>31.83</v>
      </c>
      <c r="F16694" s="674">
        <v>293.83600000000001</v>
      </c>
      <c r="G16694" s="674">
        <v>295.84500000000003</v>
      </c>
      <c r="H16694" s="115">
        <f t="shared" si="520"/>
        <v>1.0068371472522089</v>
      </c>
      <c r="I16694" s="115">
        <f t="shared" si="521"/>
        <v>32.047600000000003</v>
      </c>
    </row>
    <row r="16695" spans="1:9" hidden="1">
      <c r="A16695" s="115" t="s">
        <v>42956</v>
      </c>
      <c r="B16695" s="115" t="s">
        <v>42957</v>
      </c>
      <c r="C16695" s="115" t="s">
        <v>38774</v>
      </c>
      <c r="D16695" s="115" t="s">
        <v>1138</v>
      </c>
      <c r="E16695" s="115">
        <v>6.91</v>
      </c>
      <c r="F16695" s="674">
        <v>293.83600000000001</v>
      </c>
      <c r="G16695" s="674">
        <v>295.84500000000003</v>
      </c>
      <c r="H16695" s="115">
        <f t="shared" si="520"/>
        <v>1.0068371472522089</v>
      </c>
      <c r="I16695" s="115">
        <f t="shared" si="521"/>
        <v>6.9572000000000003</v>
      </c>
    </row>
    <row r="16696" spans="1:9" hidden="1">
      <c r="A16696" s="115" t="s">
        <v>42958</v>
      </c>
      <c r="B16696" s="115" t="s">
        <v>42959</v>
      </c>
      <c r="C16696" s="115" t="s">
        <v>38777</v>
      </c>
      <c r="D16696" s="115" t="s">
        <v>1138</v>
      </c>
      <c r="E16696" s="115">
        <v>10.94</v>
      </c>
      <c r="F16696" s="674">
        <v>293.83600000000001</v>
      </c>
      <c r="G16696" s="674">
        <v>295.84500000000003</v>
      </c>
      <c r="H16696" s="115">
        <f t="shared" si="520"/>
        <v>1.0068371472522089</v>
      </c>
      <c r="I16696" s="115">
        <f t="shared" si="521"/>
        <v>11.014799999999999</v>
      </c>
    </row>
    <row r="16697" spans="1:9" hidden="1">
      <c r="A16697" s="115" t="s">
        <v>42960</v>
      </c>
      <c r="B16697" s="115" t="s">
        <v>42961</v>
      </c>
      <c r="C16697" s="115" t="s">
        <v>38780</v>
      </c>
      <c r="D16697" s="115" t="s">
        <v>1138</v>
      </c>
      <c r="E16697" s="115">
        <v>12.86</v>
      </c>
      <c r="F16697" s="674">
        <v>293.83600000000001</v>
      </c>
      <c r="G16697" s="674">
        <v>295.84500000000003</v>
      </c>
      <c r="H16697" s="115">
        <f t="shared" si="520"/>
        <v>1.0068371472522089</v>
      </c>
      <c r="I16697" s="115">
        <f t="shared" si="521"/>
        <v>12.947900000000001</v>
      </c>
    </row>
    <row r="16698" spans="1:9" hidden="1">
      <c r="A16698" s="115" t="s">
        <v>42962</v>
      </c>
      <c r="B16698" s="115" t="s">
        <v>42963</v>
      </c>
      <c r="C16698" s="115" t="s">
        <v>38783</v>
      </c>
      <c r="D16698" s="115" t="s">
        <v>1138</v>
      </c>
      <c r="E16698" s="115">
        <v>26.05</v>
      </c>
      <c r="F16698" s="674">
        <v>293.83600000000001</v>
      </c>
      <c r="G16698" s="674">
        <v>295.84500000000003</v>
      </c>
      <c r="H16698" s="115">
        <f t="shared" si="520"/>
        <v>1.0068371472522089</v>
      </c>
      <c r="I16698" s="115">
        <f t="shared" si="521"/>
        <v>26.228100000000001</v>
      </c>
    </row>
    <row r="16699" spans="1:9" hidden="1">
      <c r="A16699" s="115" t="s">
        <v>42964</v>
      </c>
      <c r="B16699" s="115" t="s">
        <v>42965</v>
      </c>
      <c r="C16699" s="115" t="s">
        <v>38786</v>
      </c>
      <c r="D16699" s="115" t="s">
        <v>1138</v>
      </c>
      <c r="E16699" s="115">
        <v>26.46</v>
      </c>
      <c r="F16699" s="674">
        <v>293.83600000000001</v>
      </c>
      <c r="G16699" s="674">
        <v>295.84500000000003</v>
      </c>
      <c r="H16699" s="115">
        <f t="shared" si="520"/>
        <v>1.0068371472522089</v>
      </c>
      <c r="I16699" s="115">
        <f t="shared" si="521"/>
        <v>26.640899999999998</v>
      </c>
    </row>
    <row r="16700" spans="1:9" hidden="1">
      <c r="A16700" s="115" t="s">
        <v>42966</v>
      </c>
      <c r="B16700" s="115" t="s">
        <v>42967</v>
      </c>
      <c r="C16700" s="115" t="s">
        <v>38789</v>
      </c>
      <c r="D16700" s="115" t="s">
        <v>1138</v>
      </c>
      <c r="E16700" s="115">
        <v>71.36</v>
      </c>
      <c r="F16700" s="674">
        <v>293.83600000000001</v>
      </c>
      <c r="G16700" s="674">
        <v>295.84500000000003</v>
      </c>
      <c r="H16700" s="115">
        <f t="shared" si="520"/>
        <v>1.0068371472522089</v>
      </c>
      <c r="I16700" s="115">
        <f t="shared" si="521"/>
        <v>71.847899999999996</v>
      </c>
    </row>
    <row r="16701" spans="1:9" hidden="1">
      <c r="A16701" s="115" t="s">
        <v>42968</v>
      </c>
      <c r="B16701" s="115" t="s">
        <v>42969</v>
      </c>
      <c r="C16701" s="115" t="s">
        <v>38792</v>
      </c>
      <c r="D16701" s="115" t="s">
        <v>1138</v>
      </c>
      <c r="E16701" s="115">
        <v>156.82</v>
      </c>
      <c r="F16701" s="674">
        <v>293.83600000000001</v>
      </c>
      <c r="G16701" s="674">
        <v>295.84500000000003</v>
      </c>
      <c r="H16701" s="115">
        <f t="shared" si="520"/>
        <v>1.0068371472522089</v>
      </c>
      <c r="I16701" s="115">
        <f t="shared" si="521"/>
        <v>157.8922</v>
      </c>
    </row>
    <row r="16702" spans="1:9" hidden="1">
      <c r="A16702" s="115" t="s">
        <v>42970</v>
      </c>
      <c r="B16702" s="115" t="s">
        <v>42971</v>
      </c>
      <c r="C16702" s="115" t="s">
        <v>38795</v>
      </c>
      <c r="D16702" s="115" t="s">
        <v>1138</v>
      </c>
      <c r="E16702" s="115">
        <v>168.7</v>
      </c>
      <c r="F16702" s="674">
        <v>293.83600000000001</v>
      </c>
      <c r="G16702" s="674">
        <v>295.84500000000003</v>
      </c>
      <c r="H16702" s="115">
        <f t="shared" si="520"/>
        <v>1.0068371472522089</v>
      </c>
      <c r="I16702" s="115">
        <f t="shared" si="521"/>
        <v>169.85339999999999</v>
      </c>
    </row>
    <row r="16703" spans="1:9" hidden="1">
      <c r="A16703" s="115" t="s">
        <v>42972</v>
      </c>
      <c r="B16703" s="115" t="s">
        <v>42973</v>
      </c>
      <c r="C16703" s="115" t="s">
        <v>38798</v>
      </c>
      <c r="D16703" s="115" t="s">
        <v>1138</v>
      </c>
      <c r="E16703" s="115">
        <v>383.22</v>
      </c>
      <c r="F16703" s="674">
        <v>293.83600000000001</v>
      </c>
      <c r="G16703" s="674">
        <v>295.84500000000003</v>
      </c>
      <c r="H16703" s="115">
        <f t="shared" si="520"/>
        <v>1.0068371472522089</v>
      </c>
      <c r="I16703" s="115">
        <f t="shared" si="521"/>
        <v>385.84010000000001</v>
      </c>
    </row>
    <row r="16704" spans="1:9" hidden="1">
      <c r="A16704" s="115" t="s">
        <v>42974</v>
      </c>
      <c r="B16704" s="115" t="s">
        <v>42975</v>
      </c>
      <c r="C16704" s="115" t="s">
        <v>38801</v>
      </c>
      <c r="D16704" s="115" t="s">
        <v>1138</v>
      </c>
      <c r="E16704" s="115">
        <v>1.38</v>
      </c>
      <c r="F16704" s="674">
        <v>293.83600000000001</v>
      </c>
      <c r="G16704" s="674">
        <v>295.84500000000003</v>
      </c>
      <c r="H16704" s="115">
        <f t="shared" si="520"/>
        <v>1.0068371472522089</v>
      </c>
      <c r="I16704" s="115">
        <f t="shared" si="521"/>
        <v>1.3894</v>
      </c>
    </row>
    <row r="16705" spans="1:9" hidden="1">
      <c r="A16705" s="115" t="s">
        <v>42976</v>
      </c>
      <c r="B16705" s="115" t="s">
        <v>42977</v>
      </c>
      <c r="C16705" s="115" t="s">
        <v>38804</v>
      </c>
      <c r="D16705" s="115" t="s">
        <v>1138</v>
      </c>
      <c r="E16705" s="115">
        <v>2.64</v>
      </c>
      <c r="F16705" s="674">
        <v>293.83600000000001</v>
      </c>
      <c r="G16705" s="674">
        <v>295.84500000000003</v>
      </c>
      <c r="H16705" s="115">
        <f t="shared" si="520"/>
        <v>1.0068371472522089</v>
      </c>
      <c r="I16705" s="115">
        <f t="shared" si="521"/>
        <v>2.6581000000000001</v>
      </c>
    </row>
    <row r="16706" spans="1:9" hidden="1">
      <c r="A16706" s="115" t="s">
        <v>42978</v>
      </c>
      <c r="B16706" s="115" t="s">
        <v>42979</v>
      </c>
      <c r="C16706" s="115" t="s">
        <v>38807</v>
      </c>
      <c r="D16706" s="115" t="s">
        <v>1138</v>
      </c>
      <c r="E16706" s="115">
        <v>2.5299999999999998</v>
      </c>
      <c r="F16706" s="674">
        <v>293.83600000000001</v>
      </c>
      <c r="G16706" s="674">
        <v>295.84500000000003</v>
      </c>
      <c r="H16706" s="115">
        <f t="shared" si="520"/>
        <v>1.0068371472522089</v>
      </c>
      <c r="I16706" s="115">
        <f t="shared" si="521"/>
        <v>2.5472999999999999</v>
      </c>
    </row>
    <row r="16707" spans="1:9" hidden="1">
      <c r="A16707" s="115" t="s">
        <v>42980</v>
      </c>
      <c r="B16707" s="115" t="s">
        <v>42981</v>
      </c>
      <c r="C16707" s="115" t="s">
        <v>38810</v>
      </c>
      <c r="D16707" s="115" t="s">
        <v>1138</v>
      </c>
      <c r="E16707" s="115">
        <v>13.17</v>
      </c>
      <c r="F16707" s="674">
        <v>293.83600000000001</v>
      </c>
      <c r="G16707" s="674">
        <v>295.84500000000003</v>
      </c>
      <c r="H16707" s="115">
        <f t="shared" si="520"/>
        <v>1.0068371472522089</v>
      </c>
      <c r="I16707" s="115">
        <f t="shared" si="521"/>
        <v>13.26</v>
      </c>
    </row>
    <row r="16708" spans="1:9" hidden="1">
      <c r="A16708" s="115" t="s">
        <v>42982</v>
      </c>
      <c r="B16708" s="115" t="s">
        <v>42983</v>
      </c>
      <c r="C16708" s="115" t="s">
        <v>38813</v>
      </c>
      <c r="D16708" s="115" t="s">
        <v>1138</v>
      </c>
      <c r="E16708" s="115">
        <v>1.1200000000000001</v>
      </c>
      <c r="F16708" s="674">
        <v>293.83600000000001</v>
      </c>
      <c r="G16708" s="674">
        <v>295.84500000000003</v>
      </c>
      <c r="H16708" s="115">
        <f t="shared" si="520"/>
        <v>1.0068371472522089</v>
      </c>
      <c r="I16708" s="115">
        <f t="shared" si="521"/>
        <v>1.1276999999999999</v>
      </c>
    </row>
    <row r="16709" spans="1:9" hidden="1">
      <c r="A16709" s="115" t="s">
        <v>42984</v>
      </c>
      <c r="B16709" s="115" t="s">
        <v>42985</v>
      </c>
      <c r="C16709" s="115" t="s">
        <v>38816</v>
      </c>
      <c r="D16709" s="115" t="s">
        <v>1138</v>
      </c>
      <c r="E16709" s="115">
        <v>1.53</v>
      </c>
      <c r="F16709" s="674">
        <v>293.83600000000001</v>
      </c>
      <c r="G16709" s="674">
        <v>295.84500000000003</v>
      </c>
      <c r="H16709" s="115">
        <f t="shared" ref="H16709:H16772" si="522">G16709/F16709</f>
        <v>1.0068371472522089</v>
      </c>
      <c r="I16709" s="115">
        <f t="shared" ref="I16709:I16772" si="523">ROUND(H16709*E16709,4)</f>
        <v>1.5405</v>
      </c>
    </row>
    <row r="16710" spans="1:9" hidden="1">
      <c r="A16710" s="115" t="s">
        <v>42986</v>
      </c>
      <c r="B16710" s="115" t="s">
        <v>42987</v>
      </c>
      <c r="C16710" s="115" t="s">
        <v>38819</v>
      </c>
      <c r="D16710" s="115" t="s">
        <v>1138</v>
      </c>
      <c r="E16710" s="115">
        <v>1.58</v>
      </c>
      <c r="F16710" s="674">
        <v>293.83600000000001</v>
      </c>
      <c r="G16710" s="674">
        <v>295.84500000000003</v>
      </c>
      <c r="H16710" s="115">
        <f t="shared" si="522"/>
        <v>1.0068371472522089</v>
      </c>
      <c r="I16710" s="115">
        <f t="shared" si="523"/>
        <v>1.5908</v>
      </c>
    </row>
    <row r="16711" spans="1:9" hidden="1">
      <c r="A16711" s="115" t="s">
        <v>42988</v>
      </c>
      <c r="B16711" s="115" t="s">
        <v>42989</v>
      </c>
      <c r="C16711" s="115" t="s">
        <v>38822</v>
      </c>
      <c r="D16711" s="115" t="s">
        <v>1138</v>
      </c>
      <c r="E16711" s="115">
        <v>4.05</v>
      </c>
      <c r="F16711" s="674">
        <v>293.83600000000001</v>
      </c>
      <c r="G16711" s="674">
        <v>295.84500000000003</v>
      </c>
      <c r="H16711" s="115">
        <f t="shared" si="522"/>
        <v>1.0068371472522089</v>
      </c>
      <c r="I16711" s="115">
        <f t="shared" si="523"/>
        <v>4.0777000000000001</v>
      </c>
    </row>
    <row r="16712" spans="1:9" hidden="1">
      <c r="A16712" s="115" t="s">
        <v>42990</v>
      </c>
      <c r="B16712" s="115" t="s">
        <v>42991</v>
      </c>
      <c r="C16712" s="115" t="s">
        <v>38825</v>
      </c>
      <c r="D16712" s="115" t="s">
        <v>1138</v>
      </c>
      <c r="E16712" s="115">
        <v>8.73</v>
      </c>
      <c r="F16712" s="674">
        <v>293.83600000000001</v>
      </c>
      <c r="G16712" s="674">
        <v>295.84500000000003</v>
      </c>
      <c r="H16712" s="115">
        <f t="shared" si="522"/>
        <v>1.0068371472522089</v>
      </c>
      <c r="I16712" s="115">
        <f t="shared" si="523"/>
        <v>8.7896999999999998</v>
      </c>
    </row>
    <row r="16713" spans="1:9" hidden="1">
      <c r="A16713" s="115" t="s">
        <v>42992</v>
      </c>
      <c r="B16713" s="115" t="s">
        <v>42993</v>
      </c>
      <c r="C16713" s="115" t="s">
        <v>38828</v>
      </c>
      <c r="D16713" s="115" t="s">
        <v>1138</v>
      </c>
      <c r="E16713" s="115">
        <v>16.37</v>
      </c>
      <c r="F16713" s="674">
        <v>293.83600000000001</v>
      </c>
      <c r="G16713" s="674">
        <v>295.84500000000003</v>
      </c>
      <c r="H16713" s="115">
        <f t="shared" si="522"/>
        <v>1.0068371472522089</v>
      </c>
      <c r="I16713" s="115">
        <f t="shared" si="523"/>
        <v>16.4819</v>
      </c>
    </row>
    <row r="16714" spans="1:9" hidden="1">
      <c r="A16714" s="115" t="s">
        <v>42994</v>
      </c>
      <c r="B16714" s="115" t="s">
        <v>42995</v>
      </c>
      <c r="C16714" s="115" t="s">
        <v>38831</v>
      </c>
      <c r="D16714" s="115" t="s">
        <v>1138</v>
      </c>
      <c r="E16714" s="115">
        <v>2.64</v>
      </c>
      <c r="F16714" s="674">
        <v>293.83600000000001</v>
      </c>
      <c r="G16714" s="674">
        <v>295.84500000000003</v>
      </c>
      <c r="H16714" s="115">
        <f t="shared" si="522"/>
        <v>1.0068371472522089</v>
      </c>
      <c r="I16714" s="115">
        <f t="shared" si="523"/>
        <v>2.6581000000000001</v>
      </c>
    </row>
    <row r="16715" spans="1:9" hidden="1">
      <c r="A16715" s="115" t="s">
        <v>42996</v>
      </c>
      <c r="B16715" s="115" t="s">
        <v>42997</v>
      </c>
      <c r="C16715" s="115" t="s">
        <v>38834</v>
      </c>
      <c r="D16715" s="115" t="s">
        <v>1138</v>
      </c>
      <c r="E16715" s="115">
        <v>4.53</v>
      </c>
      <c r="F16715" s="674">
        <v>293.83600000000001</v>
      </c>
      <c r="G16715" s="674">
        <v>295.84500000000003</v>
      </c>
      <c r="H16715" s="115">
        <f t="shared" si="522"/>
        <v>1.0068371472522089</v>
      </c>
      <c r="I16715" s="115">
        <f t="shared" si="523"/>
        <v>4.5609999999999999</v>
      </c>
    </row>
    <row r="16716" spans="1:9" hidden="1">
      <c r="A16716" s="115" t="s">
        <v>42998</v>
      </c>
      <c r="B16716" s="115" t="s">
        <v>42999</v>
      </c>
      <c r="C16716" s="115" t="s">
        <v>38837</v>
      </c>
      <c r="D16716" s="115" t="s">
        <v>1138</v>
      </c>
      <c r="E16716" s="115">
        <v>3.76</v>
      </c>
      <c r="F16716" s="674">
        <v>293.83600000000001</v>
      </c>
      <c r="G16716" s="674">
        <v>295.84500000000003</v>
      </c>
      <c r="H16716" s="115">
        <f t="shared" si="522"/>
        <v>1.0068371472522089</v>
      </c>
      <c r="I16716" s="115">
        <f t="shared" si="523"/>
        <v>3.7856999999999998</v>
      </c>
    </row>
    <row r="16717" spans="1:9" hidden="1">
      <c r="A16717" s="115" t="s">
        <v>43000</v>
      </c>
      <c r="B16717" s="115" t="s">
        <v>43001</v>
      </c>
      <c r="C16717" s="115" t="s">
        <v>38840</v>
      </c>
      <c r="D16717" s="115" t="s">
        <v>1138</v>
      </c>
      <c r="E16717" s="115">
        <v>16.54</v>
      </c>
      <c r="F16717" s="674">
        <v>293.83600000000001</v>
      </c>
      <c r="G16717" s="674">
        <v>295.84500000000003</v>
      </c>
      <c r="H16717" s="115">
        <f t="shared" si="522"/>
        <v>1.0068371472522089</v>
      </c>
      <c r="I16717" s="115">
        <f t="shared" si="523"/>
        <v>16.653099999999998</v>
      </c>
    </row>
    <row r="16718" spans="1:9" hidden="1">
      <c r="A16718" s="115" t="s">
        <v>43002</v>
      </c>
      <c r="B16718" s="115" t="s">
        <v>43003</v>
      </c>
      <c r="C16718" s="115" t="s">
        <v>38843</v>
      </c>
      <c r="D16718" s="115" t="s">
        <v>1138</v>
      </c>
      <c r="E16718" s="115">
        <v>5.67</v>
      </c>
      <c r="F16718" s="674">
        <v>293.83600000000001</v>
      </c>
      <c r="G16718" s="674">
        <v>295.84500000000003</v>
      </c>
      <c r="H16718" s="115">
        <f t="shared" si="522"/>
        <v>1.0068371472522089</v>
      </c>
      <c r="I16718" s="115">
        <f t="shared" si="523"/>
        <v>5.7088000000000001</v>
      </c>
    </row>
    <row r="16719" spans="1:9" hidden="1">
      <c r="A16719" s="115" t="s">
        <v>43004</v>
      </c>
      <c r="B16719" s="115" t="s">
        <v>43005</v>
      </c>
      <c r="C16719" s="115" t="s">
        <v>38846</v>
      </c>
      <c r="D16719" s="115" t="s">
        <v>1138</v>
      </c>
      <c r="E16719" s="115">
        <v>4.3</v>
      </c>
      <c r="F16719" s="674">
        <v>293.83600000000001</v>
      </c>
      <c r="G16719" s="674">
        <v>295.84500000000003</v>
      </c>
      <c r="H16719" s="115">
        <f t="shared" si="522"/>
        <v>1.0068371472522089</v>
      </c>
      <c r="I16719" s="115">
        <f t="shared" si="523"/>
        <v>4.3293999999999997</v>
      </c>
    </row>
    <row r="16720" spans="1:9" hidden="1">
      <c r="A16720" s="115" t="s">
        <v>43006</v>
      </c>
      <c r="B16720" s="115" t="s">
        <v>43007</v>
      </c>
      <c r="C16720" s="115" t="s">
        <v>38849</v>
      </c>
      <c r="D16720" s="115" t="s">
        <v>1138</v>
      </c>
      <c r="E16720" s="115">
        <v>6.77</v>
      </c>
      <c r="F16720" s="674">
        <v>293.83600000000001</v>
      </c>
      <c r="G16720" s="674">
        <v>295.84500000000003</v>
      </c>
      <c r="H16720" s="115">
        <f t="shared" si="522"/>
        <v>1.0068371472522089</v>
      </c>
      <c r="I16720" s="115">
        <f t="shared" si="523"/>
        <v>6.8163</v>
      </c>
    </row>
    <row r="16721" spans="1:9" hidden="1">
      <c r="A16721" s="115" t="s">
        <v>43008</v>
      </c>
      <c r="B16721" s="115" t="s">
        <v>43009</v>
      </c>
      <c r="C16721" s="115" t="s">
        <v>38852</v>
      </c>
      <c r="D16721" s="115" t="s">
        <v>1138</v>
      </c>
      <c r="E16721" s="115">
        <v>18.559999999999999</v>
      </c>
      <c r="F16721" s="674">
        <v>293.83600000000001</v>
      </c>
      <c r="G16721" s="674">
        <v>295.84500000000003</v>
      </c>
      <c r="H16721" s="115">
        <f t="shared" si="522"/>
        <v>1.0068371472522089</v>
      </c>
      <c r="I16721" s="115">
        <f t="shared" si="523"/>
        <v>18.686900000000001</v>
      </c>
    </row>
    <row r="16722" spans="1:9" hidden="1">
      <c r="A16722" s="115" t="s">
        <v>43010</v>
      </c>
      <c r="B16722" s="115" t="s">
        <v>43011</v>
      </c>
      <c r="C16722" s="115" t="s">
        <v>38855</v>
      </c>
      <c r="D16722" s="115" t="s">
        <v>1138</v>
      </c>
      <c r="E16722" s="115">
        <v>4.8</v>
      </c>
      <c r="F16722" s="674">
        <v>293.83600000000001</v>
      </c>
      <c r="G16722" s="674">
        <v>295.84500000000003</v>
      </c>
      <c r="H16722" s="115">
        <f t="shared" si="522"/>
        <v>1.0068371472522089</v>
      </c>
      <c r="I16722" s="115">
        <f t="shared" si="523"/>
        <v>4.8327999999999998</v>
      </c>
    </row>
    <row r="16723" spans="1:9" hidden="1">
      <c r="A16723" s="115" t="s">
        <v>43012</v>
      </c>
      <c r="B16723" s="115" t="s">
        <v>43013</v>
      </c>
      <c r="C16723" s="115" t="s">
        <v>38858</v>
      </c>
      <c r="D16723" s="115" t="s">
        <v>1138</v>
      </c>
      <c r="E16723" s="115">
        <v>4.0199999999999996</v>
      </c>
      <c r="F16723" s="674">
        <v>293.83600000000001</v>
      </c>
      <c r="G16723" s="674">
        <v>295.84500000000003</v>
      </c>
      <c r="H16723" s="115">
        <f t="shared" si="522"/>
        <v>1.0068371472522089</v>
      </c>
      <c r="I16723" s="115">
        <f t="shared" si="523"/>
        <v>4.0475000000000003</v>
      </c>
    </row>
    <row r="16724" spans="1:9" hidden="1">
      <c r="A16724" s="115" t="s">
        <v>43014</v>
      </c>
      <c r="B16724" s="115" t="s">
        <v>43015</v>
      </c>
      <c r="C16724" s="115" t="s">
        <v>38861</v>
      </c>
      <c r="D16724" s="115" t="s">
        <v>1138</v>
      </c>
      <c r="E16724" s="115">
        <v>5.0599999999999996</v>
      </c>
      <c r="F16724" s="674">
        <v>293.83600000000001</v>
      </c>
      <c r="G16724" s="674">
        <v>295.84500000000003</v>
      </c>
      <c r="H16724" s="115">
        <f t="shared" si="522"/>
        <v>1.0068371472522089</v>
      </c>
      <c r="I16724" s="115">
        <f t="shared" si="523"/>
        <v>5.0945999999999998</v>
      </c>
    </row>
    <row r="16725" spans="1:9" hidden="1">
      <c r="A16725" s="115" t="s">
        <v>43016</v>
      </c>
      <c r="B16725" s="115" t="s">
        <v>43017</v>
      </c>
      <c r="C16725" s="115" t="s">
        <v>38864</v>
      </c>
      <c r="D16725" s="115" t="s">
        <v>1138</v>
      </c>
      <c r="E16725" s="115">
        <v>9.25</v>
      </c>
      <c r="F16725" s="674">
        <v>293.83600000000001</v>
      </c>
      <c r="G16725" s="674">
        <v>295.84500000000003</v>
      </c>
      <c r="H16725" s="115">
        <f t="shared" si="522"/>
        <v>1.0068371472522089</v>
      </c>
      <c r="I16725" s="115">
        <f t="shared" si="523"/>
        <v>9.3132000000000001</v>
      </c>
    </row>
    <row r="16726" spans="1:9" hidden="1">
      <c r="A16726" s="115" t="s">
        <v>43018</v>
      </c>
      <c r="B16726" s="115" t="s">
        <v>43019</v>
      </c>
      <c r="C16726" s="115" t="s">
        <v>38867</v>
      </c>
      <c r="D16726" s="115" t="s">
        <v>1138</v>
      </c>
      <c r="E16726" s="115">
        <v>9.6</v>
      </c>
      <c r="F16726" s="674">
        <v>293.83600000000001</v>
      </c>
      <c r="G16726" s="674">
        <v>295.84500000000003</v>
      </c>
      <c r="H16726" s="115">
        <f t="shared" si="522"/>
        <v>1.0068371472522089</v>
      </c>
      <c r="I16726" s="115">
        <f t="shared" si="523"/>
        <v>9.6655999999999995</v>
      </c>
    </row>
    <row r="16727" spans="1:9" hidden="1">
      <c r="A16727" s="115" t="s">
        <v>43020</v>
      </c>
      <c r="B16727" s="115" t="s">
        <v>43021</v>
      </c>
      <c r="C16727" s="115" t="s">
        <v>38870</v>
      </c>
      <c r="D16727" s="115" t="s">
        <v>1138</v>
      </c>
      <c r="E16727" s="115">
        <v>9.33</v>
      </c>
      <c r="F16727" s="674">
        <v>293.83600000000001</v>
      </c>
      <c r="G16727" s="674">
        <v>295.84500000000003</v>
      </c>
      <c r="H16727" s="115">
        <f t="shared" si="522"/>
        <v>1.0068371472522089</v>
      </c>
      <c r="I16727" s="115">
        <f t="shared" si="523"/>
        <v>9.3938000000000006</v>
      </c>
    </row>
    <row r="16728" spans="1:9" hidden="1">
      <c r="A16728" s="115" t="s">
        <v>43022</v>
      </c>
      <c r="B16728" s="115" t="s">
        <v>43023</v>
      </c>
      <c r="C16728" s="115" t="s">
        <v>38873</v>
      </c>
      <c r="D16728" s="115" t="s">
        <v>1138</v>
      </c>
      <c r="E16728" s="115">
        <v>13.92</v>
      </c>
      <c r="F16728" s="674">
        <v>293.83600000000001</v>
      </c>
      <c r="G16728" s="674">
        <v>295.84500000000003</v>
      </c>
      <c r="H16728" s="115">
        <f t="shared" si="522"/>
        <v>1.0068371472522089</v>
      </c>
      <c r="I16728" s="115">
        <f t="shared" si="523"/>
        <v>14.0152</v>
      </c>
    </row>
    <row r="16729" spans="1:9" hidden="1">
      <c r="A16729" s="115" t="s">
        <v>43024</v>
      </c>
      <c r="B16729" s="115" t="s">
        <v>43025</v>
      </c>
      <c r="C16729" s="115" t="s">
        <v>38876</v>
      </c>
      <c r="D16729" s="115" t="s">
        <v>1242</v>
      </c>
      <c r="E16729" s="115">
        <v>55.257199999999997</v>
      </c>
      <c r="F16729" s="674">
        <v>293.83600000000001</v>
      </c>
      <c r="G16729" s="674">
        <v>295.84500000000003</v>
      </c>
      <c r="H16729" s="115">
        <f t="shared" si="522"/>
        <v>1.0068371472522089</v>
      </c>
      <c r="I16729" s="115">
        <f t="shared" si="523"/>
        <v>55.634999999999998</v>
      </c>
    </row>
    <row r="16730" spans="1:9" hidden="1">
      <c r="A16730" s="115" t="s">
        <v>43026</v>
      </c>
      <c r="B16730" s="115" t="s">
        <v>43027</v>
      </c>
      <c r="C16730" s="115" t="s">
        <v>38879</v>
      </c>
      <c r="D16730" s="115" t="s">
        <v>1242</v>
      </c>
      <c r="E16730" s="115">
        <v>87.485500000000002</v>
      </c>
      <c r="F16730" s="674">
        <v>293.83600000000001</v>
      </c>
      <c r="G16730" s="674">
        <v>295.84500000000003</v>
      </c>
      <c r="H16730" s="115">
        <f t="shared" si="522"/>
        <v>1.0068371472522089</v>
      </c>
      <c r="I16730" s="115">
        <f t="shared" si="523"/>
        <v>88.083699999999993</v>
      </c>
    </row>
    <row r="16731" spans="1:9" hidden="1">
      <c r="A16731" s="115" t="s">
        <v>43028</v>
      </c>
      <c r="B16731" s="115" t="s">
        <v>43029</v>
      </c>
      <c r="C16731" s="115" t="s">
        <v>38882</v>
      </c>
      <c r="D16731" s="115" t="s">
        <v>1242</v>
      </c>
      <c r="E16731" s="115">
        <v>126.8394</v>
      </c>
      <c r="F16731" s="674">
        <v>293.83600000000001</v>
      </c>
      <c r="G16731" s="674">
        <v>295.84500000000003</v>
      </c>
      <c r="H16731" s="115">
        <f t="shared" si="522"/>
        <v>1.0068371472522089</v>
      </c>
      <c r="I16731" s="115">
        <f t="shared" si="523"/>
        <v>127.70659999999999</v>
      </c>
    </row>
    <row r="16732" spans="1:9" hidden="1">
      <c r="A16732" s="115" t="s">
        <v>43030</v>
      </c>
      <c r="B16732" s="115" t="s">
        <v>43031</v>
      </c>
      <c r="C16732" s="115" t="s">
        <v>38885</v>
      </c>
      <c r="D16732" s="115" t="s">
        <v>1242</v>
      </c>
      <c r="E16732" s="115">
        <v>239.07380000000001</v>
      </c>
      <c r="F16732" s="674">
        <v>293.83600000000001</v>
      </c>
      <c r="G16732" s="674">
        <v>295.84500000000003</v>
      </c>
      <c r="H16732" s="115">
        <f t="shared" si="522"/>
        <v>1.0068371472522089</v>
      </c>
      <c r="I16732" s="115">
        <f t="shared" si="523"/>
        <v>240.70840000000001</v>
      </c>
    </row>
    <row r="16733" spans="1:9" hidden="1">
      <c r="A16733" s="115" t="s">
        <v>43032</v>
      </c>
      <c r="B16733" s="115" t="s">
        <v>43033</v>
      </c>
      <c r="C16733" s="115" t="s">
        <v>38888</v>
      </c>
      <c r="D16733" s="115" t="s">
        <v>1138</v>
      </c>
      <c r="E16733" s="115">
        <v>9.4700000000000006</v>
      </c>
      <c r="F16733" s="674">
        <v>293.83600000000001</v>
      </c>
      <c r="G16733" s="674">
        <v>295.84500000000003</v>
      </c>
      <c r="H16733" s="115">
        <f t="shared" si="522"/>
        <v>1.0068371472522089</v>
      </c>
      <c r="I16733" s="115">
        <f t="shared" si="523"/>
        <v>9.5347000000000008</v>
      </c>
    </row>
    <row r="16734" spans="1:9" hidden="1">
      <c r="A16734" s="115" t="s">
        <v>43034</v>
      </c>
      <c r="B16734" s="115" t="s">
        <v>43035</v>
      </c>
      <c r="C16734" s="115" t="s">
        <v>38891</v>
      </c>
      <c r="D16734" s="115" t="s">
        <v>1138</v>
      </c>
      <c r="E16734" s="115">
        <v>17.04</v>
      </c>
      <c r="F16734" s="674">
        <v>293.83600000000001</v>
      </c>
      <c r="G16734" s="674">
        <v>295.84500000000003</v>
      </c>
      <c r="H16734" s="115">
        <f t="shared" si="522"/>
        <v>1.0068371472522089</v>
      </c>
      <c r="I16734" s="115">
        <f t="shared" si="523"/>
        <v>17.156500000000001</v>
      </c>
    </row>
    <row r="16735" spans="1:9" hidden="1">
      <c r="A16735" s="115" t="s">
        <v>43036</v>
      </c>
      <c r="B16735" s="115" t="s">
        <v>43037</v>
      </c>
      <c r="C16735" s="115" t="s">
        <v>38894</v>
      </c>
      <c r="D16735" s="115" t="s">
        <v>1138</v>
      </c>
      <c r="E16735" s="115">
        <v>25.28</v>
      </c>
      <c r="F16735" s="674">
        <v>293.83600000000001</v>
      </c>
      <c r="G16735" s="674">
        <v>295.84500000000003</v>
      </c>
      <c r="H16735" s="115">
        <f t="shared" si="522"/>
        <v>1.0068371472522089</v>
      </c>
      <c r="I16735" s="115">
        <f t="shared" si="523"/>
        <v>25.4528</v>
      </c>
    </row>
    <row r="16736" spans="1:9" hidden="1">
      <c r="A16736" s="115" t="s">
        <v>43038</v>
      </c>
      <c r="B16736" s="115" t="s">
        <v>43039</v>
      </c>
      <c r="C16736" s="115" t="s">
        <v>38897</v>
      </c>
      <c r="D16736" s="115" t="s">
        <v>1138</v>
      </c>
      <c r="E16736" s="115">
        <v>20.399999999999999</v>
      </c>
      <c r="F16736" s="674">
        <v>293.83600000000001</v>
      </c>
      <c r="G16736" s="674">
        <v>295.84500000000003</v>
      </c>
      <c r="H16736" s="115">
        <f t="shared" si="522"/>
        <v>1.0068371472522089</v>
      </c>
      <c r="I16736" s="115">
        <f t="shared" si="523"/>
        <v>20.5395</v>
      </c>
    </row>
    <row r="16737" spans="1:9" hidden="1">
      <c r="A16737" s="115" t="s">
        <v>43040</v>
      </c>
      <c r="B16737" s="115" t="s">
        <v>43041</v>
      </c>
      <c r="C16737" s="115" t="s">
        <v>38900</v>
      </c>
      <c r="D16737" s="115" t="s">
        <v>1138</v>
      </c>
      <c r="E16737" s="115">
        <v>47.15</v>
      </c>
      <c r="F16737" s="674">
        <v>293.83600000000001</v>
      </c>
      <c r="G16737" s="674">
        <v>295.84500000000003</v>
      </c>
      <c r="H16737" s="115">
        <f t="shared" si="522"/>
        <v>1.0068371472522089</v>
      </c>
      <c r="I16737" s="115">
        <f t="shared" si="523"/>
        <v>47.4724</v>
      </c>
    </row>
    <row r="16738" spans="1:9" hidden="1">
      <c r="A16738" s="115" t="s">
        <v>43042</v>
      </c>
      <c r="B16738" s="115" t="s">
        <v>43043</v>
      </c>
      <c r="C16738" s="115" t="s">
        <v>38903</v>
      </c>
      <c r="D16738" s="115" t="s">
        <v>1138</v>
      </c>
      <c r="E16738" s="115">
        <v>363.26679999999999</v>
      </c>
      <c r="F16738" s="674">
        <v>293.83600000000001</v>
      </c>
      <c r="G16738" s="674">
        <v>295.84500000000003</v>
      </c>
      <c r="H16738" s="115">
        <f t="shared" si="522"/>
        <v>1.0068371472522089</v>
      </c>
      <c r="I16738" s="115">
        <f t="shared" si="523"/>
        <v>365.75049999999999</v>
      </c>
    </row>
    <row r="16739" spans="1:9" hidden="1">
      <c r="A16739" s="115" t="s">
        <v>43044</v>
      </c>
      <c r="B16739" s="115" t="s">
        <v>43045</v>
      </c>
      <c r="C16739" s="115" t="s">
        <v>38906</v>
      </c>
      <c r="D16739" s="115" t="s">
        <v>1138</v>
      </c>
      <c r="E16739" s="115">
        <v>326.3698</v>
      </c>
      <c r="F16739" s="674">
        <v>293.83600000000001</v>
      </c>
      <c r="G16739" s="674">
        <v>295.84500000000003</v>
      </c>
      <c r="H16739" s="115">
        <f t="shared" si="522"/>
        <v>1.0068371472522089</v>
      </c>
      <c r="I16739" s="115">
        <f t="shared" si="523"/>
        <v>328.60120000000001</v>
      </c>
    </row>
    <row r="16740" spans="1:9" hidden="1">
      <c r="A16740" s="115" t="s">
        <v>43046</v>
      </c>
      <c r="B16740" s="115" t="s">
        <v>43047</v>
      </c>
      <c r="C16740" s="115" t="s">
        <v>38909</v>
      </c>
      <c r="D16740" s="115" t="s">
        <v>1138</v>
      </c>
      <c r="E16740" s="115">
        <v>313.57979999999998</v>
      </c>
      <c r="F16740" s="674">
        <v>293.83600000000001</v>
      </c>
      <c r="G16740" s="674">
        <v>295.84500000000003</v>
      </c>
      <c r="H16740" s="115">
        <f t="shared" si="522"/>
        <v>1.0068371472522089</v>
      </c>
      <c r="I16740" s="115">
        <f t="shared" si="523"/>
        <v>315.72379999999998</v>
      </c>
    </row>
    <row r="16741" spans="1:9" hidden="1">
      <c r="A16741" s="115" t="s">
        <v>43048</v>
      </c>
      <c r="B16741" s="115" t="s">
        <v>43049</v>
      </c>
      <c r="C16741" s="115" t="s">
        <v>38912</v>
      </c>
      <c r="D16741" s="115" t="s">
        <v>1138</v>
      </c>
      <c r="E16741" s="115">
        <v>292.10430000000002</v>
      </c>
      <c r="F16741" s="674">
        <v>293.83600000000001</v>
      </c>
      <c r="G16741" s="674">
        <v>295.84500000000003</v>
      </c>
      <c r="H16741" s="115">
        <f t="shared" si="522"/>
        <v>1.0068371472522089</v>
      </c>
      <c r="I16741" s="115">
        <f t="shared" si="523"/>
        <v>294.10149999999999</v>
      </c>
    </row>
    <row r="16742" spans="1:9" hidden="1">
      <c r="A16742" s="115" t="s">
        <v>43050</v>
      </c>
      <c r="B16742" s="115" t="s">
        <v>43051</v>
      </c>
      <c r="C16742" s="115" t="s">
        <v>38915</v>
      </c>
      <c r="D16742" s="115" t="s">
        <v>1138</v>
      </c>
      <c r="E16742" s="115">
        <v>12.0952</v>
      </c>
      <c r="F16742" s="674">
        <v>293.83600000000001</v>
      </c>
      <c r="G16742" s="674">
        <v>295.84500000000003</v>
      </c>
      <c r="H16742" s="115">
        <f t="shared" si="522"/>
        <v>1.0068371472522089</v>
      </c>
      <c r="I16742" s="115">
        <f t="shared" si="523"/>
        <v>12.177899999999999</v>
      </c>
    </row>
    <row r="16743" spans="1:9" hidden="1">
      <c r="A16743" s="115" t="s">
        <v>43052</v>
      </c>
      <c r="B16743" s="115" t="s">
        <v>43053</v>
      </c>
      <c r="C16743" s="115" t="s">
        <v>38918</v>
      </c>
      <c r="D16743" s="115" t="s">
        <v>1138</v>
      </c>
      <c r="E16743" s="115">
        <v>11.2552</v>
      </c>
      <c r="F16743" s="674">
        <v>293.83600000000001</v>
      </c>
      <c r="G16743" s="674">
        <v>295.84500000000003</v>
      </c>
      <c r="H16743" s="115">
        <f t="shared" si="522"/>
        <v>1.0068371472522089</v>
      </c>
      <c r="I16743" s="115">
        <f t="shared" si="523"/>
        <v>11.3322</v>
      </c>
    </row>
    <row r="16744" spans="1:9" hidden="1">
      <c r="A16744" s="115" t="s">
        <v>43054</v>
      </c>
      <c r="B16744" s="115" t="s">
        <v>43055</v>
      </c>
      <c r="C16744" s="115" t="s">
        <v>38921</v>
      </c>
      <c r="D16744" s="115" t="s">
        <v>1138</v>
      </c>
      <c r="E16744" s="115">
        <v>17.245200000000001</v>
      </c>
      <c r="F16744" s="674">
        <v>293.83600000000001</v>
      </c>
      <c r="G16744" s="674">
        <v>295.84500000000003</v>
      </c>
      <c r="H16744" s="115">
        <f t="shared" si="522"/>
        <v>1.0068371472522089</v>
      </c>
      <c r="I16744" s="115">
        <f t="shared" si="523"/>
        <v>17.363099999999999</v>
      </c>
    </row>
    <row r="16745" spans="1:9" hidden="1">
      <c r="A16745" s="115" t="s">
        <v>43056</v>
      </c>
      <c r="B16745" s="115" t="s">
        <v>43057</v>
      </c>
      <c r="C16745" s="115" t="s">
        <v>38924</v>
      </c>
      <c r="D16745" s="115" t="s">
        <v>1138</v>
      </c>
      <c r="E16745" s="115">
        <v>1688.8295000000001</v>
      </c>
      <c r="F16745" s="674">
        <v>293.83600000000001</v>
      </c>
      <c r="G16745" s="674">
        <v>295.84500000000003</v>
      </c>
      <c r="H16745" s="115">
        <f t="shared" si="522"/>
        <v>1.0068371472522089</v>
      </c>
      <c r="I16745" s="115">
        <f t="shared" si="523"/>
        <v>1700.3762999999999</v>
      </c>
    </row>
    <row r="16746" spans="1:9" hidden="1">
      <c r="A16746" s="115" t="s">
        <v>43058</v>
      </c>
      <c r="B16746" s="115" t="s">
        <v>43059</v>
      </c>
      <c r="C16746" s="115" t="s">
        <v>38927</v>
      </c>
      <c r="D16746" s="115" t="s">
        <v>1138</v>
      </c>
      <c r="E16746" s="115">
        <v>1724.8815</v>
      </c>
      <c r="F16746" s="674">
        <v>293.83600000000001</v>
      </c>
      <c r="G16746" s="674">
        <v>295.84500000000003</v>
      </c>
      <c r="H16746" s="115">
        <f t="shared" si="522"/>
        <v>1.0068371472522089</v>
      </c>
      <c r="I16746" s="115">
        <f t="shared" si="523"/>
        <v>1736.6748</v>
      </c>
    </row>
    <row r="16747" spans="1:9" hidden="1">
      <c r="A16747" s="115" t="s">
        <v>43060</v>
      </c>
      <c r="B16747" s="115" t="s">
        <v>43061</v>
      </c>
      <c r="C16747" s="115" t="s">
        <v>38930</v>
      </c>
      <c r="D16747" s="115" t="s">
        <v>1138</v>
      </c>
      <c r="E16747" s="115">
        <v>5.8963000000000001</v>
      </c>
      <c r="F16747" s="674">
        <v>293.83600000000001</v>
      </c>
      <c r="G16747" s="674">
        <v>295.84500000000003</v>
      </c>
      <c r="H16747" s="115">
        <f t="shared" si="522"/>
        <v>1.0068371472522089</v>
      </c>
      <c r="I16747" s="115">
        <f t="shared" si="523"/>
        <v>5.9366000000000003</v>
      </c>
    </row>
    <row r="16748" spans="1:9" hidden="1">
      <c r="A16748" s="115" t="s">
        <v>43062</v>
      </c>
      <c r="B16748" s="115" t="s">
        <v>43063</v>
      </c>
      <c r="C16748" s="115" t="s">
        <v>38933</v>
      </c>
      <c r="D16748" s="115" t="s">
        <v>1138</v>
      </c>
      <c r="E16748" s="115">
        <v>9.3863000000000003</v>
      </c>
      <c r="F16748" s="674">
        <v>293.83600000000001</v>
      </c>
      <c r="G16748" s="674">
        <v>295.84500000000003</v>
      </c>
      <c r="H16748" s="115">
        <f t="shared" si="522"/>
        <v>1.0068371472522089</v>
      </c>
      <c r="I16748" s="115">
        <f t="shared" si="523"/>
        <v>9.4504999999999999</v>
      </c>
    </row>
    <row r="16749" spans="1:9" hidden="1">
      <c r="A16749" s="115" t="s">
        <v>43064</v>
      </c>
      <c r="B16749" s="115" t="s">
        <v>43065</v>
      </c>
      <c r="C16749" s="115" t="s">
        <v>38936</v>
      </c>
      <c r="D16749" s="115" t="s">
        <v>1138</v>
      </c>
      <c r="E16749" s="115">
        <v>10.0063</v>
      </c>
      <c r="F16749" s="674">
        <v>293.83600000000001</v>
      </c>
      <c r="G16749" s="674">
        <v>295.84500000000003</v>
      </c>
      <c r="H16749" s="115">
        <f t="shared" si="522"/>
        <v>1.0068371472522089</v>
      </c>
      <c r="I16749" s="115">
        <f t="shared" si="523"/>
        <v>10.0747</v>
      </c>
    </row>
    <row r="16750" spans="1:9" hidden="1">
      <c r="A16750" s="115" t="s">
        <v>43066</v>
      </c>
      <c r="B16750" s="115" t="s">
        <v>43067</v>
      </c>
      <c r="C16750" s="115" t="s">
        <v>38939</v>
      </c>
      <c r="D16750" s="115" t="s">
        <v>1138</v>
      </c>
      <c r="E16750" s="115">
        <v>19.286300000000001</v>
      </c>
      <c r="F16750" s="674">
        <v>293.83600000000001</v>
      </c>
      <c r="G16750" s="674">
        <v>295.84500000000003</v>
      </c>
      <c r="H16750" s="115">
        <f t="shared" si="522"/>
        <v>1.0068371472522089</v>
      </c>
      <c r="I16750" s="115">
        <f t="shared" si="523"/>
        <v>19.418199999999999</v>
      </c>
    </row>
    <row r="16751" spans="1:9" hidden="1">
      <c r="A16751" s="115" t="s">
        <v>43068</v>
      </c>
      <c r="B16751" s="115" t="s">
        <v>43069</v>
      </c>
      <c r="C16751" s="115" t="s">
        <v>38942</v>
      </c>
      <c r="D16751" s="115" t="s">
        <v>1138</v>
      </c>
      <c r="E16751" s="115">
        <v>38.226300000000002</v>
      </c>
      <c r="F16751" s="674">
        <v>293.83600000000001</v>
      </c>
      <c r="G16751" s="674">
        <v>295.84500000000003</v>
      </c>
      <c r="H16751" s="115">
        <f t="shared" si="522"/>
        <v>1.0068371472522089</v>
      </c>
      <c r="I16751" s="115">
        <f t="shared" si="523"/>
        <v>38.487699999999997</v>
      </c>
    </row>
    <row r="16752" spans="1:9" hidden="1">
      <c r="A16752" s="115" t="s">
        <v>43070</v>
      </c>
      <c r="B16752" s="115" t="s">
        <v>43071</v>
      </c>
      <c r="C16752" s="115" t="s">
        <v>38945</v>
      </c>
      <c r="D16752" s="115" t="s">
        <v>1138</v>
      </c>
      <c r="E16752" s="115">
        <v>35.336300000000001</v>
      </c>
      <c r="F16752" s="674">
        <v>293.83600000000001</v>
      </c>
      <c r="G16752" s="674">
        <v>295.84500000000003</v>
      </c>
      <c r="H16752" s="115">
        <f t="shared" si="522"/>
        <v>1.0068371472522089</v>
      </c>
      <c r="I16752" s="115">
        <f t="shared" si="523"/>
        <v>35.5779</v>
      </c>
    </row>
    <row r="16753" spans="1:9" hidden="1">
      <c r="A16753" s="115" t="s">
        <v>43072</v>
      </c>
      <c r="B16753" s="115" t="s">
        <v>43073</v>
      </c>
      <c r="C16753" s="115" t="s">
        <v>38948</v>
      </c>
      <c r="D16753" s="115" t="s">
        <v>1242</v>
      </c>
      <c r="E16753" s="115">
        <v>139.6979</v>
      </c>
      <c r="F16753" s="674">
        <v>293.83600000000001</v>
      </c>
      <c r="G16753" s="674">
        <v>295.84500000000003</v>
      </c>
      <c r="H16753" s="115">
        <f t="shared" si="522"/>
        <v>1.0068371472522089</v>
      </c>
      <c r="I16753" s="115">
        <f t="shared" si="523"/>
        <v>140.65299999999999</v>
      </c>
    </row>
    <row r="16754" spans="1:9" hidden="1">
      <c r="A16754" s="115" t="s">
        <v>43074</v>
      </c>
      <c r="B16754" s="115" t="s">
        <v>43075</v>
      </c>
      <c r="C16754" s="115" t="s">
        <v>38951</v>
      </c>
      <c r="D16754" s="115" t="s">
        <v>1242</v>
      </c>
      <c r="E16754" s="115">
        <v>188.7612</v>
      </c>
      <c r="F16754" s="674">
        <v>293.83600000000001</v>
      </c>
      <c r="G16754" s="674">
        <v>295.84500000000003</v>
      </c>
      <c r="H16754" s="115">
        <f t="shared" si="522"/>
        <v>1.0068371472522089</v>
      </c>
      <c r="I16754" s="115">
        <f t="shared" si="523"/>
        <v>190.05179999999999</v>
      </c>
    </row>
    <row r="16755" spans="1:9" hidden="1">
      <c r="A16755" s="115" t="s">
        <v>43076</v>
      </c>
      <c r="B16755" s="115" t="s">
        <v>43077</v>
      </c>
      <c r="C16755" s="115" t="s">
        <v>38954</v>
      </c>
      <c r="D16755" s="115" t="s">
        <v>1138</v>
      </c>
      <c r="E16755" s="115">
        <v>44.377600000000001</v>
      </c>
      <c r="F16755" s="674">
        <v>293.83600000000001</v>
      </c>
      <c r="G16755" s="674">
        <v>295.84500000000003</v>
      </c>
      <c r="H16755" s="115">
        <f t="shared" si="522"/>
        <v>1.0068371472522089</v>
      </c>
      <c r="I16755" s="115">
        <f t="shared" si="523"/>
        <v>44.680999999999997</v>
      </c>
    </row>
    <row r="16756" spans="1:9" hidden="1">
      <c r="A16756" s="115" t="s">
        <v>43078</v>
      </c>
      <c r="B16756" s="115" t="s">
        <v>43079</v>
      </c>
      <c r="C16756" s="115" t="s">
        <v>38957</v>
      </c>
      <c r="D16756" s="115" t="s">
        <v>1138</v>
      </c>
      <c r="E16756" s="115">
        <v>2606.9627</v>
      </c>
      <c r="F16756" s="674">
        <v>293.83600000000001</v>
      </c>
      <c r="G16756" s="674">
        <v>295.84500000000003</v>
      </c>
      <c r="H16756" s="115">
        <f t="shared" si="522"/>
        <v>1.0068371472522089</v>
      </c>
      <c r="I16756" s="115">
        <f t="shared" si="523"/>
        <v>2624.7869000000001</v>
      </c>
    </row>
    <row r="16757" spans="1:9" hidden="1">
      <c r="A16757" s="115" t="s">
        <v>43080</v>
      </c>
      <c r="B16757" s="115" t="s">
        <v>43081</v>
      </c>
      <c r="C16757" s="115" t="s">
        <v>38960</v>
      </c>
      <c r="D16757" s="115" t="s">
        <v>1138</v>
      </c>
      <c r="E16757" s="115">
        <v>25.658899999999999</v>
      </c>
      <c r="F16757" s="674">
        <v>293.83600000000001</v>
      </c>
      <c r="G16757" s="674">
        <v>295.84500000000003</v>
      </c>
      <c r="H16757" s="115">
        <f t="shared" si="522"/>
        <v>1.0068371472522089</v>
      </c>
      <c r="I16757" s="115">
        <f t="shared" si="523"/>
        <v>25.834299999999999</v>
      </c>
    </row>
    <row r="16758" spans="1:9" hidden="1">
      <c r="A16758" s="115" t="s">
        <v>43082</v>
      </c>
      <c r="B16758" s="115" t="s">
        <v>43083</v>
      </c>
      <c r="C16758" s="115" t="s">
        <v>38963</v>
      </c>
      <c r="D16758" s="115" t="s">
        <v>1138</v>
      </c>
      <c r="E16758" s="115">
        <v>70.448899999999995</v>
      </c>
      <c r="F16758" s="674">
        <v>293.83600000000001</v>
      </c>
      <c r="G16758" s="674">
        <v>295.84500000000003</v>
      </c>
      <c r="H16758" s="115">
        <f t="shared" si="522"/>
        <v>1.0068371472522089</v>
      </c>
      <c r="I16758" s="115">
        <f t="shared" si="523"/>
        <v>70.930599999999998</v>
      </c>
    </row>
    <row r="16759" spans="1:9" hidden="1">
      <c r="A16759" s="115" t="s">
        <v>43084</v>
      </c>
      <c r="B16759" s="115" t="s">
        <v>43085</v>
      </c>
      <c r="C16759" s="115" t="s">
        <v>38966</v>
      </c>
      <c r="D16759" s="115" t="s">
        <v>1138</v>
      </c>
      <c r="E16759" s="115">
        <v>12.4376</v>
      </c>
      <c r="F16759" s="674">
        <v>293.83600000000001</v>
      </c>
      <c r="G16759" s="674">
        <v>295.84500000000003</v>
      </c>
      <c r="H16759" s="115">
        <f t="shared" si="522"/>
        <v>1.0068371472522089</v>
      </c>
      <c r="I16759" s="115">
        <f t="shared" si="523"/>
        <v>12.522600000000001</v>
      </c>
    </row>
    <row r="16760" spans="1:9" hidden="1">
      <c r="A16760" s="115" t="s">
        <v>43086</v>
      </c>
      <c r="B16760" s="115" t="s">
        <v>43087</v>
      </c>
      <c r="C16760" s="115" t="s">
        <v>38969</v>
      </c>
      <c r="D16760" s="115" t="s">
        <v>1138</v>
      </c>
      <c r="E16760" s="115">
        <v>20.307600000000001</v>
      </c>
      <c r="F16760" s="674">
        <v>293.83600000000001</v>
      </c>
      <c r="G16760" s="674">
        <v>295.84500000000003</v>
      </c>
      <c r="H16760" s="115">
        <f t="shared" si="522"/>
        <v>1.0068371472522089</v>
      </c>
      <c r="I16760" s="115">
        <f t="shared" si="523"/>
        <v>20.446400000000001</v>
      </c>
    </row>
    <row r="16761" spans="1:9" hidden="1">
      <c r="A16761" s="115" t="s">
        <v>43088</v>
      </c>
      <c r="B16761" s="115" t="s">
        <v>43089</v>
      </c>
      <c r="C16761" s="115" t="s">
        <v>38972</v>
      </c>
      <c r="D16761" s="115" t="s">
        <v>1138</v>
      </c>
      <c r="E16761" s="115">
        <v>95.276300000000006</v>
      </c>
      <c r="F16761" s="674">
        <v>293.83600000000001</v>
      </c>
      <c r="G16761" s="674">
        <v>295.84500000000003</v>
      </c>
      <c r="H16761" s="115">
        <f t="shared" si="522"/>
        <v>1.0068371472522089</v>
      </c>
      <c r="I16761" s="115">
        <f t="shared" si="523"/>
        <v>95.927700000000002</v>
      </c>
    </row>
    <row r="16762" spans="1:9" hidden="1">
      <c r="A16762" s="115" t="s">
        <v>43090</v>
      </c>
      <c r="B16762" s="115" t="s">
        <v>43091</v>
      </c>
      <c r="C16762" s="115" t="s">
        <v>38975</v>
      </c>
      <c r="D16762" s="115" t="s">
        <v>1138</v>
      </c>
      <c r="E16762" s="115">
        <v>100.3578</v>
      </c>
      <c r="F16762" s="674">
        <v>293.83600000000001</v>
      </c>
      <c r="G16762" s="674">
        <v>295.84500000000003</v>
      </c>
      <c r="H16762" s="115">
        <f t="shared" si="522"/>
        <v>1.0068371472522089</v>
      </c>
      <c r="I16762" s="115">
        <f t="shared" si="523"/>
        <v>101.044</v>
      </c>
    </row>
    <row r="16763" spans="1:9" hidden="1">
      <c r="A16763" s="115" t="s">
        <v>43092</v>
      </c>
      <c r="B16763" s="115" t="s">
        <v>43093</v>
      </c>
      <c r="C16763" s="115" t="s">
        <v>38978</v>
      </c>
      <c r="D16763" s="115" t="s">
        <v>1138</v>
      </c>
      <c r="E16763" s="115">
        <v>20.3352</v>
      </c>
      <c r="F16763" s="674">
        <v>293.83600000000001</v>
      </c>
      <c r="G16763" s="674">
        <v>295.84500000000003</v>
      </c>
      <c r="H16763" s="115">
        <f t="shared" si="522"/>
        <v>1.0068371472522089</v>
      </c>
      <c r="I16763" s="115">
        <f t="shared" si="523"/>
        <v>20.4742</v>
      </c>
    </row>
    <row r="16764" spans="1:9" hidden="1">
      <c r="A16764" s="115" t="s">
        <v>43094</v>
      </c>
      <c r="B16764" s="115" t="s">
        <v>43095</v>
      </c>
      <c r="C16764" s="115" t="s">
        <v>38981</v>
      </c>
      <c r="D16764" s="115" t="s">
        <v>1138</v>
      </c>
      <c r="E16764" s="115">
        <v>44.478900000000003</v>
      </c>
      <c r="F16764" s="674">
        <v>293.83600000000001</v>
      </c>
      <c r="G16764" s="674">
        <v>295.84500000000003</v>
      </c>
      <c r="H16764" s="115">
        <f t="shared" si="522"/>
        <v>1.0068371472522089</v>
      </c>
      <c r="I16764" s="115">
        <f t="shared" si="523"/>
        <v>44.783000000000001</v>
      </c>
    </row>
    <row r="16765" spans="1:9" hidden="1">
      <c r="A16765" s="115" t="s">
        <v>43096</v>
      </c>
      <c r="B16765" s="115" t="s">
        <v>43097</v>
      </c>
      <c r="C16765" s="115" t="s">
        <v>38984</v>
      </c>
      <c r="D16765" s="115" t="s">
        <v>1138</v>
      </c>
      <c r="E16765" s="115">
        <v>60.8889</v>
      </c>
      <c r="F16765" s="674">
        <v>293.83600000000001</v>
      </c>
      <c r="G16765" s="674">
        <v>295.84500000000003</v>
      </c>
      <c r="H16765" s="115">
        <f t="shared" si="522"/>
        <v>1.0068371472522089</v>
      </c>
      <c r="I16765" s="115">
        <f t="shared" si="523"/>
        <v>61.305199999999999</v>
      </c>
    </row>
    <row r="16766" spans="1:9" hidden="1">
      <c r="A16766" s="115" t="s">
        <v>43098</v>
      </c>
      <c r="B16766" s="115" t="s">
        <v>43099</v>
      </c>
      <c r="C16766" s="115" t="s">
        <v>38987</v>
      </c>
      <c r="D16766" s="115" t="s">
        <v>1138</v>
      </c>
      <c r="E16766" s="115">
        <v>148.1189</v>
      </c>
      <c r="F16766" s="674">
        <v>293.83600000000001</v>
      </c>
      <c r="G16766" s="674">
        <v>295.84500000000003</v>
      </c>
      <c r="H16766" s="115">
        <f t="shared" si="522"/>
        <v>1.0068371472522089</v>
      </c>
      <c r="I16766" s="115">
        <f t="shared" si="523"/>
        <v>149.13159999999999</v>
      </c>
    </row>
    <row r="16767" spans="1:9" hidden="1">
      <c r="A16767" s="115" t="s">
        <v>43100</v>
      </c>
      <c r="B16767" s="115" t="s">
        <v>43101</v>
      </c>
      <c r="C16767" s="115" t="s">
        <v>38990</v>
      </c>
      <c r="D16767" s="115" t="s">
        <v>1138</v>
      </c>
      <c r="E16767" s="115">
        <v>48.228900000000003</v>
      </c>
      <c r="F16767" s="674">
        <v>293.83600000000001</v>
      </c>
      <c r="G16767" s="674">
        <v>295.84500000000003</v>
      </c>
      <c r="H16767" s="115">
        <f t="shared" si="522"/>
        <v>1.0068371472522089</v>
      </c>
      <c r="I16767" s="115">
        <f t="shared" si="523"/>
        <v>48.558599999999998</v>
      </c>
    </row>
    <row r="16768" spans="1:9" hidden="1">
      <c r="A16768" s="115" t="s">
        <v>43102</v>
      </c>
      <c r="B16768" s="115" t="s">
        <v>43103</v>
      </c>
      <c r="C16768" s="115" t="s">
        <v>38993</v>
      </c>
      <c r="D16768" s="115" t="s">
        <v>1138</v>
      </c>
      <c r="E16768" s="115">
        <v>54.2789</v>
      </c>
      <c r="F16768" s="674">
        <v>293.83600000000001</v>
      </c>
      <c r="G16768" s="674">
        <v>295.84500000000003</v>
      </c>
      <c r="H16768" s="115">
        <f t="shared" si="522"/>
        <v>1.0068371472522089</v>
      </c>
      <c r="I16768" s="115">
        <f t="shared" si="523"/>
        <v>54.65</v>
      </c>
    </row>
    <row r="16769" spans="1:9" hidden="1">
      <c r="A16769" s="115" t="s">
        <v>43104</v>
      </c>
      <c r="B16769" s="115" t="s">
        <v>43105</v>
      </c>
      <c r="C16769" s="115" t="s">
        <v>38996</v>
      </c>
      <c r="D16769" s="115" t="s">
        <v>1138</v>
      </c>
      <c r="E16769" s="115">
        <v>154.55889999999999</v>
      </c>
      <c r="F16769" s="674">
        <v>293.83600000000001</v>
      </c>
      <c r="G16769" s="674">
        <v>295.84500000000003</v>
      </c>
      <c r="H16769" s="115">
        <f t="shared" si="522"/>
        <v>1.0068371472522089</v>
      </c>
      <c r="I16769" s="115">
        <f t="shared" si="523"/>
        <v>155.6156</v>
      </c>
    </row>
    <row r="16770" spans="1:9" hidden="1">
      <c r="A16770" s="115" t="s">
        <v>43106</v>
      </c>
      <c r="B16770" s="115" t="s">
        <v>43107</v>
      </c>
      <c r="C16770" s="115" t="s">
        <v>38999</v>
      </c>
      <c r="D16770" s="115" t="s">
        <v>1138</v>
      </c>
      <c r="E16770" s="115">
        <v>154.10679999999999</v>
      </c>
      <c r="F16770" s="674">
        <v>293.83600000000001</v>
      </c>
      <c r="G16770" s="674">
        <v>295.84500000000003</v>
      </c>
      <c r="H16770" s="115">
        <f t="shared" si="522"/>
        <v>1.0068371472522089</v>
      </c>
      <c r="I16770" s="115">
        <f t="shared" si="523"/>
        <v>155.16050000000001</v>
      </c>
    </row>
    <row r="16771" spans="1:9" hidden="1">
      <c r="A16771" s="115" t="s">
        <v>43108</v>
      </c>
      <c r="B16771" s="115" t="s">
        <v>43109</v>
      </c>
      <c r="C16771" s="115" t="s">
        <v>39002</v>
      </c>
      <c r="D16771" s="115" t="s">
        <v>1138</v>
      </c>
      <c r="E16771" s="115">
        <v>175.5823</v>
      </c>
      <c r="F16771" s="674">
        <v>293.83600000000001</v>
      </c>
      <c r="G16771" s="674">
        <v>295.84500000000003</v>
      </c>
      <c r="H16771" s="115">
        <f t="shared" si="522"/>
        <v>1.0068371472522089</v>
      </c>
      <c r="I16771" s="115">
        <f t="shared" si="523"/>
        <v>176.78280000000001</v>
      </c>
    </row>
    <row r="16772" spans="1:9" hidden="1">
      <c r="A16772" s="115" t="s">
        <v>43110</v>
      </c>
      <c r="B16772" s="115" t="s">
        <v>43111</v>
      </c>
      <c r="C16772" s="115" t="s">
        <v>39005</v>
      </c>
      <c r="D16772" s="115" t="s">
        <v>1138</v>
      </c>
      <c r="E16772" s="115">
        <v>206.28210000000001</v>
      </c>
      <c r="F16772" s="674">
        <v>293.83600000000001</v>
      </c>
      <c r="G16772" s="674">
        <v>295.84500000000003</v>
      </c>
      <c r="H16772" s="115">
        <f t="shared" si="522"/>
        <v>1.0068371472522089</v>
      </c>
      <c r="I16772" s="115">
        <f t="shared" si="523"/>
        <v>207.6925</v>
      </c>
    </row>
    <row r="16773" spans="1:9" hidden="1">
      <c r="A16773" s="115" t="s">
        <v>43112</v>
      </c>
      <c r="B16773" s="115" t="s">
        <v>43113</v>
      </c>
      <c r="C16773" s="115" t="s">
        <v>39008</v>
      </c>
      <c r="D16773" s="115" t="s">
        <v>1138</v>
      </c>
      <c r="E16773" s="115">
        <v>258.45740000000001</v>
      </c>
      <c r="F16773" s="674">
        <v>293.83600000000001</v>
      </c>
      <c r="G16773" s="674">
        <v>295.84500000000003</v>
      </c>
      <c r="H16773" s="115">
        <f t="shared" ref="H16773:H16836" si="524">G16773/F16773</f>
        <v>1.0068371472522089</v>
      </c>
      <c r="I16773" s="115">
        <f t="shared" ref="I16773:I16836" si="525">ROUND(H16773*E16773,4)</f>
        <v>260.22449999999998</v>
      </c>
    </row>
    <row r="16774" spans="1:9" hidden="1">
      <c r="A16774" s="115" t="s">
        <v>43114</v>
      </c>
      <c r="B16774" s="115" t="s">
        <v>43115</v>
      </c>
      <c r="C16774" s="115" t="s">
        <v>39011</v>
      </c>
      <c r="D16774" s="115" t="s">
        <v>1138</v>
      </c>
      <c r="E16774" s="115">
        <v>310.6327</v>
      </c>
      <c r="F16774" s="674">
        <v>293.83600000000001</v>
      </c>
      <c r="G16774" s="674">
        <v>295.84500000000003</v>
      </c>
      <c r="H16774" s="115">
        <f t="shared" si="524"/>
        <v>1.0068371472522089</v>
      </c>
      <c r="I16774" s="115">
        <f t="shared" si="525"/>
        <v>312.75650000000002</v>
      </c>
    </row>
    <row r="16775" spans="1:9" hidden="1">
      <c r="A16775" s="115" t="s">
        <v>43116</v>
      </c>
      <c r="B16775" s="115" t="s">
        <v>43117</v>
      </c>
      <c r="C16775" s="115" t="s">
        <v>39014</v>
      </c>
      <c r="D16775" s="115" t="s">
        <v>1138</v>
      </c>
      <c r="E16775" s="115">
        <v>310.6327</v>
      </c>
      <c r="F16775" s="674">
        <v>293.83600000000001</v>
      </c>
      <c r="G16775" s="674">
        <v>295.84500000000003</v>
      </c>
      <c r="H16775" s="115">
        <f t="shared" si="524"/>
        <v>1.0068371472522089</v>
      </c>
      <c r="I16775" s="115">
        <f t="shared" si="525"/>
        <v>312.75650000000002</v>
      </c>
    </row>
    <row r="16776" spans="1:9" hidden="1">
      <c r="A16776" s="115" t="s">
        <v>43118</v>
      </c>
      <c r="B16776" s="115" t="s">
        <v>43119</v>
      </c>
      <c r="C16776" s="115" t="s">
        <v>39017</v>
      </c>
      <c r="D16776" s="115" t="s">
        <v>1138</v>
      </c>
      <c r="E16776" s="115">
        <v>258.45740000000001</v>
      </c>
      <c r="F16776" s="674">
        <v>293.83600000000001</v>
      </c>
      <c r="G16776" s="674">
        <v>295.84500000000003</v>
      </c>
      <c r="H16776" s="115">
        <f t="shared" si="524"/>
        <v>1.0068371472522089</v>
      </c>
      <c r="I16776" s="115">
        <f t="shared" si="525"/>
        <v>260.22449999999998</v>
      </c>
    </row>
    <row r="16777" spans="1:9" hidden="1">
      <c r="A16777" s="115" t="s">
        <v>43120</v>
      </c>
      <c r="B16777" s="115" t="s">
        <v>43121</v>
      </c>
      <c r="C16777" s="115" t="s">
        <v>39020</v>
      </c>
      <c r="D16777" s="115" t="s">
        <v>1242</v>
      </c>
      <c r="E16777" s="115">
        <v>48.062199999999997</v>
      </c>
      <c r="F16777" s="674">
        <v>293.83600000000001</v>
      </c>
      <c r="G16777" s="674">
        <v>295.84500000000003</v>
      </c>
      <c r="H16777" s="115">
        <f t="shared" si="524"/>
        <v>1.0068371472522089</v>
      </c>
      <c r="I16777" s="115">
        <f t="shared" si="525"/>
        <v>48.390799999999999</v>
      </c>
    </row>
    <row r="16778" spans="1:9" hidden="1">
      <c r="A16778" s="115" t="s">
        <v>43122</v>
      </c>
      <c r="B16778" s="115" t="s">
        <v>43123</v>
      </c>
      <c r="C16778" s="115" t="s">
        <v>39023</v>
      </c>
      <c r="D16778" s="115" t="s">
        <v>1242</v>
      </c>
      <c r="E16778" s="115">
        <v>60.521799999999999</v>
      </c>
      <c r="F16778" s="674">
        <v>293.83600000000001</v>
      </c>
      <c r="G16778" s="674">
        <v>295.84500000000003</v>
      </c>
      <c r="H16778" s="115">
        <f t="shared" si="524"/>
        <v>1.0068371472522089</v>
      </c>
      <c r="I16778" s="115">
        <f t="shared" si="525"/>
        <v>60.935600000000001</v>
      </c>
    </row>
    <row r="16779" spans="1:9" hidden="1">
      <c r="A16779" s="115" t="s">
        <v>43124</v>
      </c>
      <c r="B16779" s="115" t="s">
        <v>43125</v>
      </c>
      <c r="C16779" s="115" t="s">
        <v>39026</v>
      </c>
      <c r="D16779" s="115" t="s">
        <v>39027</v>
      </c>
      <c r="E16779" s="115">
        <v>77.180700000000002</v>
      </c>
      <c r="F16779" s="674">
        <v>293.83600000000001</v>
      </c>
      <c r="G16779" s="674">
        <v>295.84500000000003</v>
      </c>
      <c r="H16779" s="115">
        <f t="shared" si="524"/>
        <v>1.0068371472522089</v>
      </c>
      <c r="I16779" s="115">
        <f t="shared" si="525"/>
        <v>77.708399999999997</v>
      </c>
    </row>
    <row r="16780" spans="1:9" hidden="1">
      <c r="A16780" s="115" t="s">
        <v>43126</v>
      </c>
      <c r="B16780" s="115" t="s">
        <v>43127</v>
      </c>
      <c r="C16780" s="115" t="s">
        <v>39030</v>
      </c>
      <c r="D16780" s="115" t="s">
        <v>1242</v>
      </c>
      <c r="E16780" s="115">
        <v>103.4704</v>
      </c>
      <c r="F16780" s="674">
        <v>293.83600000000001</v>
      </c>
      <c r="G16780" s="674">
        <v>295.84500000000003</v>
      </c>
      <c r="H16780" s="115">
        <f t="shared" si="524"/>
        <v>1.0068371472522089</v>
      </c>
      <c r="I16780" s="115">
        <f t="shared" si="525"/>
        <v>104.1778</v>
      </c>
    </row>
    <row r="16781" spans="1:9" hidden="1">
      <c r="A16781" s="115" t="s">
        <v>43128</v>
      </c>
      <c r="B16781" s="115" t="s">
        <v>43129</v>
      </c>
      <c r="C16781" s="115" t="s">
        <v>39033</v>
      </c>
      <c r="D16781" s="115" t="s">
        <v>1242</v>
      </c>
      <c r="E16781" s="115">
        <v>116.0197</v>
      </c>
      <c r="F16781" s="674">
        <v>293.83600000000001</v>
      </c>
      <c r="G16781" s="674">
        <v>295.84500000000003</v>
      </c>
      <c r="H16781" s="115">
        <f t="shared" si="524"/>
        <v>1.0068371472522089</v>
      </c>
      <c r="I16781" s="115">
        <f t="shared" si="525"/>
        <v>116.8129</v>
      </c>
    </row>
    <row r="16782" spans="1:9" hidden="1">
      <c r="A16782" s="115" t="s">
        <v>43130</v>
      </c>
      <c r="B16782" s="115" t="s">
        <v>43131</v>
      </c>
      <c r="C16782" s="115" t="s">
        <v>39036</v>
      </c>
      <c r="D16782" s="115" t="s">
        <v>1242</v>
      </c>
      <c r="E16782" s="115">
        <v>137.82820000000001</v>
      </c>
      <c r="F16782" s="674">
        <v>293.83600000000001</v>
      </c>
      <c r="G16782" s="674">
        <v>295.84500000000003</v>
      </c>
      <c r="H16782" s="115">
        <f t="shared" si="524"/>
        <v>1.0068371472522089</v>
      </c>
      <c r="I16782" s="115">
        <f t="shared" si="525"/>
        <v>138.7706</v>
      </c>
    </row>
    <row r="16783" spans="1:9" hidden="1">
      <c r="A16783" s="115" t="s">
        <v>43132</v>
      </c>
      <c r="B16783" s="115" t="s">
        <v>43133</v>
      </c>
      <c r="C16783" s="115" t="s">
        <v>39039</v>
      </c>
      <c r="D16783" s="115" t="s">
        <v>1242</v>
      </c>
      <c r="E16783" s="115">
        <v>287.60160000000002</v>
      </c>
      <c r="F16783" s="674">
        <v>293.83600000000001</v>
      </c>
      <c r="G16783" s="674">
        <v>295.84500000000003</v>
      </c>
      <c r="H16783" s="115">
        <f t="shared" si="524"/>
        <v>1.0068371472522089</v>
      </c>
      <c r="I16783" s="115">
        <f t="shared" si="525"/>
        <v>289.56799999999998</v>
      </c>
    </row>
    <row r="16784" spans="1:9" hidden="1">
      <c r="A16784" s="115" t="s">
        <v>43134</v>
      </c>
      <c r="B16784" s="115" t="s">
        <v>43135</v>
      </c>
      <c r="C16784" s="115" t="s">
        <v>39042</v>
      </c>
      <c r="D16784" s="115" t="s">
        <v>1242</v>
      </c>
      <c r="E16784" s="115">
        <v>426.77460000000002</v>
      </c>
      <c r="F16784" s="674">
        <v>293.83600000000001</v>
      </c>
      <c r="G16784" s="674">
        <v>295.84500000000003</v>
      </c>
      <c r="H16784" s="115">
        <f t="shared" si="524"/>
        <v>1.0068371472522089</v>
      </c>
      <c r="I16784" s="115">
        <f t="shared" si="525"/>
        <v>429.6925</v>
      </c>
    </row>
    <row r="16785" spans="1:9" hidden="1">
      <c r="A16785" s="115" t="s">
        <v>43136</v>
      </c>
      <c r="B16785" s="115" t="s">
        <v>43137</v>
      </c>
      <c r="C16785" s="115" t="s">
        <v>39045</v>
      </c>
      <c r="D16785" s="115" t="s">
        <v>1242</v>
      </c>
      <c r="E16785" s="115">
        <v>472.58640000000003</v>
      </c>
      <c r="F16785" s="674">
        <v>293.83600000000001</v>
      </c>
      <c r="G16785" s="674">
        <v>295.84500000000003</v>
      </c>
      <c r="H16785" s="115">
        <f t="shared" si="524"/>
        <v>1.0068371472522089</v>
      </c>
      <c r="I16785" s="115">
        <f t="shared" si="525"/>
        <v>475.8175</v>
      </c>
    </row>
    <row r="16786" spans="1:9" hidden="1">
      <c r="A16786" s="115" t="s">
        <v>43138</v>
      </c>
      <c r="B16786" s="115" t="s">
        <v>43139</v>
      </c>
      <c r="C16786" s="115" t="s">
        <v>39048</v>
      </c>
      <c r="D16786" s="115" t="s">
        <v>1138</v>
      </c>
      <c r="E16786" s="115">
        <v>43.933799999999998</v>
      </c>
      <c r="F16786" s="674">
        <v>293.83600000000001</v>
      </c>
      <c r="G16786" s="674">
        <v>295.84500000000003</v>
      </c>
      <c r="H16786" s="115">
        <f t="shared" si="524"/>
        <v>1.0068371472522089</v>
      </c>
      <c r="I16786" s="115">
        <f t="shared" si="525"/>
        <v>44.234200000000001</v>
      </c>
    </row>
    <row r="16787" spans="1:9" hidden="1">
      <c r="A16787" s="115" t="s">
        <v>43140</v>
      </c>
      <c r="B16787" s="115" t="s">
        <v>43141</v>
      </c>
      <c r="C16787" s="115" t="s">
        <v>39051</v>
      </c>
      <c r="D16787" s="115" t="s">
        <v>1138</v>
      </c>
      <c r="E16787" s="115">
        <v>49.175800000000002</v>
      </c>
      <c r="F16787" s="674">
        <v>293.83600000000001</v>
      </c>
      <c r="G16787" s="674">
        <v>295.84500000000003</v>
      </c>
      <c r="H16787" s="115">
        <f t="shared" si="524"/>
        <v>1.0068371472522089</v>
      </c>
      <c r="I16787" s="115">
        <f t="shared" si="525"/>
        <v>49.512</v>
      </c>
    </row>
    <row r="16788" spans="1:9" hidden="1">
      <c r="A16788" s="115" t="s">
        <v>43142</v>
      </c>
      <c r="B16788" s="115" t="s">
        <v>43143</v>
      </c>
      <c r="C16788" s="115" t="s">
        <v>39054</v>
      </c>
      <c r="D16788" s="115" t="s">
        <v>1138</v>
      </c>
      <c r="E16788" s="115">
        <v>68.396000000000001</v>
      </c>
      <c r="F16788" s="674">
        <v>293.83600000000001</v>
      </c>
      <c r="G16788" s="674">
        <v>295.84500000000003</v>
      </c>
      <c r="H16788" s="115">
        <f t="shared" si="524"/>
        <v>1.0068371472522089</v>
      </c>
      <c r="I16788" s="115">
        <f t="shared" si="525"/>
        <v>68.863600000000005</v>
      </c>
    </row>
    <row r="16789" spans="1:9" hidden="1">
      <c r="A16789" s="115" t="s">
        <v>43144</v>
      </c>
      <c r="B16789" s="115" t="s">
        <v>43145</v>
      </c>
      <c r="C16789" s="115" t="s">
        <v>39057</v>
      </c>
      <c r="D16789" s="115" t="s">
        <v>1138</v>
      </c>
      <c r="E16789" s="115">
        <v>73.9512</v>
      </c>
      <c r="F16789" s="674">
        <v>293.83600000000001</v>
      </c>
      <c r="G16789" s="674">
        <v>295.84500000000003</v>
      </c>
      <c r="H16789" s="115">
        <f t="shared" si="524"/>
        <v>1.0068371472522089</v>
      </c>
      <c r="I16789" s="115">
        <f t="shared" si="525"/>
        <v>74.456800000000001</v>
      </c>
    </row>
    <row r="16790" spans="1:9" hidden="1">
      <c r="A16790" s="115" t="s">
        <v>43146</v>
      </c>
      <c r="B16790" s="115" t="s">
        <v>43147</v>
      </c>
      <c r="C16790" s="115" t="s">
        <v>39060</v>
      </c>
      <c r="D16790" s="115" t="s">
        <v>1138</v>
      </c>
      <c r="E16790" s="115">
        <v>104.4653</v>
      </c>
      <c r="F16790" s="674">
        <v>293.83600000000001</v>
      </c>
      <c r="G16790" s="674">
        <v>295.84500000000003</v>
      </c>
      <c r="H16790" s="115">
        <f t="shared" si="524"/>
        <v>1.0068371472522089</v>
      </c>
      <c r="I16790" s="115">
        <f t="shared" si="525"/>
        <v>105.1795</v>
      </c>
    </row>
    <row r="16791" spans="1:9" hidden="1">
      <c r="A16791" s="115" t="s">
        <v>43148</v>
      </c>
      <c r="B16791" s="115" t="s">
        <v>43149</v>
      </c>
      <c r="C16791" s="115" t="s">
        <v>39063</v>
      </c>
      <c r="D16791" s="115" t="s">
        <v>1138</v>
      </c>
      <c r="E16791" s="115">
        <v>160.6953</v>
      </c>
      <c r="F16791" s="674">
        <v>293.83600000000001</v>
      </c>
      <c r="G16791" s="674">
        <v>295.84500000000003</v>
      </c>
      <c r="H16791" s="115">
        <f t="shared" si="524"/>
        <v>1.0068371472522089</v>
      </c>
      <c r="I16791" s="115">
        <f t="shared" si="525"/>
        <v>161.79400000000001</v>
      </c>
    </row>
    <row r="16792" spans="1:9" hidden="1">
      <c r="A16792" s="115" t="s">
        <v>43150</v>
      </c>
      <c r="B16792" s="115" t="s">
        <v>43151</v>
      </c>
      <c r="C16792" s="115" t="s">
        <v>39066</v>
      </c>
      <c r="D16792" s="115" t="s">
        <v>1138</v>
      </c>
      <c r="E16792" s="115">
        <v>216.2587</v>
      </c>
      <c r="F16792" s="674">
        <v>293.83600000000001</v>
      </c>
      <c r="G16792" s="674">
        <v>295.84500000000003</v>
      </c>
      <c r="H16792" s="115">
        <f t="shared" si="524"/>
        <v>1.0068371472522089</v>
      </c>
      <c r="I16792" s="115">
        <f t="shared" si="525"/>
        <v>217.7373</v>
      </c>
    </row>
    <row r="16793" spans="1:9" hidden="1">
      <c r="A16793" s="115" t="s">
        <v>43152</v>
      </c>
      <c r="B16793" s="115" t="s">
        <v>43153</v>
      </c>
      <c r="C16793" s="115" t="s">
        <v>39069</v>
      </c>
      <c r="D16793" s="115" t="s">
        <v>1242</v>
      </c>
      <c r="E16793" s="115">
        <v>324.59089999999998</v>
      </c>
      <c r="F16793" s="674">
        <v>293.83600000000001</v>
      </c>
      <c r="G16793" s="674">
        <v>295.84500000000003</v>
      </c>
      <c r="H16793" s="115">
        <f t="shared" si="524"/>
        <v>1.0068371472522089</v>
      </c>
      <c r="I16793" s="115">
        <f t="shared" si="525"/>
        <v>326.81020000000001</v>
      </c>
    </row>
    <row r="16794" spans="1:9" hidden="1">
      <c r="A16794" s="115" t="s">
        <v>43154</v>
      </c>
      <c r="B16794" s="115" t="s">
        <v>43155</v>
      </c>
      <c r="C16794" s="115" t="s">
        <v>39072</v>
      </c>
      <c r="D16794" s="115" t="s">
        <v>1242</v>
      </c>
      <c r="E16794" s="115">
        <v>351.50670000000002</v>
      </c>
      <c r="F16794" s="674">
        <v>293.83600000000001</v>
      </c>
      <c r="G16794" s="674">
        <v>295.84500000000003</v>
      </c>
      <c r="H16794" s="115">
        <f t="shared" si="524"/>
        <v>1.0068371472522089</v>
      </c>
      <c r="I16794" s="115">
        <f t="shared" si="525"/>
        <v>353.91</v>
      </c>
    </row>
    <row r="16795" spans="1:9" hidden="1">
      <c r="A16795" s="115" t="s">
        <v>43156</v>
      </c>
      <c r="B16795" s="115" t="s">
        <v>43157</v>
      </c>
      <c r="C16795" s="115" t="s">
        <v>39075</v>
      </c>
      <c r="D16795" s="115" t="s">
        <v>1242</v>
      </c>
      <c r="E16795" s="115">
        <v>296.56639999999999</v>
      </c>
      <c r="F16795" s="674">
        <v>293.83600000000001</v>
      </c>
      <c r="G16795" s="674">
        <v>295.84500000000003</v>
      </c>
      <c r="H16795" s="115">
        <f t="shared" si="524"/>
        <v>1.0068371472522089</v>
      </c>
      <c r="I16795" s="115">
        <f t="shared" si="525"/>
        <v>298.59410000000003</v>
      </c>
    </row>
    <row r="16796" spans="1:9" hidden="1">
      <c r="A16796" s="115" t="s">
        <v>43158</v>
      </c>
      <c r="B16796" s="115" t="s">
        <v>43159</v>
      </c>
      <c r="C16796" s="115" t="s">
        <v>39078</v>
      </c>
      <c r="D16796" s="115" t="s">
        <v>1242</v>
      </c>
      <c r="E16796" s="115">
        <v>321.11340000000001</v>
      </c>
      <c r="F16796" s="674">
        <v>293.83600000000001</v>
      </c>
      <c r="G16796" s="674">
        <v>295.84500000000003</v>
      </c>
      <c r="H16796" s="115">
        <f t="shared" si="524"/>
        <v>1.0068371472522089</v>
      </c>
      <c r="I16796" s="115">
        <f t="shared" si="525"/>
        <v>323.30889999999999</v>
      </c>
    </row>
    <row r="16797" spans="1:9" hidden="1">
      <c r="A16797" s="115" t="s">
        <v>43160</v>
      </c>
      <c r="B16797" s="115" t="s">
        <v>43161</v>
      </c>
      <c r="C16797" s="115" t="s">
        <v>39081</v>
      </c>
      <c r="D16797" s="115" t="s">
        <v>1138</v>
      </c>
      <c r="E16797" s="115">
        <v>54.7241</v>
      </c>
      <c r="F16797" s="674">
        <v>293.83600000000001</v>
      </c>
      <c r="G16797" s="674">
        <v>295.84500000000003</v>
      </c>
      <c r="H16797" s="115">
        <f t="shared" si="524"/>
        <v>1.0068371472522089</v>
      </c>
      <c r="I16797" s="115">
        <f t="shared" si="525"/>
        <v>55.098300000000002</v>
      </c>
    </row>
    <row r="16798" spans="1:9" hidden="1">
      <c r="A16798" s="115" t="s">
        <v>43162</v>
      </c>
      <c r="B16798" s="115" t="s">
        <v>43163</v>
      </c>
      <c r="C16798" s="115" t="s">
        <v>39084</v>
      </c>
      <c r="D16798" s="115" t="s">
        <v>1138</v>
      </c>
      <c r="E16798" s="115">
        <v>27.437799999999999</v>
      </c>
      <c r="F16798" s="674">
        <v>293.83600000000001</v>
      </c>
      <c r="G16798" s="674">
        <v>295.84500000000003</v>
      </c>
      <c r="H16798" s="115">
        <f t="shared" si="524"/>
        <v>1.0068371472522089</v>
      </c>
      <c r="I16798" s="115">
        <f t="shared" si="525"/>
        <v>27.625399999999999</v>
      </c>
    </row>
    <row r="16799" spans="1:9" hidden="1">
      <c r="A16799" s="115" t="s">
        <v>43164</v>
      </c>
      <c r="B16799" s="115" t="s">
        <v>43165</v>
      </c>
      <c r="C16799" s="115" t="s">
        <v>39087</v>
      </c>
      <c r="D16799" s="115" t="s">
        <v>1138</v>
      </c>
      <c r="E16799" s="115">
        <v>67.920400000000001</v>
      </c>
      <c r="F16799" s="674">
        <v>293.83600000000001</v>
      </c>
      <c r="G16799" s="674">
        <v>295.84500000000003</v>
      </c>
      <c r="H16799" s="115">
        <f t="shared" si="524"/>
        <v>1.0068371472522089</v>
      </c>
      <c r="I16799" s="115">
        <f t="shared" si="525"/>
        <v>68.384799999999998</v>
      </c>
    </row>
    <row r="16800" spans="1:9" hidden="1">
      <c r="A16800" s="115" t="s">
        <v>43166</v>
      </c>
      <c r="B16800" s="115" t="s">
        <v>43167</v>
      </c>
      <c r="C16800" s="115" t="s">
        <v>39090</v>
      </c>
      <c r="D16800" s="115" t="s">
        <v>1138</v>
      </c>
      <c r="E16800" s="115">
        <v>84.856300000000005</v>
      </c>
      <c r="F16800" s="674">
        <v>293.83600000000001</v>
      </c>
      <c r="G16800" s="674">
        <v>295.84500000000003</v>
      </c>
      <c r="H16800" s="115">
        <f t="shared" si="524"/>
        <v>1.0068371472522089</v>
      </c>
      <c r="I16800" s="115">
        <f t="shared" si="525"/>
        <v>85.436499999999995</v>
      </c>
    </row>
    <row r="16801" spans="1:9" hidden="1">
      <c r="A16801" s="115" t="s">
        <v>43168</v>
      </c>
      <c r="B16801" s="115" t="s">
        <v>43169</v>
      </c>
      <c r="C16801" s="115" t="s">
        <v>39093</v>
      </c>
      <c r="D16801" s="115" t="s">
        <v>1138</v>
      </c>
      <c r="E16801" s="115">
        <v>21.168900000000001</v>
      </c>
      <c r="F16801" s="674">
        <v>293.83600000000001</v>
      </c>
      <c r="G16801" s="674">
        <v>295.84500000000003</v>
      </c>
      <c r="H16801" s="115">
        <f t="shared" si="524"/>
        <v>1.0068371472522089</v>
      </c>
      <c r="I16801" s="115">
        <f t="shared" si="525"/>
        <v>21.313600000000001</v>
      </c>
    </row>
    <row r="16802" spans="1:9" hidden="1">
      <c r="A16802" s="115" t="s">
        <v>43170</v>
      </c>
      <c r="B16802" s="115" t="s">
        <v>43171</v>
      </c>
      <c r="C16802" s="115" t="s">
        <v>39096</v>
      </c>
      <c r="D16802" s="115" t="s">
        <v>1138</v>
      </c>
      <c r="E16802" s="115">
        <v>47.018900000000002</v>
      </c>
      <c r="F16802" s="674">
        <v>293.83600000000001</v>
      </c>
      <c r="G16802" s="674">
        <v>295.84500000000003</v>
      </c>
      <c r="H16802" s="115">
        <f t="shared" si="524"/>
        <v>1.0068371472522089</v>
      </c>
      <c r="I16802" s="115">
        <f t="shared" si="525"/>
        <v>47.340400000000002</v>
      </c>
    </row>
    <row r="16803" spans="1:9" hidden="1">
      <c r="A16803" s="115" t="s">
        <v>43172</v>
      </c>
      <c r="B16803" s="115" t="s">
        <v>43173</v>
      </c>
      <c r="C16803" s="115" t="s">
        <v>39099</v>
      </c>
      <c r="D16803" s="115" t="s">
        <v>1138</v>
      </c>
      <c r="E16803" s="115">
        <v>37.735700000000001</v>
      </c>
      <c r="F16803" s="674">
        <v>293.83600000000001</v>
      </c>
      <c r="G16803" s="674">
        <v>295.84500000000003</v>
      </c>
      <c r="H16803" s="115">
        <f t="shared" si="524"/>
        <v>1.0068371472522089</v>
      </c>
      <c r="I16803" s="115">
        <f t="shared" si="525"/>
        <v>37.993699999999997</v>
      </c>
    </row>
    <row r="16804" spans="1:9" hidden="1">
      <c r="A16804" s="115" t="s">
        <v>43174</v>
      </c>
      <c r="B16804" s="115" t="s">
        <v>43175</v>
      </c>
      <c r="C16804" s="115" t="s">
        <v>39102</v>
      </c>
      <c r="D16804" s="115" t="s">
        <v>1138</v>
      </c>
      <c r="E16804" s="115">
        <v>41.445700000000002</v>
      </c>
      <c r="F16804" s="674">
        <v>293.83600000000001</v>
      </c>
      <c r="G16804" s="674">
        <v>295.84500000000003</v>
      </c>
      <c r="H16804" s="115">
        <f t="shared" si="524"/>
        <v>1.0068371472522089</v>
      </c>
      <c r="I16804" s="115">
        <f t="shared" si="525"/>
        <v>41.729100000000003</v>
      </c>
    </row>
    <row r="16805" spans="1:9" hidden="1">
      <c r="A16805" s="115" t="s">
        <v>43176</v>
      </c>
      <c r="B16805" s="115" t="s">
        <v>43177</v>
      </c>
      <c r="C16805" s="115" t="s">
        <v>39105</v>
      </c>
      <c r="D16805" s="115" t="s">
        <v>1138</v>
      </c>
      <c r="E16805" s="115">
        <v>95.895700000000005</v>
      </c>
      <c r="F16805" s="674">
        <v>293.83600000000001</v>
      </c>
      <c r="G16805" s="674">
        <v>295.84500000000003</v>
      </c>
      <c r="H16805" s="115">
        <f t="shared" si="524"/>
        <v>1.0068371472522089</v>
      </c>
      <c r="I16805" s="115">
        <f t="shared" si="525"/>
        <v>96.551400000000001</v>
      </c>
    </row>
    <row r="16806" spans="1:9" hidden="1">
      <c r="A16806" s="115" t="s">
        <v>43178</v>
      </c>
      <c r="B16806" s="115" t="s">
        <v>43179</v>
      </c>
      <c r="C16806" s="115" t="s">
        <v>39108</v>
      </c>
      <c r="D16806" s="115" t="s">
        <v>1138</v>
      </c>
      <c r="E16806" s="115">
        <v>53.212699999999998</v>
      </c>
      <c r="F16806" s="674">
        <v>293.83600000000001</v>
      </c>
      <c r="G16806" s="674">
        <v>295.84500000000003</v>
      </c>
      <c r="H16806" s="115">
        <f t="shared" si="524"/>
        <v>1.0068371472522089</v>
      </c>
      <c r="I16806" s="115">
        <f t="shared" si="525"/>
        <v>53.576500000000003</v>
      </c>
    </row>
    <row r="16807" spans="1:9" hidden="1">
      <c r="A16807" s="115" t="s">
        <v>43180</v>
      </c>
      <c r="B16807" s="115" t="s">
        <v>43181</v>
      </c>
      <c r="C16807" s="115" t="s">
        <v>39111</v>
      </c>
      <c r="D16807" s="115" t="s">
        <v>1138</v>
      </c>
      <c r="E16807" s="115">
        <v>66.472700000000003</v>
      </c>
      <c r="F16807" s="674">
        <v>293.83600000000001</v>
      </c>
      <c r="G16807" s="674">
        <v>295.84500000000003</v>
      </c>
      <c r="H16807" s="115">
        <f t="shared" si="524"/>
        <v>1.0068371472522089</v>
      </c>
      <c r="I16807" s="115">
        <f t="shared" si="525"/>
        <v>66.927199999999999</v>
      </c>
    </row>
    <row r="16808" spans="1:9" hidden="1">
      <c r="A16808" s="115" t="s">
        <v>43182</v>
      </c>
      <c r="B16808" s="115" t="s">
        <v>43183</v>
      </c>
      <c r="C16808" s="115" t="s">
        <v>39114</v>
      </c>
      <c r="D16808" s="115" t="s">
        <v>1138</v>
      </c>
      <c r="E16808" s="115">
        <v>1803.8226999999999</v>
      </c>
      <c r="F16808" s="674">
        <v>293.83600000000001</v>
      </c>
      <c r="G16808" s="674">
        <v>295.84500000000003</v>
      </c>
      <c r="H16808" s="115">
        <f t="shared" si="524"/>
        <v>1.0068371472522089</v>
      </c>
      <c r="I16808" s="115">
        <f t="shared" si="525"/>
        <v>1816.1557</v>
      </c>
    </row>
    <row r="16809" spans="1:9" hidden="1">
      <c r="A16809" s="115" t="s">
        <v>43184</v>
      </c>
      <c r="B16809" s="115" t="s">
        <v>43185</v>
      </c>
      <c r="C16809" s="115" t="s">
        <v>39117</v>
      </c>
      <c r="D16809" s="115" t="s">
        <v>1242</v>
      </c>
      <c r="E16809" s="115">
        <v>87.937799999999996</v>
      </c>
      <c r="F16809" s="674">
        <v>293.83600000000001</v>
      </c>
      <c r="G16809" s="674">
        <v>295.84500000000003</v>
      </c>
      <c r="H16809" s="115">
        <f t="shared" si="524"/>
        <v>1.0068371472522089</v>
      </c>
      <c r="I16809" s="115">
        <f t="shared" si="525"/>
        <v>88.539000000000001</v>
      </c>
    </row>
    <row r="16810" spans="1:9" hidden="1">
      <c r="A16810" s="115" t="s">
        <v>43186</v>
      </c>
      <c r="B16810" s="115" t="s">
        <v>43187</v>
      </c>
      <c r="C16810" s="115" t="s">
        <v>39120</v>
      </c>
      <c r="D16810" s="115" t="s">
        <v>1138</v>
      </c>
      <c r="E16810" s="115">
        <v>499.59699999999998</v>
      </c>
      <c r="F16810" s="674">
        <v>293.83600000000001</v>
      </c>
      <c r="G16810" s="674">
        <v>295.84500000000003</v>
      </c>
      <c r="H16810" s="115">
        <f t="shared" si="524"/>
        <v>1.0068371472522089</v>
      </c>
      <c r="I16810" s="115">
        <f t="shared" si="525"/>
        <v>503.01280000000003</v>
      </c>
    </row>
    <row r="16811" spans="1:9" hidden="1">
      <c r="A16811" s="115" t="s">
        <v>43188</v>
      </c>
      <c r="B16811" s="115" t="s">
        <v>43189</v>
      </c>
      <c r="C16811" s="115" t="s">
        <v>39123</v>
      </c>
      <c r="D16811" s="115" t="s">
        <v>1138</v>
      </c>
      <c r="E16811" s="115">
        <v>992.32069999999999</v>
      </c>
      <c r="F16811" s="674">
        <v>293.83600000000001</v>
      </c>
      <c r="G16811" s="674">
        <v>295.84500000000003</v>
      </c>
      <c r="H16811" s="115">
        <f t="shared" si="524"/>
        <v>1.0068371472522089</v>
      </c>
      <c r="I16811" s="115">
        <f t="shared" si="525"/>
        <v>999.10530000000006</v>
      </c>
    </row>
    <row r="16812" spans="1:9" hidden="1">
      <c r="A16812" s="115" t="s">
        <v>43190</v>
      </c>
      <c r="B16812" s="115" t="s">
        <v>43191</v>
      </c>
      <c r="C16812" s="115" t="s">
        <v>39126</v>
      </c>
      <c r="D16812" s="115" t="s">
        <v>1138</v>
      </c>
      <c r="E16812" s="115">
        <v>3150.0261</v>
      </c>
      <c r="F16812" s="674">
        <v>293.83600000000001</v>
      </c>
      <c r="G16812" s="674">
        <v>295.84500000000003</v>
      </c>
      <c r="H16812" s="115">
        <f t="shared" si="524"/>
        <v>1.0068371472522089</v>
      </c>
      <c r="I16812" s="115">
        <f t="shared" si="525"/>
        <v>3171.5632999999998</v>
      </c>
    </row>
    <row r="16813" spans="1:9" hidden="1">
      <c r="A16813" s="115" t="s">
        <v>43192</v>
      </c>
      <c r="B16813" s="115" t="s">
        <v>43193</v>
      </c>
      <c r="C16813" s="115" t="s">
        <v>39129</v>
      </c>
      <c r="D16813" s="115" t="s">
        <v>1138</v>
      </c>
      <c r="E16813" s="115">
        <v>4333.3006999999998</v>
      </c>
      <c r="F16813" s="674">
        <v>293.83600000000001</v>
      </c>
      <c r="G16813" s="674">
        <v>295.84500000000003</v>
      </c>
      <c r="H16813" s="115">
        <f t="shared" si="524"/>
        <v>1.0068371472522089</v>
      </c>
      <c r="I16813" s="115">
        <f t="shared" si="525"/>
        <v>4362.9281000000001</v>
      </c>
    </row>
    <row r="16814" spans="1:9" hidden="1">
      <c r="A16814" s="115" t="s">
        <v>43194</v>
      </c>
      <c r="B16814" s="115" t="s">
        <v>43195</v>
      </c>
      <c r="C16814" s="115" t="s">
        <v>39132</v>
      </c>
      <c r="D16814" s="115" t="s">
        <v>1138</v>
      </c>
      <c r="E16814" s="115">
        <v>5516.5753999999997</v>
      </c>
      <c r="F16814" s="674">
        <v>293.83600000000001</v>
      </c>
      <c r="G16814" s="674">
        <v>295.84500000000003</v>
      </c>
      <c r="H16814" s="115">
        <f t="shared" si="524"/>
        <v>1.0068371472522089</v>
      </c>
      <c r="I16814" s="115">
        <f t="shared" si="525"/>
        <v>5554.2929999999997</v>
      </c>
    </row>
    <row r="16815" spans="1:9" hidden="1">
      <c r="A16815" s="115" t="s">
        <v>43196</v>
      </c>
      <c r="B16815" s="115" t="s">
        <v>43197</v>
      </c>
      <c r="C16815" s="115" t="s">
        <v>39135</v>
      </c>
      <c r="D16815" s="115" t="s">
        <v>1138</v>
      </c>
      <c r="E16815" s="115">
        <v>6699.8500999999997</v>
      </c>
      <c r="F16815" s="674">
        <v>293.83600000000001</v>
      </c>
      <c r="G16815" s="674">
        <v>295.84500000000003</v>
      </c>
      <c r="H16815" s="115">
        <f t="shared" si="524"/>
        <v>1.0068371472522089</v>
      </c>
      <c r="I16815" s="115">
        <f t="shared" si="525"/>
        <v>6745.6580000000004</v>
      </c>
    </row>
    <row r="16816" spans="1:9" hidden="1">
      <c r="A16816" s="115" t="s">
        <v>43198</v>
      </c>
      <c r="B16816" s="115" t="s">
        <v>43199</v>
      </c>
      <c r="C16816" s="115" t="s">
        <v>39138</v>
      </c>
      <c r="D16816" s="115" t="s">
        <v>1138</v>
      </c>
      <c r="E16816" s="115">
        <v>7883.1247000000003</v>
      </c>
      <c r="F16816" s="674">
        <v>293.83600000000001</v>
      </c>
      <c r="G16816" s="674">
        <v>295.84500000000003</v>
      </c>
      <c r="H16816" s="115">
        <f t="shared" si="524"/>
        <v>1.0068371472522089</v>
      </c>
      <c r="I16816" s="115">
        <f t="shared" si="525"/>
        <v>7937.0227999999997</v>
      </c>
    </row>
    <row r="16817" spans="1:9" hidden="1">
      <c r="A16817" s="115" t="s">
        <v>43200</v>
      </c>
      <c r="B16817" s="115" t="s">
        <v>43201</v>
      </c>
      <c r="C16817" s="115" t="s">
        <v>39141</v>
      </c>
      <c r="D16817" s="115" t="s">
        <v>1138</v>
      </c>
      <c r="E16817" s="115">
        <v>357.56049999999999</v>
      </c>
      <c r="F16817" s="674">
        <v>293.83600000000001</v>
      </c>
      <c r="G16817" s="674">
        <v>295.84500000000003</v>
      </c>
      <c r="H16817" s="115">
        <f t="shared" si="524"/>
        <v>1.0068371472522089</v>
      </c>
      <c r="I16817" s="115">
        <f t="shared" si="525"/>
        <v>360.0052</v>
      </c>
    </row>
    <row r="16818" spans="1:9" hidden="1">
      <c r="A16818" s="115" t="s">
        <v>43202</v>
      </c>
      <c r="B16818" s="115" t="s">
        <v>43203</v>
      </c>
      <c r="C16818" s="115" t="s">
        <v>39144</v>
      </c>
      <c r="D16818" s="115" t="s">
        <v>1138</v>
      </c>
      <c r="E16818" s="115">
        <v>410.53300000000002</v>
      </c>
      <c r="F16818" s="674">
        <v>293.83600000000001</v>
      </c>
      <c r="G16818" s="674">
        <v>295.84500000000003</v>
      </c>
      <c r="H16818" s="115">
        <f t="shared" si="524"/>
        <v>1.0068371472522089</v>
      </c>
      <c r="I16818" s="115">
        <f t="shared" si="525"/>
        <v>413.3399</v>
      </c>
    </row>
    <row r="16819" spans="1:9" hidden="1">
      <c r="A16819" s="115" t="s">
        <v>43204</v>
      </c>
      <c r="B16819" s="115" t="s">
        <v>43205</v>
      </c>
      <c r="C16819" s="115" t="s">
        <v>39147</v>
      </c>
      <c r="D16819" s="115" t="s">
        <v>1138</v>
      </c>
      <c r="E16819" s="115">
        <v>410.98039999999997</v>
      </c>
      <c r="F16819" s="674">
        <v>293.83600000000001</v>
      </c>
      <c r="G16819" s="674">
        <v>295.84500000000003</v>
      </c>
      <c r="H16819" s="115">
        <f t="shared" si="524"/>
        <v>1.0068371472522089</v>
      </c>
      <c r="I16819" s="115">
        <f t="shared" si="525"/>
        <v>413.7903</v>
      </c>
    </row>
    <row r="16820" spans="1:9" hidden="1">
      <c r="A16820" s="115" t="s">
        <v>43206</v>
      </c>
      <c r="B16820" s="115" t="s">
        <v>43207</v>
      </c>
      <c r="C16820" s="115" t="s">
        <v>39150</v>
      </c>
      <c r="D16820" s="115" t="s">
        <v>1138</v>
      </c>
      <c r="E16820" s="115">
        <v>534.00149999999996</v>
      </c>
      <c r="F16820" s="674">
        <v>293.83600000000001</v>
      </c>
      <c r="G16820" s="674">
        <v>295.84500000000003</v>
      </c>
      <c r="H16820" s="115">
        <f t="shared" si="524"/>
        <v>1.0068371472522089</v>
      </c>
      <c r="I16820" s="115">
        <f t="shared" si="525"/>
        <v>537.65250000000003</v>
      </c>
    </row>
    <row r="16821" spans="1:9" hidden="1">
      <c r="A16821" s="115" t="s">
        <v>43208</v>
      </c>
      <c r="B16821" s="115" t="s">
        <v>43209</v>
      </c>
      <c r="C16821" s="115" t="s">
        <v>39153</v>
      </c>
      <c r="D16821" s="115" t="s">
        <v>1138</v>
      </c>
      <c r="E16821" s="115">
        <v>1202.2467999999999</v>
      </c>
      <c r="F16821" s="674">
        <v>293.83600000000001</v>
      </c>
      <c r="G16821" s="674">
        <v>295.84500000000003</v>
      </c>
      <c r="H16821" s="115">
        <f t="shared" si="524"/>
        <v>1.0068371472522089</v>
      </c>
      <c r="I16821" s="115">
        <f t="shared" si="525"/>
        <v>1210.4666999999999</v>
      </c>
    </row>
    <row r="16822" spans="1:9" hidden="1">
      <c r="A16822" s="115" t="s">
        <v>43210</v>
      </c>
      <c r="B16822" s="115" t="s">
        <v>43211</v>
      </c>
      <c r="C16822" s="115" t="s">
        <v>39156</v>
      </c>
      <c r="D16822" s="115" t="s">
        <v>1138</v>
      </c>
      <c r="E16822" s="115">
        <v>1291.6043999999999</v>
      </c>
      <c r="F16822" s="674">
        <v>293.83600000000001</v>
      </c>
      <c r="G16822" s="674">
        <v>295.84500000000003</v>
      </c>
      <c r="H16822" s="115">
        <f t="shared" si="524"/>
        <v>1.0068371472522089</v>
      </c>
      <c r="I16822" s="115">
        <f t="shared" si="525"/>
        <v>1300.4353000000001</v>
      </c>
    </row>
    <row r="16823" spans="1:9" hidden="1">
      <c r="A16823" s="115" t="s">
        <v>43212</v>
      </c>
      <c r="B16823" s="115" t="s">
        <v>43213</v>
      </c>
      <c r="C16823" s="115" t="s">
        <v>39159</v>
      </c>
      <c r="D16823" s="115" t="s">
        <v>1138</v>
      </c>
      <c r="E16823" s="115">
        <v>397.77710000000002</v>
      </c>
      <c r="F16823" s="674">
        <v>293.83600000000001</v>
      </c>
      <c r="G16823" s="674">
        <v>295.84500000000003</v>
      </c>
      <c r="H16823" s="115">
        <f t="shared" si="524"/>
        <v>1.0068371472522089</v>
      </c>
      <c r="I16823" s="115">
        <f t="shared" si="525"/>
        <v>400.49680000000001</v>
      </c>
    </row>
    <row r="16824" spans="1:9" hidden="1">
      <c r="A16824" s="115" t="s">
        <v>43214</v>
      </c>
      <c r="B16824" s="115" t="s">
        <v>43215</v>
      </c>
      <c r="C16824" s="115" t="s">
        <v>39162</v>
      </c>
      <c r="D16824" s="115" t="s">
        <v>1138</v>
      </c>
      <c r="E16824" s="115">
        <v>538.25810000000001</v>
      </c>
      <c r="F16824" s="674">
        <v>293.83600000000001</v>
      </c>
      <c r="G16824" s="674">
        <v>295.84500000000003</v>
      </c>
      <c r="H16824" s="115">
        <f t="shared" si="524"/>
        <v>1.0068371472522089</v>
      </c>
      <c r="I16824" s="115">
        <f t="shared" si="525"/>
        <v>541.93820000000005</v>
      </c>
    </row>
    <row r="16825" spans="1:9" hidden="1">
      <c r="A16825" s="115" t="s">
        <v>43216</v>
      </c>
      <c r="B16825" s="115" t="s">
        <v>43217</v>
      </c>
      <c r="C16825" s="115" t="s">
        <v>39165</v>
      </c>
      <c r="D16825" s="115" t="s">
        <v>1138</v>
      </c>
      <c r="E16825" s="115">
        <v>642.51110000000006</v>
      </c>
      <c r="F16825" s="674">
        <v>293.83600000000001</v>
      </c>
      <c r="G16825" s="674">
        <v>295.84500000000003</v>
      </c>
      <c r="H16825" s="115">
        <f t="shared" si="524"/>
        <v>1.0068371472522089</v>
      </c>
      <c r="I16825" s="115">
        <f t="shared" si="525"/>
        <v>646.904</v>
      </c>
    </row>
    <row r="16826" spans="1:9" hidden="1">
      <c r="A16826" s="115" t="s">
        <v>43218</v>
      </c>
      <c r="B16826" s="115" t="s">
        <v>43219</v>
      </c>
      <c r="C16826" s="115" t="s">
        <v>39168</v>
      </c>
      <c r="D16826" s="115" t="s">
        <v>1138</v>
      </c>
      <c r="E16826" s="115">
        <v>1261.8666000000001</v>
      </c>
      <c r="F16826" s="674">
        <v>293.83600000000001</v>
      </c>
      <c r="G16826" s="674">
        <v>295.84500000000003</v>
      </c>
      <c r="H16826" s="115">
        <f t="shared" si="524"/>
        <v>1.0068371472522089</v>
      </c>
      <c r="I16826" s="115">
        <f t="shared" si="525"/>
        <v>1270.4942000000001</v>
      </c>
    </row>
    <row r="16827" spans="1:9" hidden="1">
      <c r="A16827" s="115" t="s">
        <v>43220</v>
      </c>
      <c r="B16827" s="115" t="s">
        <v>43221</v>
      </c>
      <c r="C16827" s="115" t="s">
        <v>39171</v>
      </c>
      <c r="D16827" s="115" t="s">
        <v>1138</v>
      </c>
      <c r="E16827" s="115">
        <v>1345.2132999999999</v>
      </c>
      <c r="F16827" s="674">
        <v>293.83600000000001</v>
      </c>
      <c r="G16827" s="674">
        <v>295.84500000000003</v>
      </c>
      <c r="H16827" s="115">
        <f t="shared" si="524"/>
        <v>1.0068371472522089</v>
      </c>
      <c r="I16827" s="115">
        <f t="shared" si="525"/>
        <v>1354.4106999999999</v>
      </c>
    </row>
    <row r="16828" spans="1:9" hidden="1">
      <c r="A16828" s="115" t="s">
        <v>43222</v>
      </c>
      <c r="B16828" s="115" t="s">
        <v>43223</v>
      </c>
      <c r="C16828" s="115" t="s">
        <v>39174</v>
      </c>
      <c r="D16828" s="115" t="s">
        <v>1138</v>
      </c>
      <c r="E16828" s="115">
        <v>1151.5297</v>
      </c>
      <c r="F16828" s="674">
        <v>293.83600000000001</v>
      </c>
      <c r="G16828" s="674">
        <v>295.84500000000003</v>
      </c>
      <c r="H16828" s="115">
        <f t="shared" si="524"/>
        <v>1.0068371472522089</v>
      </c>
      <c r="I16828" s="115">
        <f t="shared" si="525"/>
        <v>1159.4029</v>
      </c>
    </row>
    <row r="16829" spans="1:9" hidden="1">
      <c r="A16829" s="115" t="s">
        <v>43224</v>
      </c>
      <c r="B16829" s="115" t="s">
        <v>43225</v>
      </c>
      <c r="C16829" s="115" t="s">
        <v>39177</v>
      </c>
      <c r="D16829" s="115" t="s">
        <v>1138</v>
      </c>
      <c r="E16829" s="115">
        <v>1376.9126000000001</v>
      </c>
      <c r="F16829" s="674">
        <v>293.83600000000001</v>
      </c>
      <c r="G16829" s="674">
        <v>295.84500000000003</v>
      </c>
      <c r="H16829" s="115">
        <f t="shared" si="524"/>
        <v>1.0068371472522089</v>
      </c>
      <c r="I16829" s="115">
        <f t="shared" si="525"/>
        <v>1386.3268</v>
      </c>
    </row>
    <row r="16830" spans="1:9" hidden="1">
      <c r="A16830" s="115" t="s">
        <v>43226</v>
      </c>
      <c r="B16830" s="115" t="s">
        <v>43227</v>
      </c>
      <c r="C16830" s="115" t="s">
        <v>39180</v>
      </c>
      <c r="D16830" s="115" t="s">
        <v>1138</v>
      </c>
      <c r="E16830" s="115">
        <v>1492.3851</v>
      </c>
      <c r="F16830" s="674">
        <v>293.83600000000001</v>
      </c>
      <c r="G16830" s="674">
        <v>295.84500000000003</v>
      </c>
      <c r="H16830" s="115">
        <f t="shared" si="524"/>
        <v>1.0068371472522089</v>
      </c>
      <c r="I16830" s="115">
        <f t="shared" si="525"/>
        <v>1502.5888</v>
      </c>
    </row>
    <row r="16831" spans="1:9" hidden="1">
      <c r="A16831" s="115" t="s">
        <v>43228</v>
      </c>
      <c r="B16831" s="115" t="s">
        <v>43229</v>
      </c>
      <c r="C16831" s="115" t="s">
        <v>39183</v>
      </c>
      <c r="D16831" s="115" t="s">
        <v>1138</v>
      </c>
      <c r="E16831" s="115">
        <v>1912.0431000000001</v>
      </c>
      <c r="F16831" s="674">
        <v>293.83600000000001</v>
      </c>
      <c r="G16831" s="674">
        <v>295.84500000000003</v>
      </c>
      <c r="H16831" s="115">
        <f t="shared" si="524"/>
        <v>1.0068371472522089</v>
      </c>
      <c r="I16831" s="115">
        <f t="shared" si="525"/>
        <v>1925.116</v>
      </c>
    </row>
    <row r="16832" spans="1:9" hidden="1">
      <c r="A16832" s="115" t="s">
        <v>43230</v>
      </c>
      <c r="B16832" s="115" t="s">
        <v>43231</v>
      </c>
      <c r="C16832" s="115" t="s">
        <v>39186</v>
      </c>
      <c r="D16832" s="115" t="s">
        <v>1138</v>
      </c>
      <c r="E16832" s="115">
        <v>1004.0852</v>
      </c>
      <c r="F16832" s="674">
        <v>293.83600000000001</v>
      </c>
      <c r="G16832" s="674">
        <v>295.84500000000003</v>
      </c>
      <c r="H16832" s="115">
        <f t="shared" si="524"/>
        <v>1.0068371472522089</v>
      </c>
      <c r="I16832" s="115">
        <f t="shared" si="525"/>
        <v>1010.9503</v>
      </c>
    </row>
    <row r="16833" spans="1:9" hidden="1">
      <c r="A16833" s="115" t="s">
        <v>43232</v>
      </c>
      <c r="B16833" s="115" t="s">
        <v>43233</v>
      </c>
      <c r="C16833" s="115" t="s">
        <v>39189</v>
      </c>
      <c r="D16833" s="115" t="s">
        <v>1242</v>
      </c>
      <c r="E16833" s="115">
        <v>4.1929999999999996</v>
      </c>
      <c r="F16833" s="674">
        <v>293.83600000000001</v>
      </c>
      <c r="G16833" s="674">
        <v>295.84500000000003</v>
      </c>
      <c r="H16833" s="115">
        <f t="shared" si="524"/>
        <v>1.0068371472522089</v>
      </c>
      <c r="I16833" s="115">
        <f t="shared" si="525"/>
        <v>4.2217000000000002</v>
      </c>
    </row>
    <row r="16834" spans="1:9" hidden="1">
      <c r="A16834" s="115" t="s">
        <v>43234</v>
      </c>
      <c r="B16834" s="115" t="s">
        <v>43235</v>
      </c>
      <c r="C16834" s="115" t="s">
        <v>39192</v>
      </c>
      <c r="D16834" s="115" t="s">
        <v>1242</v>
      </c>
      <c r="E16834" s="115">
        <v>4.3800999999999997</v>
      </c>
      <c r="F16834" s="674">
        <v>293.83600000000001</v>
      </c>
      <c r="G16834" s="674">
        <v>295.84500000000003</v>
      </c>
      <c r="H16834" s="115">
        <f t="shared" si="524"/>
        <v>1.0068371472522089</v>
      </c>
      <c r="I16834" s="115">
        <f t="shared" si="525"/>
        <v>4.41</v>
      </c>
    </row>
    <row r="16835" spans="1:9" hidden="1">
      <c r="A16835" s="115" t="s">
        <v>43236</v>
      </c>
      <c r="B16835" s="115" t="s">
        <v>43237</v>
      </c>
      <c r="C16835" s="115" t="s">
        <v>39195</v>
      </c>
      <c r="D16835" s="115" t="s">
        <v>1138</v>
      </c>
      <c r="E16835" s="115">
        <v>308.99090000000001</v>
      </c>
      <c r="F16835" s="674">
        <v>293.83600000000001</v>
      </c>
      <c r="G16835" s="674">
        <v>295.84500000000003</v>
      </c>
      <c r="H16835" s="115">
        <f t="shared" si="524"/>
        <v>1.0068371472522089</v>
      </c>
      <c r="I16835" s="115">
        <f t="shared" si="525"/>
        <v>311.1035</v>
      </c>
    </row>
    <row r="16836" spans="1:9" hidden="1">
      <c r="A16836" s="115" t="s">
        <v>43238</v>
      </c>
      <c r="B16836" s="115" t="s">
        <v>43239</v>
      </c>
      <c r="C16836" s="115" t="s">
        <v>39198</v>
      </c>
      <c r="D16836" s="115" t="s">
        <v>1138</v>
      </c>
      <c r="E16836" s="115">
        <v>570.12239999999997</v>
      </c>
      <c r="F16836" s="674">
        <v>293.83600000000001</v>
      </c>
      <c r="G16836" s="674">
        <v>295.84500000000003</v>
      </c>
      <c r="H16836" s="115">
        <f t="shared" si="524"/>
        <v>1.0068371472522089</v>
      </c>
      <c r="I16836" s="115">
        <f t="shared" si="525"/>
        <v>574.0204</v>
      </c>
    </row>
    <row r="16837" spans="1:9" hidden="1">
      <c r="A16837" s="115" t="s">
        <v>43240</v>
      </c>
      <c r="B16837" s="115" t="s">
        <v>43241</v>
      </c>
      <c r="C16837" s="115" t="s">
        <v>39201</v>
      </c>
      <c r="D16837" s="115" t="s">
        <v>1138</v>
      </c>
      <c r="E16837" s="115">
        <v>664.15449999999998</v>
      </c>
      <c r="F16837" s="674">
        <v>293.83600000000001</v>
      </c>
      <c r="G16837" s="674">
        <v>295.84500000000003</v>
      </c>
      <c r="H16837" s="115">
        <f t="shared" ref="H16837:H16900" si="526">G16837/F16837</f>
        <v>1.0068371472522089</v>
      </c>
      <c r="I16837" s="115">
        <f t="shared" ref="I16837:I16900" si="527">ROUND(H16837*E16837,4)</f>
        <v>668.69539999999995</v>
      </c>
    </row>
    <row r="16838" spans="1:9" hidden="1">
      <c r="A16838" s="115" t="s">
        <v>43242</v>
      </c>
      <c r="B16838" s="115" t="s">
        <v>43243</v>
      </c>
      <c r="C16838" s="115" t="s">
        <v>39204</v>
      </c>
      <c r="D16838" s="115" t="s">
        <v>1242</v>
      </c>
      <c r="E16838" s="115">
        <v>85.293199999999999</v>
      </c>
      <c r="F16838" s="674">
        <v>293.83600000000001</v>
      </c>
      <c r="G16838" s="674">
        <v>295.84500000000003</v>
      </c>
      <c r="H16838" s="115">
        <f t="shared" si="526"/>
        <v>1.0068371472522089</v>
      </c>
      <c r="I16838" s="115">
        <f t="shared" si="527"/>
        <v>85.876400000000004</v>
      </c>
    </row>
    <row r="16839" spans="1:9" hidden="1">
      <c r="A16839" s="115" t="s">
        <v>43244</v>
      </c>
      <c r="B16839" s="115" t="s">
        <v>43245</v>
      </c>
      <c r="C16839" s="115" t="s">
        <v>39207</v>
      </c>
      <c r="D16839" s="115" t="s">
        <v>1242</v>
      </c>
      <c r="E16839" s="115">
        <v>132.4847</v>
      </c>
      <c r="F16839" s="674">
        <v>293.83600000000001</v>
      </c>
      <c r="G16839" s="674">
        <v>295.84500000000003</v>
      </c>
      <c r="H16839" s="115">
        <f t="shared" si="526"/>
        <v>1.0068371472522089</v>
      </c>
      <c r="I16839" s="115">
        <f t="shared" si="527"/>
        <v>133.3905</v>
      </c>
    </row>
    <row r="16840" spans="1:9" hidden="1">
      <c r="A16840" s="115" t="s">
        <v>43246</v>
      </c>
      <c r="B16840" s="115" t="s">
        <v>43247</v>
      </c>
      <c r="C16840" s="115" t="s">
        <v>39210</v>
      </c>
      <c r="D16840" s="115" t="s">
        <v>1242</v>
      </c>
      <c r="E16840" s="115">
        <v>23.087900000000001</v>
      </c>
      <c r="F16840" s="674">
        <v>293.83600000000001</v>
      </c>
      <c r="G16840" s="674">
        <v>295.84500000000003</v>
      </c>
      <c r="H16840" s="115">
        <f t="shared" si="526"/>
        <v>1.0068371472522089</v>
      </c>
      <c r="I16840" s="115">
        <f t="shared" si="527"/>
        <v>23.245799999999999</v>
      </c>
    </row>
    <row r="16841" spans="1:9" hidden="1">
      <c r="A16841" s="115" t="s">
        <v>43248</v>
      </c>
      <c r="B16841" s="115" t="s">
        <v>43249</v>
      </c>
      <c r="C16841" s="115" t="s">
        <v>39213</v>
      </c>
      <c r="D16841" s="115" t="s">
        <v>1242</v>
      </c>
      <c r="E16841" s="115">
        <v>26.727</v>
      </c>
      <c r="F16841" s="674">
        <v>293.83600000000001</v>
      </c>
      <c r="G16841" s="674">
        <v>295.84500000000003</v>
      </c>
      <c r="H16841" s="115">
        <f t="shared" si="526"/>
        <v>1.0068371472522089</v>
      </c>
      <c r="I16841" s="115">
        <f t="shared" si="527"/>
        <v>26.909700000000001</v>
      </c>
    </row>
    <row r="16842" spans="1:9" hidden="1">
      <c r="A16842" s="115" t="s">
        <v>43250</v>
      </c>
      <c r="B16842" s="115" t="s">
        <v>43251</v>
      </c>
      <c r="C16842" s="115" t="s">
        <v>39216</v>
      </c>
      <c r="D16842" s="115" t="s">
        <v>1242</v>
      </c>
      <c r="E16842" s="115">
        <v>33.113300000000002</v>
      </c>
      <c r="F16842" s="674">
        <v>293.83600000000001</v>
      </c>
      <c r="G16842" s="674">
        <v>295.84500000000003</v>
      </c>
      <c r="H16842" s="115">
        <f t="shared" si="526"/>
        <v>1.0068371472522089</v>
      </c>
      <c r="I16842" s="115">
        <f t="shared" si="527"/>
        <v>33.339700000000001</v>
      </c>
    </row>
    <row r="16843" spans="1:9" hidden="1">
      <c r="A16843" s="115" t="s">
        <v>43252</v>
      </c>
      <c r="B16843" s="115" t="s">
        <v>43253</v>
      </c>
      <c r="C16843" s="115" t="s">
        <v>39219</v>
      </c>
      <c r="D16843" s="115" t="s">
        <v>1138</v>
      </c>
      <c r="E16843" s="115">
        <v>426.97239999999999</v>
      </c>
      <c r="F16843" s="674">
        <v>293.83600000000001</v>
      </c>
      <c r="G16843" s="674">
        <v>295.84500000000003</v>
      </c>
      <c r="H16843" s="115">
        <f t="shared" si="526"/>
        <v>1.0068371472522089</v>
      </c>
      <c r="I16843" s="115">
        <f t="shared" si="527"/>
        <v>429.89170000000001</v>
      </c>
    </row>
    <row r="16844" spans="1:9" hidden="1">
      <c r="A16844" s="115" t="s">
        <v>43254</v>
      </c>
      <c r="B16844" s="115" t="s">
        <v>43255</v>
      </c>
      <c r="C16844" s="115" t="s">
        <v>39222</v>
      </c>
      <c r="D16844" s="115" t="s">
        <v>1138</v>
      </c>
      <c r="E16844" s="115">
        <v>459.37240000000003</v>
      </c>
      <c r="F16844" s="674">
        <v>293.83600000000001</v>
      </c>
      <c r="G16844" s="674">
        <v>295.84500000000003</v>
      </c>
      <c r="H16844" s="115">
        <f t="shared" si="526"/>
        <v>1.0068371472522089</v>
      </c>
      <c r="I16844" s="115">
        <f t="shared" si="527"/>
        <v>462.51319999999998</v>
      </c>
    </row>
    <row r="16845" spans="1:9" hidden="1">
      <c r="A16845" s="115" t="s">
        <v>43256</v>
      </c>
      <c r="B16845" s="115" t="s">
        <v>43257</v>
      </c>
      <c r="C16845" s="115" t="s">
        <v>39225</v>
      </c>
      <c r="D16845" s="115" t="s">
        <v>1138</v>
      </c>
      <c r="E16845" s="115">
        <v>523.48649999999998</v>
      </c>
      <c r="F16845" s="674">
        <v>293.83600000000001</v>
      </c>
      <c r="G16845" s="674">
        <v>295.84500000000003</v>
      </c>
      <c r="H16845" s="115">
        <f t="shared" si="526"/>
        <v>1.0068371472522089</v>
      </c>
      <c r="I16845" s="115">
        <f t="shared" si="527"/>
        <v>527.06569999999999</v>
      </c>
    </row>
    <row r="16846" spans="1:9" hidden="1">
      <c r="A16846" s="115" t="s">
        <v>43258</v>
      </c>
      <c r="B16846" s="115" t="s">
        <v>43259</v>
      </c>
      <c r="C16846" s="115" t="s">
        <v>39228</v>
      </c>
      <c r="D16846" s="115" t="s">
        <v>1138</v>
      </c>
      <c r="E16846" s="115">
        <v>2013.7633000000001</v>
      </c>
      <c r="F16846" s="674">
        <v>293.83600000000001</v>
      </c>
      <c r="G16846" s="674">
        <v>295.84500000000003</v>
      </c>
      <c r="H16846" s="115">
        <f t="shared" si="526"/>
        <v>1.0068371472522089</v>
      </c>
      <c r="I16846" s="115">
        <f t="shared" si="527"/>
        <v>2027.5317</v>
      </c>
    </row>
    <row r="16847" spans="1:9" hidden="1">
      <c r="A16847" s="115" t="s">
        <v>43260</v>
      </c>
      <c r="B16847" s="115" t="s">
        <v>43261</v>
      </c>
      <c r="C16847" s="115" t="s">
        <v>39231</v>
      </c>
      <c r="D16847" s="115" t="s">
        <v>1138</v>
      </c>
      <c r="E16847" s="115">
        <v>2902.0111999999999</v>
      </c>
      <c r="F16847" s="674">
        <v>293.83600000000001</v>
      </c>
      <c r="G16847" s="674">
        <v>295.84500000000003</v>
      </c>
      <c r="H16847" s="115">
        <f t="shared" si="526"/>
        <v>1.0068371472522089</v>
      </c>
      <c r="I16847" s="115">
        <f t="shared" si="527"/>
        <v>2921.8526999999999</v>
      </c>
    </row>
    <row r="16848" spans="1:9" hidden="1">
      <c r="A16848" s="115" t="s">
        <v>43262</v>
      </c>
      <c r="B16848" s="115" t="s">
        <v>43263</v>
      </c>
      <c r="C16848" s="115" t="s">
        <v>39234</v>
      </c>
      <c r="D16848" s="115" t="s">
        <v>1138</v>
      </c>
      <c r="E16848" s="115">
        <v>629.4633</v>
      </c>
      <c r="F16848" s="674">
        <v>293.83600000000001</v>
      </c>
      <c r="G16848" s="674">
        <v>295.84500000000003</v>
      </c>
      <c r="H16848" s="115">
        <f t="shared" si="526"/>
        <v>1.0068371472522089</v>
      </c>
      <c r="I16848" s="115">
        <f t="shared" si="527"/>
        <v>633.76700000000005</v>
      </c>
    </row>
    <row r="16849" spans="1:9" hidden="1">
      <c r="A16849" s="115" t="s">
        <v>43264</v>
      </c>
      <c r="B16849" s="115" t="s">
        <v>43265</v>
      </c>
      <c r="C16849" s="115" t="s">
        <v>39237</v>
      </c>
      <c r="D16849" s="115" t="s">
        <v>1138</v>
      </c>
      <c r="E16849" s="115">
        <v>1361.6732999999999</v>
      </c>
      <c r="F16849" s="674">
        <v>293.83600000000001</v>
      </c>
      <c r="G16849" s="674">
        <v>295.84500000000003</v>
      </c>
      <c r="H16849" s="115">
        <f t="shared" si="526"/>
        <v>1.0068371472522089</v>
      </c>
      <c r="I16849" s="115">
        <f t="shared" si="527"/>
        <v>1370.9833000000001</v>
      </c>
    </row>
    <row r="16850" spans="1:9" hidden="1">
      <c r="A16850" s="115" t="s">
        <v>43266</v>
      </c>
      <c r="B16850" s="115" t="s">
        <v>43267</v>
      </c>
      <c r="C16850" s="115" t="s">
        <v>39240</v>
      </c>
      <c r="D16850" s="115" t="s">
        <v>1138</v>
      </c>
      <c r="E16850" s="115">
        <v>680.81330000000003</v>
      </c>
      <c r="F16850" s="674">
        <v>293.83600000000001</v>
      </c>
      <c r="G16850" s="674">
        <v>295.84500000000003</v>
      </c>
      <c r="H16850" s="115">
        <f t="shared" si="526"/>
        <v>1.0068371472522089</v>
      </c>
      <c r="I16850" s="115">
        <f t="shared" si="527"/>
        <v>685.46810000000005</v>
      </c>
    </row>
    <row r="16851" spans="1:9" hidden="1">
      <c r="A16851" s="115" t="s">
        <v>43268</v>
      </c>
      <c r="B16851" s="115" t="s">
        <v>43269</v>
      </c>
      <c r="C16851" s="115" t="s">
        <v>39243</v>
      </c>
      <c r="D16851" s="115" t="s">
        <v>1138</v>
      </c>
      <c r="E16851" s="115">
        <v>7486.9438</v>
      </c>
      <c r="F16851" s="674">
        <v>293.83600000000001</v>
      </c>
      <c r="G16851" s="674">
        <v>295.84500000000003</v>
      </c>
      <c r="H16851" s="115">
        <f t="shared" si="526"/>
        <v>1.0068371472522089</v>
      </c>
      <c r="I16851" s="115">
        <f t="shared" si="527"/>
        <v>7538.1331</v>
      </c>
    </row>
    <row r="16852" spans="1:9" hidden="1">
      <c r="A16852" s="115" t="s">
        <v>43270</v>
      </c>
      <c r="B16852" s="115" t="s">
        <v>43271</v>
      </c>
      <c r="C16852" s="115" t="s">
        <v>39246</v>
      </c>
      <c r="D16852" s="115" t="s">
        <v>1138</v>
      </c>
      <c r="E16852" s="115">
        <v>53.580599999999997</v>
      </c>
      <c r="F16852" s="674">
        <v>293.83600000000001</v>
      </c>
      <c r="G16852" s="674">
        <v>295.84500000000003</v>
      </c>
      <c r="H16852" s="115">
        <f t="shared" si="526"/>
        <v>1.0068371472522089</v>
      </c>
      <c r="I16852" s="115">
        <f t="shared" si="527"/>
        <v>53.946899999999999</v>
      </c>
    </row>
    <row r="16853" spans="1:9" hidden="1">
      <c r="A16853" s="115" t="s">
        <v>43272</v>
      </c>
      <c r="B16853" s="115" t="s">
        <v>43273</v>
      </c>
      <c r="C16853" s="115" t="s">
        <v>39249</v>
      </c>
      <c r="D16853" s="115" t="s">
        <v>1138</v>
      </c>
      <c r="E16853" s="115">
        <v>63.990600000000001</v>
      </c>
      <c r="F16853" s="674">
        <v>293.83600000000001</v>
      </c>
      <c r="G16853" s="674">
        <v>295.84500000000003</v>
      </c>
      <c r="H16853" s="115">
        <f t="shared" si="526"/>
        <v>1.0068371472522089</v>
      </c>
      <c r="I16853" s="115">
        <f t="shared" si="527"/>
        <v>64.428100000000001</v>
      </c>
    </row>
    <row r="16854" spans="1:9" hidden="1">
      <c r="A16854" s="115" t="s">
        <v>43274</v>
      </c>
      <c r="B16854" s="115" t="s">
        <v>43275</v>
      </c>
      <c r="C16854" s="115" t="s">
        <v>39252</v>
      </c>
      <c r="D16854" s="115" t="s">
        <v>1138</v>
      </c>
      <c r="E16854" s="115">
        <v>75.490600000000001</v>
      </c>
      <c r="F16854" s="674">
        <v>293.83600000000001</v>
      </c>
      <c r="G16854" s="674">
        <v>295.84500000000003</v>
      </c>
      <c r="H16854" s="115">
        <f t="shared" si="526"/>
        <v>1.0068371472522089</v>
      </c>
      <c r="I16854" s="115">
        <f t="shared" si="527"/>
        <v>76.006699999999995</v>
      </c>
    </row>
    <row r="16855" spans="1:9" hidden="1">
      <c r="A16855" s="115" t="s">
        <v>43276</v>
      </c>
      <c r="B16855" s="115" t="s">
        <v>43277</v>
      </c>
      <c r="C16855" s="115" t="s">
        <v>39255</v>
      </c>
      <c r="D16855" s="115" t="s">
        <v>1138</v>
      </c>
      <c r="E16855" s="115">
        <v>192.4057</v>
      </c>
      <c r="F16855" s="674">
        <v>293.83600000000001</v>
      </c>
      <c r="G16855" s="674">
        <v>295.84500000000003</v>
      </c>
      <c r="H16855" s="115">
        <f t="shared" si="526"/>
        <v>1.0068371472522089</v>
      </c>
      <c r="I16855" s="115">
        <f t="shared" si="527"/>
        <v>193.72120000000001</v>
      </c>
    </row>
    <row r="16856" spans="1:9" hidden="1">
      <c r="A16856" s="115" t="s">
        <v>43278</v>
      </c>
      <c r="B16856" s="115" t="s">
        <v>43279</v>
      </c>
      <c r="C16856" s="115" t="s">
        <v>39258</v>
      </c>
      <c r="D16856" s="115" t="s">
        <v>1138</v>
      </c>
      <c r="E16856" s="115">
        <v>272.31569999999999</v>
      </c>
      <c r="F16856" s="674">
        <v>293.83600000000001</v>
      </c>
      <c r="G16856" s="674">
        <v>295.84500000000003</v>
      </c>
      <c r="H16856" s="115">
        <f t="shared" si="526"/>
        <v>1.0068371472522089</v>
      </c>
      <c r="I16856" s="115">
        <f t="shared" si="527"/>
        <v>274.17759999999998</v>
      </c>
    </row>
    <row r="16857" spans="1:9" hidden="1">
      <c r="A16857" s="115" t="s">
        <v>43280</v>
      </c>
      <c r="B16857" s="115" t="s">
        <v>43281</v>
      </c>
      <c r="C16857" s="115" t="s">
        <v>39261</v>
      </c>
      <c r="D16857" s="115" t="s">
        <v>1138</v>
      </c>
      <c r="E16857" s="115">
        <v>22502.204000000002</v>
      </c>
      <c r="F16857" s="674">
        <v>293.83600000000001</v>
      </c>
      <c r="G16857" s="674">
        <v>295.84500000000003</v>
      </c>
      <c r="H16857" s="115">
        <f t="shared" si="526"/>
        <v>1.0068371472522089</v>
      </c>
      <c r="I16857" s="115">
        <f t="shared" si="527"/>
        <v>22656.054899999999</v>
      </c>
    </row>
    <row r="16858" spans="1:9" hidden="1">
      <c r="A16858" s="115" t="s">
        <v>43282</v>
      </c>
      <c r="B16858" s="115" t="s">
        <v>43283</v>
      </c>
      <c r="C16858" s="115" t="s">
        <v>43284</v>
      </c>
      <c r="D16858" s="115" t="s">
        <v>2038</v>
      </c>
      <c r="E16858" s="115">
        <v>123.13209999999999</v>
      </c>
      <c r="F16858" s="674">
        <v>293.83600000000001</v>
      </c>
      <c r="G16858" s="674">
        <v>295.84500000000003</v>
      </c>
      <c r="H16858" s="115">
        <f t="shared" si="526"/>
        <v>1.0068371472522089</v>
      </c>
      <c r="I16858" s="115">
        <f t="shared" si="527"/>
        <v>123.974</v>
      </c>
    </row>
    <row r="16859" spans="1:9" hidden="1">
      <c r="A16859" s="115" t="s">
        <v>43285</v>
      </c>
      <c r="B16859" s="115" t="s">
        <v>43286</v>
      </c>
      <c r="C16859" s="115" t="s">
        <v>43287</v>
      </c>
      <c r="D16859" s="115" t="s">
        <v>2038</v>
      </c>
      <c r="E16859" s="115">
        <v>133.64240000000001</v>
      </c>
      <c r="F16859" s="674">
        <v>293.83600000000001</v>
      </c>
      <c r="G16859" s="674">
        <v>295.84500000000003</v>
      </c>
      <c r="H16859" s="115">
        <f t="shared" si="526"/>
        <v>1.0068371472522089</v>
      </c>
      <c r="I16859" s="115">
        <f t="shared" si="527"/>
        <v>134.55609999999999</v>
      </c>
    </row>
    <row r="16860" spans="1:9" hidden="1">
      <c r="A16860" s="115" t="s">
        <v>43288</v>
      </c>
      <c r="B16860" s="115" t="s">
        <v>43289</v>
      </c>
      <c r="C16860" s="115" t="s">
        <v>43290</v>
      </c>
      <c r="D16860" s="115" t="s">
        <v>2038</v>
      </c>
      <c r="E16860" s="115">
        <v>123.1322</v>
      </c>
      <c r="F16860" s="674">
        <v>293.83600000000001</v>
      </c>
      <c r="G16860" s="674">
        <v>295.84500000000003</v>
      </c>
      <c r="H16860" s="115">
        <f t="shared" si="526"/>
        <v>1.0068371472522089</v>
      </c>
      <c r="I16860" s="115">
        <f t="shared" si="527"/>
        <v>123.97410000000001</v>
      </c>
    </row>
    <row r="16861" spans="1:9" hidden="1">
      <c r="A16861" s="115" t="s">
        <v>43291</v>
      </c>
      <c r="B16861" s="115" t="s">
        <v>43292</v>
      </c>
      <c r="C16861" s="115" t="s">
        <v>43293</v>
      </c>
      <c r="D16861" s="115" t="s">
        <v>2038</v>
      </c>
      <c r="E16861" s="115">
        <v>144.6671</v>
      </c>
      <c r="F16861" s="674">
        <v>293.83600000000001</v>
      </c>
      <c r="G16861" s="674">
        <v>295.84500000000003</v>
      </c>
      <c r="H16861" s="115">
        <f t="shared" si="526"/>
        <v>1.0068371472522089</v>
      </c>
      <c r="I16861" s="115">
        <f t="shared" si="527"/>
        <v>145.65620000000001</v>
      </c>
    </row>
    <row r="16862" spans="1:9" hidden="1">
      <c r="A16862" s="115" t="s">
        <v>43294</v>
      </c>
      <c r="B16862" s="115" t="s">
        <v>43295</v>
      </c>
      <c r="C16862" s="115" t="s">
        <v>43296</v>
      </c>
      <c r="D16862" s="115" t="s">
        <v>2038</v>
      </c>
      <c r="E16862" s="115">
        <v>38.686799999999998</v>
      </c>
      <c r="F16862" s="674">
        <v>293.83600000000001</v>
      </c>
      <c r="G16862" s="674">
        <v>295.84500000000003</v>
      </c>
      <c r="H16862" s="115">
        <f t="shared" si="526"/>
        <v>1.0068371472522089</v>
      </c>
      <c r="I16862" s="115">
        <f t="shared" si="527"/>
        <v>38.951300000000003</v>
      </c>
    </row>
    <row r="16863" spans="1:9" hidden="1">
      <c r="A16863" s="115" t="s">
        <v>43297</v>
      </c>
      <c r="B16863" s="115" t="s">
        <v>43298</v>
      </c>
      <c r="C16863" s="115" t="s">
        <v>43299</v>
      </c>
      <c r="D16863" s="115" t="s">
        <v>2038</v>
      </c>
      <c r="E16863" s="115">
        <v>47.832099999999997</v>
      </c>
      <c r="F16863" s="674">
        <v>293.83600000000001</v>
      </c>
      <c r="G16863" s="674">
        <v>295.84500000000003</v>
      </c>
      <c r="H16863" s="115">
        <f t="shared" si="526"/>
        <v>1.0068371472522089</v>
      </c>
      <c r="I16863" s="115">
        <f t="shared" si="527"/>
        <v>48.159100000000002</v>
      </c>
    </row>
    <row r="16864" spans="1:9" hidden="1">
      <c r="A16864" s="115" t="s">
        <v>43300</v>
      </c>
      <c r="B16864" s="115" t="s">
        <v>43301</v>
      </c>
      <c r="C16864" s="115" t="s">
        <v>43302</v>
      </c>
      <c r="D16864" s="115" t="s">
        <v>1138</v>
      </c>
      <c r="E16864" s="115">
        <v>1410.2357999999999</v>
      </c>
      <c r="F16864" s="674">
        <v>293.83600000000001</v>
      </c>
      <c r="G16864" s="674">
        <v>295.84500000000003</v>
      </c>
      <c r="H16864" s="115">
        <f t="shared" si="526"/>
        <v>1.0068371472522089</v>
      </c>
      <c r="I16864" s="115">
        <f t="shared" si="527"/>
        <v>1419.8778</v>
      </c>
    </row>
    <row r="16865" spans="1:9" hidden="1">
      <c r="A16865" s="115" t="s">
        <v>43303</v>
      </c>
      <c r="B16865" s="115" t="s">
        <v>43304</v>
      </c>
      <c r="C16865" s="115" t="s">
        <v>43305</v>
      </c>
      <c r="D16865" s="115" t="s">
        <v>1138</v>
      </c>
      <c r="E16865" s="115">
        <v>1882.153</v>
      </c>
      <c r="F16865" s="674">
        <v>293.83600000000001</v>
      </c>
      <c r="G16865" s="674">
        <v>295.84500000000003</v>
      </c>
      <c r="H16865" s="115">
        <f t="shared" si="526"/>
        <v>1.0068371472522089</v>
      </c>
      <c r="I16865" s="115">
        <f t="shared" si="527"/>
        <v>1895.0216</v>
      </c>
    </row>
    <row r="16866" spans="1:9" hidden="1">
      <c r="A16866" s="115" t="s">
        <v>43306</v>
      </c>
      <c r="B16866" s="115" t="s">
        <v>43307</v>
      </c>
      <c r="C16866" s="115" t="s">
        <v>43308</v>
      </c>
      <c r="D16866" s="115" t="s">
        <v>1138</v>
      </c>
      <c r="E16866" s="115">
        <v>1686.8425999999999</v>
      </c>
      <c r="F16866" s="674">
        <v>293.83600000000001</v>
      </c>
      <c r="G16866" s="674">
        <v>295.84500000000003</v>
      </c>
      <c r="H16866" s="115">
        <f t="shared" si="526"/>
        <v>1.0068371472522089</v>
      </c>
      <c r="I16866" s="115">
        <f t="shared" si="527"/>
        <v>1698.3758</v>
      </c>
    </row>
    <row r="16867" spans="1:9" hidden="1">
      <c r="A16867" s="115" t="s">
        <v>43309</v>
      </c>
      <c r="B16867" s="115" t="s">
        <v>43310</v>
      </c>
      <c r="C16867" s="115" t="s">
        <v>43311</v>
      </c>
      <c r="D16867" s="115" t="s">
        <v>1138</v>
      </c>
      <c r="E16867" s="115">
        <v>2009.7311999999999</v>
      </c>
      <c r="F16867" s="674">
        <v>293.83600000000001</v>
      </c>
      <c r="G16867" s="674">
        <v>295.84500000000003</v>
      </c>
      <c r="H16867" s="115">
        <f t="shared" si="526"/>
        <v>1.0068371472522089</v>
      </c>
      <c r="I16867" s="115">
        <f t="shared" si="527"/>
        <v>2023.472</v>
      </c>
    </row>
    <row r="16868" spans="1:9" hidden="1">
      <c r="A16868" s="115" t="s">
        <v>43312</v>
      </c>
      <c r="B16868" s="115" t="s">
        <v>43313</v>
      </c>
      <c r="C16868" s="115" t="s">
        <v>43314</v>
      </c>
      <c r="D16868" s="115" t="s">
        <v>1138</v>
      </c>
      <c r="E16868" s="115">
        <v>2074.5444000000002</v>
      </c>
      <c r="F16868" s="674">
        <v>293.83600000000001</v>
      </c>
      <c r="G16868" s="674">
        <v>295.84500000000003</v>
      </c>
      <c r="H16868" s="115">
        <f t="shared" si="526"/>
        <v>1.0068371472522089</v>
      </c>
      <c r="I16868" s="115">
        <f t="shared" si="527"/>
        <v>2088.7284</v>
      </c>
    </row>
    <row r="16869" spans="1:9" hidden="1">
      <c r="A16869" s="115" t="s">
        <v>43315</v>
      </c>
      <c r="B16869" s="115" t="s">
        <v>43316</v>
      </c>
      <c r="C16869" s="115" t="s">
        <v>43317</v>
      </c>
      <c r="D16869" s="115" t="s">
        <v>1138</v>
      </c>
      <c r="E16869" s="115">
        <v>2470.3692000000001</v>
      </c>
      <c r="F16869" s="674">
        <v>293.83600000000001</v>
      </c>
      <c r="G16869" s="674">
        <v>295.84500000000003</v>
      </c>
      <c r="H16869" s="115">
        <f t="shared" si="526"/>
        <v>1.0068371472522089</v>
      </c>
      <c r="I16869" s="115">
        <f t="shared" si="527"/>
        <v>2487.2595000000001</v>
      </c>
    </row>
    <row r="16870" spans="1:9" hidden="1">
      <c r="A16870" s="115" t="s">
        <v>43318</v>
      </c>
      <c r="B16870" s="115" t="s">
        <v>43319</v>
      </c>
      <c r="C16870" s="115" t="s">
        <v>43320</v>
      </c>
      <c r="D16870" s="115" t="s">
        <v>1138</v>
      </c>
      <c r="E16870" s="115">
        <v>2396.9861999999998</v>
      </c>
      <c r="F16870" s="674">
        <v>293.83600000000001</v>
      </c>
      <c r="G16870" s="674">
        <v>295.84500000000003</v>
      </c>
      <c r="H16870" s="115">
        <f t="shared" si="526"/>
        <v>1.0068371472522089</v>
      </c>
      <c r="I16870" s="115">
        <f t="shared" si="527"/>
        <v>2413.3746999999998</v>
      </c>
    </row>
    <row r="16871" spans="1:9" hidden="1">
      <c r="A16871" s="115" t="s">
        <v>43321</v>
      </c>
      <c r="B16871" s="115" t="s">
        <v>43322</v>
      </c>
      <c r="C16871" s="115" t="s">
        <v>43323</v>
      </c>
      <c r="D16871" s="115" t="s">
        <v>1138</v>
      </c>
      <c r="E16871" s="115">
        <v>2855.6534000000001</v>
      </c>
      <c r="F16871" s="674">
        <v>293.83600000000001</v>
      </c>
      <c r="G16871" s="674">
        <v>295.84500000000003</v>
      </c>
      <c r="H16871" s="115">
        <f t="shared" si="526"/>
        <v>1.0068371472522089</v>
      </c>
      <c r="I16871" s="115">
        <f t="shared" si="527"/>
        <v>2875.1779000000001</v>
      </c>
    </row>
    <row r="16872" spans="1:9" hidden="1">
      <c r="A16872" s="115" t="s">
        <v>43324</v>
      </c>
      <c r="B16872" s="115" t="s">
        <v>43325</v>
      </c>
      <c r="C16872" s="115" t="s">
        <v>43326</v>
      </c>
      <c r="D16872" s="115" t="s">
        <v>1138</v>
      </c>
      <c r="E16872" s="115">
        <v>3287.018</v>
      </c>
      <c r="F16872" s="674">
        <v>293.83600000000001</v>
      </c>
      <c r="G16872" s="674">
        <v>295.84500000000003</v>
      </c>
      <c r="H16872" s="115">
        <f t="shared" si="526"/>
        <v>1.0068371472522089</v>
      </c>
      <c r="I16872" s="115">
        <f t="shared" si="527"/>
        <v>3309.4917999999998</v>
      </c>
    </row>
    <row r="16873" spans="1:9" hidden="1">
      <c r="A16873" s="115" t="s">
        <v>43327</v>
      </c>
      <c r="B16873" s="115" t="s">
        <v>43328</v>
      </c>
      <c r="C16873" s="115" t="s">
        <v>43329</v>
      </c>
      <c r="D16873" s="115" t="s">
        <v>1138</v>
      </c>
      <c r="E16873" s="115">
        <v>3922.0455999999999</v>
      </c>
      <c r="F16873" s="674">
        <v>293.83600000000001</v>
      </c>
      <c r="G16873" s="674">
        <v>295.84500000000003</v>
      </c>
      <c r="H16873" s="115">
        <f t="shared" si="526"/>
        <v>1.0068371472522089</v>
      </c>
      <c r="I16873" s="115">
        <f t="shared" si="527"/>
        <v>3948.8611999999998</v>
      </c>
    </row>
    <row r="16874" spans="1:9" hidden="1">
      <c r="A16874" s="115" t="s">
        <v>43330</v>
      </c>
      <c r="B16874" s="115" t="s">
        <v>43331</v>
      </c>
      <c r="C16874" s="115" t="s">
        <v>43332</v>
      </c>
      <c r="D16874" s="115" t="s">
        <v>1138</v>
      </c>
      <c r="E16874" s="115">
        <v>3696.3798000000002</v>
      </c>
      <c r="F16874" s="674">
        <v>293.83600000000001</v>
      </c>
      <c r="G16874" s="674">
        <v>295.84500000000003</v>
      </c>
      <c r="H16874" s="115">
        <f t="shared" si="526"/>
        <v>1.0068371472522089</v>
      </c>
      <c r="I16874" s="115">
        <f t="shared" si="527"/>
        <v>3721.6525000000001</v>
      </c>
    </row>
    <row r="16875" spans="1:9" hidden="1">
      <c r="A16875" s="115" t="s">
        <v>43333</v>
      </c>
      <c r="B16875" s="115" t="s">
        <v>43334</v>
      </c>
      <c r="C16875" s="115" t="s">
        <v>43335</v>
      </c>
      <c r="D16875" s="115" t="s">
        <v>1138</v>
      </c>
      <c r="E16875" s="115">
        <v>4410.1548000000003</v>
      </c>
      <c r="F16875" s="674">
        <v>293.83600000000001</v>
      </c>
      <c r="G16875" s="674">
        <v>295.84500000000003</v>
      </c>
      <c r="H16875" s="115">
        <f t="shared" si="526"/>
        <v>1.0068371472522089</v>
      </c>
      <c r="I16875" s="115">
        <f t="shared" si="527"/>
        <v>4440.3077000000003</v>
      </c>
    </row>
    <row r="16876" spans="1:9" hidden="1">
      <c r="A16876" s="115" t="s">
        <v>43336</v>
      </c>
      <c r="B16876" s="115" t="s">
        <v>43337</v>
      </c>
      <c r="C16876" s="115" t="s">
        <v>43338</v>
      </c>
      <c r="D16876" s="115" t="s">
        <v>1138</v>
      </c>
      <c r="E16876" s="115">
        <v>4083.4616000000001</v>
      </c>
      <c r="F16876" s="674">
        <v>293.83600000000001</v>
      </c>
      <c r="G16876" s="674">
        <v>295.84500000000003</v>
      </c>
      <c r="H16876" s="115">
        <f t="shared" si="526"/>
        <v>1.0068371472522089</v>
      </c>
      <c r="I16876" s="115">
        <f t="shared" si="527"/>
        <v>4111.3807999999999</v>
      </c>
    </row>
    <row r="16877" spans="1:9" hidden="1">
      <c r="A16877" s="115" t="s">
        <v>43339</v>
      </c>
      <c r="B16877" s="115" t="s">
        <v>43340</v>
      </c>
      <c r="C16877" s="115" t="s">
        <v>43341</v>
      </c>
      <c r="D16877" s="115" t="s">
        <v>1138</v>
      </c>
      <c r="E16877" s="115">
        <v>4873.0069999999996</v>
      </c>
      <c r="F16877" s="674">
        <v>293.83600000000001</v>
      </c>
      <c r="G16877" s="674">
        <v>295.84500000000003</v>
      </c>
      <c r="H16877" s="115">
        <f t="shared" si="526"/>
        <v>1.0068371472522089</v>
      </c>
      <c r="I16877" s="115">
        <f t="shared" si="527"/>
        <v>4906.3244999999997</v>
      </c>
    </row>
    <row r="16878" spans="1:9" hidden="1">
      <c r="A16878" s="115" t="s">
        <v>43342</v>
      </c>
      <c r="B16878" s="115" t="s">
        <v>43343</v>
      </c>
      <c r="C16878" s="115" t="s">
        <v>43344</v>
      </c>
      <c r="D16878" s="115" t="s">
        <v>1138</v>
      </c>
      <c r="E16878" s="115">
        <v>4749.3589000000002</v>
      </c>
      <c r="F16878" s="674">
        <v>293.83600000000001</v>
      </c>
      <c r="G16878" s="674">
        <v>295.84500000000003</v>
      </c>
      <c r="H16878" s="115">
        <f t="shared" si="526"/>
        <v>1.0068371472522089</v>
      </c>
      <c r="I16878" s="115">
        <f t="shared" si="527"/>
        <v>4781.8310000000001</v>
      </c>
    </row>
    <row r="16879" spans="1:9" hidden="1">
      <c r="A16879" s="115" t="s">
        <v>43345</v>
      </c>
      <c r="B16879" s="115" t="s">
        <v>43346</v>
      </c>
      <c r="C16879" s="115" t="s">
        <v>43347</v>
      </c>
      <c r="D16879" s="115" t="s">
        <v>1138</v>
      </c>
      <c r="E16879" s="115">
        <v>5668.9587000000001</v>
      </c>
      <c r="F16879" s="674">
        <v>293.83600000000001</v>
      </c>
      <c r="G16879" s="674">
        <v>295.84500000000003</v>
      </c>
      <c r="H16879" s="115">
        <f t="shared" si="526"/>
        <v>1.0068371472522089</v>
      </c>
      <c r="I16879" s="115">
        <f t="shared" si="527"/>
        <v>5707.7182000000003</v>
      </c>
    </row>
    <row r="16880" spans="1:9" hidden="1">
      <c r="A16880" s="115" t="s">
        <v>43348</v>
      </c>
      <c r="B16880" s="115" t="s">
        <v>43349</v>
      </c>
      <c r="C16880" s="115" t="s">
        <v>43350</v>
      </c>
      <c r="D16880" s="115" t="s">
        <v>1138</v>
      </c>
      <c r="E16880" s="115">
        <v>5235.8666000000003</v>
      </c>
      <c r="F16880" s="674">
        <v>293.83600000000001</v>
      </c>
      <c r="G16880" s="674">
        <v>295.84500000000003</v>
      </c>
      <c r="H16880" s="115">
        <f t="shared" si="526"/>
        <v>1.0068371472522089</v>
      </c>
      <c r="I16880" s="115">
        <f t="shared" si="527"/>
        <v>5271.665</v>
      </c>
    </row>
    <row r="16881" spans="1:9" hidden="1">
      <c r="A16881" s="115" t="s">
        <v>43351</v>
      </c>
      <c r="B16881" s="115" t="s">
        <v>43352</v>
      </c>
      <c r="C16881" s="115" t="s">
        <v>43353</v>
      </c>
      <c r="D16881" s="115" t="s">
        <v>1138</v>
      </c>
      <c r="E16881" s="115">
        <v>6251.1219000000001</v>
      </c>
      <c r="F16881" s="674">
        <v>293.83600000000001</v>
      </c>
      <c r="G16881" s="674">
        <v>295.84500000000003</v>
      </c>
      <c r="H16881" s="115">
        <f t="shared" si="526"/>
        <v>1.0068371472522089</v>
      </c>
      <c r="I16881" s="115">
        <f t="shared" si="527"/>
        <v>6293.8617000000004</v>
      </c>
    </row>
    <row r="16882" spans="1:9" hidden="1">
      <c r="A16882" s="115" t="s">
        <v>43354</v>
      </c>
      <c r="B16882" s="115" t="s">
        <v>43355</v>
      </c>
      <c r="C16882" s="115" t="s">
        <v>43356</v>
      </c>
      <c r="D16882" s="115" t="s">
        <v>1138</v>
      </c>
      <c r="E16882" s="115">
        <v>6054.6615000000002</v>
      </c>
      <c r="F16882" s="674">
        <v>293.83600000000001</v>
      </c>
      <c r="G16882" s="674">
        <v>295.84500000000003</v>
      </c>
      <c r="H16882" s="115">
        <f t="shared" si="526"/>
        <v>1.0068371472522089</v>
      </c>
      <c r="I16882" s="115">
        <f t="shared" si="527"/>
        <v>6096.0581000000002</v>
      </c>
    </row>
    <row r="16883" spans="1:9" hidden="1">
      <c r="A16883" s="115" t="s">
        <v>43357</v>
      </c>
      <c r="B16883" s="115" t="s">
        <v>43358</v>
      </c>
      <c r="C16883" s="115" t="s">
        <v>43359</v>
      </c>
      <c r="D16883" s="115" t="s">
        <v>1138</v>
      </c>
      <c r="E16883" s="115">
        <v>7230.5508</v>
      </c>
      <c r="F16883" s="674">
        <v>293.83600000000001</v>
      </c>
      <c r="G16883" s="674">
        <v>295.84500000000003</v>
      </c>
      <c r="H16883" s="115">
        <f t="shared" si="526"/>
        <v>1.0068371472522089</v>
      </c>
      <c r="I16883" s="115">
        <f t="shared" si="527"/>
        <v>7279.9871000000003</v>
      </c>
    </row>
    <row r="16884" spans="1:9" hidden="1">
      <c r="A16884" s="115" t="s">
        <v>43360</v>
      </c>
      <c r="B16884" s="115" t="s">
        <v>43361</v>
      </c>
      <c r="C16884" s="115" t="s">
        <v>43362</v>
      </c>
      <c r="D16884" s="115" t="s">
        <v>2038</v>
      </c>
      <c r="E16884" s="115">
        <v>47.592599999999997</v>
      </c>
      <c r="F16884" s="674">
        <v>293.83600000000001</v>
      </c>
      <c r="G16884" s="674">
        <v>295.84500000000003</v>
      </c>
      <c r="H16884" s="115">
        <f t="shared" si="526"/>
        <v>1.0068371472522089</v>
      </c>
      <c r="I16884" s="115">
        <f t="shared" si="527"/>
        <v>47.917999999999999</v>
      </c>
    </row>
    <row r="16885" spans="1:9" hidden="1">
      <c r="A16885" s="115" t="s">
        <v>43363</v>
      </c>
      <c r="B16885" s="115" t="s">
        <v>43364</v>
      </c>
      <c r="C16885" s="115" t="s">
        <v>43365</v>
      </c>
      <c r="D16885" s="115" t="s">
        <v>2038</v>
      </c>
      <c r="E16885" s="115">
        <v>40.010800000000003</v>
      </c>
      <c r="F16885" s="674">
        <v>293.83600000000001</v>
      </c>
      <c r="G16885" s="674">
        <v>295.84500000000003</v>
      </c>
      <c r="H16885" s="115">
        <f t="shared" si="526"/>
        <v>1.0068371472522089</v>
      </c>
      <c r="I16885" s="115">
        <f t="shared" si="527"/>
        <v>40.284399999999998</v>
      </c>
    </row>
    <row r="16886" spans="1:9" hidden="1">
      <c r="A16886" s="115" t="s">
        <v>43366</v>
      </c>
      <c r="B16886" s="115" t="s">
        <v>43367</v>
      </c>
      <c r="C16886" s="115" t="s">
        <v>43368</v>
      </c>
      <c r="D16886" s="115" t="s">
        <v>1242</v>
      </c>
      <c r="E16886" s="115">
        <v>29.2456</v>
      </c>
      <c r="F16886" s="674">
        <v>293.83600000000001</v>
      </c>
      <c r="G16886" s="674">
        <v>295.84500000000003</v>
      </c>
      <c r="H16886" s="115">
        <f t="shared" si="526"/>
        <v>1.0068371472522089</v>
      </c>
      <c r="I16886" s="115">
        <f t="shared" si="527"/>
        <v>29.445599999999999</v>
      </c>
    </row>
    <row r="16887" spans="1:9" hidden="1">
      <c r="A16887" s="115" t="s">
        <v>43369</v>
      </c>
      <c r="B16887" s="115" t="s">
        <v>43370</v>
      </c>
      <c r="C16887" s="115" t="s">
        <v>43371</v>
      </c>
      <c r="D16887" s="115" t="s">
        <v>1242</v>
      </c>
      <c r="E16887" s="115">
        <v>35.08</v>
      </c>
      <c r="F16887" s="674">
        <v>293.83600000000001</v>
      </c>
      <c r="G16887" s="674">
        <v>295.84500000000003</v>
      </c>
      <c r="H16887" s="115">
        <f t="shared" si="526"/>
        <v>1.0068371472522089</v>
      </c>
      <c r="I16887" s="115">
        <f t="shared" si="527"/>
        <v>35.319800000000001</v>
      </c>
    </row>
    <row r="16888" spans="1:9" hidden="1">
      <c r="A16888" s="115" t="s">
        <v>43372</v>
      </c>
      <c r="B16888" s="115" t="s">
        <v>43373</v>
      </c>
      <c r="C16888" s="115" t="s">
        <v>43374</v>
      </c>
      <c r="D16888" s="115" t="s">
        <v>1242</v>
      </c>
      <c r="E16888" s="115">
        <v>46.452300000000001</v>
      </c>
      <c r="F16888" s="674">
        <v>293.83600000000001</v>
      </c>
      <c r="G16888" s="674">
        <v>295.84500000000003</v>
      </c>
      <c r="H16888" s="115">
        <f t="shared" si="526"/>
        <v>1.0068371472522089</v>
      </c>
      <c r="I16888" s="115">
        <f t="shared" si="527"/>
        <v>46.7699</v>
      </c>
    </row>
    <row r="16889" spans="1:9" hidden="1">
      <c r="A16889" s="115" t="s">
        <v>43375</v>
      </c>
      <c r="B16889" s="115" t="s">
        <v>43376</v>
      </c>
      <c r="C16889" s="115" t="s">
        <v>43377</v>
      </c>
      <c r="D16889" s="115" t="s">
        <v>1242</v>
      </c>
      <c r="E16889" s="115">
        <v>55.728000000000002</v>
      </c>
      <c r="F16889" s="674">
        <v>293.83600000000001</v>
      </c>
      <c r="G16889" s="674">
        <v>295.84500000000003</v>
      </c>
      <c r="H16889" s="115">
        <f t="shared" si="526"/>
        <v>1.0068371472522089</v>
      </c>
      <c r="I16889" s="115">
        <f t="shared" si="527"/>
        <v>56.109000000000002</v>
      </c>
    </row>
    <row r="16890" spans="1:9" hidden="1">
      <c r="A16890" s="115" t="s">
        <v>43378</v>
      </c>
      <c r="B16890" s="115" t="s">
        <v>43379</v>
      </c>
      <c r="C16890" s="115" t="s">
        <v>43380</v>
      </c>
      <c r="D16890" s="115" t="s">
        <v>1242</v>
      </c>
      <c r="E16890" s="115">
        <v>61.393000000000001</v>
      </c>
      <c r="F16890" s="674">
        <v>293.83600000000001</v>
      </c>
      <c r="G16890" s="674">
        <v>295.84500000000003</v>
      </c>
      <c r="H16890" s="115">
        <f t="shared" si="526"/>
        <v>1.0068371472522089</v>
      </c>
      <c r="I16890" s="115">
        <f t="shared" si="527"/>
        <v>61.812800000000003</v>
      </c>
    </row>
    <row r="16891" spans="1:9" hidden="1">
      <c r="A16891" s="115" t="s">
        <v>43381</v>
      </c>
      <c r="B16891" s="115" t="s">
        <v>43382</v>
      </c>
      <c r="C16891" s="115" t="s">
        <v>43383</v>
      </c>
      <c r="D16891" s="115" t="s">
        <v>1242</v>
      </c>
      <c r="E16891" s="115">
        <v>73.656800000000004</v>
      </c>
      <c r="F16891" s="674">
        <v>293.83600000000001</v>
      </c>
      <c r="G16891" s="674">
        <v>295.84500000000003</v>
      </c>
      <c r="H16891" s="115">
        <f t="shared" si="526"/>
        <v>1.0068371472522089</v>
      </c>
      <c r="I16891" s="115">
        <f t="shared" si="527"/>
        <v>74.160399999999996</v>
      </c>
    </row>
    <row r="16892" spans="1:9" hidden="1">
      <c r="A16892" s="115" t="s">
        <v>43384</v>
      </c>
      <c r="B16892" s="115" t="s">
        <v>43385</v>
      </c>
      <c r="C16892" s="115" t="s">
        <v>43386</v>
      </c>
      <c r="D16892" s="115" t="s">
        <v>1242</v>
      </c>
      <c r="E16892" s="115">
        <v>96.617699999999999</v>
      </c>
      <c r="F16892" s="674">
        <v>293.83600000000001</v>
      </c>
      <c r="G16892" s="674">
        <v>295.84500000000003</v>
      </c>
      <c r="H16892" s="115">
        <f t="shared" si="526"/>
        <v>1.0068371472522089</v>
      </c>
      <c r="I16892" s="115">
        <f t="shared" si="527"/>
        <v>97.278300000000002</v>
      </c>
    </row>
    <row r="16893" spans="1:9" hidden="1">
      <c r="A16893" s="115" t="s">
        <v>43387</v>
      </c>
      <c r="B16893" s="115" t="s">
        <v>43388</v>
      </c>
      <c r="C16893" s="115" t="s">
        <v>43389</v>
      </c>
      <c r="D16893" s="115" t="s">
        <v>1242</v>
      </c>
      <c r="E16893" s="115">
        <v>115.9264</v>
      </c>
      <c r="F16893" s="674">
        <v>293.83600000000001</v>
      </c>
      <c r="G16893" s="674">
        <v>295.84500000000003</v>
      </c>
      <c r="H16893" s="115">
        <f t="shared" si="526"/>
        <v>1.0068371472522089</v>
      </c>
      <c r="I16893" s="115">
        <f t="shared" si="527"/>
        <v>116.71899999999999</v>
      </c>
    </row>
    <row r="16894" spans="1:9" hidden="1">
      <c r="A16894" s="115" t="s">
        <v>43390</v>
      </c>
      <c r="B16894" s="115" t="s">
        <v>43391</v>
      </c>
      <c r="C16894" s="115" t="s">
        <v>43392</v>
      </c>
      <c r="D16894" s="115" t="s">
        <v>1242</v>
      </c>
      <c r="E16894" s="115">
        <v>21.5305</v>
      </c>
      <c r="F16894" s="674">
        <v>293.83600000000001</v>
      </c>
      <c r="G16894" s="674">
        <v>295.84500000000003</v>
      </c>
      <c r="H16894" s="115">
        <f t="shared" si="526"/>
        <v>1.0068371472522089</v>
      </c>
      <c r="I16894" s="115">
        <f t="shared" si="527"/>
        <v>21.677700000000002</v>
      </c>
    </row>
    <row r="16895" spans="1:9" hidden="1">
      <c r="A16895" s="115" t="s">
        <v>43393</v>
      </c>
      <c r="B16895" s="115" t="s">
        <v>43394</v>
      </c>
      <c r="C16895" s="115" t="s">
        <v>43395</v>
      </c>
      <c r="D16895" s="115" t="s">
        <v>1242</v>
      </c>
      <c r="E16895" s="115">
        <v>25.509699999999999</v>
      </c>
      <c r="F16895" s="674">
        <v>293.83600000000001</v>
      </c>
      <c r="G16895" s="674">
        <v>295.84500000000003</v>
      </c>
      <c r="H16895" s="115">
        <f t="shared" si="526"/>
        <v>1.0068371472522089</v>
      </c>
      <c r="I16895" s="115">
        <f t="shared" si="527"/>
        <v>25.684100000000001</v>
      </c>
    </row>
    <row r="16896" spans="1:9" hidden="1">
      <c r="A16896" s="115" t="s">
        <v>43396</v>
      </c>
      <c r="B16896" s="115" t="s">
        <v>43397</v>
      </c>
      <c r="C16896" s="115" t="s">
        <v>43398</v>
      </c>
      <c r="D16896" s="115" t="s">
        <v>1242</v>
      </c>
      <c r="E16896" s="115">
        <v>26.6343</v>
      </c>
      <c r="F16896" s="674">
        <v>293.83600000000001</v>
      </c>
      <c r="G16896" s="674">
        <v>295.84500000000003</v>
      </c>
      <c r="H16896" s="115">
        <f t="shared" si="526"/>
        <v>1.0068371472522089</v>
      </c>
      <c r="I16896" s="115">
        <f t="shared" si="527"/>
        <v>26.816400000000002</v>
      </c>
    </row>
    <row r="16897" spans="1:9" hidden="1">
      <c r="A16897" s="115" t="s">
        <v>43399</v>
      </c>
      <c r="B16897" s="115" t="s">
        <v>43400</v>
      </c>
      <c r="C16897" s="115" t="s">
        <v>43401</v>
      </c>
      <c r="D16897" s="115" t="s">
        <v>1242</v>
      </c>
      <c r="E16897" s="115">
        <v>31.931699999999999</v>
      </c>
      <c r="F16897" s="674">
        <v>293.83600000000001</v>
      </c>
      <c r="G16897" s="674">
        <v>295.84500000000003</v>
      </c>
      <c r="H16897" s="115">
        <f t="shared" si="526"/>
        <v>1.0068371472522089</v>
      </c>
      <c r="I16897" s="115">
        <f t="shared" si="527"/>
        <v>32.15</v>
      </c>
    </row>
    <row r="16898" spans="1:9" hidden="1">
      <c r="A16898" s="115" t="s">
        <v>43402</v>
      </c>
      <c r="B16898" s="115" t="s">
        <v>43403</v>
      </c>
      <c r="C16898" s="115" t="s">
        <v>43404</v>
      </c>
      <c r="D16898" s="115" t="s">
        <v>1242</v>
      </c>
      <c r="E16898" s="115">
        <v>9.0632999999999999</v>
      </c>
      <c r="F16898" s="674">
        <v>293.83600000000001</v>
      </c>
      <c r="G16898" s="674">
        <v>295.84500000000003</v>
      </c>
      <c r="H16898" s="115">
        <f t="shared" si="526"/>
        <v>1.0068371472522089</v>
      </c>
      <c r="I16898" s="115">
        <f t="shared" si="527"/>
        <v>9.1252999999999993</v>
      </c>
    </row>
    <row r="16899" spans="1:9" hidden="1">
      <c r="A16899" s="115" t="s">
        <v>43405</v>
      </c>
      <c r="B16899" s="115" t="s">
        <v>43406</v>
      </c>
      <c r="C16899" s="115" t="s">
        <v>43407</v>
      </c>
      <c r="D16899" s="115" t="s">
        <v>1242</v>
      </c>
      <c r="E16899" s="115">
        <v>10.846299999999999</v>
      </c>
      <c r="F16899" s="674">
        <v>293.83600000000001</v>
      </c>
      <c r="G16899" s="674">
        <v>295.84500000000003</v>
      </c>
      <c r="H16899" s="115">
        <f t="shared" si="526"/>
        <v>1.0068371472522089</v>
      </c>
      <c r="I16899" s="115">
        <f t="shared" si="527"/>
        <v>10.920500000000001</v>
      </c>
    </row>
    <row r="16900" spans="1:9" hidden="1">
      <c r="A16900" s="115" t="s">
        <v>43408</v>
      </c>
      <c r="B16900" s="115" t="s">
        <v>43409</v>
      </c>
      <c r="C16900" s="115" t="s">
        <v>43410</v>
      </c>
      <c r="D16900" s="115" t="s">
        <v>2038</v>
      </c>
      <c r="E16900" s="115">
        <v>126.19970000000001</v>
      </c>
      <c r="F16900" s="674">
        <v>293.83600000000001</v>
      </c>
      <c r="G16900" s="674">
        <v>295.84500000000003</v>
      </c>
      <c r="H16900" s="115">
        <f t="shared" si="526"/>
        <v>1.0068371472522089</v>
      </c>
      <c r="I16900" s="115">
        <f t="shared" si="527"/>
        <v>127.0625</v>
      </c>
    </row>
    <row r="16901" spans="1:9" hidden="1">
      <c r="A16901" s="115" t="s">
        <v>43411</v>
      </c>
      <c r="B16901" s="115" t="s">
        <v>43412</v>
      </c>
      <c r="C16901" s="115" t="s">
        <v>43413</v>
      </c>
      <c r="D16901" s="115" t="s">
        <v>2038</v>
      </c>
      <c r="E16901" s="115">
        <v>162.88050000000001</v>
      </c>
      <c r="F16901" s="674">
        <v>293.83600000000001</v>
      </c>
      <c r="G16901" s="674">
        <v>295.84500000000003</v>
      </c>
      <c r="H16901" s="115">
        <f t="shared" ref="H16901:H16964" si="528">G16901/F16901</f>
        <v>1.0068371472522089</v>
      </c>
      <c r="I16901" s="115">
        <f t="shared" ref="I16901:I16964" si="529">ROUND(H16901*E16901,4)</f>
        <v>163.9941</v>
      </c>
    </row>
    <row r="16902" spans="1:9" hidden="1">
      <c r="A16902" s="115" t="s">
        <v>43414</v>
      </c>
      <c r="B16902" s="115" t="s">
        <v>43415</v>
      </c>
      <c r="C16902" s="115" t="s">
        <v>43416</v>
      </c>
      <c r="D16902" s="115" t="s">
        <v>1242</v>
      </c>
      <c r="E16902" s="115">
        <v>33.437800000000003</v>
      </c>
      <c r="F16902" s="674">
        <v>293.83600000000001</v>
      </c>
      <c r="G16902" s="674">
        <v>295.84500000000003</v>
      </c>
      <c r="H16902" s="115">
        <f t="shared" si="528"/>
        <v>1.0068371472522089</v>
      </c>
      <c r="I16902" s="115">
        <f t="shared" si="529"/>
        <v>33.666400000000003</v>
      </c>
    </row>
    <row r="16903" spans="1:9" hidden="1">
      <c r="A16903" s="115" t="s">
        <v>43417</v>
      </c>
      <c r="B16903" s="115" t="s">
        <v>43418</v>
      </c>
      <c r="C16903" s="115" t="s">
        <v>43419</v>
      </c>
      <c r="D16903" s="115" t="s">
        <v>1242</v>
      </c>
      <c r="E16903" s="115">
        <v>64.292400000000001</v>
      </c>
      <c r="F16903" s="674">
        <v>293.83600000000001</v>
      </c>
      <c r="G16903" s="674">
        <v>295.84500000000003</v>
      </c>
      <c r="H16903" s="115">
        <f t="shared" si="528"/>
        <v>1.0068371472522089</v>
      </c>
      <c r="I16903" s="115">
        <f t="shared" si="529"/>
        <v>64.731999999999999</v>
      </c>
    </row>
    <row r="16904" spans="1:9" hidden="1">
      <c r="A16904" s="115" t="s">
        <v>43420</v>
      </c>
      <c r="B16904" s="115" t="s">
        <v>43421</v>
      </c>
      <c r="C16904" s="115" t="s">
        <v>43422</v>
      </c>
      <c r="D16904" s="115" t="s">
        <v>2038</v>
      </c>
      <c r="E16904" s="115">
        <v>78.999700000000004</v>
      </c>
      <c r="F16904" s="674">
        <v>293.83600000000001</v>
      </c>
      <c r="G16904" s="674">
        <v>295.84500000000003</v>
      </c>
      <c r="H16904" s="115">
        <f t="shared" si="528"/>
        <v>1.0068371472522089</v>
      </c>
      <c r="I16904" s="115">
        <f t="shared" si="529"/>
        <v>79.5398</v>
      </c>
    </row>
    <row r="16905" spans="1:9" hidden="1">
      <c r="A16905" s="115" t="s">
        <v>43423</v>
      </c>
      <c r="B16905" s="115" t="s">
        <v>43424</v>
      </c>
      <c r="C16905" s="115" t="s">
        <v>43425</v>
      </c>
      <c r="D16905" s="115" t="s">
        <v>1242</v>
      </c>
      <c r="E16905" s="115">
        <v>54.216299999999997</v>
      </c>
      <c r="F16905" s="674">
        <v>293.83600000000001</v>
      </c>
      <c r="G16905" s="674">
        <v>295.84500000000003</v>
      </c>
      <c r="H16905" s="115">
        <f t="shared" si="528"/>
        <v>1.0068371472522089</v>
      </c>
      <c r="I16905" s="115">
        <f t="shared" si="529"/>
        <v>54.587000000000003</v>
      </c>
    </row>
    <row r="16906" spans="1:9" hidden="1">
      <c r="A16906" s="115" t="s">
        <v>43426</v>
      </c>
      <c r="B16906" s="115" t="s">
        <v>43427</v>
      </c>
      <c r="C16906" s="115" t="s">
        <v>43428</v>
      </c>
      <c r="D16906" s="115" t="s">
        <v>1242</v>
      </c>
      <c r="E16906" s="115">
        <v>100.5372</v>
      </c>
      <c r="F16906" s="674">
        <v>293.83600000000001</v>
      </c>
      <c r="G16906" s="674">
        <v>295.84500000000003</v>
      </c>
      <c r="H16906" s="115">
        <f t="shared" si="528"/>
        <v>1.0068371472522089</v>
      </c>
      <c r="I16906" s="115">
        <f t="shared" si="529"/>
        <v>101.2246</v>
      </c>
    </row>
    <row r="16907" spans="1:9" hidden="1">
      <c r="A16907" s="115" t="s">
        <v>43429</v>
      </c>
      <c r="B16907" s="115" t="s">
        <v>43430</v>
      </c>
      <c r="C16907" s="115" t="s">
        <v>43431</v>
      </c>
      <c r="D16907" s="115" t="s">
        <v>1242</v>
      </c>
      <c r="E16907" s="115">
        <v>69.505099999999999</v>
      </c>
      <c r="F16907" s="674">
        <v>293.83600000000001</v>
      </c>
      <c r="G16907" s="674">
        <v>295.84500000000003</v>
      </c>
      <c r="H16907" s="115">
        <f t="shared" si="528"/>
        <v>1.0068371472522089</v>
      </c>
      <c r="I16907" s="115">
        <f t="shared" si="529"/>
        <v>69.9803</v>
      </c>
    </row>
    <row r="16908" spans="1:9" hidden="1">
      <c r="A16908" s="115" t="s">
        <v>43432</v>
      </c>
      <c r="B16908" s="115" t="s">
        <v>43433</v>
      </c>
      <c r="C16908" s="115" t="s">
        <v>43434</v>
      </c>
      <c r="D16908" s="115" t="s">
        <v>2038</v>
      </c>
      <c r="E16908" s="115">
        <v>77.950599999999994</v>
      </c>
      <c r="F16908" s="674">
        <v>293.83600000000001</v>
      </c>
      <c r="G16908" s="674">
        <v>295.84500000000003</v>
      </c>
      <c r="H16908" s="115">
        <f t="shared" si="528"/>
        <v>1.0068371472522089</v>
      </c>
      <c r="I16908" s="115">
        <f t="shared" si="529"/>
        <v>78.483599999999996</v>
      </c>
    </row>
    <row r="16909" spans="1:9" hidden="1">
      <c r="A16909" s="115" t="s">
        <v>43435</v>
      </c>
      <c r="B16909" s="115" t="s">
        <v>43436</v>
      </c>
      <c r="C16909" s="115" t="s">
        <v>43437</v>
      </c>
      <c r="D16909" s="115" t="s">
        <v>2038</v>
      </c>
      <c r="E16909" s="115">
        <v>77.994600000000005</v>
      </c>
      <c r="F16909" s="674">
        <v>293.83600000000001</v>
      </c>
      <c r="G16909" s="674">
        <v>295.84500000000003</v>
      </c>
      <c r="H16909" s="115">
        <f t="shared" si="528"/>
        <v>1.0068371472522089</v>
      </c>
      <c r="I16909" s="115">
        <f t="shared" si="529"/>
        <v>78.527900000000002</v>
      </c>
    </row>
    <row r="16910" spans="1:9" hidden="1">
      <c r="A16910" s="115" t="s">
        <v>43438</v>
      </c>
      <c r="B16910" s="115" t="s">
        <v>43439</v>
      </c>
      <c r="C16910" s="115" t="s">
        <v>43440</v>
      </c>
      <c r="D16910" s="115" t="s">
        <v>1242</v>
      </c>
      <c r="E16910" s="115">
        <v>84.4726</v>
      </c>
      <c r="F16910" s="674">
        <v>293.83600000000001</v>
      </c>
      <c r="G16910" s="674">
        <v>295.84500000000003</v>
      </c>
      <c r="H16910" s="115">
        <f t="shared" si="528"/>
        <v>1.0068371472522089</v>
      </c>
      <c r="I16910" s="115">
        <f t="shared" si="529"/>
        <v>85.050200000000004</v>
      </c>
    </row>
    <row r="16911" spans="1:9" hidden="1">
      <c r="A16911" s="115" t="s">
        <v>43441</v>
      </c>
      <c r="B16911" s="115" t="s">
        <v>43442</v>
      </c>
      <c r="C16911" s="115" t="s">
        <v>43443</v>
      </c>
      <c r="D16911" s="115" t="s">
        <v>2038</v>
      </c>
      <c r="E16911" s="115">
        <v>53.541600000000003</v>
      </c>
      <c r="F16911" s="674">
        <v>293.83600000000001</v>
      </c>
      <c r="G16911" s="674">
        <v>295.84500000000003</v>
      </c>
      <c r="H16911" s="115">
        <f t="shared" si="528"/>
        <v>1.0068371472522089</v>
      </c>
      <c r="I16911" s="115">
        <f t="shared" si="529"/>
        <v>53.907699999999998</v>
      </c>
    </row>
    <row r="16912" spans="1:9" hidden="1">
      <c r="A16912" s="115" t="s">
        <v>43444</v>
      </c>
      <c r="B16912" s="115" t="s">
        <v>43445</v>
      </c>
      <c r="C16912" s="115" t="s">
        <v>43446</v>
      </c>
      <c r="D16912" s="115" t="s">
        <v>2038</v>
      </c>
      <c r="E16912" s="115">
        <v>86.1494</v>
      </c>
      <c r="F16912" s="674">
        <v>293.83600000000001</v>
      </c>
      <c r="G16912" s="674">
        <v>295.84500000000003</v>
      </c>
      <c r="H16912" s="115">
        <f t="shared" si="528"/>
        <v>1.0068371472522089</v>
      </c>
      <c r="I16912" s="115">
        <f t="shared" si="529"/>
        <v>86.738399999999999</v>
      </c>
    </row>
    <row r="16913" spans="1:9" hidden="1">
      <c r="A16913" s="115" t="s">
        <v>43447</v>
      </c>
      <c r="B16913" s="115" t="s">
        <v>43448</v>
      </c>
      <c r="C16913" s="115" t="s">
        <v>43449</v>
      </c>
      <c r="D16913" s="115" t="s">
        <v>1242</v>
      </c>
      <c r="E16913" s="115">
        <v>87.871600000000001</v>
      </c>
      <c r="F16913" s="674">
        <v>293.83600000000001</v>
      </c>
      <c r="G16913" s="674">
        <v>295.84500000000003</v>
      </c>
      <c r="H16913" s="115">
        <f t="shared" si="528"/>
        <v>1.0068371472522089</v>
      </c>
      <c r="I16913" s="115">
        <f t="shared" si="529"/>
        <v>88.472399999999993</v>
      </c>
    </row>
    <row r="16914" spans="1:9" hidden="1">
      <c r="A16914" s="115" t="s">
        <v>43450</v>
      </c>
      <c r="B16914" s="115" t="s">
        <v>43451</v>
      </c>
      <c r="C16914" s="115" t="s">
        <v>43452</v>
      </c>
      <c r="D16914" s="115" t="s">
        <v>1242</v>
      </c>
      <c r="E16914" s="115">
        <v>137.40299999999999</v>
      </c>
      <c r="F16914" s="674">
        <v>293.83600000000001</v>
      </c>
      <c r="G16914" s="674">
        <v>295.84500000000003</v>
      </c>
      <c r="H16914" s="115">
        <f t="shared" si="528"/>
        <v>1.0068371472522089</v>
      </c>
      <c r="I16914" s="115">
        <f t="shared" si="529"/>
        <v>138.3424</v>
      </c>
    </row>
    <row r="16915" spans="1:9" hidden="1">
      <c r="A16915" s="115" t="s">
        <v>43453</v>
      </c>
      <c r="B16915" s="115" t="s">
        <v>43454</v>
      </c>
      <c r="C16915" s="115" t="s">
        <v>43455</v>
      </c>
      <c r="D16915" s="115" t="s">
        <v>1242</v>
      </c>
      <c r="E16915" s="115">
        <v>98.132999999999996</v>
      </c>
      <c r="F16915" s="674">
        <v>293.83600000000001</v>
      </c>
      <c r="G16915" s="674">
        <v>295.84500000000003</v>
      </c>
      <c r="H16915" s="115">
        <f t="shared" si="528"/>
        <v>1.0068371472522089</v>
      </c>
      <c r="I16915" s="115">
        <f t="shared" si="529"/>
        <v>98.803899999999999</v>
      </c>
    </row>
    <row r="16916" spans="1:9" hidden="1">
      <c r="A16916" s="115" t="s">
        <v>43456</v>
      </c>
      <c r="B16916" s="115" t="s">
        <v>43457</v>
      </c>
      <c r="C16916" s="115" t="s">
        <v>43458</v>
      </c>
      <c r="D16916" s="115" t="s">
        <v>1242</v>
      </c>
      <c r="E16916" s="115">
        <v>141.8185</v>
      </c>
      <c r="F16916" s="674">
        <v>293.83600000000001</v>
      </c>
      <c r="G16916" s="674">
        <v>295.84500000000003</v>
      </c>
      <c r="H16916" s="115">
        <f t="shared" si="528"/>
        <v>1.0068371472522089</v>
      </c>
      <c r="I16916" s="115">
        <f t="shared" si="529"/>
        <v>142.78809999999999</v>
      </c>
    </row>
    <row r="16917" spans="1:9" hidden="1">
      <c r="A16917" s="115" t="s">
        <v>43459</v>
      </c>
      <c r="B16917" s="115" t="s">
        <v>43460</v>
      </c>
      <c r="C16917" s="115" t="s">
        <v>43461</v>
      </c>
      <c r="D16917" s="115" t="s">
        <v>2038</v>
      </c>
      <c r="E16917" s="115">
        <v>196.886</v>
      </c>
      <c r="F16917" s="674">
        <v>293.83600000000001</v>
      </c>
      <c r="G16917" s="674">
        <v>295.84500000000003</v>
      </c>
      <c r="H16917" s="115">
        <f t="shared" si="528"/>
        <v>1.0068371472522089</v>
      </c>
      <c r="I16917" s="115">
        <f t="shared" si="529"/>
        <v>198.2321</v>
      </c>
    </row>
    <row r="16918" spans="1:9" hidden="1">
      <c r="A16918" s="115" t="s">
        <v>43462</v>
      </c>
      <c r="B16918" s="115" t="s">
        <v>43463</v>
      </c>
      <c r="C16918" s="115" t="s">
        <v>43464</v>
      </c>
      <c r="D16918" s="115" t="s">
        <v>2038</v>
      </c>
      <c r="E16918" s="115">
        <v>234.9247</v>
      </c>
      <c r="F16918" s="674">
        <v>293.83600000000001</v>
      </c>
      <c r="G16918" s="674">
        <v>295.84500000000003</v>
      </c>
      <c r="H16918" s="115">
        <f t="shared" si="528"/>
        <v>1.0068371472522089</v>
      </c>
      <c r="I16918" s="115">
        <f t="shared" si="529"/>
        <v>236.5309</v>
      </c>
    </row>
    <row r="16919" spans="1:9" hidden="1">
      <c r="A16919" s="115" t="s">
        <v>43465</v>
      </c>
      <c r="B16919" s="115" t="s">
        <v>43466</v>
      </c>
      <c r="C16919" s="115" t="s">
        <v>43467</v>
      </c>
      <c r="D16919" s="115" t="s">
        <v>2038</v>
      </c>
      <c r="E16919" s="115">
        <v>300.80189999999999</v>
      </c>
      <c r="F16919" s="674">
        <v>293.83600000000001</v>
      </c>
      <c r="G16919" s="674">
        <v>295.84500000000003</v>
      </c>
      <c r="H16919" s="115">
        <f t="shared" si="528"/>
        <v>1.0068371472522089</v>
      </c>
      <c r="I16919" s="115">
        <f t="shared" si="529"/>
        <v>302.85849999999999</v>
      </c>
    </row>
    <row r="16920" spans="1:9" hidden="1">
      <c r="A16920" s="115" t="s">
        <v>43468</v>
      </c>
      <c r="B16920" s="115" t="s">
        <v>43469</v>
      </c>
      <c r="C16920" s="115" t="s">
        <v>43470</v>
      </c>
      <c r="D16920" s="115" t="s">
        <v>2038</v>
      </c>
      <c r="E16920" s="115">
        <v>246.95240000000001</v>
      </c>
      <c r="F16920" s="674">
        <v>293.83600000000001</v>
      </c>
      <c r="G16920" s="674">
        <v>295.84500000000003</v>
      </c>
      <c r="H16920" s="115">
        <f t="shared" si="528"/>
        <v>1.0068371472522089</v>
      </c>
      <c r="I16920" s="115">
        <f t="shared" si="529"/>
        <v>248.64080000000001</v>
      </c>
    </row>
    <row r="16921" spans="1:9" hidden="1">
      <c r="A16921" s="115" t="s">
        <v>43471</v>
      </c>
      <c r="B16921" s="115" t="s">
        <v>43472</v>
      </c>
      <c r="C16921" s="115" t="s">
        <v>43473</v>
      </c>
      <c r="D16921" s="115" t="s">
        <v>2038</v>
      </c>
      <c r="E16921" s="115">
        <v>344.46699999999998</v>
      </c>
      <c r="F16921" s="674">
        <v>293.83600000000001</v>
      </c>
      <c r="G16921" s="674">
        <v>295.84500000000003</v>
      </c>
      <c r="H16921" s="115">
        <f t="shared" si="528"/>
        <v>1.0068371472522089</v>
      </c>
      <c r="I16921" s="115">
        <f t="shared" si="529"/>
        <v>346.82220000000001</v>
      </c>
    </row>
    <row r="16922" spans="1:9" hidden="1">
      <c r="A16922" s="115" t="s">
        <v>43474</v>
      </c>
      <c r="B16922" s="115" t="s">
        <v>43475</v>
      </c>
      <c r="C16922" s="115" t="s">
        <v>43476</v>
      </c>
      <c r="D16922" s="115" t="s">
        <v>2038</v>
      </c>
      <c r="E16922" s="115">
        <v>314.87569999999999</v>
      </c>
      <c r="F16922" s="674">
        <v>293.83600000000001</v>
      </c>
      <c r="G16922" s="674">
        <v>295.84500000000003</v>
      </c>
      <c r="H16922" s="115">
        <f t="shared" si="528"/>
        <v>1.0068371472522089</v>
      </c>
      <c r="I16922" s="115">
        <f t="shared" si="529"/>
        <v>317.02859999999998</v>
      </c>
    </row>
    <row r="16923" spans="1:9" hidden="1">
      <c r="A16923" s="115" t="s">
        <v>43477</v>
      </c>
      <c r="B16923" s="115" t="s">
        <v>43478</v>
      </c>
      <c r="C16923" s="115" t="s">
        <v>43479</v>
      </c>
      <c r="D16923" s="115" t="s">
        <v>2038</v>
      </c>
      <c r="E16923" s="115">
        <v>400.5557</v>
      </c>
      <c r="F16923" s="674">
        <v>293.83600000000001</v>
      </c>
      <c r="G16923" s="674">
        <v>295.84500000000003</v>
      </c>
      <c r="H16923" s="115">
        <f t="shared" si="528"/>
        <v>1.0068371472522089</v>
      </c>
      <c r="I16923" s="115">
        <f t="shared" si="529"/>
        <v>403.2944</v>
      </c>
    </row>
    <row r="16924" spans="1:9" hidden="1">
      <c r="A16924" s="115" t="s">
        <v>43480</v>
      </c>
      <c r="B16924" s="115" t="s">
        <v>43481</v>
      </c>
      <c r="C16924" s="115" t="s">
        <v>43482</v>
      </c>
      <c r="D16924" s="115" t="s">
        <v>2038</v>
      </c>
      <c r="E16924" s="115">
        <v>338.2595</v>
      </c>
      <c r="F16924" s="674">
        <v>293.83600000000001</v>
      </c>
      <c r="G16924" s="674">
        <v>295.84500000000003</v>
      </c>
      <c r="H16924" s="115">
        <f t="shared" si="528"/>
        <v>1.0068371472522089</v>
      </c>
      <c r="I16924" s="115">
        <f t="shared" si="529"/>
        <v>340.57220000000001</v>
      </c>
    </row>
    <row r="16925" spans="1:9" hidden="1">
      <c r="A16925" s="115" t="s">
        <v>43483</v>
      </c>
      <c r="B16925" s="115" t="s">
        <v>43484</v>
      </c>
      <c r="C16925" s="115" t="s">
        <v>43485</v>
      </c>
      <c r="D16925" s="115" t="s">
        <v>2038</v>
      </c>
      <c r="E16925" s="115">
        <v>426.08150000000001</v>
      </c>
      <c r="F16925" s="674">
        <v>293.83600000000001</v>
      </c>
      <c r="G16925" s="674">
        <v>295.84500000000003</v>
      </c>
      <c r="H16925" s="115">
        <f t="shared" si="528"/>
        <v>1.0068371472522089</v>
      </c>
      <c r="I16925" s="115">
        <f t="shared" si="529"/>
        <v>428.99470000000002</v>
      </c>
    </row>
    <row r="16926" spans="1:9" hidden="1">
      <c r="A16926" s="115" t="s">
        <v>43486</v>
      </c>
      <c r="B16926" s="115" t="s">
        <v>43487</v>
      </c>
      <c r="C16926" s="115" t="s">
        <v>43488</v>
      </c>
      <c r="D16926" s="115" t="s">
        <v>1242</v>
      </c>
      <c r="E16926" s="115">
        <v>89.608400000000003</v>
      </c>
      <c r="F16926" s="674">
        <v>293.83600000000001</v>
      </c>
      <c r="G16926" s="674">
        <v>295.84500000000003</v>
      </c>
      <c r="H16926" s="115">
        <f t="shared" si="528"/>
        <v>1.0068371472522089</v>
      </c>
      <c r="I16926" s="115">
        <f t="shared" si="529"/>
        <v>90.221100000000007</v>
      </c>
    </row>
    <row r="16927" spans="1:9" hidden="1">
      <c r="A16927" s="115" t="s">
        <v>43489</v>
      </c>
      <c r="B16927" s="115" t="s">
        <v>43490</v>
      </c>
      <c r="C16927" s="115" t="s">
        <v>43491</v>
      </c>
      <c r="D16927" s="115" t="s">
        <v>1242</v>
      </c>
      <c r="E16927" s="115">
        <v>192.76570000000001</v>
      </c>
      <c r="F16927" s="674">
        <v>293.83600000000001</v>
      </c>
      <c r="G16927" s="674">
        <v>295.84500000000003</v>
      </c>
      <c r="H16927" s="115">
        <f t="shared" si="528"/>
        <v>1.0068371472522089</v>
      </c>
      <c r="I16927" s="115">
        <f t="shared" si="529"/>
        <v>194.08369999999999</v>
      </c>
    </row>
    <row r="16928" spans="1:9" hidden="1">
      <c r="A16928" s="115" t="s">
        <v>43492</v>
      </c>
      <c r="B16928" s="115" t="s">
        <v>43493</v>
      </c>
      <c r="C16928" s="115" t="s">
        <v>43494</v>
      </c>
      <c r="D16928" s="115" t="s">
        <v>1242</v>
      </c>
      <c r="E16928" s="115">
        <v>277.84160000000003</v>
      </c>
      <c r="F16928" s="674">
        <v>293.83600000000001</v>
      </c>
      <c r="G16928" s="674">
        <v>295.84500000000003</v>
      </c>
      <c r="H16928" s="115">
        <f t="shared" si="528"/>
        <v>1.0068371472522089</v>
      </c>
      <c r="I16928" s="115">
        <f t="shared" si="529"/>
        <v>279.74119999999999</v>
      </c>
    </row>
    <row r="16929" spans="1:9" hidden="1">
      <c r="A16929" s="115" t="s">
        <v>43495</v>
      </c>
      <c r="B16929" s="115" t="s">
        <v>43496</v>
      </c>
      <c r="C16929" s="115" t="s">
        <v>43497</v>
      </c>
      <c r="D16929" s="115" t="s">
        <v>2038</v>
      </c>
      <c r="E16929" s="115">
        <v>188.04349999999999</v>
      </c>
      <c r="F16929" s="674">
        <v>293.83600000000001</v>
      </c>
      <c r="G16929" s="674">
        <v>295.84500000000003</v>
      </c>
      <c r="H16929" s="115">
        <f t="shared" si="528"/>
        <v>1.0068371472522089</v>
      </c>
      <c r="I16929" s="115">
        <f t="shared" si="529"/>
        <v>189.32919999999999</v>
      </c>
    </row>
    <row r="16930" spans="1:9" hidden="1">
      <c r="A16930" s="115" t="s">
        <v>43498</v>
      </c>
      <c r="B16930" s="115" t="s">
        <v>43499</v>
      </c>
      <c r="C16930" s="115" t="s">
        <v>43500</v>
      </c>
      <c r="D16930" s="115" t="s">
        <v>2038</v>
      </c>
      <c r="E16930" s="115">
        <v>181.83420000000001</v>
      </c>
      <c r="F16930" s="674">
        <v>293.83600000000001</v>
      </c>
      <c r="G16930" s="674">
        <v>295.84500000000003</v>
      </c>
      <c r="H16930" s="115">
        <f t="shared" si="528"/>
        <v>1.0068371472522089</v>
      </c>
      <c r="I16930" s="115">
        <f t="shared" si="529"/>
        <v>183.07740000000001</v>
      </c>
    </row>
    <row r="16931" spans="1:9" hidden="1">
      <c r="A16931" s="115" t="s">
        <v>43501</v>
      </c>
      <c r="B16931" s="115" t="s">
        <v>43502</v>
      </c>
      <c r="C16931" s="115" t="s">
        <v>43503</v>
      </c>
      <c r="D16931" s="115" t="s">
        <v>2038</v>
      </c>
      <c r="E16931" s="115">
        <v>126.7039</v>
      </c>
      <c r="F16931" s="674">
        <v>293.83600000000001</v>
      </c>
      <c r="G16931" s="674">
        <v>295.84500000000003</v>
      </c>
      <c r="H16931" s="115">
        <f t="shared" si="528"/>
        <v>1.0068371472522089</v>
      </c>
      <c r="I16931" s="115">
        <f t="shared" si="529"/>
        <v>127.5702</v>
      </c>
    </row>
    <row r="16932" spans="1:9" hidden="1">
      <c r="A16932" s="115" t="s">
        <v>43504</v>
      </c>
      <c r="B16932" s="115" t="s">
        <v>43505</v>
      </c>
      <c r="C16932" s="115" t="s">
        <v>43506</v>
      </c>
      <c r="D16932" s="115" t="s">
        <v>2038</v>
      </c>
      <c r="E16932" s="115">
        <v>192.6816</v>
      </c>
      <c r="F16932" s="674">
        <v>293.83600000000001</v>
      </c>
      <c r="G16932" s="674">
        <v>295.84500000000003</v>
      </c>
      <c r="H16932" s="115">
        <f t="shared" si="528"/>
        <v>1.0068371472522089</v>
      </c>
      <c r="I16932" s="115">
        <f t="shared" si="529"/>
        <v>193.999</v>
      </c>
    </row>
    <row r="16933" spans="1:9" hidden="1">
      <c r="A16933" s="115" t="s">
        <v>43507</v>
      </c>
      <c r="B16933" s="115" t="s">
        <v>43508</v>
      </c>
      <c r="C16933" s="115" t="s">
        <v>43509</v>
      </c>
      <c r="D16933" s="115" t="s">
        <v>2038</v>
      </c>
      <c r="E16933" s="115">
        <v>130.75790000000001</v>
      </c>
      <c r="F16933" s="674">
        <v>293.83600000000001</v>
      </c>
      <c r="G16933" s="674">
        <v>295.84500000000003</v>
      </c>
      <c r="H16933" s="115">
        <f t="shared" si="528"/>
        <v>1.0068371472522089</v>
      </c>
      <c r="I16933" s="115">
        <f t="shared" si="529"/>
        <v>131.65190000000001</v>
      </c>
    </row>
    <row r="16934" spans="1:9" hidden="1">
      <c r="A16934" s="115" t="s">
        <v>43510</v>
      </c>
      <c r="B16934" s="115" t="s">
        <v>43511</v>
      </c>
      <c r="C16934" s="115" t="s">
        <v>43512</v>
      </c>
      <c r="D16934" s="115" t="s">
        <v>2038</v>
      </c>
      <c r="E16934" s="115">
        <v>173.49449999999999</v>
      </c>
      <c r="F16934" s="674">
        <v>293.83600000000001</v>
      </c>
      <c r="G16934" s="674">
        <v>295.84500000000003</v>
      </c>
      <c r="H16934" s="115">
        <f t="shared" si="528"/>
        <v>1.0068371472522089</v>
      </c>
      <c r="I16934" s="115">
        <f t="shared" si="529"/>
        <v>174.6807</v>
      </c>
    </row>
    <row r="16935" spans="1:9" hidden="1">
      <c r="A16935" s="115" t="s">
        <v>43513</v>
      </c>
      <c r="B16935" s="115" t="s">
        <v>43514</v>
      </c>
      <c r="C16935" s="115" t="s">
        <v>43515</v>
      </c>
      <c r="D16935" s="115" t="s">
        <v>2038</v>
      </c>
      <c r="E16935" s="115">
        <v>121.1388</v>
      </c>
      <c r="F16935" s="674">
        <v>293.83600000000001</v>
      </c>
      <c r="G16935" s="674">
        <v>295.84500000000003</v>
      </c>
      <c r="H16935" s="115">
        <f t="shared" si="528"/>
        <v>1.0068371472522089</v>
      </c>
      <c r="I16935" s="115">
        <f t="shared" si="529"/>
        <v>121.967</v>
      </c>
    </row>
    <row r="16936" spans="1:9" hidden="1">
      <c r="A16936" s="115" t="s">
        <v>43516</v>
      </c>
      <c r="B16936" s="115" t="s">
        <v>43517</v>
      </c>
      <c r="C16936" s="115" t="s">
        <v>43518</v>
      </c>
      <c r="D16936" s="115" t="s">
        <v>2038</v>
      </c>
      <c r="E16936" s="115">
        <v>120.5367</v>
      </c>
      <c r="F16936" s="674">
        <v>293.83600000000001</v>
      </c>
      <c r="G16936" s="674">
        <v>295.84500000000003</v>
      </c>
      <c r="H16936" s="115">
        <f t="shared" si="528"/>
        <v>1.0068371472522089</v>
      </c>
      <c r="I16936" s="115">
        <f t="shared" si="529"/>
        <v>121.3608</v>
      </c>
    </row>
    <row r="16937" spans="1:9" hidden="1">
      <c r="A16937" s="115" t="s">
        <v>43519</v>
      </c>
      <c r="B16937" s="115" t="s">
        <v>43520</v>
      </c>
      <c r="C16937" s="115" t="s">
        <v>43521</v>
      </c>
      <c r="D16937" s="115" t="s">
        <v>2038</v>
      </c>
      <c r="E16937" s="115">
        <v>114.8167</v>
      </c>
      <c r="F16937" s="674">
        <v>293.83600000000001</v>
      </c>
      <c r="G16937" s="674">
        <v>295.84500000000003</v>
      </c>
      <c r="H16937" s="115">
        <f t="shared" si="528"/>
        <v>1.0068371472522089</v>
      </c>
      <c r="I16937" s="115">
        <f t="shared" si="529"/>
        <v>115.60169999999999</v>
      </c>
    </row>
    <row r="16938" spans="1:9" hidden="1">
      <c r="A16938" s="115" t="s">
        <v>43522</v>
      </c>
      <c r="B16938" s="115" t="s">
        <v>43523</v>
      </c>
      <c r="C16938" s="115" t="s">
        <v>43524</v>
      </c>
      <c r="D16938" s="115" t="s">
        <v>2038</v>
      </c>
      <c r="E16938" s="115">
        <v>81.170400000000001</v>
      </c>
      <c r="F16938" s="674">
        <v>293.83600000000001</v>
      </c>
      <c r="G16938" s="674">
        <v>295.84500000000003</v>
      </c>
      <c r="H16938" s="115">
        <f t="shared" si="528"/>
        <v>1.0068371472522089</v>
      </c>
      <c r="I16938" s="115">
        <f t="shared" si="529"/>
        <v>81.725399999999993</v>
      </c>
    </row>
    <row r="16939" spans="1:9" hidden="1">
      <c r="A16939" s="115" t="s">
        <v>43525</v>
      </c>
      <c r="B16939" s="115" t="s">
        <v>43526</v>
      </c>
      <c r="C16939" s="115" t="s">
        <v>43527</v>
      </c>
      <c r="D16939" s="115" t="s">
        <v>2038</v>
      </c>
      <c r="E16939" s="115">
        <v>247.5966</v>
      </c>
      <c r="F16939" s="674">
        <v>293.83600000000001</v>
      </c>
      <c r="G16939" s="674">
        <v>295.84500000000003</v>
      </c>
      <c r="H16939" s="115">
        <f t="shared" si="528"/>
        <v>1.0068371472522089</v>
      </c>
      <c r="I16939" s="115">
        <f t="shared" si="529"/>
        <v>249.2895</v>
      </c>
    </row>
    <row r="16940" spans="1:9" hidden="1">
      <c r="A16940" s="115" t="s">
        <v>43528</v>
      </c>
      <c r="B16940" s="115" t="s">
        <v>43529</v>
      </c>
      <c r="C16940" s="115" t="s">
        <v>43530</v>
      </c>
      <c r="D16940" s="115" t="s">
        <v>2038</v>
      </c>
      <c r="E16940" s="115">
        <v>29.803100000000001</v>
      </c>
      <c r="F16940" s="674">
        <v>293.83600000000001</v>
      </c>
      <c r="G16940" s="674">
        <v>295.84500000000003</v>
      </c>
      <c r="H16940" s="115">
        <f t="shared" si="528"/>
        <v>1.0068371472522089</v>
      </c>
      <c r="I16940" s="115">
        <f t="shared" si="529"/>
        <v>30.006900000000002</v>
      </c>
    </row>
    <row r="16941" spans="1:9" hidden="1">
      <c r="A16941" s="115" t="s">
        <v>43531</v>
      </c>
      <c r="B16941" s="115" t="s">
        <v>43532</v>
      </c>
      <c r="C16941" s="115" t="s">
        <v>43533</v>
      </c>
      <c r="D16941" s="115" t="s">
        <v>2038</v>
      </c>
      <c r="E16941" s="115">
        <v>176.19720000000001</v>
      </c>
      <c r="F16941" s="674">
        <v>293.83600000000001</v>
      </c>
      <c r="G16941" s="674">
        <v>295.84500000000003</v>
      </c>
      <c r="H16941" s="115">
        <f t="shared" si="528"/>
        <v>1.0068371472522089</v>
      </c>
      <c r="I16941" s="115">
        <f t="shared" si="529"/>
        <v>177.40190000000001</v>
      </c>
    </row>
    <row r="16942" spans="1:9" hidden="1">
      <c r="A16942" s="115" t="s">
        <v>43534</v>
      </c>
      <c r="B16942" s="115" t="s">
        <v>43535</v>
      </c>
      <c r="C16942" s="115" t="s">
        <v>43536</v>
      </c>
      <c r="D16942" s="115" t="s">
        <v>2038</v>
      </c>
      <c r="E16942" s="115">
        <v>120.0193</v>
      </c>
      <c r="F16942" s="674">
        <v>293.83600000000001</v>
      </c>
      <c r="G16942" s="674">
        <v>295.84500000000003</v>
      </c>
      <c r="H16942" s="115">
        <f t="shared" si="528"/>
        <v>1.0068371472522089</v>
      </c>
      <c r="I16942" s="115">
        <f t="shared" si="529"/>
        <v>120.8399</v>
      </c>
    </row>
    <row r="16943" spans="1:9" hidden="1">
      <c r="A16943" s="115" t="s">
        <v>43537</v>
      </c>
      <c r="B16943" s="115" t="s">
        <v>43538</v>
      </c>
      <c r="C16943" s="115" t="s">
        <v>43539</v>
      </c>
      <c r="D16943" s="115" t="s">
        <v>2038</v>
      </c>
      <c r="E16943" s="115">
        <v>245.517</v>
      </c>
      <c r="F16943" s="674">
        <v>293.83600000000001</v>
      </c>
      <c r="G16943" s="674">
        <v>295.84500000000003</v>
      </c>
      <c r="H16943" s="115">
        <f t="shared" si="528"/>
        <v>1.0068371472522089</v>
      </c>
      <c r="I16943" s="115">
        <f t="shared" si="529"/>
        <v>247.19560000000001</v>
      </c>
    </row>
    <row r="16944" spans="1:9" hidden="1">
      <c r="A16944" s="115" t="s">
        <v>43540</v>
      </c>
      <c r="B16944" s="115" t="s">
        <v>43541</v>
      </c>
      <c r="C16944" s="115" t="s">
        <v>43542</v>
      </c>
      <c r="D16944" s="115" t="s">
        <v>2038</v>
      </c>
      <c r="E16944" s="115">
        <v>55.417299999999997</v>
      </c>
      <c r="F16944" s="674">
        <v>293.83600000000001</v>
      </c>
      <c r="G16944" s="674">
        <v>295.84500000000003</v>
      </c>
      <c r="H16944" s="115">
        <f t="shared" si="528"/>
        <v>1.0068371472522089</v>
      </c>
      <c r="I16944" s="115">
        <f t="shared" si="529"/>
        <v>55.796199999999999</v>
      </c>
    </row>
    <row r="16945" spans="1:9" hidden="1">
      <c r="A16945" s="115" t="s">
        <v>43543</v>
      </c>
      <c r="B16945" s="115" t="s">
        <v>43544</v>
      </c>
      <c r="C16945" s="115" t="s">
        <v>43545</v>
      </c>
      <c r="D16945" s="115" t="s">
        <v>2038</v>
      </c>
      <c r="E16945" s="115">
        <v>130.25389999999999</v>
      </c>
      <c r="F16945" s="674">
        <v>293.83600000000001</v>
      </c>
      <c r="G16945" s="674">
        <v>295.84500000000003</v>
      </c>
      <c r="H16945" s="115">
        <f t="shared" si="528"/>
        <v>1.0068371472522089</v>
      </c>
      <c r="I16945" s="115">
        <f t="shared" si="529"/>
        <v>131.14449999999999</v>
      </c>
    </row>
    <row r="16946" spans="1:9" hidden="1">
      <c r="A16946" s="115" t="s">
        <v>43546</v>
      </c>
      <c r="B16946" s="115" t="s">
        <v>43547</v>
      </c>
      <c r="C16946" s="115" t="s">
        <v>43548</v>
      </c>
      <c r="D16946" s="115" t="s">
        <v>2038</v>
      </c>
      <c r="E16946" s="115">
        <v>68.423900000000003</v>
      </c>
      <c r="F16946" s="674">
        <v>293.83600000000001</v>
      </c>
      <c r="G16946" s="674">
        <v>295.84500000000003</v>
      </c>
      <c r="H16946" s="115">
        <f t="shared" si="528"/>
        <v>1.0068371472522089</v>
      </c>
      <c r="I16946" s="115">
        <f t="shared" si="529"/>
        <v>68.8917</v>
      </c>
    </row>
    <row r="16947" spans="1:9" hidden="1">
      <c r="A16947" s="115" t="s">
        <v>43549</v>
      </c>
      <c r="B16947" s="115" t="s">
        <v>43550</v>
      </c>
      <c r="C16947" s="115" t="s">
        <v>43551</v>
      </c>
      <c r="D16947" s="115" t="s">
        <v>2038</v>
      </c>
      <c r="E16947" s="115">
        <v>142.9084</v>
      </c>
      <c r="F16947" s="674">
        <v>293.83600000000001</v>
      </c>
      <c r="G16947" s="674">
        <v>295.84500000000003</v>
      </c>
      <c r="H16947" s="115">
        <f t="shared" si="528"/>
        <v>1.0068371472522089</v>
      </c>
      <c r="I16947" s="115">
        <f t="shared" si="529"/>
        <v>143.88550000000001</v>
      </c>
    </row>
    <row r="16948" spans="1:9" hidden="1">
      <c r="A16948" s="115" t="s">
        <v>43552</v>
      </c>
      <c r="B16948" s="115" t="s">
        <v>43553</v>
      </c>
      <c r="C16948" s="115" t="s">
        <v>43554</v>
      </c>
      <c r="D16948" s="115" t="s">
        <v>2038</v>
      </c>
      <c r="E16948" s="115">
        <v>29.095500000000001</v>
      </c>
      <c r="F16948" s="674">
        <v>293.83600000000001</v>
      </c>
      <c r="G16948" s="674">
        <v>295.84500000000003</v>
      </c>
      <c r="H16948" s="115">
        <f t="shared" si="528"/>
        <v>1.0068371472522089</v>
      </c>
      <c r="I16948" s="115">
        <f t="shared" si="529"/>
        <v>29.2944</v>
      </c>
    </row>
    <row r="16949" spans="1:9" hidden="1">
      <c r="A16949" s="115" t="s">
        <v>43555</v>
      </c>
      <c r="B16949" s="115" t="s">
        <v>43556</v>
      </c>
      <c r="C16949" s="115" t="s">
        <v>43557</v>
      </c>
      <c r="D16949" s="115" t="s">
        <v>2038</v>
      </c>
      <c r="E16949" s="115">
        <v>24.776700000000002</v>
      </c>
      <c r="F16949" s="674">
        <v>293.83600000000001</v>
      </c>
      <c r="G16949" s="674">
        <v>295.84500000000003</v>
      </c>
      <c r="H16949" s="115">
        <f t="shared" si="528"/>
        <v>1.0068371472522089</v>
      </c>
      <c r="I16949" s="115">
        <f t="shared" si="529"/>
        <v>24.946100000000001</v>
      </c>
    </row>
    <row r="16950" spans="1:9" hidden="1">
      <c r="A16950" s="115" t="s">
        <v>43558</v>
      </c>
      <c r="B16950" s="115" t="s">
        <v>43559</v>
      </c>
      <c r="C16950" s="115" t="s">
        <v>43560</v>
      </c>
      <c r="D16950" s="115" t="s">
        <v>2038</v>
      </c>
      <c r="E16950" s="115">
        <v>26.065000000000001</v>
      </c>
      <c r="F16950" s="674">
        <v>293.83600000000001</v>
      </c>
      <c r="G16950" s="674">
        <v>295.84500000000003</v>
      </c>
      <c r="H16950" s="115">
        <f t="shared" si="528"/>
        <v>1.0068371472522089</v>
      </c>
      <c r="I16950" s="115">
        <f t="shared" si="529"/>
        <v>26.243200000000002</v>
      </c>
    </row>
    <row r="16951" spans="1:9" hidden="1">
      <c r="A16951" s="115" t="s">
        <v>43561</v>
      </c>
      <c r="B16951" s="115" t="s">
        <v>43562</v>
      </c>
      <c r="C16951" s="115" t="s">
        <v>43563</v>
      </c>
      <c r="D16951" s="115" t="s">
        <v>2038</v>
      </c>
      <c r="E16951" s="115">
        <v>166.58449999999999</v>
      </c>
      <c r="F16951" s="674">
        <v>293.83600000000001</v>
      </c>
      <c r="G16951" s="674">
        <v>295.84500000000003</v>
      </c>
      <c r="H16951" s="115">
        <f t="shared" si="528"/>
        <v>1.0068371472522089</v>
      </c>
      <c r="I16951" s="115">
        <f t="shared" si="529"/>
        <v>167.7235</v>
      </c>
    </row>
    <row r="16952" spans="1:9" hidden="1">
      <c r="A16952" s="115" t="s">
        <v>43564</v>
      </c>
      <c r="B16952" s="115" t="s">
        <v>43565</v>
      </c>
      <c r="C16952" s="115" t="s">
        <v>43566</v>
      </c>
      <c r="D16952" s="115" t="s">
        <v>2038</v>
      </c>
      <c r="E16952" s="115">
        <v>145.2209</v>
      </c>
      <c r="F16952" s="674">
        <v>293.83600000000001</v>
      </c>
      <c r="G16952" s="674">
        <v>295.84500000000003</v>
      </c>
      <c r="H16952" s="115">
        <f t="shared" si="528"/>
        <v>1.0068371472522089</v>
      </c>
      <c r="I16952" s="115">
        <f t="shared" si="529"/>
        <v>146.21379999999999</v>
      </c>
    </row>
    <row r="16953" spans="1:9" hidden="1">
      <c r="A16953" s="115" t="s">
        <v>43567</v>
      </c>
      <c r="B16953" s="115" t="s">
        <v>43568</v>
      </c>
      <c r="C16953" s="115" t="s">
        <v>43569</v>
      </c>
      <c r="D16953" s="115" t="s">
        <v>1242</v>
      </c>
      <c r="E16953" s="115">
        <v>112.4457</v>
      </c>
      <c r="F16953" s="674">
        <v>293.83600000000001</v>
      </c>
      <c r="G16953" s="674">
        <v>295.84500000000003</v>
      </c>
      <c r="H16953" s="115">
        <f t="shared" si="528"/>
        <v>1.0068371472522089</v>
      </c>
      <c r="I16953" s="115">
        <f t="shared" si="529"/>
        <v>113.2145</v>
      </c>
    </row>
    <row r="16954" spans="1:9" hidden="1">
      <c r="A16954" s="115" t="s">
        <v>43570</v>
      </c>
      <c r="B16954" s="115" t="s">
        <v>43571</v>
      </c>
      <c r="C16954" s="115" t="s">
        <v>43572</v>
      </c>
      <c r="D16954" s="115" t="s">
        <v>1242</v>
      </c>
      <c r="E16954" s="115">
        <v>70.870999999999995</v>
      </c>
      <c r="F16954" s="674">
        <v>293.83600000000001</v>
      </c>
      <c r="G16954" s="674">
        <v>295.84500000000003</v>
      </c>
      <c r="H16954" s="115">
        <f t="shared" si="528"/>
        <v>1.0068371472522089</v>
      </c>
      <c r="I16954" s="115">
        <f t="shared" si="529"/>
        <v>71.355599999999995</v>
      </c>
    </row>
    <row r="16955" spans="1:9" hidden="1">
      <c r="A16955" s="115" t="s">
        <v>43573</v>
      </c>
      <c r="B16955" s="115" t="s">
        <v>43574</v>
      </c>
      <c r="C16955" s="115" t="s">
        <v>43575</v>
      </c>
      <c r="D16955" s="115" t="s">
        <v>1242</v>
      </c>
      <c r="E16955" s="115">
        <v>75.808800000000005</v>
      </c>
      <c r="F16955" s="674">
        <v>293.83600000000001</v>
      </c>
      <c r="G16955" s="674">
        <v>295.84500000000003</v>
      </c>
      <c r="H16955" s="115">
        <f t="shared" si="528"/>
        <v>1.0068371472522089</v>
      </c>
      <c r="I16955" s="115">
        <f t="shared" si="529"/>
        <v>76.327100000000002</v>
      </c>
    </row>
    <row r="16956" spans="1:9" hidden="1">
      <c r="A16956" s="115" t="s">
        <v>43576</v>
      </c>
      <c r="B16956" s="115" t="s">
        <v>43577</v>
      </c>
      <c r="C16956" s="115" t="s">
        <v>43578</v>
      </c>
      <c r="D16956" s="115" t="s">
        <v>2038</v>
      </c>
      <c r="E16956" s="115">
        <v>45.658900000000003</v>
      </c>
      <c r="F16956" s="674">
        <v>293.83600000000001</v>
      </c>
      <c r="G16956" s="674">
        <v>295.84500000000003</v>
      </c>
      <c r="H16956" s="115">
        <f t="shared" si="528"/>
        <v>1.0068371472522089</v>
      </c>
      <c r="I16956" s="115">
        <f t="shared" si="529"/>
        <v>45.9711</v>
      </c>
    </row>
    <row r="16957" spans="1:9" hidden="1">
      <c r="A16957" s="115" t="s">
        <v>43579</v>
      </c>
      <c r="B16957" s="115" t="s">
        <v>43580</v>
      </c>
      <c r="C16957" s="115" t="s">
        <v>43581</v>
      </c>
      <c r="D16957" s="115" t="s">
        <v>2038</v>
      </c>
      <c r="E16957" s="115">
        <v>66.136499999999998</v>
      </c>
      <c r="F16957" s="674">
        <v>293.83600000000001</v>
      </c>
      <c r="G16957" s="674">
        <v>295.84500000000003</v>
      </c>
      <c r="H16957" s="115">
        <f t="shared" si="528"/>
        <v>1.0068371472522089</v>
      </c>
      <c r="I16957" s="115">
        <f t="shared" si="529"/>
        <v>66.588700000000003</v>
      </c>
    </row>
    <row r="16958" spans="1:9" hidden="1">
      <c r="A16958" s="115" t="s">
        <v>43582</v>
      </c>
      <c r="B16958" s="115" t="s">
        <v>43583</v>
      </c>
      <c r="C16958" s="115" t="s">
        <v>43584</v>
      </c>
      <c r="D16958" s="115" t="s">
        <v>1242</v>
      </c>
      <c r="E16958" s="115">
        <v>64.403899999999993</v>
      </c>
      <c r="F16958" s="674">
        <v>293.83600000000001</v>
      </c>
      <c r="G16958" s="674">
        <v>295.84500000000003</v>
      </c>
      <c r="H16958" s="115">
        <f t="shared" si="528"/>
        <v>1.0068371472522089</v>
      </c>
      <c r="I16958" s="115">
        <f t="shared" si="529"/>
        <v>64.844200000000001</v>
      </c>
    </row>
    <row r="16959" spans="1:9" hidden="1">
      <c r="A16959" s="115" t="s">
        <v>43585</v>
      </c>
      <c r="B16959" s="115" t="s">
        <v>43586</v>
      </c>
      <c r="C16959" s="115" t="s">
        <v>43587</v>
      </c>
      <c r="D16959" s="115" t="s">
        <v>1242</v>
      </c>
      <c r="E16959" s="115">
        <v>124.1313</v>
      </c>
      <c r="F16959" s="674">
        <v>293.83600000000001</v>
      </c>
      <c r="G16959" s="674">
        <v>295.84500000000003</v>
      </c>
      <c r="H16959" s="115">
        <f t="shared" si="528"/>
        <v>1.0068371472522089</v>
      </c>
      <c r="I16959" s="115">
        <f t="shared" si="529"/>
        <v>124.98</v>
      </c>
    </row>
    <row r="16960" spans="1:9" hidden="1">
      <c r="A16960" s="115" t="s">
        <v>43588</v>
      </c>
      <c r="B16960" s="115" t="s">
        <v>43589</v>
      </c>
      <c r="C16960" s="115" t="s">
        <v>43590</v>
      </c>
      <c r="D16960" s="115" t="s">
        <v>1242</v>
      </c>
      <c r="E16960" s="115">
        <v>148.9427</v>
      </c>
      <c r="F16960" s="674">
        <v>293.83600000000001</v>
      </c>
      <c r="G16960" s="674">
        <v>295.84500000000003</v>
      </c>
      <c r="H16960" s="115">
        <f t="shared" si="528"/>
        <v>1.0068371472522089</v>
      </c>
      <c r="I16960" s="115">
        <f t="shared" si="529"/>
        <v>149.96100000000001</v>
      </c>
    </row>
    <row r="16961" spans="1:9" hidden="1">
      <c r="A16961" s="115" t="s">
        <v>43591</v>
      </c>
      <c r="B16961" s="115" t="s">
        <v>43592</v>
      </c>
      <c r="C16961" s="115" t="s">
        <v>43593</v>
      </c>
      <c r="D16961" s="115" t="s">
        <v>2038</v>
      </c>
      <c r="E16961" s="115">
        <v>23.697399999999998</v>
      </c>
      <c r="F16961" s="674">
        <v>293.83600000000001</v>
      </c>
      <c r="G16961" s="674">
        <v>295.84500000000003</v>
      </c>
      <c r="H16961" s="115">
        <f t="shared" si="528"/>
        <v>1.0068371472522089</v>
      </c>
      <c r="I16961" s="115">
        <f t="shared" si="529"/>
        <v>23.859400000000001</v>
      </c>
    </row>
    <row r="16962" spans="1:9" hidden="1">
      <c r="A16962" s="115" t="s">
        <v>43594</v>
      </c>
      <c r="B16962" s="115" t="s">
        <v>43595</v>
      </c>
      <c r="C16962" s="115" t="s">
        <v>43596</v>
      </c>
      <c r="D16962" s="115" t="s">
        <v>2038</v>
      </c>
      <c r="E16962" s="115">
        <v>57.601500000000001</v>
      </c>
      <c r="F16962" s="674">
        <v>293.83600000000001</v>
      </c>
      <c r="G16962" s="674">
        <v>295.84500000000003</v>
      </c>
      <c r="H16962" s="115">
        <f t="shared" si="528"/>
        <v>1.0068371472522089</v>
      </c>
      <c r="I16962" s="115">
        <f t="shared" si="529"/>
        <v>57.9953</v>
      </c>
    </row>
    <row r="16963" spans="1:9" hidden="1">
      <c r="A16963" s="115" t="s">
        <v>43597</v>
      </c>
      <c r="B16963" s="115" t="s">
        <v>43598</v>
      </c>
      <c r="C16963" s="115" t="s">
        <v>43599</v>
      </c>
      <c r="D16963" s="115" t="s">
        <v>1242</v>
      </c>
      <c r="E16963" s="115">
        <v>123.4502</v>
      </c>
      <c r="F16963" s="674">
        <v>293.83600000000001</v>
      </c>
      <c r="G16963" s="674">
        <v>295.84500000000003</v>
      </c>
      <c r="H16963" s="115">
        <f t="shared" si="528"/>
        <v>1.0068371472522089</v>
      </c>
      <c r="I16963" s="115">
        <f t="shared" si="529"/>
        <v>124.2942</v>
      </c>
    </row>
    <row r="16964" spans="1:9" hidden="1">
      <c r="A16964" s="115" t="s">
        <v>43600</v>
      </c>
      <c r="B16964" s="115" t="s">
        <v>43601</v>
      </c>
      <c r="C16964" s="115" t="s">
        <v>43602</v>
      </c>
      <c r="D16964" s="115" t="s">
        <v>1242</v>
      </c>
      <c r="E16964" s="115">
        <v>47.598199999999999</v>
      </c>
      <c r="F16964" s="674">
        <v>293.83600000000001</v>
      </c>
      <c r="G16964" s="674">
        <v>295.84500000000003</v>
      </c>
      <c r="H16964" s="115">
        <f t="shared" si="528"/>
        <v>1.0068371472522089</v>
      </c>
      <c r="I16964" s="115">
        <f t="shared" si="529"/>
        <v>47.9236</v>
      </c>
    </row>
    <row r="16965" spans="1:9" hidden="1">
      <c r="A16965" s="115" t="s">
        <v>43603</v>
      </c>
      <c r="B16965" s="115" t="s">
        <v>43604</v>
      </c>
      <c r="C16965" s="115" t="s">
        <v>43605</v>
      </c>
      <c r="D16965" s="115" t="s">
        <v>1242</v>
      </c>
      <c r="E16965" s="115">
        <v>87.122500000000002</v>
      </c>
      <c r="F16965" s="674">
        <v>293.83600000000001</v>
      </c>
      <c r="G16965" s="674">
        <v>295.84500000000003</v>
      </c>
      <c r="H16965" s="115">
        <f t="shared" ref="H16965:H17028" si="530">G16965/F16965</f>
        <v>1.0068371472522089</v>
      </c>
      <c r="I16965" s="115">
        <f t="shared" ref="I16965:I17028" si="531">ROUND(H16965*E16965,4)</f>
        <v>87.718199999999996</v>
      </c>
    </row>
    <row r="16966" spans="1:9" hidden="1">
      <c r="A16966" s="115" t="s">
        <v>43606</v>
      </c>
      <c r="B16966" s="115" t="s">
        <v>43607</v>
      </c>
      <c r="C16966" s="115" t="s">
        <v>43608</v>
      </c>
      <c r="D16966" s="115" t="s">
        <v>1242</v>
      </c>
      <c r="E16966" s="115">
        <v>209.59049999999999</v>
      </c>
      <c r="F16966" s="674">
        <v>293.83600000000001</v>
      </c>
      <c r="G16966" s="674">
        <v>295.84500000000003</v>
      </c>
      <c r="H16966" s="115">
        <f t="shared" si="530"/>
        <v>1.0068371472522089</v>
      </c>
      <c r="I16966" s="115">
        <f t="shared" si="531"/>
        <v>211.02350000000001</v>
      </c>
    </row>
    <row r="16967" spans="1:9" hidden="1">
      <c r="A16967" s="115" t="s">
        <v>43609</v>
      </c>
      <c r="B16967" s="115" t="s">
        <v>43610</v>
      </c>
      <c r="C16967" s="115" t="s">
        <v>43611</v>
      </c>
      <c r="D16967" s="115" t="s">
        <v>1242</v>
      </c>
      <c r="E16967" s="115">
        <v>93.325199999999995</v>
      </c>
      <c r="F16967" s="674">
        <v>293.83600000000001</v>
      </c>
      <c r="G16967" s="674">
        <v>295.84500000000003</v>
      </c>
      <c r="H16967" s="115">
        <f t="shared" si="530"/>
        <v>1.0068371472522089</v>
      </c>
      <c r="I16967" s="115">
        <f t="shared" si="531"/>
        <v>93.963300000000004</v>
      </c>
    </row>
    <row r="16968" spans="1:9" hidden="1">
      <c r="A16968" s="115" t="s">
        <v>43612</v>
      </c>
      <c r="B16968" s="115" t="s">
        <v>43613</v>
      </c>
      <c r="C16968" s="115" t="s">
        <v>43614</v>
      </c>
      <c r="D16968" s="115" t="s">
        <v>2038</v>
      </c>
      <c r="E16968" s="115">
        <v>81.998599999999996</v>
      </c>
      <c r="F16968" s="674">
        <v>293.83600000000001</v>
      </c>
      <c r="G16968" s="674">
        <v>295.84500000000003</v>
      </c>
      <c r="H16968" s="115">
        <f t="shared" si="530"/>
        <v>1.0068371472522089</v>
      </c>
      <c r="I16968" s="115">
        <f t="shared" si="531"/>
        <v>82.559200000000004</v>
      </c>
    </row>
    <row r="16969" spans="1:9" hidden="1">
      <c r="A16969" s="115" t="s">
        <v>43615</v>
      </c>
      <c r="B16969" s="115" t="s">
        <v>43616</v>
      </c>
      <c r="C16969" s="115" t="s">
        <v>43617</v>
      </c>
      <c r="D16969" s="115" t="s">
        <v>2038</v>
      </c>
      <c r="E16969" s="115">
        <v>81.998599999999996</v>
      </c>
      <c r="F16969" s="674">
        <v>293.83600000000001</v>
      </c>
      <c r="G16969" s="674">
        <v>295.84500000000003</v>
      </c>
      <c r="H16969" s="115">
        <f t="shared" si="530"/>
        <v>1.0068371472522089</v>
      </c>
      <c r="I16969" s="115">
        <f t="shared" si="531"/>
        <v>82.559200000000004</v>
      </c>
    </row>
    <row r="16970" spans="1:9" hidden="1">
      <c r="A16970" s="115" t="s">
        <v>43618</v>
      </c>
      <c r="B16970" s="115" t="s">
        <v>43619</v>
      </c>
      <c r="C16970" s="115" t="s">
        <v>43620</v>
      </c>
      <c r="D16970" s="115" t="s">
        <v>1242</v>
      </c>
      <c r="E16970" s="115">
        <v>151.99350000000001</v>
      </c>
      <c r="F16970" s="674">
        <v>293.83600000000001</v>
      </c>
      <c r="G16970" s="674">
        <v>295.84500000000003</v>
      </c>
      <c r="H16970" s="115">
        <f t="shared" si="530"/>
        <v>1.0068371472522089</v>
      </c>
      <c r="I16970" s="115">
        <f t="shared" si="531"/>
        <v>153.03270000000001</v>
      </c>
    </row>
    <row r="16971" spans="1:9" hidden="1">
      <c r="A16971" s="115" t="s">
        <v>43621</v>
      </c>
      <c r="B16971" s="115" t="s">
        <v>43622</v>
      </c>
      <c r="C16971" s="115" t="s">
        <v>43623</v>
      </c>
      <c r="D16971" s="115" t="s">
        <v>1242</v>
      </c>
      <c r="E16971" s="115">
        <v>143.08349999999999</v>
      </c>
      <c r="F16971" s="674">
        <v>293.83600000000001</v>
      </c>
      <c r="G16971" s="674">
        <v>295.84500000000003</v>
      </c>
      <c r="H16971" s="115">
        <f t="shared" si="530"/>
        <v>1.0068371472522089</v>
      </c>
      <c r="I16971" s="115">
        <f t="shared" si="531"/>
        <v>144.06180000000001</v>
      </c>
    </row>
    <row r="16972" spans="1:9" hidden="1">
      <c r="A16972" s="115" t="s">
        <v>43624</v>
      </c>
      <c r="B16972" s="115" t="s">
        <v>43625</v>
      </c>
      <c r="C16972" s="115" t="s">
        <v>43626</v>
      </c>
      <c r="D16972" s="115" t="s">
        <v>1242</v>
      </c>
      <c r="E16972" s="115">
        <v>108.8712</v>
      </c>
      <c r="F16972" s="674">
        <v>293.83600000000001</v>
      </c>
      <c r="G16972" s="674">
        <v>295.84500000000003</v>
      </c>
      <c r="H16972" s="115">
        <f t="shared" si="530"/>
        <v>1.0068371472522089</v>
      </c>
      <c r="I16972" s="115">
        <f t="shared" si="531"/>
        <v>109.6156</v>
      </c>
    </row>
    <row r="16973" spans="1:9" hidden="1">
      <c r="A16973" s="115" t="s">
        <v>43627</v>
      </c>
      <c r="B16973" s="115" t="s">
        <v>43628</v>
      </c>
      <c r="C16973" s="115" t="s">
        <v>43629</v>
      </c>
      <c r="D16973" s="115" t="s">
        <v>1242</v>
      </c>
      <c r="E16973" s="115">
        <v>109.8612</v>
      </c>
      <c r="F16973" s="674">
        <v>293.83600000000001</v>
      </c>
      <c r="G16973" s="674">
        <v>295.84500000000003</v>
      </c>
      <c r="H16973" s="115">
        <f t="shared" si="530"/>
        <v>1.0068371472522089</v>
      </c>
      <c r="I16973" s="115">
        <f t="shared" si="531"/>
        <v>110.6123</v>
      </c>
    </row>
    <row r="16974" spans="1:9" hidden="1">
      <c r="A16974" s="115" t="s">
        <v>43630</v>
      </c>
      <c r="B16974" s="115" t="s">
        <v>43631</v>
      </c>
      <c r="C16974" s="115" t="s">
        <v>43632</v>
      </c>
      <c r="D16974" s="115" t="s">
        <v>1242</v>
      </c>
      <c r="E16974" s="115">
        <v>148.55330000000001</v>
      </c>
      <c r="F16974" s="674">
        <v>293.83600000000001</v>
      </c>
      <c r="G16974" s="674">
        <v>295.84500000000003</v>
      </c>
      <c r="H16974" s="115">
        <f t="shared" si="530"/>
        <v>1.0068371472522089</v>
      </c>
      <c r="I16974" s="115">
        <f t="shared" si="531"/>
        <v>149.56899999999999</v>
      </c>
    </row>
    <row r="16975" spans="1:9" hidden="1">
      <c r="A16975" s="115" t="s">
        <v>43633</v>
      </c>
      <c r="B16975" s="115" t="s">
        <v>43634</v>
      </c>
      <c r="C16975" s="115" t="s">
        <v>43635</v>
      </c>
      <c r="D16975" s="115" t="s">
        <v>1242</v>
      </c>
      <c r="E16975" s="115">
        <v>139.91829999999999</v>
      </c>
      <c r="F16975" s="674">
        <v>293.83600000000001</v>
      </c>
      <c r="G16975" s="674">
        <v>295.84500000000003</v>
      </c>
      <c r="H16975" s="115">
        <f t="shared" si="530"/>
        <v>1.0068371472522089</v>
      </c>
      <c r="I16975" s="115">
        <f t="shared" si="531"/>
        <v>140.8749</v>
      </c>
    </row>
    <row r="16976" spans="1:9" hidden="1">
      <c r="A16976" s="115" t="s">
        <v>43636</v>
      </c>
      <c r="B16976" s="115" t="s">
        <v>43637</v>
      </c>
      <c r="C16976" s="115" t="s">
        <v>43638</v>
      </c>
      <c r="D16976" s="115" t="s">
        <v>2038</v>
      </c>
      <c r="E16976" s="115">
        <v>113.85599999999999</v>
      </c>
      <c r="F16976" s="674">
        <v>293.83600000000001</v>
      </c>
      <c r="G16976" s="674">
        <v>295.84500000000003</v>
      </c>
      <c r="H16976" s="115">
        <f t="shared" si="530"/>
        <v>1.0068371472522089</v>
      </c>
      <c r="I16976" s="115">
        <f t="shared" si="531"/>
        <v>114.6345</v>
      </c>
    </row>
    <row r="16977" spans="1:9" hidden="1">
      <c r="A16977" s="115" t="s">
        <v>43639</v>
      </c>
      <c r="B16977" s="115" t="s">
        <v>43640</v>
      </c>
      <c r="C16977" s="115" t="s">
        <v>43641</v>
      </c>
      <c r="D16977" s="115" t="s">
        <v>2038</v>
      </c>
      <c r="E16977" s="115">
        <v>162.9195</v>
      </c>
      <c r="F16977" s="674">
        <v>293.83600000000001</v>
      </c>
      <c r="G16977" s="674">
        <v>295.84500000000003</v>
      </c>
      <c r="H16977" s="115">
        <f t="shared" si="530"/>
        <v>1.0068371472522089</v>
      </c>
      <c r="I16977" s="115">
        <f t="shared" si="531"/>
        <v>164.0334</v>
      </c>
    </row>
    <row r="16978" spans="1:9" hidden="1">
      <c r="A16978" s="115" t="s">
        <v>43642</v>
      </c>
      <c r="B16978" s="115" t="s">
        <v>43643</v>
      </c>
      <c r="C16978" s="115" t="s">
        <v>43644</v>
      </c>
      <c r="D16978" s="115" t="s">
        <v>2038</v>
      </c>
      <c r="E16978" s="115">
        <v>49.117600000000003</v>
      </c>
      <c r="F16978" s="674">
        <v>293.83600000000001</v>
      </c>
      <c r="G16978" s="674">
        <v>295.84500000000003</v>
      </c>
      <c r="H16978" s="115">
        <f t="shared" si="530"/>
        <v>1.0068371472522089</v>
      </c>
      <c r="I16978" s="115">
        <f t="shared" si="531"/>
        <v>49.453400000000002</v>
      </c>
    </row>
    <row r="16979" spans="1:9" hidden="1">
      <c r="A16979" s="115" t="s">
        <v>43645</v>
      </c>
      <c r="B16979" s="115" t="s">
        <v>43646</v>
      </c>
      <c r="C16979" s="115" t="s">
        <v>43647</v>
      </c>
      <c r="D16979" s="115" t="s">
        <v>1242</v>
      </c>
      <c r="E16979" s="115">
        <v>84.816999999999993</v>
      </c>
      <c r="F16979" s="674">
        <v>293.83600000000001</v>
      </c>
      <c r="G16979" s="674">
        <v>295.84500000000003</v>
      </c>
      <c r="H16979" s="115">
        <f t="shared" si="530"/>
        <v>1.0068371472522089</v>
      </c>
      <c r="I16979" s="115">
        <f t="shared" si="531"/>
        <v>85.396900000000002</v>
      </c>
    </row>
    <row r="16980" spans="1:9" hidden="1">
      <c r="A16980" s="115" t="s">
        <v>43648</v>
      </c>
      <c r="B16980" s="115" t="s">
        <v>43649</v>
      </c>
      <c r="C16980" s="115" t="s">
        <v>43650</v>
      </c>
      <c r="D16980" s="115" t="s">
        <v>1242</v>
      </c>
      <c r="E16980" s="115">
        <v>125.7869</v>
      </c>
      <c r="F16980" s="674">
        <v>293.83600000000001</v>
      </c>
      <c r="G16980" s="674">
        <v>295.84500000000003</v>
      </c>
      <c r="H16980" s="115">
        <f t="shared" si="530"/>
        <v>1.0068371472522089</v>
      </c>
      <c r="I16980" s="115">
        <f t="shared" si="531"/>
        <v>126.6469</v>
      </c>
    </row>
    <row r="16981" spans="1:9" hidden="1">
      <c r="A16981" s="115" t="s">
        <v>43651</v>
      </c>
      <c r="B16981" s="115" t="s">
        <v>43652</v>
      </c>
      <c r="C16981" s="115" t="s">
        <v>43653</v>
      </c>
      <c r="D16981" s="115" t="s">
        <v>1242</v>
      </c>
      <c r="E16981" s="115">
        <v>159.88570000000001</v>
      </c>
      <c r="F16981" s="674">
        <v>293.83600000000001</v>
      </c>
      <c r="G16981" s="674">
        <v>295.84500000000003</v>
      </c>
      <c r="H16981" s="115">
        <f t="shared" si="530"/>
        <v>1.0068371472522089</v>
      </c>
      <c r="I16981" s="115">
        <f t="shared" si="531"/>
        <v>160.97890000000001</v>
      </c>
    </row>
    <row r="16982" spans="1:9" hidden="1">
      <c r="A16982" s="115" t="s">
        <v>43654</v>
      </c>
      <c r="B16982" s="115" t="s">
        <v>43655</v>
      </c>
      <c r="C16982" s="115" t="s">
        <v>43656</v>
      </c>
      <c r="D16982" s="115" t="s">
        <v>1242</v>
      </c>
      <c r="E16982" s="115">
        <v>79.311800000000005</v>
      </c>
      <c r="F16982" s="674">
        <v>293.83600000000001</v>
      </c>
      <c r="G16982" s="674">
        <v>295.84500000000003</v>
      </c>
      <c r="H16982" s="115">
        <f t="shared" si="530"/>
        <v>1.0068371472522089</v>
      </c>
      <c r="I16982" s="115">
        <f t="shared" si="531"/>
        <v>79.854100000000003</v>
      </c>
    </row>
    <row r="16983" spans="1:9" hidden="1">
      <c r="A16983" s="115" t="s">
        <v>43657</v>
      </c>
      <c r="B16983" s="115" t="s">
        <v>43658</v>
      </c>
      <c r="C16983" s="115" t="s">
        <v>43659</v>
      </c>
      <c r="D16983" s="115" t="s">
        <v>2038</v>
      </c>
      <c r="E16983" s="115">
        <v>63.178199999999997</v>
      </c>
      <c r="F16983" s="674">
        <v>293.83600000000001</v>
      </c>
      <c r="G16983" s="674">
        <v>295.84500000000003</v>
      </c>
      <c r="H16983" s="115">
        <f t="shared" si="530"/>
        <v>1.0068371472522089</v>
      </c>
      <c r="I16983" s="115">
        <f t="shared" si="531"/>
        <v>63.610199999999999</v>
      </c>
    </row>
    <row r="16984" spans="1:9" hidden="1">
      <c r="A16984" s="115" t="s">
        <v>43660</v>
      </c>
      <c r="B16984" s="115" t="s">
        <v>43661</v>
      </c>
      <c r="C16984" s="115" t="s">
        <v>43662</v>
      </c>
      <c r="D16984" s="115" t="s">
        <v>1242</v>
      </c>
      <c r="E16984" s="115">
        <v>111.2179</v>
      </c>
      <c r="F16984" s="674">
        <v>293.83600000000001</v>
      </c>
      <c r="G16984" s="674">
        <v>295.84500000000003</v>
      </c>
      <c r="H16984" s="115">
        <f t="shared" si="530"/>
        <v>1.0068371472522089</v>
      </c>
      <c r="I16984" s="115">
        <f t="shared" si="531"/>
        <v>111.9783</v>
      </c>
    </row>
    <row r="16985" spans="1:9" hidden="1">
      <c r="A16985" s="115" t="s">
        <v>43663</v>
      </c>
      <c r="B16985" s="115" t="s">
        <v>43664</v>
      </c>
      <c r="C16985" s="115" t="s">
        <v>43665</v>
      </c>
      <c r="D16985" s="115" t="s">
        <v>1242</v>
      </c>
      <c r="E16985" s="115">
        <v>489.95749999999998</v>
      </c>
      <c r="F16985" s="674">
        <v>293.83600000000001</v>
      </c>
      <c r="G16985" s="674">
        <v>295.84500000000003</v>
      </c>
      <c r="H16985" s="115">
        <f t="shared" si="530"/>
        <v>1.0068371472522089</v>
      </c>
      <c r="I16985" s="115">
        <f t="shared" si="531"/>
        <v>493.30739999999997</v>
      </c>
    </row>
    <row r="16986" spans="1:9" hidden="1">
      <c r="A16986" s="115" t="s">
        <v>43666</v>
      </c>
      <c r="B16986" s="115" t="s">
        <v>43667</v>
      </c>
      <c r="C16986" s="115" t="s">
        <v>43668</v>
      </c>
      <c r="D16986" s="115" t="s">
        <v>2038</v>
      </c>
      <c r="E16986" s="115">
        <v>327.34980000000002</v>
      </c>
      <c r="F16986" s="674">
        <v>293.83600000000001</v>
      </c>
      <c r="G16986" s="674">
        <v>295.84500000000003</v>
      </c>
      <c r="H16986" s="115">
        <f t="shared" si="530"/>
        <v>1.0068371472522089</v>
      </c>
      <c r="I16986" s="115">
        <f t="shared" si="531"/>
        <v>329.58789999999999</v>
      </c>
    </row>
    <row r="16987" spans="1:9" hidden="1">
      <c r="A16987" s="115" t="s">
        <v>43669</v>
      </c>
      <c r="B16987" s="115" t="s">
        <v>43670</v>
      </c>
      <c r="C16987" s="115" t="s">
        <v>43671</v>
      </c>
      <c r="D16987" s="115" t="s">
        <v>2038</v>
      </c>
      <c r="E16987" s="115">
        <v>176.29820000000001</v>
      </c>
      <c r="F16987" s="674">
        <v>293.83600000000001</v>
      </c>
      <c r="G16987" s="674">
        <v>295.84500000000003</v>
      </c>
      <c r="H16987" s="115">
        <f t="shared" si="530"/>
        <v>1.0068371472522089</v>
      </c>
      <c r="I16987" s="115">
        <f t="shared" si="531"/>
        <v>177.50360000000001</v>
      </c>
    </row>
    <row r="16988" spans="1:9" hidden="1">
      <c r="A16988" s="115" t="s">
        <v>43672</v>
      </c>
      <c r="B16988" s="115" t="s">
        <v>43673</v>
      </c>
      <c r="C16988" s="115" t="s">
        <v>43674</v>
      </c>
      <c r="D16988" s="115" t="s">
        <v>2038</v>
      </c>
      <c r="E16988" s="115">
        <v>183.87819999999999</v>
      </c>
      <c r="F16988" s="674">
        <v>293.83600000000001</v>
      </c>
      <c r="G16988" s="674">
        <v>295.84500000000003</v>
      </c>
      <c r="H16988" s="115">
        <f t="shared" si="530"/>
        <v>1.0068371472522089</v>
      </c>
      <c r="I16988" s="115">
        <f t="shared" si="531"/>
        <v>185.1354</v>
      </c>
    </row>
    <row r="16989" spans="1:9" hidden="1">
      <c r="A16989" s="115" t="s">
        <v>43675</v>
      </c>
      <c r="B16989" s="115" t="s">
        <v>43676</v>
      </c>
      <c r="C16989" s="115" t="s">
        <v>43677</v>
      </c>
      <c r="D16989" s="115" t="s">
        <v>2038</v>
      </c>
      <c r="E16989" s="115">
        <v>445.50119999999998</v>
      </c>
      <c r="F16989" s="674">
        <v>293.83600000000001</v>
      </c>
      <c r="G16989" s="674">
        <v>295.84500000000003</v>
      </c>
      <c r="H16989" s="115">
        <f t="shared" si="530"/>
        <v>1.0068371472522089</v>
      </c>
      <c r="I16989" s="115">
        <f t="shared" si="531"/>
        <v>448.54719999999998</v>
      </c>
    </row>
    <row r="16990" spans="1:9" hidden="1">
      <c r="A16990" s="115" t="s">
        <v>43678</v>
      </c>
      <c r="B16990" s="115" t="s">
        <v>43679</v>
      </c>
      <c r="C16990" s="115" t="s">
        <v>43680</v>
      </c>
      <c r="D16990" s="115" t="s">
        <v>2038</v>
      </c>
      <c r="E16990" s="115">
        <v>22.298999999999999</v>
      </c>
      <c r="F16990" s="674">
        <v>293.83600000000001</v>
      </c>
      <c r="G16990" s="674">
        <v>295.84500000000003</v>
      </c>
      <c r="H16990" s="115">
        <f t="shared" si="530"/>
        <v>1.0068371472522089</v>
      </c>
      <c r="I16990" s="115">
        <f t="shared" si="531"/>
        <v>22.451499999999999</v>
      </c>
    </row>
    <row r="16991" spans="1:9" hidden="1">
      <c r="A16991" s="115" t="s">
        <v>43681</v>
      </c>
      <c r="B16991" s="115" t="s">
        <v>43682</v>
      </c>
      <c r="C16991" s="115" t="s">
        <v>43683</v>
      </c>
      <c r="D16991" s="115" t="s">
        <v>2038</v>
      </c>
      <c r="E16991" s="115">
        <v>19.821300000000001</v>
      </c>
      <c r="F16991" s="674">
        <v>293.83600000000001</v>
      </c>
      <c r="G16991" s="674">
        <v>295.84500000000003</v>
      </c>
      <c r="H16991" s="115">
        <f t="shared" si="530"/>
        <v>1.0068371472522089</v>
      </c>
      <c r="I16991" s="115">
        <f t="shared" si="531"/>
        <v>19.956800000000001</v>
      </c>
    </row>
    <row r="16992" spans="1:9" hidden="1">
      <c r="A16992" s="115" t="s">
        <v>43684</v>
      </c>
      <c r="B16992" s="115" t="s">
        <v>43685</v>
      </c>
      <c r="C16992" s="115" t="s">
        <v>43686</v>
      </c>
      <c r="D16992" s="115" t="s">
        <v>2038</v>
      </c>
      <c r="E16992" s="115">
        <v>26.856200000000001</v>
      </c>
      <c r="F16992" s="674">
        <v>293.83600000000001</v>
      </c>
      <c r="G16992" s="674">
        <v>295.84500000000003</v>
      </c>
      <c r="H16992" s="115">
        <f t="shared" si="530"/>
        <v>1.0068371472522089</v>
      </c>
      <c r="I16992" s="115">
        <f t="shared" si="531"/>
        <v>27.0398</v>
      </c>
    </row>
    <row r="16993" spans="1:9" hidden="1">
      <c r="A16993" s="115" t="s">
        <v>43687</v>
      </c>
      <c r="B16993" s="115" t="s">
        <v>43688</v>
      </c>
      <c r="C16993" s="115" t="s">
        <v>43689</v>
      </c>
      <c r="D16993" s="115" t="s">
        <v>2038</v>
      </c>
      <c r="E16993" s="115">
        <v>89.195999999999998</v>
      </c>
      <c r="F16993" s="674">
        <v>293.83600000000001</v>
      </c>
      <c r="G16993" s="674">
        <v>295.84500000000003</v>
      </c>
      <c r="H16993" s="115">
        <f t="shared" si="530"/>
        <v>1.0068371472522089</v>
      </c>
      <c r="I16993" s="115">
        <f t="shared" si="531"/>
        <v>89.805800000000005</v>
      </c>
    </row>
    <row r="16994" spans="1:9" hidden="1">
      <c r="A16994" s="115" t="s">
        <v>43690</v>
      </c>
      <c r="B16994" s="115" t="s">
        <v>43691</v>
      </c>
      <c r="C16994" s="115" t="s">
        <v>43692</v>
      </c>
      <c r="D16994" s="115" t="s">
        <v>2038</v>
      </c>
      <c r="E16994" s="115">
        <v>26.361499999999999</v>
      </c>
      <c r="F16994" s="674">
        <v>293.83600000000001</v>
      </c>
      <c r="G16994" s="674">
        <v>295.84500000000003</v>
      </c>
      <c r="H16994" s="115">
        <f t="shared" si="530"/>
        <v>1.0068371472522089</v>
      </c>
      <c r="I16994" s="115">
        <f t="shared" si="531"/>
        <v>26.541699999999999</v>
      </c>
    </row>
    <row r="16995" spans="1:9" hidden="1">
      <c r="A16995" s="115" t="s">
        <v>43693</v>
      </c>
      <c r="B16995" s="115" t="s">
        <v>43694</v>
      </c>
      <c r="C16995" s="115" t="s">
        <v>43695</v>
      </c>
      <c r="D16995" s="115" t="s">
        <v>2038</v>
      </c>
      <c r="E16995" s="115">
        <v>47.2744</v>
      </c>
      <c r="F16995" s="674">
        <v>293.83600000000001</v>
      </c>
      <c r="G16995" s="674">
        <v>295.84500000000003</v>
      </c>
      <c r="H16995" s="115">
        <f t="shared" si="530"/>
        <v>1.0068371472522089</v>
      </c>
      <c r="I16995" s="115">
        <f t="shared" si="531"/>
        <v>47.5976</v>
      </c>
    </row>
    <row r="16996" spans="1:9" hidden="1">
      <c r="A16996" s="115" t="s">
        <v>43696</v>
      </c>
      <c r="B16996" s="115" t="s">
        <v>43697</v>
      </c>
      <c r="C16996" s="115" t="s">
        <v>43698</v>
      </c>
      <c r="D16996" s="115" t="s">
        <v>2038</v>
      </c>
      <c r="E16996" s="115">
        <v>25.238</v>
      </c>
      <c r="F16996" s="674">
        <v>293.83600000000001</v>
      </c>
      <c r="G16996" s="674">
        <v>295.84500000000003</v>
      </c>
      <c r="H16996" s="115">
        <f t="shared" si="530"/>
        <v>1.0068371472522089</v>
      </c>
      <c r="I16996" s="115">
        <f t="shared" si="531"/>
        <v>25.410599999999999</v>
      </c>
    </row>
    <row r="16997" spans="1:9" hidden="1">
      <c r="A16997" s="115" t="s">
        <v>43699</v>
      </c>
      <c r="B16997" s="115" t="s">
        <v>43700</v>
      </c>
      <c r="C16997" s="115" t="s">
        <v>43701</v>
      </c>
      <c r="D16997" s="115" t="s">
        <v>2038</v>
      </c>
      <c r="E16997" s="115">
        <v>229.17789999999999</v>
      </c>
      <c r="F16997" s="674">
        <v>293.83600000000001</v>
      </c>
      <c r="G16997" s="674">
        <v>295.84500000000003</v>
      </c>
      <c r="H16997" s="115">
        <f t="shared" si="530"/>
        <v>1.0068371472522089</v>
      </c>
      <c r="I16997" s="115">
        <f t="shared" si="531"/>
        <v>230.7448</v>
      </c>
    </row>
    <row r="16998" spans="1:9" hidden="1">
      <c r="A16998" s="115" t="s">
        <v>43702</v>
      </c>
      <c r="B16998" s="115" t="s">
        <v>43703</v>
      </c>
      <c r="C16998" s="115" t="s">
        <v>43704</v>
      </c>
      <c r="D16998" s="115" t="s">
        <v>2038</v>
      </c>
      <c r="E16998" s="115">
        <v>87.678600000000003</v>
      </c>
      <c r="F16998" s="674">
        <v>293.83600000000001</v>
      </c>
      <c r="G16998" s="674">
        <v>295.84500000000003</v>
      </c>
      <c r="H16998" s="115">
        <f t="shared" si="530"/>
        <v>1.0068371472522089</v>
      </c>
      <c r="I16998" s="115">
        <f t="shared" si="531"/>
        <v>88.278099999999995</v>
      </c>
    </row>
    <row r="16999" spans="1:9" hidden="1">
      <c r="A16999" s="115" t="s">
        <v>43705</v>
      </c>
      <c r="B16999" s="115" t="s">
        <v>43706</v>
      </c>
      <c r="C16999" s="115" t="s">
        <v>43707</v>
      </c>
      <c r="D16999" s="115" t="s">
        <v>2038</v>
      </c>
      <c r="E16999" s="115">
        <v>103.88639999999999</v>
      </c>
      <c r="F16999" s="674">
        <v>293.83600000000001</v>
      </c>
      <c r="G16999" s="674">
        <v>295.84500000000003</v>
      </c>
      <c r="H16999" s="115">
        <f t="shared" si="530"/>
        <v>1.0068371472522089</v>
      </c>
      <c r="I16999" s="115">
        <f t="shared" si="531"/>
        <v>104.5967</v>
      </c>
    </row>
    <row r="17000" spans="1:9" hidden="1">
      <c r="A17000" s="115" t="s">
        <v>43708</v>
      </c>
      <c r="B17000" s="115" t="s">
        <v>43709</v>
      </c>
      <c r="C17000" s="115" t="s">
        <v>43710</v>
      </c>
      <c r="D17000" s="115" t="s">
        <v>2038</v>
      </c>
      <c r="E17000" s="115">
        <v>99.816800000000001</v>
      </c>
      <c r="F17000" s="674">
        <v>293.83600000000001</v>
      </c>
      <c r="G17000" s="674">
        <v>295.84500000000003</v>
      </c>
      <c r="H17000" s="115">
        <f t="shared" si="530"/>
        <v>1.0068371472522089</v>
      </c>
      <c r="I17000" s="115">
        <f t="shared" si="531"/>
        <v>100.49930000000001</v>
      </c>
    </row>
    <row r="17001" spans="1:9" hidden="1">
      <c r="A17001" s="115" t="s">
        <v>43711</v>
      </c>
      <c r="B17001" s="115" t="s">
        <v>43712</v>
      </c>
      <c r="C17001" s="115" t="s">
        <v>43713</v>
      </c>
      <c r="D17001" s="115" t="s">
        <v>2038</v>
      </c>
      <c r="E17001" s="115">
        <v>55.733699999999999</v>
      </c>
      <c r="F17001" s="674">
        <v>293.83600000000001</v>
      </c>
      <c r="G17001" s="674">
        <v>295.84500000000003</v>
      </c>
      <c r="H17001" s="115">
        <f t="shared" si="530"/>
        <v>1.0068371472522089</v>
      </c>
      <c r="I17001" s="115">
        <f t="shared" si="531"/>
        <v>56.114800000000002</v>
      </c>
    </row>
    <row r="17002" spans="1:9" hidden="1">
      <c r="A17002" s="115" t="s">
        <v>43714</v>
      </c>
      <c r="B17002" s="115" t="s">
        <v>43715</v>
      </c>
      <c r="C17002" s="115" t="s">
        <v>43716</v>
      </c>
      <c r="D17002" s="115" t="s">
        <v>2038</v>
      </c>
      <c r="E17002" s="115">
        <v>122.4907</v>
      </c>
      <c r="F17002" s="674">
        <v>293.83600000000001</v>
      </c>
      <c r="G17002" s="674">
        <v>295.84500000000003</v>
      </c>
      <c r="H17002" s="115">
        <f t="shared" si="530"/>
        <v>1.0068371472522089</v>
      </c>
      <c r="I17002" s="115">
        <f t="shared" si="531"/>
        <v>123.3282</v>
      </c>
    </row>
    <row r="17003" spans="1:9" hidden="1">
      <c r="A17003" s="115" t="s">
        <v>43717</v>
      </c>
      <c r="B17003" s="115" t="s">
        <v>43718</v>
      </c>
      <c r="C17003" s="115" t="s">
        <v>43719</v>
      </c>
      <c r="D17003" s="115" t="s">
        <v>2038</v>
      </c>
      <c r="E17003" s="115">
        <v>158.0787</v>
      </c>
      <c r="F17003" s="674">
        <v>293.83600000000001</v>
      </c>
      <c r="G17003" s="674">
        <v>295.84500000000003</v>
      </c>
      <c r="H17003" s="115">
        <f t="shared" si="530"/>
        <v>1.0068371472522089</v>
      </c>
      <c r="I17003" s="115">
        <f t="shared" si="531"/>
        <v>159.15950000000001</v>
      </c>
    </row>
    <row r="17004" spans="1:9" hidden="1">
      <c r="A17004" s="115" t="s">
        <v>43720</v>
      </c>
      <c r="B17004" s="115" t="s">
        <v>43721</v>
      </c>
      <c r="C17004" s="115" t="s">
        <v>43722</v>
      </c>
      <c r="D17004" s="115" t="s">
        <v>2038</v>
      </c>
      <c r="E17004" s="115">
        <v>100.8895</v>
      </c>
      <c r="F17004" s="674">
        <v>293.83600000000001</v>
      </c>
      <c r="G17004" s="674">
        <v>295.84500000000003</v>
      </c>
      <c r="H17004" s="115">
        <f t="shared" si="530"/>
        <v>1.0068371472522089</v>
      </c>
      <c r="I17004" s="115">
        <f t="shared" si="531"/>
        <v>101.5793</v>
      </c>
    </row>
    <row r="17005" spans="1:9" hidden="1">
      <c r="A17005" s="115" t="s">
        <v>43723</v>
      </c>
      <c r="B17005" s="115" t="s">
        <v>43724</v>
      </c>
      <c r="C17005" s="115" t="s">
        <v>43725</v>
      </c>
      <c r="D17005" s="115" t="s">
        <v>2038</v>
      </c>
      <c r="E17005" s="115">
        <v>81.170400000000001</v>
      </c>
      <c r="F17005" s="674">
        <v>293.83600000000001</v>
      </c>
      <c r="G17005" s="674">
        <v>295.84500000000003</v>
      </c>
      <c r="H17005" s="115">
        <f t="shared" si="530"/>
        <v>1.0068371472522089</v>
      </c>
      <c r="I17005" s="115">
        <f t="shared" si="531"/>
        <v>81.725399999999993</v>
      </c>
    </row>
    <row r="17006" spans="1:9" hidden="1">
      <c r="A17006" s="115" t="s">
        <v>43726</v>
      </c>
      <c r="B17006" s="115" t="s">
        <v>43727</v>
      </c>
      <c r="C17006" s="115" t="s">
        <v>43728</v>
      </c>
      <c r="D17006" s="115" t="s">
        <v>2038</v>
      </c>
      <c r="E17006" s="115">
        <v>243.4375</v>
      </c>
      <c r="F17006" s="674">
        <v>293.83600000000001</v>
      </c>
      <c r="G17006" s="674">
        <v>295.84500000000003</v>
      </c>
      <c r="H17006" s="115">
        <f t="shared" si="530"/>
        <v>1.0068371472522089</v>
      </c>
      <c r="I17006" s="115">
        <f t="shared" si="531"/>
        <v>245.1019</v>
      </c>
    </row>
    <row r="17007" spans="1:9" hidden="1">
      <c r="A17007" s="115" t="s">
        <v>43729</v>
      </c>
      <c r="B17007" s="115" t="s">
        <v>43730</v>
      </c>
      <c r="C17007" s="115" t="s">
        <v>43731</v>
      </c>
      <c r="D17007" s="115" t="s">
        <v>2038</v>
      </c>
      <c r="E17007" s="115">
        <v>175.6292</v>
      </c>
      <c r="F17007" s="674">
        <v>293.83600000000001</v>
      </c>
      <c r="G17007" s="674">
        <v>295.84500000000003</v>
      </c>
      <c r="H17007" s="115">
        <f t="shared" si="530"/>
        <v>1.0068371472522089</v>
      </c>
      <c r="I17007" s="115">
        <f t="shared" si="531"/>
        <v>176.83</v>
      </c>
    </row>
    <row r="17008" spans="1:9" hidden="1">
      <c r="A17008" s="115" t="s">
        <v>43732</v>
      </c>
      <c r="B17008" s="115" t="s">
        <v>43733</v>
      </c>
      <c r="C17008" s="115" t="s">
        <v>43734</v>
      </c>
      <c r="D17008" s="115" t="s">
        <v>2038</v>
      </c>
      <c r="E17008" s="115">
        <v>15.972200000000001</v>
      </c>
      <c r="F17008" s="674">
        <v>293.83600000000001</v>
      </c>
      <c r="G17008" s="674">
        <v>295.84500000000003</v>
      </c>
      <c r="H17008" s="115">
        <f t="shared" si="530"/>
        <v>1.0068371472522089</v>
      </c>
      <c r="I17008" s="115">
        <f t="shared" si="531"/>
        <v>16.081399999999999</v>
      </c>
    </row>
    <row r="17009" spans="1:9" hidden="1">
      <c r="A17009" s="115" t="s">
        <v>43735</v>
      </c>
      <c r="B17009" s="115" t="s">
        <v>43736</v>
      </c>
      <c r="C17009" s="115" t="s">
        <v>43737</v>
      </c>
      <c r="D17009" s="115" t="s">
        <v>2038</v>
      </c>
      <c r="E17009" s="115">
        <v>6.7944000000000004</v>
      </c>
      <c r="F17009" s="674">
        <v>293.83600000000001</v>
      </c>
      <c r="G17009" s="674">
        <v>295.84500000000003</v>
      </c>
      <c r="H17009" s="115">
        <f t="shared" si="530"/>
        <v>1.0068371472522089</v>
      </c>
      <c r="I17009" s="115">
        <f t="shared" si="531"/>
        <v>6.8409000000000004</v>
      </c>
    </row>
    <row r="17010" spans="1:9" hidden="1">
      <c r="A17010" s="115" t="s">
        <v>43738</v>
      </c>
      <c r="B17010" s="115" t="s">
        <v>43739</v>
      </c>
      <c r="C17010" s="115" t="s">
        <v>43740</v>
      </c>
      <c r="D17010" s="115" t="s">
        <v>2038</v>
      </c>
      <c r="E17010" s="115">
        <v>51.584899999999998</v>
      </c>
      <c r="F17010" s="674">
        <v>293.83600000000001</v>
      </c>
      <c r="G17010" s="674">
        <v>295.84500000000003</v>
      </c>
      <c r="H17010" s="115">
        <f t="shared" si="530"/>
        <v>1.0068371472522089</v>
      </c>
      <c r="I17010" s="115">
        <f t="shared" si="531"/>
        <v>51.937600000000003</v>
      </c>
    </row>
    <row r="17011" spans="1:9" hidden="1">
      <c r="A17011" s="115" t="s">
        <v>43741</v>
      </c>
      <c r="B17011" s="115" t="s">
        <v>43742</v>
      </c>
      <c r="C17011" s="115" t="s">
        <v>43743</v>
      </c>
      <c r="D17011" s="115" t="s">
        <v>2038</v>
      </c>
      <c r="E17011" s="115">
        <v>116.7483</v>
      </c>
      <c r="F17011" s="674">
        <v>293.83600000000001</v>
      </c>
      <c r="G17011" s="674">
        <v>295.84500000000003</v>
      </c>
      <c r="H17011" s="115">
        <f t="shared" si="530"/>
        <v>1.0068371472522089</v>
      </c>
      <c r="I17011" s="115">
        <f t="shared" si="531"/>
        <v>117.54649999999999</v>
      </c>
    </row>
    <row r="17012" spans="1:9" hidden="1">
      <c r="A17012" s="115" t="s">
        <v>43744</v>
      </c>
      <c r="B17012" s="115" t="s">
        <v>43745</v>
      </c>
      <c r="C17012" s="115" t="s">
        <v>43746</v>
      </c>
      <c r="D17012" s="115" t="s">
        <v>2038</v>
      </c>
      <c r="E17012" s="115">
        <v>93.241200000000006</v>
      </c>
      <c r="F17012" s="674">
        <v>293.83600000000001</v>
      </c>
      <c r="G17012" s="674">
        <v>295.84500000000003</v>
      </c>
      <c r="H17012" s="115">
        <f t="shared" si="530"/>
        <v>1.0068371472522089</v>
      </c>
      <c r="I17012" s="115">
        <f t="shared" si="531"/>
        <v>93.878699999999995</v>
      </c>
    </row>
    <row r="17013" spans="1:9" hidden="1">
      <c r="A17013" s="115" t="s">
        <v>43747</v>
      </c>
      <c r="B17013" s="115" t="s">
        <v>43748</v>
      </c>
      <c r="C17013" s="115" t="s">
        <v>43749</v>
      </c>
      <c r="D17013" s="115" t="s">
        <v>2038</v>
      </c>
      <c r="E17013" s="115">
        <v>22.306000000000001</v>
      </c>
      <c r="F17013" s="674">
        <v>293.83600000000001</v>
      </c>
      <c r="G17013" s="674">
        <v>295.84500000000003</v>
      </c>
      <c r="H17013" s="115">
        <f t="shared" si="530"/>
        <v>1.0068371472522089</v>
      </c>
      <c r="I17013" s="115">
        <f t="shared" si="531"/>
        <v>22.458500000000001</v>
      </c>
    </row>
    <row r="17014" spans="1:9" hidden="1">
      <c r="A17014" s="115" t="s">
        <v>43750</v>
      </c>
      <c r="B17014" s="115" t="s">
        <v>43751</v>
      </c>
      <c r="C17014" s="115" t="s">
        <v>43752</v>
      </c>
      <c r="D17014" s="115" t="s">
        <v>1242</v>
      </c>
      <c r="E17014" s="115">
        <v>42.496000000000002</v>
      </c>
      <c r="F17014" s="674">
        <v>293.83600000000001</v>
      </c>
      <c r="G17014" s="674">
        <v>295.84500000000003</v>
      </c>
      <c r="H17014" s="115">
        <f t="shared" si="530"/>
        <v>1.0068371472522089</v>
      </c>
      <c r="I17014" s="115">
        <f t="shared" si="531"/>
        <v>42.7866</v>
      </c>
    </row>
    <row r="17015" spans="1:9" hidden="1">
      <c r="A17015" s="115" t="s">
        <v>43753</v>
      </c>
      <c r="B17015" s="115" t="s">
        <v>43754</v>
      </c>
      <c r="C17015" s="115" t="s">
        <v>43755</v>
      </c>
      <c r="D17015" s="115" t="s">
        <v>2038</v>
      </c>
      <c r="E17015" s="115">
        <v>112.0504</v>
      </c>
      <c r="F17015" s="674">
        <v>293.83600000000001</v>
      </c>
      <c r="G17015" s="674">
        <v>295.84500000000003</v>
      </c>
      <c r="H17015" s="115">
        <f t="shared" si="530"/>
        <v>1.0068371472522089</v>
      </c>
      <c r="I17015" s="115">
        <f t="shared" si="531"/>
        <v>112.8165</v>
      </c>
    </row>
    <row r="17016" spans="1:9" hidden="1">
      <c r="A17016" s="115" t="s">
        <v>43756</v>
      </c>
      <c r="B17016" s="115" t="s">
        <v>43757</v>
      </c>
      <c r="C17016" s="115" t="s">
        <v>43758</v>
      </c>
      <c r="D17016" s="115" t="s">
        <v>2038</v>
      </c>
      <c r="E17016" s="115">
        <v>133.58000000000001</v>
      </c>
      <c r="F17016" s="674">
        <v>293.83600000000001</v>
      </c>
      <c r="G17016" s="674">
        <v>295.84500000000003</v>
      </c>
      <c r="H17016" s="115">
        <f t="shared" si="530"/>
        <v>1.0068371472522089</v>
      </c>
      <c r="I17016" s="115">
        <f t="shared" si="531"/>
        <v>134.4933</v>
      </c>
    </row>
    <row r="17017" spans="1:9" hidden="1">
      <c r="A17017" s="115" t="s">
        <v>43759</v>
      </c>
      <c r="B17017" s="115" t="s">
        <v>43760</v>
      </c>
      <c r="C17017" s="115" t="s">
        <v>43761</v>
      </c>
      <c r="D17017" s="115" t="s">
        <v>2038</v>
      </c>
      <c r="E17017" s="115">
        <v>207.95160000000001</v>
      </c>
      <c r="F17017" s="674">
        <v>293.83600000000001</v>
      </c>
      <c r="G17017" s="674">
        <v>295.84500000000003</v>
      </c>
      <c r="H17017" s="115">
        <f t="shared" si="530"/>
        <v>1.0068371472522089</v>
      </c>
      <c r="I17017" s="115">
        <f t="shared" si="531"/>
        <v>209.3734</v>
      </c>
    </row>
    <row r="17018" spans="1:9" hidden="1">
      <c r="A17018" s="115" t="s">
        <v>43762</v>
      </c>
      <c r="B17018" s="115" t="s">
        <v>43763</v>
      </c>
      <c r="C17018" s="115" t="s">
        <v>43764</v>
      </c>
      <c r="D17018" s="115" t="s">
        <v>2038</v>
      </c>
      <c r="E17018" s="115">
        <v>254.46420000000001</v>
      </c>
      <c r="F17018" s="674">
        <v>293.83600000000001</v>
      </c>
      <c r="G17018" s="674">
        <v>295.84500000000003</v>
      </c>
      <c r="H17018" s="115">
        <f t="shared" si="530"/>
        <v>1.0068371472522089</v>
      </c>
      <c r="I17018" s="115">
        <f t="shared" si="531"/>
        <v>256.20400000000001</v>
      </c>
    </row>
    <row r="17019" spans="1:9" hidden="1">
      <c r="A17019" s="115" t="s">
        <v>43765</v>
      </c>
      <c r="B17019" s="115" t="s">
        <v>43766</v>
      </c>
      <c r="C17019" s="115" t="s">
        <v>43767</v>
      </c>
      <c r="D17019" s="115" t="s">
        <v>2038</v>
      </c>
      <c r="E17019" s="115">
        <v>48.258000000000003</v>
      </c>
      <c r="F17019" s="674">
        <v>293.83600000000001</v>
      </c>
      <c r="G17019" s="674">
        <v>295.84500000000003</v>
      </c>
      <c r="H17019" s="115">
        <f t="shared" si="530"/>
        <v>1.0068371472522089</v>
      </c>
      <c r="I17019" s="115">
        <f t="shared" si="531"/>
        <v>48.587899999999998</v>
      </c>
    </row>
    <row r="17020" spans="1:9" hidden="1">
      <c r="A17020" s="115" t="s">
        <v>43768</v>
      </c>
      <c r="B17020" s="115" t="s">
        <v>43769</v>
      </c>
      <c r="C17020" s="115" t="s">
        <v>43770</v>
      </c>
      <c r="D17020" s="115" t="s">
        <v>2038</v>
      </c>
      <c r="E17020" s="115">
        <v>115.43810000000001</v>
      </c>
      <c r="F17020" s="674">
        <v>293.83600000000001</v>
      </c>
      <c r="G17020" s="674">
        <v>295.84500000000003</v>
      </c>
      <c r="H17020" s="115">
        <f t="shared" si="530"/>
        <v>1.0068371472522089</v>
      </c>
      <c r="I17020" s="115">
        <f t="shared" si="531"/>
        <v>116.2274</v>
      </c>
    </row>
    <row r="17021" spans="1:9" hidden="1">
      <c r="A17021" s="115" t="s">
        <v>43771</v>
      </c>
      <c r="B17021" s="115" t="s">
        <v>43772</v>
      </c>
      <c r="C17021" s="115" t="s">
        <v>43773</v>
      </c>
      <c r="D17021" s="115" t="s">
        <v>2038</v>
      </c>
      <c r="E17021" s="115">
        <v>137.4889</v>
      </c>
      <c r="F17021" s="674">
        <v>293.83600000000001</v>
      </c>
      <c r="G17021" s="674">
        <v>295.84500000000003</v>
      </c>
      <c r="H17021" s="115">
        <f t="shared" si="530"/>
        <v>1.0068371472522089</v>
      </c>
      <c r="I17021" s="115">
        <f t="shared" si="531"/>
        <v>138.4289</v>
      </c>
    </row>
    <row r="17022" spans="1:9" hidden="1">
      <c r="A17022" s="115" t="s">
        <v>43774</v>
      </c>
      <c r="B17022" s="115" t="s">
        <v>43775</v>
      </c>
      <c r="C17022" s="115" t="s">
        <v>43776</v>
      </c>
      <c r="D17022" s="115" t="s">
        <v>2038</v>
      </c>
      <c r="E17022" s="115">
        <v>213.68459999999999</v>
      </c>
      <c r="F17022" s="674">
        <v>293.83600000000001</v>
      </c>
      <c r="G17022" s="674">
        <v>295.84500000000003</v>
      </c>
      <c r="H17022" s="115">
        <f t="shared" si="530"/>
        <v>1.0068371472522089</v>
      </c>
      <c r="I17022" s="115">
        <f t="shared" si="531"/>
        <v>215.1456</v>
      </c>
    </row>
    <row r="17023" spans="1:9" hidden="1">
      <c r="A17023" s="115" t="s">
        <v>43777</v>
      </c>
      <c r="B17023" s="115" t="s">
        <v>43778</v>
      </c>
      <c r="C17023" s="115" t="s">
        <v>43779</v>
      </c>
      <c r="D17023" s="115" t="s">
        <v>2038</v>
      </c>
      <c r="E17023" s="115">
        <v>262.28190000000001</v>
      </c>
      <c r="F17023" s="674">
        <v>293.83600000000001</v>
      </c>
      <c r="G17023" s="674">
        <v>295.84500000000003</v>
      </c>
      <c r="H17023" s="115">
        <f t="shared" si="530"/>
        <v>1.0068371472522089</v>
      </c>
      <c r="I17023" s="115">
        <f t="shared" si="531"/>
        <v>264.0752</v>
      </c>
    </row>
    <row r="17024" spans="1:9" hidden="1">
      <c r="A17024" s="115" t="s">
        <v>43780</v>
      </c>
      <c r="B17024" s="115" t="s">
        <v>43781</v>
      </c>
      <c r="C17024" s="115" t="s">
        <v>43782</v>
      </c>
      <c r="D17024" s="115" t="s">
        <v>2038</v>
      </c>
      <c r="E17024" s="115">
        <v>143.42679999999999</v>
      </c>
      <c r="F17024" s="674">
        <v>293.83600000000001</v>
      </c>
      <c r="G17024" s="674">
        <v>295.84500000000003</v>
      </c>
      <c r="H17024" s="115">
        <f t="shared" si="530"/>
        <v>1.0068371472522089</v>
      </c>
      <c r="I17024" s="115">
        <f t="shared" si="531"/>
        <v>144.4074</v>
      </c>
    </row>
    <row r="17025" spans="1:9" hidden="1">
      <c r="A17025" s="115" t="s">
        <v>43783</v>
      </c>
      <c r="B17025" s="115" t="s">
        <v>43784</v>
      </c>
      <c r="C17025" s="115" t="s">
        <v>43785</v>
      </c>
      <c r="D17025" s="115" t="s">
        <v>2038</v>
      </c>
      <c r="E17025" s="115">
        <v>170.2406</v>
      </c>
      <c r="F17025" s="674">
        <v>293.83600000000001</v>
      </c>
      <c r="G17025" s="674">
        <v>295.84500000000003</v>
      </c>
      <c r="H17025" s="115">
        <f t="shared" si="530"/>
        <v>1.0068371472522089</v>
      </c>
      <c r="I17025" s="115">
        <f t="shared" si="531"/>
        <v>171.40459999999999</v>
      </c>
    </row>
    <row r="17026" spans="1:9" hidden="1">
      <c r="A17026" s="115" t="s">
        <v>43786</v>
      </c>
      <c r="B17026" s="115" t="s">
        <v>43787</v>
      </c>
      <c r="C17026" s="115" t="s">
        <v>43788</v>
      </c>
      <c r="D17026" s="115" t="s">
        <v>2038</v>
      </c>
      <c r="E17026" s="115">
        <v>265.74889999999999</v>
      </c>
      <c r="F17026" s="674">
        <v>293.83600000000001</v>
      </c>
      <c r="G17026" s="674">
        <v>295.84500000000003</v>
      </c>
      <c r="H17026" s="115">
        <f t="shared" si="530"/>
        <v>1.0068371472522089</v>
      </c>
      <c r="I17026" s="115">
        <f t="shared" si="531"/>
        <v>267.5659</v>
      </c>
    </row>
    <row r="17027" spans="1:9" hidden="1">
      <c r="A17027" s="115" t="s">
        <v>43789</v>
      </c>
      <c r="B17027" s="115" t="s">
        <v>43790</v>
      </c>
      <c r="C17027" s="115" t="s">
        <v>43791</v>
      </c>
      <c r="D17027" s="115" t="s">
        <v>2038</v>
      </c>
      <c r="E17027" s="115">
        <v>325.47199999999998</v>
      </c>
      <c r="F17027" s="674">
        <v>293.83600000000001</v>
      </c>
      <c r="G17027" s="674">
        <v>295.84500000000003</v>
      </c>
      <c r="H17027" s="115">
        <f t="shared" si="530"/>
        <v>1.0068371472522089</v>
      </c>
      <c r="I17027" s="115">
        <f t="shared" si="531"/>
        <v>327.69729999999998</v>
      </c>
    </row>
    <row r="17028" spans="1:9" hidden="1">
      <c r="A17028" s="115" t="s">
        <v>43792</v>
      </c>
      <c r="B17028" s="115" t="s">
        <v>43793</v>
      </c>
      <c r="C17028" s="115" t="s">
        <v>43794</v>
      </c>
      <c r="D17028" s="115" t="s">
        <v>2038</v>
      </c>
      <c r="E17028" s="115">
        <v>63.781799999999997</v>
      </c>
      <c r="F17028" s="674">
        <v>293.83600000000001</v>
      </c>
      <c r="G17028" s="674">
        <v>295.84500000000003</v>
      </c>
      <c r="H17028" s="115">
        <f t="shared" si="530"/>
        <v>1.0068371472522089</v>
      </c>
      <c r="I17028" s="115">
        <f t="shared" si="531"/>
        <v>64.2179</v>
      </c>
    </row>
    <row r="17029" spans="1:9" hidden="1">
      <c r="A17029" s="115" t="s">
        <v>43795</v>
      </c>
      <c r="B17029" s="115" t="s">
        <v>43796</v>
      </c>
      <c r="C17029" s="115" t="s">
        <v>43797</v>
      </c>
      <c r="D17029" s="115" t="s">
        <v>2038</v>
      </c>
      <c r="E17029" s="115">
        <v>146.81450000000001</v>
      </c>
      <c r="F17029" s="674">
        <v>293.83600000000001</v>
      </c>
      <c r="G17029" s="674">
        <v>295.84500000000003</v>
      </c>
      <c r="H17029" s="115">
        <f t="shared" ref="H17029:H17092" si="532">G17029/F17029</f>
        <v>1.0068371472522089</v>
      </c>
      <c r="I17029" s="115">
        <f t="shared" ref="I17029:I17092" si="533">ROUND(H17029*E17029,4)</f>
        <v>147.81829999999999</v>
      </c>
    </row>
    <row r="17030" spans="1:9" hidden="1">
      <c r="A17030" s="115" t="s">
        <v>43798</v>
      </c>
      <c r="B17030" s="115" t="s">
        <v>43799</v>
      </c>
      <c r="C17030" s="115" t="s">
        <v>43800</v>
      </c>
      <c r="D17030" s="115" t="s">
        <v>2038</v>
      </c>
      <c r="E17030" s="115">
        <v>174.14949999999999</v>
      </c>
      <c r="F17030" s="674">
        <v>293.83600000000001</v>
      </c>
      <c r="G17030" s="674">
        <v>295.84500000000003</v>
      </c>
      <c r="H17030" s="115">
        <f t="shared" si="532"/>
        <v>1.0068371472522089</v>
      </c>
      <c r="I17030" s="115">
        <f t="shared" si="533"/>
        <v>175.34020000000001</v>
      </c>
    </row>
    <row r="17031" spans="1:9" hidden="1">
      <c r="A17031" s="115" t="s">
        <v>43801</v>
      </c>
      <c r="B17031" s="115" t="s">
        <v>43802</v>
      </c>
      <c r="C17031" s="115" t="s">
        <v>43803</v>
      </c>
      <c r="D17031" s="115" t="s">
        <v>2038</v>
      </c>
      <c r="E17031" s="115">
        <v>271.4819</v>
      </c>
      <c r="F17031" s="674">
        <v>293.83600000000001</v>
      </c>
      <c r="G17031" s="674">
        <v>295.84500000000003</v>
      </c>
      <c r="H17031" s="115">
        <f t="shared" si="532"/>
        <v>1.0068371472522089</v>
      </c>
      <c r="I17031" s="115">
        <f t="shared" si="533"/>
        <v>273.3381</v>
      </c>
    </row>
    <row r="17032" spans="1:9" hidden="1">
      <c r="A17032" s="115" t="s">
        <v>43804</v>
      </c>
      <c r="B17032" s="115" t="s">
        <v>43805</v>
      </c>
      <c r="C17032" s="115" t="s">
        <v>43806</v>
      </c>
      <c r="D17032" s="115" t="s">
        <v>2038</v>
      </c>
      <c r="E17032" s="115">
        <v>333.28969999999998</v>
      </c>
      <c r="F17032" s="674">
        <v>293.83600000000001</v>
      </c>
      <c r="G17032" s="674">
        <v>295.84500000000003</v>
      </c>
      <c r="H17032" s="115">
        <f t="shared" si="532"/>
        <v>1.0068371472522089</v>
      </c>
      <c r="I17032" s="115">
        <f t="shared" si="533"/>
        <v>335.56849999999997</v>
      </c>
    </row>
    <row r="17033" spans="1:9" hidden="1">
      <c r="A17033" s="115" t="s">
        <v>43807</v>
      </c>
      <c r="B17033" s="115" t="s">
        <v>43808</v>
      </c>
      <c r="C17033" s="115" t="s">
        <v>43809</v>
      </c>
      <c r="D17033" s="115" t="s">
        <v>2038</v>
      </c>
      <c r="E17033" s="115">
        <v>93.557699999999997</v>
      </c>
      <c r="F17033" s="674">
        <v>293.83600000000001</v>
      </c>
      <c r="G17033" s="674">
        <v>295.84500000000003</v>
      </c>
      <c r="H17033" s="115">
        <f t="shared" si="532"/>
        <v>1.0068371472522089</v>
      </c>
      <c r="I17033" s="115">
        <f t="shared" si="533"/>
        <v>94.197400000000002</v>
      </c>
    </row>
    <row r="17034" spans="1:9" hidden="1">
      <c r="A17034" s="115" t="s">
        <v>43810</v>
      </c>
      <c r="B17034" s="115" t="s">
        <v>43811</v>
      </c>
      <c r="C17034" s="115" t="s">
        <v>43812</v>
      </c>
      <c r="D17034" s="115" t="s">
        <v>2038</v>
      </c>
      <c r="E17034" s="115">
        <v>106.22709999999999</v>
      </c>
      <c r="F17034" s="674">
        <v>293.83600000000001</v>
      </c>
      <c r="G17034" s="674">
        <v>295.84500000000003</v>
      </c>
      <c r="H17034" s="115">
        <f t="shared" si="532"/>
        <v>1.0068371472522089</v>
      </c>
      <c r="I17034" s="115">
        <f t="shared" si="533"/>
        <v>106.9534</v>
      </c>
    </row>
    <row r="17035" spans="1:9" hidden="1">
      <c r="A17035" s="115" t="s">
        <v>43813</v>
      </c>
      <c r="B17035" s="115" t="s">
        <v>43814</v>
      </c>
      <c r="C17035" s="115" t="s">
        <v>43815</v>
      </c>
      <c r="D17035" s="115" t="s">
        <v>2038</v>
      </c>
      <c r="E17035" s="115">
        <v>198.67959999999999</v>
      </c>
      <c r="F17035" s="674">
        <v>293.83600000000001</v>
      </c>
      <c r="G17035" s="674">
        <v>295.84500000000003</v>
      </c>
      <c r="H17035" s="115">
        <f t="shared" si="532"/>
        <v>1.0068371472522089</v>
      </c>
      <c r="I17035" s="115">
        <f t="shared" si="533"/>
        <v>200.03800000000001</v>
      </c>
    </row>
    <row r="17036" spans="1:9" hidden="1">
      <c r="A17036" s="115" t="s">
        <v>43816</v>
      </c>
      <c r="B17036" s="115" t="s">
        <v>43817</v>
      </c>
      <c r="C17036" s="115" t="s">
        <v>43818</v>
      </c>
      <c r="D17036" s="115" t="s">
        <v>2038</v>
      </c>
      <c r="E17036" s="115">
        <v>91.592399999999998</v>
      </c>
      <c r="F17036" s="674">
        <v>293.83600000000001</v>
      </c>
      <c r="G17036" s="674">
        <v>295.84500000000003</v>
      </c>
      <c r="H17036" s="115">
        <f t="shared" si="532"/>
        <v>1.0068371472522089</v>
      </c>
      <c r="I17036" s="115">
        <f t="shared" si="533"/>
        <v>92.218599999999995</v>
      </c>
    </row>
    <row r="17037" spans="1:9" hidden="1">
      <c r="A17037" s="115" t="s">
        <v>43819</v>
      </c>
      <c r="B17037" s="115" t="s">
        <v>43820</v>
      </c>
      <c r="C17037" s="115" t="s">
        <v>43821</v>
      </c>
      <c r="D17037" s="115" t="s">
        <v>2038</v>
      </c>
      <c r="E17037" s="115">
        <v>110.28919999999999</v>
      </c>
      <c r="F17037" s="674">
        <v>293.83600000000001</v>
      </c>
      <c r="G17037" s="674">
        <v>295.84500000000003</v>
      </c>
      <c r="H17037" s="115">
        <f t="shared" si="532"/>
        <v>1.0068371472522089</v>
      </c>
      <c r="I17037" s="115">
        <f t="shared" si="533"/>
        <v>111.0433</v>
      </c>
    </row>
    <row r="17038" spans="1:9" hidden="1">
      <c r="A17038" s="115" t="s">
        <v>43822</v>
      </c>
      <c r="B17038" s="115" t="s">
        <v>43823</v>
      </c>
      <c r="C17038" s="115" t="s">
        <v>43824</v>
      </c>
      <c r="D17038" s="115" t="s">
        <v>2038</v>
      </c>
      <c r="E17038" s="115">
        <v>22.5671</v>
      </c>
      <c r="F17038" s="674">
        <v>293.83600000000001</v>
      </c>
      <c r="G17038" s="674">
        <v>295.84500000000003</v>
      </c>
      <c r="H17038" s="115">
        <f t="shared" si="532"/>
        <v>1.0068371472522089</v>
      </c>
      <c r="I17038" s="115">
        <f t="shared" si="533"/>
        <v>22.721399999999999</v>
      </c>
    </row>
    <row r="17039" spans="1:9" hidden="1">
      <c r="A17039" s="115" t="s">
        <v>43825</v>
      </c>
      <c r="B17039" s="115" t="s">
        <v>43826</v>
      </c>
      <c r="C17039" s="115" t="s">
        <v>43827</v>
      </c>
      <c r="D17039" s="115" t="s">
        <v>2038</v>
      </c>
      <c r="E17039" s="115">
        <v>149.28870000000001</v>
      </c>
      <c r="F17039" s="674">
        <v>293.83600000000001</v>
      </c>
      <c r="G17039" s="674">
        <v>295.84500000000003</v>
      </c>
      <c r="H17039" s="115">
        <f t="shared" si="532"/>
        <v>1.0068371472522089</v>
      </c>
      <c r="I17039" s="115">
        <f t="shared" si="533"/>
        <v>150.30940000000001</v>
      </c>
    </row>
    <row r="17040" spans="1:9" hidden="1">
      <c r="A17040" s="115" t="s">
        <v>43828</v>
      </c>
      <c r="B17040" s="115" t="s">
        <v>43829</v>
      </c>
      <c r="C17040" s="115" t="s">
        <v>43830</v>
      </c>
      <c r="D17040" s="115" t="s">
        <v>2038</v>
      </c>
      <c r="E17040" s="115">
        <v>92.475099999999998</v>
      </c>
      <c r="F17040" s="674">
        <v>293.83600000000001</v>
      </c>
      <c r="G17040" s="674">
        <v>295.84500000000003</v>
      </c>
      <c r="H17040" s="115">
        <f t="shared" si="532"/>
        <v>1.0068371472522089</v>
      </c>
      <c r="I17040" s="115">
        <f t="shared" si="533"/>
        <v>93.107399999999998</v>
      </c>
    </row>
    <row r="17041" spans="1:9" hidden="1">
      <c r="A17041" s="115" t="s">
        <v>43831</v>
      </c>
      <c r="B17041" s="115" t="s">
        <v>43832</v>
      </c>
      <c r="C17041" s="115" t="s">
        <v>43833</v>
      </c>
      <c r="D17041" s="115" t="s">
        <v>2038</v>
      </c>
      <c r="E17041" s="115">
        <v>99.489400000000003</v>
      </c>
      <c r="F17041" s="674">
        <v>293.83600000000001</v>
      </c>
      <c r="G17041" s="674">
        <v>295.84500000000003</v>
      </c>
      <c r="H17041" s="115">
        <f t="shared" si="532"/>
        <v>1.0068371472522089</v>
      </c>
      <c r="I17041" s="115">
        <f t="shared" si="533"/>
        <v>100.1696</v>
      </c>
    </row>
    <row r="17042" spans="1:9" hidden="1">
      <c r="A17042" s="115" t="s">
        <v>43834</v>
      </c>
      <c r="B17042" s="115" t="s">
        <v>43835</v>
      </c>
      <c r="C17042" s="115" t="s">
        <v>43836</v>
      </c>
      <c r="D17042" s="115" t="s">
        <v>2038</v>
      </c>
      <c r="E17042" s="115">
        <v>113.931</v>
      </c>
      <c r="F17042" s="674">
        <v>293.83600000000001</v>
      </c>
      <c r="G17042" s="674">
        <v>295.84500000000003</v>
      </c>
      <c r="H17042" s="115">
        <f t="shared" si="532"/>
        <v>1.0068371472522089</v>
      </c>
      <c r="I17042" s="115">
        <f t="shared" si="533"/>
        <v>114.71</v>
      </c>
    </row>
    <row r="17043" spans="1:9" hidden="1">
      <c r="A17043" s="115" t="s">
        <v>43837</v>
      </c>
      <c r="B17043" s="115" t="s">
        <v>43838</v>
      </c>
      <c r="C17043" s="115" t="s">
        <v>43839</v>
      </c>
      <c r="D17043" s="115" t="s">
        <v>2038</v>
      </c>
      <c r="E17043" s="115">
        <v>478.08929999999998</v>
      </c>
      <c r="F17043" s="674">
        <v>293.83600000000001</v>
      </c>
      <c r="G17043" s="674">
        <v>295.84500000000003</v>
      </c>
      <c r="H17043" s="115">
        <f t="shared" si="532"/>
        <v>1.0068371472522089</v>
      </c>
      <c r="I17043" s="115">
        <f t="shared" si="533"/>
        <v>481.35809999999998</v>
      </c>
    </row>
    <row r="17044" spans="1:9" hidden="1">
      <c r="A17044" s="115" t="s">
        <v>43840</v>
      </c>
      <c r="B17044" s="115" t="s">
        <v>43841</v>
      </c>
      <c r="C17044" s="115" t="s">
        <v>43842</v>
      </c>
      <c r="D17044" s="115" t="s">
        <v>1138</v>
      </c>
      <c r="E17044" s="115">
        <v>19236.505099999998</v>
      </c>
      <c r="F17044" s="674">
        <v>293.83600000000001</v>
      </c>
      <c r="G17044" s="674">
        <v>295.84500000000003</v>
      </c>
      <c r="H17044" s="115">
        <f t="shared" si="532"/>
        <v>1.0068371472522089</v>
      </c>
      <c r="I17044" s="115">
        <f t="shared" si="533"/>
        <v>19368.027900000001</v>
      </c>
    </row>
    <row r="17045" spans="1:9" hidden="1">
      <c r="A17045" s="115" t="s">
        <v>43843</v>
      </c>
      <c r="B17045" s="115" t="s">
        <v>43844</v>
      </c>
      <c r="C17045" s="115" t="s">
        <v>43845</v>
      </c>
      <c r="D17045" s="115" t="s">
        <v>2038</v>
      </c>
      <c r="E17045" s="115">
        <v>91.852599999999995</v>
      </c>
      <c r="F17045" s="674">
        <v>293.83600000000001</v>
      </c>
      <c r="G17045" s="674">
        <v>295.84500000000003</v>
      </c>
      <c r="H17045" s="115">
        <f t="shared" si="532"/>
        <v>1.0068371472522089</v>
      </c>
      <c r="I17045" s="115">
        <f t="shared" si="533"/>
        <v>92.480599999999995</v>
      </c>
    </row>
    <row r="17046" spans="1:9" hidden="1">
      <c r="A17046" s="115" t="s">
        <v>43846</v>
      </c>
      <c r="B17046" s="115" t="s">
        <v>43847</v>
      </c>
      <c r="C17046" s="115" t="s">
        <v>43848</v>
      </c>
      <c r="D17046" s="115" t="s">
        <v>2038</v>
      </c>
      <c r="E17046" s="115">
        <v>1081.5</v>
      </c>
      <c r="F17046" s="674">
        <v>293.83600000000001</v>
      </c>
      <c r="G17046" s="674">
        <v>295.84500000000003</v>
      </c>
      <c r="H17046" s="115">
        <f t="shared" si="532"/>
        <v>1.0068371472522089</v>
      </c>
      <c r="I17046" s="115">
        <f t="shared" si="533"/>
        <v>1088.8943999999999</v>
      </c>
    </row>
    <row r="17047" spans="1:9" hidden="1">
      <c r="A17047" s="115" t="s">
        <v>43849</v>
      </c>
      <c r="B17047" s="115" t="s">
        <v>43850</v>
      </c>
      <c r="C17047" s="115" t="s">
        <v>43851</v>
      </c>
      <c r="D17047" s="115" t="s">
        <v>2038</v>
      </c>
      <c r="E17047" s="115">
        <v>62.074199999999998</v>
      </c>
      <c r="F17047" s="674">
        <v>293.83600000000001</v>
      </c>
      <c r="G17047" s="674">
        <v>295.84500000000003</v>
      </c>
      <c r="H17047" s="115">
        <f t="shared" si="532"/>
        <v>1.0068371472522089</v>
      </c>
      <c r="I17047" s="115">
        <f t="shared" si="533"/>
        <v>62.498600000000003</v>
      </c>
    </row>
    <row r="17048" spans="1:9" hidden="1">
      <c r="A17048" s="115" t="s">
        <v>43852</v>
      </c>
      <c r="B17048" s="115" t="s">
        <v>43853</v>
      </c>
      <c r="C17048" s="115" t="s">
        <v>43284</v>
      </c>
      <c r="D17048" s="115" t="s">
        <v>2038</v>
      </c>
      <c r="E17048" s="115">
        <v>115.2094</v>
      </c>
      <c r="F17048" s="674">
        <v>293.83600000000001</v>
      </c>
      <c r="G17048" s="674">
        <v>295.84500000000003</v>
      </c>
      <c r="H17048" s="115">
        <f t="shared" si="532"/>
        <v>1.0068371472522089</v>
      </c>
      <c r="I17048" s="115">
        <f t="shared" si="533"/>
        <v>115.9971</v>
      </c>
    </row>
    <row r="17049" spans="1:9" hidden="1">
      <c r="A17049" s="115" t="s">
        <v>43854</v>
      </c>
      <c r="B17049" s="115" t="s">
        <v>43855</v>
      </c>
      <c r="C17049" s="115" t="s">
        <v>43287</v>
      </c>
      <c r="D17049" s="115" t="s">
        <v>2038</v>
      </c>
      <c r="E17049" s="115">
        <v>124.13509999999999</v>
      </c>
      <c r="F17049" s="674">
        <v>293.83600000000001</v>
      </c>
      <c r="G17049" s="674">
        <v>295.84500000000003</v>
      </c>
      <c r="H17049" s="115">
        <f t="shared" si="532"/>
        <v>1.0068371472522089</v>
      </c>
      <c r="I17049" s="115">
        <f t="shared" si="533"/>
        <v>124.9838</v>
      </c>
    </row>
    <row r="17050" spans="1:9" hidden="1">
      <c r="A17050" s="115" t="s">
        <v>43856</v>
      </c>
      <c r="B17050" s="115" t="s">
        <v>43857</v>
      </c>
      <c r="C17050" s="115" t="s">
        <v>43290</v>
      </c>
      <c r="D17050" s="115" t="s">
        <v>2038</v>
      </c>
      <c r="E17050" s="115">
        <v>114.8794</v>
      </c>
      <c r="F17050" s="674">
        <v>293.83600000000001</v>
      </c>
      <c r="G17050" s="674">
        <v>295.84500000000003</v>
      </c>
      <c r="H17050" s="115">
        <f t="shared" si="532"/>
        <v>1.0068371472522089</v>
      </c>
      <c r="I17050" s="115">
        <f t="shared" si="533"/>
        <v>115.6648</v>
      </c>
    </row>
    <row r="17051" spans="1:9" hidden="1">
      <c r="A17051" s="115" t="s">
        <v>43858</v>
      </c>
      <c r="B17051" s="115" t="s">
        <v>43859</v>
      </c>
      <c r="C17051" s="115" t="s">
        <v>43293</v>
      </c>
      <c r="D17051" s="115" t="s">
        <v>2038</v>
      </c>
      <c r="E17051" s="115">
        <v>135.15979999999999</v>
      </c>
      <c r="F17051" s="674">
        <v>293.83600000000001</v>
      </c>
      <c r="G17051" s="674">
        <v>295.84500000000003</v>
      </c>
      <c r="H17051" s="115">
        <f t="shared" si="532"/>
        <v>1.0068371472522089</v>
      </c>
      <c r="I17051" s="115">
        <f t="shared" si="533"/>
        <v>136.0839</v>
      </c>
    </row>
    <row r="17052" spans="1:9" hidden="1">
      <c r="A17052" s="115" t="s">
        <v>43860</v>
      </c>
      <c r="B17052" s="115" t="s">
        <v>43861</v>
      </c>
      <c r="C17052" s="115" t="s">
        <v>43296</v>
      </c>
      <c r="D17052" s="115" t="s">
        <v>2038</v>
      </c>
      <c r="E17052" s="115">
        <v>37.036299999999997</v>
      </c>
      <c r="F17052" s="674">
        <v>293.83600000000001</v>
      </c>
      <c r="G17052" s="674">
        <v>295.84500000000003</v>
      </c>
      <c r="H17052" s="115">
        <f t="shared" si="532"/>
        <v>1.0068371472522089</v>
      </c>
      <c r="I17052" s="115">
        <f t="shared" si="533"/>
        <v>37.289499999999997</v>
      </c>
    </row>
    <row r="17053" spans="1:9" hidden="1">
      <c r="A17053" s="115" t="s">
        <v>43862</v>
      </c>
      <c r="B17053" s="115" t="s">
        <v>43863</v>
      </c>
      <c r="C17053" s="115" t="s">
        <v>43299</v>
      </c>
      <c r="D17053" s="115" t="s">
        <v>2038</v>
      </c>
      <c r="E17053" s="115">
        <v>45.851399999999998</v>
      </c>
      <c r="F17053" s="674">
        <v>293.83600000000001</v>
      </c>
      <c r="G17053" s="674">
        <v>295.84500000000003</v>
      </c>
      <c r="H17053" s="115">
        <f t="shared" si="532"/>
        <v>1.0068371472522089</v>
      </c>
      <c r="I17053" s="115">
        <f t="shared" si="533"/>
        <v>46.164900000000003</v>
      </c>
    </row>
    <row r="17054" spans="1:9" hidden="1">
      <c r="A17054" s="115" t="s">
        <v>43864</v>
      </c>
      <c r="B17054" s="115" t="s">
        <v>43865</v>
      </c>
      <c r="C17054" s="115" t="s">
        <v>43302</v>
      </c>
      <c r="D17054" s="115" t="s">
        <v>1138</v>
      </c>
      <c r="E17054" s="115">
        <v>1285.029</v>
      </c>
      <c r="F17054" s="674">
        <v>293.83600000000001</v>
      </c>
      <c r="G17054" s="674">
        <v>295.84500000000003</v>
      </c>
      <c r="H17054" s="115">
        <f t="shared" si="532"/>
        <v>1.0068371472522089</v>
      </c>
      <c r="I17054" s="115">
        <f t="shared" si="533"/>
        <v>1293.8149000000001</v>
      </c>
    </row>
    <row r="17055" spans="1:9" hidden="1">
      <c r="A17055" s="115" t="s">
        <v>43866</v>
      </c>
      <c r="B17055" s="115" t="s">
        <v>43867</v>
      </c>
      <c r="C17055" s="115" t="s">
        <v>43305</v>
      </c>
      <c r="D17055" s="115" t="s">
        <v>1138</v>
      </c>
      <c r="E17055" s="115">
        <v>1731.9048</v>
      </c>
      <c r="F17055" s="674">
        <v>293.83600000000001</v>
      </c>
      <c r="G17055" s="674">
        <v>295.84500000000003</v>
      </c>
      <c r="H17055" s="115">
        <f t="shared" si="532"/>
        <v>1.0068371472522089</v>
      </c>
      <c r="I17055" s="115">
        <f t="shared" si="533"/>
        <v>1743.7461000000001</v>
      </c>
    </row>
    <row r="17056" spans="1:9" hidden="1">
      <c r="A17056" s="115" t="s">
        <v>43868</v>
      </c>
      <c r="B17056" s="115" t="s">
        <v>43869</v>
      </c>
      <c r="C17056" s="115" t="s">
        <v>43308</v>
      </c>
      <c r="D17056" s="115" t="s">
        <v>1138</v>
      </c>
      <c r="E17056" s="115">
        <v>1540.768</v>
      </c>
      <c r="F17056" s="674">
        <v>293.83600000000001</v>
      </c>
      <c r="G17056" s="674">
        <v>295.84500000000003</v>
      </c>
      <c r="H17056" s="115">
        <f t="shared" si="532"/>
        <v>1.0068371472522089</v>
      </c>
      <c r="I17056" s="115">
        <f t="shared" si="533"/>
        <v>1551.3025</v>
      </c>
    </row>
    <row r="17057" spans="1:9" hidden="1">
      <c r="A17057" s="115" t="s">
        <v>43870</v>
      </c>
      <c r="B17057" s="115" t="s">
        <v>43871</v>
      </c>
      <c r="C17057" s="115" t="s">
        <v>43311</v>
      </c>
      <c r="D17057" s="115" t="s">
        <v>1138</v>
      </c>
      <c r="E17057" s="115">
        <v>1834.4416000000001</v>
      </c>
      <c r="F17057" s="674">
        <v>293.83600000000001</v>
      </c>
      <c r="G17057" s="674">
        <v>295.84500000000003</v>
      </c>
      <c r="H17057" s="115">
        <f t="shared" si="532"/>
        <v>1.0068371472522089</v>
      </c>
      <c r="I17057" s="115">
        <f t="shared" si="533"/>
        <v>1846.9838999999999</v>
      </c>
    </row>
    <row r="17058" spans="1:9" hidden="1">
      <c r="A17058" s="115" t="s">
        <v>43872</v>
      </c>
      <c r="B17058" s="115" t="s">
        <v>43873</v>
      </c>
      <c r="C17058" s="115" t="s">
        <v>43314</v>
      </c>
      <c r="D17058" s="115" t="s">
        <v>1138</v>
      </c>
      <c r="E17058" s="115">
        <v>1907.6020000000001</v>
      </c>
      <c r="F17058" s="674">
        <v>293.83600000000001</v>
      </c>
      <c r="G17058" s="674">
        <v>295.84500000000003</v>
      </c>
      <c r="H17058" s="115">
        <f t="shared" si="532"/>
        <v>1.0068371472522089</v>
      </c>
      <c r="I17058" s="115">
        <f t="shared" si="533"/>
        <v>1920.6446000000001</v>
      </c>
    </row>
    <row r="17059" spans="1:9" hidden="1">
      <c r="A17059" s="115" t="s">
        <v>43874</v>
      </c>
      <c r="B17059" s="115" t="s">
        <v>43875</v>
      </c>
      <c r="C17059" s="115" t="s">
        <v>43317</v>
      </c>
      <c r="D17059" s="115" t="s">
        <v>1138</v>
      </c>
      <c r="E17059" s="115">
        <v>2270.0383999999999</v>
      </c>
      <c r="F17059" s="674">
        <v>293.83600000000001</v>
      </c>
      <c r="G17059" s="674">
        <v>295.84500000000003</v>
      </c>
      <c r="H17059" s="115">
        <f t="shared" si="532"/>
        <v>1.0068371472522089</v>
      </c>
      <c r="I17059" s="115">
        <f t="shared" si="533"/>
        <v>2285.5590000000002</v>
      </c>
    </row>
    <row r="17060" spans="1:9" hidden="1">
      <c r="A17060" s="115" t="s">
        <v>43876</v>
      </c>
      <c r="B17060" s="115" t="s">
        <v>43877</v>
      </c>
      <c r="C17060" s="115" t="s">
        <v>43320</v>
      </c>
      <c r="D17060" s="115" t="s">
        <v>1138</v>
      </c>
      <c r="E17060" s="115">
        <v>2209.1759999999999</v>
      </c>
      <c r="F17060" s="674">
        <v>293.83600000000001</v>
      </c>
      <c r="G17060" s="674">
        <v>295.84500000000003</v>
      </c>
      <c r="H17060" s="115">
        <f t="shared" si="532"/>
        <v>1.0068371472522089</v>
      </c>
      <c r="I17060" s="115">
        <f t="shared" si="533"/>
        <v>2224.2804999999998</v>
      </c>
    </row>
    <row r="17061" spans="1:9" hidden="1">
      <c r="A17061" s="115" t="s">
        <v>43878</v>
      </c>
      <c r="B17061" s="115" t="s">
        <v>43879</v>
      </c>
      <c r="C17061" s="115" t="s">
        <v>43323</v>
      </c>
      <c r="D17061" s="115" t="s">
        <v>1138</v>
      </c>
      <c r="E17061" s="115">
        <v>2630.2811999999999</v>
      </c>
      <c r="F17061" s="674">
        <v>293.83600000000001</v>
      </c>
      <c r="G17061" s="674">
        <v>295.84500000000003</v>
      </c>
      <c r="H17061" s="115">
        <f t="shared" si="532"/>
        <v>1.0068371472522089</v>
      </c>
      <c r="I17061" s="115">
        <f t="shared" si="533"/>
        <v>2648.2647999999999</v>
      </c>
    </row>
    <row r="17062" spans="1:9" hidden="1">
      <c r="A17062" s="115" t="s">
        <v>43880</v>
      </c>
      <c r="B17062" s="115" t="s">
        <v>43881</v>
      </c>
      <c r="C17062" s="115" t="s">
        <v>43326</v>
      </c>
      <c r="D17062" s="115" t="s">
        <v>1138</v>
      </c>
      <c r="E17062" s="115">
        <v>3078.34</v>
      </c>
      <c r="F17062" s="674">
        <v>293.83600000000001</v>
      </c>
      <c r="G17062" s="674">
        <v>295.84500000000003</v>
      </c>
      <c r="H17062" s="115">
        <f t="shared" si="532"/>
        <v>1.0068371472522089</v>
      </c>
      <c r="I17062" s="115">
        <f t="shared" si="533"/>
        <v>3099.3870999999999</v>
      </c>
    </row>
    <row r="17063" spans="1:9" hidden="1">
      <c r="A17063" s="115" t="s">
        <v>43882</v>
      </c>
      <c r="B17063" s="115" t="s">
        <v>43883</v>
      </c>
      <c r="C17063" s="115" t="s">
        <v>43329</v>
      </c>
      <c r="D17063" s="115" t="s">
        <v>1138</v>
      </c>
      <c r="E17063" s="115">
        <v>3671.6320000000001</v>
      </c>
      <c r="F17063" s="674">
        <v>293.83600000000001</v>
      </c>
      <c r="G17063" s="674">
        <v>295.84500000000003</v>
      </c>
      <c r="H17063" s="115">
        <f t="shared" si="532"/>
        <v>1.0068371472522089</v>
      </c>
      <c r="I17063" s="115">
        <f t="shared" si="533"/>
        <v>3696.7354999999998</v>
      </c>
    </row>
    <row r="17064" spans="1:9" hidden="1">
      <c r="A17064" s="115" t="s">
        <v>43884</v>
      </c>
      <c r="B17064" s="115" t="s">
        <v>43885</v>
      </c>
      <c r="C17064" s="115" t="s">
        <v>43332</v>
      </c>
      <c r="D17064" s="115" t="s">
        <v>1138</v>
      </c>
      <c r="E17064" s="115">
        <v>3466.8339999999998</v>
      </c>
      <c r="F17064" s="674">
        <v>293.83600000000001</v>
      </c>
      <c r="G17064" s="674">
        <v>295.84500000000003</v>
      </c>
      <c r="H17064" s="115">
        <f t="shared" si="532"/>
        <v>1.0068371472522089</v>
      </c>
      <c r="I17064" s="115">
        <f t="shared" si="533"/>
        <v>3490.5373</v>
      </c>
    </row>
    <row r="17065" spans="1:9" hidden="1">
      <c r="A17065" s="115" t="s">
        <v>43886</v>
      </c>
      <c r="B17065" s="115" t="s">
        <v>43887</v>
      </c>
      <c r="C17065" s="115" t="s">
        <v>43335</v>
      </c>
      <c r="D17065" s="115" t="s">
        <v>1138</v>
      </c>
      <c r="E17065" s="115">
        <v>4134.6998000000003</v>
      </c>
      <c r="F17065" s="674">
        <v>293.83600000000001</v>
      </c>
      <c r="G17065" s="674">
        <v>295.84500000000003</v>
      </c>
      <c r="H17065" s="115">
        <f t="shared" si="532"/>
        <v>1.0068371472522089</v>
      </c>
      <c r="I17065" s="115">
        <f t="shared" si="533"/>
        <v>4162.9694</v>
      </c>
    </row>
    <row r="17066" spans="1:9" hidden="1">
      <c r="A17066" s="115" t="s">
        <v>43888</v>
      </c>
      <c r="B17066" s="115" t="s">
        <v>43889</v>
      </c>
      <c r="C17066" s="115" t="s">
        <v>43338</v>
      </c>
      <c r="D17066" s="115" t="s">
        <v>1138</v>
      </c>
      <c r="E17066" s="115">
        <v>3833.0479999999998</v>
      </c>
      <c r="F17066" s="674">
        <v>293.83600000000001</v>
      </c>
      <c r="G17066" s="674">
        <v>295.84500000000003</v>
      </c>
      <c r="H17066" s="115">
        <f t="shared" si="532"/>
        <v>1.0068371472522089</v>
      </c>
      <c r="I17066" s="115">
        <f t="shared" si="533"/>
        <v>3859.2550999999999</v>
      </c>
    </row>
    <row r="17067" spans="1:9" hidden="1">
      <c r="A17067" s="115" t="s">
        <v>43890</v>
      </c>
      <c r="B17067" s="115" t="s">
        <v>43891</v>
      </c>
      <c r="C17067" s="115" t="s">
        <v>43341</v>
      </c>
      <c r="D17067" s="115" t="s">
        <v>1138</v>
      </c>
      <c r="E17067" s="115">
        <v>4572.5105999999996</v>
      </c>
      <c r="F17067" s="674">
        <v>293.83600000000001</v>
      </c>
      <c r="G17067" s="674">
        <v>295.84500000000003</v>
      </c>
      <c r="H17067" s="115">
        <f t="shared" si="532"/>
        <v>1.0068371472522089</v>
      </c>
      <c r="I17067" s="115">
        <f t="shared" si="533"/>
        <v>4603.7735000000002</v>
      </c>
    </row>
    <row r="17068" spans="1:9" hidden="1">
      <c r="A17068" s="115" t="s">
        <v>43892</v>
      </c>
      <c r="B17068" s="115" t="s">
        <v>43893</v>
      </c>
      <c r="C17068" s="115" t="s">
        <v>43344</v>
      </c>
      <c r="D17068" s="115" t="s">
        <v>1138</v>
      </c>
      <c r="E17068" s="115">
        <v>4472.8604999999998</v>
      </c>
      <c r="F17068" s="674">
        <v>293.83600000000001</v>
      </c>
      <c r="G17068" s="674">
        <v>295.84500000000003</v>
      </c>
      <c r="H17068" s="115">
        <f t="shared" si="532"/>
        <v>1.0068371472522089</v>
      </c>
      <c r="I17068" s="115">
        <f t="shared" si="533"/>
        <v>4503.4421000000002</v>
      </c>
    </row>
    <row r="17069" spans="1:9" hidden="1">
      <c r="A17069" s="115" t="s">
        <v>43894</v>
      </c>
      <c r="B17069" s="115" t="s">
        <v>43895</v>
      </c>
      <c r="C17069" s="115" t="s">
        <v>43347</v>
      </c>
      <c r="D17069" s="115" t="s">
        <v>1138</v>
      </c>
      <c r="E17069" s="115">
        <v>5337.1606000000002</v>
      </c>
      <c r="F17069" s="674">
        <v>293.83600000000001</v>
      </c>
      <c r="G17069" s="674">
        <v>295.84500000000003</v>
      </c>
      <c r="H17069" s="115">
        <f t="shared" si="532"/>
        <v>1.0068371472522089</v>
      </c>
      <c r="I17069" s="115">
        <f t="shared" si="533"/>
        <v>5373.6516000000001</v>
      </c>
    </row>
    <row r="17070" spans="1:9" hidden="1">
      <c r="A17070" s="115" t="s">
        <v>43896</v>
      </c>
      <c r="B17070" s="115" t="s">
        <v>43897</v>
      </c>
      <c r="C17070" s="115" t="s">
        <v>43350</v>
      </c>
      <c r="D17070" s="115" t="s">
        <v>1138</v>
      </c>
      <c r="E17070" s="115">
        <v>4928.0664999999999</v>
      </c>
      <c r="F17070" s="674">
        <v>293.83600000000001</v>
      </c>
      <c r="G17070" s="674">
        <v>295.84500000000003</v>
      </c>
      <c r="H17070" s="115">
        <f t="shared" si="532"/>
        <v>1.0068371472522089</v>
      </c>
      <c r="I17070" s="115">
        <f t="shared" si="533"/>
        <v>4961.7604000000001</v>
      </c>
    </row>
    <row r="17071" spans="1:9" hidden="1">
      <c r="A17071" s="115" t="s">
        <v>43898</v>
      </c>
      <c r="B17071" s="115" t="s">
        <v>43899</v>
      </c>
      <c r="C17071" s="115" t="s">
        <v>43353</v>
      </c>
      <c r="D17071" s="115" t="s">
        <v>1138</v>
      </c>
      <c r="E17071" s="115">
        <v>5881.7618000000002</v>
      </c>
      <c r="F17071" s="674">
        <v>293.83600000000001</v>
      </c>
      <c r="G17071" s="674">
        <v>295.84500000000003</v>
      </c>
      <c r="H17071" s="115">
        <f t="shared" si="532"/>
        <v>1.0068371472522089</v>
      </c>
      <c r="I17071" s="115">
        <f t="shared" si="533"/>
        <v>5921.9763000000003</v>
      </c>
    </row>
    <row r="17072" spans="1:9" hidden="1">
      <c r="A17072" s="115" t="s">
        <v>43900</v>
      </c>
      <c r="B17072" s="115" t="s">
        <v>43901</v>
      </c>
      <c r="C17072" s="115" t="s">
        <v>43356</v>
      </c>
      <c r="D17072" s="115" t="s">
        <v>1138</v>
      </c>
      <c r="E17072" s="115">
        <v>5689.4750000000004</v>
      </c>
      <c r="F17072" s="674">
        <v>293.83600000000001</v>
      </c>
      <c r="G17072" s="674">
        <v>295.84500000000003</v>
      </c>
      <c r="H17072" s="115">
        <f t="shared" si="532"/>
        <v>1.0068371472522089</v>
      </c>
      <c r="I17072" s="115">
        <f t="shared" si="533"/>
        <v>5728.3747999999996</v>
      </c>
    </row>
    <row r="17073" spans="1:9" hidden="1">
      <c r="A17073" s="115" t="s">
        <v>43902</v>
      </c>
      <c r="B17073" s="115" t="s">
        <v>43903</v>
      </c>
      <c r="C17073" s="115" t="s">
        <v>43359</v>
      </c>
      <c r="D17073" s="115" t="s">
        <v>1138</v>
      </c>
      <c r="E17073" s="115">
        <v>6792.3270000000002</v>
      </c>
      <c r="F17073" s="674">
        <v>293.83600000000001</v>
      </c>
      <c r="G17073" s="674">
        <v>295.84500000000003</v>
      </c>
      <c r="H17073" s="115">
        <f t="shared" si="532"/>
        <v>1.0068371472522089</v>
      </c>
      <c r="I17073" s="115">
        <f t="shared" si="533"/>
        <v>6838.7671</v>
      </c>
    </row>
    <row r="17074" spans="1:9" hidden="1">
      <c r="A17074" s="115" t="s">
        <v>43904</v>
      </c>
      <c r="B17074" s="115" t="s">
        <v>43905</v>
      </c>
      <c r="C17074" s="115" t="s">
        <v>43362</v>
      </c>
      <c r="D17074" s="115" t="s">
        <v>2038</v>
      </c>
      <c r="E17074" s="115">
        <v>44.951700000000002</v>
      </c>
      <c r="F17074" s="674">
        <v>293.83600000000001</v>
      </c>
      <c r="G17074" s="674">
        <v>295.84500000000003</v>
      </c>
      <c r="H17074" s="115">
        <f t="shared" si="532"/>
        <v>1.0068371472522089</v>
      </c>
      <c r="I17074" s="115">
        <f t="shared" si="533"/>
        <v>45.259</v>
      </c>
    </row>
    <row r="17075" spans="1:9" hidden="1">
      <c r="A17075" s="115" t="s">
        <v>43906</v>
      </c>
      <c r="B17075" s="115" t="s">
        <v>43907</v>
      </c>
      <c r="C17075" s="115" t="s">
        <v>43365</v>
      </c>
      <c r="D17075" s="115" t="s">
        <v>2038</v>
      </c>
      <c r="E17075" s="115">
        <v>38.030099999999997</v>
      </c>
      <c r="F17075" s="674">
        <v>293.83600000000001</v>
      </c>
      <c r="G17075" s="674">
        <v>295.84500000000003</v>
      </c>
      <c r="H17075" s="115">
        <f t="shared" si="532"/>
        <v>1.0068371472522089</v>
      </c>
      <c r="I17075" s="115">
        <f t="shared" si="533"/>
        <v>38.290100000000002</v>
      </c>
    </row>
    <row r="17076" spans="1:9" hidden="1">
      <c r="A17076" s="115" t="s">
        <v>43908</v>
      </c>
      <c r="B17076" s="115" t="s">
        <v>43909</v>
      </c>
      <c r="C17076" s="115" t="s">
        <v>43368</v>
      </c>
      <c r="D17076" s="115" t="s">
        <v>1242</v>
      </c>
      <c r="E17076" s="115">
        <v>27.9252</v>
      </c>
      <c r="F17076" s="674">
        <v>293.83600000000001</v>
      </c>
      <c r="G17076" s="674">
        <v>295.84500000000003</v>
      </c>
      <c r="H17076" s="115">
        <f t="shared" si="532"/>
        <v>1.0068371472522089</v>
      </c>
      <c r="I17076" s="115">
        <f t="shared" si="533"/>
        <v>28.116099999999999</v>
      </c>
    </row>
    <row r="17077" spans="1:9" hidden="1">
      <c r="A17077" s="115" t="s">
        <v>43910</v>
      </c>
      <c r="B17077" s="115" t="s">
        <v>43911</v>
      </c>
      <c r="C17077" s="115" t="s">
        <v>43371</v>
      </c>
      <c r="D17077" s="115" t="s">
        <v>1242</v>
      </c>
      <c r="E17077" s="115">
        <v>33.495399999999997</v>
      </c>
      <c r="F17077" s="674">
        <v>293.83600000000001</v>
      </c>
      <c r="G17077" s="674">
        <v>295.84500000000003</v>
      </c>
      <c r="H17077" s="115">
        <f t="shared" si="532"/>
        <v>1.0068371472522089</v>
      </c>
      <c r="I17077" s="115">
        <f t="shared" si="533"/>
        <v>33.724400000000003</v>
      </c>
    </row>
    <row r="17078" spans="1:9" hidden="1">
      <c r="A17078" s="115" t="s">
        <v>43912</v>
      </c>
      <c r="B17078" s="115" t="s">
        <v>43913</v>
      </c>
      <c r="C17078" s="115" t="s">
        <v>43374</v>
      </c>
      <c r="D17078" s="115" t="s">
        <v>1242</v>
      </c>
      <c r="E17078" s="115">
        <v>44.8018</v>
      </c>
      <c r="F17078" s="674">
        <v>293.83600000000001</v>
      </c>
      <c r="G17078" s="674">
        <v>295.84500000000003</v>
      </c>
      <c r="H17078" s="115">
        <f t="shared" si="532"/>
        <v>1.0068371472522089</v>
      </c>
      <c r="I17078" s="115">
        <f t="shared" si="533"/>
        <v>45.1081</v>
      </c>
    </row>
    <row r="17079" spans="1:9" hidden="1">
      <c r="A17079" s="115" t="s">
        <v>43914</v>
      </c>
      <c r="B17079" s="115" t="s">
        <v>43915</v>
      </c>
      <c r="C17079" s="115" t="s">
        <v>43377</v>
      </c>
      <c r="D17079" s="115" t="s">
        <v>1242</v>
      </c>
      <c r="E17079" s="115">
        <v>53.747300000000003</v>
      </c>
      <c r="F17079" s="674">
        <v>293.83600000000001</v>
      </c>
      <c r="G17079" s="674">
        <v>295.84500000000003</v>
      </c>
      <c r="H17079" s="115">
        <f t="shared" si="532"/>
        <v>1.0068371472522089</v>
      </c>
      <c r="I17079" s="115">
        <f t="shared" si="533"/>
        <v>54.114800000000002</v>
      </c>
    </row>
    <row r="17080" spans="1:9" hidden="1">
      <c r="A17080" s="115" t="s">
        <v>43916</v>
      </c>
      <c r="B17080" s="115" t="s">
        <v>43917</v>
      </c>
      <c r="C17080" s="115" t="s">
        <v>43380</v>
      </c>
      <c r="D17080" s="115" t="s">
        <v>1242</v>
      </c>
      <c r="E17080" s="115">
        <v>59.412300000000002</v>
      </c>
      <c r="F17080" s="674">
        <v>293.83600000000001</v>
      </c>
      <c r="G17080" s="674">
        <v>295.84500000000003</v>
      </c>
      <c r="H17080" s="115">
        <f t="shared" si="532"/>
        <v>1.0068371472522089</v>
      </c>
      <c r="I17080" s="115">
        <f t="shared" si="533"/>
        <v>59.8185</v>
      </c>
    </row>
    <row r="17081" spans="1:9" hidden="1">
      <c r="A17081" s="115" t="s">
        <v>43918</v>
      </c>
      <c r="B17081" s="115" t="s">
        <v>43919</v>
      </c>
      <c r="C17081" s="115" t="s">
        <v>43383</v>
      </c>
      <c r="D17081" s="115" t="s">
        <v>1242</v>
      </c>
      <c r="E17081" s="115">
        <v>71.28</v>
      </c>
      <c r="F17081" s="674">
        <v>293.83600000000001</v>
      </c>
      <c r="G17081" s="674">
        <v>295.84500000000003</v>
      </c>
      <c r="H17081" s="115">
        <f t="shared" si="532"/>
        <v>1.0068371472522089</v>
      </c>
      <c r="I17081" s="115">
        <f t="shared" si="533"/>
        <v>71.767399999999995</v>
      </c>
    </row>
    <row r="17082" spans="1:9" hidden="1">
      <c r="A17082" s="115" t="s">
        <v>43920</v>
      </c>
      <c r="B17082" s="115" t="s">
        <v>43921</v>
      </c>
      <c r="C17082" s="115" t="s">
        <v>43386</v>
      </c>
      <c r="D17082" s="115" t="s">
        <v>1242</v>
      </c>
      <c r="E17082" s="115">
        <v>94.306899999999999</v>
      </c>
      <c r="F17082" s="674">
        <v>293.83600000000001</v>
      </c>
      <c r="G17082" s="674">
        <v>295.84500000000003</v>
      </c>
      <c r="H17082" s="115">
        <f t="shared" si="532"/>
        <v>1.0068371472522089</v>
      </c>
      <c r="I17082" s="115">
        <f t="shared" si="533"/>
        <v>94.951700000000002</v>
      </c>
    </row>
    <row r="17083" spans="1:9" hidden="1">
      <c r="A17083" s="115" t="s">
        <v>43922</v>
      </c>
      <c r="B17083" s="115" t="s">
        <v>43923</v>
      </c>
      <c r="C17083" s="115" t="s">
        <v>43389</v>
      </c>
      <c r="D17083" s="115" t="s">
        <v>1242</v>
      </c>
      <c r="E17083" s="115">
        <v>113.1534</v>
      </c>
      <c r="F17083" s="674">
        <v>293.83600000000001</v>
      </c>
      <c r="G17083" s="674">
        <v>295.84500000000003</v>
      </c>
      <c r="H17083" s="115">
        <f t="shared" si="532"/>
        <v>1.0068371472522089</v>
      </c>
      <c r="I17083" s="115">
        <f t="shared" si="533"/>
        <v>113.92700000000001</v>
      </c>
    </row>
    <row r="17084" spans="1:9" hidden="1">
      <c r="A17084" s="115" t="s">
        <v>43924</v>
      </c>
      <c r="B17084" s="115" t="s">
        <v>43925</v>
      </c>
      <c r="C17084" s="115" t="s">
        <v>43392</v>
      </c>
      <c r="D17084" s="115" t="s">
        <v>1242</v>
      </c>
      <c r="E17084" s="115">
        <v>20.342099999999999</v>
      </c>
      <c r="F17084" s="674">
        <v>293.83600000000001</v>
      </c>
      <c r="G17084" s="674">
        <v>295.84500000000003</v>
      </c>
      <c r="H17084" s="115">
        <f t="shared" si="532"/>
        <v>1.0068371472522089</v>
      </c>
      <c r="I17084" s="115">
        <f t="shared" si="533"/>
        <v>20.481200000000001</v>
      </c>
    </row>
    <row r="17085" spans="1:9" hidden="1">
      <c r="A17085" s="115" t="s">
        <v>43926</v>
      </c>
      <c r="B17085" s="115" t="s">
        <v>43927</v>
      </c>
      <c r="C17085" s="115" t="s">
        <v>43395</v>
      </c>
      <c r="D17085" s="115" t="s">
        <v>1242</v>
      </c>
      <c r="E17085" s="115">
        <v>24.1233</v>
      </c>
      <c r="F17085" s="674">
        <v>293.83600000000001</v>
      </c>
      <c r="G17085" s="674">
        <v>295.84500000000003</v>
      </c>
      <c r="H17085" s="115">
        <f t="shared" si="532"/>
        <v>1.0068371472522089</v>
      </c>
      <c r="I17085" s="115">
        <f t="shared" si="533"/>
        <v>24.2882</v>
      </c>
    </row>
    <row r="17086" spans="1:9" hidden="1">
      <c r="A17086" s="115" t="s">
        <v>43928</v>
      </c>
      <c r="B17086" s="115" t="s">
        <v>43929</v>
      </c>
      <c r="C17086" s="115" t="s">
        <v>43398</v>
      </c>
      <c r="D17086" s="115" t="s">
        <v>1242</v>
      </c>
      <c r="E17086" s="115">
        <v>25.3139</v>
      </c>
      <c r="F17086" s="674">
        <v>293.83600000000001</v>
      </c>
      <c r="G17086" s="674">
        <v>295.84500000000003</v>
      </c>
      <c r="H17086" s="115">
        <f t="shared" si="532"/>
        <v>1.0068371472522089</v>
      </c>
      <c r="I17086" s="115">
        <f t="shared" si="533"/>
        <v>25.486999999999998</v>
      </c>
    </row>
    <row r="17087" spans="1:9" hidden="1">
      <c r="A17087" s="115" t="s">
        <v>43930</v>
      </c>
      <c r="B17087" s="115" t="s">
        <v>43931</v>
      </c>
      <c r="C17087" s="115" t="s">
        <v>43401</v>
      </c>
      <c r="D17087" s="115" t="s">
        <v>1242</v>
      </c>
      <c r="E17087" s="115">
        <v>30.347100000000001</v>
      </c>
      <c r="F17087" s="674">
        <v>293.83600000000001</v>
      </c>
      <c r="G17087" s="674">
        <v>295.84500000000003</v>
      </c>
      <c r="H17087" s="115">
        <f t="shared" si="532"/>
        <v>1.0068371472522089</v>
      </c>
      <c r="I17087" s="115">
        <f t="shared" si="533"/>
        <v>30.554600000000001</v>
      </c>
    </row>
    <row r="17088" spans="1:9" hidden="1">
      <c r="A17088" s="115" t="s">
        <v>43932</v>
      </c>
      <c r="B17088" s="115" t="s">
        <v>43933</v>
      </c>
      <c r="C17088" s="115" t="s">
        <v>43404</v>
      </c>
      <c r="D17088" s="115" t="s">
        <v>1242</v>
      </c>
      <c r="E17088" s="115">
        <v>8.4030000000000005</v>
      </c>
      <c r="F17088" s="674">
        <v>293.83600000000001</v>
      </c>
      <c r="G17088" s="674">
        <v>295.84500000000003</v>
      </c>
      <c r="H17088" s="115">
        <f t="shared" si="532"/>
        <v>1.0068371472522089</v>
      </c>
      <c r="I17088" s="115">
        <f t="shared" si="533"/>
        <v>8.4604999999999997</v>
      </c>
    </row>
    <row r="17089" spans="1:9" hidden="1">
      <c r="A17089" s="115" t="s">
        <v>43934</v>
      </c>
      <c r="B17089" s="115" t="s">
        <v>43935</v>
      </c>
      <c r="C17089" s="115" t="s">
        <v>43407</v>
      </c>
      <c r="D17089" s="115" t="s">
        <v>1242</v>
      </c>
      <c r="E17089" s="115">
        <v>10.054</v>
      </c>
      <c r="F17089" s="674">
        <v>293.83600000000001</v>
      </c>
      <c r="G17089" s="674">
        <v>295.84500000000003</v>
      </c>
      <c r="H17089" s="115">
        <f t="shared" si="532"/>
        <v>1.0068371472522089</v>
      </c>
      <c r="I17089" s="115">
        <f t="shared" si="533"/>
        <v>10.1227</v>
      </c>
    </row>
    <row r="17090" spans="1:9" hidden="1">
      <c r="A17090" s="115" t="s">
        <v>43936</v>
      </c>
      <c r="B17090" s="115" t="s">
        <v>43937</v>
      </c>
      <c r="C17090" s="115" t="s">
        <v>43410</v>
      </c>
      <c r="D17090" s="115" t="s">
        <v>2038</v>
      </c>
      <c r="E17090" s="115">
        <v>118.9783</v>
      </c>
      <c r="F17090" s="674">
        <v>293.83600000000001</v>
      </c>
      <c r="G17090" s="674">
        <v>295.84500000000003</v>
      </c>
      <c r="H17090" s="115">
        <f t="shared" si="532"/>
        <v>1.0068371472522089</v>
      </c>
      <c r="I17090" s="115">
        <f t="shared" si="533"/>
        <v>119.79179999999999</v>
      </c>
    </row>
    <row r="17091" spans="1:9" hidden="1">
      <c r="A17091" s="115" t="s">
        <v>43938</v>
      </c>
      <c r="B17091" s="115" t="s">
        <v>43939</v>
      </c>
      <c r="C17091" s="115" t="s">
        <v>43413</v>
      </c>
      <c r="D17091" s="115" t="s">
        <v>2038</v>
      </c>
      <c r="E17091" s="115">
        <v>148.01349999999999</v>
      </c>
      <c r="F17091" s="674">
        <v>293.83600000000001</v>
      </c>
      <c r="G17091" s="674">
        <v>295.84500000000003</v>
      </c>
      <c r="H17091" s="115">
        <f t="shared" si="532"/>
        <v>1.0068371472522089</v>
      </c>
      <c r="I17091" s="115">
        <f t="shared" si="533"/>
        <v>149.02549999999999</v>
      </c>
    </row>
    <row r="17092" spans="1:9" hidden="1">
      <c r="A17092" s="115" t="s">
        <v>43940</v>
      </c>
      <c r="B17092" s="115" t="s">
        <v>43941</v>
      </c>
      <c r="C17092" s="115" t="s">
        <v>43416</v>
      </c>
      <c r="D17092" s="115" t="s">
        <v>1242</v>
      </c>
      <c r="E17092" s="115">
        <v>29.998200000000001</v>
      </c>
      <c r="F17092" s="674">
        <v>293.83600000000001</v>
      </c>
      <c r="G17092" s="674">
        <v>295.84500000000003</v>
      </c>
      <c r="H17092" s="115">
        <f t="shared" si="532"/>
        <v>1.0068371472522089</v>
      </c>
      <c r="I17092" s="115">
        <f t="shared" si="533"/>
        <v>30.203299999999999</v>
      </c>
    </row>
    <row r="17093" spans="1:9" hidden="1">
      <c r="A17093" s="115" t="s">
        <v>43942</v>
      </c>
      <c r="B17093" s="115" t="s">
        <v>43943</v>
      </c>
      <c r="C17093" s="115" t="s">
        <v>43419</v>
      </c>
      <c r="D17093" s="115" t="s">
        <v>1242</v>
      </c>
      <c r="E17093" s="115">
        <v>57.588999999999999</v>
      </c>
      <c r="F17093" s="674">
        <v>293.83600000000001</v>
      </c>
      <c r="G17093" s="674">
        <v>295.84500000000003</v>
      </c>
      <c r="H17093" s="115">
        <f t="shared" ref="H17093:H17156" si="534">G17093/F17093</f>
        <v>1.0068371472522089</v>
      </c>
      <c r="I17093" s="115">
        <f t="shared" ref="I17093:I17156" si="535">ROUND(H17093*E17093,4)</f>
        <v>57.982700000000001</v>
      </c>
    </row>
    <row r="17094" spans="1:9" hidden="1">
      <c r="A17094" s="115" t="s">
        <v>43944</v>
      </c>
      <c r="B17094" s="115" t="s">
        <v>43945</v>
      </c>
      <c r="C17094" s="115" t="s">
        <v>43422</v>
      </c>
      <c r="D17094" s="115" t="s">
        <v>2038</v>
      </c>
      <c r="E17094" s="115">
        <v>71.778300000000002</v>
      </c>
      <c r="F17094" s="674">
        <v>293.83600000000001</v>
      </c>
      <c r="G17094" s="674">
        <v>295.84500000000003</v>
      </c>
      <c r="H17094" s="115">
        <f t="shared" si="534"/>
        <v>1.0068371472522089</v>
      </c>
      <c r="I17094" s="115">
        <f t="shared" si="535"/>
        <v>72.269099999999995</v>
      </c>
    </row>
    <row r="17095" spans="1:9" hidden="1">
      <c r="A17095" s="115" t="s">
        <v>43946</v>
      </c>
      <c r="B17095" s="115" t="s">
        <v>43947</v>
      </c>
      <c r="C17095" s="115" t="s">
        <v>43425</v>
      </c>
      <c r="D17095" s="115" t="s">
        <v>1242</v>
      </c>
      <c r="E17095" s="115">
        <v>47.502800000000001</v>
      </c>
      <c r="F17095" s="674">
        <v>293.83600000000001</v>
      </c>
      <c r="G17095" s="674">
        <v>295.84500000000003</v>
      </c>
      <c r="H17095" s="115">
        <f t="shared" si="534"/>
        <v>1.0068371472522089</v>
      </c>
      <c r="I17095" s="115">
        <f t="shared" si="535"/>
        <v>47.827599999999997</v>
      </c>
    </row>
    <row r="17096" spans="1:9" hidden="1">
      <c r="A17096" s="115" t="s">
        <v>43948</v>
      </c>
      <c r="B17096" s="115" t="s">
        <v>43949</v>
      </c>
      <c r="C17096" s="115" t="s">
        <v>43428</v>
      </c>
      <c r="D17096" s="115" t="s">
        <v>1242</v>
      </c>
      <c r="E17096" s="115">
        <v>97.632199999999997</v>
      </c>
      <c r="F17096" s="674">
        <v>293.83600000000001</v>
      </c>
      <c r="G17096" s="674">
        <v>295.84500000000003</v>
      </c>
      <c r="H17096" s="115">
        <f t="shared" si="534"/>
        <v>1.0068371472522089</v>
      </c>
      <c r="I17096" s="115">
        <f t="shared" si="535"/>
        <v>98.299700000000001</v>
      </c>
    </row>
    <row r="17097" spans="1:9" hidden="1">
      <c r="A17097" s="115" t="s">
        <v>43950</v>
      </c>
      <c r="B17097" s="115" t="s">
        <v>43951</v>
      </c>
      <c r="C17097" s="115" t="s">
        <v>43431</v>
      </c>
      <c r="D17097" s="115" t="s">
        <v>1242</v>
      </c>
      <c r="E17097" s="115">
        <v>68.250699999999995</v>
      </c>
      <c r="F17097" s="674">
        <v>293.83600000000001</v>
      </c>
      <c r="G17097" s="674">
        <v>295.84500000000003</v>
      </c>
      <c r="H17097" s="115">
        <f t="shared" si="534"/>
        <v>1.0068371472522089</v>
      </c>
      <c r="I17097" s="115">
        <f t="shared" si="535"/>
        <v>68.717299999999994</v>
      </c>
    </row>
    <row r="17098" spans="1:9" hidden="1">
      <c r="A17098" s="115" t="s">
        <v>43952</v>
      </c>
      <c r="B17098" s="115" t="s">
        <v>43953</v>
      </c>
      <c r="C17098" s="115" t="s">
        <v>43434</v>
      </c>
      <c r="D17098" s="115" t="s">
        <v>2038</v>
      </c>
      <c r="E17098" s="115">
        <v>75.969899999999996</v>
      </c>
      <c r="F17098" s="674">
        <v>293.83600000000001</v>
      </c>
      <c r="G17098" s="674">
        <v>295.84500000000003</v>
      </c>
      <c r="H17098" s="115">
        <f t="shared" si="534"/>
        <v>1.0068371472522089</v>
      </c>
      <c r="I17098" s="115">
        <f t="shared" si="535"/>
        <v>76.4893</v>
      </c>
    </row>
    <row r="17099" spans="1:9" hidden="1">
      <c r="A17099" s="115" t="s">
        <v>43954</v>
      </c>
      <c r="B17099" s="115" t="s">
        <v>43955</v>
      </c>
      <c r="C17099" s="115" t="s">
        <v>43437</v>
      </c>
      <c r="D17099" s="115" t="s">
        <v>2038</v>
      </c>
      <c r="E17099" s="115">
        <v>76.013900000000007</v>
      </c>
      <c r="F17099" s="674">
        <v>293.83600000000001</v>
      </c>
      <c r="G17099" s="674">
        <v>295.84500000000003</v>
      </c>
      <c r="H17099" s="115">
        <f t="shared" si="534"/>
        <v>1.0068371472522089</v>
      </c>
      <c r="I17099" s="115">
        <f t="shared" si="535"/>
        <v>76.533600000000007</v>
      </c>
    </row>
    <row r="17100" spans="1:9" hidden="1">
      <c r="A17100" s="115" t="s">
        <v>43956</v>
      </c>
      <c r="B17100" s="115" t="s">
        <v>43957</v>
      </c>
      <c r="C17100" s="115" t="s">
        <v>43440</v>
      </c>
      <c r="D17100" s="115" t="s">
        <v>1242</v>
      </c>
      <c r="E17100" s="115">
        <v>82.769000000000005</v>
      </c>
      <c r="F17100" s="674">
        <v>293.83600000000001</v>
      </c>
      <c r="G17100" s="674">
        <v>295.84500000000003</v>
      </c>
      <c r="H17100" s="115">
        <f t="shared" si="534"/>
        <v>1.0068371472522089</v>
      </c>
      <c r="I17100" s="115">
        <f t="shared" si="535"/>
        <v>83.334900000000005</v>
      </c>
    </row>
    <row r="17101" spans="1:9" hidden="1">
      <c r="A17101" s="115" t="s">
        <v>43958</v>
      </c>
      <c r="B17101" s="115" t="s">
        <v>43959</v>
      </c>
      <c r="C17101" s="115" t="s">
        <v>43443</v>
      </c>
      <c r="D17101" s="115" t="s">
        <v>2038</v>
      </c>
      <c r="E17101" s="115">
        <v>51.560899999999997</v>
      </c>
      <c r="F17101" s="674">
        <v>293.83600000000001</v>
      </c>
      <c r="G17101" s="674">
        <v>295.84500000000003</v>
      </c>
      <c r="H17101" s="115">
        <f t="shared" si="534"/>
        <v>1.0068371472522089</v>
      </c>
      <c r="I17101" s="115">
        <f t="shared" si="535"/>
        <v>51.913400000000003</v>
      </c>
    </row>
    <row r="17102" spans="1:9" hidden="1">
      <c r="A17102" s="115" t="s">
        <v>43960</v>
      </c>
      <c r="B17102" s="115" t="s">
        <v>43961</v>
      </c>
      <c r="C17102" s="115" t="s">
        <v>43446</v>
      </c>
      <c r="D17102" s="115" t="s">
        <v>2038</v>
      </c>
      <c r="E17102" s="115">
        <v>84.168700000000001</v>
      </c>
      <c r="F17102" s="674">
        <v>293.83600000000001</v>
      </c>
      <c r="G17102" s="674">
        <v>295.84500000000003</v>
      </c>
      <c r="H17102" s="115">
        <f t="shared" si="534"/>
        <v>1.0068371472522089</v>
      </c>
      <c r="I17102" s="115">
        <f t="shared" si="535"/>
        <v>84.744200000000006</v>
      </c>
    </row>
    <row r="17103" spans="1:9" hidden="1">
      <c r="A17103" s="115" t="s">
        <v>43962</v>
      </c>
      <c r="B17103" s="115" t="s">
        <v>43963</v>
      </c>
      <c r="C17103" s="115" t="s">
        <v>43449</v>
      </c>
      <c r="D17103" s="115" t="s">
        <v>1242</v>
      </c>
      <c r="E17103" s="115">
        <v>86.168000000000006</v>
      </c>
      <c r="F17103" s="674">
        <v>293.83600000000001</v>
      </c>
      <c r="G17103" s="674">
        <v>295.84500000000003</v>
      </c>
      <c r="H17103" s="115">
        <f t="shared" si="534"/>
        <v>1.0068371472522089</v>
      </c>
      <c r="I17103" s="115">
        <f t="shared" si="535"/>
        <v>86.757099999999994</v>
      </c>
    </row>
    <row r="17104" spans="1:9" hidden="1">
      <c r="A17104" s="115" t="s">
        <v>43964</v>
      </c>
      <c r="B17104" s="115" t="s">
        <v>43965</v>
      </c>
      <c r="C17104" s="115" t="s">
        <v>43452</v>
      </c>
      <c r="D17104" s="115" t="s">
        <v>1242</v>
      </c>
      <c r="E17104" s="115">
        <v>128.7139</v>
      </c>
      <c r="F17104" s="674">
        <v>293.83600000000001</v>
      </c>
      <c r="G17104" s="674">
        <v>295.84500000000003</v>
      </c>
      <c r="H17104" s="115">
        <f t="shared" si="534"/>
        <v>1.0068371472522089</v>
      </c>
      <c r="I17104" s="115">
        <f t="shared" si="535"/>
        <v>129.59389999999999</v>
      </c>
    </row>
    <row r="17105" spans="1:9" hidden="1">
      <c r="A17105" s="115" t="s">
        <v>43966</v>
      </c>
      <c r="B17105" s="115" t="s">
        <v>43967</v>
      </c>
      <c r="C17105" s="115" t="s">
        <v>43455</v>
      </c>
      <c r="D17105" s="115" t="s">
        <v>1242</v>
      </c>
      <c r="E17105" s="115">
        <v>89.443899999999999</v>
      </c>
      <c r="F17105" s="674">
        <v>293.83600000000001</v>
      </c>
      <c r="G17105" s="674">
        <v>295.84500000000003</v>
      </c>
      <c r="H17105" s="115">
        <f t="shared" si="534"/>
        <v>1.0068371472522089</v>
      </c>
      <c r="I17105" s="115">
        <f t="shared" si="535"/>
        <v>90.055400000000006</v>
      </c>
    </row>
    <row r="17106" spans="1:9" hidden="1">
      <c r="A17106" s="115" t="s">
        <v>43968</v>
      </c>
      <c r="B17106" s="115" t="s">
        <v>43969</v>
      </c>
      <c r="C17106" s="115" t="s">
        <v>43458</v>
      </c>
      <c r="D17106" s="115" t="s">
        <v>1242</v>
      </c>
      <c r="E17106" s="115">
        <v>132.9991</v>
      </c>
      <c r="F17106" s="674">
        <v>293.83600000000001</v>
      </c>
      <c r="G17106" s="674">
        <v>295.84500000000003</v>
      </c>
      <c r="H17106" s="115">
        <f t="shared" si="534"/>
        <v>1.0068371472522089</v>
      </c>
      <c r="I17106" s="115">
        <f t="shared" si="535"/>
        <v>133.9084</v>
      </c>
    </row>
    <row r="17107" spans="1:9" hidden="1">
      <c r="A17107" s="115" t="s">
        <v>43970</v>
      </c>
      <c r="B17107" s="115" t="s">
        <v>43971</v>
      </c>
      <c r="C17107" s="115" t="s">
        <v>43461</v>
      </c>
      <c r="D17107" s="115" t="s">
        <v>2038</v>
      </c>
      <c r="E17107" s="115">
        <v>195.2355</v>
      </c>
      <c r="F17107" s="674">
        <v>293.83600000000001</v>
      </c>
      <c r="G17107" s="674">
        <v>295.84500000000003</v>
      </c>
      <c r="H17107" s="115">
        <f t="shared" si="534"/>
        <v>1.0068371472522089</v>
      </c>
      <c r="I17107" s="115">
        <f t="shared" si="535"/>
        <v>196.57040000000001</v>
      </c>
    </row>
    <row r="17108" spans="1:9" hidden="1">
      <c r="A17108" s="115" t="s">
        <v>43972</v>
      </c>
      <c r="B17108" s="115" t="s">
        <v>43973</v>
      </c>
      <c r="C17108" s="115" t="s">
        <v>43464</v>
      </c>
      <c r="D17108" s="115" t="s">
        <v>2038</v>
      </c>
      <c r="E17108" s="115">
        <v>232.85140000000001</v>
      </c>
      <c r="F17108" s="674">
        <v>293.83600000000001</v>
      </c>
      <c r="G17108" s="674">
        <v>295.84500000000003</v>
      </c>
      <c r="H17108" s="115">
        <f t="shared" si="534"/>
        <v>1.0068371472522089</v>
      </c>
      <c r="I17108" s="115">
        <f t="shared" si="535"/>
        <v>234.4434</v>
      </c>
    </row>
    <row r="17109" spans="1:9" hidden="1">
      <c r="A17109" s="115" t="s">
        <v>43974</v>
      </c>
      <c r="B17109" s="115" t="s">
        <v>43975</v>
      </c>
      <c r="C17109" s="115" t="s">
        <v>43467</v>
      </c>
      <c r="D17109" s="115" t="s">
        <v>2038</v>
      </c>
      <c r="E17109" s="115">
        <v>298.72859999999997</v>
      </c>
      <c r="F17109" s="674">
        <v>293.83600000000001</v>
      </c>
      <c r="G17109" s="674">
        <v>295.84500000000003</v>
      </c>
      <c r="H17109" s="115">
        <f t="shared" si="534"/>
        <v>1.0068371472522089</v>
      </c>
      <c r="I17109" s="115">
        <f t="shared" si="535"/>
        <v>300.77109999999999</v>
      </c>
    </row>
    <row r="17110" spans="1:9" hidden="1">
      <c r="A17110" s="115" t="s">
        <v>43976</v>
      </c>
      <c r="B17110" s="115" t="s">
        <v>43977</v>
      </c>
      <c r="C17110" s="115" t="s">
        <v>43470</v>
      </c>
      <c r="D17110" s="115" t="s">
        <v>2038</v>
      </c>
      <c r="E17110" s="115">
        <v>243.8424</v>
      </c>
      <c r="F17110" s="674">
        <v>293.83600000000001</v>
      </c>
      <c r="G17110" s="674">
        <v>295.84500000000003</v>
      </c>
      <c r="H17110" s="115">
        <f t="shared" si="534"/>
        <v>1.0068371472522089</v>
      </c>
      <c r="I17110" s="115">
        <f t="shared" si="535"/>
        <v>245.50960000000001</v>
      </c>
    </row>
    <row r="17111" spans="1:9" hidden="1">
      <c r="A17111" s="115" t="s">
        <v>43978</v>
      </c>
      <c r="B17111" s="115" t="s">
        <v>43979</v>
      </c>
      <c r="C17111" s="115" t="s">
        <v>43473</v>
      </c>
      <c r="D17111" s="115" t="s">
        <v>2038</v>
      </c>
      <c r="E17111" s="115">
        <v>341.35700000000003</v>
      </c>
      <c r="F17111" s="674">
        <v>293.83600000000001</v>
      </c>
      <c r="G17111" s="674">
        <v>295.84500000000003</v>
      </c>
      <c r="H17111" s="115">
        <f t="shared" si="534"/>
        <v>1.0068371472522089</v>
      </c>
      <c r="I17111" s="115">
        <f t="shared" si="535"/>
        <v>343.6909</v>
      </c>
    </row>
    <row r="17112" spans="1:9" hidden="1">
      <c r="A17112" s="115" t="s">
        <v>43980</v>
      </c>
      <c r="B17112" s="115" t="s">
        <v>43981</v>
      </c>
      <c r="C17112" s="115" t="s">
        <v>43476</v>
      </c>
      <c r="D17112" s="115" t="s">
        <v>2038</v>
      </c>
      <c r="E17112" s="115">
        <v>310.72890000000001</v>
      </c>
      <c r="F17112" s="674">
        <v>293.83600000000001</v>
      </c>
      <c r="G17112" s="674">
        <v>295.84500000000003</v>
      </c>
      <c r="H17112" s="115">
        <f t="shared" si="534"/>
        <v>1.0068371472522089</v>
      </c>
      <c r="I17112" s="115">
        <f t="shared" si="535"/>
        <v>312.85340000000002</v>
      </c>
    </row>
    <row r="17113" spans="1:9" hidden="1">
      <c r="A17113" s="115" t="s">
        <v>43982</v>
      </c>
      <c r="B17113" s="115" t="s">
        <v>43983</v>
      </c>
      <c r="C17113" s="115" t="s">
        <v>43479</v>
      </c>
      <c r="D17113" s="115" t="s">
        <v>2038</v>
      </c>
      <c r="E17113" s="115">
        <v>396.40890000000002</v>
      </c>
      <c r="F17113" s="674">
        <v>293.83600000000001</v>
      </c>
      <c r="G17113" s="674">
        <v>295.84500000000003</v>
      </c>
      <c r="H17113" s="115">
        <f t="shared" si="534"/>
        <v>1.0068371472522089</v>
      </c>
      <c r="I17113" s="115">
        <f t="shared" si="535"/>
        <v>399.11919999999998</v>
      </c>
    </row>
    <row r="17114" spans="1:9" hidden="1">
      <c r="A17114" s="115" t="s">
        <v>43984</v>
      </c>
      <c r="B17114" s="115" t="s">
        <v>43985</v>
      </c>
      <c r="C17114" s="115" t="s">
        <v>43482</v>
      </c>
      <c r="D17114" s="115" t="s">
        <v>2038</v>
      </c>
      <c r="E17114" s="115">
        <v>333.42160000000001</v>
      </c>
      <c r="F17114" s="674">
        <v>293.83600000000001</v>
      </c>
      <c r="G17114" s="674">
        <v>295.84500000000003</v>
      </c>
      <c r="H17114" s="115">
        <f t="shared" si="534"/>
        <v>1.0068371472522089</v>
      </c>
      <c r="I17114" s="115">
        <f t="shared" si="535"/>
        <v>335.7013</v>
      </c>
    </row>
    <row r="17115" spans="1:9" hidden="1">
      <c r="A17115" s="115" t="s">
        <v>43986</v>
      </c>
      <c r="B17115" s="115" t="s">
        <v>43987</v>
      </c>
      <c r="C17115" s="115" t="s">
        <v>43485</v>
      </c>
      <c r="D17115" s="115" t="s">
        <v>2038</v>
      </c>
      <c r="E17115" s="115">
        <v>421.24360000000001</v>
      </c>
      <c r="F17115" s="674">
        <v>293.83600000000001</v>
      </c>
      <c r="G17115" s="674">
        <v>295.84500000000003</v>
      </c>
      <c r="H17115" s="115">
        <f t="shared" si="534"/>
        <v>1.0068371472522089</v>
      </c>
      <c r="I17115" s="115">
        <f t="shared" si="535"/>
        <v>424.12369999999999</v>
      </c>
    </row>
    <row r="17116" spans="1:9" hidden="1">
      <c r="A17116" s="115" t="s">
        <v>43988</v>
      </c>
      <c r="B17116" s="115" t="s">
        <v>43989</v>
      </c>
      <c r="C17116" s="115" t="s">
        <v>43488</v>
      </c>
      <c r="D17116" s="115" t="s">
        <v>1242</v>
      </c>
      <c r="E17116" s="115">
        <v>81.685599999999994</v>
      </c>
      <c r="F17116" s="674">
        <v>293.83600000000001</v>
      </c>
      <c r="G17116" s="674">
        <v>295.84500000000003</v>
      </c>
      <c r="H17116" s="115">
        <f t="shared" si="534"/>
        <v>1.0068371472522089</v>
      </c>
      <c r="I17116" s="115">
        <f t="shared" si="535"/>
        <v>82.244100000000003</v>
      </c>
    </row>
    <row r="17117" spans="1:9" hidden="1">
      <c r="A17117" s="115" t="s">
        <v>43990</v>
      </c>
      <c r="B17117" s="115" t="s">
        <v>43991</v>
      </c>
      <c r="C17117" s="115" t="s">
        <v>43491</v>
      </c>
      <c r="D17117" s="115" t="s">
        <v>1242</v>
      </c>
      <c r="E17117" s="115">
        <v>184.07660000000001</v>
      </c>
      <c r="F17117" s="674">
        <v>293.83600000000001</v>
      </c>
      <c r="G17117" s="674">
        <v>295.84500000000003</v>
      </c>
      <c r="H17117" s="115">
        <f t="shared" si="534"/>
        <v>1.0068371472522089</v>
      </c>
      <c r="I17117" s="115">
        <f t="shared" si="535"/>
        <v>185.33519999999999</v>
      </c>
    </row>
    <row r="17118" spans="1:9" hidden="1">
      <c r="A17118" s="115" t="s">
        <v>43992</v>
      </c>
      <c r="B17118" s="115" t="s">
        <v>43993</v>
      </c>
      <c r="C17118" s="115" t="s">
        <v>43494</v>
      </c>
      <c r="D17118" s="115" t="s">
        <v>1242</v>
      </c>
      <c r="E17118" s="115">
        <v>269.15249999999997</v>
      </c>
      <c r="F17118" s="674">
        <v>293.83600000000001</v>
      </c>
      <c r="G17118" s="674">
        <v>295.84500000000003</v>
      </c>
      <c r="H17118" s="115">
        <f t="shared" si="534"/>
        <v>1.0068371472522089</v>
      </c>
      <c r="I17118" s="115">
        <f t="shared" si="535"/>
        <v>270.99270000000001</v>
      </c>
    </row>
    <row r="17119" spans="1:9" hidden="1">
      <c r="A17119" s="115" t="s">
        <v>43994</v>
      </c>
      <c r="B17119" s="115" t="s">
        <v>43995</v>
      </c>
      <c r="C17119" s="115" t="s">
        <v>43497</v>
      </c>
      <c r="D17119" s="115" t="s">
        <v>2038</v>
      </c>
      <c r="E17119" s="115">
        <v>180.1208</v>
      </c>
      <c r="F17119" s="674">
        <v>293.83600000000001</v>
      </c>
      <c r="G17119" s="674">
        <v>295.84500000000003</v>
      </c>
      <c r="H17119" s="115">
        <f t="shared" si="534"/>
        <v>1.0068371472522089</v>
      </c>
      <c r="I17119" s="115">
        <f t="shared" si="535"/>
        <v>181.35230000000001</v>
      </c>
    </row>
    <row r="17120" spans="1:9" hidden="1">
      <c r="A17120" s="115" t="s">
        <v>43996</v>
      </c>
      <c r="B17120" s="115" t="s">
        <v>43997</v>
      </c>
      <c r="C17120" s="115" t="s">
        <v>43500</v>
      </c>
      <c r="D17120" s="115" t="s">
        <v>2038</v>
      </c>
      <c r="E17120" s="115">
        <v>174.57159999999999</v>
      </c>
      <c r="F17120" s="674">
        <v>293.83600000000001</v>
      </c>
      <c r="G17120" s="674">
        <v>295.84500000000003</v>
      </c>
      <c r="H17120" s="115">
        <f t="shared" si="534"/>
        <v>1.0068371472522089</v>
      </c>
      <c r="I17120" s="115">
        <f t="shared" si="535"/>
        <v>175.76519999999999</v>
      </c>
    </row>
    <row r="17121" spans="1:9" hidden="1">
      <c r="A17121" s="115" t="s">
        <v>43998</v>
      </c>
      <c r="B17121" s="115" t="s">
        <v>43999</v>
      </c>
      <c r="C17121" s="115" t="s">
        <v>43503</v>
      </c>
      <c r="D17121" s="115" t="s">
        <v>2038</v>
      </c>
      <c r="E17121" s="115">
        <v>118.7812</v>
      </c>
      <c r="F17121" s="674">
        <v>293.83600000000001</v>
      </c>
      <c r="G17121" s="674">
        <v>295.84500000000003</v>
      </c>
      <c r="H17121" s="115">
        <f t="shared" si="534"/>
        <v>1.0068371472522089</v>
      </c>
      <c r="I17121" s="115">
        <f t="shared" si="535"/>
        <v>119.5933</v>
      </c>
    </row>
    <row r="17122" spans="1:9" hidden="1">
      <c r="A17122" s="115" t="s">
        <v>44000</v>
      </c>
      <c r="B17122" s="115" t="s">
        <v>44001</v>
      </c>
      <c r="C17122" s="115" t="s">
        <v>43506</v>
      </c>
      <c r="D17122" s="115" t="s">
        <v>2038</v>
      </c>
      <c r="E17122" s="115">
        <v>184.4288</v>
      </c>
      <c r="F17122" s="674">
        <v>293.83600000000001</v>
      </c>
      <c r="G17122" s="674">
        <v>295.84500000000003</v>
      </c>
      <c r="H17122" s="115">
        <f t="shared" si="534"/>
        <v>1.0068371472522089</v>
      </c>
      <c r="I17122" s="115">
        <f t="shared" si="535"/>
        <v>185.68979999999999</v>
      </c>
    </row>
    <row r="17123" spans="1:9" hidden="1">
      <c r="A17123" s="115" t="s">
        <v>44002</v>
      </c>
      <c r="B17123" s="115" t="s">
        <v>44003</v>
      </c>
      <c r="C17123" s="115" t="s">
        <v>43509</v>
      </c>
      <c r="D17123" s="115" t="s">
        <v>2038</v>
      </c>
      <c r="E17123" s="115">
        <v>124.8159</v>
      </c>
      <c r="F17123" s="674">
        <v>293.83600000000001</v>
      </c>
      <c r="G17123" s="674">
        <v>295.84500000000003</v>
      </c>
      <c r="H17123" s="115">
        <f t="shared" si="534"/>
        <v>1.0068371472522089</v>
      </c>
      <c r="I17123" s="115">
        <f t="shared" si="535"/>
        <v>125.66930000000001</v>
      </c>
    </row>
    <row r="17124" spans="1:9" hidden="1">
      <c r="A17124" s="115" t="s">
        <v>44004</v>
      </c>
      <c r="B17124" s="115" t="s">
        <v>44005</v>
      </c>
      <c r="C17124" s="115" t="s">
        <v>43512</v>
      </c>
      <c r="D17124" s="115" t="s">
        <v>2038</v>
      </c>
      <c r="E17124" s="115">
        <v>165.0737</v>
      </c>
      <c r="F17124" s="674">
        <v>293.83600000000001</v>
      </c>
      <c r="G17124" s="674">
        <v>295.84500000000003</v>
      </c>
      <c r="H17124" s="115">
        <f t="shared" si="534"/>
        <v>1.0068371472522089</v>
      </c>
      <c r="I17124" s="115">
        <f t="shared" si="535"/>
        <v>166.20230000000001</v>
      </c>
    </row>
    <row r="17125" spans="1:9" hidden="1">
      <c r="A17125" s="115" t="s">
        <v>44006</v>
      </c>
      <c r="B17125" s="115" t="s">
        <v>44007</v>
      </c>
      <c r="C17125" s="115" t="s">
        <v>43515</v>
      </c>
      <c r="D17125" s="115" t="s">
        <v>2038</v>
      </c>
      <c r="E17125" s="115">
        <v>112.718</v>
      </c>
      <c r="F17125" s="674">
        <v>293.83600000000001</v>
      </c>
      <c r="G17125" s="674">
        <v>295.84500000000003</v>
      </c>
      <c r="H17125" s="115">
        <f t="shared" si="534"/>
        <v>1.0068371472522089</v>
      </c>
      <c r="I17125" s="115">
        <f t="shared" si="535"/>
        <v>113.48869999999999</v>
      </c>
    </row>
    <row r="17126" spans="1:9" hidden="1">
      <c r="A17126" s="115" t="s">
        <v>44008</v>
      </c>
      <c r="B17126" s="115" t="s">
        <v>44009</v>
      </c>
      <c r="C17126" s="115" t="s">
        <v>43518</v>
      </c>
      <c r="D17126" s="115" t="s">
        <v>2038</v>
      </c>
      <c r="E17126" s="115">
        <v>112.776</v>
      </c>
      <c r="F17126" s="674">
        <v>293.83600000000001</v>
      </c>
      <c r="G17126" s="674">
        <v>295.84500000000003</v>
      </c>
      <c r="H17126" s="115">
        <f t="shared" si="534"/>
        <v>1.0068371472522089</v>
      </c>
      <c r="I17126" s="115">
        <f t="shared" si="535"/>
        <v>113.5471</v>
      </c>
    </row>
    <row r="17127" spans="1:9" hidden="1">
      <c r="A17127" s="115" t="s">
        <v>44010</v>
      </c>
      <c r="B17127" s="115" t="s">
        <v>44011</v>
      </c>
      <c r="C17127" s="115" t="s">
        <v>43521</v>
      </c>
      <c r="D17127" s="115" t="s">
        <v>2038</v>
      </c>
      <c r="E17127" s="115">
        <v>107.056</v>
      </c>
      <c r="F17127" s="674">
        <v>293.83600000000001</v>
      </c>
      <c r="G17127" s="674">
        <v>295.84500000000003</v>
      </c>
      <c r="H17127" s="115">
        <f t="shared" si="534"/>
        <v>1.0068371472522089</v>
      </c>
      <c r="I17127" s="115">
        <f t="shared" si="535"/>
        <v>107.788</v>
      </c>
    </row>
    <row r="17128" spans="1:9" hidden="1">
      <c r="A17128" s="115" t="s">
        <v>44012</v>
      </c>
      <c r="B17128" s="115" t="s">
        <v>44013</v>
      </c>
      <c r="C17128" s="115" t="s">
        <v>43524</v>
      </c>
      <c r="D17128" s="115" t="s">
        <v>2038</v>
      </c>
      <c r="E17128" s="115">
        <v>72.419499999999999</v>
      </c>
      <c r="F17128" s="674">
        <v>293.83600000000001</v>
      </c>
      <c r="G17128" s="674">
        <v>295.84500000000003</v>
      </c>
      <c r="H17128" s="115">
        <f t="shared" si="534"/>
        <v>1.0068371472522089</v>
      </c>
      <c r="I17128" s="115">
        <f t="shared" si="535"/>
        <v>72.914599999999993</v>
      </c>
    </row>
    <row r="17129" spans="1:9" hidden="1">
      <c r="A17129" s="115" t="s">
        <v>44014</v>
      </c>
      <c r="B17129" s="115" t="s">
        <v>44015</v>
      </c>
      <c r="C17129" s="115" t="s">
        <v>43527</v>
      </c>
      <c r="D17129" s="115" t="s">
        <v>2038</v>
      </c>
      <c r="E17129" s="115">
        <v>239.2818</v>
      </c>
      <c r="F17129" s="674">
        <v>293.83600000000001</v>
      </c>
      <c r="G17129" s="674">
        <v>295.84500000000003</v>
      </c>
      <c r="H17129" s="115">
        <f t="shared" si="534"/>
        <v>1.0068371472522089</v>
      </c>
      <c r="I17129" s="115">
        <f t="shared" si="535"/>
        <v>240.9178</v>
      </c>
    </row>
    <row r="17130" spans="1:9" hidden="1">
      <c r="A17130" s="115" t="s">
        <v>44016</v>
      </c>
      <c r="B17130" s="115" t="s">
        <v>44017</v>
      </c>
      <c r="C17130" s="115" t="s">
        <v>43530</v>
      </c>
      <c r="D17130" s="115" t="s">
        <v>2038</v>
      </c>
      <c r="E17130" s="115">
        <v>28.759699999999999</v>
      </c>
      <c r="F17130" s="674">
        <v>293.83600000000001</v>
      </c>
      <c r="G17130" s="674">
        <v>295.84500000000003</v>
      </c>
      <c r="H17130" s="115">
        <f t="shared" si="534"/>
        <v>1.0068371472522089</v>
      </c>
      <c r="I17130" s="115">
        <f t="shared" si="535"/>
        <v>28.956299999999999</v>
      </c>
    </row>
    <row r="17131" spans="1:9" hidden="1">
      <c r="A17131" s="115" t="s">
        <v>44018</v>
      </c>
      <c r="B17131" s="115" t="s">
        <v>44019</v>
      </c>
      <c r="C17131" s="115" t="s">
        <v>43533</v>
      </c>
      <c r="D17131" s="115" t="s">
        <v>2038</v>
      </c>
      <c r="E17131" s="115">
        <v>170.63829999999999</v>
      </c>
      <c r="F17131" s="674">
        <v>293.83600000000001</v>
      </c>
      <c r="G17131" s="674">
        <v>295.84500000000003</v>
      </c>
      <c r="H17131" s="115">
        <f t="shared" si="534"/>
        <v>1.0068371472522089</v>
      </c>
      <c r="I17131" s="115">
        <f t="shared" si="535"/>
        <v>171.80500000000001</v>
      </c>
    </row>
    <row r="17132" spans="1:9" hidden="1">
      <c r="A17132" s="115" t="s">
        <v>44020</v>
      </c>
      <c r="B17132" s="115" t="s">
        <v>44021</v>
      </c>
      <c r="C17132" s="115" t="s">
        <v>43536</v>
      </c>
      <c r="D17132" s="115" t="s">
        <v>2038</v>
      </c>
      <c r="E17132" s="115">
        <v>111.4363</v>
      </c>
      <c r="F17132" s="674">
        <v>293.83600000000001</v>
      </c>
      <c r="G17132" s="674">
        <v>295.84500000000003</v>
      </c>
      <c r="H17132" s="115">
        <f t="shared" si="534"/>
        <v>1.0068371472522089</v>
      </c>
      <c r="I17132" s="115">
        <f t="shared" si="535"/>
        <v>112.1982</v>
      </c>
    </row>
    <row r="17133" spans="1:9" hidden="1">
      <c r="A17133" s="115" t="s">
        <v>44022</v>
      </c>
      <c r="B17133" s="115" t="s">
        <v>44023</v>
      </c>
      <c r="C17133" s="115" t="s">
        <v>43539</v>
      </c>
      <c r="D17133" s="115" t="s">
        <v>2038</v>
      </c>
      <c r="E17133" s="115">
        <v>237.47929999999999</v>
      </c>
      <c r="F17133" s="674">
        <v>293.83600000000001</v>
      </c>
      <c r="G17133" s="674">
        <v>295.84500000000003</v>
      </c>
      <c r="H17133" s="115">
        <f t="shared" si="534"/>
        <v>1.0068371472522089</v>
      </c>
      <c r="I17133" s="115">
        <f t="shared" si="535"/>
        <v>239.10300000000001</v>
      </c>
    </row>
    <row r="17134" spans="1:9" hidden="1">
      <c r="A17134" s="115" t="s">
        <v>44024</v>
      </c>
      <c r="B17134" s="115" t="s">
        <v>44025</v>
      </c>
      <c r="C17134" s="115" t="s">
        <v>43542</v>
      </c>
      <c r="D17134" s="115" t="s">
        <v>2038</v>
      </c>
      <c r="E17134" s="115">
        <v>54.165199999999999</v>
      </c>
      <c r="F17134" s="674">
        <v>293.83600000000001</v>
      </c>
      <c r="G17134" s="674">
        <v>295.84500000000003</v>
      </c>
      <c r="H17134" s="115">
        <f t="shared" si="534"/>
        <v>1.0068371472522089</v>
      </c>
      <c r="I17134" s="115">
        <f t="shared" si="535"/>
        <v>54.535499999999999</v>
      </c>
    </row>
    <row r="17135" spans="1:9" hidden="1">
      <c r="A17135" s="115" t="s">
        <v>44026</v>
      </c>
      <c r="B17135" s="115" t="s">
        <v>44027</v>
      </c>
      <c r="C17135" s="115" t="s">
        <v>43545</v>
      </c>
      <c r="D17135" s="115" t="s">
        <v>2038</v>
      </c>
      <c r="E17135" s="115">
        <v>121.6709</v>
      </c>
      <c r="F17135" s="674">
        <v>293.83600000000001</v>
      </c>
      <c r="G17135" s="674">
        <v>295.84500000000003</v>
      </c>
      <c r="H17135" s="115">
        <f t="shared" si="534"/>
        <v>1.0068371472522089</v>
      </c>
      <c r="I17135" s="115">
        <f t="shared" si="535"/>
        <v>122.50279999999999</v>
      </c>
    </row>
    <row r="17136" spans="1:9" hidden="1">
      <c r="A17136" s="115" t="s">
        <v>44028</v>
      </c>
      <c r="B17136" s="115" t="s">
        <v>44029</v>
      </c>
      <c r="C17136" s="115" t="s">
        <v>43548</v>
      </c>
      <c r="D17136" s="115" t="s">
        <v>2038</v>
      </c>
      <c r="E17136" s="115">
        <v>59.307400000000001</v>
      </c>
      <c r="F17136" s="674">
        <v>293.83600000000001</v>
      </c>
      <c r="G17136" s="674">
        <v>295.84500000000003</v>
      </c>
      <c r="H17136" s="115">
        <f t="shared" si="534"/>
        <v>1.0068371472522089</v>
      </c>
      <c r="I17136" s="115">
        <f t="shared" si="535"/>
        <v>59.712899999999998</v>
      </c>
    </row>
    <row r="17137" spans="1:9" hidden="1">
      <c r="A17137" s="115" t="s">
        <v>44030</v>
      </c>
      <c r="B17137" s="115" t="s">
        <v>44031</v>
      </c>
      <c r="C17137" s="115" t="s">
        <v>43551</v>
      </c>
      <c r="D17137" s="115" t="s">
        <v>2038</v>
      </c>
      <c r="E17137" s="115">
        <v>123.8678</v>
      </c>
      <c r="F17137" s="674">
        <v>293.83600000000001</v>
      </c>
      <c r="G17137" s="674">
        <v>295.84500000000003</v>
      </c>
      <c r="H17137" s="115">
        <f t="shared" si="534"/>
        <v>1.0068371472522089</v>
      </c>
      <c r="I17137" s="115">
        <f t="shared" si="535"/>
        <v>124.71469999999999</v>
      </c>
    </row>
    <row r="17138" spans="1:9" hidden="1">
      <c r="A17138" s="115" t="s">
        <v>44032</v>
      </c>
      <c r="B17138" s="115" t="s">
        <v>44033</v>
      </c>
      <c r="C17138" s="115" t="s">
        <v>43554</v>
      </c>
      <c r="D17138" s="115" t="s">
        <v>2038</v>
      </c>
      <c r="E17138" s="115">
        <v>25.218900000000001</v>
      </c>
      <c r="F17138" s="674">
        <v>293.83600000000001</v>
      </c>
      <c r="G17138" s="674">
        <v>295.84500000000003</v>
      </c>
      <c r="H17138" s="115">
        <f t="shared" si="534"/>
        <v>1.0068371472522089</v>
      </c>
      <c r="I17138" s="115">
        <f t="shared" si="535"/>
        <v>25.391300000000001</v>
      </c>
    </row>
    <row r="17139" spans="1:9" hidden="1">
      <c r="A17139" s="115" t="s">
        <v>44034</v>
      </c>
      <c r="B17139" s="115" t="s">
        <v>44035</v>
      </c>
      <c r="C17139" s="115" t="s">
        <v>43557</v>
      </c>
      <c r="D17139" s="115" t="s">
        <v>2038</v>
      </c>
      <c r="E17139" s="115">
        <v>21.4755</v>
      </c>
      <c r="F17139" s="674">
        <v>293.83600000000001</v>
      </c>
      <c r="G17139" s="674">
        <v>295.84500000000003</v>
      </c>
      <c r="H17139" s="115">
        <f t="shared" si="534"/>
        <v>1.0068371472522089</v>
      </c>
      <c r="I17139" s="115">
        <f t="shared" si="535"/>
        <v>21.622299999999999</v>
      </c>
    </row>
    <row r="17140" spans="1:9" hidden="1">
      <c r="A17140" s="115" t="s">
        <v>44036</v>
      </c>
      <c r="B17140" s="115" t="s">
        <v>44037</v>
      </c>
      <c r="C17140" s="115" t="s">
        <v>43560</v>
      </c>
      <c r="D17140" s="115" t="s">
        <v>2038</v>
      </c>
      <c r="E17140" s="115">
        <v>22.592300000000002</v>
      </c>
      <c r="F17140" s="674">
        <v>293.83600000000001</v>
      </c>
      <c r="G17140" s="674">
        <v>295.84500000000003</v>
      </c>
      <c r="H17140" s="115">
        <f t="shared" si="534"/>
        <v>1.0068371472522089</v>
      </c>
      <c r="I17140" s="115">
        <f t="shared" si="535"/>
        <v>22.7468</v>
      </c>
    </row>
    <row r="17141" spans="1:9" hidden="1">
      <c r="A17141" s="115" t="s">
        <v>44038</v>
      </c>
      <c r="B17141" s="115" t="s">
        <v>44039</v>
      </c>
      <c r="C17141" s="115" t="s">
        <v>43563</v>
      </c>
      <c r="D17141" s="115" t="s">
        <v>2038</v>
      </c>
      <c r="E17141" s="115">
        <v>160.9607</v>
      </c>
      <c r="F17141" s="674">
        <v>293.83600000000001</v>
      </c>
      <c r="G17141" s="674">
        <v>295.84500000000003</v>
      </c>
      <c r="H17141" s="115">
        <f t="shared" si="534"/>
        <v>1.0068371472522089</v>
      </c>
      <c r="I17141" s="115">
        <f t="shared" si="535"/>
        <v>162.06120000000001</v>
      </c>
    </row>
    <row r="17142" spans="1:9" hidden="1">
      <c r="A17142" s="115" t="s">
        <v>44040</v>
      </c>
      <c r="B17142" s="115" t="s">
        <v>44041</v>
      </c>
      <c r="C17142" s="115" t="s">
        <v>43566</v>
      </c>
      <c r="D17142" s="115" t="s">
        <v>2038</v>
      </c>
      <c r="E17142" s="115">
        <v>143.24019999999999</v>
      </c>
      <c r="F17142" s="674">
        <v>293.83600000000001</v>
      </c>
      <c r="G17142" s="674">
        <v>295.84500000000003</v>
      </c>
      <c r="H17142" s="115">
        <f t="shared" si="534"/>
        <v>1.0068371472522089</v>
      </c>
      <c r="I17142" s="115">
        <f t="shared" si="535"/>
        <v>144.21960000000001</v>
      </c>
    </row>
    <row r="17143" spans="1:9" hidden="1">
      <c r="A17143" s="115" t="s">
        <v>44042</v>
      </c>
      <c r="B17143" s="115" t="s">
        <v>44043</v>
      </c>
      <c r="C17143" s="115" t="s">
        <v>43569</v>
      </c>
      <c r="D17143" s="115" t="s">
        <v>1242</v>
      </c>
      <c r="E17143" s="115">
        <v>110.9931</v>
      </c>
      <c r="F17143" s="674">
        <v>293.83600000000001</v>
      </c>
      <c r="G17143" s="674">
        <v>295.84500000000003</v>
      </c>
      <c r="H17143" s="115">
        <f t="shared" si="534"/>
        <v>1.0068371472522089</v>
      </c>
      <c r="I17143" s="115">
        <f t="shared" si="535"/>
        <v>111.752</v>
      </c>
    </row>
    <row r="17144" spans="1:9" hidden="1">
      <c r="A17144" s="115" t="s">
        <v>44044</v>
      </c>
      <c r="B17144" s="115" t="s">
        <v>44045</v>
      </c>
      <c r="C17144" s="115" t="s">
        <v>43572</v>
      </c>
      <c r="D17144" s="115" t="s">
        <v>1242</v>
      </c>
      <c r="E17144" s="115">
        <v>69.550600000000003</v>
      </c>
      <c r="F17144" s="674">
        <v>293.83600000000001</v>
      </c>
      <c r="G17144" s="674">
        <v>295.84500000000003</v>
      </c>
      <c r="H17144" s="115">
        <f t="shared" si="534"/>
        <v>1.0068371472522089</v>
      </c>
      <c r="I17144" s="115">
        <f t="shared" si="535"/>
        <v>70.0261</v>
      </c>
    </row>
    <row r="17145" spans="1:9" hidden="1">
      <c r="A17145" s="115" t="s">
        <v>44046</v>
      </c>
      <c r="B17145" s="115" t="s">
        <v>44047</v>
      </c>
      <c r="C17145" s="115" t="s">
        <v>43575</v>
      </c>
      <c r="D17145" s="115" t="s">
        <v>1242</v>
      </c>
      <c r="E17145" s="115">
        <v>74.488399999999999</v>
      </c>
      <c r="F17145" s="674">
        <v>293.83600000000001</v>
      </c>
      <c r="G17145" s="674">
        <v>295.84500000000003</v>
      </c>
      <c r="H17145" s="115">
        <f t="shared" si="534"/>
        <v>1.0068371472522089</v>
      </c>
      <c r="I17145" s="115">
        <f t="shared" si="535"/>
        <v>74.997699999999995</v>
      </c>
    </row>
    <row r="17146" spans="1:9" hidden="1">
      <c r="A17146" s="115" t="s">
        <v>44048</v>
      </c>
      <c r="B17146" s="115" t="s">
        <v>44049</v>
      </c>
      <c r="C17146" s="115" t="s">
        <v>43578</v>
      </c>
      <c r="D17146" s="115" t="s">
        <v>2038</v>
      </c>
      <c r="E17146" s="115">
        <v>43.678199999999997</v>
      </c>
      <c r="F17146" s="674">
        <v>293.83600000000001</v>
      </c>
      <c r="G17146" s="674">
        <v>295.84500000000003</v>
      </c>
      <c r="H17146" s="115">
        <f t="shared" si="534"/>
        <v>1.0068371472522089</v>
      </c>
      <c r="I17146" s="115">
        <f t="shared" si="535"/>
        <v>43.976799999999997</v>
      </c>
    </row>
    <row r="17147" spans="1:9" hidden="1">
      <c r="A17147" s="115" t="s">
        <v>44050</v>
      </c>
      <c r="B17147" s="115" t="s">
        <v>44051</v>
      </c>
      <c r="C17147" s="115" t="s">
        <v>43581</v>
      </c>
      <c r="D17147" s="115" t="s">
        <v>2038</v>
      </c>
      <c r="E17147" s="115">
        <v>64.155799999999999</v>
      </c>
      <c r="F17147" s="674">
        <v>293.83600000000001</v>
      </c>
      <c r="G17147" s="674">
        <v>295.84500000000003</v>
      </c>
      <c r="H17147" s="115">
        <f t="shared" si="534"/>
        <v>1.0068371472522089</v>
      </c>
      <c r="I17147" s="115">
        <f t="shared" si="535"/>
        <v>64.594399999999993</v>
      </c>
    </row>
    <row r="17148" spans="1:9" hidden="1">
      <c r="A17148" s="115" t="s">
        <v>44052</v>
      </c>
      <c r="B17148" s="115" t="s">
        <v>44053</v>
      </c>
      <c r="C17148" s="115" t="s">
        <v>43584</v>
      </c>
      <c r="D17148" s="115" t="s">
        <v>1242</v>
      </c>
      <c r="E17148" s="115">
        <v>63.360500000000002</v>
      </c>
      <c r="F17148" s="674">
        <v>293.83600000000001</v>
      </c>
      <c r="G17148" s="674">
        <v>295.84500000000003</v>
      </c>
      <c r="H17148" s="115">
        <f t="shared" si="534"/>
        <v>1.0068371472522089</v>
      </c>
      <c r="I17148" s="115">
        <f t="shared" si="535"/>
        <v>63.793700000000001</v>
      </c>
    </row>
    <row r="17149" spans="1:9" hidden="1">
      <c r="A17149" s="115" t="s">
        <v>44054</v>
      </c>
      <c r="B17149" s="115" t="s">
        <v>44055</v>
      </c>
      <c r="C17149" s="115" t="s">
        <v>43587</v>
      </c>
      <c r="D17149" s="115" t="s">
        <v>1242</v>
      </c>
      <c r="E17149" s="115">
        <v>121.49039999999999</v>
      </c>
      <c r="F17149" s="674">
        <v>293.83600000000001</v>
      </c>
      <c r="G17149" s="674">
        <v>295.84500000000003</v>
      </c>
      <c r="H17149" s="115">
        <f t="shared" si="534"/>
        <v>1.0068371472522089</v>
      </c>
      <c r="I17149" s="115">
        <f t="shared" si="535"/>
        <v>122.321</v>
      </c>
    </row>
    <row r="17150" spans="1:9" hidden="1">
      <c r="A17150" s="115" t="s">
        <v>44056</v>
      </c>
      <c r="B17150" s="115" t="s">
        <v>44057</v>
      </c>
      <c r="C17150" s="115" t="s">
        <v>43590</v>
      </c>
      <c r="D17150" s="115" t="s">
        <v>1242</v>
      </c>
      <c r="E17150" s="115">
        <v>145.77369999999999</v>
      </c>
      <c r="F17150" s="674">
        <v>293.83600000000001</v>
      </c>
      <c r="G17150" s="674">
        <v>295.84500000000003</v>
      </c>
      <c r="H17150" s="115">
        <f t="shared" si="534"/>
        <v>1.0068371472522089</v>
      </c>
      <c r="I17150" s="115">
        <f t="shared" si="535"/>
        <v>146.7704</v>
      </c>
    </row>
    <row r="17151" spans="1:9" hidden="1">
      <c r="A17151" s="115" t="s">
        <v>44058</v>
      </c>
      <c r="B17151" s="115" t="s">
        <v>44059</v>
      </c>
      <c r="C17151" s="115" t="s">
        <v>43593</v>
      </c>
      <c r="D17151" s="115" t="s">
        <v>2038</v>
      </c>
      <c r="E17151" s="115">
        <v>20.779399999999999</v>
      </c>
      <c r="F17151" s="674">
        <v>293.83600000000001</v>
      </c>
      <c r="G17151" s="674">
        <v>295.84500000000003</v>
      </c>
      <c r="H17151" s="115">
        <f t="shared" si="534"/>
        <v>1.0068371472522089</v>
      </c>
      <c r="I17151" s="115">
        <f t="shared" si="535"/>
        <v>20.921500000000002</v>
      </c>
    </row>
    <row r="17152" spans="1:9" hidden="1">
      <c r="A17152" s="115" t="s">
        <v>44060</v>
      </c>
      <c r="B17152" s="115" t="s">
        <v>44061</v>
      </c>
      <c r="C17152" s="115" t="s">
        <v>43596</v>
      </c>
      <c r="D17152" s="115" t="s">
        <v>2038</v>
      </c>
      <c r="E17152" s="115">
        <v>53.536299999999997</v>
      </c>
      <c r="F17152" s="674">
        <v>293.83600000000001</v>
      </c>
      <c r="G17152" s="674">
        <v>295.84500000000003</v>
      </c>
      <c r="H17152" s="115">
        <f t="shared" si="534"/>
        <v>1.0068371472522089</v>
      </c>
      <c r="I17152" s="115">
        <f t="shared" si="535"/>
        <v>53.902299999999997</v>
      </c>
    </row>
    <row r="17153" spans="1:9" hidden="1">
      <c r="A17153" s="115" t="s">
        <v>44062</v>
      </c>
      <c r="B17153" s="115" t="s">
        <v>44063</v>
      </c>
      <c r="C17153" s="115" t="s">
        <v>43599</v>
      </c>
      <c r="D17153" s="115" t="s">
        <v>1242</v>
      </c>
      <c r="E17153" s="115">
        <v>113.1161</v>
      </c>
      <c r="F17153" s="674">
        <v>293.83600000000001</v>
      </c>
      <c r="G17153" s="674">
        <v>295.84500000000003</v>
      </c>
      <c r="H17153" s="115">
        <f t="shared" si="534"/>
        <v>1.0068371472522089</v>
      </c>
      <c r="I17153" s="115">
        <f t="shared" si="535"/>
        <v>113.8895</v>
      </c>
    </row>
    <row r="17154" spans="1:9" hidden="1">
      <c r="A17154" s="115" t="s">
        <v>44064</v>
      </c>
      <c r="B17154" s="115" t="s">
        <v>44065</v>
      </c>
      <c r="C17154" s="115" t="s">
        <v>43602</v>
      </c>
      <c r="D17154" s="115" t="s">
        <v>1242</v>
      </c>
      <c r="E17154" s="115">
        <v>46.5548</v>
      </c>
      <c r="F17154" s="674">
        <v>293.83600000000001</v>
      </c>
      <c r="G17154" s="674">
        <v>295.84500000000003</v>
      </c>
      <c r="H17154" s="115">
        <f t="shared" si="534"/>
        <v>1.0068371472522089</v>
      </c>
      <c r="I17154" s="115">
        <f t="shared" si="535"/>
        <v>46.873100000000001</v>
      </c>
    </row>
    <row r="17155" spans="1:9" hidden="1">
      <c r="A17155" s="115" t="s">
        <v>44066</v>
      </c>
      <c r="B17155" s="115" t="s">
        <v>44067</v>
      </c>
      <c r="C17155" s="115" t="s">
        <v>43605</v>
      </c>
      <c r="D17155" s="115" t="s">
        <v>1242</v>
      </c>
      <c r="E17155" s="115">
        <v>85.551000000000002</v>
      </c>
      <c r="F17155" s="674">
        <v>293.83600000000001</v>
      </c>
      <c r="G17155" s="674">
        <v>295.84500000000003</v>
      </c>
      <c r="H17155" s="115">
        <f t="shared" si="534"/>
        <v>1.0068371472522089</v>
      </c>
      <c r="I17155" s="115">
        <f t="shared" si="535"/>
        <v>86.135900000000007</v>
      </c>
    </row>
    <row r="17156" spans="1:9" hidden="1">
      <c r="A17156" s="115" t="s">
        <v>44068</v>
      </c>
      <c r="B17156" s="115" t="s">
        <v>44069</v>
      </c>
      <c r="C17156" s="115" t="s">
        <v>43608</v>
      </c>
      <c r="D17156" s="115" t="s">
        <v>1242</v>
      </c>
      <c r="E17156" s="115">
        <v>200.9014</v>
      </c>
      <c r="F17156" s="674">
        <v>293.83600000000001</v>
      </c>
      <c r="G17156" s="674">
        <v>295.84500000000003</v>
      </c>
      <c r="H17156" s="115">
        <f t="shared" si="534"/>
        <v>1.0068371472522089</v>
      </c>
      <c r="I17156" s="115">
        <f t="shared" si="535"/>
        <v>202.27500000000001</v>
      </c>
    </row>
    <row r="17157" spans="1:9" hidden="1">
      <c r="A17157" s="115" t="s">
        <v>44070</v>
      </c>
      <c r="B17157" s="115" t="s">
        <v>44071</v>
      </c>
      <c r="C17157" s="115" t="s">
        <v>43611</v>
      </c>
      <c r="D17157" s="115" t="s">
        <v>1242</v>
      </c>
      <c r="E17157" s="115">
        <v>85.485500000000002</v>
      </c>
      <c r="F17157" s="674">
        <v>293.83600000000001</v>
      </c>
      <c r="G17157" s="674">
        <v>295.84500000000003</v>
      </c>
      <c r="H17157" s="115">
        <f t="shared" ref="H17157:H17220" si="536">G17157/F17157</f>
        <v>1.0068371472522089</v>
      </c>
      <c r="I17157" s="115">
        <f t="shared" ref="I17157:I17220" si="537">ROUND(H17157*E17157,4)</f>
        <v>86.07</v>
      </c>
    </row>
    <row r="17158" spans="1:9" hidden="1">
      <c r="A17158" s="115" t="s">
        <v>44072</v>
      </c>
      <c r="B17158" s="115" t="s">
        <v>44073</v>
      </c>
      <c r="C17158" s="115" t="s">
        <v>43614</v>
      </c>
      <c r="D17158" s="115" t="s">
        <v>2038</v>
      </c>
      <c r="E17158" s="115">
        <v>80.017899999999997</v>
      </c>
      <c r="F17158" s="674">
        <v>293.83600000000001</v>
      </c>
      <c r="G17158" s="674">
        <v>295.84500000000003</v>
      </c>
      <c r="H17158" s="115">
        <f t="shared" si="536"/>
        <v>1.0068371472522089</v>
      </c>
      <c r="I17158" s="115">
        <f t="shared" si="537"/>
        <v>80.564999999999998</v>
      </c>
    </row>
    <row r="17159" spans="1:9" hidden="1">
      <c r="A17159" s="115" t="s">
        <v>44074</v>
      </c>
      <c r="B17159" s="115" t="s">
        <v>44075</v>
      </c>
      <c r="C17159" s="115" t="s">
        <v>43617</v>
      </c>
      <c r="D17159" s="115" t="s">
        <v>2038</v>
      </c>
      <c r="E17159" s="115">
        <v>80.017899999999997</v>
      </c>
      <c r="F17159" s="674">
        <v>293.83600000000001</v>
      </c>
      <c r="G17159" s="674">
        <v>295.84500000000003</v>
      </c>
      <c r="H17159" s="115">
        <f t="shared" si="536"/>
        <v>1.0068371472522089</v>
      </c>
      <c r="I17159" s="115">
        <f t="shared" si="537"/>
        <v>80.564999999999998</v>
      </c>
    </row>
    <row r="17160" spans="1:9" hidden="1">
      <c r="A17160" s="115" t="s">
        <v>44076</v>
      </c>
      <c r="B17160" s="115" t="s">
        <v>44077</v>
      </c>
      <c r="C17160" s="115" t="s">
        <v>43620</v>
      </c>
      <c r="D17160" s="115" t="s">
        <v>1242</v>
      </c>
      <c r="E17160" s="115">
        <v>143.17410000000001</v>
      </c>
      <c r="F17160" s="674">
        <v>293.83600000000001</v>
      </c>
      <c r="G17160" s="674">
        <v>295.84500000000003</v>
      </c>
      <c r="H17160" s="115">
        <f t="shared" si="536"/>
        <v>1.0068371472522089</v>
      </c>
      <c r="I17160" s="115">
        <f t="shared" si="537"/>
        <v>144.15299999999999</v>
      </c>
    </row>
    <row r="17161" spans="1:9" hidden="1">
      <c r="A17161" s="115" t="s">
        <v>44078</v>
      </c>
      <c r="B17161" s="115" t="s">
        <v>44079</v>
      </c>
      <c r="C17161" s="115" t="s">
        <v>43623</v>
      </c>
      <c r="D17161" s="115" t="s">
        <v>1242</v>
      </c>
      <c r="E17161" s="115">
        <v>134.26410000000001</v>
      </c>
      <c r="F17161" s="674">
        <v>293.83600000000001</v>
      </c>
      <c r="G17161" s="674">
        <v>295.84500000000003</v>
      </c>
      <c r="H17161" s="115">
        <f t="shared" si="536"/>
        <v>1.0068371472522089</v>
      </c>
      <c r="I17161" s="115">
        <f t="shared" si="537"/>
        <v>135.18209999999999</v>
      </c>
    </row>
    <row r="17162" spans="1:9" hidden="1">
      <c r="A17162" s="115" t="s">
        <v>44080</v>
      </c>
      <c r="B17162" s="115" t="s">
        <v>44081</v>
      </c>
      <c r="C17162" s="115" t="s">
        <v>43626</v>
      </c>
      <c r="D17162" s="115" t="s">
        <v>1242</v>
      </c>
      <c r="E17162" s="115">
        <v>106.8905</v>
      </c>
      <c r="F17162" s="674">
        <v>293.83600000000001</v>
      </c>
      <c r="G17162" s="674">
        <v>295.84500000000003</v>
      </c>
      <c r="H17162" s="115">
        <f t="shared" si="536"/>
        <v>1.0068371472522089</v>
      </c>
      <c r="I17162" s="115">
        <f t="shared" si="537"/>
        <v>107.62130000000001</v>
      </c>
    </row>
    <row r="17163" spans="1:9" hidden="1">
      <c r="A17163" s="115" t="s">
        <v>44082</v>
      </c>
      <c r="B17163" s="115" t="s">
        <v>44083</v>
      </c>
      <c r="C17163" s="115" t="s">
        <v>43629</v>
      </c>
      <c r="D17163" s="115" t="s">
        <v>1242</v>
      </c>
      <c r="E17163" s="115">
        <v>107.8805</v>
      </c>
      <c r="F17163" s="674">
        <v>293.83600000000001</v>
      </c>
      <c r="G17163" s="674">
        <v>295.84500000000003</v>
      </c>
      <c r="H17163" s="115">
        <f t="shared" si="536"/>
        <v>1.0068371472522089</v>
      </c>
      <c r="I17163" s="115">
        <f t="shared" si="537"/>
        <v>108.6181</v>
      </c>
    </row>
    <row r="17164" spans="1:9" hidden="1">
      <c r="A17164" s="115" t="s">
        <v>44084</v>
      </c>
      <c r="B17164" s="115" t="s">
        <v>44085</v>
      </c>
      <c r="C17164" s="115" t="s">
        <v>43632</v>
      </c>
      <c r="D17164" s="115" t="s">
        <v>1242</v>
      </c>
      <c r="E17164" s="115">
        <v>141.95099999999999</v>
      </c>
      <c r="F17164" s="674">
        <v>293.83600000000001</v>
      </c>
      <c r="G17164" s="674">
        <v>295.84500000000003</v>
      </c>
      <c r="H17164" s="115">
        <f t="shared" si="536"/>
        <v>1.0068371472522089</v>
      </c>
      <c r="I17164" s="115">
        <f t="shared" si="537"/>
        <v>142.92150000000001</v>
      </c>
    </row>
    <row r="17165" spans="1:9" hidden="1">
      <c r="A17165" s="115" t="s">
        <v>44086</v>
      </c>
      <c r="B17165" s="115" t="s">
        <v>44087</v>
      </c>
      <c r="C17165" s="115" t="s">
        <v>43635</v>
      </c>
      <c r="D17165" s="115" t="s">
        <v>1242</v>
      </c>
      <c r="E17165" s="115">
        <v>133.316</v>
      </c>
      <c r="F17165" s="674">
        <v>293.83600000000001</v>
      </c>
      <c r="G17165" s="674">
        <v>295.84500000000003</v>
      </c>
      <c r="H17165" s="115">
        <f t="shared" si="536"/>
        <v>1.0068371472522089</v>
      </c>
      <c r="I17165" s="115">
        <f t="shared" si="537"/>
        <v>134.22749999999999</v>
      </c>
    </row>
    <row r="17166" spans="1:9" hidden="1">
      <c r="A17166" s="115" t="s">
        <v>44088</v>
      </c>
      <c r="B17166" s="115" t="s">
        <v>44089</v>
      </c>
      <c r="C17166" s="115" t="s">
        <v>43638</v>
      </c>
      <c r="D17166" s="115" t="s">
        <v>2038</v>
      </c>
      <c r="E17166" s="115">
        <v>113.0337</v>
      </c>
      <c r="F17166" s="674">
        <v>293.83600000000001</v>
      </c>
      <c r="G17166" s="674">
        <v>295.84500000000003</v>
      </c>
      <c r="H17166" s="115">
        <f t="shared" si="536"/>
        <v>1.0068371472522089</v>
      </c>
      <c r="I17166" s="115">
        <f t="shared" si="537"/>
        <v>113.8065</v>
      </c>
    </row>
    <row r="17167" spans="1:9" hidden="1">
      <c r="A17167" s="115" t="s">
        <v>44090</v>
      </c>
      <c r="B17167" s="115" t="s">
        <v>44091</v>
      </c>
      <c r="C17167" s="115" t="s">
        <v>43641</v>
      </c>
      <c r="D17167" s="115" t="s">
        <v>2038</v>
      </c>
      <c r="E17167" s="115">
        <v>159.63829999999999</v>
      </c>
      <c r="F17167" s="674">
        <v>293.83600000000001</v>
      </c>
      <c r="G17167" s="674">
        <v>295.84500000000003</v>
      </c>
      <c r="H17167" s="115">
        <f t="shared" si="536"/>
        <v>1.0068371472522089</v>
      </c>
      <c r="I17167" s="115">
        <f t="shared" si="537"/>
        <v>160.72980000000001</v>
      </c>
    </row>
    <row r="17168" spans="1:9" hidden="1">
      <c r="A17168" s="115" t="s">
        <v>44092</v>
      </c>
      <c r="B17168" s="115" t="s">
        <v>44093</v>
      </c>
      <c r="C17168" s="115" t="s">
        <v>43644</v>
      </c>
      <c r="D17168" s="115" t="s">
        <v>2038</v>
      </c>
      <c r="E17168" s="115">
        <v>47.136899999999997</v>
      </c>
      <c r="F17168" s="674">
        <v>293.83600000000001</v>
      </c>
      <c r="G17168" s="674">
        <v>295.84500000000003</v>
      </c>
      <c r="H17168" s="115">
        <f t="shared" si="536"/>
        <v>1.0068371472522089</v>
      </c>
      <c r="I17168" s="115">
        <f t="shared" si="537"/>
        <v>47.459200000000003</v>
      </c>
    </row>
    <row r="17169" spans="1:9" hidden="1">
      <c r="A17169" s="115" t="s">
        <v>44094</v>
      </c>
      <c r="B17169" s="115" t="s">
        <v>44095</v>
      </c>
      <c r="C17169" s="115" t="s">
        <v>43647</v>
      </c>
      <c r="D17169" s="115" t="s">
        <v>1242</v>
      </c>
      <c r="E17169" s="115">
        <v>82.836299999999994</v>
      </c>
      <c r="F17169" s="674">
        <v>293.83600000000001</v>
      </c>
      <c r="G17169" s="674">
        <v>295.84500000000003</v>
      </c>
      <c r="H17169" s="115">
        <f t="shared" si="536"/>
        <v>1.0068371472522089</v>
      </c>
      <c r="I17169" s="115">
        <f t="shared" si="537"/>
        <v>83.402699999999996</v>
      </c>
    </row>
    <row r="17170" spans="1:9" hidden="1">
      <c r="A17170" s="115" t="s">
        <v>44096</v>
      </c>
      <c r="B17170" s="115" t="s">
        <v>44097</v>
      </c>
      <c r="C17170" s="115" t="s">
        <v>43650</v>
      </c>
      <c r="D17170" s="115" t="s">
        <v>1242</v>
      </c>
      <c r="E17170" s="115">
        <v>115.50020000000001</v>
      </c>
      <c r="F17170" s="674">
        <v>293.83600000000001</v>
      </c>
      <c r="G17170" s="674">
        <v>295.84500000000003</v>
      </c>
      <c r="H17170" s="115">
        <f t="shared" si="536"/>
        <v>1.0068371472522089</v>
      </c>
      <c r="I17170" s="115">
        <f t="shared" si="537"/>
        <v>116.2899</v>
      </c>
    </row>
    <row r="17171" spans="1:9" hidden="1">
      <c r="A17171" s="115" t="s">
        <v>44098</v>
      </c>
      <c r="B17171" s="115" t="s">
        <v>44099</v>
      </c>
      <c r="C17171" s="115" t="s">
        <v>43653</v>
      </c>
      <c r="D17171" s="115" t="s">
        <v>1242</v>
      </c>
      <c r="E17171" s="115">
        <v>147.51230000000001</v>
      </c>
      <c r="F17171" s="674">
        <v>293.83600000000001</v>
      </c>
      <c r="G17171" s="674">
        <v>295.84500000000003</v>
      </c>
      <c r="H17171" s="115">
        <f t="shared" si="536"/>
        <v>1.0068371472522089</v>
      </c>
      <c r="I17171" s="115">
        <f t="shared" si="537"/>
        <v>148.52090000000001</v>
      </c>
    </row>
    <row r="17172" spans="1:9" hidden="1">
      <c r="A17172" s="115" t="s">
        <v>44100</v>
      </c>
      <c r="B17172" s="115" t="s">
        <v>44101</v>
      </c>
      <c r="C17172" s="115" t="s">
        <v>43656</v>
      </c>
      <c r="D17172" s="115" t="s">
        <v>1242</v>
      </c>
      <c r="E17172" s="115">
        <v>71.388999999999996</v>
      </c>
      <c r="F17172" s="674">
        <v>293.83600000000001</v>
      </c>
      <c r="G17172" s="674">
        <v>295.84500000000003</v>
      </c>
      <c r="H17172" s="115">
        <f t="shared" si="536"/>
        <v>1.0068371472522089</v>
      </c>
      <c r="I17172" s="115">
        <f t="shared" si="537"/>
        <v>71.877099999999999</v>
      </c>
    </row>
    <row r="17173" spans="1:9" hidden="1">
      <c r="A17173" s="115" t="s">
        <v>44102</v>
      </c>
      <c r="B17173" s="115" t="s">
        <v>44103</v>
      </c>
      <c r="C17173" s="115" t="s">
        <v>43659</v>
      </c>
      <c r="D17173" s="115" t="s">
        <v>2038</v>
      </c>
      <c r="E17173" s="115">
        <v>61.197499999999998</v>
      </c>
      <c r="F17173" s="674">
        <v>293.83600000000001</v>
      </c>
      <c r="G17173" s="674">
        <v>295.84500000000003</v>
      </c>
      <c r="H17173" s="115">
        <f t="shared" si="536"/>
        <v>1.0068371472522089</v>
      </c>
      <c r="I17173" s="115">
        <f t="shared" si="537"/>
        <v>61.615900000000003</v>
      </c>
    </row>
    <row r="17174" spans="1:9" hidden="1">
      <c r="A17174" s="115" t="s">
        <v>44104</v>
      </c>
      <c r="B17174" s="115" t="s">
        <v>44105</v>
      </c>
      <c r="C17174" s="115" t="s">
        <v>43662</v>
      </c>
      <c r="D17174" s="115" t="s">
        <v>1242</v>
      </c>
      <c r="E17174" s="115">
        <v>110.17449999999999</v>
      </c>
      <c r="F17174" s="674">
        <v>293.83600000000001</v>
      </c>
      <c r="G17174" s="674">
        <v>295.84500000000003</v>
      </c>
      <c r="H17174" s="115">
        <f t="shared" si="536"/>
        <v>1.0068371472522089</v>
      </c>
      <c r="I17174" s="115">
        <f t="shared" si="537"/>
        <v>110.9278</v>
      </c>
    </row>
    <row r="17175" spans="1:9" hidden="1">
      <c r="A17175" s="115" t="s">
        <v>44106</v>
      </c>
      <c r="B17175" s="115" t="s">
        <v>44107</v>
      </c>
      <c r="C17175" s="115" t="s">
        <v>43665</v>
      </c>
      <c r="D17175" s="115" t="s">
        <v>1242</v>
      </c>
      <c r="E17175" s="115">
        <v>481.26839999999999</v>
      </c>
      <c r="F17175" s="674">
        <v>293.83600000000001</v>
      </c>
      <c r="G17175" s="674">
        <v>295.84500000000003</v>
      </c>
      <c r="H17175" s="115">
        <f t="shared" si="536"/>
        <v>1.0068371472522089</v>
      </c>
      <c r="I17175" s="115">
        <f t="shared" si="537"/>
        <v>484.55889999999999</v>
      </c>
    </row>
    <row r="17176" spans="1:9" hidden="1">
      <c r="A17176" s="115" t="s">
        <v>44108</v>
      </c>
      <c r="B17176" s="115" t="s">
        <v>44109</v>
      </c>
      <c r="C17176" s="115" t="s">
        <v>43668</v>
      </c>
      <c r="D17176" s="115" t="s">
        <v>2038</v>
      </c>
      <c r="E17176" s="115">
        <v>323.38839999999999</v>
      </c>
      <c r="F17176" s="674">
        <v>293.83600000000001</v>
      </c>
      <c r="G17176" s="674">
        <v>295.84500000000003</v>
      </c>
      <c r="H17176" s="115">
        <f t="shared" si="536"/>
        <v>1.0068371472522089</v>
      </c>
      <c r="I17176" s="115">
        <f t="shared" si="537"/>
        <v>325.59949999999998</v>
      </c>
    </row>
    <row r="17177" spans="1:9" hidden="1">
      <c r="A17177" s="115" t="s">
        <v>44110</v>
      </c>
      <c r="B17177" s="115" t="s">
        <v>44111</v>
      </c>
      <c r="C17177" s="115" t="s">
        <v>43671</v>
      </c>
      <c r="D17177" s="115" t="s">
        <v>2038</v>
      </c>
      <c r="E17177" s="115">
        <v>173.91200000000001</v>
      </c>
      <c r="F17177" s="674">
        <v>293.83600000000001</v>
      </c>
      <c r="G17177" s="674">
        <v>295.84500000000003</v>
      </c>
      <c r="H17177" s="115">
        <f t="shared" si="536"/>
        <v>1.0068371472522089</v>
      </c>
      <c r="I17177" s="115">
        <f t="shared" si="537"/>
        <v>175.1011</v>
      </c>
    </row>
    <row r="17178" spans="1:9" hidden="1">
      <c r="A17178" s="115" t="s">
        <v>44112</v>
      </c>
      <c r="B17178" s="115" t="s">
        <v>44113</v>
      </c>
      <c r="C17178" s="115" t="s">
        <v>43674</v>
      </c>
      <c r="D17178" s="115" t="s">
        <v>2038</v>
      </c>
      <c r="E17178" s="115">
        <v>181.49199999999999</v>
      </c>
      <c r="F17178" s="674">
        <v>293.83600000000001</v>
      </c>
      <c r="G17178" s="674">
        <v>295.84500000000003</v>
      </c>
      <c r="H17178" s="115">
        <f t="shared" si="536"/>
        <v>1.0068371472522089</v>
      </c>
      <c r="I17178" s="115">
        <f t="shared" si="537"/>
        <v>182.7329</v>
      </c>
    </row>
    <row r="17179" spans="1:9" hidden="1">
      <c r="A17179" s="115" t="s">
        <v>44114</v>
      </c>
      <c r="B17179" s="115" t="s">
        <v>44115</v>
      </c>
      <c r="C17179" s="115" t="s">
        <v>43677</v>
      </c>
      <c r="D17179" s="115" t="s">
        <v>2038</v>
      </c>
      <c r="E17179" s="115">
        <v>420.0521</v>
      </c>
      <c r="F17179" s="674">
        <v>293.83600000000001</v>
      </c>
      <c r="G17179" s="674">
        <v>295.84500000000003</v>
      </c>
      <c r="H17179" s="115">
        <f t="shared" si="536"/>
        <v>1.0068371472522089</v>
      </c>
      <c r="I17179" s="115">
        <f t="shared" si="537"/>
        <v>422.92410000000001</v>
      </c>
    </row>
    <row r="17180" spans="1:9" hidden="1">
      <c r="A17180" s="115" t="s">
        <v>44116</v>
      </c>
      <c r="B17180" s="115" t="s">
        <v>44117</v>
      </c>
      <c r="C17180" s="115" t="s">
        <v>43680</v>
      </c>
      <c r="D17180" s="115" t="s">
        <v>2038</v>
      </c>
      <c r="E17180" s="115">
        <v>19.327999999999999</v>
      </c>
      <c r="F17180" s="674">
        <v>293.83600000000001</v>
      </c>
      <c r="G17180" s="674">
        <v>295.84500000000003</v>
      </c>
      <c r="H17180" s="115">
        <f t="shared" si="536"/>
        <v>1.0068371472522089</v>
      </c>
      <c r="I17180" s="115">
        <f t="shared" si="537"/>
        <v>19.460100000000001</v>
      </c>
    </row>
    <row r="17181" spans="1:9" hidden="1">
      <c r="A17181" s="115" t="s">
        <v>44118</v>
      </c>
      <c r="B17181" s="115" t="s">
        <v>44119</v>
      </c>
      <c r="C17181" s="115" t="s">
        <v>43683</v>
      </c>
      <c r="D17181" s="115" t="s">
        <v>2038</v>
      </c>
      <c r="E17181" s="115">
        <v>17.180399999999999</v>
      </c>
      <c r="F17181" s="674">
        <v>293.83600000000001</v>
      </c>
      <c r="G17181" s="674">
        <v>295.84500000000003</v>
      </c>
      <c r="H17181" s="115">
        <f t="shared" si="536"/>
        <v>1.0068371472522089</v>
      </c>
      <c r="I17181" s="115">
        <f t="shared" si="537"/>
        <v>17.297899999999998</v>
      </c>
    </row>
    <row r="17182" spans="1:9" hidden="1">
      <c r="A17182" s="115" t="s">
        <v>44120</v>
      </c>
      <c r="B17182" s="115" t="s">
        <v>44121</v>
      </c>
      <c r="C17182" s="115" t="s">
        <v>43686</v>
      </c>
      <c r="D17182" s="115" t="s">
        <v>2038</v>
      </c>
      <c r="E17182" s="115">
        <v>23.277999999999999</v>
      </c>
      <c r="F17182" s="674">
        <v>293.83600000000001</v>
      </c>
      <c r="G17182" s="674">
        <v>295.84500000000003</v>
      </c>
      <c r="H17182" s="115">
        <f t="shared" si="536"/>
        <v>1.0068371472522089</v>
      </c>
      <c r="I17182" s="115">
        <f t="shared" si="537"/>
        <v>23.437200000000001</v>
      </c>
    </row>
    <row r="17183" spans="1:9" hidden="1">
      <c r="A17183" s="115" t="s">
        <v>44122</v>
      </c>
      <c r="B17183" s="115" t="s">
        <v>44123</v>
      </c>
      <c r="C17183" s="115" t="s">
        <v>43689</v>
      </c>
      <c r="D17183" s="115" t="s">
        <v>2038</v>
      </c>
      <c r="E17183" s="115">
        <v>77.311800000000005</v>
      </c>
      <c r="F17183" s="674">
        <v>293.83600000000001</v>
      </c>
      <c r="G17183" s="674">
        <v>295.84500000000003</v>
      </c>
      <c r="H17183" s="115">
        <f t="shared" si="536"/>
        <v>1.0068371472522089</v>
      </c>
      <c r="I17183" s="115">
        <f t="shared" si="537"/>
        <v>77.840400000000002</v>
      </c>
    </row>
    <row r="17184" spans="1:9" hidden="1">
      <c r="A17184" s="115" t="s">
        <v>44124</v>
      </c>
      <c r="B17184" s="115" t="s">
        <v>44125</v>
      </c>
      <c r="C17184" s="115" t="s">
        <v>43692</v>
      </c>
      <c r="D17184" s="115" t="s">
        <v>2038</v>
      </c>
      <c r="E17184" s="115">
        <v>25.0411</v>
      </c>
      <c r="F17184" s="674">
        <v>293.83600000000001</v>
      </c>
      <c r="G17184" s="674">
        <v>295.84500000000003</v>
      </c>
      <c r="H17184" s="115">
        <f t="shared" si="536"/>
        <v>1.0068371472522089</v>
      </c>
      <c r="I17184" s="115">
        <f t="shared" si="537"/>
        <v>25.212299999999999</v>
      </c>
    </row>
    <row r="17185" spans="1:9" hidden="1">
      <c r="A17185" s="115" t="s">
        <v>44126</v>
      </c>
      <c r="B17185" s="115" t="s">
        <v>44127</v>
      </c>
      <c r="C17185" s="115" t="s">
        <v>43695</v>
      </c>
      <c r="D17185" s="115" t="s">
        <v>2038</v>
      </c>
      <c r="E17185" s="115">
        <v>45.892200000000003</v>
      </c>
      <c r="F17185" s="674">
        <v>293.83600000000001</v>
      </c>
      <c r="G17185" s="674">
        <v>295.84500000000003</v>
      </c>
      <c r="H17185" s="115">
        <f t="shared" si="536"/>
        <v>1.0068371472522089</v>
      </c>
      <c r="I17185" s="115">
        <f t="shared" si="537"/>
        <v>46.206000000000003</v>
      </c>
    </row>
    <row r="17186" spans="1:9" hidden="1">
      <c r="A17186" s="115" t="s">
        <v>44128</v>
      </c>
      <c r="B17186" s="115" t="s">
        <v>44129</v>
      </c>
      <c r="C17186" s="115" t="s">
        <v>43698</v>
      </c>
      <c r="D17186" s="115" t="s">
        <v>2038</v>
      </c>
      <c r="E17186" s="115">
        <v>23.855799999999999</v>
      </c>
      <c r="F17186" s="674">
        <v>293.83600000000001</v>
      </c>
      <c r="G17186" s="674">
        <v>295.84500000000003</v>
      </c>
      <c r="H17186" s="115">
        <f t="shared" si="536"/>
        <v>1.0068371472522089</v>
      </c>
      <c r="I17186" s="115">
        <f t="shared" si="537"/>
        <v>24.018899999999999</v>
      </c>
    </row>
    <row r="17187" spans="1:9" hidden="1">
      <c r="A17187" s="115" t="s">
        <v>44130</v>
      </c>
      <c r="B17187" s="115" t="s">
        <v>44131</v>
      </c>
      <c r="C17187" s="115" t="s">
        <v>43701</v>
      </c>
      <c r="D17187" s="115" t="s">
        <v>2038</v>
      </c>
      <c r="E17187" s="115">
        <v>223.23589999999999</v>
      </c>
      <c r="F17187" s="674">
        <v>293.83600000000001</v>
      </c>
      <c r="G17187" s="674">
        <v>295.84500000000003</v>
      </c>
      <c r="H17187" s="115">
        <f t="shared" si="536"/>
        <v>1.0068371472522089</v>
      </c>
      <c r="I17187" s="115">
        <f t="shared" si="537"/>
        <v>224.76220000000001</v>
      </c>
    </row>
    <row r="17188" spans="1:9" hidden="1">
      <c r="A17188" s="115" t="s">
        <v>44132</v>
      </c>
      <c r="B17188" s="115" t="s">
        <v>44133</v>
      </c>
      <c r="C17188" s="115" t="s">
        <v>43704</v>
      </c>
      <c r="D17188" s="115" t="s">
        <v>2038</v>
      </c>
      <c r="E17188" s="115">
        <v>79.095600000000005</v>
      </c>
      <c r="F17188" s="674">
        <v>293.83600000000001</v>
      </c>
      <c r="G17188" s="674">
        <v>295.84500000000003</v>
      </c>
      <c r="H17188" s="115">
        <f t="shared" si="536"/>
        <v>1.0068371472522089</v>
      </c>
      <c r="I17188" s="115">
        <f t="shared" si="537"/>
        <v>79.636399999999995</v>
      </c>
    </row>
    <row r="17189" spans="1:9" hidden="1">
      <c r="A17189" s="115" t="s">
        <v>44134</v>
      </c>
      <c r="B17189" s="115" t="s">
        <v>44135</v>
      </c>
      <c r="C17189" s="115" t="s">
        <v>43707</v>
      </c>
      <c r="D17189" s="115" t="s">
        <v>2038</v>
      </c>
      <c r="E17189" s="115">
        <v>96.623800000000003</v>
      </c>
      <c r="F17189" s="674">
        <v>293.83600000000001</v>
      </c>
      <c r="G17189" s="674">
        <v>295.84500000000003</v>
      </c>
      <c r="H17189" s="115">
        <f t="shared" si="536"/>
        <v>1.0068371472522089</v>
      </c>
      <c r="I17189" s="115">
        <f t="shared" si="537"/>
        <v>97.284400000000005</v>
      </c>
    </row>
    <row r="17190" spans="1:9" hidden="1">
      <c r="A17190" s="115" t="s">
        <v>44136</v>
      </c>
      <c r="B17190" s="115" t="s">
        <v>44137</v>
      </c>
      <c r="C17190" s="115" t="s">
        <v>43710</v>
      </c>
      <c r="D17190" s="115" t="s">
        <v>2038</v>
      </c>
      <c r="E17190" s="115">
        <v>91.894099999999995</v>
      </c>
      <c r="F17190" s="674">
        <v>293.83600000000001</v>
      </c>
      <c r="G17190" s="674">
        <v>295.84500000000003</v>
      </c>
      <c r="H17190" s="115">
        <f t="shared" si="536"/>
        <v>1.0068371472522089</v>
      </c>
      <c r="I17190" s="115">
        <f t="shared" si="537"/>
        <v>92.522400000000005</v>
      </c>
    </row>
    <row r="17191" spans="1:9" hidden="1">
      <c r="A17191" s="115" t="s">
        <v>44138</v>
      </c>
      <c r="B17191" s="115" t="s">
        <v>44139</v>
      </c>
      <c r="C17191" s="115" t="s">
        <v>43713</v>
      </c>
      <c r="D17191" s="115" t="s">
        <v>2038</v>
      </c>
      <c r="E17191" s="115">
        <v>53.422899999999998</v>
      </c>
      <c r="F17191" s="674">
        <v>293.83600000000001</v>
      </c>
      <c r="G17191" s="674">
        <v>295.84500000000003</v>
      </c>
      <c r="H17191" s="115">
        <f t="shared" si="536"/>
        <v>1.0068371472522089</v>
      </c>
      <c r="I17191" s="115">
        <f t="shared" si="537"/>
        <v>53.788200000000003</v>
      </c>
    </row>
    <row r="17192" spans="1:9" hidden="1">
      <c r="A17192" s="115" t="s">
        <v>44140</v>
      </c>
      <c r="B17192" s="115" t="s">
        <v>44141</v>
      </c>
      <c r="C17192" s="115" t="s">
        <v>43716</v>
      </c>
      <c r="D17192" s="115" t="s">
        <v>2038</v>
      </c>
      <c r="E17192" s="115">
        <v>116.5487</v>
      </c>
      <c r="F17192" s="674">
        <v>293.83600000000001</v>
      </c>
      <c r="G17192" s="674">
        <v>295.84500000000003</v>
      </c>
      <c r="H17192" s="115">
        <f t="shared" si="536"/>
        <v>1.0068371472522089</v>
      </c>
      <c r="I17192" s="115">
        <f t="shared" si="537"/>
        <v>117.3456</v>
      </c>
    </row>
    <row r="17193" spans="1:9" hidden="1">
      <c r="A17193" s="115" t="s">
        <v>44142</v>
      </c>
      <c r="B17193" s="115" t="s">
        <v>44143</v>
      </c>
      <c r="C17193" s="115" t="s">
        <v>43719</v>
      </c>
      <c r="D17193" s="115" t="s">
        <v>2038</v>
      </c>
      <c r="E17193" s="115">
        <v>150.31800000000001</v>
      </c>
      <c r="F17193" s="674">
        <v>293.83600000000001</v>
      </c>
      <c r="G17193" s="674">
        <v>295.84500000000003</v>
      </c>
      <c r="H17193" s="115">
        <f t="shared" si="536"/>
        <v>1.0068371472522089</v>
      </c>
      <c r="I17193" s="115">
        <f t="shared" si="537"/>
        <v>151.34569999999999</v>
      </c>
    </row>
    <row r="17194" spans="1:9" hidden="1">
      <c r="A17194" s="115" t="s">
        <v>44144</v>
      </c>
      <c r="B17194" s="115" t="s">
        <v>44145</v>
      </c>
      <c r="C17194" s="115" t="s">
        <v>43722</v>
      </c>
      <c r="D17194" s="115" t="s">
        <v>2038</v>
      </c>
      <c r="E17194" s="115">
        <v>93.128799999999998</v>
      </c>
      <c r="F17194" s="674">
        <v>293.83600000000001</v>
      </c>
      <c r="G17194" s="674">
        <v>295.84500000000003</v>
      </c>
      <c r="H17194" s="115">
        <f t="shared" si="536"/>
        <v>1.0068371472522089</v>
      </c>
      <c r="I17194" s="115">
        <f t="shared" si="537"/>
        <v>93.765500000000003</v>
      </c>
    </row>
    <row r="17195" spans="1:9" hidden="1">
      <c r="A17195" s="115" t="s">
        <v>44146</v>
      </c>
      <c r="B17195" s="115" t="s">
        <v>44147</v>
      </c>
      <c r="C17195" s="115" t="s">
        <v>43725</v>
      </c>
      <c r="D17195" s="115" t="s">
        <v>2038</v>
      </c>
      <c r="E17195" s="115">
        <v>72.419499999999999</v>
      </c>
      <c r="F17195" s="674">
        <v>293.83600000000001</v>
      </c>
      <c r="G17195" s="674">
        <v>295.84500000000003</v>
      </c>
      <c r="H17195" s="115">
        <f t="shared" si="536"/>
        <v>1.0068371472522089</v>
      </c>
      <c r="I17195" s="115">
        <f t="shared" si="537"/>
        <v>72.914599999999993</v>
      </c>
    </row>
    <row r="17196" spans="1:9" hidden="1">
      <c r="A17196" s="115" t="s">
        <v>44148</v>
      </c>
      <c r="B17196" s="115" t="s">
        <v>44149</v>
      </c>
      <c r="C17196" s="115" t="s">
        <v>43728</v>
      </c>
      <c r="D17196" s="115" t="s">
        <v>2038</v>
      </c>
      <c r="E17196" s="115">
        <v>235.67679999999999</v>
      </c>
      <c r="F17196" s="674">
        <v>293.83600000000001</v>
      </c>
      <c r="G17196" s="674">
        <v>295.84500000000003</v>
      </c>
      <c r="H17196" s="115">
        <f t="shared" si="536"/>
        <v>1.0068371472522089</v>
      </c>
      <c r="I17196" s="115">
        <f t="shared" si="537"/>
        <v>237.28819999999999</v>
      </c>
    </row>
    <row r="17197" spans="1:9" hidden="1">
      <c r="A17197" s="115" t="s">
        <v>44150</v>
      </c>
      <c r="B17197" s="115" t="s">
        <v>44151</v>
      </c>
      <c r="C17197" s="115" t="s">
        <v>43731</v>
      </c>
      <c r="D17197" s="115" t="s">
        <v>2038</v>
      </c>
      <c r="E17197" s="115">
        <v>170.6155</v>
      </c>
      <c r="F17197" s="674">
        <v>293.83600000000001</v>
      </c>
      <c r="G17197" s="674">
        <v>295.84500000000003</v>
      </c>
      <c r="H17197" s="115">
        <f t="shared" si="536"/>
        <v>1.0068371472522089</v>
      </c>
      <c r="I17197" s="115">
        <f t="shared" si="537"/>
        <v>171.78200000000001</v>
      </c>
    </row>
    <row r="17198" spans="1:9" hidden="1">
      <c r="A17198" s="115" t="s">
        <v>44152</v>
      </c>
      <c r="B17198" s="115" t="s">
        <v>44153</v>
      </c>
      <c r="C17198" s="115" t="s">
        <v>43734</v>
      </c>
      <c r="D17198" s="115" t="s">
        <v>2038</v>
      </c>
      <c r="E17198" s="115">
        <v>15.3079</v>
      </c>
      <c r="F17198" s="674">
        <v>293.83600000000001</v>
      </c>
      <c r="G17198" s="674">
        <v>295.84500000000003</v>
      </c>
      <c r="H17198" s="115">
        <f t="shared" si="536"/>
        <v>1.0068371472522089</v>
      </c>
      <c r="I17198" s="115">
        <f t="shared" si="537"/>
        <v>15.412599999999999</v>
      </c>
    </row>
    <row r="17199" spans="1:9" hidden="1">
      <c r="A17199" s="115" t="s">
        <v>44154</v>
      </c>
      <c r="B17199" s="115" t="s">
        <v>44155</v>
      </c>
      <c r="C17199" s="115" t="s">
        <v>43737</v>
      </c>
      <c r="D17199" s="115" t="s">
        <v>2038</v>
      </c>
      <c r="E17199" s="115">
        <v>6.3771000000000004</v>
      </c>
      <c r="F17199" s="674">
        <v>293.83600000000001</v>
      </c>
      <c r="G17199" s="674">
        <v>295.84500000000003</v>
      </c>
      <c r="H17199" s="115">
        <f t="shared" si="536"/>
        <v>1.0068371472522089</v>
      </c>
      <c r="I17199" s="115">
        <f t="shared" si="537"/>
        <v>6.4207000000000001</v>
      </c>
    </row>
    <row r="17200" spans="1:9" hidden="1">
      <c r="A17200" s="115" t="s">
        <v>44156</v>
      </c>
      <c r="B17200" s="115" t="s">
        <v>44157</v>
      </c>
      <c r="C17200" s="115" t="s">
        <v>43740</v>
      </c>
      <c r="D17200" s="115" t="s">
        <v>2038</v>
      </c>
      <c r="E17200" s="115">
        <v>50.294499999999999</v>
      </c>
      <c r="F17200" s="674">
        <v>293.83600000000001</v>
      </c>
      <c r="G17200" s="674">
        <v>295.84500000000003</v>
      </c>
      <c r="H17200" s="115">
        <f t="shared" si="536"/>
        <v>1.0068371472522089</v>
      </c>
      <c r="I17200" s="115">
        <f t="shared" si="537"/>
        <v>50.638399999999997</v>
      </c>
    </row>
    <row r="17201" spans="1:9" hidden="1">
      <c r="A17201" s="115" t="s">
        <v>44158</v>
      </c>
      <c r="B17201" s="115" t="s">
        <v>44159</v>
      </c>
      <c r="C17201" s="115" t="s">
        <v>43743</v>
      </c>
      <c r="D17201" s="115" t="s">
        <v>2038</v>
      </c>
      <c r="E17201" s="115">
        <v>111.9434</v>
      </c>
      <c r="F17201" s="674">
        <v>293.83600000000001</v>
      </c>
      <c r="G17201" s="674">
        <v>295.84500000000003</v>
      </c>
      <c r="H17201" s="115">
        <f t="shared" si="536"/>
        <v>1.0068371472522089</v>
      </c>
      <c r="I17201" s="115">
        <f t="shared" si="537"/>
        <v>112.7088</v>
      </c>
    </row>
    <row r="17202" spans="1:9" hidden="1">
      <c r="A17202" s="115" t="s">
        <v>44160</v>
      </c>
      <c r="B17202" s="115" t="s">
        <v>44161</v>
      </c>
      <c r="C17202" s="115" t="s">
        <v>43746</v>
      </c>
      <c r="D17202" s="115" t="s">
        <v>2038</v>
      </c>
      <c r="E17202" s="115">
        <v>87.405199999999994</v>
      </c>
      <c r="F17202" s="674">
        <v>293.83600000000001</v>
      </c>
      <c r="G17202" s="674">
        <v>295.84500000000003</v>
      </c>
      <c r="H17202" s="115">
        <f t="shared" si="536"/>
        <v>1.0068371472522089</v>
      </c>
      <c r="I17202" s="115">
        <f t="shared" si="537"/>
        <v>88.002799999999993</v>
      </c>
    </row>
    <row r="17203" spans="1:9" hidden="1">
      <c r="A17203" s="115" t="s">
        <v>44162</v>
      </c>
      <c r="B17203" s="115" t="s">
        <v>44163</v>
      </c>
      <c r="C17203" s="115" t="s">
        <v>43749</v>
      </c>
      <c r="D17203" s="115" t="s">
        <v>2038</v>
      </c>
      <c r="E17203" s="115">
        <v>20.325299999999999</v>
      </c>
      <c r="F17203" s="674">
        <v>293.83600000000001</v>
      </c>
      <c r="G17203" s="674">
        <v>295.84500000000003</v>
      </c>
      <c r="H17203" s="115">
        <f t="shared" si="536"/>
        <v>1.0068371472522089</v>
      </c>
      <c r="I17203" s="115">
        <f t="shared" si="537"/>
        <v>20.464300000000001</v>
      </c>
    </row>
    <row r="17204" spans="1:9" hidden="1">
      <c r="A17204" s="115" t="s">
        <v>44164</v>
      </c>
      <c r="B17204" s="115" t="s">
        <v>44165</v>
      </c>
      <c r="C17204" s="115" t="s">
        <v>43752</v>
      </c>
      <c r="D17204" s="115" t="s">
        <v>1242</v>
      </c>
      <c r="E17204" s="115">
        <v>40.515300000000003</v>
      </c>
      <c r="F17204" s="674">
        <v>293.83600000000001</v>
      </c>
      <c r="G17204" s="674">
        <v>295.84500000000003</v>
      </c>
      <c r="H17204" s="115">
        <f t="shared" si="536"/>
        <v>1.0068371472522089</v>
      </c>
      <c r="I17204" s="115">
        <f t="shared" si="537"/>
        <v>40.792299999999997</v>
      </c>
    </row>
    <row r="17205" spans="1:9" hidden="1">
      <c r="A17205" s="115" t="s">
        <v>44166</v>
      </c>
      <c r="B17205" s="115" t="s">
        <v>44167</v>
      </c>
      <c r="C17205" s="115" t="s">
        <v>43755</v>
      </c>
      <c r="D17205" s="115" t="s">
        <v>2038</v>
      </c>
      <c r="E17205" s="115">
        <v>108.8554</v>
      </c>
      <c r="F17205" s="674">
        <v>293.83600000000001</v>
      </c>
      <c r="G17205" s="674">
        <v>295.84500000000003</v>
      </c>
      <c r="H17205" s="115">
        <f t="shared" si="536"/>
        <v>1.0068371472522089</v>
      </c>
      <c r="I17205" s="115">
        <f t="shared" si="537"/>
        <v>109.5997</v>
      </c>
    </row>
    <row r="17206" spans="1:9" hidden="1">
      <c r="A17206" s="115" t="s">
        <v>44168</v>
      </c>
      <c r="B17206" s="115" t="s">
        <v>44169</v>
      </c>
      <c r="C17206" s="115" t="s">
        <v>43758</v>
      </c>
      <c r="D17206" s="115" t="s">
        <v>2038</v>
      </c>
      <c r="E17206" s="115">
        <v>129.86330000000001</v>
      </c>
      <c r="F17206" s="674">
        <v>293.83600000000001</v>
      </c>
      <c r="G17206" s="674">
        <v>295.84500000000003</v>
      </c>
      <c r="H17206" s="115">
        <f t="shared" si="536"/>
        <v>1.0068371472522089</v>
      </c>
      <c r="I17206" s="115">
        <f t="shared" si="537"/>
        <v>130.75120000000001</v>
      </c>
    </row>
    <row r="17207" spans="1:9" hidden="1">
      <c r="A17207" s="115" t="s">
        <v>44170</v>
      </c>
      <c r="B17207" s="115" t="s">
        <v>44171</v>
      </c>
      <c r="C17207" s="115" t="s">
        <v>43761</v>
      </c>
      <c r="D17207" s="115" t="s">
        <v>2038</v>
      </c>
      <c r="E17207" s="115">
        <v>203.7131</v>
      </c>
      <c r="F17207" s="674">
        <v>293.83600000000001</v>
      </c>
      <c r="G17207" s="674">
        <v>295.84500000000003</v>
      </c>
      <c r="H17207" s="115">
        <f t="shared" si="536"/>
        <v>1.0068371472522089</v>
      </c>
      <c r="I17207" s="115">
        <f t="shared" si="537"/>
        <v>205.10589999999999</v>
      </c>
    </row>
    <row r="17208" spans="1:9" hidden="1">
      <c r="A17208" s="115" t="s">
        <v>44172</v>
      </c>
      <c r="B17208" s="115" t="s">
        <v>44173</v>
      </c>
      <c r="C17208" s="115" t="s">
        <v>43764</v>
      </c>
      <c r="D17208" s="115" t="s">
        <v>2038</v>
      </c>
      <c r="E17208" s="115">
        <v>249.89570000000001</v>
      </c>
      <c r="F17208" s="674">
        <v>293.83600000000001</v>
      </c>
      <c r="G17208" s="674">
        <v>295.84500000000003</v>
      </c>
      <c r="H17208" s="115">
        <f t="shared" si="536"/>
        <v>1.0068371472522089</v>
      </c>
      <c r="I17208" s="115">
        <f t="shared" si="537"/>
        <v>251.60429999999999</v>
      </c>
    </row>
    <row r="17209" spans="1:9" hidden="1">
      <c r="A17209" s="115" t="s">
        <v>44174</v>
      </c>
      <c r="B17209" s="115" t="s">
        <v>44175</v>
      </c>
      <c r="C17209" s="115" t="s">
        <v>43767</v>
      </c>
      <c r="D17209" s="115" t="s">
        <v>2038</v>
      </c>
      <c r="E17209" s="115">
        <v>46.521999999999998</v>
      </c>
      <c r="F17209" s="674">
        <v>293.83600000000001</v>
      </c>
      <c r="G17209" s="674">
        <v>295.84500000000003</v>
      </c>
      <c r="H17209" s="115">
        <f t="shared" si="536"/>
        <v>1.0068371472522089</v>
      </c>
      <c r="I17209" s="115">
        <f t="shared" si="537"/>
        <v>46.8401</v>
      </c>
    </row>
    <row r="17210" spans="1:9" hidden="1">
      <c r="A17210" s="115" t="s">
        <v>44176</v>
      </c>
      <c r="B17210" s="115" t="s">
        <v>44177</v>
      </c>
      <c r="C17210" s="115" t="s">
        <v>43770</v>
      </c>
      <c r="D17210" s="115" t="s">
        <v>2038</v>
      </c>
      <c r="E17210" s="115">
        <v>112.2431</v>
      </c>
      <c r="F17210" s="674">
        <v>293.83600000000001</v>
      </c>
      <c r="G17210" s="674">
        <v>295.84500000000003</v>
      </c>
      <c r="H17210" s="115">
        <f t="shared" si="536"/>
        <v>1.0068371472522089</v>
      </c>
      <c r="I17210" s="115">
        <f t="shared" si="537"/>
        <v>113.01049999999999</v>
      </c>
    </row>
    <row r="17211" spans="1:9" hidden="1">
      <c r="A17211" s="115" t="s">
        <v>44178</v>
      </c>
      <c r="B17211" s="115" t="s">
        <v>44179</v>
      </c>
      <c r="C17211" s="115" t="s">
        <v>43773</v>
      </c>
      <c r="D17211" s="115" t="s">
        <v>2038</v>
      </c>
      <c r="E17211" s="115">
        <v>133.7722</v>
      </c>
      <c r="F17211" s="674">
        <v>293.83600000000001</v>
      </c>
      <c r="G17211" s="674">
        <v>295.84500000000003</v>
      </c>
      <c r="H17211" s="115">
        <f t="shared" si="536"/>
        <v>1.0068371472522089</v>
      </c>
      <c r="I17211" s="115">
        <f t="shared" si="537"/>
        <v>134.68680000000001</v>
      </c>
    </row>
    <row r="17212" spans="1:9" hidden="1">
      <c r="A17212" s="115" t="s">
        <v>44180</v>
      </c>
      <c r="B17212" s="115" t="s">
        <v>44181</v>
      </c>
      <c r="C17212" s="115" t="s">
        <v>43776</v>
      </c>
      <c r="D17212" s="115" t="s">
        <v>2038</v>
      </c>
      <c r="E17212" s="115">
        <v>209.4461</v>
      </c>
      <c r="F17212" s="674">
        <v>293.83600000000001</v>
      </c>
      <c r="G17212" s="674">
        <v>295.84500000000003</v>
      </c>
      <c r="H17212" s="115">
        <f t="shared" si="536"/>
        <v>1.0068371472522089</v>
      </c>
      <c r="I17212" s="115">
        <f t="shared" si="537"/>
        <v>210.87809999999999</v>
      </c>
    </row>
    <row r="17213" spans="1:9" hidden="1">
      <c r="A17213" s="115" t="s">
        <v>44182</v>
      </c>
      <c r="B17213" s="115" t="s">
        <v>44183</v>
      </c>
      <c r="C17213" s="115" t="s">
        <v>43779</v>
      </c>
      <c r="D17213" s="115" t="s">
        <v>2038</v>
      </c>
      <c r="E17213" s="115">
        <v>257.71339999999998</v>
      </c>
      <c r="F17213" s="674">
        <v>293.83600000000001</v>
      </c>
      <c r="G17213" s="674">
        <v>295.84500000000003</v>
      </c>
      <c r="H17213" s="115">
        <f t="shared" si="536"/>
        <v>1.0068371472522089</v>
      </c>
      <c r="I17213" s="115">
        <f t="shared" si="537"/>
        <v>259.47539999999998</v>
      </c>
    </row>
    <row r="17214" spans="1:9" hidden="1">
      <c r="A17214" s="115" t="s">
        <v>44184</v>
      </c>
      <c r="B17214" s="115" t="s">
        <v>44185</v>
      </c>
      <c r="C17214" s="115" t="s">
        <v>43782</v>
      </c>
      <c r="D17214" s="115" t="s">
        <v>2038</v>
      </c>
      <c r="E17214" s="115">
        <v>139.57149999999999</v>
      </c>
      <c r="F17214" s="674">
        <v>293.83600000000001</v>
      </c>
      <c r="G17214" s="674">
        <v>295.84500000000003</v>
      </c>
      <c r="H17214" s="115">
        <f t="shared" si="536"/>
        <v>1.0068371472522089</v>
      </c>
      <c r="I17214" s="115">
        <f t="shared" si="537"/>
        <v>140.5258</v>
      </c>
    </row>
    <row r="17215" spans="1:9" hidden="1">
      <c r="A17215" s="115" t="s">
        <v>44186</v>
      </c>
      <c r="B17215" s="115" t="s">
        <v>44187</v>
      </c>
      <c r="C17215" s="115" t="s">
        <v>43785</v>
      </c>
      <c r="D17215" s="115" t="s">
        <v>2038</v>
      </c>
      <c r="E17215" s="115">
        <v>165.86359999999999</v>
      </c>
      <c r="F17215" s="674">
        <v>293.83600000000001</v>
      </c>
      <c r="G17215" s="674">
        <v>295.84500000000003</v>
      </c>
      <c r="H17215" s="115">
        <f t="shared" si="536"/>
        <v>1.0068371472522089</v>
      </c>
      <c r="I17215" s="115">
        <f t="shared" si="537"/>
        <v>166.99760000000001</v>
      </c>
    </row>
    <row r="17216" spans="1:9" hidden="1">
      <c r="A17216" s="115" t="s">
        <v>44188</v>
      </c>
      <c r="B17216" s="115" t="s">
        <v>44189</v>
      </c>
      <c r="C17216" s="115" t="s">
        <v>43788</v>
      </c>
      <c r="D17216" s="115" t="s">
        <v>2038</v>
      </c>
      <c r="E17216" s="115">
        <v>260.85019999999997</v>
      </c>
      <c r="F17216" s="674">
        <v>293.83600000000001</v>
      </c>
      <c r="G17216" s="674">
        <v>295.84500000000003</v>
      </c>
      <c r="H17216" s="115">
        <f t="shared" si="536"/>
        <v>1.0068371472522089</v>
      </c>
      <c r="I17216" s="115">
        <f t="shared" si="537"/>
        <v>262.63369999999998</v>
      </c>
    </row>
    <row r="17217" spans="1:9" hidden="1">
      <c r="A17217" s="115" t="s">
        <v>44190</v>
      </c>
      <c r="B17217" s="115" t="s">
        <v>44191</v>
      </c>
      <c r="C17217" s="115" t="s">
        <v>43791</v>
      </c>
      <c r="D17217" s="115" t="s">
        <v>2038</v>
      </c>
      <c r="E17217" s="115">
        <v>320.24329999999998</v>
      </c>
      <c r="F17217" s="674">
        <v>293.83600000000001</v>
      </c>
      <c r="G17217" s="674">
        <v>295.84500000000003</v>
      </c>
      <c r="H17217" s="115">
        <f t="shared" si="536"/>
        <v>1.0068371472522089</v>
      </c>
      <c r="I17217" s="115">
        <f t="shared" si="537"/>
        <v>322.43290000000002</v>
      </c>
    </row>
    <row r="17218" spans="1:9" hidden="1">
      <c r="A17218" s="115" t="s">
        <v>44192</v>
      </c>
      <c r="B17218" s="115" t="s">
        <v>44193</v>
      </c>
      <c r="C17218" s="115" t="s">
        <v>43794</v>
      </c>
      <c r="D17218" s="115" t="s">
        <v>2038</v>
      </c>
      <c r="E17218" s="115">
        <v>61.3855</v>
      </c>
      <c r="F17218" s="674">
        <v>293.83600000000001</v>
      </c>
      <c r="G17218" s="674">
        <v>295.84500000000003</v>
      </c>
      <c r="H17218" s="115">
        <f t="shared" si="536"/>
        <v>1.0068371472522089</v>
      </c>
      <c r="I17218" s="115">
        <f t="shared" si="537"/>
        <v>61.805199999999999</v>
      </c>
    </row>
    <row r="17219" spans="1:9" hidden="1">
      <c r="A17219" s="115" t="s">
        <v>44194</v>
      </c>
      <c r="B17219" s="115" t="s">
        <v>44195</v>
      </c>
      <c r="C17219" s="115" t="s">
        <v>43797</v>
      </c>
      <c r="D17219" s="115" t="s">
        <v>2038</v>
      </c>
      <c r="E17219" s="115">
        <v>142.95920000000001</v>
      </c>
      <c r="F17219" s="674">
        <v>293.83600000000001</v>
      </c>
      <c r="G17219" s="674">
        <v>295.84500000000003</v>
      </c>
      <c r="H17219" s="115">
        <f t="shared" si="536"/>
        <v>1.0068371472522089</v>
      </c>
      <c r="I17219" s="115">
        <f t="shared" si="537"/>
        <v>143.9366</v>
      </c>
    </row>
    <row r="17220" spans="1:9" hidden="1">
      <c r="A17220" s="115" t="s">
        <v>44196</v>
      </c>
      <c r="B17220" s="115" t="s">
        <v>44197</v>
      </c>
      <c r="C17220" s="115" t="s">
        <v>43800</v>
      </c>
      <c r="D17220" s="115" t="s">
        <v>2038</v>
      </c>
      <c r="E17220" s="115">
        <v>169.77250000000001</v>
      </c>
      <c r="F17220" s="674">
        <v>293.83600000000001</v>
      </c>
      <c r="G17220" s="674">
        <v>295.84500000000003</v>
      </c>
      <c r="H17220" s="115">
        <f t="shared" si="536"/>
        <v>1.0068371472522089</v>
      </c>
      <c r="I17220" s="115">
        <f t="shared" si="537"/>
        <v>170.9333</v>
      </c>
    </row>
    <row r="17221" spans="1:9" hidden="1">
      <c r="A17221" s="115" t="s">
        <v>44198</v>
      </c>
      <c r="B17221" s="115" t="s">
        <v>44199</v>
      </c>
      <c r="C17221" s="115" t="s">
        <v>43803</v>
      </c>
      <c r="D17221" s="115" t="s">
        <v>2038</v>
      </c>
      <c r="E17221" s="115">
        <v>266.58319999999998</v>
      </c>
      <c r="F17221" s="674">
        <v>293.83600000000001</v>
      </c>
      <c r="G17221" s="674">
        <v>295.84500000000003</v>
      </c>
      <c r="H17221" s="115">
        <f t="shared" ref="H17221:H17284" si="538">G17221/F17221</f>
        <v>1.0068371472522089</v>
      </c>
      <c r="I17221" s="115">
        <f t="shared" ref="I17221:I17284" si="539">ROUND(H17221*E17221,4)</f>
        <v>268.40589999999997</v>
      </c>
    </row>
    <row r="17222" spans="1:9" hidden="1">
      <c r="A17222" s="115" t="s">
        <v>44200</v>
      </c>
      <c r="B17222" s="115" t="s">
        <v>44201</v>
      </c>
      <c r="C17222" s="115" t="s">
        <v>43806</v>
      </c>
      <c r="D17222" s="115" t="s">
        <v>2038</v>
      </c>
      <c r="E17222" s="115">
        <v>328.06099999999998</v>
      </c>
      <c r="F17222" s="674">
        <v>293.83600000000001</v>
      </c>
      <c r="G17222" s="674">
        <v>295.84500000000003</v>
      </c>
      <c r="H17222" s="115">
        <f t="shared" si="538"/>
        <v>1.0068371472522089</v>
      </c>
      <c r="I17222" s="115">
        <f t="shared" si="539"/>
        <v>330.30399999999997</v>
      </c>
    </row>
    <row r="17223" spans="1:9" hidden="1">
      <c r="A17223" s="115" t="s">
        <v>44202</v>
      </c>
      <c r="B17223" s="115" t="s">
        <v>44203</v>
      </c>
      <c r="C17223" s="115" t="s">
        <v>43809</v>
      </c>
      <c r="D17223" s="115" t="s">
        <v>2038</v>
      </c>
      <c r="E17223" s="115">
        <v>88.275800000000004</v>
      </c>
      <c r="F17223" s="674">
        <v>293.83600000000001</v>
      </c>
      <c r="G17223" s="674">
        <v>295.84500000000003</v>
      </c>
      <c r="H17223" s="115">
        <f t="shared" si="538"/>
        <v>1.0068371472522089</v>
      </c>
      <c r="I17223" s="115">
        <f t="shared" si="539"/>
        <v>88.879400000000004</v>
      </c>
    </row>
    <row r="17224" spans="1:9" hidden="1">
      <c r="A17224" s="115" t="s">
        <v>44204</v>
      </c>
      <c r="B17224" s="115" t="s">
        <v>44205</v>
      </c>
      <c r="C17224" s="115" t="s">
        <v>43812</v>
      </c>
      <c r="D17224" s="115" t="s">
        <v>2038</v>
      </c>
      <c r="E17224" s="115">
        <v>100.9452</v>
      </c>
      <c r="F17224" s="674">
        <v>293.83600000000001</v>
      </c>
      <c r="G17224" s="674">
        <v>295.84500000000003</v>
      </c>
      <c r="H17224" s="115">
        <f t="shared" si="538"/>
        <v>1.0068371472522089</v>
      </c>
      <c r="I17224" s="115">
        <f t="shared" si="539"/>
        <v>101.6354</v>
      </c>
    </row>
    <row r="17225" spans="1:9" hidden="1">
      <c r="A17225" s="115" t="s">
        <v>44206</v>
      </c>
      <c r="B17225" s="115" t="s">
        <v>44207</v>
      </c>
      <c r="C17225" s="115" t="s">
        <v>43815</v>
      </c>
      <c r="D17225" s="115" t="s">
        <v>2038</v>
      </c>
      <c r="E17225" s="115">
        <v>193.39769999999999</v>
      </c>
      <c r="F17225" s="674">
        <v>293.83600000000001</v>
      </c>
      <c r="G17225" s="674">
        <v>295.84500000000003</v>
      </c>
      <c r="H17225" s="115">
        <f t="shared" si="538"/>
        <v>1.0068371472522089</v>
      </c>
      <c r="I17225" s="115">
        <f t="shared" si="539"/>
        <v>194.72</v>
      </c>
    </row>
    <row r="17226" spans="1:9" hidden="1">
      <c r="A17226" s="115" t="s">
        <v>44208</v>
      </c>
      <c r="B17226" s="115" t="s">
        <v>44209</v>
      </c>
      <c r="C17226" s="115" t="s">
        <v>43818</v>
      </c>
      <c r="D17226" s="115" t="s">
        <v>2038</v>
      </c>
      <c r="E17226" s="115">
        <v>86.310500000000005</v>
      </c>
      <c r="F17226" s="674">
        <v>293.83600000000001</v>
      </c>
      <c r="G17226" s="674">
        <v>295.84500000000003</v>
      </c>
      <c r="H17226" s="115">
        <f t="shared" si="538"/>
        <v>1.0068371472522089</v>
      </c>
      <c r="I17226" s="115">
        <f t="shared" si="539"/>
        <v>86.900599999999997</v>
      </c>
    </row>
    <row r="17227" spans="1:9" hidden="1">
      <c r="A17227" s="115" t="s">
        <v>44210</v>
      </c>
      <c r="B17227" s="115" t="s">
        <v>44211</v>
      </c>
      <c r="C17227" s="115" t="s">
        <v>43821</v>
      </c>
      <c r="D17227" s="115" t="s">
        <v>2038</v>
      </c>
      <c r="E17227" s="115">
        <v>105.0073</v>
      </c>
      <c r="F17227" s="674">
        <v>293.83600000000001</v>
      </c>
      <c r="G17227" s="674">
        <v>295.84500000000003</v>
      </c>
      <c r="H17227" s="115">
        <f t="shared" si="538"/>
        <v>1.0068371472522089</v>
      </c>
      <c r="I17227" s="115">
        <f t="shared" si="539"/>
        <v>105.7253</v>
      </c>
    </row>
    <row r="17228" spans="1:9" hidden="1">
      <c r="A17228" s="115" t="s">
        <v>44212</v>
      </c>
      <c r="B17228" s="115" t="s">
        <v>44213</v>
      </c>
      <c r="C17228" s="115" t="s">
        <v>43824</v>
      </c>
      <c r="D17228" s="115" t="s">
        <v>2038</v>
      </c>
      <c r="E17228" s="115">
        <v>22.013000000000002</v>
      </c>
      <c r="F17228" s="674">
        <v>293.83600000000001</v>
      </c>
      <c r="G17228" s="674">
        <v>295.84500000000003</v>
      </c>
      <c r="H17228" s="115">
        <f t="shared" si="538"/>
        <v>1.0068371472522089</v>
      </c>
      <c r="I17228" s="115">
        <f t="shared" si="539"/>
        <v>22.163499999999999</v>
      </c>
    </row>
    <row r="17229" spans="1:9" hidden="1">
      <c r="A17229" s="115" t="s">
        <v>44214</v>
      </c>
      <c r="B17229" s="115" t="s">
        <v>44215</v>
      </c>
      <c r="C17229" s="115" t="s">
        <v>43827</v>
      </c>
      <c r="D17229" s="115" t="s">
        <v>2038</v>
      </c>
      <c r="E17229" s="115">
        <v>143.3467</v>
      </c>
      <c r="F17229" s="674">
        <v>293.83600000000001</v>
      </c>
      <c r="G17229" s="674">
        <v>295.84500000000003</v>
      </c>
      <c r="H17229" s="115">
        <f t="shared" si="538"/>
        <v>1.0068371472522089</v>
      </c>
      <c r="I17229" s="115">
        <f t="shared" si="539"/>
        <v>144.32679999999999</v>
      </c>
    </row>
    <row r="17230" spans="1:9" hidden="1">
      <c r="A17230" s="115" t="s">
        <v>44216</v>
      </c>
      <c r="B17230" s="115" t="s">
        <v>44217</v>
      </c>
      <c r="C17230" s="115" t="s">
        <v>43830</v>
      </c>
      <c r="D17230" s="115" t="s">
        <v>2038</v>
      </c>
      <c r="E17230" s="115">
        <v>86.533100000000005</v>
      </c>
      <c r="F17230" s="674">
        <v>293.83600000000001</v>
      </c>
      <c r="G17230" s="674">
        <v>295.84500000000003</v>
      </c>
      <c r="H17230" s="115">
        <f t="shared" si="538"/>
        <v>1.0068371472522089</v>
      </c>
      <c r="I17230" s="115">
        <f t="shared" si="539"/>
        <v>87.124700000000004</v>
      </c>
    </row>
    <row r="17231" spans="1:9" hidden="1">
      <c r="A17231" s="115" t="s">
        <v>44218</v>
      </c>
      <c r="B17231" s="115" t="s">
        <v>44219</v>
      </c>
      <c r="C17231" s="115" t="s">
        <v>43833</v>
      </c>
      <c r="D17231" s="115" t="s">
        <v>2038</v>
      </c>
      <c r="E17231" s="115">
        <v>93.547399999999996</v>
      </c>
      <c r="F17231" s="674">
        <v>293.83600000000001</v>
      </c>
      <c r="G17231" s="674">
        <v>295.84500000000003</v>
      </c>
      <c r="H17231" s="115">
        <f t="shared" si="538"/>
        <v>1.0068371472522089</v>
      </c>
      <c r="I17231" s="115">
        <f t="shared" si="539"/>
        <v>94.186999999999998</v>
      </c>
    </row>
    <row r="17232" spans="1:9" hidden="1">
      <c r="A17232" s="115" t="s">
        <v>44220</v>
      </c>
      <c r="B17232" s="115" t="s">
        <v>44221</v>
      </c>
      <c r="C17232" s="115" t="s">
        <v>43836</v>
      </c>
      <c r="D17232" s="115" t="s">
        <v>2038</v>
      </c>
      <c r="E17232" s="115">
        <v>107.989</v>
      </c>
      <c r="F17232" s="674">
        <v>293.83600000000001</v>
      </c>
      <c r="G17232" s="674">
        <v>295.84500000000003</v>
      </c>
      <c r="H17232" s="115">
        <f t="shared" si="538"/>
        <v>1.0068371472522089</v>
      </c>
      <c r="I17232" s="115">
        <f t="shared" si="539"/>
        <v>108.7273</v>
      </c>
    </row>
    <row r="17233" spans="1:9" hidden="1">
      <c r="A17233" s="115" t="s">
        <v>44222</v>
      </c>
      <c r="B17233" s="115" t="s">
        <v>44223</v>
      </c>
      <c r="C17233" s="115" t="s">
        <v>43839</v>
      </c>
      <c r="D17233" s="115" t="s">
        <v>2038</v>
      </c>
      <c r="E17233" s="115">
        <v>461.8372</v>
      </c>
      <c r="F17233" s="674">
        <v>293.83600000000001</v>
      </c>
      <c r="G17233" s="674">
        <v>295.84500000000003</v>
      </c>
      <c r="H17233" s="115">
        <f t="shared" si="538"/>
        <v>1.0068371472522089</v>
      </c>
      <c r="I17233" s="115">
        <f t="shared" si="539"/>
        <v>464.9948</v>
      </c>
    </row>
    <row r="17234" spans="1:9" hidden="1">
      <c r="A17234" s="115" t="s">
        <v>44224</v>
      </c>
      <c r="B17234" s="115" t="s">
        <v>44225</v>
      </c>
      <c r="C17234" s="115" t="s">
        <v>43842</v>
      </c>
      <c r="D17234" s="115" t="s">
        <v>1138</v>
      </c>
      <c r="E17234" s="115">
        <v>18264.617699999999</v>
      </c>
      <c r="F17234" s="674">
        <v>293.83600000000001</v>
      </c>
      <c r="G17234" s="674">
        <v>295.84500000000003</v>
      </c>
      <c r="H17234" s="115">
        <f t="shared" si="538"/>
        <v>1.0068371472522089</v>
      </c>
      <c r="I17234" s="115">
        <f t="shared" si="539"/>
        <v>18389.495599999998</v>
      </c>
    </row>
    <row r="17235" spans="1:9" hidden="1">
      <c r="A17235" s="115" t="s">
        <v>44226</v>
      </c>
      <c r="B17235" s="115" t="s">
        <v>44227</v>
      </c>
      <c r="C17235" s="115" t="s">
        <v>43845</v>
      </c>
      <c r="D17235" s="115" t="s">
        <v>2038</v>
      </c>
      <c r="E17235" s="115">
        <v>82.1922</v>
      </c>
      <c r="F17235" s="674">
        <v>293.83600000000001</v>
      </c>
      <c r="G17235" s="674">
        <v>295.84500000000003</v>
      </c>
      <c r="H17235" s="115">
        <f t="shared" si="538"/>
        <v>1.0068371472522089</v>
      </c>
      <c r="I17235" s="115">
        <f t="shared" si="539"/>
        <v>82.754199999999997</v>
      </c>
    </row>
    <row r="17236" spans="1:9" hidden="1">
      <c r="A17236" s="115" t="s">
        <v>44228</v>
      </c>
      <c r="B17236" s="115" t="s">
        <v>44229</v>
      </c>
      <c r="C17236" s="115" t="s">
        <v>43848</v>
      </c>
      <c r="D17236" s="115" t="s">
        <v>2038</v>
      </c>
      <c r="E17236" s="115">
        <v>1081.5</v>
      </c>
      <c r="F17236" s="674">
        <v>293.83600000000001</v>
      </c>
      <c r="G17236" s="674">
        <v>295.84500000000003</v>
      </c>
      <c r="H17236" s="115">
        <f t="shared" si="538"/>
        <v>1.0068371472522089</v>
      </c>
      <c r="I17236" s="115">
        <f t="shared" si="539"/>
        <v>1088.8943999999999</v>
      </c>
    </row>
    <row r="17237" spans="1:9" hidden="1">
      <c r="A17237" s="115" t="s">
        <v>44230</v>
      </c>
      <c r="B17237" s="115" t="s">
        <v>44231</v>
      </c>
      <c r="C17237" s="115" t="s">
        <v>43851</v>
      </c>
      <c r="D17237" s="115" t="s">
        <v>2038</v>
      </c>
      <c r="E17237" s="115">
        <v>59.2682</v>
      </c>
      <c r="F17237" s="674">
        <v>293.83600000000001</v>
      </c>
      <c r="G17237" s="674">
        <v>295.84500000000003</v>
      </c>
      <c r="H17237" s="115">
        <f t="shared" si="538"/>
        <v>1.0068371472522089</v>
      </c>
      <c r="I17237" s="115">
        <f t="shared" si="539"/>
        <v>59.673400000000001</v>
      </c>
    </row>
    <row r="17238" spans="1:9" hidden="1">
      <c r="A17238" s="115" t="s">
        <v>44232</v>
      </c>
      <c r="B17238" s="115" t="s">
        <v>44233</v>
      </c>
      <c r="C17238" s="115" t="s">
        <v>44234</v>
      </c>
      <c r="D17238" s="115" t="s">
        <v>2038</v>
      </c>
      <c r="E17238" s="115">
        <v>11.167999999999999</v>
      </c>
      <c r="F17238" s="674">
        <v>293.83600000000001</v>
      </c>
      <c r="G17238" s="674">
        <v>295.84500000000003</v>
      </c>
      <c r="H17238" s="115">
        <f t="shared" si="538"/>
        <v>1.0068371472522089</v>
      </c>
      <c r="I17238" s="115">
        <f t="shared" si="539"/>
        <v>11.244400000000001</v>
      </c>
    </row>
    <row r="17239" spans="1:9" hidden="1">
      <c r="A17239" s="115" t="s">
        <v>44235</v>
      </c>
      <c r="B17239" s="115" t="s">
        <v>44236</v>
      </c>
      <c r="C17239" s="115" t="s">
        <v>44237</v>
      </c>
      <c r="D17239" s="115" t="s">
        <v>2038</v>
      </c>
      <c r="E17239" s="115">
        <v>14.833299999999999</v>
      </c>
      <c r="F17239" s="674">
        <v>293.83600000000001</v>
      </c>
      <c r="G17239" s="674">
        <v>295.84500000000003</v>
      </c>
      <c r="H17239" s="115">
        <f t="shared" si="538"/>
        <v>1.0068371472522089</v>
      </c>
      <c r="I17239" s="115">
        <f t="shared" si="539"/>
        <v>14.934699999999999</v>
      </c>
    </row>
    <row r="17240" spans="1:9" hidden="1">
      <c r="A17240" s="115" t="s">
        <v>44238</v>
      </c>
      <c r="B17240" s="115" t="s">
        <v>44239</v>
      </c>
      <c r="C17240" s="115" t="s">
        <v>44240</v>
      </c>
      <c r="D17240" s="115" t="s">
        <v>2038</v>
      </c>
      <c r="E17240" s="115">
        <v>12.069800000000001</v>
      </c>
      <c r="F17240" s="674">
        <v>293.83600000000001</v>
      </c>
      <c r="G17240" s="674">
        <v>295.84500000000003</v>
      </c>
      <c r="H17240" s="115">
        <f t="shared" si="538"/>
        <v>1.0068371472522089</v>
      </c>
      <c r="I17240" s="115">
        <f t="shared" si="539"/>
        <v>12.1523</v>
      </c>
    </row>
    <row r="17241" spans="1:9" hidden="1">
      <c r="A17241" s="115" t="s">
        <v>44241</v>
      </c>
      <c r="B17241" s="115" t="s">
        <v>44242</v>
      </c>
      <c r="C17241" s="115" t="s">
        <v>44243</v>
      </c>
      <c r="D17241" s="115" t="s">
        <v>2038</v>
      </c>
      <c r="E17241" s="115">
        <v>15.735099999999999</v>
      </c>
      <c r="F17241" s="674">
        <v>293.83600000000001</v>
      </c>
      <c r="G17241" s="674">
        <v>295.84500000000003</v>
      </c>
      <c r="H17241" s="115">
        <f t="shared" si="538"/>
        <v>1.0068371472522089</v>
      </c>
      <c r="I17241" s="115">
        <f t="shared" si="539"/>
        <v>15.842700000000001</v>
      </c>
    </row>
    <row r="17242" spans="1:9" hidden="1">
      <c r="A17242" s="115" t="s">
        <v>44244</v>
      </c>
      <c r="B17242" s="115" t="s">
        <v>44245</v>
      </c>
      <c r="C17242" s="115" t="s">
        <v>44246</v>
      </c>
      <c r="D17242" s="115" t="s">
        <v>2038</v>
      </c>
      <c r="E17242" s="115">
        <v>16.982600000000001</v>
      </c>
      <c r="F17242" s="674">
        <v>293.83600000000001</v>
      </c>
      <c r="G17242" s="674">
        <v>295.84500000000003</v>
      </c>
      <c r="H17242" s="115">
        <f t="shared" si="538"/>
        <v>1.0068371472522089</v>
      </c>
      <c r="I17242" s="115">
        <f t="shared" si="539"/>
        <v>17.098700000000001</v>
      </c>
    </row>
    <row r="17243" spans="1:9" hidden="1">
      <c r="A17243" s="115" t="s">
        <v>44247</v>
      </c>
      <c r="B17243" s="115" t="s">
        <v>44248</v>
      </c>
      <c r="C17243" s="115" t="s">
        <v>44249</v>
      </c>
      <c r="D17243" s="115" t="s">
        <v>2038</v>
      </c>
      <c r="E17243" s="115">
        <v>4.7222999999999997</v>
      </c>
      <c r="F17243" s="674">
        <v>293.83600000000001</v>
      </c>
      <c r="G17243" s="674">
        <v>295.84500000000003</v>
      </c>
      <c r="H17243" s="115">
        <f t="shared" si="538"/>
        <v>1.0068371472522089</v>
      </c>
      <c r="I17243" s="115">
        <f t="shared" si="539"/>
        <v>4.7545999999999999</v>
      </c>
    </row>
    <row r="17244" spans="1:9" hidden="1">
      <c r="A17244" s="115" t="s">
        <v>44250</v>
      </c>
      <c r="B17244" s="115" t="s">
        <v>44251</v>
      </c>
      <c r="C17244" s="115" t="s">
        <v>44252</v>
      </c>
      <c r="D17244" s="115" t="s">
        <v>2038</v>
      </c>
      <c r="E17244" s="115">
        <v>19.951799999999999</v>
      </c>
      <c r="F17244" s="674">
        <v>293.83600000000001</v>
      </c>
      <c r="G17244" s="674">
        <v>295.84500000000003</v>
      </c>
      <c r="H17244" s="115">
        <f t="shared" si="538"/>
        <v>1.0068371472522089</v>
      </c>
      <c r="I17244" s="115">
        <f t="shared" si="539"/>
        <v>20.088200000000001</v>
      </c>
    </row>
    <row r="17245" spans="1:9" hidden="1">
      <c r="A17245" s="115" t="s">
        <v>44253</v>
      </c>
      <c r="B17245" s="115" t="s">
        <v>44254</v>
      </c>
      <c r="C17245" s="115" t="s">
        <v>44255</v>
      </c>
      <c r="D17245" s="115" t="s">
        <v>2038</v>
      </c>
      <c r="E17245" s="115">
        <v>129.2184</v>
      </c>
      <c r="F17245" s="674">
        <v>293.83600000000001</v>
      </c>
      <c r="G17245" s="674">
        <v>295.84500000000003</v>
      </c>
      <c r="H17245" s="115">
        <f t="shared" si="538"/>
        <v>1.0068371472522089</v>
      </c>
      <c r="I17245" s="115">
        <f t="shared" si="539"/>
        <v>130.1019</v>
      </c>
    </row>
    <row r="17246" spans="1:9" hidden="1">
      <c r="A17246" s="115" t="s">
        <v>44256</v>
      </c>
      <c r="B17246" s="115" t="s">
        <v>44257</v>
      </c>
      <c r="C17246" s="115" t="s">
        <v>44258</v>
      </c>
      <c r="D17246" s="115" t="s">
        <v>2038</v>
      </c>
      <c r="E17246" s="115">
        <v>248.73429999999999</v>
      </c>
      <c r="F17246" s="674">
        <v>293.83600000000001</v>
      </c>
      <c r="G17246" s="674">
        <v>295.84500000000003</v>
      </c>
      <c r="H17246" s="115">
        <f t="shared" si="538"/>
        <v>1.0068371472522089</v>
      </c>
      <c r="I17246" s="115">
        <f t="shared" si="539"/>
        <v>250.4349</v>
      </c>
    </row>
    <row r="17247" spans="1:9" hidden="1">
      <c r="A17247" s="115" t="s">
        <v>44259</v>
      </c>
      <c r="B17247" s="115" t="s">
        <v>44260</v>
      </c>
      <c r="C17247" s="115" t="s">
        <v>44261</v>
      </c>
      <c r="D17247" s="115" t="s">
        <v>2038</v>
      </c>
      <c r="E17247" s="115">
        <v>27.532599999999999</v>
      </c>
      <c r="F17247" s="674">
        <v>293.83600000000001</v>
      </c>
      <c r="G17247" s="674">
        <v>295.84500000000003</v>
      </c>
      <c r="H17247" s="115">
        <f t="shared" si="538"/>
        <v>1.0068371472522089</v>
      </c>
      <c r="I17247" s="115">
        <f t="shared" si="539"/>
        <v>27.720800000000001</v>
      </c>
    </row>
    <row r="17248" spans="1:9" hidden="1">
      <c r="A17248" s="115" t="s">
        <v>44262</v>
      </c>
      <c r="B17248" s="115" t="s">
        <v>44263</v>
      </c>
      <c r="C17248" s="115" t="s">
        <v>44264</v>
      </c>
      <c r="D17248" s="115" t="s">
        <v>2038</v>
      </c>
      <c r="E17248" s="115">
        <v>38.375999999999998</v>
      </c>
      <c r="F17248" s="674">
        <v>293.83600000000001</v>
      </c>
      <c r="G17248" s="674">
        <v>295.84500000000003</v>
      </c>
      <c r="H17248" s="115">
        <f t="shared" si="538"/>
        <v>1.0068371472522089</v>
      </c>
      <c r="I17248" s="115">
        <f t="shared" si="539"/>
        <v>38.638399999999997</v>
      </c>
    </row>
    <row r="17249" spans="1:9" hidden="1">
      <c r="A17249" s="115" t="s">
        <v>44265</v>
      </c>
      <c r="B17249" s="115" t="s">
        <v>44266</v>
      </c>
      <c r="C17249" s="115" t="s">
        <v>44267</v>
      </c>
      <c r="D17249" s="115" t="s">
        <v>2038</v>
      </c>
      <c r="E17249" s="115">
        <v>27.500499999999999</v>
      </c>
      <c r="F17249" s="674">
        <v>293.83600000000001</v>
      </c>
      <c r="G17249" s="674">
        <v>295.84500000000003</v>
      </c>
      <c r="H17249" s="115">
        <f t="shared" si="538"/>
        <v>1.0068371472522089</v>
      </c>
      <c r="I17249" s="115">
        <f t="shared" si="539"/>
        <v>27.688500000000001</v>
      </c>
    </row>
    <row r="17250" spans="1:9" hidden="1">
      <c r="A17250" s="115" t="s">
        <v>44268</v>
      </c>
      <c r="B17250" s="115" t="s">
        <v>44269</v>
      </c>
      <c r="C17250" s="115" t="s">
        <v>44270</v>
      </c>
      <c r="D17250" s="115" t="s">
        <v>2038</v>
      </c>
      <c r="E17250" s="115">
        <v>11.3172</v>
      </c>
      <c r="F17250" s="674">
        <v>293.83600000000001</v>
      </c>
      <c r="G17250" s="674">
        <v>295.84500000000003</v>
      </c>
      <c r="H17250" s="115">
        <f t="shared" si="538"/>
        <v>1.0068371472522089</v>
      </c>
      <c r="I17250" s="115">
        <f t="shared" si="539"/>
        <v>11.394600000000001</v>
      </c>
    </row>
    <row r="17251" spans="1:9" hidden="1">
      <c r="A17251" s="115" t="s">
        <v>44271</v>
      </c>
      <c r="B17251" s="115" t="s">
        <v>44272</v>
      </c>
      <c r="C17251" s="115" t="s">
        <v>44273</v>
      </c>
      <c r="D17251" s="115" t="s">
        <v>2038</v>
      </c>
      <c r="E17251" s="115">
        <v>41.092100000000002</v>
      </c>
      <c r="F17251" s="674">
        <v>293.83600000000001</v>
      </c>
      <c r="G17251" s="674">
        <v>295.84500000000003</v>
      </c>
      <c r="H17251" s="115">
        <f t="shared" si="538"/>
        <v>1.0068371472522089</v>
      </c>
      <c r="I17251" s="115">
        <f t="shared" si="539"/>
        <v>41.373100000000001</v>
      </c>
    </row>
    <row r="17252" spans="1:9" hidden="1">
      <c r="A17252" s="115" t="s">
        <v>44274</v>
      </c>
      <c r="B17252" s="115" t="s">
        <v>44275</v>
      </c>
      <c r="C17252" s="115" t="s">
        <v>44276</v>
      </c>
      <c r="D17252" s="115" t="s">
        <v>2038</v>
      </c>
      <c r="E17252" s="115">
        <v>28.898399999999999</v>
      </c>
      <c r="F17252" s="674">
        <v>293.83600000000001</v>
      </c>
      <c r="G17252" s="674">
        <v>295.84500000000003</v>
      </c>
      <c r="H17252" s="115">
        <f t="shared" si="538"/>
        <v>1.0068371472522089</v>
      </c>
      <c r="I17252" s="115">
        <f t="shared" si="539"/>
        <v>29.096</v>
      </c>
    </row>
    <row r="17253" spans="1:9" hidden="1">
      <c r="A17253" s="115" t="s">
        <v>44277</v>
      </c>
      <c r="B17253" s="115" t="s">
        <v>44278</v>
      </c>
      <c r="C17253" s="115" t="s">
        <v>44279</v>
      </c>
      <c r="D17253" s="115" t="s">
        <v>2038</v>
      </c>
      <c r="E17253" s="115">
        <v>14.2759</v>
      </c>
      <c r="F17253" s="674">
        <v>293.83600000000001</v>
      </c>
      <c r="G17253" s="674">
        <v>295.84500000000003</v>
      </c>
      <c r="H17253" s="115">
        <f t="shared" si="538"/>
        <v>1.0068371472522089</v>
      </c>
      <c r="I17253" s="115">
        <f t="shared" si="539"/>
        <v>14.3735</v>
      </c>
    </row>
    <row r="17254" spans="1:9" hidden="1">
      <c r="A17254" s="115" t="s">
        <v>44280</v>
      </c>
      <c r="B17254" s="115" t="s">
        <v>44281</v>
      </c>
      <c r="C17254" s="115" t="s">
        <v>44282</v>
      </c>
      <c r="D17254" s="115" t="s">
        <v>2038</v>
      </c>
      <c r="E17254" s="115">
        <v>3.2124000000000001</v>
      </c>
      <c r="F17254" s="674">
        <v>293.83600000000001</v>
      </c>
      <c r="G17254" s="674">
        <v>295.84500000000003</v>
      </c>
      <c r="H17254" s="115">
        <f t="shared" si="538"/>
        <v>1.0068371472522089</v>
      </c>
      <c r="I17254" s="115">
        <f t="shared" si="539"/>
        <v>3.2343999999999999</v>
      </c>
    </row>
    <row r="17255" spans="1:9" hidden="1">
      <c r="A17255" s="115" t="s">
        <v>44283</v>
      </c>
      <c r="B17255" s="115" t="s">
        <v>44284</v>
      </c>
      <c r="C17255" s="115" t="s">
        <v>44285</v>
      </c>
      <c r="D17255" s="115" t="s">
        <v>2038</v>
      </c>
      <c r="E17255" s="115">
        <v>43.885800000000003</v>
      </c>
      <c r="F17255" s="674">
        <v>293.83600000000001</v>
      </c>
      <c r="G17255" s="674">
        <v>295.84500000000003</v>
      </c>
      <c r="H17255" s="115">
        <f t="shared" si="538"/>
        <v>1.0068371472522089</v>
      </c>
      <c r="I17255" s="115">
        <f t="shared" si="539"/>
        <v>44.185899999999997</v>
      </c>
    </row>
    <row r="17256" spans="1:9" hidden="1">
      <c r="A17256" s="115" t="s">
        <v>44286</v>
      </c>
      <c r="B17256" s="115" t="s">
        <v>44287</v>
      </c>
      <c r="C17256" s="115" t="s">
        <v>44288</v>
      </c>
      <c r="D17256" s="115" t="s">
        <v>2038</v>
      </c>
      <c r="E17256" s="115">
        <v>18.4269</v>
      </c>
      <c r="F17256" s="674">
        <v>293.83600000000001</v>
      </c>
      <c r="G17256" s="674">
        <v>295.84500000000003</v>
      </c>
      <c r="H17256" s="115">
        <f t="shared" si="538"/>
        <v>1.0068371472522089</v>
      </c>
      <c r="I17256" s="115">
        <f t="shared" si="539"/>
        <v>18.552900000000001</v>
      </c>
    </row>
    <row r="17257" spans="1:9" hidden="1">
      <c r="A17257" s="115" t="s">
        <v>44289</v>
      </c>
      <c r="B17257" s="115" t="s">
        <v>44290</v>
      </c>
      <c r="C17257" s="115" t="s">
        <v>44291</v>
      </c>
      <c r="D17257" s="115" t="s">
        <v>2038</v>
      </c>
      <c r="E17257" s="115">
        <v>23.7592</v>
      </c>
      <c r="F17257" s="674">
        <v>293.83600000000001</v>
      </c>
      <c r="G17257" s="674">
        <v>295.84500000000003</v>
      </c>
      <c r="H17257" s="115">
        <f t="shared" si="538"/>
        <v>1.0068371472522089</v>
      </c>
      <c r="I17257" s="115">
        <f t="shared" si="539"/>
        <v>23.921600000000002</v>
      </c>
    </row>
    <row r="17258" spans="1:9" hidden="1">
      <c r="A17258" s="115" t="s">
        <v>44292</v>
      </c>
      <c r="B17258" s="115" t="s">
        <v>44293</v>
      </c>
      <c r="C17258" s="115" t="s">
        <v>44294</v>
      </c>
      <c r="D17258" s="115" t="s">
        <v>2038</v>
      </c>
      <c r="E17258" s="115">
        <v>12.9598</v>
      </c>
      <c r="F17258" s="674">
        <v>293.83600000000001</v>
      </c>
      <c r="G17258" s="674">
        <v>295.84500000000003</v>
      </c>
      <c r="H17258" s="115">
        <f t="shared" si="538"/>
        <v>1.0068371472522089</v>
      </c>
      <c r="I17258" s="115">
        <f t="shared" si="539"/>
        <v>13.048400000000001</v>
      </c>
    </row>
    <row r="17259" spans="1:9" hidden="1">
      <c r="A17259" s="115" t="s">
        <v>44295</v>
      </c>
      <c r="B17259" s="115" t="s">
        <v>44296</v>
      </c>
      <c r="C17259" s="115" t="s">
        <v>44297</v>
      </c>
      <c r="D17259" s="115" t="s">
        <v>2038</v>
      </c>
      <c r="E17259" s="115">
        <v>52.727699999999999</v>
      </c>
      <c r="F17259" s="674">
        <v>293.83600000000001</v>
      </c>
      <c r="G17259" s="674">
        <v>295.84500000000003</v>
      </c>
      <c r="H17259" s="115">
        <f t="shared" si="538"/>
        <v>1.0068371472522089</v>
      </c>
      <c r="I17259" s="115">
        <f t="shared" si="539"/>
        <v>53.088200000000001</v>
      </c>
    </row>
    <row r="17260" spans="1:9" hidden="1">
      <c r="A17260" s="115" t="s">
        <v>44298</v>
      </c>
      <c r="B17260" s="115" t="s">
        <v>44299</v>
      </c>
      <c r="C17260" s="115" t="s">
        <v>44300</v>
      </c>
      <c r="D17260" s="115" t="s">
        <v>2038</v>
      </c>
      <c r="E17260" s="115">
        <v>33.809600000000003</v>
      </c>
      <c r="F17260" s="674">
        <v>293.83600000000001</v>
      </c>
      <c r="G17260" s="674">
        <v>295.84500000000003</v>
      </c>
      <c r="H17260" s="115">
        <f t="shared" si="538"/>
        <v>1.0068371472522089</v>
      </c>
      <c r="I17260" s="115">
        <f t="shared" si="539"/>
        <v>34.040799999999997</v>
      </c>
    </row>
    <row r="17261" spans="1:9" hidden="1">
      <c r="A17261" s="115" t="s">
        <v>44301</v>
      </c>
      <c r="B17261" s="115" t="s">
        <v>44302</v>
      </c>
      <c r="C17261" s="115" t="s">
        <v>44303</v>
      </c>
      <c r="D17261" s="115" t="s">
        <v>2038</v>
      </c>
      <c r="E17261" s="115">
        <v>9.1682000000000006</v>
      </c>
      <c r="F17261" s="674">
        <v>293.83600000000001</v>
      </c>
      <c r="G17261" s="674">
        <v>295.84500000000003</v>
      </c>
      <c r="H17261" s="115">
        <f t="shared" si="538"/>
        <v>1.0068371472522089</v>
      </c>
      <c r="I17261" s="115">
        <f t="shared" si="539"/>
        <v>9.2309000000000001</v>
      </c>
    </row>
    <row r="17262" spans="1:9" hidden="1">
      <c r="A17262" s="115" t="s">
        <v>44304</v>
      </c>
      <c r="B17262" s="115" t="s">
        <v>44305</v>
      </c>
      <c r="C17262" s="115" t="s">
        <v>44306</v>
      </c>
      <c r="D17262" s="115" t="s">
        <v>2038</v>
      </c>
      <c r="E17262" s="115">
        <v>20.139299999999999</v>
      </c>
      <c r="F17262" s="674">
        <v>293.83600000000001</v>
      </c>
      <c r="G17262" s="674">
        <v>295.84500000000003</v>
      </c>
      <c r="H17262" s="115">
        <f t="shared" si="538"/>
        <v>1.0068371472522089</v>
      </c>
      <c r="I17262" s="115">
        <f t="shared" si="539"/>
        <v>20.277000000000001</v>
      </c>
    </row>
    <row r="17263" spans="1:9" hidden="1">
      <c r="A17263" s="115" t="s">
        <v>44307</v>
      </c>
      <c r="B17263" s="115" t="s">
        <v>44308</v>
      </c>
      <c r="C17263" s="115" t="s">
        <v>44309</v>
      </c>
      <c r="D17263" s="115" t="s">
        <v>2038</v>
      </c>
      <c r="E17263" s="115">
        <v>11.3172</v>
      </c>
      <c r="F17263" s="674">
        <v>293.83600000000001</v>
      </c>
      <c r="G17263" s="674">
        <v>295.84500000000003</v>
      </c>
      <c r="H17263" s="115">
        <f t="shared" si="538"/>
        <v>1.0068371472522089</v>
      </c>
      <c r="I17263" s="115">
        <f t="shared" si="539"/>
        <v>11.394600000000001</v>
      </c>
    </row>
    <row r="17264" spans="1:9" hidden="1">
      <c r="A17264" s="115" t="s">
        <v>44310</v>
      </c>
      <c r="B17264" s="115" t="s">
        <v>44311</v>
      </c>
      <c r="C17264" s="115" t="s">
        <v>44312</v>
      </c>
      <c r="D17264" s="115" t="s">
        <v>2038</v>
      </c>
      <c r="E17264" s="115">
        <v>18.3827</v>
      </c>
      <c r="F17264" s="674">
        <v>293.83600000000001</v>
      </c>
      <c r="G17264" s="674">
        <v>295.84500000000003</v>
      </c>
      <c r="H17264" s="115">
        <f t="shared" si="538"/>
        <v>1.0068371472522089</v>
      </c>
      <c r="I17264" s="115">
        <f t="shared" si="539"/>
        <v>18.508400000000002</v>
      </c>
    </row>
    <row r="17265" spans="1:9" hidden="1">
      <c r="A17265" s="115" t="s">
        <v>44313</v>
      </c>
      <c r="B17265" s="115" t="s">
        <v>44314</v>
      </c>
      <c r="C17265" s="115" t="s">
        <v>44315</v>
      </c>
      <c r="D17265" s="115" t="s">
        <v>2038</v>
      </c>
      <c r="E17265" s="115">
        <v>24.350100000000001</v>
      </c>
      <c r="F17265" s="674">
        <v>293.83600000000001</v>
      </c>
      <c r="G17265" s="674">
        <v>295.84500000000003</v>
      </c>
      <c r="H17265" s="115">
        <f t="shared" si="538"/>
        <v>1.0068371472522089</v>
      </c>
      <c r="I17265" s="115">
        <f t="shared" si="539"/>
        <v>24.5166</v>
      </c>
    </row>
    <row r="17266" spans="1:9" hidden="1">
      <c r="A17266" s="115" t="s">
        <v>44316</v>
      </c>
      <c r="B17266" s="115" t="s">
        <v>44317</v>
      </c>
      <c r="C17266" s="115" t="s">
        <v>44318</v>
      </c>
      <c r="D17266" s="115" t="s">
        <v>2038</v>
      </c>
      <c r="E17266" s="115">
        <v>19.016300000000001</v>
      </c>
      <c r="F17266" s="674">
        <v>293.83600000000001</v>
      </c>
      <c r="G17266" s="674">
        <v>295.84500000000003</v>
      </c>
      <c r="H17266" s="115">
        <f t="shared" si="538"/>
        <v>1.0068371472522089</v>
      </c>
      <c r="I17266" s="115">
        <f t="shared" si="539"/>
        <v>19.1463</v>
      </c>
    </row>
    <row r="17267" spans="1:9" hidden="1">
      <c r="A17267" s="115" t="s">
        <v>44319</v>
      </c>
      <c r="B17267" s="115" t="s">
        <v>44320</v>
      </c>
      <c r="C17267" s="115" t="s">
        <v>44321</v>
      </c>
      <c r="D17267" s="115" t="s">
        <v>2038</v>
      </c>
      <c r="E17267" s="115">
        <v>14.979100000000001</v>
      </c>
      <c r="F17267" s="674">
        <v>293.83600000000001</v>
      </c>
      <c r="G17267" s="674">
        <v>295.84500000000003</v>
      </c>
      <c r="H17267" s="115">
        <f t="shared" si="538"/>
        <v>1.0068371472522089</v>
      </c>
      <c r="I17267" s="115">
        <f t="shared" si="539"/>
        <v>15.0815</v>
      </c>
    </row>
    <row r="17268" spans="1:9" hidden="1">
      <c r="A17268" s="115" t="s">
        <v>44322</v>
      </c>
      <c r="B17268" s="115" t="s">
        <v>44323</v>
      </c>
      <c r="C17268" s="115" t="s">
        <v>44324</v>
      </c>
      <c r="D17268" s="115" t="s">
        <v>2038</v>
      </c>
      <c r="E17268" s="115">
        <v>54.828400000000002</v>
      </c>
      <c r="F17268" s="674">
        <v>293.83600000000001</v>
      </c>
      <c r="G17268" s="674">
        <v>295.84500000000003</v>
      </c>
      <c r="H17268" s="115">
        <f t="shared" si="538"/>
        <v>1.0068371472522089</v>
      </c>
      <c r="I17268" s="115">
        <f t="shared" si="539"/>
        <v>55.203299999999999</v>
      </c>
    </row>
    <row r="17269" spans="1:9" hidden="1">
      <c r="A17269" s="115" t="s">
        <v>44325</v>
      </c>
      <c r="B17269" s="115" t="s">
        <v>44326</v>
      </c>
      <c r="C17269" s="115" t="s">
        <v>44327</v>
      </c>
      <c r="D17269" s="115" t="s">
        <v>2038</v>
      </c>
      <c r="E17269" s="115">
        <v>21.965199999999999</v>
      </c>
      <c r="F17269" s="674">
        <v>293.83600000000001</v>
      </c>
      <c r="G17269" s="674">
        <v>295.84500000000003</v>
      </c>
      <c r="H17269" s="115">
        <f t="shared" si="538"/>
        <v>1.0068371472522089</v>
      </c>
      <c r="I17269" s="115">
        <f t="shared" si="539"/>
        <v>22.115400000000001</v>
      </c>
    </row>
    <row r="17270" spans="1:9" hidden="1">
      <c r="A17270" s="115" t="s">
        <v>44328</v>
      </c>
      <c r="B17270" s="115" t="s">
        <v>44329</v>
      </c>
      <c r="C17270" s="115" t="s">
        <v>44330</v>
      </c>
      <c r="D17270" s="115" t="s">
        <v>2038</v>
      </c>
      <c r="E17270" s="115">
        <v>24.621400000000001</v>
      </c>
      <c r="F17270" s="674">
        <v>293.83600000000001</v>
      </c>
      <c r="G17270" s="674">
        <v>295.84500000000003</v>
      </c>
      <c r="H17270" s="115">
        <f t="shared" si="538"/>
        <v>1.0068371472522089</v>
      </c>
      <c r="I17270" s="115">
        <f t="shared" si="539"/>
        <v>24.7897</v>
      </c>
    </row>
    <row r="17271" spans="1:9" hidden="1">
      <c r="A17271" s="115" t="s">
        <v>44331</v>
      </c>
      <c r="B17271" s="115" t="s">
        <v>44332</v>
      </c>
      <c r="C17271" s="115" t="s">
        <v>44333</v>
      </c>
      <c r="D17271" s="115" t="s">
        <v>1242</v>
      </c>
      <c r="E17271" s="115">
        <v>21.684799999999999</v>
      </c>
      <c r="F17271" s="674">
        <v>293.83600000000001</v>
      </c>
      <c r="G17271" s="674">
        <v>295.84500000000003</v>
      </c>
      <c r="H17271" s="115">
        <f t="shared" si="538"/>
        <v>1.0068371472522089</v>
      </c>
      <c r="I17271" s="115">
        <f t="shared" si="539"/>
        <v>21.833100000000002</v>
      </c>
    </row>
    <row r="17272" spans="1:9" hidden="1">
      <c r="A17272" s="115" t="s">
        <v>44334</v>
      </c>
      <c r="B17272" s="115" t="s">
        <v>44335</v>
      </c>
      <c r="C17272" s="115" t="s">
        <v>44336</v>
      </c>
      <c r="D17272" s="115" t="s">
        <v>1242</v>
      </c>
      <c r="E17272" s="115">
        <v>6.6409000000000002</v>
      </c>
      <c r="F17272" s="674">
        <v>293.83600000000001</v>
      </c>
      <c r="G17272" s="674">
        <v>295.84500000000003</v>
      </c>
      <c r="H17272" s="115">
        <f t="shared" si="538"/>
        <v>1.0068371472522089</v>
      </c>
      <c r="I17272" s="115">
        <f t="shared" si="539"/>
        <v>6.6863000000000001</v>
      </c>
    </row>
    <row r="17273" spans="1:9" hidden="1">
      <c r="A17273" s="115" t="s">
        <v>44337</v>
      </c>
      <c r="B17273" s="115" t="s">
        <v>44338</v>
      </c>
      <c r="C17273" s="115" t="s">
        <v>44339</v>
      </c>
      <c r="D17273" s="115" t="s">
        <v>1242</v>
      </c>
      <c r="E17273" s="115">
        <v>14.429399999999999</v>
      </c>
      <c r="F17273" s="674">
        <v>293.83600000000001</v>
      </c>
      <c r="G17273" s="674">
        <v>295.84500000000003</v>
      </c>
      <c r="H17273" s="115">
        <f t="shared" si="538"/>
        <v>1.0068371472522089</v>
      </c>
      <c r="I17273" s="115">
        <f t="shared" si="539"/>
        <v>14.5281</v>
      </c>
    </row>
    <row r="17274" spans="1:9" hidden="1">
      <c r="A17274" s="115" t="s">
        <v>44340</v>
      </c>
      <c r="B17274" s="115" t="s">
        <v>44341</v>
      </c>
      <c r="C17274" s="115" t="s">
        <v>44342</v>
      </c>
      <c r="D17274" s="115" t="s">
        <v>1242</v>
      </c>
      <c r="E17274" s="115">
        <v>14.214499999999999</v>
      </c>
      <c r="F17274" s="674">
        <v>293.83600000000001</v>
      </c>
      <c r="G17274" s="674">
        <v>295.84500000000003</v>
      </c>
      <c r="H17274" s="115">
        <f t="shared" si="538"/>
        <v>1.0068371472522089</v>
      </c>
      <c r="I17274" s="115">
        <f t="shared" si="539"/>
        <v>14.3117</v>
      </c>
    </row>
    <row r="17275" spans="1:9" hidden="1">
      <c r="A17275" s="115" t="s">
        <v>44343</v>
      </c>
      <c r="B17275" s="115" t="s">
        <v>44344</v>
      </c>
      <c r="C17275" s="115" t="s">
        <v>44345</v>
      </c>
      <c r="D17275" s="115" t="s">
        <v>1242</v>
      </c>
      <c r="E17275" s="115">
        <v>10.4017</v>
      </c>
      <c r="F17275" s="674">
        <v>293.83600000000001</v>
      </c>
      <c r="G17275" s="674">
        <v>295.84500000000003</v>
      </c>
      <c r="H17275" s="115">
        <f t="shared" si="538"/>
        <v>1.0068371472522089</v>
      </c>
      <c r="I17275" s="115">
        <f t="shared" si="539"/>
        <v>10.472799999999999</v>
      </c>
    </row>
    <row r="17276" spans="1:9" hidden="1">
      <c r="A17276" s="115" t="s">
        <v>44346</v>
      </c>
      <c r="B17276" s="115" t="s">
        <v>44347</v>
      </c>
      <c r="C17276" s="115" t="s">
        <v>44348</v>
      </c>
      <c r="D17276" s="115" t="s">
        <v>2038</v>
      </c>
      <c r="E17276" s="115">
        <v>23.1083</v>
      </c>
      <c r="F17276" s="674">
        <v>293.83600000000001</v>
      </c>
      <c r="G17276" s="674">
        <v>295.84500000000003</v>
      </c>
      <c r="H17276" s="115">
        <f t="shared" si="538"/>
        <v>1.0068371472522089</v>
      </c>
      <c r="I17276" s="115">
        <f t="shared" si="539"/>
        <v>23.266300000000001</v>
      </c>
    </row>
    <row r="17277" spans="1:9" hidden="1">
      <c r="A17277" s="115" t="s">
        <v>44349</v>
      </c>
      <c r="B17277" s="115" t="s">
        <v>44350</v>
      </c>
      <c r="C17277" s="115" t="s">
        <v>44351</v>
      </c>
      <c r="D17277" s="115" t="s">
        <v>2038</v>
      </c>
      <c r="E17277" s="115">
        <v>19.373699999999999</v>
      </c>
      <c r="F17277" s="674">
        <v>293.83600000000001</v>
      </c>
      <c r="G17277" s="674">
        <v>295.84500000000003</v>
      </c>
      <c r="H17277" s="115">
        <f t="shared" si="538"/>
        <v>1.0068371472522089</v>
      </c>
      <c r="I17277" s="115">
        <f t="shared" si="539"/>
        <v>19.5062</v>
      </c>
    </row>
    <row r="17278" spans="1:9" hidden="1">
      <c r="A17278" s="115" t="s">
        <v>44352</v>
      </c>
      <c r="B17278" s="115" t="s">
        <v>44353</v>
      </c>
      <c r="C17278" s="115" t="s">
        <v>44354</v>
      </c>
      <c r="D17278" s="115" t="s">
        <v>2038</v>
      </c>
      <c r="E17278" s="115">
        <v>23.922000000000001</v>
      </c>
      <c r="F17278" s="674">
        <v>293.83600000000001</v>
      </c>
      <c r="G17278" s="674">
        <v>295.84500000000003</v>
      </c>
      <c r="H17278" s="115">
        <f t="shared" si="538"/>
        <v>1.0068371472522089</v>
      </c>
      <c r="I17278" s="115">
        <f t="shared" si="539"/>
        <v>24.085599999999999</v>
      </c>
    </row>
    <row r="17279" spans="1:9" hidden="1">
      <c r="A17279" s="115" t="s">
        <v>44355</v>
      </c>
      <c r="B17279" s="115" t="s">
        <v>44356</v>
      </c>
      <c r="C17279" s="115" t="s">
        <v>44357</v>
      </c>
      <c r="D17279" s="115" t="s">
        <v>2038</v>
      </c>
      <c r="E17279" s="115">
        <v>19.3278</v>
      </c>
      <c r="F17279" s="674">
        <v>293.83600000000001</v>
      </c>
      <c r="G17279" s="674">
        <v>295.84500000000003</v>
      </c>
      <c r="H17279" s="115">
        <f t="shared" si="538"/>
        <v>1.0068371472522089</v>
      </c>
      <c r="I17279" s="115">
        <f t="shared" si="539"/>
        <v>19.459900000000001</v>
      </c>
    </row>
    <row r="17280" spans="1:9" hidden="1">
      <c r="A17280" s="115" t="s">
        <v>44358</v>
      </c>
      <c r="B17280" s="115" t="s">
        <v>44359</v>
      </c>
      <c r="C17280" s="115" t="s">
        <v>44360</v>
      </c>
      <c r="D17280" s="115" t="s">
        <v>2038</v>
      </c>
      <c r="E17280" s="115">
        <v>27.4054</v>
      </c>
      <c r="F17280" s="674">
        <v>293.83600000000001</v>
      </c>
      <c r="G17280" s="674">
        <v>295.84500000000003</v>
      </c>
      <c r="H17280" s="115">
        <f t="shared" si="538"/>
        <v>1.0068371472522089</v>
      </c>
      <c r="I17280" s="115">
        <f t="shared" si="539"/>
        <v>27.5928</v>
      </c>
    </row>
    <row r="17281" spans="1:9" hidden="1">
      <c r="A17281" s="115" t="s">
        <v>44361</v>
      </c>
      <c r="B17281" s="115" t="s">
        <v>44362</v>
      </c>
      <c r="C17281" s="115" t="s">
        <v>44363</v>
      </c>
      <c r="D17281" s="115" t="s">
        <v>2038</v>
      </c>
      <c r="E17281" s="115">
        <v>23.509799999999998</v>
      </c>
      <c r="F17281" s="674">
        <v>293.83600000000001</v>
      </c>
      <c r="G17281" s="674">
        <v>295.84500000000003</v>
      </c>
      <c r="H17281" s="115">
        <f t="shared" si="538"/>
        <v>1.0068371472522089</v>
      </c>
      <c r="I17281" s="115">
        <f t="shared" si="539"/>
        <v>23.670500000000001</v>
      </c>
    </row>
    <row r="17282" spans="1:9" hidden="1">
      <c r="A17282" s="115" t="s">
        <v>44364</v>
      </c>
      <c r="B17282" s="115" t="s">
        <v>44365</v>
      </c>
      <c r="C17282" s="115" t="s">
        <v>44366</v>
      </c>
      <c r="D17282" s="115" t="s">
        <v>2038</v>
      </c>
      <c r="E17282" s="115">
        <v>18.279299999999999</v>
      </c>
      <c r="F17282" s="674">
        <v>293.83600000000001</v>
      </c>
      <c r="G17282" s="674">
        <v>295.84500000000003</v>
      </c>
      <c r="H17282" s="115">
        <f t="shared" si="538"/>
        <v>1.0068371472522089</v>
      </c>
      <c r="I17282" s="115">
        <f t="shared" si="539"/>
        <v>18.404299999999999</v>
      </c>
    </row>
    <row r="17283" spans="1:9" hidden="1">
      <c r="A17283" s="115" t="s">
        <v>44367</v>
      </c>
      <c r="B17283" s="115" t="s">
        <v>44368</v>
      </c>
      <c r="C17283" s="115" t="s">
        <v>44369</v>
      </c>
      <c r="D17283" s="115" t="s">
        <v>2038</v>
      </c>
      <c r="E17283" s="115">
        <v>5.6886999999999999</v>
      </c>
      <c r="F17283" s="674">
        <v>293.83600000000001</v>
      </c>
      <c r="G17283" s="674">
        <v>295.84500000000003</v>
      </c>
      <c r="H17283" s="115">
        <f t="shared" si="538"/>
        <v>1.0068371472522089</v>
      </c>
      <c r="I17283" s="115">
        <f t="shared" si="539"/>
        <v>5.7275999999999998</v>
      </c>
    </row>
    <row r="17284" spans="1:9" hidden="1">
      <c r="A17284" s="115" t="s">
        <v>44370</v>
      </c>
      <c r="B17284" s="115" t="s">
        <v>44371</v>
      </c>
      <c r="C17284" s="115" t="s">
        <v>44372</v>
      </c>
      <c r="D17284" s="115" t="s">
        <v>2038</v>
      </c>
      <c r="E17284" s="115">
        <v>24.298400000000001</v>
      </c>
      <c r="F17284" s="674">
        <v>293.83600000000001</v>
      </c>
      <c r="G17284" s="674">
        <v>295.84500000000003</v>
      </c>
      <c r="H17284" s="115">
        <f t="shared" si="538"/>
        <v>1.0068371472522089</v>
      </c>
      <c r="I17284" s="115">
        <f t="shared" si="539"/>
        <v>24.464500000000001</v>
      </c>
    </row>
    <row r="17285" spans="1:9" hidden="1">
      <c r="A17285" s="115" t="s">
        <v>44373</v>
      </c>
      <c r="B17285" s="115" t="s">
        <v>44374</v>
      </c>
      <c r="C17285" s="115" t="s">
        <v>44375</v>
      </c>
      <c r="D17285" s="115" t="s">
        <v>2038</v>
      </c>
      <c r="E17285" s="115">
        <v>11.986599999999999</v>
      </c>
      <c r="F17285" s="674">
        <v>293.83600000000001</v>
      </c>
      <c r="G17285" s="674">
        <v>295.84500000000003</v>
      </c>
      <c r="H17285" s="115">
        <f t="shared" ref="H17285:H17348" si="540">G17285/F17285</f>
        <v>1.0068371472522089</v>
      </c>
      <c r="I17285" s="115">
        <f t="shared" ref="I17285:I17348" si="541">ROUND(H17285*E17285,4)</f>
        <v>12.0686</v>
      </c>
    </row>
    <row r="17286" spans="1:9" hidden="1">
      <c r="A17286" s="115" t="s">
        <v>44376</v>
      </c>
      <c r="B17286" s="115" t="s">
        <v>44377</v>
      </c>
      <c r="C17286" s="115" t="s">
        <v>44378</v>
      </c>
      <c r="D17286" s="115" t="s">
        <v>2038</v>
      </c>
      <c r="E17286" s="115">
        <v>33.249299999999998</v>
      </c>
      <c r="F17286" s="674">
        <v>293.83600000000001</v>
      </c>
      <c r="G17286" s="674">
        <v>295.84500000000003</v>
      </c>
      <c r="H17286" s="115">
        <f t="shared" si="540"/>
        <v>1.0068371472522089</v>
      </c>
      <c r="I17286" s="115">
        <f t="shared" si="541"/>
        <v>33.476599999999998</v>
      </c>
    </row>
    <row r="17287" spans="1:9" hidden="1">
      <c r="A17287" s="115" t="s">
        <v>44379</v>
      </c>
      <c r="B17287" s="115" t="s">
        <v>44380</v>
      </c>
      <c r="C17287" s="115" t="s">
        <v>44381</v>
      </c>
      <c r="D17287" s="115" t="s">
        <v>2038</v>
      </c>
      <c r="E17287" s="115">
        <v>7.1048</v>
      </c>
      <c r="F17287" s="674">
        <v>293.83600000000001</v>
      </c>
      <c r="G17287" s="674">
        <v>295.84500000000003</v>
      </c>
      <c r="H17287" s="115">
        <f t="shared" si="540"/>
        <v>1.0068371472522089</v>
      </c>
      <c r="I17287" s="115">
        <f t="shared" si="541"/>
        <v>7.1534000000000004</v>
      </c>
    </row>
    <row r="17288" spans="1:9" hidden="1">
      <c r="A17288" s="115" t="s">
        <v>44382</v>
      </c>
      <c r="B17288" s="115" t="s">
        <v>44383</v>
      </c>
      <c r="C17288" s="115" t="s">
        <v>44384</v>
      </c>
      <c r="D17288" s="115" t="s">
        <v>2038</v>
      </c>
      <c r="E17288" s="115">
        <v>11.1938</v>
      </c>
      <c r="F17288" s="674">
        <v>293.83600000000001</v>
      </c>
      <c r="G17288" s="674">
        <v>295.84500000000003</v>
      </c>
      <c r="H17288" s="115">
        <f t="shared" si="540"/>
        <v>1.0068371472522089</v>
      </c>
      <c r="I17288" s="115">
        <f t="shared" si="541"/>
        <v>11.270300000000001</v>
      </c>
    </row>
    <row r="17289" spans="1:9" hidden="1">
      <c r="A17289" s="115" t="s">
        <v>44385</v>
      </c>
      <c r="B17289" s="115" t="s">
        <v>44386</v>
      </c>
      <c r="C17289" s="115" t="s">
        <v>44387</v>
      </c>
      <c r="D17289" s="115" t="s">
        <v>2038</v>
      </c>
      <c r="E17289" s="115">
        <v>20.737100000000002</v>
      </c>
      <c r="F17289" s="674">
        <v>293.83600000000001</v>
      </c>
      <c r="G17289" s="674">
        <v>295.84500000000003</v>
      </c>
      <c r="H17289" s="115">
        <f t="shared" si="540"/>
        <v>1.0068371472522089</v>
      </c>
      <c r="I17289" s="115">
        <f t="shared" si="541"/>
        <v>20.878900000000002</v>
      </c>
    </row>
    <row r="17290" spans="1:9" hidden="1">
      <c r="A17290" s="115" t="s">
        <v>44388</v>
      </c>
      <c r="B17290" s="115" t="s">
        <v>44389</v>
      </c>
      <c r="C17290" s="115" t="s">
        <v>44390</v>
      </c>
      <c r="D17290" s="115" t="s">
        <v>2038</v>
      </c>
      <c r="E17290" s="115">
        <v>34.195</v>
      </c>
      <c r="F17290" s="674">
        <v>293.83600000000001</v>
      </c>
      <c r="G17290" s="674">
        <v>295.84500000000003</v>
      </c>
      <c r="H17290" s="115">
        <f t="shared" si="540"/>
        <v>1.0068371472522089</v>
      </c>
      <c r="I17290" s="115">
        <f t="shared" si="541"/>
        <v>34.428800000000003</v>
      </c>
    </row>
    <row r="17291" spans="1:9" hidden="1">
      <c r="A17291" s="115" t="s">
        <v>44391</v>
      </c>
      <c r="B17291" s="115" t="s">
        <v>44392</v>
      </c>
      <c r="C17291" s="115" t="s">
        <v>44393</v>
      </c>
      <c r="D17291" s="115" t="s">
        <v>2038</v>
      </c>
      <c r="E17291" s="115">
        <v>17.989100000000001</v>
      </c>
      <c r="F17291" s="674">
        <v>293.83600000000001</v>
      </c>
      <c r="G17291" s="674">
        <v>295.84500000000003</v>
      </c>
      <c r="H17291" s="115">
        <f t="shared" si="540"/>
        <v>1.0068371472522089</v>
      </c>
      <c r="I17291" s="115">
        <f t="shared" si="541"/>
        <v>18.112100000000002</v>
      </c>
    </row>
    <row r="17292" spans="1:9" hidden="1">
      <c r="A17292" s="115" t="s">
        <v>44394</v>
      </c>
      <c r="B17292" s="115" t="s">
        <v>44395</v>
      </c>
      <c r="C17292" s="115" t="s">
        <v>44396</v>
      </c>
      <c r="D17292" s="115" t="s">
        <v>2038</v>
      </c>
      <c r="E17292" s="115">
        <v>6.7618</v>
      </c>
      <c r="F17292" s="674">
        <v>293.83600000000001</v>
      </c>
      <c r="G17292" s="674">
        <v>295.84500000000003</v>
      </c>
      <c r="H17292" s="115">
        <f t="shared" si="540"/>
        <v>1.0068371472522089</v>
      </c>
      <c r="I17292" s="115">
        <f t="shared" si="541"/>
        <v>6.8079999999999998</v>
      </c>
    </row>
    <row r="17293" spans="1:9" hidden="1">
      <c r="A17293" s="115" t="s">
        <v>44397</v>
      </c>
      <c r="B17293" s="115" t="s">
        <v>44398</v>
      </c>
      <c r="C17293" s="115" t="s">
        <v>44399</v>
      </c>
      <c r="D17293" s="115" t="s">
        <v>2038</v>
      </c>
      <c r="E17293" s="115">
        <v>16.7423</v>
      </c>
      <c r="F17293" s="674">
        <v>293.83600000000001</v>
      </c>
      <c r="G17293" s="674">
        <v>295.84500000000003</v>
      </c>
      <c r="H17293" s="115">
        <f t="shared" si="540"/>
        <v>1.0068371472522089</v>
      </c>
      <c r="I17293" s="115">
        <f t="shared" si="541"/>
        <v>16.8568</v>
      </c>
    </row>
    <row r="17294" spans="1:9" hidden="1">
      <c r="A17294" s="115" t="s">
        <v>44400</v>
      </c>
      <c r="B17294" s="115" t="s">
        <v>44401</v>
      </c>
      <c r="C17294" s="115" t="s">
        <v>44402</v>
      </c>
      <c r="D17294" s="115" t="s">
        <v>2038</v>
      </c>
      <c r="E17294" s="115">
        <v>19.915099999999999</v>
      </c>
      <c r="F17294" s="674">
        <v>293.83600000000001</v>
      </c>
      <c r="G17294" s="674">
        <v>295.84500000000003</v>
      </c>
      <c r="H17294" s="115">
        <f t="shared" si="540"/>
        <v>1.0068371472522089</v>
      </c>
      <c r="I17294" s="115">
        <f t="shared" si="541"/>
        <v>20.051300000000001</v>
      </c>
    </row>
    <row r="17295" spans="1:9" hidden="1">
      <c r="A17295" s="115" t="s">
        <v>44403</v>
      </c>
      <c r="B17295" s="115" t="s">
        <v>44404</v>
      </c>
      <c r="C17295" s="115" t="s">
        <v>44405</v>
      </c>
      <c r="D17295" s="115" t="s">
        <v>2038</v>
      </c>
      <c r="E17295" s="115">
        <v>39.830199999999998</v>
      </c>
      <c r="F17295" s="674">
        <v>293.83600000000001</v>
      </c>
      <c r="G17295" s="674">
        <v>295.84500000000003</v>
      </c>
      <c r="H17295" s="115">
        <f t="shared" si="540"/>
        <v>1.0068371472522089</v>
      </c>
      <c r="I17295" s="115">
        <f t="shared" si="541"/>
        <v>40.102499999999999</v>
      </c>
    </row>
    <row r="17296" spans="1:9" hidden="1">
      <c r="A17296" s="115" t="s">
        <v>44406</v>
      </c>
      <c r="B17296" s="115" t="s">
        <v>44407</v>
      </c>
      <c r="C17296" s="115" t="s">
        <v>44408</v>
      </c>
      <c r="D17296" s="115" t="s">
        <v>2038</v>
      </c>
      <c r="E17296" s="115">
        <v>31.2364</v>
      </c>
      <c r="F17296" s="674">
        <v>293.83600000000001</v>
      </c>
      <c r="G17296" s="674">
        <v>295.84500000000003</v>
      </c>
      <c r="H17296" s="115">
        <f t="shared" si="540"/>
        <v>1.0068371472522089</v>
      </c>
      <c r="I17296" s="115">
        <f t="shared" si="541"/>
        <v>31.45</v>
      </c>
    </row>
    <row r="17297" spans="1:9" hidden="1">
      <c r="A17297" s="115" t="s">
        <v>44409</v>
      </c>
      <c r="B17297" s="115" t="s">
        <v>44410</v>
      </c>
      <c r="C17297" s="115" t="s">
        <v>44411</v>
      </c>
      <c r="D17297" s="115" t="s">
        <v>2038</v>
      </c>
      <c r="E17297" s="115">
        <v>37.560600000000001</v>
      </c>
      <c r="F17297" s="674">
        <v>293.83600000000001</v>
      </c>
      <c r="G17297" s="674">
        <v>295.84500000000003</v>
      </c>
      <c r="H17297" s="115">
        <f t="shared" si="540"/>
        <v>1.0068371472522089</v>
      </c>
      <c r="I17297" s="115">
        <f t="shared" si="541"/>
        <v>37.817399999999999</v>
      </c>
    </row>
    <row r="17298" spans="1:9" hidden="1">
      <c r="A17298" s="115" t="s">
        <v>44412</v>
      </c>
      <c r="B17298" s="115" t="s">
        <v>44413</v>
      </c>
      <c r="C17298" s="115" t="s">
        <v>44414</v>
      </c>
      <c r="D17298" s="115" t="s">
        <v>2038</v>
      </c>
      <c r="E17298" s="115">
        <v>49.982300000000002</v>
      </c>
      <c r="F17298" s="674">
        <v>293.83600000000001</v>
      </c>
      <c r="G17298" s="674">
        <v>295.84500000000003</v>
      </c>
      <c r="H17298" s="115">
        <f t="shared" si="540"/>
        <v>1.0068371472522089</v>
      </c>
      <c r="I17298" s="115">
        <f t="shared" si="541"/>
        <v>50.323999999999998</v>
      </c>
    </row>
    <row r="17299" spans="1:9" hidden="1">
      <c r="A17299" s="115" t="s">
        <v>44415</v>
      </c>
      <c r="B17299" s="115" t="s">
        <v>44416</v>
      </c>
      <c r="C17299" s="115" t="s">
        <v>44417</v>
      </c>
      <c r="D17299" s="115" t="s">
        <v>2038</v>
      </c>
      <c r="E17299" s="115">
        <v>7.2366999999999999</v>
      </c>
      <c r="F17299" s="674">
        <v>293.83600000000001</v>
      </c>
      <c r="G17299" s="674">
        <v>295.84500000000003</v>
      </c>
      <c r="H17299" s="115">
        <f t="shared" si="540"/>
        <v>1.0068371472522089</v>
      </c>
      <c r="I17299" s="115">
        <f t="shared" si="541"/>
        <v>7.2862</v>
      </c>
    </row>
    <row r="17300" spans="1:9" hidden="1">
      <c r="A17300" s="115" t="s">
        <v>44418</v>
      </c>
      <c r="B17300" s="115" t="s">
        <v>44419</v>
      </c>
      <c r="C17300" s="115" t="s">
        <v>44420</v>
      </c>
      <c r="D17300" s="115" t="s">
        <v>2038</v>
      </c>
      <c r="E17300" s="115">
        <v>15.305</v>
      </c>
      <c r="F17300" s="674">
        <v>293.83600000000001</v>
      </c>
      <c r="G17300" s="674">
        <v>295.84500000000003</v>
      </c>
      <c r="H17300" s="115">
        <f t="shared" si="540"/>
        <v>1.0068371472522089</v>
      </c>
      <c r="I17300" s="115">
        <f t="shared" si="541"/>
        <v>15.409599999999999</v>
      </c>
    </row>
    <row r="17301" spans="1:9" hidden="1">
      <c r="A17301" s="115" t="s">
        <v>44421</v>
      </c>
      <c r="B17301" s="115" t="s">
        <v>44422</v>
      </c>
      <c r="C17301" s="115" t="s">
        <v>44423</v>
      </c>
      <c r="D17301" s="115" t="s">
        <v>2038</v>
      </c>
      <c r="E17301" s="115">
        <v>37.104100000000003</v>
      </c>
      <c r="F17301" s="674">
        <v>293.83600000000001</v>
      </c>
      <c r="G17301" s="674">
        <v>295.84500000000003</v>
      </c>
      <c r="H17301" s="115">
        <f t="shared" si="540"/>
        <v>1.0068371472522089</v>
      </c>
      <c r="I17301" s="115">
        <f t="shared" si="541"/>
        <v>37.357799999999997</v>
      </c>
    </row>
    <row r="17302" spans="1:9" hidden="1">
      <c r="A17302" s="115" t="s">
        <v>44424</v>
      </c>
      <c r="B17302" s="115" t="s">
        <v>44425</v>
      </c>
      <c r="C17302" s="115" t="s">
        <v>44426</v>
      </c>
      <c r="D17302" s="115" t="s">
        <v>2038</v>
      </c>
      <c r="E17302" s="115">
        <v>17.002700000000001</v>
      </c>
      <c r="F17302" s="674">
        <v>293.83600000000001</v>
      </c>
      <c r="G17302" s="674">
        <v>295.84500000000003</v>
      </c>
      <c r="H17302" s="115">
        <f t="shared" si="540"/>
        <v>1.0068371472522089</v>
      </c>
      <c r="I17302" s="115">
        <f t="shared" si="541"/>
        <v>17.1189</v>
      </c>
    </row>
    <row r="17303" spans="1:9" hidden="1">
      <c r="A17303" s="115" t="s">
        <v>44427</v>
      </c>
      <c r="B17303" s="115" t="s">
        <v>44428</v>
      </c>
      <c r="C17303" s="115" t="s">
        <v>44429</v>
      </c>
      <c r="D17303" s="115" t="s">
        <v>2038</v>
      </c>
      <c r="E17303" s="115">
        <v>7.0018000000000002</v>
      </c>
      <c r="F17303" s="674">
        <v>293.83600000000001</v>
      </c>
      <c r="G17303" s="674">
        <v>295.84500000000003</v>
      </c>
      <c r="H17303" s="115">
        <f t="shared" si="540"/>
        <v>1.0068371472522089</v>
      </c>
      <c r="I17303" s="115">
        <f t="shared" si="541"/>
        <v>7.0496999999999996</v>
      </c>
    </row>
    <row r="17304" spans="1:9" hidden="1">
      <c r="A17304" s="115" t="s">
        <v>44430</v>
      </c>
      <c r="B17304" s="115" t="s">
        <v>44431</v>
      </c>
      <c r="C17304" s="115" t="s">
        <v>44432</v>
      </c>
      <c r="D17304" s="115" t="s">
        <v>2038</v>
      </c>
      <c r="E17304" s="115">
        <v>95.293099999999995</v>
      </c>
      <c r="F17304" s="674">
        <v>293.83600000000001</v>
      </c>
      <c r="G17304" s="674">
        <v>295.84500000000003</v>
      </c>
      <c r="H17304" s="115">
        <f t="shared" si="540"/>
        <v>1.0068371472522089</v>
      </c>
      <c r="I17304" s="115">
        <f t="shared" si="541"/>
        <v>95.944599999999994</v>
      </c>
    </row>
    <row r="17305" spans="1:9" hidden="1">
      <c r="A17305" s="115" t="s">
        <v>44433</v>
      </c>
      <c r="B17305" s="115" t="s">
        <v>44434</v>
      </c>
      <c r="C17305" s="115" t="s">
        <v>44435</v>
      </c>
      <c r="D17305" s="115" t="s">
        <v>2038</v>
      </c>
      <c r="E17305" s="115">
        <v>87.565600000000003</v>
      </c>
      <c r="F17305" s="674">
        <v>293.83600000000001</v>
      </c>
      <c r="G17305" s="674">
        <v>295.84500000000003</v>
      </c>
      <c r="H17305" s="115">
        <f t="shared" si="540"/>
        <v>1.0068371472522089</v>
      </c>
      <c r="I17305" s="115">
        <f t="shared" si="541"/>
        <v>88.164299999999997</v>
      </c>
    </row>
    <row r="17306" spans="1:9" hidden="1">
      <c r="A17306" s="115" t="s">
        <v>44436</v>
      </c>
      <c r="B17306" s="115" t="s">
        <v>44437</v>
      </c>
      <c r="C17306" s="115" t="s">
        <v>44438</v>
      </c>
      <c r="D17306" s="115" t="s">
        <v>2038</v>
      </c>
      <c r="E17306" s="115">
        <v>12.710900000000001</v>
      </c>
      <c r="F17306" s="674">
        <v>293.83600000000001</v>
      </c>
      <c r="G17306" s="674">
        <v>295.84500000000003</v>
      </c>
      <c r="H17306" s="115">
        <f t="shared" si="540"/>
        <v>1.0068371472522089</v>
      </c>
      <c r="I17306" s="115">
        <f t="shared" si="541"/>
        <v>12.797800000000001</v>
      </c>
    </row>
    <row r="17307" spans="1:9" hidden="1">
      <c r="A17307" s="115" t="s">
        <v>44439</v>
      </c>
      <c r="B17307" s="115" t="s">
        <v>44440</v>
      </c>
      <c r="C17307" s="115" t="s">
        <v>44441</v>
      </c>
      <c r="D17307" s="115" t="s">
        <v>1242</v>
      </c>
      <c r="E17307" s="115">
        <v>13.4811</v>
      </c>
      <c r="F17307" s="674">
        <v>293.83600000000001</v>
      </c>
      <c r="G17307" s="674">
        <v>295.84500000000003</v>
      </c>
      <c r="H17307" s="115">
        <f t="shared" si="540"/>
        <v>1.0068371472522089</v>
      </c>
      <c r="I17307" s="115">
        <f t="shared" si="541"/>
        <v>13.5733</v>
      </c>
    </row>
    <row r="17308" spans="1:9" hidden="1">
      <c r="A17308" s="115" t="s">
        <v>44442</v>
      </c>
      <c r="B17308" s="115" t="s">
        <v>44443</v>
      </c>
      <c r="C17308" s="115" t="s">
        <v>44444</v>
      </c>
      <c r="D17308" s="115" t="s">
        <v>1242</v>
      </c>
      <c r="E17308" s="115">
        <v>3.6124999999999998</v>
      </c>
      <c r="F17308" s="674">
        <v>293.83600000000001</v>
      </c>
      <c r="G17308" s="674">
        <v>295.84500000000003</v>
      </c>
      <c r="H17308" s="115">
        <f t="shared" si="540"/>
        <v>1.0068371472522089</v>
      </c>
      <c r="I17308" s="115">
        <f t="shared" si="541"/>
        <v>3.6372</v>
      </c>
    </row>
    <row r="17309" spans="1:9" hidden="1">
      <c r="A17309" s="115" t="s">
        <v>44445</v>
      </c>
      <c r="B17309" s="115" t="s">
        <v>44446</v>
      </c>
      <c r="C17309" s="115" t="s">
        <v>44447</v>
      </c>
      <c r="D17309" s="115" t="s">
        <v>2038</v>
      </c>
      <c r="E17309" s="115">
        <v>17.808199999999999</v>
      </c>
      <c r="F17309" s="674">
        <v>293.83600000000001</v>
      </c>
      <c r="G17309" s="674">
        <v>295.84500000000003</v>
      </c>
      <c r="H17309" s="115">
        <f t="shared" si="540"/>
        <v>1.0068371472522089</v>
      </c>
      <c r="I17309" s="115">
        <f t="shared" si="541"/>
        <v>17.93</v>
      </c>
    </row>
    <row r="17310" spans="1:9" hidden="1">
      <c r="A17310" s="115" t="s">
        <v>44448</v>
      </c>
      <c r="B17310" s="115" t="s">
        <v>44449</v>
      </c>
      <c r="C17310" s="115" t="s">
        <v>44450</v>
      </c>
      <c r="D17310" s="115" t="s">
        <v>2038</v>
      </c>
      <c r="E17310" s="115">
        <v>22.9666</v>
      </c>
      <c r="F17310" s="674">
        <v>293.83600000000001</v>
      </c>
      <c r="G17310" s="674">
        <v>295.84500000000003</v>
      </c>
      <c r="H17310" s="115">
        <f t="shared" si="540"/>
        <v>1.0068371472522089</v>
      </c>
      <c r="I17310" s="115">
        <f t="shared" si="541"/>
        <v>23.1236</v>
      </c>
    </row>
    <row r="17311" spans="1:9" hidden="1">
      <c r="A17311" s="115" t="s">
        <v>44451</v>
      </c>
      <c r="B17311" s="115" t="s">
        <v>44452</v>
      </c>
      <c r="C17311" s="115" t="s">
        <v>44453</v>
      </c>
      <c r="D17311" s="115" t="s">
        <v>2038</v>
      </c>
      <c r="E17311" s="115">
        <v>45.933100000000003</v>
      </c>
      <c r="F17311" s="674">
        <v>293.83600000000001</v>
      </c>
      <c r="G17311" s="674">
        <v>295.84500000000003</v>
      </c>
      <c r="H17311" s="115">
        <f t="shared" si="540"/>
        <v>1.0068371472522089</v>
      </c>
      <c r="I17311" s="115">
        <f t="shared" si="541"/>
        <v>46.247199999999999</v>
      </c>
    </row>
    <row r="17312" spans="1:9" hidden="1">
      <c r="A17312" s="115" t="s">
        <v>44454</v>
      </c>
      <c r="B17312" s="115" t="s">
        <v>44455</v>
      </c>
      <c r="C17312" s="115" t="s">
        <v>44456</v>
      </c>
      <c r="D17312" s="115" t="s">
        <v>2038</v>
      </c>
      <c r="E17312" s="115">
        <v>7.3613</v>
      </c>
      <c r="F17312" s="674">
        <v>293.83600000000001</v>
      </c>
      <c r="G17312" s="674">
        <v>295.84500000000003</v>
      </c>
      <c r="H17312" s="115">
        <f t="shared" si="540"/>
        <v>1.0068371472522089</v>
      </c>
      <c r="I17312" s="115">
        <f t="shared" si="541"/>
        <v>7.4116</v>
      </c>
    </row>
    <row r="17313" spans="1:9" hidden="1">
      <c r="A17313" s="115" t="s">
        <v>44457</v>
      </c>
      <c r="B17313" s="115" t="s">
        <v>44458</v>
      </c>
      <c r="C17313" s="115" t="s">
        <v>44459</v>
      </c>
      <c r="D17313" s="115" t="s">
        <v>2038</v>
      </c>
      <c r="E17313" s="115">
        <v>4.0157999999999996</v>
      </c>
      <c r="F17313" s="674">
        <v>293.83600000000001</v>
      </c>
      <c r="G17313" s="674">
        <v>295.84500000000003</v>
      </c>
      <c r="H17313" s="115">
        <f t="shared" si="540"/>
        <v>1.0068371472522089</v>
      </c>
      <c r="I17313" s="115">
        <f t="shared" si="541"/>
        <v>4.0433000000000003</v>
      </c>
    </row>
    <row r="17314" spans="1:9" hidden="1">
      <c r="A17314" s="115" t="s">
        <v>44460</v>
      </c>
      <c r="B17314" s="115" t="s">
        <v>44461</v>
      </c>
      <c r="C17314" s="115" t="s">
        <v>44462</v>
      </c>
      <c r="D17314" s="115" t="s">
        <v>2038</v>
      </c>
      <c r="E17314" s="115">
        <v>3.7597</v>
      </c>
      <c r="F17314" s="674">
        <v>293.83600000000001</v>
      </c>
      <c r="G17314" s="674">
        <v>295.84500000000003</v>
      </c>
      <c r="H17314" s="115">
        <f t="shared" si="540"/>
        <v>1.0068371472522089</v>
      </c>
      <c r="I17314" s="115">
        <f t="shared" si="541"/>
        <v>3.7854000000000001</v>
      </c>
    </row>
    <row r="17315" spans="1:9" hidden="1">
      <c r="A17315" s="115" t="s">
        <v>44463</v>
      </c>
      <c r="B17315" s="115" t="s">
        <v>44464</v>
      </c>
      <c r="C17315" s="115" t="s">
        <v>44465</v>
      </c>
      <c r="D17315" s="115" t="s">
        <v>2038</v>
      </c>
      <c r="E17315" s="115">
        <v>6.8487</v>
      </c>
      <c r="F17315" s="674">
        <v>293.83600000000001</v>
      </c>
      <c r="G17315" s="674">
        <v>295.84500000000003</v>
      </c>
      <c r="H17315" s="115">
        <f t="shared" si="540"/>
        <v>1.0068371472522089</v>
      </c>
      <c r="I17315" s="115">
        <f t="shared" si="541"/>
        <v>6.8955000000000002</v>
      </c>
    </row>
    <row r="17316" spans="1:9" hidden="1">
      <c r="A17316" s="115" t="s">
        <v>44466</v>
      </c>
      <c r="B17316" s="115" t="s">
        <v>44467</v>
      </c>
      <c r="C17316" s="115" t="s">
        <v>44468</v>
      </c>
      <c r="D17316" s="115" t="s">
        <v>2038</v>
      </c>
      <c r="E17316" s="115">
        <v>8.9283000000000001</v>
      </c>
      <c r="F17316" s="674">
        <v>293.83600000000001</v>
      </c>
      <c r="G17316" s="674">
        <v>295.84500000000003</v>
      </c>
      <c r="H17316" s="115">
        <f t="shared" si="540"/>
        <v>1.0068371472522089</v>
      </c>
      <c r="I17316" s="115">
        <f t="shared" si="541"/>
        <v>8.9893000000000001</v>
      </c>
    </row>
    <row r="17317" spans="1:9" hidden="1">
      <c r="A17317" s="115" t="s">
        <v>44469</v>
      </c>
      <c r="B17317" s="115" t="s">
        <v>44470</v>
      </c>
      <c r="C17317" s="115" t="s">
        <v>44471</v>
      </c>
      <c r="D17317" s="115" t="s">
        <v>2038</v>
      </c>
      <c r="E17317" s="115">
        <v>36.108699999999999</v>
      </c>
      <c r="F17317" s="674">
        <v>293.83600000000001</v>
      </c>
      <c r="G17317" s="674">
        <v>295.84500000000003</v>
      </c>
      <c r="H17317" s="115">
        <f t="shared" si="540"/>
        <v>1.0068371472522089</v>
      </c>
      <c r="I17317" s="115">
        <f t="shared" si="541"/>
        <v>36.355600000000003</v>
      </c>
    </row>
    <row r="17318" spans="1:9" hidden="1">
      <c r="A17318" s="115" t="s">
        <v>44472</v>
      </c>
      <c r="B17318" s="115" t="s">
        <v>44473</v>
      </c>
      <c r="C17318" s="115" t="s">
        <v>44474</v>
      </c>
      <c r="D17318" s="115" t="s">
        <v>2038</v>
      </c>
      <c r="E17318" s="115">
        <v>56.734299999999998</v>
      </c>
      <c r="F17318" s="674">
        <v>293.83600000000001</v>
      </c>
      <c r="G17318" s="674">
        <v>295.84500000000003</v>
      </c>
      <c r="H17318" s="115">
        <f t="shared" si="540"/>
        <v>1.0068371472522089</v>
      </c>
      <c r="I17318" s="115">
        <f t="shared" si="541"/>
        <v>57.122199999999999</v>
      </c>
    </row>
    <row r="17319" spans="1:9" hidden="1">
      <c r="A17319" s="115" t="s">
        <v>44475</v>
      </c>
      <c r="B17319" s="115" t="s">
        <v>44476</v>
      </c>
      <c r="C17319" s="115" t="s">
        <v>44477</v>
      </c>
      <c r="D17319" s="115" t="s">
        <v>1242</v>
      </c>
      <c r="E17319" s="115">
        <v>8.6968999999999994</v>
      </c>
      <c r="F17319" s="674">
        <v>293.83600000000001</v>
      </c>
      <c r="G17319" s="674">
        <v>295.84500000000003</v>
      </c>
      <c r="H17319" s="115">
        <f t="shared" si="540"/>
        <v>1.0068371472522089</v>
      </c>
      <c r="I17319" s="115">
        <f t="shared" si="541"/>
        <v>8.7563999999999993</v>
      </c>
    </row>
    <row r="17320" spans="1:9" hidden="1">
      <c r="A17320" s="115" t="s">
        <v>44478</v>
      </c>
      <c r="B17320" s="115" t="s">
        <v>44479</v>
      </c>
      <c r="C17320" s="115" t="s">
        <v>44480</v>
      </c>
      <c r="D17320" s="115" t="s">
        <v>2038</v>
      </c>
      <c r="E17320" s="115">
        <v>83.343199999999996</v>
      </c>
      <c r="F17320" s="674">
        <v>293.83600000000001</v>
      </c>
      <c r="G17320" s="674">
        <v>295.84500000000003</v>
      </c>
      <c r="H17320" s="115">
        <f t="shared" si="540"/>
        <v>1.0068371472522089</v>
      </c>
      <c r="I17320" s="115">
        <f t="shared" si="541"/>
        <v>83.912999999999997</v>
      </c>
    </row>
    <row r="17321" spans="1:9" hidden="1">
      <c r="A17321" s="115" t="s">
        <v>44481</v>
      </c>
      <c r="B17321" s="115" t="s">
        <v>44482</v>
      </c>
      <c r="C17321" s="115" t="s">
        <v>44483</v>
      </c>
      <c r="D17321" s="115" t="s">
        <v>2038</v>
      </c>
      <c r="E17321" s="115">
        <v>76.546599999999998</v>
      </c>
      <c r="F17321" s="674">
        <v>293.83600000000001</v>
      </c>
      <c r="G17321" s="674">
        <v>295.84500000000003</v>
      </c>
      <c r="H17321" s="115">
        <f t="shared" si="540"/>
        <v>1.0068371472522089</v>
      </c>
      <c r="I17321" s="115">
        <f t="shared" si="541"/>
        <v>77.069999999999993</v>
      </c>
    </row>
    <row r="17322" spans="1:9" hidden="1">
      <c r="A17322" s="115" t="s">
        <v>44484</v>
      </c>
      <c r="B17322" s="115" t="s">
        <v>44485</v>
      </c>
      <c r="C17322" s="115" t="s">
        <v>44486</v>
      </c>
      <c r="D17322" s="115" t="s">
        <v>2038</v>
      </c>
      <c r="E17322" s="115">
        <v>42.477400000000003</v>
      </c>
      <c r="F17322" s="674">
        <v>293.83600000000001</v>
      </c>
      <c r="G17322" s="674">
        <v>295.84500000000003</v>
      </c>
      <c r="H17322" s="115">
        <f t="shared" si="540"/>
        <v>1.0068371472522089</v>
      </c>
      <c r="I17322" s="115">
        <f t="shared" si="541"/>
        <v>42.767800000000001</v>
      </c>
    </row>
    <row r="17323" spans="1:9" hidden="1">
      <c r="A17323" s="115" t="s">
        <v>44487</v>
      </c>
      <c r="B17323" s="115" t="s">
        <v>44488</v>
      </c>
      <c r="C17323" s="115" t="s">
        <v>44489</v>
      </c>
      <c r="D17323" s="115" t="s">
        <v>2038</v>
      </c>
      <c r="E17323" s="115">
        <v>17.212199999999999</v>
      </c>
      <c r="F17323" s="674">
        <v>293.83600000000001</v>
      </c>
      <c r="G17323" s="674">
        <v>295.84500000000003</v>
      </c>
      <c r="H17323" s="115">
        <f t="shared" si="540"/>
        <v>1.0068371472522089</v>
      </c>
      <c r="I17323" s="115">
        <f t="shared" si="541"/>
        <v>17.329899999999999</v>
      </c>
    </row>
    <row r="17324" spans="1:9" hidden="1">
      <c r="A17324" s="115" t="s">
        <v>44490</v>
      </c>
      <c r="B17324" s="115" t="s">
        <v>44491</v>
      </c>
      <c r="C17324" s="115" t="s">
        <v>44492</v>
      </c>
      <c r="D17324" s="115" t="s">
        <v>8378</v>
      </c>
      <c r="E17324" s="115">
        <v>12</v>
      </c>
      <c r="F17324" s="674">
        <v>293.83600000000001</v>
      </c>
      <c r="G17324" s="674">
        <v>295.84500000000003</v>
      </c>
      <c r="H17324" s="115">
        <f t="shared" si="540"/>
        <v>1.0068371472522089</v>
      </c>
      <c r="I17324" s="115">
        <f t="shared" si="541"/>
        <v>12.082000000000001</v>
      </c>
    </row>
    <row r="17325" spans="1:9" hidden="1">
      <c r="A17325" s="115" t="s">
        <v>44493</v>
      </c>
      <c r="B17325" s="115" t="s">
        <v>44494</v>
      </c>
      <c r="C17325" s="115" t="s">
        <v>44495</v>
      </c>
      <c r="D17325" s="115" t="s">
        <v>8378</v>
      </c>
      <c r="E17325" s="115">
        <v>12</v>
      </c>
      <c r="F17325" s="674">
        <v>293.83600000000001</v>
      </c>
      <c r="G17325" s="674">
        <v>295.84500000000003</v>
      </c>
      <c r="H17325" s="115">
        <f t="shared" si="540"/>
        <v>1.0068371472522089</v>
      </c>
      <c r="I17325" s="115">
        <f t="shared" si="541"/>
        <v>12.082000000000001</v>
      </c>
    </row>
    <row r="17326" spans="1:9" hidden="1">
      <c r="A17326" s="115" t="s">
        <v>44496</v>
      </c>
      <c r="B17326" s="115" t="s">
        <v>44497</v>
      </c>
      <c r="C17326" s="115" t="s">
        <v>44498</v>
      </c>
      <c r="D17326" s="115" t="s">
        <v>2038</v>
      </c>
      <c r="E17326" s="115">
        <v>16.860700000000001</v>
      </c>
      <c r="F17326" s="674">
        <v>293.83600000000001</v>
      </c>
      <c r="G17326" s="674">
        <v>295.84500000000003</v>
      </c>
      <c r="H17326" s="115">
        <f t="shared" si="540"/>
        <v>1.0068371472522089</v>
      </c>
      <c r="I17326" s="115">
        <f t="shared" si="541"/>
        <v>16.975999999999999</v>
      </c>
    </row>
    <row r="17327" spans="1:9" hidden="1">
      <c r="A17327" s="115" t="s">
        <v>44499</v>
      </c>
      <c r="B17327" s="115" t="s">
        <v>44500</v>
      </c>
      <c r="C17327" s="115" t="s">
        <v>44501</v>
      </c>
      <c r="D17327" s="115" t="s">
        <v>2038</v>
      </c>
      <c r="E17327" s="115">
        <v>34.901000000000003</v>
      </c>
      <c r="F17327" s="674">
        <v>293.83600000000001</v>
      </c>
      <c r="G17327" s="674">
        <v>295.84500000000003</v>
      </c>
      <c r="H17327" s="115">
        <f t="shared" si="540"/>
        <v>1.0068371472522089</v>
      </c>
      <c r="I17327" s="115">
        <f t="shared" si="541"/>
        <v>35.139600000000002</v>
      </c>
    </row>
    <row r="17328" spans="1:9" hidden="1">
      <c r="A17328" s="115" t="s">
        <v>44502</v>
      </c>
      <c r="B17328" s="115" t="s">
        <v>44503</v>
      </c>
      <c r="C17328" s="115" t="s">
        <v>44504</v>
      </c>
      <c r="D17328" s="115" t="s">
        <v>2038</v>
      </c>
      <c r="E17328" s="115">
        <v>42.780700000000003</v>
      </c>
      <c r="F17328" s="674">
        <v>293.83600000000001</v>
      </c>
      <c r="G17328" s="674">
        <v>295.84500000000003</v>
      </c>
      <c r="H17328" s="115">
        <f t="shared" si="540"/>
        <v>1.0068371472522089</v>
      </c>
      <c r="I17328" s="115">
        <f t="shared" si="541"/>
        <v>43.0732</v>
      </c>
    </row>
    <row r="17329" spans="1:9" hidden="1">
      <c r="A17329" s="115" t="s">
        <v>44505</v>
      </c>
      <c r="B17329" s="115" t="s">
        <v>44506</v>
      </c>
      <c r="C17329" s="115" t="s">
        <v>44507</v>
      </c>
      <c r="D17329" s="115" t="s">
        <v>2038</v>
      </c>
      <c r="E17329" s="115">
        <v>16.864699999999999</v>
      </c>
      <c r="F17329" s="674">
        <v>293.83600000000001</v>
      </c>
      <c r="G17329" s="674">
        <v>295.84500000000003</v>
      </c>
      <c r="H17329" s="115">
        <f t="shared" si="540"/>
        <v>1.0068371472522089</v>
      </c>
      <c r="I17329" s="115">
        <f t="shared" si="541"/>
        <v>16.98</v>
      </c>
    </row>
    <row r="17330" spans="1:9" hidden="1">
      <c r="A17330" s="115" t="s">
        <v>44508</v>
      </c>
      <c r="B17330" s="115" t="s">
        <v>44509</v>
      </c>
      <c r="C17330" s="115" t="s">
        <v>44510</v>
      </c>
      <c r="D17330" s="115" t="s">
        <v>2038</v>
      </c>
      <c r="E17330" s="115">
        <v>10.9932</v>
      </c>
      <c r="F17330" s="674">
        <v>293.83600000000001</v>
      </c>
      <c r="G17330" s="674">
        <v>295.84500000000003</v>
      </c>
      <c r="H17330" s="115">
        <f t="shared" si="540"/>
        <v>1.0068371472522089</v>
      </c>
      <c r="I17330" s="115">
        <f t="shared" si="541"/>
        <v>11.0684</v>
      </c>
    </row>
    <row r="17331" spans="1:9" hidden="1">
      <c r="A17331" s="115" t="s">
        <v>44511</v>
      </c>
      <c r="B17331" s="115" t="s">
        <v>44512</v>
      </c>
      <c r="C17331" s="115" t="s">
        <v>44513</v>
      </c>
      <c r="D17331" s="115" t="s">
        <v>2038</v>
      </c>
      <c r="E17331" s="115">
        <v>41.829000000000001</v>
      </c>
      <c r="F17331" s="674">
        <v>293.83600000000001</v>
      </c>
      <c r="G17331" s="674">
        <v>295.84500000000003</v>
      </c>
      <c r="H17331" s="115">
        <f t="shared" si="540"/>
        <v>1.0068371472522089</v>
      </c>
      <c r="I17331" s="115">
        <f t="shared" si="541"/>
        <v>42.115000000000002</v>
      </c>
    </row>
    <row r="17332" spans="1:9" hidden="1">
      <c r="A17332" s="115" t="s">
        <v>44514</v>
      </c>
      <c r="B17332" s="115" t="s">
        <v>44515</v>
      </c>
      <c r="C17332" s="115" t="s">
        <v>44516</v>
      </c>
      <c r="D17332" s="115" t="s">
        <v>2038</v>
      </c>
      <c r="E17332" s="115">
        <v>33.584800000000001</v>
      </c>
      <c r="F17332" s="674">
        <v>293.83600000000001</v>
      </c>
      <c r="G17332" s="674">
        <v>295.84500000000003</v>
      </c>
      <c r="H17332" s="115">
        <f t="shared" si="540"/>
        <v>1.0068371472522089</v>
      </c>
      <c r="I17332" s="115">
        <f t="shared" si="541"/>
        <v>33.814399999999999</v>
      </c>
    </row>
    <row r="17333" spans="1:9" hidden="1">
      <c r="A17333" s="115" t="s">
        <v>44517</v>
      </c>
      <c r="B17333" s="115" t="s">
        <v>44518</v>
      </c>
      <c r="C17333" s="115" t="s">
        <v>44519</v>
      </c>
      <c r="D17333" s="115" t="s">
        <v>2038</v>
      </c>
      <c r="E17333" s="115">
        <v>70.535700000000006</v>
      </c>
      <c r="F17333" s="674">
        <v>293.83600000000001</v>
      </c>
      <c r="G17333" s="674">
        <v>295.84500000000003</v>
      </c>
      <c r="H17333" s="115">
        <f t="shared" si="540"/>
        <v>1.0068371472522089</v>
      </c>
      <c r="I17333" s="115">
        <f t="shared" si="541"/>
        <v>71.018000000000001</v>
      </c>
    </row>
    <row r="17334" spans="1:9" hidden="1">
      <c r="A17334" s="115" t="s">
        <v>44520</v>
      </c>
      <c r="B17334" s="115" t="s">
        <v>44521</v>
      </c>
      <c r="C17334" s="115" t="s">
        <v>44522</v>
      </c>
      <c r="D17334" s="115" t="s">
        <v>2038</v>
      </c>
      <c r="E17334" s="115">
        <v>19.904</v>
      </c>
      <c r="F17334" s="674">
        <v>293.83600000000001</v>
      </c>
      <c r="G17334" s="674">
        <v>295.84500000000003</v>
      </c>
      <c r="H17334" s="115">
        <f t="shared" si="540"/>
        <v>1.0068371472522089</v>
      </c>
      <c r="I17334" s="115">
        <f t="shared" si="541"/>
        <v>20.040099999999999</v>
      </c>
    </row>
    <row r="17335" spans="1:9" hidden="1">
      <c r="A17335" s="115" t="s">
        <v>44523</v>
      </c>
      <c r="B17335" s="115" t="s">
        <v>44524</v>
      </c>
      <c r="C17335" s="115" t="s">
        <v>44525</v>
      </c>
      <c r="D17335" s="115" t="s">
        <v>2038</v>
      </c>
      <c r="E17335" s="115">
        <v>39.808100000000003</v>
      </c>
      <c r="F17335" s="674">
        <v>293.83600000000001</v>
      </c>
      <c r="G17335" s="674">
        <v>295.84500000000003</v>
      </c>
      <c r="H17335" s="115">
        <f t="shared" si="540"/>
        <v>1.0068371472522089</v>
      </c>
      <c r="I17335" s="115">
        <f t="shared" si="541"/>
        <v>40.080300000000001</v>
      </c>
    </row>
    <row r="17336" spans="1:9" hidden="1">
      <c r="A17336" s="115" t="s">
        <v>44526</v>
      </c>
      <c r="B17336" s="115" t="s">
        <v>44527</v>
      </c>
      <c r="C17336" s="115" t="s">
        <v>44528</v>
      </c>
      <c r="D17336" s="115" t="s">
        <v>2038</v>
      </c>
      <c r="E17336" s="115">
        <v>31.225300000000001</v>
      </c>
      <c r="F17336" s="674">
        <v>293.83600000000001</v>
      </c>
      <c r="G17336" s="674">
        <v>295.84500000000003</v>
      </c>
      <c r="H17336" s="115">
        <f t="shared" si="540"/>
        <v>1.0068371472522089</v>
      </c>
      <c r="I17336" s="115">
        <f t="shared" si="541"/>
        <v>31.438800000000001</v>
      </c>
    </row>
    <row r="17337" spans="1:9" hidden="1">
      <c r="A17337" s="115" t="s">
        <v>44529</v>
      </c>
      <c r="B17337" s="115" t="s">
        <v>44530</v>
      </c>
      <c r="C17337" s="115" t="s">
        <v>44531</v>
      </c>
      <c r="D17337" s="115" t="s">
        <v>2038</v>
      </c>
      <c r="E17337" s="115">
        <v>37.549500000000002</v>
      </c>
      <c r="F17337" s="674">
        <v>293.83600000000001</v>
      </c>
      <c r="G17337" s="674">
        <v>295.84500000000003</v>
      </c>
      <c r="H17337" s="115">
        <f t="shared" si="540"/>
        <v>1.0068371472522089</v>
      </c>
      <c r="I17337" s="115">
        <f t="shared" si="541"/>
        <v>37.806199999999997</v>
      </c>
    </row>
    <row r="17338" spans="1:9" hidden="1">
      <c r="A17338" s="115" t="s">
        <v>44532</v>
      </c>
      <c r="B17338" s="115" t="s">
        <v>44533</v>
      </c>
      <c r="C17338" s="115" t="s">
        <v>44534</v>
      </c>
      <c r="D17338" s="115" t="s">
        <v>2038</v>
      </c>
      <c r="E17338" s="115">
        <v>49.971200000000003</v>
      </c>
      <c r="F17338" s="674">
        <v>293.83600000000001</v>
      </c>
      <c r="G17338" s="674">
        <v>295.84500000000003</v>
      </c>
      <c r="H17338" s="115">
        <f t="shared" si="540"/>
        <v>1.0068371472522089</v>
      </c>
      <c r="I17338" s="115">
        <f t="shared" si="541"/>
        <v>50.312899999999999</v>
      </c>
    </row>
    <row r="17339" spans="1:9" hidden="1">
      <c r="A17339" s="115" t="s">
        <v>44535</v>
      </c>
      <c r="B17339" s="115" t="s">
        <v>44536</v>
      </c>
      <c r="C17339" s="115" t="s">
        <v>44537</v>
      </c>
      <c r="D17339" s="115" t="s">
        <v>2038</v>
      </c>
      <c r="E17339" s="115">
        <v>7.2335000000000003</v>
      </c>
      <c r="F17339" s="674">
        <v>293.83600000000001</v>
      </c>
      <c r="G17339" s="674">
        <v>295.84500000000003</v>
      </c>
      <c r="H17339" s="115">
        <f t="shared" si="540"/>
        <v>1.0068371472522089</v>
      </c>
      <c r="I17339" s="115">
        <f t="shared" si="541"/>
        <v>7.2830000000000004</v>
      </c>
    </row>
    <row r="17340" spans="1:9" hidden="1">
      <c r="A17340" s="115" t="s">
        <v>44538</v>
      </c>
      <c r="B17340" s="115" t="s">
        <v>44539</v>
      </c>
      <c r="C17340" s="115" t="s">
        <v>44540</v>
      </c>
      <c r="D17340" s="115" t="s">
        <v>2038</v>
      </c>
      <c r="E17340" s="115">
        <v>14.968999999999999</v>
      </c>
      <c r="F17340" s="674">
        <v>293.83600000000001</v>
      </c>
      <c r="G17340" s="674">
        <v>295.84500000000003</v>
      </c>
      <c r="H17340" s="115">
        <f t="shared" si="540"/>
        <v>1.0068371472522089</v>
      </c>
      <c r="I17340" s="115">
        <f t="shared" si="541"/>
        <v>15.071300000000001</v>
      </c>
    </row>
    <row r="17341" spans="1:9" hidden="1">
      <c r="A17341" s="115" t="s">
        <v>44541</v>
      </c>
      <c r="B17341" s="115" t="s">
        <v>44542</v>
      </c>
      <c r="C17341" s="115" t="s">
        <v>44543</v>
      </c>
      <c r="D17341" s="115" t="s">
        <v>2038</v>
      </c>
      <c r="E17341" s="115">
        <v>47.69</v>
      </c>
      <c r="F17341" s="674">
        <v>293.83600000000001</v>
      </c>
      <c r="G17341" s="674">
        <v>295.84500000000003</v>
      </c>
      <c r="H17341" s="115">
        <f t="shared" si="540"/>
        <v>1.0068371472522089</v>
      </c>
      <c r="I17341" s="115">
        <f t="shared" si="541"/>
        <v>48.016100000000002</v>
      </c>
    </row>
    <row r="17342" spans="1:9" hidden="1">
      <c r="A17342" s="115" t="s">
        <v>44544</v>
      </c>
      <c r="B17342" s="115" t="s">
        <v>44545</v>
      </c>
      <c r="C17342" s="115" t="s">
        <v>44546</v>
      </c>
      <c r="D17342" s="115" t="s">
        <v>2038</v>
      </c>
      <c r="E17342" s="115">
        <v>32.232599999999998</v>
      </c>
      <c r="F17342" s="674">
        <v>293.83600000000001</v>
      </c>
      <c r="G17342" s="674">
        <v>295.84500000000003</v>
      </c>
      <c r="H17342" s="115">
        <f t="shared" si="540"/>
        <v>1.0068371472522089</v>
      </c>
      <c r="I17342" s="115">
        <f t="shared" si="541"/>
        <v>32.453000000000003</v>
      </c>
    </row>
    <row r="17343" spans="1:9" hidden="1">
      <c r="A17343" s="115" t="s">
        <v>44547</v>
      </c>
      <c r="B17343" s="115" t="s">
        <v>44548</v>
      </c>
      <c r="C17343" s="115" t="s">
        <v>44549</v>
      </c>
      <c r="D17343" s="115" t="s">
        <v>2038</v>
      </c>
      <c r="E17343" s="115">
        <v>25.165400000000002</v>
      </c>
      <c r="F17343" s="674">
        <v>293.83600000000001</v>
      </c>
      <c r="G17343" s="674">
        <v>295.84500000000003</v>
      </c>
      <c r="H17343" s="115">
        <f t="shared" si="540"/>
        <v>1.0068371472522089</v>
      </c>
      <c r="I17343" s="115">
        <f t="shared" si="541"/>
        <v>25.337499999999999</v>
      </c>
    </row>
    <row r="17344" spans="1:9" hidden="1">
      <c r="A17344" s="115" t="s">
        <v>44550</v>
      </c>
      <c r="B17344" s="115" t="s">
        <v>44551</v>
      </c>
      <c r="C17344" s="115" t="s">
        <v>44552</v>
      </c>
      <c r="D17344" s="115" t="s">
        <v>2038</v>
      </c>
      <c r="E17344" s="115">
        <v>32.134700000000002</v>
      </c>
      <c r="F17344" s="674">
        <v>293.83600000000001</v>
      </c>
      <c r="G17344" s="674">
        <v>295.84500000000003</v>
      </c>
      <c r="H17344" s="115">
        <f t="shared" si="540"/>
        <v>1.0068371472522089</v>
      </c>
      <c r="I17344" s="115">
        <f t="shared" si="541"/>
        <v>32.354399999999998</v>
      </c>
    </row>
    <row r="17345" spans="1:9" hidden="1">
      <c r="A17345" s="115" t="s">
        <v>44553</v>
      </c>
      <c r="B17345" s="115" t="s">
        <v>44554</v>
      </c>
      <c r="C17345" s="115" t="s">
        <v>44555</v>
      </c>
      <c r="D17345" s="115" t="s">
        <v>2038</v>
      </c>
      <c r="E17345" s="115">
        <v>12.034700000000001</v>
      </c>
      <c r="F17345" s="674">
        <v>293.83600000000001</v>
      </c>
      <c r="G17345" s="674">
        <v>295.84500000000003</v>
      </c>
      <c r="H17345" s="115">
        <f t="shared" si="540"/>
        <v>1.0068371472522089</v>
      </c>
      <c r="I17345" s="115">
        <f t="shared" si="541"/>
        <v>12.117000000000001</v>
      </c>
    </row>
    <row r="17346" spans="1:9" hidden="1">
      <c r="A17346" s="115" t="s">
        <v>44556</v>
      </c>
      <c r="B17346" s="115" t="s">
        <v>44557</v>
      </c>
      <c r="C17346" s="115" t="s">
        <v>44558</v>
      </c>
      <c r="D17346" s="115" t="s">
        <v>1138</v>
      </c>
      <c r="E17346" s="115">
        <v>44.638500000000001</v>
      </c>
      <c r="F17346" s="674">
        <v>293.83600000000001</v>
      </c>
      <c r="G17346" s="674">
        <v>295.84500000000003</v>
      </c>
      <c r="H17346" s="115">
        <f t="shared" si="540"/>
        <v>1.0068371472522089</v>
      </c>
      <c r="I17346" s="115">
        <f t="shared" si="541"/>
        <v>44.9437</v>
      </c>
    </row>
    <row r="17347" spans="1:9" hidden="1">
      <c r="A17347" s="115" t="s">
        <v>44559</v>
      </c>
      <c r="B17347" s="115" t="s">
        <v>44560</v>
      </c>
      <c r="C17347" s="115" t="s">
        <v>44561</v>
      </c>
      <c r="D17347" s="115" t="s">
        <v>2038</v>
      </c>
      <c r="E17347" s="115">
        <v>58.508299999999998</v>
      </c>
      <c r="F17347" s="674">
        <v>293.83600000000001</v>
      </c>
      <c r="G17347" s="674">
        <v>295.84500000000003</v>
      </c>
      <c r="H17347" s="115">
        <f t="shared" si="540"/>
        <v>1.0068371472522089</v>
      </c>
      <c r="I17347" s="115">
        <f t="shared" si="541"/>
        <v>58.908299999999997</v>
      </c>
    </row>
    <row r="17348" spans="1:9" hidden="1">
      <c r="A17348" s="115" t="s">
        <v>44562</v>
      </c>
      <c r="B17348" s="115" t="s">
        <v>44563</v>
      </c>
      <c r="C17348" s="115" t="s">
        <v>44564</v>
      </c>
      <c r="D17348" s="115" t="s">
        <v>2038</v>
      </c>
      <c r="E17348" s="115">
        <v>50.977800000000002</v>
      </c>
      <c r="F17348" s="674">
        <v>293.83600000000001</v>
      </c>
      <c r="G17348" s="674">
        <v>295.84500000000003</v>
      </c>
      <c r="H17348" s="115">
        <f t="shared" si="540"/>
        <v>1.0068371472522089</v>
      </c>
      <c r="I17348" s="115">
        <f t="shared" si="541"/>
        <v>51.326300000000003</v>
      </c>
    </row>
    <row r="17349" spans="1:9" hidden="1">
      <c r="A17349" s="115" t="s">
        <v>44565</v>
      </c>
      <c r="B17349" s="115" t="s">
        <v>44566</v>
      </c>
      <c r="C17349" s="115" t="s">
        <v>44567</v>
      </c>
      <c r="D17349" s="115" t="s">
        <v>2038</v>
      </c>
      <c r="E17349" s="115">
        <v>50.9358</v>
      </c>
      <c r="F17349" s="674">
        <v>293.83600000000001</v>
      </c>
      <c r="G17349" s="674">
        <v>295.84500000000003</v>
      </c>
      <c r="H17349" s="115">
        <f t="shared" ref="H17349:H17412" si="542">G17349/F17349</f>
        <v>1.0068371472522089</v>
      </c>
      <c r="I17349" s="115">
        <f t="shared" ref="I17349:I17412" si="543">ROUND(H17349*E17349,4)</f>
        <v>51.284100000000002</v>
      </c>
    </row>
    <row r="17350" spans="1:9" hidden="1">
      <c r="A17350" s="115" t="s">
        <v>44568</v>
      </c>
      <c r="B17350" s="115" t="s">
        <v>44569</v>
      </c>
      <c r="C17350" s="115" t="s">
        <v>44234</v>
      </c>
      <c r="D17350" s="115" t="s">
        <v>2038</v>
      </c>
      <c r="E17350" s="115">
        <v>9.7414000000000005</v>
      </c>
      <c r="F17350" s="674">
        <v>293.83600000000001</v>
      </c>
      <c r="G17350" s="674">
        <v>295.84500000000003</v>
      </c>
      <c r="H17350" s="115">
        <f t="shared" si="542"/>
        <v>1.0068371472522089</v>
      </c>
      <c r="I17350" s="115">
        <f t="shared" si="543"/>
        <v>9.8079999999999998</v>
      </c>
    </row>
    <row r="17351" spans="1:9" hidden="1">
      <c r="A17351" s="115" t="s">
        <v>44570</v>
      </c>
      <c r="B17351" s="115" t="s">
        <v>44571</v>
      </c>
      <c r="C17351" s="115" t="s">
        <v>44237</v>
      </c>
      <c r="D17351" s="115" t="s">
        <v>2038</v>
      </c>
      <c r="E17351" s="115">
        <v>12.9406</v>
      </c>
      <c r="F17351" s="674">
        <v>293.83600000000001</v>
      </c>
      <c r="G17351" s="674">
        <v>295.84500000000003</v>
      </c>
      <c r="H17351" s="115">
        <f t="shared" si="542"/>
        <v>1.0068371472522089</v>
      </c>
      <c r="I17351" s="115">
        <f t="shared" si="543"/>
        <v>13.0291</v>
      </c>
    </row>
    <row r="17352" spans="1:9" hidden="1">
      <c r="A17352" s="115" t="s">
        <v>44572</v>
      </c>
      <c r="B17352" s="115" t="s">
        <v>44573</v>
      </c>
      <c r="C17352" s="115" t="s">
        <v>44240</v>
      </c>
      <c r="D17352" s="115" t="s">
        <v>2038</v>
      </c>
      <c r="E17352" s="115">
        <v>10.6432</v>
      </c>
      <c r="F17352" s="674">
        <v>293.83600000000001</v>
      </c>
      <c r="G17352" s="674">
        <v>295.84500000000003</v>
      </c>
      <c r="H17352" s="115">
        <f t="shared" si="542"/>
        <v>1.0068371472522089</v>
      </c>
      <c r="I17352" s="115">
        <f t="shared" si="543"/>
        <v>10.715999999999999</v>
      </c>
    </row>
    <row r="17353" spans="1:9" hidden="1">
      <c r="A17353" s="115" t="s">
        <v>44574</v>
      </c>
      <c r="B17353" s="115" t="s">
        <v>44575</v>
      </c>
      <c r="C17353" s="115" t="s">
        <v>44243</v>
      </c>
      <c r="D17353" s="115" t="s">
        <v>2038</v>
      </c>
      <c r="E17353" s="115">
        <v>13.8424</v>
      </c>
      <c r="F17353" s="674">
        <v>293.83600000000001</v>
      </c>
      <c r="G17353" s="674">
        <v>295.84500000000003</v>
      </c>
      <c r="H17353" s="115">
        <f t="shared" si="542"/>
        <v>1.0068371472522089</v>
      </c>
      <c r="I17353" s="115">
        <f t="shared" si="543"/>
        <v>13.936999999999999</v>
      </c>
    </row>
    <row r="17354" spans="1:9" hidden="1">
      <c r="A17354" s="115" t="s">
        <v>44576</v>
      </c>
      <c r="B17354" s="115" t="s">
        <v>44577</v>
      </c>
      <c r="C17354" s="115" t="s">
        <v>44246</v>
      </c>
      <c r="D17354" s="115" t="s">
        <v>2038</v>
      </c>
      <c r="E17354" s="115">
        <v>14.8428</v>
      </c>
      <c r="F17354" s="674">
        <v>293.83600000000001</v>
      </c>
      <c r="G17354" s="674">
        <v>295.84500000000003</v>
      </c>
      <c r="H17354" s="115">
        <f t="shared" si="542"/>
        <v>1.0068371472522089</v>
      </c>
      <c r="I17354" s="115">
        <f t="shared" si="543"/>
        <v>14.9443</v>
      </c>
    </row>
    <row r="17355" spans="1:9" hidden="1">
      <c r="A17355" s="115" t="s">
        <v>44578</v>
      </c>
      <c r="B17355" s="115" t="s">
        <v>44579</v>
      </c>
      <c r="C17355" s="115" t="s">
        <v>44249</v>
      </c>
      <c r="D17355" s="115" t="s">
        <v>2038</v>
      </c>
      <c r="E17355" s="115">
        <v>4.1681999999999997</v>
      </c>
      <c r="F17355" s="674">
        <v>293.83600000000001</v>
      </c>
      <c r="G17355" s="674">
        <v>295.84500000000003</v>
      </c>
      <c r="H17355" s="115">
        <f t="shared" si="542"/>
        <v>1.0068371472522089</v>
      </c>
      <c r="I17355" s="115">
        <f t="shared" si="543"/>
        <v>4.1966999999999999</v>
      </c>
    </row>
    <row r="17356" spans="1:9" hidden="1">
      <c r="A17356" s="115" t="s">
        <v>44580</v>
      </c>
      <c r="B17356" s="115" t="s">
        <v>44581</v>
      </c>
      <c r="C17356" s="115" t="s">
        <v>44252</v>
      </c>
      <c r="D17356" s="115" t="s">
        <v>2038</v>
      </c>
      <c r="E17356" s="115">
        <v>18.386700000000001</v>
      </c>
      <c r="F17356" s="674">
        <v>293.83600000000001</v>
      </c>
      <c r="G17356" s="674">
        <v>295.84500000000003</v>
      </c>
      <c r="H17356" s="115">
        <f t="shared" si="542"/>
        <v>1.0068371472522089</v>
      </c>
      <c r="I17356" s="115">
        <f t="shared" si="543"/>
        <v>18.5124</v>
      </c>
    </row>
    <row r="17357" spans="1:9" hidden="1">
      <c r="A17357" s="115" t="s">
        <v>44582</v>
      </c>
      <c r="B17357" s="115" t="s">
        <v>44583</v>
      </c>
      <c r="C17357" s="115" t="s">
        <v>44255</v>
      </c>
      <c r="D17357" s="115" t="s">
        <v>2038</v>
      </c>
      <c r="E17357" s="115">
        <v>127.44459999999999</v>
      </c>
      <c r="F17357" s="674">
        <v>293.83600000000001</v>
      </c>
      <c r="G17357" s="674">
        <v>295.84500000000003</v>
      </c>
      <c r="H17357" s="115">
        <f t="shared" si="542"/>
        <v>1.0068371472522089</v>
      </c>
      <c r="I17357" s="115">
        <f t="shared" si="543"/>
        <v>128.316</v>
      </c>
    </row>
    <row r="17358" spans="1:9" hidden="1">
      <c r="A17358" s="115" t="s">
        <v>44584</v>
      </c>
      <c r="B17358" s="115" t="s">
        <v>44585</v>
      </c>
      <c r="C17358" s="115" t="s">
        <v>44258</v>
      </c>
      <c r="D17358" s="115" t="s">
        <v>2038</v>
      </c>
      <c r="E17358" s="115">
        <v>246.43879999999999</v>
      </c>
      <c r="F17358" s="674">
        <v>293.83600000000001</v>
      </c>
      <c r="G17358" s="674">
        <v>295.84500000000003</v>
      </c>
      <c r="H17358" s="115">
        <f t="shared" si="542"/>
        <v>1.0068371472522089</v>
      </c>
      <c r="I17358" s="115">
        <f t="shared" si="543"/>
        <v>248.12370000000001</v>
      </c>
    </row>
    <row r="17359" spans="1:9" hidden="1">
      <c r="A17359" s="115" t="s">
        <v>44586</v>
      </c>
      <c r="B17359" s="115" t="s">
        <v>44587</v>
      </c>
      <c r="C17359" s="115" t="s">
        <v>44261</v>
      </c>
      <c r="D17359" s="115" t="s">
        <v>2038</v>
      </c>
      <c r="E17359" s="115">
        <v>25.758800000000001</v>
      </c>
      <c r="F17359" s="674">
        <v>293.83600000000001</v>
      </c>
      <c r="G17359" s="674">
        <v>295.84500000000003</v>
      </c>
      <c r="H17359" s="115">
        <f t="shared" si="542"/>
        <v>1.0068371472522089</v>
      </c>
      <c r="I17359" s="115">
        <f t="shared" si="543"/>
        <v>25.934899999999999</v>
      </c>
    </row>
    <row r="17360" spans="1:9" hidden="1">
      <c r="A17360" s="115" t="s">
        <v>44588</v>
      </c>
      <c r="B17360" s="115" t="s">
        <v>44589</v>
      </c>
      <c r="C17360" s="115" t="s">
        <v>44264</v>
      </c>
      <c r="D17360" s="115" t="s">
        <v>2038</v>
      </c>
      <c r="E17360" s="115">
        <v>35.715400000000002</v>
      </c>
      <c r="F17360" s="674">
        <v>293.83600000000001</v>
      </c>
      <c r="G17360" s="674">
        <v>295.84500000000003</v>
      </c>
      <c r="H17360" s="115">
        <f t="shared" si="542"/>
        <v>1.0068371472522089</v>
      </c>
      <c r="I17360" s="115">
        <f t="shared" si="543"/>
        <v>35.959600000000002</v>
      </c>
    </row>
    <row r="17361" spans="1:9" hidden="1">
      <c r="A17361" s="115" t="s">
        <v>44590</v>
      </c>
      <c r="B17361" s="115" t="s">
        <v>44591</v>
      </c>
      <c r="C17361" s="115" t="s">
        <v>44267</v>
      </c>
      <c r="D17361" s="115" t="s">
        <v>2038</v>
      </c>
      <c r="E17361" s="115">
        <v>24.3703</v>
      </c>
      <c r="F17361" s="674">
        <v>293.83600000000001</v>
      </c>
      <c r="G17361" s="674">
        <v>295.84500000000003</v>
      </c>
      <c r="H17361" s="115">
        <f t="shared" si="542"/>
        <v>1.0068371472522089</v>
      </c>
      <c r="I17361" s="115">
        <f t="shared" si="543"/>
        <v>24.536899999999999</v>
      </c>
    </row>
    <row r="17362" spans="1:9" hidden="1">
      <c r="A17362" s="115" t="s">
        <v>44592</v>
      </c>
      <c r="B17362" s="115" t="s">
        <v>44593</v>
      </c>
      <c r="C17362" s="115" t="s">
        <v>44270</v>
      </c>
      <c r="D17362" s="115" t="s">
        <v>2038</v>
      </c>
      <c r="E17362" s="115">
        <v>10.652900000000001</v>
      </c>
      <c r="F17362" s="674">
        <v>293.83600000000001</v>
      </c>
      <c r="G17362" s="674">
        <v>295.84500000000003</v>
      </c>
      <c r="H17362" s="115">
        <f t="shared" si="542"/>
        <v>1.0068371472522089</v>
      </c>
      <c r="I17362" s="115">
        <f t="shared" si="543"/>
        <v>10.7257</v>
      </c>
    </row>
    <row r="17363" spans="1:9" hidden="1">
      <c r="A17363" s="115" t="s">
        <v>44594</v>
      </c>
      <c r="B17363" s="115" t="s">
        <v>44595</v>
      </c>
      <c r="C17363" s="115" t="s">
        <v>44273</v>
      </c>
      <c r="D17363" s="115" t="s">
        <v>2038</v>
      </c>
      <c r="E17363" s="115">
        <v>36.918500000000002</v>
      </c>
      <c r="F17363" s="674">
        <v>293.83600000000001</v>
      </c>
      <c r="G17363" s="674">
        <v>295.84500000000003</v>
      </c>
      <c r="H17363" s="115">
        <f t="shared" si="542"/>
        <v>1.0068371472522089</v>
      </c>
      <c r="I17363" s="115">
        <f t="shared" si="543"/>
        <v>37.170900000000003</v>
      </c>
    </row>
    <row r="17364" spans="1:9" hidden="1">
      <c r="A17364" s="115" t="s">
        <v>44596</v>
      </c>
      <c r="B17364" s="115" t="s">
        <v>44597</v>
      </c>
      <c r="C17364" s="115" t="s">
        <v>44276</v>
      </c>
      <c r="D17364" s="115" t="s">
        <v>2038</v>
      </c>
      <c r="E17364" s="115">
        <v>26.0152</v>
      </c>
      <c r="F17364" s="674">
        <v>293.83600000000001</v>
      </c>
      <c r="G17364" s="674">
        <v>295.84500000000003</v>
      </c>
      <c r="H17364" s="115">
        <f t="shared" si="542"/>
        <v>1.0068371472522089</v>
      </c>
      <c r="I17364" s="115">
        <f t="shared" si="543"/>
        <v>26.193100000000001</v>
      </c>
    </row>
    <row r="17365" spans="1:9" hidden="1">
      <c r="A17365" s="115" t="s">
        <v>44598</v>
      </c>
      <c r="B17365" s="115" t="s">
        <v>44599</v>
      </c>
      <c r="C17365" s="115" t="s">
        <v>44279</v>
      </c>
      <c r="D17365" s="115" t="s">
        <v>2038</v>
      </c>
      <c r="E17365" s="115">
        <v>12.9716</v>
      </c>
      <c r="F17365" s="674">
        <v>293.83600000000001</v>
      </c>
      <c r="G17365" s="674">
        <v>295.84500000000003</v>
      </c>
      <c r="H17365" s="115">
        <f t="shared" si="542"/>
        <v>1.0068371472522089</v>
      </c>
      <c r="I17365" s="115">
        <f t="shared" si="543"/>
        <v>13.0603</v>
      </c>
    </row>
    <row r="17366" spans="1:9" hidden="1">
      <c r="A17366" s="115" t="s">
        <v>44600</v>
      </c>
      <c r="B17366" s="115" t="s">
        <v>44601</v>
      </c>
      <c r="C17366" s="115" t="s">
        <v>44282</v>
      </c>
      <c r="D17366" s="115" t="s">
        <v>2038</v>
      </c>
      <c r="E17366" s="115">
        <v>2.9514999999999998</v>
      </c>
      <c r="F17366" s="674">
        <v>293.83600000000001</v>
      </c>
      <c r="G17366" s="674">
        <v>295.84500000000003</v>
      </c>
      <c r="H17366" s="115">
        <f t="shared" si="542"/>
        <v>1.0068371472522089</v>
      </c>
      <c r="I17366" s="115">
        <f t="shared" si="543"/>
        <v>2.9716999999999998</v>
      </c>
    </row>
    <row r="17367" spans="1:9" hidden="1">
      <c r="A17367" s="115" t="s">
        <v>44602</v>
      </c>
      <c r="B17367" s="115" t="s">
        <v>44603</v>
      </c>
      <c r="C17367" s="115" t="s">
        <v>44285</v>
      </c>
      <c r="D17367" s="115" t="s">
        <v>2038</v>
      </c>
      <c r="E17367" s="115">
        <v>39.712200000000003</v>
      </c>
      <c r="F17367" s="674">
        <v>293.83600000000001</v>
      </c>
      <c r="G17367" s="674">
        <v>295.84500000000003</v>
      </c>
      <c r="H17367" s="115">
        <f t="shared" si="542"/>
        <v>1.0068371472522089</v>
      </c>
      <c r="I17367" s="115">
        <f t="shared" si="543"/>
        <v>39.983699999999999</v>
      </c>
    </row>
    <row r="17368" spans="1:9" hidden="1">
      <c r="A17368" s="115" t="s">
        <v>44604</v>
      </c>
      <c r="B17368" s="115" t="s">
        <v>44605</v>
      </c>
      <c r="C17368" s="115" t="s">
        <v>44288</v>
      </c>
      <c r="D17368" s="115" t="s">
        <v>2038</v>
      </c>
      <c r="E17368" s="115">
        <v>16.600999999999999</v>
      </c>
      <c r="F17368" s="674">
        <v>293.83600000000001</v>
      </c>
      <c r="G17368" s="674">
        <v>295.84500000000003</v>
      </c>
      <c r="H17368" s="115">
        <f t="shared" si="542"/>
        <v>1.0068371472522089</v>
      </c>
      <c r="I17368" s="115">
        <f t="shared" si="543"/>
        <v>16.714500000000001</v>
      </c>
    </row>
    <row r="17369" spans="1:9" hidden="1">
      <c r="A17369" s="115" t="s">
        <v>44606</v>
      </c>
      <c r="B17369" s="115" t="s">
        <v>44607</v>
      </c>
      <c r="C17369" s="115" t="s">
        <v>44291</v>
      </c>
      <c r="D17369" s="115" t="s">
        <v>2038</v>
      </c>
      <c r="E17369" s="115">
        <v>21.4116</v>
      </c>
      <c r="F17369" s="674">
        <v>293.83600000000001</v>
      </c>
      <c r="G17369" s="674">
        <v>295.84500000000003</v>
      </c>
      <c r="H17369" s="115">
        <f t="shared" si="542"/>
        <v>1.0068371472522089</v>
      </c>
      <c r="I17369" s="115">
        <f t="shared" si="543"/>
        <v>21.558</v>
      </c>
    </row>
    <row r="17370" spans="1:9" hidden="1">
      <c r="A17370" s="115" t="s">
        <v>44608</v>
      </c>
      <c r="B17370" s="115" t="s">
        <v>44609</v>
      </c>
      <c r="C17370" s="115" t="s">
        <v>44294</v>
      </c>
      <c r="D17370" s="115" t="s">
        <v>2038</v>
      </c>
      <c r="E17370" s="115">
        <v>11.916399999999999</v>
      </c>
      <c r="F17370" s="674">
        <v>293.83600000000001</v>
      </c>
      <c r="G17370" s="674">
        <v>295.84500000000003</v>
      </c>
      <c r="H17370" s="115">
        <f t="shared" si="542"/>
        <v>1.0068371472522089</v>
      </c>
      <c r="I17370" s="115">
        <f t="shared" si="543"/>
        <v>11.9979</v>
      </c>
    </row>
    <row r="17371" spans="1:9" hidden="1">
      <c r="A17371" s="115" t="s">
        <v>44610</v>
      </c>
      <c r="B17371" s="115" t="s">
        <v>44611</v>
      </c>
      <c r="C17371" s="115" t="s">
        <v>44297</v>
      </c>
      <c r="D17371" s="115" t="s">
        <v>2038</v>
      </c>
      <c r="E17371" s="115">
        <v>48.554099999999998</v>
      </c>
      <c r="F17371" s="674">
        <v>293.83600000000001</v>
      </c>
      <c r="G17371" s="674">
        <v>295.84500000000003</v>
      </c>
      <c r="H17371" s="115">
        <f t="shared" si="542"/>
        <v>1.0068371472522089</v>
      </c>
      <c r="I17371" s="115">
        <f t="shared" si="543"/>
        <v>48.886099999999999</v>
      </c>
    </row>
    <row r="17372" spans="1:9" hidden="1">
      <c r="A17372" s="115" t="s">
        <v>44612</v>
      </c>
      <c r="B17372" s="115" t="s">
        <v>44613</v>
      </c>
      <c r="C17372" s="115" t="s">
        <v>44300</v>
      </c>
      <c r="D17372" s="115" t="s">
        <v>2038</v>
      </c>
      <c r="E17372" s="115">
        <v>31.058499999999999</v>
      </c>
      <c r="F17372" s="674">
        <v>293.83600000000001</v>
      </c>
      <c r="G17372" s="674">
        <v>295.84500000000003</v>
      </c>
      <c r="H17372" s="115">
        <f t="shared" si="542"/>
        <v>1.0068371472522089</v>
      </c>
      <c r="I17372" s="115">
        <f t="shared" si="543"/>
        <v>31.270900000000001</v>
      </c>
    </row>
    <row r="17373" spans="1:9" hidden="1">
      <c r="A17373" s="115" t="s">
        <v>44614</v>
      </c>
      <c r="B17373" s="115" t="s">
        <v>44615</v>
      </c>
      <c r="C17373" s="115" t="s">
        <v>44303</v>
      </c>
      <c r="D17373" s="115" t="s">
        <v>2038</v>
      </c>
      <c r="E17373" s="115">
        <v>8.5038999999999998</v>
      </c>
      <c r="F17373" s="674">
        <v>293.83600000000001</v>
      </c>
      <c r="G17373" s="674">
        <v>295.84500000000003</v>
      </c>
      <c r="H17373" s="115">
        <f t="shared" si="542"/>
        <v>1.0068371472522089</v>
      </c>
      <c r="I17373" s="115">
        <f t="shared" si="543"/>
        <v>8.5619999999999994</v>
      </c>
    </row>
    <row r="17374" spans="1:9" hidden="1">
      <c r="A17374" s="115" t="s">
        <v>44616</v>
      </c>
      <c r="B17374" s="115" t="s">
        <v>44617</v>
      </c>
      <c r="C17374" s="115" t="s">
        <v>44306</v>
      </c>
      <c r="D17374" s="115" t="s">
        <v>2038</v>
      </c>
      <c r="E17374" s="115">
        <v>18.4316</v>
      </c>
      <c r="F17374" s="674">
        <v>293.83600000000001</v>
      </c>
      <c r="G17374" s="674">
        <v>295.84500000000003</v>
      </c>
      <c r="H17374" s="115">
        <f t="shared" si="542"/>
        <v>1.0068371472522089</v>
      </c>
      <c r="I17374" s="115">
        <f t="shared" si="543"/>
        <v>18.557600000000001</v>
      </c>
    </row>
    <row r="17375" spans="1:9" hidden="1">
      <c r="A17375" s="115" t="s">
        <v>44618</v>
      </c>
      <c r="B17375" s="115" t="s">
        <v>44619</v>
      </c>
      <c r="C17375" s="115" t="s">
        <v>44309</v>
      </c>
      <c r="D17375" s="115" t="s">
        <v>2038</v>
      </c>
      <c r="E17375" s="115">
        <v>10.652900000000001</v>
      </c>
      <c r="F17375" s="674">
        <v>293.83600000000001</v>
      </c>
      <c r="G17375" s="674">
        <v>295.84500000000003</v>
      </c>
      <c r="H17375" s="115">
        <f t="shared" si="542"/>
        <v>1.0068371472522089</v>
      </c>
      <c r="I17375" s="115">
        <f t="shared" si="543"/>
        <v>10.7257</v>
      </c>
    </row>
    <row r="17376" spans="1:9" hidden="1">
      <c r="A17376" s="115" t="s">
        <v>44620</v>
      </c>
      <c r="B17376" s="115" t="s">
        <v>44621</v>
      </c>
      <c r="C17376" s="115" t="s">
        <v>44312</v>
      </c>
      <c r="D17376" s="115" t="s">
        <v>2038</v>
      </c>
      <c r="E17376" s="115">
        <v>16.817599999999999</v>
      </c>
      <c r="F17376" s="674">
        <v>293.83600000000001</v>
      </c>
      <c r="G17376" s="674">
        <v>295.84500000000003</v>
      </c>
      <c r="H17376" s="115">
        <f t="shared" si="542"/>
        <v>1.0068371472522089</v>
      </c>
      <c r="I17376" s="115">
        <f t="shared" si="543"/>
        <v>16.932600000000001</v>
      </c>
    </row>
    <row r="17377" spans="1:9" hidden="1">
      <c r="A17377" s="115" t="s">
        <v>44622</v>
      </c>
      <c r="B17377" s="115" t="s">
        <v>44623</v>
      </c>
      <c r="C17377" s="115" t="s">
        <v>44315</v>
      </c>
      <c r="D17377" s="115" t="s">
        <v>2038</v>
      </c>
      <c r="E17377" s="115">
        <v>22.367699999999999</v>
      </c>
      <c r="F17377" s="674">
        <v>293.83600000000001</v>
      </c>
      <c r="G17377" s="674">
        <v>295.84500000000003</v>
      </c>
      <c r="H17377" s="115">
        <f t="shared" si="542"/>
        <v>1.0068371472522089</v>
      </c>
      <c r="I17377" s="115">
        <f t="shared" si="543"/>
        <v>22.520600000000002</v>
      </c>
    </row>
    <row r="17378" spans="1:9" hidden="1">
      <c r="A17378" s="115" t="s">
        <v>44624</v>
      </c>
      <c r="B17378" s="115" t="s">
        <v>44625</v>
      </c>
      <c r="C17378" s="115" t="s">
        <v>44318</v>
      </c>
      <c r="D17378" s="115" t="s">
        <v>2038</v>
      </c>
      <c r="E17378" s="115">
        <v>17.121099999999998</v>
      </c>
      <c r="F17378" s="674">
        <v>293.83600000000001</v>
      </c>
      <c r="G17378" s="674">
        <v>295.84500000000003</v>
      </c>
      <c r="H17378" s="115">
        <f t="shared" si="542"/>
        <v>1.0068371472522089</v>
      </c>
      <c r="I17378" s="115">
        <f t="shared" si="543"/>
        <v>17.238199999999999</v>
      </c>
    </row>
    <row r="17379" spans="1:9" hidden="1">
      <c r="A17379" s="115" t="s">
        <v>44626</v>
      </c>
      <c r="B17379" s="115" t="s">
        <v>44627</v>
      </c>
      <c r="C17379" s="115" t="s">
        <v>44321</v>
      </c>
      <c r="D17379" s="115" t="s">
        <v>2038</v>
      </c>
      <c r="E17379" s="115">
        <v>13.414</v>
      </c>
      <c r="F17379" s="674">
        <v>293.83600000000001</v>
      </c>
      <c r="G17379" s="674">
        <v>295.84500000000003</v>
      </c>
      <c r="H17379" s="115">
        <f t="shared" si="542"/>
        <v>1.0068371472522089</v>
      </c>
      <c r="I17379" s="115">
        <f t="shared" si="543"/>
        <v>13.505699999999999</v>
      </c>
    </row>
    <row r="17380" spans="1:9" hidden="1">
      <c r="A17380" s="115" t="s">
        <v>44628</v>
      </c>
      <c r="B17380" s="115" t="s">
        <v>44629</v>
      </c>
      <c r="C17380" s="115" t="s">
        <v>44324</v>
      </c>
      <c r="D17380" s="115" t="s">
        <v>2038</v>
      </c>
      <c r="E17380" s="115">
        <v>50.512300000000003</v>
      </c>
      <c r="F17380" s="674">
        <v>293.83600000000001</v>
      </c>
      <c r="G17380" s="674">
        <v>295.84500000000003</v>
      </c>
      <c r="H17380" s="115">
        <f t="shared" si="542"/>
        <v>1.0068371472522089</v>
      </c>
      <c r="I17380" s="115">
        <f t="shared" si="543"/>
        <v>50.857700000000001</v>
      </c>
    </row>
    <row r="17381" spans="1:9" hidden="1">
      <c r="A17381" s="115" t="s">
        <v>44630</v>
      </c>
      <c r="B17381" s="115" t="s">
        <v>44631</v>
      </c>
      <c r="C17381" s="115" t="s">
        <v>44327</v>
      </c>
      <c r="D17381" s="115" t="s">
        <v>2038</v>
      </c>
      <c r="E17381" s="115">
        <v>20.139299999999999</v>
      </c>
      <c r="F17381" s="674">
        <v>293.83600000000001</v>
      </c>
      <c r="G17381" s="674">
        <v>295.84500000000003</v>
      </c>
      <c r="H17381" s="115">
        <f t="shared" si="542"/>
        <v>1.0068371472522089</v>
      </c>
      <c r="I17381" s="115">
        <f t="shared" si="543"/>
        <v>20.277000000000001</v>
      </c>
    </row>
    <row r="17382" spans="1:9" hidden="1">
      <c r="A17382" s="115" t="s">
        <v>44632</v>
      </c>
      <c r="B17382" s="115" t="s">
        <v>44633</v>
      </c>
      <c r="C17382" s="115" t="s">
        <v>44330</v>
      </c>
      <c r="D17382" s="115" t="s">
        <v>2038</v>
      </c>
      <c r="E17382" s="115">
        <v>22.225100000000001</v>
      </c>
      <c r="F17382" s="674">
        <v>293.83600000000001</v>
      </c>
      <c r="G17382" s="674">
        <v>295.84500000000003</v>
      </c>
      <c r="H17382" s="115">
        <f t="shared" si="542"/>
        <v>1.0068371472522089</v>
      </c>
      <c r="I17382" s="115">
        <f t="shared" si="543"/>
        <v>22.377099999999999</v>
      </c>
    </row>
    <row r="17383" spans="1:9" hidden="1">
      <c r="A17383" s="115" t="s">
        <v>44634</v>
      </c>
      <c r="B17383" s="115" t="s">
        <v>44635</v>
      </c>
      <c r="C17383" s="115" t="s">
        <v>44333</v>
      </c>
      <c r="D17383" s="115" t="s">
        <v>1242</v>
      </c>
      <c r="E17383" s="115">
        <v>19.015999999999998</v>
      </c>
      <c r="F17383" s="674">
        <v>293.83600000000001</v>
      </c>
      <c r="G17383" s="674">
        <v>295.84500000000003</v>
      </c>
      <c r="H17383" s="115">
        <f t="shared" si="542"/>
        <v>1.0068371472522089</v>
      </c>
      <c r="I17383" s="115">
        <f t="shared" si="543"/>
        <v>19.146000000000001</v>
      </c>
    </row>
    <row r="17384" spans="1:9" hidden="1">
      <c r="A17384" s="115" t="s">
        <v>44636</v>
      </c>
      <c r="B17384" s="115" t="s">
        <v>44637</v>
      </c>
      <c r="C17384" s="115" t="s">
        <v>44336</v>
      </c>
      <c r="D17384" s="115" t="s">
        <v>1242</v>
      </c>
      <c r="E17384" s="115">
        <v>5.8445</v>
      </c>
      <c r="F17384" s="674">
        <v>293.83600000000001</v>
      </c>
      <c r="G17384" s="674">
        <v>295.84500000000003</v>
      </c>
      <c r="H17384" s="115">
        <f t="shared" si="542"/>
        <v>1.0068371472522089</v>
      </c>
      <c r="I17384" s="115">
        <f t="shared" si="543"/>
        <v>5.8845000000000001</v>
      </c>
    </row>
    <row r="17385" spans="1:9" hidden="1">
      <c r="A17385" s="115" t="s">
        <v>44638</v>
      </c>
      <c r="B17385" s="115" t="s">
        <v>44639</v>
      </c>
      <c r="C17385" s="115" t="s">
        <v>44339</v>
      </c>
      <c r="D17385" s="115" t="s">
        <v>1242</v>
      </c>
      <c r="E17385" s="115">
        <v>12.755800000000001</v>
      </c>
      <c r="F17385" s="674">
        <v>293.83600000000001</v>
      </c>
      <c r="G17385" s="674">
        <v>295.84500000000003</v>
      </c>
      <c r="H17385" s="115">
        <f t="shared" si="542"/>
        <v>1.0068371472522089</v>
      </c>
      <c r="I17385" s="115">
        <f t="shared" si="543"/>
        <v>12.843</v>
      </c>
    </row>
    <row r="17386" spans="1:9" hidden="1">
      <c r="A17386" s="115" t="s">
        <v>44640</v>
      </c>
      <c r="B17386" s="115" t="s">
        <v>44641</v>
      </c>
      <c r="C17386" s="115" t="s">
        <v>44342</v>
      </c>
      <c r="D17386" s="115" t="s">
        <v>1242</v>
      </c>
      <c r="E17386" s="115">
        <v>12.540900000000001</v>
      </c>
      <c r="F17386" s="674">
        <v>293.83600000000001</v>
      </c>
      <c r="G17386" s="674">
        <v>295.84500000000003</v>
      </c>
      <c r="H17386" s="115">
        <f t="shared" si="542"/>
        <v>1.0068371472522089</v>
      </c>
      <c r="I17386" s="115">
        <f t="shared" si="543"/>
        <v>12.6266</v>
      </c>
    </row>
    <row r="17387" spans="1:9" hidden="1">
      <c r="A17387" s="115" t="s">
        <v>44642</v>
      </c>
      <c r="B17387" s="115" t="s">
        <v>44643</v>
      </c>
      <c r="C17387" s="115" t="s">
        <v>44345</v>
      </c>
      <c r="D17387" s="115" t="s">
        <v>1242</v>
      </c>
      <c r="E17387" s="115">
        <v>9.1667000000000005</v>
      </c>
      <c r="F17387" s="674">
        <v>293.83600000000001</v>
      </c>
      <c r="G17387" s="674">
        <v>295.84500000000003</v>
      </c>
      <c r="H17387" s="115">
        <f t="shared" si="542"/>
        <v>1.0068371472522089</v>
      </c>
      <c r="I17387" s="115">
        <f t="shared" si="543"/>
        <v>9.2294</v>
      </c>
    </row>
    <row r="17388" spans="1:9" hidden="1">
      <c r="A17388" s="115" t="s">
        <v>44644</v>
      </c>
      <c r="B17388" s="115" t="s">
        <v>44645</v>
      </c>
      <c r="C17388" s="115" t="s">
        <v>44348</v>
      </c>
      <c r="D17388" s="115" t="s">
        <v>2038</v>
      </c>
      <c r="E17388" s="115">
        <v>21.125900000000001</v>
      </c>
      <c r="F17388" s="674">
        <v>293.83600000000001</v>
      </c>
      <c r="G17388" s="674">
        <v>295.84500000000003</v>
      </c>
      <c r="H17388" s="115">
        <f t="shared" si="542"/>
        <v>1.0068371472522089</v>
      </c>
      <c r="I17388" s="115">
        <f t="shared" si="543"/>
        <v>21.270299999999999</v>
      </c>
    </row>
    <row r="17389" spans="1:9" hidden="1">
      <c r="A17389" s="115" t="s">
        <v>44646</v>
      </c>
      <c r="B17389" s="115" t="s">
        <v>44647</v>
      </c>
      <c r="C17389" s="115" t="s">
        <v>44351</v>
      </c>
      <c r="D17389" s="115" t="s">
        <v>2038</v>
      </c>
      <c r="E17389" s="115">
        <v>17.666</v>
      </c>
      <c r="F17389" s="674">
        <v>293.83600000000001</v>
      </c>
      <c r="G17389" s="674">
        <v>295.84500000000003</v>
      </c>
      <c r="H17389" s="115">
        <f t="shared" si="542"/>
        <v>1.0068371472522089</v>
      </c>
      <c r="I17389" s="115">
        <f t="shared" si="543"/>
        <v>17.786799999999999</v>
      </c>
    </row>
    <row r="17390" spans="1:9" hidden="1">
      <c r="A17390" s="115" t="s">
        <v>44648</v>
      </c>
      <c r="B17390" s="115" t="s">
        <v>44649</v>
      </c>
      <c r="C17390" s="115" t="s">
        <v>44354</v>
      </c>
      <c r="D17390" s="115" t="s">
        <v>2038</v>
      </c>
      <c r="E17390" s="115">
        <v>21.939599999999999</v>
      </c>
      <c r="F17390" s="674">
        <v>293.83600000000001</v>
      </c>
      <c r="G17390" s="674">
        <v>295.84500000000003</v>
      </c>
      <c r="H17390" s="115">
        <f t="shared" si="542"/>
        <v>1.0068371472522089</v>
      </c>
      <c r="I17390" s="115">
        <f t="shared" si="543"/>
        <v>22.089600000000001</v>
      </c>
    </row>
    <row r="17391" spans="1:9" hidden="1">
      <c r="A17391" s="115" t="s">
        <v>44650</v>
      </c>
      <c r="B17391" s="115" t="s">
        <v>44651</v>
      </c>
      <c r="C17391" s="115" t="s">
        <v>44357</v>
      </c>
      <c r="D17391" s="115" t="s">
        <v>2038</v>
      </c>
      <c r="E17391" s="115">
        <v>17.620100000000001</v>
      </c>
      <c r="F17391" s="674">
        <v>293.83600000000001</v>
      </c>
      <c r="G17391" s="674">
        <v>295.84500000000003</v>
      </c>
      <c r="H17391" s="115">
        <f t="shared" si="542"/>
        <v>1.0068371472522089</v>
      </c>
      <c r="I17391" s="115">
        <f t="shared" si="543"/>
        <v>17.740600000000001</v>
      </c>
    </row>
    <row r="17392" spans="1:9" hidden="1">
      <c r="A17392" s="115" t="s">
        <v>44652</v>
      </c>
      <c r="B17392" s="115" t="s">
        <v>44653</v>
      </c>
      <c r="C17392" s="115" t="s">
        <v>44360</v>
      </c>
      <c r="D17392" s="115" t="s">
        <v>2038</v>
      </c>
      <c r="E17392" s="115">
        <v>26.101099999999999</v>
      </c>
      <c r="F17392" s="674">
        <v>293.83600000000001</v>
      </c>
      <c r="G17392" s="674">
        <v>295.84500000000003</v>
      </c>
      <c r="H17392" s="115">
        <f t="shared" si="542"/>
        <v>1.0068371472522089</v>
      </c>
      <c r="I17392" s="115">
        <f t="shared" si="543"/>
        <v>26.279599999999999</v>
      </c>
    </row>
    <row r="17393" spans="1:9" hidden="1">
      <c r="A17393" s="115" t="s">
        <v>44654</v>
      </c>
      <c r="B17393" s="115" t="s">
        <v>44655</v>
      </c>
      <c r="C17393" s="115" t="s">
        <v>44363</v>
      </c>
      <c r="D17393" s="115" t="s">
        <v>2038</v>
      </c>
      <c r="E17393" s="115">
        <v>21.5274</v>
      </c>
      <c r="F17393" s="674">
        <v>293.83600000000001</v>
      </c>
      <c r="G17393" s="674">
        <v>295.84500000000003</v>
      </c>
      <c r="H17393" s="115">
        <f t="shared" si="542"/>
        <v>1.0068371472522089</v>
      </c>
      <c r="I17393" s="115">
        <f t="shared" si="543"/>
        <v>21.674600000000002</v>
      </c>
    </row>
    <row r="17394" spans="1:9" hidden="1">
      <c r="A17394" s="115" t="s">
        <v>44656</v>
      </c>
      <c r="B17394" s="115" t="s">
        <v>44657</v>
      </c>
      <c r="C17394" s="115" t="s">
        <v>44366</v>
      </c>
      <c r="D17394" s="115" t="s">
        <v>2038</v>
      </c>
      <c r="E17394" s="115">
        <v>16.5716</v>
      </c>
      <c r="F17394" s="674">
        <v>293.83600000000001</v>
      </c>
      <c r="G17394" s="674">
        <v>295.84500000000003</v>
      </c>
      <c r="H17394" s="115">
        <f t="shared" si="542"/>
        <v>1.0068371472522089</v>
      </c>
      <c r="I17394" s="115">
        <f t="shared" si="543"/>
        <v>16.684899999999999</v>
      </c>
    </row>
    <row r="17395" spans="1:9" hidden="1">
      <c r="A17395" s="115" t="s">
        <v>44658</v>
      </c>
      <c r="B17395" s="115" t="s">
        <v>44659</v>
      </c>
      <c r="C17395" s="115" t="s">
        <v>44369</v>
      </c>
      <c r="D17395" s="115" t="s">
        <v>2038</v>
      </c>
      <c r="E17395" s="115">
        <v>5.1139999999999999</v>
      </c>
      <c r="F17395" s="674">
        <v>293.83600000000001</v>
      </c>
      <c r="G17395" s="674">
        <v>295.84500000000003</v>
      </c>
      <c r="H17395" s="115">
        <f t="shared" si="542"/>
        <v>1.0068371472522089</v>
      </c>
      <c r="I17395" s="115">
        <f t="shared" si="543"/>
        <v>5.149</v>
      </c>
    </row>
    <row r="17396" spans="1:9" hidden="1">
      <c r="A17396" s="115" t="s">
        <v>44660</v>
      </c>
      <c r="B17396" s="115" t="s">
        <v>44661</v>
      </c>
      <c r="C17396" s="115" t="s">
        <v>44372</v>
      </c>
      <c r="D17396" s="115" t="s">
        <v>2038</v>
      </c>
      <c r="E17396" s="115">
        <v>21.5596</v>
      </c>
      <c r="F17396" s="674">
        <v>293.83600000000001</v>
      </c>
      <c r="G17396" s="674">
        <v>295.84500000000003</v>
      </c>
      <c r="H17396" s="115">
        <f t="shared" si="542"/>
        <v>1.0068371472522089</v>
      </c>
      <c r="I17396" s="115">
        <f t="shared" si="543"/>
        <v>21.707000000000001</v>
      </c>
    </row>
    <row r="17397" spans="1:9" hidden="1">
      <c r="A17397" s="115" t="s">
        <v>44662</v>
      </c>
      <c r="B17397" s="115" t="s">
        <v>44663</v>
      </c>
      <c r="C17397" s="115" t="s">
        <v>44375</v>
      </c>
      <c r="D17397" s="115" t="s">
        <v>2038</v>
      </c>
      <c r="E17397" s="115">
        <v>10.629300000000001</v>
      </c>
      <c r="F17397" s="674">
        <v>293.83600000000001</v>
      </c>
      <c r="G17397" s="674">
        <v>295.84500000000003</v>
      </c>
      <c r="H17397" s="115">
        <f t="shared" si="542"/>
        <v>1.0068371472522089</v>
      </c>
      <c r="I17397" s="115">
        <f t="shared" si="543"/>
        <v>10.702</v>
      </c>
    </row>
    <row r="17398" spans="1:9" hidden="1">
      <c r="A17398" s="115" t="s">
        <v>44664</v>
      </c>
      <c r="B17398" s="115" t="s">
        <v>44665</v>
      </c>
      <c r="C17398" s="115" t="s">
        <v>44378</v>
      </c>
      <c r="D17398" s="115" t="s">
        <v>2038</v>
      </c>
      <c r="E17398" s="115">
        <v>29.8583</v>
      </c>
      <c r="F17398" s="674">
        <v>293.83600000000001</v>
      </c>
      <c r="G17398" s="674">
        <v>295.84500000000003</v>
      </c>
      <c r="H17398" s="115">
        <f t="shared" si="542"/>
        <v>1.0068371472522089</v>
      </c>
      <c r="I17398" s="115">
        <f t="shared" si="543"/>
        <v>30.0624</v>
      </c>
    </row>
    <row r="17399" spans="1:9" hidden="1">
      <c r="A17399" s="115" t="s">
        <v>44666</v>
      </c>
      <c r="B17399" s="115" t="s">
        <v>44667</v>
      </c>
      <c r="C17399" s="115" t="s">
        <v>44381</v>
      </c>
      <c r="D17399" s="115" t="s">
        <v>2038</v>
      </c>
      <c r="E17399" s="115">
        <v>6.3223000000000003</v>
      </c>
      <c r="F17399" s="674">
        <v>293.83600000000001</v>
      </c>
      <c r="G17399" s="674">
        <v>295.84500000000003</v>
      </c>
      <c r="H17399" s="115">
        <f t="shared" si="542"/>
        <v>1.0068371472522089</v>
      </c>
      <c r="I17399" s="115">
        <f t="shared" si="543"/>
        <v>6.3654999999999999</v>
      </c>
    </row>
    <row r="17400" spans="1:9" hidden="1">
      <c r="A17400" s="115" t="s">
        <v>44668</v>
      </c>
      <c r="B17400" s="115" t="s">
        <v>44669</v>
      </c>
      <c r="C17400" s="115" t="s">
        <v>44384</v>
      </c>
      <c r="D17400" s="115" t="s">
        <v>2038</v>
      </c>
      <c r="E17400" s="115">
        <v>10.0983</v>
      </c>
      <c r="F17400" s="674">
        <v>293.83600000000001</v>
      </c>
      <c r="G17400" s="674">
        <v>295.84500000000003</v>
      </c>
      <c r="H17400" s="115">
        <f t="shared" si="542"/>
        <v>1.0068371472522089</v>
      </c>
      <c r="I17400" s="115">
        <f t="shared" si="543"/>
        <v>10.167299999999999</v>
      </c>
    </row>
    <row r="17401" spans="1:9" hidden="1">
      <c r="A17401" s="115" t="s">
        <v>44670</v>
      </c>
      <c r="B17401" s="115" t="s">
        <v>44671</v>
      </c>
      <c r="C17401" s="115" t="s">
        <v>44387</v>
      </c>
      <c r="D17401" s="115" t="s">
        <v>2038</v>
      </c>
      <c r="E17401" s="115">
        <v>19.537299999999998</v>
      </c>
      <c r="F17401" s="674">
        <v>293.83600000000001</v>
      </c>
      <c r="G17401" s="674">
        <v>295.84500000000003</v>
      </c>
      <c r="H17401" s="115">
        <f t="shared" si="542"/>
        <v>1.0068371472522089</v>
      </c>
      <c r="I17401" s="115">
        <f t="shared" si="543"/>
        <v>19.6709</v>
      </c>
    </row>
    <row r="17402" spans="1:9" hidden="1">
      <c r="A17402" s="115" t="s">
        <v>44672</v>
      </c>
      <c r="B17402" s="115" t="s">
        <v>44673</v>
      </c>
      <c r="C17402" s="115" t="s">
        <v>44390</v>
      </c>
      <c r="D17402" s="115" t="s">
        <v>2038</v>
      </c>
      <c r="E17402" s="115">
        <v>30.6736</v>
      </c>
      <c r="F17402" s="674">
        <v>293.83600000000001</v>
      </c>
      <c r="G17402" s="674">
        <v>295.84500000000003</v>
      </c>
      <c r="H17402" s="115">
        <f t="shared" si="542"/>
        <v>1.0068371472522089</v>
      </c>
      <c r="I17402" s="115">
        <f t="shared" si="543"/>
        <v>30.883299999999998</v>
      </c>
    </row>
    <row r="17403" spans="1:9" hidden="1">
      <c r="A17403" s="115" t="s">
        <v>44674</v>
      </c>
      <c r="B17403" s="115" t="s">
        <v>44675</v>
      </c>
      <c r="C17403" s="115" t="s">
        <v>44393</v>
      </c>
      <c r="D17403" s="115" t="s">
        <v>2038</v>
      </c>
      <c r="E17403" s="115">
        <v>16.1632</v>
      </c>
      <c r="F17403" s="674">
        <v>293.83600000000001</v>
      </c>
      <c r="G17403" s="674">
        <v>295.84500000000003</v>
      </c>
      <c r="H17403" s="115">
        <f t="shared" si="542"/>
        <v>1.0068371472522089</v>
      </c>
      <c r="I17403" s="115">
        <f t="shared" si="543"/>
        <v>16.273700000000002</v>
      </c>
    </row>
    <row r="17404" spans="1:9" hidden="1">
      <c r="A17404" s="115" t="s">
        <v>44676</v>
      </c>
      <c r="B17404" s="115" t="s">
        <v>44677</v>
      </c>
      <c r="C17404" s="115" t="s">
        <v>44396</v>
      </c>
      <c r="D17404" s="115" t="s">
        <v>2038</v>
      </c>
      <c r="E17404" s="115">
        <v>5.9793000000000003</v>
      </c>
      <c r="F17404" s="674">
        <v>293.83600000000001</v>
      </c>
      <c r="G17404" s="674">
        <v>295.84500000000003</v>
      </c>
      <c r="H17404" s="115">
        <f t="shared" si="542"/>
        <v>1.0068371472522089</v>
      </c>
      <c r="I17404" s="115">
        <f t="shared" si="543"/>
        <v>6.0202</v>
      </c>
    </row>
    <row r="17405" spans="1:9" hidden="1">
      <c r="A17405" s="115" t="s">
        <v>44678</v>
      </c>
      <c r="B17405" s="115" t="s">
        <v>44679</v>
      </c>
      <c r="C17405" s="115" t="s">
        <v>44399</v>
      </c>
      <c r="D17405" s="115" t="s">
        <v>2038</v>
      </c>
      <c r="E17405" s="115">
        <v>15.034599999999999</v>
      </c>
      <c r="F17405" s="674">
        <v>293.83600000000001</v>
      </c>
      <c r="G17405" s="674">
        <v>295.84500000000003</v>
      </c>
      <c r="H17405" s="115">
        <f t="shared" si="542"/>
        <v>1.0068371472522089</v>
      </c>
      <c r="I17405" s="115">
        <f t="shared" si="543"/>
        <v>15.1374</v>
      </c>
    </row>
    <row r="17406" spans="1:9" hidden="1">
      <c r="A17406" s="115" t="s">
        <v>44680</v>
      </c>
      <c r="B17406" s="115" t="s">
        <v>44681</v>
      </c>
      <c r="C17406" s="115" t="s">
        <v>44402</v>
      </c>
      <c r="D17406" s="115" t="s">
        <v>2038</v>
      </c>
      <c r="E17406" s="115">
        <v>18.089200000000002</v>
      </c>
      <c r="F17406" s="674">
        <v>293.83600000000001</v>
      </c>
      <c r="G17406" s="674">
        <v>295.84500000000003</v>
      </c>
      <c r="H17406" s="115">
        <f t="shared" si="542"/>
        <v>1.0068371472522089</v>
      </c>
      <c r="I17406" s="115">
        <f t="shared" si="543"/>
        <v>18.212900000000001</v>
      </c>
    </row>
    <row r="17407" spans="1:9" hidden="1">
      <c r="A17407" s="115" t="s">
        <v>44682</v>
      </c>
      <c r="B17407" s="115" t="s">
        <v>44683</v>
      </c>
      <c r="C17407" s="115" t="s">
        <v>44405</v>
      </c>
      <c r="D17407" s="115" t="s">
        <v>2038</v>
      </c>
      <c r="E17407" s="115">
        <v>36.178400000000003</v>
      </c>
      <c r="F17407" s="674">
        <v>293.83600000000001</v>
      </c>
      <c r="G17407" s="674">
        <v>295.84500000000003</v>
      </c>
      <c r="H17407" s="115">
        <f t="shared" si="542"/>
        <v>1.0068371472522089</v>
      </c>
      <c r="I17407" s="115">
        <f t="shared" si="543"/>
        <v>36.425800000000002</v>
      </c>
    </row>
    <row r="17408" spans="1:9" hidden="1">
      <c r="A17408" s="115" t="s">
        <v>44684</v>
      </c>
      <c r="B17408" s="115" t="s">
        <v>44685</v>
      </c>
      <c r="C17408" s="115" t="s">
        <v>44408</v>
      </c>
      <c r="D17408" s="115" t="s">
        <v>2038</v>
      </c>
      <c r="E17408" s="115">
        <v>28.210599999999999</v>
      </c>
      <c r="F17408" s="674">
        <v>293.83600000000001</v>
      </c>
      <c r="G17408" s="674">
        <v>295.84500000000003</v>
      </c>
      <c r="H17408" s="115">
        <f t="shared" si="542"/>
        <v>1.0068371472522089</v>
      </c>
      <c r="I17408" s="115">
        <f t="shared" si="543"/>
        <v>28.403500000000001</v>
      </c>
    </row>
    <row r="17409" spans="1:9" hidden="1">
      <c r="A17409" s="115" t="s">
        <v>44686</v>
      </c>
      <c r="B17409" s="115" t="s">
        <v>44687</v>
      </c>
      <c r="C17409" s="115" t="s">
        <v>44411</v>
      </c>
      <c r="D17409" s="115" t="s">
        <v>2038</v>
      </c>
      <c r="E17409" s="115">
        <v>33.908799999999999</v>
      </c>
      <c r="F17409" s="674">
        <v>293.83600000000001</v>
      </c>
      <c r="G17409" s="674">
        <v>295.84500000000003</v>
      </c>
      <c r="H17409" s="115">
        <f t="shared" si="542"/>
        <v>1.0068371472522089</v>
      </c>
      <c r="I17409" s="115">
        <f t="shared" si="543"/>
        <v>34.140599999999999</v>
      </c>
    </row>
    <row r="17410" spans="1:9" hidden="1">
      <c r="A17410" s="115" t="s">
        <v>44688</v>
      </c>
      <c r="B17410" s="115" t="s">
        <v>44689</v>
      </c>
      <c r="C17410" s="115" t="s">
        <v>44414</v>
      </c>
      <c r="D17410" s="115" t="s">
        <v>2038</v>
      </c>
      <c r="E17410" s="115">
        <v>45.026200000000003</v>
      </c>
      <c r="F17410" s="674">
        <v>293.83600000000001</v>
      </c>
      <c r="G17410" s="674">
        <v>295.84500000000003</v>
      </c>
      <c r="H17410" s="115">
        <f t="shared" si="542"/>
        <v>1.0068371472522089</v>
      </c>
      <c r="I17410" s="115">
        <f t="shared" si="543"/>
        <v>45.334099999999999</v>
      </c>
    </row>
    <row r="17411" spans="1:9" hidden="1">
      <c r="A17411" s="115" t="s">
        <v>44690</v>
      </c>
      <c r="B17411" s="115" t="s">
        <v>44691</v>
      </c>
      <c r="C17411" s="115" t="s">
        <v>44417</v>
      </c>
      <c r="D17411" s="115" t="s">
        <v>2038</v>
      </c>
      <c r="E17411" s="115">
        <v>6.4542000000000002</v>
      </c>
      <c r="F17411" s="674">
        <v>293.83600000000001</v>
      </c>
      <c r="G17411" s="674">
        <v>295.84500000000003</v>
      </c>
      <c r="H17411" s="115">
        <f t="shared" si="542"/>
        <v>1.0068371472522089</v>
      </c>
      <c r="I17411" s="115">
        <f t="shared" si="543"/>
        <v>6.4983000000000004</v>
      </c>
    </row>
    <row r="17412" spans="1:9" hidden="1">
      <c r="A17412" s="115" t="s">
        <v>44692</v>
      </c>
      <c r="B17412" s="115" t="s">
        <v>44693</v>
      </c>
      <c r="C17412" s="115" t="s">
        <v>44420</v>
      </c>
      <c r="D17412" s="115" t="s">
        <v>2038</v>
      </c>
      <c r="E17412" s="115">
        <v>13.8443</v>
      </c>
      <c r="F17412" s="674">
        <v>293.83600000000001</v>
      </c>
      <c r="G17412" s="674">
        <v>295.84500000000003</v>
      </c>
      <c r="H17412" s="115">
        <f t="shared" si="542"/>
        <v>1.0068371472522089</v>
      </c>
      <c r="I17412" s="115">
        <f t="shared" si="543"/>
        <v>13.939</v>
      </c>
    </row>
    <row r="17413" spans="1:9" hidden="1">
      <c r="A17413" s="115" t="s">
        <v>44694</v>
      </c>
      <c r="B17413" s="115" t="s">
        <v>44695</v>
      </c>
      <c r="C17413" s="115" t="s">
        <v>44423</v>
      </c>
      <c r="D17413" s="115" t="s">
        <v>2038</v>
      </c>
      <c r="E17413" s="115">
        <v>33.537799999999997</v>
      </c>
      <c r="F17413" s="674">
        <v>293.83600000000001</v>
      </c>
      <c r="G17413" s="674">
        <v>295.84500000000003</v>
      </c>
      <c r="H17413" s="115">
        <f t="shared" ref="H17413:H17476" si="544">G17413/F17413</f>
        <v>1.0068371472522089</v>
      </c>
      <c r="I17413" s="115">
        <f t="shared" ref="I17413:I17476" si="545">ROUND(H17413*E17413,4)</f>
        <v>33.767099999999999</v>
      </c>
    </row>
    <row r="17414" spans="1:9" hidden="1">
      <c r="A17414" s="115" t="s">
        <v>44696</v>
      </c>
      <c r="B17414" s="115" t="s">
        <v>44697</v>
      </c>
      <c r="C17414" s="115" t="s">
        <v>44426</v>
      </c>
      <c r="D17414" s="115" t="s">
        <v>2038</v>
      </c>
      <c r="E17414" s="115">
        <v>15.4376</v>
      </c>
      <c r="F17414" s="674">
        <v>293.83600000000001</v>
      </c>
      <c r="G17414" s="674">
        <v>295.84500000000003</v>
      </c>
      <c r="H17414" s="115">
        <f t="shared" si="544"/>
        <v>1.0068371472522089</v>
      </c>
      <c r="I17414" s="115">
        <f t="shared" si="545"/>
        <v>15.543100000000001</v>
      </c>
    </row>
    <row r="17415" spans="1:9" hidden="1">
      <c r="A17415" s="115" t="s">
        <v>44698</v>
      </c>
      <c r="B17415" s="115" t="s">
        <v>44699</v>
      </c>
      <c r="C17415" s="115" t="s">
        <v>44429</v>
      </c>
      <c r="D17415" s="115" t="s">
        <v>2038</v>
      </c>
      <c r="E17415" s="115">
        <v>6.2192999999999996</v>
      </c>
      <c r="F17415" s="674">
        <v>293.83600000000001</v>
      </c>
      <c r="G17415" s="674">
        <v>295.84500000000003</v>
      </c>
      <c r="H17415" s="115">
        <f t="shared" si="544"/>
        <v>1.0068371472522089</v>
      </c>
      <c r="I17415" s="115">
        <f t="shared" si="545"/>
        <v>6.2618</v>
      </c>
    </row>
    <row r="17416" spans="1:9" hidden="1">
      <c r="A17416" s="115" t="s">
        <v>44700</v>
      </c>
      <c r="B17416" s="115" t="s">
        <v>44701</v>
      </c>
      <c r="C17416" s="115" t="s">
        <v>44432</v>
      </c>
      <c r="D17416" s="115" t="s">
        <v>2038</v>
      </c>
      <c r="E17416" s="115">
        <v>83.167500000000004</v>
      </c>
      <c r="F17416" s="674">
        <v>293.83600000000001</v>
      </c>
      <c r="G17416" s="674">
        <v>295.84500000000003</v>
      </c>
      <c r="H17416" s="115">
        <f t="shared" si="544"/>
        <v>1.0068371472522089</v>
      </c>
      <c r="I17416" s="115">
        <f t="shared" si="545"/>
        <v>83.736099999999993</v>
      </c>
    </row>
    <row r="17417" spans="1:9" hidden="1">
      <c r="A17417" s="115" t="s">
        <v>44702</v>
      </c>
      <c r="B17417" s="115" t="s">
        <v>44703</v>
      </c>
      <c r="C17417" s="115" t="s">
        <v>44435</v>
      </c>
      <c r="D17417" s="115" t="s">
        <v>2038</v>
      </c>
      <c r="E17417" s="115">
        <v>76.866500000000002</v>
      </c>
      <c r="F17417" s="674">
        <v>293.83600000000001</v>
      </c>
      <c r="G17417" s="674">
        <v>295.84500000000003</v>
      </c>
      <c r="H17417" s="115">
        <f t="shared" si="544"/>
        <v>1.0068371472522089</v>
      </c>
      <c r="I17417" s="115">
        <f t="shared" si="545"/>
        <v>77.391999999999996</v>
      </c>
    </row>
    <row r="17418" spans="1:9" hidden="1">
      <c r="A17418" s="115" t="s">
        <v>44704</v>
      </c>
      <c r="B17418" s="115" t="s">
        <v>44705</v>
      </c>
      <c r="C17418" s="115" t="s">
        <v>44438</v>
      </c>
      <c r="D17418" s="115" t="s">
        <v>2038</v>
      </c>
      <c r="E17418" s="115">
        <v>11.406599999999999</v>
      </c>
      <c r="F17418" s="674">
        <v>293.83600000000001</v>
      </c>
      <c r="G17418" s="674">
        <v>295.84500000000003</v>
      </c>
      <c r="H17418" s="115">
        <f t="shared" si="544"/>
        <v>1.0068371472522089</v>
      </c>
      <c r="I17418" s="115">
        <f t="shared" si="545"/>
        <v>11.4846</v>
      </c>
    </row>
    <row r="17419" spans="1:9" hidden="1">
      <c r="A17419" s="115" t="s">
        <v>44706</v>
      </c>
      <c r="B17419" s="115" t="s">
        <v>44707</v>
      </c>
      <c r="C17419" s="115" t="s">
        <v>44441</v>
      </c>
      <c r="D17419" s="115" t="s">
        <v>1242</v>
      </c>
      <c r="E17419" s="115">
        <v>11.807499999999999</v>
      </c>
      <c r="F17419" s="674">
        <v>293.83600000000001</v>
      </c>
      <c r="G17419" s="674">
        <v>295.84500000000003</v>
      </c>
      <c r="H17419" s="115">
        <f t="shared" si="544"/>
        <v>1.0068371472522089</v>
      </c>
      <c r="I17419" s="115">
        <f t="shared" si="545"/>
        <v>11.888199999999999</v>
      </c>
    </row>
    <row r="17420" spans="1:9" hidden="1">
      <c r="A17420" s="115" t="s">
        <v>44708</v>
      </c>
      <c r="B17420" s="115" t="s">
        <v>44709</v>
      </c>
      <c r="C17420" s="115" t="s">
        <v>44444</v>
      </c>
      <c r="D17420" s="115" t="s">
        <v>1242</v>
      </c>
      <c r="E17420" s="115">
        <v>3.1461999999999999</v>
      </c>
      <c r="F17420" s="674">
        <v>293.83600000000001</v>
      </c>
      <c r="G17420" s="674">
        <v>295.84500000000003</v>
      </c>
      <c r="H17420" s="115">
        <f t="shared" si="544"/>
        <v>1.0068371472522089</v>
      </c>
      <c r="I17420" s="115">
        <f t="shared" si="545"/>
        <v>3.1677</v>
      </c>
    </row>
    <row r="17421" spans="1:9" hidden="1">
      <c r="A17421" s="115" t="s">
        <v>44710</v>
      </c>
      <c r="B17421" s="115" t="s">
        <v>44711</v>
      </c>
      <c r="C17421" s="115" t="s">
        <v>44447</v>
      </c>
      <c r="D17421" s="115" t="s">
        <v>2038</v>
      </c>
      <c r="E17421" s="115">
        <v>16.243099999999998</v>
      </c>
      <c r="F17421" s="674">
        <v>293.83600000000001</v>
      </c>
      <c r="G17421" s="674">
        <v>295.84500000000003</v>
      </c>
      <c r="H17421" s="115">
        <f t="shared" si="544"/>
        <v>1.0068371472522089</v>
      </c>
      <c r="I17421" s="115">
        <f t="shared" si="545"/>
        <v>16.354199999999999</v>
      </c>
    </row>
    <row r="17422" spans="1:9" hidden="1">
      <c r="A17422" s="115" t="s">
        <v>44712</v>
      </c>
      <c r="B17422" s="115" t="s">
        <v>44713</v>
      </c>
      <c r="C17422" s="115" t="s">
        <v>44450</v>
      </c>
      <c r="D17422" s="115" t="s">
        <v>2038</v>
      </c>
      <c r="E17422" s="115">
        <v>20.579799999999999</v>
      </c>
      <c r="F17422" s="674">
        <v>293.83600000000001</v>
      </c>
      <c r="G17422" s="674">
        <v>295.84500000000003</v>
      </c>
      <c r="H17422" s="115">
        <f t="shared" si="544"/>
        <v>1.0068371472522089</v>
      </c>
      <c r="I17422" s="115">
        <f t="shared" si="545"/>
        <v>20.720500000000001</v>
      </c>
    </row>
    <row r="17423" spans="1:9" hidden="1">
      <c r="A17423" s="115" t="s">
        <v>44714</v>
      </c>
      <c r="B17423" s="115" t="s">
        <v>44715</v>
      </c>
      <c r="C17423" s="115" t="s">
        <v>44453</v>
      </c>
      <c r="D17423" s="115" t="s">
        <v>2038</v>
      </c>
      <c r="E17423" s="115">
        <v>41.159500000000001</v>
      </c>
      <c r="F17423" s="674">
        <v>293.83600000000001</v>
      </c>
      <c r="G17423" s="674">
        <v>295.84500000000003</v>
      </c>
      <c r="H17423" s="115">
        <f t="shared" si="544"/>
        <v>1.0068371472522089</v>
      </c>
      <c r="I17423" s="115">
        <f t="shared" si="545"/>
        <v>41.440899999999999</v>
      </c>
    </row>
    <row r="17424" spans="1:9" hidden="1">
      <c r="A17424" s="115" t="s">
        <v>44716</v>
      </c>
      <c r="B17424" s="115" t="s">
        <v>44717</v>
      </c>
      <c r="C17424" s="115" t="s">
        <v>44456</v>
      </c>
      <c r="D17424" s="115" t="s">
        <v>2038</v>
      </c>
      <c r="E17424" s="115">
        <v>6.8071999999999999</v>
      </c>
      <c r="F17424" s="674">
        <v>293.83600000000001</v>
      </c>
      <c r="G17424" s="674">
        <v>295.84500000000003</v>
      </c>
      <c r="H17424" s="115">
        <f t="shared" si="544"/>
        <v>1.0068371472522089</v>
      </c>
      <c r="I17424" s="115">
        <f t="shared" si="545"/>
        <v>6.8536999999999999</v>
      </c>
    </row>
    <row r="17425" spans="1:9" hidden="1">
      <c r="A17425" s="115" t="s">
        <v>44718</v>
      </c>
      <c r="B17425" s="115" t="s">
        <v>44719</v>
      </c>
      <c r="C17425" s="115" t="s">
        <v>44459</v>
      </c>
      <c r="D17425" s="115" t="s">
        <v>2038</v>
      </c>
      <c r="E17425" s="115">
        <v>3.6002000000000001</v>
      </c>
      <c r="F17425" s="674">
        <v>293.83600000000001</v>
      </c>
      <c r="G17425" s="674">
        <v>295.84500000000003</v>
      </c>
      <c r="H17425" s="115">
        <f t="shared" si="544"/>
        <v>1.0068371472522089</v>
      </c>
      <c r="I17425" s="115">
        <f t="shared" si="545"/>
        <v>3.6248</v>
      </c>
    </row>
    <row r="17426" spans="1:9" hidden="1">
      <c r="A17426" s="115" t="s">
        <v>44720</v>
      </c>
      <c r="B17426" s="115" t="s">
        <v>44721</v>
      </c>
      <c r="C17426" s="115" t="s">
        <v>44462</v>
      </c>
      <c r="D17426" s="115" t="s">
        <v>2038</v>
      </c>
      <c r="E17426" s="115">
        <v>3.3441000000000001</v>
      </c>
      <c r="F17426" s="674">
        <v>293.83600000000001</v>
      </c>
      <c r="G17426" s="674">
        <v>295.84500000000003</v>
      </c>
      <c r="H17426" s="115">
        <f t="shared" si="544"/>
        <v>1.0068371472522089</v>
      </c>
      <c r="I17426" s="115">
        <f t="shared" si="545"/>
        <v>3.367</v>
      </c>
    </row>
    <row r="17427" spans="1:9" hidden="1">
      <c r="A17427" s="115" t="s">
        <v>44722</v>
      </c>
      <c r="B17427" s="115" t="s">
        <v>44723</v>
      </c>
      <c r="C17427" s="115" t="s">
        <v>44465</v>
      </c>
      <c r="D17427" s="115" t="s">
        <v>2038</v>
      </c>
      <c r="E17427" s="115">
        <v>6.0175000000000001</v>
      </c>
      <c r="F17427" s="674">
        <v>293.83600000000001</v>
      </c>
      <c r="G17427" s="674">
        <v>295.84500000000003</v>
      </c>
      <c r="H17427" s="115">
        <f t="shared" si="544"/>
        <v>1.0068371472522089</v>
      </c>
      <c r="I17427" s="115">
        <f t="shared" si="545"/>
        <v>6.0586000000000002</v>
      </c>
    </row>
    <row r="17428" spans="1:9" hidden="1">
      <c r="A17428" s="115" t="s">
        <v>44724</v>
      </c>
      <c r="B17428" s="115" t="s">
        <v>44725</v>
      </c>
      <c r="C17428" s="115" t="s">
        <v>44468</v>
      </c>
      <c r="D17428" s="115" t="s">
        <v>2038</v>
      </c>
      <c r="E17428" s="115">
        <v>7.82</v>
      </c>
      <c r="F17428" s="674">
        <v>293.83600000000001</v>
      </c>
      <c r="G17428" s="674">
        <v>295.84500000000003</v>
      </c>
      <c r="H17428" s="115">
        <f t="shared" si="544"/>
        <v>1.0068371472522089</v>
      </c>
      <c r="I17428" s="115">
        <f t="shared" si="545"/>
        <v>7.8734999999999999</v>
      </c>
    </row>
    <row r="17429" spans="1:9" hidden="1">
      <c r="A17429" s="115" t="s">
        <v>44726</v>
      </c>
      <c r="B17429" s="115" t="s">
        <v>44727</v>
      </c>
      <c r="C17429" s="115" t="s">
        <v>44471</v>
      </c>
      <c r="D17429" s="115" t="s">
        <v>2038</v>
      </c>
      <c r="E17429" s="115">
        <v>35.277500000000003</v>
      </c>
      <c r="F17429" s="674">
        <v>293.83600000000001</v>
      </c>
      <c r="G17429" s="674">
        <v>295.84500000000003</v>
      </c>
      <c r="H17429" s="115">
        <f t="shared" si="544"/>
        <v>1.0068371472522089</v>
      </c>
      <c r="I17429" s="115">
        <f t="shared" si="545"/>
        <v>35.518700000000003</v>
      </c>
    </row>
    <row r="17430" spans="1:9" hidden="1">
      <c r="A17430" s="115" t="s">
        <v>44728</v>
      </c>
      <c r="B17430" s="115" t="s">
        <v>44729</v>
      </c>
      <c r="C17430" s="115" t="s">
        <v>44474</v>
      </c>
      <c r="D17430" s="115" t="s">
        <v>2038</v>
      </c>
      <c r="E17430" s="115">
        <v>55.625999999999998</v>
      </c>
      <c r="F17430" s="674">
        <v>293.83600000000001</v>
      </c>
      <c r="G17430" s="674">
        <v>295.84500000000003</v>
      </c>
      <c r="H17430" s="115">
        <f t="shared" si="544"/>
        <v>1.0068371472522089</v>
      </c>
      <c r="I17430" s="115">
        <f t="shared" si="545"/>
        <v>56.006300000000003</v>
      </c>
    </row>
    <row r="17431" spans="1:9" hidden="1">
      <c r="A17431" s="115" t="s">
        <v>44730</v>
      </c>
      <c r="B17431" s="115" t="s">
        <v>44731</v>
      </c>
      <c r="C17431" s="115" t="s">
        <v>44477</v>
      </c>
      <c r="D17431" s="115" t="s">
        <v>1242</v>
      </c>
      <c r="E17431" s="115">
        <v>8.2258999999999993</v>
      </c>
      <c r="F17431" s="674">
        <v>293.83600000000001</v>
      </c>
      <c r="G17431" s="674">
        <v>295.84500000000003</v>
      </c>
      <c r="H17431" s="115">
        <f t="shared" si="544"/>
        <v>1.0068371472522089</v>
      </c>
      <c r="I17431" s="115">
        <f t="shared" si="545"/>
        <v>8.2820999999999998</v>
      </c>
    </row>
    <row r="17432" spans="1:9" hidden="1">
      <c r="A17432" s="115" t="s">
        <v>44732</v>
      </c>
      <c r="B17432" s="115" t="s">
        <v>44733</v>
      </c>
      <c r="C17432" s="115" t="s">
        <v>44480</v>
      </c>
      <c r="D17432" s="115" t="s">
        <v>2038</v>
      </c>
      <c r="E17432" s="115">
        <v>74.034099999999995</v>
      </c>
      <c r="F17432" s="674">
        <v>293.83600000000001</v>
      </c>
      <c r="G17432" s="674">
        <v>295.84500000000003</v>
      </c>
      <c r="H17432" s="115">
        <f t="shared" si="544"/>
        <v>1.0068371472522089</v>
      </c>
      <c r="I17432" s="115">
        <f t="shared" si="545"/>
        <v>74.540300000000002</v>
      </c>
    </row>
    <row r="17433" spans="1:9" hidden="1">
      <c r="A17433" s="115" t="s">
        <v>44734</v>
      </c>
      <c r="B17433" s="115" t="s">
        <v>44735</v>
      </c>
      <c r="C17433" s="115" t="s">
        <v>44483</v>
      </c>
      <c r="D17433" s="115" t="s">
        <v>2038</v>
      </c>
      <c r="E17433" s="115">
        <v>67.237499999999997</v>
      </c>
      <c r="F17433" s="674">
        <v>293.83600000000001</v>
      </c>
      <c r="G17433" s="674">
        <v>295.84500000000003</v>
      </c>
      <c r="H17433" s="115">
        <f t="shared" si="544"/>
        <v>1.0068371472522089</v>
      </c>
      <c r="I17433" s="115">
        <f t="shared" si="545"/>
        <v>67.697199999999995</v>
      </c>
    </row>
    <row r="17434" spans="1:9" hidden="1">
      <c r="A17434" s="115" t="s">
        <v>44736</v>
      </c>
      <c r="B17434" s="115" t="s">
        <v>44737</v>
      </c>
      <c r="C17434" s="115" t="s">
        <v>44486</v>
      </c>
      <c r="D17434" s="115" t="s">
        <v>2038</v>
      </c>
      <c r="E17434" s="115">
        <v>37.381399999999999</v>
      </c>
      <c r="F17434" s="674">
        <v>293.83600000000001</v>
      </c>
      <c r="G17434" s="674">
        <v>295.84500000000003</v>
      </c>
      <c r="H17434" s="115">
        <f t="shared" si="544"/>
        <v>1.0068371472522089</v>
      </c>
      <c r="I17434" s="115">
        <f t="shared" si="545"/>
        <v>37.637</v>
      </c>
    </row>
    <row r="17435" spans="1:9" hidden="1">
      <c r="A17435" s="115" t="s">
        <v>44738</v>
      </c>
      <c r="B17435" s="115" t="s">
        <v>44739</v>
      </c>
      <c r="C17435" s="115" t="s">
        <v>44489</v>
      </c>
      <c r="D17435" s="115" t="s">
        <v>2038</v>
      </c>
      <c r="E17435" s="115">
        <v>15.6471</v>
      </c>
      <c r="F17435" s="674">
        <v>293.83600000000001</v>
      </c>
      <c r="G17435" s="674">
        <v>295.84500000000003</v>
      </c>
      <c r="H17435" s="115">
        <f t="shared" si="544"/>
        <v>1.0068371472522089</v>
      </c>
      <c r="I17435" s="115">
        <f t="shared" si="545"/>
        <v>15.754099999999999</v>
      </c>
    </row>
    <row r="17436" spans="1:9" hidden="1">
      <c r="A17436" s="115" t="s">
        <v>44740</v>
      </c>
      <c r="B17436" s="115" t="s">
        <v>44741</v>
      </c>
      <c r="C17436" s="115" t="s">
        <v>44492</v>
      </c>
      <c r="D17436" s="115" t="s">
        <v>8378</v>
      </c>
      <c r="E17436" s="115">
        <v>12</v>
      </c>
      <c r="F17436" s="674">
        <v>293.83600000000001</v>
      </c>
      <c r="G17436" s="674">
        <v>295.84500000000003</v>
      </c>
      <c r="H17436" s="115">
        <f t="shared" si="544"/>
        <v>1.0068371472522089</v>
      </c>
      <c r="I17436" s="115">
        <f t="shared" si="545"/>
        <v>12.082000000000001</v>
      </c>
    </row>
    <row r="17437" spans="1:9" hidden="1">
      <c r="A17437" s="115" t="s">
        <v>44742</v>
      </c>
      <c r="B17437" s="115" t="s">
        <v>44743</v>
      </c>
      <c r="C17437" s="115" t="s">
        <v>44495</v>
      </c>
      <c r="D17437" s="115" t="s">
        <v>8378</v>
      </c>
      <c r="E17437" s="115">
        <v>12</v>
      </c>
      <c r="F17437" s="674">
        <v>293.83600000000001</v>
      </c>
      <c r="G17437" s="674">
        <v>295.84500000000003</v>
      </c>
      <c r="H17437" s="115">
        <f t="shared" si="544"/>
        <v>1.0068371472522089</v>
      </c>
      <c r="I17437" s="115">
        <f t="shared" si="545"/>
        <v>12.082000000000001</v>
      </c>
    </row>
    <row r="17438" spans="1:9" hidden="1">
      <c r="A17438" s="115" t="s">
        <v>44744</v>
      </c>
      <c r="B17438" s="115" t="s">
        <v>44745</v>
      </c>
      <c r="C17438" s="115" t="s">
        <v>44498</v>
      </c>
      <c r="D17438" s="115" t="s">
        <v>2038</v>
      </c>
      <c r="E17438" s="115">
        <v>15.243499999999999</v>
      </c>
      <c r="F17438" s="674">
        <v>293.83600000000001</v>
      </c>
      <c r="G17438" s="674">
        <v>295.84500000000003</v>
      </c>
      <c r="H17438" s="115">
        <f t="shared" si="544"/>
        <v>1.0068371472522089</v>
      </c>
      <c r="I17438" s="115">
        <f t="shared" si="545"/>
        <v>15.3477</v>
      </c>
    </row>
    <row r="17439" spans="1:9" hidden="1">
      <c r="A17439" s="115" t="s">
        <v>44746</v>
      </c>
      <c r="B17439" s="115" t="s">
        <v>44747</v>
      </c>
      <c r="C17439" s="115" t="s">
        <v>44501</v>
      </c>
      <c r="D17439" s="115" t="s">
        <v>2038</v>
      </c>
      <c r="E17439" s="115">
        <v>33.543700000000001</v>
      </c>
      <c r="F17439" s="674">
        <v>293.83600000000001</v>
      </c>
      <c r="G17439" s="674">
        <v>295.84500000000003</v>
      </c>
      <c r="H17439" s="115">
        <f t="shared" si="544"/>
        <v>1.0068371472522089</v>
      </c>
      <c r="I17439" s="115">
        <f t="shared" si="545"/>
        <v>33.773000000000003</v>
      </c>
    </row>
    <row r="17440" spans="1:9" hidden="1">
      <c r="A17440" s="115" t="s">
        <v>44748</v>
      </c>
      <c r="B17440" s="115" t="s">
        <v>44749</v>
      </c>
      <c r="C17440" s="115" t="s">
        <v>44504</v>
      </c>
      <c r="D17440" s="115" t="s">
        <v>2038</v>
      </c>
      <c r="E17440" s="115">
        <v>38.254100000000001</v>
      </c>
      <c r="F17440" s="674">
        <v>293.83600000000001</v>
      </c>
      <c r="G17440" s="674">
        <v>295.84500000000003</v>
      </c>
      <c r="H17440" s="115">
        <f t="shared" si="544"/>
        <v>1.0068371472522089</v>
      </c>
      <c r="I17440" s="115">
        <f t="shared" si="545"/>
        <v>38.515599999999999</v>
      </c>
    </row>
    <row r="17441" spans="1:9" hidden="1">
      <c r="A17441" s="115" t="s">
        <v>44750</v>
      </c>
      <c r="B17441" s="115" t="s">
        <v>44751</v>
      </c>
      <c r="C17441" s="115" t="s">
        <v>44507</v>
      </c>
      <c r="D17441" s="115" t="s">
        <v>2038</v>
      </c>
      <c r="E17441" s="115">
        <v>15.4381</v>
      </c>
      <c r="F17441" s="674">
        <v>293.83600000000001</v>
      </c>
      <c r="G17441" s="674">
        <v>295.84500000000003</v>
      </c>
      <c r="H17441" s="115">
        <f t="shared" si="544"/>
        <v>1.0068371472522089</v>
      </c>
      <c r="I17441" s="115">
        <f t="shared" si="545"/>
        <v>15.543699999999999</v>
      </c>
    </row>
    <row r="17442" spans="1:9" hidden="1">
      <c r="A17442" s="115" t="s">
        <v>44752</v>
      </c>
      <c r="B17442" s="115" t="s">
        <v>44753</v>
      </c>
      <c r="C17442" s="115" t="s">
        <v>44510</v>
      </c>
      <c r="D17442" s="115" t="s">
        <v>2038</v>
      </c>
      <c r="E17442" s="115">
        <v>9.6752000000000002</v>
      </c>
      <c r="F17442" s="674">
        <v>293.83600000000001</v>
      </c>
      <c r="G17442" s="674">
        <v>295.84500000000003</v>
      </c>
      <c r="H17442" s="115">
        <f t="shared" si="544"/>
        <v>1.0068371472522089</v>
      </c>
      <c r="I17442" s="115">
        <f t="shared" si="545"/>
        <v>9.7414000000000005</v>
      </c>
    </row>
    <row r="17443" spans="1:9" hidden="1">
      <c r="A17443" s="115" t="s">
        <v>44754</v>
      </c>
      <c r="B17443" s="115" t="s">
        <v>44755</v>
      </c>
      <c r="C17443" s="115" t="s">
        <v>44513</v>
      </c>
      <c r="D17443" s="115" t="s">
        <v>2038</v>
      </c>
      <c r="E17443" s="115">
        <v>38.262700000000002</v>
      </c>
      <c r="F17443" s="674">
        <v>293.83600000000001</v>
      </c>
      <c r="G17443" s="674">
        <v>295.84500000000003</v>
      </c>
      <c r="H17443" s="115">
        <f t="shared" si="544"/>
        <v>1.0068371472522089</v>
      </c>
      <c r="I17443" s="115">
        <f t="shared" si="545"/>
        <v>38.524299999999997</v>
      </c>
    </row>
    <row r="17444" spans="1:9" hidden="1">
      <c r="A17444" s="115" t="s">
        <v>44756</v>
      </c>
      <c r="B17444" s="115" t="s">
        <v>44757</v>
      </c>
      <c r="C17444" s="115" t="s">
        <v>44516</v>
      </c>
      <c r="D17444" s="115" t="s">
        <v>2038</v>
      </c>
      <c r="E17444" s="115">
        <v>31.167999999999999</v>
      </c>
      <c r="F17444" s="674">
        <v>293.83600000000001</v>
      </c>
      <c r="G17444" s="674">
        <v>295.84500000000003</v>
      </c>
      <c r="H17444" s="115">
        <f t="shared" si="544"/>
        <v>1.0068371472522089</v>
      </c>
      <c r="I17444" s="115">
        <f t="shared" si="545"/>
        <v>31.3811</v>
      </c>
    </row>
    <row r="17445" spans="1:9" hidden="1">
      <c r="A17445" s="115" t="s">
        <v>44758</v>
      </c>
      <c r="B17445" s="115" t="s">
        <v>44759</v>
      </c>
      <c r="C17445" s="115" t="s">
        <v>44519</v>
      </c>
      <c r="D17445" s="115" t="s">
        <v>2038</v>
      </c>
      <c r="E17445" s="115">
        <v>67.128399999999999</v>
      </c>
      <c r="F17445" s="674">
        <v>293.83600000000001</v>
      </c>
      <c r="G17445" s="674">
        <v>295.84500000000003</v>
      </c>
      <c r="H17445" s="115">
        <f t="shared" si="544"/>
        <v>1.0068371472522089</v>
      </c>
      <c r="I17445" s="115">
        <f t="shared" si="545"/>
        <v>67.587400000000002</v>
      </c>
    </row>
    <row r="17446" spans="1:9" hidden="1">
      <c r="A17446" s="115" t="s">
        <v>44760</v>
      </c>
      <c r="B17446" s="115" t="s">
        <v>44761</v>
      </c>
      <c r="C17446" s="115" t="s">
        <v>44522</v>
      </c>
      <c r="D17446" s="115" t="s">
        <v>2038</v>
      </c>
      <c r="E17446" s="115">
        <v>18.078099999999999</v>
      </c>
      <c r="F17446" s="674">
        <v>293.83600000000001</v>
      </c>
      <c r="G17446" s="674">
        <v>295.84500000000003</v>
      </c>
      <c r="H17446" s="115">
        <f t="shared" si="544"/>
        <v>1.0068371472522089</v>
      </c>
      <c r="I17446" s="115">
        <f t="shared" si="545"/>
        <v>18.201699999999999</v>
      </c>
    </row>
    <row r="17447" spans="1:9" hidden="1">
      <c r="A17447" s="115" t="s">
        <v>44762</v>
      </c>
      <c r="B17447" s="115" t="s">
        <v>44763</v>
      </c>
      <c r="C17447" s="115" t="s">
        <v>44525</v>
      </c>
      <c r="D17447" s="115" t="s">
        <v>2038</v>
      </c>
      <c r="E17447" s="115">
        <v>36.156300000000002</v>
      </c>
      <c r="F17447" s="674">
        <v>293.83600000000001</v>
      </c>
      <c r="G17447" s="674">
        <v>295.84500000000003</v>
      </c>
      <c r="H17447" s="115">
        <f t="shared" si="544"/>
        <v>1.0068371472522089</v>
      </c>
      <c r="I17447" s="115">
        <f t="shared" si="545"/>
        <v>36.403500000000001</v>
      </c>
    </row>
    <row r="17448" spans="1:9" hidden="1">
      <c r="A17448" s="115" t="s">
        <v>44764</v>
      </c>
      <c r="B17448" s="115" t="s">
        <v>44765</v>
      </c>
      <c r="C17448" s="115" t="s">
        <v>44528</v>
      </c>
      <c r="D17448" s="115" t="s">
        <v>2038</v>
      </c>
      <c r="E17448" s="115">
        <v>28.1995</v>
      </c>
      <c r="F17448" s="674">
        <v>293.83600000000001</v>
      </c>
      <c r="G17448" s="674">
        <v>295.84500000000003</v>
      </c>
      <c r="H17448" s="115">
        <f t="shared" si="544"/>
        <v>1.0068371472522089</v>
      </c>
      <c r="I17448" s="115">
        <f t="shared" si="545"/>
        <v>28.392299999999999</v>
      </c>
    </row>
    <row r="17449" spans="1:9" hidden="1">
      <c r="A17449" s="115" t="s">
        <v>44766</v>
      </c>
      <c r="B17449" s="115" t="s">
        <v>44767</v>
      </c>
      <c r="C17449" s="115" t="s">
        <v>44531</v>
      </c>
      <c r="D17449" s="115" t="s">
        <v>2038</v>
      </c>
      <c r="E17449" s="115">
        <v>33.8977</v>
      </c>
      <c r="F17449" s="674">
        <v>293.83600000000001</v>
      </c>
      <c r="G17449" s="674">
        <v>295.84500000000003</v>
      </c>
      <c r="H17449" s="115">
        <f t="shared" si="544"/>
        <v>1.0068371472522089</v>
      </c>
      <c r="I17449" s="115">
        <f t="shared" si="545"/>
        <v>34.1295</v>
      </c>
    </row>
    <row r="17450" spans="1:9" hidden="1">
      <c r="A17450" s="115" t="s">
        <v>44768</v>
      </c>
      <c r="B17450" s="115" t="s">
        <v>44769</v>
      </c>
      <c r="C17450" s="115" t="s">
        <v>44534</v>
      </c>
      <c r="D17450" s="115" t="s">
        <v>2038</v>
      </c>
      <c r="E17450" s="115">
        <v>45.015099999999997</v>
      </c>
      <c r="F17450" s="674">
        <v>293.83600000000001</v>
      </c>
      <c r="G17450" s="674">
        <v>295.84500000000003</v>
      </c>
      <c r="H17450" s="115">
        <f t="shared" si="544"/>
        <v>1.0068371472522089</v>
      </c>
      <c r="I17450" s="115">
        <f t="shared" si="545"/>
        <v>45.322899999999997</v>
      </c>
    </row>
    <row r="17451" spans="1:9" hidden="1">
      <c r="A17451" s="115" t="s">
        <v>44770</v>
      </c>
      <c r="B17451" s="115" t="s">
        <v>44771</v>
      </c>
      <c r="C17451" s="115" t="s">
        <v>44537</v>
      </c>
      <c r="D17451" s="115" t="s">
        <v>2038</v>
      </c>
      <c r="E17451" s="115">
        <v>6.4509999999999996</v>
      </c>
      <c r="F17451" s="674">
        <v>293.83600000000001</v>
      </c>
      <c r="G17451" s="674">
        <v>295.84500000000003</v>
      </c>
      <c r="H17451" s="115">
        <f t="shared" si="544"/>
        <v>1.0068371472522089</v>
      </c>
      <c r="I17451" s="115">
        <f t="shared" si="545"/>
        <v>6.4950999999999999</v>
      </c>
    </row>
    <row r="17452" spans="1:9" hidden="1">
      <c r="A17452" s="115" t="s">
        <v>44772</v>
      </c>
      <c r="B17452" s="115" t="s">
        <v>44773</v>
      </c>
      <c r="C17452" s="115" t="s">
        <v>44540</v>
      </c>
      <c r="D17452" s="115" t="s">
        <v>2038</v>
      </c>
      <c r="E17452" s="115">
        <v>13.399900000000001</v>
      </c>
      <c r="F17452" s="674">
        <v>293.83600000000001</v>
      </c>
      <c r="G17452" s="674">
        <v>295.84500000000003</v>
      </c>
      <c r="H17452" s="115">
        <f t="shared" si="544"/>
        <v>1.0068371472522089</v>
      </c>
      <c r="I17452" s="115">
        <f t="shared" si="545"/>
        <v>13.4915</v>
      </c>
    </row>
    <row r="17453" spans="1:9" hidden="1">
      <c r="A17453" s="115" t="s">
        <v>44774</v>
      </c>
      <c r="B17453" s="115" t="s">
        <v>44775</v>
      </c>
      <c r="C17453" s="115" t="s">
        <v>44543</v>
      </c>
      <c r="D17453" s="115" t="s">
        <v>2038</v>
      </c>
      <c r="E17453" s="115">
        <v>42.733899999999998</v>
      </c>
      <c r="F17453" s="674">
        <v>293.83600000000001</v>
      </c>
      <c r="G17453" s="674">
        <v>295.84500000000003</v>
      </c>
      <c r="H17453" s="115">
        <f t="shared" si="544"/>
        <v>1.0068371472522089</v>
      </c>
      <c r="I17453" s="115">
        <f t="shared" si="545"/>
        <v>43.0261</v>
      </c>
    </row>
    <row r="17454" spans="1:9" hidden="1">
      <c r="A17454" s="115" t="s">
        <v>44776</v>
      </c>
      <c r="B17454" s="115" t="s">
        <v>44777</v>
      </c>
      <c r="C17454" s="115" t="s">
        <v>44546</v>
      </c>
      <c r="D17454" s="115" t="s">
        <v>2038</v>
      </c>
      <c r="E17454" s="115">
        <v>30.406700000000001</v>
      </c>
      <c r="F17454" s="674">
        <v>293.83600000000001</v>
      </c>
      <c r="G17454" s="674">
        <v>295.84500000000003</v>
      </c>
      <c r="H17454" s="115">
        <f t="shared" si="544"/>
        <v>1.0068371472522089</v>
      </c>
      <c r="I17454" s="115">
        <f t="shared" si="545"/>
        <v>30.614599999999999</v>
      </c>
    </row>
    <row r="17455" spans="1:9" hidden="1">
      <c r="A17455" s="115" t="s">
        <v>44778</v>
      </c>
      <c r="B17455" s="115" t="s">
        <v>44779</v>
      </c>
      <c r="C17455" s="115" t="s">
        <v>44549</v>
      </c>
      <c r="D17455" s="115" t="s">
        <v>2038</v>
      </c>
      <c r="E17455" s="115">
        <v>23.009399999999999</v>
      </c>
      <c r="F17455" s="674">
        <v>293.83600000000001</v>
      </c>
      <c r="G17455" s="674">
        <v>295.84500000000003</v>
      </c>
      <c r="H17455" s="115">
        <f t="shared" si="544"/>
        <v>1.0068371472522089</v>
      </c>
      <c r="I17455" s="115">
        <f t="shared" si="545"/>
        <v>23.166699999999999</v>
      </c>
    </row>
    <row r="17456" spans="1:9" hidden="1">
      <c r="A17456" s="115" t="s">
        <v>44780</v>
      </c>
      <c r="B17456" s="115" t="s">
        <v>44781</v>
      </c>
      <c r="C17456" s="115" t="s">
        <v>44552</v>
      </c>
      <c r="D17456" s="115" t="s">
        <v>2038</v>
      </c>
      <c r="E17456" s="115">
        <v>29.648599999999998</v>
      </c>
      <c r="F17456" s="674">
        <v>293.83600000000001</v>
      </c>
      <c r="G17456" s="674">
        <v>295.84500000000003</v>
      </c>
      <c r="H17456" s="115">
        <f t="shared" si="544"/>
        <v>1.0068371472522089</v>
      </c>
      <c r="I17456" s="115">
        <f t="shared" si="545"/>
        <v>29.851299999999998</v>
      </c>
    </row>
    <row r="17457" spans="1:9" hidden="1">
      <c r="A17457" s="115" t="s">
        <v>44782</v>
      </c>
      <c r="B17457" s="115" t="s">
        <v>44783</v>
      </c>
      <c r="C17457" s="115" t="s">
        <v>44555</v>
      </c>
      <c r="D17457" s="115" t="s">
        <v>2038</v>
      </c>
      <c r="E17457" s="115">
        <v>10.730399999999999</v>
      </c>
      <c r="F17457" s="674">
        <v>293.83600000000001</v>
      </c>
      <c r="G17457" s="674">
        <v>295.84500000000003</v>
      </c>
      <c r="H17457" s="115">
        <f t="shared" si="544"/>
        <v>1.0068371472522089</v>
      </c>
      <c r="I17457" s="115">
        <f t="shared" si="545"/>
        <v>10.803800000000001</v>
      </c>
    </row>
    <row r="17458" spans="1:9" hidden="1">
      <c r="A17458" s="115" t="s">
        <v>44784</v>
      </c>
      <c r="B17458" s="115" t="s">
        <v>44785</v>
      </c>
      <c r="C17458" s="115" t="s">
        <v>44558</v>
      </c>
      <c r="D17458" s="115" t="s">
        <v>1138</v>
      </c>
      <c r="E17458" s="115">
        <v>39.696300000000001</v>
      </c>
      <c r="F17458" s="674">
        <v>293.83600000000001</v>
      </c>
      <c r="G17458" s="674">
        <v>295.84500000000003</v>
      </c>
      <c r="H17458" s="115">
        <f t="shared" si="544"/>
        <v>1.0068371472522089</v>
      </c>
      <c r="I17458" s="115">
        <f t="shared" si="545"/>
        <v>39.967700000000001</v>
      </c>
    </row>
    <row r="17459" spans="1:9" hidden="1">
      <c r="A17459" s="115" t="s">
        <v>44786</v>
      </c>
      <c r="B17459" s="115" t="s">
        <v>44787</v>
      </c>
      <c r="C17459" s="115" t="s">
        <v>44561</v>
      </c>
      <c r="D17459" s="115" t="s">
        <v>2038</v>
      </c>
      <c r="E17459" s="115">
        <v>53.552199999999999</v>
      </c>
      <c r="F17459" s="674">
        <v>293.83600000000001</v>
      </c>
      <c r="G17459" s="674">
        <v>295.84500000000003</v>
      </c>
      <c r="H17459" s="115">
        <f t="shared" si="544"/>
        <v>1.0068371472522089</v>
      </c>
      <c r="I17459" s="115">
        <f t="shared" si="545"/>
        <v>53.918300000000002</v>
      </c>
    </row>
    <row r="17460" spans="1:9" hidden="1">
      <c r="A17460" s="115" t="s">
        <v>44788</v>
      </c>
      <c r="B17460" s="115" t="s">
        <v>44789</v>
      </c>
      <c r="C17460" s="115" t="s">
        <v>44564</v>
      </c>
      <c r="D17460" s="115" t="s">
        <v>2038</v>
      </c>
      <c r="E17460" s="115">
        <v>46.021700000000003</v>
      </c>
      <c r="F17460" s="674">
        <v>293.83600000000001</v>
      </c>
      <c r="G17460" s="674">
        <v>295.84500000000003</v>
      </c>
      <c r="H17460" s="115">
        <f t="shared" si="544"/>
        <v>1.0068371472522089</v>
      </c>
      <c r="I17460" s="115">
        <f t="shared" si="545"/>
        <v>46.336399999999998</v>
      </c>
    </row>
    <row r="17461" spans="1:9" hidden="1">
      <c r="A17461" s="115" t="s">
        <v>44790</v>
      </c>
      <c r="B17461" s="115" t="s">
        <v>44791</v>
      </c>
      <c r="C17461" s="115" t="s">
        <v>44567</v>
      </c>
      <c r="D17461" s="115" t="s">
        <v>2038</v>
      </c>
      <c r="E17461" s="115">
        <v>45.979700000000001</v>
      </c>
      <c r="F17461" s="674">
        <v>293.83600000000001</v>
      </c>
      <c r="G17461" s="674">
        <v>295.84500000000003</v>
      </c>
      <c r="H17461" s="115">
        <f t="shared" si="544"/>
        <v>1.0068371472522089</v>
      </c>
      <c r="I17461" s="115">
        <f t="shared" si="545"/>
        <v>46.2941</v>
      </c>
    </row>
    <row r="17462" spans="1:9" hidden="1">
      <c r="A17462" s="115" t="s">
        <v>44792</v>
      </c>
      <c r="B17462" s="115" t="s">
        <v>44793</v>
      </c>
      <c r="C17462" s="115" t="s">
        <v>44794</v>
      </c>
      <c r="D17462" s="115" t="s">
        <v>1138</v>
      </c>
      <c r="E17462" s="115">
        <v>148.03</v>
      </c>
      <c r="F17462" s="674">
        <v>293.83600000000001</v>
      </c>
      <c r="G17462" s="674">
        <v>295.84500000000003</v>
      </c>
      <c r="H17462" s="115">
        <f t="shared" si="544"/>
        <v>1.0068371472522089</v>
      </c>
      <c r="I17462" s="115">
        <f t="shared" si="545"/>
        <v>149.0421</v>
      </c>
    </row>
    <row r="17463" spans="1:9" hidden="1">
      <c r="A17463" s="115" t="s">
        <v>44795</v>
      </c>
      <c r="B17463" s="115" t="s">
        <v>44796</v>
      </c>
      <c r="C17463" s="115" t="s">
        <v>44797</v>
      </c>
      <c r="D17463" s="115" t="s">
        <v>1138</v>
      </c>
      <c r="E17463" s="115">
        <v>282.98</v>
      </c>
      <c r="F17463" s="674">
        <v>293.83600000000001</v>
      </c>
      <c r="G17463" s="674">
        <v>295.84500000000003</v>
      </c>
      <c r="H17463" s="115">
        <f t="shared" si="544"/>
        <v>1.0068371472522089</v>
      </c>
      <c r="I17463" s="115">
        <f t="shared" si="545"/>
        <v>284.91480000000001</v>
      </c>
    </row>
    <row r="17464" spans="1:9" hidden="1">
      <c r="A17464" s="115" t="s">
        <v>44798</v>
      </c>
      <c r="B17464" s="115" t="s">
        <v>44799</v>
      </c>
      <c r="C17464" s="115" t="s">
        <v>44800</v>
      </c>
      <c r="D17464" s="115" t="s">
        <v>1138</v>
      </c>
      <c r="E17464" s="115">
        <v>719.34</v>
      </c>
      <c r="F17464" s="674">
        <v>293.83600000000001</v>
      </c>
      <c r="G17464" s="674">
        <v>295.84500000000003</v>
      </c>
      <c r="H17464" s="115">
        <f t="shared" si="544"/>
        <v>1.0068371472522089</v>
      </c>
      <c r="I17464" s="115">
        <f t="shared" si="545"/>
        <v>724.25819999999999</v>
      </c>
    </row>
    <row r="17465" spans="1:9" hidden="1">
      <c r="A17465" s="115" t="s">
        <v>44801</v>
      </c>
      <c r="B17465" s="115" t="s">
        <v>44802</v>
      </c>
      <c r="C17465" s="115" t="s">
        <v>44803</v>
      </c>
      <c r="D17465" s="115" t="s">
        <v>1138</v>
      </c>
      <c r="E17465" s="115">
        <v>190.89</v>
      </c>
      <c r="F17465" s="674">
        <v>293.83600000000001</v>
      </c>
      <c r="G17465" s="674">
        <v>295.84500000000003</v>
      </c>
      <c r="H17465" s="115">
        <f t="shared" si="544"/>
        <v>1.0068371472522089</v>
      </c>
      <c r="I17465" s="115">
        <f t="shared" si="545"/>
        <v>192.1951</v>
      </c>
    </row>
    <row r="17466" spans="1:9" hidden="1">
      <c r="A17466" s="115" t="s">
        <v>44804</v>
      </c>
      <c r="B17466" s="115" t="s">
        <v>44805</v>
      </c>
      <c r="C17466" s="115" t="s">
        <v>44806</v>
      </c>
      <c r="D17466" s="115" t="s">
        <v>1138</v>
      </c>
      <c r="E17466" s="115">
        <v>478.55</v>
      </c>
      <c r="F17466" s="674">
        <v>293.83600000000001</v>
      </c>
      <c r="G17466" s="674">
        <v>295.84500000000003</v>
      </c>
      <c r="H17466" s="115">
        <f t="shared" si="544"/>
        <v>1.0068371472522089</v>
      </c>
      <c r="I17466" s="115">
        <f t="shared" si="545"/>
        <v>481.82190000000003</v>
      </c>
    </row>
    <row r="17467" spans="1:9" hidden="1">
      <c r="A17467" s="115" t="s">
        <v>44807</v>
      </c>
      <c r="B17467" s="115" t="s">
        <v>44808</v>
      </c>
      <c r="C17467" s="115" t="s">
        <v>44809</v>
      </c>
      <c r="D17467" s="115" t="s">
        <v>1138</v>
      </c>
      <c r="E17467" s="115">
        <v>252.98</v>
      </c>
      <c r="F17467" s="674">
        <v>293.83600000000001</v>
      </c>
      <c r="G17467" s="674">
        <v>295.84500000000003</v>
      </c>
      <c r="H17467" s="115">
        <f t="shared" si="544"/>
        <v>1.0068371472522089</v>
      </c>
      <c r="I17467" s="115">
        <f t="shared" si="545"/>
        <v>254.7097</v>
      </c>
    </row>
    <row r="17468" spans="1:9" hidden="1">
      <c r="A17468" s="115" t="s">
        <v>44810</v>
      </c>
      <c r="B17468" s="115" t="s">
        <v>44811</v>
      </c>
      <c r="C17468" s="115" t="s">
        <v>44812</v>
      </c>
      <c r="D17468" s="115" t="s">
        <v>1138</v>
      </c>
      <c r="E17468" s="115">
        <v>512.25</v>
      </c>
      <c r="F17468" s="674">
        <v>293.83600000000001</v>
      </c>
      <c r="G17468" s="674">
        <v>295.84500000000003</v>
      </c>
      <c r="H17468" s="115">
        <f t="shared" si="544"/>
        <v>1.0068371472522089</v>
      </c>
      <c r="I17468" s="115">
        <f t="shared" si="545"/>
        <v>515.75229999999999</v>
      </c>
    </row>
    <row r="17469" spans="1:9" hidden="1">
      <c r="A17469" s="115" t="s">
        <v>44813</v>
      </c>
      <c r="B17469" s="115" t="s">
        <v>44814</v>
      </c>
      <c r="C17469" s="115" t="s">
        <v>44815</v>
      </c>
      <c r="D17469" s="115" t="s">
        <v>1138</v>
      </c>
      <c r="E17469" s="115">
        <v>683.94</v>
      </c>
      <c r="F17469" s="674">
        <v>293.83600000000001</v>
      </c>
      <c r="G17469" s="674">
        <v>295.84500000000003</v>
      </c>
      <c r="H17469" s="115">
        <f t="shared" si="544"/>
        <v>1.0068371472522089</v>
      </c>
      <c r="I17469" s="115">
        <f t="shared" si="545"/>
        <v>688.61620000000005</v>
      </c>
    </row>
    <row r="17470" spans="1:9" hidden="1">
      <c r="A17470" s="115" t="s">
        <v>44816</v>
      </c>
      <c r="B17470" s="115" t="s">
        <v>44817</v>
      </c>
      <c r="C17470" s="115" t="s">
        <v>44818</v>
      </c>
      <c r="D17470" s="115" t="s">
        <v>1138</v>
      </c>
      <c r="E17470" s="115">
        <v>418.54</v>
      </c>
      <c r="F17470" s="674">
        <v>293.83600000000001</v>
      </c>
      <c r="G17470" s="674">
        <v>295.84500000000003</v>
      </c>
      <c r="H17470" s="115">
        <f t="shared" si="544"/>
        <v>1.0068371472522089</v>
      </c>
      <c r="I17470" s="115">
        <f t="shared" si="545"/>
        <v>421.40159999999997</v>
      </c>
    </row>
    <row r="17471" spans="1:9" hidden="1">
      <c r="A17471" s="115" t="s">
        <v>44819</v>
      </c>
      <c r="B17471" s="115" t="s">
        <v>44820</v>
      </c>
      <c r="C17471" s="115" t="s">
        <v>44821</v>
      </c>
      <c r="D17471" s="115" t="s">
        <v>1138</v>
      </c>
      <c r="E17471" s="115">
        <v>375.97</v>
      </c>
      <c r="F17471" s="674">
        <v>293.83600000000001</v>
      </c>
      <c r="G17471" s="674">
        <v>295.84500000000003</v>
      </c>
      <c r="H17471" s="115">
        <f t="shared" si="544"/>
        <v>1.0068371472522089</v>
      </c>
      <c r="I17471" s="115">
        <f t="shared" si="545"/>
        <v>378.54059999999998</v>
      </c>
    </row>
    <row r="17472" spans="1:9" hidden="1">
      <c r="A17472" s="115" t="s">
        <v>44822</v>
      </c>
      <c r="B17472" s="115" t="s">
        <v>44823</v>
      </c>
      <c r="C17472" s="115" t="s">
        <v>44824</v>
      </c>
      <c r="D17472" s="115" t="s">
        <v>1138</v>
      </c>
      <c r="E17472" s="115">
        <v>331.31</v>
      </c>
      <c r="F17472" s="674">
        <v>293.83600000000001</v>
      </c>
      <c r="G17472" s="674">
        <v>295.84500000000003</v>
      </c>
      <c r="H17472" s="115">
        <f t="shared" si="544"/>
        <v>1.0068371472522089</v>
      </c>
      <c r="I17472" s="115">
        <f t="shared" si="545"/>
        <v>333.5752</v>
      </c>
    </row>
    <row r="17473" spans="1:9" hidden="1">
      <c r="A17473" s="115" t="s">
        <v>44825</v>
      </c>
      <c r="B17473" s="115" t="s">
        <v>44826</v>
      </c>
      <c r="C17473" s="115" t="s">
        <v>44827</v>
      </c>
      <c r="D17473" s="115" t="s">
        <v>1138</v>
      </c>
      <c r="E17473" s="115">
        <v>225.78</v>
      </c>
      <c r="F17473" s="674">
        <v>293.83600000000001</v>
      </c>
      <c r="G17473" s="674">
        <v>295.84500000000003</v>
      </c>
      <c r="H17473" s="115">
        <f t="shared" si="544"/>
        <v>1.0068371472522089</v>
      </c>
      <c r="I17473" s="115">
        <f t="shared" si="545"/>
        <v>227.3237</v>
      </c>
    </row>
    <row r="17474" spans="1:9" hidden="1">
      <c r="A17474" s="115" t="s">
        <v>44828</v>
      </c>
      <c r="B17474" s="115" t="s">
        <v>44829</v>
      </c>
      <c r="C17474" s="115" t="s">
        <v>44830</v>
      </c>
      <c r="D17474" s="115" t="s">
        <v>1138</v>
      </c>
      <c r="E17474" s="115">
        <v>742.14</v>
      </c>
      <c r="F17474" s="674">
        <v>293.83600000000001</v>
      </c>
      <c r="G17474" s="674">
        <v>295.84500000000003</v>
      </c>
      <c r="H17474" s="115">
        <f t="shared" si="544"/>
        <v>1.0068371472522089</v>
      </c>
      <c r="I17474" s="115">
        <f t="shared" si="545"/>
        <v>747.21410000000003</v>
      </c>
    </row>
    <row r="17475" spans="1:9" hidden="1">
      <c r="A17475" s="115" t="s">
        <v>44831</v>
      </c>
      <c r="B17475" s="115" t="s">
        <v>44832</v>
      </c>
      <c r="C17475" s="115" t="s">
        <v>44833</v>
      </c>
      <c r="D17475" s="115" t="s">
        <v>1138</v>
      </c>
      <c r="E17475" s="115">
        <v>280.43</v>
      </c>
      <c r="F17475" s="674">
        <v>293.83600000000001</v>
      </c>
      <c r="G17475" s="674">
        <v>295.84500000000003</v>
      </c>
      <c r="H17475" s="115">
        <f t="shared" si="544"/>
        <v>1.0068371472522089</v>
      </c>
      <c r="I17475" s="115">
        <f t="shared" si="545"/>
        <v>282.34730000000002</v>
      </c>
    </row>
    <row r="17476" spans="1:9" hidden="1">
      <c r="A17476" s="115" t="s">
        <v>44834</v>
      </c>
      <c r="B17476" s="115" t="s">
        <v>44835</v>
      </c>
      <c r="C17476" s="115" t="s">
        <v>44836</v>
      </c>
      <c r="D17476" s="115" t="s">
        <v>1138</v>
      </c>
      <c r="E17476" s="115">
        <v>259.67</v>
      </c>
      <c r="F17476" s="674">
        <v>293.83600000000001</v>
      </c>
      <c r="G17476" s="674">
        <v>295.84500000000003</v>
      </c>
      <c r="H17476" s="115">
        <f t="shared" si="544"/>
        <v>1.0068371472522089</v>
      </c>
      <c r="I17476" s="115">
        <f t="shared" si="545"/>
        <v>261.44540000000001</v>
      </c>
    </row>
    <row r="17477" spans="1:9" hidden="1">
      <c r="A17477" s="115" t="s">
        <v>44837</v>
      </c>
      <c r="B17477" s="115" t="s">
        <v>44838</v>
      </c>
      <c r="C17477" s="115" t="s">
        <v>44839</v>
      </c>
      <c r="D17477" s="115" t="s">
        <v>1138</v>
      </c>
      <c r="E17477" s="115">
        <v>1080.18</v>
      </c>
      <c r="F17477" s="674">
        <v>293.83600000000001</v>
      </c>
      <c r="G17477" s="674">
        <v>295.84500000000003</v>
      </c>
      <c r="H17477" s="115">
        <f t="shared" ref="H17477:H17540" si="546">G17477/F17477</f>
        <v>1.0068371472522089</v>
      </c>
      <c r="I17477" s="115">
        <f t="shared" ref="I17477:I17540" si="547">ROUND(H17477*E17477,4)</f>
        <v>1087.5653</v>
      </c>
    </row>
    <row r="17478" spans="1:9" hidden="1">
      <c r="A17478" s="115" t="s">
        <v>44840</v>
      </c>
      <c r="B17478" s="115" t="s">
        <v>44841</v>
      </c>
      <c r="C17478" s="115" t="s">
        <v>44842</v>
      </c>
      <c r="D17478" s="115" t="s">
        <v>1138</v>
      </c>
      <c r="E17478" s="115">
        <v>1488.62</v>
      </c>
      <c r="F17478" s="674">
        <v>293.83600000000001</v>
      </c>
      <c r="G17478" s="674">
        <v>295.84500000000003</v>
      </c>
      <c r="H17478" s="115">
        <f t="shared" si="546"/>
        <v>1.0068371472522089</v>
      </c>
      <c r="I17478" s="115">
        <f t="shared" si="547"/>
        <v>1498.7979</v>
      </c>
    </row>
    <row r="17479" spans="1:9" hidden="1">
      <c r="A17479" s="115" t="s">
        <v>44843</v>
      </c>
      <c r="B17479" s="115" t="s">
        <v>44844</v>
      </c>
      <c r="C17479" s="115" t="s">
        <v>44845</v>
      </c>
      <c r="D17479" s="115" t="s">
        <v>1138</v>
      </c>
      <c r="E17479" s="115">
        <v>94.693899999999999</v>
      </c>
      <c r="F17479" s="674">
        <v>293.83600000000001</v>
      </c>
      <c r="G17479" s="674">
        <v>295.84500000000003</v>
      </c>
      <c r="H17479" s="115">
        <f t="shared" si="546"/>
        <v>1.0068371472522089</v>
      </c>
      <c r="I17479" s="115">
        <f t="shared" si="547"/>
        <v>95.341300000000004</v>
      </c>
    </row>
    <row r="17480" spans="1:9" hidden="1">
      <c r="A17480" s="115" t="s">
        <v>44846</v>
      </c>
      <c r="B17480" s="115" t="s">
        <v>44847</v>
      </c>
      <c r="C17480" s="115" t="s">
        <v>44848</v>
      </c>
      <c r="D17480" s="115" t="s">
        <v>1138</v>
      </c>
      <c r="E17480" s="115">
        <v>21.213899999999999</v>
      </c>
      <c r="F17480" s="674">
        <v>293.83600000000001</v>
      </c>
      <c r="G17480" s="674">
        <v>295.84500000000003</v>
      </c>
      <c r="H17480" s="115">
        <f t="shared" si="546"/>
        <v>1.0068371472522089</v>
      </c>
      <c r="I17480" s="115">
        <f t="shared" si="547"/>
        <v>21.358899999999998</v>
      </c>
    </row>
    <row r="17481" spans="1:9" hidden="1">
      <c r="A17481" s="115" t="s">
        <v>44849</v>
      </c>
      <c r="B17481" s="115" t="s">
        <v>44850</v>
      </c>
      <c r="C17481" s="115" t="s">
        <v>44851</v>
      </c>
      <c r="D17481" s="115" t="s">
        <v>1138</v>
      </c>
      <c r="E17481" s="115">
        <v>57.643900000000002</v>
      </c>
      <c r="F17481" s="674">
        <v>293.83600000000001</v>
      </c>
      <c r="G17481" s="674">
        <v>295.84500000000003</v>
      </c>
      <c r="H17481" s="115">
        <f t="shared" si="546"/>
        <v>1.0068371472522089</v>
      </c>
      <c r="I17481" s="115">
        <f t="shared" si="547"/>
        <v>58.037999999999997</v>
      </c>
    </row>
    <row r="17482" spans="1:9" hidden="1">
      <c r="A17482" s="115" t="s">
        <v>44852</v>
      </c>
      <c r="B17482" s="115" t="s">
        <v>44853</v>
      </c>
      <c r="C17482" s="115" t="s">
        <v>44854</v>
      </c>
      <c r="D17482" s="115" t="s">
        <v>1138</v>
      </c>
      <c r="E17482" s="115">
        <v>86.866</v>
      </c>
      <c r="F17482" s="674">
        <v>293.83600000000001</v>
      </c>
      <c r="G17482" s="674">
        <v>295.84500000000003</v>
      </c>
      <c r="H17482" s="115">
        <f t="shared" si="546"/>
        <v>1.0068371472522089</v>
      </c>
      <c r="I17482" s="115">
        <f t="shared" si="547"/>
        <v>87.459900000000005</v>
      </c>
    </row>
    <row r="17483" spans="1:9" hidden="1">
      <c r="A17483" s="115" t="s">
        <v>44855</v>
      </c>
      <c r="B17483" s="115" t="s">
        <v>44856</v>
      </c>
      <c r="C17483" s="115" t="s">
        <v>44857</v>
      </c>
      <c r="D17483" s="115" t="s">
        <v>1138</v>
      </c>
      <c r="E17483" s="115">
        <v>79.08</v>
      </c>
      <c r="F17483" s="674">
        <v>293.83600000000001</v>
      </c>
      <c r="G17483" s="674">
        <v>295.84500000000003</v>
      </c>
      <c r="H17483" s="115">
        <f t="shared" si="546"/>
        <v>1.0068371472522089</v>
      </c>
      <c r="I17483" s="115">
        <f t="shared" si="547"/>
        <v>79.620699999999999</v>
      </c>
    </row>
    <row r="17484" spans="1:9" hidden="1">
      <c r="A17484" s="115" t="s">
        <v>44858</v>
      </c>
      <c r="B17484" s="115" t="s">
        <v>44859</v>
      </c>
      <c r="C17484" s="115" t="s">
        <v>44860</v>
      </c>
      <c r="D17484" s="115" t="s">
        <v>1138</v>
      </c>
      <c r="E17484" s="115">
        <v>105.6</v>
      </c>
      <c r="F17484" s="674">
        <v>293.83600000000001</v>
      </c>
      <c r="G17484" s="674">
        <v>295.84500000000003</v>
      </c>
      <c r="H17484" s="115">
        <f t="shared" si="546"/>
        <v>1.0068371472522089</v>
      </c>
      <c r="I17484" s="115">
        <f t="shared" si="547"/>
        <v>106.322</v>
      </c>
    </row>
    <row r="17485" spans="1:9" hidden="1">
      <c r="A17485" s="115" t="s">
        <v>44861</v>
      </c>
      <c r="B17485" s="115" t="s">
        <v>44862</v>
      </c>
      <c r="C17485" s="115" t="s">
        <v>44863</v>
      </c>
      <c r="D17485" s="115" t="s">
        <v>1138</v>
      </c>
      <c r="E17485" s="115">
        <v>246.8</v>
      </c>
      <c r="F17485" s="674">
        <v>293.83600000000001</v>
      </c>
      <c r="G17485" s="674">
        <v>295.84500000000003</v>
      </c>
      <c r="H17485" s="115">
        <f t="shared" si="546"/>
        <v>1.0068371472522089</v>
      </c>
      <c r="I17485" s="115">
        <f t="shared" si="547"/>
        <v>248.48740000000001</v>
      </c>
    </row>
    <row r="17486" spans="1:9" hidden="1">
      <c r="A17486" s="115" t="s">
        <v>44864</v>
      </c>
      <c r="B17486" s="115" t="s">
        <v>44865</v>
      </c>
      <c r="C17486" s="115" t="s">
        <v>44866</v>
      </c>
      <c r="D17486" s="115" t="s">
        <v>1138</v>
      </c>
      <c r="E17486" s="115">
        <v>149.03</v>
      </c>
      <c r="F17486" s="674">
        <v>293.83600000000001</v>
      </c>
      <c r="G17486" s="674">
        <v>295.84500000000003</v>
      </c>
      <c r="H17486" s="115">
        <f t="shared" si="546"/>
        <v>1.0068371472522089</v>
      </c>
      <c r="I17486" s="115">
        <f t="shared" si="547"/>
        <v>150.0489</v>
      </c>
    </row>
    <row r="17487" spans="1:9" hidden="1">
      <c r="A17487" s="115" t="s">
        <v>44867</v>
      </c>
      <c r="B17487" s="115" t="s">
        <v>44868</v>
      </c>
      <c r="C17487" s="115" t="s">
        <v>44869</v>
      </c>
      <c r="D17487" s="115" t="s">
        <v>1138</v>
      </c>
      <c r="E17487" s="115">
        <v>219.92</v>
      </c>
      <c r="F17487" s="674">
        <v>293.83600000000001</v>
      </c>
      <c r="G17487" s="674">
        <v>295.84500000000003</v>
      </c>
      <c r="H17487" s="115">
        <f t="shared" si="546"/>
        <v>1.0068371472522089</v>
      </c>
      <c r="I17487" s="115">
        <f t="shared" si="547"/>
        <v>221.42359999999999</v>
      </c>
    </row>
    <row r="17488" spans="1:9" hidden="1">
      <c r="A17488" s="115" t="s">
        <v>44870</v>
      </c>
      <c r="B17488" s="115" t="s">
        <v>44871</v>
      </c>
      <c r="C17488" s="115" t="s">
        <v>44872</v>
      </c>
      <c r="D17488" s="115" t="s">
        <v>1138</v>
      </c>
      <c r="E17488" s="115">
        <v>286.11</v>
      </c>
      <c r="F17488" s="674">
        <v>293.83600000000001</v>
      </c>
      <c r="G17488" s="674">
        <v>295.84500000000003</v>
      </c>
      <c r="H17488" s="115">
        <f t="shared" si="546"/>
        <v>1.0068371472522089</v>
      </c>
      <c r="I17488" s="115">
        <f t="shared" si="547"/>
        <v>288.06619999999998</v>
      </c>
    </row>
    <row r="17489" spans="1:9" hidden="1">
      <c r="A17489" s="115" t="s">
        <v>44873</v>
      </c>
      <c r="B17489" s="115" t="s">
        <v>44874</v>
      </c>
      <c r="C17489" s="115" t="s">
        <v>44875</v>
      </c>
      <c r="D17489" s="115" t="s">
        <v>1138</v>
      </c>
      <c r="E17489" s="115">
        <v>75.599999999999994</v>
      </c>
      <c r="F17489" s="674">
        <v>293.83600000000001</v>
      </c>
      <c r="G17489" s="674">
        <v>295.84500000000003</v>
      </c>
      <c r="H17489" s="115">
        <f t="shared" si="546"/>
        <v>1.0068371472522089</v>
      </c>
      <c r="I17489" s="115">
        <f t="shared" si="547"/>
        <v>76.116900000000001</v>
      </c>
    </row>
    <row r="17490" spans="1:9" hidden="1">
      <c r="A17490" s="115" t="s">
        <v>44876</v>
      </c>
      <c r="B17490" s="115" t="s">
        <v>44877</v>
      </c>
      <c r="C17490" s="115" t="s">
        <v>44878</v>
      </c>
      <c r="D17490" s="115" t="s">
        <v>1138</v>
      </c>
      <c r="E17490" s="115">
        <v>437.39</v>
      </c>
      <c r="F17490" s="674">
        <v>293.83600000000001</v>
      </c>
      <c r="G17490" s="674">
        <v>295.84500000000003</v>
      </c>
      <c r="H17490" s="115">
        <f t="shared" si="546"/>
        <v>1.0068371472522089</v>
      </c>
      <c r="I17490" s="115">
        <f t="shared" si="547"/>
        <v>440.38049999999998</v>
      </c>
    </row>
    <row r="17491" spans="1:9" hidden="1">
      <c r="A17491" s="115" t="s">
        <v>44879</v>
      </c>
      <c r="B17491" s="115" t="s">
        <v>44880</v>
      </c>
      <c r="C17491" s="115" t="s">
        <v>44881</v>
      </c>
      <c r="D17491" s="115" t="s">
        <v>1138</v>
      </c>
      <c r="E17491" s="115">
        <v>314.48</v>
      </c>
      <c r="F17491" s="674">
        <v>293.83600000000001</v>
      </c>
      <c r="G17491" s="674">
        <v>295.84500000000003</v>
      </c>
      <c r="H17491" s="115">
        <f t="shared" si="546"/>
        <v>1.0068371472522089</v>
      </c>
      <c r="I17491" s="115">
        <f t="shared" si="547"/>
        <v>316.63010000000003</v>
      </c>
    </row>
    <row r="17492" spans="1:9" hidden="1">
      <c r="A17492" s="115" t="s">
        <v>44882</v>
      </c>
      <c r="B17492" s="115" t="s">
        <v>44883</v>
      </c>
      <c r="C17492" s="115" t="s">
        <v>44884</v>
      </c>
      <c r="D17492" s="115" t="s">
        <v>1138</v>
      </c>
      <c r="E17492" s="115">
        <v>24.466100000000001</v>
      </c>
      <c r="F17492" s="674">
        <v>293.83600000000001</v>
      </c>
      <c r="G17492" s="674">
        <v>295.84500000000003</v>
      </c>
      <c r="H17492" s="115">
        <f t="shared" si="546"/>
        <v>1.0068371472522089</v>
      </c>
      <c r="I17492" s="115">
        <f t="shared" si="547"/>
        <v>24.633400000000002</v>
      </c>
    </row>
    <row r="17493" spans="1:9" hidden="1">
      <c r="A17493" s="115" t="s">
        <v>44885</v>
      </c>
      <c r="B17493" s="115" t="s">
        <v>44886</v>
      </c>
      <c r="C17493" s="115" t="s">
        <v>44887</v>
      </c>
      <c r="D17493" s="115" t="s">
        <v>1138</v>
      </c>
      <c r="E17493" s="115">
        <v>31.356100000000001</v>
      </c>
      <c r="F17493" s="674">
        <v>293.83600000000001</v>
      </c>
      <c r="G17493" s="674">
        <v>295.84500000000003</v>
      </c>
      <c r="H17493" s="115">
        <f t="shared" si="546"/>
        <v>1.0068371472522089</v>
      </c>
      <c r="I17493" s="115">
        <f t="shared" si="547"/>
        <v>31.570499999999999</v>
      </c>
    </row>
    <row r="17494" spans="1:9" hidden="1">
      <c r="A17494" s="115" t="s">
        <v>44888</v>
      </c>
      <c r="B17494" s="115" t="s">
        <v>44889</v>
      </c>
      <c r="C17494" s="115" t="s">
        <v>44890</v>
      </c>
      <c r="D17494" s="115" t="s">
        <v>1138</v>
      </c>
      <c r="E17494" s="115">
        <v>24.196100000000001</v>
      </c>
      <c r="F17494" s="674">
        <v>293.83600000000001</v>
      </c>
      <c r="G17494" s="674">
        <v>295.84500000000003</v>
      </c>
      <c r="H17494" s="115">
        <f t="shared" si="546"/>
        <v>1.0068371472522089</v>
      </c>
      <c r="I17494" s="115">
        <f t="shared" si="547"/>
        <v>24.361499999999999</v>
      </c>
    </row>
    <row r="17495" spans="1:9" hidden="1">
      <c r="A17495" s="115" t="s">
        <v>44891</v>
      </c>
      <c r="B17495" s="115" t="s">
        <v>44892</v>
      </c>
      <c r="C17495" s="115" t="s">
        <v>44893</v>
      </c>
      <c r="D17495" s="115" t="s">
        <v>1138</v>
      </c>
      <c r="E17495" s="115">
        <v>20.536100000000001</v>
      </c>
      <c r="F17495" s="674">
        <v>293.83600000000001</v>
      </c>
      <c r="G17495" s="674">
        <v>295.84500000000003</v>
      </c>
      <c r="H17495" s="115">
        <f t="shared" si="546"/>
        <v>1.0068371472522089</v>
      </c>
      <c r="I17495" s="115">
        <f t="shared" si="547"/>
        <v>20.676500000000001</v>
      </c>
    </row>
    <row r="17496" spans="1:9" hidden="1">
      <c r="A17496" s="115" t="s">
        <v>44894</v>
      </c>
      <c r="B17496" s="115" t="s">
        <v>44895</v>
      </c>
      <c r="C17496" s="115" t="s">
        <v>44896</v>
      </c>
      <c r="D17496" s="115" t="s">
        <v>1138</v>
      </c>
      <c r="E17496" s="115">
        <v>91.642099999999999</v>
      </c>
      <c r="F17496" s="674">
        <v>293.83600000000001</v>
      </c>
      <c r="G17496" s="674">
        <v>295.84500000000003</v>
      </c>
      <c r="H17496" s="115">
        <f t="shared" si="546"/>
        <v>1.0068371472522089</v>
      </c>
      <c r="I17496" s="115">
        <f t="shared" si="547"/>
        <v>92.268699999999995</v>
      </c>
    </row>
    <row r="17497" spans="1:9" hidden="1">
      <c r="A17497" s="115" t="s">
        <v>44897</v>
      </c>
      <c r="B17497" s="115" t="s">
        <v>44898</v>
      </c>
      <c r="C17497" s="115" t="s">
        <v>44899</v>
      </c>
      <c r="D17497" s="115" t="s">
        <v>1138</v>
      </c>
      <c r="E17497" s="115">
        <v>42.81</v>
      </c>
      <c r="F17497" s="674">
        <v>293.83600000000001</v>
      </c>
      <c r="G17497" s="674">
        <v>295.84500000000003</v>
      </c>
      <c r="H17497" s="115">
        <f t="shared" si="546"/>
        <v>1.0068371472522089</v>
      </c>
      <c r="I17497" s="115">
        <f t="shared" si="547"/>
        <v>43.102699999999999</v>
      </c>
    </row>
    <row r="17498" spans="1:9" hidden="1">
      <c r="A17498" s="115" t="s">
        <v>44900</v>
      </c>
      <c r="B17498" s="115" t="s">
        <v>44901</v>
      </c>
      <c r="C17498" s="115" t="s">
        <v>44902</v>
      </c>
      <c r="D17498" s="115" t="s">
        <v>1138</v>
      </c>
      <c r="E17498" s="115">
        <v>89.41</v>
      </c>
      <c r="F17498" s="674">
        <v>293.83600000000001</v>
      </c>
      <c r="G17498" s="674">
        <v>295.84500000000003</v>
      </c>
      <c r="H17498" s="115">
        <f t="shared" si="546"/>
        <v>1.0068371472522089</v>
      </c>
      <c r="I17498" s="115">
        <f t="shared" si="547"/>
        <v>90.021299999999997</v>
      </c>
    </row>
    <row r="17499" spans="1:9" hidden="1">
      <c r="A17499" s="115" t="s">
        <v>44903</v>
      </c>
      <c r="B17499" s="115" t="s">
        <v>44904</v>
      </c>
      <c r="C17499" s="115" t="s">
        <v>44905</v>
      </c>
      <c r="D17499" s="115" t="s">
        <v>1138</v>
      </c>
      <c r="E17499" s="115">
        <v>7.01</v>
      </c>
      <c r="F17499" s="674">
        <v>293.83600000000001</v>
      </c>
      <c r="G17499" s="674">
        <v>295.84500000000003</v>
      </c>
      <c r="H17499" s="115">
        <f t="shared" si="546"/>
        <v>1.0068371472522089</v>
      </c>
      <c r="I17499" s="115">
        <f t="shared" si="547"/>
        <v>7.0579000000000001</v>
      </c>
    </row>
    <row r="17500" spans="1:9" hidden="1">
      <c r="A17500" s="115" t="s">
        <v>44906</v>
      </c>
      <c r="B17500" s="115" t="s">
        <v>44907</v>
      </c>
      <c r="C17500" s="115" t="s">
        <v>44908</v>
      </c>
      <c r="D17500" s="115" t="s">
        <v>1138</v>
      </c>
      <c r="E17500" s="115">
        <v>8.6199999999999992</v>
      </c>
      <c r="F17500" s="674">
        <v>293.83600000000001</v>
      </c>
      <c r="G17500" s="674">
        <v>295.84500000000003</v>
      </c>
      <c r="H17500" s="115">
        <f t="shared" si="546"/>
        <v>1.0068371472522089</v>
      </c>
      <c r="I17500" s="115">
        <f t="shared" si="547"/>
        <v>8.6789000000000005</v>
      </c>
    </row>
    <row r="17501" spans="1:9" hidden="1">
      <c r="A17501" s="115" t="s">
        <v>44909</v>
      </c>
      <c r="B17501" s="115" t="s">
        <v>44910</v>
      </c>
      <c r="C17501" s="115" t="s">
        <v>44911</v>
      </c>
      <c r="D17501" s="115" t="s">
        <v>1138</v>
      </c>
      <c r="E17501" s="115">
        <v>226.59</v>
      </c>
      <c r="F17501" s="674">
        <v>293.83600000000001</v>
      </c>
      <c r="G17501" s="674">
        <v>295.84500000000003</v>
      </c>
      <c r="H17501" s="115">
        <f t="shared" si="546"/>
        <v>1.0068371472522089</v>
      </c>
      <c r="I17501" s="115">
        <f t="shared" si="547"/>
        <v>228.13919999999999</v>
      </c>
    </row>
    <row r="17502" spans="1:9" hidden="1">
      <c r="A17502" s="115" t="s">
        <v>44912</v>
      </c>
      <c r="B17502" s="115" t="s">
        <v>44913</v>
      </c>
      <c r="C17502" s="115" t="s">
        <v>44914</v>
      </c>
      <c r="D17502" s="115" t="s">
        <v>1138</v>
      </c>
      <c r="E17502" s="115">
        <v>41.8</v>
      </c>
      <c r="F17502" s="674">
        <v>293.83600000000001</v>
      </c>
      <c r="G17502" s="674">
        <v>295.84500000000003</v>
      </c>
      <c r="H17502" s="115">
        <f t="shared" si="546"/>
        <v>1.0068371472522089</v>
      </c>
      <c r="I17502" s="115">
        <f t="shared" si="547"/>
        <v>42.085799999999999</v>
      </c>
    </row>
    <row r="17503" spans="1:9" hidden="1">
      <c r="A17503" s="115" t="s">
        <v>44915</v>
      </c>
      <c r="B17503" s="115" t="s">
        <v>44916</v>
      </c>
      <c r="C17503" s="115" t="s">
        <v>44917</v>
      </c>
      <c r="D17503" s="115" t="s">
        <v>1138</v>
      </c>
      <c r="E17503" s="115">
        <v>37.86</v>
      </c>
      <c r="F17503" s="674">
        <v>293.83600000000001</v>
      </c>
      <c r="G17503" s="674">
        <v>295.84500000000003</v>
      </c>
      <c r="H17503" s="115">
        <f t="shared" si="546"/>
        <v>1.0068371472522089</v>
      </c>
      <c r="I17503" s="115">
        <f t="shared" si="547"/>
        <v>38.118899999999996</v>
      </c>
    </row>
    <row r="17504" spans="1:9" hidden="1">
      <c r="A17504" s="115" t="s">
        <v>44918</v>
      </c>
      <c r="B17504" s="115" t="s">
        <v>44919</v>
      </c>
      <c r="C17504" s="115" t="s">
        <v>44920</v>
      </c>
      <c r="D17504" s="115" t="s">
        <v>1138</v>
      </c>
      <c r="E17504" s="115">
        <v>9.36</v>
      </c>
      <c r="F17504" s="674">
        <v>293.83600000000001</v>
      </c>
      <c r="G17504" s="674">
        <v>295.84500000000003</v>
      </c>
      <c r="H17504" s="115">
        <f t="shared" si="546"/>
        <v>1.0068371472522089</v>
      </c>
      <c r="I17504" s="115">
        <f t="shared" si="547"/>
        <v>9.4239999999999995</v>
      </c>
    </row>
    <row r="17505" spans="1:9" hidden="1">
      <c r="A17505" s="115" t="s">
        <v>44921</v>
      </c>
      <c r="B17505" s="115" t="s">
        <v>44922</v>
      </c>
      <c r="C17505" s="115" t="s">
        <v>44923</v>
      </c>
      <c r="D17505" s="115" t="s">
        <v>1138</v>
      </c>
      <c r="E17505" s="115">
        <v>6.75</v>
      </c>
      <c r="F17505" s="674">
        <v>293.83600000000001</v>
      </c>
      <c r="G17505" s="674">
        <v>295.84500000000003</v>
      </c>
      <c r="H17505" s="115">
        <f t="shared" si="546"/>
        <v>1.0068371472522089</v>
      </c>
      <c r="I17505" s="115">
        <f t="shared" si="547"/>
        <v>6.7961999999999998</v>
      </c>
    </row>
    <row r="17506" spans="1:9" hidden="1">
      <c r="A17506" s="115" t="s">
        <v>44924</v>
      </c>
      <c r="B17506" s="115" t="s">
        <v>44925</v>
      </c>
      <c r="C17506" s="115" t="s">
        <v>44926</v>
      </c>
      <c r="D17506" s="115" t="s">
        <v>1138</v>
      </c>
      <c r="E17506" s="115">
        <v>60.76</v>
      </c>
      <c r="F17506" s="674">
        <v>293.83600000000001</v>
      </c>
      <c r="G17506" s="674">
        <v>295.84500000000003</v>
      </c>
      <c r="H17506" s="115">
        <f t="shared" si="546"/>
        <v>1.0068371472522089</v>
      </c>
      <c r="I17506" s="115">
        <f t="shared" si="547"/>
        <v>61.175400000000003</v>
      </c>
    </row>
    <row r="17507" spans="1:9" hidden="1">
      <c r="A17507" s="115" t="s">
        <v>44927</v>
      </c>
      <c r="B17507" s="115" t="s">
        <v>44928</v>
      </c>
      <c r="C17507" s="115" t="s">
        <v>44929</v>
      </c>
      <c r="D17507" s="115" t="s">
        <v>1138</v>
      </c>
      <c r="E17507" s="115">
        <v>108.41</v>
      </c>
      <c r="F17507" s="674">
        <v>293.83600000000001</v>
      </c>
      <c r="G17507" s="674">
        <v>295.84500000000003</v>
      </c>
      <c r="H17507" s="115">
        <f t="shared" si="546"/>
        <v>1.0068371472522089</v>
      </c>
      <c r="I17507" s="115">
        <f t="shared" si="547"/>
        <v>109.1512</v>
      </c>
    </row>
    <row r="17508" spans="1:9" hidden="1">
      <c r="A17508" s="115" t="s">
        <v>44930</v>
      </c>
      <c r="B17508" s="115" t="s">
        <v>44931</v>
      </c>
      <c r="C17508" s="115" t="s">
        <v>44932</v>
      </c>
      <c r="D17508" s="115" t="s">
        <v>1138</v>
      </c>
      <c r="E17508" s="115">
        <v>70.53</v>
      </c>
      <c r="F17508" s="674">
        <v>293.83600000000001</v>
      </c>
      <c r="G17508" s="674">
        <v>295.84500000000003</v>
      </c>
      <c r="H17508" s="115">
        <f t="shared" si="546"/>
        <v>1.0068371472522089</v>
      </c>
      <c r="I17508" s="115">
        <f t="shared" si="547"/>
        <v>71.012200000000007</v>
      </c>
    </row>
    <row r="17509" spans="1:9" hidden="1">
      <c r="A17509" s="115" t="s">
        <v>44933</v>
      </c>
      <c r="B17509" s="115" t="s">
        <v>44934</v>
      </c>
      <c r="C17509" s="115" t="s">
        <v>44935</v>
      </c>
      <c r="D17509" s="115" t="s">
        <v>1138</v>
      </c>
      <c r="E17509" s="115">
        <v>78.709999999999994</v>
      </c>
      <c r="F17509" s="674">
        <v>293.83600000000001</v>
      </c>
      <c r="G17509" s="674">
        <v>295.84500000000003</v>
      </c>
      <c r="H17509" s="115">
        <f t="shared" si="546"/>
        <v>1.0068371472522089</v>
      </c>
      <c r="I17509" s="115">
        <f t="shared" si="547"/>
        <v>79.248199999999997</v>
      </c>
    </row>
    <row r="17510" spans="1:9" hidden="1">
      <c r="A17510" s="115" t="s">
        <v>44936</v>
      </c>
      <c r="B17510" s="115" t="s">
        <v>44937</v>
      </c>
      <c r="C17510" s="115" t="s">
        <v>44938</v>
      </c>
      <c r="D17510" s="115" t="s">
        <v>1138</v>
      </c>
      <c r="E17510" s="115">
        <v>69.89</v>
      </c>
      <c r="F17510" s="674">
        <v>293.83600000000001</v>
      </c>
      <c r="G17510" s="674">
        <v>295.84500000000003</v>
      </c>
      <c r="H17510" s="115">
        <f t="shared" si="546"/>
        <v>1.0068371472522089</v>
      </c>
      <c r="I17510" s="115">
        <f t="shared" si="547"/>
        <v>70.367800000000003</v>
      </c>
    </row>
    <row r="17511" spans="1:9" hidden="1">
      <c r="A17511" s="115" t="s">
        <v>44939</v>
      </c>
      <c r="B17511" s="115" t="s">
        <v>44940</v>
      </c>
      <c r="C17511" s="115" t="s">
        <v>44941</v>
      </c>
      <c r="D17511" s="115" t="s">
        <v>1138</v>
      </c>
      <c r="E17511" s="115">
        <v>278</v>
      </c>
      <c r="F17511" s="674">
        <v>293.83600000000001</v>
      </c>
      <c r="G17511" s="674">
        <v>295.84500000000003</v>
      </c>
      <c r="H17511" s="115">
        <f t="shared" si="546"/>
        <v>1.0068371472522089</v>
      </c>
      <c r="I17511" s="115">
        <f t="shared" si="547"/>
        <v>279.90069999999997</v>
      </c>
    </row>
    <row r="17512" spans="1:9" hidden="1">
      <c r="A17512" s="115" t="s">
        <v>44942</v>
      </c>
      <c r="B17512" s="115" t="s">
        <v>44943</v>
      </c>
      <c r="C17512" s="115" t="s">
        <v>44944</v>
      </c>
      <c r="D17512" s="115" t="s">
        <v>1138</v>
      </c>
      <c r="E17512" s="115">
        <v>233.36</v>
      </c>
      <c r="F17512" s="674">
        <v>293.83600000000001</v>
      </c>
      <c r="G17512" s="674">
        <v>295.84500000000003</v>
      </c>
      <c r="H17512" s="115">
        <f t="shared" si="546"/>
        <v>1.0068371472522089</v>
      </c>
      <c r="I17512" s="115">
        <f t="shared" si="547"/>
        <v>234.9555</v>
      </c>
    </row>
    <row r="17513" spans="1:9" hidden="1">
      <c r="A17513" s="115" t="s">
        <v>44945</v>
      </c>
      <c r="B17513" s="115" t="s">
        <v>44946</v>
      </c>
      <c r="C17513" s="115" t="s">
        <v>44947</v>
      </c>
      <c r="D17513" s="115" t="s">
        <v>1138</v>
      </c>
      <c r="E17513" s="115">
        <v>37.6</v>
      </c>
      <c r="F17513" s="674">
        <v>293.83600000000001</v>
      </c>
      <c r="G17513" s="674">
        <v>295.84500000000003</v>
      </c>
      <c r="H17513" s="115">
        <f t="shared" si="546"/>
        <v>1.0068371472522089</v>
      </c>
      <c r="I17513" s="115">
        <f t="shared" si="547"/>
        <v>37.857100000000003</v>
      </c>
    </row>
    <row r="17514" spans="1:9" hidden="1">
      <c r="A17514" s="115" t="s">
        <v>44948</v>
      </c>
      <c r="B17514" s="115" t="s">
        <v>44949</v>
      </c>
      <c r="C17514" s="115" t="s">
        <v>44950</v>
      </c>
      <c r="D17514" s="115" t="s">
        <v>1138</v>
      </c>
      <c r="E17514" s="115">
        <v>26.87</v>
      </c>
      <c r="F17514" s="674">
        <v>293.83600000000001</v>
      </c>
      <c r="G17514" s="674">
        <v>295.84500000000003</v>
      </c>
      <c r="H17514" s="115">
        <f t="shared" si="546"/>
        <v>1.0068371472522089</v>
      </c>
      <c r="I17514" s="115">
        <f t="shared" si="547"/>
        <v>27.053699999999999</v>
      </c>
    </row>
    <row r="17515" spans="1:9" hidden="1">
      <c r="A17515" s="115" t="s">
        <v>44951</v>
      </c>
      <c r="B17515" s="115" t="s">
        <v>44952</v>
      </c>
      <c r="C17515" s="115" t="s">
        <v>44953</v>
      </c>
      <c r="D17515" s="115" t="s">
        <v>1138</v>
      </c>
      <c r="E17515" s="115">
        <v>24.71</v>
      </c>
      <c r="F17515" s="674">
        <v>293.83600000000001</v>
      </c>
      <c r="G17515" s="674">
        <v>295.84500000000003</v>
      </c>
      <c r="H17515" s="115">
        <f t="shared" si="546"/>
        <v>1.0068371472522089</v>
      </c>
      <c r="I17515" s="115">
        <f t="shared" si="547"/>
        <v>24.878900000000002</v>
      </c>
    </row>
    <row r="17516" spans="1:9" hidden="1">
      <c r="A17516" s="115" t="s">
        <v>44954</v>
      </c>
      <c r="B17516" s="115" t="s">
        <v>44955</v>
      </c>
      <c r="C17516" s="115" t="s">
        <v>44956</v>
      </c>
      <c r="D17516" s="115" t="s">
        <v>1138</v>
      </c>
      <c r="E17516" s="115">
        <v>926.33</v>
      </c>
      <c r="F17516" s="674">
        <v>293.83600000000001</v>
      </c>
      <c r="G17516" s="674">
        <v>295.84500000000003</v>
      </c>
      <c r="H17516" s="115">
        <f t="shared" si="546"/>
        <v>1.0068371472522089</v>
      </c>
      <c r="I17516" s="115">
        <f t="shared" si="547"/>
        <v>932.6635</v>
      </c>
    </row>
    <row r="17517" spans="1:9" hidden="1">
      <c r="A17517" s="115" t="s">
        <v>44957</v>
      </c>
      <c r="B17517" s="115" t="s">
        <v>44958</v>
      </c>
      <c r="C17517" s="115" t="s">
        <v>44959</v>
      </c>
      <c r="D17517" s="115" t="s">
        <v>1138</v>
      </c>
      <c r="E17517" s="115">
        <v>41.05</v>
      </c>
      <c r="F17517" s="674">
        <v>293.83600000000001</v>
      </c>
      <c r="G17517" s="674">
        <v>295.84500000000003</v>
      </c>
      <c r="H17517" s="115">
        <f t="shared" si="546"/>
        <v>1.0068371472522089</v>
      </c>
      <c r="I17517" s="115">
        <f t="shared" si="547"/>
        <v>41.3307</v>
      </c>
    </row>
    <row r="17518" spans="1:9" hidden="1">
      <c r="A17518" s="115" t="s">
        <v>44960</v>
      </c>
      <c r="B17518" s="115" t="s">
        <v>44961</v>
      </c>
      <c r="C17518" s="115" t="s">
        <v>44962</v>
      </c>
      <c r="D17518" s="115" t="s">
        <v>1138</v>
      </c>
      <c r="E17518" s="115">
        <v>22.196000000000002</v>
      </c>
      <c r="F17518" s="674">
        <v>293.83600000000001</v>
      </c>
      <c r="G17518" s="674">
        <v>295.84500000000003</v>
      </c>
      <c r="H17518" s="115">
        <f t="shared" si="546"/>
        <v>1.0068371472522089</v>
      </c>
      <c r="I17518" s="115">
        <f t="shared" si="547"/>
        <v>22.347799999999999</v>
      </c>
    </row>
    <row r="17519" spans="1:9" hidden="1">
      <c r="A17519" s="115" t="s">
        <v>44963</v>
      </c>
      <c r="B17519" s="115" t="s">
        <v>44964</v>
      </c>
      <c r="C17519" s="115" t="s">
        <v>44965</v>
      </c>
      <c r="D17519" s="115" t="s">
        <v>1138</v>
      </c>
      <c r="E17519" s="115">
        <v>23.856000000000002</v>
      </c>
      <c r="F17519" s="674">
        <v>293.83600000000001</v>
      </c>
      <c r="G17519" s="674">
        <v>295.84500000000003</v>
      </c>
      <c r="H17519" s="115">
        <f t="shared" si="546"/>
        <v>1.0068371472522089</v>
      </c>
      <c r="I17519" s="115">
        <f t="shared" si="547"/>
        <v>24.019100000000002</v>
      </c>
    </row>
    <row r="17520" spans="1:9" hidden="1">
      <c r="A17520" s="115" t="s">
        <v>44966</v>
      </c>
      <c r="B17520" s="115" t="s">
        <v>44967</v>
      </c>
      <c r="C17520" s="115" t="s">
        <v>44968</v>
      </c>
      <c r="D17520" s="115" t="s">
        <v>1138</v>
      </c>
      <c r="E17520" s="115">
        <v>60.886699999999998</v>
      </c>
      <c r="F17520" s="674">
        <v>293.83600000000001</v>
      </c>
      <c r="G17520" s="674">
        <v>295.84500000000003</v>
      </c>
      <c r="H17520" s="115">
        <f t="shared" si="546"/>
        <v>1.0068371472522089</v>
      </c>
      <c r="I17520" s="115">
        <f t="shared" si="547"/>
        <v>61.302999999999997</v>
      </c>
    </row>
    <row r="17521" spans="1:9" hidden="1">
      <c r="A17521" s="115" t="s">
        <v>44969</v>
      </c>
      <c r="B17521" s="115" t="s">
        <v>44970</v>
      </c>
      <c r="C17521" s="115" t="s">
        <v>44971</v>
      </c>
      <c r="D17521" s="115" t="s">
        <v>1138</v>
      </c>
      <c r="E17521" s="115">
        <v>93.776700000000005</v>
      </c>
      <c r="F17521" s="674">
        <v>293.83600000000001</v>
      </c>
      <c r="G17521" s="674">
        <v>295.84500000000003</v>
      </c>
      <c r="H17521" s="115">
        <f t="shared" si="546"/>
        <v>1.0068371472522089</v>
      </c>
      <c r="I17521" s="115">
        <f t="shared" si="547"/>
        <v>94.417900000000003</v>
      </c>
    </row>
    <row r="17522" spans="1:9" hidden="1">
      <c r="A17522" s="115" t="s">
        <v>44972</v>
      </c>
      <c r="B17522" s="115" t="s">
        <v>44973</v>
      </c>
      <c r="C17522" s="115" t="s">
        <v>44974</v>
      </c>
      <c r="D17522" s="115" t="s">
        <v>1138</v>
      </c>
      <c r="E17522" s="115">
        <v>187.77670000000001</v>
      </c>
      <c r="F17522" s="674">
        <v>293.83600000000001</v>
      </c>
      <c r="G17522" s="674">
        <v>295.84500000000003</v>
      </c>
      <c r="H17522" s="115">
        <f t="shared" si="546"/>
        <v>1.0068371472522089</v>
      </c>
      <c r="I17522" s="115">
        <f t="shared" si="547"/>
        <v>189.06059999999999</v>
      </c>
    </row>
    <row r="17523" spans="1:9" hidden="1">
      <c r="A17523" s="115" t="s">
        <v>44975</v>
      </c>
      <c r="B17523" s="115" t="s">
        <v>44976</v>
      </c>
      <c r="C17523" s="115" t="s">
        <v>44977</v>
      </c>
      <c r="D17523" s="115" t="s">
        <v>1138</v>
      </c>
      <c r="E17523" s="115">
        <v>206.732</v>
      </c>
      <c r="F17523" s="674">
        <v>293.83600000000001</v>
      </c>
      <c r="G17523" s="674">
        <v>295.84500000000003</v>
      </c>
      <c r="H17523" s="115">
        <f t="shared" si="546"/>
        <v>1.0068371472522089</v>
      </c>
      <c r="I17523" s="115">
        <f t="shared" si="547"/>
        <v>208.1455</v>
      </c>
    </row>
    <row r="17524" spans="1:9" hidden="1">
      <c r="A17524" s="115" t="s">
        <v>44978</v>
      </c>
      <c r="B17524" s="115" t="s">
        <v>44979</v>
      </c>
      <c r="C17524" s="115" t="s">
        <v>44980</v>
      </c>
      <c r="D17524" s="115" t="s">
        <v>1138</v>
      </c>
      <c r="E17524" s="115">
        <v>290.73200000000003</v>
      </c>
      <c r="F17524" s="674">
        <v>293.83600000000001</v>
      </c>
      <c r="G17524" s="674">
        <v>295.84500000000003</v>
      </c>
      <c r="H17524" s="115">
        <f t="shared" si="546"/>
        <v>1.0068371472522089</v>
      </c>
      <c r="I17524" s="115">
        <f t="shared" si="547"/>
        <v>292.71980000000002</v>
      </c>
    </row>
    <row r="17525" spans="1:9" hidden="1">
      <c r="A17525" s="115" t="s">
        <v>44981</v>
      </c>
      <c r="B17525" s="115" t="s">
        <v>44982</v>
      </c>
      <c r="C17525" s="115" t="s">
        <v>44983</v>
      </c>
      <c r="D17525" s="115" t="s">
        <v>1138</v>
      </c>
      <c r="E17525" s="115">
        <v>20.54</v>
      </c>
      <c r="F17525" s="674">
        <v>293.83600000000001</v>
      </c>
      <c r="G17525" s="674">
        <v>295.84500000000003</v>
      </c>
      <c r="H17525" s="115">
        <f t="shared" si="546"/>
        <v>1.0068371472522089</v>
      </c>
      <c r="I17525" s="115">
        <f t="shared" si="547"/>
        <v>20.680399999999999</v>
      </c>
    </row>
    <row r="17526" spans="1:9" hidden="1">
      <c r="A17526" s="115" t="s">
        <v>44984</v>
      </c>
      <c r="B17526" s="115" t="s">
        <v>44985</v>
      </c>
      <c r="C17526" s="115" t="s">
        <v>44986</v>
      </c>
      <c r="D17526" s="115" t="s">
        <v>1138</v>
      </c>
      <c r="E17526" s="115">
        <v>18.45</v>
      </c>
      <c r="F17526" s="674">
        <v>293.83600000000001</v>
      </c>
      <c r="G17526" s="674">
        <v>295.84500000000003</v>
      </c>
      <c r="H17526" s="115">
        <f t="shared" si="546"/>
        <v>1.0068371472522089</v>
      </c>
      <c r="I17526" s="115">
        <f t="shared" si="547"/>
        <v>18.5761</v>
      </c>
    </row>
    <row r="17527" spans="1:9" hidden="1">
      <c r="A17527" s="115" t="s">
        <v>44987</v>
      </c>
      <c r="B17527" s="115" t="s">
        <v>44988</v>
      </c>
      <c r="C17527" s="115" t="s">
        <v>44989</v>
      </c>
      <c r="D17527" s="115" t="s">
        <v>1138</v>
      </c>
      <c r="E17527" s="115">
        <v>16.93</v>
      </c>
      <c r="F17527" s="674">
        <v>293.83600000000001</v>
      </c>
      <c r="G17527" s="674">
        <v>295.84500000000003</v>
      </c>
      <c r="H17527" s="115">
        <f t="shared" si="546"/>
        <v>1.0068371472522089</v>
      </c>
      <c r="I17527" s="115">
        <f t="shared" si="547"/>
        <v>17.0458</v>
      </c>
    </row>
    <row r="17528" spans="1:9" hidden="1">
      <c r="A17528" s="115" t="s">
        <v>44990</v>
      </c>
      <c r="B17528" s="115" t="s">
        <v>44991</v>
      </c>
      <c r="C17528" s="115" t="s">
        <v>44992</v>
      </c>
      <c r="D17528" s="115" t="s">
        <v>1138</v>
      </c>
      <c r="E17528" s="115">
        <v>40.450000000000003</v>
      </c>
      <c r="F17528" s="674">
        <v>293.83600000000001</v>
      </c>
      <c r="G17528" s="674">
        <v>295.84500000000003</v>
      </c>
      <c r="H17528" s="115">
        <f t="shared" si="546"/>
        <v>1.0068371472522089</v>
      </c>
      <c r="I17528" s="115">
        <f t="shared" si="547"/>
        <v>40.726599999999998</v>
      </c>
    </row>
    <row r="17529" spans="1:9" hidden="1">
      <c r="A17529" s="115" t="s">
        <v>44993</v>
      </c>
      <c r="B17529" s="115" t="s">
        <v>44994</v>
      </c>
      <c r="C17529" s="115" t="s">
        <v>44995</v>
      </c>
      <c r="D17529" s="115" t="s">
        <v>1138</v>
      </c>
      <c r="E17529" s="115">
        <v>24.73</v>
      </c>
      <c r="F17529" s="674">
        <v>293.83600000000001</v>
      </c>
      <c r="G17529" s="674">
        <v>295.84500000000003</v>
      </c>
      <c r="H17529" s="115">
        <f t="shared" si="546"/>
        <v>1.0068371472522089</v>
      </c>
      <c r="I17529" s="115">
        <f t="shared" si="547"/>
        <v>24.899100000000001</v>
      </c>
    </row>
    <row r="17530" spans="1:9" hidden="1">
      <c r="A17530" s="115" t="s">
        <v>44996</v>
      </c>
      <c r="B17530" s="115" t="s">
        <v>44997</v>
      </c>
      <c r="C17530" s="115" t="s">
        <v>44998</v>
      </c>
      <c r="D17530" s="115" t="s">
        <v>1138</v>
      </c>
      <c r="E17530" s="115">
        <v>89.03</v>
      </c>
      <c r="F17530" s="674">
        <v>293.83600000000001</v>
      </c>
      <c r="G17530" s="674">
        <v>295.84500000000003</v>
      </c>
      <c r="H17530" s="115">
        <f t="shared" si="546"/>
        <v>1.0068371472522089</v>
      </c>
      <c r="I17530" s="115">
        <f t="shared" si="547"/>
        <v>89.6387</v>
      </c>
    </row>
    <row r="17531" spans="1:9" hidden="1">
      <c r="A17531" s="115" t="s">
        <v>44999</v>
      </c>
      <c r="B17531" s="115" t="s">
        <v>45000</v>
      </c>
      <c r="C17531" s="115" t="s">
        <v>45001</v>
      </c>
      <c r="D17531" s="115" t="s">
        <v>1138</v>
      </c>
      <c r="E17531" s="115">
        <v>1.51</v>
      </c>
      <c r="F17531" s="674">
        <v>293.83600000000001</v>
      </c>
      <c r="G17531" s="674">
        <v>295.84500000000003</v>
      </c>
      <c r="H17531" s="115">
        <f t="shared" si="546"/>
        <v>1.0068371472522089</v>
      </c>
      <c r="I17531" s="115">
        <f t="shared" si="547"/>
        <v>1.5203</v>
      </c>
    </row>
    <row r="17532" spans="1:9" hidden="1">
      <c r="A17532" s="115" t="s">
        <v>45002</v>
      </c>
      <c r="B17532" s="115" t="s">
        <v>45003</v>
      </c>
      <c r="C17532" s="115" t="s">
        <v>45004</v>
      </c>
      <c r="D17532" s="115" t="s">
        <v>1138</v>
      </c>
      <c r="E17532" s="115">
        <v>4.2699999999999996</v>
      </c>
      <c r="F17532" s="674">
        <v>293.83600000000001</v>
      </c>
      <c r="G17532" s="674">
        <v>295.84500000000003</v>
      </c>
      <c r="H17532" s="115">
        <f t="shared" si="546"/>
        <v>1.0068371472522089</v>
      </c>
      <c r="I17532" s="115">
        <f t="shared" si="547"/>
        <v>4.2991999999999999</v>
      </c>
    </row>
    <row r="17533" spans="1:9" hidden="1">
      <c r="A17533" s="115" t="s">
        <v>45005</v>
      </c>
      <c r="B17533" s="115" t="s">
        <v>45006</v>
      </c>
      <c r="C17533" s="115" t="s">
        <v>45007</v>
      </c>
      <c r="D17533" s="115" t="s">
        <v>1138</v>
      </c>
      <c r="E17533" s="115">
        <v>96.76</v>
      </c>
      <c r="F17533" s="674">
        <v>293.83600000000001</v>
      </c>
      <c r="G17533" s="674">
        <v>295.84500000000003</v>
      </c>
      <c r="H17533" s="115">
        <f t="shared" si="546"/>
        <v>1.0068371472522089</v>
      </c>
      <c r="I17533" s="115">
        <f t="shared" si="547"/>
        <v>97.421599999999998</v>
      </c>
    </row>
    <row r="17534" spans="1:9" hidden="1">
      <c r="A17534" s="115" t="s">
        <v>45008</v>
      </c>
      <c r="B17534" s="115" t="s">
        <v>45009</v>
      </c>
      <c r="C17534" s="115" t="s">
        <v>45010</v>
      </c>
      <c r="D17534" s="115" t="s">
        <v>1138</v>
      </c>
      <c r="E17534" s="115">
        <v>87.34</v>
      </c>
      <c r="F17534" s="674">
        <v>293.83600000000001</v>
      </c>
      <c r="G17534" s="674">
        <v>295.84500000000003</v>
      </c>
      <c r="H17534" s="115">
        <f t="shared" si="546"/>
        <v>1.0068371472522089</v>
      </c>
      <c r="I17534" s="115">
        <f t="shared" si="547"/>
        <v>87.937200000000004</v>
      </c>
    </row>
    <row r="17535" spans="1:9" hidden="1">
      <c r="A17535" s="115" t="s">
        <v>45011</v>
      </c>
      <c r="B17535" s="115" t="s">
        <v>45012</v>
      </c>
      <c r="C17535" s="115" t="s">
        <v>45013</v>
      </c>
      <c r="D17535" s="115" t="s">
        <v>1138</v>
      </c>
      <c r="E17535" s="115">
        <v>79.25</v>
      </c>
      <c r="F17535" s="674">
        <v>293.83600000000001</v>
      </c>
      <c r="G17535" s="674">
        <v>295.84500000000003</v>
      </c>
      <c r="H17535" s="115">
        <f t="shared" si="546"/>
        <v>1.0068371472522089</v>
      </c>
      <c r="I17535" s="115">
        <f t="shared" si="547"/>
        <v>79.791799999999995</v>
      </c>
    </row>
    <row r="17536" spans="1:9" hidden="1">
      <c r="A17536" s="115" t="s">
        <v>45014</v>
      </c>
      <c r="B17536" s="115" t="s">
        <v>45015</v>
      </c>
      <c r="C17536" s="115" t="s">
        <v>45016</v>
      </c>
      <c r="D17536" s="115" t="s">
        <v>1138</v>
      </c>
      <c r="E17536" s="115">
        <v>107.01</v>
      </c>
      <c r="F17536" s="674">
        <v>293.83600000000001</v>
      </c>
      <c r="G17536" s="674">
        <v>295.84500000000003</v>
      </c>
      <c r="H17536" s="115">
        <f t="shared" si="546"/>
        <v>1.0068371472522089</v>
      </c>
      <c r="I17536" s="115">
        <f t="shared" si="547"/>
        <v>107.74160000000001</v>
      </c>
    </row>
    <row r="17537" spans="1:9" hidden="1">
      <c r="A17537" s="115" t="s">
        <v>45017</v>
      </c>
      <c r="B17537" s="115" t="s">
        <v>45018</v>
      </c>
      <c r="C17537" s="115" t="s">
        <v>45019</v>
      </c>
      <c r="D17537" s="115" t="s">
        <v>1138</v>
      </c>
      <c r="E17537" s="115">
        <v>8.94</v>
      </c>
      <c r="F17537" s="674">
        <v>293.83600000000001</v>
      </c>
      <c r="G17537" s="674">
        <v>295.84500000000003</v>
      </c>
      <c r="H17537" s="115">
        <f t="shared" si="546"/>
        <v>1.0068371472522089</v>
      </c>
      <c r="I17537" s="115">
        <f t="shared" si="547"/>
        <v>9.0010999999999992</v>
      </c>
    </row>
    <row r="17538" spans="1:9" hidden="1">
      <c r="A17538" s="115" t="s">
        <v>45020</v>
      </c>
      <c r="B17538" s="115" t="s">
        <v>45021</v>
      </c>
      <c r="C17538" s="115" t="s">
        <v>45022</v>
      </c>
      <c r="D17538" s="115" t="s">
        <v>1138</v>
      </c>
      <c r="E17538" s="115">
        <v>12.41</v>
      </c>
      <c r="F17538" s="674">
        <v>293.83600000000001</v>
      </c>
      <c r="G17538" s="674">
        <v>295.84500000000003</v>
      </c>
      <c r="H17538" s="115">
        <f t="shared" si="546"/>
        <v>1.0068371472522089</v>
      </c>
      <c r="I17538" s="115">
        <f t="shared" si="547"/>
        <v>12.4948</v>
      </c>
    </row>
    <row r="17539" spans="1:9" hidden="1">
      <c r="A17539" s="115" t="s">
        <v>45023</v>
      </c>
      <c r="B17539" s="115" t="s">
        <v>45024</v>
      </c>
      <c r="C17539" s="115" t="s">
        <v>45025</v>
      </c>
      <c r="D17539" s="115" t="s">
        <v>1138</v>
      </c>
      <c r="E17539" s="115">
        <v>4.8</v>
      </c>
      <c r="F17539" s="674">
        <v>293.83600000000001</v>
      </c>
      <c r="G17539" s="674">
        <v>295.84500000000003</v>
      </c>
      <c r="H17539" s="115">
        <f t="shared" si="546"/>
        <v>1.0068371472522089</v>
      </c>
      <c r="I17539" s="115">
        <f t="shared" si="547"/>
        <v>4.8327999999999998</v>
      </c>
    </row>
    <row r="17540" spans="1:9" hidden="1">
      <c r="A17540" s="115" t="s">
        <v>45026</v>
      </c>
      <c r="B17540" s="115" t="s">
        <v>45027</v>
      </c>
      <c r="C17540" s="115" t="s">
        <v>45028</v>
      </c>
      <c r="D17540" s="115" t="s">
        <v>1138</v>
      </c>
      <c r="E17540" s="115">
        <v>16.16</v>
      </c>
      <c r="F17540" s="674">
        <v>293.83600000000001</v>
      </c>
      <c r="G17540" s="674">
        <v>295.84500000000003</v>
      </c>
      <c r="H17540" s="115">
        <f t="shared" si="546"/>
        <v>1.0068371472522089</v>
      </c>
      <c r="I17540" s="115">
        <f t="shared" si="547"/>
        <v>16.270499999999998</v>
      </c>
    </row>
    <row r="17541" spans="1:9" hidden="1">
      <c r="A17541" s="115" t="s">
        <v>45029</v>
      </c>
      <c r="B17541" s="115" t="s">
        <v>45030</v>
      </c>
      <c r="C17541" s="115" t="s">
        <v>45031</v>
      </c>
      <c r="D17541" s="115" t="s">
        <v>1138</v>
      </c>
      <c r="E17541" s="115">
        <v>14.32</v>
      </c>
      <c r="F17541" s="674">
        <v>293.83600000000001</v>
      </c>
      <c r="G17541" s="674">
        <v>295.84500000000003</v>
      </c>
      <c r="H17541" s="115">
        <f t="shared" ref="H17541:H17604" si="548">G17541/F17541</f>
        <v>1.0068371472522089</v>
      </c>
      <c r="I17541" s="115">
        <f t="shared" ref="I17541:I17604" si="549">ROUND(H17541*E17541,4)</f>
        <v>14.417899999999999</v>
      </c>
    </row>
    <row r="17542" spans="1:9" hidden="1">
      <c r="A17542" s="115" t="s">
        <v>45032</v>
      </c>
      <c r="B17542" s="115" t="s">
        <v>45033</v>
      </c>
      <c r="C17542" s="115" t="s">
        <v>45034</v>
      </c>
      <c r="D17542" s="115" t="s">
        <v>1138</v>
      </c>
      <c r="E17542" s="115">
        <v>4.84</v>
      </c>
      <c r="F17542" s="674">
        <v>293.83600000000001</v>
      </c>
      <c r="G17542" s="674">
        <v>295.84500000000003</v>
      </c>
      <c r="H17542" s="115">
        <f t="shared" si="548"/>
        <v>1.0068371472522089</v>
      </c>
      <c r="I17542" s="115">
        <f t="shared" si="549"/>
        <v>4.8731</v>
      </c>
    </row>
    <row r="17543" spans="1:9" hidden="1">
      <c r="A17543" s="115" t="s">
        <v>45035</v>
      </c>
      <c r="B17543" s="115" t="s">
        <v>45036</v>
      </c>
      <c r="C17543" s="115" t="s">
        <v>45037</v>
      </c>
      <c r="D17543" s="115" t="s">
        <v>1138</v>
      </c>
      <c r="E17543" s="115">
        <v>3.96</v>
      </c>
      <c r="F17543" s="674">
        <v>293.83600000000001</v>
      </c>
      <c r="G17543" s="674">
        <v>295.84500000000003</v>
      </c>
      <c r="H17543" s="115">
        <f t="shared" si="548"/>
        <v>1.0068371472522089</v>
      </c>
      <c r="I17543" s="115">
        <f t="shared" si="549"/>
        <v>3.9870999999999999</v>
      </c>
    </row>
    <row r="17544" spans="1:9" hidden="1">
      <c r="A17544" s="115" t="s">
        <v>45038</v>
      </c>
      <c r="B17544" s="115" t="s">
        <v>45039</v>
      </c>
      <c r="C17544" s="115" t="s">
        <v>45040</v>
      </c>
      <c r="D17544" s="115" t="s">
        <v>1138</v>
      </c>
      <c r="E17544" s="115">
        <v>31.44</v>
      </c>
      <c r="F17544" s="674">
        <v>293.83600000000001</v>
      </c>
      <c r="G17544" s="674">
        <v>295.84500000000003</v>
      </c>
      <c r="H17544" s="115">
        <f t="shared" si="548"/>
        <v>1.0068371472522089</v>
      </c>
      <c r="I17544" s="115">
        <f t="shared" si="549"/>
        <v>31.655000000000001</v>
      </c>
    </row>
    <row r="17545" spans="1:9" hidden="1">
      <c r="A17545" s="115" t="s">
        <v>45041</v>
      </c>
      <c r="B17545" s="115" t="s">
        <v>45042</v>
      </c>
      <c r="C17545" s="115" t="s">
        <v>45043</v>
      </c>
      <c r="D17545" s="115" t="s">
        <v>1138</v>
      </c>
      <c r="E17545" s="115">
        <v>12.79</v>
      </c>
      <c r="F17545" s="674">
        <v>293.83600000000001</v>
      </c>
      <c r="G17545" s="674">
        <v>295.84500000000003</v>
      </c>
      <c r="H17545" s="115">
        <f t="shared" si="548"/>
        <v>1.0068371472522089</v>
      </c>
      <c r="I17545" s="115">
        <f t="shared" si="549"/>
        <v>12.8774</v>
      </c>
    </row>
    <row r="17546" spans="1:9" hidden="1">
      <c r="A17546" s="115" t="s">
        <v>45044</v>
      </c>
      <c r="B17546" s="115" t="s">
        <v>45045</v>
      </c>
      <c r="C17546" s="115" t="s">
        <v>45046</v>
      </c>
      <c r="D17546" s="115" t="s">
        <v>1138</v>
      </c>
      <c r="E17546" s="115">
        <v>1.7</v>
      </c>
      <c r="F17546" s="674">
        <v>293.83600000000001</v>
      </c>
      <c r="G17546" s="674">
        <v>295.84500000000003</v>
      </c>
      <c r="H17546" s="115">
        <f t="shared" si="548"/>
        <v>1.0068371472522089</v>
      </c>
      <c r="I17546" s="115">
        <f t="shared" si="549"/>
        <v>1.7116</v>
      </c>
    </row>
    <row r="17547" spans="1:9" hidden="1">
      <c r="A17547" s="115" t="s">
        <v>45047</v>
      </c>
      <c r="B17547" s="115" t="s">
        <v>45048</v>
      </c>
      <c r="C17547" s="115" t="s">
        <v>45049</v>
      </c>
      <c r="D17547" s="115" t="s">
        <v>1138</v>
      </c>
      <c r="E17547" s="115">
        <v>243.6</v>
      </c>
      <c r="F17547" s="674">
        <v>293.83600000000001</v>
      </c>
      <c r="G17547" s="674">
        <v>295.84500000000003</v>
      </c>
      <c r="H17547" s="115">
        <f t="shared" si="548"/>
        <v>1.0068371472522089</v>
      </c>
      <c r="I17547" s="115">
        <f t="shared" si="549"/>
        <v>245.2655</v>
      </c>
    </row>
    <row r="17548" spans="1:9" hidden="1">
      <c r="A17548" s="115" t="s">
        <v>45050</v>
      </c>
      <c r="B17548" s="115" t="s">
        <v>45051</v>
      </c>
      <c r="C17548" s="115" t="s">
        <v>45052</v>
      </c>
      <c r="D17548" s="115" t="s">
        <v>1138</v>
      </c>
      <c r="E17548" s="115">
        <v>414.98</v>
      </c>
      <c r="F17548" s="674">
        <v>293.83600000000001</v>
      </c>
      <c r="G17548" s="674">
        <v>295.84500000000003</v>
      </c>
      <c r="H17548" s="115">
        <f t="shared" si="548"/>
        <v>1.0068371472522089</v>
      </c>
      <c r="I17548" s="115">
        <f t="shared" si="549"/>
        <v>417.81729999999999</v>
      </c>
    </row>
    <row r="17549" spans="1:9" hidden="1">
      <c r="A17549" s="115" t="s">
        <v>45053</v>
      </c>
      <c r="B17549" s="115" t="s">
        <v>45054</v>
      </c>
      <c r="C17549" s="115" t="s">
        <v>45055</v>
      </c>
      <c r="D17549" s="115" t="s">
        <v>1138</v>
      </c>
      <c r="E17549" s="115">
        <v>47.17</v>
      </c>
      <c r="F17549" s="674">
        <v>293.83600000000001</v>
      </c>
      <c r="G17549" s="674">
        <v>295.84500000000003</v>
      </c>
      <c r="H17549" s="115">
        <f t="shared" si="548"/>
        <v>1.0068371472522089</v>
      </c>
      <c r="I17549" s="115">
        <f t="shared" si="549"/>
        <v>47.4925</v>
      </c>
    </row>
    <row r="17550" spans="1:9" hidden="1">
      <c r="A17550" s="115" t="s">
        <v>45056</v>
      </c>
      <c r="B17550" s="115" t="s">
        <v>45057</v>
      </c>
      <c r="C17550" s="115" t="s">
        <v>45058</v>
      </c>
      <c r="D17550" s="115" t="s">
        <v>1138</v>
      </c>
      <c r="E17550" s="115">
        <v>37.46</v>
      </c>
      <c r="F17550" s="674">
        <v>293.83600000000001</v>
      </c>
      <c r="G17550" s="674">
        <v>295.84500000000003</v>
      </c>
      <c r="H17550" s="115">
        <f t="shared" si="548"/>
        <v>1.0068371472522089</v>
      </c>
      <c r="I17550" s="115">
        <f t="shared" si="549"/>
        <v>37.716099999999997</v>
      </c>
    </row>
    <row r="17551" spans="1:9" hidden="1">
      <c r="A17551" s="115" t="s">
        <v>45059</v>
      </c>
      <c r="B17551" s="115" t="s">
        <v>45060</v>
      </c>
      <c r="C17551" s="115" t="s">
        <v>45061</v>
      </c>
      <c r="D17551" s="115" t="s">
        <v>1138</v>
      </c>
      <c r="E17551" s="115">
        <v>609.81669999999997</v>
      </c>
      <c r="F17551" s="674">
        <v>293.83600000000001</v>
      </c>
      <c r="G17551" s="674">
        <v>295.84500000000003</v>
      </c>
      <c r="H17551" s="115">
        <f t="shared" si="548"/>
        <v>1.0068371472522089</v>
      </c>
      <c r="I17551" s="115">
        <f t="shared" si="549"/>
        <v>613.98609999999996</v>
      </c>
    </row>
    <row r="17552" spans="1:9" hidden="1">
      <c r="A17552" s="115" t="s">
        <v>45062</v>
      </c>
      <c r="B17552" s="115" t="s">
        <v>45063</v>
      </c>
      <c r="C17552" s="115" t="s">
        <v>45064</v>
      </c>
      <c r="D17552" s="115" t="s">
        <v>1138</v>
      </c>
      <c r="E17552" s="115">
        <v>89.98</v>
      </c>
      <c r="F17552" s="674">
        <v>293.83600000000001</v>
      </c>
      <c r="G17552" s="674">
        <v>295.84500000000003</v>
      </c>
      <c r="H17552" s="115">
        <f t="shared" si="548"/>
        <v>1.0068371472522089</v>
      </c>
      <c r="I17552" s="115">
        <f t="shared" si="549"/>
        <v>90.595200000000006</v>
      </c>
    </row>
    <row r="17553" spans="1:9" hidden="1">
      <c r="A17553" s="115" t="s">
        <v>45065</v>
      </c>
      <c r="B17553" s="115" t="s">
        <v>45066</v>
      </c>
      <c r="C17553" s="115" t="s">
        <v>45067</v>
      </c>
      <c r="D17553" s="115" t="s">
        <v>1138</v>
      </c>
      <c r="E17553" s="115">
        <v>183.75</v>
      </c>
      <c r="F17553" s="674">
        <v>293.83600000000001</v>
      </c>
      <c r="G17553" s="674">
        <v>295.84500000000003</v>
      </c>
      <c r="H17553" s="115">
        <f t="shared" si="548"/>
        <v>1.0068371472522089</v>
      </c>
      <c r="I17553" s="115">
        <f t="shared" si="549"/>
        <v>185.00630000000001</v>
      </c>
    </row>
    <row r="17554" spans="1:9" hidden="1">
      <c r="A17554" s="115" t="s">
        <v>45068</v>
      </c>
      <c r="B17554" s="115" t="s">
        <v>45069</v>
      </c>
      <c r="C17554" s="115" t="s">
        <v>45070</v>
      </c>
      <c r="D17554" s="115" t="s">
        <v>1138</v>
      </c>
      <c r="E17554" s="115">
        <v>55.79</v>
      </c>
      <c r="F17554" s="674">
        <v>293.83600000000001</v>
      </c>
      <c r="G17554" s="674">
        <v>295.84500000000003</v>
      </c>
      <c r="H17554" s="115">
        <f t="shared" si="548"/>
        <v>1.0068371472522089</v>
      </c>
      <c r="I17554" s="115">
        <f t="shared" si="549"/>
        <v>56.171399999999998</v>
      </c>
    </row>
    <row r="17555" spans="1:9" hidden="1">
      <c r="A17555" s="115" t="s">
        <v>45071</v>
      </c>
      <c r="B17555" s="115" t="s">
        <v>45072</v>
      </c>
      <c r="C17555" s="115" t="s">
        <v>45073</v>
      </c>
      <c r="D17555" s="115" t="s">
        <v>1138</v>
      </c>
      <c r="E17555" s="115">
        <v>271.06</v>
      </c>
      <c r="F17555" s="674">
        <v>293.83600000000001</v>
      </c>
      <c r="G17555" s="674">
        <v>295.84500000000003</v>
      </c>
      <c r="H17555" s="115">
        <f t="shared" si="548"/>
        <v>1.0068371472522089</v>
      </c>
      <c r="I17555" s="115">
        <f t="shared" si="549"/>
        <v>272.91329999999999</v>
      </c>
    </row>
    <row r="17556" spans="1:9" hidden="1">
      <c r="A17556" s="115" t="s">
        <v>45074</v>
      </c>
      <c r="B17556" s="115" t="s">
        <v>45075</v>
      </c>
      <c r="C17556" s="115" t="s">
        <v>45076</v>
      </c>
      <c r="D17556" s="115" t="s">
        <v>1138</v>
      </c>
      <c r="E17556" s="115">
        <v>86.27</v>
      </c>
      <c r="F17556" s="674">
        <v>293.83600000000001</v>
      </c>
      <c r="G17556" s="674">
        <v>295.84500000000003</v>
      </c>
      <c r="H17556" s="115">
        <f t="shared" si="548"/>
        <v>1.0068371472522089</v>
      </c>
      <c r="I17556" s="115">
        <f t="shared" si="549"/>
        <v>86.859800000000007</v>
      </c>
    </row>
    <row r="17557" spans="1:9" hidden="1">
      <c r="A17557" s="115" t="s">
        <v>45077</v>
      </c>
      <c r="B17557" s="115" t="s">
        <v>45078</v>
      </c>
      <c r="C17557" s="115" t="s">
        <v>45079</v>
      </c>
      <c r="D17557" s="115" t="s">
        <v>1138</v>
      </c>
      <c r="E17557" s="115">
        <v>731.79</v>
      </c>
      <c r="F17557" s="674">
        <v>293.83600000000001</v>
      </c>
      <c r="G17557" s="674">
        <v>295.84500000000003</v>
      </c>
      <c r="H17557" s="115">
        <f t="shared" si="548"/>
        <v>1.0068371472522089</v>
      </c>
      <c r="I17557" s="115">
        <f t="shared" si="549"/>
        <v>736.79340000000002</v>
      </c>
    </row>
    <row r="17558" spans="1:9" hidden="1">
      <c r="A17558" s="115" t="s">
        <v>45080</v>
      </c>
      <c r="B17558" s="115" t="s">
        <v>45081</v>
      </c>
      <c r="C17558" s="115" t="s">
        <v>45082</v>
      </c>
      <c r="D17558" s="115" t="s">
        <v>1138</v>
      </c>
      <c r="E17558" s="115">
        <v>575.76</v>
      </c>
      <c r="F17558" s="674">
        <v>293.83600000000001</v>
      </c>
      <c r="G17558" s="674">
        <v>295.84500000000003</v>
      </c>
      <c r="H17558" s="115">
        <f t="shared" si="548"/>
        <v>1.0068371472522089</v>
      </c>
      <c r="I17558" s="115">
        <f t="shared" si="549"/>
        <v>579.69659999999999</v>
      </c>
    </row>
    <row r="17559" spans="1:9" hidden="1">
      <c r="A17559" s="115" t="s">
        <v>45083</v>
      </c>
      <c r="B17559" s="115" t="s">
        <v>45084</v>
      </c>
      <c r="C17559" s="115" t="s">
        <v>45085</v>
      </c>
      <c r="D17559" s="115" t="s">
        <v>1138</v>
      </c>
      <c r="E17559" s="115">
        <v>884.76</v>
      </c>
      <c r="F17559" s="674">
        <v>293.83600000000001</v>
      </c>
      <c r="G17559" s="674">
        <v>295.84500000000003</v>
      </c>
      <c r="H17559" s="115">
        <f t="shared" si="548"/>
        <v>1.0068371472522089</v>
      </c>
      <c r="I17559" s="115">
        <f t="shared" si="549"/>
        <v>890.80920000000003</v>
      </c>
    </row>
    <row r="17560" spans="1:9" hidden="1">
      <c r="A17560" s="115" t="s">
        <v>45086</v>
      </c>
      <c r="B17560" s="115" t="s">
        <v>45087</v>
      </c>
      <c r="C17560" s="115" t="s">
        <v>45088</v>
      </c>
      <c r="D17560" s="115" t="s">
        <v>1138</v>
      </c>
      <c r="E17560" s="115">
        <v>1545</v>
      </c>
      <c r="F17560" s="674">
        <v>293.83600000000001</v>
      </c>
      <c r="G17560" s="674">
        <v>295.84500000000003</v>
      </c>
      <c r="H17560" s="115">
        <f t="shared" si="548"/>
        <v>1.0068371472522089</v>
      </c>
      <c r="I17560" s="115">
        <f t="shared" si="549"/>
        <v>1555.5634</v>
      </c>
    </row>
    <row r="17561" spans="1:9" hidden="1">
      <c r="A17561" s="115" t="s">
        <v>45089</v>
      </c>
      <c r="B17561" s="115" t="s">
        <v>45090</v>
      </c>
      <c r="C17561" s="115" t="s">
        <v>45091</v>
      </c>
      <c r="D17561" s="115" t="s">
        <v>1138</v>
      </c>
      <c r="E17561" s="115">
        <v>1122.1600000000001</v>
      </c>
      <c r="F17561" s="674">
        <v>293.83600000000001</v>
      </c>
      <c r="G17561" s="674">
        <v>295.84500000000003</v>
      </c>
      <c r="H17561" s="115">
        <f t="shared" si="548"/>
        <v>1.0068371472522089</v>
      </c>
      <c r="I17561" s="115">
        <f t="shared" si="549"/>
        <v>1129.8324</v>
      </c>
    </row>
    <row r="17562" spans="1:9" hidden="1">
      <c r="A17562" s="115" t="s">
        <v>45092</v>
      </c>
      <c r="B17562" s="115" t="s">
        <v>45093</v>
      </c>
      <c r="C17562" s="115" t="s">
        <v>45094</v>
      </c>
      <c r="D17562" s="115" t="s">
        <v>1138</v>
      </c>
      <c r="E17562" s="115">
        <v>716.36</v>
      </c>
      <c r="F17562" s="674">
        <v>293.83600000000001</v>
      </c>
      <c r="G17562" s="674">
        <v>295.84500000000003</v>
      </c>
      <c r="H17562" s="115">
        <f t="shared" si="548"/>
        <v>1.0068371472522089</v>
      </c>
      <c r="I17562" s="115">
        <f t="shared" si="549"/>
        <v>721.25789999999995</v>
      </c>
    </row>
    <row r="17563" spans="1:9" hidden="1">
      <c r="A17563" s="115" t="s">
        <v>45095</v>
      </c>
      <c r="B17563" s="115" t="s">
        <v>45096</v>
      </c>
      <c r="C17563" s="115" t="s">
        <v>45097</v>
      </c>
      <c r="D17563" s="115" t="s">
        <v>1138</v>
      </c>
      <c r="E17563" s="115">
        <v>507.58</v>
      </c>
      <c r="F17563" s="674">
        <v>293.83600000000001</v>
      </c>
      <c r="G17563" s="674">
        <v>295.84500000000003</v>
      </c>
      <c r="H17563" s="115">
        <f t="shared" si="548"/>
        <v>1.0068371472522089</v>
      </c>
      <c r="I17563" s="115">
        <f t="shared" si="549"/>
        <v>511.05040000000002</v>
      </c>
    </row>
    <row r="17564" spans="1:9" hidden="1">
      <c r="A17564" s="115" t="s">
        <v>45098</v>
      </c>
      <c r="B17564" s="115" t="s">
        <v>45099</v>
      </c>
      <c r="C17564" s="115" t="s">
        <v>45100</v>
      </c>
      <c r="D17564" s="115" t="s">
        <v>1138</v>
      </c>
      <c r="E17564" s="115">
        <v>6082.1066000000001</v>
      </c>
      <c r="F17564" s="674">
        <v>293.83600000000001</v>
      </c>
      <c r="G17564" s="674">
        <v>295.84500000000003</v>
      </c>
      <c r="H17564" s="115">
        <f t="shared" si="548"/>
        <v>1.0068371472522089</v>
      </c>
      <c r="I17564" s="115">
        <f t="shared" si="549"/>
        <v>6123.6908999999996</v>
      </c>
    </row>
    <row r="17565" spans="1:9" hidden="1">
      <c r="A17565" s="115" t="s">
        <v>45101</v>
      </c>
      <c r="B17565" s="115" t="s">
        <v>45102</v>
      </c>
      <c r="C17565" s="115" t="s">
        <v>45103</v>
      </c>
      <c r="D17565" s="115" t="s">
        <v>1138</v>
      </c>
      <c r="E17565" s="115">
        <v>11107.859899999999</v>
      </c>
      <c r="F17565" s="674">
        <v>293.83600000000001</v>
      </c>
      <c r="G17565" s="674">
        <v>295.84500000000003</v>
      </c>
      <c r="H17565" s="115">
        <f t="shared" si="548"/>
        <v>1.0068371472522089</v>
      </c>
      <c r="I17565" s="115">
        <f t="shared" si="549"/>
        <v>11183.806</v>
      </c>
    </row>
    <row r="17566" spans="1:9" hidden="1">
      <c r="A17566" s="115" t="s">
        <v>45104</v>
      </c>
      <c r="B17566" s="115" t="s">
        <v>45105</v>
      </c>
      <c r="C17566" s="115" t="s">
        <v>45106</v>
      </c>
      <c r="D17566" s="115" t="s">
        <v>1138</v>
      </c>
      <c r="E17566" s="115">
        <v>714.87670000000003</v>
      </c>
      <c r="F17566" s="674">
        <v>293.83600000000001</v>
      </c>
      <c r="G17566" s="674">
        <v>295.84500000000003</v>
      </c>
      <c r="H17566" s="115">
        <f t="shared" si="548"/>
        <v>1.0068371472522089</v>
      </c>
      <c r="I17566" s="115">
        <f t="shared" si="549"/>
        <v>719.76440000000002</v>
      </c>
    </row>
    <row r="17567" spans="1:9" hidden="1">
      <c r="A17567" s="115" t="s">
        <v>45107</v>
      </c>
      <c r="B17567" s="115" t="s">
        <v>45108</v>
      </c>
      <c r="C17567" s="115" t="s">
        <v>45109</v>
      </c>
      <c r="D17567" s="115" t="s">
        <v>1138</v>
      </c>
      <c r="E17567" s="115">
        <v>505.57</v>
      </c>
      <c r="F17567" s="674">
        <v>293.83600000000001</v>
      </c>
      <c r="G17567" s="674">
        <v>295.84500000000003</v>
      </c>
      <c r="H17567" s="115">
        <f t="shared" si="548"/>
        <v>1.0068371472522089</v>
      </c>
      <c r="I17567" s="115">
        <f t="shared" si="549"/>
        <v>509.02670000000001</v>
      </c>
    </row>
    <row r="17568" spans="1:9" hidden="1">
      <c r="A17568" s="115" t="s">
        <v>45110</v>
      </c>
      <c r="B17568" s="115" t="s">
        <v>45111</v>
      </c>
      <c r="C17568" s="115" t="s">
        <v>45112</v>
      </c>
      <c r="D17568" s="115" t="s">
        <v>1138</v>
      </c>
      <c r="E17568" s="115">
        <v>2737.6163000000001</v>
      </c>
      <c r="F17568" s="674">
        <v>293.83600000000001</v>
      </c>
      <c r="G17568" s="674">
        <v>295.84500000000003</v>
      </c>
      <c r="H17568" s="115">
        <f t="shared" si="548"/>
        <v>1.0068371472522089</v>
      </c>
      <c r="I17568" s="115">
        <f t="shared" si="549"/>
        <v>2756.3337999999999</v>
      </c>
    </row>
    <row r="17569" spans="1:9" hidden="1">
      <c r="A17569" s="115" t="s">
        <v>45113</v>
      </c>
      <c r="B17569" s="115" t="s">
        <v>45114</v>
      </c>
      <c r="C17569" s="115" t="s">
        <v>45115</v>
      </c>
      <c r="D17569" s="115" t="s">
        <v>1138</v>
      </c>
      <c r="E17569" s="115">
        <v>2854.9162999999999</v>
      </c>
      <c r="F17569" s="674">
        <v>293.83600000000001</v>
      </c>
      <c r="G17569" s="674">
        <v>295.84500000000003</v>
      </c>
      <c r="H17569" s="115">
        <f t="shared" si="548"/>
        <v>1.0068371472522089</v>
      </c>
      <c r="I17569" s="115">
        <f t="shared" si="549"/>
        <v>2874.4358000000002</v>
      </c>
    </row>
    <row r="17570" spans="1:9" hidden="1">
      <c r="A17570" s="115" t="s">
        <v>45116</v>
      </c>
      <c r="B17570" s="115" t="s">
        <v>45117</v>
      </c>
      <c r="C17570" s="115" t="s">
        <v>45118</v>
      </c>
      <c r="D17570" s="115" t="s">
        <v>1138</v>
      </c>
      <c r="E17570" s="115">
        <v>582.83730000000003</v>
      </c>
      <c r="F17570" s="674">
        <v>293.83600000000001</v>
      </c>
      <c r="G17570" s="674">
        <v>295.84500000000003</v>
      </c>
      <c r="H17570" s="115">
        <f t="shared" si="548"/>
        <v>1.0068371472522089</v>
      </c>
      <c r="I17570" s="115">
        <f t="shared" si="549"/>
        <v>586.82219999999995</v>
      </c>
    </row>
    <row r="17571" spans="1:9" hidden="1">
      <c r="A17571" s="115" t="s">
        <v>45119</v>
      </c>
      <c r="B17571" s="115" t="s">
        <v>45120</v>
      </c>
      <c r="C17571" s="115" t="s">
        <v>45121</v>
      </c>
      <c r="D17571" s="115" t="s">
        <v>1138</v>
      </c>
      <c r="E17571" s="115">
        <v>958.3433</v>
      </c>
      <c r="F17571" s="674">
        <v>293.83600000000001</v>
      </c>
      <c r="G17571" s="674">
        <v>295.84500000000003</v>
      </c>
      <c r="H17571" s="115">
        <f t="shared" si="548"/>
        <v>1.0068371472522089</v>
      </c>
      <c r="I17571" s="115">
        <f t="shared" si="549"/>
        <v>964.89559999999994</v>
      </c>
    </row>
    <row r="17572" spans="1:9" hidden="1">
      <c r="A17572" s="115" t="s">
        <v>45122</v>
      </c>
      <c r="B17572" s="115" t="s">
        <v>45123</v>
      </c>
      <c r="C17572" s="115" t="s">
        <v>45124</v>
      </c>
      <c r="D17572" s="115" t="s">
        <v>1242</v>
      </c>
      <c r="E17572" s="115">
        <v>1143.4703999999999</v>
      </c>
      <c r="F17572" s="674">
        <v>293.83600000000001</v>
      </c>
      <c r="G17572" s="674">
        <v>295.84500000000003</v>
      </c>
      <c r="H17572" s="115">
        <f t="shared" si="548"/>
        <v>1.0068371472522089</v>
      </c>
      <c r="I17572" s="115">
        <f t="shared" si="549"/>
        <v>1151.2885000000001</v>
      </c>
    </row>
    <row r="17573" spans="1:9" hidden="1">
      <c r="A17573" s="115" t="s">
        <v>45125</v>
      </c>
      <c r="B17573" s="115" t="s">
        <v>45126</v>
      </c>
      <c r="C17573" s="115" t="s">
        <v>45127</v>
      </c>
      <c r="D17573" s="115" t="s">
        <v>1242</v>
      </c>
      <c r="E17573" s="115">
        <v>1108.46</v>
      </c>
      <c r="F17573" s="674">
        <v>293.83600000000001</v>
      </c>
      <c r="G17573" s="674">
        <v>295.84500000000003</v>
      </c>
      <c r="H17573" s="115">
        <f t="shared" si="548"/>
        <v>1.0068371472522089</v>
      </c>
      <c r="I17573" s="115">
        <f t="shared" si="549"/>
        <v>1116.0387000000001</v>
      </c>
    </row>
    <row r="17574" spans="1:9" hidden="1">
      <c r="A17574" s="115" t="s">
        <v>45128</v>
      </c>
      <c r="B17574" s="115" t="s">
        <v>45129</v>
      </c>
      <c r="C17574" s="115" t="s">
        <v>45130</v>
      </c>
      <c r="D17574" s="115" t="s">
        <v>1242</v>
      </c>
      <c r="E17574" s="115">
        <v>975.46</v>
      </c>
      <c r="F17574" s="674">
        <v>293.83600000000001</v>
      </c>
      <c r="G17574" s="674">
        <v>295.84500000000003</v>
      </c>
      <c r="H17574" s="115">
        <f t="shared" si="548"/>
        <v>1.0068371472522089</v>
      </c>
      <c r="I17574" s="115">
        <f t="shared" si="549"/>
        <v>982.12940000000003</v>
      </c>
    </row>
    <row r="17575" spans="1:9" hidden="1">
      <c r="A17575" s="115" t="s">
        <v>45131</v>
      </c>
      <c r="B17575" s="115" t="s">
        <v>45132</v>
      </c>
      <c r="C17575" s="115" t="s">
        <v>45133</v>
      </c>
      <c r="D17575" s="115" t="s">
        <v>1242</v>
      </c>
      <c r="E17575" s="115">
        <v>1405.09</v>
      </c>
      <c r="F17575" s="674">
        <v>293.83600000000001</v>
      </c>
      <c r="G17575" s="674">
        <v>295.84500000000003</v>
      </c>
      <c r="H17575" s="115">
        <f t="shared" si="548"/>
        <v>1.0068371472522089</v>
      </c>
      <c r="I17575" s="115">
        <f t="shared" si="549"/>
        <v>1414.6967999999999</v>
      </c>
    </row>
    <row r="17576" spans="1:9" hidden="1">
      <c r="A17576" s="115" t="s">
        <v>45134</v>
      </c>
      <c r="B17576" s="115" t="s">
        <v>45135</v>
      </c>
      <c r="C17576" s="115" t="s">
        <v>45136</v>
      </c>
      <c r="D17576" s="115" t="s">
        <v>1138</v>
      </c>
      <c r="E17576" s="115">
        <v>123.6</v>
      </c>
      <c r="F17576" s="674">
        <v>293.83600000000001</v>
      </c>
      <c r="G17576" s="674">
        <v>295.84500000000003</v>
      </c>
      <c r="H17576" s="115">
        <f t="shared" si="548"/>
        <v>1.0068371472522089</v>
      </c>
      <c r="I17576" s="115">
        <f t="shared" si="549"/>
        <v>124.4451</v>
      </c>
    </row>
    <row r="17577" spans="1:9" hidden="1">
      <c r="A17577" s="115" t="s">
        <v>45137</v>
      </c>
      <c r="B17577" s="115" t="s">
        <v>45138</v>
      </c>
      <c r="C17577" s="115" t="s">
        <v>45139</v>
      </c>
      <c r="D17577" s="115" t="s">
        <v>1138</v>
      </c>
      <c r="E17577" s="115">
        <v>243</v>
      </c>
      <c r="F17577" s="674">
        <v>293.83600000000001</v>
      </c>
      <c r="G17577" s="674">
        <v>295.84500000000003</v>
      </c>
      <c r="H17577" s="115">
        <f t="shared" si="548"/>
        <v>1.0068371472522089</v>
      </c>
      <c r="I17577" s="115">
        <f t="shared" si="549"/>
        <v>244.66139999999999</v>
      </c>
    </row>
    <row r="17578" spans="1:9" hidden="1">
      <c r="A17578" s="115" t="s">
        <v>45140</v>
      </c>
      <c r="B17578" s="115" t="s">
        <v>45141</v>
      </c>
      <c r="C17578" s="115" t="s">
        <v>45142</v>
      </c>
      <c r="D17578" s="115" t="s">
        <v>1138</v>
      </c>
      <c r="E17578" s="115">
        <v>535.6</v>
      </c>
      <c r="F17578" s="674">
        <v>293.83600000000001</v>
      </c>
      <c r="G17578" s="674">
        <v>295.84500000000003</v>
      </c>
      <c r="H17578" s="115">
        <f t="shared" si="548"/>
        <v>1.0068371472522089</v>
      </c>
      <c r="I17578" s="115">
        <f t="shared" si="549"/>
        <v>539.26199999999994</v>
      </c>
    </row>
    <row r="17579" spans="1:9" hidden="1">
      <c r="A17579" s="115" t="s">
        <v>45143</v>
      </c>
      <c r="B17579" s="115" t="s">
        <v>45144</v>
      </c>
      <c r="C17579" s="115" t="s">
        <v>45145</v>
      </c>
      <c r="D17579" s="115" t="s">
        <v>1138</v>
      </c>
      <c r="E17579" s="115">
        <v>29.68</v>
      </c>
      <c r="F17579" s="674">
        <v>293.83600000000001</v>
      </c>
      <c r="G17579" s="674">
        <v>295.84500000000003</v>
      </c>
      <c r="H17579" s="115">
        <f t="shared" si="548"/>
        <v>1.0068371472522089</v>
      </c>
      <c r="I17579" s="115">
        <f t="shared" si="549"/>
        <v>29.882899999999999</v>
      </c>
    </row>
    <row r="17580" spans="1:9" hidden="1">
      <c r="A17580" s="115" t="s">
        <v>45146</v>
      </c>
      <c r="B17580" s="115" t="s">
        <v>45147</v>
      </c>
      <c r="C17580" s="115" t="s">
        <v>45148</v>
      </c>
      <c r="D17580" s="115" t="s">
        <v>1138</v>
      </c>
      <c r="E17580" s="115">
        <v>926.8</v>
      </c>
      <c r="F17580" s="674">
        <v>293.83600000000001</v>
      </c>
      <c r="G17580" s="674">
        <v>295.84500000000003</v>
      </c>
      <c r="H17580" s="115">
        <f t="shared" si="548"/>
        <v>1.0068371472522089</v>
      </c>
      <c r="I17580" s="115">
        <f t="shared" si="549"/>
        <v>933.13670000000002</v>
      </c>
    </row>
    <row r="17581" spans="1:9" hidden="1">
      <c r="A17581" s="115" t="s">
        <v>45149</v>
      </c>
      <c r="B17581" s="115" t="s">
        <v>45150</v>
      </c>
      <c r="C17581" s="115" t="s">
        <v>45151</v>
      </c>
      <c r="D17581" s="115" t="s">
        <v>1138</v>
      </c>
      <c r="E17581" s="115">
        <v>204.67</v>
      </c>
      <c r="F17581" s="674">
        <v>293.83600000000001</v>
      </c>
      <c r="G17581" s="674">
        <v>295.84500000000003</v>
      </c>
      <c r="H17581" s="115">
        <f t="shared" si="548"/>
        <v>1.0068371472522089</v>
      </c>
      <c r="I17581" s="115">
        <f t="shared" si="549"/>
        <v>206.0694</v>
      </c>
    </row>
    <row r="17582" spans="1:9" hidden="1">
      <c r="A17582" s="115" t="s">
        <v>45152</v>
      </c>
      <c r="B17582" s="115" t="s">
        <v>45153</v>
      </c>
      <c r="C17582" s="115" t="s">
        <v>45154</v>
      </c>
      <c r="D17582" s="115" t="s">
        <v>1138</v>
      </c>
      <c r="E17582" s="115">
        <v>231.33</v>
      </c>
      <c r="F17582" s="674">
        <v>293.83600000000001</v>
      </c>
      <c r="G17582" s="674">
        <v>295.84500000000003</v>
      </c>
      <c r="H17582" s="115">
        <f t="shared" si="548"/>
        <v>1.0068371472522089</v>
      </c>
      <c r="I17582" s="115">
        <f t="shared" si="549"/>
        <v>232.91159999999999</v>
      </c>
    </row>
    <row r="17583" spans="1:9" hidden="1">
      <c r="A17583" s="115" t="s">
        <v>45155</v>
      </c>
      <c r="B17583" s="115" t="s">
        <v>45156</v>
      </c>
      <c r="C17583" s="115" t="s">
        <v>45157</v>
      </c>
      <c r="D17583" s="115" t="s">
        <v>1138</v>
      </c>
      <c r="E17583" s="115">
        <v>363.28</v>
      </c>
      <c r="F17583" s="674">
        <v>293.83600000000001</v>
      </c>
      <c r="G17583" s="674">
        <v>295.84500000000003</v>
      </c>
      <c r="H17583" s="115">
        <f t="shared" si="548"/>
        <v>1.0068371472522089</v>
      </c>
      <c r="I17583" s="115">
        <f t="shared" si="549"/>
        <v>365.7638</v>
      </c>
    </row>
    <row r="17584" spans="1:9" hidden="1">
      <c r="A17584" s="115" t="s">
        <v>45158</v>
      </c>
      <c r="B17584" s="115" t="s">
        <v>45159</v>
      </c>
      <c r="C17584" s="115" t="s">
        <v>45160</v>
      </c>
      <c r="D17584" s="115" t="s">
        <v>1138</v>
      </c>
      <c r="E17584" s="115">
        <v>1002.08</v>
      </c>
      <c r="F17584" s="674">
        <v>293.83600000000001</v>
      </c>
      <c r="G17584" s="674">
        <v>295.84500000000003</v>
      </c>
      <c r="H17584" s="115">
        <f t="shared" si="548"/>
        <v>1.0068371472522089</v>
      </c>
      <c r="I17584" s="115">
        <f t="shared" si="549"/>
        <v>1008.9314000000001</v>
      </c>
    </row>
    <row r="17585" spans="1:9" hidden="1">
      <c r="A17585" s="115" t="s">
        <v>45161</v>
      </c>
      <c r="B17585" s="115" t="s">
        <v>45162</v>
      </c>
      <c r="C17585" s="115" t="s">
        <v>45163</v>
      </c>
      <c r="D17585" s="115" t="s">
        <v>1242</v>
      </c>
      <c r="E17585" s="115">
        <v>537.89229999999998</v>
      </c>
      <c r="F17585" s="674">
        <v>293.83600000000001</v>
      </c>
      <c r="G17585" s="674">
        <v>295.84500000000003</v>
      </c>
      <c r="H17585" s="115">
        <f t="shared" si="548"/>
        <v>1.0068371472522089</v>
      </c>
      <c r="I17585" s="115">
        <f t="shared" si="549"/>
        <v>541.56989999999996</v>
      </c>
    </row>
    <row r="17586" spans="1:9" hidden="1">
      <c r="A17586" s="115" t="s">
        <v>45164</v>
      </c>
      <c r="B17586" s="115" t="s">
        <v>45165</v>
      </c>
      <c r="C17586" s="115" t="s">
        <v>45166</v>
      </c>
      <c r="D17586" s="115" t="s">
        <v>1242</v>
      </c>
      <c r="E17586" s="115">
        <v>619.66030000000001</v>
      </c>
      <c r="F17586" s="674">
        <v>293.83600000000001</v>
      </c>
      <c r="G17586" s="674">
        <v>295.84500000000003</v>
      </c>
      <c r="H17586" s="115">
        <f t="shared" si="548"/>
        <v>1.0068371472522089</v>
      </c>
      <c r="I17586" s="115">
        <f t="shared" si="549"/>
        <v>623.89700000000005</v>
      </c>
    </row>
    <row r="17587" spans="1:9" hidden="1">
      <c r="A17587" s="115" t="s">
        <v>45167</v>
      </c>
      <c r="B17587" s="115" t="s">
        <v>45168</v>
      </c>
      <c r="C17587" s="115" t="s">
        <v>45169</v>
      </c>
      <c r="D17587" s="115" t="s">
        <v>45170</v>
      </c>
      <c r="E17587" s="115">
        <v>13528.8385</v>
      </c>
      <c r="F17587" s="674">
        <v>293.83600000000001</v>
      </c>
      <c r="G17587" s="674">
        <v>295.84500000000003</v>
      </c>
      <c r="H17587" s="115">
        <f t="shared" si="548"/>
        <v>1.0068371472522089</v>
      </c>
      <c r="I17587" s="115">
        <f t="shared" si="549"/>
        <v>13621.3372</v>
      </c>
    </row>
    <row r="17588" spans="1:9" hidden="1">
      <c r="A17588" s="115" t="s">
        <v>45171</v>
      </c>
      <c r="B17588" s="115" t="s">
        <v>45172</v>
      </c>
      <c r="C17588" s="115" t="s">
        <v>45173</v>
      </c>
      <c r="D17588" s="115" t="s">
        <v>1242</v>
      </c>
      <c r="E17588" s="115">
        <v>310.61880000000002</v>
      </c>
      <c r="F17588" s="674">
        <v>293.83600000000001</v>
      </c>
      <c r="G17588" s="674">
        <v>295.84500000000003</v>
      </c>
      <c r="H17588" s="115">
        <f t="shared" si="548"/>
        <v>1.0068371472522089</v>
      </c>
      <c r="I17588" s="115">
        <f t="shared" si="549"/>
        <v>312.74250000000001</v>
      </c>
    </row>
    <row r="17589" spans="1:9" hidden="1">
      <c r="A17589" s="115" t="s">
        <v>45174</v>
      </c>
      <c r="B17589" s="115" t="s">
        <v>45175</v>
      </c>
      <c r="C17589" s="115" t="s">
        <v>45176</v>
      </c>
      <c r="D17589" s="115" t="s">
        <v>1242</v>
      </c>
      <c r="E17589" s="115">
        <v>465.66320000000002</v>
      </c>
      <c r="F17589" s="674">
        <v>293.83600000000001</v>
      </c>
      <c r="G17589" s="674">
        <v>295.84500000000003</v>
      </c>
      <c r="H17589" s="115">
        <f t="shared" si="548"/>
        <v>1.0068371472522089</v>
      </c>
      <c r="I17589" s="115">
        <f t="shared" si="549"/>
        <v>468.84699999999998</v>
      </c>
    </row>
    <row r="17590" spans="1:9" hidden="1">
      <c r="A17590" s="115" t="s">
        <v>45177</v>
      </c>
      <c r="B17590" s="115" t="s">
        <v>45178</v>
      </c>
      <c r="C17590" s="115" t="s">
        <v>45179</v>
      </c>
      <c r="D17590" s="115" t="s">
        <v>1138</v>
      </c>
      <c r="E17590" s="115">
        <v>1014.3995</v>
      </c>
      <c r="F17590" s="674">
        <v>293.83600000000001</v>
      </c>
      <c r="G17590" s="674">
        <v>295.84500000000003</v>
      </c>
      <c r="H17590" s="115">
        <f t="shared" si="548"/>
        <v>1.0068371472522089</v>
      </c>
      <c r="I17590" s="115">
        <f t="shared" si="549"/>
        <v>1021.3351</v>
      </c>
    </row>
    <row r="17591" spans="1:9" hidden="1">
      <c r="A17591" s="115" t="s">
        <v>45180</v>
      </c>
      <c r="B17591" s="115" t="s">
        <v>45181</v>
      </c>
      <c r="C17591" s="115" t="s">
        <v>45182</v>
      </c>
      <c r="D17591" s="115" t="s">
        <v>1242</v>
      </c>
      <c r="E17591" s="115">
        <v>286.33969999999999</v>
      </c>
      <c r="F17591" s="674">
        <v>293.83600000000001</v>
      </c>
      <c r="G17591" s="674">
        <v>295.84500000000003</v>
      </c>
      <c r="H17591" s="115">
        <f t="shared" si="548"/>
        <v>1.0068371472522089</v>
      </c>
      <c r="I17591" s="115">
        <f t="shared" si="549"/>
        <v>288.29739999999998</v>
      </c>
    </row>
    <row r="17592" spans="1:9" hidden="1">
      <c r="A17592" s="115" t="s">
        <v>45183</v>
      </c>
      <c r="B17592" s="115" t="s">
        <v>45184</v>
      </c>
      <c r="C17592" s="115" t="s">
        <v>45185</v>
      </c>
      <c r="D17592" s="115" t="s">
        <v>2038</v>
      </c>
      <c r="E17592" s="115">
        <v>332.19170000000003</v>
      </c>
      <c r="F17592" s="674">
        <v>293.83600000000001</v>
      </c>
      <c r="G17592" s="674">
        <v>295.84500000000003</v>
      </c>
      <c r="H17592" s="115">
        <f t="shared" si="548"/>
        <v>1.0068371472522089</v>
      </c>
      <c r="I17592" s="115">
        <f t="shared" si="549"/>
        <v>334.46289999999999</v>
      </c>
    </row>
    <row r="17593" spans="1:9" hidden="1">
      <c r="A17593" s="115" t="s">
        <v>45186</v>
      </c>
      <c r="B17593" s="115" t="s">
        <v>45187</v>
      </c>
      <c r="C17593" s="115" t="s">
        <v>45188</v>
      </c>
      <c r="D17593" s="115" t="s">
        <v>2038</v>
      </c>
      <c r="E17593" s="115">
        <v>931.30679999999995</v>
      </c>
      <c r="F17593" s="674">
        <v>293.83600000000001</v>
      </c>
      <c r="G17593" s="674">
        <v>295.84500000000003</v>
      </c>
      <c r="H17593" s="115">
        <f t="shared" si="548"/>
        <v>1.0068371472522089</v>
      </c>
      <c r="I17593" s="115">
        <f t="shared" si="549"/>
        <v>937.67430000000002</v>
      </c>
    </row>
    <row r="17594" spans="1:9" hidden="1">
      <c r="A17594" s="115" t="s">
        <v>45189</v>
      </c>
      <c r="B17594" s="115" t="s">
        <v>45190</v>
      </c>
      <c r="C17594" s="115" t="s">
        <v>45191</v>
      </c>
      <c r="D17594" s="115" t="s">
        <v>2038</v>
      </c>
      <c r="E17594" s="115">
        <v>1581.279</v>
      </c>
      <c r="F17594" s="674">
        <v>293.83600000000001</v>
      </c>
      <c r="G17594" s="674">
        <v>295.84500000000003</v>
      </c>
      <c r="H17594" s="115">
        <f t="shared" si="548"/>
        <v>1.0068371472522089</v>
      </c>
      <c r="I17594" s="115">
        <f t="shared" si="549"/>
        <v>1592.0904</v>
      </c>
    </row>
    <row r="17595" spans="1:9" hidden="1">
      <c r="A17595" s="115" t="s">
        <v>45192</v>
      </c>
      <c r="B17595" s="115" t="s">
        <v>45193</v>
      </c>
      <c r="C17595" s="115" t="s">
        <v>45194</v>
      </c>
      <c r="D17595" s="115" t="s">
        <v>2038</v>
      </c>
      <c r="E17595" s="115">
        <v>1350.9686999999999</v>
      </c>
      <c r="F17595" s="674">
        <v>293.83600000000001</v>
      </c>
      <c r="G17595" s="674">
        <v>295.84500000000003</v>
      </c>
      <c r="H17595" s="115">
        <f t="shared" si="548"/>
        <v>1.0068371472522089</v>
      </c>
      <c r="I17595" s="115">
        <f t="shared" si="549"/>
        <v>1360.2055</v>
      </c>
    </row>
    <row r="17596" spans="1:9" hidden="1">
      <c r="A17596" s="115" t="s">
        <v>45195</v>
      </c>
      <c r="B17596" s="115" t="s">
        <v>45196</v>
      </c>
      <c r="C17596" s="115" t="s">
        <v>45197</v>
      </c>
      <c r="D17596" s="115" t="s">
        <v>1138</v>
      </c>
      <c r="E17596" s="115">
        <v>755.86109999999996</v>
      </c>
      <c r="F17596" s="674">
        <v>293.83600000000001</v>
      </c>
      <c r="G17596" s="674">
        <v>295.84500000000003</v>
      </c>
      <c r="H17596" s="115">
        <f t="shared" si="548"/>
        <v>1.0068371472522089</v>
      </c>
      <c r="I17596" s="115">
        <f t="shared" si="549"/>
        <v>761.029</v>
      </c>
    </row>
    <row r="17597" spans="1:9" hidden="1">
      <c r="A17597" s="115" t="s">
        <v>45198</v>
      </c>
      <c r="B17597" s="115" t="s">
        <v>45199</v>
      </c>
      <c r="C17597" s="115" t="s">
        <v>45200</v>
      </c>
      <c r="D17597" s="115" t="s">
        <v>1138</v>
      </c>
      <c r="E17597" s="115">
        <v>1216.44</v>
      </c>
      <c r="F17597" s="674">
        <v>293.83600000000001</v>
      </c>
      <c r="G17597" s="674">
        <v>295.84500000000003</v>
      </c>
      <c r="H17597" s="115">
        <f t="shared" si="548"/>
        <v>1.0068371472522089</v>
      </c>
      <c r="I17597" s="115">
        <f t="shared" si="549"/>
        <v>1224.7570000000001</v>
      </c>
    </row>
    <row r="17598" spans="1:9" hidden="1">
      <c r="A17598" s="115" t="s">
        <v>45201</v>
      </c>
      <c r="B17598" s="115" t="s">
        <v>45202</v>
      </c>
      <c r="C17598" s="115" t="s">
        <v>45203</v>
      </c>
      <c r="D17598" s="115" t="s">
        <v>1138</v>
      </c>
      <c r="E17598" s="115">
        <v>998</v>
      </c>
      <c r="F17598" s="674">
        <v>293.83600000000001</v>
      </c>
      <c r="G17598" s="674">
        <v>295.84500000000003</v>
      </c>
      <c r="H17598" s="115">
        <f t="shared" si="548"/>
        <v>1.0068371472522089</v>
      </c>
      <c r="I17598" s="115">
        <f t="shared" si="549"/>
        <v>1004.8235</v>
      </c>
    </row>
    <row r="17599" spans="1:9" hidden="1">
      <c r="A17599" s="115" t="s">
        <v>45204</v>
      </c>
      <c r="B17599" s="115" t="s">
        <v>45205</v>
      </c>
      <c r="C17599" s="115" t="s">
        <v>45206</v>
      </c>
      <c r="D17599" s="115" t="s">
        <v>1138</v>
      </c>
      <c r="E17599" s="115">
        <v>3614.37</v>
      </c>
      <c r="F17599" s="674">
        <v>293.83600000000001</v>
      </c>
      <c r="G17599" s="674">
        <v>295.84500000000003</v>
      </c>
      <c r="H17599" s="115">
        <f t="shared" si="548"/>
        <v>1.0068371472522089</v>
      </c>
      <c r="I17599" s="115">
        <f t="shared" si="549"/>
        <v>3639.0819999999999</v>
      </c>
    </row>
    <row r="17600" spans="1:9" hidden="1">
      <c r="A17600" s="115" t="s">
        <v>45207</v>
      </c>
      <c r="B17600" s="115" t="s">
        <v>45208</v>
      </c>
      <c r="C17600" s="115" t="s">
        <v>45209</v>
      </c>
      <c r="D17600" s="115" t="s">
        <v>1138</v>
      </c>
      <c r="E17600" s="115">
        <v>2668.46</v>
      </c>
      <c r="F17600" s="674">
        <v>293.83600000000001</v>
      </c>
      <c r="G17600" s="674">
        <v>295.84500000000003</v>
      </c>
      <c r="H17600" s="115">
        <f t="shared" si="548"/>
        <v>1.0068371472522089</v>
      </c>
      <c r="I17600" s="115">
        <f t="shared" si="549"/>
        <v>2686.7046999999998</v>
      </c>
    </row>
    <row r="17601" spans="1:9" hidden="1">
      <c r="A17601" s="115" t="s">
        <v>45210</v>
      </c>
      <c r="B17601" s="115" t="s">
        <v>45211</v>
      </c>
      <c r="C17601" s="115" t="s">
        <v>45212</v>
      </c>
      <c r="D17601" s="115" t="s">
        <v>1138</v>
      </c>
      <c r="E17601" s="115">
        <v>1955.97</v>
      </c>
      <c r="F17601" s="674">
        <v>293.83600000000001</v>
      </c>
      <c r="G17601" s="674">
        <v>295.84500000000003</v>
      </c>
      <c r="H17601" s="115">
        <f t="shared" si="548"/>
        <v>1.0068371472522089</v>
      </c>
      <c r="I17601" s="115">
        <f t="shared" si="549"/>
        <v>1969.3433</v>
      </c>
    </row>
    <row r="17602" spans="1:9" hidden="1">
      <c r="A17602" s="115" t="s">
        <v>45213</v>
      </c>
      <c r="B17602" s="115" t="s">
        <v>45214</v>
      </c>
      <c r="C17602" s="115" t="s">
        <v>45215</v>
      </c>
      <c r="D17602" s="115" t="s">
        <v>1138</v>
      </c>
      <c r="E17602" s="115">
        <v>1451.27</v>
      </c>
      <c r="F17602" s="674">
        <v>293.83600000000001</v>
      </c>
      <c r="G17602" s="674">
        <v>295.84500000000003</v>
      </c>
      <c r="H17602" s="115">
        <f t="shared" si="548"/>
        <v>1.0068371472522089</v>
      </c>
      <c r="I17602" s="115">
        <f t="shared" si="549"/>
        <v>1461.1925000000001</v>
      </c>
    </row>
    <row r="17603" spans="1:9" hidden="1">
      <c r="A17603" s="115" t="s">
        <v>45216</v>
      </c>
      <c r="B17603" s="115" t="s">
        <v>45217</v>
      </c>
      <c r="C17603" s="115" t="s">
        <v>45218</v>
      </c>
      <c r="D17603" s="115" t="s">
        <v>1138</v>
      </c>
      <c r="E17603" s="115">
        <v>184.48670000000001</v>
      </c>
      <c r="F17603" s="674">
        <v>293.83600000000001</v>
      </c>
      <c r="G17603" s="674">
        <v>295.84500000000003</v>
      </c>
      <c r="H17603" s="115">
        <f t="shared" si="548"/>
        <v>1.0068371472522089</v>
      </c>
      <c r="I17603" s="115">
        <f t="shared" si="549"/>
        <v>185.74809999999999</v>
      </c>
    </row>
    <row r="17604" spans="1:9" hidden="1">
      <c r="A17604" s="115" t="s">
        <v>45219</v>
      </c>
      <c r="B17604" s="115" t="s">
        <v>45220</v>
      </c>
      <c r="C17604" s="115" t="s">
        <v>45221</v>
      </c>
      <c r="D17604" s="115" t="s">
        <v>1138</v>
      </c>
      <c r="E17604" s="115">
        <v>300.56670000000003</v>
      </c>
      <c r="F17604" s="674">
        <v>293.83600000000001</v>
      </c>
      <c r="G17604" s="674">
        <v>295.84500000000003</v>
      </c>
      <c r="H17604" s="115">
        <f t="shared" si="548"/>
        <v>1.0068371472522089</v>
      </c>
      <c r="I17604" s="115">
        <f t="shared" si="549"/>
        <v>302.62169999999998</v>
      </c>
    </row>
    <row r="17605" spans="1:9" hidden="1">
      <c r="A17605" s="115" t="s">
        <v>45222</v>
      </c>
      <c r="B17605" s="115" t="s">
        <v>45223</v>
      </c>
      <c r="C17605" s="115" t="s">
        <v>45224</v>
      </c>
      <c r="D17605" s="115" t="s">
        <v>1138</v>
      </c>
      <c r="E17605" s="115">
        <v>889.62670000000003</v>
      </c>
      <c r="F17605" s="674">
        <v>293.83600000000001</v>
      </c>
      <c r="G17605" s="674">
        <v>295.84500000000003</v>
      </c>
      <c r="H17605" s="115">
        <f t="shared" ref="H17605:H17668" si="550">G17605/F17605</f>
        <v>1.0068371472522089</v>
      </c>
      <c r="I17605" s="115">
        <f t="shared" ref="I17605:I17668" si="551">ROUND(H17605*E17605,4)</f>
        <v>895.70920000000001</v>
      </c>
    </row>
    <row r="17606" spans="1:9" hidden="1">
      <c r="A17606" s="115" t="s">
        <v>45225</v>
      </c>
      <c r="B17606" s="115" t="s">
        <v>45226</v>
      </c>
      <c r="C17606" s="115" t="s">
        <v>45227</v>
      </c>
      <c r="D17606" s="115" t="s">
        <v>1138</v>
      </c>
      <c r="E17606" s="115">
        <v>1033.7766999999999</v>
      </c>
      <c r="F17606" s="674">
        <v>293.83600000000001</v>
      </c>
      <c r="G17606" s="674">
        <v>295.84500000000003</v>
      </c>
      <c r="H17606" s="115">
        <f t="shared" si="550"/>
        <v>1.0068371472522089</v>
      </c>
      <c r="I17606" s="115">
        <f t="shared" si="551"/>
        <v>1040.8448000000001</v>
      </c>
    </row>
    <row r="17607" spans="1:9" hidden="1">
      <c r="A17607" s="115" t="s">
        <v>45228</v>
      </c>
      <c r="B17607" s="115" t="s">
        <v>45229</v>
      </c>
      <c r="C17607" s="115" t="s">
        <v>45230</v>
      </c>
      <c r="D17607" s="115" t="s">
        <v>1138</v>
      </c>
      <c r="E17607" s="115">
        <v>216.77670000000001</v>
      </c>
      <c r="F17607" s="674">
        <v>293.83600000000001</v>
      </c>
      <c r="G17607" s="674">
        <v>295.84500000000003</v>
      </c>
      <c r="H17607" s="115">
        <f t="shared" si="550"/>
        <v>1.0068371472522089</v>
      </c>
      <c r="I17607" s="115">
        <f t="shared" si="551"/>
        <v>218.25880000000001</v>
      </c>
    </row>
    <row r="17608" spans="1:9" hidden="1">
      <c r="A17608" s="115" t="s">
        <v>45231</v>
      </c>
      <c r="B17608" s="115" t="s">
        <v>45232</v>
      </c>
      <c r="C17608" s="115" t="s">
        <v>45233</v>
      </c>
      <c r="D17608" s="115" t="s">
        <v>1138</v>
      </c>
      <c r="E17608" s="115">
        <v>36.6937</v>
      </c>
      <c r="F17608" s="674">
        <v>293.83600000000001</v>
      </c>
      <c r="G17608" s="674">
        <v>295.84500000000003</v>
      </c>
      <c r="H17608" s="115">
        <f t="shared" si="550"/>
        <v>1.0068371472522089</v>
      </c>
      <c r="I17608" s="115">
        <f t="shared" si="551"/>
        <v>36.944600000000001</v>
      </c>
    </row>
    <row r="17609" spans="1:9" hidden="1">
      <c r="A17609" s="115" t="s">
        <v>45234</v>
      </c>
      <c r="B17609" s="115" t="s">
        <v>45235</v>
      </c>
      <c r="C17609" s="115" t="s">
        <v>45236</v>
      </c>
      <c r="D17609" s="115" t="s">
        <v>1138</v>
      </c>
      <c r="E17609" s="115">
        <v>95.2363</v>
      </c>
      <c r="F17609" s="674">
        <v>293.83600000000001</v>
      </c>
      <c r="G17609" s="674">
        <v>295.84500000000003</v>
      </c>
      <c r="H17609" s="115">
        <f t="shared" si="550"/>
        <v>1.0068371472522089</v>
      </c>
      <c r="I17609" s="115">
        <f t="shared" si="551"/>
        <v>95.8874</v>
      </c>
    </row>
    <row r="17610" spans="1:9" hidden="1">
      <c r="A17610" s="115" t="s">
        <v>45237</v>
      </c>
      <c r="B17610" s="115" t="s">
        <v>45238</v>
      </c>
      <c r="C17610" s="115" t="s">
        <v>45239</v>
      </c>
      <c r="D17610" s="115" t="s">
        <v>1138</v>
      </c>
      <c r="E17610" s="115">
        <v>131.09950000000001</v>
      </c>
      <c r="F17610" s="674">
        <v>293.83600000000001</v>
      </c>
      <c r="G17610" s="674">
        <v>295.84500000000003</v>
      </c>
      <c r="H17610" s="115">
        <f t="shared" si="550"/>
        <v>1.0068371472522089</v>
      </c>
      <c r="I17610" s="115">
        <f t="shared" si="551"/>
        <v>131.9958</v>
      </c>
    </row>
    <row r="17611" spans="1:9" hidden="1">
      <c r="A17611" s="115" t="s">
        <v>45240</v>
      </c>
      <c r="B17611" s="115" t="s">
        <v>45241</v>
      </c>
      <c r="C17611" s="115" t="s">
        <v>45242</v>
      </c>
      <c r="D17611" s="115" t="s">
        <v>1138</v>
      </c>
      <c r="E17611" s="115">
        <v>170.5472</v>
      </c>
      <c r="F17611" s="674">
        <v>293.83600000000001</v>
      </c>
      <c r="G17611" s="674">
        <v>295.84500000000003</v>
      </c>
      <c r="H17611" s="115">
        <f t="shared" si="550"/>
        <v>1.0068371472522089</v>
      </c>
      <c r="I17611" s="115">
        <f t="shared" si="551"/>
        <v>171.7133</v>
      </c>
    </row>
    <row r="17612" spans="1:9" hidden="1">
      <c r="A17612" s="115" t="s">
        <v>45243</v>
      </c>
      <c r="B17612" s="115" t="s">
        <v>45244</v>
      </c>
      <c r="C17612" s="115" t="s">
        <v>45245</v>
      </c>
      <c r="D17612" s="115" t="s">
        <v>1138</v>
      </c>
      <c r="E17612" s="115">
        <v>202.44030000000001</v>
      </c>
      <c r="F17612" s="674">
        <v>293.83600000000001</v>
      </c>
      <c r="G17612" s="674">
        <v>295.84500000000003</v>
      </c>
      <c r="H17612" s="115">
        <f t="shared" si="550"/>
        <v>1.0068371472522089</v>
      </c>
      <c r="I17612" s="115">
        <f t="shared" si="551"/>
        <v>203.8244</v>
      </c>
    </row>
    <row r="17613" spans="1:9" hidden="1">
      <c r="A17613" s="115" t="s">
        <v>45246</v>
      </c>
      <c r="B17613" s="115" t="s">
        <v>45247</v>
      </c>
      <c r="C17613" s="115" t="s">
        <v>45248</v>
      </c>
      <c r="D17613" s="115" t="s">
        <v>1138</v>
      </c>
      <c r="E17613" s="115">
        <v>125.43300000000001</v>
      </c>
      <c r="F17613" s="674">
        <v>293.83600000000001</v>
      </c>
      <c r="G17613" s="674">
        <v>295.84500000000003</v>
      </c>
      <c r="H17613" s="115">
        <f t="shared" si="550"/>
        <v>1.0068371472522089</v>
      </c>
      <c r="I17613" s="115">
        <f t="shared" si="551"/>
        <v>126.2906</v>
      </c>
    </row>
    <row r="17614" spans="1:9" hidden="1">
      <c r="A17614" s="115" t="s">
        <v>45249</v>
      </c>
      <c r="B17614" s="115" t="s">
        <v>45250</v>
      </c>
      <c r="C17614" s="115" t="s">
        <v>45251</v>
      </c>
      <c r="D17614" s="115" t="s">
        <v>1138</v>
      </c>
      <c r="E17614" s="115">
        <v>149.4795</v>
      </c>
      <c r="F17614" s="674">
        <v>293.83600000000001</v>
      </c>
      <c r="G17614" s="674">
        <v>295.84500000000003</v>
      </c>
      <c r="H17614" s="115">
        <f t="shared" si="550"/>
        <v>1.0068371472522089</v>
      </c>
      <c r="I17614" s="115">
        <f t="shared" si="551"/>
        <v>150.50149999999999</v>
      </c>
    </row>
    <row r="17615" spans="1:9" hidden="1">
      <c r="A17615" s="115" t="s">
        <v>45252</v>
      </c>
      <c r="B17615" s="115" t="s">
        <v>45253</v>
      </c>
      <c r="C17615" s="115" t="s">
        <v>45254</v>
      </c>
      <c r="D17615" s="115" t="s">
        <v>1138</v>
      </c>
      <c r="E17615" s="115">
        <v>228.88720000000001</v>
      </c>
      <c r="F17615" s="674">
        <v>293.83600000000001</v>
      </c>
      <c r="G17615" s="674">
        <v>295.84500000000003</v>
      </c>
      <c r="H17615" s="115">
        <f t="shared" si="550"/>
        <v>1.0068371472522089</v>
      </c>
      <c r="I17615" s="115">
        <f t="shared" si="551"/>
        <v>230.4521</v>
      </c>
    </row>
    <row r="17616" spans="1:9" hidden="1">
      <c r="A17616" s="115" t="s">
        <v>45255</v>
      </c>
      <c r="B17616" s="115" t="s">
        <v>45256</v>
      </c>
      <c r="C17616" s="115" t="s">
        <v>45257</v>
      </c>
      <c r="D17616" s="115" t="s">
        <v>1138</v>
      </c>
      <c r="E17616" s="115">
        <v>249.1103</v>
      </c>
      <c r="F17616" s="674">
        <v>293.83600000000001</v>
      </c>
      <c r="G17616" s="674">
        <v>295.84500000000003</v>
      </c>
      <c r="H17616" s="115">
        <f t="shared" si="550"/>
        <v>1.0068371472522089</v>
      </c>
      <c r="I17616" s="115">
        <f t="shared" si="551"/>
        <v>250.8135</v>
      </c>
    </row>
    <row r="17617" spans="1:9" hidden="1">
      <c r="A17617" s="115" t="s">
        <v>45258</v>
      </c>
      <c r="B17617" s="115" t="s">
        <v>45259</v>
      </c>
      <c r="C17617" s="115" t="s">
        <v>45260</v>
      </c>
      <c r="D17617" s="115" t="s">
        <v>1138</v>
      </c>
      <c r="E17617" s="115">
        <v>75.666700000000006</v>
      </c>
      <c r="F17617" s="674">
        <v>293.83600000000001</v>
      </c>
      <c r="G17617" s="674">
        <v>295.84500000000003</v>
      </c>
      <c r="H17617" s="115">
        <f t="shared" si="550"/>
        <v>1.0068371472522089</v>
      </c>
      <c r="I17617" s="115">
        <f t="shared" si="551"/>
        <v>76.183999999999997</v>
      </c>
    </row>
    <row r="17618" spans="1:9" hidden="1">
      <c r="A17618" s="115" t="s">
        <v>45261</v>
      </c>
      <c r="B17618" s="115" t="s">
        <v>45262</v>
      </c>
      <c r="C17618" s="115" t="s">
        <v>45263</v>
      </c>
      <c r="D17618" s="115" t="s">
        <v>1138</v>
      </c>
      <c r="E17618" s="115">
        <v>49.146700000000003</v>
      </c>
      <c r="F17618" s="674">
        <v>293.83600000000001</v>
      </c>
      <c r="G17618" s="674">
        <v>295.84500000000003</v>
      </c>
      <c r="H17618" s="115">
        <f t="shared" si="550"/>
        <v>1.0068371472522089</v>
      </c>
      <c r="I17618" s="115">
        <f t="shared" si="551"/>
        <v>49.482700000000001</v>
      </c>
    </row>
    <row r="17619" spans="1:9" hidden="1">
      <c r="A17619" s="115" t="s">
        <v>45264</v>
      </c>
      <c r="B17619" s="115" t="s">
        <v>45265</v>
      </c>
      <c r="C17619" s="115" t="s">
        <v>45266</v>
      </c>
      <c r="D17619" s="115" t="s">
        <v>1138</v>
      </c>
      <c r="E17619" s="115">
        <v>73.606700000000004</v>
      </c>
      <c r="F17619" s="674">
        <v>293.83600000000001</v>
      </c>
      <c r="G17619" s="674">
        <v>295.84500000000003</v>
      </c>
      <c r="H17619" s="115">
        <f t="shared" si="550"/>
        <v>1.0068371472522089</v>
      </c>
      <c r="I17619" s="115">
        <f t="shared" si="551"/>
        <v>74.11</v>
      </c>
    </row>
    <row r="17620" spans="1:9" hidden="1">
      <c r="A17620" s="115" t="s">
        <v>45267</v>
      </c>
      <c r="B17620" s="115" t="s">
        <v>45268</v>
      </c>
      <c r="C17620" s="115" t="s">
        <v>45269</v>
      </c>
      <c r="D17620" s="115" t="s">
        <v>1138</v>
      </c>
      <c r="E17620" s="115">
        <v>50.046700000000001</v>
      </c>
      <c r="F17620" s="674">
        <v>293.83600000000001</v>
      </c>
      <c r="G17620" s="674">
        <v>295.84500000000003</v>
      </c>
      <c r="H17620" s="115">
        <f t="shared" si="550"/>
        <v>1.0068371472522089</v>
      </c>
      <c r="I17620" s="115">
        <f t="shared" si="551"/>
        <v>50.3889</v>
      </c>
    </row>
    <row r="17621" spans="1:9" hidden="1">
      <c r="A17621" s="115" t="s">
        <v>45270</v>
      </c>
      <c r="B17621" s="115" t="s">
        <v>45271</v>
      </c>
      <c r="C17621" s="115" t="s">
        <v>45272</v>
      </c>
      <c r="D17621" s="115" t="s">
        <v>1138</v>
      </c>
      <c r="E17621" s="115">
        <v>10246.5533</v>
      </c>
      <c r="F17621" s="674">
        <v>293.83600000000001</v>
      </c>
      <c r="G17621" s="674">
        <v>295.84500000000003</v>
      </c>
      <c r="H17621" s="115">
        <f t="shared" si="550"/>
        <v>1.0068371472522089</v>
      </c>
      <c r="I17621" s="115">
        <f t="shared" si="551"/>
        <v>10316.610500000001</v>
      </c>
    </row>
    <row r="17622" spans="1:9" hidden="1">
      <c r="A17622" s="115" t="s">
        <v>45273</v>
      </c>
      <c r="B17622" s="115" t="s">
        <v>45274</v>
      </c>
      <c r="C17622" s="115" t="s">
        <v>45275</v>
      </c>
      <c r="D17622" s="115" t="s">
        <v>1138</v>
      </c>
      <c r="E17622" s="115">
        <v>11693.08</v>
      </c>
      <c r="F17622" s="674">
        <v>293.83600000000001</v>
      </c>
      <c r="G17622" s="674">
        <v>295.84500000000003</v>
      </c>
      <c r="H17622" s="115">
        <f t="shared" si="550"/>
        <v>1.0068371472522089</v>
      </c>
      <c r="I17622" s="115">
        <f t="shared" si="551"/>
        <v>11773.0273</v>
      </c>
    </row>
    <row r="17623" spans="1:9" hidden="1">
      <c r="A17623" s="115" t="s">
        <v>45276</v>
      </c>
      <c r="B17623" s="115" t="s">
        <v>45277</v>
      </c>
      <c r="C17623" s="115" t="s">
        <v>45278</v>
      </c>
      <c r="D17623" s="115" t="s">
        <v>1138</v>
      </c>
      <c r="E17623" s="115">
        <v>15124.4066</v>
      </c>
      <c r="F17623" s="674">
        <v>293.83600000000001</v>
      </c>
      <c r="G17623" s="674">
        <v>295.84500000000003</v>
      </c>
      <c r="H17623" s="115">
        <f t="shared" si="550"/>
        <v>1.0068371472522089</v>
      </c>
      <c r="I17623" s="115">
        <f t="shared" si="551"/>
        <v>15227.814399999999</v>
      </c>
    </row>
    <row r="17624" spans="1:9" hidden="1">
      <c r="A17624" s="115" t="s">
        <v>45279</v>
      </c>
      <c r="B17624" s="115" t="s">
        <v>45280</v>
      </c>
      <c r="C17624" s="115" t="s">
        <v>45281</v>
      </c>
      <c r="D17624" s="115" t="s">
        <v>1138</v>
      </c>
      <c r="E17624" s="115">
        <v>18689.5533</v>
      </c>
      <c r="F17624" s="674">
        <v>293.83600000000001</v>
      </c>
      <c r="G17624" s="674">
        <v>295.84500000000003</v>
      </c>
      <c r="H17624" s="115">
        <f t="shared" si="550"/>
        <v>1.0068371472522089</v>
      </c>
      <c r="I17624" s="115">
        <f t="shared" si="551"/>
        <v>18817.336500000001</v>
      </c>
    </row>
    <row r="17625" spans="1:9" hidden="1">
      <c r="A17625" s="115" t="s">
        <v>45282</v>
      </c>
      <c r="B17625" s="115" t="s">
        <v>45283</v>
      </c>
      <c r="C17625" s="115" t="s">
        <v>45284</v>
      </c>
      <c r="D17625" s="115" t="s">
        <v>1138</v>
      </c>
      <c r="E17625" s="115">
        <v>23564.3999</v>
      </c>
      <c r="F17625" s="674">
        <v>293.83600000000001</v>
      </c>
      <c r="G17625" s="674">
        <v>295.84500000000003</v>
      </c>
      <c r="H17625" s="115">
        <f t="shared" si="550"/>
        <v>1.0068371472522089</v>
      </c>
      <c r="I17625" s="115">
        <f t="shared" si="551"/>
        <v>23725.513200000001</v>
      </c>
    </row>
    <row r="17626" spans="1:9" hidden="1">
      <c r="A17626" s="115" t="s">
        <v>45285</v>
      </c>
      <c r="B17626" s="115" t="s">
        <v>45286</v>
      </c>
      <c r="C17626" s="115" t="s">
        <v>45287</v>
      </c>
      <c r="D17626" s="115" t="s">
        <v>1138</v>
      </c>
      <c r="E17626" s="115">
        <v>29991.936600000001</v>
      </c>
      <c r="F17626" s="674">
        <v>293.83600000000001</v>
      </c>
      <c r="G17626" s="674">
        <v>295.84500000000003</v>
      </c>
      <c r="H17626" s="115">
        <f t="shared" si="550"/>
        <v>1.0068371472522089</v>
      </c>
      <c r="I17626" s="115">
        <f t="shared" si="551"/>
        <v>30196.995900000002</v>
      </c>
    </row>
    <row r="17627" spans="1:9" hidden="1">
      <c r="A17627" s="115" t="s">
        <v>45288</v>
      </c>
      <c r="B17627" s="115" t="s">
        <v>45289</v>
      </c>
      <c r="C17627" s="115" t="s">
        <v>45290</v>
      </c>
      <c r="D17627" s="115" t="s">
        <v>1138</v>
      </c>
      <c r="E17627" s="115">
        <v>38521.843200000003</v>
      </c>
      <c r="F17627" s="674">
        <v>293.83600000000001</v>
      </c>
      <c r="G17627" s="674">
        <v>295.84500000000003</v>
      </c>
      <c r="H17627" s="115">
        <f t="shared" si="550"/>
        <v>1.0068371472522089</v>
      </c>
      <c r="I17627" s="115">
        <f t="shared" si="551"/>
        <v>38785.222699999998</v>
      </c>
    </row>
    <row r="17628" spans="1:9" hidden="1">
      <c r="A17628" s="115" t="s">
        <v>45291</v>
      </c>
      <c r="B17628" s="115" t="s">
        <v>45292</v>
      </c>
      <c r="C17628" s="115" t="s">
        <v>45293</v>
      </c>
      <c r="D17628" s="115" t="s">
        <v>1138</v>
      </c>
      <c r="E17628" s="115">
        <v>52222.9899</v>
      </c>
      <c r="F17628" s="674">
        <v>293.83600000000001</v>
      </c>
      <c r="G17628" s="674">
        <v>295.84500000000003</v>
      </c>
      <c r="H17628" s="115">
        <f t="shared" si="550"/>
        <v>1.0068371472522089</v>
      </c>
      <c r="I17628" s="115">
        <f t="shared" si="551"/>
        <v>52580.046199999997</v>
      </c>
    </row>
    <row r="17629" spans="1:9" hidden="1">
      <c r="A17629" s="115" t="s">
        <v>45294</v>
      </c>
      <c r="B17629" s="115" t="s">
        <v>45295</v>
      </c>
      <c r="C17629" s="115" t="s">
        <v>45296</v>
      </c>
      <c r="D17629" s="115" t="s">
        <v>1138</v>
      </c>
      <c r="E17629" s="115">
        <v>72523.266499999998</v>
      </c>
      <c r="F17629" s="674">
        <v>293.83600000000001</v>
      </c>
      <c r="G17629" s="674">
        <v>295.84500000000003</v>
      </c>
      <c r="H17629" s="115">
        <f t="shared" si="550"/>
        <v>1.0068371472522089</v>
      </c>
      <c r="I17629" s="115">
        <f t="shared" si="551"/>
        <v>73019.118799999997</v>
      </c>
    </row>
    <row r="17630" spans="1:9" hidden="1">
      <c r="A17630" s="115" t="s">
        <v>45297</v>
      </c>
      <c r="B17630" s="115" t="s">
        <v>45298</v>
      </c>
      <c r="C17630" s="115" t="s">
        <v>45299</v>
      </c>
      <c r="D17630" s="115" t="s">
        <v>1138</v>
      </c>
      <c r="E17630" s="115">
        <v>108422.5432</v>
      </c>
      <c r="F17630" s="674">
        <v>293.83600000000001</v>
      </c>
      <c r="G17630" s="674">
        <v>295.84500000000003</v>
      </c>
      <c r="H17630" s="115">
        <f t="shared" si="550"/>
        <v>1.0068371472522089</v>
      </c>
      <c r="I17630" s="115">
        <f t="shared" si="551"/>
        <v>109163.8441</v>
      </c>
    </row>
    <row r="17631" spans="1:9" hidden="1">
      <c r="A17631" s="115" t="s">
        <v>45300</v>
      </c>
      <c r="B17631" s="115" t="s">
        <v>45301</v>
      </c>
      <c r="C17631" s="115" t="s">
        <v>45302</v>
      </c>
      <c r="D17631" s="115" t="s">
        <v>1138</v>
      </c>
      <c r="E17631" s="115">
        <v>930.08309999999994</v>
      </c>
      <c r="F17631" s="674">
        <v>293.83600000000001</v>
      </c>
      <c r="G17631" s="674">
        <v>295.84500000000003</v>
      </c>
      <c r="H17631" s="115">
        <f t="shared" si="550"/>
        <v>1.0068371472522089</v>
      </c>
      <c r="I17631" s="115">
        <f t="shared" si="551"/>
        <v>936.44219999999996</v>
      </c>
    </row>
    <row r="17632" spans="1:9" hidden="1">
      <c r="A17632" s="115" t="s">
        <v>45303</v>
      </c>
      <c r="B17632" s="115" t="s">
        <v>45304</v>
      </c>
      <c r="C17632" s="115" t="s">
        <v>45305</v>
      </c>
      <c r="D17632" s="115" t="s">
        <v>1138</v>
      </c>
      <c r="E17632" s="115">
        <v>1002.4731</v>
      </c>
      <c r="F17632" s="674">
        <v>293.83600000000001</v>
      </c>
      <c r="G17632" s="674">
        <v>295.84500000000003</v>
      </c>
      <c r="H17632" s="115">
        <f t="shared" si="550"/>
        <v>1.0068371472522089</v>
      </c>
      <c r="I17632" s="115">
        <f t="shared" si="551"/>
        <v>1009.3271999999999</v>
      </c>
    </row>
    <row r="17633" spans="1:9" hidden="1">
      <c r="A17633" s="115" t="s">
        <v>45306</v>
      </c>
      <c r="B17633" s="115" t="s">
        <v>45307</v>
      </c>
      <c r="C17633" s="115" t="s">
        <v>45308</v>
      </c>
      <c r="D17633" s="115" t="s">
        <v>1138</v>
      </c>
      <c r="E17633" s="115">
        <v>1052.1018999999999</v>
      </c>
      <c r="F17633" s="674">
        <v>293.83600000000001</v>
      </c>
      <c r="G17633" s="674">
        <v>295.84500000000003</v>
      </c>
      <c r="H17633" s="115">
        <f t="shared" si="550"/>
        <v>1.0068371472522089</v>
      </c>
      <c r="I17633" s="115">
        <f t="shared" si="551"/>
        <v>1059.2953</v>
      </c>
    </row>
    <row r="17634" spans="1:9" hidden="1">
      <c r="A17634" s="115" t="s">
        <v>45309</v>
      </c>
      <c r="B17634" s="115" t="s">
        <v>45310</v>
      </c>
      <c r="C17634" s="115" t="s">
        <v>45311</v>
      </c>
      <c r="D17634" s="115" t="s">
        <v>1138</v>
      </c>
      <c r="E17634" s="115">
        <v>1162.4336000000001</v>
      </c>
      <c r="F17634" s="674">
        <v>293.83600000000001</v>
      </c>
      <c r="G17634" s="674">
        <v>295.84500000000003</v>
      </c>
      <c r="H17634" s="115">
        <f t="shared" si="550"/>
        <v>1.0068371472522089</v>
      </c>
      <c r="I17634" s="115">
        <f t="shared" si="551"/>
        <v>1170.3813</v>
      </c>
    </row>
    <row r="17635" spans="1:9" hidden="1">
      <c r="A17635" s="115" t="s">
        <v>45312</v>
      </c>
      <c r="B17635" s="115" t="s">
        <v>45313</v>
      </c>
      <c r="C17635" s="115" t="s">
        <v>45314</v>
      </c>
      <c r="D17635" s="115" t="s">
        <v>1138</v>
      </c>
      <c r="E17635" s="115">
        <v>1901.9323999999999</v>
      </c>
      <c r="F17635" s="674">
        <v>293.83600000000001</v>
      </c>
      <c r="G17635" s="674">
        <v>295.84500000000003</v>
      </c>
      <c r="H17635" s="115">
        <f t="shared" si="550"/>
        <v>1.0068371472522089</v>
      </c>
      <c r="I17635" s="115">
        <f t="shared" si="551"/>
        <v>1914.9362000000001</v>
      </c>
    </row>
    <row r="17636" spans="1:9" hidden="1">
      <c r="A17636" s="115" t="s">
        <v>45315</v>
      </c>
      <c r="B17636" s="115" t="s">
        <v>45316</v>
      </c>
      <c r="C17636" s="115" t="s">
        <v>45317</v>
      </c>
      <c r="D17636" s="115" t="s">
        <v>1138</v>
      </c>
      <c r="E17636" s="115">
        <v>1967.2587000000001</v>
      </c>
      <c r="F17636" s="674">
        <v>293.83600000000001</v>
      </c>
      <c r="G17636" s="674">
        <v>295.84500000000003</v>
      </c>
      <c r="H17636" s="115">
        <f t="shared" si="550"/>
        <v>1.0068371472522089</v>
      </c>
      <c r="I17636" s="115">
        <f t="shared" si="551"/>
        <v>1980.7091</v>
      </c>
    </row>
    <row r="17637" spans="1:9" hidden="1">
      <c r="A17637" s="115" t="s">
        <v>45318</v>
      </c>
      <c r="B17637" s="115" t="s">
        <v>45319</v>
      </c>
      <c r="C17637" s="115" t="s">
        <v>45320</v>
      </c>
      <c r="D17637" s="115" t="s">
        <v>1138</v>
      </c>
      <c r="E17637" s="115">
        <v>2305.8123000000001</v>
      </c>
      <c r="F17637" s="674">
        <v>293.83600000000001</v>
      </c>
      <c r="G17637" s="674">
        <v>295.84500000000003</v>
      </c>
      <c r="H17637" s="115">
        <f t="shared" si="550"/>
        <v>1.0068371472522089</v>
      </c>
      <c r="I17637" s="115">
        <f t="shared" si="551"/>
        <v>2321.5774999999999</v>
      </c>
    </row>
    <row r="17638" spans="1:9" hidden="1">
      <c r="A17638" s="115" t="s">
        <v>45321</v>
      </c>
      <c r="B17638" s="115" t="s">
        <v>45322</v>
      </c>
      <c r="C17638" s="115" t="s">
        <v>45323</v>
      </c>
      <c r="D17638" s="115" t="s">
        <v>1138</v>
      </c>
      <c r="E17638" s="115">
        <v>5040.3389999999999</v>
      </c>
      <c r="F17638" s="674">
        <v>293.83600000000001</v>
      </c>
      <c r="G17638" s="674">
        <v>295.84500000000003</v>
      </c>
      <c r="H17638" s="115">
        <f t="shared" si="550"/>
        <v>1.0068371472522089</v>
      </c>
      <c r="I17638" s="115">
        <f t="shared" si="551"/>
        <v>5074.8005000000003</v>
      </c>
    </row>
    <row r="17639" spans="1:9" hidden="1">
      <c r="A17639" s="115" t="s">
        <v>45324</v>
      </c>
      <c r="B17639" s="115" t="s">
        <v>45325</v>
      </c>
      <c r="C17639" s="115" t="s">
        <v>45326</v>
      </c>
      <c r="D17639" s="115" t="s">
        <v>1138</v>
      </c>
      <c r="E17639" s="115">
        <v>9205.9995999999992</v>
      </c>
      <c r="F17639" s="674">
        <v>293.83600000000001</v>
      </c>
      <c r="G17639" s="674">
        <v>295.84500000000003</v>
      </c>
      <c r="H17639" s="115">
        <f t="shared" si="550"/>
        <v>1.0068371472522089</v>
      </c>
      <c r="I17639" s="115">
        <f t="shared" si="551"/>
        <v>9268.9423999999999</v>
      </c>
    </row>
    <row r="17640" spans="1:9" hidden="1">
      <c r="A17640" s="115" t="s">
        <v>45327</v>
      </c>
      <c r="B17640" s="115" t="s">
        <v>45328</v>
      </c>
      <c r="C17640" s="115" t="s">
        <v>45329</v>
      </c>
      <c r="D17640" s="115" t="s">
        <v>1138</v>
      </c>
      <c r="E17640" s="115">
        <v>2891.6772999999998</v>
      </c>
      <c r="F17640" s="674">
        <v>293.83600000000001</v>
      </c>
      <c r="G17640" s="674">
        <v>295.84500000000003</v>
      </c>
      <c r="H17640" s="115">
        <f t="shared" si="550"/>
        <v>1.0068371472522089</v>
      </c>
      <c r="I17640" s="115">
        <f t="shared" si="551"/>
        <v>2911.4481000000001</v>
      </c>
    </row>
    <row r="17641" spans="1:9" hidden="1">
      <c r="A17641" s="115" t="s">
        <v>45330</v>
      </c>
      <c r="B17641" s="115" t="s">
        <v>45331</v>
      </c>
      <c r="C17641" s="115" t="s">
        <v>45332</v>
      </c>
      <c r="D17641" s="115" t="s">
        <v>1138</v>
      </c>
      <c r="E17641" s="115">
        <v>3373.0421000000001</v>
      </c>
      <c r="F17641" s="674">
        <v>293.83600000000001</v>
      </c>
      <c r="G17641" s="674">
        <v>295.84500000000003</v>
      </c>
      <c r="H17641" s="115">
        <f t="shared" si="550"/>
        <v>1.0068371472522089</v>
      </c>
      <c r="I17641" s="115">
        <f t="shared" si="551"/>
        <v>3396.1041</v>
      </c>
    </row>
    <row r="17642" spans="1:9" hidden="1">
      <c r="A17642" s="115" t="s">
        <v>45333</v>
      </c>
      <c r="B17642" s="115" t="s">
        <v>45334</v>
      </c>
      <c r="C17642" s="115" t="s">
        <v>45335</v>
      </c>
      <c r="D17642" s="115" t="s">
        <v>1138</v>
      </c>
      <c r="E17642" s="115">
        <v>4322.6075000000001</v>
      </c>
      <c r="F17642" s="674">
        <v>293.83600000000001</v>
      </c>
      <c r="G17642" s="674">
        <v>295.84500000000003</v>
      </c>
      <c r="H17642" s="115">
        <f t="shared" si="550"/>
        <v>1.0068371472522089</v>
      </c>
      <c r="I17642" s="115">
        <f t="shared" si="551"/>
        <v>4352.1617999999999</v>
      </c>
    </row>
    <row r="17643" spans="1:9" hidden="1">
      <c r="A17643" s="115" t="s">
        <v>45336</v>
      </c>
      <c r="B17643" s="115" t="s">
        <v>45337</v>
      </c>
      <c r="C17643" s="115" t="s">
        <v>45338</v>
      </c>
      <c r="D17643" s="115" t="s">
        <v>1138</v>
      </c>
      <c r="E17643" s="115">
        <v>4708.4712</v>
      </c>
      <c r="F17643" s="674">
        <v>293.83600000000001</v>
      </c>
      <c r="G17643" s="674">
        <v>295.84500000000003</v>
      </c>
      <c r="H17643" s="115">
        <f t="shared" si="550"/>
        <v>1.0068371472522089</v>
      </c>
      <c r="I17643" s="115">
        <f t="shared" si="551"/>
        <v>4740.6637000000001</v>
      </c>
    </row>
    <row r="17644" spans="1:9" hidden="1">
      <c r="A17644" s="115" t="s">
        <v>45339</v>
      </c>
      <c r="B17644" s="115" t="s">
        <v>45340</v>
      </c>
      <c r="C17644" s="115" t="s">
        <v>45341</v>
      </c>
      <c r="D17644" s="115" t="s">
        <v>1138</v>
      </c>
      <c r="E17644" s="115">
        <v>4282.5781999999999</v>
      </c>
      <c r="F17644" s="674">
        <v>293.83600000000001</v>
      </c>
      <c r="G17644" s="674">
        <v>295.84500000000003</v>
      </c>
      <c r="H17644" s="115">
        <f t="shared" si="550"/>
        <v>1.0068371472522089</v>
      </c>
      <c r="I17644" s="115">
        <f t="shared" si="551"/>
        <v>4311.8588</v>
      </c>
    </row>
    <row r="17645" spans="1:9" hidden="1">
      <c r="A17645" s="115" t="s">
        <v>45342</v>
      </c>
      <c r="B17645" s="115" t="s">
        <v>45343</v>
      </c>
      <c r="C17645" s="115" t="s">
        <v>45344</v>
      </c>
      <c r="D17645" s="115" t="s">
        <v>1138</v>
      </c>
      <c r="E17645" s="115">
        <v>6662.9694</v>
      </c>
      <c r="F17645" s="674">
        <v>293.83600000000001</v>
      </c>
      <c r="G17645" s="674">
        <v>295.84500000000003</v>
      </c>
      <c r="H17645" s="115">
        <f t="shared" si="550"/>
        <v>1.0068371472522089</v>
      </c>
      <c r="I17645" s="115">
        <f t="shared" si="551"/>
        <v>6708.5250999999998</v>
      </c>
    </row>
    <row r="17646" spans="1:9" hidden="1">
      <c r="A17646" s="115" t="s">
        <v>45345</v>
      </c>
      <c r="B17646" s="115" t="s">
        <v>45346</v>
      </c>
      <c r="C17646" s="115" t="s">
        <v>45347</v>
      </c>
      <c r="D17646" s="115" t="s">
        <v>1138</v>
      </c>
      <c r="E17646" s="115">
        <v>6453.5428000000002</v>
      </c>
      <c r="F17646" s="674">
        <v>293.83600000000001</v>
      </c>
      <c r="G17646" s="674">
        <v>295.84500000000003</v>
      </c>
      <c r="H17646" s="115">
        <f t="shared" si="550"/>
        <v>1.0068371472522089</v>
      </c>
      <c r="I17646" s="115">
        <f t="shared" si="551"/>
        <v>6497.6665999999996</v>
      </c>
    </row>
    <row r="17647" spans="1:9" hidden="1">
      <c r="A17647" s="115" t="s">
        <v>45348</v>
      </c>
      <c r="B17647" s="115" t="s">
        <v>45349</v>
      </c>
      <c r="C17647" s="115" t="s">
        <v>45350</v>
      </c>
      <c r="D17647" s="115" t="s">
        <v>1138</v>
      </c>
      <c r="E17647" s="115">
        <v>1392.1931</v>
      </c>
      <c r="F17647" s="674">
        <v>293.83600000000001</v>
      </c>
      <c r="G17647" s="674">
        <v>295.84500000000003</v>
      </c>
      <c r="H17647" s="115">
        <f t="shared" si="550"/>
        <v>1.0068371472522089</v>
      </c>
      <c r="I17647" s="115">
        <f t="shared" si="551"/>
        <v>1401.7117000000001</v>
      </c>
    </row>
    <row r="17648" spans="1:9" hidden="1">
      <c r="A17648" s="115" t="s">
        <v>45351</v>
      </c>
      <c r="B17648" s="115" t="s">
        <v>45352</v>
      </c>
      <c r="C17648" s="115" t="s">
        <v>45353</v>
      </c>
      <c r="D17648" s="115" t="s">
        <v>1138</v>
      </c>
      <c r="E17648" s="115">
        <v>1416.1331</v>
      </c>
      <c r="F17648" s="674">
        <v>293.83600000000001</v>
      </c>
      <c r="G17648" s="674">
        <v>295.84500000000003</v>
      </c>
      <c r="H17648" s="115">
        <f t="shared" si="550"/>
        <v>1.0068371472522089</v>
      </c>
      <c r="I17648" s="115">
        <f t="shared" si="551"/>
        <v>1425.8154</v>
      </c>
    </row>
    <row r="17649" spans="1:9" hidden="1">
      <c r="A17649" s="115" t="s">
        <v>45354</v>
      </c>
      <c r="B17649" s="115" t="s">
        <v>45355</v>
      </c>
      <c r="C17649" s="115" t="s">
        <v>45356</v>
      </c>
      <c r="D17649" s="115" t="s">
        <v>1138</v>
      </c>
      <c r="E17649" s="115">
        <v>1676.4736</v>
      </c>
      <c r="F17649" s="674">
        <v>293.83600000000001</v>
      </c>
      <c r="G17649" s="674">
        <v>295.84500000000003</v>
      </c>
      <c r="H17649" s="115">
        <f t="shared" si="550"/>
        <v>1.0068371472522089</v>
      </c>
      <c r="I17649" s="115">
        <f t="shared" si="551"/>
        <v>1687.9358999999999</v>
      </c>
    </row>
    <row r="17650" spans="1:9" hidden="1">
      <c r="A17650" s="115" t="s">
        <v>45357</v>
      </c>
      <c r="B17650" s="115" t="s">
        <v>45358</v>
      </c>
      <c r="C17650" s="115" t="s">
        <v>45359</v>
      </c>
      <c r="D17650" s="115" t="s">
        <v>1138</v>
      </c>
      <c r="E17650" s="115">
        <v>15380</v>
      </c>
      <c r="F17650" s="674">
        <v>293.83600000000001</v>
      </c>
      <c r="G17650" s="674">
        <v>295.84500000000003</v>
      </c>
      <c r="H17650" s="115">
        <f t="shared" si="550"/>
        <v>1.0068371472522089</v>
      </c>
      <c r="I17650" s="115">
        <f t="shared" si="551"/>
        <v>15485.1553</v>
      </c>
    </row>
    <row r="17651" spans="1:9" hidden="1">
      <c r="A17651" s="115" t="s">
        <v>45360</v>
      </c>
      <c r="B17651" s="115" t="s">
        <v>45361</v>
      </c>
      <c r="C17651" s="115" t="s">
        <v>45362</v>
      </c>
      <c r="D17651" s="115" t="s">
        <v>1138</v>
      </c>
      <c r="E17651" s="115">
        <v>2344.59</v>
      </c>
      <c r="F17651" s="674">
        <v>293.83600000000001</v>
      </c>
      <c r="G17651" s="674">
        <v>295.84500000000003</v>
      </c>
      <c r="H17651" s="115">
        <f t="shared" si="550"/>
        <v>1.0068371472522089</v>
      </c>
      <c r="I17651" s="115">
        <f t="shared" si="551"/>
        <v>2360.6203</v>
      </c>
    </row>
    <row r="17652" spans="1:9" hidden="1">
      <c r="A17652" s="115" t="s">
        <v>45363</v>
      </c>
      <c r="B17652" s="115" t="s">
        <v>45364</v>
      </c>
      <c r="C17652" s="115" t="s">
        <v>45365</v>
      </c>
      <c r="D17652" s="115" t="s">
        <v>1138</v>
      </c>
      <c r="E17652" s="115">
        <v>2934.99</v>
      </c>
      <c r="F17652" s="674">
        <v>293.83600000000001</v>
      </c>
      <c r="G17652" s="674">
        <v>295.84500000000003</v>
      </c>
      <c r="H17652" s="115">
        <f t="shared" si="550"/>
        <v>1.0068371472522089</v>
      </c>
      <c r="I17652" s="115">
        <f t="shared" si="551"/>
        <v>2955.0569999999998</v>
      </c>
    </row>
    <row r="17653" spans="1:9" hidden="1">
      <c r="A17653" s="115" t="s">
        <v>45366</v>
      </c>
      <c r="B17653" s="115" t="s">
        <v>45367</v>
      </c>
      <c r="C17653" s="115" t="s">
        <v>45368</v>
      </c>
      <c r="D17653" s="115" t="s">
        <v>1138</v>
      </c>
      <c r="E17653" s="115">
        <v>5139.0712000000003</v>
      </c>
      <c r="F17653" s="674">
        <v>293.83600000000001</v>
      </c>
      <c r="G17653" s="674">
        <v>295.84500000000003</v>
      </c>
      <c r="H17653" s="115">
        <f t="shared" si="550"/>
        <v>1.0068371472522089</v>
      </c>
      <c r="I17653" s="115">
        <f t="shared" si="551"/>
        <v>5174.2078000000001</v>
      </c>
    </row>
    <row r="17654" spans="1:9" hidden="1">
      <c r="A17654" s="115" t="s">
        <v>45369</v>
      </c>
      <c r="B17654" s="115" t="s">
        <v>45370</v>
      </c>
      <c r="C17654" s="115" t="s">
        <v>45371</v>
      </c>
      <c r="D17654" s="115" t="s">
        <v>1138</v>
      </c>
      <c r="E17654" s="115">
        <v>191.4281</v>
      </c>
      <c r="F17654" s="674">
        <v>293.83600000000001</v>
      </c>
      <c r="G17654" s="674">
        <v>295.84500000000003</v>
      </c>
      <c r="H17654" s="115">
        <f t="shared" si="550"/>
        <v>1.0068371472522089</v>
      </c>
      <c r="I17654" s="115">
        <f t="shared" si="551"/>
        <v>192.73689999999999</v>
      </c>
    </row>
    <row r="17655" spans="1:9" hidden="1">
      <c r="A17655" s="115" t="s">
        <v>45372</v>
      </c>
      <c r="B17655" s="115" t="s">
        <v>45373</v>
      </c>
      <c r="C17655" s="115" t="s">
        <v>45374</v>
      </c>
      <c r="D17655" s="115" t="s">
        <v>1138</v>
      </c>
      <c r="E17655" s="115">
        <v>722.75810000000001</v>
      </c>
      <c r="F17655" s="674">
        <v>293.83600000000001</v>
      </c>
      <c r="G17655" s="674">
        <v>295.84500000000003</v>
      </c>
      <c r="H17655" s="115">
        <f t="shared" si="550"/>
        <v>1.0068371472522089</v>
      </c>
      <c r="I17655" s="115">
        <f t="shared" si="551"/>
        <v>727.69970000000001</v>
      </c>
    </row>
    <row r="17656" spans="1:9" hidden="1">
      <c r="A17656" s="115" t="s">
        <v>45375</v>
      </c>
      <c r="B17656" s="115" t="s">
        <v>45376</v>
      </c>
      <c r="C17656" s="115" t="s">
        <v>45377</v>
      </c>
      <c r="D17656" s="115" t="s">
        <v>1138</v>
      </c>
      <c r="E17656" s="115">
        <v>621.96810000000005</v>
      </c>
      <c r="F17656" s="674">
        <v>293.83600000000001</v>
      </c>
      <c r="G17656" s="674">
        <v>295.84500000000003</v>
      </c>
      <c r="H17656" s="115">
        <f t="shared" si="550"/>
        <v>1.0068371472522089</v>
      </c>
      <c r="I17656" s="115">
        <f t="shared" si="551"/>
        <v>626.22059999999999</v>
      </c>
    </row>
    <row r="17657" spans="1:9" hidden="1">
      <c r="A17657" s="115" t="s">
        <v>45378</v>
      </c>
      <c r="B17657" s="115" t="s">
        <v>45379</v>
      </c>
      <c r="C17657" s="115" t="s">
        <v>45380</v>
      </c>
      <c r="D17657" s="115" t="s">
        <v>1138</v>
      </c>
      <c r="E17657" s="115">
        <v>176.7381</v>
      </c>
      <c r="F17657" s="674">
        <v>293.83600000000001</v>
      </c>
      <c r="G17657" s="674">
        <v>295.84500000000003</v>
      </c>
      <c r="H17657" s="115">
        <f t="shared" si="550"/>
        <v>1.0068371472522089</v>
      </c>
      <c r="I17657" s="115">
        <f t="shared" si="551"/>
        <v>177.94649999999999</v>
      </c>
    </row>
    <row r="17658" spans="1:9" hidden="1">
      <c r="A17658" s="115" t="s">
        <v>45381</v>
      </c>
      <c r="B17658" s="115" t="s">
        <v>45382</v>
      </c>
      <c r="C17658" s="115" t="s">
        <v>45383</v>
      </c>
      <c r="D17658" s="115" t="s">
        <v>1138</v>
      </c>
      <c r="E17658" s="115">
        <v>196.32810000000001</v>
      </c>
      <c r="F17658" s="674">
        <v>293.83600000000001</v>
      </c>
      <c r="G17658" s="674">
        <v>295.84500000000003</v>
      </c>
      <c r="H17658" s="115">
        <f t="shared" si="550"/>
        <v>1.0068371472522089</v>
      </c>
      <c r="I17658" s="115">
        <f t="shared" si="551"/>
        <v>197.6704</v>
      </c>
    </row>
    <row r="17659" spans="1:9" hidden="1">
      <c r="A17659" s="115" t="s">
        <v>45384</v>
      </c>
      <c r="B17659" s="115" t="s">
        <v>45385</v>
      </c>
      <c r="C17659" s="115" t="s">
        <v>45386</v>
      </c>
      <c r="D17659" s="115" t="s">
        <v>1138</v>
      </c>
      <c r="E17659" s="115">
        <v>350</v>
      </c>
      <c r="F17659" s="674">
        <v>293.83600000000001</v>
      </c>
      <c r="G17659" s="674">
        <v>295.84500000000003</v>
      </c>
      <c r="H17659" s="115">
        <f t="shared" si="550"/>
        <v>1.0068371472522089</v>
      </c>
      <c r="I17659" s="115">
        <f t="shared" si="551"/>
        <v>352.39299999999997</v>
      </c>
    </row>
    <row r="17660" spans="1:9" hidden="1">
      <c r="A17660" s="115" t="s">
        <v>45387</v>
      </c>
      <c r="B17660" s="115" t="s">
        <v>45388</v>
      </c>
      <c r="C17660" s="115" t="s">
        <v>45389</v>
      </c>
      <c r="D17660" s="115" t="s">
        <v>1138</v>
      </c>
      <c r="E17660" s="115">
        <v>1300</v>
      </c>
      <c r="F17660" s="674">
        <v>293.83600000000001</v>
      </c>
      <c r="G17660" s="674">
        <v>295.84500000000003</v>
      </c>
      <c r="H17660" s="115">
        <f t="shared" si="550"/>
        <v>1.0068371472522089</v>
      </c>
      <c r="I17660" s="115">
        <f t="shared" si="551"/>
        <v>1308.8883000000001</v>
      </c>
    </row>
    <row r="17661" spans="1:9" hidden="1">
      <c r="A17661" s="115" t="s">
        <v>45390</v>
      </c>
      <c r="B17661" s="115" t="s">
        <v>45391</v>
      </c>
      <c r="C17661" s="115" t="s">
        <v>45392</v>
      </c>
      <c r="D17661" s="115" t="s">
        <v>1138</v>
      </c>
      <c r="E17661" s="115">
        <v>246.4812</v>
      </c>
      <c r="F17661" s="674">
        <v>293.83600000000001</v>
      </c>
      <c r="G17661" s="674">
        <v>295.84500000000003</v>
      </c>
      <c r="H17661" s="115">
        <f t="shared" si="550"/>
        <v>1.0068371472522089</v>
      </c>
      <c r="I17661" s="115">
        <f t="shared" si="551"/>
        <v>248.16640000000001</v>
      </c>
    </row>
    <row r="17662" spans="1:9" hidden="1">
      <c r="A17662" s="115" t="s">
        <v>45393</v>
      </c>
      <c r="B17662" s="115" t="s">
        <v>45394</v>
      </c>
      <c r="C17662" s="115" t="s">
        <v>45395</v>
      </c>
      <c r="D17662" s="115" t="s">
        <v>1138</v>
      </c>
      <c r="E17662" s="115">
        <v>324.91199999999998</v>
      </c>
      <c r="F17662" s="674">
        <v>293.83600000000001</v>
      </c>
      <c r="G17662" s="674">
        <v>295.84500000000003</v>
      </c>
      <c r="H17662" s="115">
        <f t="shared" si="550"/>
        <v>1.0068371472522089</v>
      </c>
      <c r="I17662" s="115">
        <f t="shared" si="551"/>
        <v>327.13350000000003</v>
      </c>
    </row>
    <row r="17663" spans="1:9" hidden="1">
      <c r="A17663" s="115" t="s">
        <v>45396</v>
      </c>
      <c r="B17663" s="115" t="s">
        <v>45397</v>
      </c>
      <c r="C17663" s="115" t="s">
        <v>45398</v>
      </c>
      <c r="D17663" s="115" t="s">
        <v>1242</v>
      </c>
      <c r="E17663" s="115">
        <v>137.5367</v>
      </c>
      <c r="F17663" s="674">
        <v>293.83600000000001</v>
      </c>
      <c r="G17663" s="674">
        <v>295.84500000000003</v>
      </c>
      <c r="H17663" s="115">
        <f t="shared" si="550"/>
        <v>1.0068371472522089</v>
      </c>
      <c r="I17663" s="115">
        <f t="shared" si="551"/>
        <v>138.47710000000001</v>
      </c>
    </row>
    <row r="17664" spans="1:9" hidden="1">
      <c r="A17664" s="115" t="s">
        <v>45399</v>
      </c>
      <c r="B17664" s="115" t="s">
        <v>45400</v>
      </c>
      <c r="C17664" s="115" t="s">
        <v>45401</v>
      </c>
      <c r="D17664" s="115" t="s">
        <v>1138</v>
      </c>
      <c r="E17664" s="115">
        <v>84.776700000000005</v>
      </c>
      <c r="F17664" s="674">
        <v>293.83600000000001</v>
      </c>
      <c r="G17664" s="674">
        <v>295.84500000000003</v>
      </c>
      <c r="H17664" s="115">
        <f t="shared" si="550"/>
        <v>1.0068371472522089</v>
      </c>
      <c r="I17664" s="115">
        <f t="shared" si="551"/>
        <v>85.356300000000005</v>
      </c>
    </row>
    <row r="17665" spans="1:9" hidden="1">
      <c r="A17665" s="115" t="s">
        <v>45402</v>
      </c>
      <c r="B17665" s="115" t="s">
        <v>45403</v>
      </c>
      <c r="C17665" s="115" t="s">
        <v>45404</v>
      </c>
      <c r="D17665" s="115" t="s">
        <v>1242</v>
      </c>
      <c r="E17665" s="115">
        <v>364.78640000000001</v>
      </c>
      <c r="F17665" s="674">
        <v>293.83600000000001</v>
      </c>
      <c r="G17665" s="674">
        <v>295.84500000000003</v>
      </c>
      <c r="H17665" s="115">
        <f t="shared" si="550"/>
        <v>1.0068371472522089</v>
      </c>
      <c r="I17665" s="115">
        <f t="shared" si="551"/>
        <v>367.28050000000002</v>
      </c>
    </row>
    <row r="17666" spans="1:9" hidden="1">
      <c r="A17666" s="115" t="s">
        <v>45405</v>
      </c>
      <c r="B17666" s="115" t="s">
        <v>45406</v>
      </c>
      <c r="C17666" s="115" t="s">
        <v>45407</v>
      </c>
      <c r="D17666" s="115" t="s">
        <v>1242</v>
      </c>
      <c r="E17666" s="115">
        <v>474.0564</v>
      </c>
      <c r="F17666" s="674">
        <v>293.83600000000001</v>
      </c>
      <c r="G17666" s="674">
        <v>295.84500000000003</v>
      </c>
      <c r="H17666" s="115">
        <f t="shared" si="550"/>
        <v>1.0068371472522089</v>
      </c>
      <c r="I17666" s="115">
        <f t="shared" si="551"/>
        <v>477.29759999999999</v>
      </c>
    </row>
    <row r="17667" spans="1:9" hidden="1">
      <c r="A17667" s="115" t="s">
        <v>45408</v>
      </c>
      <c r="B17667" s="115" t="s">
        <v>45409</v>
      </c>
      <c r="C17667" s="115" t="s">
        <v>45410</v>
      </c>
      <c r="D17667" s="115" t="s">
        <v>1138</v>
      </c>
      <c r="E17667" s="115">
        <v>196.4973</v>
      </c>
      <c r="F17667" s="674">
        <v>293.83600000000001</v>
      </c>
      <c r="G17667" s="674">
        <v>295.84500000000003</v>
      </c>
      <c r="H17667" s="115">
        <f t="shared" si="550"/>
        <v>1.0068371472522089</v>
      </c>
      <c r="I17667" s="115">
        <f t="shared" si="551"/>
        <v>197.8408</v>
      </c>
    </row>
    <row r="17668" spans="1:9" hidden="1">
      <c r="A17668" s="115" t="s">
        <v>45411</v>
      </c>
      <c r="B17668" s="115" t="s">
        <v>45412</v>
      </c>
      <c r="C17668" s="115" t="s">
        <v>45413</v>
      </c>
      <c r="D17668" s="115" t="s">
        <v>1138</v>
      </c>
      <c r="E17668" s="115">
        <v>170.2867</v>
      </c>
      <c r="F17668" s="674">
        <v>293.83600000000001</v>
      </c>
      <c r="G17668" s="674">
        <v>295.84500000000003</v>
      </c>
      <c r="H17668" s="115">
        <f t="shared" si="550"/>
        <v>1.0068371472522089</v>
      </c>
      <c r="I17668" s="115">
        <f t="shared" si="551"/>
        <v>171.45099999999999</v>
      </c>
    </row>
    <row r="17669" spans="1:9" hidden="1">
      <c r="A17669" s="115" t="s">
        <v>45414</v>
      </c>
      <c r="B17669" s="115" t="s">
        <v>45415</v>
      </c>
      <c r="C17669" s="115" t="s">
        <v>45416</v>
      </c>
      <c r="D17669" s="115" t="s">
        <v>1138</v>
      </c>
      <c r="E17669" s="115">
        <v>247.0033</v>
      </c>
      <c r="F17669" s="674">
        <v>293.83600000000001</v>
      </c>
      <c r="G17669" s="674">
        <v>295.84500000000003</v>
      </c>
      <c r="H17669" s="115">
        <f t="shared" ref="H17669:H17732" si="552">G17669/F17669</f>
        <v>1.0068371472522089</v>
      </c>
      <c r="I17669" s="115">
        <f t="shared" ref="I17669:I17732" si="553">ROUND(H17669*E17669,4)</f>
        <v>248.69210000000001</v>
      </c>
    </row>
    <row r="17670" spans="1:9" hidden="1">
      <c r="A17670" s="115" t="s">
        <v>45417</v>
      </c>
      <c r="B17670" s="115" t="s">
        <v>45418</v>
      </c>
      <c r="C17670" s="115" t="s">
        <v>45419</v>
      </c>
      <c r="D17670" s="115" t="s">
        <v>1138</v>
      </c>
      <c r="E17670" s="115">
        <v>5751</v>
      </c>
      <c r="F17670" s="674">
        <v>293.83600000000001</v>
      </c>
      <c r="G17670" s="674">
        <v>295.84500000000003</v>
      </c>
      <c r="H17670" s="115">
        <f t="shared" si="552"/>
        <v>1.0068371472522089</v>
      </c>
      <c r="I17670" s="115">
        <f t="shared" si="553"/>
        <v>5790.3203999999996</v>
      </c>
    </row>
    <row r="17671" spans="1:9" hidden="1">
      <c r="A17671" s="115" t="s">
        <v>45420</v>
      </c>
      <c r="B17671" s="115" t="s">
        <v>45421</v>
      </c>
      <c r="C17671" s="115" t="s">
        <v>45422</v>
      </c>
      <c r="D17671" s="115" t="s">
        <v>45170</v>
      </c>
      <c r="E17671" s="115">
        <v>2369.5356000000002</v>
      </c>
      <c r="F17671" s="674">
        <v>293.83600000000001</v>
      </c>
      <c r="G17671" s="674">
        <v>295.84500000000003</v>
      </c>
      <c r="H17671" s="115">
        <f t="shared" si="552"/>
        <v>1.0068371472522089</v>
      </c>
      <c r="I17671" s="115">
        <f t="shared" si="553"/>
        <v>2385.7365</v>
      </c>
    </row>
    <row r="17672" spans="1:9" hidden="1">
      <c r="A17672" s="115" t="s">
        <v>45423</v>
      </c>
      <c r="B17672" s="115" t="s">
        <v>45424</v>
      </c>
      <c r="C17672" s="115" t="s">
        <v>45425</v>
      </c>
      <c r="D17672" s="115" t="s">
        <v>45170</v>
      </c>
      <c r="E17672" s="115">
        <v>1133</v>
      </c>
      <c r="F17672" s="674">
        <v>293.83600000000001</v>
      </c>
      <c r="G17672" s="674">
        <v>295.84500000000003</v>
      </c>
      <c r="H17672" s="115">
        <f t="shared" si="552"/>
        <v>1.0068371472522089</v>
      </c>
      <c r="I17672" s="115">
        <f t="shared" si="553"/>
        <v>1140.7465</v>
      </c>
    </row>
    <row r="17673" spans="1:9" hidden="1">
      <c r="A17673" s="115" t="s">
        <v>45426</v>
      </c>
      <c r="B17673" s="115" t="s">
        <v>45427</v>
      </c>
      <c r="C17673" s="115" t="s">
        <v>45428</v>
      </c>
      <c r="D17673" s="115" t="s">
        <v>1138</v>
      </c>
      <c r="E17673" s="115">
        <v>252.25</v>
      </c>
      <c r="F17673" s="674">
        <v>293.83600000000001</v>
      </c>
      <c r="G17673" s="674">
        <v>295.84500000000003</v>
      </c>
      <c r="H17673" s="115">
        <f t="shared" si="552"/>
        <v>1.0068371472522089</v>
      </c>
      <c r="I17673" s="115">
        <f t="shared" si="553"/>
        <v>253.97470000000001</v>
      </c>
    </row>
    <row r="17674" spans="1:9" hidden="1">
      <c r="A17674" s="115" t="s">
        <v>45429</v>
      </c>
      <c r="B17674" s="115" t="s">
        <v>45430</v>
      </c>
      <c r="C17674" s="115" t="s">
        <v>45431</v>
      </c>
      <c r="D17674" s="115" t="s">
        <v>45170</v>
      </c>
      <c r="E17674" s="115">
        <v>2997.3</v>
      </c>
      <c r="F17674" s="674">
        <v>293.83600000000001</v>
      </c>
      <c r="G17674" s="674">
        <v>295.84500000000003</v>
      </c>
      <c r="H17674" s="115">
        <f t="shared" si="552"/>
        <v>1.0068371472522089</v>
      </c>
      <c r="I17674" s="115">
        <f t="shared" si="553"/>
        <v>3017.7930000000001</v>
      </c>
    </row>
    <row r="17675" spans="1:9" hidden="1">
      <c r="A17675" s="115" t="s">
        <v>45432</v>
      </c>
      <c r="B17675" s="115" t="s">
        <v>45433</v>
      </c>
      <c r="C17675" s="115" t="s">
        <v>45434</v>
      </c>
      <c r="D17675" s="115" t="s">
        <v>45170</v>
      </c>
      <c r="E17675" s="115">
        <v>122.57</v>
      </c>
      <c r="F17675" s="674">
        <v>293.83600000000001</v>
      </c>
      <c r="G17675" s="674">
        <v>295.84500000000003</v>
      </c>
      <c r="H17675" s="115">
        <f t="shared" si="552"/>
        <v>1.0068371472522089</v>
      </c>
      <c r="I17675" s="115">
        <f t="shared" si="553"/>
        <v>123.408</v>
      </c>
    </row>
    <row r="17676" spans="1:9" hidden="1">
      <c r="A17676" s="115" t="s">
        <v>45435</v>
      </c>
      <c r="B17676" s="115" t="s">
        <v>45436</v>
      </c>
      <c r="C17676" s="115" t="s">
        <v>45437</v>
      </c>
      <c r="D17676" s="115" t="s">
        <v>1138</v>
      </c>
      <c r="E17676" s="115">
        <v>1366.4143999999999</v>
      </c>
      <c r="F17676" s="674">
        <v>293.83600000000001</v>
      </c>
      <c r="G17676" s="674">
        <v>295.84500000000003</v>
      </c>
      <c r="H17676" s="115">
        <f t="shared" si="552"/>
        <v>1.0068371472522089</v>
      </c>
      <c r="I17676" s="115">
        <f t="shared" si="553"/>
        <v>1375.7568000000001</v>
      </c>
    </row>
    <row r="17677" spans="1:9" hidden="1">
      <c r="A17677" s="115" t="s">
        <v>45438</v>
      </c>
      <c r="B17677" s="115" t="s">
        <v>45439</v>
      </c>
      <c r="C17677" s="115" t="s">
        <v>45440</v>
      </c>
      <c r="D17677" s="115" t="s">
        <v>45170</v>
      </c>
      <c r="E17677" s="115">
        <v>4530.3158999999996</v>
      </c>
      <c r="F17677" s="674">
        <v>293.83600000000001</v>
      </c>
      <c r="G17677" s="674">
        <v>295.84500000000003</v>
      </c>
      <c r="H17677" s="115">
        <f t="shared" si="552"/>
        <v>1.0068371472522089</v>
      </c>
      <c r="I17677" s="115">
        <f t="shared" si="553"/>
        <v>4561.2902999999997</v>
      </c>
    </row>
    <row r="17678" spans="1:9" hidden="1">
      <c r="A17678" s="115" t="s">
        <v>45441</v>
      </c>
      <c r="B17678" s="115" t="s">
        <v>45442</v>
      </c>
      <c r="C17678" s="115" t="s">
        <v>45443</v>
      </c>
      <c r="D17678" s="115" t="s">
        <v>1138</v>
      </c>
      <c r="E17678" s="115">
        <v>169.56960000000001</v>
      </c>
      <c r="F17678" s="674">
        <v>293.83600000000001</v>
      </c>
      <c r="G17678" s="674">
        <v>295.84500000000003</v>
      </c>
      <c r="H17678" s="115">
        <f t="shared" si="552"/>
        <v>1.0068371472522089</v>
      </c>
      <c r="I17678" s="115">
        <f t="shared" si="553"/>
        <v>170.72900000000001</v>
      </c>
    </row>
    <row r="17679" spans="1:9" hidden="1">
      <c r="A17679" s="115" t="s">
        <v>45444</v>
      </c>
      <c r="B17679" s="115" t="s">
        <v>45445</v>
      </c>
      <c r="C17679" s="115" t="s">
        <v>45446</v>
      </c>
      <c r="D17679" s="115" t="s">
        <v>1138</v>
      </c>
      <c r="E17679" s="115">
        <v>302.43959999999998</v>
      </c>
      <c r="F17679" s="674">
        <v>293.83600000000001</v>
      </c>
      <c r="G17679" s="674">
        <v>295.84500000000003</v>
      </c>
      <c r="H17679" s="115">
        <f t="shared" si="552"/>
        <v>1.0068371472522089</v>
      </c>
      <c r="I17679" s="115">
        <f t="shared" si="553"/>
        <v>304.50740000000002</v>
      </c>
    </row>
    <row r="17680" spans="1:9" hidden="1">
      <c r="A17680" s="115" t="s">
        <v>45447</v>
      </c>
      <c r="B17680" s="115" t="s">
        <v>45448</v>
      </c>
      <c r="C17680" s="115" t="s">
        <v>45449</v>
      </c>
      <c r="D17680" s="115" t="s">
        <v>1138</v>
      </c>
      <c r="E17680" s="115">
        <v>111.4504</v>
      </c>
      <c r="F17680" s="674">
        <v>293.83600000000001</v>
      </c>
      <c r="G17680" s="674">
        <v>295.84500000000003</v>
      </c>
      <c r="H17680" s="115">
        <f t="shared" si="552"/>
        <v>1.0068371472522089</v>
      </c>
      <c r="I17680" s="115">
        <f t="shared" si="553"/>
        <v>112.2124</v>
      </c>
    </row>
    <row r="17681" spans="1:9" hidden="1">
      <c r="A17681" s="115" t="s">
        <v>45450</v>
      </c>
      <c r="B17681" s="115" t="s">
        <v>45451</v>
      </c>
      <c r="C17681" s="115" t="s">
        <v>45452</v>
      </c>
      <c r="D17681" s="115" t="s">
        <v>1138</v>
      </c>
      <c r="E17681" s="115">
        <v>4.5457999999999998</v>
      </c>
      <c r="F17681" s="674">
        <v>293.83600000000001</v>
      </c>
      <c r="G17681" s="674">
        <v>295.84500000000003</v>
      </c>
      <c r="H17681" s="115">
        <f t="shared" si="552"/>
        <v>1.0068371472522089</v>
      </c>
      <c r="I17681" s="115">
        <f t="shared" si="553"/>
        <v>4.5769000000000002</v>
      </c>
    </row>
    <row r="17682" spans="1:9" hidden="1">
      <c r="A17682" s="115" t="s">
        <v>45453</v>
      </c>
      <c r="B17682" s="115" t="s">
        <v>45454</v>
      </c>
      <c r="C17682" s="115" t="s">
        <v>45455</v>
      </c>
      <c r="D17682" s="115" t="s">
        <v>1138</v>
      </c>
      <c r="E17682" s="115">
        <v>39.642699999999998</v>
      </c>
      <c r="F17682" s="674">
        <v>293.83600000000001</v>
      </c>
      <c r="G17682" s="674">
        <v>295.84500000000003</v>
      </c>
      <c r="H17682" s="115">
        <f t="shared" si="552"/>
        <v>1.0068371472522089</v>
      </c>
      <c r="I17682" s="115">
        <f t="shared" si="553"/>
        <v>39.913699999999999</v>
      </c>
    </row>
    <row r="17683" spans="1:9" hidden="1">
      <c r="A17683" s="115" t="s">
        <v>45456</v>
      </c>
      <c r="B17683" s="115" t="s">
        <v>45457</v>
      </c>
      <c r="C17683" s="115" t="s">
        <v>45458</v>
      </c>
      <c r="D17683" s="115" t="s">
        <v>1138</v>
      </c>
      <c r="E17683" s="115">
        <v>38</v>
      </c>
      <c r="F17683" s="674">
        <v>293.83600000000001</v>
      </c>
      <c r="G17683" s="674">
        <v>295.84500000000003</v>
      </c>
      <c r="H17683" s="115">
        <f t="shared" si="552"/>
        <v>1.0068371472522089</v>
      </c>
      <c r="I17683" s="115">
        <f t="shared" si="553"/>
        <v>38.259799999999998</v>
      </c>
    </row>
    <row r="17684" spans="1:9" hidden="1">
      <c r="A17684" s="115" t="s">
        <v>45459</v>
      </c>
      <c r="B17684" s="115" t="s">
        <v>45460</v>
      </c>
      <c r="C17684" s="115" t="s">
        <v>45461</v>
      </c>
      <c r="D17684" s="115" t="s">
        <v>1138</v>
      </c>
      <c r="E17684" s="115">
        <v>35</v>
      </c>
      <c r="F17684" s="674">
        <v>293.83600000000001</v>
      </c>
      <c r="G17684" s="674">
        <v>295.84500000000003</v>
      </c>
      <c r="H17684" s="115">
        <f t="shared" si="552"/>
        <v>1.0068371472522089</v>
      </c>
      <c r="I17684" s="115">
        <f t="shared" si="553"/>
        <v>35.2393</v>
      </c>
    </row>
    <row r="17685" spans="1:9" hidden="1">
      <c r="A17685" s="115" t="s">
        <v>45462</v>
      </c>
      <c r="B17685" s="115" t="s">
        <v>45463</v>
      </c>
      <c r="C17685" s="115" t="s">
        <v>45464</v>
      </c>
      <c r="D17685" s="115" t="s">
        <v>1138</v>
      </c>
      <c r="E17685" s="115">
        <v>45.99</v>
      </c>
      <c r="F17685" s="674">
        <v>293.83600000000001</v>
      </c>
      <c r="G17685" s="674">
        <v>295.84500000000003</v>
      </c>
      <c r="H17685" s="115">
        <f t="shared" si="552"/>
        <v>1.0068371472522089</v>
      </c>
      <c r="I17685" s="115">
        <f t="shared" si="553"/>
        <v>46.304400000000001</v>
      </c>
    </row>
    <row r="17686" spans="1:9" hidden="1">
      <c r="A17686" s="115" t="s">
        <v>45465</v>
      </c>
      <c r="B17686" s="115" t="s">
        <v>45466</v>
      </c>
      <c r="C17686" s="115" t="s">
        <v>45467</v>
      </c>
      <c r="D17686" s="115" t="s">
        <v>1138</v>
      </c>
      <c r="E17686" s="115">
        <v>45</v>
      </c>
      <c r="F17686" s="674">
        <v>293.83600000000001</v>
      </c>
      <c r="G17686" s="674">
        <v>295.84500000000003</v>
      </c>
      <c r="H17686" s="115">
        <f t="shared" si="552"/>
        <v>1.0068371472522089</v>
      </c>
      <c r="I17686" s="115">
        <f t="shared" si="553"/>
        <v>45.307699999999997</v>
      </c>
    </row>
    <row r="17687" spans="1:9" hidden="1">
      <c r="A17687" s="115" t="s">
        <v>45468</v>
      </c>
      <c r="B17687" s="115" t="s">
        <v>45469</v>
      </c>
      <c r="C17687" s="115" t="s">
        <v>45470</v>
      </c>
      <c r="D17687" s="115" t="s">
        <v>1138</v>
      </c>
      <c r="E17687" s="115">
        <v>68</v>
      </c>
      <c r="F17687" s="674">
        <v>293.83600000000001</v>
      </c>
      <c r="G17687" s="674">
        <v>295.84500000000003</v>
      </c>
      <c r="H17687" s="115">
        <f t="shared" si="552"/>
        <v>1.0068371472522089</v>
      </c>
      <c r="I17687" s="115">
        <f t="shared" si="553"/>
        <v>68.4649</v>
      </c>
    </row>
    <row r="17688" spans="1:9" hidden="1">
      <c r="A17688" s="115" t="s">
        <v>45471</v>
      </c>
      <c r="B17688" s="115" t="s">
        <v>45472</v>
      </c>
      <c r="C17688" s="115" t="s">
        <v>45473</v>
      </c>
      <c r="D17688" s="115" t="s">
        <v>1138</v>
      </c>
      <c r="E17688" s="115">
        <v>6944.5627000000004</v>
      </c>
      <c r="F17688" s="674">
        <v>293.83600000000001</v>
      </c>
      <c r="G17688" s="674">
        <v>295.84500000000003</v>
      </c>
      <c r="H17688" s="115">
        <f t="shared" si="552"/>
        <v>1.0068371472522089</v>
      </c>
      <c r="I17688" s="115">
        <f t="shared" si="553"/>
        <v>6992.0437000000002</v>
      </c>
    </row>
    <row r="17689" spans="1:9" hidden="1">
      <c r="A17689" s="115" t="s">
        <v>45474</v>
      </c>
      <c r="B17689" s="115" t="s">
        <v>45475</v>
      </c>
      <c r="C17689" s="115" t="s">
        <v>45476</v>
      </c>
      <c r="D17689" s="115" t="s">
        <v>1138</v>
      </c>
      <c r="E17689" s="115">
        <v>155167.30360000001</v>
      </c>
      <c r="F17689" s="674">
        <v>293.83600000000001</v>
      </c>
      <c r="G17689" s="674">
        <v>295.84500000000003</v>
      </c>
      <c r="H17689" s="115">
        <f t="shared" si="552"/>
        <v>1.0068371472522089</v>
      </c>
      <c r="I17689" s="115">
        <f t="shared" si="553"/>
        <v>156228.2053</v>
      </c>
    </row>
    <row r="17690" spans="1:9" hidden="1">
      <c r="A17690" s="115" t="s">
        <v>45477</v>
      </c>
      <c r="B17690" s="115" t="s">
        <v>45478</v>
      </c>
      <c r="C17690" s="115" t="s">
        <v>45479</v>
      </c>
      <c r="D17690" s="115" t="s">
        <v>1138</v>
      </c>
      <c r="E17690" s="115">
        <v>239067.30360000001</v>
      </c>
      <c r="F17690" s="674">
        <v>293.83600000000001</v>
      </c>
      <c r="G17690" s="674">
        <v>295.84500000000003</v>
      </c>
      <c r="H17690" s="115">
        <f t="shared" si="552"/>
        <v>1.0068371472522089</v>
      </c>
      <c r="I17690" s="115">
        <f t="shared" si="553"/>
        <v>240701.842</v>
      </c>
    </row>
    <row r="17691" spans="1:9" hidden="1">
      <c r="A17691" s="115" t="s">
        <v>45480</v>
      </c>
      <c r="B17691" s="115" t="s">
        <v>45481</v>
      </c>
      <c r="C17691" s="115" t="s">
        <v>45482</v>
      </c>
      <c r="D17691" s="115" t="s">
        <v>1138</v>
      </c>
      <c r="E17691" s="115">
        <v>78167.303599999999</v>
      </c>
      <c r="F17691" s="674">
        <v>293.83600000000001</v>
      </c>
      <c r="G17691" s="674">
        <v>295.84500000000003</v>
      </c>
      <c r="H17691" s="115">
        <f t="shared" si="552"/>
        <v>1.0068371472522089</v>
      </c>
      <c r="I17691" s="115">
        <f t="shared" si="553"/>
        <v>78701.744999999995</v>
      </c>
    </row>
    <row r="17692" spans="1:9" hidden="1">
      <c r="A17692" s="115" t="s">
        <v>45483</v>
      </c>
      <c r="B17692" s="115" t="s">
        <v>45484</v>
      </c>
      <c r="C17692" s="115" t="s">
        <v>45485</v>
      </c>
      <c r="D17692" s="115" t="s">
        <v>1138</v>
      </c>
      <c r="E17692" s="115">
        <v>97167.303599999999</v>
      </c>
      <c r="F17692" s="674">
        <v>293.83600000000001</v>
      </c>
      <c r="G17692" s="674">
        <v>295.84500000000003</v>
      </c>
      <c r="H17692" s="115">
        <f t="shared" si="552"/>
        <v>1.0068371472522089</v>
      </c>
      <c r="I17692" s="115">
        <f t="shared" si="553"/>
        <v>97831.650800000003</v>
      </c>
    </row>
    <row r="17693" spans="1:9" hidden="1">
      <c r="A17693" s="115" t="s">
        <v>45486</v>
      </c>
      <c r="B17693" s="115" t="s">
        <v>45487</v>
      </c>
      <c r="C17693" s="115" t="s">
        <v>45488</v>
      </c>
      <c r="D17693" s="115" t="s">
        <v>1138</v>
      </c>
      <c r="E17693" s="115">
        <v>99167.303599999999</v>
      </c>
      <c r="F17693" s="674">
        <v>293.83600000000001</v>
      </c>
      <c r="G17693" s="674">
        <v>295.84500000000003</v>
      </c>
      <c r="H17693" s="115">
        <f t="shared" si="552"/>
        <v>1.0068371472522089</v>
      </c>
      <c r="I17693" s="115">
        <f t="shared" si="553"/>
        <v>99845.325100000002</v>
      </c>
    </row>
    <row r="17694" spans="1:9" hidden="1">
      <c r="A17694" s="115" t="s">
        <v>45489</v>
      </c>
      <c r="B17694" s="115" t="s">
        <v>45490</v>
      </c>
      <c r="C17694" s="115" t="s">
        <v>45491</v>
      </c>
      <c r="D17694" s="115" t="s">
        <v>1138</v>
      </c>
      <c r="E17694" s="115">
        <v>501.53829999999999</v>
      </c>
      <c r="F17694" s="674">
        <v>293.83600000000001</v>
      </c>
      <c r="G17694" s="674">
        <v>295.84500000000003</v>
      </c>
      <c r="H17694" s="115">
        <f t="shared" si="552"/>
        <v>1.0068371472522089</v>
      </c>
      <c r="I17694" s="115">
        <f t="shared" si="553"/>
        <v>504.9674</v>
      </c>
    </row>
    <row r="17695" spans="1:9" hidden="1">
      <c r="A17695" s="115" t="s">
        <v>45492</v>
      </c>
      <c r="B17695" s="115" t="s">
        <v>45493</v>
      </c>
      <c r="C17695" s="115" t="s">
        <v>45494</v>
      </c>
      <c r="D17695" s="115" t="s">
        <v>1138</v>
      </c>
      <c r="E17695" s="115">
        <v>693.52509999999995</v>
      </c>
      <c r="F17695" s="674">
        <v>293.83600000000001</v>
      </c>
      <c r="G17695" s="674">
        <v>295.84500000000003</v>
      </c>
      <c r="H17695" s="115">
        <f t="shared" si="552"/>
        <v>1.0068371472522089</v>
      </c>
      <c r="I17695" s="115">
        <f t="shared" si="553"/>
        <v>698.26679999999999</v>
      </c>
    </row>
    <row r="17696" spans="1:9" hidden="1">
      <c r="A17696" s="115" t="s">
        <v>45495</v>
      </c>
      <c r="B17696" s="115" t="s">
        <v>45496</v>
      </c>
      <c r="C17696" s="115" t="s">
        <v>45497</v>
      </c>
      <c r="D17696" s="115" t="s">
        <v>1138</v>
      </c>
      <c r="E17696" s="115">
        <v>5033.7142999999996</v>
      </c>
      <c r="F17696" s="674">
        <v>293.83600000000001</v>
      </c>
      <c r="G17696" s="674">
        <v>295.84500000000003</v>
      </c>
      <c r="H17696" s="115">
        <f t="shared" si="552"/>
        <v>1.0068371472522089</v>
      </c>
      <c r="I17696" s="115">
        <f t="shared" si="553"/>
        <v>5068.1305000000002</v>
      </c>
    </row>
    <row r="17697" spans="1:9" hidden="1">
      <c r="A17697" s="115" t="s">
        <v>45498</v>
      </c>
      <c r="B17697" s="115" t="s">
        <v>45499</v>
      </c>
      <c r="C17697" s="115" t="s">
        <v>45500</v>
      </c>
      <c r="D17697" s="115" t="s">
        <v>1138</v>
      </c>
      <c r="E17697" s="115">
        <v>621.30999999999995</v>
      </c>
      <c r="F17697" s="674">
        <v>293.83600000000001</v>
      </c>
      <c r="G17697" s="674">
        <v>295.84500000000003</v>
      </c>
      <c r="H17697" s="115">
        <f t="shared" si="552"/>
        <v>1.0068371472522089</v>
      </c>
      <c r="I17697" s="115">
        <f t="shared" si="553"/>
        <v>625.55799999999999</v>
      </c>
    </row>
    <row r="17698" spans="1:9" hidden="1">
      <c r="A17698" s="115" t="s">
        <v>45501</v>
      </c>
      <c r="B17698" s="115" t="s">
        <v>45502</v>
      </c>
      <c r="C17698" s="115" t="s">
        <v>45503</v>
      </c>
      <c r="D17698" s="115" t="s">
        <v>1138</v>
      </c>
      <c r="E17698" s="115">
        <v>754.56</v>
      </c>
      <c r="F17698" s="674">
        <v>293.83600000000001</v>
      </c>
      <c r="G17698" s="674">
        <v>295.84500000000003</v>
      </c>
      <c r="H17698" s="115">
        <f t="shared" si="552"/>
        <v>1.0068371472522089</v>
      </c>
      <c r="I17698" s="115">
        <f t="shared" si="553"/>
        <v>759.71900000000005</v>
      </c>
    </row>
    <row r="17699" spans="1:9" hidden="1">
      <c r="A17699" s="115" t="s">
        <v>45504</v>
      </c>
      <c r="B17699" s="115" t="s">
        <v>45505</v>
      </c>
      <c r="C17699" s="115" t="s">
        <v>45506</v>
      </c>
      <c r="D17699" s="115" t="s">
        <v>1138</v>
      </c>
      <c r="E17699" s="115">
        <v>596.87</v>
      </c>
      <c r="F17699" s="674">
        <v>293.83600000000001</v>
      </c>
      <c r="G17699" s="674">
        <v>295.84500000000003</v>
      </c>
      <c r="H17699" s="115">
        <f t="shared" si="552"/>
        <v>1.0068371472522089</v>
      </c>
      <c r="I17699" s="115">
        <f t="shared" si="553"/>
        <v>600.95090000000005</v>
      </c>
    </row>
    <row r="17700" spans="1:9" hidden="1">
      <c r="A17700" s="115" t="s">
        <v>45507</v>
      </c>
      <c r="B17700" s="115" t="s">
        <v>45508</v>
      </c>
      <c r="C17700" s="115" t="s">
        <v>45509</v>
      </c>
      <c r="D17700" s="115" t="s">
        <v>1138</v>
      </c>
      <c r="E17700" s="115">
        <v>75.83</v>
      </c>
      <c r="F17700" s="674">
        <v>293.83600000000001</v>
      </c>
      <c r="G17700" s="674">
        <v>295.84500000000003</v>
      </c>
      <c r="H17700" s="115">
        <f t="shared" si="552"/>
        <v>1.0068371472522089</v>
      </c>
      <c r="I17700" s="115">
        <f t="shared" si="553"/>
        <v>76.348500000000001</v>
      </c>
    </row>
    <row r="17701" spans="1:9" hidden="1">
      <c r="A17701" s="115" t="s">
        <v>45510</v>
      </c>
      <c r="B17701" s="115" t="s">
        <v>45511</v>
      </c>
      <c r="C17701" s="115" t="s">
        <v>45512</v>
      </c>
      <c r="D17701" s="115" t="s">
        <v>1138</v>
      </c>
      <c r="E17701" s="115">
        <v>925.76</v>
      </c>
      <c r="F17701" s="674">
        <v>293.83600000000001</v>
      </c>
      <c r="G17701" s="674">
        <v>295.84500000000003</v>
      </c>
      <c r="H17701" s="115">
        <f t="shared" si="552"/>
        <v>1.0068371472522089</v>
      </c>
      <c r="I17701" s="115">
        <f t="shared" si="553"/>
        <v>932.08960000000002</v>
      </c>
    </row>
    <row r="17702" spans="1:9" hidden="1">
      <c r="A17702" s="115" t="s">
        <v>45513</v>
      </c>
      <c r="B17702" s="115" t="s">
        <v>45514</v>
      </c>
      <c r="C17702" s="115" t="s">
        <v>45515</v>
      </c>
      <c r="D17702" s="115" t="s">
        <v>1138</v>
      </c>
      <c r="E17702" s="115">
        <v>42.1661</v>
      </c>
      <c r="F17702" s="674">
        <v>293.83600000000001</v>
      </c>
      <c r="G17702" s="674">
        <v>295.84500000000003</v>
      </c>
      <c r="H17702" s="115">
        <f t="shared" si="552"/>
        <v>1.0068371472522089</v>
      </c>
      <c r="I17702" s="115">
        <f t="shared" si="553"/>
        <v>42.4544</v>
      </c>
    </row>
    <row r="17703" spans="1:9" hidden="1">
      <c r="A17703" s="115" t="s">
        <v>45516</v>
      </c>
      <c r="B17703" s="115" t="s">
        <v>45517</v>
      </c>
      <c r="C17703" s="115" t="s">
        <v>45518</v>
      </c>
      <c r="D17703" s="115" t="s">
        <v>1138</v>
      </c>
      <c r="E17703" s="115">
        <v>39.656100000000002</v>
      </c>
      <c r="F17703" s="674">
        <v>293.83600000000001</v>
      </c>
      <c r="G17703" s="674">
        <v>295.84500000000003</v>
      </c>
      <c r="H17703" s="115">
        <f t="shared" si="552"/>
        <v>1.0068371472522089</v>
      </c>
      <c r="I17703" s="115">
        <f t="shared" si="553"/>
        <v>39.927199999999999</v>
      </c>
    </row>
    <row r="17704" spans="1:9" hidden="1">
      <c r="A17704" s="115" t="s">
        <v>45519</v>
      </c>
      <c r="B17704" s="115" t="s">
        <v>45520</v>
      </c>
      <c r="C17704" s="115" t="s">
        <v>45521</v>
      </c>
      <c r="D17704" s="115" t="s">
        <v>1138</v>
      </c>
      <c r="E17704" s="115">
        <v>41.156100000000002</v>
      </c>
      <c r="F17704" s="674">
        <v>293.83600000000001</v>
      </c>
      <c r="G17704" s="674">
        <v>295.84500000000003</v>
      </c>
      <c r="H17704" s="115">
        <f t="shared" si="552"/>
        <v>1.0068371472522089</v>
      </c>
      <c r="I17704" s="115">
        <f t="shared" si="553"/>
        <v>41.4375</v>
      </c>
    </row>
    <row r="17705" spans="1:9" hidden="1">
      <c r="A17705" s="115" t="s">
        <v>45522</v>
      </c>
      <c r="B17705" s="115" t="s">
        <v>45523</v>
      </c>
      <c r="C17705" s="115" t="s">
        <v>45524</v>
      </c>
      <c r="D17705" s="115" t="s">
        <v>1138</v>
      </c>
      <c r="E17705" s="115">
        <v>55.836100000000002</v>
      </c>
      <c r="F17705" s="674">
        <v>293.83600000000001</v>
      </c>
      <c r="G17705" s="674">
        <v>295.84500000000003</v>
      </c>
      <c r="H17705" s="115">
        <f t="shared" si="552"/>
        <v>1.0068371472522089</v>
      </c>
      <c r="I17705" s="115">
        <f t="shared" si="553"/>
        <v>56.2179</v>
      </c>
    </row>
    <row r="17706" spans="1:9" hidden="1">
      <c r="A17706" s="115" t="s">
        <v>45525</v>
      </c>
      <c r="B17706" s="115" t="s">
        <v>45526</v>
      </c>
      <c r="C17706" s="115" t="s">
        <v>45527</v>
      </c>
      <c r="D17706" s="115" t="s">
        <v>1138</v>
      </c>
      <c r="E17706" s="115">
        <v>652.21</v>
      </c>
      <c r="F17706" s="674">
        <v>293.83600000000001</v>
      </c>
      <c r="G17706" s="674">
        <v>295.84500000000003</v>
      </c>
      <c r="H17706" s="115">
        <f t="shared" si="552"/>
        <v>1.0068371472522089</v>
      </c>
      <c r="I17706" s="115">
        <f t="shared" si="553"/>
        <v>656.66930000000002</v>
      </c>
    </row>
    <row r="17707" spans="1:9" hidden="1">
      <c r="A17707" s="115" t="s">
        <v>45528</v>
      </c>
      <c r="B17707" s="115" t="s">
        <v>45529</v>
      </c>
      <c r="C17707" s="115" t="s">
        <v>45530</v>
      </c>
      <c r="D17707" s="115" t="s">
        <v>1138</v>
      </c>
      <c r="E17707" s="115">
        <v>535.84</v>
      </c>
      <c r="F17707" s="674">
        <v>293.83600000000001</v>
      </c>
      <c r="G17707" s="674">
        <v>295.84500000000003</v>
      </c>
      <c r="H17707" s="115">
        <f t="shared" si="552"/>
        <v>1.0068371472522089</v>
      </c>
      <c r="I17707" s="115">
        <f t="shared" si="553"/>
        <v>539.50360000000001</v>
      </c>
    </row>
    <row r="17708" spans="1:9" hidden="1">
      <c r="A17708" s="115" t="s">
        <v>45531</v>
      </c>
      <c r="B17708" s="115" t="s">
        <v>45532</v>
      </c>
      <c r="C17708" s="115" t="s">
        <v>45533</v>
      </c>
      <c r="D17708" s="115" t="s">
        <v>1138</v>
      </c>
      <c r="E17708" s="115">
        <v>52.74</v>
      </c>
      <c r="F17708" s="674">
        <v>293.83600000000001</v>
      </c>
      <c r="G17708" s="674">
        <v>295.84500000000003</v>
      </c>
      <c r="H17708" s="115">
        <f t="shared" si="552"/>
        <v>1.0068371472522089</v>
      </c>
      <c r="I17708" s="115">
        <f t="shared" si="553"/>
        <v>53.1006</v>
      </c>
    </row>
    <row r="17709" spans="1:9" hidden="1">
      <c r="A17709" s="115" t="s">
        <v>45534</v>
      </c>
      <c r="B17709" s="115" t="s">
        <v>45535</v>
      </c>
      <c r="C17709" s="115" t="s">
        <v>45536</v>
      </c>
      <c r="D17709" s="115" t="s">
        <v>1138</v>
      </c>
      <c r="E17709" s="115">
        <v>81.48</v>
      </c>
      <c r="F17709" s="674">
        <v>293.83600000000001</v>
      </c>
      <c r="G17709" s="674">
        <v>295.84500000000003</v>
      </c>
      <c r="H17709" s="115">
        <f t="shared" si="552"/>
        <v>1.0068371472522089</v>
      </c>
      <c r="I17709" s="115">
        <f t="shared" si="553"/>
        <v>82.037099999999995</v>
      </c>
    </row>
    <row r="17710" spans="1:9" hidden="1">
      <c r="A17710" s="115" t="s">
        <v>45537</v>
      </c>
      <c r="B17710" s="115" t="s">
        <v>45538</v>
      </c>
      <c r="C17710" s="115" t="s">
        <v>45539</v>
      </c>
      <c r="D17710" s="115" t="s">
        <v>1138</v>
      </c>
      <c r="E17710" s="115">
        <v>318.70999999999998</v>
      </c>
      <c r="F17710" s="674">
        <v>293.83600000000001</v>
      </c>
      <c r="G17710" s="674">
        <v>295.84500000000003</v>
      </c>
      <c r="H17710" s="115">
        <f t="shared" si="552"/>
        <v>1.0068371472522089</v>
      </c>
      <c r="I17710" s="115">
        <f t="shared" si="553"/>
        <v>320.88909999999998</v>
      </c>
    </row>
    <row r="17711" spans="1:9" hidden="1">
      <c r="A17711" s="115" t="s">
        <v>45540</v>
      </c>
      <c r="B17711" s="115" t="s">
        <v>45541</v>
      </c>
      <c r="C17711" s="115" t="s">
        <v>45542</v>
      </c>
      <c r="D17711" s="115" t="s">
        <v>1138</v>
      </c>
      <c r="E17711" s="115">
        <v>10.29</v>
      </c>
      <c r="F17711" s="674">
        <v>293.83600000000001</v>
      </c>
      <c r="G17711" s="674">
        <v>295.84500000000003</v>
      </c>
      <c r="H17711" s="115">
        <f t="shared" si="552"/>
        <v>1.0068371472522089</v>
      </c>
      <c r="I17711" s="115">
        <f t="shared" si="553"/>
        <v>10.3604</v>
      </c>
    </row>
    <row r="17712" spans="1:9" hidden="1">
      <c r="A17712" s="115" t="s">
        <v>45543</v>
      </c>
      <c r="B17712" s="115" t="s">
        <v>45544</v>
      </c>
      <c r="C17712" s="115" t="s">
        <v>45545</v>
      </c>
      <c r="D17712" s="115" t="s">
        <v>1138</v>
      </c>
      <c r="E17712" s="115">
        <v>4480</v>
      </c>
      <c r="F17712" s="674">
        <v>293.83600000000001</v>
      </c>
      <c r="G17712" s="674">
        <v>295.84500000000003</v>
      </c>
      <c r="H17712" s="115">
        <f t="shared" si="552"/>
        <v>1.0068371472522089</v>
      </c>
      <c r="I17712" s="115">
        <f t="shared" si="553"/>
        <v>4510.6304</v>
      </c>
    </row>
    <row r="17713" spans="1:9" hidden="1">
      <c r="A17713" s="115" t="s">
        <v>45546</v>
      </c>
      <c r="B17713" s="115" t="s">
        <v>45547</v>
      </c>
      <c r="C17713" s="115" t="s">
        <v>45548</v>
      </c>
      <c r="D17713" s="115" t="s">
        <v>1138</v>
      </c>
      <c r="E17713" s="115">
        <v>5251</v>
      </c>
      <c r="F17713" s="674">
        <v>293.83600000000001</v>
      </c>
      <c r="G17713" s="674">
        <v>295.84500000000003</v>
      </c>
      <c r="H17713" s="115">
        <f t="shared" si="552"/>
        <v>1.0068371472522089</v>
      </c>
      <c r="I17713" s="115">
        <f t="shared" si="553"/>
        <v>5286.9018999999998</v>
      </c>
    </row>
    <row r="17714" spans="1:9" hidden="1">
      <c r="A17714" s="115" t="s">
        <v>45549</v>
      </c>
      <c r="B17714" s="115" t="s">
        <v>45550</v>
      </c>
      <c r="C17714" s="115" t="s">
        <v>45551</v>
      </c>
      <c r="D17714" s="115" t="s">
        <v>1138</v>
      </c>
      <c r="E17714" s="115">
        <v>5460</v>
      </c>
      <c r="F17714" s="674">
        <v>293.83600000000001</v>
      </c>
      <c r="G17714" s="674">
        <v>295.84500000000003</v>
      </c>
      <c r="H17714" s="115">
        <f t="shared" si="552"/>
        <v>1.0068371472522089</v>
      </c>
      <c r="I17714" s="115">
        <f t="shared" si="553"/>
        <v>5497.3307999999997</v>
      </c>
    </row>
    <row r="17715" spans="1:9" hidden="1">
      <c r="A17715" s="115" t="s">
        <v>45552</v>
      </c>
      <c r="B17715" s="115" t="s">
        <v>45553</v>
      </c>
      <c r="C17715" s="115" t="s">
        <v>45554</v>
      </c>
      <c r="D17715" s="115" t="s">
        <v>1138</v>
      </c>
      <c r="E17715" s="115">
        <v>6034</v>
      </c>
      <c r="F17715" s="674">
        <v>293.83600000000001</v>
      </c>
      <c r="G17715" s="674">
        <v>295.84500000000003</v>
      </c>
      <c r="H17715" s="115">
        <f t="shared" si="552"/>
        <v>1.0068371472522089</v>
      </c>
      <c r="I17715" s="115">
        <f t="shared" si="553"/>
        <v>6075.2552999999998</v>
      </c>
    </row>
    <row r="17716" spans="1:9" hidden="1">
      <c r="A17716" s="115" t="s">
        <v>45555</v>
      </c>
      <c r="B17716" s="115" t="s">
        <v>45556</v>
      </c>
      <c r="C17716" s="115" t="s">
        <v>45557</v>
      </c>
      <c r="D17716" s="115" t="s">
        <v>1138</v>
      </c>
      <c r="E17716" s="115">
        <v>6795</v>
      </c>
      <c r="F17716" s="674">
        <v>293.83600000000001</v>
      </c>
      <c r="G17716" s="674">
        <v>295.84500000000003</v>
      </c>
      <c r="H17716" s="115">
        <f t="shared" si="552"/>
        <v>1.0068371472522089</v>
      </c>
      <c r="I17716" s="115">
        <f t="shared" si="553"/>
        <v>6841.4584000000004</v>
      </c>
    </row>
    <row r="17717" spans="1:9" hidden="1">
      <c r="A17717" s="115" t="s">
        <v>45558</v>
      </c>
      <c r="B17717" s="115" t="s">
        <v>45559</v>
      </c>
      <c r="C17717" s="115" t="s">
        <v>45560</v>
      </c>
      <c r="D17717" s="115" t="s">
        <v>1138</v>
      </c>
      <c r="E17717" s="115">
        <v>6795</v>
      </c>
      <c r="F17717" s="674">
        <v>293.83600000000001</v>
      </c>
      <c r="G17717" s="674">
        <v>295.84500000000003</v>
      </c>
      <c r="H17717" s="115">
        <f t="shared" si="552"/>
        <v>1.0068371472522089</v>
      </c>
      <c r="I17717" s="115">
        <f t="shared" si="553"/>
        <v>6841.4584000000004</v>
      </c>
    </row>
    <row r="17718" spans="1:9" hidden="1">
      <c r="A17718" s="115" t="s">
        <v>45561</v>
      </c>
      <c r="B17718" s="115" t="s">
        <v>45562</v>
      </c>
      <c r="C17718" s="115" t="s">
        <v>45563</v>
      </c>
      <c r="D17718" s="115" t="s">
        <v>1138</v>
      </c>
      <c r="E17718" s="115">
        <v>7502</v>
      </c>
      <c r="F17718" s="674">
        <v>293.83600000000001</v>
      </c>
      <c r="G17718" s="674">
        <v>295.84500000000003</v>
      </c>
      <c r="H17718" s="115">
        <f t="shared" si="552"/>
        <v>1.0068371472522089</v>
      </c>
      <c r="I17718" s="115">
        <f t="shared" si="553"/>
        <v>7553.2923000000001</v>
      </c>
    </row>
    <row r="17719" spans="1:9" hidden="1">
      <c r="A17719" s="115" t="s">
        <v>45564</v>
      </c>
      <c r="B17719" s="115" t="s">
        <v>45565</v>
      </c>
      <c r="C17719" s="115" t="s">
        <v>45566</v>
      </c>
      <c r="D17719" s="115" t="s">
        <v>1138</v>
      </c>
      <c r="E17719" s="115">
        <v>7502</v>
      </c>
      <c r="F17719" s="674">
        <v>293.83600000000001</v>
      </c>
      <c r="G17719" s="674">
        <v>295.84500000000003</v>
      </c>
      <c r="H17719" s="115">
        <f t="shared" si="552"/>
        <v>1.0068371472522089</v>
      </c>
      <c r="I17719" s="115">
        <f t="shared" si="553"/>
        <v>7553.2923000000001</v>
      </c>
    </row>
    <row r="17720" spans="1:9" hidden="1">
      <c r="A17720" s="115" t="s">
        <v>45567</v>
      </c>
      <c r="B17720" s="115" t="s">
        <v>45568</v>
      </c>
      <c r="C17720" s="115" t="s">
        <v>45569</v>
      </c>
      <c r="D17720" s="115" t="s">
        <v>1138</v>
      </c>
      <c r="E17720" s="115">
        <v>10756</v>
      </c>
      <c r="F17720" s="674">
        <v>293.83600000000001</v>
      </c>
      <c r="G17720" s="674">
        <v>295.84500000000003</v>
      </c>
      <c r="H17720" s="115">
        <f t="shared" si="552"/>
        <v>1.0068371472522089</v>
      </c>
      <c r="I17720" s="115">
        <f t="shared" si="553"/>
        <v>10829.5404</v>
      </c>
    </row>
    <row r="17721" spans="1:9" hidden="1">
      <c r="A17721" s="115" t="s">
        <v>45570</v>
      </c>
      <c r="B17721" s="115" t="s">
        <v>45571</v>
      </c>
      <c r="C17721" s="115" t="s">
        <v>45572</v>
      </c>
      <c r="D17721" s="115" t="s">
        <v>1138</v>
      </c>
      <c r="E17721" s="115">
        <v>10756</v>
      </c>
      <c r="F17721" s="674">
        <v>293.83600000000001</v>
      </c>
      <c r="G17721" s="674">
        <v>295.84500000000003</v>
      </c>
      <c r="H17721" s="115">
        <f t="shared" si="552"/>
        <v>1.0068371472522089</v>
      </c>
      <c r="I17721" s="115">
        <f t="shared" si="553"/>
        <v>10829.5404</v>
      </c>
    </row>
    <row r="17722" spans="1:9" hidden="1">
      <c r="A17722" s="115" t="s">
        <v>45573</v>
      </c>
      <c r="B17722" s="115" t="s">
        <v>45574</v>
      </c>
      <c r="C17722" s="115" t="s">
        <v>45575</v>
      </c>
      <c r="D17722" s="115" t="s">
        <v>1138</v>
      </c>
      <c r="E17722" s="115">
        <v>16263</v>
      </c>
      <c r="F17722" s="674">
        <v>293.83600000000001</v>
      </c>
      <c r="G17722" s="674">
        <v>295.84500000000003</v>
      </c>
      <c r="H17722" s="115">
        <f t="shared" si="552"/>
        <v>1.0068371472522089</v>
      </c>
      <c r="I17722" s="115">
        <f t="shared" si="553"/>
        <v>16374.192499999999</v>
      </c>
    </row>
    <row r="17723" spans="1:9" hidden="1">
      <c r="A17723" s="115" t="s">
        <v>45576</v>
      </c>
      <c r="B17723" s="115" t="s">
        <v>45577</v>
      </c>
      <c r="C17723" s="115" t="s">
        <v>45578</v>
      </c>
      <c r="D17723" s="115" t="s">
        <v>1138</v>
      </c>
      <c r="E17723" s="115">
        <v>16263</v>
      </c>
      <c r="F17723" s="674">
        <v>293.83600000000001</v>
      </c>
      <c r="G17723" s="674">
        <v>295.84500000000003</v>
      </c>
      <c r="H17723" s="115">
        <f t="shared" si="552"/>
        <v>1.0068371472522089</v>
      </c>
      <c r="I17723" s="115">
        <f t="shared" si="553"/>
        <v>16374.192499999999</v>
      </c>
    </row>
    <row r="17724" spans="1:9" hidden="1">
      <c r="A17724" s="115" t="s">
        <v>45579</v>
      </c>
      <c r="B17724" s="115" t="s">
        <v>45580</v>
      </c>
      <c r="C17724" s="115" t="s">
        <v>45581</v>
      </c>
      <c r="D17724" s="115" t="s">
        <v>1138</v>
      </c>
      <c r="E17724" s="115">
        <v>18184</v>
      </c>
      <c r="F17724" s="674">
        <v>293.83600000000001</v>
      </c>
      <c r="G17724" s="674">
        <v>295.84500000000003</v>
      </c>
      <c r="H17724" s="115">
        <f t="shared" si="552"/>
        <v>1.0068371472522089</v>
      </c>
      <c r="I17724" s="115">
        <f t="shared" si="553"/>
        <v>18308.326700000001</v>
      </c>
    </row>
    <row r="17725" spans="1:9" hidden="1">
      <c r="A17725" s="115" t="s">
        <v>45582</v>
      </c>
      <c r="B17725" s="115" t="s">
        <v>45583</v>
      </c>
      <c r="C17725" s="115" t="s">
        <v>45584</v>
      </c>
      <c r="D17725" s="115" t="s">
        <v>1138</v>
      </c>
      <c r="E17725" s="115">
        <v>18184</v>
      </c>
      <c r="F17725" s="674">
        <v>293.83600000000001</v>
      </c>
      <c r="G17725" s="674">
        <v>295.84500000000003</v>
      </c>
      <c r="H17725" s="115">
        <f t="shared" si="552"/>
        <v>1.0068371472522089</v>
      </c>
      <c r="I17725" s="115">
        <f t="shared" si="553"/>
        <v>18308.326700000001</v>
      </c>
    </row>
    <row r="17726" spans="1:9" hidden="1">
      <c r="A17726" s="115" t="s">
        <v>45585</v>
      </c>
      <c r="B17726" s="115" t="s">
        <v>45586</v>
      </c>
      <c r="C17726" s="115" t="s">
        <v>45587</v>
      </c>
      <c r="D17726" s="115" t="s">
        <v>1138</v>
      </c>
      <c r="E17726" s="115">
        <v>1305</v>
      </c>
      <c r="F17726" s="674">
        <v>293.83600000000001</v>
      </c>
      <c r="G17726" s="674">
        <v>295.84500000000003</v>
      </c>
      <c r="H17726" s="115">
        <f t="shared" si="552"/>
        <v>1.0068371472522089</v>
      </c>
      <c r="I17726" s="115">
        <f t="shared" si="553"/>
        <v>1313.9224999999999</v>
      </c>
    </row>
    <row r="17727" spans="1:9" hidden="1">
      <c r="A17727" s="115" t="s">
        <v>45588</v>
      </c>
      <c r="B17727" s="115" t="s">
        <v>45589</v>
      </c>
      <c r="C17727" s="115" t="s">
        <v>45590</v>
      </c>
      <c r="D17727" s="115" t="s">
        <v>1138</v>
      </c>
      <c r="E17727" s="115">
        <v>1667.78</v>
      </c>
      <c r="F17727" s="674">
        <v>293.83600000000001</v>
      </c>
      <c r="G17727" s="674">
        <v>295.84500000000003</v>
      </c>
      <c r="H17727" s="115">
        <f t="shared" si="552"/>
        <v>1.0068371472522089</v>
      </c>
      <c r="I17727" s="115">
        <f t="shared" si="553"/>
        <v>1679.1829</v>
      </c>
    </row>
    <row r="17728" spans="1:9" hidden="1">
      <c r="A17728" s="115" t="s">
        <v>45591</v>
      </c>
      <c r="B17728" s="115" t="s">
        <v>45592</v>
      </c>
      <c r="C17728" s="115" t="s">
        <v>45593</v>
      </c>
      <c r="D17728" s="115" t="s">
        <v>1138</v>
      </c>
      <c r="E17728" s="115">
        <v>2446.37</v>
      </c>
      <c r="F17728" s="674">
        <v>293.83600000000001</v>
      </c>
      <c r="G17728" s="674">
        <v>295.84500000000003</v>
      </c>
      <c r="H17728" s="115">
        <f t="shared" si="552"/>
        <v>1.0068371472522089</v>
      </c>
      <c r="I17728" s="115">
        <f t="shared" si="553"/>
        <v>2463.0962</v>
      </c>
    </row>
    <row r="17729" spans="1:9" hidden="1">
      <c r="A17729" s="115" t="s">
        <v>45594</v>
      </c>
      <c r="B17729" s="115" t="s">
        <v>45595</v>
      </c>
      <c r="C17729" s="115" t="s">
        <v>45596</v>
      </c>
      <c r="D17729" s="115" t="s">
        <v>1138</v>
      </c>
      <c r="E17729" s="115">
        <v>7308.6598999999997</v>
      </c>
      <c r="F17729" s="674">
        <v>293.83600000000001</v>
      </c>
      <c r="G17729" s="674">
        <v>295.84500000000003</v>
      </c>
      <c r="H17729" s="115">
        <f t="shared" si="552"/>
        <v>1.0068371472522089</v>
      </c>
      <c r="I17729" s="115">
        <f t="shared" si="553"/>
        <v>7358.6302999999998</v>
      </c>
    </row>
    <row r="17730" spans="1:9" hidden="1">
      <c r="A17730" s="115" t="s">
        <v>45597</v>
      </c>
      <c r="B17730" s="115" t="s">
        <v>45598</v>
      </c>
      <c r="C17730" s="115" t="s">
        <v>45599</v>
      </c>
      <c r="D17730" s="115" t="s">
        <v>1138</v>
      </c>
      <c r="E17730" s="115">
        <v>6128.4503000000004</v>
      </c>
      <c r="F17730" s="674">
        <v>293.83600000000001</v>
      </c>
      <c r="G17730" s="674">
        <v>295.84500000000003</v>
      </c>
      <c r="H17730" s="115">
        <f t="shared" si="552"/>
        <v>1.0068371472522089</v>
      </c>
      <c r="I17730" s="115">
        <f t="shared" si="553"/>
        <v>6170.3513999999996</v>
      </c>
    </row>
    <row r="17731" spans="1:9" hidden="1">
      <c r="A17731" s="115" t="s">
        <v>45600</v>
      </c>
      <c r="B17731" s="115" t="s">
        <v>45601</v>
      </c>
      <c r="C17731" s="115" t="s">
        <v>45602</v>
      </c>
      <c r="D17731" s="115" t="s">
        <v>1138</v>
      </c>
      <c r="E17731" s="115">
        <v>4798.7449999999999</v>
      </c>
      <c r="F17731" s="674">
        <v>293.83600000000001</v>
      </c>
      <c r="G17731" s="674">
        <v>295.84500000000003</v>
      </c>
      <c r="H17731" s="115">
        <f t="shared" si="552"/>
        <v>1.0068371472522089</v>
      </c>
      <c r="I17731" s="115">
        <f t="shared" si="553"/>
        <v>4831.5546999999997</v>
      </c>
    </row>
    <row r="17732" spans="1:9" hidden="1">
      <c r="A17732" s="115" t="s">
        <v>45603</v>
      </c>
      <c r="B17732" s="115" t="s">
        <v>45604</v>
      </c>
      <c r="C17732" s="115" t="s">
        <v>45605</v>
      </c>
      <c r="D17732" s="115" t="s">
        <v>1138</v>
      </c>
      <c r="E17732" s="115">
        <v>702.70069999999998</v>
      </c>
      <c r="F17732" s="674">
        <v>293.83600000000001</v>
      </c>
      <c r="G17732" s="674">
        <v>295.84500000000003</v>
      </c>
      <c r="H17732" s="115">
        <f t="shared" si="552"/>
        <v>1.0068371472522089</v>
      </c>
      <c r="I17732" s="115">
        <f t="shared" si="553"/>
        <v>707.50519999999995</v>
      </c>
    </row>
    <row r="17733" spans="1:9" hidden="1">
      <c r="A17733" s="115" t="s">
        <v>45606</v>
      </c>
      <c r="B17733" s="115" t="s">
        <v>45607</v>
      </c>
      <c r="C17733" s="115" t="s">
        <v>45608</v>
      </c>
      <c r="D17733" s="115" t="s">
        <v>1138</v>
      </c>
      <c r="E17733" s="115">
        <v>589.40070000000003</v>
      </c>
      <c r="F17733" s="674">
        <v>293.83600000000001</v>
      </c>
      <c r="G17733" s="674">
        <v>295.84500000000003</v>
      </c>
      <c r="H17733" s="115">
        <f t="shared" ref="H17733:H17796" si="554">G17733/F17733</f>
        <v>1.0068371472522089</v>
      </c>
      <c r="I17733" s="115">
        <f t="shared" ref="I17733:I17796" si="555">ROUND(H17733*E17733,4)</f>
        <v>593.43050000000005</v>
      </c>
    </row>
    <row r="17734" spans="1:9" hidden="1">
      <c r="A17734" s="115" t="s">
        <v>45609</v>
      </c>
      <c r="B17734" s="115" t="s">
        <v>45610</v>
      </c>
      <c r="C17734" s="115" t="s">
        <v>45611</v>
      </c>
      <c r="D17734" s="115" t="s">
        <v>1138</v>
      </c>
      <c r="E17734" s="115">
        <v>1774.9232999999999</v>
      </c>
      <c r="F17734" s="674">
        <v>293.83600000000001</v>
      </c>
      <c r="G17734" s="674">
        <v>295.84500000000003</v>
      </c>
      <c r="H17734" s="115">
        <f t="shared" si="554"/>
        <v>1.0068371472522089</v>
      </c>
      <c r="I17734" s="115">
        <f t="shared" si="555"/>
        <v>1787.0587</v>
      </c>
    </row>
    <row r="17735" spans="1:9" hidden="1">
      <c r="A17735" s="115" t="s">
        <v>45612</v>
      </c>
      <c r="B17735" s="115" t="s">
        <v>45613</v>
      </c>
      <c r="C17735" s="115" t="s">
        <v>45614</v>
      </c>
      <c r="D17735" s="115" t="s">
        <v>1138</v>
      </c>
      <c r="E17735" s="115">
        <v>1767.99</v>
      </c>
      <c r="F17735" s="674">
        <v>293.83600000000001</v>
      </c>
      <c r="G17735" s="674">
        <v>295.84500000000003</v>
      </c>
      <c r="H17735" s="115">
        <f t="shared" si="554"/>
        <v>1.0068371472522089</v>
      </c>
      <c r="I17735" s="115">
        <f t="shared" si="555"/>
        <v>1780.078</v>
      </c>
    </row>
    <row r="17736" spans="1:9" hidden="1">
      <c r="A17736" s="115" t="s">
        <v>45615</v>
      </c>
      <c r="B17736" s="115" t="s">
        <v>45616</v>
      </c>
      <c r="C17736" s="115" t="s">
        <v>45617</v>
      </c>
      <c r="D17736" s="115" t="s">
        <v>1138</v>
      </c>
      <c r="E17736" s="115">
        <v>2240.3137999999999</v>
      </c>
      <c r="F17736" s="674">
        <v>293.83600000000001</v>
      </c>
      <c r="G17736" s="674">
        <v>295.84500000000003</v>
      </c>
      <c r="H17736" s="115">
        <f t="shared" si="554"/>
        <v>1.0068371472522089</v>
      </c>
      <c r="I17736" s="115">
        <f t="shared" si="555"/>
        <v>2255.6311999999998</v>
      </c>
    </row>
    <row r="17737" spans="1:9" hidden="1">
      <c r="A17737" s="115" t="s">
        <v>45618</v>
      </c>
      <c r="B17737" s="115" t="s">
        <v>45619</v>
      </c>
      <c r="C17737" s="115" t="s">
        <v>45620</v>
      </c>
      <c r="D17737" s="115" t="s">
        <v>1138</v>
      </c>
      <c r="E17737" s="115">
        <v>713.1567</v>
      </c>
      <c r="F17737" s="674">
        <v>293.83600000000001</v>
      </c>
      <c r="G17737" s="674">
        <v>295.84500000000003</v>
      </c>
      <c r="H17737" s="115">
        <f t="shared" si="554"/>
        <v>1.0068371472522089</v>
      </c>
      <c r="I17737" s="115">
        <f t="shared" si="555"/>
        <v>718.03269999999998</v>
      </c>
    </row>
    <row r="17738" spans="1:9" hidden="1">
      <c r="A17738" s="115" t="s">
        <v>45621</v>
      </c>
      <c r="B17738" s="115" t="s">
        <v>45622</v>
      </c>
      <c r="C17738" s="115" t="s">
        <v>45623</v>
      </c>
      <c r="D17738" s="115" t="s">
        <v>1138</v>
      </c>
      <c r="E17738" s="115">
        <v>331.36329999999998</v>
      </c>
      <c r="F17738" s="674">
        <v>293.83600000000001</v>
      </c>
      <c r="G17738" s="674">
        <v>295.84500000000003</v>
      </c>
      <c r="H17738" s="115">
        <f t="shared" si="554"/>
        <v>1.0068371472522089</v>
      </c>
      <c r="I17738" s="115">
        <f t="shared" si="555"/>
        <v>333.62889999999999</v>
      </c>
    </row>
    <row r="17739" spans="1:9" hidden="1">
      <c r="A17739" s="115" t="s">
        <v>45624</v>
      </c>
      <c r="B17739" s="115" t="s">
        <v>45625</v>
      </c>
      <c r="C17739" s="115" t="s">
        <v>45626</v>
      </c>
      <c r="D17739" s="115" t="s">
        <v>1138</v>
      </c>
      <c r="E17739" s="115">
        <v>126.38330000000001</v>
      </c>
      <c r="F17739" s="674">
        <v>293.83600000000001</v>
      </c>
      <c r="G17739" s="674">
        <v>295.84500000000003</v>
      </c>
      <c r="H17739" s="115">
        <f t="shared" si="554"/>
        <v>1.0068371472522089</v>
      </c>
      <c r="I17739" s="115">
        <f t="shared" si="555"/>
        <v>127.2474</v>
      </c>
    </row>
    <row r="17740" spans="1:9" hidden="1">
      <c r="A17740" s="115" t="s">
        <v>45627</v>
      </c>
      <c r="B17740" s="115" t="s">
        <v>45628</v>
      </c>
      <c r="C17740" s="115" t="s">
        <v>45629</v>
      </c>
      <c r="D17740" s="115" t="s">
        <v>1138</v>
      </c>
      <c r="E17740" s="115">
        <v>165.55330000000001</v>
      </c>
      <c r="F17740" s="674">
        <v>293.83600000000001</v>
      </c>
      <c r="G17740" s="674">
        <v>295.84500000000003</v>
      </c>
      <c r="H17740" s="115">
        <f t="shared" si="554"/>
        <v>1.0068371472522089</v>
      </c>
      <c r="I17740" s="115">
        <f t="shared" si="555"/>
        <v>166.68520000000001</v>
      </c>
    </row>
    <row r="17741" spans="1:9" hidden="1">
      <c r="A17741" s="115" t="s">
        <v>45630</v>
      </c>
      <c r="B17741" s="115" t="s">
        <v>45631</v>
      </c>
      <c r="C17741" s="115" t="s">
        <v>45632</v>
      </c>
      <c r="D17741" s="115" t="s">
        <v>1138</v>
      </c>
      <c r="E17741" s="115">
        <v>302.58330000000001</v>
      </c>
      <c r="F17741" s="674">
        <v>293.83600000000001</v>
      </c>
      <c r="G17741" s="674">
        <v>295.84500000000003</v>
      </c>
      <c r="H17741" s="115">
        <f t="shared" si="554"/>
        <v>1.0068371472522089</v>
      </c>
      <c r="I17741" s="115">
        <f t="shared" si="555"/>
        <v>304.65210000000002</v>
      </c>
    </row>
    <row r="17742" spans="1:9" hidden="1">
      <c r="A17742" s="115" t="s">
        <v>45633</v>
      </c>
      <c r="B17742" s="115" t="s">
        <v>45634</v>
      </c>
      <c r="C17742" s="115" t="s">
        <v>45635</v>
      </c>
      <c r="D17742" s="115" t="s">
        <v>1138</v>
      </c>
      <c r="E17742" s="115">
        <v>337.95330000000001</v>
      </c>
      <c r="F17742" s="674">
        <v>293.83600000000001</v>
      </c>
      <c r="G17742" s="674">
        <v>295.84500000000003</v>
      </c>
      <c r="H17742" s="115">
        <f t="shared" si="554"/>
        <v>1.0068371472522089</v>
      </c>
      <c r="I17742" s="115">
        <f t="shared" si="555"/>
        <v>340.26389999999998</v>
      </c>
    </row>
    <row r="17743" spans="1:9" hidden="1">
      <c r="A17743" s="115" t="s">
        <v>45636</v>
      </c>
      <c r="B17743" s="115" t="s">
        <v>45637</v>
      </c>
      <c r="C17743" s="115" t="s">
        <v>45638</v>
      </c>
      <c r="D17743" s="115" t="s">
        <v>1138</v>
      </c>
      <c r="E17743" s="115">
        <v>325.83330000000001</v>
      </c>
      <c r="F17743" s="674">
        <v>293.83600000000001</v>
      </c>
      <c r="G17743" s="674">
        <v>295.84500000000003</v>
      </c>
      <c r="H17743" s="115">
        <f t="shared" si="554"/>
        <v>1.0068371472522089</v>
      </c>
      <c r="I17743" s="115">
        <f t="shared" si="555"/>
        <v>328.06110000000001</v>
      </c>
    </row>
    <row r="17744" spans="1:9" hidden="1">
      <c r="A17744" s="115" t="s">
        <v>45639</v>
      </c>
      <c r="B17744" s="115" t="s">
        <v>45640</v>
      </c>
      <c r="C17744" s="115" t="s">
        <v>45641</v>
      </c>
      <c r="D17744" s="115" t="s">
        <v>1138</v>
      </c>
      <c r="E17744" s="115">
        <v>390.8433</v>
      </c>
      <c r="F17744" s="674">
        <v>293.83600000000001</v>
      </c>
      <c r="G17744" s="674">
        <v>295.84500000000003</v>
      </c>
      <c r="H17744" s="115">
        <f t="shared" si="554"/>
        <v>1.0068371472522089</v>
      </c>
      <c r="I17744" s="115">
        <f t="shared" si="555"/>
        <v>393.51560000000001</v>
      </c>
    </row>
    <row r="17745" spans="1:9" hidden="1">
      <c r="A17745" s="115" t="s">
        <v>45642</v>
      </c>
      <c r="B17745" s="115" t="s">
        <v>45643</v>
      </c>
      <c r="C17745" s="115" t="s">
        <v>45644</v>
      </c>
      <c r="D17745" s="115" t="s">
        <v>1242</v>
      </c>
      <c r="E17745" s="115">
        <v>187.1875</v>
      </c>
      <c r="F17745" s="674">
        <v>293.83600000000001</v>
      </c>
      <c r="G17745" s="674">
        <v>295.84500000000003</v>
      </c>
      <c r="H17745" s="115">
        <f t="shared" si="554"/>
        <v>1.0068371472522089</v>
      </c>
      <c r="I17745" s="115">
        <f t="shared" si="555"/>
        <v>188.46729999999999</v>
      </c>
    </row>
    <row r="17746" spans="1:9" hidden="1">
      <c r="A17746" s="115" t="s">
        <v>45645</v>
      </c>
      <c r="B17746" s="115" t="s">
        <v>45646</v>
      </c>
      <c r="C17746" s="115" t="s">
        <v>45647</v>
      </c>
      <c r="D17746" s="115" t="s">
        <v>1138</v>
      </c>
      <c r="E17746" s="115">
        <v>2031.53</v>
      </c>
      <c r="F17746" s="674">
        <v>293.83600000000001</v>
      </c>
      <c r="G17746" s="674">
        <v>295.84500000000003</v>
      </c>
      <c r="H17746" s="115">
        <f t="shared" si="554"/>
        <v>1.0068371472522089</v>
      </c>
      <c r="I17746" s="115">
        <f t="shared" si="555"/>
        <v>2045.4199000000001</v>
      </c>
    </row>
    <row r="17747" spans="1:9" hidden="1">
      <c r="A17747" s="115" t="s">
        <v>45648</v>
      </c>
      <c r="B17747" s="115" t="s">
        <v>45649</v>
      </c>
      <c r="C17747" s="115" t="s">
        <v>45650</v>
      </c>
      <c r="D17747" s="115" t="s">
        <v>1138</v>
      </c>
      <c r="E17747" s="115">
        <v>2522.8000000000002</v>
      </c>
      <c r="F17747" s="674">
        <v>293.83600000000001</v>
      </c>
      <c r="G17747" s="674">
        <v>295.84500000000003</v>
      </c>
      <c r="H17747" s="115">
        <f t="shared" si="554"/>
        <v>1.0068371472522089</v>
      </c>
      <c r="I17747" s="115">
        <f t="shared" si="555"/>
        <v>2540.0488</v>
      </c>
    </row>
    <row r="17748" spans="1:9" hidden="1">
      <c r="A17748" s="115" t="s">
        <v>45651</v>
      </c>
      <c r="B17748" s="115" t="s">
        <v>45652</v>
      </c>
      <c r="C17748" s="115" t="s">
        <v>45653</v>
      </c>
      <c r="D17748" s="115" t="s">
        <v>1138</v>
      </c>
      <c r="E17748" s="115">
        <v>3339.61</v>
      </c>
      <c r="F17748" s="674">
        <v>293.83600000000001</v>
      </c>
      <c r="G17748" s="674">
        <v>295.84500000000003</v>
      </c>
      <c r="H17748" s="115">
        <f t="shared" si="554"/>
        <v>1.0068371472522089</v>
      </c>
      <c r="I17748" s="115">
        <f t="shared" si="555"/>
        <v>3362.4434000000001</v>
      </c>
    </row>
    <row r="17749" spans="1:9" hidden="1">
      <c r="A17749" s="115" t="s">
        <v>45654</v>
      </c>
      <c r="B17749" s="115" t="s">
        <v>45655</v>
      </c>
      <c r="C17749" s="115" t="s">
        <v>45656</v>
      </c>
      <c r="D17749" s="115" t="s">
        <v>1138</v>
      </c>
      <c r="E17749" s="115">
        <v>5769.24</v>
      </c>
      <c r="F17749" s="674">
        <v>293.83600000000001</v>
      </c>
      <c r="G17749" s="674">
        <v>295.84500000000003</v>
      </c>
      <c r="H17749" s="115">
        <f t="shared" si="554"/>
        <v>1.0068371472522089</v>
      </c>
      <c r="I17749" s="115">
        <f t="shared" si="555"/>
        <v>5808.6850999999997</v>
      </c>
    </row>
    <row r="17750" spans="1:9" hidden="1">
      <c r="A17750" s="115" t="s">
        <v>45657</v>
      </c>
      <c r="B17750" s="115" t="s">
        <v>45658</v>
      </c>
      <c r="C17750" s="115" t="s">
        <v>45659</v>
      </c>
      <c r="D17750" s="115" t="s">
        <v>2038</v>
      </c>
      <c r="E17750" s="115">
        <v>1164.0491</v>
      </c>
      <c r="F17750" s="674">
        <v>293.83600000000001</v>
      </c>
      <c r="G17750" s="674">
        <v>295.84500000000003</v>
      </c>
      <c r="H17750" s="115">
        <f t="shared" si="554"/>
        <v>1.0068371472522089</v>
      </c>
      <c r="I17750" s="115">
        <f t="shared" si="555"/>
        <v>1172.0079000000001</v>
      </c>
    </row>
    <row r="17751" spans="1:9" hidden="1">
      <c r="A17751" s="115" t="s">
        <v>45660</v>
      </c>
      <c r="B17751" s="115" t="s">
        <v>45661</v>
      </c>
      <c r="C17751" s="115" t="s">
        <v>45662</v>
      </c>
      <c r="D17751" s="115" t="s">
        <v>2038</v>
      </c>
      <c r="E17751" s="115">
        <v>1735.2091</v>
      </c>
      <c r="F17751" s="674">
        <v>293.83600000000001</v>
      </c>
      <c r="G17751" s="674">
        <v>295.84500000000003</v>
      </c>
      <c r="H17751" s="115">
        <f t="shared" si="554"/>
        <v>1.0068371472522089</v>
      </c>
      <c r="I17751" s="115">
        <f t="shared" si="555"/>
        <v>1747.0730000000001</v>
      </c>
    </row>
    <row r="17752" spans="1:9" hidden="1">
      <c r="A17752" s="115" t="s">
        <v>45663</v>
      </c>
      <c r="B17752" s="115" t="s">
        <v>45664</v>
      </c>
      <c r="C17752" s="115" t="s">
        <v>45665</v>
      </c>
      <c r="D17752" s="115" t="s">
        <v>1138</v>
      </c>
      <c r="E17752" s="115">
        <v>347.98</v>
      </c>
      <c r="F17752" s="674">
        <v>293.83600000000001</v>
      </c>
      <c r="G17752" s="674">
        <v>295.84500000000003</v>
      </c>
      <c r="H17752" s="115">
        <f t="shared" si="554"/>
        <v>1.0068371472522089</v>
      </c>
      <c r="I17752" s="115">
        <f t="shared" si="555"/>
        <v>350.35919999999999</v>
      </c>
    </row>
    <row r="17753" spans="1:9" hidden="1">
      <c r="A17753" s="115" t="s">
        <v>45666</v>
      </c>
      <c r="B17753" s="115" t="s">
        <v>45667</v>
      </c>
      <c r="C17753" s="115" t="s">
        <v>45668</v>
      </c>
      <c r="D17753" s="115" t="s">
        <v>1138</v>
      </c>
      <c r="E17753" s="115">
        <v>1676.84</v>
      </c>
      <c r="F17753" s="674">
        <v>293.83600000000001</v>
      </c>
      <c r="G17753" s="674">
        <v>295.84500000000003</v>
      </c>
      <c r="H17753" s="115">
        <f t="shared" si="554"/>
        <v>1.0068371472522089</v>
      </c>
      <c r="I17753" s="115">
        <f t="shared" si="555"/>
        <v>1688.3047999999999</v>
      </c>
    </row>
    <row r="17754" spans="1:9" hidden="1">
      <c r="A17754" s="115" t="s">
        <v>45669</v>
      </c>
      <c r="B17754" s="115" t="s">
        <v>45670</v>
      </c>
      <c r="C17754" s="115" t="s">
        <v>45671</v>
      </c>
      <c r="D17754" s="115" t="s">
        <v>1138</v>
      </c>
      <c r="E17754" s="115">
        <v>908.96</v>
      </c>
      <c r="F17754" s="674">
        <v>293.83600000000001</v>
      </c>
      <c r="G17754" s="674">
        <v>295.84500000000003</v>
      </c>
      <c r="H17754" s="115">
        <f t="shared" si="554"/>
        <v>1.0068371472522089</v>
      </c>
      <c r="I17754" s="115">
        <f t="shared" si="555"/>
        <v>915.17470000000003</v>
      </c>
    </row>
    <row r="17755" spans="1:9" hidden="1">
      <c r="A17755" s="115" t="s">
        <v>45672</v>
      </c>
      <c r="B17755" s="115" t="s">
        <v>45673</v>
      </c>
      <c r="C17755" s="115" t="s">
        <v>45674</v>
      </c>
      <c r="D17755" s="115" t="s">
        <v>1138</v>
      </c>
      <c r="E17755" s="115">
        <v>3269</v>
      </c>
      <c r="F17755" s="674">
        <v>293.83600000000001</v>
      </c>
      <c r="G17755" s="674">
        <v>295.84500000000003</v>
      </c>
      <c r="H17755" s="115">
        <f t="shared" si="554"/>
        <v>1.0068371472522089</v>
      </c>
      <c r="I17755" s="115">
        <f t="shared" si="555"/>
        <v>3291.3506000000002</v>
      </c>
    </row>
    <row r="17756" spans="1:9" hidden="1">
      <c r="A17756" s="115" t="s">
        <v>45675</v>
      </c>
      <c r="B17756" s="115" t="s">
        <v>45676</v>
      </c>
      <c r="C17756" s="115" t="s">
        <v>45677</v>
      </c>
      <c r="D17756" s="115" t="s">
        <v>1138</v>
      </c>
      <c r="E17756" s="115">
        <v>962.02</v>
      </c>
      <c r="F17756" s="674">
        <v>293.83600000000001</v>
      </c>
      <c r="G17756" s="674">
        <v>295.84500000000003</v>
      </c>
      <c r="H17756" s="115">
        <f t="shared" si="554"/>
        <v>1.0068371472522089</v>
      </c>
      <c r="I17756" s="115">
        <f t="shared" si="555"/>
        <v>968.59749999999997</v>
      </c>
    </row>
    <row r="17757" spans="1:9" hidden="1">
      <c r="A17757" s="115" t="s">
        <v>45678</v>
      </c>
      <c r="B17757" s="115" t="s">
        <v>45679</v>
      </c>
      <c r="C17757" s="115" t="s">
        <v>45680</v>
      </c>
      <c r="D17757" s="115" t="s">
        <v>1138</v>
      </c>
      <c r="E17757" s="115">
        <v>1981.7</v>
      </c>
      <c r="F17757" s="674">
        <v>293.83600000000001</v>
      </c>
      <c r="G17757" s="674">
        <v>295.84500000000003</v>
      </c>
      <c r="H17757" s="115">
        <f t="shared" si="554"/>
        <v>1.0068371472522089</v>
      </c>
      <c r="I17757" s="115">
        <f t="shared" si="555"/>
        <v>1995.2492</v>
      </c>
    </row>
    <row r="17758" spans="1:9" hidden="1">
      <c r="A17758" s="115" t="s">
        <v>45681</v>
      </c>
      <c r="B17758" s="115" t="s">
        <v>45682</v>
      </c>
      <c r="C17758" s="115" t="s">
        <v>45683</v>
      </c>
      <c r="D17758" s="115" t="s">
        <v>1138</v>
      </c>
      <c r="E17758" s="115">
        <v>2200</v>
      </c>
      <c r="F17758" s="674">
        <v>293.83600000000001</v>
      </c>
      <c r="G17758" s="674">
        <v>295.84500000000003</v>
      </c>
      <c r="H17758" s="115">
        <f t="shared" si="554"/>
        <v>1.0068371472522089</v>
      </c>
      <c r="I17758" s="115">
        <f t="shared" si="555"/>
        <v>2215.0417000000002</v>
      </c>
    </row>
    <row r="17759" spans="1:9" hidden="1">
      <c r="A17759" s="115" t="s">
        <v>45684</v>
      </c>
      <c r="B17759" s="115" t="s">
        <v>45685</v>
      </c>
      <c r="C17759" s="115" t="s">
        <v>45686</v>
      </c>
      <c r="D17759" s="115" t="s">
        <v>1138</v>
      </c>
      <c r="E17759" s="115">
        <v>6695</v>
      </c>
      <c r="F17759" s="674">
        <v>293.83600000000001</v>
      </c>
      <c r="G17759" s="674">
        <v>295.84500000000003</v>
      </c>
      <c r="H17759" s="115">
        <f t="shared" si="554"/>
        <v>1.0068371472522089</v>
      </c>
      <c r="I17759" s="115">
        <f t="shared" si="555"/>
        <v>6740.7746999999999</v>
      </c>
    </row>
    <row r="17760" spans="1:9" hidden="1">
      <c r="A17760" s="115" t="s">
        <v>45687</v>
      </c>
      <c r="B17760" s="115" t="s">
        <v>45688</v>
      </c>
      <c r="C17760" s="115" t="s">
        <v>45689</v>
      </c>
      <c r="D17760" s="115" t="s">
        <v>1138</v>
      </c>
      <c r="E17760" s="115">
        <v>12257</v>
      </c>
      <c r="F17760" s="674">
        <v>293.83600000000001</v>
      </c>
      <c r="G17760" s="674">
        <v>295.84500000000003</v>
      </c>
      <c r="H17760" s="115">
        <f t="shared" si="554"/>
        <v>1.0068371472522089</v>
      </c>
      <c r="I17760" s="115">
        <f t="shared" si="555"/>
        <v>12340.802900000001</v>
      </c>
    </row>
    <row r="17761" spans="1:9" hidden="1">
      <c r="A17761" s="115" t="s">
        <v>45690</v>
      </c>
      <c r="B17761" s="115" t="s">
        <v>45691</v>
      </c>
      <c r="C17761" s="115" t="s">
        <v>45692</v>
      </c>
      <c r="D17761" s="115" t="s">
        <v>1138</v>
      </c>
      <c r="E17761" s="115">
        <v>26780</v>
      </c>
      <c r="F17761" s="674">
        <v>293.83600000000001</v>
      </c>
      <c r="G17761" s="674">
        <v>295.84500000000003</v>
      </c>
      <c r="H17761" s="115">
        <f t="shared" si="554"/>
        <v>1.0068371472522089</v>
      </c>
      <c r="I17761" s="115">
        <f t="shared" si="555"/>
        <v>26963.0988</v>
      </c>
    </row>
    <row r="17762" spans="1:9" hidden="1">
      <c r="A17762" s="115" t="s">
        <v>45693</v>
      </c>
      <c r="B17762" s="115" t="s">
        <v>45694</v>
      </c>
      <c r="C17762" s="115" t="s">
        <v>45695</v>
      </c>
      <c r="D17762" s="115" t="s">
        <v>1138</v>
      </c>
      <c r="E17762" s="115">
        <v>142346.5858</v>
      </c>
      <c r="F17762" s="674">
        <v>293.83600000000001</v>
      </c>
      <c r="G17762" s="674">
        <v>295.84500000000003</v>
      </c>
      <c r="H17762" s="115">
        <f t="shared" si="554"/>
        <v>1.0068371472522089</v>
      </c>
      <c r="I17762" s="115">
        <f t="shared" si="555"/>
        <v>143319.83040000001</v>
      </c>
    </row>
    <row r="17763" spans="1:9" hidden="1">
      <c r="A17763" s="115" t="s">
        <v>45696</v>
      </c>
      <c r="B17763" s="115" t="s">
        <v>45697</v>
      </c>
      <c r="C17763" s="115" t="s">
        <v>45698</v>
      </c>
      <c r="D17763" s="115" t="s">
        <v>1138</v>
      </c>
      <c r="E17763" s="115">
        <v>188181.5858</v>
      </c>
      <c r="F17763" s="674">
        <v>293.83600000000001</v>
      </c>
      <c r="G17763" s="674">
        <v>295.84500000000003</v>
      </c>
      <c r="H17763" s="115">
        <f t="shared" si="554"/>
        <v>1.0068371472522089</v>
      </c>
      <c r="I17763" s="115">
        <f t="shared" si="555"/>
        <v>189468.21100000001</v>
      </c>
    </row>
    <row r="17764" spans="1:9" hidden="1">
      <c r="A17764" s="115" t="s">
        <v>45699</v>
      </c>
      <c r="B17764" s="115" t="s">
        <v>45700</v>
      </c>
      <c r="C17764" s="115" t="s">
        <v>45701</v>
      </c>
      <c r="D17764" s="115" t="s">
        <v>1138</v>
      </c>
      <c r="E17764" s="115">
        <v>6762.7431999999999</v>
      </c>
      <c r="F17764" s="674">
        <v>293.83600000000001</v>
      </c>
      <c r="G17764" s="674">
        <v>295.84500000000003</v>
      </c>
      <c r="H17764" s="115">
        <f t="shared" si="554"/>
        <v>1.0068371472522089</v>
      </c>
      <c r="I17764" s="115">
        <f t="shared" si="555"/>
        <v>6808.9811</v>
      </c>
    </row>
    <row r="17765" spans="1:9" hidden="1">
      <c r="A17765" s="115" t="s">
        <v>45702</v>
      </c>
      <c r="B17765" s="115" t="s">
        <v>45703</v>
      </c>
      <c r="C17765" s="115" t="s">
        <v>45704</v>
      </c>
      <c r="D17765" s="115" t="s">
        <v>1138</v>
      </c>
      <c r="E17765" s="115">
        <v>379.7</v>
      </c>
      <c r="F17765" s="674">
        <v>293.83600000000001</v>
      </c>
      <c r="G17765" s="674">
        <v>295.84500000000003</v>
      </c>
      <c r="H17765" s="115">
        <f t="shared" si="554"/>
        <v>1.0068371472522089</v>
      </c>
      <c r="I17765" s="115">
        <f t="shared" si="555"/>
        <v>382.29610000000002</v>
      </c>
    </row>
    <row r="17766" spans="1:9" hidden="1">
      <c r="A17766" s="115" t="s">
        <v>45705</v>
      </c>
      <c r="B17766" s="115" t="s">
        <v>45706</v>
      </c>
      <c r="C17766" s="115" t="s">
        <v>45707</v>
      </c>
      <c r="D17766" s="115" t="s">
        <v>1138</v>
      </c>
      <c r="E17766" s="115">
        <v>57900</v>
      </c>
      <c r="F17766" s="674">
        <v>293.83600000000001</v>
      </c>
      <c r="G17766" s="674">
        <v>295.84500000000003</v>
      </c>
      <c r="H17766" s="115">
        <f t="shared" si="554"/>
        <v>1.0068371472522089</v>
      </c>
      <c r="I17766" s="115">
        <f t="shared" si="555"/>
        <v>58295.870799999997</v>
      </c>
    </row>
    <row r="17767" spans="1:9" hidden="1">
      <c r="A17767" s="115" t="s">
        <v>45708</v>
      </c>
      <c r="B17767" s="115" t="s">
        <v>45709</v>
      </c>
      <c r="C17767" s="115" t="s">
        <v>45710</v>
      </c>
      <c r="D17767" s="115" t="s">
        <v>1138</v>
      </c>
      <c r="E17767" s="115">
        <v>104800</v>
      </c>
      <c r="F17767" s="674">
        <v>293.83600000000001</v>
      </c>
      <c r="G17767" s="674">
        <v>295.84500000000003</v>
      </c>
      <c r="H17767" s="115">
        <f t="shared" si="554"/>
        <v>1.0068371472522089</v>
      </c>
      <c r="I17767" s="115">
        <f t="shared" si="555"/>
        <v>105516.533</v>
      </c>
    </row>
    <row r="17768" spans="1:9" hidden="1">
      <c r="A17768" s="115" t="s">
        <v>45711</v>
      </c>
      <c r="B17768" s="115" t="s">
        <v>45712</v>
      </c>
      <c r="C17768" s="115" t="s">
        <v>45713</v>
      </c>
      <c r="D17768" s="115" t="s">
        <v>1138</v>
      </c>
      <c r="E17768" s="115">
        <v>132744</v>
      </c>
      <c r="F17768" s="674">
        <v>293.83600000000001</v>
      </c>
      <c r="G17768" s="674">
        <v>295.84500000000003</v>
      </c>
      <c r="H17768" s="115">
        <f t="shared" si="554"/>
        <v>1.0068371472522089</v>
      </c>
      <c r="I17768" s="115">
        <f t="shared" si="555"/>
        <v>133651.59030000001</v>
      </c>
    </row>
    <row r="17769" spans="1:9" hidden="1">
      <c r="A17769" s="115" t="s">
        <v>45714</v>
      </c>
      <c r="B17769" s="115" t="s">
        <v>45715</v>
      </c>
      <c r="C17769" s="115" t="s">
        <v>45716</v>
      </c>
      <c r="D17769" s="115" t="s">
        <v>1138</v>
      </c>
      <c r="E17769" s="115">
        <v>165006</v>
      </c>
      <c r="F17769" s="674">
        <v>293.83600000000001</v>
      </c>
      <c r="G17769" s="674">
        <v>295.84500000000003</v>
      </c>
      <c r="H17769" s="115">
        <f t="shared" si="554"/>
        <v>1.0068371472522089</v>
      </c>
      <c r="I17769" s="115">
        <f t="shared" si="555"/>
        <v>166134.1703</v>
      </c>
    </row>
    <row r="17770" spans="1:9" hidden="1">
      <c r="A17770" s="115" t="s">
        <v>45717</v>
      </c>
      <c r="B17770" s="115" t="s">
        <v>45718</v>
      </c>
      <c r="C17770" s="115" t="s">
        <v>45719</v>
      </c>
      <c r="D17770" s="115" t="s">
        <v>1138</v>
      </c>
      <c r="E17770" s="115">
        <v>211445</v>
      </c>
      <c r="F17770" s="674">
        <v>293.83600000000001</v>
      </c>
      <c r="G17770" s="674">
        <v>295.84500000000003</v>
      </c>
      <c r="H17770" s="115">
        <f t="shared" si="554"/>
        <v>1.0068371472522089</v>
      </c>
      <c r="I17770" s="115">
        <f t="shared" si="555"/>
        <v>212890.68059999999</v>
      </c>
    </row>
    <row r="17771" spans="1:9" hidden="1">
      <c r="A17771" s="115" t="s">
        <v>45720</v>
      </c>
      <c r="B17771" s="115" t="s">
        <v>45721</v>
      </c>
      <c r="C17771" s="115" t="s">
        <v>45722</v>
      </c>
      <c r="D17771" s="115" t="s">
        <v>1138</v>
      </c>
      <c r="E17771" s="115">
        <v>6613.95</v>
      </c>
      <c r="F17771" s="674">
        <v>293.83600000000001</v>
      </c>
      <c r="G17771" s="674">
        <v>295.84500000000003</v>
      </c>
      <c r="H17771" s="115">
        <f t="shared" si="554"/>
        <v>1.0068371472522089</v>
      </c>
      <c r="I17771" s="115">
        <f t="shared" si="555"/>
        <v>6659.1706000000004</v>
      </c>
    </row>
    <row r="17772" spans="1:9" hidden="1">
      <c r="A17772" s="115" t="s">
        <v>45723</v>
      </c>
      <c r="B17772" s="115" t="s">
        <v>45724</v>
      </c>
      <c r="C17772" s="115" t="s">
        <v>45725</v>
      </c>
      <c r="D17772" s="115" t="s">
        <v>1138</v>
      </c>
      <c r="E17772" s="115">
        <v>72.886700000000005</v>
      </c>
      <c r="F17772" s="674">
        <v>293.83600000000001</v>
      </c>
      <c r="G17772" s="674">
        <v>295.84500000000003</v>
      </c>
      <c r="H17772" s="115">
        <f t="shared" si="554"/>
        <v>1.0068371472522089</v>
      </c>
      <c r="I17772" s="115">
        <f t="shared" si="555"/>
        <v>73.385000000000005</v>
      </c>
    </row>
    <row r="17773" spans="1:9" hidden="1">
      <c r="A17773" s="115" t="s">
        <v>45726</v>
      </c>
      <c r="B17773" s="115" t="s">
        <v>45727</v>
      </c>
      <c r="C17773" s="115" t="s">
        <v>45728</v>
      </c>
      <c r="D17773" s="115" t="s">
        <v>1138</v>
      </c>
      <c r="E17773" s="115">
        <v>38.066699999999997</v>
      </c>
      <c r="F17773" s="674">
        <v>293.83600000000001</v>
      </c>
      <c r="G17773" s="674">
        <v>295.84500000000003</v>
      </c>
      <c r="H17773" s="115">
        <f t="shared" si="554"/>
        <v>1.0068371472522089</v>
      </c>
      <c r="I17773" s="115">
        <f t="shared" si="555"/>
        <v>38.326999999999998</v>
      </c>
    </row>
    <row r="17774" spans="1:9" hidden="1">
      <c r="A17774" s="115" t="s">
        <v>45729</v>
      </c>
      <c r="B17774" s="115" t="s">
        <v>45730</v>
      </c>
      <c r="C17774" s="115" t="s">
        <v>45731</v>
      </c>
      <c r="D17774" s="115" t="s">
        <v>1138</v>
      </c>
      <c r="E17774" s="115">
        <v>96.686700000000002</v>
      </c>
      <c r="F17774" s="674">
        <v>293.83600000000001</v>
      </c>
      <c r="G17774" s="674">
        <v>295.84500000000003</v>
      </c>
      <c r="H17774" s="115">
        <f t="shared" si="554"/>
        <v>1.0068371472522089</v>
      </c>
      <c r="I17774" s="115">
        <f t="shared" si="555"/>
        <v>97.347800000000007</v>
      </c>
    </row>
    <row r="17775" spans="1:9" hidden="1">
      <c r="A17775" s="115" t="s">
        <v>45732</v>
      </c>
      <c r="B17775" s="115" t="s">
        <v>45733</v>
      </c>
      <c r="C17775" s="115" t="s">
        <v>45734</v>
      </c>
      <c r="D17775" s="115" t="s">
        <v>1138</v>
      </c>
      <c r="E17775" s="115">
        <v>453.0967</v>
      </c>
      <c r="F17775" s="674">
        <v>293.83600000000001</v>
      </c>
      <c r="G17775" s="674">
        <v>295.84500000000003</v>
      </c>
      <c r="H17775" s="115">
        <f t="shared" si="554"/>
        <v>1.0068371472522089</v>
      </c>
      <c r="I17775" s="115">
        <f t="shared" si="555"/>
        <v>456.19459999999998</v>
      </c>
    </row>
    <row r="17776" spans="1:9" hidden="1">
      <c r="A17776" s="115" t="s">
        <v>45735</v>
      </c>
      <c r="B17776" s="115" t="s">
        <v>45736</v>
      </c>
      <c r="C17776" s="115" t="s">
        <v>45737</v>
      </c>
      <c r="D17776" s="115" t="s">
        <v>1138</v>
      </c>
      <c r="E17776" s="115">
        <v>539.77670000000001</v>
      </c>
      <c r="F17776" s="674">
        <v>293.83600000000001</v>
      </c>
      <c r="G17776" s="674">
        <v>295.84500000000003</v>
      </c>
      <c r="H17776" s="115">
        <f t="shared" si="554"/>
        <v>1.0068371472522089</v>
      </c>
      <c r="I17776" s="115">
        <f t="shared" si="555"/>
        <v>543.46720000000005</v>
      </c>
    </row>
    <row r="17777" spans="1:9" hidden="1">
      <c r="A17777" s="115" t="s">
        <v>45738</v>
      </c>
      <c r="B17777" s="115" t="s">
        <v>45739</v>
      </c>
      <c r="C17777" s="115" t="s">
        <v>45740</v>
      </c>
      <c r="D17777" s="115" t="s">
        <v>1138</v>
      </c>
      <c r="E17777" s="115">
        <v>64.256699999999995</v>
      </c>
      <c r="F17777" s="674">
        <v>293.83600000000001</v>
      </c>
      <c r="G17777" s="674">
        <v>295.84500000000003</v>
      </c>
      <c r="H17777" s="115">
        <f t="shared" si="554"/>
        <v>1.0068371472522089</v>
      </c>
      <c r="I17777" s="115">
        <f t="shared" si="555"/>
        <v>64.695999999999998</v>
      </c>
    </row>
    <row r="17778" spans="1:9" hidden="1">
      <c r="A17778" s="115" t="s">
        <v>45741</v>
      </c>
      <c r="B17778" s="115" t="s">
        <v>45742</v>
      </c>
      <c r="C17778" s="115" t="s">
        <v>45743</v>
      </c>
      <c r="D17778" s="115" t="s">
        <v>1138</v>
      </c>
      <c r="E17778" s="115">
        <v>131.9563</v>
      </c>
      <c r="F17778" s="674">
        <v>293.83600000000001</v>
      </c>
      <c r="G17778" s="674">
        <v>295.84500000000003</v>
      </c>
      <c r="H17778" s="115">
        <f t="shared" si="554"/>
        <v>1.0068371472522089</v>
      </c>
      <c r="I17778" s="115">
        <f t="shared" si="555"/>
        <v>132.85849999999999</v>
      </c>
    </row>
    <row r="17779" spans="1:9" hidden="1">
      <c r="A17779" s="115" t="s">
        <v>45744</v>
      </c>
      <c r="B17779" s="115" t="s">
        <v>45745</v>
      </c>
      <c r="C17779" s="115" t="s">
        <v>45746</v>
      </c>
      <c r="D17779" s="115" t="s">
        <v>1138</v>
      </c>
      <c r="E17779" s="115">
        <v>107.1263</v>
      </c>
      <c r="F17779" s="674">
        <v>293.83600000000001</v>
      </c>
      <c r="G17779" s="674">
        <v>295.84500000000003</v>
      </c>
      <c r="H17779" s="115">
        <f t="shared" si="554"/>
        <v>1.0068371472522089</v>
      </c>
      <c r="I17779" s="115">
        <f t="shared" si="555"/>
        <v>107.8587</v>
      </c>
    </row>
    <row r="17780" spans="1:9" hidden="1">
      <c r="A17780" s="115" t="s">
        <v>45747</v>
      </c>
      <c r="B17780" s="115" t="s">
        <v>45748</v>
      </c>
      <c r="C17780" s="115" t="s">
        <v>45749</v>
      </c>
      <c r="D17780" s="115" t="s">
        <v>1138</v>
      </c>
      <c r="E17780" s="115">
        <v>123.033</v>
      </c>
      <c r="F17780" s="674">
        <v>293.83600000000001</v>
      </c>
      <c r="G17780" s="674">
        <v>295.84500000000003</v>
      </c>
      <c r="H17780" s="115">
        <f t="shared" si="554"/>
        <v>1.0068371472522089</v>
      </c>
      <c r="I17780" s="115">
        <f t="shared" si="555"/>
        <v>123.8742</v>
      </c>
    </row>
    <row r="17781" spans="1:9" hidden="1">
      <c r="A17781" s="115" t="s">
        <v>45750</v>
      </c>
      <c r="B17781" s="115" t="s">
        <v>45751</v>
      </c>
      <c r="C17781" s="115" t="s">
        <v>45752</v>
      </c>
      <c r="D17781" s="115" t="s">
        <v>1138</v>
      </c>
      <c r="E17781" s="115">
        <v>121.15300000000001</v>
      </c>
      <c r="F17781" s="674">
        <v>293.83600000000001</v>
      </c>
      <c r="G17781" s="674">
        <v>295.84500000000003</v>
      </c>
      <c r="H17781" s="115">
        <f t="shared" si="554"/>
        <v>1.0068371472522089</v>
      </c>
      <c r="I17781" s="115">
        <f t="shared" si="555"/>
        <v>121.9813</v>
      </c>
    </row>
    <row r="17782" spans="1:9" hidden="1">
      <c r="A17782" s="115" t="s">
        <v>45753</v>
      </c>
      <c r="B17782" s="115" t="s">
        <v>45754</v>
      </c>
      <c r="C17782" s="115" t="s">
        <v>45755</v>
      </c>
      <c r="D17782" s="115" t="s">
        <v>1138</v>
      </c>
      <c r="E17782" s="115">
        <v>191.3595</v>
      </c>
      <c r="F17782" s="674">
        <v>293.83600000000001</v>
      </c>
      <c r="G17782" s="674">
        <v>295.84500000000003</v>
      </c>
      <c r="H17782" s="115">
        <f t="shared" si="554"/>
        <v>1.0068371472522089</v>
      </c>
      <c r="I17782" s="115">
        <f t="shared" si="555"/>
        <v>192.6679</v>
      </c>
    </row>
    <row r="17783" spans="1:9" hidden="1">
      <c r="A17783" s="115" t="s">
        <v>45756</v>
      </c>
      <c r="B17783" s="115" t="s">
        <v>45757</v>
      </c>
      <c r="C17783" s="115" t="s">
        <v>45758</v>
      </c>
      <c r="D17783" s="115" t="s">
        <v>1138</v>
      </c>
      <c r="E17783" s="115">
        <v>169.1695</v>
      </c>
      <c r="F17783" s="674">
        <v>293.83600000000001</v>
      </c>
      <c r="G17783" s="674">
        <v>295.84500000000003</v>
      </c>
      <c r="H17783" s="115">
        <f t="shared" si="554"/>
        <v>1.0068371472522089</v>
      </c>
      <c r="I17783" s="115">
        <f t="shared" si="555"/>
        <v>170.3261</v>
      </c>
    </row>
    <row r="17784" spans="1:9" hidden="1">
      <c r="A17784" s="115" t="s">
        <v>45759</v>
      </c>
      <c r="B17784" s="115" t="s">
        <v>45760</v>
      </c>
      <c r="C17784" s="115" t="s">
        <v>45761</v>
      </c>
      <c r="D17784" s="115" t="s">
        <v>1138</v>
      </c>
      <c r="E17784" s="115">
        <v>170.8895</v>
      </c>
      <c r="F17784" s="674">
        <v>293.83600000000001</v>
      </c>
      <c r="G17784" s="674">
        <v>295.84500000000003</v>
      </c>
      <c r="H17784" s="115">
        <f t="shared" si="554"/>
        <v>1.0068371472522089</v>
      </c>
      <c r="I17784" s="115">
        <f t="shared" si="555"/>
        <v>172.05789999999999</v>
      </c>
    </row>
    <row r="17785" spans="1:9" hidden="1">
      <c r="A17785" s="115" t="s">
        <v>45762</v>
      </c>
      <c r="B17785" s="115" t="s">
        <v>45763</v>
      </c>
      <c r="C17785" s="115" t="s">
        <v>45764</v>
      </c>
      <c r="D17785" s="115" t="s">
        <v>1138</v>
      </c>
      <c r="E17785" s="115">
        <v>160.18950000000001</v>
      </c>
      <c r="F17785" s="674">
        <v>293.83600000000001</v>
      </c>
      <c r="G17785" s="674">
        <v>295.84500000000003</v>
      </c>
      <c r="H17785" s="115">
        <f t="shared" si="554"/>
        <v>1.0068371472522089</v>
      </c>
      <c r="I17785" s="115">
        <f t="shared" si="555"/>
        <v>161.28469999999999</v>
      </c>
    </row>
    <row r="17786" spans="1:9" hidden="1">
      <c r="A17786" s="115" t="s">
        <v>45765</v>
      </c>
      <c r="B17786" s="115" t="s">
        <v>45766</v>
      </c>
      <c r="C17786" s="115" t="s">
        <v>45767</v>
      </c>
      <c r="D17786" s="115" t="s">
        <v>1138</v>
      </c>
      <c r="E17786" s="115">
        <v>267.52719999999999</v>
      </c>
      <c r="F17786" s="674">
        <v>293.83600000000001</v>
      </c>
      <c r="G17786" s="674">
        <v>295.84500000000003</v>
      </c>
      <c r="H17786" s="115">
        <f t="shared" si="554"/>
        <v>1.0068371472522089</v>
      </c>
      <c r="I17786" s="115">
        <f t="shared" si="555"/>
        <v>269.35629999999998</v>
      </c>
    </row>
    <row r="17787" spans="1:9" hidden="1">
      <c r="A17787" s="115" t="s">
        <v>45768</v>
      </c>
      <c r="B17787" s="115" t="s">
        <v>45769</v>
      </c>
      <c r="C17787" s="115" t="s">
        <v>45770</v>
      </c>
      <c r="D17787" s="115" t="s">
        <v>1138</v>
      </c>
      <c r="E17787" s="115">
        <v>220.50720000000001</v>
      </c>
      <c r="F17787" s="674">
        <v>293.83600000000001</v>
      </c>
      <c r="G17787" s="674">
        <v>295.84500000000003</v>
      </c>
      <c r="H17787" s="115">
        <f t="shared" si="554"/>
        <v>1.0068371472522089</v>
      </c>
      <c r="I17787" s="115">
        <f t="shared" si="555"/>
        <v>222.01480000000001</v>
      </c>
    </row>
    <row r="17788" spans="1:9" hidden="1">
      <c r="A17788" s="115" t="s">
        <v>45771</v>
      </c>
      <c r="B17788" s="115" t="s">
        <v>45772</v>
      </c>
      <c r="C17788" s="115" t="s">
        <v>45773</v>
      </c>
      <c r="D17788" s="115" t="s">
        <v>1138</v>
      </c>
      <c r="E17788" s="115">
        <v>247.8972</v>
      </c>
      <c r="F17788" s="674">
        <v>293.83600000000001</v>
      </c>
      <c r="G17788" s="674">
        <v>295.84500000000003</v>
      </c>
      <c r="H17788" s="115">
        <f t="shared" si="554"/>
        <v>1.0068371472522089</v>
      </c>
      <c r="I17788" s="115">
        <f t="shared" si="555"/>
        <v>249.59209999999999</v>
      </c>
    </row>
    <row r="17789" spans="1:9" hidden="1">
      <c r="A17789" s="115" t="s">
        <v>45774</v>
      </c>
      <c r="B17789" s="115" t="s">
        <v>45775</v>
      </c>
      <c r="C17789" s="115" t="s">
        <v>45776</v>
      </c>
      <c r="D17789" s="115" t="s">
        <v>1138</v>
      </c>
      <c r="E17789" s="115">
        <v>235.31720000000001</v>
      </c>
      <c r="F17789" s="674">
        <v>293.83600000000001</v>
      </c>
      <c r="G17789" s="674">
        <v>295.84500000000003</v>
      </c>
      <c r="H17789" s="115">
        <f t="shared" si="554"/>
        <v>1.0068371472522089</v>
      </c>
      <c r="I17789" s="115">
        <f t="shared" si="555"/>
        <v>236.92609999999999</v>
      </c>
    </row>
    <row r="17790" spans="1:9" hidden="1">
      <c r="A17790" s="115" t="s">
        <v>45777</v>
      </c>
      <c r="B17790" s="115" t="s">
        <v>45778</v>
      </c>
      <c r="C17790" s="115" t="s">
        <v>45779</v>
      </c>
      <c r="D17790" s="115" t="s">
        <v>1138</v>
      </c>
      <c r="E17790" s="115">
        <v>322.96030000000002</v>
      </c>
      <c r="F17790" s="674">
        <v>293.83600000000001</v>
      </c>
      <c r="G17790" s="674">
        <v>295.84500000000003</v>
      </c>
      <c r="H17790" s="115">
        <f t="shared" si="554"/>
        <v>1.0068371472522089</v>
      </c>
      <c r="I17790" s="115">
        <f t="shared" si="555"/>
        <v>325.16840000000002</v>
      </c>
    </row>
    <row r="17791" spans="1:9" hidden="1">
      <c r="A17791" s="115" t="s">
        <v>45780</v>
      </c>
      <c r="B17791" s="115" t="s">
        <v>45781</v>
      </c>
      <c r="C17791" s="115" t="s">
        <v>45782</v>
      </c>
      <c r="D17791" s="115" t="s">
        <v>1138</v>
      </c>
      <c r="E17791" s="115">
        <v>278.58030000000002</v>
      </c>
      <c r="F17791" s="674">
        <v>293.83600000000001</v>
      </c>
      <c r="G17791" s="674">
        <v>295.84500000000003</v>
      </c>
      <c r="H17791" s="115">
        <f t="shared" si="554"/>
        <v>1.0068371472522089</v>
      </c>
      <c r="I17791" s="115">
        <f t="shared" si="555"/>
        <v>280.48500000000001</v>
      </c>
    </row>
    <row r="17792" spans="1:9" hidden="1">
      <c r="A17792" s="115" t="s">
        <v>45783</v>
      </c>
      <c r="B17792" s="115" t="s">
        <v>45784</v>
      </c>
      <c r="C17792" s="115" t="s">
        <v>45785</v>
      </c>
      <c r="D17792" s="115" t="s">
        <v>1138</v>
      </c>
      <c r="E17792" s="115">
        <v>291.93029999999999</v>
      </c>
      <c r="F17792" s="674">
        <v>293.83600000000001</v>
      </c>
      <c r="G17792" s="674">
        <v>295.84500000000003</v>
      </c>
      <c r="H17792" s="115">
        <f t="shared" si="554"/>
        <v>1.0068371472522089</v>
      </c>
      <c r="I17792" s="115">
        <f t="shared" si="555"/>
        <v>293.92630000000003</v>
      </c>
    </row>
    <row r="17793" spans="1:9" hidden="1">
      <c r="A17793" s="115" t="s">
        <v>45786</v>
      </c>
      <c r="B17793" s="115" t="s">
        <v>45787</v>
      </c>
      <c r="C17793" s="115" t="s">
        <v>45788</v>
      </c>
      <c r="D17793" s="115" t="s">
        <v>1138</v>
      </c>
      <c r="E17793" s="115">
        <v>270.53030000000001</v>
      </c>
      <c r="F17793" s="674">
        <v>293.83600000000001</v>
      </c>
      <c r="G17793" s="674">
        <v>295.84500000000003</v>
      </c>
      <c r="H17793" s="115">
        <f t="shared" si="554"/>
        <v>1.0068371472522089</v>
      </c>
      <c r="I17793" s="115">
        <f t="shared" si="555"/>
        <v>272.38</v>
      </c>
    </row>
    <row r="17794" spans="1:9" hidden="1">
      <c r="A17794" s="115" t="s">
        <v>45789</v>
      </c>
      <c r="B17794" s="115" t="s">
        <v>45790</v>
      </c>
      <c r="C17794" s="115" t="s">
        <v>45791</v>
      </c>
      <c r="D17794" s="115" t="s">
        <v>1138</v>
      </c>
      <c r="E17794" s="115">
        <v>250.3963</v>
      </c>
      <c r="F17794" s="674">
        <v>293.83600000000001</v>
      </c>
      <c r="G17794" s="674">
        <v>295.84500000000003</v>
      </c>
      <c r="H17794" s="115">
        <f t="shared" si="554"/>
        <v>1.0068371472522089</v>
      </c>
      <c r="I17794" s="115">
        <f t="shared" si="555"/>
        <v>252.10830000000001</v>
      </c>
    </row>
    <row r="17795" spans="1:9" hidden="1">
      <c r="A17795" s="115" t="s">
        <v>45792</v>
      </c>
      <c r="B17795" s="115" t="s">
        <v>45793</v>
      </c>
      <c r="C17795" s="115" t="s">
        <v>45794</v>
      </c>
      <c r="D17795" s="115" t="s">
        <v>1138</v>
      </c>
      <c r="E17795" s="115">
        <v>257.22629999999998</v>
      </c>
      <c r="F17795" s="674">
        <v>293.83600000000001</v>
      </c>
      <c r="G17795" s="674">
        <v>295.84500000000003</v>
      </c>
      <c r="H17795" s="115">
        <f t="shared" si="554"/>
        <v>1.0068371472522089</v>
      </c>
      <c r="I17795" s="115">
        <f t="shared" si="555"/>
        <v>258.98500000000001</v>
      </c>
    </row>
    <row r="17796" spans="1:9" hidden="1">
      <c r="A17796" s="115" t="s">
        <v>45795</v>
      </c>
      <c r="B17796" s="115" t="s">
        <v>45796</v>
      </c>
      <c r="C17796" s="115" t="s">
        <v>45797</v>
      </c>
      <c r="D17796" s="115" t="s">
        <v>1138</v>
      </c>
      <c r="E17796" s="115">
        <v>294.42630000000003</v>
      </c>
      <c r="F17796" s="674">
        <v>293.83600000000001</v>
      </c>
      <c r="G17796" s="674">
        <v>295.84500000000003</v>
      </c>
      <c r="H17796" s="115">
        <f t="shared" si="554"/>
        <v>1.0068371472522089</v>
      </c>
      <c r="I17796" s="115">
        <f t="shared" si="555"/>
        <v>296.4393</v>
      </c>
    </row>
    <row r="17797" spans="1:9" hidden="1">
      <c r="A17797" s="115" t="s">
        <v>45798</v>
      </c>
      <c r="B17797" s="115" t="s">
        <v>45799</v>
      </c>
      <c r="C17797" s="115" t="s">
        <v>45800</v>
      </c>
      <c r="D17797" s="115" t="s">
        <v>1138</v>
      </c>
      <c r="E17797" s="115">
        <v>278.98630000000003</v>
      </c>
      <c r="F17797" s="674">
        <v>293.83600000000001</v>
      </c>
      <c r="G17797" s="674">
        <v>295.84500000000003</v>
      </c>
      <c r="H17797" s="115">
        <f t="shared" ref="H17797:H17860" si="556">G17797/F17797</f>
        <v>1.0068371472522089</v>
      </c>
      <c r="I17797" s="115">
        <f t="shared" ref="I17797:I17860" si="557">ROUND(H17797*E17797,4)</f>
        <v>280.8938</v>
      </c>
    </row>
    <row r="17798" spans="1:9" hidden="1">
      <c r="A17798" s="115" t="s">
        <v>45801</v>
      </c>
      <c r="B17798" s="115" t="s">
        <v>45802</v>
      </c>
      <c r="C17798" s="115" t="s">
        <v>45803</v>
      </c>
      <c r="D17798" s="115" t="s">
        <v>1138</v>
      </c>
      <c r="E17798" s="115">
        <v>312.46629999999999</v>
      </c>
      <c r="F17798" s="674">
        <v>293.83600000000001</v>
      </c>
      <c r="G17798" s="674">
        <v>295.84500000000003</v>
      </c>
      <c r="H17798" s="115">
        <f t="shared" si="556"/>
        <v>1.0068371472522089</v>
      </c>
      <c r="I17798" s="115">
        <f t="shared" si="557"/>
        <v>314.60270000000003</v>
      </c>
    </row>
    <row r="17799" spans="1:9" hidden="1">
      <c r="A17799" s="115" t="s">
        <v>45804</v>
      </c>
      <c r="B17799" s="115" t="s">
        <v>45805</v>
      </c>
      <c r="C17799" s="115" t="s">
        <v>45806</v>
      </c>
      <c r="D17799" s="115" t="s">
        <v>1138</v>
      </c>
      <c r="E17799" s="115">
        <v>273.12630000000001</v>
      </c>
      <c r="F17799" s="674">
        <v>293.83600000000001</v>
      </c>
      <c r="G17799" s="674">
        <v>295.84500000000003</v>
      </c>
      <c r="H17799" s="115">
        <f t="shared" si="556"/>
        <v>1.0068371472522089</v>
      </c>
      <c r="I17799" s="115">
        <f t="shared" si="557"/>
        <v>274.99369999999999</v>
      </c>
    </row>
    <row r="17800" spans="1:9" hidden="1">
      <c r="A17800" s="115" t="s">
        <v>45807</v>
      </c>
      <c r="B17800" s="115" t="s">
        <v>45808</v>
      </c>
      <c r="C17800" s="115" t="s">
        <v>45809</v>
      </c>
      <c r="D17800" s="115" t="s">
        <v>1138</v>
      </c>
      <c r="E17800" s="115">
        <v>237.68870000000001</v>
      </c>
      <c r="F17800" s="674">
        <v>293.83600000000001</v>
      </c>
      <c r="G17800" s="674">
        <v>295.84500000000003</v>
      </c>
      <c r="H17800" s="115">
        <f t="shared" si="556"/>
        <v>1.0068371472522089</v>
      </c>
      <c r="I17800" s="115">
        <f t="shared" si="557"/>
        <v>239.31379999999999</v>
      </c>
    </row>
    <row r="17801" spans="1:9" hidden="1">
      <c r="A17801" s="115" t="s">
        <v>45810</v>
      </c>
      <c r="B17801" s="115" t="s">
        <v>45811</v>
      </c>
      <c r="C17801" s="115" t="s">
        <v>45812</v>
      </c>
      <c r="D17801" s="115" t="s">
        <v>1138</v>
      </c>
      <c r="E17801" s="115">
        <v>233.7687</v>
      </c>
      <c r="F17801" s="674">
        <v>293.83600000000001</v>
      </c>
      <c r="G17801" s="674">
        <v>295.84500000000003</v>
      </c>
      <c r="H17801" s="115">
        <f t="shared" si="556"/>
        <v>1.0068371472522089</v>
      </c>
      <c r="I17801" s="115">
        <f t="shared" si="557"/>
        <v>235.36699999999999</v>
      </c>
    </row>
    <row r="17802" spans="1:9" hidden="1">
      <c r="A17802" s="115" t="s">
        <v>45813</v>
      </c>
      <c r="B17802" s="115" t="s">
        <v>45814</v>
      </c>
      <c r="C17802" s="115" t="s">
        <v>45815</v>
      </c>
      <c r="D17802" s="115" t="s">
        <v>1138</v>
      </c>
      <c r="E17802" s="115">
        <v>286.78870000000001</v>
      </c>
      <c r="F17802" s="674">
        <v>293.83600000000001</v>
      </c>
      <c r="G17802" s="674">
        <v>295.84500000000003</v>
      </c>
      <c r="H17802" s="115">
        <f t="shared" si="556"/>
        <v>1.0068371472522089</v>
      </c>
      <c r="I17802" s="115">
        <f t="shared" si="557"/>
        <v>288.74950000000001</v>
      </c>
    </row>
    <row r="17803" spans="1:9" hidden="1">
      <c r="A17803" s="115" t="s">
        <v>45816</v>
      </c>
      <c r="B17803" s="115" t="s">
        <v>45817</v>
      </c>
      <c r="C17803" s="115" t="s">
        <v>45818</v>
      </c>
      <c r="D17803" s="115" t="s">
        <v>1138</v>
      </c>
      <c r="E17803" s="115">
        <v>288.68869999999998</v>
      </c>
      <c r="F17803" s="674">
        <v>293.83600000000001</v>
      </c>
      <c r="G17803" s="674">
        <v>295.84500000000003</v>
      </c>
      <c r="H17803" s="115">
        <f t="shared" si="556"/>
        <v>1.0068371472522089</v>
      </c>
      <c r="I17803" s="115">
        <f t="shared" si="557"/>
        <v>290.66250000000002</v>
      </c>
    </row>
    <row r="17804" spans="1:9" hidden="1">
      <c r="A17804" s="115" t="s">
        <v>45819</v>
      </c>
      <c r="B17804" s="115" t="s">
        <v>45820</v>
      </c>
      <c r="C17804" s="115" t="s">
        <v>45821</v>
      </c>
      <c r="D17804" s="115" t="s">
        <v>1138</v>
      </c>
      <c r="E17804" s="115">
        <v>355.87869999999998</v>
      </c>
      <c r="F17804" s="674">
        <v>293.83600000000001</v>
      </c>
      <c r="G17804" s="674">
        <v>295.84500000000003</v>
      </c>
      <c r="H17804" s="115">
        <f t="shared" si="556"/>
        <v>1.0068371472522089</v>
      </c>
      <c r="I17804" s="115">
        <f t="shared" si="557"/>
        <v>358.31189999999998</v>
      </c>
    </row>
    <row r="17805" spans="1:9" hidden="1">
      <c r="A17805" s="115" t="s">
        <v>45822</v>
      </c>
      <c r="B17805" s="115" t="s">
        <v>45823</v>
      </c>
      <c r="C17805" s="115" t="s">
        <v>45824</v>
      </c>
      <c r="D17805" s="115" t="s">
        <v>1138</v>
      </c>
      <c r="E17805" s="115">
        <v>257.25869999999998</v>
      </c>
      <c r="F17805" s="674">
        <v>293.83600000000001</v>
      </c>
      <c r="G17805" s="674">
        <v>295.84500000000003</v>
      </c>
      <c r="H17805" s="115">
        <f t="shared" si="556"/>
        <v>1.0068371472522089</v>
      </c>
      <c r="I17805" s="115">
        <f t="shared" si="557"/>
        <v>259.01760000000002</v>
      </c>
    </row>
    <row r="17806" spans="1:9" hidden="1">
      <c r="A17806" s="115" t="s">
        <v>45825</v>
      </c>
      <c r="B17806" s="115" t="s">
        <v>45826</v>
      </c>
      <c r="C17806" s="115" t="s">
        <v>45827</v>
      </c>
      <c r="D17806" s="115" t="s">
        <v>1138</v>
      </c>
      <c r="E17806" s="115">
        <v>163.05789999999999</v>
      </c>
      <c r="F17806" s="674">
        <v>293.83600000000001</v>
      </c>
      <c r="G17806" s="674">
        <v>295.84500000000003</v>
      </c>
      <c r="H17806" s="115">
        <f t="shared" si="556"/>
        <v>1.0068371472522089</v>
      </c>
      <c r="I17806" s="115">
        <f t="shared" si="557"/>
        <v>164.1728</v>
      </c>
    </row>
    <row r="17807" spans="1:9" hidden="1">
      <c r="A17807" s="115" t="s">
        <v>45828</v>
      </c>
      <c r="B17807" s="115" t="s">
        <v>45829</v>
      </c>
      <c r="C17807" s="115" t="s">
        <v>45830</v>
      </c>
      <c r="D17807" s="115" t="s">
        <v>1138</v>
      </c>
      <c r="E17807" s="115">
        <v>61.893300000000004</v>
      </c>
      <c r="F17807" s="674">
        <v>293.83600000000001</v>
      </c>
      <c r="G17807" s="674">
        <v>295.84500000000003</v>
      </c>
      <c r="H17807" s="115">
        <f t="shared" si="556"/>
        <v>1.0068371472522089</v>
      </c>
      <c r="I17807" s="115">
        <f t="shared" si="557"/>
        <v>62.316499999999998</v>
      </c>
    </row>
    <row r="17808" spans="1:9" hidden="1">
      <c r="A17808" s="115" t="s">
        <v>45831</v>
      </c>
      <c r="B17808" s="115" t="s">
        <v>45832</v>
      </c>
      <c r="C17808" s="115" t="s">
        <v>45833</v>
      </c>
      <c r="D17808" s="115" t="s">
        <v>1138</v>
      </c>
      <c r="E17808" s="115">
        <v>112.2466</v>
      </c>
      <c r="F17808" s="674">
        <v>293.83600000000001</v>
      </c>
      <c r="G17808" s="674">
        <v>295.84500000000003</v>
      </c>
      <c r="H17808" s="115">
        <f t="shared" si="556"/>
        <v>1.0068371472522089</v>
      </c>
      <c r="I17808" s="115">
        <f t="shared" si="557"/>
        <v>113.014</v>
      </c>
    </row>
    <row r="17809" spans="1:9" hidden="1">
      <c r="A17809" s="115" t="s">
        <v>45834</v>
      </c>
      <c r="B17809" s="115" t="s">
        <v>45835</v>
      </c>
      <c r="C17809" s="115" t="s">
        <v>45836</v>
      </c>
      <c r="D17809" s="115" t="s">
        <v>1138</v>
      </c>
      <c r="E17809" s="115">
        <v>53.856699999999996</v>
      </c>
      <c r="F17809" s="674">
        <v>293.83600000000001</v>
      </c>
      <c r="G17809" s="674">
        <v>295.84500000000003</v>
      </c>
      <c r="H17809" s="115">
        <f t="shared" si="556"/>
        <v>1.0068371472522089</v>
      </c>
      <c r="I17809" s="115">
        <f t="shared" si="557"/>
        <v>54.224899999999998</v>
      </c>
    </row>
    <row r="17810" spans="1:9" hidden="1">
      <c r="A17810" s="115" t="s">
        <v>45837</v>
      </c>
      <c r="B17810" s="115" t="s">
        <v>45838</v>
      </c>
      <c r="C17810" s="115" t="s">
        <v>45839</v>
      </c>
      <c r="D17810" s="115" t="s">
        <v>1138</v>
      </c>
      <c r="E17810" s="115">
        <v>61594.136599999998</v>
      </c>
      <c r="F17810" s="674">
        <v>293.83600000000001</v>
      </c>
      <c r="G17810" s="674">
        <v>295.84500000000003</v>
      </c>
      <c r="H17810" s="115">
        <f t="shared" si="556"/>
        <v>1.0068371472522089</v>
      </c>
      <c r="I17810" s="115">
        <f t="shared" si="557"/>
        <v>62015.264799999997</v>
      </c>
    </row>
    <row r="17811" spans="1:9" hidden="1">
      <c r="A17811" s="115" t="s">
        <v>45840</v>
      </c>
      <c r="B17811" s="115" t="s">
        <v>45841</v>
      </c>
      <c r="C17811" s="115" t="s">
        <v>45842</v>
      </c>
      <c r="D17811" s="115" t="s">
        <v>1138</v>
      </c>
      <c r="E17811" s="115">
        <v>77514.593299999993</v>
      </c>
      <c r="F17811" s="674">
        <v>293.83600000000001</v>
      </c>
      <c r="G17811" s="674">
        <v>295.84500000000003</v>
      </c>
      <c r="H17811" s="115">
        <f t="shared" si="556"/>
        <v>1.0068371472522089</v>
      </c>
      <c r="I17811" s="115">
        <f t="shared" si="557"/>
        <v>78044.572</v>
      </c>
    </row>
    <row r="17812" spans="1:9" hidden="1">
      <c r="A17812" s="115" t="s">
        <v>45843</v>
      </c>
      <c r="B17812" s="115" t="s">
        <v>45844</v>
      </c>
      <c r="C17812" s="115" t="s">
        <v>45845</v>
      </c>
      <c r="D17812" s="115" t="s">
        <v>1138</v>
      </c>
      <c r="E17812" s="115">
        <v>81609.051000000007</v>
      </c>
      <c r="F17812" s="674">
        <v>293.83600000000001</v>
      </c>
      <c r="G17812" s="674">
        <v>295.84500000000003</v>
      </c>
      <c r="H17812" s="115">
        <f t="shared" si="556"/>
        <v>1.0068371472522089</v>
      </c>
      <c r="I17812" s="115">
        <f t="shared" si="557"/>
        <v>82167.024099999995</v>
      </c>
    </row>
    <row r="17813" spans="1:9" hidden="1">
      <c r="A17813" s="115" t="s">
        <v>45846</v>
      </c>
      <c r="B17813" s="115" t="s">
        <v>45847</v>
      </c>
      <c r="C17813" s="115" t="s">
        <v>45848</v>
      </c>
      <c r="D17813" s="115" t="s">
        <v>1138</v>
      </c>
      <c r="E17813" s="115">
        <v>133819.66320000001</v>
      </c>
      <c r="F17813" s="674">
        <v>293.83600000000001</v>
      </c>
      <c r="G17813" s="674">
        <v>295.84500000000003</v>
      </c>
      <c r="H17813" s="115">
        <f t="shared" si="556"/>
        <v>1.0068371472522089</v>
      </c>
      <c r="I17813" s="115">
        <f t="shared" si="557"/>
        <v>134734.6079</v>
      </c>
    </row>
    <row r="17814" spans="1:9" hidden="1">
      <c r="A17814" s="115" t="s">
        <v>45849</v>
      </c>
      <c r="B17814" s="115" t="s">
        <v>45850</v>
      </c>
      <c r="C17814" s="115" t="s">
        <v>45851</v>
      </c>
      <c r="D17814" s="115" t="s">
        <v>1138</v>
      </c>
      <c r="E17814" s="115">
        <v>150992.66990000001</v>
      </c>
      <c r="F17814" s="674">
        <v>293.83600000000001</v>
      </c>
      <c r="G17814" s="674">
        <v>295.84500000000003</v>
      </c>
      <c r="H17814" s="115">
        <f t="shared" si="556"/>
        <v>1.0068371472522089</v>
      </c>
      <c r="I17814" s="115">
        <f t="shared" si="557"/>
        <v>152025.02900000001</v>
      </c>
    </row>
    <row r="17815" spans="1:9" hidden="1">
      <c r="A17815" s="115" t="s">
        <v>45852</v>
      </c>
      <c r="B17815" s="115" t="s">
        <v>45853</v>
      </c>
      <c r="C17815" s="115" t="s">
        <v>45854</v>
      </c>
      <c r="D17815" s="115" t="s">
        <v>1138</v>
      </c>
      <c r="E17815" s="115">
        <v>175430.2365</v>
      </c>
      <c r="F17815" s="674">
        <v>293.83600000000001</v>
      </c>
      <c r="G17815" s="674">
        <v>295.84500000000003</v>
      </c>
      <c r="H17815" s="115">
        <f t="shared" si="556"/>
        <v>1.0068371472522089</v>
      </c>
      <c r="I17815" s="115">
        <f t="shared" si="557"/>
        <v>176629.6789</v>
      </c>
    </row>
    <row r="17816" spans="1:9" hidden="1">
      <c r="A17816" s="115" t="s">
        <v>45855</v>
      </c>
      <c r="B17816" s="115" t="s">
        <v>45856</v>
      </c>
      <c r="C17816" s="115" t="s">
        <v>45857</v>
      </c>
      <c r="D17816" s="115" t="s">
        <v>1138</v>
      </c>
      <c r="E17816" s="115">
        <v>208284.22320000001</v>
      </c>
      <c r="F17816" s="674">
        <v>293.83600000000001</v>
      </c>
      <c r="G17816" s="674">
        <v>295.84500000000003</v>
      </c>
      <c r="H17816" s="115">
        <f t="shared" si="556"/>
        <v>1.0068371472522089</v>
      </c>
      <c r="I17816" s="115">
        <f t="shared" si="557"/>
        <v>209708.29310000001</v>
      </c>
    </row>
    <row r="17817" spans="1:9" hidden="1">
      <c r="A17817" s="115" t="s">
        <v>45858</v>
      </c>
      <c r="B17817" s="115" t="s">
        <v>45859</v>
      </c>
      <c r="C17817" s="115" t="s">
        <v>45860</v>
      </c>
      <c r="D17817" s="115" t="s">
        <v>1138</v>
      </c>
      <c r="E17817" s="115">
        <v>29649.5533</v>
      </c>
      <c r="F17817" s="674">
        <v>293.83600000000001</v>
      </c>
      <c r="G17817" s="674">
        <v>295.84500000000003</v>
      </c>
      <c r="H17817" s="115">
        <f t="shared" si="556"/>
        <v>1.0068371472522089</v>
      </c>
      <c r="I17817" s="115">
        <f t="shared" si="557"/>
        <v>29852.271700000001</v>
      </c>
    </row>
    <row r="17818" spans="1:9" hidden="1">
      <c r="A17818" s="115" t="s">
        <v>45861</v>
      </c>
      <c r="B17818" s="115" t="s">
        <v>45862</v>
      </c>
      <c r="C17818" s="115" t="s">
        <v>45863</v>
      </c>
      <c r="D17818" s="115" t="s">
        <v>1138</v>
      </c>
      <c r="E17818" s="115">
        <v>31074.33</v>
      </c>
      <c r="F17818" s="674">
        <v>293.83600000000001</v>
      </c>
      <c r="G17818" s="674">
        <v>295.84500000000003</v>
      </c>
      <c r="H17818" s="115">
        <f t="shared" si="556"/>
        <v>1.0068371472522089</v>
      </c>
      <c r="I17818" s="115">
        <f t="shared" si="557"/>
        <v>31286.789799999999</v>
      </c>
    </row>
    <row r="17819" spans="1:9" hidden="1">
      <c r="A17819" s="115" t="s">
        <v>45864</v>
      </c>
      <c r="B17819" s="115" t="s">
        <v>45865</v>
      </c>
      <c r="C17819" s="115" t="s">
        <v>45866</v>
      </c>
      <c r="D17819" s="115" t="s">
        <v>1138</v>
      </c>
      <c r="E17819" s="115">
        <v>40099.106599999999</v>
      </c>
      <c r="F17819" s="674">
        <v>293.83600000000001</v>
      </c>
      <c r="G17819" s="674">
        <v>295.84500000000003</v>
      </c>
      <c r="H17819" s="115">
        <f t="shared" si="556"/>
        <v>1.0068371472522089</v>
      </c>
      <c r="I17819" s="115">
        <f t="shared" si="557"/>
        <v>40373.270100000002</v>
      </c>
    </row>
    <row r="17820" spans="1:9" hidden="1">
      <c r="A17820" s="115" t="s">
        <v>45867</v>
      </c>
      <c r="B17820" s="115" t="s">
        <v>45868</v>
      </c>
      <c r="C17820" s="115" t="s">
        <v>45869</v>
      </c>
      <c r="D17820" s="115" t="s">
        <v>1138</v>
      </c>
      <c r="E17820" s="115">
        <v>42123.883300000001</v>
      </c>
      <c r="F17820" s="674">
        <v>293.83600000000001</v>
      </c>
      <c r="G17820" s="674">
        <v>295.84500000000003</v>
      </c>
      <c r="H17820" s="115">
        <f t="shared" si="556"/>
        <v>1.0068371472522089</v>
      </c>
      <c r="I17820" s="115">
        <f t="shared" si="557"/>
        <v>42411.890500000001</v>
      </c>
    </row>
    <row r="17821" spans="1:9" hidden="1">
      <c r="A17821" s="115" t="s">
        <v>45870</v>
      </c>
      <c r="B17821" s="115" t="s">
        <v>45871</v>
      </c>
      <c r="C17821" s="115" t="s">
        <v>45872</v>
      </c>
      <c r="D17821" s="115" t="s">
        <v>1138</v>
      </c>
      <c r="E17821" s="115">
        <v>52148.659899999999</v>
      </c>
      <c r="F17821" s="674">
        <v>293.83600000000001</v>
      </c>
      <c r="G17821" s="674">
        <v>295.84500000000003</v>
      </c>
      <c r="H17821" s="115">
        <f t="shared" si="556"/>
        <v>1.0068371472522089</v>
      </c>
      <c r="I17821" s="115">
        <f t="shared" si="557"/>
        <v>52505.207999999999</v>
      </c>
    </row>
    <row r="17822" spans="1:9" hidden="1">
      <c r="A17822" s="115" t="s">
        <v>45873</v>
      </c>
      <c r="B17822" s="115" t="s">
        <v>45874</v>
      </c>
      <c r="C17822" s="115" t="s">
        <v>45875</v>
      </c>
      <c r="D17822" s="115" t="s">
        <v>1138</v>
      </c>
      <c r="E17822" s="115">
        <v>57173.436600000001</v>
      </c>
      <c r="F17822" s="674">
        <v>293.83600000000001</v>
      </c>
      <c r="G17822" s="674">
        <v>295.84500000000003</v>
      </c>
      <c r="H17822" s="115">
        <f t="shared" si="556"/>
        <v>1.0068371472522089</v>
      </c>
      <c r="I17822" s="115">
        <f t="shared" si="557"/>
        <v>57564.339800000002</v>
      </c>
    </row>
    <row r="17823" spans="1:9" hidden="1">
      <c r="A17823" s="115" t="s">
        <v>45876</v>
      </c>
      <c r="B17823" s="115" t="s">
        <v>45877</v>
      </c>
      <c r="C17823" s="115" t="s">
        <v>45878</v>
      </c>
      <c r="D17823" s="115" t="s">
        <v>1138</v>
      </c>
      <c r="E17823" s="115">
        <v>67198.213199999998</v>
      </c>
      <c r="F17823" s="674">
        <v>293.83600000000001</v>
      </c>
      <c r="G17823" s="674">
        <v>295.84500000000003</v>
      </c>
      <c r="H17823" s="115">
        <f t="shared" si="556"/>
        <v>1.0068371472522089</v>
      </c>
      <c r="I17823" s="115">
        <f t="shared" si="557"/>
        <v>67657.657300000006</v>
      </c>
    </row>
    <row r="17824" spans="1:9" hidden="1">
      <c r="A17824" s="115" t="s">
        <v>45879</v>
      </c>
      <c r="B17824" s="115" t="s">
        <v>45880</v>
      </c>
      <c r="C17824" s="115" t="s">
        <v>45881</v>
      </c>
      <c r="D17824" s="115" t="s">
        <v>1138</v>
      </c>
      <c r="E17824" s="115">
        <v>80810.830900000001</v>
      </c>
      <c r="F17824" s="674">
        <v>293.83600000000001</v>
      </c>
      <c r="G17824" s="674">
        <v>295.84500000000003</v>
      </c>
      <c r="H17824" s="115">
        <f t="shared" si="556"/>
        <v>1.0068371472522089</v>
      </c>
      <c r="I17824" s="115">
        <f t="shared" si="557"/>
        <v>81363.3465</v>
      </c>
    </row>
    <row r="17825" spans="1:9" hidden="1">
      <c r="A17825" s="115" t="s">
        <v>45882</v>
      </c>
      <c r="B17825" s="115" t="s">
        <v>45883</v>
      </c>
      <c r="C17825" s="115" t="s">
        <v>45884</v>
      </c>
      <c r="D17825" s="115" t="s">
        <v>1138</v>
      </c>
      <c r="E17825" s="115">
        <v>108353.4068</v>
      </c>
      <c r="F17825" s="674">
        <v>293.83600000000001</v>
      </c>
      <c r="G17825" s="674">
        <v>295.84500000000003</v>
      </c>
      <c r="H17825" s="115">
        <f t="shared" si="556"/>
        <v>1.0068371472522089</v>
      </c>
      <c r="I17825" s="115">
        <f t="shared" si="557"/>
        <v>109094.235</v>
      </c>
    </row>
    <row r="17826" spans="1:9" hidden="1">
      <c r="A17826" s="115" t="s">
        <v>45885</v>
      </c>
      <c r="B17826" s="115" t="s">
        <v>45886</v>
      </c>
      <c r="C17826" s="115" t="s">
        <v>45887</v>
      </c>
      <c r="D17826" s="115" t="s">
        <v>1138</v>
      </c>
      <c r="E17826" s="115">
        <v>129999.3116</v>
      </c>
      <c r="F17826" s="674">
        <v>293.83600000000001</v>
      </c>
      <c r="G17826" s="674">
        <v>295.84500000000003</v>
      </c>
      <c r="H17826" s="115">
        <f t="shared" si="556"/>
        <v>1.0068371472522089</v>
      </c>
      <c r="I17826" s="115">
        <f t="shared" si="557"/>
        <v>130888.136</v>
      </c>
    </row>
    <row r="17827" spans="1:9" hidden="1">
      <c r="A17827" s="115" t="s">
        <v>45888</v>
      </c>
      <c r="B17827" s="115" t="s">
        <v>45889</v>
      </c>
      <c r="C17827" s="115" t="s">
        <v>45890</v>
      </c>
      <c r="D17827" s="115" t="s">
        <v>1138</v>
      </c>
      <c r="E17827" s="115">
        <v>96756.890499999994</v>
      </c>
      <c r="F17827" s="674">
        <v>293.83600000000001</v>
      </c>
      <c r="G17827" s="674">
        <v>295.84500000000003</v>
      </c>
      <c r="H17827" s="115">
        <f t="shared" si="556"/>
        <v>1.0068371472522089</v>
      </c>
      <c r="I17827" s="115">
        <f t="shared" si="557"/>
        <v>97418.431599999996</v>
      </c>
    </row>
    <row r="17828" spans="1:9" hidden="1">
      <c r="A17828" s="115" t="s">
        <v>45891</v>
      </c>
      <c r="B17828" s="115" t="s">
        <v>45892</v>
      </c>
      <c r="C17828" s="115" t="s">
        <v>45893</v>
      </c>
      <c r="D17828" s="115" t="s">
        <v>1138</v>
      </c>
      <c r="E17828" s="115">
        <v>98650.176699999996</v>
      </c>
      <c r="F17828" s="674">
        <v>293.83600000000001</v>
      </c>
      <c r="G17828" s="674">
        <v>295.84500000000003</v>
      </c>
      <c r="H17828" s="115">
        <f t="shared" si="556"/>
        <v>1.0068371472522089</v>
      </c>
      <c r="I17828" s="115">
        <f t="shared" si="557"/>
        <v>99324.662500000006</v>
      </c>
    </row>
    <row r="17829" spans="1:9" hidden="1">
      <c r="A17829" s="115" t="s">
        <v>45894</v>
      </c>
      <c r="B17829" s="115" t="s">
        <v>45895</v>
      </c>
      <c r="C17829" s="115" t="s">
        <v>45896</v>
      </c>
      <c r="D17829" s="115" t="s">
        <v>1138</v>
      </c>
      <c r="E17829" s="115">
        <v>96756.890499999994</v>
      </c>
      <c r="F17829" s="674">
        <v>293.83600000000001</v>
      </c>
      <c r="G17829" s="674">
        <v>295.84500000000003</v>
      </c>
      <c r="H17829" s="115">
        <f t="shared" si="556"/>
        <v>1.0068371472522089</v>
      </c>
      <c r="I17829" s="115">
        <f t="shared" si="557"/>
        <v>97418.431599999996</v>
      </c>
    </row>
    <row r="17830" spans="1:9" hidden="1">
      <c r="A17830" s="115" t="s">
        <v>45897</v>
      </c>
      <c r="B17830" s="115" t="s">
        <v>45898</v>
      </c>
      <c r="C17830" s="115" t="s">
        <v>45899</v>
      </c>
      <c r="D17830" s="115" t="s">
        <v>1138</v>
      </c>
      <c r="E17830" s="115">
        <v>98650.176699999996</v>
      </c>
      <c r="F17830" s="674">
        <v>293.83600000000001</v>
      </c>
      <c r="G17830" s="674">
        <v>295.84500000000003</v>
      </c>
      <c r="H17830" s="115">
        <f t="shared" si="556"/>
        <v>1.0068371472522089</v>
      </c>
      <c r="I17830" s="115">
        <f t="shared" si="557"/>
        <v>99324.662500000006</v>
      </c>
    </row>
    <row r="17831" spans="1:9" hidden="1">
      <c r="A17831" s="115" t="s">
        <v>45900</v>
      </c>
      <c r="B17831" s="115" t="s">
        <v>45901</v>
      </c>
      <c r="C17831" s="115" t="s">
        <v>45902</v>
      </c>
      <c r="D17831" s="115" t="s">
        <v>1138</v>
      </c>
      <c r="E17831" s="115">
        <v>113077.20699999999</v>
      </c>
      <c r="F17831" s="674">
        <v>293.83600000000001</v>
      </c>
      <c r="G17831" s="674">
        <v>295.84500000000003</v>
      </c>
      <c r="H17831" s="115">
        <f t="shared" si="556"/>
        <v>1.0068371472522089</v>
      </c>
      <c r="I17831" s="115">
        <f t="shared" si="557"/>
        <v>113850.3325</v>
      </c>
    </row>
    <row r="17832" spans="1:9" hidden="1">
      <c r="A17832" s="115" t="s">
        <v>45903</v>
      </c>
      <c r="B17832" s="115" t="s">
        <v>45904</v>
      </c>
      <c r="C17832" s="115" t="s">
        <v>45905</v>
      </c>
      <c r="D17832" s="115" t="s">
        <v>1138</v>
      </c>
      <c r="E17832" s="115">
        <v>106573.16099999999</v>
      </c>
      <c r="F17832" s="674">
        <v>293.83600000000001</v>
      </c>
      <c r="G17832" s="674">
        <v>295.84500000000003</v>
      </c>
      <c r="H17832" s="115">
        <f t="shared" si="556"/>
        <v>1.0068371472522089</v>
      </c>
      <c r="I17832" s="115">
        <f t="shared" si="557"/>
        <v>107301.8174</v>
      </c>
    </row>
    <row r="17833" spans="1:9" hidden="1">
      <c r="A17833" s="115" t="s">
        <v>45906</v>
      </c>
      <c r="B17833" s="115" t="s">
        <v>45907</v>
      </c>
      <c r="C17833" s="115" t="s">
        <v>45908</v>
      </c>
      <c r="D17833" s="115" t="s">
        <v>1138</v>
      </c>
      <c r="E17833" s="115">
        <v>113077.20699999999</v>
      </c>
      <c r="F17833" s="674">
        <v>293.83600000000001</v>
      </c>
      <c r="G17833" s="674">
        <v>295.84500000000003</v>
      </c>
      <c r="H17833" s="115">
        <f t="shared" si="556"/>
        <v>1.0068371472522089</v>
      </c>
      <c r="I17833" s="115">
        <f t="shared" si="557"/>
        <v>113850.3325</v>
      </c>
    </row>
    <row r="17834" spans="1:9" hidden="1">
      <c r="A17834" s="115" t="s">
        <v>45909</v>
      </c>
      <c r="B17834" s="115" t="s">
        <v>45910</v>
      </c>
      <c r="C17834" s="115" t="s">
        <v>45911</v>
      </c>
      <c r="D17834" s="115" t="s">
        <v>1138</v>
      </c>
      <c r="E17834" s="115">
        <v>106573.16099999999</v>
      </c>
      <c r="F17834" s="674">
        <v>293.83600000000001</v>
      </c>
      <c r="G17834" s="674">
        <v>295.84500000000003</v>
      </c>
      <c r="H17834" s="115">
        <f t="shared" si="556"/>
        <v>1.0068371472522089</v>
      </c>
      <c r="I17834" s="115">
        <f t="shared" si="557"/>
        <v>107301.8174</v>
      </c>
    </row>
    <row r="17835" spans="1:9" hidden="1">
      <c r="A17835" s="115" t="s">
        <v>45912</v>
      </c>
      <c r="B17835" s="115" t="s">
        <v>45913</v>
      </c>
      <c r="C17835" s="115" t="s">
        <v>45914</v>
      </c>
      <c r="D17835" s="115" t="s">
        <v>1138</v>
      </c>
      <c r="E17835" s="115">
        <v>120572.4382</v>
      </c>
      <c r="F17835" s="674">
        <v>293.83600000000001</v>
      </c>
      <c r="G17835" s="674">
        <v>295.84500000000003</v>
      </c>
      <c r="H17835" s="115">
        <f t="shared" si="556"/>
        <v>1.0068371472522089</v>
      </c>
      <c r="I17835" s="115">
        <f t="shared" si="557"/>
        <v>121396.8097</v>
      </c>
    </row>
    <row r="17836" spans="1:9" hidden="1">
      <c r="A17836" s="115" t="s">
        <v>45915</v>
      </c>
      <c r="B17836" s="115" t="s">
        <v>45916</v>
      </c>
      <c r="C17836" s="115" t="s">
        <v>45917</v>
      </c>
      <c r="D17836" s="115" t="s">
        <v>1138</v>
      </c>
      <c r="E17836" s="115">
        <v>114606.484</v>
      </c>
      <c r="F17836" s="674">
        <v>293.83600000000001</v>
      </c>
      <c r="G17836" s="674">
        <v>295.84500000000003</v>
      </c>
      <c r="H17836" s="115">
        <f t="shared" si="556"/>
        <v>1.0068371472522089</v>
      </c>
      <c r="I17836" s="115">
        <f t="shared" si="557"/>
        <v>115390.06540000001</v>
      </c>
    </row>
    <row r="17837" spans="1:9" hidden="1">
      <c r="A17837" s="115" t="s">
        <v>45918</v>
      </c>
      <c r="B17837" s="115" t="s">
        <v>45919</v>
      </c>
      <c r="C17837" s="115" t="s">
        <v>45920</v>
      </c>
      <c r="D17837" s="115" t="s">
        <v>1138</v>
      </c>
      <c r="E17837" s="115">
        <v>120572.4382</v>
      </c>
      <c r="F17837" s="674">
        <v>293.83600000000001</v>
      </c>
      <c r="G17837" s="674">
        <v>295.84500000000003</v>
      </c>
      <c r="H17837" s="115">
        <f t="shared" si="556"/>
        <v>1.0068371472522089</v>
      </c>
      <c r="I17837" s="115">
        <f t="shared" si="557"/>
        <v>121396.8097</v>
      </c>
    </row>
    <row r="17838" spans="1:9" hidden="1">
      <c r="A17838" s="115" t="s">
        <v>45921</v>
      </c>
      <c r="B17838" s="115" t="s">
        <v>45922</v>
      </c>
      <c r="C17838" s="115" t="s">
        <v>45923</v>
      </c>
      <c r="D17838" s="115" t="s">
        <v>1138</v>
      </c>
      <c r="E17838" s="115">
        <v>114606.484</v>
      </c>
      <c r="F17838" s="674">
        <v>293.83600000000001</v>
      </c>
      <c r="G17838" s="674">
        <v>295.84500000000003</v>
      </c>
      <c r="H17838" s="115">
        <f t="shared" si="556"/>
        <v>1.0068371472522089</v>
      </c>
      <c r="I17838" s="115">
        <f t="shared" si="557"/>
        <v>115390.06540000001</v>
      </c>
    </row>
    <row r="17839" spans="1:9" hidden="1">
      <c r="A17839" s="115" t="s">
        <v>45924</v>
      </c>
      <c r="B17839" s="115" t="s">
        <v>45925</v>
      </c>
      <c r="C17839" s="115" t="s">
        <v>45926</v>
      </c>
      <c r="D17839" s="115" t="s">
        <v>1138</v>
      </c>
      <c r="E17839" s="115">
        <v>224259.75270000001</v>
      </c>
      <c r="F17839" s="674">
        <v>293.83600000000001</v>
      </c>
      <c r="G17839" s="674">
        <v>295.84500000000003</v>
      </c>
      <c r="H17839" s="115">
        <f t="shared" si="556"/>
        <v>1.0068371472522089</v>
      </c>
      <c r="I17839" s="115">
        <f t="shared" si="557"/>
        <v>225793.0497</v>
      </c>
    </row>
    <row r="17840" spans="1:9" hidden="1">
      <c r="A17840" s="115" t="s">
        <v>45927</v>
      </c>
      <c r="B17840" s="115" t="s">
        <v>45928</v>
      </c>
      <c r="C17840" s="115" t="s">
        <v>45929</v>
      </c>
      <c r="D17840" s="115" t="s">
        <v>1138</v>
      </c>
      <c r="E17840" s="115">
        <v>213996.14840000001</v>
      </c>
      <c r="F17840" s="674">
        <v>293.83600000000001</v>
      </c>
      <c r="G17840" s="674">
        <v>295.84500000000003</v>
      </c>
      <c r="H17840" s="115">
        <f t="shared" si="556"/>
        <v>1.0068371472522089</v>
      </c>
      <c r="I17840" s="115">
        <f t="shared" si="557"/>
        <v>215459.27160000001</v>
      </c>
    </row>
    <row r="17841" spans="1:9" hidden="1">
      <c r="A17841" s="115" t="s">
        <v>45930</v>
      </c>
      <c r="B17841" s="115" t="s">
        <v>45931</v>
      </c>
      <c r="C17841" s="115" t="s">
        <v>45932</v>
      </c>
      <c r="D17841" s="115" t="s">
        <v>1138</v>
      </c>
      <c r="E17841" s="115">
        <v>224259.75270000001</v>
      </c>
      <c r="F17841" s="674">
        <v>293.83600000000001</v>
      </c>
      <c r="G17841" s="674">
        <v>295.84500000000003</v>
      </c>
      <c r="H17841" s="115">
        <f t="shared" si="556"/>
        <v>1.0068371472522089</v>
      </c>
      <c r="I17841" s="115">
        <f t="shared" si="557"/>
        <v>225793.0497</v>
      </c>
    </row>
    <row r="17842" spans="1:9" hidden="1">
      <c r="A17842" s="115" t="s">
        <v>45933</v>
      </c>
      <c r="B17842" s="115" t="s">
        <v>45934</v>
      </c>
      <c r="C17842" s="115" t="s">
        <v>45935</v>
      </c>
      <c r="D17842" s="115" t="s">
        <v>1138</v>
      </c>
      <c r="E17842" s="115">
        <v>213996.14840000001</v>
      </c>
      <c r="F17842" s="674">
        <v>293.83600000000001</v>
      </c>
      <c r="G17842" s="674">
        <v>295.84500000000003</v>
      </c>
      <c r="H17842" s="115">
        <f t="shared" si="556"/>
        <v>1.0068371472522089</v>
      </c>
      <c r="I17842" s="115">
        <f t="shared" si="557"/>
        <v>215459.27160000001</v>
      </c>
    </row>
    <row r="17843" spans="1:9" hidden="1">
      <c r="A17843" s="115" t="s">
        <v>45936</v>
      </c>
      <c r="B17843" s="115" t="s">
        <v>45937</v>
      </c>
      <c r="C17843" s="115" t="s">
        <v>45938</v>
      </c>
      <c r="D17843" s="115" t="s">
        <v>1138</v>
      </c>
      <c r="E17843" s="115">
        <v>359226.14840000001</v>
      </c>
      <c r="F17843" s="674">
        <v>293.83600000000001</v>
      </c>
      <c r="G17843" s="674">
        <v>295.84500000000003</v>
      </c>
      <c r="H17843" s="115">
        <f t="shared" si="556"/>
        <v>1.0068371472522089</v>
      </c>
      <c r="I17843" s="115">
        <f t="shared" si="557"/>
        <v>361682.23050000001</v>
      </c>
    </row>
    <row r="17844" spans="1:9" hidden="1">
      <c r="A17844" s="115" t="s">
        <v>45939</v>
      </c>
      <c r="B17844" s="115" t="s">
        <v>45940</v>
      </c>
      <c r="C17844" s="115" t="s">
        <v>45941</v>
      </c>
      <c r="D17844" s="115" t="s">
        <v>1138</v>
      </c>
      <c r="E17844" s="115">
        <v>343780.91869999998</v>
      </c>
      <c r="F17844" s="674">
        <v>293.83600000000001</v>
      </c>
      <c r="G17844" s="674">
        <v>295.84500000000003</v>
      </c>
      <c r="H17844" s="115">
        <f t="shared" si="556"/>
        <v>1.0068371472522089</v>
      </c>
      <c r="I17844" s="115">
        <f t="shared" si="557"/>
        <v>346131.3995</v>
      </c>
    </row>
    <row r="17845" spans="1:9" hidden="1">
      <c r="A17845" s="115" t="s">
        <v>45942</v>
      </c>
      <c r="B17845" s="115" t="s">
        <v>45943</v>
      </c>
      <c r="C17845" s="115" t="s">
        <v>45944</v>
      </c>
      <c r="D17845" s="115" t="s">
        <v>1138</v>
      </c>
      <c r="E17845" s="115">
        <v>359226.14840000001</v>
      </c>
      <c r="F17845" s="674">
        <v>293.83600000000001</v>
      </c>
      <c r="G17845" s="674">
        <v>295.84500000000003</v>
      </c>
      <c r="H17845" s="115">
        <f t="shared" si="556"/>
        <v>1.0068371472522089</v>
      </c>
      <c r="I17845" s="115">
        <f t="shared" si="557"/>
        <v>361682.23050000001</v>
      </c>
    </row>
    <row r="17846" spans="1:9" hidden="1">
      <c r="A17846" s="115" t="s">
        <v>45945</v>
      </c>
      <c r="B17846" s="115" t="s">
        <v>45946</v>
      </c>
      <c r="C17846" s="115" t="s">
        <v>45947</v>
      </c>
      <c r="D17846" s="115" t="s">
        <v>1138</v>
      </c>
      <c r="E17846" s="115">
        <v>343780.91869999998</v>
      </c>
      <c r="F17846" s="674">
        <v>293.83600000000001</v>
      </c>
      <c r="G17846" s="674">
        <v>295.84500000000003</v>
      </c>
      <c r="H17846" s="115">
        <f t="shared" si="556"/>
        <v>1.0068371472522089</v>
      </c>
      <c r="I17846" s="115">
        <f t="shared" si="557"/>
        <v>346131.3995</v>
      </c>
    </row>
    <row r="17847" spans="1:9" hidden="1">
      <c r="A17847" s="115" t="s">
        <v>45948</v>
      </c>
      <c r="B17847" s="115" t="s">
        <v>45949</v>
      </c>
      <c r="C17847" s="115" t="s">
        <v>45950</v>
      </c>
      <c r="D17847" s="115" t="s">
        <v>1138</v>
      </c>
      <c r="E17847" s="115">
        <v>340002.41769999999</v>
      </c>
      <c r="F17847" s="674">
        <v>293.83600000000001</v>
      </c>
      <c r="G17847" s="674">
        <v>295.84500000000003</v>
      </c>
      <c r="H17847" s="115">
        <f t="shared" si="556"/>
        <v>1.0068371472522089</v>
      </c>
      <c r="I17847" s="115">
        <f t="shared" si="557"/>
        <v>342327.06430000003</v>
      </c>
    </row>
    <row r="17848" spans="1:9" hidden="1">
      <c r="A17848" s="115" t="s">
        <v>45951</v>
      </c>
      <c r="B17848" s="115" t="s">
        <v>45952</v>
      </c>
      <c r="C17848" s="115" t="s">
        <v>45953</v>
      </c>
      <c r="D17848" s="115" t="s">
        <v>1138</v>
      </c>
      <c r="E17848" s="115">
        <v>314343.40710000001</v>
      </c>
      <c r="F17848" s="674">
        <v>293.83600000000001</v>
      </c>
      <c r="G17848" s="674">
        <v>295.84500000000003</v>
      </c>
      <c r="H17848" s="115">
        <f t="shared" si="556"/>
        <v>1.0068371472522089</v>
      </c>
      <c r="I17848" s="115">
        <f t="shared" si="557"/>
        <v>316492.61930000002</v>
      </c>
    </row>
    <row r="17849" spans="1:9" hidden="1">
      <c r="A17849" s="115" t="s">
        <v>45954</v>
      </c>
      <c r="B17849" s="115" t="s">
        <v>45955</v>
      </c>
      <c r="C17849" s="115" t="s">
        <v>45956</v>
      </c>
      <c r="D17849" s="115" t="s">
        <v>1138</v>
      </c>
      <c r="E17849" s="115">
        <v>340002.41769999999</v>
      </c>
      <c r="F17849" s="674">
        <v>293.83600000000001</v>
      </c>
      <c r="G17849" s="674">
        <v>295.84500000000003</v>
      </c>
      <c r="H17849" s="115">
        <f t="shared" si="556"/>
        <v>1.0068371472522089</v>
      </c>
      <c r="I17849" s="115">
        <f t="shared" si="557"/>
        <v>342327.06430000003</v>
      </c>
    </row>
    <row r="17850" spans="1:9" hidden="1">
      <c r="A17850" s="115" t="s">
        <v>45957</v>
      </c>
      <c r="B17850" s="115" t="s">
        <v>45958</v>
      </c>
      <c r="C17850" s="115" t="s">
        <v>45959</v>
      </c>
      <c r="D17850" s="115" t="s">
        <v>1138</v>
      </c>
      <c r="E17850" s="115">
        <v>314343.40710000001</v>
      </c>
      <c r="F17850" s="674">
        <v>293.83600000000001</v>
      </c>
      <c r="G17850" s="674">
        <v>295.84500000000003</v>
      </c>
      <c r="H17850" s="115">
        <f t="shared" si="556"/>
        <v>1.0068371472522089</v>
      </c>
      <c r="I17850" s="115">
        <f t="shared" si="557"/>
        <v>316492.61930000002</v>
      </c>
    </row>
    <row r="17851" spans="1:9" hidden="1">
      <c r="A17851" s="115" t="s">
        <v>45960</v>
      </c>
      <c r="B17851" s="115" t="s">
        <v>45961</v>
      </c>
      <c r="C17851" s="115" t="s">
        <v>45962</v>
      </c>
      <c r="D17851" s="115" t="s">
        <v>1138</v>
      </c>
      <c r="E17851" s="115">
        <v>423000</v>
      </c>
      <c r="F17851" s="674">
        <v>293.83600000000001</v>
      </c>
      <c r="G17851" s="674">
        <v>295.84500000000003</v>
      </c>
      <c r="H17851" s="115">
        <f t="shared" si="556"/>
        <v>1.0068371472522089</v>
      </c>
      <c r="I17851" s="115">
        <f t="shared" si="557"/>
        <v>425892.11330000003</v>
      </c>
    </row>
    <row r="17852" spans="1:9" hidden="1">
      <c r="A17852" s="115" t="s">
        <v>45963</v>
      </c>
      <c r="B17852" s="115" t="s">
        <v>45964</v>
      </c>
      <c r="C17852" s="115" t="s">
        <v>45965</v>
      </c>
      <c r="D17852" s="115" t="s">
        <v>1138</v>
      </c>
      <c r="E17852" s="115">
        <v>425491.16609999997</v>
      </c>
      <c r="F17852" s="674">
        <v>293.83600000000001</v>
      </c>
      <c r="G17852" s="674">
        <v>295.84500000000003</v>
      </c>
      <c r="H17852" s="115">
        <f t="shared" si="556"/>
        <v>1.0068371472522089</v>
      </c>
      <c r="I17852" s="115">
        <f t="shared" si="557"/>
        <v>428400.31189999997</v>
      </c>
    </row>
    <row r="17853" spans="1:9" hidden="1">
      <c r="A17853" s="115" t="s">
        <v>45966</v>
      </c>
      <c r="B17853" s="115" t="s">
        <v>45967</v>
      </c>
      <c r="C17853" s="115" t="s">
        <v>45968</v>
      </c>
      <c r="D17853" s="115" t="s">
        <v>1138</v>
      </c>
      <c r="E17853" s="115">
        <v>423000</v>
      </c>
      <c r="F17853" s="674">
        <v>293.83600000000001</v>
      </c>
      <c r="G17853" s="674">
        <v>295.84500000000003</v>
      </c>
      <c r="H17853" s="115">
        <f t="shared" si="556"/>
        <v>1.0068371472522089</v>
      </c>
      <c r="I17853" s="115">
        <f t="shared" si="557"/>
        <v>425892.11330000003</v>
      </c>
    </row>
    <row r="17854" spans="1:9" hidden="1">
      <c r="A17854" s="115" t="s">
        <v>45969</v>
      </c>
      <c r="B17854" s="115" t="s">
        <v>45970</v>
      </c>
      <c r="C17854" s="115" t="s">
        <v>45971</v>
      </c>
      <c r="D17854" s="115" t="s">
        <v>1138</v>
      </c>
      <c r="E17854" s="115">
        <v>425491.16609999997</v>
      </c>
      <c r="F17854" s="674">
        <v>293.83600000000001</v>
      </c>
      <c r="G17854" s="674">
        <v>295.84500000000003</v>
      </c>
      <c r="H17854" s="115">
        <f t="shared" si="556"/>
        <v>1.0068371472522089</v>
      </c>
      <c r="I17854" s="115">
        <f t="shared" si="557"/>
        <v>428400.31189999997</v>
      </c>
    </row>
    <row r="17855" spans="1:9" hidden="1">
      <c r="A17855" s="115" t="s">
        <v>45972</v>
      </c>
      <c r="B17855" s="115" t="s">
        <v>45973</v>
      </c>
      <c r="C17855" s="115" t="s">
        <v>45974</v>
      </c>
      <c r="D17855" s="115" t="s">
        <v>1138</v>
      </c>
      <c r="E17855" s="115">
        <v>575957.59719999996</v>
      </c>
      <c r="F17855" s="674">
        <v>293.83600000000001</v>
      </c>
      <c r="G17855" s="674">
        <v>295.84500000000003</v>
      </c>
      <c r="H17855" s="115">
        <f t="shared" si="556"/>
        <v>1.0068371472522089</v>
      </c>
      <c r="I17855" s="115">
        <f t="shared" si="557"/>
        <v>579895.50410000002</v>
      </c>
    </row>
    <row r="17856" spans="1:9" hidden="1">
      <c r="A17856" s="115" t="s">
        <v>45975</v>
      </c>
      <c r="B17856" s="115" t="s">
        <v>45976</v>
      </c>
      <c r="C17856" s="115" t="s">
        <v>45977</v>
      </c>
      <c r="D17856" s="115" t="s">
        <v>1138</v>
      </c>
      <c r="E17856" s="115">
        <v>577950.53</v>
      </c>
      <c r="F17856" s="674">
        <v>293.83600000000001</v>
      </c>
      <c r="G17856" s="674">
        <v>295.84500000000003</v>
      </c>
      <c r="H17856" s="115">
        <f t="shared" si="556"/>
        <v>1.0068371472522089</v>
      </c>
      <c r="I17856" s="115">
        <f t="shared" si="557"/>
        <v>581902.06290000002</v>
      </c>
    </row>
    <row r="17857" spans="1:9" hidden="1">
      <c r="A17857" s="115" t="s">
        <v>45978</v>
      </c>
      <c r="B17857" s="115" t="s">
        <v>45979</v>
      </c>
      <c r="C17857" s="115" t="s">
        <v>45980</v>
      </c>
      <c r="D17857" s="115" t="s">
        <v>1138</v>
      </c>
      <c r="E17857" s="115">
        <v>575957.59719999996</v>
      </c>
      <c r="F17857" s="674">
        <v>293.83600000000001</v>
      </c>
      <c r="G17857" s="674">
        <v>295.84500000000003</v>
      </c>
      <c r="H17857" s="115">
        <f t="shared" si="556"/>
        <v>1.0068371472522089</v>
      </c>
      <c r="I17857" s="115">
        <f t="shared" si="557"/>
        <v>579895.50410000002</v>
      </c>
    </row>
    <row r="17858" spans="1:9" hidden="1">
      <c r="A17858" s="115" t="s">
        <v>45981</v>
      </c>
      <c r="B17858" s="115" t="s">
        <v>45982</v>
      </c>
      <c r="C17858" s="115" t="s">
        <v>45983</v>
      </c>
      <c r="D17858" s="115" t="s">
        <v>1138</v>
      </c>
      <c r="E17858" s="115">
        <v>577950.53</v>
      </c>
      <c r="F17858" s="674">
        <v>293.83600000000001</v>
      </c>
      <c r="G17858" s="674">
        <v>295.84500000000003</v>
      </c>
      <c r="H17858" s="115">
        <f t="shared" si="556"/>
        <v>1.0068371472522089</v>
      </c>
      <c r="I17858" s="115">
        <f t="shared" si="557"/>
        <v>581902.06290000002</v>
      </c>
    </row>
    <row r="17859" spans="1:9" hidden="1">
      <c r="A17859" s="115" t="s">
        <v>45984</v>
      </c>
      <c r="B17859" s="115" t="s">
        <v>45985</v>
      </c>
      <c r="C17859" s="115" t="s">
        <v>45986</v>
      </c>
      <c r="D17859" s="115" t="s">
        <v>1138</v>
      </c>
      <c r="E17859" s="115">
        <v>773257.95050000004</v>
      </c>
      <c r="F17859" s="674">
        <v>293.83600000000001</v>
      </c>
      <c r="G17859" s="674">
        <v>295.84500000000003</v>
      </c>
      <c r="H17859" s="115">
        <f t="shared" si="556"/>
        <v>1.0068371472522089</v>
      </c>
      <c r="I17859" s="115">
        <f t="shared" si="557"/>
        <v>778544.82900000003</v>
      </c>
    </row>
    <row r="17860" spans="1:9" hidden="1">
      <c r="A17860" s="115" t="s">
        <v>45987</v>
      </c>
      <c r="B17860" s="115" t="s">
        <v>45988</v>
      </c>
      <c r="C17860" s="115" t="s">
        <v>45989</v>
      </c>
      <c r="D17860" s="115" t="s">
        <v>1138</v>
      </c>
      <c r="E17860" s="115">
        <v>777243.81629999995</v>
      </c>
      <c r="F17860" s="674">
        <v>293.83600000000001</v>
      </c>
      <c r="G17860" s="674">
        <v>295.84500000000003</v>
      </c>
      <c r="H17860" s="115">
        <f t="shared" si="556"/>
        <v>1.0068371472522089</v>
      </c>
      <c r="I17860" s="115">
        <f t="shared" si="557"/>
        <v>782557.94669999997</v>
      </c>
    </row>
    <row r="17861" spans="1:9" hidden="1">
      <c r="A17861" s="115" t="s">
        <v>45990</v>
      </c>
      <c r="B17861" s="115" t="s">
        <v>45991</v>
      </c>
      <c r="C17861" s="115" t="s">
        <v>45992</v>
      </c>
      <c r="D17861" s="115" t="s">
        <v>1138</v>
      </c>
      <c r="E17861" s="115">
        <v>773257.95050000004</v>
      </c>
      <c r="F17861" s="674">
        <v>293.83600000000001</v>
      </c>
      <c r="G17861" s="674">
        <v>295.84500000000003</v>
      </c>
      <c r="H17861" s="115">
        <f t="shared" ref="H17861:H17924" si="558">G17861/F17861</f>
        <v>1.0068371472522089</v>
      </c>
      <c r="I17861" s="115">
        <f t="shared" ref="I17861:I17924" si="559">ROUND(H17861*E17861,4)</f>
        <v>778544.82900000003</v>
      </c>
    </row>
    <row r="17862" spans="1:9" hidden="1">
      <c r="A17862" s="115" t="s">
        <v>45993</v>
      </c>
      <c r="B17862" s="115" t="s">
        <v>45994</v>
      </c>
      <c r="C17862" s="115" t="s">
        <v>45995</v>
      </c>
      <c r="D17862" s="115" t="s">
        <v>1138</v>
      </c>
      <c r="E17862" s="115">
        <v>777243.81629999995</v>
      </c>
      <c r="F17862" s="674">
        <v>293.83600000000001</v>
      </c>
      <c r="G17862" s="674">
        <v>295.84500000000003</v>
      </c>
      <c r="H17862" s="115">
        <f t="shared" si="558"/>
        <v>1.0068371472522089</v>
      </c>
      <c r="I17862" s="115">
        <f t="shared" si="559"/>
        <v>782557.94669999997</v>
      </c>
    </row>
    <row r="17863" spans="1:9" hidden="1">
      <c r="A17863" s="115" t="s">
        <v>45996</v>
      </c>
      <c r="B17863" s="115" t="s">
        <v>45997</v>
      </c>
      <c r="C17863" s="115" t="s">
        <v>45998</v>
      </c>
      <c r="D17863" s="115" t="s">
        <v>1138</v>
      </c>
      <c r="E17863" s="115">
        <v>1101095.4064</v>
      </c>
      <c r="F17863" s="674">
        <v>293.83600000000001</v>
      </c>
      <c r="G17863" s="674">
        <v>295.84500000000003</v>
      </c>
      <c r="H17863" s="115">
        <f t="shared" si="558"/>
        <v>1.0068371472522089</v>
      </c>
      <c r="I17863" s="115">
        <f t="shared" si="559"/>
        <v>1108623.7578</v>
      </c>
    </row>
    <row r="17864" spans="1:9" hidden="1">
      <c r="A17864" s="115" t="s">
        <v>45999</v>
      </c>
      <c r="B17864" s="115" t="s">
        <v>46000</v>
      </c>
      <c r="C17864" s="115" t="s">
        <v>46001</v>
      </c>
      <c r="D17864" s="115" t="s">
        <v>1138</v>
      </c>
      <c r="E17864" s="115">
        <v>1295406.3603999999</v>
      </c>
      <c r="F17864" s="674">
        <v>293.83600000000001</v>
      </c>
      <c r="G17864" s="674">
        <v>295.84500000000003</v>
      </c>
      <c r="H17864" s="115">
        <f t="shared" si="558"/>
        <v>1.0068371472522089</v>
      </c>
      <c r="I17864" s="115">
        <f t="shared" si="559"/>
        <v>1304263.2444</v>
      </c>
    </row>
    <row r="17865" spans="1:9" hidden="1">
      <c r="A17865" s="115" t="s">
        <v>46002</v>
      </c>
      <c r="B17865" s="115" t="s">
        <v>46003</v>
      </c>
      <c r="C17865" s="115" t="s">
        <v>46004</v>
      </c>
      <c r="D17865" s="115" t="s">
        <v>1138</v>
      </c>
      <c r="E17865" s="115">
        <v>1101095.4064</v>
      </c>
      <c r="F17865" s="674">
        <v>293.83600000000001</v>
      </c>
      <c r="G17865" s="674">
        <v>295.84500000000003</v>
      </c>
      <c r="H17865" s="115">
        <f t="shared" si="558"/>
        <v>1.0068371472522089</v>
      </c>
      <c r="I17865" s="115">
        <f t="shared" si="559"/>
        <v>1108623.7578</v>
      </c>
    </row>
    <row r="17866" spans="1:9" hidden="1">
      <c r="A17866" s="115" t="s">
        <v>46005</v>
      </c>
      <c r="B17866" s="115" t="s">
        <v>46006</v>
      </c>
      <c r="C17866" s="115" t="s">
        <v>46007</v>
      </c>
      <c r="D17866" s="115" t="s">
        <v>1138</v>
      </c>
      <c r="E17866" s="115">
        <v>1295406.3603999999</v>
      </c>
      <c r="F17866" s="674">
        <v>293.83600000000001</v>
      </c>
      <c r="G17866" s="674">
        <v>295.84500000000003</v>
      </c>
      <c r="H17866" s="115">
        <f t="shared" si="558"/>
        <v>1.0068371472522089</v>
      </c>
      <c r="I17866" s="115">
        <f t="shared" si="559"/>
        <v>1304263.2444</v>
      </c>
    </row>
    <row r="17867" spans="1:9" hidden="1">
      <c r="A17867" s="115" t="s">
        <v>46008</v>
      </c>
      <c r="B17867" s="115" t="s">
        <v>46009</v>
      </c>
      <c r="C17867" s="115" t="s">
        <v>46010</v>
      </c>
      <c r="D17867" s="115" t="s">
        <v>1138</v>
      </c>
      <c r="E17867" s="115">
        <v>8254.9863000000005</v>
      </c>
      <c r="F17867" s="674">
        <v>293.83600000000001</v>
      </c>
      <c r="G17867" s="674">
        <v>295.84500000000003</v>
      </c>
      <c r="H17867" s="115">
        <f t="shared" si="558"/>
        <v>1.0068371472522089</v>
      </c>
      <c r="I17867" s="115">
        <f t="shared" si="559"/>
        <v>8311.4269000000004</v>
      </c>
    </row>
    <row r="17868" spans="1:9" hidden="1">
      <c r="A17868" s="115" t="s">
        <v>46011</v>
      </c>
      <c r="B17868" s="115" t="s">
        <v>46012</v>
      </c>
      <c r="C17868" s="115" t="s">
        <v>46013</v>
      </c>
      <c r="D17868" s="115" t="s">
        <v>1138</v>
      </c>
      <c r="E17868" s="115">
        <v>1677.6481000000001</v>
      </c>
      <c r="F17868" s="674">
        <v>293.83600000000001</v>
      </c>
      <c r="G17868" s="674">
        <v>295.84500000000003</v>
      </c>
      <c r="H17868" s="115">
        <f t="shared" si="558"/>
        <v>1.0068371472522089</v>
      </c>
      <c r="I17868" s="115">
        <f t="shared" si="559"/>
        <v>1689.1184000000001</v>
      </c>
    </row>
    <row r="17869" spans="1:9" hidden="1">
      <c r="A17869" s="115" t="s">
        <v>46014</v>
      </c>
      <c r="B17869" s="115" t="s">
        <v>46015</v>
      </c>
      <c r="C17869" s="115" t="s">
        <v>46016</v>
      </c>
      <c r="D17869" s="115" t="s">
        <v>1138</v>
      </c>
      <c r="E17869" s="115">
        <v>25148.4512</v>
      </c>
      <c r="F17869" s="674">
        <v>293.83600000000001</v>
      </c>
      <c r="G17869" s="674">
        <v>295.84500000000003</v>
      </c>
      <c r="H17869" s="115">
        <f t="shared" si="558"/>
        <v>1.0068371472522089</v>
      </c>
      <c r="I17869" s="115">
        <f t="shared" si="559"/>
        <v>25320.394899999999</v>
      </c>
    </row>
    <row r="17870" spans="1:9" hidden="1">
      <c r="A17870" s="115" t="s">
        <v>46017</v>
      </c>
      <c r="B17870" s="115" t="s">
        <v>46018</v>
      </c>
      <c r="C17870" s="115" t="s">
        <v>46019</v>
      </c>
      <c r="D17870" s="115" t="s">
        <v>1138</v>
      </c>
      <c r="E17870" s="115">
        <v>1049.5533</v>
      </c>
      <c r="F17870" s="674">
        <v>293.83600000000001</v>
      </c>
      <c r="G17870" s="674">
        <v>295.84500000000003</v>
      </c>
      <c r="H17870" s="115">
        <f t="shared" si="558"/>
        <v>1.0068371472522089</v>
      </c>
      <c r="I17870" s="115">
        <f t="shared" si="559"/>
        <v>1056.7293</v>
      </c>
    </row>
    <row r="17871" spans="1:9" hidden="1">
      <c r="A17871" s="115" t="s">
        <v>46020</v>
      </c>
      <c r="B17871" s="115" t="s">
        <v>46021</v>
      </c>
      <c r="C17871" s="115" t="s">
        <v>46022</v>
      </c>
      <c r="D17871" s="115" t="s">
        <v>1138</v>
      </c>
      <c r="E17871" s="115">
        <v>1552.6732999999999</v>
      </c>
      <c r="F17871" s="674">
        <v>293.83600000000001</v>
      </c>
      <c r="G17871" s="674">
        <v>295.84500000000003</v>
      </c>
      <c r="H17871" s="115">
        <f t="shared" si="558"/>
        <v>1.0068371472522089</v>
      </c>
      <c r="I17871" s="115">
        <f t="shared" si="559"/>
        <v>1563.2891999999999</v>
      </c>
    </row>
    <row r="17872" spans="1:9" hidden="1">
      <c r="A17872" s="115" t="s">
        <v>46023</v>
      </c>
      <c r="B17872" s="115" t="s">
        <v>46024</v>
      </c>
      <c r="C17872" s="115" t="s">
        <v>46025</v>
      </c>
      <c r="D17872" s="115" t="s">
        <v>1138</v>
      </c>
      <c r="E17872" s="115">
        <v>1944.7533000000001</v>
      </c>
      <c r="F17872" s="674">
        <v>293.83600000000001</v>
      </c>
      <c r="G17872" s="674">
        <v>295.84500000000003</v>
      </c>
      <c r="H17872" s="115">
        <f t="shared" si="558"/>
        <v>1.0068371472522089</v>
      </c>
      <c r="I17872" s="115">
        <f t="shared" si="559"/>
        <v>1958.0499</v>
      </c>
    </row>
    <row r="17873" spans="1:9" hidden="1">
      <c r="A17873" s="115" t="s">
        <v>46026</v>
      </c>
      <c r="B17873" s="115" t="s">
        <v>46027</v>
      </c>
      <c r="C17873" s="115" t="s">
        <v>46028</v>
      </c>
      <c r="D17873" s="115" t="s">
        <v>1138</v>
      </c>
      <c r="E17873" s="115">
        <v>3088.0533</v>
      </c>
      <c r="F17873" s="674">
        <v>293.83600000000001</v>
      </c>
      <c r="G17873" s="674">
        <v>295.84500000000003</v>
      </c>
      <c r="H17873" s="115">
        <f t="shared" si="558"/>
        <v>1.0068371472522089</v>
      </c>
      <c r="I17873" s="115">
        <f t="shared" si="559"/>
        <v>3109.1668</v>
      </c>
    </row>
    <row r="17874" spans="1:9" hidden="1">
      <c r="A17874" s="115" t="s">
        <v>46029</v>
      </c>
      <c r="B17874" s="115" t="s">
        <v>46030</v>
      </c>
      <c r="C17874" s="115" t="s">
        <v>46031</v>
      </c>
      <c r="D17874" s="115" t="s">
        <v>1138</v>
      </c>
      <c r="E17874" s="115">
        <v>4966.83</v>
      </c>
      <c r="F17874" s="674">
        <v>293.83600000000001</v>
      </c>
      <c r="G17874" s="674">
        <v>295.84500000000003</v>
      </c>
      <c r="H17874" s="115">
        <f t="shared" si="558"/>
        <v>1.0068371472522089</v>
      </c>
      <c r="I17874" s="115">
        <f t="shared" si="559"/>
        <v>5000.7888999999996</v>
      </c>
    </row>
    <row r="17875" spans="1:9" hidden="1">
      <c r="A17875" s="115" t="s">
        <v>46032</v>
      </c>
      <c r="B17875" s="115" t="s">
        <v>46033</v>
      </c>
      <c r="C17875" s="115" t="s">
        <v>46034</v>
      </c>
      <c r="D17875" s="115" t="s">
        <v>1138</v>
      </c>
      <c r="E17875" s="115">
        <v>13574.33</v>
      </c>
      <c r="F17875" s="674">
        <v>293.83600000000001</v>
      </c>
      <c r="G17875" s="674">
        <v>295.84500000000003</v>
      </c>
      <c r="H17875" s="115">
        <f t="shared" si="558"/>
        <v>1.0068371472522089</v>
      </c>
      <c r="I17875" s="115">
        <f t="shared" si="559"/>
        <v>13667.1397</v>
      </c>
    </row>
    <row r="17876" spans="1:9" hidden="1">
      <c r="A17876" s="115" t="s">
        <v>46035</v>
      </c>
      <c r="B17876" s="115" t="s">
        <v>46036</v>
      </c>
      <c r="C17876" s="115" t="s">
        <v>46037</v>
      </c>
      <c r="D17876" s="115" t="s">
        <v>1138</v>
      </c>
      <c r="E17876" s="115">
        <v>399.75330000000002</v>
      </c>
      <c r="F17876" s="674">
        <v>293.83600000000001</v>
      </c>
      <c r="G17876" s="674">
        <v>295.84500000000003</v>
      </c>
      <c r="H17876" s="115">
        <f t="shared" si="558"/>
        <v>1.0068371472522089</v>
      </c>
      <c r="I17876" s="115">
        <f t="shared" si="559"/>
        <v>402.48649999999998</v>
      </c>
    </row>
    <row r="17877" spans="1:9" hidden="1">
      <c r="A17877" s="115" t="s">
        <v>46038</v>
      </c>
      <c r="B17877" s="115" t="s">
        <v>46039</v>
      </c>
      <c r="C17877" s="115" t="s">
        <v>46040</v>
      </c>
      <c r="D17877" s="115" t="s">
        <v>1138</v>
      </c>
      <c r="E17877" s="115">
        <v>527.47329999999999</v>
      </c>
      <c r="F17877" s="674">
        <v>293.83600000000001</v>
      </c>
      <c r="G17877" s="674">
        <v>295.84500000000003</v>
      </c>
      <c r="H17877" s="115">
        <f t="shared" si="558"/>
        <v>1.0068371472522089</v>
      </c>
      <c r="I17877" s="115">
        <f t="shared" si="559"/>
        <v>531.0797</v>
      </c>
    </row>
    <row r="17878" spans="1:9" hidden="1">
      <c r="A17878" s="115" t="s">
        <v>46041</v>
      </c>
      <c r="B17878" s="115" t="s">
        <v>46042</v>
      </c>
      <c r="C17878" s="115" t="s">
        <v>46043</v>
      </c>
      <c r="D17878" s="115" t="s">
        <v>1138</v>
      </c>
      <c r="E17878" s="115">
        <v>5455.6733000000004</v>
      </c>
      <c r="F17878" s="674">
        <v>293.83600000000001</v>
      </c>
      <c r="G17878" s="674">
        <v>295.84500000000003</v>
      </c>
      <c r="H17878" s="115">
        <f t="shared" si="558"/>
        <v>1.0068371472522089</v>
      </c>
      <c r="I17878" s="115">
        <f t="shared" si="559"/>
        <v>5492.9745000000003</v>
      </c>
    </row>
    <row r="17879" spans="1:9" hidden="1">
      <c r="A17879" s="115" t="s">
        <v>46044</v>
      </c>
      <c r="B17879" s="115" t="s">
        <v>46045</v>
      </c>
      <c r="C17879" s="115" t="s">
        <v>46046</v>
      </c>
      <c r="D17879" s="115" t="s">
        <v>1138</v>
      </c>
      <c r="E17879" s="115">
        <v>6149.5532999999996</v>
      </c>
      <c r="F17879" s="674">
        <v>293.83600000000001</v>
      </c>
      <c r="G17879" s="674">
        <v>295.84500000000003</v>
      </c>
      <c r="H17879" s="115">
        <f t="shared" si="558"/>
        <v>1.0068371472522089</v>
      </c>
      <c r="I17879" s="115">
        <f t="shared" si="559"/>
        <v>6191.5986999999996</v>
      </c>
    </row>
    <row r="17880" spans="1:9" hidden="1">
      <c r="A17880" s="115" t="s">
        <v>46047</v>
      </c>
      <c r="B17880" s="115" t="s">
        <v>46048</v>
      </c>
      <c r="C17880" s="115" t="s">
        <v>46049</v>
      </c>
      <c r="D17880" s="115" t="s">
        <v>1138</v>
      </c>
      <c r="E17880" s="115">
        <v>7974.33</v>
      </c>
      <c r="F17880" s="674">
        <v>293.83600000000001</v>
      </c>
      <c r="G17880" s="674">
        <v>295.84500000000003</v>
      </c>
      <c r="H17880" s="115">
        <f t="shared" si="558"/>
        <v>1.0068371472522089</v>
      </c>
      <c r="I17880" s="115">
        <f t="shared" si="559"/>
        <v>8028.8517000000002</v>
      </c>
    </row>
    <row r="17881" spans="1:9" hidden="1">
      <c r="A17881" s="115" t="s">
        <v>46050</v>
      </c>
      <c r="B17881" s="115" t="s">
        <v>46051</v>
      </c>
      <c r="C17881" s="115" t="s">
        <v>46052</v>
      </c>
      <c r="D17881" s="115" t="s">
        <v>1138</v>
      </c>
      <c r="E17881" s="115">
        <v>9875.26</v>
      </c>
      <c r="F17881" s="674">
        <v>293.83600000000001</v>
      </c>
      <c r="G17881" s="674">
        <v>295.84500000000003</v>
      </c>
      <c r="H17881" s="115">
        <f t="shared" si="558"/>
        <v>1.0068371472522089</v>
      </c>
      <c r="I17881" s="115">
        <f t="shared" si="559"/>
        <v>9942.7785999999996</v>
      </c>
    </row>
    <row r="17882" spans="1:9" hidden="1">
      <c r="A17882" s="115" t="s">
        <v>46053</v>
      </c>
      <c r="B17882" s="115" t="s">
        <v>46054</v>
      </c>
      <c r="C17882" s="115" t="s">
        <v>46055</v>
      </c>
      <c r="D17882" s="115" t="s">
        <v>1138</v>
      </c>
      <c r="E17882" s="115">
        <v>4092.3033</v>
      </c>
      <c r="F17882" s="674">
        <v>293.83600000000001</v>
      </c>
      <c r="G17882" s="674">
        <v>295.84500000000003</v>
      </c>
      <c r="H17882" s="115">
        <f t="shared" si="558"/>
        <v>1.0068371472522089</v>
      </c>
      <c r="I17882" s="115">
        <f t="shared" si="559"/>
        <v>4120.2830000000004</v>
      </c>
    </row>
    <row r="17883" spans="1:9" hidden="1">
      <c r="A17883" s="115" t="s">
        <v>46056</v>
      </c>
      <c r="B17883" s="115" t="s">
        <v>46057</v>
      </c>
      <c r="C17883" s="115" t="s">
        <v>46058</v>
      </c>
      <c r="D17883" s="115" t="s">
        <v>1138</v>
      </c>
      <c r="E17883" s="115">
        <v>4719.5733</v>
      </c>
      <c r="F17883" s="674">
        <v>293.83600000000001</v>
      </c>
      <c r="G17883" s="674">
        <v>295.84500000000003</v>
      </c>
      <c r="H17883" s="115">
        <f t="shared" si="558"/>
        <v>1.0068371472522089</v>
      </c>
      <c r="I17883" s="115">
        <f t="shared" si="559"/>
        <v>4751.8416999999999</v>
      </c>
    </row>
    <row r="17884" spans="1:9" hidden="1">
      <c r="A17884" s="115" t="s">
        <v>46059</v>
      </c>
      <c r="B17884" s="115" t="s">
        <v>46060</v>
      </c>
      <c r="C17884" s="115" t="s">
        <v>46061</v>
      </c>
      <c r="D17884" s="115" t="s">
        <v>1138</v>
      </c>
      <c r="E17884" s="115">
        <v>6563.33</v>
      </c>
      <c r="F17884" s="674">
        <v>293.83600000000001</v>
      </c>
      <c r="G17884" s="674">
        <v>295.84500000000003</v>
      </c>
      <c r="H17884" s="115">
        <f t="shared" si="558"/>
        <v>1.0068371472522089</v>
      </c>
      <c r="I17884" s="115">
        <f t="shared" si="559"/>
        <v>6608.2044999999998</v>
      </c>
    </row>
    <row r="17885" spans="1:9" hidden="1">
      <c r="A17885" s="115" t="s">
        <v>46062</v>
      </c>
      <c r="B17885" s="115" t="s">
        <v>46063</v>
      </c>
      <c r="C17885" s="115" t="s">
        <v>46064</v>
      </c>
      <c r="D17885" s="115" t="s">
        <v>1138</v>
      </c>
      <c r="E17885" s="115">
        <v>495.90800000000002</v>
      </c>
      <c r="F17885" s="674">
        <v>293.83600000000001</v>
      </c>
      <c r="G17885" s="674">
        <v>295.84500000000003</v>
      </c>
      <c r="H17885" s="115">
        <f t="shared" si="558"/>
        <v>1.0068371472522089</v>
      </c>
      <c r="I17885" s="115">
        <f t="shared" si="559"/>
        <v>499.29860000000002</v>
      </c>
    </row>
    <row r="17886" spans="1:9" hidden="1">
      <c r="A17886" s="115" t="s">
        <v>46065</v>
      </c>
      <c r="B17886" s="115" t="s">
        <v>46066</v>
      </c>
      <c r="C17886" s="115" t="s">
        <v>46067</v>
      </c>
      <c r="D17886" s="115" t="s">
        <v>1138</v>
      </c>
      <c r="E17886" s="115">
        <v>16950</v>
      </c>
      <c r="F17886" s="674">
        <v>293.83600000000001</v>
      </c>
      <c r="G17886" s="674">
        <v>295.84500000000003</v>
      </c>
      <c r="H17886" s="115">
        <f t="shared" si="558"/>
        <v>1.0068371472522089</v>
      </c>
      <c r="I17886" s="115">
        <f t="shared" si="559"/>
        <v>17065.889599999999</v>
      </c>
    </row>
    <row r="17887" spans="1:9" hidden="1">
      <c r="A17887" s="115" t="s">
        <v>46068</v>
      </c>
      <c r="B17887" s="115" t="s">
        <v>46069</v>
      </c>
      <c r="C17887" s="115" t="s">
        <v>46070</v>
      </c>
      <c r="D17887" s="115" t="s">
        <v>1138</v>
      </c>
      <c r="E17887" s="115">
        <v>370</v>
      </c>
      <c r="F17887" s="674">
        <v>293.83600000000001</v>
      </c>
      <c r="G17887" s="674">
        <v>295.84500000000003</v>
      </c>
      <c r="H17887" s="115">
        <f t="shared" si="558"/>
        <v>1.0068371472522089</v>
      </c>
      <c r="I17887" s="115">
        <f t="shared" si="559"/>
        <v>372.52969999999999</v>
      </c>
    </row>
    <row r="17888" spans="1:9" hidden="1">
      <c r="A17888" s="115" t="s">
        <v>46071</v>
      </c>
      <c r="B17888" s="115" t="s">
        <v>46072</v>
      </c>
      <c r="C17888" s="115" t="s">
        <v>46073</v>
      </c>
      <c r="D17888" s="115" t="s">
        <v>1138</v>
      </c>
      <c r="E17888" s="115">
        <v>393.98</v>
      </c>
      <c r="F17888" s="674">
        <v>293.83600000000001</v>
      </c>
      <c r="G17888" s="674">
        <v>295.84500000000003</v>
      </c>
      <c r="H17888" s="115">
        <f t="shared" si="558"/>
        <v>1.0068371472522089</v>
      </c>
      <c r="I17888" s="115">
        <f t="shared" si="559"/>
        <v>396.6737</v>
      </c>
    </row>
    <row r="17889" spans="1:9" hidden="1">
      <c r="A17889" s="115" t="s">
        <v>46074</v>
      </c>
      <c r="B17889" s="115" t="s">
        <v>46075</v>
      </c>
      <c r="C17889" s="115" t="s">
        <v>46076</v>
      </c>
      <c r="D17889" s="115" t="s">
        <v>1138</v>
      </c>
      <c r="E17889" s="115">
        <v>834.3</v>
      </c>
      <c r="F17889" s="674">
        <v>293.83600000000001</v>
      </c>
      <c r="G17889" s="674">
        <v>295.84500000000003</v>
      </c>
      <c r="H17889" s="115">
        <f t="shared" si="558"/>
        <v>1.0068371472522089</v>
      </c>
      <c r="I17889" s="115">
        <f t="shared" si="559"/>
        <v>840.00419999999997</v>
      </c>
    </row>
    <row r="17890" spans="1:9" hidden="1">
      <c r="A17890" s="115" t="s">
        <v>46077</v>
      </c>
      <c r="B17890" s="115" t="s">
        <v>46078</v>
      </c>
      <c r="C17890" s="115" t="s">
        <v>46079</v>
      </c>
      <c r="D17890" s="115" t="s">
        <v>1138</v>
      </c>
      <c r="E17890" s="115">
        <v>269.0761</v>
      </c>
      <c r="F17890" s="674">
        <v>293.83600000000001</v>
      </c>
      <c r="G17890" s="674">
        <v>295.84500000000003</v>
      </c>
      <c r="H17890" s="115">
        <f t="shared" si="558"/>
        <v>1.0068371472522089</v>
      </c>
      <c r="I17890" s="115">
        <f t="shared" si="559"/>
        <v>270.91579999999999</v>
      </c>
    </row>
    <row r="17891" spans="1:9" hidden="1">
      <c r="A17891" s="115" t="s">
        <v>46080</v>
      </c>
      <c r="B17891" s="115" t="s">
        <v>46081</v>
      </c>
      <c r="C17891" s="115" t="s">
        <v>46082</v>
      </c>
      <c r="D17891" s="115" t="s">
        <v>1138</v>
      </c>
      <c r="E17891" s="115">
        <v>782.91</v>
      </c>
      <c r="F17891" s="674">
        <v>293.83600000000001</v>
      </c>
      <c r="G17891" s="674">
        <v>295.84500000000003</v>
      </c>
      <c r="H17891" s="115">
        <f t="shared" si="558"/>
        <v>1.0068371472522089</v>
      </c>
      <c r="I17891" s="115">
        <f t="shared" si="559"/>
        <v>788.26289999999995</v>
      </c>
    </row>
    <row r="17892" spans="1:9" hidden="1">
      <c r="A17892" s="115" t="s">
        <v>46083</v>
      </c>
      <c r="B17892" s="115" t="s">
        <v>46084</v>
      </c>
      <c r="C17892" s="115" t="s">
        <v>46085</v>
      </c>
      <c r="D17892" s="115" t="s">
        <v>1138</v>
      </c>
      <c r="E17892" s="115">
        <v>1029.99</v>
      </c>
      <c r="F17892" s="674">
        <v>293.83600000000001</v>
      </c>
      <c r="G17892" s="674">
        <v>295.84500000000003</v>
      </c>
      <c r="H17892" s="115">
        <f t="shared" si="558"/>
        <v>1.0068371472522089</v>
      </c>
      <c r="I17892" s="115">
        <f t="shared" si="559"/>
        <v>1037.0322000000001</v>
      </c>
    </row>
    <row r="17893" spans="1:9" hidden="1">
      <c r="A17893" s="115" t="s">
        <v>46086</v>
      </c>
      <c r="B17893" s="115" t="s">
        <v>46087</v>
      </c>
      <c r="C17893" s="115" t="s">
        <v>46088</v>
      </c>
      <c r="D17893" s="115" t="s">
        <v>1138</v>
      </c>
      <c r="E17893" s="115">
        <v>452.17</v>
      </c>
      <c r="F17893" s="674">
        <v>293.83600000000001</v>
      </c>
      <c r="G17893" s="674">
        <v>295.84500000000003</v>
      </c>
      <c r="H17893" s="115">
        <f t="shared" si="558"/>
        <v>1.0068371472522089</v>
      </c>
      <c r="I17893" s="115">
        <f t="shared" si="559"/>
        <v>455.26159999999999</v>
      </c>
    </row>
    <row r="17894" spans="1:9" hidden="1">
      <c r="A17894" s="115" t="s">
        <v>46089</v>
      </c>
      <c r="B17894" s="115" t="s">
        <v>46090</v>
      </c>
      <c r="C17894" s="115" t="s">
        <v>46091</v>
      </c>
      <c r="D17894" s="115" t="s">
        <v>1138</v>
      </c>
      <c r="E17894" s="115">
        <v>473.7</v>
      </c>
      <c r="F17894" s="674">
        <v>293.83600000000001</v>
      </c>
      <c r="G17894" s="674">
        <v>295.84500000000003</v>
      </c>
      <c r="H17894" s="115">
        <f t="shared" si="558"/>
        <v>1.0068371472522089</v>
      </c>
      <c r="I17894" s="115">
        <f t="shared" si="559"/>
        <v>476.93880000000001</v>
      </c>
    </row>
    <row r="17895" spans="1:9" hidden="1">
      <c r="A17895" s="115" t="s">
        <v>46092</v>
      </c>
      <c r="B17895" s="115" t="s">
        <v>46093</v>
      </c>
      <c r="C17895" s="115" t="s">
        <v>46094</v>
      </c>
      <c r="D17895" s="115" t="s">
        <v>1138</v>
      </c>
      <c r="E17895" s="115">
        <v>118.48</v>
      </c>
      <c r="F17895" s="674">
        <v>293.83600000000001</v>
      </c>
      <c r="G17895" s="674">
        <v>295.84500000000003</v>
      </c>
      <c r="H17895" s="115">
        <f t="shared" si="558"/>
        <v>1.0068371472522089</v>
      </c>
      <c r="I17895" s="115">
        <f t="shared" si="559"/>
        <v>119.2901</v>
      </c>
    </row>
    <row r="17896" spans="1:9" hidden="1">
      <c r="A17896" s="115" t="s">
        <v>46095</v>
      </c>
      <c r="B17896" s="115" t="s">
        <v>46096</v>
      </c>
      <c r="C17896" s="115" t="s">
        <v>46097</v>
      </c>
      <c r="D17896" s="115" t="s">
        <v>1138</v>
      </c>
      <c r="E17896" s="115">
        <v>78.83</v>
      </c>
      <c r="F17896" s="674">
        <v>293.83600000000001</v>
      </c>
      <c r="G17896" s="674">
        <v>295.84500000000003</v>
      </c>
      <c r="H17896" s="115">
        <f t="shared" si="558"/>
        <v>1.0068371472522089</v>
      </c>
      <c r="I17896" s="115">
        <f t="shared" si="559"/>
        <v>79.369</v>
      </c>
    </row>
    <row r="17897" spans="1:9" hidden="1">
      <c r="A17897" s="115" t="s">
        <v>46098</v>
      </c>
      <c r="B17897" s="115" t="s">
        <v>46099</v>
      </c>
      <c r="C17897" s="115" t="s">
        <v>46100</v>
      </c>
      <c r="D17897" s="115" t="s">
        <v>1138</v>
      </c>
      <c r="E17897" s="115">
        <v>3057.72</v>
      </c>
      <c r="F17897" s="674">
        <v>293.83600000000001</v>
      </c>
      <c r="G17897" s="674">
        <v>295.84500000000003</v>
      </c>
      <c r="H17897" s="115">
        <f t="shared" si="558"/>
        <v>1.0068371472522089</v>
      </c>
      <c r="I17897" s="115">
        <f t="shared" si="559"/>
        <v>3078.6261</v>
      </c>
    </row>
    <row r="17898" spans="1:9" hidden="1">
      <c r="A17898" s="115" t="s">
        <v>46101</v>
      </c>
      <c r="B17898" s="115" t="s">
        <v>46102</v>
      </c>
      <c r="C17898" s="115" t="s">
        <v>46103</v>
      </c>
      <c r="D17898" s="115" t="s">
        <v>1138</v>
      </c>
      <c r="E17898" s="115">
        <v>365.87</v>
      </c>
      <c r="F17898" s="674">
        <v>293.83600000000001</v>
      </c>
      <c r="G17898" s="674">
        <v>295.84500000000003</v>
      </c>
      <c r="H17898" s="115">
        <f t="shared" si="558"/>
        <v>1.0068371472522089</v>
      </c>
      <c r="I17898" s="115">
        <f t="shared" si="559"/>
        <v>368.37150000000003</v>
      </c>
    </row>
    <row r="17899" spans="1:9" hidden="1">
      <c r="A17899" s="115" t="s">
        <v>46104</v>
      </c>
      <c r="B17899" s="115" t="s">
        <v>46105</v>
      </c>
      <c r="C17899" s="115" t="s">
        <v>46106</v>
      </c>
      <c r="D17899" s="115" t="s">
        <v>1138</v>
      </c>
      <c r="E17899" s="115">
        <v>81.37</v>
      </c>
      <c r="F17899" s="674">
        <v>293.83600000000001</v>
      </c>
      <c r="G17899" s="674">
        <v>295.84500000000003</v>
      </c>
      <c r="H17899" s="115">
        <f t="shared" si="558"/>
        <v>1.0068371472522089</v>
      </c>
      <c r="I17899" s="115">
        <f t="shared" si="559"/>
        <v>81.926299999999998</v>
      </c>
    </row>
    <row r="17900" spans="1:9" hidden="1">
      <c r="A17900" s="115" t="s">
        <v>46107</v>
      </c>
      <c r="B17900" s="115" t="s">
        <v>46108</v>
      </c>
      <c r="C17900" s="115" t="s">
        <v>46109</v>
      </c>
      <c r="D17900" s="115" t="s">
        <v>1138</v>
      </c>
      <c r="E17900" s="115">
        <v>88.776700000000005</v>
      </c>
      <c r="F17900" s="674">
        <v>293.83600000000001</v>
      </c>
      <c r="G17900" s="674">
        <v>295.84500000000003</v>
      </c>
      <c r="H17900" s="115">
        <f t="shared" si="558"/>
        <v>1.0068371472522089</v>
      </c>
      <c r="I17900" s="115">
        <f t="shared" si="559"/>
        <v>89.383700000000005</v>
      </c>
    </row>
    <row r="17901" spans="1:9" hidden="1">
      <c r="A17901" s="115" t="s">
        <v>46110</v>
      </c>
      <c r="B17901" s="115" t="s">
        <v>46111</v>
      </c>
      <c r="C17901" s="115" t="s">
        <v>46112</v>
      </c>
      <c r="D17901" s="115" t="s">
        <v>1138</v>
      </c>
      <c r="E17901" s="115">
        <v>83.5167</v>
      </c>
      <c r="F17901" s="674">
        <v>293.83600000000001</v>
      </c>
      <c r="G17901" s="674">
        <v>295.84500000000003</v>
      </c>
      <c r="H17901" s="115">
        <f t="shared" si="558"/>
        <v>1.0068371472522089</v>
      </c>
      <c r="I17901" s="115">
        <f t="shared" si="559"/>
        <v>84.087699999999998</v>
      </c>
    </row>
    <row r="17902" spans="1:9" hidden="1">
      <c r="A17902" s="115" t="s">
        <v>46113</v>
      </c>
      <c r="B17902" s="115" t="s">
        <v>46114</v>
      </c>
      <c r="C17902" s="115" t="s">
        <v>46115</v>
      </c>
      <c r="D17902" s="115" t="s">
        <v>1138</v>
      </c>
      <c r="E17902" s="115">
        <v>63.826700000000002</v>
      </c>
      <c r="F17902" s="674">
        <v>293.83600000000001</v>
      </c>
      <c r="G17902" s="674">
        <v>295.84500000000003</v>
      </c>
      <c r="H17902" s="115">
        <f t="shared" si="558"/>
        <v>1.0068371472522089</v>
      </c>
      <c r="I17902" s="115">
        <f t="shared" si="559"/>
        <v>64.263099999999994</v>
      </c>
    </row>
    <row r="17903" spans="1:9" hidden="1">
      <c r="A17903" s="115" t="s">
        <v>46116</v>
      </c>
      <c r="B17903" s="115" t="s">
        <v>46117</v>
      </c>
      <c r="C17903" s="115" t="s">
        <v>46118</v>
      </c>
      <c r="D17903" s="115" t="s">
        <v>1138</v>
      </c>
      <c r="E17903" s="115">
        <v>240.73670000000001</v>
      </c>
      <c r="F17903" s="674">
        <v>293.83600000000001</v>
      </c>
      <c r="G17903" s="674">
        <v>295.84500000000003</v>
      </c>
      <c r="H17903" s="115">
        <f t="shared" si="558"/>
        <v>1.0068371472522089</v>
      </c>
      <c r="I17903" s="115">
        <f t="shared" si="559"/>
        <v>242.3827</v>
      </c>
    </row>
    <row r="17904" spans="1:9" hidden="1">
      <c r="A17904" s="115" t="s">
        <v>46119</v>
      </c>
      <c r="B17904" s="115" t="s">
        <v>46120</v>
      </c>
      <c r="C17904" s="115" t="s">
        <v>46121</v>
      </c>
      <c r="D17904" s="115" t="s">
        <v>1138</v>
      </c>
      <c r="E17904" s="115">
        <v>90.696700000000007</v>
      </c>
      <c r="F17904" s="674">
        <v>293.83600000000001</v>
      </c>
      <c r="G17904" s="674">
        <v>295.84500000000003</v>
      </c>
      <c r="H17904" s="115">
        <f t="shared" si="558"/>
        <v>1.0068371472522089</v>
      </c>
      <c r="I17904" s="115">
        <f t="shared" si="559"/>
        <v>91.316800000000001</v>
      </c>
    </row>
    <row r="17905" spans="1:9" hidden="1">
      <c r="A17905" s="115" t="s">
        <v>46122</v>
      </c>
      <c r="B17905" s="115" t="s">
        <v>46123</v>
      </c>
      <c r="C17905" s="115" t="s">
        <v>46124</v>
      </c>
      <c r="D17905" s="115" t="s">
        <v>1138</v>
      </c>
      <c r="E17905" s="115">
        <v>141468.92000000001</v>
      </c>
      <c r="F17905" s="674">
        <v>293.83600000000001</v>
      </c>
      <c r="G17905" s="674">
        <v>295.84500000000003</v>
      </c>
      <c r="H17905" s="115">
        <f t="shared" si="558"/>
        <v>1.0068371472522089</v>
      </c>
      <c r="I17905" s="115">
        <f t="shared" si="559"/>
        <v>142436.16380000001</v>
      </c>
    </row>
    <row r="17906" spans="1:9" hidden="1">
      <c r="A17906" s="115" t="s">
        <v>46125</v>
      </c>
      <c r="B17906" s="115" t="s">
        <v>46126</v>
      </c>
      <c r="C17906" s="115" t="s">
        <v>46127</v>
      </c>
      <c r="D17906" s="115" t="s">
        <v>1138</v>
      </c>
      <c r="E17906" s="115">
        <v>151800</v>
      </c>
      <c r="F17906" s="674">
        <v>293.83600000000001</v>
      </c>
      <c r="G17906" s="674">
        <v>295.84500000000003</v>
      </c>
      <c r="H17906" s="115">
        <f t="shared" si="558"/>
        <v>1.0068371472522089</v>
      </c>
      <c r="I17906" s="115">
        <f t="shared" si="559"/>
        <v>152837.87899999999</v>
      </c>
    </row>
    <row r="17907" spans="1:9" hidden="1">
      <c r="A17907" s="115" t="s">
        <v>46128</v>
      </c>
      <c r="B17907" s="115" t="s">
        <v>46129</v>
      </c>
      <c r="C17907" s="115" t="s">
        <v>46130</v>
      </c>
      <c r="D17907" s="115" t="s">
        <v>1138</v>
      </c>
      <c r="E17907" s="115">
        <v>184000</v>
      </c>
      <c r="F17907" s="674">
        <v>293.83600000000001</v>
      </c>
      <c r="G17907" s="674">
        <v>295.84500000000003</v>
      </c>
      <c r="H17907" s="115">
        <f t="shared" si="558"/>
        <v>1.0068371472522089</v>
      </c>
      <c r="I17907" s="115">
        <f t="shared" si="559"/>
        <v>185258.03510000001</v>
      </c>
    </row>
    <row r="17908" spans="1:9" hidden="1">
      <c r="A17908" s="115" t="s">
        <v>46131</v>
      </c>
      <c r="B17908" s="115" t="s">
        <v>46132</v>
      </c>
      <c r="C17908" s="115" t="s">
        <v>46133</v>
      </c>
      <c r="D17908" s="115" t="s">
        <v>1138</v>
      </c>
      <c r="E17908" s="115">
        <v>40300</v>
      </c>
      <c r="F17908" s="674">
        <v>293.83600000000001</v>
      </c>
      <c r="G17908" s="674">
        <v>295.84500000000003</v>
      </c>
      <c r="H17908" s="115">
        <f t="shared" si="558"/>
        <v>1.0068371472522089</v>
      </c>
      <c r="I17908" s="115">
        <f t="shared" si="559"/>
        <v>40575.536999999997</v>
      </c>
    </row>
    <row r="17909" spans="1:9" hidden="1">
      <c r="A17909" s="115" t="s">
        <v>46134</v>
      </c>
      <c r="B17909" s="115" t="s">
        <v>46135</v>
      </c>
      <c r="C17909" s="115" t="s">
        <v>46136</v>
      </c>
      <c r="D17909" s="115" t="s">
        <v>1138</v>
      </c>
      <c r="E17909" s="115">
        <v>2676.4146999999998</v>
      </c>
      <c r="F17909" s="674">
        <v>293.83600000000001</v>
      </c>
      <c r="G17909" s="674">
        <v>295.84500000000003</v>
      </c>
      <c r="H17909" s="115">
        <f t="shared" si="558"/>
        <v>1.0068371472522089</v>
      </c>
      <c r="I17909" s="115">
        <f t="shared" si="559"/>
        <v>2694.7136999999998</v>
      </c>
    </row>
    <row r="17910" spans="1:9" hidden="1">
      <c r="A17910" s="115" t="s">
        <v>46137</v>
      </c>
      <c r="B17910" s="115" t="s">
        <v>46138</v>
      </c>
      <c r="C17910" s="115" t="s">
        <v>46139</v>
      </c>
      <c r="D17910" s="115" t="s">
        <v>1138</v>
      </c>
      <c r="E17910" s="115">
        <v>3436.0333999999998</v>
      </c>
      <c r="F17910" s="674">
        <v>293.83600000000001</v>
      </c>
      <c r="G17910" s="674">
        <v>295.84500000000003</v>
      </c>
      <c r="H17910" s="115">
        <f t="shared" si="558"/>
        <v>1.0068371472522089</v>
      </c>
      <c r="I17910" s="115">
        <f t="shared" si="559"/>
        <v>3459.5261</v>
      </c>
    </row>
    <row r="17911" spans="1:9" hidden="1">
      <c r="A17911" s="115" t="s">
        <v>46140</v>
      </c>
      <c r="B17911" s="115" t="s">
        <v>46141</v>
      </c>
      <c r="C17911" s="115" t="s">
        <v>46142</v>
      </c>
      <c r="D17911" s="115" t="s">
        <v>1138</v>
      </c>
      <c r="E17911" s="115">
        <v>125167.3036</v>
      </c>
      <c r="F17911" s="674">
        <v>293.83600000000001</v>
      </c>
      <c r="G17911" s="674">
        <v>295.84500000000003</v>
      </c>
      <c r="H17911" s="115">
        <f t="shared" si="558"/>
        <v>1.0068371472522089</v>
      </c>
      <c r="I17911" s="115">
        <f t="shared" si="559"/>
        <v>126023.0909</v>
      </c>
    </row>
    <row r="17912" spans="1:9" hidden="1">
      <c r="A17912" s="115" t="s">
        <v>46143</v>
      </c>
      <c r="B17912" s="115" t="s">
        <v>46144</v>
      </c>
      <c r="C17912" s="115" t="s">
        <v>46145</v>
      </c>
      <c r="D17912" s="115" t="s">
        <v>1138</v>
      </c>
      <c r="E17912" s="115">
        <v>151517.30360000001</v>
      </c>
      <c r="F17912" s="674">
        <v>293.83600000000001</v>
      </c>
      <c r="G17912" s="674">
        <v>295.84500000000003</v>
      </c>
      <c r="H17912" s="115">
        <f t="shared" si="558"/>
        <v>1.0068371472522089</v>
      </c>
      <c r="I17912" s="115">
        <f t="shared" si="559"/>
        <v>152553.24969999999</v>
      </c>
    </row>
    <row r="17913" spans="1:9" hidden="1">
      <c r="A17913" s="115" t="s">
        <v>46146</v>
      </c>
      <c r="B17913" s="115" t="s">
        <v>46147</v>
      </c>
      <c r="C17913" s="115" t="s">
        <v>46148</v>
      </c>
      <c r="D17913" s="115" t="s">
        <v>1138</v>
      </c>
      <c r="E17913" s="115">
        <v>303272.35359999997</v>
      </c>
      <c r="F17913" s="674">
        <v>293.83600000000001</v>
      </c>
      <c r="G17913" s="674">
        <v>295.84500000000003</v>
      </c>
      <c r="H17913" s="115">
        <f t="shared" si="558"/>
        <v>1.0068371472522089</v>
      </c>
      <c r="I17913" s="115">
        <f t="shared" si="559"/>
        <v>305345.8713</v>
      </c>
    </row>
    <row r="17914" spans="1:9" hidden="1">
      <c r="A17914" s="115" t="s">
        <v>46149</v>
      </c>
      <c r="B17914" s="115" t="s">
        <v>46150</v>
      </c>
      <c r="C17914" s="115" t="s">
        <v>46151</v>
      </c>
      <c r="D17914" s="115" t="s">
        <v>1138</v>
      </c>
      <c r="E17914" s="115">
        <v>384642.35359999997</v>
      </c>
      <c r="F17914" s="674">
        <v>293.83600000000001</v>
      </c>
      <c r="G17914" s="674">
        <v>295.84500000000003</v>
      </c>
      <c r="H17914" s="115">
        <f t="shared" si="558"/>
        <v>1.0068371472522089</v>
      </c>
      <c r="I17914" s="115">
        <f t="shared" si="559"/>
        <v>387272.21</v>
      </c>
    </row>
    <row r="17915" spans="1:9" hidden="1">
      <c r="A17915" s="115" t="s">
        <v>46152</v>
      </c>
      <c r="B17915" s="115" t="s">
        <v>46153</v>
      </c>
      <c r="C17915" s="115" t="s">
        <v>46154</v>
      </c>
      <c r="D17915" s="115" t="s">
        <v>1138</v>
      </c>
      <c r="E17915" s="115">
        <v>105167.3036</v>
      </c>
      <c r="F17915" s="674">
        <v>293.83600000000001</v>
      </c>
      <c r="G17915" s="674">
        <v>295.84500000000003</v>
      </c>
      <c r="H17915" s="115">
        <f t="shared" si="558"/>
        <v>1.0068371472522089</v>
      </c>
      <c r="I17915" s="115">
        <f t="shared" si="559"/>
        <v>105886.34789999999</v>
      </c>
    </row>
    <row r="17916" spans="1:9" hidden="1">
      <c r="A17916" s="115" t="s">
        <v>46155</v>
      </c>
      <c r="B17916" s="115" t="s">
        <v>46156</v>
      </c>
      <c r="C17916" s="115" t="s">
        <v>46157</v>
      </c>
      <c r="D17916" s="115" t="s">
        <v>1138</v>
      </c>
      <c r="E17916" s="115">
        <v>172167.30360000001</v>
      </c>
      <c r="F17916" s="674">
        <v>293.83600000000001</v>
      </c>
      <c r="G17916" s="674">
        <v>295.84500000000003</v>
      </c>
      <c r="H17916" s="115">
        <f t="shared" si="558"/>
        <v>1.0068371472522089</v>
      </c>
      <c r="I17916" s="115">
        <f t="shared" si="559"/>
        <v>173344.4368</v>
      </c>
    </row>
    <row r="17917" spans="1:9" hidden="1">
      <c r="A17917" s="115" t="s">
        <v>46158</v>
      </c>
      <c r="B17917" s="115" t="s">
        <v>46159</v>
      </c>
      <c r="C17917" s="115" t="s">
        <v>46160</v>
      </c>
      <c r="D17917" s="115" t="s">
        <v>1138</v>
      </c>
      <c r="E17917" s="115">
        <v>344.77670000000001</v>
      </c>
      <c r="F17917" s="674">
        <v>293.83600000000001</v>
      </c>
      <c r="G17917" s="674">
        <v>295.84500000000003</v>
      </c>
      <c r="H17917" s="115">
        <f t="shared" si="558"/>
        <v>1.0068371472522089</v>
      </c>
      <c r="I17917" s="115">
        <f t="shared" si="559"/>
        <v>347.13400000000001</v>
      </c>
    </row>
    <row r="17918" spans="1:9" hidden="1">
      <c r="A17918" s="115" t="s">
        <v>46161</v>
      </c>
      <c r="B17918" s="115" t="s">
        <v>46162</v>
      </c>
      <c r="C17918" s="115" t="s">
        <v>46163</v>
      </c>
      <c r="D17918" s="115" t="s">
        <v>1138</v>
      </c>
      <c r="E17918" s="115">
        <v>452.77670000000001</v>
      </c>
      <c r="F17918" s="674">
        <v>293.83600000000001</v>
      </c>
      <c r="G17918" s="674">
        <v>295.84500000000003</v>
      </c>
      <c r="H17918" s="115">
        <f t="shared" si="558"/>
        <v>1.0068371472522089</v>
      </c>
      <c r="I17918" s="115">
        <f t="shared" si="559"/>
        <v>455.87240000000003</v>
      </c>
    </row>
    <row r="17919" spans="1:9" hidden="1">
      <c r="A17919" s="115" t="s">
        <v>46164</v>
      </c>
      <c r="B17919" s="115" t="s">
        <v>46165</v>
      </c>
      <c r="C17919" s="115" t="s">
        <v>46166</v>
      </c>
      <c r="D17919" s="115" t="s">
        <v>1138</v>
      </c>
      <c r="E17919" s="115">
        <v>235.92670000000001</v>
      </c>
      <c r="F17919" s="674">
        <v>293.83600000000001</v>
      </c>
      <c r="G17919" s="674">
        <v>295.84500000000003</v>
      </c>
      <c r="H17919" s="115">
        <f t="shared" si="558"/>
        <v>1.0068371472522089</v>
      </c>
      <c r="I17919" s="115">
        <f t="shared" si="559"/>
        <v>237.53980000000001</v>
      </c>
    </row>
    <row r="17920" spans="1:9" hidden="1">
      <c r="A17920" s="115" t="s">
        <v>46167</v>
      </c>
      <c r="B17920" s="115" t="s">
        <v>46168</v>
      </c>
      <c r="C17920" s="115" t="s">
        <v>46169</v>
      </c>
      <c r="D17920" s="115" t="s">
        <v>1138</v>
      </c>
      <c r="E17920" s="115">
        <v>2805.7766999999999</v>
      </c>
      <c r="F17920" s="674">
        <v>293.83600000000001</v>
      </c>
      <c r="G17920" s="674">
        <v>295.84500000000003</v>
      </c>
      <c r="H17920" s="115">
        <f t="shared" si="558"/>
        <v>1.0068371472522089</v>
      </c>
      <c r="I17920" s="115">
        <f t="shared" si="559"/>
        <v>2824.9602</v>
      </c>
    </row>
    <row r="17921" spans="1:9" hidden="1">
      <c r="A17921" s="115" t="s">
        <v>46170</v>
      </c>
      <c r="B17921" s="115" t="s">
        <v>46171</v>
      </c>
      <c r="C17921" s="115" t="s">
        <v>46172</v>
      </c>
      <c r="D17921" s="115" t="s">
        <v>1138</v>
      </c>
      <c r="E17921" s="115">
        <v>2711.1763000000001</v>
      </c>
      <c r="F17921" s="674">
        <v>293.83600000000001</v>
      </c>
      <c r="G17921" s="674">
        <v>295.84500000000003</v>
      </c>
      <c r="H17921" s="115">
        <f t="shared" si="558"/>
        <v>1.0068371472522089</v>
      </c>
      <c r="I17921" s="115">
        <f t="shared" si="559"/>
        <v>2729.7130000000002</v>
      </c>
    </row>
    <row r="17922" spans="1:9" hidden="1">
      <c r="A17922" s="115" t="s">
        <v>46173</v>
      </c>
      <c r="B17922" s="115" t="s">
        <v>46174</v>
      </c>
      <c r="C17922" s="115" t="s">
        <v>46175</v>
      </c>
      <c r="D17922" s="115" t="s">
        <v>1138</v>
      </c>
      <c r="E17922" s="115">
        <v>3535.1763000000001</v>
      </c>
      <c r="F17922" s="674">
        <v>293.83600000000001</v>
      </c>
      <c r="G17922" s="674">
        <v>295.84500000000003</v>
      </c>
      <c r="H17922" s="115">
        <f t="shared" si="558"/>
        <v>1.0068371472522089</v>
      </c>
      <c r="I17922" s="115">
        <f t="shared" si="559"/>
        <v>3559.3467999999998</v>
      </c>
    </row>
    <row r="17923" spans="1:9" hidden="1">
      <c r="A17923" s="115" t="s">
        <v>46176</v>
      </c>
      <c r="B17923" s="115" t="s">
        <v>46177</v>
      </c>
      <c r="C17923" s="115" t="s">
        <v>46178</v>
      </c>
      <c r="D17923" s="115" t="s">
        <v>1138</v>
      </c>
      <c r="E17923" s="115">
        <v>671.13</v>
      </c>
      <c r="F17923" s="674">
        <v>293.83600000000001</v>
      </c>
      <c r="G17923" s="674">
        <v>295.84500000000003</v>
      </c>
      <c r="H17923" s="115">
        <f t="shared" si="558"/>
        <v>1.0068371472522089</v>
      </c>
      <c r="I17923" s="115">
        <f t="shared" si="559"/>
        <v>675.71860000000004</v>
      </c>
    </row>
    <row r="17924" spans="1:9" hidden="1">
      <c r="A17924" s="115" t="s">
        <v>46179</v>
      </c>
      <c r="B17924" s="115" t="s">
        <v>46180</v>
      </c>
      <c r="C17924" s="115" t="s">
        <v>46181</v>
      </c>
      <c r="D17924" s="115" t="s">
        <v>1138</v>
      </c>
      <c r="E17924" s="115">
        <v>671.13</v>
      </c>
      <c r="F17924" s="674">
        <v>293.83600000000001</v>
      </c>
      <c r="G17924" s="674">
        <v>295.84500000000003</v>
      </c>
      <c r="H17924" s="115">
        <f t="shared" si="558"/>
        <v>1.0068371472522089</v>
      </c>
      <c r="I17924" s="115">
        <f t="shared" si="559"/>
        <v>675.71860000000004</v>
      </c>
    </row>
    <row r="17925" spans="1:9" hidden="1">
      <c r="A17925" s="115" t="s">
        <v>46182</v>
      </c>
      <c r="B17925" s="115" t="s">
        <v>46183</v>
      </c>
      <c r="C17925" s="115" t="s">
        <v>46184</v>
      </c>
      <c r="D17925" s="115" t="s">
        <v>1138</v>
      </c>
      <c r="E17925" s="115">
        <v>671.13</v>
      </c>
      <c r="F17925" s="674">
        <v>293.83600000000001</v>
      </c>
      <c r="G17925" s="674">
        <v>295.84500000000003</v>
      </c>
      <c r="H17925" s="115">
        <f t="shared" ref="H17925:H17988" si="560">G17925/F17925</f>
        <v>1.0068371472522089</v>
      </c>
      <c r="I17925" s="115">
        <f t="shared" ref="I17925:I17988" si="561">ROUND(H17925*E17925,4)</f>
        <v>675.71860000000004</v>
      </c>
    </row>
    <row r="17926" spans="1:9" hidden="1">
      <c r="A17926" s="115" t="s">
        <v>46185</v>
      </c>
      <c r="B17926" s="115" t="s">
        <v>46186</v>
      </c>
      <c r="C17926" s="115" t="s">
        <v>46187</v>
      </c>
      <c r="D17926" s="115" t="s">
        <v>1138</v>
      </c>
      <c r="E17926" s="115">
        <v>671.13</v>
      </c>
      <c r="F17926" s="674">
        <v>293.83600000000001</v>
      </c>
      <c r="G17926" s="674">
        <v>295.84500000000003</v>
      </c>
      <c r="H17926" s="115">
        <f t="shared" si="560"/>
        <v>1.0068371472522089</v>
      </c>
      <c r="I17926" s="115">
        <f t="shared" si="561"/>
        <v>675.71860000000004</v>
      </c>
    </row>
    <row r="17927" spans="1:9" hidden="1">
      <c r="A17927" s="115" t="s">
        <v>46188</v>
      </c>
      <c r="B17927" s="115" t="s">
        <v>46189</v>
      </c>
      <c r="C17927" s="115" t="s">
        <v>46190</v>
      </c>
      <c r="D17927" s="115" t="s">
        <v>1138</v>
      </c>
      <c r="E17927" s="115">
        <v>671.13</v>
      </c>
      <c r="F17927" s="674">
        <v>293.83600000000001</v>
      </c>
      <c r="G17927" s="674">
        <v>295.84500000000003</v>
      </c>
      <c r="H17927" s="115">
        <f t="shared" si="560"/>
        <v>1.0068371472522089</v>
      </c>
      <c r="I17927" s="115">
        <f t="shared" si="561"/>
        <v>675.71860000000004</v>
      </c>
    </row>
    <row r="17928" spans="1:9" hidden="1">
      <c r="A17928" s="115" t="s">
        <v>46191</v>
      </c>
      <c r="B17928" s="115" t="s">
        <v>46192</v>
      </c>
      <c r="C17928" s="115" t="s">
        <v>46193</v>
      </c>
      <c r="D17928" s="115" t="s">
        <v>1138</v>
      </c>
      <c r="E17928" s="115">
        <v>671.13</v>
      </c>
      <c r="F17928" s="674">
        <v>293.83600000000001</v>
      </c>
      <c r="G17928" s="674">
        <v>295.84500000000003</v>
      </c>
      <c r="H17928" s="115">
        <f t="shared" si="560"/>
        <v>1.0068371472522089</v>
      </c>
      <c r="I17928" s="115">
        <f t="shared" si="561"/>
        <v>675.71860000000004</v>
      </c>
    </row>
    <row r="17929" spans="1:9" hidden="1">
      <c r="A17929" s="115" t="s">
        <v>46194</v>
      </c>
      <c r="B17929" s="115" t="s">
        <v>46195</v>
      </c>
      <c r="C17929" s="115" t="s">
        <v>46196</v>
      </c>
      <c r="D17929" s="115" t="s">
        <v>1138</v>
      </c>
      <c r="E17929" s="115">
        <v>671.13</v>
      </c>
      <c r="F17929" s="674">
        <v>293.83600000000001</v>
      </c>
      <c r="G17929" s="674">
        <v>295.84500000000003</v>
      </c>
      <c r="H17929" s="115">
        <f t="shared" si="560"/>
        <v>1.0068371472522089</v>
      </c>
      <c r="I17929" s="115">
        <f t="shared" si="561"/>
        <v>675.71860000000004</v>
      </c>
    </row>
    <row r="17930" spans="1:9" hidden="1">
      <c r="A17930" s="115" t="s">
        <v>46197</v>
      </c>
      <c r="B17930" s="115" t="s">
        <v>46198</v>
      </c>
      <c r="C17930" s="115" t="s">
        <v>46199</v>
      </c>
      <c r="D17930" s="115" t="s">
        <v>1138</v>
      </c>
      <c r="E17930" s="115">
        <v>671.13</v>
      </c>
      <c r="F17930" s="674">
        <v>293.83600000000001</v>
      </c>
      <c r="G17930" s="674">
        <v>295.84500000000003</v>
      </c>
      <c r="H17930" s="115">
        <f t="shared" si="560"/>
        <v>1.0068371472522089</v>
      </c>
      <c r="I17930" s="115">
        <f t="shared" si="561"/>
        <v>675.71860000000004</v>
      </c>
    </row>
    <row r="17931" spans="1:9" hidden="1">
      <c r="A17931" s="115" t="s">
        <v>46200</v>
      </c>
      <c r="B17931" s="115" t="s">
        <v>46201</v>
      </c>
      <c r="C17931" s="115" t="s">
        <v>46202</v>
      </c>
      <c r="D17931" s="115" t="s">
        <v>2038</v>
      </c>
      <c r="E17931" s="115">
        <v>858.82500000000005</v>
      </c>
      <c r="F17931" s="674">
        <v>293.83600000000001</v>
      </c>
      <c r="G17931" s="674">
        <v>295.84500000000003</v>
      </c>
      <c r="H17931" s="115">
        <f t="shared" si="560"/>
        <v>1.0068371472522089</v>
      </c>
      <c r="I17931" s="115">
        <f t="shared" si="561"/>
        <v>864.69690000000003</v>
      </c>
    </row>
    <row r="17932" spans="1:9" hidden="1">
      <c r="A17932" s="115" t="s">
        <v>46203</v>
      </c>
      <c r="B17932" s="115" t="s">
        <v>46204</v>
      </c>
      <c r="C17932" s="115" t="s">
        <v>46205</v>
      </c>
      <c r="D17932" s="115" t="s">
        <v>2038</v>
      </c>
      <c r="E17932" s="115">
        <v>833.27120000000002</v>
      </c>
      <c r="F17932" s="674">
        <v>293.83600000000001</v>
      </c>
      <c r="G17932" s="674">
        <v>295.84500000000003</v>
      </c>
      <c r="H17932" s="115">
        <f t="shared" si="560"/>
        <v>1.0068371472522089</v>
      </c>
      <c r="I17932" s="115">
        <f t="shared" si="561"/>
        <v>838.96839999999997</v>
      </c>
    </row>
    <row r="17933" spans="1:9" hidden="1">
      <c r="A17933" s="115" t="s">
        <v>46206</v>
      </c>
      <c r="B17933" s="115" t="s">
        <v>46207</v>
      </c>
      <c r="C17933" s="115" t="s">
        <v>46208</v>
      </c>
      <c r="D17933" s="115" t="s">
        <v>2038</v>
      </c>
      <c r="E17933" s="115">
        <v>833.30349999999999</v>
      </c>
      <c r="F17933" s="674">
        <v>293.83600000000001</v>
      </c>
      <c r="G17933" s="674">
        <v>295.84500000000003</v>
      </c>
      <c r="H17933" s="115">
        <f t="shared" si="560"/>
        <v>1.0068371472522089</v>
      </c>
      <c r="I17933" s="115">
        <f t="shared" si="561"/>
        <v>839.0009</v>
      </c>
    </row>
    <row r="17934" spans="1:9" hidden="1">
      <c r="A17934" s="115" t="s">
        <v>46209</v>
      </c>
      <c r="B17934" s="115" t="s">
        <v>46210</v>
      </c>
      <c r="C17934" s="115" t="s">
        <v>46211</v>
      </c>
      <c r="D17934" s="115" t="s">
        <v>2038</v>
      </c>
      <c r="E17934" s="115">
        <v>833.34259999999995</v>
      </c>
      <c r="F17934" s="674">
        <v>293.83600000000001</v>
      </c>
      <c r="G17934" s="674">
        <v>295.84500000000003</v>
      </c>
      <c r="H17934" s="115">
        <f t="shared" si="560"/>
        <v>1.0068371472522089</v>
      </c>
      <c r="I17934" s="115">
        <f t="shared" si="561"/>
        <v>839.0403</v>
      </c>
    </row>
    <row r="17935" spans="1:9" hidden="1">
      <c r="A17935" s="115" t="s">
        <v>46212</v>
      </c>
      <c r="B17935" s="115" t="s">
        <v>46213</v>
      </c>
      <c r="C17935" s="115" t="s">
        <v>46214</v>
      </c>
      <c r="D17935" s="115" t="s">
        <v>2038</v>
      </c>
      <c r="E17935" s="115">
        <v>833.34059999999999</v>
      </c>
      <c r="F17935" s="674">
        <v>293.83600000000001</v>
      </c>
      <c r="G17935" s="674">
        <v>295.84500000000003</v>
      </c>
      <c r="H17935" s="115">
        <f t="shared" si="560"/>
        <v>1.0068371472522089</v>
      </c>
      <c r="I17935" s="115">
        <f t="shared" si="561"/>
        <v>839.03830000000005</v>
      </c>
    </row>
    <row r="17936" spans="1:9" hidden="1">
      <c r="A17936" s="115" t="s">
        <v>46215</v>
      </c>
      <c r="B17936" s="115" t="s">
        <v>46216</v>
      </c>
      <c r="C17936" s="115" t="s">
        <v>46217</v>
      </c>
      <c r="D17936" s="115" t="s">
        <v>2038</v>
      </c>
      <c r="E17936" s="115">
        <v>833.19640000000004</v>
      </c>
      <c r="F17936" s="674">
        <v>293.83600000000001</v>
      </c>
      <c r="G17936" s="674">
        <v>295.84500000000003</v>
      </c>
      <c r="H17936" s="115">
        <f t="shared" si="560"/>
        <v>1.0068371472522089</v>
      </c>
      <c r="I17936" s="115">
        <f t="shared" si="561"/>
        <v>838.8931</v>
      </c>
    </row>
    <row r="17937" spans="1:9" hidden="1">
      <c r="A17937" s="115" t="s">
        <v>46218</v>
      </c>
      <c r="B17937" s="115" t="s">
        <v>46219</v>
      </c>
      <c r="C17937" s="115" t="s">
        <v>46220</v>
      </c>
      <c r="D17937" s="115" t="s">
        <v>1242</v>
      </c>
      <c r="E17937" s="115">
        <v>74.012299999999996</v>
      </c>
      <c r="F17937" s="674">
        <v>293.83600000000001</v>
      </c>
      <c r="G17937" s="674">
        <v>295.84500000000003</v>
      </c>
      <c r="H17937" s="115">
        <f t="shared" si="560"/>
        <v>1.0068371472522089</v>
      </c>
      <c r="I17937" s="115">
        <f t="shared" si="561"/>
        <v>74.518299999999996</v>
      </c>
    </row>
    <row r="17938" spans="1:9" hidden="1">
      <c r="A17938" s="115" t="s">
        <v>46221</v>
      </c>
      <c r="B17938" s="115" t="s">
        <v>46222</v>
      </c>
      <c r="C17938" s="115" t="s">
        <v>46223</v>
      </c>
      <c r="D17938" s="115" t="s">
        <v>1242</v>
      </c>
      <c r="E17938" s="115">
        <v>77.103499999999997</v>
      </c>
      <c r="F17938" s="674">
        <v>293.83600000000001</v>
      </c>
      <c r="G17938" s="674">
        <v>295.84500000000003</v>
      </c>
      <c r="H17938" s="115">
        <f t="shared" si="560"/>
        <v>1.0068371472522089</v>
      </c>
      <c r="I17938" s="115">
        <f t="shared" si="561"/>
        <v>77.630700000000004</v>
      </c>
    </row>
    <row r="17939" spans="1:9" hidden="1">
      <c r="A17939" s="115" t="s">
        <v>46224</v>
      </c>
      <c r="B17939" s="115" t="s">
        <v>46225</v>
      </c>
      <c r="C17939" s="115" t="s">
        <v>46226</v>
      </c>
      <c r="D17939" s="115" t="s">
        <v>2038</v>
      </c>
      <c r="E17939" s="115">
        <v>1063.2452000000001</v>
      </c>
      <c r="F17939" s="674">
        <v>293.83600000000001</v>
      </c>
      <c r="G17939" s="674">
        <v>295.84500000000003</v>
      </c>
      <c r="H17939" s="115">
        <f t="shared" si="560"/>
        <v>1.0068371472522089</v>
      </c>
      <c r="I17939" s="115">
        <f t="shared" si="561"/>
        <v>1070.5147999999999</v>
      </c>
    </row>
    <row r="17940" spans="1:9" hidden="1">
      <c r="A17940" s="115" t="s">
        <v>46227</v>
      </c>
      <c r="B17940" s="115" t="s">
        <v>46228</v>
      </c>
      <c r="C17940" s="115" t="s">
        <v>46229</v>
      </c>
      <c r="D17940" s="115" t="s">
        <v>2038</v>
      </c>
      <c r="E17940" s="115">
        <v>1032.201</v>
      </c>
      <c r="F17940" s="674">
        <v>293.83600000000001</v>
      </c>
      <c r="G17940" s="674">
        <v>295.84500000000003</v>
      </c>
      <c r="H17940" s="115">
        <f t="shared" si="560"/>
        <v>1.0068371472522089</v>
      </c>
      <c r="I17940" s="115">
        <f t="shared" si="561"/>
        <v>1039.2583</v>
      </c>
    </row>
    <row r="17941" spans="1:9" hidden="1">
      <c r="A17941" s="115" t="s">
        <v>46230</v>
      </c>
      <c r="B17941" s="115" t="s">
        <v>46231</v>
      </c>
      <c r="C17941" s="115" t="s">
        <v>46232</v>
      </c>
      <c r="D17941" s="115" t="s">
        <v>2038</v>
      </c>
      <c r="E17941" s="115">
        <v>1032.2474999999999</v>
      </c>
      <c r="F17941" s="674">
        <v>293.83600000000001</v>
      </c>
      <c r="G17941" s="674">
        <v>295.84500000000003</v>
      </c>
      <c r="H17941" s="115">
        <f t="shared" si="560"/>
        <v>1.0068371472522089</v>
      </c>
      <c r="I17941" s="115">
        <f t="shared" si="561"/>
        <v>1039.3051</v>
      </c>
    </row>
    <row r="17942" spans="1:9" hidden="1">
      <c r="A17942" s="115" t="s">
        <v>46233</v>
      </c>
      <c r="B17942" s="115" t="s">
        <v>46234</v>
      </c>
      <c r="C17942" s="115" t="s">
        <v>46235</v>
      </c>
      <c r="D17942" s="115" t="s">
        <v>2038</v>
      </c>
      <c r="E17942" s="115">
        <v>1032.2940000000001</v>
      </c>
      <c r="F17942" s="674">
        <v>293.83600000000001</v>
      </c>
      <c r="G17942" s="674">
        <v>295.84500000000003</v>
      </c>
      <c r="H17942" s="115">
        <f t="shared" si="560"/>
        <v>1.0068371472522089</v>
      </c>
      <c r="I17942" s="115">
        <f t="shared" si="561"/>
        <v>1039.3518999999999</v>
      </c>
    </row>
    <row r="17943" spans="1:9" hidden="1">
      <c r="A17943" s="115" t="s">
        <v>46236</v>
      </c>
      <c r="B17943" s="115" t="s">
        <v>46237</v>
      </c>
      <c r="C17943" s="115" t="s">
        <v>46238</v>
      </c>
      <c r="D17943" s="115" t="s">
        <v>2038</v>
      </c>
      <c r="E17943" s="115">
        <v>1032.2981</v>
      </c>
      <c r="F17943" s="674">
        <v>293.83600000000001</v>
      </c>
      <c r="G17943" s="674">
        <v>295.84500000000003</v>
      </c>
      <c r="H17943" s="115">
        <f t="shared" si="560"/>
        <v>1.0068371472522089</v>
      </c>
      <c r="I17943" s="115">
        <f t="shared" si="561"/>
        <v>1039.3561</v>
      </c>
    </row>
    <row r="17944" spans="1:9" hidden="1">
      <c r="A17944" s="115" t="s">
        <v>46239</v>
      </c>
      <c r="B17944" s="115" t="s">
        <v>46240</v>
      </c>
      <c r="C17944" s="115" t="s">
        <v>46241</v>
      </c>
      <c r="D17944" s="115" t="s">
        <v>2038</v>
      </c>
      <c r="E17944" s="115">
        <v>1032.1116</v>
      </c>
      <c r="F17944" s="674">
        <v>293.83600000000001</v>
      </c>
      <c r="G17944" s="674">
        <v>295.84500000000003</v>
      </c>
      <c r="H17944" s="115">
        <f t="shared" si="560"/>
        <v>1.0068371472522089</v>
      </c>
      <c r="I17944" s="115">
        <f t="shared" si="561"/>
        <v>1039.1683</v>
      </c>
    </row>
    <row r="17945" spans="1:9" hidden="1">
      <c r="A17945" s="115" t="s">
        <v>46242</v>
      </c>
      <c r="B17945" s="115" t="s">
        <v>46243</v>
      </c>
      <c r="C17945" s="115" t="s">
        <v>46244</v>
      </c>
      <c r="D17945" s="115" t="s">
        <v>1242</v>
      </c>
      <c r="E17945" s="115">
        <v>102.7623</v>
      </c>
      <c r="F17945" s="674">
        <v>293.83600000000001</v>
      </c>
      <c r="G17945" s="674">
        <v>295.84500000000003</v>
      </c>
      <c r="H17945" s="115">
        <f t="shared" si="560"/>
        <v>1.0068371472522089</v>
      </c>
      <c r="I17945" s="115">
        <f t="shared" si="561"/>
        <v>103.4649</v>
      </c>
    </row>
    <row r="17946" spans="1:9" hidden="1">
      <c r="A17946" s="115" t="s">
        <v>46245</v>
      </c>
      <c r="B17946" s="115" t="s">
        <v>46246</v>
      </c>
      <c r="C17946" s="115" t="s">
        <v>46247</v>
      </c>
      <c r="D17946" s="115" t="s">
        <v>1242</v>
      </c>
      <c r="E17946" s="115">
        <v>106.0535</v>
      </c>
      <c r="F17946" s="674">
        <v>293.83600000000001</v>
      </c>
      <c r="G17946" s="674">
        <v>295.84500000000003</v>
      </c>
      <c r="H17946" s="115">
        <f t="shared" si="560"/>
        <v>1.0068371472522089</v>
      </c>
      <c r="I17946" s="115">
        <f t="shared" si="561"/>
        <v>106.7786</v>
      </c>
    </row>
    <row r="17947" spans="1:9" hidden="1">
      <c r="A17947" s="115" t="s">
        <v>46248</v>
      </c>
      <c r="B17947" s="115" t="s">
        <v>46249</v>
      </c>
      <c r="C17947" s="115" t="s">
        <v>46250</v>
      </c>
      <c r="D17947" s="115" t="s">
        <v>1242</v>
      </c>
      <c r="E17947" s="115">
        <v>336.35640000000001</v>
      </c>
      <c r="F17947" s="674">
        <v>293.83600000000001</v>
      </c>
      <c r="G17947" s="674">
        <v>295.84500000000003</v>
      </c>
      <c r="H17947" s="115">
        <f t="shared" si="560"/>
        <v>1.0068371472522089</v>
      </c>
      <c r="I17947" s="115">
        <f t="shared" si="561"/>
        <v>338.65609999999998</v>
      </c>
    </row>
    <row r="17948" spans="1:9" hidden="1">
      <c r="A17948" s="115" t="s">
        <v>46251</v>
      </c>
      <c r="B17948" s="115" t="s">
        <v>46252</v>
      </c>
      <c r="C17948" s="115" t="s">
        <v>46253</v>
      </c>
      <c r="D17948" s="115" t="s">
        <v>2038</v>
      </c>
      <c r="E17948" s="115">
        <v>695.31979999999999</v>
      </c>
      <c r="F17948" s="674">
        <v>293.83600000000001</v>
      </c>
      <c r="G17948" s="674">
        <v>295.84500000000003</v>
      </c>
      <c r="H17948" s="115">
        <f t="shared" si="560"/>
        <v>1.0068371472522089</v>
      </c>
      <c r="I17948" s="115">
        <f t="shared" si="561"/>
        <v>700.07380000000001</v>
      </c>
    </row>
    <row r="17949" spans="1:9" hidden="1">
      <c r="A17949" s="115" t="s">
        <v>46254</v>
      </c>
      <c r="B17949" s="115" t="s">
        <v>46255</v>
      </c>
      <c r="C17949" s="115" t="s">
        <v>46256</v>
      </c>
      <c r="D17949" s="115" t="s">
        <v>2038</v>
      </c>
      <c r="E17949" s="115">
        <v>695.30089999999996</v>
      </c>
      <c r="F17949" s="674">
        <v>293.83600000000001</v>
      </c>
      <c r="G17949" s="674">
        <v>295.84500000000003</v>
      </c>
      <c r="H17949" s="115">
        <f t="shared" si="560"/>
        <v>1.0068371472522089</v>
      </c>
      <c r="I17949" s="115">
        <f t="shared" si="561"/>
        <v>700.0548</v>
      </c>
    </row>
    <row r="17950" spans="1:9" hidden="1">
      <c r="A17950" s="115" t="s">
        <v>46257</v>
      </c>
      <c r="B17950" s="115" t="s">
        <v>46258</v>
      </c>
      <c r="C17950" s="115" t="s">
        <v>46259</v>
      </c>
      <c r="D17950" s="115" t="s">
        <v>2038</v>
      </c>
      <c r="E17950" s="115">
        <v>695.32920000000001</v>
      </c>
      <c r="F17950" s="674">
        <v>293.83600000000001</v>
      </c>
      <c r="G17950" s="674">
        <v>295.84500000000003</v>
      </c>
      <c r="H17950" s="115">
        <f t="shared" si="560"/>
        <v>1.0068371472522089</v>
      </c>
      <c r="I17950" s="115">
        <f t="shared" si="561"/>
        <v>700.08330000000001</v>
      </c>
    </row>
    <row r="17951" spans="1:9" hidden="1">
      <c r="A17951" s="115" t="s">
        <v>46260</v>
      </c>
      <c r="B17951" s="115" t="s">
        <v>46261</v>
      </c>
      <c r="C17951" s="115" t="s">
        <v>46262</v>
      </c>
      <c r="D17951" s="115" t="s">
        <v>2038</v>
      </c>
      <c r="E17951" s="115">
        <v>695.35739999999998</v>
      </c>
      <c r="F17951" s="674">
        <v>293.83600000000001</v>
      </c>
      <c r="G17951" s="674">
        <v>295.84500000000003</v>
      </c>
      <c r="H17951" s="115">
        <f t="shared" si="560"/>
        <v>1.0068371472522089</v>
      </c>
      <c r="I17951" s="115">
        <f t="shared" si="561"/>
        <v>700.11170000000004</v>
      </c>
    </row>
    <row r="17952" spans="1:9" hidden="1">
      <c r="A17952" s="115" t="s">
        <v>46263</v>
      </c>
      <c r="B17952" s="115" t="s">
        <v>46264</v>
      </c>
      <c r="C17952" s="115" t="s">
        <v>46265</v>
      </c>
      <c r="D17952" s="115" t="s">
        <v>2038</v>
      </c>
      <c r="E17952" s="115">
        <v>695.35739999999998</v>
      </c>
      <c r="F17952" s="674">
        <v>293.83600000000001</v>
      </c>
      <c r="G17952" s="674">
        <v>295.84500000000003</v>
      </c>
      <c r="H17952" s="115">
        <f t="shared" si="560"/>
        <v>1.0068371472522089</v>
      </c>
      <c r="I17952" s="115">
        <f t="shared" si="561"/>
        <v>700.11170000000004</v>
      </c>
    </row>
    <row r="17953" spans="1:9" hidden="1">
      <c r="A17953" s="115" t="s">
        <v>46266</v>
      </c>
      <c r="B17953" s="115" t="s">
        <v>46267</v>
      </c>
      <c r="C17953" s="115" t="s">
        <v>46268</v>
      </c>
      <c r="D17953" s="115" t="s">
        <v>2038</v>
      </c>
      <c r="E17953" s="115">
        <v>695.24440000000004</v>
      </c>
      <c r="F17953" s="674">
        <v>293.83600000000001</v>
      </c>
      <c r="G17953" s="674">
        <v>295.84500000000003</v>
      </c>
      <c r="H17953" s="115">
        <f t="shared" si="560"/>
        <v>1.0068371472522089</v>
      </c>
      <c r="I17953" s="115">
        <f t="shared" si="561"/>
        <v>699.99789999999996</v>
      </c>
    </row>
    <row r="17954" spans="1:9" hidden="1">
      <c r="A17954" s="115" t="s">
        <v>46269</v>
      </c>
      <c r="B17954" s="115" t="s">
        <v>46270</v>
      </c>
      <c r="C17954" s="115" t="s">
        <v>46271</v>
      </c>
      <c r="D17954" s="115" t="s">
        <v>1242</v>
      </c>
      <c r="E17954" s="115">
        <v>70.832300000000004</v>
      </c>
      <c r="F17954" s="674">
        <v>293.83600000000001</v>
      </c>
      <c r="G17954" s="674">
        <v>295.84500000000003</v>
      </c>
      <c r="H17954" s="115">
        <f t="shared" si="560"/>
        <v>1.0068371472522089</v>
      </c>
      <c r="I17954" s="115">
        <f t="shared" si="561"/>
        <v>71.316599999999994</v>
      </c>
    </row>
    <row r="17955" spans="1:9" hidden="1">
      <c r="A17955" s="115" t="s">
        <v>46272</v>
      </c>
      <c r="B17955" s="115" t="s">
        <v>46273</v>
      </c>
      <c r="C17955" s="115" t="s">
        <v>46274</v>
      </c>
      <c r="D17955" s="115" t="s">
        <v>1242</v>
      </c>
      <c r="E17955" s="115">
        <v>74.123500000000007</v>
      </c>
      <c r="F17955" s="674">
        <v>293.83600000000001</v>
      </c>
      <c r="G17955" s="674">
        <v>295.84500000000003</v>
      </c>
      <c r="H17955" s="115">
        <f t="shared" si="560"/>
        <v>1.0068371472522089</v>
      </c>
      <c r="I17955" s="115">
        <f t="shared" si="561"/>
        <v>74.630300000000005</v>
      </c>
    </row>
    <row r="17956" spans="1:9" hidden="1">
      <c r="A17956" s="115" t="s">
        <v>46275</v>
      </c>
      <c r="B17956" s="115" t="s">
        <v>46276</v>
      </c>
      <c r="C17956" s="115" t="s">
        <v>46277</v>
      </c>
      <c r="D17956" s="115" t="s">
        <v>1242</v>
      </c>
      <c r="E17956" s="115">
        <v>323.99639999999999</v>
      </c>
      <c r="F17956" s="674">
        <v>293.83600000000001</v>
      </c>
      <c r="G17956" s="674">
        <v>295.84500000000003</v>
      </c>
      <c r="H17956" s="115">
        <f t="shared" si="560"/>
        <v>1.0068371472522089</v>
      </c>
      <c r="I17956" s="115">
        <f t="shared" si="561"/>
        <v>326.21159999999998</v>
      </c>
    </row>
    <row r="17957" spans="1:9" hidden="1">
      <c r="A17957" s="115" t="s">
        <v>46278</v>
      </c>
      <c r="B17957" s="115" t="s">
        <v>46279</v>
      </c>
      <c r="C17957" s="115" t="s">
        <v>46280</v>
      </c>
      <c r="D17957" s="115" t="s">
        <v>2038</v>
      </c>
      <c r="E17957" s="115">
        <v>695.31979999999999</v>
      </c>
      <c r="F17957" s="674">
        <v>293.83600000000001</v>
      </c>
      <c r="G17957" s="674">
        <v>295.84500000000003</v>
      </c>
      <c r="H17957" s="115">
        <f t="shared" si="560"/>
        <v>1.0068371472522089</v>
      </c>
      <c r="I17957" s="115">
        <f t="shared" si="561"/>
        <v>700.07380000000001</v>
      </c>
    </row>
    <row r="17958" spans="1:9" hidden="1">
      <c r="A17958" s="115" t="s">
        <v>46281</v>
      </c>
      <c r="B17958" s="115" t="s">
        <v>46282</v>
      </c>
      <c r="C17958" s="115" t="s">
        <v>46283</v>
      </c>
      <c r="D17958" s="115" t="s">
        <v>2038</v>
      </c>
      <c r="E17958" s="115">
        <v>695.30089999999996</v>
      </c>
      <c r="F17958" s="674">
        <v>293.83600000000001</v>
      </c>
      <c r="G17958" s="674">
        <v>295.84500000000003</v>
      </c>
      <c r="H17958" s="115">
        <f t="shared" si="560"/>
        <v>1.0068371472522089</v>
      </c>
      <c r="I17958" s="115">
        <f t="shared" si="561"/>
        <v>700.0548</v>
      </c>
    </row>
    <row r="17959" spans="1:9" hidden="1">
      <c r="A17959" s="115" t="s">
        <v>46284</v>
      </c>
      <c r="B17959" s="115" t="s">
        <v>46285</v>
      </c>
      <c r="C17959" s="115" t="s">
        <v>46286</v>
      </c>
      <c r="D17959" s="115" t="s">
        <v>2038</v>
      </c>
      <c r="E17959" s="115">
        <v>695.32920000000001</v>
      </c>
      <c r="F17959" s="674">
        <v>293.83600000000001</v>
      </c>
      <c r="G17959" s="674">
        <v>295.84500000000003</v>
      </c>
      <c r="H17959" s="115">
        <f t="shared" si="560"/>
        <v>1.0068371472522089</v>
      </c>
      <c r="I17959" s="115">
        <f t="shared" si="561"/>
        <v>700.08330000000001</v>
      </c>
    </row>
    <row r="17960" spans="1:9" hidden="1">
      <c r="A17960" s="115" t="s">
        <v>46287</v>
      </c>
      <c r="B17960" s="115" t="s">
        <v>46288</v>
      </c>
      <c r="C17960" s="115" t="s">
        <v>46289</v>
      </c>
      <c r="D17960" s="115" t="s">
        <v>2038</v>
      </c>
      <c r="E17960" s="115">
        <v>695.35739999999998</v>
      </c>
      <c r="F17960" s="674">
        <v>293.83600000000001</v>
      </c>
      <c r="G17960" s="674">
        <v>295.84500000000003</v>
      </c>
      <c r="H17960" s="115">
        <f t="shared" si="560"/>
        <v>1.0068371472522089</v>
      </c>
      <c r="I17960" s="115">
        <f t="shared" si="561"/>
        <v>700.11170000000004</v>
      </c>
    </row>
    <row r="17961" spans="1:9" hidden="1">
      <c r="A17961" s="115" t="s">
        <v>46290</v>
      </c>
      <c r="B17961" s="115" t="s">
        <v>46291</v>
      </c>
      <c r="C17961" s="115" t="s">
        <v>46292</v>
      </c>
      <c r="D17961" s="115" t="s">
        <v>2038</v>
      </c>
      <c r="E17961" s="115">
        <v>695.35739999999998</v>
      </c>
      <c r="F17961" s="674">
        <v>293.83600000000001</v>
      </c>
      <c r="G17961" s="674">
        <v>295.84500000000003</v>
      </c>
      <c r="H17961" s="115">
        <f t="shared" si="560"/>
        <v>1.0068371472522089</v>
      </c>
      <c r="I17961" s="115">
        <f t="shared" si="561"/>
        <v>700.11170000000004</v>
      </c>
    </row>
    <row r="17962" spans="1:9" hidden="1">
      <c r="A17962" s="115" t="s">
        <v>46293</v>
      </c>
      <c r="B17962" s="115" t="s">
        <v>46294</v>
      </c>
      <c r="C17962" s="115" t="s">
        <v>46295</v>
      </c>
      <c r="D17962" s="115" t="s">
        <v>2038</v>
      </c>
      <c r="E17962" s="115">
        <v>695.24440000000004</v>
      </c>
      <c r="F17962" s="674">
        <v>293.83600000000001</v>
      </c>
      <c r="G17962" s="674">
        <v>295.84500000000003</v>
      </c>
      <c r="H17962" s="115">
        <f t="shared" si="560"/>
        <v>1.0068371472522089</v>
      </c>
      <c r="I17962" s="115">
        <f t="shared" si="561"/>
        <v>699.99789999999996</v>
      </c>
    </row>
    <row r="17963" spans="1:9" hidden="1">
      <c r="A17963" s="115" t="s">
        <v>46296</v>
      </c>
      <c r="B17963" s="115" t="s">
        <v>46297</v>
      </c>
      <c r="C17963" s="115" t="s">
        <v>46298</v>
      </c>
      <c r="D17963" s="115" t="s">
        <v>1242</v>
      </c>
      <c r="E17963" s="115">
        <v>70.832300000000004</v>
      </c>
      <c r="F17963" s="674">
        <v>293.83600000000001</v>
      </c>
      <c r="G17963" s="674">
        <v>295.84500000000003</v>
      </c>
      <c r="H17963" s="115">
        <f t="shared" si="560"/>
        <v>1.0068371472522089</v>
      </c>
      <c r="I17963" s="115">
        <f t="shared" si="561"/>
        <v>71.316599999999994</v>
      </c>
    </row>
    <row r="17964" spans="1:9" hidden="1">
      <c r="A17964" s="115" t="s">
        <v>46299</v>
      </c>
      <c r="B17964" s="115" t="s">
        <v>46300</v>
      </c>
      <c r="C17964" s="115" t="s">
        <v>46301</v>
      </c>
      <c r="D17964" s="115" t="s">
        <v>1242</v>
      </c>
      <c r="E17964" s="115">
        <v>74.123500000000007</v>
      </c>
      <c r="F17964" s="674">
        <v>293.83600000000001</v>
      </c>
      <c r="G17964" s="674">
        <v>295.84500000000003</v>
      </c>
      <c r="H17964" s="115">
        <f t="shared" si="560"/>
        <v>1.0068371472522089</v>
      </c>
      <c r="I17964" s="115">
        <f t="shared" si="561"/>
        <v>74.630300000000005</v>
      </c>
    </row>
    <row r="17965" spans="1:9" hidden="1">
      <c r="A17965" s="115" t="s">
        <v>46302</v>
      </c>
      <c r="B17965" s="115" t="s">
        <v>46303</v>
      </c>
      <c r="C17965" s="115" t="s">
        <v>46304</v>
      </c>
      <c r="D17965" s="115" t="s">
        <v>1242</v>
      </c>
      <c r="E17965" s="115">
        <v>494.97640000000001</v>
      </c>
      <c r="F17965" s="674">
        <v>293.83600000000001</v>
      </c>
      <c r="G17965" s="674">
        <v>295.84500000000003</v>
      </c>
      <c r="H17965" s="115">
        <f t="shared" si="560"/>
        <v>1.0068371472522089</v>
      </c>
      <c r="I17965" s="115">
        <f t="shared" si="561"/>
        <v>498.36059999999998</v>
      </c>
    </row>
    <row r="17966" spans="1:9" hidden="1">
      <c r="A17966" s="115" t="s">
        <v>46305</v>
      </c>
      <c r="B17966" s="115" t="s">
        <v>46306</v>
      </c>
      <c r="C17966" s="115" t="s">
        <v>46307</v>
      </c>
      <c r="D17966" s="115" t="s">
        <v>2038</v>
      </c>
      <c r="E17966" s="115">
        <v>1133.4007999999999</v>
      </c>
      <c r="F17966" s="674">
        <v>293.83600000000001</v>
      </c>
      <c r="G17966" s="674">
        <v>295.84500000000003</v>
      </c>
      <c r="H17966" s="115">
        <f t="shared" si="560"/>
        <v>1.0068371472522089</v>
      </c>
      <c r="I17966" s="115">
        <f t="shared" si="561"/>
        <v>1141.1500000000001</v>
      </c>
    </row>
    <row r="17967" spans="1:9" hidden="1">
      <c r="A17967" s="115" t="s">
        <v>46308</v>
      </c>
      <c r="B17967" s="115" t="s">
        <v>46309</v>
      </c>
      <c r="C17967" s="115" t="s">
        <v>46310</v>
      </c>
      <c r="D17967" s="115" t="s">
        <v>2038</v>
      </c>
      <c r="E17967" s="115">
        <v>1133.3661999999999</v>
      </c>
      <c r="F17967" s="674">
        <v>293.83600000000001</v>
      </c>
      <c r="G17967" s="674">
        <v>295.84500000000003</v>
      </c>
      <c r="H17967" s="115">
        <f t="shared" si="560"/>
        <v>1.0068371472522089</v>
      </c>
      <c r="I17967" s="115">
        <f t="shared" si="561"/>
        <v>1141.1152</v>
      </c>
    </row>
    <row r="17968" spans="1:9" hidden="1">
      <c r="A17968" s="115" t="s">
        <v>46311</v>
      </c>
      <c r="B17968" s="115" t="s">
        <v>46312</v>
      </c>
      <c r="C17968" s="115" t="s">
        <v>46313</v>
      </c>
      <c r="D17968" s="115" t="s">
        <v>2038</v>
      </c>
      <c r="E17968" s="115">
        <v>1133.4181000000001</v>
      </c>
      <c r="F17968" s="674">
        <v>293.83600000000001</v>
      </c>
      <c r="G17968" s="674">
        <v>295.84500000000003</v>
      </c>
      <c r="H17968" s="115">
        <f t="shared" si="560"/>
        <v>1.0068371472522089</v>
      </c>
      <c r="I17968" s="115">
        <f t="shared" si="561"/>
        <v>1141.1674</v>
      </c>
    </row>
    <row r="17969" spans="1:9" hidden="1">
      <c r="A17969" s="115" t="s">
        <v>46314</v>
      </c>
      <c r="B17969" s="115" t="s">
        <v>46315</v>
      </c>
      <c r="C17969" s="115" t="s">
        <v>46316</v>
      </c>
      <c r="D17969" s="115" t="s">
        <v>2038</v>
      </c>
      <c r="E17969" s="115">
        <v>1133.47</v>
      </c>
      <c r="F17969" s="674">
        <v>293.83600000000001</v>
      </c>
      <c r="G17969" s="674">
        <v>295.84500000000003</v>
      </c>
      <c r="H17969" s="115">
        <f t="shared" si="560"/>
        <v>1.0068371472522089</v>
      </c>
      <c r="I17969" s="115">
        <f t="shared" si="561"/>
        <v>1141.2197000000001</v>
      </c>
    </row>
    <row r="17970" spans="1:9" hidden="1">
      <c r="A17970" s="115" t="s">
        <v>46317</v>
      </c>
      <c r="B17970" s="115" t="s">
        <v>46318</v>
      </c>
      <c r="C17970" s="115" t="s">
        <v>46319</v>
      </c>
      <c r="D17970" s="115" t="s">
        <v>2038</v>
      </c>
      <c r="E17970" s="115">
        <v>1133.47</v>
      </c>
      <c r="F17970" s="674">
        <v>293.83600000000001</v>
      </c>
      <c r="G17970" s="674">
        <v>295.84500000000003</v>
      </c>
      <c r="H17970" s="115">
        <f t="shared" si="560"/>
        <v>1.0068371472522089</v>
      </c>
      <c r="I17970" s="115">
        <f t="shared" si="561"/>
        <v>1141.2197000000001</v>
      </c>
    </row>
    <row r="17971" spans="1:9" hidden="1">
      <c r="A17971" s="115" t="s">
        <v>46320</v>
      </c>
      <c r="B17971" s="115" t="s">
        <v>46321</v>
      </c>
      <c r="C17971" s="115" t="s">
        <v>46322</v>
      </c>
      <c r="D17971" s="115" t="s">
        <v>2038</v>
      </c>
      <c r="E17971" s="115">
        <v>1133.2624000000001</v>
      </c>
      <c r="F17971" s="674">
        <v>293.83600000000001</v>
      </c>
      <c r="G17971" s="674">
        <v>295.84500000000003</v>
      </c>
      <c r="H17971" s="115">
        <f t="shared" si="560"/>
        <v>1.0068371472522089</v>
      </c>
      <c r="I17971" s="115">
        <f t="shared" si="561"/>
        <v>1141.0107</v>
      </c>
    </row>
    <row r="17972" spans="1:9" hidden="1">
      <c r="A17972" s="115" t="s">
        <v>46323</v>
      </c>
      <c r="B17972" s="115" t="s">
        <v>46324</v>
      </c>
      <c r="C17972" s="115" t="s">
        <v>46325</v>
      </c>
      <c r="D17972" s="115" t="s">
        <v>1242</v>
      </c>
      <c r="E17972" s="115">
        <v>102.7623</v>
      </c>
      <c r="F17972" s="674">
        <v>293.83600000000001</v>
      </c>
      <c r="G17972" s="674">
        <v>295.84500000000003</v>
      </c>
      <c r="H17972" s="115">
        <f t="shared" si="560"/>
        <v>1.0068371472522089</v>
      </c>
      <c r="I17972" s="115">
        <f t="shared" si="561"/>
        <v>103.4649</v>
      </c>
    </row>
    <row r="17973" spans="1:9" hidden="1">
      <c r="A17973" s="115" t="s">
        <v>46326</v>
      </c>
      <c r="B17973" s="115" t="s">
        <v>46327</v>
      </c>
      <c r="C17973" s="115" t="s">
        <v>46328</v>
      </c>
      <c r="D17973" s="115" t="s">
        <v>1242</v>
      </c>
      <c r="E17973" s="115">
        <v>106.0535</v>
      </c>
      <c r="F17973" s="674">
        <v>293.83600000000001</v>
      </c>
      <c r="G17973" s="674">
        <v>295.84500000000003</v>
      </c>
      <c r="H17973" s="115">
        <f t="shared" si="560"/>
        <v>1.0068371472522089</v>
      </c>
      <c r="I17973" s="115">
        <f t="shared" si="561"/>
        <v>106.7786</v>
      </c>
    </row>
    <row r="17974" spans="1:9" hidden="1">
      <c r="A17974" s="115" t="s">
        <v>46329</v>
      </c>
      <c r="B17974" s="115" t="s">
        <v>46330</v>
      </c>
      <c r="C17974" s="115" t="s">
        <v>46331</v>
      </c>
      <c r="D17974" s="115" t="s">
        <v>1138</v>
      </c>
      <c r="E17974" s="115">
        <v>3039.7694000000001</v>
      </c>
      <c r="F17974" s="674">
        <v>293.83600000000001</v>
      </c>
      <c r="G17974" s="674">
        <v>295.84500000000003</v>
      </c>
      <c r="H17974" s="115">
        <f t="shared" si="560"/>
        <v>1.0068371472522089</v>
      </c>
      <c r="I17974" s="115">
        <f t="shared" si="561"/>
        <v>3060.5527999999999</v>
      </c>
    </row>
    <row r="17975" spans="1:9" hidden="1">
      <c r="A17975" s="115" t="s">
        <v>46332</v>
      </c>
      <c r="B17975" s="115" t="s">
        <v>46333</v>
      </c>
      <c r="C17975" s="115" t="s">
        <v>46334</v>
      </c>
      <c r="D17975" s="115" t="s">
        <v>1138</v>
      </c>
      <c r="E17975" s="115">
        <v>1350.54</v>
      </c>
      <c r="F17975" s="674">
        <v>293.83600000000001</v>
      </c>
      <c r="G17975" s="674">
        <v>295.84500000000003</v>
      </c>
      <c r="H17975" s="115">
        <f t="shared" si="560"/>
        <v>1.0068371472522089</v>
      </c>
      <c r="I17975" s="115">
        <f t="shared" si="561"/>
        <v>1359.7737999999999</v>
      </c>
    </row>
    <row r="17976" spans="1:9" hidden="1">
      <c r="A17976" s="115" t="s">
        <v>46335</v>
      </c>
      <c r="B17976" s="115" t="s">
        <v>46336</v>
      </c>
      <c r="C17976" s="115" t="s">
        <v>46337</v>
      </c>
      <c r="D17976" s="115" t="s">
        <v>1138</v>
      </c>
      <c r="E17976" s="115">
        <v>1668.5</v>
      </c>
      <c r="F17976" s="674">
        <v>293.83600000000001</v>
      </c>
      <c r="G17976" s="674">
        <v>295.84500000000003</v>
      </c>
      <c r="H17976" s="115">
        <f t="shared" si="560"/>
        <v>1.0068371472522089</v>
      </c>
      <c r="I17976" s="115">
        <f t="shared" si="561"/>
        <v>1679.9078</v>
      </c>
    </row>
    <row r="17977" spans="1:9" hidden="1">
      <c r="A17977" s="115" t="s">
        <v>46338</v>
      </c>
      <c r="B17977" s="115" t="s">
        <v>46339</v>
      </c>
      <c r="C17977" s="115" t="s">
        <v>46340</v>
      </c>
      <c r="D17977" s="115" t="s">
        <v>1138</v>
      </c>
      <c r="E17977" s="115">
        <v>2145.85</v>
      </c>
      <c r="F17977" s="674">
        <v>293.83600000000001</v>
      </c>
      <c r="G17977" s="674">
        <v>295.84500000000003</v>
      </c>
      <c r="H17977" s="115">
        <f t="shared" si="560"/>
        <v>1.0068371472522089</v>
      </c>
      <c r="I17977" s="115">
        <f t="shared" si="561"/>
        <v>2160.5214999999998</v>
      </c>
    </row>
    <row r="17978" spans="1:9" hidden="1">
      <c r="A17978" s="115" t="s">
        <v>46341</v>
      </c>
      <c r="B17978" s="115" t="s">
        <v>46342</v>
      </c>
      <c r="C17978" s="115" t="s">
        <v>46343</v>
      </c>
      <c r="D17978" s="115" t="s">
        <v>1138</v>
      </c>
      <c r="E17978" s="115">
        <v>2224.8000000000002</v>
      </c>
      <c r="F17978" s="674">
        <v>293.83600000000001</v>
      </c>
      <c r="G17978" s="674">
        <v>295.84500000000003</v>
      </c>
      <c r="H17978" s="115">
        <f t="shared" si="560"/>
        <v>1.0068371472522089</v>
      </c>
      <c r="I17978" s="115">
        <f t="shared" si="561"/>
        <v>2240.0113000000001</v>
      </c>
    </row>
    <row r="17979" spans="1:9" hidden="1">
      <c r="A17979" s="115" t="s">
        <v>46344</v>
      </c>
      <c r="B17979" s="115" t="s">
        <v>46345</v>
      </c>
      <c r="C17979" s="115" t="s">
        <v>46346</v>
      </c>
      <c r="D17979" s="115" t="s">
        <v>1138</v>
      </c>
      <c r="E17979" s="115">
        <v>2654.86</v>
      </c>
      <c r="F17979" s="674">
        <v>293.83600000000001</v>
      </c>
      <c r="G17979" s="674">
        <v>295.84500000000003</v>
      </c>
      <c r="H17979" s="115">
        <f t="shared" si="560"/>
        <v>1.0068371472522089</v>
      </c>
      <c r="I17979" s="115">
        <f t="shared" si="561"/>
        <v>2673.0117</v>
      </c>
    </row>
    <row r="17980" spans="1:9" hidden="1">
      <c r="A17980" s="115" t="s">
        <v>46347</v>
      </c>
      <c r="B17980" s="115" t="s">
        <v>46348</v>
      </c>
      <c r="C17980" s="115" t="s">
        <v>46349</v>
      </c>
      <c r="D17980" s="115" t="s">
        <v>1138</v>
      </c>
      <c r="E17980" s="115">
        <v>2780.9</v>
      </c>
      <c r="F17980" s="674">
        <v>293.83600000000001</v>
      </c>
      <c r="G17980" s="674">
        <v>295.84500000000003</v>
      </c>
      <c r="H17980" s="115">
        <f t="shared" si="560"/>
        <v>1.0068371472522089</v>
      </c>
      <c r="I17980" s="115">
        <f t="shared" si="561"/>
        <v>2799.9133999999999</v>
      </c>
    </row>
    <row r="17981" spans="1:9" hidden="1">
      <c r="A17981" s="115" t="s">
        <v>46350</v>
      </c>
      <c r="B17981" s="115" t="s">
        <v>46351</v>
      </c>
      <c r="C17981" s="115" t="s">
        <v>46352</v>
      </c>
      <c r="D17981" s="115" t="s">
        <v>1138</v>
      </c>
      <c r="E17981" s="115">
        <v>3682.92</v>
      </c>
      <c r="F17981" s="674">
        <v>293.83600000000001</v>
      </c>
      <c r="G17981" s="674">
        <v>295.84500000000003</v>
      </c>
      <c r="H17981" s="115">
        <f t="shared" si="560"/>
        <v>1.0068371472522089</v>
      </c>
      <c r="I17981" s="115">
        <f t="shared" si="561"/>
        <v>3708.1007</v>
      </c>
    </row>
    <row r="17982" spans="1:9" hidden="1">
      <c r="A17982" s="115" t="s">
        <v>46353</v>
      </c>
      <c r="B17982" s="115" t="s">
        <v>46354</v>
      </c>
      <c r="C17982" s="115" t="s">
        <v>46355</v>
      </c>
      <c r="D17982" s="115" t="s">
        <v>1138</v>
      </c>
      <c r="E17982" s="115">
        <v>5338.7</v>
      </c>
      <c r="F17982" s="674">
        <v>293.83600000000001</v>
      </c>
      <c r="G17982" s="674">
        <v>295.84500000000003</v>
      </c>
      <c r="H17982" s="115">
        <f t="shared" si="560"/>
        <v>1.0068371472522089</v>
      </c>
      <c r="I17982" s="115">
        <f t="shared" si="561"/>
        <v>5375.2015000000001</v>
      </c>
    </row>
    <row r="17983" spans="1:9" hidden="1">
      <c r="A17983" s="115" t="s">
        <v>46356</v>
      </c>
      <c r="B17983" s="115" t="s">
        <v>46357</v>
      </c>
      <c r="C17983" s="115" t="s">
        <v>46358</v>
      </c>
      <c r="D17983" s="115" t="s">
        <v>1138</v>
      </c>
      <c r="E17983" s="115">
        <v>1086.78</v>
      </c>
      <c r="F17983" s="674">
        <v>293.83600000000001</v>
      </c>
      <c r="G17983" s="674">
        <v>295.84500000000003</v>
      </c>
      <c r="H17983" s="115">
        <f t="shared" si="560"/>
        <v>1.0068371472522089</v>
      </c>
      <c r="I17983" s="115">
        <f t="shared" si="561"/>
        <v>1094.2104999999999</v>
      </c>
    </row>
    <row r="17984" spans="1:9" hidden="1">
      <c r="A17984" s="115" t="s">
        <v>46359</v>
      </c>
      <c r="B17984" s="115" t="s">
        <v>46360</v>
      </c>
      <c r="C17984" s="115" t="s">
        <v>46361</v>
      </c>
      <c r="D17984" s="115" t="s">
        <v>1138</v>
      </c>
      <c r="E17984" s="115">
        <v>669.83</v>
      </c>
      <c r="F17984" s="674">
        <v>293.83600000000001</v>
      </c>
      <c r="G17984" s="674">
        <v>295.84500000000003</v>
      </c>
      <c r="H17984" s="115">
        <f t="shared" si="560"/>
        <v>1.0068371472522089</v>
      </c>
      <c r="I17984" s="115">
        <f t="shared" si="561"/>
        <v>674.40970000000004</v>
      </c>
    </row>
    <row r="17985" spans="1:9" hidden="1">
      <c r="A17985" s="115" t="s">
        <v>46362</v>
      </c>
      <c r="B17985" s="115" t="s">
        <v>46363</v>
      </c>
      <c r="C17985" s="115" t="s">
        <v>46364</v>
      </c>
      <c r="D17985" s="115" t="s">
        <v>1138</v>
      </c>
      <c r="E17985" s="115">
        <v>57.6188</v>
      </c>
      <c r="F17985" s="674">
        <v>293.83600000000001</v>
      </c>
      <c r="G17985" s="674">
        <v>295.84500000000003</v>
      </c>
      <c r="H17985" s="115">
        <f t="shared" si="560"/>
        <v>1.0068371472522089</v>
      </c>
      <c r="I17985" s="115">
        <f t="shared" si="561"/>
        <v>58.012700000000002</v>
      </c>
    </row>
    <row r="17986" spans="1:9" hidden="1">
      <c r="A17986" s="115" t="s">
        <v>46365</v>
      </c>
      <c r="B17986" s="115" t="s">
        <v>46366</v>
      </c>
      <c r="C17986" s="115" t="s">
        <v>46367</v>
      </c>
      <c r="D17986" s="115" t="s">
        <v>1138</v>
      </c>
      <c r="E17986" s="115">
        <v>87.758799999999994</v>
      </c>
      <c r="F17986" s="674">
        <v>293.83600000000001</v>
      </c>
      <c r="G17986" s="674">
        <v>295.84500000000003</v>
      </c>
      <c r="H17986" s="115">
        <f t="shared" si="560"/>
        <v>1.0068371472522089</v>
      </c>
      <c r="I17986" s="115">
        <f t="shared" si="561"/>
        <v>88.358800000000002</v>
      </c>
    </row>
    <row r="17987" spans="1:9" hidden="1">
      <c r="A17987" s="115" t="s">
        <v>46368</v>
      </c>
      <c r="B17987" s="115" t="s">
        <v>46369</v>
      </c>
      <c r="C17987" s="115" t="s">
        <v>46370</v>
      </c>
      <c r="D17987" s="115" t="s">
        <v>1138</v>
      </c>
      <c r="E17987" s="115">
        <v>35.7288</v>
      </c>
      <c r="F17987" s="674">
        <v>293.83600000000001</v>
      </c>
      <c r="G17987" s="674">
        <v>295.84500000000003</v>
      </c>
      <c r="H17987" s="115">
        <f t="shared" si="560"/>
        <v>1.0068371472522089</v>
      </c>
      <c r="I17987" s="115">
        <f t="shared" si="561"/>
        <v>35.973100000000002</v>
      </c>
    </row>
    <row r="17988" spans="1:9" hidden="1">
      <c r="A17988" s="115" t="s">
        <v>46371</v>
      </c>
      <c r="B17988" s="115" t="s">
        <v>46372</v>
      </c>
      <c r="C17988" s="115" t="s">
        <v>46373</v>
      </c>
      <c r="D17988" s="115" t="s">
        <v>1138</v>
      </c>
      <c r="E17988" s="115">
        <v>71.448800000000006</v>
      </c>
      <c r="F17988" s="674">
        <v>293.83600000000001</v>
      </c>
      <c r="G17988" s="674">
        <v>295.84500000000003</v>
      </c>
      <c r="H17988" s="115">
        <f t="shared" si="560"/>
        <v>1.0068371472522089</v>
      </c>
      <c r="I17988" s="115">
        <f t="shared" si="561"/>
        <v>71.937299999999993</v>
      </c>
    </row>
    <row r="17989" spans="1:9" hidden="1">
      <c r="A17989" s="115" t="s">
        <v>46374</v>
      </c>
      <c r="B17989" s="115" t="s">
        <v>46375</v>
      </c>
      <c r="C17989" s="115" t="s">
        <v>46376</v>
      </c>
      <c r="D17989" s="115" t="s">
        <v>1138</v>
      </c>
      <c r="E17989" s="115">
        <v>26.2288</v>
      </c>
      <c r="F17989" s="674">
        <v>293.83600000000001</v>
      </c>
      <c r="G17989" s="674">
        <v>295.84500000000003</v>
      </c>
      <c r="H17989" s="115">
        <f t="shared" ref="H17989:H18052" si="562">G17989/F17989</f>
        <v>1.0068371472522089</v>
      </c>
      <c r="I17989" s="115">
        <f t="shared" ref="I17989:I18052" si="563">ROUND(H17989*E17989,4)</f>
        <v>26.408100000000001</v>
      </c>
    </row>
    <row r="17990" spans="1:9" hidden="1">
      <c r="A17990" s="115" t="s">
        <v>46377</v>
      </c>
      <c r="B17990" s="115" t="s">
        <v>46378</v>
      </c>
      <c r="C17990" s="115" t="s">
        <v>46379</v>
      </c>
      <c r="D17990" s="115" t="s">
        <v>1138</v>
      </c>
      <c r="E17990" s="115">
        <v>38.158799999999999</v>
      </c>
      <c r="F17990" s="674">
        <v>293.83600000000001</v>
      </c>
      <c r="G17990" s="674">
        <v>295.84500000000003</v>
      </c>
      <c r="H17990" s="115">
        <f t="shared" si="562"/>
        <v>1.0068371472522089</v>
      </c>
      <c r="I17990" s="115">
        <f t="shared" si="563"/>
        <v>38.419699999999999</v>
      </c>
    </row>
    <row r="17991" spans="1:9" hidden="1">
      <c r="A17991" s="115" t="s">
        <v>46380</v>
      </c>
      <c r="B17991" s="115" t="s">
        <v>46381</v>
      </c>
      <c r="C17991" s="115" t="s">
        <v>46382</v>
      </c>
      <c r="D17991" s="115" t="s">
        <v>1138</v>
      </c>
      <c r="E17991" s="115">
        <v>44.688800000000001</v>
      </c>
      <c r="F17991" s="674">
        <v>293.83600000000001</v>
      </c>
      <c r="G17991" s="674">
        <v>295.84500000000003</v>
      </c>
      <c r="H17991" s="115">
        <f t="shared" si="562"/>
        <v>1.0068371472522089</v>
      </c>
      <c r="I17991" s="115">
        <f t="shared" si="563"/>
        <v>44.994300000000003</v>
      </c>
    </row>
    <row r="17992" spans="1:9" hidden="1">
      <c r="A17992" s="115" t="s">
        <v>46383</v>
      </c>
      <c r="B17992" s="115" t="s">
        <v>46384</v>
      </c>
      <c r="C17992" s="115" t="s">
        <v>46385</v>
      </c>
      <c r="D17992" s="115" t="s">
        <v>1138</v>
      </c>
      <c r="E17992" s="115">
        <v>57.588799999999999</v>
      </c>
      <c r="F17992" s="674">
        <v>293.83600000000001</v>
      </c>
      <c r="G17992" s="674">
        <v>295.84500000000003</v>
      </c>
      <c r="H17992" s="115">
        <f t="shared" si="562"/>
        <v>1.0068371472522089</v>
      </c>
      <c r="I17992" s="115">
        <f t="shared" si="563"/>
        <v>57.982500000000002</v>
      </c>
    </row>
    <row r="17993" spans="1:9" hidden="1">
      <c r="A17993" s="115" t="s">
        <v>46386</v>
      </c>
      <c r="B17993" s="115" t="s">
        <v>46387</v>
      </c>
      <c r="C17993" s="115" t="s">
        <v>46388</v>
      </c>
      <c r="D17993" s="115" t="s">
        <v>1138</v>
      </c>
      <c r="E17993" s="115">
        <v>41.038800000000002</v>
      </c>
      <c r="F17993" s="674">
        <v>293.83600000000001</v>
      </c>
      <c r="G17993" s="674">
        <v>295.84500000000003</v>
      </c>
      <c r="H17993" s="115">
        <f t="shared" si="562"/>
        <v>1.0068371472522089</v>
      </c>
      <c r="I17993" s="115">
        <f t="shared" si="563"/>
        <v>41.319400000000002</v>
      </c>
    </row>
    <row r="17994" spans="1:9" hidden="1">
      <c r="A17994" s="115" t="s">
        <v>46389</v>
      </c>
      <c r="B17994" s="115" t="s">
        <v>46390</v>
      </c>
      <c r="C17994" s="115" t="s">
        <v>46391</v>
      </c>
      <c r="D17994" s="115" t="s">
        <v>1138</v>
      </c>
      <c r="E17994" s="115">
        <v>43.348799999999997</v>
      </c>
      <c r="F17994" s="674">
        <v>293.83600000000001</v>
      </c>
      <c r="G17994" s="674">
        <v>295.84500000000003</v>
      </c>
      <c r="H17994" s="115">
        <f t="shared" si="562"/>
        <v>1.0068371472522089</v>
      </c>
      <c r="I17994" s="115">
        <f t="shared" si="563"/>
        <v>43.645200000000003</v>
      </c>
    </row>
    <row r="17995" spans="1:9" hidden="1">
      <c r="A17995" s="115" t="s">
        <v>46392</v>
      </c>
      <c r="B17995" s="115" t="s">
        <v>46393</v>
      </c>
      <c r="C17995" s="115" t="s">
        <v>46394</v>
      </c>
      <c r="D17995" s="115" t="s">
        <v>1138</v>
      </c>
      <c r="E17995" s="115">
        <v>49.838799999999999</v>
      </c>
      <c r="F17995" s="674">
        <v>293.83600000000001</v>
      </c>
      <c r="G17995" s="674">
        <v>295.84500000000003</v>
      </c>
      <c r="H17995" s="115">
        <f t="shared" si="562"/>
        <v>1.0068371472522089</v>
      </c>
      <c r="I17995" s="115">
        <f t="shared" si="563"/>
        <v>50.179600000000001</v>
      </c>
    </row>
    <row r="17996" spans="1:9" hidden="1">
      <c r="A17996" s="115" t="s">
        <v>46395</v>
      </c>
      <c r="B17996" s="115" t="s">
        <v>46396</v>
      </c>
      <c r="C17996" s="115" t="s">
        <v>46397</v>
      </c>
      <c r="D17996" s="115" t="s">
        <v>1138</v>
      </c>
      <c r="E17996" s="115">
        <v>41.678800000000003</v>
      </c>
      <c r="F17996" s="674">
        <v>293.83600000000001</v>
      </c>
      <c r="G17996" s="674">
        <v>295.84500000000003</v>
      </c>
      <c r="H17996" s="115">
        <f t="shared" si="562"/>
        <v>1.0068371472522089</v>
      </c>
      <c r="I17996" s="115">
        <f t="shared" si="563"/>
        <v>41.963799999999999</v>
      </c>
    </row>
    <row r="17997" spans="1:9" hidden="1">
      <c r="A17997" s="115" t="s">
        <v>46398</v>
      </c>
      <c r="B17997" s="115" t="s">
        <v>46399</v>
      </c>
      <c r="C17997" s="115" t="s">
        <v>46400</v>
      </c>
      <c r="D17997" s="115" t="s">
        <v>1138</v>
      </c>
      <c r="E17997" s="115">
        <v>103.2388</v>
      </c>
      <c r="F17997" s="674">
        <v>293.83600000000001</v>
      </c>
      <c r="G17997" s="674">
        <v>295.84500000000003</v>
      </c>
      <c r="H17997" s="115">
        <f t="shared" si="562"/>
        <v>1.0068371472522089</v>
      </c>
      <c r="I17997" s="115">
        <f t="shared" si="563"/>
        <v>103.9447</v>
      </c>
    </row>
    <row r="17998" spans="1:9" hidden="1">
      <c r="A17998" s="115" t="s">
        <v>46401</v>
      </c>
      <c r="B17998" s="115" t="s">
        <v>46402</v>
      </c>
      <c r="C17998" s="115" t="s">
        <v>46403</v>
      </c>
      <c r="D17998" s="115" t="s">
        <v>1138</v>
      </c>
      <c r="E17998" s="115">
        <v>124.00879999999999</v>
      </c>
      <c r="F17998" s="674">
        <v>293.83600000000001</v>
      </c>
      <c r="G17998" s="674">
        <v>295.84500000000003</v>
      </c>
      <c r="H17998" s="115">
        <f t="shared" si="562"/>
        <v>1.0068371472522089</v>
      </c>
      <c r="I17998" s="115">
        <f t="shared" si="563"/>
        <v>124.8567</v>
      </c>
    </row>
    <row r="17999" spans="1:9" hidden="1">
      <c r="A17999" s="115" t="s">
        <v>46404</v>
      </c>
      <c r="B17999" s="115" t="s">
        <v>46405</v>
      </c>
      <c r="C17999" s="115" t="s">
        <v>46406</v>
      </c>
      <c r="D17999" s="115" t="s">
        <v>1138</v>
      </c>
      <c r="E17999" s="115">
        <v>187.44880000000001</v>
      </c>
      <c r="F17999" s="674">
        <v>293.83600000000001</v>
      </c>
      <c r="G17999" s="674">
        <v>295.84500000000003</v>
      </c>
      <c r="H17999" s="115">
        <f t="shared" si="562"/>
        <v>1.0068371472522089</v>
      </c>
      <c r="I17999" s="115">
        <f t="shared" si="563"/>
        <v>188.7304</v>
      </c>
    </row>
    <row r="18000" spans="1:9" hidden="1">
      <c r="A18000" s="115" t="s">
        <v>46407</v>
      </c>
      <c r="B18000" s="115" t="s">
        <v>46408</v>
      </c>
      <c r="C18000" s="115" t="s">
        <v>46409</v>
      </c>
      <c r="D18000" s="115" t="s">
        <v>1138</v>
      </c>
      <c r="E18000" s="115">
        <v>148.27879999999999</v>
      </c>
      <c r="F18000" s="674">
        <v>293.83600000000001</v>
      </c>
      <c r="G18000" s="674">
        <v>295.84500000000003</v>
      </c>
      <c r="H18000" s="115">
        <f t="shared" si="562"/>
        <v>1.0068371472522089</v>
      </c>
      <c r="I18000" s="115">
        <f t="shared" si="563"/>
        <v>149.29259999999999</v>
      </c>
    </row>
    <row r="18001" spans="1:9" hidden="1">
      <c r="A18001" s="115" t="s">
        <v>46410</v>
      </c>
      <c r="B18001" s="115" t="s">
        <v>46411</v>
      </c>
      <c r="C18001" s="115" t="s">
        <v>46412</v>
      </c>
      <c r="D18001" s="115" t="s">
        <v>1138</v>
      </c>
      <c r="E18001" s="115">
        <v>1825.97</v>
      </c>
      <c r="F18001" s="674">
        <v>293.83600000000001</v>
      </c>
      <c r="G18001" s="674">
        <v>295.84500000000003</v>
      </c>
      <c r="H18001" s="115">
        <f t="shared" si="562"/>
        <v>1.0068371472522089</v>
      </c>
      <c r="I18001" s="115">
        <f t="shared" si="563"/>
        <v>1838.4544000000001</v>
      </c>
    </row>
    <row r="18002" spans="1:9" hidden="1">
      <c r="A18002" s="115" t="s">
        <v>46413</v>
      </c>
      <c r="B18002" s="115" t="s">
        <v>46414</v>
      </c>
      <c r="C18002" s="115" t="s">
        <v>46415</v>
      </c>
      <c r="D18002" s="115" t="s">
        <v>1138</v>
      </c>
      <c r="E18002" s="115">
        <v>1955.97</v>
      </c>
      <c r="F18002" s="674">
        <v>293.83600000000001</v>
      </c>
      <c r="G18002" s="674">
        <v>295.84500000000003</v>
      </c>
      <c r="H18002" s="115">
        <f t="shared" si="562"/>
        <v>1.0068371472522089</v>
      </c>
      <c r="I18002" s="115">
        <f t="shared" si="563"/>
        <v>1969.3433</v>
      </c>
    </row>
    <row r="18003" spans="1:9" hidden="1">
      <c r="A18003" s="115" t="s">
        <v>46416</v>
      </c>
      <c r="B18003" s="115" t="s">
        <v>46417</v>
      </c>
      <c r="C18003" s="115" t="s">
        <v>46418</v>
      </c>
      <c r="D18003" s="115" t="s">
        <v>1138</v>
      </c>
      <c r="E18003" s="115">
        <v>3058.17</v>
      </c>
      <c r="F18003" s="674">
        <v>293.83600000000001</v>
      </c>
      <c r="G18003" s="674">
        <v>295.84500000000003</v>
      </c>
      <c r="H18003" s="115">
        <f t="shared" si="562"/>
        <v>1.0068371472522089</v>
      </c>
      <c r="I18003" s="115">
        <f t="shared" si="563"/>
        <v>3079.0792000000001</v>
      </c>
    </row>
    <row r="18004" spans="1:9" hidden="1">
      <c r="A18004" s="115" t="s">
        <v>46419</v>
      </c>
      <c r="B18004" s="115" t="s">
        <v>46420</v>
      </c>
      <c r="C18004" s="115" t="s">
        <v>46421</v>
      </c>
      <c r="D18004" s="115" t="s">
        <v>1138</v>
      </c>
      <c r="E18004" s="115">
        <v>5997</v>
      </c>
      <c r="F18004" s="674">
        <v>293.83600000000001</v>
      </c>
      <c r="G18004" s="674">
        <v>295.84500000000003</v>
      </c>
      <c r="H18004" s="115">
        <f t="shared" si="562"/>
        <v>1.0068371472522089</v>
      </c>
      <c r="I18004" s="115">
        <f t="shared" si="563"/>
        <v>6038.0024000000003</v>
      </c>
    </row>
    <row r="18005" spans="1:9" hidden="1">
      <c r="A18005" s="115" t="s">
        <v>46422</v>
      </c>
      <c r="B18005" s="115" t="s">
        <v>46423</v>
      </c>
      <c r="C18005" s="115" t="s">
        <v>46424</v>
      </c>
      <c r="D18005" s="115" t="s">
        <v>1138</v>
      </c>
      <c r="E18005" s="115">
        <v>4177.88</v>
      </c>
      <c r="F18005" s="674">
        <v>293.83600000000001</v>
      </c>
      <c r="G18005" s="674">
        <v>295.84500000000003</v>
      </c>
      <c r="H18005" s="115">
        <f t="shared" si="562"/>
        <v>1.0068371472522089</v>
      </c>
      <c r="I18005" s="115">
        <f t="shared" si="563"/>
        <v>4206.4448000000002</v>
      </c>
    </row>
    <row r="18006" spans="1:9" hidden="1">
      <c r="A18006" s="115" t="s">
        <v>46425</v>
      </c>
      <c r="B18006" s="115" t="s">
        <v>46426</v>
      </c>
      <c r="C18006" s="115" t="s">
        <v>46427</v>
      </c>
      <c r="D18006" s="115" t="s">
        <v>1138</v>
      </c>
      <c r="E18006" s="115">
        <v>11787.99</v>
      </c>
      <c r="F18006" s="674">
        <v>293.83600000000001</v>
      </c>
      <c r="G18006" s="674">
        <v>295.84500000000003</v>
      </c>
      <c r="H18006" s="115">
        <f t="shared" si="562"/>
        <v>1.0068371472522089</v>
      </c>
      <c r="I18006" s="115">
        <f t="shared" si="563"/>
        <v>11868.5862</v>
      </c>
    </row>
    <row r="18007" spans="1:9" hidden="1">
      <c r="A18007" s="115" t="s">
        <v>46428</v>
      </c>
      <c r="B18007" s="115" t="s">
        <v>46429</v>
      </c>
      <c r="C18007" s="115" t="s">
        <v>46430</v>
      </c>
      <c r="D18007" s="115" t="s">
        <v>1138</v>
      </c>
      <c r="E18007" s="115">
        <v>5221.07</v>
      </c>
      <c r="F18007" s="674">
        <v>293.83600000000001</v>
      </c>
      <c r="G18007" s="674">
        <v>295.84500000000003</v>
      </c>
      <c r="H18007" s="115">
        <f t="shared" si="562"/>
        <v>1.0068371472522089</v>
      </c>
      <c r="I18007" s="115">
        <f t="shared" si="563"/>
        <v>5256.7672000000002</v>
      </c>
    </row>
    <row r="18008" spans="1:9" hidden="1">
      <c r="A18008" s="115" t="s">
        <v>46431</v>
      </c>
      <c r="B18008" s="115" t="s">
        <v>46432</v>
      </c>
      <c r="C18008" s="115" t="s">
        <v>46433</v>
      </c>
      <c r="D18008" s="115" t="s">
        <v>1138</v>
      </c>
      <c r="E18008" s="115">
        <v>8342.07</v>
      </c>
      <c r="F18008" s="674">
        <v>293.83600000000001</v>
      </c>
      <c r="G18008" s="674">
        <v>295.84500000000003</v>
      </c>
      <c r="H18008" s="115">
        <f t="shared" si="562"/>
        <v>1.0068371472522089</v>
      </c>
      <c r="I18008" s="115">
        <f t="shared" si="563"/>
        <v>8399.1059999999998</v>
      </c>
    </row>
    <row r="18009" spans="1:9" hidden="1">
      <c r="A18009" s="115" t="s">
        <v>46434</v>
      </c>
      <c r="B18009" s="115" t="s">
        <v>46435</v>
      </c>
      <c r="C18009" s="115" t="s">
        <v>46436</v>
      </c>
      <c r="D18009" s="115" t="s">
        <v>1138</v>
      </c>
      <c r="E18009" s="115">
        <v>11072.71</v>
      </c>
      <c r="F18009" s="674">
        <v>293.83600000000001</v>
      </c>
      <c r="G18009" s="674">
        <v>295.84500000000003</v>
      </c>
      <c r="H18009" s="115">
        <f t="shared" si="562"/>
        <v>1.0068371472522089</v>
      </c>
      <c r="I18009" s="115">
        <f t="shared" si="563"/>
        <v>11148.4157</v>
      </c>
    </row>
    <row r="18010" spans="1:9" hidden="1">
      <c r="A18010" s="115" t="s">
        <v>46437</v>
      </c>
      <c r="B18010" s="115" t="s">
        <v>46438</v>
      </c>
      <c r="C18010" s="115" t="s">
        <v>46439</v>
      </c>
      <c r="D18010" s="115" t="s">
        <v>1138</v>
      </c>
      <c r="E18010" s="115">
        <v>12683.5118</v>
      </c>
      <c r="F18010" s="674">
        <v>293.83600000000001</v>
      </c>
      <c r="G18010" s="674">
        <v>295.84500000000003</v>
      </c>
      <c r="H18010" s="115">
        <f t="shared" si="562"/>
        <v>1.0068371472522089</v>
      </c>
      <c r="I18010" s="115">
        <f t="shared" si="563"/>
        <v>12770.230799999999</v>
      </c>
    </row>
    <row r="18011" spans="1:9" hidden="1">
      <c r="A18011" s="115" t="s">
        <v>46440</v>
      </c>
      <c r="B18011" s="115" t="s">
        <v>46441</v>
      </c>
      <c r="C18011" s="115" t="s">
        <v>46442</v>
      </c>
      <c r="D18011" s="115" t="s">
        <v>1138</v>
      </c>
      <c r="E18011" s="115">
        <v>2656.37</v>
      </c>
      <c r="F18011" s="674">
        <v>293.83600000000001</v>
      </c>
      <c r="G18011" s="674">
        <v>295.84500000000003</v>
      </c>
      <c r="H18011" s="115">
        <f t="shared" si="562"/>
        <v>1.0068371472522089</v>
      </c>
      <c r="I18011" s="115">
        <f t="shared" si="563"/>
        <v>2674.5320000000002</v>
      </c>
    </row>
    <row r="18012" spans="1:9" hidden="1">
      <c r="A18012" s="115" t="s">
        <v>46443</v>
      </c>
      <c r="B18012" s="115" t="s">
        <v>46444</v>
      </c>
      <c r="C18012" s="115" t="s">
        <v>46445</v>
      </c>
      <c r="D18012" s="115" t="s">
        <v>1138</v>
      </c>
      <c r="E18012" s="115">
        <v>84.296300000000002</v>
      </c>
      <c r="F18012" s="674">
        <v>293.83600000000001</v>
      </c>
      <c r="G18012" s="674">
        <v>295.84500000000003</v>
      </c>
      <c r="H18012" s="115">
        <f t="shared" si="562"/>
        <v>1.0068371472522089</v>
      </c>
      <c r="I18012" s="115">
        <f t="shared" si="563"/>
        <v>84.872600000000006</v>
      </c>
    </row>
    <row r="18013" spans="1:9" hidden="1">
      <c r="A18013" s="115" t="s">
        <v>46446</v>
      </c>
      <c r="B18013" s="115" t="s">
        <v>46447</v>
      </c>
      <c r="C18013" s="115" t="s">
        <v>46448</v>
      </c>
      <c r="D18013" s="115" t="s">
        <v>1138</v>
      </c>
      <c r="E18013" s="115">
        <v>89.332999999999998</v>
      </c>
      <c r="F18013" s="674">
        <v>293.83600000000001</v>
      </c>
      <c r="G18013" s="674">
        <v>295.84500000000003</v>
      </c>
      <c r="H18013" s="115">
        <f t="shared" si="562"/>
        <v>1.0068371472522089</v>
      </c>
      <c r="I18013" s="115">
        <f t="shared" si="563"/>
        <v>89.943799999999996</v>
      </c>
    </row>
    <row r="18014" spans="1:9" hidden="1">
      <c r="A18014" s="115" t="s">
        <v>46449</v>
      </c>
      <c r="B18014" s="115" t="s">
        <v>46450</v>
      </c>
      <c r="C18014" s="115" t="s">
        <v>46451</v>
      </c>
      <c r="D18014" s="115" t="s">
        <v>1138</v>
      </c>
      <c r="E18014" s="115">
        <v>109.1395</v>
      </c>
      <c r="F18014" s="674">
        <v>293.83600000000001</v>
      </c>
      <c r="G18014" s="674">
        <v>295.84500000000003</v>
      </c>
      <c r="H18014" s="115">
        <f t="shared" si="562"/>
        <v>1.0068371472522089</v>
      </c>
      <c r="I18014" s="115">
        <f t="shared" si="563"/>
        <v>109.8857</v>
      </c>
    </row>
    <row r="18015" spans="1:9" hidden="1">
      <c r="A18015" s="115" t="s">
        <v>46452</v>
      </c>
      <c r="B18015" s="115" t="s">
        <v>46453</v>
      </c>
      <c r="C18015" s="115" t="s">
        <v>46454</v>
      </c>
      <c r="D18015" s="115" t="s">
        <v>1138</v>
      </c>
      <c r="E18015" s="115">
        <v>120.8995</v>
      </c>
      <c r="F18015" s="674">
        <v>293.83600000000001</v>
      </c>
      <c r="G18015" s="674">
        <v>295.84500000000003</v>
      </c>
      <c r="H18015" s="115">
        <f t="shared" si="562"/>
        <v>1.0068371472522089</v>
      </c>
      <c r="I18015" s="115">
        <f t="shared" si="563"/>
        <v>121.7261</v>
      </c>
    </row>
    <row r="18016" spans="1:9" hidden="1">
      <c r="A18016" s="115" t="s">
        <v>46455</v>
      </c>
      <c r="B18016" s="115" t="s">
        <v>46456</v>
      </c>
      <c r="C18016" s="115" t="s">
        <v>46457</v>
      </c>
      <c r="D18016" s="115" t="s">
        <v>1138</v>
      </c>
      <c r="E18016" s="115">
        <v>137.6472</v>
      </c>
      <c r="F18016" s="674">
        <v>293.83600000000001</v>
      </c>
      <c r="G18016" s="674">
        <v>295.84500000000003</v>
      </c>
      <c r="H18016" s="115">
        <f t="shared" si="562"/>
        <v>1.0068371472522089</v>
      </c>
      <c r="I18016" s="115">
        <f t="shared" si="563"/>
        <v>138.5883</v>
      </c>
    </row>
    <row r="18017" spans="1:9" hidden="1">
      <c r="A18017" s="115" t="s">
        <v>46458</v>
      </c>
      <c r="B18017" s="115" t="s">
        <v>46459</v>
      </c>
      <c r="C18017" s="115" t="s">
        <v>46460</v>
      </c>
      <c r="D18017" s="115" t="s">
        <v>1138</v>
      </c>
      <c r="E18017" s="115">
        <v>164.2072</v>
      </c>
      <c r="F18017" s="674">
        <v>293.83600000000001</v>
      </c>
      <c r="G18017" s="674">
        <v>295.84500000000003</v>
      </c>
      <c r="H18017" s="115">
        <f t="shared" si="562"/>
        <v>1.0068371472522089</v>
      </c>
      <c r="I18017" s="115">
        <f t="shared" si="563"/>
        <v>165.32990000000001</v>
      </c>
    </row>
    <row r="18018" spans="1:9" hidden="1">
      <c r="A18018" s="115" t="s">
        <v>46461</v>
      </c>
      <c r="B18018" s="115" t="s">
        <v>46462</v>
      </c>
      <c r="C18018" s="115" t="s">
        <v>46463</v>
      </c>
      <c r="D18018" s="115" t="s">
        <v>1138</v>
      </c>
      <c r="E18018" s="115">
        <v>158.52029999999999</v>
      </c>
      <c r="F18018" s="674">
        <v>293.83600000000001</v>
      </c>
      <c r="G18018" s="674">
        <v>295.84500000000003</v>
      </c>
      <c r="H18018" s="115">
        <f t="shared" si="562"/>
        <v>1.0068371472522089</v>
      </c>
      <c r="I18018" s="115">
        <f t="shared" si="563"/>
        <v>159.60409999999999</v>
      </c>
    </row>
    <row r="18019" spans="1:9" hidden="1">
      <c r="A18019" s="115" t="s">
        <v>46464</v>
      </c>
      <c r="B18019" s="115" t="s">
        <v>46465</v>
      </c>
      <c r="C18019" s="115" t="s">
        <v>46466</v>
      </c>
      <c r="D18019" s="115" t="s">
        <v>1138</v>
      </c>
      <c r="E18019" s="115">
        <v>191.9503</v>
      </c>
      <c r="F18019" s="674">
        <v>293.83600000000001</v>
      </c>
      <c r="G18019" s="674">
        <v>295.84500000000003</v>
      </c>
      <c r="H18019" s="115">
        <f t="shared" si="562"/>
        <v>1.0068371472522089</v>
      </c>
      <c r="I18019" s="115">
        <f t="shared" si="563"/>
        <v>193.2627</v>
      </c>
    </row>
    <row r="18020" spans="1:9" hidden="1">
      <c r="A18020" s="115" t="s">
        <v>46467</v>
      </c>
      <c r="B18020" s="115" t="s">
        <v>46468</v>
      </c>
      <c r="C18020" s="115" t="s">
        <v>46469</v>
      </c>
      <c r="D18020" s="115" t="s">
        <v>1138</v>
      </c>
      <c r="E18020" s="115">
        <v>168.1763</v>
      </c>
      <c r="F18020" s="674">
        <v>293.83600000000001</v>
      </c>
      <c r="G18020" s="674">
        <v>295.84500000000003</v>
      </c>
      <c r="H18020" s="115">
        <f t="shared" si="562"/>
        <v>1.0068371472522089</v>
      </c>
      <c r="I18020" s="115">
        <f t="shared" si="563"/>
        <v>169.3261</v>
      </c>
    </row>
    <row r="18021" spans="1:9" hidden="1">
      <c r="A18021" s="115" t="s">
        <v>46470</v>
      </c>
      <c r="B18021" s="115" t="s">
        <v>46471</v>
      </c>
      <c r="C18021" s="115" t="s">
        <v>46472</v>
      </c>
      <c r="D18021" s="115" t="s">
        <v>1138</v>
      </c>
      <c r="E18021" s="115">
        <v>212.2063</v>
      </c>
      <c r="F18021" s="674">
        <v>293.83600000000001</v>
      </c>
      <c r="G18021" s="674">
        <v>295.84500000000003</v>
      </c>
      <c r="H18021" s="115">
        <f t="shared" si="562"/>
        <v>1.0068371472522089</v>
      </c>
      <c r="I18021" s="115">
        <f t="shared" si="563"/>
        <v>213.65719999999999</v>
      </c>
    </row>
    <row r="18022" spans="1:9" hidden="1">
      <c r="A18022" s="115" t="s">
        <v>46473</v>
      </c>
      <c r="B18022" s="115" t="s">
        <v>46474</v>
      </c>
      <c r="C18022" s="115" t="s">
        <v>46475</v>
      </c>
      <c r="D18022" s="115" t="s">
        <v>1138</v>
      </c>
      <c r="E18022" s="115">
        <v>196.7663</v>
      </c>
      <c r="F18022" s="674">
        <v>293.83600000000001</v>
      </c>
      <c r="G18022" s="674">
        <v>295.84500000000003</v>
      </c>
      <c r="H18022" s="115">
        <f t="shared" si="562"/>
        <v>1.0068371472522089</v>
      </c>
      <c r="I18022" s="115">
        <f t="shared" si="563"/>
        <v>198.11160000000001</v>
      </c>
    </row>
    <row r="18023" spans="1:9" hidden="1">
      <c r="A18023" s="115" t="s">
        <v>46476</v>
      </c>
      <c r="B18023" s="115" t="s">
        <v>46477</v>
      </c>
      <c r="C18023" s="115" t="s">
        <v>46478</v>
      </c>
      <c r="D18023" s="115" t="s">
        <v>1138</v>
      </c>
      <c r="E18023" s="115">
        <v>207.2363</v>
      </c>
      <c r="F18023" s="674">
        <v>293.83600000000001</v>
      </c>
      <c r="G18023" s="674">
        <v>295.84500000000003</v>
      </c>
      <c r="H18023" s="115">
        <f t="shared" si="562"/>
        <v>1.0068371472522089</v>
      </c>
      <c r="I18023" s="115">
        <f t="shared" si="563"/>
        <v>208.6532</v>
      </c>
    </row>
    <row r="18024" spans="1:9" hidden="1">
      <c r="A18024" s="115" t="s">
        <v>46479</v>
      </c>
      <c r="B18024" s="115" t="s">
        <v>46480</v>
      </c>
      <c r="C18024" s="115" t="s">
        <v>46481</v>
      </c>
      <c r="D18024" s="115" t="s">
        <v>1138</v>
      </c>
      <c r="E18024" s="115">
        <v>262.47629999999998</v>
      </c>
      <c r="F18024" s="674">
        <v>293.83600000000001</v>
      </c>
      <c r="G18024" s="674">
        <v>295.84500000000003</v>
      </c>
      <c r="H18024" s="115">
        <f t="shared" si="562"/>
        <v>1.0068371472522089</v>
      </c>
      <c r="I18024" s="115">
        <f t="shared" si="563"/>
        <v>264.27089999999998</v>
      </c>
    </row>
    <row r="18025" spans="1:9" hidden="1">
      <c r="A18025" s="115" t="s">
        <v>46482</v>
      </c>
      <c r="B18025" s="115" t="s">
        <v>46483</v>
      </c>
      <c r="C18025" s="115" t="s">
        <v>46484</v>
      </c>
      <c r="D18025" s="115" t="s">
        <v>1138</v>
      </c>
      <c r="E18025" s="115">
        <v>223.13630000000001</v>
      </c>
      <c r="F18025" s="674">
        <v>293.83600000000001</v>
      </c>
      <c r="G18025" s="674">
        <v>295.84500000000003</v>
      </c>
      <c r="H18025" s="115">
        <f t="shared" si="562"/>
        <v>1.0068371472522089</v>
      </c>
      <c r="I18025" s="115">
        <f t="shared" si="563"/>
        <v>224.6619</v>
      </c>
    </row>
    <row r="18026" spans="1:9" hidden="1">
      <c r="A18026" s="115" t="s">
        <v>46485</v>
      </c>
      <c r="B18026" s="115" t="s">
        <v>46486</v>
      </c>
      <c r="C18026" s="115" t="s">
        <v>46487</v>
      </c>
      <c r="D18026" s="115" t="s">
        <v>1138</v>
      </c>
      <c r="E18026" s="115">
        <v>155.46870000000001</v>
      </c>
      <c r="F18026" s="674">
        <v>293.83600000000001</v>
      </c>
      <c r="G18026" s="674">
        <v>295.84500000000003</v>
      </c>
      <c r="H18026" s="115">
        <f t="shared" si="562"/>
        <v>1.0068371472522089</v>
      </c>
      <c r="I18026" s="115">
        <f t="shared" si="563"/>
        <v>156.5317</v>
      </c>
    </row>
    <row r="18027" spans="1:9" hidden="1">
      <c r="A18027" s="115" t="s">
        <v>46488</v>
      </c>
      <c r="B18027" s="115" t="s">
        <v>46489</v>
      </c>
      <c r="C18027" s="115" t="s">
        <v>46490</v>
      </c>
      <c r="D18027" s="115" t="s">
        <v>1138</v>
      </c>
      <c r="E18027" s="115">
        <v>204.56870000000001</v>
      </c>
      <c r="F18027" s="674">
        <v>293.83600000000001</v>
      </c>
      <c r="G18027" s="674">
        <v>295.84500000000003</v>
      </c>
      <c r="H18027" s="115">
        <f t="shared" si="562"/>
        <v>1.0068371472522089</v>
      </c>
      <c r="I18027" s="115">
        <f t="shared" si="563"/>
        <v>205.9674</v>
      </c>
    </row>
    <row r="18028" spans="1:9" hidden="1">
      <c r="A18028" s="115" t="s">
        <v>46491</v>
      </c>
      <c r="B18028" s="115" t="s">
        <v>46492</v>
      </c>
      <c r="C18028" s="115" t="s">
        <v>46493</v>
      </c>
      <c r="D18028" s="115" t="s">
        <v>1138</v>
      </c>
      <c r="E18028" s="115">
        <v>206.46870000000001</v>
      </c>
      <c r="F18028" s="674">
        <v>293.83600000000001</v>
      </c>
      <c r="G18028" s="674">
        <v>295.84500000000003</v>
      </c>
      <c r="H18028" s="115">
        <f t="shared" si="562"/>
        <v>1.0068371472522089</v>
      </c>
      <c r="I18028" s="115">
        <f t="shared" si="563"/>
        <v>207.88040000000001</v>
      </c>
    </row>
    <row r="18029" spans="1:9" hidden="1">
      <c r="A18029" s="115" t="s">
        <v>46494</v>
      </c>
      <c r="B18029" s="115" t="s">
        <v>46495</v>
      </c>
      <c r="C18029" s="115" t="s">
        <v>46496</v>
      </c>
      <c r="D18029" s="115" t="s">
        <v>1138</v>
      </c>
      <c r="E18029" s="115">
        <v>183.77869999999999</v>
      </c>
      <c r="F18029" s="674">
        <v>293.83600000000001</v>
      </c>
      <c r="G18029" s="674">
        <v>295.84500000000003</v>
      </c>
      <c r="H18029" s="115">
        <f t="shared" si="562"/>
        <v>1.0068371472522089</v>
      </c>
      <c r="I18029" s="115">
        <f t="shared" si="563"/>
        <v>185.0352</v>
      </c>
    </row>
    <row r="18030" spans="1:9" hidden="1">
      <c r="A18030" s="115" t="s">
        <v>46497</v>
      </c>
      <c r="B18030" s="115" t="s">
        <v>46498</v>
      </c>
      <c r="C18030" s="115" t="s">
        <v>46499</v>
      </c>
      <c r="D18030" s="115" t="s">
        <v>1138</v>
      </c>
      <c r="E18030" s="115">
        <v>305.88869999999997</v>
      </c>
      <c r="F18030" s="674">
        <v>293.83600000000001</v>
      </c>
      <c r="G18030" s="674">
        <v>295.84500000000003</v>
      </c>
      <c r="H18030" s="115">
        <f t="shared" si="562"/>
        <v>1.0068371472522089</v>
      </c>
      <c r="I18030" s="115">
        <f t="shared" si="563"/>
        <v>307.98009999999999</v>
      </c>
    </row>
    <row r="18031" spans="1:9" hidden="1">
      <c r="A18031" s="115" t="s">
        <v>46500</v>
      </c>
      <c r="B18031" s="115" t="s">
        <v>46501</v>
      </c>
      <c r="C18031" s="115" t="s">
        <v>46502</v>
      </c>
      <c r="D18031" s="115" t="s">
        <v>1138</v>
      </c>
      <c r="E18031" s="115">
        <v>207.2687</v>
      </c>
      <c r="F18031" s="674">
        <v>293.83600000000001</v>
      </c>
      <c r="G18031" s="674">
        <v>295.84500000000003</v>
      </c>
      <c r="H18031" s="115">
        <f t="shared" si="562"/>
        <v>1.0068371472522089</v>
      </c>
      <c r="I18031" s="115">
        <f t="shared" si="563"/>
        <v>208.6858</v>
      </c>
    </row>
    <row r="18032" spans="1:9" hidden="1">
      <c r="A18032" s="115" t="s">
        <v>46503</v>
      </c>
      <c r="B18032" s="115" t="s">
        <v>46504</v>
      </c>
      <c r="C18032" s="115" t="s">
        <v>46505</v>
      </c>
      <c r="D18032" s="115" t="s">
        <v>1138</v>
      </c>
      <c r="E18032" s="115">
        <v>144.18</v>
      </c>
      <c r="F18032" s="674">
        <v>293.83600000000001</v>
      </c>
      <c r="G18032" s="674">
        <v>295.84500000000003</v>
      </c>
      <c r="H18032" s="115">
        <f t="shared" si="562"/>
        <v>1.0068371472522089</v>
      </c>
      <c r="I18032" s="115">
        <f t="shared" si="563"/>
        <v>145.16579999999999</v>
      </c>
    </row>
    <row r="18033" spans="1:9" hidden="1">
      <c r="A18033" s="115" t="s">
        <v>46506</v>
      </c>
      <c r="B18033" s="115" t="s">
        <v>46507</v>
      </c>
      <c r="C18033" s="115" t="s">
        <v>46508</v>
      </c>
      <c r="D18033" s="115" t="s">
        <v>1138</v>
      </c>
      <c r="E18033" s="115">
        <v>457.6</v>
      </c>
      <c r="F18033" s="674">
        <v>293.83600000000001</v>
      </c>
      <c r="G18033" s="674">
        <v>295.84500000000003</v>
      </c>
      <c r="H18033" s="115">
        <f t="shared" si="562"/>
        <v>1.0068371472522089</v>
      </c>
      <c r="I18033" s="115">
        <f t="shared" si="563"/>
        <v>460.7287</v>
      </c>
    </row>
    <row r="18034" spans="1:9" hidden="1">
      <c r="A18034" s="115" t="s">
        <v>46509</v>
      </c>
      <c r="B18034" s="115" t="s">
        <v>46510</v>
      </c>
      <c r="C18034" s="115" t="s">
        <v>46511</v>
      </c>
      <c r="D18034" s="115" t="s">
        <v>1138</v>
      </c>
      <c r="E18034" s="115">
        <v>147.51329999999999</v>
      </c>
      <c r="F18034" s="674">
        <v>293.83600000000001</v>
      </c>
      <c r="G18034" s="674">
        <v>295.84500000000003</v>
      </c>
      <c r="H18034" s="115">
        <f t="shared" si="562"/>
        <v>1.0068371472522089</v>
      </c>
      <c r="I18034" s="115">
        <f t="shared" si="563"/>
        <v>148.52189999999999</v>
      </c>
    </row>
    <row r="18035" spans="1:9" hidden="1">
      <c r="A18035" s="115" t="s">
        <v>46512</v>
      </c>
      <c r="B18035" s="115" t="s">
        <v>46513</v>
      </c>
      <c r="C18035" s="115" t="s">
        <v>46514</v>
      </c>
      <c r="D18035" s="115" t="s">
        <v>1138</v>
      </c>
      <c r="E18035" s="115">
        <v>158.3433</v>
      </c>
      <c r="F18035" s="674">
        <v>293.83600000000001</v>
      </c>
      <c r="G18035" s="674">
        <v>295.84500000000003</v>
      </c>
      <c r="H18035" s="115">
        <f t="shared" si="562"/>
        <v>1.0068371472522089</v>
      </c>
      <c r="I18035" s="115">
        <f t="shared" si="563"/>
        <v>159.42590000000001</v>
      </c>
    </row>
    <row r="18036" spans="1:9" hidden="1">
      <c r="A18036" s="115" t="s">
        <v>46515</v>
      </c>
      <c r="B18036" s="115" t="s">
        <v>46516</v>
      </c>
      <c r="C18036" s="115" t="s">
        <v>46517</v>
      </c>
      <c r="D18036" s="115" t="s">
        <v>1138</v>
      </c>
      <c r="E18036" s="115">
        <v>90.683999999999997</v>
      </c>
      <c r="F18036" s="674">
        <v>293.83600000000001</v>
      </c>
      <c r="G18036" s="674">
        <v>295.84500000000003</v>
      </c>
      <c r="H18036" s="115">
        <f t="shared" si="562"/>
        <v>1.0068371472522089</v>
      </c>
      <c r="I18036" s="115">
        <f t="shared" si="563"/>
        <v>91.304000000000002</v>
      </c>
    </row>
    <row r="18037" spans="1:9" hidden="1">
      <c r="A18037" s="115" t="s">
        <v>46518</v>
      </c>
      <c r="B18037" s="115" t="s">
        <v>46519</v>
      </c>
      <c r="C18037" s="115" t="s">
        <v>46520</v>
      </c>
      <c r="D18037" s="115" t="s">
        <v>1138</v>
      </c>
      <c r="E18037" s="115">
        <v>327.6533</v>
      </c>
      <c r="F18037" s="674">
        <v>293.83600000000001</v>
      </c>
      <c r="G18037" s="674">
        <v>295.84500000000003</v>
      </c>
      <c r="H18037" s="115">
        <f t="shared" si="562"/>
        <v>1.0068371472522089</v>
      </c>
      <c r="I18037" s="115">
        <f t="shared" si="563"/>
        <v>329.89350000000002</v>
      </c>
    </row>
    <row r="18038" spans="1:9" hidden="1">
      <c r="A18038" s="115" t="s">
        <v>46521</v>
      </c>
      <c r="B18038" s="115" t="s">
        <v>46522</v>
      </c>
      <c r="C18038" s="115" t="s">
        <v>46523</v>
      </c>
      <c r="D18038" s="115" t="s">
        <v>1138</v>
      </c>
      <c r="E18038" s="115">
        <v>749.95330000000001</v>
      </c>
      <c r="F18038" s="674">
        <v>293.83600000000001</v>
      </c>
      <c r="G18038" s="674">
        <v>295.84500000000003</v>
      </c>
      <c r="H18038" s="115">
        <f t="shared" si="562"/>
        <v>1.0068371472522089</v>
      </c>
      <c r="I18038" s="115">
        <f t="shared" si="563"/>
        <v>755.08079999999995</v>
      </c>
    </row>
    <row r="18039" spans="1:9" hidden="1">
      <c r="A18039" s="115" t="s">
        <v>46524</v>
      </c>
      <c r="B18039" s="115" t="s">
        <v>46525</v>
      </c>
      <c r="C18039" s="115" t="s">
        <v>46526</v>
      </c>
      <c r="D18039" s="115" t="s">
        <v>1138</v>
      </c>
      <c r="E18039" s="115">
        <v>177.06</v>
      </c>
      <c r="F18039" s="674">
        <v>293.83600000000001</v>
      </c>
      <c r="G18039" s="674">
        <v>295.84500000000003</v>
      </c>
      <c r="H18039" s="115">
        <f t="shared" si="562"/>
        <v>1.0068371472522089</v>
      </c>
      <c r="I18039" s="115">
        <f t="shared" si="563"/>
        <v>178.2706</v>
      </c>
    </row>
    <row r="18040" spans="1:9" hidden="1">
      <c r="A18040" s="115" t="s">
        <v>46527</v>
      </c>
      <c r="B18040" s="115" t="s">
        <v>46528</v>
      </c>
      <c r="C18040" s="115" t="s">
        <v>46529</v>
      </c>
      <c r="D18040" s="115" t="s">
        <v>1138</v>
      </c>
      <c r="E18040" s="115">
        <v>47734.556700000001</v>
      </c>
      <c r="F18040" s="674">
        <v>293.83600000000001</v>
      </c>
      <c r="G18040" s="674">
        <v>295.84500000000003</v>
      </c>
      <c r="H18040" s="115">
        <f t="shared" si="562"/>
        <v>1.0068371472522089</v>
      </c>
      <c r="I18040" s="115">
        <f t="shared" si="563"/>
        <v>48060.924899999998</v>
      </c>
    </row>
    <row r="18041" spans="1:9" hidden="1">
      <c r="A18041" s="115" t="s">
        <v>46530</v>
      </c>
      <c r="B18041" s="115" t="s">
        <v>46531</v>
      </c>
      <c r="C18041" s="115" t="s">
        <v>46532</v>
      </c>
      <c r="D18041" s="115" t="s">
        <v>1138</v>
      </c>
      <c r="E18041" s="115">
        <v>67088.186700000006</v>
      </c>
      <c r="F18041" s="674">
        <v>293.83600000000001</v>
      </c>
      <c r="G18041" s="674">
        <v>295.84500000000003</v>
      </c>
      <c r="H18041" s="115">
        <f t="shared" si="562"/>
        <v>1.0068371472522089</v>
      </c>
      <c r="I18041" s="115">
        <f t="shared" si="563"/>
        <v>67546.878500000006</v>
      </c>
    </row>
    <row r="18042" spans="1:9" hidden="1">
      <c r="A18042" s="115" t="s">
        <v>46533</v>
      </c>
      <c r="B18042" s="115" t="s">
        <v>46534</v>
      </c>
      <c r="C18042" s="115" t="s">
        <v>46535</v>
      </c>
      <c r="D18042" s="115" t="s">
        <v>1138</v>
      </c>
      <c r="E18042" s="115">
        <v>69824.776700000002</v>
      </c>
      <c r="F18042" s="674">
        <v>293.83600000000001</v>
      </c>
      <c r="G18042" s="674">
        <v>295.84500000000003</v>
      </c>
      <c r="H18042" s="115">
        <f t="shared" si="562"/>
        <v>1.0068371472522089</v>
      </c>
      <c r="I18042" s="115">
        <f t="shared" si="563"/>
        <v>70302.179000000004</v>
      </c>
    </row>
    <row r="18043" spans="1:9" hidden="1">
      <c r="A18043" s="115" t="s">
        <v>46536</v>
      </c>
      <c r="B18043" s="115" t="s">
        <v>46537</v>
      </c>
      <c r="C18043" s="115" t="s">
        <v>46538</v>
      </c>
      <c r="D18043" s="115" t="s">
        <v>1138</v>
      </c>
      <c r="E18043" s="115">
        <v>89924.776700000002</v>
      </c>
      <c r="F18043" s="674">
        <v>293.83600000000001</v>
      </c>
      <c r="G18043" s="674">
        <v>295.84500000000003</v>
      </c>
      <c r="H18043" s="115">
        <f t="shared" si="562"/>
        <v>1.0068371472522089</v>
      </c>
      <c r="I18043" s="115">
        <f t="shared" si="563"/>
        <v>90539.605599999995</v>
      </c>
    </row>
    <row r="18044" spans="1:9" hidden="1">
      <c r="A18044" s="115" t="s">
        <v>46539</v>
      </c>
      <c r="B18044" s="115" t="s">
        <v>46540</v>
      </c>
      <c r="C18044" s="115" t="s">
        <v>46541</v>
      </c>
      <c r="D18044" s="115" t="s">
        <v>1138</v>
      </c>
      <c r="E18044" s="115">
        <v>117924.7767</v>
      </c>
      <c r="F18044" s="674">
        <v>293.83600000000001</v>
      </c>
      <c r="G18044" s="674">
        <v>295.84500000000003</v>
      </c>
      <c r="H18044" s="115">
        <f t="shared" si="562"/>
        <v>1.0068371472522089</v>
      </c>
      <c r="I18044" s="115">
        <f t="shared" si="563"/>
        <v>118731.04580000001</v>
      </c>
    </row>
    <row r="18045" spans="1:9" hidden="1">
      <c r="A18045" s="115" t="s">
        <v>46542</v>
      </c>
      <c r="B18045" s="115" t="s">
        <v>46543</v>
      </c>
      <c r="C18045" s="115" t="s">
        <v>46544</v>
      </c>
      <c r="D18045" s="115" t="s">
        <v>1138</v>
      </c>
      <c r="E18045" s="115">
        <v>163642.68669999999</v>
      </c>
      <c r="F18045" s="674">
        <v>293.83600000000001</v>
      </c>
      <c r="G18045" s="674">
        <v>295.84500000000003</v>
      </c>
      <c r="H18045" s="115">
        <f t="shared" si="562"/>
        <v>1.0068371472522089</v>
      </c>
      <c r="I18045" s="115">
        <f t="shared" si="563"/>
        <v>164761.53580000001</v>
      </c>
    </row>
    <row r="18046" spans="1:9" hidden="1">
      <c r="A18046" s="115" t="s">
        <v>46545</v>
      </c>
      <c r="B18046" s="115" t="s">
        <v>46546</v>
      </c>
      <c r="C18046" s="115" t="s">
        <v>46547</v>
      </c>
      <c r="D18046" s="115" t="s">
        <v>1138</v>
      </c>
      <c r="E18046" s="115">
        <v>215224.77669999999</v>
      </c>
      <c r="F18046" s="674">
        <v>293.83600000000001</v>
      </c>
      <c r="G18046" s="674">
        <v>295.84500000000003</v>
      </c>
      <c r="H18046" s="115">
        <f t="shared" si="562"/>
        <v>1.0068371472522089</v>
      </c>
      <c r="I18046" s="115">
        <f t="shared" si="563"/>
        <v>216696.3002</v>
      </c>
    </row>
    <row r="18047" spans="1:9" hidden="1">
      <c r="A18047" s="115" t="s">
        <v>46548</v>
      </c>
      <c r="B18047" s="115" t="s">
        <v>46549</v>
      </c>
      <c r="C18047" s="115" t="s">
        <v>46550</v>
      </c>
      <c r="D18047" s="115" t="s">
        <v>1138</v>
      </c>
      <c r="E18047" s="115">
        <v>59424.776700000002</v>
      </c>
      <c r="F18047" s="674">
        <v>293.83600000000001</v>
      </c>
      <c r="G18047" s="674">
        <v>295.84500000000003</v>
      </c>
      <c r="H18047" s="115">
        <f t="shared" si="562"/>
        <v>1.0068371472522089</v>
      </c>
      <c r="I18047" s="115">
        <f t="shared" si="563"/>
        <v>59831.0726</v>
      </c>
    </row>
    <row r="18048" spans="1:9" hidden="1">
      <c r="A18048" s="115" t="s">
        <v>46551</v>
      </c>
      <c r="B18048" s="115" t="s">
        <v>46552</v>
      </c>
      <c r="C18048" s="115" t="s">
        <v>46553</v>
      </c>
      <c r="D18048" s="115" t="s">
        <v>1138</v>
      </c>
      <c r="E18048" s="115">
        <v>77128.776700000002</v>
      </c>
      <c r="F18048" s="674">
        <v>293.83600000000001</v>
      </c>
      <c r="G18048" s="674">
        <v>295.84500000000003</v>
      </c>
      <c r="H18048" s="115">
        <f t="shared" si="562"/>
        <v>1.0068371472522089</v>
      </c>
      <c r="I18048" s="115">
        <f t="shared" si="563"/>
        <v>77656.117499999993</v>
      </c>
    </row>
    <row r="18049" spans="1:9" hidden="1">
      <c r="A18049" s="115" t="s">
        <v>46554</v>
      </c>
      <c r="B18049" s="115" t="s">
        <v>46555</v>
      </c>
      <c r="C18049" s="115" t="s">
        <v>46556</v>
      </c>
      <c r="D18049" s="115" t="s">
        <v>1138</v>
      </c>
      <c r="E18049" s="115">
        <v>88024.776700000002</v>
      </c>
      <c r="F18049" s="674">
        <v>293.83600000000001</v>
      </c>
      <c r="G18049" s="674">
        <v>295.84500000000003</v>
      </c>
      <c r="H18049" s="115">
        <f t="shared" si="562"/>
        <v>1.0068371472522089</v>
      </c>
      <c r="I18049" s="115">
        <f t="shared" si="563"/>
        <v>88626.615099999995</v>
      </c>
    </row>
    <row r="18050" spans="1:9" hidden="1">
      <c r="A18050" s="115" t="s">
        <v>46557</v>
      </c>
      <c r="B18050" s="115" t="s">
        <v>46558</v>
      </c>
      <c r="C18050" s="115" t="s">
        <v>46559</v>
      </c>
      <c r="D18050" s="115" t="s">
        <v>1138</v>
      </c>
      <c r="E18050" s="115">
        <v>117877.7767</v>
      </c>
      <c r="F18050" s="674">
        <v>293.83600000000001</v>
      </c>
      <c r="G18050" s="674">
        <v>295.84500000000003</v>
      </c>
      <c r="H18050" s="115">
        <f t="shared" si="562"/>
        <v>1.0068371472522089</v>
      </c>
      <c r="I18050" s="115">
        <f t="shared" si="563"/>
        <v>118683.72440000001</v>
      </c>
    </row>
    <row r="18051" spans="1:9" hidden="1">
      <c r="A18051" s="115" t="s">
        <v>46560</v>
      </c>
      <c r="B18051" s="115" t="s">
        <v>46561</v>
      </c>
      <c r="C18051" s="115" t="s">
        <v>46562</v>
      </c>
      <c r="D18051" s="115" t="s">
        <v>1138</v>
      </c>
      <c r="E18051" s="115">
        <v>148574.77669999999</v>
      </c>
      <c r="F18051" s="674">
        <v>293.83600000000001</v>
      </c>
      <c r="G18051" s="674">
        <v>295.84500000000003</v>
      </c>
      <c r="H18051" s="115">
        <f t="shared" si="562"/>
        <v>1.0068371472522089</v>
      </c>
      <c r="I18051" s="115">
        <f t="shared" si="563"/>
        <v>149590.60430000001</v>
      </c>
    </row>
    <row r="18052" spans="1:9" hidden="1">
      <c r="A18052" s="115" t="s">
        <v>46563</v>
      </c>
      <c r="B18052" s="115" t="s">
        <v>46564</v>
      </c>
      <c r="C18052" s="115" t="s">
        <v>46565</v>
      </c>
      <c r="D18052" s="115" t="s">
        <v>1138</v>
      </c>
      <c r="E18052" s="115">
        <v>207381.96669999999</v>
      </c>
      <c r="F18052" s="674">
        <v>293.83600000000001</v>
      </c>
      <c r="G18052" s="674">
        <v>295.84500000000003</v>
      </c>
      <c r="H18052" s="115">
        <f t="shared" si="562"/>
        <v>1.0068371472522089</v>
      </c>
      <c r="I18052" s="115">
        <f t="shared" si="563"/>
        <v>208799.8677</v>
      </c>
    </row>
    <row r="18053" spans="1:9" hidden="1">
      <c r="A18053" s="115" t="s">
        <v>46566</v>
      </c>
      <c r="B18053" s="115" t="s">
        <v>46567</v>
      </c>
      <c r="C18053" s="115" t="s">
        <v>46568</v>
      </c>
      <c r="D18053" s="115" t="s">
        <v>1138</v>
      </c>
      <c r="E18053" s="115">
        <v>265474.77669999999</v>
      </c>
      <c r="F18053" s="674">
        <v>293.83600000000001</v>
      </c>
      <c r="G18053" s="674">
        <v>295.84500000000003</v>
      </c>
      <c r="H18053" s="115">
        <f t="shared" ref="H18053:H18116" si="564">G18053/F18053</f>
        <v>1.0068371472522089</v>
      </c>
      <c r="I18053" s="115">
        <f t="shared" ref="I18053:I18116" si="565">ROUND(H18053*E18053,4)</f>
        <v>267289.86680000002</v>
      </c>
    </row>
    <row r="18054" spans="1:9" hidden="1">
      <c r="A18054" s="115" t="s">
        <v>46569</v>
      </c>
      <c r="B18054" s="115" t="s">
        <v>46570</v>
      </c>
      <c r="C18054" s="115" t="s">
        <v>46571</v>
      </c>
      <c r="D18054" s="115" t="s">
        <v>1138</v>
      </c>
      <c r="E18054" s="115">
        <v>39384.776700000002</v>
      </c>
      <c r="F18054" s="674">
        <v>293.83600000000001</v>
      </c>
      <c r="G18054" s="674">
        <v>295.84500000000003</v>
      </c>
      <c r="H18054" s="115">
        <f t="shared" si="564"/>
        <v>1.0068371472522089</v>
      </c>
      <c r="I18054" s="115">
        <f t="shared" si="565"/>
        <v>39654.056199999999</v>
      </c>
    </row>
    <row r="18055" spans="1:9" hidden="1">
      <c r="A18055" s="115" t="s">
        <v>46572</v>
      </c>
      <c r="B18055" s="115" t="s">
        <v>46573</v>
      </c>
      <c r="C18055" s="115" t="s">
        <v>46574</v>
      </c>
      <c r="D18055" s="115" t="s">
        <v>1138</v>
      </c>
      <c r="E18055" s="115">
        <v>50443.666700000002</v>
      </c>
      <c r="F18055" s="674">
        <v>293.83600000000001</v>
      </c>
      <c r="G18055" s="674">
        <v>295.84500000000003</v>
      </c>
      <c r="H18055" s="115">
        <f t="shared" si="564"/>
        <v>1.0068371472522089</v>
      </c>
      <c r="I18055" s="115">
        <f t="shared" si="565"/>
        <v>50788.557500000003</v>
      </c>
    </row>
    <row r="18056" spans="1:9" hidden="1">
      <c r="A18056" s="115" t="s">
        <v>46575</v>
      </c>
      <c r="B18056" s="115" t="s">
        <v>46576</v>
      </c>
      <c r="C18056" s="115" t="s">
        <v>46577</v>
      </c>
      <c r="D18056" s="115" t="s">
        <v>1138</v>
      </c>
      <c r="E18056" s="115">
        <v>47624.776700000002</v>
      </c>
      <c r="F18056" s="674">
        <v>293.83600000000001</v>
      </c>
      <c r="G18056" s="674">
        <v>295.84500000000003</v>
      </c>
      <c r="H18056" s="115">
        <f t="shared" si="564"/>
        <v>1.0068371472522089</v>
      </c>
      <c r="I18056" s="115">
        <f t="shared" si="565"/>
        <v>47950.3943</v>
      </c>
    </row>
    <row r="18057" spans="1:9" hidden="1">
      <c r="A18057" s="115" t="s">
        <v>46578</v>
      </c>
      <c r="B18057" s="115" t="s">
        <v>46579</v>
      </c>
      <c r="C18057" s="115" t="s">
        <v>46580</v>
      </c>
      <c r="D18057" s="115" t="s">
        <v>1138</v>
      </c>
      <c r="E18057" s="115">
        <v>80992.776700000002</v>
      </c>
      <c r="F18057" s="674">
        <v>293.83600000000001</v>
      </c>
      <c r="G18057" s="674">
        <v>295.84500000000003</v>
      </c>
      <c r="H18057" s="115">
        <f t="shared" si="564"/>
        <v>1.0068371472522089</v>
      </c>
      <c r="I18057" s="115">
        <f t="shared" si="565"/>
        <v>81546.536200000002</v>
      </c>
    </row>
    <row r="18058" spans="1:9" hidden="1">
      <c r="A18058" s="115" t="s">
        <v>46581</v>
      </c>
      <c r="B18058" s="115" t="s">
        <v>46582</v>
      </c>
      <c r="C18058" s="115" t="s">
        <v>46583</v>
      </c>
      <c r="D18058" s="115" t="s">
        <v>1138</v>
      </c>
      <c r="E18058" s="115">
        <v>15281.8202</v>
      </c>
      <c r="F18058" s="674">
        <v>293.83600000000001</v>
      </c>
      <c r="G18058" s="674">
        <v>295.84500000000003</v>
      </c>
      <c r="H18058" s="115">
        <f t="shared" si="564"/>
        <v>1.0068371472522089</v>
      </c>
      <c r="I18058" s="115">
        <f t="shared" si="565"/>
        <v>15386.3043</v>
      </c>
    </row>
    <row r="18059" spans="1:9" hidden="1">
      <c r="A18059" s="115" t="s">
        <v>46584</v>
      </c>
      <c r="B18059" s="115" t="s">
        <v>46585</v>
      </c>
      <c r="C18059" s="115" t="s">
        <v>46586</v>
      </c>
      <c r="D18059" s="115" t="s">
        <v>1138</v>
      </c>
      <c r="E18059" s="115">
        <v>21522.260200000001</v>
      </c>
      <c r="F18059" s="674">
        <v>293.83600000000001</v>
      </c>
      <c r="G18059" s="674">
        <v>295.84500000000003</v>
      </c>
      <c r="H18059" s="115">
        <f t="shared" si="564"/>
        <v>1.0068371472522089</v>
      </c>
      <c r="I18059" s="115">
        <f t="shared" si="565"/>
        <v>21669.411100000001</v>
      </c>
    </row>
    <row r="18060" spans="1:9" hidden="1">
      <c r="A18060" s="115" t="s">
        <v>46587</v>
      </c>
      <c r="B18060" s="115" t="s">
        <v>46588</v>
      </c>
      <c r="C18060" s="115" t="s">
        <v>46589</v>
      </c>
      <c r="D18060" s="115" t="s">
        <v>1138</v>
      </c>
      <c r="E18060" s="115">
        <v>3323.3</v>
      </c>
      <c r="F18060" s="674">
        <v>293.83600000000001</v>
      </c>
      <c r="G18060" s="674">
        <v>295.84500000000003</v>
      </c>
      <c r="H18060" s="115">
        <f t="shared" si="564"/>
        <v>1.0068371472522089</v>
      </c>
      <c r="I18060" s="115">
        <f t="shared" si="565"/>
        <v>3346.0219000000002</v>
      </c>
    </row>
    <row r="18061" spans="1:9" hidden="1">
      <c r="A18061" s="115" t="s">
        <v>46590</v>
      </c>
      <c r="B18061" s="115" t="s">
        <v>46591</v>
      </c>
      <c r="C18061" s="115" t="s">
        <v>46592</v>
      </c>
      <c r="D18061" s="115" t="s">
        <v>1138</v>
      </c>
      <c r="E18061" s="115">
        <v>18.16</v>
      </c>
      <c r="F18061" s="674">
        <v>293.83600000000001</v>
      </c>
      <c r="G18061" s="674">
        <v>295.84500000000003</v>
      </c>
      <c r="H18061" s="115">
        <f t="shared" si="564"/>
        <v>1.0068371472522089</v>
      </c>
      <c r="I18061" s="115">
        <f t="shared" si="565"/>
        <v>18.284199999999998</v>
      </c>
    </row>
    <row r="18062" spans="1:9" hidden="1">
      <c r="A18062" s="115" t="s">
        <v>46593</v>
      </c>
      <c r="B18062" s="115" t="s">
        <v>46594</v>
      </c>
      <c r="C18062" s="115" t="s">
        <v>46595</v>
      </c>
      <c r="D18062" s="115" t="s">
        <v>1138</v>
      </c>
      <c r="E18062" s="115">
        <v>285.49</v>
      </c>
      <c r="F18062" s="674">
        <v>293.83600000000001</v>
      </c>
      <c r="G18062" s="674">
        <v>295.84500000000003</v>
      </c>
      <c r="H18062" s="115">
        <f t="shared" si="564"/>
        <v>1.0068371472522089</v>
      </c>
      <c r="I18062" s="115">
        <f t="shared" si="565"/>
        <v>287.44189999999998</v>
      </c>
    </row>
    <row r="18063" spans="1:9" hidden="1">
      <c r="A18063" s="115" t="s">
        <v>46596</v>
      </c>
      <c r="B18063" s="115" t="s">
        <v>46597</v>
      </c>
      <c r="C18063" s="115" t="s">
        <v>46598</v>
      </c>
      <c r="D18063" s="115" t="s">
        <v>1138</v>
      </c>
      <c r="E18063" s="115">
        <v>94.336699999999993</v>
      </c>
      <c r="F18063" s="674">
        <v>293.83600000000001</v>
      </c>
      <c r="G18063" s="674">
        <v>295.84500000000003</v>
      </c>
      <c r="H18063" s="115">
        <f t="shared" si="564"/>
        <v>1.0068371472522089</v>
      </c>
      <c r="I18063" s="115">
        <f t="shared" si="565"/>
        <v>94.981700000000004</v>
      </c>
    </row>
    <row r="18064" spans="1:9" hidden="1">
      <c r="A18064" s="115" t="s">
        <v>46599</v>
      </c>
      <c r="B18064" s="115" t="s">
        <v>46600</v>
      </c>
      <c r="C18064" s="115" t="s">
        <v>46601</v>
      </c>
      <c r="D18064" s="115" t="s">
        <v>1138</v>
      </c>
      <c r="E18064" s="115">
        <v>74.106700000000004</v>
      </c>
      <c r="F18064" s="674">
        <v>293.83600000000001</v>
      </c>
      <c r="G18064" s="674">
        <v>295.84500000000003</v>
      </c>
      <c r="H18064" s="115">
        <f t="shared" si="564"/>
        <v>1.0068371472522089</v>
      </c>
      <c r="I18064" s="115">
        <f t="shared" si="565"/>
        <v>74.613399999999999</v>
      </c>
    </row>
    <row r="18065" spans="1:9" hidden="1">
      <c r="A18065" s="115" t="s">
        <v>46602</v>
      </c>
      <c r="B18065" s="115" t="s">
        <v>46603</v>
      </c>
      <c r="C18065" s="115" t="s">
        <v>46604</v>
      </c>
      <c r="D18065" s="115" t="s">
        <v>1138</v>
      </c>
      <c r="E18065" s="115">
        <v>2590</v>
      </c>
      <c r="F18065" s="674">
        <v>293.83600000000001</v>
      </c>
      <c r="G18065" s="674">
        <v>295.84500000000003</v>
      </c>
      <c r="H18065" s="115">
        <f t="shared" si="564"/>
        <v>1.0068371472522089</v>
      </c>
      <c r="I18065" s="115">
        <f t="shared" si="565"/>
        <v>2607.7082</v>
      </c>
    </row>
    <row r="18066" spans="1:9" hidden="1">
      <c r="A18066" s="115" t="s">
        <v>46605</v>
      </c>
      <c r="B18066" s="115" t="s">
        <v>46606</v>
      </c>
      <c r="C18066" s="115" t="s">
        <v>46607</v>
      </c>
      <c r="D18066" s="115" t="s">
        <v>1138</v>
      </c>
      <c r="E18066" s="115">
        <v>2543.12</v>
      </c>
      <c r="F18066" s="674">
        <v>293.83600000000001</v>
      </c>
      <c r="G18066" s="674">
        <v>295.84500000000003</v>
      </c>
      <c r="H18066" s="115">
        <f t="shared" si="564"/>
        <v>1.0068371472522089</v>
      </c>
      <c r="I18066" s="115">
        <f t="shared" si="565"/>
        <v>2560.5077000000001</v>
      </c>
    </row>
    <row r="18067" spans="1:9" hidden="1">
      <c r="A18067" s="115" t="s">
        <v>46608</v>
      </c>
      <c r="B18067" s="115" t="s">
        <v>46609</v>
      </c>
      <c r="C18067" s="115" t="s">
        <v>46610</v>
      </c>
      <c r="D18067" s="115" t="s">
        <v>1138</v>
      </c>
      <c r="E18067" s="115">
        <v>21702.5</v>
      </c>
      <c r="F18067" s="674">
        <v>293.83600000000001</v>
      </c>
      <c r="G18067" s="674">
        <v>295.84500000000003</v>
      </c>
      <c r="H18067" s="115">
        <f t="shared" si="564"/>
        <v>1.0068371472522089</v>
      </c>
      <c r="I18067" s="115">
        <f t="shared" si="565"/>
        <v>21850.8832</v>
      </c>
    </row>
    <row r="18068" spans="1:9" hidden="1">
      <c r="A18068" s="115" t="s">
        <v>46611</v>
      </c>
      <c r="B18068" s="115" t="s">
        <v>46612</v>
      </c>
      <c r="C18068" s="115" t="s">
        <v>46613</v>
      </c>
      <c r="D18068" s="115" t="s">
        <v>1138</v>
      </c>
      <c r="E18068" s="115">
        <v>319000</v>
      </c>
      <c r="F18068" s="674">
        <v>293.83600000000001</v>
      </c>
      <c r="G18068" s="674">
        <v>295.84500000000003</v>
      </c>
      <c r="H18068" s="115">
        <f t="shared" si="564"/>
        <v>1.0068371472522089</v>
      </c>
      <c r="I18068" s="115">
        <f t="shared" si="565"/>
        <v>321181.05</v>
      </c>
    </row>
    <row r="18069" spans="1:9" hidden="1">
      <c r="A18069" s="115" t="s">
        <v>46614</v>
      </c>
      <c r="B18069" s="115" t="s">
        <v>46615</v>
      </c>
      <c r="C18069" s="115" t="s">
        <v>46616</v>
      </c>
      <c r="D18069" s="115" t="s">
        <v>1138</v>
      </c>
      <c r="E18069" s="115">
        <v>74.959999999999994</v>
      </c>
      <c r="F18069" s="674">
        <v>293.83600000000001</v>
      </c>
      <c r="G18069" s="674">
        <v>295.84500000000003</v>
      </c>
      <c r="H18069" s="115">
        <f t="shared" si="564"/>
        <v>1.0068371472522089</v>
      </c>
      <c r="I18069" s="115">
        <f t="shared" si="565"/>
        <v>75.472499999999997</v>
      </c>
    </row>
    <row r="18070" spans="1:9" hidden="1">
      <c r="A18070" s="115" t="s">
        <v>46617</v>
      </c>
      <c r="B18070" s="115" t="s">
        <v>46618</v>
      </c>
      <c r="C18070" s="115" t="s">
        <v>46619</v>
      </c>
      <c r="D18070" s="115" t="s">
        <v>1138</v>
      </c>
      <c r="E18070" s="115">
        <v>4975.5066999999999</v>
      </c>
      <c r="F18070" s="674">
        <v>293.83600000000001</v>
      </c>
      <c r="G18070" s="674">
        <v>295.84500000000003</v>
      </c>
      <c r="H18070" s="115">
        <f t="shared" si="564"/>
        <v>1.0068371472522089</v>
      </c>
      <c r="I18070" s="115">
        <f t="shared" si="565"/>
        <v>5009.5249999999996</v>
      </c>
    </row>
    <row r="18071" spans="1:9" hidden="1">
      <c r="A18071" s="115" t="s">
        <v>46620</v>
      </c>
      <c r="B18071" s="115" t="s">
        <v>46621</v>
      </c>
      <c r="C18071" s="115" t="s">
        <v>46622</v>
      </c>
      <c r="D18071" s="115" t="s">
        <v>1138</v>
      </c>
      <c r="E18071" s="115">
        <v>57.316699999999997</v>
      </c>
      <c r="F18071" s="674">
        <v>293.83600000000001</v>
      </c>
      <c r="G18071" s="674">
        <v>295.84500000000003</v>
      </c>
      <c r="H18071" s="115">
        <f t="shared" si="564"/>
        <v>1.0068371472522089</v>
      </c>
      <c r="I18071" s="115">
        <f t="shared" si="565"/>
        <v>57.708599999999997</v>
      </c>
    </row>
    <row r="18072" spans="1:9" hidden="1">
      <c r="A18072" s="115" t="s">
        <v>46623</v>
      </c>
      <c r="B18072" s="115" t="s">
        <v>46624</v>
      </c>
      <c r="C18072" s="115" t="s">
        <v>46625</v>
      </c>
      <c r="D18072" s="115" t="s">
        <v>1138</v>
      </c>
      <c r="E18072" s="115">
        <v>391.10270000000003</v>
      </c>
      <c r="F18072" s="674">
        <v>293.83600000000001</v>
      </c>
      <c r="G18072" s="674">
        <v>295.84500000000003</v>
      </c>
      <c r="H18072" s="115">
        <f t="shared" si="564"/>
        <v>1.0068371472522089</v>
      </c>
      <c r="I18072" s="115">
        <f t="shared" si="565"/>
        <v>393.77670000000001</v>
      </c>
    </row>
    <row r="18073" spans="1:9" hidden="1">
      <c r="A18073" s="115" t="s">
        <v>46626</v>
      </c>
      <c r="B18073" s="115" t="s">
        <v>46627</v>
      </c>
      <c r="C18073" s="115" t="s">
        <v>46628</v>
      </c>
      <c r="D18073" s="115" t="s">
        <v>46629</v>
      </c>
      <c r="E18073" s="115">
        <v>579.45600000000002</v>
      </c>
      <c r="F18073" s="674">
        <v>293.83600000000001</v>
      </c>
      <c r="G18073" s="674">
        <v>295.84500000000003</v>
      </c>
      <c r="H18073" s="115">
        <f t="shared" si="564"/>
        <v>1.0068371472522089</v>
      </c>
      <c r="I18073" s="115">
        <f t="shared" si="565"/>
        <v>583.41780000000006</v>
      </c>
    </row>
    <row r="18074" spans="1:9" hidden="1">
      <c r="A18074" s="115" t="s">
        <v>46630</v>
      </c>
      <c r="B18074" s="115" t="s">
        <v>46631</v>
      </c>
      <c r="C18074" s="115" t="s">
        <v>46632</v>
      </c>
      <c r="D18074" s="115" t="s">
        <v>1138</v>
      </c>
      <c r="E18074" s="115">
        <v>747.95780000000002</v>
      </c>
      <c r="F18074" s="674">
        <v>293.83600000000001</v>
      </c>
      <c r="G18074" s="674">
        <v>295.84500000000003</v>
      </c>
      <c r="H18074" s="115">
        <f t="shared" si="564"/>
        <v>1.0068371472522089</v>
      </c>
      <c r="I18074" s="115">
        <f t="shared" si="565"/>
        <v>753.07169999999996</v>
      </c>
    </row>
    <row r="18075" spans="1:9" hidden="1">
      <c r="A18075" s="115" t="s">
        <v>46633</v>
      </c>
      <c r="B18075" s="115" t="s">
        <v>46634</v>
      </c>
      <c r="C18075" s="115" t="s">
        <v>46635</v>
      </c>
      <c r="D18075" s="115" t="s">
        <v>1138</v>
      </c>
      <c r="E18075" s="115">
        <v>956.61829999999998</v>
      </c>
      <c r="F18075" s="674">
        <v>293.83600000000001</v>
      </c>
      <c r="G18075" s="674">
        <v>295.84500000000003</v>
      </c>
      <c r="H18075" s="115">
        <f t="shared" si="564"/>
        <v>1.0068371472522089</v>
      </c>
      <c r="I18075" s="115">
        <f t="shared" si="565"/>
        <v>963.15880000000004</v>
      </c>
    </row>
    <row r="18076" spans="1:9" hidden="1">
      <c r="A18076" s="115" t="s">
        <v>46636</v>
      </c>
      <c r="B18076" s="115" t="s">
        <v>46637</v>
      </c>
      <c r="C18076" s="115" t="s">
        <v>46638</v>
      </c>
      <c r="D18076" s="115" t="s">
        <v>1138</v>
      </c>
      <c r="E18076" s="115">
        <v>17.43</v>
      </c>
      <c r="F18076" s="674">
        <v>293.83600000000001</v>
      </c>
      <c r="G18076" s="674">
        <v>295.84500000000003</v>
      </c>
      <c r="H18076" s="115">
        <f t="shared" si="564"/>
        <v>1.0068371472522089</v>
      </c>
      <c r="I18076" s="115">
        <f t="shared" si="565"/>
        <v>17.549199999999999</v>
      </c>
    </row>
    <row r="18077" spans="1:9" hidden="1">
      <c r="A18077" s="115" t="s">
        <v>46639</v>
      </c>
      <c r="B18077" s="115" t="s">
        <v>46640</v>
      </c>
      <c r="C18077" s="115" t="s">
        <v>46641</v>
      </c>
      <c r="D18077" s="115" t="s">
        <v>1138</v>
      </c>
      <c r="E18077" s="115">
        <v>270.11829999999998</v>
      </c>
      <c r="F18077" s="674">
        <v>293.83600000000001</v>
      </c>
      <c r="G18077" s="674">
        <v>295.84500000000003</v>
      </c>
      <c r="H18077" s="115">
        <f t="shared" si="564"/>
        <v>1.0068371472522089</v>
      </c>
      <c r="I18077" s="115">
        <f t="shared" si="565"/>
        <v>271.96510000000001</v>
      </c>
    </row>
    <row r="18078" spans="1:9" hidden="1">
      <c r="A18078" s="115" t="s">
        <v>46642</v>
      </c>
      <c r="B18078" s="115" t="s">
        <v>46643</v>
      </c>
      <c r="C18078" s="115" t="s">
        <v>46644</v>
      </c>
      <c r="D18078" s="115" t="s">
        <v>1138</v>
      </c>
      <c r="E18078" s="115">
        <v>194.84829999999999</v>
      </c>
      <c r="F18078" s="674">
        <v>293.83600000000001</v>
      </c>
      <c r="G18078" s="674">
        <v>295.84500000000003</v>
      </c>
      <c r="H18078" s="115">
        <f t="shared" si="564"/>
        <v>1.0068371472522089</v>
      </c>
      <c r="I18078" s="115">
        <f t="shared" si="565"/>
        <v>196.18049999999999</v>
      </c>
    </row>
    <row r="18079" spans="1:9" hidden="1">
      <c r="A18079" s="115" t="s">
        <v>46645</v>
      </c>
      <c r="B18079" s="115" t="s">
        <v>46646</v>
      </c>
      <c r="C18079" s="115" t="s">
        <v>46647</v>
      </c>
      <c r="D18079" s="115" t="s">
        <v>1138</v>
      </c>
      <c r="E18079" s="115">
        <v>5458.9</v>
      </c>
      <c r="F18079" s="674">
        <v>293.83600000000001</v>
      </c>
      <c r="G18079" s="674">
        <v>295.84500000000003</v>
      </c>
      <c r="H18079" s="115">
        <f t="shared" si="564"/>
        <v>1.0068371472522089</v>
      </c>
      <c r="I18079" s="115">
        <f t="shared" si="565"/>
        <v>5496.2232999999997</v>
      </c>
    </row>
    <row r="18080" spans="1:9" hidden="1">
      <c r="A18080" s="115" t="s">
        <v>46648</v>
      </c>
      <c r="B18080" s="115" t="s">
        <v>46649</v>
      </c>
      <c r="C18080" s="115" t="s">
        <v>46650</v>
      </c>
      <c r="D18080" s="115" t="s">
        <v>1138</v>
      </c>
      <c r="E18080" s="115">
        <v>24.72</v>
      </c>
      <c r="F18080" s="674">
        <v>293.83600000000001</v>
      </c>
      <c r="G18080" s="674">
        <v>295.84500000000003</v>
      </c>
      <c r="H18080" s="115">
        <f t="shared" si="564"/>
        <v>1.0068371472522089</v>
      </c>
      <c r="I18080" s="115">
        <f t="shared" si="565"/>
        <v>24.888999999999999</v>
      </c>
    </row>
    <row r="18081" spans="1:9" hidden="1">
      <c r="A18081" s="115" t="s">
        <v>46651</v>
      </c>
      <c r="B18081" s="115" t="s">
        <v>46652</v>
      </c>
      <c r="C18081" s="115" t="s">
        <v>46653</v>
      </c>
      <c r="D18081" s="115" t="s">
        <v>1138</v>
      </c>
      <c r="E18081" s="115">
        <v>1922.4867999999999</v>
      </c>
      <c r="F18081" s="674">
        <v>293.83600000000001</v>
      </c>
      <c r="G18081" s="674">
        <v>295.84500000000003</v>
      </c>
      <c r="H18081" s="115">
        <f t="shared" si="564"/>
        <v>1.0068371472522089</v>
      </c>
      <c r="I18081" s="115">
        <f t="shared" si="565"/>
        <v>1935.6311000000001</v>
      </c>
    </row>
    <row r="18082" spans="1:9" hidden="1">
      <c r="A18082" s="115" t="s">
        <v>46654</v>
      </c>
      <c r="B18082" s="115" t="s">
        <v>46655</v>
      </c>
      <c r="C18082" s="115" t="s">
        <v>46656</v>
      </c>
      <c r="D18082" s="115" t="s">
        <v>1138</v>
      </c>
      <c r="E18082" s="115">
        <v>1820.01</v>
      </c>
      <c r="F18082" s="674">
        <v>293.83600000000001</v>
      </c>
      <c r="G18082" s="674">
        <v>295.84500000000003</v>
      </c>
      <c r="H18082" s="115">
        <f t="shared" si="564"/>
        <v>1.0068371472522089</v>
      </c>
      <c r="I18082" s="115">
        <f t="shared" si="565"/>
        <v>1832.4537</v>
      </c>
    </row>
    <row r="18083" spans="1:9" hidden="1">
      <c r="A18083" s="115" t="s">
        <v>46657</v>
      </c>
      <c r="B18083" s="115" t="s">
        <v>46658</v>
      </c>
      <c r="C18083" s="115" t="s">
        <v>46659</v>
      </c>
      <c r="D18083" s="115" t="s">
        <v>1242</v>
      </c>
      <c r="E18083" s="115">
        <v>324.92500000000001</v>
      </c>
      <c r="F18083" s="674">
        <v>293.83600000000001</v>
      </c>
      <c r="G18083" s="674">
        <v>295.84500000000003</v>
      </c>
      <c r="H18083" s="115">
        <f t="shared" si="564"/>
        <v>1.0068371472522089</v>
      </c>
      <c r="I18083" s="115">
        <f t="shared" si="565"/>
        <v>327.14659999999998</v>
      </c>
    </row>
    <row r="18084" spans="1:9" hidden="1">
      <c r="A18084" s="115" t="s">
        <v>46660</v>
      </c>
      <c r="B18084" s="115" t="s">
        <v>46661</v>
      </c>
      <c r="C18084" s="115" t="s">
        <v>46662</v>
      </c>
      <c r="D18084" s="115" t="s">
        <v>1242</v>
      </c>
      <c r="E18084" s="115">
        <v>476.7278</v>
      </c>
      <c r="F18084" s="674">
        <v>293.83600000000001</v>
      </c>
      <c r="G18084" s="674">
        <v>295.84500000000003</v>
      </c>
      <c r="H18084" s="115">
        <f t="shared" si="564"/>
        <v>1.0068371472522089</v>
      </c>
      <c r="I18084" s="115">
        <f t="shared" si="565"/>
        <v>479.9873</v>
      </c>
    </row>
    <row r="18085" spans="1:9" hidden="1">
      <c r="A18085" s="115" t="s">
        <v>46663</v>
      </c>
      <c r="B18085" s="115" t="s">
        <v>46664</v>
      </c>
      <c r="C18085" s="115" t="s">
        <v>46665</v>
      </c>
      <c r="D18085" s="115" t="s">
        <v>1242</v>
      </c>
      <c r="E18085" s="115">
        <v>605.47829999999999</v>
      </c>
      <c r="F18085" s="674">
        <v>293.83600000000001</v>
      </c>
      <c r="G18085" s="674">
        <v>295.84500000000003</v>
      </c>
      <c r="H18085" s="115">
        <f t="shared" si="564"/>
        <v>1.0068371472522089</v>
      </c>
      <c r="I18085" s="115">
        <f t="shared" si="565"/>
        <v>609.61800000000005</v>
      </c>
    </row>
    <row r="18086" spans="1:9" hidden="1">
      <c r="A18086" s="115" t="s">
        <v>46666</v>
      </c>
      <c r="B18086" s="115" t="s">
        <v>46667</v>
      </c>
      <c r="C18086" s="115" t="s">
        <v>46668</v>
      </c>
      <c r="D18086" s="115" t="s">
        <v>1242</v>
      </c>
      <c r="E18086" s="115">
        <v>835.14800000000002</v>
      </c>
      <c r="F18086" s="674">
        <v>293.83600000000001</v>
      </c>
      <c r="G18086" s="674">
        <v>295.84500000000003</v>
      </c>
      <c r="H18086" s="115">
        <f t="shared" si="564"/>
        <v>1.0068371472522089</v>
      </c>
      <c r="I18086" s="115">
        <f t="shared" si="565"/>
        <v>840.85799999999995</v>
      </c>
    </row>
    <row r="18087" spans="1:9" hidden="1">
      <c r="A18087" s="115" t="s">
        <v>46669</v>
      </c>
      <c r="B18087" s="115" t="s">
        <v>46670</v>
      </c>
      <c r="C18087" s="115" t="s">
        <v>46671</v>
      </c>
      <c r="D18087" s="115" t="s">
        <v>1242</v>
      </c>
      <c r="E18087" s="115">
        <v>160.5616</v>
      </c>
      <c r="F18087" s="674">
        <v>293.83600000000001</v>
      </c>
      <c r="G18087" s="674">
        <v>295.84500000000003</v>
      </c>
      <c r="H18087" s="115">
        <f t="shared" si="564"/>
        <v>1.0068371472522089</v>
      </c>
      <c r="I18087" s="115">
        <f t="shared" si="565"/>
        <v>161.65940000000001</v>
      </c>
    </row>
    <row r="18088" spans="1:9" hidden="1">
      <c r="A18088" s="115" t="s">
        <v>46672</v>
      </c>
      <c r="B18088" s="115" t="s">
        <v>46673</v>
      </c>
      <c r="C18088" s="115" t="s">
        <v>46674</v>
      </c>
      <c r="D18088" s="115" t="s">
        <v>1242</v>
      </c>
      <c r="E18088" s="115">
        <v>513.16520000000003</v>
      </c>
      <c r="F18088" s="674">
        <v>293.83600000000001</v>
      </c>
      <c r="G18088" s="674">
        <v>295.84500000000003</v>
      </c>
      <c r="H18088" s="115">
        <f t="shared" si="564"/>
        <v>1.0068371472522089</v>
      </c>
      <c r="I18088" s="115">
        <f t="shared" si="565"/>
        <v>516.67380000000003</v>
      </c>
    </row>
    <row r="18089" spans="1:9" hidden="1">
      <c r="A18089" s="115" t="s">
        <v>46675</v>
      </c>
      <c r="B18089" s="115" t="s">
        <v>46676</v>
      </c>
      <c r="C18089" s="115" t="s">
        <v>46677</v>
      </c>
      <c r="D18089" s="115" t="s">
        <v>1138</v>
      </c>
      <c r="E18089" s="115">
        <v>209.09</v>
      </c>
      <c r="F18089" s="674">
        <v>293.83600000000001</v>
      </c>
      <c r="G18089" s="674">
        <v>295.84500000000003</v>
      </c>
      <c r="H18089" s="115">
        <f t="shared" si="564"/>
        <v>1.0068371472522089</v>
      </c>
      <c r="I18089" s="115">
        <f t="shared" si="565"/>
        <v>210.5196</v>
      </c>
    </row>
    <row r="18090" spans="1:9" hidden="1">
      <c r="A18090" s="115" t="s">
        <v>46678</v>
      </c>
      <c r="B18090" s="115" t="s">
        <v>46679</v>
      </c>
      <c r="C18090" s="115" t="s">
        <v>46680</v>
      </c>
      <c r="D18090" s="115" t="s">
        <v>1138</v>
      </c>
      <c r="E18090" s="115">
        <v>461.71</v>
      </c>
      <c r="F18090" s="674">
        <v>293.83600000000001</v>
      </c>
      <c r="G18090" s="674">
        <v>295.84500000000003</v>
      </c>
      <c r="H18090" s="115">
        <f t="shared" si="564"/>
        <v>1.0068371472522089</v>
      </c>
      <c r="I18090" s="115">
        <f t="shared" si="565"/>
        <v>464.86680000000001</v>
      </c>
    </row>
    <row r="18091" spans="1:9" hidden="1">
      <c r="A18091" s="115" t="s">
        <v>46681</v>
      </c>
      <c r="B18091" s="115" t="s">
        <v>46682</v>
      </c>
      <c r="C18091" s="115" t="s">
        <v>46683</v>
      </c>
      <c r="D18091" s="115" t="s">
        <v>1138</v>
      </c>
      <c r="E18091" s="115">
        <v>978.95</v>
      </c>
      <c r="F18091" s="674">
        <v>293.83600000000001</v>
      </c>
      <c r="G18091" s="674">
        <v>295.84500000000003</v>
      </c>
      <c r="H18091" s="115">
        <f t="shared" si="564"/>
        <v>1.0068371472522089</v>
      </c>
      <c r="I18091" s="115">
        <f t="shared" si="565"/>
        <v>985.64319999999998</v>
      </c>
    </row>
    <row r="18092" spans="1:9" hidden="1">
      <c r="A18092" s="115" t="s">
        <v>46684</v>
      </c>
      <c r="B18092" s="115" t="s">
        <v>46685</v>
      </c>
      <c r="C18092" s="115" t="s">
        <v>46686</v>
      </c>
      <c r="D18092" s="115" t="s">
        <v>1138</v>
      </c>
      <c r="E18092" s="115">
        <v>328.17</v>
      </c>
      <c r="F18092" s="674">
        <v>293.83600000000001</v>
      </c>
      <c r="G18092" s="674">
        <v>295.84500000000003</v>
      </c>
      <c r="H18092" s="115">
        <f t="shared" si="564"/>
        <v>1.0068371472522089</v>
      </c>
      <c r="I18092" s="115">
        <f t="shared" si="565"/>
        <v>330.41370000000001</v>
      </c>
    </row>
    <row r="18093" spans="1:9" hidden="1">
      <c r="A18093" s="115" t="s">
        <v>46687</v>
      </c>
      <c r="B18093" s="115" t="s">
        <v>46688</v>
      </c>
      <c r="C18093" s="115" t="s">
        <v>46689</v>
      </c>
      <c r="D18093" s="115" t="s">
        <v>1138</v>
      </c>
      <c r="E18093" s="115">
        <v>5759</v>
      </c>
      <c r="F18093" s="674">
        <v>293.83600000000001</v>
      </c>
      <c r="G18093" s="674">
        <v>295.84500000000003</v>
      </c>
      <c r="H18093" s="115">
        <f t="shared" si="564"/>
        <v>1.0068371472522089</v>
      </c>
      <c r="I18093" s="115">
        <f t="shared" si="565"/>
        <v>5798.3751000000002</v>
      </c>
    </row>
    <row r="18094" spans="1:9" hidden="1">
      <c r="A18094" s="115" t="s">
        <v>46690</v>
      </c>
      <c r="B18094" s="115" t="s">
        <v>46691</v>
      </c>
      <c r="C18094" s="115" t="s">
        <v>46692</v>
      </c>
      <c r="D18094" s="115" t="s">
        <v>1138</v>
      </c>
      <c r="E18094" s="115">
        <v>122.2033</v>
      </c>
      <c r="F18094" s="674">
        <v>293.83600000000001</v>
      </c>
      <c r="G18094" s="674">
        <v>295.84500000000003</v>
      </c>
      <c r="H18094" s="115">
        <f t="shared" si="564"/>
        <v>1.0068371472522089</v>
      </c>
      <c r="I18094" s="115">
        <f t="shared" si="565"/>
        <v>123.03879999999999</v>
      </c>
    </row>
    <row r="18095" spans="1:9" hidden="1">
      <c r="A18095" s="115" t="s">
        <v>46693</v>
      </c>
      <c r="B18095" s="115" t="s">
        <v>46694</v>
      </c>
      <c r="C18095" s="115" t="s">
        <v>46695</v>
      </c>
      <c r="D18095" s="115" t="s">
        <v>1138</v>
      </c>
      <c r="E18095" s="115">
        <v>191.88669999999999</v>
      </c>
      <c r="F18095" s="674">
        <v>293.83600000000001</v>
      </c>
      <c r="G18095" s="674">
        <v>295.84500000000003</v>
      </c>
      <c r="H18095" s="115">
        <f t="shared" si="564"/>
        <v>1.0068371472522089</v>
      </c>
      <c r="I18095" s="115">
        <f t="shared" si="565"/>
        <v>193.1987</v>
      </c>
    </row>
    <row r="18096" spans="1:9" hidden="1">
      <c r="A18096" s="115" t="s">
        <v>46696</v>
      </c>
      <c r="B18096" s="115" t="s">
        <v>46697</v>
      </c>
      <c r="C18096" s="115" t="s">
        <v>46698</v>
      </c>
      <c r="D18096" s="115" t="s">
        <v>1138</v>
      </c>
      <c r="E18096" s="115">
        <v>257.77999999999997</v>
      </c>
      <c r="F18096" s="674">
        <v>293.83600000000001</v>
      </c>
      <c r="G18096" s="674">
        <v>295.84500000000003</v>
      </c>
      <c r="H18096" s="115">
        <f t="shared" si="564"/>
        <v>1.0068371472522089</v>
      </c>
      <c r="I18096" s="115">
        <f t="shared" si="565"/>
        <v>259.54250000000002</v>
      </c>
    </row>
    <row r="18097" spans="1:9" hidden="1">
      <c r="A18097" s="115" t="s">
        <v>46699</v>
      </c>
      <c r="B18097" s="115" t="s">
        <v>46700</v>
      </c>
      <c r="C18097" s="115" t="s">
        <v>46701</v>
      </c>
      <c r="D18097" s="115" t="s">
        <v>1138</v>
      </c>
      <c r="E18097" s="115">
        <v>391.58</v>
      </c>
      <c r="F18097" s="674">
        <v>293.83600000000001</v>
      </c>
      <c r="G18097" s="674">
        <v>295.84500000000003</v>
      </c>
      <c r="H18097" s="115">
        <f t="shared" si="564"/>
        <v>1.0068371472522089</v>
      </c>
      <c r="I18097" s="115">
        <f t="shared" si="565"/>
        <v>394.25729999999999</v>
      </c>
    </row>
    <row r="18098" spans="1:9" hidden="1">
      <c r="A18098" s="115" t="s">
        <v>46702</v>
      </c>
      <c r="B18098" s="115" t="s">
        <v>46703</v>
      </c>
      <c r="C18098" s="115" t="s">
        <v>46704</v>
      </c>
      <c r="D18098" s="115" t="s">
        <v>1138</v>
      </c>
      <c r="E18098" s="115">
        <v>165.12</v>
      </c>
      <c r="F18098" s="674">
        <v>293.83600000000001</v>
      </c>
      <c r="G18098" s="674">
        <v>295.84500000000003</v>
      </c>
      <c r="H18098" s="115">
        <f t="shared" si="564"/>
        <v>1.0068371472522089</v>
      </c>
      <c r="I18098" s="115">
        <f t="shared" si="565"/>
        <v>166.24889999999999</v>
      </c>
    </row>
    <row r="18099" spans="1:9" hidden="1">
      <c r="A18099" s="115" t="s">
        <v>46705</v>
      </c>
      <c r="B18099" s="115" t="s">
        <v>46706</v>
      </c>
      <c r="C18099" s="115" t="s">
        <v>46707</v>
      </c>
      <c r="D18099" s="115" t="s">
        <v>1138</v>
      </c>
      <c r="E18099" s="115">
        <v>132.71</v>
      </c>
      <c r="F18099" s="674">
        <v>293.83600000000001</v>
      </c>
      <c r="G18099" s="674">
        <v>295.84500000000003</v>
      </c>
      <c r="H18099" s="115">
        <f t="shared" si="564"/>
        <v>1.0068371472522089</v>
      </c>
      <c r="I18099" s="115">
        <f t="shared" si="565"/>
        <v>133.6174</v>
      </c>
    </row>
    <row r="18100" spans="1:9" hidden="1">
      <c r="A18100" s="115" t="s">
        <v>46708</v>
      </c>
      <c r="B18100" s="115" t="s">
        <v>46709</v>
      </c>
      <c r="C18100" s="115" t="s">
        <v>46710</v>
      </c>
      <c r="D18100" s="115" t="s">
        <v>1138</v>
      </c>
      <c r="E18100" s="115">
        <v>357.63</v>
      </c>
      <c r="F18100" s="674">
        <v>293.83600000000001</v>
      </c>
      <c r="G18100" s="674">
        <v>295.84500000000003</v>
      </c>
      <c r="H18100" s="115">
        <f t="shared" si="564"/>
        <v>1.0068371472522089</v>
      </c>
      <c r="I18100" s="115">
        <f t="shared" si="565"/>
        <v>360.0752</v>
      </c>
    </row>
    <row r="18101" spans="1:9" hidden="1">
      <c r="A18101" s="115" t="s">
        <v>46711</v>
      </c>
      <c r="B18101" s="115" t="s">
        <v>46712</v>
      </c>
      <c r="C18101" s="115" t="s">
        <v>46713</v>
      </c>
      <c r="D18101" s="115" t="s">
        <v>1138</v>
      </c>
      <c r="E18101" s="115">
        <v>336.87</v>
      </c>
      <c r="F18101" s="674">
        <v>293.83600000000001</v>
      </c>
      <c r="G18101" s="674">
        <v>295.84500000000003</v>
      </c>
      <c r="H18101" s="115">
        <f t="shared" si="564"/>
        <v>1.0068371472522089</v>
      </c>
      <c r="I18101" s="115">
        <f t="shared" si="565"/>
        <v>339.17320000000001</v>
      </c>
    </row>
    <row r="18102" spans="1:9" hidden="1">
      <c r="A18102" s="115" t="s">
        <v>46714</v>
      </c>
      <c r="B18102" s="115" t="s">
        <v>46715</v>
      </c>
      <c r="C18102" s="115" t="s">
        <v>46716</v>
      </c>
      <c r="D18102" s="115" t="s">
        <v>1138</v>
      </c>
      <c r="E18102" s="115">
        <v>611.12</v>
      </c>
      <c r="F18102" s="674">
        <v>293.83600000000001</v>
      </c>
      <c r="G18102" s="674">
        <v>295.84500000000003</v>
      </c>
      <c r="H18102" s="115">
        <f t="shared" si="564"/>
        <v>1.0068371472522089</v>
      </c>
      <c r="I18102" s="115">
        <f t="shared" si="565"/>
        <v>615.29830000000004</v>
      </c>
    </row>
    <row r="18103" spans="1:9" hidden="1">
      <c r="A18103" s="115" t="s">
        <v>46717</v>
      </c>
      <c r="B18103" s="115" t="s">
        <v>46718</v>
      </c>
      <c r="C18103" s="115" t="s">
        <v>46719</v>
      </c>
      <c r="D18103" s="115" t="s">
        <v>1138</v>
      </c>
      <c r="E18103" s="115">
        <v>590.36</v>
      </c>
      <c r="F18103" s="674">
        <v>293.83600000000001</v>
      </c>
      <c r="G18103" s="674">
        <v>295.84500000000003</v>
      </c>
      <c r="H18103" s="115">
        <f t="shared" si="564"/>
        <v>1.0068371472522089</v>
      </c>
      <c r="I18103" s="115">
        <f t="shared" si="565"/>
        <v>594.39639999999997</v>
      </c>
    </row>
    <row r="18104" spans="1:9" hidden="1">
      <c r="A18104" s="115" t="s">
        <v>46720</v>
      </c>
      <c r="B18104" s="115" t="s">
        <v>46721</v>
      </c>
      <c r="C18104" s="115" t="s">
        <v>46722</v>
      </c>
      <c r="D18104" s="115" t="s">
        <v>1138</v>
      </c>
      <c r="E18104" s="115">
        <v>121.94</v>
      </c>
      <c r="F18104" s="674">
        <v>293.83600000000001</v>
      </c>
      <c r="G18104" s="674">
        <v>295.84500000000003</v>
      </c>
      <c r="H18104" s="115">
        <f t="shared" si="564"/>
        <v>1.0068371472522089</v>
      </c>
      <c r="I18104" s="115">
        <f t="shared" si="565"/>
        <v>122.77370000000001</v>
      </c>
    </row>
    <row r="18105" spans="1:9" hidden="1">
      <c r="A18105" s="115" t="s">
        <v>46723</v>
      </c>
      <c r="B18105" s="115" t="s">
        <v>46724</v>
      </c>
      <c r="C18105" s="115" t="s">
        <v>46725</v>
      </c>
      <c r="D18105" s="115" t="s">
        <v>1138</v>
      </c>
      <c r="E18105" s="115">
        <v>337.35</v>
      </c>
      <c r="F18105" s="674">
        <v>293.83600000000001</v>
      </c>
      <c r="G18105" s="674">
        <v>295.84500000000003</v>
      </c>
      <c r="H18105" s="115">
        <f t="shared" si="564"/>
        <v>1.0068371472522089</v>
      </c>
      <c r="I18105" s="115">
        <f t="shared" si="565"/>
        <v>339.65649999999999</v>
      </c>
    </row>
    <row r="18106" spans="1:9" hidden="1">
      <c r="A18106" s="115" t="s">
        <v>46726</v>
      </c>
      <c r="B18106" s="115" t="s">
        <v>46727</v>
      </c>
      <c r="C18106" s="115" t="s">
        <v>46728</v>
      </c>
      <c r="D18106" s="115" t="s">
        <v>1138</v>
      </c>
      <c r="E18106" s="115">
        <v>283.67</v>
      </c>
      <c r="F18106" s="674">
        <v>293.83600000000001</v>
      </c>
      <c r="G18106" s="674">
        <v>295.84500000000003</v>
      </c>
      <c r="H18106" s="115">
        <f t="shared" si="564"/>
        <v>1.0068371472522089</v>
      </c>
      <c r="I18106" s="115">
        <f t="shared" si="565"/>
        <v>285.60950000000003</v>
      </c>
    </row>
    <row r="18107" spans="1:9" hidden="1">
      <c r="A18107" s="115" t="s">
        <v>46729</v>
      </c>
      <c r="B18107" s="115" t="s">
        <v>46730</v>
      </c>
      <c r="C18107" s="115" t="s">
        <v>46731</v>
      </c>
      <c r="D18107" s="115" t="s">
        <v>1138</v>
      </c>
      <c r="E18107" s="115">
        <v>621.24</v>
      </c>
      <c r="F18107" s="674">
        <v>293.83600000000001</v>
      </c>
      <c r="G18107" s="674">
        <v>295.84500000000003</v>
      </c>
      <c r="H18107" s="115">
        <f t="shared" si="564"/>
        <v>1.0068371472522089</v>
      </c>
      <c r="I18107" s="115">
        <f t="shared" si="565"/>
        <v>625.48749999999995</v>
      </c>
    </row>
    <row r="18108" spans="1:9" hidden="1">
      <c r="A18108" s="115" t="s">
        <v>46732</v>
      </c>
      <c r="B18108" s="115" t="s">
        <v>46733</v>
      </c>
      <c r="C18108" s="115" t="s">
        <v>46734</v>
      </c>
      <c r="D18108" s="115" t="s">
        <v>1138</v>
      </c>
      <c r="E18108" s="115">
        <v>463.33</v>
      </c>
      <c r="F18108" s="674">
        <v>293.83600000000001</v>
      </c>
      <c r="G18108" s="674">
        <v>295.84500000000003</v>
      </c>
      <c r="H18108" s="115">
        <f t="shared" si="564"/>
        <v>1.0068371472522089</v>
      </c>
      <c r="I18108" s="115">
        <f t="shared" si="565"/>
        <v>466.49790000000002</v>
      </c>
    </row>
    <row r="18109" spans="1:9" hidden="1">
      <c r="A18109" s="115" t="s">
        <v>46735</v>
      </c>
      <c r="B18109" s="115" t="s">
        <v>46736</v>
      </c>
      <c r="C18109" s="115" t="s">
        <v>46737</v>
      </c>
      <c r="D18109" s="115" t="s">
        <v>1138</v>
      </c>
      <c r="E18109" s="115">
        <v>845.63</v>
      </c>
      <c r="F18109" s="674">
        <v>293.83600000000001</v>
      </c>
      <c r="G18109" s="674">
        <v>295.84500000000003</v>
      </c>
      <c r="H18109" s="115">
        <f t="shared" si="564"/>
        <v>1.0068371472522089</v>
      </c>
      <c r="I18109" s="115">
        <f t="shared" si="565"/>
        <v>851.4117</v>
      </c>
    </row>
    <row r="18110" spans="1:9" hidden="1">
      <c r="A18110" s="115" t="s">
        <v>46738</v>
      </c>
      <c r="B18110" s="115" t="s">
        <v>46739</v>
      </c>
      <c r="C18110" s="115" t="s">
        <v>46740</v>
      </c>
      <c r="D18110" s="115" t="s">
        <v>1138</v>
      </c>
      <c r="E18110" s="115">
        <v>85.81</v>
      </c>
      <c r="F18110" s="674">
        <v>293.83600000000001</v>
      </c>
      <c r="G18110" s="674">
        <v>295.84500000000003</v>
      </c>
      <c r="H18110" s="115">
        <f t="shared" si="564"/>
        <v>1.0068371472522089</v>
      </c>
      <c r="I18110" s="115">
        <f t="shared" si="565"/>
        <v>86.396699999999996</v>
      </c>
    </row>
    <row r="18111" spans="1:9" hidden="1">
      <c r="A18111" s="115" t="s">
        <v>46741</v>
      </c>
      <c r="B18111" s="115" t="s">
        <v>46742</v>
      </c>
      <c r="C18111" s="115" t="s">
        <v>46743</v>
      </c>
      <c r="D18111" s="115" t="s">
        <v>1138</v>
      </c>
      <c r="E18111" s="115">
        <v>63.76</v>
      </c>
      <c r="F18111" s="674">
        <v>293.83600000000001</v>
      </c>
      <c r="G18111" s="674">
        <v>295.84500000000003</v>
      </c>
      <c r="H18111" s="115">
        <f t="shared" si="564"/>
        <v>1.0068371472522089</v>
      </c>
      <c r="I18111" s="115">
        <f t="shared" si="565"/>
        <v>64.195899999999995</v>
      </c>
    </row>
    <row r="18112" spans="1:9" hidden="1">
      <c r="A18112" s="115" t="s">
        <v>46744</v>
      </c>
      <c r="B18112" s="115" t="s">
        <v>46745</v>
      </c>
      <c r="C18112" s="115" t="s">
        <v>46746</v>
      </c>
      <c r="D18112" s="115" t="s">
        <v>1138</v>
      </c>
      <c r="E18112" s="115">
        <v>188.83</v>
      </c>
      <c r="F18112" s="674">
        <v>293.83600000000001</v>
      </c>
      <c r="G18112" s="674">
        <v>295.84500000000003</v>
      </c>
      <c r="H18112" s="115">
        <f t="shared" si="564"/>
        <v>1.0068371472522089</v>
      </c>
      <c r="I18112" s="115">
        <f t="shared" si="565"/>
        <v>190.12110000000001</v>
      </c>
    </row>
    <row r="18113" spans="1:9" hidden="1">
      <c r="A18113" s="115" t="s">
        <v>46747</v>
      </c>
      <c r="B18113" s="115" t="s">
        <v>46748</v>
      </c>
      <c r="C18113" s="115" t="s">
        <v>46749</v>
      </c>
      <c r="D18113" s="115" t="s">
        <v>1138</v>
      </c>
      <c r="E18113" s="115">
        <v>214.2</v>
      </c>
      <c r="F18113" s="674">
        <v>293.83600000000001</v>
      </c>
      <c r="G18113" s="674">
        <v>295.84500000000003</v>
      </c>
      <c r="H18113" s="115">
        <f t="shared" si="564"/>
        <v>1.0068371472522089</v>
      </c>
      <c r="I18113" s="115">
        <f t="shared" si="565"/>
        <v>215.6645</v>
      </c>
    </row>
    <row r="18114" spans="1:9" hidden="1">
      <c r="A18114" s="115" t="s">
        <v>46750</v>
      </c>
      <c r="B18114" s="115" t="s">
        <v>46751</v>
      </c>
      <c r="C18114" s="115" t="s">
        <v>46752</v>
      </c>
      <c r="D18114" s="115" t="s">
        <v>1138</v>
      </c>
      <c r="E18114" s="115">
        <v>339.42</v>
      </c>
      <c r="F18114" s="674">
        <v>293.83600000000001</v>
      </c>
      <c r="G18114" s="674">
        <v>295.84500000000003</v>
      </c>
      <c r="H18114" s="115">
        <f t="shared" si="564"/>
        <v>1.0068371472522089</v>
      </c>
      <c r="I18114" s="115">
        <f t="shared" si="565"/>
        <v>341.7407</v>
      </c>
    </row>
    <row r="18115" spans="1:9" hidden="1">
      <c r="A18115" s="115" t="s">
        <v>46753</v>
      </c>
      <c r="B18115" s="115" t="s">
        <v>46754</v>
      </c>
      <c r="C18115" s="115" t="s">
        <v>46755</v>
      </c>
      <c r="D18115" s="115" t="s">
        <v>1138</v>
      </c>
      <c r="E18115" s="115">
        <v>760.83370000000002</v>
      </c>
      <c r="F18115" s="674">
        <v>293.83600000000001</v>
      </c>
      <c r="G18115" s="674">
        <v>295.84500000000003</v>
      </c>
      <c r="H18115" s="115">
        <f t="shared" si="564"/>
        <v>1.0068371472522089</v>
      </c>
      <c r="I18115" s="115">
        <f t="shared" si="565"/>
        <v>766.03560000000004</v>
      </c>
    </row>
    <row r="18116" spans="1:9" hidden="1">
      <c r="A18116" s="115" t="s">
        <v>46756</v>
      </c>
      <c r="B18116" s="115" t="s">
        <v>46757</v>
      </c>
      <c r="C18116" s="115" t="s">
        <v>46758</v>
      </c>
      <c r="D18116" s="115" t="s">
        <v>1138</v>
      </c>
      <c r="E18116" s="115">
        <v>770.96429999999998</v>
      </c>
      <c r="F18116" s="674">
        <v>293.83600000000001</v>
      </c>
      <c r="G18116" s="674">
        <v>295.84500000000003</v>
      </c>
      <c r="H18116" s="115">
        <f t="shared" si="564"/>
        <v>1.0068371472522089</v>
      </c>
      <c r="I18116" s="115">
        <f t="shared" si="565"/>
        <v>776.2355</v>
      </c>
    </row>
    <row r="18117" spans="1:9" hidden="1">
      <c r="A18117" s="115" t="s">
        <v>46759</v>
      </c>
      <c r="B18117" s="115" t="s">
        <v>46760</v>
      </c>
      <c r="C18117" s="115" t="s">
        <v>46761</v>
      </c>
      <c r="D18117" s="115" t="s">
        <v>1138</v>
      </c>
      <c r="E18117" s="115">
        <v>2768.3298</v>
      </c>
      <c r="F18117" s="674">
        <v>293.83600000000001</v>
      </c>
      <c r="G18117" s="674">
        <v>295.84500000000003</v>
      </c>
      <c r="H18117" s="115">
        <f t="shared" ref="H18117:H18180" si="566">G18117/F18117</f>
        <v>1.0068371472522089</v>
      </c>
      <c r="I18117" s="115">
        <f t="shared" ref="I18117:I18180" si="567">ROUND(H18117*E18117,4)</f>
        <v>2787.2573000000002</v>
      </c>
    </row>
    <row r="18118" spans="1:9" hidden="1">
      <c r="A18118" s="115" t="s">
        <v>46762</v>
      </c>
      <c r="B18118" s="115" t="s">
        <v>46763</v>
      </c>
      <c r="C18118" s="115" t="s">
        <v>46764</v>
      </c>
      <c r="D18118" s="115" t="s">
        <v>1138</v>
      </c>
      <c r="E18118" s="115">
        <v>3314.8998000000001</v>
      </c>
      <c r="F18118" s="674">
        <v>293.83600000000001</v>
      </c>
      <c r="G18118" s="674">
        <v>295.84500000000003</v>
      </c>
      <c r="H18118" s="115">
        <f t="shared" si="566"/>
        <v>1.0068371472522089</v>
      </c>
      <c r="I18118" s="115">
        <f t="shared" si="567"/>
        <v>3337.5643</v>
      </c>
    </row>
    <row r="18119" spans="1:9" hidden="1">
      <c r="A18119" s="115" t="s">
        <v>46765</v>
      </c>
      <c r="B18119" s="115" t="s">
        <v>46766</v>
      </c>
      <c r="C18119" s="115" t="s">
        <v>46767</v>
      </c>
      <c r="D18119" s="115" t="s">
        <v>1138</v>
      </c>
      <c r="E18119" s="115">
        <v>4677.8298000000004</v>
      </c>
      <c r="F18119" s="674">
        <v>293.83600000000001</v>
      </c>
      <c r="G18119" s="674">
        <v>295.84500000000003</v>
      </c>
      <c r="H18119" s="115">
        <f t="shared" si="566"/>
        <v>1.0068371472522089</v>
      </c>
      <c r="I18119" s="115">
        <f t="shared" si="567"/>
        <v>4709.8127999999997</v>
      </c>
    </row>
    <row r="18120" spans="1:9" hidden="1">
      <c r="A18120" s="115" t="s">
        <v>46768</v>
      </c>
      <c r="B18120" s="115" t="s">
        <v>46769</v>
      </c>
      <c r="C18120" s="115" t="s">
        <v>46770</v>
      </c>
      <c r="D18120" s="115" t="s">
        <v>1138</v>
      </c>
      <c r="E18120" s="115">
        <v>7439.5798000000004</v>
      </c>
      <c r="F18120" s="674">
        <v>293.83600000000001</v>
      </c>
      <c r="G18120" s="674">
        <v>295.84500000000003</v>
      </c>
      <c r="H18120" s="115">
        <f t="shared" si="566"/>
        <v>1.0068371472522089</v>
      </c>
      <c r="I18120" s="115">
        <f t="shared" si="567"/>
        <v>7490.4453000000003</v>
      </c>
    </row>
    <row r="18121" spans="1:9" hidden="1">
      <c r="A18121" s="115" t="s">
        <v>46771</v>
      </c>
      <c r="B18121" s="115" t="s">
        <v>46772</v>
      </c>
      <c r="C18121" s="115" t="s">
        <v>46773</v>
      </c>
      <c r="D18121" s="115" t="s">
        <v>1138</v>
      </c>
      <c r="E18121" s="115">
        <v>254.23599999999999</v>
      </c>
      <c r="F18121" s="674">
        <v>293.83600000000001</v>
      </c>
      <c r="G18121" s="674">
        <v>295.84500000000003</v>
      </c>
      <c r="H18121" s="115">
        <f t="shared" si="566"/>
        <v>1.0068371472522089</v>
      </c>
      <c r="I18121" s="115">
        <f t="shared" si="567"/>
        <v>255.9742</v>
      </c>
    </row>
    <row r="18122" spans="1:9" hidden="1">
      <c r="A18122" s="115" t="s">
        <v>46774</v>
      </c>
      <c r="B18122" s="115" t="s">
        <v>46775</v>
      </c>
      <c r="C18122" s="115" t="s">
        <v>46776</v>
      </c>
      <c r="D18122" s="115" t="s">
        <v>1138</v>
      </c>
      <c r="E18122" s="115">
        <v>106.026</v>
      </c>
      <c r="F18122" s="674">
        <v>293.83600000000001</v>
      </c>
      <c r="G18122" s="674">
        <v>295.84500000000003</v>
      </c>
      <c r="H18122" s="115">
        <f t="shared" si="566"/>
        <v>1.0068371472522089</v>
      </c>
      <c r="I18122" s="115">
        <f t="shared" si="567"/>
        <v>106.7509</v>
      </c>
    </row>
    <row r="18123" spans="1:9" hidden="1">
      <c r="A18123" s="115" t="s">
        <v>46777</v>
      </c>
      <c r="B18123" s="115" t="s">
        <v>46778</v>
      </c>
      <c r="C18123" s="115" t="s">
        <v>46779</v>
      </c>
      <c r="D18123" s="115" t="s">
        <v>1138</v>
      </c>
      <c r="E18123" s="115">
        <v>1507</v>
      </c>
      <c r="F18123" s="674">
        <v>293.83600000000001</v>
      </c>
      <c r="G18123" s="674">
        <v>295.84500000000003</v>
      </c>
      <c r="H18123" s="115">
        <f t="shared" si="566"/>
        <v>1.0068371472522089</v>
      </c>
      <c r="I18123" s="115">
        <f t="shared" si="567"/>
        <v>1517.3036</v>
      </c>
    </row>
    <row r="18124" spans="1:9" hidden="1">
      <c r="A18124" s="115" t="s">
        <v>46780</v>
      </c>
      <c r="B18124" s="115" t="s">
        <v>46781</v>
      </c>
      <c r="C18124" s="115" t="s">
        <v>46782</v>
      </c>
      <c r="D18124" s="115" t="s">
        <v>1138</v>
      </c>
      <c r="E18124" s="115">
        <v>109.6793</v>
      </c>
      <c r="F18124" s="674">
        <v>293.83600000000001</v>
      </c>
      <c r="G18124" s="674">
        <v>295.84500000000003</v>
      </c>
      <c r="H18124" s="115">
        <f t="shared" si="566"/>
        <v>1.0068371472522089</v>
      </c>
      <c r="I18124" s="115">
        <f t="shared" si="567"/>
        <v>110.42919999999999</v>
      </c>
    </row>
    <row r="18125" spans="1:9" hidden="1">
      <c r="A18125" s="115" t="s">
        <v>46783</v>
      </c>
      <c r="B18125" s="115" t="s">
        <v>46784</v>
      </c>
      <c r="C18125" s="115" t="s">
        <v>46785</v>
      </c>
      <c r="D18125" s="115" t="s">
        <v>1138</v>
      </c>
      <c r="E18125" s="115">
        <v>204.07570000000001</v>
      </c>
      <c r="F18125" s="674">
        <v>293.83600000000001</v>
      </c>
      <c r="G18125" s="674">
        <v>295.84500000000003</v>
      </c>
      <c r="H18125" s="115">
        <f t="shared" si="566"/>
        <v>1.0068371472522089</v>
      </c>
      <c r="I18125" s="115">
        <f t="shared" si="567"/>
        <v>205.471</v>
      </c>
    </row>
    <row r="18126" spans="1:9" hidden="1">
      <c r="A18126" s="115" t="s">
        <v>46786</v>
      </c>
      <c r="B18126" s="115" t="s">
        <v>46787</v>
      </c>
      <c r="C18126" s="115" t="s">
        <v>46788</v>
      </c>
      <c r="D18126" s="115" t="s">
        <v>1138</v>
      </c>
      <c r="E18126" s="115">
        <v>179.45750000000001</v>
      </c>
      <c r="F18126" s="674">
        <v>293.83600000000001</v>
      </c>
      <c r="G18126" s="674">
        <v>295.84500000000003</v>
      </c>
      <c r="H18126" s="115">
        <f t="shared" si="566"/>
        <v>1.0068371472522089</v>
      </c>
      <c r="I18126" s="115">
        <f t="shared" si="567"/>
        <v>180.68450000000001</v>
      </c>
    </row>
    <row r="18127" spans="1:9" hidden="1">
      <c r="A18127" s="115" t="s">
        <v>46789</v>
      </c>
      <c r="B18127" s="115" t="s">
        <v>46790</v>
      </c>
      <c r="C18127" s="115" t="s">
        <v>46791</v>
      </c>
      <c r="D18127" s="115" t="s">
        <v>1138</v>
      </c>
      <c r="E18127" s="115">
        <v>240.27289999999999</v>
      </c>
      <c r="F18127" s="674">
        <v>293.83600000000001</v>
      </c>
      <c r="G18127" s="674">
        <v>295.84500000000003</v>
      </c>
      <c r="H18127" s="115">
        <f t="shared" si="566"/>
        <v>1.0068371472522089</v>
      </c>
      <c r="I18127" s="115">
        <f t="shared" si="567"/>
        <v>241.91569999999999</v>
      </c>
    </row>
    <row r="18128" spans="1:9" hidden="1">
      <c r="A18128" s="115" t="s">
        <v>46792</v>
      </c>
      <c r="B18128" s="115" t="s">
        <v>46793</v>
      </c>
      <c r="C18128" s="115" t="s">
        <v>46794</v>
      </c>
      <c r="D18128" s="115" t="s">
        <v>1138</v>
      </c>
      <c r="E18128" s="115">
        <v>241.94159999999999</v>
      </c>
      <c r="F18128" s="674">
        <v>293.83600000000001</v>
      </c>
      <c r="G18128" s="674">
        <v>295.84500000000003</v>
      </c>
      <c r="H18128" s="115">
        <f t="shared" si="566"/>
        <v>1.0068371472522089</v>
      </c>
      <c r="I18128" s="115">
        <f t="shared" si="567"/>
        <v>243.5958</v>
      </c>
    </row>
    <row r="18129" spans="1:9" hidden="1">
      <c r="A18129" s="115" t="s">
        <v>46795</v>
      </c>
      <c r="B18129" s="115" t="s">
        <v>46796</v>
      </c>
      <c r="C18129" s="115" t="s">
        <v>46797</v>
      </c>
      <c r="D18129" s="115" t="s">
        <v>1138</v>
      </c>
      <c r="E18129" s="115">
        <v>217.52029999999999</v>
      </c>
      <c r="F18129" s="674">
        <v>293.83600000000001</v>
      </c>
      <c r="G18129" s="674">
        <v>295.84500000000003</v>
      </c>
      <c r="H18129" s="115">
        <f t="shared" si="566"/>
        <v>1.0068371472522089</v>
      </c>
      <c r="I18129" s="115">
        <f t="shared" si="567"/>
        <v>219.00749999999999</v>
      </c>
    </row>
    <row r="18130" spans="1:9" hidden="1">
      <c r="A18130" s="115" t="s">
        <v>46798</v>
      </c>
      <c r="B18130" s="115" t="s">
        <v>46799</v>
      </c>
      <c r="C18130" s="115" t="s">
        <v>46800</v>
      </c>
      <c r="D18130" s="115" t="s">
        <v>1138</v>
      </c>
      <c r="E18130" s="115">
        <v>299.08190000000002</v>
      </c>
      <c r="F18130" s="674">
        <v>293.83600000000001</v>
      </c>
      <c r="G18130" s="674">
        <v>295.84500000000003</v>
      </c>
      <c r="H18130" s="115">
        <f t="shared" si="566"/>
        <v>1.0068371472522089</v>
      </c>
      <c r="I18130" s="115">
        <f t="shared" si="567"/>
        <v>301.1268</v>
      </c>
    </row>
    <row r="18131" spans="1:9" hidden="1">
      <c r="A18131" s="115" t="s">
        <v>46801</v>
      </c>
      <c r="B18131" s="115" t="s">
        <v>46802</v>
      </c>
      <c r="C18131" s="115" t="s">
        <v>46803</v>
      </c>
      <c r="D18131" s="115" t="s">
        <v>1138</v>
      </c>
      <c r="E18131" s="115">
        <v>348.20650000000001</v>
      </c>
      <c r="F18131" s="674">
        <v>293.83600000000001</v>
      </c>
      <c r="G18131" s="674">
        <v>295.84500000000003</v>
      </c>
      <c r="H18131" s="115">
        <f t="shared" si="566"/>
        <v>1.0068371472522089</v>
      </c>
      <c r="I18131" s="115">
        <f t="shared" si="567"/>
        <v>350.5872</v>
      </c>
    </row>
    <row r="18132" spans="1:9" hidden="1">
      <c r="A18132" s="115" t="s">
        <v>46804</v>
      </c>
      <c r="B18132" s="115" t="s">
        <v>46805</v>
      </c>
      <c r="C18132" s="115" t="s">
        <v>46806</v>
      </c>
      <c r="D18132" s="115" t="s">
        <v>1138</v>
      </c>
      <c r="E18132" s="115">
        <v>547.21130000000005</v>
      </c>
      <c r="F18132" s="674">
        <v>293.83600000000001</v>
      </c>
      <c r="G18132" s="674">
        <v>295.84500000000003</v>
      </c>
      <c r="H18132" s="115">
        <f t="shared" si="566"/>
        <v>1.0068371472522089</v>
      </c>
      <c r="I18132" s="115">
        <f t="shared" si="567"/>
        <v>550.95270000000005</v>
      </c>
    </row>
    <row r="18133" spans="1:9" hidden="1">
      <c r="A18133" s="115" t="s">
        <v>46807</v>
      </c>
      <c r="B18133" s="115" t="s">
        <v>46808</v>
      </c>
      <c r="C18133" s="115" t="s">
        <v>46809</v>
      </c>
      <c r="D18133" s="115" t="s">
        <v>1138</v>
      </c>
      <c r="E18133" s="115">
        <v>142.96350000000001</v>
      </c>
      <c r="F18133" s="674">
        <v>293.83600000000001</v>
      </c>
      <c r="G18133" s="674">
        <v>295.84500000000003</v>
      </c>
      <c r="H18133" s="115">
        <f t="shared" si="566"/>
        <v>1.0068371472522089</v>
      </c>
      <c r="I18133" s="115">
        <f t="shared" si="567"/>
        <v>143.941</v>
      </c>
    </row>
    <row r="18134" spans="1:9" hidden="1">
      <c r="A18134" s="115" t="s">
        <v>46810</v>
      </c>
      <c r="B18134" s="115" t="s">
        <v>46811</v>
      </c>
      <c r="C18134" s="115" t="s">
        <v>46812</v>
      </c>
      <c r="D18134" s="115" t="s">
        <v>1138</v>
      </c>
      <c r="E18134" s="115">
        <v>255.6071</v>
      </c>
      <c r="F18134" s="674">
        <v>293.83600000000001</v>
      </c>
      <c r="G18134" s="674">
        <v>295.84500000000003</v>
      </c>
      <c r="H18134" s="115">
        <f t="shared" si="566"/>
        <v>1.0068371472522089</v>
      </c>
      <c r="I18134" s="115">
        <f t="shared" si="567"/>
        <v>257.35469999999998</v>
      </c>
    </row>
    <row r="18135" spans="1:9" hidden="1">
      <c r="A18135" s="115" t="s">
        <v>46813</v>
      </c>
      <c r="B18135" s="115" t="s">
        <v>46814</v>
      </c>
      <c r="C18135" s="115" t="s">
        <v>46815</v>
      </c>
      <c r="D18135" s="115" t="s">
        <v>1138</v>
      </c>
      <c r="E18135" s="115">
        <v>663.10069999999996</v>
      </c>
      <c r="F18135" s="674">
        <v>293.83600000000001</v>
      </c>
      <c r="G18135" s="674">
        <v>295.84500000000003</v>
      </c>
      <c r="H18135" s="115">
        <f t="shared" si="566"/>
        <v>1.0068371472522089</v>
      </c>
      <c r="I18135" s="115">
        <f t="shared" si="567"/>
        <v>667.63440000000003</v>
      </c>
    </row>
    <row r="18136" spans="1:9" hidden="1">
      <c r="A18136" s="115" t="s">
        <v>46816</v>
      </c>
      <c r="B18136" s="115" t="s">
        <v>46817</v>
      </c>
      <c r="C18136" s="115" t="s">
        <v>46818</v>
      </c>
      <c r="D18136" s="115" t="s">
        <v>1138</v>
      </c>
      <c r="E18136" s="115">
        <v>138.18559999999999</v>
      </c>
      <c r="F18136" s="674">
        <v>293.83600000000001</v>
      </c>
      <c r="G18136" s="674">
        <v>295.84500000000003</v>
      </c>
      <c r="H18136" s="115">
        <f t="shared" si="566"/>
        <v>1.0068371472522089</v>
      </c>
      <c r="I18136" s="115">
        <f t="shared" si="567"/>
        <v>139.13040000000001</v>
      </c>
    </row>
    <row r="18137" spans="1:9" hidden="1">
      <c r="A18137" s="115" t="s">
        <v>46819</v>
      </c>
      <c r="B18137" s="115" t="s">
        <v>46820</v>
      </c>
      <c r="C18137" s="115" t="s">
        <v>46821</v>
      </c>
      <c r="D18137" s="115" t="s">
        <v>1138</v>
      </c>
      <c r="E18137" s="115">
        <v>346.05180000000001</v>
      </c>
      <c r="F18137" s="674">
        <v>293.83600000000001</v>
      </c>
      <c r="G18137" s="674">
        <v>295.84500000000003</v>
      </c>
      <c r="H18137" s="115">
        <f t="shared" si="566"/>
        <v>1.0068371472522089</v>
      </c>
      <c r="I18137" s="115">
        <f t="shared" si="567"/>
        <v>348.4178</v>
      </c>
    </row>
    <row r="18138" spans="1:9" hidden="1">
      <c r="A18138" s="115" t="s">
        <v>46822</v>
      </c>
      <c r="B18138" s="115" t="s">
        <v>46823</v>
      </c>
      <c r="C18138" s="115" t="s">
        <v>46824</v>
      </c>
      <c r="D18138" s="115" t="s">
        <v>1138</v>
      </c>
      <c r="E18138" s="115">
        <v>397.49579999999997</v>
      </c>
      <c r="F18138" s="674">
        <v>293.83600000000001</v>
      </c>
      <c r="G18138" s="674">
        <v>295.84500000000003</v>
      </c>
      <c r="H18138" s="115">
        <f t="shared" si="566"/>
        <v>1.0068371472522089</v>
      </c>
      <c r="I18138" s="115">
        <f t="shared" si="567"/>
        <v>400.21350000000001</v>
      </c>
    </row>
    <row r="18139" spans="1:9" hidden="1">
      <c r="A18139" s="115" t="s">
        <v>46825</v>
      </c>
      <c r="B18139" s="115" t="s">
        <v>46826</v>
      </c>
      <c r="C18139" s="115" t="s">
        <v>46827</v>
      </c>
      <c r="D18139" s="115" t="s">
        <v>1138</v>
      </c>
      <c r="E18139" s="115">
        <v>633.91589999999997</v>
      </c>
      <c r="F18139" s="674">
        <v>293.83600000000001</v>
      </c>
      <c r="G18139" s="674">
        <v>295.84500000000003</v>
      </c>
      <c r="H18139" s="115">
        <f t="shared" si="566"/>
        <v>1.0068371472522089</v>
      </c>
      <c r="I18139" s="115">
        <f t="shared" si="567"/>
        <v>638.25009999999997</v>
      </c>
    </row>
    <row r="18140" spans="1:9" hidden="1">
      <c r="A18140" s="115" t="s">
        <v>46828</v>
      </c>
      <c r="B18140" s="115" t="s">
        <v>46829</v>
      </c>
      <c r="C18140" s="115" t="s">
        <v>46830</v>
      </c>
      <c r="D18140" s="115" t="s">
        <v>1138</v>
      </c>
      <c r="E18140" s="115">
        <v>247.49420000000001</v>
      </c>
      <c r="F18140" s="674">
        <v>293.83600000000001</v>
      </c>
      <c r="G18140" s="674">
        <v>295.84500000000003</v>
      </c>
      <c r="H18140" s="115">
        <f t="shared" si="566"/>
        <v>1.0068371472522089</v>
      </c>
      <c r="I18140" s="115">
        <f t="shared" si="567"/>
        <v>249.18639999999999</v>
      </c>
    </row>
    <row r="18141" spans="1:9" hidden="1">
      <c r="A18141" s="115" t="s">
        <v>46831</v>
      </c>
      <c r="B18141" s="115" t="s">
        <v>46832</v>
      </c>
      <c r="C18141" s="115" t="s">
        <v>46833</v>
      </c>
      <c r="D18141" s="115" t="s">
        <v>1138</v>
      </c>
      <c r="E18141" s="115">
        <v>551.63509999999997</v>
      </c>
      <c r="F18141" s="674">
        <v>293.83600000000001</v>
      </c>
      <c r="G18141" s="674">
        <v>295.84500000000003</v>
      </c>
      <c r="H18141" s="115">
        <f t="shared" si="566"/>
        <v>1.0068371472522089</v>
      </c>
      <c r="I18141" s="115">
        <f t="shared" si="567"/>
        <v>555.4067</v>
      </c>
    </row>
    <row r="18142" spans="1:9" hidden="1">
      <c r="A18142" s="115" t="s">
        <v>46834</v>
      </c>
      <c r="B18142" s="115" t="s">
        <v>46835</v>
      </c>
      <c r="C18142" s="115" t="s">
        <v>46836</v>
      </c>
      <c r="D18142" s="115" t="s">
        <v>1138</v>
      </c>
      <c r="E18142" s="115">
        <v>919.46489999999994</v>
      </c>
      <c r="F18142" s="674">
        <v>293.83600000000001</v>
      </c>
      <c r="G18142" s="674">
        <v>295.84500000000003</v>
      </c>
      <c r="H18142" s="115">
        <f t="shared" si="566"/>
        <v>1.0068371472522089</v>
      </c>
      <c r="I18142" s="115">
        <f t="shared" si="567"/>
        <v>925.75139999999999</v>
      </c>
    </row>
    <row r="18143" spans="1:9" hidden="1">
      <c r="A18143" s="115" t="s">
        <v>46837</v>
      </c>
      <c r="B18143" s="115" t="s">
        <v>46838</v>
      </c>
      <c r="C18143" s="115" t="s">
        <v>46839</v>
      </c>
      <c r="D18143" s="115" t="s">
        <v>1138</v>
      </c>
      <c r="E18143" s="115">
        <v>1270.2728</v>
      </c>
      <c r="F18143" s="674">
        <v>293.83600000000001</v>
      </c>
      <c r="G18143" s="674">
        <v>295.84500000000003</v>
      </c>
      <c r="H18143" s="115">
        <f t="shared" si="566"/>
        <v>1.0068371472522089</v>
      </c>
      <c r="I18143" s="115">
        <f t="shared" si="567"/>
        <v>1278.9577999999999</v>
      </c>
    </row>
    <row r="18144" spans="1:9" hidden="1">
      <c r="A18144" s="115" t="s">
        <v>46840</v>
      </c>
      <c r="B18144" s="115" t="s">
        <v>46841</v>
      </c>
      <c r="C18144" s="115" t="s">
        <v>46842</v>
      </c>
      <c r="D18144" s="115" t="s">
        <v>1138</v>
      </c>
      <c r="E18144" s="115">
        <v>617.25239999999997</v>
      </c>
      <c r="F18144" s="674">
        <v>293.83600000000001</v>
      </c>
      <c r="G18144" s="674">
        <v>295.84500000000003</v>
      </c>
      <c r="H18144" s="115">
        <f t="shared" si="566"/>
        <v>1.0068371472522089</v>
      </c>
      <c r="I18144" s="115">
        <f t="shared" si="567"/>
        <v>621.47260000000006</v>
      </c>
    </row>
    <row r="18145" spans="1:9" hidden="1">
      <c r="A18145" s="115" t="s">
        <v>46843</v>
      </c>
      <c r="B18145" s="115" t="s">
        <v>46844</v>
      </c>
      <c r="C18145" s="115" t="s">
        <v>46845</v>
      </c>
      <c r="D18145" s="115" t="s">
        <v>1138</v>
      </c>
      <c r="E18145" s="115">
        <v>579.85239999999999</v>
      </c>
      <c r="F18145" s="674">
        <v>293.83600000000001</v>
      </c>
      <c r="G18145" s="674">
        <v>295.84500000000003</v>
      </c>
      <c r="H18145" s="115">
        <f t="shared" si="566"/>
        <v>1.0068371472522089</v>
      </c>
      <c r="I18145" s="115">
        <f t="shared" si="567"/>
        <v>583.81690000000003</v>
      </c>
    </row>
    <row r="18146" spans="1:9" hidden="1">
      <c r="A18146" s="115" t="s">
        <v>46846</v>
      </c>
      <c r="B18146" s="115" t="s">
        <v>46847</v>
      </c>
      <c r="C18146" s="115" t="s">
        <v>46848</v>
      </c>
      <c r="D18146" s="115" t="s">
        <v>1138</v>
      </c>
      <c r="E18146" s="115">
        <v>640.48239999999998</v>
      </c>
      <c r="F18146" s="674">
        <v>293.83600000000001</v>
      </c>
      <c r="G18146" s="674">
        <v>295.84500000000003</v>
      </c>
      <c r="H18146" s="115">
        <f t="shared" si="566"/>
        <v>1.0068371472522089</v>
      </c>
      <c r="I18146" s="115">
        <f t="shared" si="567"/>
        <v>644.86149999999998</v>
      </c>
    </row>
    <row r="18147" spans="1:9" hidden="1">
      <c r="A18147" s="115" t="s">
        <v>46849</v>
      </c>
      <c r="B18147" s="115" t="s">
        <v>46850</v>
      </c>
      <c r="C18147" s="115" t="s">
        <v>46851</v>
      </c>
      <c r="D18147" s="115" t="s">
        <v>1138</v>
      </c>
      <c r="E18147" s="115">
        <v>1021.4624</v>
      </c>
      <c r="F18147" s="674">
        <v>293.83600000000001</v>
      </c>
      <c r="G18147" s="674">
        <v>295.84500000000003</v>
      </c>
      <c r="H18147" s="115">
        <f t="shared" si="566"/>
        <v>1.0068371472522089</v>
      </c>
      <c r="I18147" s="115">
        <f t="shared" si="567"/>
        <v>1028.4463000000001</v>
      </c>
    </row>
    <row r="18148" spans="1:9" hidden="1">
      <c r="A18148" s="115" t="s">
        <v>46852</v>
      </c>
      <c r="B18148" s="115" t="s">
        <v>46853</v>
      </c>
      <c r="C18148" s="115" t="s">
        <v>46854</v>
      </c>
      <c r="D18148" s="115" t="s">
        <v>1138</v>
      </c>
      <c r="E18148" s="115">
        <v>1155.4824000000001</v>
      </c>
      <c r="F18148" s="674">
        <v>293.83600000000001</v>
      </c>
      <c r="G18148" s="674">
        <v>295.84500000000003</v>
      </c>
      <c r="H18148" s="115">
        <f t="shared" si="566"/>
        <v>1.0068371472522089</v>
      </c>
      <c r="I18148" s="115">
        <f t="shared" si="567"/>
        <v>1163.3825999999999</v>
      </c>
    </row>
    <row r="18149" spans="1:9" hidden="1">
      <c r="A18149" s="115" t="s">
        <v>46855</v>
      </c>
      <c r="B18149" s="115" t="s">
        <v>46856</v>
      </c>
      <c r="C18149" s="115" t="s">
        <v>46857</v>
      </c>
      <c r="D18149" s="115" t="s">
        <v>1138</v>
      </c>
      <c r="E18149" s="115">
        <v>1183.7424000000001</v>
      </c>
      <c r="F18149" s="674">
        <v>293.83600000000001</v>
      </c>
      <c r="G18149" s="674">
        <v>295.84500000000003</v>
      </c>
      <c r="H18149" s="115">
        <f t="shared" si="566"/>
        <v>1.0068371472522089</v>
      </c>
      <c r="I18149" s="115">
        <f t="shared" si="567"/>
        <v>1191.8358000000001</v>
      </c>
    </row>
    <row r="18150" spans="1:9" hidden="1">
      <c r="A18150" s="115" t="s">
        <v>46858</v>
      </c>
      <c r="B18150" s="115" t="s">
        <v>46859</v>
      </c>
      <c r="C18150" s="115" t="s">
        <v>46860</v>
      </c>
      <c r="D18150" s="115" t="s">
        <v>1138</v>
      </c>
      <c r="E18150" s="115">
        <v>735.13239999999996</v>
      </c>
      <c r="F18150" s="674">
        <v>293.83600000000001</v>
      </c>
      <c r="G18150" s="674">
        <v>295.84500000000003</v>
      </c>
      <c r="H18150" s="115">
        <f t="shared" si="566"/>
        <v>1.0068371472522089</v>
      </c>
      <c r="I18150" s="115">
        <f t="shared" si="567"/>
        <v>740.15859999999998</v>
      </c>
    </row>
    <row r="18151" spans="1:9" hidden="1">
      <c r="A18151" s="115" t="s">
        <v>46861</v>
      </c>
      <c r="B18151" s="115" t="s">
        <v>46862</v>
      </c>
      <c r="C18151" s="115" t="s">
        <v>46863</v>
      </c>
      <c r="D18151" s="115" t="s">
        <v>1138</v>
      </c>
      <c r="E18151" s="115">
        <v>1666.204</v>
      </c>
      <c r="F18151" s="674">
        <v>293.83600000000001</v>
      </c>
      <c r="G18151" s="674">
        <v>295.84500000000003</v>
      </c>
      <c r="H18151" s="115">
        <f t="shared" si="566"/>
        <v>1.0068371472522089</v>
      </c>
      <c r="I18151" s="115">
        <f t="shared" si="567"/>
        <v>1677.5961</v>
      </c>
    </row>
    <row r="18152" spans="1:9" hidden="1">
      <c r="A18152" s="115" t="s">
        <v>46864</v>
      </c>
      <c r="B18152" s="115" t="s">
        <v>46865</v>
      </c>
      <c r="C18152" s="115" t="s">
        <v>46866</v>
      </c>
      <c r="D18152" s="115" t="s">
        <v>1138</v>
      </c>
      <c r="E18152" s="115">
        <v>2260.6840000000002</v>
      </c>
      <c r="F18152" s="674">
        <v>293.83600000000001</v>
      </c>
      <c r="G18152" s="674">
        <v>295.84500000000003</v>
      </c>
      <c r="H18152" s="115">
        <f t="shared" si="566"/>
        <v>1.0068371472522089</v>
      </c>
      <c r="I18152" s="115">
        <f t="shared" si="567"/>
        <v>2276.1406000000002</v>
      </c>
    </row>
    <row r="18153" spans="1:9" hidden="1">
      <c r="A18153" s="115" t="s">
        <v>46867</v>
      </c>
      <c r="B18153" s="115" t="s">
        <v>46868</v>
      </c>
      <c r="C18153" s="115" t="s">
        <v>46869</v>
      </c>
      <c r="D18153" s="115" t="s">
        <v>1138</v>
      </c>
      <c r="E18153" s="115">
        <v>217.83840000000001</v>
      </c>
      <c r="F18153" s="674">
        <v>293.83600000000001</v>
      </c>
      <c r="G18153" s="674">
        <v>295.84500000000003</v>
      </c>
      <c r="H18153" s="115">
        <f t="shared" si="566"/>
        <v>1.0068371472522089</v>
      </c>
      <c r="I18153" s="115">
        <f t="shared" si="567"/>
        <v>219.3278</v>
      </c>
    </row>
    <row r="18154" spans="1:9" hidden="1">
      <c r="A18154" s="115" t="s">
        <v>46870</v>
      </c>
      <c r="B18154" s="115" t="s">
        <v>46871</v>
      </c>
      <c r="C18154" s="115" t="s">
        <v>46872</v>
      </c>
      <c r="D18154" s="115" t="s">
        <v>1138</v>
      </c>
      <c r="E18154" s="115">
        <v>273.11099999999999</v>
      </c>
      <c r="F18154" s="674">
        <v>293.83600000000001</v>
      </c>
      <c r="G18154" s="674">
        <v>295.84500000000003</v>
      </c>
      <c r="H18154" s="115">
        <f t="shared" si="566"/>
        <v>1.0068371472522089</v>
      </c>
      <c r="I18154" s="115">
        <f t="shared" si="567"/>
        <v>274.97829999999999</v>
      </c>
    </row>
    <row r="18155" spans="1:9" hidden="1">
      <c r="A18155" s="115" t="s">
        <v>46873</v>
      </c>
      <c r="B18155" s="115" t="s">
        <v>46874</v>
      </c>
      <c r="C18155" s="115" t="s">
        <v>46875</v>
      </c>
      <c r="D18155" s="115" t="s">
        <v>1138</v>
      </c>
      <c r="E18155" s="115">
        <v>304.74110000000002</v>
      </c>
      <c r="F18155" s="674">
        <v>293.83600000000001</v>
      </c>
      <c r="G18155" s="674">
        <v>295.84500000000003</v>
      </c>
      <c r="H18155" s="115">
        <f t="shared" si="566"/>
        <v>1.0068371472522089</v>
      </c>
      <c r="I18155" s="115">
        <f t="shared" si="567"/>
        <v>306.82470000000001</v>
      </c>
    </row>
    <row r="18156" spans="1:9" hidden="1">
      <c r="A18156" s="115" t="s">
        <v>46876</v>
      </c>
      <c r="B18156" s="115" t="s">
        <v>46877</v>
      </c>
      <c r="C18156" s="115" t="s">
        <v>46878</v>
      </c>
      <c r="D18156" s="115" t="s">
        <v>1138</v>
      </c>
      <c r="E18156" s="115">
        <v>442.00850000000003</v>
      </c>
      <c r="F18156" s="674">
        <v>293.83600000000001</v>
      </c>
      <c r="G18156" s="674">
        <v>295.84500000000003</v>
      </c>
      <c r="H18156" s="115">
        <f t="shared" si="566"/>
        <v>1.0068371472522089</v>
      </c>
      <c r="I18156" s="115">
        <f t="shared" si="567"/>
        <v>445.03059999999999</v>
      </c>
    </row>
    <row r="18157" spans="1:9" hidden="1">
      <c r="A18157" s="115" t="s">
        <v>46879</v>
      </c>
      <c r="B18157" s="115" t="s">
        <v>46880</v>
      </c>
      <c r="C18157" s="115" t="s">
        <v>46881</v>
      </c>
      <c r="D18157" s="115" t="s">
        <v>1242</v>
      </c>
      <c r="E18157" s="115">
        <v>6.6753</v>
      </c>
      <c r="F18157" s="674">
        <v>293.83600000000001</v>
      </c>
      <c r="G18157" s="674">
        <v>295.84500000000003</v>
      </c>
      <c r="H18157" s="115">
        <f t="shared" si="566"/>
        <v>1.0068371472522089</v>
      </c>
      <c r="I18157" s="115">
        <f t="shared" si="567"/>
        <v>6.7209000000000003</v>
      </c>
    </row>
    <row r="18158" spans="1:9" hidden="1">
      <c r="A18158" s="115" t="s">
        <v>46882</v>
      </c>
      <c r="B18158" s="115" t="s">
        <v>46883</v>
      </c>
      <c r="C18158" s="115" t="s">
        <v>46884</v>
      </c>
      <c r="D18158" s="115" t="s">
        <v>1242</v>
      </c>
      <c r="E18158" s="115">
        <v>8.2476000000000003</v>
      </c>
      <c r="F18158" s="674">
        <v>293.83600000000001</v>
      </c>
      <c r="G18158" s="674">
        <v>295.84500000000003</v>
      </c>
      <c r="H18158" s="115">
        <f t="shared" si="566"/>
        <v>1.0068371472522089</v>
      </c>
      <c r="I18158" s="115">
        <f t="shared" si="567"/>
        <v>8.3040000000000003</v>
      </c>
    </row>
    <row r="18159" spans="1:9" hidden="1">
      <c r="A18159" s="115" t="s">
        <v>46885</v>
      </c>
      <c r="B18159" s="115" t="s">
        <v>46886</v>
      </c>
      <c r="C18159" s="115" t="s">
        <v>46887</v>
      </c>
      <c r="D18159" s="115" t="s">
        <v>1242</v>
      </c>
      <c r="E18159" s="115">
        <v>10.7658</v>
      </c>
      <c r="F18159" s="674">
        <v>293.83600000000001</v>
      </c>
      <c r="G18159" s="674">
        <v>295.84500000000003</v>
      </c>
      <c r="H18159" s="115">
        <f t="shared" si="566"/>
        <v>1.0068371472522089</v>
      </c>
      <c r="I18159" s="115">
        <f t="shared" si="567"/>
        <v>10.839399999999999</v>
      </c>
    </row>
    <row r="18160" spans="1:9" hidden="1">
      <c r="A18160" s="115" t="s">
        <v>46888</v>
      </c>
      <c r="B18160" s="115" t="s">
        <v>46889</v>
      </c>
      <c r="C18160" s="115" t="s">
        <v>46890</v>
      </c>
      <c r="D18160" s="115" t="s">
        <v>1242</v>
      </c>
      <c r="E18160" s="115">
        <v>13.492900000000001</v>
      </c>
      <c r="F18160" s="674">
        <v>293.83600000000001</v>
      </c>
      <c r="G18160" s="674">
        <v>295.84500000000003</v>
      </c>
      <c r="H18160" s="115">
        <f t="shared" si="566"/>
        <v>1.0068371472522089</v>
      </c>
      <c r="I18160" s="115">
        <f t="shared" si="567"/>
        <v>13.5852</v>
      </c>
    </row>
    <row r="18161" spans="1:9" hidden="1">
      <c r="A18161" s="115" t="s">
        <v>46891</v>
      </c>
      <c r="B18161" s="115" t="s">
        <v>46892</v>
      </c>
      <c r="C18161" s="115" t="s">
        <v>46893</v>
      </c>
      <c r="D18161" s="115" t="s">
        <v>2038</v>
      </c>
      <c r="E18161" s="115">
        <v>15.4261</v>
      </c>
      <c r="F18161" s="674">
        <v>293.83600000000001</v>
      </c>
      <c r="G18161" s="674">
        <v>295.84500000000003</v>
      </c>
      <c r="H18161" s="115">
        <f t="shared" si="566"/>
        <v>1.0068371472522089</v>
      </c>
      <c r="I18161" s="115">
        <f t="shared" si="567"/>
        <v>15.531599999999999</v>
      </c>
    </row>
    <row r="18162" spans="1:9" hidden="1">
      <c r="A18162" s="115" t="s">
        <v>46894</v>
      </c>
      <c r="B18162" s="115" t="s">
        <v>46895</v>
      </c>
      <c r="C18162" s="115" t="s">
        <v>46896</v>
      </c>
      <c r="D18162" s="115" t="s">
        <v>8378</v>
      </c>
      <c r="E18162" s="115">
        <v>169.52780000000001</v>
      </c>
      <c r="F18162" s="674">
        <v>293.83600000000001</v>
      </c>
      <c r="G18162" s="674">
        <v>295.84500000000003</v>
      </c>
      <c r="H18162" s="115">
        <f t="shared" si="566"/>
        <v>1.0068371472522089</v>
      </c>
      <c r="I18162" s="115">
        <f t="shared" si="567"/>
        <v>170.68690000000001</v>
      </c>
    </row>
    <row r="18163" spans="1:9" hidden="1">
      <c r="A18163" s="115" t="s">
        <v>46897</v>
      </c>
      <c r="B18163" s="115" t="s">
        <v>46898</v>
      </c>
      <c r="C18163" s="115" t="s">
        <v>44794</v>
      </c>
      <c r="D18163" s="115" t="s">
        <v>1138</v>
      </c>
      <c r="E18163" s="115">
        <v>148.03</v>
      </c>
      <c r="F18163" s="674">
        <v>293.83600000000001</v>
      </c>
      <c r="G18163" s="674">
        <v>295.84500000000003</v>
      </c>
      <c r="H18163" s="115">
        <f t="shared" si="566"/>
        <v>1.0068371472522089</v>
      </c>
      <c r="I18163" s="115">
        <f t="shared" si="567"/>
        <v>149.0421</v>
      </c>
    </row>
    <row r="18164" spans="1:9" hidden="1">
      <c r="A18164" s="115" t="s">
        <v>46899</v>
      </c>
      <c r="B18164" s="115" t="s">
        <v>46900</v>
      </c>
      <c r="C18164" s="115" t="s">
        <v>44797</v>
      </c>
      <c r="D18164" s="115" t="s">
        <v>1138</v>
      </c>
      <c r="E18164" s="115">
        <v>282.98</v>
      </c>
      <c r="F18164" s="674">
        <v>293.83600000000001</v>
      </c>
      <c r="G18164" s="674">
        <v>295.84500000000003</v>
      </c>
      <c r="H18164" s="115">
        <f t="shared" si="566"/>
        <v>1.0068371472522089</v>
      </c>
      <c r="I18164" s="115">
        <f t="shared" si="567"/>
        <v>284.91480000000001</v>
      </c>
    </row>
    <row r="18165" spans="1:9" hidden="1">
      <c r="A18165" s="115" t="s">
        <v>46901</v>
      </c>
      <c r="B18165" s="115" t="s">
        <v>46902</v>
      </c>
      <c r="C18165" s="115" t="s">
        <v>44800</v>
      </c>
      <c r="D18165" s="115" t="s">
        <v>1138</v>
      </c>
      <c r="E18165" s="115">
        <v>719.34</v>
      </c>
      <c r="F18165" s="674">
        <v>293.83600000000001</v>
      </c>
      <c r="G18165" s="674">
        <v>295.84500000000003</v>
      </c>
      <c r="H18165" s="115">
        <f t="shared" si="566"/>
        <v>1.0068371472522089</v>
      </c>
      <c r="I18165" s="115">
        <f t="shared" si="567"/>
        <v>724.25819999999999</v>
      </c>
    </row>
    <row r="18166" spans="1:9" hidden="1">
      <c r="A18166" s="115" t="s">
        <v>46903</v>
      </c>
      <c r="B18166" s="115" t="s">
        <v>46904</v>
      </c>
      <c r="C18166" s="115" t="s">
        <v>44803</v>
      </c>
      <c r="D18166" s="115" t="s">
        <v>1138</v>
      </c>
      <c r="E18166" s="115">
        <v>190.89</v>
      </c>
      <c r="F18166" s="674">
        <v>293.83600000000001</v>
      </c>
      <c r="G18166" s="674">
        <v>295.84500000000003</v>
      </c>
      <c r="H18166" s="115">
        <f t="shared" si="566"/>
        <v>1.0068371472522089</v>
      </c>
      <c r="I18166" s="115">
        <f t="shared" si="567"/>
        <v>192.1951</v>
      </c>
    </row>
    <row r="18167" spans="1:9" hidden="1">
      <c r="A18167" s="115" t="s">
        <v>46905</v>
      </c>
      <c r="B18167" s="115" t="s">
        <v>46906</v>
      </c>
      <c r="C18167" s="115" t="s">
        <v>44806</v>
      </c>
      <c r="D18167" s="115" t="s">
        <v>1138</v>
      </c>
      <c r="E18167" s="115">
        <v>478.55</v>
      </c>
      <c r="F18167" s="674">
        <v>293.83600000000001</v>
      </c>
      <c r="G18167" s="674">
        <v>295.84500000000003</v>
      </c>
      <c r="H18167" s="115">
        <f t="shared" si="566"/>
        <v>1.0068371472522089</v>
      </c>
      <c r="I18167" s="115">
        <f t="shared" si="567"/>
        <v>481.82190000000003</v>
      </c>
    </row>
    <row r="18168" spans="1:9" hidden="1">
      <c r="A18168" s="115" t="s">
        <v>46907</v>
      </c>
      <c r="B18168" s="115" t="s">
        <v>46908</v>
      </c>
      <c r="C18168" s="115" t="s">
        <v>44809</v>
      </c>
      <c r="D18168" s="115" t="s">
        <v>1138</v>
      </c>
      <c r="E18168" s="115">
        <v>252.98</v>
      </c>
      <c r="F18168" s="674">
        <v>293.83600000000001</v>
      </c>
      <c r="G18168" s="674">
        <v>295.84500000000003</v>
      </c>
      <c r="H18168" s="115">
        <f t="shared" si="566"/>
        <v>1.0068371472522089</v>
      </c>
      <c r="I18168" s="115">
        <f t="shared" si="567"/>
        <v>254.7097</v>
      </c>
    </row>
    <row r="18169" spans="1:9" hidden="1">
      <c r="A18169" s="115" t="s">
        <v>46909</v>
      </c>
      <c r="B18169" s="115" t="s">
        <v>46910</v>
      </c>
      <c r="C18169" s="115" t="s">
        <v>44812</v>
      </c>
      <c r="D18169" s="115" t="s">
        <v>1138</v>
      </c>
      <c r="E18169" s="115">
        <v>512.25</v>
      </c>
      <c r="F18169" s="674">
        <v>293.83600000000001</v>
      </c>
      <c r="G18169" s="674">
        <v>295.84500000000003</v>
      </c>
      <c r="H18169" s="115">
        <f t="shared" si="566"/>
        <v>1.0068371472522089</v>
      </c>
      <c r="I18169" s="115">
        <f t="shared" si="567"/>
        <v>515.75229999999999</v>
      </c>
    </row>
    <row r="18170" spans="1:9" hidden="1">
      <c r="A18170" s="115" t="s">
        <v>46911</v>
      </c>
      <c r="B18170" s="115" t="s">
        <v>46912</v>
      </c>
      <c r="C18170" s="115" t="s">
        <v>44815</v>
      </c>
      <c r="D18170" s="115" t="s">
        <v>1138</v>
      </c>
      <c r="E18170" s="115">
        <v>683.94</v>
      </c>
      <c r="F18170" s="674">
        <v>293.83600000000001</v>
      </c>
      <c r="G18170" s="674">
        <v>295.84500000000003</v>
      </c>
      <c r="H18170" s="115">
        <f t="shared" si="566"/>
        <v>1.0068371472522089</v>
      </c>
      <c r="I18170" s="115">
        <f t="shared" si="567"/>
        <v>688.61620000000005</v>
      </c>
    </row>
    <row r="18171" spans="1:9" hidden="1">
      <c r="A18171" s="115" t="s">
        <v>46913</v>
      </c>
      <c r="B18171" s="115" t="s">
        <v>46914</v>
      </c>
      <c r="C18171" s="115" t="s">
        <v>44818</v>
      </c>
      <c r="D18171" s="115" t="s">
        <v>1138</v>
      </c>
      <c r="E18171" s="115">
        <v>418.54</v>
      </c>
      <c r="F18171" s="674">
        <v>293.83600000000001</v>
      </c>
      <c r="G18171" s="674">
        <v>295.84500000000003</v>
      </c>
      <c r="H18171" s="115">
        <f t="shared" si="566"/>
        <v>1.0068371472522089</v>
      </c>
      <c r="I18171" s="115">
        <f t="shared" si="567"/>
        <v>421.40159999999997</v>
      </c>
    </row>
    <row r="18172" spans="1:9" hidden="1">
      <c r="A18172" s="115" t="s">
        <v>46915</v>
      </c>
      <c r="B18172" s="115" t="s">
        <v>46916</v>
      </c>
      <c r="C18172" s="115" t="s">
        <v>44821</v>
      </c>
      <c r="D18172" s="115" t="s">
        <v>1138</v>
      </c>
      <c r="E18172" s="115">
        <v>375.97</v>
      </c>
      <c r="F18172" s="674">
        <v>293.83600000000001</v>
      </c>
      <c r="G18172" s="674">
        <v>295.84500000000003</v>
      </c>
      <c r="H18172" s="115">
        <f t="shared" si="566"/>
        <v>1.0068371472522089</v>
      </c>
      <c r="I18172" s="115">
        <f t="shared" si="567"/>
        <v>378.54059999999998</v>
      </c>
    </row>
    <row r="18173" spans="1:9" hidden="1">
      <c r="A18173" s="115" t="s">
        <v>46917</v>
      </c>
      <c r="B18173" s="115" t="s">
        <v>46918</v>
      </c>
      <c r="C18173" s="115" t="s">
        <v>44824</v>
      </c>
      <c r="D18173" s="115" t="s">
        <v>1138</v>
      </c>
      <c r="E18173" s="115">
        <v>331.31</v>
      </c>
      <c r="F18173" s="674">
        <v>293.83600000000001</v>
      </c>
      <c r="G18173" s="674">
        <v>295.84500000000003</v>
      </c>
      <c r="H18173" s="115">
        <f t="shared" si="566"/>
        <v>1.0068371472522089</v>
      </c>
      <c r="I18173" s="115">
        <f t="shared" si="567"/>
        <v>333.5752</v>
      </c>
    </row>
    <row r="18174" spans="1:9" hidden="1">
      <c r="A18174" s="115" t="s">
        <v>46919</v>
      </c>
      <c r="B18174" s="115" t="s">
        <v>46920</v>
      </c>
      <c r="C18174" s="115" t="s">
        <v>44827</v>
      </c>
      <c r="D18174" s="115" t="s">
        <v>1138</v>
      </c>
      <c r="E18174" s="115">
        <v>225.78</v>
      </c>
      <c r="F18174" s="674">
        <v>293.83600000000001</v>
      </c>
      <c r="G18174" s="674">
        <v>295.84500000000003</v>
      </c>
      <c r="H18174" s="115">
        <f t="shared" si="566"/>
        <v>1.0068371472522089</v>
      </c>
      <c r="I18174" s="115">
        <f t="shared" si="567"/>
        <v>227.3237</v>
      </c>
    </row>
    <row r="18175" spans="1:9" hidden="1">
      <c r="A18175" s="115" t="s">
        <v>46921</v>
      </c>
      <c r="B18175" s="115" t="s">
        <v>46922</v>
      </c>
      <c r="C18175" s="115" t="s">
        <v>44830</v>
      </c>
      <c r="D18175" s="115" t="s">
        <v>1138</v>
      </c>
      <c r="E18175" s="115">
        <v>742.14</v>
      </c>
      <c r="F18175" s="674">
        <v>293.83600000000001</v>
      </c>
      <c r="G18175" s="674">
        <v>295.84500000000003</v>
      </c>
      <c r="H18175" s="115">
        <f t="shared" si="566"/>
        <v>1.0068371472522089</v>
      </c>
      <c r="I18175" s="115">
        <f t="shared" si="567"/>
        <v>747.21410000000003</v>
      </c>
    </row>
    <row r="18176" spans="1:9" hidden="1">
      <c r="A18176" s="115" t="s">
        <v>46923</v>
      </c>
      <c r="B18176" s="115" t="s">
        <v>46924</v>
      </c>
      <c r="C18176" s="115" t="s">
        <v>44833</v>
      </c>
      <c r="D18176" s="115" t="s">
        <v>1138</v>
      </c>
      <c r="E18176" s="115">
        <v>280.43</v>
      </c>
      <c r="F18176" s="674">
        <v>293.83600000000001</v>
      </c>
      <c r="G18176" s="674">
        <v>295.84500000000003</v>
      </c>
      <c r="H18176" s="115">
        <f t="shared" si="566"/>
        <v>1.0068371472522089</v>
      </c>
      <c r="I18176" s="115">
        <f t="shared" si="567"/>
        <v>282.34730000000002</v>
      </c>
    </row>
    <row r="18177" spans="1:9" hidden="1">
      <c r="A18177" s="115" t="s">
        <v>46925</v>
      </c>
      <c r="B18177" s="115" t="s">
        <v>46926</v>
      </c>
      <c r="C18177" s="115" t="s">
        <v>44836</v>
      </c>
      <c r="D18177" s="115" t="s">
        <v>1138</v>
      </c>
      <c r="E18177" s="115">
        <v>259.67</v>
      </c>
      <c r="F18177" s="674">
        <v>293.83600000000001</v>
      </c>
      <c r="G18177" s="674">
        <v>295.84500000000003</v>
      </c>
      <c r="H18177" s="115">
        <f t="shared" si="566"/>
        <v>1.0068371472522089</v>
      </c>
      <c r="I18177" s="115">
        <f t="shared" si="567"/>
        <v>261.44540000000001</v>
      </c>
    </row>
    <row r="18178" spans="1:9" hidden="1">
      <c r="A18178" s="115" t="s">
        <v>46927</v>
      </c>
      <c r="B18178" s="115" t="s">
        <v>46928</v>
      </c>
      <c r="C18178" s="115" t="s">
        <v>44839</v>
      </c>
      <c r="D18178" s="115" t="s">
        <v>1138</v>
      </c>
      <c r="E18178" s="115">
        <v>1080.18</v>
      </c>
      <c r="F18178" s="674">
        <v>293.83600000000001</v>
      </c>
      <c r="G18178" s="674">
        <v>295.84500000000003</v>
      </c>
      <c r="H18178" s="115">
        <f t="shared" si="566"/>
        <v>1.0068371472522089</v>
      </c>
      <c r="I18178" s="115">
        <f t="shared" si="567"/>
        <v>1087.5653</v>
      </c>
    </row>
    <row r="18179" spans="1:9" hidden="1">
      <c r="A18179" s="115" t="s">
        <v>46929</v>
      </c>
      <c r="B18179" s="115" t="s">
        <v>46930</v>
      </c>
      <c r="C18179" s="115" t="s">
        <v>44842</v>
      </c>
      <c r="D18179" s="115" t="s">
        <v>1138</v>
      </c>
      <c r="E18179" s="115">
        <v>1488.62</v>
      </c>
      <c r="F18179" s="674">
        <v>293.83600000000001</v>
      </c>
      <c r="G18179" s="674">
        <v>295.84500000000003</v>
      </c>
      <c r="H18179" s="115">
        <f t="shared" si="566"/>
        <v>1.0068371472522089</v>
      </c>
      <c r="I18179" s="115">
        <f t="shared" si="567"/>
        <v>1498.7979</v>
      </c>
    </row>
    <row r="18180" spans="1:9" hidden="1">
      <c r="A18180" s="115" t="s">
        <v>46931</v>
      </c>
      <c r="B18180" s="115" t="s">
        <v>46932</v>
      </c>
      <c r="C18180" s="115" t="s">
        <v>44845</v>
      </c>
      <c r="D18180" s="115" t="s">
        <v>1138</v>
      </c>
      <c r="E18180" s="115">
        <v>94.610799999999998</v>
      </c>
      <c r="F18180" s="674">
        <v>293.83600000000001</v>
      </c>
      <c r="G18180" s="674">
        <v>295.84500000000003</v>
      </c>
      <c r="H18180" s="115">
        <f t="shared" si="566"/>
        <v>1.0068371472522089</v>
      </c>
      <c r="I18180" s="115">
        <f t="shared" si="567"/>
        <v>95.2577</v>
      </c>
    </row>
    <row r="18181" spans="1:9" hidden="1">
      <c r="A18181" s="115" t="s">
        <v>46933</v>
      </c>
      <c r="B18181" s="115" t="s">
        <v>46934</v>
      </c>
      <c r="C18181" s="115" t="s">
        <v>44848</v>
      </c>
      <c r="D18181" s="115" t="s">
        <v>1138</v>
      </c>
      <c r="E18181" s="115">
        <v>21.130800000000001</v>
      </c>
      <c r="F18181" s="674">
        <v>293.83600000000001</v>
      </c>
      <c r="G18181" s="674">
        <v>295.84500000000003</v>
      </c>
      <c r="H18181" s="115">
        <f t="shared" ref="H18181:H18244" si="568">G18181/F18181</f>
        <v>1.0068371472522089</v>
      </c>
      <c r="I18181" s="115">
        <f t="shared" ref="I18181:I18244" si="569">ROUND(H18181*E18181,4)</f>
        <v>21.275300000000001</v>
      </c>
    </row>
    <row r="18182" spans="1:9" hidden="1">
      <c r="A18182" s="115" t="s">
        <v>46935</v>
      </c>
      <c r="B18182" s="115" t="s">
        <v>46936</v>
      </c>
      <c r="C18182" s="115" t="s">
        <v>44851</v>
      </c>
      <c r="D18182" s="115" t="s">
        <v>1138</v>
      </c>
      <c r="E18182" s="115">
        <v>57.5608</v>
      </c>
      <c r="F18182" s="674">
        <v>293.83600000000001</v>
      </c>
      <c r="G18182" s="674">
        <v>295.84500000000003</v>
      </c>
      <c r="H18182" s="115">
        <f t="shared" si="568"/>
        <v>1.0068371472522089</v>
      </c>
      <c r="I18182" s="115">
        <f t="shared" si="569"/>
        <v>57.9544</v>
      </c>
    </row>
    <row r="18183" spans="1:9" hidden="1">
      <c r="A18183" s="115" t="s">
        <v>46937</v>
      </c>
      <c r="B18183" s="115" t="s">
        <v>46938</v>
      </c>
      <c r="C18183" s="115" t="s">
        <v>44854</v>
      </c>
      <c r="D18183" s="115" t="s">
        <v>1138</v>
      </c>
      <c r="E18183" s="115">
        <v>84.885300000000001</v>
      </c>
      <c r="F18183" s="674">
        <v>293.83600000000001</v>
      </c>
      <c r="G18183" s="674">
        <v>295.84500000000003</v>
      </c>
      <c r="H18183" s="115">
        <f t="shared" si="568"/>
        <v>1.0068371472522089</v>
      </c>
      <c r="I18183" s="115">
        <f t="shared" si="569"/>
        <v>85.465699999999998</v>
      </c>
    </row>
    <row r="18184" spans="1:9" hidden="1">
      <c r="A18184" s="115" t="s">
        <v>46939</v>
      </c>
      <c r="B18184" s="115" t="s">
        <v>46940</v>
      </c>
      <c r="C18184" s="115" t="s">
        <v>44857</v>
      </c>
      <c r="D18184" s="115" t="s">
        <v>1138</v>
      </c>
      <c r="E18184" s="115">
        <v>79.08</v>
      </c>
      <c r="F18184" s="674">
        <v>293.83600000000001</v>
      </c>
      <c r="G18184" s="674">
        <v>295.84500000000003</v>
      </c>
      <c r="H18184" s="115">
        <f t="shared" si="568"/>
        <v>1.0068371472522089</v>
      </c>
      <c r="I18184" s="115">
        <f t="shared" si="569"/>
        <v>79.620699999999999</v>
      </c>
    </row>
    <row r="18185" spans="1:9" hidden="1">
      <c r="A18185" s="115" t="s">
        <v>46941</v>
      </c>
      <c r="B18185" s="115" t="s">
        <v>46942</v>
      </c>
      <c r="C18185" s="115" t="s">
        <v>44860</v>
      </c>
      <c r="D18185" s="115" t="s">
        <v>1138</v>
      </c>
      <c r="E18185" s="115">
        <v>105.6</v>
      </c>
      <c r="F18185" s="674">
        <v>293.83600000000001</v>
      </c>
      <c r="G18185" s="674">
        <v>295.84500000000003</v>
      </c>
      <c r="H18185" s="115">
        <f t="shared" si="568"/>
        <v>1.0068371472522089</v>
      </c>
      <c r="I18185" s="115">
        <f t="shared" si="569"/>
        <v>106.322</v>
      </c>
    </row>
    <row r="18186" spans="1:9" hidden="1">
      <c r="A18186" s="115" t="s">
        <v>46943</v>
      </c>
      <c r="B18186" s="115" t="s">
        <v>46944</v>
      </c>
      <c r="C18186" s="115" t="s">
        <v>44863</v>
      </c>
      <c r="D18186" s="115" t="s">
        <v>1138</v>
      </c>
      <c r="E18186" s="115">
        <v>246.8</v>
      </c>
      <c r="F18186" s="674">
        <v>293.83600000000001</v>
      </c>
      <c r="G18186" s="674">
        <v>295.84500000000003</v>
      </c>
      <c r="H18186" s="115">
        <f t="shared" si="568"/>
        <v>1.0068371472522089</v>
      </c>
      <c r="I18186" s="115">
        <f t="shared" si="569"/>
        <v>248.48740000000001</v>
      </c>
    </row>
    <row r="18187" spans="1:9" hidden="1">
      <c r="A18187" s="115" t="s">
        <v>46945</v>
      </c>
      <c r="B18187" s="115" t="s">
        <v>46946</v>
      </c>
      <c r="C18187" s="115" t="s">
        <v>44866</v>
      </c>
      <c r="D18187" s="115" t="s">
        <v>1138</v>
      </c>
      <c r="E18187" s="115">
        <v>149.03</v>
      </c>
      <c r="F18187" s="674">
        <v>293.83600000000001</v>
      </c>
      <c r="G18187" s="674">
        <v>295.84500000000003</v>
      </c>
      <c r="H18187" s="115">
        <f t="shared" si="568"/>
        <v>1.0068371472522089</v>
      </c>
      <c r="I18187" s="115">
        <f t="shared" si="569"/>
        <v>150.0489</v>
      </c>
    </row>
    <row r="18188" spans="1:9" hidden="1">
      <c r="A18188" s="115" t="s">
        <v>46947</v>
      </c>
      <c r="B18188" s="115" t="s">
        <v>46948</v>
      </c>
      <c r="C18188" s="115" t="s">
        <v>44869</v>
      </c>
      <c r="D18188" s="115" t="s">
        <v>1138</v>
      </c>
      <c r="E18188" s="115">
        <v>219.92</v>
      </c>
      <c r="F18188" s="674">
        <v>293.83600000000001</v>
      </c>
      <c r="G18188" s="674">
        <v>295.84500000000003</v>
      </c>
      <c r="H18188" s="115">
        <f t="shared" si="568"/>
        <v>1.0068371472522089</v>
      </c>
      <c r="I18188" s="115">
        <f t="shared" si="569"/>
        <v>221.42359999999999</v>
      </c>
    </row>
    <row r="18189" spans="1:9" hidden="1">
      <c r="A18189" s="115" t="s">
        <v>46949</v>
      </c>
      <c r="B18189" s="115" t="s">
        <v>46950</v>
      </c>
      <c r="C18189" s="115" t="s">
        <v>44872</v>
      </c>
      <c r="D18189" s="115" t="s">
        <v>1138</v>
      </c>
      <c r="E18189" s="115">
        <v>286.11</v>
      </c>
      <c r="F18189" s="674">
        <v>293.83600000000001</v>
      </c>
      <c r="G18189" s="674">
        <v>295.84500000000003</v>
      </c>
      <c r="H18189" s="115">
        <f t="shared" si="568"/>
        <v>1.0068371472522089</v>
      </c>
      <c r="I18189" s="115">
        <f t="shared" si="569"/>
        <v>288.06619999999998</v>
      </c>
    </row>
    <row r="18190" spans="1:9" hidden="1">
      <c r="A18190" s="115" t="s">
        <v>46951</v>
      </c>
      <c r="B18190" s="115" t="s">
        <v>46952</v>
      </c>
      <c r="C18190" s="115" t="s">
        <v>44875</v>
      </c>
      <c r="D18190" s="115" t="s">
        <v>1138</v>
      </c>
      <c r="E18190" s="115">
        <v>75.599999999999994</v>
      </c>
      <c r="F18190" s="674">
        <v>293.83600000000001</v>
      </c>
      <c r="G18190" s="674">
        <v>295.84500000000003</v>
      </c>
      <c r="H18190" s="115">
        <f t="shared" si="568"/>
        <v>1.0068371472522089</v>
      </c>
      <c r="I18190" s="115">
        <f t="shared" si="569"/>
        <v>76.116900000000001</v>
      </c>
    </row>
    <row r="18191" spans="1:9" hidden="1">
      <c r="A18191" s="115" t="s">
        <v>46953</v>
      </c>
      <c r="B18191" s="115" t="s">
        <v>46954</v>
      </c>
      <c r="C18191" s="115" t="s">
        <v>44878</v>
      </c>
      <c r="D18191" s="115" t="s">
        <v>1138</v>
      </c>
      <c r="E18191" s="115">
        <v>437.39</v>
      </c>
      <c r="F18191" s="674">
        <v>293.83600000000001</v>
      </c>
      <c r="G18191" s="674">
        <v>295.84500000000003</v>
      </c>
      <c r="H18191" s="115">
        <f t="shared" si="568"/>
        <v>1.0068371472522089</v>
      </c>
      <c r="I18191" s="115">
        <f t="shared" si="569"/>
        <v>440.38049999999998</v>
      </c>
    </row>
    <row r="18192" spans="1:9" hidden="1">
      <c r="A18192" s="115" t="s">
        <v>46955</v>
      </c>
      <c r="B18192" s="115" t="s">
        <v>46956</v>
      </c>
      <c r="C18192" s="115" t="s">
        <v>44881</v>
      </c>
      <c r="D18192" s="115" t="s">
        <v>1138</v>
      </c>
      <c r="E18192" s="115">
        <v>314.48</v>
      </c>
      <c r="F18192" s="674">
        <v>293.83600000000001</v>
      </c>
      <c r="G18192" s="674">
        <v>295.84500000000003</v>
      </c>
      <c r="H18192" s="115">
        <f t="shared" si="568"/>
        <v>1.0068371472522089</v>
      </c>
      <c r="I18192" s="115">
        <f t="shared" si="569"/>
        <v>316.63010000000003</v>
      </c>
    </row>
    <row r="18193" spans="1:9" hidden="1">
      <c r="A18193" s="115" t="s">
        <v>46957</v>
      </c>
      <c r="B18193" s="115" t="s">
        <v>46958</v>
      </c>
      <c r="C18193" s="115" t="s">
        <v>44884</v>
      </c>
      <c r="D18193" s="115" t="s">
        <v>1138</v>
      </c>
      <c r="E18193" s="115">
        <v>22.395800000000001</v>
      </c>
      <c r="F18193" s="674">
        <v>293.83600000000001</v>
      </c>
      <c r="G18193" s="674">
        <v>295.84500000000003</v>
      </c>
      <c r="H18193" s="115">
        <f t="shared" si="568"/>
        <v>1.0068371472522089</v>
      </c>
      <c r="I18193" s="115">
        <f t="shared" si="569"/>
        <v>22.5489</v>
      </c>
    </row>
    <row r="18194" spans="1:9" hidden="1">
      <c r="A18194" s="115" t="s">
        <v>46959</v>
      </c>
      <c r="B18194" s="115" t="s">
        <v>46960</v>
      </c>
      <c r="C18194" s="115" t="s">
        <v>44887</v>
      </c>
      <c r="D18194" s="115" t="s">
        <v>1138</v>
      </c>
      <c r="E18194" s="115">
        <v>29.285799999999998</v>
      </c>
      <c r="F18194" s="674">
        <v>293.83600000000001</v>
      </c>
      <c r="G18194" s="674">
        <v>295.84500000000003</v>
      </c>
      <c r="H18194" s="115">
        <f t="shared" si="568"/>
        <v>1.0068371472522089</v>
      </c>
      <c r="I18194" s="115">
        <f t="shared" si="569"/>
        <v>29.486000000000001</v>
      </c>
    </row>
    <row r="18195" spans="1:9" hidden="1">
      <c r="A18195" s="115" t="s">
        <v>46961</v>
      </c>
      <c r="B18195" s="115" t="s">
        <v>46962</v>
      </c>
      <c r="C18195" s="115" t="s">
        <v>44890</v>
      </c>
      <c r="D18195" s="115" t="s">
        <v>1138</v>
      </c>
      <c r="E18195" s="115">
        <v>22.125800000000002</v>
      </c>
      <c r="F18195" s="674">
        <v>293.83600000000001</v>
      </c>
      <c r="G18195" s="674">
        <v>295.84500000000003</v>
      </c>
      <c r="H18195" s="115">
        <f t="shared" si="568"/>
        <v>1.0068371472522089</v>
      </c>
      <c r="I18195" s="115">
        <f t="shared" si="569"/>
        <v>22.277100000000001</v>
      </c>
    </row>
    <row r="18196" spans="1:9" hidden="1">
      <c r="A18196" s="115" t="s">
        <v>46963</v>
      </c>
      <c r="B18196" s="115" t="s">
        <v>46964</v>
      </c>
      <c r="C18196" s="115" t="s">
        <v>44893</v>
      </c>
      <c r="D18196" s="115" t="s">
        <v>1138</v>
      </c>
      <c r="E18196" s="115">
        <v>18.465800000000002</v>
      </c>
      <c r="F18196" s="674">
        <v>293.83600000000001</v>
      </c>
      <c r="G18196" s="674">
        <v>295.84500000000003</v>
      </c>
      <c r="H18196" s="115">
        <f t="shared" si="568"/>
        <v>1.0068371472522089</v>
      </c>
      <c r="I18196" s="115">
        <f t="shared" si="569"/>
        <v>18.592099999999999</v>
      </c>
    </row>
    <row r="18197" spans="1:9" hidden="1">
      <c r="A18197" s="115" t="s">
        <v>46965</v>
      </c>
      <c r="B18197" s="115" t="s">
        <v>46966</v>
      </c>
      <c r="C18197" s="115" t="s">
        <v>44896</v>
      </c>
      <c r="D18197" s="115" t="s">
        <v>1138</v>
      </c>
      <c r="E18197" s="115">
        <v>87.501499999999993</v>
      </c>
      <c r="F18197" s="674">
        <v>293.83600000000001</v>
      </c>
      <c r="G18197" s="674">
        <v>295.84500000000003</v>
      </c>
      <c r="H18197" s="115">
        <f t="shared" si="568"/>
        <v>1.0068371472522089</v>
      </c>
      <c r="I18197" s="115">
        <f t="shared" si="569"/>
        <v>88.099800000000002</v>
      </c>
    </row>
    <row r="18198" spans="1:9" hidden="1">
      <c r="A18198" s="115" t="s">
        <v>46967</v>
      </c>
      <c r="B18198" s="115" t="s">
        <v>46968</v>
      </c>
      <c r="C18198" s="115" t="s">
        <v>44899</v>
      </c>
      <c r="D18198" s="115" t="s">
        <v>1138</v>
      </c>
      <c r="E18198" s="115">
        <v>42.81</v>
      </c>
      <c r="F18198" s="674">
        <v>293.83600000000001</v>
      </c>
      <c r="G18198" s="674">
        <v>295.84500000000003</v>
      </c>
      <c r="H18198" s="115">
        <f t="shared" si="568"/>
        <v>1.0068371472522089</v>
      </c>
      <c r="I18198" s="115">
        <f t="shared" si="569"/>
        <v>43.102699999999999</v>
      </c>
    </row>
    <row r="18199" spans="1:9" hidden="1">
      <c r="A18199" s="115" t="s">
        <v>46969</v>
      </c>
      <c r="B18199" s="115" t="s">
        <v>46970</v>
      </c>
      <c r="C18199" s="115" t="s">
        <v>44902</v>
      </c>
      <c r="D18199" s="115" t="s">
        <v>1138</v>
      </c>
      <c r="E18199" s="115">
        <v>89.41</v>
      </c>
      <c r="F18199" s="674">
        <v>293.83600000000001</v>
      </c>
      <c r="G18199" s="674">
        <v>295.84500000000003</v>
      </c>
      <c r="H18199" s="115">
        <f t="shared" si="568"/>
        <v>1.0068371472522089</v>
      </c>
      <c r="I18199" s="115">
        <f t="shared" si="569"/>
        <v>90.021299999999997</v>
      </c>
    </row>
    <row r="18200" spans="1:9" hidden="1">
      <c r="A18200" s="115" t="s">
        <v>46971</v>
      </c>
      <c r="B18200" s="115" t="s">
        <v>46972</v>
      </c>
      <c r="C18200" s="115" t="s">
        <v>44905</v>
      </c>
      <c r="D18200" s="115" t="s">
        <v>1138</v>
      </c>
      <c r="E18200" s="115">
        <v>7.01</v>
      </c>
      <c r="F18200" s="674">
        <v>293.83600000000001</v>
      </c>
      <c r="G18200" s="674">
        <v>295.84500000000003</v>
      </c>
      <c r="H18200" s="115">
        <f t="shared" si="568"/>
        <v>1.0068371472522089</v>
      </c>
      <c r="I18200" s="115">
        <f t="shared" si="569"/>
        <v>7.0579000000000001</v>
      </c>
    </row>
    <row r="18201" spans="1:9" hidden="1">
      <c r="A18201" s="115" t="s">
        <v>46973</v>
      </c>
      <c r="B18201" s="115" t="s">
        <v>46974</v>
      </c>
      <c r="C18201" s="115" t="s">
        <v>44908</v>
      </c>
      <c r="D18201" s="115" t="s">
        <v>1138</v>
      </c>
      <c r="E18201" s="115">
        <v>8.6199999999999992</v>
      </c>
      <c r="F18201" s="674">
        <v>293.83600000000001</v>
      </c>
      <c r="G18201" s="674">
        <v>295.84500000000003</v>
      </c>
      <c r="H18201" s="115">
        <f t="shared" si="568"/>
        <v>1.0068371472522089</v>
      </c>
      <c r="I18201" s="115">
        <f t="shared" si="569"/>
        <v>8.6789000000000005</v>
      </c>
    </row>
    <row r="18202" spans="1:9" hidden="1">
      <c r="A18202" s="115" t="s">
        <v>46975</v>
      </c>
      <c r="B18202" s="115" t="s">
        <v>46976</v>
      </c>
      <c r="C18202" s="115" t="s">
        <v>44911</v>
      </c>
      <c r="D18202" s="115" t="s">
        <v>1138</v>
      </c>
      <c r="E18202" s="115">
        <v>226.59</v>
      </c>
      <c r="F18202" s="674">
        <v>293.83600000000001</v>
      </c>
      <c r="G18202" s="674">
        <v>295.84500000000003</v>
      </c>
      <c r="H18202" s="115">
        <f t="shared" si="568"/>
        <v>1.0068371472522089</v>
      </c>
      <c r="I18202" s="115">
        <f t="shared" si="569"/>
        <v>228.13919999999999</v>
      </c>
    </row>
    <row r="18203" spans="1:9" hidden="1">
      <c r="A18203" s="115" t="s">
        <v>46977</v>
      </c>
      <c r="B18203" s="115" t="s">
        <v>46978</v>
      </c>
      <c r="C18203" s="115" t="s">
        <v>44914</v>
      </c>
      <c r="D18203" s="115" t="s">
        <v>1138</v>
      </c>
      <c r="E18203" s="115">
        <v>41.8</v>
      </c>
      <c r="F18203" s="674">
        <v>293.83600000000001</v>
      </c>
      <c r="G18203" s="674">
        <v>295.84500000000003</v>
      </c>
      <c r="H18203" s="115">
        <f t="shared" si="568"/>
        <v>1.0068371472522089</v>
      </c>
      <c r="I18203" s="115">
        <f t="shared" si="569"/>
        <v>42.085799999999999</v>
      </c>
    </row>
    <row r="18204" spans="1:9" hidden="1">
      <c r="A18204" s="115" t="s">
        <v>46979</v>
      </c>
      <c r="B18204" s="115" t="s">
        <v>46980</v>
      </c>
      <c r="C18204" s="115" t="s">
        <v>44917</v>
      </c>
      <c r="D18204" s="115" t="s">
        <v>1138</v>
      </c>
      <c r="E18204" s="115">
        <v>37.86</v>
      </c>
      <c r="F18204" s="674">
        <v>293.83600000000001</v>
      </c>
      <c r="G18204" s="674">
        <v>295.84500000000003</v>
      </c>
      <c r="H18204" s="115">
        <f t="shared" si="568"/>
        <v>1.0068371472522089</v>
      </c>
      <c r="I18204" s="115">
        <f t="shared" si="569"/>
        <v>38.118899999999996</v>
      </c>
    </row>
    <row r="18205" spans="1:9" hidden="1">
      <c r="A18205" s="115" t="s">
        <v>46981</v>
      </c>
      <c r="B18205" s="115" t="s">
        <v>46982</v>
      </c>
      <c r="C18205" s="115" t="s">
        <v>44920</v>
      </c>
      <c r="D18205" s="115" t="s">
        <v>1138</v>
      </c>
      <c r="E18205" s="115">
        <v>9.36</v>
      </c>
      <c r="F18205" s="674">
        <v>293.83600000000001</v>
      </c>
      <c r="G18205" s="674">
        <v>295.84500000000003</v>
      </c>
      <c r="H18205" s="115">
        <f t="shared" si="568"/>
        <v>1.0068371472522089</v>
      </c>
      <c r="I18205" s="115">
        <f t="shared" si="569"/>
        <v>9.4239999999999995</v>
      </c>
    </row>
    <row r="18206" spans="1:9" hidden="1">
      <c r="A18206" s="115" t="s">
        <v>46983</v>
      </c>
      <c r="B18206" s="115" t="s">
        <v>46984</v>
      </c>
      <c r="C18206" s="115" t="s">
        <v>44923</v>
      </c>
      <c r="D18206" s="115" t="s">
        <v>1138</v>
      </c>
      <c r="E18206" s="115">
        <v>6.75</v>
      </c>
      <c r="F18206" s="674">
        <v>293.83600000000001</v>
      </c>
      <c r="G18206" s="674">
        <v>295.84500000000003</v>
      </c>
      <c r="H18206" s="115">
        <f t="shared" si="568"/>
        <v>1.0068371472522089</v>
      </c>
      <c r="I18206" s="115">
        <f t="shared" si="569"/>
        <v>6.7961999999999998</v>
      </c>
    </row>
    <row r="18207" spans="1:9" hidden="1">
      <c r="A18207" s="115" t="s">
        <v>46985</v>
      </c>
      <c r="B18207" s="115" t="s">
        <v>46986</v>
      </c>
      <c r="C18207" s="115" t="s">
        <v>44926</v>
      </c>
      <c r="D18207" s="115" t="s">
        <v>1138</v>
      </c>
      <c r="E18207" s="115">
        <v>60.76</v>
      </c>
      <c r="F18207" s="674">
        <v>293.83600000000001</v>
      </c>
      <c r="G18207" s="674">
        <v>295.84500000000003</v>
      </c>
      <c r="H18207" s="115">
        <f t="shared" si="568"/>
        <v>1.0068371472522089</v>
      </c>
      <c r="I18207" s="115">
        <f t="shared" si="569"/>
        <v>61.175400000000003</v>
      </c>
    </row>
    <row r="18208" spans="1:9" hidden="1">
      <c r="A18208" s="115" t="s">
        <v>46987</v>
      </c>
      <c r="B18208" s="115" t="s">
        <v>46988</v>
      </c>
      <c r="C18208" s="115" t="s">
        <v>44929</v>
      </c>
      <c r="D18208" s="115" t="s">
        <v>1138</v>
      </c>
      <c r="E18208" s="115">
        <v>108.41</v>
      </c>
      <c r="F18208" s="674">
        <v>293.83600000000001</v>
      </c>
      <c r="G18208" s="674">
        <v>295.84500000000003</v>
      </c>
      <c r="H18208" s="115">
        <f t="shared" si="568"/>
        <v>1.0068371472522089</v>
      </c>
      <c r="I18208" s="115">
        <f t="shared" si="569"/>
        <v>109.1512</v>
      </c>
    </row>
    <row r="18209" spans="1:9" hidden="1">
      <c r="A18209" s="115" t="s">
        <v>46989</v>
      </c>
      <c r="B18209" s="115" t="s">
        <v>46990</v>
      </c>
      <c r="C18209" s="115" t="s">
        <v>44932</v>
      </c>
      <c r="D18209" s="115" t="s">
        <v>1138</v>
      </c>
      <c r="E18209" s="115">
        <v>70.53</v>
      </c>
      <c r="F18209" s="674">
        <v>293.83600000000001</v>
      </c>
      <c r="G18209" s="674">
        <v>295.84500000000003</v>
      </c>
      <c r="H18209" s="115">
        <f t="shared" si="568"/>
        <v>1.0068371472522089</v>
      </c>
      <c r="I18209" s="115">
        <f t="shared" si="569"/>
        <v>71.012200000000007</v>
      </c>
    </row>
    <row r="18210" spans="1:9" hidden="1">
      <c r="A18210" s="115" t="s">
        <v>46991</v>
      </c>
      <c r="B18210" s="115" t="s">
        <v>46992</v>
      </c>
      <c r="C18210" s="115" t="s">
        <v>44935</v>
      </c>
      <c r="D18210" s="115" t="s">
        <v>1138</v>
      </c>
      <c r="E18210" s="115">
        <v>78.709999999999994</v>
      </c>
      <c r="F18210" s="674">
        <v>293.83600000000001</v>
      </c>
      <c r="G18210" s="674">
        <v>295.84500000000003</v>
      </c>
      <c r="H18210" s="115">
        <f t="shared" si="568"/>
        <v>1.0068371472522089</v>
      </c>
      <c r="I18210" s="115">
        <f t="shared" si="569"/>
        <v>79.248199999999997</v>
      </c>
    </row>
    <row r="18211" spans="1:9" hidden="1">
      <c r="A18211" s="115" t="s">
        <v>46993</v>
      </c>
      <c r="B18211" s="115" t="s">
        <v>46994</v>
      </c>
      <c r="C18211" s="115" t="s">
        <v>44938</v>
      </c>
      <c r="D18211" s="115" t="s">
        <v>1138</v>
      </c>
      <c r="E18211" s="115">
        <v>69.89</v>
      </c>
      <c r="F18211" s="674">
        <v>293.83600000000001</v>
      </c>
      <c r="G18211" s="674">
        <v>295.84500000000003</v>
      </c>
      <c r="H18211" s="115">
        <f t="shared" si="568"/>
        <v>1.0068371472522089</v>
      </c>
      <c r="I18211" s="115">
        <f t="shared" si="569"/>
        <v>70.367800000000003</v>
      </c>
    </row>
    <row r="18212" spans="1:9" hidden="1">
      <c r="A18212" s="115" t="s">
        <v>46995</v>
      </c>
      <c r="B18212" s="115" t="s">
        <v>46996</v>
      </c>
      <c r="C18212" s="115" t="s">
        <v>44941</v>
      </c>
      <c r="D18212" s="115" t="s">
        <v>1138</v>
      </c>
      <c r="E18212" s="115">
        <v>278</v>
      </c>
      <c r="F18212" s="674">
        <v>293.83600000000001</v>
      </c>
      <c r="G18212" s="674">
        <v>295.84500000000003</v>
      </c>
      <c r="H18212" s="115">
        <f t="shared" si="568"/>
        <v>1.0068371472522089</v>
      </c>
      <c r="I18212" s="115">
        <f t="shared" si="569"/>
        <v>279.90069999999997</v>
      </c>
    </row>
    <row r="18213" spans="1:9" hidden="1">
      <c r="A18213" s="115" t="s">
        <v>46997</v>
      </c>
      <c r="B18213" s="115" t="s">
        <v>46998</v>
      </c>
      <c r="C18213" s="115" t="s">
        <v>44944</v>
      </c>
      <c r="D18213" s="115" t="s">
        <v>1138</v>
      </c>
      <c r="E18213" s="115">
        <v>233.36</v>
      </c>
      <c r="F18213" s="674">
        <v>293.83600000000001</v>
      </c>
      <c r="G18213" s="674">
        <v>295.84500000000003</v>
      </c>
      <c r="H18213" s="115">
        <f t="shared" si="568"/>
        <v>1.0068371472522089</v>
      </c>
      <c r="I18213" s="115">
        <f t="shared" si="569"/>
        <v>234.9555</v>
      </c>
    </row>
    <row r="18214" spans="1:9" hidden="1">
      <c r="A18214" s="115" t="s">
        <v>46999</v>
      </c>
      <c r="B18214" s="115" t="s">
        <v>47000</v>
      </c>
      <c r="C18214" s="115" t="s">
        <v>44947</v>
      </c>
      <c r="D18214" s="115" t="s">
        <v>1138</v>
      </c>
      <c r="E18214" s="115">
        <v>37.6</v>
      </c>
      <c r="F18214" s="674">
        <v>293.83600000000001</v>
      </c>
      <c r="G18214" s="674">
        <v>295.84500000000003</v>
      </c>
      <c r="H18214" s="115">
        <f t="shared" si="568"/>
        <v>1.0068371472522089</v>
      </c>
      <c r="I18214" s="115">
        <f t="shared" si="569"/>
        <v>37.857100000000003</v>
      </c>
    </row>
    <row r="18215" spans="1:9" hidden="1">
      <c r="A18215" s="115" t="s">
        <v>47001</v>
      </c>
      <c r="B18215" s="115" t="s">
        <v>47002</v>
      </c>
      <c r="C18215" s="115" t="s">
        <v>44950</v>
      </c>
      <c r="D18215" s="115" t="s">
        <v>1138</v>
      </c>
      <c r="E18215" s="115">
        <v>26.87</v>
      </c>
      <c r="F18215" s="674">
        <v>293.83600000000001</v>
      </c>
      <c r="G18215" s="674">
        <v>295.84500000000003</v>
      </c>
      <c r="H18215" s="115">
        <f t="shared" si="568"/>
        <v>1.0068371472522089</v>
      </c>
      <c r="I18215" s="115">
        <f t="shared" si="569"/>
        <v>27.053699999999999</v>
      </c>
    </row>
    <row r="18216" spans="1:9" hidden="1">
      <c r="A18216" s="115" t="s">
        <v>47003</v>
      </c>
      <c r="B18216" s="115" t="s">
        <v>47004</v>
      </c>
      <c r="C18216" s="115" t="s">
        <v>44953</v>
      </c>
      <c r="D18216" s="115" t="s">
        <v>1138</v>
      </c>
      <c r="E18216" s="115">
        <v>24.71</v>
      </c>
      <c r="F18216" s="674">
        <v>293.83600000000001</v>
      </c>
      <c r="G18216" s="674">
        <v>295.84500000000003</v>
      </c>
      <c r="H18216" s="115">
        <f t="shared" si="568"/>
        <v>1.0068371472522089</v>
      </c>
      <c r="I18216" s="115">
        <f t="shared" si="569"/>
        <v>24.878900000000002</v>
      </c>
    </row>
    <row r="18217" spans="1:9" hidden="1">
      <c r="A18217" s="115" t="s">
        <v>47005</v>
      </c>
      <c r="B18217" s="115" t="s">
        <v>47006</v>
      </c>
      <c r="C18217" s="115" t="s">
        <v>44956</v>
      </c>
      <c r="D18217" s="115" t="s">
        <v>1138</v>
      </c>
      <c r="E18217" s="115">
        <v>926.33</v>
      </c>
      <c r="F18217" s="674">
        <v>293.83600000000001</v>
      </c>
      <c r="G18217" s="674">
        <v>295.84500000000003</v>
      </c>
      <c r="H18217" s="115">
        <f t="shared" si="568"/>
        <v>1.0068371472522089</v>
      </c>
      <c r="I18217" s="115">
        <f t="shared" si="569"/>
        <v>932.6635</v>
      </c>
    </row>
    <row r="18218" spans="1:9" hidden="1">
      <c r="A18218" s="115" t="s">
        <v>47007</v>
      </c>
      <c r="B18218" s="115" t="s">
        <v>47008</v>
      </c>
      <c r="C18218" s="115" t="s">
        <v>44959</v>
      </c>
      <c r="D18218" s="115" t="s">
        <v>1138</v>
      </c>
      <c r="E18218" s="115">
        <v>41.05</v>
      </c>
      <c r="F18218" s="674">
        <v>293.83600000000001</v>
      </c>
      <c r="G18218" s="674">
        <v>295.84500000000003</v>
      </c>
      <c r="H18218" s="115">
        <f t="shared" si="568"/>
        <v>1.0068371472522089</v>
      </c>
      <c r="I18218" s="115">
        <f t="shared" si="569"/>
        <v>41.3307</v>
      </c>
    </row>
    <row r="18219" spans="1:9" hidden="1">
      <c r="A18219" s="115" t="s">
        <v>47009</v>
      </c>
      <c r="B18219" s="115" t="s">
        <v>47010</v>
      </c>
      <c r="C18219" s="115" t="s">
        <v>44962</v>
      </c>
      <c r="D18219" s="115" t="s">
        <v>1138</v>
      </c>
      <c r="E18219" s="115">
        <v>20.215299999999999</v>
      </c>
      <c r="F18219" s="674">
        <v>293.83600000000001</v>
      </c>
      <c r="G18219" s="674">
        <v>295.84500000000003</v>
      </c>
      <c r="H18219" s="115">
        <f t="shared" si="568"/>
        <v>1.0068371472522089</v>
      </c>
      <c r="I18219" s="115">
        <f t="shared" si="569"/>
        <v>20.3535</v>
      </c>
    </row>
    <row r="18220" spans="1:9" hidden="1">
      <c r="A18220" s="115" t="s">
        <v>47011</v>
      </c>
      <c r="B18220" s="115" t="s">
        <v>47012</v>
      </c>
      <c r="C18220" s="115" t="s">
        <v>44965</v>
      </c>
      <c r="D18220" s="115" t="s">
        <v>1138</v>
      </c>
      <c r="E18220" s="115">
        <v>21.875299999999999</v>
      </c>
      <c r="F18220" s="674">
        <v>293.83600000000001</v>
      </c>
      <c r="G18220" s="674">
        <v>295.84500000000003</v>
      </c>
      <c r="H18220" s="115">
        <f t="shared" si="568"/>
        <v>1.0068371472522089</v>
      </c>
      <c r="I18220" s="115">
        <f t="shared" si="569"/>
        <v>22.024899999999999</v>
      </c>
    </row>
    <row r="18221" spans="1:9" hidden="1">
      <c r="A18221" s="115" t="s">
        <v>47013</v>
      </c>
      <c r="B18221" s="115" t="s">
        <v>47014</v>
      </c>
      <c r="C18221" s="115" t="s">
        <v>44968</v>
      </c>
      <c r="D18221" s="115" t="s">
        <v>1138</v>
      </c>
      <c r="E18221" s="115">
        <v>57.585500000000003</v>
      </c>
      <c r="F18221" s="674">
        <v>293.83600000000001</v>
      </c>
      <c r="G18221" s="674">
        <v>295.84500000000003</v>
      </c>
      <c r="H18221" s="115">
        <f t="shared" si="568"/>
        <v>1.0068371472522089</v>
      </c>
      <c r="I18221" s="115">
        <f t="shared" si="569"/>
        <v>57.979199999999999</v>
      </c>
    </row>
    <row r="18222" spans="1:9" hidden="1">
      <c r="A18222" s="115" t="s">
        <v>47015</v>
      </c>
      <c r="B18222" s="115" t="s">
        <v>47016</v>
      </c>
      <c r="C18222" s="115" t="s">
        <v>44971</v>
      </c>
      <c r="D18222" s="115" t="s">
        <v>1138</v>
      </c>
      <c r="E18222" s="115">
        <v>90.475499999999997</v>
      </c>
      <c r="F18222" s="674">
        <v>293.83600000000001</v>
      </c>
      <c r="G18222" s="674">
        <v>295.84500000000003</v>
      </c>
      <c r="H18222" s="115">
        <f t="shared" si="568"/>
        <v>1.0068371472522089</v>
      </c>
      <c r="I18222" s="115">
        <f t="shared" si="569"/>
        <v>91.094099999999997</v>
      </c>
    </row>
    <row r="18223" spans="1:9" hidden="1">
      <c r="A18223" s="115" t="s">
        <v>47017</v>
      </c>
      <c r="B18223" s="115" t="s">
        <v>47018</v>
      </c>
      <c r="C18223" s="115" t="s">
        <v>44974</v>
      </c>
      <c r="D18223" s="115" t="s">
        <v>1138</v>
      </c>
      <c r="E18223" s="115">
        <v>184.47550000000001</v>
      </c>
      <c r="F18223" s="674">
        <v>293.83600000000001</v>
      </c>
      <c r="G18223" s="674">
        <v>295.84500000000003</v>
      </c>
      <c r="H18223" s="115">
        <f t="shared" si="568"/>
        <v>1.0068371472522089</v>
      </c>
      <c r="I18223" s="115">
        <f t="shared" si="569"/>
        <v>185.73679999999999</v>
      </c>
    </row>
    <row r="18224" spans="1:9" hidden="1">
      <c r="A18224" s="115" t="s">
        <v>47019</v>
      </c>
      <c r="B18224" s="115" t="s">
        <v>47020</v>
      </c>
      <c r="C18224" s="115" t="s">
        <v>44977</v>
      </c>
      <c r="D18224" s="115" t="s">
        <v>1138</v>
      </c>
      <c r="E18224" s="115">
        <v>202.7706</v>
      </c>
      <c r="F18224" s="674">
        <v>293.83600000000001</v>
      </c>
      <c r="G18224" s="674">
        <v>295.84500000000003</v>
      </c>
      <c r="H18224" s="115">
        <f t="shared" si="568"/>
        <v>1.0068371472522089</v>
      </c>
      <c r="I18224" s="115">
        <f t="shared" si="569"/>
        <v>204.15700000000001</v>
      </c>
    </row>
    <row r="18225" spans="1:9" hidden="1">
      <c r="A18225" s="115" t="s">
        <v>47021</v>
      </c>
      <c r="B18225" s="115" t="s">
        <v>47022</v>
      </c>
      <c r="C18225" s="115" t="s">
        <v>44980</v>
      </c>
      <c r="D18225" s="115" t="s">
        <v>1138</v>
      </c>
      <c r="E18225" s="115">
        <v>286.7706</v>
      </c>
      <c r="F18225" s="674">
        <v>293.83600000000001</v>
      </c>
      <c r="G18225" s="674">
        <v>295.84500000000003</v>
      </c>
      <c r="H18225" s="115">
        <f t="shared" si="568"/>
        <v>1.0068371472522089</v>
      </c>
      <c r="I18225" s="115">
        <f t="shared" si="569"/>
        <v>288.73129999999998</v>
      </c>
    </row>
    <row r="18226" spans="1:9" hidden="1">
      <c r="A18226" s="115" t="s">
        <v>47023</v>
      </c>
      <c r="B18226" s="115" t="s">
        <v>47024</v>
      </c>
      <c r="C18226" s="115" t="s">
        <v>44983</v>
      </c>
      <c r="D18226" s="115" t="s">
        <v>1138</v>
      </c>
      <c r="E18226" s="115">
        <v>20.54</v>
      </c>
      <c r="F18226" s="674">
        <v>293.83600000000001</v>
      </c>
      <c r="G18226" s="674">
        <v>295.84500000000003</v>
      </c>
      <c r="H18226" s="115">
        <f t="shared" si="568"/>
        <v>1.0068371472522089</v>
      </c>
      <c r="I18226" s="115">
        <f t="shared" si="569"/>
        <v>20.680399999999999</v>
      </c>
    </row>
    <row r="18227" spans="1:9" hidden="1">
      <c r="A18227" s="115" t="s">
        <v>47025</v>
      </c>
      <c r="B18227" s="115" t="s">
        <v>47026</v>
      </c>
      <c r="C18227" s="115" t="s">
        <v>44986</v>
      </c>
      <c r="D18227" s="115" t="s">
        <v>1138</v>
      </c>
      <c r="E18227" s="115">
        <v>18.45</v>
      </c>
      <c r="F18227" s="674">
        <v>293.83600000000001</v>
      </c>
      <c r="G18227" s="674">
        <v>295.84500000000003</v>
      </c>
      <c r="H18227" s="115">
        <f t="shared" si="568"/>
        <v>1.0068371472522089</v>
      </c>
      <c r="I18227" s="115">
        <f t="shared" si="569"/>
        <v>18.5761</v>
      </c>
    </row>
    <row r="18228" spans="1:9" hidden="1">
      <c r="A18228" s="115" t="s">
        <v>47027</v>
      </c>
      <c r="B18228" s="115" t="s">
        <v>47028</v>
      </c>
      <c r="C18228" s="115" t="s">
        <v>44989</v>
      </c>
      <c r="D18228" s="115" t="s">
        <v>1138</v>
      </c>
      <c r="E18228" s="115">
        <v>16.93</v>
      </c>
      <c r="F18228" s="674">
        <v>293.83600000000001</v>
      </c>
      <c r="G18228" s="674">
        <v>295.84500000000003</v>
      </c>
      <c r="H18228" s="115">
        <f t="shared" si="568"/>
        <v>1.0068371472522089</v>
      </c>
      <c r="I18228" s="115">
        <f t="shared" si="569"/>
        <v>17.0458</v>
      </c>
    </row>
    <row r="18229" spans="1:9" hidden="1">
      <c r="A18229" s="115" t="s">
        <v>47029</v>
      </c>
      <c r="B18229" s="115" t="s">
        <v>47030</v>
      </c>
      <c r="C18229" s="115" t="s">
        <v>44992</v>
      </c>
      <c r="D18229" s="115" t="s">
        <v>1138</v>
      </c>
      <c r="E18229" s="115">
        <v>40.450000000000003</v>
      </c>
      <c r="F18229" s="674">
        <v>293.83600000000001</v>
      </c>
      <c r="G18229" s="674">
        <v>295.84500000000003</v>
      </c>
      <c r="H18229" s="115">
        <f t="shared" si="568"/>
        <v>1.0068371472522089</v>
      </c>
      <c r="I18229" s="115">
        <f t="shared" si="569"/>
        <v>40.726599999999998</v>
      </c>
    </row>
    <row r="18230" spans="1:9" hidden="1">
      <c r="A18230" s="115" t="s">
        <v>47031</v>
      </c>
      <c r="B18230" s="115" t="s">
        <v>47032</v>
      </c>
      <c r="C18230" s="115" t="s">
        <v>44995</v>
      </c>
      <c r="D18230" s="115" t="s">
        <v>1138</v>
      </c>
      <c r="E18230" s="115">
        <v>24.73</v>
      </c>
      <c r="F18230" s="674">
        <v>293.83600000000001</v>
      </c>
      <c r="G18230" s="674">
        <v>295.84500000000003</v>
      </c>
      <c r="H18230" s="115">
        <f t="shared" si="568"/>
        <v>1.0068371472522089</v>
      </c>
      <c r="I18230" s="115">
        <f t="shared" si="569"/>
        <v>24.899100000000001</v>
      </c>
    </row>
    <row r="18231" spans="1:9" hidden="1">
      <c r="A18231" s="115" t="s">
        <v>47033</v>
      </c>
      <c r="B18231" s="115" t="s">
        <v>47034</v>
      </c>
      <c r="C18231" s="115" t="s">
        <v>44998</v>
      </c>
      <c r="D18231" s="115" t="s">
        <v>1138</v>
      </c>
      <c r="E18231" s="115">
        <v>89.03</v>
      </c>
      <c r="F18231" s="674">
        <v>293.83600000000001</v>
      </c>
      <c r="G18231" s="674">
        <v>295.84500000000003</v>
      </c>
      <c r="H18231" s="115">
        <f t="shared" si="568"/>
        <v>1.0068371472522089</v>
      </c>
      <c r="I18231" s="115">
        <f t="shared" si="569"/>
        <v>89.6387</v>
      </c>
    </row>
    <row r="18232" spans="1:9" hidden="1">
      <c r="A18232" s="115" t="s">
        <v>47035</v>
      </c>
      <c r="B18232" s="115" t="s">
        <v>47036</v>
      </c>
      <c r="C18232" s="115" t="s">
        <v>45001</v>
      </c>
      <c r="D18232" s="115" t="s">
        <v>1138</v>
      </c>
      <c r="E18232" s="115">
        <v>1.51</v>
      </c>
      <c r="F18232" s="674">
        <v>293.83600000000001</v>
      </c>
      <c r="G18232" s="674">
        <v>295.84500000000003</v>
      </c>
      <c r="H18232" s="115">
        <f t="shared" si="568"/>
        <v>1.0068371472522089</v>
      </c>
      <c r="I18232" s="115">
        <f t="shared" si="569"/>
        <v>1.5203</v>
      </c>
    </row>
    <row r="18233" spans="1:9" hidden="1">
      <c r="A18233" s="115" t="s">
        <v>47037</v>
      </c>
      <c r="B18233" s="115" t="s">
        <v>47038</v>
      </c>
      <c r="C18233" s="115" t="s">
        <v>45004</v>
      </c>
      <c r="D18233" s="115" t="s">
        <v>1138</v>
      </c>
      <c r="E18233" s="115">
        <v>4.2699999999999996</v>
      </c>
      <c r="F18233" s="674">
        <v>293.83600000000001</v>
      </c>
      <c r="G18233" s="674">
        <v>295.84500000000003</v>
      </c>
      <c r="H18233" s="115">
        <f t="shared" si="568"/>
        <v>1.0068371472522089</v>
      </c>
      <c r="I18233" s="115">
        <f t="shared" si="569"/>
        <v>4.2991999999999999</v>
      </c>
    </row>
    <row r="18234" spans="1:9" hidden="1">
      <c r="A18234" s="115" t="s">
        <v>47039</v>
      </c>
      <c r="B18234" s="115" t="s">
        <v>47040</v>
      </c>
      <c r="C18234" s="115" t="s">
        <v>45007</v>
      </c>
      <c r="D18234" s="115" t="s">
        <v>1138</v>
      </c>
      <c r="E18234" s="115">
        <v>96.76</v>
      </c>
      <c r="F18234" s="674">
        <v>293.83600000000001</v>
      </c>
      <c r="G18234" s="674">
        <v>295.84500000000003</v>
      </c>
      <c r="H18234" s="115">
        <f t="shared" si="568"/>
        <v>1.0068371472522089</v>
      </c>
      <c r="I18234" s="115">
        <f t="shared" si="569"/>
        <v>97.421599999999998</v>
      </c>
    </row>
    <row r="18235" spans="1:9" hidden="1">
      <c r="A18235" s="115" t="s">
        <v>47041</v>
      </c>
      <c r="B18235" s="115" t="s">
        <v>47042</v>
      </c>
      <c r="C18235" s="115" t="s">
        <v>45010</v>
      </c>
      <c r="D18235" s="115" t="s">
        <v>1138</v>
      </c>
      <c r="E18235" s="115">
        <v>87.34</v>
      </c>
      <c r="F18235" s="674">
        <v>293.83600000000001</v>
      </c>
      <c r="G18235" s="674">
        <v>295.84500000000003</v>
      </c>
      <c r="H18235" s="115">
        <f t="shared" si="568"/>
        <v>1.0068371472522089</v>
      </c>
      <c r="I18235" s="115">
        <f t="shared" si="569"/>
        <v>87.937200000000004</v>
      </c>
    </row>
    <row r="18236" spans="1:9" hidden="1">
      <c r="A18236" s="115" t="s">
        <v>47043</v>
      </c>
      <c r="B18236" s="115" t="s">
        <v>47044</v>
      </c>
      <c r="C18236" s="115" t="s">
        <v>45013</v>
      </c>
      <c r="D18236" s="115" t="s">
        <v>1138</v>
      </c>
      <c r="E18236" s="115">
        <v>79.25</v>
      </c>
      <c r="F18236" s="674">
        <v>293.83600000000001</v>
      </c>
      <c r="G18236" s="674">
        <v>295.84500000000003</v>
      </c>
      <c r="H18236" s="115">
        <f t="shared" si="568"/>
        <v>1.0068371472522089</v>
      </c>
      <c r="I18236" s="115">
        <f t="shared" si="569"/>
        <v>79.791799999999995</v>
      </c>
    </row>
    <row r="18237" spans="1:9" hidden="1">
      <c r="A18237" s="115" t="s">
        <v>47045</v>
      </c>
      <c r="B18237" s="115" t="s">
        <v>47046</v>
      </c>
      <c r="C18237" s="115" t="s">
        <v>45016</v>
      </c>
      <c r="D18237" s="115" t="s">
        <v>1138</v>
      </c>
      <c r="E18237" s="115">
        <v>107.01</v>
      </c>
      <c r="F18237" s="674">
        <v>293.83600000000001</v>
      </c>
      <c r="G18237" s="674">
        <v>295.84500000000003</v>
      </c>
      <c r="H18237" s="115">
        <f t="shared" si="568"/>
        <v>1.0068371472522089</v>
      </c>
      <c r="I18237" s="115">
        <f t="shared" si="569"/>
        <v>107.74160000000001</v>
      </c>
    </row>
    <row r="18238" spans="1:9" hidden="1">
      <c r="A18238" s="115" t="s">
        <v>47047</v>
      </c>
      <c r="B18238" s="115" t="s">
        <v>47048</v>
      </c>
      <c r="C18238" s="115" t="s">
        <v>45019</v>
      </c>
      <c r="D18238" s="115" t="s">
        <v>1138</v>
      </c>
      <c r="E18238" s="115">
        <v>8.94</v>
      </c>
      <c r="F18238" s="674">
        <v>293.83600000000001</v>
      </c>
      <c r="G18238" s="674">
        <v>295.84500000000003</v>
      </c>
      <c r="H18238" s="115">
        <f t="shared" si="568"/>
        <v>1.0068371472522089</v>
      </c>
      <c r="I18238" s="115">
        <f t="shared" si="569"/>
        <v>9.0010999999999992</v>
      </c>
    </row>
    <row r="18239" spans="1:9" hidden="1">
      <c r="A18239" s="115" t="s">
        <v>47049</v>
      </c>
      <c r="B18239" s="115" t="s">
        <v>47050</v>
      </c>
      <c r="C18239" s="115" t="s">
        <v>45022</v>
      </c>
      <c r="D18239" s="115" t="s">
        <v>1138</v>
      </c>
      <c r="E18239" s="115">
        <v>12.41</v>
      </c>
      <c r="F18239" s="674">
        <v>293.83600000000001</v>
      </c>
      <c r="G18239" s="674">
        <v>295.84500000000003</v>
      </c>
      <c r="H18239" s="115">
        <f t="shared" si="568"/>
        <v>1.0068371472522089</v>
      </c>
      <c r="I18239" s="115">
        <f t="shared" si="569"/>
        <v>12.4948</v>
      </c>
    </row>
    <row r="18240" spans="1:9" hidden="1">
      <c r="A18240" s="115" t="s">
        <v>47051</v>
      </c>
      <c r="B18240" s="115" t="s">
        <v>47052</v>
      </c>
      <c r="C18240" s="115" t="s">
        <v>45025</v>
      </c>
      <c r="D18240" s="115" t="s">
        <v>1138</v>
      </c>
      <c r="E18240" s="115">
        <v>4.8</v>
      </c>
      <c r="F18240" s="674">
        <v>293.83600000000001</v>
      </c>
      <c r="G18240" s="674">
        <v>295.84500000000003</v>
      </c>
      <c r="H18240" s="115">
        <f t="shared" si="568"/>
        <v>1.0068371472522089</v>
      </c>
      <c r="I18240" s="115">
        <f t="shared" si="569"/>
        <v>4.8327999999999998</v>
      </c>
    </row>
    <row r="18241" spans="1:9" hidden="1">
      <c r="A18241" s="115" t="s">
        <v>47053</v>
      </c>
      <c r="B18241" s="115" t="s">
        <v>47054</v>
      </c>
      <c r="C18241" s="115" t="s">
        <v>45028</v>
      </c>
      <c r="D18241" s="115" t="s">
        <v>1138</v>
      </c>
      <c r="E18241" s="115">
        <v>16.16</v>
      </c>
      <c r="F18241" s="674">
        <v>293.83600000000001</v>
      </c>
      <c r="G18241" s="674">
        <v>295.84500000000003</v>
      </c>
      <c r="H18241" s="115">
        <f t="shared" si="568"/>
        <v>1.0068371472522089</v>
      </c>
      <c r="I18241" s="115">
        <f t="shared" si="569"/>
        <v>16.270499999999998</v>
      </c>
    </row>
    <row r="18242" spans="1:9" hidden="1">
      <c r="A18242" s="115" t="s">
        <v>47055</v>
      </c>
      <c r="B18242" s="115" t="s">
        <v>47056</v>
      </c>
      <c r="C18242" s="115" t="s">
        <v>45031</v>
      </c>
      <c r="D18242" s="115" t="s">
        <v>1138</v>
      </c>
      <c r="E18242" s="115">
        <v>14.32</v>
      </c>
      <c r="F18242" s="674">
        <v>293.83600000000001</v>
      </c>
      <c r="G18242" s="674">
        <v>295.84500000000003</v>
      </c>
      <c r="H18242" s="115">
        <f t="shared" si="568"/>
        <v>1.0068371472522089</v>
      </c>
      <c r="I18242" s="115">
        <f t="shared" si="569"/>
        <v>14.417899999999999</v>
      </c>
    </row>
    <row r="18243" spans="1:9" hidden="1">
      <c r="A18243" s="115" t="s">
        <v>47057</v>
      </c>
      <c r="B18243" s="115" t="s">
        <v>47058</v>
      </c>
      <c r="C18243" s="115" t="s">
        <v>45034</v>
      </c>
      <c r="D18243" s="115" t="s">
        <v>1138</v>
      </c>
      <c r="E18243" s="115">
        <v>4.84</v>
      </c>
      <c r="F18243" s="674">
        <v>293.83600000000001</v>
      </c>
      <c r="G18243" s="674">
        <v>295.84500000000003</v>
      </c>
      <c r="H18243" s="115">
        <f t="shared" si="568"/>
        <v>1.0068371472522089</v>
      </c>
      <c r="I18243" s="115">
        <f t="shared" si="569"/>
        <v>4.8731</v>
      </c>
    </row>
    <row r="18244" spans="1:9" hidden="1">
      <c r="A18244" s="115" t="s">
        <v>47059</v>
      </c>
      <c r="B18244" s="115" t="s">
        <v>47060</v>
      </c>
      <c r="C18244" s="115" t="s">
        <v>45037</v>
      </c>
      <c r="D18244" s="115" t="s">
        <v>1138</v>
      </c>
      <c r="E18244" s="115">
        <v>3.96</v>
      </c>
      <c r="F18244" s="674">
        <v>293.83600000000001</v>
      </c>
      <c r="G18244" s="674">
        <v>295.84500000000003</v>
      </c>
      <c r="H18244" s="115">
        <f t="shared" si="568"/>
        <v>1.0068371472522089</v>
      </c>
      <c r="I18244" s="115">
        <f t="shared" si="569"/>
        <v>3.9870999999999999</v>
      </c>
    </row>
    <row r="18245" spans="1:9" hidden="1">
      <c r="A18245" s="115" t="s">
        <v>47061</v>
      </c>
      <c r="B18245" s="115" t="s">
        <v>47062</v>
      </c>
      <c r="C18245" s="115" t="s">
        <v>45040</v>
      </c>
      <c r="D18245" s="115" t="s">
        <v>1138</v>
      </c>
      <c r="E18245" s="115">
        <v>31.44</v>
      </c>
      <c r="F18245" s="674">
        <v>293.83600000000001</v>
      </c>
      <c r="G18245" s="674">
        <v>295.84500000000003</v>
      </c>
      <c r="H18245" s="115">
        <f t="shared" ref="H18245:H18308" si="570">G18245/F18245</f>
        <v>1.0068371472522089</v>
      </c>
      <c r="I18245" s="115">
        <f t="shared" ref="I18245:I18308" si="571">ROUND(H18245*E18245,4)</f>
        <v>31.655000000000001</v>
      </c>
    </row>
    <row r="18246" spans="1:9" hidden="1">
      <c r="A18246" s="115" t="s">
        <v>47063</v>
      </c>
      <c r="B18246" s="115" t="s">
        <v>47064</v>
      </c>
      <c r="C18246" s="115" t="s">
        <v>45043</v>
      </c>
      <c r="D18246" s="115" t="s">
        <v>1138</v>
      </c>
      <c r="E18246" s="115">
        <v>12.79</v>
      </c>
      <c r="F18246" s="674">
        <v>293.83600000000001</v>
      </c>
      <c r="G18246" s="674">
        <v>295.84500000000003</v>
      </c>
      <c r="H18246" s="115">
        <f t="shared" si="570"/>
        <v>1.0068371472522089</v>
      </c>
      <c r="I18246" s="115">
        <f t="shared" si="571"/>
        <v>12.8774</v>
      </c>
    </row>
    <row r="18247" spans="1:9" hidden="1">
      <c r="A18247" s="115" t="s">
        <v>47065</v>
      </c>
      <c r="B18247" s="115" t="s">
        <v>47066</v>
      </c>
      <c r="C18247" s="115" t="s">
        <v>45046</v>
      </c>
      <c r="D18247" s="115" t="s">
        <v>1138</v>
      </c>
      <c r="E18247" s="115">
        <v>1.7</v>
      </c>
      <c r="F18247" s="674">
        <v>293.83600000000001</v>
      </c>
      <c r="G18247" s="674">
        <v>295.84500000000003</v>
      </c>
      <c r="H18247" s="115">
        <f t="shared" si="570"/>
        <v>1.0068371472522089</v>
      </c>
      <c r="I18247" s="115">
        <f t="shared" si="571"/>
        <v>1.7116</v>
      </c>
    </row>
    <row r="18248" spans="1:9" hidden="1">
      <c r="A18248" s="115" t="s">
        <v>47067</v>
      </c>
      <c r="B18248" s="115" t="s">
        <v>47068</v>
      </c>
      <c r="C18248" s="115" t="s">
        <v>45049</v>
      </c>
      <c r="D18248" s="115" t="s">
        <v>1138</v>
      </c>
      <c r="E18248" s="115">
        <v>243.6</v>
      </c>
      <c r="F18248" s="674">
        <v>293.83600000000001</v>
      </c>
      <c r="G18248" s="674">
        <v>295.84500000000003</v>
      </c>
      <c r="H18248" s="115">
        <f t="shared" si="570"/>
        <v>1.0068371472522089</v>
      </c>
      <c r="I18248" s="115">
        <f t="shared" si="571"/>
        <v>245.2655</v>
      </c>
    </row>
    <row r="18249" spans="1:9" hidden="1">
      <c r="A18249" s="115" t="s">
        <v>47069</v>
      </c>
      <c r="B18249" s="115" t="s">
        <v>47070</v>
      </c>
      <c r="C18249" s="115" t="s">
        <v>45052</v>
      </c>
      <c r="D18249" s="115" t="s">
        <v>1138</v>
      </c>
      <c r="E18249" s="115">
        <v>414.98</v>
      </c>
      <c r="F18249" s="674">
        <v>293.83600000000001</v>
      </c>
      <c r="G18249" s="674">
        <v>295.84500000000003</v>
      </c>
      <c r="H18249" s="115">
        <f t="shared" si="570"/>
        <v>1.0068371472522089</v>
      </c>
      <c r="I18249" s="115">
        <f t="shared" si="571"/>
        <v>417.81729999999999</v>
      </c>
    </row>
    <row r="18250" spans="1:9" hidden="1">
      <c r="A18250" s="115" t="s">
        <v>47071</v>
      </c>
      <c r="B18250" s="115" t="s">
        <v>47072</v>
      </c>
      <c r="C18250" s="115" t="s">
        <v>45055</v>
      </c>
      <c r="D18250" s="115" t="s">
        <v>1138</v>
      </c>
      <c r="E18250" s="115">
        <v>47.17</v>
      </c>
      <c r="F18250" s="674">
        <v>293.83600000000001</v>
      </c>
      <c r="G18250" s="674">
        <v>295.84500000000003</v>
      </c>
      <c r="H18250" s="115">
        <f t="shared" si="570"/>
        <v>1.0068371472522089</v>
      </c>
      <c r="I18250" s="115">
        <f t="shared" si="571"/>
        <v>47.4925</v>
      </c>
    </row>
    <row r="18251" spans="1:9" hidden="1">
      <c r="A18251" s="115" t="s">
        <v>47073</v>
      </c>
      <c r="B18251" s="115" t="s">
        <v>47074</v>
      </c>
      <c r="C18251" s="115" t="s">
        <v>45058</v>
      </c>
      <c r="D18251" s="115" t="s">
        <v>1138</v>
      </c>
      <c r="E18251" s="115">
        <v>37.46</v>
      </c>
      <c r="F18251" s="674">
        <v>293.83600000000001</v>
      </c>
      <c r="G18251" s="674">
        <v>295.84500000000003</v>
      </c>
      <c r="H18251" s="115">
        <f t="shared" si="570"/>
        <v>1.0068371472522089</v>
      </c>
      <c r="I18251" s="115">
        <f t="shared" si="571"/>
        <v>37.716099999999997</v>
      </c>
    </row>
    <row r="18252" spans="1:9" hidden="1">
      <c r="A18252" s="115" t="s">
        <v>47075</v>
      </c>
      <c r="B18252" s="115" t="s">
        <v>47076</v>
      </c>
      <c r="C18252" s="115" t="s">
        <v>45061</v>
      </c>
      <c r="D18252" s="115" t="s">
        <v>1138</v>
      </c>
      <c r="E18252" s="115">
        <v>606.51549999999997</v>
      </c>
      <c r="F18252" s="674">
        <v>293.83600000000001</v>
      </c>
      <c r="G18252" s="674">
        <v>295.84500000000003</v>
      </c>
      <c r="H18252" s="115">
        <f t="shared" si="570"/>
        <v>1.0068371472522089</v>
      </c>
      <c r="I18252" s="115">
        <f t="shared" si="571"/>
        <v>610.66229999999996</v>
      </c>
    </row>
    <row r="18253" spans="1:9" hidden="1">
      <c r="A18253" s="115" t="s">
        <v>47077</v>
      </c>
      <c r="B18253" s="115" t="s">
        <v>47078</v>
      </c>
      <c r="C18253" s="115" t="s">
        <v>45064</v>
      </c>
      <c r="D18253" s="115" t="s">
        <v>1138</v>
      </c>
      <c r="E18253" s="115">
        <v>89.98</v>
      </c>
      <c r="F18253" s="674">
        <v>293.83600000000001</v>
      </c>
      <c r="G18253" s="674">
        <v>295.84500000000003</v>
      </c>
      <c r="H18253" s="115">
        <f t="shared" si="570"/>
        <v>1.0068371472522089</v>
      </c>
      <c r="I18253" s="115">
        <f t="shared" si="571"/>
        <v>90.595200000000006</v>
      </c>
    </row>
    <row r="18254" spans="1:9" hidden="1">
      <c r="A18254" s="115" t="s">
        <v>47079</v>
      </c>
      <c r="B18254" s="115" t="s">
        <v>47080</v>
      </c>
      <c r="C18254" s="115" t="s">
        <v>45067</v>
      </c>
      <c r="D18254" s="115" t="s">
        <v>1138</v>
      </c>
      <c r="E18254" s="115">
        <v>183.75</v>
      </c>
      <c r="F18254" s="674">
        <v>293.83600000000001</v>
      </c>
      <c r="G18254" s="674">
        <v>295.84500000000003</v>
      </c>
      <c r="H18254" s="115">
        <f t="shared" si="570"/>
        <v>1.0068371472522089</v>
      </c>
      <c r="I18254" s="115">
        <f t="shared" si="571"/>
        <v>185.00630000000001</v>
      </c>
    </row>
    <row r="18255" spans="1:9" hidden="1">
      <c r="A18255" s="115" t="s">
        <v>47081</v>
      </c>
      <c r="B18255" s="115" t="s">
        <v>47082</v>
      </c>
      <c r="C18255" s="115" t="s">
        <v>45070</v>
      </c>
      <c r="D18255" s="115" t="s">
        <v>1138</v>
      </c>
      <c r="E18255" s="115">
        <v>55.79</v>
      </c>
      <c r="F18255" s="674">
        <v>293.83600000000001</v>
      </c>
      <c r="G18255" s="674">
        <v>295.84500000000003</v>
      </c>
      <c r="H18255" s="115">
        <f t="shared" si="570"/>
        <v>1.0068371472522089</v>
      </c>
      <c r="I18255" s="115">
        <f t="shared" si="571"/>
        <v>56.171399999999998</v>
      </c>
    </row>
    <row r="18256" spans="1:9" hidden="1">
      <c r="A18256" s="115" t="s">
        <v>47083</v>
      </c>
      <c r="B18256" s="115" t="s">
        <v>47084</v>
      </c>
      <c r="C18256" s="115" t="s">
        <v>45073</v>
      </c>
      <c r="D18256" s="115" t="s">
        <v>1138</v>
      </c>
      <c r="E18256" s="115">
        <v>271.06</v>
      </c>
      <c r="F18256" s="674">
        <v>293.83600000000001</v>
      </c>
      <c r="G18256" s="674">
        <v>295.84500000000003</v>
      </c>
      <c r="H18256" s="115">
        <f t="shared" si="570"/>
        <v>1.0068371472522089</v>
      </c>
      <c r="I18256" s="115">
        <f t="shared" si="571"/>
        <v>272.91329999999999</v>
      </c>
    </row>
    <row r="18257" spans="1:9" hidden="1">
      <c r="A18257" s="115" t="s">
        <v>47085</v>
      </c>
      <c r="B18257" s="115" t="s">
        <v>47086</v>
      </c>
      <c r="C18257" s="115" t="s">
        <v>45076</v>
      </c>
      <c r="D18257" s="115" t="s">
        <v>1138</v>
      </c>
      <c r="E18257" s="115">
        <v>86.27</v>
      </c>
      <c r="F18257" s="674">
        <v>293.83600000000001</v>
      </c>
      <c r="G18257" s="674">
        <v>295.84500000000003</v>
      </c>
      <c r="H18257" s="115">
        <f t="shared" si="570"/>
        <v>1.0068371472522089</v>
      </c>
      <c r="I18257" s="115">
        <f t="shared" si="571"/>
        <v>86.859800000000007</v>
      </c>
    </row>
    <row r="18258" spans="1:9" hidden="1">
      <c r="A18258" s="115" t="s">
        <v>47087</v>
      </c>
      <c r="B18258" s="115" t="s">
        <v>47088</v>
      </c>
      <c r="C18258" s="115" t="s">
        <v>45079</v>
      </c>
      <c r="D18258" s="115" t="s">
        <v>1138</v>
      </c>
      <c r="E18258" s="115">
        <v>731.79</v>
      </c>
      <c r="F18258" s="674">
        <v>293.83600000000001</v>
      </c>
      <c r="G18258" s="674">
        <v>295.84500000000003</v>
      </c>
      <c r="H18258" s="115">
        <f t="shared" si="570"/>
        <v>1.0068371472522089</v>
      </c>
      <c r="I18258" s="115">
        <f t="shared" si="571"/>
        <v>736.79340000000002</v>
      </c>
    </row>
    <row r="18259" spans="1:9" hidden="1">
      <c r="A18259" s="115" t="s">
        <v>47089</v>
      </c>
      <c r="B18259" s="115" t="s">
        <v>47090</v>
      </c>
      <c r="C18259" s="115" t="s">
        <v>45082</v>
      </c>
      <c r="D18259" s="115" t="s">
        <v>1138</v>
      </c>
      <c r="E18259" s="115">
        <v>575.76</v>
      </c>
      <c r="F18259" s="674">
        <v>293.83600000000001</v>
      </c>
      <c r="G18259" s="674">
        <v>295.84500000000003</v>
      </c>
      <c r="H18259" s="115">
        <f t="shared" si="570"/>
        <v>1.0068371472522089</v>
      </c>
      <c r="I18259" s="115">
        <f t="shared" si="571"/>
        <v>579.69659999999999</v>
      </c>
    </row>
    <row r="18260" spans="1:9" hidden="1">
      <c r="A18260" s="115" t="s">
        <v>47091</v>
      </c>
      <c r="B18260" s="115" t="s">
        <v>47092</v>
      </c>
      <c r="C18260" s="115" t="s">
        <v>45085</v>
      </c>
      <c r="D18260" s="115" t="s">
        <v>1138</v>
      </c>
      <c r="E18260" s="115">
        <v>884.76</v>
      </c>
      <c r="F18260" s="674">
        <v>293.83600000000001</v>
      </c>
      <c r="G18260" s="674">
        <v>295.84500000000003</v>
      </c>
      <c r="H18260" s="115">
        <f t="shared" si="570"/>
        <v>1.0068371472522089</v>
      </c>
      <c r="I18260" s="115">
        <f t="shared" si="571"/>
        <v>890.80920000000003</v>
      </c>
    </row>
    <row r="18261" spans="1:9" hidden="1">
      <c r="A18261" s="115" t="s">
        <v>47093</v>
      </c>
      <c r="B18261" s="115" t="s">
        <v>47094</v>
      </c>
      <c r="C18261" s="115" t="s">
        <v>45088</v>
      </c>
      <c r="D18261" s="115" t="s">
        <v>1138</v>
      </c>
      <c r="E18261" s="115">
        <v>1545</v>
      </c>
      <c r="F18261" s="674">
        <v>293.83600000000001</v>
      </c>
      <c r="G18261" s="674">
        <v>295.84500000000003</v>
      </c>
      <c r="H18261" s="115">
        <f t="shared" si="570"/>
        <v>1.0068371472522089</v>
      </c>
      <c r="I18261" s="115">
        <f t="shared" si="571"/>
        <v>1555.5634</v>
      </c>
    </row>
    <row r="18262" spans="1:9" hidden="1">
      <c r="A18262" s="115" t="s">
        <v>47095</v>
      </c>
      <c r="B18262" s="115" t="s">
        <v>47096</v>
      </c>
      <c r="C18262" s="115" t="s">
        <v>45091</v>
      </c>
      <c r="D18262" s="115" t="s">
        <v>1138</v>
      </c>
      <c r="E18262" s="115">
        <v>1122.1600000000001</v>
      </c>
      <c r="F18262" s="674">
        <v>293.83600000000001</v>
      </c>
      <c r="G18262" s="674">
        <v>295.84500000000003</v>
      </c>
      <c r="H18262" s="115">
        <f t="shared" si="570"/>
        <v>1.0068371472522089</v>
      </c>
      <c r="I18262" s="115">
        <f t="shared" si="571"/>
        <v>1129.8324</v>
      </c>
    </row>
    <row r="18263" spans="1:9" hidden="1">
      <c r="A18263" s="115" t="s">
        <v>47097</v>
      </c>
      <c r="B18263" s="115" t="s">
        <v>47098</v>
      </c>
      <c r="C18263" s="115" t="s">
        <v>45094</v>
      </c>
      <c r="D18263" s="115" t="s">
        <v>1138</v>
      </c>
      <c r="E18263" s="115">
        <v>716.36</v>
      </c>
      <c r="F18263" s="674">
        <v>293.83600000000001</v>
      </c>
      <c r="G18263" s="674">
        <v>295.84500000000003</v>
      </c>
      <c r="H18263" s="115">
        <f t="shared" si="570"/>
        <v>1.0068371472522089</v>
      </c>
      <c r="I18263" s="115">
        <f t="shared" si="571"/>
        <v>721.25789999999995</v>
      </c>
    </row>
    <row r="18264" spans="1:9" hidden="1">
      <c r="A18264" s="115" t="s">
        <v>47099</v>
      </c>
      <c r="B18264" s="115" t="s">
        <v>47100</v>
      </c>
      <c r="C18264" s="115" t="s">
        <v>45097</v>
      </c>
      <c r="D18264" s="115" t="s">
        <v>1138</v>
      </c>
      <c r="E18264" s="115">
        <v>507.58</v>
      </c>
      <c r="F18264" s="674">
        <v>293.83600000000001</v>
      </c>
      <c r="G18264" s="674">
        <v>295.84500000000003</v>
      </c>
      <c r="H18264" s="115">
        <f t="shared" si="570"/>
        <v>1.0068371472522089</v>
      </c>
      <c r="I18264" s="115">
        <f t="shared" si="571"/>
        <v>511.05040000000002</v>
      </c>
    </row>
    <row r="18265" spans="1:9" hidden="1">
      <c r="A18265" s="115" t="s">
        <v>47101</v>
      </c>
      <c r="B18265" s="115" t="s">
        <v>47102</v>
      </c>
      <c r="C18265" s="115" t="s">
        <v>45100</v>
      </c>
      <c r="D18265" s="115" t="s">
        <v>1138</v>
      </c>
      <c r="E18265" s="115">
        <v>6068.902</v>
      </c>
      <c r="F18265" s="674">
        <v>293.83600000000001</v>
      </c>
      <c r="G18265" s="674">
        <v>295.84500000000003</v>
      </c>
      <c r="H18265" s="115">
        <f t="shared" si="570"/>
        <v>1.0068371472522089</v>
      </c>
      <c r="I18265" s="115">
        <f t="shared" si="571"/>
        <v>6110.3959999999997</v>
      </c>
    </row>
    <row r="18266" spans="1:9" hidden="1">
      <c r="A18266" s="115" t="s">
        <v>47103</v>
      </c>
      <c r="B18266" s="115" t="s">
        <v>47104</v>
      </c>
      <c r="C18266" s="115" t="s">
        <v>45103</v>
      </c>
      <c r="D18266" s="115" t="s">
        <v>1138</v>
      </c>
      <c r="E18266" s="115">
        <v>11088.053</v>
      </c>
      <c r="F18266" s="674">
        <v>293.83600000000001</v>
      </c>
      <c r="G18266" s="674">
        <v>295.84500000000003</v>
      </c>
      <c r="H18266" s="115">
        <f t="shared" si="570"/>
        <v>1.0068371472522089</v>
      </c>
      <c r="I18266" s="115">
        <f t="shared" si="571"/>
        <v>11163.8637</v>
      </c>
    </row>
    <row r="18267" spans="1:9" hidden="1">
      <c r="A18267" s="115" t="s">
        <v>47105</v>
      </c>
      <c r="B18267" s="115" t="s">
        <v>47106</v>
      </c>
      <c r="C18267" s="115" t="s">
        <v>45106</v>
      </c>
      <c r="D18267" s="115" t="s">
        <v>1138</v>
      </c>
      <c r="E18267" s="115">
        <v>711.57550000000003</v>
      </c>
      <c r="F18267" s="674">
        <v>293.83600000000001</v>
      </c>
      <c r="G18267" s="674">
        <v>295.84500000000003</v>
      </c>
      <c r="H18267" s="115">
        <f t="shared" si="570"/>
        <v>1.0068371472522089</v>
      </c>
      <c r="I18267" s="115">
        <f t="shared" si="571"/>
        <v>716.44060000000002</v>
      </c>
    </row>
    <row r="18268" spans="1:9" hidden="1">
      <c r="A18268" s="115" t="s">
        <v>47107</v>
      </c>
      <c r="B18268" s="115" t="s">
        <v>47108</v>
      </c>
      <c r="C18268" s="115" t="s">
        <v>45109</v>
      </c>
      <c r="D18268" s="115" t="s">
        <v>1138</v>
      </c>
      <c r="E18268" s="115">
        <v>505.57</v>
      </c>
      <c r="F18268" s="674">
        <v>293.83600000000001</v>
      </c>
      <c r="G18268" s="674">
        <v>295.84500000000003</v>
      </c>
      <c r="H18268" s="115">
        <f t="shared" si="570"/>
        <v>1.0068371472522089</v>
      </c>
      <c r="I18268" s="115">
        <f t="shared" si="571"/>
        <v>509.02670000000001</v>
      </c>
    </row>
    <row r="18269" spans="1:9" hidden="1">
      <c r="A18269" s="115" t="s">
        <v>47109</v>
      </c>
      <c r="B18269" s="115" t="s">
        <v>47110</v>
      </c>
      <c r="C18269" s="115" t="s">
        <v>45112</v>
      </c>
      <c r="D18269" s="115" t="s">
        <v>1138</v>
      </c>
      <c r="E18269" s="115">
        <v>2716.5237000000002</v>
      </c>
      <c r="F18269" s="674">
        <v>293.83600000000001</v>
      </c>
      <c r="G18269" s="674">
        <v>295.84500000000003</v>
      </c>
      <c r="H18269" s="115">
        <f t="shared" si="570"/>
        <v>1.0068371472522089</v>
      </c>
      <c r="I18269" s="115">
        <f t="shared" si="571"/>
        <v>2735.0970000000002</v>
      </c>
    </row>
    <row r="18270" spans="1:9" hidden="1">
      <c r="A18270" s="115" t="s">
        <v>47111</v>
      </c>
      <c r="B18270" s="115" t="s">
        <v>47112</v>
      </c>
      <c r="C18270" s="115" t="s">
        <v>45115</v>
      </c>
      <c r="D18270" s="115" t="s">
        <v>1138</v>
      </c>
      <c r="E18270" s="115">
        <v>2833.8236999999999</v>
      </c>
      <c r="F18270" s="674">
        <v>293.83600000000001</v>
      </c>
      <c r="G18270" s="674">
        <v>295.84500000000003</v>
      </c>
      <c r="H18270" s="115">
        <f t="shared" si="570"/>
        <v>1.0068371472522089</v>
      </c>
      <c r="I18270" s="115">
        <f t="shared" si="571"/>
        <v>2853.1990000000001</v>
      </c>
    </row>
    <row r="18271" spans="1:9" hidden="1">
      <c r="A18271" s="115" t="s">
        <v>47113</v>
      </c>
      <c r="B18271" s="115" t="s">
        <v>47114</v>
      </c>
      <c r="C18271" s="115" t="s">
        <v>45118</v>
      </c>
      <c r="D18271" s="115" t="s">
        <v>1138</v>
      </c>
      <c r="E18271" s="115">
        <v>578.21569999999997</v>
      </c>
      <c r="F18271" s="674">
        <v>293.83600000000001</v>
      </c>
      <c r="G18271" s="674">
        <v>295.84500000000003</v>
      </c>
      <c r="H18271" s="115">
        <f t="shared" si="570"/>
        <v>1.0068371472522089</v>
      </c>
      <c r="I18271" s="115">
        <f t="shared" si="571"/>
        <v>582.16899999999998</v>
      </c>
    </row>
    <row r="18272" spans="1:9" hidden="1">
      <c r="A18272" s="115" t="s">
        <v>47115</v>
      </c>
      <c r="B18272" s="115" t="s">
        <v>47116</v>
      </c>
      <c r="C18272" s="115" t="s">
        <v>45121</v>
      </c>
      <c r="D18272" s="115" t="s">
        <v>1138</v>
      </c>
      <c r="E18272" s="115">
        <v>951.74099999999999</v>
      </c>
      <c r="F18272" s="674">
        <v>293.83600000000001</v>
      </c>
      <c r="G18272" s="674">
        <v>295.84500000000003</v>
      </c>
      <c r="H18272" s="115">
        <f t="shared" si="570"/>
        <v>1.0068371472522089</v>
      </c>
      <c r="I18272" s="115">
        <f t="shared" si="571"/>
        <v>958.2482</v>
      </c>
    </row>
    <row r="18273" spans="1:9" hidden="1">
      <c r="A18273" s="115" t="s">
        <v>47117</v>
      </c>
      <c r="B18273" s="115" t="s">
        <v>47118</v>
      </c>
      <c r="C18273" s="115" t="s">
        <v>45124</v>
      </c>
      <c r="D18273" s="115" t="s">
        <v>1242</v>
      </c>
      <c r="E18273" s="115">
        <v>1129.2571</v>
      </c>
      <c r="F18273" s="674">
        <v>293.83600000000001</v>
      </c>
      <c r="G18273" s="674">
        <v>295.84500000000003</v>
      </c>
      <c r="H18273" s="115">
        <f t="shared" si="570"/>
        <v>1.0068371472522089</v>
      </c>
      <c r="I18273" s="115">
        <f t="shared" si="571"/>
        <v>1136.9780000000001</v>
      </c>
    </row>
    <row r="18274" spans="1:9" hidden="1">
      <c r="A18274" s="115" t="s">
        <v>47119</v>
      </c>
      <c r="B18274" s="115" t="s">
        <v>47120</v>
      </c>
      <c r="C18274" s="115" t="s">
        <v>45127</v>
      </c>
      <c r="D18274" s="115" t="s">
        <v>1242</v>
      </c>
      <c r="E18274" s="115">
        <v>1108.46</v>
      </c>
      <c r="F18274" s="674">
        <v>293.83600000000001</v>
      </c>
      <c r="G18274" s="674">
        <v>295.84500000000003</v>
      </c>
      <c r="H18274" s="115">
        <f t="shared" si="570"/>
        <v>1.0068371472522089</v>
      </c>
      <c r="I18274" s="115">
        <f t="shared" si="571"/>
        <v>1116.0387000000001</v>
      </c>
    </row>
    <row r="18275" spans="1:9" hidden="1">
      <c r="A18275" s="115" t="s">
        <v>47121</v>
      </c>
      <c r="B18275" s="115" t="s">
        <v>47122</v>
      </c>
      <c r="C18275" s="115" t="s">
        <v>45130</v>
      </c>
      <c r="D18275" s="115" t="s">
        <v>1242</v>
      </c>
      <c r="E18275" s="115">
        <v>975.46</v>
      </c>
      <c r="F18275" s="674">
        <v>293.83600000000001</v>
      </c>
      <c r="G18275" s="674">
        <v>295.84500000000003</v>
      </c>
      <c r="H18275" s="115">
        <f t="shared" si="570"/>
        <v>1.0068371472522089</v>
      </c>
      <c r="I18275" s="115">
        <f t="shared" si="571"/>
        <v>982.12940000000003</v>
      </c>
    </row>
    <row r="18276" spans="1:9" hidden="1">
      <c r="A18276" s="115" t="s">
        <v>47123</v>
      </c>
      <c r="B18276" s="115" t="s">
        <v>47124</v>
      </c>
      <c r="C18276" s="115" t="s">
        <v>45133</v>
      </c>
      <c r="D18276" s="115" t="s">
        <v>1242</v>
      </c>
      <c r="E18276" s="115">
        <v>1395.1865</v>
      </c>
      <c r="F18276" s="674">
        <v>293.83600000000001</v>
      </c>
      <c r="G18276" s="674">
        <v>295.84500000000003</v>
      </c>
      <c r="H18276" s="115">
        <f t="shared" si="570"/>
        <v>1.0068371472522089</v>
      </c>
      <c r="I18276" s="115">
        <f t="shared" si="571"/>
        <v>1404.7256</v>
      </c>
    </row>
    <row r="18277" spans="1:9" hidden="1">
      <c r="A18277" s="115" t="s">
        <v>47125</v>
      </c>
      <c r="B18277" s="115" t="s">
        <v>47126</v>
      </c>
      <c r="C18277" s="115" t="s">
        <v>45136</v>
      </c>
      <c r="D18277" s="115" t="s">
        <v>1138</v>
      </c>
      <c r="E18277" s="115">
        <v>123.6</v>
      </c>
      <c r="F18277" s="674">
        <v>293.83600000000001</v>
      </c>
      <c r="G18277" s="674">
        <v>295.84500000000003</v>
      </c>
      <c r="H18277" s="115">
        <f t="shared" si="570"/>
        <v>1.0068371472522089</v>
      </c>
      <c r="I18277" s="115">
        <f t="shared" si="571"/>
        <v>124.4451</v>
      </c>
    </row>
    <row r="18278" spans="1:9" hidden="1">
      <c r="A18278" s="115" t="s">
        <v>47127</v>
      </c>
      <c r="B18278" s="115" t="s">
        <v>47128</v>
      </c>
      <c r="C18278" s="115" t="s">
        <v>45139</v>
      </c>
      <c r="D18278" s="115" t="s">
        <v>1138</v>
      </c>
      <c r="E18278" s="115">
        <v>243</v>
      </c>
      <c r="F18278" s="674">
        <v>293.83600000000001</v>
      </c>
      <c r="G18278" s="674">
        <v>295.84500000000003</v>
      </c>
      <c r="H18278" s="115">
        <f t="shared" si="570"/>
        <v>1.0068371472522089</v>
      </c>
      <c r="I18278" s="115">
        <f t="shared" si="571"/>
        <v>244.66139999999999</v>
      </c>
    </row>
    <row r="18279" spans="1:9" hidden="1">
      <c r="A18279" s="115" t="s">
        <v>47129</v>
      </c>
      <c r="B18279" s="115" t="s">
        <v>47130</v>
      </c>
      <c r="C18279" s="115" t="s">
        <v>45142</v>
      </c>
      <c r="D18279" s="115" t="s">
        <v>1138</v>
      </c>
      <c r="E18279" s="115">
        <v>535.6</v>
      </c>
      <c r="F18279" s="674">
        <v>293.83600000000001</v>
      </c>
      <c r="G18279" s="674">
        <v>295.84500000000003</v>
      </c>
      <c r="H18279" s="115">
        <f t="shared" si="570"/>
        <v>1.0068371472522089</v>
      </c>
      <c r="I18279" s="115">
        <f t="shared" si="571"/>
        <v>539.26199999999994</v>
      </c>
    </row>
    <row r="18280" spans="1:9" hidden="1">
      <c r="A18280" s="115" t="s">
        <v>47131</v>
      </c>
      <c r="B18280" s="115" t="s">
        <v>47132</v>
      </c>
      <c r="C18280" s="115" t="s">
        <v>45145</v>
      </c>
      <c r="D18280" s="115" t="s">
        <v>1138</v>
      </c>
      <c r="E18280" s="115">
        <v>29.68</v>
      </c>
      <c r="F18280" s="674">
        <v>293.83600000000001</v>
      </c>
      <c r="G18280" s="674">
        <v>295.84500000000003</v>
      </c>
      <c r="H18280" s="115">
        <f t="shared" si="570"/>
        <v>1.0068371472522089</v>
      </c>
      <c r="I18280" s="115">
        <f t="shared" si="571"/>
        <v>29.882899999999999</v>
      </c>
    </row>
    <row r="18281" spans="1:9" hidden="1">
      <c r="A18281" s="115" t="s">
        <v>47133</v>
      </c>
      <c r="B18281" s="115" t="s">
        <v>47134</v>
      </c>
      <c r="C18281" s="115" t="s">
        <v>45148</v>
      </c>
      <c r="D18281" s="115" t="s">
        <v>1138</v>
      </c>
      <c r="E18281" s="115">
        <v>926.8</v>
      </c>
      <c r="F18281" s="674">
        <v>293.83600000000001</v>
      </c>
      <c r="G18281" s="674">
        <v>295.84500000000003</v>
      </c>
      <c r="H18281" s="115">
        <f t="shared" si="570"/>
        <v>1.0068371472522089</v>
      </c>
      <c r="I18281" s="115">
        <f t="shared" si="571"/>
        <v>933.13670000000002</v>
      </c>
    </row>
    <row r="18282" spans="1:9" hidden="1">
      <c r="A18282" s="115" t="s">
        <v>47135</v>
      </c>
      <c r="B18282" s="115" t="s">
        <v>47136</v>
      </c>
      <c r="C18282" s="115" t="s">
        <v>45151</v>
      </c>
      <c r="D18282" s="115" t="s">
        <v>1138</v>
      </c>
      <c r="E18282" s="115">
        <v>204.67</v>
      </c>
      <c r="F18282" s="674">
        <v>293.83600000000001</v>
      </c>
      <c r="G18282" s="674">
        <v>295.84500000000003</v>
      </c>
      <c r="H18282" s="115">
        <f t="shared" si="570"/>
        <v>1.0068371472522089</v>
      </c>
      <c r="I18282" s="115">
        <f t="shared" si="571"/>
        <v>206.0694</v>
      </c>
    </row>
    <row r="18283" spans="1:9" hidden="1">
      <c r="A18283" s="115" t="s">
        <v>47137</v>
      </c>
      <c r="B18283" s="115" t="s">
        <v>47138</v>
      </c>
      <c r="C18283" s="115" t="s">
        <v>45154</v>
      </c>
      <c r="D18283" s="115" t="s">
        <v>1138</v>
      </c>
      <c r="E18283" s="115">
        <v>231.33</v>
      </c>
      <c r="F18283" s="674">
        <v>293.83600000000001</v>
      </c>
      <c r="G18283" s="674">
        <v>295.84500000000003</v>
      </c>
      <c r="H18283" s="115">
        <f t="shared" si="570"/>
        <v>1.0068371472522089</v>
      </c>
      <c r="I18283" s="115">
        <f t="shared" si="571"/>
        <v>232.91159999999999</v>
      </c>
    </row>
    <row r="18284" spans="1:9" hidden="1">
      <c r="A18284" s="115" t="s">
        <v>47139</v>
      </c>
      <c r="B18284" s="115" t="s">
        <v>47140</v>
      </c>
      <c r="C18284" s="115" t="s">
        <v>45157</v>
      </c>
      <c r="D18284" s="115" t="s">
        <v>1138</v>
      </c>
      <c r="E18284" s="115">
        <v>363.28</v>
      </c>
      <c r="F18284" s="674">
        <v>293.83600000000001</v>
      </c>
      <c r="G18284" s="674">
        <v>295.84500000000003</v>
      </c>
      <c r="H18284" s="115">
        <f t="shared" si="570"/>
        <v>1.0068371472522089</v>
      </c>
      <c r="I18284" s="115">
        <f t="shared" si="571"/>
        <v>365.7638</v>
      </c>
    </row>
    <row r="18285" spans="1:9" hidden="1">
      <c r="A18285" s="115" t="s">
        <v>47141</v>
      </c>
      <c r="B18285" s="115" t="s">
        <v>47142</v>
      </c>
      <c r="C18285" s="115" t="s">
        <v>45160</v>
      </c>
      <c r="D18285" s="115" t="s">
        <v>1138</v>
      </c>
      <c r="E18285" s="115">
        <v>1002.08</v>
      </c>
      <c r="F18285" s="674">
        <v>293.83600000000001</v>
      </c>
      <c r="G18285" s="674">
        <v>295.84500000000003</v>
      </c>
      <c r="H18285" s="115">
        <f t="shared" si="570"/>
        <v>1.0068371472522089</v>
      </c>
      <c r="I18285" s="115">
        <f t="shared" si="571"/>
        <v>1008.9314000000001</v>
      </c>
    </row>
    <row r="18286" spans="1:9" hidden="1">
      <c r="A18286" s="115" t="s">
        <v>47143</v>
      </c>
      <c r="B18286" s="115" t="s">
        <v>47144</v>
      </c>
      <c r="C18286" s="115" t="s">
        <v>45163</v>
      </c>
      <c r="D18286" s="115" t="s">
        <v>1242</v>
      </c>
      <c r="E18286" s="115">
        <v>503.02929999999998</v>
      </c>
      <c r="F18286" s="674">
        <v>293.83600000000001</v>
      </c>
      <c r="G18286" s="674">
        <v>295.84500000000003</v>
      </c>
      <c r="H18286" s="115">
        <f t="shared" si="570"/>
        <v>1.0068371472522089</v>
      </c>
      <c r="I18286" s="115">
        <f t="shared" si="571"/>
        <v>506.46859999999998</v>
      </c>
    </row>
    <row r="18287" spans="1:9" hidden="1">
      <c r="A18287" s="115" t="s">
        <v>47145</v>
      </c>
      <c r="B18287" s="115" t="s">
        <v>47146</v>
      </c>
      <c r="C18287" s="115" t="s">
        <v>45166</v>
      </c>
      <c r="D18287" s="115" t="s">
        <v>1242</v>
      </c>
      <c r="E18287" s="115">
        <v>582.8066</v>
      </c>
      <c r="F18287" s="674">
        <v>293.83600000000001</v>
      </c>
      <c r="G18287" s="674">
        <v>295.84500000000003</v>
      </c>
      <c r="H18287" s="115">
        <f t="shared" si="570"/>
        <v>1.0068371472522089</v>
      </c>
      <c r="I18287" s="115">
        <f t="shared" si="571"/>
        <v>586.79129999999998</v>
      </c>
    </row>
    <row r="18288" spans="1:9" hidden="1">
      <c r="A18288" s="115" t="s">
        <v>47147</v>
      </c>
      <c r="B18288" s="115" t="s">
        <v>47148</v>
      </c>
      <c r="C18288" s="115" t="s">
        <v>45169</v>
      </c>
      <c r="D18288" s="115" t="s">
        <v>45170</v>
      </c>
      <c r="E18288" s="115">
        <v>12469.6191</v>
      </c>
      <c r="F18288" s="674">
        <v>293.83600000000001</v>
      </c>
      <c r="G18288" s="674">
        <v>295.84500000000003</v>
      </c>
      <c r="H18288" s="115">
        <f t="shared" si="570"/>
        <v>1.0068371472522089</v>
      </c>
      <c r="I18288" s="115">
        <f t="shared" si="571"/>
        <v>12554.875700000001</v>
      </c>
    </row>
    <row r="18289" spans="1:9" hidden="1">
      <c r="A18289" s="115" t="s">
        <v>47149</v>
      </c>
      <c r="B18289" s="115" t="s">
        <v>47150</v>
      </c>
      <c r="C18289" s="115" t="s">
        <v>45173</v>
      </c>
      <c r="D18289" s="115" t="s">
        <v>1242</v>
      </c>
      <c r="E18289" s="115">
        <v>289.9599</v>
      </c>
      <c r="F18289" s="674">
        <v>293.83600000000001</v>
      </c>
      <c r="G18289" s="674">
        <v>295.84500000000003</v>
      </c>
      <c r="H18289" s="115">
        <f t="shared" si="570"/>
        <v>1.0068371472522089</v>
      </c>
      <c r="I18289" s="115">
        <f t="shared" si="571"/>
        <v>291.94240000000002</v>
      </c>
    </row>
    <row r="18290" spans="1:9" hidden="1">
      <c r="A18290" s="115" t="s">
        <v>47151</v>
      </c>
      <c r="B18290" s="115" t="s">
        <v>47152</v>
      </c>
      <c r="C18290" s="115" t="s">
        <v>45176</v>
      </c>
      <c r="D18290" s="115" t="s">
        <v>1242</v>
      </c>
      <c r="E18290" s="115">
        <v>436.20699999999999</v>
      </c>
      <c r="F18290" s="674">
        <v>293.83600000000001</v>
      </c>
      <c r="G18290" s="674">
        <v>295.84500000000003</v>
      </c>
      <c r="H18290" s="115">
        <f t="shared" si="570"/>
        <v>1.0068371472522089</v>
      </c>
      <c r="I18290" s="115">
        <f t="shared" si="571"/>
        <v>439.18939999999998</v>
      </c>
    </row>
    <row r="18291" spans="1:9" hidden="1">
      <c r="A18291" s="115" t="s">
        <v>47153</v>
      </c>
      <c r="B18291" s="115" t="s">
        <v>47154</v>
      </c>
      <c r="C18291" s="115" t="s">
        <v>45179</v>
      </c>
      <c r="D18291" s="115" t="s">
        <v>1138</v>
      </c>
      <c r="E18291" s="115">
        <v>936.35799999999995</v>
      </c>
      <c r="F18291" s="674">
        <v>293.83600000000001</v>
      </c>
      <c r="G18291" s="674">
        <v>295.84500000000003</v>
      </c>
      <c r="H18291" s="115">
        <f t="shared" si="570"/>
        <v>1.0068371472522089</v>
      </c>
      <c r="I18291" s="115">
        <f t="shared" si="571"/>
        <v>942.76</v>
      </c>
    </row>
    <row r="18292" spans="1:9" hidden="1">
      <c r="A18292" s="115" t="s">
        <v>47155</v>
      </c>
      <c r="B18292" s="115" t="s">
        <v>47156</v>
      </c>
      <c r="C18292" s="115" t="s">
        <v>45182</v>
      </c>
      <c r="D18292" s="115" t="s">
        <v>1242</v>
      </c>
      <c r="E18292" s="115">
        <v>271.1585</v>
      </c>
      <c r="F18292" s="674">
        <v>293.83600000000001</v>
      </c>
      <c r="G18292" s="674">
        <v>295.84500000000003</v>
      </c>
      <c r="H18292" s="115">
        <f t="shared" si="570"/>
        <v>1.0068371472522089</v>
      </c>
      <c r="I18292" s="115">
        <f t="shared" si="571"/>
        <v>273.01249999999999</v>
      </c>
    </row>
    <row r="18293" spans="1:9" hidden="1">
      <c r="A18293" s="115" t="s">
        <v>47157</v>
      </c>
      <c r="B18293" s="115" t="s">
        <v>47158</v>
      </c>
      <c r="C18293" s="115" t="s">
        <v>45185</v>
      </c>
      <c r="D18293" s="115" t="s">
        <v>2038</v>
      </c>
      <c r="E18293" s="115">
        <v>310.86750000000001</v>
      </c>
      <c r="F18293" s="674">
        <v>293.83600000000001</v>
      </c>
      <c r="G18293" s="674">
        <v>295.84500000000003</v>
      </c>
      <c r="H18293" s="115">
        <f t="shared" si="570"/>
        <v>1.0068371472522089</v>
      </c>
      <c r="I18293" s="115">
        <f t="shared" si="571"/>
        <v>312.99290000000002</v>
      </c>
    </row>
    <row r="18294" spans="1:9" hidden="1">
      <c r="A18294" s="115" t="s">
        <v>47159</v>
      </c>
      <c r="B18294" s="115" t="s">
        <v>47160</v>
      </c>
      <c r="C18294" s="115" t="s">
        <v>45188</v>
      </c>
      <c r="D18294" s="115" t="s">
        <v>2038</v>
      </c>
      <c r="E18294" s="115">
        <v>896.16</v>
      </c>
      <c r="F18294" s="674">
        <v>293.83600000000001</v>
      </c>
      <c r="G18294" s="674">
        <v>295.84500000000003</v>
      </c>
      <c r="H18294" s="115">
        <f t="shared" si="570"/>
        <v>1.0068371472522089</v>
      </c>
      <c r="I18294" s="115">
        <f t="shared" si="571"/>
        <v>902.28719999999998</v>
      </c>
    </row>
    <row r="18295" spans="1:9" hidden="1">
      <c r="A18295" s="115" t="s">
        <v>47161</v>
      </c>
      <c r="B18295" s="115" t="s">
        <v>47162</v>
      </c>
      <c r="C18295" s="115" t="s">
        <v>45191</v>
      </c>
      <c r="D18295" s="115" t="s">
        <v>2038</v>
      </c>
      <c r="E18295" s="115">
        <v>1481.0740000000001</v>
      </c>
      <c r="F18295" s="674">
        <v>293.83600000000001</v>
      </c>
      <c r="G18295" s="674">
        <v>295.84500000000003</v>
      </c>
      <c r="H18295" s="115">
        <f t="shared" si="570"/>
        <v>1.0068371472522089</v>
      </c>
      <c r="I18295" s="115">
        <f t="shared" si="571"/>
        <v>1491.2003</v>
      </c>
    </row>
    <row r="18296" spans="1:9" hidden="1">
      <c r="A18296" s="115" t="s">
        <v>47163</v>
      </c>
      <c r="B18296" s="115" t="s">
        <v>47164</v>
      </c>
      <c r="C18296" s="115" t="s">
        <v>45194</v>
      </c>
      <c r="D18296" s="115" t="s">
        <v>2038</v>
      </c>
      <c r="E18296" s="115">
        <v>1262.7825</v>
      </c>
      <c r="F18296" s="674">
        <v>293.83600000000001</v>
      </c>
      <c r="G18296" s="674">
        <v>295.84500000000003</v>
      </c>
      <c r="H18296" s="115">
        <f t="shared" si="570"/>
        <v>1.0068371472522089</v>
      </c>
      <c r="I18296" s="115">
        <f t="shared" si="571"/>
        <v>1271.4163000000001</v>
      </c>
    </row>
    <row r="18297" spans="1:9" hidden="1">
      <c r="A18297" s="115" t="s">
        <v>47165</v>
      </c>
      <c r="B18297" s="115" t="s">
        <v>47166</v>
      </c>
      <c r="C18297" s="115" t="s">
        <v>45197</v>
      </c>
      <c r="D18297" s="115" t="s">
        <v>1138</v>
      </c>
      <c r="E18297" s="115">
        <v>694.09400000000005</v>
      </c>
      <c r="F18297" s="674">
        <v>293.83600000000001</v>
      </c>
      <c r="G18297" s="674">
        <v>295.84500000000003</v>
      </c>
      <c r="H18297" s="115">
        <f t="shared" si="570"/>
        <v>1.0068371472522089</v>
      </c>
      <c r="I18297" s="115">
        <f t="shared" si="571"/>
        <v>698.83960000000002</v>
      </c>
    </row>
    <row r="18298" spans="1:9" hidden="1">
      <c r="A18298" s="115" t="s">
        <v>47167</v>
      </c>
      <c r="B18298" s="115" t="s">
        <v>47168</v>
      </c>
      <c r="C18298" s="115" t="s">
        <v>45200</v>
      </c>
      <c r="D18298" s="115" t="s">
        <v>1138</v>
      </c>
      <c r="E18298" s="115">
        <v>1216.44</v>
      </c>
      <c r="F18298" s="674">
        <v>293.83600000000001</v>
      </c>
      <c r="G18298" s="674">
        <v>295.84500000000003</v>
      </c>
      <c r="H18298" s="115">
        <f t="shared" si="570"/>
        <v>1.0068371472522089</v>
      </c>
      <c r="I18298" s="115">
        <f t="shared" si="571"/>
        <v>1224.7570000000001</v>
      </c>
    </row>
    <row r="18299" spans="1:9" hidden="1">
      <c r="A18299" s="115" t="s">
        <v>47169</v>
      </c>
      <c r="B18299" s="115" t="s">
        <v>47170</v>
      </c>
      <c r="C18299" s="115" t="s">
        <v>45203</v>
      </c>
      <c r="D18299" s="115" t="s">
        <v>1138</v>
      </c>
      <c r="E18299" s="115">
        <v>998</v>
      </c>
      <c r="F18299" s="674">
        <v>293.83600000000001</v>
      </c>
      <c r="G18299" s="674">
        <v>295.84500000000003</v>
      </c>
      <c r="H18299" s="115">
        <f t="shared" si="570"/>
        <v>1.0068371472522089</v>
      </c>
      <c r="I18299" s="115">
        <f t="shared" si="571"/>
        <v>1004.8235</v>
      </c>
    </row>
    <row r="18300" spans="1:9" hidden="1">
      <c r="A18300" s="115" t="s">
        <v>47171</v>
      </c>
      <c r="B18300" s="115" t="s">
        <v>47172</v>
      </c>
      <c r="C18300" s="115" t="s">
        <v>45206</v>
      </c>
      <c r="D18300" s="115" t="s">
        <v>1138</v>
      </c>
      <c r="E18300" s="115">
        <v>3614.37</v>
      </c>
      <c r="F18300" s="674">
        <v>293.83600000000001</v>
      </c>
      <c r="G18300" s="674">
        <v>295.84500000000003</v>
      </c>
      <c r="H18300" s="115">
        <f t="shared" si="570"/>
        <v>1.0068371472522089</v>
      </c>
      <c r="I18300" s="115">
        <f t="shared" si="571"/>
        <v>3639.0819999999999</v>
      </c>
    </row>
    <row r="18301" spans="1:9" hidden="1">
      <c r="A18301" s="115" t="s">
        <v>47173</v>
      </c>
      <c r="B18301" s="115" t="s">
        <v>47174</v>
      </c>
      <c r="C18301" s="115" t="s">
        <v>45209</v>
      </c>
      <c r="D18301" s="115" t="s">
        <v>1138</v>
      </c>
      <c r="E18301" s="115">
        <v>2668.46</v>
      </c>
      <c r="F18301" s="674">
        <v>293.83600000000001</v>
      </c>
      <c r="G18301" s="674">
        <v>295.84500000000003</v>
      </c>
      <c r="H18301" s="115">
        <f t="shared" si="570"/>
        <v>1.0068371472522089</v>
      </c>
      <c r="I18301" s="115">
        <f t="shared" si="571"/>
        <v>2686.7046999999998</v>
      </c>
    </row>
    <row r="18302" spans="1:9" hidden="1">
      <c r="A18302" s="115" t="s">
        <v>47175</v>
      </c>
      <c r="B18302" s="115" t="s">
        <v>47176</v>
      </c>
      <c r="C18302" s="115" t="s">
        <v>45212</v>
      </c>
      <c r="D18302" s="115" t="s">
        <v>1138</v>
      </c>
      <c r="E18302" s="115">
        <v>1955.97</v>
      </c>
      <c r="F18302" s="674">
        <v>293.83600000000001</v>
      </c>
      <c r="G18302" s="674">
        <v>295.84500000000003</v>
      </c>
      <c r="H18302" s="115">
        <f t="shared" si="570"/>
        <v>1.0068371472522089</v>
      </c>
      <c r="I18302" s="115">
        <f t="shared" si="571"/>
        <v>1969.3433</v>
      </c>
    </row>
    <row r="18303" spans="1:9" hidden="1">
      <c r="A18303" s="115" t="s">
        <v>47177</v>
      </c>
      <c r="B18303" s="115" t="s">
        <v>47178</v>
      </c>
      <c r="C18303" s="115" t="s">
        <v>45215</v>
      </c>
      <c r="D18303" s="115" t="s">
        <v>1138</v>
      </c>
      <c r="E18303" s="115">
        <v>1451.27</v>
      </c>
      <c r="F18303" s="674">
        <v>293.83600000000001</v>
      </c>
      <c r="G18303" s="674">
        <v>295.84500000000003</v>
      </c>
      <c r="H18303" s="115">
        <f t="shared" si="570"/>
        <v>1.0068371472522089</v>
      </c>
      <c r="I18303" s="115">
        <f t="shared" si="571"/>
        <v>1461.1925000000001</v>
      </c>
    </row>
    <row r="18304" spans="1:9" hidden="1">
      <c r="A18304" s="115" t="s">
        <v>47179</v>
      </c>
      <c r="B18304" s="115" t="s">
        <v>47180</v>
      </c>
      <c r="C18304" s="115" t="s">
        <v>45218</v>
      </c>
      <c r="D18304" s="115" t="s">
        <v>1138</v>
      </c>
      <c r="E18304" s="115">
        <v>181.18549999999999</v>
      </c>
      <c r="F18304" s="674">
        <v>293.83600000000001</v>
      </c>
      <c r="G18304" s="674">
        <v>295.84500000000003</v>
      </c>
      <c r="H18304" s="115">
        <f t="shared" si="570"/>
        <v>1.0068371472522089</v>
      </c>
      <c r="I18304" s="115">
        <f t="shared" si="571"/>
        <v>182.42429999999999</v>
      </c>
    </row>
    <row r="18305" spans="1:9" hidden="1">
      <c r="A18305" s="115" t="s">
        <v>47181</v>
      </c>
      <c r="B18305" s="115" t="s">
        <v>47182</v>
      </c>
      <c r="C18305" s="115" t="s">
        <v>45221</v>
      </c>
      <c r="D18305" s="115" t="s">
        <v>1138</v>
      </c>
      <c r="E18305" s="115">
        <v>297.26549999999997</v>
      </c>
      <c r="F18305" s="674">
        <v>293.83600000000001</v>
      </c>
      <c r="G18305" s="674">
        <v>295.84500000000003</v>
      </c>
      <c r="H18305" s="115">
        <f t="shared" si="570"/>
        <v>1.0068371472522089</v>
      </c>
      <c r="I18305" s="115">
        <f t="shared" si="571"/>
        <v>299.29790000000003</v>
      </c>
    </row>
    <row r="18306" spans="1:9" hidden="1">
      <c r="A18306" s="115" t="s">
        <v>47183</v>
      </c>
      <c r="B18306" s="115" t="s">
        <v>47184</v>
      </c>
      <c r="C18306" s="115" t="s">
        <v>45224</v>
      </c>
      <c r="D18306" s="115" t="s">
        <v>1138</v>
      </c>
      <c r="E18306" s="115">
        <v>886.32550000000003</v>
      </c>
      <c r="F18306" s="674">
        <v>293.83600000000001</v>
      </c>
      <c r="G18306" s="674">
        <v>295.84500000000003</v>
      </c>
      <c r="H18306" s="115">
        <f t="shared" si="570"/>
        <v>1.0068371472522089</v>
      </c>
      <c r="I18306" s="115">
        <f t="shared" si="571"/>
        <v>892.3854</v>
      </c>
    </row>
    <row r="18307" spans="1:9" hidden="1">
      <c r="A18307" s="115" t="s">
        <v>47185</v>
      </c>
      <c r="B18307" s="115" t="s">
        <v>47186</v>
      </c>
      <c r="C18307" s="115" t="s">
        <v>45227</v>
      </c>
      <c r="D18307" s="115" t="s">
        <v>1138</v>
      </c>
      <c r="E18307" s="115">
        <v>1030.4755</v>
      </c>
      <c r="F18307" s="674">
        <v>293.83600000000001</v>
      </c>
      <c r="G18307" s="674">
        <v>295.84500000000003</v>
      </c>
      <c r="H18307" s="115">
        <f t="shared" si="570"/>
        <v>1.0068371472522089</v>
      </c>
      <c r="I18307" s="115">
        <f t="shared" si="571"/>
        <v>1037.521</v>
      </c>
    </row>
    <row r="18308" spans="1:9" hidden="1">
      <c r="A18308" s="115" t="s">
        <v>47187</v>
      </c>
      <c r="B18308" s="115" t="s">
        <v>47188</v>
      </c>
      <c r="C18308" s="115" t="s">
        <v>45230</v>
      </c>
      <c r="D18308" s="115" t="s">
        <v>1138</v>
      </c>
      <c r="E18308" s="115">
        <v>213.47550000000001</v>
      </c>
      <c r="F18308" s="674">
        <v>293.83600000000001</v>
      </c>
      <c r="G18308" s="674">
        <v>295.84500000000003</v>
      </c>
      <c r="H18308" s="115">
        <f t="shared" si="570"/>
        <v>1.0068371472522089</v>
      </c>
      <c r="I18308" s="115">
        <f t="shared" si="571"/>
        <v>214.93510000000001</v>
      </c>
    </row>
    <row r="18309" spans="1:9" hidden="1">
      <c r="A18309" s="115" t="s">
        <v>47189</v>
      </c>
      <c r="B18309" s="115" t="s">
        <v>47190</v>
      </c>
      <c r="C18309" s="115" t="s">
        <v>45233</v>
      </c>
      <c r="D18309" s="115" t="s">
        <v>1138</v>
      </c>
      <c r="E18309" s="115">
        <v>34.382899999999999</v>
      </c>
      <c r="F18309" s="674">
        <v>293.83600000000001</v>
      </c>
      <c r="G18309" s="674">
        <v>295.84500000000003</v>
      </c>
      <c r="H18309" s="115">
        <f t="shared" ref="H18309:H18372" si="572">G18309/F18309</f>
        <v>1.0068371472522089</v>
      </c>
      <c r="I18309" s="115">
        <f t="shared" ref="I18309:I18372" si="573">ROUND(H18309*E18309,4)</f>
        <v>34.618000000000002</v>
      </c>
    </row>
    <row r="18310" spans="1:9" hidden="1">
      <c r="A18310" s="115" t="s">
        <v>47191</v>
      </c>
      <c r="B18310" s="115" t="s">
        <v>47192</v>
      </c>
      <c r="C18310" s="115" t="s">
        <v>45236</v>
      </c>
      <c r="D18310" s="115" t="s">
        <v>1138</v>
      </c>
      <c r="E18310" s="115">
        <v>87.643699999999995</v>
      </c>
      <c r="F18310" s="674">
        <v>293.83600000000001</v>
      </c>
      <c r="G18310" s="674">
        <v>295.84500000000003</v>
      </c>
      <c r="H18310" s="115">
        <f t="shared" si="572"/>
        <v>1.0068371472522089</v>
      </c>
      <c r="I18310" s="115">
        <f t="shared" si="573"/>
        <v>88.242900000000006</v>
      </c>
    </row>
    <row r="18311" spans="1:9" hidden="1">
      <c r="A18311" s="115" t="s">
        <v>47193</v>
      </c>
      <c r="B18311" s="115" t="s">
        <v>47194</v>
      </c>
      <c r="C18311" s="115" t="s">
        <v>45239</v>
      </c>
      <c r="D18311" s="115" t="s">
        <v>1138</v>
      </c>
      <c r="E18311" s="115">
        <v>123.1108</v>
      </c>
      <c r="F18311" s="674">
        <v>293.83600000000001</v>
      </c>
      <c r="G18311" s="674">
        <v>295.84500000000003</v>
      </c>
      <c r="H18311" s="115">
        <f t="shared" si="572"/>
        <v>1.0068371472522089</v>
      </c>
      <c r="I18311" s="115">
        <f t="shared" si="573"/>
        <v>123.9525</v>
      </c>
    </row>
    <row r="18312" spans="1:9" hidden="1">
      <c r="A18312" s="115" t="s">
        <v>47195</v>
      </c>
      <c r="B18312" s="115" t="s">
        <v>47196</v>
      </c>
      <c r="C18312" s="115" t="s">
        <v>45242</v>
      </c>
      <c r="D18312" s="115" t="s">
        <v>1138</v>
      </c>
      <c r="E18312" s="115">
        <v>162.22829999999999</v>
      </c>
      <c r="F18312" s="674">
        <v>293.83600000000001</v>
      </c>
      <c r="G18312" s="674">
        <v>295.84500000000003</v>
      </c>
      <c r="H18312" s="115">
        <f t="shared" si="572"/>
        <v>1.0068371472522089</v>
      </c>
      <c r="I18312" s="115">
        <f t="shared" si="573"/>
        <v>163.33750000000001</v>
      </c>
    </row>
    <row r="18313" spans="1:9" hidden="1">
      <c r="A18313" s="115" t="s">
        <v>47197</v>
      </c>
      <c r="B18313" s="115" t="s">
        <v>47198</v>
      </c>
      <c r="C18313" s="115" t="s">
        <v>45245</v>
      </c>
      <c r="D18313" s="115" t="s">
        <v>1138</v>
      </c>
      <c r="E18313" s="115">
        <v>193.7253</v>
      </c>
      <c r="F18313" s="674">
        <v>293.83600000000001</v>
      </c>
      <c r="G18313" s="674">
        <v>295.84500000000003</v>
      </c>
      <c r="H18313" s="115">
        <f t="shared" si="572"/>
        <v>1.0068371472522089</v>
      </c>
      <c r="I18313" s="115">
        <f t="shared" si="573"/>
        <v>195.0498</v>
      </c>
    </row>
    <row r="18314" spans="1:9" hidden="1">
      <c r="A18314" s="115" t="s">
        <v>47199</v>
      </c>
      <c r="B18314" s="115" t="s">
        <v>47200</v>
      </c>
      <c r="C18314" s="115" t="s">
        <v>45248</v>
      </c>
      <c r="D18314" s="115" t="s">
        <v>1138</v>
      </c>
      <c r="E18314" s="115">
        <v>117.8404</v>
      </c>
      <c r="F18314" s="674">
        <v>293.83600000000001</v>
      </c>
      <c r="G18314" s="674">
        <v>295.84500000000003</v>
      </c>
      <c r="H18314" s="115">
        <f t="shared" si="572"/>
        <v>1.0068371472522089</v>
      </c>
      <c r="I18314" s="115">
        <f t="shared" si="573"/>
        <v>118.6461</v>
      </c>
    </row>
    <row r="18315" spans="1:9" hidden="1">
      <c r="A18315" s="115" t="s">
        <v>47201</v>
      </c>
      <c r="B18315" s="115" t="s">
        <v>47202</v>
      </c>
      <c r="C18315" s="115" t="s">
        <v>45251</v>
      </c>
      <c r="D18315" s="115" t="s">
        <v>1138</v>
      </c>
      <c r="E18315" s="115">
        <v>141.49080000000001</v>
      </c>
      <c r="F18315" s="674">
        <v>293.83600000000001</v>
      </c>
      <c r="G18315" s="674">
        <v>295.84500000000003</v>
      </c>
      <c r="H18315" s="115">
        <f t="shared" si="572"/>
        <v>1.0068371472522089</v>
      </c>
      <c r="I18315" s="115">
        <f t="shared" si="573"/>
        <v>142.45820000000001</v>
      </c>
    </row>
    <row r="18316" spans="1:9" hidden="1">
      <c r="A18316" s="115" t="s">
        <v>47203</v>
      </c>
      <c r="B18316" s="115" t="s">
        <v>47204</v>
      </c>
      <c r="C18316" s="115" t="s">
        <v>45254</v>
      </c>
      <c r="D18316" s="115" t="s">
        <v>1138</v>
      </c>
      <c r="E18316" s="115">
        <v>220.56829999999999</v>
      </c>
      <c r="F18316" s="674">
        <v>293.83600000000001</v>
      </c>
      <c r="G18316" s="674">
        <v>295.84500000000003</v>
      </c>
      <c r="H18316" s="115">
        <f t="shared" si="572"/>
        <v>1.0068371472522089</v>
      </c>
      <c r="I18316" s="115">
        <f t="shared" si="573"/>
        <v>222.07640000000001</v>
      </c>
    </row>
    <row r="18317" spans="1:9" hidden="1">
      <c r="A18317" s="115" t="s">
        <v>47205</v>
      </c>
      <c r="B18317" s="115" t="s">
        <v>47206</v>
      </c>
      <c r="C18317" s="115" t="s">
        <v>45257</v>
      </c>
      <c r="D18317" s="115" t="s">
        <v>1138</v>
      </c>
      <c r="E18317" s="115">
        <v>240.39529999999999</v>
      </c>
      <c r="F18317" s="674">
        <v>293.83600000000001</v>
      </c>
      <c r="G18317" s="674">
        <v>295.84500000000003</v>
      </c>
      <c r="H18317" s="115">
        <f t="shared" si="572"/>
        <v>1.0068371472522089</v>
      </c>
      <c r="I18317" s="115">
        <f t="shared" si="573"/>
        <v>242.03890000000001</v>
      </c>
    </row>
    <row r="18318" spans="1:9" hidden="1">
      <c r="A18318" s="115" t="s">
        <v>47207</v>
      </c>
      <c r="B18318" s="115" t="s">
        <v>47208</v>
      </c>
      <c r="C18318" s="115" t="s">
        <v>45260</v>
      </c>
      <c r="D18318" s="115" t="s">
        <v>1138</v>
      </c>
      <c r="E18318" s="115">
        <v>72.365499999999997</v>
      </c>
      <c r="F18318" s="674">
        <v>293.83600000000001</v>
      </c>
      <c r="G18318" s="674">
        <v>295.84500000000003</v>
      </c>
      <c r="H18318" s="115">
        <f t="shared" si="572"/>
        <v>1.0068371472522089</v>
      </c>
      <c r="I18318" s="115">
        <f t="shared" si="573"/>
        <v>72.860299999999995</v>
      </c>
    </row>
    <row r="18319" spans="1:9" hidden="1">
      <c r="A18319" s="115" t="s">
        <v>47209</v>
      </c>
      <c r="B18319" s="115" t="s">
        <v>47210</v>
      </c>
      <c r="C18319" s="115" t="s">
        <v>45263</v>
      </c>
      <c r="D18319" s="115" t="s">
        <v>1138</v>
      </c>
      <c r="E18319" s="115">
        <v>45.845500000000001</v>
      </c>
      <c r="F18319" s="674">
        <v>293.83600000000001</v>
      </c>
      <c r="G18319" s="674">
        <v>295.84500000000003</v>
      </c>
      <c r="H18319" s="115">
        <f t="shared" si="572"/>
        <v>1.0068371472522089</v>
      </c>
      <c r="I18319" s="115">
        <f t="shared" si="573"/>
        <v>46.158999999999999</v>
      </c>
    </row>
    <row r="18320" spans="1:9" hidden="1">
      <c r="A18320" s="115" t="s">
        <v>47211</v>
      </c>
      <c r="B18320" s="115" t="s">
        <v>47212</v>
      </c>
      <c r="C18320" s="115" t="s">
        <v>45266</v>
      </c>
      <c r="D18320" s="115" t="s">
        <v>1138</v>
      </c>
      <c r="E18320" s="115">
        <v>70.305499999999995</v>
      </c>
      <c r="F18320" s="674">
        <v>293.83600000000001</v>
      </c>
      <c r="G18320" s="674">
        <v>295.84500000000003</v>
      </c>
      <c r="H18320" s="115">
        <f t="shared" si="572"/>
        <v>1.0068371472522089</v>
      </c>
      <c r="I18320" s="115">
        <f t="shared" si="573"/>
        <v>70.786199999999994</v>
      </c>
    </row>
    <row r="18321" spans="1:9" hidden="1">
      <c r="A18321" s="115" t="s">
        <v>47213</v>
      </c>
      <c r="B18321" s="115" t="s">
        <v>47214</v>
      </c>
      <c r="C18321" s="115" t="s">
        <v>45269</v>
      </c>
      <c r="D18321" s="115" t="s">
        <v>1138</v>
      </c>
      <c r="E18321" s="115">
        <v>46.7455</v>
      </c>
      <c r="F18321" s="674">
        <v>293.83600000000001</v>
      </c>
      <c r="G18321" s="674">
        <v>295.84500000000003</v>
      </c>
      <c r="H18321" s="115">
        <f t="shared" si="572"/>
        <v>1.0068371472522089</v>
      </c>
      <c r="I18321" s="115">
        <f t="shared" si="573"/>
        <v>47.065100000000001</v>
      </c>
    </row>
    <row r="18322" spans="1:9" hidden="1">
      <c r="A18322" s="115" t="s">
        <v>47215</v>
      </c>
      <c r="B18322" s="115" t="s">
        <v>47216</v>
      </c>
      <c r="C18322" s="115" t="s">
        <v>45272</v>
      </c>
      <c r="D18322" s="115" t="s">
        <v>1138</v>
      </c>
      <c r="E18322" s="115">
        <v>10239.950999999999</v>
      </c>
      <c r="F18322" s="674">
        <v>293.83600000000001</v>
      </c>
      <c r="G18322" s="674">
        <v>295.84500000000003</v>
      </c>
      <c r="H18322" s="115">
        <f t="shared" si="572"/>
        <v>1.0068371472522089</v>
      </c>
      <c r="I18322" s="115">
        <f t="shared" si="573"/>
        <v>10309.963100000001</v>
      </c>
    </row>
    <row r="18323" spans="1:9" hidden="1">
      <c r="A18323" s="115" t="s">
        <v>47217</v>
      </c>
      <c r="B18323" s="115" t="s">
        <v>47218</v>
      </c>
      <c r="C18323" s="115" t="s">
        <v>45275</v>
      </c>
      <c r="D18323" s="115" t="s">
        <v>1138</v>
      </c>
      <c r="E18323" s="115">
        <v>11683.1765</v>
      </c>
      <c r="F18323" s="674">
        <v>293.83600000000001</v>
      </c>
      <c r="G18323" s="674">
        <v>295.84500000000003</v>
      </c>
      <c r="H18323" s="115">
        <f t="shared" si="572"/>
        <v>1.0068371472522089</v>
      </c>
      <c r="I18323" s="115">
        <f t="shared" si="573"/>
        <v>11763.0561</v>
      </c>
    </row>
    <row r="18324" spans="1:9" hidden="1">
      <c r="A18324" s="115" t="s">
        <v>47219</v>
      </c>
      <c r="B18324" s="115" t="s">
        <v>47220</v>
      </c>
      <c r="C18324" s="115" t="s">
        <v>45278</v>
      </c>
      <c r="D18324" s="115" t="s">
        <v>1138</v>
      </c>
      <c r="E18324" s="115">
        <v>15111.201999999999</v>
      </c>
      <c r="F18324" s="674">
        <v>293.83600000000001</v>
      </c>
      <c r="G18324" s="674">
        <v>295.84500000000003</v>
      </c>
      <c r="H18324" s="115">
        <f t="shared" si="572"/>
        <v>1.0068371472522089</v>
      </c>
      <c r="I18324" s="115">
        <f t="shared" si="573"/>
        <v>15214.5195</v>
      </c>
    </row>
    <row r="18325" spans="1:9" hidden="1">
      <c r="A18325" s="115" t="s">
        <v>47221</v>
      </c>
      <c r="B18325" s="115" t="s">
        <v>47222</v>
      </c>
      <c r="C18325" s="115" t="s">
        <v>45281</v>
      </c>
      <c r="D18325" s="115" t="s">
        <v>1138</v>
      </c>
      <c r="E18325" s="115">
        <v>18673.047500000001</v>
      </c>
      <c r="F18325" s="674">
        <v>293.83600000000001</v>
      </c>
      <c r="G18325" s="674">
        <v>295.84500000000003</v>
      </c>
      <c r="H18325" s="115">
        <f t="shared" si="572"/>
        <v>1.0068371472522089</v>
      </c>
      <c r="I18325" s="115">
        <f t="shared" si="573"/>
        <v>18800.7179</v>
      </c>
    </row>
    <row r="18326" spans="1:9" hidden="1">
      <c r="A18326" s="115" t="s">
        <v>47223</v>
      </c>
      <c r="B18326" s="115" t="s">
        <v>47224</v>
      </c>
      <c r="C18326" s="115" t="s">
        <v>45284</v>
      </c>
      <c r="D18326" s="115" t="s">
        <v>1138</v>
      </c>
      <c r="E18326" s="115">
        <v>23544.593000000001</v>
      </c>
      <c r="F18326" s="674">
        <v>293.83600000000001</v>
      </c>
      <c r="G18326" s="674">
        <v>295.84500000000003</v>
      </c>
      <c r="H18326" s="115">
        <f t="shared" si="572"/>
        <v>1.0068371472522089</v>
      </c>
      <c r="I18326" s="115">
        <f t="shared" si="573"/>
        <v>23705.570800000001</v>
      </c>
    </row>
    <row r="18327" spans="1:9" hidden="1">
      <c r="A18327" s="115" t="s">
        <v>47225</v>
      </c>
      <c r="B18327" s="115" t="s">
        <v>47226</v>
      </c>
      <c r="C18327" s="115" t="s">
        <v>45287</v>
      </c>
      <c r="D18327" s="115" t="s">
        <v>1138</v>
      </c>
      <c r="E18327" s="115">
        <v>29968.8285</v>
      </c>
      <c r="F18327" s="674">
        <v>293.83600000000001</v>
      </c>
      <c r="G18327" s="674">
        <v>295.84500000000003</v>
      </c>
      <c r="H18327" s="115">
        <f t="shared" si="572"/>
        <v>1.0068371472522089</v>
      </c>
      <c r="I18327" s="115">
        <f t="shared" si="573"/>
        <v>30173.729800000001</v>
      </c>
    </row>
    <row r="18328" spans="1:9" hidden="1">
      <c r="A18328" s="115" t="s">
        <v>47227</v>
      </c>
      <c r="B18328" s="115" t="s">
        <v>47228</v>
      </c>
      <c r="C18328" s="115" t="s">
        <v>45290</v>
      </c>
      <c r="D18328" s="115" t="s">
        <v>1138</v>
      </c>
      <c r="E18328" s="115">
        <v>38495.434000000001</v>
      </c>
      <c r="F18328" s="674">
        <v>293.83600000000001</v>
      </c>
      <c r="G18328" s="674">
        <v>295.84500000000003</v>
      </c>
      <c r="H18328" s="115">
        <f t="shared" si="572"/>
        <v>1.0068371472522089</v>
      </c>
      <c r="I18328" s="115">
        <f t="shared" si="573"/>
        <v>38758.633000000002</v>
      </c>
    </row>
    <row r="18329" spans="1:9" hidden="1">
      <c r="A18329" s="115" t="s">
        <v>47229</v>
      </c>
      <c r="B18329" s="115" t="s">
        <v>47230</v>
      </c>
      <c r="C18329" s="115" t="s">
        <v>45293</v>
      </c>
      <c r="D18329" s="115" t="s">
        <v>1138</v>
      </c>
      <c r="E18329" s="115">
        <v>52193.279499999997</v>
      </c>
      <c r="F18329" s="674">
        <v>293.83600000000001</v>
      </c>
      <c r="G18329" s="674">
        <v>295.84500000000003</v>
      </c>
      <c r="H18329" s="115">
        <f t="shared" si="572"/>
        <v>1.0068371472522089</v>
      </c>
      <c r="I18329" s="115">
        <f t="shared" si="573"/>
        <v>52550.132599999997</v>
      </c>
    </row>
    <row r="18330" spans="1:9" hidden="1">
      <c r="A18330" s="115" t="s">
        <v>47231</v>
      </c>
      <c r="B18330" s="115" t="s">
        <v>47232</v>
      </c>
      <c r="C18330" s="115" t="s">
        <v>45296</v>
      </c>
      <c r="D18330" s="115" t="s">
        <v>1138</v>
      </c>
      <c r="E18330" s="115">
        <v>72490.255000000005</v>
      </c>
      <c r="F18330" s="674">
        <v>293.83600000000001</v>
      </c>
      <c r="G18330" s="674">
        <v>295.84500000000003</v>
      </c>
      <c r="H18330" s="115">
        <f t="shared" si="572"/>
        <v>1.0068371472522089</v>
      </c>
      <c r="I18330" s="115">
        <f t="shared" si="573"/>
        <v>72985.881500000003</v>
      </c>
    </row>
    <row r="18331" spans="1:9" hidden="1">
      <c r="A18331" s="115" t="s">
        <v>47233</v>
      </c>
      <c r="B18331" s="115" t="s">
        <v>47234</v>
      </c>
      <c r="C18331" s="115" t="s">
        <v>45299</v>
      </c>
      <c r="D18331" s="115" t="s">
        <v>1138</v>
      </c>
      <c r="E18331" s="115">
        <v>108386.23050000001</v>
      </c>
      <c r="F18331" s="674">
        <v>293.83600000000001</v>
      </c>
      <c r="G18331" s="674">
        <v>295.84500000000003</v>
      </c>
      <c r="H18331" s="115">
        <f t="shared" si="572"/>
        <v>1.0068371472522089</v>
      </c>
      <c r="I18331" s="115">
        <f t="shared" si="573"/>
        <v>109127.2831</v>
      </c>
    </row>
    <row r="18332" spans="1:9" hidden="1">
      <c r="A18332" s="115" t="s">
        <v>47235</v>
      </c>
      <c r="B18332" s="115" t="s">
        <v>47236</v>
      </c>
      <c r="C18332" s="115" t="s">
        <v>45302</v>
      </c>
      <c r="D18332" s="115" t="s">
        <v>1138</v>
      </c>
      <c r="E18332" s="115">
        <v>881.74519999999995</v>
      </c>
      <c r="F18332" s="674">
        <v>293.83600000000001</v>
      </c>
      <c r="G18332" s="674">
        <v>295.84500000000003</v>
      </c>
      <c r="H18332" s="115">
        <f t="shared" si="572"/>
        <v>1.0068371472522089</v>
      </c>
      <c r="I18332" s="115">
        <f t="shared" si="573"/>
        <v>887.77380000000005</v>
      </c>
    </row>
    <row r="18333" spans="1:9" hidden="1">
      <c r="A18333" s="115" t="s">
        <v>47237</v>
      </c>
      <c r="B18333" s="115" t="s">
        <v>47238</v>
      </c>
      <c r="C18333" s="115" t="s">
        <v>45305</v>
      </c>
      <c r="D18333" s="115" t="s">
        <v>1138</v>
      </c>
      <c r="E18333" s="115">
        <v>954.13520000000005</v>
      </c>
      <c r="F18333" s="674">
        <v>293.83600000000001</v>
      </c>
      <c r="G18333" s="674">
        <v>295.84500000000003</v>
      </c>
      <c r="H18333" s="115">
        <f t="shared" si="572"/>
        <v>1.0068371472522089</v>
      </c>
      <c r="I18333" s="115">
        <f t="shared" si="573"/>
        <v>960.65880000000004</v>
      </c>
    </row>
    <row r="18334" spans="1:9" hidden="1">
      <c r="A18334" s="115" t="s">
        <v>47239</v>
      </c>
      <c r="B18334" s="115" t="s">
        <v>47240</v>
      </c>
      <c r="C18334" s="115" t="s">
        <v>45308</v>
      </c>
      <c r="D18334" s="115" t="s">
        <v>1138</v>
      </c>
      <c r="E18334" s="115">
        <v>1001.8482</v>
      </c>
      <c r="F18334" s="674">
        <v>293.83600000000001</v>
      </c>
      <c r="G18334" s="674">
        <v>295.84500000000003</v>
      </c>
      <c r="H18334" s="115">
        <f t="shared" si="572"/>
        <v>1.0068371472522089</v>
      </c>
      <c r="I18334" s="115">
        <f t="shared" si="573"/>
        <v>1008.698</v>
      </c>
    </row>
    <row r="18335" spans="1:9" hidden="1">
      <c r="A18335" s="115" t="s">
        <v>47241</v>
      </c>
      <c r="B18335" s="115" t="s">
        <v>47242</v>
      </c>
      <c r="C18335" s="115" t="s">
        <v>45311</v>
      </c>
      <c r="D18335" s="115" t="s">
        <v>1138</v>
      </c>
      <c r="E18335" s="115">
        <v>1110.2641000000001</v>
      </c>
      <c r="F18335" s="674">
        <v>293.83600000000001</v>
      </c>
      <c r="G18335" s="674">
        <v>295.84500000000003</v>
      </c>
      <c r="H18335" s="115">
        <f t="shared" si="572"/>
        <v>1.0068371472522089</v>
      </c>
      <c r="I18335" s="115">
        <f t="shared" si="573"/>
        <v>1117.8551</v>
      </c>
    </row>
    <row r="18336" spans="1:9" hidden="1">
      <c r="A18336" s="115" t="s">
        <v>47243</v>
      </c>
      <c r="B18336" s="115" t="s">
        <v>47244</v>
      </c>
      <c r="C18336" s="115" t="s">
        <v>45314</v>
      </c>
      <c r="D18336" s="115" t="s">
        <v>1138</v>
      </c>
      <c r="E18336" s="115">
        <v>1847.8471</v>
      </c>
      <c r="F18336" s="674">
        <v>293.83600000000001</v>
      </c>
      <c r="G18336" s="674">
        <v>295.84500000000003</v>
      </c>
      <c r="H18336" s="115">
        <f t="shared" si="572"/>
        <v>1.0068371472522089</v>
      </c>
      <c r="I18336" s="115">
        <f t="shared" si="573"/>
        <v>1860.4811</v>
      </c>
    </row>
    <row r="18337" spans="1:9" hidden="1">
      <c r="A18337" s="115" t="s">
        <v>47245</v>
      </c>
      <c r="B18337" s="115" t="s">
        <v>47246</v>
      </c>
      <c r="C18337" s="115" t="s">
        <v>45317</v>
      </c>
      <c r="D18337" s="115" t="s">
        <v>1138</v>
      </c>
      <c r="E18337" s="115">
        <v>1907.9564</v>
      </c>
      <c r="F18337" s="674">
        <v>293.83600000000001</v>
      </c>
      <c r="G18337" s="674">
        <v>295.84500000000003</v>
      </c>
      <c r="H18337" s="115">
        <f t="shared" si="572"/>
        <v>1.0068371472522089</v>
      </c>
      <c r="I18337" s="115">
        <f t="shared" si="573"/>
        <v>1921.0014000000001</v>
      </c>
    </row>
    <row r="18338" spans="1:9" hidden="1">
      <c r="A18338" s="115" t="s">
        <v>47247</v>
      </c>
      <c r="B18338" s="115" t="s">
        <v>47248</v>
      </c>
      <c r="C18338" s="115" t="s">
        <v>45320</v>
      </c>
      <c r="D18338" s="115" t="s">
        <v>1138</v>
      </c>
      <c r="E18338" s="115">
        <v>2242.6783999999998</v>
      </c>
      <c r="F18338" s="674">
        <v>293.83600000000001</v>
      </c>
      <c r="G18338" s="674">
        <v>295.84500000000003</v>
      </c>
      <c r="H18338" s="115">
        <f t="shared" si="572"/>
        <v>1.0068371472522089</v>
      </c>
      <c r="I18338" s="115">
        <f t="shared" si="573"/>
        <v>2258.0119</v>
      </c>
    </row>
    <row r="18339" spans="1:9" hidden="1">
      <c r="A18339" s="115" t="s">
        <v>47249</v>
      </c>
      <c r="B18339" s="115" t="s">
        <v>47250</v>
      </c>
      <c r="C18339" s="115" t="s">
        <v>45323</v>
      </c>
      <c r="D18339" s="115" t="s">
        <v>1138</v>
      </c>
      <c r="E18339" s="115">
        <v>4971.9881999999998</v>
      </c>
      <c r="F18339" s="674">
        <v>293.83600000000001</v>
      </c>
      <c r="G18339" s="674">
        <v>295.84500000000003</v>
      </c>
      <c r="H18339" s="115">
        <f t="shared" si="572"/>
        <v>1.0068371472522089</v>
      </c>
      <c r="I18339" s="115">
        <f t="shared" si="573"/>
        <v>5005.9823999999999</v>
      </c>
    </row>
    <row r="18340" spans="1:9" hidden="1">
      <c r="A18340" s="115" t="s">
        <v>47251</v>
      </c>
      <c r="B18340" s="115" t="s">
        <v>47252</v>
      </c>
      <c r="C18340" s="115" t="s">
        <v>45326</v>
      </c>
      <c r="D18340" s="115" t="s">
        <v>1138</v>
      </c>
      <c r="E18340" s="115">
        <v>9123.9136999999992</v>
      </c>
      <c r="F18340" s="674">
        <v>293.83600000000001</v>
      </c>
      <c r="G18340" s="674">
        <v>295.84500000000003</v>
      </c>
      <c r="H18340" s="115">
        <f t="shared" si="572"/>
        <v>1.0068371472522089</v>
      </c>
      <c r="I18340" s="115">
        <f t="shared" si="573"/>
        <v>9186.2952000000005</v>
      </c>
    </row>
    <row r="18341" spans="1:9" hidden="1">
      <c r="A18341" s="115" t="s">
        <v>47253</v>
      </c>
      <c r="B18341" s="115" t="s">
        <v>47254</v>
      </c>
      <c r="C18341" s="115" t="s">
        <v>45329</v>
      </c>
      <c r="D18341" s="115" t="s">
        <v>1138</v>
      </c>
      <c r="E18341" s="115">
        <v>2858.6658000000002</v>
      </c>
      <c r="F18341" s="674">
        <v>293.83600000000001</v>
      </c>
      <c r="G18341" s="674">
        <v>295.84500000000003</v>
      </c>
      <c r="H18341" s="115">
        <f t="shared" si="572"/>
        <v>1.0068371472522089</v>
      </c>
      <c r="I18341" s="115">
        <f t="shared" si="573"/>
        <v>2878.2109</v>
      </c>
    </row>
    <row r="18342" spans="1:9" hidden="1">
      <c r="A18342" s="115" t="s">
        <v>47255</v>
      </c>
      <c r="B18342" s="115" t="s">
        <v>47256</v>
      </c>
      <c r="C18342" s="115" t="s">
        <v>45332</v>
      </c>
      <c r="D18342" s="115" t="s">
        <v>1138</v>
      </c>
      <c r="E18342" s="115">
        <v>3338.1147999999998</v>
      </c>
      <c r="F18342" s="674">
        <v>293.83600000000001</v>
      </c>
      <c r="G18342" s="674">
        <v>295.84500000000003</v>
      </c>
      <c r="H18342" s="115">
        <f t="shared" si="572"/>
        <v>1.0068371472522089</v>
      </c>
      <c r="I18342" s="115">
        <f t="shared" si="573"/>
        <v>3360.9380000000001</v>
      </c>
    </row>
    <row r="18343" spans="1:9" hidden="1">
      <c r="A18343" s="115" t="s">
        <v>47257</v>
      </c>
      <c r="B18343" s="115" t="s">
        <v>47258</v>
      </c>
      <c r="C18343" s="115" t="s">
        <v>45335</v>
      </c>
      <c r="D18343" s="115" t="s">
        <v>1138</v>
      </c>
      <c r="E18343" s="115">
        <v>4284.3789999999999</v>
      </c>
      <c r="F18343" s="674">
        <v>293.83600000000001</v>
      </c>
      <c r="G18343" s="674">
        <v>295.84500000000003</v>
      </c>
      <c r="H18343" s="115">
        <f t="shared" si="572"/>
        <v>1.0068371472522089</v>
      </c>
      <c r="I18343" s="115">
        <f t="shared" si="573"/>
        <v>4313.6719000000003</v>
      </c>
    </row>
    <row r="18344" spans="1:9" hidden="1">
      <c r="A18344" s="115" t="s">
        <v>47259</v>
      </c>
      <c r="B18344" s="115" t="s">
        <v>47260</v>
      </c>
      <c r="C18344" s="115" t="s">
        <v>45338</v>
      </c>
      <c r="D18344" s="115" t="s">
        <v>1138</v>
      </c>
      <c r="E18344" s="115">
        <v>4663.1099999999997</v>
      </c>
      <c r="F18344" s="674">
        <v>293.83600000000001</v>
      </c>
      <c r="G18344" s="674">
        <v>295.84500000000003</v>
      </c>
      <c r="H18344" s="115">
        <f t="shared" si="572"/>
        <v>1.0068371472522089</v>
      </c>
      <c r="I18344" s="115">
        <f t="shared" si="573"/>
        <v>4694.9924000000001</v>
      </c>
    </row>
    <row r="18345" spans="1:9" hidden="1">
      <c r="A18345" s="115" t="s">
        <v>47261</v>
      </c>
      <c r="B18345" s="115" t="s">
        <v>47262</v>
      </c>
      <c r="C18345" s="115" t="s">
        <v>45341</v>
      </c>
      <c r="D18345" s="115" t="s">
        <v>1138</v>
      </c>
      <c r="E18345" s="115">
        <v>4249.5667000000003</v>
      </c>
      <c r="F18345" s="674">
        <v>293.83600000000001</v>
      </c>
      <c r="G18345" s="674">
        <v>295.84500000000003</v>
      </c>
      <c r="H18345" s="115">
        <f t="shared" si="572"/>
        <v>1.0068371472522089</v>
      </c>
      <c r="I18345" s="115">
        <f t="shared" si="573"/>
        <v>4278.6216000000004</v>
      </c>
    </row>
    <row r="18346" spans="1:9" hidden="1">
      <c r="A18346" s="115" t="s">
        <v>47263</v>
      </c>
      <c r="B18346" s="115" t="s">
        <v>47264</v>
      </c>
      <c r="C18346" s="115" t="s">
        <v>45344</v>
      </c>
      <c r="D18346" s="115" t="s">
        <v>1138</v>
      </c>
      <c r="E18346" s="115">
        <v>6629.9579000000003</v>
      </c>
      <c r="F18346" s="674">
        <v>293.83600000000001</v>
      </c>
      <c r="G18346" s="674">
        <v>295.84500000000003</v>
      </c>
      <c r="H18346" s="115">
        <f t="shared" si="572"/>
        <v>1.0068371472522089</v>
      </c>
      <c r="I18346" s="115">
        <f t="shared" si="573"/>
        <v>6675.2879000000003</v>
      </c>
    </row>
    <row r="18347" spans="1:9" hidden="1">
      <c r="A18347" s="115" t="s">
        <v>47265</v>
      </c>
      <c r="B18347" s="115" t="s">
        <v>47266</v>
      </c>
      <c r="C18347" s="115" t="s">
        <v>45347</v>
      </c>
      <c r="D18347" s="115" t="s">
        <v>1138</v>
      </c>
      <c r="E18347" s="115">
        <v>6413.9290000000001</v>
      </c>
      <c r="F18347" s="674">
        <v>293.83600000000001</v>
      </c>
      <c r="G18347" s="674">
        <v>295.84500000000003</v>
      </c>
      <c r="H18347" s="115">
        <f t="shared" si="572"/>
        <v>1.0068371472522089</v>
      </c>
      <c r="I18347" s="115">
        <f t="shared" si="573"/>
        <v>6457.7820000000002</v>
      </c>
    </row>
    <row r="18348" spans="1:9" hidden="1">
      <c r="A18348" s="115" t="s">
        <v>47267</v>
      </c>
      <c r="B18348" s="115" t="s">
        <v>47268</v>
      </c>
      <c r="C18348" s="115" t="s">
        <v>45350</v>
      </c>
      <c r="D18348" s="115" t="s">
        <v>1138</v>
      </c>
      <c r="E18348" s="115">
        <v>1343.8552</v>
      </c>
      <c r="F18348" s="674">
        <v>293.83600000000001</v>
      </c>
      <c r="G18348" s="674">
        <v>295.84500000000003</v>
      </c>
      <c r="H18348" s="115">
        <f t="shared" si="572"/>
        <v>1.0068371472522089</v>
      </c>
      <c r="I18348" s="115">
        <f t="shared" si="573"/>
        <v>1353.0433</v>
      </c>
    </row>
    <row r="18349" spans="1:9" hidden="1">
      <c r="A18349" s="115" t="s">
        <v>47269</v>
      </c>
      <c r="B18349" s="115" t="s">
        <v>47270</v>
      </c>
      <c r="C18349" s="115" t="s">
        <v>45353</v>
      </c>
      <c r="D18349" s="115" t="s">
        <v>1138</v>
      </c>
      <c r="E18349" s="115">
        <v>1367.7952</v>
      </c>
      <c r="F18349" s="674">
        <v>293.83600000000001</v>
      </c>
      <c r="G18349" s="674">
        <v>295.84500000000003</v>
      </c>
      <c r="H18349" s="115">
        <f t="shared" si="572"/>
        <v>1.0068371472522089</v>
      </c>
      <c r="I18349" s="115">
        <f t="shared" si="573"/>
        <v>1377.1469999999999</v>
      </c>
    </row>
    <row r="18350" spans="1:9" hidden="1">
      <c r="A18350" s="115" t="s">
        <v>47271</v>
      </c>
      <c r="B18350" s="115" t="s">
        <v>47272</v>
      </c>
      <c r="C18350" s="115" t="s">
        <v>45356</v>
      </c>
      <c r="D18350" s="115" t="s">
        <v>1138</v>
      </c>
      <c r="E18350" s="115">
        <v>1624.3041000000001</v>
      </c>
      <c r="F18350" s="674">
        <v>293.83600000000001</v>
      </c>
      <c r="G18350" s="674">
        <v>295.84500000000003</v>
      </c>
      <c r="H18350" s="115">
        <f t="shared" si="572"/>
        <v>1.0068371472522089</v>
      </c>
      <c r="I18350" s="115">
        <f t="shared" si="573"/>
        <v>1635.4096999999999</v>
      </c>
    </row>
    <row r="18351" spans="1:9" hidden="1">
      <c r="A18351" s="115" t="s">
        <v>47273</v>
      </c>
      <c r="B18351" s="115" t="s">
        <v>47274</v>
      </c>
      <c r="C18351" s="115" t="s">
        <v>45359</v>
      </c>
      <c r="D18351" s="115" t="s">
        <v>1138</v>
      </c>
      <c r="E18351" s="115">
        <v>15380</v>
      </c>
      <c r="F18351" s="674">
        <v>293.83600000000001</v>
      </c>
      <c r="G18351" s="674">
        <v>295.84500000000003</v>
      </c>
      <c r="H18351" s="115">
        <f t="shared" si="572"/>
        <v>1.0068371472522089</v>
      </c>
      <c r="I18351" s="115">
        <f t="shared" si="573"/>
        <v>15485.1553</v>
      </c>
    </row>
    <row r="18352" spans="1:9" hidden="1">
      <c r="A18352" s="115" t="s">
        <v>47275</v>
      </c>
      <c r="B18352" s="115" t="s">
        <v>47276</v>
      </c>
      <c r="C18352" s="115" t="s">
        <v>45362</v>
      </c>
      <c r="D18352" s="115" t="s">
        <v>1138</v>
      </c>
      <c r="E18352" s="115">
        <v>2344.59</v>
      </c>
      <c r="F18352" s="674">
        <v>293.83600000000001</v>
      </c>
      <c r="G18352" s="674">
        <v>295.84500000000003</v>
      </c>
      <c r="H18352" s="115">
        <f t="shared" si="572"/>
        <v>1.0068371472522089</v>
      </c>
      <c r="I18352" s="115">
        <f t="shared" si="573"/>
        <v>2360.6203</v>
      </c>
    </row>
    <row r="18353" spans="1:9" hidden="1">
      <c r="A18353" s="115" t="s">
        <v>47277</v>
      </c>
      <c r="B18353" s="115" t="s">
        <v>47278</v>
      </c>
      <c r="C18353" s="115" t="s">
        <v>45365</v>
      </c>
      <c r="D18353" s="115" t="s">
        <v>1138</v>
      </c>
      <c r="E18353" s="115">
        <v>2934.99</v>
      </c>
      <c r="F18353" s="674">
        <v>293.83600000000001</v>
      </c>
      <c r="G18353" s="674">
        <v>295.84500000000003</v>
      </c>
      <c r="H18353" s="115">
        <f t="shared" si="572"/>
        <v>1.0068371472522089</v>
      </c>
      <c r="I18353" s="115">
        <f t="shared" si="573"/>
        <v>2955.0569999999998</v>
      </c>
    </row>
    <row r="18354" spans="1:9" hidden="1">
      <c r="A18354" s="115" t="s">
        <v>47279</v>
      </c>
      <c r="B18354" s="115" t="s">
        <v>47280</v>
      </c>
      <c r="C18354" s="115" t="s">
        <v>45368</v>
      </c>
      <c r="D18354" s="115" t="s">
        <v>1138</v>
      </c>
      <c r="E18354" s="115">
        <v>5111.4260000000004</v>
      </c>
      <c r="F18354" s="674">
        <v>293.83600000000001</v>
      </c>
      <c r="G18354" s="674">
        <v>295.84500000000003</v>
      </c>
      <c r="H18354" s="115">
        <f t="shared" si="572"/>
        <v>1.0068371472522089</v>
      </c>
      <c r="I18354" s="115">
        <f t="shared" si="573"/>
        <v>5146.3735999999999</v>
      </c>
    </row>
    <row r="18355" spans="1:9" hidden="1">
      <c r="A18355" s="115" t="s">
        <v>47281</v>
      </c>
      <c r="B18355" s="115" t="s">
        <v>47282</v>
      </c>
      <c r="C18355" s="115" t="s">
        <v>45371</v>
      </c>
      <c r="D18355" s="115" t="s">
        <v>1138</v>
      </c>
      <c r="E18355" s="115">
        <v>188.12690000000001</v>
      </c>
      <c r="F18355" s="674">
        <v>293.83600000000001</v>
      </c>
      <c r="G18355" s="674">
        <v>295.84500000000003</v>
      </c>
      <c r="H18355" s="115">
        <f t="shared" si="572"/>
        <v>1.0068371472522089</v>
      </c>
      <c r="I18355" s="115">
        <f t="shared" si="573"/>
        <v>189.41319999999999</v>
      </c>
    </row>
    <row r="18356" spans="1:9" hidden="1">
      <c r="A18356" s="115" t="s">
        <v>47283</v>
      </c>
      <c r="B18356" s="115" t="s">
        <v>47284</v>
      </c>
      <c r="C18356" s="115" t="s">
        <v>45374</v>
      </c>
      <c r="D18356" s="115" t="s">
        <v>1138</v>
      </c>
      <c r="E18356" s="115">
        <v>719.45690000000002</v>
      </c>
      <c r="F18356" s="674">
        <v>293.83600000000001</v>
      </c>
      <c r="G18356" s="674">
        <v>295.84500000000003</v>
      </c>
      <c r="H18356" s="115">
        <f t="shared" si="572"/>
        <v>1.0068371472522089</v>
      </c>
      <c r="I18356" s="115">
        <f t="shared" si="573"/>
        <v>724.3759</v>
      </c>
    </row>
    <row r="18357" spans="1:9" hidden="1">
      <c r="A18357" s="115" t="s">
        <v>47285</v>
      </c>
      <c r="B18357" s="115" t="s">
        <v>47286</v>
      </c>
      <c r="C18357" s="115" t="s">
        <v>45377</v>
      </c>
      <c r="D18357" s="115" t="s">
        <v>1138</v>
      </c>
      <c r="E18357" s="115">
        <v>618.66690000000006</v>
      </c>
      <c r="F18357" s="674">
        <v>293.83600000000001</v>
      </c>
      <c r="G18357" s="674">
        <v>295.84500000000003</v>
      </c>
      <c r="H18357" s="115">
        <f t="shared" si="572"/>
        <v>1.0068371472522089</v>
      </c>
      <c r="I18357" s="115">
        <f t="shared" si="573"/>
        <v>622.89679999999998</v>
      </c>
    </row>
    <row r="18358" spans="1:9" hidden="1">
      <c r="A18358" s="115" t="s">
        <v>47287</v>
      </c>
      <c r="B18358" s="115" t="s">
        <v>47288</v>
      </c>
      <c r="C18358" s="115" t="s">
        <v>45380</v>
      </c>
      <c r="D18358" s="115" t="s">
        <v>1138</v>
      </c>
      <c r="E18358" s="115">
        <v>173.43690000000001</v>
      </c>
      <c r="F18358" s="674">
        <v>293.83600000000001</v>
      </c>
      <c r="G18358" s="674">
        <v>295.84500000000003</v>
      </c>
      <c r="H18358" s="115">
        <f t="shared" si="572"/>
        <v>1.0068371472522089</v>
      </c>
      <c r="I18358" s="115">
        <f t="shared" si="573"/>
        <v>174.62270000000001</v>
      </c>
    </row>
    <row r="18359" spans="1:9" hidden="1">
      <c r="A18359" s="115" t="s">
        <v>47289</v>
      </c>
      <c r="B18359" s="115" t="s">
        <v>47290</v>
      </c>
      <c r="C18359" s="115" t="s">
        <v>45383</v>
      </c>
      <c r="D18359" s="115" t="s">
        <v>1138</v>
      </c>
      <c r="E18359" s="115">
        <v>193.02690000000001</v>
      </c>
      <c r="F18359" s="674">
        <v>293.83600000000001</v>
      </c>
      <c r="G18359" s="674">
        <v>295.84500000000003</v>
      </c>
      <c r="H18359" s="115">
        <f t="shared" si="572"/>
        <v>1.0068371472522089</v>
      </c>
      <c r="I18359" s="115">
        <f t="shared" si="573"/>
        <v>194.3467</v>
      </c>
    </row>
    <row r="18360" spans="1:9" hidden="1">
      <c r="A18360" s="115" t="s">
        <v>47291</v>
      </c>
      <c r="B18360" s="115" t="s">
        <v>47292</v>
      </c>
      <c r="C18360" s="115" t="s">
        <v>45386</v>
      </c>
      <c r="D18360" s="115" t="s">
        <v>1138</v>
      </c>
      <c r="E18360" s="115">
        <v>350</v>
      </c>
      <c r="F18360" s="674">
        <v>293.83600000000001</v>
      </c>
      <c r="G18360" s="674">
        <v>295.84500000000003</v>
      </c>
      <c r="H18360" s="115">
        <f t="shared" si="572"/>
        <v>1.0068371472522089</v>
      </c>
      <c r="I18360" s="115">
        <f t="shared" si="573"/>
        <v>352.39299999999997</v>
      </c>
    </row>
    <row r="18361" spans="1:9" hidden="1">
      <c r="A18361" s="115" t="s">
        <v>47293</v>
      </c>
      <c r="B18361" s="115" t="s">
        <v>47294</v>
      </c>
      <c r="C18361" s="115" t="s">
        <v>45389</v>
      </c>
      <c r="D18361" s="115" t="s">
        <v>1138</v>
      </c>
      <c r="E18361" s="115">
        <v>1300</v>
      </c>
      <c r="F18361" s="674">
        <v>293.83600000000001</v>
      </c>
      <c r="G18361" s="674">
        <v>295.84500000000003</v>
      </c>
      <c r="H18361" s="115">
        <f t="shared" si="572"/>
        <v>1.0068371472522089</v>
      </c>
      <c r="I18361" s="115">
        <f t="shared" si="573"/>
        <v>1308.8883000000001</v>
      </c>
    </row>
    <row r="18362" spans="1:9" hidden="1">
      <c r="A18362" s="115" t="s">
        <v>47295</v>
      </c>
      <c r="B18362" s="115" t="s">
        <v>47296</v>
      </c>
      <c r="C18362" s="115" t="s">
        <v>45392</v>
      </c>
      <c r="D18362" s="115" t="s">
        <v>1138</v>
      </c>
      <c r="E18362" s="115">
        <v>238.81800000000001</v>
      </c>
      <c r="F18362" s="674">
        <v>293.83600000000001</v>
      </c>
      <c r="G18362" s="674">
        <v>295.84500000000003</v>
      </c>
      <c r="H18362" s="115">
        <f t="shared" si="572"/>
        <v>1.0068371472522089</v>
      </c>
      <c r="I18362" s="115">
        <f t="shared" si="573"/>
        <v>240.45079999999999</v>
      </c>
    </row>
    <row r="18363" spans="1:9" hidden="1">
      <c r="A18363" s="115" t="s">
        <v>47297</v>
      </c>
      <c r="B18363" s="115" t="s">
        <v>47298</v>
      </c>
      <c r="C18363" s="115" t="s">
        <v>45395</v>
      </c>
      <c r="D18363" s="115" t="s">
        <v>1138</v>
      </c>
      <c r="E18363" s="115">
        <v>315.33300000000003</v>
      </c>
      <c r="F18363" s="674">
        <v>293.83600000000001</v>
      </c>
      <c r="G18363" s="674">
        <v>295.84500000000003</v>
      </c>
      <c r="H18363" s="115">
        <f t="shared" si="572"/>
        <v>1.0068371472522089</v>
      </c>
      <c r="I18363" s="115">
        <f t="shared" si="573"/>
        <v>317.48899999999998</v>
      </c>
    </row>
    <row r="18364" spans="1:9" hidden="1">
      <c r="A18364" s="115" t="s">
        <v>47299</v>
      </c>
      <c r="B18364" s="115" t="s">
        <v>47300</v>
      </c>
      <c r="C18364" s="115" t="s">
        <v>45398</v>
      </c>
      <c r="D18364" s="115" t="s">
        <v>1242</v>
      </c>
      <c r="E18364" s="115">
        <v>134.2355</v>
      </c>
      <c r="F18364" s="674">
        <v>293.83600000000001</v>
      </c>
      <c r="G18364" s="674">
        <v>295.84500000000003</v>
      </c>
      <c r="H18364" s="115">
        <f t="shared" si="572"/>
        <v>1.0068371472522089</v>
      </c>
      <c r="I18364" s="115">
        <f t="shared" si="573"/>
        <v>135.1533</v>
      </c>
    </row>
    <row r="18365" spans="1:9" hidden="1">
      <c r="A18365" s="115" t="s">
        <v>47301</v>
      </c>
      <c r="B18365" s="115" t="s">
        <v>47302</v>
      </c>
      <c r="C18365" s="115" t="s">
        <v>45401</v>
      </c>
      <c r="D18365" s="115" t="s">
        <v>1138</v>
      </c>
      <c r="E18365" s="115">
        <v>81.475499999999997</v>
      </c>
      <c r="F18365" s="674">
        <v>293.83600000000001</v>
      </c>
      <c r="G18365" s="674">
        <v>295.84500000000003</v>
      </c>
      <c r="H18365" s="115">
        <f t="shared" si="572"/>
        <v>1.0068371472522089</v>
      </c>
      <c r="I18365" s="115">
        <f t="shared" si="573"/>
        <v>82.032600000000002</v>
      </c>
    </row>
    <row r="18366" spans="1:9" hidden="1">
      <c r="A18366" s="115" t="s">
        <v>47303</v>
      </c>
      <c r="B18366" s="115" t="s">
        <v>47304</v>
      </c>
      <c r="C18366" s="115" t="s">
        <v>45404</v>
      </c>
      <c r="D18366" s="115" t="s">
        <v>1242</v>
      </c>
      <c r="E18366" s="115">
        <v>354.03480000000002</v>
      </c>
      <c r="F18366" s="674">
        <v>293.83600000000001</v>
      </c>
      <c r="G18366" s="674">
        <v>295.84500000000003</v>
      </c>
      <c r="H18366" s="115">
        <f t="shared" si="572"/>
        <v>1.0068371472522089</v>
      </c>
      <c r="I18366" s="115">
        <f t="shared" si="573"/>
        <v>356.4554</v>
      </c>
    </row>
    <row r="18367" spans="1:9" hidden="1">
      <c r="A18367" s="115" t="s">
        <v>47305</v>
      </c>
      <c r="B18367" s="115" t="s">
        <v>47306</v>
      </c>
      <c r="C18367" s="115" t="s">
        <v>45407</v>
      </c>
      <c r="D18367" s="115" t="s">
        <v>1242</v>
      </c>
      <c r="E18367" s="115">
        <v>463.3048</v>
      </c>
      <c r="F18367" s="674">
        <v>293.83600000000001</v>
      </c>
      <c r="G18367" s="674">
        <v>295.84500000000003</v>
      </c>
      <c r="H18367" s="115">
        <f t="shared" si="572"/>
        <v>1.0068371472522089</v>
      </c>
      <c r="I18367" s="115">
        <f t="shared" si="573"/>
        <v>466.47250000000003</v>
      </c>
    </row>
    <row r="18368" spans="1:9" hidden="1">
      <c r="A18368" s="115" t="s">
        <v>47307</v>
      </c>
      <c r="B18368" s="115" t="s">
        <v>47308</v>
      </c>
      <c r="C18368" s="115" t="s">
        <v>45410</v>
      </c>
      <c r="D18368" s="115" t="s">
        <v>1138</v>
      </c>
      <c r="E18368" s="115">
        <v>191.87569999999999</v>
      </c>
      <c r="F18368" s="674">
        <v>293.83600000000001</v>
      </c>
      <c r="G18368" s="674">
        <v>295.84500000000003</v>
      </c>
      <c r="H18368" s="115">
        <f t="shared" si="572"/>
        <v>1.0068371472522089</v>
      </c>
      <c r="I18368" s="115">
        <f t="shared" si="573"/>
        <v>193.1876</v>
      </c>
    </row>
    <row r="18369" spans="1:9" hidden="1">
      <c r="A18369" s="115" t="s">
        <v>47309</v>
      </c>
      <c r="B18369" s="115" t="s">
        <v>47310</v>
      </c>
      <c r="C18369" s="115" t="s">
        <v>45413</v>
      </c>
      <c r="D18369" s="115" t="s">
        <v>1138</v>
      </c>
      <c r="E18369" s="115">
        <v>166.9855</v>
      </c>
      <c r="F18369" s="674">
        <v>293.83600000000001</v>
      </c>
      <c r="G18369" s="674">
        <v>295.84500000000003</v>
      </c>
      <c r="H18369" s="115">
        <f t="shared" si="572"/>
        <v>1.0068371472522089</v>
      </c>
      <c r="I18369" s="115">
        <f t="shared" si="573"/>
        <v>168.12719999999999</v>
      </c>
    </row>
    <row r="18370" spans="1:9" hidden="1">
      <c r="A18370" s="115" t="s">
        <v>47311</v>
      </c>
      <c r="B18370" s="115" t="s">
        <v>47312</v>
      </c>
      <c r="C18370" s="115" t="s">
        <v>45416</v>
      </c>
      <c r="D18370" s="115" t="s">
        <v>1138</v>
      </c>
      <c r="E18370" s="115">
        <v>240.40100000000001</v>
      </c>
      <c r="F18370" s="674">
        <v>293.83600000000001</v>
      </c>
      <c r="G18370" s="674">
        <v>295.84500000000003</v>
      </c>
      <c r="H18370" s="115">
        <f t="shared" si="572"/>
        <v>1.0068371472522089</v>
      </c>
      <c r="I18370" s="115">
        <f t="shared" si="573"/>
        <v>242.04470000000001</v>
      </c>
    </row>
    <row r="18371" spans="1:9" hidden="1">
      <c r="A18371" s="115" t="s">
        <v>47313</v>
      </c>
      <c r="B18371" s="115" t="s">
        <v>47314</v>
      </c>
      <c r="C18371" s="115" t="s">
        <v>45419</v>
      </c>
      <c r="D18371" s="115" t="s">
        <v>1138</v>
      </c>
      <c r="E18371" s="115">
        <v>5751</v>
      </c>
      <c r="F18371" s="674">
        <v>293.83600000000001</v>
      </c>
      <c r="G18371" s="674">
        <v>295.84500000000003</v>
      </c>
      <c r="H18371" s="115">
        <f t="shared" si="572"/>
        <v>1.0068371472522089</v>
      </c>
      <c r="I18371" s="115">
        <f t="shared" si="573"/>
        <v>5790.3203999999996</v>
      </c>
    </row>
    <row r="18372" spans="1:9" hidden="1">
      <c r="A18372" s="115" t="s">
        <v>47315</v>
      </c>
      <c r="B18372" s="115" t="s">
        <v>47316</v>
      </c>
      <c r="C18372" s="115" t="s">
        <v>45422</v>
      </c>
      <c r="D18372" s="115" t="s">
        <v>45170</v>
      </c>
      <c r="E18372" s="115">
        <v>2355.7130000000002</v>
      </c>
      <c r="F18372" s="674">
        <v>293.83600000000001</v>
      </c>
      <c r="G18372" s="674">
        <v>295.84500000000003</v>
      </c>
      <c r="H18372" s="115">
        <f t="shared" si="572"/>
        <v>1.0068371472522089</v>
      </c>
      <c r="I18372" s="115">
        <f t="shared" si="573"/>
        <v>2371.8193999999999</v>
      </c>
    </row>
    <row r="18373" spans="1:9" hidden="1">
      <c r="A18373" s="115" t="s">
        <v>47317</v>
      </c>
      <c r="B18373" s="115" t="s">
        <v>47318</v>
      </c>
      <c r="C18373" s="115" t="s">
        <v>45425</v>
      </c>
      <c r="D18373" s="115" t="s">
        <v>45170</v>
      </c>
      <c r="E18373" s="115">
        <v>1133</v>
      </c>
      <c r="F18373" s="674">
        <v>293.83600000000001</v>
      </c>
      <c r="G18373" s="674">
        <v>295.84500000000003</v>
      </c>
      <c r="H18373" s="115">
        <f t="shared" ref="H18373:H18436" si="574">G18373/F18373</f>
        <v>1.0068371472522089</v>
      </c>
      <c r="I18373" s="115">
        <f t="shared" ref="I18373:I18436" si="575">ROUND(H18373*E18373,4)</f>
        <v>1140.7465</v>
      </c>
    </row>
    <row r="18374" spans="1:9" hidden="1">
      <c r="A18374" s="115" t="s">
        <v>47319</v>
      </c>
      <c r="B18374" s="115" t="s">
        <v>47320</v>
      </c>
      <c r="C18374" s="115" t="s">
        <v>45428</v>
      </c>
      <c r="D18374" s="115" t="s">
        <v>1138</v>
      </c>
      <c r="E18374" s="115">
        <v>252.25</v>
      </c>
      <c r="F18374" s="674">
        <v>293.83600000000001</v>
      </c>
      <c r="G18374" s="674">
        <v>295.84500000000003</v>
      </c>
      <c r="H18374" s="115">
        <f t="shared" si="574"/>
        <v>1.0068371472522089</v>
      </c>
      <c r="I18374" s="115">
        <f t="shared" si="575"/>
        <v>253.97470000000001</v>
      </c>
    </row>
    <row r="18375" spans="1:9" hidden="1">
      <c r="A18375" s="115" t="s">
        <v>47321</v>
      </c>
      <c r="B18375" s="115" t="s">
        <v>47322</v>
      </c>
      <c r="C18375" s="115" t="s">
        <v>45431</v>
      </c>
      <c r="D18375" s="115" t="s">
        <v>45170</v>
      </c>
      <c r="E18375" s="115">
        <v>2997.3</v>
      </c>
      <c r="F18375" s="674">
        <v>293.83600000000001</v>
      </c>
      <c r="G18375" s="674">
        <v>295.84500000000003</v>
      </c>
      <c r="H18375" s="115">
        <f t="shared" si="574"/>
        <v>1.0068371472522089</v>
      </c>
      <c r="I18375" s="115">
        <f t="shared" si="575"/>
        <v>3017.7930000000001</v>
      </c>
    </row>
    <row r="18376" spans="1:9" hidden="1">
      <c r="A18376" s="115" t="s">
        <v>47323</v>
      </c>
      <c r="B18376" s="115" t="s">
        <v>47324</v>
      </c>
      <c r="C18376" s="115" t="s">
        <v>45434</v>
      </c>
      <c r="D18376" s="115" t="s">
        <v>45170</v>
      </c>
      <c r="E18376" s="115">
        <v>122.57</v>
      </c>
      <c r="F18376" s="674">
        <v>293.83600000000001</v>
      </c>
      <c r="G18376" s="674">
        <v>295.84500000000003</v>
      </c>
      <c r="H18376" s="115">
        <f t="shared" si="574"/>
        <v>1.0068371472522089</v>
      </c>
      <c r="I18376" s="115">
        <f t="shared" si="575"/>
        <v>123.408</v>
      </c>
    </row>
    <row r="18377" spans="1:9" hidden="1">
      <c r="A18377" s="115" t="s">
        <v>47325</v>
      </c>
      <c r="B18377" s="115" t="s">
        <v>47326</v>
      </c>
      <c r="C18377" s="115" t="s">
        <v>45437</v>
      </c>
      <c r="D18377" s="115" t="s">
        <v>1138</v>
      </c>
      <c r="E18377" s="115">
        <v>1280.739</v>
      </c>
      <c r="F18377" s="674">
        <v>293.83600000000001</v>
      </c>
      <c r="G18377" s="674">
        <v>295.84500000000003</v>
      </c>
      <c r="H18377" s="115">
        <f t="shared" si="574"/>
        <v>1.0068371472522089</v>
      </c>
      <c r="I18377" s="115">
        <f t="shared" si="575"/>
        <v>1289.4956</v>
      </c>
    </row>
    <row r="18378" spans="1:9" hidden="1">
      <c r="A18378" s="115" t="s">
        <v>47327</v>
      </c>
      <c r="B18378" s="115" t="s">
        <v>47328</v>
      </c>
      <c r="C18378" s="115" t="s">
        <v>45440</v>
      </c>
      <c r="D18378" s="115" t="s">
        <v>45170</v>
      </c>
      <c r="E18378" s="115">
        <v>4510.9456</v>
      </c>
      <c r="F18378" s="674">
        <v>293.83600000000001</v>
      </c>
      <c r="G18378" s="674">
        <v>295.84500000000003</v>
      </c>
      <c r="H18378" s="115">
        <f t="shared" si="574"/>
        <v>1.0068371472522089</v>
      </c>
      <c r="I18378" s="115">
        <f t="shared" si="575"/>
        <v>4541.7875999999997</v>
      </c>
    </row>
    <row r="18379" spans="1:9" hidden="1">
      <c r="A18379" s="115" t="s">
        <v>47329</v>
      </c>
      <c r="B18379" s="115" t="s">
        <v>47330</v>
      </c>
      <c r="C18379" s="115" t="s">
        <v>45443</v>
      </c>
      <c r="D18379" s="115" t="s">
        <v>1138</v>
      </c>
      <c r="E18379" s="115">
        <v>159.69900000000001</v>
      </c>
      <c r="F18379" s="674">
        <v>293.83600000000001</v>
      </c>
      <c r="G18379" s="674">
        <v>295.84500000000003</v>
      </c>
      <c r="H18379" s="115">
        <f t="shared" si="574"/>
        <v>1.0068371472522089</v>
      </c>
      <c r="I18379" s="115">
        <f t="shared" si="575"/>
        <v>160.79089999999999</v>
      </c>
    </row>
    <row r="18380" spans="1:9" hidden="1">
      <c r="A18380" s="115" t="s">
        <v>47331</v>
      </c>
      <c r="B18380" s="115" t="s">
        <v>47332</v>
      </c>
      <c r="C18380" s="115" t="s">
        <v>45446</v>
      </c>
      <c r="D18380" s="115" t="s">
        <v>1138</v>
      </c>
      <c r="E18380" s="115">
        <v>292.56900000000002</v>
      </c>
      <c r="F18380" s="674">
        <v>293.83600000000001</v>
      </c>
      <c r="G18380" s="674">
        <v>295.84500000000003</v>
      </c>
      <c r="H18380" s="115">
        <f t="shared" si="574"/>
        <v>1.0068371472522089</v>
      </c>
      <c r="I18380" s="115">
        <f t="shared" si="575"/>
        <v>294.5693</v>
      </c>
    </row>
    <row r="18381" spans="1:9" hidden="1">
      <c r="A18381" s="115" t="s">
        <v>47333</v>
      </c>
      <c r="B18381" s="115" t="s">
        <v>47334</v>
      </c>
      <c r="C18381" s="115" t="s">
        <v>45449</v>
      </c>
      <c r="D18381" s="115" t="s">
        <v>1138</v>
      </c>
      <c r="E18381" s="115">
        <v>107.6275</v>
      </c>
      <c r="F18381" s="674">
        <v>293.83600000000001</v>
      </c>
      <c r="G18381" s="674">
        <v>295.84500000000003</v>
      </c>
      <c r="H18381" s="115">
        <f t="shared" si="574"/>
        <v>1.0068371472522089</v>
      </c>
      <c r="I18381" s="115">
        <f t="shared" si="575"/>
        <v>108.3634</v>
      </c>
    </row>
    <row r="18382" spans="1:9" hidden="1">
      <c r="A18382" s="115" t="s">
        <v>47335</v>
      </c>
      <c r="B18382" s="115" t="s">
        <v>47336</v>
      </c>
      <c r="C18382" s="115" t="s">
        <v>45452</v>
      </c>
      <c r="D18382" s="115" t="s">
        <v>1138</v>
      </c>
      <c r="E18382" s="115">
        <v>4.1626000000000003</v>
      </c>
      <c r="F18382" s="674">
        <v>293.83600000000001</v>
      </c>
      <c r="G18382" s="674">
        <v>295.84500000000003</v>
      </c>
      <c r="H18382" s="115">
        <f t="shared" si="574"/>
        <v>1.0068371472522089</v>
      </c>
      <c r="I18382" s="115">
        <f t="shared" si="575"/>
        <v>4.1910999999999996</v>
      </c>
    </row>
    <row r="18383" spans="1:9" hidden="1">
      <c r="A18383" s="115" t="s">
        <v>47337</v>
      </c>
      <c r="B18383" s="115" t="s">
        <v>47338</v>
      </c>
      <c r="C18383" s="115" t="s">
        <v>45455</v>
      </c>
      <c r="D18383" s="115" t="s">
        <v>1138</v>
      </c>
      <c r="E18383" s="115">
        <v>34.360799999999998</v>
      </c>
      <c r="F18383" s="674">
        <v>293.83600000000001</v>
      </c>
      <c r="G18383" s="674">
        <v>295.84500000000003</v>
      </c>
      <c r="H18383" s="115">
        <f t="shared" si="574"/>
        <v>1.0068371472522089</v>
      </c>
      <c r="I18383" s="115">
        <f t="shared" si="575"/>
        <v>34.595700000000001</v>
      </c>
    </row>
    <row r="18384" spans="1:9" hidden="1">
      <c r="A18384" s="115" t="s">
        <v>47339</v>
      </c>
      <c r="B18384" s="115" t="s">
        <v>47340</v>
      </c>
      <c r="C18384" s="115" t="s">
        <v>45458</v>
      </c>
      <c r="D18384" s="115" t="s">
        <v>1138</v>
      </c>
      <c r="E18384" s="115">
        <v>38</v>
      </c>
      <c r="F18384" s="674">
        <v>293.83600000000001</v>
      </c>
      <c r="G18384" s="674">
        <v>295.84500000000003</v>
      </c>
      <c r="H18384" s="115">
        <f t="shared" si="574"/>
        <v>1.0068371472522089</v>
      </c>
      <c r="I18384" s="115">
        <f t="shared" si="575"/>
        <v>38.259799999999998</v>
      </c>
    </row>
    <row r="18385" spans="1:9" hidden="1">
      <c r="A18385" s="115" t="s">
        <v>47341</v>
      </c>
      <c r="B18385" s="115" t="s">
        <v>47342</v>
      </c>
      <c r="C18385" s="115" t="s">
        <v>45461</v>
      </c>
      <c r="D18385" s="115" t="s">
        <v>1138</v>
      </c>
      <c r="E18385" s="115">
        <v>35</v>
      </c>
      <c r="F18385" s="674">
        <v>293.83600000000001</v>
      </c>
      <c r="G18385" s="674">
        <v>295.84500000000003</v>
      </c>
      <c r="H18385" s="115">
        <f t="shared" si="574"/>
        <v>1.0068371472522089</v>
      </c>
      <c r="I18385" s="115">
        <f t="shared" si="575"/>
        <v>35.2393</v>
      </c>
    </row>
    <row r="18386" spans="1:9" hidden="1">
      <c r="A18386" s="115" t="s">
        <v>47343</v>
      </c>
      <c r="B18386" s="115" t="s">
        <v>47344</v>
      </c>
      <c r="C18386" s="115" t="s">
        <v>45464</v>
      </c>
      <c r="D18386" s="115" t="s">
        <v>1138</v>
      </c>
      <c r="E18386" s="115">
        <v>45.99</v>
      </c>
      <c r="F18386" s="674">
        <v>293.83600000000001</v>
      </c>
      <c r="G18386" s="674">
        <v>295.84500000000003</v>
      </c>
      <c r="H18386" s="115">
        <f t="shared" si="574"/>
        <v>1.0068371472522089</v>
      </c>
      <c r="I18386" s="115">
        <f t="shared" si="575"/>
        <v>46.304400000000001</v>
      </c>
    </row>
    <row r="18387" spans="1:9" hidden="1">
      <c r="A18387" s="115" t="s">
        <v>47345</v>
      </c>
      <c r="B18387" s="115" t="s">
        <v>47346</v>
      </c>
      <c r="C18387" s="115" t="s">
        <v>45467</v>
      </c>
      <c r="D18387" s="115" t="s">
        <v>1138</v>
      </c>
      <c r="E18387" s="115">
        <v>45</v>
      </c>
      <c r="F18387" s="674">
        <v>293.83600000000001</v>
      </c>
      <c r="G18387" s="674">
        <v>295.84500000000003</v>
      </c>
      <c r="H18387" s="115">
        <f t="shared" si="574"/>
        <v>1.0068371472522089</v>
      </c>
      <c r="I18387" s="115">
        <f t="shared" si="575"/>
        <v>45.307699999999997</v>
      </c>
    </row>
    <row r="18388" spans="1:9" hidden="1">
      <c r="A18388" s="115" t="s">
        <v>47347</v>
      </c>
      <c r="B18388" s="115" t="s">
        <v>47348</v>
      </c>
      <c r="C18388" s="115" t="s">
        <v>45470</v>
      </c>
      <c r="D18388" s="115" t="s">
        <v>1138</v>
      </c>
      <c r="E18388" s="115">
        <v>68</v>
      </c>
      <c r="F18388" s="674">
        <v>293.83600000000001</v>
      </c>
      <c r="G18388" s="674">
        <v>295.84500000000003</v>
      </c>
      <c r="H18388" s="115">
        <f t="shared" si="574"/>
        <v>1.0068371472522089</v>
      </c>
      <c r="I18388" s="115">
        <f t="shared" si="575"/>
        <v>68.4649</v>
      </c>
    </row>
    <row r="18389" spans="1:9" hidden="1">
      <c r="A18389" s="115" t="s">
        <v>47349</v>
      </c>
      <c r="B18389" s="115" t="s">
        <v>47350</v>
      </c>
      <c r="C18389" s="115" t="s">
        <v>45473</v>
      </c>
      <c r="D18389" s="115" t="s">
        <v>1138</v>
      </c>
      <c r="E18389" s="115">
        <v>6916.9174999999996</v>
      </c>
      <c r="F18389" s="674">
        <v>293.83600000000001</v>
      </c>
      <c r="G18389" s="674">
        <v>295.84500000000003</v>
      </c>
      <c r="H18389" s="115">
        <f t="shared" si="574"/>
        <v>1.0068371472522089</v>
      </c>
      <c r="I18389" s="115">
        <f t="shared" si="575"/>
        <v>6964.2094999999999</v>
      </c>
    </row>
    <row r="18390" spans="1:9" hidden="1">
      <c r="A18390" s="115" t="s">
        <v>47351</v>
      </c>
      <c r="B18390" s="115" t="s">
        <v>47352</v>
      </c>
      <c r="C18390" s="115" t="s">
        <v>45476</v>
      </c>
      <c r="D18390" s="115" t="s">
        <v>1138</v>
      </c>
      <c r="E18390" s="115">
        <v>154936.8052</v>
      </c>
      <c r="F18390" s="674">
        <v>293.83600000000001</v>
      </c>
      <c r="G18390" s="674">
        <v>295.84500000000003</v>
      </c>
      <c r="H18390" s="115">
        <f t="shared" si="574"/>
        <v>1.0068371472522089</v>
      </c>
      <c r="I18390" s="115">
        <f t="shared" si="575"/>
        <v>155996.13099999999</v>
      </c>
    </row>
    <row r="18391" spans="1:9" hidden="1">
      <c r="A18391" s="115" t="s">
        <v>47353</v>
      </c>
      <c r="B18391" s="115" t="s">
        <v>47354</v>
      </c>
      <c r="C18391" s="115" t="s">
        <v>45479</v>
      </c>
      <c r="D18391" s="115" t="s">
        <v>1138</v>
      </c>
      <c r="E18391" s="115">
        <v>238836.8052</v>
      </c>
      <c r="F18391" s="674">
        <v>293.83600000000001</v>
      </c>
      <c r="G18391" s="674">
        <v>295.84500000000003</v>
      </c>
      <c r="H18391" s="115">
        <f t="shared" si="574"/>
        <v>1.0068371472522089</v>
      </c>
      <c r="I18391" s="115">
        <f t="shared" si="575"/>
        <v>240469.76759999999</v>
      </c>
    </row>
    <row r="18392" spans="1:9" hidden="1">
      <c r="A18392" s="115" t="s">
        <v>47355</v>
      </c>
      <c r="B18392" s="115" t="s">
        <v>47356</v>
      </c>
      <c r="C18392" s="115" t="s">
        <v>45482</v>
      </c>
      <c r="D18392" s="115" t="s">
        <v>1138</v>
      </c>
      <c r="E18392" s="115">
        <v>77936.805200000003</v>
      </c>
      <c r="F18392" s="674">
        <v>293.83600000000001</v>
      </c>
      <c r="G18392" s="674">
        <v>295.84500000000003</v>
      </c>
      <c r="H18392" s="115">
        <f t="shared" si="574"/>
        <v>1.0068371472522089</v>
      </c>
      <c r="I18392" s="115">
        <f t="shared" si="575"/>
        <v>78469.670599999998</v>
      </c>
    </row>
    <row r="18393" spans="1:9" hidden="1">
      <c r="A18393" s="115" t="s">
        <v>47357</v>
      </c>
      <c r="B18393" s="115" t="s">
        <v>47358</v>
      </c>
      <c r="C18393" s="115" t="s">
        <v>45485</v>
      </c>
      <c r="D18393" s="115" t="s">
        <v>1138</v>
      </c>
      <c r="E18393" s="115">
        <v>96936.805200000003</v>
      </c>
      <c r="F18393" s="674">
        <v>293.83600000000001</v>
      </c>
      <c r="G18393" s="674">
        <v>295.84500000000003</v>
      </c>
      <c r="H18393" s="115">
        <f t="shared" si="574"/>
        <v>1.0068371472522089</v>
      </c>
      <c r="I18393" s="115">
        <f t="shared" si="575"/>
        <v>97599.576400000005</v>
      </c>
    </row>
    <row r="18394" spans="1:9" hidden="1">
      <c r="A18394" s="115" t="s">
        <v>47359</v>
      </c>
      <c r="B18394" s="115" t="s">
        <v>47360</v>
      </c>
      <c r="C18394" s="115" t="s">
        <v>45488</v>
      </c>
      <c r="D18394" s="115" t="s">
        <v>1138</v>
      </c>
      <c r="E18394" s="115">
        <v>98936.805200000003</v>
      </c>
      <c r="F18394" s="674">
        <v>293.83600000000001</v>
      </c>
      <c r="G18394" s="674">
        <v>295.84500000000003</v>
      </c>
      <c r="H18394" s="115">
        <f t="shared" si="574"/>
        <v>1.0068371472522089</v>
      </c>
      <c r="I18394" s="115">
        <f t="shared" si="575"/>
        <v>99613.250700000004</v>
      </c>
    </row>
    <row r="18395" spans="1:9" hidden="1">
      <c r="A18395" s="115" t="s">
        <v>47361</v>
      </c>
      <c r="B18395" s="115" t="s">
        <v>47362</v>
      </c>
      <c r="C18395" s="115" t="s">
        <v>45491</v>
      </c>
      <c r="D18395" s="115" t="s">
        <v>1138</v>
      </c>
      <c r="E18395" s="115">
        <v>499.88780000000003</v>
      </c>
      <c r="F18395" s="674">
        <v>293.83600000000001</v>
      </c>
      <c r="G18395" s="674">
        <v>295.84500000000003</v>
      </c>
      <c r="H18395" s="115">
        <f t="shared" si="574"/>
        <v>1.0068371472522089</v>
      </c>
      <c r="I18395" s="115">
        <f t="shared" si="575"/>
        <v>503.30560000000003</v>
      </c>
    </row>
    <row r="18396" spans="1:9" hidden="1">
      <c r="A18396" s="115" t="s">
        <v>47363</v>
      </c>
      <c r="B18396" s="115" t="s">
        <v>47364</v>
      </c>
      <c r="C18396" s="115" t="s">
        <v>45494</v>
      </c>
      <c r="D18396" s="115" t="s">
        <v>1138</v>
      </c>
      <c r="E18396" s="115">
        <v>683.65449999999998</v>
      </c>
      <c r="F18396" s="674">
        <v>293.83600000000001</v>
      </c>
      <c r="G18396" s="674">
        <v>295.84500000000003</v>
      </c>
      <c r="H18396" s="115">
        <f t="shared" si="574"/>
        <v>1.0068371472522089</v>
      </c>
      <c r="I18396" s="115">
        <f t="shared" si="575"/>
        <v>688.32870000000003</v>
      </c>
    </row>
    <row r="18397" spans="1:9" hidden="1">
      <c r="A18397" s="115" t="s">
        <v>47365</v>
      </c>
      <c r="B18397" s="115" t="s">
        <v>47366</v>
      </c>
      <c r="C18397" s="115" t="s">
        <v>45497</v>
      </c>
      <c r="D18397" s="115" t="s">
        <v>1138</v>
      </c>
      <c r="E18397" s="115">
        <v>4988.3531000000003</v>
      </c>
      <c r="F18397" s="674">
        <v>293.83600000000001</v>
      </c>
      <c r="G18397" s="674">
        <v>295.84500000000003</v>
      </c>
      <c r="H18397" s="115">
        <f t="shared" si="574"/>
        <v>1.0068371472522089</v>
      </c>
      <c r="I18397" s="115">
        <f t="shared" si="575"/>
        <v>5022.4592000000002</v>
      </c>
    </row>
    <row r="18398" spans="1:9" hidden="1">
      <c r="A18398" s="115" t="s">
        <v>47367</v>
      </c>
      <c r="B18398" s="115" t="s">
        <v>47368</v>
      </c>
      <c r="C18398" s="115" t="s">
        <v>45500</v>
      </c>
      <c r="D18398" s="115" t="s">
        <v>1138</v>
      </c>
      <c r="E18398" s="115">
        <v>621.30999999999995</v>
      </c>
      <c r="F18398" s="674">
        <v>293.83600000000001</v>
      </c>
      <c r="G18398" s="674">
        <v>295.84500000000003</v>
      </c>
      <c r="H18398" s="115">
        <f t="shared" si="574"/>
        <v>1.0068371472522089</v>
      </c>
      <c r="I18398" s="115">
        <f t="shared" si="575"/>
        <v>625.55799999999999</v>
      </c>
    </row>
    <row r="18399" spans="1:9" hidden="1">
      <c r="A18399" s="115" t="s">
        <v>47369</v>
      </c>
      <c r="B18399" s="115" t="s">
        <v>47370</v>
      </c>
      <c r="C18399" s="115" t="s">
        <v>45503</v>
      </c>
      <c r="D18399" s="115" t="s">
        <v>1138</v>
      </c>
      <c r="E18399" s="115">
        <v>754.56</v>
      </c>
      <c r="F18399" s="674">
        <v>293.83600000000001</v>
      </c>
      <c r="G18399" s="674">
        <v>295.84500000000003</v>
      </c>
      <c r="H18399" s="115">
        <f t="shared" si="574"/>
        <v>1.0068371472522089</v>
      </c>
      <c r="I18399" s="115">
        <f t="shared" si="575"/>
        <v>759.71900000000005</v>
      </c>
    </row>
    <row r="18400" spans="1:9" hidden="1">
      <c r="A18400" s="115" t="s">
        <v>47371</v>
      </c>
      <c r="B18400" s="115" t="s">
        <v>47372</v>
      </c>
      <c r="C18400" s="115" t="s">
        <v>45506</v>
      </c>
      <c r="D18400" s="115" t="s">
        <v>1138</v>
      </c>
      <c r="E18400" s="115">
        <v>596.87</v>
      </c>
      <c r="F18400" s="674">
        <v>293.83600000000001</v>
      </c>
      <c r="G18400" s="674">
        <v>295.84500000000003</v>
      </c>
      <c r="H18400" s="115">
        <f t="shared" si="574"/>
        <v>1.0068371472522089</v>
      </c>
      <c r="I18400" s="115">
        <f t="shared" si="575"/>
        <v>600.95090000000005</v>
      </c>
    </row>
    <row r="18401" spans="1:9" hidden="1">
      <c r="A18401" s="115" t="s">
        <v>47373</v>
      </c>
      <c r="B18401" s="115" t="s">
        <v>47374</v>
      </c>
      <c r="C18401" s="115" t="s">
        <v>45509</v>
      </c>
      <c r="D18401" s="115" t="s">
        <v>1138</v>
      </c>
      <c r="E18401" s="115">
        <v>75.83</v>
      </c>
      <c r="F18401" s="674">
        <v>293.83600000000001</v>
      </c>
      <c r="G18401" s="674">
        <v>295.84500000000003</v>
      </c>
      <c r="H18401" s="115">
        <f t="shared" si="574"/>
        <v>1.0068371472522089</v>
      </c>
      <c r="I18401" s="115">
        <f t="shared" si="575"/>
        <v>76.348500000000001</v>
      </c>
    </row>
    <row r="18402" spans="1:9" hidden="1">
      <c r="A18402" s="115" t="s">
        <v>47375</v>
      </c>
      <c r="B18402" s="115" t="s">
        <v>47376</v>
      </c>
      <c r="C18402" s="115" t="s">
        <v>45512</v>
      </c>
      <c r="D18402" s="115" t="s">
        <v>1138</v>
      </c>
      <c r="E18402" s="115">
        <v>925.76</v>
      </c>
      <c r="F18402" s="674">
        <v>293.83600000000001</v>
      </c>
      <c r="G18402" s="674">
        <v>295.84500000000003</v>
      </c>
      <c r="H18402" s="115">
        <f t="shared" si="574"/>
        <v>1.0068371472522089</v>
      </c>
      <c r="I18402" s="115">
        <f t="shared" si="575"/>
        <v>932.08960000000002</v>
      </c>
    </row>
    <row r="18403" spans="1:9" hidden="1">
      <c r="A18403" s="115" t="s">
        <v>47377</v>
      </c>
      <c r="B18403" s="115" t="s">
        <v>47378</v>
      </c>
      <c r="C18403" s="115" t="s">
        <v>45515</v>
      </c>
      <c r="D18403" s="115" t="s">
        <v>1138</v>
      </c>
      <c r="E18403" s="115">
        <v>40.095799999999997</v>
      </c>
      <c r="F18403" s="674">
        <v>293.83600000000001</v>
      </c>
      <c r="G18403" s="674">
        <v>295.84500000000003</v>
      </c>
      <c r="H18403" s="115">
        <f t="shared" si="574"/>
        <v>1.0068371472522089</v>
      </c>
      <c r="I18403" s="115">
        <f t="shared" si="575"/>
        <v>40.369900000000001</v>
      </c>
    </row>
    <row r="18404" spans="1:9" hidden="1">
      <c r="A18404" s="115" t="s">
        <v>47379</v>
      </c>
      <c r="B18404" s="115" t="s">
        <v>47380</v>
      </c>
      <c r="C18404" s="115" t="s">
        <v>45518</v>
      </c>
      <c r="D18404" s="115" t="s">
        <v>1138</v>
      </c>
      <c r="E18404" s="115">
        <v>37.585799999999999</v>
      </c>
      <c r="F18404" s="674">
        <v>293.83600000000001</v>
      </c>
      <c r="G18404" s="674">
        <v>295.84500000000003</v>
      </c>
      <c r="H18404" s="115">
        <f t="shared" si="574"/>
        <v>1.0068371472522089</v>
      </c>
      <c r="I18404" s="115">
        <f t="shared" si="575"/>
        <v>37.842799999999997</v>
      </c>
    </row>
    <row r="18405" spans="1:9" hidden="1">
      <c r="A18405" s="115" t="s">
        <v>47381</v>
      </c>
      <c r="B18405" s="115" t="s">
        <v>47382</v>
      </c>
      <c r="C18405" s="115" t="s">
        <v>45521</v>
      </c>
      <c r="D18405" s="115" t="s">
        <v>1138</v>
      </c>
      <c r="E18405" s="115">
        <v>39.085799999999999</v>
      </c>
      <c r="F18405" s="674">
        <v>293.83600000000001</v>
      </c>
      <c r="G18405" s="674">
        <v>295.84500000000003</v>
      </c>
      <c r="H18405" s="115">
        <f t="shared" si="574"/>
        <v>1.0068371472522089</v>
      </c>
      <c r="I18405" s="115">
        <f t="shared" si="575"/>
        <v>39.353000000000002</v>
      </c>
    </row>
    <row r="18406" spans="1:9" hidden="1">
      <c r="A18406" s="115" t="s">
        <v>47383</v>
      </c>
      <c r="B18406" s="115" t="s">
        <v>47384</v>
      </c>
      <c r="C18406" s="115" t="s">
        <v>45524</v>
      </c>
      <c r="D18406" s="115" t="s">
        <v>1138</v>
      </c>
      <c r="E18406" s="115">
        <v>53.765799999999999</v>
      </c>
      <c r="F18406" s="674">
        <v>293.83600000000001</v>
      </c>
      <c r="G18406" s="674">
        <v>295.84500000000003</v>
      </c>
      <c r="H18406" s="115">
        <f t="shared" si="574"/>
        <v>1.0068371472522089</v>
      </c>
      <c r="I18406" s="115">
        <f t="shared" si="575"/>
        <v>54.133400000000002</v>
      </c>
    </row>
    <row r="18407" spans="1:9" hidden="1">
      <c r="A18407" s="115" t="s">
        <v>47385</v>
      </c>
      <c r="B18407" s="115" t="s">
        <v>47386</v>
      </c>
      <c r="C18407" s="115" t="s">
        <v>45527</v>
      </c>
      <c r="D18407" s="115" t="s">
        <v>1138</v>
      </c>
      <c r="E18407" s="115">
        <v>652.21</v>
      </c>
      <c r="F18407" s="674">
        <v>293.83600000000001</v>
      </c>
      <c r="G18407" s="674">
        <v>295.84500000000003</v>
      </c>
      <c r="H18407" s="115">
        <f t="shared" si="574"/>
        <v>1.0068371472522089</v>
      </c>
      <c r="I18407" s="115">
        <f t="shared" si="575"/>
        <v>656.66930000000002</v>
      </c>
    </row>
    <row r="18408" spans="1:9" hidden="1">
      <c r="A18408" s="115" t="s">
        <v>47387</v>
      </c>
      <c r="B18408" s="115" t="s">
        <v>47388</v>
      </c>
      <c r="C18408" s="115" t="s">
        <v>45530</v>
      </c>
      <c r="D18408" s="115" t="s">
        <v>1138</v>
      </c>
      <c r="E18408" s="115">
        <v>535.84</v>
      </c>
      <c r="F18408" s="674">
        <v>293.83600000000001</v>
      </c>
      <c r="G18408" s="674">
        <v>295.84500000000003</v>
      </c>
      <c r="H18408" s="115">
        <f t="shared" si="574"/>
        <v>1.0068371472522089</v>
      </c>
      <c r="I18408" s="115">
        <f t="shared" si="575"/>
        <v>539.50360000000001</v>
      </c>
    </row>
    <row r="18409" spans="1:9" hidden="1">
      <c r="A18409" s="115" t="s">
        <v>47389</v>
      </c>
      <c r="B18409" s="115" t="s">
        <v>47390</v>
      </c>
      <c r="C18409" s="115" t="s">
        <v>45533</v>
      </c>
      <c r="D18409" s="115" t="s">
        <v>1138</v>
      </c>
      <c r="E18409" s="115">
        <v>52.74</v>
      </c>
      <c r="F18409" s="674">
        <v>293.83600000000001</v>
      </c>
      <c r="G18409" s="674">
        <v>295.84500000000003</v>
      </c>
      <c r="H18409" s="115">
        <f t="shared" si="574"/>
        <v>1.0068371472522089</v>
      </c>
      <c r="I18409" s="115">
        <f t="shared" si="575"/>
        <v>53.1006</v>
      </c>
    </row>
    <row r="18410" spans="1:9" hidden="1">
      <c r="A18410" s="115" t="s">
        <v>47391</v>
      </c>
      <c r="B18410" s="115" t="s">
        <v>47392</v>
      </c>
      <c r="C18410" s="115" t="s">
        <v>45536</v>
      </c>
      <c r="D18410" s="115" t="s">
        <v>1138</v>
      </c>
      <c r="E18410" s="115">
        <v>81.48</v>
      </c>
      <c r="F18410" s="674">
        <v>293.83600000000001</v>
      </c>
      <c r="G18410" s="674">
        <v>295.84500000000003</v>
      </c>
      <c r="H18410" s="115">
        <f t="shared" si="574"/>
        <v>1.0068371472522089</v>
      </c>
      <c r="I18410" s="115">
        <f t="shared" si="575"/>
        <v>82.037099999999995</v>
      </c>
    </row>
    <row r="18411" spans="1:9" hidden="1">
      <c r="A18411" s="115" t="s">
        <v>47393</v>
      </c>
      <c r="B18411" s="115" t="s">
        <v>47394</v>
      </c>
      <c r="C18411" s="115" t="s">
        <v>45539</v>
      </c>
      <c r="D18411" s="115" t="s">
        <v>1138</v>
      </c>
      <c r="E18411" s="115">
        <v>318.70999999999998</v>
      </c>
      <c r="F18411" s="674">
        <v>293.83600000000001</v>
      </c>
      <c r="G18411" s="674">
        <v>295.84500000000003</v>
      </c>
      <c r="H18411" s="115">
        <f t="shared" si="574"/>
        <v>1.0068371472522089</v>
      </c>
      <c r="I18411" s="115">
        <f t="shared" si="575"/>
        <v>320.88909999999998</v>
      </c>
    </row>
    <row r="18412" spans="1:9" hidden="1">
      <c r="A18412" s="115" t="s">
        <v>47395</v>
      </c>
      <c r="B18412" s="115" t="s">
        <v>47396</v>
      </c>
      <c r="C18412" s="115" t="s">
        <v>45542</v>
      </c>
      <c r="D18412" s="115" t="s">
        <v>1138</v>
      </c>
      <c r="E18412" s="115">
        <v>10.29</v>
      </c>
      <c r="F18412" s="674">
        <v>293.83600000000001</v>
      </c>
      <c r="G18412" s="674">
        <v>295.84500000000003</v>
      </c>
      <c r="H18412" s="115">
        <f t="shared" si="574"/>
        <v>1.0068371472522089</v>
      </c>
      <c r="I18412" s="115">
        <f t="shared" si="575"/>
        <v>10.3604</v>
      </c>
    </row>
    <row r="18413" spans="1:9" hidden="1">
      <c r="A18413" s="115" t="s">
        <v>47397</v>
      </c>
      <c r="B18413" s="115" t="s">
        <v>47398</v>
      </c>
      <c r="C18413" s="115" t="s">
        <v>45545</v>
      </c>
      <c r="D18413" s="115" t="s">
        <v>1138</v>
      </c>
      <c r="E18413" s="115">
        <v>4480</v>
      </c>
      <c r="F18413" s="674">
        <v>293.83600000000001</v>
      </c>
      <c r="G18413" s="674">
        <v>295.84500000000003</v>
      </c>
      <c r="H18413" s="115">
        <f t="shared" si="574"/>
        <v>1.0068371472522089</v>
      </c>
      <c r="I18413" s="115">
        <f t="shared" si="575"/>
        <v>4510.6304</v>
      </c>
    </row>
    <row r="18414" spans="1:9" hidden="1">
      <c r="A18414" s="115" t="s">
        <v>47399</v>
      </c>
      <c r="B18414" s="115" t="s">
        <v>47400</v>
      </c>
      <c r="C18414" s="115" t="s">
        <v>45548</v>
      </c>
      <c r="D18414" s="115" t="s">
        <v>1138</v>
      </c>
      <c r="E18414" s="115">
        <v>5251</v>
      </c>
      <c r="F18414" s="674">
        <v>293.83600000000001</v>
      </c>
      <c r="G18414" s="674">
        <v>295.84500000000003</v>
      </c>
      <c r="H18414" s="115">
        <f t="shared" si="574"/>
        <v>1.0068371472522089</v>
      </c>
      <c r="I18414" s="115">
        <f t="shared" si="575"/>
        <v>5286.9018999999998</v>
      </c>
    </row>
    <row r="18415" spans="1:9" hidden="1">
      <c r="A18415" s="115" t="s">
        <v>47401</v>
      </c>
      <c r="B18415" s="115" t="s">
        <v>47402</v>
      </c>
      <c r="C18415" s="115" t="s">
        <v>45551</v>
      </c>
      <c r="D18415" s="115" t="s">
        <v>1138</v>
      </c>
      <c r="E18415" s="115">
        <v>5460</v>
      </c>
      <c r="F18415" s="674">
        <v>293.83600000000001</v>
      </c>
      <c r="G18415" s="674">
        <v>295.84500000000003</v>
      </c>
      <c r="H18415" s="115">
        <f t="shared" si="574"/>
        <v>1.0068371472522089</v>
      </c>
      <c r="I18415" s="115">
        <f t="shared" si="575"/>
        <v>5497.3307999999997</v>
      </c>
    </row>
    <row r="18416" spans="1:9" hidden="1">
      <c r="A18416" s="115" t="s">
        <v>47403</v>
      </c>
      <c r="B18416" s="115" t="s">
        <v>47404</v>
      </c>
      <c r="C18416" s="115" t="s">
        <v>45554</v>
      </c>
      <c r="D18416" s="115" t="s">
        <v>1138</v>
      </c>
      <c r="E18416" s="115">
        <v>6034</v>
      </c>
      <c r="F18416" s="674">
        <v>293.83600000000001</v>
      </c>
      <c r="G18416" s="674">
        <v>295.84500000000003</v>
      </c>
      <c r="H18416" s="115">
        <f t="shared" si="574"/>
        <v>1.0068371472522089</v>
      </c>
      <c r="I18416" s="115">
        <f t="shared" si="575"/>
        <v>6075.2552999999998</v>
      </c>
    </row>
    <row r="18417" spans="1:9" hidden="1">
      <c r="A18417" s="115" t="s">
        <v>47405</v>
      </c>
      <c r="B18417" s="115" t="s">
        <v>47406</v>
      </c>
      <c r="C18417" s="115" t="s">
        <v>45557</v>
      </c>
      <c r="D18417" s="115" t="s">
        <v>1138</v>
      </c>
      <c r="E18417" s="115">
        <v>6795</v>
      </c>
      <c r="F18417" s="674">
        <v>293.83600000000001</v>
      </c>
      <c r="G18417" s="674">
        <v>295.84500000000003</v>
      </c>
      <c r="H18417" s="115">
        <f t="shared" si="574"/>
        <v>1.0068371472522089</v>
      </c>
      <c r="I18417" s="115">
        <f t="shared" si="575"/>
        <v>6841.4584000000004</v>
      </c>
    </row>
    <row r="18418" spans="1:9" hidden="1">
      <c r="A18418" s="115" t="s">
        <v>47407</v>
      </c>
      <c r="B18418" s="115" t="s">
        <v>47408</v>
      </c>
      <c r="C18418" s="115" t="s">
        <v>45560</v>
      </c>
      <c r="D18418" s="115" t="s">
        <v>1138</v>
      </c>
      <c r="E18418" s="115">
        <v>6795</v>
      </c>
      <c r="F18418" s="674">
        <v>293.83600000000001</v>
      </c>
      <c r="G18418" s="674">
        <v>295.84500000000003</v>
      </c>
      <c r="H18418" s="115">
        <f t="shared" si="574"/>
        <v>1.0068371472522089</v>
      </c>
      <c r="I18418" s="115">
        <f t="shared" si="575"/>
        <v>6841.4584000000004</v>
      </c>
    </row>
    <row r="18419" spans="1:9" hidden="1">
      <c r="A18419" s="115" t="s">
        <v>47409</v>
      </c>
      <c r="B18419" s="115" t="s">
        <v>47410</v>
      </c>
      <c r="C18419" s="115" t="s">
        <v>45563</v>
      </c>
      <c r="D18419" s="115" t="s">
        <v>1138</v>
      </c>
      <c r="E18419" s="115">
        <v>7502</v>
      </c>
      <c r="F18419" s="674">
        <v>293.83600000000001</v>
      </c>
      <c r="G18419" s="674">
        <v>295.84500000000003</v>
      </c>
      <c r="H18419" s="115">
        <f t="shared" si="574"/>
        <v>1.0068371472522089</v>
      </c>
      <c r="I18419" s="115">
        <f t="shared" si="575"/>
        <v>7553.2923000000001</v>
      </c>
    </row>
    <row r="18420" spans="1:9" hidden="1">
      <c r="A18420" s="115" t="s">
        <v>47411</v>
      </c>
      <c r="B18420" s="115" t="s">
        <v>47412</v>
      </c>
      <c r="C18420" s="115" t="s">
        <v>45566</v>
      </c>
      <c r="D18420" s="115" t="s">
        <v>1138</v>
      </c>
      <c r="E18420" s="115">
        <v>7502</v>
      </c>
      <c r="F18420" s="674">
        <v>293.83600000000001</v>
      </c>
      <c r="G18420" s="674">
        <v>295.84500000000003</v>
      </c>
      <c r="H18420" s="115">
        <f t="shared" si="574"/>
        <v>1.0068371472522089</v>
      </c>
      <c r="I18420" s="115">
        <f t="shared" si="575"/>
        <v>7553.2923000000001</v>
      </c>
    </row>
    <row r="18421" spans="1:9" hidden="1">
      <c r="A18421" s="115" t="s">
        <v>47413</v>
      </c>
      <c r="B18421" s="115" t="s">
        <v>47414</v>
      </c>
      <c r="C18421" s="115" t="s">
        <v>45569</v>
      </c>
      <c r="D18421" s="115" t="s">
        <v>1138</v>
      </c>
      <c r="E18421" s="115">
        <v>10756</v>
      </c>
      <c r="F18421" s="674">
        <v>293.83600000000001</v>
      </c>
      <c r="G18421" s="674">
        <v>295.84500000000003</v>
      </c>
      <c r="H18421" s="115">
        <f t="shared" si="574"/>
        <v>1.0068371472522089</v>
      </c>
      <c r="I18421" s="115">
        <f t="shared" si="575"/>
        <v>10829.5404</v>
      </c>
    </row>
    <row r="18422" spans="1:9" hidden="1">
      <c r="A18422" s="115" t="s">
        <v>47415</v>
      </c>
      <c r="B18422" s="115" t="s">
        <v>47416</v>
      </c>
      <c r="C18422" s="115" t="s">
        <v>45572</v>
      </c>
      <c r="D18422" s="115" t="s">
        <v>1138</v>
      </c>
      <c r="E18422" s="115">
        <v>10756</v>
      </c>
      <c r="F18422" s="674">
        <v>293.83600000000001</v>
      </c>
      <c r="G18422" s="674">
        <v>295.84500000000003</v>
      </c>
      <c r="H18422" s="115">
        <f t="shared" si="574"/>
        <v>1.0068371472522089</v>
      </c>
      <c r="I18422" s="115">
        <f t="shared" si="575"/>
        <v>10829.5404</v>
      </c>
    </row>
    <row r="18423" spans="1:9" hidden="1">
      <c r="A18423" s="115" t="s">
        <v>47417</v>
      </c>
      <c r="B18423" s="115" t="s">
        <v>47418</v>
      </c>
      <c r="C18423" s="115" t="s">
        <v>45575</v>
      </c>
      <c r="D18423" s="115" t="s">
        <v>1138</v>
      </c>
      <c r="E18423" s="115">
        <v>16263</v>
      </c>
      <c r="F18423" s="674">
        <v>293.83600000000001</v>
      </c>
      <c r="G18423" s="674">
        <v>295.84500000000003</v>
      </c>
      <c r="H18423" s="115">
        <f t="shared" si="574"/>
        <v>1.0068371472522089</v>
      </c>
      <c r="I18423" s="115">
        <f t="shared" si="575"/>
        <v>16374.192499999999</v>
      </c>
    </row>
    <row r="18424" spans="1:9" hidden="1">
      <c r="A18424" s="115" t="s">
        <v>47419</v>
      </c>
      <c r="B18424" s="115" t="s">
        <v>47420</v>
      </c>
      <c r="C18424" s="115" t="s">
        <v>45578</v>
      </c>
      <c r="D18424" s="115" t="s">
        <v>1138</v>
      </c>
      <c r="E18424" s="115">
        <v>16263</v>
      </c>
      <c r="F18424" s="674">
        <v>293.83600000000001</v>
      </c>
      <c r="G18424" s="674">
        <v>295.84500000000003</v>
      </c>
      <c r="H18424" s="115">
        <f t="shared" si="574"/>
        <v>1.0068371472522089</v>
      </c>
      <c r="I18424" s="115">
        <f t="shared" si="575"/>
        <v>16374.192499999999</v>
      </c>
    </row>
    <row r="18425" spans="1:9" hidden="1">
      <c r="A18425" s="115" t="s">
        <v>47421</v>
      </c>
      <c r="B18425" s="115" t="s">
        <v>47422</v>
      </c>
      <c r="C18425" s="115" t="s">
        <v>45581</v>
      </c>
      <c r="D18425" s="115" t="s">
        <v>1138</v>
      </c>
      <c r="E18425" s="115">
        <v>18184</v>
      </c>
      <c r="F18425" s="674">
        <v>293.83600000000001</v>
      </c>
      <c r="G18425" s="674">
        <v>295.84500000000003</v>
      </c>
      <c r="H18425" s="115">
        <f t="shared" si="574"/>
        <v>1.0068371472522089</v>
      </c>
      <c r="I18425" s="115">
        <f t="shared" si="575"/>
        <v>18308.326700000001</v>
      </c>
    </row>
    <row r="18426" spans="1:9" hidden="1">
      <c r="A18426" s="115" t="s">
        <v>47423</v>
      </c>
      <c r="B18426" s="115" t="s">
        <v>47424</v>
      </c>
      <c r="C18426" s="115" t="s">
        <v>45584</v>
      </c>
      <c r="D18426" s="115" t="s">
        <v>1138</v>
      </c>
      <c r="E18426" s="115">
        <v>18184</v>
      </c>
      <c r="F18426" s="674">
        <v>293.83600000000001</v>
      </c>
      <c r="G18426" s="674">
        <v>295.84500000000003</v>
      </c>
      <c r="H18426" s="115">
        <f t="shared" si="574"/>
        <v>1.0068371472522089</v>
      </c>
      <c r="I18426" s="115">
        <f t="shared" si="575"/>
        <v>18308.326700000001</v>
      </c>
    </row>
    <row r="18427" spans="1:9" hidden="1">
      <c r="A18427" s="115" t="s">
        <v>47425</v>
      </c>
      <c r="B18427" s="115" t="s">
        <v>47426</v>
      </c>
      <c r="C18427" s="115" t="s">
        <v>45587</v>
      </c>
      <c r="D18427" s="115" t="s">
        <v>1138</v>
      </c>
      <c r="E18427" s="115">
        <v>1305</v>
      </c>
      <c r="F18427" s="674">
        <v>293.83600000000001</v>
      </c>
      <c r="G18427" s="674">
        <v>295.84500000000003</v>
      </c>
      <c r="H18427" s="115">
        <f t="shared" si="574"/>
        <v>1.0068371472522089</v>
      </c>
      <c r="I18427" s="115">
        <f t="shared" si="575"/>
        <v>1313.9224999999999</v>
      </c>
    </row>
    <row r="18428" spans="1:9" hidden="1">
      <c r="A18428" s="115" t="s">
        <v>47427</v>
      </c>
      <c r="B18428" s="115" t="s">
        <v>47428</v>
      </c>
      <c r="C18428" s="115" t="s">
        <v>45590</v>
      </c>
      <c r="D18428" s="115" t="s">
        <v>1138</v>
      </c>
      <c r="E18428" s="115">
        <v>1667.78</v>
      </c>
      <c r="F18428" s="674">
        <v>293.83600000000001</v>
      </c>
      <c r="G18428" s="674">
        <v>295.84500000000003</v>
      </c>
      <c r="H18428" s="115">
        <f t="shared" si="574"/>
        <v>1.0068371472522089</v>
      </c>
      <c r="I18428" s="115">
        <f t="shared" si="575"/>
        <v>1679.1829</v>
      </c>
    </row>
    <row r="18429" spans="1:9" hidden="1">
      <c r="A18429" s="115" t="s">
        <v>47429</v>
      </c>
      <c r="B18429" s="115" t="s">
        <v>47430</v>
      </c>
      <c r="C18429" s="115" t="s">
        <v>45593</v>
      </c>
      <c r="D18429" s="115" t="s">
        <v>1138</v>
      </c>
      <c r="E18429" s="115">
        <v>2446.37</v>
      </c>
      <c r="F18429" s="674">
        <v>293.83600000000001</v>
      </c>
      <c r="G18429" s="674">
        <v>295.84500000000003</v>
      </c>
      <c r="H18429" s="115">
        <f t="shared" si="574"/>
        <v>1.0068371472522089</v>
      </c>
      <c r="I18429" s="115">
        <f t="shared" si="575"/>
        <v>2463.0962</v>
      </c>
    </row>
    <row r="18430" spans="1:9" hidden="1">
      <c r="A18430" s="115" t="s">
        <v>47431</v>
      </c>
      <c r="B18430" s="115" t="s">
        <v>47432</v>
      </c>
      <c r="C18430" s="115" t="s">
        <v>45596</v>
      </c>
      <c r="D18430" s="115" t="s">
        <v>1138</v>
      </c>
      <c r="E18430" s="115">
        <v>7288.8530000000001</v>
      </c>
      <c r="F18430" s="674">
        <v>293.83600000000001</v>
      </c>
      <c r="G18430" s="674">
        <v>295.84500000000003</v>
      </c>
      <c r="H18430" s="115">
        <f t="shared" si="574"/>
        <v>1.0068371472522089</v>
      </c>
      <c r="I18430" s="115">
        <f t="shared" si="575"/>
        <v>7338.6880000000001</v>
      </c>
    </row>
    <row r="18431" spans="1:9" hidden="1">
      <c r="A18431" s="115" t="s">
        <v>47433</v>
      </c>
      <c r="B18431" s="115" t="s">
        <v>47434</v>
      </c>
      <c r="C18431" s="115" t="s">
        <v>45599</v>
      </c>
      <c r="D18431" s="115" t="s">
        <v>1138</v>
      </c>
      <c r="E18431" s="115">
        <v>6112.9349000000002</v>
      </c>
      <c r="F18431" s="674">
        <v>293.83600000000001</v>
      </c>
      <c r="G18431" s="674">
        <v>295.84500000000003</v>
      </c>
      <c r="H18431" s="115">
        <f t="shared" si="574"/>
        <v>1.0068371472522089</v>
      </c>
      <c r="I18431" s="115">
        <f t="shared" si="575"/>
        <v>6154.7299000000003</v>
      </c>
    </row>
    <row r="18432" spans="1:9" hidden="1">
      <c r="A18432" s="115" t="s">
        <v>47435</v>
      </c>
      <c r="B18432" s="115" t="s">
        <v>47436</v>
      </c>
      <c r="C18432" s="115" t="s">
        <v>45602</v>
      </c>
      <c r="D18432" s="115" t="s">
        <v>1138</v>
      </c>
      <c r="E18432" s="115">
        <v>4787.5871999999999</v>
      </c>
      <c r="F18432" s="674">
        <v>293.83600000000001</v>
      </c>
      <c r="G18432" s="674">
        <v>295.84500000000003</v>
      </c>
      <c r="H18432" s="115">
        <f t="shared" si="574"/>
        <v>1.0068371472522089</v>
      </c>
      <c r="I18432" s="115">
        <f t="shared" si="575"/>
        <v>4820.3206</v>
      </c>
    </row>
    <row r="18433" spans="1:9" hidden="1">
      <c r="A18433" s="115" t="s">
        <v>47437</v>
      </c>
      <c r="B18433" s="115" t="s">
        <v>47438</v>
      </c>
      <c r="C18433" s="115" t="s">
        <v>45605</v>
      </c>
      <c r="D18433" s="115" t="s">
        <v>1138</v>
      </c>
      <c r="E18433" s="115">
        <v>698.27719999999999</v>
      </c>
      <c r="F18433" s="674">
        <v>293.83600000000001</v>
      </c>
      <c r="G18433" s="674">
        <v>295.84500000000003</v>
      </c>
      <c r="H18433" s="115">
        <f t="shared" si="574"/>
        <v>1.0068371472522089</v>
      </c>
      <c r="I18433" s="115">
        <f t="shared" si="575"/>
        <v>703.05139999999994</v>
      </c>
    </row>
    <row r="18434" spans="1:9" hidden="1">
      <c r="A18434" s="115" t="s">
        <v>47439</v>
      </c>
      <c r="B18434" s="115" t="s">
        <v>47440</v>
      </c>
      <c r="C18434" s="115" t="s">
        <v>45608</v>
      </c>
      <c r="D18434" s="115" t="s">
        <v>1138</v>
      </c>
      <c r="E18434" s="115">
        <v>584.97720000000004</v>
      </c>
      <c r="F18434" s="674">
        <v>293.83600000000001</v>
      </c>
      <c r="G18434" s="674">
        <v>295.84500000000003</v>
      </c>
      <c r="H18434" s="115">
        <f t="shared" si="574"/>
        <v>1.0068371472522089</v>
      </c>
      <c r="I18434" s="115">
        <f t="shared" si="575"/>
        <v>588.97680000000003</v>
      </c>
    </row>
    <row r="18435" spans="1:9" hidden="1">
      <c r="A18435" s="115" t="s">
        <v>47441</v>
      </c>
      <c r="B18435" s="115" t="s">
        <v>47442</v>
      </c>
      <c r="C18435" s="115" t="s">
        <v>45611</v>
      </c>
      <c r="D18435" s="115" t="s">
        <v>1138</v>
      </c>
      <c r="E18435" s="115">
        <v>1768.3209999999999</v>
      </c>
      <c r="F18435" s="674">
        <v>293.83600000000001</v>
      </c>
      <c r="G18435" s="674">
        <v>295.84500000000003</v>
      </c>
      <c r="H18435" s="115">
        <f t="shared" si="574"/>
        <v>1.0068371472522089</v>
      </c>
      <c r="I18435" s="115">
        <f t="shared" si="575"/>
        <v>1780.4113</v>
      </c>
    </row>
    <row r="18436" spans="1:9" hidden="1">
      <c r="A18436" s="115" t="s">
        <v>47443</v>
      </c>
      <c r="B18436" s="115" t="s">
        <v>47444</v>
      </c>
      <c r="C18436" s="115" t="s">
        <v>45614</v>
      </c>
      <c r="D18436" s="115" t="s">
        <v>1138</v>
      </c>
      <c r="E18436" s="115">
        <v>1767.99</v>
      </c>
      <c r="F18436" s="674">
        <v>293.83600000000001</v>
      </c>
      <c r="G18436" s="674">
        <v>295.84500000000003</v>
      </c>
      <c r="H18436" s="115">
        <f t="shared" si="574"/>
        <v>1.0068371472522089</v>
      </c>
      <c r="I18436" s="115">
        <f t="shared" si="575"/>
        <v>1780.078</v>
      </c>
    </row>
    <row r="18437" spans="1:9" hidden="1">
      <c r="A18437" s="115" t="s">
        <v>47445</v>
      </c>
      <c r="B18437" s="115" t="s">
        <v>47446</v>
      </c>
      <c r="C18437" s="115" t="s">
        <v>45617</v>
      </c>
      <c r="D18437" s="115" t="s">
        <v>1138</v>
      </c>
      <c r="E18437" s="115">
        <v>2212.5841999999998</v>
      </c>
      <c r="F18437" s="674">
        <v>293.83600000000001</v>
      </c>
      <c r="G18437" s="674">
        <v>295.84500000000003</v>
      </c>
      <c r="H18437" s="115">
        <f t="shared" ref="H18437:H18500" si="576">G18437/F18437</f>
        <v>1.0068371472522089</v>
      </c>
      <c r="I18437" s="115">
        <f t="shared" ref="I18437:I18500" si="577">ROUND(H18437*E18437,4)</f>
        <v>2227.712</v>
      </c>
    </row>
    <row r="18438" spans="1:9" hidden="1">
      <c r="A18438" s="115" t="s">
        <v>47447</v>
      </c>
      <c r="B18438" s="115" t="s">
        <v>47448</v>
      </c>
      <c r="C18438" s="115" t="s">
        <v>45620</v>
      </c>
      <c r="D18438" s="115" t="s">
        <v>1138</v>
      </c>
      <c r="E18438" s="115">
        <v>709.85550000000001</v>
      </c>
      <c r="F18438" s="674">
        <v>293.83600000000001</v>
      </c>
      <c r="G18438" s="674">
        <v>295.84500000000003</v>
      </c>
      <c r="H18438" s="115">
        <f t="shared" si="576"/>
        <v>1.0068371472522089</v>
      </c>
      <c r="I18438" s="115">
        <f t="shared" si="577"/>
        <v>714.70889999999997</v>
      </c>
    </row>
    <row r="18439" spans="1:9" hidden="1">
      <c r="A18439" s="115" t="s">
        <v>47449</v>
      </c>
      <c r="B18439" s="115" t="s">
        <v>47450</v>
      </c>
      <c r="C18439" s="115" t="s">
        <v>45623</v>
      </c>
      <c r="D18439" s="115" t="s">
        <v>1138</v>
      </c>
      <c r="E18439" s="115">
        <v>324.76100000000002</v>
      </c>
      <c r="F18439" s="674">
        <v>293.83600000000001</v>
      </c>
      <c r="G18439" s="674">
        <v>295.84500000000003</v>
      </c>
      <c r="H18439" s="115">
        <f t="shared" si="576"/>
        <v>1.0068371472522089</v>
      </c>
      <c r="I18439" s="115">
        <f t="shared" si="577"/>
        <v>326.98140000000001</v>
      </c>
    </row>
    <row r="18440" spans="1:9" hidden="1">
      <c r="A18440" s="115" t="s">
        <v>47451</v>
      </c>
      <c r="B18440" s="115" t="s">
        <v>47452</v>
      </c>
      <c r="C18440" s="115" t="s">
        <v>45626</v>
      </c>
      <c r="D18440" s="115" t="s">
        <v>1138</v>
      </c>
      <c r="E18440" s="115">
        <v>119.78100000000001</v>
      </c>
      <c r="F18440" s="674">
        <v>293.83600000000001</v>
      </c>
      <c r="G18440" s="674">
        <v>295.84500000000003</v>
      </c>
      <c r="H18440" s="115">
        <f t="shared" si="576"/>
        <v>1.0068371472522089</v>
      </c>
      <c r="I18440" s="115">
        <f t="shared" si="577"/>
        <v>120.6</v>
      </c>
    </row>
    <row r="18441" spans="1:9" hidden="1">
      <c r="A18441" s="115" t="s">
        <v>47453</v>
      </c>
      <c r="B18441" s="115" t="s">
        <v>47454</v>
      </c>
      <c r="C18441" s="115" t="s">
        <v>45629</v>
      </c>
      <c r="D18441" s="115" t="s">
        <v>1138</v>
      </c>
      <c r="E18441" s="115">
        <v>158.95099999999999</v>
      </c>
      <c r="F18441" s="674">
        <v>293.83600000000001</v>
      </c>
      <c r="G18441" s="674">
        <v>295.84500000000003</v>
      </c>
      <c r="H18441" s="115">
        <f t="shared" si="576"/>
        <v>1.0068371472522089</v>
      </c>
      <c r="I18441" s="115">
        <f t="shared" si="577"/>
        <v>160.0378</v>
      </c>
    </row>
    <row r="18442" spans="1:9" hidden="1">
      <c r="A18442" s="115" t="s">
        <v>47455</v>
      </c>
      <c r="B18442" s="115" t="s">
        <v>47456</v>
      </c>
      <c r="C18442" s="115" t="s">
        <v>45632</v>
      </c>
      <c r="D18442" s="115" t="s">
        <v>1138</v>
      </c>
      <c r="E18442" s="115">
        <v>295.98099999999999</v>
      </c>
      <c r="F18442" s="674">
        <v>293.83600000000001</v>
      </c>
      <c r="G18442" s="674">
        <v>295.84500000000003</v>
      </c>
      <c r="H18442" s="115">
        <f t="shared" si="576"/>
        <v>1.0068371472522089</v>
      </c>
      <c r="I18442" s="115">
        <f t="shared" si="577"/>
        <v>298.00470000000001</v>
      </c>
    </row>
    <row r="18443" spans="1:9" hidden="1">
      <c r="A18443" s="115" t="s">
        <v>47457</v>
      </c>
      <c r="B18443" s="115" t="s">
        <v>47458</v>
      </c>
      <c r="C18443" s="115" t="s">
        <v>45635</v>
      </c>
      <c r="D18443" s="115" t="s">
        <v>1138</v>
      </c>
      <c r="E18443" s="115">
        <v>331.351</v>
      </c>
      <c r="F18443" s="674">
        <v>293.83600000000001</v>
      </c>
      <c r="G18443" s="674">
        <v>295.84500000000003</v>
      </c>
      <c r="H18443" s="115">
        <f t="shared" si="576"/>
        <v>1.0068371472522089</v>
      </c>
      <c r="I18443" s="115">
        <f t="shared" si="577"/>
        <v>333.61649999999997</v>
      </c>
    </row>
    <row r="18444" spans="1:9" hidden="1">
      <c r="A18444" s="115" t="s">
        <v>47459</v>
      </c>
      <c r="B18444" s="115" t="s">
        <v>47460</v>
      </c>
      <c r="C18444" s="115" t="s">
        <v>45638</v>
      </c>
      <c r="D18444" s="115" t="s">
        <v>1138</v>
      </c>
      <c r="E18444" s="115">
        <v>319.23099999999999</v>
      </c>
      <c r="F18444" s="674">
        <v>293.83600000000001</v>
      </c>
      <c r="G18444" s="674">
        <v>295.84500000000003</v>
      </c>
      <c r="H18444" s="115">
        <f t="shared" si="576"/>
        <v>1.0068371472522089</v>
      </c>
      <c r="I18444" s="115">
        <f t="shared" si="577"/>
        <v>321.41359999999997</v>
      </c>
    </row>
    <row r="18445" spans="1:9" hidden="1">
      <c r="A18445" s="115" t="s">
        <v>47461</v>
      </c>
      <c r="B18445" s="115" t="s">
        <v>47462</v>
      </c>
      <c r="C18445" s="115" t="s">
        <v>45641</v>
      </c>
      <c r="D18445" s="115" t="s">
        <v>1138</v>
      </c>
      <c r="E18445" s="115">
        <v>384.24099999999999</v>
      </c>
      <c r="F18445" s="674">
        <v>293.83600000000001</v>
      </c>
      <c r="G18445" s="674">
        <v>295.84500000000003</v>
      </c>
      <c r="H18445" s="115">
        <f t="shared" si="576"/>
        <v>1.0068371472522089</v>
      </c>
      <c r="I18445" s="115">
        <f t="shared" si="577"/>
        <v>386.86810000000003</v>
      </c>
    </row>
    <row r="18446" spans="1:9" hidden="1">
      <c r="A18446" s="115" t="s">
        <v>47463</v>
      </c>
      <c r="B18446" s="115" t="s">
        <v>47464</v>
      </c>
      <c r="C18446" s="115" t="s">
        <v>45644</v>
      </c>
      <c r="D18446" s="115" t="s">
        <v>1242</v>
      </c>
      <c r="E18446" s="115">
        <v>186.26310000000001</v>
      </c>
      <c r="F18446" s="674">
        <v>293.83600000000001</v>
      </c>
      <c r="G18446" s="674">
        <v>295.84500000000003</v>
      </c>
      <c r="H18446" s="115">
        <f t="shared" si="576"/>
        <v>1.0068371472522089</v>
      </c>
      <c r="I18446" s="115">
        <f t="shared" si="577"/>
        <v>187.53659999999999</v>
      </c>
    </row>
    <row r="18447" spans="1:9" hidden="1">
      <c r="A18447" s="115" t="s">
        <v>47465</v>
      </c>
      <c r="B18447" s="115" t="s">
        <v>47466</v>
      </c>
      <c r="C18447" s="115" t="s">
        <v>45647</v>
      </c>
      <c r="D18447" s="115" t="s">
        <v>1138</v>
      </c>
      <c r="E18447" s="115">
        <v>2031.53</v>
      </c>
      <c r="F18447" s="674">
        <v>293.83600000000001</v>
      </c>
      <c r="G18447" s="674">
        <v>295.84500000000003</v>
      </c>
      <c r="H18447" s="115">
        <f t="shared" si="576"/>
        <v>1.0068371472522089</v>
      </c>
      <c r="I18447" s="115">
        <f t="shared" si="577"/>
        <v>2045.4199000000001</v>
      </c>
    </row>
    <row r="18448" spans="1:9" hidden="1">
      <c r="A18448" s="115" t="s">
        <v>47467</v>
      </c>
      <c r="B18448" s="115" t="s">
        <v>47468</v>
      </c>
      <c r="C18448" s="115" t="s">
        <v>45650</v>
      </c>
      <c r="D18448" s="115" t="s">
        <v>1138</v>
      </c>
      <c r="E18448" s="115">
        <v>2522.8000000000002</v>
      </c>
      <c r="F18448" s="674">
        <v>293.83600000000001</v>
      </c>
      <c r="G18448" s="674">
        <v>295.84500000000003</v>
      </c>
      <c r="H18448" s="115">
        <f t="shared" si="576"/>
        <v>1.0068371472522089</v>
      </c>
      <c r="I18448" s="115">
        <f t="shared" si="577"/>
        <v>2540.0488</v>
      </c>
    </row>
    <row r="18449" spans="1:9" hidden="1">
      <c r="A18449" s="115" t="s">
        <v>47469</v>
      </c>
      <c r="B18449" s="115" t="s">
        <v>47470</v>
      </c>
      <c r="C18449" s="115" t="s">
        <v>45653</v>
      </c>
      <c r="D18449" s="115" t="s">
        <v>1138</v>
      </c>
      <c r="E18449" s="115">
        <v>3339.61</v>
      </c>
      <c r="F18449" s="674">
        <v>293.83600000000001</v>
      </c>
      <c r="G18449" s="674">
        <v>295.84500000000003</v>
      </c>
      <c r="H18449" s="115">
        <f t="shared" si="576"/>
        <v>1.0068371472522089</v>
      </c>
      <c r="I18449" s="115">
        <f t="shared" si="577"/>
        <v>3362.4434000000001</v>
      </c>
    </row>
    <row r="18450" spans="1:9" hidden="1">
      <c r="A18450" s="115" t="s">
        <v>47471</v>
      </c>
      <c r="B18450" s="115" t="s">
        <v>47472</v>
      </c>
      <c r="C18450" s="115" t="s">
        <v>45656</v>
      </c>
      <c r="D18450" s="115" t="s">
        <v>1138</v>
      </c>
      <c r="E18450" s="115">
        <v>5769.24</v>
      </c>
      <c r="F18450" s="674">
        <v>293.83600000000001</v>
      </c>
      <c r="G18450" s="674">
        <v>295.84500000000003</v>
      </c>
      <c r="H18450" s="115">
        <f t="shared" si="576"/>
        <v>1.0068371472522089</v>
      </c>
      <c r="I18450" s="115">
        <f t="shared" si="577"/>
        <v>5808.6850999999997</v>
      </c>
    </row>
    <row r="18451" spans="1:9" hidden="1">
      <c r="A18451" s="115" t="s">
        <v>47473</v>
      </c>
      <c r="B18451" s="115" t="s">
        <v>47474</v>
      </c>
      <c r="C18451" s="115" t="s">
        <v>45659</v>
      </c>
      <c r="D18451" s="115" t="s">
        <v>2038</v>
      </c>
      <c r="E18451" s="115">
        <v>1161.4155000000001</v>
      </c>
      <c r="F18451" s="674">
        <v>293.83600000000001</v>
      </c>
      <c r="G18451" s="674">
        <v>295.84500000000003</v>
      </c>
      <c r="H18451" s="115">
        <f t="shared" si="576"/>
        <v>1.0068371472522089</v>
      </c>
      <c r="I18451" s="115">
        <f t="shared" si="577"/>
        <v>1169.3562999999999</v>
      </c>
    </row>
    <row r="18452" spans="1:9" hidden="1">
      <c r="A18452" s="115" t="s">
        <v>47475</v>
      </c>
      <c r="B18452" s="115" t="s">
        <v>47476</v>
      </c>
      <c r="C18452" s="115" t="s">
        <v>45662</v>
      </c>
      <c r="D18452" s="115" t="s">
        <v>2038</v>
      </c>
      <c r="E18452" s="115">
        <v>1732.5754999999999</v>
      </c>
      <c r="F18452" s="674">
        <v>293.83600000000001</v>
      </c>
      <c r="G18452" s="674">
        <v>295.84500000000003</v>
      </c>
      <c r="H18452" s="115">
        <f t="shared" si="576"/>
        <v>1.0068371472522089</v>
      </c>
      <c r="I18452" s="115">
        <f t="shared" si="577"/>
        <v>1744.4213999999999</v>
      </c>
    </row>
    <row r="18453" spans="1:9" hidden="1">
      <c r="A18453" s="115" t="s">
        <v>47477</v>
      </c>
      <c r="B18453" s="115" t="s">
        <v>47478</v>
      </c>
      <c r="C18453" s="115" t="s">
        <v>45665</v>
      </c>
      <c r="D18453" s="115" t="s">
        <v>1138</v>
      </c>
      <c r="E18453" s="115">
        <v>347.98</v>
      </c>
      <c r="F18453" s="674">
        <v>293.83600000000001</v>
      </c>
      <c r="G18453" s="674">
        <v>295.84500000000003</v>
      </c>
      <c r="H18453" s="115">
        <f t="shared" si="576"/>
        <v>1.0068371472522089</v>
      </c>
      <c r="I18453" s="115">
        <f t="shared" si="577"/>
        <v>350.35919999999999</v>
      </c>
    </row>
    <row r="18454" spans="1:9" hidden="1">
      <c r="A18454" s="115" t="s">
        <v>47479</v>
      </c>
      <c r="B18454" s="115" t="s">
        <v>47480</v>
      </c>
      <c r="C18454" s="115" t="s">
        <v>45668</v>
      </c>
      <c r="D18454" s="115" t="s">
        <v>1138</v>
      </c>
      <c r="E18454" s="115">
        <v>1676.84</v>
      </c>
      <c r="F18454" s="674">
        <v>293.83600000000001</v>
      </c>
      <c r="G18454" s="674">
        <v>295.84500000000003</v>
      </c>
      <c r="H18454" s="115">
        <f t="shared" si="576"/>
        <v>1.0068371472522089</v>
      </c>
      <c r="I18454" s="115">
        <f t="shared" si="577"/>
        <v>1688.3047999999999</v>
      </c>
    </row>
    <row r="18455" spans="1:9" hidden="1">
      <c r="A18455" s="115" t="s">
        <v>47481</v>
      </c>
      <c r="B18455" s="115" t="s">
        <v>47482</v>
      </c>
      <c r="C18455" s="115" t="s">
        <v>45671</v>
      </c>
      <c r="D18455" s="115" t="s">
        <v>1138</v>
      </c>
      <c r="E18455" s="115">
        <v>908.96</v>
      </c>
      <c r="F18455" s="674">
        <v>293.83600000000001</v>
      </c>
      <c r="G18455" s="674">
        <v>295.84500000000003</v>
      </c>
      <c r="H18455" s="115">
        <f t="shared" si="576"/>
        <v>1.0068371472522089</v>
      </c>
      <c r="I18455" s="115">
        <f t="shared" si="577"/>
        <v>915.17470000000003</v>
      </c>
    </row>
    <row r="18456" spans="1:9" hidden="1">
      <c r="A18456" s="115" t="s">
        <v>47483</v>
      </c>
      <c r="B18456" s="115" t="s">
        <v>47484</v>
      </c>
      <c r="C18456" s="115" t="s">
        <v>45674</v>
      </c>
      <c r="D18456" s="115" t="s">
        <v>1138</v>
      </c>
      <c r="E18456" s="115">
        <v>3269</v>
      </c>
      <c r="F18456" s="674">
        <v>293.83600000000001</v>
      </c>
      <c r="G18456" s="674">
        <v>295.84500000000003</v>
      </c>
      <c r="H18456" s="115">
        <f t="shared" si="576"/>
        <v>1.0068371472522089</v>
      </c>
      <c r="I18456" s="115">
        <f t="shared" si="577"/>
        <v>3291.3506000000002</v>
      </c>
    </row>
    <row r="18457" spans="1:9" hidden="1">
      <c r="A18457" s="115" t="s">
        <v>47485</v>
      </c>
      <c r="B18457" s="115" t="s">
        <v>47486</v>
      </c>
      <c r="C18457" s="115" t="s">
        <v>45677</v>
      </c>
      <c r="D18457" s="115" t="s">
        <v>1138</v>
      </c>
      <c r="E18457" s="115">
        <v>962.02</v>
      </c>
      <c r="F18457" s="674">
        <v>293.83600000000001</v>
      </c>
      <c r="G18457" s="674">
        <v>295.84500000000003</v>
      </c>
      <c r="H18457" s="115">
        <f t="shared" si="576"/>
        <v>1.0068371472522089</v>
      </c>
      <c r="I18457" s="115">
        <f t="shared" si="577"/>
        <v>968.59749999999997</v>
      </c>
    </row>
    <row r="18458" spans="1:9" hidden="1">
      <c r="A18458" s="115" t="s">
        <v>47487</v>
      </c>
      <c r="B18458" s="115" t="s">
        <v>47488</v>
      </c>
      <c r="C18458" s="115" t="s">
        <v>45680</v>
      </c>
      <c r="D18458" s="115" t="s">
        <v>1138</v>
      </c>
      <c r="E18458" s="115">
        <v>1981.7</v>
      </c>
      <c r="F18458" s="674">
        <v>293.83600000000001</v>
      </c>
      <c r="G18458" s="674">
        <v>295.84500000000003</v>
      </c>
      <c r="H18458" s="115">
        <f t="shared" si="576"/>
        <v>1.0068371472522089</v>
      </c>
      <c r="I18458" s="115">
        <f t="shared" si="577"/>
        <v>1995.2492</v>
      </c>
    </row>
    <row r="18459" spans="1:9" hidden="1">
      <c r="A18459" s="115" t="s">
        <v>47489</v>
      </c>
      <c r="B18459" s="115" t="s">
        <v>47490</v>
      </c>
      <c r="C18459" s="115" t="s">
        <v>45683</v>
      </c>
      <c r="D18459" s="115" t="s">
        <v>1138</v>
      </c>
      <c r="E18459" s="115">
        <v>2200</v>
      </c>
      <c r="F18459" s="674">
        <v>293.83600000000001</v>
      </c>
      <c r="G18459" s="674">
        <v>295.84500000000003</v>
      </c>
      <c r="H18459" s="115">
        <f t="shared" si="576"/>
        <v>1.0068371472522089</v>
      </c>
      <c r="I18459" s="115">
        <f t="shared" si="577"/>
        <v>2215.0417000000002</v>
      </c>
    </row>
    <row r="18460" spans="1:9" hidden="1">
      <c r="A18460" s="115" t="s">
        <v>47491</v>
      </c>
      <c r="B18460" s="115" t="s">
        <v>47492</v>
      </c>
      <c r="C18460" s="115" t="s">
        <v>45686</v>
      </c>
      <c r="D18460" s="115" t="s">
        <v>1138</v>
      </c>
      <c r="E18460" s="115">
        <v>6695</v>
      </c>
      <c r="F18460" s="674">
        <v>293.83600000000001</v>
      </c>
      <c r="G18460" s="674">
        <v>295.84500000000003</v>
      </c>
      <c r="H18460" s="115">
        <f t="shared" si="576"/>
        <v>1.0068371472522089</v>
      </c>
      <c r="I18460" s="115">
        <f t="shared" si="577"/>
        <v>6740.7746999999999</v>
      </c>
    </row>
    <row r="18461" spans="1:9" hidden="1">
      <c r="A18461" s="115" t="s">
        <v>47493</v>
      </c>
      <c r="B18461" s="115" t="s">
        <v>47494</v>
      </c>
      <c r="C18461" s="115" t="s">
        <v>45689</v>
      </c>
      <c r="D18461" s="115" t="s">
        <v>1138</v>
      </c>
      <c r="E18461" s="115">
        <v>12257</v>
      </c>
      <c r="F18461" s="674">
        <v>293.83600000000001</v>
      </c>
      <c r="G18461" s="674">
        <v>295.84500000000003</v>
      </c>
      <c r="H18461" s="115">
        <f t="shared" si="576"/>
        <v>1.0068371472522089</v>
      </c>
      <c r="I18461" s="115">
        <f t="shared" si="577"/>
        <v>12340.802900000001</v>
      </c>
    </row>
    <row r="18462" spans="1:9" hidden="1">
      <c r="A18462" s="115" t="s">
        <v>47495</v>
      </c>
      <c r="B18462" s="115" t="s">
        <v>47496</v>
      </c>
      <c r="C18462" s="115" t="s">
        <v>45692</v>
      </c>
      <c r="D18462" s="115" t="s">
        <v>1138</v>
      </c>
      <c r="E18462" s="115">
        <v>26780</v>
      </c>
      <c r="F18462" s="674">
        <v>293.83600000000001</v>
      </c>
      <c r="G18462" s="674">
        <v>295.84500000000003</v>
      </c>
      <c r="H18462" s="115">
        <f t="shared" si="576"/>
        <v>1.0068371472522089</v>
      </c>
      <c r="I18462" s="115">
        <f t="shared" si="577"/>
        <v>26963.0988</v>
      </c>
    </row>
    <row r="18463" spans="1:9" hidden="1">
      <c r="A18463" s="115" t="s">
        <v>47497</v>
      </c>
      <c r="B18463" s="115" t="s">
        <v>47498</v>
      </c>
      <c r="C18463" s="115" t="s">
        <v>45695</v>
      </c>
      <c r="D18463" s="115" t="s">
        <v>1138</v>
      </c>
      <c r="E18463" s="115">
        <v>140480.2507</v>
      </c>
      <c r="F18463" s="674">
        <v>293.83600000000001</v>
      </c>
      <c r="G18463" s="674">
        <v>295.84500000000003</v>
      </c>
      <c r="H18463" s="115">
        <f t="shared" si="576"/>
        <v>1.0068371472522089</v>
      </c>
      <c r="I18463" s="115">
        <f t="shared" si="577"/>
        <v>141440.73490000001</v>
      </c>
    </row>
    <row r="18464" spans="1:9" hidden="1">
      <c r="A18464" s="115" t="s">
        <v>47499</v>
      </c>
      <c r="B18464" s="115" t="s">
        <v>47500</v>
      </c>
      <c r="C18464" s="115" t="s">
        <v>45698</v>
      </c>
      <c r="D18464" s="115" t="s">
        <v>1138</v>
      </c>
      <c r="E18464" s="115">
        <v>186315.2507</v>
      </c>
      <c r="F18464" s="674">
        <v>293.83600000000001</v>
      </c>
      <c r="G18464" s="674">
        <v>295.84500000000003</v>
      </c>
      <c r="H18464" s="115">
        <f t="shared" si="576"/>
        <v>1.0068371472522089</v>
      </c>
      <c r="I18464" s="115">
        <f t="shared" si="577"/>
        <v>187589.11550000001</v>
      </c>
    </row>
    <row r="18465" spans="1:9" hidden="1">
      <c r="A18465" s="115" t="s">
        <v>47501</v>
      </c>
      <c r="B18465" s="115" t="s">
        <v>47502</v>
      </c>
      <c r="C18465" s="115" t="s">
        <v>45701</v>
      </c>
      <c r="D18465" s="115" t="s">
        <v>1138</v>
      </c>
      <c r="E18465" s="115">
        <v>6301.7413999999999</v>
      </c>
      <c r="F18465" s="674">
        <v>293.83600000000001</v>
      </c>
      <c r="G18465" s="674">
        <v>295.84500000000003</v>
      </c>
      <c r="H18465" s="115">
        <f t="shared" si="576"/>
        <v>1.0068371472522089</v>
      </c>
      <c r="I18465" s="115">
        <f t="shared" si="577"/>
        <v>6344.8272999999999</v>
      </c>
    </row>
    <row r="18466" spans="1:9" hidden="1">
      <c r="A18466" s="115" t="s">
        <v>47503</v>
      </c>
      <c r="B18466" s="115" t="s">
        <v>47504</v>
      </c>
      <c r="C18466" s="115" t="s">
        <v>45704</v>
      </c>
      <c r="D18466" s="115" t="s">
        <v>1138</v>
      </c>
      <c r="E18466" s="115">
        <v>379.7</v>
      </c>
      <c r="F18466" s="674">
        <v>293.83600000000001</v>
      </c>
      <c r="G18466" s="674">
        <v>295.84500000000003</v>
      </c>
      <c r="H18466" s="115">
        <f t="shared" si="576"/>
        <v>1.0068371472522089</v>
      </c>
      <c r="I18466" s="115">
        <f t="shared" si="577"/>
        <v>382.29610000000002</v>
      </c>
    </row>
    <row r="18467" spans="1:9" hidden="1">
      <c r="A18467" s="115" t="s">
        <v>47505</v>
      </c>
      <c r="B18467" s="115" t="s">
        <v>47506</v>
      </c>
      <c r="C18467" s="115" t="s">
        <v>45707</v>
      </c>
      <c r="D18467" s="115" t="s">
        <v>1138</v>
      </c>
      <c r="E18467" s="115">
        <v>57900</v>
      </c>
      <c r="F18467" s="674">
        <v>293.83600000000001</v>
      </c>
      <c r="G18467" s="674">
        <v>295.84500000000003</v>
      </c>
      <c r="H18467" s="115">
        <f t="shared" si="576"/>
        <v>1.0068371472522089</v>
      </c>
      <c r="I18467" s="115">
        <f t="shared" si="577"/>
        <v>58295.870799999997</v>
      </c>
    </row>
    <row r="18468" spans="1:9" hidden="1">
      <c r="A18468" s="115" t="s">
        <v>47507</v>
      </c>
      <c r="B18468" s="115" t="s">
        <v>47508</v>
      </c>
      <c r="C18468" s="115" t="s">
        <v>45710</v>
      </c>
      <c r="D18468" s="115" t="s">
        <v>1138</v>
      </c>
      <c r="E18468" s="115">
        <v>104800</v>
      </c>
      <c r="F18468" s="674">
        <v>293.83600000000001</v>
      </c>
      <c r="G18468" s="674">
        <v>295.84500000000003</v>
      </c>
      <c r="H18468" s="115">
        <f t="shared" si="576"/>
        <v>1.0068371472522089</v>
      </c>
      <c r="I18468" s="115">
        <f t="shared" si="577"/>
        <v>105516.533</v>
      </c>
    </row>
    <row r="18469" spans="1:9" hidden="1">
      <c r="A18469" s="115" t="s">
        <v>47509</v>
      </c>
      <c r="B18469" s="115" t="s">
        <v>47510</v>
      </c>
      <c r="C18469" s="115" t="s">
        <v>45713</v>
      </c>
      <c r="D18469" s="115" t="s">
        <v>1138</v>
      </c>
      <c r="E18469" s="115">
        <v>132744</v>
      </c>
      <c r="F18469" s="674">
        <v>293.83600000000001</v>
      </c>
      <c r="G18469" s="674">
        <v>295.84500000000003</v>
      </c>
      <c r="H18469" s="115">
        <f t="shared" si="576"/>
        <v>1.0068371472522089</v>
      </c>
      <c r="I18469" s="115">
        <f t="shared" si="577"/>
        <v>133651.59030000001</v>
      </c>
    </row>
    <row r="18470" spans="1:9" hidden="1">
      <c r="A18470" s="115" t="s">
        <v>47511</v>
      </c>
      <c r="B18470" s="115" t="s">
        <v>47512</v>
      </c>
      <c r="C18470" s="115" t="s">
        <v>45716</v>
      </c>
      <c r="D18470" s="115" t="s">
        <v>1138</v>
      </c>
      <c r="E18470" s="115">
        <v>165006</v>
      </c>
      <c r="F18470" s="674">
        <v>293.83600000000001</v>
      </c>
      <c r="G18470" s="674">
        <v>295.84500000000003</v>
      </c>
      <c r="H18470" s="115">
        <f t="shared" si="576"/>
        <v>1.0068371472522089</v>
      </c>
      <c r="I18470" s="115">
        <f t="shared" si="577"/>
        <v>166134.1703</v>
      </c>
    </row>
    <row r="18471" spans="1:9" hidden="1">
      <c r="A18471" s="115" t="s">
        <v>47513</v>
      </c>
      <c r="B18471" s="115" t="s">
        <v>47514</v>
      </c>
      <c r="C18471" s="115" t="s">
        <v>45719</v>
      </c>
      <c r="D18471" s="115" t="s">
        <v>1138</v>
      </c>
      <c r="E18471" s="115">
        <v>211445</v>
      </c>
      <c r="F18471" s="674">
        <v>293.83600000000001</v>
      </c>
      <c r="G18471" s="674">
        <v>295.84500000000003</v>
      </c>
      <c r="H18471" s="115">
        <f t="shared" si="576"/>
        <v>1.0068371472522089</v>
      </c>
      <c r="I18471" s="115">
        <f t="shared" si="577"/>
        <v>212890.68059999999</v>
      </c>
    </row>
    <row r="18472" spans="1:9" hidden="1">
      <c r="A18472" s="115" t="s">
        <v>47515</v>
      </c>
      <c r="B18472" s="115" t="s">
        <v>47516</v>
      </c>
      <c r="C18472" s="115" t="s">
        <v>45722</v>
      </c>
      <c r="D18472" s="115" t="s">
        <v>1138</v>
      </c>
      <c r="E18472" s="115">
        <v>6613.95</v>
      </c>
      <c r="F18472" s="674">
        <v>293.83600000000001</v>
      </c>
      <c r="G18472" s="674">
        <v>295.84500000000003</v>
      </c>
      <c r="H18472" s="115">
        <f t="shared" si="576"/>
        <v>1.0068371472522089</v>
      </c>
      <c r="I18472" s="115">
        <f t="shared" si="577"/>
        <v>6659.1706000000004</v>
      </c>
    </row>
    <row r="18473" spans="1:9" hidden="1">
      <c r="A18473" s="115" t="s">
        <v>47517</v>
      </c>
      <c r="B18473" s="115" t="s">
        <v>47518</v>
      </c>
      <c r="C18473" s="115" t="s">
        <v>45725</v>
      </c>
      <c r="D18473" s="115" t="s">
        <v>1138</v>
      </c>
      <c r="E18473" s="115">
        <v>69.585499999999996</v>
      </c>
      <c r="F18473" s="674">
        <v>293.83600000000001</v>
      </c>
      <c r="G18473" s="674">
        <v>295.84500000000003</v>
      </c>
      <c r="H18473" s="115">
        <f t="shared" si="576"/>
        <v>1.0068371472522089</v>
      </c>
      <c r="I18473" s="115">
        <f t="shared" si="577"/>
        <v>70.061300000000003</v>
      </c>
    </row>
    <row r="18474" spans="1:9" hidden="1">
      <c r="A18474" s="115" t="s">
        <v>47519</v>
      </c>
      <c r="B18474" s="115" t="s">
        <v>47520</v>
      </c>
      <c r="C18474" s="115" t="s">
        <v>45728</v>
      </c>
      <c r="D18474" s="115" t="s">
        <v>1138</v>
      </c>
      <c r="E18474" s="115">
        <v>34.765500000000003</v>
      </c>
      <c r="F18474" s="674">
        <v>293.83600000000001</v>
      </c>
      <c r="G18474" s="674">
        <v>295.84500000000003</v>
      </c>
      <c r="H18474" s="115">
        <f t="shared" si="576"/>
        <v>1.0068371472522089</v>
      </c>
      <c r="I18474" s="115">
        <f t="shared" si="577"/>
        <v>35.0032</v>
      </c>
    </row>
    <row r="18475" spans="1:9" hidden="1">
      <c r="A18475" s="115" t="s">
        <v>47521</v>
      </c>
      <c r="B18475" s="115" t="s">
        <v>47522</v>
      </c>
      <c r="C18475" s="115" t="s">
        <v>45731</v>
      </c>
      <c r="D18475" s="115" t="s">
        <v>1138</v>
      </c>
      <c r="E18475" s="115">
        <v>93.385499999999993</v>
      </c>
      <c r="F18475" s="674">
        <v>293.83600000000001</v>
      </c>
      <c r="G18475" s="674">
        <v>295.84500000000003</v>
      </c>
      <c r="H18475" s="115">
        <f t="shared" si="576"/>
        <v>1.0068371472522089</v>
      </c>
      <c r="I18475" s="115">
        <f t="shared" si="577"/>
        <v>94.024000000000001</v>
      </c>
    </row>
    <row r="18476" spans="1:9" hidden="1">
      <c r="A18476" s="115" t="s">
        <v>47523</v>
      </c>
      <c r="B18476" s="115" t="s">
        <v>47524</v>
      </c>
      <c r="C18476" s="115" t="s">
        <v>45734</v>
      </c>
      <c r="D18476" s="115" t="s">
        <v>1138</v>
      </c>
      <c r="E18476" s="115">
        <v>449.7955</v>
      </c>
      <c r="F18476" s="674">
        <v>293.83600000000001</v>
      </c>
      <c r="G18476" s="674">
        <v>295.84500000000003</v>
      </c>
      <c r="H18476" s="115">
        <f t="shared" si="576"/>
        <v>1.0068371472522089</v>
      </c>
      <c r="I18476" s="115">
        <f t="shared" si="577"/>
        <v>452.87079999999997</v>
      </c>
    </row>
    <row r="18477" spans="1:9" hidden="1">
      <c r="A18477" s="115" t="s">
        <v>47525</v>
      </c>
      <c r="B18477" s="115" t="s">
        <v>47526</v>
      </c>
      <c r="C18477" s="115" t="s">
        <v>45737</v>
      </c>
      <c r="D18477" s="115" t="s">
        <v>1138</v>
      </c>
      <c r="E18477" s="115">
        <v>536.47550000000001</v>
      </c>
      <c r="F18477" s="674">
        <v>293.83600000000001</v>
      </c>
      <c r="G18477" s="674">
        <v>295.84500000000003</v>
      </c>
      <c r="H18477" s="115">
        <f t="shared" si="576"/>
        <v>1.0068371472522089</v>
      </c>
      <c r="I18477" s="115">
        <f t="shared" si="577"/>
        <v>540.14350000000002</v>
      </c>
    </row>
    <row r="18478" spans="1:9" hidden="1">
      <c r="A18478" s="115" t="s">
        <v>47527</v>
      </c>
      <c r="B18478" s="115" t="s">
        <v>47528</v>
      </c>
      <c r="C18478" s="115" t="s">
        <v>45740</v>
      </c>
      <c r="D18478" s="115" t="s">
        <v>1138</v>
      </c>
      <c r="E18478" s="115">
        <v>60.955500000000001</v>
      </c>
      <c r="F18478" s="674">
        <v>293.83600000000001</v>
      </c>
      <c r="G18478" s="674">
        <v>295.84500000000003</v>
      </c>
      <c r="H18478" s="115">
        <f t="shared" si="576"/>
        <v>1.0068371472522089</v>
      </c>
      <c r="I18478" s="115">
        <f t="shared" si="577"/>
        <v>61.372300000000003</v>
      </c>
    </row>
    <row r="18479" spans="1:9" hidden="1">
      <c r="A18479" s="115" t="s">
        <v>47529</v>
      </c>
      <c r="B18479" s="115" t="s">
        <v>47530</v>
      </c>
      <c r="C18479" s="115" t="s">
        <v>45743</v>
      </c>
      <c r="D18479" s="115" t="s">
        <v>1138</v>
      </c>
      <c r="E18479" s="115">
        <v>124.36369999999999</v>
      </c>
      <c r="F18479" s="674">
        <v>293.83600000000001</v>
      </c>
      <c r="G18479" s="674">
        <v>295.84500000000003</v>
      </c>
      <c r="H18479" s="115">
        <f t="shared" si="576"/>
        <v>1.0068371472522089</v>
      </c>
      <c r="I18479" s="115">
        <f t="shared" si="577"/>
        <v>125.214</v>
      </c>
    </row>
    <row r="18480" spans="1:9" hidden="1">
      <c r="A18480" s="115" t="s">
        <v>47531</v>
      </c>
      <c r="B18480" s="115" t="s">
        <v>47532</v>
      </c>
      <c r="C18480" s="115" t="s">
        <v>45746</v>
      </c>
      <c r="D18480" s="115" t="s">
        <v>1138</v>
      </c>
      <c r="E18480" s="115">
        <v>99.533699999999996</v>
      </c>
      <c r="F18480" s="674">
        <v>293.83600000000001</v>
      </c>
      <c r="G18480" s="674">
        <v>295.84500000000003</v>
      </c>
      <c r="H18480" s="115">
        <f t="shared" si="576"/>
        <v>1.0068371472522089</v>
      </c>
      <c r="I18480" s="115">
        <f t="shared" si="577"/>
        <v>100.21420000000001</v>
      </c>
    </row>
    <row r="18481" spans="1:9" hidden="1">
      <c r="A18481" s="115" t="s">
        <v>47533</v>
      </c>
      <c r="B18481" s="115" t="s">
        <v>47534</v>
      </c>
      <c r="C18481" s="115" t="s">
        <v>45749</v>
      </c>
      <c r="D18481" s="115" t="s">
        <v>1138</v>
      </c>
      <c r="E18481" s="115">
        <v>115.4404</v>
      </c>
      <c r="F18481" s="674">
        <v>293.83600000000001</v>
      </c>
      <c r="G18481" s="674">
        <v>295.84500000000003</v>
      </c>
      <c r="H18481" s="115">
        <f t="shared" si="576"/>
        <v>1.0068371472522089</v>
      </c>
      <c r="I18481" s="115">
        <f t="shared" si="577"/>
        <v>116.22969999999999</v>
      </c>
    </row>
    <row r="18482" spans="1:9" hidden="1">
      <c r="A18482" s="115" t="s">
        <v>47535</v>
      </c>
      <c r="B18482" s="115" t="s">
        <v>47536</v>
      </c>
      <c r="C18482" s="115" t="s">
        <v>45752</v>
      </c>
      <c r="D18482" s="115" t="s">
        <v>1138</v>
      </c>
      <c r="E18482" s="115">
        <v>113.5604</v>
      </c>
      <c r="F18482" s="674">
        <v>293.83600000000001</v>
      </c>
      <c r="G18482" s="674">
        <v>295.84500000000003</v>
      </c>
      <c r="H18482" s="115">
        <f t="shared" si="576"/>
        <v>1.0068371472522089</v>
      </c>
      <c r="I18482" s="115">
        <f t="shared" si="577"/>
        <v>114.3368</v>
      </c>
    </row>
    <row r="18483" spans="1:9" hidden="1">
      <c r="A18483" s="115" t="s">
        <v>47537</v>
      </c>
      <c r="B18483" s="115" t="s">
        <v>47538</v>
      </c>
      <c r="C18483" s="115" t="s">
        <v>45755</v>
      </c>
      <c r="D18483" s="115" t="s">
        <v>1138</v>
      </c>
      <c r="E18483" s="115">
        <v>183.3708</v>
      </c>
      <c r="F18483" s="674">
        <v>293.83600000000001</v>
      </c>
      <c r="G18483" s="674">
        <v>295.84500000000003</v>
      </c>
      <c r="H18483" s="115">
        <f t="shared" si="576"/>
        <v>1.0068371472522089</v>
      </c>
      <c r="I18483" s="115">
        <f t="shared" si="577"/>
        <v>184.62450000000001</v>
      </c>
    </row>
    <row r="18484" spans="1:9" hidden="1">
      <c r="A18484" s="115" t="s">
        <v>47539</v>
      </c>
      <c r="B18484" s="115" t="s">
        <v>47540</v>
      </c>
      <c r="C18484" s="115" t="s">
        <v>45758</v>
      </c>
      <c r="D18484" s="115" t="s">
        <v>1138</v>
      </c>
      <c r="E18484" s="115">
        <v>161.1808</v>
      </c>
      <c r="F18484" s="674">
        <v>293.83600000000001</v>
      </c>
      <c r="G18484" s="674">
        <v>295.84500000000003</v>
      </c>
      <c r="H18484" s="115">
        <f t="shared" si="576"/>
        <v>1.0068371472522089</v>
      </c>
      <c r="I18484" s="115">
        <f t="shared" si="577"/>
        <v>162.28280000000001</v>
      </c>
    </row>
    <row r="18485" spans="1:9" hidden="1">
      <c r="A18485" s="115" t="s">
        <v>47541</v>
      </c>
      <c r="B18485" s="115" t="s">
        <v>47542</v>
      </c>
      <c r="C18485" s="115" t="s">
        <v>45761</v>
      </c>
      <c r="D18485" s="115" t="s">
        <v>1138</v>
      </c>
      <c r="E18485" s="115">
        <v>162.9008</v>
      </c>
      <c r="F18485" s="674">
        <v>293.83600000000001</v>
      </c>
      <c r="G18485" s="674">
        <v>295.84500000000003</v>
      </c>
      <c r="H18485" s="115">
        <f t="shared" si="576"/>
        <v>1.0068371472522089</v>
      </c>
      <c r="I18485" s="115">
        <f t="shared" si="577"/>
        <v>164.0146</v>
      </c>
    </row>
    <row r="18486" spans="1:9" hidden="1">
      <c r="A18486" s="115" t="s">
        <v>47543</v>
      </c>
      <c r="B18486" s="115" t="s">
        <v>47544</v>
      </c>
      <c r="C18486" s="115" t="s">
        <v>45764</v>
      </c>
      <c r="D18486" s="115" t="s">
        <v>1138</v>
      </c>
      <c r="E18486" s="115">
        <v>152.20079999999999</v>
      </c>
      <c r="F18486" s="674">
        <v>293.83600000000001</v>
      </c>
      <c r="G18486" s="674">
        <v>295.84500000000003</v>
      </c>
      <c r="H18486" s="115">
        <f t="shared" si="576"/>
        <v>1.0068371472522089</v>
      </c>
      <c r="I18486" s="115">
        <f t="shared" si="577"/>
        <v>153.2414</v>
      </c>
    </row>
    <row r="18487" spans="1:9" hidden="1">
      <c r="A18487" s="115" t="s">
        <v>47545</v>
      </c>
      <c r="B18487" s="115" t="s">
        <v>47546</v>
      </c>
      <c r="C18487" s="115" t="s">
        <v>45767</v>
      </c>
      <c r="D18487" s="115" t="s">
        <v>1138</v>
      </c>
      <c r="E18487" s="115">
        <v>259.20830000000001</v>
      </c>
      <c r="F18487" s="674">
        <v>293.83600000000001</v>
      </c>
      <c r="G18487" s="674">
        <v>295.84500000000003</v>
      </c>
      <c r="H18487" s="115">
        <f t="shared" si="576"/>
        <v>1.0068371472522089</v>
      </c>
      <c r="I18487" s="115">
        <f t="shared" si="577"/>
        <v>260.98050000000001</v>
      </c>
    </row>
    <row r="18488" spans="1:9" hidden="1">
      <c r="A18488" s="115" t="s">
        <v>47547</v>
      </c>
      <c r="B18488" s="115" t="s">
        <v>47548</v>
      </c>
      <c r="C18488" s="115" t="s">
        <v>45770</v>
      </c>
      <c r="D18488" s="115" t="s">
        <v>1138</v>
      </c>
      <c r="E18488" s="115">
        <v>212.1883</v>
      </c>
      <c r="F18488" s="674">
        <v>293.83600000000001</v>
      </c>
      <c r="G18488" s="674">
        <v>295.84500000000003</v>
      </c>
      <c r="H18488" s="115">
        <f t="shared" si="576"/>
        <v>1.0068371472522089</v>
      </c>
      <c r="I18488" s="115">
        <f t="shared" si="577"/>
        <v>213.63910000000001</v>
      </c>
    </row>
    <row r="18489" spans="1:9" hidden="1">
      <c r="A18489" s="115" t="s">
        <v>47549</v>
      </c>
      <c r="B18489" s="115" t="s">
        <v>47550</v>
      </c>
      <c r="C18489" s="115" t="s">
        <v>45773</v>
      </c>
      <c r="D18489" s="115" t="s">
        <v>1138</v>
      </c>
      <c r="E18489" s="115">
        <v>239.57830000000001</v>
      </c>
      <c r="F18489" s="674">
        <v>293.83600000000001</v>
      </c>
      <c r="G18489" s="674">
        <v>295.84500000000003</v>
      </c>
      <c r="H18489" s="115">
        <f t="shared" si="576"/>
        <v>1.0068371472522089</v>
      </c>
      <c r="I18489" s="115">
        <f t="shared" si="577"/>
        <v>241.21629999999999</v>
      </c>
    </row>
    <row r="18490" spans="1:9" hidden="1">
      <c r="A18490" s="115" t="s">
        <v>47551</v>
      </c>
      <c r="B18490" s="115" t="s">
        <v>47552</v>
      </c>
      <c r="C18490" s="115" t="s">
        <v>45776</v>
      </c>
      <c r="D18490" s="115" t="s">
        <v>1138</v>
      </c>
      <c r="E18490" s="115">
        <v>226.9983</v>
      </c>
      <c r="F18490" s="674">
        <v>293.83600000000001</v>
      </c>
      <c r="G18490" s="674">
        <v>295.84500000000003</v>
      </c>
      <c r="H18490" s="115">
        <f t="shared" si="576"/>
        <v>1.0068371472522089</v>
      </c>
      <c r="I18490" s="115">
        <f t="shared" si="577"/>
        <v>228.55029999999999</v>
      </c>
    </row>
    <row r="18491" spans="1:9" hidden="1">
      <c r="A18491" s="115" t="s">
        <v>47553</v>
      </c>
      <c r="B18491" s="115" t="s">
        <v>47554</v>
      </c>
      <c r="C18491" s="115" t="s">
        <v>45779</v>
      </c>
      <c r="D18491" s="115" t="s">
        <v>1138</v>
      </c>
      <c r="E18491" s="115">
        <v>314.24529999999999</v>
      </c>
      <c r="F18491" s="674">
        <v>293.83600000000001</v>
      </c>
      <c r="G18491" s="674">
        <v>295.84500000000003</v>
      </c>
      <c r="H18491" s="115">
        <f t="shared" si="576"/>
        <v>1.0068371472522089</v>
      </c>
      <c r="I18491" s="115">
        <f t="shared" si="577"/>
        <v>316.3938</v>
      </c>
    </row>
    <row r="18492" spans="1:9" hidden="1">
      <c r="A18492" s="115" t="s">
        <v>47555</v>
      </c>
      <c r="B18492" s="115" t="s">
        <v>47556</v>
      </c>
      <c r="C18492" s="115" t="s">
        <v>45782</v>
      </c>
      <c r="D18492" s="115" t="s">
        <v>1138</v>
      </c>
      <c r="E18492" s="115">
        <v>269.86529999999999</v>
      </c>
      <c r="F18492" s="674">
        <v>293.83600000000001</v>
      </c>
      <c r="G18492" s="674">
        <v>295.84500000000003</v>
      </c>
      <c r="H18492" s="115">
        <f t="shared" si="576"/>
        <v>1.0068371472522089</v>
      </c>
      <c r="I18492" s="115">
        <f t="shared" si="577"/>
        <v>271.71039999999999</v>
      </c>
    </row>
    <row r="18493" spans="1:9" hidden="1">
      <c r="A18493" s="115" t="s">
        <v>47557</v>
      </c>
      <c r="B18493" s="115" t="s">
        <v>47558</v>
      </c>
      <c r="C18493" s="115" t="s">
        <v>45785</v>
      </c>
      <c r="D18493" s="115" t="s">
        <v>1138</v>
      </c>
      <c r="E18493" s="115">
        <v>283.21530000000001</v>
      </c>
      <c r="F18493" s="674">
        <v>293.83600000000001</v>
      </c>
      <c r="G18493" s="674">
        <v>295.84500000000003</v>
      </c>
      <c r="H18493" s="115">
        <f t="shared" si="576"/>
        <v>1.0068371472522089</v>
      </c>
      <c r="I18493" s="115">
        <f t="shared" si="577"/>
        <v>285.15170000000001</v>
      </c>
    </row>
    <row r="18494" spans="1:9" hidden="1">
      <c r="A18494" s="115" t="s">
        <v>47559</v>
      </c>
      <c r="B18494" s="115" t="s">
        <v>47560</v>
      </c>
      <c r="C18494" s="115" t="s">
        <v>45788</v>
      </c>
      <c r="D18494" s="115" t="s">
        <v>1138</v>
      </c>
      <c r="E18494" s="115">
        <v>261.81529999999998</v>
      </c>
      <c r="F18494" s="674">
        <v>293.83600000000001</v>
      </c>
      <c r="G18494" s="674">
        <v>295.84500000000003</v>
      </c>
      <c r="H18494" s="115">
        <f t="shared" si="576"/>
        <v>1.0068371472522089</v>
      </c>
      <c r="I18494" s="115">
        <f t="shared" si="577"/>
        <v>263.60539999999997</v>
      </c>
    </row>
    <row r="18495" spans="1:9" hidden="1">
      <c r="A18495" s="115" t="s">
        <v>47561</v>
      </c>
      <c r="B18495" s="115" t="s">
        <v>47562</v>
      </c>
      <c r="C18495" s="115" t="s">
        <v>45791</v>
      </c>
      <c r="D18495" s="115" t="s">
        <v>1138</v>
      </c>
      <c r="E18495" s="115">
        <v>242.80369999999999</v>
      </c>
      <c r="F18495" s="674">
        <v>293.83600000000001</v>
      </c>
      <c r="G18495" s="674">
        <v>295.84500000000003</v>
      </c>
      <c r="H18495" s="115">
        <f t="shared" si="576"/>
        <v>1.0068371472522089</v>
      </c>
      <c r="I18495" s="115">
        <f t="shared" si="577"/>
        <v>244.46379999999999</v>
      </c>
    </row>
    <row r="18496" spans="1:9" hidden="1">
      <c r="A18496" s="115" t="s">
        <v>47563</v>
      </c>
      <c r="B18496" s="115" t="s">
        <v>47564</v>
      </c>
      <c r="C18496" s="115" t="s">
        <v>45794</v>
      </c>
      <c r="D18496" s="115" t="s">
        <v>1138</v>
      </c>
      <c r="E18496" s="115">
        <v>249.6337</v>
      </c>
      <c r="F18496" s="674">
        <v>293.83600000000001</v>
      </c>
      <c r="G18496" s="674">
        <v>295.84500000000003</v>
      </c>
      <c r="H18496" s="115">
        <f t="shared" si="576"/>
        <v>1.0068371472522089</v>
      </c>
      <c r="I18496" s="115">
        <f t="shared" si="577"/>
        <v>251.34049999999999</v>
      </c>
    </row>
    <row r="18497" spans="1:9" hidden="1">
      <c r="A18497" s="115" t="s">
        <v>47565</v>
      </c>
      <c r="B18497" s="115" t="s">
        <v>47566</v>
      </c>
      <c r="C18497" s="115" t="s">
        <v>45797</v>
      </c>
      <c r="D18497" s="115" t="s">
        <v>1138</v>
      </c>
      <c r="E18497" s="115">
        <v>286.83370000000002</v>
      </c>
      <c r="F18497" s="674">
        <v>293.83600000000001</v>
      </c>
      <c r="G18497" s="674">
        <v>295.84500000000003</v>
      </c>
      <c r="H18497" s="115">
        <f t="shared" si="576"/>
        <v>1.0068371472522089</v>
      </c>
      <c r="I18497" s="115">
        <f t="shared" si="577"/>
        <v>288.79480000000001</v>
      </c>
    </row>
    <row r="18498" spans="1:9" hidden="1">
      <c r="A18498" s="115" t="s">
        <v>47567</v>
      </c>
      <c r="B18498" s="115" t="s">
        <v>47568</v>
      </c>
      <c r="C18498" s="115" t="s">
        <v>45800</v>
      </c>
      <c r="D18498" s="115" t="s">
        <v>1138</v>
      </c>
      <c r="E18498" s="115">
        <v>271.39370000000002</v>
      </c>
      <c r="F18498" s="674">
        <v>293.83600000000001</v>
      </c>
      <c r="G18498" s="674">
        <v>295.84500000000003</v>
      </c>
      <c r="H18498" s="115">
        <f t="shared" si="576"/>
        <v>1.0068371472522089</v>
      </c>
      <c r="I18498" s="115">
        <f t="shared" si="577"/>
        <v>273.24930000000001</v>
      </c>
    </row>
    <row r="18499" spans="1:9" hidden="1">
      <c r="A18499" s="115" t="s">
        <v>47569</v>
      </c>
      <c r="B18499" s="115" t="s">
        <v>47570</v>
      </c>
      <c r="C18499" s="115" t="s">
        <v>45803</v>
      </c>
      <c r="D18499" s="115" t="s">
        <v>1138</v>
      </c>
      <c r="E18499" s="115">
        <v>304.87369999999999</v>
      </c>
      <c r="F18499" s="674">
        <v>293.83600000000001</v>
      </c>
      <c r="G18499" s="674">
        <v>295.84500000000003</v>
      </c>
      <c r="H18499" s="115">
        <f t="shared" si="576"/>
        <v>1.0068371472522089</v>
      </c>
      <c r="I18499" s="115">
        <f t="shared" si="577"/>
        <v>306.95819999999998</v>
      </c>
    </row>
    <row r="18500" spans="1:9" hidden="1">
      <c r="A18500" s="115" t="s">
        <v>47571</v>
      </c>
      <c r="B18500" s="115" t="s">
        <v>47572</v>
      </c>
      <c r="C18500" s="115" t="s">
        <v>45806</v>
      </c>
      <c r="D18500" s="115" t="s">
        <v>1138</v>
      </c>
      <c r="E18500" s="115">
        <v>265.53370000000001</v>
      </c>
      <c r="F18500" s="674">
        <v>293.83600000000001</v>
      </c>
      <c r="G18500" s="674">
        <v>295.84500000000003</v>
      </c>
      <c r="H18500" s="115">
        <f t="shared" si="576"/>
        <v>1.0068371472522089</v>
      </c>
      <c r="I18500" s="115">
        <f t="shared" si="577"/>
        <v>267.3492</v>
      </c>
    </row>
    <row r="18501" spans="1:9" hidden="1">
      <c r="A18501" s="115" t="s">
        <v>47573</v>
      </c>
      <c r="B18501" s="115" t="s">
        <v>47574</v>
      </c>
      <c r="C18501" s="115" t="s">
        <v>45809</v>
      </c>
      <c r="D18501" s="115" t="s">
        <v>1138</v>
      </c>
      <c r="E18501" s="115">
        <v>230.42609999999999</v>
      </c>
      <c r="F18501" s="674">
        <v>293.83600000000001</v>
      </c>
      <c r="G18501" s="674">
        <v>295.84500000000003</v>
      </c>
      <c r="H18501" s="115">
        <f t="shared" ref="H18501:H18564" si="578">G18501/F18501</f>
        <v>1.0068371472522089</v>
      </c>
      <c r="I18501" s="115">
        <f t="shared" ref="I18501:I18564" si="579">ROUND(H18501*E18501,4)</f>
        <v>232.0016</v>
      </c>
    </row>
    <row r="18502" spans="1:9" hidden="1">
      <c r="A18502" s="115" t="s">
        <v>47575</v>
      </c>
      <c r="B18502" s="115" t="s">
        <v>47576</v>
      </c>
      <c r="C18502" s="115" t="s">
        <v>45812</v>
      </c>
      <c r="D18502" s="115" t="s">
        <v>1138</v>
      </c>
      <c r="E18502" s="115">
        <v>226.5061</v>
      </c>
      <c r="F18502" s="674">
        <v>293.83600000000001</v>
      </c>
      <c r="G18502" s="674">
        <v>295.84500000000003</v>
      </c>
      <c r="H18502" s="115">
        <f t="shared" si="578"/>
        <v>1.0068371472522089</v>
      </c>
      <c r="I18502" s="115">
        <f t="shared" si="579"/>
        <v>228.0548</v>
      </c>
    </row>
    <row r="18503" spans="1:9" hidden="1">
      <c r="A18503" s="115" t="s">
        <v>47577</v>
      </c>
      <c r="B18503" s="115" t="s">
        <v>47578</v>
      </c>
      <c r="C18503" s="115" t="s">
        <v>45815</v>
      </c>
      <c r="D18503" s="115" t="s">
        <v>1138</v>
      </c>
      <c r="E18503" s="115">
        <v>279.52609999999999</v>
      </c>
      <c r="F18503" s="674">
        <v>293.83600000000001</v>
      </c>
      <c r="G18503" s="674">
        <v>295.84500000000003</v>
      </c>
      <c r="H18503" s="115">
        <f t="shared" si="578"/>
        <v>1.0068371472522089</v>
      </c>
      <c r="I18503" s="115">
        <f t="shared" si="579"/>
        <v>281.43729999999999</v>
      </c>
    </row>
    <row r="18504" spans="1:9" hidden="1">
      <c r="A18504" s="115" t="s">
        <v>47579</v>
      </c>
      <c r="B18504" s="115" t="s">
        <v>47580</v>
      </c>
      <c r="C18504" s="115" t="s">
        <v>45818</v>
      </c>
      <c r="D18504" s="115" t="s">
        <v>1138</v>
      </c>
      <c r="E18504" s="115">
        <v>281.42610000000002</v>
      </c>
      <c r="F18504" s="674">
        <v>293.83600000000001</v>
      </c>
      <c r="G18504" s="674">
        <v>295.84500000000003</v>
      </c>
      <c r="H18504" s="115">
        <f t="shared" si="578"/>
        <v>1.0068371472522089</v>
      </c>
      <c r="I18504" s="115">
        <f t="shared" si="579"/>
        <v>283.3503</v>
      </c>
    </row>
    <row r="18505" spans="1:9" hidden="1">
      <c r="A18505" s="115" t="s">
        <v>47581</v>
      </c>
      <c r="B18505" s="115" t="s">
        <v>47582</v>
      </c>
      <c r="C18505" s="115" t="s">
        <v>45821</v>
      </c>
      <c r="D18505" s="115" t="s">
        <v>1138</v>
      </c>
      <c r="E18505" s="115">
        <v>348.61610000000002</v>
      </c>
      <c r="F18505" s="674">
        <v>293.83600000000001</v>
      </c>
      <c r="G18505" s="674">
        <v>295.84500000000003</v>
      </c>
      <c r="H18505" s="115">
        <f t="shared" si="578"/>
        <v>1.0068371472522089</v>
      </c>
      <c r="I18505" s="115">
        <f t="shared" si="579"/>
        <v>350.99959999999999</v>
      </c>
    </row>
    <row r="18506" spans="1:9" hidden="1">
      <c r="A18506" s="115" t="s">
        <v>47583</v>
      </c>
      <c r="B18506" s="115" t="s">
        <v>47584</v>
      </c>
      <c r="C18506" s="115" t="s">
        <v>45824</v>
      </c>
      <c r="D18506" s="115" t="s">
        <v>1138</v>
      </c>
      <c r="E18506" s="115">
        <v>249.99610000000001</v>
      </c>
      <c r="F18506" s="674">
        <v>293.83600000000001</v>
      </c>
      <c r="G18506" s="674">
        <v>295.84500000000003</v>
      </c>
      <c r="H18506" s="115">
        <f t="shared" si="578"/>
        <v>1.0068371472522089</v>
      </c>
      <c r="I18506" s="115">
        <f t="shared" si="579"/>
        <v>251.7054</v>
      </c>
    </row>
    <row r="18507" spans="1:9" hidden="1">
      <c r="A18507" s="115" t="s">
        <v>47585</v>
      </c>
      <c r="B18507" s="115" t="s">
        <v>47586</v>
      </c>
      <c r="C18507" s="115" t="s">
        <v>45827</v>
      </c>
      <c r="D18507" s="115" t="s">
        <v>1138</v>
      </c>
      <c r="E18507" s="115">
        <v>147.2124</v>
      </c>
      <c r="F18507" s="674">
        <v>293.83600000000001</v>
      </c>
      <c r="G18507" s="674">
        <v>295.84500000000003</v>
      </c>
      <c r="H18507" s="115">
        <f t="shared" si="578"/>
        <v>1.0068371472522089</v>
      </c>
      <c r="I18507" s="115">
        <f t="shared" si="579"/>
        <v>148.21889999999999</v>
      </c>
    </row>
    <row r="18508" spans="1:9" hidden="1">
      <c r="A18508" s="115" t="s">
        <v>47587</v>
      </c>
      <c r="B18508" s="115" t="s">
        <v>47588</v>
      </c>
      <c r="C18508" s="115" t="s">
        <v>45830</v>
      </c>
      <c r="D18508" s="115" t="s">
        <v>1138</v>
      </c>
      <c r="E18508" s="115">
        <v>55.290999999999997</v>
      </c>
      <c r="F18508" s="674">
        <v>293.83600000000001</v>
      </c>
      <c r="G18508" s="674">
        <v>295.84500000000003</v>
      </c>
      <c r="H18508" s="115">
        <f t="shared" si="578"/>
        <v>1.0068371472522089</v>
      </c>
      <c r="I18508" s="115">
        <f t="shared" si="579"/>
        <v>55.668999999999997</v>
      </c>
    </row>
    <row r="18509" spans="1:9" hidden="1">
      <c r="A18509" s="115" t="s">
        <v>47589</v>
      </c>
      <c r="B18509" s="115" t="s">
        <v>47590</v>
      </c>
      <c r="C18509" s="115" t="s">
        <v>45833</v>
      </c>
      <c r="D18509" s="115" t="s">
        <v>1138</v>
      </c>
      <c r="E18509" s="115">
        <v>99.042000000000002</v>
      </c>
      <c r="F18509" s="674">
        <v>293.83600000000001</v>
      </c>
      <c r="G18509" s="674">
        <v>295.84500000000003</v>
      </c>
      <c r="H18509" s="115">
        <f t="shared" si="578"/>
        <v>1.0068371472522089</v>
      </c>
      <c r="I18509" s="115">
        <f t="shared" si="579"/>
        <v>99.719200000000001</v>
      </c>
    </row>
    <row r="18510" spans="1:9" hidden="1">
      <c r="A18510" s="115" t="s">
        <v>47591</v>
      </c>
      <c r="B18510" s="115" t="s">
        <v>47592</v>
      </c>
      <c r="C18510" s="115" t="s">
        <v>45836</v>
      </c>
      <c r="D18510" s="115" t="s">
        <v>1138</v>
      </c>
      <c r="E18510" s="115">
        <v>50.555500000000002</v>
      </c>
      <c r="F18510" s="674">
        <v>293.83600000000001</v>
      </c>
      <c r="G18510" s="674">
        <v>295.84500000000003</v>
      </c>
      <c r="H18510" s="115">
        <f t="shared" si="578"/>
        <v>1.0068371472522089</v>
      </c>
      <c r="I18510" s="115">
        <f t="shared" si="579"/>
        <v>50.901200000000003</v>
      </c>
    </row>
    <row r="18511" spans="1:9" hidden="1">
      <c r="A18511" s="115" t="s">
        <v>47593</v>
      </c>
      <c r="B18511" s="115" t="s">
        <v>47594</v>
      </c>
      <c r="C18511" s="115" t="s">
        <v>45839</v>
      </c>
      <c r="D18511" s="115" t="s">
        <v>1138</v>
      </c>
      <c r="E18511" s="115">
        <v>61580.932000000001</v>
      </c>
      <c r="F18511" s="674">
        <v>293.83600000000001</v>
      </c>
      <c r="G18511" s="674">
        <v>295.84500000000003</v>
      </c>
      <c r="H18511" s="115">
        <f t="shared" si="578"/>
        <v>1.0068371472522089</v>
      </c>
      <c r="I18511" s="115">
        <f t="shared" si="579"/>
        <v>62001.969899999996</v>
      </c>
    </row>
    <row r="18512" spans="1:9" hidden="1">
      <c r="A18512" s="115" t="s">
        <v>47595</v>
      </c>
      <c r="B18512" s="115" t="s">
        <v>47596</v>
      </c>
      <c r="C18512" s="115" t="s">
        <v>45842</v>
      </c>
      <c r="D18512" s="115" t="s">
        <v>1138</v>
      </c>
      <c r="E18512" s="115">
        <v>77498.087499999994</v>
      </c>
      <c r="F18512" s="674">
        <v>293.83600000000001</v>
      </c>
      <c r="G18512" s="674">
        <v>295.84500000000003</v>
      </c>
      <c r="H18512" s="115">
        <f t="shared" si="578"/>
        <v>1.0068371472522089</v>
      </c>
      <c r="I18512" s="115">
        <f t="shared" si="579"/>
        <v>78027.953299999994</v>
      </c>
    </row>
    <row r="18513" spans="1:9" hidden="1">
      <c r="A18513" s="115" t="s">
        <v>47597</v>
      </c>
      <c r="B18513" s="115" t="s">
        <v>47598</v>
      </c>
      <c r="C18513" s="115" t="s">
        <v>45845</v>
      </c>
      <c r="D18513" s="115" t="s">
        <v>1138</v>
      </c>
      <c r="E18513" s="115">
        <v>81589.244099999996</v>
      </c>
      <c r="F18513" s="674">
        <v>293.83600000000001</v>
      </c>
      <c r="G18513" s="674">
        <v>295.84500000000003</v>
      </c>
      <c r="H18513" s="115">
        <f t="shared" si="578"/>
        <v>1.0068371472522089</v>
      </c>
      <c r="I18513" s="115">
        <f t="shared" si="579"/>
        <v>82147.0818</v>
      </c>
    </row>
    <row r="18514" spans="1:9" hidden="1">
      <c r="A18514" s="115" t="s">
        <v>47599</v>
      </c>
      <c r="B18514" s="115" t="s">
        <v>47600</v>
      </c>
      <c r="C18514" s="115" t="s">
        <v>45848</v>
      </c>
      <c r="D18514" s="115" t="s">
        <v>1138</v>
      </c>
      <c r="E18514" s="115">
        <v>133793.25399999999</v>
      </c>
      <c r="F18514" s="674">
        <v>293.83600000000001</v>
      </c>
      <c r="G18514" s="674">
        <v>295.84500000000003</v>
      </c>
      <c r="H18514" s="115">
        <f t="shared" si="578"/>
        <v>1.0068371472522089</v>
      </c>
      <c r="I18514" s="115">
        <f t="shared" si="579"/>
        <v>134708.01819999999</v>
      </c>
    </row>
    <row r="18515" spans="1:9" hidden="1">
      <c r="A18515" s="115" t="s">
        <v>47601</v>
      </c>
      <c r="B18515" s="115" t="s">
        <v>47602</v>
      </c>
      <c r="C18515" s="115" t="s">
        <v>45851</v>
      </c>
      <c r="D18515" s="115" t="s">
        <v>1138</v>
      </c>
      <c r="E18515" s="115">
        <v>150962.9595</v>
      </c>
      <c r="F18515" s="674">
        <v>293.83600000000001</v>
      </c>
      <c r="G18515" s="674">
        <v>295.84500000000003</v>
      </c>
      <c r="H18515" s="115">
        <f t="shared" si="578"/>
        <v>1.0068371472522089</v>
      </c>
      <c r="I18515" s="115">
        <f t="shared" si="579"/>
        <v>151995.11550000001</v>
      </c>
    </row>
    <row r="18516" spans="1:9" hidden="1">
      <c r="A18516" s="115" t="s">
        <v>47603</v>
      </c>
      <c r="B18516" s="115" t="s">
        <v>47604</v>
      </c>
      <c r="C18516" s="115" t="s">
        <v>45854</v>
      </c>
      <c r="D18516" s="115" t="s">
        <v>1138</v>
      </c>
      <c r="E18516" s="115">
        <v>175397.22500000001</v>
      </c>
      <c r="F18516" s="674">
        <v>293.83600000000001</v>
      </c>
      <c r="G18516" s="674">
        <v>295.84500000000003</v>
      </c>
      <c r="H18516" s="115">
        <f t="shared" si="578"/>
        <v>1.0068371472522089</v>
      </c>
      <c r="I18516" s="115">
        <f t="shared" si="579"/>
        <v>176596.4417</v>
      </c>
    </row>
    <row r="18517" spans="1:9" hidden="1">
      <c r="A18517" s="115" t="s">
        <v>47605</v>
      </c>
      <c r="B18517" s="115" t="s">
        <v>47606</v>
      </c>
      <c r="C18517" s="115" t="s">
        <v>45857</v>
      </c>
      <c r="D18517" s="115" t="s">
        <v>1138</v>
      </c>
      <c r="E18517" s="115">
        <v>208247.9105</v>
      </c>
      <c r="F18517" s="674">
        <v>293.83600000000001</v>
      </c>
      <c r="G18517" s="674">
        <v>295.84500000000003</v>
      </c>
      <c r="H18517" s="115">
        <f t="shared" si="578"/>
        <v>1.0068371472522089</v>
      </c>
      <c r="I18517" s="115">
        <f t="shared" si="579"/>
        <v>209671.73209999999</v>
      </c>
    </row>
    <row r="18518" spans="1:9" hidden="1">
      <c r="A18518" s="115" t="s">
        <v>47607</v>
      </c>
      <c r="B18518" s="115" t="s">
        <v>47608</v>
      </c>
      <c r="C18518" s="115" t="s">
        <v>45860</v>
      </c>
      <c r="D18518" s="115" t="s">
        <v>1138</v>
      </c>
      <c r="E18518" s="115">
        <v>29642.951000000001</v>
      </c>
      <c r="F18518" s="674">
        <v>293.83600000000001</v>
      </c>
      <c r="G18518" s="674">
        <v>295.84500000000003</v>
      </c>
      <c r="H18518" s="115">
        <f t="shared" si="578"/>
        <v>1.0068371472522089</v>
      </c>
      <c r="I18518" s="115">
        <f t="shared" si="579"/>
        <v>29845.624199999998</v>
      </c>
    </row>
    <row r="18519" spans="1:9" hidden="1">
      <c r="A18519" s="115" t="s">
        <v>47609</v>
      </c>
      <c r="B18519" s="115" t="s">
        <v>47610</v>
      </c>
      <c r="C18519" s="115" t="s">
        <v>45863</v>
      </c>
      <c r="D18519" s="115" t="s">
        <v>1138</v>
      </c>
      <c r="E18519" s="115">
        <v>31064.426500000001</v>
      </c>
      <c r="F18519" s="674">
        <v>293.83600000000001</v>
      </c>
      <c r="G18519" s="674">
        <v>295.84500000000003</v>
      </c>
      <c r="H18519" s="115">
        <f t="shared" si="578"/>
        <v>1.0068371472522089</v>
      </c>
      <c r="I18519" s="115">
        <f t="shared" si="579"/>
        <v>31276.818599999999</v>
      </c>
    </row>
    <row r="18520" spans="1:9" hidden="1">
      <c r="A18520" s="115" t="s">
        <v>47611</v>
      </c>
      <c r="B18520" s="115" t="s">
        <v>47612</v>
      </c>
      <c r="C18520" s="115" t="s">
        <v>45866</v>
      </c>
      <c r="D18520" s="115" t="s">
        <v>1138</v>
      </c>
      <c r="E18520" s="115">
        <v>40085.902000000002</v>
      </c>
      <c r="F18520" s="674">
        <v>293.83600000000001</v>
      </c>
      <c r="G18520" s="674">
        <v>295.84500000000003</v>
      </c>
      <c r="H18520" s="115">
        <f t="shared" si="578"/>
        <v>1.0068371472522089</v>
      </c>
      <c r="I18520" s="115">
        <f t="shared" si="579"/>
        <v>40359.975200000001</v>
      </c>
    </row>
    <row r="18521" spans="1:9" hidden="1">
      <c r="A18521" s="115" t="s">
        <v>47613</v>
      </c>
      <c r="B18521" s="115" t="s">
        <v>47614</v>
      </c>
      <c r="C18521" s="115" t="s">
        <v>45869</v>
      </c>
      <c r="D18521" s="115" t="s">
        <v>1138</v>
      </c>
      <c r="E18521" s="115">
        <v>42107.377500000002</v>
      </c>
      <c r="F18521" s="674">
        <v>293.83600000000001</v>
      </c>
      <c r="G18521" s="674">
        <v>295.84500000000003</v>
      </c>
      <c r="H18521" s="115">
        <f t="shared" si="578"/>
        <v>1.0068371472522089</v>
      </c>
      <c r="I18521" s="115">
        <f t="shared" si="579"/>
        <v>42395.271800000002</v>
      </c>
    </row>
    <row r="18522" spans="1:9" hidden="1">
      <c r="A18522" s="115" t="s">
        <v>47615</v>
      </c>
      <c r="B18522" s="115" t="s">
        <v>47616</v>
      </c>
      <c r="C18522" s="115" t="s">
        <v>45872</v>
      </c>
      <c r="D18522" s="115" t="s">
        <v>1138</v>
      </c>
      <c r="E18522" s="115">
        <v>52128.853000000003</v>
      </c>
      <c r="F18522" s="674">
        <v>293.83600000000001</v>
      </c>
      <c r="G18522" s="674">
        <v>295.84500000000003</v>
      </c>
      <c r="H18522" s="115">
        <f t="shared" si="578"/>
        <v>1.0068371472522089</v>
      </c>
      <c r="I18522" s="115">
        <f t="shared" si="579"/>
        <v>52485.265599999999</v>
      </c>
    </row>
    <row r="18523" spans="1:9" hidden="1">
      <c r="A18523" s="115" t="s">
        <v>47617</v>
      </c>
      <c r="B18523" s="115" t="s">
        <v>47618</v>
      </c>
      <c r="C18523" s="115" t="s">
        <v>45875</v>
      </c>
      <c r="D18523" s="115" t="s">
        <v>1138</v>
      </c>
      <c r="E18523" s="115">
        <v>57150.328500000003</v>
      </c>
      <c r="F18523" s="674">
        <v>293.83600000000001</v>
      </c>
      <c r="G18523" s="674">
        <v>295.84500000000003</v>
      </c>
      <c r="H18523" s="115">
        <f t="shared" si="578"/>
        <v>1.0068371472522089</v>
      </c>
      <c r="I18523" s="115">
        <f t="shared" si="579"/>
        <v>57541.073700000001</v>
      </c>
    </row>
    <row r="18524" spans="1:9" hidden="1">
      <c r="A18524" s="115" t="s">
        <v>47619</v>
      </c>
      <c r="B18524" s="115" t="s">
        <v>47620</v>
      </c>
      <c r="C18524" s="115" t="s">
        <v>45878</v>
      </c>
      <c r="D18524" s="115" t="s">
        <v>1138</v>
      </c>
      <c r="E18524" s="115">
        <v>67171.804000000004</v>
      </c>
      <c r="F18524" s="674">
        <v>293.83600000000001</v>
      </c>
      <c r="G18524" s="674">
        <v>295.84500000000003</v>
      </c>
      <c r="H18524" s="115">
        <f t="shared" si="578"/>
        <v>1.0068371472522089</v>
      </c>
      <c r="I18524" s="115">
        <f t="shared" si="579"/>
        <v>67631.067500000005</v>
      </c>
    </row>
    <row r="18525" spans="1:9" hidden="1">
      <c r="A18525" s="115" t="s">
        <v>47621</v>
      </c>
      <c r="B18525" s="115" t="s">
        <v>47622</v>
      </c>
      <c r="C18525" s="115" t="s">
        <v>45881</v>
      </c>
      <c r="D18525" s="115" t="s">
        <v>1138</v>
      </c>
      <c r="E18525" s="115">
        <v>80781.120500000005</v>
      </c>
      <c r="F18525" s="674">
        <v>293.83600000000001</v>
      </c>
      <c r="G18525" s="674">
        <v>295.84500000000003</v>
      </c>
      <c r="H18525" s="115">
        <f t="shared" si="578"/>
        <v>1.0068371472522089</v>
      </c>
      <c r="I18525" s="115">
        <f t="shared" si="579"/>
        <v>81333.4329</v>
      </c>
    </row>
    <row r="18526" spans="1:9" hidden="1">
      <c r="A18526" s="115" t="s">
        <v>47623</v>
      </c>
      <c r="B18526" s="115" t="s">
        <v>47624</v>
      </c>
      <c r="C18526" s="115" t="s">
        <v>45884</v>
      </c>
      <c r="D18526" s="115" t="s">
        <v>1138</v>
      </c>
      <c r="E18526" s="115">
        <v>108320.3953</v>
      </c>
      <c r="F18526" s="674">
        <v>293.83600000000001</v>
      </c>
      <c r="G18526" s="674">
        <v>295.84500000000003</v>
      </c>
      <c r="H18526" s="115">
        <f t="shared" si="578"/>
        <v>1.0068371472522089</v>
      </c>
      <c r="I18526" s="115">
        <f t="shared" si="579"/>
        <v>109060.9978</v>
      </c>
    </row>
    <row r="18527" spans="1:9" hidden="1">
      <c r="A18527" s="115" t="s">
        <v>47625</v>
      </c>
      <c r="B18527" s="115" t="s">
        <v>47626</v>
      </c>
      <c r="C18527" s="115" t="s">
        <v>45887</v>
      </c>
      <c r="D18527" s="115" t="s">
        <v>1138</v>
      </c>
      <c r="E18527" s="115">
        <v>129962.99890000001</v>
      </c>
      <c r="F18527" s="674">
        <v>293.83600000000001</v>
      </c>
      <c r="G18527" s="674">
        <v>295.84500000000003</v>
      </c>
      <c r="H18527" s="115">
        <f t="shared" si="578"/>
        <v>1.0068371472522089</v>
      </c>
      <c r="I18527" s="115">
        <f t="shared" si="579"/>
        <v>130851.5751</v>
      </c>
    </row>
    <row r="18528" spans="1:9" hidden="1">
      <c r="A18528" s="115" t="s">
        <v>47627</v>
      </c>
      <c r="B18528" s="115" t="s">
        <v>47628</v>
      </c>
      <c r="C18528" s="115" t="s">
        <v>45890</v>
      </c>
      <c r="D18528" s="115" t="s">
        <v>1138</v>
      </c>
      <c r="E18528" s="115">
        <v>96756.890499999994</v>
      </c>
      <c r="F18528" s="674">
        <v>293.83600000000001</v>
      </c>
      <c r="G18528" s="674">
        <v>295.84500000000003</v>
      </c>
      <c r="H18528" s="115">
        <f t="shared" si="578"/>
        <v>1.0068371472522089</v>
      </c>
      <c r="I18528" s="115">
        <f t="shared" si="579"/>
        <v>97418.431599999996</v>
      </c>
    </row>
    <row r="18529" spans="1:9" hidden="1">
      <c r="A18529" s="115" t="s">
        <v>47629</v>
      </c>
      <c r="B18529" s="115" t="s">
        <v>47630</v>
      </c>
      <c r="C18529" s="115" t="s">
        <v>45893</v>
      </c>
      <c r="D18529" s="115" t="s">
        <v>1138</v>
      </c>
      <c r="E18529" s="115">
        <v>98650.176699999996</v>
      </c>
      <c r="F18529" s="674">
        <v>293.83600000000001</v>
      </c>
      <c r="G18529" s="674">
        <v>295.84500000000003</v>
      </c>
      <c r="H18529" s="115">
        <f t="shared" si="578"/>
        <v>1.0068371472522089</v>
      </c>
      <c r="I18529" s="115">
        <f t="shared" si="579"/>
        <v>99324.662500000006</v>
      </c>
    </row>
    <row r="18530" spans="1:9" hidden="1">
      <c r="A18530" s="115" t="s">
        <v>47631</v>
      </c>
      <c r="B18530" s="115" t="s">
        <v>47632</v>
      </c>
      <c r="C18530" s="115" t="s">
        <v>45896</v>
      </c>
      <c r="D18530" s="115" t="s">
        <v>1138</v>
      </c>
      <c r="E18530" s="115">
        <v>96756.890499999994</v>
      </c>
      <c r="F18530" s="674">
        <v>293.83600000000001</v>
      </c>
      <c r="G18530" s="674">
        <v>295.84500000000003</v>
      </c>
      <c r="H18530" s="115">
        <f t="shared" si="578"/>
        <v>1.0068371472522089</v>
      </c>
      <c r="I18530" s="115">
        <f t="shared" si="579"/>
        <v>97418.431599999996</v>
      </c>
    </row>
    <row r="18531" spans="1:9" hidden="1">
      <c r="A18531" s="115" t="s">
        <v>47633</v>
      </c>
      <c r="B18531" s="115" t="s">
        <v>47634</v>
      </c>
      <c r="C18531" s="115" t="s">
        <v>45899</v>
      </c>
      <c r="D18531" s="115" t="s">
        <v>1138</v>
      </c>
      <c r="E18531" s="115">
        <v>98650.176699999996</v>
      </c>
      <c r="F18531" s="674">
        <v>293.83600000000001</v>
      </c>
      <c r="G18531" s="674">
        <v>295.84500000000003</v>
      </c>
      <c r="H18531" s="115">
        <f t="shared" si="578"/>
        <v>1.0068371472522089</v>
      </c>
      <c r="I18531" s="115">
        <f t="shared" si="579"/>
        <v>99324.662500000006</v>
      </c>
    </row>
    <row r="18532" spans="1:9" hidden="1">
      <c r="A18532" s="115" t="s">
        <v>47635</v>
      </c>
      <c r="B18532" s="115" t="s">
        <v>47636</v>
      </c>
      <c r="C18532" s="115" t="s">
        <v>45902</v>
      </c>
      <c r="D18532" s="115" t="s">
        <v>1138</v>
      </c>
      <c r="E18532" s="115">
        <v>113077.20699999999</v>
      </c>
      <c r="F18532" s="674">
        <v>293.83600000000001</v>
      </c>
      <c r="G18532" s="674">
        <v>295.84500000000003</v>
      </c>
      <c r="H18532" s="115">
        <f t="shared" si="578"/>
        <v>1.0068371472522089</v>
      </c>
      <c r="I18532" s="115">
        <f t="shared" si="579"/>
        <v>113850.3325</v>
      </c>
    </row>
    <row r="18533" spans="1:9" hidden="1">
      <c r="A18533" s="115" t="s">
        <v>47637</v>
      </c>
      <c r="B18533" s="115" t="s">
        <v>47638</v>
      </c>
      <c r="C18533" s="115" t="s">
        <v>45905</v>
      </c>
      <c r="D18533" s="115" t="s">
        <v>1138</v>
      </c>
      <c r="E18533" s="115">
        <v>106573.16099999999</v>
      </c>
      <c r="F18533" s="674">
        <v>293.83600000000001</v>
      </c>
      <c r="G18533" s="674">
        <v>295.84500000000003</v>
      </c>
      <c r="H18533" s="115">
        <f t="shared" si="578"/>
        <v>1.0068371472522089</v>
      </c>
      <c r="I18533" s="115">
        <f t="shared" si="579"/>
        <v>107301.8174</v>
      </c>
    </row>
    <row r="18534" spans="1:9" hidden="1">
      <c r="A18534" s="115" t="s">
        <v>47639</v>
      </c>
      <c r="B18534" s="115" t="s">
        <v>47640</v>
      </c>
      <c r="C18534" s="115" t="s">
        <v>45908</v>
      </c>
      <c r="D18534" s="115" t="s">
        <v>1138</v>
      </c>
      <c r="E18534" s="115">
        <v>113077.20699999999</v>
      </c>
      <c r="F18534" s="674">
        <v>293.83600000000001</v>
      </c>
      <c r="G18534" s="674">
        <v>295.84500000000003</v>
      </c>
      <c r="H18534" s="115">
        <f t="shared" si="578"/>
        <v>1.0068371472522089</v>
      </c>
      <c r="I18534" s="115">
        <f t="shared" si="579"/>
        <v>113850.3325</v>
      </c>
    </row>
    <row r="18535" spans="1:9" hidden="1">
      <c r="A18535" s="115" t="s">
        <v>47641</v>
      </c>
      <c r="B18535" s="115" t="s">
        <v>47642</v>
      </c>
      <c r="C18535" s="115" t="s">
        <v>45911</v>
      </c>
      <c r="D18535" s="115" t="s">
        <v>1138</v>
      </c>
      <c r="E18535" s="115">
        <v>106573.16099999999</v>
      </c>
      <c r="F18535" s="674">
        <v>293.83600000000001</v>
      </c>
      <c r="G18535" s="674">
        <v>295.84500000000003</v>
      </c>
      <c r="H18535" s="115">
        <f t="shared" si="578"/>
        <v>1.0068371472522089</v>
      </c>
      <c r="I18535" s="115">
        <f t="shared" si="579"/>
        <v>107301.8174</v>
      </c>
    </row>
    <row r="18536" spans="1:9" hidden="1">
      <c r="A18536" s="115" t="s">
        <v>47643</v>
      </c>
      <c r="B18536" s="115" t="s">
        <v>47644</v>
      </c>
      <c r="C18536" s="115" t="s">
        <v>45914</v>
      </c>
      <c r="D18536" s="115" t="s">
        <v>1138</v>
      </c>
      <c r="E18536" s="115">
        <v>120572.4382</v>
      </c>
      <c r="F18536" s="674">
        <v>293.83600000000001</v>
      </c>
      <c r="G18536" s="674">
        <v>295.84500000000003</v>
      </c>
      <c r="H18536" s="115">
        <f t="shared" si="578"/>
        <v>1.0068371472522089</v>
      </c>
      <c r="I18536" s="115">
        <f t="shared" si="579"/>
        <v>121396.8097</v>
      </c>
    </row>
    <row r="18537" spans="1:9" hidden="1">
      <c r="A18537" s="115" t="s">
        <v>47645</v>
      </c>
      <c r="B18537" s="115" t="s">
        <v>47646</v>
      </c>
      <c r="C18537" s="115" t="s">
        <v>45917</v>
      </c>
      <c r="D18537" s="115" t="s">
        <v>1138</v>
      </c>
      <c r="E18537" s="115">
        <v>114606.484</v>
      </c>
      <c r="F18537" s="674">
        <v>293.83600000000001</v>
      </c>
      <c r="G18537" s="674">
        <v>295.84500000000003</v>
      </c>
      <c r="H18537" s="115">
        <f t="shared" si="578"/>
        <v>1.0068371472522089</v>
      </c>
      <c r="I18537" s="115">
        <f t="shared" si="579"/>
        <v>115390.06540000001</v>
      </c>
    </row>
    <row r="18538" spans="1:9" hidden="1">
      <c r="A18538" s="115" t="s">
        <v>47647</v>
      </c>
      <c r="B18538" s="115" t="s">
        <v>47648</v>
      </c>
      <c r="C18538" s="115" t="s">
        <v>45920</v>
      </c>
      <c r="D18538" s="115" t="s">
        <v>1138</v>
      </c>
      <c r="E18538" s="115">
        <v>120572.4382</v>
      </c>
      <c r="F18538" s="674">
        <v>293.83600000000001</v>
      </c>
      <c r="G18538" s="674">
        <v>295.84500000000003</v>
      </c>
      <c r="H18538" s="115">
        <f t="shared" si="578"/>
        <v>1.0068371472522089</v>
      </c>
      <c r="I18538" s="115">
        <f t="shared" si="579"/>
        <v>121396.8097</v>
      </c>
    </row>
    <row r="18539" spans="1:9" hidden="1">
      <c r="A18539" s="115" t="s">
        <v>47649</v>
      </c>
      <c r="B18539" s="115" t="s">
        <v>47650</v>
      </c>
      <c r="C18539" s="115" t="s">
        <v>45923</v>
      </c>
      <c r="D18539" s="115" t="s">
        <v>1138</v>
      </c>
      <c r="E18539" s="115">
        <v>114606.484</v>
      </c>
      <c r="F18539" s="674">
        <v>293.83600000000001</v>
      </c>
      <c r="G18539" s="674">
        <v>295.84500000000003</v>
      </c>
      <c r="H18539" s="115">
        <f t="shared" si="578"/>
        <v>1.0068371472522089</v>
      </c>
      <c r="I18539" s="115">
        <f t="shared" si="579"/>
        <v>115390.06540000001</v>
      </c>
    </row>
    <row r="18540" spans="1:9" hidden="1">
      <c r="A18540" s="115" t="s">
        <v>47651</v>
      </c>
      <c r="B18540" s="115" t="s">
        <v>47652</v>
      </c>
      <c r="C18540" s="115" t="s">
        <v>45926</v>
      </c>
      <c r="D18540" s="115" t="s">
        <v>1138</v>
      </c>
      <c r="E18540" s="115">
        <v>224259.75270000001</v>
      </c>
      <c r="F18540" s="674">
        <v>293.83600000000001</v>
      </c>
      <c r="G18540" s="674">
        <v>295.84500000000003</v>
      </c>
      <c r="H18540" s="115">
        <f t="shared" si="578"/>
        <v>1.0068371472522089</v>
      </c>
      <c r="I18540" s="115">
        <f t="shared" si="579"/>
        <v>225793.0497</v>
      </c>
    </row>
    <row r="18541" spans="1:9" hidden="1">
      <c r="A18541" s="115" t="s">
        <v>47653</v>
      </c>
      <c r="B18541" s="115" t="s">
        <v>47654</v>
      </c>
      <c r="C18541" s="115" t="s">
        <v>45929</v>
      </c>
      <c r="D18541" s="115" t="s">
        <v>1138</v>
      </c>
      <c r="E18541" s="115">
        <v>213996.14840000001</v>
      </c>
      <c r="F18541" s="674">
        <v>293.83600000000001</v>
      </c>
      <c r="G18541" s="674">
        <v>295.84500000000003</v>
      </c>
      <c r="H18541" s="115">
        <f t="shared" si="578"/>
        <v>1.0068371472522089</v>
      </c>
      <c r="I18541" s="115">
        <f t="shared" si="579"/>
        <v>215459.27160000001</v>
      </c>
    </row>
    <row r="18542" spans="1:9" hidden="1">
      <c r="A18542" s="115" t="s">
        <v>47655</v>
      </c>
      <c r="B18542" s="115" t="s">
        <v>47656</v>
      </c>
      <c r="C18542" s="115" t="s">
        <v>45932</v>
      </c>
      <c r="D18542" s="115" t="s">
        <v>1138</v>
      </c>
      <c r="E18542" s="115">
        <v>224259.75270000001</v>
      </c>
      <c r="F18542" s="674">
        <v>293.83600000000001</v>
      </c>
      <c r="G18542" s="674">
        <v>295.84500000000003</v>
      </c>
      <c r="H18542" s="115">
        <f t="shared" si="578"/>
        <v>1.0068371472522089</v>
      </c>
      <c r="I18542" s="115">
        <f t="shared" si="579"/>
        <v>225793.0497</v>
      </c>
    </row>
    <row r="18543" spans="1:9" hidden="1">
      <c r="A18543" s="115" t="s">
        <v>47657</v>
      </c>
      <c r="B18543" s="115" t="s">
        <v>47658</v>
      </c>
      <c r="C18543" s="115" t="s">
        <v>45935</v>
      </c>
      <c r="D18543" s="115" t="s">
        <v>1138</v>
      </c>
      <c r="E18543" s="115">
        <v>213996.14840000001</v>
      </c>
      <c r="F18543" s="674">
        <v>293.83600000000001</v>
      </c>
      <c r="G18543" s="674">
        <v>295.84500000000003</v>
      </c>
      <c r="H18543" s="115">
        <f t="shared" si="578"/>
        <v>1.0068371472522089</v>
      </c>
      <c r="I18543" s="115">
        <f t="shared" si="579"/>
        <v>215459.27160000001</v>
      </c>
    </row>
    <row r="18544" spans="1:9" hidden="1">
      <c r="A18544" s="115" t="s">
        <v>47659</v>
      </c>
      <c r="B18544" s="115" t="s">
        <v>47660</v>
      </c>
      <c r="C18544" s="115" t="s">
        <v>45938</v>
      </c>
      <c r="D18544" s="115" t="s">
        <v>1138</v>
      </c>
      <c r="E18544" s="115">
        <v>359226.14840000001</v>
      </c>
      <c r="F18544" s="674">
        <v>293.83600000000001</v>
      </c>
      <c r="G18544" s="674">
        <v>295.84500000000003</v>
      </c>
      <c r="H18544" s="115">
        <f t="shared" si="578"/>
        <v>1.0068371472522089</v>
      </c>
      <c r="I18544" s="115">
        <f t="shared" si="579"/>
        <v>361682.23050000001</v>
      </c>
    </row>
    <row r="18545" spans="1:9" hidden="1">
      <c r="A18545" s="115" t="s">
        <v>47661</v>
      </c>
      <c r="B18545" s="115" t="s">
        <v>47662</v>
      </c>
      <c r="C18545" s="115" t="s">
        <v>45941</v>
      </c>
      <c r="D18545" s="115" t="s">
        <v>1138</v>
      </c>
      <c r="E18545" s="115">
        <v>343780.91869999998</v>
      </c>
      <c r="F18545" s="674">
        <v>293.83600000000001</v>
      </c>
      <c r="G18545" s="674">
        <v>295.84500000000003</v>
      </c>
      <c r="H18545" s="115">
        <f t="shared" si="578"/>
        <v>1.0068371472522089</v>
      </c>
      <c r="I18545" s="115">
        <f t="shared" si="579"/>
        <v>346131.3995</v>
      </c>
    </row>
    <row r="18546" spans="1:9" hidden="1">
      <c r="A18546" s="115" t="s">
        <v>47663</v>
      </c>
      <c r="B18546" s="115" t="s">
        <v>47664</v>
      </c>
      <c r="C18546" s="115" t="s">
        <v>45944</v>
      </c>
      <c r="D18546" s="115" t="s">
        <v>1138</v>
      </c>
      <c r="E18546" s="115">
        <v>359226.14840000001</v>
      </c>
      <c r="F18546" s="674">
        <v>293.83600000000001</v>
      </c>
      <c r="G18546" s="674">
        <v>295.84500000000003</v>
      </c>
      <c r="H18546" s="115">
        <f t="shared" si="578"/>
        <v>1.0068371472522089</v>
      </c>
      <c r="I18546" s="115">
        <f t="shared" si="579"/>
        <v>361682.23050000001</v>
      </c>
    </row>
    <row r="18547" spans="1:9" hidden="1">
      <c r="A18547" s="115" t="s">
        <v>47665</v>
      </c>
      <c r="B18547" s="115" t="s">
        <v>47666</v>
      </c>
      <c r="C18547" s="115" t="s">
        <v>45947</v>
      </c>
      <c r="D18547" s="115" t="s">
        <v>1138</v>
      </c>
      <c r="E18547" s="115">
        <v>343780.91869999998</v>
      </c>
      <c r="F18547" s="674">
        <v>293.83600000000001</v>
      </c>
      <c r="G18547" s="674">
        <v>295.84500000000003</v>
      </c>
      <c r="H18547" s="115">
        <f t="shared" si="578"/>
        <v>1.0068371472522089</v>
      </c>
      <c r="I18547" s="115">
        <f t="shared" si="579"/>
        <v>346131.3995</v>
      </c>
    </row>
    <row r="18548" spans="1:9" hidden="1">
      <c r="A18548" s="115" t="s">
        <v>47667</v>
      </c>
      <c r="B18548" s="115" t="s">
        <v>47668</v>
      </c>
      <c r="C18548" s="115" t="s">
        <v>45950</v>
      </c>
      <c r="D18548" s="115" t="s">
        <v>1138</v>
      </c>
      <c r="E18548" s="115">
        <v>340002.41769999999</v>
      </c>
      <c r="F18548" s="674">
        <v>293.83600000000001</v>
      </c>
      <c r="G18548" s="674">
        <v>295.84500000000003</v>
      </c>
      <c r="H18548" s="115">
        <f t="shared" si="578"/>
        <v>1.0068371472522089</v>
      </c>
      <c r="I18548" s="115">
        <f t="shared" si="579"/>
        <v>342327.06430000003</v>
      </c>
    </row>
    <row r="18549" spans="1:9" hidden="1">
      <c r="A18549" s="115" t="s">
        <v>47669</v>
      </c>
      <c r="B18549" s="115" t="s">
        <v>47670</v>
      </c>
      <c r="C18549" s="115" t="s">
        <v>45953</v>
      </c>
      <c r="D18549" s="115" t="s">
        <v>1138</v>
      </c>
      <c r="E18549" s="115">
        <v>314343.40710000001</v>
      </c>
      <c r="F18549" s="674">
        <v>293.83600000000001</v>
      </c>
      <c r="G18549" s="674">
        <v>295.84500000000003</v>
      </c>
      <c r="H18549" s="115">
        <f t="shared" si="578"/>
        <v>1.0068371472522089</v>
      </c>
      <c r="I18549" s="115">
        <f t="shared" si="579"/>
        <v>316492.61930000002</v>
      </c>
    </row>
    <row r="18550" spans="1:9" hidden="1">
      <c r="A18550" s="115" t="s">
        <v>47671</v>
      </c>
      <c r="B18550" s="115" t="s">
        <v>47672</v>
      </c>
      <c r="C18550" s="115" t="s">
        <v>45956</v>
      </c>
      <c r="D18550" s="115" t="s">
        <v>1138</v>
      </c>
      <c r="E18550" s="115">
        <v>340002.41769999999</v>
      </c>
      <c r="F18550" s="674">
        <v>293.83600000000001</v>
      </c>
      <c r="G18550" s="674">
        <v>295.84500000000003</v>
      </c>
      <c r="H18550" s="115">
        <f t="shared" si="578"/>
        <v>1.0068371472522089</v>
      </c>
      <c r="I18550" s="115">
        <f t="shared" si="579"/>
        <v>342327.06430000003</v>
      </c>
    </row>
    <row r="18551" spans="1:9" hidden="1">
      <c r="A18551" s="115" t="s">
        <v>47673</v>
      </c>
      <c r="B18551" s="115" t="s">
        <v>47674</v>
      </c>
      <c r="C18551" s="115" t="s">
        <v>45959</v>
      </c>
      <c r="D18551" s="115" t="s">
        <v>1138</v>
      </c>
      <c r="E18551" s="115">
        <v>314343.40710000001</v>
      </c>
      <c r="F18551" s="674">
        <v>293.83600000000001</v>
      </c>
      <c r="G18551" s="674">
        <v>295.84500000000003</v>
      </c>
      <c r="H18551" s="115">
        <f t="shared" si="578"/>
        <v>1.0068371472522089</v>
      </c>
      <c r="I18551" s="115">
        <f t="shared" si="579"/>
        <v>316492.61930000002</v>
      </c>
    </row>
    <row r="18552" spans="1:9" hidden="1">
      <c r="A18552" s="115" t="s">
        <v>47675</v>
      </c>
      <c r="B18552" s="115" t="s">
        <v>47676</v>
      </c>
      <c r="C18552" s="115" t="s">
        <v>45962</v>
      </c>
      <c r="D18552" s="115" t="s">
        <v>1138</v>
      </c>
      <c r="E18552" s="115">
        <v>423000</v>
      </c>
      <c r="F18552" s="674">
        <v>293.83600000000001</v>
      </c>
      <c r="G18552" s="674">
        <v>295.84500000000003</v>
      </c>
      <c r="H18552" s="115">
        <f t="shared" si="578"/>
        <v>1.0068371472522089</v>
      </c>
      <c r="I18552" s="115">
        <f t="shared" si="579"/>
        <v>425892.11330000003</v>
      </c>
    </row>
    <row r="18553" spans="1:9" hidden="1">
      <c r="A18553" s="115" t="s">
        <v>47677</v>
      </c>
      <c r="B18553" s="115" t="s">
        <v>47678</v>
      </c>
      <c r="C18553" s="115" t="s">
        <v>45965</v>
      </c>
      <c r="D18553" s="115" t="s">
        <v>1138</v>
      </c>
      <c r="E18553" s="115">
        <v>425491.16609999997</v>
      </c>
      <c r="F18553" s="674">
        <v>293.83600000000001</v>
      </c>
      <c r="G18553" s="674">
        <v>295.84500000000003</v>
      </c>
      <c r="H18553" s="115">
        <f t="shared" si="578"/>
        <v>1.0068371472522089</v>
      </c>
      <c r="I18553" s="115">
        <f t="shared" si="579"/>
        <v>428400.31189999997</v>
      </c>
    </row>
    <row r="18554" spans="1:9" hidden="1">
      <c r="A18554" s="115" t="s">
        <v>47679</v>
      </c>
      <c r="B18554" s="115" t="s">
        <v>47680</v>
      </c>
      <c r="C18554" s="115" t="s">
        <v>45968</v>
      </c>
      <c r="D18554" s="115" t="s">
        <v>1138</v>
      </c>
      <c r="E18554" s="115">
        <v>423000</v>
      </c>
      <c r="F18554" s="674">
        <v>293.83600000000001</v>
      </c>
      <c r="G18554" s="674">
        <v>295.84500000000003</v>
      </c>
      <c r="H18554" s="115">
        <f t="shared" si="578"/>
        <v>1.0068371472522089</v>
      </c>
      <c r="I18554" s="115">
        <f t="shared" si="579"/>
        <v>425892.11330000003</v>
      </c>
    </row>
    <row r="18555" spans="1:9" hidden="1">
      <c r="A18555" s="115" t="s">
        <v>47681</v>
      </c>
      <c r="B18555" s="115" t="s">
        <v>47682</v>
      </c>
      <c r="C18555" s="115" t="s">
        <v>45971</v>
      </c>
      <c r="D18555" s="115" t="s">
        <v>1138</v>
      </c>
      <c r="E18555" s="115">
        <v>425491.16609999997</v>
      </c>
      <c r="F18555" s="674">
        <v>293.83600000000001</v>
      </c>
      <c r="G18555" s="674">
        <v>295.84500000000003</v>
      </c>
      <c r="H18555" s="115">
        <f t="shared" si="578"/>
        <v>1.0068371472522089</v>
      </c>
      <c r="I18555" s="115">
        <f t="shared" si="579"/>
        <v>428400.31189999997</v>
      </c>
    </row>
    <row r="18556" spans="1:9" hidden="1">
      <c r="A18556" s="115" t="s">
        <v>47683</v>
      </c>
      <c r="B18556" s="115" t="s">
        <v>47684</v>
      </c>
      <c r="C18556" s="115" t="s">
        <v>45974</v>
      </c>
      <c r="D18556" s="115" t="s">
        <v>1138</v>
      </c>
      <c r="E18556" s="115">
        <v>575957.59719999996</v>
      </c>
      <c r="F18556" s="674">
        <v>293.83600000000001</v>
      </c>
      <c r="G18556" s="674">
        <v>295.84500000000003</v>
      </c>
      <c r="H18556" s="115">
        <f t="shared" si="578"/>
        <v>1.0068371472522089</v>
      </c>
      <c r="I18556" s="115">
        <f t="shared" si="579"/>
        <v>579895.50410000002</v>
      </c>
    </row>
    <row r="18557" spans="1:9" hidden="1">
      <c r="A18557" s="115" t="s">
        <v>47685</v>
      </c>
      <c r="B18557" s="115" t="s">
        <v>47686</v>
      </c>
      <c r="C18557" s="115" t="s">
        <v>45977</v>
      </c>
      <c r="D18557" s="115" t="s">
        <v>1138</v>
      </c>
      <c r="E18557" s="115">
        <v>577950.53</v>
      </c>
      <c r="F18557" s="674">
        <v>293.83600000000001</v>
      </c>
      <c r="G18557" s="674">
        <v>295.84500000000003</v>
      </c>
      <c r="H18557" s="115">
        <f t="shared" si="578"/>
        <v>1.0068371472522089</v>
      </c>
      <c r="I18557" s="115">
        <f t="shared" si="579"/>
        <v>581902.06290000002</v>
      </c>
    </row>
    <row r="18558" spans="1:9" hidden="1">
      <c r="A18558" s="115" t="s">
        <v>47687</v>
      </c>
      <c r="B18558" s="115" t="s">
        <v>47688</v>
      </c>
      <c r="C18558" s="115" t="s">
        <v>45980</v>
      </c>
      <c r="D18558" s="115" t="s">
        <v>1138</v>
      </c>
      <c r="E18558" s="115">
        <v>575957.59719999996</v>
      </c>
      <c r="F18558" s="674">
        <v>293.83600000000001</v>
      </c>
      <c r="G18558" s="674">
        <v>295.84500000000003</v>
      </c>
      <c r="H18558" s="115">
        <f t="shared" si="578"/>
        <v>1.0068371472522089</v>
      </c>
      <c r="I18558" s="115">
        <f t="shared" si="579"/>
        <v>579895.50410000002</v>
      </c>
    </row>
    <row r="18559" spans="1:9" hidden="1">
      <c r="A18559" s="115" t="s">
        <v>47689</v>
      </c>
      <c r="B18559" s="115" t="s">
        <v>47690</v>
      </c>
      <c r="C18559" s="115" t="s">
        <v>45983</v>
      </c>
      <c r="D18559" s="115" t="s">
        <v>1138</v>
      </c>
      <c r="E18559" s="115">
        <v>577950.53</v>
      </c>
      <c r="F18559" s="674">
        <v>293.83600000000001</v>
      </c>
      <c r="G18559" s="674">
        <v>295.84500000000003</v>
      </c>
      <c r="H18559" s="115">
        <f t="shared" si="578"/>
        <v>1.0068371472522089</v>
      </c>
      <c r="I18559" s="115">
        <f t="shared" si="579"/>
        <v>581902.06290000002</v>
      </c>
    </row>
    <row r="18560" spans="1:9" hidden="1">
      <c r="A18560" s="115" t="s">
        <v>47691</v>
      </c>
      <c r="B18560" s="115" t="s">
        <v>47692</v>
      </c>
      <c r="C18560" s="115" t="s">
        <v>45986</v>
      </c>
      <c r="D18560" s="115" t="s">
        <v>1138</v>
      </c>
      <c r="E18560" s="115">
        <v>773257.95050000004</v>
      </c>
      <c r="F18560" s="674">
        <v>293.83600000000001</v>
      </c>
      <c r="G18560" s="674">
        <v>295.84500000000003</v>
      </c>
      <c r="H18560" s="115">
        <f t="shared" si="578"/>
        <v>1.0068371472522089</v>
      </c>
      <c r="I18560" s="115">
        <f t="shared" si="579"/>
        <v>778544.82900000003</v>
      </c>
    </row>
    <row r="18561" spans="1:9" hidden="1">
      <c r="A18561" s="115" t="s">
        <v>47693</v>
      </c>
      <c r="B18561" s="115" t="s">
        <v>47694</v>
      </c>
      <c r="C18561" s="115" t="s">
        <v>45989</v>
      </c>
      <c r="D18561" s="115" t="s">
        <v>1138</v>
      </c>
      <c r="E18561" s="115">
        <v>777243.81629999995</v>
      </c>
      <c r="F18561" s="674">
        <v>293.83600000000001</v>
      </c>
      <c r="G18561" s="674">
        <v>295.84500000000003</v>
      </c>
      <c r="H18561" s="115">
        <f t="shared" si="578"/>
        <v>1.0068371472522089</v>
      </c>
      <c r="I18561" s="115">
        <f t="shared" si="579"/>
        <v>782557.94669999997</v>
      </c>
    </row>
    <row r="18562" spans="1:9" hidden="1">
      <c r="A18562" s="115" t="s">
        <v>47695</v>
      </c>
      <c r="B18562" s="115" t="s">
        <v>47696</v>
      </c>
      <c r="C18562" s="115" t="s">
        <v>45992</v>
      </c>
      <c r="D18562" s="115" t="s">
        <v>1138</v>
      </c>
      <c r="E18562" s="115">
        <v>773257.95050000004</v>
      </c>
      <c r="F18562" s="674">
        <v>293.83600000000001</v>
      </c>
      <c r="G18562" s="674">
        <v>295.84500000000003</v>
      </c>
      <c r="H18562" s="115">
        <f t="shared" si="578"/>
        <v>1.0068371472522089</v>
      </c>
      <c r="I18562" s="115">
        <f t="shared" si="579"/>
        <v>778544.82900000003</v>
      </c>
    </row>
    <row r="18563" spans="1:9" hidden="1">
      <c r="A18563" s="115" t="s">
        <v>47697</v>
      </c>
      <c r="B18563" s="115" t="s">
        <v>47698</v>
      </c>
      <c r="C18563" s="115" t="s">
        <v>45995</v>
      </c>
      <c r="D18563" s="115" t="s">
        <v>1138</v>
      </c>
      <c r="E18563" s="115">
        <v>777243.81629999995</v>
      </c>
      <c r="F18563" s="674">
        <v>293.83600000000001</v>
      </c>
      <c r="G18563" s="674">
        <v>295.84500000000003</v>
      </c>
      <c r="H18563" s="115">
        <f t="shared" si="578"/>
        <v>1.0068371472522089</v>
      </c>
      <c r="I18563" s="115">
        <f t="shared" si="579"/>
        <v>782557.94669999997</v>
      </c>
    </row>
    <row r="18564" spans="1:9" hidden="1">
      <c r="A18564" s="115" t="s">
        <v>47699</v>
      </c>
      <c r="B18564" s="115" t="s">
        <v>47700</v>
      </c>
      <c r="C18564" s="115" t="s">
        <v>45998</v>
      </c>
      <c r="D18564" s="115" t="s">
        <v>1138</v>
      </c>
      <c r="E18564" s="115">
        <v>1101095.4064</v>
      </c>
      <c r="F18564" s="674">
        <v>293.83600000000001</v>
      </c>
      <c r="G18564" s="674">
        <v>295.84500000000003</v>
      </c>
      <c r="H18564" s="115">
        <f t="shared" si="578"/>
        <v>1.0068371472522089</v>
      </c>
      <c r="I18564" s="115">
        <f t="shared" si="579"/>
        <v>1108623.7578</v>
      </c>
    </row>
    <row r="18565" spans="1:9" hidden="1">
      <c r="A18565" s="115" t="s">
        <v>47701</v>
      </c>
      <c r="B18565" s="115" t="s">
        <v>47702</v>
      </c>
      <c r="C18565" s="115" t="s">
        <v>46001</v>
      </c>
      <c r="D18565" s="115" t="s">
        <v>1138</v>
      </c>
      <c r="E18565" s="115">
        <v>1295406.3603999999</v>
      </c>
      <c r="F18565" s="674">
        <v>293.83600000000001</v>
      </c>
      <c r="G18565" s="674">
        <v>295.84500000000003</v>
      </c>
      <c r="H18565" s="115">
        <f t="shared" ref="H18565:H18628" si="580">G18565/F18565</f>
        <v>1.0068371472522089</v>
      </c>
      <c r="I18565" s="115">
        <f t="shared" ref="I18565:I18628" si="581">ROUND(H18565*E18565,4)</f>
        <v>1304263.2444</v>
      </c>
    </row>
    <row r="18566" spans="1:9" hidden="1">
      <c r="A18566" s="115" t="s">
        <v>47703</v>
      </c>
      <c r="B18566" s="115" t="s">
        <v>47704</v>
      </c>
      <c r="C18566" s="115" t="s">
        <v>46004</v>
      </c>
      <c r="D18566" s="115" t="s">
        <v>1138</v>
      </c>
      <c r="E18566" s="115">
        <v>1101095.4064</v>
      </c>
      <c r="F18566" s="674">
        <v>293.83600000000001</v>
      </c>
      <c r="G18566" s="674">
        <v>295.84500000000003</v>
      </c>
      <c r="H18566" s="115">
        <f t="shared" si="580"/>
        <v>1.0068371472522089</v>
      </c>
      <c r="I18566" s="115">
        <f t="shared" si="581"/>
        <v>1108623.7578</v>
      </c>
    </row>
    <row r="18567" spans="1:9" hidden="1">
      <c r="A18567" s="115" t="s">
        <v>47705</v>
      </c>
      <c r="B18567" s="115" t="s">
        <v>47706</v>
      </c>
      <c r="C18567" s="115" t="s">
        <v>46007</v>
      </c>
      <c r="D18567" s="115" t="s">
        <v>1138</v>
      </c>
      <c r="E18567" s="115">
        <v>1295406.3603999999</v>
      </c>
      <c r="F18567" s="674">
        <v>293.83600000000001</v>
      </c>
      <c r="G18567" s="674">
        <v>295.84500000000003</v>
      </c>
      <c r="H18567" s="115">
        <f t="shared" si="580"/>
        <v>1.0068371472522089</v>
      </c>
      <c r="I18567" s="115">
        <f t="shared" si="581"/>
        <v>1304263.2444</v>
      </c>
    </row>
    <row r="18568" spans="1:9" hidden="1">
      <c r="A18568" s="115" t="s">
        <v>47707</v>
      </c>
      <c r="B18568" s="115" t="s">
        <v>47708</v>
      </c>
      <c r="C18568" s="115" t="s">
        <v>46010</v>
      </c>
      <c r="D18568" s="115" t="s">
        <v>1138</v>
      </c>
      <c r="E18568" s="115">
        <v>8179.5027</v>
      </c>
      <c r="F18568" s="674">
        <v>293.83600000000001</v>
      </c>
      <c r="G18568" s="674">
        <v>295.84500000000003</v>
      </c>
      <c r="H18568" s="115">
        <f t="shared" si="580"/>
        <v>1.0068371472522089</v>
      </c>
      <c r="I18568" s="115">
        <f t="shared" si="581"/>
        <v>8235.4272000000001</v>
      </c>
    </row>
    <row r="18569" spans="1:9" hidden="1">
      <c r="A18569" s="115" t="s">
        <v>47709</v>
      </c>
      <c r="B18569" s="115" t="s">
        <v>47710</v>
      </c>
      <c r="C18569" s="115" t="s">
        <v>46013</v>
      </c>
      <c r="D18569" s="115" t="s">
        <v>1138</v>
      </c>
      <c r="E18569" s="115">
        <v>1674.3469</v>
      </c>
      <c r="F18569" s="674">
        <v>293.83600000000001</v>
      </c>
      <c r="G18569" s="674">
        <v>295.84500000000003</v>
      </c>
      <c r="H18569" s="115">
        <f t="shared" si="580"/>
        <v>1.0068371472522089</v>
      </c>
      <c r="I18569" s="115">
        <f t="shared" si="581"/>
        <v>1685.7946999999999</v>
      </c>
    </row>
    <row r="18570" spans="1:9" hidden="1">
      <c r="A18570" s="115" t="s">
        <v>47711</v>
      </c>
      <c r="B18570" s="115" t="s">
        <v>47712</v>
      </c>
      <c r="C18570" s="115" t="s">
        <v>46016</v>
      </c>
      <c r="D18570" s="115" t="s">
        <v>1138</v>
      </c>
      <c r="E18570" s="115">
        <v>24958.931199999999</v>
      </c>
      <c r="F18570" s="674">
        <v>293.83600000000001</v>
      </c>
      <c r="G18570" s="674">
        <v>295.84500000000003</v>
      </c>
      <c r="H18570" s="115">
        <f t="shared" si="580"/>
        <v>1.0068371472522089</v>
      </c>
      <c r="I18570" s="115">
        <f t="shared" si="581"/>
        <v>25129.579099999999</v>
      </c>
    </row>
    <row r="18571" spans="1:9" hidden="1">
      <c r="A18571" s="115" t="s">
        <v>47713</v>
      </c>
      <c r="B18571" s="115" t="s">
        <v>47714</v>
      </c>
      <c r="C18571" s="115" t="s">
        <v>46019</v>
      </c>
      <c r="D18571" s="115" t="s">
        <v>1138</v>
      </c>
      <c r="E18571" s="115">
        <v>1042.951</v>
      </c>
      <c r="F18571" s="674">
        <v>293.83600000000001</v>
      </c>
      <c r="G18571" s="674">
        <v>295.84500000000003</v>
      </c>
      <c r="H18571" s="115">
        <f t="shared" si="580"/>
        <v>1.0068371472522089</v>
      </c>
      <c r="I18571" s="115">
        <f t="shared" si="581"/>
        <v>1050.0817999999999</v>
      </c>
    </row>
    <row r="18572" spans="1:9" hidden="1">
      <c r="A18572" s="115" t="s">
        <v>47715</v>
      </c>
      <c r="B18572" s="115" t="s">
        <v>47716</v>
      </c>
      <c r="C18572" s="115" t="s">
        <v>46022</v>
      </c>
      <c r="D18572" s="115" t="s">
        <v>1138</v>
      </c>
      <c r="E18572" s="115">
        <v>1546.0709999999999</v>
      </c>
      <c r="F18572" s="674">
        <v>293.83600000000001</v>
      </c>
      <c r="G18572" s="674">
        <v>295.84500000000003</v>
      </c>
      <c r="H18572" s="115">
        <f t="shared" si="580"/>
        <v>1.0068371472522089</v>
      </c>
      <c r="I18572" s="115">
        <f t="shared" si="581"/>
        <v>1556.6416999999999</v>
      </c>
    </row>
    <row r="18573" spans="1:9" hidden="1">
      <c r="A18573" s="115" t="s">
        <v>47717</v>
      </c>
      <c r="B18573" s="115" t="s">
        <v>47718</v>
      </c>
      <c r="C18573" s="115" t="s">
        <v>46025</v>
      </c>
      <c r="D18573" s="115" t="s">
        <v>1138</v>
      </c>
      <c r="E18573" s="115">
        <v>1938.1510000000001</v>
      </c>
      <c r="F18573" s="674">
        <v>293.83600000000001</v>
      </c>
      <c r="G18573" s="674">
        <v>295.84500000000003</v>
      </c>
      <c r="H18573" s="115">
        <f t="shared" si="580"/>
        <v>1.0068371472522089</v>
      </c>
      <c r="I18573" s="115">
        <f t="shared" si="581"/>
        <v>1951.4023999999999</v>
      </c>
    </row>
    <row r="18574" spans="1:9" hidden="1">
      <c r="A18574" s="115" t="s">
        <v>47719</v>
      </c>
      <c r="B18574" s="115" t="s">
        <v>47720</v>
      </c>
      <c r="C18574" s="115" t="s">
        <v>46028</v>
      </c>
      <c r="D18574" s="115" t="s">
        <v>1138</v>
      </c>
      <c r="E18574" s="115">
        <v>3081.451</v>
      </c>
      <c r="F18574" s="674">
        <v>293.83600000000001</v>
      </c>
      <c r="G18574" s="674">
        <v>295.84500000000003</v>
      </c>
      <c r="H18574" s="115">
        <f t="shared" si="580"/>
        <v>1.0068371472522089</v>
      </c>
      <c r="I18574" s="115">
        <f t="shared" si="581"/>
        <v>3102.5192999999999</v>
      </c>
    </row>
    <row r="18575" spans="1:9" hidden="1">
      <c r="A18575" s="115" t="s">
        <v>47721</v>
      </c>
      <c r="B18575" s="115" t="s">
        <v>47722</v>
      </c>
      <c r="C18575" s="115" t="s">
        <v>46031</v>
      </c>
      <c r="D18575" s="115" t="s">
        <v>1138</v>
      </c>
      <c r="E18575" s="115">
        <v>4956.9264999999996</v>
      </c>
      <c r="F18575" s="674">
        <v>293.83600000000001</v>
      </c>
      <c r="G18575" s="674">
        <v>295.84500000000003</v>
      </c>
      <c r="H18575" s="115">
        <f t="shared" si="580"/>
        <v>1.0068371472522089</v>
      </c>
      <c r="I18575" s="115">
        <f t="shared" si="581"/>
        <v>4990.8176999999996</v>
      </c>
    </row>
    <row r="18576" spans="1:9" hidden="1">
      <c r="A18576" s="115" t="s">
        <v>47723</v>
      </c>
      <c r="B18576" s="115" t="s">
        <v>47724</v>
      </c>
      <c r="C18576" s="115" t="s">
        <v>46034</v>
      </c>
      <c r="D18576" s="115" t="s">
        <v>1138</v>
      </c>
      <c r="E18576" s="115">
        <v>13564.4265</v>
      </c>
      <c r="F18576" s="674">
        <v>293.83600000000001</v>
      </c>
      <c r="G18576" s="674">
        <v>295.84500000000003</v>
      </c>
      <c r="H18576" s="115">
        <f t="shared" si="580"/>
        <v>1.0068371472522089</v>
      </c>
      <c r="I18576" s="115">
        <f t="shared" si="581"/>
        <v>13657.1685</v>
      </c>
    </row>
    <row r="18577" spans="1:9" hidden="1">
      <c r="A18577" s="115" t="s">
        <v>47725</v>
      </c>
      <c r="B18577" s="115" t="s">
        <v>47726</v>
      </c>
      <c r="C18577" s="115" t="s">
        <v>46037</v>
      </c>
      <c r="D18577" s="115" t="s">
        <v>1138</v>
      </c>
      <c r="E18577" s="115">
        <v>393.15100000000001</v>
      </c>
      <c r="F18577" s="674">
        <v>293.83600000000001</v>
      </c>
      <c r="G18577" s="674">
        <v>295.84500000000003</v>
      </c>
      <c r="H18577" s="115">
        <f t="shared" si="580"/>
        <v>1.0068371472522089</v>
      </c>
      <c r="I18577" s="115">
        <f t="shared" si="581"/>
        <v>395.839</v>
      </c>
    </row>
    <row r="18578" spans="1:9" hidden="1">
      <c r="A18578" s="115" t="s">
        <v>47727</v>
      </c>
      <c r="B18578" s="115" t="s">
        <v>47728</v>
      </c>
      <c r="C18578" s="115" t="s">
        <v>46040</v>
      </c>
      <c r="D18578" s="115" t="s">
        <v>1138</v>
      </c>
      <c r="E18578" s="115">
        <v>520.87099999999998</v>
      </c>
      <c r="F18578" s="674">
        <v>293.83600000000001</v>
      </c>
      <c r="G18578" s="674">
        <v>295.84500000000003</v>
      </c>
      <c r="H18578" s="115">
        <f t="shared" si="580"/>
        <v>1.0068371472522089</v>
      </c>
      <c r="I18578" s="115">
        <f t="shared" si="581"/>
        <v>524.43230000000005</v>
      </c>
    </row>
    <row r="18579" spans="1:9" hidden="1">
      <c r="A18579" s="115" t="s">
        <v>47729</v>
      </c>
      <c r="B18579" s="115" t="s">
        <v>47730</v>
      </c>
      <c r="C18579" s="115" t="s">
        <v>46043</v>
      </c>
      <c r="D18579" s="115" t="s">
        <v>1138</v>
      </c>
      <c r="E18579" s="115">
        <v>5449.0709999999999</v>
      </c>
      <c r="F18579" s="674">
        <v>293.83600000000001</v>
      </c>
      <c r="G18579" s="674">
        <v>295.84500000000003</v>
      </c>
      <c r="H18579" s="115">
        <f t="shared" si="580"/>
        <v>1.0068371472522089</v>
      </c>
      <c r="I18579" s="115">
        <f t="shared" si="581"/>
        <v>5486.3271000000004</v>
      </c>
    </row>
    <row r="18580" spans="1:9" hidden="1">
      <c r="A18580" s="115" t="s">
        <v>47731</v>
      </c>
      <c r="B18580" s="115" t="s">
        <v>47732</v>
      </c>
      <c r="C18580" s="115" t="s">
        <v>46046</v>
      </c>
      <c r="D18580" s="115" t="s">
        <v>1138</v>
      </c>
      <c r="E18580" s="115">
        <v>6142.951</v>
      </c>
      <c r="F18580" s="674">
        <v>293.83600000000001</v>
      </c>
      <c r="G18580" s="674">
        <v>295.84500000000003</v>
      </c>
      <c r="H18580" s="115">
        <f t="shared" si="580"/>
        <v>1.0068371472522089</v>
      </c>
      <c r="I18580" s="115">
        <f t="shared" si="581"/>
        <v>6184.9512999999997</v>
      </c>
    </row>
    <row r="18581" spans="1:9" hidden="1">
      <c r="A18581" s="115" t="s">
        <v>47733</v>
      </c>
      <c r="B18581" s="115" t="s">
        <v>47734</v>
      </c>
      <c r="C18581" s="115" t="s">
        <v>46049</v>
      </c>
      <c r="D18581" s="115" t="s">
        <v>1138</v>
      </c>
      <c r="E18581" s="115">
        <v>7964.4264999999996</v>
      </c>
      <c r="F18581" s="674">
        <v>293.83600000000001</v>
      </c>
      <c r="G18581" s="674">
        <v>295.84500000000003</v>
      </c>
      <c r="H18581" s="115">
        <f t="shared" si="580"/>
        <v>1.0068371472522089</v>
      </c>
      <c r="I18581" s="115">
        <f t="shared" si="581"/>
        <v>8018.8805000000002</v>
      </c>
    </row>
    <row r="18582" spans="1:9" hidden="1">
      <c r="A18582" s="115" t="s">
        <v>47735</v>
      </c>
      <c r="B18582" s="115" t="s">
        <v>47736</v>
      </c>
      <c r="C18582" s="115" t="s">
        <v>46052</v>
      </c>
      <c r="D18582" s="115" t="s">
        <v>1138</v>
      </c>
      <c r="E18582" s="115">
        <v>9865.3564999999999</v>
      </c>
      <c r="F18582" s="674">
        <v>293.83600000000001</v>
      </c>
      <c r="G18582" s="674">
        <v>295.84500000000003</v>
      </c>
      <c r="H18582" s="115">
        <f t="shared" si="580"/>
        <v>1.0068371472522089</v>
      </c>
      <c r="I18582" s="115">
        <f t="shared" si="581"/>
        <v>9932.8073999999997</v>
      </c>
    </row>
    <row r="18583" spans="1:9" hidden="1">
      <c r="A18583" s="115" t="s">
        <v>47737</v>
      </c>
      <c r="B18583" s="115" t="s">
        <v>47738</v>
      </c>
      <c r="C18583" s="115" t="s">
        <v>46055</v>
      </c>
      <c r="D18583" s="115" t="s">
        <v>1138</v>
      </c>
      <c r="E18583" s="115">
        <v>4085.701</v>
      </c>
      <c r="F18583" s="674">
        <v>293.83600000000001</v>
      </c>
      <c r="G18583" s="674">
        <v>295.84500000000003</v>
      </c>
      <c r="H18583" s="115">
        <f t="shared" si="580"/>
        <v>1.0068371472522089</v>
      </c>
      <c r="I18583" s="115">
        <f t="shared" si="581"/>
        <v>4113.6355000000003</v>
      </c>
    </row>
    <row r="18584" spans="1:9" hidden="1">
      <c r="A18584" s="115" t="s">
        <v>47739</v>
      </c>
      <c r="B18584" s="115" t="s">
        <v>47740</v>
      </c>
      <c r="C18584" s="115" t="s">
        <v>46058</v>
      </c>
      <c r="D18584" s="115" t="s">
        <v>1138</v>
      </c>
      <c r="E18584" s="115">
        <v>4712.9709999999995</v>
      </c>
      <c r="F18584" s="674">
        <v>293.83600000000001</v>
      </c>
      <c r="G18584" s="674">
        <v>295.84500000000003</v>
      </c>
      <c r="H18584" s="115">
        <f t="shared" si="580"/>
        <v>1.0068371472522089</v>
      </c>
      <c r="I18584" s="115">
        <f t="shared" si="581"/>
        <v>4745.1943000000001</v>
      </c>
    </row>
    <row r="18585" spans="1:9" hidden="1">
      <c r="A18585" s="115" t="s">
        <v>47741</v>
      </c>
      <c r="B18585" s="115" t="s">
        <v>47742</v>
      </c>
      <c r="C18585" s="115" t="s">
        <v>46061</v>
      </c>
      <c r="D18585" s="115" t="s">
        <v>1138</v>
      </c>
      <c r="E18585" s="115">
        <v>6553.4264999999996</v>
      </c>
      <c r="F18585" s="674">
        <v>293.83600000000001</v>
      </c>
      <c r="G18585" s="674">
        <v>295.84500000000003</v>
      </c>
      <c r="H18585" s="115">
        <f t="shared" si="580"/>
        <v>1.0068371472522089</v>
      </c>
      <c r="I18585" s="115">
        <f t="shared" si="581"/>
        <v>6598.2331999999997</v>
      </c>
    </row>
    <row r="18586" spans="1:9" hidden="1">
      <c r="A18586" s="115" t="s">
        <v>47743</v>
      </c>
      <c r="B18586" s="115" t="s">
        <v>47744</v>
      </c>
      <c r="C18586" s="115" t="s">
        <v>46064</v>
      </c>
      <c r="D18586" s="115" t="s">
        <v>1138</v>
      </c>
      <c r="E18586" s="115">
        <v>489.49799999999999</v>
      </c>
      <c r="F18586" s="674">
        <v>293.83600000000001</v>
      </c>
      <c r="G18586" s="674">
        <v>295.84500000000003</v>
      </c>
      <c r="H18586" s="115">
        <f t="shared" si="580"/>
        <v>1.0068371472522089</v>
      </c>
      <c r="I18586" s="115">
        <f t="shared" si="581"/>
        <v>492.84480000000002</v>
      </c>
    </row>
    <row r="18587" spans="1:9" hidden="1">
      <c r="A18587" s="115" t="s">
        <v>47745</v>
      </c>
      <c r="B18587" s="115" t="s">
        <v>47746</v>
      </c>
      <c r="C18587" s="115" t="s">
        <v>46067</v>
      </c>
      <c r="D18587" s="115" t="s">
        <v>1138</v>
      </c>
      <c r="E18587" s="115">
        <v>16950</v>
      </c>
      <c r="F18587" s="674">
        <v>293.83600000000001</v>
      </c>
      <c r="G18587" s="674">
        <v>295.84500000000003</v>
      </c>
      <c r="H18587" s="115">
        <f t="shared" si="580"/>
        <v>1.0068371472522089</v>
      </c>
      <c r="I18587" s="115">
        <f t="shared" si="581"/>
        <v>17065.889599999999</v>
      </c>
    </row>
    <row r="18588" spans="1:9" hidden="1">
      <c r="A18588" s="115" t="s">
        <v>47747</v>
      </c>
      <c r="B18588" s="115" t="s">
        <v>47748</v>
      </c>
      <c r="C18588" s="115" t="s">
        <v>46070</v>
      </c>
      <c r="D18588" s="115" t="s">
        <v>1138</v>
      </c>
      <c r="E18588" s="115">
        <v>370</v>
      </c>
      <c r="F18588" s="674">
        <v>293.83600000000001</v>
      </c>
      <c r="G18588" s="674">
        <v>295.84500000000003</v>
      </c>
      <c r="H18588" s="115">
        <f t="shared" si="580"/>
        <v>1.0068371472522089</v>
      </c>
      <c r="I18588" s="115">
        <f t="shared" si="581"/>
        <v>372.52969999999999</v>
      </c>
    </row>
    <row r="18589" spans="1:9" hidden="1">
      <c r="A18589" s="115" t="s">
        <v>47749</v>
      </c>
      <c r="B18589" s="115" t="s">
        <v>47750</v>
      </c>
      <c r="C18589" s="115" t="s">
        <v>46073</v>
      </c>
      <c r="D18589" s="115" t="s">
        <v>1138</v>
      </c>
      <c r="E18589" s="115">
        <v>393.98</v>
      </c>
      <c r="F18589" s="674">
        <v>293.83600000000001</v>
      </c>
      <c r="G18589" s="674">
        <v>295.84500000000003</v>
      </c>
      <c r="H18589" s="115">
        <f t="shared" si="580"/>
        <v>1.0068371472522089</v>
      </c>
      <c r="I18589" s="115">
        <f t="shared" si="581"/>
        <v>396.6737</v>
      </c>
    </row>
    <row r="18590" spans="1:9" hidden="1">
      <c r="A18590" s="115" t="s">
        <v>47751</v>
      </c>
      <c r="B18590" s="115" t="s">
        <v>47752</v>
      </c>
      <c r="C18590" s="115" t="s">
        <v>46076</v>
      </c>
      <c r="D18590" s="115" t="s">
        <v>1138</v>
      </c>
      <c r="E18590" s="115">
        <v>834.3</v>
      </c>
      <c r="F18590" s="674">
        <v>293.83600000000001</v>
      </c>
      <c r="G18590" s="674">
        <v>295.84500000000003</v>
      </c>
      <c r="H18590" s="115">
        <f t="shared" si="580"/>
        <v>1.0068371472522089</v>
      </c>
      <c r="I18590" s="115">
        <f t="shared" si="581"/>
        <v>840.00419999999997</v>
      </c>
    </row>
    <row r="18591" spans="1:9" hidden="1">
      <c r="A18591" s="115" t="s">
        <v>47753</v>
      </c>
      <c r="B18591" s="115" t="s">
        <v>47754</v>
      </c>
      <c r="C18591" s="115" t="s">
        <v>46079</v>
      </c>
      <c r="D18591" s="115" t="s">
        <v>1138</v>
      </c>
      <c r="E18591" s="115">
        <v>266.01080000000002</v>
      </c>
      <c r="F18591" s="674">
        <v>293.83600000000001</v>
      </c>
      <c r="G18591" s="674">
        <v>295.84500000000003</v>
      </c>
      <c r="H18591" s="115">
        <f t="shared" si="580"/>
        <v>1.0068371472522089</v>
      </c>
      <c r="I18591" s="115">
        <f t="shared" si="581"/>
        <v>267.82960000000003</v>
      </c>
    </row>
    <row r="18592" spans="1:9" hidden="1">
      <c r="A18592" s="115" t="s">
        <v>47755</v>
      </c>
      <c r="B18592" s="115" t="s">
        <v>47756</v>
      </c>
      <c r="C18592" s="115" t="s">
        <v>46082</v>
      </c>
      <c r="D18592" s="115" t="s">
        <v>1138</v>
      </c>
      <c r="E18592" s="115">
        <v>782.91</v>
      </c>
      <c r="F18592" s="674">
        <v>293.83600000000001</v>
      </c>
      <c r="G18592" s="674">
        <v>295.84500000000003</v>
      </c>
      <c r="H18592" s="115">
        <f t="shared" si="580"/>
        <v>1.0068371472522089</v>
      </c>
      <c r="I18592" s="115">
        <f t="shared" si="581"/>
        <v>788.26289999999995</v>
      </c>
    </row>
    <row r="18593" spans="1:9" hidden="1">
      <c r="A18593" s="115" t="s">
        <v>47757</v>
      </c>
      <c r="B18593" s="115" t="s">
        <v>47758</v>
      </c>
      <c r="C18593" s="115" t="s">
        <v>46085</v>
      </c>
      <c r="D18593" s="115" t="s">
        <v>1138</v>
      </c>
      <c r="E18593" s="115">
        <v>1029.99</v>
      </c>
      <c r="F18593" s="674">
        <v>293.83600000000001</v>
      </c>
      <c r="G18593" s="674">
        <v>295.84500000000003</v>
      </c>
      <c r="H18593" s="115">
        <f t="shared" si="580"/>
        <v>1.0068371472522089</v>
      </c>
      <c r="I18593" s="115">
        <f t="shared" si="581"/>
        <v>1037.0322000000001</v>
      </c>
    </row>
    <row r="18594" spans="1:9" hidden="1">
      <c r="A18594" s="115" t="s">
        <v>47759</v>
      </c>
      <c r="B18594" s="115" t="s">
        <v>47760</v>
      </c>
      <c r="C18594" s="115" t="s">
        <v>46088</v>
      </c>
      <c r="D18594" s="115" t="s">
        <v>1138</v>
      </c>
      <c r="E18594" s="115">
        <v>452.17</v>
      </c>
      <c r="F18594" s="674">
        <v>293.83600000000001</v>
      </c>
      <c r="G18594" s="674">
        <v>295.84500000000003</v>
      </c>
      <c r="H18594" s="115">
        <f t="shared" si="580"/>
        <v>1.0068371472522089</v>
      </c>
      <c r="I18594" s="115">
        <f t="shared" si="581"/>
        <v>455.26159999999999</v>
      </c>
    </row>
    <row r="18595" spans="1:9" hidden="1">
      <c r="A18595" s="115" t="s">
        <v>47761</v>
      </c>
      <c r="B18595" s="115" t="s">
        <v>47762</v>
      </c>
      <c r="C18595" s="115" t="s">
        <v>46091</v>
      </c>
      <c r="D18595" s="115" t="s">
        <v>1138</v>
      </c>
      <c r="E18595" s="115">
        <v>473.7</v>
      </c>
      <c r="F18595" s="674">
        <v>293.83600000000001</v>
      </c>
      <c r="G18595" s="674">
        <v>295.84500000000003</v>
      </c>
      <c r="H18595" s="115">
        <f t="shared" si="580"/>
        <v>1.0068371472522089</v>
      </c>
      <c r="I18595" s="115">
        <f t="shared" si="581"/>
        <v>476.93880000000001</v>
      </c>
    </row>
    <row r="18596" spans="1:9" hidden="1">
      <c r="A18596" s="115" t="s">
        <v>47763</v>
      </c>
      <c r="B18596" s="115" t="s">
        <v>47764</v>
      </c>
      <c r="C18596" s="115" t="s">
        <v>46094</v>
      </c>
      <c r="D18596" s="115" t="s">
        <v>1138</v>
      </c>
      <c r="E18596" s="115">
        <v>118.48</v>
      </c>
      <c r="F18596" s="674">
        <v>293.83600000000001</v>
      </c>
      <c r="G18596" s="674">
        <v>295.84500000000003</v>
      </c>
      <c r="H18596" s="115">
        <f t="shared" si="580"/>
        <v>1.0068371472522089</v>
      </c>
      <c r="I18596" s="115">
        <f t="shared" si="581"/>
        <v>119.2901</v>
      </c>
    </row>
    <row r="18597" spans="1:9" hidden="1">
      <c r="A18597" s="115" t="s">
        <v>47765</v>
      </c>
      <c r="B18597" s="115" t="s">
        <v>47766</v>
      </c>
      <c r="C18597" s="115" t="s">
        <v>46097</v>
      </c>
      <c r="D18597" s="115" t="s">
        <v>1138</v>
      </c>
      <c r="E18597" s="115">
        <v>78.83</v>
      </c>
      <c r="F18597" s="674">
        <v>293.83600000000001</v>
      </c>
      <c r="G18597" s="674">
        <v>295.84500000000003</v>
      </c>
      <c r="H18597" s="115">
        <f t="shared" si="580"/>
        <v>1.0068371472522089</v>
      </c>
      <c r="I18597" s="115">
        <f t="shared" si="581"/>
        <v>79.369</v>
      </c>
    </row>
    <row r="18598" spans="1:9" hidden="1">
      <c r="A18598" s="115" t="s">
        <v>47767</v>
      </c>
      <c r="B18598" s="115" t="s">
        <v>47768</v>
      </c>
      <c r="C18598" s="115" t="s">
        <v>46100</v>
      </c>
      <c r="D18598" s="115" t="s">
        <v>1138</v>
      </c>
      <c r="E18598" s="115">
        <v>3057.72</v>
      </c>
      <c r="F18598" s="674">
        <v>293.83600000000001</v>
      </c>
      <c r="G18598" s="674">
        <v>295.84500000000003</v>
      </c>
      <c r="H18598" s="115">
        <f t="shared" si="580"/>
        <v>1.0068371472522089</v>
      </c>
      <c r="I18598" s="115">
        <f t="shared" si="581"/>
        <v>3078.6261</v>
      </c>
    </row>
    <row r="18599" spans="1:9" hidden="1">
      <c r="A18599" s="115" t="s">
        <v>47769</v>
      </c>
      <c r="B18599" s="115" t="s">
        <v>47770</v>
      </c>
      <c r="C18599" s="115" t="s">
        <v>46103</v>
      </c>
      <c r="D18599" s="115" t="s">
        <v>1138</v>
      </c>
      <c r="E18599" s="115">
        <v>365.87</v>
      </c>
      <c r="F18599" s="674">
        <v>293.83600000000001</v>
      </c>
      <c r="G18599" s="674">
        <v>295.84500000000003</v>
      </c>
      <c r="H18599" s="115">
        <f t="shared" si="580"/>
        <v>1.0068371472522089</v>
      </c>
      <c r="I18599" s="115">
        <f t="shared" si="581"/>
        <v>368.37150000000003</v>
      </c>
    </row>
    <row r="18600" spans="1:9" hidden="1">
      <c r="A18600" s="115" t="s">
        <v>47771</v>
      </c>
      <c r="B18600" s="115" t="s">
        <v>47772</v>
      </c>
      <c r="C18600" s="115" t="s">
        <v>46106</v>
      </c>
      <c r="D18600" s="115" t="s">
        <v>1138</v>
      </c>
      <c r="E18600" s="115">
        <v>81.37</v>
      </c>
      <c r="F18600" s="674">
        <v>293.83600000000001</v>
      </c>
      <c r="G18600" s="674">
        <v>295.84500000000003</v>
      </c>
      <c r="H18600" s="115">
        <f t="shared" si="580"/>
        <v>1.0068371472522089</v>
      </c>
      <c r="I18600" s="115">
        <f t="shared" si="581"/>
        <v>81.926299999999998</v>
      </c>
    </row>
    <row r="18601" spans="1:9" hidden="1">
      <c r="A18601" s="115" t="s">
        <v>47773</v>
      </c>
      <c r="B18601" s="115" t="s">
        <v>47774</v>
      </c>
      <c r="C18601" s="115" t="s">
        <v>46109</v>
      </c>
      <c r="D18601" s="115" t="s">
        <v>1138</v>
      </c>
      <c r="E18601" s="115">
        <v>85.475499999999997</v>
      </c>
      <c r="F18601" s="674">
        <v>293.83600000000001</v>
      </c>
      <c r="G18601" s="674">
        <v>295.84500000000003</v>
      </c>
      <c r="H18601" s="115">
        <f t="shared" si="580"/>
        <v>1.0068371472522089</v>
      </c>
      <c r="I18601" s="115">
        <f t="shared" si="581"/>
        <v>86.059899999999999</v>
      </c>
    </row>
    <row r="18602" spans="1:9" hidden="1">
      <c r="A18602" s="115" t="s">
        <v>47775</v>
      </c>
      <c r="B18602" s="115" t="s">
        <v>47776</v>
      </c>
      <c r="C18602" s="115" t="s">
        <v>46112</v>
      </c>
      <c r="D18602" s="115" t="s">
        <v>1138</v>
      </c>
      <c r="E18602" s="115">
        <v>80.215500000000006</v>
      </c>
      <c r="F18602" s="674">
        <v>293.83600000000001</v>
      </c>
      <c r="G18602" s="674">
        <v>295.84500000000003</v>
      </c>
      <c r="H18602" s="115">
        <f t="shared" si="580"/>
        <v>1.0068371472522089</v>
      </c>
      <c r="I18602" s="115">
        <f t="shared" si="581"/>
        <v>80.763900000000007</v>
      </c>
    </row>
    <row r="18603" spans="1:9" hidden="1">
      <c r="A18603" s="115" t="s">
        <v>47777</v>
      </c>
      <c r="B18603" s="115" t="s">
        <v>47778</v>
      </c>
      <c r="C18603" s="115" t="s">
        <v>46115</v>
      </c>
      <c r="D18603" s="115" t="s">
        <v>1138</v>
      </c>
      <c r="E18603" s="115">
        <v>60.525500000000001</v>
      </c>
      <c r="F18603" s="674">
        <v>293.83600000000001</v>
      </c>
      <c r="G18603" s="674">
        <v>295.84500000000003</v>
      </c>
      <c r="H18603" s="115">
        <f t="shared" si="580"/>
        <v>1.0068371472522089</v>
      </c>
      <c r="I18603" s="115">
        <f t="shared" si="581"/>
        <v>60.939300000000003</v>
      </c>
    </row>
    <row r="18604" spans="1:9" hidden="1">
      <c r="A18604" s="115" t="s">
        <v>47779</v>
      </c>
      <c r="B18604" s="115" t="s">
        <v>47780</v>
      </c>
      <c r="C18604" s="115" t="s">
        <v>46118</v>
      </c>
      <c r="D18604" s="115" t="s">
        <v>1138</v>
      </c>
      <c r="E18604" s="115">
        <v>237.43549999999999</v>
      </c>
      <c r="F18604" s="674">
        <v>293.83600000000001</v>
      </c>
      <c r="G18604" s="674">
        <v>295.84500000000003</v>
      </c>
      <c r="H18604" s="115">
        <f t="shared" si="580"/>
        <v>1.0068371472522089</v>
      </c>
      <c r="I18604" s="115">
        <f t="shared" si="581"/>
        <v>239.05889999999999</v>
      </c>
    </row>
    <row r="18605" spans="1:9" hidden="1">
      <c r="A18605" s="115" t="s">
        <v>47781</v>
      </c>
      <c r="B18605" s="115" t="s">
        <v>47782</v>
      </c>
      <c r="C18605" s="115" t="s">
        <v>46121</v>
      </c>
      <c r="D18605" s="115" t="s">
        <v>1138</v>
      </c>
      <c r="E18605" s="115">
        <v>87.395499999999998</v>
      </c>
      <c r="F18605" s="674">
        <v>293.83600000000001</v>
      </c>
      <c r="G18605" s="674">
        <v>295.84500000000003</v>
      </c>
      <c r="H18605" s="115">
        <f t="shared" si="580"/>
        <v>1.0068371472522089</v>
      </c>
      <c r="I18605" s="115">
        <f t="shared" si="581"/>
        <v>87.992999999999995</v>
      </c>
    </row>
    <row r="18606" spans="1:9" hidden="1">
      <c r="A18606" s="115" t="s">
        <v>47783</v>
      </c>
      <c r="B18606" s="115" t="s">
        <v>47784</v>
      </c>
      <c r="C18606" s="115" t="s">
        <v>46124</v>
      </c>
      <c r="D18606" s="115" t="s">
        <v>1138</v>
      </c>
      <c r="E18606" s="115">
        <v>141468.92000000001</v>
      </c>
      <c r="F18606" s="674">
        <v>293.83600000000001</v>
      </c>
      <c r="G18606" s="674">
        <v>295.84500000000003</v>
      </c>
      <c r="H18606" s="115">
        <f t="shared" si="580"/>
        <v>1.0068371472522089</v>
      </c>
      <c r="I18606" s="115">
        <f t="shared" si="581"/>
        <v>142436.16380000001</v>
      </c>
    </row>
    <row r="18607" spans="1:9" hidden="1">
      <c r="A18607" s="115" t="s">
        <v>47785</v>
      </c>
      <c r="B18607" s="115" t="s">
        <v>47786</v>
      </c>
      <c r="C18607" s="115" t="s">
        <v>46127</v>
      </c>
      <c r="D18607" s="115" t="s">
        <v>1138</v>
      </c>
      <c r="E18607" s="115">
        <v>151800</v>
      </c>
      <c r="F18607" s="674">
        <v>293.83600000000001</v>
      </c>
      <c r="G18607" s="674">
        <v>295.84500000000003</v>
      </c>
      <c r="H18607" s="115">
        <f t="shared" si="580"/>
        <v>1.0068371472522089</v>
      </c>
      <c r="I18607" s="115">
        <f t="shared" si="581"/>
        <v>152837.87899999999</v>
      </c>
    </row>
    <row r="18608" spans="1:9" hidden="1">
      <c r="A18608" s="115" t="s">
        <v>47787</v>
      </c>
      <c r="B18608" s="115" t="s">
        <v>47788</v>
      </c>
      <c r="C18608" s="115" t="s">
        <v>46130</v>
      </c>
      <c r="D18608" s="115" t="s">
        <v>1138</v>
      </c>
      <c r="E18608" s="115">
        <v>184000</v>
      </c>
      <c r="F18608" s="674">
        <v>293.83600000000001</v>
      </c>
      <c r="G18608" s="674">
        <v>295.84500000000003</v>
      </c>
      <c r="H18608" s="115">
        <f t="shared" si="580"/>
        <v>1.0068371472522089</v>
      </c>
      <c r="I18608" s="115">
        <f t="shared" si="581"/>
        <v>185258.03510000001</v>
      </c>
    </row>
    <row r="18609" spans="1:9" hidden="1">
      <c r="A18609" s="115" t="s">
        <v>47789</v>
      </c>
      <c r="B18609" s="115" t="s">
        <v>47790</v>
      </c>
      <c r="C18609" s="115" t="s">
        <v>46133</v>
      </c>
      <c r="D18609" s="115" t="s">
        <v>1138</v>
      </c>
      <c r="E18609" s="115">
        <v>40300</v>
      </c>
      <c r="F18609" s="674">
        <v>293.83600000000001</v>
      </c>
      <c r="G18609" s="674">
        <v>295.84500000000003</v>
      </c>
      <c r="H18609" s="115">
        <f t="shared" si="580"/>
        <v>1.0068371472522089</v>
      </c>
      <c r="I18609" s="115">
        <f t="shared" si="581"/>
        <v>40575.536999999997</v>
      </c>
    </row>
    <row r="18610" spans="1:9" hidden="1">
      <c r="A18610" s="115" t="s">
        <v>47791</v>
      </c>
      <c r="B18610" s="115" t="s">
        <v>47792</v>
      </c>
      <c r="C18610" s="115" t="s">
        <v>46136</v>
      </c>
      <c r="D18610" s="115" t="s">
        <v>1138</v>
      </c>
      <c r="E18610" s="115">
        <v>2645.2280000000001</v>
      </c>
      <c r="F18610" s="674">
        <v>293.83600000000001</v>
      </c>
      <c r="G18610" s="674">
        <v>295.84500000000003</v>
      </c>
      <c r="H18610" s="115">
        <f t="shared" si="580"/>
        <v>1.0068371472522089</v>
      </c>
      <c r="I18610" s="115">
        <f t="shared" si="581"/>
        <v>2663.3137999999999</v>
      </c>
    </row>
    <row r="18611" spans="1:9" hidden="1">
      <c r="A18611" s="115" t="s">
        <v>47793</v>
      </c>
      <c r="B18611" s="115" t="s">
        <v>47794</v>
      </c>
      <c r="C18611" s="115" t="s">
        <v>46139</v>
      </c>
      <c r="D18611" s="115" t="s">
        <v>1138</v>
      </c>
      <c r="E18611" s="115">
        <v>3401.971</v>
      </c>
      <c r="F18611" s="674">
        <v>293.83600000000001</v>
      </c>
      <c r="G18611" s="674">
        <v>295.84500000000003</v>
      </c>
      <c r="H18611" s="115">
        <f t="shared" si="580"/>
        <v>1.0068371472522089</v>
      </c>
      <c r="I18611" s="115">
        <f t="shared" si="581"/>
        <v>3425.2307999999998</v>
      </c>
    </row>
    <row r="18612" spans="1:9" hidden="1">
      <c r="A18612" s="115" t="s">
        <v>47795</v>
      </c>
      <c r="B18612" s="115" t="s">
        <v>47796</v>
      </c>
      <c r="C18612" s="115" t="s">
        <v>46142</v>
      </c>
      <c r="D18612" s="115" t="s">
        <v>1138</v>
      </c>
      <c r="E18612" s="115">
        <v>124936.8052</v>
      </c>
      <c r="F18612" s="674">
        <v>293.83600000000001</v>
      </c>
      <c r="G18612" s="674">
        <v>295.84500000000003</v>
      </c>
      <c r="H18612" s="115">
        <f t="shared" si="580"/>
        <v>1.0068371472522089</v>
      </c>
      <c r="I18612" s="115">
        <f t="shared" si="581"/>
        <v>125791.0165</v>
      </c>
    </row>
    <row r="18613" spans="1:9" hidden="1">
      <c r="A18613" s="115" t="s">
        <v>47797</v>
      </c>
      <c r="B18613" s="115" t="s">
        <v>47798</v>
      </c>
      <c r="C18613" s="115" t="s">
        <v>46145</v>
      </c>
      <c r="D18613" s="115" t="s">
        <v>1138</v>
      </c>
      <c r="E18613" s="115">
        <v>151286.8052</v>
      </c>
      <c r="F18613" s="674">
        <v>293.83600000000001</v>
      </c>
      <c r="G18613" s="674">
        <v>295.84500000000003</v>
      </c>
      <c r="H18613" s="115">
        <f t="shared" si="580"/>
        <v>1.0068371472522089</v>
      </c>
      <c r="I18613" s="115">
        <f t="shared" si="581"/>
        <v>152321.17540000001</v>
      </c>
    </row>
    <row r="18614" spans="1:9" hidden="1">
      <c r="A18614" s="115" t="s">
        <v>47799</v>
      </c>
      <c r="B18614" s="115" t="s">
        <v>47800</v>
      </c>
      <c r="C18614" s="115" t="s">
        <v>46148</v>
      </c>
      <c r="D18614" s="115" t="s">
        <v>1138</v>
      </c>
      <c r="E18614" s="115">
        <v>303041.85519999999</v>
      </c>
      <c r="F18614" s="674">
        <v>293.83600000000001</v>
      </c>
      <c r="G18614" s="674">
        <v>295.84500000000003</v>
      </c>
      <c r="H18614" s="115">
        <f t="shared" si="580"/>
        <v>1.0068371472522089</v>
      </c>
      <c r="I18614" s="115">
        <f t="shared" si="581"/>
        <v>305113.79700000002</v>
      </c>
    </row>
    <row r="18615" spans="1:9" hidden="1">
      <c r="A18615" s="115" t="s">
        <v>47801</v>
      </c>
      <c r="B18615" s="115" t="s">
        <v>47802</v>
      </c>
      <c r="C18615" s="115" t="s">
        <v>46151</v>
      </c>
      <c r="D18615" s="115" t="s">
        <v>1138</v>
      </c>
      <c r="E18615" s="115">
        <v>384411.85519999999</v>
      </c>
      <c r="F18615" s="674">
        <v>293.83600000000001</v>
      </c>
      <c r="G18615" s="674">
        <v>295.84500000000003</v>
      </c>
      <c r="H18615" s="115">
        <f t="shared" si="580"/>
        <v>1.0068371472522089</v>
      </c>
      <c r="I18615" s="115">
        <f t="shared" si="581"/>
        <v>387040.13569999998</v>
      </c>
    </row>
    <row r="18616" spans="1:9" hidden="1">
      <c r="A18616" s="115" t="s">
        <v>47803</v>
      </c>
      <c r="B18616" s="115" t="s">
        <v>47804</v>
      </c>
      <c r="C18616" s="115" t="s">
        <v>46154</v>
      </c>
      <c r="D18616" s="115" t="s">
        <v>1138</v>
      </c>
      <c r="E18616" s="115">
        <v>104936.8052</v>
      </c>
      <c r="F18616" s="674">
        <v>293.83600000000001</v>
      </c>
      <c r="G18616" s="674">
        <v>295.84500000000003</v>
      </c>
      <c r="H18616" s="115">
        <f t="shared" si="580"/>
        <v>1.0068371472522089</v>
      </c>
      <c r="I18616" s="115">
        <f t="shared" si="581"/>
        <v>105654.2736</v>
      </c>
    </row>
    <row r="18617" spans="1:9" hidden="1">
      <c r="A18617" s="115" t="s">
        <v>47805</v>
      </c>
      <c r="B18617" s="115" t="s">
        <v>47806</v>
      </c>
      <c r="C18617" s="115" t="s">
        <v>46157</v>
      </c>
      <c r="D18617" s="115" t="s">
        <v>1138</v>
      </c>
      <c r="E18617" s="115">
        <v>171936.8052</v>
      </c>
      <c r="F18617" s="674">
        <v>293.83600000000001</v>
      </c>
      <c r="G18617" s="674">
        <v>295.84500000000003</v>
      </c>
      <c r="H18617" s="115">
        <f t="shared" si="580"/>
        <v>1.0068371472522089</v>
      </c>
      <c r="I18617" s="115">
        <f t="shared" si="581"/>
        <v>173112.36249999999</v>
      </c>
    </row>
    <row r="18618" spans="1:9" hidden="1">
      <c r="A18618" s="115" t="s">
        <v>47807</v>
      </c>
      <c r="B18618" s="115" t="s">
        <v>47808</v>
      </c>
      <c r="C18618" s="115" t="s">
        <v>46160</v>
      </c>
      <c r="D18618" s="115" t="s">
        <v>1138</v>
      </c>
      <c r="E18618" s="115">
        <v>341.47550000000001</v>
      </c>
      <c r="F18618" s="674">
        <v>293.83600000000001</v>
      </c>
      <c r="G18618" s="674">
        <v>295.84500000000003</v>
      </c>
      <c r="H18618" s="115">
        <f t="shared" si="580"/>
        <v>1.0068371472522089</v>
      </c>
      <c r="I18618" s="115">
        <f t="shared" si="581"/>
        <v>343.81020000000001</v>
      </c>
    </row>
    <row r="18619" spans="1:9" hidden="1">
      <c r="A18619" s="115" t="s">
        <v>47809</v>
      </c>
      <c r="B18619" s="115" t="s">
        <v>47810</v>
      </c>
      <c r="C18619" s="115" t="s">
        <v>46163</v>
      </c>
      <c r="D18619" s="115" t="s">
        <v>1138</v>
      </c>
      <c r="E18619" s="115">
        <v>449.47550000000001</v>
      </c>
      <c r="F18619" s="674">
        <v>293.83600000000001</v>
      </c>
      <c r="G18619" s="674">
        <v>295.84500000000003</v>
      </c>
      <c r="H18619" s="115">
        <f t="shared" si="580"/>
        <v>1.0068371472522089</v>
      </c>
      <c r="I18619" s="115">
        <f t="shared" si="581"/>
        <v>452.54860000000002</v>
      </c>
    </row>
    <row r="18620" spans="1:9" hidden="1">
      <c r="A18620" s="115" t="s">
        <v>47811</v>
      </c>
      <c r="B18620" s="115" t="s">
        <v>47812</v>
      </c>
      <c r="C18620" s="115" t="s">
        <v>46166</v>
      </c>
      <c r="D18620" s="115" t="s">
        <v>1138</v>
      </c>
      <c r="E18620" s="115">
        <v>232.62549999999999</v>
      </c>
      <c r="F18620" s="674">
        <v>293.83600000000001</v>
      </c>
      <c r="G18620" s="674">
        <v>295.84500000000003</v>
      </c>
      <c r="H18620" s="115">
        <f t="shared" si="580"/>
        <v>1.0068371472522089</v>
      </c>
      <c r="I18620" s="115">
        <f t="shared" si="581"/>
        <v>234.21600000000001</v>
      </c>
    </row>
    <row r="18621" spans="1:9" hidden="1">
      <c r="A18621" s="115" t="s">
        <v>47813</v>
      </c>
      <c r="B18621" s="115" t="s">
        <v>47814</v>
      </c>
      <c r="C18621" s="115" t="s">
        <v>46169</v>
      </c>
      <c r="D18621" s="115" t="s">
        <v>1138</v>
      </c>
      <c r="E18621" s="115">
        <v>2802.4755</v>
      </c>
      <c r="F18621" s="674">
        <v>293.83600000000001</v>
      </c>
      <c r="G18621" s="674">
        <v>295.84500000000003</v>
      </c>
      <c r="H18621" s="115">
        <f t="shared" si="580"/>
        <v>1.0068371472522089</v>
      </c>
      <c r="I18621" s="115">
        <f t="shared" si="581"/>
        <v>2821.6363999999999</v>
      </c>
    </row>
    <row r="18622" spans="1:9" hidden="1">
      <c r="A18622" s="115" t="s">
        <v>47815</v>
      </c>
      <c r="B18622" s="115" t="s">
        <v>47816</v>
      </c>
      <c r="C18622" s="115" t="s">
        <v>46172</v>
      </c>
      <c r="D18622" s="115" t="s">
        <v>1138</v>
      </c>
      <c r="E18622" s="115">
        <v>2638.1390000000001</v>
      </c>
      <c r="F18622" s="674">
        <v>293.83600000000001</v>
      </c>
      <c r="G18622" s="674">
        <v>295.84500000000003</v>
      </c>
      <c r="H18622" s="115">
        <f t="shared" si="580"/>
        <v>1.0068371472522089</v>
      </c>
      <c r="I18622" s="115">
        <f t="shared" si="581"/>
        <v>2656.1763000000001</v>
      </c>
    </row>
    <row r="18623" spans="1:9" hidden="1">
      <c r="A18623" s="115" t="s">
        <v>47817</v>
      </c>
      <c r="B18623" s="115" t="s">
        <v>47818</v>
      </c>
      <c r="C18623" s="115" t="s">
        <v>46175</v>
      </c>
      <c r="D18623" s="115" t="s">
        <v>1138</v>
      </c>
      <c r="E18623" s="115">
        <v>3462.1390000000001</v>
      </c>
      <c r="F18623" s="674">
        <v>293.83600000000001</v>
      </c>
      <c r="G18623" s="674">
        <v>295.84500000000003</v>
      </c>
      <c r="H18623" s="115">
        <f t="shared" si="580"/>
        <v>1.0068371472522089</v>
      </c>
      <c r="I18623" s="115">
        <f t="shared" si="581"/>
        <v>3485.8101999999999</v>
      </c>
    </row>
    <row r="18624" spans="1:9" hidden="1">
      <c r="A18624" s="115" t="s">
        <v>47819</v>
      </c>
      <c r="B18624" s="115" t="s">
        <v>47820</v>
      </c>
      <c r="C18624" s="115" t="s">
        <v>46178</v>
      </c>
      <c r="D18624" s="115" t="s">
        <v>1138</v>
      </c>
      <c r="E18624" s="115">
        <v>671.13</v>
      </c>
      <c r="F18624" s="674">
        <v>293.83600000000001</v>
      </c>
      <c r="G18624" s="674">
        <v>295.84500000000003</v>
      </c>
      <c r="H18624" s="115">
        <f t="shared" si="580"/>
        <v>1.0068371472522089</v>
      </c>
      <c r="I18624" s="115">
        <f t="shared" si="581"/>
        <v>675.71860000000004</v>
      </c>
    </row>
    <row r="18625" spans="1:9" hidden="1">
      <c r="A18625" s="115" t="s">
        <v>47821</v>
      </c>
      <c r="B18625" s="115" t="s">
        <v>47822</v>
      </c>
      <c r="C18625" s="115" t="s">
        <v>46181</v>
      </c>
      <c r="D18625" s="115" t="s">
        <v>1138</v>
      </c>
      <c r="E18625" s="115">
        <v>671.13</v>
      </c>
      <c r="F18625" s="674">
        <v>293.83600000000001</v>
      </c>
      <c r="G18625" s="674">
        <v>295.84500000000003</v>
      </c>
      <c r="H18625" s="115">
        <f t="shared" si="580"/>
        <v>1.0068371472522089</v>
      </c>
      <c r="I18625" s="115">
        <f t="shared" si="581"/>
        <v>675.71860000000004</v>
      </c>
    </row>
    <row r="18626" spans="1:9" hidden="1">
      <c r="A18626" s="115" t="s">
        <v>47823</v>
      </c>
      <c r="B18626" s="115" t="s">
        <v>47824</v>
      </c>
      <c r="C18626" s="115" t="s">
        <v>46184</v>
      </c>
      <c r="D18626" s="115" t="s">
        <v>1138</v>
      </c>
      <c r="E18626" s="115">
        <v>671.13</v>
      </c>
      <c r="F18626" s="674">
        <v>293.83600000000001</v>
      </c>
      <c r="G18626" s="674">
        <v>295.84500000000003</v>
      </c>
      <c r="H18626" s="115">
        <f t="shared" si="580"/>
        <v>1.0068371472522089</v>
      </c>
      <c r="I18626" s="115">
        <f t="shared" si="581"/>
        <v>675.71860000000004</v>
      </c>
    </row>
    <row r="18627" spans="1:9" hidden="1">
      <c r="A18627" s="115" t="s">
        <v>47825</v>
      </c>
      <c r="B18627" s="115" t="s">
        <v>47826</v>
      </c>
      <c r="C18627" s="115" t="s">
        <v>46187</v>
      </c>
      <c r="D18627" s="115" t="s">
        <v>1138</v>
      </c>
      <c r="E18627" s="115">
        <v>671.13</v>
      </c>
      <c r="F18627" s="674">
        <v>293.83600000000001</v>
      </c>
      <c r="G18627" s="674">
        <v>295.84500000000003</v>
      </c>
      <c r="H18627" s="115">
        <f t="shared" si="580"/>
        <v>1.0068371472522089</v>
      </c>
      <c r="I18627" s="115">
        <f t="shared" si="581"/>
        <v>675.71860000000004</v>
      </c>
    </row>
    <row r="18628" spans="1:9" hidden="1">
      <c r="A18628" s="115" t="s">
        <v>47827</v>
      </c>
      <c r="B18628" s="115" t="s">
        <v>47828</v>
      </c>
      <c r="C18628" s="115" t="s">
        <v>46190</v>
      </c>
      <c r="D18628" s="115" t="s">
        <v>1138</v>
      </c>
      <c r="E18628" s="115">
        <v>671.13</v>
      </c>
      <c r="F18628" s="674">
        <v>293.83600000000001</v>
      </c>
      <c r="G18628" s="674">
        <v>295.84500000000003</v>
      </c>
      <c r="H18628" s="115">
        <f t="shared" si="580"/>
        <v>1.0068371472522089</v>
      </c>
      <c r="I18628" s="115">
        <f t="shared" si="581"/>
        <v>675.71860000000004</v>
      </c>
    </row>
    <row r="18629" spans="1:9" hidden="1">
      <c r="A18629" s="115" t="s">
        <v>47829</v>
      </c>
      <c r="B18629" s="115" t="s">
        <v>47830</v>
      </c>
      <c r="C18629" s="115" t="s">
        <v>46193</v>
      </c>
      <c r="D18629" s="115" t="s">
        <v>1138</v>
      </c>
      <c r="E18629" s="115">
        <v>671.13</v>
      </c>
      <c r="F18629" s="674">
        <v>293.83600000000001</v>
      </c>
      <c r="G18629" s="674">
        <v>295.84500000000003</v>
      </c>
      <c r="H18629" s="115">
        <f t="shared" ref="H18629:H18692" si="582">G18629/F18629</f>
        <v>1.0068371472522089</v>
      </c>
      <c r="I18629" s="115">
        <f t="shared" ref="I18629:I18692" si="583">ROUND(H18629*E18629,4)</f>
        <v>675.71860000000004</v>
      </c>
    </row>
    <row r="18630" spans="1:9" hidden="1">
      <c r="A18630" s="115" t="s">
        <v>47831</v>
      </c>
      <c r="B18630" s="115" t="s">
        <v>47832</v>
      </c>
      <c r="C18630" s="115" t="s">
        <v>46196</v>
      </c>
      <c r="D18630" s="115" t="s">
        <v>1138</v>
      </c>
      <c r="E18630" s="115">
        <v>671.13</v>
      </c>
      <c r="F18630" s="674">
        <v>293.83600000000001</v>
      </c>
      <c r="G18630" s="674">
        <v>295.84500000000003</v>
      </c>
      <c r="H18630" s="115">
        <f t="shared" si="582"/>
        <v>1.0068371472522089</v>
      </c>
      <c r="I18630" s="115">
        <f t="shared" si="583"/>
        <v>675.71860000000004</v>
      </c>
    </row>
    <row r="18631" spans="1:9" hidden="1">
      <c r="A18631" s="115" t="s">
        <v>47833</v>
      </c>
      <c r="B18631" s="115" t="s">
        <v>47834</v>
      </c>
      <c r="C18631" s="115" t="s">
        <v>46199</v>
      </c>
      <c r="D18631" s="115" t="s">
        <v>1138</v>
      </c>
      <c r="E18631" s="115">
        <v>671.13</v>
      </c>
      <c r="F18631" s="674">
        <v>293.83600000000001</v>
      </c>
      <c r="G18631" s="674">
        <v>295.84500000000003</v>
      </c>
      <c r="H18631" s="115">
        <f t="shared" si="582"/>
        <v>1.0068371472522089</v>
      </c>
      <c r="I18631" s="115">
        <f t="shared" si="583"/>
        <v>675.71860000000004</v>
      </c>
    </row>
    <row r="18632" spans="1:9" hidden="1">
      <c r="A18632" s="115" t="s">
        <v>47835</v>
      </c>
      <c r="B18632" s="115" t="s">
        <v>47836</v>
      </c>
      <c r="C18632" s="115" t="s">
        <v>46202</v>
      </c>
      <c r="D18632" s="115" t="s">
        <v>2038</v>
      </c>
      <c r="E18632" s="115">
        <v>842.76080000000002</v>
      </c>
      <c r="F18632" s="674">
        <v>293.83600000000001</v>
      </c>
      <c r="G18632" s="674">
        <v>295.84500000000003</v>
      </c>
      <c r="H18632" s="115">
        <f t="shared" si="582"/>
        <v>1.0068371472522089</v>
      </c>
      <c r="I18632" s="115">
        <f t="shared" si="583"/>
        <v>848.52290000000005</v>
      </c>
    </row>
    <row r="18633" spans="1:9" hidden="1">
      <c r="A18633" s="115" t="s">
        <v>47837</v>
      </c>
      <c r="B18633" s="115" t="s">
        <v>47838</v>
      </c>
      <c r="C18633" s="115" t="s">
        <v>46205</v>
      </c>
      <c r="D18633" s="115" t="s">
        <v>2038</v>
      </c>
      <c r="E18633" s="115">
        <v>817.20699999999999</v>
      </c>
      <c r="F18633" s="674">
        <v>293.83600000000001</v>
      </c>
      <c r="G18633" s="674">
        <v>295.84500000000003</v>
      </c>
      <c r="H18633" s="115">
        <f t="shared" si="582"/>
        <v>1.0068371472522089</v>
      </c>
      <c r="I18633" s="115">
        <f t="shared" si="583"/>
        <v>822.7944</v>
      </c>
    </row>
    <row r="18634" spans="1:9" hidden="1">
      <c r="A18634" s="115" t="s">
        <v>47839</v>
      </c>
      <c r="B18634" s="115" t="s">
        <v>47840</v>
      </c>
      <c r="C18634" s="115" t="s">
        <v>46208</v>
      </c>
      <c r="D18634" s="115" t="s">
        <v>2038</v>
      </c>
      <c r="E18634" s="115">
        <v>817.23929999999996</v>
      </c>
      <c r="F18634" s="674">
        <v>293.83600000000001</v>
      </c>
      <c r="G18634" s="674">
        <v>295.84500000000003</v>
      </c>
      <c r="H18634" s="115">
        <f t="shared" si="582"/>
        <v>1.0068371472522089</v>
      </c>
      <c r="I18634" s="115">
        <f t="shared" si="583"/>
        <v>822.82690000000002</v>
      </c>
    </row>
    <row r="18635" spans="1:9" hidden="1">
      <c r="A18635" s="115" t="s">
        <v>47841</v>
      </c>
      <c r="B18635" s="115" t="s">
        <v>47842</v>
      </c>
      <c r="C18635" s="115" t="s">
        <v>46211</v>
      </c>
      <c r="D18635" s="115" t="s">
        <v>2038</v>
      </c>
      <c r="E18635" s="115">
        <v>817.27840000000003</v>
      </c>
      <c r="F18635" s="674">
        <v>293.83600000000001</v>
      </c>
      <c r="G18635" s="674">
        <v>295.84500000000003</v>
      </c>
      <c r="H18635" s="115">
        <f t="shared" si="582"/>
        <v>1.0068371472522089</v>
      </c>
      <c r="I18635" s="115">
        <f t="shared" si="583"/>
        <v>822.86630000000002</v>
      </c>
    </row>
    <row r="18636" spans="1:9" hidden="1">
      <c r="A18636" s="115" t="s">
        <v>47843</v>
      </c>
      <c r="B18636" s="115" t="s">
        <v>47844</v>
      </c>
      <c r="C18636" s="115" t="s">
        <v>46214</v>
      </c>
      <c r="D18636" s="115" t="s">
        <v>2038</v>
      </c>
      <c r="E18636" s="115">
        <v>817.27639999999997</v>
      </c>
      <c r="F18636" s="674">
        <v>293.83600000000001</v>
      </c>
      <c r="G18636" s="674">
        <v>295.84500000000003</v>
      </c>
      <c r="H18636" s="115">
        <f t="shared" si="582"/>
        <v>1.0068371472522089</v>
      </c>
      <c r="I18636" s="115">
        <f t="shared" si="583"/>
        <v>822.86419999999998</v>
      </c>
    </row>
    <row r="18637" spans="1:9" hidden="1">
      <c r="A18637" s="115" t="s">
        <v>47845</v>
      </c>
      <c r="B18637" s="115" t="s">
        <v>47846</v>
      </c>
      <c r="C18637" s="115" t="s">
        <v>46217</v>
      </c>
      <c r="D18637" s="115" t="s">
        <v>2038</v>
      </c>
      <c r="E18637" s="115">
        <v>817.13220000000001</v>
      </c>
      <c r="F18637" s="674">
        <v>293.83600000000001</v>
      </c>
      <c r="G18637" s="674">
        <v>295.84500000000003</v>
      </c>
      <c r="H18637" s="115">
        <f t="shared" si="582"/>
        <v>1.0068371472522089</v>
      </c>
      <c r="I18637" s="115">
        <f t="shared" si="583"/>
        <v>822.71910000000003</v>
      </c>
    </row>
    <row r="18638" spans="1:9" hidden="1">
      <c r="A18638" s="115" t="s">
        <v>47847</v>
      </c>
      <c r="B18638" s="115" t="s">
        <v>47848</v>
      </c>
      <c r="C18638" s="115" t="s">
        <v>46220</v>
      </c>
      <c r="D18638" s="115" t="s">
        <v>1242</v>
      </c>
      <c r="E18638" s="115">
        <v>69.998400000000004</v>
      </c>
      <c r="F18638" s="674">
        <v>293.83600000000001</v>
      </c>
      <c r="G18638" s="674">
        <v>295.84500000000003</v>
      </c>
      <c r="H18638" s="115">
        <f t="shared" si="582"/>
        <v>1.0068371472522089</v>
      </c>
      <c r="I18638" s="115">
        <f t="shared" si="583"/>
        <v>70.477000000000004</v>
      </c>
    </row>
    <row r="18639" spans="1:9" hidden="1">
      <c r="A18639" s="115" t="s">
        <v>47849</v>
      </c>
      <c r="B18639" s="115" t="s">
        <v>47850</v>
      </c>
      <c r="C18639" s="115" t="s">
        <v>46223</v>
      </c>
      <c r="D18639" s="115" t="s">
        <v>1242</v>
      </c>
      <c r="E18639" s="115">
        <v>72.996700000000004</v>
      </c>
      <c r="F18639" s="674">
        <v>293.83600000000001</v>
      </c>
      <c r="G18639" s="674">
        <v>295.84500000000003</v>
      </c>
      <c r="H18639" s="115">
        <f t="shared" si="582"/>
        <v>1.0068371472522089</v>
      </c>
      <c r="I18639" s="115">
        <f t="shared" si="583"/>
        <v>73.495800000000003</v>
      </c>
    </row>
    <row r="18640" spans="1:9" hidden="1">
      <c r="A18640" s="115" t="s">
        <v>47851</v>
      </c>
      <c r="B18640" s="115" t="s">
        <v>47852</v>
      </c>
      <c r="C18640" s="115" t="s">
        <v>46226</v>
      </c>
      <c r="D18640" s="115" t="s">
        <v>2038</v>
      </c>
      <c r="E18640" s="115">
        <v>1047.181</v>
      </c>
      <c r="F18640" s="674">
        <v>293.83600000000001</v>
      </c>
      <c r="G18640" s="674">
        <v>295.84500000000003</v>
      </c>
      <c r="H18640" s="115">
        <f t="shared" si="582"/>
        <v>1.0068371472522089</v>
      </c>
      <c r="I18640" s="115">
        <f t="shared" si="583"/>
        <v>1054.3407</v>
      </c>
    </row>
    <row r="18641" spans="1:9" hidden="1">
      <c r="A18641" s="115" t="s">
        <v>47853</v>
      </c>
      <c r="B18641" s="115" t="s">
        <v>47854</v>
      </c>
      <c r="C18641" s="115" t="s">
        <v>46229</v>
      </c>
      <c r="D18641" s="115" t="s">
        <v>2038</v>
      </c>
      <c r="E18641" s="115">
        <v>1016.1368</v>
      </c>
      <c r="F18641" s="674">
        <v>293.83600000000001</v>
      </c>
      <c r="G18641" s="674">
        <v>295.84500000000003</v>
      </c>
      <c r="H18641" s="115">
        <f t="shared" si="582"/>
        <v>1.0068371472522089</v>
      </c>
      <c r="I18641" s="115">
        <f t="shared" si="583"/>
        <v>1023.0843</v>
      </c>
    </row>
    <row r="18642" spans="1:9" hidden="1">
      <c r="A18642" s="115" t="s">
        <v>47855</v>
      </c>
      <c r="B18642" s="115" t="s">
        <v>47856</v>
      </c>
      <c r="C18642" s="115" t="s">
        <v>46232</v>
      </c>
      <c r="D18642" s="115" t="s">
        <v>2038</v>
      </c>
      <c r="E18642" s="115">
        <v>1016.1833</v>
      </c>
      <c r="F18642" s="674">
        <v>293.83600000000001</v>
      </c>
      <c r="G18642" s="674">
        <v>295.84500000000003</v>
      </c>
      <c r="H18642" s="115">
        <f t="shared" si="582"/>
        <v>1.0068371472522089</v>
      </c>
      <c r="I18642" s="115">
        <f t="shared" si="583"/>
        <v>1023.1310999999999</v>
      </c>
    </row>
    <row r="18643" spans="1:9" hidden="1">
      <c r="A18643" s="115" t="s">
        <v>47857</v>
      </c>
      <c r="B18643" s="115" t="s">
        <v>47858</v>
      </c>
      <c r="C18643" s="115" t="s">
        <v>46235</v>
      </c>
      <c r="D18643" s="115" t="s">
        <v>2038</v>
      </c>
      <c r="E18643" s="115">
        <v>1016.2298</v>
      </c>
      <c r="F18643" s="674">
        <v>293.83600000000001</v>
      </c>
      <c r="G18643" s="674">
        <v>295.84500000000003</v>
      </c>
      <c r="H18643" s="115">
        <f t="shared" si="582"/>
        <v>1.0068371472522089</v>
      </c>
      <c r="I18643" s="115">
        <f t="shared" si="583"/>
        <v>1023.1779</v>
      </c>
    </row>
    <row r="18644" spans="1:9" hidden="1">
      <c r="A18644" s="115" t="s">
        <v>47859</v>
      </c>
      <c r="B18644" s="115" t="s">
        <v>47860</v>
      </c>
      <c r="C18644" s="115" t="s">
        <v>46238</v>
      </c>
      <c r="D18644" s="115" t="s">
        <v>2038</v>
      </c>
      <c r="E18644" s="115">
        <v>1016.2338999999999</v>
      </c>
      <c r="F18644" s="674">
        <v>293.83600000000001</v>
      </c>
      <c r="G18644" s="674">
        <v>295.84500000000003</v>
      </c>
      <c r="H18644" s="115">
        <f t="shared" si="582"/>
        <v>1.0068371472522089</v>
      </c>
      <c r="I18644" s="115">
        <f t="shared" si="583"/>
        <v>1023.182</v>
      </c>
    </row>
    <row r="18645" spans="1:9" hidden="1">
      <c r="A18645" s="115" t="s">
        <v>47861</v>
      </c>
      <c r="B18645" s="115" t="s">
        <v>47862</v>
      </c>
      <c r="C18645" s="115" t="s">
        <v>46241</v>
      </c>
      <c r="D18645" s="115" t="s">
        <v>2038</v>
      </c>
      <c r="E18645" s="115">
        <v>1016.0474</v>
      </c>
      <c r="F18645" s="674">
        <v>293.83600000000001</v>
      </c>
      <c r="G18645" s="674">
        <v>295.84500000000003</v>
      </c>
      <c r="H18645" s="115">
        <f t="shared" si="582"/>
        <v>1.0068371472522089</v>
      </c>
      <c r="I18645" s="115">
        <f t="shared" si="583"/>
        <v>1022.9943</v>
      </c>
    </row>
    <row r="18646" spans="1:9" hidden="1">
      <c r="A18646" s="115" t="s">
        <v>47863</v>
      </c>
      <c r="B18646" s="115" t="s">
        <v>47864</v>
      </c>
      <c r="C18646" s="115" t="s">
        <v>46244</v>
      </c>
      <c r="D18646" s="115" t="s">
        <v>1242</v>
      </c>
      <c r="E18646" s="115">
        <v>98.748400000000004</v>
      </c>
      <c r="F18646" s="674">
        <v>293.83600000000001</v>
      </c>
      <c r="G18646" s="674">
        <v>295.84500000000003</v>
      </c>
      <c r="H18646" s="115">
        <f t="shared" si="582"/>
        <v>1.0068371472522089</v>
      </c>
      <c r="I18646" s="115">
        <f t="shared" si="583"/>
        <v>99.423599999999993</v>
      </c>
    </row>
    <row r="18647" spans="1:9" hidden="1">
      <c r="A18647" s="115" t="s">
        <v>47865</v>
      </c>
      <c r="B18647" s="115" t="s">
        <v>47866</v>
      </c>
      <c r="C18647" s="115" t="s">
        <v>46247</v>
      </c>
      <c r="D18647" s="115" t="s">
        <v>1242</v>
      </c>
      <c r="E18647" s="115">
        <v>101.94670000000001</v>
      </c>
      <c r="F18647" s="674">
        <v>293.83600000000001</v>
      </c>
      <c r="G18647" s="674">
        <v>295.84500000000003</v>
      </c>
      <c r="H18647" s="115">
        <f t="shared" si="582"/>
        <v>1.0068371472522089</v>
      </c>
      <c r="I18647" s="115">
        <f t="shared" si="583"/>
        <v>102.6437</v>
      </c>
    </row>
    <row r="18648" spans="1:9" hidden="1">
      <c r="A18648" s="115" t="s">
        <v>47867</v>
      </c>
      <c r="B18648" s="115" t="s">
        <v>47868</v>
      </c>
      <c r="C18648" s="115" t="s">
        <v>46250</v>
      </c>
      <c r="D18648" s="115" t="s">
        <v>1242</v>
      </c>
      <c r="E18648" s="115">
        <v>325.60480000000001</v>
      </c>
      <c r="F18648" s="674">
        <v>293.83600000000001</v>
      </c>
      <c r="G18648" s="674">
        <v>295.84500000000003</v>
      </c>
      <c r="H18648" s="115">
        <f t="shared" si="582"/>
        <v>1.0068371472522089</v>
      </c>
      <c r="I18648" s="115">
        <f t="shared" si="583"/>
        <v>327.83100000000002</v>
      </c>
    </row>
    <row r="18649" spans="1:9" hidden="1">
      <c r="A18649" s="115" t="s">
        <v>47869</v>
      </c>
      <c r="B18649" s="115" t="s">
        <v>47870</v>
      </c>
      <c r="C18649" s="115" t="s">
        <v>46253</v>
      </c>
      <c r="D18649" s="115" t="s">
        <v>2038</v>
      </c>
      <c r="E18649" s="115">
        <v>679.25559999999996</v>
      </c>
      <c r="F18649" s="674">
        <v>293.83600000000001</v>
      </c>
      <c r="G18649" s="674">
        <v>295.84500000000003</v>
      </c>
      <c r="H18649" s="115">
        <f t="shared" si="582"/>
        <v>1.0068371472522089</v>
      </c>
      <c r="I18649" s="115">
        <f t="shared" si="583"/>
        <v>683.89980000000003</v>
      </c>
    </row>
    <row r="18650" spans="1:9" hidden="1">
      <c r="A18650" s="115" t="s">
        <v>47871</v>
      </c>
      <c r="B18650" s="115" t="s">
        <v>47872</v>
      </c>
      <c r="C18650" s="115" t="s">
        <v>46256</v>
      </c>
      <c r="D18650" s="115" t="s">
        <v>2038</v>
      </c>
      <c r="E18650" s="115">
        <v>679.23670000000004</v>
      </c>
      <c r="F18650" s="674">
        <v>293.83600000000001</v>
      </c>
      <c r="G18650" s="674">
        <v>295.84500000000003</v>
      </c>
      <c r="H18650" s="115">
        <f t="shared" si="582"/>
        <v>1.0068371472522089</v>
      </c>
      <c r="I18650" s="115">
        <f t="shared" si="583"/>
        <v>683.88070000000005</v>
      </c>
    </row>
    <row r="18651" spans="1:9" hidden="1">
      <c r="A18651" s="115" t="s">
        <v>47873</v>
      </c>
      <c r="B18651" s="115" t="s">
        <v>47874</v>
      </c>
      <c r="C18651" s="115" t="s">
        <v>46259</v>
      </c>
      <c r="D18651" s="115" t="s">
        <v>2038</v>
      </c>
      <c r="E18651" s="115">
        <v>679.26499999999999</v>
      </c>
      <c r="F18651" s="674">
        <v>293.83600000000001</v>
      </c>
      <c r="G18651" s="674">
        <v>295.84500000000003</v>
      </c>
      <c r="H18651" s="115">
        <f t="shared" si="582"/>
        <v>1.0068371472522089</v>
      </c>
      <c r="I18651" s="115">
        <f t="shared" si="583"/>
        <v>683.90920000000006</v>
      </c>
    </row>
    <row r="18652" spans="1:9" hidden="1">
      <c r="A18652" s="115" t="s">
        <v>47875</v>
      </c>
      <c r="B18652" s="115" t="s">
        <v>47876</v>
      </c>
      <c r="C18652" s="115" t="s">
        <v>46262</v>
      </c>
      <c r="D18652" s="115" t="s">
        <v>2038</v>
      </c>
      <c r="E18652" s="115">
        <v>679.29319999999996</v>
      </c>
      <c r="F18652" s="674">
        <v>293.83600000000001</v>
      </c>
      <c r="G18652" s="674">
        <v>295.84500000000003</v>
      </c>
      <c r="H18652" s="115">
        <f t="shared" si="582"/>
        <v>1.0068371472522089</v>
      </c>
      <c r="I18652" s="115">
        <f t="shared" si="583"/>
        <v>683.93759999999997</v>
      </c>
    </row>
    <row r="18653" spans="1:9" hidden="1">
      <c r="A18653" s="115" t="s">
        <v>47877</v>
      </c>
      <c r="B18653" s="115" t="s">
        <v>47878</v>
      </c>
      <c r="C18653" s="115" t="s">
        <v>46265</v>
      </c>
      <c r="D18653" s="115" t="s">
        <v>2038</v>
      </c>
      <c r="E18653" s="115">
        <v>679.29319999999996</v>
      </c>
      <c r="F18653" s="674">
        <v>293.83600000000001</v>
      </c>
      <c r="G18653" s="674">
        <v>295.84500000000003</v>
      </c>
      <c r="H18653" s="115">
        <f t="shared" si="582"/>
        <v>1.0068371472522089</v>
      </c>
      <c r="I18653" s="115">
        <f t="shared" si="583"/>
        <v>683.93759999999997</v>
      </c>
    </row>
    <row r="18654" spans="1:9" hidden="1">
      <c r="A18654" s="115" t="s">
        <v>47879</v>
      </c>
      <c r="B18654" s="115" t="s">
        <v>47880</v>
      </c>
      <c r="C18654" s="115" t="s">
        <v>46268</v>
      </c>
      <c r="D18654" s="115" t="s">
        <v>2038</v>
      </c>
      <c r="E18654" s="115">
        <v>679.18020000000001</v>
      </c>
      <c r="F18654" s="674">
        <v>293.83600000000001</v>
      </c>
      <c r="G18654" s="674">
        <v>295.84500000000003</v>
      </c>
      <c r="H18654" s="115">
        <f t="shared" si="582"/>
        <v>1.0068371472522089</v>
      </c>
      <c r="I18654" s="115">
        <f t="shared" si="583"/>
        <v>683.82389999999998</v>
      </c>
    </row>
    <row r="18655" spans="1:9" hidden="1">
      <c r="A18655" s="115" t="s">
        <v>47881</v>
      </c>
      <c r="B18655" s="115" t="s">
        <v>47882</v>
      </c>
      <c r="C18655" s="115" t="s">
        <v>46271</v>
      </c>
      <c r="D18655" s="115" t="s">
        <v>1242</v>
      </c>
      <c r="E18655" s="115">
        <v>66.818399999999997</v>
      </c>
      <c r="F18655" s="674">
        <v>293.83600000000001</v>
      </c>
      <c r="G18655" s="674">
        <v>295.84500000000003</v>
      </c>
      <c r="H18655" s="115">
        <f t="shared" si="582"/>
        <v>1.0068371472522089</v>
      </c>
      <c r="I18655" s="115">
        <f t="shared" si="583"/>
        <v>67.275199999999998</v>
      </c>
    </row>
    <row r="18656" spans="1:9" hidden="1">
      <c r="A18656" s="115" t="s">
        <v>47883</v>
      </c>
      <c r="B18656" s="115" t="s">
        <v>47884</v>
      </c>
      <c r="C18656" s="115" t="s">
        <v>46274</v>
      </c>
      <c r="D18656" s="115" t="s">
        <v>1242</v>
      </c>
      <c r="E18656" s="115">
        <v>70.0167</v>
      </c>
      <c r="F18656" s="674">
        <v>293.83600000000001</v>
      </c>
      <c r="G18656" s="674">
        <v>295.84500000000003</v>
      </c>
      <c r="H18656" s="115">
        <f t="shared" si="582"/>
        <v>1.0068371472522089</v>
      </c>
      <c r="I18656" s="115">
        <f t="shared" si="583"/>
        <v>70.495400000000004</v>
      </c>
    </row>
    <row r="18657" spans="1:9" hidden="1">
      <c r="A18657" s="115" t="s">
        <v>47885</v>
      </c>
      <c r="B18657" s="115" t="s">
        <v>47886</v>
      </c>
      <c r="C18657" s="115" t="s">
        <v>46277</v>
      </c>
      <c r="D18657" s="115" t="s">
        <v>1242</v>
      </c>
      <c r="E18657" s="115">
        <v>313.2448</v>
      </c>
      <c r="F18657" s="674">
        <v>293.83600000000001</v>
      </c>
      <c r="G18657" s="674">
        <v>295.84500000000003</v>
      </c>
      <c r="H18657" s="115">
        <f t="shared" si="582"/>
        <v>1.0068371472522089</v>
      </c>
      <c r="I18657" s="115">
        <f t="shared" si="583"/>
        <v>315.38650000000001</v>
      </c>
    </row>
    <row r="18658" spans="1:9" hidden="1">
      <c r="A18658" s="115" t="s">
        <v>47887</v>
      </c>
      <c r="B18658" s="115" t="s">
        <v>47888</v>
      </c>
      <c r="C18658" s="115" t="s">
        <v>46280</v>
      </c>
      <c r="D18658" s="115" t="s">
        <v>2038</v>
      </c>
      <c r="E18658" s="115">
        <v>679.25559999999996</v>
      </c>
      <c r="F18658" s="674">
        <v>293.83600000000001</v>
      </c>
      <c r="G18658" s="674">
        <v>295.84500000000003</v>
      </c>
      <c r="H18658" s="115">
        <f t="shared" si="582"/>
        <v>1.0068371472522089</v>
      </c>
      <c r="I18658" s="115">
        <f t="shared" si="583"/>
        <v>683.89980000000003</v>
      </c>
    </row>
    <row r="18659" spans="1:9" hidden="1">
      <c r="A18659" s="115" t="s">
        <v>47889</v>
      </c>
      <c r="B18659" s="115" t="s">
        <v>47890</v>
      </c>
      <c r="C18659" s="115" t="s">
        <v>46283</v>
      </c>
      <c r="D18659" s="115" t="s">
        <v>2038</v>
      </c>
      <c r="E18659" s="115">
        <v>679.23670000000004</v>
      </c>
      <c r="F18659" s="674">
        <v>293.83600000000001</v>
      </c>
      <c r="G18659" s="674">
        <v>295.84500000000003</v>
      </c>
      <c r="H18659" s="115">
        <f t="shared" si="582"/>
        <v>1.0068371472522089</v>
      </c>
      <c r="I18659" s="115">
        <f t="shared" si="583"/>
        <v>683.88070000000005</v>
      </c>
    </row>
    <row r="18660" spans="1:9" hidden="1">
      <c r="A18660" s="115" t="s">
        <v>47891</v>
      </c>
      <c r="B18660" s="115" t="s">
        <v>47892</v>
      </c>
      <c r="C18660" s="115" t="s">
        <v>46286</v>
      </c>
      <c r="D18660" s="115" t="s">
        <v>2038</v>
      </c>
      <c r="E18660" s="115">
        <v>679.26499999999999</v>
      </c>
      <c r="F18660" s="674">
        <v>293.83600000000001</v>
      </c>
      <c r="G18660" s="674">
        <v>295.84500000000003</v>
      </c>
      <c r="H18660" s="115">
        <f t="shared" si="582"/>
        <v>1.0068371472522089</v>
      </c>
      <c r="I18660" s="115">
        <f t="shared" si="583"/>
        <v>683.90920000000006</v>
      </c>
    </row>
    <row r="18661" spans="1:9" hidden="1">
      <c r="A18661" s="115" t="s">
        <v>47893</v>
      </c>
      <c r="B18661" s="115" t="s">
        <v>47894</v>
      </c>
      <c r="C18661" s="115" t="s">
        <v>46289</v>
      </c>
      <c r="D18661" s="115" t="s">
        <v>2038</v>
      </c>
      <c r="E18661" s="115">
        <v>679.29319999999996</v>
      </c>
      <c r="F18661" s="674">
        <v>293.83600000000001</v>
      </c>
      <c r="G18661" s="674">
        <v>295.84500000000003</v>
      </c>
      <c r="H18661" s="115">
        <f t="shared" si="582"/>
        <v>1.0068371472522089</v>
      </c>
      <c r="I18661" s="115">
        <f t="shared" si="583"/>
        <v>683.93759999999997</v>
      </c>
    </row>
    <row r="18662" spans="1:9" hidden="1">
      <c r="A18662" s="115" t="s">
        <v>47895</v>
      </c>
      <c r="B18662" s="115" t="s">
        <v>47896</v>
      </c>
      <c r="C18662" s="115" t="s">
        <v>46292</v>
      </c>
      <c r="D18662" s="115" t="s">
        <v>2038</v>
      </c>
      <c r="E18662" s="115">
        <v>679.29319999999996</v>
      </c>
      <c r="F18662" s="674">
        <v>293.83600000000001</v>
      </c>
      <c r="G18662" s="674">
        <v>295.84500000000003</v>
      </c>
      <c r="H18662" s="115">
        <f t="shared" si="582"/>
        <v>1.0068371472522089</v>
      </c>
      <c r="I18662" s="115">
        <f t="shared" si="583"/>
        <v>683.93759999999997</v>
      </c>
    </row>
    <row r="18663" spans="1:9" hidden="1">
      <c r="A18663" s="115" t="s">
        <v>47897</v>
      </c>
      <c r="B18663" s="115" t="s">
        <v>47898</v>
      </c>
      <c r="C18663" s="115" t="s">
        <v>46295</v>
      </c>
      <c r="D18663" s="115" t="s">
        <v>2038</v>
      </c>
      <c r="E18663" s="115">
        <v>679.18020000000001</v>
      </c>
      <c r="F18663" s="674">
        <v>293.83600000000001</v>
      </c>
      <c r="G18663" s="674">
        <v>295.84500000000003</v>
      </c>
      <c r="H18663" s="115">
        <f t="shared" si="582"/>
        <v>1.0068371472522089</v>
      </c>
      <c r="I18663" s="115">
        <f t="shared" si="583"/>
        <v>683.82389999999998</v>
      </c>
    </row>
    <row r="18664" spans="1:9" hidden="1">
      <c r="A18664" s="115" t="s">
        <v>47899</v>
      </c>
      <c r="B18664" s="115" t="s">
        <v>47900</v>
      </c>
      <c r="C18664" s="115" t="s">
        <v>46298</v>
      </c>
      <c r="D18664" s="115" t="s">
        <v>1242</v>
      </c>
      <c r="E18664" s="115">
        <v>66.818399999999997</v>
      </c>
      <c r="F18664" s="674">
        <v>293.83600000000001</v>
      </c>
      <c r="G18664" s="674">
        <v>295.84500000000003</v>
      </c>
      <c r="H18664" s="115">
        <f t="shared" si="582"/>
        <v>1.0068371472522089</v>
      </c>
      <c r="I18664" s="115">
        <f t="shared" si="583"/>
        <v>67.275199999999998</v>
      </c>
    </row>
    <row r="18665" spans="1:9" hidden="1">
      <c r="A18665" s="115" t="s">
        <v>47901</v>
      </c>
      <c r="B18665" s="115" t="s">
        <v>47902</v>
      </c>
      <c r="C18665" s="115" t="s">
        <v>46301</v>
      </c>
      <c r="D18665" s="115" t="s">
        <v>1242</v>
      </c>
      <c r="E18665" s="115">
        <v>70.0167</v>
      </c>
      <c r="F18665" s="674">
        <v>293.83600000000001</v>
      </c>
      <c r="G18665" s="674">
        <v>295.84500000000003</v>
      </c>
      <c r="H18665" s="115">
        <f t="shared" si="582"/>
        <v>1.0068371472522089</v>
      </c>
      <c r="I18665" s="115">
        <f t="shared" si="583"/>
        <v>70.495400000000004</v>
      </c>
    </row>
    <row r="18666" spans="1:9" hidden="1">
      <c r="A18666" s="115" t="s">
        <v>47903</v>
      </c>
      <c r="B18666" s="115" t="s">
        <v>47904</v>
      </c>
      <c r="C18666" s="115" t="s">
        <v>46304</v>
      </c>
      <c r="D18666" s="115" t="s">
        <v>1242</v>
      </c>
      <c r="E18666" s="115">
        <v>484.22480000000002</v>
      </c>
      <c r="F18666" s="674">
        <v>293.83600000000001</v>
      </c>
      <c r="G18666" s="674">
        <v>295.84500000000003</v>
      </c>
      <c r="H18666" s="115">
        <f t="shared" si="582"/>
        <v>1.0068371472522089</v>
      </c>
      <c r="I18666" s="115">
        <f t="shared" si="583"/>
        <v>487.53550000000001</v>
      </c>
    </row>
    <row r="18667" spans="1:9" hidden="1">
      <c r="A18667" s="115" t="s">
        <v>47905</v>
      </c>
      <c r="B18667" s="115" t="s">
        <v>47906</v>
      </c>
      <c r="C18667" s="115" t="s">
        <v>46307</v>
      </c>
      <c r="D18667" s="115" t="s">
        <v>2038</v>
      </c>
      <c r="E18667" s="115">
        <v>1117.3366000000001</v>
      </c>
      <c r="F18667" s="674">
        <v>293.83600000000001</v>
      </c>
      <c r="G18667" s="674">
        <v>295.84500000000003</v>
      </c>
      <c r="H18667" s="115">
        <f t="shared" si="582"/>
        <v>1.0068371472522089</v>
      </c>
      <c r="I18667" s="115">
        <f t="shared" si="583"/>
        <v>1124.9760000000001</v>
      </c>
    </row>
    <row r="18668" spans="1:9" hidden="1">
      <c r="A18668" s="115" t="s">
        <v>47907</v>
      </c>
      <c r="B18668" s="115" t="s">
        <v>47908</v>
      </c>
      <c r="C18668" s="115" t="s">
        <v>46310</v>
      </c>
      <c r="D18668" s="115" t="s">
        <v>2038</v>
      </c>
      <c r="E18668" s="115">
        <v>1117.3019999999999</v>
      </c>
      <c r="F18668" s="674">
        <v>293.83600000000001</v>
      </c>
      <c r="G18668" s="674">
        <v>295.84500000000003</v>
      </c>
      <c r="H18668" s="115">
        <f t="shared" si="582"/>
        <v>1.0068371472522089</v>
      </c>
      <c r="I18668" s="115">
        <f t="shared" si="583"/>
        <v>1124.9412</v>
      </c>
    </row>
    <row r="18669" spans="1:9" hidden="1">
      <c r="A18669" s="115" t="s">
        <v>47909</v>
      </c>
      <c r="B18669" s="115" t="s">
        <v>47910</v>
      </c>
      <c r="C18669" s="115" t="s">
        <v>46313</v>
      </c>
      <c r="D18669" s="115" t="s">
        <v>2038</v>
      </c>
      <c r="E18669" s="115">
        <v>1117.3539000000001</v>
      </c>
      <c r="F18669" s="674">
        <v>293.83600000000001</v>
      </c>
      <c r="G18669" s="674">
        <v>295.84500000000003</v>
      </c>
      <c r="H18669" s="115">
        <f t="shared" si="582"/>
        <v>1.0068371472522089</v>
      </c>
      <c r="I18669" s="115">
        <f t="shared" si="583"/>
        <v>1124.9934000000001</v>
      </c>
    </row>
    <row r="18670" spans="1:9" hidden="1">
      <c r="A18670" s="115" t="s">
        <v>47911</v>
      </c>
      <c r="B18670" s="115" t="s">
        <v>47912</v>
      </c>
      <c r="C18670" s="115" t="s">
        <v>46316</v>
      </c>
      <c r="D18670" s="115" t="s">
        <v>2038</v>
      </c>
      <c r="E18670" s="115">
        <v>1117.4058</v>
      </c>
      <c r="F18670" s="674">
        <v>293.83600000000001</v>
      </c>
      <c r="G18670" s="674">
        <v>295.84500000000003</v>
      </c>
      <c r="H18670" s="115">
        <f t="shared" si="582"/>
        <v>1.0068371472522089</v>
      </c>
      <c r="I18670" s="115">
        <f t="shared" si="583"/>
        <v>1125.0456999999999</v>
      </c>
    </row>
    <row r="18671" spans="1:9" hidden="1">
      <c r="A18671" s="115" t="s">
        <v>47913</v>
      </c>
      <c r="B18671" s="115" t="s">
        <v>47914</v>
      </c>
      <c r="C18671" s="115" t="s">
        <v>46319</v>
      </c>
      <c r="D18671" s="115" t="s">
        <v>2038</v>
      </c>
      <c r="E18671" s="115">
        <v>1117.4058</v>
      </c>
      <c r="F18671" s="674">
        <v>293.83600000000001</v>
      </c>
      <c r="G18671" s="674">
        <v>295.84500000000003</v>
      </c>
      <c r="H18671" s="115">
        <f t="shared" si="582"/>
        <v>1.0068371472522089</v>
      </c>
      <c r="I18671" s="115">
        <f t="shared" si="583"/>
        <v>1125.0456999999999</v>
      </c>
    </row>
    <row r="18672" spans="1:9" hidden="1">
      <c r="A18672" s="115" t="s">
        <v>47915</v>
      </c>
      <c r="B18672" s="115" t="s">
        <v>47916</v>
      </c>
      <c r="C18672" s="115" t="s">
        <v>46322</v>
      </c>
      <c r="D18672" s="115" t="s">
        <v>2038</v>
      </c>
      <c r="E18672" s="115">
        <v>1117.1982</v>
      </c>
      <c r="F18672" s="674">
        <v>293.83600000000001</v>
      </c>
      <c r="G18672" s="674">
        <v>295.84500000000003</v>
      </c>
      <c r="H18672" s="115">
        <f t="shared" si="582"/>
        <v>1.0068371472522089</v>
      </c>
      <c r="I18672" s="115">
        <f t="shared" si="583"/>
        <v>1124.8366000000001</v>
      </c>
    </row>
    <row r="18673" spans="1:9" hidden="1">
      <c r="A18673" s="115" t="s">
        <v>47917</v>
      </c>
      <c r="B18673" s="115" t="s">
        <v>47918</v>
      </c>
      <c r="C18673" s="115" t="s">
        <v>46325</v>
      </c>
      <c r="D18673" s="115" t="s">
        <v>1242</v>
      </c>
      <c r="E18673" s="115">
        <v>98.748400000000004</v>
      </c>
      <c r="F18673" s="674">
        <v>293.83600000000001</v>
      </c>
      <c r="G18673" s="674">
        <v>295.84500000000003</v>
      </c>
      <c r="H18673" s="115">
        <f t="shared" si="582"/>
        <v>1.0068371472522089</v>
      </c>
      <c r="I18673" s="115">
        <f t="shared" si="583"/>
        <v>99.423599999999993</v>
      </c>
    </row>
    <row r="18674" spans="1:9" hidden="1">
      <c r="A18674" s="115" t="s">
        <v>47919</v>
      </c>
      <c r="B18674" s="115" t="s">
        <v>47920</v>
      </c>
      <c r="C18674" s="115" t="s">
        <v>46328</v>
      </c>
      <c r="D18674" s="115" t="s">
        <v>1242</v>
      </c>
      <c r="E18674" s="115">
        <v>101.94670000000001</v>
      </c>
      <c r="F18674" s="674">
        <v>293.83600000000001</v>
      </c>
      <c r="G18674" s="674">
        <v>295.84500000000003</v>
      </c>
      <c r="H18674" s="115">
        <f t="shared" si="582"/>
        <v>1.0068371472522089</v>
      </c>
      <c r="I18674" s="115">
        <f t="shared" si="583"/>
        <v>102.6437</v>
      </c>
    </row>
    <row r="18675" spans="1:9" hidden="1">
      <c r="A18675" s="115" t="s">
        <v>47921</v>
      </c>
      <c r="B18675" s="115" t="s">
        <v>47922</v>
      </c>
      <c r="C18675" s="115" t="s">
        <v>46331</v>
      </c>
      <c r="D18675" s="115" t="s">
        <v>1138</v>
      </c>
      <c r="E18675" s="115">
        <v>2998.0753</v>
      </c>
      <c r="F18675" s="674">
        <v>293.83600000000001</v>
      </c>
      <c r="G18675" s="674">
        <v>295.84500000000003</v>
      </c>
      <c r="H18675" s="115">
        <f t="shared" si="582"/>
        <v>1.0068371472522089</v>
      </c>
      <c r="I18675" s="115">
        <f t="shared" si="583"/>
        <v>3018.5736000000002</v>
      </c>
    </row>
    <row r="18676" spans="1:9" hidden="1">
      <c r="A18676" s="115" t="s">
        <v>47923</v>
      </c>
      <c r="B18676" s="115" t="s">
        <v>47924</v>
      </c>
      <c r="C18676" s="115" t="s">
        <v>46334</v>
      </c>
      <c r="D18676" s="115" t="s">
        <v>1138</v>
      </c>
      <c r="E18676" s="115">
        <v>1350.54</v>
      </c>
      <c r="F18676" s="674">
        <v>293.83600000000001</v>
      </c>
      <c r="G18676" s="674">
        <v>295.84500000000003</v>
      </c>
      <c r="H18676" s="115">
        <f t="shared" si="582"/>
        <v>1.0068371472522089</v>
      </c>
      <c r="I18676" s="115">
        <f t="shared" si="583"/>
        <v>1359.7737999999999</v>
      </c>
    </row>
    <row r="18677" spans="1:9" hidden="1">
      <c r="A18677" s="115" t="s">
        <v>47925</v>
      </c>
      <c r="B18677" s="115" t="s">
        <v>47926</v>
      </c>
      <c r="C18677" s="115" t="s">
        <v>46337</v>
      </c>
      <c r="D18677" s="115" t="s">
        <v>1138</v>
      </c>
      <c r="E18677" s="115">
        <v>1668.5</v>
      </c>
      <c r="F18677" s="674">
        <v>293.83600000000001</v>
      </c>
      <c r="G18677" s="674">
        <v>295.84500000000003</v>
      </c>
      <c r="H18677" s="115">
        <f t="shared" si="582"/>
        <v>1.0068371472522089</v>
      </c>
      <c r="I18677" s="115">
        <f t="shared" si="583"/>
        <v>1679.9078</v>
      </c>
    </row>
    <row r="18678" spans="1:9" hidden="1">
      <c r="A18678" s="115" t="s">
        <v>47927</v>
      </c>
      <c r="B18678" s="115" t="s">
        <v>47928</v>
      </c>
      <c r="C18678" s="115" t="s">
        <v>46340</v>
      </c>
      <c r="D18678" s="115" t="s">
        <v>1138</v>
      </c>
      <c r="E18678" s="115">
        <v>2145.85</v>
      </c>
      <c r="F18678" s="674">
        <v>293.83600000000001</v>
      </c>
      <c r="G18678" s="674">
        <v>295.84500000000003</v>
      </c>
      <c r="H18678" s="115">
        <f t="shared" si="582"/>
        <v>1.0068371472522089</v>
      </c>
      <c r="I18678" s="115">
        <f t="shared" si="583"/>
        <v>2160.5214999999998</v>
      </c>
    </row>
    <row r="18679" spans="1:9" hidden="1">
      <c r="A18679" s="115" t="s">
        <v>47929</v>
      </c>
      <c r="B18679" s="115" t="s">
        <v>47930</v>
      </c>
      <c r="C18679" s="115" t="s">
        <v>46343</v>
      </c>
      <c r="D18679" s="115" t="s">
        <v>1138</v>
      </c>
      <c r="E18679" s="115">
        <v>2224.8000000000002</v>
      </c>
      <c r="F18679" s="674">
        <v>293.83600000000001</v>
      </c>
      <c r="G18679" s="674">
        <v>295.84500000000003</v>
      </c>
      <c r="H18679" s="115">
        <f t="shared" si="582"/>
        <v>1.0068371472522089</v>
      </c>
      <c r="I18679" s="115">
        <f t="shared" si="583"/>
        <v>2240.0113000000001</v>
      </c>
    </row>
    <row r="18680" spans="1:9" hidden="1">
      <c r="A18680" s="115" t="s">
        <v>47931</v>
      </c>
      <c r="B18680" s="115" t="s">
        <v>47932</v>
      </c>
      <c r="C18680" s="115" t="s">
        <v>46346</v>
      </c>
      <c r="D18680" s="115" t="s">
        <v>1138</v>
      </c>
      <c r="E18680" s="115">
        <v>2654.86</v>
      </c>
      <c r="F18680" s="674">
        <v>293.83600000000001</v>
      </c>
      <c r="G18680" s="674">
        <v>295.84500000000003</v>
      </c>
      <c r="H18680" s="115">
        <f t="shared" si="582"/>
        <v>1.0068371472522089</v>
      </c>
      <c r="I18680" s="115">
        <f t="shared" si="583"/>
        <v>2673.0117</v>
      </c>
    </row>
    <row r="18681" spans="1:9" hidden="1">
      <c r="A18681" s="115" t="s">
        <v>47933</v>
      </c>
      <c r="B18681" s="115" t="s">
        <v>47934</v>
      </c>
      <c r="C18681" s="115" t="s">
        <v>46349</v>
      </c>
      <c r="D18681" s="115" t="s">
        <v>1138</v>
      </c>
      <c r="E18681" s="115">
        <v>2780.9</v>
      </c>
      <c r="F18681" s="674">
        <v>293.83600000000001</v>
      </c>
      <c r="G18681" s="674">
        <v>295.84500000000003</v>
      </c>
      <c r="H18681" s="115">
        <f t="shared" si="582"/>
        <v>1.0068371472522089</v>
      </c>
      <c r="I18681" s="115">
        <f t="shared" si="583"/>
        <v>2799.9133999999999</v>
      </c>
    </row>
    <row r="18682" spans="1:9" hidden="1">
      <c r="A18682" s="115" t="s">
        <v>47935</v>
      </c>
      <c r="B18682" s="115" t="s">
        <v>47936</v>
      </c>
      <c r="C18682" s="115" t="s">
        <v>46352</v>
      </c>
      <c r="D18682" s="115" t="s">
        <v>1138</v>
      </c>
      <c r="E18682" s="115">
        <v>3682.92</v>
      </c>
      <c r="F18682" s="674">
        <v>293.83600000000001</v>
      </c>
      <c r="G18682" s="674">
        <v>295.84500000000003</v>
      </c>
      <c r="H18682" s="115">
        <f t="shared" si="582"/>
        <v>1.0068371472522089</v>
      </c>
      <c r="I18682" s="115">
        <f t="shared" si="583"/>
        <v>3708.1007</v>
      </c>
    </row>
    <row r="18683" spans="1:9" hidden="1">
      <c r="A18683" s="115" t="s">
        <v>47937</v>
      </c>
      <c r="B18683" s="115" t="s">
        <v>47938</v>
      </c>
      <c r="C18683" s="115" t="s">
        <v>46355</v>
      </c>
      <c r="D18683" s="115" t="s">
        <v>1138</v>
      </c>
      <c r="E18683" s="115">
        <v>5338.7</v>
      </c>
      <c r="F18683" s="674">
        <v>293.83600000000001</v>
      </c>
      <c r="G18683" s="674">
        <v>295.84500000000003</v>
      </c>
      <c r="H18683" s="115">
        <f t="shared" si="582"/>
        <v>1.0068371472522089</v>
      </c>
      <c r="I18683" s="115">
        <f t="shared" si="583"/>
        <v>5375.2015000000001</v>
      </c>
    </row>
    <row r="18684" spans="1:9" hidden="1">
      <c r="A18684" s="115" t="s">
        <v>47939</v>
      </c>
      <c r="B18684" s="115" t="s">
        <v>47940</v>
      </c>
      <c r="C18684" s="115" t="s">
        <v>46358</v>
      </c>
      <c r="D18684" s="115" t="s">
        <v>1138</v>
      </c>
      <c r="E18684" s="115">
        <v>1086.78</v>
      </c>
      <c r="F18684" s="674">
        <v>293.83600000000001</v>
      </c>
      <c r="G18684" s="674">
        <v>295.84500000000003</v>
      </c>
      <c r="H18684" s="115">
        <f t="shared" si="582"/>
        <v>1.0068371472522089</v>
      </c>
      <c r="I18684" s="115">
        <f t="shared" si="583"/>
        <v>1094.2104999999999</v>
      </c>
    </row>
    <row r="18685" spans="1:9" hidden="1">
      <c r="A18685" s="115" t="s">
        <v>47941</v>
      </c>
      <c r="B18685" s="115" t="s">
        <v>47942</v>
      </c>
      <c r="C18685" s="115" t="s">
        <v>46361</v>
      </c>
      <c r="D18685" s="115" t="s">
        <v>1138</v>
      </c>
      <c r="E18685" s="115">
        <v>669.83</v>
      </c>
      <c r="F18685" s="674">
        <v>293.83600000000001</v>
      </c>
      <c r="G18685" s="674">
        <v>295.84500000000003</v>
      </c>
      <c r="H18685" s="115">
        <f t="shared" si="582"/>
        <v>1.0068371472522089</v>
      </c>
      <c r="I18685" s="115">
        <f t="shared" si="583"/>
        <v>674.40970000000004</v>
      </c>
    </row>
    <row r="18686" spans="1:9" hidden="1">
      <c r="A18686" s="115" t="s">
        <v>47943</v>
      </c>
      <c r="B18686" s="115" t="s">
        <v>47944</v>
      </c>
      <c r="C18686" s="115" t="s">
        <v>46364</v>
      </c>
      <c r="D18686" s="115" t="s">
        <v>1138</v>
      </c>
      <c r="E18686" s="115">
        <v>55.703000000000003</v>
      </c>
      <c r="F18686" s="674">
        <v>293.83600000000001</v>
      </c>
      <c r="G18686" s="674">
        <v>295.84500000000003</v>
      </c>
      <c r="H18686" s="115">
        <f t="shared" si="582"/>
        <v>1.0068371472522089</v>
      </c>
      <c r="I18686" s="115">
        <f t="shared" si="583"/>
        <v>56.083799999999997</v>
      </c>
    </row>
    <row r="18687" spans="1:9" hidden="1">
      <c r="A18687" s="115" t="s">
        <v>47945</v>
      </c>
      <c r="B18687" s="115" t="s">
        <v>47946</v>
      </c>
      <c r="C18687" s="115" t="s">
        <v>46367</v>
      </c>
      <c r="D18687" s="115" t="s">
        <v>1138</v>
      </c>
      <c r="E18687" s="115">
        <v>85.843000000000004</v>
      </c>
      <c r="F18687" s="674">
        <v>293.83600000000001</v>
      </c>
      <c r="G18687" s="674">
        <v>295.84500000000003</v>
      </c>
      <c r="H18687" s="115">
        <f t="shared" si="582"/>
        <v>1.0068371472522089</v>
      </c>
      <c r="I18687" s="115">
        <f t="shared" si="583"/>
        <v>86.429900000000004</v>
      </c>
    </row>
    <row r="18688" spans="1:9" hidden="1">
      <c r="A18688" s="115" t="s">
        <v>47947</v>
      </c>
      <c r="B18688" s="115" t="s">
        <v>47948</v>
      </c>
      <c r="C18688" s="115" t="s">
        <v>46370</v>
      </c>
      <c r="D18688" s="115" t="s">
        <v>1138</v>
      </c>
      <c r="E18688" s="115">
        <v>33.813000000000002</v>
      </c>
      <c r="F18688" s="674">
        <v>293.83600000000001</v>
      </c>
      <c r="G18688" s="674">
        <v>295.84500000000003</v>
      </c>
      <c r="H18688" s="115">
        <f t="shared" si="582"/>
        <v>1.0068371472522089</v>
      </c>
      <c r="I18688" s="115">
        <f t="shared" si="583"/>
        <v>34.044199999999996</v>
      </c>
    </row>
    <row r="18689" spans="1:9" hidden="1">
      <c r="A18689" s="115" t="s">
        <v>47949</v>
      </c>
      <c r="B18689" s="115" t="s">
        <v>47950</v>
      </c>
      <c r="C18689" s="115" t="s">
        <v>46373</v>
      </c>
      <c r="D18689" s="115" t="s">
        <v>1138</v>
      </c>
      <c r="E18689" s="115">
        <v>69.533000000000001</v>
      </c>
      <c r="F18689" s="674">
        <v>293.83600000000001</v>
      </c>
      <c r="G18689" s="674">
        <v>295.84500000000003</v>
      </c>
      <c r="H18689" s="115">
        <f t="shared" si="582"/>
        <v>1.0068371472522089</v>
      </c>
      <c r="I18689" s="115">
        <f t="shared" si="583"/>
        <v>70.008399999999995</v>
      </c>
    </row>
    <row r="18690" spans="1:9" hidden="1">
      <c r="A18690" s="115" t="s">
        <v>47951</v>
      </c>
      <c r="B18690" s="115" t="s">
        <v>47952</v>
      </c>
      <c r="C18690" s="115" t="s">
        <v>46376</v>
      </c>
      <c r="D18690" s="115" t="s">
        <v>1138</v>
      </c>
      <c r="E18690" s="115">
        <v>24.312999999999999</v>
      </c>
      <c r="F18690" s="674">
        <v>293.83600000000001</v>
      </c>
      <c r="G18690" s="674">
        <v>295.84500000000003</v>
      </c>
      <c r="H18690" s="115">
        <f t="shared" si="582"/>
        <v>1.0068371472522089</v>
      </c>
      <c r="I18690" s="115">
        <f t="shared" si="583"/>
        <v>24.479199999999999</v>
      </c>
    </row>
    <row r="18691" spans="1:9" hidden="1">
      <c r="A18691" s="115" t="s">
        <v>47953</v>
      </c>
      <c r="B18691" s="115" t="s">
        <v>47954</v>
      </c>
      <c r="C18691" s="115" t="s">
        <v>46379</v>
      </c>
      <c r="D18691" s="115" t="s">
        <v>1138</v>
      </c>
      <c r="E18691" s="115">
        <v>36.243000000000002</v>
      </c>
      <c r="F18691" s="674">
        <v>293.83600000000001</v>
      </c>
      <c r="G18691" s="674">
        <v>295.84500000000003</v>
      </c>
      <c r="H18691" s="115">
        <f t="shared" si="582"/>
        <v>1.0068371472522089</v>
      </c>
      <c r="I18691" s="115">
        <f t="shared" si="583"/>
        <v>36.4908</v>
      </c>
    </row>
    <row r="18692" spans="1:9" hidden="1">
      <c r="A18692" s="115" t="s">
        <v>47955</v>
      </c>
      <c r="B18692" s="115" t="s">
        <v>47956</v>
      </c>
      <c r="C18692" s="115" t="s">
        <v>46382</v>
      </c>
      <c r="D18692" s="115" t="s">
        <v>1138</v>
      </c>
      <c r="E18692" s="115">
        <v>42.773000000000003</v>
      </c>
      <c r="F18692" s="674">
        <v>293.83600000000001</v>
      </c>
      <c r="G18692" s="674">
        <v>295.84500000000003</v>
      </c>
      <c r="H18692" s="115">
        <f t="shared" si="582"/>
        <v>1.0068371472522089</v>
      </c>
      <c r="I18692" s="115">
        <f t="shared" si="583"/>
        <v>43.065399999999997</v>
      </c>
    </row>
    <row r="18693" spans="1:9" hidden="1">
      <c r="A18693" s="115" t="s">
        <v>47957</v>
      </c>
      <c r="B18693" s="115" t="s">
        <v>47958</v>
      </c>
      <c r="C18693" s="115" t="s">
        <v>46385</v>
      </c>
      <c r="D18693" s="115" t="s">
        <v>1138</v>
      </c>
      <c r="E18693" s="115">
        <v>55.673000000000002</v>
      </c>
      <c r="F18693" s="674">
        <v>293.83600000000001</v>
      </c>
      <c r="G18693" s="674">
        <v>295.84500000000003</v>
      </c>
      <c r="H18693" s="115">
        <f t="shared" ref="H18693:H18756" si="584">G18693/F18693</f>
        <v>1.0068371472522089</v>
      </c>
      <c r="I18693" s="115">
        <f t="shared" ref="I18693:I18756" si="585">ROUND(H18693*E18693,4)</f>
        <v>56.053600000000003</v>
      </c>
    </row>
    <row r="18694" spans="1:9" hidden="1">
      <c r="A18694" s="115" t="s">
        <v>47959</v>
      </c>
      <c r="B18694" s="115" t="s">
        <v>47960</v>
      </c>
      <c r="C18694" s="115" t="s">
        <v>46388</v>
      </c>
      <c r="D18694" s="115" t="s">
        <v>1138</v>
      </c>
      <c r="E18694" s="115">
        <v>39.122999999999998</v>
      </c>
      <c r="F18694" s="674">
        <v>293.83600000000001</v>
      </c>
      <c r="G18694" s="674">
        <v>295.84500000000003</v>
      </c>
      <c r="H18694" s="115">
        <f t="shared" si="584"/>
        <v>1.0068371472522089</v>
      </c>
      <c r="I18694" s="115">
        <f t="shared" si="585"/>
        <v>39.390500000000003</v>
      </c>
    </row>
    <row r="18695" spans="1:9" hidden="1">
      <c r="A18695" s="115" t="s">
        <v>47961</v>
      </c>
      <c r="B18695" s="115" t="s">
        <v>47962</v>
      </c>
      <c r="C18695" s="115" t="s">
        <v>46391</v>
      </c>
      <c r="D18695" s="115" t="s">
        <v>1138</v>
      </c>
      <c r="E18695" s="115">
        <v>41.433</v>
      </c>
      <c r="F18695" s="674">
        <v>293.83600000000001</v>
      </c>
      <c r="G18695" s="674">
        <v>295.84500000000003</v>
      </c>
      <c r="H18695" s="115">
        <f t="shared" si="584"/>
        <v>1.0068371472522089</v>
      </c>
      <c r="I18695" s="115">
        <f t="shared" si="585"/>
        <v>41.716299999999997</v>
      </c>
    </row>
    <row r="18696" spans="1:9" hidden="1">
      <c r="A18696" s="115" t="s">
        <v>47963</v>
      </c>
      <c r="B18696" s="115" t="s">
        <v>47964</v>
      </c>
      <c r="C18696" s="115" t="s">
        <v>46394</v>
      </c>
      <c r="D18696" s="115" t="s">
        <v>1138</v>
      </c>
      <c r="E18696" s="115">
        <v>47.923000000000002</v>
      </c>
      <c r="F18696" s="674">
        <v>293.83600000000001</v>
      </c>
      <c r="G18696" s="674">
        <v>295.84500000000003</v>
      </c>
      <c r="H18696" s="115">
        <f t="shared" si="584"/>
        <v>1.0068371472522089</v>
      </c>
      <c r="I18696" s="115">
        <f t="shared" si="585"/>
        <v>48.250700000000002</v>
      </c>
    </row>
    <row r="18697" spans="1:9" hidden="1">
      <c r="A18697" s="115" t="s">
        <v>47965</v>
      </c>
      <c r="B18697" s="115" t="s">
        <v>47966</v>
      </c>
      <c r="C18697" s="115" t="s">
        <v>46397</v>
      </c>
      <c r="D18697" s="115" t="s">
        <v>1138</v>
      </c>
      <c r="E18697" s="115">
        <v>39.762999999999998</v>
      </c>
      <c r="F18697" s="674">
        <v>293.83600000000001</v>
      </c>
      <c r="G18697" s="674">
        <v>295.84500000000003</v>
      </c>
      <c r="H18697" s="115">
        <f t="shared" si="584"/>
        <v>1.0068371472522089</v>
      </c>
      <c r="I18697" s="115">
        <f t="shared" si="585"/>
        <v>40.0349</v>
      </c>
    </row>
    <row r="18698" spans="1:9" hidden="1">
      <c r="A18698" s="115" t="s">
        <v>47967</v>
      </c>
      <c r="B18698" s="115" t="s">
        <v>47968</v>
      </c>
      <c r="C18698" s="115" t="s">
        <v>46400</v>
      </c>
      <c r="D18698" s="115" t="s">
        <v>1138</v>
      </c>
      <c r="E18698" s="115">
        <v>101.32299999999999</v>
      </c>
      <c r="F18698" s="674">
        <v>293.83600000000001</v>
      </c>
      <c r="G18698" s="674">
        <v>295.84500000000003</v>
      </c>
      <c r="H18698" s="115">
        <f t="shared" si="584"/>
        <v>1.0068371472522089</v>
      </c>
      <c r="I18698" s="115">
        <f t="shared" si="585"/>
        <v>102.0158</v>
      </c>
    </row>
    <row r="18699" spans="1:9" hidden="1">
      <c r="A18699" s="115" t="s">
        <v>47969</v>
      </c>
      <c r="B18699" s="115" t="s">
        <v>47970</v>
      </c>
      <c r="C18699" s="115" t="s">
        <v>46403</v>
      </c>
      <c r="D18699" s="115" t="s">
        <v>1138</v>
      </c>
      <c r="E18699" s="115">
        <v>122.093</v>
      </c>
      <c r="F18699" s="674">
        <v>293.83600000000001</v>
      </c>
      <c r="G18699" s="674">
        <v>295.84500000000003</v>
      </c>
      <c r="H18699" s="115">
        <f t="shared" si="584"/>
        <v>1.0068371472522089</v>
      </c>
      <c r="I18699" s="115">
        <f t="shared" si="585"/>
        <v>122.9278</v>
      </c>
    </row>
    <row r="18700" spans="1:9" hidden="1">
      <c r="A18700" s="115" t="s">
        <v>47971</v>
      </c>
      <c r="B18700" s="115" t="s">
        <v>47972</v>
      </c>
      <c r="C18700" s="115" t="s">
        <v>46406</v>
      </c>
      <c r="D18700" s="115" t="s">
        <v>1138</v>
      </c>
      <c r="E18700" s="115">
        <v>185.53299999999999</v>
      </c>
      <c r="F18700" s="674">
        <v>293.83600000000001</v>
      </c>
      <c r="G18700" s="674">
        <v>295.84500000000003</v>
      </c>
      <c r="H18700" s="115">
        <f t="shared" si="584"/>
        <v>1.0068371472522089</v>
      </c>
      <c r="I18700" s="115">
        <f t="shared" si="585"/>
        <v>186.8015</v>
      </c>
    </row>
    <row r="18701" spans="1:9" hidden="1">
      <c r="A18701" s="115" t="s">
        <v>47973</v>
      </c>
      <c r="B18701" s="115" t="s">
        <v>47974</v>
      </c>
      <c r="C18701" s="115" t="s">
        <v>46409</v>
      </c>
      <c r="D18701" s="115" t="s">
        <v>1138</v>
      </c>
      <c r="E18701" s="115">
        <v>146.363</v>
      </c>
      <c r="F18701" s="674">
        <v>293.83600000000001</v>
      </c>
      <c r="G18701" s="674">
        <v>295.84500000000003</v>
      </c>
      <c r="H18701" s="115">
        <f t="shared" si="584"/>
        <v>1.0068371472522089</v>
      </c>
      <c r="I18701" s="115">
        <f t="shared" si="585"/>
        <v>147.36369999999999</v>
      </c>
    </row>
    <row r="18702" spans="1:9" hidden="1">
      <c r="A18702" s="115" t="s">
        <v>47975</v>
      </c>
      <c r="B18702" s="115" t="s">
        <v>47976</v>
      </c>
      <c r="C18702" s="115" t="s">
        <v>46412</v>
      </c>
      <c r="D18702" s="115" t="s">
        <v>1138</v>
      </c>
      <c r="E18702" s="115">
        <v>1825.97</v>
      </c>
      <c r="F18702" s="674">
        <v>293.83600000000001</v>
      </c>
      <c r="G18702" s="674">
        <v>295.84500000000003</v>
      </c>
      <c r="H18702" s="115">
        <f t="shared" si="584"/>
        <v>1.0068371472522089</v>
      </c>
      <c r="I18702" s="115">
        <f t="shared" si="585"/>
        <v>1838.4544000000001</v>
      </c>
    </row>
    <row r="18703" spans="1:9" hidden="1">
      <c r="A18703" s="115" t="s">
        <v>47977</v>
      </c>
      <c r="B18703" s="115" t="s">
        <v>47978</v>
      </c>
      <c r="C18703" s="115" t="s">
        <v>46415</v>
      </c>
      <c r="D18703" s="115" t="s">
        <v>1138</v>
      </c>
      <c r="E18703" s="115">
        <v>1955.97</v>
      </c>
      <c r="F18703" s="674">
        <v>293.83600000000001</v>
      </c>
      <c r="G18703" s="674">
        <v>295.84500000000003</v>
      </c>
      <c r="H18703" s="115">
        <f t="shared" si="584"/>
        <v>1.0068371472522089</v>
      </c>
      <c r="I18703" s="115">
        <f t="shared" si="585"/>
        <v>1969.3433</v>
      </c>
    </row>
    <row r="18704" spans="1:9" hidden="1">
      <c r="A18704" s="115" t="s">
        <v>47979</v>
      </c>
      <c r="B18704" s="115" t="s">
        <v>47980</v>
      </c>
      <c r="C18704" s="115" t="s">
        <v>46418</v>
      </c>
      <c r="D18704" s="115" t="s">
        <v>1138</v>
      </c>
      <c r="E18704" s="115">
        <v>3058.17</v>
      </c>
      <c r="F18704" s="674">
        <v>293.83600000000001</v>
      </c>
      <c r="G18704" s="674">
        <v>295.84500000000003</v>
      </c>
      <c r="H18704" s="115">
        <f t="shared" si="584"/>
        <v>1.0068371472522089</v>
      </c>
      <c r="I18704" s="115">
        <f t="shared" si="585"/>
        <v>3079.0792000000001</v>
      </c>
    </row>
    <row r="18705" spans="1:9" hidden="1">
      <c r="A18705" s="115" t="s">
        <v>47981</v>
      </c>
      <c r="B18705" s="115" t="s">
        <v>47982</v>
      </c>
      <c r="C18705" s="115" t="s">
        <v>46421</v>
      </c>
      <c r="D18705" s="115" t="s">
        <v>1138</v>
      </c>
      <c r="E18705" s="115">
        <v>5997</v>
      </c>
      <c r="F18705" s="674">
        <v>293.83600000000001</v>
      </c>
      <c r="G18705" s="674">
        <v>295.84500000000003</v>
      </c>
      <c r="H18705" s="115">
        <f t="shared" si="584"/>
        <v>1.0068371472522089</v>
      </c>
      <c r="I18705" s="115">
        <f t="shared" si="585"/>
        <v>6038.0024000000003</v>
      </c>
    </row>
    <row r="18706" spans="1:9" hidden="1">
      <c r="A18706" s="115" t="s">
        <v>47983</v>
      </c>
      <c r="B18706" s="115" t="s">
        <v>47984</v>
      </c>
      <c r="C18706" s="115" t="s">
        <v>46424</v>
      </c>
      <c r="D18706" s="115" t="s">
        <v>1138</v>
      </c>
      <c r="E18706" s="115">
        <v>4177.88</v>
      </c>
      <c r="F18706" s="674">
        <v>293.83600000000001</v>
      </c>
      <c r="G18706" s="674">
        <v>295.84500000000003</v>
      </c>
      <c r="H18706" s="115">
        <f t="shared" si="584"/>
        <v>1.0068371472522089</v>
      </c>
      <c r="I18706" s="115">
        <f t="shared" si="585"/>
        <v>4206.4448000000002</v>
      </c>
    </row>
    <row r="18707" spans="1:9" hidden="1">
      <c r="A18707" s="115" t="s">
        <v>47985</v>
      </c>
      <c r="B18707" s="115" t="s">
        <v>47986</v>
      </c>
      <c r="C18707" s="115" t="s">
        <v>46427</v>
      </c>
      <c r="D18707" s="115" t="s">
        <v>1138</v>
      </c>
      <c r="E18707" s="115">
        <v>11787.99</v>
      </c>
      <c r="F18707" s="674">
        <v>293.83600000000001</v>
      </c>
      <c r="G18707" s="674">
        <v>295.84500000000003</v>
      </c>
      <c r="H18707" s="115">
        <f t="shared" si="584"/>
        <v>1.0068371472522089</v>
      </c>
      <c r="I18707" s="115">
        <f t="shared" si="585"/>
        <v>11868.5862</v>
      </c>
    </row>
    <row r="18708" spans="1:9" hidden="1">
      <c r="A18708" s="115" t="s">
        <v>47987</v>
      </c>
      <c r="B18708" s="115" t="s">
        <v>47988</v>
      </c>
      <c r="C18708" s="115" t="s">
        <v>46430</v>
      </c>
      <c r="D18708" s="115" t="s">
        <v>1138</v>
      </c>
      <c r="E18708" s="115">
        <v>5221.07</v>
      </c>
      <c r="F18708" s="674">
        <v>293.83600000000001</v>
      </c>
      <c r="G18708" s="674">
        <v>295.84500000000003</v>
      </c>
      <c r="H18708" s="115">
        <f t="shared" si="584"/>
        <v>1.0068371472522089</v>
      </c>
      <c r="I18708" s="115">
        <f t="shared" si="585"/>
        <v>5256.7672000000002</v>
      </c>
    </row>
    <row r="18709" spans="1:9" hidden="1">
      <c r="A18709" s="115" t="s">
        <v>47989</v>
      </c>
      <c r="B18709" s="115" t="s">
        <v>47990</v>
      </c>
      <c r="C18709" s="115" t="s">
        <v>46433</v>
      </c>
      <c r="D18709" s="115" t="s">
        <v>1138</v>
      </c>
      <c r="E18709" s="115">
        <v>8342.07</v>
      </c>
      <c r="F18709" s="674">
        <v>293.83600000000001</v>
      </c>
      <c r="G18709" s="674">
        <v>295.84500000000003</v>
      </c>
      <c r="H18709" s="115">
        <f t="shared" si="584"/>
        <v>1.0068371472522089</v>
      </c>
      <c r="I18709" s="115">
        <f t="shared" si="585"/>
        <v>8399.1059999999998</v>
      </c>
    </row>
    <row r="18710" spans="1:9" hidden="1">
      <c r="A18710" s="115" t="s">
        <v>47991</v>
      </c>
      <c r="B18710" s="115" t="s">
        <v>47992</v>
      </c>
      <c r="C18710" s="115" t="s">
        <v>46436</v>
      </c>
      <c r="D18710" s="115" t="s">
        <v>1138</v>
      </c>
      <c r="E18710" s="115">
        <v>11072.71</v>
      </c>
      <c r="F18710" s="674">
        <v>293.83600000000001</v>
      </c>
      <c r="G18710" s="674">
        <v>295.84500000000003</v>
      </c>
      <c r="H18710" s="115">
        <f t="shared" si="584"/>
        <v>1.0068371472522089</v>
      </c>
      <c r="I18710" s="115">
        <f t="shared" si="585"/>
        <v>11148.4157</v>
      </c>
    </row>
    <row r="18711" spans="1:9" hidden="1">
      <c r="A18711" s="115" t="s">
        <v>47993</v>
      </c>
      <c r="B18711" s="115" t="s">
        <v>47994</v>
      </c>
      <c r="C18711" s="115" t="s">
        <v>46439</v>
      </c>
      <c r="D18711" s="115" t="s">
        <v>1138</v>
      </c>
      <c r="E18711" s="115">
        <v>12683.5118</v>
      </c>
      <c r="F18711" s="674">
        <v>293.83600000000001</v>
      </c>
      <c r="G18711" s="674">
        <v>295.84500000000003</v>
      </c>
      <c r="H18711" s="115">
        <f t="shared" si="584"/>
        <v>1.0068371472522089</v>
      </c>
      <c r="I18711" s="115">
        <f t="shared" si="585"/>
        <v>12770.230799999999</v>
      </c>
    </row>
    <row r="18712" spans="1:9" hidden="1">
      <c r="A18712" s="115" t="s">
        <v>47995</v>
      </c>
      <c r="B18712" s="115" t="s">
        <v>47996</v>
      </c>
      <c r="C18712" s="115" t="s">
        <v>46442</v>
      </c>
      <c r="D18712" s="115" t="s">
        <v>1138</v>
      </c>
      <c r="E18712" s="115">
        <v>2656.37</v>
      </c>
      <c r="F18712" s="674">
        <v>293.83600000000001</v>
      </c>
      <c r="G18712" s="674">
        <v>295.84500000000003</v>
      </c>
      <c r="H18712" s="115">
        <f t="shared" si="584"/>
        <v>1.0068371472522089</v>
      </c>
      <c r="I18712" s="115">
        <f t="shared" si="585"/>
        <v>2674.5320000000002</v>
      </c>
    </row>
    <row r="18713" spans="1:9" hidden="1">
      <c r="A18713" s="115" t="s">
        <v>47997</v>
      </c>
      <c r="B18713" s="115" t="s">
        <v>47998</v>
      </c>
      <c r="C18713" s="115" t="s">
        <v>46445</v>
      </c>
      <c r="D18713" s="115" t="s">
        <v>1138</v>
      </c>
      <c r="E18713" s="115">
        <v>76.703699999999998</v>
      </c>
      <c r="F18713" s="674">
        <v>293.83600000000001</v>
      </c>
      <c r="G18713" s="674">
        <v>295.84500000000003</v>
      </c>
      <c r="H18713" s="115">
        <f t="shared" si="584"/>
        <v>1.0068371472522089</v>
      </c>
      <c r="I18713" s="115">
        <f t="shared" si="585"/>
        <v>77.228099999999998</v>
      </c>
    </row>
    <row r="18714" spans="1:9" hidden="1">
      <c r="A18714" s="115" t="s">
        <v>47999</v>
      </c>
      <c r="B18714" s="115" t="s">
        <v>48000</v>
      </c>
      <c r="C18714" s="115" t="s">
        <v>46448</v>
      </c>
      <c r="D18714" s="115" t="s">
        <v>1138</v>
      </c>
      <c r="E18714" s="115">
        <v>81.740399999999994</v>
      </c>
      <c r="F18714" s="674">
        <v>293.83600000000001</v>
      </c>
      <c r="G18714" s="674">
        <v>295.84500000000003</v>
      </c>
      <c r="H18714" s="115">
        <f t="shared" si="584"/>
        <v>1.0068371472522089</v>
      </c>
      <c r="I18714" s="115">
        <f t="shared" si="585"/>
        <v>82.299300000000002</v>
      </c>
    </row>
    <row r="18715" spans="1:9" hidden="1">
      <c r="A18715" s="115" t="s">
        <v>48001</v>
      </c>
      <c r="B18715" s="115" t="s">
        <v>48002</v>
      </c>
      <c r="C18715" s="115" t="s">
        <v>46451</v>
      </c>
      <c r="D18715" s="115" t="s">
        <v>1138</v>
      </c>
      <c r="E18715" s="115">
        <v>101.1508</v>
      </c>
      <c r="F18715" s="674">
        <v>293.83600000000001</v>
      </c>
      <c r="G18715" s="674">
        <v>295.84500000000003</v>
      </c>
      <c r="H18715" s="115">
        <f t="shared" si="584"/>
        <v>1.0068371472522089</v>
      </c>
      <c r="I18715" s="115">
        <f t="shared" si="585"/>
        <v>101.8424</v>
      </c>
    </row>
    <row r="18716" spans="1:9" hidden="1">
      <c r="A18716" s="115" t="s">
        <v>48003</v>
      </c>
      <c r="B18716" s="115" t="s">
        <v>48004</v>
      </c>
      <c r="C18716" s="115" t="s">
        <v>46454</v>
      </c>
      <c r="D18716" s="115" t="s">
        <v>1138</v>
      </c>
      <c r="E18716" s="115">
        <v>112.91079999999999</v>
      </c>
      <c r="F18716" s="674">
        <v>293.83600000000001</v>
      </c>
      <c r="G18716" s="674">
        <v>295.84500000000003</v>
      </c>
      <c r="H18716" s="115">
        <f t="shared" si="584"/>
        <v>1.0068371472522089</v>
      </c>
      <c r="I18716" s="115">
        <f t="shared" si="585"/>
        <v>113.6828</v>
      </c>
    </row>
    <row r="18717" spans="1:9" hidden="1">
      <c r="A18717" s="115" t="s">
        <v>48005</v>
      </c>
      <c r="B18717" s="115" t="s">
        <v>48006</v>
      </c>
      <c r="C18717" s="115" t="s">
        <v>46457</v>
      </c>
      <c r="D18717" s="115" t="s">
        <v>1138</v>
      </c>
      <c r="E18717" s="115">
        <v>129.32830000000001</v>
      </c>
      <c r="F18717" s="674">
        <v>293.83600000000001</v>
      </c>
      <c r="G18717" s="674">
        <v>295.84500000000003</v>
      </c>
      <c r="H18717" s="115">
        <f t="shared" si="584"/>
        <v>1.0068371472522089</v>
      </c>
      <c r="I18717" s="115">
        <f t="shared" si="585"/>
        <v>130.21250000000001</v>
      </c>
    </row>
    <row r="18718" spans="1:9" hidden="1">
      <c r="A18718" s="115" t="s">
        <v>48007</v>
      </c>
      <c r="B18718" s="115" t="s">
        <v>48008</v>
      </c>
      <c r="C18718" s="115" t="s">
        <v>46460</v>
      </c>
      <c r="D18718" s="115" t="s">
        <v>1138</v>
      </c>
      <c r="E18718" s="115">
        <v>155.88829999999999</v>
      </c>
      <c r="F18718" s="674">
        <v>293.83600000000001</v>
      </c>
      <c r="G18718" s="674">
        <v>295.84500000000003</v>
      </c>
      <c r="H18718" s="115">
        <f t="shared" si="584"/>
        <v>1.0068371472522089</v>
      </c>
      <c r="I18718" s="115">
        <f t="shared" si="585"/>
        <v>156.95410000000001</v>
      </c>
    </row>
    <row r="18719" spans="1:9" hidden="1">
      <c r="A18719" s="115" t="s">
        <v>48009</v>
      </c>
      <c r="B18719" s="115" t="s">
        <v>48010</v>
      </c>
      <c r="C18719" s="115" t="s">
        <v>46463</v>
      </c>
      <c r="D18719" s="115" t="s">
        <v>1138</v>
      </c>
      <c r="E18719" s="115">
        <v>149.80529999999999</v>
      </c>
      <c r="F18719" s="674">
        <v>293.83600000000001</v>
      </c>
      <c r="G18719" s="674">
        <v>295.84500000000003</v>
      </c>
      <c r="H18719" s="115">
        <f t="shared" si="584"/>
        <v>1.0068371472522089</v>
      </c>
      <c r="I18719" s="115">
        <f t="shared" si="585"/>
        <v>150.8295</v>
      </c>
    </row>
    <row r="18720" spans="1:9" hidden="1">
      <c r="A18720" s="115" t="s">
        <v>48011</v>
      </c>
      <c r="B18720" s="115" t="s">
        <v>48012</v>
      </c>
      <c r="C18720" s="115" t="s">
        <v>46466</v>
      </c>
      <c r="D18720" s="115" t="s">
        <v>1138</v>
      </c>
      <c r="E18720" s="115">
        <v>183.2353</v>
      </c>
      <c r="F18720" s="674">
        <v>293.83600000000001</v>
      </c>
      <c r="G18720" s="674">
        <v>295.84500000000003</v>
      </c>
      <c r="H18720" s="115">
        <f t="shared" si="584"/>
        <v>1.0068371472522089</v>
      </c>
      <c r="I18720" s="115">
        <f t="shared" si="585"/>
        <v>184.4881</v>
      </c>
    </row>
    <row r="18721" spans="1:9" hidden="1">
      <c r="A18721" s="115" t="s">
        <v>48013</v>
      </c>
      <c r="B18721" s="115" t="s">
        <v>48014</v>
      </c>
      <c r="C18721" s="115" t="s">
        <v>46469</v>
      </c>
      <c r="D18721" s="115" t="s">
        <v>1138</v>
      </c>
      <c r="E18721" s="115">
        <v>160.58369999999999</v>
      </c>
      <c r="F18721" s="674">
        <v>293.83600000000001</v>
      </c>
      <c r="G18721" s="674">
        <v>295.84500000000003</v>
      </c>
      <c r="H18721" s="115">
        <f t="shared" si="584"/>
        <v>1.0068371472522089</v>
      </c>
      <c r="I18721" s="115">
        <f t="shared" si="585"/>
        <v>161.6816</v>
      </c>
    </row>
    <row r="18722" spans="1:9" hidden="1">
      <c r="A18722" s="115" t="s">
        <v>48015</v>
      </c>
      <c r="B18722" s="115" t="s">
        <v>48016</v>
      </c>
      <c r="C18722" s="115" t="s">
        <v>46472</v>
      </c>
      <c r="D18722" s="115" t="s">
        <v>1138</v>
      </c>
      <c r="E18722" s="115">
        <v>204.61369999999999</v>
      </c>
      <c r="F18722" s="674">
        <v>293.83600000000001</v>
      </c>
      <c r="G18722" s="674">
        <v>295.84500000000003</v>
      </c>
      <c r="H18722" s="115">
        <f t="shared" si="584"/>
        <v>1.0068371472522089</v>
      </c>
      <c r="I18722" s="115">
        <f t="shared" si="585"/>
        <v>206.0127</v>
      </c>
    </row>
    <row r="18723" spans="1:9" hidden="1">
      <c r="A18723" s="115" t="s">
        <v>48017</v>
      </c>
      <c r="B18723" s="115" t="s">
        <v>48018</v>
      </c>
      <c r="C18723" s="115" t="s">
        <v>46475</v>
      </c>
      <c r="D18723" s="115" t="s">
        <v>1138</v>
      </c>
      <c r="E18723" s="115">
        <v>189.1737</v>
      </c>
      <c r="F18723" s="674">
        <v>293.83600000000001</v>
      </c>
      <c r="G18723" s="674">
        <v>295.84500000000003</v>
      </c>
      <c r="H18723" s="115">
        <f t="shared" si="584"/>
        <v>1.0068371472522089</v>
      </c>
      <c r="I18723" s="115">
        <f t="shared" si="585"/>
        <v>190.46709999999999</v>
      </c>
    </row>
    <row r="18724" spans="1:9" hidden="1">
      <c r="A18724" s="115" t="s">
        <v>48019</v>
      </c>
      <c r="B18724" s="115" t="s">
        <v>48020</v>
      </c>
      <c r="C18724" s="115" t="s">
        <v>46478</v>
      </c>
      <c r="D18724" s="115" t="s">
        <v>1138</v>
      </c>
      <c r="E18724" s="115">
        <v>199.6437</v>
      </c>
      <c r="F18724" s="674">
        <v>293.83600000000001</v>
      </c>
      <c r="G18724" s="674">
        <v>295.84500000000003</v>
      </c>
      <c r="H18724" s="115">
        <f t="shared" si="584"/>
        <v>1.0068371472522089</v>
      </c>
      <c r="I18724" s="115">
        <f t="shared" si="585"/>
        <v>201.0087</v>
      </c>
    </row>
    <row r="18725" spans="1:9" hidden="1">
      <c r="A18725" s="115" t="s">
        <v>48021</v>
      </c>
      <c r="B18725" s="115" t="s">
        <v>48022</v>
      </c>
      <c r="C18725" s="115" t="s">
        <v>46481</v>
      </c>
      <c r="D18725" s="115" t="s">
        <v>1138</v>
      </c>
      <c r="E18725" s="115">
        <v>254.8837</v>
      </c>
      <c r="F18725" s="674">
        <v>293.83600000000001</v>
      </c>
      <c r="G18725" s="674">
        <v>295.84500000000003</v>
      </c>
      <c r="H18725" s="115">
        <f t="shared" si="584"/>
        <v>1.0068371472522089</v>
      </c>
      <c r="I18725" s="115">
        <f t="shared" si="585"/>
        <v>256.62639999999999</v>
      </c>
    </row>
    <row r="18726" spans="1:9" hidden="1">
      <c r="A18726" s="115" t="s">
        <v>48023</v>
      </c>
      <c r="B18726" s="115" t="s">
        <v>48024</v>
      </c>
      <c r="C18726" s="115" t="s">
        <v>46484</v>
      </c>
      <c r="D18726" s="115" t="s">
        <v>1138</v>
      </c>
      <c r="E18726" s="115">
        <v>215.5437</v>
      </c>
      <c r="F18726" s="674">
        <v>293.83600000000001</v>
      </c>
      <c r="G18726" s="674">
        <v>295.84500000000003</v>
      </c>
      <c r="H18726" s="115">
        <f t="shared" si="584"/>
        <v>1.0068371472522089</v>
      </c>
      <c r="I18726" s="115">
        <f t="shared" si="585"/>
        <v>217.01740000000001</v>
      </c>
    </row>
    <row r="18727" spans="1:9" hidden="1">
      <c r="A18727" s="115" t="s">
        <v>48025</v>
      </c>
      <c r="B18727" s="115" t="s">
        <v>48026</v>
      </c>
      <c r="C18727" s="115" t="s">
        <v>46487</v>
      </c>
      <c r="D18727" s="115" t="s">
        <v>1138</v>
      </c>
      <c r="E18727" s="115">
        <v>148.20609999999999</v>
      </c>
      <c r="F18727" s="674">
        <v>293.83600000000001</v>
      </c>
      <c r="G18727" s="674">
        <v>295.84500000000003</v>
      </c>
      <c r="H18727" s="115">
        <f t="shared" si="584"/>
        <v>1.0068371472522089</v>
      </c>
      <c r="I18727" s="115">
        <f t="shared" si="585"/>
        <v>149.21940000000001</v>
      </c>
    </row>
    <row r="18728" spans="1:9" hidden="1">
      <c r="A18728" s="115" t="s">
        <v>48027</v>
      </c>
      <c r="B18728" s="115" t="s">
        <v>48028</v>
      </c>
      <c r="C18728" s="115" t="s">
        <v>46490</v>
      </c>
      <c r="D18728" s="115" t="s">
        <v>1138</v>
      </c>
      <c r="E18728" s="115">
        <v>197.30609999999999</v>
      </c>
      <c r="F18728" s="674">
        <v>293.83600000000001</v>
      </c>
      <c r="G18728" s="674">
        <v>295.84500000000003</v>
      </c>
      <c r="H18728" s="115">
        <f t="shared" si="584"/>
        <v>1.0068371472522089</v>
      </c>
      <c r="I18728" s="115">
        <f t="shared" si="585"/>
        <v>198.6551</v>
      </c>
    </row>
    <row r="18729" spans="1:9" hidden="1">
      <c r="A18729" s="115" t="s">
        <v>48029</v>
      </c>
      <c r="B18729" s="115" t="s">
        <v>48030</v>
      </c>
      <c r="C18729" s="115" t="s">
        <v>46493</v>
      </c>
      <c r="D18729" s="115" t="s">
        <v>1138</v>
      </c>
      <c r="E18729" s="115">
        <v>199.20609999999999</v>
      </c>
      <c r="F18729" s="674">
        <v>293.83600000000001</v>
      </c>
      <c r="G18729" s="674">
        <v>295.84500000000003</v>
      </c>
      <c r="H18729" s="115">
        <f t="shared" si="584"/>
        <v>1.0068371472522089</v>
      </c>
      <c r="I18729" s="115">
        <f t="shared" si="585"/>
        <v>200.56809999999999</v>
      </c>
    </row>
    <row r="18730" spans="1:9" hidden="1">
      <c r="A18730" s="115" t="s">
        <v>48031</v>
      </c>
      <c r="B18730" s="115" t="s">
        <v>48032</v>
      </c>
      <c r="C18730" s="115" t="s">
        <v>46496</v>
      </c>
      <c r="D18730" s="115" t="s">
        <v>1138</v>
      </c>
      <c r="E18730" s="115">
        <v>176.51609999999999</v>
      </c>
      <c r="F18730" s="674">
        <v>293.83600000000001</v>
      </c>
      <c r="G18730" s="674">
        <v>295.84500000000003</v>
      </c>
      <c r="H18730" s="115">
        <f t="shared" si="584"/>
        <v>1.0068371472522089</v>
      </c>
      <c r="I18730" s="115">
        <f t="shared" si="585"/>
        <v>177.72300000000001</v>
      </c>
    </row>
    <row r="18731" spans="1:9" hidden="1">
      <c r="A18731" s="115" t="s">
        <v>48033</v>
      </c>
      <c r="B18731" s="115" t="s">
        <v>48034</v>
      </c>
      <c r="C18731" s="115" t="s">
        <v>46499</v>
      </c>
      <c r="D18731" s="115" t="s">
        <v>1138</v>
      </c>
      <c r="E18731" s="115">
        <v>298.62610000000001</v>
      </c>
      <c r="F18731" s="674">
        <v>293.83600000000001</v>
      </c>
      <c r="G18731" s="674">
        <v>295.84500000000003</v>
      </c>
      <c r="H18731" s="115">
        <f t="shared" si="584"/>
        <v>1.0068371472522089</v>
      </c>
      <c r="I18731" s="115">
        <f t="shared" si="585"/>
        <v>300.66789999999997</v>
      </c>
    </row>
    <row r="18732" spans="1:9" hidden="1">
      <c r="A18732" s="115" t="s">
        <v>48035</v>
      </c>
      <c r="B18732" s="115" t="s">
        <v>48036</v>
      </c>
      <c r="C18732" s="115" t="s">
        <v>46502</v>
      </c>
      <c r="D18732" s="115" t="s">
        <v>1138</v>
      </c>
      <c r="E18732" s="115">
        <v>200.0061</v>
      </c>
      <c r="F18732" s="674">
        <v>293.83600000000001</v>
      </c>
      <c r="G18732" s="674">
        <v>295.84500000000003</v>
      </c>
      <c r="H18732" s="115">
        <f t="shared" si="584"/>
        <v>1.0068371472522089</v>
      </c>
      <c r="I18732" s="115">
        <f t="shared" si="585"/>
        <v>201.37360000000001</v>
      </c>
    </row>
    <row r="18733" spans="1:9" hidden="1">
      <c r="A18733" s="115" t="s">
        <v>48037</v>
      </c>
      <c r="B18733" s="115" t="s">
        <v>48038</v>
      </c>
      <c r="C18733" s="115" t="s">
        <v>46505</v>
      </c>
      <c r="D18733" s="115" t="s">
        <v>1138</v>
      </c>
      <c r="E18733" s="115">
        <v>144.18</v>
      </c>
      <c r="F18733" s="674">
        <v>293.83600000000001</v>
      </c>
      <c r="G18733" s="674">
        <v>295.84500000000003</v>
      </c>
      <c r="H18733" s="115">
        <f t="shared" si="584"/>
        <v>1.0068371472522089</v>
      </c>
      <c r="I18733" s="115">
        <f t="shared" si="585"/>
        <v>145.16579999999999</v>
      </c>
    </row>
    <row r="18734" spans="1:9" hidden="1">
      <c r="A18734" s="115" t="s">
        <v>48039</v>
      </c>
      <c r="B18734" s="115" t="s">
        <v>48040</v>
      </c>
      <c r="C18734" s="115" t="s">
        <v>46508</v>
      </c>
      <c r="D18734" s="115" t="s">
        <v>1138</v>
      </c>
      <c r="E18734" s="115">
        <v>457.6</v>
      </c>
      <c r="F18734" s="674">
        <v>293.83600000000001</v>
      </c>
      <c r="G18734" s="674">
        <v>295.84500000000003</v>
      </c>
      <c r="H18734" s="115">
        <f t="shared" si="584"/>
        <v>1.0068371472522089</v>
      </c>
      <c r="I18734" s="115">
        <f t="shared" si="585"/>
        <v>460.7287</v>
      </c>
    </row>
    <row r="18735" spans="1:9" hidden="1">
      <c r="A18735" s="115" t="s">
        <v>48041</v>
      </c>
      <c r="B18735" s="115" t="s">
        <v>48042</v>
      </c>
      <c r="C18735" s="115" t="s">
        <v>46511</v>
      </c>
      <c r="D18735" s="115" t="s">
        <v>1138</v>
      </c>
      <c r="E18735" s="115">
        <v>140.911</v>
      </c>
      <c r="F18735" s="674">
        <v>293.83600000000001</v>
      </c>
      <c r="G18735" s="674">
        <v>295.84500000000003</v>
      </c>
      <c r="H18735" s="115">
        <f t="shared" si="584"/>
        <v>1.0068371472522089</v>
      </c>
      <c r="I18735" s="115">
        <f t="shared" si="585"/>
        <v>141.87440000000001</v>
      </c>
    </row>
    <row r="18736" spans="1:9" hidden="1">
      <c r="A18736" s="115" t="s">
        <v>48043</v>
      </c>
      <c r="B18736" s="115" t="s">
        <v>48044</v>
      </c>
      <c r="C18736" s="115" t="s">
        <v>46514</v>
      </c>
      <c r="D18736" s="115" t="s">
        <v>1138</v>
      </c>
      <c r="E18736" s="115">
        <v>151.74100000000001</v>
      </c>
      <c r="F18736" s="674">
        <v>293.83600000000001</v>
      </c>
      <c r="G18736" s="674">
        <v>295.84500000000003</v>
      </c>
      <c r="H18736" s="115">
        <f t="shared" si="584"/>
        <v>1.0068371472522089</v>
      </c>
      <c r="I18736" s="115">
        <f t="shared" si="585"/>
        <v>152.77850000000001</v>
      </c>
    </row>
    <row r="18737" spans="1:9" hidden="1">
      <c r="A18737" s="115" t="s">
        <v>48045</v>
      </c>
      <c r="B18737" s="115" t="s">
        <v>48046</v>
      </c>
      <c r="C18737" s="115" t="s">
        <v>46517</v>
      </c>
      <c r="D18737" s="115" t="s">
        <v>1138</v>
      </c>
      <c r="E18737" s="115">
        <v>87.228300000000004</v>
      </c>
      <c r="F18737" s="674">
        <v>293.83600000000001</v>
      </c>
      <c r="G18737" s="674">
        <v>295.84500000000003</v>
      </c>
      <c r="H18737" s="115">
        <f t="shared" si="584"/>
        <v>1.0068371472522089</v>
      </c>
      <c r="I18737" s="115">
        <f t="shared" si="585"/>
        <v>87.824700000000007</v>
      </c>
    </row>
    <row r="18738" spans="1:9" hidden="1">
      <c r="A18738" s="115" t="s">
        <v>48047</v>
      </c>
      <c r="B18738" s="115" t="s">
        <v>48048</v>
      </c>
      <c r="C18738" s="115" t="s">
        <v>46520</v>
      </c>
      <c r="D18738" s="115" t="s">
        <v>1138</v>
      </c>
      <c r="E18738" s="115">
        <v>321.05099999999999</v>
      </c>
      <c r="F18738" s="674">
        <v>293.83600000000001</v>
      </c>
      <c r="G18738" s="674">
        <v>295.84500000000003</v>
      </c>
      <c r="H18738" s="115">
        <f t="shared" si="584"/>
        <v>1.0068371472522089</v>
      </c>
      <c r="I18738" s="115">
        <f t="shared" si="585"/>
        <v>323.24610000000001</v>
      </c>
    </row>
    <row r="18739" spans="1:9" hidden="1">
      <c r="A18739" s="115" t="s">
        <v>48049</v>
      </c>
      <c r="B18739" s="115" t="s">
        <v>48050</v>
      </c>
      <c r="C18739" s="115" t="s">
        <v>46523</v>
      </c>
      <c r="D18739" s="115" t="s">
        <v>1138</v>
      </c>
      <c r="E18739" s="115">
        <v>743.351</v>
      </c>
      <c r="F18739" s="674">
        <v>293.83600000000001</v>
      </c>
      <c r="G18739" s="674">
        <v>295.84500000000003</v>
      </c>
      <c r="H18739" s="115">
        <f t="shared" si="584"/>
        <v>1.0068371472522089</v>
      </c>
      <c r="I18739" s="115">
        <f t="shared" si="585"/>
        <v>748.43340000000001</v>
      </c>
    </row>
    <row r="18740" spans="1:9" hidden="1">
      <c r="A18740" s="115" t="s">
        <v>48051</v>
      </c>
      <c r="B18740" s="115" t="s">
        <v>48052</v>
      </c>
      <c r="C18740" s="115" t="s">
        <v>46526</v>
      </c>
      <c r="D18740" s="115" t="s">
        <v>1138</v>
      </c>
      <c r="E18740" s="115">
        <v>177.06</v>
      </c>
      <c r="F18740" s="674">
        <v>293.83600000000001</v>
      </c>
      <c r="G18740" s="674">
        <v>295.84500000000003</v>
      </c>
      <c r="H18740" s="115">
        <f t="shared" si="584"/>
        <v>1.0068371472522089</v>
      </c>
      <c r="I18740" s="115">
        <f t="shared" si="585"/>
        <v>178.2706</v>
      </c>
    </row>
    <row r="18741" spans="1:9" hidden="1">
      <c r="A18741" s="115" t="s">
        <v>48053</v>
      </c>
      <c r="B18741" s="115" t="s">
        <v>48054</v>
      </c>
      <c r="C18741" s="115" t="s">
        <v>46529</v>
      </c>
      <c r="D18741" s="115" t="s">
        <v>1138</v>
      </c>
      <c r="E18741" s="115">
        <v>47731.255499999999</v>
      </c>
      <c r="F18741" s="674">
        <v>293.83600000000001</v>
      </c>
      <c r="G18741" s="674">
        <v>295.84500000000003</v>
      </c>
      <c r="H18741" s="115">
        <f t="shared" si="584"/>
        <v>1.0068371472522089</v>
      </c>
      <c r="I18741" s="115">
        <f t="shared" si="585"/>
        <v>48057.6011</v>
      </c>
    </row>
    <row r="18742" spans="1:9" hidden="1">
      <c r="A18742" s="115" t="s">
        <v>48055</v>
      </c>
      <c r="B18742" s="115" t="s">
        <v>48056</v>
      </c>
      <c r="C18742" s="115" t="s">
        <v>46532</v>
      </c>
      <c r="D18742" s="115" t="s">
        <v>1138</v>
      </c>
      <c r="E18742" s="115">
        <v>67084.885500000004</v>
      </c>
      <c r="F18742" s="674">
        <v>293.83600000000001</v>
      </c>
      <c r="G18742" s="674">
        <v>295.84500000000003</v>
      </c>
      <c r="H18742" s="115">
        <f t="shared" si="584"/>
        <v>1.0068371472522089</v>
      </c>
      <c r="I18742" s="115">
        <f t="shared" si="585"/>
        <v>67543.554699999993</v>
      </c>
    </row>
    <row r="18743" spans="1:9" hidden="1">
      <c r="A18743" s="115" t="s">
        <v>48057</v>
      </c>
      <c r="B18743" s="115" t="s">
        <v>48058</v>
      </c>
      <c r="C18743" s="115" t="s">
        <v>46535</v>
      </c>
      <c r="D18743" s="115" t="s">
        <v>1138</v>
      </c>
      <c r="E18743" s="115">
        <v>69821.4755</v>
      </c>
      <c r="F18743" s="674">
        <v>293.83600000000001</v>
      </c>
      <c r="G18743" s="674">
        <v>295.84500000000003</v>
      </c>
      <c r="H18743" s="115">
        <f t="shared" si="584"/>
        <v>1.0068371472522089</v>
      </c>
      <c r="I18743" s="115">
        <f t="shared" si="585"/>
        <v>70298.855200000005</v>
      </c>
    </row>
    <row r="18744" spans="1:9" hidden="1">
      <c r="A18744" s="115" t="s">
        <v>48059</v>
      </c>
      <c r="B18744" s="115" t="s">
        <v>48060</v>
      </c>
      <c r="C18744" s="115" t="s">
        <v>46538</v>
      </c>
      <c r="D18744" s="115" t="s">
        <v>1138</v>
      </c>
      <c r="E18744" s="115">
        <v>89921.4755</v>
      </c>
      <c r="F18744" s="674">
        <v>293.83600000000001</v>
      </c>
      <c r="G18744" s="674">
        <v>295.84500000000003</v>
      </c>
      <c r="H18744" s="115">
        <f t="shared" si="584"/>
        <v>1.0068371472522089</v>
      </c>
      <c r="I18744" s="115">
        <f t="shared" si="585"/>
        <v>90536.281900000002</v>
      </c>
    </row>
    <row r="18745" spans="1:9" hidden="1">
      <c r="A18745" s="115" t="s">
        <v>48061</v>
      </c>
      <c r="B18745" s="115" t="s">
        <v>48062</v>
      </c>
      <c r="C18745" s="115" t="s">
        <v>46541</v>
      </c>
      <c r="D18745" s="115" t="s">
        <v>1138</v>
      </c>
      <c r="E18745" s="115">
        <v>117921.4755</v>
      </c>
      <c r="F18745" s="674">
        <v>293.83600000000001</v>
      </c>
      <c r="G18745" s="674">
        <v>295.84500000000003</v>
      </c>
      <c r="H18745" s="115">
        <f t="shared" si="584"/>
        <v>1.0068371472522089</v>
      </c>
      <c r="I18745" s="115">
        <f t="shared" si="585"/>
        <v>118727.72199999999</v>
      </c>
    </row>
    <row r="18746" spans="1:9" hidden="1">
      <c r="A18746" s="115" t="s">
        <v>48063</v>
      </c>
      <c r="B18746" s="115" t="s">
        <v>48064</v>
      </c>
      <c r="C18746" s="115" t="s">
        <v>46544</v>
      </c>
      <c r="D18746" s="115" t="s">
        <v>1138</v>
      </c>
      <c r="E18746" s="115">
        <v>163639.3855</v>
      </c>
      <c r="F18746" s="674">
        <v>293.83600000000001</v>
      </c>
      <c r="G18746" s="674">
        <v>295.84500000000003</v>
      </c>
      <c r="H18746" s="115">
        <f t="shared" si="584"/>
        <v>1.0068371472522089</v>
      </c>
      <c r="I18746" s="115">
        <f t="shared" si="585"/>
        <v>164758.2121</v>
      </c>
    </row>
    <row r="18747" spans="1:9" hidden="1">
      <c r="A18747" s="115" t="s">
        <v>48065</v>
      </c>
      <c r="B18747" s="115" t="s">
        <v>48066</v>
      </c>
      <c r="C18747" s="115" t="s">
        <v>46547</v>
      </c>
      <c r="D18747" s="115" t="s">
        <v>1138</v>
      </c>
      <c r="E18747" s="115">
        <v>215221.4755</v>
      </c>
      <c r="F18747" s="674">
        <v>293.83600000000001</v>
      </c>
      <c r="G18747" s="674">
        <v>295.84500000000003</v>
      </c>
      <c r="H18747" s="115">
        <f t="shared" si="584"/>
        <v>1.0068371472522089</v>
      </c>
      <c r="I18747" s="115">
        <f t="shared" si="585"/>
        <v>216692.97640000001</v>
      </c>
    </row>
    <row r="18748" spans="1:9" hidden="1">
      <c r="A18748" s="115" t="s">
        <v>48067</v>
      </c>
      <c r="B18748" s="115" t="s">
        <v>48068</v>
      </c>
      <c r="C18748" s="115" t="s">
        <v>46550</v>
      </c>
      <c r="D18748" s="115" t="s">
        <v>1138</v>
      </c>
      <c r="E18748" s="115">
        <v>59421.4755</v>
      </c>
      <c r="F18748" s="674">
        <v>293.83600000000001</v>
      </c>
      <c r="G18748" s="674">
        <v>295.84500000000003</v>
      </c>
      <c r="H18748" s="115">
        <f t="shared" si="584"/>
        <v>1.0068371472522089</v>
      </c>
      <c r="I18748" s="115">
        <f t="shared" si="585"/>
        <v>59827.748899999999</v>
      </c>
    </row>
    <row r="18749" spans="1:9" hidden="1">
      <c r="A18749" s="115" t="s">
        <v>48069</v>
      </c>
      <c r="B18749" s="115" t="s">
        <v>48070</v>
      </c>
      <c r="C18749" s="115" t="s">
        <v>46553</v>
      </c>
      <c r="D18749" s="115" t="s">
        <v>1138</v>
      </c>
      <c r="E18749" s="115">
        <v>77125.4755</v>
      </c>
      <c r="F18749" s="674">
        <v>293.83600000000001</v>
      </c>
      <c r="G18749" s="674">
        <v>295.84500000000003</v>
      </c>
      <c r="H18749" s="115">
        <f t="shared" si="584"/>
        <v>1.0068371472522089</v>
      </c>
      <c r="I18749" s="115">
        <f t="shared" si="585"/>
        <v>77652.793699999995</v>
      </c>
    </row>
    <row r="18750" spans="1:9" hidden="1">
      <c r="A18750" s="115" t="s">
        <v>48071</v>
      </c>
      <c r="B18750" s="115" t="s">
        <v>48072</v>
      </c>
      <c r="C18750" s="115" t="s">
        <v>46556</v>
      </c>
      <c r="D18750" s="115" t="s">
        <v>1138</v>
      </c>
      <c r="E18750" s="115">
        <v>88021.4755</v>
      </c>
      <c r="F18750" s="674">
        <v>293.83600000000001</v>
      </c>
      <c r="G18750" s="674">
        <v>295.84500000000003</v>
      </c>
      <c r="H18750" s="115">
        <f t="shared" si="584"/>
        <v>1.0068371472522089</v>
      </c>
      <c r="I18750" s="115">
        <f t="shared" si="585"/>
        <v>88623.291299999997</v>
      </c>
    </row>
    <row r="18751" spans="1:9" hidden="1">
      <c r="A18751" s="115" t="s">
        <v>48073</v>
      </c>
      <c r="B18751" s="115" t="s">
        <v>48074</v>
      </c>
      <c r="C18751" s="115" t="s">
        <v>46559</v>
      </c>
      <c r="D18751" s="115" t="s">
        <v>1138</v>
      </c>
      <c r="E18751" s="115">
        <v>117874.4755</v>
      </c>
      <c r="F18751" s="674">
        <v>293.83600000000001</v>
      </c>
      <c r="G18751" s="674">
        <v>295.84500000000003</v>
      </c>
      <c r="H18751" s="115">
        <f t="shared" si="584"/>
        <v>1.0068371472522089</v>
      </c>
      <c r="I18751" s="115">
        <f t="shared" si="585"/>
        <v>118680.40059999999</v>
      </c>
    </row>
    <row r="18752" spans="1:9" hidden="1">
      <c r="A18752" s="115" t="s">
        <v>48075</v>
      </c>
      <c r="B18752" s="115" t="s">
        <v>48076</v>
      </c>
      <c r="C18752" s="115" t="s">
        <v>46562</v>
      </c>
      <c r="D18752" s="115" t="s">
        <v>1138</v>
      </c>
      <c r="E18752" s="115">
        <v>148571.4755</v>
      </c>
      <c r="F18752" s="674">
        <v>293.83600000000001</v>
      </c>
      <c r="G18752" s="674">
        <v>295.84500000000003</v>
      </c>
      <c r="H18752" s="115">
        <f t="shared" si="584"/>
        <v>1.0068371472522089</v>
      </c>
      <c r="I18752" s="115">
        <f t="shared" si="585"/>
        <v>149587.2806</v>
      </c>
    </row>
    <row r="18753" spans="1:9" hidden="1">
      <c r="A18753" s="115" t="s">
        <v>48077</v>
      </c>
      <c r="B18753" s="115" t="s">
        <v>48078</v>
      </c>
      <c r="C18753" s="115" t="s">
        <v>46565</v>
      </c>
      <c r="D18753" s="115" t="s">
        <v>1138</v>
      </c>
      <c r="E18753" s="115">
        <v>207378.6655</v>
      </c>
      <c r="F18753" s="674">
        <v>293.83600000000001</v>
      </c>
      <c r="G18753" s="674">
        <v>295.84500000000003</v>
      </c>
      <c r="H18753" s="115">
        <f t="shared" si="584"/>
        <v>1.0068371472522089</v>
      </c>
      <c r="I18753" s="115">
        <f t="shared" si="585"/>
        <v>208796.54399999999</v>
      </c>
    </row>
    <row r="18754" spans="1:9" hidden="1">
      <c r="A18754" s="115" t="s">
        <v>48079</v>
      </c>
      <c r="B18754" s="115" t="s">
        <v>48080</v>
      </c>
      <c r="C18754" s="115" t="s">
        <v>46568</v>
      </c>
      <c r="D18754" s="115" t="s">
        <v>1138</v>
      </c>
      <c r="E18754" s="115">
        <v>265471.4755</v>
      </c>
      <c r="F18754" s="674">
        <v>293.83600000000001</v>
      </c>
      <c r="G18754" s="674">
        <v>295.84500000000003</v>
      </c>
      <c r="H18754" s="115">
        <f t="shared" si="584"/>
        <v>1.0068371472522089</v>
      </c>
      <c r="I18754" s="115">
        <f t="shared" si="585"/>
        <v>267286.54310000001</v>
      </c>
    </row>
    <row r="18755" spans="1:9" hidden="1">
      <c r="A18755" s="115" t="s">
        <v>48081</v>
      </c>
      <c r="B18755" s="115" t="s">
        <v>48082</v>
      </c>
      <c r="C18755" s="115" t="s">
        <v>46571</v>
      </c>
      <c r="D18755" s="115" t="s">
        <v>1138</v>
      </c>
      <c r="E18755" s="115">
        <v>39381.4755</v>
      </c>
      <c r="F18755" s="674">
        <v>293.83600000000001</v>
      </c>
      <c r="G18755" s="674">
        <v>295.84500000000003</v>
      </c>
      <c r="H18755" s="115">
        <f t="shared" si="584"/>
        <v>1.0068371472522089</v>
      </c>
      <c r="I18755" s="115">
        <f t="shared" si="585"/>
        <v>39650.732400000001</v>
      </c>
    </row>
    <row r="18756" spans="1:9" hidden="1">
      <c r="A18756" s="115" t="s">
        <v>48083</v>
      </c>
      <c r="B18756" s="115" t="s">
        <v>48084</v>
      </c>
      <c r="C18756" s="115" t="s">
        <v>46574</v>
      </c>
      <c r="D18756" s="115" t="s">
        <v>1138</v>
      </c>
      <c r="E18756" s="115">
        <v>50440.3655</v>
      </c>
      <c r="F18756" s="674">
        <v>293.83600000000001</v>
      </c>
      <c r="G18756" s="674">
        <v>295.84500000000003</v>
      </c>
      <c r="H18756" s="115">
        <f t="shared" si="584"/>
        <v>1.0068371472522089</v>
      </c>
      <c r="I18756" s="115">
        <f t="shared" si="585"/>
        <v>50785.233699999997</v>
      </c>
    </row>
    <row r="18757" spans="1:9" hidden="1">
      <c r="A18757" s="115" t="s">
        <v>48085</v>
      </c>
      <c r="B18757" s="115" t="s">
        <v>48086</v>
      </c>
      <c r="C18757" s="115" t="s">
        <v>46577</v>
      </c>
      <c r="D18757" s="115" t="s">
        <v>1138</v>
      </c>
      <c r="E18757" s="115">
        <v>47621.4755</v>
      </c>
      <c r="F18757" s="674">
        <v>293.83600000000001</v>
      </c>
      <c r="G18757" s="674">
        <v>295.84500000000003</v>
      </c>
      <c r="H18757" s="115">
        <f t="shared" ref="H18757:H18820" si="586">G18757/F18757</f>
        <v>1.0068371472522089</v>
      </c>
      <c r="I18757" s="115">
        <f t="shared" ref="I18757:I18820" si="587">ROUND(H18757*E18757,4)</f>
        <v>47947.070500000002</v>
      </c>
    </row>
    <row r="18758" spans="1:9" hidden="1">
      <c r="A18758" s="115" t="s">
        <v>48087</v>
      </c>
      <c r="B18758" s="115" t="s">
        <v>48088</v>
      </c>
      <c r="C18758" s="115" t="s">
        <v>46580</v>
      </c>
      <c r="D18758" s="115" t="s">
        <v>1138</v>
      </c>
      <c r="E18758" s="115">
        <v>80989.4755</v>
      </c>
      <c r="F18758" s="674">
        <v>293.83600000000001</v>
      </c>
      <c r="G18758" s="674">
        <v>295.84500000000003</v>
      </c>
      <c r="H18758" s="115">
        <f t="shared" si="586"/>
        <v>1.0068371472522089</v>
      </c>
      <c r="I18758" s="115">
        <f t="shared" si="587"/>
        <v>81543.212499999994</v>
      </c>
    </row>
    <row r="18759" spans="1:9" hidden="1">
      <c r="A18759" s="115" t="s">
        <v>48089</v>
      </c>
      <c r="B18759" s="115" t="s">
        <v>48090</v>
      </c>
      <c r="C18759" s="115" t="s">
        <v>46583</v>
      </c>
      <c r="D18759" s="115" t="s">
        <v>1138</v>
      </c>
      <c r="E18759" s="115">
        <v>15092.3002</v>
      </c>
      <c r="F18759" s="674">
        <v>293.83600000000001</v>
      </c>
      <c r="G18759" s="674">
        <v>295.84500000000003</v>
      </c>
      <c r="H18759" s="115">
        <f t="shared" si="586"/>
        <v>1.0068371472522089</v>
      </c>
      <c r="I18759" s="115">
        <f t="shared" si="587"/>
        <v>15195.488499999999</v>
      </c>
    </row>
    <row r="18760" spans="1:9" hidden="1">
      <c r="A18760" s="115" t="s">
        <v>48091</v>
      </c>
      <c r="B18760" s="115" t="s">
        <v>48092</v>
      </c>
      <c r="C18760" s="115" t="s">
        <v>46586</v>
      </c>
      <c r="D18760" s="115" t="s">
        <v>1138</v>
      </c>
      <c r="E18760" s="115">
        <v>21332.7402</v>
      </c>
      <c r="F18760" s="674">
        <v>293.83600000000001</v>
      </c>
      <c r="G18760" s="674">
        <v>295.84500000000003</v>
      </c>
      <c r="H18760" s="115">
        <f t="shared" si="586"/>
        <v>1.0068371472522089</v>
      </c>
      <c r="I18760" s="115">
        <f t="shared" si="587"/>
        <v>21478.595300000001</v>
      </c>
    </row>
    <row r="18761" spans="1:9" hidden="1">
      <c r="A18761" s="115" t="s">
        <v>48093</v>
      </c>
      <c r="B18761" s="115" t="s">
        <v>48094</v>
      </c>
      <c r="C18761" s="115" t="s">
        <v>46589</v>
      </c>
      <c r="D18761" s="115" t="s">
        <v>1138</v>
      </c>
      <c r="E18761" s="115">
        <v>3323.3</v>
      </c>
      <c r="F18761" s="674">
        <v>293.83600000000001</v>
      </c>
      <c r="G18761" s="674">
        <v>295.84500000000003</v>
      </c>
      <c r="H18761" s="115">
        <f t="shared" si="586"/>
        <v>1.0068371472522089</v>
      </c>
      <c r="I18761" s="115">
        <f t="shared" si="587"/>
        <v>3346.0219000000002</v>
      </c>
    </row>
    <row r="18762" spans="1:9" hidden="1">
      <c r="A18762" s="115" t="s">
        <v>48095</v>
      </c>
      <c r="B18762" s="115" t="s">
        <v>48096</v>
      </c>
      <c r="C18762" s="115" t="s">
        <v>46592</v>
      </c>
      <c r="D18762" s="115" t="s">
        <v>1138</v>
      </c>
      <c r="E18762" s="115">
        <v>18.16</v>
      </c>
      <c r="F18762" s="674">
        <v>293.83600000000001</v>
      </c>
      <c r="G18762" s="674">
        <v>295.84500000000003</v>
      </c>
      <c r="H18762" s="115">
        <f t="shared" si="586"/>
        <v>1.0068371472522089</v>
      </c>
      <c r="I18762" s="115">
        <f t="shared" si="587"/>
        <v>18.284199999999998</v>
      </c>
    </row>
    <row r="18763" spans="1:9" hidden="1">
      <c r="A18763" s="115" t="s">
        <v>48097</v>
      </c>
      <c r="B18763" s="115" t="s">
        <v>48098</v>
      </c>
      <c r="C18763" s="115" t="s">
        <v>46595</v>
      </c>
      <c r="D18763" s="115" t="s">
        <v>1138</v>
      </c>
      <c r="E18763" s="115">
        <v>285.49</v>
      </c>
      <c r="F18763" s="674">
        <v>293.83600000000001</v>
      </c>
      <c r="G18763" s="674">
        <v>295.84500000000003</v>
      </c>
      <c r="H18763" s="115">
        <f t="shared" si="586"/>
        <v>1.0068371472522089</v>
      </c>
      <c r="I18763" s="115">
        <f t="shared" si="587"/>
        <v>287.44189999999998</v>
      </c>
    </row>
    <row r="18764" spans="1:9" hidden="1">
      <c r="A18764" s="115" t="s">
        <v>48099</v>
      </c>
      <c r="B18764" s="115" t="s">
        <v>48100</v>
      </c>
      <c r="C18764" s="115" t="s">
        <v>46598</v>
      </c>
      <c r="D18764" s="115" t="s">
        <v>1138</v>
      </c>
      <c r="E18764" s="115">
        <v>91.035499999999999</v>
      </c>
      <c r="F18764" s="674">
        <v>293.83600000000001</v>
      </c>
      <c r="G18764" s="674">
        <v>295.84500000000003</v>
      </c>
      <c r="H18764" s="115">
        <f t="shared" si="586"/>
        <v>1.0068371472522089</v>
      </c>
      <c r="I18764" s="115">
        <f t="shared" si="587"/>
        <v>91.657899999999998</v>
      </c>
    </row>
    <row r="18765" spans="1:9" hidden="1">
      <c r="A18765" s="115" t="s">
        <v>48101</v>
      </c>
      <c r="B18765" s="115" t="s">
        <v>48102</v>
      </c>
      <c r="C18765" s="115" t="s">
        <v>46601</v>
      </c>
      <c r="D18765" s="115" t="s">
        <v>1138</v>
      </c>
      <c r="E18765" s="115">
        <v>70.805499999999995</v>
      </c>
      <c r="F18765" s="674">
        <v>293.83600000000001</v>
      </c>
      <c r="G18765" s="674">
        <v>295.84500000000003</v>
      </c>
      <c r="H18765" s="115">
        <f t="shared" si="586"/>
        <v>1.0068371472522089</v>
      </c>
      <c r="I18765" s="115">
        <f t="shared" si="587"/>
        <v>71.289599999999993</v>
      </c>
    </row>
    <row r="18766" spans="1:9" hidden="1">
      <c r="A18766" s="115" t="s">
        <v>48103</v>
      </c>
      <c r="B18766" s="115" t="s">
        <v>48104</v>
      </c>
      <c r="C18766" s="115" t="s">
        <v>46604</v>
      </c>
      <c r="D18766" s="115" t="s">
        <v>1138</v>
      </c>
      <c r="E18766" s="115">
        <v>2590</v>
      </c>
      <c r="F18766" s="674">
        <v>293.83600000000001</v>
      </c>
      <c r="G18766" s="674">
        <v>295.84500000000003</v>
      </c>
      <c r="H18766" s="115">
        <f t="shared" si="586"/>
        <v>1.0068371472522089</v>
      </c>
      <c r="I18766" s="115">
        <f t="shared" si="587"/>
        <v>2607.7082</v>
      </c>
    </row>
    <row r="18767" spans="1:9" hidden="1">
      <c r="A18767" s="115" t="s">
        <v>48105</v>
      </c>
      <c r="B18767" s="115" t="s">
        <v>48106</v>
      </c>
      <c r="C18767" s="115" t="s">
        <v>46607</v>
      </c>
      <c r="D18767" s="115" t="s">
        <v>1138</v>
      </c>
      <c r="E18767" s="115">
        <v>2543.12</v>
      </c>
      <c r="F18767" s="674">
        <v>293.83600000000001</v>
      </c>
      <c r="G18767" s="674">
        <v>295.84500000000003</v>
      </c>
      <c r="H18767" s="115">
        <f t="shared" si="586"/>
        <v>1.0068371472522089</v>
      </c>
      <c r="I18767" s="115">
        <f t="shared" si="587"/>
        <v>2560.5077000000001</v>
      </c>
    </row>
    <row r="18768" spans="1:9" hidden="1">
      <c r="A18768" s="115" t="s">
        <v>48107</v>
      </c>
      <c r="B18768" s="115" t="s">
        <v>48108</v>
      </c>
      <c r="C18768" s="115" t="s">
        <v>46610</v>
      </c>
      <c r="D18768" s="115" t="s">
        <v>1138</v>
      </c>
      <c r="E18768" s="115">
        <v>21702.5</v>
      </c>
      <c r="F18768" s="674">
        <v>293.83600000000001</v>
      </c>
      <c r="G18768" s="674">
        <v>295.84500000000003</v>
      </c>
      <c r="H18768" s="115">
        <f t="shared" si="586"/>
        <v>1.0068371472522089</v>
      </c>
      <c r="I18768" s="115">
        <f t="shared" si="587"/>
        <v>21850.8832</v>
      </c>
    </row>
    <row r="18769" spans="1:9" hidden="1">
      <c r="A18769" s="115" t="s">
        <v>48109</v>
      </c>
      <c r="B18769" s="115" t="s">
        <v>48110</v>
      </c>
      <c r="C18769" s="115" t="s">
        <v>46613</v>
      </c>
      <c r="D18769" s="115" t="s">
        <v>1138</v>
      </c>
      <c r="E18769" s="115">
        <v>319000</v>
      </c>
      <c r="F18769" s="674">
        <v>293.83600000000001</v>
      </c>
      <c r="G18769" s="674">
        <v>295.84500000000003</v>
      </c>
      <c r="H18769" s="115">
        <f t="shared" si="586"/>
        <v>1.0068371472522089</v>
      </c>
      <c r="I18769" s="115">
        <f t="shared" si="587"/>
        <v>321181.05</v>
      </c>
    </row>
    <row r="18770" spans="1:9" hidden="1">
      <c r="A18770" s="115" t="s">
        <v>48111</v>
      </c>
      <c r="B18770" s="115" t="s">
        <v>48112</v>
      </c>
      <c r="C18770" s="115" t="s">
        <v>46616</v>
      </c>
      <c r="D18770" s="115" t="s">
        <v>1138</v>
      </c>
      <c r="E18770" s="115">
        <v>74.959999999999994</v>
      </c>
      <c r="F18770" s="674">
        <v>293.83600000000001</v>
      </c>
      <c r="G18770" s="674">
        <v>295.84500000000003</v>
      </c>
      <c r="H18770" s="115">
        <f t="shared" si="586"/>
        <v>1.0068371472522089</v>
      </c>
      <c r="I18770" s="115">
        <f t="shared" si="587"/>
        <v>75.472499999999997</v>
      </c>
    </row>
    <row r="18771" spans="1:9" hidden="1">
      <c r="A18771" s="115" t="s">
        <v>48113</v>
      </c>
      <c r="B18771" s="115" t="s">
        <v>48114</v>
      </c>
      <c r="C18771" s="115" t="s">
        <v>46619</v>
      </c>
      <c r="D18771" s="115" t="s">
        <v>1138</v>
      </c>
      <c r="E18771" s="115">
        <v>4972.2055</v>
      </c>
      <c r="F18771" s="674">
        <v>293.83600000000001</v>
      </c>
      <c r="G18771" s="674">
        <v>295.84500000000003</v>
      </c>
      <c r="H18771" s="115">
        <f t="shared" si="586"/>
        <v>1.0068371472522089</v>
      </c>
      <c r="I18771" s="115">
        <f t="shared" si="587"/>
        <v>5006.2012000000004</v>
      </c>
    </row>
    <row r="18772" spans="1:9" hidden="1">
      <c r="A18772" s="115" t="s">
        <v>48115</v>
      </c>
      <c r="B18772" s="115" t="s">
        <v>48116</v>
      </c>
      <c r="C18772" s="115" t="s">
        <v>46622</v>
      </c>
      <c r="D18772" s="115" t="s">
        <v>1138</v>
      </c>
      <c r="E18772" s="115">
        <v>54.015500000000003</v>
      </c>
      <c r="F18772" s="674">
        <v>293.83600000000001</v>
      </c>
      <c r="G18772" s="674">
        <v>295.84500000000003</v>
      </c>
      <c r="H18772" s="115">
        <f t="shared" si="586"/>
        <v>1.0068371472522089</v>
      </c>
      <c r="I18772" s="115">
        <f t="shared" si="587"/>
        <v>54.384799999999998</v>
      </c>
    </row>
    <row r="18773" spans="1:9" hidden="1">
      <c r="A18773" s="115" t="s">
        <v>48117</v>
      </c>
      <c r="B18773" s="115" t="s">
        <v>48118</v>
      </c>
      <c r="C18773" s="115" t="s">
        <v>46625</v>
      </c>
      <c r="D18773" s="115" t="s">
        <v>1138</v>
      </c>
      <c r="E18773" s="115">
        <v>381.36</v>
      </c>
      <c r="F18773" s="674">
        <v>293.83600000000001</v>
      </c>
      <c r="G18773" s="674">
        <v>295.84500000000003</v>
      </c>
      <c r="H18773" s="115">
        <f t="shared" si="586"/>
        <v>1.0068371472522089</v>
      </c>
      <c r="I18773" s="115">
        <f t="shared" si="587"/>
        <v>383.9674</v>
      </c>
    </row>
    <row r="18774" spans="1:9" hidden="1">
      <c r="A18774" s="115" t="s">
        <v>48119</v>
      </c>
      <c r="B18774" s="115" t="s">
        <v>48120</v>
      </c>
      <c r="C18774" s="115" t="s">
        <v>46628</v>
      </c>
      <c r="D18774" s="115" t="s">
        <v>46629</v>
      </c>
      <c r="E18774" s="115">
        <v>569.31709999999998</v>
      </c>
      <c r="F18774" s="674">
        <v>293.83600000000001</v>
      </c>
      <c r="G18774" s="674">
        <v>295.84500000000003</v>
      </c>
      <c r="H18774" s="115">
        <f t="shared" si="586"/>
        <v>1.0068371472522089</v>
      </c>
      <c r="I18774" s="115">
        <f t="shared" si="587"/>
        <v>573.20960000000002</v>
      </c>
    </row>
    <row r="18775" spans="1:9" hidden="1">
      <c r="A18775" s="115" t="s">
        <v>48121</v>
      </c>
      <c r="B18775" s="115" t="s">
        <v>48122</v>
      </c>
      <c r="C18775" s="115" t="s">
        <v>46632</v>
      </c>
      <c r="D18775" s="115" t="s">
        <v>1138</v>
      </c>
      <c r="E18775" s="115">
        <v>737.40300000000002</v>
      </c>
      <c r="F18775" s="674">
        <v>293.83600000000001</v>
      </c>
      <c r="G18775" s="674">
        <v>295.84500000000003</v>
      </c>
      <c r="H18775" s="115">
        <f t="shared" si="586"/>
        <v>1.0068371472522089</v>
      </c>
      <c r="I18775" s="115">
        <f t="shared" si="587"/>
        <v>742.44470000000001</v>
      </c>
    </row>
    <row r="18776" spans="1:9" hidden="1">
      <c r="A18776" s="115" t="s">
        <v>48123</v>
      </c>
      <c r="B18776" s="115" t="s">
        <v>48124</v>
      </c>
      <c r="C18776" s="115" t="s">
        <v>46635</v>
      </c>
      <c r="D18776" s="115" t="s">
        <v>1138</v>
      </c>
      <c r="E18776" s="115">
        <v>945.62630000000001</v>
      </c>
      <c r="F18776" s="674">
        <v>293.83600000000001</v>
      </c>
      <c r="G18776" s="674">
        <v>295.84500000000003</v>
      </c>
      <c r="H18776" s="115">
        <f t="shared" si="586"/>
        <v>1.0068371472522089</v>
      </c>
      <c r="I18776" s="115">
        <f t="shared" si="587"/>
        <v>952.09169999999995</v>
      </c>
    </row>
    <row r="18777" spans="1:9" hidden="1">
      <c r="A18777" s="115" t="s">
        <v>48125</v>
      </c>
      <c r="B18777" s="115" t="s">
        <v>48126</v>
      </c>
      <c r="C18777" s="115" t="s">
        <v>46638</v>
      </c>
      <c r="D18777" s="115" t="s">
        <v>1138</v>
      </c>
      <c r="E18777" s="115">
        <v>17.43</v>
      </c>
      <c r="F18777" s="674">
        <v>293.83600000000001</v>
      </c>
      <c r="G18777" s="674">
        <v>295.84500000000003</v>
      </c>
      <c r="H18777" s="115">
        <f t="shared" si="586"/>
        <v>1.0068371472522089</v>
      </c>
      <c r="I18777" s="115">
        <f t="shared" si="587"/>
        <v>17.549199999999999</v>
      </c>
    </row>
    <row r="18778" spans="1:9" hidden="1">
      <c r="A18778" s="115" t="s">
        <v>48127</v>
      </c>
      <c r="B18778" s="115" t="s">
        <v>48128</v>
      </c>
      <c r="C18778" s="115" t="s">
        <v>46641</v>
      </c>
      <c r="D18778" s="115" t="s">
        <v>1138</v>
      </c>
      <c r="E18778" s="115">
        <v>266.81709999999998</v>
      </c>
      <c r="F18778" s="674">
        <v>293.83600000000001</v>
      </c>
      <c r="G18778" s="674">
        <v>295.84500000000003</v>
      </c>
      <c r="H18778" s="115">
        <f t="shared" si="586"/>
        <v>1.0068371472522089</v>
      </c>
      <c r="I18778" s="115">
        <f t="shared" si="587"/>
        <v>268.64139999999998</v>
      </c>
    </row>
    <row r="18779" spans="1:9" hidden="1">
      <c r="A18779" s="115" t="s">
        <v>48129</v>
      </c>
      <c r="B18779" s="115" t="s">
        <v>48130</v>
      </c>
      <c r="C18779" s="115" t="s">
        <v>46644</v>
      </c>
      <c r="D18779" s="115" t="s">
        <v>1138</v>
      </c>
      <c r="E18779" s="115">
        <v>191.5471</v>
      </c>
      <c r="F18779" s="674">
        <v>293.83600000000001</v>
      </c>
      <c r="G18779" s="674">
        <v>295.84500000000003</v>
      </c>
      <c r="H18779" s="115">
        <f t="shared" si="586"/>
        <v>1.0068371472522089</v>
      </c>
      <c r="I18779" s="115">
        <f t="shared" si="587"/>
        <v>192.85669999999999</v>
      </c>
    </row>
    <row r="18780" spans="1:9" hidden="1">
      <c r="A18780" s="115" t="s">
        <v>48131</v>
      </c>
      <c r="B18780" s="115" t="s">
        <v>48132</v>
      </c>
      <c r="C18780" s="115" t="s">
        <v>46647</v>
      </c>
      <c r="D18780" s="115" t="s">
        <v>1138</v>
      </c>
      <c r="E18780" s="115">
        <v>5458.9</v>
      </c>
      <c r="F18780" s="674">
        <v>293.83600000000001</v>
      </c>
      <c r="G18780" s="674">
        <v>295.84500000000003</v>
      </c>
      <c r="H18780" s="115">
        <f t="shared" si="586"/>
        <v>1.0068371472522089</v>
      </c>
      <c r="I18780" s="115">
        <f t="shared" si="587"/>
        <v>5496.2232999999997</v>
      </c>
    </row>
    <row r="18781" spans="1:9" hidden="1">
      <c r="A18781" s="115" t="s">
        <v>48133</v>
      </c>
      <c r="B18781" s="115" t="s">
        <v>48134</v>
      </c>
      <c r="C18781" s="115" t="s">
        <v>46650</v>
      </c>
      <c r="D18781" s="115" t="s">
        <v>1138</v>
      </c>
      <c r="E18781" s="115">
        <v>24.72</v>
      </c>
      <c r="F18781" s="674">
        <v>293.83600000000001</v>
      </c>
      <c r="G18781" s="674">
        <v>295.84500000000003</v>
      </c>
      <c r="H18781" s="115">
        <f t="shared" si="586"/>
        <v>1.0068371472522089</v>
      </c>
      <c r="I18781" s="115">
        <f t="shared" si="587"/>
        <v>24.888999999999999</v>
      </c>
    </row>
    <row r="18782" spans="1:9" hidden="1">
      <c r="A18782" s="115" t="s">
        <v>48135</v>
      </c>
      <c r="B18782" s="115" t="s">
        <v>48136</v>
      </c>
      <c r="C18782" s="115" t="s">
        <v>46653</v>
      </c>
      <c r="D18782" s="115" t="s">
        <v>1138</v>
      </c>
      <c r="E18782" s="115">
        <v>1919.0310999999999</v>
      </c>
      <c r="F18782" s="674">
        <v>293.83600000000001</v>
      </c>
      <c r="G18782" s="674">
        <v>295.84500000000003</v>
      </c>
      <c r="H18782" s="115">
        <f t="shared" si="586"/>
        <v>1.0068371472522089</v>
      </c>
      <c r="I18782" s="115">
        <f t="shared" si="587"/>
        <v>1932.1518000000001</v>
      </c>
    </row>
    <row r="18783" spans="1:9" hidden="1">
      <c r="A18783" s="115" t="s">
        <v>48137</v>
      </c>
      <c r="B18783" s="115" t="s">
        <v>48138</v>
      </c>
      <c r="C18783" s="115" t="s">
        <v>46656</v>
      </c>
      <c r="D18783" s="115" t="s">
        <v>1138</v>
      </c>
      <c r="E18783" s="115">
        <v>1820.01</v>
      </c>
      <c r="F18783" s="674">
        <v>293.83600000000001</v>
      </c>
      <c r="G18783" s="674">
        <v>295.84500000000003</v>
      </c>
      <c r="H18783" s="115">
        <f t="shared" si="586"/>
        <v>1.0068371472522089</v>
      </c>
      <c r="I18783" s="115">
        <f t="shared" si="587"/>
        <v>1832.4537</v>
      </c>
    </row>
    <row r="18784" spans="1:9" hidden="1">
      <c r="A18784" s="115" t="s">
        <v>48139</v>
      </c>
      <c r="B18784" s="115" t="s">
        <v>48140</v>
      </c>
      <c r="C18784" s="115" t="s">
        <v>46659</v>
      </c>
      <c r="D18784" s="115" t="s">
        <v>1242</v>
      </c>
      <c r="E18784" s="115">
        <v>297.27980000000002</v>
      </c>
      <c r="F18784" s="674">
        <v>293.83600000000001</v>
      </c>
      <c r="G18784" s="674">
        <v>295.84500000000003</v>
      </c>
      <c r="H18784" s="115">
        <f t="shared" si="586"/>
        <v>1.0068371472522089</v>
      </c>
      <c r="I18784" s="115">
        <f t="shared" si="587"/>
        <v>299.31229999999999</v>
      </c>
    </row>
    <row r="18785" spans="1:9" hidden="1">
      <c r="A18785" s="115" t="s">
        <v>48141</v>
      </c>
      <c r="B18785" s="115" t="s">
        <v>48142</v>
      </c>
      <c r="C18785" s="115" t="s">
        <v>46662</v>
      </c>
      <c r="D18785" s="115" t="s">
        <v>1242</v>
      </c>
      <c r="E18785" s="115">
        <v>438.02449999999999</v>
      </c>
      <c r="F18785" s="674">
        <v>293.83600000000001</v>
      </c>
      <c r="G18785" s="674">
        <v>295.84500000000003</v>
      </c>
      <c r="H18785" s="115">
        <f t="shared" si="586"/>
        <v>1.0068371472522089</v>
      </c>
      <c r="I18785" s="115">
        <f t="shared" si="587"/>
        <v>441.01929999999999</v>
      </c>
    </row>
    <row r="18786" spans="1:9" hidden="1">
      <c r="A18786" s="115" t="s">
        <v>48143</v>
      </c>
      <c r="B18786" s="115" t="s">
        <v>48144</v>
      </c>
      <c r="C18786" s="115" t="s">
        <v>46665</v>
      </c>
      <c r="D18786" s="115" t="s">
        <v>1242</v>
      </c>
      <c r="E18786" s="115">
        <v>565.39269999999999</v>
      </c>
      <c r="F18786" s="674">
        <v>293.83600000000001</v>
      </c>
      <c r="G18786" s="674">
        <v>295.84500000000003</v>
      </c>
      <c r="H18786" s="115">
        <f t="shared" si="586"/>
        <v>1.0068371472522089</v>
      </c>
      <c r="I18786" s="115">
        <f t="shared" si="587"/>
        <v>569.25840000000005</v>
      </c>
    </row>
    <row r="18787" spans="1:9" hidden="1">
      <c r="A18787" s="115" t="s">
        <v>48145</v>
      </c>
      <c r="B18787" s="115" t="s">
        <v>48146</v>
      </c>
      <c r="C18787" s="115" t="s">
        <v>46668</v>
      </c>
      <c r="D18787" s="115" t="s">
        <v>1242</v>
      </c>
      <c r="E18787" s="115">
        <v>765.48199999999997</v>
      </c>
      <c r="F18787" s="674">
        <v>293.83600000000001</v>
      </c>
      <c r="G18787" s="674">
        <v>295.84500000000003</v>
      </c>
      <c r="H18787" s="115">
        <f t="shared" si="586"/>
        <v>1.0068371472522089</v>
      </c>
      <c r="I18787" s="115">
        <f t="shared" si="587"/>
        <v>770.71569999999997</v>
      </c>
    </row>
    <row r="18788" spans="1:9" hidden="1">
      <c r="A18788" s="115" t="s">
        <v>48147</v>
      </c>
      <c r="B18788" s="115" t="s">
        <v>48148</v>
      </c>
      <c r="C18788" s="115" t="s">
        <v>46671</v>
      </c>
      <c r="D18788" s="115" t="s">
        <v>1242</v>
      </c>
      <c r="E18788" s="115">
        <v>146.739</v>
      </c>
      <c r="F18788" s="674">
        <v>293.83600000000001</v>
      </c>
      <c r="G18788" s="674">
        <v>295.84500000000003</v>
      </c>
      <c r="H18788" s="115">
        <f t="shared" si="586"/>
        <v>1.0068371472522089</v>
      </c>
      <c r="I18788" s="115">
        <f t="shared" si="587"/>
        <v>147.7423</v>
      </c>
    </row>
    <row r="18789" spans="1:9" hidden="1">
      <c r="A18789" s="115" t="s">
        <v>48149</v>
      </c>
      <c r="B18789" s="115" t="s">
        <v>48150</v>
      </c>
      <c r="C18789" s="115" t="s">
        <v>46674</v>
      </c>
      <c r="D18789" s="115" t="s">
        <v>1242</v>
      </c>
      <c r="E18789" s="115">
        <v>474.46190000000001</v>
      </c>
      <c r="F18789" s="674">
        <v>293.83600000000001</v>
      </c>
      <c r="G18789" s="674">
        <v>295.84500000000003</v>
      </c>
      <c r="H18789" s="115">
        <f t="shared" si="586"/>
        <v>1.0068371472522089</v>
      </c>
      <c r="I18789" s="115">
        <f t="shared" si="587"/>
        <v>477.70589999999999</v>
      </c>
    </row>
    <row r="18790" spans="1:9" hidden="1">
      <c r="A18790" s="115" t="s">
        <v>48151</v>
      </c>
      <c r="B18790" s="115" t="s">
        <v>48152</v>
      </c>
      <c r="C18790" s="115" t="s">
        <v>46677</v>
      </c>
      <c r="D18790" s="115" t="s">
        <v>1138</v>
      </c>
      <c r="E18790" s="115">
        <v>209.09</v>
      </c>
      <c r="F18790" s="674">
        <v>293.83600000000001</v>
      </c>
      <c r="G18790" s="674">
        <v>295.84500000000003</v>
      </c>
      <c r="H18790" s="115">
        <f t="shared" si="586"/>
        <v>1.0068371472522089</v>
      </c>
      <c r="I18790" s="115">
        <f t="shared" si="587"/>
        <v>210.5196</v>
      </c>
    </row>
    <row r="18791" spans="1:9" hidden="1">
      <c r="A18791" s="115" t="s">
        <v>48153</v>
      </c>
      <c r="B18791" s="115" t="s">
        <v>48154</v>
      </c>
      <c r="C18791" s="115" t="s">
        <v>46680</v>
      </c>
      <c r="D18791" s="115" t="s">
        <v>1138</v>
      </c>
      <c r="E18791" s="115">
        <v>461.71</v>
      </c>
      <c r="F18791" s="674">
        <v>293.83600000000001</v>
      </c>
      <c r="G18791" s="674">
        <v>295.84500000000003</v>
      </c>
      <c r="H18791" s="115">
        <f t="shared" si="586"/>
        <v>1.0068371472522089</v>
      </c>
      <c r="I18791" s="115">
        <f t="shared" si="587"/>
        <v>464.86680000000001</v>
      </c>
    </row>
    <row r="18792" spans="1:9" hidden="1">
      <c r="A18792" s="115" t="s">
        <v>48155</v>
      </c>
      <c r="B18792" s="115" t="s">
        <v>48156</v>
      </c>
      <c r="C18792" s="115" t="s">
        <v>46683</v>
      </c>
      <c r="D18792" s="115" t="s">
        <v>1138</v>
      </c>
      <c r="E18792" s="115">
        <v>978.95</v>
      </c>
      <c r="F18792" s="674">
        <v>293.83600000000001</v>
      </c>
      <c r="G18792" s="674">
        <v>295.84500000000003</v>
      </c>
      <c r="H18792" s="115">
        <f t="shared" si="586"/>
        <v>1.0068371472522089</v>
      </c>
      <c r="I18792" s="115">
        <f t="shared" si="587"/>
        <v>985.64319999999998</v>
      </c>
    </row>
    <row r="18793" spans="1:9" hidden="1">
      <c r="A18793" s="115" t="s">
        <v>48157</v>
      </c>
      <c r="B18793" s="115" t="s">
        <v>48158</v>
      </c>
      <c r="C18793" s="115" t="s">
        <v>46686</v>
      </c>
      <c r="D18793" s="115" t="s">
        <v>1138</v>
      </c>
      <c r="E18793" s="115">
        <v>328.17</v>
      </c>
      <c r="F18793" s="674">
        <v>293.83600000000001</v>
      </c>
      <c r="G18793" s="674">
        <v>295.84500000000003</v>
      </c>
      <c r="H18793" s="115">
        <f t="shared" si="586"/>
        <v>1.0068371472522089</v>
      </c>
      <c r="I18793" s="115">
        <f t="shared" si="587"/>
        <v>330.41370000000001</v>
      </c>
    </row>
    <row r="18794" spans="1:9" hidden="1">
      <c r="A18794" s="115" t="s">
        <v>48159</v>
      </c>
      <c r="B18794" s="115" t="s">
        <v>48160</v>
      </c>
      <c r="C18794" s="115" t="s">
        <v>46689</v>
      </c>
      <c r="D18794" s="115" t="s">
        <v>1138</v>
      </c>
      <c r="E18794" s="115">
        <v>5759</v>
      </c>
      <c r="F18794" s="674">
        <v>293.83600000000001</v>
      </c>
      <c r="G18794" s="674">
        <v>295.84500000000003</v>
      </c>
      <c r="H18794" s="115">
        <f t="shared" si="586"/>
        <v>1.0068371472522089</v>
      </c>
      <c r="I18794" s="115">
        <f t="shared" si="587"/>
        <v>5798.3751000000002</v>
      </c>
    </row>
    <row r="18795" spans="1:9" hidden="1">
      <c r="A18795" s="115" t="s">
        <v>48161</v>
      </c>
      <c r="B18795" s="115" t="s">
        <v>48162</v>
      </c>
      <c r="C18795" s="115" t="s">
        <v>46692</v>
      </c>
      <c r="D18795" s="115" t="s">
        <v>1138</v>
      </c>
      <c r="E18795" s="115">
        <v>115.601</v>
      </c>
      <c r="F18795" s="674">
        <v>293.83600000000001</v>
      </c>
      <c r="G18795" s="674">
        <v>295.84500000000003</v>
      </c>
      <c r="H18795" s="115">
        <f t="shared" si="586"/>
        <v>1.0068371472522089</v>
      </c>
      <c r="I18795" s="115">
        <f t="shared" si="587"/>
        <v>116.3914</v>
      </c>
    </row>
    <row r="18796" spans="1:9" hidden="1">
      <c r="A18796" s="115" t="s">
        <v>48163</v>
      </c>
      <c r="B18796" s="115" t="s">
        <v>48164</v>
      </c>
      <c r="C18796" s="115" t="s">
        <v>46695</v>
      </c>
      <c r="D18796" s="115" t="s">
        <v>1138</v>
      </c>
      <c r="E18796" s="115">
        <v>188.5855</v>
      </c>
      <c r="F18796" s="674">
        <v>293.83600000000001</v>
      </c>
      <c r="G18796" s="674">
        <v>295.84500000000003</v>
      </c>
      <c r="H18796" s="115">
        <f t="shared" si="586"/>
        <v>1.0068371472522089</v>
      </c>
      <c r="I18796" s="115">
        <f t="shared" si="587"/>
        <v>189.8749</v>
      </c>
    </row>
    <row r="18797" spans="1:9" hidden="1">
      <c r="A18797" s="115" t="s">
        <v>48165</v>
      </c>
      <c r="B18797" s="115" t="s">
        <v>48166</v>
      </c>
      <c r="C18797" s="115" t="s">
        <v>46698</v>
      </c>
      <c r="D18797" s="115" t="s">
        <v>1138</v>
      </c>
      <c r="E18797" s="115">
        <v>257.77999999999997</v>
      </c>
      <c r="F18797" s="674">
        <v>293.83600000000001</v>
      </c>
      <c r="G18797" s="674">
        <v>295.84500000000003</v>
      </c>
      <c r="H18797" s="115">
        <f t="shared" si="586"/>
        <v>1.0068371472522089</v>
      </c>
      <c r="I18797" s="115">
        <f t="shared" si="587"/>
        <v>259.54250000000002</v>
      </c>
    </row>
    <row r="18798" spans="1:9" hidden="1">
      <c r="A18798" s="115" t="s">
        <v>48167</v>
      </c>
      <c r="B18798" s="115" t="s">
        <v>48168</v>
      </c>
      <c r="C18798" s="115" t="s">
        <v>46701</v>
      </c>
      <c r="D18798" s="115" t="s">
        <v>1138</v>
      </c>
      <c r="E18798" s="115">
        <v>391.58</v>
      </c>
      <c r="F18798" s="674">
        <v>293.83600000000001</v>
      </c>
      <c r="G18798" s="674">
        <v>295.84500000000003</v>
      </c>
      <c r="H18798" s="115">
        <f t="shared" si="586"/>
        <v>1.0068371472522089</v>
      </c>
      <c r="I18798" s="115">
        <f t="shared" si="587"/>
        <v>394.25729999999999</v>
      </c>
    </row>
    <row r="18799" spans="1:9" hidden="1">
      <c r="A18799" s="115" t="s">
        <v>48169</v>
      </c>
      <c r="B18799" s="115" t="s">
        <v>48170</v>
      </c>
      <c r="C18799" s="115" t="s">
        <v>46704</v>
      </c>
      <c r="D18799" s="115" t="s">
        <v>1138</v>
      </c>
      <c r="E18799" s="115">
        <v>165.12</v>
      </c>
      <c r="F18799" s="674">
        <v>293.83600000000001</v>
      </c>
      <c r="G18799" s="674">
        <v>295.84500000000003</v>
      </c>
      <c r="H18799" s="115">
        <f t="shared" si="586"/>
        <v>1.0068371472522089</v>
      </c>
      <c r="I18799" s="115">
        <f t="shared" si="587"/>
        <v>166.24889999999999</v>
      </c>
    </row>
    <row r="18800" spans="1:9" hidden="1">
      <c r="A18800" s="115" t="s">
        <v>48171</v>
      </c>
      <c r="B18800" s="115" t="s">
        <v>48172</v>
      </c>
      <c r="C18800" s="115" t="s">
        <v>46707</v>
      </c>
      <c r="D18800" s="115" t="s">
        <v>1138</v>
      </c>
      <c r="E18800" s="115">
        <v>132.71</v>
      </c>
      <c r="F18800" s="674">
        <v>293.83600000000001</v>
      </c>
      <c r="G18800" s="674">
        <v>295.84500000000003</v>
      </c>
      <c r="H18800" s="115">
        <f t="shared" si="586"/>
        <v>1.0068371472522089</v>
      </c>
      <c r="I18800" s="115">
        <f t="shared" si="587"/>
        <v>133.6174</v>
      </c>
    </row>
    <row r="18801" spans="1:9" hidden="1">
      <c r="A18801" s="115" t="s">
        <v>48173</v>
      </c>
      <c r="B18801" s="115" t="s">
        <v>48174</v>
      </c>
      <c r="C18801" s="115" t="s">
        <v>46710</v>
      </c>
      <c r="D18801" s="115" t="s">
        <v>1138</v>
      </c>
      <c r="E18801" s="115">
        <v>357.63</v>
      </c>
      <c r="F18801" s="674">
        <v>293.83600000000001</v>
      </c>
      <c r="G18801" s="674">
        <v>295.84500000000003</v>
      </c>
      <c r="H18801" s="115">
        <f t="shared" si="586"/>
        <v>1.0068371472522089</v>
      </c>
      <c r="I18801" s="115">
        <f t="shared" si="587"/>
        <v>360.0752</v>
      </c>
    </row>
    <row r="18802" spans="1:9" hidden="1">
      <c r="A18802" s="115" t="s">
        <v>48175</v>
      </c>
      <c r="B18802" s="115" t="s">
        <v>48176</v>
      </c>
      <c r="C18802" s="115" t="s">
        <v>46713</v>
      </c>
      <c r="D18802" s="115" t="s">
        <v>1138</v>
      </c>
      <c r="E18802" s="115">
        <v>336.87</v>
      </c>
      <c r="F18802" s="674">
        <v>293.83600000000001</v>
      </c>
      <c r="G18802" s="674">
        <v>295.84500000000003</v>
      </c>
      <c r="H18802" s="115">
        <f t="shared" si="586"/>
        <v>1.0068371472522089</v>
      </c>
      <c r="I18802" s="115">
        <f t="shared" si="587"/>
        <v>339.17320000000001</v>
      </c>
    </row>
    <row r="18803" spans="1:9" hidden="1">
      <c r="A18803" s="115" t="s">
        <v>48177</v>
      </c>
      <c r="B18803" s="115" t="s">
        <v>48178</v>
      </c>
      <c r="C18803" s="115" t="s">
        <v>46716</v>
      </c>
      <c r="D18803" s="115" t="s">
        <v>1138</v>
      </c>
      <c r="E18803" s="115">
        <v>611.12</v>
      </c>
      <c r="F18803" s="674">
        <v>293.83600000000001</v>
      </c>
      <c r="G18803" s="674">
        <v>295.84500000000003</v>
      </c>
      <c r="H18803" s="115">
        <f t="shared" si="586"/>
        <v>1.0068371472522089</v>
      </c>
      <c r="I18803" s="115">
        <f t="shared" si="587"/>
        <v>615.29830000000004</v>
      </c>
    </row>
    <row r="18804" spans="1:9" hidden="1">
      <c r="A18804" s="115" t="s">
        <v>48179</v>
      </c>
      <c r="B18804" s="115" t="s">
        <v>48180</v>
      </c>
      <c r="C18804" s="115" t="s">
        <v>46719</v>
      </c>
      <c r="D18804" s="115" t="s">
        <v>1138</v>
      </c>
      <c r="E18804" s="115">
        <v>590.36</v>
      </c>
      <c r="F18804" s="674">
        <v>293.83600000000001</v>
      </c>
      <c r="G18804" s="674">
        <v>295.84500000000003</v>
      </c>
      <c r="H18804" s="115">
        <f t="shared" si="586"/>
        <v>1.0068371472522089</v>
      </c>
      <c r="I18804" s="115">
        <f t="shared" si="587"/>
        <v>594.39639999999997</v>
      </c>
    </row>
    <row r="18805" spans="1:9" hidden="1">
      <c r="A18805" s="115" t="s">
        <v>48181</v>
      </c>
      <c r="B18805" s="115" t="s">
        <v>48182</v>
      </c>
      <c r="C18805" s="115" t="s">
        <v>46722</v>
      </c>
      <c r="D18805" s="115" t="s">
        <v>1138</v>
      </c>
      <c r="E18805" s="115">
        <v>121.94</v>
      </c>
      <c r="F18805" s="674">
        <v>293.83600000000001</v>
      </c>
      <c r="G18805" s="674">
        <v>295.84500000000003</v>
      </c>
      <c r="H18805" s="115">
        <f t="shared" si="586"/>
        <v>1.0068371472522089</v>
      </c>
      <c r="I18805" s="115">
        <f t="shared" si="587"/>
        <v>122.77370000000001</v>
      </c>
    </row>
    <row r="18806" spans="1:9" hidden="1">
      <c r="A18806" s="115" t="s">
        <v>48183</v>
      </c>
      <c r="B18806" s="115" t="s">
        <v>48184</v>
      </c>
      <c r="C18806" s="115" t="s">
        <v>46725</v>
      </c>
      <c r="D18806" s="115" t="s">
        <v>1138</v>
      </c>
      <c r="E18806" s="115">
        <v>337.35</v>
      </c>
      <c r="F18806" s="674">
        <v>293.83600000000001</v>
      </c>
      <c r="G18806" s="674">
        <v>295.84500000000003</v>
      </c>
      <c r="H18806" s="115">
        <f t="shared" si="586"/>
        <v>1.0068371472522089</v>
      </c>
      <c r="I18806" s="115">
        <f t="shared" si="587"/>
        <v>339.65649999999999</v>
      </c>
    </row>
    <row r="18807" spans="1:9" hidden="1">
      <c r="A18807" s="115" t="s">
        <v>48185</v>
      </c>
      <c r="B18807" s="115" t="s">
        <v>48186</v>
      </c>
      <c r="C18807" s="115" t="s">
        <v>46728</v>
      </c>
      <c r="D18807" s="115" t="s">
        <v>1138</v>
      </c>
      <c r="E18807" s="115">
        <v>283.67</v>
      </c>
      <c r="F18807" s="674">
        <v>293.83600000000001</v>
      </c>
      <c r="G18807" s="674">
        <v>295.84500000000003</v>
      </c>
      <c r="H18807" s="115">
        <f t="shared" si="586"/>
        <v>1.0068371472522089</v>
      </c>
      <c r="I18807" s="115">
        <f t="shared" si="587"/>
        <v>285.60950000000003</v>
      </c>
    </row>
    <row r="18808" spans="1:9" hidden="1">
      <c r="A18808" s="115" t="s">
        <v>48187</v>
      </c>
      <c r="B18808" s="115" t="s">
        <v>48188</v>
      </c>
      <c r="C18808" s="115" t="s">
        <v>46731</v>
      </c>
      <c r="D18808" s="115" t="s">
        <v>1138</v>
      </c>
      <c r="E18808" s="115">
        <v>621.24</v>
      </c>
      <c r="F18808" s="674">
        <v>293.83600000000001</v>
      </c>
      <c r="G18808" s="674">
        <v>295.84500000000003</v>
      </c>
      <c r="H18808" s="115">
        <f t="shared" si="586"/>
        <v>1.0068371472522089</v>
      </c>
      <c r="I18808" s="115">
        <f t="shared" si="587"/>
        <v>625.48749999999995</v>
      </c>
    </row>
    <row r="18809" spans="1:9" hidden="1">
      <c r="A18809" s="115" t="s">
        <v>48189</v>
      </c>
      <c r="B18809" s="115" t="s">
        <v>48190</v>
      </c>
      <c r="C18809" s="115" t="s">
        <v>46734</v>
      </c>
      <c r="D18809" s="115" t="s">
        <v>1138</v>
      </c>
      <c r="E18809" s="115">
        <v>463.33</v>
      </c>
      <c r="F18809" s="674">
        <v>293.83600000000001</v>
      </c>
      <c r="G18809" s="674">
        <v>295.84500000000003</v>
      </c>
      <c r="H18809" s="115">
        <f t="shared" si="586"/>
        <v>1.0068371472522089</v>
      </c>
      <c r="I18809" s="115">
        <f t="shared" si="587"/>
        <v>466.49790000000002</v>
      </c>
    </row>
    <row r="18810" spans="1:9" hidden="1">
      <c r="A18810" s="115" t="s">
        <v>48191</v>
      </c>
      <c r="B18810" s="115" t="s">
        <v>48192</v>
      </c>
      <c r="C18810" s="115" t="s">
        <v>46737</v>
      </c>
      <c r="D18810" s="115" t="s">
        <v>1138</v>
      </c>
      <c r="E18810" s="115">
        <v>845.63</v>
      </c>
      <c r="F18810" s="674">
        <v>293.83600000000001</v>
      </c>
      <c r="G18810" s="674">
        <v>295.84500000000003</v>
      </c>
      <c r="H18810" s="115">
        <f t="shared" si="586"/>
        <v>1.0068371472522089</v>
      </c>
      <c r="I18810" s="115">
        <f t="shared" si="587"/>
        <v>851.4117</v>
      </c>
    </row>
    <row r="18811" spans="1:9" hidden="1">
      <c r="A18811" s="115" t="s">
        <v>48193</v>
      </c>
      <c r="B18811" s="115" t="s">
        <v>48194</v>
      </c>
      <c r="C18811" s="115" t="s">
        <v>46740</v>
      </c>
      <c r="D18811" s="115" t="s">
        <v>1138</v>
      </c>
      <c r="E18811" s="115">
        <v>85.81</v>
      </c>
      <c r="F18811" s="674">
        <v>293.83600000000001</v>
      </c>
      <c r="G18811" s="674">
        <v>295.84500000000003</v>
      </c>
      <c r="H18811" s="115">
        <f t="shared" si="586"/>
        <v>1.0068371472522089</v>
      </c>
      <c r="I18811" s="115">
        <f t="shared" si="587"/>
        <v>86.396699999999996</v>
      </c>
    </row>
    <row r="18812" spans="1:9" hidden="1">
      <c r="A18812" s="115" t="s">
        <v>48195</v>
      </c>
      <c r="B18812" s="115" t="s">
        <v>48196</v>
      </c>
      <c r="C18812" s="115" t="s">
        <v>46743</v>
      </c>
      <c r="D18812" s="115" t="s">
        <v>1138</v>
      </c>
      <c r="E18812" s="115">
        <v>63.76</v>
      </c>
      <c r="F18812" s="674">
        <v>293.83600000000001</v>
      </c>
      <c r="G18812" s="674">
        <v>295.84500000000003</v>
      </c>
      <c r="H18812" s="115">
        <f t="shared" si="586"/>
        <v>1.0068371472522089</v>
      </c>
      <c r="I18812" s="115">
        <f t="shared" si="587"/>
        <v>64.195899999999995</v>
      </c>
    </row>
    <row r="18813" spans="1:9" hidden="1">
      <c r="A18813" s="115" t="s">
        <v>48197</v>
      </c>
      <c r="B18813" s="115" t="s">
        <v>48198</v>
      </c>
      <c r="C18813" s="115" t="s">
        <v>46746</v>
      </c>
      <c r="D18813" s="115" t="s">
        <v>1138</v>
      </c>
      <c r="E18813" s="115">
        <v>188.83</v>
      </c>
      <c r="F18813" s="674">
        <v>293.83600000000001</v>
      </c>
      <c r="G18813" s="674">
        <v>295.84500000000003</v>
      </c>
      <c r="H18813" s="115">
        <f t="shared" si="586"/>
        <v>1.0068371472522089</v>
      </c>
      <c r="I18813" s="115">
        <f t="shared" si="587"/>
        <v>190.12110000000001</v>
      </c>
    </row>
    <row r="18814" spans="1:9" hidden="1">
      <c r="A18814" s="115" t="s">
        <v>48199</v>
      </c>
      <c r="B18814" s="115" t="s">
        <v>48200</v>
      </c>
      <c r="C18814" s="115" t="s">
        <v>46749</v>
      </c>
      <c r="D18814" s="115" t="s">
        <v>1138</v>
      </c>
      <c r="E18814" s="115">
        <v>214.2</v>
      </c>
      <c r="F18814" s="674">
        <v>293.83600000000001</v>
      </c>
      <c r="G18814" s="674">
        <v>295.84500000000003</v>
      </c>
      <c r="H18814" s="115">
        <f t="shared" si="586"/>
        <v>1.0068371472522089</v>
      </c>
      <c r="I18814" s="115">
        <f t="shared" si="587"/>
        <v>215.6645</v>
      </c>
    </row>
    <row r="18815" spans="1:9" hidden="1">
      <c r="A18815" s="115" t="s">
        <v>48201</v>
      </c>
      <c r="B18815" s="115" t="s">
        <v>48202</v>
      </c>
      <c r="C18815" s="115" t="s">
        <v>46752</v>
      </c>
      <c r="D18815" s="115" t="s">
        <v>1138</v>
      </c>
      <c r="E18815" s="115">
        <v>339.42</v>
      </c>
      <c r="F18815" s="674">
        <v>293.83600000000001</v>
      </c>
      <c r="G18815" s="674">
        <v>295.84500000000003</v>
      </c>
      <c r="H18815" s="115">
        <f t="shared" si="586"/>
        <v>1.0068371472522089</v>
      </c>
      <c r="I18815" s="115">
        <f t="shared" si="587"/>
        <v>341.7407</v>
      </c>
    </row>
    <row r="18816" spans="1:9" hidden="1">
      <c r="A18816" s="115" t="s">
        <v>48203</v>
      </c>
      <c r="B18816" s="115" t="s">
        <v>48204</v>
      </c>
      <c r="C18816" s="115" t="s">
        <v>46755</v>
      </c>
      <c r="D18816" s="115" t="s">
        <v>1138</v>
      </c>
      <c r="E18816" s="115">
        <v>759.06510000000003</v>
      </c>
      <c r="F18816" s="674">
        <v>293.83600000000001</v>
      </c>
      <c r="G18816" s="674">
        <v>295.84500000000003</v>
      </c>
      <c r="H18816" s="115">
        <f t="shared" si="586"/>
        <v>1.0068371472522089</v>
      </c>
      <c r="I18816" s="115">
        <f t="shared" si="587"/>
        <v>764.25490000000002</v>
      </c>
    </row>
    <row r="18817" spans="1:9" hidden="1">
      <c r="A18817" s="115" t="s">
        <v>48205</v>
      </c>
      <c r="B18817" s="115" t="s">
        <v>48206</v>
      </c>
      <c r="C18817" s="115" t="s">
        <v>46758</v>
      </c>
      <c r="D18817" s="115" t="s">
        <v>1138</v>
      </c>
      <c r="E18817" s="115">
        <v>765.43520000000001</v>
      </c>
      <c r="F18817" s="674">
        <v>293.83600000000001</v>
      </c>
      <c r="G18817" s="674">
        <v>295.84500000000003</v>
      </c>
      <c r="H18817" s="115">
        <f t="shared" si="586"/>
        <v>1.0068371472522089</v>
      </c>
      <c r="I18817" s="115">
        <f t="shared" si="587"/>
        <v>770.66859999999997</v>
      </c>
    </row>
    <row r="18818" spans="1:9" hidden="1">
      <c r="A18818" s="115" t="s">
        <v>48207</v>
      </c>
      <c r="B18818" s="115" t="s">
        <v>48208</v>
      </c>
      <c r="C18818" s="115" t="s">
        <v>46761</v>
      </c>
      <c r="D18818" s="115" t="s">
        <v>1138</v>
      </c>
      <c r="E18818" s="115">
        <v>2728.7159999999999</v>
      </c>
      <c r="F18818" s="674">
        <v>293.83600000000001</v>
      </c>
      <c r="G18818" s="674">
        <v>295.84500000000003</v>
      </c>
      <c r="H18818" s="115">
        <f t="shared" si="586"/>
        <v>1.0068371472522089</v>
      </c>
      <c r="I18818" s="115">
        <f t="shared" si="587"/>
        <v>2747.3726000000001</v>
      </c>
    </row>
    <row r="18819" spans="1:9" hidden="1">
      <c r="A18819" s="115" t="s">
        <v>48209</v>
      </c>
      <c r="B18819" s="115" t="s">
        <v>48210</v>
      </c>
      <c r="C18819" s="115" t="s">
        <v>46764</v>
      </c>
      <c r="D18819" s="115" t="s">
        <v>1138</v>
      </c>
      <c r="E18819" s="115">
        <v>3275.2860000000001</v>
      </c>
      <c r="F18819" s="674">
        <v>293.83600000000001</v>
      </c>
      <c r="G18819" s="674">
        <v>295.84500000000003</v>
      </c>
      <c r="H18819" s="115">
        <f t="shared" si="586"/>
        <v>1.0068371472522089</v>
      </c>
      <c r="I18819" s="115">
        <f t="shared" si="587"/>
        <v>3297.6795999999999</v>
      </c>
    </row>
    <row r="18820" spans="1:9" hidden="1">
      <c r="A18820" s="115" t="s">
        <v>48211</v>
      </c>
      <c r="B18820" s="115" t="s">
        <v>48212</v>
      </c>
      <c r="C18820" s="115" t="s">
        <v>46767</v>
      </c>
      <c r="D18820" s="115" t="s">
        <v>1138</v>
      </c>
      <c r="E18820" s="115">
        <v>4638.2160000000003</v>
      </c>
      <c r="F18820" s="674">
        <v>293.83600000000001</v>
      </c>
      <c r="G18820" s="674">
        <v>295.84500000000003</v>
      </c>
      <c r="H18820" s="115">
        <f t="shared" si="586"/>
        <v>1.0068371472522089</v>
      </c>
      <c r="I18820" s="115">
        <f t="shared" si="587"/>
        <v>4669.9282000000003</v>
      </c>
    </row>
    <row r="18821" spans="1:9" hidden="1">
      <c r="A18821" s="115" t="s">
        <v>48213</v>
      </c>
      <c r="B18821" s="115" t="s">
        <v>48214</v>
      </c>
      <c r="C18821" s="115" t="s">
        <v>46770</v>
      </c>
      <c r="D18821" s="115" t="s">
        <v>1138</v>
      </c>
      <c r="E18821" s="115">
        <v>7399.9660000000003</v>
      </c>
      <c r="F18821" s="674">
        <v>293.83600000000001</v>
      </c>
      <c r="G18821" s="674">
        <v>295.84500000000003</v>
      </c>
      <c r="H18821" s="115">
        <f t="shared" ref="H18821:H18884" si="588">G18821/F18821</f>
        <v>1.0068371472522089</v>
      </c>
      <c r="I18821" s="115">
        <f t="shared" ref="I18821:I18884" si="589">ROUND(H18821*E18821,4)</f>
        <v>7450.5607</v>
      </c>
    </row>
    <row r="18822" spans="1:9" hidden="1">
      <c r="A18822" s="115" t="s">
        <v>48215</v>
      </c>
      <c r="B18822" s="115" t="s">
        <v>48216</v>
      </c>
      <c r="C18822" s="115" t="s">
        <v>46773</v>
      </c>
      <c r="D18822" s="115" t="s">
        <v>1138</v>
      </c>
      <c r="E18822" s="115">
        <v>252.25530000000001</v>
      </c>
      <c r="F18822" s="674">
        <v>293.83600000000001</v>
      </c>
      <c r="G18822" s="674">
        <v>295.84500000000003</v>
      </c>
      <c r="H18822" s="115">
        <f t="shared" si="588"/>
        <v>1.0068371472522089</v>
      </c>
      <c r="I18822" s="115">
        <f t="shared" si="589"/>
        <v>253.98</v>
      </c>
    </row>
    <row r="18823" spans="1:9" hidden="1">
      <c r="A18823" s="115" t="s">
        <v>48217</v>
      </c>
      <c r="B18823" s="115" t="s">
        <v>48218</v>
      </c>
      <c r="C18823" s="115" t="s">
        <v>46776</v>
      </c>
      <c r="D18823" s="115" t="s">
        <v>1138</v>
      </c>
      <c r="E18823" s="115">
        <v>104.0453</v>
      </c>
      <c r="F18823" s="674">
        <v>293.83600000000001</v>
      </c>
      <c r="G18823" s="674">
        <v>295.84500000000003</v>
      </c>
      <c r="H18823" s="115">
        <f t="shared" si="588"/>
        <v>1.0068371472522089</v>
      </c>
      <c r="I18823" s="115">
        <f t="shared" si="589"/>
        <v>104.7567</v>
      </c>
    </row>
    <row r="18824" spans="1:9" hidden="1">
      <c r="A18824" s="115" t="s">
        <v>48219</v>
      </c>
      <c r="B18824" s="115" t="s">
        <v>48220</v>
      </c>
      <c r="C18824" s="115" t="s">
        <v>46779</v>
      </c>
      <c r="D18824" s="115" t="s">
        <v>1138</v>
      </c>
      <c r="E18824" s="115">
        <v>1507</v>
      </c>
      <c r="F18824" s="674">
        <v>293.83600000000001</v>
      </c>
      <c r="G18824" s="674">
        <v>295.84500000000003</v>
      </c>
      <c r="H18824" s="115">
        <f t="shared" si="588"/>
        <v>1.0068371472522089</v>
      </c>
      <c r="I18824" s="115">
        <f t="shared" si="589"/>
        <v>1517.3036</v>
      </c>
    </row>
    <row r="18825" spans="1:9" hidden="1">
      <c r="A18825" s="115" t="s">
        <v>48221</v>
      </c>
      <c r="B18825" s="115" t="s">
        <v>48222</v>
      </c>
      <c r="C18825" s="115" t="s">
        <v>46782</v>
      </c>
      <c r="D18825" s="115" t="s">
        <v>1138</v>
      </c>
      <c r="E18825" s="115">
        <v>108.4699</v>
      </c>
      <c r="F18825" s="674">
        <v>293.83600000000001</v>
      </c>
      <c r="G18825" s="674">
        <v>295.84500000000003</v>
      </c>
      <c r="H18825" s="115">
        <f t="shared" si="588"/>
        <v>1.0068371472522089</v>
      </c>
      <c r="I18825" s="115">
        <f t="shared" si="589"/>
        <v>109.2115</v>
      </c>
    </row>
    <row r="18826" spans="1:9" hidden="1">
      <c r="A18826" s="115" t="s">
        <v>48223</v>
      </c>
      <c r="B18826" s="115" t="s">
        <v>48224</v>
      </c>
      <c r="C18826" s="115" t="s">
        <v>46785</v>
      </c>
      <c r="D18826" s="115" t="s">
        <v>1138</v>
      </c>
      <c r="E18826" s="115">
        <v>201.86410000000001</v>
      </c>
      <c r="F18826" s="674">
        <v>293.83600000000001</v>
      </c>
      <c r="G18826" s="674">
        <v>295.84500000000003</v>
      </c>
      <c r="H18826" s="115">
        <f t="shared" si="588"/>
        <v>1.0068371472522089</v>
      </c>
      <c r="I18826" s="115">
        <f t="shared" si="589"/>
        <v>203.24430000000001</v>
      </c>
    </row>
    <row r="18827" spans="1:9" hidden="1">
      <c r="A18827" s="115" t="s">
        <v>48225</v>
      </c>
      <c r="B18827" s="115" t="s">
        <v>48226</v>
      </c>
      <c r="C18827" s="115" t="s">
        <v>46788</v>
      </c>
      <c r="D18827" s="115" t="s">
        <v>1138</v>
      </c>
      <c r="E18827" s="115">
        <v>177.29759999999999</v>
      </c>
      <c r="F18827" s="674">
        <v>293.83600000000001</v>
      </c>
      <c r="G18827" s="674">
        <v>295.84500000000003</v>
      </c>
      <c r="H18827" s="115">
        <f t="shared" si="588"/>
        <v>1.0068371472522089</v>
      </c>
      <c r="I18827" s="115">
        <f t="shared" si="589"/>
        <v>178.50980000000001</v>
      </c>
    </row>
    <row r="18828" spans="1:9" hidden="1">
      <c r="A18828" s="115" t="s">
        <v>48227</v>
      </c>
      <c r="B18828" s="115" t="s">
        <v>48228</v>
      </c>
      <c r="C18828" s="115" t="s">
        <v>46791</v>
      </c>
      <c r="D18828" s="115" t="s">
        <v>1138</v>
      </c>
      <c r="E18828" s="115">
        <v>237.68119999999999</v>
      </c>
      <c r="F18828" s="674">
        <v>293.83600000000001</v>
      </c>
      <c r="G18828" s="674">
        <v>295.84500000000003</v>
      </c>
      <c r="H18828" s="115">
        <f t="shared" si="588"/>
        <v>1.0068371472522089</v>
      </c>
      <c r="I18828" s="115">
        <f t="shared" si="589"/>
        <v>239.30629999999999</v>
      </c>
    </row>
    <row r="18829" spans="1:9" hidden="1">
      <c r="A18829" s="115" t="s">
        <v>48229</v>
      </c>
      <c r="B18829" s="115" t="s">
        <v>48230</v>
      </c>
      <c r="C18829" s="115" t="s">
        <v>46794</v>
      </c>
      <c r="D18829" s="115" t="s">
        <v>1138</v>
      </c>
      <c r="E18829" s="115">
        <v>239.60900000000001</v>
      </c>
      <c r="F18829" s="674">
        <v>293.83600000000001</v>
      </c>
      <c r="G18829" s="674">
        <v>295.84500000000003</v>
      </c>
      <c r="H18829" s="115">
        <f t="shared" si="588"/>
        <v>1.0068371472522089</v>
      </c>
      <c r="I18829" s="115">
        <f t="shared" si="589"/>
        <v>241.24719999999999</v>
      </c>
    </row>
    <row r="18830" spans="1:9" hidden="1">
      <c r="A18830" s="115" t="s">
        <v>48231</v>
      </c>
      <c r="B18830" s="115" t="s">
        <v>48232</v>
      </c>
      <c r="C18830" s="115" t="s">
        <v>46797</v>
      </c>
      <c r="D18830" s="115" t="s">
        <v>1138</v>
      </c>
      <c r="E18830" s="115">
        <v>215.447</v>
      </c>
      <c r="F18830" s="674">
        <v>293.83600000000001</v>
      </c>
      <c r="G18830" s="674">
        <v>295.84500000000003</v>
      </c>
      <c r="H18830" s="115">
        <f t="shared" si="588"/>
        <v>1.0068371472522089</v>
      </c>
      <c r="I18830" s="115">
        <f t="shared" si="589"/>
        <v>216.92</v>
      </c>
    </row>
    <row r="18831" spans="1:9" hidden="1">
      <c r="A18831" s="115" t="s">
        <v>48233</v>
      </c>
      <c r="B18831" s="115" t="s">
        <v>48234</v>
      </c>
      <c r="C18831" s="115" t="s">
        <v>46800</v>
      </c>
      <c r="D18831" s="115" t="s">
        <v>1138</v>
      </c>
      <c r="E18831" s="115">
        <v>297.35419999999999</v>
      </c>
      <c r="F18831" s="674">
        <v>293.83600000000001</v>
      </c>
      <c r="G18831" s="674">
        <v>295.84500000000003</v>
      </c>
      <c r="H18831" s="115">
        <f t="shared" si="588"/>
        <v>1.0068371472522089</v>
      </c>
      <c r="I18831" s="115">
        <f t="shared" si="589"/>
        <v>299.38729999999998</v>
      </c>
    </row>
    <row r="18832" spans="1:9" hidden="1">
      <c r="A18832" s="115" t="s">
        <v>48235</v>
      </c>
      <c r="B18832" s="115" t="s">
        <v>48236</v>
      </c>
      <c r="C18832" s="115" t="s">
        <v>46803</v>
      </c>
      <c r="D18832" s="115" t="s">
        <v>1138</v>
      </c>
      <c r="E18832" s="115">
        <v>345.7183</v>
      </c>
      <c r="F18832" s="674">
        <v>293.83600000000001</v>
      </c>
      <c r="G18832" s="674">
        <v>295.84500000000003</v>
      </c>
      <c r="H18832" s="115">
        <f t="shared" si="588"/>
        <v>1.0068371472522089</v>
      </c>
      <c r="I18832" s="115">
        <f t="shared" si="589"/>
        <v>348.08199999999999</v>
      </c>
    </row>
    <row r="18833" spans="1:9" hidden="1">
      <c r="A18833" s="115" t="s">
        <v>48237</v>
      </c>
      <c r="B18833" s="115" t="s">
        <v>48238</v>
      </c>
      <c r="C18833" s="115" t="s">
        <v>46806</v>
      </c>
      <c r="D18833" s="115" t="s">
        <v>1138</v>
      </c>
      <c r="E18833" s="115">
        <v>542.78819999999996</v>
      </c>
      <c r="F18833" s="674">
        <v>293.83600000000001</v>
      </c>
      <c r="G18833" s="674">
        <v>295.84500000000003</v>
      </c>
      <c r="H18833" s="115">
        <f t="shared" si="588"/>
        <v>1.0068371472522089</v>
      </c>
      <c r="I18833" s="115">
        <f t="shared" si="589"/>
        <v>546.49929999999995</v>
      </c>
    </row>
    <row r="18834" spans="1:9" hidden="1">
      <c r="A18834" s="115" t="s">
        <v>48239</v>
      </c>
      <c r="B18834" s="115" t="s">
        <v>48240</v>
      </c>
      <c r="C18834" s="115" t="s">
        <v>46809</v>
      </c>
      <c r="D18834" s="115" t="s">
        <v>1138</v>
      </c>
      <c r="E18834" s="115">
        <v>141.5813</v>
      </c>
      <c r="F18834" s="674">
        <v>293.83600000000001</v>
      </c>
      <c r="G18834" s="674">
        <v>295.84500000000003</v>
      </c>
      <c r="H18834" s="115">
        <f t="shared" si="588"/>
        <v>1.0068371472522089</v>
      </c>
      <c r="I18834" s="115">
        <f t="shared" si="589"/>
        <v>142.54929999999999</v>
      </c>
    </row>
    <row r="18835" spans="1:9" hidden="1">
      <c r="A18835" s="115" t="s">
        <v>48241</v>
      </c>
      <c r="B18835" s="115" t="s">
        <v>48242</v>
      </c>
      <c r="C18835" s="115" t="s">
        <v>46812</v>
      </c>
      <c r="D18835" s="115" t="s">
        <v>1138</v>
      </c>
      <c r="E18835" s="115">
        <v>252.8426</v>
      </c>
      <c r="F18835" s="674">
        <v>293.83600000000001</v>
      </c>
      <c r="G18835" s="674">
        <v>295.84500000000003</v>
      </c>
      <c r="H18835" s="115">
        <f t="shared" si="588"/>
        <v>1.0068371472522089</v>
      </c>
      <c r="I18835" s="115">
        <f t="shared" si="589"/>
        <v>254.57130000000001</v>
      </c>
    </row>
    <row r="18836" spans="1:9" hidden="1">
      <c r="A18836" s="115" t="s">
        <v>48243</v>
      </c>
      <c r="B18836" s="115" t="s">
        <v>48244</v>
      </c>
      <c r="C18836" s="115" t="s">
        <v>46815</v>
      </c>
      <c r="D18836" s="115" t="s">
        <v>1138</v>
      </c>
      <c r="E18836" s="115">
        <v>658.95389999999998</v>
      </c>
      <c r="F18836" s="674">
        <v>293.83600000000001</v>
      </c>
      <c r="G18836" s="674">
        <v>295.84500000000003</v>
      </c>
      <c r="H18836" s="115">
        <f t="shared" si="588"/>
        <v>1.0068371472522089</v>
      </c>
      <c r="I18836" s="115">
        <f t="shared" si="589"/>
        <v>663.45929999999998</v>
      </c>
    </row>
    <row r="18837" spans="1:9" hidden="1">
      <c r="A18837" s="115" t="s">
        <v>48245</v>
      </c>
      <c r="B18837" s="115" t="s">
        <v>48246</v>
      </c>
      <c r="C18837" s="115" t="s">
        <v>46818</v>
      </c>
      <c r="D18837" s="115" t="s">
        <v>1138</v>
      </c>
      <c r="E18837" s="115">
        <v>136.69759999999999</v>
      </c>
      <c r="F18837" s="674">
        <v>293.83600000000001</v>
      </c>
      <c r="G18837" s="674">
        <v>295.84500000000003</v>
      </c>
      <c r="H18837" s="115">
        <f t="shared" si="588"/>
        <v>1.0068371472522089</v>
      </c>
      <c r="I18837" s="115">
        <f t="shared" si="589"/>
        <v>137.63220000000001</v>
      </c>
    </row>
    <row r="18838" spans="1:9" hidden="1">
      <c r="A18838" s="115" t="s">
        <v>48247</v>
      </c>
      <c r="B18838" s="115" t="s">
        <v>48248</v>
      </c>
      <c r="C18838" s="115" t="s">
        <v>46821</v>
      </c>
      <c r="D18838" s="115" t="s">
        <v>1138</v>
      </c>
      <c r="E18838" s="115">
        <v>342.9169</v>
      </c>
      <c r="F18838" s="674">
        <v>293.83600000000001</v>
      </c>
      <c r="G18838" s="674">
        <v>295.84500000000003</v>
      </c>
      <c r="H18838" s="115">
        <f t="shared" si="588"/>
        <v>1.0068371472522089</v>
      </c>
      <c r="I18838" s="115">
        <f t="shared" si="589"/>
        <v>345.26150000000001</v>
      </c>
    </row>
    <row r="18839" spans="1:9" hidden="1">
      <c r="A18839" s="115" t="s">
        <v>48249</v>
      </c>
      <c r="B18839" s="115" t="s">
        <v>48250</v>
      </c>
      <c r="C18839" s="115" t="s">
        <v>46824</v>
      </c>
      <c r="D18839" s="115" t="s">
        <v>1138</v>
      </c>
      <c r="E18839" s="115">
        <v>393.30950000000001</v>
      </c>
      <c r="F18839" s="674">
        <v>293.83600000000001</v>
      </c>
      <c r="G18839" s="674">
        <v>295.84500000000003</v>
      </c>
      <c r="H18839" s="115">
        <f t="shared" si="588"/>
        <v>1.0068371472522089</v>
      </c>
      <c r="I18839" s="115">
        <f t="shared" si="589"/>
        <v>395.99860000000001</v>
      </c>
    </row>
    <row r="18840" spans="1:9" hidden="1">
      <c r="A18840" s="115" t="s">
        <v>48251</v>
      </c>
      <c r="B18840" s="115" t="s">
        <v>48252</v>
      </c>
      <c r="C18840" s="115" t="s">
        <v>46827</v>
      </c>
      <c r="D18840" s="115" t="s">
        <v>1138</v>
      </c>
      <c r="E18840" s="115">
        <v>618.02</v>
      </c>
      <c r="F18840" s="674">
        <v>293.83600000000001</v>
      </c>
      <c r="G18840" s="674">
        <v>295.84500000000003</v>
      </c>
      <c r="H18840" s="115">
        <f t="shared" si="588"/>
        <v>1.0068371472522089</v>
      </c>
      <c r="I18840" s="115">
        <f t="shared" si="589"/>
        <v>622.24549999999999</v>
      </c>
    </row>
    <row r="18841" spans="1:9" hidden="1">
      <c r="A18841" s="115" t="s">
        <v>48253</v>
      </c>
      <c r="B18841" s="115" t="s">
        <v>48254</v>
      </c>
      <c r="C18841" s="115" t="s">
        <v>46830</v>
      </c>
      <c r="D18841" s="115" t="s">
        <v>1138</v>
      </c>
      <c r="E18841" s="115">
        <v>245.7381</v>
      </c>
      <c r="F18841" s="674">
        <v>293.83600000000001</v>
      </c>
      <c r="G18841" s="674">
        <v>295.84500000000003</v>
      </c>
      <c r="H18841" s="115">
        <f t="shared" si="588"/>
        <v>1.0068371472522089</v>
      </c>
      <c r="I18841" s="115">
        <f t="shared" si="589"/>
        <v>247.41820000000001</v>
      </c>
    </row>
    <row r="18842" spans="1:9" hidden="1">
      <c r="A18842" s="115" t="s">
        <v>48255</v>
      </c>
      <c r="B18842" s="115" t="s">
        <v>48256</v>
      </c>
      <c r="C18842" s="115" t="s">
        <v>46833</v>
      </c>
      <c r="D18842" s="115" t="s">
        <v>1138</v>
      </c>
      <c r="E18842" s="115">
        <v>546.29819999999995</v>
      </c>
      <c r="F18842" s="674">
        <v>293.83600000000001</v>
      </c>
      <c r="G18842" s="674">
        <v>295.84500000000003</v>
      </c>
      <c r="H18842" s="115">
        <f t="shared" si="588"/>
        <v>1.0068371472522089</v>
      </c>
      <c r="I18842" s="115">
        <f t="shared" si="589"/>
        <v>550.03330000000005</v>
      </c>
    </row>
    <row r="18843" spans="1:9" hidden="1">
      <c r="A18843" s="115" t="s">
        <v>48257</v>
      </c>
      <c r="B18843" s="115" t="s">
        <v>48258</v>
      </c>
      <c r="C18843" s="115" t="s">
        <v>46836</v>
      </c>
      <c r="D18843" s="115" t="s">
        <v>1138</v>
      </c>
      <c r="E18843" s="115">
        <v>910.51260000000002</v>
      </c>
      <c r="F18843" s="674">
        <v>293.83600000000001</v>
      </c>
      <c r="G18843" s="674">
        <v>295.84500000000003</v>
      </c>
      <c r="H18843" s="115">
        <f t="shared" si="588"/>
        <v>1.0068371472522089</v>
      </c>
      <c r="I18843" s="115">
        <f t="shared" si="589"/>
        <v>916.73789999999997</v>
      </c>
    </row>
    <row r="18844" spans="1:9" hidden="1">
      <c r="A18844" s="115" t="s">
        <v>48259</v>
      </c>
      <c r="B18844" s="115" t="s">
        <v>48260</v>
      </c>
      <c r="C18844" s="115" t="s">
        <v>46839</v>
      </c>
      <c r="D18844" s="115" t="s">
        <v>1138</v>
      </c>
      <c r="E18844" s="115">
        <v>1256.7936999999999</v>
      </c>
      <c r="F18844" s="674">
        <v>293.83600000000001</v>
      </c>
      <c r="G18844" s="674">
        <v>295.84500000000003</v>
      </c>
      <c r="H18844" s="115">
        <f t="shared" si="588"/>
        <v>1.0068371472522089</v>
      </c>
      <c r="I18844" s="115">
        <f t="shared" si="589"/>
        <v>1265.3866</v>
      </c>
    </row>
    <row r="18845" spans="1:9" hidden="1">
      <c r="A18845" s="115" t="s">
        <v>48261</v>
      </c>
      <c r="B18845" s="115" t="s">
        <v>48262</v>
      </c>
      <c r="C18845" s="115" t="s">
        <v>46842</v>
      </c>
      <c r="D18845" s="115" t="s">
        <v>1138</v>
      </c>
      <c r="E18845" s="115">
        <v>609.26779999999997</v>
      </c>
      <c r="F18845" s="674">
        <v>293.83600000000001</v>
      </c>
      <c r="G18845" s="674">
        <v>295.84500000000003</v>
      </c>
      <c r="H18845" s="115">
        <f t="shared" si="588"/>
        <v>1.0068371472522089</v>
      </c>
      <c r="I18845" s="115">
        <f t="shared" si="589"/>
        <v>613.43349999999998</v>
      </c>
    </row>
    <row r="18846" spans="1:9" hidden="1">
      <c r="A18846" s="115" t="s">
        <v>48263</v>
      </c>
      <c r="B18846" s="115" t="s">
        <v>48264</v>
      </c>
      <c r="C18846" s="115" t="s">
        <v>46845</v>
      </c>
      <c r="D18846" s="115" t="s">
        <v>1138</v>
      </c>
      <c r="E18846" s="115">
        <v>571.86779999999999</v>
      </c>
      <c r="F18846" s="674">
        <v>293.83600000000001</v>
      </c>
      <c r="G18846" s="674">
        <v>295.84500000000003</v>
      </c>
      <c r="H18846" s="115">
        <f t="shared" si="588"/>
        <v>1.0068371472522089</v>
      </c>
      <c r="I18846" s="115">
        <f t="shared" si="589"/>
        <v>575.77769999999998</v>
      </c>
    </row>
    <row r="18847" spans="1:9" hidden="1">
      <c r="A18847" s="115" t="s">
        <v>48265</v>
      </c>
      <c r="B18847" s="115" t="s">
        <v>48266</v>
      </c>
      <c r="C18847" s="115" t="s">
        <v>46848</v>
      </c>
      <c r="D18847" s="115" t="s">
        <v>1138</v>
      </c>
      <c r="E18847" s="115">
        <v>632.49779999999998</v>
      </c>
      <c r="F18847" s="674">
        <v>293.83600000000001</v>
      </c>
      <c r="G18847" s="674">
        <v>295.84500000000003</v>
      </c>
      <c r="H18847" s="115">
        <f t="shared" si="588"/>
        <v>1.0068371472522089</v>
      </c>
      <c r="I18847" s="115">
        <f t="shared" si="589"/>
        <v>636.82230000000004</v>
      </c>
    </row>
    <row r="18848" spans="1:9" hidden="1">
      <c r="A18848" s="115" t="s">
        <v>48267</v>
      </c>
      <c r="B18848" s="115" t="s">
        <v>48268</v>
      </c>
      <c r="C18848" s="115" t="s">
        <v>46851</v>
      </c>
      <c r="D18848" s="115" t="s">
        <v>1138</v>
      </c>
      <c r="E18848" s="115">
        <v>1013.4778</v>
      </c>
      <c r="F18848" s="674">
        <v>293.83600000000001</v>
      </c>
      <c r="G18848" s="674">
        <v>295.84500000000003</v>
      </c>
      <c r="H18848" s="115">
        <f t="shared" si="588"/>
        <v>1.0068371472522089</v>
      </c>
      <c r="I18848" s="115">
        <f t="shared" si="589"/>
        <v>1020.4071</v>
      </c>
    </row>
    <row r="18849" spans="1:9" hidden="1">
      <c r="A18849" s="115" t="s">
        <v>48269</v>
      </c>
      <c r="B18849" s="115" t="s">
        <v>48270</v>
      </c>
      <c r="C18849" s="115" t="s">
        <v>46854</v>
      </c>
      <c r="D18849" s="115" t="s">
        <v>1138</v>
      </c>
      <c r="E18849" s="115">
        <v>1147.4978000000001</v>
      </c>
      <c r="F18849" s="674">
        <v>293.83600000000001</v>
      </c>
      <c r="G18849" s="674">
        <v>295.84500000000003</v>
      </c>
      <c r="H18849" s="115">
        <f t="shared" si="588"/>
        <v>1.0068371472522089</v>
      </c>
      <c r="I18849" s="115">
        <f t="shared" si="589"/>
        <v>1155.3434</v>
      </c>
    </row>
    <row r="18850" spans="1:9" hidden="1">
      <c r="A18850" s="115" t="s">
        <v>48271</v>
      </c>
      <c r="B18850" s="115" t="s">
        <v>48272</v>
      </c>
      <c r="C18850" s="115" t="s">
        <v>46857</v>
      </c>
      <c r="D18850" s="115" t="s">
        <v>1138</v>
      </c>
      <c r="E18850" s="115">
        <v>1175.7578000000001</v>
      </c>
      <c r="F18850" s="674">
        <v>293.83600000000001</v>
      </c>
      <c r="G18850" s="674">
        <v>295.84500000000003</v>
      </c>
      <c r="H18850" s="115">
        <f t="shared" si="588"/>
        <v>1.0068371472522089</v>
      </c>
      <c r="I18850" s="115">
        <f t="shared" si="589"/>
        <v>1183.7965999999999</v>
      </c>
    </row>
    <row r="18851" spans="1:9" hidden="1">
      <c r="A18851" s="115" t="s">
        <v>48273</v>
      </c>
      <c r="B18851" s="115" t="s">
        <v>48274</v>
      </c>
      <c r="C18851" s="115" t="s">
        <v>46860</v>
      </c>
      <c r="D18851" s="115" t="s">
        <v>1138</v>
      </c>
      <c r="E18851" s="115">
        <v>727.14779999999996</v>
      </c>
      <c r="F18851" s="674">
        <v>293.83600000000001</v>
      </c>
      <c r="G18851" s="674">
        <v>295.84500000000003</v>
      </c>
      <c r="H18851" s="115">
        <f t="shared" si="588"/>
        <v>1.0068371472522089</v>
      </c>
      <c r="I18851" s="115">
        <f t="shared" si="589"/>
        <v>732.11940000000004</v>
      </c>
    </row>
    <row r="18852" spans="1:9" hidden="1">
      <c r="A18852" s="115" t="s">
        <v>48275</v>
      </c>
      <c r="B18852" s="115" t="s">
        <v>48276</v>
      </c>
      <c r="C18852" s="115" t="s">
        <v>46863</v>
      </c>
      <c r="D18852" s="115" t="s">
        <v>1138</v>
      </c>
      <c r="E18852" s="115">
        <v>1652.8964000000001</v>
      </c>
      <c r="F18852" s="674">
        <v>293.83600000000001</v>
      </c>
      <c r="G18852" s="674">
        <v>295.84500000000003</v>
      </c>
      <c r="H18852" s="115">
        <f t="shared" si="588"/>
        <v>1.0068371472522089</v>
      </c>
      <c r="I18852" s="115">
        <f t="shared" si="589"/>
        <v>1664.1975</v>
      </c>
    </row>
    <row r="18853" spans="1:9" hidden="1">
      <c r="A18853" s="115" t="s">
        <v>48277</v>
      </c>
      <c r="B18853" s="115" t="s">
        <v>48278</v>
      </c>
      <c r="C18853" s="115" t="s">
        <v>46866</v>
      </c>
      <c r="D18853" s="115" t="s">
        <v>1138</v>
      </c>
      <c r="E18853" s="115">
        <v>2247.3764000000001</v>
      </c>
      <c r="F18853" s="674">
        <v>293.83600000000001</v>
      </c>
      <c r="G18853" s="674">
        <v>295.84500000000003</v>
      </c>
      <c r="H18853" s="115">
        <f t="shared" si="588"/>
        <v>1.0068371472522089</v>
      </c>
      <c r="I18853" s="115">
        <f t="shared" si="589"/>
        <v>2262.7420000000002</v>
      </c>
    </row>
    <row r="18854" spans="1:9" hidden="1">
      <c r="A18854" s="115" t="s">
        <v>48279</v>
      </c>
      <c r="B18854" s="115" t="s">
        <v>48280</v>
      </c>
      <c r="C18854" s="115" t="s">
        <v>46869</v>
      </c>
      <c r="D18854" s="115" t="s">
        <v>1138</v>
      </c>
      <c r="E18854" s="115">
        <v>216.24189999999999</v>
      </c>
      <c r="F18854" s="674">
        <v>293.83600000000001</v>
      </c>
      <c r="G18854" s="674">
        <v>295.84500000000003</v>
      </c>
      <c r="H18854" s="115">
        <f t="shared" si="588"/>
        <v>1.0068371472522089</v>
      </c>
      <c r="I18854" s="115">
        <f t="shared" si="589"/>
        <v>217.72040000000001</v>
      </c>
    </row>
    <row r="18855" spans="1:9" hidden="1">
      <c r="A18855" s="115" t="s">
        <v>48281</v>
      </c>
      <c r="B18855" s="115" t="s">
        <v>48282</v>
      </c>
      <c r="C18855" s="115" t="s">
        <v>46872</v>
      </c>
      <c r="D18855" s="115" t="s">
        <v>1138</v>
      </c>
      <c r="E18855" s="115">
        <v>270.99610000000001</v>
      </c>
      <c r="F18855" s="674">
        <v>293.83600000000001</v>
      </c>
      <c r="G18855" s="674">
        <v>295.84500000000003</v>
      </c>
      <c r="H18855" s="115">
        <f t="shared" si="588"/>
        <v>1.0068371472522089</v>
      </c>
      <c r="I18855" s="115">
        <f t="shared" si="589"/>
        <v>272.84890000000001</v>
      </c>
    </row>
    <row r="18856" spans="1:9" hidden="1">
      <c r="A18856" s="115" t="s">
        <v>48283</v>
      </c>
      <c r="B18856" s="115" t="s">
        <v>48284</v>
      </c>
      <c r="C18856" s="115" t="s">
        <v>46875</v>
      </c>
      <c r="D18856" s="115" t="s">
        <v>1138</v>
      </c>
      <c r="E18856" s="115">
        <v>302.44990000000001</v>
      </c>
      <c r="F18856" s="674">
        <v>293.83600000000001</v>
      </c>
      <c r="G18856" s="674">
        <v>295.84500000000003</v>
      </c>
      <c r="H18856" s="115">
        <f t="shared" si="588"/>
        <v>1.0068371472522089</v>
      </c>
      <c r="I18856" s="115">
        <f t="shared" si="589"/>
        <v>304.51780000000002</v>
      </c>
    </row>
    <row r="18857" spans="1:9" hidden="1">
      <c r="A18857" s="115" t="s">
        <v>48285</v>
      </c>
      <c r="B18857" s="115" t="s">
        <v>48286</v>
      </c>
      <c r="C18857" s="115" t="s">
        <v>46878</v>
      </c>
      <c r="D18857" s="115" t="s">
        <v>1138</v>
      </c>
      <c r="E18857" s="115">
        <v>438.69110000000001</v>
      </c>
      <c r="F18857" s="674">
        <v>293.83600000000001</v>
      </c>
      <c r="G18857" s="674">
        <v>295.84500000000003</v>
      </c>
      <c r="H18857" s="115">
        <f t="shared" si="588"/>
        <v>1.0068371472522089</v>
      </c>
      <c r="I18857" s="115">
        <f t="shared" si="589"/>
        <v>441.69049999999999</v>
      </c>
    </row>
    <row r="18858" spans="1:9" hidden="1">
      <c r="A18858" s="115" t="s">
        <v>48287</v>
      </c>
      <c r="B18858" s="115" t="s">
        <v>48288</v>
      </c>
      <c r="C18858" s="115" t="s">
        <v>46881</v>
      </c>
      <c r="D18858" s="115" t="s">
        <v>1242</v>
      </c>
      <c r="E18858" s="115">
        <v>6.1150000000000002</v>
      </c>
      <c r="F18858" s="674">
        <v>293.83600000000001</v>
      </c>
      <c r="G18858" s="674">
        <v>295.84500000000003</v>
      </c>
      <c r="H18858" s="115">
        <f t="shared" si="588"/>
        <v>1.0068371472522089</v>
      </c>
      <c r="I18858" s="115">
        <f t="shared" si="589"/>
        <v>6.1567999999999996</v>
      </c>
    </row>
    <row r="18859" spans="1:9" hidden="1">
      <c r="A18859" s="115" t="s">
        <v>48289</v>
      </c>
      <c r="B18859" s="115" t="s">
        <v>48290</v>
      </c>
      <c r="C18859" s="115" t="s">
        <v>46884</v>
      </c>
      <c r="D18859" s="115" t="s">
        <v>1242</v>
      </c>
      <c r="E18859" s="115">
        <v>7.5751999999999997</v>
      </c>
      <c r="F18859" s="674">
        <v>293.83600000000001</v>
      </c>
      <c r="G18859" s="674">
        <v>295.84500000000003</v>
      </c>
      <c r="H18859" s="115">
        <f t="shared" si="588"/>
        <v>1.0068371472522089</v>
      </c>
      <c r="I18859" s="115">
        <f t="shared" si="589"/>
        <v>7.6269999999999998</v>
      </c>
    </row>
    <row r="18860" spans="1:9" hidden="1">
      <c r="A18860" s="115" t="s">
        <v>48291</v>
      </c>
      <c r="B18860" s="115" t="s">
        <v>48292</v>
      </c>
      <c r="C18860" s="115" t="s">
        <v>46887</v>
      </c>
      <c r="D18860" s="115" t="s">
        <v>1242</v>
      </c>
      <c r="E18860" s="115">
        <v>9.9253</v>
      </c>
      <c r="F18860" s="674">
        <v>293.83600000000001</v>
      </c>
      <c r="G18860" s="674">
        <v>295.84500000000003</v>
      </c>
      <c r="H18860" s="115">
        <f t="shared" si="588"/>
        <v>1.0068371472522089</v>
      </c>
      <c r="I18860" s="115">
        <f t="shared" si="589"/>
        <v>9.9931999999999999</v>
      </c>
    </row>
    <row r="18861" spans="1:9" hidden="1">
      <c r="A18861" s="115" t="s">
        <v>48293</v>
      </c>
      <c r="B18861" s="115" t="s">
        <v>48294</v>
      </c>
      <c r="C18861" s="115" t="s">
        <v>46890</v>
      </c>
      <c r="D18861" s="115" t="s">
        <v>1242</v>
      </c>
      <c r="E18861" s="115">
        <v>12.484400000000001</v>
      </c>
      <c r="F18861" s="674">
        <v>293.83600000000001</v>
      </c>
      <c r="G18861" s="674">
        <v>295.84500000000003</v>
      </c>
      <c r="H18861" s="115">
        <f t="shared" si="588"/>
        <v>1.0068371472522089</v>
      </c>
      <c r="I18861" s="115">
        <f t="shared" si="589"/>
        <v>12.569800000000001</v>
      </c>
    </row>
    <row r="18862" spans="1:9" hidden="1">
      <c r="A18862" s="115" t="s">
        <v>48295</v>
      </c>
      <c r="B18862" s="115" t="s">
        <v>48296</v>
      </c>
      <c r="C18862" s="115" t="s">
        <v>46893</v>
      </c>
      <c r="D18862" s="115" t="s">
        <v>2038</v>
      </c>
      <c r="E18862" s="115">
        <v>14.208</v>
      </c>
      <c r="F18862" s="674">
        <v>293.83600000000001</v>
      </c>
      <c r="G18862" s="674">
        <v>295.84500000000003</v>
      </c>
      <c r="H18862" s="115">
        <f t="shared" si="588"/>
        <v>1.0068371472522089</v>
      </c>
      <c r="I18862" s="115">
        <f t="shared" si="589"/>
        <v>14.305099999999999</v>
      </c>
    </row>
    <row r="18863" spans="1:9" hidden="1">
      <c r="A18863" s="115" t="s">
        <v>48297</v>
      </c>
      <c r="B18863" s="115" t="s">
        <v>48298</v>
      </c>
      <c r="C18863" s="115" t="s">
        <v>46896</v>
      </c>
      <c r="D18863" s="115" t="s">
        <v>8378</v>
      </c>
      <c r="E18863" s="115">
        <v>164.3596</v>
      </c>
      <c r="F18863" s="674">
        <v>293.83600000000001</v>
      </c>
      <c r="G18863" s="674">
        <v>295.84500000000003</v>
      </c>
      <c r="H18863" s="115">
        <f t="shared" si="588"/>
        <v>1.0068371472522089</v>
      </c>
      <c r="I18863" s="115">
        <f t="shared" si="589"/>
        <v>165.48339999999999</v>
      </c>
    </row>
    <row r="18864" spans="1:9" hidden="1">
      <c r="A18864" s="115" t="s">
        <v>48299</v>
      </c>
      <c r="B18864" s="115" t="s">
        <v>48300</v>
      </c>
      <c r="C18864" s="115" t="s">
        <v>48301</v>
      </c>
      <c r="D18864" s="115" t="s">
        <v>8901</v>
      </c>
      <c r="E18864" s="115">
        <v>109.622</v>
      </c>
      <c r="F18864" s="674">
        <v>293.83600000000001</v>
      </c>
      <c r="G18864" s="674">
        <v>295.84500000000003</v>
      </c>
      <c r="H18864" s="115">
        <f t="shared" si="588"/>
        <v>1.0068371472522089</v>
      </c>
      <c r="I18864" s="115">
        <f t="shared" si="589"/>
        <v>110.3715</v>
      </c>
    </row>
    <row r="18865" spans="1:9" hidden="1">
      <c r="A18865" s="115" t="s">
        <v>48302</v>
      </c>
      <c r="B18865" s="115" t="s">
        <v>48303</v>
      </c>
      <c r="C18865" s="115" t="s">
        <v>48304</v>
      </c>
      <c r="D18865" s="115" t="s">
        <v>8901</v>
      </c>
      <c r="E18865" s="115">
        <v>133.96719999999999</v>
      </c>
      <c r="F18865" s="674">
        <v>293.83600000000001</v>
      </c>
      <c r="G18865" s="674">
        <v>295.84500000000003</v>
      </c>
      <c r="H18865" s="115">
        <f t="shared" si="588"/>
        <v>1.0068371472522089</v>
      </c>
      <c r="I18865" s="115">
        <f t="shared" si="589"/>
        <v>134.88319999999999</v>
      </c>
    </row>
    <row r="18866" spans="1:9" hidden="1">
      <c r="A18866" s="115" t="s">
        <v>48305</v>
      </c>
      <c r="B18866" s="115" t="s">
        <v>48306</v>
      </c>
      <c r="C18866" s="115" t="s">
        <v>48307</v>
      </c>
      <c r="D18866" s="115" t="s">
        <v>8901</v>
      </c>
      <c r="E18866" s="115">
        <v>144.55250000000001</v>
      </c>
      <c r="F18866" s="674">
        <v>293.83600000000001</v>
      </c>
      <c r="G18866" s="674">
        <v>295.84500000000003</v>
      </c>
      <c r="H18866" s="115">
        <f t="shared" si="588"/>
        <v>1.0068371472522089</v>
      </c>
      <c r="I18866" s="115">
        <f t="shared" si="589"/>
        <v>145.54079999999999</v>
      </c>
    </row>
    <row r="18867" spans="1:9" hidden="1">
      <c r="A18867" s="115" t="s">
        <v>48308</v>
      </c>
      <c r="B18867" s="115" t="s">
        <v>48309</v>
      </c>
      <c r="C18867" s="115" t="s">
        <v>48310</v>
      </c>
      <c r="D18867" s="115" t="s">
        <v>8901</v>
      </c>
      <c r="E18867" s="115">
        <v>54.139200000000002</v>
      </c>
      <c r="F18867" s="674">
        <v>293.83600000000001</v>
      </c>
      <c r="G18867" s="674">
        <v>295.84500000000003</v>
      </c>
      <c r="H18867" s="115">
        <f t="shared" si="588"/>
        <v>1.0068371472522089</v>
      </c>
      <c r="I18867" s="115">
        <f t="shared" si="589"/>
        <v>54.509399999999999</v>
      </c>
    </row>
    <row r="18868" spans="1:9" hidden="1">
      <c r="A18868" s="115" t="s">
        <v>48311</v>
      </c>
      <c r="B18868" s="115" t="s">
        <v>48312</v>
      </c>
      <c r="C18868" s="115" t="s">
        <v>48313</v>
      </c>
      <c r="D18868" s="115" t="s">
        <v>8901</v>
      </c>
      <c r="E18868" s="115">
        <v>169.53700000000001</v>
      </c>
      <c r="F18868" s="674">
        <v>293.83600000000001</v>
      </c>
      <c r="G18868" s="674">
        <v>295.84500000000003</v>
      </c>
      <c r="H18868" s="115">
        <f t="shared" si="588"/>
        <v>1.0068371472522089</v>
      </c>
      <c r="I18868" s="115">
        <f t="shared" si="589"/>
        <v>170.6961</v>
      </c>
    </row>
    <row r="18869" spans="1:9" hidden="1">
      <c r="A18869" s="115" t="s">
        <v>48314</v>
      </c>
      <c r="B18869" s="115" t="s">
        <v>48315</v>
      </c>
      <c r="C18869" s="115" t="s">
        <v>48316</v>
      </c>
      <c r="D18869" s="115" t="s">
        <v>8901</v>
      </c>
      <c r="E18869" s="115">
        <v>71.551699999999997</v>
      </c>
      <c r="F18869" s="674">
        <v>293.83600000000001</v>
      </c>
      <c r="G18869" s="674">
        <v>295.84500000000003</v>
      </c>
      <c r="H18869" s="115">
        <f t="shared" si="588"/>
        <v>1.0068371472522089</v>
      </c>
      <c r="I18869" s="115">
        <f t="shared" si="589"/>
        <v>72.040899999999993</v>
      </c>
    </row>
    <row r="18870" spans="1:9" hidden="1">
      <c r="A18870" s="115" t="s">
        <v>48317</v>
      </c>
      <c r="B18870" s="115" t="s">
        <v>48318</v>
      </c>
      <c r="C18870" s="115" t="s">
        <v>48316</v>
      </c>
      <c r="D18870" s="115" t="s">
        <v>8901</v>
      </c>
      <c r="E18870" s="115">
        <v>59.031199999999998</v>
      </c>
      <c r="F18870" s="674">
        <v>293.83600000000001</v>
      </c>
      <c r="G18870" s="674">
        <v>295.84500000000003</v>
      </c>
      <c r="H18870" s="115">
        <f t="shared" si="588"/>
        <v>1.0068371472522089</v>
      </c>
      <c r="I18870" s="115">
        <f t="shared" si="589"/>
        <v>59.434800000000003</v>
      </c>
    </row>
    <row r="18871" spans="1:9" hidden="1">
      <c r="A18871" s="115" t="s">
        <v>48319</v>
      </c>
      <c r="B18871" s="115" t="s">
        <v>48320</v>
      </c>
      <c r="C18871" s="115" t="s">
        <v>48321</v>
      </c>
      <c r="D18871" s="115" t="s">
        <v>8901</v>
      </c>
      <c r="E18871" s="115">
        <v>202.58840000000001</v>
      </c>
      <c r="F18871" s="674">
        <v>293.83600000000001</v>
      </c>
      <c r="G18871" s="674">
        <v>295.84500000000003</v>
      </c>
      <c r="H18871" s="115">
        <f t="shared" si="588"/>
        <v>1.0068371472522089</v>
      </c>
      <c r="I18871" s="115">
        <f t="shared" si="589"/>
        <v>203.9735</v>
      </c>
    </row>
    <row r="18872" spans="1:9" hidden="1">
      <c r="A18872" s="115" t="s">
        <v>48322</v>
      </c>
      <c r="B18872" s="115" t="s">
        <v>48323</v>
      </c>
      <c r="C18872" s="115" t="s">
        <v>48321</v>
      </c>
      <c r="D18872" s="115" t="s">
        <v>8901</v>
      </c>
      <c r="E18872" s="115">
        <v>83.016000000000005</v>
      </c>
      <c r="F18872" s="674">
        <v>293.83600000000001</v>
      </c>
      <c r="G18872" s="674">
        <v>295.84500000000003</v>
      </c>
      <c r="H18872" s="115">
        <f t="shared" si="588"/>
        <v>1.0068371472522089</v>
      </c>
      <c r="I18872" s="115">
        <f t="shared" si="589"/>
        <v>83.583600000000004</v>
      </c>
    </row>
    <row r="18873" spans="1:9" hidden="1">
      <c r="A18873" s="115" t="s">
        <v>48324</v>
      </c>
      <c r="B18873" s="115" t="s">
        <v>48325</v>
      </c>
      <c r="C18873" s="115" t="s">
        <v>48321</v>
      </c>
      <c r="D18873" s="115" t="s">
        <v>8901</v>
      </c>
      <c r="E18873" s="115">
        <v>67.496899999999997</v>
      </c>
      <c r="F18873" s="674">
        <v>293.83600000000001</v>
      </c>
      <c r="G18873" s="674">
        <v>295.84500000000003</v>
      </c>
      <c r="H18873" s="115">
        <f t="shared" si="588"/>
        <v>1.0068371472522089</v>
      </c>
      <c r="I18873" s="115">
        <f t="shared" si="589"/>
        <v>67.958399999999997</v>
      </c>
    </row>
    <row r="18874" spans="1:9" hidden="1">
      <c r="A18874" s="115" t="s">
        <v>48326</v>
      </c>
      <c r="B18874" s="115" t="s">
        <v>48327</v>
      </c>
      <c r="C18874" s="115" t="s">
        <v>48328</v>
      </c>
      <c r="D18874" s="115" t="s">
        <v>8901</v>
      </c>
      <c r="E18874" s="115">
        <v>257.46609999999998</v>
      </c>
      <c r="F18874" s="674">
        <v>293.83600000000001</v>
      </c>
      <c r="G18874" s="674">
        <v>295.84500000000003</v>
      </c>
      <c r="H18874" s="115">
        <f t="shared" si="588"/>
        <v>1.0068371472522089</v>
      </c>
      <c r="I18874" s="115">
        <f t="shared" si="589"/>
        <v>259.22640000000001</v>
      </c>
    </row>
    <row r="18875" spans="1:9" hidden="1">
      <c r="A18875" s="115" t="s">
        <v>48329</v>
      </c>
      <c r="B18875" s="115" t="s">
        <v>48330</v>
      </c>
      <c r="C18875" s="115" t="s">
        <v>48328</v>
      </c>
      <c r="D18875" s="115" t="s">
        <v>8901</v>
      </c>
      <c r="E18875" s="115">
        <v>103.5141</v>
      </c>
      <c r="F18875" s="674">
        <v>293.83600000000001</v>
      </c>
      <c r="G18875" s="674">
        <v>295.84500000000003</v>
      </c>
      <c r="H18875" s="115">
        <f t="shared" si="588"/>
        <v>1.0068371472522089</v>
      </c>
      <c r="I18875" s="115">
        <f t="shared" si="589"/>
        <v>104.2218</v>
      </c>
    </row>
    <row r="18876" spans="1:9" hidden="1">
      <c r="A18876" s="115" t="s">
        <v>48331</v>
      </c>
      <c r="B18876" s="115" t="s">
        <v>48332</v>
      </c>
      <c r="C18876" s="115" t="s">
        <v>48328</v>
      </c>
      <c r="D18876" s="115" t="s">
        <v>8901</v>
      </c>
      <c r="E18876" s="115">
        <v>82.246600000000001</v>
      </c>
      <c r="F18876" s="674">
        <v>293.83600000000001</v>
      </c>
      <c r="G18876" s="674">
        <v>295.84500000000003</v>
      </c>
      <c r="H18876" s="115">
        <f t="shared" si="588"/>
        <v>1.0068371472522089</v>
      </c>
      <c r="I18876" s="115">
        <f t="shared" si="589"/>
        <v>82.808899999999994</v>
      </c>
    </row>
    <row r="18877" spans="1:9" hidden="1">
      <c r="A18877" s="115" t="s">
        <v>48333</v>
      </c>
      <c r="B18877" s="115" t="s">
        <v>48334</v>
      </c>
      <c r="C18877" s="115" t="s">
        <v>48335</v>
      </c>
      <c r="D18877" s="115" t="s">
        <v>8901</v>
      </c>
      <c r="E18877" s="115">
        <v>190.34700000000001</v>
      </c>
      <c r="F18877" s="674">
        <v>293.83600000000001</v>
      </c>
      <c r="G18877" s="674">
        <v>295.84500000000003</v>
      </c>
      <c r="H18877" s="115">
        <f t="shared" si="588"/>
        <v>1.0068371472522089</v>
      </c>
      <c r="I18877" s="115">
        <f t="shared" si="589"/>
        <v>191.64840000000001</v>
      </c>
    </row>
    <row r="18878" spans="1:9" hidden="1">
      <c r="A18878" s="115" t="s">
        <v>48336</v>
      </c>
      <c r="B18878" s="115" t="s">
        <v>48337</v>
      </c>
      <c r="C18878" s="115" t="s">
        <v>48335</v>
      </c>
      <c r="D18878" s="115" t="s">
        <v>8901</v>
      </c>
      <c r="E18878" s="115">
        <v>82.209699999999998</v>
      </c>
      <c r="F18878" s="674">
        <v>293.83600000000001</v>
      </c>
      <c r="G18878" s="674">
        <v>295.84500000000003</v>
      </c>
      <c r="H18878" s="115">
        <f t="shared" si="588"/>
        <v>1.0068371472522089</v>
      </c>
      <c r="I18878" s="115">
        <f t="shared" si="589"/>
        <v>82.771799999999999</v>
      </c>
    </row>
    <row r="18879" spans="1:9" hidden="1">
      <c r="A18879" s="115" t="s">
        <v>48338</v>
      </c>
      <c r="B18879" s="115" t="s">
        <v>48339</v>
      </c>
      <c r="C18879" s="115" t="s">
        <v>48335</v>
      </c>
      <c r="D18879" s="115" t="s">
        <v>8901</v>
      </c>
      <c r="E18879" s="115">
        <v>67.053600000000003</v>
      </c>
      <c r="F18879" s="674">
        <v>293.83600000000001</v>
      </c>
      <c r="G18879" s="674">
        <v>295.84500000000003</v>
      </c>
      <c r="H18879" s="115">
        <f t="shared" si="588"/>
        <v>1.0068371472522089</v>
      </c>
      <c r="I18879" s="115">
        <f t="shared" si="589"/>
        <v>67.512100000000004</v>
      </c>
    </row>
    <row r="18880" spans="1:9" hidden="1">
      <c r="A18880" s="115" t="s">
        <v>48340</v>
      </c>
      <c r="B18880" s="115" t="s">
        <v>48341</v>
      </c>
      <c r="C18880" s="115" t="s">
        <v>48342</v>
      </c>
      <c r="D18880" s="115" t="s">
        <v>8901</v>
      </c>
      <c r="E18880" s="115">
        <v>219.92580000000001</v>
      </c>
      <c r="F18880" s="674">
        <v>293.83600000000001</v>
      </c>
      <c r="G18880" s="674">
        <v>295.84500000000003</v>
      </c>
      <c r="H18880" s="115">
        <f t="shared" si="588"/>
        <v>1.0068371472522089</v>
      </c>
      <c r="I18880" s="115">
        <f t="shared" si="589"/>
        <v>221.42949999999999</v>
      </c>
    </row>
    <row r="18881" spans="1:9" hidden="1">
      <c r="A18881" s="115" t="s">
        <v>48343</v>
      </c>
      <c r="B18881" s="115" t="s">
        <v>48344</v>
      </c>
      <c r="C18881" s="115" t="s">
        <v>48342</v>
      </c>
      <c r="D18881" s="115" t="s">
        <v>8901</v>
      </c>
      <c r="E18881" s="115">
        <v>91.706000000000003</v>
      </c>
      <c r="F18881" s="674">
        <v>293.83600000000001</v>
      </c>
      <c r="G18881" s="674">
        <v>295.84500000000003</v>
      </c>
      <c r="H18881" s="115">
        <f t="shared" si="588"/>
        <v>1.0068371472522089</v>
      </c>
      <c r="I18881" s="115">
        <f t="shared" si="589"/>
        <v>92.332999999999998</v>
      </c>
    </row>
    <row r="18882" spans="1:9" hidden="1">
      <c r="A18882" s="115" t="s">
        <v>48345</v>
      </c>
      <c r="B18882" s="115" t="s">
        <v>48346</v>
      </c>
      <c r="C18882" s="115" t="s">
        <v>48342</v>
      </c>
      <c r="D18882" s="115" t="s">
        <v>8901</v>
      </c>
      <c r="E18882" s="115">
        <v>73.671400000000006</v>
      </c>
      <c r="F18882" s="674">
        <v>293.83600000000001</v>
      </c>
      <c r="G18882" s="674">
        <v>295.84500000000003</v>
      </c>
      <c r="H18882" s="115">
        <f t="shared" si="588"/>
        <v>1.0068371472522089</v>
      </c>
      <c r="I18882" s="115">
        <f t="shared" si="589"/>
        <v>74.1751</v>
      </c>
    </row>
    <row r="18883" spans="1:9" hidden="1">
      <c r="A18883" s="115" t="s">
        <v>48347</v>
      </c>
      <c r="B18883" s="115" t="s">
        <v>48348</v>
      </c>
      <c r="C18883" s="115" t="s">
        <v>48349</v>
      </c>
      <c r="D18883" s="115" t="s">
        <v>8901</v>
      </c>
      <c r="E18883" s="115">
        <v>257.14089999999999</v>
      </c>
      <c r="F18883" s="674">
        <v>293.83600000000001</v>
      </c>
      <c r="G18883" s="674">
        <v>295.84500000000003</v>
      </c>
      <c r="H18883" s="115">
        <f t="shared" si="588"/>
        <v>1.0068371472522089</v>
      </c>
      <c r="I18883" s="115">
        <f t="shared" si="589"/>
        <v>258.899</v>
      </c>
    </row>
    <row r="18884" spans="1:9" hidden="1">
      <c r="A18884" s="115" t="s">
        <v>48350</v>
      </c>
      <c r="B18884" s="115" t="s">
        <v>48351</v>
      </c>
      <c r="C18884" s="115" t="s">
        <v>48349</v>
      </c>
      <c r="D18884" s="115" t="s">
        <v>8901</v>
      </c>
      <c r="E18884" s="115">
        <v>108.96899999999999</v>
      </c>
      <c r="F18884" s="674">
        <v>293.83600000000001</v>
      </c>
      <c r="G18884" s="674">
        <v>295.84500000000003</v>
      </c>
      <c r="H18884" s="115">
        <f t="shared" si="588"/>
        <v>1.0068371472522089</v>
      </c>
      <c r="I18884" s="115">
        <f t="shared" si="589"/>
        <v>109.714</v>
      </c>
    </row>
    <row r="18885" spans="1:9" hidden="1">
      <c r="A18885" s="115" t="s">
        <v>48352</v>
      </c>
      <c r="B18885" s="115" t="s">
        <v>48353</v>
      </c>
      <c r="C18885" s="115" t="s">
        <v>48349</v>
      </c>
      <c r="D18885" s="115" t="s">
        <v>8901</v>
      </c>
      <c r="E18885" s="115">
        <v>87.4084</v>
      </c>
      <c r="F18885" s="674">
        <v>293.83600000000001</v>
      </c>
      <c r="G18885" s="674">
        <v>295.84500000000003</v>
      </c>
      <c r="H18885" s="115">
        <f t="shared" ref="H18885:H18948" si="590">G18885/F18885</f>
        <v>1.0068371472522089</v>
      </c>
      <c r="I18885" s="115">
        <f t="shared" ref="I18885:I18948" si="591">ROUND(H18885*E18885,4)</f>
        <v>88.006</v>
      </c>
    </row>
    <row r="18886" spans="1:9" hidden="1">
      <c r="A18886" s="115" t="s">
        <v>48354</v>
      </c>
      <c r="B18886" s="115" t="s">
        <v>48355</v>
      </c>
      <c r="C18886" s="115" t="s">
        <v>48356</v>
      </c>
      <c r="D18886" s="115" t="s">
        <v>8901</v>
      </c>
      <c r="E18886" s="115">
        <v>277.51670000000001</v>
      </c>
      <c r="F18886" s="674">
        <v>293.83600000000001</v>
      </c>
      <c r="G18886" s="674">
        <v>295.84500000000003</v>
      </c>
      <c r="H18886" s="115">
        <f t="shared" si="590"/>
        <v>1.0068371472522089</v>
      </c>
      <c r="I18886" s="115">
        <f t="shared" si="591"/>
        <v>279.41410000000002</v>
      </c>
    </row>
    <row r="18887" spans="1:9" hidden="1">
      <c r="A18887" s="115" t="s">
        <v>48357</v>
      </c>
      <c r="B18887" s="115" t="s">
        <v>48358</v>
      </c>
      <c r="C18887" s="115" t="s">
        <v>48356</v>
      </c>
      <c r="D18887" s="115" t="s">
        <v>8901</v>
      </c>
      <c r="E18887" s="115">
        <v>105.5384</v>
      </c>
      <c r="F18887" s="674">
        <v>293.83600000000001</v>
      </c>
      <c r="G18887" s="674">
        <v>295.84500000000003</v>
      </c>
      <c r="H18887" s="115">
        <f t="shared" si="590"/>
        <v>1.0068371472522089</v>
      </c>
      <c r="I18887" s="115">
        <f t="shared" si="591"/>
        <v>106.26</v>
      </c>
    </row>
    <row r="18888" spans="1:9" hidden="1">
      <c r="A18888" s="115" t="s">
        <v>48359</v>
      </c>
      <c r="B18888" s="115" t="s">
        <v>48360</v>
      </c>
      <c r="C18888" s="115" t="s">
        <v>48356</v>
      </c>
      <c r="D18888" s="115" t="s">
        <v>8901</v>
      </c>
      <c r="E18888" s="115">
        <v>82.848200000000006</v>
      </c>
      <c r="F18888" s="674">
        <v>293.83600000000001</v>
      </c>
      <c r="G18888" s="674">
        <v>295.84500000000003</v>
      </c>
      <c r="H18888" s="115">
        <f t="shared" si="590"/>
        <v>1.0068371472522089</v>
      </c>
      <c r="I18888" s="115">
        <f t="shared" si="591"/>
        <v>83.414599999999993</v>
      </c>
    </row>
    <row r="18889" spans="1:9" hidden="1">
      <c r="A18889" s="115" t="s">
        <v>48361</v>
      </c>
      <c r="B18889" s="115" t="s">
        <v>48362</v>
      </c>
      <c r="C18889" s="115" t="s">
        <v>48363</v>
      </c>
      <c r="D18889" s="115" t="s">
        <v>8901</v>
      </c>
      <c r="E18889" s="115">
        <v>526.17229999999995</v>
      </c>
      <c r="F18889" s="674">
        <v>293.83600000000001</v>
      </c>
      <c r="G18889" s="674">
        <v>295.84500000000003</v>
      </c>
      <c r="H18889" s="115">
        <f t="shared" si="590"/>
        <v>1.0068371472522089</v>
      </c>
      <c r="I18889" s="115">
        <f t="shared" si="591"/>
        <v>529.76980000000003</v>
      </c>
    </row>
    <row r="18890" spans="1:9" hidden="1">
      <c r="A18890" s="115" t="s">
        <v>48364</v>
      </c>
      <c r="B18890" s="115" t="s">
        <v>48365</v>
      </c>
      <c r="C18890" s="115" t="s">
        <v>48363</v>
      </c>
      <c r="D18890" s="115" t="s">
        <v>8901</v>
      </c>
      <c r="E18890" s="115">
        <v>237.1575</v>
      </c>
      <c r="F18890" s="674">
        <v>293.83600000000001</v>
      </c>
      <c r="G18890" s="674">
        <v>295.84500000000003</v>
      </c>
      <c r="H18890" s="115">
        <f t="shared" si="590"/>
        <v>1.0068371472522089</v>
      </c>
      <c r="I18890" s="115">
        <f t="shared" si="591"/>
        <v>238.779</v>
      </c>
    </row>
    <row r="18891" spans="1:9" hidden="1">
      <c r="A18891" s="115" t="s">
        <v>48366</v>
      </c>
      <c r="B18891" s="115" t="s">
        <v>48367</v>
      </c>
      <c r="C18891" s="115" t="s">
        <v>48363</v>
      </c>
      <c r="D18891" s="115" t="s">
        <v>8901</v>
      </c>
      <c r="E18891" s="115">
        <v>192.03809999999999</v>
      </c>
      <c r="F18891" s="674">
        <v>293.83600000000001</v>
      </c>
      <c r="G18891" s="674">
        <v>295.84500000000003</v>
      </c>
      <c r="H18891" s="115">
        <f t="shared" si="590"/>
        <v>1.0068371472522089</v>
      </c>
      <c r="I18891" s="115">
        <f t="shared" si="591"/>
        <v>193.3511</v>
      </c>
    </row>
    <row r="18892" spans="1:9" hidden="1">
      <c r="A18892" s="115" t="s">
        <v>48368</v>
      </c>
      <c r="B18892" s="115" t="s">
        <v>48369</v>
      </c>
      <c r="C18892" s="115" t="s">
        <v>48370</v>
      </c>
      <c r="D18892" s="115" t="s">
        <v>8901</v>
      </c>
      <c r="E18892" s="115">
        <v>274.02609999999999</v>
      </c>
      <c r="F18892" s="674">
        <v>293.83600000000001</v>
      </c>
      <c r="G18892" s="674">
        <v>295.84500000000003</v>
      </c>
      <c r="H18892" s="115">
        <f t="shared" si="590"/>
        <v>1.0068371472522089</v>
      </c>
      <c r="I18892" s="115">
        <f t="shared" si="591"/>
        <v>275.8997</v>
      </c>
    </row>
    <row r="18893" spans="1:9" hidden="1">
      <c r="A18893" s="115" t="s">
        <v>48371</v>
      </c>
      <c r="B18893" s="115" t="s">
        <v>48372</v>
      </c>
      <c r="C18893" s="115" t="s">
        <v>48370</v>
      </c>
      <c r="D18893" s="115" t="s">
        <v>8901</v>
      </c>
      <c r="E18893" s="115">
        <v>114.0817</v>
      </c>
      <c r="F18893" s="674">
        <v>293.83600000000001</v>
      </c>
      <c r="G18893" s="674">
        <v>295.84500000000003</v>
      </c>
      <c r="H18893" s="115">
        <f t="shared" si="590"/>
        <v>1.0068371472522089</v>
      </c>
      <c r="I18893" s="115">
        <f t="shared" si="591"/>
        <v>114.8617</v>
      </c>
    </row>
    <row r="18894" spans="1:9" hidden="1">
      <c r="A18894" s="115" t="s">
        <v>48373</v>
      </c>
      <c r="B18894" s="115" t="s">
        <v>48374</v>
      </c>
      <c r="C18894" s="115" t="s">
        <v>48370</v>
      </c>
      <c r="D18894" s="115" t="s">
        <v>8901</v>
      </c>
      <c r="E18894" s="115">
        <v>91.270899999999997</v>
      </c>
      <c r="F18894" s="674">
        <v>293.83600000000001</v>
      </c>
      <c r="G18894" s="674">
        <v>295.84500000000003</v>
      </c>
      <c r="H18894" s="115">
        <f t="shared" si="590"/>
        <v>1.0068371472522089</v>
      </c>
      <c r="I18894" s="115">
        <f t="shared" si="591"/>
        <v>91.894900000000007</v>
      </c>
    </row>
    <row r="18895" spans="1:9" hidden="1">
      <c r="A18895" s="115" t="s">
        <v>48375</v>
      </c>
      <c r="B18895" s="115" t="s">
        <v>48376</v>
      </c>
      <c r="C18895" s="115" t="s">
        <v>48377</v>
      </c>
      <c r="D18895" s="115" t="s">
        <v>8901</v>
      </c>
      <c r="E18895" s="115">
        <v>207.66919999999999</v>
      </c>
      <c r="F18895" s="674">
        <v>293.83600000000001</v>
      </c>
      <c r="G18895" s="674">
        <v>295.84500000000003</v>
      </c>
      <c r="H18895" s="115">
        <f t="shared" si="590"/>
        <v>1.0068371472522089</v>
      </c>
      <c r="I18895" s="115">
        <f t="shared" si="591"/>
        <v>209.0891</v>
      </c>
    </row>
    <row r="18896" spans="1:9" hidden="1">
      <c r="A18896" s="115" t="s">
        <v>48378</v>
      </c>
      <c r="B18896" s="115" t="s">
        <v>48379</v>
      </c>
      <c r="C18896" s="115" t="s">
        <v>48377</v>
      </c>
      <c r="D18896" s="115" t="s">
        <v>8901</v>
      </c>
      <c r="E18896" s="115">
        <v>84.517200000000003</v>
      </c>
      <c r="F18896" s="674">
        <v>293.83600000000001</v>
      </c>
      <c r="G18896" s="674">
        <v>295.84500000000003</v>
      </c>
      <c r="H18896" s="115">
        <f t="shared" si="590"/>
        <v>1.0068371472522089</v>
      </c>
      <c r="I18896" s="115">
        <f t="shared" si="591"/>
        <v>85.095100000000002</v>
      </c>
    </row>
    <row r="18897" spans="1:9" hidden="1">
      <c r="A18897" s="115" t="s">
        <v>48380</v>
      </c>
      <c r="B18897" s="115" t="s">
        <v>48381</v>
      </c>
      <c r="C18897" s="115" t="s">
        <v>48377</v>
      </c>
      <c r="D18897" s="115" t="s">
        <v>8901</v>
      </c>
      <c r="E18897" s="115">
        <v>67.655199999999994</v>
      </c>
      <c r="F18897" s="674">
        <v>293.83600000000001</v>
      </c>
      <c r="G18897" s="674">
        <v>295.84500000000003</v>
      </c>
      <c r="H18897" s="115">
        <f t="shared" si="590"/>
        <v>1.0068371472522089</v>
      </c>
      <c r="I18897" s="115">
        <f t="shared" si="591"/>
        <v>68.117800000000003</v>
      </c>
    </row>
    <row r="18898" spans="1:9" hidden="1">
      <c r="A18898" s="115" t="s">
        <v>48382</v>
      </c>
      <c r="B18898" s="115" t="s">
        <v>48383</v>
      </c>
      <c r="C18898" s="115" t="s">
        <v>48384</v>
      </c>
      <c r="D18898" s="115" t="s">
        <v>8901</v>
      </c>
      <c r="E18898" s="115">
        <v>230.7884</v>
      </c>
      <c r="F18898" s="674">
        <v>293.83600000000001</v>
      </c>
      <c r="G18898" s="674">
        <v>295.84500000000003</v>
      </c>
      <c r="H18898" s="115">
        <f t="shared" si="590"/>
        <v>1.0068371472522089</v>
      </c>
      <c r="I18898" s="115">
        <f t="shared" si="591"/>
        <v>232.3663</v>
      </c>
    </row>
    <row r="18899" spans="1:9" hidden="1">
      <c r="A18899" s="115" t="s">
        <v>48385</v>
      </c>
      <c r="B18899" s="115" t="s">
        <v>48386</v>
      </c>
      <c r="C18899" s="115" t="s">
        <v>48384</v>
      </c>
      <c r="D18899" s="115" t="s">
        <v>8901</v>
      </c>
      <c r="E18899" s="115">
        <v>96.785899999999998</v>
      </c>
      <c r="F18899" s="674">
        <v>293.83600000000001</v>
      </c>
      <c r="G18899" s="674">
        <v>295.84500000000003</v>
      </c>
      <c r="H18899" s="115">
        <f t="shared" si="590"/>
        <v>1.0068371472522089</v>
      </c>
      <c r="I18899" s="115">
        <f t="shared" si="591"/>
        <v>97.447599999999994</v>
      </c>
    </row>
    <row r="18900" spans="1:9" hidden="1">
      <c r="A18900" s="115" t="s">
        <v>48387</v>
      </c>
      <c r="B18900" s="115" t="s">
        <v>48388</v>
      </c>
      <c r="C18900" s="115" t="s">
        <v>48384</v>
      </c>
      <c r="D18900" s="115" t="s">
        <v>8901</v>
      </c>
      <c r="E18900" s="115">
        <v>78.135499999999993</v>
      </c>
      <c r="F18900" s="674">
        <v>293.83600000000001</v>
      </c>
      <c r="G18900" s="674">
        <v>295.84500000000003</v>
      </c>
      <c r="H18900" s="115">
        <f t="shared" si="590"/>
        <v>1.0068371472522089</v>
      </c>
      <c r="I18900" s="115">
        <f t="shared" si="591"/>
        <v>78.669700000000006</v>
      </c>
    </row>
    <row r="18901" spans="1:9" hidden="1">
      <c r="A18901" s="115" t="s">
        <v>48389</v>
      </c>
      <c r="B18901" s="115" t="s">
        <v>48390</v>
      </c>
      <c r="C18901" s="115" t="s">
        <v>48391</v>
      </c>
      <c r="D18901" s="115" t="s">
        <v>8901</v>
      </c>
      <c r="E18901" s="115">
        <v>246.61240000000001</v>
      </c>
      <c r="F18901" s="674">
        <v>293.83600000000001</v>
      </c>
      <c r="G18901" s="674">
        <v>295.84500000000003</v>
      </c>
      <c r="H18901" s="115">
        <f t="shared" si="590"/>
        <v>1.0068371472522089</v>
      </c>
      <c r="I18901" s="115">
        <f t="shared" si="591"/>
        <v>248.29849999999999</v>
      </c>
    </row>
    <row r="18902" spans="1:9" hidden="1">
      <c r="A18902" s="115" t="s">
        <v>48392</v>
      </c>
      <c r="B18902" s="115" t="s">
        <v>48393</v>
      </c>
      <c r="C18902" s="115" t="s">
        <v>48391</v>
      </c>
      <c r="D18902" s="115" t="s">
        <v>8901</v>
      </c>
      <c r="E18902" s="115">
        <v>106.8806</v>
      </c>
      <c r="F18902" s="674">
        <v>293.83600000000001</v>
      </c>
      <c r="G18902" s="674">
        <v>295.84500000000003</v>
      </c>
      <c r="H18902" s="115">
        <f t="shared" si="590"/>
        <v>1.0068371472522089</v>
      </c>
      <c r="I18902" s="115">
        <f t="shared" si="591"/>
        <v>107.6114</v>
      </c>
    </row>
    <row r="18903" spans="1:9" hidden="1">
      <c r="A18903" s="115" t="s">
        <v>48394</v>
      </c>
      <c r="B18903" s="115" t="s">
        <v>48395</v>
      </c>
      <c r="C18903" s="115" t="s">
        <v>48391</v>
      </c>
      <c r="D18903" s="115" t="s">
        <v>8901</v>
      </c>
      <c r="E18903" s="115">
        <v>86.758799999999994</v>
      </c>
      <c r="F18903" s="674">
        <v>293.83600000000001</v>
      </c>
      <c r="G18903" s="674">
        <v>295.84500000000003</v>
      </c>
      <c r="H18903" s="115">
        <f t="shared" si="590"/>
        <v>1.0068371472522089</v>
      </c>
      <c r="I18903" s="115">
        <f t="shared" si="591"/>
        <v>87.352000000000004</v>
      </c>
    </row>
    <row r="18904" spans="1:9" hidden="1">
      <c r="A18904" s="115" t="s">
        <v>48396</v>
      </c>
      <c r="B18904" s="115" t="s">
        <v>48397</v>
      </c>
      <c r="C18904" s="115" t="s">
        <v>48398</v>
      </c>
      <c r="D18904" s="115" t="s">
        <v>8901</v>
      </c>
      <c r="E18904" s="115">
        <v>316.161</v>
      </c>
      <c r="F18904" s="674">
        <v>293.83600000000001</v>
      </c>
      <c r="G18904" s="674">
        <v>295.84500000000003</v>
      </c>
      <c r="H18904" s="115">
        <f t="shared" si="590"/>
        <v>1.0068371472522089</v>
      </c>
      <c r="I18904" s="115">
        <f t="shared" si="591"/>
        <v>318.32260000000002</v>
      </c>
    </row>
    <row r="18905" spans="1:9" hidden="1">
      <c r="A18905" s="115" t="s">
        <v>48399</v>
      </c>
      <c r="B18905" s="115" t="s">
        <v>48400</v>
      </c>
      <c r="C18905" s="115" t="s">
        <v>48398</v>
      </c>
      <c r="D18905" s="115" t="s">
        <v>8901</v>
      </c>
      <c r="E18905" s="115">
        <v>118.5061</v>
      </c>
      <c r="F18905" s="674">
        <v>293.83600000000001</v>
      </c>
      <c r="G18905" s="674">
        <v>295.84500000000003</v>
      </c>
      <c r="H18905" s="115">
        <f t="shared" si="590"/>
        <v>1.0068371472522089</v>
      </c>
      <c r="I18905" s="115">
        <f t="shared" si="591"/>
        <v>119.3163</v>
      </c>
    </row>
    <row r="18906" spans="1:9" hidden="1">
      <c r="A18906" s="115" t="s">
        <v>48401</v>
      </c>
      <c r="B18906" s="115" t="s">
        <v>48402</v>
      </c>
      <c r="C18906" s="115" t="s">
        <v>48398</v>
      </c>
      <c r="D18906" s="115" t="s">
        <v>8901</v>
      </c>
      <c r="E18906" s="115">
        <v>91.471500000000006</v>
      </c>
      <c r="F18906" s="674">
        <v>293.83600000000001</v>
      </c>
      <c r="G18906" s="674">
        <v>295.84500000000003</v>
      </c>
      <c r="H18906" s="115">
        <f t="shared" si="590"/>
        <v>1.0068371472522089</v>
      </c>
      <c r="I18906" s="115">
        <f t="shared" si="591"/>
        <v>92.096900000000005</v>
      </c>
    </row>
    <row r="18907" spans="1:9" hidden="1">
      <c r="A18907" s="115" t="s">
        <v>48403</v>
      </c>
      <c r="B18907" s="115" t="s">
        <v>48404</v>
      </c>
      <c r="C18907" s="115" t="s">
        <v>48405</v>
      </c>
      <c r="D18907" s="115" t="s">
        <v>8901</v>
      </c>
      <c r="E18907" s="115">
        <v>424.56729999999999</v>
      </c>
      <c r="F18907" s="674">
        <v>293.83600000000001</v>
      </c>
      <c r="G18907" s="674">
        <v>295.84500000000003</v>
      </c>
      <c r="H18907" s="115">
        <f t="shared" si="590"/>
        <v>1.0068371472522089</v>
      </c>
      <c r="I18907" s="115">
        <f t="shared" si="591"/>
        <v>427.4701</v>
      </c>
    </row>
    <row r="18908" spans="1:9" hidden="1">
      <c r="A18908" s="115" t="s">
        <v>48406</v>
      </c>
      <c r="B18908" s="115" t="s">
        <v>48407</v>
      </c>
      <c r="C18908" s="115" t="s">
        <v>48405</v>
      </c>
      <c r="D18908" s="115" t="s">
        <v>8901</v>
      </c>
      <c r="E18908" s="115">
        <v>137.2722</v>
      </c>
      <c r="F18908" s="674">
        <v>293.83600000000001</v>
      </c>
      <c r="G18908" s="674">
        <v>295.84500000000003</v>
      </c>
      <c r="H18908" s="115">
        <f t="shared" si="590"/>
        <v>1.0068371472522089</v>
      </c>
      <c r="I18908" s="115">
        <f t="shared" si="591"/>
        <v>138.21080000000001</v>
      </c>
    </row>
    <row r="18909" spans="1:9" hidden="1">
      <c r="A18909" s="115" t="s">
        <v>48408</v>
      </c>
      <c r="B18909" s="115" t="s">
        <v>48409</v>
      </c>
      <c r="C18909" s="115" t="s">
        <v>48405</v>
      </c>
      <c r="D18909" s="115" t="s">
        <v>8901</v>
      </c>
      <c r="E18909" s="115">
        <v>116.8878</v>
      </c>
      <c r="F18909" s="674">
        <v>293.83600000000001</v>
      </c>
      <c r="G18909" s="674">
        <v>295.84500000000003</v>
      </c>
      <c r="H18909" s="115">
        <f t="shared" si="590"/>
        <v>1.0068371472522089</v>
      </c>
      <c r="I18909" s="115">
        <f t="shared" si="591"/>
        <v>117.687</v>
      </c>
    </row>
    <row r="18910" spans="1:9" hidden="1">
      <c r="A18910" s="115" t="s">
        <v>48410</v>
      </c>
      <c r="B18910" s="115" t="s">
        <v>48411</v>
      </c>
      <c r="C18910" s="115" t="s">
        <v>48412</v>
      </c>
      <c r="D18910" s="115" t="s">
        <v>8901</v>
      </c>
      <c r="E18910" s="115">
        <v>306.92059999999998</v>
      </c>
      <c r="F18910" s="674">
        <v>293.83600000000001</v>
      </c>
      <c r="G18910" s="674">
        <v>295.84500000000003</v>
      </c>
      <c r="H18910" s="115">
        <f t="shared" si="590"/>
        <v>1.0068371472522089</v>
      </c>
      <c r="I18910" s="115">
        <f t="shared" si="591"/>
        <v>309.01909999999998</v>
      </c>
    </row>
    <row r="18911" spans="1:9" hidden="1">
      <c r="A18911" s="115" t="s">
        <v>48413</v>
      </c>
      <c r="B18911" s="115" t="s">
        <v>48414</v>
      </c>
      <c r="C18911" s="115" t="s">
        <v>48412</v>
      </c>
      <c r="D18911" s="115" t="s">
        <v>8901</v>
      </c>
      <c r="E18911" s="115">
        <v>126.514</v>
      </c>
      <c r="F18911" s="674">
        <v>293.83600000000001</v>
      </c>
      <c r="G18911" s="674">
        <v>295.84500000000003</v>
      </c>
      <c r="H18911" s="115">
        <f t="shared" si="590"/>
        <v>1.0068371472522089</v>
      </c>
      <c r="I18911" s="115">
        <f t="shared" si="591"/>
        <v>127.379</v>
      </c>
    </row>
    <row r="18912" spans="1:9" hidden="1">
      <c r="A18912" s="115" t="s">
        <v>48415</v>
      </c>
      <c r="B18912" s="115" t="s">
        <v>48416</v>
      </c>
      <c r="C18912" s="115" t="s">
        <v>48412</v>
      </c>
      <c r="D18912" s="115" t="s">
        <v>8901</v>
      </c>
      <c r="E18912" s="115">
        <v>101.8904</v>
      </c>
      <c r="F18912" s="674">
        <v>293.83600000000001</v>
      </c>
      <c r="G18912" s="674">
        <v>295.84500000000003</v>
      </c>
      <c r="H18912" s="115">
        <f t="shared" si="590"/>
        <v>1.0068371472522089</v>
      </c>
      <c r="I18912" s="115">
        <f t="shared" si="591"/>
        <v>102.587</v>
      </c>
    </row>
    <row r="18913" spans="1:9" hidden="1">
      <c r="A18913" s="115" t="s">
        <v>48417</v>
      </c>
      <c r="B18913" s="115" t="s">
        <v>48418</v>
      </c>
      <c r="C18913" s="115" t="s">
        <v>48419</v>
      </c>
      <c r="D18913" s="115" t="s">
        <v>8901</v>
      </c>
      <c r="E18913" s="115">
        <v>336.3356</v>
      </c>
      <c r="F18913" s="674">
        <v>293.83600000000001</v>
      </c>
      <c r="G18913" s="674">
        <v>295.84500000000003</v>
      </c>
      <c r="H18913" s="115">
        <f t="shared" si="590"/>
        <v>1.0068371472522089</v>
      </c>
      <c r="I18913" s="115">
        <f t="shared" si="591"/>
        <v>338.6352</v>
      </c>
    </row>
    <row r="18914" spans="1:9" hidden="1">
      <c r="A18914" s="115" t="s">
        <v>48420</v>
      </c>
      <c r="B18914" s="115" t="s">
        <v>48421</v>
      </c>
      <c r="C18914" s="115" t="s">
        <v>48419</v>
      </c>
      <c r="D18914" s="115" t="s">
        <v>8901</v>
      </c>
      <c r="E18914" s="115">
        <v>139.91679999999999</v>
      </c>
      <c r="F18914" s="674">
        <v>293.83600000000001</v>
      </c>
      <c r="G18914" s="674">
        <v>295.84500000000003</v>
      </c>
      <c r="H18914" s="115">
        <f t="shared" si="590"/>
        <v>1.0068371472522089</v>
      </c>
      <c r="I18914" s="115">
        <f t="shared" si="591"/>
        <v>140.8734</v>
      </c>
    </row>
    <row r="18915" spans="1:9" hidden="1">
      <c r="A18915" s="115" t="s">
        <v>48422</v>
      </c>
      <c r="B18915" s="115" t="s">
        <v>48423</v>
      </c>
      <c r="C18915" s="115" t="s">
        <v>48419</v>
      </c>
      <c r="D18915" s="115" t="s">
        <v>8901</v>
      </c>
      <c r="E18915" s="115">
        <v>111.9956</v>
      </c>
      <c r="F18915" s="674">
        <v>293.83600000000001</v>
      </c>
      <c r="G18915" s="674">
        <v>295.84500000000003</v>
      </c>
      <c r="H18915" s="115">
        <f t="shared" si="590"/>
        <v>1.0068371472522089</v>
      </c>
      <c r="I18915" s="115">
        <f t="shared" si="591"/>
        <v>112.76130000000001</v>
      </c>
    </row>
    <row r="18916" spans="1:9" hidden="1">
      <c r="A18916" s="115" t="s">
        <v>48424</v>
      </c>
      <c r="B18916" s="115" t="s">
        <v>48425</v>
      </c>
      <c r="C18916" s="115" t="s">
        <v>48426</v>
      </c>
      <c r="D18916" s="115" t="s">
        <v>8901</v>
      </c>
      <c r="E18916" s="115">
        <v>521.62660000000005</v>
      </c>
      <c r="F18916" s="674">
        <v>293.83600000000001</v>
      </c>
      <c r="G18916" s="674">
        <v>295.84500000000003</v>
      </c>
      <c r="H18916" s="115">
        <f t="shared" si="590"/>
        <v>1.0068371472522089</v>
      </c>
      <c r="I18916" s="115">
        <f t="shared" si="591"/>
        <v>525.19299999999998</v>
      </c>
    </row>
    <row r="18917" spans="1:9" hidden="1">
      <c r="A18917" s="115" t="s">
        <v>48427</v>
      </c>
      <c r="B18917" s="115" t="s">
        <v>48428</v>
      </c>
      <c r="C18917" s="115" t="s">
        <v>48426</v>
      </c>
      <c r="D18917" s="115" t="s">
        <v>8901</v>
      </c>
      <c r="E18917" s="115">
        <v>220.77539999999999</v>
      </c>
      <c r="F18917" s="674">
        <v>293.83600000000001</v>
      </c>
      <c r="G18917" s="674">
        <v>295.84500000000003</v>
      </c>
      <c r="H18917" s="115">
        <f t="shared" si="590"/>
        <v>1.0068371472522089</v>
      </c>
      <c r="I18917" s="115">
        <f t="shared" si="591"/>
        <v>222.28489999999999</v>
      </c>
    </row>
    <row r="18918" spans="1:9" hidden="1">
      <c r="A18918" s="115" t="s">
        <v>48429</v>
      </c>
      <c r="B18918" s="115" t="s">
        <v>48430</v>
      </c>
      <c r="C18918" s="115" t="s">
        <v>48426</v>
      </c>
      <c r="D18918" s="115" t="s">
        <v>8901</v>
      </c>
      <c r="E18918" s="115">
        <v>174.24930000000001</v>
      </c>
      <c r="F18918" s="674">
        <v>293.83600000000001</v>
      </c>
      <c r="G18918" s="674">
        <v>295.84500000000003</v>
      </c>
      <c r="H18918" s="115">
        <f t="shared" si="590"/>
        <v>1.0068371472522089</v>
      </c>
      <c r="I18918" s="115">
        <f t="shared" si="591"/>
        <v>175.44069999999999</v>
      </c>
    </row>
    <row r="18919" spans="1:9" hidden="1">
      <c r="A18919" s="115" t="s">
        <v>48431</v>
      </c>
      <c r="B18919" s="115" t="s">
        <v>48432</v>
      </c>
      <c r="C18919" s="115" t="s">
        <v>48433</v>
      </c>
      <c r="D18919" s="115" t="s">
        <v>8901</v>
      </c>
      <c r="E18919" s="115">
        <v>382.67270000000002</v>
      </c>
      <c r="F18919" s="674">
        <v>293.83600000000001</v>
      </c>
      <c r="G18919" s="674">
        <v>295.84500000000003</v>
      </c>
      <c r="H18919" s="115">
        <f t="shared" si="590"/>
        <v>1.0068371472522089</v>
      </c>
      <c r="I18919" s="115">
        <f t="shared" si="591"/>
        <v>385.28910000000002</v>
      </c>
    </row>
    <row r="18920" spans="1:9" hidden="1">
      <c r="A18920" s="115" t="s">
        <v>48434</v>
      </c>
      <c r="B18920" s="115" t="s">
        <v>48435</v>
      </c>
      <c r="C18920" s="115" t="s">
        <v>48433</v>
      </c>
      <c r="D18920" s="115" t="s">
        <v>8901</v>
      </c>
      <c r="E18920" s="115">
        <v>145.51240000000001</v>
      </c>
      <c r="F18920" s="674">
        <v>293.83600000000001</v>
      </c>
      <c r="G18920" s="674">
        <v>295.84500000000003</v>
      </c>
      <c r="H18920" s="115">
        <f t="shared" si="590"/>
        <v>1.0068371472522089</v>
      </c>
      <c r="I18920" s="115">
        <f t="shared" si="591"/>
        <v>146.50729999999999</v>
      </c>
    </row>
    <row r="18921" spans="1:9" hidden="1">
      <c r="A18921" s="115" t="s">
        <v>48436</v>
      </c>
      <c r="B18921" s="115" t="s">
        <v>48437</v>
      </c>
      <c r="C18921" s="115" t="s">
        <v>48433</v>
      </c>
      <c r="D18921" s="115" t="s">
        <v>8901</v>
      </c>
      <c r="E18921" s="115">
        <v>112.0673</v>
      </c>
      <c r="F18921" s="674">
        <v>293.83600000000001</v>
      </c>
      <c r="G18921" s="674">
        <v>295.84500000000003</v>
      </c>
      <c r="H18921" s="115">
        <f t="shared" si="590"/>
        <v>1.0068371472522089</v>
      </c>
      <c r="I18921" s="115">
        <f t="shared" si="591"/>
        <v>112.8335</v>
      </c>
    </row>
    <row r="18922" spans="1:9" hidden="1">
      <c r="A18922" s="115" t="s">
        <v>48438</v>
      </c>
      <c r="B18922" s="115" t="s">
        <v>48439</v>
      </c>
      <c r="C18922" s="115" t="s">
        <v>48440</v>
      </c>
      <c r="D18922" s="115" t="s">
        <v>8901</v>
      </c>
      <c r="E18922" s="115">
        <v>93.852099999999993</v>
      </c>
      <c r="F18922" s="674">
        <v>293.83600000000001</v>
      </c>
      <c r="G18922" s="674">
        <v>295.84500000000003</v>
      </c>
      <c r="H18922" s="115">
        <f t="shared" si="590"/>
        <v>1.0068371472522089</v>
      </c>
      <c r="I18922" s="115">
        <f t="shared" si="591"/>
        <v>94.493799999999993</v>
      </c>
    </row>
    <row r="18923" spans="1:9" hidden="1">
      <c r="A18923" s="115" t="s">
        <v>48441</v>
      </c>
      <c r="B18923" s="115" t="s">
        <v>48442</v>
      </c>
      <c r="C18923" s="115" t="s">
        <v>48440</v>
      </c>
      <c r="D18923" s="115" t="s">
        <v>8901</v>
      </c>
      <c r="E18923" s="115">
        <v>44.191699999999997</v>
      </c>
      <c r="F18923" s="674">
        <v>293.83600000000001</v>
      </c>
      <c r="G18923" s="674">
        <v>295.84500000000003</v>
      </c>
      <c r="H18923" s="115">
        <f t="shared" si="590"/>
        <v>1.0068371472522089</v>
      </c>
      <c r="I18923" s="115">
        <f t="shared" si="591"/>
        <v>44.4938</v>
      </c>
    </row>
    <row r="18924" spans="1:9" hidden="1">
      <c r="A18924" s="115" t="s">
        <v>48443</v>
      </c>
      <c r="B18924" s="115" t="s">
        <v>48444</v>
      </c>
      <c r="C18924" s="115" t="s">
        <v>48440</v>
      </c>
      <c r="D18924" s="115" t="s">
        <v>8901</v>
      </c>
      <c r="E18924" s="115">
        <v>38.380699999999997</v>
      </c>
      <c r="F18924" s="674">
        <v>293.83600000000001</v>
      </c>
      <c r="G18924" s="674">
        <v>295.84500000000003</v>
      </c>
      <c r="H18924" s="115">
        <f t="shared" si="590"/>
        <v>1.0068371472522089</v>
      </c>
      <c r="I18924" s="115">
        <f t="shared" si="591"/>
        <v>38.643099999999997</v>
      </c>
    </row>
    <row r="18925" spans="1:9" hidden="1">
      <c r="A18925" s="115" t="s">
        <v>48445</v>
      </c>
      <c r="B18925" s="115" t="s">
        <v>48446</v>
      </c>
      <c r="C18925" s="115" t="s">
        <v>48447</v>
      </c>
      <c r="D18925" s="115" t="s">
        <v>8901</v>
      </c>
      <c r="E18925" s="115">
        <v>96.591899999999995</v>
      </c>
      <c r="F18925" s="674">
        <v>293.83600000000001</v>
      </c>
      <c r="G18925" s="674">
        <v>295.84500000000003</v>
      </c>
      <c r="H18925" s="115">
        <f t="shared" si="590"/>
        <v>1.0068371472522089</v>
      </c>
      <c r="I18925" s="115">
        <f t="shared" si="591"/>
        <v>97.252300000000005</v>
      </c>
    </row>
    <row r="18926" spans="1:9" hidden="1">
      <c r="A18926" s="115" t="s">
        <v>48448</v>
      </c>
      <c r="B18926" s="115" t="s">
        <v>48449</v>
      </c>
      <c r="C18926" s="115" t="s">
        <v>48447</v>
      </c>
      <c r="D18926" s="115" t="s">
        <v>8901</v>
      </c>
      <c r="E18926" s="115">
        <v>45.992100000000001</v>
      </c>
      <c r="F18926" s="674">
        <v>293.83600000000001</v>
      </c>
      <c r="G18926" s="674">
        <v>295.84500000000003</v>
      </c>
      <c r="H18926" s="115">
        <f t="shared" si="590"/>
        <v>1.0068371472522089</v>
      </c>
      <c r="I18926" s="115">
        <f t="shared" si="591"/>
        <v>46.306600000000003</v>
      </c>
    </row>
    <row r="18927" spans="1:9" hidden="1">
      <c r="A18927" s="115" t="s">
        <v>48450</v>
      </c>
      <c r="B18927" s="115" t="s">
        <v>48451</v>
      </c>
      <c r="C18927" s="115" t="s">
        <v>48452</v>
      </c>
      <c r="D18927" s="115" t="s">
        <v>8901</v>
      </c>
      <c r="E18927" s="115">
        <v>39.946300000000001</v>
      </c>
      <c r="F18927" s="674">
        <v>293.83600000000001</v>
      </c>
      <c r="G18927" s="674">
        <v>295.84500000000003</v>
      </c>
      <c r="H18927" s="115">
        <f t="shared" si="590"/>
        <v>1.0068371472522089</v>
      </c>
      <c r="I18927" s="115">
        <f t="shared" si="591"/>
        <v>40.2194</v>
      </c>
    </row>
    <row r="18928" spans="1:9" hidden="1">
      <c r="A18928" s="115" t="s">
        <v>48453</v>
      </c>
      <c r="B18928" s="115" t="s">
        <v>48454</v>
      </c>
      <c r="C18928" s="115" t="s">
        <v>48455</v>
      </c>
      <c r="D18928" s="115" t="s">
        <v>8901</v>
      </c>
      <c r="E18928" s="115">
        <v>77.279499999999999</v>
      </c>
      <c r="F18928" s="674">
        <v>293.83600000000001</v>
      </c>
      <c r="G18928" s="674">
        <v>295.84500000000003</v>
      </c>
      <c r="H18928" s="115">
        <f t="shared" si="590"/>
        <v>1.0068371472522089</v>
      </c>
      <c r="I18928" s="115">
        <f t="shared" si="591"/>
        <v>77.807900000000004</v>
      </c>
    </row>
    <row r="18929" spans="1:9" hidden="1">
      <c r="A18929" s="115" t="s">
        <v>48456</v>
      </c>
      <c r="B18929" s="115" t="s">
        <v>48457</v>
      </c>
      <c r="C18929" s="115" t="s">
        <v>48455</v>
      </c>
      <c r="D18929" s="115" t="s">
        <v>8901</v>
      </c>
      <c r="E18929" s="115">
        <v>40.040599999999998</v>
      </c>
      <c r="F18929" s="674">
        <v>293.83600000000001</v>
      </c>
      <c r="G18929" s="674">
        <v>295.84500000000003</v>
      </c>
      <c r="H18929" s="115">
        <f t="shared" si="590"/>
        <v>1.0068371472522089</v>
      </c>
      <c r="I18929" s="115">
        <f t="shared" si="591"/>
        <v>40.314399999999999</v>
      </c>
    </row>
    <row r="18930" spans="1:9" hidden="1">
      <c r="A18930" s="115" t="s">
        <v>48458</v>
      </c>
      <c r="B18930" s="115" t="s">
        <v>48459</v>
      </c>
      <c r="C18930" s="115" t="s">
        <v>48455</v>
      </c>
      <c r="D18930" s="115" t="s">
        <v>8901</v>
      </c>
      <c r="E18930" s="115">
        <v>35.664099999999998</v>
      </c>
      <c r="F18930" s="674">
        <v>293.83600000000001</v>
      </c>
      <c r="G18930" s="674">
        <v>295.84500000000003</v>
      </c>
      <c r="H18930" s="115">
        <f t="shared" si="590"/>
        <v>1.0068371472522089</v>
      </c>
      <c r="I18930" s="115">
        <f t="shared" si="591"/>
        <v>35.907899999999998</v>
      </c>
    </row>
    <row r="18931" spans="1:9" hidden="1">
      <c r="A18931" s="115" t="s">
        <v>48460</v>
      </c>
      <c r="B18931" s="115" t="s">
        <v>48461</v>
      </c>
      <c r="C18931" s="115" t="s">
        <v>48462</v>
      </c>
      <c r="D18931" s="115" t="s">
        <v>8901</v>
      </c>
      <c r="E18931" s="115">
        <v>49.359499999999997</v>
      </c>
      <c r="F18931" s="674">
        <v>293.83600000000001</v>
      </c>
      <c r="G18931" s="674">
        <v>295.84500000000003</v>
      </c>
      <c r="H18931" s="115">
        <f t="shared" si="590"/>
        <v>1.0068371472522089</v>
      </c>
      <c r="I18931" s="115">
        <f t="shared" si="591"/>
        <v>49.697000000000003</v>
      </c>
    </row>
    <row r="18932" spans="1:9" hidden="1">
      <c r="A18932" s="115" t="s">
        <v>48463</v>
      </c>
      <c r="B18932" s="115" t="s">
        <v>48464</v>
      </c>
      <c r="C18932" s="115" t="s">
        <v>48462</v>
      </c>
      <c r="D18932" s="115" t="s">
        <v>8901</v>
      </c>
      <c r="E18932" s="115">
        <v>12.1206</v>
      </c>
      <c r="F18932" s="674">
        <v>293.83600000000001</v>
      </c>
      <c r="G18932" s="674">
        <v>295.84500000000003</v>
      </c>
      <c r="H18932" s="115">
        <f t="shared" si="590"/>
        <v>1.0068371472522089</v>
      </c>
      <c r="I18932" s="115">
        <f t="shared" si="591"/>
        <v>12.2035</v>
      </c>
    </row>
    <row r="18933" spans="1:9" hidden="1">
      <c r="A18933" s="115" t="s">
        <v>48465</v>
      </c>
      <c r="B18933" s="115" t="s">
        <v>48466</v>
      </c>
      <c r="C18933" s="115" t="s">
        <v>48462</v>
      </c>
      <c r="D18933" s="115" t="s">
        <v>8901</v>
      </c>
      <c r="E18933" s="115">
        <v>7.7441000000000004</v>
      </c>
      <c r="F18933" s="674">
        <v>293.83600000000001</v>
      </c>
      <c r="G18933" s="674">
        <v>295.84500000000003</v>
      </c>
      <c r="H18933" s="115">
        <f t="shared" si="590"/>
        <v>1.0068371472522089</v>
      </c>
      <c r="I18933" s="115">
        <f t="shared" si="591"/>
        <v>7.7969999999999997</v>
      </c>
    </row>
    <row r="18934" spans="1:9" hidden="1">
      <c r="A18934" s="115" t="s">
        <v>48467</v>
      </c>
      <c r="B18934" s="115" t="s">
        <v>48468</v>
      </c>
      <c r="C18934" s="115" t="s">
        <v>48469</v>
      </c>
      <c r="D18934" s="115" t="s">
        <v>8901</v>
      </c>
      <c r="E18934" s="115">
        <v>347.19839999999999</v>
      </c>
      <c r="F18934" s="674">
        <v>293.83600000000001</v>
      </c>
      <c r="G18934" s="674">
        <v>295.84500000000003</v>
      </c>
      <c r="H18934" s="115">
        <f t="shared" si="590"/>
        <v>1.0068371472522089</v>
      </c>
      <c r="I18934" s="115">
        <f t="shared" si="591"/>
        <v>349.57220000000001</v>
      </c>
    </row>
    <row r="18935" spans="1:9" hidden="1">
      <c r="A18935" s="115" t="s">
        <v>48470</v>
      </c>
      <c r="B18935" s="115" t="s">
        <v>48471</v>
      </c>
      <c r="C18935" s="115" t="s">
        <v>48469</v>
      </c>
      <c r="D18935" s="115" t="s">
        <v>8901</v>
      </c>
      <c r="E18935" s="115">
        <v>213.30969999999999</v>
      </c>
      <c r="F18935" s="674">
        <v>293.83600000000001</v>
      </c>
      <c r="G18935" s="674">
        <v>295.84500000000003</v>
      </c>
      <c r="H18935" s="115">
        <f t="shared" si="590"/>
        <v>1.0068371472522089</v>
      </c>
      <c r="I18935" s="115">
        <f t="shared" si="591"/>
        <v>214.7681</v>
      </c>
    </row>
    <row r="18936" spans="1:9" hidden="1">
      <c r="A18936" s="115" t="s">
        <v>48472</v>
      </c>
      <c r="B18936" s="115" t="s">
        <v>48473</v>
      </c>
      <c r="C18936" s="115" t="s">
        <v>48469</v>
      </c>
      <c r="D18936" s="115" t="s">
        <v>8901</v>
      </c>
      <c r="E18936" s="115">
        <v>186.3451</v>
      </c>
      <c r="F18936" s="674">
        <v>293.83600000000001</v>
      </c>
      <c r="G18936" s="674">
        <v>295.84500000000003</v>
      </c>
      <c r="H18936" s="115">
        <f t="shared" si="590"/>
        <v>1.0068371472522089</v>
      </c>
      <c r="I18936" s="115">
        <f t="shared" si="591"/>
        <v>187.61920000000001</v>
      </c>
    </row>
    <row r="18937" spans="1:9" hidden="1">
      <c r="A18937" s="115" t="s">
        <v>48474</v>
      </c>
      <c r="B18937" s="115" t="s">
        <v>48475</v>
      </c>
      <c r="C18937" s="115" t="s">
        <v>48476</v>
      </c>
      <c r="D18937" s="115" t="s">
        <v>8901</v>
      </c>
      <c r="E18937" s="115">
        <v>486.7398</v>
      </c>
      <c r="F18937" s="674">
        <v>293.83600000000001</v>
      </c>
      <c r="G18937" s="674">
        <v>295.84500000000003</v>
      </c>
      <c r="H18937" s="115">
        <f t="shared" si="590"/>
        <v>1.0068371472522089</v>
      </c>
      <c r="I18937" s="115">
        <f t="shared" si="591"/>
        <v>490.0677</v>
      </c>
    </row>
    <row r="18938" spans="1:9" hidden="1">
      <c r="A18938" s="115" t="s">
        <v>48477</v>
      </c>
      <c r="B18938" s="115" t="s">
        <v>48478</v>
      </c>
      <c r="C18938" s="115" t="s">
        <v>48476</v>
      </c>
      <c r="D18938" s="115" t="s">
        <v>8901</v>
      </c>
      <c r="E18938" s="115">
        <v>291.44380000000001</v>
      </c>
      <c r="F18938" s="674">
        <v>293.83600000000001</v>
      </c>
      <c r="G18938" s="674">
        <v>295.84500000000003</v>
      </c>
      <c r="H18938" s="115">
        <f t="shared" si="590"/>
        <v>1.0068371472522089</v>
      </c>
      <c r="I18938" s="115">
        <f t="shared" si="591"/>
        <v>293.43639999999999</v>
      </c>
    </row>
    <row r="18939" spans="1:9" hidden="1">
      <c r="A18939" s="115" t="s">
        <v>48479</v>
      </c>
      <c r="B18939" s="115" t="s">
        <v>48480</v>
      </c>
      <c r="C18939" s="115" t="s">
        <v>48476</v>
      </c>
      <c r="D18939" s="115" t="s">
        <v>8901</v>
      </c>
      <c r="E18939" s="115">
        <v>253.49940000000001</v>
      </c>
      <c r="F18939" s="674">
        <v>293.83600000000001</v>
      </c>
      <c r="G18939" s="674">
        <v>295.84500000000003</v>
      </c>
      <c r="H18939" s="115">
        <f t="shared" si="590"/>
        <v>1.0068371472522089</v>
      </c>
      <c r="I18939" s="115">
        <f t="shared" si="591"/>
        <v>255.23259999999999</v>
      </c>
    </row>
    <row r="18940" spans="1:9" hidden="1">
      <c r="A18940" s="115" t="s">
        <v>48481</v>
      </c>
      <c r="B18940" s="115" t="s">
        <v>48482</v>
      </c>
      <c r="C18940" s="115" t="s">
        <v>48483</v>
      </c>
      <c r="D18940" s="115" t="s">
        <v>8901</v>
      </c>
      <c r="E18940" s="115">
        <v>328.44529999999997</v>
      </c>
      <c r="F18940" s="674">
        <v>293.83600000000001</v>
      </c>
      <c r="G18940" s="674">
        <v>295.84500000000003</v>
      </c>
      <c r="H18940" s="115">
        <f t="shared" si="590"/>
        <v>1.0068371472522089</v>
      </c>
      <c r="I18940" s="115">
        <f t="shared" si="591"/>
        <v>330.6909</v>
      </c>
    </row>
    <row r="18941" spans="1:9" hidden="1">
      <c r="A18941" s="115" t="s">
        <v>48484</v>
      </c>
      <c r="B18941" s="115" t="s">
        <v>48485</v>
      </c>
      <c r="C18941" s="115" t="s">
        <v>48483</v>
      </c>
      <c r="D18941" s="115" t="s">
        <v>8901</v>
      </c>
      <c r="E18941" s="115">
        <v>147.78</v>
      </c>
      <c r="F18941" s="674">
        <v>293.83600000000001</v>
      </c>
      <c r="G18941" s="674">
        <v>295.84500000000003</v>
      </c>
      <c r="H18941" s="115">
        <f t="shared" si="590"/>
        <v>1.0068371472522089</v>
      </c>
      <c r="I18941" s="115">
        <f t="shared" si="591"/>
        <v>148.79040000000001</v>
      </c>
    </row>
    <row r="18942" spans="1:9" hidden="1">
      <c r="A18942" s="115" t="s">
        <v>48486</v>
      </c>
      <c r="B18942" s="115" t="s">
        <v>48487</v>
      </c>
      <c r="C18942" s="115" t="s">
        <v>48483</v>
      </c>
      <c r="D18942" s="115" t="s">
        <v>8901</v>
      </c>
      <c r="E18942" s="115">
        <v>123.43429999999999</v>
      </c>
      <c r="F18942" s="674">
        <v>293.83600000000001</v>
      </c>
      <c r="G18942" s="674">
        <v>295.84500000000003</v>
      </c>
      <c r="H18942" s="115">
        <f t="shared" si="590"/>
        <v>1.0068371472522089</v>
      </c>
      <c r="I18942" s="115">
        <f t="shared" si="591"/>
        <v>124.2782</v>
      </c>
    </row>
    <row r="18943" spans="1:9" hidden="1">
      <c r="A18943" s="115" t="s">
        <v>48488</v>
      </c>
      <c r="B18943" s="115" t="s">
        <v>48489</v>
      </c>
      <c r="C18943" s="115" t="s">
        <v>48490</v>
      </c>
      <c r="D18943" s="115" t="s">
        <v>8901</v>
      </c>
      <c r="E18943" s="115">
        <v>161.2929</v>
      </c>
      <c r="F18943" s="674">
        <v>293.83600000000001</v>
      </c>
      <c r="G18943" s="674">
        <v>295.84500000000003</v>
      </c>
      <c r="H18943" s="115">
        <f t="shared" si="590"/>
        <v>1.0068371472522089</v>
      </c>
      <c r="I18943" s="115">
        <f t="shared" si="591"/>
        <v>162.39570000000001</v>
      </c>
    </row>
    <row r="18944" spans="1:9" hidden="1">
      <c r="A18944" s="115" t="s">
        <v>48491</v>
      </c>
      <c r="B18944" s="115" t="s">
        <v>48492</v>
      </c>
      <c r="C18944" s="115" t="s">
        <v>48490</v>
      </c>
      <c r="D18944" s="115" t="s">
        <v>8901</v>
      </c>
      <c r="E18944" s="115">
        <v>102.6897</v>
      </c>
      <c r="F18944" s="674">
        <v>293.83600000000001</v>
      </c>
      <c r="G18944" s="674">
        <v>295.84500000000003</v>
      </c>
      <c r="H18944" s="115">
        <f t="shared" si="590"/>
        <v>1.0068371472522089</v>
      </c>
      <c r="I18944" s="115">
        <f t="shared" si="591"/>
        <v>103.3918</v>
      </c>
    </row>
    <row r="18945" spans="1:9" hidden="1">
      <c r="A18945" s="115" t="s">
        <v>48493</v>
      </c>
      <c r="B18945" s="115" t="s">
        <v>48494</v>
      </c>
      <c r="C18945" s="115" t="s">
        <v>48490</v>
      </c>
      <c r="D18945" s="115" t="s">
        <v>8901</v>
      </c>
      <c r="E18945" s="115">
        <v>89.545000000000002</v>
      </c>
      <c r="F18945" s="674">
        <v>293.83600000000001</v>
      </c>
      <c r="G18945" s="674">
        <v>295.84500000000003</v>
      </c>
      <c r="H18945" s="115">
        <f t="shared" si="590"/>
        <v>1.0068371472522089</v>
      </c>
      <c r="I18945" s="115">
        <f t="shared" si="591"/>
        <v>90.157200000000003</v>
      </c>
    </row>
    <row r="18946" spans="1:9" hidden="1">
      <c r="A18946" s="115" t="s">
        <v>48495</v>
      </c>
      <c r="B18946" s="115" t="s">
        <v>48496</v>
      </c>
      <c r="C18946" s="115" t="s">
        <v>48497</v>
      </c>
      <c r="D18946" s="115" t="s">
        <v>8901</v>
      </c>
      <c r="E18946" s="115">
        <v>93.1006</v>
      </c>
      <c r="F18946" s="674">
        <v>293.83600000000001</v>
      </c>
      <c r="G18946" s="674">
        <v>295.84500000000003</v>
      </c>
      <c r="H18946" s="115">
        <f t="shared" si="590"/>
        <v>1.0068371472522089</v>
      </c>
      <c r="I18946" s="115">
        <f t="shared" si="591"/>
        <v>93.737099999999998</v>
      </c>
    </row>
    <row r="18947" spans="1:9" hidden="1">
      <c r="A18947" s="115" t="s">
        <v>48498</v>
      </c>
      <c r="B18947" s="115" t="s">
        <v>48499</v>
      </c>
      <c r="C18947" s="115" t="s">
        <v>48497</v>
      </c>
      <c r="D18947" s="115" t="s">
        <v>8901</v>
      </c>
      <c r="E18947" s="115">
        <v>58.187899999999999</v>
      </c>
      <c r="F18947" s="674">
        <v>293.83600000000001</v>
      </c>
      <c r="G18947" s="674">
        <v>295.84500000000003</v>
      </c>
      <c r="H18947" s="115">
        <f t="shared" si="590"/>
        <v>1.0068371472522089</v>
      </c>
      <c r="I18947" s="115">
        <f t="shared" si="591"/>
        <v>58.585700000000003</v>
      </c>
    </row>
    <row r="18948" spans="1:9" hidden="1">
      <c r="A18948" s="115" t="s">
        <v>48500</v>
      </c>
      <c r="B18948" s="115" t="s">
        <v>48501</v>
      </c>
      <c r="C18948" s="115" t="s">
        <v>48502</v>
      </c>
      <c r="D18948" s="115" t="s">
        <v>8901</v>
      </c>
      <c r="E18948" s="115">
        <v>61.757100000000001</v>
      </c>
      <c r="F18948" s="674">
        <v>293.83600000000001</v>
      </c>
      <c r="G18948" s="674">
        <v>295.84500000000003</v>
      </c>
      <c r="H18948" s="115">
        <f t="shared" si="590"/>
        <v>1.0068371472522089</v>
      </c>
      <c r="I18948" s="115">
        <f t="shared" si="591"/>
        <v>62.179299999999998</v>
      </c>
    </row>
    <row r="18949" spans="1:9" hidden="1">
      <c r="A18949" s="115" t="s">
        <v>48503</v>
      </c>
      <c r="B18949" s="115" t="s">
        <v>48504</v>
      </c>
      <c r="C18949" s="115" t="s">
        <v>48502</v>
      </c>
      <c r="D18949" s="115" t="s">
        <v>8901</v>
      </c>
      <c r="E18949" s="115">
        <v>52.7879</v>
      </c>
      <c r="F18949" s="674">
        <v>293.83600000000001</v>
      </c>
      <c r="G18949" s="674">
        <v>295.84500000000003</v>
      </c>
      <c r="H18949" s="115">
        <f t="shared" ref="H18949:H19012" si="592">G18949/F18949</f>
        <v>1.0068371472522089</v>
      </c>
      <c r="I18949" s="115">
        <f t="shared" ref="I18949:I19012" si="593">ROUND(H18949*E18949,4)</f>
        <v>53.148800000000001</v>
      </c>
    </row>
    <row r="18950" spans="1:9" hidden="1">
      <c r="A18950" s="115" t="s">
        <v>48505</v>
      </c>
      <c r="B18950" s="115" t="s">
        <v>48506</v>
      </c>
      <c r="C18950" s="115" t="s">
        <v>48507</v>
      </c>
      <c r="D18950" s="115" t="s">
        <v>8901</v>
      </c>
      <c r="E18950" s="115">
        <v>65.064499999999995</v>
      </c>
      <c r="F18950" s="674">
        <v>293.83600000000001</v>
      </c>
      <c r="G18950" s="674">
        <v>295.84500000000003</v>
      </c>
      <c r="H18950" s="115">
        <f t="shared" si="592"/>
        <v>1.0068371472522089</v>
      </c>
      <c r="I18950" s="115">
        <f t="shared" si="593"/>
        <v>65.509399999999999</v>
      </c>
    </row>
    <row r="18951" spans="1:9" hidden="1">
      <c r="A18951" s="115" t="s">
        <v>48508</v>
      </c>
      <c r="B18951" s="115" t="s">
        <v>48509</v>
      </c>
      <c r="C18951" s="115" t="s">
        <v>48507</v>
      </c>
      <c r="D18951" s="115" t="s">
        <v>8901</v>
      </c>
      <c r="E18951" s="115">
        <v>54.351100000000002</v>
      </c>
      <c r="F18951" s="674">
        <v>293.83600000000001</v>
      </c>
      <c r="G18951" s="674">
        <v>295.84500000000003</v>
      </c>
      <c r="H18951" s="115">
        <f t="shared" si="592"/>
        <v>1.0068371472522089</v>
      </c>
      <c r="I18951" s="115">
        <f t="shared" si="593"/>
        <v>54.722700000000003</v>
      </c>
    </row>
    <row r="18952" spans="1:9" hidden="1">
      <c r="A18952" s="115" t="s">
        <v>48510</v>
      </c>
      <c r="B18952" s="115" t="s">
        <v>48511</v>
      </c>
      <c r="C18952" s="115" t="s">
        <v>48512</v>
      </c>
      <c r="D18952" s="115" t="s">
        <v>8901</v>
      </c>
      <c r="E18952" s="115">
        <v>108.8501</v>
      </c>
      <c r="F18952" s="674">
        <v>293.83600000000001</v>
      </c>
      <c r="G18952" s="674">
        <v>295.84500000000003</v>
      </c>
      <c r="H18952" s="115">
        <f t="shared" si="592"/>
        <v>1.0068371472522089</v>
      </c>
      <c r="I18952" s="115">
        <f t="shared" si="593"/>
        <v>109.5943</v>
      </c>
    </row>
    <row r="18953" spans="1:9" hidden="1">
      <c r="A18953" s="115" t="s">
        <v>48513</v>
      </c>
      <c r="B18953" s="115" t="s">
        <v>48514</v>
      </c>
      <c r="C18953" s="115" t="s">
        <v>48512</v>
      </c>
      <c r="D18953" s="115" t="s">
        <v>8901</v>
      </c>
      <c r="E18953" s="115">
        <v>61.124099999999999</v>
      </c>
      <c r="F18953" s="674">
        <v>293.83600000000001</v>
      </c>
      <c r="G18953" s="674">
        <v>295.84500000000003</v>
      </c>
      <c r="H18953" s="115">
        <f t="shared" si="592"/>
        <v>1.0068371472522089</v>
      </c>
      <c r="I18953" s="115">
        <f t="shared" si="593"/>
        <v>61.542000000000002</v>
      </c>
    </row>
    <row r="18954" spans="1:9" hidden="1">
      <c r="A18954" s="115" t="s">
        <v>48515</v>
      </c>
      <c r="B18954" s="115" t="s">
        <v>48516</v>
      </c>
      <c r="C18954" s="115" t="s">
        <v>48512</v>
      </c>
      <c r="D18954" s="115" t="s">
        <v>8901</v>
      </c>
      <c r="E18954" s="115">
        <v>54.152799999999999</v>
      </c>
      <c r="F18954" s="674">
        <v>293.83600000000001</v>
      </c>
      <c r="G18954" s="674">
        <v>295.84500000000003</v>
      </c>
      <c r="H18954" s="115">
        <f t="shared" si="592"/>
        <v>1.0068371472522089</v>
      </c>
      <c r="I18954" s="115">
        <f t="shared" si="593"/>
        <v>54.523099999999999</v>
      </c>
    </row>
    <row r="18955" spans="1:9" hidden="1">
      <c r="A18955" s="115" t="s">
        <v>48517</v>
      </c>
      <c r="B18955" s="115" t="s">
        <v>48518</v>
      </c>
      <c r="C18955" s="115" t="s">
        <v>48519</v>
      </c>
      <c r="D18955" s="115" t="s">
        <v>8901</v>
      </c>
      <c r="E18955" s="115">
        <v>109.9773</v>
      </c>
      <c r="F18955" s="674">
        <v>293.83600000000001</v>
      </c>
      <c r="G18955" s="674">
        <v>295.84500000000003</v>
      </c>
      <c r="H18955" s="115">
        <f t="shared" si="592"/>
        <v>1.0068371472522089</v>
      </c>
      <c r="I18955" s="115">
        <f t="shared" si="593"/>
        <v>110.72920000000001</v>
      </c>
    </row>
    <row r="18956" spans="1:9" hidden="1">
      <c r="A18956" s="115" t="s">
        <v>48520</v>
      </c>
      <c r="B18956" s="115" t="s">
        <v>48521</v>
      </c>
      <c r="C18956" s="115" t="s">
        <v>48519</v>
      </c>
      <c r="D18956" s="115" t="s">
        <v>8901</v>
      </c>
      <c r="E18956" s="115">
        <v>61.864899999999999</v>
      </c>
      <c r="F18956" s="674">
        <v>293.83600000000001</v>
      </c>
      <c r="G18956" s="674">
        <v>295.84500000000003</v>
      </c>
      <c r="H18956" s="115">
        <f t="shared" si="592"/>
        <v>1.0068371472522089</v>
      </c>
      <c r="I18956" s="115">
        <f t="shared" si="593"/>
        <v>62.2879</v>
      </c>
    </row>
    <row r="18957" spans="1:9" hidden="1">
      <c r="A18957" s="115" t="s">
        <v>48522</v>
      </c>
      <c r="B18957" s="115" t="s">
        <v>48523</v>
      </c>
      <c r="C18957" s="115" t="s">
        <v>48519</v>
      </c>
      <c r="D18957" s="115" t="s">
        <v>8901</v>
      </c>
      <c r="E18957" s="115">
        <v>54.796900000000001</v>
      </c>
      <c r="F18957" s="674">
        <v>293.83600000000001</v>
      </c>
      <c r="G18957" s="674">
        <v>295.84500000000003</v>
      </c>
      <c r="H18957" s="115">
        <f t="shared" si="592"/>
        <v>1.0068371472522089</v>
      </c>
      <c r="I18957" s="115">
        <f t="shared" si="593"/>
        <v>55.171599999999998</v>
      </c>
    </row>
    <row r="18958" spans="1:9" hidden="1">
      <c r="A18958" s="115" t="s">
        <v>48524</v>
      </c>
      <c r="B18958" s="115" t="s">
        <v>48525</v>
      </c>
      <c r="C18958" s="115" t="s">
        <v>48526</v>
      </c>
      <c r="D18958" s="115" t="s">
        <v>8901</v>
      </c>
      <c r="E18958" s="115">
        <v>151.81039999999999</v>
      </c>
      <c r="F18958" s="674">
        <v>293.83600000000001</v>
      </c>
      <c r="G18958" s="674">
        <v>295.84500000000003</v>
      </c>
      <c r="H18958" s="115">
        <f t="shared" si="592"/>
        <v>1.0068371472522089</v>
      </c>
      <c r="I18958" s="115">
        <f t="shared" si="593"/>
        <v>152.8484</v>
      </c>
    </row>
    <row r="18959" spans="1:9" hidden="1">
      <c r="A18959" s="115" t="s">
        <v>48527</v>
      </c>
      <c r="B18959" s="115" t="s">
        <v>48528</v>
      </c>
      <c r="C18959" s="115" t="s">
        <v>48526</v>
      </c>
      <c r="D18959" s="115" t="s">
        <v>8901</v>
      </c>
      <c r="E18959" s="115">
        <v>86.587199999999996</v>
      </c>
      <c r="F18959" s="674">
        <v>293.83600000000001</v>
      </c>
      <c r="G18959" s="674">
        <v>295.84500000000003</v>
      </c>
      <c r="H18959" s="115">
        <f t="shared" si="592"/>
        <v>1.0068371472522089</v>
      </c>
      <c r="I18959" s="115">
        <f t="shared" si="593"/>
        <v>87.179199999999994</v>
      </c>
    </row>
    <row r="18960" spans="1:9" hidden="1">
      <c r="A18960" s="115" t="s">
        <v>48529</v>
      </c>
      <c r="B18960" s="115" t="s">
        <v>48530</v>
      </c>
      <c r="C18960" s="115" t="s">
        <v>48526</v>
      </c>
      <c r="D18960" s="115" t="s">
        <v>8901</v>
      </c>
      <c r="E18960" s="115">
        <v>75.597200000000001</v>
      </c>
      <c r="F18960" s="674">
        <v>293.83600000000001</v>
      </c>
      <c r="G18960" s="674">
        <v>295.84500000000003</v>
      </c>
      <c r="H18960" s="115">
        <f t="shared" si="592"/>
        <v>1.0068371472522089</v>
      </c>
      <c r="I18960" s="115">
        <f t="shared" si="593"/>
        <v>76.114099999999993</v>
      </c>
    </row>
    <row r="18961" spans="1:9" hidden="1">
      <c r="A18961" s="115" t="s">
        <v>48531</v>
      </c>
      <c r="B18961" s="115" t="s">
        <v>48532</v>
      </c>
      <c r="C18961" s="115" t="s">
        <v>48533</v>
      </c>
      <c r="D18961" s="115" t="s">
        <v>8901</v>
      </c>
      <c r="E18961" s="115">
        <v>184.00739999999999</v>
      </c>
      <c r="F18961" s="674">
        <v>293.83600000000001</v>
      </c>
      <c r="G18961" s="674">
        <v>295.84500000000003</v>
      </c>
      <c r="H18961" s="115">
        <f t="shared" si="592"/>
        <v>1.0068371472522089</v>
      </c>
      <c r="I18961" s="115">
        <f t="shared" si="593"/>
        <v>185.2655</v>
      </c>
    </row>
    <row r="18962" spans="1:9" hidden="1">
      <c r="A18962" s="115" t="s">
        <v>48534</v>
      </c>
      <c r="B18962" s="115" t="s">
        <v>48535</v>
      </c>
      <c r="C18962" s="115" t="s">
        <v>48533</v>
      </c>
      <c r="D18962" s="115" t="s">
        <v>8901</v>
      </c>
      <c r="E18962" s="115">
        <v>101.1138</v>
      </c>
      <c r="F18962" s="674">
        <v>293.83600000000001</v>
      </c>
      <c r="G18962" s="674">
        <v>295.84500000000003</v>
      </c>
      <c r="H18962" s="115">
        <f t="shared" si="592"/>
        <v>1.0068371472522089</v>
      </c>
      <c r="I18962" s="115">
        <f t="shared" si="593"/>
        <v>101.8051</v>
      </c>
    </row>
    <row r="18963" spans="1:9" hidden="1">
      <c r="A18963" s="115" t="s">
        <v>48536</v>
      </c>
      <c r="B18963" s="115" t="s">
        <v>48537</v>
      </c>
      <c r="C18963" s="115" t="s">
        <v>48533</v>
      </c>
      <c r="D18963" s="115" t="s">
        <v>8901</v>
      </c>
      <c r="E18963" s="115">
        <v>87.188400000000001</v>
      </c>
      <c r="F18963" s="674">
        <v>293.83600000000001</v>
      </c>
      <c r="G18963" s="674">
        <v>295.84500000000003</v>
      </c>
      <c r="H18963" s="115">
        <f t="shared" si="592"/>
        <v>1.0068371472522089</v>
      </c>
      <c r="I18963" s="115">
        <f t="shared" si="593"/>
        <v>87.784499999999994</v>
      </c>
    </row>
    <row r="18964" spans="1:9" hidden="1">
      <c r="A18964" s="115" t="s">
        <v>48538</v>
      </c>
      <c r="B18964" s="115" t="s">
        <v>48539</v>
      </c>
      <c r="C18964" s="115" t="s">
        <v>48540</v>
      </c>
      <c r="D18964" s="115" t="s">
        <v>8901</v>
      </c>
      <c r="E18964" s="115">
        <v>209.1883</v>
      </c>
      <c r="F18964" s="674">
        <v>293.83600000000001</v>
      </c>
      <c r="G18964" s="674">
        <v>295.84500000000003</v>
      </c>
      <c r="H18964" s="115">
        <f t="shared" si="592"/>
        <v>1.0068371472522089</v>
      </c>
      <c r="I18964" s="115">
        <f t="shared" si="593"/>
        <v>210.61859999999999</v>
      </c>
    </row>
    <row r="18965" spans="1:9" hidden="1">
      <c r="A18965" s="115" t="s">
        <v>48541</v>
      </c>
      <c r="B18965" s="115" t="s">
        <v>48542</v>
      </c>
      <c r="C18965" s="115" t="s">
        <v>48540</v>
      </c>
      <c r="D18965" s="115" t="s">
        <v>8901</v>
      </c>
      <c r="E18965" s="115">
        <v>117.66119999999999</v>
      </c>
      <c r="F18965" s="674">
        <v>293.83600000000001</v>
      </c>
      <c r="G18965" s="674">
        <v>295.84500000000003</v>
      </c>
      <c r="H18965" s="115">
        <f t="shared" si="592"/>
        <v>1.0068371472522089</v>
      </c>
      <c r="I18965" s="115">
        <f t="shared" si="593"/>
        <v>118.4657</v>
      </c>
    </row>
    <row r="18966" spans="1:9" hidden="1">
      <c r="A18966" s="115" t="s">
        <v>48543</v>
      </c>
      <c r="B18966" s="115" t="s">
        <v>48544</v>
      </c>
      <c r="C18966" s="115" t="s">
        <v>48540</v>
      </c>
      <c r="D18966" s="115" t="s">
        <v>8901</v>
      </c>
      <c r="E18966" s="115">
        <v>101.5775</v>
      </c>
      <c r="F18966" s="674">
        <v>293.83600000000001</v>
      </c>
      <c r="G18966" s="674">
        <v>295.84500000000003</v>
      </c>
      <c r="H18966" s="115">
        <f t="shared" si="592"/>
        <v>1.0068371472522089</v>
      </c>
      <c r="I18966" s="115">
        <f t="shared" si="593"/>
        <v>102.27200000000001</v>
      </c>
    </row>
    <row r="18967" spans="1:9" hidden="1">
      <c r="A18967" s="115" t="s">
        <v>48545</v>
      </c>
      <c r="B18967" s="115" t="s">
        <v>48546</v>
      </c>
      <c r="C18967" s="115" t="s">
        <v>48547</v>
      </c>
      <c r="D18967" s="115" t="s">
        <v>8901</v>
      </c>
      <c r="E18967" s="115">
        <v>35.245399999999997</v>
      </c>
      <c r="F18967" s="674">
        <v>293.83600000000001</v>
      </c>
      <c r="G18967" s="674">
        <v>295.84500000000003</v>
      </c>
      <c r="H18967" s="115">
        <f t="shared" si="592"/>
        <v>1.0068371472522089</v>
      </c>
      <c r="I18967" s="115">
        <f t="shared" si="593"/>
        <v>35.486400000000003</v>
      </c>
    </row>
    <row r="18968" spans="1:9" hidden="1">
      <c r="A18968" s="115" t="s">
        <v>48548</v>
      </c>
      <c r="B18968" s="115" t="s">
        <v>48549</v>
      </c>
      <c r="C18968" s="115" t="s">
        <v>48547</v>
      </c>
      <c r="D18968" s="115" t="s">
        <v>8901</v>
      </c>
      <c r="E18968" s="115">
        <v>21.1325</v>
      </c>
      <c r="F18968" s="674">
        <v>293.83600000000001</v>
      </c>
      <c r="G18968" s="674">
        <v>295.84500000000003</v>
      </c>
      <c r="H18968" s="115">
        <f t="shared" si="592"/>
        <v>1.0068371472522089</v>
      </c>
      <c r="I18968" s="115">
        <f t="shared" si="593"/>
        <v>21.277000000000001</v>
      </c>
    </row>
    <row r="18969" spans="1:9" hidden="1">
      <c r="A18969" s="115" t="s">
        <v>48550</v>
      </c>
      <c r="B18969" s="115" t="s">
        <v>48551</v>
      </c>
      <c r="C18969" s="115" t="s">
        <v>48552</v>
      </c>
      <c r="D18969" s="115" t="s">
        <v>8901</v>
      </c>
      <c r="E18969" s="115">
        <v>3.5565000000000002</v>
      </c>
      <c r="F18969" s="674">
        <v>293.83600000000001</v>
      </c>
      <c r="G18969" s="674">
        <v>295.84500000000003</v>
      </c>
      <c r="H18969" s="115">
        <f t="shared" si="592"/>
        <v>1.0068371472522089</v>
      </c>
      <c r="I18969" s="115">
        <f t="shared" si="593"/>
        <v>3.5808</v>
      </c>
    </row>
    <row r="18970" spans="1:9" hidden="1">
      <c r="A18970" s="115" t="s">
        <v>48553</v>
      </c>
      <c r="B18970" s="115" t="s">
        <v>48554</v>
      </c>
      <c r="C18970" s="115" t="s">
        <v>48552</v>
      </c>
      <c r="D18970" s="115" t="s">
        <v>8901</v>
      </c>
      <c r="E18970" s="115">
        <v>2.371</v>
      </c>
      <c r="F18970" s="674">
        <v>293.83600000000001</v>
      </c>
      <c r="G18970" s="674">
        <v>295.84500000000003</v>
      </c>
      <c r="H18970" s="115">
        <f t="shared" si="592"/>
        <v>1.0068371472522089</v>
      </c>
      <c r="I18970" s="115">
        <f t="shared" si="593"/>
        <v>2.3872</v>
      </c>
    </row>
    <row r="18971" spans="1:9" hidden="1">
      <c r="A18971" s="115" t="s">
        <v>48555</v>
      </c>
      <c r="B18971" s="115" t="s">
        <v>48556</v>
      </c>
      <c r="C18971" s="115" t="s">
        <v>48557</v>
      </c>
      <c r="D18971" s="115" t="s">
        <v>8901</v>
      </c>
      <c r="E18971" s="115">
        <v>7.7847999999999997</v>
      </c>
      <c r="F18971" s="674">
        <v>293.83600000000001</v>
      </c>
      <c r="G18971" s="674">
        <v>295.84500000000003</v>
      </c>
      <c r="H18971" s="115">
        <f t="shared" si="592"/>
        <v>1.0068371472522089</v>
      </c>
      <c r="I18971" s="115">
        <f t="shared" si="593"/>
        <v>7.8380000000000001</v>
      </c>
    </row>
    <row r="18972" spans="1:9" hidden="1">
      <c r="A18972" s="115" t="s">
        <v>48558</v>
      </c>
      <c r="B18972" s="115" t="s">
        <v>48559</v>
      </c>
      <c r="C18972" s="115" t="s">
        <v>48557</v>
      </c>
      <c r="D18972" s="115" t="s">
        <v>8901</v>
      </c>
      <c r="E18972" s="115">
        <v>5.1898999999999997</v>
      </c>
      <c r="F18972" s="674">
        <v>293.83600000000001</v>
      </c>
      <c r="G18972" s="674">
        <v>295.84500000000003</v>
      </c>
      <c r="H18972" s="115">
        <f t="shared" si="592"/>
        <v>1.0068371472522089</v>
      </c>
      <c r="I18972" s="115">
        <f t="shared" si="593"/>
        <v>5.2253999999999996</v>
      </c>
    </row>
    <row r="18973" spans="1:9" hidden="1">
      <c r="A18973" s="115" t="s">
        <v>48560</v>
      </c>
      <c r="B18973" s="115" t="s">
        <v>48561</v>
      </c>
      <c r="C18973" s="115" t="s">
        <v>48562</v>
      </c>
      <c r="D18973" s="115" t="s">
        <v>8901</v>
      </c>
      <c r="E18973" s="115">
        <v>2.76</v>
      </c>
      <c r="F18973" s="674">
        <v>293.83600000000001</v>
      </c>
      <c r="G18973" s="674">
        <v>295.84500000000003</v>
      </c>
      <c r="H18973" s="115">
        <f t="shared" si="592"/>
        <v>1.0068371472522089</v>
      </c>
      <c r="I18973" s="115">
        <f t="shared" si="593"/>
        <v>2.7789000000000001</v>
      </c>
    </row>
    <row r="18974" spans="1:9" hidden="1">
      <c r="A18974" s="115" t="s">
        <v>48563</v>
      </c>
      <c r="B18974" s="115" t="s">
        <v>48564</v>
      </c>
      <c r="C18974" s="115" t="s">
        <v>48562</v>
      </c>
      <c r="D18974" s="115" t="s">
        <v>8901</v>
      </c>
      <c r="E18974" s="115">
        <v>1.9734</v>
      </c>
      <c r="F18974" s="674">
        <v>293.83600000000001</v>
      </c>
      <c r="G18974" s="674">
        <v>295.84500000000003</v>
      </c>
      <c r="H18974" s="115">
        <f t="shared" si="592"/>
        <v>1.0068371472522089</v>
      </c>
      <c r="I18974" s="115">
        <f t="shared" si="593"/>
        <v>1.9869000000000001</v>
      </c>
    </row>
    <row r="18975" spans="1:9" hidden="1">
      <c r="A18975" s="115" t="s">
        <v>48565</v>
      </c>
      <c r="B18975" s="115" t="s">
        <v>48566</v>
      </c>
      <c r="C18975" s="115" t="s">
        <v>48567</v>
      </c>
      <c r="D18975" s="115" t="s">
        <v>8901</v>
      </c>
      <c r="E18975" s="115">
        <v>682.86649999999997</v>
      </c>
      <c r="F18975" s="674">
        <v>293.83600000000001</v>
      </c>
      <c r="G18975" s="674">
        <v>295.84500000000003</v>
      </c>
      <c r="H18975" s="115">
        <f t="shared" si="592"/>
        <v>1.0068371472522089</v>
      </c>
      <c r="I18975" s="115">
        <f t="shared" si="593"/>
        <v>687.53539999999998</v>
      </c>
    </row>
    <row r="18976" spans="1:9" hidden="1">
      <c r="A18976" s="115" t="s">
        <v>48568</v>
      </c>
      <c r="B18976" s="115" t="s">
        <v>48569</v>
      </c>
      <c r="C18976" s="115" t="s">
        <v>48567</v>
      </c>
      <c r="D18976" s="115" t="s">
        <v>8901</v>
      </c>
      <c r="E18976" s="115">
        <v>328.42660000000001</v>
      </c>
      <c r="F18976" s="674">
        <v>293.83600000000001</v>
      </c>
      <c r="G18976" s="674">
        <v>295.84500000000003</v>
      </c>
      <c r="H18976" s="115">
        <f t="shared" si="592"/>
        <v>1.0068371472522089</v>
      </c>
      <c r="I18976" s="115">
        <f t="shared" si="593"/>
        <v>330.6721</v>
      </c>
    </row>
    <row r="18977" spans="1:9" hidden="1">
      <c r="A18977" s="115" t="s">
        <v>48570</v>
      </c>
      <c r="B18977" s="115" t="s">
        <v>48571</v>
      </c>
      <c r="C18977" s="115" t="s">
        <v>48567</v>
      </c>
      <c r="D18977" s="115" t="s">
        <v>8901</v>
      </c>
      <c r="E18977" s="115">
        <v>304.4436</v>
      </c>
      <c r="F18977" s="674">
        <v>293.83600000000001</v>
      </c>
      <c r="G18977" s="674">
        <v>295.84500000000003</v>
      </c>
      <c r="H18977" s="115">
        <f t="shared" si="592"/>
        <v>1.0068371472522089</v>
      </c>
      <c r="I18977" s="115">
        <f t="shared" si="593"/>
        <v>306.52510000000001</v>
      </c>
    </row>
    <row r="18978" spans="1:9" hidden="1">
      <c r="A18978" s="115" t="s">
        <v>48572</v>
      </c>
      <c r="B18978" s="115" t="s">
        <v>48573</v>
      </c>
      <c r="C18978" s="115" t="s">
        <v>48574</v>
      </c>
      <c r="D18978" s="115" t="s">
        <v>8901</v>
      </c>
      <c r="E18978" s="115">
        <v>57.6599</v>
      </c>
      <c r="F18978" s="674">
        <v>293.83600000000001</v>
      </c>
      <c r="G18978" s="674">
        <v>295.84500000000003</v>
      </c>
      <c r="H18978" s="115">
        <f t="shared" si="592"/>
        <v>1.0068371472522089</v>
      </c>
      <c r="I18978" s="115">
        <f t="shared" si="593"/>
        <v>58.054099999999998</v>
      </c>
    </row>
    <row r="18979" spans="1:9" hidden="1">
      <c r="A18979" s="115" t="s">
        <v>48575</v>
      </c>
      <c r="B18979" s="115" t="s">
        <v>48576</v>
      </c>
      <c r="C18979" s="115" t="s">
        <v>48577</v>
      </c>
      <c r="D18979" s="115" t="s">
        <v>8901</v>
      </c>
      <c r="E18979" s="115">
        <v>41.221400000000003</v>
      </c>
      <c r="F18979" s="674">
        <v>293.83600000000001</v>
      </c>
      <c r="G18979" s="674">
        <v>295.84500000000003</v>
      </c>
      <c r="H18979" s="115">
        <f t="shared" si="592"/>
        <v>1.0068371472522089</v>
      </c>
      <c r="I18979" s="115">
        <f t="shared" si="593"/>
        <v>41.5032</v>
      </c>
    </row>
    <row r="18980" spans="1:9" hidden="1">
      <c r="A18980" s="115" t="s">
        <v>48578</v>
      </c>
      <c r="B18980" s="115" t="s">
        <v>48579</v>
      </c>
      <c r="C18980" s="115" t="s">
        <v>48574</v>
      </c>
      <c r="D18980" s="115" t="s">
        <v>8901</v>
      </c>
      <c r="E18980" s="115">
        <v>38.9223</v>
      </c>
      <c r="F18980" s="674">
        <v>293.83600000000001</v>
      </c>
      <c r="G18980" s="674">
        <v>295.84500000000003</v>
      </c>
      <c r="H18980" s="115">
        <f t="shared" si="592"/>
        <v>1.0068371472522089</v>
      </c>
      <c r="I18980" s="115">
        <f t="shared" si="593"/>
        <v>39.188400000000001</v>
      </c>
    </row>
    <row r="18981" spans="1:9" hidden="1">
      <c r="A18981" s="115" t="s">
        <v>48580</v>
      </c>
      <c r="B18981" s="115" t="s">
        <v>48581</v>
      </c>
      <c r="C18981" s="115" t="s">
        <v>48582</v>
      </c>
      <c r="D18981" s="115" t="s">
        <v>8901</v>
      </c>
      <c r="E18981" s="115">
        <v>301.83049999999997</v>
      </c>
      <c r="F18981" s="674">
        <v>293.83600000000001</v>
      </c>
      <c r="G18981" s="674">
        <v>295.84500000000003</v>
      </c>
      <c r="H18981" s="115">
        <f t="shared" si="592"/>
        <v>1.0068371472522089</v>
      </c>
      <c r="I18981" s="115">
        <f t="shared" si="593"/>
        <v>303.89420000000001</v>
      </c>
    </row>
    <row r="18982" spans="1:9" hidden="1">
      <c r="A18982" s="115" t="s">
        <v>48583</v>
      </c>
      <c r="B18982" s="115" t="s">
        <v>48584</v>
      </c>
      <c r="C18982" s="115" t="s">
        <v>48582</v>
      </c>
      <c r="D18982" s="115" t="s">
        <v>8901</v>
      </c>
      <c r="E18982" s="115">
        <v>135.78309999999999</v>
      </c>
      <c r="F18982" s="674">
        <v>293.83600000000001</v>
      </c>
      <c r="G18982" s="674">
        <v>295.84500000000003</v>
      </c>
      <c r="H18982" s="115">
        <f t="shared" si="592"/>
        <v>1.0068371472522089</v>
      </c>
      <c r="I18982" s="115">
        <f t="shared" si="593"/>
        <v>136.7115</v>
      </c>
    </row>
    <row r="18983" spans="1:9" hidden="1">
      <c r="A18983" s="115" t="s">
        <v>48585</v>
      </c>
      <c r="B18983" s="115" t="s">
        <v>48586</v>
      </c>
      <c r="C18983" s="115" t="s">
        <v>48582</v>
      </c>
      <c r="D18983" s="115" t="s">
        <v>8901</v>
      </c>
      <c r="E18983" s="115">
        <v>106.85</v>
      </c>
      <c r="F18983" s="674">
        <v>293.83600000000001</v>
      </c>
      <c r="G18983" s="674">
        <v>295.84500000000003</v>
      </c>
      <c r="H18983" s="115">
        <f t="shared" si="592"/>
        <v>1.0068371472522089</v>
      </c>
      <c r="I18983" s="115">
        <f t="shared" si="593"/>
        <v>107.5805</v>
      </c>
    </row>
    <row r="18984" spans="1:9" hidden="1">
      <c r="A18984" s="115" t="s">
        <v>48587</v>
      </c>
      <c r="B18984" s="115" t="s">
        <v>48588</v>
      </c>
      <c r="C18984" s="115" t="s">
        <v>48589</v>
      </c>
      <c r="D18984" s="115" t="s">
        <v>8901</v>
      </c>
      <c r="E18984" s="115">
        <v>360.31560000000002</v>
      </c>
      <c r="F18984" s="674">
        <v>293.83600000000001</v>
      </c>
      <c r="G18984" s="674">
        <v>295.84500000000003</v>
      </c>
      <c r="H18984" s="115">
        <f t="shared" si="592"/>
        <v>1.0068371472522089</v>
      </c>
      <c r="I18984" s="115">
        <f t="shared" si="593"/>
        <v>362.77910000000003</v>
      </c>
    </row>
    <row r="18985" spans="1:9" hidden="1">
      <c r="A18985" s="115" t="s">
        <v>48590</v>
      </c>
      <c r="B18985" s="115" t="s">
        <v>48591</v>
      </c>
      <c r="C18985" s="115" t="s">
        <v>48589</v>
      </c>
      <c r="D18985" s="115" t="s">
        <v>8901</v>
      </c>
      <c r="E18985" s="115">
        <v>164.73949999999999</v>
      </c>
      <c r="F18985" s="674">
        <v>293.83600000000001</v>
      </c>
      <c r="G18985" s="674">
        <v>295.84500000000003</v>
      </c>
      <c r="H18985" s="115">
        <f t="shared" si="592"/>
        <v>1.0068371472522089</v>
      </c>
      <c r="I18985" s="115">
        <f t="shared" si="593"/>
        <v>165.86580000000001</v>
      </c>
    </row>
    <row r="18986" spans="1:9" hidden="1">
      <c r="A18986" s="115" t="s">
        <v>48592</v>
      </c>
      <c r="B18986" s="115" t="s">
        <v>48593</v>
      </c>
      <c r="C18986" s="115" t="s">
        <v>48589</v>
      </c>
      <c r="D18986" s="115" t="s">
        <v>8901</v>
      </c>
      <c r="E18986" s="115">
        <v>132.66669999999999</v>
      </c>
      <c r="F18986" s="674">
        <v>293.83600000000001</v>
      </c>
      <c r="G18986" s="674">
        <v>295.84500000000003</v>
      </c>
      <c r="H18986" s="115">
        <f t="shared" si="592"/>
        <v>1.0068371472522089</v>
      </c>
      <c r="I18986" s="115">
        <f t="shared" si="593"/>
        <v>133.57380000000001</v>
      </c>
    </row>
    <row r="18987" spans="1:9" hidden="1">
      <c r="A18987" s="115" t="s">
        <v>48594</v>
      </c>
      <c r="B18987" s="115" t="s">
        <v>48595</v>
      </c>
      <c r="C18987" s="115" t="s">
        <v>48596</v>
      </c>
      <c r="D18987" s="115" t="s">
        <v>8901</v>
      </c>
      <c r="E18987" s="115">
        <v>417.92</v>
      </c>
      <c r="F18987" s="674">
        <v>293.83600000000001</v>
      </c>
      <c r="G18987" s="674">
        <v>295.84500000000003</v>
      </c>
      <c r="H18987" s="115">
        <f t="shared" si="592"/>
        <v>1.0068371472522089</v>
      </c>
      <c r="I18987" s="115">
        <f t="shared" si="593"/>
        <v>420.7774</v>
      </c>
    </row>
    <row r="18988" spans="1:9" hidden="1">
      <c r="A18988" s="115" t="s">
        <v>48597</v>
      </c>
      <c r="B18988" s="115" t="s">
        <v>48598</v>
      </c>
      <c r="C18988" s="115" t="s">
        <v>48596</v>
      </c>
      <c r="D18988" s="115" t="s">
        <v>8901</v>
      </c>
      <c r="E18988" s="115">
        <v>137.678</v>
      </c>
      <c r="F18988" s="674">
        <v>293.83600000000001</v>
      </c>
      <c r="G18988" s="674">
        <v>295.84500000000003</v>
      </c>
      <c r="H18988" s="115">
        <f t="shared" si="592"/>
        <v>1.0068371472522089</v>
      </c>
      <c r="I18988" s="115">
        <f t="shared" si="593"/>
        <v>138.61930000000001</v>
      </c>
    </row>
    <row r="18989" spans="1:9" hidden="1">
      <c r="A18989" s="115" t="s">
        <v>48599</v>
      </c>
      <c r="B18989" s="115" t="s">
        <v>48600</v>
      </c>
      <c r="C18989" s="115" t="s">
        <v>48596</v>
      </c>
      <c r="D18989" s="115" t="s">
        <v>8901</v>
      </c>
      <c r="E18989" s="115">
        <v>100.5431</v>
      </c>
      <c r="F18989" s="674">
        <v>293.83600000000001</v>
      </c>
      <c r="G18989" s="674">
        <v>295.84500000000003</v>
      </c>
      <c r="H18989" s="115">
        <f t="shared" si="592"/>
        <v>1.0068371472522089</v>
      </c>
      <c r="I18989" s="115">
        <f t="shared" si="593"/>
        <v>101.23050000000001</v>
      </c>
    </row>
    <row r="18990" spans="1:9" hidden="1">
      <c r="A18990" s="115" t="s">
        <v>48601</v>
      </c>
      <c r="B18990" s="115" t="s">
        <v>48602</v>
      </c>
      <c r="C18990" s="115" t="s">
        <v>48603</v>
      </c>
      <c r="D18990" s="115" t="s">
        <v>8901</v>
      </c>
      <c r="E18990" s="115">
        <v>7.4275000000000002</v>
      </c>
      <c r="F18990" s="674">
        <v>293.83600000000001</v>
      </c>
      <c r="G18990" s="674">
        <v>295.84500000000003</v>
      </c>
      <c r="H18990" s="115">
        <f t="shared" si="592"/>
        <v>1.0068371472522089</v>
      </c>
      <c r="I18990" s="115">
        <f t="shared" si="593"/>
        <v>7.4782999999999999</v>
      </c>
    </row>
    <row r="18991" spans="1:9" hidden="1">
      <c r="A18991" s="115" t="s">
        <v>48604</v>
      </c>
      <c r="B18991" s="115" t="s">
        <v>48605</v>
      </c>
      <c r="C18991" s="115" t="s">
        <v>48606</v>
      </c>
      <c r="D18991" s="115" t="s">
        <v>8901</v>
      </c>
      <c r="E18991" s="115">
        <v>3.2328000000000001</v>
      </c>
      <c r="F18991" s="674">
        <v>293.83600000000001</v>
      </c>
      <c r="G18991" s="674">
        <v>295.84500000000003</v>
      </c>
      <c r="H18991" s="115">
        <f t="shared" si="592"/>
        <v>1.0068371472522089</v>
      </c>
      <c r="I18991" s="115">
        <f t="shared" si="593"/>
        <v>3.2549000000000001</v>
      </c>
    </row>
    <row r="18992" spans="1:9" hidden="1">
      <c r="A18992" s="115" t="s">
        <v>48607</v>
      </c>
      <c r="B18992" s="115" t="s">
        <v>48608</v>
      </c>
      <c r="C18992" s="115" t="s">
        <v>48609</v>
      </c>
      <c r="D18992" s="115" t="s">
        <v>8901</v>
      </c>
      <c r="E18992" s="115">
        <v>121.389</v>
      </c>
      <c r="F18992" s="674">
        <v>293.83600000000001</v>
      </c>
      <c r="G18992" s="674">
        <v>295.84500000000003</v>
      </c>
      <c r="H18992" s="115">
        <f t="shared" si="592"/>
        <v>1.0068371472522089</v>
      </c>
      <c r="I18992" s="115">
        <f t="shared" si="593"/>
        <v>122.21899999999999</v>
      </c>
    </row>
    <row r="18993" spans="1:9" hidden="1">
      <c r="A18993" s="115" t="s">
        <v>48610</v>
      </c>
      <c r="B18993" s="115" t="s">
        <v>48611</v>
      </c>
      <c r="C18993" s="115" t="s">
        <v>48609</v>
      </c>
      <c r="D18993" s="115" t="s">
        <v>8901</v>
      </c>
      <c r="E18993" s="115">
        <v>56.539900000000003</v>
      </c>
      <c r="F18993" s="674">
        <v>293.83600000000001</v>
      </c>
      <c r="G18993" s="674">
        <v>295.84500000000003</v>
      </c>
      <c r="H18993" s="115">
        <f t="shared" si="592"/>
        <v>1.0068371472522089</v>
      </c>
      <c r="I18993" s="115">
        <f t="shared" si="593"/>
        <v>56.926499999999997</v>
      </c>
    </row>
    <row r="18994" spans="1:9" hidden="1">
      <c r="A18994" s="115" t="s">
        <v>48612</v>
      </c>
      <c r="B18994" s="115" t="s">
        <v>48613</v>
      </c>
      <c r="C18994" s="115" t="s">
        <v>48609</v>
      </c>
      <c r="D18994" s="115" t="s">
        <v>8901</v>
      </c>
      <c r="E18994" s="115">
        <v>48.400300000000001</v>
      </c>
      <c r="F18994" s="674">
        <v>293.83600000000001</v>
      </c>
      <c r="G18994" s="674">
        <v>295.84500000000003</v>
      </c>
      <c r="H18994" s="115">
        <f t="shared" si="592"/>
        <v>1.0068371472522089</v>
      </c>
      <c r="I18994" s="115">
        <f t="shared" si="593"/>
        <v>48.731200000000001</v>
      </c>
    </row>
    <row r="18995" spans="1:9" hidden="1">
      <c r="A18995" s="115" t="s">
        <v>48614</v>
      </c>
      <c r="B18995" s="115" t="s">
        <v>48615</v>
      </c>
      <c r="C18995" s="115" t="s">
        <v>48616</v>
      </c>
      <c r="D18995" s="115" t="s">
        <v>8901</v>
      </c>
      <c r="E18995" s="115">
        <v>342.26150000000001</v>
      </c>
      <c r="F18995" s="674">
        <v>293.83600000000001</v>
      </c>
      <c r="G18995" s="674">
        <v>295.84500000000003</v>
      </c>
      <c r="H18995" s="115">
        <f t="shared" si="592"/>
        <v>1.0068371472522089</v>
      </c>
      <c r="I18995" s="115">
        <f t="shared" si="593"/>
        <v>344.60160000000002</v>
      </c>
    </row>
    <row r="18996" spans="1:9" hidden="1">
      <c r="A18996" s="115" t="s">
        <v>48617</v>
      </c>
      <c r="B18996" s="115" t="s">
        <v>48618</v>
      </c>
      <c r="C18996" s="115" t="s">
        <v>48616</v>
      </c>
      <c r="D18996" s="115" t="s">
        <v>8901</v>
      </c>
      <c r="E18996" s="115">
        <v>173.16489999999999</v>
      </c>
      <c r="F18996" s="674">
        <v>293.83600000000001</v>
      </c>
      <c r="G18996" s="674">
        <v>295.84500000000003</v>
      </c>
      <c r="H18996" s="115">
        <f t="shared" si="592"/>
        <v>1.0068371472522089</v>
      </c>
      <c r="I18996" s="115">
        <f t="shared" si="593"/>
        <v>174.34889999999999</v>
      </c>
    </row>
    <row r="18997" spans="1:9" hidden="1">
      <c r="A18997" s="115" t="s">
        <v>48619</v>
      </c>
      <c r="B18997" s="115" t="s">
        <v>48620</v>
      </c>
      <c r="C18997" s="115" t="s">
        <v>48616</v>
      </c>
      <c r="D18997" s="115" t="s">
        <v>8901</v>
      </c>
      <c r="E18997" s="115">
        <v>139.37</v>
      </c>
      <c r="F18997" s="674">
        <v>293.83600000000001</v>
      </c>
      <c r="G18997" s="674">
        <v>295.84500000000003</v>
      </c>
      <c r="H18997" s="115">
        <f t="shared" si="592"/>
        <v>1.0068371472522089</v>
      </c>
      <c r="I18997" s="115">
        <f t="shared" si="593"/>
        <v>140.3229</v>
      </c>
    </row>
    <row r="18998" spans="1:9" hidden="1">
      <c r="A18998" s="115" t="s">
        <v>48621</v>
      </c>
      <c r="B18998" s="115" t="s">
        <v>48622</v>
      </c>
      <c r="C18998" s="115" t="s">
        <v>48623</v>
      </c>
      <c r="D18998" s="115" t="s">
        <v>8901</v>
      </c>
      <c r="E18998" s="115">
        <v>470.57920000000001</v>
      </c>
      <c r="F18998" s="674">
        <v>293.83600000000001</v>
      </c>
      <c r="G18998" s="674">
        <v>295.84500000000003</v>
      </c>
      <c r="H18998" s="115">
        <f t="shared" si="592"/>
        <v>1.0068371472522089</v>
      </c>
      <c r="I18998" s="115">
        <f t="shared" si="593"/>
        <v>473.79660000000001</v>
      </c>
    </row>
    <row r="18999" spans="1:9" hidden="1">
      <c r="A18999" s="115" t="s">
        <v>48624</v>
      </c>
      <c r="B18999" s="115" t="s">
        <v>48625</v>
      </c>
      <c r="C18999" s="115" t="s">
        <v>48623</v>
      </c>
      <c r="D18999" s="115" t="s">
        <v>8901</v>
      </c>
      <c r="E18999" s="115">
        <v>218.79089999999999</v>
      </c>
      <c r="F18999" s="674">
        <v>293.83600000000001</v>
      </c>
      <c r="G18999" s="674">
        <v>295.84500000000003</v>
      </c>
      <c r="H18999" s="115">
        <f t="shared" si="592"/>
        <v>1.0068371472522089</v>
      </c>
      <c r="I18999" s="115">
        <f t="shared" si="593"/>
        <v>220.2868</v>
      </c>
    </row>
    <row r="19000" spans="1:9" hidden="1">
      <c r="A19000" s="115" t="s">
        <v>48626</v>
      </c>
      <c r="B19000" s="115" t="s">
        <v>48627</v>
      </c>
      <c r="C19000" s="115" t="s">
        <v>48623</v>
      </c>
      <c r="D19000" s="115" t="s">
        <v>8901</v>
      </c>
      <c r="E19000" s="115">
        <v>171.37</v>
      </c>
      <c r="F19000" s="674">
        <v>293.83600000000001</v>
      </c>
      <c r="G19000" s="674">
        <v>295.84500000000003</v>
      </c>
      <c r="H19000" s="115">
        <f t="shared" si="592"/>
        <v>1.0068371472522089</v>
      </c>
      <c r="I19000" s="115">
        <f t="shared" si="593"/>
        <v>172.54169999999999</v>
      </c>
    </row>
    <row r="19001" spans="1:9" hidden="1">
      <c r="A19001" s="115" t="s">
        <v>48628</v>
      </c>
      <c r="B19001" s="115" t="s">
        <v>48629</v>
      </c>
      <c r="C19001" s="115" t="s">
        <v>48630</v>
      </c>
      <c r="D19001" s="115" t="s">
        <v>8901</v>
      </c>
      <c r="E19001" s="115">
        <v>571.06600000000003</v>
      </c>
      <c r="F19001" s="674">
        <v>293.83600000000001</v>
      </c>
      <c r="G19001" s="674">
        <v>295.84500000000003</v>
      </c>
      <c r="H19001" s="115">
        <f t="shared" si="592"/>
        <v>1.0068371472522089</v>
      </c>
      <c r="I19001" s="115">
        <f t="shared" si="593"/>
        <v>574.97050000000002</v>
      </c>
    </row>
    <row r="19002" spans="1:9" hidden="1">
      <c r="A19002" s="115" t="s">
        <v>48631</v>
      </c>
      <c r="B19002" s="115" t="s">
        <v>48632</v>
      </c>
      <c r="C19002" s="115" t="s">
        <v>48630</v>
      </c>
      <c r="D19002" s="115" t="s">
        <v>8901</v>
      </c>
      <c r="E19002" s="115">
        <v>247.28960000000001</v>
      </c>
      <c r="F19002" s="674">
        <v>293.83600000000001</v>
      </c>
      <c r="G19002" s="674">
        <v>295.84500000000003</v>
      </c>
      <c r="H19002" s="115">
        <f t="shared" si="592"/>
        <v>1.0068371472522089</v>
      </c>
      <c r="I19002" s="115">
        <f t="shared" si="593"/>
        <v>248.9804</v>
      </c>
    </row>
    <row r="19003" spans="1:9" hidden="1">
      <c r="A19003" s="115" t="s">
        <v>48633</v>
      </c>
      <c r="B19003" s="115" t="s">
        <v>48634</v>
      </c>
      <c r="C19003" s="115" t="s">
        <v>48630</v>
      </c>
      <c r="D19003" s="115" t="s">
        <v>8901</v>
      </c>
      <c r="E19003" s="115">
        <v>189.37</v>
      </c>
      <c r="F19003" s="674">
        <v>293.83600000000001</v>
      </c>
      <c r="G19003" s="674">
        <v>295.84500000000003</v>
      </c>
      <c r="H19003" s="115">
        <f t="shared" si="592"/>
        <v>1.0068371472522089</v>
      </c>
      <c r="I19003" s="115">
        <f t="shared" si="593"/>
        <v>190.66480000000001</v>
      </c>
    </row>
    <row r="19004" spans="1:9" hidden="1">
      <c r="A19004" s="115" t="s">
        <v>48635</v>
      </c>
      <c r="B19004" s="115" t="s">
        <v>48636</v>
      </c>
      <c r="C19004" s="115" t="s">
        <v>48637</v>
      </c>
      <c r="D19004" s="115" t="s">
        <v>8901</v>
      </c>
      <c r="E19004" s="115">
        <v>1092.6983</v>
      </c>
      <c r="F19004" s="674">
        <v>293.83600000000001</v>
      </c>
      <c r="G19004" s="674">
        <v>295.84500000000003</v>
      </c>
      <c r="H19004" s="115">
        <f t="shared" si="592"/>
        <v>1.0068371472522089</v>
      </c>
      <c r="I19004" s="115">
        <f t="shared" si="593"/>
        <v>1100.1692</v>
      </c>
    </row>
    <row r="19005" spans="1:9" hidden="1">
      <c r="A19005" s="115" t="s">
        <v>48638</v>
      </c>
      <c r="B19005" s="115" t="s">
        <v>48639</v>
      </c>
      <c r="C19005" s="115" t="s">
        <v>48637</v>
      </c>
      <c r="D19005" s="115" t="s">
        <v>8901</v>
      </c>
      <c r="E19005" s="115">
        <v>496.81229999999999</v>
      </c>
      <c r="F19005" s="674">
        <v>293.83600000000001</v>
      </c>
      <c r="G19005" s="674">
        <v>295.84500000000003</v>
      </c>
      <c r="H19005" s="115">
        <f t="shared" si="592"/>
        <v>1.0068371472522089</v>
      </c>
      <c r="I19005" s="115">
        <f t="shared" si="593"/>
        <v>500.20909999999998</v>
      </c>
    </row>
    <row r="19006" spans="1:9" hidden="1">
      <c r="A19006" s="115" t="s">
        <v>48640</v>
      </c>
      <c r="B19006" s="115" t="s">
        <v>48641</v>
      </c>
      <c r="C19006" s="115" t="s">
        <v>48637</v>
      </c>
      <c r="D19006" s="115" t="s">
        <v>8901</v>
      </c>
      <c r="E19006" s="115">
        <v>381.91570000000002</v>
      </c>
      <c r="F19006" s="674">
        <v>293.83600000000001</v>
      </c>
      <c r="G19006" s="674">
        <v>295.84500000000003</v>
      </c>
      <c r="H19006" s="115">
        <f t="shared" si="592"/>
        <v>1.0068371472522089</v>
      </c>
      <c r="I19006" s="115">
        <f t="shared" si="593"/>
        <v>384.52690000000001</v>
      </c>
    </row>
    <row r="19007" spans="1:9" hidden="1">
      <c r="A19007" s="115" t="s">
        <v>48642</v>
      </c>
      <c r="B19007" s="115" t="s">
        <v>48643</v>
      </c>
      <c r="C19007" s="115" t="s">
        <v>48644</v>
      </c>
      <c r="D19007" s="115" t="s">
        <v>8901</v>
      </c>
      <c r="E19007" s="115">
        <v>1178.4227000000001</v>
      </c>
      <c r="F19007" s="674">
        <v>293.83600000000001</v>
      </c>
      <c r="G19007" s="674">
        <v>295.84500000000003</v>
      </c>
      <c r="H19007" s="115">
        <f t="shared" si="592"/>
        <v>1.0068371472522089</v>
      </c>
      <c r="I19007" s="115">
        <f t="shared" si="593"/>
        <v>1186.4797000000001</v>
      </c>
    </row>
    <row r="19008" spans="1:9" hidden="1">
      <c r="A19008" s="115" t="s">
        <v>48645</v>
      </c>
      <c r="B19008" s="115" t="s">
        <v>48646</v>
      </c>
      <c r="C19008" s="115" t="s">
        <v>48644</v>
      </c>
      <c r="D19008" s="115" t="s">
        <v>8901</v>
      </c>
      <c r="E19008" s="115">
        <v>533.39840000000004</v>
      </c>
      <c r="F19008" s="674">
        <v>293.83600000000001</v>
      </c>
      <c r="G19008" s="674">
        <v>295.84500000000003</v>
      </c>
      <c r="H19008" s="115">
        <f t="shared" si="592"/>
        <v>1.0068371472522089</v>
      </c>
      <c r="I19008" s="115">
        <f t="shared" si="593"/>
        <v>537.0453</v>
      </c>
    </row>
    <row r="19009" spans="1:9" hidden="1">
      <c r="A19009" s="115" t="s">
        <v>48647</v>
      </c>
      <c r="B19009" s="115" t="s">
        <v>48648</v>
      </c>
      <c r="C19009" s="115" t="s">
        <v>48644</v>
      </c>
      <c r="D19009" s="115" t="s">
        <v>8901</v>
      </c>
      <c r="E19009" s="115">
        <v>409.24610000000001</v>
      </c>
      <c r="F19009" s="674">
        <v>293.83600000000001</v>
      </c>
      <c r="G19009" s="674">
        <v>295.84500000000003</v>
      </c>
      <c r="H19009" s="115">
        <f t="shared" si="592"/>
        <v>1.0068371472522089</v>
      </c>
      <c r="I19009" s="115">
        <f t="shared" si="593"/>
        <v>412.04419999999999</v>
      </c>
    </row>
    <row r="19010" spans="1:9" hidden="1">
      <c r="A19010" s="115" t="s">
        <v>48649</v>
      </c>
      <c r="B19010" s="115" t="s">
        <v>48650</v>
      </c>
      <c r="C19010" s="115" t="s">
        <v>48651</v>
      </c>
      <c r="D19010" s="115" t="s">
        <v>8901</v>
      </c>
      <c r="E19010" s="115">
        <v>1290.1151</v>
      </c>
      <c r="F19010" s="674">
        <v>293.83600000000001</v>
      </c>
      <c r="G19010" s="674">
        <v>295.84500000000003</v>
      </c>
      <c r="H19010" s="115">
        <f t="shared" si="592"/>
        <v>1.0068371472522089</v>
      </c>
      <c r="I19010" s="115">
        <f t="shared" si="593"/>
        <v>1298.9358</v>
      </c>
    </row>
    <row r="19011" spans="1:9" hidden="1">
      <c r="A19011" s="115" t="s">
        <v>48652</v>
      </c>
      <c r="B19011" s="115" t="s">
        <v>48653</v>
      </c>
      <c r="C19011" s="115" t="s">
        <v>48651</v>
      </c>
      <c r="D19011" s="115" t="s">
        <v>8901</v>
      </c>
      <c r="E19011" s="115">
        <v>592.75729999999999</v>
      </c>
      <c r="F19011" s="674">
        <v>293.83600000000001</v>
      </c>
      <c r="G19011" s="674">
        <v>295.84500000000003</v>
      </c>
      <c r="H19011" s="115">
        <f t="shared" si="592"/>
        <v>1.0068371472522089</v>
      </c>
      <c r="I19011" s="115">
        <f t="shared" si="593"/>
        <v>596.81010000000003</v>
      </c>
    </row>
    <row r="19012" spans="1:9" hidden="1">
      <c r="A19012" s="115" t="s">
        <v>48654</v>
      </c>
      <c r="B19012" s="115" t="s">
        <v>48655</v>
      </c>
      <c r="C19012" s="115" t="s">
        <v>48651</v>
      </c>
      <c r="D19012" s="115" t="s">
        <v>8901</v>
      </c>
      <c r="E19012" s="115">
        <v>456.26049999999998</v>
      </c>
      <c r="F19012" s="674">
        <v>293.83600000000001</v>
      </c>
      <c r="G19012" s="674">
        <v>295.84500000000003</v>
      </c>
      <c r="H19012" s="115">
        <f t="shared" si="592"/>
        <v>1.0068371472522089</v>
      </c>
      <c r="I19012" s="115">
        <f t="shared" si="593"/>
        <v>459.38</v>
      </c>
    </row>
    <row r="19013" spans="1:9" hidden="1">
      <c r="A19013" s="115" t="s">
        <v>48656</v>
      </c>
      <c r="B19013" s="115" t="s">
        <v>48657</v>
      </c>
      <c r="C19013" s="115" t="s">
        <v>48658</v>
      </c>
      <c r="D19013" s="115" t="s">
        <v>8901</v>
      </c>
      <c r="E19013" s="115">
        <v>196.124</v>
      </c>
      <c r="F19013" s="674">
        <v>293.83600000000001</v>
      </c>
      <c r="G19013" s="674">
        <v>295.84500000000003</v>
      </c>
      <c r="H19013" s="115">
        <f t="shared" ref="H19013:H19076" si="594">G19013/F19013</f>
        <v>1.0068371472522089</v>
      </c>
      <c r="I19013" s="115">
        <f t="shared" ref="I19013:I19076" si="595">ROUND(H19013*E19013,4)</f>
        <v>197.4649</v>
      </c>
    </row>
    <row r="19014" spans="1:9" hidden="1">
      <c r="A19014" s="115" t="s">
        <v>48659</v>
      </c>
      <c r="B19014" s="115" t="s">
        <v>48660</v>
      </c>
      <c r="C19014" s="115" t="s">
        <v>48658</v>
      </c>
      <c r="D19014" s="115" t="s">
        <v>8901</v>
      </c>
      <c r="E19014" s="115">
        <v>82.593100000000007</v>
      </c>
      <c r="F19014" s="674">
        <v>293.83600000000001</v>
      </c>
      <c r="G19014" s="674">
        <v>295.84500000000003</v>
      </c>
      <c r="H19014" s="115">
        <f t="shared" si="594"/>
        <v>1.0068371472522089</v>
      </c>
      <c r="I19014" s="115">
        <f t="shared" si="595"/>
        <v>83.157799999999995</v>
      </c>
    </row>
    <row r="19015" spans="1:9" hidden="1">
      <c r="A19015" s="115" t="s">
        <v>48661</v>
      </c>
      <c r="B19015" s="115" t="s">
        <v>48662</v>
      </c>
      <c r="C19015" s="115" t="s">
        <v>48663</v>
      </c>
      <c r="D19015" s="115" t="s">
        <v>8901</v>
      </c>
      <c r="E19015" s="115">
        <v>65.650400000000005</v>
      </c>
      <c r="F19015" s="674">
        <v>293.83600000000001</v>
      </c>
      <c r="G19015" s="674">
        <v>295.84500000000003</v>
      </c>
      <c r="H19015" s="115">
        <f t="shared" si="594"/>
        <v>1.0068371472522089</v>
      </c>
      <c r="I19015" s="115">
        <f t="shared" si="595"/>
        <v>66.099299999999999</v>
      </c>
    </row>
    <row r="19016" spans="1:9" hidden="1">
      <c r="A19016" s="115" t="s">
        <v>48664</v>
      </c>
      <c r="B19016" s="115" t="s">
        <v>48665</v>
      </c>
      <c r="C19016" s="115" t="s">
        <v>48666</v>
      </c>
      <c r="D19016" s="115" t="s">
        <v>8901</v>
      </c>
      <c r="E19016" s="115">
        <v>254.61580000000001</v>
      </c>
      <c r="F19016" s="674">
        <v>293.83600000000001</v>
      </c>
      <c r="G19016" s="674">
        <v>295.84500000000003</v>
      </c>
      <c r="H19016" s="115">
        <f t="shared" si="594"/>
        <v>1.0068371472522089</v>
      </c>
      <c r="I19016" s="115">
        <f t="shared" si="595"/>
        <v>256.35660000000001</v>
      </c>
    </row>
    <row r="19017" spans="1:9" hidden="1">
      <c r="A19017" s="115" t="s">
        <v>48667</v>
      </c>
      <c r="B19017" s="115" t="s">
        <v>48668</v>
      </c>
      <c r="C19017" s="115" t="s">
        <v>48666</v>
      </c>
      <c r="D19017" s="115" t="s">
        <v>8901</v>
      </c>
      <c r="E19017" s="115">
        <v>110.1476</v>
      </c>
      <c r="F19017" s="674">
        <v>293.83600000000001</v>
      </c>
      <c r="G19017" s="674">
        <v>295.84500000000003</v>
      </c>
      <c r="H19017" s="115">
        <f t="shared" si="594"/>
        <v>1.0068371472522089</v>
      </c>
      <c r="I19017" s="115">
        <f t="shared" si="595"/>
        <v>110.9007</v>
      </c>
    </row>
    <row r="19018" spans="1:9" hidden="1">
      <c r="A19018" s="115" t="s">
        <v>48669</v>
      </c>
      <c r="B19018" s="115" t="s">
        <v>48670</v>
      </c>
      <c r="C19018" s="115" t="s">
        <v>48666</v>
      </c>
      <c r="D19018" s="115" t="s">
        <v>8901</v>
      </c>
      <c r="E19018" s="115">
        <v>89.343100000000007</v>
      </c>
      <c r="F19018" s="674">
        <v>293.83600000000001</v>
      </c>
      <c r="G19018" s="674">
        <v>295.84500000000003</v>
      </c>
      <c r="H19018" s="115">
        <f t="shared" si="594"/>
        <v>1.0068371472522089</v>
      </c>
      <c r="I19018" s="115">
        <f t="shared" si="595"/>
        <v>89.953999999999994</v>
      </c>
    </row>
    <row r="19019" spans="1:9" hidden="1">
      <c r="A19019" s="115" t="s">
        <v>48671</v>
      </c>
      <c r="B19019" s="115" t="s">
        <v>48672</v>
      </c>
      <c r="C19019" s="115" t="s">
        <v>48673</v>
      </c>
      <c r="D19019" s="115" t="s">
        <v>8901</v>
      </c>
      <c r="E19019" s="115">
        <v>412.60289999999998</v>
      </c>
      <c r="F19019" s="674">
        <v>293.83600000000001</v>
      </c>
      <c r="G19019" s="674">
        <v>295.84500000000003</v>
      </c>
      <c r="H19019" s="115">
        <f t="shared" si="594"/>
        <v>1.0068371472522089</v>
      </c>
      <c r="I19019" s="115">
        <f t="shared" si="595"/>
        <v>415.4239</v>
      </c>
    </row>
    <row r="19020" spans="1:9" hidden="1">
      <c r="A19020" s="115" t="s">
        <v>48674</v>
      </c>
      <c r="B19020" s="115" t="s">
        <v>48675</v>
      </c>
      <c r="C19020" s="115" t="s">
        <v>48673</v>
      </c>
      <c r="D19020" s="115" t="s">
        <v>8901</v>
      </c>
      <c r="E19020" s="115">
        <v>173.59200000000001</v>
      </c>
      <c r="F19020" s="674">
        <v>293.83600000000001</v>
      </c>
      <c r="G19020" s="674">
        <v>295.84500000000003</v>
      </c>
      <c r="H19020" s="115">
        <f t="shared" si="594"/>
        <v>1.0068371472522089</v>
      </c>
      <c r="I19020" s="115">
        <f t="shared" si="595"/>
        <v>174.77889999999999</v>
      </c>
    </row>
    <row r="19021" spans="1:9" hidden="1">
      <c r="A19021" s="115" t="s">
        <v>48676</v>
      </c>
      <c r="B19021" s="115" t="s">
        <v>48677</v>
      </c>
      <c r="C19021" s="115" t="s">
        <v>48673</v>
      </c>
      <c r="D19021" s="115" t="s">
        <v>8901</v>
      </c>
      <c r="E19021" s="115">
        <v>136.9889</v>
      </c>
      <c r="F19021" s="674">
        <v>293.83600000000001</v>
      </c>
      <c r="G19021" s="674">
        <v>295.84500000000003</v>
      </c>
      <c r="H19021" s="115">
        <f t="shared" si="594"/>
        <v>1.0068371472522089</v>
      </c>
      <c r="I19021" s="115">
        <f t="shared" si="595"/>
        <v>137.9255</v>
      </c>
    </row>
    <row r="19022" spans="1:9" hidden="1">
      <c r="A19022" s="115" t="s">
        <v>48678</v>
      </c>
      <c r="B19022" s="115" t="s">
        <v>48679</v>
      </c>
      <c r="C19022" s="115" t="s">
        <v>48680</v>
      </c>
      <c r="D19022" s="115" t="s">
        <v>8901</v>
      </c>
      <c r="E19022" s="115">
        <v>3.633</v>
      </c>
      <c r="F19022" s="674">
        <v>293.83600000000001</v>
      </c>
      <c r="G19022" s="674">
        <v>295.84500000000003</v>
      </c>
      <c r="H19022" s="115">
        <f t="shared" si="594"/>
        <v>1.0068371472522089</v>
      </c>
      <c r="I19022" s="115">
        <f t="shared" si="595"/>
        <v>3.6577999999999999</v>
      </c>
    </row>
    <row r="19023" spans="1:9" hidden="1">
      <c r="A19023" s="115" t="s">
        <v>48681</v>
      </c>
      <c r="B19023" s="115" t="s">
        <v>48682</v>
      </c>
      <c r="C19023" s="115" t="s">
        <v>48680</v>
      </c>
      <c r="D19023" s="115" t="s">
        <v>8901</v>
      </c>
      <c r="E19023" s="115">
        <v>1.4059999999999999</v>
      </c>
      <c r="F19023" s="674">
        <v>293.83600000000001</v>
      </c>
      <c r="G19023" s="674">
        <v>295.84500000000003</v>
      </c>
      <c r="H19023" s="115">
        <f t="shared" si="594"/>
        <v>1.0068371472522089</v>
      </c>
      <c r="I19023" s="115">
        <f t="shared" si="595"/>
        <v>1.4156</v>
      </c>
    </row>
    <row r="19024" spans="1:9" hidden="1">
      <c r="A19024" s="115" t="s">
        <v>48683</v>
      </c>
      <c r="B19024" s="115" t="s">
        <v>48684</v>
      </c>
      <c r="C19024" s="115" t="s">
        <v>48685</v>
      </c>
      <c r="D19024" s="115" t="s">
        <v>8901</v>
      </c>
      <c r="E19024" s="115">
        <v>3.7664</v>
      </c>
      <c r="F19024" s="674">
        <v>293.83600000000001</v>
      </c>
      <c r="G19024" s="674">
        <v>295.84500000000003</v>
      </c>
      <c r="H19024" s="115">
        <f t="shared" si="594"/>
        <v>1.0068371472522089</v>
      </c>
      <c r="I19024" s="115">
        <f t="shared" si="595"/>
        <v>3.7921999999999998</v>
      </c>
    </row>
    <row r="19025" spans="1:9" hidden="1">
      <c r="A19025" s="115" t="s">
        <v>48686</v>
      </c>
      <c r="B19025" s="115" t="s">
        <v>48687</v>
      </c>
      <c r="C19025" s="115" t="s">
        <v>48685</v>
      </c>
      <c r="D19025" s="115" t="s">
        <v>8901</v>
      </c>
      <c r="E19025" s="115">
        <v>1.1919999999999999</v>
      </c>
      <c r="F19025" s="674">
        <v>293.83600000000001</v>
      </c>
      <c r="G19025" s="674">
        <v>295.84500000000003</v>
      </c>
      <c r="H19025" s="115">
        <f t="shared" si="594"/>
        <v>1.0068371472522089</v>
      </c>
      <c r="I19025" s="115">
        <f t="shared" si="595"/>
        <v>1.2000999999999999</v>
      </c>
    </row>
    <row r="19026" spans="1:9" hidden="1">
      <c r="A19026" s="115" t="s">
        <v>48688</v>
      </c>
      <c r="B19026" s="115" t="s">
        <v>48689</v>
      </c>
      <c r="C19026" s="115" t="s">
        <v>48690</v>
      </c>
      <c r="D19026" s="115" t="s">
        <v>8901</v>
      </c>
      <c r="E19026" s="115">
        <v>1.5411999999999999</v>
      </c>
      <c r="F19026" s="674">
        <v>293.83600000000001</v>
      </c>
      <c r="G19026" s="674">
        <v>295.84500000000003</v>
      </c>
      <c r="H19026" s="115">
        <f t="shared" si="594"/>
        <v>1.0068371472522089</v>
      </c>
      <c r="I19026" s="115">
        <f t="shared" si="595"/>
        <v>1.5517000000000001</v>
      </c>
    </row>
    <row r="19027" spans="1:9" hidden="1">
      <c r="A19027" s="115" t="s">
        <v>48691</v>
      </c>
      <c r="B19027" s="115" t="s">
        <v>48692</v>
      </c>
      <c r="C19027" s="115" t="s">
        <v>48690</v>
      </c>
      <c r="D19027" s="115" t="s">
        <v>8901</v>
      </c>
      <c r="E19027" s="115">
        <v>0.34660000000000002</v>
      </c>
      <c r="F19027" s="674">
        <v>293.83600000000001</v>
      </c>
      <c r="G19027" s="674">
        <v>295.84500000000003</v>
      </c>
      <c r="H19027" s="115">
        <f t="shared" si="594"/>
        <v>1.0068371472522089</v>
      </c>
      <c r="I19027" s="115">
        <f t="shared" si="595"/>
        <v>0.34899999999999998</v>
      </c>
    </row>
    <row r="19028" spans="1:9" hidden="1">
      <c r="A19028" s="115" t="s">
        <v>48693</v>
      </c>
      <c r="B19028" s="115" t="s">
        <v>48694</v>
      </c>
      <c r="C19028" s="115" t="s">
        <v>48695</v>
      </c>
      <c r="D19028" s="115" t="s">
        <v>8901</v>
      </c>
      <c r="E19028" s="115">
        <v>3.0478000000000001</v>
      </c>
      <c r="F19028" s="674">
        <v>293.83600000000001</v>
      </c>
      <c r="G19028" s="674">
        <v>295.84500000000003</v>
      </c>
      <c r="H19028" s="115">
        <f t="shared" si="594"/>
        <v>1.0068371472522089</v>
      </c>
      <c r="I19028" s="115">
        <f t="shared" si="595"/>
        <v>3.0686</v>
      </c>
    </row>
    <row r="19029" spans="1:9" hidden="1">
      <c r="A19029" s="115" t="s">
        <v>48696</v>
      </c>
      <c r="B19029" s="115" t="s">
        <v>48697</v>
      </c>
      <c r="C19029" s="115" t="s">
        <v>48695</v>
      </c>
      <c r="D19029" s="115" t="s">
        <v>8901</v>
      </c>
      <c r="E19029" s="115">
        <v>2.1768000000000001</v>
      </c>
      <c r="F19029" s="674">
        <v>293.83600000000001</v>
      </c>
      <c r="G19029" s="674">
        <v>295.84500000000003</v>
      </c>
      <c r="H19029" s="115">
        <f t="shared" si="594"/>
        <v>1.0068371472522089</v>
      </c>
      <c r="I19029" s="115">
        <f t="shared" si="595"/>
        <v>2.1917</v>
      </c>
    </row>
    <row r="19030" spans="1:9" hidden="1">
      <c r="A19030" s="115" t="s">
        <v>48698</v>
      </c>
      <c r="B19030" s="115" t="s">
        <v>48699</v>
      </c>
      <c r="C19030" s="115" t="s">
        <v>48700</v>
      </c>
      <c r="D19030" s="115" t="s">
        <v>8901</v>
      </c>
      <c r="E19030" s="115">
        <v>191.28</v>
      </c>
      <c r="F19030" s="674">
        <v>293.83600000000001</v>
      </c>
      <c r="G19030" s="674">
        <v>295.84500000000003</v>
      </c>
      <c r="H19030" s="115">
        <f t="shared" si="594"/>
        <v>1.0068371472522089</v>
      </c>
      <c r="I19030" s="115">
        <f t="shared" si="595"/>
        <v>192.58779999999999</v>
      </c>
    </row>
    <row r="19031" spans="1:9" hidden="1">
      <c r="A19031" s="115" t="s">
        <v>48701</v>
      </c>
      <c r="B19031" s="115" t="s">
        <v>48702</v>
      </c>
      <c r="C19031" s="115" t="s">
        <v>48703</v>
      </c>
      <c r="D19031" s="115" t="s">
        <v>8901</v>
      </c>
      <c r="E19031" s="115">
        <v>103.6155</v>
      </c>
      <c r="F19031" s="674">
        <v>293.83600000000001</v>
      </c>
      <c r="G19031" s="674">
        <v>295.84500000000003</v>
      </c>
      <c r="H19031" s="115">
        <f t="shared" si="594"/>
        <v>1.0068371472522089</v>
      </c>
      <c r="I19031" s="115">
        <f t="shared" si="595"/>
        <v>104.32389999999999</v>
      </c>
    </row>
    <row r="19032" spans="1:9" hidden="1">
      <c r="A19032" s="115" t="s">
        <v>48704</v>
      </c>
      <c r="B19032" s="115" t="s">
        <v>48705</v>
      </c>
      <c r="C19032" s="115" t="s">
        <v>48703</v>
      </c>
      <c r="D19032" s="115" t="s">
        <v>8901</v>
      </c>
      <c r="E19032" s="115">
        <v>87.594999999999999</v>
      </c>
      <c r="F19032" s="674">
        <v>293.83600000000001</v>
      </c>
      <c r="G19032" s="674">
        <v>295.84500000000003</v>
      </c>
      <c r="H19032" s="115">
        <f t="shared" si="594"/>
        <v>1.0068371472522089</v>
      </c>
      <c r="I19032" s="115">
        <f t="shared" si="595"/>
        <v>88.193899999999999</v>
      </c>
    </row>
    <row r="19033" spans="1:9" hidden="1">
      <c r="A19033" s="115" t="s">
        <v>48706</v>
      </c>
      <c r="B19033" s="115" t="s">
        <v>48707</v>
      </c>
      <c r="C19033" s="115" t="s">
        <v>48708</v>
      </c>
      <c r="D19033" s="115" t="s">
        <v>8901</v>
      </c>
      <c r="E19033" s="115">
        <v>172.59100000000001</v>
      </c>
      <c r="F19033" s="674">
        <v>293.83600000000001</v>
      </c>
      <c r="G19033" s="674">
        <v>295.84500000000003</v>
      </c>
      <c r="H19033" s="115">
        <f t="shared" si="594"/>
        <v>1.0068371472522089</v>
      </c>
      <c r="I19033" s="115">
        <f t="shared" si="595"/>
        <v>173.77099999999999</v>
      </c>
    </row>
    <row r="19034" spans="1:9" hidden="1">
      <c r="A19034" s="115" t="s">
        <v>48709</v>
      </c>
      <c r="B19034" s="115" t="s">
        <v>48710</v>
      </c>
      <c r="C19034" s="115" t="s">
        <v>48708</v>
      </c>
      <c r="D19034" s="115" t="s">
        <v>8901</v>
      </c>
      <c r="E19034" s="115">
        <v>88.383300000000006</v>
      </c>
      <c r="F19034" s="674">
        <v>293.83600000000001</v>
      </c>
      <c r="G19034" s="674">
        <v>295.84500000000003</v>
      </c>
      <c r="H19034" s="115">
        <f t="shared" si="594"/>
        <v>1.0068371472522089</v>
      </c>
      <c r="I19034" s="115">
        <f t="shared" si="595"/>
        <v>88.9876</v>
      </c>
    </row>
    <row r="19035" spans="1:9" hidden="1">
      <c r="A19035" s="115" t="s">
        <v>48711</v>
      </c>
      <c r="B19035" s="115" t="s">
        <v>48712</v>
      </c>
      <c r="C19035" s="115" t="s">
        <v>48708</v>
      </c>
      <c r="D19035" s="115" t="s">
        <v>8901</v>
      </c>
      <c r="E19035" s="115">
        <v>74.261300000000006</v>
      </c>
      <c r="F19035" s="674">
        <v>293.83600000000001</v>
      </c>
      <c r="G19035" s="674">
        <v>295.84500000000003</v>
      </c>
      <c r="H19035" s="115">
        <f t="shared" si="594"/>
        <v>1.0068371472522089</v>
      </c>
      <c r="I19035" s="115">
        <f t="shared" si="595"/>
        <v>74.769000000000005</v>
      </c>
    </row>
    <row r="19036" spans="1:9" hidden="1">
      <c r="A19036" s="115" t="s">
        <v>48713</v>
      </c>
      <c r="B19036" s="115" t="s">
        <v>48714</v>
      </c>
      <c r="C19036" s="115" t="s">
        <v>48715</v>
      </c>
      <c r="D19036" s="115" t="s">
        <v>8901</v>
      </c>
      <c r="E19036" s="115">
        <v>185.44800000000001</v>
      </c>
      <c r="F19036" s="674">
        <v>293.83600000000001</v>
      </c>
      <c r="G19036" s="674">
        <v>295.84500000000003</v>
      </c>
      <c r="H19036" s="115">
        <f t="shared" si="594"/>
        <v>1.0068371472522089</v>
      </c>
      <c r="I19036" s="115">
        <f t="shared" si="595"/>
        <v>186.7159</v>
      </c>
    </row>
    <row r="19037" spans="1:9" hidden="1">
      <c r="A19037" s="115" t="s">
        <v>48716</v>
      </c>
      <c r="B19037" s="115" t="s">
        <v>48717</v>
      </c>
      <c r="C19037" s="115" t="s">
        <v>48715</v>
      </c>
      <c r="D19037" s="115" t="s">
        <v>8901</v>
      </c>
      <c r="E19037" s="115">
        <v>98.584599999999995</v>
      </c>
      <c r="F19037" s="674">
        <v>293.83600000000001</v>
      </c>
      <c r="G19037" s="674">
        <v>295.84500000000003</v>
      </c>
      <c r="H19037" s="115">
        <f t="shared" si="594"/>
        <v>1.0068371472522089</v>
      </c>
      <c r="I19037" s="115">
        <f t="shared" si="595"/>
        <v>99.258600000000001</v>
      </c>
    </row>
    <row r="19038" spans="1:9" hidden="1">
      <c r="A19038" s="115" t="s">
        <v>48718</v>
      </c>
      <c r="B19038" s="115" t="s">
        <v>48719</v>
      </c>
      <c r="C19038" s="115" t="s">
        <v>48715</v>
      </c>
      <c r="D19038" s="115" t="s">
        <v>8901</v>
      </c>
      <c r="E19038" s="115">
        <v>83.1768</v>
      </c>
      <c r="F19038" s="674">
        <v>293.83600000000001</v>
      </c>
      <c r="G19038" s="674">
        <v>295.84500000000003</v>
      </c>
      <c r="H19038" s="115">
        <f t="shared" si="594"/>
        <v>1.0068371472522089</v>
      </c>
      <c r="I19038" s="115">
        <f t="shared" si="595"/>
        <v>83.745500000000007</v>
      </c>
    </row>
    <row r="19039" spans="1:9" hidden="1">
      <c r="A19039" s="115" t="s">
        <v>48720</v>
      </c>
      <c r="B19039" s="115" t="s">
        <v>48721</v>
      </c>
      <c r="C19039" s="115" t="s">
        <v>48722</v>
      </c>
      <c r="D19039" s="115" t="s">
        <v>8901</v>
      </c>
      <c r="E19039" s="115">
        <v>165.98609999999999</v>
      </c>
      <c r="F19039" s="674">
        <v>293.83600000000001</v>
      </c>
      <c r="G19039" s="674">
        <v>295.84500000000003</v>
      </c>
      <c r="H19039" s="115">
        <f t="shared" si="594"/>
        <v>1.0068371472522089</v>
      </c>
      <c r="I19039" s="115">
        <f t="shared" si="595"/>
        <v>167.12100000000001</v>
      </c>
    </row>
    <row r="19040" spans="1:9" hidden="1">
      <c r="A19040" s="115" t="s">
        <v>48723</v>
      </c>
      <c r="B19040" s="115" t="s">
        <v>48724</v>
      </c>
      <c r="C19040" s="115" t="s">
        <v>48722</v>
      </c>
      <c r="D19040" s="115" t="s">
        <v>8901</v>
      </c>
      <c r="E19040" s="115">
        <v>82.531599999999997</v>
      </c>
      <c r="F19040" s="674">
        <v>293.83600000000001</v>
      </c>
      <c r="G19040" s="674">
        <v>295.84500000000003</v>
      </c>
      <c r="H19040" s="115">
        <f t="shared" si="594"/>
        <v>1.0068371472522089</v>
      </c>
      <c r="I19040" s="115">
        <f t="shared" si="595"/>
        <v>83.0959</v>
      </c>
    </row>
    <row r="19041" spans="1:9" hidden="1">
      <c r="A19041" s="115" t="s">
        <v>48725</v>
      </c>
      <c r="B19041" s="115" t="s">
        <v>48726</v>
      </c>
      <c r="C19041" s="115" t="s">
        <v>48722</v>
      </c>
      <c r="D19041" s="115" t="s">
        <v>8901</v>
      </c>
      <c r="E19041" s="115">
        <v>69.069999999999993</v>
      </c>
      <c r="F19041" s="674">
        <v>293.83600000000001</v>
      </c>
      <c r="G19041" s="674">
        <v>295.84500000000003</v>
      </c>
      <c r="H19041" s="115">
        <f t="shared" si="594"/>
        <v>1.0068371472522089</v>
      </c>
      <c r="I19041" s="115">
        <f t="shared" si="595"/>
        <v>69.542199999999994</v>
      </c>
    </row>
    <row r="19042" spans="1:9" hidden="1">
      <c r="A19042" s="115" t="s">
        <v>48727</v>
      </c>
      <c r="B19042" s="115" t="s">
        <v>48728</v>
      </c>
      <c r="C19042" s="115" t="s">
        <v>48729</v>
      </c>
      <c r="D19042" s="115" t="s">
        <v>8901</v>
      </c>
      <c r="E19042" s="115">
        <v>207.2843</v>
      </c>
      <c r="F19042" s="674">
        <v>293.83600000000001</v>
      </c>
      <c r="G19042" s="674">
        <v>295.84500000000003</v>
      </c>
      <c r="H19042" s="115">
        <f t="shared" si="594"/>
        <v>1.0068371472522089</v>
      </c>
      <c r="I19042" s="115">
        <f t="shared" si="595"/>
        <v>208.70150000000001</v>
      </c>
    </row>
    <row r="19043" spans="1:9" hidden="1">
      <c r="A19043" s="115" t="s">
        <v>48730</v>
      </c>
      <c r="B19043" s="115" t="s">
        <v>48731</v>
      </c>
      <c r="C19043" s="115" t="s">
        <v>48729</v>
      </c>
      <c r="D19043" s="115" t="s">
        <v>8901</v>
      </c>
      <c r="E19043" s="115">
        <v>111.68640000000001</v>
      </c>
      <c r="F19043" s="674">
        <v>293.83600000000001</v>
      </c>
      <c r="G19043" s="674">
        <v>295.84500000000003</v>
      </c>
      <c r="H19043" s="115">
        <f t="shared" si="594"/>
        <v>1.0068371472522089</v>
      </c>
      <c r="I19043" s="115">
        <f t="shared" si="595"/>
        <v>112.45</v>
      </c>
    </row>
    <row r="19044" spans="1:9" hidden="1">
      <c r="A19044" s="115" t="s">
        <v>48732</v>
      </c>
      <c r="B19044" s="115" t="s">
        <v>48733</v>
      </c>
      <c r="C19044" s="115" t="s">
        <v>48729</v>
      </c>
      <c r="D19044" s="115" t="s">
        <v>8901</v>
      </c>
      <c r="E19044" s="115">
        <v>94.094999999999999</v>
      </c>
      <c r="F19044" s="674">
        <v>293.83600000000001</v>
      </c>
      <c r="G19044" s="674">
        <v>295.84500000000003</v>
      </c>
      <c r="H19044" s="115">
        <f t="shared" si="594"/>
        <v>1.0068371472522089</v>
      </c>
      <c r="I19044" s="115">
        <f t="shared" si="595"/>
        <v>94.738299999999995</v>
      </c>
    </row>
    <row r="19045" spans="1:9" hidden="1">
      <c r="A19045" s="115" t="s">
        <v>48734</v>
      </c>
      <c r="B19045" s="115" t="s">
        <v>48735</v>
      </c>
      <c r="C19045" s="115" t="s">
        <v>48736</v>
      </c>
      <c r="D19045" s="115" t="s">
        <v>8901</v>
      </c>
      <c r="E19045" s="115">
        <v>82.838999999999999</v>
      </c>
      <c r="F19045" s="674">
        <v>293.83600000000001</v>
      </c>
      <c r="G19045" s="674">
        <v>295.84500000000003</v>
      </c>
      <c r="H19045" s="115">
        <f t="shared" si="594"/>
        <v>1.0068371472522089</v>
      </c>
      <c r="I19045" s="115">
        <f t="shared" si="595"/>
        <v>83.4054</v>
      </c>
    </row>
    <row r="19046" spans="1:9" hidden="1">
      <c r="A19046" s="115" t="s">
        <v>48737</v>
      </c>
      <c r="B19046" s="115" t="s">
        <v>48738</v>
      </c>
      <c r="C19046" s="115" t="s">
        <v>48736</v>
      </c>
      <c r="D19046" s="115" t="s">
        <v>8901</v>
      </c>
      <c r="E19046" s="115">
        <v>54.001899999999999</v>
      </c>
      <c r="F19046" s="674">
        <v>293.83600000000001</v>
      </c>
      <c r="G19046" s="674">
        <v>295.84500000000003</v>
      </c>
      <c r="H19046" s="115">
        <f t="shared" si="594"/>
        <v>1.0068371472522089</v>
      </c>
      <c r="I19046" s="115">
        <f t="shared" si="595"/>
        <v>54.371099999999998</v>
      </c>
    </row>
    <row r="19047" spans="1:9" hidden="1">
      <c r="A19047" s="115" t="s">
        <v>48739</v>
      </c>
      <c r="B19047" s="115" t="s">
        <v>48740</v>
      </c>
      <c r="C19047" s="115" t="s">
        <v>48736</v>
      </c>
      <c r="D19047" s="115" t="s">
        <v>8901</v>
      </c>
      <c r="E19047" s="115">
        <v>48.854999999999997</v>
      </c>
      <c r="F19047" s="674">
        <v>293.83600000000001</v>
      </c>
      <c r="G19047" s="674">
        <v>295.84500000000003</v>
      </c>
      <c r="H19047" s="115">
        <f t="shared" si="594"/>
        <v>1.0068371472522089</v>
      </c>
      <c r="I19047" s="115">
        <f t="shared" si="595"/>
        <v>49.189</v>
      </c>
    </row>
    <row r="19048" spans="1:9" hidden="1">
      <c r="A19048" s="115" t="s">
        <v>48741</v>
      </c>
      <c r="B19048" s="115" t="s">
        <v>48742</v>
      </c>
      <c r="C19048" s="115" t="s">
        <v>48743</v>
      </c>
      <c r="D19048" s="115" t="s">
        <v>8901</v>
      </c>
      <c r="E19048" s="115">
        <v>232.11429999999999</v>
      </c>
      <c r="F19048" s="674">
        <v>293.83600000000001</v>
      </c>
      <c r="G19048" s="674">
        <v>295.84500000000003</v>
      </c>
      <c r="H19048" s="115">
        <f t="shared" si="594"/>
        <v>1.0068371472522089</v>
      </c>
      <c r="I19048" s="115">
        <f t="shared" si="595"/>
        <v>233.7013</v>
      </c>
    </row>
    <row r="19049" spans="1:9" hidden="1">
      <c r="A19049" s="115" t="s">
        <v>48744</v>
      </c>
      <c r="B19049" s="115" t="s">
        <v>48745</v>
      </c>
      <c r="C19049" s="115" t="s">
        <v>48743</v>
      </c>
      <c r="D19049" s="115" t="s">
        <v>8901</v>
      </c>
      <c r="E19049" s="115">
        <v>106.51</v>
      </c>
      <c r="F19049" s="674">
        <v>293.83600000000001</v>
      </c>
      <c r="G19049" s="674">
        <v>295.84500000000003</v>
      </c>
      <c r="H19049" s="115">
        <f t="shared" si="594"/>
        <v>1.0068371472522089</v>
      </c>
      <c r="I19049" s="115">
        <f t="shared" si="595"/>
        <v>107.23820000000001</v>
      </c>
    </row>
    <row r="19050" spans="1:9" hidden="1">
      <c r="A19050" s="115" t="s">
        <v>48746</v>
      </c>
      <c r="B19050" s="115" t="s">
        <v>48747</v>
      </c>
      <c r="C19050" s="115" t="s">
        <v>48748</v>
      </c>
      <c r="D19050" s="115" t="s">
        <v>8901</v>
      </c>
      <c r="E19050" s="115">
        <v>29.700600000000001</v>
      </c>
      <c r="F19050" s="674">
        <v>293.83600000000001</v>
      </c>
      <c r="G19050" s="674">
        <v>295.84500000000003</v>
      </c>
      <c r="H19050" s="115">
        <f t="shared" si="594"/>
        <v>1.0068371472522089</v>
      </c>
      <c r="I19050" s="115">
        <f t="shared" si="595"/>
        <v>29.903700000000001</v>
      </c>
    </row>
    <row r="19051" spans="1:9" hidden="1">
      <c r="A19051" s="115" t="s">
        <v>48749</v>
      </c>
      <c r="B19051" s="115" t="s">
        <v>48750</v>
      </c>
      <c r="C19051" s="115" t="s">
        <v>48748</v>
      </c>
      <c r="D19051" s="115" t="s">
        <v>8901</v>
      </c>
      <c r="E19051" s="115">
        <v>9.5228999999999999</v>
      </c>
      <c r="F19051" s="674">
        <v>293.83600000000001</v>
      </c>
      <c r="G19051" s="674">
        <v>295.84500000000003</v>
      </c>
      <c r="H19051" s="115">
        <f t="shared" si="594"/>
        <v>1.0068371472522089</v>
      </c>
      <c r="I19051" s="115">
        <f t="shared" si="595"/>
        <v>9.5879999999999992</v>
      </c>
    </row>
    <row r="19052" spans="1:9" hidden="1">
      <c r="A19052" s="115" t="s">
        <v>48751</v>
      </c>
      <c r="B19052" s="115" t="s">
        <v>48752</v>
      </c>
      <c r="C19052" s="115" t="s">
        <v>48753</v>
      </c>
      <c r="D19052" s="115" t="s">
        <v>8901</v>
      </c>
      <c r="E19052" s="115">
        <v>660.58799999999997</v>
      </c>
      <c r="F19052" s="674">
        <v>293.83600000000001</v>
      </c>
      <c r="G19052" s="674">
        <v>295.84500000000003</v>
      </c>
      <c r="H19052" s="115">
        <f t="shared" si="594"/>
        <v>1.0068371472522089</v>
      </c>
      <c r="I19052" s="115">
        <f t="shared" si="595"/>
        <v>665.10450000000003</v>
      </c>
    </row>
    <row r="19053" spans="1:9" hidden="1">
      <c r="A19053" s="115" t="s">
        <v>48754</v>
      </c>
      <c r="B19053" s="115" t="s">
        <v>48755</v>
      </c>
      <c r="C19053" s="115" t="s">
        <v>48753</v>
      </c>
      <c r="D19053" s="115" t="s">
        <v>8901</v>
      </c>
      <c r="E19053" s="115">
        <v>403.13</v>
      </c>
      <c r="F19053" s="674">
        <v>293.83600000000001</v>
      </c>
      <c r="G19053" s="674">
        <v>295.84500000000003</v>
      </c>
      <c r="H19053" s="115">
        <f t="shared" si="594"/>
        <v>1.0068371472522089</v>
      </c>
      <c r="I19053" s="115">
        <f t="shared" si="595"/>
        <v>405.88630000000001</v>
      </c>
    </row>
    <row r="19054" spans="1:9" hidden="1">
      <c r="A19054" s="115" t="s">
        <v>48756</v>
      </c>
      <c r="B19054" s="115" t="s">
        <v>48757</v>
      </c>
      <c r="C19054" s="115" t="s">
        <v>48753</v>
      </c>
      <c r="D19054" s="115" t="s">
        <v>8901</v>
      </c>
      <c r="E19054" s="115">
        <v>382.13</v>
      </c>
      <c r="F19054" s="674">
        <v>293.83600000000001</v>
      </c>
      <c r="G19054" s="674">
        <v>295.84500000000003</v>
      </c>
      <c r="H19054" s="115">
        <f t="shared" si="594"/>
        <v>1.0068371472522089</v>
      </c>
      <c r="I19054" s="115">
        <f t="shared" si="595"/>
        <v>384.74270000000001</v>
      </c>
    </row>
    <row r="19055" spans="1:9" hidden="1">
      <c r="A19055" s="115" t="s">
        <v>48758</v>
      </c>
      <c r="B19055" s="115" t="s">
        <v>48759</v>
      </c>
      <c r="C19055" s="115" t="s">
        <v>48760</v>
      </c>
      <c r="D19055" s="115" t="s">
        <v>8901</v>
      </c>
      <c r="E19055" s="115">
        <v>3693.4038999999998</v>
      </c>
      <c r="F19055" s="674">
        <v>293.83600000000001</v>
      </c>
      <c r="G19055" s="674">
        <v>295.84500000000003</v>
      </c>
      <c r="H19055" s="115">
        <f t="shared" si="594"/>
        <v>1.0068371472522089</v>
      </c>
      <c r="I19055" s="115">
        <f t="shared" si="595"/>
        <v>3718.6561999999999</v>
      </c>
    </row>
    <row r="19056" spans="1:9" hidden="1">
      <c r="A19056" s="115" t="s">
        <v>48761</v>
      </c>
      <c r="B19056" s="115" t="s">
        <v>48762</v>
      </c>
      <c r="C19056" s="115" t="s">
        <v>48760</v>
      </c>
      <c r="D19056" s="115" t="s">
        <v>8901</v>
      </c>
      <c r="E19056" s="115">
        <v>1536.1277</v>
      </c>
      <c r="F19056" s="674">
        <v>293.83600000000001</v>
      </c>
      <c r="G19056" s="674">
        <v>295.84500000000003</v>
      </c>
      <c r="H19056" s="115">
        <f t="shared" si="594"/>
        <v>1.0068371472522089</v>
      </c>
      <c r="I19056" s="115">
        <f t="shared" si="595"/>
        <v>1546.6304</v>
      </c>
    </row>
    <row r="19057" spans="1:9" hidden="1">
      <c r="A19057" s="115" t="s">
        <v>48763</v>
      </c>
      <c r="B19057" s="115" t="s">
        <v>48764</v>
      </c>
      <c r="C19057" s="115" t="s">
        <v>48760</v>
      </c>
      <c r="D19057" s="115" t="s">
        <v>8901</v>
      </c>
      <c r="E19057" s="115">
        <v>1113.6537000000001</v>
      </c>
      <c r="F19057" s="674">
        <v>293.83600000000001</v>
      </c>
      <c r="G19057" s="674">
        <v>295.84500000000003</v>
      </c>
      <c r="H19057" s="115">
        <f t="shared" si="594"/>
        <v>1.0068371472522089</v>
      </c>
      <c r="I19057" s="115">
        <f t="shared" si="595"/>
        <v>1121.2679000000001</v>
      </c>
    </row>
    <row r="19058" spans="1:9" hidden="1">
      <c r="A19058" s="115" t="s">
        <v>48765</v>
      </c>
      <c r="B19058" s="115" t="s">
        <v>48766</v>
      </c>
      <c r="C19058" s="115" t="s">
        <v>48767</v>
      </c>
      <c r="D19058" s="115" t="s">
        <v>8901</v>
      </c>
      <c r="E19058" s="115">
        <v>656.39980000000003</v>
      </c>
      <c r="F19058" s="674">
        <v>293.83600000000001</v>
      </c>
      <c r="G19058" s="674">
        <v>295.84500000000003</v>
      </c>
      <c r="H19058" s="115">
        <f t="shared" si="594"/>
        <v>1.0068371472522089</v>
      </c>
      <c r="I19058" s="115">
        <f t="shared" si="595"/>
        <v>660.8877</v>
      </c>
    </row>
    <row r="19059" spans="1:9" hidden="1">
      <c r="A19059" s="115" t="s">
        <v>48768</v>
      </c>
      <c r="B19059" s="115" t="s">
        <v>48769</v>
      </c>
      <c r="C19059" s="115" t="s">
        <v>48767</v>
      </c>
      <c r="D19059" s="115" t="s">
        <v>8901</v>
      </c>
      <c r="E19059" s="115">
        <v>287.55799999999999</v>
      </c>
      <c r="F19059" s="674">
        <v>293.83600000000001</v>
      </c>
      <c r="G19059" s="674">
        <v>295.84500000000003</v>
      </c>
      <c r="H19059" s="115">
        <f t="shared" si="594"/>
        <v>1.0068371472522089</v>
      </c>
      <c r="I19059" s="115">
        <f t="shared" si="595"/>
        <v>289.52409999999998</v>
      </c>
    </row>
    <row r="19060" spans="1:9" hidden="1">
      <c r="A19060" s="115" t="s">
        <v>48770</v>
      </c>
      <c r="B19060" s="115" t="s">
        <v>48771</v>
      </c>
      <c r="C19060" s="115" t="s">
        <v>48767</v>
      </c>
      <c r="D19060" s="115" t="s">
        <v>8901</v>
      </c>
      <c r="E19060" s="115">
        <v>218.9111</v>
      </c>
      <c r="F19060" s="674">
        <v>293.83600000000001</v>
      </c>
      <c r="G19060" s="674">
        <v>295.84500000000003</v>
      </c>
      <c r="H19060" s="115">
        <f t="shared" si="594"/>
        <v>1.0068371472522089</v>
      </c>
      <c r="I19060" s="115">
        <f t="shared" si="595"/>
        <v>220.40780000000001</v>
      </c>
    </row>
    <row r="19061" spans="1:9" hidden="1">
      <c r="A19061" s="115" t="s">
        <v>48772</v>
      </c>
      <c r="B19061" s="115" t="s">
        <v>48773</v>
      </c>
      <c r="C19061" s="115" t="s">
        <v>48774</v>
      </c>
      <c r="D19061" s="115" t="s">
        <v>8901</v>
      </c>
      <c r="E19061" s="115">
        <v>215.59100000000001</v>
      </c>
      <c r="F19061" s="674">
        <v>293.83600000000001</v>
      </c>
      <c r="G19061" s="674">
        <v>295.84500000000003</v>
      </c>
      <c r="H19061" s="115">
        <f t="shared" si="594"/>
        <v>1.0068371472522089</v>
      </c>
      <c r="I19061" s="115">
        <f t="shared" si="595"/>
        <v>217.065</v>
      </c>
    </row>
    <row r="19062" spans="1:9" hidden="1">
      <c r="A19062" s="115" t="s">
        <v>48775</v>
      </c>
      <c r="B19062" s="115" t="s">
        <v>48776</v>
      </c>
      <c r="C19062" s="115" t="s">
        <v>48774</v>
      </c>
      <c r="D19062" s="115" t="s">
        <v>8901</v>
      </c>
      <c r="E19062" s="115">
        <v>46.37</v>
      </c>
      <c r="F19062" s="674">
        <v>293.83600000000001</v>
      </c>
      <c r="G19062" s="674">
        <v>295.84500000000003</v>
      </c>
      <c r="H19062" s="115">
        <f t="shared" si="594"/>
        <v>1.0068371472522089</v>
      </c>
      <c r="I19062" s="115">
        <f t="shared" si="595"/>
        <v>46.686999999999998</v>
      </c>
    </row>
    <row r="19063" spans="1:9" hidden="1">
      <c r="A19063" s="115" t="s">
        <v>48777</v>
      </c>
      <c r="B19063" s="115" t="s">
        <v>48778</v>
      </c>
      <c r="C19063" s="115" t="s">
        <v>48779</v>
      </c>
      <c r="D19063" s="115" t="s">
        <v>8901</v>
      </c>
      <c r="E19063" s="115">
        <v>165.64500000000001</v>
      </c>
      <c r="F19063" s="674">
        <v>293.83600000000001</v>
      </c>
      <c r="G19063" s="674">
        <v>295.84500000000003</v>
      </c>
      <c r="H19063" s="115">
        <f t="shared" si="594"/>
        <v>1.0068371472522089</v>
      </c>
      <c r="I19063" s="115">
        <f t="shared" si="595"/>
        <v>166.7775</v>
      </c>
    </row>
    <row r="19064" spans="1:9" hidden="1">
      <c r="A19064" s="115" t="s">
        <v>48780</v>
      </c>
      <c r="B19064" s="115" t="s">
        <v>48781</v>
      </c>
      <c r="C19064" s="115" t="s">
        <v>48779</v>
      </c>
      <c r="D19064" s="115" t="s">
        <v>8901</v>
      </c>
      <c r="E19064" s="115">
        <v>98.956999999999994</v>
      </c>
      <c r="F19064" s="674">
        <v>293.83600000000001</v>
      </c>
      <c r="G19064" s="674">
        <v>295.84500000000003</v>
      </c>
      <c r="H19064" s="115">
        <f t="shared" si="594"/>
        <v>1.0068371472522089</v>
      </c>
      <c r="I19064" s="115">
        <f t="shared" si="595"/>
        <v>99.633600000000001</v>
      </c>
    </row>
    <row r="19065" spans="1:9" hidden="1">
      <c r="A19065" s="115" t="s">
        <v>48782</v>
      </c>
      <c r="B19065" s="115" t="s">
        <v>48783</v>
      </c>
      <c r="C19065" s="115" t="s">
        <v>48779</v>
      </c>
      <c r="D19065" s="115" t="s">
        <v>8901</v>
      </c>
      <c r="E19065" s="115">
        <v>90.397400000000005</v>
      </c>
      <c r="F19065" s="674">
        <v>293.83600000000001</v>
      </c>
      <c r="G19065" s="674">
        <v>295.84500000000003</v>
      </c>
      <c r="H19065" s="115">
        <f t="shared" si="594"/>
        <v>1.0068371472522089</v>
      </c>
      <c r="I19065" s="115">
        <f t="shared" si="595"/>
        <v>91.015500000000003</v>
      </c>
    </row>
    <row r="19066" spans="1:9" hidden="1">
      <c r="A19066" s="115" t="s">
        <v>48784</v>
      </c>
      <c r="B19066" s="115" t="s">
        <v>48785</v>
      </c>
      <c r="C19066" s="115" t="s">
        <v>48786</v>
      </c>
      <c r="D19066" s="115" t="s">
        <v>8901</v>
      </c>
      <c r="E19066" s="115">
        <v>121.0761</v>
      </c>
      <c r="F19066" s="674">
        <v>293.83600000000001</v>
      </c>
      <c r="G19066" s="674">
        <v>295.84500000000003</v>
      </c>
      <c r="H19066" s="115">
        <f t="shared" si="594"/>
        <v>1.0068371472522089</v>
      </c>
      <c r="I19066" s="115">
        <f t="shared" si="595"/>
        <v>121.90389999999999</v>
      </c>
    </row>
    <row r="19067" spans="1:9" hidden="1">
      <c r="A19067" s="115" t="s">
        <v>48787</v>
      </c>
      <c r="B19067" s="115" t="s">
        <v>48788</v>
      </c>
      <c r="C19067" s="115" t="s">
        <v>48786</v>
      </c>
      <c r="D19067" s="115" t="s">
        <v>8901</v>
      </c>
      <c r="E19067" s="115">
        <v>38.325600000000001</v>
      </c>
      <c r="F19067" s="674">
        <v>293.83600000000001</v>
      </c>
      <c r="G19067" s="674">
        <v>295.84500000000003</v>
      </c>
      <c r="H19067" s="115">
        <f t="shared" si="594"/>
        <v>1.0068371472522089</v>
      </c>
      <c r="I19067" s="115">
        <f t="shared" si="595"/>
        <v>38.587600000000002</v>
      </c>
    </row>
    <row r="19068" spans="1:9" hidden="1">
      <c r="A19068" s="115" t="s">
        <v>48789</v>
      </c>
      <c r="B19068" s="115" t="s">
        <v>48790</v>
      </c>
      <c r="C19068" s="115" t="s">
        <v>48791</v>
      </c>
      <c r="D19068" s="115" t="s">
        <v>8901</v>
      </c>
      <c r="E19068" s="115">
        <v>26.912800000000001</v>
      </c>
      <c r="F19068" s="674">
        <v>293.83600000000001</v>
      </c>
      <c r="G19068" s="674">
        <v>295.84500000000003</v>
      </c>
      <c r="H19068" s="115">
        <f t="shared" si="594"/>
        <v>1.0068371472522089</v>
      </c>
      <c r="I19068" s="115">
        <f t="shared" si="595"/>
        <v>27.096800000000002</v>
      </c>
    </row>
    <row r="19069" spans="1:9" hidden="1">
      <c r="A19069" s="115" t="s">
        <v>48792</v>
      </c>
      <c r="B19069" s="115" t="s">
        <v>48793</v>
      </c>
      <c r="C19069" s="115" t="s">
        <v>48794</v>
      </c>
      <c r="D19069" s="115" t="s">
        <v>8901</v>
      </c>
      <c r="E19069" s="115">
        <v>421.96190000000001</v>
      </c>
      <c r="F19069" s="674">
        <v>293.83600000000001</v>
      </c>
      <c r="G19069" s="674">
        <v>295.84500000000003</v>
      </c>
      <c r="H19069" s="115">
        <f t="shared" si="594"/>
        <v>1.0068371472522089</v>
      </c>
      <c r="I19069" s="115">
        <f t="shared" si="595"/>
        <v>424.84690000000001</v>
      </c>
    </row>
    <row r="19070" spans="1:9" hidden="1">
      <c r="A19070" s="115" t="s">
        <v>48795</v>
      </c>
      <c r="B19070" s="115" t="s">
        <v>48796</v>
      </c>
      <c r="C19070" s="115" t="s">
        <v>48794</v>
      </c>
      <c r="D19070" s="115" t="s">
        <v>8901</v>
      </c>
      <c r="E19070" s="115">
        <v>155.42009999999999</v>
      </c>
      <c r="F19070" s="674">
        <v>293.83600000000001</v>
      </c>
      <c r="G19070" s="674">
        <v>295.84500000000003</v>
      </c>
      <c r="H19070" s="115">
        <f t="shared" si="594"/>
        <v>1.0068371472522089</v>
      </c>
      <c r="I19070" s="115">
        <f t="shared" si="595"/>
        <v>156.48269999999999</v>
      </c>
    </row>
    <row r="19071" spans="1:9" hidden="1">
      <c r="A19071" s="115" t="s">
        <v>48797</v>
      </c>
      <c r="B19071" s="115" t="s">
        <v>48798</v>
      </c>
      <c r="C19071" s="115" t="s">
        <v>48794</v>
      </c>
      <c r="D19071" s="115" t="s">
        <v>8901</v>
      </c>
      <c r="E19071" s="115">
        <v>121.0544</v>
      </c>
      <c r="F19071" s="674">
        <v>293.83600000000001</v>
      </c>
      <c r="G19071" s="674">
        <v>295.84500000000003</v>
      </c>
      <c r="H19071" s="115">
        <f t="shared" si="594"/>
        <v>1.0068371472522089</v>
      </c>
      <c r="I19071" s="115">
        <f t="shared" si="595"/>
        <v>121.88209999999999</v>
      </c>
    </row>
    <row r="19072" spans="1:9" hidden="1">
      <c r="A19072" s="115" t="s">
        <v>48799</v>
      </c>
      <c r="B19072" s="115" t="s">
        <v>48800</v>
      </c>
      <c r="C19072" s="115" t="s">
        <v>48801</v>
      </c>
      <c r="D19072" s="115" t="s">
        <v>8901</v>
      </c>
      <c r="E19072" s="115">
        <v>14.6279</v>
      </c>
      <c r="F19072" s="674">
        <v>293.83600000000001</v>
      </c>
      <c r="G19072" s="674">
        <v>295.84500000000003</v>
      </c>
      <c r="H19072" s="115">
        <f t="shared" si="594"/>
        <v>1.0068371472522089</v>
      </c>
      <c r="I19072" s="115">
        <f t="shared" si="595"/>
        <v>14.7279</v>
      </c>
    </row>
    <row r="19073" spans="1:9" hidden="1">
      <c r="A19073" s="115" t="s">
        <v>48802</v>
      </c>
      <c r="B19073" s="115" t="s">
        <v>48803</v>
      </c>
      <c r="C19073" s="115" t="s">
        <v>48801</v>
      </c>
      <c r="D19073" s="115" t="s">
        <v>8901</v>
      </c>
      <c r="E19073" s="115">
        <v>8.2492000000000001</v>
      </c>
      <c r="F19073" s="674">
        <v>293.83600000000001</v>
      </c>
      <c r="G19073" s="674">
        <v>295.84500000000003</v>
      </c>
      <c r="H19073" s="115">
        <f t="shared" si="594"/>
        <v>1.0068371472522089</v>
      </c>
      <c r="I19073" s="115">
        <f t="shared" si="595"/>
        <v>8.3056000000000001</v>
      </c>
    </row>
    <row r="19074" spans="1:9" hidden="1">
      <c r="A19074" s="115" t="s">
        <v>48804</v>
      </c>
      <c r="B19074" s="115" t="s">
        <v>48805</v>
      </c>
      <c r="C19074" s="115" t="s">
        <v>48806</v>
      </c>
      <c r="D19074" s="115" t="s">
        <v>8901</v>
      </c>
      <c r="E19074" s="115">
        <v>351.20620000000002</v>
      </c>
      <c r="F19074" s="674">
        <v>293.83600000000001</v>
      </c>
      <c r="G19074" s="674">
        <v>295.84500000000003</v>
      </c>
      <c r="H19074" s="115">
        <f t="shared" si="594"/>
        <v>1.0068371472522089</v>
      </c>
      <c r="I19074" s="115">
        <f t="shared" si="595"/>
        <v>353.60739999999998</v>
      </c>
    </row>
    <row r="19075" spans="1:9" hidden="1">
      <c r="A19075" s="115" t="s">
        <v>48807</v>
      </c>
      <c r="B19075" s="115" t="s">
        <v>48808</v>
      </c>
      <c r="C19075" s="115" t="s">
        <v>48806</v>
      </c>
      <c r="D19075" s="115" t="s">
        <v>8901</v>
      </c>
      <c r="E19075" s="115">
        <v>201.6129</v>
      </c>
      <c r="F19075" s="674">
        <v>293.83600000000001</v>
      </c>
      <c r="G19075" s="674">
        <v>295.84500000000003</v>
      </c>
      <c r="H19075" s="115">
        <f t="shared" si="594"/>
        <v>1.0068371472522089</v>
      </c>
      <c r="I19075" s="115">
        <f t="shared" si="595"/>
        <v>202.9914</v>
      </c>
    </row>
    <row r="19076" spans="1:9" hidden="1">
      <c r="A19076" s="115" t="s">
        <v>48809</v>
      </c>
      <c r="B19076" s="115" t="s">
        <v>48810</v>
      </c>
      <c r="C19076" s="115" t="s">
        <v>48806</v>
      </c>
      <c r="D19076" s="115" t="s">
        <v>8901</v>
      </c>
      <c r="E19076" s="115">
        <v>171.64830000000001</v>
      </c>
      <c r="F19076" s="674">
        <v>293.83600000000001</v>
      </c>
      <c r="G19076" s="674">
        <v>295.84500000000003</v>
      </c>
      <c r="H19076" s="115">
        <f t="shared" si="594"/>
        <v>1.0068371472522089</v>
      </c>
      <c r="I19076" s="115">
        <f t="shared" si="595"/>
        <v>172.8219</v>
      </c>
    </row>
    <row r="19077" spans="1:9" hidden="1">
      <c r="A19077" s="115" t="s">
        <v>48811</v>
      </c>
      <c r="B19077" s="115" t="s">
        <v>48812</v>
      </c>
      <c r="C19077" s="115" t="s">
        <v>48813</v>
      </c>
      <c r="D19077" s="115" t="s">
        <v>8901</v>
      </c>
      <c r="E19077" s="115">
        <v>92.458699999999993</v>
      </c>
      <c r="F19077" s="674">
        <v>293.83600000000001</v>
      </c>
      <c r="G19077" s="674">
        <v>295.84500000000003</v>
      </c>
      <c r="H19077" s="115">
        <f t="shared" ref="H19077:H19140" si="596">G19077/F19077</f>
        <v>1.0068371472522089</v>
      </c>
      <c r="I19077" s="115">
        <f t="shared" ref="I19077:I19140" si="597">ROUND(H19077*E19077,4)</f>
        <v>93.090900000000005</v>
      </c>
    </row>
    <row r="19078" spans="1:9" hidden="1">
      <c r="A19078" s="115" t="s">
        <v>48814</v>
      </c>
      <c r="B19078" s="115" t="s">
        <v>48815</v>
      </c>
      <c r="C19078" s="115" t="s">
        <v>48813</v>
      </c>
      <c r="D19078" s="115" t="s">
        <v>8901</v>
      </c>
      <c r="E19078" s="115">
        <v>33.467599999999997</v>
      </c>
      <c r="F19078" s="674">
        <v>293.83600000000001</v>
      </c>
      <c r="G19078" s="674">
        <v>295.84500000000003</v>
      </c>
      <c r="H19078" s="115">
        <f t="shared" si="596"/>
        <v>1.0068371472522089</v>
      </c>
      <c r="I19078" s="115">
        <f t="shared" si="597"/>
        <v>33.696399999999997</v>
      </c>
    </row>
    <row r="19079" spans="1:9" hidden="1">
      <c r="A19079" s="115" t="s">
        <v>48816</v>
      </c>
      <c r="B19079" s="115" t="s">
        <v>48817</v>
      </c>
      <c r="C19079" s="115" t="s">
        <v>48818</v>
      </c>
      <c r="D19079" s="115" t="s">
        <v>8901</v>
      </c>
      <c r="E19079" s="115">
        <v>32.093000000000004</v>
      </c>
      <c r="F19079" s="674">
        <v>293.83600000000001</v>
      </c>
      <c r="G19079" s="674">
        <v>295.84500000000003</v>
      </c>
      <c r="H19079" s="115">
        <f t="shared" si="596"/>
        <v>1.0068371472522089</v>
      </c>
      <c r="I19079" s="115">
        <f t="shared" si="597"/>
        <v>32.312399999999997</v>
      </c>
    </row>
    <row r="19080" spans="1:9" hidden="1">
      <c r="A19080" s="115" t="s">
        <v>48819</v>
      </c>
      <c r="B19080" s="115" t="s">
        <v>48820</v>
      </c>
      <c r="C19080" s="115" t="s">
        <v>48821</v>
      </c>
      <c r="D19080" s="115" t="s">
        <v>8901</v>
      </c>
      <c r="E19080" s="115">
        <v>21.293199999999999</v>
      </c>
      <c r="F19080" s="674">
        <v>293.83600000000001</v>
      </c>
      <c r="G19080" s="674">
        <v>295.84500000000003</v>
      </c>
      <c r="H19080" s="115">
        <f t="shared" si="596"/>
        <v>1.0068371472522089</v>
      </c>
      <c r="I19080" s="115">
        <f t="shared" si="597"/>
        <v>21.438800000000001</v>
      </c>
    </row>
    <row r="19081" spans="1:9" hidden="1">
      <c r="A19081" s="115" t="s">
        <v>48822</v>
      </c>
      <c r="B19081" s="115" t="s">
        <v>48823</v>
      </c>
      <c r="C19081" s="115" t="s">
        <v>48824</v>
      </c>
      <c r="D19081" s="115" t="s">
        <v>8901</v>
      </c>
      <c r="E19081" s="115">
        <v>8.5350000000000001</v>
      </c>
      <c r="F19081" s="674">
        <v>293.83600000000001</v>
      </c>
      <c r="G19081" s="674">
        <v>295.84500000000003</v>
      </c>
      <c r="H19081" s="115">
        <f t="shared" si="596"/>
        <v>1.0068371472522089</v>
      </c>
      <c r="I19081" s="115">
        <f t="shared" si="597"/>
        <v>8.5934000000000008</v>
      </c>
    </row>
    <row r="19082" spans="1:9" hidden="1">
      <c r="A19082" s="115" t="s">
        <v>48825</v>
      </c>
      <c r="B19082" s="115" t="s">
        <v>48826</v>
      </c>
      <c r="C19082" s="115" t="s">
        <v>48827</v>
      </c>
      <c r="D19082" s="115" t="s">
        <v>8901</v>
      </c>
      <c r="E19082" s="115">
        <v>8.7392000000000003</v>
      </c>
      <c r="F19082" s="674">
        <v>293.83600000000001</v>
      </c>
      <c r="G19082" s="674">
        <v>295.84500000000003</v>
      </c>
      <c r="H19082" s="115">
        <f t="shared" si="596"/>
        <v>1.0068371472522089</v>
      </c>
      <c r="I19082" s="115">
        <f t="shared" si="597"/>
        <v>8.7989999999999995</v>
      </c>
    </row>
    <row r="19083" spans="1:9" hidden="1">
      <c r="A19083" s="115" t="s">
        <v>48828</v>
      </c>
      <c r="B19083" s="115" t="s">
        <v>48829</v>
      </c>
      <c r="C19083" s="115" t="s">
        <v>48827</v>
      </c>
      <c r="D19083" s="115" t="s">
        <v>8901</v>
      </c>
      <c r="E19083" s="115">
        <v>2.1779999999999999</v>
      </c>
      <c r="F19083" s="674">
        <v>293.83600000000001</v>
      </c>
      <c r="G19083" s="674">
        <v>295.84500000000003</v>
      </c>
      <c r="H19083" s="115">
        <f t="shared" si="596"/>
        <v>1.0068371472522089</v>
      </c>
      <c r="I19083" s="115">
        <f t="shared" si="597"/>
        <v>2.1928999999999998</v>
      </c>
    </row>
    <row r="19084" spans="1:9" hidden="1">
      <c r="A19084" s="115" t="s">
        <v>48830</v>
      </c>
      <c r="B19084" s="115" t="s">
        <v>48831</v>
      </c>
      <c r="C19084" s="115" t="s">
        <v>48832</v>
      </c>
      <c r="D19084" s="115" t="s">
        <v>8901</v>
      </c>
      <c r="E19084" s="115">
        <v>4.2253999999999996</v>
      </c>
      <c r="F19084" s="674">
        <v>293.83600000000001</v>
      </c>
      <c r="G19084" s="674">
        <v>295.84500000000003</v>
      </c>
      <c r="H19084" s="115">
        <f t="shared" si="596"/>
        <v>1.0068371472522089</v>
      </c>
      <c r="I19084" s="115">
        <f t="shared" si="597"/>
        <v>4.2542999999999997</v>
      </c>
    </row>
    <row r="19085" spans="1:9" hidden="1">
      <c r="A19085" s="115" t="s">
        <v>48833</v>
      </c>
      <c r="B19085" s="115" t="s">
        <v>48834</v>
      </c>
      <c r="C19085" s="115" t="s">
        <v>48832</v>
      </c>
      <c r="D19085" s="115" t="s">
        <v>8901</v>
      </c>
      <c r="E19085" s="115">
        <v>1.4605999999999999</v>
      </c>
      <c r="F19085" s="674">
        <v>293.83600000000001</v>
      </c>
      <c r="G19085" s="674">
        <v>295.84500000000003</v>
      </c>
      <c r="H19085" s="115">
        <f t="shared" si="596"/>
        <v>1.0068371472522089</v>
      </c>
      <c r="I19085" s="115">
        <f t="shared" si="597"/>
        <v>1.4705999999999999</v>
      </c>
    </row>
    <row r="19086" spans="1:9" hidden="1">
      <c r="A19086" s="115" t="s">
        <v>48835</v>
      </c>
      <c r="B19086" s="115" t="s">
        <v>48836</v>
      </c>
      <c r="C19086" s="115" t="s">
        <v>48837</v>
      </c>
      <c r="D19086" s="115" t="s">
        <v>8901</v>
      </c>
      <c r="E19086" s="115">
        <v>3.6109</v>
      </c>
      <c r="F19086" s="674">
        <v>293.83600000000001</v>
      </c>
      <c r="G19086" s="674">
        <v>295.84500000000003</v>
      </c>
      <c r="H19086" s="115">
        <f t="shared" si="596"/>
        <v>1.0068371472522089</v>
      </c>
      <c r="I19086" s="115">
        <f t="shared" si="597"/>
        <v>3.6356000000000002</v>
      </c>
    </row>
    <row r="19087" spans="1:9" hidden="1">
      <c r="A19087" s="115" t="s">
        <v>48838</v>
      </c>
      <c r="B19087" s="115" t="s">
        <v>48839</v>
      </c>
      <c r="C19087" s="115" t="s">
        <v>48837</v>
      </c>
      <c r="D19087" s="115" t="s">
        <v>8901</v>
      </c>
      <c r="E19087" s="115">
        <v>1.0766</v>
      </c>
      <c r="F19087" s="674">
        <v>293.83600000000001</v>
      </c>
      <c r="G19087" s="674">
        <v>295.84500000000003</v>
      </c>
      <c r="H19087" s="115">
        <f t="shared" si="596"/>
        <v>1.0068371472522089</v>
      </c>
      <c r="I19087" s="115">
        <f t="shared" si="597"/>
        <v>1.0840000000000001</v>
      </c>
    </row>
    <row r="19088" spans="1:9" hidden="1">
      <c r="A19088" s="115" t="s">
        <v>48840</v>
      </c>
      <c r="B19088" s="115" t="s">
        <v>48841</v>
      </c>
      <c r="C19088" s="115" t="s">
        <v>48842</v>
      </c>
      <c r="D19088" s="115" t="s">
        <v>8901</v>
      </c>
      <c r="E19088" s="115">
        <v>151.50819999999999</v>
      </c>
      <c r="F19088" s="674">
        <v>293.83600000000001</v>
      </c>
      <c r="G19088" s="674">
        <v>295.84500000000003</v>
      </c>
      <c r="H19088" s="115">
        <f t="shared" si="596"/>
        <v>1.0068371472522089</v>
      </c>
      <c r="I19088" s="115">
        <f t="shared" si="597"/>
        <v>152.54409999999999</v>
      </c>
    </row>
    <row r="19089" spans="1:9" hidden="1">
      <c r="A19089" s="115" t="s">
        <v>48843</v>
      </c>
      <c r="B19089" s="115" t="s">
        <v>48844</v>
      </c>
      <c r="C19089" s="115" t="s">
        <v>48842</v>
      </c>
      <c r="D19089" s="115" t="s">
        <v>8901</v>
      </c>
      <c r="E19089" s="115">
        <v>71.014700000000005</v>
      </c>
      <c r="F19089" s="674">
        <v>293.83600000000001</v>
      </c>
      <c r="G19089" s="674">
        <v>295.84500000000003</v>
      </c>
      <c r="H19089" s="115">
        <f t="shared" si="596"/>
        <v>1.0068371472522089</v>
      </c>
      <c r="I19089" s="115">
        <f t="shared" si="597"/>
        <v>71.500200000000007</v>
      </c>
    </row>
    <row r="19090" spans="1:9" hidden="1">
      <c r="A19090" s="115" t="s">
        <v>48845</v>
      </c>
      <c r="B19090" s="115" t="s">
        <v>48846</v>
      </c>
      <c r="C19090" s="115" t="s">
        <v>48847</v>
      </c>
      <c r="D19090" s="115" t="s">
        <v>8901</v>
      </c>
      <c r="E19090" s="115">
        <v>193.40020000000001</v>
      </c>
      <c r="F19090" s="674">
        <v>293.83600000000001</v>
      </c>
      <c r="G19090" s="674">
        <v>295.84500000000003</v>
      </c>
      <c r="H19090" s="115">
        <f t="shared" si="596"/>
        <v>1.0068371472522089</v>
      </c>
      <c r="I19090" s="115">
        <f t="shared" si="597"/>
        <v>194.7225</v>
      </c>
    </row>
    <row r="19091" spans="1:9" hidden="1">
      <c r="A19091" s="115" t="s">
        <v>48848</v>
      </c>
      <c r="B19091" s="115" t="s">
        <v>48849</v>
      </c>
      <c r="C19091" s="115" t="s">
        <v>48850</v>
      </c>
      <c r="D19091" s="115" t="s">
        <v>8901</v>
      </c>
      <c r="E19091" s="115">
        <v>90.650300000000001</v>
      </c>
      <c r="F19091" s="674">
        <v>293.83600000000001</v>
      </c>
      <c r="G19091" s="674">
        <v>295.84500000000003</v>
      </c>
      <c r="H19091" s="115">
        <f t="shared" si="596"/>
        <v>1.0068371472522089</v>
      </c>
      <c r="I19091" s="115">
        <f t="shared" si="597"/>
        <v>91.270099999999999</v>
      </c>
    </row>
    <row r="19092" spans="1:9" hidden="1">
      <c r="A19092" s="115" t="s">
        <v>48851</v>
      </c>
      <c r="B19092" s="115" t="s">
        <v>48852</v>
      </c>
      <c r="C19092" s="115" t="s">
        <v>48853</v>
      </c>
      <c r="D19092" s="115" t="s">
        <v>8901</v>
      </c>
      <c r="E19092" s="115">
        <v>17.823799999999999</v>
      </c>
      <c r="F19092" s="674">
        <v>293.83600000000001</v>
      </c>
      <c r="G19092" s="674">
        <v>295.84500000000003</v>
      </c>
      <c r="H19092" s="115">
        <f t="shared" si="596"/>
        <v>1.0068371472522089</v>
      </c>
      <c r="I19092" s="115">
        <f t="shared" si="597"/>
        <v>17.945699999999999</v>
      </c>
    </row>
    <row r="19093" spans="1:9" hidden="1">
      <c r="A19093" s="115" t="s">
        <v>48854</v>
      </c>
      <c r="B19093" s="115" t="s">
        <v>48855</v>
      </c>
      <c r="C19093" s="115" t="s">
        <v>48853</v>
      </c>
      <c r="D19093" s="115" t="s">
        <v>8901</v>
      </c>
      <c r="E19093" s="115">
        <v>3.5125999999999999</v>
      </c>
      <c r="F19093" s="674">
        <v>293.83600000000001</v>
      </c>
      <c r="G19093" s="674">
        <v>295.84500000000003</v>
      </c>
      <c r="H19093" s="115">
        <f t="shared" si="596"/>
        <v>1.0068371472522089</v>
      </c>
      <c r="I19093" s="115">
        <f t="shared" si="597"/>
        <v>3.5366</v>
      </c>
    </row>
    <row r="19094" spans="1:9" hidden="1">
      <c r="A19094" s="115" t="s">
        <v>48856</v>
      </c>
      <c r="B19094" s="115" t="s">
        <v>48857</v>
      </c>
      <c r="C19094" s="115" t="s">
        <v>48853</v>
      </c>
      <c r="D19094" s="115" t="s">
        <v>8901</v>
      </c>
      <c r="E19094" s="115">
        <v>1.7797000000000001</v>
      </c>
      <c r="F19094" s="674">
        <v>293.83600000000001</v>
      </c>
      <c r="G19094" s="674">
        <v>295.84500000000003</v>
      </c>
      <c r="H19094" s="115">
        <f t="shared" si="596"/>
        <v>1.0068371472522089</v>
      </c>
      <c r="I19094" s="115">
        <f t="shared" si="597"/>
        <v>1.7919</v>
      </c>
    </row>
    <row r="19095" spans="1:9" hidden="1">
      <c r="A19095" s="115" t="s">
        <v>48858</v>
      </c>
      <c r="B19095" s="115" t="s">
        <v>48859</v>
      </c>
      <c r="C19095" s="115" t="s">
        <v>48860</v>
      </c>
      <c r="D19095" s="115" t="s">
        <v>8901</v>
      </c>
      <c r="E19095" s="115">
        <v>5.8819999999999997</v>
      </c>
      <c r="F19095" s="674">
        <v>293.83600000000001</v>
      </c>
      <c r="G19095" s="674">
        <v>295.84500000000003</v>
      </c>
      <c r="H19095" s="115">
        <f t="shared" si="596"/>
        <v>1.0068371472522089</v>
      </c>
      <c r="I19095" s="115">
        <f t="shared" si="597"/>
        <v>5.9222000000000001</v>
      </c>
    </row>
    <row r="19096" spans="1:9" hidden="1">
      <c r="A19096" s="115" t="s">
        <v>48861</v>
      </c>
      <c r="B19096" s="115" t="s">
        <v>48862</v>
      </c>
      <c r="C19096" s="115" t="s">
        <v>48860</v>
      </c>
      <c r="D19096" s="115" t="s">
        <v>8901</v>
      </c>
      <c r="E19096" s="115">
        <v>1.2462</v>
      </c>
      <c r="F19096" s="674">
        <v>293.83600000000001</v>
      </c>
      <c r="G19096" s="674">
        <v>295.84500000000003</v>
      </c>
      <c r="H19096" s="115">
        <f t="shared" si="596"/>
        <v>1.0068371472522089</v>
      </c>
      <c r="I19096" s="115">
        <f t="shared" si="597"/>
        <v>1.2546999999999999</v>
      </c>
    </row>
    <row r="19097" spans="1:9" hidden="1">
      <c r="A19097" s="115" t="s">
        <v>48863</v>
      </c>
      <c r="B19097" s="115" t="s">
        <v>48864</v>
      </c>
      <c r="C19097" s="115" t="s">
        <v>48865</v>
      </c>
      <c r="D19097" s="115" t="s">
        <v>8901</v>
      </c>
      <c r="E19097" s="115">
        <v>4.8338999999999999</v>
      </c>
      <c r="F19097" s="674">
        <v>293.83600000000001</v>
      </c>
      <c r="G19097" s="674">
        <v>295.84500000000003</v>
      </c>
      <c r="H19097" s="115">
        <f t="shared" si="596"/>
        <v>1.0068371472522089</v>
      </c>
      <c r="I19097" s="115">
        <f t="shared" si="597"/>
        <v>4.867</v>
      </c>
    </row>
    <row r="19098" spans="1:9" hidden="1">
      <c r="A19098" s="115" t="s">
        <v>48866</v>
      </c>
      <c r="B19098" s="115" t="s">
        <v>48867</v>
      </c>
      <c r="C19098" s="115" t="s">
        <v>48865</v>
      </c>
      <c r="D19098" s="115" t="s">
        <v>8901</v>
      </c>
      <c r="E19098" s="115">
        <v>0.65459999999999996</v>
      </c>
      <c r="F19098" s="674">
        <v>293.83600000000001</v>
      </c>
      <c r="G19098" s="674">
        <v>295.84500000000003</v>
      </c>
      <c r="H19098" s="115">
        <f t="shared" si="596"/>
        <v>1.0068371472522089</v>
      </c>
      <c r="I19098" s="115">
        <f t="shared" si="597"/>
        <v>0.65910000000000002</v>
      </c>
    </row>
    <row r="19099" spans="1:9" hidden="1">
      <c r="A19099" s="115" t="s">
        <v>48868</v>
      </c>
      <c r="B19099" s="115" t="s">
        <v>48869</v>
      </c>
      <c r="C19099" s="115" t="s">
        <v>48870</v>
      </c>
      <c r="D19099" s="115" t="s">
        <v>8901</v>
      </c>
      <c r="E19099" s="115">
        <v>11.1896</v>
      </c>
      <c r="F19099" s="674">
        <v>293.83600000000001</v>
      </c>
      <c r="G19099" s="674">
        <v>295.84500000000003</v>
      </c>
      <c r="H19099" s="115">
        <f t="shared" si="596"/>
        <v>1.0068371472522089</v>
      </c>
      <c r="I19099" s="115">
        <f t="shared" si="597"/>
        <v>11.2661</v>
      </c>
    </row>
    <row r="19100" spans="1:9" hidden="1">
      <c r="A19100" s="115" t="s">
        <v>48871</v>
      </c>
      <c r="B19100" s="115" t="s">
        <v>48872</v>
      </c>
      <c r="C19100" s="115" t="s">
        <v>48870</v>
      </c>
      <c r="D19100" s="115" t="s">
        <v>8901</v>
      </c>
      <c r="E19100" s="115">
        <v>1.105</v>
      </c>
      <c r="F19100" s="674">
        <v>293.83600000000001</v>
      </c>
      <c r="G19100" s="674">
        <v>295.84500000000003</v>
      </c>
      <c r="H19100" s="115">
        <f t="shared" si="596"/>
        <v>1.0068371472522089</v>
      </c>
      <c r="I19100" s="115">
        <f t="shared" si="597"/>
        <v>1.1126</v>
      </c>
    </row>
    <row r="19101" spans="1:9" hidden="1">
      <c r="A19101" s="115" t="s">
        <v>48873</v>
      </c>
      <c r="B19101" s="115" t="s">
        <v>48874</v>
      </c>
      <c r="C19101" s="115" t="s">
        <v>48875</v>
      </c>
      <c r="D19101" s="115" t="s">
        <v>8901</v>
      </c>
      <c r="E19101" s="115">
        <v>13.3302</v>
      </c>
      <c r="F19101" s="674">
        <v>293.83600000000001</v>
      </c>
      <c r="G19101" s="674">
        <v>295.84500000000003</v>
      </c>
      <c r="H19101" s="115">
        <f t="shared" si="596"/>
        <v>1.0068371472522089</v>
      </c>
      <c r="I19101" s="115">
        <f t="shared" si="597"/>
        <v>13.4213</v>
      </c>
    </row>
    <row r="19102" spans="1:9" hidden="1">
      <c r="A19102" s="115" t="s">
        <v>48876</v>
      </c>
      <c r="B19102" s="115" t="s">
        <v>48877</v>
      </c>
      <c r="C19102" s="115" t="s">
        <v>48875</v>
      </c>
      <c r="D19102" s="115" t="s">
        <v>8901</v>
      </c>
      <c r="E19102" s="115">
        <v>5.2286000000000001</v>
      </c>
      <c r="F19102" s="674">
        <v>293.83600000000001</v>
      </c>
      <c r="G19102" s="674">
        <v>295.84500000000003</v>
      </c>
      <c r="H19102" s="115">
        <f t="shared" si="596"/>
        <v>1.0068371472522089</v>
      </c>
      <c r="I19102" s="115">
        <f t="shared" si="597"/>
        <v>5.2643000000000004</v>
      </c>
    </row>
    <row r="19103" spans="1:9" hidden="1">
      <c r="A19103" s="115" t="s">
        <v>48878</v>
      </c>
      <c r="B19103" s="115" t="s">
        <v>48879</v>
      </c>
      <c r="C19103" s="115" t="s">
        <v>48880</v>
      </c>
      <c r="D19103" s="115" t="s">
        <v>8901</v>
      </c>
      <c r="E19103" s="115">
        <v>26.999400000000001</v>
      </c>
      <c r="F19103" s="674">
        <v>293.83600000000001</v>
      </c>
      <c r="G19103" s="674">
        <v>295.84500000000003</v>
      </c>
      <c r="H19103" s="115">
        <f t="shared" si="596"/>
        <v>1.0068371472522089</v>
      </c>
      <c r="I19103" s="115">
        <f t="shared" si="597"/>
        <v>27.184000000000001</v>
      </c>
    </row>
    <row r="19104" spans="1:9" hidden="1">
      <c r="A19104" s="115" t="s">
        <v>48881</v>
      </c>
      <c r="B19104" s="115" t="s">
        <v>48882</v>
      </c>
      <c r="C19104" s="115" t="s">
        <v>48880</v>
      </c>
      <c r="D19104" s="115" t="s">
        <v>8901</v>
      </c>
      <c r="E19104" s="115">
        <v>5.8909000000000002</v>
      </c>
      <c r="F19104" s="674">
        <v>293.83600000000001</v>
      </c>
      <c r="G19104" s="674">
        <v>295.84500000000003</v>
      </c>
      <c r="H19104" s="115">
        <f t="shared" si="596"/>
        <v>1.0068371472522089</v>
      </c>
      <c r="I19104" s="115">
        <f t="shared" si="597"/>
        <v>5.9311999999999996</v>
      </c>
    </row>
    <row r="19105" spans="1:9" hidden="1">
      <c r="A19105" s="115" t="s">
        <v>48883</v>
      </c>
      <c r="B19105" s="115" t="s">
        <v>48884</v>
      </c>
      <c r="C19105" s="115" t="s">
        <v>48885</v>
      </c>
      <c r="D19105" s="115" t="s">
        <v>8901</v>
      </c>
      <c r="E19105" s="115">
        <v>19.716200000000001</v>
      </c>
      <c r="F19105" s="674">
        <v>293.83600000000001</v>
      </c>
      <c r="G19105" s="674">
        <v>295.84500000000003</v>
      </c>
      <c r="H19105" s="115">
        <f t="shared" si="596"/>
        <v>1.0068371472522089</v>
      </c>
      <c r="I19105" s="115">
        <f t="shared" si="597"/>
        <v>19.850999999999999</v>
      </c>
    </row>
    <row r="19106" spans="1:9" hidden="1">
      <c r="A19106" s="115" t="s">
        <v>48886</v>
      </c>
      <c r="B19106" s="115" t="s">
        <v>48887</v>
      </c>
      <c r="C19106" s="115" t="s">
        <v>48885</v>
      </c>
      <c r="D19106" s="115" t="s">
        <v>8901</v>
      </c>
      <c r="E19106" s="115">
        <v>7.4969999999999999</v>
      </c>
      <c r="F19106" s="674">
        <v>293.83600000000001</v>
      </c>
      <c r="G19106" s="674">
        <v>295.84500000000003</v>
      </c>
      <c r="H19106" s="115">
        <f t="shared" si="596"/>
        <v>1.0068371472522089</v>
      </c>
      <c r="I19106" s="115">
        <f t="shared" si="597"/>
        <v>7.5483000000000002</v>
      </c>
    </row>
    <row r="19107" spans="1:9" hidden="1">
      <c r="A19107" s="115" t="s">
        <v>48888</v>
      </c>
      <c r="B19107" s="115" t="s">
        <v>48889</v>
      </c>
      <c r="C19107" s="115" t="s">
        <v>48890</v>
      </c>
      <c r="D19107" s="115" t="s">
        <v>8901</v>
      </c>
      <c r="E19107" s="115">
        <v>454.50420000000003</v>
      </c>
      <c r="F19107" s="674">
        <v>293.83600000000001</v>
      </c>
      <c r="G19107" s="674">
        <v>295.84500000000003</v>
      </c>
      <c r="H19107" s="115">
        <f t="shared" si="596"/>
        <v>1.0068371472522089</v>
      </c>
      <c r="I19107" s="115">
        <f t="shared" si="597"/>
        <v>457.61169999999998</v>
      </c>
    </row>
    <row r="19108" spans="1:9" hidden="1">
      <c r="A19108" s="115" t="s">
        <v>48891</v>
      </c>
      <c r="B19108" s="115" t="s">
        <v>48892</v>
      </c>
      <c r="C19108" s="115" t="s">
        <v>48890</v>
      </c>
      <c r="D19108" s="115" t="s">
        <v>8901</v>
      </c>
      <c r="E19108" s="115">
        <v>353.5111</v>
      </c>
      <c r="F19108" s="674">
        <v>293.83600000000001</v>
      </c>
      <c r="G19108" s="674">
        <v>295.84500000000003</v>
      </c>
      <c r="H19108" s="115">
        <f t="shared" si="596"/>
        <v>1.0068371472522089</v>
      </c>
      <c r="I19108" s="115">
        <f t="shared" si="597"/>
        <v>355.92809999999997</v>
      </c>
    </row>
    <row r="19109" spans="1:9" hidden="1">
      <c r="A19109" s="115" t="s">
        <v>48893</v>
      </c>
      <c r="B19109" s="115" t="s">
        <v>48894</v>
      </c>
      <c r="C19109" s="115" t="s">
        <v>48890</v>
      </c>
      <c r="D19109" s="115" t="s">
        <v>8901</v>
      </c>
      <c r="E19109" s="115">
        <v>319.80720000000002</v>
      </c>
      <c r="F19109" s="674">
        <v>293.83600000000001</v>
      </c>
      <c r="G19109" s="674">
        <v>295.84500000000003</v>
      </c>
      <c r="H19109" s="115">
        <f t="shared" si="596"/>
        <v>1.0068371472522089</v>
      </c>
      <c r="I19109" s="115">
        <f t="shared" si="597"/>
        <v>321.99380000000002</v>
      </c>
    </row>
    <row r="19110" spans="1:9" hidden="1">
      <c r="A19110" s="115" t="s">
        <v>48895</v>
      </c>
      <c r="B19110" s="115" t="s">
        <v>48896</v>
      </c>
      <c r="C19110" s="115" t="s">
        <v>48897</v>
      </c>
      <c r="D19110" s="115" t="s">
        <v>8901</v>
      </c>
      <c r="E19110" s="115">
        <v>488.51639999999998</v>
      </c>
      <c r="F19110" s="674">
        <v>293.83600000000001</v>
      </c>
      <c r="G19110" s="674">
        <v>295.84500000000003</v>
      </c>
      <c r="H19110" s="115">
        <f t="shared" si="596"/>
        <v>1.0068371472522089</v>
      </c>
      <c r="I19110" s="115">
        <f t="shared" si="597"/>
        <v>491.85649999999998</v>
      </c>
    </row>
    <row r="19111" spans="1:9" hidden="1">
      <c r="A19111" s="115" t="s">
        <v>48898</v>
      </c>
      <c r="B19111" s="115" t="s">
        <v>48899</v>
      </c>
      <c r="C19111" s="115" t="s">
        <v>48900</v>
      </c>
      <c r="D19111" s="115" t="s">
        <v>8901</v>
      </c>
      <c r="E19111" s="115">
        <v>386.67779999999999</v>
      </c>
      <c r="F19111" s="674">
        <v>293.83600000000001</v>
      </c>
      <c r="G19111" s="674">
        <v>295.84500000000003</v>
      </c>
      <c r="H19111" s="115">
        <f t="shared" si="596"/>
        <v>1.0068371472522089</v>
      </c>
      <c r="I19111" s="115">
        <f t="shared" si="597"/>
        <v>389.32159999999999</v>
      </c>
    </row>
    <row r="19112" spans="1:9" hidden="1">
      <c r="A19112" s="115" t="s">
        <v>48901</v>
      </c>
      <c r="B19112" s="115" t="s">
        <v>48902</v>
      </c>
      <c r="C19112" s="115" t="s">
        <v>48897</v>
      </c>
      <c r="D19112" s="115" t="s">
        <v>8901</v>
      </c>
      <c r="E19112" s="115">
        <v>352.76260000000002</v>
      </c>
      <c r="F19112" s="674">
        <v>293.83600000000001</v>
      </c>
      <c r="G19112" s="674">
        <v>295.84500000000003</v>
      </c>
      <c r="H19112" s="115">
        <f t="shared" si="596"/>
        <v>1.0068371472522089</v>
      </c>
      <c r="I19112" s="115">
        <f t="shared" si="597"/>
        <v>355.17450000000002</v>
      </c>
    </row>
    <row r="19113" spans="1:9" hidden="1">
      <c r="A19113" s="115" t="s">
        <v>48903</v>
      </c>
      <c r="B19113" s="115" t="s">
        <v>48904</v>
      </c>
      <c r="C19113" s="115" t="s">
        <v>48905</v>
      </c>
      <c r="D19113" s="115" t="s">
        <v>8901</v>
      </c>
      <c r="E19113" s="115">
        <v>584.17269999999996</v>
      </c>
      <c r="F19113" s="674">
        <v>293.83600000000001</v>
      </c>
      <c r="G19113" s="674">
        <v>295.84500000000003</v>
      </c>
      <c r="H19113" s="115">
        <f t="shared" si="596"/>
        <v>1.0068371472522089</v>
      </c>
      <c r="I19113" s="115">
        <f t="shared" si="597"/>
        <v>588.16679999999997</v>
      </c>
    </row>
    <row r="19114" spans="1:9" hidden="1">
      <c r="A19114" s="115" t="s">
        <v>48906</v>
      </c>
      <c r="B19114" s="115" t="s">
        <v>48907</v>
      </c>
      <c r="C19114" s="115" t="s">
        <v>48908</v>
      </c>
      <c r="D19114" s="115" t="s">
        <v>8901</v>
      </c>
      <c r="E19114" s="115">
        <v>466.59620000000001</v>
      </c>
      <c r="F19114" s="674">
        <v>293.83600000000001</v>
      </c>
      <c r="G19114" s="674">
        <v>295.84500000000003</v>
      </c>
      <c r="H19114" s="115">
        <f t="shared" si="596"/>
        <v>1.0068371472522089</v>
      </c>
      <c r="I19114" s="115">
        <f t="shared" si="597"/>
        <v>469.78640000000001</v>
      </c>
    </row>
    <row r="19115" spans="1:9" hidden="1">
      <c r="A19115" s="115" t="s">
        <v>48909</v>
      </c>
      <c r="B19115" s="115" t="s">
        <v>48910</v>
      </c>
      <c r="C19115" s="115" t="s">
        <v>48905</v>
      </c>
      <c r="D19115" s="115" t="s">
        <v>8901</v>
      </c>
      <c r="E19115" s="115">
        <v>429.71870000000001</v>
      </c>
      <c r="F19115" s="674">
        <v>293.83600000000001</v>
      </c>
      <c r="G19115" s="674">
        <v>295.84500000000003</v>
      </c>
      <c r="H19115" s="115">
        <f t="shared" si="596"/>
        <v>1.0068371472522089</v>
      </c>
      <c r="I19115" s="115">
        <f t="shared" si="597"/>
        <v>432.65679999999998</v>
      </c>
    </row>
    <row r="19116" spans="1:9" hidden="1">
      <c r="A19116" s="115" t="s">
        <v>48911</v>
      </c>
      <c r="B19116" s="115" t="s">
        <v>48912</v>
      </c>
      <c r="C19116" s="115" t="s">
        <v>48913</v>
      </c>
      <c r="D19116" s="115" t="s">
        <v>8901</v>
      </c>
      <c r="E19116" s="115">
        <v>634.85180000000003</v>
      </c>
      <c r="F19116" s="674">
        <v>293.83600000000001</v>
      </c>
      <c r="G19116" s="674">
        <v>295.84500000000003</v>
      </c>
      <c r="H19116" s="115">
        <f t="shared" si="596"/>
        <v>1.0068371472522089</v>
      </c>
      <c r="I19116" s="115">
        <f t="shared" si="597"/>
        <v>639.19240000000002</v>
      </c>
    </row>
    <row r="19117" spans="1:9" hidden="1">
      <c r="A19117" s="115" t="s">
        <v>48914</v>
      </c>
      <c r="B19117" s="115" t="s">
        <v>48915</v>
      </c>
      <c r="C19117" s="115" t="s">
        <v>48913</v>
      </c>
      <c r="D19117" s="115" t="s">
        <v>8901</v>
      </c>
      <c r="E19117" s="115">
        <v>504.63560000000001</v>
      </c>
      <c r="F19117" s="674">
        <v>293.83600000000001</v>
      </c>
      <c r="G19117" s="674">
        <v>295.84500000000003</v>
      </c>
      <c r="H19117" s="115">
        <f t="shared" si="596"/>
        <v>1.0068371472522089</v>
      </c>
      <c r="I19117" s="115">
        <f t="shared" si="597"/>
        <v>508.08589999999998</v>
      </c>
    </row>
    <row r="19118" spans="1:9" hidden="1">
      <c r="A19118" s="115" t="s">
        <v>48916</v>
      </c>
      <c r="B19118" s="115" t="s">
        <v>48917</v>
      </c>
      <c r="C19118" s="115" t="s">
        <v>48918</v>
      </c>
      <c r="D19118" s="115" t="s">
        <v>8901</v>
      </c>
      <c r="E19118" s="115">
        <v>464.59809999999999</v>
      </c>
      <c r="F19118" s="674">
        <v>293.83600000000001</v>
      </c>
      <c r="G19118" s="674">
        <v>295.84500000000003</v>
      </c>
      <c r="H19118" s="115">
        <f t="shared" si="596"/>
        <v>1.0068371472522089</v>
      </c>
      <c r="I19118" s="115">
        <f t="shared" si="597"/>
        <v>467.77460000000002</v>
      </c>
    </row>
    <row r="19119" spans="1:9" hidden="1">
      <c r="A19119" s="115" t="s">
        <v>48919</v>
      </c>
      <c r="B19119" s="115" t="s">
        <v>48920</v>
      </c>
      <c r="C19119" s="115" t="s">
        <v>48921</v>
      </c>
      <c r="D19119" s="115" t="s">
        <v>8901</v>
      </c>
      <c r="E19119" s="115">
        <v>1.8426</v>
      </c>
      <c r="F19119" s="674">
        <v>293.83600000000001</v>
      </c>
      <c r="G19119" s="674">
        <v>295.84500000000003</v>
      </c>
      <c r="H19119" s="115">
        <f t="shared" si="596"/>
        <v>1.0068371472522089</v>
      </c>
      <c r="I19119" s="115">
        <f t="shared" si="597"/>
        <v>1.8552</v>
      </c>
    </row>
    <row r="19120" spans="1:9" hidden="1">
      <c r="A19120" s="115" t="s">
        <v>48922</v>
      </c>
      <c r="B19120" s="115" t="s">
        <v>48923</v>
      </c>
      <c r="C19120" s="115" t="s">
        <v>48921</v>
      </c>
      <c r="D19120" s="115" t="s">
        <v>8901</v>
      </c>
      <c r="E19120" s="115">
        <v>0.52259999999999995</v>
      </c>
      <c r="F19120" s="674">
        <v>293.83600000000001</v>
      </c>
      <c r="G19120" s="674">
        <v>295.84500000000003</v>
      </c>
      <c r="H19120" s="115">
        <f t="shared" si="596"/>
        <v>1.0068371472522089</v>
      </c>
      <c r="I19120" s="115">
        <f t="shared" si="597"/>
        <v>0.5262</v>
      </c>
    </row>
    <row r="19121" spans="1:9" hidden="1">
      <c r="A19121" s="115" t="s">
        <v>48924</v>
      </c>
      <c r="B19121" s="115" t="s">
        <v>48925</v>
      </c>
      <c r="C19121" s="115" t="s">
        <v>48926</v>
      </c>
      <c r="D19121" s="115" t="s">
        <v>8901</v>
      </c>
      <c r="E19121" s="115">
        <v>4.3754</v>
      </c>
      <c r="F19121" s="674">
        <v>293.83600000000001</v>
      </c>
      <c r="G19121" s="674">
        <v>295.84500000000003</v>
      </c>
      <c r="H19121" s="115">
        <f t="shared" si="596"/>
        <v>1.0068371472522089</v>
      </c>
      <c r="I19121" s="115">
        <f t="shared" si="597"/>
        <v>4.4053000000000004</v>
      </c>
    </row>
    <row r="19122" spans="1:9" hidden="1">
      <c r="A19122" s="115" t="s">
        <v>48927</v>
      </c>
      <c r="B19122" s="115" t="s">
        <v>48928</v>
      </c>
      <c r="C19122" s="115" t="s">
        <v>48926</v>
      </c>
      <c r="D19122" s="115" t="s">
        <v>8901</v>
      </c>
      <c r="E19122" s="115">
        <v>0.60089999999999999</v>
      </c>
      <c r="F19122" s="674">
        <v>293.83600000000001</v>
      </c>
      <c r="G19122" s="674">
        <v>295.84500000000003</v>
      </c>
      <c r="H19122" s="115">
        <f t="shared" si="596"/>
        <v>1.0068371472522089</v>
      </c>
      <c r="I19122" s="115">
        <f t="shared" si="597"/>
        <v>0.60499999999999998</v>
      </c>
    </row>
    <row r="19123" spans="1:9" hidden="1">
      <c r="A19123" s="115" t="s">
        <v>48929</v>
      </c>
      <c r="B19123" s="115" t="s">
        <v>48930</v>
      </c>
      <c r="C19123" s="115" t="s">
        <v>48931</v>
      </c>
      <c r="D19123" s="115" t="s">
        <v>8901</v>
      </c>
      <c r="E19123" s="115">
        <v>10.0733</v>
      </c>
      <c r="F19123" s="674">
        <v>293.83600000000001</v>
      </c>
      <c r="G19123" s="674">
        <v>295.84500000000003</v>
      </c>
      <c r="H19123" s="115">
        <f t="shared" si="596"/>
        <v>1.0068371472522089</v>
      </c>
      <c r="I19123" s="115">
        <f t="shared" si="597"/>
        <v>10.142200000000001</v>
      </c>
    </row>
    <row r="19124" spans="1:9" hidden="1">
      <c r="A19124" s="115" t="s">
        <v>48932</v>
      </c>
      <c r="B19124" s="115" t="s">
        <v>48933</v>
      </c>
      <c r="C19124" s="115" t="s">
        <v>48931</v>
      </c>
      <c r="D19124" s="115" t="s">
        <v>8901</v>
      </c>
      <c r="E19124" s="115">
        <v>0.96150000000000002</v>
      </c>
      <c r="F19124" s="674">
        <v>293.83600000000001</v>
      </c>
      <c r="G19124" s="674">
        <v>295.84500000000003</v>
      </c>
      <c r="H19124" s="115">
        <f t="shared" si="596"/>
        <v>1.0068371472522089</v>
      </c>
      <c r="I19124" s="115">
        <f t="shared" si="597"/>
        <v>0.96809999999999996</v>
      </c>
    </row>
    <row r="19125" spans="1:9" hidden="1">
      <c r="A19125" s="115" t="s">
        <v>48934</v>
      </c>
      <c r="B19125" s="115" t="s">
        <v>48935</v>
      </c>
      <c r="C19125" s="115" t="s">
        <v>48936</v>
      </c>
      <c r="D19125" s="115" t="s">
        <v>8901</v>
      </c>
      <c r="E19125" s="115">
        <v>47.792000000000002</v>
      </c>
      <c r="F19125" s="674">
        <v>293.83600000000001</v>
      </c>
      <c r="G19125" s="674">
        <v>295.84500000000003</v>
      </c>
      <c r="H19125" s="115">
        <f t="shared" si="596"/>
        <v>1.0068371472522089</v>
      </c>
      <c r="I19125" s="115">
        <f t="shared" si="597"/>
        <v>48.1188</v>
      </c>
    </row>
    <row r="19126" spans="1:9" hidden="1">
      <c r="A19126" s="115" t="s">
        <v>48937</v>
      </c>
      <c r="B19126" s="115" t="s">
        <v>48938</v>
      </c>
      <c r="C19126" s="115" t="s">
        <v>48936</v>
      </c>
      <c r="D19126" s="115" t="s">
        <v>8901</v>
      </c>
      <c r="E19126" s="115">
        <v>19.355799999999999</v>
      </c>
      <c r="F19126" s="674">
        <v>293.83600000000001</v>
      </c>
      <c r="G19126" s="674">
        <v>295.84500000000003</v>
      </c>
      <c r="H19126" s="115">
        <f t="shared" si="596"/>
        <v>1.0068371472522089</v>
      </c>
      <c r="I19126" s="115">
        <f t="shared" si="597"/>
        <v>19.488099999999999</v>
      </c>
    </row>
    <row r="19127" spans="1:9" hidden="1">
      <c r="A19127" s="115" t="s">
        <v>48939</v>
      </c>
      <c r="B19127" s="115" t="s">
        <v>48940</v>
      </c>
      <c r="C19127" s="115" t="s">
        <v>48936</v>
      </c>
      <c r="D19127" s="115" t="s">
        <v>8901</v>
      </c>
      <c r="E19127" s="115">
        <v>11.948</v>
      </c>
      <c r="F19127" s="674">
        <v>293.83600000000001</v>
      </c>
      <c r="G19127" s="674">
        <v>295.84500000000003</v>
      </c>
      <c r="H19127" s="115">
        <f t="shared" si="596"/>
        <v>1.0068371472522089</v>
      </c>
      <c r="I19127" s="115">
        <f t="shared" si="597"/>
        <v>12.0297</v>
      </c>
    </row>
    <row r="19128" spans="1:9" hidden="1">
      <c r="A19128" s="115" t="s">
        <v>48941</v>
      </c>
      <c r="B19128" s="115" t="s">
        <v>48942</v>
      </c>
      <c r="C19128" s="115" t="s">
        <v>48943</v>
      </c>
      <c r="D19128" s="115" t="s">
        <v>8901</v>
      </c>
      <c r="E19128" s="115">
        <v>65.534000000000006</v>
      </c>
      <c r="F19128" s="674">
        <v>293.83600000000001</v>
      </c>
      <c r="G19128" s="674">
        <v>295.84500000000003</v>
      </c>
      <c r="H19128" s="115">
        <f t="shared" si="596"/>
        <v>1.0068371472522089</v>
      </c>
      <c r="I19128" s="115">
        <f t="shared" si="597"/>
        <v>65.982100000000003</v>
      </c>
    </row>
    <row r="19129" spans="1:9" hidden="1">
      <c r="A19129" s="115" t="s">
        <v>48944</v>
      </c>
      <c r="B19129" s="115" t="s">
        <v>48945</v>
      </c>
      <c r="C19129" s="115" t="s">
        <v>48943</v>
      </c>
      <c r="D19129" s="115" t="s">
        <v>8901</v>
      </c>
      <c r="E19129" s="115">
        <v>42.671999999999997</v>
      </c>
      <c r="F19129" s="674">
        <v>293.83600000000001</v>
      </c>
      <c r="G19129" s="674">
        <v>295.84500000000003</v>
      </c>
      <c r="H19129" s="115">
        <f t="shared" si="596"/>
        <v>1.0068371472522089</v>
      </c>
      <c r="I19129" s="115">
        <f t="shared" si="597"/>
        <v>42.963799999999999</v>
      </c>
    </row>
    <row r="19130" spans="1:9" hidden="1">
      <c r="A19130" s="115" t="s">
        <v>48946</v>
      </c>
      <c r="B19130" s="115" t="s">
        <v>48947</v>
      </c>
      <c r="C19130" s="115" t="s">
        <v>48948</v>
      </c>
      <c r="D19130" s="115" t="s">
        <v>8901</v>
      </c>
      <c r="E19130" s="115">
        <v>12.042899999999999</v>
      </c>
      <c r="F19130" s="674">
        <v>293.83600000000001</v>
      </c>
      <c r="G19130" s="674">
        <v>295.84500000000003</v>
      </c>
      <c r="H19130" s="115">
        <f t="shared" si="596"/>
        <v>1.0068371472522089</v>
      </c>
      <c r="I19130" s="115">
        <f t="shared" si="597"/>
        <v>12.1252</v>
      </c>
    </row>
    <row r="19131" spans="1:9" hidden="1">
      <c r="A19131" s="115" t="s">
        <v>48949</v>
      </c>
      <c r="B19131" s="115" t="s">
        <v>48950</v>
      </c>
      <c r="C19131" s="115" t="s">
        <v>48951</v>
      </c>
      <c r="D19131" s="115" t="s">
        <v>8901</v>
      </c>
      <c r="E19131" s="115">
        <v>0.16370000000000001</v>
      </c>
      <c r="F19131" s="674">
        <v>293.83600000000001</v>
      </c>
      <c r="G19131" s="674">
        <v>295.84500000000003</v>
      </c>
      <c r="H19131" s="115">
        <f t="shared" si="596"/>
        <v>1.0068371472522089</v>
      </c>
      <c r="I19131" s="115">
        <f t="shared" si="597"/>
        <v>0.1648</v>
      </c>
    </row>
    <row r="19132" spans="1:9" hidden="1">
      <c r="A19132" s="115" t="s">
        <v>48952</v>
      </c>
      <c r="B19132" s="115" t="s">
        <v>48953</v>
      </c>
      <c r="C19132" s="115" t="s">
        <v>48954</v>
      </c>
      <c r="D19132" s="115" t="s">
        <v>8901</v>
      </c>
      <c r="E19132" s="115">
        <v>4.6443000000000003</v>
      </c>
      <c r="F19132" s="674">
        <v>293.83600000000001</v>
      </c>
      <c r="G19132" s="674">
        <v>295.84500000000003</v>
      </c>
      <c r="H19132" s="115">
        <f t="shared" si="596"/>
        <v>1.0068371472522089</v>
      </c>
      <c r="I19132" s="115">
        <f t="shared" si="597"/>
        <v>4.6760999999999999</v>
      </c>
    </row>
    <row r="19133" spans="1:9" hidden="1">
      <c r="A19133" s="115" t="s">
        <v>48955</v>
      </c>
      <c r="B19133" s="115" t="s">
        <v>48956</v>
      </c>
      <c r="C19133" s="115" t="s">
        <v>48954</v>
      </c>
      <c r="D19133" s="115" t="s">
        <v>8901</v>
      </c>
      <c r="E19133" s="115">
        <v>0.50409999999999999</v>
      </c>
      <c r="F19133" s="674">
        <v>293.83600000000001</v>
      </c>
      <c r="G19133" s="674">
        <v>295.84500000000003</v>
      </c>
      <c r="H19133" s="115">
        <f t="shared" si="596"/>
        <v>1.0068371472522089</v>
      </c>
      <c r="I19133" s="115">
        <f t="shared" si="597"/>
        <v>0.50749999999999995</v>
      </c>
    </row>
    <row r="19134" spans="1:9" hidden="1">
      <c r="A19134" s="115" t="s">
        <v>48957</v>
      </c>
      <c r="B19134" s="115" t="s">
        <v>48958</v>
      </c>
      <c r="C19134" s="115" t="s">
        <v>48959</v>
      </c>
      <c r="D19134" s="115" t="s">
        <v>8901</v>
      </c>
      <c r="E19134" s="115">
        <v>6.9156000000000004</v>
      </c>
      <c r="F19134" s="674">
        <v>293.83600000000001</v>
      </c>
      <c r="G19134" s="674">
        <v>295.84500000000003</v>
      </c>
      <c r="H19134" s="115">
        <f t="shared" si="596"/>
        <v>1.0068371472522089</v>
      </c>
      <c r="I19134" s="115">
        <f t="shared" si="597"/>
        <v>6.9629000000000003</v>
      </c>
    </row>
    <row r="19135" spans="1:9" hidden="1">
      <c r="A19135" s="115" t="s">
        <v>48960</v>
      </c>
      <c r="B19135" s="115" t="s">
        <v>48961</v>
      </c>
      <c r="C19135" s="115" t="s">
        <v>48959</v>
      </c>
      <c r="D19135" s="115" t="s">
        <v>8901</v>
      </c>
      <c r="E19135" s="115">
        <v>1.232</v>
      </c>
      <c r="F19135" s="674">
        <v>293.83600000000001</v>
      </c>
      <c r="G19135" s="674">
        <v>295.84500000000003</v>
      </c>
      <c r="H19135" s="115">
        <f t="shared" si="596"/>
        <v>1.0068371472522089</v>
      </c>
      <c r="I19135" s="115">
        <f t="shared" si="597"/>
        <v>1.2403999999999999</v>
      </c>
    </row>
    <row r="19136" spans="1:9" hidden="1">
      <c r="A19136" s="115" t="s">
        <v>48962</v>
      </c>
      <c r="B19136" s="115" t="s">
        <v>48963</v>
      </c>
      <c r="C19136" s="115" t="s">
        <v>48964</v>
      </c>
      <c r="D19136" s="115" t="s">
        <v>8901</v>
      </c>
      <c r="E19136" s="115">
        <v>267.1549</v>
      </c>
      <c r="F19136" s="674">
        <v>293.83600000000001</v>
      </c>
      <c r="G19136" s="674">
        <v>295.84500000000003</v>
      </c>
      <c r="H19136" s="115">
        <f t="shared" si="596"/>
        <v>1.0068371472522089</v>
      </c>
      <c r="I19136" s="115">
        <f t="shared" si="597"/>
        <v>268.98149999999998</v>
      </c>
    </row>
    <row r="19137" spans="1:9" hidden="1">
      <c r="A19137" s="115" t="s">
        <v>48965</v>
      </c>
      <c r="B19137" s="115" t="s">
        <v>48966</v>
      </c>
      <c r="C19137" s="115" t="s">
        <v>48964</v>
      </c>
      <c r="D19137" s="115" t="s">
        <v>8901</v>
      </c>
      <c r="E19137" s="115">
        <v>151.2458</v>
      </c>
      <c r="F19137" s="674">
        <v>293.83600000000001</v>
      </c>
      <c r="G19137" s="674">
        <v>295.84500000000003</v>
      </c>
      <c r="H19137" s="115">
        <f t="shared" si="596"/>
        <v>1.0068371472522089</v>
      </c>
      <c r="I19137" s="115">
        <f t="shared" si="597"/>
        <v>152.2799</v>
      </c>
    </row>
    <row r="19138" spans="1:9" hidden="1">
      <c r="A19138" s="115" t="s">
        <v>48967</v>
      </c>
      <c r="B19138" s="115" t="s">
        <v>48968</v>
      </c>
      <c r="C19138" s="115" t="s">
        <v>48964</v>
      </c>
      <c r="D19138" s="115" t="s">
        <v>8901</v>
      </c>
      <c r="E19138" s="115">
        <v>130.67519999999999</v>
      </c>
      <c r="F19138" s="674">
        <v>293.83600000000001</v>
      </c>
      <c r="G19138" s="674">
        <v>295.84500000000003</v>
      </c>
      <c r="H19138" s="115">
        <f t="shared" si="596"/>
        <v>1.0068371472522089</v>
      </c>
      <c r="I19138" s="115">
        <f t="shared" si="597"/>
        <v>131.5686</v>
      </c>
    </row>
    <row r="19139" spans="1:9" hidden="1">
      <c r="A19139" s="115" t="s">
        <v>48969</v>
      </c>
      <c r="B19139" s="115" t="s">
        <v>48970</v>
      </c>
      <c r="C19139" s="115" t="s">
        <v>48971</v>
      </c>
      <c r="D19139" s="115" t="s">
        <v>8901</v>
      </c>
      <c r="E19139" s="115">
        <v>288.61349999999999</v>
      </c>
      <c r="F19139" s="674">
        <v>293.83600000000001</v>
      </c>
      <c r="G19139" s="674">
        <v>295.84500000000003</v>
      </c>
      <c r="H19139" s="115">
        <f t="shared" si="596"/>
        <v>1.0068371472522089</v>
      </c>
      <c r="I19139" s="115">
        <f t="shared" si="597"/>
        <v>290.58679999999998</v>
      </c>
    </row>
    <row r="19140" spans="1:9" hidden="1">
      <c r="A19140" s="115" t="s">
        <v>48972</v>
      </c>
      <c r="B19140" s="115" t="s">
        <v>48973</v>
      </c>
      <c r="C19140" s="115" t="s">
        <v>48971</v>
      </c>
      <c r="D19140" s="115" t="s">
        <v>8901</v>
      </c>
      <c r="E19140" s="115">
        <v>153.39169999999999</v>
      </c>
      <c r="F19140" s="674">
        <v>293.83600000000001</v>
      </c>
      <c r="G19140" s="674">
        <v>295.84500000000003</v>
      </c>
      <c r="H19140" s="115">
        <f t="shared" si="596"/>
        <v>1.0068371472522089</v>
      </c>
      <c r="I19140" s="115">
        <f t="shared" si="597"/>
        <v>154.44049999999999</v>
      </c>
    </row>
    <row r="19141" spans="1:9" hidden="1">
      <c r="A19141" s="115" t="s">
        <v>48974</v>
      </c>
      <c r="B19141" s="115" t="s">
        <v>48975</v>
      </c>
      <c r="C19141" s="115" t="s">
        <v>48971</v>
      </c>
      <c r="D19141" s="115" t="s">
        <v>8901</v>
      </c>
      <c r="E19141" s="115">
        <v>130.67519999999999</v>
      </c>
      <c r="F19141" s="674">
        <v>293.83600000000001</v>
      </c>
      <c r="G19141" s="674">
        <v>295.84500000000003</v>
      </c>
      <c r="H19141" s="115">
        <f t="shared" ref="H19141:H19204" si="598">G19141/F19141</f>
        <v>1.0068371472522089</v>
      </c>
      <c r="I19141" s="115">
        <f t="shared" ref="I19141:I19204" si="599">ROUND(H19141*E19141,4)</f>
        <v>131.5686</v>
      </c>
    </row>
    <row r="19142" spans="1:9" hidden="1">
      <c r="A19142" s="115" t="s">
        <v>48976</v>
      </c>
      <c r="B19142" s="115" t="s">
        <v>48977</v>
      </c>
      <c r="C19142" s="115" t="s">
        <v>48978</v>
      </c>
      <c r="D19142" s="115" t="s">
        <v>8901</v>
      </c>
      <c r="E19142" s="115">
        <v>380.08210000000003</v>
      </c>
      <c r="F19142" s="674">
        <v>293.83600000000001</v>
      </c>
      <c r="G19142" s="674">
        <v>295.84500000000003</v>
      </c>
      <c r="H19142" s="115">
        <f t="shared" si="598"/>
        <v>1.0068371472522089</v>
      </c>
      <c r="I19142" s="115">
        <f t="shared" si="599"/>
        <v>382.68079999999998</v>
      </c>
    </row>
    <row r="19143" spans="1:9" hidden="1">
      <c r="A19143" s="115" t="s">
        <v>48979</v>
      </c>
      <c r="B19143" s="115" t="s">
        <v>48980</v>
      </c>
      <c r="C19143" s="115" t="s">
        <v>48978</v>
      </c>
      <c r="D19143" s="115" t="s">
        <v>8901</v>
      </c>
      <c r="E19143" s="115">
        <v>183.37219999999999</v>
      </c>
      <c r="F19143" s="674">
        <v>293.83600000000001</v>
      </c>
      <c r="G19143" s="674">
        <v>295.84500000000003</v>
      </c>
      <c r="H19143" s="115">
        <f t="shared" si="598"/>
        <v>1.0068371472522089</v>
      </c>
      <c r="I19143" s="115">
        <f t="shared" si="599"/>
        <v>184.6259</v>
      </c>
    </row>
    <row r="19144" spans="1:9" hidden="1">
      <c r="A19144" s="115" t="s">
        <v>48981</v>
      </c>
      <c r="B19144" s="115" t="s">
        <v>48982</v>
      </c>
      <c r="C19144" s="115" t="s">
        <v>48978</v>
      </c>
      <c r="D19144" s="115" t="s">
        <v>8901</v>
      </c>
      <c r="E19144" s="115">
        <v>151.77260000000001</v>
      </c>
      <c r="F19144" s="674">
        <v>293.83600000000001</v>
      </c>
      <c r="G19144" s="674">
        <v>295.84500000000003</v>
      </c>
      <c r="H19144" s="115">
        <f t="shared" si="598"/>
        <v>1.0068371472522089</v>
      </c>
      <c r="I19144" s="115">
        <f t="shared" si="599"/>
        <v>152.81030000000001</v>
      </c>
    </row>
    <row r="19145" spans="1:9" hidden="1">
      <c r="A19145" s="115" t="s">
        <v>48983</v>
      </c>
      <c r="B19145" s="115" t="s">
        <v>48984</v>
      </c>
      <c r="C19145" s="115" t="s">
        <v>48985</v>
      </c>
      <c r="D19145" s="115" t="s">
        <v>8901</v>
      </c>
      <c r="E19145" s="115">
        <v>368.06119999999999</v>
      </c>
      <c r="F19145" s="674">
        <v>293.83600000000001</v>
      </c>
      <c r="G19145" s="674">
        <v>295.84500000000003</v>
      </c>
      <c r="H19145" s="115">
        <f t="shared" si="598"/>
        <v>1.0068371472522089</v>
      </c>
      <c r="I19145" s="115">
        <f t="shared" si="599"/>
        <v>370.57769999999999</v>
      </c>
    </row>
    <row r="19146" spans="1:9" hidden="1">
      <c r="A19146" s="115" t="s">
        <v>48986</v>
      </c>
      <c r="B19146" s="115" t="s">
        <v>48987</v>
      </c>
      <c r="C19146" s="115" t="s">
        <v>48985</v>
      </c>
      <c r="D19146" s="115" t="s">
        <v>8901</v>
      </c>
      <c r="E19146" s="115">
        <v>160.72810000000001</v>
      </c>
      <c r="F19146" s="674">
        <v>293.83600000000001</v>
      </c>
      <c r="G19146" s="674">
        <v>295.84500000000003</v>
      </c>
      <c r="H19146" s="115">
        <f t="shared" si="598"/>
        <v>1.0068371472522089</v>
      </c>
      <c r="I19146" s="115">
        <f t="shared" si="599"/>
        <v>161.827</v>
      </c>
    </row>
    <row r="19147" spans="1:9" hidden="1">
      <c r="A19147" s="115" t="s">
        <v>48988</v>
      </c>
      <c r="B19147" s="115" t="s">
        <v>48989</v>
      </c>
      <c r="C19147" s="115" t="s">
        <v>48990</v>
      </c>
      <c r="D19147" s="115" t="s">
        <v>8901</v>
      </c>
      <c r="E19147" s="115">
        <v>130.0592</v>
      </c>
      <c r="F19147" s="674">
        <v>293.83600000000001</v>
      </c>
      <c r="G19147" s="674">
        <v>295.84500000000003</v>
      </c>
      <c r="H19147" s="115">
        <f t="shared" si="598"/>
        <v>1.0068371472522089</v>
      </c>
      <c r="I19147" s="115">
        <f t="shared" si="599"/>
        <v>130.94839999999999</v>
      </c>
    </row>
    <row r="19148" spans="1:9" hidden="1">
      <c r="A19148" s="115" t="s">
        <v>48991</v>
      </c>
      <c r="B19148" s="115" t="s">
        <v>48992</v>
      </c>
      <c r="C19148" s="115" t="s">
        <v>48993</v>
      </c>
      <c r="D19148" s="115" t="s">
        <v>8901</v>
      </c>
      <c r="E19148" s="115">
        <v>358.85230000000001</v>
      </c>
      <c r="F19148" s="674">
        <v>293.83600000000001</v>
      </c>
      <c r="G19148" s="674">
        <v>295.84500000000003</v>
      </c>
      <c r="H19148" s="115">
        <f t="shared" si="598"/>
        <v>1.0068371472522089</v>
      </c>
      <c r="I19148" s="115">
        <f t="shared" si="599"/>
        <v>361.30579999999998</v>
      </c>
    </row>
    <row r="19149" spans="1:9" hidden="1">
      <c r="A19149" s="115" t="s">
        <v>48994</v>
      </c>
      <c r="B19149" s="115" t="s">
        <v>48995</v>
      </c>
      <c r="C19149" s="115" t="s">
        <v>48996</v>
      </c>
      <c r="D19149" s="115" t="s">
        <v>8901</v>
      </c>
      <c r="E19149" s="115">
        <v>371.27280000000002</v>
      </c>
      <c r="F19149" s="674">
        <v>293.83600000000001</v>
      </c>
      <c r="G19149" s="674">
        <v>295.84500000000003</v>
      </c>
      <c r="H19149" s="115">
        <f t="shared" si="598"/>
        <v>1.0068371472522089</v>
      </c>
      <c r="I19149" s="115">
        <f t="shared" si="599"/>
        <v>373.81119999999999</v>
      </c>
    </row>
    <row r="19150" spans="1:9" hidden="1">
      <c r="A19150" s="115" t="s">
        <v>48997</v>
      </c>
      <c r="B19150" s="115" t="s">
        <v>48998</v>
      </c>
      <c r="C19150" s="115" t="s">
        <v>48999</v>
      </c>
      <c r="D19150" s="115" t="s">
        <v>8901</v>
      </c>
      <c r="E19150" s="115">
        <v>416.28699999999998</v>
      </c>
      <c r="F19150" s="674">
        <v>293.83600000000001</v>
      </c>
      <c r="G19150" s="674">
        <v>295.84500000000003</v>
      </c>
      <c r="H19150" s="115">
        <f t="shared" si="598"/>
        <v>1.0068371472522089</v>
      </c>
      <c r="I19150" s="115">
        <f t="shared" si="599"/>
        <v>419.13319999999999</v>
      </c>
    </row>
    <row r="19151" spans="1:9" hidden="1">
      <c r="A19151" s="115" t="s">
        <v>49000</v>
      </c>
      <c r="B19151" s="115" t="s">
        <v>49001</v>
      </c>
      <c r="C19151" s="115" t="s">
        <v>49002</v>
      </c>
      <c r="D19151" s="115" t="s">
        <v>8901</v>
      </c>
      <c r="E19151" s="115">
        <v>107.2448</v>
      </c>
      <c r="F19151" s="674">
        <v>293.83600000000001</v>
      </c>
      <c r="G19151" s="674">
        <v>295.84500000000003</v>
      </c>
      <c r="H19151" s="115">
        <f t="shared" si="598"/>
        <v>1.0068371472522089</v>
      </c>
      <c r="I19151" s="115">
        <f t="shared" si="599"/>
        <v>107.97799999999999</v>
      </c>
    </row>
    <row r="19152" spans="1:9" hidden="1">
      <c r="A19152" s="115" t="s">
        <v>49003</v>
      </c>
      <c r="B19152" s="115" t="s">
        <v>49004</v>
      </c>
      <c r="C19152" s="115" t="s">
        <v>49002</v>
      </c>
      <c r="D19152" s="115" t="s">
        <v>8901</v>
      </c>
      <c r="E19152" s="115">
        <v>20.542999999999999</v>
      </c>
      <c r="F19152" s="674">
        <v>293.83600000000001</v>
      </c>
      <c r="G19152" s="674">
        <v>295.84500000000003</v>
      </c>
      <c r="H19152" s="115">
        <f t="shared" si="598"/>
        <v>1.0068371472522089</v>
      </c>
      <c r="I19152" s="115">
        <f t="shared" si="599"/>
        <v>20.683499999999999</v>
      </c>
    </row>
    <row r="19153" spans="1:9" hidden="1">
      <c r="A19153" s="115" t="s">
        <v>49005</v>
      </c>
      <c r="B19153" s="115" t="s">
        <v>49006</v>
      </c>
      <c r="C19153" s="115" t="s">
        <v>49002</v>
      </c>
      <c r="D19153" s="115" t="s">
        <v>8901</v>
      </c>
      <c r="E19153" s="115">
        <v>10.0703</v>
      </c>
      <c r="F19153" s="674">
        <v>293.83600000000001</v>
      </c>
      <c r="G19153" s="674">
        <v>295.84500000000003</v>
      </c>
      <c r="H19153" s="115">
        <f t="shared" si="598"/>
        <v>1.0068371472522089</v>
      </c>
      <c r="I19153" s="115">
        <f t="shared" si="599"/>
        <v>10.139200000000001</v>
      </c>
    </row>
    <row r="19154" spans="1:9" hidden="1">
      <c r="A19154" s="115" t="s">
        <v>49007</v>
      </c>
      <c r="B19154" s="115" t="s">
        <v>49008</v>
      </c>
      <c r="C19154" s="115" t="s">
        <v>49009</v>
      </c>
      <c r="D19154" s="115" t="s">
        <v>8901</v>
      </c>
      <c r="E19154" s="115">
        <v>168.1908</v>
      </c>
      <c r="F19154" s="674">
        <v>293.83600000000001</v>
      </c>
      <c r="G19154" s="674">
        <v>295.84500000000003</v>
      </c>
      <c r="H19154" s="115">
        <f t="shared" si="598"/>
        <v>1.0068371472522089</v>
      </c>
      <c r="I19154" s="115">
        <f t="shared" si="599"/>
        <v>169.3407</v>
      </c>
    </row>
    <row r="19155" spans="1:9" hidden="1">
      <c r="A19155" s="115" t="s">
        <v>49010</v>
      </c>
      <c r="B19155" s="115" t="s">
        <v>49011</v>
      </c>
      <c r="C19155" s="115" t="s">
        <v>49009</v>
      </c>
      <c r="D19155" s="115" t="s">
        <v>8901</v>
      </c>
      <c r="E19155" s="115">
        <v>37.147500000000001</v>
      </c>
      <c r="F19155" s="674">
        <v>293.83600000000001</v>
      </c>
      <c r="G19155" s="674">
        <v>295.84500000000003</v>
      </c>
      <c r="H19155" s="115">
        <f t="shared" si="598"/>
        <v>1.0068371472522089</v>
      </c>
      <c r="I19155" s="115">
        <f t="shared" si="599"/>
        <v>37.401499999999999</v>
      </c>
    </row>
    <row r="19156" spans="1:9" hidden="1">
      <c r="A19156" s="115" t="s">
        <v>49012</v>
      </c>
      <c r="B19156" s="115" t="s">
        <v>49013</v>
      </c>
      <c r="C19156" s="115" t="s">
        <v>49009</v>
      </c>
      <c r="D19156" s="115" t="s">
        <v>8901</v>
      </c>
      <c r="E19156" s="115">
        <v>20.849599999999999</v>
      </c>
      <c r="F19156" s="674">
        <v>293.83600000000001</v>
      </c>
      <c r="G19156" s="674">
        <v>295.84500000000003</v>
      </c>
      <c r="H19156" s="115">
        <f t="shared" si="598"/>
        <v>1.0068371472522089</v>
      </c>
      <c r="I19156" s="115">
        <f t="shared" si="599"/>
        <v>20.9922</v>
      </c>
    </row>
    <row r="19157" spans="1:9" hidden="1">
      <c r="A19157" s="115" t="s">
        <v>49014</v>
      </c>
      <c r="B19157" s="115" t="s">
        <v>49015</v>
      </c>
      <c r="C19157" s="115" t="s">
        <v>49016</v>
      </c>
      <c r="D19157" s="115" t="s">
        <v>8901</v>
      </c>
      <c r="E19157" s="115">
        <v>187.39670000000001</v>
      </c>
      <c r="F19157" s="674">
        <v>293.83600000000001</v>
      </c>
      <c r="G19157" s="674">
        <v>295.84500000000003</v>
      </c>
      <c r="H19157" s="115">
        <f t="shared" si="598"/>
        <v>1.0068371472522089</v>
      </c>
      <c r="I19157" s="115">
        <f t="shared" si="599"/>
        <v>188.678</v>
      </c>
    </row>
    <row r="19158" spans="1:9" hidden="1">
      <c r="A19158" s="115" t="s">
        <v>49017</v>
      </c>
      <c r="B19158" s="115" t="s">
        <v>49018</v>
      </c>
      <c r="C19158" s="115" t="s">
        <v>49019</v>
      </c>
      <c r="D19158" s="115" t="s">
        <v>8901</v>
      </c>
      <c r="E19158" s="115">
        <v>42.849200000000003</v>
      </c>
      <c r="F19158" s="674">
        <v>293.83600000000001</v>
      </c>
      <c r="G19158" s="674">
        <v>295.84500000000003</v>
      </c>
      <c r="H19158" s="115">
        <f t="shared" si="598"/>
        <v>1.0068371472522089</v>
      </c>
      <c r="I19158" s="115">
        <f t="shared" si="599"/>
        <v>43.142200000000003</v>
      </c>
    </row>
    <row r="19159" spans="1:9" hidden="1">
      <c r="A19159" s="115" t="s">
        <v>49020</v>
      </c>
      <c r="B19159" s="115" t="s">
        <v>49021</v>
      </c>
      <c r="C19159" s="115" t="s">
        <v>49016</v>
      </c>
      <c r="D19159" s="115" t="s">
        <v>8901</v>
      </c>
      <c r="E19159" s="115">
        <v>24.727699999999999</v>
      </c>
      <c r="F19159" s="674">
        <v>293.83600000000001</v>
      </c>
      <c r="G19159" s="674">
        <v>295.84500000000003</v>
      </c>
      <c r="H19159" s="115">
        <f t="shared" si="598"/>
        <v>1.0068371472522089</v>
      </c>
      <c r="I19159" s="115">
        <f t="shared" si="599"/>
        <v>24.896799999999999</v>
      </c>
    </row>
    <row r="19160" spans="1:9" hidden="1">
      <c r="A19160" s="115" t="s">
        <v>49022</v>
      </c>
      <c r="B19160" s="115" t="s">
        <v>49023</v>
      </c>
      <c r="C19160" s="115" t="s">
        <v>49024</v>
      </c>
      <c r="D19160" s="115" t="s">
        <v>8901</v>
      </c>
      <c r="E19160" s="115">
        <v>299.85340000000002</v>
      </c>
      <c r="F19160" s="674">
        <v>293.83600000000001</v>
      </c>
      <c r="G19160" s="674">
        <v>295.84500000000003</v>
      </c>
      <c r="H19160" s="115">
        <f t="shared" si="598"/>
        <v>1.0068371472522089</v>
      </c>
      <c r="I19160" s="115">
        <f t="shared" si="599"/>
        <v>301.90350000000001</v>
      </c>
    </row>
    <row r="19161" spans="1:9" hidden="1">
      <c r="A19161" s="115" t="s">
        <v>49025</v>
      </c>
      <c r="B19161" s="115" t="s">
        <v>49026</v>
      </c>
      <c r="C19161" s="115" t="s">
        <v>49024</v>
      </c>
      <c r="D19161" s="115" t="s">
        <v>8901</v>
      </c>
      <c r="E19161" s="115">
        <v>77.325999999999993</v>
      </c>
      <c r="F19161" s="674">
        <v>293.83600000000001</v>
      </c>
      <c r="G19161" s="674">
        <v>295.84500000000003</v>
      </c>
      <c r="H19161" s="115">
        <f t="shared" si="598"/>
        <v>1.0068371472522089</v>
      </c>
      <c r="I19161" s="115">
        <f t="shared" si="599"/>
        <v>77.854699999999994</v>
      </c>
    </row>
    <row r="19162" spans="1:9" hidden="1">
      <c r="A19162" s="115" t="s">
        <v>49027</v>
      </c>
      <c r="B19162" s="115" t="s">
        <v>49028</v>
      </c>
      <c r="C19162" s="115" t="s">
        <v>49024</v>
      </c>
      <c r="D19162" s="115" t="s">
        <v>8901</v>
      </c>
      <c r="E19162" s="115">
        <v>48.554499999999997</v>
      </c>
      <c r="F19162" s="674">
        <v>293.83600000000001</v>
      </c>
      <c r="G19162" s="674">
        <v>295.84500000000003</v>
      </c>
      <c r="H19162" s="115">
        <f t="shared" si="598"/>
        <v>1.0068371472522089</v>
      </c>
      <c r="I19162" s="115">
        <f t="shared" si="599"/>
        <v>48.886499999999998</v>
      </c>
    </row>
    <row r="19163" spans="1:9" hidden="1">
      <c r="A19163" s="115" t="s">
        <v>49029</v>
      </c>
      <c r="B19163" s="115" t="s">
        <v>49030</v>
      </c>
      <c r="C19163" s="115" t="s">
        <v>49031</v>
      </c>
      <c r="D19163" s="115" t="s">
        <v>8901</v>
      </c>
      <c r="E19163" s="115">
        <v>7.3493000000000004</v>
      </c>
      <c r="F19163" s="674">
        <v>293.83600000000001</v>
      </c>
      <c r="G19163" s="674">
        <v>295.84500000000003</v>
      </c>
      <c r="H19163" s="115">
        <f t="shared" si="598"/>
        <v>1.0068371472522089</v>
      </c>
      <c r="I19163" s="115">
        <f t="shared" si="599"/>
        <v>7.3994999999999997</v>
      </c>
    </row>
    <row r="19164" spans="1:9" hidden="1">
      <c r="A19164" s="115" t="s">
        <v>49032</v>
      </c>
      <c r="B19164" s="115" t="s">
        <v>49033</v>
      </c>
      <c r="C19164" s="115" t="s">
        <v>49031</v>
      </c>
      <c r="D19164" s="115" t="s">
        <v>8901</v>
      </c>
      <c r="E19164" s="115">
        <v>0.84309999999999996</v>
      </c>
      <c r="F19164" s="674">
        <v>293.83600000000001</v>
      </c>
      <c r="G19164" s="674">
        <v>295.84500000000003</v>
      </c>
      <c r="H19164" s="115">
        <f t="shared" si="598"/>
        <v>1.0068371472522089</v>
      </c>
      <c r="I19164" s="115">
        <f t="shared" si="599"/>
        <v>0.84889999999999999</v>
      </c>
    </row>
    <row r="19165" spans="1:9" hidden="1">
      <c r="A19165" s="115" t="s">
        <v>49034</v>
      </c>
      <c r="B19165" s="115" t="s">
        <v>49035</v>
      </c>
      <c r="C19165" s="115" t="s">
        <v>49031</v>
      </c>
      <c r="D19165" s="115" t="s">
        <v>8901</v>
      </c>
      <c r="E19165" s="115">
        <v>0.1174</v>
      </c>
      <c r="F19165" s="674">
        <v>293.83600000000001</v>
      </c>
      <c r="G19165" s="674">
        <v>295.84500000000003</v>
      </c>
      <c r="H19165" s="115">
        <f t="shared" si="598"/>
        <v>1.0068371472522089</v>
      </c>
      <c r="I19165" s="115">
        <f t="shared" si="599"/>
        <v>0.1182</v>
      </c>
    </row>
    <row r="19166" spans="1:9" hidden="1">
      <c r="A19166" s="115" t="s">
        <v>49036</v>
      </c>
      <c r="B19166" s="115" t="s">
        <v>49037</v>
      </c>
      <c r="C19166" s="115" t="s">
        <v>49038</v>
      </c>
      <c r="D19166" s="115" t="s">
        <v>8901</v>
      </c>
      <c r="E19166" s="115">
        <v>93.659199999999998</v>
      </c>
      <c r="F19166" s="674">
        <v>293.83600000000001</v>
      </c>
      <c r="G19166" s="674">
        <v>295.84500000000003</v>
      </c>
      <c r="H19166" s="115">
        <f t="shared" si="598"/>
        <v>1.0068371472522089</v>
      </c>
      <c r="I19166" s="115">
        <f t="shared" si="599"/>
        <v>94.299599999999998</v>
      </c>
    </row>
    <row r="19167" spans="1:9" hidden="1">
      <c r="A19167" s="115" t="s">
        <v>49039</v>
      </c>
      <c r="B19167" s="115" t="s">
        <v>49040</v>
      </c>
      <c r="C19167" s="115" t="s">
        <v>49041</v>
      </c>
      <c r="D19167" s="115" t="s">
        <v>8901</v>
      </c>
      <c r="E19167" s="115">
        <v>15.2598</v>
      </c>
      <c r="F19167" s="674">
        <v>293.83600000000001</v>
      </c>
      <c r="G19167" s="674">
        <v>295.84500000000003</v>
      </c>
      <c r="H19167" s="115">
        <f t="shared" si="598"/>
        <v>1.0068371472522089</v>
      </c>
      <c r="I19167" s="115">
        <f t="shared" si="599"/>
        <v>15.364100000000001</v>
      </c>
    </row>
    <row r="19168" spans="1:9" hidden="1">
      <c r="A19168" s="115" t="s">
        <v>49042</v>
      </c>
      <c r="B19168" s="115" t="s">
        <v>49043</v>
      </c>
      <c r="C19168" s="115" t="s">
        <v>49038</v>
      </c>
      <c r="D19168" s="115" t="s">
        <v>8901</v>
      </c>
      <c r="E19168" s="115">
        <v>6.1909999999999998</v>
      </c>
      <c r="F19168" s="674">
        <v>293.83600000000001</v>
      </c>
      <c r="G19168" s="674">
        <v>295.84500000000003</v>
      </c>
      <c r="H19168" s="115">
        <f t="shared" si="598"/>
        <v>1.0068371472522089</v>
      </c>
      <c r="I19168" s="115">
        <f t="shared" si="599"/>
        <v>6.2332999999999998</v>
      </c>
    </row>
    <row r="19169" spans="1:9" hidden="1">
      <c r="A19169" s="115" t="s">
        <v>49044</v>
      </c>
      <c r="B19169" s="115" t="s">
        <v>49045</v>
      </c>
      <c r="C19169" s="115" t="s">
        <v>49046</v>
      </c>
      <c r="D19169" s="115" t="s">
        <v>8901</v>
      </c>
      <c r="E19169" s="115">
        <v>207.697</v>
      </c>
      <c r="F19169" s="674">
        <v>293.83600000000001</v>
      </c>
      <c r="G19169" s="674">
        <v>295.84500000000003</v>
      </c>
      <c r="H19169" s="115">
        <f t="shared" si="598"/>
        <v>1.0068371472522089</v>
      </c>
      <c r="I19169" s="115">
        <f t="shared" si="599"/>
        <v>209.11709999999999</v>
      </c>
    </row>
    <row r="19170" spans="1:9" hidden="1">
      <c r="A19170" s="115" t="s">
        <v>49047</v>
      </c>
      <c r="B19170" s="115" t="s">
        <v>49048</v>
      </c>
      <c r="C19170" s="115" t="s">
        <v>49046</v>
      </c>
      <c r="D19170" s="115" t="s">
        <v>8901</v>
      </c>
      <c r="E19170" s="115">
        <v>26.632300000000001</v>
      </c>
      <c r="F19170" s="674">
        <v>293.83600000000001</v>
      </c>
      <c r="G19170" s="674">
        <v>295.84500000000003</v>
      </c>
      <c r="H19170" s="115">
        <f t="shared" si="598"/>
        <v>1.0068371472522089</v>
      </c>
      <c r="I19170" s="115">
        <f t="shared" si="599"/>
        <v>26.814399999999999</v>
      </c>
    </row>
    <row r="19171" spans="1:9" hidden="1">
      <c r="A19171" s="115" t="s">
        <v>49049</v>
      </c>
      <c r="B19171" s="115" t="s">
        <v>49050</v>
      </c>
      <c r="C19171" s="115" t="s">
        <v>49046</v>
      </c>
      <c r="D19171" s="115" t="s">
        <v>8901</v>
      </c>
      <c r="E19171" s="115">
        <v>6.1582999999999997</v>
      </c>
      <c r="F19171" s="674">
        <v>293.83600000000001</v>
      </c>
      <c r="G19171" s="674">
        <v>295.84500000000003</v>
      </c>
      <c r="H19171" s="115">
        <f t="shared" si="598"/>
        <v>1.0068371472522089</v>
      </c>
      <c r="I19171" s="115">
        <f t="shared" si="599"/>
        <v>6.2004000000000001</v>
      </c>
    </row>
    <row r="19172" spans="1:9" hidden="1">
      <c r="A19172" s="115" t="s">
        <v>49051</v>
      </c>
      <c r="B19172" s="115" t="s">
        <v>49052</v>
      </c>
      <c r="C19172" s="115" t="s">
        <v>49053</v>
      </c>
      <c r="D19172" s="115" t="s">
        <v>8901</v>
      </c>
      <c r="E19172" s="115">
        <v>15.107799999999999</v>
      </c>
      <c r="F19172" s="674">
        <v>293.83600000000001</v>
      </c>
      <c r="G19172" s="674">
        <v>295.84500000000003</v>
      </c>
      <c r="H19172" s="115">
        <f t="shared" si="598"/>
        <v>1.0068371472522089</v>
      </c>
      <c r="I19172" s="115">
        <f t="shared" si="599"/>
        <v>15.2111</v>
      </c>
    </row>
    <row r="19173" spans="1:9" hidden="1">
      <c r="A19173" s="115" t="s">
        <v>49054</v>
      </c>
      <c r="B19173" s="115" t="s">
        <v>49055</v>
      </c>
      <c r="C19173" s="115" t="s">
        <v>49053</v>
      </c>
      <c r="D19173" s="115" t="s">
        <v>8901</v>
      </c>
      <c r="E19173" s="115">
        <v>1.8459000000000001</v>
      </c>
      <c r="F19173" s="674">
        <v>293.83600000000001</v>
      </c>
      <c r="G19173" s="674">
        <v>295.84500000000003</v>
      </c>
      <c r="H19173" s="115">
        <f t="shared" si="598"/>
        <v>1.0068371472522089</v>
      </c>
      <c r="I19173" s="115">
        <f t="shared" si="599"/>
        <v>1.8585</v>
      </c>
    </row>
    <row r="19174" spans="1:9" hidden="1">
      <c r="A19174" s="115" t="s">
        <v>49056</v>
      </c>
      <c r="B19174" s="115" t="s">
        <v>49057</v>
      </c>
      <c r="C19174" s="115" t="s">
        <v>49053</v>
      </c>
      <c r="D19174" s="115" t="s">
        <v>8901</v>
      </c>
      <c r="E19174" s="115">
        <v>0.36309999999999998</v>
      </c>
      <c r="F19174" s="674">
        <v>293.83600000000001</v>
      </c>
      <c r="G19174" s="674">
        <v>295.84500000000003</v>
      </c>
      <c r="H19174" s="115">
        <f t="shared" si="598"/>
        <v>1.0068371472522089</v>
      </c>
      <c r="I19174" s="115">
        <f t="shared" si="599"/>
        <v>0.36559999999999998</v>
      </c>
    </row>
    <row r="19175" spans="1:9" hidden="1">
      <c r="A19175" s="115" t="s">
        <v>49058</v>
      </c>
      <c r="B19175" s="115" t="s">
        <v>49059</v>
      </c>
      <c r="C19175" s="115" t="s">
        <v>49060</v>
      </c>
      <c r="D19175" s="115" t="s">
        <v>8901</v>
      </c>
      <c r="E19175" s="115">
        <v>75.884799999999998</v>
      </c>
      <c r="F19175" s="674">
        <v>293.83600000000001</v>
      </c>
      <c r="G19175" s="674">
        <v>295.84500000000003</v>
      </c>
      <c r="H19175" s="115">
        <f t="shared" si="598"/>
        <v>1.0068371472522089</v>
      </c>
      <c r="I19175" s="115">
        <f t="shared" si="599"/>
        <v>76.403599999999997</v>
      </c>
    </row>
    <row r="19176" spans="1:9" hidden="1">
      <c r="A19176" s="115" t="s">
        <v>49061</v>
      </c>
      <c r="B19176" s="115" t="s">
        <v>49062</v>
      </c>
      <c r="C19176" s="115" t="s">
        <v>49060</v>
      </c>
      <c r="D19176" s="115" t="s">
        <v>8901</v>
      </c>
      <c r="E19176" s="115">
        <v>15.9198</v>
      </c>
      <c r="F19176" s="674">
        <v>293.83600000000001</v>
      </c>
      <c r="G19176" s="674">
        <v>295.84500000000003</v>
      </c>
      <c r="H19176" s="115">
        <f t="shared" si="598"/>
        <v>1.0068371472522089</v>
      </c>
      <c r="I19176" s="115">
        <f t="shared" si="599"/>
        <v>16.028600000000001</v>
      </c>
    </row>
    <row r="19177" spans="1:9" hidden="1">
      <c r="A19177" s="115" t="s">
        <v>49063</v>
      </c>
      <c r="B19177" s="115" t="s">
        <v>49064</v>
      </c>
      <c r="C19177" s="115" t="s">
        <v>49060</v>
      </c>
      <c r="D19177" s="115" t="s">
        <v>8901</v>
      </c>
      <c r="E19177" s="115">
        <v>8.7698999999999998</v>
      </c>
      <c r="F19177" s="674">
        <v>293.83600000000001</v>
      </c>
      <c r="G19177" s="674">
        <v>295.84500000000003</v>
      </c>
      <c r="H19177" s="115">
        <f t="shared" si="598"/>
        <v>1.0068371472522089</v>
      </c>
      <c r="I19177" s="115">
        <f t="shared" si="599"/>
        <v>8.8299000000000003</v>
      </c>
    </row>
    <row r="19178" spans="1:9" hidden="1">
      <c r="A19178" s="115" t="s">
        <v>49065</v>
      </c>
      <c r="B19178" s="115" t="s">
        <v>49066</v>
      </c>
      <c r="C19178" s="115" t="s">
        <v>49067</v>
      </c>
      <c r="D19178" s="115" t="s">
        <v>8901</v>
      </c>
      <c r="E19178" s="115">
        <v>1631.9566</v>
      </c>
      <c r="F19178" s="674">
        <v>293.83600000000001</v>
      </c>
      <c r="G19178" s="674">
        <v>295.84500000000003</v>
      </c>
      <c r="H19178" s="115">
        <f t="shared" si="598"/>
        <v>1.0068371472522089</v>
      </c>
      <c r="I19178" s="115">
        <f t="shared" si="599"/>
        <v>1643.1144999999999</v>
      </c>
    </row>
    <row r="19179" spans="1:9" hidden="1">
      <c r="A19179" s="115" t="s">
        <v>49068</v>
      </c>
      <c r="B19179" s="115" t="s">
        <v>49069</v>
      </c>
      <c r="C19179" s="115" t="s">
        <v>49067</v>
      </c>
      <c r="D19179" s="115" t="s">
        <v>8901</v>
      </c>
      <c r="E19179" s="115">
        <v>893.73609999999996</v>
      </c>
      <c r="F19179" s="674">
        <v>293.83600000000001</v>
      </c>
      <c r="G19179" s="674">
        <v>295.84500000000003</v>
      </c>
      <c r="H19179" s="115">
        <f t="shared" si="598"/>
        <v>1.0068371472522089</v>
      </c>
      <c r="I19179" s="115">
        <f t="shared" si="599"/>
        <v>899.84670000000006</v>
      </c>
    </row>
    <row r="19180" spans="1:9" hidden="1">
      <c r="A19180" s="115" t="s">
        <v>49070</v>
      </c>
      <c r="B19180" s="115" t="s">
        <v>49071</v>
      </c>
      <c r="C19180" s="115" t="s">
        <v>49067</v>
      </c>
      <c r="D19180" s="115" t="s">
        <v>8901</v>
      </c>
      <c r="E19180" s="115">
        <v>733.97310000000004</v>
      </c>
      <c r="F19180" s="674">
        <v>293.83600000000001</v>
      </c>
      <c r="G19180" s="674">
        <v>295.84500000000003</v>
      </c>
      <c r="H19180" s="115">
        <f t="shared" si="598"/>
        <v>1.0068371472522089</v>
      </c>
      <c r="I19180" s="115">
        <f t="shared" si="599"/>
        <v>738.9914</v>
      </c>
    </row>
    <row r="19181" spans="1:9" hidden="1">
      <c r="A19181" s="115" t="s">
        <v>49072</v>
      </c>
      <c r="B19181" s="115" t="s">
        <v>49073</v>
      </c>
      <c r="C19181" s="115" t="s">
        <v>49074</v>
      </c>
      <c r="D19181" s="115" t="s">
        <v>8901</v>
      </c>
      <c r="E19181" s="115">
        <v>36.481499999999997</v>
      </c>
      <c r="F19181" s="674">
        <v>293.83600000000001</v>
      </c>
      <c r="G19181" s="674">
        <v>295.84500000000003</v>
      </c>
      <c r="H19181" s="115">
        <f t="shared" si="598"/>
        <v>1.0068371472522089</v>
      </c>
      <c r="I19181" s="115">
        <f t="shared" si="599"/>
        <v>36.730899999999998</v>
      </c>
    </row>
    <row r="19182" spans="1:9" hidden="1">
      <c r="A19182" s="115" t="s">
        <v>49075</v>
      </c>
      <c r="B19182" s="115" t="s">
        <v>49076</v>
      </c>
      <c r="C19182" s="115" t="s">
        <v>49074</v>
      </c>
      <c r="D19182" s="115" t="s">
        <v>8901</v>
      </c>
      <c r="E19182" s="115">
        <v>30.401299999999999</v>
      </c>
      <c r="F19182" s="674">
        <v>293.83600000000001</v>
      </c>
      <c r="G19182" s="674">
        <v>295.84500000000003</v>
      </c>
      <c r="H19182" s="115">
        <f t="shared" si="598"/>
        <v>1.0068371472522089</v>
      </c>
      <c r="I19182" s="115">
        <f t="shared" si="599"/>
        <v>30.609200000000001</v>
      </c>
    </row>
    <row r="19183" spans="1:9" hidden="1">
      <c r="A19183" s="115" t="s">
        <v>49077</v>
      </c>
      <c r="B19183" s="115" t="s">
        <v>49078</v>
      </c>
      <c r="C19183" s="115" t="s">
        <v>49079</v>
      </c>
      <c r="D19183" s="115" t="s">
        <v>8901</v>
      </c>
      <c r="E19183" s="115">
        <v>69.649500000000003</v>
      </c>
      <c r="F19183" s="674">
        <v>293.83600000000001</v>
      </c>
      <c r="G19183" s="674">
        <v>295.84500000000003</v>
      </c>
      <c r="H19183" s="115">
        <f t="shared" si="598"/>
        <v>1.0068371472522089</v>
      </c>
      <c r="I19183" s="115">
        <f t="shared" si="599"/>
        <v>70.125699999999995</v>
      </c>
    </row>
    <row r="19184" spans="1:9" hidden="1">
      <c r="A19184" s="115" t="s">
        <v>49080</v>
      </c>
      <c r="B19184" s="115" t="s">
        <v>49081</v>
      </c>
      <c r="C19184" s="115" t="s">
        <v>49079</v>
      </c>
      <c r="D19184" s="115" t="s">
        <v>8901</v>
      </c>
      <c r="E19184" s="115">
        <v>58.0413</v>
      </c>
      <c r="F19184" s="674">
        <v>293.83600000000001</v>
      </c>
      <c r="G19184" s="674">
        <v>295.84500000000003</v>
      </c>
      <c r="H19184" s="115">
        <f t="shared" si="598"/>
        <v>1.0068371472522089</v>
      </c>
      <c r="I19184" s="115">
        <f t="shared" si="599"/>
        <v>58.438099999999999</v>
      </c>
    </row>
    <row r="19185" spans="1:9" hidden="1">
      <c r="A19185" s="115" t="s">
        <v>49082</v>
      </c>
      <c r="B19185" s="115" t="s">
        <v>49083</v>
      </c>
      <c r="C19185" s="115" t="s">
        <v>49084</v>
      </c>
      <c r="D19185" s="115" t="s">
        <v>8901</v>
      </c>
      <c r="E19185" s="115">
        <v>9.1399999999999995E-2</v>
      </c>
      <c r="F19185" s="674">
        <v>293.83600000000001</v>
      </c>
      <c r="G19185" s="674">
        <v>295.84500000000003</v>
      </c>
      <c r="H19185" s="115">
        <f t="shared" si="598"/>
        <v>1.0068371472522089</v>
      </c>
      <c r="I19185" s="115">
        <f t="shared" si="599"/>
        <v>9.1999999999999998E-2</v>
      </c>
    </row>
    <row r="19186" spans="1:9" hidden="1">
      <c r="A19186" s="115" t="s">
        <v>49085</v>
      </c>
      <c r="B19186" s="115" t="s">
        <v>49086</v>
      </c>
      <c r="C19186" s="115" t="s">
        <v>49084</v>
      </c>
      <c r="D19186" s="115" t="s">
        <v>8901</v>
      </c>
      <c r="E19186" s="115">
        <v>9.1399999999999995E-2</v>
      </c>
      <c r="F19186" s="674">
        <v>293.83600000000001</v>
      </c>
      <c r="G19186" s="674">
        <v>295.84500000000003</v>
      </c>
      <c r="H19186" s="115">
        <f t="shared" si="598"/>
        <v>1.0068371472522089</v>
      </c>
      <c r="I19186" s="115">
        <f t="shared" si="599"/>
        <v>9.1999999999999998E-2</v>
      </c>
    </row>
    <row r="19187" spans="1:9" hidden="1">
      <c r="A19187" s="115" t="s">
        <v>49087</v>
      </c>
      <c r="B19187" s="115" t="s">
        <v>49088</v>
      </c>
      <c r="C19187" s="115" t="s">
        <v>49089</v>
      </c>
      <c r="D19187" s="115" t="s">
        <v>8901</v>
      </c>
      <c r="E19187" s="115">
        <v>0.2145</v>
      </c>
      <c r="F19187" s="674">
        <v>293.83600000000001</v>
      </c>
      <c r="G19187" s="674">
        <v>295.84500000000003</v>
      </c>
      <c r="H19187" s="115">
        <f t="shared" si="598"/>
        <v>1.0068371472522089</v>
      </c>
      <c r="I19187" s="115">
        <f t="shared" si="599"/>
        <v>0.216</v>
      </c>
    </row>
    <row r="19188" spans="1:9" hidden="1">
      <c r="A19188" s="115" t="s">
        <v>49090</v>
      </c>
      <c r="B19188" s="115" t="s">
        <v>49091</v>
      </c>
      <c r="C19188" s="115" t="s">
        <v>49089</v>
      </c>
      <c r="D19188" s="115" t="s">
        <v>8901</v>
      </c>
      <c r="E19188" s="115">
        <v>0.2145</v>
      </c>
      <c r="F19188" s="674">
        <v>293.83600000000001</v>
      </c>
      <c r="G19188" s="674">
        <v>295.84500000000003</v>
      </c>
      <c r="H19188" s="115">
        <f t="shared" si="598"/>
        <v>1.0068371472522089</v>
      </c>
      <c r="I19188" s="115">
        <f t="shared" si="599"/>
        <v>0.216</v>
      </c>
    </row>
    <row r="19189" spans="1:9" hidden="1">
      <c r="A19189" s="115" t="s">
        <v>49092</v>
      </c>
      <c r="B19189" s="115" t="s">
        <v>49093</v>
      </c>
      <c r="C19189" s="115" t="s">
        <v>49094</v>
      </c>
      <c r="D19189" s="115" t="s">
        <v>8901</v>
      </c>
      <c r="E19189" s="115">
        <v>4.3387000000000002</v>
      </c>
      <c r="F19189" s="674">
        <v>293.83600000000001</v>
      </c>
      <c r="G19189" s="674">
        <v>295.84500000000003</v>
      </c>
      <c r="H19189" s="115">
        <f t="shared" si="598"/>
        <v>1.0068371472522089</v>
      </c>
      <c r="I19189" s="115">
        <f t="shared" si="599"/>
        <v>4.3684000000000003</v>
      </c>
    </row>
    <row r="19190" spans="1:9" hidden="1">
      <c r="A19190" s="115" t="s">
        <v>49095</v>
      </c>
      <c r="B19190" s="115" t="s">
        <v>49096</v>
      </c>
      <c r="C19190" s="115" t="s">
        <v>49094</v>
      </c>
      <c r="D19190" s="115" t="s">
        <v>8901</v>
      </c>
      <c r="E19190" s="115">
        <v>0.63639999999999997</v>
      </c>
      <c r="F19190" s="674">
        <v>293.83600000000001</v>
      </c>
      <c r="G19190" s="674">
        <v>295.84500000000003</v>
      </c>
      <c r="H19190" s="115">
        <f t="shared" si="598"/>
        <v>1.0068371472522089</v>
      </c>
      <c r="I19190" s="115">
        <f t="shared" si="599"/>
        <v>0.64080000000000004</v>
      </c>
    </row>
    <row r="19191" spans="1:9" hidden="1">
      <c r="A19191" s="115" t="s">
        <v>49097</v>
      </c>
      <c r="B19191" s="115" t="s">
        <v>49098</v>
      </c>
      <c r="C19191" s="115" t="s">
        <v>49094</v>
      </c>
      <c r="D19191" s="115" t="s">
        <v>8901</v>
      </c>
      <c r="E19191" s="115">
        <v>0.19700000000000001</v>
      </c>
      <c r="F19191" s="674">
        <v>293.83600000000001</v>
      </c>
      <c r="G19191" s="674">
        <v>295.84500000000003</v>
      </c>
      <c r="H19191" s="115">
        <f t="shared" si="598"/>
        <v>1.0068371472522089</v>
      </c>
      <c r="I19191" s="115">
        <f t="shared" si="599"/>
        <v>0.1983</v>
      </c>
    </row>
    <row r="19192" spans="1:9" hidden="1">
      <c r="A19192" s="115" t="s">
        <v>49099</v>
      </c>
      <c r="B19192" s="115" t="s">
        <v>49100</v>
      </c>
      <c r="C19192" s="115" t="s">
        <v>49101</v>
      </c>
      <c r="D19192" s="115" t="s">
        <v>8901</v>
      </c>
      <c r="E19192" s="115">
        <v>1.2175</v>
      </c>
      <c r="F19192" s="674">
        <v>293.83600000000001</v>
      </c>
      <c r="G19192" s="674">
        <v>295.84500000000003</v>
      </c>
      <c r="H19192" s="115">
        <f t="shared" si="598"/>
        <v>1.0068371472522089</v>
      </c>
      <c r="I19192" s="115">
        <f t="shared" si="599"/>
        <v>1.2258</v>
      </c>
    </row>
    <row r="19193" spans="1:9" hidden="1">
      <c r="A19193" s="115" t="s">
        <v>49102</v>
      </c>
      <c r="B19193" s="115" t="s">
        <v>49103</v>
      </c>
      <c r="C19193" s="115" t="s">
        <v>49104</v>
      </c>
      <c r="D19193" s="115" t="s">
        <v>8901</v>
      </c>
      <c r="E19193" s="115">
        <v>0.82789999999999997</v>
      </c>
      <c r="F19193" s="674">
        <v>293.83600000000001</v>
      </c>
      <c r="G19193" s="674">
        <v>295.84500000000003</v>
      </c>
      <c r="H19193" s="115">
        <f t="shared" si="598"/>
        <v>1.0068371472522089</v>
      </c>
      <c r="I19193" s="115">
        <f t="shared" si="599"/>
        <v>0.83360000000000001</v>
      </c>
    </row>
    <row r="19194" spans="1:9" hidden="1">
      <c r="A19194" s="115" t="s">
        <v>49105</v>
      </c>
      <c r="B19194" s="115" t="s">
        <v>49106</v>
      </c>
      <c r="C19194" s="115" t="s">
        <v>49107</v>
      </c>
      <c r="D19194" s="115" t="s">
        <v>8901</v>
      </c>
      <c r="E19194" s="115">
        <v>5.1040999999999999</v>
      </c>
      <c r="F19194" s="674">
        <v>293.83600000000001</v>
      </c>
      <c r="G19194" s="674">
        <v>295.84500000000003</v>
      </c>
      <c r="H19194" s="115">
        <f t="shared" si="598"/>
        <v>1.0068371472522089</v>
      </c>
      <c r="I19194" s="115">
        <f t="shared" si="599"/>
        <v>5.1390000000000002</v>
      </c>
    </row>
    <row r="19195" spans="1:9" hidden="1">
      <c r="A19195" s="115" t="s">
        <v>49108</v>
      </c>
      <c r="B19195" s="115" t="s">
        <v>49109</v>
      </c>
      <c r="C19195" s="115" t="s">
        <v>49107</v>
      </c>
      <c r="D19195" s="115" t="s">
        <v>8901</v>
      </c>
      <c r="E19195" s="115">
        <v>0.1014</v>
      </c>
      <c r="F19195" s="674">
        <v>293.83600000000001</v>
      </c>
      <c r="G19195" s="674">
        <v>295.84500000000003</v>
      </c>
      <c r="H19195" s="115">
        <f t="shared" si="598"/>
        <v>1.0068371472522089</v>
      </c>
      <c r="I19195" s="115">
        <f t="shared" si="599"/>
        <v>0.1021</v>
      </c>
    </row>
    <row r="19196" spans="1:9" hidden="1">
      <c r="A19196" s="115" t="s">
        <v>49110</v>
      </c>
      <c r="B19196" s="115" t="s">
        <v>49111</v>
      </c>
      <c r="C19196" s="115" t="s">
        <v>49112</v>
      </c>
      <c r="D19196" s="115" t="s">
        <v>8901</v>
      </c>
      <c r="E19196" s="115">
        <v>5.1429</v>
      </c>
      <c r="F19196" s="674">
        <v>293.83600000000001</v>
      </c>
      <c r="G19196" s="674">
        <v>295.84500000000003</v>
      </c>
      <c r="H19196" s="115">
        <f t="shared" si="598"/>
        <v>1.0068371472522089</v>
      </c>
      <c r="I19196" s="115">
        <f t="shared" si="599"/>
        <v>5.1780999999999997</v>
      </c>
    </row>
    <row r="19197" spans="1:9" hidden="1">
      <c r="A19197" s="115" t="s">
        <v>49113</v>
      </c>
      <c r="B19197" s="115" t="s">
        <v>49114</v>
      </c>
      <c r="C19197" s="115" t="s">
        <v>49112</v>
      </c>
      <c r="D19197" s="115" t="s">
        <v>8901</v>
      </c>
      <c r="E19197" s="115">
        <v>0.12520000000000001</v>
      </c>
      <c r="F19197" s="674">
        <v>293.83600000000001</v>
      </c>
      <c r="G19197" s="674">
        <v>295.84500000000003</v>
      </c>
      <c r="H19197" s="115">
        <f t="shared" si="598"/>
        <v>1.0068371472522089</v>
      </c>
      <c r="I19197" s="115">
        <f t="shared" si="599"/>
        <v>0.12609999999999999</v>
      </c>
    </row>
    <row r="19198" spans="1:9" hidden="1">
      <c r="A19198" s="115" t="s">
        <v>49115</v>
      </c>
      <c r="B19198" s="115" t="s">
        <v>49116</v>
      </c>
      <c r="C19198" s="115" t="s">
        <v>49117</v>
      </c>
      <c r="D19198" s="115" t="s">
        <v>8901</v>
      </c>
      <c r="E19198" s="115">
        <v>60.333399999999997</v>
      </c>
      <c r="F19198" s="674">
        <v>293.83600000000001</v>
      </c>
      <c r="G19198" s="674">
        <v>295.84500000000003</v>
      </c>
      <c r="H19198" s="115">
        <f t="shared" si="598"/>
        <v>1.0068371472522089</v>
      </c>
      <c r="I19198" s="115">
        <f t="shared" si="599"/>
        <v>60.745899999999999</v>
      </c>
    </row>
    <row r="19199" spans="1:9" hidden="1">
      <c r="A19199" s="115" t="s">
        <v>49118</v>
      </c>
      <c r="B19199" s="115" t="s">
        <v>49119</v>
      </c>
      <c r="C19199" s="115" t="s">
        <v>49120</v>
      </c>
      <c r="D19199" s="115" t="s">
        <v>8901</v>
      </c>
      <c r="E19199" s="115">
        <v>16.875399999999999</v>
      </c>
      <c r="F19199" s="674">
        <v>293.83600000000001</v>
      </c>
      <c r="G19199" s="674">
        <v>295.84500000000003</v>
      </c>
      <c r="H19199" s="115">
        <f t="shared" si="598"/>
        <v>1.0068371472522089</v>
      </c>
      <c r="I19199" s="115">
        <f t="shared" si="599"/>
        <v>16.9908</v>
      </c>
    </row>
    <row r="19200" spans="1:9" hidden="1">
      <c r="A19200" s="115" t="s">
        <v>49121</v>
      </c>
      <c r="B19200" s="115" t="s">
        <v>49122</v>
      </c>
      <c r="C19200" s="115" t="s">
        <v>49120</v>
      </c>
      <c r="D19200" s="115" t="s">
        <v>8901</v>
      </c>
      <c r="E19200" s="115">
        <v>11.485900000000001</v>
      </c>
      <c r="F19200" s="674">
        <v>293.83600000000001</v>
      </c>
      <c r="G19200" s="674">
        <v>295.84500000000003</v>
      </c>
      <c r="H19200" s="115">
        <f t="shared" si="598"/>
        <v>1.0068371472522089</v>
      </c>
      <c r="I19200" s="115">
        <f t="shared" si="599"/>
        <v>11.564399999999999</v>
      </c>
    </row>
    <row r="19201" spans="1:9" hidden="1">
      <c r="A19201" s="115" t="s">
        <v>49123</v>
      </c>
      <c r="B19201" s="115" t="s">
        <v>49124</v>
      </c>
      <c r="C19201" s="115" t="s">
        <v>49125</v>
      </c>
      <c r="D19201" s="115" t="s">
        <v>8901</v>
      </c>
      <c r="E19201" s="115">
        <v>88.253399999999999</v>
      </c>
      <c r="F19201" s="674">
        <v>293.83600000000001</v>
      </c>
      <c r="G19201" s="674">
        <v>295.84500000000003</v>
      </c>
      <c r="H19201" s="115">
        <f t="shared" si="598"/>
        <v>1.0068371472522089</v>
      </c>
      <c r="I19201" s="115">
        <f t="shared" si="599"/>
        <v>88.856800000000007</v>
      </c>
    </row>
    <row r="19202" spans="1:9" hidden="1">
      <c r="A19202" s="115" t="s">
        <v>49126</v>
      </c>
      <c r="B19202" s="115" t="s">
        <v>49127</v>
      </c>
      <c r="C19202" s="115" t="s">
        <v>49125</v>
      </c>
      <c r="D19202" s="115" t="s">
        <v>8901</v>
      </c>
      <c r="E19202" s="115">
        <v>44.795400000000001</v>
      </c>
      <c r="F19202" s="674">
        <v>293.83600000000001</v>
      </c>
      <c r="G19202" s="674">
        <v>295.84500000000003</v>
      </c>
      <c r="H19202" s="115">
        <f t="shared" si="598"/>
        <v>1.0068371472522089</v>
      </c>
      <c r="I19202" s="115">
        <f t="shared" si="599"/>
        <v>45.101700000000001</v>
      </c>
    </row>
    <row r="19203" spans="1:9" hidden="1">
      <c r="A19203" s="115" t="s">
        <v>49128</v>
      </c>
      <c r="B19203" s="115" t="s">
        <v>49129</v>
      </c>
      <c r="C19203" s="115" t="s">
        <v>49125</v>
      </c>
      <c r="D19203" s="115" t="s">
        <v>8901</v>
      </c>
      <c r="E19203" s="115">
        <v>39.405900000000003</v>
      </c>
      <c r="F19203" s="674">
        <v>293.83600000000001</v>
      </c>
      <c r="G19203" s="674">
        <v>295.84500000000003</v>
      </c>
      <c r="H19203" s="115">
        <f t="shared" si="598"/>
        <v>1.0068371472522089</v>
      </c>
      <c r="I19203" s="115">
        <f t="shared" si="599"/>
        <v>39.6753</v>
      </c>
    </row>
    <row r="19204" spans="1:9" hidden="1">
      <c r="A19204" s="115" t="s">
        <v>49130</v>
      </c>
      <c r="B19204" s="115" t="s">
        <v>49131</v>
      </c>
      <c r="C19204" s="115" t="s">
        <v>49132</v>
      </c>
      <c r="D19204" s="115" t="s">
        <v>8901</v>
      </c>
      <c r="E19204" s="115">
        <v>136.57919999999999</v>
      </c>
      <c r="F19204" s="674">
        <v>293.83600000000001</v>
      </c>
      <c r="G19204" s="674">
        <v>295.84500000000003</v>
      </c>
      <c r="H19204" s="115">
        <f t="shared" si="598"/>
        <v>1.0068371472522089</v>
      </c>
      <c r="I19204" s="115">
        <f t="shared" si="599"/>
        <v>137.51300000000001</v>
      </c>
    </row>
    <row r="19205" spans="1:9" hidden="1">
      <c r="A19205" s="115" t="s">
        <v>49133</v>
      </c>
      <c r="B19205" s="115" t="s">
        <v>49134</v>
      </c>
      <c r="C19205" s="115" t="s">
        <v>49132</v>
      </c>
      <c r="D19205" s="115" t="s">
        <v>8901</v>
      </c>
      <c r="E19205" s="115">
        <v>61.683199999999999</v>
      </c>
      <c r="F19205" s="674">
        <v>293.83600000000001</v>
      </c>
      <c r="G19205" s="674">
        <v>295.84500000000003</v>
      </c>
      <c r="H19205" s="115">
        <f t="shared" ref="H19205:H19268" si="600">G19205/F19205</f>
        <v>1.0068371472522089</v>
      </c>
      <c r="I19205" s="115">
        <f t="shared" ref="I19205:I19268" si="601">ROUND(H19205*E19205,4)</f>
        <v>62.104900000000001</v>
      </c>
    </row>
    <row r="19206" spans="1:9" hidden="1">
      <c r="A19206" s="115" t="s">
        <v>49135</v>
      </c>
      <c r="B19206" s="115" t="s">
        <v>49136</v>
      </c>
      <c r="C19206" s="115" t="s">
        <v>49132</v>
      </c>
      <c r="D19206" s="115" t="s">
        <v>8901</v>
      </c>
      <c r="E19206" s="115">
        <v>51.9604</v>
      </c>
      <c r="F19206" s="674">
        <v>293.83600000000001</v>
      </c>
      <c r="G19206" s="674">
        <v>295.84500000000003</v>
      </c>
      <c r="H19206" s="115">
        <f t="shared" si="600"/>
        <v>1.0068371472522089</v>
      </c>
      <c r="I19206" s="115">
        <f t="shared" si="601"/>
        <v>52.3157</v>
      </c>
    </row>
    <row r="19207" spans="1:9" hidden="1">
      <c r="A19207" s="115" t="s">
        <v>49137</v>
      </c>
      <c r="B19207" s="115" t="s">
        <v>49138</v>
      </c>
      <c r="C19207" s="115" t="s">
        <v>49139</v>
      </c>
      <c r="D19207" s="115" t="s">
        <v>8901</v>
      </c>
      <c r="E19207" s="115">
        <v>6.8739999999999997</v>
      </c>
      <c r="F19207" s="674">
        <v>293.83600000000001</v>
      </c>
      <c r="G19207" s="674">
        <v>295.84500000000003</v>
      </c>
      <c r="H19207" s="115">
        <f t="shared" si="600"/>
        <v>1.0068371472522089</v>
      </c>
      <c r="I19207" s="115">
        <f t="shared" si="601"/>
        <v>6.9210000000000003</v>
      </c>
    </row>
    <row r="19208" spans="1:9" hidden="1">
      <c r="A19208" s="115" t="s">
        <v>49140</v>
      </c>
      <c r="B19208" s="115" t="s">
        <v>49141</v>
      </c>
      <c r="C19208" s="115" t="s">
        <v>49139</v>
      </c>
      <c r="D19208" s="115" t="s">
        <v>8901</v>
      </c>
      <c r="E19208" s="115">
        <v>0.78800000000000003</v>
      </c>
      <c r="F19208" s="674">
        <v>293.83600000000001</v>
      </c>
      <c r="G19208" s="674">
        <v>295.84500000000003</v>
      </c>
      <c r="H19208" s="115">
        <f t="shared" si="600"/>
        <v>1.0068371472522089</v>
      </c>
      <c r="I19208" s="115">
        <f t="shared" si="601"/>
        <v>0.79339999999999999</v>
      </c>
    </row>
    <row r="19209" spans="1:9" hidden="1">
      <c r="A19209" s="115" t="s">
        <v>49142</v>
      </c>
      <c r="B19209" s="115" t="s">
        <v>49143</v>
      </c>
      <c r="C19209" s="115" t="s">
        <v>49144</v>
      </c>
      <c r="D19209" s="115" t="s">
        <v>8901</v>
      </c>
      <c r="E19209" s="115">
        <v>82.175799999999995</v>
      </c>
      <c r="F19209" s="674">
        <v>293.83600000000001</v>
      </c>
      <c r="G19209" s="674">
        <v>295.84500000000003</v>
      </c>
      <c r="H19209" s="115">
        <f t="shared" si="600"/>
        <v>1.0068371472522089</v>
      </c>
      <c r="I19209" s="115">
        <f t="shared" si="601"/>
        <v>82.7376</v>
      </c>
    </row>
    <row r="19210" spans="1:9" hidden="1">
      <c r="A19210" s="115" t="s">
        <v>49145</v>
      </c>
      <c r="B19210" s="115" t="s">
        <v>49146</v>
      </c>
      <c r="C19210" s="115" t="s">
        <v>49144</v>
      </c>
      <c r="D19210" s="115" t="s">
        <v>8901</v>
      </c>
      <c r="E19210" s="115">
        <v>65.009100000000004</v>
      </c>
      <c r="F19210" s="674">
        <v>293.83600000000001</v>
      </c>
      <c r="G19210" s="674">
        <v>295.84500000000003</v>
      </c>
      <c r="H19210" s="115">
        <f t="shared" si="600"/>
        <v>1.0068371472522089</v>
      </c>
      <c r="I19210" s="115">
        <f t="shared" si="601"/>
        <v>65.453599999999994</v>
      </c>
    </row>
    <row r="19211" spans="1:9" hidden="1">
      <c r="A19211" s="115" t="s">
        <v>49147</v>
      </c>
      <c r="B19211" s="115" t="s">
        <v>49148</v>
      </c>
      <c r="C19211" s="115" t="s">
        <v>49149</v>
      </c>
      <c r="D19211" s="115" t="s">
        <v>8901</v>
      </c>
      <c r="E19211" s="115">
        <v>84.727599999999995</v>
      </c>
      <c r="F19211" s="674">
        <v>293.83600000000001</v>
      </c>
      <c r="G19211" s="674">
        <v>295.84500000000003</v>
      </c>
      <c r="H19211" s="115">
        <f t="shared" si="600"/>
        <v>1.0068371472522089</v>
      </c>
      <c r="I19211" s="115">
        <f t="shared" si="601"/>
        <v>85.306899999999999</v>
      </c>
    </row>
    <row r="19212" spans="1:9" hidden="1">
      <c r="A19212" s="115" t="s">
        <v>49150</v>
      </c>
      <c r="B19212" s="115" t="s">
        <v>49151</v>
      </c>
      <c r="C19212" s="115" t="s">
        <v>49149</v>
      </c>
      <c r="D19212" s="115" t="s">
        <v>8901</v>
      </c>
      <c r="E19212" s="115">
        <v>65.781999999999996</v>
      </c>
      <c r="F19212" s="674">
        <v>293.83600000000001</v>
      </c>
      <c r="G19212" s="674">
        <v>295.84500000000003</v>
      </c>
      <c r="H19212" s="115">
        <f t="shared" si="600"/>
        <v>1.0068371472522089</v>
      </c>
      <c r="I19212" s="115">
        <f t="shared" si="601"/>
        <v>66.231800000000007</v>
      </c>
    </row>
    <row r="19213" spans="1:9" hidden="1">
      <c r="A19213" s="115" t="s">
        <v>49152</v>
      </c>
      <c r="B19213" s="115" t="s">
        <v>49153</v>
      </c>
      <c r="C19213" s="115" t="s">
        <v>49154</v>
      </c>
      <c r="D19213" s="115" t="s">
        <v>2965</v>
      </c>
      <c r="E19213" s="115">
        <v>6320.0983999999999</v>
      </c>
      <c r="F19213" s="674">
        <v>293.83600000000001</v>
      </c>
      <c r="G19213" s="674">
        <v>295.84500000000003</v>
      </c>
      <c r="H19213" s="115">
        <f t="shared" si="600"/>
        <v>1.0068371472522089</v>
      </c>
      <c r="I19213" s="115">
        <f t="shared" si="601"/>
        <v>6363.3098</v>
      </c>
    </row>
    <row r="19214" spans="1:9" hidden="1">
      <c r="A19214" s="115" t="s">
        <v>49155</v>
      </c>
      <c r="B19214" s="115" t="s">
        <v>49156</v>
      </c>
      <c r="C19214" s="115" t="s">
        <v>49157</v>
      </c>
      <c r="D19214" s="115" t="s">
        <v>2965</v>
      </c>
      <c r="E19214" s="115">
        <v>3094.5637999999999</v>
      </c>
      <c r="F19214" s="674">
        <v>293.83600000000001</v>
      </c>
      <c r="G19214" s="674">
        <v>295.84500000000003</v>
      </c>
      <c r="H19214" s="115">
        <f t="shared" si="600"/>
        <v>1.0068371472522089</v>
      </c>
      <c r="I19214" s="115">
        <f t="shared" si="601"/>
        <v>3115.7217999999998</v>
      </c>
    </row>
    <row r="19215" spans="1:9" hidden="1">
      <c r="A19215" s="115" t="s">
        <v>49158</v>
      </c>
      <c r="B19215" s="115" t="s">
        <v>49159</v>
      </c>
      <c r="C19215" s="115" t="s">
        <v>49160</v>
      </c>
      <c r="D19215" s="115" t="s">
        <v>2965</v>
      </c>
      <c r="E19215" s="115">
        <v>11234.018400000001</v>
      </c>
      <c r="F19215" s="674">
        <v>293.83600000000001</v>
      </c>
      <c r="G19215" s="674">
        <v>295.84500000000003</v>
      </c>
      <c r="H19215" s="115">
        <f t="shared" si="600"/>
        <v>1.0068371472522089</v>
      </c>
      <c r="I19215" s="115">
        <f t="shared" si="601"/>
        <v>11310.826999999999</v>
      </c>
    </row>
    <row r="19216" spans="1:9" hidden="1">
      <c r="A19216" s="115" t="s">
        <v>49161</v>
      </c>
      <c r="B19216" s="115" t="s">
        <v>49162</v>
      </c>
      <c r="C19216" s="115" t="s">
        <v>49163</v>
      </c>
      <c r="D19216" s="115" t="s">
        <v>2965</v>
      </c>
      <c r="E19216" s="115">
        <v>5025.1167999999998</v>
      </c>
      <c r="F19216" s="674">
        <v>293.83600000000001</v>
      </c>
      <c r="G19216" s="674">
        <v>295.84500000000003</v>
      </c>
      <c r="H19216" s="115">
        <f t="shared" si="600"/>
        <v>1.0068371472522089</v>
      </c>
      <c r="I19216" s="115">
        <f t="shared" si="601"/>
        <v>5059.4742999999999</v>
      </c>
    </row>
    <row r="19217" spans="1:9" hidden="1">
      <c r="A19217" s="115" t="s">
        <v>49164</v>
      </c>
      <c r="B19217" s="115" t="s">
        <v>49165</v>
      </c>
      <c r="C19217" s="115" t="s">
        <v>49166</v>
      </c>
      <c r="D19217" s="115" t="s">
        <v>2965</v>
      </c>
      <c r="E19217" s="115">
        <v>2269.7267000000002</v>
      </c>
      <c r="F19217" s="674">
        <v>293.83600000000001</v>
      </c>
      <c r="G19217" s="674">
        <v>295.84500000000003</v>
      </c>
      <c r="H19217" s="115">
        <f t="shared" si="600"/>
        <v>1.0068371472522089</v>
      </c>
      <c r="I19217" s="115">
        <f t="shared" si="601"/>
        <v>2285.2451999999998</v>
      </c>
    </row>
    <row r="19218" spans="1:9" hidden="1">
      <c r="A19218" s="115" t="s">
        <v>49167</v>
      </c>
      <c r="B19218" s="115" t="s">
        <v>49168</v>
      </c>
      <c r="C19218" s="115" t="s">
        <v>49169</v>
      </c>
      <c r="D19218" s="115" t="s">
        <v>2965</v>
      </c>
      <c r="E19218" s="115">
        <v>9939.0367999999999</v>
      </c>
      <c r="F19218" s="674">
        <v>293.83600000000001</v>
      </c>
      <c r="G19218" s="674">
        <v>295.84500000000003</v>
      </c>
      <c r="H19218" s="115">
        <f t="shared" si="600"/>
        <v>1.0068371472522089</v>
      </c>
      <c r="I19218" s="115">
        <f t="shared" si="601"/>
        <v>10006.9915</v>
      </c>
    </row>
    <row r="19219" spans="1:9" hidden="1">
      <c r="A19219" s="115" t="s">
        <v>49170</v>
      </c>
      <c r="B19219" s="115" t="s">
        <v>49171</v>
      </c>
      <c r="C19219" s="115" t="s">
        <v>49172</v>
      </c>
      <c r="D19219" s="115" t="s">
        <v>2965</v>
      </c>
      <c r="E19219" s="115">
        <v>6605.3235999999997</v>
      </c>
      <c r="F19219" s="674">
        <v>293.83600000000001</v>
      </c>
      <c r="G19219" s="674">
        <v>295.84500000000003</v>
      </c>
      <c r="H19219" s="115">
        <f t="shared" si="600"/>
        <v>1.0068371472522089</v>
      </c>
      <c r="I19219" s="115">
        <f t="shared" si="601"/>
        <v>6650.4852000000001</v>
      </c>
    </row>
    <row r="19220" spans="1:9" hidden="1">
      <c r="A19220" s="115" t="s">
        <v>49173</v>
      </c>
      <c r="B19220" s="115" t="s">
        <v>49174</v>
      </c>
      <c r="C19220" s="115" t="s">
        <v>49175</v>
      </c>
      <c r="D19220" s="115" t="s">
        <v>2965</v>
      </c>
      <c r="E19220" s="115">
        <v>3100.2836000000002</v>
      </c>
      <c r="F19220" s="674">
        <v>293.83600000000001</v>
      </c>
      <c r="G19220" s="674">
        <v>295.84500000000003</v>
      </c>
      <c r="H19220" s="115">
        <f t="shared" si="600"/>
        <v>1.0068371472522089</v>
      </c>
      <c r="I19220" s="115">
        <f t="shared" si="601"/>
        <v>3121.4807000000001</v>
      </c>
    </row>
    <row r="19221" spans="1:9" hidden="1">
      <c r="A19221" s="115" t="s">
        <v>49176</v>
      </c>
      <c r="B19221" s="115" t="s">
        <v>49177</v>
      </c>
      <c r="C19221" s="115" t="s">
        <v>49178</v>
      </c>
      <c r="D19221" s="115" t="s">
        <v>2965</v>
      </c>
      <c r="E19221" s="115">
        <v>11636.4864</v>
      </c>
      <c r="F19221" s="674">
        <v>293.83600000000001</v>
      </c>
      <c r="G19221" s="674">
        <v>295.84500000000003</v>
      </c>
      <c r="H19221" s="115">
        <f t="shared" si="600"/>
        <v>1.0068371472522089</v>
      </c>
      <c r="I19221" s="115">
        <f t="shared" si="601"/>
        <v>11716.0468</v>
      </c>
    </row>
    <row r="19222" spans="1:9" hidden="1">
      <c r="A19222" s="115" t="s">
        <v>49179</v>
      </c>
      <c r="B19222" s="115" t="s">
        <v>49180</v>
      </c>
      <c r="C19222" s="115" t="s">
        <v>49139</v>
      </c>
      <c r="D19222" s="115" t="s">
        <v>2965</v>
      </c>
      <c r="E19222" s="115">
        <v>674.25599999999997</v>
      </c>
      <c r="F19222" s="674">
        <v>293.83600000000001</v>
      </c>
      <c r="G19222" s="674">
        <v>295.84500000000003</v>
      </c>
      <c r="H19222" s="115">
        <f t="shared" si="600"/>
        <v>1.0068371472522089</v>
      </c>
      <c r="I19222" s="115">
        <f t="shared" si="601"/>
        <v>678.86599999999999</v>
      </c>
    </row>
    <row r="19223" spans="1:9" hidden="1">
      <c r="A19223" s="115" t="s">
        <v>49181</v>
      </c>
      <c r="B19223" s="115" t="s">
        <v>49182</v>
      </c>
      <c r="C19223" s="115" t="s">
        <v>49183</v>
      </c>
      <c r="D19223" s="115" t="s">
        <v>2965</v>
      </c>
      <c r="E19223" s="115">
        <v>323.74930000000001</v>
      </c>
      <c r="F19223" s="674">
        <v>293.83600000000001</v>
      </c>
      <c r="G19223" s="674">
        <v>295.84500000000003</v>
      </c>
      <c r="H19223" s="115">
        <f t="shared" si="600"/>
        <v>1.0068371472522089</v>
      </c>
      <c r="I19223" s="115">
        <f t="shared" si="601"/>
        <v>325.96280000000002</v>
      </c>
    </row>
    <row r="19224" spans="1:9" hidden="1">
      <c r="A19224" s="115" t="s">
        <v>49184</v>
      </c>
      <c r="B19224" s="115" t="s">
        <v>49185</v>
      </c>
      <c r="C19224" s="115" t="s">
        <v>49186</v>
      </c>
      <c r="D19224" s="115" t="s">
        <v>8901</v>
      </c>
      <c r="E19224" s="115">
        <v>349.03649999999999</v>
      </c>
      <c r="F19224" s="674">
        <v>293.83600000000001</v>
      </c>
      <c r="G19224" s="674">
        <v>295.84500000000003</v>
      </c>
      <c r="H19224" s="115">
        <f t="shared" si="600"/>
        <v>1.0068371472522089</v>
      </c>
      <c r="I19224" s="115">
        <f t="shared" si="601"/>
        <v>351.42290000000003</v>
      </c>
    </row>
    <row r="19225" spans="1:9" hidden="1">
      <c r="A19225" s="115" t="s">
        <v>49187</v>
      </c>
      <c r="B19225" s="115" t="s">
        <v>49188</v>
      </c>
      <c r="C19225" s="115" t="s">
        <v>49186</v>
      </c>
      <c r="D19225" s="115" t="s">
        <v>8901</v>
      </c>
      <c r="E19225" s="115">
        <v>149.23670000000001</v>
      </c>
      <c r="F19225" s="674">
        <v>293.83600000000001</v>
      </c>
      <c r="G19225" s="674">
        <v>295.84500000000003</v>
      </c>
      <c r="H19225" s="115">
        <f t="shared" si="600"/>
        <v>1.0068371472522089</v>
      </c>
      <c r="I19225" s="115">
        <f t="shared" si="601"/>
        <v>150.25710000000001</v>
      </c>
    </row>
    <row r="19226" spans="1:9" hidden="1">
      <c r="A19226" s="115" t="s">
        <v>49189</v>
      </c>
      <c r="B19226" s="115" t="s">
        <v>49190</v>
      </c>
      <c r="C19226" s="115" t="s">
        <v>49186</v>
      </c>
      <c r="D19226" s="115" t="s">
        <v>8901</v>
      </c>
      <c r="E19226" s="115">
        <v>115.37</v>
      </c>
      <c r="F19226" s="674">
        <v>293.83600000000001</v>
      </c>
      <c r="G19226" s="674">
        <v>295.84500000000003</v>
      </c>
      <c r="H19226" s="115">
        <f t="shared" si="600"/>
        <v>1.0068371472522089</v>
      </c>
      <c r="I19226" s="115">
        <f t="shared" si="601"/>
        <v>116.1588</v>
      </c>
    </row>
    <row r="19227" spans="1:9" hidden="1">
      <c r="A19227" s="115" t="s">
        <v>49191</v>
      </c>
      <c r="B19227" s="115" t="s">
        <v>49192</v>
      </c>
      <c r="C19227" s="115" t="s">
        <v>49193</v>
      </c>
      <c r="D19227" s="115" t="s">
        <v>8901</v>
      </c>
      <c r="E19227" s="115">
        <v>126.4791</v>
      </c>
      <c r="F19227" s="674">
        <v>293.83600000000001</v>
      </c>
      <c r="G19227" s="674">
        <v>295.84500000000003</v>
      </c>
      <c r="H19227" s="115">
        <f t="shared" si="600"/>
        <v>1.0068371472522089</v>
      </c>
      <c r="I19227" s="115">
        <f t="shared" si="601"/>
        <v>127.3439</v>
      </c>
    </row>
    <row r="19228" spans="1:9" hidden="1">
      <c r="A19228" s="115" t="s">
        <v>49194</v>
      </c>
      <c r="B19228" s="115" t="s">
        <v>49195</v>
      </c>
      <c r="C19228" s="115" t="s">
        <v>49193</v>
      </c>
      <c r="D19228" s="115" t="s">
        <v>8901</v>
      </c>
      <c r="E19228" s="115">
        <v>66.510599999999997</v>
      </c>
      <c r="F19228" s="674">
        <v>293.83600000000001</v>
      </c>
      <c r="G19228" s="674">
        <v>295.84500000000003</v>
      </c>
      <c r="H19228" s="115">
        <f t="shared" si="600"/>
        <v>1.0068371472522089</v>
      </c>
      <c r="I19228" s="115">
        <f t="shared" si="601"/>
        <v>66.965299999999999</v>
      </c>
    </row>
    <row r="19229" spans="1:9" hidden="1">
      <c r="A19229" s="115" t="s">
        <v>49196</v>
      </c>
      <c r="B19229" s="115" t="s">
        <v>49197</v>
      </c>
      <c r="C19229" s="115" t="s">
        <v>49193</v>
      </c>
      <c r="D19229" s="115" t="s">
        <v>8901</v>
      </c>
      <c r="E19229" s="115">
        <v>51.252499999999998</v>
      </c>
      <c r="F19229" s="674">
        <v>293.83600000000001</v>
      </c>
      <c r="G19229" s="674">
        <v>295.84500000000003</v>
      </c>
      <c r="H19229" s="115">
        <f t="shared" si="600"/>
        <v>1.0068371472522089</v>
      </c>
      <c r="I19229" s="115">
        <f t="shared" si="601"/>
        <v>51.602899999999998</v>
      </c>
    </row>
    <row r="19230" spans="1:9" hidden="1">
      <c r="A19230" s="115" t="s">
        <v>49198</v>
      </c>
      <c r="B19230" s="115" t="s">
        <v>49199</v>
      </c>
      <c r="C19230" s="115" t="s">
        <v>49200</v>
      </c>
      <c r="D19230" s="115" t="s">
        <v>8901</v>
      </c>
      <c r="E19230" s="115">
        <v>16.5</v>
      </c>
      <c r="F19230" s="674">
        <v>293.83600000000001</v>
      </c>
      <c r="G19230" s="674">
        <v>295.84500000000003</v>
      </c>
      <c r="H19230" s="115">
        <f t="shared" si="600"/>
        <v>1.0068371472522089</v>
      </c>
      <c r="I19230" s="115">
        <f t="shared" si="601"/>
        <v>16.6128</v>
      </c>
    </row>
    <row r="19231" spans="1:9" hidden="1">
      <c r="A19231" s="115" t="s">
        <v>49201</v>
      </c>
      <c r="B19231" s="115" t="s">
        <v>49202</v>
      </c>
      <c r="C19231" s="115" t="s">
        <v>49200</v>
      </c>
      <c r="D19231" s="115" t="s">
        <v>8901</v>
      </c>
      <c r="E19231" s="115">
        <v>11</v>
      </c>
      <c r="F19231" s="674">
        <v>293.83600000000001</v>
      </c>
      <c r="G19231" s="674">
        <v>295.84500000000003</v>
      </c>
      <c r="H19231" s="115">
        <f t="shared" si="600"/>
        <v>1.0068371472522089</v>
      </c>
      <c r="I19231" s="115">
        <f t="shared" si="601"/>
        <v>11.075200000000001</v>
      </c>
    </row>
    <row r="19232" spans="1:9" hidden="1">
      <c r="A19232" s="115" t="s">
        <v>49203</v>
      </c>
      <c r="B19232" s="115" t="s">
        <v>49204</v>
      </c>
      <c r="C19232" s="115" t="s">
        <v>49205</v>
      </c>
      <c r="D19232" s="115" t="s">
        <v>8901</v>
      </c>
      <c r="E19232" s="115">
        <v>57</v>
      </c>
      <c r="F19232" s="674">
        <v>293.83600000000001</v>
      </c>
      <c r="G19232" s="674">
        <v>295.84500000000003</v>
      </c>
      <c r="H19232" s="115">
        <f t="shared" si="600"/>
        <v>1.0068371472522089</v>
      </c>
      <c r="I19232" s="115">
        <f t="shared" si="601"/>
        <v>57.389699999999998</v>
      </c>
    </row>
    <row r="19233" spans="1:9" hidden="1">
      <c r="A19233" s="115" t="s">
        <v>49206</v>
      </c>
      <c r="B19233" s="115" t="s">
        <v>49207</v>
      </c>
      <c r="C19233" s="115" t="s">
        <v>49205</v>
      </c>
      <c r="D19233" s="115" t="s">
        <v>8901</v>
      </c>
      <c r="E19233" s="115">
        <v>38</v>
      </c>
      <c r="F19233" s="674">
        <v>293.83600000000001</v>
      </c>
      <c r="G19233" s="674">
        <v>295.84500000000003</v>
      </c>
      <c r="H19233" s="115">
        <f t="shared" si="600"/>
        <v>1.0068371472522089</v>
      </c>
      <c r="I19233" s="115">
        <f t="shared" si="601"/>
        <v>38.259799999999998</v>
      </c>
    </row>
    <row r="19234" spans="1:9" hidden="1">
      <c r="A19234" s="115" t="s">
        <v>49208</v>
      </c>
      <c r="B19234" s="115" t="s">
        <v>49209</v>
      </c>
      <c r="C19234" s="115" t="s">
        <v>49210</v>
      </c>
      <c r="D19234" s="115" t="s">
        <v>8901</v>
      </c>
      <c r="E19234" s="115">
        <v>980.40560000000005</v>
      </c>
      <c r="F19234" s="674">
        <v>293.83600000000001</v>
      </c>
      <c r="G19234" s="674">
        <v>295.84500000000003</v>
      </c>
      <c r="H19234" s="115">
        <f t="shared" si="600"/>
        <v>1.0068371472522089</v>
      </c>
      <c r="I19234" s="115">
        <f t="shared" si="601"/>
        <v>987.10879999999997</v>
      </c>
    </row>
    <row r="19235" spans="1:9" hidden="1">
      <c r="A19235" s="115" t="s">
        <v>49211</v>
      </c>
      <c r="B19235" s="115" t="s">
        <v>49212</v>
      </c>
      <c r="C19235" s="115" t="s">
        <v>49210</v>
      </c>
      <c r="D19235" s="115" t="s">
        <v>8901</v>
      </c>
      <c r="E19235" s="115">
        <v>94.642700000000005</v>
      </c>
      <c r="F19235" s="674">
        <v>293.83600000000001</v>
      </c>
      <c r="G19235" s="674">
        <v>295.84500000000003</v>
      </c>
      <c r="H19235" s="115">
        <f t="shared" si="600"/>
        <v>1.0068371472522089</v>
      </c>
      <c r="I19235" s="115">
        <f t="shared" si="601"/>
        <v>95.2898</v>
      </c>
    </row>
    <row r="19236" spans="1:9" hidden="1">
      <c r="A19236" s="115" t="s">
        <v>49213</v>
      </c>
      <c r="B19236" s="115" t="s">
        <v>49214</v>
      </c>
      <c r="C19236" s="115" t="s">
        <v>49210</v>
      </c>
      <c r="D19236" s="115" t="s">
        <v>8901</v>
      </c>
      <c r="E19236" s="115">
        <v>65.5822</v>
      </c>
      <c r="F19236" s="674">
        <v>293.83600000000001</v>
      </c>
      <c r="G19236" s="674">
        <v>295.84500000000003</v>
      </c>
      <c r="H19236" s="115">
        <f t="shared" si="600"/>
        <v>1.0068371472522089</v>
      </c>
      <c r="I19236" s="115">
        <f t="shared" si="601"/>
        <v>66.030600000000007</v>
      </c>
    </row>
    <row r="19237" spans="1:9" hidden="1">
      <c r="A19237" s="115" t="s">
        <v>49215</v>
      </c>
      <c r="B19237" s="115" t="s">
        <v>49216</v>
      </c>
      <c r="C19237" s="115" t="s">
        <v>48743</v>
      </c>
      <c r="D19237" s="115" t="s">
        <v>8901</v>
      </c>
      <c r="E19237" s="115">
        <v>126.5844</v>
      </c>
      <c r="F19237" s="674">
        <v>293.83600000000001</v>
      </c>
      <c r="G19237" s="674">
        <v>295.84500000000003</v>
      </c>
      <c r="H19237" s="115">
        <f t="shared" si="600"/>
        <v>1.0068371472522089</v>
      </c>
      <c r="I19237" s="115">
        <f t="shared" si="601"/>
        <v>127.4499</v>
      </c>
    </row>
    <row r="19238" spans="1:9" hidden="1">
      <c r="A19238" s="115" t="s">
        <v>49217</v>
      </c>
      <c r="B19238" s="115" t="s">
        <v>49218</v>
      </c>
      <c r="C19238" s="115" t="s">
        <v>49219</v>
      </c>
      <c r="D19238" s="115" t="s">
        <v>8901</v>
      </c>
      <c r="E19238" s="115">
        <v>329.27140000000003</v>
      </c>
      <c r="F19238" s="674">
        <v>293.83600000000001</v>
      </c>
      <c r="G19238" s="674">
        <v>295.84500000000003</v>
      </c>
      <c r="H19238" s="115">
        <f t="shared" si="600"/>
        <v>1.0068371472522089</v>
      </c>
      <c r="I19238" s="115">
        <f t="shared" si="601"/>
        <v>331.52269999999999</v>
      </c>
    </row>
    <row r="19239" spans="1:9" hidden="1">
      <c r="A19239" s="115" t="s">
        <v>49220</v>
      </c>
      <c r="B19239" s="115" t="s">
        <v>49221</v>
      </c>
      <c r="C19239" s="115" t="s">
        <v>49219</v>
      </c>
      <c r="D19239" s="115" t="s">
        <v>8901</v>
      </c>
      <c r="E19239" s="115">
        <v>175.09289999999999</v>
      </c>
      <c r="F19239" s="674">
        <v>293.83600000000001</v>
      </c>
      <c r="G19239" s="674">
        <v>295.84500000000003</v>
      </c>
      <c r="H19239" s="115">
        <f t="shared" si="600"/>
        <v>1.0068371472522089</v>
      </c>
      <c r="I19239" s="115">
        <f t="shared" si="601"/>
        <v>176.29</v>
      </c>
    </row>
    <row r="19240" spans="1:9" hidden="1">
      <c r="A19240" s="115" t="s">
        <v>49222</v>
      </c>
      <c r="B19240" s="115" t="s">
        <v>49223</v>
      </c>
      <c r="C19240" s="115" t="s">
        <v>49219</v>
      </c>
      <c r="D19240" s="115" t="s">
        <v>8901</v>
      </c>
      <c r="E19240" s="115">
        <v>147.32169999999999</v>
      </c>
      <c r="F19240" s="674">
        <v>293.83600000000001</v>
      </c>
      <c r="G19240" s="674">
        <v>295.84500000000003</v>
      </c>
      <c r="H19240" s="115">
        <f t="shared" si="600"/>
        <v>1.0068371472522089</v>
      </c>
      <c r="I19240" s="115">
        <f t="shared" si="601"/>
        <v>148.32900000000001</v>
      </c>
    </row>
    <row r="19241" spans="1:9" hidden="1">
      <c r="A19241" s="115" t="s">
        <v>49224</v>
      </c>
      <c r="B19241" s="115" t="s">
        <v>49225</v>
      </c>
      <c r="C19241" s="115" t="s">
        <v>49226</v>
      </c>
      <c r="D19241" s="115" t="s">
        <v>8901</v>
      </c>
      <c r="E19241" s="115">
        <v>412.9477</v>
      </c>
      <c r="F19241" s="674">
        <v>293.83600000000001</v>
      </c>
      <c r="G19241" s="674">
        <v>295.84500000000003</v>
      </c>
      <c r="H19241" s="115">
        <f t="shared" si="600"/>
        <v>1.0068371472522089</v>
      </c>
      <c r="I19241" s="115">
        <f t="shared" si="601"/>
        <v>415.77109999999999</v>
      </c>
    </row>
    <row r="19242" spans="1:9" hidden="1">
      <c r="A19242" s="115" t="s">
        <v>49227</v>
      </c>
      <c r="B19242" s="115" t="s">
        <v>49228</v>
      </c>
      <c r="C19242" s="115" t="s">
        <v>49226</v>
      </c>
      <c r="D19242" s="115" t="s">
        <v>8901</v>
      </c>
      <c r="E19242" s="115">
        <v>257.99079999999998</v>
      </c>
      <c r="F19242" s="674">
        <v>293.83600000000001</v>
      </c>
      <c r="G19242" s="674">
        <v>295.84500000000003</v>
      </c>
      <c r="H19242" s="115">
        <f t="shared" si="600"/>
        <v>1.0068371472522089</v>
      </c>
      <c r="I19242" s="115">
        <f t="shared" si="601"/>
        <v>259.75470000000001</v>
      </c>
    </row>
    <row r="19243" spans="1:9" hidden="1">
      <c r="A19243" s="115" t="s">
        <v>49229</v>
      </c>
      <c r="B19243" s="115" t="s">
        <v>49230</v>
      </c>
      <c r="C19243" s="115" t="s">
        <v>49226</v>
      </c>
      <c r="D19243" s="115" t="s">
        <v>8901</v>
      </c>
      <c r="E19243" s="115">
        <v>223.74420000000001</v>
      </c>
      <c r="F19243" s="674">
        <v>293.83600000000001</v>
      </c>
      <c r="G19243" s="674">
        <v>295.84500000000003</v>
      </c>
      <c r="H19243" s="115">
        <f t="shared" si="600"/>
        <v>1.0068371472522089</v>
      </c>
      <c r="I19243" s="115">
        <f t="shared" si="601"/>
        <v>225.274</v>
      </c>
    </row>
    <row r="19244" spans="1:9" hidden="1">
      <c r="A19244" s="115" t="s">
        <v>49231</v>
      </c>
      <c r="B19244" s="115" t="s">
        <v>49232</v>
      </c>
      <c r="C19244" s="115" t="s">
        <v>49233</v>
      </c>
      <c r="D19244" s="115" t="s">
        <v>8901</v>
      </c>
      <c r="E19244" s="115">
        <v>360.37889999999999</v>
      </c>
      <c r="F19244" s="674">
        <v>293.83600000000001</v>
      </c>
      <c r="G19244" s="674">
        <v>295.84500000000003</v>
      </c>
      <c r="H19244" s="115">
        <f t="shared" si="600"/>
        <v>1.0068371472522089</v>
      </c>
      <c r="I19244" s="115">
        <f t="shared" si="601"/>
        <v>362.84289999999999</v>
      </c>
    </row>
    <row r="19245" spans="1:9" hidden="1">
      <c r="A19245" s="115" t="s">
        <v>49234</v>
      </c>
      <c r="B19245" s="115" t="s">
        <v>49235</v>
      </c>
      <c r="C19245" s="115" t="s">
        <v>49233</v>
      </c>
      <c r="D19245" s="115" t="s">
        <v>8901</v>
      </c>
      <c r="E19245" s="115">
        <v>183.29810000000001</v>
      </c>
      <c r="F19245" s="674">
        <v>293.83600000000001</v>
      </c>
      <c r="G19245" s="674">
        <v>295.84500000000003</v>
      </c>
      <c r="H19245" s="115">
        <f t="shared" si="600"/>
        <v>1.0068371472522089</v>
      </c>
      <c r="I19245" s="115">
        <f t="shared" si="601"/>
        <v>184.5513</v>
      </c>
    </row>
    <row r="19246" spans="1:9" hidden="1">
      <c r="A19246" s="115" t="s">
        <v>49236</v>
      </c>
      <c r="B19246" s="115" t="s">
        <v>49237</v>
      </c>
      <c r="C19246" s="115" t="s">
        <v>49238</v>
      </c>
      <c r="D19246" s="115" t="s">
        <v>8901</v>
      </c>
      <c r="E19246" s="115">
        <v>151.369</v>
      </c>
      <c r="F19246" s="674">
        <v>293.83600000000001</v>
      </c>
      <c r="G19246" s="674">
        <v>295.84500000000003</v>
      </c>
      <c r="H19246" s="115">
        <f t="shared" si="600"/>
        <v>1.0068371472522089</v>
      </c>
      <c r="I19246" s="115">
        <f t="shared" si="601"/>
        <v>152.40389999999999</v>
      </c>
    </row>
    <row r="19247" spans="1:9" hidden="1">
      <c r="A19247" s="115" t="s">
        <v>49239</v>
      </c>
      <c r="B19247" s="115" t="s">
        <v>49240</v>
      </c>
      <c r="C19247" s="115" t="s">
        <v>49241</v>
      </c>
      <c r="D19247" s="115" t="s">
        <v>8901</v>
      </c>
      <c r="E19247" s="115">
        <v>377.51229999999998</v>
      </c>
      <c r="F19247" s="674">
        <v>293.83600000000001</v>
      </c>
      <c r="G19247" s="674">
        <v>295.84500000000003</v>
      </c>
      <c r="H19247" s="115">
        <f t="shared" si="600"/>
        <v>1.0068371472522089</v>
      </c>
      <c r="I19247" s="115">
        <f t="shared" si="601"/>
        <v>380.09339999999997</v>
      </c>
    </row>
    <row r="19248" spans="1:9" hidden="1">
      <c r="A19248" s="115" t="s">
        <v>49242</v>
      </c>
      <c r="B19248" s="115" t="s">
        <v>49243</v>
      </c>
      <c r="C19248" s="115" t="s">
        <v>49244</v>
      </c>
      <c r="D19248" s="115" t="s">
        <v>8901</v>
      </c>
      <c r="E19248" s="115">
        <v>196.47130000000001</v>
      </c>
      <c r="F19248" s="674">
        <v>293.83600000000001</v>
      </c>
      <c r="G19248" s="674">
        <v>295.84500000000003</v>
      </c>
      <c r="H19248" s="115">
        <f t="shared" si="600"/>
        <v>1.0068371472522089</v>
      </c>
      <c r="I19248" s="115">
        <f t="shared" si="601"/>
        <v>197.81460000000001</v>
      </c>
    </row>
    <row r="19249" spans="1:9" hidden="1">
      <c r="A19249" s="115" t="s">
        <v>49245</v>
      </c>
      <c r="B19249" s="115" t="s">
        <v>49246</v>
      </c>
      <c r="C19249" s="115" t="s">
        <v>49244</v>
      </c>
      <c r="D19249" s="115" t="s">
        <v>8901</v>
      </c>
      <c r="E19249" s="115">
        <v>165.58510000000001</v>
      </c>
      <c r="F19249" s="674">
        <v>293.83600000000001</v>
      </c>
      <c r="G19249" s="674">
        <v>295.84500000000003</v>
      </c>
      <c r="H19249" s="115">
        <f t="shared" si="600"/>
        <v>1.0068371472522089</v>
      </c>
      <c r="I19249" s="115">
        <f t="shared" si="601"/>
        <v>166.71719999999999</v>
      </c>
    </row>
    <row r="19250" spans="1:9" hidden="1">
      <c r="A19250" s="115" t="s">
        <v>49247</v>
      </c>
      <c r="B19250" s="115" t="s">
        <v>49248</v>
      </c>
      <c r="C19250" s="115" t="s">
        <v>49249</v>
      </c>
      <c r="D19250" s="115" t="s">
        <v>8901</v>
      </c>
      <c r="E19250" s="115">
        <v>2609.2910999999999</v>
      </c>
      <c r="F19250" s="674">
        <v>293.83600000000001</v>
      </c>
      <c r="G19250" s="674">
        <v>295.84500000000003</v>
      </c>
      <c r="H19250" s="115">
        <f t="shared" si="600"/>
        <v>1.0068371472522089</v>
      </c>
      <c r="I19250" s="115">
        <f t="shared" si="601"/>
        <v>2627.1311999999998</v>
      </c>
    </row>
    <row r="19251" spans="1:9" hidden="1">
      <c r="A19251" s="115" t="s">
        <v>49250</v>
      </c>
      <c r="B19251" s="115" t="s">
        <v>49251</v>
      </c>
      <c r="C19251" s="115" t="s">
        <v>49249</v>
      </c>
      <c r="D19251" s="115" t="s">
        <v>8901</v>
      </c>
      <c r="E19251" s="115">
        <v>1243.4733000000001</v>
      </c>
      <c r="F19251" s="674">
        <v>293.83600000000001</v>
      </c>
      <c r="G19251" s="674">
        <v>295.84500000000003</v>
      </c>
      <c r="H19251" s="115">
        <f t="shared" si="600"/>
        <v>1.0068371472522089</v>
      </c>
      <c r="I19251" s="115">
        <f t="shared" si="601"/>
        <v>1251.9751000000001</v>
      </c>
    </row>
    <row r="19252" spans="1:9" hidden="1">
      <c r="A19252" s="115" t="s">
        <v>49252</v>
      </c>
      <c r="B19252" s="115" t="s">
        <v>49253</v>
      </c>
      <c r="C19252" s="115" t="s">
        <v>49249</v>
      </c>
      <c r="D19252" s="115" t="s">
        <v>8901</v>
      </c>
      <c r="E19252" s="115">
        <v>955.86620000000005</v>
      </c>
      <c r="F19252" s="674">
        <v>293.83600000000001</v>
      </c>
      <c r="G19252" s="674">
        <v>295.84500000000003</v>
      </c>
      <c r="H19252" s="115">
        <f t="shared" si="600"/>
        <v>1.0068371472522089</v>
      </c>
      <c r="I19252" s="115">
        <f t="shared" si="601"/>
        <v>962.40160000000003</v>
      </c>
    </row>
    <row r="19253" spans="1:9" hidden="1">
      <c r="A19253" s="115" t="s">
        <v>49254</v>
      </c>
      <c r="B19253" s="115" t="s">
        <v>49255</v>
      </c>
      <c r="C19253" s="115" t="s">
        <v>49256</v>
      </c>
      <c r="D19253" s="115" t="s">
        <v>8901</v>
      </c>
      <c r="E19253" s="115">
        <v>636.58699999999999</v>
      </c>
      <c r="F19253" s="674">
        <v>293.83600000000001</v>
      </c>
      <c r="G19253" s="674">
        <v>295.84500000000003</v>
      </c>
      <c r="H19253" s="115">
        <f t="shared" si="600"/>
        <v>1.0068371472522089</v>
      </c>
      <c r="I19253" s="115">
        <f t="shared" si="601"/>
        <v>640.93939999999998</v>
      </c>
    </row>
    <row r="19254" spans="1:9" hidden="1">
      <c r="A19254" s="115" t="s">
        <v>49257</v>
      </c>
      <c r="B19254" s="115" t="s">
        <v>49258</v>
      </c>
      <c r="C19254" s="115" t="s">
        <v>49256</v>
      </c>
      <c r="D19254" s="115" t="s">
        <v>8901</v>
      </c>
      <c r="E19254" s="115">
        <v>382.19200000000001</v>
      </c>
      <c r="F19254" s="674">
        <v>293.83600000000001</v>
      </c>
      <c r="G19254" s="674">
        <v>295.84500000000003</v>
      </c>
      <c r="H19254" s="115">
        <f t="shared" si="600"/>
        <v>1.0068371472522089</v>
      </c>
      <c r="I19254" s="115">
        <f t="shared" si="601"/>
        <v>384.80509999999998</v>
      </c>
    </row>
    <row r="19255" spans="1:9" hidden="1">
      <c r="A19255" s="115" t="s">
        <v>49259</v>
      </c>
      <c r="B19255" s="115" t="s">
        <v>49260</v>
      </c>
      <c r="C19255" s="115" t="s">
        <v>49256</v>
      </c>
      <c r="D19255" s="115" t="s">
        <v>8901</v>
      </c>
      <c r="E19255" s="115">
        <v>348.38889999999998</v>
      </c>
      <c r="F19255" s="674">
        <v>293.83600000000001</v>
      </c>
      <c r="G19255" s="674">
        <v>295.84500000000003</v>
      </c>
      <c r="H19255" s="115">
        <f t="shared" si="600"/>
        <v>1.0068371472522089</v>
      </c>
      <c r="I19255" s="115">
        <f t="shared" si="601"/>
        <v>350.77089999999998</v>
      </c>
    </row>
    <row r="19256" spans="1:9" hidden="1">
      <c r="A19256" s="115" t="s">
        <v>49261</v>
      </c>
      <c r="B19256" s="115" t="s">
        <v>49262</v>
      </c>
      <c r="C19256" s="115" t="s">
        <v>49263</v>
      </c>
      <c r="D19256" s="115" t="s">
        <v>8901</v>
      </c>
      <c r="E19256" s="115">
        <v>23.1433</v>
      </c>
      <c r="F19256" s="674">
        <v>293.83600000000001</v>
      </c>
      <c r="G19256" s="674">
        <v>295.84500000000003</v>
      </c>
      <c r="H19256" s="115">
        <f t="shared" si="600"/>
        <v>1.0068371472522089</v>
      </c>
      <c r="I19256" s="115">
        <f t="shared" si="601"/>
        <v>23.301500000000001</v>
      </c>
    </row>
    <row r="19257" spans="1:9" hidden="1">
      <c r="A19257" s="115" t="s">
        <v>49264</v>
      </c>
      <c r="B19257" s="115" t="s">
        <v>49265</v>
      </c>
      <c r="C19257" s="115" t="s">
        <v>49263</v>
      </c>
      <c r="D19257" s="115" t="s">
        <v>8901</v>
      </c>
      <c r="E19257" s="115">
        <v>0.2959</v>
      </c>
      <c r="F19257" s="674">
        <v>293.83600000000001</v>
      </c>
      <c r="G19257" s="674">
        <v>295.84500000000003</v>
      </c>
      <c r="H19257" s="115">
        <f t="shared" si="600"/>
        <v>1.0068371472522089</v>
      </c>
      <c r="I19257" s="115">
        <f t="shared" si="601"/>
        <v>0.2979</v>
      </c>
    </row>
    <row r="19258" spans="1:9" hidden="1">
      <c r="A19258" s="115" t="s">
        <v>49266</v>
      </c>
      <c r="B19258" s="115" t="s">
        <v>49267</v>
      </c>
      <c r="C19258" s="115" t="s">
        <v>49268</v>
      </c>
      <c r="D19258" s="115" t="s">
        <v>8901</v>
      </c>
      <c r="E19258" s="115">
        <v>128.3082</v>
      </c>
      <c r="F19258" s="674">
        <v>293.83600000000001</v>
      </c>
      <c r="G19258" s="674">
        <v>295.84500000000003</v>
      </c>
      <c r="H19258" s="115">
        <f t="shared" si="600"/>
        <v>1.0068371472522089</v>
      </c>
      <c r="I19258" s="115">
        <f t="shared" si="601"/>
        <v>129.18549999999999</v>
      </c>
    </row>
    <row r="19259" spans="1:9" hidden="1">
      <c r="A19259" s="115" t="s">
        <v>49269</v>
      </c>
      <c r="B19259" s="115" t="s">
        <v>49270</v>
      </c>
      <c r="C19259" s="115" t="s">
        <v>49271</v>
      </c>
      <c r="D19259" s="115" t="s">
        <v>8901</v>
      </c>
      <c r="E19259" s="115">
        <v>59.338500000000003</v>
      </c>
      <c r="F19259" s="674">
        <v>293.83600000000001</v>
      </c>
      <c r="G19259" s="674">
        <v>295.84500000000003</v>
      </c>
      <c r="H19259" s="115">
        <f t="shared" si="600"/>
        <v>1.0068371472522089</v>
      </c>
      <c r="I19259" s="115">
        <f t="shared" si="601"/>
        <v>59.744199999999999</v>
      </c>
    </row>
    <row r="19260" spans="1:9" hidden="1">
      <c r="A19260" s="115" t="s">
        <v>49272</v>
      </c>
      <c r="B19260" s="115" t="s">
        <v>49273</v>
      </c>
      <c r="C19260" s="115" t="s">
        <v>49274</v>
      </c>
      <c r="D19260" s="115" t="s">
        <v>8901</v>
      </c>
      <c r="E19260" s="115">
        <v>123.0582</v>
      </c>
      <c r="F19260" s="674">
        <v>293.83600000000001</v>
      </c>
      <c r="G19260" s="674">
        <v>295.84500000000003</v>
      </c>
      <c r="H19260" s="115">
        <f t="shared" si="600"/>
        <v>1.0068371472522089</v>
      </c>
      <c r="I19260" s="115">
        <f t="shared" si="601"/>
        <v>123.89960000000001</v>
      </c>
    </row>
    <row r="19261" spans="1:9" hidden="1">
      <c r="A19261" s="115" t="s">
        <v>49275</v>
      </c>
      <c r="B19261" s="115" t="s">
        <v>49276</v>
      </c>
      <c r="C19261" s="115" t="s">
        <v>49274</v>
      </c>
      <c r="D19261" s="115" t="s">
        <v>8901</v>
      </c>
      <c r="E19261" s="115">
        <v>64.7196</v>
      </c>
      <c r="F19261" s="674">
        <v>293.83600000000001</v>
      </c>
      <c r="G19261" s="674">
        <v>295.84500000000003</v>
      </c>
      <c r="H19261" s="115">
        <f t="shared" si="600"/>
        <v>1.0068371472522089</v>
      </c>
      <c r="I19261" s="115">
        <f t="shared" si="601"/>
        <v>65.162099999999995</v>
      </c>
    </row>
    <row r="19262" spans="1:9" hidden="1">
      <c r="A19262" s="115" t="s">
        <v>49277</v>
      </c>
      <c r="B19262" s="115" t="s">
        <v>49278</v>
      </c>
      <c r="C19262" s="115" t="s">
        <v>49274</v>
      </c>
      <c r="D19262" s="115" t="s">
        <v>8901</v>
      </c>
      <c r="E19262" s="115">
        <v>56.538499999999999</v>
      </c>
      <c r="F19262" s="674">
        <v>293.83600000000001</v>
      </c>
      <c r="G19262" s="674">
        <v>295.84500000000003</v>
      </c>
      <c r="H19262" s="115">
        <f t="shared" si="600"/>
        <v>1.0068371472522089</v>
      </c>
      <c r="I19262" s="115">
        <f t="shared" si="601"/>
        <v>56.9251</v>
      </c>
    </row>
    <row r="19263" spans="1:9" hidden="1">
      <c r="A19263" s="115" t="s">
        <v>49279</v>
      </c>
      <c r="B19263" s="115" t="s">
        <v>49280</v>
      </c>
      <c r="C19263" s="115" t="s">
        <v>49281</v>
      </c>
      <c r="D19263" s="115" t="s">
        <v>2965</v>
      </c>
      <c r="E19263" s="115">
        <v>10890.591</v>
      </c>
      <c r="F19263" s="674">
        <v>293.83600000000001</v>
      </c>
      <c r="G19263" s="674">
        <v>295.84500000000003</v>
      </c>
      <c r="H19263" s="115">
        <f t="shared" si="600"/>
        <v>1.0068371472522089</v>
      </c>
      <c r="I19263" s="115">
        <f t="shared" si="601"/>
        <v>10965.051600000001</v>
      </c>
    </row>
    <row r="19264" spans="1:9" hidden="1">
      <c r="A19264" s="115" t="s">
        <v>49282</v>
      </c>
      <c r="B19264" s="115" t="s">
        <v>49283</v>
      </c>
      <c r="C19264" s="115" t="s">
        <v>49284</v>
      </c>
      <c r="D19264" s="115" t="s">
        <v>2965</v>
      </c>
      <c r="E19264" s="115">
        <v>7510.0709999999999</v>
      </c>
      <c r="F19264" s="674">
        <v>293.83600000000001</v>
      </c>
      <c r="G19264" s="674">
        <v>295.84500000000003</v>
      </c>
      <c r="H19264" s="115">
        <f t="shared" si="600"/>
        <v>1.0068371472522089</v>
      </c>
      <c r="I19264" s="115">
        <f t="shared" si="601"/>
        <v>7561.4184999999998</v>
      </c>
    </row>
    <row r="19265" spans="1:9" hidden="1">
      <c r="A19265" s="115" t="s">
        <v>49285</v>
      </c>
      <c r="B19265" s="115" t="s">
        <v>49286</v>
      </c>
      <c r="C19265" s="115" t="s">
        <v>49287</v>
      </c>
      <c r="D19265" s="115" t="s">
        <v>2965</v>
      </c>
      <c r="E19265" s="115">
        <v>15804.509599999999</v>
      </c>
      <c r="F19265" s="674">
        <v>293.83600000000001</v>
      </c>
      <c r="G19265" s="674">
        <v>295.84500000000003</v>
      </c>
      <c r="H19265" s="115">
        <f t="shared" si="600"/>
        <v>1.0068371472522089</v>
      </c>
      <c r="I19265" s="115">
        <f t="shared" si="601"/>
        <v>15912.5674</v>
      </c>
    </row>
    <row r="19266" spans="1:9" hidden="1">
      <c r="A19266" s="115" t="s">
        <v>49288</v>
      </c>
      <c r="B19266" s="115" t="s">
        <v>49289</v>
      </c>
      <c r="C19266" s="115" t="s">
        <v>49290</v>
      </c>
      <c r="D19266" s="115" t="s">
        <v>8901</v>
      </c>
      <c r="E19266" s="115">
        <v>65.932100000000005</v>
      </c>
      <c r="F19266" s="674">
        <v>293.83600000000001</v>
      </c>
      <c r="G19266" s="674">
        <v>295.84500000000003</v>
      </c>
      <c r="H19266" s="115">
        <f t="shared" si="600"/>
        <v>1.0068371472522089</v>
      </c>
      <c r="I19266" s="115">
        <f t="shared" si="601"/>
        <v>66.382900000000006</v>
      </c>
    </row>
    <row r="19267" spans="1:9" hidden="1">
      <c r="A19267" s="115" t="s">
        <v>49291</v>
      </c>
      <c r="B19267" s="115" t="s">
        <v>49292</v>
      </c>
      <c r="C19267" s="115" t="s">
        <v>49290</v>
      </c>
      <c r="D19267" s="115" t="s">
        <v>8901</v>
      </c>
      <c r="E19267" s="115">
        <v>19.6023</v>
      </c>
      <c r="F19267" s="674">
        <v>293.83600000000001</v>
      </c>
      <c r="G19267" s="674">
        <v>295.84500000000003</v>
      </c>
      <c r="H19267" s="115">
        <f t="shared" si="600"/>
        <v>1.0068371472522089</v>
      </c>
      <c r="I19267" s="115">
        <f t="shared" si="601"/>
        <v>19.7363</v>
      </c>
    </row>
    <row r="19268" spans="1:9" hidden="1">
      <c r="A19268" s="115" t="s">
        <v>49293</v>
      </c>
      <c r="B19268" s="115" t="s">
        <v>49294</v>
      </c>
      <c r="C19268" s="115" t="s">
        <v>49295</v>
      </c>
      <c r="D19268" s="115" t="s">
        <v>8901</v>
      </c>
      <c r="E19268" s="115">
        <v>10.460699999999999</v>
      </c>
      <c r="F19268" s="674">
        <v>293.83600000000001</v>
      </c>
      <c r="G19268" s="674">
        <v>295.84500000000003</v>
      </c>
      <c r="H19268" s="115">
        <f t="shared" si="600"/>
        <v>1.0068371472522089</v>
      </c>
      <c r="I19268" s="115">
        <f t="shared" si="601"/>
        <v>10.5322</v>
      </c>
    </row>
    <row r="19269" spans="1:9" hidden="1">
      <c r="A19269" s="115" t="s">
        <v>49296</v>
      </c>
      <c r="B19269" s="115" t="s">
        <v>49297</v>
      </c>
      <c r="C19269" s="115" t="s">
        <v>49298</v>
      </c>
      <c r="D19269" s="115" t="s">
        <v>8901</v>
      </c>
      <c r="E19269" s="115">
        <v>68.671899999999994</v>
      </c>
      <c r="F19269" s="674">
        <v>293.83600000000001</v>
      </c>
      <c r="G19269" s="674">
        <v>295.84500000000003</v>
      </c>
      <c r="H19269" s="115">
        <f t="shared" ref="H19269:H19332" si="602">G19269/F19269</f>
        <v>1.0068371472522089</v>
      </c>
      <c r="I19269" s="115">
        <f t="shared" ref="I19269:I19332" si="603">ROUND(H19269*E19269,4)</f>
        <v>69.141400000000004</v>
      </c>
    </row>
    <row r="19270" spans="1:9" hidden="1">
      <c r="A19270" s="115" t="s">
        <v>49299</v>
      </c>
      <c r="B19270" s="115" t="s">
        <v>49300</v>
      </c>
      <c r="C19270" s="115" t="s">
        <v>49298</v>
      </c>
      <c r="D19270" s="115" t="s">
        <v>8901</v>
      </c>
      <c r="E19270" s="115">
        <v>18.072099999999999</v>
      </c>
      <c r="F19270" s="674">
        <v>293.83600000000001</v>
      </c>
      <c r="G19270" s="674">
        <v>295.84500000000003</v>
      </c>
      <c r="H19270" s="115">
        <f t="shared" si="602"/>
        <v>1.0068371472522089</v>
      </c>
      <c r="I19270" s="115">
        <f t="shared" si="603"/>
        <v>18.195699999999999</v>
      </c>
    </row>
    <row r="19271" spans="1:9" hidden="1">
      <c r="A19271" s="115" t="s">
        <v>49301</v>
      </c>
      <c r="B19271" s="115" t="s">
        <v>49302</v>
      </c>
      <c r="C19271" s="115" t="s">
        <v>49298</v>
      </c>
      <c r="D19271" s="115" t="s">
        <v>8901</v>
      </c>
      <c r="E19271" s="115">
        <v>12.026300000000001</v>
      </c>
      <c r="F19271" s="674">
        <v>293.83600000000001</v>
      </c>
      <c r="G19271" s="674">
        <v>295.84500000000003</v>
      </c>
      <c r="H19271" s="115">
        <f t="shared" si="602"/>
        <v>1.0068371472522089</v>
      </c>
      <c r="I19271" s="115">
        <f t="shared" si="603"/>
        <v>12.108499999999999</v>
      </c>
    </row>
    <row r="19272" spans="1:9" hidden="1">
      <c r="A19272" s="115" t="s">
        <v>49303</v>
      </c>
      <c r="B19272" s="115" t="s">
        <v>49304</v>
      </c>
      <c r="C19272" s="115" t="s">
        <v>49305</v>
      </c>
      <c r="D19272" s="115" t="s">
        <v>8901</v>
      </c>
      <c r="E19272" s="115">
        <v>535.59450000000004</v>
      </c>
      <c r="F19272" s="674">
        <v>293.83600000000001</v>
      </c>
      <c r="G19272" s="674">
        <v>295.84500000000003</v>
      </c>
      <c r="H19272" s="115">
        <f t="shared" si="602"/>
        <v>1.0068371472522089</v>
      </c>
      <c r="I19272" s="115">
        <f t="shared" si="603"/>
        <v>539.25639999999999</v>
      </c>
    </row>
    <row r="19273" spans="1:9" hidden="1">
      <c r="A19273" s="115" t="s">
        <v>49306</v>
      </c>
      <c r="B19273" s="115" t="s">
        <v>49307</v>
      </c>
      <c r="C19273" s="115" t="s">
        <v>49305</v>
      </c>
      <c r="D19273" s="115" t="s">
        <v>8901</v>
      </c>
      <c r="E19273" s="115">
        <v>271.02280000000002</v>
      </c>
      <c r="F19273" s="674">
        <v>293.83600000000001</v>
      </c>
      <c r="G19273" s="674">
        <v>295.84500000000003</v>
      </c>
      <c r="H19273" s="115">
        <f t="shared" si="602"/>
        <v>1.0068371472522089</v>
      </c>
      <c r="I19273" s="115">
        <f t="shared" si="603"/>
        <v>272.87580000000003</v>
      </c>
    </row>
    <row r="19274" spans="1:9" hidden="1">
      <c r="A19274" s="115" t="s">
        <v>49308</v>
      </c>
      <c r="B19274" s="115" t="s">
        <v>49309</v>
      </c>
      <c r="C19274" s="115" t="s">
        <v>49305</v>
      </c>
      <c r="D19274" s="115" t="s">
        <v>8901</v>
      </c>
      <c r="E19274" s="115">
        <v>222.05510000000001</v>
      </c>
      <c r="F19274" s="674">
        <v>293.83600000000001</v>
      </c>
      <c r="G19274" s="674">
        <v>295.84500000000003</v>
      </c>
      <c r="H19274" s="115">
        <f t="shared" si="602"/>
        <v>1.0068371472522089</v>
      </c>
      <c r="I19274" s="115">
        <f t="shared" si="603"/>
        <v>223.57329999999999</v>
      </c>
    </row>
    <row r="19275" spans="1:9" hidden="1">
      <c r="A19275" s="115" t="s">
        <v>49310</v>
      </c>
      <c r="B19275" s="115" t="s">
        <v>49311</v>
      </c>
      <c r="C19275" s="115" t="s">
        <v>49312</v>
      </c>
      <c r="D19275" s="115" t="s">
        <v>8901</v>
      </c>
      <c r="E19275" s="115">
        <v>1610.3475000000001</v>
      </c>
      <c r="F19275" s="674">
        <v>293.83600000000001</v>
      </c>
      <c r="G19275" s="674">
        <v>295.84500000000003</v>
      </c>
      <c r="H19275" s="115">
        <f t="shared" si="602"/>
        <v>1.0068371472522089</v>
      </c>
      <c r="I19275" s="115">
        <f t="shared" si="603"/>
        <v>1621.3577</v>
      </c>
    </row>
    <row r="19276" spans="1:9" hidden="1">
      <c r="A19276" s="115" t="s">
        <v>49313</v>
      </c>
      <c r="B19276" s="115" t="s">
        <v>49314</v>
      </c>
      <c r="C19276" s="115" t="s">
        <v>49312</v>
      </c>
      <c r="D19276" s="115" t="s">
        <v>8901</v>
      </c>
      <c r="E19276" s="115">
        <v>712.57500000000005</v>
      </c>
      <c r="F19276" s="674">
        <v>293.83600000000001</v>
      </c>
      <c r="G19276" s="674">
        <v>295.84500000000003</v>
      </c>
      <c r="H19276" s="115">
        <f t="shared" si="602"/>
        <v>1.0068371472522089</v>
      </c>
      <c r="I19276" s="115">
        <f t="shared" si="603"/>
        <v>717.447</v>
      </c>
    </row>
    <row r="19277" spans="1:9" hidden="1">
      <c r="A19277" s="115" t="s">
        <v>49315</v>
      </c>
      <c r="B19277" s="115" t="s">
        <v>49316</v>
      </c>
      <c r="C19277" s="115" t="s">
        <v>49312</v>
      </c>
      <c r="D19277" s="115" t="s">
        <v>8901</v>
      </c>
      <c r="E19277" s="115">
        <v>556.19740000000002</v>
      </c>
      <c r="F19277" s="674">
        <v>293.83600000000001</v>
      </c>
      <c r="G19277" s="674">
        <v>295.84500000000003</v>
      </c>
      <c r="H19277" s="115">
        <f t="shared" si="602"/>
        <v>1.0068371472522089</v>
      </c>
      <c r="I19277" s="115">
        <f t="shared" si="603"/>
        <v>560.00019999999995</v>
      </c>
    </row>
    <row r="19278" spans="1:9" hidden="1">
      <c r="A19278" s="115" t="s">
        <v>49317</v>
      </c>
      <c r="B19278" s="115" t="s">
        <v>49318</v>
      </c>
      <c r="C19278" s="115" t="s">
        <v>49319</v>
      </c>
      <c r="D19278" s="115" t="s">
        <v>8901</v>
      </c>
      <c r="E19278" s="115">
        <v>28.027000000000001</v>
      </c>
      <c r="F19278" s="674">
        <v>293.83600000000001</v>
      </c>
      <c r="G19278" s="674">
        <v>295.84500000000003</v>
      </c>
      <c r="H19278" s="115">
        <f t="shared" si="602"/>
        <v>1.0068371472522089</v>
      </c>
      <c r="I19278" s="115">
        <f t="shared" si="603"/>
        <v>28.218599999999999</v>
      </c>
    </row>
    <row r="19279" spans="1:9" hidden="1">
      <c r="A19279" s="115" t="s">
        <v>49320</v>
      </c>
      <c r="B19279" s="115" t="s">
        <v>49321</v>
      </c>
      <c r="C19279" s="115" t="s">
        <v>49319</v>
      </c>
      <c r="D19279" s="115" t="s">
        <v>8901</v>
      </c>
      <c r="E19279" s="115">
        <v>18.684699999999999</v>
      </c>
      <c r="F19279" s="674">
        <v>293.83600000000001</v>
      </c>
      <c r="G19279" s="674">
        <v>295.84500000000003</v>
      </c>
      <c r="H19279" s="115">
        <f t="shared" si="602"/>
        <v>1.0068371472522089</v>
      </c>
      <c r="I19279" s="115">
        <f t="shared" si="603"/>
        <v>18.8125</v>
      </c>
    </row>
    <row r="19280" spans="1:9" hidden="1">
      <c r="A19280" s="115" t="s">
        <v>49322</v>
      </c>
      <c r="B19280" s="115" t="s">
        <v>49323</v>
      </c>
      <c r="C19280" s="115" t="s">
        <v>49324</v>
      </c>
      <c r="D19280" s="115" t="s">
        <v>8901</v>
      </c>
      <c r="E19280" s="115">
        <v>12.2348</v>
      </c>
      <c r="F19280" s="674">
        <v>293.83600000000001</v>
      </c>
      <c r="G19280" s="674">
        <v>295.84500000000003</v>
      </c>
      <c r="H19280" s="115">
        <f t="shared" si="602"/>
        <v>1.0068371472522089</v>
      </c>
      <c r="I19280" s="115">
        <f t="shared" si="603"/>
        <v>12.3185</v>
      </c>
    </row>
    <row r="19281" spans="1:9" hidden="1">
      <c r="A19281" s="115" t="s">
        <v>49325</v>
      </c>
      <c r="B19281" s="115" t="s">
        <v>49326</v>
      </c>
      <c r="C19281" s="115" t="s">
        <v>49324</v>
      </c>
      <c r="D19281" s="115" t="s">
        <v>8901</v>
      </c>
      <c r="E19281" s="115">
        <v>8.4937000000000005</v>
      </c>
      <c r="F19281" s="674">
        <v>293.83600000000001</v>
      </c>
      <c r="G19281" s="674">
        <v>295.84500000000003</v>
      </c>
      <c r="H19281" s="115">
        <f t="shared" si="602"/>
        <v>1.0068371472522089</v>
      </c>
      <c r="I19281" s="115">
        <f t="shared" si="603"/>
        <v>8.5518000000000001</v>
      </c>
    </row>
    <row r="19282" spans="1:9" hidden="1">
      <c r="A19282" s="115" t="s">
        <v>49327</v>
      </c>
      <c r="B19282" s="115" t="s">
        <v>49328</v>
      </c>
      <c r="C19282" s="115" t="s">
        <v>49324</v>
      </c>
      <c r="D19282" s="115" t="s">
        <v>8901</v>
      </c>
      <c r="E19282" s="115">
        <v>7.6528999999999998</v>
      </c>
      <c r="F19282" s="674">
        <v>293.83600000000001</v>
      </c>
      <c r="G19282" s="674">
        <v>295.84500000000003</v>
      </c>
      <c r="H19282" s="115">
        <f t="shared" si="602"/>
        <v>1.0068371472522089</v>
      </c>
      <c r="I19282" s="115">
        <f t="shared" si="603"/>
        <v>7.7051999999999996</v>
      </c>
    </row>
    <row r="19283" spans="1:9" hidden="1">
      <c r="A19283" s="115" t="s">
        <v>49329</v>
      </c>
      <c r="B19283" s="115" t="s">
        <v>49330</v>
      </c>
      <c r="C19283" s="115" t="s">
        <v>49331</v>
      </c>
      <c r="D19283" s="115" t="s">
        <v>8901</v>
      </c>
      <c r="E19283" s="115">
        <v>87.057100000000005</v>
      </c>
      <c r="F19283" s="674">
        <v>293.83600000000001</v>
      </c>
      <c r="G19283" s="674">
        <v>295.84500000000003</v>
      </c>
      <c r="H19283" s="115">
        <f t="shared" si="602"/>
        <v>1.0068371472522089</v>
      </c>
      <c r="I19283" s="115">
        <f t="shared" si="603"/>
        <v>87.652299999999997</v>
      </c>
    </row>
    <row r="19284" spans="1:9" hidden="1">
      <c r="A19284" s="115" t="s">
        <v>49332</v>
      </c>
      <c r="B19284" s="115" t="s">
        <v>49333</v>
      </c>
      <c r="C19284" s="115" t="s">
        <v>49334</v>
      </c>
      <c r="D19284" s="115" t="s">
        <v>8901</v>
      </c>
      <c r="E19284" s="115">
        <v>62.7654</v>
      </c>
      <c r="F19284" s="674">
        <v>293.83600000000001</v>
      </c>
      <c r="G19284" s="674">
        <v>295.84500000000003</v>
      </c>
      <c r="H19284" s="115">
        <f t="shared" si="602"/>
        <v>1.0068371472522089</v>
      </c>
      <c r="I19284" s="115">
        <f t="shared" si="603"/>
        <v>63.194499999999998</v>
      </c>
    </row>
    <row r="19285" spans="1:9" hidden="1">
      <c r="A19285" s="115" t="s">
        <v>49335</v>
      </c>
      <c r="B19285" s="115" t="s">
        <v>49336</v>
      </c>
      <c r="C19285" s="115" t="s">
        <v>49334</v>
      </c>
      <c r="D19285" s="115" t="s">
        <v>8901</v>
      </c>
      <c r="E19285" s="115">
        <v>56.904899999999998</v>
      </c>
      <c r="F19285" s="674">
        <v>293.83600000000001</v>
      </c>
      <c r="G19285" s="674">
        <v>295.84500000000003</v>
      </c>
      <c r="H19285" s="115">
        <f t="shared" si="602"/>
        <v>1.0068371472522089</v>
      </c>
      <c r="I19285" s="115">
        <f t="shared" si="603"/>
        <v>57.293999999999997</v>
      </c>
    </row>
    <row r="19286" spans="1:9" hidden="1">
      <c r="A19286" s="115" t="s">
        <v>49337</v>
      </c>
      <c r="B19286" s="115" t="s">
        <v>49338</v>
      </c>
      <c r="C19286" s="115" t="s">
        <v>49339</v>
      </c>
      <c r="D19286" s="115" t="s">
        <v>8901</v>
      </c>
      <c r="E19286" s="115">
        <v>428.49970000000002</v>
      </c>
      <c r="F19286" s="674">
        <v>293.83600000000001</v>
      </c>
      <c r="G19286" s="674">
        <v>295.84500000000003</v>
      </c>
      <c r="H19286" s="115">
        <f t="shared" si="602"/>
        <v>1.0068371472522089</v>
      </c>
      <c r="I19286" s="115">
        <f t="shared" si="603"/>
        <v>431.42939999999999</v>
      </c>
    </row>
    <row r="19287" spans="1:9" hidden="1">
      <c r="A19287" s="115" t="s">
        <v>49340</v>
      </c>
      <c r="B19287" s="115" t="s">
        <v>49341</v>
      </c>
      <c r="C19287" s="115" t="s">
        <v>49342</v>
      </c>
      <c r="D19287" s="115" t="s">
        <v>8901</v>
      </c>
      <c r="E19287" s="115">
        <v>349.27080000000001</v>
      </c>
      <c r="F19287" s="674">
        <v>293.83600000000001</v>
      </c>
      <c r="G19287" s="674">
        <v>295.84500000000003</v>
      </c>
      <c r="H19287" s="115">
        <f t="shared" si="602"/>
        <v>1.0068371472522089</v>
      </c>
      <c r="I19287" s="115">
        <f t="shared" si="603"/>
        <v>351.65879999999999</v>
      </c>
    </row>
    <row r="19288" spans="1:9" hidden="1">
      <c r="A19288" s="115" t="s">
        <v>49343</v>
      </c>
      <c r="B19288" s="115" t="s">
        <v>49344</v>
      </c>
      <c r="C19288" s="115" t="s">
        <v>49345</v>
      </c>
      <c r="D19288" s="115" t="s">
        <v>8901</v>
      </c>
      <c r="E19288" s="115">
        <v>598.05200000000002</v>
      </c>
      <c r="F19288" s="674">
        <v>293.83600000000001</v>
      </c>
      <c r="G19288" s="674">
        <v>295.84500000000003</v>
      </c>
      <c r="H19288" s="115">
        <f t="shared" si="602"/>
        <v>1.0068371472522089</v>
      </c>
      <c r="I19288" s="115">
        <f t="shared" si="603"/>
        <v>602.14099999999996</v>
      </c>
    </row>
    <row r="19289" spans="1:9" hidden="1">
      <c r="A19289" s="115" t="s">
        <v>49346</v>
      </c>
      <c r="B19289" s="115" t="s">
        <v>49347</v>
      </c>
      <c r="C19289" s="115" t="s">
        <v>49339</v>
      </c>
      <c r="D19289" s="115" t="s">
        <v>8901</v>
      </c>
      <c r="E19289" s="115">
        <v>134.49109999999999</v>
      </c>
      <c r="F19289" s="674">
        <v>293.83600000000001</v>
      </c>
      <c r="G19289" s="674">
        <v>295.84500000000003</v>
      </c>
      <c r="H19289" s="115">
        <f t="shared" si="602"/>
        <v>1.0068371472522089</v>
      </c>
      <c r="I19289" s="115">
        <f t="shared" si="603"/>
        <v>135.41059999999999</v>
      </c>
    </row>
    <row r="19290" spans="1:9" hidden="1">
      <c r="A19290" s="115" t="s">
        <v>49348</v>
      </c>
      <c r="B19290" s="115" t="s">
        <v>49349</v>
      </c>
      <c r="C19290" s="115" t="s">
        <v>49350</v>
      </c>
      <c r="D19290" s="115" t="s">
        <v>8901</v>
      </c>
      <c r="E19290" s="115">
        <v>145.1601</v>
      </c>
      <c r="F19290" s="674">
        <v>293.83600000000001</v>
      </c>
      <c r="G19290" s="674">
        <v>295.84500000000003</v>
      </c>
      <c r="H19290" s="115">
        <f t="shared" si="602"/>
        <v>1.0068371472522089</v>
      </c>
      <c r="I19290" s="115">
        <f t="shared" si="603"/>
        <v>146.15260000000001</v>
      </c>
    </row>
    <row r="19291" spans="1:9" hidden="1">
      <c r="A19291" s="115" t="s">
        <v>49351</v>
      </c>
      <c r="B19291" s="115" t="s">
        <v>49352</v>
      </c>
      <c r="C19291" s="115" t="s">
        <v>49353</v>
      </c>
      <c r="D19291" s="115" t="s">
        <v>8901</v>
      </c>
      <c r="E19291" s="115">
        <v>287.29820000000001</v>
      </c>
      <c r="F19291" s="674">
        <v>293.83600000000001</v>
      </c>
      <c r="G19291" s="674">
        <v>295.84500000000003</v>
      </c>
      <c r="H19291" s="115">
        <f t="shared" si="602"/>
        <v>1.0068371472522089</v>
      </c>
      <c r="I19291" s="115">
        <f t="shared" si="603"/>
        <v>289.26249999999999</v>
      </c>
    </row>
    <row r="19292" spans="1:9" hidden="1">
      <c r="A19292" s="115" t="s">
        <v>49354</v>
      </c>
      <c r="B19292" s="115" t="s">
        <v>49355</v>
      </c>
      <c r="C19292" s="115" t="s">
        <v>49339</v>
      </c>
      <c r="D19292" s="115" t="s">
        <v>8901</v>
      </c>
      <c r="E19292" s="115">
        <v>96.284400000000005</v>
      </c>
      <c r="F19292" s="674">
        <v>293.83600000000001</v>
      </c>
      <c r="G19292" s="674">
        <v>295.84500000000003</v>
      </c>
      <c r="H19292" s="115">
        <f t="shared" si="602"/>
        <v>1.0068371472522089</v>
      </c>
      <c r="I19292" s="115">
        <f t="shared" si="603"/>
        <v>96.942700000000002</v>
      </c>
    </row>
    <row r="19293" spans="1:9" hidden="1">
      <c r="A19293" s="115" t="s">
        <v>49356</v>
      </c>
      <c r="B19293" s="115" t="s">
        <v>49357</v>
      </c>
      <c r="C19293" s="115" t="s">
        <v>49350</v>
      </c>
      <c r="D19293" s="115" t="s">
        <v>8901</v>
      </c>
      <c r="E19293" s="115">
        <v>111.37</v>
      </c>
      <c r="F19293" s="674">
        <v>293.83600000000001</v>
      </c>
      <c r="G19293" s="674">
        <v>295.84500000000003</v>
      </c>
      <c r="H19293" s="115">
        <f t="shared" si="602"/>
        <v>1.0068371472522089</v>
      </c>
      <c r="I19293" s="115">
        <f t="shared" si="603"/>
        <v>112.1315</v>
      </c>
    </row>
    <row r="19294" spans="1:9" hidden="1">
      <c r="A19294" s="115" t="s">
        <v>49358</v>
      </c>
      <c r="B19294" s="115" t="s">
        <v>49359</v>
      </c>
      <c r="C19294" s="115" t="s">
        <v>49360</v>
      </c>
      <c r="D19294" s="115" t="s">
        <v>8901</v>
      </c>
      <c r="E19294" s="115">
        <v>225.77</v>
      </c>
      <c r="F19294" s="674">
        <v>293.83600000000001</v>
      </c>
      <c r="G19294" s="674">
        <v>295.84500000000003</v>
      </c>
      <c r="H19294" s="115">
        <f t="shared" si="602"/>
        <v>1.0068371472522089</v>
      </c>
      <c r="I19294" s="115">
        <f t="shared" si="603"/>
        <v>227.31360000000001</v>
      </c>
    </row>
    <row r="19295" spans="1:9" hidden="1">
      <c r="A19295" s="115" t="s">
        <v>49361</v>
      </c>
      <c r="B19295" s="115" t="s">
        <v>49362</v>
      </c>
      <c r="C19295" s="115" t="s">
        <v>49363</v>
      </c>
      <c r="D19295" s="115" t="s">
        <v>8901</v>
      </c>
      <c r="E19295" s="115">
        <v>318.02080000000001</v>
      </c>
      <c r="F19295" s="674">
        <v>293.83600000000001</v>
      </c>
      <c r="G19295" s="674">
        <v>295.84500000000003</v>
      </c>
      <c r="H19295" s="115">
        <f t="shared" si="602"/>
        <v>1.0068371472522089</v>
      </c>
      <c r="I19295" s="115">
        <f t="shared" si="603"/>
        <v>320.1952</v>
      </c>
    </row>
    <row r="19296" spans="1:9" hidden="1">
      <c r="A19296" s="115" t="s">
        <v>49364</v>
      </c>
      <c r="B19296" s="115" t="s">
        <v>49365</v>
      </c>
      <c r="C19296" s="115" t="s">
        <v>49366</v>
      </c>
      <c r="D19296" s="115" t="s">
        <v>8901</v>
      </c>
      <c r="E19296" s="115">
        <v>506.53649999999999</v>
      </c>
      <c r="F19296" s="674">
        <v>293.83600000000001</v>
      </c>
      <c r="G19296" s="674">
        <v>295.84500000000003</v>
      </c>
      <c r="H19296" s="115">
        <f t="shared" si="602"/>
        <v>1.0068371472522089</v>
      </c>
      <c r="I19296" s="115">
        <f t="shared" si="603"/>
        <v>509.99979999999999</v>
      </c>
    </row>
    <row r="19297" spans="1:9" hidden="1">
      <c r="A19297" s="115" t="s">
        <v>49367</v>
      </c>
      <c r="B19297" s="115" t="s">
        <v>49368</v>
      </c>
      <c r="C19297" s="115" t="s">
        <v>49363</v>
      </c>
      <c r="D19297" s="115" t="s">
        <v>8901</v>
      </c>
      <c r="E19297" s="115">
        <v>150.12309999999999</v>
      </c>
      <c r="F19297" s="674">
        <v>293.83600000000001</v>
      </c>
      <c r="G19297" s="674">
        <v>295.84500000000003</v>
      </c>
      <c r="H19297" s="115">
        <f t="shared" si="602"/>
        <v>1.0068371472522089</v>
      </c>
      <c r="I19297" s="115">
        <f t="shared" si="603"/>
        <v>151.14949999999999</v>
      </c>
    </row>
    <row r="19298" spans="1:9" hidden="1">
      <c r="A19298" s="115" t="s">
        <v>49369</v>
      </c>
      <c r="B19298" s="115" t="s">
        <v>49370</v>
      </c>
      <c r="C19298" s="115" t="s">
        <v>49366</v>
      </c>
      <c r="D19298" s="115" t="s">
        <v>8901</v>
      </c>
      <c r="E19298" s="115">
        <v>288.73669999999998</v>
      </c>
      <c r="F19298" s="674">
        <v>293.83600000000001</v>
      </c>
      <c r="G19298" s="674">
        <v>295.84500000000003</v>
      </c>
      <c r="H19298" s="115">
        <f t="shared" si="602"/>
        <v>1.0068371472522089</v>
      </c>
      <c r="I19298" s="115">
        <f t="shared" si="603"/>
        <v>290.71080000000001</v>
      </c>
    </row>
    <row r="19299" spans="1:9" hidden="1">
      <c r="A19299" s="115" t="s">
        <v>49371</v>
      </c>
      <c r="B19299" s="115" t="s">
        <v>49372</v>
      </c>
      <c r="C19299" s="115" t="s">
        <v>49363</v>
      </c>
      <c r="D19299" s="115" t="s">
        <v>8901</v>
      </c>
      <c r="E19299" s="115">
        <v>120.7274</v>
      </c>
      <c r="F19299" s="674">
        <v>293.83600000000001</v>
      </c>
      <c r="G19299" s="674">
        <v>295.84500000000003</v>
      </c>
      <c r="H19299" s="115">
        <f t="shared" si="602"/>
        <v>1.0068371472522089</v>
      </c>
      <c r="I19299" s="115">
        <f t="shared" si="603"/>
        <v>121.5528</v>
      </c>
    </row>
    <row r="19300" spans="1:9" hidden="1">
      <c r="A19300" s="115" t="s">
        <v>49373</v>
      </c>
      <c r="B19300" s="115" t="s">
        <v>49374</v>
      </c>
      <c r="C19300" s="115" t="s">
        <v>49366</v>
      </c>
      <c r="D19300" s="115" t="s">
        <v>8901</v>
      </c>
      <c r="E19300" s="115">
        <v>250.37</v>
      </c>
      <c r="F19300" s="674">
        <v>293.83600000000001</v>
      </c>
      <c r="G19300" s="674">
        <v>295.84500000000003</v>
      </c>
      <c r="H19300" s="115">
        <f t="shared" si="602"/>
        <v>1.0068371472522089</v>
      </c>
      <c r="I19300" s="115">
        <f t="shared" si="603"/>
        <v>252.08179999999999</v>
      </c>
    </row>
    <row r="19301" spans="1:9" hidden="1">
      <c r="A19301" s="115" t="s">
        <v>49375</v>
      </c>
      <c r="B19301" s="115" t="s">
        <v>49376</v>
      </c>
      <c r="C19301" s="115" t="s">
        <v>49377</v>
      </c>
      <c r="D19301" s="115" t="s">
        <v>2965</v>
      </c>
      <c r="E19301" s="115">
        <v>11677.5699</v>
      </c>
      <c r="F19301" s="674">
        <v>293.83600000000001</v>
      </c>
      <c r="G19301" s="674">
        <v>295.84500000000003</v>
      </c>
      <c r="H19301" s="115">
        <f t="shared" si="602"/>
        <v>1.0068371472522089</v>
      </c>
      <c r="I19301" s="115">
        <f t="shared" si="603"/>
        <v>11757.4112</v>
      </c>
    </row>
    <row r="19302" spans="1:9" hidden="1">
      <c r="A19302" s="115" t="s">
        <v>49378</v>
      </c>
      <c r="B19302" s="115" t="s">
        <v>49379</v>
      </c>
      <c r="C19302" s="115" t="s">
        <v>49380</v>
      </c>
      <c r="D19302" s="115" t="s">
        <v>2965</v>
      </c>
      <c r="E19302" s="115">
        <v>6996.8499000000002</v>
      </c>
      <c r="F19302" s="674">
        <v>293.83600000000001</v>
      </c>
      <c r="G19302" s="674">
        <v>295.84500000000003</v>
      </c>
      <c r="H19302" s="115">
        <f t="shared" si="602"/>
        <v>1.0068371472522089</v>
      </c>
      <c r="I19302" s="115">
        <f t="shared" si="603"/>
        <v>7044.6884</v>
      </c>
    </row>
    <row r="19303" spans="1:9" hidden="1">
      <c r="A19303" s="115" t="s">
        <v>49381</v>
      </c>
      <c r="B19303" s="115" t="s">
        <v>49382</v>
      </c>
      <c r="C19303" s="115" t="s">
        <v>49383</v>
      </c>
      <c r="D19303" s="115" t="s">
        <v>2965</v>
      </c>
      <c r="E19303" s="115">
        <v>16591.484799999998</v>
      </c>
      <c r="F19303" s="674">
        <v>293.83600000000001</v>
      </c>
      <c r="G19303" s="674">
        <v>295.84500000000003</v>
      </c>
      <c r="H19303" s="115">
        <f t="shared" si="602"/>
        <v>1.0068371472522089</v>
      </c>
      <c r="I19303" s="115">
        <f t="shared" si="603"/>
        <v>16704.923200000001</v>
      </c>
    </row>
    <row r="19304" spans="1:9" hidden="1">
      <c r="A19304" s="115" t="s">
        <v>49384</v>
      </c>
      <c r="B19304" s="115" t="s">
        <v>49385</v>
      </c>
      <c r="C19304" s="115" t="s">
        <v>48301</v>
      </c>
      <c r="D19304" s="115" t="s">
        <v>8901</v>
      </c>
      <c r="E19304" s="115">
        <v>109.622</v>
      </c>
      <c r="F19304" s="674">
        <v>293.83600000000001</v>
      </c>
      <c r="G19304" s="674">
        <v>295.84500000000003</v>
      </c>
      <c r="H19304" s="115">
        <f t="shared" si="602"/>
        <v>1.0068371472522089</v>
      </c>
      <c r="I19304" s="115">
        <f t="shared" si="603"/>
        <v>110.3715</v>
      </c>
    </row>
    <row r="19305" spans="1:9" hidden="1">
      <c r="A19305" s="115" t="s">
        <v>49386</v>
      </c>
      <c r="B19305" s="115" t="s">
        <v>49387</v>
      </c>
      <c r="C19305" s="115" t="s">
        <v>48304</v>
      </c>
      <c r="D19305" s="115" t="s">
        <v>8901</v>
      </c>
      <c r="E19305" s="115">
        <v>133.96719999999999</v>
      </c>
      <c r="F19305" s="674">
        <v>293.83600000000001</v>
      </c>
      <c r="G19305" s="674">
        <v>295.84500000000003</v>
      </c>
      <c r="H19305" s="115">
        <f t="shared" si="602"/>
        <v>1.0068371472522089</v>
      </c>
      <c r="I19305" s="115">
        <f t="shared" si="603"/>
        <v>134.88319999999999</v>
      </c>
    </row>
    <row r="19306" spans="1:9" hidden="1">
      <c r="A19306" s="115" t="s">
        <v>49388</v>
      </c>
      <c r="B19306" s="115" t="s">
        <v>49389</v>
      </c>
      <c r="C19306" s="115" t="s">
        <v>48307</v>
      </c>
      <c r="D19306" s="115" t="s">
        <v>8901</v>
      </c>
      <c r="E19306" s="115">
        <v>144.55250000000001</v>
      </c>
      <c r="F19306" s="674">
        <v>293.83600000000001</v>
      </c>
      <c r="G19306" s="674">
        <v>295.84500000000003</v>
      </c>
      <c r="H19306" s="115">
        <f t="shared" si="602"/>
        <v>1.0068371472522089</v>
      </c>
      <c r="I19306" s="115">
        <f t="shared" si="603"/>
        <v>145.54079999999999</v>
      </c>
    </row>
    <row r="19307" spans="1:9" hidden="1">
      <c r="A19307" s="115" t="s">
        <v>49390</v>
      </c>
      <c r="B19307" s="115" t="s">
        <v>49391</v>
      </c>
      <c r="C19307" s="115" t="s">
        <v>48310</v>
      </c>
      <c r="D19307" s="115" t="s">
        <v>8901</v>
      </c>
      <c r="E19307" s="115">
        <v>54.139200000000002</v>
      </c>
      <c r="F19307" s="674">
        <v>293.83600000000001</v>
      </c>
      <c r="G19307" s="674">
        <v>295.84500000000003</v>
      </c>
      <c r="H19307" s="115">
        <f t="shared" si="602"/>
        <v>1.0068371472522089</v>
      </c>
      <c r="I19307" s="115">
        <f t="shared" si="603"/>
        <v>54.509399999999999</v>
      </c>
    </row>
    <row r="19308" spans="1:9" hidden="1">
      <c r="A19308" s="115" t="s">
        <v>49392</v>
      </c>
      <c r="B19308" s="115" t="s">
        <v>49393</v>
      </c>
      <c r="C19308" s="115" t="s">
        <v>48313</v>
      </c>
      <c r="D19308" s="115" t="s">
        <v>8901</v>
      </c>
      <c r="E19308" s="115">
        <v>165.81700000000001</v>
      </c>
      <c r="F19308" s="674">
        <v>293.83600000000001</v>
      </c>
      <c r="G19308" s="674">
        <v>295.84500000000003</v>
      </c>
      <c r="H19308" s="115">
        <f t="shared" si="602"/>
        <v>1.0068371472522089</v>
      </c>
      <c r="I19308" s="115">
        <f t="shared" si="603"/>
        <v>166.95070000000001</v>
      </c>
    </row>
    <row r="19309" spans="1:9" hidden="1">
      <c r="A19309" s="115" t="s">
        <v>49394</v>
      </c>
      <c r="B19309" s="115" t="s">
        <v>49395</v>
      </c>
      <c r="C19309" s="115" t="s">
        <v>48316</v>
      </c>
      <c r="D19309" s="115" t="s">
        <v>8901</v>
      </c>
      <c r="E19309" s="115">
        <v>67.831699999999998</v>
      </c>
      <c r="F19309" s="674">
        <v>293.83600000000001</v>
      </c>
      <c r="G19309" s="674">
        <v>295.84500000000003</v>
      </c>
      <c r="H19309" s="115">
        <f t="shared" si="602"/>
        <v>1.0068371472522089</v>
      </c>
      <c r="I19309" s="115">
        <f t="shared" si="603"/>
        <v>68.295500000000004</v>
      </c>
    </row>
    <row r="19310" spans="1:9" hidden="1">
      <c r="A19310" s="115" t="s">
        <v>49396</v>
      </c>
      <c r="B19310" s="115" t="s">
        <v>49397</v>
      </c>
      <c r="C19310" s="115" t="s">
        <v>48316</v>
      </c>
      <c r="D19310" s="115" t="s">
        <v>8901</v>
      </c>
      <c r="E19310" s="115">
        <v>55.311199999999999</v>
      </c>
      <c r="F19310" s="674">
        <v>293.83600000000001</v>
      </c>
      <c r="G19310" s="674">
        <v>295.84500000000003</v>
      </c>
      <c r="H19310" s="115">
        <f t="shared" si="602"/>
        <v>1.0068371472522089</v>
      </c>
      <c r="I19310" s="115">
        <f t="shared" si="603"/>
        <v>55.689399999999999</v>
      </c>
    </row>
    <row r="19311" spans="1:9" hidden="1">
      <c r="A19311" s="115" t="s">
        <v>49398</v>
      </c>
      <c r="B19311" s="115" t="s">
        <v>49399</v>
      </c>
      <c r="C19311" s="115" t="s">
        <v>48321</v>
      </c>
      <c r="D19311" s="115" t="s">
        <v>8901</v>
      </c>
      <c r="E19311" s="115">
        <v>198.86840000000001</v>
      </c>
      <c r="F19311" s="674">
        <v>293.83600000000001</v>
      </c>
      <c r="G19311" s="674">
        <v>295.84500000000003</v>
      </c>
      <c r="H19311" s="115">
        <f t="shared" si="602"/>
        <v>1.0068371472522089</v>
      </c>
      <c r="I19311" s="115">
        <f t="shared" si="603"/>
        <v>200.22810000000001</v>
      </c>
    </row>
    <row r="19312" spans="1:9" hidden="1">
      <c r="A19312" s="115" t="s">
        <v>49400</v>
      </c>
      <c r="B19312" s="115" t="s">
        <v>49401</v>
      </c>
      <c r="C19312" s="115" t="s">
        <v>48321</v>
      </c>
      <c r="D19312" s="115" t="s">
        <v>8901</v>
      </c>
      <c r="E19312" s="115">
        <v>79.296000000000006</v>
      </c>
      <c r="F19312" s="674">
        <v>293.83600000000001</v>
      </c>
      <c r="G19312" s="674">
        <v>295.84500000000003</v>
      </c>
      <c r="H19312" s="115">
        <f t="shared" si="602"/>
        <v>1.0068371472522089</v>
      </c>
      <c r="I19312" s="115">
        <f t="shared" si="603"/>
        <v>79.838200000000001</v>
      </c>
    </row>
    <row r="19313" spans="1:9" hidden="1">
      <c r="A19313" s="115" t="s">
        <v>49402</v>
      </c>
      <c r="B19313" s="115" t="s">
        <v>49403</v>
      </c>
      <c r="C19313" s="115" t="s">
        <v>48321</v>
      </c>
      <c r="D19313" s="115" t="s">
        <v>8901</v>
      </c>
      <c r="E19313" s="115">
        <v>63.776899999999998</v>
      </c>
      <c r="F19313" s="674">
        <v>293.83600000000001</v>
      </c>
      <c r="G19313" s="674">
        <v>295.84500000000003</v>
      </c>
      <c r="H19313" s="115">
        <f t="shared" si="602"/>
        <v>1.0068371472522089</v>
      </c>
      <c r="I19313" s="115">
        <f t="shared" si="603"/>
        <v>64.212999999999994</v>
      </c>
    </row>
    <row r="19314" spans="1:9" hidden="1">
      <c r="A19314" s="115" t="s">
        <v>49404</v>
      </c>
      <c r="B19314" s="115" t="s">
        <v>49405</v>
      </c>
      <c r="C19314" s="115" t="s">
        <v>48328</v>
      </c>
      <c r="D19314" s="115" t="s">
        <v>8901</v>
      </c>
      <c r="E19314" s="115">
        <v>253.74610000000001</v>
      </c>
      <c r="F19314" s="674">
        <v>293.83600000000001</v>
      </c>
      <c r="G19314" s="674">
        <v>295.84500000000003</v>
      </c>
      <c r="H19314" s="115">
        <f t="shared" si="602"/>
        <v>1.0068371472522089</v>
      </c>
      <c r="I19314" s="115">
        <f t="shared" si="603"/>
        <v>255.48099999999999</v>
      </c>
    </row>
    <row r="19315" spans="1:9" hidden="1">
      <c r="A19315" s="115" t="s">
        <v>49406</v>
      </c>
      <c r="B19315" s="115" t="s">
        <v>49407</v>
      </c>
      <c r="C19315" s="115" t="s">
        <v>48328</v>
      </c>
      <c r="D19315" s="115" t="s">
        <v>8901</v>
      </c>
      <c r="E19315" s="115">
        <v>99.7941</v>
      </c>
      <c r="F19315" s="674">
        <v>293.83600000000001</v>
      </c>
      <c r="G19315" s="674">
        <v>295.84500000000003</v>
      </c>
      <c r="H19315" s="115">
        <f t="shared" si="602"/>
        <v>1.0068371472522089</v>
      </c>
      <c r="I19315" s="115">
        <f t="shared" si="603"/>
        <v>100.4764</v>
      </c>
    </row>
    <row r="19316" spans="1:9" hidden="1">
      <c r="A19316" s="115" t="s">
        <v>49408</v>
      </c>
      <c r="B19316" s="115" t="s">
        <v>49409</v>
      </c>
      <c r="C19316" s="115" t="s">
        <v>48328</v>
      </c>
      <c r="D19316" s="115" t="s">
        <v>8901</v>
      </c>
      <c r="E19316" s="115">
        <v>78.526600000000002</v>
      </c>
      <c r="F19316" s="674">
        <v>293.83600000000001</v>
      </c>
      <c r="G19316" s="674">
        <v>295.84500000000003</v>
      </c>
      <c r="H19316" s="115">
        <f t="shared" si="602"/>
        <v>1.0068371472522089</v>
      </c>
      <c r="I19316" s="115">
        <f t="shared" si="603"/>
        <v>79.063500000000005</v>
      </c>
    </row>
    <row r="19317" spans="1:9" hidden="1">
      <c r="A19317" s="115" t="s">
        <v>49410</v>
      </c>
      <c r="B19317" s="115" t="s">
        <v>49411</v>
      </c>
      <c r="C19317" s="115" t="s">
        <v>48335</v>
      </c>
      <c r="D19317" s="115" t="s">
        <v>8901</v>
      </c>
      <c r="E19317" s="115">
        <v>186.62700000000001</v>
      </c>
      <c r="F19317" s="674">
        <v>293.83600000000001</v>
      </c>
      <c r="G19317" s="674">
        <v>295.84500000000003</v>
      </c>
      <c r="H19317" s="115">
        <f t="shared" si="602"/>
        <v>1.0068371472522089</v>
      </c>
      <c r="I19317" s="115">
        <f t="shared" si="603"/>
        <v>187.90299999999999</v>
      </c>
    </row>
    <row r="19318" spans="1:9" hidden="1">
      <c r="A19318" s="115" t="s">
        <v>49412</v>
      </c>
      <c r="B19318" s="115" t="s">
        <v>49413</v>
      </c>
      <c r="C19318" s="115" t="s">
        <v>48335</v>
      </c>
      <c r="D19318" s="115" t="s">
        <v>8901</v>
      </c>
      <c r="E19318" s="115">
        <v>78.489699999999999</v>
      </c>
      <c r="F19318" s="674">
        <v>293.83600000000001</v>
      </c>
      <c r="G19318" s="674">
        <v>295.84500000000003</v>
      </c>
      <c r="H19318" s="115">
        <f t="shared" si="602"/>
        <v>1.0068371472522089</v>
      </c>
      <c r="I19318" s="115">
        <f t="shared" si="603"/>
        <v>79.026300000000006</v>
      </c>
    </row>
    <row r="19319" spans="1:9" hidden="1">
      <c r="A19319" s="115" t="s">
        <v>49414</v>
      </c>
      <c r="B19319" s="115" t="s">
        <v>49415</v>
      </c>
      <c r="C19319" s="115" t="s">
        <v>48335</v>
      </c>
      <c r="D19319" s="115" t="s">
        <v>8901</v>
      </c>
      <c r="E19319" s="115">
        <v>63.333599999999997</v>
      </c>
      <c r="F19319" s="674">
        <v>293.83600000000001</v>
      </c>
      <c r="G19319" s="674">
        <v>295.84500000000003</v>
      </c>
      <c r="H19319" s="115">
        <f t="shared" si="602"/>
        <v>1.0068371472522089</v>
      </c>
      <c r="I19319" s="115">
        <f t="shared" si="603"/>
        <v>63.766599999999997</v>
      </c>
    </row>
    <row r="19320" spans="1:9" hidden="1">
      <c r="A19320" s="115" t="s">
        <v>49416</v>
      </c>
      <c r="B19320" s="115" t="s">
        <v>49417</v>
      </c>
      <c r="C19320" s="115" t="s">
        <v>48342</v>
      </c>
      <c r="D19320" s="115" t="s">
        <v>8901</v>
      </c>
      <c r="E19320" s="115">
        <v>216.20580000000001</v>
      </c>
      <c r="F19320" s="674">
        <v>293.83600000000001</v>
      </c>
      <c r="G19320" s="674">
        <v>295.84500000000003</v>
      </c>
      <c r="H19320" s="115">
        <f t="shared" si="602"/>
        <v>1.0068371472522089</v>
      </c>
      <c r="I19320" s="115">
        <f t="shared" si="603"/>
        <v>217.684</v>
      </c>
    </row>
    <row r="19321" spans="1:9" hidden="1">
      <c r="A19321" s="115" t="s">
        <v>49418</v>
      </c>
      <c r="B19321" s="115" t="s">
        <v>49419</v>
      </c>
      <c r="C19321" s="115" t="s">
        <v>48342</v>
      </c>
      <c r="D19321" s="115" t="s">
        <v>8901</v>
      </c>
      <c r="E19321" s="115">
        <v>87.986000000000004</v>
      </c>
      <c r="F19321" s="674">
        <v>293.83600000000001</v>
      </c>
      <c r="G19321" s="674">
        <v>295.84500000000003</v>
      </c>
      <c r="H19321" s="115">
        <f t="shared" si="602"/>
        <v>1.0068371472522089</v>
      </c>
      <c r="I19321" s="115">
        <f t="shared" si="603"/>
        <v>88.587599999999995</v>
      </c>
    </row>
    <row r="19322" spans="1:9" hidden="1">
      <c r="A19322" s="115" t="s">
        <v>49420</v>
      </c>
      <c r="B19322" s="115" t="s">
        <v>49421</v>
      </c>
      <c r="C19322" s="115" t="s">
        <v>48342</v>
      </c>
      <c r="D19322" s="115" t="s">
        <v>8901</v>
      </c>
      <c r="E19322" s="115">
        <v>69.951400000000007</v>
      </c>
      <c r="F19322" s="674">
        <v>293.83600000000001</v>
      </c>
      <c r="G19322" s="674">
        <v>295.84500000000003</v>
      </c>
      <c r="H19322" s="115">
        <f t="shared" si="602"/>
        <v>1.0068371472522089</v>
      </c>
      <c r="I19322" s="115">
        <f t="shared" si="603"/>
        <v>70.429699999999997</v>
      </c>
    </row>
    <row r="19323" spans="1:9" hidden="1">
      <c r="A19323" s="115" t="s">
        <v>49422</v>
      </c>
      <c r="B19323" s="115" t="s">
        <v>49423</v>
      </c>
      <c r="C19323" s="115" t="s">
        <v>48349</v>
      </c>
      <c r="D19323" s="115" t="s">
        <v>8901</v>
      </c>
      <c r="E19323" s="115">
        <v>253.42089999999999</v>
      </c>
      <c r="F19323" s="674">
        <v>293.83600000000001</v>
      </c>
      <c r="G19323" s="674">
        <v>295.84500000000003</v>
      </c>
      <c r="H19323" s="115">
        <f t="shared" si="602"/>
        <v>1.0068371472522089</v>
      </c>
      <c r="I19323" s="115">
        <f t="shared" si="603"/>
        <v>255.15360000000001</v>
      </c>
    </row>
    <row r="19324" spans="1:9" hidden="1">
      <c r="A19324" s="115" t="s">
        <v>49424</v>
      </c>
      <c r="B19324" s="115" t="s">
        <v>49425</v>
      </c>
      <c r="C19324" s="115" t="s">
        <v>48349</v>
      </c>
      <c r="D19324" s="115" t="s">
        <v>8901</v>
      </c>
      <c r="E19324" s="115">
        <v>105.249</v>
      </c>
      <c r="F19324" s="674">
        <v>293.83600000000001</v>
      </c>
      <c r="G19324" s="674">
        <v>295.84500000000003</v>
      </c>
      <c r="H19324" s="115">
        <f t="shared" si="602"/>
        <v>1.0068371472522089</v>
      </c>
      <c r="I19324" s="115">
        <f t="shared" si="603"/>
        <v>105.9686</v>
      </c>
    </row>
    <row r="19325" spans="1:9" hidden="1">
      <c r="A19325" s="115" t="s">
        <v>49426</v>
      </c>
      <c r="B19325" s="115" t="s">
        <v>49427</v>
      </c>
      <c r="C19325" s="115" t="s">
        <v>48349</v>
      </c>
      <c r="D19325" s="115" t="s">
        <v>8901</v>
      </c>
      <c r="E19325" s="115">
        <v>83.688400000000001</v>
      </c>
      <c r="F19325" s="674">
        <v>293.83600000000001</v>
      </c>
      <c r="G19325" s="674">
        <v>295.84500000000003</v>
      </c>
      <c r="H19325" s="115">
        <f t="shared" si="602"/>
        <v>1.0068371472522089</v>
      </c>
      <c r="I19325" s="115">
        <f t="shared" si="603"/>
        <v>84.260599999999997</v>
      </c>
    </row>
    <row r="19326" spans="1:9" hidden="1">
      <c r="A19326" s="115" t="s">
        <v>49428</v>
      </c>
      <c r="B19326" s="115" t="s">
        <v>49429</v>
      </c>
      <c r="C19326" s="115" t="s">
        <v>48356</v>
      </c>
      <c r="D19326" s="115" t="s">
        <v>8901</v>
      </c>
      <c r="E19326" s="115">
        <v>273.79669999999999</v>
      </c>
      <c r="F19326" s="674">
        <v>293.83600000000001</v>
      </c>
      <c r="G19326" s="674">
        <v>295.84500000000003</v>
      </c>
      <c r="H19326" s="115">
        <f t="shared" si="602"/>
        <v>1.0068371472522089</v>
      </c>
      <c r="I19326" s="115">
        <f t="shared" si="603"/>
        <v>275.6687</v>
      </c>
    </row>
    <row r="19327" spans="1:9" hidden="1">
      <c r="A19327" s="115" t="s">
        <v>49430</v>
      </c>
      <c r="B19327" s="115" t="s">
        <v>49431</v>
      </c>
      <c r="C19327" s="115" t="s">
        <v>48356</v>
      </c>
      <c r="D19327" s="115" t="s">
        <v>8901</v>
      </c>
      <c r="E19327" s="115">
        <v>101.8184</v>
      </c>
      <c r="F19327" s="674">
        <v>293.83600000000001</v>
      </c>
      <c r="G19327" s="674">
        <v>295.84500000000003</v>
      </c>
      <c r="H19327" s="115">
        <f t="shared" si="602"/>
        <v>1.0068371472522089</v>
      </c>
      <c r="I19327" s="115">
        <f t="shared" si="603"/>
        <v>102.5145</v>
      </c>
    </row>
    <row r="19328" spans="1:9" hidden="1">
      <c r="A19328" s="115" t="s">
        <v>49432</v>
      </c>
      <c r="B19328" s="115" t="s">
        <v>49433</v>
      </c>
      <c r="C19328" s="115" t="s">
        <v>48356</v>
      </c>
      <c r="D19328" s="115" t="s">
        <v>8901</v>
      </c>
      <c r="E19328" s="115">
        <v>79.128200000000007</v>
      </c>
      <c r="F19328" s="674">
        <v>293.83600000000001</v>
      </c>
      <c r="G19328" s="674">
        <v>295.84500000000003</v>
      </c>
      <c r="H19328" s="115">
        <f t="shared" si="602"/>
        <v>1.0068371472522089</v>
      </c>
      <c r="I19328" s="115">
        <f t="shared" si="603"/>
        <v>79.669200000000004</v>
      </c>
    </row>
    <row r="19329" spans="1:9" hidden="1">
      <c r="A19329" s="115" t="s">
        <v>49434</v>
      </c>
      <c r="B19329" s="115" t="s">
        <v>49435</v>
      </c>
      <c r="C19329" s="115" t="s">
        <v>48363</v>
      </c>
      <c r="D19329" s="115" t="s">
        <v>8901</v>
      </c>
      <c r="E19329" s="115">
        <v>522.45230000000004</v>
      </c>
      <c r="F19329" s="674">
        <v>293.83600000000001</v>
      </c>
      <c r="G19329" s="674">
        <v>295.84500000000003</v>
      </c>
      <c r="H19329" s="115">
        <f t="shared" si="602"/>
        <v>1.0068371472522089</v>
      </c>
      <c r="I19329" s="115">
        <f t="shared" si="603"/>
        <v>526.02440000000001</v>
      </c>
    </row>
    <row r="19330" spans="1:9" hidden="1">
      <c r="A19330" s="115" t="s">
        <v>49436</v>
      </c>
      <c r="B19330" s="115" t="s">
        <v>49437</v>
      </c>
      <c r="C19330" s="115" t="s">
        <v>48363</v>
      </c>
      <c r="D19330" s="115" t="s">
        <v>8901</v>
      </c>
      <c r="E19330" s="115">
        <v>233.4375</v>
      </c>
      <c r="F19330" s="674">
        <v>293.83600000000001</v>
      </c>
      <c r="G19330" s="674">
        <v>295.84500000000003</v>
      </c>
      <c r="H19330" s="115">
        <f t="shared" si="602"/>
        <v>1.0068371472522089</v>
      </c>
      <c r="I19330" s="115">
        <f t="shared" si="603"/>
        <v>235.0335</v>
      </c>
    </row>
    <row r="19331" spans="1:9" hidden="1">
      <c r="A19331" s="115" t="s">
        <v>49438</v>
      </c>
      <c r="B19331" s="115" t="s">
        <v>49439</v>
      </c>
      <c r="C19331" s="115" t="s">
        <v>48363</v>
      </c>
      <c r="D19331" s="115" t="s">
        <v>8901</v>
      </c>
      <c r="E19331" s="115">
        <v>188.31809999999999</v>
      </c>
      <c r="F19331" s="674">
        <v>293.83600000000001</v>
      </c>
      <c r="G19331" s="674">
        <v>295.84500000000003</v>
      </c>
      <c r="H19331" s="115">
        <f t="shared" si="602"/>
        <v>1.0068371472522089</v>
      </c>
      <c r="I19331" s="115">
        <f t="shared" si="603"/>
        <v>189.60570000000001</v>
      </c>
    </row>
    <row r="19332" spans="1:9" hidden="1">
      <c r="A19332" s="115" t="s">
        <v>49440</v>
      </c>
      <c r="B19332" s="115" t="s">
        <v>49441</v>
      </c>
      <c r="C19332" s="115" t="s">
        <v>48370</v>
      </c>
      <c r="D19332" s="115" t="s">
        <v>8901</v>
      </c>
      <c r="E19332" s="115">
        <v>270.30610000000001</v>
      </c>
      <c r="F19332" s="674">
        <v>293.83600000000001</v>
      </c>
      <c r="G19332" s="674">
        <v>295.84500000000003</v>
      </c>
      <c r="H19332" s="115">
        <f t="shared" si="602"/>
        <v>1.0068371472522089</v>
      </c>
      <c r="I19332" s="115">
        <f t="shared" si="603"/>
        <v>272.1542</v>
      </c>
    </row>
    <row r="19333" spans="1:9" hidden="1">
      <c r="A19333" s="115" t="s">
        <v>49442</v>
      </c>
      <c r="B19333" s="115" t="s">
        <v>49443</v>
      </c>
      <c r="C19333" s="115" t="s">
        <v>48370</v>
      </c>
      <c r="D19333" s="115" t="s">
        <v>8901</v>
      </c>
      <c r="E19333" s="115">
        <v>110.3617</v>
      </c>
      <c r="F19333" s="674">
        <v>293.83600000000001</v>
      </c>
      <c r="G19333" s="674">
        <v>295.84500000000003</v>
      </c>
      <c r="H19333" s="115">
        <f t="shared" ref="H19333:H19396" si="604">G19333/F19333</f>
        <v>1.0068371472522089</v>
      </c>
      <c r="I19333" s="115">
        <f t="shared" ref="I19333:I19396" si="605">ROUND(H19333*E19333,4)</f>
        <v>111.1163</v>
      </c>
    </row>
    <row r="19334" spans="1:9" hidden="1">
      <c r="A19334" s="115" t="s">
        <v>49444</v>
      </c>
      <c r="B19334" s="115" t="s">
        <v>49445</v>
      </c>
      <c r="C19334" s="115" t="s">
        <v>48370</v>
      </c>
      <c r="D19334" s="115" t="s">
        <v>8901</v>
      </c>
      <c r="E19334" s="115">
        <v>87.550899999999999</v>
      </c>
      <c r="F19334" s="674">
        <v>293.83600000000001</v>
      </c>
      <c r="G19334" s="674">
        <v>295.84500000000003</v>
      </c>
      <c r="H19334" s="115">
        <f t="shared" si="604"/>
        <v>1.0068371472522089</v>
      </c>
      <c r="I19334" s="115">
        <f t="shared" si="605"/>
        <v>88.149500000000003</v>
      </c>
    </row>
    <row r="19335" spans="1:9" hidden="1">
      <c r="A19335" s="115" t="s">
        <v>49446</v>
      </c>
      <c r="B19335" s="115" t="s">
        <v>49447</v>
      </c>
      <c r="C19335" s="115" t="s">
        <v>48377</v>
      </c>
      <c r="D19335" s="115" t="s">
        <v>8901</v>
      </c>
      <c r="E19335" s="115">
        <v>203.94919999999999</v>
      </c>
      <c r="F19335" s="674">
        <v>293.83600000000001</v>
      </c>
      <c r="G19335" s="674">
        <v>295.84500000000003</v>
      </c>
      <c r="H19335" s="115">
        <f t="shared" si="604"/>
        <v>1.0068371472522089</v>
      </c>
      <c r="I19335" s="115">
        <f t="shared" si="605"/>
        <v>205.34360000000001</v>
      </c>
    </row>
    <row r="19336" spans="1:9" hidden="1">
      <c r="A19336" s="115" t="s">
        <v>49448</v>
      </c>
      <c r="B19336" s="115" t="s">
        <v>49449</v>
      </c>
      <c r="C19336" s="115" t="s">
        <v>48377</v>
      </c>
      <c r="D19336" s="115" t="s">
        <v>8901</v>
      </c>
      <c r="E19336" s="115">
        <v>80.797200000000004</v>
      </c>
      <c r="F19336" s="674">
        <v>293.83600000000001</v>
      </c>
      <c r="G19336" s="674">
        <v>295.84500000000003</v>
      </c>
      <c r="H19336" s="115">
        <f t="shared" si="604"/>
        <v>1.0068371472522089</v>
      </c>
      <c r="I19336" s="115">
        <f t="shared" si="605"/>
        <v>81.349599999999995</v>
      </c>
    </row>
    <row r="19337" spans="1:9" hidden="1">
      <c r="A19337" s="115" t="s">
        <v>49450</v>
      </c>
      <c r="B19337" s="115" t="s">
        <v>49451</v>
      </c>
      <c r="C19337" s="115" t="s">
        <v>48377</v>
      </c>
      <c r="D19337" s="115" t="s">
        <v>8901</v>
      </c>
      <c r="E19337" s="115">
        <v>63.935200000000002</v>
      </c>
      <c r="F19337" s="674">
        <v>293.83600000000001</v>
      </c>
      <c r="G19337" s="674">
        <v>295.84500000000003</v>
      </c>
      <c r="H19337" s="115">
        <f t="shared" si="604"/>
        <v>1.0068371472522089</v>
      </c>
      <c r="I19337" s="115">
        <f t="shared" si="605"/>
        <v>64.372299999999996</v>
      </c>
    </row>
    <row r="19338" spans="1:9" hidden="1">
      <c r="A19338" s="115" t="s">
        <v>49452</v>
      </c>
      <c r="B19338" s="115" t="s">
        <v>49453</v>
      </c>
      <c r="C19338" s="115" t="s">
        <v>48384</v>
      </c>
      <c r="D19338" s="115" t="s">
        <v>8901</v>
      </c>
      <c r="E19338" s="115">
        <v>227.0684</v>
      </c>
      <c r="F19338" s="674">
        <v>293.83600000000001</v>
      </c>
      <c r="G19338" s="674">
        <v>295.84500000000003</v>
      </c>
      <c r="H19338" s="115">
        <f t="shared" si="604"/>
        <v>1.0068371472522089</v>
      </c>
      <c r="I19338" s="115">
        <f t="shared" si="605"/>
        <v>228.62090000000001</v>
      </c>
    </row>
    <row r="19339" spans="1:9" hidden="1">
      <c r="A19339" s="115" t="s">
        <v>49454</v>
      </c>
      <c r="B19339" s="115" t="s">
        <v>49455</v>
      </c>
      <c r="C19339" s="115" t="s">
        <v>48384</v>
      </c>
      <c r="D19339" s="115" t="s">
        <v>8901</v>
      </c>
      <c r="E19339" s="115">
        <v>93.065899999999999</v>
      </c>
      <c r="F19339" s="674">
        <v>293.83600000000001</v>
      </c>
      <c r="G19339" s="674">
        <v>295.84500000000003</v>
      </c>
      <c r="H19339" s="115">
        <f t="shared" si="604"/>
        <v>1.0068371472522089</v>
      </c>
      <c r="I19339" s="115">
        <f t="shared" si="605"/>
        <v>93.702200000000005</v>
      </c>
    </row>
    <row r="19340" spans="1:9" hidden="1">
      <c r="A19340" s="115" t="s">
        <v>49456</v>
      </c>
      <c r="B19340" s="115" t="s">
        <v>49457</v>
      </c>
      <c r="C19340" s="115" t="s">
        <v>48384</v>
      </c>
      <c r="D19340" s="115" t="s">
        <v>8901</v>
      </c>
      <c r="E19340" s="115">
        <v>74.415499999999994</v>
      </c>
      <c r="F19340" s="674">
        <v>293.83600000000001</v>
      </c>
      <c r="G19340" s="674">
        <v>295.84500000000003</v>
      </c>
      <c r="H19340" s="115">
        <f t="shared" si="604"/>
        <v>1.0068371472522089</v>
      </c>
      <c r="I19340" s="115">
        <f t="shared" si="605"/>
        <v>74.924300000000002</v>
      </c>
    </row>
    <row r="19341" spans="1:9" hidden="1">
      <c r="A19341" s="115" t="s">
        <v>49458</v>
      </c>
      <c r="B19341" s="115" t="s">
        <v>49459</v>
      </c>
      <c r="C19341" s="115" t="s">
        <v>48391</v>
      </c>
      <c r="D19341" s="115" t="s">
        <v>8901</v>
      </c>
      <c r="E19341" s="115">
        <v>242.89240000000001</v>
      </c>
      <c r="F19341" s="674">
        <v>293.83600000000001</v>
      </c>
      <c r="G19341" s="674">
        <v>295.84500000000003</v>
      </c>
      <c r="H19341" s="115">
        <f t="shared" si="604"/>
        <v>1.0068371472522089</v>
      </c>
      <c r="I19341" s="115">
        <f t="shared" si="605"/>
        <v>244.5531</v>
      </c>
    </row>
    <row r="19342" spans="1:9" hidden="1">
      <c r="A19342" s="115" t="s">
        <v>49460</v>
      </c>
      <c r="B19342" s="115" t="s">
        <v>49461</v>
      </c>
      <c r="C19342" s="115" t="s">
        <v>48391</v>
      </c>
      <c r="D19342" s="115" t="s">
        <v>8901</v>
      </c>
      <c r="E19342" s="115">
        <v>103.1606</v>
      </c>
      <c r="F19342" s="674">
        <v>293.83600000000001</v>
      </c>
      <c r="G19342" s="674">
        <v>295.84500000000003</v>
      </c>
      <c r="H19342" s="115">
        <f t="shared" si="604"/>
        <v>1.0068371472522089</v>
      </c>
      <c r="I19342" s="115">
        <f t="shared" si="605"/>
        <v>103.8659</v>
      </c>
    </row>
    <row r="19343" spans="1:9" hidden="1">
      <c r="A19343" s="115" t="s">
        <v>49462</v>
      </c>
      <c r="B19343" s="115" t="s">
        <v>49463</v>
      </c>
      <c r="C19343" s="115" t="s">
        <v>48391</v>
      </c>
      <c r="D19343" s="115" t="s">
        <v>8901</v>
      </c>
      <c r="E19343" s="115">
        <v>83.038799999999995</v>
      </c>
      <c r="F19343" s="674">
        <v>293.83600000000001</v>
      </c>
      <c r="G19343" s="674">
        <v>295.84500000000003</v>
      </c>
      <c r="H19343" s="115">
        <f t="shared" si="604"/>
        <v>1.0068371472522089</v>
      </c>
      <c r="I19343" s="115">
        <f t="shared" si="605"/>
        <v>83.606499999999997</v>
      </c>
    </row>
    <row r="19344" spans="1:9" hidden="1">
      <c r="A19344" s="115" t="s">
        <v>49464</v>
      </c>
      <c r="B19344" s="115" t="s">
        <v>49465</v>
      </c>
      <c r="C19344" s="115" t="s">
        <v>48398</v>
      </c>
      <c r="D19344" s="115" t="s">
        <v>8901</v>
      </c>
      <c r="E19344" s="115">
        <v>312.44099999999997</v>
      </c>
      <c r="F19344" s="674">
        <v>293.83600000000001</v>
      </c>
      <c r="G19344" s="674">
        <v>295.84500000000003</v>
      </c>
      <c r="H19344" s="115">
        <f t="shared" si="604"/>
        <v>1.0068371472522089</v>
      </c>
      <c r="I19344" s="115">
        <f t="shared" si="605"/>
        <v>314.5772</v>
      </c>
    </row>
    <row r="19345" spans="1:9" hidden="1">
      <c r="A19345" s="115" t="s">
        <v>49466</v>
      </c>
      <c r="B19345" s="115" t="s">
        <v>49467</v>
      </c>
      <c r="C19345" s="115" t="s">
        <v>48398</v>
      </c>
      <c r="D19345" s="115" t="s">
        <v>8901</v>
      </c>
      <c r="E19345" s="115">
        <v>114.7861</v>
      </c>
      <c r="F19345" s="674">
        <v>293.83600000000001</v>
      </c>
      <c r="G19345" s="674">
        <v>295.84500000000003</v>
      </c>
      <c r="H19345" s="115">
        <f t="shared" si="604"/>
        <v>1.0068371472522089</v>
      </c>
      <c r="I19345" s="115">
        <f t="shared" si="605"/>
        <v>115.57089999999999</v>
      </c>
    </row>
    <row r="19346" spans="1:9" hidden="1">
      <c r="A19346" s="115" t="s">
        <v>49468</v>
      </c>
      <c r="B19346" s="115" t="s">
        <v>49469</v>
      </c>
      <c r="C19346" s="115" t="s">
        <v>48398</v>
      </c>
      <c r="D19346" s="115" t="s">
        <v>8901</v>
      </c>
      <c r="E19346" s="115">
        <v>87.751499999999993</v>
      </c>
      <c r="F19346" s="674">
        <v>293.83600000000001</v>
      </c>
      <c r="G19346" s="674">
        <v>295.84500000000003</v>
      </c>
      <c r="H19346" s="115">
        <f t="shared" si="604"/>
        <v>1.0068371472522089</v>
      </c>
      <c r="I19346" s="115">
        <f t="shared" si="605"/>
        <v>88.351500000000001</v>
      </c>
    </row>
    <row r="19347" spans="1:9" hidden="1">
      <c r="A19347" s="115" t="s">
        <v>49470</v>
      </c>
      <c r="B19347" s="115" t="s">
        <v>49471</v>
      </c>
      <c r="C19347" s="115" t="s">
        <v>48405</v>
      </c>
      <c r="D19347" s="115" t="s">
        <v>8901</v>
      </c>
      <c r="E19347" s="115">
        <v>420.84730000000002</v>
      </c>
      <c r="F19347" s="674">
        <v>293.83600000000001</v>
      </c>
      <c r="G19347" s="674">
        <v>295.84500000000003</v>
      </c>
      <c r="H19347" s="115">
        <f t="shared" si="604"/>
        <v>1.0068371472522089</v>
      </c>
      <c r="I19347" s="115">
        <f t="shared" si="605"/>
        <v>423.72469999999998</v>
      </c>
    </row>
    <row r="19348" spans="1:9" hidden="1">
      <c r="A19348" s="115" t="s">
        <v>49472</v>
      </c>
      <c r="B19348" s="115" t="s">
        <v>49473</v>
      </c>
      <c r="C19348" s="115" t="s">
        <v>48405</v>
      </c>
      <c r="D19348" s="115" t="s">
        <v>8901</v>
      </c>
      <c r="E19348" s="115">
        <v>133.5522</v>
      </c>
      <c r="F19348" s="674">
        <v>293.83600000000001</v>
      </c>
      <c r="G19348" s="674">
        <v>295.84500000000003</v>
      </c>
      <c r="H19348" s="115">
        <f t="shared" si="604"/>
        <v>1.0068371472522089</v>
      </c>
      <c r="I19348" s="115">
        <f t="shared" si="605"/>
        <v>134.46530000000001</v>
      </c>
    </row>
    <row r="19349" spans="1:9" hidden="1">
      <c r="A19349" s="115" t="s">
        <v>49474</v>
      </c>
      <c r="B19349" s="115" t="s">
        <v>49475</v>
      </c>
      <c r="C19349" s="115" t="s">
        <v>48405</v>
      </c>
      <c r="D19349" s="115" t="s">
        <v>8901</v>
      </c>
      <c r="E19349" s="115">
        <v>113.1678</v>
      </c>
      <c r="F19349" s="674">
        <v>293.83600000000001</v>
      </c>
      <c r="G19349" s="674">
        <v>295.84500000000003</v>
      </c>
      <c r="H19349" s="115">
        <f t="shared" si="604"/>
        <v>1.0068371472522089</v>
      </c>
      <c r="I19349" s="115">
        <f t="shared" si="605"/>
        <v>113.9415</v>
      </c>
    </row>
    <row r="19350" spans="1:9" hidden="1">
      <c r="A19350" s="115" t="s">
        <v>49476</v>
      </c>
      <c r="B19350" s="115" t="s">
        <v>49477</v>
      </c>
      <c r="C19350" s="115" t="s">
        <v>48412</v>
      </c>
      <c r="D19350" s="115" t="s">
        <v>8901</v>
      </c>
      <c r="E19350" s="115">
        <v>303.20060000000001</v>
      </c>
      <c r="F19350" s="674">
        <v>293.83600000000001</v>
      </c>
      <c r="G19350" s="674">
        <v>295.84500000000003</v>
      </c>
      <c r="H19350" s="115">
        <f t="shared" si="604"/>
        <v>1.0068371472522089</v>
      </c>
      <c r="I19350" s="115">
        <f t="shared" si="605"/>
        <v>305.27359999999999</v>
      </c>
    </row>
    <row r="19351" spans="1:9" hidden="1">
      <c r="A19351" s="115" t="s">
        <v>49478</v>
      </c>
      <c r="B19351" s="115" t="s">
        <v>49479</v>
      </c>
      <c r="C19351" s="115" t="s">
        <v>48412</v>
      </c>
      <c r="D19351" s="115" t="s">
        <v>8901</v>
      </c>
      <c r="E19351" s="115">
        <v>122.794</v>
      </c>
      <c r="F19351" s="674">
        <v>293.83600000000001</v>
      </c>
      <c r="G19351" s="674">
        <v>295.84500000000003</v>
      </c>
      <c r="H19351" s="115">
        <f t="shared" si="604"/>
        <v>1.0068371472522089</v>
      </c>
      <c r="I19351" s="115">
        <f t="shared" si="605"/>
        <v>123.6336</v>
      </c>
    </row>
    <row r="19352" spans="1:9" hidden="1">
      <c r="A19352" s="115" t="s">
        <v>49480</v>
      </c>
      <c r="B19352" s="115" t="s">
        <v>49481</v>
      </c>
      <c r="C19352" s="115" t="s">
        <v>48412</v>
      </c>
      <c r="D19352" s="115" t="s">
        <v>8901</v>
      </c>
      <c r="E19352" s="115">
        <v>98.170400000000001</v>
      </c>
      <c r="F19352" s="674">
        <v>293.83600000000001</v>
      </c>
      <c r="G19352" s="674">
        <v>295.84500000000003</v>
      </c>
      <c r="H19352" s="115">
        <f t="shared" si="604"/>
        <v>1.0068371472522089</v>
      </c>
      <c r="I19352" s="115">
        <f t="shared" si="605"/>
        <v>98.8416</v>
      </c>
    </row>
    <row r="19353" spans="1:9" hidden="1">
      <c r="A19353" s="115" t="s">
        <v>49482</v>
      </c>
      <c r="B19353" s="115" t="s">
        <v>49483</v>
      </c>
      <c r="C19353" s="115" t="s">
        <v>48419</v>
      </c>
      <c r="D19353" s="115" t="s">
        <v>8901</v>
      </c>
      <c r="E19353" s="115">
        <v>332.61559999999997</v>
      </c>
      <c r="F19353" s="674">
        <v>293.83600000000001</v>
      </c>
      <c r="G19353" s="674">
        <v>295.84500000000003</v>
      </c>
      <c r="H19353" s="115">
        <f t="shared" si="604"/>
        <v>1.0068371472522089</v>
      </c>
      <c r="I19353" s="115">
        <f t="shared" si="605"/>
        <v>334.8897</v>
      </c>
    </row>
    <row r="19354" spans="1:9" hidden="1">
      <c r="A19354" s="115" t="s">
        <v>49484</v>
      </c>
      <c r="B19354" s="115" t="s">
        <v>49485</v>
      </c>
      <c r="C19354" s="115" t="s">
        <v>48419</v>
      </c>
      <c r="D19354" s="115" t="s">
        <v>8901</v>
      </c>
      <c r="E19354" s="115">
        <v>136.1968</v>
      </c>
      <c r="F19354" s="674">
        <v>293.83600000000001</v>
      </c>
      <c r="G19354" s="674">
        <v>295.84500000000003</v>
      </c>
      <c r="H19354" s="115">
        <f t="shared" si="604"/>
        <v>1.0068371472522089</v>
      </c>
      <c r="I19354" s="115">
        <f t="shared" si="605"/>
        <v>137.12799999999999</v>
      </c>
    </row>
    <row r="19355" spans="1:9" hidden="1">
      <c r="A19355" s="115" t="s">
        <v>49486</v>
      </c>
      <c r="B19355" s="115" t="s">
        <v>49487</v>
      </c>
      <c r="C19355" s="115" t="s">
        <v>48419</v>
      </c>
      <c r="D19355" s="115" t="s">
        <v>8901</v>
      </c>
      <c r="E19355" s="115">
        <v>108.2756</v>
      </c>
      <c r="F19355" s="674">
        <v>293.83600000000001</v>
      </c>
      <c r="G19355" s="674">
        <v>295.84500000000003</v>
      </c>
      <c r="H19355" s="115">
        <f t="shared" si="604"/>
        <v>1.0068371472522089</v>
      </c>
      <c r="I19355" s="115">
        <f t="shared" si="605"/>
        <v>109.0159</v>
      </c>
    </row>
    <row r="19356" spans="1:9" hidden="1">
      <c r="A19356" s="115" t="s">
        <v>49488</v>
      </c>
      <c r="B19356" s="115" t="s">
        <v>49489</v>
      </c>
      <c r="C19356" s="115" t="s">
        <v>48426</v>
      </c>
      <c r="D19356" s="115" t="s">
        <v>8901</v>
      </c>
      <c r="E19356" s="115">
        <v>517.90660000000003</v>
      </c>
      <c r="F19356" s="674">
        <v>293.83600000000001</v>
      </c>
      <c r="G19356" s="674">
        <v>295.84500000000003</v>
      </c>
      <c r="H19356" s="115">
        <f t="shared" si="604"/>
        <v>1.0068371472522089</v>
      </c>
      <c r="I19356" s="115">
        <f t="shared" si="605"/>
        <v>521.44759999999997</v>
      </c>
    </row>
    <row r="19357" spans="1:9" hidden="1">
      <c r="A19357" s="115" t="s">
        <v>49490</v>
      </c>
      <c r="B19357" s="115" t="s">
        <v>49491</v>
      </c>
      <c r="C19357" s="115" t="s">
        <v>48426</v>
      </c>
      <c r="D19357" s="115" t="s">
        <v>8901</v>
      </c>
      <c r="E19357" s="115">
        <v>217.05539999999999</v>
      </c>
      <c r="F19357" s="674">
        <v>293.83600000000001</v>
      </c>
      <c r="G19357" s="674">
        <v>295.84500000000003</v>
      </c>
      <c r="H19357" s="115">
        <f t="shared" si="604"/>
        <v>1.0068371472522089</v>
      </c>
      <c r="I19357" s="115">
        <f t="shared" si="605"/>
        <v>218.5394</v>
      </c>
    </row>
    <row r="19358" spans="1:9" hidden="1">
      <c r="A19358" s="115" t="s">
        <v>49492</v>
      </c>
      <c r="B19358" s="115" t="s">
        <v>49493</v>
      </c>
      <c r="C19358" s="115" t="s">
        <v>48426</v>
      </c>
      <c r="D19358" s="115" t="s">
        <v>8901</v>
      </c>
      <c r="E19358" s="115">
        <v>170.52930000000001</v>
      </c>
      <c r="F19358" s="674">
        <v>293.83600000000001</v>
      </c>
      <c r="G19358" s="674">
        <v>295.84500000000003</v>
      </c>
      <c r="H19358" s="115">
        <f t="shared" si="604"/>
        <v>1.0068371472522089</v>
      </c>
      <c r="I19358" s="115">
        <f t="shared" si="605"/>
        <v>171.6952</v>
      </c>
    </row>
    <row r="19359" spans="1:9" hidden="1">
      <c r="A19359" s="115" t="s">
        <v>49494</v>
      </c>
      <c r="B19359" s="115" t="s">
        <v>49495</v>
      </c>
      <c r="C19359" s="115" t="s">
        <v>48433</v>
      </c>
      <c r="D19359" s="115" t="s">
        <v>8901</v>
      </c>
      <c r="E19359" s="115">
        <v>378.95269999999999</v>
      </c>
      <c r="F19359" s="674">
        <v>293.83600000000001</v>
      </c>
      <c r="G19359" s="674">
        <v>295.84500000000003</v>
      </c>
      <c r="H19359" s="115">
        <f t="shared" si="604"/>
        <v>1.0068371472522089</v>
      </c>
      <c r="I19359" s="115">
        <f t="shared" si="605"/>
        <v>381.5437</v>
      </c>
    </row>
    <row r="19360" spans="1:9" hidden="1">
      <c r="A19360" s="115" t="s">
        <v>49496</v>
      </c>
      <c r="B19360" s="115" t="s">
        <v>49497</v>
      </c>
      <c r="C19360" s="115" t="s">
        <v>48433</v>
      </c>
      <c r="D19360" s="115" t="s">
        <v>8901</v>
      </c>
      <c r="E19360" s="115">
        <v>141.79239999999999</v>
      </c>
      <c r="F19360" s="674">
        <v>293.83600000000001</v>
      </c>
      <c r="G19360" s="674">
        <v>295.84500000000003</v>
      </c>
      <c r="H19360" s="115">
        <f t="shared" si="604"/>
        <v>1.0068371472522089</v>
      </c>
      <c r="I19360" s="115">
        <f t="shared" si="605"/>
        <v>142.7619</v>
      </c>
    </row>
    <row r="19361" spans="1:9" hidden="1">
      <c r="A19361" s="115" t="s">
        <v>49498</v>
      </c>
      <c r="B19361" s="115" t="s">
        <v>49499</v>
      </c>
      <c r="C19361" s="115" t="s">
        <v>48433</v>
      </c>
      <c r="D19361" s="115" t="s">
        <v>8901</v>
      </c>
      <c r="E19361" s="115">
        <v>108.3473</v>
      </c>
      <c r="F19361" s="674">
        <v>293.83600000000001</v>
      </c>
      <c r="G19361" s="674">
        <v>295.84500000000003</v>
      </c>
      <c r="H19361" s="115">
        <f t="shared" si="604"/>
        <v>1.0068371472522089</v>
      </c>
      <c r="I19361" s="115">
        <f t="shared" si="605"/>
        <v>109.0881</v>
      </c>
    </row>
    <row r="19362" spans="1:9" hidden="1">
      <c r="A19362" s="115" t="s">
        <v>49500</v>
      </c>
      <c r="B19362" s="115" t="s">
        <v>49501</v>
      </c>
      <c r="C19362" s="115" t="s">
        <v>48440</v>
      </c>
      <c r="D19362" s="115" t="s">
        <v>8901</v>
      </c>
      <c r="E19362" s="115">
        <v>90.132099999999994</v>
      </c>
      <c r="F19362" s="674">
        <v>293.83600000000001</v>
      </c>
      <c r="G19362" s="674">
        <v>295.84500000000003</v>
      </c>
      <c r="H19362" s="115">
        <f t="shared" si="604"/>
        <v>1.0068371472522089</v>
      </c>
      <c r="I19362" s="115">
        <f t="shared" si="605"/>
        <v>90.7483</v>
      </c>
    </row>
    <row r="19363" spans="1:9" hidden="1">
      <c r="A19363" s="115" t="s">
        <v>49502</v>
      </c>
      <c r="B19363" s="115" t="s">
        <v>49503</v>
      </c>
      <c r="C19363" s="115" t="s">
        <v>48440</v>
      </c>
      <c r="D19363" s="115" t="s">
        <v>8901</v>
      </c>
      <c r="E19363" s="115">
        <v>40.471699999999998</v>
      </c>
      <c r="F19363" s="674">
        <v>293.83600000000001</v>
      </c>
      <c r="G19363" s="674">
        <v>295.84500000000003</v>
      </c>
      <c r="H19363" s="115">
        <f t="shared" si="604"/>
        <v>1.0068371472522089</v>
      </c>
      <c r="I19363" s="115">
        <f t="shared" si="605"/>
        <v>40.748399999999997</v>
      </c>
    </row>
    <row r="19364" spans="1:9" hidden="1">
      <c r="A19364" s="115" t="s">
        <v>49504</v>
      </c>
      <c r="B19364" s="115" t="s">
        <v>49505</v>
      </c>
      <c r="C19364" s="115" t="s">
        <v>48440</v>
      </c>
      <c r="D19364" s="115" t="s">
        <v>8901</v>
      </c>
      <c r="E19364" s="115">
        <v>34.660699999999999</v>
      </c>
      <c r="F19364" s="674">
        <v>293.83600000000001</v>
      </c>
      <c r="G19364" s="674">
        <v>295.84500000000003</v>
      </c>
      <c r="H19364" s="115">
        <f t="shared" si="604"/>
        <v>1.0068371472522089</v>
      </c>
      <c r="I19364" s="115">
        <f t="shared" si="605"/>
        <v>34.8977</v>
      </c>
    </row>
    <row r="19365" spans="1:9" hidden="1">
      <c r="A19365" s="115" t="s">
        <v>49506</v>
      </c>
      <c r="B19365" s="115" t="s">
        <v>49507</v>
      </c>
      <c r="C19365" s="115" t="s">
        <v>48447</v>
      </c>
      <c r="D19365" s="115" t="s">
        <v>8901</v>
      </c>
      <c r="E19365" s="115">
        <v>92.871899999999997</v>
      </c>
      <c r="F19365" s="674">
        <v>293.83600000000001</v>
      </c>
      <c r="G19365" s="674">
        <v>295.84500000000003</v>
      </c>
      <c r="H19365" s="115">
        <f t="shared" si="604"/>
        <v>1.0068371472522089</v>
      </c>
      <c r="I19365" s="115">
        <f t="shared" si="605"/>
        <v>93.506900000000002</v>
      </c>
    </row>
    <row r="19366" spans="1:9" hidden="1">
      <c r="A19366" s="115" t="s">
        <v>49508</v>
      </c>
      <c r="B19366" s="115" t="s">
        <v>49509</v>
      </c>
      <c r="C19366" s="115" t="s">
        <v>48447</v>
      </c>
      <c r="D19366" s="115" t="s">
        <v>8901</v>
      </c>
      <c r="E19366" s="115">
        <v>42.272100000000002</v>
      </c>
      <c r="F19366" s="674">
        <v>293.83600000000001</v>
      </c>
      <c r="G19366" s="674">
        <v>295.84500000000003</v>
      </c>
      <c r="H19366" s="115">
        <f t="shared" si="604"/>
        <v>1.0068371472522089</v>
      </c>
      <c r="I19366" s="115">
        <f t="shared" si="605"/>
        <v>42.561100000000003</v>
      </c>
    </row>
    <row r="19367" spans="1:9" hidden="1">
      <c r="A19367" s="115" t="s">
        <v>49510</v>
      </c>
      <c r="B19367" s="115" t="s">
        <v>49511</v>
      </c>
      <c r="C19367" s="115" t="s">
        <v>48452</v>
      </c>
      <c r="D19367" s="115" t="s">
        <v>8901</v>
      </c>
      <c r="E19367" s="115">
        <v>36.226300000000002</v>
      </c>
      <c r="F19367" s="674">
        <v>293.83600000000001</v>
      </c>
      <c r="G19367" s="674">
        <v>295.84500000000003</v>
      </c>
      <c r="H19367" s="115">
        <f t="shared" si="604"/>
        <v>1.0068371472522089</v>
      </c>
      <c r="I19367" s="115">
        <f t="shared" si="605"/>
        <v>36.473999999999997</v>
      </c>
    </row>
    <row r="19368" spans="1:9" hidden="1">
      <c r="A19368" s="115" t="s">
        <v>49512</v>
      </c>
      <c r="B19368" s="115" t="s">
        <v>49513</v>
      </c>
      <c r="C19368" s="115" t="s">
        <v>48455</v>
      </c>
      <c r="D19368" s="115" t="s">
        <v>8901</v>
      </c>
      <c r="E19368" s="115">
        <v>73.5595</v>
      </c>
      <c r="F19368" s="674">
        <v>293.83600000000001</v>
      </c>
      <c r="G19368" s="674">
        <v>295.84500000000003</v>
      </c>
      <c r="H19368" s="115">
        <f t="shared" si="604"/>
        <v>1.0068371472522089</v>
      </c>
      <c r="I19368" s="115">
        <f t="shared" si="605"/>
        <v>74.062399999999997</v>
      </c>
    </row>
    <row r="19369" spans="1:9" hidden="1">
      <c r="A19369" s="115" t="s">
        <v>49514</v>
      </c>
      <c r="B19369" s="115" t="s">
        <v>49515</v>
      </c>
      <c r="C19369" s="115" t="s">
        <v>48455</v>
      </c>
      <c r="D19369" s="115" t="s">
        <v>8901</v>
      </c>
      <c r="E19369" s="115">
        <v>36.320599999999999</v>
      </c>
      <c r="F19369" s="674">
        <v>293.83600000000001</v>
      </c>
      <c r="G19369" s="674">
        <v>295.84500000000003</v>
      </c>
      <c r="H19369" s="115">
        <f t="shared" si="604"/>
        <v>1.0068371472522089</v>
      </c>
      <c r="I19369" s="115">
        <f t="shared" si="605"/>
        <v>36.568899999999999</v>
      </c>
    </row>
    <row r="19370" spans="1:9" hidden="1">
      <c r="A19370" s="115" t="s">
        <v>49516</v>
      </c>
      <c r="B19370" s="115" t="s">
        <v>49517</v>
      </c>
      <c r="C19370" s="115" t="s">
        <v>48455</v>
      </c>
      <c r="D19370" s="115" t="s">
        <v>8901</v>
      </c>
      <c r="E19370" s="115">
        <v>31.944099999999999</v>
      </c>
      <c r="F19370" s="674">
        <v>293.83600000000001</v>
      </c>
      <c r="G19370" s="674">
        <v>295.84500000000003</v>
      </c>
      <c r="H19370" s="115">
        <f t="shared" si="604"/>
        <v>1.0068371472522089</v>
      </c>
      <c r="I19370" s="115">
        <f t="shared" si="605"/>
        <v>32.162500000000001</v>
      </c>
    </row>
    <row r="19371" spans="1:9" hidden="1">
      <c r="A19371" s="115" t="s">
        <v>49518</v>
      </c>
      <c r="B19371" s="115" t="s">
        <v>49519</v>
      </c>
      <c r="C19371" s="115" t="s">
        <v>48462</v>
      </c>
      <c r="D19371" s="115" t="s">
        <v>8901</v>
      </c>
      <c r="E19371" s="115">
        <v>49.359499999999997</v>
      </c>
      <c r="F19371" s="674">
        <v>293.83600000000001</v>
      </c>
      <c r="G19371" s="674">
        <v>295.84500000000003</v>
      </c>
      <c r="H19371" s="115">
        <f t="shared" si="604"/>
        <v>1.0068371472522089</v>
      </c>
      <c r="I19371" s="115">
        <f t="shared" si="605"/>
        <v>49.697000000000003</v>
      </c>
    </row>
    <row r="19372" spans="1:9" hidden="1">
      <c r="A19372" s="115" t="s">
        <v>49520</v>
      </c>
      <c r="B19372" s="115" t="s">
        <v>49521</v>
      </c>
      <c r="C19372" s="115" t="s">
        <v>48462</v>
      </c>
      <c r="D19372" s="115" t="s">
        <v>8901</v>
      </c>
      <c r="E19372" s="115">
        <v>12.1206</v>
      </c>
      <c r="F19372" s="674">
        <v>293.83600000000001</v>
      </c>
      <c r="G19372" s="674">
        <v>295.84500000000003</v>
      </c>
      <c r="H19372" s="115">
        <f t="shared" si="604"/>
        <v>1.0068371472522089</v>
      </c>
      <c r="I19372" s="115">
        <f t="shared" si="605"/>
        <v>12.2035</v>
      </c>
    </row>
    <row r="19373" spans="1:9" hidden="1">
      <c r="A19373" s="115" t="s">
        <v>49522</v>
      </c>
      <c r="B19373" s="115" t="s">
        <v>49523</v>
      </c>
      <c r="C19373" s="115" t="s">
        <v>48462</v>
      </c>
      <c r="D19373" s="115" t="s">
        <v>8901</v>
      </c>
      <c r="E19373" s="115">
        <v>7.7441000000000004</v>
      </c>
      <c r="F19373" s="674">
        <v>293.83600000000001</v>
      </c>
      <c r="G19373" s="674">
        <v>295.84500000000003</v>
      </c>
      <c r="H19373" s="115">
        <f t="shared" si="604"/>
        <v>1.0068371472522089</v>
      </c>
      <c r="I19373" s="115">
        <f t="shared" si="605"/>
        <v>7.7969999999999997</v>
      </c>
    </row>
    <row r="19374" spans="1:9" hidden="1">
      <c r="A19374" s="115" t="s">
        <v>49524</v>
      </c>
      <c r="B19374" s="115" t="s">
        <v>49525</v>
      </c>
      <c r="C19374" s="115" t="s">
        <v>48469</v>
      </c>
      <c r="D19374" s="115" t="s">
        <v>8901</v>
      </c>
      <c r="E19374" s="115">
        <v>343.00839999999999</v>
      </c>
      <c r="F19374" s="674">
        <v>293.83600000000001</v>
      </c>
      <c r="G19374" s="674">
        <v>295.84500000000003</v>
      </c>
      <c r="H19374" s="115">
        <f t="shared" si="604"/>
        <v>1.0068371472522089</v>
      </c>
      <c r="I19374" s="115">
        <f t="shared" si="605"/>
        <v>345.35359999999997</v>
      </c>
    </row>
    <row r="19375" spans="1:9" hidden="1">
      <c r="A19375" s="115" t="s">
        <v>49526</v>
      </c>
      <c r="B19375" s="115" t="s">
        <v>49527</v>
      </c>
      <c r="C19375" s="115" t="s">
        <v>48469</v>
      </c>
      <c r="D19375" s="115" t="s">
        <v>8901</v>
      </c>
      <c r="E19375" s="115">
        <v>209.11969999999999</v>
      </c>
      <c r="F19375" s="674">
        <v>293.83600000000001</v>
      </c>
      <c r="G19375" s="674">
        <v>295.84500000000003</v>
      </c>
      <c r="H19375" s="115">
        <f t="shared" si="604"/>
        <v>1.0068371472522089</v>
      </c>
      <c r="I19375" s="115">
        <f t="shared" si="605"/>
        <v>210.54949999999999</v>
      </c>
    </row>
    <row r="19376" spans="1:9" hidden="1">
      <c r="A19376" s="115" t="s">
        <v>49528</v>
      </c>
      <c r="B19376" s="115" t="s">
        <v>49529</v>
      </c>
      <c r="C19376" s="115" t="s">
        <v>48469</v>
      </c>
      <c r="D19376" s="115" t="s">
        <v>8901</v>
      </c>
      <c r="E19376" s="115">
        <v>182.1551</v>
      </c>
      <c r="F19376" s="674">
        <v>293.83600000000001</v>
      </c>
      <c r="G19376" s="674">
        <v>295.84500000000003</v>
      </c>
      <c r="H19376" s="115">
        <f t="shared" si="604"/>
        <v>1.0068371472522089</v>
      </c>
      <c r="I19376" s="115">
        <f t="shared" si="605"/>
        <v>183.40049999999999</v>
      </c>
    </row>
    <row r="19377" spans="1:9" hidden="1">
      <c r="A19377" s="115" t="s">
        <v>49530</v>
      </c>
      <c r="B19377" s="115" t="s">
        <v>49531</v>
      </c>
      <c r="C19377" s="115" t="s">
        <v>48476</v>
      </c>
      <c r="D19377" s="115" t="s">
        <v>8901</v>
      </c>
      <c r="E19377" s="115">
        <v>479.85980000000001</v>
      </c>
      <c r="F19377" s="674">
        <v>293.83600000000001</v>
      </c>
      <c r="G19377" s="674">
        <v>295.84500000000003</v>
      </c>
      <c r="H19377" s="115">
        <f t="shared" si="604"/>
        <v>1.0068371472522089</v>
      </c>
      <c r="I19377" s="115">
        <f t="shared" si="605"/>
        <v>483.14069999999998</v>
      </c>
    </row>
    <row r="19378" spans="1:9" hidden="1">
      <c r="A19378" s="115" t="s">
        <v>49532</v>
      </c>
      <c r="B19378" s="115" t="s">
        <v>49533</v>
      </c>
      <c r="C19378" s="115" t="s">
        <v>48476</v>
      </c>
      <c r="D19378" s="115" t="s">
        <v>8901</v>
      </c>
      <c r="E19378" s="115">
        <v>284.56380000000001</v>
      </c>
      <c r="F19378" s="674">
        <v>293.83600000000001</v>
      </c>
      <c r="G19378" s="674">
        <v>295.84500000000003</v>
      </c>
      <c r="H19378" s="115">
        <f t="shared" si="604"/>
        <v>1.0068371472522089</v>
      </c>
      <c r="I19378" s="115">
        <f t="shared" si="605"/>
        <v>286.50940000000003</v>
      </c>
    </row>
    <row r="19379" spans="1:9" hidden="1">
      <c r="A19379" s="115" t="s">
        <v>49534</v>
      </c>
      <c r="B19379" s="115" t="s">
        <v>49535</v>
      </c>
      <c r="C19379" s="115" t="s">
        <v>48476</v>
      </c>
      <c r="D19379" s="115" t="s">
        <v>8901</v>
      </c>
      <c r="E19379" s="115">
        <v>246.61940000000001</v>
      </c>
      <c r="F19379" s="674">
        <v>293.83600000000001</v>
      </c>
      <c r="G19379" s="674">
        <v>295.84500000000003</v>
      </c>
      <c r="H19379" s="115">
        <f t="shared" si="604"/>
        <v>1.0068371472522089</v>
      </c>
      <c r="I19379" s="115">
        <f t="shared" si="605"/>
        <v>248.3056</v>
      </c>
    </row>
    <row r="19380" spans="1:9" hidden="1">
      <c r="A19380" s="115" t="s">
        <v>49536</v>
      </c>
      <c r="B19380" s="115" t="s">
        <v>49537</v>
      </c>
      <c r="C19380" s="115" t="s">
        <v>48483</v>
      </c>
      <c r="D19380" s="115" t="s">
        <v>8901</v>
      </c>
      <c r="E19380" s="115">
        <v>320.53530000000001</v>
      </c>
      <c r="F19380" s="674">
        <v>293.83600000000001</v>
      </c>
      <c r="G19380" s="674">
        <v>295.84500000000003</v>
      </c>
      <c r="H19380" s="115">
        <f t="shared" si="604"/>
        <v>1.0068371472522089</v>
      </c>
      <c r="I19380" s="115">
        <f t="shared" si="605"/>
        <v>322.72680000000003</v>
      </c>
    </row>
    <row r="19381" spans="1:9" hidden="1">
      <c r="A19381" s="115" t="s">
        <v>49538</v>
      </c>
      <c r="B19381" s="115" t="s">
        <v>49539</v>
      </c>
      <c r="C19381" s="115" t="s">
        <v>48483</v>
      </c>
      <c r="D19381" s="115" t="s">
        <v>8901</v>
      </c>
      <c r="E19381" s="115">
        <v>139.87</v>
      </c>
      <c r="F19381" s="674">
        <v>293.83600000000001</v>
      </c>
      <c r="G19381" s="674">
        <v>295.84500000000003</v>
      </c>
      <c r="H19381" s="115">
        <f t="shared" si="604"/>
        <v>1.0068371472522089</v>
      </c>
      <c r="I19381" s="115">
        <f t="shared" si="605"/>
        <v>140.8263</v>
      </c>
    </row>
    <row r="19382" spans="1:9" hidden="1">
      <c r="A19382" s="115" t="s">
        <v>49540</v>
      </c>
      <c r="B19382" s="115" t="s">
        <v>49541</v>
      </c>
      <c r="C19382" s="115" t="s">
        <v>48483</v>
      </c>
      <c r="D19382" s="115" t="s">
        <v>8901</v>
      </c>
      <c r="E19382" s="115">
        <v>115.5243</v>
      </c>
      <c r="F19382" s="674">
        <v>293.83600000000001</v>
      </c>
      <c r="G19382" s="674">
        <v>295.84500000000003</v>
      </c>
      <c r="H19382" s="115">
        <f t="shared" si="604"/>
        <v>1.0068371472522089</v>
      </c>
      <c r="I19382" s="115">
        <f t="shared" si="605"/>
        <v>116.3142</v>
      </c>
    </row>
    <row r="19383" spans="1:9" hidden="1">
      <c r="A19383" s="115" t="s">
        <v>49542</v>
      </c>
      <c r="B19383" s="115" t="s">
        <v>49543</v>
      </c>
      <c r="C19383" s="115" t="s">
        <v>48490</v>
      </c>
      <c r="D19383" s="115" t="s">
        <v>8901</v>
      </c>
      <c r="E19383" s="115">
        <v>157.10290000000001</v>
      </c>
      <c r="F19383" s="674">
        <v>293.83600000000001</v>
      </c>
      <c r="G19383" s="674">
        <v>295.84500000000003</v>
      </c>
      <c r="H19383" s="115">
        <f t="shared" si="604"/>
        <v>1.0068371472522089</v>
      </c>
      <c r="I19383" s="115">
        <f t="shared" si="605"/>
        <v>158.17699999999999</v>
      </c>
    </row>
    <row r="19384" spans="1:9" hidden="1">
      <c r="A19384" s="115" t="s">
        <v>49544</v>
      </c>
      <c r="B19384" s="115" t="s">
        <v>49545</v>
      </c>
      <c r="C19384" s="115" t="s">
        <v>48490</v>
      </c>
      <c r="D19384" s="115" t="s">
        <v>8901</v>
      </c>
      <c r="E19384" s="115">
        <v>98.499700000000004</v>
      </c>
      <c r="F19384" s="674">
        <v>293.83600000000001</v>
      </c>
      <c r="G19384" s="674">
        <v>295.84500000000003</v>
      </c>
      <c r="H19384" s="115">
        <f t="shared" si="604"/>
        <v>1.0068371472522089</v>
      </c>
      <c r="I19384" s="115">
        <f t="shared" si="605"/>
        <v>99.173199999999994</v>
      </c>
    </row>
    <row r="19385" spans="1:9" hidden="1">
      <c r="A19385" s="115" t="s">
        <v>49546</v>
      </c>
      <c r="B19385" s="115" t="s">
        <v>49547</v>
      </c>
      <c r="C19385" s="115" t="s">
        <v>48490</v>
      </c>
      <c r="D19385" s="115" t="s">
        <v>8901</v>
      </c>
      <c r="E19385" s="115">
        <v>85.355000000000004</v>
      </c>
      <c r="F19385" s="674">
        <v>293.83600000000001</v>
      </c>
      <c r="G19385" s="674">
        <v>295.84500000000003</v>
      </c>
      <c r="H19385" s="115">
        <f t="shared" si="604"/>
        <v>1.0068371472522089</v>
      </c>
      <c r="I19385" s="115">
        <f t="shared" si="605"/>
        <v>85.938599999999994</v>
      </c>
    </row>
    <row r="19386" spans="1:9" hidden="1">
      <c r="A19386" s="115" t="s">
        <v>49548</v>
      </c>
      <c r="B19386" s="115" t="s">
        <v>49549</v>
      </c>
      <c r="C19386" s="115" t="s">
        <v>48497</v>
      </c>
      <c r="D19386" s="115" t="s">
        <v>8901</v>
      </c>
      <c r="E19386" s="115">
        <v>93.1006</v>
      </c>
      <c r="F19386" s="674">
        <v>293.83600000000001</v>
      </c>
      <c r="G19386" s="674">
        <v>295.84500000000003</v>
      </c>
      <c r="H19386" s="115">
        <f t="shared" si="604"/>
        <v>1.0068371472522089</v>
      </c>
      <c r="I19386" s="115">
        <f t="shared" si="605"/>
        <v>93.737099999999998</v>
      </c>
    </row>
    <row r="19387" spans="1:9" hidden="1">
      <c r="A19387" s="115" t="s">
        <v>49550</v>
      </c>
      <c r="B19387" s="115" t="s">
        <v>49551</v>
      </c>
      <c r="C19387" s="115" t="s">
        <v>48497</v>
      </c>
      <c r="D19387" s="115" t="s">
        <v>8901</v>
      </c>
      <c r="E19387" s="115">
        <v>58.187899999999999</v>
      </c>
      <c r="F19387" s="674">
        <v>293.83600000000001</v>
      </c>
      <c r="G19387" s="674">
        <v>295.84500000000003</v>
      </c>
      <c r="H19387" s="115">
        <f t="shared" si="604"/>
        <v>1.0068371472522089</v>
      </c>
      <c r="I19387" s="115">
        <f t="shared" si="605"/>
        <v>58.585700000000003</v>
      </c>
    </row>
    <row r="19388" spans="1:9" hidden="1">
      <c r="A19388" s="115" t="s">
        <v>49552</v>
      </c>
      <c r="B19388" s="115" t="s">
        <v>49553</v>
      </c>
      <c r="C19388" s="115" t="s">
        <v>48502</v>
      </c>
      <c r="D19388" s="115" t="s">
        <v>8901</v>
      </c>
      <c r="E19388" s="115">
        <v>56.377099999999999</v>
      </c>
      <c r="F19388" s="674">
        <v>293.83600000000001</v>
      </c>
      <c r="G19388" s="674">
        <v>295.84500000000003</v>
      </c>
      <c r="H19388" s="115">
        <f t="shared" si="604"/>
        <v>1.0068371472522089</v>
      </c>
      <c r="I19388" s="115">
        <f t="shared" si="605"/>
        <v>56.762599999999999</v>
      </c>
    </row>
    <row r="19389" spans="1:9" hidden="1">
      <c r="A19389" s="115" t="s">
        <v>49554</v>
      </c>
      <c r="B19389" s="115" t="s">
        <v>49555</v>
      </c>
      <c r="C19389" s="115" t="s">
        <v>48502</v>
      </c>
      <c r="D19389" s="115" t="s">
        <v>8901</v>
      </c>
      <c r="E19389" s="115">
        <v>47.407899999999998</v>
      </c>
      <c r="F19389" s="674">
        <v>293.83600000000001</v>
      </c>
      <c r="G19389" s="674">
        <v>295.84500000000003</v>
      </c>
      <c r="H19389" s="115">
        <f t="shared" si="604"/>
        <v>1.0068371472522089</v>
      </c>
      <c r="I19389" s="115">
        <f t="shared" si="605"/>
        <v>47.731999999999999</v>
      </c>
    </row>
    <row r="19390" spans="1:9" hidden="1">
      <c r="A19390" s="115" t="s">
        <v>49556</v>
      </c>
      <c r="B19390" s="115" t="s">
        <v>49557</v>
      </c>
      <c r="C19390" s="115" t="s">
        <v>48507</v>
      </c>
      <c r="D19390" s="115" t="s">
        <v>8901</v>
      </c>
      <c r="E19390" s="115">
        <v>59.6845</v>
      </c>
      <c r="F19390" s="674">
        <v>293.83600000000001</v>
      </c>
      <c r="G19390" s="674">
        <v>295.84500000000003</v>
      </c>
      <c r="H19390" s="115">
        <f t="shared" si="604"/>
        <v>1.0068371472522089</v>
      </c>
      <c r="I19390" s="115">
        <f t="shared" si="605"/>
        <v>60.092599999999997</v>
      </c>
    </row>
    <row r="19391" spans="1:9" hidden="1">
      <c r="A19391" s="115" t="s">
        <v>49558</v>
      </c>
      <c r="B19391" s="115" t="s">
        <v>49559</v>
      </c>
      <c r="C19391" s="115" t="s">
        <v>48507</v>
      </c>
      <c r="D19391" s="115" t="s">
        <v>8901</v>
      </c>
      <c r="E19391" s="115">
        <v>48.9711</v>
      </c>
      <c r="F19391" s="674">
        <v>293.83600000000001</v>
      </c>
      <c r="G19391" s="674">
        <v>295.84500000000003</v>
      </c>
      <c r="H19391" s="115">
        <f t="shared" si="604"/>
        <v>1.0068371472522089</v>
      </c>
      <c r="I19391" s="115">
        <f t="shared" si="605"/>
        <v>49.305900000000001</v>
      </c>
    </row>
    <row r="19392" spans="1:9" hidden="1">
      <c r="A19392" s="115" t="s">
        <v>49560</v>
      </c>
      <c r="B19392" s="115" t="s">
        <v>49561</v>
      </c>
      <c r="C19392" s="115" t="s">
        <v>48512</v>
      </c>
      <c r="D19392" s="115" t="s">
        <v>8901</v>
      </c>
      <c r="E19392" s="115">
        <v>104.6601</v>
      </c>
      <c r="F19392" s="674">
        <v>293.83600000000001</v>
      </c>
      <c r="G19392" s="674">
        <v>295.84500000000003</v>
      </c>
      <c r="H19392" s="115">
        <f t="shared" si="604"/>
        <v>1.0068371472522089</v>
      </c>
      <c r="I19392" s="115">
        <f t="shared" si="605"/>
        <v>105.37569999999999</v>
      </c>
    </row>
    <row r="19393" spans="1:9" hidden="1">
      <c r="A19393" s="115" t="s">
        <v>49562</v>
      </c>
      <c r="B19393" s="115" t="s">
        <v>49563</v>
      </c>
      <c r="C19393" s="115" t="s">
        <v>48512</v>
      </c>
      <c r="D19393" s="115" t="s">
        <v>8901</v>
      </c>
      <c r="E19393" s="115">
        <v>56.934100000000001</v>
      </c>
      <c r="F19393" s="674">
        <v>293.83600000000001</v>
      </c>
      <c r="G19393" s="674">
        <v>295.84500000000003</v>
      </c>
      <c r="H19393" s="115">
        <f t="shared" si="604"/>
        <v>1.0068371472522089</v>
      </c>
      <c r="I19393" s="115">
        <f t="shared" si="605"/>
        <v>57.323399999999999</v>
      </c>
    </row>
    <row r="19394" spans="1:9" hidden="1">
      <c r="A19394" s="115" t="s">
        <v>49564</v>
      </c>
      <c r="B19394" s="115" t="s">
        <v>49565</v>
      </c>
      <c r="C19394" s="115" t="s">
        <v>48512</v>
      </c>
      <c r="D19394" s="115" t="s">
        <v>8901</v>
      </c>
      <c r="E19394" s="115">
        <v>49.962800000000001</v>
      </c>
      <c r="F19394" s="674">
        <v>293.83600000000001</v>
      </c>
      <c r="G19394" s="674">
        <v>295.84500000000003</v>
      </c>
      <c r="H19394" s="115">
        <f t="shared" si="604"/>
        <v>1.0068371472522089</v>
      </c>
      <c r="I19394" s="115">
        <f t="shared" si="605"/>
        <v>50.304400000000001</v>
      </c>
    </row>
    <row r="19395" spans="1:9" hidden="1">
      <c r="A19395" s="115" t="s">
        <v>49566</v>
      </c>
      <c r="B19395" s="115" t="s">
        <v>49567</v>
      </c>
      <c r="C19395" s="115" t="s">
        <v>48519</v>
      </c>
      <c r="D19395" s="115" t="s">
        <v>8901</v>
      </c>
      <c r="E19395" s="115">
        <v>105.7873</v>
      </c>
      <c r="F19395" s="674">
        <v>293.83600000000001</v>
      </c>
      <c r="G19395" s="674">
        <v>295.84500000000003</v>
      </c>
      <c r="H19395" s="115">
        <f t="shared" si="604"/>
        <v>1.0068371472522089</v>
      </c>
      <c r="I19395" s="115">
        <f t="shared" si="605"/>
        <v>106.5106</v>
      </c>
    </row>
    <row r="19396" spans="1:9" hidden="1">
      <c r="A19396" s="115" t="s">
        <v>49568</v>
      </c>
      <c r="B19396" s="115" t="s">
        <v>49569</v>
      </c>
      <c r="C19396" s="115" t="s">
        <v>48519</v>
      </c>
      <c r="D19396" s="115" t="s">
        <v>8901</v>
      </c>
      <c r="E19396" s="115">
        <v>57.674900000000001</v>
      </c>
      <c r="F19396" s="674">
        <v>293.83600000000001</v>
      </c>
      <c r="G19396" s="674">
        <v>295.84500000000003</v>
      </c>
      <c r="H19396" s="115">
        <f t="shared" si="604"/>
        <v>1.0068371472522089</v>
      </c>
      <c r="I19396" s="115">
        <f t="shared" si="605"/>
        <v>58.069200000000002</v>
      </c>
    </row>
    <row r="19397" spans="1:9" hidden="1">
      <c r="A19397" s="115" t="s">
        <v>49570</v>
      </c>
      <c r="B19397" s="115" t="s">
        <v>49571</v>
      </c>
      <c r="C19397" s="115" t="s">
        <v>48519</v>
      </c>
      <c r="D19397" s="115" t="s">
        <v>8901</v>
      </c>
      <c r="E19397" s="115">
        <v>50.606900000000003</v>
      </c>
      <c r="F19397" s="674">
        <v>293.83600000000001</v>
      </c>
      <c r="G19397" s="674">
        <v>295.84500000000003</v>
      </c>
      <c r="H19397" s="115">
        <f t="shared" ref="H19397:H19460" si="606">G19397/F19397</f>
        <v>1.0068371472522089</v>
      </c>
      <c r="I19397" s="115">
        <f t="shared" ref="I19397:I19460" si="607">ROUND(H19397*E19397,4)</f>
        <v>50.9529</v>
      </c>
    </row>
    <row r="19398" spans="1:9" hidden="1">
      <c r="A19398" s="115" t="s">
        <v>49572</v>
      </c>
      <c r="B19398" s="115" t="s">
        <v>49573</v>
      </c>
      <c r="C19398" s="115" t="s">
        <v>48526</v>
      </c>
      <c r="D19398" s="115" t="s">
        <v>8901</v>
      </c>
      <c r="E19398" s="115">
        <v>148.09039999999999</v>
      </c>
      <c r="F19398" s="674">
        <v>293.83600000000001</v>
      </c>
      <c r="G19398" s="674">
        <v>295.84500000000003</v>
      </c>
      <c r="H19398" s="115">
        <f t="shared" si="606"/>
        <v>1.0068371472522089</v>
      </c>
      <c r="I19398" s="115">
        <f t="shared" si="607"/>
        <v>149.10290000000001</v>
      </c>
    </row>
    <row r="19399" spans="1:9" hidden="1">
      <c r="A19399" s="115" t="s">
        <v>49574</v>
      </c>
      <c r="B19399" s="115" t="s">
        <v>49575</v>
      </c>
      <c r="C19399" s="115" t="s">
        <v>48526</v>
      </c>
      <c r="D19399" s="115" t="s">
        <v>8901</v>
      </c>
      <c r="E19399" s="115">
        <v>82.867199999999997</v>
      </c>
      <c r="F19399" s="674">
        <v>293.83600000000001</v>
      </c>
      <c r="G19399" s="674">
        <v>295.84500000000003</v>
      </c>
      <c r="H19399" s="115">
        <f t="shared" si="606"/>
        <v>1.0068371472522089</v>
      </c>
      <c r="I19399" s="115">
        <f t="shared" si="607"/>
        <v>83.433800000000005</v>
      </c>
    </row>
    <row r="19400" spans="1:9" hidden="1">
      <c r="A19400" s="115" t="s">
        <v>49576</v>
      </c>
      <c r="B19400" s="115" t="s">
        <v>49577</v>
      </c>
      <c r="C19400" s="115" t="s">
        <v>48526</v>
      </c>
      <c r="D19400" s="115" t="s">
        <v>8901</v>
      </c>
      <c r="E19400" s="115">
        <v>71.877200000000002</v>
      </c>
      <c r="F19400" s="674">
        <v>293.83600000000001</v>
      </c>
      <c r="G19400" s="674">
        <v>295.84500000000003</v>
      </c>
      <c r="H19400" s="115">
        <f t="shared" si="606"/>
        <v>1.0068371472522089</v>
      </c>
      <c r="I19400" s="115">
        <f t="shared" si="607"/>
        <v>72.368600000000001</v>
      </c>
    </row>
    <row r="19401" spans="1:9" hidden="1">
      <c r="A19401" s="115" t="s">
        <v>49578</v>
      </c>
      <c r="B19401" s="115" t="s">
        <v>49579</v>
      </c>
      <c r="C19401" s="115" t="s">
        <v>48533</v>
      </c>
      <c r="D19401" s="115" t="s">
        <v>8901</v>
      </c>
      <c r="E19401" s="115">
        <v>180.28739999999999</v>
      </c>
      <c r="F19401" s="674">
        <v>293.83600000000001</v>
      </c>
      <c r="G19401" s="674">
        <v>295.84500000000003</v>
      </c>
      <c r="H19401" s="115">
        <f t="shared" si="606"/>
        <v>1.0068371472522089</v>
      </c>
      <c r="I19401" s="115">
        <f t="shared" si="607"/>
        <v>181.52010000000001</v>
      </c>
    </row>
    <row r="19402" spans="1:9" hidden="1">
      <c r="A19402" s="115" t="s">
        <v>49580</v>
      </c>
      <c r="B19402" s="115" t="s">
        <v>49581</v>
      </c>
      <c r="C19402" s="115" t="s">
        <v>48533</v>
      </c>
      <c r="D19402" s="115" t="s">
        <v>8901</v>
      </c>
      <c r="E19402" s="115">
        <v>97.393799999999999</v>
      </c>
      <c r="F19402" s="674">
        <v>293.83600000000001</v>
      </c>
      <c r="G19402" s="674">
        <v>295.84500000000003</v>
      </c>
      <c r="H19402" s="115">
        <f t="shared" si="606"/>
        <v>1.0068371472522089</v>
      </c>
      <c r="I19402" s="115">
        <f t="shared" si="607"/>
        <v>98.059700000000007</v>
      </c>
    </row>
    <row r="19403" spans="1:9" hidden="1">
      <c r="A19403" s="115" t="s">
        <v>49582</v>
      </c>
      <c r="B19403" s="115" t="s">
        <v>49583</v>
      </c>
      <c r="C19403" s="115" t="s">
        <v>48533</v>
      </c>
      <c r="D19403" s="115" t="s">
        <v>8901</v>
      </c>
      <c r="E19403" s="115">
        <v>83.468400000000003</v>
      </c>
      <c r="F19403" s="674">
        <v>293.83600000000001</v>
      </c>
      <c r="G19403" s="674">
        <v>295.84500000000003</v>
      </c>
      <c r="H19403" s="115">
        <f t="shared" si="606"/>
        <v>1.0068371472522089</v>
      </c>
      <c r="I19403" s="115">
        <f t="shared" si="607"/>
        <v>84.039100000000005</v>
      </c>
    </row>
    <row r="19404" spans="1:9" hidden="1">
      <c r="A19404" s="115" t="s">
        <v>49584</v>
      </c>
      <c r="B19404" s="115" t="s">
        <v>49585</v>
      </c>
      <c r="C19404" s="115" t="s">
        <v>48540</v>
      </c>
      <c r="D19404" s="115" t="s">
        <v>8901</v>
      </c>
      <c r="E19404" s="115">
        <v>205.4683</v>
      </c>
      <c r="F19404" s="674">
        <v>293.83600000000001</v>
      </c>
      <c r="G19404" s="674">
        <v>295.84500000000003</v>
      </c>
      <c r="H19404" s="115">
        <f t="shared" si="606"/>
        <v>1.0068371472522089</v>
      </c>
      <c r="I19404" s="115">
        <f t="shared" si="607"/>
        <v>206.87309999999999</v>
      </c>
    </row>
    <row r="19405" spans="1:9" hidden="1">
      <c r="A19405" s="115" t="s">
        <v>49586</v>
      </c>
      <c r="B19405" s="115" t="s">
        <v>49587</v>
      </c>
      <c r="C19405" s="115" t="s">
        <v>48540</v>
      </c>
      <c r="D19405" s="115" t="s">
        <v>8901</v>
      </c>
      <c r="E19405" s="115">
        <v>113.94119999999999</v>
      </c>
      <c r="F19405" s="674">
        <v>293.83600000000001</v>
      </c>
      <c r="G19405" s="674">
        <v>295.84500000000003</v>
      </c>
      <c r="H19405" s="115">
        <f t="shared" si="606"/>
        <v>1.0068371472522089</v>
      </c>
      <c r="I19405" s="115">
        <f t="shared" si="607"/>
        <v>114.72020000000001</v>
      </c>
    </row>
    <row r="19406" spans="1:9" hidden="1">
      <c r="A19406" s="115" t="s">
        <v>49588</v>
      </c>
      <c r="B19406" s="115" t="s">
        <v>49589</v>
      </c>
      <c r="C19406" s="115" t="s">
        <v>48540</v>
      </c>
      <c r="D19406" s="115" t="s">
        <v>8901</v>
      </c>
      <c r="E19406" s="115">
        <v>97.857500000000002</v>
      </c>
      <c r="F19406" s="674">
        <v>293.83600000000001</v>
      </c>
      <c r="G19406" s="674">
        <v>295.84500000000003</v>
      </c>
      <c r="H19406" s="115">
        <f t="shared" si="606"/>
        <v>1.0068371472522089</v>
      </c>
      <c r="I19406" s="115">
        <f t="shared" si="607"/>
        <v>98.526600000000002</v>
      </c>
    </row>
    <row r="19407" spans="1:9" hidden="1">
      <c r="A19407" s="115" t="s">
        <v>49590</v>
      </c>
      <c r="B19407" s="115" t="s">
        <v>49591</v>
      </c>
      <c r="C19407" s="115" t="s">
        <v>48547</v>
      </c>
      <c r="D19407" s="115" t="s">
        <v>8901</v>
      </c>
      <c r="E19407" s="115">
        <v>35.245399999999997</v>
      </c>
      <c r="F19407" s="674">
        <v>293.83600000000001</v>
      </c>
      <c r="G19407" s="674">
        <v>295.84500000000003</v>
      </c>
      <c r="H19407" s="115">
        <f t="shared" si="606"/>
        <v>1.0068371472522089</v>
      </c>
      <c r="I19407" s="115">
        <f t="shared" si="607"/>
        <v>35.486400000000003</v>
      </c>
    </row>
    <row r="19408" spans="1:9" hidden="1">
      <c r="A19408" s="115" t="s">
        <v>49592</v>
      </c>
      <c r="B19408" s="115" t="s">
        <v>49593</v>
      </c>
      <c r="C19408" s="115" t="s">
        <v>48547</v>
      </c>
      <c r="D19408" s="115" t="s">
        <v>8901</v>
      </c>
      <c r="E19408" s="115">
        <v>21.1325</v>
      </c>
      <c r="F19408" s="674">
        <v>293.83600000000001</v>
      </c>
      <c r="G19408" s="674">
        <v>295.84500000000003</v>
      </c>
      <c r="H19408" s="115">
        <f t="shared" si="606"/>
        <v>1.0068371472522089</v>
      </c>
      <c r="I19408" s="115">
        <f t="shared" si="607"/>
        <v>21.277000000000001</v>
      </c>
    </row>
    <row r="19409" spans="1:9" hidden="1">
      <c r="A19409" s="115" t="s">
        <v>49594</v>
      </c>
      <c r="B19409" s="115" t="s">
        <v>49595</v>
      </c>
      <c r="C19409" s="115" t="s">
        <v>48552</v>
      </c>
      <c r="D19409" s="115" t="s">
        <v>8901</v>
      </c>
      <c r="E19409" s="115">
        <v>3.5565000000000002</v>
      </c>
      <c r="F19409" s="674">
        <v>293.83600000000001</v>
      </c>
      <c r="G19409" s="674">
        <v>295.84500000000003</v>
      </c>
      <c r="H19409" s="115">
        <f t="shared" si="606"/>
        <v>1.0068371472522089</v>
      </c>
      <c r="I19409" s="115">
        <f t="shared" si="607"/>
        <v>3.5808</v>
      </c>
    </row>
    <row r="19410" spans="1:9" hidden="1">
      <c r="A19410" s="115" t="s">
        <v>49596</v>
      </c>
      <c r="B19410" s="115" t="s">
        <v>49597</v>
      </c>
      <c r="C19410" s="115" t="s">
        <v>48552</v>
      </c>
      <c r="D19410" s="115" t="s">
        <v>8901</v>
      </c>
      <c r="E19410" s="115">
        <v>2.371</v>
      </c>
      <c r="F19410" s="674">
        <v>293.83600000000001</v>
      </c>
      <c r="G19410" s="674">
        <v>295.84500000000003</v>
      </c>
      <c r="H19410" s="115">
        <f t="shared" si="606"/>
        <v>1.0068371472522089</v>
      </c>
      <c r="I19410" s="115">
        <f t="shared" si="607"/>
        <v>2.3872</v>
      </c>
    </row>
    <row r="19411" spans="1:9" hidden="1">
      <c r="A19411" s="115" t="s">
        <v>49598</v>
      </c>
      <c r="B19411" s="115" t="s">
        <v>49599</v>
      </c>
      <c r="C19411" s="115" t="s">
        <v>48557</v>
      </c>
      <c r="D19411" s="115" t="s">
        <v>8901</v>
      </c>
      <c r="E19411" s="115">
        <v>7.7847999999999997</v>
      </c>
      <c r="F19411" s="674">
        <v>293.83600000000001</v>
      </c>
      <c r="G19411" s="674">
        <v>295.84500000000003</v>
      </c>
      <c r="H19411" s="115">
        <f t="shared" si="606"/>
        <v>1.0068371472522089</v>
      </c>
      <c r="I19411" s="115">
        <f t="shared" si="607"/>
        <v>7.8380000000000001</v>
      </c>
    </row>
    <row r="19412" spans="1:9" hidden="1">
      <c r="A19412" s="115" t="s">
        <v>49600</v>
      </c>
      <c r="B19412" s="115" t="s">
        <v>49601</v>
      </c>
      <c r="C19412" s="115" t="s">
        <v>48557</v>
      </c>
      <c r="D19412" s="115" t="s">
        <v>8901</v>
      </c>
      <c r="E19412" s="115">
        <v>5.1898999999999997</v>
      </c>
      <c r="F19412" s="674">
        <v>293.83600000000001</v>
      </c>
      <c r="G19412" s="674">
        <v>295.84500000000003</v>
      </c>
      <c r="H19412" s="115">
        <f t="shared" si="606"/>
        <v>1.0068371472522089</v>
      </c>
      <c r="I19412" s="115">
        <f t="shared" si="607"/>
        <v>5.2253999999999996</v>
      </c>
    </row>
    <row r="19413" spans="1:9" hidden="1">
      <c r="A19413" s="115" t="s">
        <v>49602</v>
      </c>
      <c r="B19413" s="115" t="s">
        <v>49603</v>
      </c>
      <c r="C19413" s="115" t="s">
        <v>48562</v>
      </c>
      <c r="D19413" s="115" t="s">
        <v>8901</v>
      </c>
      <c r="E19413" s="115">
        <v>2.76</v>
      </c>
      <c r="F19413" s="674">
        <v>293.83600000000001</v>
      </c>
      <c r="G19413" s="674">
        <v>295.84500000000003</v>
      </c>
      <c r="H19413" s="115">
        <f t="shared" si="606"/>
        <v>1.0068371472522089</v>
      </c>
      <c r="I19413" s="115">
        <f t="shared" si="607"/>
        <v>2.7789000000000001</v>
      </c>
    </row>
    <row r="19414" spans="1:9" hidden="1">
      <c r="A19414" s="115" t="s">
        <v>49604</v>
      </c>
      <c r="B19414" s="115" t="s">
        <v>49605</v>
      </c>
      <c r="C19414" s="115" t="s">
        <v>48562</v>
      </c>
      <c r="D19414" s="115" t="s">
        <v>8901</v>
      </c>
      <c r="E19414" s="115">
        <v>1.9734</v>
      </c>
      <c r="F19414" s="674">
        <v>293.83600000000001</v>
      </c>
      <c r="G19414" s="674">
        <v>295.84500000000003</v>
      </c>
      <c r="H19414" s="115">
        <f t="shared" si="606"/>
        <v>1.0068371472522089</v>
      </c>
      <c r="I19414" s="115">
        <f t="shared" si="607"/>
        <v>1.9869000000000001</v>
      </c>
    </row>
    <row r="19415" spans="1:9" hidden="1">
      <c r="A19415" s="115" t="s">
        <v>49606</v>
      </c>
      <c r="B19415" s="115" t="s">
        <v>49607</v>
      </c>
      <c r="C19415" s="115" t="s">
        <v>48567</v>
      </c>
      <c r="D19415" s="115" t="s">
        <v>8901</v>
      </c>
      <c r="E19415" s="115">
        <v>673.8537</v>
      </c>
      <c r="F19415" s="674">
        <v>293.83600000000001</v>
      </c>
      <c r="G19415" s="674">
        <v>295.84500000000003</v>
      </c>
      <c r="H19415" s="115">
        <f t="shared" si="606"/>
        <v>1.0068371472522089</v>
      </c>
      <c r="I19415" s="115">
        <f t="shared" si="607"/>
        <v>678.46090000000004</v>
      </c>
    </row>
    <row r="19416" spans="1:9" hidden="1">
      <c r="A19416" s="115" t="s">
        <v>49608</v>
      </c>
      <c r="B19416" s="115" t="s">
        <v>49609</v>
      </c>
      <c r="C19416" s="115" t="s">
        <v>48567</v>
      </c>
      <c r="D19416" s="115" t="s">
        <v>8901</v>
      </c>
      <c r="E19416" s="115">
        <v>319.41379999999998</v>
      </c>
      <c r="F19416" s="674">
        <v>293.83600000000001</v>
      </c>
      <c r="G19416" s="674">
        <v>295.84500000000003</v>
      </c>
      <c r="H19416" s="115">
        <f t="shared" si="606"/>
        <v>1.0068371472522089</v>
      </c>
      <c r="I19416" s="115">
        <f t="shared" si="607"/>
        <v>321.59769999999997</v>
      </c>
    </row>
    <row r="19417" spans="1:9" hidden="1">
      <c r="A19417" s="115" t="s">
        <v>49610</v>
      </c>
      <c r="B19417" s="115" t="s">
        <v>49611</v>
      </c>
      <c r="C19417" s="115" t="s">
        <v>48567</v>
      </c>
      <c r="D19417" s="115" t="s">
        <v>8901</v>
      </c>
      <c r="E19417" s="115">
        <v>295.43079999999998</v>
      </c>
      <c r="F19417" s="674">
        <v>293.83600000000001</v>
      </c>
      <c r="G19417" s="674">
        <v>295.84500000000003</v>
      </c>
      <c r="H19417" s="115">
        <f t="shared" si="606"/>
        <v>1.0068371472522089</v>
      </c>
      <c r="I19417" s="115">
        <f t="shared" si="607"/>
        <v>297.45069999999998</v>
      </c>
    </row>
    <row r="19418" spans="1:9" hidden="1">
      <c r="A19418" s="115" t="s">
        <v>49612</v>
      </c>
      <c r="B19418" s="115" t="s">
        <v>49613</v>
      </c>
      <c r="C19418" s="115" t="s">
        <v>48574</v>
      </c>
      <c r="D19418" s="115" t="s">
        <v>8901</v>
      </c>
      <c r="E19418" s="115">
        <v>53.939900000000002</v>
      </c>
      <c r="F19418" s="674">
        <v>293.83600000000001</v>
      </c>
      <c r="G19418" s="674">
        <v>295.84500000000003</v>
      </c>
      <c r="H19418" s="115">
        <f t="shared" si="606"/>
        <v>1.0068371472522089</v>
      </c>
      <c r="I19418" s="115">
        <f t="shared" si="607"/>
        <v>54.308700000000002</v>
      </c>
    </row>
    <row r="19419" spans="1:9" hidden="1">
      <c r="A19419" s="115" t="s">
        <v>49614</v>
      </c>
      <c r="B19419" s="115" t="s">
        <v>49615</v>
      </c>
      <c r="C19419" s="115" t="s">
        <v>48577</v>
      </c>
      <c r="D19419" s="115" t="s">
        <v>8901</v>
      </c>
      <c r="E19419" s="115">
        <v>37.501399999999997</v>
      </c>
      <c r="F19419" s="674">
        <v>293.83600000000001</v>
      </c>
      <c r="G19419" s="674">
        <v>295.84500000000003</v>
      </c>
      <c r="H19419" s="115">
        <f t="shared" si="606"/>
        <v>1.0068371472522089</v>
      </c>
      <c r="I19419" s="115">
        <f t="shared" si="607"/>
        <v>37.757800000000003</v>
      </c>
    </row>
    <row r="19420" spans="1:9" hidden="1">
      <c r="A19420" s="115" t="s">
        <v>49616</v>
      </c>
      <c r="B19420" s="115" t="s">
        <v>49617</v>
      </c>
      <c r="C19420" s="115" t="s">
        <v>48574</v>
      </c>
      <c r="D19420" s="115" t="s">
        <v>8901</v>
      </c>
      <c r="E19420" s="115">
        <v>35.202300000000001</v>
      </c>
      <c r="F19420" s="674">
        <v>293.83600000000001</v>
      </c>
      <c r="G19420" s="674">
        <v>295.84500000000003</v>
      </c>
      <c r="H19420" s="115">
        <f t="shared" si="606"/>
        <v>1.0068371472522089</v>
      </c>
      <c r="I19420" s="115">
        <f t="shared" si="607"/>
        <v>35.442999999999998</v>
      </c>
    </row>
    <row r="19421" spans="1:9" hidden="1">
      <c r="A19421" s="115" t="s">
        <v>49618</v>
      </c>
      <c r="B19421" s="115" t="s">
        <v>49619</v>
      </c>
      <c r="C19421" s="115" t="s">
        <v>48582</v>
      </c>
      <c r="D19421" s="115" t="s">
        <v>8901</v>
      </c>
      <c r="E19421" s="115">
        <v>297.64049999999997</v>
      </c>
      <c r="F19421" s="674">
        <v>293.83600000000001</v>
      </c>
      <c r="G19421" s="674">
        <v>295.84500000000003</v>
      </c>
      <c r="H19421" s="115">
        <f t="shared" si="606"/>
        <v>1.0068371472522089</v>
      </c>
      <c r="I19421" s="115">
        <f t="shared" si="607"/>
        <v>299.6755</v>
      </c>
    </row>
    <row r="19422" spans="1:9" hidden="1">
      <c r="A19422" s="115" t="s">
        <v>49620</v>
      </c>
      <c r="B19422" s="115" t="s">
        <v>49621</v>
      </c>
      <c r="C19422" s="115" t="s">
        <v>48582</v>
      </c>
      <c r="D19422" s="115" t="s">
        <v>8901</v>
      </c>
      <c r="E19422" s="115">
        <v>131.59309999999999</v>
      </c>
      <c r="F19422" s="674">
        <v>293.83600000000001</v>
      </c>
      <c r="G19422" s="674">
        <v>295.84500000000003</v>
      </c>
      <c r="H19422" s="115">
        <f t="shared" si="606"/>
        <v>1.0068371472522089</v>
      </c>
      <c r="I19422" s="115">
        <f t="shared" si="607"/>
        <v>132.49279999999999</v>
      </c>
    </row>
    <row r="19423" spans="1:9" hidden="1">
      <c r="A19423" s="115" t="s">
        <v>49622</v>
      </c>
      <c r="B19423" s="115" t="s">
        <v>49623</v>
      </c>
      <c r="C19423" s="115" t="s">
        <v>48582</v>
      </c>
      <c r="D19423" s="115" t="s">
        <v>8901</v>
      </c>
      <c r="E19423" s="115">
        <v>102.66</v>
      </c>
      <c r="F19423" s="674">
        <v>293.83600000000001</v>
      </c>
      <c r="G19423" s="674">
        <v>295.84500000000003</v>
      </c>
      <c r="H19423" s="115">
        <f t="shared" si="606"/>
        <v>1.0068371472522089</v>
      </c>
      <c r="I19423" s="115">
        <f t="shared" si="607"/>
        <v>103.36190000000001</v>
      </c>
    </row>
    <row r="19424" spans="1:9" hidden="1">
      <c r="A19424" s="115" t="s">
        <v>49624</v>
      </c>
      <c r="B19424" s="115" t="s">
        <v>49625</v>
      </c>
      <c r="C19424" s="115" t="s">
        <v>48589</v>
      </c>
      <c r="D19424" s="115" t="s">
        <v>8901</v>
      </c>
      <c r="E19424" s="115">
        <v>356.12560000000002</v>
      </c>
      <c r="F19424" s="674">
        <v>293.83600000000001</v>
      </c>
      <c r="G19424" s="674">
        <v>295.84500000000003</v>
      </c>
      <c r="H19424" s="115">
        <f t="shared" si="606"/>
        <v>1.0068371472522089</v>
      </c>
      <c r="I19424" s="115">
        <f t="shared" si="607"/>
        <v>358.56049999999999</v>
      </c>
    </row>
    <row r="19425" spans="1:9" hidden="1">
      <c r="A19425" s="115" t="s">
        <v>49626</v>
      </c>
      <c r="B19425" s="115" t="s">
        <v>49627</v>
      </c>
      <c r="C19425" s="115" t="s">
        <v>48589</v>
      </c>
      <c r="D19425" s="115" t="s">
        <v>8901</v>
      </c>
      <c r="E19425" s="115">
        <v>160.54949999999999</v>
      </c>
      <c r="F19425" s="674">
        <v>293.83600000000001</v>
      </c>
      <c r="G19425" s="674">
        <v>295.84500000000003</v>
      </c>
      <c r="H19425" s="115">
        <f t="shared" si="606"/>
        <v>1.0068371472522089</v>
      </c>
      <c r="I19425" s="115">
        <f t="shared" si="607"/>
        <v>161.6472</v>
      </c>
    </row>
    <row r="19426" spans="1:9" hidden="1">
      <c r="A19426" s="115" t="s">
        <v>49628</v>
      </c>
      <c r="B19426" s="115" t="s">
        <v>49629</v>
      </c>
      <c r="C19426" s="115" t="s">
        <v>48589</v>
      </c>
      <c r="D19426" s="115" t="s">
        <v>8901</v>
      </c>
      <c r="E19426" s="115">
        <v>128.47669999999999</v>
      </c>
      <c r="F19426" s="674">
        <v>293.83600000000001</v>
      </c>
      <c r="G19426" s="674">
        <v>295.84500000000003</v>
      </c>
      <c r="H19426" s="115">
        <f t="shared" si="606"/>
        <v>1.0068371472522089</v>
      </c>
      <c r="I19426" s="115">
        <f t="shared" si="607"/>
        <v>129.35509999999999</v>
      </c>
    </row>
    <row r="19427" spans="1:9" hidden="1">
      <c r="A19427" s="115" t="s">
        <v>49630</v>
      </c>
      <c r="B19427" s="115" t="s">
        <v>49631</v>
      </c>
      <c r="C19427" s="115" t="s">
        <v>48596</v>
      </c>
      <c r="D19427" s="115" t="s">
        <v>8901</v>
      </c>
      <c r="E19427" s="115">
        <v>413.73</v>
      </c>
      <c r="F19427" s="674">
        <v>293.83600000000001</v>
      </c>
      <c r="G19427" s="674">
        <v>295.84500000000003</v>
      </c>
      <c r="H19427" s="115">
        <f t="shared" si="606"/>
        <v>1.0068371472522089</v>
      </c>
      <c r="I19427" s="115">
        <f t="shared" si="607"/>
        <v>416.55869999999999</v>
      </c>
    </row>
    <row r="19428" spans="1:9" hidden="1">
      <c r="A19428" s="115" t="s">
        <v>49632</v>
      </c>
      <c r="B19428" s="115" t="s">
        <v>49633</v>
      </c>
      <c r="C19428" s="115" t="s">
        <v>48596</v>
      </c>
      <c r="D19428" s="115" t="s">
        <v>8901</v>
      </c>
      <c r="E19428" s="115">
        <v>133.488</v>
      </c>
      <c r="F19428" s="674">
        <v>293.83600000000001</v>
      </c>
      <c r="G19428" s="674">
        <v>295.84500000000003</v>
      </c>
      <c r="H19428" s="115">
        <f t="shared" si="606"/>
        <v>1.0068371472522089</v>
      </c>
      <c r="I19428" s="115">
        <f t="shared" si="607"/>
        <v>134.4007</v>
      </c>
    </row>
    <row r="19429" spans="1:9" hidden="1">
      <c r="A19429" s="115" t="s">
        <v>49634</v>
      </c>
      <c r="B19429" s="115" t="s">
        <v>49635</v>
      </c>
      <c r="C19429" s="115" t="s">
        <v>48596</v>
      </c>
      <c r="D19429" s="115" t="s">
        <v>8901</v>
      </c>
      <c r="E19429" s="115">
        <v>96.353099999999998</v>
      </c>
      <c r="F19429" s="674">
        <v>293.83600000000001</v>
      </c>
      <c r="G19429" s="674">
        <v>295.84500000000003</v>
      </c>
      <c r="H19429" s="115">
        <f t="shared" si="606"/>
        <v>1.0068371472522089</v>
      </c>
      <c r="I19429" s="115">
        <f t="shared" si="607"/>
        <v>97.011899999999997</v>
      </c>
    </row>
    <row r="19430" spans="1:9" hidden="1">
      <c r="A19430" s="115" t="s">
        <v>49636</v>
      </c>
      <c r="B19430" s="115" t="s">
        <v>49637</v>
      </c>
      <c r="C19430" s="115" t="s">
        <v>48603</v>
      </c>
      <c r="D19430" s="115" t="s">
        <v>8901</v>
      </c>
      <c r="E19430" s="115">
        <v>7.4275000000000002</v>
      </c>
      <c r="F19430" s="674">
        <v>293.83600000000001</v>
      </c>
      <c r="G19430" s="674">
        <v>295.84500000000003</v>
      </c>
      <c r="H19430" s="115">
        <f t="shared" si="606"/>
        <v>1.0068371472522089</v>
      </c>
      <c r="I19430" s="115">
        <f t="shared" si="607"/>
        <v>7.4782999999999999</v>
      </c>
    </row>
    <row r="19431" spans="1:9" hidden="1">
      <c r="A19431" s="115" t="s">
        <v>49638</v>
      </c>
      <c r="B19431" s="115" t="s">
        <v>49639</v>
      </c>
      <c r="C19431" s="115" t="s">
        <v>48606</v>
      </c>
      <c r="D19431" s="115" t="s">
        <v>8901</v>
      </c>
      <c r="E19431" s="115">
        <v>3.2328000000000001</v>
      </c>
      <c r="F19431" s="674">
        <v>293.83600000000001</v>
      </c>
      <c r="G19431" s="674">
        <v>295.84500000000003</v>
      </c>
      <c r="H19431" s="115">
        <f t="shared" si="606"/>
        <v>1.0068371472522089</v>
      </c>
      <c r="I19431" s="115">
        <f t="shared" si="607"/>
        <v>3.2549000000000001</v>
      </c>
    </row>
    <row r="19432" spans="1:9" hidden="1">
      <c r="A19432" s="115" t="s">
        <v>49640</v>
      </c>
      <c r="B19432" s="115" t="s">
        <v>49641</v>
      </c>
      <c r="C19432" s="115" t="s">
        <v>48609</v>
      </c>
      <c r="D19432" s="115" t="s">
        <v>8901</v>
      </c>
      <c r="E19432" s="115">
        <v>117.199</v>
      </c>
      <c r="F19432" s="674">
        <v>293.83600000000001</v>
      </c>
      <c r="G19432" s="674">
        <v>295.84500000000003</v>
      </c>
      <c r="H19432" s="115">
        <f t="shared" si="606"/>
        <v>1.0068371472522089</v>
      </c>
      <c r="I19432" s="115">
        <f t="shared" si="607"/>
        <v>118.0003</v>
      </c>
    </row>
    <row r="19433" spans="1:9" hidden="1">
      <c r="A19433" s="115" t="s">
        <v>49642</v>
      </c>
      <c r="B19433" s="115" t="s">
        <v>49643</v>
      </c>
      <c r="C19433" s="115" t="s">
        <v>48609</v>
      </c>
      <c r="D19433" s="115" t="s">
        <v>8901</v>
      </c>
      <c r="E19433" s="115">
        <v>52.349899999999998</v>
      </c>
      <c r="F19433" s="674">
        <v>293.83600000000001</v>
      </c>
      <c r="G19433" s="674">
        <v>295.84500000000003</v>
      </c>
      <c r="H19433" s="115">
        <f t="shared" si="606"/>
        <v>1.0068371472522089</v>
      </c>
      <c r="I19433" s="115">
        <f t="shared" si="607"/>
        <v>52.707799999999999</v>
      </c>
    </row>
    <row r="19434" spans="1:9" hidden="1">
      <c r="A19434" s="115" t="s">
        <v>49644</v>
      </c>
      <c r="B19434" s="115" t="s">
        <v>49645</v>
      </c>
      <c r="C19434" s="115" t="s">
        <v>48609</v>
      </c>
      <c r="D19434" s="115" t="s">
        <v>8901</v>
      </c>
      <c r="E19434" s="115">
        <v>44.210299999999997</v>
      </c>
      <c r="F19434" s="674">
        <v>293.83600000000001</v>
      </c>
      <c r="G19434" s="674">
        <v>295.84500000000003</v>
      </c>
      <c r="H19434" s="115">
        <f t="shared" si="606"/>
        <v>1.0068371472522089</v>
      </c>
      <c r="I19434" s="115">
        <f t="shared" si="607"/>
        <v>44.512599999999999</v>
      </c>
    </row>
    <row r="19435" spans="1:9" hidden="1">
      <c r="A19435" s="115" t="s">
        <v>49646</v>
      </c>
      <c r="B19435" s="115" t="s">
        <v>49647</v>
      </c>
      <c r="C19435" s="115" t="s">
        <v>48616</v>
      </c>
      <c r="D19435" s="115" t="s">
        <v>8901</v>
      </c>
      <c r="E19435" s="115">
        <v>338.07150000000001</v>
      </c>
      <c r="F19435" s="674">
        <v>293.83600000000001</v>
      </c>
      <c r="G19435" s="674">
        <v>295.84500000000003</v>
      </c>
      <c r="H19435" s="115">
        <f t="shared" si="606"/>
        <v>1.0068371472522089</v>
      </c>
      <c r="I19435" s="115">
        <f t="shared" si="607"/>
        <v>340.38290000000001</v>
      </c>
    </row>
    <row r="19436" spans="1:9" hidden="1">
      <c r="A19436" s="115" t="s">
        <v>49648</v>
      </c>
      <c r="B19436" s="115" t="s">
        <v>49649</v>
      </c>
      <c r="C19436" s="115" t="s">
        <v>48616</v>
      </c>
      <c r="D19436" s="115" t="s">
        <v>8901</v>
      </c>
      <c r="E19436" s="115">
        <v>168.97489999999999</v>
      </c>
      <c r="F19436" s="674">
        <v>293.83600000000001</v>
      </c>
      <c r="G19436" s="674">
        <v>295.84500000000003</v>
      </c>
      <c r="H19436" s="115">
        <f t="shared" si="606"/>
        <v>1.0068371472522089</v>
      </c>
      <c r="I19436" s="115">
        <f t="shared" si="607"/>
        <v>170.1302</v>
      </c>
    </row>
    <row r="19437" spans="1:9" hidden="1">
      <c r="A19437" s="115" t="s">
        <v>49650</v>
      </c>
      <c r="B19437" s="115" t="s">
        <v>49651</v>
      </c>
      <c r="C19437" s="115" t="s">
        <v>48616</v>
      </c>
      <c r="D19437" s="115" t="s">
        <v>8901</v>
      </c>
      <c r="E19437" s="115">
        <v>135.18</v>
      </c>
      <c r="F19437" s="674">
        <v>293.83600000000001</v>
      </c>
      <c r="G19437" s="674">
        <v>295.84500000000003</v>
      </c>
      <c r="H19437" s="115">
        <f t="shared" si="606"/>
        <v>1.0068371472522089</v>
      </c>
      <c r="I19437" s="115">
        <f t="shared" si="607"/>
        <v>136.10419999999999</v>
      </c>
    </row>
    <row r="19438" spans="1:9" hidden="1">
      <c r="A19438" s="115" t="s">
        <v>49652</v>
      </c>
      <c r="B19438" s="115" t="s">
        <v>49653</v>
      </c>
      <c r="C19438" s="115" t="s">
        <v>48623</v>
      </c>
      <c r="D19438" s="115" t="s">
        <v>8901</v>
      </c>
      <c r="E19438" s="115">
        <v>466.38920000000002</v>
      </c>
      <c r="F19438" s="674">
        <v>293.83600000000001</v>
      </c>
      <c r="G19438" s="674">
        <v>295.84500000000003</v>
      </c>
      <c r="H19438" s="115">
        <f t="shared" si="606"/>
        <v>1.0068371472522089</v>
      </c>
      <c r="I19438" s="115">
        <f t="shared" si="607"/>
        <v>469.57799999999997</v>
      </c>
    </row>
    <row r="19439" spans="1:9" hidden="1">
      <c r="A19439" s="115" t="s">
        <v>49654</v>
      </c>
      <c r="B19439" s="115" t="s">
        <v>49655</v>
      </c>
      <c r="C19439" s="115" t="s">
        <v>48623</v>
      </c>
      <c r="D19439" s="115" t="s">
        <v>8901</v>
      </c>
      <c r="E19439" s="115">
        <v>214.6009</v>
      </c>
      <c r="F19439" s="674">
        <v>293.83600000000001</v>
      </c>
      <c r="G19439" s="674">
        <v>295.84500000000003</v>
      </c>
      <c r="H19439" s="115">
        <f t="shared" si="606"/>
        <v>1.0068371472522089</v>
      </c>
      <c r="I19439" s="115">
        <f t="shared" si="607"/>
        <v>216.06819999999999</v>
      </c>
    </row>
    <row r="19440" spans="1:9" hidden="1">
      <c r="A19440" s="115" t="s">
        <v>49656</v>
      </c>
      <c r="B19440" s="115" t="s">
        <v>49657</v>
      </c>
      <c r="C19440" s="115" t="s">
        <v>48623</v>
      </c>
      <c r="D19440" s="115" t="s">
        <v>8901</v>
      </c>
      <c r="E19440" s="115">
        <v>167.18</v>
      </c>
      <c r="F19440" s="674">
        <v>293.83600000000001</v>
      </c>
      <c r="G19440" s="674">
        <v>295.84500000000003</v>
      </c>
      <c r="H19440" s="115">
        <f t="shared" si="606"/>
        <v>1.0068371472522089</v>
      </c>
      <c r="I19440" s="115">
        <f t="shared" si="607"/>
        <v>168.32300000000001</v>
      </c>
    </row>
    <row r="19441" spans="1:9" hidden="1">
      <c r="A19441" s="115" t="s">
        <v>49658</v>
      </c>
      <c r="B19441" s="115" t="s">
        <v>49659</v>
      </c>
      <c r="C19441" s="115" t="s">
        <v>48630</v>
      </c>
      <c r="D19441" s="115" t="s">
        <v>8901</v>
      </c>
      <c r="E19441" s="115">
        <v>566.87599999999998</v>
      </c>
      <c r="F19441" s="674">
        <v>293.83600000000001</v>
      </c>
      <c r="G19441" s="674">
        <v>295.84500000000003</v>
      </c>
      <c r="H19441" s="115">
        <f t="shared" si="606"/>
        <v>1.0068371472522089</v>
      </c>
      <c r="I19441" s="115">
        <f t="shared" si="607"/>
        <v>570.7518</v>
      </c>
    </row>
    <row r="19442" spans="1:9" hidden="1">
      <c r="A19442" s="115" t="s">
        <v>49660</v>
      </c>
      <c r="B19442" s="115" t="s">
        <v>49661</v>
      </c>
      <c r="C19442" s="115" t="s">
        <v>48630</v>
      </c>
      <c r="D19442" s="115" t="s">
        <v>8901</v>
      </c>
      <c r="E19442" s="115">
        <v>243.09960000000001</v>
      </c>
      <c r="F19442" s="674">
        <v>293.83600000000001</v>
      </c>
      <c r="G19442" s="674">
        <v>295.84500000000003</v>
      </c>
      <c r="H19442" s="115">
        <f t="shared" si="606"/>
        <v>1.0068371472522089</v>
      </c>
      <c r="I19442" s="115">
        <f t="shared" si="607"/>
        <v>244.76169999999999</v>
      </c>
    </row>
    <row r="19443" spans="1:9" hidden="1">
      <c r="A19443" s="115" t="s">
        <v>49662</v>
      </c>
      <c r="B19443" s="115" t="s">
        <v>49663</v>
      </c>
      <c r="C19443" s="115" t="s">
        <v>48630</v>
      </c>
      <c r="D19443" s="115" t="s">
        <v>8901</v>
      </c>
      <c r="E19443" s="115">
        <v>185.18</v>
      </c>
      <c r="F19443" s="674">
        <v>293.83600000000001</v>
      </c>
      <c r="G19443" s="674">
        <v>295.84500000000003</v>
      </c>
      <c r="H19443" s="115">
        <f t="shared" si="606"/>
        <v>1.0068371472522089</v>
      </c>
      <c r="I19443" s="115">
        <f t="shared" si="607"/>
        <v>186.4461</v>
      </c>
    </row>
    <row r="19444" spans="1:9" hidden="1">
      <c r="A19444" s="115" t="s">
        <v>49664</v>
      </c>
      <c r="B19444" s="115" t="s">
        <v>49665</v>
      </c>
      <c r="C19444" s="115" t="s">
        <v>48637</v>
      </c>
      <c r="D19444" s="115" t="s">
        <v>8901</v>
      </c>
      <c r="E19444" s="115">
        <v>1088.5083</v>
      </c>
      <c r="F19444" s="674">
        <v>293.83600000000001</v>
      </c>
      <c r="G19444" s="674">
        <v>295.84500000000003</v>
      </c>
      <c r="H19444" s="115">
        <f t="shared" si="606"/>
        <v>1.0068371472522089</v>
      </c>
      <c r="I19444" s="115">
        <f t="shared" si="607"/>
        <v>1095.9505999999999</v>
      </c>
    </row>
    <row r="19445" spans="1:9" hidden="1">
      <c r="A19445" s="115" t="s">
        <v>49666</v>
      </c>
      <c r="B19445" s="115" t="s">
        <v>49667</v>
      </c>
      <c r="C19445" s="115" t="s">
        <v>48637</v>
      </c>
      <c r="D19445" s="115" t="s">
        <v>8901</v>
      </c>
      <c r="E19445" s="115">
        <v>492.6223</v>
      </c>
      <c r="F19445" s="674">
        <v>293.83600000000001</v>
      </c>
      <c r="G19445" s="674">
        <v>295.84500000000003</v>
      </c>
      <c r="H19445" s="115">
        <f t="shared" si="606"/>
        <v>1.0068371472522089</v>
      </c>
      <c r="I19445" s="115">
        <f t="shared" si="607"/>
        <v>495.99040000000002</v>
      </c>
    </row>
    <row r="19446" spans="1:9" hidden="1">
      <c r="A19446" s="115" t="s">
        <v>49668</v>
      </c>
      <c r="B19446" s="115" t="s">
        <v>49669</v>
      </c>
      <c r="C19446" s="115" t="s">
        <v>48637</v>
      </c>
      <c r="D19446" s="115" t="s">
        <v>8901</v>
      </c>
      <c r="E19446" s="115">
        <v>377.72570000000002</v>
      </c>
      <c r="F19446" s="674">
        <v>293.83600000000001</v>
      </c>
      <c r="G19446" s="674">
        <v>295.84500000000003</v>
      </c>
      <c r="H19446" s="115">
        <f t="shared" si="606"/>
        <v>1.0068371472522089</v>
      </c>
      <c r="I19446" s="115">
        <f t="shared" si="607"/>
        <v>380.30829999999997</v>
      </c>
    </row>
    <row r="19447" spans="1:9" hidden="1">
      <c r="A19447" s="115" t="s">
        <v>49670</v>
      </c>
      <c r="B19447" s="115" t="s">
        <v>49671</v>
      </c>
      <c r="C19447" s="115" t="s">
        <v>48644</v>
      </c>
      <c r="D19447" s="115" t="s">
        <v>8901</v>
      </c>
      <c r="E19447" s="115">
        <v>1174.2327</v>
      </c>
      <c r="F19447" s="674">
        <v>293.83600000000001</v>
      </c>
      <c r="G19447" s="674">
        <v>295.84500000000003</v>
      </c>
      <c r="H19447" s="115">
        <f t="shared" si="606"/>
        <v>1.0068371472522089</v>
      </c>
      <c r="I19447" s="115">
        <f t="shared" si="607"/>
        <v>1182.2610999999999</v>
      </c>
    </row>
    <row r="19448" spans="1:9" hidden="1">
      <c r="A19448" s="115" t="s">
        <v>49672</v>
      </c>
      <c r="B19448" s="115" t="s">
        <v>49673</v>
      </c>
      <c r="C19448" s="115" t="s">
        <v>48644</v>
      </c>
      <c r="D19448" s="115" t="s">
        <v>8901</v>
      </c>
      <c r="E19448" s="115">
        <v>529.20839999999998</v>
      </c>
      <c r="F19448" s="674">
        <v>293.83600000000001</v>
      </c>
      <c r="G19448" s="674">
        <v>295.84500000000003</v>
      </c>
      <c r="H19448" s="115">
        <f t="shared" si="606"/>
        <v>1.0068371472522089</v>
      </c>
      <c r="I19448" s="115">
        <f t="shared" si="607"/>
        <v>532.82669999999996</v>
      </c>
    </row>
    <row r="19449" spans="1:9" hidden="1">
      <c r="A19449" s="115" t="s">
        <v>49674</v>
      </c>
      <c r="B19449" s="115" t="s">
        <v>49675</v>
      </c>
      <c r="C19449" s="115" t="s">
        <v>48644</v>
      </c>
      <c r="D19449" s="115" t="s">
        <v>8901</v>
      </c>
      <c r="E19449" s="115">
        <v>405.05610000000001</v>
      </c>
      <c r="F19449" s="674">
        <v>293.83600000000001</v>
      </c>
      <c r="G19449" s="674">
        <v>295.84500000000003</v>
      </c>
      <c r="H19449" s="115">
        <f t="shared" si="606"/>
        <v>1.0068371472522089</v>
      </c>
      <c r="I19449" s="115">
        <f t="shared" si="607"/>
        <v>407.82549999999998</v>
      </c>
    </row>
    <row r="19450" spans="1:9" hidden="1">
      <c r="A19450" s="115" t="s">
        <v>49676</v>
      </c>
      <c r="B19450" s="115" t="s">
        <v>49677</v>
      </c>
      <c r="C19450" s="115" t="s">
        <v>48651</v>
      </c>
      <c r="D19450" s="115" t="s">
        <v>8901</v>
      </c>
      <c r="E19450" s="115">
        <v>1285.9250999999999</v>
      </c>
      <c r="F19450" s="674">
        <v>293.83600000000001</v>
      </c>
      <c r="G19450" s="674">
        <v>295.84500000000003</v>
      </c>
      <c r="H19450" s="115">
        <f t="shared" si="606"/>
        <v>1.0068371472522089</v>
      </c>
      <c r="I19450" s="115">
        <f t="shared" si="607"/>
        <v>1294.7172</v>
      </c>
    </row>
    <row r="19451" spans="1:9" hidden="1">
      <c r="A19451" s="115" t="s">
        <v>49678</v>
      </c>
      <c r="B19451" s="115" t="s">
        <v>49679</v>
      </c>
      <c r="C19451" s="115" t="s">
        <v>48651</v>
      </c>
      <c r="D19451" s="115" t="s">
        <v>8901</v>
      </c>
      <c r="E19451" s="115">
        <v>588.56730000000005</v>
      </c>
      <c r="F19451" s="674">
        <v>293.83600000000001</v>
      </c>
      <c r="G19451" s="674">
        <v>295.84500000000003</v>
      </c>
      <c r="H19451" s="115">
        <f t="shared" si="606"/>
        <v>1.0068371472522089</v>
      </c>
      <c r="I19451" s="115">
        <f t="shared" si="607"/>
        <v>592.59140000000002</v>
      </c>
    </row>
    <row r="19452" spans="1:9" hidden="1">
      <c r="A19452" s="115" t="s">
        <v>49680</v>
      </c>
      <c r="B19452" s="115" t="s">
        <v>49681</v>
      </c>
      <c r="C19452" s="115" t="s">
        <v>48651</v>
      </c>
      <c r="D19452" s="115" t="s">
        <v>8901</v>
      </c>
      <c r="E19452" s="115">
        <v>452.07049999999998</v>
      </c>
      <c r="F19452" s="674">
        <v>293.83600000000001</v>
      </c>
      <c r="G19452" s="674">
        <v>295.84500000000003</v>
      </c>
      <c r="H19452" s="115">
        <f t="shared" si="606"/>
        <v>1.0068371472522089</v>
      </c>
      <c r="I19452" s="115">
        <f t="shared" si="607"/>
        <v>455.16140000000001</v>
      </c>
    </row>
    <row r="19453" spans="1:9" hidden="1">
      <c r="A19453" s="115" t="s">
        <v>49682</v>
      </c>
      <c r="B19453" s="115" t="s">
        <v>49683</v>
      </c>
      <c r="C19453" s="115" t="s">
        <v>48658</v>
      </c>
      <c r="D19453" s="115" t="s">
        <v>8901</v>
      </c>
      <c r="E19453" s="115">
        <v>191.934</v>
      </c>
      <c r="F19453" s="674">
        <v>293.83600000000001</v>
      </c>
      <c r="G19453" s="674">
        <v>295.84500000000003</v>
      </c>
      <c r="H19453" s="115">
        <f t="shared" si="606"/>
        <v>1.0068371472522089</v>
      </c>
      <c r="I19453" s="115">
        <f t="shared" si="607"/>
        <v>193.24629999999999</v>
      </c>
    </row>
    <row r="19454" spans="1:9" hidden="1">
      <c r="A19454" s="115" t="s">
        <v>49684</v>
      </c>
      <c r="B19454" s="115" t="s">
        <v>49685</v>
      </c>
      <c r="C19454" s="115" t="s">
        <v>48658</v>
      </c>
      <c r="D19454" s="115" t="s">
        <v>8901</v>
      </c>
      <c r="E19454" s="115">
        <v>78.403099999999995</v>
      </c>
      <c r="F19454" s="674">
        <v>293.83600000000001</v>
      </c>
      <c r="G19454" s="674">
        <v>295.84500000000003</v>
      </c>
      <c r="H19454" s="115">
        <f t="shared" si="606"/>
        <v>1.0068371472522089</v>
      </c>
      <c r="I19454" s="115">
        <f t="shared" si="607"/>
        <v>78.9392</v>
      </c>
    </row>
    <row r="19455" spans="1:9" hidden="1">
      <c r="A19455" s="115" t="s">
        <v>49686</v>
      </c>
      <c r="B19455" s="115" t="s">
        <v>49687</v>
      </c>
      <c r="C19455" s="115" t="s">
        <v>48663</v>
      </c>
      <c r="D19455" s="115" t="s">
        <v>8901</v>
      </c>
      <c r="E19455" s="115">
        <v>61.4604</v>
      </c>
      <c r="F19455" s="674">
        <v>293.83600000000001</v>
      </c>
      <c r="G19455" s="674">
        <v>295.84500000000003</v>
      </c>
      <c r="H19455" s="115">
        <f t="shared" si="606"/>
        <v>1.0068371472522089</v>
      </c>
      <c r="I19455" s="115">
        <f t="shared" si="607"/>
        <v>61.880600000000001</v>
      </c>
    </row>
    <row r="19456" spans="1:9" hidden="1">
      <c r="A19456" s="115" t="s">
        <v>49688</v>
      </c>
      <c r="B19456" s="115" t="s">
        <v>49689</v>
      </c>
      <c r="C19456" s="115" t="s">
        <v>48666</v>
      </c>
      <c r="D19456" s="115" t="s">
        <v>8901</v>
      </c>
      <c r="E19456" s="115">
        <v>250.42580000000001</v>
      </c>
      <c r="F19456" s="674">
        <v>293.83600000000001</v>
      </c>
      <c r="G19456" s="674">
        <v>295.84500000000003</v>
      </c>
      <c r="H19456" s="115">
        <f t="shared" si="606"/>
        <v>1.0068371472522089</v>
      </c>
      <c r="I19456" s="115">
        <f t="shared" si="607"/>
        <v>252.13800000000001</v>
      </c>
    </row>
    <row r="19457" spans="1:9" hidden="1">
      <c r="A19457" s="115" t="s">
        <v>49690</v>
      </c>
      <c r="B19457" s="115" t="s">
        <v>49691</v>
      </c>
      <c r="C19457" s="115" t="s">
        <v>48666</v>
      </c>
      <c r="D19457" s="115" t="s">
        <v>8901</v>
      </c>
      <c r="E19457" s="115">
        <v>105.9576</v>
      </c>
      <c r="F19457" s="674">
        <v>293.83600000000001</v>
      </c>
      <c r="G19457" s="674">
        <v>295.84500000000003</v>
      </c>
      <c r="H19457" s="115">
        <f t="shared" si="606"/>
        <v>1.0068371472522089</v>
      </c>
      <c r="I19457" s="115">
        <f t="shared" si="607"/>
        <v>106.682</v>
      </c>
    </row>
    <row r="19458" spans="1:9" hidden="1">
      <c r="A19458" s="115" t="s">
        <v>49692</v>
      </c>
      <c r="B19458" s="115" t="s">
        <v>49693</v>
      </c>
      <c r="C19458" s="115" t="s">
        <v>48666</v>
      </c>
      <c r="D19458" s="115" t="s">
        <v>8901</v>
      </c>
      <c r="E19458" s="115">
        <v>85.153099999999995</v>
      </c>
      <c r="F19458" s="674">
        <v>293.83600000000001</v>
      </c>
      <c r="G19458" s="674">
        <v>295.84500000000003</v>
      </c>
      <c r="H19458" s="115">
        <f t="shared" si="606"/>
        <v>1.0068371472522089</v>
      </c>
      <c r="I19458" s="115">
        <f t="shared" si="607"/>
        <v>85.735299999999995</v>
      </c>
    </row>
    <row r="19459" spans="1:9" hidden="1">
      <c r="A19459" s="115" t="s">
        <v>49694</v>
      </c>
      <c r="B19459" s="115" t="s">
        <v>49695</v>
      </c>
      <c r="C19459" s="115" t="s">
        <v>48673</v>
      </c>
      <c r="D19459" s="115" t="s">
        <v>8901</v>
      </c>
      <c r="E19459" s="115">
        <v>408.41289999999998</v>
      </c>
      <c r="F19459" s="674">
        <v>293.83600000000001</v>
      </c>
      <c r="G19459" s="674">
        <v>295.84500000000003</v>
      </c>
      <c r="H19459" s="115">
        <f t="shared" si="606"/>
        <v>1.0068371472522089</v>
      </c>
      <c r="I19459" s="115">
        <f t="shared" si="607"/>
        <v>411.20530000000002</v>
      </c>
    </row>
    <row r="19460" spans="1:9" hidden="1">
      <c r="A19460" s="115" t="s">
        <v>49696</v>
      </c>
      <c r="B19460" s="115" t="s">
        <v>49697</v>
      </c>
      <c r="C19460" s="115" t="s">
        <v>48673</v>
      </c>
      <c r="D19460" s="115" t="s">
        <v>8901</v>
      </c>
      <c r="E19460" s="115">
        <v>169.40199999999999</v>
      </c>
      <c r="F19460" s="674">
        <v>293.83600000000001</v>
      </c>
      <c r="G19460" s="674">
        <v>295.84500000000003</v>
      </c>
      <c r="H19460" s="115">
        <f t="shared" si="606"/>
        <v>1.0068371472522089</v>
      </c>
      <c r="I19460" s="115">
        <f t="shared" si="607"/>
        <v>170.56020000000001</v>
      </c>
    </row>
    <row r="19461" spans="1:9" hidden="1">
      <c r="A19461" s="115" t="s">
        <v>49698</v>
      </c>
      <c r="B19461" s="115" t="s">
        <v>49699</v>
      </c>
      <c r="C19461" s="115" t="s">
        <v>48673</v>
      </c>
      <c r="D19461" s="115" t="s">
        <v>8901</v>
      </c>
      <c r="E19461" s="115">
        <v>132.7989</v>
      </c>
      <c r="F19461" s="674">
        <v>293.83600000000001</v>
      </c>
      <c r="G19461" s="674">
        <v>295.84500000000003</v>
      </c>
      <c r="H19461" s="115">
        <f t="shared" ref="H19461:H19524" si="608">G19461/F19461</f>
        <v>1.0068371472522089</v>
      </c>
      <c r="I19461" s="115">
        <f t="shared" ref="I19461:I19524" si="609">ROUND(H19461*E19461,4)</f>
        <v>133.70689999999999</v>
      </c>
    </row>
    <row r="19462" spans="1:9" hidden="1">
      <c r="A19462" s="115" t="s">
        <v>49700</v>
      </c>
      <c r="B19462" s="115" t="s">
        <v>49701</v>
      </c>
      <c r="C19462" s="115" t="s">
        <v>48680</v>
      </c>
      <c r="D19462" s="115" t="s">
        <v>8901</v>
      </c>
      <c r="E19462" s="115">
        <v>3.633</v>
      </c>
      <c r="F19462" s="674">
        <v>293.83600000000001</v>
      </c>
      <c r="G19462" s="674">
        <v>295.84500000000003</v>
      </c>
      <c r="H19462" s="115">
        <f t="shared" si="608"/>
        <v>1.0068371472522089</v>
      </c>
      <c r="I19462" s="115">
        <f t="shared" si="609"/>
        <v>3.6577999999999999</v>
      </c>
    </row>
    <row r="19463" spans="1:9" hidden="1">
      <c r="A19463" s="115" t="s">
        <v>49702</v>
      </c>
      <c r="B19463" s="115" t="s">
        <v>49703</v>
      </c>
      <c r="C19463" s="115" t="s">
        <v>48680</v>
      </c>
      <c r="D19463" s="115" t="s">
        <v>8901</v>
      </c>
      <c r="E19463" s="115">
        <v>1.4059999999999999</v>
      </c>
      <c r="F19463" s="674">
        <v>293.83600000000001</v>
      </c>
      <c r="G19463" s="674">
        <v>295.84500000000003</v>
      </c>
      <c r="H19463" s="115">
        <f t="shared" si="608"/>
        <v>1.0068371472522089</v>
      </c>
      <c r="I19463" s="115">
        <f t="shared" si="609"/>
        <v>1.4156</v>
      </c>
    </row>
    <row r="19464" spans="1:9" hidden="1">
      <c r="A19464" s="115" t="s">
        <v>49704</v>
      </c>
      <c r="B19464" s="115" t="s">
        <v>49705</v>
      </c>
      <c r="C19464" s="115" t="s">
        <v>48685</v>
      </c>
      <c r="D19464" s="115" t="s">
        <v>8901</v>
      </c>
      <c r="E19464" s="115">
        <v>3.7664</v>
      </c>
      <c r="F19464" s="674">
        <v>293.83600000000001</v>
      </c>
      <c r="G19464" s="674">
        <v>295.84500000000003</v>
      </c>
      <c r="H19464" s="115">
        <f t="shared" si="608"/>
        <v>1.0068371472522089</v>
      </c>
      <c r="I19464" s="115">
        <f t="shared" si="609"/>
        <v>3.7921999999999998</v>
      </c>
    </row>
    <row r="19465" spans="1:9" hidden="1">
      <c r="A19465" s="115" t="s">
        <v>49706</v>
      </c>
      <c r="B19465" s="115" t="s">
        <v>49707</v>
      </c>
      <c r="C19465" s="115" t="s">
        <v>48685</v>
      </c>
      <c r="D19465" s="115" t="s">
        <v>8901</v>
      </c>
      <c r="E19465" s="115">
        <v>1.1919999999999999</v>
      </c>
      <c r="F19465" s="674">
        <v>293.83600000000001</v>
      </c>
      <c r="G19465" s="674">
        <v>295.84500000000003</v>
      </c>
      <c r="H19465" s="115">
        <f t="shared" si="608"/>
        <v>1.0068371472522089</v>
      </c>
      <c r="I19465" s="115">
        <f t="shared" si="609"/>
        <v>1.2000999999999999</v>
      </c>
    </row>
    <row r="19466" spans="1:9" hidden="1">
      <c r="A19466" s="115" t="s">
        <v>49708</v>
      </c>
      <c r="B19466" s="115" t="s">
        <v>49709</v>
      </c>
      <c r="C19466" s="115" t="s">
        <v>48690</v>
      </c>
      <c r="D19466" s="115" t="s">
        <v>8901</v>
      </c>
      <c r="E19466" s="115">
        <v>1.5411999999999999</v>
      </c>
      <c r="F19466" s="674">
        <v>293.83600000000001</v>
      </c>
      <c r="G19466" s="674">
        <v>295.84500000000003</v>
      </c>
      <c r="H19466" s="115">
        <f t="shared" si="608"/>
        <v>1.0068371472522089</v>
      </c>
      <c r="I19466" s="115">
        <f t="shared" si="609"/>
        <v>1.5517000000000001</v>
      </c>
    </row>
    <row r="19467" spans="1:9" hidden="1">
      <c r="A19467" s="115" t="s">
        <v>49710</v>
      </c>
      <c r="B19467" s="115" t="s">
        <v>49711</v>
      </c>
      <c r="C19467" s="115" t="s">
        <v>48690</v>
      </c>
      <c r="D19467" s="115" t="s">
        <v>8901</v>
      </c>
      <c r="E19467" s="115">
        <v>0.34660000000000002</v>
      </c>
      <c r="F19467" s="674">
        <v>293.83600000000001</v>
      </c>
      <c r="G19467" s="674">
        <v>295.84500000000003</v>
      </c>
      <c r="H19467" s="115">
        <f t="shared" si="608"/>
        <v>1.0068371472522089</v>
      </c>
      <c r="I19467" s="115">
        <f t="shared" si="609"/>
        <v>0.34899999999999998</v>
      </c>
    </row>
    <row r="19468" spans="1:9" hidden="1">
      <c r="A19468" s="115" t="s">
        <v>49712</v>
      </c>
      <c r="B19468" s="115" t="s">
        <v>49713</v>
      </c>
      <c r="C19468" s="115" t="s">
        <v>48695</v>
      </c>
      <c r="D19468" s="115" t="s">
        <v>8901</v>
      </c>
      <c r="E19468" s="115">
        <v>3.0478000000000001</v>
      </c>
      <c r="F19468" s="674">
        <v>293.83600000000001</v>
      </c>
      <c r="G19468" s="674">
        <v>295.84500000000003</v>
      </c>
      <c r="H19468" s="115">
        <f t="shared" si="608"/>
        <v>1.0068371472522089</v>
      </c>
      <c r="I19468" s="115">
        <f t="shared" si="609"/>
        <v>3.0686</v>
      </c>
    </row>
    <row r="19469" spans="1:9" hidden="1">
      <c r="A19469" s="115" t="s">
        <v>49714</v>
      </c>
      <c r="B19469" s="115" t="s">
        <v>49715</v>
      </c>
      <c r="C19469" s="115" t="s">
        <v>48695</v>
      </c>
      <c r="D19469" s="115" t="s">
        <v>8901</v>
      </c>
      <c r="E19469" s="115">
        <v>2.1768000000000001</v>
      </c>
      <c r="F19469" s="674">
        <v>293.83600000000001</v>
      </c>
      <c r="G19469" s="674">
        <v>295.84500000000003</v>
      </c>
      <c r="H19469" s="115">
        <f t="shared" si="608"/>
        <v>1.0068371472522089</v>
      </c>
      <c r="I19469" s="115">
        <f t="shared" si="609"/>
        <v>2.1917</v>
      </c>
    </row>
    <row r="19470" spans="1:9" hidden="1">
      <c r="A19470" s="115" t="s">
        <v>49716</v>
      </c>
      <c r="B19470" s="115" t="s">
        <v>49717</v>
      </c>
      <c r="C19470" s="115" t="s">
        <v>48700</v>
      </c>
      <c r="D19470" s="115" t="s">
        <v>8901</v>
      </c>
      <c r="E19470" s="115">
        <v>187.09</v>
      </c>
      <c r="F19470" s="674">
        <v>293.83600000000001</v>
      </c>
      <c r="G19470" s="674">
        <v>295.84500000000003</v>
      </c>
      <c r="H19470" s="115">
        <f t="shared" si="608"/>
        <v>1.0068371472522089</v>
      </c>
      <c r="I19470" s="115">
        <f t="shared" si="609"/>
        <v>188.36920000000001</v>
      </c>
    </row>
    <row r="19471" spans="1:9" hidden="1">
      <c r="A19471" s="115" t="s">
        <v>49718</v>
      </c>
      <c r="B19471" s="115" t="s">
        <v>49719</v>
      </c>
      <c r="C19471" s="115" t="s">
        <v>48703</v>
      </c>
      <c r="D19471" s="115" t="s">
        <v>8901</v>
      </c>
      <c r="E19471" s="115">
        <v>99.4255</v>
      </c>
      <c r="F19471" s="674">
        <v>293.83600000000001</v>
      </c>
      <c r="G19471" s="674">
        <v>295.84500000000003</v>
      </c>
      <c r="H19471" s="115">
        <f t="shared" si="608"/>
        <v>1.0068371472522089</v>
      </c>
      <c r="I19471" s="115">
        <f t="shared" si="609"/>
        <v>100.1053</v>
      </c>
    </row>
    <row r="19472" spans="1:9" hidden="1">
      <c r="A19472" s="115" t="s">
        <v>49720</v>
      </c>
      <c r="B19472" s="115" t="s">
        <v>49721</v>
      </c>
      <c r="C19472" s="115" t="s">
        <v>48703</v>
      </c>
      <c r="D19472" s="115" t="s">
        <v>8901</v>
      </c>
      <c r="E19472" s="115">
        <v>83.405000000000001</v>
      </c>
      <c r="F19472" s="674">
        <v>293.83600000000001</v>
      </c>
      <c r="G19472" s="674">
        <v>295.84500000000003</v>
      </c>
      <c r="H19472" s="115">
        <f t="shared" si="608"/>
        <v>1.0068371472522089</v>
      </c>
      <c r="I19472" s="115">
        <f t="shared" si="609"/>
        <v>83.975300000000004</v>
      </c>
    </row>
    <row r="19473" spans="1:9" hidden="1">
      <c r="A19473" s="115" t="s">
        <v>49722</v>
      </c>
      <c r="B19473" s="115" t="s">
        <v>49723</v>
      </c>
      <c r="C19473" s="115" t="s">
        <v>48708</v>
      </c>
      <c r="D19473" s="115" t="s">
        <v>8901</v>
      </c>
      <c r="E19473" s="115">
        <v>168.40100000000001</v>
      </c>
      <c r="F19473" s="674">
        <v>293.83600000000001</v>
      </c>
      <c r="G19473" s="674">
        <v>295.84500000000003</v>
      </c>
      <c r="H19473" s="115">
        <f t="shared" si="608"/>
        <v>1.0068371472522089</v>
      </c>
      <c r="I19473" s="115">
        <f t="shared" si="609"/>
        <v>169.55240000000001</v>
      </c>
    </row>
    <row r="19474" spans="1:9" hidden="1">
      <c r="A19474" s="115" t="s">
        <v>49724</v>
      </c>
      <c r="B19474" s="115" t="s">
        <v>49725</v>
      </c>
      <c r="C19474" s="115" t="s">
        <v>48708</v>
      </c>
      <c r="D19474" s="115" t="s">
        <v>8901</v>
      </c>
      <c r="E19474" s="115">
        <v>84.193299999999994</v>
      </c>
      <c r="F19474" s="674">
        <v>293.83600000000001</v>
      </c>
      <c r="G19474" s="674">
        <v>295.84500000000003</v>
      </c>
      <c r="H19474" s="115">
        <f t="shared" si="608"/>
        <v>1.0068371472522089</v>
      </c>
      <c r="I19474" s="115">
        <f t="shared" si="609"/>
        <v>84.768900000000002</v>
      </c>
    </row>
    <row r="19475" spans="1:9" hidden="1">
      <c r="A19475" s="115" t="s">
        <v>49726</v>
      </c>
      <c r="B19475" s="115" t="s">
        <v>49727</v>
      </c>
      <c r="C19475" s="115" t="s">
        <v>48708</v>
      </c>
      <c r="D19475" s="115" t="s">
        <v>8901</v>
      </c>
      <c r="E19475" s="115">
        <v>70.071299999999994</v>
      </c>
      <c r="F19475" s="674">
        <v>293.83600000000001</v>
      </c>
      <c r="G19475" s="674">
        <v>295.84500000000003</v>
      </c>
      <c r="H19475" s="115">
        <f t="shared" si="608"/>
        <v>1.0068371472522089</v>
      </c>
      <c r="I19475" s="115">
        <f t="shared" si="609"/>
        <v>70.550399999999996</v>
      </c>
    </row>
    <row r="19476" spans="1:9" hidden="1">
      <c r="A19476" s="115" t="s">
        <v>49728</v>
      </c>
      <c r="B19476" s="115" t="s">
        <v>49729</v>
      </c>
      <c r="C19476" s="115" t="s">
        <v>48715</v>
      </c>
      <c r="D19476" s="115" t="s">
        <v>8901</v>
      </c>
      <c r="E19476" s="115">
        <v>181.25800000000001</v>
      </c>
      <c r="F19476" s="674">
        <v>293.83600000000001</v>
      </c>
      <c r="G19476" s="674">
        <v>295.84500000000003</v>
      </c>
      <c r="H19476" s="115">
        <f t="shared" si="608"/>
        <v>1.0068371472522089</v>
      </c>
      <c r="I19476" s="115">
        <f t="shared" si="609"/>
        <v>182.4973</v>
      </c>
    </row>
    <row r="19477" spans="1:9" hidden="1">
      <c r="A19477" s="115" t="s">
        <v>49730</v>
      </c>
      <c r="B19477" s="115" t="s">
        <v>49731</v>
      </c>
      <c r="C19477" s="115" t="s">
        <v>48715</v>
      </c>
      <c r="D19477" s="115" t="s">
        <v>8901</v>
      </c>
      <c r="E19477" s="115">
        <v>94.394599999999997</v>
      </c>
      <c r="F19477" s="674">
        <v>293.83600000000001</v>
      </c>
      <c r="G19477" s="674">
        <v>295.84500000000003</v>
      </c>
      <c r="H19477" s="115">
        <f t="shared" si="608"/>
        <v>1.0068371472522089</v>
      </c>
      <c r="I19477" s="115">
        <f t="shared" si="609"/>
        <v>95.04</v>
      </c>
    </row>
    <row r="19478" spans="1:9" hidden="1">
      <c r="A19478" s="115" t="s">
        <v>49732</v>
      </c>
      <c r="B19478" s="115" t="s">
        <v>49733</v>
      </c>
      <c r="C19478" s="115" t="s">
        <v>48715</v>
      </c>
      <c r="D19478" s="115" t="s">
        <v>8901</v>
      </c>
      <c r="E19478" s="115">
        <v>78.986800000000002</v>
      </c>
      <c r="F19478" s="674">
        <v>293.83600000000001</v>
      </c>
      <c r="G19478" s="674">
        <v>295.84500000000003</v>
      </c>
      <c r="H19478" s="115">
        <f t="shared" si="608"/>
        <v>1.0068371472522089</v>
      </c>
      <c r="I19478" s="115">
        <f t="shared" si="609"/>
        <v>79.526799999999994</v>
      </c>
    </row>
    <row r="19479" spans="1:9" hidden="1">
      <c r="A19479" s="115" t="s">
        <v>49734</v>
      </c>
      <c r="B19479" s="115" t="s">
        <v>49735</v>
      </c>
      <c r="C19479" s="115" t="s">
        <v>48722</v>
      </c>
      <c r="D19479" s="115" t="s">
        <v>8901</v>
      </c>
      <c r="E19479" s="115">
        <v>161.7961</v>
      </c>
      <c r="F19479" s="674">
        <v>293.83600000000001</v>
      </c>
      <c r="G19479" s="674">
        <v>295.84500000000003</v>
      </c>
      <c r="H19479" s="115">
        <f t="shared" si="608"/>
        <v>1.0068371472522089</v>
      </c>
      <c r="I19479" s="115">
        <f t="shared" si="609"/>
        <v>162.9023</v>
      </c>
    </row>
    <row r="19480" spans="1:9" hidden="1">
      <c r="A19480" s="115" t="s">
        <v>49736</v>
      </c>
      <c r="B19480" s="115" t="s">
        <v>49737</v>
      </c>
      <c r="C19480" s="115" t="s">
        <v>48722</v>
      </c>
      <c r="D19480" s="115" t="s">
        <v>8901</v>
      </c>
      <c r="E19480" s="115">
        <v>78.3416</v>
      </c>
      <c r="F19480" s="674">
        <v>293.83600000000001</v>
      </c>
      <c r="G19480" s="674">
        <v>295.84500000000003</v>
      </c>
      <c r="H19480" s="115">
        <f t="shared" si="608"/>
        <v>1.0068371472522089</v>
      </c>
      <c r="I19480" s="115">
        <f t="shared" si="609"/>
        <v>78.877200000000002</v>
      </c>
    </row>
    <row r="19481" spans="1:9" hidden="1">
      <c r="A19481" s="115" t="s">
        <v>49738</v>
      </c>
      <c r="B19481" s="115" t="s">
        <v>49739</v>
      </c>
      <c r="C19481" s="115" t="s">
        <v>48722</v>
      </c>
      <c r="D19481" s="115" t="s">
        <v>8901</v>
      </c>
      <c r="E19481" s="115">
        <v>64.88</v>
      </c>
      <c r="F19481" s="674">
        <v>293.83600000000001</v>
      </c>
      <c r="G19481" s="674">
        <v>295.84500000000003</v>
      </c>
      <c r="H19481" s="115">
        <f t="shared" si="608"/>
        <v>1.0068371472522089</v>
      </c>
      <c r="I19481" s="115">
        <f t="shared" si="609"/>
        <v>65.323599999999999</v>
      </c>
    </row>
    <row r="19482" spans="1:9" hidden="1">
      <c r="A19482" s="115" t="s">
        <v>49740</v>
      </c>
      <c r="B19482" s="115" t="s">
        <v>49741</v>
      </c>
      <c r="C19482" s="115" t="s">
        <v>48729</v>
      </c>
      <c r="D19482" s="115" t="s">
        <v>8901</v>
      </c>
      <c r="E19482" s="115">
        <v>203.0943</v>
      </c>
      <c r="F19482" s="674">
        <v>293.83600000000001</v>
      </c>
      <c r="G19482" s="674">
        <v>295.84500000000003</v>
      </c>
      <c r="H19482" s="115">
        <f t="shared" si="608"/>
        <v>1.0068371472522089</v>
      </c>
      <c r="I19482" s="115">
        <f t="shared" si="609"/>
        <v>204.4829</v>
      </c>
    </row>
    <row r="19483" spans="1:9" hidden="1">
      <c r="A19483" s="115" t="s">
        <v>49742</v>
      </c>
      <c r="B19483" s="115" t="s">
        <v>49743</v>
      </c>
      <c r="C19483" s="115" t="s">
        <v>48729</v>
      </c>
      <c r="D19483" s="115" t="s">
        <v>8901</v>
      </c>
      <c r="E19483" s="115">
        <v>107.49639999999999</v>
      </c>
      <c r="F19483" s="674">
        <v>293.83600000000001</v>
      </c>
      <c r="G19483" s="674">
        <v>295.84500000000003</v>
      </c>
      <c r="H19483" s="115">
        <f t="shared" si="608"/>
        <v>1.0068371472522089</v>
      </c>
      <c r="I19483" s="115">
        <f t="shared" si="609"/>
        <v>108.23139999999999</v>
      </c>
    </row>
    <row r="19484" spans="1:9" hidden="1">
      <c r="A19484" s="115" t="s">
        <v>49744</v>
      </c>
      <c r="B19484" s="115" t="s">
        <v>49745</v>
      </c>
      <c r="C19484" s="115" t="s">
        <v>48729</v>
      </c>
      <c r="D19484" s="115" t="s">
        <v>8901</v>
      </c>
      <c r="E19484" s="115">
        <v>89.905000000000001</v>
      </c>
      <c r="F19484" s="674">
        <v>293.83600000000001</v>
      </c>
      <c r="G19484" s="674">
        <v>295.84500000000003</v>
      </c>
      <c r="H19484" s="115">
        <f t="shared" si="608"/>
        <v>1.0068371472522089</v>
      </c>
      <c r="I19484" s="115">
        <f t="shared" si="609"/>
        <v>90.5197</v>
      </c>
    </row>
    <row r="19485" spans="1:9" hidden="1">
      <c r="A19485" s="115" t="s">
        <v>49746</v>
      </c>
      <c r="B19485" s="115" t="s">
        <v>49747</v>
      </c>
      <c r="C19485" s="115" t="s">
        <v>48736</v>
      </c>
      <c r="D19485" s="115" t="s">
        <v>8901</v>
      </c>
      <c r="E19485" s="115">
        <v>78.649000000000001</v>
      </c>
      <c r="F19485" s="674">
        <v>293.83600000000001</v>
      </c>
      <c r="G19485" s="674">
        <v>295.84500000000003</v>
      </c>
      <c r="H19485" s="115">
        <f t="shared" si="608"/>
        <v>1.0068371472522089</v>
      </c>
      <c r="I19485" s="115">
        <f t="shared" si="609"/>
        <v>79.186700000000002</v>
      </c>
    </row>
    <row r="19486" spans="1:9" hidden="1">
      <c r="A19486" s="115" t="s">
        <v>49748</v>
      </c>
      <c r="B19486" s="115" t="s">
        <v>49749</v>
      </c>
      <c r="C19486" s="115" t="s">
        <v>48736</v>
      </c>
      <c r="D19486" s="115" t="s">
        <v>8901</v>
      </c>
      <c r="E19486" s="115">
        <v>49.811900000000001</v>
      </c>
      <c r="F19486" s="674">
        <v>293.83600000000001</v>
      </c>
      <c r="G19486" s="674">
        <v>295.84500000000003</v>
      </c>
      <c r="H19486" s="115">
        <f t="shared" si="608"/>
        <v>1.0068371472522089</v>
      </c>
      <c r="I19486" s="115">
        <f t="shared" si="609"/>
        <v>50.152500000000003</v>
      </c>
    </row>
    <row r="19487" spans="1:9" hidden="1">
      <c r="A19487" s="115" t="s">
        <v>49750</v>
      </c>
      <c r="B19487" s="115" t="s">
        <v>49751</v>
      </c>
      <c r="C19487" s="115" t="s">
        <v>48736</v>
      </c>
      <c r="D19487" s="115" t="s">
        <v>8901</v>
      </c>
      <c r="E19487" s="115">
        <v>44.664999999999999</v>
      </c>
      <c r="F19487" s="674">
        <v>293.83600000000001</v>
      </c>
      <c r="G19487" s="674">
        <v>295.84500000000003</v>
      </c>
      <c r="H19487" s="115">
        <f t="shared" si="608"/>
        <v>1.0068371472522089</v>
      </c>
      <c r="I19487" s="115">
        <f t="shared" si="609"/>
        <v>44.970399999999998</v>
      </c>
    </row>
    <row r="19488" spans="1:9" hidden="1">
      <c r="A19488" s="115" t="s">
        <v>49752</v>
      </c>
      <c r="B19488" s="115" t="s">
        <v>49753</v>
      </c>
      <c r="C19488" s="115" t="s">
        <v>48743</v>
      </c>
      <c r="D19488" s="115" t="s">
        <v>8901</v>
      </c>
      <c r="E19488" s="115">
        <v>227.92429999999999</v>
      </c>
      <c r="F19488" s="674">
        <v>293.83600000000001</v>
      </c>
      <c r="G19488" s="674">
        <v>295.84500000000003</v>
      </c>
      <c r="H19488" s="115">
        <f t="shared" si="608"/>
        <v>1.0068371472522089</v>
      </c>
      <c r="I19488" s="115">
        <f t="shared" si="609"/>
        <v>229.48269999999999</v>
      </c>
    </row>
    <row r="19489" spans="1:9" hidden="1">
      <c r="A19489" s="115" t="s">
        <v>49754</v>
      </c>
      <c r="B19489" s="115" t="s">
        <v>49755</v>
      </c>
      <c r="C19489" s="115" t="s">
        <v>48743</v>
      </c>
      <c r="D19489" s="115" t="s">
        <v>8901</v>
      </c>
      <c r="E19489" s="115">
        <v>102.32</v>
      </c>
      <c r="F19489" s="674">
        <v>293.83600000000001</v>
      </c>
      <c r="G19489" s="674">
        <v>295.84500000000003</v>
      </c>
      <c r="H19489" s="115">
        <f t="shared" si="608"/>
        <v>1.0068371472522089</v>
      </c>
      <c r="I19489" s="115">
        <f t="shared" si="609"/>
        <v>103.0196</v>
      </c>
    </row>
    <row r="19490" spans="1:9" hidden="1">
      <c r="A19490" s="115" t="s">
        <v>49756</v>
      </c>
      <c r="B19490" s="115" t="s">
        <v>49757</v>
      </c>
      <c r="C19490" s="115" t="s">
        <v>48748</v>
      </c>
      <c r="D19490" s="115" t="s">
        <v>8901</v>
      </c>
      <c r="E19490" s="115">
        <v>29.700600000000001</v>
      </c>
      <c r="F19490" s="674">
        <v>293.83600000000001</v>
      </c>
      <c r="G19490" s="674">
        <v>295.84500000000003</v>
      </c>
      <c r="H19490" s="115">
        <f t="shared" si="608"/>
        <v>1.0068371472522089</v>
      </c>
      <c r="I19490" s="115">
        <f t="shared" si="609"/>
        <v>29.903700000000001</v>
      </c>
    </row>
    <row r="19491" spans="1:9" hidden="1">
      <c r="A19491" s="115" t="s">
        <v>49758</v>
      </c>
      <c r="B19491" s="115" t="s">
        <v>49759</v>
      </c>
      <c r="C19491" s="115" t="s">
        <v>48748</v>
      </c>
      <c r="D19491" s="115" t="s">
        <v>8901</v>
      </c>
      <c r="E19491" s="115">
        <v>9.5228999999999999</v>
      </c>
      <c r="F19491" s="674">
        <v>293.83600000000001</v>
      </c>
      <c r="G19491" s="674">
        <v>295.84500000000003</v>
      </c>
      <c r="H19491" s="115">
        <f t="shared" si="608"/>
        <v>1.0068371472522089</v>
      </c>
      <c r="I19491" s="115">
        <f t="shared" si="609"/>
        <v>9.5879999999999992</v>
      </c>
    </row>
    <row r="19492" spans="1:9" hidden="1">
      <c r="A19492" s="115" t="s">
        <v>49760</v>
      </c>
      <c r="B19492" s="115" t="s">
        <v>49761</v>
      </c>
      <c r="C19492" s="115" t="s">
        <v>48753</v>
      </c>
      <c r="D19492" s="115" t="s">
        <v>8901</v>
      </c>
      <c r="E19492" s="115">
        <v>645.63800000000003</v>
      </c>
      <c r="F19492" s="674">
        <v>293.83600000000001</v>
      </c>
      <c r="G19492" s="674">
        <v>295.84500000000003</v>
      </c>
      <c r="H19492" s="115">
        <f t="shared" si="608"/>
        <v>1.0068371472522089</v>
      </c>
      <c r="I19492" s="115">
        <f t="shared" si="609"/>
        <v>650.05229999999995</v>
      </c>
    </row>
    <row r="19493" spans="1:9" hidden="1">
      <c r="A19493" s="115" t="s">
        <v>49762</v>
      </c>
      <c r="B19493" s="115" t="s">
        <v>49763</v>
      </c>
      <c r="C19493" s="115" t="s">
        <v>48753</v>
      </c>
      <c r="D19493" s="115" t="s">
        <v>8901</v>
      </c>
      <c r="E19493" s="115">
        <v>388.18</v>
      </c>
      <c r="F19493" s="674">
        <v>293.83600000000001</v>
      </c>
      <c r="G19493" s="674">
        <v>295.84500000000003</v>
      </c>
      <c r="H19493" s="115">
        <f t="shared" si="608"/>
        <v>1.0068371472522089</v>
      </c>
      <c r="I19493" s="115">
        <f t="shared" si="609"/>
        <v>390.834</v>
      </c>
    </row>
    <row r="19494" spans="1:9" hidden="1">
      <c r="A19494" s="115" t="s">
        <v>49764</v>
      </c>
      <c r="B19494" s="115" t="s">
        <v>49765</v>
      </c>
      <c r="C19494" s="115" t="s">
        <v>48753</v>
      </c>
      <c r="D19494" s="115" t="s">
        <v>8901</v>
      </c>
      <c r="E19494" s="115">
        <v>367.18</v>
      </c>
      <c r="F19494" s="674">
        <v>293.83600000000001</v>
      </c>
      <c r="G19494" s="674">
        <v>295.84500000000003</v>
      </c>
      <c r="H19494" s="115">
        <f t="shared" si="608"/>
        <v>1.0068371472522089</v>
      </c>
      <c r="I19494" s="115">
        <f t="shared" si="609"/>
        <v>369.69049999999999</v>
      </c>
    </row>
    <row r="19495" spans="1:9" hidden="1">
      <c r="A19495" s="115" t="s">
        <v>49766</v>
      </c>
      <c r="B19495" s="115" t="s">
        <v>49767</v>
      </c>
      <c r="C19495" s="115" t="s">
        <v>48760</v>
      </c>
      <c r="D19495" s="115" t="s">
        <v>8901</v>
      </c>
      <c r="E19495" s="115">
        <v>3608.1738999999998</v>
      </c>
      <c r="F19495" s="674">
        <v>293.83600000000001</v>
      </c>
      <c r="G19495" s="674">
        <v>295.84500000000003</v>
      </c>
      <c r="H19495" s="115">
        <f t="shared" si="608"/>
        <v>1.0068371472522089</v>
      </c>
      <c r="I19495" s="115">
        <f t="shared" si="609"/>
        <v>3632.8434999999999</v>
      </c>
    </row>
    <row r="19496" spans="1:9" hidden="1">
      <c r="A19496" s="115" t="s">
        <v>49768</v>
      </c>
      <c r="B19496" s="115" t="s">
        <v>49769</v>
      </c>
      <c r="C19496" s="115" t="s">
        <v>48760</v>
      </c>
      <c r="D19496" s="115" t="s">
        <v>8901</v>
      </c>
      <c r="E19496" s="115">
        <v>1450.8977</v>
      </c>
      <c r="F19496" s="674">
        <v>293.83600000000001</v>
      </c>
      <c r="G19496" s="674">
        <v>295.84500000000003</v>
      </c>
      <c r="H19496" s="115">
        <f t="shared" si="608"/>
        <v>1.0068371472522089</v>
      </c>
      <c r="I19496" s="115">
        <f t="shared" si="609"/>
        <v>1460.8177000000001</v>
      </c>
    </row>
    <row r="19497" spans="1:9" hidden="1">
      <c r="A19497" s="115" t="s">
        <v>49770</v>
      </c>
      <c r="B19497" s="115" t="s">
        <v>49771</v>
      </c>
      <c r="C19497" s="115" t="s">
        <v>48760</v>
      </c>
      <c r="D19497" s="115" t="s">
        <v>8901</v>
      </c>
      <c r="E19497" s="115">
        <v>1028.4237000000001</v>
      </c>
      <c r="F19497" s="674">
        <v>293.83600000000001</v>
      </c>
      <c r="G19497" s="674">
        <v>295.84500000000003</v>
      </c>
      <c r="H19497" s="115">
        <f t="shared" si="608"/>
        <v>1.0068371472522089</v>
      </c>
      <c r="I19497" s="115">
        <f t="shared" si="609"/>
        <v>1035.4552000000001</v>
      </c>
    </row>
    <row r="19498" spans="1:9" hidden="1">
      <c r="A19498" s="115" t="s">
        <v>49772</v>
      </c>
      <c r="B19498" s="115" t="s">
        <v>49773</v>
      </c>
      <c r="C19498" s="115" t="s">
        <v>48767</v>
      </c>
      <c r="D19498" s="115" t="s">
        <v>8901</v>
      </c>
      <c r="E19498" s="115">
        <v>631.87980000000005</v>
      </c>
      <c r="F19498" s="674">
        <v>293.83600000000001</v>
      </c>
      <c r="G19498" s="674">
        <v>295.84500000000003</v>
      </c>
      <c r="H19498" s="115">
        <f t="shared" si="608"/>
        <v>1.0068371472522089</v>
      </c>
      <c r="I19498" s="115">
        <f t="shared" si="609"/>
        <v>636.20010000000002</v>
      </c>
    </row>
    <row r="19499" spans="1:9" hidden="1">
      <c r="A19499" s="115" t="s">
        <v>49774</v>
      </c>
      <c r="B19499" s="115" t="s">
        <v>49775</v>
      </c>
      <c r="C19499" s="115" t="s">
        <v>48767</v>
      </c>
      <c r="D19499" s="115" t="s">
        <v>8901</v>
      </c>
      <c r="E19499" s="115">
        <v>263.03800000000001</v>
      </c>
      <c r="F19499" s="674">
        <v>293.83600000000001</v>
      </c>
      <c r="G19499" s="674">
        <v>295.84500000000003</v>
      </c>
      <c r="H19499" s="115">
        <f t="shared" si="608"/>
        <v>1.0068371472522089</v>
      </c>
      <c r="I19499" s="115">
        <f t="shared" si="609"/>
        <v>264.83640000000003</v>
      </c>
    </row>
    <row r="19500" spans="1:9" hidden="1">
      <c r="A19500" s="115" t="s">
        <v>49776</v>
      </c>
      <c r="B19500" s="115" t="s">
        <v>49777</v>
      </c>
      <c r="C19500" s="115" t="s">
        <v>48767</v>
      </c>
      <c r="D19500" s="115" t="s">
        <v>8901</v>
      </c>
      <c r="E19500" s="115">
        <v>194.39109999999999</v>
      </c>
      <c r="F19500" s="674">
        <v>293.83600000000001</v>
      </c>
      <c r="G19500" s="674">
        <v>295.84500000000003</v>
      </c>
      <c r="H19500" s="115">
        <f t="shared" si="608"/>
        <v>1.0068371472522089</v>
      </c>
      <c r="I19500" s="115">
        <f t="shared" si="609"/>
        <v>195.72020000000001</v>
      </c>
    </row>
    <row r="19501" spans="1:9" hidden="1">
      <c r="A19501" s="115" t="s">
        <v>49778</v>
      </c>
      <c r="B19501" s="115" t="s">
        <v>49779</v>
      </c>
      <c r="C19501" s="115" t="s">
        <v>48774</v>
      </c>
      <c r="D19501" s="115" t="s">
        <v>8901</v>
      </c>
      <c r="E19501" s="115">
        <v>211.40100000000001</v>
      </c>
      <c r="F19501" s="674">
        <v>293.83600000000001</v>
      </c>
      <c r="G19501" s="674">
        <v>295.84500000000003</v>
      </c>
      <c r="H19501" s="115">
        <f t="shared" si="608"/>
        <v>1.0068371472522089</v>
      </c>
      <c r="I19501" s="115">
        <f t="shared" si="609"/>
        <v>212.84639999999999</v>
      </c>
    </row>
    <row r="19502" spans="1:9" hidden="1">
      <c r="A19502" s="115" t="s">
        <v>49780</v>
      </c>
      <c r="B19502" s="115" t="s">
        <v>49781</v>
      </c>
      <c r="C19502" s="115" t="s">
        <v>48774</v>
      </c>
      <c r="D19502" s="115" t="s">
        <v>8901</v>
      </c>
      <c r="E19502" s="115">
        <v>42.18</v>
      </c>
      <c r="F19502" s="674">
        <v>293.83600000000001</v>
      </c>
      <c r="G19502" s="674">
        <v>295.84500000000003</v>
      </c>
      <c r="H19502" s="115">
        <f t="shared" si="608"/>
        <v>1.0068371472522089</v>
      </c>
      <c r="I19502" s="115">
        <f t="shared" si="609"/>
        <v>42.468400000000003</v>
      </c>
    </row>
    <row r="19503" spans="1:9" hidden="1">
      <c r="A19503" s="115" t="s">
        <v>49782</v>
      </c>
      <c r="B19503" s="115" t="s">
        <v>49783</v>
      </c>
      <c r="C19503" s="115" t="s">
        <v>48779</v>
      </c>
      <c r="D19503" s="115" t="s">
        <v>8901</v>
      </c>
      <c r="E19503" s="115">
        <v>157.26499999999999</v>
      </c>
      <c r="F19503" s="674">
        <v>293.83600000000001</v>
      </c>
      <c r="G19503" s="674">
        <v>295.84500000000003</v>
      </c>
      <c r="H19503" s="115">
        <f t="shared" si="608"/>
        <v>1.0068371472522089</v>
      </c>
      <c r="I19503" s="115">
        <f t="shared" si="609"/>
        <v>158.34020000000001</v>
      </c>
    </row>
    <row r="19504" spans="1:9" hidden="1">
      <c r="A19504" s="115" t="s">
        <v>49784</v>
      </c>
      <c r="B19504" s="115" t="s">
        <v>49785</v>
      </c>
      <c r="C19504" s="115" t="s">
        <v>48779</v>
      </c>
      <c r="D19504" s="115" t="s">
        <v>8901</v>
      </c>
      <c r="E19504" s="115">
        <v>90.576999999999998</v>
      </c>
      <c r="F19504" s="674">
        <v>293.83600000000001</v>
      </c>
      <c r="G19504" s="674">
        <v>295.84500000000003</v>
      </c>
      <c r="H19504" s="115">
        <f t="shared" si="608"/>
        <v>1.0068371472522089</v>
      </c>
      <c r="I19504" s="115">
        <f t="shared" si="609"/>
        <v>91.196299999999994</v>
      </c>
    </row>
    <row r="19505" spans="1:9" hidden="1">
      <c r="A19505" s="115" t="s">
        <v>49786</v>
      </c>
      <c r="B19505" s="115" t="s">
        <v>49787</v>
      </c>
      <c r="C19505" s="115" t="s">
        <v>48779</v>
      </c>
      <c r="D19505" s="115" t="s">
        <v>8901</v>
      </c>
      <c r="E19505" s="115">
        <v>82.017399999999995</v>
      </c>
      <c r="F19505" s="674">
        <v>293.83600000000001</v>
      </c>
      <c r="G19505" s="674">
        <v>295.84500000000003</v>
      </c>
      <c r="H19505" s="115">
        <f t="shared" si="608"/>
        <v>1.0068371472522089</v>
      </c>
      <c r="I19505" s="115">
        <f t="shared" si="609"/>
        <v>82.578199999999995</v>
      </c>
    </row>
    <row r="19506" spans="1:9" hidden="1">
      <c r="A19506" s="115" t="s">
        <v>49788</v>
      </c>
      <c r="B19506" s="115" t="s">
        <v>49789</v>
      </c>
      <c r="C19506" s="115" t="s">
        <v>48786</v>
      </c>
      <c r="D19506" s="115" t="s">
        <v>8901</v>
      </c>
      <c r="E19506" s="115">
        <v>121.0761</v>
      </c>
      <c r="F19506" s="674">
        <v>293.83600000000001</v>
      </c>
      <c r="G19506" s="674">
        <v>295.84500000000003</v>
      </c>
      <c r="H19506" s="115">
        <f t="shared" si="608"/>
        <v>1.0068371472522089</v>
      </c>
      <c r="I19506" s="115">
        <f t="shared" si="609"/>
        <v>121.90389999999999</v>
      </c>
    </row>
    <row r="19507" spans="1:9" hidden="1">
      <c r="A19507" s="115" t="s">
        <v>49790</v>
      </c>
      <c r="B19507" s="115" t="s">
        <v>49791</v>
      </c>
      <c r="C19507" s="115" t="s">
        <v>48786</v>
      </c>
      <c r="D19507" s="115" t="s">
        <v>8901</v>
      </c>
      <c r="E19507" s="115">
        <v>38.325600000000001</v>
      </c>
      <c r="F19507" s="674">
        <v>293.83600000000001</v>
      </c>
      <c r="G19507" s="674">
        <v>295.84500000000003</v>
      </c>
      <c r="H19507" s="115">
        <f t="shared" si="608"/>
        <v>1.0068371472522089</v>
      </c>
      <c r="I19507" s="115">
        <f t="shared" si="609"/>
        <v>38.587600000000002</v>
      </c>
    </row>
    <row r="19508" spans="1:9" hidden="1">
      <c r="A19508" s="115" t="s">
        <v>49792</v>
      </c>
      <c r="B19508" s="115" t="s">
        <v>49793</v>
      </c>
      <c r="C19508" s="115" t="s">
        <v>48791</v>
      </c>
      <c r="D19508" s="115" t="s">
        <v>8901</v>
      </c>
      <c r="E19508" s="115">
        <v>26.912800000000001</v>
      </c>
      <c r="F19508" s="674">
        <v>293.83600000000001</v>
      </c>
      <c r="G19508" s="674">
        <v>295.84500000000003</v>
      </c>
      <c r="H19508" s="115">
        <f t="shared" si="608"/>
        <v>1.0068371472522089</v>
      </c>
      <c r="I19508" s="115">
        <f t="shared" si="609"/>
        <v>27.096800000000002</v>
      </c>
    </row>
    <row r="19509" spans="1:9" hidden="1">
      <c r="A19509" s="115" t="s">
        <v>49794</v>
      </c>
      <c r="B19509" s="115" t="s">
        <v>49795</v>
      </c>
      <c r="C19509" s="115" t="s">
        <v>48794</v>
      </c>
      <c r="D19509" s="115" t="s">
        <v>8901</v>
      </c>
      <c r="E19509" s="115">
        <v>418.24189999999999</v>
      </c>
      <c r="F19509" s="674">
        <v>293.83600000000001</v>
      </c>
      <c r="G19509" s="674">
        <v>295.84500000000003</v>
      </c>
      <c r="H19509" s="115">
        <f t="shared" si="608"/>
        <v>1.0068371472522089</v>
      </c>
      <c r="I19509" s="115">
        <f t="shared" si="609"/>
        <v>421.10149999999999</v>
      </c>
    </row>
    <row r="19510" spans="1:9" hidden="1">
      <c r="A19510" s="115" t="s">
        <v>49796</v>
      </c>
      <c r="B19510" s="115" t="s">
        <v>49797</v>
      </c>
      <c r="C19510" s="115" t="s">
        <v>48794</v>
      </c>
      <c r="D19510" s="115" t="s">
        <v>8901</v>
      </c>
      <c r="E19510" s="115">
        <v>151.70009999999999</v>
      </c>
      <c r="F19510" s="674">
        <v>293.83600000000001</v>
      </c>
      <c r="G19510" s="674">
        <v>295.84500000000003</v>
      </c>
      <c r="H19510" s="115">
        <f t="shared" si="608"/>
        <v>1.0068371472522089</v>
      </c>
      <c r="I19510" s="115">
        <f t="shared" si="609"/>
        <v>152.7373</v>
      </c>
    </row>
    <row r="19511" spans="1:9" hidden="1">
      <c r="A19511" s="115" t="s">
        <v>49798</v>
      </c>
      <c r="B19511" s="115" t="s">
        <v>49799</v>
      </c>
      <c r="C19511" s="115" t="s">
        <v>48794</v>
      </c>
      <c r="D19511" s="115" t="s">
        <v>8901</v>
      </c>
      <c r="E19511" s="115">
        <v>117.3344</v>
      </c>
      <c r="F19511" s="674">
        <v>293.83600000000001</v>
      </c>
      <c r="G19511" s="674">
        <v>295.84500000000003</v>
      </c>
      <c r="H19511" s="115">
        <f t="shared" si="608"/>
        <v>1.0068371472522089</v>
      </c>
      <c r="I19511" s="115">
        <f t="shared" si="609"/>
        <v>118.1366</v>
      </c>
    </row>
    <row r="19512" spans="1:9" hidden="1">
      <c r="A19512" s="115" t="s">
        <v>49800</v>
      </c>
      <c r="B19512" s="115" t="s">
        <v>49801</v>
      </c>
      <c r="C19512" s="115" t="s">
        <v>48801</v>
      </c>
      <c r="D19512" s="115" t="s">
        <v>8901</v>
      </c>
      <c r="E19512" s="115">
        <v>14.6279</v>
      </c>
      <c r="F19512" s="674">
        <v>293.83600000000001</v>
      </c>
      <c r="G19512" s="674">
        <v>295.84500000000003</v>
      </c>
      <c r="H19512" s="115">
        <f t="shared" si="608"/>
        <v>1.0068371472522089</v>
      </c>
      <c r="I19512" s="115">
        <f t="shared" si="609"/>
        <v>14.7279</v>
      </c>
    </row>
    <row r="19513" spans="1:9" hidden="1">
      <c r="A19513" s="115" t="s">
        <v>49802</v>
      </c>
      <c r="B19513" s="115" t="s">
        <v>49803</v>
      </c>
      <c r="C19513" s="115" t="s">
        <v>48801</v>
      </c>
      <c r="D19513" s="115" t="s">
        <v>8901</v>
      </c>
      <c r="E19513" s="115">
        <v>8.2492000000000001</v>
      </c>
      <c r="F19513" s="674">
        <v>293.83600000000001</v>
      </c>
      <c r="G19513" s="674">
        <v>295.84500000000003</v>
      </c>
      <c r="H19513" s="115">
        <f t="shared" si="608"/>
        <v>1.0068371472522089</v>
      </c>
      <c r="I19513" s="115">
        <f t="shared" si="609"/>
        <v>8.3056000000000001</v>
      </c>
    </row>
    <row r="19514" spans="1:9" hidden="1">
      <c r="A19514" s="115" t="s">
        <v>49804</v>
      </c>
      <c r="B19514" s="115" t="s">
        <v>49805</v>
      </c>
      <c r="C19514" s="115" t="s">
        <v>48806</v>
      </c>
      <c r="D19514" s="115" t="s">
        <v>8901</v>
      </c>
      <c r="E19514" s="115">
        <v>344.32619999999997</v>
      </c>
      <c r="F19514" s="674">
        <v>293.83600000000001</v>
      </c>
      <c r="G19514" s="674">
        <v>295.84500000000003</v>
      </c>
      <c r="H19514" s="115">
        <f t="shared" si="608"/>
        <v>1.0068371472522089</v>
      </c>
      <c r="I19514" s="115">
        <f t="shared" si="609"/>
        <v>346.68040000000002</v>
      </c>
    </row>
    <row r="19515" spans="1:9" hidden="1">
      <c r="A19515" s="115" t="s">
        <v>49806</v>
      </c>
      <c r="B19515" s="115" t="s">
        <v>49807</v>
      </c>
      <c r="C19515" s="115" t="s">
        <v>48806</v>
      </c>
      <c r="D19515" s="115" t="s">
        <v>8901</v>
      </c>
      <c r="E19515" s="115">
        <v>194.7329</v>
      </c>
      <c r="F19515" s="674">
        <v>293.83600000000001</v>
      </c>
      <c r="G19515" s="674">
        <v>295.84500000000003</v>
      </c>
      <c r="H19515" s="115">
        <f t="shared" si="608"/>
        <v>1.0068371472522089</v>
      </c>
      <c r="I19515" s="115">
        <f t="shared" si="609"/>
        <v>196.0643</v>
      </c>
    </row>
    <row r="19516" spans="1:9" hidden="1">
      <c r="A19516" s="115" t="s">
        <v>49808</v>
      </c>
      <c r="B19516" s="115" t="s">
        <v>49809</v>
      </c>
      <c r="C19516" s="115" t="s">
        <v>48806</v>
      </c>
      <c r="D19516" s="115" t="s">
        <v>8901</v>
      </c>
      <c r="E19516" s="115">
        <v>164.76830000000001</v>
      </c>
      <c r="F19516" s="674">
        <v>293.83600000000001</v>
      </c>
      <c r="G19516" s="674">
        <v>295.84500000000003</v>
      </c>
      <c r="H19516" s="115">
        <f t="shared" si="608"/>
        <v>1.0068371472522089</v>
      </c>
      <c r="I19516" s="115">
        <f t="shared" si="609"/>
        <v>165.8948</v>
      </c>
    </row>
    <row r="19517" spans="1:9" hidden="1">
      <c r="A19517" s="115" t="s">
        <v>49810</v>
      </c>
      <c r="B19517" s="115" t="s">
        <v>49811</v>
      </c>
      <c r="C19517" s="115" t="s">
        <v>48813</v>
      </c>
      <c r="D19517" s="115" t="s">
        <v>8901</v>
      </c>
      <c r="E19517" s="115">
        <v>88.268699999999995</v>
      </c>
      <c r="F19517" s="674">
        <v>293.83600000000001</v>
      </c>
      <c r="G19517" s="674">
        <v>295.84500000000003</v>
      </c>
      <c r="H19517" s="115">
        <f t="shared" si="608"/>
        <v>1.0068371472522089</v>
      </c>
      <c r="I19517" s="115">
        <f t="shared" si="609"/>
        <v>88.872200000000007</v>
      </c>
    </row>
    <row r="19518" spans="1:9" hidden="1">
      <c r="A19518" s="115" t="s">
        <v>49812</v>
      </c>
      <c r="B19518" s="115" t="s">
        <v>49813</v>
      </c>
      <c r="C19518" s="115" t="s">
        <v>48813</v>
      </c>
      <c r="D19518" s="115" t="s">
        <v>8901</v>
      </c>
      <c r="E19518" s="115">
        <v>29.2776</v>
      </c>
      <c r="F19518" s="674">
        <v>293.83600000000001</v>
      </c>
      <c r="G19518" s="674">
        <v>295.84500000000003</v>
      </c>
      <c r="H19518" s="115">
        <f t="shared" si="608"/>
        <v>1.0068371472522089</v>
      </c>
      <c r="I19518" s="115">
        <f t="shared" si="609"/>
        <v>29.477799999999998</v>
      </c>
    </row>
    <row r="19519" spans="1:9" hidden="1">
      <c r="A19519" s="115" t="s">
        <v>49814</v>
      </c>
      <c r="B19519" s="115" t="s">
        <v>49815</v>
      </c>
      <c r="C19519" s="115" t="s">
        <v>48818</v>
      </c>
      <c r="D19519" s="115" t="s">
        <v>8901</v>
      </c>
      <c r="E19519" s="115">
        <v>27.902999999999999</v>
      </c>
      <c r="F19519" s="674">
        <v>293.83600000000001</v>
      </c>
      <c r="G19519" s="674">
        <v>295.84500000000003</v>
      </c>
      <c r="H19519" s="115">
        <f t="shared" si="608"/>
        <v>1.0068371472522089</v>
      </c>
      <c r="I19519" s="115">
        <f t="shared" si="609"/>
        <v>28.093800000000002</v>
      </c>
    </row>
    <row r="19520" spans="1:9" hidden="1">
      <c r="A19520" s="115" t="s">
        <v>49816</v>
      </c>
      <c r="B19520" s="115" t="s">
        <v>49817</v>
      </c>
      <c r="C19520" s="115" t="s">
        <v>48821</v>
      </c>
      <c r="D19520" s="115" t="s">
        <v>8901</v>
      </c>
      <c r="E19520" s="115">
        <v>21.293199999999999</v>
      </c>
      <c r="F19520" s="674">
        <v>293.83600000000001</v>
      </c>
      <c r="G19520" s="674">
        <v>295.84500000000003</v>
      </c>
      <c r="H19520" s="115">
        <f t="shared" si="608"/>
        <v>1.0068371472522089</v>
      </c>
      <c r="I19520" s="115">
        <f t="shared" si="609"/>
        <v>21.438800000000001</v>
      </c>
    </row>
    <row r="19521" spans="1:9" hidden="1">
      <c r="A19521" s="115" t="s">
        <v>49818</v>
      </c>
      <c r="B19521" s="115" t="s">
        <v>49819</v>
      </c>
      <c r="C19521" s="115" t="s">
        <v>48824</v>
      </c>
      <c r="D19521" s="115" t="s">
        <v>8901</v>
      </c>
      <c r="E19521" s="115">
        <v>8.5350000000000001</v>
      </c>
      <c r="F19521" s="674">
        <v>293.83600000000001</v>
      </c>
      <c r="G19521" s="674">
        <v>295.84500000000003</v>
      </c>
      <c r="H19521" s="115">
        <f t="shared" si="608"/>
        <v>1.0068371472522089</v>
      </c>
      <c r="I19521" s="115">
        <f t="shared" si="609"/>
        <v>8.5934000000000008</v>
      </c>
    </row>
    <row r="19522" spans="1:9" hidden="1">
      <c r="A19522" s="115" t="s">
        <v>49820</v>
      </c>
      <c r="B19522" s="115" t="s">
        <v>49821</v>
      </c>
      <c r="C19522" s="115" t="s">
        <v>48827</v>
      </c>
      <c r="D19522" s="115" t="s">
        <v>8901</v>
      </c>
      <c r="E19522" s="115">
        <v>8.7392000000000003</v>
      </c>
      <c r="F19522" s="674">
        <v>293.83600000000001</v>
      </c>
      <c r="G19522" s="674">
        <v>295.84500000000003</v>
      </c>
      <c r="H19522" s="115">
        <f t="shared" si="608"/>
        <v>1.0068371472522089</v>
      </c>
      <c r="I19522" s="115">
        <f t="shared" si="609"/>
        <v>8.7989999999999995</v>
      </c>
    </row>
    <row r="19523" spans="1:9" hidden="1">
      <c r="A19523" s="115" t="s">
        <v>49822</v>
      </c>
      <c r="B19523" s="115" t="s">
        <v>49823</v>
      </c>
      <c r="C19523" s="115" t="s">
        <v>48827</v>
      </c>
      <c r="D19523" s="115" t="s">
        <v>8901</v>
      </c>
      <c r="E19523" s="115">
        <v>2.1779999999999999</v>
      </c>
      <c r="F19523" s="674">
        <v>293.83600000000001</v>
      </c>
      <c r="G19523" s="674">
        <v>295.84500000000003</v>
      </c>
      <c r="H19523" s="115">
        <f t="shared" si="608"/>
        <v>1.0068371472522089</v>
      </c>
      <c r="I19523" s="115">
        <f t="shared" si="609"/>
        <v>2.1928999999999998</v>
      </c>
    </row>
    <row r="19524" spans="1:9" hidden="1">
      <c r="A19524" s="115" t="s">
        <v>49824</v>
      </c>
      <c r="B19524" s="115" t="s">
        <v>49825</v>
      </c>
      <c r="C19524" s="115" t="s">
        <v>48832</v>
      </c>
      <c r="D19524" s="115" t="s">
        <v>8901</v>
      </c>
      <c r="E19524" s="115">
        <v>4.2253999999999996</v>
      </c>
      <c r="F19524" s="674">
        <v>293.83600000000001</v>
      </c>
      <c r="G19524" s="674">
        <v>295.84500000000003</v>
      </c>
      <c r="H19524" s="115">
        <f t="shared" si="608"/>
        <v>1.0068371472522089</v>
      </c>
      <c r="I19524" s="115">
        <f t="shared" si="609"/>
        <v>4.2542999999999997</v>
      </c>
    </row>
    <row r="19525" spans="1:9" hidden="1">
      <c r="A19525" s="115" t="s">
        <v>49826</v>
      </c>
      <c r="B19525" s="115" t="s">
        <v>49827</v>
      </c>
      <c r="C19525" s="115" t="s">
        <v>48832</v>
      </c>
      <c r="D19525" s="115" t="s">
        <v>8901</v>
      </c>
      <c r="E19525" s="115">
        <v>1.4605999999999999</v>
      </c>
      <c r="F19525" s="674">
        <v>293.83600000000001</v>
      </c>
      <c r="G19525" s="674">
        <v>295.84500000000003</v>
      </c>
      <c r="H19525" s="115">
        <f t="shared" ref="H19525:H19588" si="610">G19525/F19525</f>
        <v>1.0068371472522089</v>
      </c>
      <c r="I19525" s="115">
        <f t="shared" ref="I19525:I19588" si="611">ROUND(H19525*E19525,4)</f>
        <v>1.4705999999999999</v>
      </c>
    </row>
    <row r="19526" spans="1:9" hidden="1">
      <c r="A19526" s="115" t="s">
        <v>49828</v>
      </c>
      <c r="B19526" s="115" t="s">
        <v>49829</v>
      </c>
      <c r="C19526" s="115" t="s">
        <v>48837</v>
      </c>
      <c r="D19526" s="115" t="s">
        <v>8901</v>
      </c>
      <c r="E19526" s="115">
        <v>3.6109</v>
      </c>
      <c r="F19526" s="674">
        <v>293.83600000000001</v>
      </c>
      <c r="G19526" s="674">
        <v>295.84500000000003</v>
      </c>
      <c r="H19526" s="115">
        <f t="shared" si="610"/>
        <v>1.0068371472522089</v>
      </c>
      <c r="I19526" s="115">
        <f t="shared" si="611"/>
        <v>3.6356000000000002</v>
      </c>
    </row>
    <row r="19527" spans="1:9" hidden="1">
      <c r="A19527" s="115" t="s">
        <v>49830</v>
      </c>
      <c r="B19527" s="115" t="s">
        <v>49831</v>
      </c>
      <c r="C19527" s="115" t="s">
        <v>48837</v>
      </c>
      <c r="D19527" s="115" t="s">
        <v>8901</v>
      </c>
      <c r="E19527" s="115">
        <v>1.0766</v>
      </c>
      <c r="F19527" s="674">
        <v>293.83600000000001</v>
      </c>
      <c r="G19527" s="674">
        <v>295.84500000000003</v>
      </c>
      <c r="H19527" s="115">
        <f t="shared" si="610"/>
        <v>1.0068371472522089</v>
      </c>
      <c r="I19527" s="115">
        <f t="shared" si="611"/>
        <v>1.0840000000000001</v>
      </c>
    </row>
    <row r="19528" spans="1:9" hidden="1">
      <c r="A19528" s="115" t="s">
        <v>49832</v>
      </c>
      <c r="B19528" s="115" t="s">
        <v>49833</v>
      </c>
      <c r="C19528" s="115" t="s">
        <v>48842</v>
      </c>
      <c r="D19528" s="115" t="s">
        <v>8901</v>
      </c>
      <c r="E19528" s="115">
        <v>151.50819999999999</v>
      </c>
      <c r="F19528" s="674">
        <v>293.83600000000001</v>
      </c>
      <c r="G19528" s="674">
        <v>295.84500000000003</v>
      </c>
      <c r="H19528" s="115">
        <f t="shared" si="610"/>
        <v>1.0068371472522089</v>
      </c>
      <c r="I19528" s="115">
        <f t="shared" si="611"/>
        <v>152.54409999999999</v>
      </c>
    </row>
    <row r="19529" spans="1:9" hidden="1">
      <c r="A19529" s="115" t="s">
        <v>49834</v>
      </c>
      <c r="B19529" s="115" t="s">
        <v>49835</v>
      </c>
      <c r="C19529" s="115" t="s">
        <v>48842</v>
      </c>
      <c r="D19529" s="115" t="s">
        <v>8901</v>
      </c>
      <c r="E19529" s="115">
        <v>71.014700000000005</v>
      </c>
      <c r="F19529" s="674">
        <v>293.83600000000001</v>
      </c>
      <c r="G19529" s="674">
        <v>295.84500000000003</v>
      </c>
      <c r="H19529" s="115">
        <f t="shared" si="610"/>
        <v>1.0068371472522089</v>
      </c>
      <c r="I19529" s="115">
        <f t="shared" si="611"/>
        <v>71.500200000000007</v>
      </c>
    </row>
    <row r="19530" spans="1:9" hidden="1">
      <c r="A19530" s="115" t="s">
        <v>49836</v>
      </c>
      <c r="B19530" s="115" t="s">
        <v>49837</v>
      </c>
      <c r="C19530" s="115" t="s">
        <v>48847</v>
      </c>
      <c r="D19530" s="115" t="s">
        <v>8901</v>
      </c>
      <c r="E19530" s="115">
        <v>193.40020000000001</v>
      </c>
      <c r="F19530" s="674">
        <v>293.83600000000001</v>
      </c>
      <c r="G19530" s="674">
        <v>295.84500000000003</v>
      </c>
      <c r="H19530" s="115">
        <f t="shared" si="610"/>
        <v>1.0068371472522089</v>
      </c>
      <c r="I19530" s="115">
        <f t="shared" si="611"/>
        <v>194.7225</v>
      </c>
    </row>
    <row r="19531" spans="1:9" hidden="1">
      <c r="A19531" s="115" t="s">
        <v>49838</v>
      </c>
      <c r="B19531" s="115" t="s">
        <v>49839</v>
      </c>
      <c r="C19531" s="115" t="s">
        <v>48850</v>
      </c>
      <c r="D19531" s="115" t="s">
        <v>8901</v>
      </c>
      <c r="E19531" s="115">
        <v>90.650300000000001</v>
      </c>
      <c r="F19531" s="674">
        <v>293.83600000000001</v>
      </c>
      <c r="G19531" s="674">
        <v>295.84500000000003</v>
      </c>
      <c r="H19531" s="115">
        <f t="shared" si="610"/>
        <v>1.0068371472522089</v>
      </c>
      <c r="I19531" s="115">
        <f t="shared" si="611"/>
        <v>91.270099999999999</v>
      </c>
    </row>
    <row r="19532" spans="1:9" hidden="1">
      <c r="A19532" s="115" t="s">
        <v>49840</v>
      </c>
      <c r="B19532" s="115" t="s">
        <v>49841</v>
      </c>
      <c r="C19532" s="115" t="s">
        <v>48853</v>
      </c>
      <c r="D19532" s="115" t="s">
        <v>8901</v>
      </c>
      <c r="E19532" s="115">
        <v>17.823799999999999</v>
      </c>
      <c r="F19532" s="674">
        <v>293.83600000000001</v>
      </c>
      <c r="G19532" s="674">
        <v>295.84500000000003</v>
      </c>
      <c r="H19532" s="115">
        <f t="shared" si="610"/>
        <v>1.0068371472522089</v>
      </c>
      <c r="I19532" s="115">
        <f t="shared" si="611"/>
        <v>17.945699999999999</v>
      </c>
    </row>
    <row r="19533" spans="1:9" hidden="1">
      <c r="A19533" s="115" t="s">
        <v>49842</v>
      </c>
      <c r="B19533" s="115" t="s">
        <v>49843</v>
      </c>
      <c r="C19533" s="115" t="s">
        <v>48853</v>
      </c>
      <c r="D19533" s="115" t="s">
        <v>8901</v>
      </c>
      <c r="E19533" s="115">
        <v>3.5125999999999999</v>
      </c>
      <c r="F19533" s="674">
        <v>293.83600000000001</v>
      </c>
      <c r="G19533" s="674">
        <v>295.84500000000003</v>
      </c>
      <c r="H19533" s="115">
        <f t="shared" si="610"/>
        <v>1.0068371472522089</v>
      </c>
      <c r="I19533" s="115">
        <f t="shared" si="611"/>
        <v>3.5366</v>
      </c>
    </row>
    <row r="19534" spans="1:9" hidden="1">
      <c r="A19534" s="115" t="s">
        <v>49844</v>
      </c>
      <c r="B19534" s="115" t="s">
        <v>49845</v>
      </c>
      <c r="C19534" s="115" t="s">
        <v>48853</v>
      </c>
      <c r="D19534" s="115" t="s">
        <v>8901</v>
      </c>
      <c r="E19534" s="115">
        <v>1.7797000000000001</v>
      </c>
      <c r="F19534" s="674">
        <v>293.83600000000001</v>
      </c>
      <c r="G19534" s="674">
        <v>295.84500000000003</v>
      </c>
      <c r="H19534" s="115">
        <f t="shared" si="610"/>
        <v>1.0068371472522089</v>
      </c>
      <c r="I19534" s="115">
        <f t="shared" si="611"/>
        <v>1.7919</v>
      </c>
    </row>
    <row r="19535" spans="1:9" hidden="1">
      <c r="A19535" s="115" t="s">
        <v>49846</v>
      </c>
      <c r="B19535" s="115" t="s">
        <v>49847</v>
      </c>
      <c r="C19535" s="115" t="s">
        <v>48860</v>
      </c>
      <c r="D19535" s="115" t="s">
        <v>8901</v>
      </c>
      <c r="E19535" s="115">
        <v>5.8819999999999997</v>
      </c>
      <c r="F19535" s="674">
        <v>293.83600000000001</v>
      </c>
      <c r="G19535" s="674">
        <v>295.84500000000003</v>
      </c>
      <c r="H19535" s="115">
        <f t="shared" si="610"/>
        <v>1.0068371472522089</v>
      </c>
      <c r="I19535" s="115">
        <f t="shared" si="611"/>
        <v>5.9222000000000001</v>
      </c>
    </row>
    <row r="19536" spans="1:9" hidden="1">
      <c r="A19536" s="115" t="s">
        <v>49848</v>
      </c>
      <c r="B19536" s="115" t="s">
        <v>49849</v>
      </c>
      <c r="C19536" s="115" t="s">
        <v>48860</v>
      </c>
      <c r="D19536" s="115" t="s">
        <v>8901</v>
      </c>
      <c r="E19536" s="115">
        <v>1.2462</v>
      </c>
      <c r="F19536" s="674">
        <v>293.83600000000001</v>
      </c>
      <c r="G19536" s="674">
        <v>295.84500000000003</v>
      </c>
      <c r="H19536" s="115">
        <f t="shared" si="610"/>
        <v>1.0068371472522089</v>
      </c>
      <c r="I19536" s="115">
        <f t="shared" si="611"/>
        <v>1.2546999999999999</v>
      </c>
    </row>
    <row r="19537" spans="1:9" hidden="1">
      <c r="A19537" s="115" t="s">
        <v>49850</v>
      </c>
      <c r="B19537" s="115" t="s">
        <v>49851</v>
      </c>
      <c r="C19537" s="115" t="s">
        <v>48865</v>
      </c>
      <c r="D19537" s="115" t="s">
        <v>8901</v>
      </c>
      <c r="E19537" s="115">
        <v>4.8338999999999999</v>
      </c>
      <c r="F19537" s="674">
        <v>293.83600000000001</v>
      </c>
      <c r="G19537" s="674">
        <v>295.84500000000003</v>
      </c>
      <c r="H19537" s="115">
        <f t="shared" si="610"/>
        <v>1.0068371472522089</v>
      </c>
      <c r="I19537" s="115">
        <f t="shared" si="611"/>
        <v>4.867</v>
      </c>
    </row>
    <row r="19538" spans="1:9" hidden="1">
      <c r="A19538" s="115" t="s">
        <v>49852</v>
      </c>
      <c r="B19538" s="115" t="s">
        <v>49853</v>
      </c>
      <c r="C19538" s="115" t="s">
        <v>48865</v>
      </c>
      <c r="D19538" s="115" t="s">
        <v>8901</v>
      </c>
      <c r="E19538" s="115">
        <v>0.65459999999999996</v>
      </c>
      <c r="F19538" s="674">
        <v>293.83600000000001</v>
      </c>
      <c r="G19538" s="674">
        <v>295.84500000000003</v>
      </c>
      <c r="H19538" s="115">
        <f t="shared" si="610"/>
        <v>1.0068371472522089</v>
      </c>
      <c r="I19538" s="115">
        <f t="shared" si="611"/>
        <v>0.65910000000000002</v>
      </c>
    </row>
    <row r="19539" spans="1:9" hidden="1">
      <c r="A19539" s="115" t="s">
        <v>49854</v>
      </c>
      <c r="B19539" s="115" t="s">
        <v>49855</v>
      </c>
      <c r="C19539" s="115" t="s">
        <v>48870</v>
      </c>
      <c r="D19539" s="115" t="s">
        <v>8901</v>
      </c>
      <c r="E19539" s="115">
        <v>11.1896</v>
      </c>
      <c r="F19539" s="674">
        <v>293.83600000000001</v>
      </c>
      <c r="G19539" s="674">
        <v>295.84500000000003</v>
      </c>
      <c r="H19539" s="115">
        <f t="shared" si="610"/>
        <v>1.0068371472522089</v>
      </c>
      <c r="I19539" s="115">
        <f t="shared" si="611"/>
        <v>11.2661</v>
      </c>
    </row>
    <row r="19540" spans="1:9" hidden="1">
      <c r="A19540" s="115" t="s">
        <v>49856</v>
      </c>
      <c r="B19540" s="115" t="s">
        <v>49857</v>
      </c>
      <c r="C19540" s="115" t="s">
        <v>48870</v>
      </c>
      <c r="D19540" s="115" t="s">
        <v>8901</v>
      </c>
      <c r="E19540" s="115">
        <v>1.105</v>
      </c>
      <c r="F19540" s="674">
        <v>293.83600000000001</v>
      </c>
      <c r="G19540" s="674">
        <v>295.84500000000003</v>
      </c>
      <c r="H19540" s="115">
        <f t="shared" si="610"/>
        <v>1.0068371472522089</v>
      </c>
      <c r="I19540" s="115">
        <f t="shared" si="611"/>
        <v>1.1126</v>
      </c>
    </row>
    <row r="19541" spans="1:9" hidden="1">
      <c r="A19541" s="115" t="s">
        <v>49858</v>
      </c>
      <c r="B19541" s="115" t="s">
        <v>49859</v>
      </c>
      <c r="C19541" s="115" t="s">
        <v>48875</v>
      </c>
      <c r="D19541" s="115" t="s">
        <v>8901</v>
      </c>
      <c r="E19541" s="115">
        <v>13.3302</v>
      </c>
      <c r="F19541" s="674">
        <v>293.83600000000001</v>
      </c>
      <c r="G19541" s="674">
        <v>295.84500000000003</v>
      </c>
      <c r="H19541" s="115">
        <f t="shared" si="610"/>
        <v>1.0068371472522089</v>
      </c>
      <c r="I19541" s="115">
        <f t="shared" si="611"/>
        <v>13.4213</v>
      </c>
    </row>
    <row r="19542" spans="1:9" hidden="1">
      <c r="A19542" s="115" t="s">
        <v>49860</v>
      </c>
      <c r="B19542" s="115" t="s">
        <v>49861</v>
      </c>
      <c r="C19542" s="115" t="s">
        <v>48875</v>
      </c>
      <c r="D19542" s="115" t="s">
        <v>8901</v>
      </c>
      <c r="E19542" s="115">
        <v>5.2286000000000001</v>
      </c>
      <c r="F19542" s="674">
        <v>293.83600000000001</v>
      </c>
      <c r="G19542" s="674">
        <v>295.84500000000003</v>
      </c>
      <c r="H19542" s="115">
        <f t="shared" si="610"/>
        <v>1.0068371472522089</v>
      </c>
      <c r="I19542" s="115">
        <f t="shared" si="611"/>
        <v>5.2643000000000004</v>
      </c>
    </row>
    <row r="19543" spans="1:9" hidden="1">
      <c r="A19543" s="115" t="s">
        <v>49862</v>
      </c>
      <c r="B19543" s="115" t="s">
        <v>49863</v>
      </c>
      <c r="C19543" s="115" t="s">
        <v>48880</v>
      </c>
      <c r="D19543" s="115" t="s">
        <v>8901</v>
      </c>
      <c r="E19543" s="115">
        <v>26.999400000000001</v>
      </c>
      <c r="F19543" s="674">
        <v>293.83600000000001</v>
      </c>
      <c r="G19543" s="674">
        <v>295.84500000000003</v>
      </c>
      <c r="H19543" s="115">
        <f t="shared" si="610"/>
        <v>1.0068371472522089</v>
      </c>
      <c r="I19543" s="115">
        <f t="shared" si="611"/>
        <v>27.184000000000001</v>
      </c>
    </row>
    <row r="19544" spans="1:9" hidden="1">
      <c r="A19544" s="115" t="s">
        <v>49864</v>
      </c>
      <c r="B19544" s="115" t="s">
        <v>49865</v>
      </c>
      <c r="C19544" s="115" t="s">
        <v>48880</v>
      </c>
      <c r="D19544" s="115" t="s">
        <v>8901</v>
      </c>
      <c r="E19544" s="115">
        <v>5.8909000000000002</v>
      </c>
      <c r="F19544" s="674">
        <v>293.83600000000001</v>
      </c>
      <c r="G19544" s="674">
        <v>295.84500000000003</v>
      </c>
      <c r="H19544" s="115">
        <f t="shared" si="610"/>
        <v>1.0068371472522089</v>
      </c>
      <c r="I19544" s="115">
        <f t="shared" si="611"/>
        <v>5.9311999999999996</v>
      </c>
    </row>
    <row r="19545" spans="1:9" hidden="1">
      <c r="A19545" s="115" t="s">
        <v>49866</v>
      </c>
      <c r="B19545" s="115" t="s">
        <v>49867</v>
      </c>
      <c r="C19545" s="115" t="s">
        <v>48885</v>
      </c>
      <c r="D19545" s="115" t="s">
        <v>8901</v>
      </c>
      <c r="E19545" s="115">
        <v>19.716200000000001</v>
      </c>
      <c r="F19545" s="674">
        <v>293.83600000000001</v>
      </c>
      <c r="G19545" s="674">
        <v>295.84500000000003</v>
      </c>
      <c r="H19545" s="115">
        <f t="shared" si="610"/>
        <v>1.0068371472522089</v>
      </c>
      <c r="I19545" s="115">
        <f t="shared" si="611"/>
        <v>19.850999999999999</v>
      </c>
    </row>
    <row r="19546" spans="1:9" hidden="1">
      <c r="A19546" s="115" t="s">
        <v>49868</v>
      </c>
      <c r="B19546" s="115" t="s">
        <v>49869</v>
      </c>
      <c r="C19546" s="115" t="s">
        <v>48885</v>
      </c>
      <c r="D19546" s="115" t="s">
        <v>8901</v>
      </c>
      <c r="E19546" s="115">
        <v>7.4969999999999999</v>
      </c>
      <c r="F19546" s="674">
        <v>293.83600000000001</v>
      </c>
      <c r="G19546" s="674">
        <v>295.84500000000003</v>
      </c>
      <c r="H19546" s="115">
        <f t="shared" si="610"/>
        <v>1.0068371472522089</v>
      </c>
      <c r="I19546" s="115">
        <f t="shared" si="611"/>
        <v>7.5483000000000002</v>
      </c>
    </row>
    <row r="19547" spans="1:9" hidden="1">
      <c r="A19547" s="115" t="s">
        <v>49870</v>
      </c>
      <c r="B19547" s="115" t="s">
        <v>49871</v>
      </c>
      <c r="C19547" s="115" t="s">
        <v>48890</v>
      </c>
      <c r="D19547" s="115" t="s">
        <v>8901</v>
      </c>
      <c r="E19547" s="115">
        <v>423.98419999999999</v>
      </c>
      <c r="F19547" s="674">
        <v>293.83600000000001</v>
      </c>
      <c r="G19547" s="674">
        <v>295.84500000000003</v>
      </c>
      <c r="H19547" s="115">
        <f t="shared" si="610"/>
        <v>1.0068371472522089</v>
      </c>
      <c r="I19547" s="115">
        <f t="shared" si="611"/>
        <v>426.88299999999998</v>
      </c>
    </row>
    <row r="19548" spans="1:9" hidden="1">
      <c r="A19548" s="115" t="s">
        <v>49872</v>
      </c>
      <c r="B19548" s="115" t="s">
        <v>49873</v>
      </c>
      <c r="C19548" s="115" t="s">
        <v>48890</v>
      </c>
      <c r="D19548" s="115" t="s">
        <v>8901</v>
      </c>
      <c r="E19548" s="115">
        <v>322.99110000000002</v>
      </c>
      <c r="F19548" s="674">
        <v>293.83600000000001</v>
      </c>
      <c r="G19548" s="674">
        <v>295.84500000000003</v>
      </c>
      <c r="H19548" s="115">
        <f t="shared" si="610"/>
        <v>1.0068371472522089</v>
      </c>
      <c r="I19548" s="115">
        <f t="shared" si="611"/>
        <v>325.19940000000003</v>
      </c>
    </row>
    <row r="19549" spans="1:9" hidden="1">
      <c r="A19549" s="115" t="s">
        <v>49874</v>
      </c>
      <c r="B19549" s="115" t="s">
        <v>49875</v>
      </c>
      <c r="C19549" s="115" t="s">
        <v>48890</v>
      </c>
      <c r="D19549" s="115" t="s">
        <v>8901</v>
      </c>
      <c r="E19549" s="115">
        <v>289.28719999999998</v>
      </c>
      <c r="F19549" s="674">
        <v>293.83600000000001</v>
      </c>
      <c r="G19549" s="674">
        <v>295.84500000000003</v>
      </c>
      <c r="H19549" s="115">
        <f t="shared" si="610"/>
        <v>1.0068371472522089</v>
      </c>
      <c r="I19549" s="115">
        <f t="shared" si="611"/>
        <v>291.26510000000002</v>
      </c>
    </row>
    <row r="19550" spans="1:9" hidden="1">
      <c r="A19550" s="115" t="s">
        <v>49876</v>
      </c>
      <c r="B19550" s="115" t="s">
        <v>49877</v>
      </c>
      <c r="C19550" s="115" t="s">
        <v>48897</v>
      </c>
      <c r="D19550" s="115" t="s">
        <v>8901</v>
      </c>
      <c r="E19550" s="115">
        <v>453.8064</v>
      </c>
      <c r="F19550" s="674">
        <v>293.83600000000001</v>
      </c>
      <c r="G19550" s="674">
        <v>295.84500000000003</v>
      </c>
      <c r="H19550" s="115">
        <f t="shared" si="610"/>
        <v>1.0068371472522089</v>
      </c>
      <c r="I19550" s="115">
        <f t="shared" si="611"/>
        <v>456.90910000000002</v>
      </c>
    </row>
    <row r="19551" spans="1:9" hidden="1">
      <c r="A19551" s="115" t="s">
        <v>49878</v>
      </c>
      <c r="B19551" s="115" t="s">
        <v>49879</v>
      </c>
      <c r="C19551" s="115" t="s">
        <v>48900</v>
      </c>
      <c r="D19551" s="115" t="s">
        <v>8901</v>
      </c>
      <c r="E19551" s="115">
        <v>351.96780000000001</v>
      </c>
      <c r="F19551" s="674">
        <v>293.83600000000001</v>
      </c>
      <c r="G19551" s="674">
        <v>295.84500000000003</v>
      </c>
      <c r="H19551" s="115">
        <f t="shared" si="610"/>
        <v>1.0068371472522089</v>
      </c>
      <c r="I19551" s="115">
        <f t="shared" si="611"/>
        <v>354.37430000000001</v>
      </c>
    </row>
    <row r="19552" spans="1:9" hidden="1">
      <c r="A19552" s="115" t="s">
        <v>49880</v>
      </c>
      <c r="B19552" s="115" t="s">
        <v>49881</v>
      </c>
      <c r="C19552" s="115" t="s">
        <v>48897</v>
      </c>
      <c r="D19552" s="115" t="s">
        <v>8901</v>
      </c>
      <c r="E19552" s="115">
        <v>318.05259999999998</v>
      </c>
      <c r="F19552" s="674">
        <v>293.83600000000001</v>
      </c>
      <c r="G19552" s="674">
        <v>295.84500000000003</v>
      </c>
      <c r="H19552" s="115">
        <f t="shared" si="610"/>
        <v>1.0068371472522089</v>
      </c>
      <c r="I19552" s="115">
        <f t="shared" si="611"/>
        <v>320.22719999999998</v>
      </c>
    </row>
    <row r="19553" spans="1:9" hidden="1">
      <c r="A19553" s="115" t="s">
        <v>49882</v>
      </c>
      <c r="B19553" s="115" t="s">
        <v>49883</v>
      </c>
      <c r="C19553" s="115" t="s">
        <v>48905</v>
      </c>
      <c r="D19553" s="115" t="s">
        <v>8901</v>
      </c>
      <c r="E19553" s="115">
        <v>541.39269999999999</v>
      </c>
      <c r="F19553" s="674">
        <v>293.83600000000001</v>
      </c>
      <c r="G19553" s="674">
        <v>295.84500000000003</v>
      </c>
      <c r="H19553" s="115">
        <f t="shared" si="610"/>
        <v>1.0068371472522089</v>
      </c>
      <c r="I19553" s="115">
        <f t="shared" si="611"/>
        <v>545.09429999999998</v>
      </c>
    </row>
    <row r="19554" spans="1:9" hidden="1">
      <c r="A19554" s="115" t="s">
        <v>49884</v>
      </c>
      <c r="B19554" s="115" t="s">
        <v>49885</v>
      </c>
      <c r="C19554" s="115" t="s">
        <v>48908</v>
      </c>
      <c r="D19554" s="115" t="s">
        <v>8901</v>
      </c>
      <c r="E19554" s="115">
        <v>423.81619999999998</v>
      </c>
      <c r="F19554" s="674">
        <v>293.83600000000001</v>
      </c>
      <c r="G19554" s="674">
        <v>295.84500000000003</v>
      </c>
      <c r="H19554" s="115">
        <f t="shared" si="610"/>
        <v>1.0068371472522089</v>
      </c>
      <c r="I19554" s="115">
        <f t="shared" si="611"/>
        <v>426.71390000000002</v>
      </c>
    </row>
    <row r="19555" spans="1:9" hidden="1">
      <c r="A19555" s="115" t="s">
        <v>49886</v>
      </c>
      <c r="B19555" s="115" t="s">
        <v>49887</v>
      </c>
      <c r="C19555" s="115" t="s">
        <v>48905</v>
      </c>
      <c r="D19555" s="115" t="s">
        <v>8901</v>
      </c>
      <c r="E19555" s="115">
        <v>386.93869999999998</v>
      </c>
      <c r="F19555" s="674">
        <v>293.83600000000001</v>
      </c>
      <c r="G19555" s="674">
        <v>295.84500000000003</v>
      </c>
      <c r="H19555" s="115">
        <f t="shared" si="610"/>
        <v>1.0068371472522089</v>
      </c>
      <c r="I19555" s="115">
        <f t="shared" si="611"/>
        <v>389.58429999999998</v>
      </c>
    </row>
    <row r="19556" spans="1:9" hidden="1">
      <c r="A19556" s="115" t="s">
        <v>49888</v>
      </c>
      <c r="B19556" s="115" t="s">
        <v>49889</v>
      </c>
      <c r="C19556" s="115" t="s">
        <v>48913</v>
      </c>
      <c r="D19556" s="115" t="s">
        <v>8901</v>
      </c>
      <c r="E19556" s="115">
        <v>590.57180000000005</v>
      </c>
      <c r="F19556" s="674">
        <v>293.83600000000001</v>
      </c>
      <c r="G19556" s="674">
        <v>295.84500000000003</v>
      </c>
      <c r="H19556" s="115">
        <f t="shared" si="610"/>
        <v>1.0068371472522089</v>
      </c>
      <c r="I19556" s="115">
        <f t="shared" si="611"/>
        <v>594.6096</v>
      </c>
    </row>
    <row r="19557" spans="1:9" hidden="1">
      <c r="A19557" s="115" t="s">
        <v>49890</v>
      </c>
      <c r="B19557" s="115" t="s">
        <v>49891</v>
      </c>
      <c r="C19557" s="115" t="s">
        <v>48913</v>
      </c>
      <c r="D19557" s="115" t="s">
        <v>8901</v>
      </c>
      <c r="E19557" s="115">
        <v>460.35559999999998</v>
      </c>
      <c r="F19557" s="674">
        <v>293.83600000000001</v>
      </c>
      <c r="G19557" s="674">
        <v>295.84500000000003</v>
      </c>
      <c r="H19557" s="115">
        <f t="shared" si="610"/>
        <v>1.0068371472522089</v>
      </c>
      <c r="I19557" s="115">
        <f t="shared" si="611"/>
        <v>463.50310000000002</v>
      </c>
    </row>
    <row r="19558" spans="1:9" hidden="1">
      <c r="A19558" s="115" t="s">
        <v>49892</v>
      </c>
      <c r="B19558" s="115" t="s">
        <v>49893</v>
      </c>
      <c r="C19558" s="115" t="s">
        <v>48918</v>
      </c>
      <c r="D19558" s="115" t="s">
        <v>8901</v>
      </c>
      <c r="E19558" s="115">
        <v>420.31810000000002</v>
      </c>
      <c r="F19558" s="674">
        <v>293.83600000000001</v>
      </c>
      <c r="G19558" s="674">
        <v>295.84500000000003</v>
      </c>
      <c r="H19558" s="115">
        <f t="shared" si="610"/>
        <v>1.0068371472522089</v>
      </c>
      <c r="I19558" s="115">
        <f t="shared" si="611"/>
        <v>423.19189999999998</v>
      </c>
    </row>
    <row r="19559" spans="1:9" hidden="1">
      <c r="A19559" s="115" t="s">
        <v>49894</v>
      </c>
      <c r="B19559" s="115" t="s">
        <v>49895</v>
      </c>
      <c r="C19559" s="115" t="s">
        <v>48921</v>
      </c>
      <c r="D19559" s="115" t="s">
        <v>8901</v>
      </c>
      <c r="E19559" s="115">
        <v>1.8426</v>
      </c>
      <c r="F19559" s="674">
        <v>293.83600000000001</v>
      </c>
      <c r="G19559" s="674">
        <v>295.84500000000003</v>
      </c>
      <c r="H19559" s="115">
        <f t="shared" si="610"/>
        <v>1.0068371472522089</v>
      </c>
      <c r="I19559" s="115">
        <f t="shared" si="611"/>
        <v>1.8552</v>
      </c>
    </row>
    <row r="19560" spans="1:9" hidden="1">
      <c r="A19560" s="115" t="s">
        <v>49896</v>
      </c>
      <c r="B19560" s="115" t="s">
        <v>49897</v>
      </c>
      <c r="C19560" s="115" t="s">
        <v>48921</v>
      </c>
      <c r="D19560" s="115" t="s">
        <v>8901</v>
      </c>
      <c r="E19560" s="115">
        <v>0.52259999999999995</v>
      </c>
      <c r="F19560" s="674">
        <v>293.83600000000001</v>
      </c>
      <c r="G19560" s="674">
        <v>295.84500000000003</v>
      </c>
      <c r="H19560" s="115">
        <f t="shared" si="610"/>
        <v>1.0068371472522089</v>
      </c>
      <c r="I19560" s="115">
        <f t="shared" si="611"/>
        <v>0.5262</v>
      </c>
    </row>
    <row r="19561" spans="1:9" hidden="1">
      <c r="A19561" s="115" t="s">
        <v>49898</v>
      </c>
      <c r="B19561" s="115" t="s">
        <v>49899</v>
      </c>
      <c r="C19561" s="115" t="s">
        <v>48926</v>
      </c>
      <c r="D19561" s="115" t="s">
        <v>8901</v>
      </c>
      <c r="E19561" s="115">
        <v>4.3754</v>
      </c>
      <c r="F19561" s="674">
        <v>293.83600000000001</v>
      </c>
      <c r="G19561" s="674">
        <v>295.84500000000003</v>
      </c>
      <c r="H19561" s="115">
        <f t="shared" si="610"/>
        <v>1.0068371472522089</v>
      </c>
      <c r="I19561" s="115">
        <f t="shared" si="611"/>
        <v>4.4053000000000004</v>
      </c>
    </row>
    <row r="19562" spans="1:9" hidden="1">
      <c r="A19562" s="115" t="s">
        <v>49900</v>
      </c>
      <c r="B19562" s="115" t="s">
        <v>49901</v>
      </c>
      <c r="C19562" s="115" t="s">
        <v>48926</v>
      </c>
      <c r="D19562" s="115" t="s">
        <v>8901</v>
      </c>
      <c r="E19562" s="115">
        <v>0.60089999999999999</v>
      </c>
      <c r="F19562" s="674">
        <v>293.83600000000001</v>
      </c>
      <c r="G19562" s="674">
        <v>295.84500000000003</v>
      </c>
      <c r="H19562" s="115">
        <f t="shared" si="610"/>
        <v>1.0068371472522089</v>
      </c>
      <c r="I19562" s="115">
        <f t="shared" si="611"/>
        <v>0.60499999999999998</v>
      </c>
    </row>
    <row r="19563" spans="1:9" hidden="1">
      <c r="A19563" s="115" t="s">
        <v>49902</v>
      </c>
      <c r="B19563" s="115" t="s">
        <v>49903</v>
      </c>
      <c r="C19563" s="115" t="s">
        <v>48931</v>
      </c>
      <c r="D19563" s="115" t="s">
        <v>8901</v>
      </c>
      <c r="E19563" s="115">
        <v>10.0733</v>
      </c>
      <c r="F19563" s="674">
        <v>293.83600000000001</v>
      </c>
      <c r="G19563" s="674">
        <v>295.84500000000003</v>
      </c>
      <c r="H19563" s="115">
        <f t="shared" si="610"/>
        <v>1.0068371472522089</v>
      </c>
      <c r="I19563" s="115">
        <f t="shared" si="611"/>
        <v>10.142200000000001</v>
      </c>
    </row>
    <row r="19564" spans="1:9" hidden="1">
      <c r="A19564" s="115" t="s">
        <v>49904</v>
      </c>
      <c r="B19564" s="115" t="s">
        <v>49905</v>
      </c>
      <c r="C19564" s="115" t="s">
        <v>48931</v>
      </c>
      <c r="D19564" s="115" t="s">
        <v>8901</v>
      </c>
      <c r="E19564" s="115">
        <v>0.96150000000000002</v>
      </c>
      <c r="F19564" s="674">
        <v>293.83600000000001</v>
      </c>
      <c r="G19564" s="674">
        <v>295.84500000000003</v>
      </c>
      <c r="H19564" s="115">
        <f t="shared" si="610"/>
        <v>1.0068371472522089</v>
      </c>
      <c r="I19564" s="115">
        <f t="shared" si="611"/>
        <v>0.96809999999999996</v>
      </c>
    </row>
    <row r="19565" spans="1:9" hidden="1">
      <c r="A19565" s="115" t="s">
        <v>49906</v>
      </c>
      <c r="B19565" s="115" t="s">
        <v>49907</v>
      </c>
      <c r="C19565" s="115" t="s">
        <v>48936</v>
      </c>
      <c r="D19565" s="115" t="s">
        <v>8901</v>
      </c>
      <c r="E19565" s="115">
        <v>47.792000000000002</v>
      </c>
      <c r="F19565" s="674">
        <v>293.83600000000001</v>
      </c>
      <c r="G19565" s="674">
        <v>295.84500000000003</v>
      </c>
      <c r="H19565" s="115">
        <f t="shared" si="610"/>
        <v>1.0068371472522089</v>
      </c>
      <c r="I19565" s="115">
        <f t="shared" si="611"/>
        <v>48.1188</v>
      </c>
    </row>
    <row r="19566" spans="1:9" hidden="1">
      <c r="A19566" s="115" t="s">
        <v>49908</v>
      </c>
      <c r="B19566" s="115" t="s">
        <v>49909</v>
      </c>
      <c r="C19566" s="115" t="s">
        <v>48936</v>
      </c>
      <c r="D19566" s="115" t="s">
        <v>8901</v>
      </c>
      <c r="E19566" s="115">
        <v>19.355799999999999</v>
      </c>
      <c r="F19566" s="674">
        <v>293.83600000000001</v>
      </c>
      <c r="G19566" s="674">
        <v>295.84500000000003</v>
      </c>
      <c r="H19566" s="115">
        <f t="shared" si="610"/>
        <v>1.0068371472522089</v>
      </c>
      <c r="I19566" s="115">
        <f t="shared" si="611"/>
        <v>19.488099999999999</v>
      </c>
    </row>
    <row r="19567" spans="1:9" hidden="1">
      <c r="A19567" s="115" t="s">
        <v>49910</v>
      </c>
      <c r="B19567" s="115" t="s">
        <v>49911</v>
      </c>
      <c r="C19567" s="115" t="s">
        <v>48936</v>
      </c>
      <c r="D19567" s="115" t="s">
        <v>8901</v>
      </c>
      <c r="E19567" s="115">
        <v>11.948</v>
      </c>
      <c r="F19567" s="674">
        <v>293.83600000000001</v>
      </c>
      <c r="G19567" s="674">
        <v>295.84500000000003</v>
      </c>
      <c r="H19567" s="115">
        <f t="shared" si="610"/>
        <v>1.0068371472522089</v>
      </c>
      <c r="I19567" s="115">
        <f t="shared" si="611"/>
        <v>12.0297</v>
      </c>
    </row>
    <row r="19568" spans="1:9" hidden="1">
      <c r="A19568" s="115" t="s">
        <v>49912</v>
      </c>
      <c r="B19568" s="115" t="s">
        <v>49913</v>
      </c>
      <c r="C19568" s="115" t="s">
        <v>48943</v>
      </c>
      <c r="D19568" s="115" t="s">
        <v>8901</v>
      </c>
      <c r="E19568" s="115">
        <v>65.534000000000006</v>
      </c>
      <c r="F19568" s="674">
        <v>293.83600000000001</v>
      </c>
      <c r="G19568" s="674">
        <v>295.84500000000003</v>
      </c>
      <c r="H19568" s="115">
        <f t="shared" si="610"/>
        <v>1.0068371472522089</v>
      </c>
      <c r="I19568" s="115">
        <f t="shared" si="611"/>
        <v>65.982100000000003</v>
      </c>
    </row>
    <row r="19569" spans="1:9" hidden="1">
      <c r="A19569" s="115" t="s">
        <v>49914</v>
      </c>
      <c r="B19569" s="115" t="s">
        <v>49915</v>
      </c>
      <c r="C19569" s="115" t="s">
        <v>48943</v>
      </c>
      <c r="D19569" s="115" t="s">
        <v>8901</v>
      </c>
      <c r="E19569" s="115">
        <v>42.671999999999997</v>
      </c>
      <c r="F19569" s="674">
        <v>293.83600000000001</v>
      </c>
      <c r="G19569" s="674">
        <v>295.84500000000003</v>
      </c>
      <c r="H19569" s="115">
        <f t="shared" si="610"/>
        <v>1.0068371472522089</v>
      </c>
      <c r="I19569" s="115">
        <f t="shared" si="611"/>
        <v>42.963799999999999</v>
      </c>
    </row>
    <row r="19570" spans="1:9" hidden="1">
      <c r="A19570" s="115" t="s">
        <v>49916</v>
      </c>
      <c r="B19570" s="115" t="s">
        <v>49917</v>
      </c>
      <c r="C19570" s="115" t="s">
        <v>48948</v>
      </c>
      <c r="D19570" s="115" t="s">
        <v>8901</v>
      </c>
      <c r="E19570" s="115">
        <v>12.042899999999999</v>
      </c>
      <c r="F19570" s="674">
        <v>293.83600000000001</v>
      </c>
      <c r="G19570" s="674">
        <v>295.84500000000003</v>
      </c>
      <c r="H19570" s="115">
        <f t="shared" si="610"/>
        <v>1.0068371472522089</v>
      </c>
      <c r="I19570" s="115">
        <f t="shared" si="611"/>
        <v>12.1252</v>
      </c>
    </row>
    <row r="19571" spans="1:9" hidden="1">
      <c r="A19571" s="115" t="s">
        <v>49918</v>
      </c>
      <c r="B19571" s="115" t="s">
        <v>49919</v>
      </c>
      <c r="C19571" s="115" t="s">
        <v>48951</v>
      </c>
      <c r="D19571" s="115" t="s">
        <v>8901</v>
      </c>
      <c r="E19571" s="115">
        <v>0.16370000000000001</v>
      </c>
      <c r="F19571" s="674">
        <v>293.83600000000001</v>
      </c>
      <c r="G19571" s="674">
        <v>295.84500000000003</v>
      </c>
      <c r="H19571" s="115">
        <f t="shared" si="610"/>
        <v>1.0068371472522089</v>
      </c>
      <c r="I19571" s="115">
        <f t="shared" si="611"/>
        <v>0.1648</v>
      </c>
    </row>
    <row r="19572" spans="1:9" hidden="1">
      <c r="A19572" s="115" t="s">
        <v>49920</v>
      </c>
      <c r="B19572" s="115" t="s">
        <v>49921</v>
      </c>
      <c r="C19572" s="115" t="s">
        <v>48954</v>
      </c>
      <c r="D19572" s="115" t="s">
        <v>8901</v>
      </c>
      <c r="E19572" s="115">
        <v>4.6443000000000003</v>
      </c>
      <c r="F19572" s="674">
        <v>293.83600000000001</v>
      </c>
      <c r="G19572" s="674">
        <v>295.84500000000003</v>
      </c>
      <c r="H19572" s="115">
        <f t="shared" si="610"/>
        <v>1.0068371472522089</v>
      </c>
      <c r="I19572" s="115">
        <f t="shared" si="611"/>
        <v>4.6760999999999999</v>
      </c>
    </row>
    <row r="19573" spans="1:9" hidden="1">
      <c r="A19573" s="115" t="s">
        <v>49922</v>
      </c>
      <c r="B19573" s="115" t="s">
        <v>49923</v>
      </c>
      <c r="C19573" s="115" t="s">
        <v>48954</v>
      </c>
      <c r="D19573" s="115" t="s">
        <v>8901</v>
      </c>
      <c r="E19573" s="115">
        <v>0.50409999999999999</v>
      </c>
      <c r="F19573" s="674">
        <v>293.83600000000001</v>
      </c>
      <c r="G19573" s="674">
        <v>295.84500000000003</v>
      </c>
      <c r="H19573" s="115">
        <f t="shared" si="610"/>
        <v>1.0068371472522089</v>
      </c>
      <c r="I19573" s="115">
        <f t="shared" si="611"/>
        <v>0.50749999999999995</v>
      </c>
    </row>
    <row r="19574" spans="1:9" hidden="1">
      <c r="A19574" s="115" t="s">
        <v>49924</v>
      </c>
      <c r="B19574" s="115" t="s">
        <v>49925</v>
      </c>
      <c r="C19574" s="115" t="s">
        <v>48959</v>
      </c>
      <c r="D19574" s="115" t="s">
        <v>8901</v>
      </c>
      <c r="E19574" s="115">
        <v>6.9156000000000004</v>
      </c>
      <c r="F19574" s="674">
        <v>293.83600000000001</v>
      </c>
      <c r="G19574" s="674">
        <v>295.84500000000003</v>
      </c>
      <c r="H19574" s="115">
        <f t="shared" si="610"/>
        <v>1.0068371472522089</v>
      </c>
      <c r="I19574" s="115">
        <f t="shared" si="611"/>
        <v>6.9629000000000003</v>
      </c>
    </row>
    <row r="19575" spans="1:9" hidden="1">
      <c r="A19575" s="115" t="s">
        <v>49926</v>
      </c>
      <c r="B19575" s="115" t="s">
        <v>49927</v>
      </c>
      <c r="C19575" s="115" t="s">
        <v>48959</v>
      </c>
      <c r="D19575" s="115" t="s">
        <v>8901</v>
      </c>
      <c r="E19575" s="115">
        <v>1.232</v>
      </c>
      <c r="F19575" s="674">
        <v>293.83600000000001</v>
      </c>
      <c r="G19575" s="674">
        <v>295.84500000000003</v>
      </c>
      <c r="H19575" s="115">
        <f t="shared" si="610"/>
        <v>1.0068371472522089</v>
      </c>
      <c r="I19575" s="115">
        <f t="shared" si="611"/>
        <v>1.2403999999999999</v>
      </c>
    </row>
    <row r="19576" spans="1:9" hidden="1">
      <c r="A19576" s="115" t="s">
        <v>49928</v>
      </c>
      <c r="B19576" s="115" t="s">
        <v>49929</v>
      </c>
      <c r="C19576" s="115" t="s">
        <v>48964</v>
      </c>
      <c r="D19576" s="115" t="s">
        <v>8901</v>
      </c>
      <c r="E19576" s="115">
        <v>260.2749</v>
      </c>
      <c r="F19576" s="674">
        <v>293.83600000000001</v>
      </c>
      <c r="G19576" s="674">
        <v>295.84500000000003</v>
      </c>
      <c r="H19576" s="115">
        <f t="shared" si="610"/>
        <v>1.0068371472522089</v>
      </c>
      <c r="I19576" s="115">
        <f t="shared" si="611"/>
        <v>262.05439999999999</v>
      </c>
    </row>
    <row r="19577" spans="1:9" hidden="1">
      <c r="A19577" s="115" t="s">
        <v>49930</v>
      </c>
      <c r="B19577" s="115" t="s">
        <v>49931</v>
      </c>
      <c r="C19577" s="115" t="s">
        <v>48964</v>
      </c>
      <c r="D19577" s="115" t="s">
        <v>8901</v>
      </c>
      <c r="E19577" s="115">
        <v>144.36580000000001</v>
      </c>
      <c r="F19577" s="674">
        <v>293.83600000000001</v>
      </c>
      <c r="G19577" s="674">
        <v>295.84500000000003</v>
      </c>
      <c r="H19577" s="115">
        <f t="shared" si="610"/>
        <v>1.0068371472522089</v>
      </c>
      <c r="I19577" s="115">
        <f t="shared" si="611"/>
        <v>145.35290000000001</v>
      </c>
    </row>
    <row r="19578" spans="1:9" hidden="1">
      <c r="A19578" s="115" t="s">
        <v>49932</v>
      </c>
      <c r="B19578" s="115" t="s">
        <v>49933</v>
      </c>
      <c r="C19578" s="115" t="s">
        <v>48964</v>
      </c>
      <c r="D19578" s="115" t="s">
        <v>8901</v>
      </c>
      <c r="E19578" s="115">
        <v>123.79519999999999</v>
      </c>
      <c r="F19578" s="674">
        <v>293.83600000000001</v>
      </c>
      <c r="G19578" s="674">
        <v>295.84500000000003</v>
      </c>
      <c r="H19578" s="115">
        <f t="shared" si="610"/>
        <v>1.0068371472522089</v>
      </c>
      <c r="I19578" s="115">
        <f t="shared" si="611"/>
        <v>124.6416</v>
      </c>
    </row>
    <row r="19579" spans="1:9" hidden="1">
      <c r="A19579" s="115" t="s">
        <v>49934</v>
      </c>
      <c r="B19579" s="115" t="s">
        <v>49935</v>
      </c>
      <c r="C19579" s="115" t="s">
        <v>48971</v>
      </c>
      <c r="D19579" s="115" t="s">
        <v>8901</v>
      </c>
      <c r="E19579" s="115">
        <v>281.73349999999999</v>
      </c>
      <c r="F19579" s="674">
        <v>293.83600000000001</v>
      </c>
      <c r="G19579" s="674">
        <v>295.84500000000003</v>
      </c>
      <c r="H19579" s="115">
        <f t="shared" si="610"/>
        <v>1.0068371472522089</v>
      </c>
      <c r="I19579" s="115">
        <f t="shared" si="611"/>
        <v>283.65980000000002</v>
      </c>
    </row>
    <row r="19580" spans="1:9" hidden="1">
      <c r="A19580" s="115" t="s">
        <v>49936</v>
      </c>
      <c r="B19580" s="115" t="s">
        <v>49937</v>
      </c>
      <c r="C19580" s="115" t="s">
        <v>48971</v>
      </c>
      <c r="D19580" s="115" t="s">
        <v>8901</v>
      </c>
      <c r="E19580" s="115">
        <v>146.51169999999999</v>
      </c>
      <c r="F19580" s="674">
        <v>293.83600000000001</v>
      </c>
      <c r="G19580" s="674">
        <v>295.84500000000003</v>
      </c>
      <c r="H19580" s="115">
        <f t="shared" si="610"/>
        <v>1.0068371472522089</v>
      </c>
      <c r="I19580" s="115">
        <f t="shared" si="611"/>
        <v>147.51339999999999</v>
      </c>
    </row>
    <row r="19581" spans="1:9" hidden="1">
      <c r="A19581" s="115" t="s">
        <v>49938</v>
      </c>
      <c r="B19581" s="115" t="s">
        <v>49939</v>
      </c>
      <c r="C19581" s="115" t="s">
        <v>48971</v>
      </c>
      <c r="D19581" s="115" t="s">
        <v>8901</v>
      </c>
      <c r="E19581" s="115">
        <v>123.79519999999999</v>
      </c>
      <c r="F19581" s="674">
        <v>293.83600000000001</v>
      </c>
      <c r="G19581" s="674">
        <v>295.84500000000003</v>
      </c>
      <c r="H19581" s="115">
        <f t="shared" si="610"/>
        <v>1.0068371472522089</v>
      </c>
      <c r="I19581" s="115">
        <f t="shared" si="611"/>
        <v>124.6416</v>
      </c>
    </row>
    <row r="19582" spans="1:9" hidden="1">
      <c r="A19582" s="115" t="s">
        <v>49940</v>
      </c>
      <c r="B19582" s="115" t="s">
        <v>49941</v>
      </c>
      <c r="C19582" s="115" t="s">
        <v>48978</v>
      </c>
      <c r="D19582" s="115" t="s">
        <v>8901</v>
      </c>
      <c r="E19582" s="115">
        <v>373.20209999999997</v>
      </c>
      <c r="F19582" s="674">
        <v>293.83600000000001</v>
      </c>
      <c r="G19582" s="674">
        <v>295.84500000000003</v>
      </c>
      <c r="H19582" s="115">
        <f t="shared" si="610"/>
        <v>1.0068371472522089</v>
      </c>
      <c r="I19582" s="115">
        <f t="shared" si="611"/>
        <v>375.75369999999998</v>
      </c>
    </row>
    <row r="19583" spans="1:9" hidden="1">
      <c r="A19583" s="115" t="s">
        <v>49942</v>
      </c>
      <c r="B19583" s="115" t="s">
        <v>49943</v>
      </c>
      <c r="C19583" s="115" t="s">
        <v>48978</v>
      </c>
      <c r="D19583" s="115" t="s">
        <v>8901</v>
      </c>
      <c r="E19583" s="115">
        <v>176.4922</v>
      </c>
      <c r="F19583" s="674">
        <v>293.83600000000001</v>
      </c>
      <c r="G19583" s="674">
        <v>295.84500000000003</v>
      </c>
      <c r="H19583" s="115">
        <f t="shared" si="610"/>
        <v>1.0068371472522089</v>
      </c>
      <c r="I19583" s="115">
        <f t="shared" si="611"/>
        <v>177.69890000000001</v>
      </c>
    </row>
    <row r="19584" spans="1:9" hidden="1">
      <c r="A19584" s="115" t="s">
        <v>49944</v>
      </c>
      <c r="B19584" s="115" t="s">
        <v>49945</v>
      </c>
      <c r="C19584" s="115" t="s">
        <v>48978</v>
      </c>
      <c r="D19584" s="115" t="s">
        <v>8901</v>
      </c>
      <c r="E19584" s="115">
        <v>144.89259999999999</v>
      </c>
      <c r="F19584" s="674">
        <v>293.83600000000001</v>
      </c>
      <c r="G19584" s="674">
        <v>295.84500000000003</v>
      </c>
      <c r="H19584" s="115">
        <f t="shared" si="610"/>
        <v>1.0068371472522089</v>
      </c>
      <c r="I19584" s="115">
        <f t="shared" si="611"/>
        <v>145.88329999999999</v>
      </c>
    </row>
    <row r="19585" spans="1:9" hidden="1">
      <c r="A19585" s="115" t="s">
        <v>49946</v>
      </c>
      <c r="B19585" s="115" t="s">
        <v>49947</v>
      </c>
      <c r="C19585" s="115" t="s">
        <v>48985</v>
      </c>
      <c r="D19585" s="115" t="s">
        <v>8901</v>
      </c>
      <c r="E19585" s="115">
        <v>361.18119999999999</v>
      </c>
      <c r="F19585" s="674">
        <v>293.83600000000001</v>
      </c>
      <c r="G19585" s="674">
        <v>295.84500000000003</v>
      </c>
      <c r="H19585" s="115">
        <f t="shared" si="610"/>
        <v>1.0068371472522089</v>
      </c>
      <c r="I19585" s="115">
        <f t="shared" si="611"/>
        <v>363.6506</v>
      </c>
    </row>
    <row r="19586" spans="1:9" hidden="1">
      <c r="A19586" s="115" t="s">
        <v>49948</v>
      </c>
      <c r="B19586" s="115" t="s">
        <v>49949</v>
      </c>
      <c r="C19586" s="115" t="s">
        <v>48985</v>
      </c>
      <c r="D19586" s="115" t="s">
        <v>8901</v>
      </c>
      <c r="E19586" s="115">
        <v>153.84809999999999</v>
      </c>
      <c r="F19586" s="674">
        <v>293.83600000000001</v>
      </c>
      <c r="G19586" s="674">
        <v>295.84500000000003</v>
      </c>
      <c r="H19586" s="115">
        <f t="shared" si="610"/>
        <v>1.0068371472522089</v>
      </c>
      <c r="I19586" s="115">
        <f t="shared" si="611"/>
        <v>154.9</v>
      </c>
    </row>
    <row r="19587" spans="1:9" hidden="1">
      <c r="A19587" s="115" t="s">
        <v>49950</v>
      </c>
      <c r="B19587" s="115" t="s">
        <v>49951</v>
      </c>
      <c r="C19587" s="115" t="s">
        <v>48990</v>
      </c>
      <c r="D19587" s="115" t="s">
        <v>8901</v>
      </c>
      <c r="E19587" s="115">
        <v>123.17919999999999</v>
      </c>
      <c r="F19587" s="674">
        <v>293.83600000000001</v>
      </c>
      <c r="G19587" s="674">
        <v>295.84500000000003</v>
      </c>
      <c r="H19587" s="115">
        <f t="shared" si="610"/>
        <v>1.0068371472522089</v>
      </c>
      <c r="I19587" s="115">
        <f t="shared" si="611"/>
        <v>124.0214</v>
      </c>
    </row>
    <row r="19588" spans="1:9" hidden="1">
      <c r="A19588" s="115" t="s">
        <v>49952</v>
      </c>
      <c r="B19588" s="115" t="s">
        <v>49953</v>
      </c>
      <c r="C19588" s="115" t="s">
        <v>48993</v>
      </c>
      <c r="D19588" s="115" t="s">
        <v>8901</v>
      </c>
      <c r="E19588" s="115">
        <v>346.8734</v>
      </c>
      <c r="F19588" s="674">
        <v>293.83600000000001</v>
      </c>
      <c r="G19588" s="674">
        <v>295.84500000000003</v>
      </c>
      <c r="H19588" s="115">
        <f t="shared" si="610"/>
        <v>1.0068371472522089</v>
      </c>
      <c r="I19588" s="115">
        <f t="shared" si="611"/>
        <v>349.245</v>
      </c>
    </row>
    <row r="19589" spans="1:9" hidden="1">
      <c r="A19589" s="115" t="s">
        <v>49954</v>
      </c>
      <c r="B19589" s="115" t="s">
        <v>49955</v>
      </c>
      <c r="C19589" s="115" t="s">
        <v>48996</v>
      </c>
      <c r="D19589" s="115" t="s">
        <v>8901</v>
      </c>
      <c r="E19589" s="115">
        <v>359.29390000000001</v>
      </c>
      <c r="F19589" s="674">
        <v>293.83600000000001</v>
      </c>
      <c r="G19589" s="674">
        <v>295.84500000000003</v>
      </c>
      <c r="H19589" s="115">
        <f t="shared" ref="H19589:H19652" si="612">G19589/F19589</f>
        <v>1.0068371472522089</v>
      </c>
      <c r="I19589" s="115">
        <f t="shared" ref="I19589:I19652" si="613">ROUND(H19589*E19589,4)</f>
        <v>361.75040000000001</v>
      </c>
    </row>
    <row r="19590" spans="1:9" hidden="1">
      <c r="A19590" s="115" t="s">
        <v>49956</v>
      </c>
      <c r="B19590" s="115" t="s">
        <v>49957</v>
      </c>
      <c r="C19590" s="115" t="s">
        <v>48999</v>
      </c>
      <c r="D19590" s="115" t="s">
        <v>8901</v>
      </c>
      <c r="E19590" s="115">
        <v>404.30810000000002</v>
      </c>
      <c r="F19590" s="674">
        <v>293.83600000000001</v>
      </c>
      <c r="G19590" s="674">
        <v>295.84500000000003</v>
      </c>
      <c r="H19590" s="115">
        <f t="shared" si="612"/>
        <v>1.0068371472522089</v>
      </c>
      <c r="I19590" s="115">
        <f t="shared" si="613"/>
        <v>407.07240000000002</v>
      </c>
    </row>
    <row r="19591" spans="1:9" hidden="1">
      <c r="A19591" s="115" t="s">
        <v>49958</v>
      </c>
      <c r="B19591" s="115" t="s">
        <v>49959</v>
      </c>
      <c r="C19591" s="115" t="s">
        <v>49002</v>
      </c>
      <c r="D19591" s="115" t="s">
        <v>8901</v>
      </c>
      <c r="E19591" s="115">
        <v>107.2448</v>
      </c>
      <c r="F19591" s="674">
        <v>293.83600000000001</v>
      </c>
      <c r="G19591" s="674">
        <v>295.84500000000003</v>
      </c>
      <c r="H19591" s="115">
        <f t="shared" si="612"/>
        <v>1.0068371472522089</v>
      </c>
      <c r="I19591" s="115">
        <f t="shared" si="613"/>
        <v>107.97799999999999</v>
      </c>
    </row>
    <row r="19592" spans="1:9" hidden="1">
      <c r="A19592" s="115" t="s">
        <v>49960</v>
      </c>
      <c r="B19592" s="115" t="s">
        <v>49961</v>
      </c>
      <c r="C19592" s="115" t="s">
        <v>49002</v>
      </c>
      <c r="D19592" s="115" t="s">
        <v>8901</v>
      </c>
      <c r="E19592" s="115">
        <v>20.542999999999999</v>
      </c>
      <c r="F19592" s="674">
        <v>293.83600000000001</v>
      </c>
      <c r="G19592" s="674">
        <v>295.84500000000003</v>
      </c>
      <c r="H19592" s="115">
        <f t="shared" si="612"/>
        <v>1.0068371472522089</v>
      </c>
      <c r="I19592" s="115">
        <f t="shared" si="613"/>
        <v>20.683499999999999</v>
      </c>
    </row>
    <row r="19593" spans="1:9" hidden="1">
      <c r="A19593" s="115" t="s">
        <v>49962</v>
      </c>
      <c r="B19593" s="115" t="s">
        <v>49963</v>
      </c>
      <c r="C19593" s="115" t="s">
        <v>49002</v>
      </c>
      <c r="D19593" s="115" t="s">
        <v>8901</v>
      </c>
      <c r="E19593" s="115">
        <v>10.0703</v>
      </c>
      <c r="F19593" s="674">
        <v>293.83600000000001</v>
      </c>
      <c r="G19593" s="674">
        <v>295.84500000000003</v>
      </c>
      <c r="H19593" s="115">
        <f t="shared" si="612"/>
        <v>1.0068371472522089</v>
      </c>
      <c r="I19593" s="115">
        <f t="shared" si="613"/>
        <v>10.139200000000001</v>
      </c>
    </row>
    <row r="19594" spans="1:9" hidden="1">
      <c r="A19594" s="115" t="s">
        <v>49964</v>
      </c>
      <c r="B19594" s="115" t="s">
        <v>49965</v>
      </c>
      <c r="C19594" s="115" t="s">
        <v>49009</v>
      </c>
      <c r="D19594" s="115" t="s">
        <v>8901</v>
      </c>
      <c r="E19594" s="115">
        <v>168.1908</v>
      </c>
      <c r="F19594" s="674">
        <v>293.83600000000001</v>
      </c>
      <c r="G19594" s="674">
        <v>295.84500000000003</v>
      </c>
      <c r="H19594" s="115">
        <f t="shared" si="612"/>
        <v>1.0068371472522089</v>
      </c>
      <c r="I19594" s="115">
        <f t="shared" si="613"/>
        <v>169.3407</v>
      </c>
    </row>
    <row r="19595" spans="1:9" hidden="1">
      <c r="A19595" s="115" t="s">
        <v>49966</v>
      </c>
      <c r="B19595" s="115" t="s">
        <v>49967</v>
      </c>
      <c r="C19595" s="115" t="s">
        <v>49009</v>
      </c>
      <c r="D19595" s="115" t="s">
        <v>8901</v>
      </c>
      <c r="E19595" s="115">
        <v>37.147500000000001</v>
      </c>
      <c r="F19595" s="674">
        <v>293.83600000000001</v>
      </c>
      <c r="G19595" s="674">
        <v>295.84500000000003</v>
      </c>
      <c r="H19595" s="115">
        <f t="shared" si="612"/>
        <v>1.0068371472522089</v>
      </c>
      <c r="I19595" s="115">
        <f t="shared" si="613"/>
        <v>37.401499999999999</v>
      </c>
    </row>
    <row r="19596" spans="1:9" hidden="1">
      <c r="A19596" s="115" t="s">
        <v>49968</v>
      </c>
      <c r="B19596" s="115" t="s">
        <v>49969</v>
      </c>
      <c r="C19596" s="115" t="s">
        <v>49009</v>
      </c>
      <c r="D19596" s="115" t="s">
        <v>8901</v>
      </c>
      <c r="E19596" s="115">
        <v>20.849599999999999</v>
      </c>
      <c r="F19596" s="674">
        <v>293.83600000000001</v>
      </c>
      <c r="G19596" s="674">
        <v>295.84500000000003</v>
      </c>
      <c r="H19596" s="115">
        <f t="shared" si="612"/>
        <v>1.0068371472522089</v>
      </c>
      <c r="I19596" s="115">
        <f t="shared" si="613"/>
        <v>20.9922</v>
      </c>
    </row>
    <row r="19597" spans="1:9" hidden="1">
      <c r="A19597" s="115" t="s">
        <v>49970</v>
      </c>
      <c r="B19597" s="115" t="s">
        <v>49971</v>
      </c>
      <c r="C19597" s="115" t="s">
        <v>49016</v>
      </c>
      <c r="D19597" s="115" t="s">
        <v>8901</v>
      </c>
      <c r="E19597" s="115">
        <v>187.39670000000001</v>
      </c>
      <c r="F19597" s="674">
        <v>293.83600000000001</v>
      </c>
      <c r="G19597" s="674">
        <v>295.84500000000003</v>
      </c>
      <c r="H19597" s="115">
        <f t="shared" si="612"/>
        <v>1.0068371472522089</v>
      </c>
      <c r="I19597" s="115">
        <f t="shared" si="613"/>
        <v>188.678</v>
      </c>
    </row>
    <row r="19598" spans="1:9" hidden="1">
      <c r="A19598" s="115" t="s">
        <v>49972</v>
      </c>
      <c r="B19598" s="115" t="s">
        <v>49973</v>
      </c>
      <c r="C19598" s="115" t="s">
        <v>49019</v>
      </c>
      <c r="D19598" s="115" t="s">
        <v>8901</v>
      </c>
      <c r="E19598" s="115">
        <v>42.849200000000003</v>
      </c>
      <c r="F19598" s="674">
        <v>293.83600000000001</v>
      </c>
      <c r="G19598" s="674">
        <v>295.84500000000003</v>
      </c>
      <c r="H19598" s="115">
        <f t="shared" si="612"/>
        <v>1.0068371472522089</v>
      </c>
      <c r="I19598" s="115">
        <f t="shared" si="613"/>
        <v>43.142200000000003</v>
      </c>
    </row>
    <row r="19599" spans="1:9" hidden="1">
      <c r="A19599" s="115" t="s">
        <v>49974</v>
      </c>
      <c r="B19599" s="115" t="s">
        <v>49975</v>
      </c>
      <c r="C19599" s="115" t="s">
        <v>49016</v>
      </c>
      <c r="D19599" s="115" t="s">
        <v>8901</v>
      </c>
      <c r="E19599" s="115">
        <v>24.727699999999999</v>
      </c>
      <c r="F19599" s="674">
        <v>293.83600000000001</v>
      </c>
      <c r="G19599" s="674">
        <v>295.84500000000003</v>
      </c>
      <c r="H19599" s="115">
        <f t="shared" si="612"/>
        <v>1.0068371472522089</v>
      </c>
      <c r="I19599" s="115">
        <f t="shared" si="613"/>
        <v>24.896799999999999</v>
      </c>
    </row>
    <row r="19600" spans="1:9" hidden="1">
      <c r="A19600" s="115" t="s">
        <v>49976</v>
      </c>
      <c r="B19600" s="115" t="s">
        <v>49977</v>
      </c>
      <c r="C19600" s="115" t="s">
        <v>49024</v>
      </c>
      <c r="D19600" s="115" t="s">
        <v>8901</v>
      </c>
      <c r="E19600" s="115">
        <v>299.85340000000002</v>
      </c>
      <c r="F19600" s="674">
        <v>293.83600000000001</v>
      </c>
      <c r="G19600" s="674">
        <v>295.84500000000003</v>
      </c>
      <c r="H19600" s="115">
        <f t="shared" si="612"/>
        <v>1.0068371472522089</v>
      </c>
      <c r="I19600" s="115">
        <f t="shared" si="613"/>
        <v>301.90350000000001</v>
      </c>
    </row>
    <row r="19601" spans="1:9" hidden="1">
      <c r="A19601" s="115" t="s">
        <v>49978</v>
      </c>
      <c r="B19601" s="115" t="s">
        <v>49979</v>
      </c>
      <c r="C19601" s="115" t="s">
        <v>49024</v>
      </c>
      <c r="D19601" s="115" t="s">
        <v>8901</v>
      </c>
      <c r="E19601" s="115">
        <v>77.325999999999993</v>
      </c>
      <c r="F19601" s="674">
        <v>293.83600000000001</v>
      </c>
      <c r="G19601" s="674">
        <v>295.84500000000003</v>
      </c>
      <c r="H19601" s="115">
        <f t="shared" si="612"/>
        <v>1.0068371472522089</v>
      </c>
      <c r="I19601" s="115">
        <f t="shared" si="613"/>
        <v>77.854699999999994</v>
      </c>
    </row>
    <row r="19602" spans="1:9" hidden="1">
      <c r="A19602" s="115" t="s">
        <v>49980</v>
      </c>
      <c r="B19602" s="115" t="s">
        <v>49981</v>
      </c>
      <c r="C19602" s="115" t="s">
        <v>49024</v>
      </c>
      <c r="D19602" s="115" t="s">
        <v>8901</v>
      </c>
      <c r="E19602" s="115">
        <v>48.554499999999997</v>
      </c>
      <c r="F19602" s="674">
        <v>293.83600000000001</v>
      </c>
      <c r="G19602" s="674">
        <v>295.84500000000003</v>
      </c>
      <c r="H19602" s="115">
        <f t="shared" si="612"/>
        <v>1.0068371472522089</v>
      </c>
      <c r="I19602" s="115">
        <f t="shared" si="613"/>
        <v>48.886499999999998</v>
      </c>
    </row>
    <row r="19603" spans="1:9" hidden="1">
      <c r="A19603" s="115" t="s">
        <v>49982</v>
      </c>
      <c r="B19603" s="115" t="s">
        <v>49983</v>
      </c>
      <c r="C19603" s="115" t="s">
        <v>49031</v>
      </c>
      <c r="D19603" s="115" t="s">
        <v>8901</v>
      </c>
      <c r="E19603" s="115">
        <v>7.3493000000000004</v>
      </c>
      <c r="F19603" s="674">
        <v>293.83600000000001</v>
      </c>
      <c r="G19603" s="674">
        <v>295.84500000000003</v>
      </c>
      <c r="H19603" s="115">
        <f t="shared" si="612"/>
        <v>1.0068371472522089</v>
      </c>
      <c r="I19603" s="115">
        <f t="shared" si="613"/>
        <v>7.3994999999999997</v>
      </c>
    </row>
    <row r="19604" spans="1:9" hidden="1">
      <c r="A19604" s="115" t="s">
        <v>49984</v>
      </c>
      <c r="B19604" s="115" t="s">
        <v>49985</v>
      </c>
      <c r="C19604" s="115" t="s">
        <v>49031</v>
      </c>
      <c r="D19604" s="115" t="s">
        <v>8901</v>
      </c>
      <c r="E19604" s="115">
        <v>0.84309999999999996</v>
      </c>
      <c r="F19604" s="674">
        <v>293.83600000000001</v>
      </c>
      <c r="G19604" s="674">
        <v>295.84500000000003</v>
      </c>
      <c r="H19604" s="115">
        <f t="shared" si="612"/>
        <v>1.0068371472522089</v>
      </c>
      <c r="I19604" s="115">
        <f t="shared" si="613"/>
        <v>0.84889999999999999</v>
      </c>
    </row>
    <row r="19605" spans="1:9" hidden="1">
      <c r="A19605" s="115" t="s">
        <v>49986</v>
      </c>
      <c r="B19605" s="115" t="s">
        <v>49987</v>
      </c>
      <c r="C19605" s="115" t="s">
        <v>49031</v>
      </c>
      <c r="D19605" s="115" t="s">
        <v>8901</v>
      </c>
      <c r="E19605" s="115">
        <v>0.1174</v>
      </c>
      <c r="F19605" s="674">
        <v>293.83600000000001</v>
      </c>
      <c r="G19605" s="674">
        <v>295.84500000000003</v>
      </c>
      <c r="H19605" s="115">
        <f t="shared" si="612"/>
        <v>1.0068371472522089</v>
      </c>
      <c r="I19605" s="115">
        <f t="shared" si="613"/>
        <v>0.1182</v>
      </c>
    </row>
    <row r="19606" spans="1:9" hidden="1">
      <c r="A19606" s="115" t="s">
        <v>49988</v>
      </c>
      <c r="B19606" s="115" t="s">
        <v>49989</v>
      </c>
      <c r="C19606" s="115" t="s">
        <v>49038</v>
      </c>
      <c r="D19606" s="115" t="s">
        <v>8901</v>
      </c>
      <c r="E19606" s="115">
        <v>93.659199999999998</v>
      </c>
      <c r="F19606" s="674">
        <v>293.83600000000001</v>
      </c>
      <c r="G19606" s="674">
        <v>295.84500000000003</v>
      </c>
      <c r="H19606" s="115">
        <f t="shared" si="612"/>
        <v>1.0068371472522089</v>
      </c>
      <c r="I19606" s="115">
        <f t="shared" si="613"/>
        <v>94.299599999999998</v>
      </c>
    </row>
    <row r="19607" spans="1:9" hidden="1">
      <c r="A19607" s="115" t="s">
        <v>49990</v>
      </c>
      <c r="B19607" s="115" t="s">
        <v>49991</v>
      </c>
      <c r="C19607" s="115" t="s">
        <v>49041</v>
      </c>
      <c r="D19607" s="115" t="s">
        <v>8901</v>
      </c>
      <c r="E19607" s="115">
        <v>15.2598</v>
      </c>
      <c r="F19607" s="674">
        <v>293.83600000000001</v>
      </c>
      <c r="G19607" s="674">
        <v>295.84500000000003</v>
      </c>
      <c r="H19607" s="115">
        <f t="shared" si="612"/>
        <v>1.0068371472522089</v>
      </c>
      <c r="I19607" s="115">
        <f t="shared" si="613"/>
        <v>15.364100000000001</v>
      </c>
    </row>
    <row r="19608" spans="1:9" hidden="1">
      <c r="A19608" s="115" t="s">
        <v>49992</v>
      </c>
      <c r="B19608" s="115" t="s">
        <v>49993</v>
      </c>
      <c r="C19608" s="115" t="s">
        <v>49038</v>
      </c>
      <c r="D19608" s="115" t="s">
        <v>8901</v>
      </c>
      <c r="E19608" s="115">
        <v>6.1909999999999998</v>
      </c>
      <c r="F19608" s="674">
        <v>293.83600000000001</v>
      </c>
      <c r="G19608" s="674">
        <v>295.84500000000003</v>
      </c>
      <c r="H19608" s="115">
        <f t="shared" si="612"/>
        <v>1.0068371472522089</v>
      </c>
      <c r="I19608" s="115">
        <f t="shared" si="613"/>
        <v>6.2332999999999998</v>
      </c>
    </row>
    <row r="19609" spans="1:9" hidden="1">
      <c r="A19609" s="115" t="s">
        <v>49994</v>
      </c>
      <c r="B19609" s="115" t="s">
        <v>49995</v>
      </c>
      <c r="C19609" s="115" t="s">
        <v>49046</v>
      </c>
      <c r="D19609" s="115" t="s">
        <v>8901</v>
      </c>
      <c r="E19609" s="115">
        <v>207.697</v>
      </c>
      <c r="F19609" s="674">
        <v>293.83600000000001</v>
      </c>
      <c r="G19609" s="674">
        <v>295.84500000000003</v>
      </c>
      <c r="H19609" s="115">
        <f t="shared" si="612"/>
        <v>1.0068371472522089</v>
      </c>
      <c r="I19609" s="115">
        <f t="shared" si="613"/>
        <v>209.11709999999999</v>
      </c>
    </row>
    <row r="19610" spans="1:9" hidden="1">
      <c r="A19610" s="115" t="s">
        <v>49996</v>
      </c>
      <c r="B19610" s="115" t="s">
        <v>49997</v>
      </c>
      <c r="C19610" s="115" t="s">
        <v>49046</v>
      </c>
      <c r="D19610" s="115" t="s">
        <v>8901</v>
      </c>
      <c r="E19610" s="115">
        <v>26.632300000000001</v>
      </c>
      <c r="F19610" s="674">
        <v>293.83600000000001</v>
      </c>
      <c r="G19610" s="674">
        <v>295.84500000000003</v>
      </c>
      <c r="H19610" s="115">
        <f t="shared" si="612"/>
        <v>1.0068371472522089</v>
      </c>
      <c r="I19610" s="115">
        <f t="shared" si="613"/>
        <v>26.814399999999999</v>
      </c>
    </row>
    <row r="19611" spans="1:9" hidden="1">
      <c r="A19611" s="115" t="s">
        <v>49998</v>
      </c>
      <c r="B19611" s="115" t="s">
        <v>49999</v>
      </c>
      <c r="C19611" s="115" t="s">
        <v>49046</v>
      </c>
      <c r="D19611" s="115" t="s">
        <v>8901</v>
      </c>
      <c r="E19611" s="115">
        <v>6.1582999999999997</v>
      </c>
      <c r="F19611" s="674">
        <v>293.83600000000001</v>
      </c>
      <c r="G19611" s="674">
        <v>295.84500000000003</v>
      </c>
      <c r="H19611" s="115">
        <f t="shared" si="612"/>
        <v>1.0068371472522089</v>
      </c>
      <c r="I19611" s="115">
        <f t="shared" si="613"/>
        <v>6.2004000000000001</v>
      </c>
    </row>
    <row r="19612" spans="1:9" hidden="1">
      <c r="A19612" s="115" t="s">
        <v>50000</v>
      </c>
      <c r="B19612" s="115" t="s">
        <v>50001</v>
      </c>
      <c r="C19612" s="115" t="s">
        <v>49053</v>
      </c>
      <c r="D19612" s="115" t="s">
        <v>8901</v>
      </c>
      <c r="E19612" s="115">
        <v>15.107799999999999</v>
      </c>
      <c r="F19612" s="674">
        <v>293.83600000000001</v>
      </c>
      <c r="G19612" s="674">
        <v>295.84500000000003</v>
      </c>
      <c r="H19612" s="115">
        <f t="shared" si="612"/>
        <v>1.0068371472522089</v>
      </c>
      <c r="I19612" s="115">
        <f t="shared" si="613"/>
        <v>15.2111</v>
      </c>
    </row>
    <row r="19613" spans="1:9" hidden="1">
      <c r="A19613" s="115" t="s">
        <v>50002</v>
      </c>
      <c r="B19613" s="115" t="s">
        <v>50003</v>
      </c>
      <c r="C19613" s="115" t="s">
        <v>49053</v>
      </c>
      <c r="D19613" s="115" t="s">
        <v>8901</v>
      </c>
      <c r="E19613" s="115">
        <v>1.8459000000000001</v>
      </c>
      <c r="F19613" s="674">
        <v>293.83600000000001</v>
      </c>
      <c r="G19613" s="674">
        <v>295.84500000000003</v>
      </c>
      <c r="H19613" s="115">
        <f t="shared" si="612"/>
        <v>1.0068371472522089</v>
      </c>
      <c r="I19613" s="115">
        <f t="shared" si="613"/>
        <v>1.8585</v>
      </c>
    </row>
    <row r="19614" spans="1:9" hidden="1">
      <c r="A19614" s="115" t="s">
        <v>50004</v>
      </c>
      <c r="B19614" s="115" t="s">
        <v>50005</v>
      </c>
      <c r="C19614" s="115" t="s">
        <v>49053</v>
      </c>
      <c r="D19614" s="115" t="s">
        <v>8901</v>
      </c>
      <c r="E19614" s="115">
        <v>0.36309999999999998</v>
      </c>
      <c r="F19614" s="674">
        <v>293.83600000000001</v>
      </c>
      <c r="G19614" s="674">
        <v>295.84500000000003</v>
      </c>
      <c r="H19614" s="115">
        <f t="shared" si="612"/>
        <v>1.0068371472522089</v>
      </c>
      <c r="I19614" s="115">
        <f t="shared" si="613"/>
        <v>0.36559999999999998</v>
      </c>
    </row>
    <row r="19615" spans="1:9" hidden="1">
      <c r="A19615" s="115" t="s">
        <v>50006</v>
      </c>
      <c r="B19615" s="115" t="s">
        <v>50007</v>
      </c>
      <c r="C19615" s="115" t="s">
        <v>49060</v>
      </c>
      <c r="D19615" s="115" t="s">
        <v>8901</v>
      </c>
      <c r="E19615" s="115">
        <v>75.884799999999998</v>
      </c>
      <c r="F19615" s="674">
        <v>293.83600000000001</v>
      </c>
      <c r="G19615" s="674">
        <v>295.84500000000003</v>
      </c>
      <c r="H19615" s="115">
        <f t="shared" si="612"/>
        <v>1.0068371472522089</v>
      </c>
      <c r="I19615" s="115">
        <f t="shared" si="613"/>
        <v>76.403599999999997</v>
      </c>
    </row>
    <row r="19616" spans="1:9" hidden="1">
      <c r="A19616" s="115" t="s">
        <v>50008</v>
      </c>
      <c r="B19616" s="115" t="s">
        <v>50009</v>
      </c>
      <c r="C19616" s="115" t="s">
        <v>49060</v>
      </c>
      <c r="D19616" s="115" t="s">
        <v>8901</v>
      </c>
      <c r="E19616" s="115">
        <v>15.9198</v>
      </c>
      <c r="F19616" s="674">
        <v>293.83600000000001</v>
      </c>
      <c r="G19616" s="674">
        <v>295.84500000000003</v>
      </c>
      <c r="H19616" s="115">
        <f t="shared" si="612"/>
        <v>1.0068371472522089</v>
      </c>
      <c r="I19616" s="115">
        <f t="shared" si="613"/>
        <v>16.028600000000001</v>
      </c>
    </row>
    <row r="19617" spans="1:9" hidden="1">
      <c r="A19617" s="115" t="s">
        <v>50010</v>
      </c>
      <c r="B19617" s="115" t="s">
        <v>50011</v>
      </c>
      <c r="C19617" s="115" t="s">
        <v>49060</v>
      </c>
      <c r="D19617" s="115" t="s">
        <v>8901</v>
      </c>
      <c r="E19617" s="115">
        <v>8.7698999999999998</v>
      </c>
      <c r="F19617" s="674">
        <v>293.83600000000001</v>
      </c>
      <c r="G19617" s="674">
        <v>295.84500000000003</v>
      </c>
      <c r="H19617" s="115">
        <f t="shared" si="612"/>
        <v>1.0068371472522089</v>
      </c>
      <c r="I19617" s="115">
        <f t="shared" si="613"/>
        <v>8.8299000000000003</v>
      </c>
    </row>
    <row r="19618" spans="1:9" hidden="1">
      <c r="A19618" s="115" t="s">
        <v>50012</v>
      </c>
      <c r="B19618" s="115" t="s">
        <v>50013</v>
      </c>
      <c r="C19618" s="115" t="s">
        <v>49067</v>
      </c>
      <c r="D19618" s="115" t="s">
        <v>8901</v>
      </c>
      <c r="E19618" s="115">
        <v>1627.7665999999999</v>
      </c>
      <c r="F19618" s="674">
        <v>293.83600000000001</v>
      </c>
      <c r="G19618" s="674">
        <v>295.84500000000003</v>
      </c>
      <c r="H19618" s="115">
        <f t="shared" si="612"/>
        <v>1.0068371472522089</v>
      </c>
      <c r="I19618" s="115">
        <f t="shared" si="613"/>
        <v>1638.8959</v>
      </c>
    </row>
    <row r="19619" spans="1:9" hidden="1">
      <c r="A19619" s="115" t="s">
        <v>50014</v>
      </c>
      <c r="B19619" s="115" t="s">
        <v>50015</v>
      </c>
      <c r="C19619" s="115" t="s">
        <v>49067</v>
      </c>
      <c r="D19619" s="115" t="s">
        <v>8901</v>
      </c>
      <c r="E19619" s="115">
        <v>889.54610000000002</v>
      </c>
      <c r="F19619" s="674">
        <v>293.83600000000001</v>
      </c>
      <c r="G19619" s="674">
        <v>295.84500000000003</v>
      </c>
      <c r="H19619" s="115">
        <f t="shared" si="612"/>
        <v>1.0068371472522089</v>
      </c>
      <c r="I19619" s="115">
        <f t="shared" si="613"/>
        <v>895.62810000000002</v>
      </c>
    </row>
    <row r="19620" spans="1:9" hidden="1">
      <c r="A19620" s="115" t="s">
        <v>50016</v>
      </c>
      <c r="B19620" s="115" t="s">
        <v>50017</v>
      </c>
      <c r="C19620" s="115" t="s">
        <v>49067</v>
      </c>
      <c r="D19620" s="115" t="s">
        <v>8901</v>
      </c>
      <c r="E19620" s="115">
        <v>729.78309999999999</v>
      </c>
      <c r="F19620" s="674">
        <v>293.83600000000001</v>
      </c>
      <c r="G19620" s="674">
        <v>295.84500000000003</v>
      </c>
      <c r="H19620" s="115">
        <f t="shared" si="612"/>
        <v>1.0068371472522089</v>
      </c>
      <c r="I19620" s="115">
        <f t="shared" si="613"/>
        <v>734.77269999999999</v>
      </c>
    </row>
    <row r="19621" spans="1:9" hidden="1">
      <c r="A19621" s="115" t="s">
        <v>50018</v>
      </c>
      <c r="B19621" s="115" t="s">
        <v>50019</v>
      </c>
      <c r="C19621" s="115" t="s">
        <v>49074</v>
      </c>
      <c r="D19621" s="115" t="s">
        <v>8901</v>
      </c>
      <c r="E19621" s="115">
        <v>36.481499999999997</v>
      </c>
      <c r="F19621" s="674">
        <v>293.83600000000001</v>
      </c>
      <c r="G19621" s="674">
        <v>295.84500000000003</v>
      </c>
      <c r="H19621" s="115">
        <f t="shared" si="612"/>
        <v>1.0068371472522089</v>
      </c>
      <c r="I19621" s="115">
        <f t="shared" si="613"/>
        <v>36.730899999999998</v>
      </c>
    </row>
    <row r="19622" spans="1:9" hidden="1">
      <c r="A19622" s="115" t="s">
        <v>50020</v>
      </c>
      <c r="B19622" s="115" t="s">
        <v>50021</v>
      </c>
      <c r="C19622" s="115" t="s">
        <v>49074</v>
      </c>
      <c r="D19622" s="115" t="s">
        <v>8901</v>
      </c>
      <c r="E19622" s="115">
        <v>30.401299999999999</v>
      </c>
      <c r="F19622" s="674">
        <v>293.83600000000001</v>
      </c>
      <c r="G19622" s="674">
        <v>295.84500000000003</v>
      </c>
      <c r="H19622" s="115">
        <f t="shared" si="612"/>
        <v>1.0068371472522089</v>
      </c>
      <c r="I19622" s="115">
        <f t="shared" si="613"/>
        <v>30.609200000000001</v>
      </c>
    </row>
    <row r="19623" spans="1:9" hidden="1">
      <c r="A19623" s="115" t="s">
        <v>50022</v>
      </c>
      <c r="B19623" s="115" t="s">
        <v>50023</v>
      </c>
      <c r="C19623" s="115" t="s">
        <v>49079</v>
      </c>
      <c r="D19623" s="115" t="s">
        <v>8901</v>
      </c>
      <c r="E19623" s="115">
        <v>69.649500000000003</v>
      </c>
      <c r="F19623" s="674">
        <v>293.83600000000001</v>
      </c>
      <c r="G19623" s="674">
        <v>295.84500000000003</v>
      </c>
      <c r="H19623" s="115">
        <f t="shared" si="612"/>
        <v>1.0068371472522089</v>
      </c>
      <c r="I19623" s="115">
        <f t="shared" si="613"/>
        <v>70.125699999999995</v>
      </c>
    </row>
    <row r="19624" spans="1:9" hidden="1">
      <c r="A19624" s="115" t="s">
        <v>50024</v>
      </c>
      <c r="B19624" s="115" t="s">
        <v>50025</v>
      </c>
      <c r="C19624" s="115" t="s">
        <v>49079</v>
      </c>
      <c r="D19624" s="115" t="s">
        <v>8901</v>
      </c>
      <c r="E19624" s="115">
        <v>58.0413</v>
      </c>
      <c r="F19624" s="674">
        <v>293.83600000000001</v>
      </c>
      <c r="G19624" s="674">
        <v>295.84500000000003</v>
      </c>
      <c r="H19624" s="115">
        <f t="shared" si="612"/>
        <v>1.0068371472522089</v>
      </c>
      <c r="I19624" s="115">
        <f t="shared" si="613"/>
        <v>58.438099999999999</v>
      </c>
    </row>
    <row r="19625" spans="1:9" hidden="1">
      <c r="A19625" s="115" t="s">
        <v>50026</v>
      </c>
      <c r="B19625" s="115" t="s">
        <v>50027</v>
      </c>
      <c r="C19625" s="115" t="s">
        <v>49084</v>
      </c>
      <c r="D19625" s="115" t="s">
        <v>8901</v>
      </c>
      <c r="E19625" s="115">
        <v>9.1399999999999995E-2</v>
      </c>
      <c r="F19625" s="674">
        <v>293.83600000000001</v>
      </c>
      <c r="G19625" s="674">
        <v>295.84500000000003</v>
      </c>
      <c r="H19625" s="115">
        <f t="shared" si="612"/>
        <v>1.0068371472522089</v>
      </c>
      <c r="I19625" s="115">
        <f t="shared" si="613"/>
        <v>9.1999999999999998E-2</v>
      </c>
    </row>
    <row r="19626" spans="1:9" hidden="1">
      <c r="A19626" s="115" t="s">
        <v>50028</v>
      </c>
      <c r="B19626" s="115" t="s">
        <v>50029</v>
      </c>
      <c r="C19626" s="115" t="s">
        <v>49084</v>
      </c>
      <c r="D19626" s="115" t="s">
        <v>8901</v>
      </c>
      <c r="E19626" s="115">
        <v>9.1399999999999995E-2</v>
      </c>
      <c r="F19626" s="674">
        <v>293.83600000000001</v>
      </c>
      <c r="G19626" s="674">
        <v>295.84500000000003</v>
      </c>
      <c r="H19626" s="115">
        <f t="shared" si="612"/>
        <v>1.0068371472522089</v>
      </c>
      <c r="I19626" s="115">
        <f t="shared" si="613"/>
        <v>9.1999999999999998E-2</v>
      </c>
    </row>
    <row r="19627" spans="1:9" hidden="1">
      <c r="A19627" s="115" t="s">
        <v>50030</v>
      </c>
      <c r="B19627" s="115" t="s">
        <v>50031</v>
      </c>
      <c r="C19627" s="115" t="s">
        <v>49089</v>
      </c>
      <c r="D19627" s="115" t="s">
        <v>8901</v>
      </c>
      <c r="E19627" s="115">
        <v>0.2145</v>
      </c>
      <c r="F19627" s="674">
        <v>293.83600000000001</v>
      </c>
      <c r="G19627" s="674">
        <v>295.84500000000003</v>
      </c>
      <c r="H19627" s="115">
        <f t="shared" si="612"/>
        <v>1.0068371472522089</v>
      </c>
      <c r="I19627" s="115">
        <f t="shared" si="613"/>
        <v>0.216</v>
      </c>
    </row>
    <row r="19628" spans="1:9" hidden="1">
      <c r="A19628" s="115" t="s">
        <v>50032</v>
      </c>
      <c r="B19628" s="115" t="s">
        <v>50033</v>
      </c>
      <c r="C19628" s="115" t="s">
        <v>49089</v>
      </c>
      <c r="D19628" s="115" t="s">
        <v>8901</v>
      </c>
      <c r="E19628" s="115">
        <v>0.2145</v>
      </c>
      <c r="F19628" s="674">
        <v>293.83600000000001</v>
      </c>
      <c r="G19628" s="674">
        <v>295.84500000000003</v>
      </c>
      <c r="H19628" s="115">
        <f t="shared" si="612"/>
        <v>1.0068371472522089</v>
      </c>
      <c r="I19628" s="115">
        <f t="shared" si="613"/>
        <v>0.216</v>
      </c>
    </row>
    <row r="19629" spans="1:9" hidden="1">
      <c r="A19629" s="115" t="s">
        <v>50034</v>
      </c>
      <c r="B19629" s="115" t="s">
        <v>50035</v>
      </c>
      <c r="C19629" s="115" t="s">
        <v>49094</v>
      </c>
      <c r="D19629" s="115" t="s">
        <v>8901</v>
      </c>
      <c r="E19629" s="115">
        <v>4.3387000000000002</v>
      </c>
      <c r="F19629" s="674">
        <v>293.83600000000001</v>
      </c>
      <c r="G19629" s="674">
        <v>295.84500000000003</v>
      </c>
      <c r="H19629" s="115">
        <f t="shared" si="612"/>
        <v>1.0068371472522089</v>
      </c>
      <c r="I19629" s="115">
        <f t="shared" si="613"/>
        <v>4.3684000000000003</v>
      </c>
    </row>
    <row r="19630" spans="1:9" hidden="1">
      <c r="A19630" s="115" t="s">
        <v>50036</v>
      </c>
      <c r="B19630" s="115" t="s">
        <v>50037</v>
      </c>
      <c r="C19630" s="115" t="s">
        <v>49094</v>
      </c>
      <c r="D19630" s="115" t="s">
        <v>8901</v>
      </c>
      <c r="E19630" s="115">
        <v>0.63639999999999997</v>
      </c>
      <c r="F19630" s="674">
        <v>293.83600000000001</v>
      </c>
      <c r="G19630" s="674">
        <v>295.84500000000003</v>
      </c>
      <c r="H19630" s="115">
        <f t="shared" si="612"/>
        <v>1.0068371472522089</v>
      </c>
      <c r="I19630" s="115">
        <f t="shared" si="613"/>
        <v>0.64080000000000004</v>
      </c>
    </row>
    <row r="19631" spans="1:9" hidden="1">
      <c r="A19631" s="115" t="s">
        <v>50038</v>
      </c>
      <c r="B19631" s="115" t="s">
        <v>50039</v>
      </c>
      <c r="C19631" s="115" t="s">
        <v>49094</v>
      </c>
      <c r="D19631" s="115" t="s">
        <v>8901</v>
      </c>
      <c r="E19631" s="115">
        <v>0.19700000000000001</v>
      </c>
      <c r="F19631" s="674">
        <v>293.83600000000001</v>
      </c>
      <c r="G19631" s="674">
        <v>295.84500000000003</v>
      </c>
      <c r="H19631" s="115">
        <f t="shared" si="612"/>
        <v>1.0068371472522089</v>
      </c>
      <c r="I19631" s="115">
        <f t="shared" si="613"/>
        <v>0.1983</v>
      </c>
    </row>
    <row r="19632" spans="1:9" hidden="1">
      <c r="A19632" s="115" t="s">
        <v>50040</v>
      </c>
      <c r="B19632" s="115" t="s">
        <v>50041</v>
      </c>
      <c r="C19632" s="115" t="s">
        <v>49101</v>
      </c>
      <c r="D19632" s="115" t="s">
        <v>8901</v>
      </c>
      <c r="E19632" s="115">
        <v>1.2175</v>
      </c>
      <c r="F19632" s="674">
        <v>293.83600000000001</v>
      </c>
      <c r="G19632" s="674">
        <v>295.84500000000003</v>
      </c>
      <c r="H19632" s="115">
        <f t="shared" si="612"/>
        <v>1.0068371472522089</v>
      </c>
      <c r="I19632" s="115">
        <f t="shared" si="613"/>
        <v>1.2258</v>
      </c>
    </row>
    <row r="19633" spans="1:9" hidden="1">
      <c r="A19633" s="115" t="s">
        <v>50042</v>
      </c>
      <c r="B19633" s="115" t="s">
        <v>50043</v>
      </c>
      <c r="C19633" s="115" t="s">
        <v>49104</v>
      </c>
      <c r="D19633" s="115" t="s">
        <v>8901</v>
      </c>
      <c r="E19633" s="115">
        <v>0.82789999999999997</v>
      </c>
      <c r="F19633" s="674">
        <v>293.83600000000001</v>
      </c>
      <c r="G19633" s="674">
        <v>295.84500000000003</v>
      </c>
      <c r="H19633" s="115">
        <f t="shared" si="612"/>
        <v>1.0068371472522089</v>
      </c>
      <c r="I19633" s="115">
        <f t="shared" si="613"/>
        <v>0.83360000000000001</v>
      </c>
    </row>
    <row r="19634" spans="1:9" hidden="1">
      <c r="A19634" s="115" t="s">
        <v>50044</v>
      </c>
      <c r="B19634" s="115" t="s">
        <v>50045</v>
      </c>
      <c r="C19634" s="115" t="s">
        <v>49107</v>
      </c>
      <c r="D19634" s="115" t="s">
        <v>8901</v>
      </c>
      <c r="E19634" s="115">
        <v>5.1040999999999999</v>
      </c>
      <c r="F19634" s="674">
        <v>293.83600000000001</v>
      </c>
      <c r="G19634" s="674">
        <v>295.84500000000003</v>
      </c>
      <c r="H19634" s="115">
        <f t="shared" si="612"/>
        <v>1.0068371472522089</v>
      </c>
      <c r="I19634" s="115">
        <f t="shared" si="613"/>
        <v>5.1390000000000002</v>
      </c>
    </row>
    <row r="19635" spans="1:9" hidden="1">
      <c r="A19635" s="115" t="s">
        <v>50046</v>
      </c>
      <c r="B19635" s="115" t="s">
        <v>50047</v>
      </c>
      <c r="C19635" s="115" t="s">
        <v>49107</v>
      </c>
      <c r="D19635" s="115" t="s">
        <v>8901</v>
      </c>
      <c r="E19635" s="115">
        <v>0.1014</v>
      </c>
      <c r="F19635" s="674">
        <v>293.83600000000001</v>
      </c>
      <c r="G19635" s="674">
        <v>295.84500000000003</v>
      </c>
      <c r="H19635" s="115">
        <f t="shared" si="612"/>
        <v>1.0068371472522089</v>
      </c>
      <c r="I19635" s="115">
        <f t="shared" si="613"/>
        <v>0.1021</v>
      </c>
    </row>
    <row r="19636" spans="1:9" hidden="1">
      <c r="A19636" s="115" t="s">
        <v>50048</v>
      </c>
      <c r="B19636" s="115" t="s">
        <v>50049</v>
      </c>
      <c r="C19636" s="115" t="s">
        <v>49112</v>
      </c>
      <c r="D19636" s="115" t="s">
        <v>8901</v>
      </c>
      <c r="E19636" s="115">
        <v>5.1429</v>
      </c>
      <c r="F19636" s="674">
        <v>293.83600000000001</v>
      </c>
      <c r="G19636" s="674">
        <v>295.84500000000003</v>
      </c>
      <c r="H19636" s="115">
        <f t="shared" si="612"/>
        <v>1.0068371472522089</v>
      </c>
      <c r="I19636" s="115">
        <f t="shared" si="613"/>
        <v>5.1780999999999997</v>
      </c>
    </row>
    <row r="19637" spans="1:9" hidden="1">
      <c r="A19637" s="115" t="s">
        <v>50050</v>
      </c>
      <c r="B19637" s="115" t="s">
        <v>50051</v>
      </c>
      <c r="C19637" s="115" t="s">
        <v>49112</v>
      </c>
      <c r="D19637" s="115" t="s">
        <v>8901</v>
      </c>
      <c r="E19637" s="115">
        <v>0.12520000000000001</v>
      </c>
      <c r="F19637" s="674">
        <v>293.83600000000001</v>
      </c>
      <c r="G19637" s="674">
        <v>295.84500000000003</v>
      </c>
      <c r="H19637" s="115">
        <f t="shared" si="612"/>
        <v>1.0068371472522089</v>
      </c>
      <c r="I19637" s="115">
        <f t="shared" si="613"/>
        <v>0.12609999999999999</v>
      </c>
    </row>
    <row r="19638" spans="1:9" hidden="1">
      <c r="A19638" s="115" t="s">
        <v>50052</v>
      </c>
      <c r="B19638" s="115" t="s">
        <v>50053</v>
      </c>
      <c r="C19638" s="115" t="s">
        <v>49117</v>
      </c>
      <c r="D19638" s="115" t="s">
        <v>8901</v>
      </c>
      <c r="E19638" s="115">
        <v>60.333399999999997</v>
      </c>
      <c r="F19638" s="674">
        <v>293.83600000000001</v>
      </c>
      <c r="G19638" s="674">
        <v>295.84500000000003</v>
      </c>
      <c r="H19638" s="115">
        <f t="shared" si="612"/>
        <v>1.0068371472522089</v>
      </c>
      <c r="I19638" s="115">
        <f t="shared" si="613"/>
        <v>60.745899999999999</v>
      </c>
    </row>
    <row r="19639" spans="1:9" hidden="1">
      <c r="A19639" s="115" t="s">
        <v>50054</v>
      </c>
      <c r="B19639" s="115" t="s">
        <v>50055</v>
      </c>
      <c r="C19639" s="115" t="s">
        <v>49120</v>
      </c>
      <c r="D19639" s="115" t="s">
        <v>8901</v>
      </c>
      <c r="E19639" s="115">
        <v>16.875399999999999</v>
      </c>
      <c r="F19639" s="674">
        <v>293.83600000000001</v>
      </c>
      <c r="G19639" s="674">
        <v>295.84500000000003</v>
      </c>
      <c r="H19639" s="115">
        <f t="shared" si="612"/>
        <v>1.0068371472522089</v>
      </c>
      <c r="I19639" s="115">
        <f t="shared" si="613"/>
        <v>16.9908</v>
      </c>
    </row>
    <row r="19640" spans="1:9" hidden="1">
      <c r="A19640" s="115" t="s">
        <v>50056</v>
      </c>
      <c r="B19640" s="115" t="s">
        <v>50057</v>
      </c>
      <c r="C19640" s="115" t="s">
        <v>49120</v>
      </c>
      <c r="D19640" s="115" t="s">
        <v>8901</v>
      </c>
      <c r="E19640" s="115">
        <v>11.485900000000001</v>
      </c>
      <c r="F19640" s="674">
        <v>293.83600000000001</v>
      </c>
      <c r="G19640" s="674">
        <v>295.84500000000003</v>
      </c>
      <c r="H19640" s="115">
        <f t="shared" si="612"/>
        <v>1.0068371472522089</v>
      </c>
      <c r="I19640" s="115">
        <f t="shared" si="613"/>
        <v>11.564399999999999</v>
      </c>
    </row>
    <row r="19641" spans="1:9" hidden="1">
      <c r="A19641" s="115" t="s">
        <v>50058</v>
      </c>
      <c r="B19641" s="115" t="s">
        <v>50059</v>
      </c>
      <c r="C19641" s="115" t="s">
        <v>49125</v>
      </c>
      <c r="D19641" s="115" t="s">
        <v>8901</v>
      </c>
      <c r="E19641" s="115">
        <v>84.5334</v>
      </c>
      <c r="F19641" s="674">
        <v>293.83600000000001</v>
      </c>
      <c r="G19641" s="674">
        <v>295.84500000000003</v>
      </c>
      <c r="H19641" s="115">
        <f t="shared" si="612"/>
        <v>1.0068371472522089</v>
      </c>
      <c r="I19641" s="115">
        <f t="shared" si="613"/>
        <v>85.111400000000003</v>
      </c>
    </row>
    <row r="19642" spans="1:9" hidden="1">
      <c r="A19642" s="115" t="s">
        <v>50060</v>
      </c>
      <c r="B19642" s="115" t="s">
        <v>50061</v>
      </c>
      <c r="C19642" s="115" t="s">
        <v>49125</v>
      </c>
      <c r="D19642" s="115" t="s">
        <v>8901</v>
      </c>
      <c r="E19642" s="115">
        <v>41.075400000000002</v>
      </c>
      <c r="F19642" s="674">
        <v>293.83600000000001</v>
      </c>
      <c r="G19642" s="674">
        <v>295.84500000000003</v>
      </c>
      <c r="H19642" s="115">
        <f t="shared" si="612"/>
        <v>1.0068371472522089</v>
      </c>
      <c r="I19642" s="115">
        <f t="shared" si="613"/>
        <v>41.356200000000001</v>
      </c>
    </row>
    <row r="19643" spans="1:9" hidden="1">
      <c r="A19643" s="115" t="s">
        <v>50062</v>
      </c>
      <c r="B19643" s="115" t="s">
        <v>50063</v>
      </c>
      <c r="C19643" s="115" t="s">
        <v>49125</v>
      </c>
      <c r="D19643" s="115" t="s">
        <v>8901</v>
      </c>
      <c r="E19643" s="115">
        <v>35.685899999999997</v>
      </c>
      <c r="F19643" s="674">
        <v>293.83600000000001</v>
      </c>
      <c r="G19643" s="674">
        <v>295.84500000000003</v>
      </c>
      <c r="H19643" s="115">
        <f t="shared" si="612"/>
        <v>1.0068371472522089</v>
      </c>
      <c r="I19643" s="115">
        <f t="shared" si="613"/>
        <v>35.929900000000004</v>
      </c>
    </row>
    <row r="19644" spans="1:9" hidden="1">
      <c r="A19644" s="115" t="s">
        <v>50064</v>
      </c>
      <c r="B19644" s="115" t="s">
        <v>50065</v>
      </c>
      <c r="C19644" s="115" t="s">
        <v>49132</v>
      </c>
      <c r="D19644" s="115" t="s">
        <v>8901</v>
      </c>
      <c r="E19644" s="115">
        <v>132.85919999999999</v>
      </c>
      <c r="F19644" s="674">
        <v>293.83600000000001</v>
      </c>
      <c r="G19644" s="674">
        <v>295.84500000000003</v>
      </c>
      <c r="H19644" s="115">
        <f t="shared" si="612"/>
        <v>1.0068371472522089</v>
      </c>
      <c r="I19644" s="115">
        <f t="shared" si="613"/>
        <v>133.76759999999999</v>
      </c>
    </row>
    <row r="19645" spans="1:9" hidden="1">
      <c r="A19645" s="115" t="s">
        <v>50066</v>
      </c>
      <c r="B19645" s="115" t="s">
        <v>50067</v>
      </c>
      <c r="C19645" s="115" t="s">
        <v>49132</v>
      </c>
      <c r="D19645" s="115" t="s">
        <v>8901</v>
      </c>
      <c r="E19645" s="115">
        <v>57.963200000000001</v>
      </c>
      <c r="F19645" s="674">
        <v>293.83600000000001</v>
      </c>
      <c r="G19645" s="674">
        <v>295.84500000000003</v>
      </c>
      <c r="H19645" s="115">
        <f t="shared" si="612"/>
        <v>1.0068371472522089</v>
      </c>
      <c r="I19645" s="115">
        <f t="shared" si="613"/>
        <v>58.359499999999997</v>
      </c>
    </row>
    <row r="19646" spans="1:9" hidden="1">
      <c r="A19646" s="115" t="s">
        <v>50068</v>
      </c>
      <c r="B19646" s="115" t="s">
        <v>50069</v>
      </c>
      <c r="C19646" s="115" t="s">
        <v>49132</v>
      </c>
      <c r="D19646" s="115" t="s">
        <v>8901</v>
      </c>
      <c r="E19646" s="115">
        <v>48.240400000000001</v>
      </c>
      <c r="F19646" s="674">
        <v>293.83600000000001</v>
      </c>
      <c r="G19646" s="674">
        <v>295.84500000000003</v>
      </c>
      <c r="H19646" s="115">
        <f t="shared" si="612"/>
        <v>1.0068371472522089</v>
      </c>
      <c r="I19646" s="115">
        <f t="shared" si="613"/>
        <v>48.5702</v>
      </c>
    </row>
    <row r="19647" spans="1:9" hidden="1">
      <c r="A19647" s="115" t="s">
        <v>50070</v>
      </c>
      <c r="B19647" s="115" t="s">
        <v>50071</v>
      </c>
      <c r="C19647" s="115" t="s">
        <v>49139</v>
      </c>
      <c r="D19647" s="115" t="s">
        <v>8901</v>
      </c>
      <c r="E19647" s="115">
        <v>6.8739999999999997</v>
      </c>
      <c r="F19647" s="674">
        <v>293.83600000000001</v>
      </c>
      <c r="G19647" s="674">
        <v>295.84500000000003</v>
      </c>
      <c r="H19647" s="115">
        <f t="shared" si="612"/>
        <v>1.0068371472522089</v>
      </c>
      <c r="I19647" s="115">
        <f t="shared" si="613"/>
        <v>6.9210000000000003</v>
      </c>
    </row>
    <row r="19648" spans="1:9" hidden="1">
      <c r="A19648" s="115" t="s">
        <v>50072</v>
      </c>
      <c r="B19648" s="115" t="s">
        <v>50073</v>
      </c>
      <c r="C19648" s="115" t="s">
        <v>49139</v>
      </c>
      <c r="D19648" s="115" t="s">
        <v>8901</v>
      </c>
      <c r="E19648" s="115">
        <v>0.78800000000000003</v>
      </c>
      <c r="F19648" s="674">
        <v>293.83600000000001</v>
      </c>
      <c r="G19648" s="674">
        <v>295.84500000000003</v>
      </c>
      <c r="H19648" s="115">
        <f t="shared" si="612"/>
        <v>1.0068371472522089</v>
      </c>
      <c r="I19648" s="115">
        <f t="shared" si="613"/>
        <v>0.79339999999999999</v>
      </c>
    </row>
    <row r="19649" spans="1:9" hidden="1">
      <c r="A19649" s="115" t="s">
        <v>50074</v>
      </c>
      <c r="B19649" s="115" t="s">
        <v>50075</v>
      </c>
      <c r="C19649" s="115" t="s">
        <v>49144</v>
      </c>
      <c r="D19649" s="115" t="s">
        <v>8901</v>
      </c>
      <c r="E19649" s="115">
        <v>76.7958</v>
      </c>
      <c r="F19649" s="674">
        <v>293.83600000000001</v>
      </c>
      <c r="G19649" s="674">
        <v>295.84500000000003</v>
      </c>
      <c r="H19649" s="115">
        <f t="shared" si="612"/>
        <v>1.0068371472522089</v>
      </c>
      <c r="I19649" s="115">
        <f t="shared" si="613"/>
        <v>77.320899999999995</v>
      </c>
    </row>
    <row r="19650" spans="1:9" hidden="1">
      <c r="A19650" s="115" t="s">
        <v>50076</v>
      </c>
      <c r="B19650" s="115" t="s">
        <v>50077</v>
      </c>
      <c r="C19650" s="115" t="s">
        <v>49144</v>
      </c>
      <c r="D19650" s="115" t="s">
        <v>8901</v>
      </c>
      <c r="E19650" s="115">
        <v>59.629100000000001</v>
      </c>
      <c r="F19650" s="674">
        <v>293.83600000000001</v>
      </c>
      <c r="G19650" s="674">
        <v>295.84500000000003</v>
      </c>
      <c r="H19650" s="115">
        <f t="shared" si="612"/>
        <v>1.0068371472522089</v>
      </c>
      <c r="I19650" s="115">
        <f t="shared" si="613"/>
        <v>60.036799999999999</v>
      </c>
    </row>
    <row r="19651" spans="1:9" hidden="1">
      <c r="A19651" s="115" t="s">
        <v>50078</v>
      </c>
      <c r="B19651" s="115" t="s">
        <v>50079</v>
      </c>
      <c r="C19651" s="115" t="s">
        <v>49149</v>
      </c>
      <c r="D19651" s="115" t="s">
        <v>8901</v>
      </c>
      <c r="E19651" s="115">
        <v>79.3476</v>
      </c>
      <c r="F19651" s="674">
        <v>293.83600000000001</v>
      </c>
      <c r="G19651" s="674">
        <v>295.84500000000003</v>
      </c>
      <c r="H19651" s="115">
        <f t="shared" si="612"/>
        <v>1.0068371472522089</v>
      </c>
      <c r="I19651" s="115">
        <f t="shared" si="613"/>
        <v>79.890100000000004</v>
      </c>
    </row>
    <row r="19652" spans="1:9" hidden="1">
      <c r="A19652" s="115" t="s">
        <v>50080</v>
      </c>
      <c r="B19652" s="115" t="s">
        <v>50081</v>
      </c>
      <c r="C19652" s="115" t="s">
        <v>49149</v>
      </c>
      <c r="D19652" s="115" t="s">
        <v>8901</v>
      </c>
      <c r="E19652" s="115">
        <v>60.402000000000001</v>
      </c>
      <c r="F19652" s="674">
        <v>293.83600000000001</v>
      </c>
      <c r="G19652" s="674">
        <v>295.84500000000003</v>
      </c>
      <c r="H19652" s="115">
        <f t="shared" si="612"/>
        <v>1.0068371472522089</v>
      </c>
      <c r="I19652" s="115">
        <f t="shared" si="613"/>
        <v>60.814999999999998</v>
      </c>
    </row>
    <row r="19653" spans="1:9" hidden="1">
      <c r="A19653" s="115" t="s">
        <v>50082</v>
      </c>
      <c r="B19653" s="115" t="s">
        <v>50083</v>
      </c>
      <c r="C19653" s="115" t="s">
        <v>49154</v>
      </c>
      <c r="D19653" s="115" t="s">
        <v>2965</v>
      </c>
      <c r="E19653" s="115">
        <v>6320.0983999999999</v>
      </c>
      <c r="F19653" s="674">
        <v>293.83600000000001</v>
      </c>
      <c r="G19653" s="674">
        <v>295.84500000000003</v>
      </c>
      <c r="H19653" s="115">
        <f t="shared" ref="H19653:H19716" si="614">G19653/F19653</f>
        <v>1.0068371472522089</v>
      </c>
      <c r="I19653" s="115">
        <f t="shared" ref="I19653:I19716" si="615">ROUND(H19653*E19653,4)</f>
        <v>6363.3098</v>
      </c>
    </row>
    <row r="19654" spans="1:9" hidden="1">
      <c r="A19654" s="115" t="s">
        <v>50084</v>
      </c>
      <c r="B19654" s="115" t="s">
        <v>50085</v>
      </c>
      <c r="C19654" s="115" t="s">
        <v>49157</v>
      </c>
      <c r="D19654" s="115" t="s">
        <v>2965</v>
      </c>
      <c r="E19654" s="115">
        <v>3094.5637999999999</v>
      </c>
      <c r="F19654" s="674">
        <v>293.83600000000001</v>
      </c>
      <c r="G19654" s="674">
        <v>295.84500000000003</v>
      </c>
      <c r="H19654" s="115">
        <f t="shared" si="614"/>
        <v>1.0068371472522089</v>
      </c>
      <c r="I19654" s="115">
        <f t="shared" si="615"/>
        <v>3115.7217999999998</v>
      </c>
    </row>
    <row r="19655" spans="1:9" hidden="1">
      <c r="A19655" s="115" t="s">
        <v>50086</v>
      </c>
      <c r="B19655" s="115" t="s">
        <v>50087</v>
      </c>
      <c r="C19655" s="115" t="s">
        <v>49160</v>
      </c>
      <c r="D19655" s="115" t="s">
        <v>2965</v>
      </c>
      <c r="E19655" s="115">
        <v>10579.2984</v>
      </c>
      <c r="F19655" s="674">
        <v>293.83600000000001</v>
      </c>
      <c r="G19655" s="674">
        <v>295.84500000000003</v>
      </c>
      <c r="H19655" s="115">
        <f t="shared" si="614"/>
        <v>1.0068371472522089</v>
      </c>
      <c r="I19655" s="115">
        <f t="shared" si="615"/>
        <v>10651.6306</v>
      </c>
    </row>
    <row r="19656" spans="1:9" hidden="1">
      <c r="A19656" s="115" t="s">
        <v>50088</v>
      </c>
      <c r="B19656" s="115" t="s">
        <v>50089</v>
      </c>
      <c r="C19656" s="115" t="s">
        <v>49163</v>
      </c>
      <c r="D19656" s="115" t="s">
        <v>2965</v>
      </c>
      <c r="E19656" s="115">
        <v>5025.1167999999998</v>
      </c>
      <c r="F19656" s="674">
        <v>293.83600000000001</v>
      </c>
      <c r="G19656" s="674">
        <v>295.84500000000003</v>
      </c>
      <c r="H19656" s="115">
        <f t="shared" si="614"/>
        <v>1.0068371472522089</v>
      </c>
      <c r="I19656" s="115">
        <f t="shared" si="615"/>
        <v>5059.4742999999999</v>
      </c>
    </row>
    <row r="19657" spans="1:9" hidden="1">
      <c r="A19657" s="115" t="s">
        <v>50090</v>
      </c>
      <c r="B19657" s="115" t="s">
        <v>50091</v>
      </c>
      <c r="C19657" s="115" t="s">
        <v>49166</v>
      </c>
      <c r="D19657" s="115" t="s">
        <v>2965</v>
      </c>
      <c r="E19657" s="115">
        <v>2269.7267000000002</v>
      </c>
      <c r="F19657" s="674">
        <v>293.83600000000001</v>
      </c>
      <c r="G19657" s="674">
        <v>295.84500000000003</v>
      </c>
      <c r="H19657" s="115">
        <f t="shared" si="614"/>
        <v>1.0068371472522089</v>
      </c>
      <c r="I19657" s="115">
        <f t="shared" si="615"/>
        <v>2285.2451999999998</v>
      </c>
    </row>
    <row r="19658" spans="1:9" hidden="1">
      <c r="A19658" s="115" t="s">
        <v>50092</v>
      </c>
      <c r="B19658" s="115" t="s">
        <v>50093</v>
      </c>
      <c r="C19658" s="115" t="s">
        <v>49169</v>
      </c>
      <c r="D19658" s="115" t="s">
        <v>2965</v>
      </c>
      <c r="E19658" s="115">
        <v>9284.3168000000005</v>
      </c>
      <c r="F19658" s="674">
        <v>293.83600000000001</v>
      </c>
      <c r="G19658" s="674">
        <v>295.84500000000003</v>
      </c>
      <c r="H19658" s="115">
        <f t="shared" si="614"/>
        <v>1.0068371472522089</v>
      </c>
      <c r="I19658" s="115">
        <f t="shared" si="615"/>
        <v>9347.7950000000001</v>
      </c>
    </row>
    <row r="19659" spans="1:9" hidden="1">
      <c r="A19659" s="115" t="s">
        <v>50094</v>
      </c>
      <c r="B19659" s="115" t="s">
        <v>50095</v>
      </c>
      <c r="C19659" s="115" t="s">
        <v>49172</v>
      </c>
      <c r="D19659" s="115" t="s">
        <v>2965</v>
      </c>
      <c r="E19659" s="115">
        <v>6605.3235999999997</v>
      </c>
      <c r="F19659" s="674">
        <v>293.83600000000001</v>
      </c>
      <c r="G19659" s="674">
        <v>295.84500000000003</v>
      </c>
      <c r="H19659" s="115">
        <f t="shared" si="614"/>
        <v>1.0068371472522089</v>
      </c>
      <c r="I19659" s="115">
        <f t="shared" si="615"/>
        <v>6650.4852000000001</v>
      </c>
    </row>
    <row r="19660" spans="1:9" hidden="1">
      <c r="A19660" s="115" t="s">
        <v>50096</v>
      </c>
      <c r="B19660" s="115" t="s">
        <v>50097</v>
      </c>
      <c r="C19660" s="115" t="s">
        <v>49175</v>
      </c>
      <c r="D19660" s="115" t="s">
        <v>2965</v>
      </c>
      <c r="E19660" s="115">
        <v>3100.2836000000002</v>
      </c>
      <c r="F19660" s="674">
        <v>293.83600000000001</v>
      </c>
      <c r="G19660" s="674">
        <v>295.84500000000003</v>
      </c>
      <c r="H19660" s="115">
        <f t="shared" si="614"/>
        <v>1.0068371472522089</v>
      </c>
      <c r="I19660" s="115">
        <f t="shared" si="615"/>
        <v>3121.4807000000001</v>
      </c>
    </row>
    <row r="19661" spans="1:9" hidden="1">
      <c r="A19661" s="115" t="s">
        <v>50098</v>
      </c>
      <c r="B19661" s="115" t="s">
        <v>50099</v>
      </c>
      <c r="C19661" s="115" t="s">
        <v>49178</v>
      </c>
      <c r="D19661" s="115" t="s">
        <v>2965</v>
      </c>
      <c r="E19661" s="115">
        <v>10981.7664</v>
      </c>
      <c r="F19661" s="674">
        <v>293.83600000000001</v>
      </c>
      <c r="G19661" s="674">
        <v>295.84500000000003</v>
      </c>
      <c r="H19661" s="115">
        <f t="shared" si="614"/>
        <v>1.0068371472522089</v>
      </c>
      <c r="I19661" s="115">
        <f t="shared" si="615"/>
        <v>11056.850399999999</v>
      </c>
    </row>
    <row r="19662" spans="1:9" hidden="1">
      <c r="A19662" s="115" t="s">
        <v>50100</v>
      </c>
      <c r="B19662" s="115" t="s">
        <v>50101</v>
      </c>
      <c r="C19662" s="115" t="s">
        <v>49139</v>
      </c>
      <c r="D19662" s="115" t="s">
        <v>2965</v>
      </c>
      <c r="E19662" s="115">
        <v>674.25599999999997</v>
      </c>
      <c r="F19662" s="674">
        <v>293.83600000000001</v>
      </c>
      <c r="G19662" s="674">
        <v>295.84500000000003</v>
      </c>
      <c r="H19662" s="115">
        <f t="shared" si="614"/>
        <v>1.0068371472522089</v>
      </c>
      <c r="I19662" s="115">
        <f t="shared" si="615"/>
        <v>678.86599999999999</v>
      </c>
    </row>
    <row r="19663" spans="1:9" hidden="1">
      <c r="A19663" s="115" t="s">
        <v>50102</v>
      </c>
      <c r="B19663" s="115" t="s">
        <v>50103</v>
      </c>
      <c r="C19663" s="115" t="s">
        <v>49183</v>
      </c>
      <c r="D19663" s="115" t="s">
        <v>2965</v>
      </c>
      <c r="E19663" s="115">
        <v>323.74930000000001</v>
      </c>
      <c r="F19663" s="674">
        <v>293.83600000000001</v>
      </c>
      <c r="G19663" s="674">
        <v>295.84500000000003</v>
      </c>
      <c r="H19663" s="115">
        <f t="shared" si="614"/>
        <v>1.0068371472522089</v>
      </c>
      <c r="I19663" s="115">
        <f t="shared" si="615"/>
        <v>325.96280000000002</v>
      </c>
    </row>
    <row r="19664" spans="1:9" hidden="1">
      <c r="A19664" s="115" t="s">
        <v>50104</v>
      </c>
      <c r="B19664" s="115" t="s">
        <v>50105</v>
      </c>
      <c r="C19664" s="115" t="s">
        <v>49186</v>
      </c>
      <c r="D19664" s="115" t="s">
        <v>8901</v>
      </c>
      <c r="E19664" s="115">
        <v>344.84649999999999</v>
      </c>
      <c r="F19664" s="674">
        <v>293.83600000000001</v>
      </c>
      <c r="G19664" s="674">
        <v>295.84500000000003</v>
      </c>
      <c r="H19664" s="115">
        <f t="shared" si="614"/>
        <v>1.0068371472522089</v>
      </c>
      <c r="I19664" s="115">
        <f t="shared" si="615"/>
        <v>347.20429999999999</v>
      </c>
    </row>
    <row r="19665" spans="1:9" hidden="1">
      <c r="A19665" s="115" t="s">
        <v>50106</v>
      </c>
      <c r="B19665" s="115" t="s">
        <v>50107</v>
      </c>
      <c r="C19665" s="115" t="s">
        <v>49186</v>
      </c>
      <c r="D19665" s="115" t="s">
        <v>8901</v>
      </c>
      <c r="E19665" s="115">
        <v>145.04669999999999</v>
      </c>
      <c r="F19665" s="674">
        <v>293.83600000000001</v>
      </c>
      <c r="G19665" s="674">
        <v>295.84500000000003</v>
      </c>
      <c r="H19665" s="115">
        <f t="shared" si="614"/>
        <v>1.0068371472522089</v>
      </c>
      <c r="I19665" s="115">
        <f t="shared" si="615"/>
        <v>146.0384</v>
      </c>
    </row>
    <row r="19666" spans="1:9" hidden="1">
      <c r="A19666" s="115" t="s">
        <v>50108</v>
      </c>
      <c r="B19666" s="115" t="s">
        <v>50109</v>
      </c>
      <c r="C19666" s="115" t="s">
        <v>49186</v>
      </c>
      <c r="D19666" s="115" t="s">
        <v>8901</v>
      </c>
      <c r="E19666" s="115">
        <v>111.18</v>
      </c>
      <c r="F19666" s="674">
        <v>293.83600000000001</v>
      </c>
      <c r="G19666" s="674">
        <v>295.84500000000003</v>
      </c>
      <c r="H19666" s="115">
        <f t="shared" si="614"/>
        <v>1.0068371472522089</v>
      </c>
      <c r="I19666" s="115">
        <f t="shared" si="615"/>
        <v>111.9402</v>
      </c>
    </row>
    <row r="19667" spans="1:9" hidden="1">
      <c r="A19667" s="115" t="s">
        <v>50110</v>
      </c>
      <c r="B19667" s="115" t="s">
        <v>50111</v>
      </c>
      <c r="C19667" s="115" t="s">
        <v>49193</v>
      </c>
      <c r="D19667" s="115" t="s">
        <v>8901</v>
      </c>
      <c r="E19667" s="115">
        <v>122.2891</v>
      </c>
      <c r="F19667" s="674">
        <v>293.83600000000001</v>
      </c>
      <c r="G19667" s="674">
        <v>295.84500000000003</v>
      </c>
      <c r="H19667" s="115">
        <f t="shared" si="614"/>
        <v>1.0068371472522089</v>
      </c>
      <c r="I19667" s="115">
        <f t="shared" si="615"/>
        <v>123.12520000000001</v>
      </c>
    </row>
    <row r="19668" spans="1:9" hidden="1">
      <c r="A19668" s="115" t="s">
        <v>50112</v>
      </c>
      <c r="B19668" s="115" t="s">
        <v>50113</v>
      </c>
      <c r="C19668" s="115" t="s">
        <v>49193</v>
      </c>
      <c r="D19668" s="115" t="s">
        <v>8901</v>
      </c>
      <c r="E19668" s="115">
        <v>62.320599999999999</v>
      </c>
      <c r="F19668" s="674">
        <v>293.83600000000001</v>
      </c>
      <c r="G19668" s="674">
        <v>295.84500000000003</v>
      </c>
      <c r="H19668" s="115">
        <f t="shared" si="614"/>
        <v>1.0068371472522089</v>
      </c>
      <c r="I19668" s="115">
        <f t="shared" si="615"/>
        <v>62.746699999999997</v>
      </c>
    </row>
    <row r="19669" spans="1:9" hidden="1">
      <c r="A19669" s="115" t="s">
        <v>50114</v>
      </c>
      <c r="B19669" s="115" t="s">
        <v>50115</v>
      </c>
      <c r="C19669" s="115" t="s">
        <v>49193</v>
      </c>
      <c r="D19669" s="115" t="s">
        <v>8901</v>
      </c>
      <c r="E19669" s="115">
        <v>47.0625</v>
      </c>
      <c r="F19669" s="674">
        <v>293.83600000000001</v>
      </c>
      <c r="G19669" s="674">
        <v>295.84500000000003</v>
      </c>
      <c r="H19669" s="115">
        <f t="shared" si="614"/>
        <v>1.0068371472522089</v>
      </c>
      <c r="I19669" s="115">
        <f t="shared" si="615"/>
        <v>47.384300000000003</v>
      </c>
    </row>
    <row r="19670" spans="1:9" hidden="1">
      <c r="A19670" s="115" t="s">
        <v>50116</v>
      </c>
      <c r="B19670" s="115" t="s">
        <v>50117</v>
      </c>
      <c r="C19670" s="115" t="s">
        <v>49200</v>
      </c>
      <c r="D19670" s="115" t="s">
        <v>8901</v>
      </c>
      <c r="E19670" s="115">
        <v>16.5</v>
      </c>
      <c r="F19670" s="674">
        <v>293.83600000000001</v>
      </c>
      <c r="G19670" s="674">
        <v>295.84500000000003</v>
      </c>
      <c r="H19670" s="115">
        <f t="shared" si="614"/>
        <v>1.0068371472522089</v>
      </c>
      <c r="I19670" s="115">
        <f t="shared" si="615"/>
        <v>16.6128</v>
      </c>
    </row>
    <row r="19671" spans="1:9" hidden="1">
      <c r="A19671" s="115" t="s">
        <v>50118</v>
      </c>
      <c r="B19671" s="115" t="s">
        <v>50119</v>
      </c>
      <c r="C19671" s="115" t="s">
        <v>49200</v>
      </c>
      <c r="D19671" s="115" t="s">
        <v>8901</v>
      </c>
      <c r="E19671" s="115">
        <v>11</v>
      </c>
      <c r="F19671" s="674">
        <v>293.83600000000001</v>
      </c>
      <c r="G19671" s="674">
        <v>295.84500000000003</v>
      </c>
      <c r="H19671" s="115">
        <f t="shared" si="614"/>
        <v>1.0068371472522089</v>
      </c>
      <c r="I19671" s="115">
        <f t="shared" si="615"/>
        <v>11.075200000000001</v>
      </c>
    </row>
    <row r="19672" spans="1:9" hidden="1">
      <c r="A19672" s="115" t="s">
        <v>50120</v>
      </c>
      <c r="B19672" s="115" t="s">
        <v>50121</v>
      </c>
      <c r="C19672" s="115" t="s">
        <v>49205</v>
      </c>
      <c r="D19672" s="115" t="s">
        <v>8901</v>
      </c>
      <c r="E19672" s="115">
        <v>57</v>
      </c>
      <c r="F19672" s="674">
        <v>293.83600000000001</v>
      </c>
      <c r="G19672" s="674">
        <v>295.84500000000003</v>
      </c>
      <c r="H19672" s="115">
        <f t="shared" si="614"/>
        <v>1.0068371472522089</v>
      </c>
      <c r="I19672" s="115">
        <f t="shared" si="615"/>
        <v>57.389699999999998</v>
      </c>
    </row>
    <row r="19673" spans="1:9" hidden="1">
      <c r="A19673" s="115" t="s">
        <v>50122</v>
      </c>
      <c r="B19673" s="115" t="s">
        <v>50123</v>
      </c>
      <c r="C19673" s="115" t="s">
        <v>49205</v>
      </c>
      <c r="D19673" s="115" t="s">
        <v>8901</v>
      </c>
      <c r="E19673" s="115">
        <v>38</v>
      </c>
      <c r="F19673" s="674">
        <v>293.83600000000001</v>
      </c>
      <c r="G19673" s="674">
        <v>295.84500000000003</v>
      </c>
      <c r="H19673" s="115">
        <f t="shared" si="614"/>
        <v>1.0068371472522089</v>
      </c>
      <c r="I19673" s="115">
        <f t="shared" si="615"/>
        <v>38.259799999999998</v>
      </c>
    </row>
    <row r="19674" spans="1:9" hidden="1">
      <c r="A19674" s="115" t="s">
        <v>50124</v>
      </c>
      <c r="B19674" s="115" t="s">
        <v>50125</v>
      </c>
      <c r="C19674" s="115" t="s">
        <v>49210</v>
      </c>
      <c r="D19674" s="115" t="s">
        <v>8901</v>
      </c>
      <c r="E19674" s="115">
        <v>976.21559999999999</v>
      </c>
      <c r="F19674" s="674">
        <v>293.83600000000001</v>
      </c>
      <c r="G19674" s="674">
        <v>295.84500000000003</v>
      </c>
      <c r="H19674" s="115">
        <f t="shared" si="614"/>
        <v>1.0068371472522089</v>
      </c>
      <c r="I19674" s="115">
        <f t="shared" si="615"/>
        <v>982.89009999999996</v>
      </c>
    </row>
    <row r="19675" spans="1:9" hidden="1">
      <c r="A19675" s="115" t="s">
        <v>50126</v>
      </c>
      <c r="B19675" s="115" t="s">
        <v>50127</v>
      </c>
      <c r="C19675" s="115" t="s">
        <v>49210</v>
      </c>
      <c r="D19675" s="115" t="s">
        <v>8901</v>
      </c>
      <c r="E19675" s="115">
        <v>90.452699999999993</v>
      </c>
      <c r="F19675" s="674">
        <v>293.83600000000001</v>
      </c>
      <c r="G19675" s="674">
        <v>295.84500000000003</v>
      </c>
      <c r="H19675" s="115">
        <f t="shared" si="614"/>
        <v>1.0068371472522089</v>
      </c>
      <c r="I19675" s="115">
        <f t="shared" si="615"/>
        <v>91.071100000000001</v>
      </c>
    </row>
    <row r="19676" spans="1:9" hidden="1">
      <c r="A19676" s="115" t="s">
        <v>50128</v>
      </c>
      <c r="B19676" s="115" t="s">
        <v>50129</v>
      </c>
      <c r="C19676" s="115" t="s">
        <v>49210</v>
      </c>
      <c r="D19676" s="115" t="s">
        <v>8901</v>
      </c>
      <c r="E19676" s="115">
        <v>61.392200000000003</v>
      </c>
      <c r="F19676" s="674">
        <v>293.83600000000001</v>
      </c>
      <c r="G19676" s="674">
        <v>295.84500000000003</v>
      </c>
      <c r="H19676" s="115">
        <f t="shared" si="614"/>
        <v>1.0068371472522089</v>
      </c>
      <c r="I19676" s="115">
        <f t="shared" si="615"/>
        <v>61.811900000000001</v>
      </c>
    </row>
    <row r="19677" spans="1:9" hidden="1">
      <c r="A19677" s="115" t="s">
        <v>50130</v>
      </c>
      <c r="B19677" s="115" t="s">
        <v>50131</v>
      </c>
      <c r="C19677" s="115" t="s">
        <v>48743</v>
      </c>
      <c r="D19677" s="115" t="s">
        <v>8901</v>
      </c>
      <c r="E19677" s="115">
        <v>122.3944</v>
      </c>
      <c r="F19677" s="674">
        <v>293.83600000000001</v>
      </c>
      <c r="G19677" s="674">
        <v>295.84500000000003</v>
      </c>
      <c r="H19677" s="115">
        <f t="shared" si="614"/>
        <v>1.0068371472522089</v>
      </c>
      <c r="I19677" s="115">
        <f t="shared" si="615"/>
        <v>123.2312</v>
      </c>
    </row>
    <row r="19678" spans="1:9" hidden="1">
      <c r="A19678" s="115" t="s">
        <v>50132</v>
      </c>
      <c r="B19678" s="115" t="s">
        <v>50133</v>
      </c>
      <c r="C19678" s="115" t="s">
        <v>49219</v>
      </c>
      <c r="D19678" s="115" t="s">
        <v>8901</v>
      </c>
      <c r="E19678" s="115">
        <v>322.39139999999998</v>
      </c>
      <c r="F19678" s="674">
        <v>293.83600000000001</v>
      </c>
      <c r="G19678" s="674">
        <v>295.84500000000003</v>
      </c>
      <c r="H19678" s="115">
        <f t="shared" si="614"/>
        <v>1.0068371472522089</v>
      </c>
      <c r="I19678" s="115">
        <f t="shared" si="615"/>
        <v>324.59559999999999</v>
      </c>
    </row>
    <row r="19679" spans="1:9" hidden="1">
      <c r="A19679" s="115" t="s">
        <v>50134</v>
      </c>
      <c r="B19679" s="115" t="s">
        <v>50135</v>
      </c>
      <c r="C19679" s="115" t="s">
        <v>49219</v>
      </c>
      <c r="D19679" s="115" t="s">
        <v>8901</v>
      </c>
      <c r="E19679" s="115">
        <v>168.21289999999999</v>
      </c>
      <c r="F19679" s="674">
        <v>293.83600000000001</v>
      </c>
      <c r="G19679" s="674">
        <v>295.84500000000003</v>
      </c>
      <c r="H19679" s="115">
        <f t="shared" si="614"/>
        <v>1.0068371472522089</v>
      </c>
      <c r="I19679" s="115">
        <f t="shared" si="615"/>
        <v>169.363</v>
      </c>
    </row>
    <row r="19680" spans="1:9" hidden="1">
      <c r="A19680" s="115" t="s">
        <v>50136</v>
      </c>
      <c r="B19680" s="115" t="s">
        <v>50137</v>
      </c>
      <c r="C19680" s="115" t="s">
        <v>49219</v>
      </c>
      <c r="D19680" s="115" t="s">
        <v>8901</v>
      </c>
      <c r="E19680" s="115">
        <v>140.4417</v>
      </c>
      <c r="F19680" s="674">
        <v>293.83600000000001</v>
      </c>
      <c r="G19680" s="674">
        <v>295.84500000000003</v>
      </c>
      <c r="H19680" s="115">
        <f t="shared" si="614"/>
        <v>1.0068371472522089</v>
      </c>
      <c r="I19680" s="115">
        <f t="shared" si="615"/>
        <v>141.40190000000001</v>
      </c>
    </row>
    <row r="19681" spans="1:9" hidden="1">
      <c r="A19681" s="115" t="s">
        <v>50138</v>
      </c>
      <c r="B19681" s="115" t="s">
        <v>50139</v>
      </c>
      <c r="C19681" s="115" t="s">
        <v>49226</v>
      </c>
      <c r="D19681" s="115" t="s">
        <v>8901</v>
      </c>
      <c r="E19681" s="115">
        <v>408.7577</v>
      </c>
      <c r="F19681" s="674">
        <v>293.83600000000001</v>
      </c>
      <c r="G19681" s="674">
        <v>295.84500000000003</v>
      </c>
      <c r="H19681" s="115">
        <f t="shared" si="614"/>
        <v>1.0068371472522089</v>
      </c>
      <c r="I19681" s="115">
        <f t="shared" si="615"/>
        <v>411.55239999999998</v>
      </c>
    </row>
    <row r="19682" spans="1:9" hidden="1">
      <c r="A19682" s="115" t="s">
        <v>50140</v>
      </c>
      <c r="B19682" s="115" t="s">
        <v>50141</v>
      </c>
      <c r="C19682" s="115" t="s">
        <v>49226</v>
      </c>
      <c r="D19682" s="115" t="s">
        <v>8901</v>
      </c>
      <c r="E19682" s="115">
        <v>253.80080000000001</v>
      </c>
      <c r="F19682" s="674">
        <v>293.83600000000001</v>
      </c>
      <c r="G19682" s="674">
        <v>295.84500000000003</v>
      </c>
      <c r="H19682" s="115">
        <f t="shared" si="614"/>
        <v>1.0068371472522089</v>
      </c>
      <c r="I19682" s="115">
        <f t="shared" si="615"/>
        <v>255.5361</v>
      </c>
    </row>
    <row r="19683" spans="1:9" hidden="1">
      <c r="A19683" s="115" t="s">
        <v>50142</v>
      </c>
      <c r="B19683" s="115" t="s">
        <v>50143</v>
      </c>
      <c r="C19683" s="115" t="s">
        <v>49226</v>
      </c>
      <c r="D19683" s="115" t="s">
        <v>8901</v>
      </c>
      <c r="E19683" s="115">
        <v>219.55420000000001</v>
      </c>
      <c r="F19683" s="674">
        <v>293.83600000000001</v>
      </c>
      <c r="G19683" s="674">
        <v>295.84500000000003</v>
      </c>
      <c r="H19683" s="115">
        <f t="shared" si="614"/>
        <v>1.0068371472522089</v>
      </c>
      <c r="I19683" s="115">
        <f t="shared" si="615"/>
        <v>221.05529999999999</v>
      </c>
    </row>
    <row r="19684" spans="1:9" hidden="1">
      <c r="A19684" s="115" t="s">
        <v>50144</v>
      </c>
      <c r="B19684" s="115" t="s">
        <v>50145</v>
      </c>
      <c r="C19684" s="115" t="s">
        <v>49233</v>
      </c>
      <c r="D19684" s="115" t="s">
        <v>8901</v>
      </c>
      <c r="E19684" s="115">
        <v>356.18889999999999</v>
      </c>
      <c r="F19684" s="674">
        <v>293.83600000000001</v>
      </c>
      <c r="G19684" s="674">
        <v>295.84500000000003</v>
      </c>
      <c r="H19684" s="115">
        <f t="shared" si="614"/>
        <v>1.0068371472522089</v>
      </c>
      <c r="I19684" s="115">
        <f t="shared" si="615"/>
        <v>358.62419999999997</v>
      </c>
    </row>
    <row r="19685" spans="1:9" hidden="1">
      <c r="A19685" s="115" t="s">
        <v>50146</v>
      </c>
      <c r="B19685" s="115" t="s">
        <v>50147</v>
      </c>
      <c r="C19685" s="115" t="s">
        <v>49233</v>
      </c>
      <c r="D19685" s="115" t="s">
        <v>8901</v>
      </c>
      <c r="E19685" s="115">
        <v>179.10810000000001</v>
      </c>
      <c r="F19685" s="674">
        <v>293.83600000000001</v>
      </c>
      <c r="G19685" s="674">
        <v>295.84500000000003</v>
      </c>
      <c r="H19685" s="115">
        <f t="shared" si="614"/>
        <v>1.0068371472522089</v>
      </c>
      <c r="I19685" s="115">
        <f t="shared" si="615"/>
        <v>180.33269999999999</v>
      </c>
    </row>
    <row r="19686" spans="1:9" hidden="1">
      <c r="A19686" s="115" t="s">
        <v>50148</v>
      </c>
      <c r="B19686" s="115" t="s">
        <v>50149</v>
      </c>
      <c r="C19686" s="115" t="s">
        <v>49238</v>
      </c>
      <c r="D19686" s="115" t="s">
        <v>8901</v>
      </c>
      <c r="E19686" s="115">
        <v>147.179</v>
      </c>
      <c r="F19686" s="674">
        <v>293.83600000000001</v>
      </c>
      <c r="G19686" s="674">
        <v>295.84500000000003</v>
      </c>
      <c r="H19686" s="115">
        <f t="shared" si="614"/>
        <v>1.0068371472522089</v>
      </c>
      <c r="I19686" s="115">
        <f t="shared" si="615"/>
        <v>148.18530000000001</v>
      </c>
    </row>
    <row r="19687" spans="1:9" hidden="1">
      <c r="A19687" s="115" t="s">
        <v>50150</v>
      </c>
      <c r="B19687" s="115" t="s">
        <v>50151</v>
      </c>
      <c r="C19687" s="115" t="s">
        <v>49241</v>
      </c>
      <c r="D19687" s="115" t="s">
        <v>8901</v>
      </c>
      <c r="E19687" s="115">
        <v>373.79230000000001</v>
      </c>
      <c r="F19687" s="674">
        <v>293.83600000000001</v>
      </c>
      <c r="G19687" s="674">
        <v>295.84500000000003</v>
      </c>
      <c r="H19687" s="115">
        <f t="shared" si="614"/>
        <v>1.0068371472522089</v>
      </c>
      <c r="I19687" s="115">
        <f t="shared" si="615"/>
        <v>376.34800000000001</v>
      </c>
    </row>
    <row r="19688" spans="1:9" hidden="1">
      <c r="A19688" s="115" t="s">
        <v>50152</v>
      </c>
      <c r="B19688" s="115" t="s">
        <v>50153</v>
      </c>
      <c r="C19688" s="115" t="s">
        <v>49244</v>
      </c>
      <c r="D19688" s="115" t="s">
        <v>8901</v>
      </c>
      <c r="E19688" s="115">
        <v>192.75129999999999</v>
      </c>
      <c r="F19688" s="674">
        <v>293.83600000000001</v>
      </c>
      <c r="G19688" s="674">
        <v>295.84500000000003</v>
      </c>
      <c r="H19688" s="115">
        <f t="shared" si="614"/>
        <v>1.0068371472522089</v>
      </c>
      <c r="I19688" s="115">
        <f t="shared" si="615"/>
        <v>194.0692</v>
      </c>
    </row>
    <row r="19689" spans="1:9" hidden="1">
      <c r="A19689" s="115" t="s">
        <v>50154</v>
      </c>
      <c r="B19689" s="115" t="s">
        <v>50155</v>
      </c>
      <c r="C19689" s="115" t="s">
        <v>49244</v>
      </c>
      <c r="D19689" s="115" t="s">
        <v>8901</v>
      </c>
      <c r="E19689" s="115">
        <v>161.86510000000001</v>
      </c>
      <c r="F19689" s="674">
        <v>293.83600000000001</v>
      </c>
      <c r="G19689" s="674">
        <v>295.84500000000003</v>
      </c>
      <c r="H19689" s="115">
        <f t="shared" si="614"/>
        <v>1.0068371472522089</v>
      </c>
      <c r="I19689" s="115">
        <f t="shared" si="615"/>
        <v>162.9718</v>
      </c>
    </row>
    <row r="19690" spans="1:9" hidden="1">
      <c r="A19690" s="115" t="s">
        <v>50156</v>
      </c>
      <c r="B19690" s="115" t="s">
        <v>50157</v>
      </c>
      <c r="C19690" s="115" t="s">
        <v>49249</v>
      </c>
      <c r="D19690" s="115" t="s">
        <v>8901</v>
      </c>
      <c r="E19690" s="115">
        <v>2605.1010999999999</v>
      </c>
      <c r="F19690" s="674">
        <v>293.83600000000001</v>
      </c>
      <c r="G19690" s="674">
        <v>295.84500000000003</v>
      </c>
      <c r="H19690" s="115">
        <f t="shared" si="614"/>
        <v>1.0068371472522089</v>
      </c>
      <c r="I19690" s="115">
        <f t="shared" si="615"/>
        <v>2622.9126000000001</v>
      </c>
    </row>
    <row r="19691" spans="1:9" hidden="1">
      <c r="A19691" s="115" t="s">
        <v>50158</v>
      </c>
      <c r="B19691" s="115" t="s">
        <v>50159</v>
      </c>
      <c r="C19691" s="115" t="s">
        <v>49249</v>
      </c>
      <c r="D19691" s="115" t="s">
        <v>8901</v>
      </c>
      <c r="E19691" s="115">
        <v>1239.2833000000001</v>
      </c>
      <c r="F19691" s="674">
        <v>293.83600000000001</v>
      </c>
      <c r="G19691" s="674">
        <v>295.84500000000003</v>
      </c>
      <c r="H19691" s="115">
        <f t="shared" si="614"/>
        <v>1.0068371472522089</v>
      </c>
      <c r="I19691" s="115">
        <f t="shared" si="615"/>
        <v>1247.7565</v>
      </c>
    </row>
    <row r="19692" spans="1:9" hidden="1">
      <c r="A19692" s="115" t="s">
        <v>50160</v>
      </c>
      <c r="B19692" s="115" t="s">
        <v>50161</v>
      </c>
      <c r="C19692" s="115" t="s">
        <v>49249</v>
      </c>
      <c r="D19692" s="115" t="s">
        <v>8901</v>
      </c>
      <c r="E19692" s="115">
        <v>951.67619999999999</v>
      </c>
      <c r="F19692" s="674">
        <v>293.83600000000001</v>
      </c>
      <c r="G19692" s="674">
        <v>295.84500000000003</v>
      </c>
      <c r="H19692" s="115">
        <f t="shared" si="614"/>
        <v>1.0068371472522089</v>
      </c>
      <c r="I19692" s="115">
        <f t="shared" si="615"/>
        <v>958.18299999999999</v>
      </c>
    </row>
    <row r="19693" spans="1:9" hidden="1">
      <c r="A19693" s="115" t="s">
        <v>50162</v>
      </c>
      <c r="B19693" s="115" t="s">
        <v>50163</v>
      </c>
      <c r="C19693" s="115" t="s">
        <v>49256</v>
      </c>
      <c r="D19693" s="115" t="s">
        <v>8901</v>
      </c>
      <c r="E19693" s="115">
        <v>620.67700000000002</v>
      </c>
      <c r="F19693" s="674">
        <v>293.83600000000001</v>
      </c>
      <c r="G19693" s="674">
        <v>295.84500000000003</v>
      </c>
      <c r="H19693" s="115">
        <f t="shared" si="614"/>
        <v>1.0068371472522089</v>
      </c>
      <c r="I19693" s="115">
        <f t="shared" si="615"/>
        <v>624.92070000000001</v>
      </c>
    </row>
    <row r="19694" spans="1:9" hidden="1">
      <c r="A19694" s="115" t="s">
        <v>50164</v>
      </c>
      <c r="B19694" s="115" t="s">
        <v>50165</v>
      </c>
      <c r="C19694" s="115" t="s">
        <v>49256</v>
      </c>
      <c r="D19694" s="115" t="s">
        <v>8901</v>
      </c>
      <c r="E19694" s="115">
        <v>366.28199999999998</v>
      </c>
      <c r="F19694" s="674">
        <v>293.83600000000001</v>
      </c>
      <c r="G19694" s="674">
        <v>295.84500000000003</v>
      </c>
      <c r="H19694" s="115">
        <f t="shared" si="614"/>
        <v>1.0068371472522089</v>
      </c>
      <c r="I19694" s="115">
        <f t="shared" si="615"/>
        <v>368.78629999999998</v>
      </c>
    </row>
    <row r="19695" spans="1:9" hidden="1">
      <c r="A19695" s="115" t="s">
        <v>50166</v>
      </c>
      <c r="B19695" s="115" t="s">
        <v>50167</v>
      </c>
      <c r="C19695" s="115" t="s">
        <v>49256</v>
      </c>
      <c r="D19695" s="115" t="s">
        <v>8901</v>
      </c>
      <c r="E19695" s="115">
        <v>332.47890000000001</v>
      </c>
      <c r="F19695" s="674">
        <v>293.83600000000001</v>
      </c>
      <c r="G19695" s="674">
        <v>295.84500000000003</v>
      </c>
      <c r="H19695" s="115">
        <f t="shared" si="614"/>
        <v>1.0068371472522089</v>
      </c>
      <c r="I19695" s="115">
        <f t="shared" si="615"/>
        <v>334.75209999999998</v>
      </c>
    </row>
    <row r="19696" spans="1:9" hidden="1">
      <c r="A19696" s="115" t="s">
        <v>50168</v>
      </c>
      <c r="B19696" s="115" t="s">
        <v>50169</v>
      </c>
      <c r="C19696" s="115" t="s">
        <v>49263</v>
      </c>
      <c r="D19696" s="115" t="s">
        <v>8901</v>
      </c>
      <c r="E19696" s="115">
        <v>23.1433</v>
      </c>
      <c r="F19696" s="674">
        <v>293.83600000000001</v>
      </c>
      <c r="G19696" s="674">
        <v>295.84500000000003</v>
      </c>
      <c r="H19696" s="115">
        <f t="shared" si="614"/>
        <v>1.0068371472522089</v>
      </c>
      <c r="I19696" s="115">
        <f t="shared" si="615"/>
        <v>23.301500000000001</v>
      </c>
    </row>
    <row r="19697" spans="1:9" hidden="1">
      <c r="A19697" s="115" t="s">
        <v>50170</v>
      </c>
      <c r="B19697" s="115" t="s">
        <v>50171</v>
      </c>
      <c r="C19697" s="115" t="s">
        <v>49263</v>
      </c>
      <c r="D19697" s="115" t="s">
        <v>8901</v>
      </c>
      <c r="E19697" s="115">
        <v>0.2959</v>
      </c>
      <c r="F19697" s="674">
        <v>293.83600000000001</v>
      </c>
      <c r="G19697" s="674">
        <v>295.84500000000003</v>
      </c>
      <c r="H19697" s="115">
        <f t="shared" si="614"/>
        <v>1.0068371472522089</v>
      </c>
      <c r="I19697" s="115">
        <f t="shared" si="615"/>
        <v>0.2979</v>
      </c>
    </row>
    <row r="19698" spans="1:9" hidden="1">
      <c r="A19698" s="115" t="s">
        <v>50172</v>
      </c>
      <c r="B19698" s="115" t="s">
        <v>50173</v>
      </c>
      <c r="C19698" s="115" t="s">
        <v>49268</v>
      </c>
      <c r="D19698" s="115" t="s">
        <v>8901</v>
      </c>
      <c r="E19698" s="115">
        <v>124.5882</v>
      </c>
      <c r="F19698" s="674">
        <v>293.83600000000001</v>
      </c>
      <c r="G19698" s="674">
        <v>295.84500000000003</v>
      </c>
      <c r="H19698" s="115">
        <f t="shared" si="614"/>
        <v>1.0068371472522089</v>
      </c>
      <c r="I19698" s="115">
        <f t="shared" si="615"/>
        <v>125.44</v>
      </c>
    </row>
    <row r="19699" spans="1:9" hidden="1">
      <c r="A19699" s="115" t="s">
        <v>50174</v>
      </c>
      <c r="B19699" s="115" t="s">
        <v>50175</v>
      </c>
      <c r="C19699" s="115" t="s">
        <v>49271</v>
      </c>
      <c r="D19699" s="115" t="s">
        <v>8901</v>
      </c>
      <c r="E19699" s="115">
        <v>55.618499999999997</v>
      </c>
      <c r="F19699" s="674">
        <v>293.83600000000001</v>
      </c>
      <c r="G19699" s="674">
        <v>295.84500000000003</v>
      </c>
      <c r="H19699" s="115">
        <f t="shared" si="614"/>
        <v>1.0068371472522089</v>
      </c>
      <c r="I19699" s="115">
        <f t="shared" si="615"/>
        <v>55.998800000000003</v>
      </c>
    </row>
    <row r="19700" spans="1:9" hidden="1">
      <c r="A19700" s="115" t="s">
        <v>50176</v>
      </c>
      <c r="B19700" s="115" t="s">
        <v>50177</v>
      </c>
      <c r="C19700" s="115" t="s">
        <v>49274</v>
      </c>
      <c r="D19700" s="115" t="s">
        <v>8901</v>
      </c>
      <c r="E19700" s="115">
        <v>119.3382</v>
      </c>
      <c r="F19700" s="674">
        <v>293.83600000000001</v>
      </c>
      <c r="G19700" s="674">
        <v>295.84500000000003</v>
      </c>
      <c r="H19700" s="115">
        <f t="shared" si="614"/>
        <v>1.0068371472522089</v>
      </c>
      <c r="I19700" s="115">
        <f t="shared" si="615"/>
        <v>120.1541</v>
      </c>
    </row>
    <row r="19701" spans="1:9" hidden="1">
      <c r="A19701" s="115" t="s">
        <v>50178</v>
      </c>
      <c r="B19701" s="115" t="s">
        <v>50179</v>
      </c>
      <c r="C19701" s="115" t="s">
        <v>49274</v>
      </c>
      <c r="D19701" s="115" t="s">
        <v>8901</v>
      </c>
      <c r="E19701" s="115">
        <v>60.999600000000001</v>
      </c>
      <c r="F19701" s="674">
        <v>293.83600000000001</v>
      </c>
      <c r="G19701" s="674">
        <v>295.84500000000003</v>
      </c>
      <c r="H19701" s="115">
        <f t="shared" si="614"/>
        <v>1.0068371472522089</v>
      </c>
      <c r="I19701" s="115">
        <f t="shared" si="615"/>
        <v>61.416699999999999</v>
      </c>
    </row>
    <row r="19702" spans="1:9" hidden="1">
      <c r="A19702" s="115" t="s">
        <v>50180</v>
      </c>
      <c r="B19702" s="115" t="s">
        <v>50181</v>
      </c>
      <c r="C19702" s="115" t="s">
        <v>49274</v>
      </c>
      <c r="D19702" s="115" t="s">
        <v>8901</v>
      </c>
      <c r="E19702" s="115">
        <v>52.8185</v>
      </c>
      <c r="F19702" s="674">
        <v>293.83600000000001</v>
      </c>
      <c r="G19702" s="674">
        <v>295.84500000000003</v>
      </c>
      <c r="H19702" s="115">
        <f t="shared" si="614"/>
        <v>1.0068371472522089</v>
      </c>
      <c r="I19702" s="115">
        <f t="shared" si="615"/>
        <v>53.179600000000001</v>
      </c>
    </row>
    <row r="19703" spans="1:9" hidden="1">
      <c r="A19703" s="115" t="s">
        <v>50182</v>
      </c>
      <c r="B19703" s="115" t="s">
        <v>50183</v>
      </c>
      <c r="C19703" s="115" t="s">
        <v>49281</v>
      </c>
      <c r="D19703" s="115" t="s">
        <v>2965</v>
      </c>
      <c r="E19703" s="115">
        <v>10890.591</v>
      </c>
      <c r="F19703" s="674">
        <v>293.83600000000001</v>
      </c>
      <c r="G19703" s="674">
        <v>295.84500000000003</v>
      </c>
      <c r="H19703" s="115">
        <f t="shared" si="614"/>
        <v>1.0068371472522089</v>
      </c>
      <c r="I19703" s="115">
        <f t="shared" si="615"/>
        <v>10965.051600000001</v>
      </c>
    </row>
    <row r="19704" spans="1:9" hidden="1">
      <c r="A19704" s="115" t="s">
        <v>50184</v>
      </c>
      <c r="B19704" s="115" t="s">
        <v>50185</v>
      </c>
      <c r="C19704" s="115" t="s">
        <v>49284</v>
      </c>
      <c r="D19704" s="115" t="s">
        <v>2965</v>
      </c>
      <c r="E19704" s="115">
        <v>7510.0709999999999</v>
      </c>
      <c r="F19704" s="674">
        <v>293.83600000000001</v>
      </c>
      <c r="G19704" s="674">
        <v>295.84500000000003</v>
      </c>
      <c r="H19704" s="115">
        <f t="shared" si="614"/>
        <v>1.0068371472522089</v>
      </c>
      <c r="I19704" s="115">
        <f t="shared" si="615"/>
        <v>7561.4184999999998</v>
      </c>
    </row>
    <row r="19705" spans="1:9" hidden="1">
      <c r="A19705" s="115" t="s">
        <v>50186</v>
      </c>
      <c r="B19705" s="115" t="s">
        <v>50187</v>
      </c>
      <c r="C19705" s="115" t="s">
        <v>49287</v>
      </c>
      <c r="D19705" s="115" t="s">
        <v>2965</v>
      </c>
      <c r="E19705" s="115">
        <v>15149.7896</v>
      </c>
      <c r="F19705" s="674">
        <v>293.83600000000001</v>
      </c>
      <c r="G19705" s="674">
        <v>295.84500000000003</v>
      </c>
      <c r="H19705" s="115">
        <f t="shared" si="614"/>
        <v>1.0068371472522089</v>
      </c>
      <c r="I19705" s="115">
        <f t="shared" si="615"/>
        <v>15253.3709</v>
      </c>
    </row>
    <row r="19706" spans="1:9" hidden="1">
      <c r="A19706" s="115" t="s">
        <v>50188</v>
      </c>
      <c r="B19706" s="115" t="s">
        <v>50189</v>
      </c>
      <c r="C19706" s="115" t="s">
        <v>49290</v>
      </c>
      <c r="D19706" s="115" t="s">
        <v>8901</v>
      </c>
      <c r="E19706" s="115">
        <v>65.932100000000005</v>
      </c>
      <c r="F19706" s="674">
        <v>293.83600000000001</v>
      </c>
      <c r="G19706" s="674">
        <v>295.84500000000003</v>
      </c>
      <c r="H19706" s="115">
        <f t="shared" si="614"/>
        <v>1.0068371472522089</v>
      </c>
      <c r="I19706" s="115">
        <f t="shared" si="615"/>
        <v>66.382900000000006</v>
      </c>
    </row>
    <row r="19707" spans="1:9" hidden="1">
      <c r="A19707" s="115" t="s">
        <v>50190</v>
      </c>
      <c r="B19707" s="115" t="s">
        <v>50191</v>
      </c>
      <c r="C19707" s="115" t="s">
        <v>49290</v>
      </c>
      <c r="D19707" s="115" t="s">
        <v>8901</v>
      </c>
      <c r="E19707" s="115">
        <v>19.6023</v>
      </c>
      <c r="F19707" s="674">
        <v>293.83600000000001</v>
      </c>
      <c r="G19707" s="674">
        <v>295.84500000000003</v>
      </c>
      <c r="H19707" s="115">
        <f t="shared" si="614"/>
        <v>1.0068371472522089</v>
      </c>
      <c r="I19707" s="115">
        <f t="shared" si="615"/>
        <v>19.7363</v>
      </c>
    </row>
    <row r="19708" spans="1:9" hidden="1">
      <c r="A19708" s="115" t="s">
        <v>50192</v>
      </c>
      <c r="B19708" s="115" t="s">
        <v>50193</v>
      </c>
      <c r="C19708" s="115" t="s">
        <v>49295</v>
      </c>
      <c r="D19708" s="115" t="s">
        <v>8901</v>
      </c>
      <c r="E19708" s="115">
        <v>10.460699999999999</v>
      </c>
      <c r="F19708" s="674">
        <v>293.83600000000001</v>
      </c>
      <c r="G19708" s="674">
        <v>295.84500000000003</v>
      </c>
      <c r="H19708" s="115">
        <f t="shared" si="614"/>
        <v>1.0068371472522089</v>
      </c>
      <c r="I19708" s="115">
        <f t="shared" si="615"/>
        <v>10.5322</v>
      </c>
    </row>
    <row r="19709" spans="1:9" hidden="1">
      <c r="A19709" s="115" t="s">
        <v>50194</v>
      </c>
      <c r="B19709" s="115" t="s">
        <v>50195</v>
      </c>
      <c r="C19709" s="115" t="s">
        <v>49298</v>
      </c>
      <c r="D19709" s="115" t="s">
        <v>8901</v>
      </c>
      <c r="E19709" s="115">
        <v>68.671899999999994</v>
      </c>
      <c r="F19709" s="674">
        <v>293.83600000000001</v>
      </c>
      <c r="G19709" s="674">
        <v>295.84500000000003</v>
      </c>
      <c r="H19709" s="115">
        <f t="shared" si="614"/>
        <v>1.0068371472522089</v>
      </c>
      <c r="I19709" s="115">
        <f t="shared" si="615"/>
        <v>69.141400000000004</v>
      </c>
    </row>
    <row r="19710" spans="1:9" hidden="1">
      <c r="A19710" s="115" t="s">
        <v>50196</v>
      </c>
      <c r="B19710" s="115" t="s">
        <v>50197</v>
      </c>
      <c r="C19710" s="115" t="s">
        <v>49298</v>
      </c>
      <c r="D19710" s="115" t="s">
        <v>8901</v>
      </c>
      <c r="E19710" s="115">
        <v>18.072099999999999</v>
      </c>
      <c r="F19710" s="674">
        <v>293.83600000000001</v>
      </c>
      <c r="G19710" s="674">
        <v>295.84500000000003</v>
      </c>
      <c r="H19710" s="115">
        <f t="shared" si="614"/>
        <v>1.0068371472522089</v>
      </c>
      <c r="I19710" s="115">
        <f t="shared" si="615"/>
        <v>18.195699999999999</v>
      </c>
    </row>
    <row r="19711" spans="1:9" hidden="1">
      <c r="A19711" s="115" t="s">
        <v>50198</v>
      </c>
      <c r="B19711" s="115" t="s">
        <v>50199</v>
      </c>
      <c r="C19711" s="115" t="s">
        <v>49298</v>
      </c>
      <c r="D19711" s="115" t="s">
        <v>8901</v>
      </c>
      <c r="E19711" s="115">
        <v>12.026300000000001</v>
      </c>
      <c r="F19711" s="674">
        <v>293.83600000000001</v>
      </c>
      <c r="G19711" s="674">
        <v>295.84500000000003</v>
      </c>
      <c r="H19711" s="115">
        <f t="shared" si="614"/>
        <v>1.0068371472522089</v>
      </c>
      <c r="I19711" s="115">
        <f t="shared" si="615"/>
        <v>12.108499999999999</v>
      </c>
    </row>
    <row r="19712" spans="1:9" hidden="1">
      <c r="A19712" s="115" t="s">
        <v>50200</v>
      </c>
      <c r="B19712" s="115" t="s">
        <v>50201</v>
      </c>
      <c r="C19712" s="115" t="s">
        <v>49305</v>
      </c>
      <c r="D19712" s="115" t="s">
        <v>8901</v>
      </c>
      <c r="E19712" s="115">
        <v>531.87450000000001</v>
      </c>
      <c r="F19712" s="674">
        <v>293.83600000000001</v>
      </c>
      <c r="G19712" s="674">
        <v>295.84500000000003</v>
      </c>
      <c r="H19712" s="115">
        <f t="shared" si="614"/>
        <v>1.0068371472522089</v>
      </c>
      <c r="I19712" s="115">
        <f t="shared" si="615"/>
        <v>535.51099999999997</v>
      </c>
    </row>
    <row r="19713" spans="1:9" hidden="1">
      <c r="A19713" s="115" t="s">
        <v>50202</v>
      </c>
      <c r="B19713" s="115" t="s">
        <v>50203</v>
      </c>
      <c r="C19713" s="115" t="s">
        <v>49305</v>
      </c>
      <c r="D19713" s="115" t="s">
        <v>8901</v>
      </c>
      <c r="E19713" s="115">
        <v>267.30279999999999</v>
      </c>
      <c r="F19713" s="674">
        <v>293.83600000000001</v>
      </c>
      <c r="G19713" s="674">
        <v>295.84500000000003</v>
      </c>
      <c r="H19713" s="115">
        <f t="shared" si="614"/>
        <v>1.0068371472522089</v>
      </c>
      <c r="I19713" s="115">
        <f t="shared" si="615"/>
        <v>269.13040000000001</v>
      </c>
    </row>
    <row r="19714" spans="1:9" hidden="1">
      <c r="A19714" s="115" t="s">
        <v>50204</v>
      </c>
      <c r="B19714" s="115" t="s">
        <v>50205</v>
      </c>
      <c r="C19714" s="115" t="s">
        <v>49305</v>
      </c>
      <c r="D19714" s="115" t="s">
        <v>8901</v>
      </c>
      <c r="E19714" s="115">
        <v>218.33510000000001</v>
      </c>
      <c r="F19714" s="674">
        <v>293.83600000000001</v>
      </c>
      <c r="G19714" s="674">
        <v>295.84500000000003</v>
      </c>
      <c r="H19714" s="115">
        <f t="shared" si="614"/>
        <v>1.0068371472522089</v>
      </c>
      <c r="I19714" s="115">
        <f t="shared" si="615"/>
        <v>219.8279</v>
      </c>
    </row>
    <row r="19715" spans="1:9" hidden="1">
      <c r="A19715" s="115" t="s">
        <v>50206</v>
      </c>
      <c r="B19715" s="115" t="s">
        <v>50207</v>
      </c>
      <c r="C19715" s="115" t="s">
        <v>49312</v>
      </c>
      <c r="D19715" s="115" t="s">
        <v>8901</v>
      </c>
      <c r="E19715" s="115">
        <v>1606.1575</v>
      </c>
      <c r="F19715" s="674">
        <v>293.83600000000001</v>
      </c>
      <c r="G19715" s="674">
        <v>295.84500000000003</v>
      </c>
      <c r="H19715" s="115">
        <f t="shared" si="614"/>
        <v>1.0068371472522089</v>
      </c>
      <c r="I19715" s="115">
        <f t="shared" si="615"/>
        <v>1617.1389999999999</v>
      </c>
    </row>
    <row r="19716" spans="1:9" hidden="1">
      <c r="A19716" s="115" t="s">
        <v>50208</v>
      </c>
      <c r="B19716" s="115" t="s">
        <v>50209</v>
      </c>
      <c r="C19716" s="115" t="s">
        <v>49312</v>
      </c>
      <c r="D19716" s="115" t="s">
        <v>8901</v>
      </c>
      <c r="E19716" s="115">
        <v>708.38499999999999</v>
      </c>
      <c r="F19716" s="674">
        <v>293.83600000000001</v>
      </c>
      <c r="G19716" s="674">
        <v>295.84500000000003</v>
      </c>
      <c r="H19716" s="115">
        <f t="shared" si="614"/>
        <v>1.0068371472522089</v>
      </c>
      <c r="I19716" s="115">
        <f t="shared" si="615"/>
        <v>713.22829999999999</v>
      </c>
    </row>
    <row r="19717" spans="1:9" hidden="1">
      <c r="A19717" s="115" t="s">
        <v>50210</v>
      </c>
      <c r="B19717" s="115" t="s">
        <v>50211</v>
      </c>
      <c r="C19717" s="115" t="s">
        <v>49312</v>
      </c>
      <c r="D19717" s="115" t="s">
        <v>8901</v>
      </c>
      <c r="E19717" s="115">
        <v>552.00739999999996</v>
      </c>
      <c r="F19717" s="674">
        <v>293.83600000000001</v>
      </c>
      <c r="G19717" s="674">
        <v>295.84500000000003</v>
      </c>
      <c r="H19717" s="115">
        <f t="shared" ref="H19717:H19780" si="616">G19717/F19717</f>
        <v>1.0068371472522089</v>
      </c>
      <c r="I19717" s="115">
        <f t="shared" ref="I19717:I19780" si="617">ROUND(H19717*E19717,4)</f>
        <v>555.78160000000003</v>
      </c>
    </row>
    <row r="19718" spans="1:9" hidden="1">
      <c r="A19718" s="115" t="s">
        <v>50212</v>
      </c>
      <c r="B19718" s="115" t="s">
        <v>50213</v>
      </c>
      <c r="C19718" s="115" t="s">
        <v>49319</v>
      </c>
      <c r="D19718" s="115" t="s">
        <v>8901</v>
      </c>
      <c r="E19718" s="115">
        <v>28.027000000000001</v>
      </c>
      <c r="F19718" s="674">
        <v>293.83600000000001</v>
      </c>
      <c r="G19718" s="674">
        <v>295.84500000000003</v>
      </c>
      <c r="H19718" s="115">
        <f t="shared" si="616"/>
        <v>1.0068371472522089</v>
      </c>
      <c r="I19718" s="115">
        <f t="shared" si="617"/>
        <v>28.218599999999999</v>
      </c>
    </row>
    <row r="19719" spans="1:9" hidden="1">
      <c r="A19719" s="115" t="s">
        <v>50214</v>
      </c>
      <c r="B19719" s="115" t="s">
        <v>50215</v>
      </c>
      <c r="C19719" s="115" t="s">
        <v>49319</v>
      </c>
      <c r="D19719" s="115" t="s">
        <v>8901</v>
      </c>
      <c r="E19719" s="115">
        <v>18.684699999999999</v>
      </c>
      <c r="F19719" s="674">
        <v>293.83600000000001</v>
      </c>
      <c r="G19719" s="674">
        <v>295.84500000000003</v>
      </c>
      <c r="H19719" s="115">
        <f t="shared" si="616"/>
        <v>1.0068371472522089</v>
      </c>
      <c r="I19719" s="115">
        <f t="shared" si="617"/>
        <v>18.8125</v>
      </c>
    </row>
    <row r="19720" spans="1:9" hidden="1">
      <c r="A19720" s="115" t="s">
        <v>50216</v>
      </c>
      <c r="B19720" s="115" t="s">
        <v>50217</v>
      </c>
      <c r="C19720" s="115" t="s">
        <v>49324</v>
      </c>
      <c r="D19720" s="115" t="s">
        <v>8901</v>
      </c>
      <c r="E19720" s="115">
        <v>12.2348</v>
      </c>
      <c r="F19720" s="674">
        <v>293.83600000000001</v>
      </c>
      <c r="G19720" s="674">
        <v>295.84500000000003</v>
      </c>
      <c r="H19720" s="115">
        <f t="shared" si="616"/>
        <v>1.0068371472522089</v>
      </c>
      <c r="I19720" s="115">
        <f t="shared" si="617"/>
        <v>12.3185</v>
      </c>
    </row>
    <row r="19721" spans="1:9" hidden="1">
      <c r="A19721" s="115" t="s">
        <v>50218</v>
      </c>
      <c r="B19721" s="115" t="s">
        <v>50219</v>
      </c>
      <c r="C19721" s="115" t="s">
        <v>49324</v>
      </c>
      <c r="D19721" s="115" t="s">
        <v>8901</v>
      </c>
      <c r="E19721" s="115">
        <v>8.4937000000000005</v>
      </c>
      <c r="F19721" s="674">
        <v>293.83600000000001</v>
      </c>
      <c r="G19721" s="674">
        <v>295.84500000000003</v>
      </c>
      <c r="H19721" s="115">
        <f t="shared" si="616"/>
        <v>1.0068371472522089</v>
      </c>
      <c r="I19721" s="115">
        <f t="shared" si="617"/>
        <v>8.5518000000000001</v>
      </c>
    </row>
    <row r="19722" spans="1:9" hidden="1">
      <c r="A19722" s="115" t="s">
        <v>50220</v>
      </c>
      <c r="B19722" s="115" t="s">
        <v>50221</v>
      </c>
      <c r="C19722" s="115" t="s">
        <v>49324</v>
      </c>
      <c r="D19722" s="115" t="s">
        <v>8901</v>
      </c>
      <c r="E19722" s="115">
        <v>7.6528999999999998</v>
      </c>
      <c r="F19722" s="674">
        <v>293.83600000000001</v>
      </c>
      <c r="G19722" s="674">
        <v>295.84500000000003</v>
      </c>
      <c r="H19722" s="115">
        <f t="shared" si="616"/>
        <v>1.0068371472522089</v>
      </c>
      <c r="I19722" s="115">
        <f t="shared" si="617"/>
        <v>7.7051999999999996</v>
      </c>
    </row>
    <row r="19723" spans="1:9" hidden="1">
      <c r="A19723" s="115" t="s">
        <v>50222</v>
      </c>
      <c r="B19723" s="115" t="s">
        <v>50223</v>
      </c>
      <c r="C19723" s="115" t="s">
        <v>49331</v>
      </c>
      <c r="D19723" s="115" t="s">
        <v>8901</v>
      </c>
      <c r="E19723" s="115">
        <v>87.057100000000005</v>
      </c>
      <c r="F19723" s="674">
        <v>293.83600000000001</v>
      </c>
      <c r="G19723" s="674">
        <v>295.84500000000003</v>
      </c>
      <c r="H19723" s="115">
        <f t="shared" si="616"/>
        <v>1.0068371472522089</v>
      </c>
      <c r="I19723" s="115">
        <f t="shared" si="617"/>
        <v>87.652299999999997</v>
      </c>
    </row>
    <row r="19724" spans="1:9" hidden="1">
      <c r="A19724" s="115" t="s">
        <v>50224</v>
      </c>
      <c r="B19724" s="115" t="s">
        <v>50225</v>
      </c>
      <c r="C19724" s="115" t="s">
        <v>49334</v>
      </c>
      <c r="D19724" s="115" t="s">
        <v>8901</v>
      </c>
      <c r="E19724" s="115">
        <v>62.7654</v>
      </c>
      <c r="F19724" s="674">
        <v>293.83600000000001</v>
      </c>
      <c r="G19724" s="674">
        <v>295.84500000000003</v>
      </c>
      <c r="H19724" s="115">
        <f t="shared" si="616"/>
        <v>1.0068371472522089</v>
      </c>
      <c r="I19724" s="115">
        <f t="shared" si="617"/>
        <v>63.194499999999998</v>
      </c>
    </row>
    <row r="19725" spans="1:9" hidden="1">
      <c r="A19725" s="115" t="s">
        <v>50226</v>
      </c>
      <c r="B19725" s="115" t="s">
        <v>50227</v>
      </c>
      <c r="C19725" s="115" t="s">
        <v>49334</v>
      </c>
      <c r="D19725" s="115" t="s">
        <v>8901</v>
      </c>
      <c r="E19725" s="115">
        <v>56.904899999999998</v>
      </c>
      <c r="F19725" s="674">
        <v>293.83600000000001</v>
      </c>
      <c r="G19725" s="674">
        <v>295.84500000000003</v>
      </c>
      <c r="H19725" s="115">
        <f t="shared" si="616"/>
        <v>1.0068371472522089</v>
      </c>
      <c r="I19725" s="115">
        <f t="shared" si="617"/>
        <v>57.293999999999997</v>
      </c>
    </row>
    <row r="19726" spans="1:9" hidden="1">
      <c r="A19726" s="115" t="s">
        <v>50228</v>
      </c>
      <c r="B19726" s="115" t="s">
        <v>50229</v>
      </c>
      <c r="C19726" s="115" t="s">
        <v>49339</v>
      </c>
      <c r="D19726" s="115" t="s">
        <v>8901</v>
      </c>
      <c r="E19726" s="115">
        <v>424.77969999999999</v>
      </c>
      <c r="F19726" s="674">
        <v>293.83600000000001</v>
      </c>
      <c r="G19726" s="674">
        <v>295.84500000000003</v>
      </c>
      <c r="H19726" s="115">
        <f t="shared" si="616"/>
        <v>1.0068371472522089</v>
      </c>
      <c r="I19726" s="115">
        <f t="shared" si="617"/>
        <v>427.68400000000003</v>
      </c>
    </row>
    <row r="19727" spans="1:9" hidden="1">
      <c r="A19727" s="115" t="s">
        <v>50230</v>
      </c>
      <c r="B19727" s="115" t="s">
        <v>50231</v>
      </c>
      <c r="C19727" s="115" t="s">
        <v>49342</v>
      </c>
      <c r="D19727" s="115" t="s">
        <v>8901</v>
      </c>
      <c r="E19727" s="115">
        <v>345.08080000000001</v>
      </c>
      <c r="F19727" s="674">
        <v>293.83600000000001</v>
      </c>
      <c r="G19727" s="674">
        <v>295.84500000000003</v>
      </c>
      <c r="H19727" s="115">
        <f t="shared" si="616"/>
        <v>1.0068371472522089</v>
      </c>
      <c r="I19727" s="115">
        <f t="shared" si="617"/>
        <v>347.4402</v>
      </c>
    </row>
    <row r="19728" spans="1:9" hidden="1">
      <c r="A19728" s="115" t="s">
        <v>50232</v>
      </c>
      <c r="B19728" s="115" t="s">
        <v>50233</v>
      </c>
      <c r="C19728" s="115" t="s">
        <v>49345</v>
      </c>
      <c r="D19728" s="115" t="s">
        <v>8901</v>
      </c>
      <c r="E19728" s="115">
        <v>593.86199999999997</v>
      </c>
      <c r="F19728" s="674">
        <v>293.83600000000001</v>
      </c>
      <c r="G19728" s="674">
        <v>295.84500000000003</v>
      </c>
      <c r="H19728" s="115">
        <f t="shared" si="616"/>
        <v>1.0068371472522089</v>
      </c>
      <c r="I19728" s="115">
        <f t="shared" si="617"/>
        <v>597.92229999999995</v>
      </c>
    </row>
    <row r="19729" spans="1:9" hidden="1">
      <c r="A19729" s="115" t="s">
        <v>50234</v>
      </c>
      <c r="B19729" s="115" t="s">
        <v>50235</v>
      </c>
      <c r="C19729" s="115" t="s">
        <v>49339</v>
      </c>
      <c r="D19729" s="115" t="s">
        <v>8901</v>
      </c>
      <c r="E19729" s="115">
        <v>130.77109999999999</v>
      </c>
      <c r="F19729" s="674">
        <v>293.83600000000001</v>
      </c>
      <c r="G19729" s="674">
        <v>295.84500000000003</v>
      </c>
      <c r="H19729" s="115">
        <f t="shared" si="616"/>
        <v>1.0068371472522089</v>
      </c>
      <c r="I19729" s="115">
        <f t="shared" si="617"/>
        <v>131.6652</v>
      </c>
    </row>
    <row r="19730" spans="1:9" hidden="1">
      <c r="A19730" s="115" t="s">
        <v>50236</v>
      </c>
      <c r="B19730" s="115" t="s">
        <v>50237</v>
      </c>
      <c r="C19730" s="115" t="s">
        <v>49350</v>
      </c>
      <c r="D19730" s="115" t="s">
        <v>8901</v>
      </c>
      <c r="E19730" s="115">
        <v>140.9701</v>
      </c>
      <c r="F19730" s="674">
        <v>293.83600000000001</v>
      </c>
      <c r="G19730" s="674">
        <v>295.84500000000003</v>
      </c>
      <c r="H19730" s="115">
        <f t="shared" si="616"/>
        <v>1.0068371472522089</v>
      </c>
      <c r="I19730" s="115">
        <f t="shared" si="617"/>
        <v>141.93389999999999</v>
      </c>
    </row>
    <row r="19731" spans="1:9" hidden="1">
      <c r="A19731" s="115" t="s">
        <v>50238</v>
      </c>
      <c r="B19731" s="115" t="s">
        <v>50239</v>
      </c>
      <c r="C19731" s="115" t="s">
        <v>49353</v>
      </c>
      <c r="D19731" s="115" t="s">
        <v>8901</v>
      </c>
      <c r="E19731" s="115">
        <v>283.10820000000001</v>
      </c>
      <c r="F19731" s="674">
        <v>293.83600000000001</v>
      </c>
      <c r="G19731" s="674">
        <v>295.84500000000003</v>
      </c>
      <c r="H19731" s="115">
        <f t="shared" si="616"/>
        <v>1.0068371472522089</v>
      </c>
      <c r="I19731" s="115">
        <f t="shared" si="617"/>
        <v>285.04390000000001</v>
      </c>
    </row>
    <row r="19732" spans="1:9" hidden="1">
      <c r="A19732" s="115" t="s">
        <v>50240</v>
      </c>
      <c r="B19732" s="115" t="s">
        <v>50241</v>
      </c>
      <c r="C19732" s="115" t="s">
        <v>49339</v>
      </c>
      <c r="D19732" s="115" t="s">
        <v>8901</v>
      </c>
      <c r="E19732" s="115">
        <v>92.564400000000006</v>
      </c>
      <c r="F19732" s="674">
        <v>293.83600000000001</v>
      </c>
      <c r="G19732" s="674">
        <v>295.84500000000003</v>
      </c>
      <c r="H19732" s="115">
        <f t="shared" si="616"/>
        <v>1.0068371472522089</v>
      </c>
      <c r="I19732" s="115">
        <f t="shared" si="617"/>
        <v>93.197299999999998</v>
      </c>
    </row>
    <row r="19733" spans="1:9" hidden="1">
      <c r="A19733" s="115" t="s">
        <v>50242</v>
      </c>
      <c r="B19733" s="115" t="s">
        <v>50243</v>
      </c>
      <c r="C19733" s="115" t="s">
        <v>49350</v>
      </c>
      <c r="D19733" s="115" t="s">
        <v>8901</v>
      </c>
      <c r="E19733" s="115">
        <v>107.18</v>
      </c>
      <c r="F19733" s="674">
        <v>293.83600000000001</v>
      </c>
      <c r="G19733" s="674">
        <v>295.84500000000003</v>
      </c>
      <c r="H19733" s="115">
        <f t="shared" si="616"/>
        <v>1.0068371472522089</v>
      </c>
      <c r="I19733" s="115">
        <f t="shared" si="617"/>
        <v>107.9128</v>
      </c>
    </row>
    <row r="19734" spans="1:9" hidden="1">
      <c r="A19734" s="115" t="s">
        <v>50244</v>
      </c>
      <c r="B19734" s="115" t="s">
        <v>50245</v>
      </c>
      <c r="C19734" s="115" t="s">
        <v>49360</v>
      </c>
      <c r="D19734" s="115" t="s">
        <v>8901</v>
      </c>
      <c r="E19734" s="115">
        <v>221.58</v>
      </c>
      <c r="F19734" s="674">
        <v>293.83600000000001</v>
      </c>
      <c r="G19734" s="674">
        <v>295.84500000000003</v>
      </c>
      <c r="H19734" s="115">
        <f t="shared" si="616"/>
        <v>1.0068371472522089</v>
      </c>
      <c r="I19734" s="115">
        <f t="shared" si="617"/>
        <v>223.095</v>
      </c>
    </row>
    <row r="19735" spans="1:9" hidden="1">
      <c r="A19735" s="115" t="s">
        <v>50246</v>
      </c>
      <c r="B19735" s="115" t="s">
        <v>50247</v>
      </c>
      <c r="C19735" s="115" t="s">
        <v>49363</v>
      </c>
      <c r="D19735" s="115" t="s">
        <v>8901</v>
      </c>
      <c r="E19735" s="115">
        <v>313.83080000000001</v>
      </c>
      <c r="F19735" s="674">
        <v>293.83600000000001</v>
      </c>
      <c r="G19735" s="674">
        <v>295.84500000000003</v>
      </c>
      <c r="H19735" s="115">
        <f t="shared" si="616"/>
        <v>1.0068371472522089</v>
      </c>
      <c r="I19735" s="115">
        <f t="shared" si="617"/>
        <v>315.97649999999999</v>
      </c>
    </row>
    <row r="19736" spans="1:9" hidden="1">
      <c r="A19736" s="115" t="s">
        <v>50248</v>
      </c>
      <c r="B19736" s="115" t="s">
        <v>50249</v>
      </c>
      <c r="C19736" s="115" t="s">
        <v>49366</v>
      </c>
      <c r="D19736" s="115" t="s">
        <v>8901</v>
      </c>
      <c r="E19736" s="115">
        <v>502.34649999999999</v>
      </c>
      <c r="F19736" s="674">
        <v>293.83600000000001</v>
      </c>
      <c r="G19736" s="674">
        <v>295.84500000000003</v>
      </c>
      <c r="H19736" s="115">
        <f t="shared" si="616"/>
        <v>1.0068371472522089</v>
      </c>
      <c r="I19736" s="115">
        <f t="shared" si="617"/>
        <v>505.78109999999998</v>
      </c>
    </row>
    <row r="19737" spans="1:9" hidden="1">
      <c r="A19737" s="115" t="s">
        <v>50250</v>
      </c>
      <c r="B19737" s="115" t="s">
        <v>50251</v>
      </c>
      <c r="C19737" s="115" t="s">
        <v>49363</v>
      </c>
      <c r="D19737" s="115" t="s">
        <v>8901</v>
      </c>
      <c r="E19737" s="115">
        <v>145.9331</v>
      </c>
      <c r="F19737" s="674">
        <v>293.83600000000001</v>
      </c>
      <c r="G19737" s="674">
        <v>295.84500000000003</v>
      </c>
      <c r="H19737" s="115">
        <f t="shared" si="616"/>
        <v>1.0068371472522089</v>
      </c>
      <c r="I19737" s="115">
        <f t="shared" si="617"/>
        <v>146.93090000000001</v>
      </c>
    </row>
    <row r="19738" spans="1:9" hidden="1">
      <c r="A19738" s="115" t="s">
        <v>50252</v>
      </c>
      <c r="B19738" s="115" t="s">
        <v>50253</v>
      </c>
      <c r="C19738" s="115" t="s">
        <v>49366</v>
      </c>
      <c r="D19738" s="115" t="s">
        <v>8901</v>
      </c>
      <c r="E19738" s="115">
        <v>284.54669999999999</v>
      </c>
      <c r="F19738" s="674">
        <v>293.83600000000001</v>
      </c>
      <c r="G19738" s="674">
        <v>295.84500000000003</v>
      </c>
      <c r="H19738" s="115">
        <f t="shared" si="616"/>
        <v>1.0068371472522089</v>
      </c>
      <c r="I19738" s="115">
        <f t="shared" si="617"/>
        <v>286.49220000000003</v>
      </c>
    </row>
    <row r="19739" spans="1:9" hidden="1">
      <c r="A19739" s="115" t="s">
        <v>50254</v>
      </c>
      <c r="B19739" s="115" t="s">
        <v>50255</v>
      </c>
      <c r="C19739" s="115" t="s">
        <v>49363</v>
      </c>
      <c r="D19739" s="115" t="s">
        <v>8901</v>
      </c>
      <c r="E19739" s="115">
        <v>116.53740000000001</v>
      </c>
      <c r="F19739" s="674">
        <v>293.83600000000001</v>
      </c>
      <c r="G19739" s="674">
        <v>295.84500000000003</v>
      </c>
      <c r="H19739" s="115">
        <f t="shared" si="616"/>
        <v>1.0068371472522089</v>
      </c>
      <c r="I19739" s="115">
        <f t="shared" si="617"/>
        <v>117.3342</v>
      </c>
    </row>
    <row r="19740" spans="1:9" hidden="1">
      <c r="A19740" s="115" t="s">
        <v>50256</v>
      </c>
      <c r="B19740" s="115" t="s">
        <v>50257</v>
      </c>
      <c r="C19740" s="115" t="s">
        <v>49366</v>
      </c>
      <c r="D19740" s="115" t="s">
        <v>8901</v>
      </c>
      <c r="E19740" s="115">
        <v>246.18</v>
      </c>
      <c r="F19740" s="674">
        <v>293.83600000000001</v>
      </c>
      <c r="G19740" s="674">
        <v>295.84500000000003</v>
      </c>
      <c r="H19740" s="115">
        <f t="shared" si="616"/>
        <v>1.0068371472522089</v>
      </c>
      <c r="I19740" s="115">
        <f t="shared" si="617"/>
        <v>247.86320000000001</v>
      </c>
    </row>
    <row r="19741" spans="1:9" hidden="1">
      <c r="A19741" s="115" t="s">
        <v>50258</v>
      </c>
      <c r="B19741" s="115" t="s">
        <v>50259</v>
      </c>
      <c r="C19741" s="115" t="s">
        <v>49377</v>
      </c>
      <c r="D19741" s="115" t="s">
        <v>2965</v>
      </c>
      <c r="E19741" s="115">
        <v>11677.5699</v>
      </c>
      <c r="F19741" s="674">
        <v>293.83600000000001</v>
      </c>
      <c r="G19741" s="674">
        <v>295.84500000000003</v>
      </c>
      <c r="H19741" s="115">
        <f t="shared" si="616"/>
        <v>1.0068371472522089</v>
      </c>
      <c r="I19741" s="115">
        <f t="shared" si="617"/>
        <v>11757.4112</v>
      </c>
    </row>
    <row r="19742" spans="1:9" hidden="1">
      <c r="A19742" s="115" t="s">
        <v>50260</v>
      </c>
      <c r="B19742" s="115" t="s">
        <v>50261</v>
      </c>
      <c r="C19742" s="115" t="s">
        <v>49380</v>
      </c>
      <c r="D19742" s="115" t="s">
        <v>2965</v>
      </c>
      <c r="E19742" s="115">
        <v>6996.8499000000002</v>
      </c>
      <c r="F19742" s="674">
        <v>293.83600000000001</v>
      </c>
      <c r="G19742" s="674">
        <v>295.84500000000003</v>
      </c>
      <c r="H19742" s="115">
        <f t="shared" si="616"/>
        <v>1.0068371472522089</v>
      </c>
      <c r="I19742" s="115">
        <f t="shared" si="617"/>
        <v>7044.6884</v>
      </c>
    </row>
    <row r="19743" spans="1:9" hidden="1">
      <c r="A19743" s="115" t="s">
        <v>50262</v>
      </c>
      <c r="B19743" s="115" t="s">
        <v>50263</v>
      </c>
      <c r="C19743" s="115" t="s">
        <v>49383</v>
      </c>
      <c r="D19743" s="115" t="s">
        <v>2965</v>
      </c>
      <c r="E19743" s="115">
        <v>15936.764800000001</v>
      </c>
      <c r="F19743" s="674">
        <v>293.83600000000001</v>
      </c>
      <c r="G19743" s="674">
        <v>295.84500000000003</v>
      </c>
      <c r="H19743" s="115">
        <f t="shared" si="616"/>
        <v>1.0068371472522089</v>
      </c>
      <c r="I19743" s="115">
        <f t="shared" si="617"/>
        <v>16045.7268</v>
      </c>
    </row>
    <row r="19744" spans="1:9" hidden="1">
      <c r="A19744" s="115" t="s">
        <v>50264</v>
      </c>
      <c r="B19744" s="115" t="s">
        <v>50265</v>
      </c>
      <c r="C19744" s="115" t="s">
        <v>50266</v>
      </c>
      <c r="D19744" s="115" t="s">
        <v>1453</v>
      </c>
      <c r="E19744" s="115">
        <v>1.0294000000000001</v>
      </c>
      <c r="F19744" s="674">
        <v>293.83600000000001</v>
      </c>
      <c r="G19744" s="674">
        <v>295.84500000000003</v>
      </c>
      <c r="H19744" s="115">
        <f t="shared" si="616"/>
        <v>1.0068371472522089</v>
      </c>
      <c r="I19744" s="115">
        <f t="shared" si="617"/>
        <v>1.0364</v>
      </c>
    </row>
    <row r="19745" spans="1:9" hidden="1">
      <c r="A19745" s="115" t="s">
        <v>50267</v>
      </c>
      <c r="B19745" s="115" t="s">
        <v>50268</v>
      </c>
      <c r="C19745" s="115" t="s">
        <v>50269</v>
      </c>
      <c r="D19745" s="115" t="s">
        <v>1453</v>
      </c>
      <c r="E19745" s="115">
        <v>0.84670000000000001</v>
      </c>
      <c r="F19745" s="674">
        <v>293.83600000000001</v>
      </c>
      <c r="G19745" s="674">
        <v>295.84500000000003</v>
      </c>
      <c r="H19745" s="115">
        <f t="shared" si="616"/>
        <v>1.0068371472522089</v>
      </c>
      <c r="I19745" s="115">
        <f t="shared" si="617"/>
        <v>0.85250000000000004</v>
      </c>
    </row>
    <row r="19746" spans="1:9" hidden="1">
      <c r="A19746" s="115" t="s">
        <v>50270</v>
      </c>
      <c r="B19746" s="115" t="s">
        <v>50271</v>
      </c>
      <c r="C19746" s="115" t="s">
        <v>50272</v>
      </c>
      <c r="D19746" s="115" t="s">
        <v>1453</v>
      </c>
      <c r="E19746" s="115">
        <v>2.8988</v>
      </c>
      <c r="F19746" s="674">
        <v>293.83600000000001</v>
      </c>
      <c r="G19746" s="674">
        <v>295.84500000000003</v>
      </c>
      <c r="H19746" s="115">
        <f t="shared" si="616"/>
        <v>1.0068371472522089</v>
      </c>
      <c r="I19746" s="115">
        <f t="shared" si="617"/>
        <v>2.9186000000000001</v>
      </c>
    </row>
    <row r="19747" spans="1:9" hidden="1">
      <c r="A19747" s="115" t="s">
        <v>50273</v>
      </c>
      <c r="B19747" s="115" t="s">
        <v>50274</v>
      </c>
      <c r="C19747" s="115" t="s">
        <v>50275</v>
      </c>
      <c r="D19747" s="115" t="s">
        <v>1453</v>
      </c>
      <c r="E19747" s="115">
        <v>1.8694</v>
      </c>
      <c r="F19747" s="674">
        <v>293.83600000000001</v>
      </c>
      <c r="G19747" s="674">
        <v>295.84500000000003</v>
      </c>
      <c r="H19747" s="115">
        <f t="shared" si="616"/>
        <v>1.0068371472522089</v>
      </c>
      <c r="I19747" s="115">
        <f t="shared" si="617"/>
        <v>1.8822000000000001</v>
      </c>
    </row>
    <row r="19748" spans="1:9" hidden="1">
      <c r="A19748" s="115" t="s">
        <v>50276</v>
      </c>
      <c r="B19748" s="115" t="s">
        <v>50277</v>
      </c>
      <c r="C19748" s="115" t="s">
        <v>50278</v>
      </c>
      <c r="D19748" s="115" t="s">
        <v>2038</v>
      </c>
      <c r="E19748" s="115">
        <v>1.4827999999999999</v>
      </c>
      <c r="F19748" s="674">
        <v>293.83600000000001</v>
      </c>
      <c r="G19748" s="674">
        <v>295.84500000000003</v>
      </c>
      <c r="H19748" s="115">
        <f t="shared" si="616"/>
        <v>1.0068371472522089</v>
      </c>
      <c r="I19748" s="115">
        <f t="shared" si="617"/>
        <v>1.4928999999999999</v>
      </c>
    </row>
    <row r="19749" spans="1:9" hidden="1">
      <c r="A19749" s="115" t="s">
        <v>50279</v>
      </c>
      <c r="B19749" s="115" t="s">
        <v>50280</v>
      </c>
      <c r="C19749" s="115" t="s">
        <v>50281</v>
      </c>
      <c r="D19749" s="115" t="s">
        <v>1453</v>
      </c>
      <c r="E19749" s="115">
        <v>7.2967000000000004</v>
      </c>
      <c r="F19749" s="674">
        <v>293.83600000000001</v>
      </c>
      <c r="G19749" s="674">
        <v>295.84500000000003</v>
      </c>
      <c r="H19749" s="115">
        <f t="shared" si="616"/>
        <v>1.0068371472522089</v>
      </c>
      <c r="I19749" s="115">
        <f t="shared" si="617"/>
        <v>7.3465999999999996</v>
      </c>
    </row>
    <row r="19750" spans="1:9" hidden="1">
      <c r="A19750" s="115" t="s">
        <v>50282</v>
      </c>
      <c r="B19750" s="115" t="s">
        <v>50283</v>
      </c>
      <c r="C19750" s="115" t="s">
        <v>50284</v>
      </c>
      <c r="D19750" s="115" t="s">
        <v>1242</v>
      </c>
      <c r="E19750" s="115">
        <v>14.5573</v>
      </c>
      <c r="F19750" s="674">
        <v>293.83600000000001</v>
      </c>
      <c r="G19750" s="674">
        <v>295.84500000000003</v>
      </c>
      <c r="H19750" s="115">
        <f t="shared" si="616"/>
        <v>1.0068371472522089</v>
      </c>
      <c r="I19750" s="115">
        <f t="shared" si="617"/>
        <v>14.6568</v>
      </c>
    </row>
    <row r="19751" spans="1:9" hidden="1">
      <c r="A19751" s="115" t="s">
        <v>50285</v>
      </c>
      <c r="B19751" s="115" t="s">
        <v>50286</v>
      </c>
      <c r="C19751" s="115" t="s">
        <v>50287</v>
      </c>
      <c r="D19751" s="115" t="s">
        <v>1453</v>
      </c>
      <c r="E19751" s="115">
        <v>35.451999999999998</v>
      </c>
      <c r="F19751" s="674">
        <v>293.83600000000001</v>
      </c>
      <c r="G19751" s="674">
        <v>295.84500000000003</v>
      </c>
      <c r="H19751" s="115">
        <f t="shared" si="616"/>
        <v>1.0068371472522089</v>
      </c>
      <c r="I19751" s="115">
        <f t="shared" si="617"/>
        <v>35.694400000000002</v>
      </c>
    </row>
    <row r="19752" spans="1:9" hidden="1">
      <c r="A19752" s="115" t="s">
        <v>50288</v>
      </c>
      <c r="B19752" s="115" t="s">
        <v>50289</v>
      </c>
      <c r="C19752" s="115" t="s">
        <v>50290</v>
      </c>
      <c r="D19752" s="115" t="s">
        <v>1453</v>
      </c>
      <c r="E19752" s="115">
        <v>15.0998</v>
      </c>
      <c r="F19752" s="674">
        <v>293.83600000000001</v>
      </c>
      <c r="G19752" s="674">
        <v>295.84500000000003</v>
      </c>
      <c r="H19752" s="115">
        <f t="shared" si="616"/>
        <v>1.0068371472522089</v>
      </c>
      <c r="I19752" s="115">
        <f t="shared" si="617"/>
        <v>15.202999999999999</v>
      </c>
    </row>
    <row r="19753" spans="1:9" hidden="1">
      <c r="A19753" s="115" t="s">
        <v>50291</v>
      </c>
      <c r="B19753" s="115" t="s">
        <v>50292</v>
      </c>
      <c r="C19753" s="115" t="s">
        <v>50293</v>
      </c>
      <c r="D19753" s="115" t="s">
        <v>1453</v>
      </c>
      <c r="E19753" s="115">
        <v>16.7776</v>
      </c>
      <c r="F19753" s="674">
        <v>293.83600000000001</v>
      </c>
      <c r="G19753" s="674">
        <v>295.84500000000003</v>
      </c>
      <c r="H19753" s="115">
        <f t="shared" si="616"/>
        <v>1.0068371472522089</v>
      </c>
      <c r="I19753" s="115">
        <f t="shared" si="617"/>
        <v>16.892299999999999</v>
      </c>
    </row>
    <row r="19754" spans="1:9" hidden="1">
      <c r="A19754" s="115" t="s">
        <v>50294</v>
      </c>
      <c r="B19754" s="115" t="s">
        <v>50295</v>
      </c>
      <c r="C19754" s="115" t="s">
        <v>50296</v>
      </c>
      <c r="D19754" s="115" t="s">
        <v>1453</v>
      </c>
      <c r="E19754" s="115">
        <v>18.427399999999999</v>
      </c>
      <c r="F19754" s="674">
        <v>293.83600000000001</v>
      </c>
      <c r="G19754" s="674">
        <v>295.84500000000003</v>
      </c>
      <c r="H19754" s="115">
        <f t="shared" si="616"/>
        <v>1.0068371472522089</v>
      </c>
      <c r="I19754" s="115">
        <f t="shared" si="617"/>
        <v>18.5534</v>
      </c>
    </row>
    <row r="19755" spans="1:9" hidden="1">
      <c r="A19755" s="115" t="s">
        <v>50297</v>
      </c>
      <c r="B19755" s="115" t="s">
        <v>50298</v>
      </c>
      <c r="C19755" s="115" t="s">
        <v>50299</v>
      </c>
      <c r="D19755" s="115" t="s">
        <v>1453</v>
      </c>
      <c r="E19755" s="115">
        <v>18.287400000000002</v>
      </c>
      <c r="F19755" s="674">
        <v>293.83600000000001</v>
      </c>
      <c r="G19755" s="674">
        <v>295.84500000000003</v>
      </c>
      <c r="H19755" s="115">
        <f t="shared" si="616"/>
        <v>1.0068371472522089</v>
      </c>
      <c r="I19755" s="115">
        <f t="shared" si="617"/>
        <v>18.412400000000002</v>
      </c>
    </row>
    <row r="19756" spans="1:9" hidden="1">
      <c r="A19756" s="115" t="s">
        <v>50300</v>
      </c>
      <c r="B19756" s="115" t="s">
        <v>50301</v>
      </c>
      <c r="C19756" s="115" t="s">
        <v>50302</v>
      </c>
      <c r="D19756" s="115" t="s">
        <v>1453</v>
      </c>
      <c r="E19756" s="115">
        <v>20.301100000000002</v>
      </c>
      <c r="F19756" s="674">
        <v>293.83600000000001</v>
      </c>
      <c r="G19756" s="674">
        <v>295.84500000000003</v>
      </c>
      <c r="H19756" s="115">
        <f t="shared" si="616"/>
        <v>1.0068371472522089</v>
      </c>
      <c r="I19756" s="115">
        <f t="shared" si="617"/>
        <v>20.439900000000002</v>
      </c>
    </row>
    <row r="19757" spans="1:9" hidden="1">
      <c r="A19757" s="115" t="s">
        <v>50303</v>
      </c>
      <c r="B19757" s="115" t="s">
        <v>50304</v>
      </c>
      <c r="C19757" s="115" t="s">
        <v>50305</v>
      </c>
      <c r="D19757" s="115" t="s">
        <v>1453</v>
      </c>
      <c r="E19757" s="115">
        <v>22.2971</v>
      </c>
      <c r="F19757" s="674">
        <v>293.83600000000001</v>
      </c>
      <c r="G19757" s="674">
        <v>295.84500000000003</v>
      </c>
      <c r="H19757" s="115">
        <f t="shared" si="616"/>
        <v>1.0068371472522089</v>
      </c>
      <c r="I19757" s="115">
        <f t="shared" si="617"/>
        <v>22.4495</v>
      </c>
    </row>
    <row r="19758" spans="1:9" hidden="1">
      <c r="A19758" s="115" t="s">
        <v>50306</v>
      </c>
      <c r="B19758" s="115" t="s">
        <v>50307</v>
      </c>
      <c r="C19758" s="115" t="s">
        <v>50308</v>
      </c>
      <c r="D19758" s="115" t="s">
        <v>1453</v>
      </c>
      <c r="E19758" s="115">
        <v>17.623000000000001</v>
      </c>
      <c r="F19758" s="674">
        <v>293.83600000000001</v>
      </c>
      <c r="G19758" s="674">
        <v>295.84500000000003</v>
      </c>
      <c r="H19758" s="115">
        <f t="shared" si="616"/>
        <v>1.0068371472522089</v>
      </c>
      <c r="I19758" s="115">
        <f t="shared" si="617"/>
        <v>17.743500000000001</v>
      </c>
    </row>
    <row r="19759" spans="1:9" hidden="1">
      <c r="A19759" s="115" t="s">
        <v>50309</v>
      </c>
      <c r="B19759" s="115" t="s">
        <v>50310</v>
      </c>
      <c r="C19759" s="115" t="s">
        <v>50311</v>
      </c>
      <c r="D19759" s="115" t="s">
        <v>1453</v>
      </c>
      <c r="E19759" s="115">
        <v>20.790900000000001</v>
      </c>
      <c r="F19759" s="674">
        <v>293.83600000000001</v>
      </c>
      <c r="G19759" s="674">
        <v>295.84500000000003</v>
      </c>
      <c r="H19759" s="115">
        <f t="shared" si="616"/>
        <v>1.0068371472522089</v>
      </c>
      <c r="I19759" s="115">
        <f t="shared" si="617"/>
        <v>20.9331</v>
      </c>
    </row>
    <row r="19760" spans="1:9" hidden="1">
      <c r="A19760" s="115" t="s">
        <v>50312</v>
      </c>
      <c r="B19760" s="115" t="s">
        <v>50313</v>
      </c>
      <c r="C19760" s="115" t="s">
        <v>50314</v>
      </c>
      <c r="D19760" s="115" t="s">
        <v>1453</v>
      </c>
      <c r="E19760" s="115">
        <v>39.739400000000003</v>
      </c>
      <c r="F19760" s="674">
        <v>293.83600000000001</v>
      </c>
      <c r="G19760" s="674">
        <v>295.84500000000003</v>
      </c>
      <c r="H19760" s="115">
        <f t="shared" si="616"/>
        <v>1.0068371472522089</v>
      </c>
      <c r="I19760" s="115">
        <f t="shared" si="617"/>
        <v>40.011099999999999</v>
      </c>
    </row>
    <row r="19761" spans="1:9" hidden="1">
      <c r="A19761" s="115" t="s">
        <v>50315</v>
      </c>
      <c r="B19761" s="115" t="s">
        <v>50316</v>
      </c>
      <c r="C19761" s="115" t="s">
        <v>50317</v>
      </c>
      <c r="D19761" s="115" t="s">
        <v>1453</v>
      </c>
      <c r="E19761" s="115">
        <v>31.270499999999998</v>
      </c>
      <c r="F19761" s="674">
        <v>293.83600000000001</v>
      </c>
      <c r="G19761" s="674">
        <v>295.84500000000003</v>
      </c>
      <c r="H19761" s="115">
        <f t="shared" si="616"/>
        <v>1.0068371472522089</v>
      </c>
      <c r="I19761" s="115">
        <f t="shared" si="617"/>
        <v>31.484300000000001</v>
      </c>
    </row>
    <row r="19762" spans="1:9" hidden="1">
      <c r="A19762" s="115" t="s">
        <v>50318</v>
      </c>
      <c r="B19762" s="115" t="s">
        <v>50319</v>
      </c>
      <c r="C19762" s="115" t="s">
        <v>50320</v>
      </c>
      <c r="D19762" s="115" t="s">
        <v>1453</v>
      </c>
      <c r="E19762" s="115">
        <v>11.6982</v>
      </c>
      <c r="F19762" s="674">
        <v>293.83600000000001</v>
      </c>
      <c r="G19762" s="674">
        <v>295.84500000000003</v>
      </c>
      <c r="H19762" s="115">
        <f t="shared" si="616"/>
        <v>1.0068371472522089</v>
      </c>
      <c r="I19762" s="115">
        <f t="shared" si="617"/>
        <v>11.7782</v>
      </c>
    </row>
    <row r="19763" spans="1:9" hidden="1">
      <c r="A19763" s="115" t="s">
        <v>50321</v>
      </c>
      <c r="B19763" s="115" t="s">
        <v>50322</v>
      </c>
      <c r="C19763" s="115" t="s">
        <v>50323</v>
      </c>
      <c r="D19763" s="115" t="s">
        <v>1453</v>
      </c>
      <c r="E19763" s="115">
        <v>21.5214</v>
      </c>
      <c r="F19763" s="674">
        <v>293.83600000000001</v>
      </c>
      <c r="G19763" s="674">
        <v>295.84500000000003</v>
      </c>
      <c r="H19763" s="115">
        <f t="shared" si="616"/>
        <v>1.0068371472522089</v>
      </c>
      <c r="I19763" s="115">
        <f t="shared" si="617"/>
        <v>21.668500000000002</v>
      </c>
    </row>
    <row r="19764" spans="1:9" hidden="1">
      <c r="A19764" s="115" t="s">
        <v>50324</v>
      </c>
      <c r="B19764" s="115" t="s">
        <v>50325</v>
      </c>
      <c r="C19764" s="115" t="s">
        <v>50326</v>
      </c>
      <c r="D19764" s="115" t="s">
        <v>1453</v>
      </c>
      <c r="E19764" s="115">
        <v>12.5854</v>
      </c>
      <c r="F19764" s="674">
        <v>293.83600000000001</v>
      </c>
      <c r="G19764" s="674">
        <v>295.84500000000003</v>
      </c>
      <c r="H19764" s="115">
        <f t="shared" si="616"/>
        <v>1.0068371472522089</v>
      </c>
      <c r="I19764" s="115">
        <f t="shared" si="617"/>
        <v>12.6714</v>
      </c>
    </row>
    <row r="19765" spans="1:9" hidden="1">
      <c r="A19765" s="115" t="s">
        <v>50327</v>
      </c>
      <c r="B19765" s="115" t="s">
        <v>50328</v>
      </c>
      <c r="C19765" s="115" t="s">
        <v>50329</v>
      </c>
      <c r="D19765" s="115" t="s">
        <v>1453</v>
      </c>
      <c r="E19765" s="115">
        <v>26.1372</v>
      </c>
      <c r="F19765" s="674">
        <v>293.83600000000001</v>
      </c>
      <c r="G19765" s="674">
        <v>295.84500000000003</v>
      </c>
      <c r="H19765" s="115">
        <f t="shared" si="616"/>
        <v>1.0068371472522089</v>
      </c>
      <c r="I19765" s="115">
        <f t="shared" si="617"/>
        <v>26.315899999999999</v>
      </c>
    </row>
    <row r="19766" spans="1:9" hidden="1">
      <c r="A19766" s="115" t="s">
        <v>50330</v>
      </c>
      <c r="B19766" s="115" t="s">
        <v>50331</v>
      </c>
      <c r="C19766" s="115" t="s">
        <v>50332</v>
      </c>
      <c r="D19766" s="115" t="s">
        <v>1453</v>
      </c>
      <c r="E19766" s="115">
        <v>16.109300000000001</v>
      </c>
      <c r="F19766" s="674">
        <v>293.83600000000001</v>
      </c>
      <c r="G19766" s="674">
        <v>295.84500000000003</v>
      </c>
      <c r="H19766" s="115">
        <f t="shared" si="616"/>
        <v>1.0068371472522089</v>
      </c>
      <c r="I19766" s="115">
        <f t="shared" si="617"/>
        <v>16.2194</v>
      </c>
    </row>
    <row r="19767" spans="1:9" hidden="1">
      <c r="A19767" s="115" t="s">
        <v>50333</v>
      </c>
      <c r="B19767" s="115" t="s">
        <v>50334</v>
      </c>
      <c r="C19767" s="115" t="s">
        <v>50335</v>
      </c>
      <c r="D19767" s="115" t="s">
        <v>1453</v>
      </c>
      <c r="E19767" s="115">
        <v>17.418700000000001</v>
      </c>
      <c r="F19767" s="674">
        <v>293.83600000000001</v>
      </c>
      <c r="G19767" s="674">
        <v>295.84500000000003</v>
      </c>
      <c r="H19767" s="115">
        <f t="shared" si="616"/>
        <v>1.0068371472522089</v>
      </c>
      <c r="I19767" s="115">
        <f t="shared" si="617"/>
        <v>17.537800000000001</v>
      </c>
    </row>
    <row r="19768" spans="1:9" hidden="1">
      <c r="A19768" s="115" t="s">
        <v>50336</v>
      </c>
      <c r="B19768" s="115" t="s">
        <v>50337</v>
      </c>
      <c r="C19768" s="115" t="s">
        <v>50338</v>
      </c>
      <c r="D19768" s="115" t="s">
        <v>1453</v>
      </c>
      <c r="E19768" s="115">
        <v>15.407299999999999</v>
      </c>
      <c r="F19768" s="674">
        <v>293.83600000000001</v>
      </c>
      <c r="G19768" s="674">
        <v>295.84500000000003</v>
      </c>
      <c r="H19768" s="115">
        <f t="shared" si="616"/>
        <v>1.0068371472522089</v>
      </c>
      <c r="I19768" s="115">
        <f t="shared" si="617"/>
        <v>15.512600000000001</v>
      </c>
    </row>
    <row r="19769" spans="1:9" hidden="1">
      <c r="A19769" s="115" t="s">
        <v>50339</v>
      </c>
      <c r="B19769" s="115" t="s">
        <v>50340</v>
      </c>
      <c r="C19769" s="115" t="s">
        <v>50341</v>
      </c>
      <c r="D19769" s="115" t="s">
        <v>1453</v>
      </c>
      <c r="E19769" s="115">
        <v>10.9839</v>
      </c>
      <c r="F19769" s="674">
        <v>293.83600000000001</v>
      </c>
      <c r="G19769" s="674">
        <v>295.84500000000003</v>
      </c>
      <c r="H19769" s="115">
        <f t="shared" si="616"/>
        <v>1.0068371472522089</v>
      </c>
      <c r="I19769" s="115">
        <f t="shared" si="617"/>
        <v>11.058999999999999</v>
      </c>
    </row>
    <row r="19770" spans="1:9" hidden="1">
      <c r="A19770" s="115" t="s">
        <v>50342</v>
      </c>
      <c r="B19770" s="115" t="s">
        <v>50343</v>
      </c>
      <c r="C19770" s="115" t="s">
        <v>50344</v>
      </c>
      <c r="D19770" s="115" t="s">
        <v>1453</v>
      </c>
      <c r="E19770" s="115">
        <v>11.063599999999999</v>
      </c>
      <c r="F19770" s="674">
        <v>293.83600000000001</v>
      </c>
      <c r="G19770" s="674">
        <v>295.84500000000003</v>
      </c>
      <c r="H19770" s="115">
        <f t="shared" si="616"/>
        <v>1.0068371472522089</v>
      </c>
      <c r="I19770" s="115">
        <f t="shared" si="617"/>
        <v>11.139200000000001</v>
      </c>
    </row>
    <row r="19771" spans="1:9" hidden="1">
      <c r="A19771" s="115" t="s">
        <v>50345</v>
      </c>
      <c r="B19771" s="115" t="s">
        <v>50346</v>
      </c>
      <c r="C19771" s="115" t="s">
        <v>50347</v>
      </c>
      <c r="D19771" s="115" t="s">
        <v>2038</v>
      </c>
      <c r="E19771" s="115">
        <v>0.60499999999999998</v>
      </c>
      <c r="F19771" s="674">
        <v>293.83600000000001</v>
      </c>
      <c r="G19771" s="674">
        <v>295.84500000000003</v>
      </c>
      <c r="H19771" s="115">
        <f t="shared" si="616"/>
        <v>1.0068371472522089</v>
      </c>
      <c r="I19771" s="115">
        <f t="shared" si="617"/>
        <v>0.60909999999999997</v>
      </c>
    </row>
    <row r="19772" spans="1:9" hidden="1">
      <c r="A19772" s="115" t="s">
        <v>50348</v>
      </c>
      <c r="B19772" s="115" t="s">
        <v>50349</v>
      </c>
      <c r="C19772" s="115" t="s">
        <v>50350</v>
      </c>
      <c r="D19772" s="115" t="s">
        <v>2038</v>
      </c>
      <c r="E19772" s="115">
        <v>0.39739999999999998</v>
      </c>
      <c r="F19772" s="674">
        <v>293.83600000000001</v>
      </c>
      <c r="G19772" s="674">
        <v>295.84500000000003</v>
      </c>
      <c r="H19772" s="115">
        <f t="shared" si="616"/>
        <v>1.0068371472522089</v>
      </c>
      <c r="I19772" s="115">
        <f t="shared" si="617"/>
        <v>0.40010000000000001</v>
      </c>
    </row>
    <row r="19773" spans="1:9" hidden="1">
      <c r="A19773" s="115" t="s">
        <v>50351</v>
      </c>
      <c r="B19773" s="115" t="s">
        <v>50352</v>
      </c>
      <c r="C19773" s="115" t="s">
        <v>50353</v>
      </c>
      <c r="D19773" s="115" t="s">
        <v>2038</v>
      </c>
      <c r="E19773" s="115">
        <v>1.7855000000000001</v>
      </c>
      <c r="F19773" s="674">
        <v>293.83600000000001</v>
      </c>
      <c r="G19773" s="674">
        <v>295.84500000000003</v>
      </c>
      <c r="H19773" s="115">
        <f t="shared" si="616"/>
        <v>1.0068371472522089</v>
      </c>
      <c r="I19773" s="115">
        <f t="shared" si="617"/>
        <v>1.7977000000000001</v>
      </c>
    </row>
    <row r="19774" spans="1:9" hidden="1">
      <c r="A19774" s="115" t="s">
        <v>50354</v>
      </c>
      <c r="B19774" s="115" t="s">
        <v>50355</v>
      </c>
      <c r="C19774" s="115" t="s">
        <v>50356</v>
      </c>
      <c r="D19774" s="115" t="s">
        <v>2038</v>
      </c>
      <c r="E19774" s="115">
        <v>3.3727</v>
      </c>
      <c r="F19774" s="674">
        <v>293.83600000000001</v>
      </c>
      <c r="G19774" s="674">
        <v>295.84500000000003</v>
      </c>
      <c r="H19774" s="115">
        <f t="shared" si="616"/>
        <v>1.0068371472522089</v>
      </c>
      <c r="I19774" s="115">
        <f t="shared" si="617"/>
        <v>3.3957999999999999</v>
      </c>
    </row>
    <row r="19775" spans="1:9" hidden="1">
      <c r="A19775" s="115" t="s">
        <v>50357</v>
      </c>
      <c r="B19775" s="115" t="s">
        <v>50358</v>
      </c>
      <c r="C19775" s="115" t="s">
        <v>50359</v>
      </c>
      <c r="D19775" s="115" t="s">
        <v>2038</v>
      </c>
      <c r="E19775" s="115">
        <v>4.3067000000000002</v>
      </c>
      <c r="F19775" s="674">
        <v>293.83600000000001</v>
      </c>
      <c r="G19775" s="674">
        <v>295.84500000000003</v>
      </c>
      <c r="H19775" s="115">
        <f t="shared" si="616"/>
        <v>1.0068371472522089</v>
      </c>
      <c r="I19775" s="115">
        <f t="shared" si="617"/>
        <v>4.3361000000000001</v>
      </c>
    </row>
    <row r="19776" spans="1:9" hidden="1">
      <c r="A19776" s="115" t="s">
        <v>50360</v>
      </c>
      <c r="B19776" s="115" t="s">
        <v>50361</v>
      </c>
      <c r="C19776" s="115" t="s">
        <v>50362</v>
      </c>
      <c r="D19776" s="115" t="s">
        <v>2038</v>
      </c>
      <c r="E19776" s="115">
        <v>5.4558</v>
      </c>
      <c r="F19776" s="674">
        <v>293.83600000000001</v>
      </c>
      <c r="G19776" s="674">
        <v>295.84500000000003</v>
      </c>
      <c r="H19776" s="115">
        <f t="shared" si="616"/>
        <v>1.0068371472522089</v>
      </c>
      <c r="I19776" s="115">
        <f t="shared" si="617"/>
        <v>5.4931000000000001</v>
      </c>
    </row>
    <row r="19777" spans="1:9" hidden="1">
      <c r="A19777" s="115" t="s">
        <v>50363</v>
      </c>
      <c r="B19777" s="115" t="s">
        <v>50364</v>
      </c>
      <c r="C19777" s="115" t="s">
        <v>50365</v>
      </c>
      <c r="D19777" s="115" t="s">
        <v>1453</v>
      </c>
      <c r="E19777" s="115">
        <v>60.716099999999997</v>
      </c>
      <c r="F19777" s="674">
        <v>293.83600000000001</v>
      </c>
      <c r="G19777" s="674">
        <v>295.84500000000003</v>
      </c>
      <c r="H19777" s="115">
        <f t="shared" si="616"/>
        <v>1.0068371472522089</v>
      </c>
      <c r="I19777" s="115">
        <f t="shared" si="617"/>
        <v>61.1312</v>
      </c>
    </row>
    <row r="19778" spans="1:9" hidden="1">
      <c r="A19778" s="115" t="s">
        <v>50366</v>
      </c>
      <c r="B19778" s="115" t="s">
        <v>50367</v>
      </c>
      <c r="C19778" s="115" t="s">
        <v>50368</v>
      </c>
      <c r="D19778" s="115" t="s">
        <v>1453</v>
      </c>
      <c r="E19778" s="115">
        <v>105.3394</v>
      </c>
      <c r="F19778" s="674">
        <v>293.83600000000001</v>
      </c>
      <c r="G19778" s="674">
        <v>295.84500000000003</v>
      </c>
      <c r="H19778" s="115">
        <f t="shared" si="616"/>
        <v>1.0068371472522089</v>
      </c>
      <c r="I19778" s="115">
        <f t="shared" si="617"/>
        <v>106.0596</v>
      </c>
    </row>
    <row r="19779" spans="1:9" hidden="1">
      <c r="A19779" s="115" t="s">
        <v>50369</v>
      </c>
      <c r="B19779" s="115" t="s">
        <v>50370</v>
      </c>
      <c r="C19779" s="115" t="s">
        <v>50371</v>
      </c>
      <c r="D19779" s="115" t="s">
        <v>1453</v>
      </c>
      <c r="E19779" s="115">
        <v>308.29180000000002</v>
      </c>
      <c r="F19779" s="674">
        <v>293.83600000000001</v>
      </c>
      <c r="G19779" s="674">
        <v>295.84500000000003</v>
      </c>
      <c r="H19779" s="115">
        <f t="shared" si="616"/>
        <v>1.0068371472522089</v>
      </c>
      <c r="I19779" s="115">
        <f t="shared" si="617"/>
        <v>310.39960000000002</v>
      </c>
    </row>
    <row r="19780" spans="1:9" hidden="1">
      <c r="A19780" s="115" t="s">
        <v>50372</v>
      </c>
      <c r="B19780" s="115" t="s">
        <v>50373</v>
      </c>
      <c r="C19780" s="115" t="s">
        <v>50374</v>
      </c>
      <c r="D19780" s="115" t="s">
        <v>1453</v>
      </c>
      <c r="E19780" s="115">
        <v>123.392</v>
      </c>
      <c r="F19780" s="674">
        <v>293.83600000000001</v>
      </c>
      <c r="G19780" s="674">
        <v>295.84500000000003</v>
      </c>
      <c r="H19780" s="115">
        <f t="shared" si="616"/>
        <v>1.0068371472522089</v>
      </c>
      <c r="I19780" s="115">
        <f t="shared" si="617"/>
        <v>124.23560000000001</v>
      </c>
    </row>
    <row r="19781" spans="1:9" hidden="1">
      <c r="A19781" s="115" t="s">
        <v>50375</v>
      </c>
      <c r="B19781" s="115" t="s">
        <v>50376</v>
      </c>
      <c r="C19781" s="115" t="s">
        <v>50377</v>
      </c>
      <c r="D19781" s="115" t="s">
        <v>1453</v>
      </c>
      <c r="E19781" s="115">
        <v>426.57400000000001</v>
      </c>
      <c r="F19781" s="674">
        <v>293.83600000000001</v>
      </c>
      <c r="G19781" s="674">
        <v>295.84500000000003</v>
      </c>
      <c r="H19781" s="115">
        <f t="shared" ref="H19781:H19844" si="618">G19781/F19781</f>
        <v>1.0068371472522089</v>
      </c>
      <c r="I19781" s="115">
        <f t="shared" ref="I19781:I19844" si="619">ROUND(H19781*E19781,4)</f>
        <v>429.4905</v>
      </c>
    </row>
    <row r="19782" spans="1:9" hidden="1">
      <c r="A19782" s="115" t="s">
        <v>50378</v>
      </c>
      <c r="B19782" s="115" t="s">
        <v>50379</v>
      </c>
      <c r="C19782" s="115" t="s">
        <v>50380</v>
      </c>
      <c r="D19782" s="115" t="s">
        <v>1453</v>
      </c>
      <c r="E19782" s="115">
        <v>42.2224</v>
      </c>
      <c r="F19782" s="674">
        <v>293.83600000000001</v>
      </c>
      <c r="G19782" s="674">
        <v>295.84500000000003</v>
      </c>
      <c r="H19782" s="115">
        <f t="shared" si="618"/>
        <v>1.0068371472522089</v>
      </c>
      <c r="I19782" s="115">
        <f t="shared" si="619"/>
        <v>42.511099999999999</v>
      </c>
    </row>
    <row r="19783" spans="1:9" hidden="1">
      <c r="A19783" s="115" t="s">
        <v>50381</v>
      </c>
      <c r="B19783" s="115" t="s">
        <v>50382</v>
      </c>
      <c r="C19783" s="115" t="s">
        <v>50383</v>
      </c>
      <c r="D19783" s="115" t="s">
        <v>2038</v>
      </c>
      <c r="E19783" s="115">
        <v>1.0329999999999999</v>
      </c>
      <c r="F19783" s="674">
        <v>293.83600000000001</v>
      </c>
      <c r="G19783" s="674">
        <v>295.84500000000003</v>
      </c>
      <c r="H19783" s="115">
        <f t="shared" si="618"/>
        <v>1.0068371472522089</v>
      </c>
      <c r="I19783" s="115">
        <f t="shared" si="619"/>
        <v>1.0401</v>
      </c>
    </row>
    <row r="19784" spans="1:9" hidden="1">
      <c r="A19784" s="115" t="s">
        <v>50384</v>
      </c>
      <c r="B19784" s="115" t="s">
        <v>50385</v>
      </c>
      <c r="C19784" s="115" t="s">
        <v>50386</v>
      </c>
      <c r="D19784" s="115" t="s">
        <v>2038</v>
      </c>
      <c r="E19784" s="115">
        <v>3.7309000000000001</v>
      </c>
      <c r="F19784" s="674">
        <v>293.83600000000001</v>
      </c>
      <c r="G19784" s="674">
        <v>295.84500000000003</v>
      </c>
      <c r="H19784" s="115">
        <f t="shared" si="618"/>
        <v>1.0068371472522089</v>
      </c>
      <c r="I19784" s="115">
        <f t="shared" si="619"/>
        <v>3.7564000000000002</v>
      </c>
    </row>
    <row r="19785" spans="1:9" hidden="1">
      <c r="A19785" s="115" t="s">
        <v>50387</v>
      </c>
      <c r="B19785" s="115" t="s">
        <v>50388</v>
      </c>
      <c r="C19785" s="115" t="s">
        <v>50389</v>
      </c>
      <c r="D19785" s="115" t="s">
        <v>2038</v>
      </c>
      <c r="E19785" s="115">
        <v>6.0537000000000001</v>
      </c>
      <c r="F19785" s="674">
        <v>293.83600000000001</v>
      </c>
      <c r="G19785" s="674">
        <v>295.84500000000003</v>
      </c>
      <c r="H19785" s="115">
        <f t="shared" si="618"/>
        <v>1.0068371472522089</v>
      </c>
      <c r="I19785" s="115">
        <f t="shared" si="619"/>
        <v>6.0951000000000004</v>
      </c>
    </row>
    <row r="19786" spans="1:9" hidden="1">
      <c r="A19786" s="115" t="s">
        <v>50390</v>
      </c>
      <c r="B19786" s="115" t="s">
        <v>50391</v>
      </c>
      <c r="C19786" s="115" t="s">
        <v>50392</v>
      </c>
      <c r="D19786" s="115" t="s">
        <v>1453</v>
      </c>
      <c r="E19786" s="115">
        <v>61.0747</v>
      </c>
      <c r="F19786" s="674">
        <v>293.83600000000001</v>
      </c>
      <c r="G19786" s="674">
        <v>295.84500000000003</v>
      </c>
      <c r="H19786" s="115">
        <f t="shared" si="618"/>
        <v>1.0068371472522089</v>
      </c>
      <c r="I19786" s="115">
        <f t="shared" si="619"/>
        <v>61.4923</v>
      </c>
    </row>
    <row r="19787" spans="1:9" hidden="1">
      <c r="A19787" s="115" t="s">
        <v>50393</v>
      </c>
      <c r="B19787" s="115" t="s">
        <v>50394</v>
      </c>
      <c r="C19787" s="115" t="s">
        <v>50395</v>
      </c>
      <c r="D19787" s="115" t="s">
        <v>1453</v>
      </c>
      <c r="E19787" s="115">
        <v>49.923499999999997</v>
      </c>
      <c r="F19787" s="674">
        <v>293.83600000000001</v>
      </c>
      <c r="G19787" s="674">
        <v>295.84500000000003</v>
      </c>
      <c r="H19787" s="115">
        <f t="shared" si="618"/>
        <v>1.0068371472522089</v>
      </c>
      <c r="I19787" s="115">
        <f t="shared" si="619"/>
        <v>50.264800000000001</v>
      </c>
    </row>
    <row r="19788" spans="1:9" hidden="1">
      <c r="A19788" s="115" t="s">
        <v>50396</v>
      </c>
      <c r="B19788" s="115" t="s">
        <v>50397</v>
      </c>
      <c r="C19788" s="115" t="s">
        <v>50398</v>
      </c>
      <c r="D19788" s="115" t="s">
        <v>1453</v>
      </c>
      <c r="E19788" s="115">
        <v>4.4154</v>
      </c>
      <c r="F19788" s="674">
        <v>293.83600000000001</v>
      </c>
      <c r="G19788" s="674">
        <v>295.84500000000003</v>
      </c>
      <c r="H19788" s="115">
        <f t="shared" si="618"/>
        <v>1.0068371472522089</v>
      </c>
      <c r="I19788" s="115">
        <f t="shared" si="619"/>
        <v>4.4455999999999998</v>
      </c>
    </row>
    <row r="19789" spans="1:9" hidden="1">
      <c r="A19789" s="115" t="s">
        <v>50399</v>
      </c>
      <c r="B19789" s="115" t="s">
        <v>50400</v>
      </c>
      <c r="C19789" s="115" t="s">
        <v>50401</v>
      </c>
      <c r="D19789" s="115" t="s">
        <v>1453</v>
      </c>
      <c r="E19789" s="115">
        <v>18.196200000000001</v>
      </c>
      <c r="F19789" s="674">
        <v>293.83600000000001</v>
      </c>
      <c r="G19789" s="674">
        <v>295.84500000000003</v>
      </c>
      <c r="H19789" s="115">
        <f t="shared" si="618"/>
        <v>1.0068371472522089</v>
      </c>
      <c r="I19789" s="115">
        <f t="shared" si="619"/>
        <v>18.320599999999999</v>
      </c>
    </row>
    <row r="19790" spans="1:9" hidden="1">
      <c r="A19790" s="115" t="s">
        <v>50402</v>
      </c>
      <c r="B19790" s="115" t="s">
        <v>50403</v>
      </c>
      <c r="C19790" s="115" t="s">
        <v>50404</v>
      </c>
      <c r="D19790" s="115" t="s">
        <v>1453</v>
      </c>
      <c r="E19790" s="115">
        <v>6.9029999999999996</v>
      </c>
      <c r="F19790" s="674">
        <v>293.83600000000001</v>
      </c>
      <c r="G19790" s="674">
        <v>295.84500000000003</v>
      </c>
      <c r="H19790" s="115">
        <f t="shared" si="618"/>
        <v>1.0068371472522089</v>
      </c>
      <c r="I19790" s="115">
        <f t="shared" si="619"/>
        <v>6.9501999999999997</v>
      </c>
    </row>
    <row r="19791" spans="1:9" hidden="1">
      <c r="A19791" s="115" t="s">
        <v>50405</v>
      </c>
      <c r="B19791" s="115" t="s">
        <v>50406</v>
      </c>
      <c r="C19791" s="115" t="s">
        <v>50407</v>
      </c>
      <c r="D19791" s="115" t="s">
        <v>1242</v>
      </c>
      <c r="E19791" s="115">
        <v>51.351100000000002</v>
      </c>
      <c r="F19791" s="674">
        <v>293.83600000000001</v>
      </c>
      <c r="G19791" s="674">
        <v>295.84500000000003</v>
      </c>
      <c r="H19791" s="115">
        <f t="shared" si="618"/>
        <v>1.0068371472522089</v>
      </c>
      <c r="I19791" s="115">
        <f t="shared" si="619"/>
        <v>51.702199999999998</v>
      </c>
    </row>
    <row r="19792" spans="1:9" hidden="1">
      <c r="A19792" s="115" t="s">
        <v>50408</v>
      </c>
      <c r="B19792" s="115" t="s">
        <v>50409</v>
      </c>
      <c r="C19792" s="115" t="s">
        <v>50410</v>
      </c>
      <c r="D19792" s="115" t="s">
        <v>1242</v>
      </c>
      <c r="E19792" s="115">
        <v>54.388199999999998</v>
      </c>
      <c r="F19792" s="674">
        <v>293.83600000000001</v>
      </c>
      <c r="G19792" s="674">
        <v>295.84500000000003</v>
      </c>
      <c r="H19792" s="115">
        <f t="shared" si="618"/>
        <v>1.0068371472522089</v>
      </c>
      <c r="I19792" s="115">
        <f t="shared" si="619"/>
        <v>54.760100000000001</v>
      </c>
    </row>
    <row r="19793" spans="1:9" hidden="1">
      <c r="A19793" s="115" t="s">
        <v>50411</v>
      </c>
      <c r="B19793" s="115" t="s">
        <v>50412</v>
      </c>
      <c r="C19793" s="115" t="s">
        <v>50413</v>
      </c>
      <c r="D19793" s="115" t="s">
        <v>1242</v>
      </c>
      <c r="E19793" s="115">
        <v>65.887699999999995</v>
      </c>
      <c r="F19793" s="674">
        <v>293.83600000000001</v>
      </c>
      <c r="G19793" s="674">
        <v>295.84500000000003</v>
      </c>
      <c r="H19793" s="115">
        <f t="shared" si="618"/>
        <v>1.0068371472522089</v>
      </c>
      <c r="I19793" s="115">
        <f t="shared" si="619"/>
        <v>66.338200000000001</v>
      </c>
    </row>
    <row r="19794" spans="1:9" hidden="1">
      <c r="A19794" s="115" t="s">
        <v>50414</v>
      </c>
      <c r="B19794" s="115" t="s">
        <v>50415</v>
      </c>
      <c r="C19794" s="115" t="s">
        <v>50416</v>
      </c>
      <c r="D19794" s="115" t="s">
        <v>1242</v>
      </c>
      <c r="E19794" s="115">
        <v>67.748099999999994</v>
      </c>
      <c r="F19794" s="674">
        <v>293.83600000000001</v>
      </c>
      <c r="G19794" s="674">
        <v>295.84500000000003</v>
      </c>
      <c r="H19794" s="115">
        <f t="shared" si="618"/>
        <v>1.0068371472522089</v>
      </c>
      <c r="I19794" s="115">
        <f t="shared" si="619"/>
        <v>68.211299999999994</v>
      </c>
    </row>
    <row r="19795" spans="1:9" hidden="1">
      <c r="A19795" s="115" t="s">
        <v>50417</v>
      </c>
      <c r="B19795" s="115" t="s">
        <v>50418</v>
      </c>
      <c r="C19795" s="115" t="s">
        <v>50419</v>
      </c>
      <c r="D19795" s="115" t="s">
        <v>1242</v>
      </c>
      <c r="E19795" s="115">
        <v>94.157600000000002</v>
      </c>
      <c r="F19795" s="674">
        <v>293.83600000000001</v>
      </c>
      <c r="G19795" s="674">
        <v>295.84500000000003</v>
      </c>
      <c r="H19795" s="115">
        <f t="shared" si="618"/>
        <v>1.0068371472522089</v>
      </c>
      <c r="I19795" s="115">
        <f t="shared" si="619"/>
        <v>94.801400000000001</v>
      </c>
    </row>
    <row r="19796" spans="1:9" hidden="1">
      <c r="A19796" s="115" t="s">
        <v>50420</v>
      </c>
      <c r="B19796" s="115" t="s">
        <v>50421</v>
      </c>
      <c r="C19796" s="115" t="s">
        <v>50422</v>
      </c>
      <c r="D19796" s="115" t="s">
        <v>1242</v>
      </c>
      <c r="E19796" s="115">
        <v>30.1538</v>
      </c>
      <c r="F19796" s="674">
        <v>293.83600000000001</v>
      </c>
      <c r="G19796" s="674">
        <v>295.84500000000003</v>
      </c>
      <c r="H19796" s="115">
        <f t="shared" si="618"/>
        <v>1.0068371472522089</v>
      </c>
      <c r="I19796" s="115">
        <f t="shared" si="619"/>
        <v>30.36</v>
      </c>
    </row>
    <row r="19797" spans="1:9" hidden="1">
      <c r="A19797" s="115" t="s">
        <v>50423</v>
      </c>
      <c r="B19797" s="115" t="s">
        <v>50424</v>
      </c>
      <c r="C19797" s="115" t="s">
        <v>50425</v>
      </c>
      <c r="D19797" s="115" t="s">
        <v>1242</v>
      </c>
      <c r="E19797" s="115">
        <v>103.7809</v>
      </c>
      <c r="F19797" s="674">
        <v>293.83600000000001</v>
      </c>
      <c r="G19797" s="674">
        <v>295.84500000000003</v>
      </c>
      <c r="H19797" s="115">
        <f t="shared" si="618"/>
        <v>1.0068371472522089</v>
      </c>
      <c r="I19797" s="115">
        <f t="shared" si="619"/>
        <v>104.4905</v>
      </c>
    </row>
    <row r="19798" spans="1:9" hidden="1">
      <c r="A19798" s="115" t="s">
        <v>50426</v>
      </c>
      <c r="B19798" s="115" t="s">
        <v>50427</v>
      </c>
      <c r="C19798" s="115" t="s">
        <v>50428</v>
      </c>
      <c r="D19798" s="115" t="s">
        <v>1242</v>
      </c>
      <c r="E19798" s="115">
        <v>96.712900000000005</v>
      </c>
      <c r="F19798" s="674">
        <v>293.83600000000001</v>
      </c>
      <c r="G19798" s="674">
        <v>295.84500000000003</v>
      </c>
      <c r="H19798" s="115">
        <f t="shared" si="618"/>
        <v>1.0068371472522089</v>
      </c>
      <c r="I19798" s="115">
        <f t="shared" si="619"/>
        <v>97.374099999999999</v>
      </c>
    </row>
    <row r="19799" spans="1:9" hidden="1">
      <c r="A19799" s="115" t="s">
        <v>50429</v>
      </c>
      <c r="B19799" s="115" t="s">
        <v>50430</v>
      </c>
      <c r="C19799" s="115" t="s">
        <v>50431</v>
      </c>
      <c r="D19799" s="115" t="s">
        <v>1242</v>
      </c>
      <c r="E19799" s="115">
        <v>115.54940000000001</v>
      </c>
      <c r="F19799" s="674">
        <v>293.83600000000001</v>
      </c>
      <c r="G19799" s="674">
        <v>295.84500000000003</v>
      </c>
      <c r="H19799" s="115">
        <f t="shared" si="618"/>
        <v>1.0068371472522089</v>
      </c>
      <c r="I19799" s="115">
        <f t="shared" si="619"/>
        <v>116.3394</v>
      </c>
    </row>
    <row r="19800" spans="1:9" hidden="1">
      <c r="A19800" s="115" t="s">
        <v>50432</v>
      </c>
      <c r="B19800" s="115" t="s">
        <v>50433</v>
      </c>
      <c r="C19800" s="115" t="s">
        <v>50434</v>
      </c>
      <c r="D19800" s="115" t="s">
        <v>1242</v>
      </c>
      <c r="E19800" s="115">
        <v>142.92310000000001</v>
      </c>
      <c r="F19800" s="674">
        <v>293.83600000000001</v>
      </c>
      <c r="G19800" s="674">
        <v>295.84500000000003</v>
      </c>
      <c r="H19800" s="115">
        <f t="shared" si="618"/>
        <v>1.0068371472522089</v>
      </c>
      <c r="I19800" s="115">
        <f t="shared" si="619"/>
        <v>143.90029999999999</v>
      </c>
    </row>
    <row r="19801" spans="1:9" hidden="1">
      <c r="A19801" s="115" t="s">
        <v>50435</v>
      </c>
      <c r="B19801" s="115" t="s">
        <v>50436</v>
      </c>
      <c r="C19801" s="115" t="s">
        <v>50437</v>
      </c>
      <c r="D19801" s="115" t="s">
        <v>1242</v>
      </c>
      <c r="E19801" s="115">
        <v>319.35210000000001</v>
      </c>
      <c r="F19801" s="674">
        <v>293.83600000000001</v>
      </c>
      <c r="G19801" s="674">
        <v>295.84500000000003</v>
      </c>
      <c r="H19801" s="115">
        <f t="shared" si="618"/>
        <v>1.0068371472522089</v>
      </c>
      <c r="I19801" s="115">
        <f t="shared" si="619"/>
        <v>321.53559999999999</v>
      </c>
    </row>
    <row r="19802" spans="1:9" hidden="1">
      <c r="A19802" s="115" t="s">
        <v>50438</v>
      </c>
      <c r="B19802" s="115" t="s">
        <v>50439</v>
      </c>
      <c r="C19802" s="115" t="s">
        <v>50440</v>
      </c>
      <c r="D19802" s="115" t="s">
        <v>1242</v>
      </c>
      <c r="E19802" s="115">
        <v>332.19439999999997</v>
      </c>
      <c r="F19802" s="674">
        <v>293.83600000000001</v>
      </c>
      <c r="G19802" s="674">
        <v>295.84500000000003</v>
      </c>
      <c r="H19802" s="115">
        <f t="shared" si="618"/>
        <v>1.0068371472522089</v>
      </c>
      <c r="I19802" s="115">
        <f t="shared" si="619"/>
        <v>334.46570000000003</v>
      </c>
    </row>
    <row r="19803" spans="1:9" hidden="1">
      <c r="A19803" s="115" t="s">
        <v>50441</v>
      </c>
      <c r="B19803" s="115" t="s">
        <v>50442</v>
      </c>
      <c r="C19803" s="115" t="s">
        <v>50443</v>
      </c>
      <c r="D19803" s="115" t="s">
        <v>1242</v>
      </c>
      <c r="E19803" s="115">
        <v>79.877600000000001</v>
      </c>
      <c r="F19803" s="674">
        <v>293.83600000000001</v>
      </c>
      <c r="G19803" s="674">
        <v>295.84500000000003</v>
      </c>
      <c r="H19803" s="115">
        <f t="shared" si="618"/>
        <v>1.0068371472522089</v>
      </c>
      <c r="I19803" s="115">
        <f t="shared" si="619"/>
        <v>80.423699999999997</v>
      </c>
    </row>
    <row r="19804" spans="1:9" hidden="1">
      <c r="A19804" s="115" t="s">
        <v>50444</v>
      </c>
      <c r="B19804" s="115" t="s">
        <v>50445</v>
      </c>
      <c r="C19804" s="115" t="s">
        <v>50446</v>
      </c>
      <c r="D19804" s="115" t="s">
        <v>1242</v>
      </c>
      <c r="E19804" s="115">
        <v>198.79759999999999</v>
      </c>
      <c r="F19804" s="674">
        <v>293.83600000000001</v>
      </c>
      <c r="G19804" s="674">
        <v>295.84500000000003</v>
      </c>
      <c r="H19804" s="115">
        <f t="shared" si="618"/>
        <v>1.0068371472522089</v>
      </c>
      <c r="I19804" s="115">
        <f t="shared" si="619"/>
        <v>200.1568</v>
      </c>
    </row>
    <row r="19805" spans="1:9" hidden="1">
      <c r="A19805" s="115" t="s">
        <v>50447</v>
      </c>
      <c r="B19805" s="115" t="s">
        <v>50448</v>
      </c>
      <c r="C19805" s="115" t="s">
        <v>50449</v>
      </c>
      <c r="D19805" s="115" t="s">
        <v>1242</v>
      </c>
      <c r="E19805" s="115">
        <v>544.90300000000002</v>
      </c>
      <c r="F19805" s="674">
        <v>293.83600000000001</v>
      </c>
      <c r="G19805" s="674">
        <v>295.84500000000003</v>
      </c>
      <c r="H19805" s="115">
        <f t="shared" si="618"/>
        <v>1.0068371472522089</v>
      </c>
      <c r="I19805" s="115">
        <f t="shared" si="619"/>
        <v>548.62860000000001</v>
      </c>
    </row>
    <row r="19806" spans="1:9" hidden="1">
      <c r="A19806" s="115" t="s">
        <v>50450</v>
      </c>
      <c r="B19806" s="115" t="s">
        <v>50451</v>
      </c>
      <c r="C19806" s="115" t="s">
        <v>50452</v>
      </c>
      <c r="D19806" s="115" t="s">
        <v>1242</v>
      </c>
      <c r="E19806" s="115">
        <v>397.1216</v>
      </c>
      <c r="F19806" s="674">
        <v>293.83600000000001</v>
      </c>
      <c r="G19806" s="674">
        <v>295.84500000000003</v>
      </c>
      <c r="H19806" s="115">
        <f t="shared" si="618"/>
        <v>1.0068371472522089</v>
      </c>
      <c r="I19806" s="115">
        <f t="shared" si="619"/>
        <v>399.83679999999998</v>
      </c>
    </row>
    <row r="19807" spans="1:9" hidden="1">
      <c r="A19807" s="115" t="s">
        <v>50453</v>
      </c>
      <c r="B19807" s="115" t="s">
        <v>50454</v>
      </c>
      <c r="C19807" s="115" t="s">
        <v>50455</v>
      </c>
      <c r="D19807" s="115" t="s">
        <v>1242</v>
      </c>
      <c r="E19807" s="115">
        <v>410.55489999999998</v>
      </c>
      <c r="F19807" s="674">
        <v>293.83600000000001</v>
      </c>
      <c r="G19807" s="674">
        <v>295.84500000000003</v>
      </c>
      <c r="H19807" s="115">
        <f t="shared" si="618"/>
        <v>1.0068371472522089</v>
      </c>
      <c r="I19807" s="115">
        <f t="shared" si="619"/>
        <v>413.36189999999999</v>
      </c>
    </row>
    <row r="19808" spans="1:9" hidden="1">
      <c r="A19808" s="115" t="s">
        <v>50456</v>
      </c>
      <c r="B19808" s="115" t="s">
        <v>50457</v>
      </c>
      <c r="C19808" s="115" t="s">
        <v>50458</v>
      </c>
      <c r="D19808" s="115" t="s">
        <v>1242</v>
      </c>
      <c r="E19808" s="115">
        <v>423.98820000000001</v>
      </c>
      <c r="F19808" s="674">
        <v>293.83600000000001</v>
      </c>
      <c r="G19808" s="674">
        <v>295.84500000000003</v>
      </c>
      <c r="H19808" s="115">
        <f t="shared" si="618"/>
        <v>1.0068371472522089</v>
      </c>
      <c r="I19808" s="115">
        <f t="shared" si="619"/>
        <v>426.88709999999998</v>
      </c>
    </row>
    <row r="19809" spans="1:9" hidden="1">
      <c r="A19809" s="115" t="s">
        <v>50459</v>
      </c>
      <c r="B19809" s="115" t="s">
        <v>50460</v>
      </c>
      <c r="C19809" s="115" t="s">
        <v>50461</v>
      </c>
      <c r="D19809" s="115" t="s">
        <v>1242</v>
      </c>
      <c r="E19809" s="115">
        <v>524.21619999999996</v>
      </c>
      <c r="F19809" s="674">
        <v>293.83600000000001</v>
      </c>
      <c r="G19809" s="674">
        <v>295.84500000000003</v>
      </c>
      <c r="H19809" s="115">
        <f t="shared" si="618"/>
        <v>1.0068371472522089</v>
      </c>
      <c r="I19809" s="115">
        <f t="shared" si="619"/>
        <v>527.80029999999999</v>
      </c>
    </row>
    <row r="19810" spans="1:9" hidden="1">
      <c r="A19810" s="115" t="s">
        <v>50462</v>
      </c>
      <c r="B19810" s="115" t="s">
        <v>50463</v>
      </c>
      <c r="C19810" s="115" t="s">
        <v>50464</v>
      </c>
      <c r="D19810" s="115" t="s">
        <v>1242</v>
      </c>
      <c r="E19810" s="115">
        <v>799.87310000000002</v>
      </c>
      <c r="F19810" s="674">
        <v>293.83600000000001</v>
      </c>
      <c r="G19810" s="674">
        <v>295.84500000000003</v>
      </c>
      <c r="H19810" s="115">
        <f t="shared" si="618"/>
        <v>1.0068371472522089</v>
      </c>
      <c r="I19810" s="115">
        <f t="shared" si="619"/>
        <v>805.34199999999998</v>
      </c>
    </row>
    <row r="19811" spans="1:9" hidden="1">
      <c r="A19811" s="115" t="s">
        <v>50465</v>
      </c>
      <c r="B19811" s="115" t="s">
        <v>50466</v>
      </c>
      <c r="C19811" s="115" t="s">
        <v>50467</v>
      </c>
      <c r="D19811" s="115" t="s">
        <v>1242</v>
      </c>
      <c r="E19811" s="115">
        <v>333.47230000000002</v>
      </c>
      <c r="F19811" s="674">
        <v>293.83600000000001</v>
      </c>
      <c r="G19811" s="674">
        <v>295.84500000000003</v>
      </c>
      <c r="H19811" s="115">
        <f t="shared" si="618"/>
        <v>1.0068371472522089</v>
      </c>
      <c r="I19811" s="115">
        <f t="shared" si="619"/>
        <v>335.75229999999999</v>
      </c>
    </row>
    <row r="19812" spans="1:9" hidden="1">
      <c r="A19812" s="115" t="s">
        <v>50468</v>
      </c>
      <c r="B19812" s="115" t="s">
        <v>50469</v>
      </c>
      <c r="C19812" s="115" t="s">
        <v>50470</v>
      </c>
      <c r="D19812" s="115" t="s">
        <v>1242</v>
      </c>
      <c r="E19812" s="115">
        <v>438.13889999999998</v>
      </c>
      <c r="F19812" s="674">
        <v>293.83600000000001</v>
      </c>
      <c r="G19812" s="674">
        <v>295.84500000000003</v>
      </c>
      <c r="H19812" s="115">
        <f t="shared" si="618"/>
        <v>1.0068371472522089</v>
      </c>
      <c r="I19812" s="115">
        <f t="shared" si="619"/>
        <v>441.1345</v>
      </c>
    </row>
    <row r="19813" spans="1:9" hidden="1">
      <c r="A19813" s="115" t="s">
        <v>50471</v>
      </c>
      <c r="B19813" s="115" t="s">
        <v>50472</v>
      </c>
      <c r="C19813" s="115" t="s">
        <v>50473</v>
      </c>
      <c r="D19813" s="115" t="s">
        <v>1242</v>
      </c>
      <c r="E19813" s="115">
        <v>543.91240000000005</v>
      </c>
      <c r="F19813" s="674">
        <v>293.83600000000001</v>
      </c>
      <c r="G19813" s="674">
        <v>295.84500000000003</v>
      </c>
      <c r="H19813" s="115">
        <f t="shared" si="618"/>
        <v>1.0068371472522089</v>
      </c>
      <c r="I19813" s="115">
        <f t="shared" si="619"/>
        <v>547.63120000000004</v>
      </c>
    </row>
    <row r="19814" spans="1:9" hidden="1">
      <c r="A19814" s="115" t="s">
        <v>50474</v>
      </c>
      <c r="B19814" s="115" t="s">
        <v>50475</v>
      </c>
      <c r="C19814" s="115" t="s">
        <v>50476</v>
      </c>
      <c r="D19814" s="115" t="s">
        <v>1242</v>
      </c>
      <c r="E19814" s="115">
        <v>484.57209999999998</v>
      </c>
      <c r="F19814" s="674">
        <v>293.83600000000001</v>
      </c>
      <c r="G19814" s="674">
        <v>295.84500000000003</v>
      </c>
      <c r="H19814" s="115">
        <f t="shared" si="618"/>
        <v>1.0068371472522089</v>
      </c>
      <c r="I19814" s="115">
        <f t="shared" si="619"/>
        <v>487.8852</v>
      </c>
    </row>
    <row r="19815" spans="1:9" hidden="1">
      <c r="A19815" s="115" t="s">
        <v>50477</v>
      </c>
      <c r="B19815" s="115" t="s">
        <v>50478</v>
      </c>
      <c r="C19815" s="115" t="s">
        <v>50479</v>
      </c>
      <c r="D19815" s="115" t="s">
        <v>1242</v>
      </c>
      <c r="E19815" s="115">
        <v>642.10440000000006</v>
      </c>
      <c r="F19815" s="674">
        <v>293.83600000000001</v>
      </c>
      <c r="G19815" s="674">
        <v>295.84500000000003</v>
      </c>
      <c r="H19815" s="115">
        <f t="shared" si="618"/>
        <v>1.0068371472522089</v>
      </c>
      <c r="I19815" s="115">
        <f t="shared" si="619"/>
        <v>646.49459999999999</v>
      </c>
    </row>
    <row r="19816" spans="1:9" hidden="1">
      <c r="A19816" s="115" t="s">
        <v>50480</v>
      </c>
      <c r="B19816" s="115" t="s">
        <v>50481</v>
      </c>
      <c r="C19816" s="115" t="s">
        <v>50482</v>
      </c>
      <c r="D19816" s="115" t="s">
        <v>1242</v>
      </c>
      <c r="E19816" s="115">
        <v>789.81110000000001</v>
      </c>
      <c r="F19816" s="674">
        <v>293.83600000000001</v>
      </c>
      <c r="G19816" s="674">
        <v>295.84500000000003</v>
      </c>
      <c r="H19816" s="115">
        <f t="shared" si="618"/>
        <v>1.0068371472522089</v>
      </c>
      <c r="I19816" s="115">
        <f t="shared" si="619"/>
        <v>795.21119999999996</v>
      </c>
    </row>
    <row r="19817" spans="1:9" hidden="1">
      <c r="A19817" s="115" t="s">
        <v>50483</v>
      </c>
      <c r="B19817" s="115" t="s">
        <v>50484</v>
      </c>
      <c r="C19817" s="115" t="s">
        <v>50485</v>
      </c>
      <c r="D19817" s="115" t="s">
        <v>1242</v>
      </c>
      <c r="E19817" s="115">
        <v>681.88210000000004</v>
      </c>
      <c r="F19817" s="674">
        <v>293.83600000000001</v>
      </c>
      <c r="G19817" s="674">
        <v>295.84500000000003</v>
      </c>
      <c r="H19817" s="115">
        <f t="shared" si="618"/>
        <v>1.0068371472522089</v>
      </c>
      <c r="I19817" s="115">
        <f t="shared" si="619"/>
        <v>686.54420000000005</v>
      </c>
    </row>
    <row r="19818" spans="1:9" hidden="1">
      <c r="A19818" s="115" t="s">
        <v>50486</v>
      </c>
      <c r="B19818" s="115" t="s">
        <v>50487</v>
      </c>
      <c r="C19818" s="115" t="s">
        <v>50488</v>
      </c>
      <c r="D19818" s="115" t="s">
        <v>1242</v>
      </c>
      <c r="E19818" s="115">
        <v>838.65049999999997</v>
      </c>
      <c r="F19818" s="674">
        <v>293.83600000000001</v>
      </c>
      <c r="G19818" s="674">
        <v>295.84500000000003</v>
      </c>
      <c r="H19818" s="115">
        <f t="shared" si="618"/>
        <v>1.0068371472522089</v>
      </c>
      <c r="I19818" s="115">
        <f t="shared" si="619"/>
        <v>844.3845</v>
      </c>
    </row>
    <row r="19819" spans="1:9" hidden="1">
      <c r="A19819" s="115" t="s">
        <v>50489</v>
      </c>
      <c r="B19819" s="115" t="s">
        <v>50490</v>
      </c>
      <c r="C19819" s="115" t="s">
        <v>50491</v>
      </c>
      <c r="D19819" s="115" t="s">
        <v>1242</v>
      </c>
      <c r="E19819" s="115">
        <v>1072.8585</v>
      </c>
      <c r="F19819" s="674">
        <v>293.83600000000001</v>
      </c>
      <c r="G19819" s="674">
        <v>295.84500000000003</v>
      </c>
      <c r="H19819" s="115">
        <f t="shared" si="618"/>
        <v>1.0068371472522089</v>
      </c>
      <c r="I19819" s="115">
        <f t="shared" si="619"/>
        <v>1080.1938</v>
      </c>
    </row>
    <row r="19820" spans="1:9" hidden="1">
      <c r="A19820" s="115" t="s">
        <v>50492</v>
      </c>
      <c r="B19820" s="115" t="s">
        <v>50493</v>
      </c>
      <c r="C19820" s="115" t="s">
        <v>50494</v>
      </c>
      <c r="D19820" s="115" t="s">
        <v>1138</v>
      </c>
      <c r="E19820" s="115">
        <v>620.34220000000005</v>
      </c>
      <c r="F19820" s="674">
        <v>293.83600000000001</v>
      </c>
      <c r="G19820" s="674">
        <v>295.84500000000003</v>
      </c>
      <c r="H19820" s="115">
        <f t="shared" si="618"/>
        <v>1.0068371472522089</v>
      </c>
      <c r="I19820" s="115">
        <f t="shared" si="619"/>
        <v>624.58360000000005</v>
      </c>
    </row>
    <row r="19821" spans="1:9" hidden="1">
      <c r="A19821" s="115" t="s">
        <v>50495</v>
      </c>
      <c r="B19821" s="115" t="s">
        <v>50496</v>
      </c>
      <c r="C19821" s="115" t="s">
        <v>50497</v>
      </c>
      <c r="D19821" s="115" t="s">
        <v>1138</v>
      </c>
      <c r="E19821" s="115">
        <v>916.83219999999994</v>
      </c>
      <c r="F19821" s="674">
        <v>293.83600000000001</v>
      </c>
      <c r="G19821" s="674">
        <v>295.84500000000003</v>
      </c>
      <c r="H19821" s="115">
        <f t="shared" si="618"/>
        <v>1.0068371472522089</v>
      </c>
      <c r="I19821" s="115">
        <f t="shared" si="619"/>
        <v>923.10069999999996</v>
      </c>
    </row>
    <row r="19822" spans="1:9" hidden="1">
      <c r="A19822" s="115" t="s">
        <v>50498</v>
      </c>
      <c r="B19822" s="115" t="s">
        <v>50499</v>
      </c>
      <c r="C19822" s="115" t="s">
        <v>50500</v>
      </c>
      <c r="D19822" s="115" t="s">
        <v>1138</v>
      </c>
      <c r="E19822" s="115">
        <v>1052.2596000000001</v>
      </c>
      <c r="F19822" s="674">
        <v>293.83600000000001</v>
      </c>
      <c r="G19822" s="674">
        <v>295.84500000000003</v>
      </c>
      <c r="H19822" s="115">
        <f t="shared" si="618"/>
        <v>1.0068371472522089</v>
      </c>
      <c r="I19822" s="115">
        <f t="shared" si="619"/>
        <v>1059.4540999999999</v>
      </c>
    </row>
    <row r="19823" spans="1:9" hidden="1">
      <c r="A19823" s="115" t="s">
        <v>50501</v>
      </c>
      <c r="B19823" s="115" t="s">
        <v>50502</v>
      </c>
      <c r="C19823" s="115" t="s">
        <v>50503</v>
      </c>
      <c r="D19823" s="115" t="s">
        <v>1138</v>
      </c>
      <c r="E19823" s="115">
        <v>880.33979999999997</v>
      </c>
      <c r="F19823" s="674">
        <v>293.83600000000001</v>
      </c>
      <c r="G19823" s="674">
        <v>295.84500000000003</v>
      </c>
      <c r="H19823" s="115">
        <f t="shared" si="618"/>
        <v>1.0068371472522089</v>
      </c>
      <c r="I19823" s="115">
        <f t="shared" si="619"/>
        <v>886.35879999999997</v>
      </c>
    </row>
    <row r="19824" spans="1:9" hidden="1">
      <c r="A19824" s="115" t="s">
        <v>50504</v>
      </c>
      <c r="B19824" s="115" t="s">
        <v>50505</v>
      </c>
      <c r="C19824" s="115" t="s">
        <v>50506</v>
      </c>
      <c r="D19824" s="115" t="s">
        <v>1138</v>
      </c>
      <c r="E19824" s="115">
        <v>1099.7408</v>
      </c>
      <c r="F19824" s="674">
        <v>293.83600000000001</v>
      </c>
      <c r="G19824" s="674">
        <v>295.84500000000003</v>
      </c>
      <c r="H19824" s="115">
        <f t="shared" si="618"/>
        <v>1.0068371472522089</v>
      </c>
      <c r="I19824" s="115">
        <f t="shared" si="619"/>
        <v>1107.2599</v>
      </c>
    </row>
    <row r="19825" spans="1:9" hidden="1">
      <c r="A19825" s="115" t="s">
        <v>50507</v>
      </c>
      <c r="B19825" s="115" t="s">
        <v>50508</v>
      </c>
      <c r="C19825" s="115" t="s">
        <v>50509</v>
      </c>
      <c r="D19825" s="115" t="s">
        <v>1138</v>
      </c>
      <c r="E19825" s="115">
        <v>1281.6261999999999</v>
      </c>
      <c r="F19825" s="674">
        <v>293.83600000000001</v>
      </c>
      <c r="G19825" s="674">
        <v>295.84500000000003</v>
      </c>
      <c r="H19825" s="115">
        <f t="shared" si="618"/>
        <v>1.0068371472522089</v>
      </c>
      <c r="I19825" s="115">
        <f t="shared" si="619"/>
        <v>1290.3888999999999</v>
      </c>
    </row>
    <row r="19826" spans="1:9" hidden="1">
      <c r="A19826" s="115" t="s">
        <v>50510</v>
      </c>
      <c r="B19826" s="115" t="s">
        <v>50511</v>
      </c>
      <c r="C19826" s="115" t="s">
        <v>50512</v>
      </c>
      <c r="D19826" s="115" t="s">
        <v>1138</v>
      </c>
      <c r="E19826" s="115">
        <v>6210.7025000000003</v>
      </c>
      <c r="F19826" s="674">
        <v>293.83600000000001</v>
      </c>
      <c r="G19826" s="674">
        <v>295.84500000000003</v>
      </c>
      <c r="H19826" s="115">
        <f t="shared" si="618"/>
        <v>1.0068371472522089</v>
      </c>
      <c r="I19826" s="115">
        <f t="shared" si="619"/>
        <v>6253.1660000000002</v>
      </c>
    </row>
    <row r="19827" spans="1:9" hidden="1">
      <c r="A19827" s="115" t="s">
        <v>50513</v>
      </c>
      <c r="B19827" s="115" t="s">
        <v>50514</v>
      </c>
      <c r="C19827" s="115" t="s">
        <v>50515</v>
      </c>
      <c r="D19827" s="115" t="s">
        <v>1138</v>
      </c>
      <c r="E19827" s="115">
        <v>6785.5781999999999</v>
      </c>
      <c r="F19827" s="674">
        <v>293.83600000000001</v>
      </c>
      <c r="G19827" s="674">
        <v>295.84500000000003</v>
      </c>
      <c r="H19827" s="115">
        <f t="shared" si="618"/>
        <v>1.0068371472522089</v>
      </c>
      <c r="I19827" s="115">
        <f t="shared" si="619"/>
        <v>6831.9722000000002</v>
      </c>
    </row>
    <row r="19828" spans="1:9" hidden="1">
      <c r="A19828" s="115" t="s">
        <v>50516</v>
      </c>
      <c r="B19828" s="115" t="s">
        <v>50517</v>
      </c>
      <c r="C19828" s="115" t="s">
        <v>50518</v>
      </c>
      <c r="D19828" s="115" t="s">
        <v>1138</v>
      </c>
      <c r="E19828" s="115">
        <v>7590.4210000000003</v>
      </c>
      <c r="F19828" s="674">
        <v>293.83600000000001</v>
      </c>
      <c r="G19828" s="674">
        <v>295.84500000000003</v>
      </c>
      <c r="H19828" s="115">
        <f t="shared" si="618"/>
        <v>1.0068371472522089</v>
      </c>
      <c r="I19828" s="115">
        <f t="shared" si="619"/>
        <v>7642.3177999999998</v>
      </c>
    </row>
    <row r="19829" spans="1:9" hidden="1">
      <c r="A19829" s="115" t="s">
        <v>50519</v>
      </c>
      <c r="B19829" s="115" t="s">
        <v>50520</v>
      </c>
      <c r="C19829" s="115" t="s">
        <v>50521</v>
      </c>
      <c r="D19829" s="115" t="s">
        <v>1138</v>
      </c>
      <c r="E19829" s="115">
        <v>8464.7111000000004</v>
      </c>
      <c r="F19829" s="674">
        <v>293.83600000000001</v>
      </c>
      <c r="G19829" s="674">
        <v>295.84500000000003</v>
      </c>
      <c r="H19829" s="115">
        <f t="shared" si="618"/>
        <v>1.0068371472522089</v>
      </c>
      <c r="I19829" s="115">
        <f t="shared" si="619"/>
        <v>8522.5856000000003</v>
      </c>
    </row>
    <row r="19830" spans="1:9" hidden="1">
      <c r="A19830" s="115" t="s">
        <v>50522</v>
      </c>
      <c r="B19830" s="115" t="s">
        <v>50523</v>
      </c>
      <c r="C19830" s="115" t="s">
        <v>50524</v>
      </c>
      <c r="D19830" s="115" t="s">
        <v>1138</v>
      </c>
      <c r="E19830" s="115">
        <v>9402.3449000000001</v>
      </c>
      <c r="F19830" s="674">
        <v>293.83600000000001</v>
      </c>
      <c r="G19830" s="674">
        <v>295.84500000000003</v>
      </c>
      <c r="H19830" s="115">
        <f t="shared" si="618"/>
        <v>1.0068371472522089</v>
      </c>
      <c r="I19830" s="115">
        <f t="shared" si="619"/>
        <v>9466.6301000000003</v>
      </c>
    </row>
    <row r="19831" spans="1:9" hidden="1">
      <c r="A19831" s="115" t="s">
        <v>50525</v>
      </c>
      <c r="B19831" s="115" t="s">
        <v>50526</v>
      </c>
      <c r="C19831" s="115" t="s">
        <v>50527</v>
      </c>
      <c r="D19831" s="115" t="s">
        <v>1138</v>
      </c>
      <c r="E19831" s="115">
        <v>10331.388300000001</v>
      </c>
      <c r="F19831" s="674">
        <v>293.83600000000001</v>
      </c>
      <c r="G19831" s="674">
        <v>295.84500000000003</v>
      </c>
      <c r="H19831" s="115">
        <f t="shared" si="618"/>
        <v>1.0068371472522089</v>
      </c>
      <c r="I19831" s="115">
        <f t="shared" si="619"/>
        <v>10402.0255</v>
      </c>
    </row>
    <row r="19832" spans="1:9" hidden="1">
      <c r="A19832" s="115" t="s">
        <v>50528</v>
      </c>
      <c r="B19832" s="115" t="s">
        <v>50529</v>
      </c>
      <c r="C19832" s="115" t="s">
        <v>50530</v>
      </c>
      <c r="D19832" s="115" t="s">
        <v>1138</v>
      </c>
      <c r="E19832" s="115">
        <v>1191.1038000000001</v>
      </c>
      <c r="F19832" s="674">
        <v>293.83600000000001</v>
      </c>
      <c r="G19832" s="674">
        <v>295.84500000000003</v>
      </c>
      <c r="H19832" s="115">
        <f t="shared" si="618"/>
        <v>1.0068371472522089</v>
      </c>
      <c r="I19832" s="115">
        <f t="shared" si="619"/>
        <v>1199.2475999999999</v>
      </c>
    </row>
    <row r="19833" spans="1:9" hidden="1">
      <c r="A19833" s="115" t="s">
        <v>50531</v>
      </c>
      <c r="B19833" s="115" t="s">
        <v>50532</v>
      </c>
      <c r="C19833" s="115" t="s">
        <v>50533</v>
      </c>
      <c r="D19833" s="115" t="s">
        <v>1138</v>
      </c>
      <c r="E19833" s="115">
        <v>2024.2034000000001</v>
      </c>
      <c r="F19833" s="674">
        <v>293.83600000000001</v>
      </c>
      <c r="G19833" s="674">
        <v>295.84500000000003</v>
      </c>
      <c r="H19833" s="115">
        <f t="shared" si="618"/>
        <v>1.0068371472522089</v>
      </c>
      <c r="I19833" s="115">
        <f t="shared" si="619"/>
        <v>2038.0432000000001</v>
      </c>
    </row>
    <row r="19834" spans="1:9" hidden="1">
      <c r="A19834" s="115" t="s">
        <v>50534</v>
      </c>
      <c r="B19834" s="115" t="s">
        <v>50535</v>
      </c>
      <c r="C19834" s="115" t="s">
        <v>50536</v>
      </c>
      <c r="D19834" s="115" t="s">
        <v>1138</v>
      </c>
      <c r="E19834" s="115">
        <v>2162.6552999999999</v>
      </c>
      <c r="F19834" s="674">
        <v>293.83600000000001</v>
      </c>
      <c r="G19834" s="674">
        <v>295.84500000000003</v>
      </c>
      <c r="H19834" s="115">
        <f t="shared" si="618"/>
        <v>1.0068371472522089</v>
      </c>
      <c r="I19834" s="115">
        <f t="shared" si="619"/>
        <v>2177.4416999999999</v>
      </c>
    </row>
    <row r="19835" spans="1:9" hidden="1">
      <c r="A19835" s="115" t="s">
        <v>50537</v>
      </c>
      <c r="B19835" s="115" t="s">
        <v>50538</v>
      </c>
      <c r="C19835" s="115" t="s">
        <v>50539</v>
      </c>
      <c r="D19835" s="115" t="s">
        <v>1138</v>
      </c>
      <c r="E19835" s="115">
        <v>2329.6183999999998</v>
      </c>
      <c r="F19835" s="674">
        <v>293.83600000000001</v>
      </c>
      <c r="G19835" s="674">
        <v>295.84500000000003</v>
      </c>
      <c r="H19835" s="115">
        <f t="shared" si="618"/>
        <v>1.0068371472522089</v>
      </c>
      <c r="I19835" s="115">
        <f t="shared" si="619"/>
        <v>2345.5463</v>
      </c>
    </row>
    <row r="19836" spans="1:9" hidden="1">
      <c r="A19836" s="115" t="s">
        <v>50540</v>
      </c>
      <c r="B19836" s="115" t="s">
        <v>50541</v>
      </c>
      <c r="C19836" s="115" t="s">
        <v>50542</v>
      </c>
      <c r="D19836" s="115" t="s">
        <v>2038</v>
      </c>
      <c r="E19836" s="115">
        <v>207.75460000000001</v>
      </c>
      <c r="F19836" s="674">
        <v>293.83600000000001</v>
      </c>
      <c r="G19836" s="674">
        <v>295.84500000000003</v>
      </c>
      <c r="H19836" s="115">
        <f t="shared" si="618"/>
        <v>1.0068371472522089</v>
      </c>
      <c r="I19836" s="115">
        <f t="shared" si="619"/>
        <v>209.17500000000001</v>
      </c>
    </row>
    <row r="19837" spans="1:9" hidden="1">
      <c r="A19837" s="115" t="s">
        <v>50543</v>
      </c>
      <c r="B19837" s="115" t="s">
        <v>50544</v>
      </c>
      <c r="C19837" s="115" t="s">
        <v>50545</v>
      </c>
      <c r="D19837" s="115" t="s">
        <v>1453</v>
      </c>
      <c r="E19837" s="115">
        <v>732.25419999999997</v>
      </c>
      <c r="F19837" s="674">
        <v>293.83600000000001</v>
      </c>
      <c r="G19837" s="674">
        <v>295.84500000000003</v>
      </c>
      <c r="H19837" s="115">
        <f t="shared" si="618"/>
        <v>1.0068371472522089</v>
      </c>
      <c r="I19837" s="115">
        <f t="shared" si="619"/>
        <v>737.26070000000004</v>
      </c>
    </row>
    <row r="19838" spans="1:9" hidden="1">
      <c r="A19838" s="115" t="s">
        <v>50546</v>
      </c>
      <c r="B19838" s="115" t="s">
        <v>50547</v>
      </c>
      <c r="C19838" s="115" t="s">
        <v>50548</v>
      </c>
      <c r="D19838" s="115" t="s">
        <v>1242</v>
      </c>
      <c r="E19838" s="115">
        <v>289.9513</v>
      </c>
      <c r="F19838" s="674">
        <v>293.83600000000001</v>
      </c>
      <c r="G19838" s="674">
        <v>295.84500000000003</v>
      </c>
      <c r="H19838" s="115">
        <f t="shared" si="618"/>
        <v>1.0068371472522089</v>
      </c>
      <c r="I19838" s="115">
        <f t="shared" si="619"/>
        <v>291.93369999999999</v>
      </c>
    </row>
    <row r="19839" spans="1:9" hidden="1">
      <c r="A19839" s="115" t="s">
        <v>50549</v>
      </c>
      <c r="B19839" s="115" t="s">
        <v>50550</v>
      </c>
      <c r="C19839" s="115" t="s">
        <v>50551</v>
      </c>
      <c r="D19839" s="115" t="s">
        <v>1242</v>
      </c>
      <c r="E19839" s="115">
        <v>322.87099999999998</v>
      </c>
      <c r="F19839" s="674">
        <v>293.83600000000001</v>
      </c>
      <c r="G19839" s="674">
        <v>295.84500000000003</v>
      </c>
      <c r="H19839" s="115">
        <f t="shared" si="618"/>
        <v>1.0068371472522089</v>
      </c>
      <c r="I19839" s="115">
        <f t="shared" si="619"/>
        <v>325.07850000000002</v>
      </c>
    </row>
    <row r="19840" spans="1:9" hidden="1">
      <c r="A19840" s="115" t="s">
        <v>50552</v>
      </c>
      <c r="B19840" s="115" t="s">
        <v>50553</v>
      </c>
      <c r="C19840" s="115" t="s">
        <v>50554</v>
      </c>
      <c r="D19840" s="115" t="s">
        <v>1242</v>
      </c>
      <c r="E19840" s="115">
        <v>363.57040000000001</v>
      </c>
      <c r="F19840" s="674">
        <v>293.83600000000001</v>
      </c>
      <c r="G19840" s="674">
        <v>295.84500000000003</v>
      </c>
      <c r="H19840" s="115">
        <f t="shared" si="618"/>
        <v>1.0068371472522089</v>
      </c>
      <c r="I19840" s="115">
        <f t="shared" si="619"/>
        <v>366.05619999999999</v>
      </c>
    </row>
    <row r="19841" spans="1:9" hidden="1">
      <c r="A19841" s="115" t="s">
        <v>50555</v>
      </c>
      <c r="B19841" s="115" t="s">
        <v>50556</v>
      </c>
      <c r="C19841" s="115" t="s">
        <v>50557</v>
      </c>
      <c r="D19841" s="115" t="s">
        <v>1242</v>
      </c>
      <c r="E19841" s="115">
        <v>213.77529999999999</v>
      </c>
      <c r="F19841" s="674">
        <v>293.83600000000001</v>
      </c>
      <c r="G19841" s="674">
        <v>295.84500000000003</v>
      </c>
      <c r="H19841" s="115">
        <f t="shared" si="618"/>
        <v>1.0068371472522089</v>
      </c>
      <c r="I19841" s="115">
        <f t="shared" si="619"/>
        <v>215.23689999999999</v>
      </c>
    </row>
    <row r="19842" spans="1:9" hidden="1">
      <c r="A19842" s="115" t="s">
        <v>50558</v>
      </c>
      <c r="B19842" s="115" t="s">
        <v>50559</v>
      </c>
      <c r="C19842" s="115" t="s">
        <v>50560</v>
      </c>
      <c r="D19842" s="115" t="s">
        <v>1242</v>
      </c>
      <c r="E19842" s="115">
        <v>227.92359999999999</v>
      </c>
      <c r="F19842" s="674">
        <v>293.83600000000001</v>
      </c>
      <c r="G19842" s="674">
        <v>295.84500000000003</v>
      </c>
      <c r="H19842" s="115">
        <f t="shared" si="618"/>
        <v>1.0068371472522089</v>
      </c>
      <c r="I19842" s="115">
        <f t="shared" si="619"/>
        <v>229.4819</v>
      </c>
    </row>
    <row r="19843" spans="1:9" hidden="1">
      <c r="A19843" s="115" t="s">
        <v>50561</v>
      </c>
      <c r="B19843" s="115" t="s">
        <v>50562</v>
      </c>
      <c r="C19843" s="115" t="s">
        <v>50563</v>
      </c>
      <c r="D19843" s="115" t="s">
        <v>1242</v>
      </c>
      <c r="E19843" s="115">
        <v>240.20349999999999</v>
      </c>
      <c r="F19843" s="674">
        <v>293.83600000000001</v>
      </c>
      <c r="G19843" s="674">
        <v>295.84500000000003</v>
      </c>
      <c r="H19843" s="115">
        <f t="shared" si="618"/>
        <v>1.0068371472522089</v>
      </c>
      <c r="I19843" s="115">
        <f t="shared" si="619"/>
        <v>241.8458</v>
      </c>
    </row>
    <row r="19844" spans="1:9" hidden="1">
      <c r="A19844" s="115" t="s">
        <v>50564</v>
      </c>
      <c r="B19844" s="115" t="s">
        <v>50565</v>
      </c>
      <c r="C19844" s="115" t="s">
        <v>50566</v>
      </c>
      <c r="D19844" s="115" t="s">
        <v>1242</v>
      </c>
      <c r="E19844" s="115">
        <v>270.10270000000003</v>
      </c>
      <c r="F19844" s="674">
        <v>293.83600000000001</v>
      </c>
      <c r="G19844" s="674">
        <v>295.84500000000003</v>
      </c>
      <c r="H19844" s="115">
        <f t="shared" si="618"/>
        <v>1.0068371472522089</v>
      </c>
      <c r="I19844" s="115">
        <f t="shared" si="619"/>
        <v>271.94940000000003</v>
      </c>
    </row>
    <row r="19845" spans="1:9" hidden="1">
      <c r="A19845" s="115" t="s">
        <v>50567</v>
      </c>
      <c r="B19845" s="115" t="s">
        <v>50568</v>
      </c>
      <c r="C19845" s="115" t="s">
        <v>50569</v>
      </c>
      <c r="D19845" s="115" t="s">
        <v>1242</v>
      </c>
      <c r="E19845" s="115">
        <v>339.27600000000001</v>
      </c>
      <c r="F19845" s="674">
        <v>293.83600000000001</v>
      </c>
      <c r="G19845" s="674">
        <v>295.84500000000003</v>
      </c>
      <c r="H19845" s="115">
        <f t="shared" ref="H19845:H19908" si="620">G19845/F19845</f>
        <v>1.0068371472522089</v>
      </c>
      <c r="I19845" s="115">
        <f t="shared" ref="I19845:I19908" si="621">ROUND(H19845*E19845,4)</f>
        <v>341.59570000000002</v>
      </c>
    </row>
    <row r="19846" spans="1:9" hidden="1">
      <c r="A19846" s="115" t="s">
        <v>50570</v>
      </c>
      <c r="B19846" s="115" t="s">
        <v>50571</v>
      </c>
      <c r="C19846" s="115" t="s">
        <v>50572</v>
      </c>
      <c r="D19846" s="115" t="s">
        <v>1242</v>
      </c>
      <c r="E19846" s="115">
        <v>412.98410000000001</v>
      </c>
      <c r="F19846" s="674">
        <v>293.83600000000001</v>
      </c>
      <c r="G19846" s="674">
        <v>295.84500000000003</v>
      </c>
      <c r="H19846" s="115">
        <f t="shared" si="620"/>
        <v>1.0068371472522089</v>
      </c>
      <c r="I19846" s="115">
        <f t="shared" si="621"/>
        <v>415.80770000000001</v>
      </c>
    </row>
    <row r="19847" spans="1:9" hidden="1">
      <c r="A19847" s="115" t="s">
        <v>50573</v>
      </c>
      <c r="B19847" s="115" t="s">
        <v>50574</v>
      </c>
      <c r="C19847" s="115" t="s">
        <v>50575</v>
      </c>
      <c r="D19847" s="115" t="s">
        <v>1242</v>
      </c>
      <c r="E19847" s="115">
        <v>193.92670000000001</v>
      </c>
      <c r="F19847" s="674">
        <v>293.83600000000001</v>
      </c>
      <c r="G19847" s="674">
        <v>295.84500000000003</v>
      </c>
      <c r="H19847" s="115">
        <f t="shared" si="620"/>
        <v>1.0068371472522089</v>
      </c>
      <c r="I19847" s="115">
        <f t="shared" si="621"/>
        <v>195.2526</v>
      </c>
    </row>
    <row r="19848" spans="1:9" hidden="1">
      <c r="A19848" s="115" t="s">
        <v>50576</v>
      </c>
      <c r="B19848" s="115" t="s">
        <v>50577</v>
      </c>
      <c r="C19848" s="115" t="s">
        <v>50578</v>
      </c>
      <c r="D19848" s="115" t="s">
        <v>1242</v>
      </c>
      <c r="E19848" s="115">
        <v>244.32859999999999</v>
      </c>
      <c r="F19848" s="674">
        <v>293.83600000000001</v>
      </c>
      <c r="G19848" s="674">
        <v>295.84500000000003</v>
      </c>
      <c r="H19848" s="115">
        <f t="shared" si="620"/>
        <v>1.0068371472522089</v>
      </c>
      <c r="I19848" s="115">
        <f t="shared" si="621"/>
        <v>245.9991</v>
      </c>
    </row>
    <row r="19849" spans="1:9" hidden="1">
      <c r="A19849" s="115" t="s">
        <v>50579</v>
      </c>
      <c r="B19849" s="115" t="s">
        <v>50580</v>
      </c>
      <c r="C19849" s="115" t="s">
        <v>50581</v>
      </c>
      <c r="D19849" s="115" t="s">
        <v>1242</v>
      </c>
      <c r="E19849" s="115">
        <v>289.61720000000003</v>
      </c>
      <c r="F19849" s="674">
        <v>293.83600000000001</v>
      </c>
      <c r="G19849" s="674">
        <v>295.84500000000003</v>
      </c>
      <c r="H19849" s="115">
        <f t="shared" si="620"/>
        <v>1.0068371472522089</v>
      </c>
      <c r="I19849" s="115">
        <f t="shared" si="621"/>
        <v>291.59739999999999</v>
      </c>
    </row>
    <row r="19850" spans="1:9" hidden="1">
      <c r="A19850" s="115" t="s">
        <v>50582</v>
      </c>
      <c r="B19850" s="115" t="s">
        <v>50583</v>
      </c>
      <c r="C19850" s="115" t="s">
        <v>50584</v>
      </c>
      <c r="D19850" s="115" t="s">
        <v>1242</v>
      </c>
      <c r="E19850" s="115">
        <v>333.59109999999998</v>
      </c>
      <c r="F19850" s="674">
        <v>293.83600000000001</v>
      </c>
      <c r="G19850" s="674">
        <v>295.84500000000003</v>
      </c>
      <c r="H19850" s="115">
        <f t="shared" si="620"/>
        <v>1.0068371472522089</v>
      </c>
      <c r="I19850" s="115">
        <f t="shared" si="621"/>
        <v>335.87189999999998</v>
      </c>
    </row>
    <row r="19851" spans="1:9" hidden="1">
      <c r="A19851" s="115" t="s">
        <v>50585</v>
      </c>
      <c r="B19851" s="115" t="s">
        <v>50586</v>
      </c>
      <c r="C19851" s="115" t="s">
        <v>50587</v>
      </c>
      <c r="D19851" s="115" t="s">
        <v>1242</v>
      </c>
      <c r="E19851" s="115">
        <v>369.63200000000001</v>
      </c>
      <c r="F19851" s="674">
        <v>293.83600000000001</v>
      </c>
      <c r="G19851" s="674">
        <v>295.84500000000003</v>
      </c>
      <c r="H19851" s="115">
        <f t="shared" si="620"/>
        <v>1.0068371472522089</v>
      </c>
      <c r="I19851" s="115">
        <f t="shared" si="621"/>
        <v>372.1592</v>
      </c>
    </row>
    <row r="19852" spans="1:9" hidden="1">
      <c r="A19852" s="115" t="s">
        <v>50588</v>
      </c>
      <c r="B19852" s="115" t="s">
        <v>50589</v>
      </c>
      <c r="C19852" s="115" t="s">
        <v>50590</v>
      </c>
      <c r="D19852" s="115" t="s">
        <v>1242</v>
      </c>
      <c r="E19852" s="115">
        <v>414.54719999999998</v>
      </c>
      <c r="F19852" s="674">
        <v>293.83600000000001</v>
      </c>
      <c r="G19852" s="674">
        <v>295.84500000000003</v>
      </c>
      <c r="H19852" s="115">
        <f t="shared" si="620"/>
        <v>1.0068371472522089</v>
      </c>
      <c r="I19852" s="115">
        <f t="shared" si="621"/>
        <v>417.38150000000002</v>
      </c>
    </row>
    <row r="19853" spans="1:9" hidden="1">
      <c r="A19853" s="115" t="s">
        <v>50591</v>
      </c>
      <c r="B19853" s="115" t="s">
        <v>50592</v>
      </c>
      <c r="C19853" s="115" t="s">
        <v>50593</v>
      </c>
      <c r="D19853" s="115" t="s">
        <v>1242</v>
      </c>
      <c r="E19853" s="115">
        <v>257.4151</v>
      </c>
      <c r="F19853" s="674">
        <v>293.83600000000001</v>
      </c>
      <c r="G19853" s="674">
        <v>295.84500000000003</v>
      </c>
      <c r="H19853" s="115">
        <f t="shared" si="620"/>
        <v>1.0068371472522089</v>
      </c>
      <c r="I19853" s="115">
        <f t="shared" si="621"/>
        <v>259.17509999999999</v>
      </c>
    </row>
    <row r="19854" spans="1:9" hidden="1">
      <c r="A19854" s="115" t="s">
        <v>50594</v>
      </c>
      <c r="B19854" s="115" t="s">
        <v>50595</v>
      </c>
      <c r="C19854" s="115" t="s">
        <v>50596</v>
      </c>
      <c r="D19854" s="115" t="s">
        <v>1242</v>
      </c>
      <c r="E19854" s="115">
        <v>274.68459999999999</v>
      </c>
      <c r="F19854" s="674">
        <v>293.83600000000001</v>
      </c>
      <c r="G19854" s="674">
        <v>295.84500000000003</v>
      </c>
      <c r="H19854" s="115">
        <f t="shared" si="620"/>
        <v>1.0068371472522089</v>
      </c>
      <c r="I19854" s="115">
        <f t="shared" si="621"/>
        <v>276.56270000000001</v>
      </c>
    </row>
    <row r="19855" spans="1:9" hidden="1">
      <c r="A19855" s="115" t="s">
        <v>50597</v>
      </c>
      <c r="B19855" s="115" t="s">
        <v>50598</v>
      </c>
      <c r="C19855" s="115" t="s">
        <v>50599</v>
      </c>
      <c r="D19855" s="115" t="s">
        <v>1242</v>
      </c>
      <c r="E19855" s="115">
        <v>291.18029999999999</v>
      </c>
      <c r="F19855" s="674">
        <v>293.83600000000001</v>
      </c>
      <c r="G19855" s="674">
        <v>295.84500000000003</v>
      </c>
      <c r="H19855" s="115">
        <f t="shared" si="620"/>
        <v>1.0068371472522089</v>
      </c>
      <c r="I19855" s="115">
        <f t="shared" si="621"/>
        <v>293.17110000000002</v>
      </c>
    </row>
    <row r="19856" spans="1:9" hidden="1">
      <c r="A19856" s="115" t="s">
        <v>50600</v>
      </c>
      <c r="B19856" s="115" t="s">
        <v>50601</v>
      </c>
      <c r="C19856" s="115" t="s">
        <v>50602</v>
      </c>
      <c r="D19856" s="115" t="s">
        <v>1242</v>
      </c>
      <c r="E19856" s="115">
        <v>292.4905</v>
      </c>
      <c r="F19856" s="674">
        <v>293.83600000000001</v>
      </c>
      <c r="G19856" s="674">
        <v>295.84500000000003</v>
      </c>
      <c r="H19856" s="115">
        <f t="shared" si="620"/>
        <v>1.0068371472522089</v>
      </c>
      <c r="I19856" s="115">
        <f t="shared" si="621"/>
        <v>294.49029999999999</v>
      </c>
    </row>
    <row r="19857" spans="1:9" hidden="1">
      <c r="A19857" s="115" t="s">
        <v>50603</v>
      </c>
      <c r="B19857" s="115" t="s">
        <v>50604</v>
      </c>
      <c r="C19857" s="115" t="s">
        <v>50605</v>
      </c>
      <c r="D19857" s="115" t="s">
        <v>1242</v>
      </c>
      <c r="E19857" s="115">
        <v>364.6096</v>
      </c>
      <c r="F19857" s="674">
        <v>293.83600000000001</v>
      </c>
      <c r="G19857" s="674">
        <v>295.84500000000003</v>
      </c>
      <c r="H19857" s="115">
        <f t="shared" si="620"/>
        <v>1.0068371472522089</v>
      </c>
      <c r="I19857" s="115">
        <f t="shared" si="621"/>
        <v>367.10250000000002</v>
      </c>
    </row>
    <row r="19858" spans="1:9" hidden="1">
      <c r="A19858" s="115" t="s">
        <v>50606</v>
      </c>
      <c r="B19858" s="115" t="s">
        <v>50607</v>
      </c>
      <c r="C19858" s="115" t="s">
        <v>50608</v>
      </c>
      <c r="D19858" s="115" t="s">
        <v>1242</v>
      </c>
      <c r="E19858" s="115">
        <v>441.16950000000003</v>
      </c>
      <c r="F19858" s="674">
        <v>293.83600000000001</v>
      </c>
      <c r="G19858" s="674">
        <v>295.84500000000003</v>
      </c>
      <c r="H19858" s="115">
        <f t="shared" si="620"/>
        <v>1.0068371472522089</v>
      </c>
      <c r="I19858" s="115">
        <f t="shared" si="621"/>
        <v>444.18579999999997</v>
      </c>
    </row>
    <row r="19859" spans="1:9" hidden="1">
      <c r="A19859" s="115" t="s">
        <v>50609</v>
      </c>
      <c r="B19859" s="115" t="s">
        <v>50610</v>
      </c>
      <c r="C19859" s="115" t="s">
        <v>50611</v>
      </c>
      <c r="D19859" s="115" t="s">
        <v>1242</v>
      </c>
      <c r="E19859" s="115">
        <v>216.76390000000001</v>
      </c>
      <c r="F19859" s="674">
        <v>293.83600000000001</v>
      </c>
      <c r="G19859" s="674">
        <v>295.84500000000003</v>
      </c>
      <c r="H19859" s="115">
        <f t="shared" si="620"/>
        <v>1.0068371472522089</v>
      </c>
      <c r="I19859" s="115">
        <f t="shared" si="621"/>
        <v>218.24590000000001</v>
      </c>
    </row>
    <row r="19860" spans="1:9" hidden="1">
      <c r="A19860" s="115" t="s">
        <v>50612</v>
      </c>
      <c r="B19860" s="115" t="s">
        <v>50613</v>
      </c>
      <c r="C19860" s="115" t="s">
        <v>50614</v>
      </c>
      <c r="D19860" s="115" t="s">
        <v>1242</v>
      </c>
      <c r="E19860" s="115">
        <v>269.08699999999999</v>
      </c>
      <c r="F19860" s="674">
        <v>293.83600000000001</v>
      </c>
      <c r="G19860" s="674">
        <v>295.84500000000003</v>
      </c>
      <c r="H19860" s="115">
        <f t="shared" si="620"/>
        <v>1.0068371472522089</v>
      </c>
      <c r="I19860" s="115">
        <f t="shared" si="621"/>
        <v>270.92680000000001</v>
      </c>
    </row>
    <row r="19861" spans="1:9" hidden="1">
      <c r="A19861" s="115" t="s">
        <v>50615</v>
      </c>
      <c r="B19861" s="115" t="s">
        <v>50616</v>
      </c>
      <c r="C19861" s="115" t="s">
        <v>50617</v>
      </c>
      <c r="D19861" s="115" t="s">
        <v>1242</v>
      </c>
      <c r="E19861" s="115">
        <v>317.80259999999998</v>
      </c>
      <c r="F19861" s="674">
        <v>293.83600000000001</v>
      </c>
      <c r="G19861" s="674">
        <v>295.84500000000003</v>
      </c>
      <c r="H19861" s="115">
        <f t="shared" si="620"/>
        <v>1.0068371472522089</v>
      </c>
      <c r="I19861" s="115">
        <f t="shared" si="621"/>
        <v>319.97550000000001</v>
      </c>
    </row>
    <row r="19862" spans="1:9" hidden="1">
      <c r="A19862" s="115" t="s">
        <v>50618</v>
      </c>
      <c r="B19862" s="115" t="s">
        <v>50619</v>
      </c>
      <c r="C19862" s="115" t="s">
        <v>50620</v>
      </c>
      <c r="D19862" s="115" t="s">
        <v>1242</v>
      </c>
      <c r="E19862" s="115">
        <v>33.535200000000003</v>
      </c>
      <c r="F19862" s="674">
        <v>293.83600000000001</v>
      </c>
      <c r="G19862" s="674">
        <v>295.84500000000003</v>
      </c>
      <c r="H19862" s="115">
        <f t="shared" si="620"/>
        <v>1.0068371472522089</v>
      </c>
      <c r="I19862" s="115">
        <f t="shared" si="621"/>
        <v>33.764499999999998</v>
      </c>
    </row>
    <row r="19863" spans="1:9" hidden="1">
      <c r="A19863" s="115" t="s">
        <v>50621</v>
      </c>
      <c r="B19863" s="115" t="s">
        <v>50622</v>
      </c>
      <c r="C19863" s="115" t="s">
        <v>50623</v>
      </c>
      <c r="D19863" s="115" t="s">
        <v>1242</v>
      </c>
      <c r="E19863" s="115">
        <v>49.379300000000001</v>
      </c>
      <c r="F19863" s="674">
        <v>293.83600000000001</v>
      </c>
      <c r="G19863" s="674">
        <v>295.84500000000003</v>
      </c>
      <c r="H19863" s="115">
        <f t="shared" si="620"/>
        <v>1.0068371472522089</v>
      </c>
      <c r="I19863" s="115">
        <f t="shared" si="621"/>
        <v>49.716900000000003</v>
      </c>
    </row>
    <row r="19864" spans="1:9" hidden="1">
      <c r="A19864" s="115" t="s">
        <v>50624</v>
      </c>
      <c r="B19864" s="115" t="s">
        <v>50625</v>
      </c>
      <c r="C19864" s="115" t="s">
        <v>50626</v>
      </c>
      <c r="D19864" s="115" t="s">
        <v>1242</v>
      </c>
      <c r="E19864" s="115">
        <v>40.225900000000003</v>
      </c>
      <c r="F19864" s="674">
        <v>293.83600000000001</v>
      </c>
      <c r="G19864" s="674">
        <v>295.84500000000003</v>
      </c>
      <c r="H19864" s="115">
        <f t="shared" si="620"/>
        <v>1.0068371472522089</v>
      </c>
      <c r="I19864" s="115">
        <f t="shared" si="621"/>
        <v>40.500900000000001</v>
      </c>
    </row>
    <row r="19865" spans="1:9" hidden="1">
      <c r="A19865" s="115" t="s">
        <v>50627</v>
      </c>
      <c r="B19865" s="115" t="s">
        <v>50628</v>
      </c>
      <c r="C19865" s="115" t="s">
        <v>50629</v>
      </c>
      <c r="D19865" s="115" t="s">
        <v>1242</v>
      </c>
      <c r="E19865" s="115">
        <v>67.043499999999995</v>
      </c>
      <c r="F19865" s="674">
        <v>293.83600000000001</v>
      </c>
      <c r="G19865" s="674">
        <v>295.84500000000003</v>
      </c>
      <c r="H19865" s="115">
        <f t="shared" si="620"/>
        <v>1.0068371472522089</v>
      </c>
      <c r="I19865" s="115">
        <f t="shared" si="621"/>
        <v>67.501900000000006</v>
      </c>
    </row>
    <row r="19866" spans="1:9" hidden="1">
      <c r="A19866" s="115" t="s">
        <v>50630</v>
      </c>
      <c r="B19866" s="115" t="s">
        <v>50631</v>
      </c>
      <c r="C19866" s="115" t="s">
        <v>50632</v>
      </c>
      <c r="D19866" s="115" t="s">
        <v>1242</v>
      </c>
      <c r="E19866" s="115">
        <v>573</v>
      </c>
      <c r="F19866" s="674">
        <v>293.83600000000001</v>
      </c>
      <c r="G19866" s="674">
        <v>295.84500000000003</v>
      </c>
      <c r="H19866" s="115">
        <f t="shared" si="620"/>
        <v>1.0068371472522089</v>
      </c>
      <c r="I19866" s="115">
        <f t="shared" si="621"/>
        <v>576.91769999999997</v>
      </c>
    </row>
    <row r="19867" spans="1:9" hidden="1">
      <c r="A19867" s="115" t="s">
        <v>50633</v>
      </c>
      <c r="B19867" s="115" t="s">
        <v>50634</v>
      </c>
      <c r="C19867" s="115" t="s">
        <v>50635</v>
      </c>
      <c r="D19867" s="115" t="s">
        <v>1242</v>
      </c>
      <c r="E19867" s="115">
        <v>983</v>
      </c>
      <c r="F19867" s="674">
        <v>293.83600000000001</v>
      </c>
      <c r="G19867" s="674">
        <v>295.84500000000003</v>
      </c>
      <c r="H19867" s="115">
        <f t="shared" si="620"/>
        <v>1.0068371472522089</v>
      </c>
      <c r="I19867" s="115">
        <f t="shared" si="621"/>
        <v>989.72090000000003</v>
      </c>
    </row>
    <row r="19868" spans="1:9" hidden="1">
      <c r="A19868" s="115" t="s">
        <v>50636</v>
      </c>
      <c r="B19868" s="115" t="s">
        <v>50637</v>
      </c>
      <c r="C19868" s="115" t="s">
        <v>50638</v>
      </c>
      <c r="D19868" s="115" t="s">
        <v>1242</v>
      </c>
      <c r="E19868" s="115">
        <v>916</v>
      </c>
      <c r="F19868" s="674">
        <v>293.83600000000001</v>
      </c>
      <c r="G19868" s="674">
        <v>295.84500000000003</v>
      </c>
      <c r="H19868" s="115">
        <f t="shared" si="620"/>
        <v>1.0068371472522089</v>
      </c>
      <c r="I19868" s="115">
        <f t="shared" si="621"/>
        <v>922.26279999999997</v>
      </c>
    </row>
    <row r="19869" spans="1:9" hidden="1">
      <c r="A19869" s="115" t="s">
        <v>50639</v>
      </c>
      <c r="B19869" s="115" t="s">
        <v>50640</v>
      </c>
      <c r="C19869" s="115" t="s">
        <v>50641</v>
      </c>
      <c r="D19869" s="115" t="s">
        <v>1242</v>
      </c>
      <c r="E19869" s="115">
        <v>1140</v>
      </c>
      <c r="F19869" s="674">
        <v>293.83600000000001</v>
      </c>
      <c r="G19869" s="674">
        <v>295.84500000000003</v>
      </c>
      <c r="H19869" s="115">
        <f t="shared" si="620"/>
        <v>1.0068371472522089</v>
      </c>
      <c r="I19869" s="115">
        <f t="shared" si="621"/>
        <v>1147.7943</v>
      </c>
    </row>
    <row r="19870" spans="1:9" hidden="1">
      <c r="A19870" s="115" t="s">
        <v>50642</v>
      </c>
      <c r="B19870" s="115" t="s">
        <v>50643</v>
      </c>
      <c r="C19870" s="115" t="s">
        <v>50644</v>
      </c>
      <c r="D19870" s="115" t="s">
        <v>1138</v>
      </c>
      <c r="E19870" s="115">
        <v>624.3424</v>
      </c>
      <c r="F19870" s="674">
        <v>293.83600000000001</v>
      </c>
      <c r="G19870" s="674">
        <v>295.84500000000003</v>
      </c>
      <c r="H19870" s="115">
        <f t="shared" si="620"/>
        <v>1.0068371472522089</v>
      </c>
      <c r="I19870" s="115">
        <f t="shared" si="621"/>
        <v>628.61109999999996</v>
      </c>
    </row>
    <row r="19871" spans="1:9" hidden="1">
      <c r="A19871" s="115" t="s">
        <v>50645</v>
      </c>
      <c r="B19871" s="115" t="s">
        <v>50646</v>
      </c>
      <c r="C19871" s="115" t="s">
        <v>50647</v>
      </c>
      <c r="D19871" s="115" t="s">
        <v>1138</v>
      </c>
      <c r="E19871" s="115">
        <v>1039.8228999999999</v>
      </c>
      <c r="F19871" s="674">
        <v>293.83600000000001</v>
      </c>
      <c r="G19871" s="674">
        <v>295.84500000000003</v>
      </c>
      <c r="H19871" s="115">
        <f t="shared" si="620"/>
        <v>1.0068371472522089</v>
      </c>
      <c r="I19871" s="115">
        <f t="shared" si="621"/>
        <v>1046.9322999999999</v>
      </c>
    </row>
    <row r="19872" spans="1:9" hidden="1">
      <c r="A19872" s="115" t="s">
        <v>50648</v>
      </c>
      <c r="B19872" s="115" t="s">
        <v>50649</v>
      </c>
      <c r="C19872" s="115" t="s">
        <v>50650</v>
      </c>
      <c r="D19872" s="115" t="s">
        <v>1138</v>
      </c>
      <c r="E19872" s="115">
        <v>1577.9023999999999</v>
      </c>
      <c r="F19872" s="674">
        <v>293.83600000000001</v>
      </c>
      <c r="G19872" s="674">
        <v>295.84500000000003</v>
      </c>
      <c r="H19872" s="115">
        <f t="shared" si="620"/>
        <v>1.0068371472522089</v>
      </c>
      <c r="I19872" s="115">
        <f t="shared" si="621"/>
        <v>1588.6908000000001</v>
      </c>
    </row>
    <row r="19873" spans="1:9" hidden="1">
      <c r="A19873" s="115" t="s">
        <v>50651</v>
      </c>
      <c r="B19873" s="115" t="s">
        <v>50652</v>
      </c>
      <c r="C19873" s="115" t="s">
        <v>50653</v>
      </c>
      <c r="D19873" s="115" t="s">
        <v>1138</v>
      </c>
      <c r="E19873" s="115">
        <v>2248.3638000000001</v>
      </c>
      <c r="F19873" s="674">
        <v>293.83600000000001</v>
      </c>
      <c r="G19873" s="674">
        <v>295.84500000000003</v>
      </c>
      <c r="H19873" s="115">
        <f t="shared" si="620"/>
        <v>1.0068371472522089</v>
      </c>
      <c r="I19873" s="115">
        <f t="shared" si="621"/>
        <v>2263.7361999999998</v>
      </c>
    </row>
    <row r="19874" spans="1:9" hidden="1">
      <c r="A19874" s="115" t="s">
        <v>50654</v>
      </c>
      <c r="B19874" s="115" t="s">
        <v>50655</v>
      </c>
      <c r="C19874" s="115" t="s">
        <v>50656</v>
      </c>
      <c r="D19874" s="115" t="s">
        <v>1138</v>
      </c>
      <c r="E19874" s="115">
        <v>3058.8161</v>
      </c>
      <c r="F19874" s="674">
        <v>293.83600000000001</v>
      </c>
      <c r="G19874" s="674">
        <v>295.84500000000003</v>
      </c>
      <c r="H19874" s="115">
        <f t="shared" si="620"/>
        <v>1.0068371472522089</v>
      </c>
      <c r="I19874" s="115">
        <f t="shared" si="621"/>
        <v>3079.7296999999999</v>
      </c>
    </row>
    <row r="19875" spans="1:9" hidden="1">
      <c r="A19875" s="115" t="s">
        <v>50657</v>
      </c>
      <c r="B19875" s="115" t="s">
        <v>50658</v>
      </c>
      <c r="C19875" s="115" t="s">
        <v>50659</v>
      </c>
      <c r="D19875" s="115" t="s">
        <v>1138</v>
      </c>
      <c r="E19875" s="115">
        <v>890.51760000000002</v>
      </c>
      <c r="F19875" s="674">
        <v>293.83600000000001</v>
      </c>
      <c r="G19875" s="674">
        <v>295.84500000000003</v>
      </c>
      <c r="H19875" s="115">
        <f t="shared" si="620"/>
        <v>1.0068371472522089</v>
      </c>
      <c r="I19875" s="115">
        <f t="shared" si="621"/>
        <v>896.60619999999994</v>
      </c>
    </row>
    <row r="19876" spans="1:9" hidden="1">
      <c r="A19876" s="115" t="s">
        <v>50660</v>
      </c>
      <c r="B19876" s="115" t="s">
        <v>50661</v>
      </c>
      <c r="C19876" s="115" t="s">
        <v>50662</v>
      </c>
      <c r="D19876" s="115" t="s">
        <v>1138</v>
      </c>
      <c r="E19876" s="115">
        <v>1489.8206</v>
      </c>
      <c r="F19876" s="674">
        <v>293.83600000000001</v>
      </c>
      <c r="G19876" s="674">
        <v>295.84500000000003</v>
      </c>
      <c r="H19876" s="115">
        <f t="shared" si="620"/>
        <v>1.0068371472522089</v>
      </c>
      <c r="I19876" s="115">
        <f t="shared" si="621"/>
        <v>1500.0066999999999</v>
      </c>
    </row>
    <row r="19877" spans="1:9" hidden="1">
      <c r="A19877" s="115" t="s">
        <v>50663</v>
      </c>
      <c r="B19877" s="115" t="s">
        <v>50664</v>
      </c>
      <c r="C19877" s="115" t="s">
        <v>50665</v>
      </c>
      <c r="D19877" s="115" t="s">
        <v>1138</v>
      </c>
      <c r="E19877" s="115">
        <v>2261.9893999999999</v>
      </c>
      <c r="F19877" s="674">
        <v>293.83600000000001</v>
      </c>
      <c r="G19877" s="674">
        <v>295.84500000000003</v>
      </c>
      <c r="H19877" s="115">
        <f t="shared" si="620"/>
        <v>1.0068371472522089</v>
      </c>
      <c r="I19877" s="115">
        <f t="shared" si="621"/>
        <v>2277.4549999999999</v>
      </c>
    </row>
    <row r="19878" spans="1:9" hidden="1">
      <c r="A19878" s="115" t="s">
        <v>50666</v>
      </c>
      <c r="B19878" s="115" t="s">
        <v>50667</v>
      </c>
      <c r="C19878" s="115" t="s">
        <v>50668</v>
      </c>
      <c r="D19878" s="115" t="s">
        <v>1138</v>
      </c>
      <c r="E19878" s="115">
        <v>3217.3498</v>
      </c>
      <c r="F19878" s="674">
        <v>293.83600000000001</v>
      </c>
      <c r="G19878" s="674">
        <v>295.84500000000003</v>
      </c>
      <c r="H19878" s="115">
        <f t="shared" si="620"/>
        <v>1.0068371472522089</v>
      </c>
      <c r="I19878" s="115">
        <f t="shared" si="621"/>
        <v>3239.3472999999999</v>
      </c>
    </row>
    <row r="19879" spans="1:9" hidden="1">
      <c r="A19879" s="115" t="s">
        <v>50669</v>
      </c>
      <c r="B19879" s="115" t="s">
        <v>50670</v>
      </c>
      <c r="C19879" s="115" t="s">
        <v>50671</v>
      </c>
      <c r="D19879" s="115" t="s">
        <v>1138</v>
      </c>
      <c r="E19879" s="115">
        <v>4366.7716</v>
      </c>
      <c r="F19879" s="674">
        <v>293.83600000000001</v>
      </c>
      <c r="G19879" s="674">
        <v>295.84500000000003</v>
      </c>
      <c r="H19879" s="115">
        <f t="shared" si="620"/>
        <v>1.0068371472522089</v>
      </c>
      <c r="I19879" s="115">
        <f t="shared" si="621"/>
        <v>4396.6279000000004</v>
      </c>
    </row>
    <row r="19880" spans="1:9" hidden="1">
      <c r="A19880" s="115" t="s">
        <v>50672</v>
      </c>
      <c r="B19880" s="115" t="s">
        <v>50673</v>
      </c>
      <c r="C19880" s="115" t="s">
        <v>50674</v>
      </c>
      <c r="D19880" s="115" t="s">
        <v>1138</v>
      </c>
      <c r="E19880" s="115">
        <v>1156.1489999999999</v>
      </c>
      <c r="F19880" s="674">
        <v>293.83600000000001</v>
      </c>
      <c r="G19880" s="674">
        <v>295.84500000000003</v>
      </c>
      <c r="H19880" s="115">
        <f t="shared" si="620"/>
        <v>1.0068371472522089</v>
      </c>
      <c r="I19880" s="115">
        <f t="shared" si="621"/>
        <v>1164.0537999999999</v>
      </c>
    </row>
    <row r="19881" spans="1:9" hidden="1">
      <c r="A19881" s="115" t="s">
        <v>50675</v>
      </c>
      <c r="B19881" s="115" t="s">
        <v>50676</v>
      </c>
      <c r="C19881" s="115" t="s">
        <v>50677</v>
      </c>
      <c r="D19881" s="115" t="s">
        <v>1138</v>
      </c>
      <c r="E19881" s="115">
        <v>1939.2751000000001</v>
      </c>
      <c r="F19881" s="674">
        <v>293.83600000000001</v>
      </c>
      <c r="G19881" s="674">
        <v>295.84500000000003</v>
      </c>
      <c r="H19881" s="115">
        <f t="shared" si="620"/>
        <v>1.0068371472522089</v>
      </c>
      <c r="I19881" s="115">
        <f t="shared" si="621"/>
        <v>1952.5342000000001</v>
      </c>
    </row>
    <row r="19882" spans="1:9" hidden="1">
      <c r="A19882" s="115" t="s">
        <v>50678</v>
      </c>
      <c r="B19882" s="115" t="s">
        <v>50679</v>
      </c>
      <c r="C19882" s="115" t="s">
        <v>50680</v>
      </c>
      <c r="D19882" s="115" t="s">
        <v>1138</v>
      </c>
      <c r="E19882" s="115">
        <v>2945.5329000000002</v>
      </c>
      <c r="F19882" s="674">
        <v>293.83600000000001</v>
      </c>
      <c r="G19882" s="674">
        <v>295.84500000000003</v>
      </c>
      <c r="H19882" s="115">
        <f t="shared" si="620"/>
        <v>1.0068371472522089</v>
      </c>
      <c r="I19882" s="115">
        <f t="shared" si="621"/>
        <v>2965.6718999999998</v>
      </c>
    </row>
    <row r="19883" spans="1:9" hidden="1">
      <c r="A19883" s="115" t="s">
        <v>50681</v>
      </c>
      <c r="B19883" s="115" t="s">
        <v>50682</v>
      </c>
      <c r="C19883" s="115" t="s">
        <v>50683</v>
      </c>
      <c r="D19883" s="115" t="s">
        <v>1138</v>
      </c>
      <c r="E19883" s="115">
        <v>4186.8792000000003</v>
      </c>
      <c r="F19883" s="674">
        <v>293.83600000000001</v>
      </c>
      <c r="G19883" s="674">
        <v>295.84500000000003</v>
      </c>
      <c r="H19883" s="115">
        <f t="shared" si="620"/>
        <v>1.0068371472522089</v>
      </c>
      <c r="I19883" s="115">
        <f t="shared" si="621"/>
        <v>4215.5055000000002</v>
      </c>
    </row>
    <row r="19884" spans="1:9" hidden="1">
      <c r="A19884" s="115" t="s">
        <v>50684</v>
      </c>
      <c r="B19884" s="115" t="s">
        <v>50685</v>
      </c>
      <c r="C19884" s="115" t="s">
        <v>50686</v>
      </c>
      <c r="D19884" s="115" t="s">
        <v>1138</v>
      </c>
      <c r="E19884" s="115">
        <v>5674.7272000000003</v>
      </c>
      <c r="F19884" s="674">
        <v>293.83600000000001</v>
      </c>
      <c r="G19884" s="674">
        <v>295.84500000000003</v>
      </c>
      <c r="H19884" s="115">
        <f t="shared" si="620"/>
        <v>1.0068371472522089</v>
      </c>
      <c r="I19884" s="115">
        <f t="shared" si="621"/>
        <v>5713.5261</v>
      </c>
    </row>
    <row r="19885" spans="1:9" hidden="1">
      <c r="A19885" s="115" t="s">
        <v>50687</v>
      </c>
      <c r="B19885" s="115" t="s">
        <v>50688</v>
      </c>
      <c r="C19885" s="115" t="s">
        <v>50689</v>
      </c>
      <c r="D19885" s="115" t="s">
        <v>1138</v>
      </c>
      <c r="E19885" s="115">
        <v>7470.9789000000001</v>
      </c>
      <c r="F19885" s="674">
        <v>293.83600000000001</v>
      </c>
      <c r="G19885" s="674">
        <v>295.84500000000003</v>
      </c>
      <c r="H19885" s="115">
        <f t="shared" si="620"/>
        <v>1.0068371472522089</v>
      </c>
      <c r="I19885" s="115">
        <f t="shared" si="621"/>
        <v>7522.0591000000004</v>
      </c>
    </row>
    <row r="19886" spans="1:9" hidden="1">
      <c r="A19886" s="115" t="s">
        <v>50690</v>
      </c>
      <c r="B19886" s="115" t="s">
        <v>50691</v>
      </c>
      <c r="C19886" s="115" t="s">
        <v>50692</v>
      </c>
      <c r="D19886" s="115" t="s">
        <v>1138</v>
      </c>
      <c r="E19886" s="115">
        <v>13938.2979</v>
      </c>
      <c r="F19886" s="674">
        <v>293.83600000000001</v>
      </c>
      <c r="G19886" s="674">
        <v>295.84500000000003</v>
      </c>
      <c r="H19886" s="115">
        <f t="shared" si="620"/>
        <v>1.0068371472522089</v>
      </c>
      <c r="I19886" s="115">
        <f t="shared" si="621"/>
        <v>14033.596100000001</v>
      </c>
    </row>
    <row r="19887" spans="1:9" hidden="1">
      <c r="A19887" s="115" t="s">
        <v>50693</v>
      </c>
      <c r="B19887" s="115" t="s">
        <v>50694</v>
      </c>
      <c r="C19887" s="115" t="s">
        <v>50695</v>
      </c>
      <c r="D19887" s="115" t="s">
        <v>1138</v>
      </c>
      <c r="E19887" s="115">
        <v>21480.227599999998</v>
      </c>
      <c r="F19887" s="674">
        <v>293.83600000000001</v>
      </c>
      <c r="G19887" s="674">
        <v>295.84500000000003</v>
      </c>
      <c r="H19887" s="115">
        <f t="shared" si="620"/>
        <v>1.0068371472522089</v>
      </c>
      <c r="I19887" s="115">
        <f t="shared" si="621"/>
        <v>21627.091100000001</v>
      </c>
    </row>
    <row r="19888" spans="1:9" hidden="1">
      <c r="A19888" s="115" t="s">
        <v>50696</v>
      </c>
      <c r="B19888" s="115" t="s">
        <v>50697</v>
      </c>
      <c r="C19888" s="115" t="s">
        <v>50698</v>
      </c>
      <c r="D19888" s="115" t="s">
        <v>1138</v>
      </c>
      <c r="E19888" s="115">
        <v>9717.2636999999995</v>
      </c>
      <c r="F19888" s="674">
        <v>293.83600000000001</v>
      </c>
      <c r="G19888" s="674">
        <v>295.84500000000003</v>
      </c>
      <c r="H19888" s="115">
        <f t="shared" si="620"/>
        <v>1.0068371472522089</v>
      </c>
      <c r="I19888" s="115">
        <f t="shared" si="621"/>
        <v>9783.7021000000004</v>
      </c>
    </row>
    <row r="19889" spans="1:9" hidden="1">
      <c r="A19889" s="115" t="s">
        <v>50699</v>
      </c>
      <c r="B19889" s="115" t="s">
        <v>50700</v>
      </c>
      <c r="C19889" s="115" t="s">
        <v>50701</v>
      </c>
      <c r="D19889" s="115" t="s">
        <v>1138</v>
      </c>
      <c r="E19889" s="115">
        <v>18373.7817</v>
      </c>
      <c r="F19889" s="674">
        <v>293.83600000000001</v>
      </c>
      <c r="G19889" s="674">
        <v>295.84500000000003</v>
      </c>
      <c r="H19889" s="115">
        <f t="shared" si="620"/>
        <v>1.0068371472522089</v>
      </c>
      <c r="I19889" s="115">
        <f t="shared" si="621"/>
        <v>18499.405999999999</v>
      </c>
    </row>
    <row r="19890" spans="1:9" hidden="1">
      <c r="A19890" s="115" t="s">
        <v>50702</v>
      </c>
      <c r="B19890" s="115" t="s">
        <v>50703</v>
      </c>
      <c r="C19890" s="115" t="s">
        <v>50704</v>
      </c>
      <c r="D19890" s="115" t="s">
        <v>1138</v>
      </c>
      <c r="E19890" s="115">
        <v>27722.585999999999</v>
      </c>
      <c r="F19890" s="674">
        <v>293.83600000000001</v>
      </c>
      <c r="G19890" s="674">
        <v>295.84500000000003</v>
      </c>
      <c r="H19890" s="115">
        <f t="shared" si="620"/>
        <v>1.0068371472522089</v>
      </c>
      <c r="I19890" s="115">
        <f t="shared" si="621"/>
        <v>27912.129400000002</v>
      </c>
    </row>
    <row r="19891" spans="1:9" hidden="1">
      <c r="A19891" s="115" t="s">
        <v>50705</v>
      </c>
      <c r="B19891" s="115" t="s">
        <v>50706</v>
      </c>
      <c r="C19891" s="115" t="s">
        <v>50707</v>
      </c>
      <c r="D19891" s="115" t="s">
        <v>1138</v>
      </c>
      <c r="E19891" s="115">
        <v>13567.0316</v>
      </c>
      <c r="F19891" s="674">
        <v>293.83600000000001</v>
      </c>
      <c r="G19891" s="674">
        <v>295.84500000000003</v>
      </c>
      <c r="H19891" s="115">
        <f t="shared" si="620"/>
        <v>1.0068371472522089</v>
      </c>
      <c r="I19891" s="115">
        <f t="shared" si="621"/>
        <v>13659.7914</v>
      </c>
    </row>
    <row r="19892" spans="1:9" hidden="1">
      <c r="A19892" s="115" t="s">
        <v>50708</v>
      </c>
      <c r="B19892" s="115" t="s">
        <v>50709</v>
      </c>
      <c r="C19892" s="115" t="s">
        <v>50710</v>
      </c>
      <c r="D19892" s="115" t="s">
        <v>1138</v>
      </c>
      <c r="E19892" s="115">
        <v>21301.582200000001</v>
      </c>
      <c r="F19892" s="674">
        <v>293.83600000000001</v>
      </c>
      <c r="G19892" s="674">
        <v>295.84500000000003</v>
      </c>
      <c r="H19892" s="115">
        <f t="shared" si="620"/>
        <v>1.0068371472522089</v>
      </c>
      <c r="I19892" s="115">
        <f t="shared" si="621"/>
        <v>21447.224300000002</v>
      </c>
    </row>
    <row r="19893" spans="1:9" hidden="1">
      <c r="A19893" s="115" t="s">
        <v>50711</v>
      </c>
      <c r="B19893" s="115" t="s">
        <v>50712</v>
      </c>
      <c r="C19893" s="115" t="s">
        <v>50713</v>
      </c>
      <c r="D19893" s="115" t="s">
        <v>1138</v>
      </c>
      <c r="E19893" s="115">
        <v>38503.312100000003</v>
      </c>
      <c r="F19893" s="674">
        <v>293.83600000000001</v>
      </c>
      <c r="G19893" s="674">
        <v>295.84500000000003</v>
      </c>
      <c r="H19893" s="115">
        <f t="shared" si="620"/>
        <v>1.0068371472522089</v>
      </c>
      <c r="I19893" s="115">
        <f t="shared" si="621"/>
        <v>38766.564899999998</v>
      </c>
    </row>
    <row r="19894" spans="1:9" hidden="1">
      <c r="A19894" s="115" t="s">
        <v>50714</v>
      </c>
      <c r="B19894" s="115" t="s">
        <v>50715</v>
      </c>
      <c r="C19894" s="115" t="s">
        <v>50716</v>
      </c>
      <c r="D19894" s="115" t="s">
        <v>1138</v>
      </c>
      <c r="E19894" s="115">
        <v>17387.323199999999</v>
      </c>
      <c r="F19894" s="674">
        <v>293.83600000000001</v>
      </c>
      <c r="G19894" s="674">
        <v>295.84500000000003</v>
      </c>
      <c r="H19894" s="115">
        <f t="shared" si="620"/>
        <v>1.0068371472522089</v>
      </c>
      <c r="I19894" s="115">
        <f t="shared" si="621"/>
        <v>17506.2029</v>
      </c>
    </row>
    <row r="19895" spans="1:9" hidden="1">
      <c r="A19895" s="115" t="s">
        <v>50717</v>
      </c>
      <c r="B19895" s="115" t="s">
        <v>50718</v>
      </c>
      <c r="C19895" s="115" t="s">
        <v>50719</v>
      </c>
      <c r="D19895" s="115" t="s">
        <v>1138</v>
      </c>
      <c r="E19895" s="115">
        <v>24161.929599999999</v>
      </c>
      <c r="F19895" s="674">
        <v>293.83600000000001</v>
      </c>
      <c r="G19895" s="674">
        <v>295.84500000000003</v>
      </c>
      <c r="H19895" s="115">
        <f t="shared" si="620"/>
        <v>1.0068371472522089</v>
      </c>
      <c r="I19895" s="115">
        <f t="shared" si="621"/>
        <v>24327.1283</v>
      </c>
    </row>
    <row r="19896" spans="1:9" hidden="1">
      <c r="A19896" s="115" t="s">
        <v>50720</v>
      </c>
      <c r="B19896" s="115" t="s">
        <v>50721</v>
      </c>
      <c r="C19896" s="115" t="s">
        <v>50722</v>
      </c>
      <c r="D19896" s="115" t="s">
        <v>1138</v>
      </c>
      <c r="E19896" s="115">
        <v>46378.096100000002</v>
      </c>
      <c r="F19896" s="674">
        <v>293.83600000000001</v>
      </c>
      <c r="G19896" s="674">
        <v>295.84500000000003</v>
      </c>
      <c r="H19896" s="115">
        <f t="shared" si="620"/>
        <v>1.0068371472522089</v>
      </c>
      <c r="I19896" s="115">
        <f t="shared" si="621"/>
        <v>46695.19</v>
      </c>
    </row>
    <row r="19897" spans="1:9" hidden="1">
      <c r="A19897" s="115" t="s">
        <v>50723</v>
      </c>
      <c r="B19897" s="115" t="s">
        <v>50724</v>
      </c>
      <c r="C19897" s="115" t="s">
        <v>50725</v>
      </c>
      <c r="D19897" s="115" t="s">
        <v>1138</v>
      </c>
      <c r="E19897" s="115">
        <v>5224.3018000000002</v>
      </c>
      <c r="F19897" s="674">
        <v>293.83600000000001</v>
      </c>
      <c r="G19897" s="674">
        <v>295.84500000000003</v>
      </c>
      <c r="H19897" s="115">
        <f t="shared" si="620"/>
        <v>1.0068371472522089</v>
      </c>
      <c r="I19897" s="115">
        <f t="shared" si="621"/>
        <v>5260.0210999999999</v>
      </c>
    </row>
    <row r="19898" spans="1:9" hidden="1">
      <c r="A19898" s="115" t="s">
        <v>50726</v>
      </c>
      <c r="B19898" s="115" t="s">
        <v>50727</v>
      </c>
      <c r="C19898" s="115" t="s">
        <v>50728</v>
      </c>
      <c r="D19898" s="115" t="s">
        <v>1138</v>
      </c>
      <c r="E19898" s="115">
        <v>12368.317300000001</v>
      </c>
      <c r="F19898" s="674">
        <v>293.83600000000001</v>
      </c>
      <c r="G19898" s="674">
        <v>295.84500000000003</v>
      </c>
      <c r="H19898" s="115">
        <f t="shared" si="620"/>
        <v>1.0068371472522089</v>
      </c>
      <c r="I19898" s="115">
        <f t="shared" si="621"/>
        <v>12452.881299999999</v>
      </c>
    </row>
    <row r="19899" spans="1:9" hidden="1">
      <c r="A19899" s="115" t="s">
        <v>50729</v>
      </c>
      <c r="B19899" s="115" t="s">
        <v>50730</v>
      </c>
      <c r="C19899" s="115" t="s">
        <v>50731</v>
      </c>
      <c r="D19899" s="115" t="s">
        <v>1138</v>
      </c>
      <c r="E19899" s="115">
        <v>19677.885999999999</v>
      </c>
      <c r="F19899" s="674">
        <v>293.83600000000001</v>
      </c>
      <c r="G19899" s="674">
        <v>295.84500000000003</v>
      </c>
      <c r="H19899" s="115">
        <f t="shared" si="620"/>
        <v>1.0068371472522089</v>
      </c>
      <c r="I19899" s="115">
        <f t="shared" si="621"/>
        <v>19812.426599999999</v>
      </c>
    </row>
    <row r="19900" spans="1:9" hidden="1">
      <c r="A19900" s="115" t="s">
        <v>50732</v>
      </c>
      <c r="B19900" s="115" t="s">
        <v>50733</v>
      </c>
      <c r="C19900" s="115" t="s">
        <v>50734</v>
      </c>
      <c r="D19900" s="115" t="s">
        <v>1138</v>
      </c>
      <c r="E19900" s="115">
        <v>7642.1574000000001</v>
      </c>
      <c r="F19900" s="674">
        <v>293.83600000000001</v>
      </c>
      <c r="G19900" s="674">
        <v>295.84500000000003</v>
      </c>
      <c r="H19900" s="115">
        <f t="shared" si="620"/>
        <v>1.0068371472522089</v>
      </c>
      <c r="I19900" s="115">
        <f t="shared" si="621"/>
        <v>7694.4080000000004</v>
      </c>
    </row>
    <row r="19901" spans="1:9" hidden="1">
      <c r="A19901" s="115" t="s">
        <v>50735</v>
      </c>
      <c r="B19901" s="115" t="s">
        <v>50736</v>
      </c>
      <c r="C19901" s="115" t="s">
        <v>50737</v>
      </c>
      <c r="D19901" s="115" t="s">
        <v>1138</v>
      </c>
      <c r="E19901" s="115">
        <v>15703.790300000001</v>
      </c>
      <c r="F19901" s="674">
        <v>293.83600000000001</v>
      </c>
      <c r="G19901" s="674">
        <v>295.84500000000003</v>
      </c>
      <c r="H19901" s="115">
        <f t="shared" si="620"/>
        <v>1.0068371472522089</v>
      </c>
      <c r="I19901" s="115">
        <f t="shared" si="621"/>
        <v>15811.1594</v>
      </c>
    </row>
    <row r="19902" spans="1:9" hidden="1">
      <c r="A19902" s="115" t="s">
        <v>50738</v>
      </c>
      <c r="B19902" s="115" t="s">
        <v>50739</v>
      </c>
      <c r="C19902" s="115" t="s">
        <v>50740</v>
      </c>
      <c r="D19902" s="115" t="s">
        <v>1138</v>
      </c>
      <c r="E19902" s="115">
        <v>23516.531800000001</v>
      </c>
      <c r="F19902" s="674">
        <v>293.83600000000001</v>
      </c>
      <c r="G19902" s="674">
        <v>295.84500000000003</v>
      </c>
      <c r="H19902" s="115">
        <f t="shared" si="620"/>
        <v>1.0068371472522089</v>
      </c>
      <c r="I19902" s="115">
        <f t="shared" si="621"/>
        <v>23677.317800000001</v>
      </c>
    </row>
    <row r="19903" spans="1:9" hidden="1">
      <c r="A19903" s="115" t="s">
        <v>50741</v>
      </c>
      <c r="B19903" s="115" t="s">
        <v>50742</v>
      </c>
      <c r="C19903" s="115" t="s">
        <v>50743</v>
      </c>
      <c r="D19903" s="115" t="s">
        <v>1138</v>
      </c>
      <c r="E19903" s="115">
        <v>9695.5313999999998</v>
      </c>
      <c r="F19903" s="674">
        <v>293.83600000000001</v>
      </c>
      <c r="G19903" s="674">
        <v>295.84500000000003</v>
      </c>
      <c r="H19903" s="115">
        <f t="shared" si="620"/>
        <v>1.0068371472522089</v>
      </c>
      <c r="I19903" s="115">
        <f t="shared" si="621"/>
        <v>9761.8212000000003</v>
      </c>
    </row>
    <row r="19904" spans="1:9" hidden="1">
      <c r="A19904" s="115" t="s">
        <v>50744</v>
      </c>
      <c r="B19904" s="115" t="s">
        <v>50745</v>
      </c>
      <c r="C19904" s="115" t="s">
        <v>50746</v>
      </c>
      <c r="D19904" s="115" t="s">
        <v>1138</v>
      </c>
      <c r="E19904" s="115">
        <v>19186.5056</v>
      </c>
      <c r="F19904" s="674">
        <v>293.83600000000001</v>
      </c>
      <c r="G19904" s="674">
        <v>295.84500000000003</v>
      </c>
      <c r="H19904" s="115">
        <f t="shared" si="620"/>
        <v>1.0068371472522089</v>
      </c>
      <c r="I19904" s="115">
        <f t="shared" si="621"/>
        <v>19317.686600000001</v>
      </c>
    </row>
    <row r="19905" spans="1:9" hidden="1">
      <c r="A19905" s="115" t="s">
        <v>50747</v>
      </c>
      <c r="B19905" s="115" t="s">
        <v>50748</v>
      </c>
      <c r="C19905" s="115" t="s">
        <v>50749</v>
      </c>
      <c r="D19905" s="115" t="s">
        <v>1138</v>
      </c>
      <c r="E19905" s="115">
        <v>30056.642199999998</v>
      </c>
      <c r="F19905" s="674">
        <v>293.83600000000001</v>
      </c>
      <c r="G19905" s="674">
        <v>295.84500000000003</v>
      </c>
      <c r="H19905" s="115">
        <f t="shared" si="620"/>
        <v>1.0068371472522089</v>
      </c>
      <c r="I19905" s="115">
        <f t="shared" si="621"/>
        <v>30262.143899999999</v>
      </c>
    </row>
    <row r="19906" spans="1:9" hidden="1">
      <c r="A19906" s="115" t="s">
        <v>50750</v>
      </c>
      <c r="B19906" s="115" t="s">
        <v>50751</v>
      </c>
      <c r="C19906" s="115" t="s">
        <v>50752</v>
      </c>
      <c r="D19906" s="115" t="s">
        <v>1242</v>
      </c>
      <c r="E19906" s="115">
        <v>379.3673</v>
      </c>
      <c r="F19906" s="674">
        <v>293.83600000000001</v>
      </c>
      <c r="G19906" s="674">
        <v>295.84500000000003</v>
      </c>
      <c r="H19906" s="115">
        <f t="shared" si="620"/>
        <v>1.0068371472522089</v>
      </c>
      <c r="I19906" s="115">
        <f t="shared" si="621"/>
        <v>381.96109999999999</v>
      </c>
    </row>
    <row r="19907" spans="1:9" hidden="1">
      <c r="A19907" s="115" t="s">
        <v>50753</v>
      </c>
      <c r="B19907" s="115" t="s">
        <v>50754</v>
      </c>
      <c r="C19907" s="115" t="s">
        <v>50755</v>
      </c>
      <c r="D19907" s="115" t="s">
        <v>1242</v>
      </c>
      <c r="E19907" s="115">
        <v>474.19040000000001</v>
      </c>
      <c r="F19907" s="674">
        <v>293.83600000000001</v>
      </c>
      <c r="G19907" s="674">
        <v>295.84500000000003</v>
      </c>
      <c r="H19907" s="115">
        <f t="shared" si="620"/>
        <v>1.0068371472522089</v>
      </c>
      <c r="I19907" s="115">
        <f t="shared" si="621"/>
        <v>477.4325</v>
      </c>
    </row>
    <row r="19908" spans="1:9" hidden="1">
      <c r="A19908" s="115" t="s">
        <v>50756</v>
      </c>
      <c r="B19908" s="115" t="s">
        <v>50757</v>
      </c>
      <c r="C19908" s="115" t="s">
        <v>50758</v>
      </c>
      <c r="D19908" s="115" t="s">
        <v>1242</v>
      </c>
      <c r="E19908" s="115">
        <v>818.44690000000003</v>
      </c>
      <c r="F19908" s="674">
        <v>293.83600000000001</v>
      </c>
      <c r="G19908" s="674">
        <v>295.84500000000003</v>
      </c>
      <c r="H19908" s="115">
        <f t="shared" si="620"/>
        <v>1.0068371472522089</v>
      </c>
      <c r="I19908" s="115">
        <f t="shared" si="621"/>
        <v>824.04269999999997</v>
      </c>
    </row>
    <row r="19909" spans="1:9" hidden="1">
      <c r="A19909" s="115" t="s">
        <v>50759</v>
      </c>
      <c r="B19909" s="115" t="s">
        <v>50760</v>
      </c>
      <c r="C19909" s="115" t="s">
        <v>50761</v>
      </c>
      <c r="D19909" s="115" t="s">
        <v>1242</v>
      </c>
      <c r="E19909" s="115">
        <v>1116.9946</v>
      </c>
      <c r="F19909" s="674">
        <v>293.83600000000001</v>
      </c>
      <c r="G19909" s="674">
        <v>295.84500000000003</v>
      </c>
      <c r="H19909" s="115">
        <f t="shared" ref="H19909:H19972" si="622">G19909/F19909</f>
        <v>1.0068371472522089</v>
      </c>
      <c r="I19909" s="115">
        <f t="shared" ref="I19909:I19972" si="623">ROUND(H19909*E19909,4)</f>
        <v>1124.6316999999999</v>
      </c>
    </row>
    <row r="19910" spans="1:9" hidden="1">
      <c r="A19910" s="115" t="s">
        <v>50762</v>
      </c>
      <c r="B19910" s="115" t="s">
        <v>50763</v>
      </c>
      <c r="C19910" s="115" t="s">
        <v>50764</v>
      </c>
      <c r="D19910" s="115" t="s">
        <v>1242</v>
      </c>
      <c r="E19910" s="115">
        <v>662.73009999999999</v>
      </c>
      <c r="F19910" s="674">
        <v>293.83600000000001</v>
      </c>
      <c r="G19910" s="674">
        <v>295.84500000000003</v>
      </c>
      <c r="H19910" s="115">
        <f t="shared" si="622"/>
        <v>1.0068371472522089</v>
      </c>
      <c r="I19910" s="115">
        <f t="shared" si="623"/>
        <v>667.26130000000001</v>
      </c>
    </row>
    <row r="19911" spans="1:9" hidden="1">
      <c r="A19911" s="115" t="s">
        <v>50765</v>
      </c>
      <c r="B19911" s="115" t="s">
        <v>50766</v>
      </c>
      <c r="C19911" s="115" t="s">
        <v>50767</v>
      </c>
      <c r="D19911" s="115" t="s">
        <v>1242</v>
      </c>
      <c r="E19911" s="115">
        <v>784.80340000000001</v>
      </c>
      <c r="F19911" s="674">
        <v>293.83600000000001</v>
      </c>
      <c r="G19911" s="674">
        <v>295.84500000000003</v>
      </c>
      <c r="H19911" s="115">
        <f t="shared" si="622"/>
        <v>1.0068371472522089</v>
      </c>
      <c r="I19911" s="115">
        <f t="shared" si="623"/>
        <v>790.16920000000005</v>
      </c>
    </row>
    <row r="19912" spans="1:9" hidden="1">
      <c r="A19912" s="115" t="s">
        <v>50768</v>
      </c>
      <c r="B19912" s="115" t="s">
        <v>50769</v>
      </c>
      <c r="C19912" s="115" t="s">
        <v>50770</v>
      </c>
      <c r="D19912" s="115" t="s">
        <v>1242</v>
      </c>
      <c r="E19912" s="115">
        <v>1156.6088999999999</v>
      </c>
      <c r="F19912" s="674">
        <v>293.83600000000001</v>
      </c>
      <c r="G19912" s="674">
        <v>295.84500000000003</v>
      </c>
      <c r="H19912" s="115">
        <f t="shared" si="622"/>
        <v>1.0068371472522089</v>
      </c>
      <c r="I19912" s="115">
        <f t="shared" si="623"/>
        <v>1164.5168000000001</v>
      </c>
    </row>
    <row r="19913" spans="1:9" hidden="1">
      <c r="A19913" s="115" t="s">
        <v>50771</v>
      </c>
      <c r="B19913" s="115" t="s">
        <v>50772</v>
      </c>
      <c r="C19913" s="115" t="s">
        <v>50773</v>
      </c>
      <c r="D19913" s="115" t="s">
        <v>1242</v>
      </c>
      <c r="E19913" s="115">
        <v>1477.6007999999999</v>
      </c>
      <c r="F19913" s="674">
        <v>293.83600000000001</v>
      </c>
      <c r="G19913" s="674">
        <v>295.84500000000003</v>
      </c>
      <c r="H19913" s="115">
        <f t="shared" si="622"/>
        <v>1.0068371472522089</v>
      </c>
      <c r="I19913" s="115">
        <f t="shared" si="623"/>
        <v>1487.7034000000001</v>
      </c>
    </row>
    <row r="19914" spans="1:9" hidden="1">
      <c r="A19914" s="115" t="s">
        <v>50774</v>
      </c>
      <c r="B19914" s="115" t="s">
        <v>50775</v>
      </c>
      <c r="C19914" s="115" t="s">
        <v>50776</v>
      </c>
      <c r="D19914" s="115" t="s">
        <v>1242</v>
      </c>
      <c r="E19914" s="115">
        <v>961.95799999999997</v>
      </c>
      <c r="F19914" s="674">
        <v>293.83600000000001</v>
      </c>
      <c r="G19914" s="674">
        <v>295.84500000000003</v>
      </c>
      <c r="H19914" s="115">
        <f t="shared" si="622"/>
        <v>1.0068371472522089</v>
      </c>
      <c r="I19914" s="115">
        <f t="shared" si="623"/>
        <v>968.53499999999997</v>
      </c>
    </row>
    <row r="19915" spans="1:9" hidden="1">
      <c r="A19915" s="115" t="s">
        <v>50777</v>
      </c>
      <c r="B19915" s="115" t="s">
        <v>50778</v>
      </c>
      <c r="C19915" s="115" t="s">
        <v>50779</v>
      </c>
      <c r="D19915" s="115" t="s">
        <v>1242</v>
      </c>
      <c r="E19915" s="115">
        <v>1105.076</v>
      </c>
      <c r="F19915" s="674">
        <v>293.83600000000001</v>
      </c>
      <c r="G19915" s="674">
        <v>295.84500000000003</v>
      </c>
      <c r="H19915" s="115">
        <f t="shared" si="622"/>
        <v>1.0068371472522089</v>
      </c>
      <c r="I19915" s="115">
        <f t="shared" si="623"/>
        <v>1112.6315999999999</v>
      </c>
    </row>
    <row r="19916" spans="1:9" hidden="1">
      <c r="A19916" s="115" t="s">
        <v>50780</v>
      </c>
      <c r="B19916" s="115" t="s">
        <v>50781</v>
      </c>
      <c r="C19916" s="115" t="s">
        <v>50782</v>
      </c>
      <c r="D19916" s="115" t="s">
        <v>1242</v>
      </c>
      <c r="E19916" s="115">
        <v>1518.6496999999999</v>
      </c>
      <c r="F19916" s="674">
        <v>293.83600000000001</v>
      </c>
      <c r="G19916" s="674">
        <v>295.84500000000003</v>
      </c>
      <c r="H19916" s="115">
        <f t="shared" si="622"/>
        <v>1.0068371472522089</v>
      </c>
      <c r="I19916" s="115">
        <f t="shared" si="623"/>
        <v>1529.0328999999999</v>
      </c>
    </row>
    <row r="19917" spans="1:9" hidden="1">
      <c r="A19917" s="115" t="s">
        <v>50783</v>
      </c>
      <c r="B19917" s="115" t="s">
        <v>50784</v>
      </c>
      <c r="C19917" s="115" t="s">
        <v>50785</v>
      </c>
      <c r="D19917" s="115" t="s">
        <v>1242</v>
      </c>
      <c r="E19917" s="115">
        <v>1865.3340000000001</v>
      </c>
      <c r="F19917" s="674">
        <v>293.83600000000001</v>
      </c>
      <c r="G19917" s="674">
        <v>295.84500000000003</v>
      </c>
      <c r="H19917" s="115">
        <f t="shared" si="622"/>
        <v>1.0068371472522089</v>
      </c>
      <c r="I19917" s="115">
        <f t="shared" si="623"/>
        <v>1878.0876000000001</v>
      </c>
    </row>
    <row r="19918" spans="1:9" hidden="1">
      <c r="A19918" s="115" t="s">
        <v>50786</v>
      </c>
      <c r="B19918" s="115" t="s">
        <v>50787</v>
      </c>
      <c r="C19918" s="115" t="s">
        <v>50788</v>
      </c>
      <c r="D19918" s="115" t="s">
        <v>1242</v>
      </c>
      <c r="E19918" s="115">
        <v>627.38260000000002</v>
      </c>
      <c r="F19918" s="674">
        <v>293.83600000000001</v>
      </c>
      <c r="G19918" s="674">
        <v>295.84500000000003</v>
      </c>
      <c r="H19918" s="115">
        <f t="shared" si="622"/>
        <v>1.0068371472522089</v>
      </c>
      <c r="I19918" s="115">
        <f t="shared" si="623"/>
        <v>631.6721</v>
      </c>
    </row>
    <row r="19919" spans="1:9" hidden="1">
      <c r="A19919" s="115" t="s">
        <v>50789</v>
      </c>
      <c r="B19919" s="115" t="s">
        <v>50790</v>
      </c>
      <c r="C19919" s="115" t="s">
        <v>50791</v>
      </c>
      <c r="D19919" s="115" t="s">
        <v>1242</v>
      </c>
      <c r="E19919" s="115">
        <v>753.28330000000005</v>
      </c>
      <c r="F19919" s="674">
        <v>293.83600000000001</v>
      </c>
      <c r="G19919" s="674">
        <v>295.84500000000003</v>
      </c>
      <c r="H19919" s="115">
        <f t="shared" si="622"/>
        <v>1.0068371472522089</v>
      </c>
      <c r="I19919" s="115">
        <f t="shared" si="623"/>
        <v>758.43359999999996</v>
      </c>
    </row>
    <row r="19920" spans="1:9" hidden="1">
      <c r="A19920" s="115" t="s">
        <v>50792</v>
      </c>
      <c r="B19920" s="115" t="s">
        <v>50793</v>
      </c>
      <c r="C19920" s="115" t="s">
        <v>50794</v>
      </c>
      <c r="D19920" s="115" t="s">
        <v>1242</v>
      </c>
      <c r="E19920" s="115">
        <v>1129.2090000000001</v>
      </c>
      <c r="F19920" s="674">
        <v>293.83600000000001</v>
      </c>
      <c r="G19920" s="674">
        <v>295.84500000000003</v>
      </c>
      <c r="H19920" s="115">
        <f t="shared" si="622"/>
        <v>1.0068371472522089</v>
      </c>
      <c r="I19920" s="115">
        <f t="shared" si="623"/>
        <v>1136.9295999999999</v>
      </c>
    </row>
    <row r="19921" spans="1:9" hidden="1">
      <c r="A19921" s="115" t="s">
        <v>50795</v>
      </c>
      <c r="B19921" s="115" t="s">
        <v>50796</v>
      </c>
      <c r="C19921" s="115" t="s">
        <v>50797</v>
      </c>
      <c r="D19921" s="115" t="s">
        <v>1242</v>
      </c>
      <c r="E19921" s="115">
        <v>1457.3372999999999</v>
      </c>
      <c r="F19921" s="674">
        <v>293.83600000000001</v>
      </c>
      <c r="G19921" s="674">
        <v>295.84500000000003</v>
      </c>
      <c r="H19921" s="115">
        <f t="shared" si="622"/>
        <v>1.0068371472522089</v>
      </c>
      <c r="I19921" s="115">
        <f t="shared" si="623"/>
        <v>1467.3013000000001</v>
      </c>
    </row>
    <row r="19922" spans="1:9" hidden="1">
      <c r="A19922" s="115" t="s">
        <v>50798</v>
      </c>
      <c r="B19922" s="115" t="s">
        <v>50799</v>
      </c>
      <c r="C19922" s="115" t="s">
        <v>50800</v>
      </c>
      <c r="D19922" s="115" t="s">
        <v>1242</v>
      </c>
      <c r="E19922" s="115">
        <v>1128.1331</v>
      </c>
      <c r="F19922" s="674">
        <v>293.83600000000001</v>
      </c>
      <c r="G19922" s="674">
        <v>295.84500000000003</v>
      </c>
      <c r="H19922" s="115">
        <f t="shared" si="622"/>
        <v>1.0068371472522089</v>
      </c>
      <c r="I19922" s="115">
        <f t="shared" si="623"/>
        <v>1135.8462999999999</v>
      </c>
    </row>
    <row r="19923" spans="1:9" hidden="1">
      <c r="A19923" s="115" t="s">
        <v>50801</v>
      </c>
      <c r="B19923" s="115" t="s">
        <v>50802</v>
      </c>
      <c r="C19923" s="115" t="s">
        <v>50803</v>
      </c>
      <c r="D19923" s="115" t="s">
        <v>1242</v>
      </c>
      <c r="E19923" s="115">
        <v>1281.1929</v>
      </c>
      <c r="F19923" s="674">
        <v>293.83600000000001</v>
      </c>
      <c r="G19923" s="674">
        <v>295.84500000000003</v>
      </c>
      <c r="H19923" s="115">
        <f t="shared" si="622"/>
        <v>1.0068371472522089</v>
      </c>
      <c r="I19923" s="115">
        <f t="shared" si="623"/>
        <v>1289.9526000000001</v>
      </c>
    </row>
    <row r="19924" spans="1:9" hidden="1">
      <c r="A19924" s="115" t="s">
        <v>50804</v>
      </c>
      <c r="B19924" s="115" t="s">
        <v>50805</v>
      </c>
      <c r="C19924" s="115" t="s">
        <v>50806</v>
      </c>
      <c r="D19924" s="115" t="s">
        <v>1242</v>
      </c>
      <c r="E19924" s="115">
        <v>1708.251</v>
      </c>
      <c r="F19924" s="674">
        <v>293.83600000000001</v>
      </c>
      <c r="G19924" s="674">
        <v>295.84500000000003</v>
      </c>
      <c r="H19924" s="115">
        <f t="shared" si="622"/>
        <v>1.0068371472522089</v>
      </c>
      <c r="I19924" s="115">
        <f t="shared" si="623"/>
        <v>1719.9305999999999</v>
      </c>
    </row>
    <row r="19925" spans="1:9" hidden="1">
      <c r="A19925" s="115" t="s">
        <v>50807</v>
      </c>
      <c r="B19925" s="115" t="s">
        <v>50808</v>
      </c>
      <c r="C19925" s="115" t="s">
        <v>50809</v>
      </c>
      <c r="D19925" s="115" t="s">
        <v>1242</v>
      </c>
      <c r="E19925" s="115">
        <v>2070.9090000000001</v>
      </c>
      <c r="F19925" s="674">
        <v>293.83600000000001</v>
      </c>
      <c r="G19925" s="674">
        <v>295.84500000000003</v>
      </c>
      <c r="H19925" s="115">
        <f t="shared" si="622"/>
        <v>1.0068371472522089</v>
      </c>
      <c r="I19925" s="115">
        <f t="shared" si="623"/>
        <v>2085.0681</v>
      </c>
    </row>
    <row r="19926" spans="1:9" hidden="1">
      <c r="A19926" s="115" t="s">
        <v>50810</v>
      </c>
      <c r="B19926" s="115" t="s">
        <v>50811</v>
      </c>
      <c r="C19926" s="115" t="s">
        <v>50812</v>
      </c>
      <c r="D19926" s="115" t="s">
        <v>1242</v>
      </c>
      <c r="E19926" s="115">
        <v>1661.8916999999999</v>
      </c>
      <c r="F19926" s="674">
        <v>293.83600000000001</v>
      </c>
      <c r="G19926" s="674">
        <v>295.84500000000003</v>
      </c>
      <c r="H19926" s="115">
        <f t="shared" si="622"/>
        <v>1.0068371472522089</v>
      </c>
      <c r="I19926" s="115">
        <f t="shared" si="623"/>
        <v>1673.2543000000001</v>
      </c>
    </row>
    <row r="19927" spans="1:9" hidden="1">
      <c r="A19927" s="115" t="s">
        <v>50813</v>
      </c>
      <c r="B19927" s="115" t="s">
        <v>50814</v>
      </c>
      <c r="C19927" s="115" t="s">
        <v>50815</v>
      </c>
      <c r="D19927" s="115" t="s">
        <v>1242</v>
      </c>
      <c r="E19927" s="115">
        <v>1845.9643000000001</v>
      </c>
      <c r="F19927" s="674">
        <v>293.83600000000001</v>
      </c>
      <c r="G19927" s="674">
        <v>295.84500000000003</v>
      </c>
      <c r="H19927" s="115">
        <f t="shared" si="622"/>
        <v>1.0068371472522089</v>
      </c>
      <c r="I19927" s="115">
        <f t="shared" si="623"/>
        <v>1858.5853999999999</v>
      </c>
    </row>
    <row r="19928" spans="1:9" hidden="1">
      <c r="A19928" s="115" t="s">
        <v>50816</v>
      </c>
      <c r="B19928" s="115" t="s">
        <v>50817</v>
      </c>
      <c r="C19928" s="115" t="s">
        <v>50818</v>
      </c>
      <c r="D19928" s="115" t="s">
        <v>1242</v>
      </c>
      <c r="E19928" s="115">
        <v>2331.6025</v>
      </c>
      <c r="F19928" s="674">
        <v>293.83600000000001</v>
      </c>
      <c r="G19928" s="674">
        <v>295.84500000000003</v>
      </c>
      <c r="H19928" s="115">
        <f t="shared" si="622"/>
        <v>1.0068371472522089</v>
      </c>
      <c r="I19928" s="115">
        <f t="shared" si="623"/>
        <v>2347.5439999999999</v>
      </c>
    </row>
    <row r="19929" spans="1:9" hidden="1">
      <c r="A19929" s="115" t="s">
        <v>50819</v>
      </c>
      <c r="B19929" s="115" t="s">
        <v>50820</v>
      </c>
      <c r="C19929" s="115" t="s">
        <v>50821</v>
      </c>
      <c r="D19929" s="115" t="s">
        <v>1242</v>
      </c>
      <c r="E19929" s="115">
        <v>2734.2644</v>
      </c>
      <c r="F19929" s="674">
        <v>293.83600000000001</v>
      </c>
      <c r="G19929" s="674">
        <v>295.84500000000003</v>
      </c>
      <c r="H19929" s="115">
        <f t="shared" si="622"/>
        <v>1.0068371472522089</v>
      </c>
      <c r="I19929" s="115">
        <f t="shared" si="623"/>
        <v>2752.9589999999998</v>
      </c>
    </row>
    <row r="19930" spans="1:9" hidden="1">
      <c r="A19930" s="115" t="s">
        <v>50822</v>
      </c>
      <c r="B19930" s="115" t="s">
        <v>50823</v>
      </c>
      <c r="C19930" s="115" t="s">
        <v>50824</v>
      </c>
      <c r="D19930" s="115" t="s">
        <v>1242</v>
      </c>
      <c r="E19930" s="115">
        <v>12061.5</v>
      </c>
      <c r="F19930" s="674">
        <v>293.83600000000001</v>
      </c>
      <c r="G19930" s="674">
        <v>295.84500000000003</v>
      </c>
      <c r="H19930" s="115">
        <f t="shared" si="622"/>
        <v>1.0068371472522089</v>
      </c>
      <c r="I19930" s="115">
        <f t="shared" si="623"/>
        <v>12143.9663</v>
      </c>
    </row>
    <row r="19931" spans="1:9" hidden="1">
      <c r="A19931" s="115" t="s">
        <v>50825</v>
      </c>
      <c r="B19931" s="115" t="s">
        <v>50826</v>
      </c>
      <c r="C19931" s="115" t="s">
        <v>50827</v>
      </c>
      <c r="D19931" s="115" t="s">
        <v>1242</v>
      </c>
      <c r="E19931" s="115">
        <v>12495</v>
      </c>
      <c r="F19931" s="674">
        <v>293.83600000000001</v>
      </c>
      <c r="G19931" s="674">
        <v>295.84500000000003</v>
      </c>
      <c r="H19931" s="115">
        <f t="shared" si="622"/>
        <v>1.0068371472522089</v>
      </c>
      <c r="I19931" s="115">
        <f t="shared" si="623"/>
        <v>12580.430200000001</v>
      </c>
    </row>
    <row r="19932" spans="1:9" hidden="1">
      <c r="A19932" s="115" t="s">
        <v>50828</v>
      </c>
      <c r="B19932" s="115" t="s">
        <v>50829</v>
      </c>
      <c r="C19932" s="115" t="s">
        <v>50830</v>
      </c>
      <c r="D19932" s="115" t="s">
        <v>1242</v>
      </c>
      <c r="E19932" s="115">
        <v>15325.2</v>
      </c>
      <c r="F19932" s="674">
        <v>293.83600000000001</v>
      </c>
      <c r="G19932" s="674">
        <v>295.84500000000003</v>
      </c>
      <c r="H19932" s="115">
        <f t="shared" si="622"/>
        <v>1.0068371472522089</v>
      </c>
      <c r="I19932" s="115">
        <f t="shared" si="623"/>
        <v>15429.980600000001</v>
      </c>
    </row>
    <row r="19933" spans="1:9" hidden="1">
      <c r="A19933" s="115" t="s">
        <v>50831</v>
      </c>
      <c r="B19933" s="115" t="s">
        <v>50832</v>
      </c>
      <c r="C19933" s="115" t="s">
        <v>50833</v>
      </c>
      <c r="D19933" s="115" t="s">
        <v>1242</v>
      </c>
      <c r="E19933" s="115">
        <v>15876</v>
      </c>
      <c r="F19933" s="674">
        <v>293.83600000000001</v>
      </c>
      <c r="G19933" s="674">
        <v>295.84500000000003</v>
      </c>
      <c r="H19933" s="115">
        <f t="shared" si="622"/>
        <v>1.0068371472522089</v>
      </c>
      <c r="I19933" s="115">
        <f t="shared" si="623"/>
        <v>15984.5465</v>
      </c>
    </row>
    <row r="19934" spans="1:9" hidden="1">
      <c r="A19934" s="115" t="s">
        <v>50834</v>
      </c>
      <c r="B19934" s="115" t="s">
        <v>50835</v>
      </c>
      <c r="C19934" s="115" t="s">
        <v>50836</v>
      </c>
      <c r="D19934" s="115" t="s">
        <v>1242</v>
      </c>
      <c r="E19934" s="115">
        <v>17879.400000000001</v>
      </c>
      <c r="F19934" s="674">
        <v>293.83600000000001</v>
      </c>
      <c r="G19934" s="674">
        <v>295.84500000000003</v>
      </c>
      <c r="H19934" s="115">
        <f t="shared" si="622"/>
        <v>1.0068371472522089</v>
      </c>
      <c r="I19934" s="115">
        <f t="shared" si="623"/>
        <v>18001.644100000001</v>
      </c>
    </row>
    <row r="19935" spans="1:9" hidden="1">
      <c r="A19935" s="115" t="s">
        <v>50837</v>
      </c>
      <c r="B19935" s="115" t="s">
        <v>50838</v>
      </c>
      <c r="C19935" s="115" t="s">
        <v>50839</v>
      </c>
      <c r="D19935" s="115" t="s">
        <v>1242</v>
      </c>
      <c r="E19935" s="115">
        <v>18522</v>
      </c>
      <c r="F19935" s="674">
        <v>293.83600000000001</v>
      </c>
      <c r="G19935" s="674">
        <v>295.84500000000003</v>
      </c>
      <c r="H19935" s="115">
        <f t="shared" si="622"/>
        <v>1.0068371472522089</v>
      </c>
      <c r="I19935" s="115">
        <f t="shared" si="623"/>
        <v>18648.637599999998</v>
      </c>
    </row>
    <row r="19936" spans="1:9" hidden="1">
      <c r="A19936" s="115" t="s">
        <v>50840</v>
      </c>
      <c r="B19936" s="115" t="s">
        <v>50841</v>
      </c>
      <c r="C19936" s="115" t="s">
        <v>50842</v>
      </c>
      <c r="D19936" s="115" t="s">
        <v>1242</v>
      </c>
      <c r="E19936" s="115">
        <v>20386.3</v>
      </c>
      <c r="F19936" s="674">
        <v>293.83600000000001</v>
      </c>
      <c r="G19936" s="674">
        <v>295.84500000000003</v>
      </c>
      <c r="H19936" s="115">
        <f t="shared" si="622"/>
        <v>1.0068371472522089</v>
      </c>
      <c r="I19936" s="115">
        <f t="shared" si="623"/>
        <v>20525.684099999999</v>
      </c>
    </row>
    <row r="19937" spans="1:9" hidden="1">
      <c r="A19937" s="115" t="s">
        <v>50843</v>
      </c>
      <c r="B19937" s="115" t="s">
        <v>50844</v>
      </c>
      <c r="C19937" s="115" t="s">
        <v>50845</v>
      </c>
      <c r="D19937" s="115" t="s">
        <v>1242</v>
      </c>
      <c r="E19937" s="115">
        <v>21119</v>
      </c>
      <c r="F19937" s="674">
        <v>293.83600000000001</v>
      </c>
      <c r="G19937" s="674">
        <v>295.84500000000003</v>
      </c>
      <c r="H19937" s="115">
        <f t="shared" si="622"/>
        <v>1.0068371472522089</v>
      </c>
      <c r="I19937" s="115">
        <f t="shared" si="623"/>
        <v>21263.393700000001</v>
      </c>
    </row>
    <row r="19938" spans="1:9" hidden="1">
      <c r="A19938" s="115" t="s">
        <v>50846</v>
      </c>
      <c r="B19938" s="115" t="s">
        <v>50847</v>
      </c>
      <c r="C19938" s="115" t="s">
        <v>50848</v>
      </c>
      <c r="D19938" s="115" t="s">
        <v>1242</v>
      </c>
      <c r="E19938" s="115">
        <v>23933.8</v>
      </c>
      <c r="F19938" s="674">
        <v>293.83600000000001</v>
      </c>
      <c r="G19938" s="674">
        <v>295.84500000000003</v>
      </c>
      <c r="H19938" s="115">
        <f t="shared" si="622"/>
        <v>1.0068371472522089</v>
      </c>
      <c r="I19938" s="115">
        <f t="shared" si="623"/>
        <v>24097.438900000001</v>
      </c>
    </row>
    <row r="19939" spans="1:9" hidden="1">
      <c r="A19939" s="115" t="s">
        <v>50849</v>
      </c>
      <c r="B19939" s="115" t="s">
        <v>50850</v>
      </c>
      <c r="C19939" s="115" t="s">
        <v>50851</v>
      </c>
      <c r="D19939" s="115" t="s">
        <v>1242</v>
      </c>
      <c r="E19939" s="115">
        <v>24794</v>
      </c>
      <c r="F19939" s="674">
        <v>293.83600000000001</v>
      </c>
      <c r="G19939" s="674">
        <v>295.84500000000003</v>
      </c>
      <c r="H19939" s="115">
        <f t="shared" si="622"/>
        <v>1.0068371472522089</v>
      </c>
      <c r="I19939" s="115">
        <f t="shared" si="623"/>
        <v>24963.520199999999</v>
      </c>
    </row>
    <row r="19940" spans="1:9" hidden="1">
      <c r="A19940" s="115" t="s">
        <v>50852</v>
      </c>
      <c r="B19940" s="115" t="s">
        <v>50853</v>
      </c>
      <c r="C19940" s="115" t="s">
        <v>50854</v>
      </c>
      <c r="D19940" s="115" t="s">
        <v>1242</v>
      </c>
      <c r="E19940" s="115">
        <v>29567.9</v>
      </c>
      <c r="F19940" s="674">
        <v>293.83600000000001</v>
      </c>
      <c r="G19940" s="674">
        <v>295.84500000000003</v>
      </c>
      <c r="H19940" s="115">
        <f t="shared" si="622"/>
        <v>1.0068371472522089</v>
      </c>
      <c r="I19940" s="115">
        <f t="shared" si="623"/>
        <v>29770.060099999999</v>
      </c>
    </row>
    <row r="19941" spans="1:9" hidden="1">
      <c r="A19941" s="115" t="s">
        <v>50855</v>
      </c>
      <c r="B19941" s="115" t="s">
        <v>50856</v>
      </c>
      <c r="C19941" s="115" t="s">
        <v>50857</v>
      </c>
      <c r="D19941" s="115" t="s">
        <v>1242</v>
      </c>
      <c r="E19941" s="115">
        <v>30797.200000000001</v>
      </c>
      <c r="F19941" s="674">
        <v>293.83600000000001</v>
      </c>
      <c r="G19941" s="674">
        <v>295.84500000000003</v>
      </c>
      <c r="H19941" s="115">
        <f t="shared" si="622"/>
        <v>1.0068371472522089</v>
      </c>
      <c r="I19941" s="115">
        <f t="shared" si="623"/>
        <v>31007.764999999999</v>
      </c>
    </row>
    <row r="19942" spans="1:9" hidden="1">
      <c r="A19942" s="115" t="s">
        <v>50858</v>
      </c>
      <c r="B19942" s="115" t="s">
        <v>50859</v>
      </c>
      <c r="C19942" s="115" t="s">
        <v>50860</v>
      </c>
      <c r="D19942" s="115" t="s">
        <v>1242</v>
      </c>
      <c r="E19942" s="115">
        <v>43043</v>
      </c>
      <c r="F19942" s="674">
        <v>293.83600000000001</v>
      </c>
      <c r="G19942" s="674">
        <v>295.84500000000003</v>
      </c>
      <c r="H19942" s="115">
        <f t="shared" si="622"/>
        <v>1.0068371472522089</v>
      </c>
      <c r="I19942" s="115">
        <f t="shared" si="623"/>
        <v>43337.291299999997</v>
      </c>
    </row>
    <row r="19943" spans="1:9" hidden="1">
      <c r="A19943" s="115" t="s">
        <v>50861</v>
      </c>
      <c r="B19943" s="115" t="s">
        <v>50862</v>
      </c>
      <c r="C19943" s="115" t="s">
        <v>50863</v>
      </c>
      <c r="D19943" s="115" t="s">
        <v>1242</v>
      </c>
      <c r="E19943" s="115">
        <v>45945.9</v>
      </c>
      <c r="F19943" s="674">
        <v>293.83600000000001</v>
      </c>
      <c r="G19943" s="674">
        <v>295.84500000000003</v>
      </c>
      <c r="H19943" s="115">
        <f t="shared" si="622"/>
        <v>1.0068371472522089</v>
      </c>
      <c r="I19943" s="115">
        <f t="shared" si="623"/>
        <v>46260.0389</v>
      </c>
    </row>
    <row r="19944" spans="1:9" hidden="1">
      <c r="A19944" s="115" t="s">
        <v>50864</v>
      </c>
      <c r="B19944" s="115" t="s">
        <v>50865</v>
      </c>
      <c r="C19944" s="115" t="s">
        <v>50866</v>
      </c>
      <c r="D19944" s="115" t="s">
        <v>1242</v>
      </c>
      <c r="E19944" s="115">
        <v>1764</v>
      </c>
      <c r="F19944" s="674">
        <v>293.83600000000001</v>
      </c>
      <c r="G19944" s="674">
        <v>295.84500000000003</v>
      </c>
      <c r="H19944" s="115">
        <f t="shared" si="622"/>
        <v>1.0068371472522089</v>
      </c>
      <c r="I19944" s="115">
        <f t="shared" si="623"/>
        <v>1776.0607</v>
      </c>
    </row>
    <row r="19945" spans="1:9" hidden="1">
      <c r="A19945" s="115" t="s">
        <v>50867</v>
      </c>
      <c r="B19945" s="115" t="s">
        <v>50868</v>
      </c>
      <c r="C19945" s="115" t="s">
        <v>50869</v>
      </c>
      <c r="D19945" s="115" t="s">
        <v>1242</v>
      </c>
      <c r="E19945" s="115">
        <v>1877.4</v>
      </c>
      <c r="F19945" s="674">
        <v>293.83600000000001</v>
      </c>
      <c r="G19945" s="674">
        <v>295.84500000000003</v>
      </c>
      <c r="H19945" s="115">
        <f t="shared" si="622"/>
        <v>1.0068371472522089</v>
      </c>
      <c r="I19945" s="115">
        <f t="shared" si="623"/>
        <v>1890.2361000000001</v>
      </c>
    </row>
    <row r="19946" spans="1:9" hidden="1">
      <c r="A19946" s="115" t="s">
        <v>50870</v>
      </c>
      <c r="B19946" s="115" t="s">
        <v>50871</v>
      </c>
      <c r="C19946" s="115" t="s">
        <v>50872</v>
      </c>
      <c r="D19946" s="115" t="s">
        <v>1242</v>
      </c>
      <c r="E19946" s="115">
        <v>2268</v>
      </c>
      <c r="F19946" s="674">
        <v>293.83600000000001</v>
      </c>
      <c r="G19946" s="674">
        <v>295.84500000000003</v>
      </c>
      <c r="H19946" s="115">
        <f t="shared" si="622"/>
        <v>1.0068371472522089</v>
      </c>
      <c r="I19946" s="115">
        <f t="shared" si="623"/>
        <v>2283.5066000000002</v>
      </c>
    </row>
    <row r="19947" spans="1:9" hidden="1">
      <c r="A19947" s="115" t="s">
        <v>50873</v>
      </c>
      <c r="B19947" s="115" t="s">
        <v>50874</v>
      </c>
      <c r="C19947" s="115" t="s">
        <v>50875</v>
      </c>
      <c r="D19947" s="115" t="s">
        <v>1242</v>
      </c>
      <c r="E19947" s="115">
        <v>2413.8000000000002</v>
      </c>
      <c r="F19947" s="674">
        <v>293.83600000000001</v>
      </c>
      <c r="G19947" s="674">
        <v>295.84500000000003</v>
      </c>
      <c r="H19947" s="115">
        <f t="shared" si="622"/>
        <v>1.0068371472522089</v>
      </c>
      <c r="I19947" s="115">
        <f t="shared" si="623"/>
        <v>2430.3035</v>
      </c>
    </row>
    <row r="19948" spans="1:9" hidden="1">
      <c r="A19948" s="115" t="s">
        <v>50876</v>
      </c>
      <c r="B19948" s="115" t="s">
        <v>50877</v>
      </c>
      <c r="C19948" s="115" t="s">
        <v>50878</v>
      </c>
      <c r="D19948" s="115" t="s">
        <v>1242</v>
      </c>
      <c r="E19948" s="115">
        <v>2814</v>
      </c>
      <c r="F19948" s="674">
        <v>293.83600000000001</v>
      </c>
      <c r="G19948" s="674">
        <v>295.84500000000003</v>
      </c>
      <c r="H19948" s="115">
        <f t="shared" si="622"/>
        <v>1.0068371472522089</v>
      </c>
      <c r="I19948" s="115">
        <f t="shared" si="623"/>
        <v>2833.2397000000001</v>
      </c>
    </row>
    <row r="19949" spans="1:9" hidden="1">
      <c r="A19949" s="115" t="s">
        <v>50879</v>
      </c>
      <c r="B19949" s="115" t="s">
        <v>50880</v>
      </c>
      <c r="C19949" s="115" t="s">
        <v>50881</v>
      </c>
      <c r="D19949" s="115" t="s">
        <v>1242</v>
      </c>
      <c r="E19949" s="115">
        <v>2994.9</v>
      </c>
      <c r="F19949" s="674">
        <v>293.83600000000001</v>
      </c>
      <c r="G19949" s="674">
        <v>295.84500000000003</v>
      </c>
      <c r="H19949" s="115">
        <f t="shared" si="622"/>
        <v>1.0068371472522089</v>
      </c>
      <c r="I19949" s="115">
        <f t="shared" si="623"/>
        <v>3015.3766000000001</v>
      </c>
    </row>
    <row r="19950" spans="1:9" hidden="1">
      <c r="A19950" s="115" t="s">
        <v>50882</v>
      </c>
      <c r="B19950" s="115" t="s">
        <v>50883</v>
      </c>
      <c r="C19950" s="115" t="s">
        <v>50884</v>
      </c>
      <c r="D19950" s="115" t="s">
        <v>1242</v>
      </c>
      <c r="E19950" s="115">
        <v>3276</v>
      </c>
      <c r="F19950" s="674">
        <v>293.83600000000001</v>
      </c>
      <c r="G19950" s="674">
        <v>295.84500000000003</v>
      </c>
      <c r="H19950" s="115">
        <f t="shared" si="622"/>
        <v>1.0068371472522089</v>
      </c>
      <c r="I19950" s="115">
        <f t="shared" si="623"/>
        <v>3298.3984999999998</v>
      </c>
    </row>
    <row r="19951" spans="1:9" hidden="1">
      <c r="A19951" s="115" t="s">
        <v>50885</v>
      </c>
      <c r="B19951" s="115" t="s">
        <v>50886</v>
      </c>
      <c r="C19951" s="115" t="s">
        <v>50887</v>
      </c>
      <c r="D19951" s="115" t="s">
        <v>1242</v>
      </c>
      <c r="E19951" s="115">
        <v>3486.6</v>
      </c>
      <c r="F19951" s="674">
        <v>293.83600000000001</v>
      </c>
      <c r="G19951" s="674">
        <v>295.84500000000003</v>
      </c>
      <c r="H19951" s="115">
        <f t="shared" si="622"/>
        <v>1.0068371472522089</v>
      </c>
      <c r="I19951" s="115">
        <f t="shared" si="623"/>
        <v>3510.4384</v>
      </c>
    </row>
    <row r="19952" spans="1:9" hidden="1">
      <c r="A19952" s="115" t="s">
        <v>50888</v>
      </c>
      <c r="B19952" s="115" t="s">
        <v>50889</v>
      </c>
      <c r="C19952" s="115" t="s">
        <v>50890</v>
      </c>
      <c r="D19952" s="115" t="s">
        <v>1242</v>
      </c>
      <c r="E19952" s="115">
        <v>4032</v>
      </c>
      <c r="F19952" s="674">
        <v>293.83600000000001</v>
      </c>
      <c r="G19952" s="674">
        <v>295.84500000000003</v>
      </c>
      <c r="H19952" s="115">
        <f t="shared" si="622"/>
        <v>1.0068371472522089</v>
      </c>
      <c r="I19952" s="115">
        <f t="shared" si="623"/>
        <v>4059.5673999999999</v>
      </c>
    </row>
    <row r="19953" spans="1:9" hidden="1">
      <c r="A19953" s="115" t="s">
        <v>50891</v>
      </c>
      <c r="B19953" s="115" t="s">
        <v>50892</v>
      </c>
      <c r="C19953" s="115" t="s">
        <v>50893</v>
      </c>
      <c r="D19953" s="115" t="s">
        <v>1242</v>
      </c>
      <c r="E19953" s="115">
        <v>4291.2</v>
      </c>
      <c r="F19953" s="674">
        <v>293.83600000000001</v>
      </c>
      <c r="G19953" s="674">
        <v>295.84500000000003</v>
      </c>
      <c r="H19953" s="115">
        <f t="shared" si="622"/>
        <v>1.0068371472522089</v>
      </c>
      <c r="I19953" s="115">
        <f t="shared" si="623"/>
        <v>4320.5396000000001</v>
      </c>
    </row>
    <row r="19954" spans="1:9" hidden="1">
      <c r="A19954" s="115" t="s">
        <v>50894</v>
      </c>
      <c r="B19954" s="115" t="s">
        <v>50895</v>
      </c>
      <c r="C19954" s="115" t="s">
        <v>50896</v>
      </c>
      <c r="D19954" s="115" t="s">
        <v>1242</v>
      </c>
      <c r="E19954" s="115">
        <v>4914</v>
      </c>
      <c r="F19954" s="674">
        <v>293.83600000000001</v>
      </c>
      <c r="G19954" s="674">
        <v>295.84500000000003</v>
      </c>
      <c r="H19954" s="115">
        <f t="shared" si="622"/>
        <v>1.0068371472522089</v>
      </c>
      <c r="I19954" s="115">
        <f t="shared" si="623"/>
        <v>4947.5977000000003</v>
      </c>
    </row>
    <row r="19955" spans="1:9" hidden="1">
      <c r="A19955" s="115" t="s">
        <v>50897</v>
      </c>
      <c r="B19955" s="115" t="s">
        <v>50898</v>
      </c>
      <c r="C19955" s="115" t="s">
        <v>50899</v>
      </c>
      <c r="D19955" s="115" t="s">
        <v>1242</v>
      </c>
      <c r="E19955" s="115">
        <v>5229.8999999999996</v>
      </c>
      <c r="F19955" s="674">
        <v>293.83600000000001</v>
      </c>
      <c r="G19955" s="674">
        <v>295.84500000000003</v>
      </c>
      <c r="H19955" s="115">
        <f t="shared" si="622"/>
        <v>1.0068371472522089</v>
      </c>
      <c r="I19955" s="115">
        <f t="shared" si="623"/>
        <v>5265.6575999999995</v>
      </c>
    </row>
    <row r="19956" spans="1:9" hidden="1">
      <c r="A19956" s="115" t="s">
        <v>50900</v>
      </c>
      <c r="B19956" s="115" t="s">
        <v>50901</v>
      </c>
      <c r="C19956" s="115" t="s">
        <v>50902</v>
      </c>
      <c r="D19956" s="115" t="s">
        <v>1242</v>
      </c>
      <c r="E19956" s="115">
        <v>5418</v>
      </c>
      <c r="F19956" s="674">
        <v>293.83600000000001</v>
      </c>
      <c r="G19956" s="674">
        <v>295.84500000000003</v>
      </c>
      <c r="H19956" s="115">
        <f t="shared" si="622"/>
        <v>1.0068371472522089</v>
      </c>
      <c r="I19956" s="115">
        <f t="shared" si="623"/>
        <v>5455.0437000000002</v>
      </c>
    </row>
    <row r="19957" spans="1:9" hidden="1">
      <c r="A19957" s="115" t="s">
        <v>50903</v>
      </c>
      <c r="B19957" s="115" t="s">
        <v>50904</v>
      </c>
      <c r="C19957" s="115" t="s">
        <v>50905</v>
      </c>
      <c r="D19957" s="115" t="s">
        <v>1242</v>
      </c>
      <c r="E19957" s="115">
        <v>5766.3</v>
      </c>
      <c r="F19957" s="674">
        <v>293.83600000000001</v>
      </c>
      <c r="G19957" s="674">
        <v>295.84500000000003</v>
      </c>
      <c r="H19957" s="115">
        <f t="shared" si="622"/>
        <v>1.0068371472522089</v>
      </c>
      <c r="I19957" s="115">
        <f t="shared" si="623"/>
        <v>5805.7250000000004</v>
      </c>
    </row>
    <row r="19958" spans="1:9" hidden="1">
      <c r="A19958" s="115" t="s">
        <v>50906</v>
      </c>
      <c r="B19958" s="115" t="s">
        <v>50907</v>
      </c>
      <c r="C19958" s="115" t="s">
        <v>50908</v>
      </c>
      <c r="D19958" s="115" t="s">
        <v>1242</v>
      </c>
      <c r="E19958" s="115">
        <v>7228.5</v>
      </c>
      <c r="F19958" s="674">
        <v>293.83600000000001</v>
      </c>
      <c r="G19958" s="674">
        <v>295.84500000000003</v>
      </c>
      <c r="H19958" s="115">
        <f t="shared" si="622"/>
        <v>1.0068371472522089</v>
      </c>
      <c r="I19958" s="115">
        <f t="shared" si="623"/>
        <v>7277.9223000000002</v>
      </c>
    </row>
    <row r="19959" spans="1:9" hidden="1">
      <c r="A19959" s="115" t="s">
        <v>50909</v>
      </c>
      <c r="B19959" s="115" t="s">
        <v>50910</v>
      </c>
      <c r="C19959" s="115" t="s">
        <v>50911</v>
      </c>
      <c r="D19959" s="115" t="s">
        <v>1242</v>
      </c>
      <c r="E19959" s="115">
        <v>7869</v>
      </c>
      <c r="F19959" s="674">
        <v>293.83600000000001</v>
      </c>
      <c r="G19959" s="674">
        <v>295.84500000000003</v>
      </c>
      <c r="H19959" s="115">
        <f t="shared" si="622"/>
        <v>1.0068371472522089</v>
      </c>
      <c r="I19959" s="115">
        <f t="shared" si="623"/>
        <v>7922.8014999999996</v>
      </c>
    </row>
    <row r="19960" spans="1:9" hidden="1">
      <c r="A19960" s="115" t="s">
        <v>50912</v>
      </c>
      <c r="B19960" s="115" t="s">
        <v>50913</v>
      </c>
      <c r="C19960" s="115" t="s">
        <v>50914</v>
      </c>
      <c r="D19960" s="115" t="s">
        <v>1242</v>
      </c>
      <c r="E19960" s="115">
        <v>7860.5</v>
      </c>
      <c r="F19960" s="674">
        <v>293.83600000000001</v>
      </c>
      <c r="G19960" s="674">
        <v>295.84500000000003</v>
      </c>
      <c r="H19960" s="115">
        <f t="shared" si="622"/>
        <v>1.0068371472522089</v>
      </c>
      <c r="I19960" s="115">
        <f t="shared" si="623"/>
        <v>7914.2434000000003</v>
      </c>
    </row>
    <row r="19961" spans="1:9" hidden="1">
      <c r="A19961" s="115" t="s">
        <v>50915</v>
      </c>
      <c r="B19961" s="115" t="s">
        <v>50916</v>
      </c>
      <c r="C19961" s="115" t="s">
        <v>50917</v>
      </c>
      <c r="D19961" s="115" t="s">
        <v>1242</v>
      </c>
      <c r="E19961" s="115">
        <v>8557</v>
      </c>
      <c r="F19961" s="674">
        <v>293.83600000000001</v>
      </c>
      <c r="G19961" s="674">
        <v>295.84500000000003</v>
      </c>
      <c r="H19961" s="115">
        <f t="shared" si="622"/>
        <v>1.0068371472522089</v>
      </c>
      <c r="I19961" s="115">
        <f t="shared" si="623"/>
        <v>8615.5054999999993</v>
      </c>
    </row>
    <row r="19962" spans="1:9" hidden="1">
      <c r="A19962" s="115" t="s">
        <v>50918</v>
      </c>
      <c r="B19962" s="115" t="s">
        <v>50919</v>
      </c>
      <c r="C19962" s="115" t="s">
        <v>50920</v>
      </c>
      <c r="D19962" s="115" t="s">
        <v>1242</v>
      </c>
      <c r="E19962" s="115">
        <v>10264.4</v>
      </c>
      <c r="F19962" s="674">
        <v>293.83600000000001</v>
      </c>
      <c r="G19962" s="674">
        <v>295.84500000000003</v>
      </c>
      <c r="H19962" s="115">
        <f t="shared" si="622"/>
        <v>1.0068371472522089</v>
      </c>
      <c r="I19962" s="115">
        <f t="shared" si="623"/>
        <v>10334.5792</v>
      </c>
    </row>
    <row r="19963" spans="1:9" hidden="1">
      <c r="A19963" s="115" t="s">
        <v>50921</v>
      </c>
      <c r="B19963" s="115" t="s">
        <v>50922</v>
      </c>
      <c r="C19963" s="115" t="s">
        <v>50923</v>
      </c>
      <c r="D19963" s="115" t="s">
        <v>1242</v>
      </c>
      <c r="E19963" s="115">
        <v>11175.6</v>
      </c>
      <c r="F19963" s="674">
        <v>293.83600000000001</v>
      </c>
      <c r="G19963" s="674">
        <v>295.84500000000003</v>
      </c>
      <c r="H19963" s="115">
        <f t="shared" si="622"/>
        <v>1.0068371472522089</v>
      </c>
      <c r="I19963" s="115">
        <f t="shared" si="623"/>
        <v>11252.0092</v>
      </c>
    </row>
    <row r="19964" spans="1:9" hidden="1">
      <c r="A19964" s="115" t="s">
        <v>50924</v>
      </c>
      <c r="B19964" s="115" t="s">
        <v>50925</v>
      </c>
      <c r="C19964" s="115" t="s">
        <v>50926</v>
      </c>
      <c r="D19964" s="115" t="s">
        <v>1242</v>
      </c>
      <c r="E19964" s="115">
        <v>11183.6</v>
      </c>
      <c r="F19964" s="674">
        <v>293.83600000000001</v>
      </c>
      <c r="G19964" s="674">
        <v>295.84500000000003</v>
      </c>
      <c r="H19964" s="115">
        <f t="shared" si="622"/>
        <v>1.0068371472522089</v>
      </c>
      <c r="I19964" s="115">
        <f t="shared" si="623"/>
        <v>11260.063899999999</v>
      </c>
    </row>
    <row r="19965" spans="1:9" hidden="1">
      <c r="A19965" s="115" t="s">
        <v>50927</v>
      </c>
      <c r="B19965" s="115" t="s">
        <v>50928</v>
      </c>
      <c r="C19965" s="115" t="s">
        <v>50929</v>
      </c>
      <c r="D19965" s="115" t="s">
        <v>1242</v>
      </c>
      <c r="E19965" s="115">
        <v>12176.4</v>
      </c>
      <c r="F19965" s="674">
        <v>293.83600000000001</v>
      </c>
      <c r="G19965" s="674">
        <v>295.84500000000003</v>
      </c>
      <c r="H19965" s="115">
        <f t="shared" si="622"/>
        <v>1.0068371472522089</v>
      </c>
      <c r="I19965" s="115">
        <f t="shared" si="623"/>
        <v>12259.6518</v>
      </c>
    </row>
    <row r="19966" spans="1:9" hidden="1">
      <c r="A19966" s="115" t="s">
        <v>50930</v>
      </c>
      <c r="B19966" s="115" t="s">
        <v>50931</v>
      </c>
      <c r="C19966" s="115" t="s">
        <v>50932</v>
      </c>
      <c r="D19966" s="115" t="s">
        <v>1242</v>
      </c>
      <c r="E19966" s="115">
        <v>14825.7</v>
      </c>
      <c r="F19966" s="674">
        <v>293.83600000000001</v>
      </c>
      <c r="G19966" s="674">
        <v>295.84500000000003</v>
      </c>
      <c r="H19966" s="115">
        <f t="shared" si="622"/>
        <v>1.0068371472522089</v>
      </c>
      <c r="I19966" s="115">
        <f t="shared" si="623"/>
        <v>14927.065500000001</v>
      </c>
    </row>
    <row r="19967" spans="1:9" hidden="1">
      <c r="A19967" s="115" t="s">
        <v>50933</v>
      </c>
      <c r="B19967" s="115" t="s">
        <v>50934</v>
      </c>
      <c r="C19967" s="115" t="s">
        <v>50935</v>
      </c>
      <c r="D19967" s="115" t="s">
        <v>1242</v>
      </c>
      <c r="E19967" s="115">
        <v>15181</v>
      </c>
      <c r="F19967" s="674">
        <v>293.83600000000001</v>
      </c>
      <c r="G19967" s="674">
        <v>295.84500000000003</v>
      </c>
      <c r="H19967" s="115">
        <f t="shared" si="622"/>
        <v>1.0068371472522089</v>
      </c>
      <c r="I19967" s="115">
        <f t="shared" si="623"/>
        <v>15284.7947</v>
      </c>
    </row>
    <row r="19968" spans="1:9" hidden="1">
      <c r="A19968" s="115" t="s">
        <v>50936</v>
      </c>
      <c r="B19968" s="115" t="s">
        <v>50937</v>
      </c>
      <c r="C19968" s="115" t="s">
        <v>50938</v>
      </c>
      <c r="D19968" s="115" t="s">
        <v>1242</v>
      </c>
      <c r="E19968" s="115">
        <v>16661.7</v>
      </c>
      <c r="F19968" s="674">
        <v>293.83600000000001</v>
      </c>
      <c r="G19968" s="674">
        <v>295.84500000000003</v>
      </c>
      <c r="H19968" s="115">
        <f t="shared" si="622"/>
        <v>1.0068371472522089</v>
      </c>
      <c r="I19968" s="115">
        <f t="shared" si="623"/>
        <v>16775.6185</v>
      </c>
    </row>
    <row r="19969" spans="1:9" hidden="1">
      <c r="A19969" s="115" t="s">
        <v>50939</v>
      </c>
      <c r="B19969" s="115" t="s">
        <v>50940</v>
      </c>
      <c r="C19969" s="115" t="s">
        <v>50941</v>
      </c>
      <c r="D19969" s="115" t="s">
        <v>1242</v>
      </c>
      <c r="E19969" s="115">
        <v>17061</v>
      </c>
      <c r="F19969" s="674">
        <v>293.83600000000001</v>
      </c>
      <c r="G19969" s="674">
        <v>295.84500000000003</v>
      </c>
      <c r="H19969" s="115">
        <f t="shared" si="622"/>
        <v>1.0068371472522089</v>
      </c>
      <c r="I19969" s="115">
        <f t="shared" si="623"/>
        <v>17177.6486</v>
      </c>
    </row>
    <row r="19970" spans="1:9" hidden="1">
      <c r="A19970" s="115" t="s">
        <v>50942</v>
      </c>
      <c r="B19970" s="115" t="s">
        <v>50943</v>
      </c>
      <c r="C19970" s="115" t="s">
        <v>50944</v>
      </c>
      <c r="D19970" s="115" t="s">
        <v>1242</v>
      </c>
      <c r="E19970" s="115">
        <v>18543.599999999999</v>
      </c>
      <c r="F19970" s="674">
        <v>293.83600000000001</v>
      </c>
      <c r="G19970" s="674">
        <v>295.84500000000003</v>
      </c>
      <c r="H19970" s="115">
        <f t="shared" si="622"/>
        <v>1.0068371472522089</v>
      </c>
      <c r="I19970" s="115">
        <f t="shared" si="623"/>
        <v>18670.385300000002</v>
      </c>
    </row>
    <row r="19971" spans="1:9" hidden="1">
      <c r="A19971" s="115" t="s">
        <v>50945</v>
      </c>
      <c r="B19971" s="115" t="s">
        <v>50946</v>
      </c>
      <c r="C19971" s="115" t="s">
        <v>50947</v>
      </c>
      <c r="D19971" s="115" t="s">
        <v>1242</v>
      </c>
      <c r="E19971" s="115">
        <v>18988</v>
      </c>
      <c r="F19971" s="674">
        <v>293.83600000000001</v>
      </c>
      <c r="G19971" s="674">
        <v>295.84500000000003</v>
      </c>
      <c r="H19971" s="115">
        <f t="shared" si="622"/>
        <v>1.0068371472522089</v>
      </c>
      <c r="I19971" s="115">
        <f t="shared" si="623"/>
        <v>19117.823799999998</v>
      </c>
    </row>
    <row r="19972" spans="1:9" hidden="1">
      <c r="A19972" s="115" t="s">
        <v>50948</v>
      </c>
      <c r="B19972" s="115" t="s">
        <v>50949</v>
      </c>
      <c r="C19972" s="115" t="s">
        <v>50950</v>
      </c>
      <c r="D19972" s="115" t="s">
        <v>1242</v>
      </c>
      <c r="E19972" s="115">
        <v>20379.599999999999</v>
      </c>
      <c r="F19972" s="674">
        <v>293.83600000000001</v>
      </c>
      <c r="G19972" s="674">
        <v>295.84500000000003</v>
      </c>
      <c r="H19972" s="115">
        <f t="shared" si="622"/>
        <v>1.0068371472522089</v>
      </c>
      <c r="I19972" s="115">
        <f t="shared" si="623"/>
        <v>20518.938300000002</v>
      </c>
    </row>
    <row r="19973" spans="1:9" hidden="1">
      <c r="A19973" s="115" t="s">
        <v>50951</v>
      </c>
      <c r="B19973" s="115" t="s">
        <v>50952</v>
      </c>
      <c r="C19973" s="115" t="s">
        <v>50953</v>
      </c>
      <c r="D19973" s="115" t="s">
        <v>1242</v>
      </c>
      <c r="E19973" s="115">
        <v>20868</v>
      </c>
      <c r="F19973" s="674">
        <v>293.83600000000001</v>
      </c>
      <c r="G19973" s="674">
        <v>295.84500000000003</v>
      </c>
      <c r="H19973" s="115">
        <f t="shared" ref="H19973:H20036" si="624">G19973/F19973</f>
        <v>1.0068371472522089</v>
      </c>
      <c r="I19973" s="115">
        <f t="shared" ref="I19973:I20036" si="625">ROUND(H19973*E19973,4)</f>
        <v>21010.677599999999</v>
      </c>
    </row>
    <row r="19974" spans="1:9" hidden="1">
      <c r="A19974" s="115" t="s">
        <v>50954</v>
      </c>
      <c r="B19974" s="115" t="s">
        <v>50955</v>
      </c>
      <c r="C19974" s="115" t="s">
        <v>50956</v>
      </c>
      <c r="D19974" s="115" t="s">
        <v>1242</v>
      </c>
      <c r="E19974" s="115">
        <v>22261.5</v>
      </c>
      <c r="F19974" s="674">
        <v>293.83600000000001</v>
      </c>
      <c r="G19974" s="674">
        <v>295.84500000000003</v>
      </c>
      <c r="H19974" s="115">
        <f t="shared" si="624"/>
        <v>1.0068371472522089</v>
      </c>
      <c r="I19974" s="115">
        <f t="shared" si="625"/>
        <v>22413.7052</v>
      </c>
    </row>
    <row r="19975" spans="1:9" hidden="1">
      <c r="A19975" s="115" t="s">
        <v>50957</v>
      </c>
      <c r="B19975" s="115" t="s">
        <v>50958</v>
      </c>
      <c r="C19975" s="115" t="s">
        <v>50959</v>
      </c>
      <c r="D19975" s="115" t="s">
        <v>1242</v>
      </c>
      <c r="E19975" s="115">
        <v>22795</v>
      </c>
      <c r="F19975" s="674">
        <v>293.83600000000001</v>
      </c>
      <c r="G19975" s="674">
        <v>295.84500000000003</v>
      </c>
      <c r="H19975" s="115">
        <f t="shared" si="624"/>
        <v>1.0068371472522089</v>
      </c>
      <c r="I19975" s="115">
        <f t="shared" si="625"/>
        <v>22950.852800000001</v>
      </c>
    </row>
    <row r="19976" spans="1:9" hidden="1">
      <c r="A19976" s="115" t="s">
        <v>50960</v>
      </c>
      <c r="B19976" s="115" t="s">
        <v>50961</v>
      </c>
      <c r="C19976" s="115" t="s">
        <v>50962</v>
      </c>
      <c r="D19976" s="115" t="s">
        <v>1242</v>
      </c>
      <c r="E19976" s="115">
        <v>2778.3</v>
      </c>
      <c r="F19976" s="674">
        <v>293.83600000000001</v>
      </c>
      <c r="G19976" s="674">
        <v>295.84500000000003</v>
      </c>
      <c r="H19976" s="115">
        <f t="shared" si="624"/>
        <v>1.0068371472522089</v>
      </c>
      <c r="I19976" s="115">
        <f t="shared" si="625"/>
        <v>2797.2955999999999</v>
      </c>
    </row>
    <row r="19977" spans="1:9" hidden="1">
      <c r="A19977" s="115" t="s">
        <v>50963</v>
      </c>
      <c r="B19977" s="115" t="s">
        <v>50964</v>
      </c>
      <c r="C19977" s="115" t="s">
        <v>50965</v>
      </c>
      <c r="D19977" s="115" t="s">
        <v>1242</v>
      </c>
      <c r="E19977" s="115">
        <v>2954.7</v>
      </c>
      <c r="F19977" s="674">
        <v>293.83600000000001</v>
      </c>
      <c r="G19977" s="674">
        <v>295.84500000000003</v>
      </c>
      <c r="H19977" s="115">
        <f t="shared" si="624"/>
        <v>1.0068371472522089</v>
      </c>
      <c r="I19977" s="115">
        <f t="shared" si="625"/>
        <v>2974.9016999999999</v>
      </c>
    </row>
    <row r="19978" spans="1:9" hidden="1">
      <c r="A19978" s="115" t="s">
        <v>50966</v>
      </c>
      <c r="B19978" s="115" t="s">
        <v>50967</v>
      </c>
      <c r="C19978" s="115" t="s">
        <v>50968</v>
      </c>
      <c r="D19978" s="115" t="s">
        <v>1242</v>
      </c>
      <c r="E19978" s="115">
        <v>3483.9</v>
      </c>
      <c r="F19978" s="674">
        <v>293.83600000000001</v>
      </c>
      <c r="G19978" s="674">
        <v>295.84500000000003</v>
      </c>
      <c r="H19978" s="115">
        <f t="shared" si="624"/>
        <v>1.0068371472522089</v>
      </c>
      <c r="I19978" s="115">
        <f t="shared" si="625"/>
        <v>3507.7199000000001</v>
      </c>
    </row>
    <row r="19979" spans="1:9" hidden="1">
      <c r="A19979" s="115" t="s">
        <v>50969</v>
      </c>
      <c r="B19979" s="115" t="s">
        <v>50970</v>
      </c>
      <c r="C19979" s="115" t="s">
        <v>50971</v>
      </c>
      <c r="D19979" s="115" t="s">
        <v>1242</v>
      </c>
      <c r="E19979" s="115">
        <v>3705.1</v>
      </c>
      <c r="F19979" s="674">
        <v>293.83600000000001</v>
      </c>
      <c r="G19979" s="674">
        <v>295.84500000000003</v>
      </c>
      <c r="H19979" s="115">
        <f t="shared" si="624"/>
        <v>1.0068371472522089</v>
      </c>
      <c r="I19979" s="115">
        <f t="shared" si="625"/>
        <v>3730.4322999999999</v>
      </c>
    </row>
    <row r="19980" spans="1:9" hidden="1">
      <c r="A19980" s="115" t="s">
        <v>50972</v>
      </c>
      <c r="B19980" s="115" t="s">
        <v>50973</v>
      </c>
      <c r="C19980" s="115" t="s">
        <v>50974</v>
      </c>
      <c r="D19980" s="115" t="s">
        <v>1242</v>
      </c>
      <c r="E19980" s="115">
        <v>4145.3999999999996</v>
      </c>
      <c r="F19980" s="674">
        <v>293.83600000000001</v>
      </c>
      <c r="G19980" s="674">
        <v>295.84500000000003</v>
      </c>
      <c r="H19980" s="115">
        <f t="shared" si="624"/>
        <v>1.0068371472522089</v>
      </c>
      <c r="I19980" s="115">
        <f t="shared" si="625"/>
        <v>4173.7426999999998</v>
      </c>
    </row>
    <row r="19981" spans="1:9" hidden="1">
      <c r="A19981" s="115" t="s">
        <v>50975</v>
      </c>
      <c r="B19981" s="115" t="s">
        <v>50976</v>
      </c>
      <c r="C19981" s="115" t="s">
        <v>50977</v>
      </c>
      <c r="D19981" s="115" t="s">
        <v>1242</v>
      </c>
      <c r="E19981" s="115">
        <v>4408.6000000000004</v>
      </c>
      <c r="F19981" s="674">
        <v>293.83600000000001</v>
      </c>
      <c r="G19981" s="674">
        <v>295.84500000000003</v>
      </c>
      <c r="H19981" s="115">
        <f t="shared" si="624"/>
        <v>1.0068371472522089</v>
      </c>
      <c r="I19981" s="115">
        <f t="shared" si="625"/>
        <v>4438.7421999999997</v>
      </c>
    </row>
    <row r="19982" spans="1:9" hidden="1">
      <c r="A19982" s="115" t="s">
        <v>50978</v>
      </c>
      <c r="B19982" s="115" t="s">
        <v>50979</v>
      </c>
      <c r="C19982" s="115" t="s">
        <v>50980</v>
      </c>
      <c r="D19982" s="115" t="s">
        <v>1242</v>
      </c>
      <c r="E19982" s="115">
        <v>4983.3</v>
      </c>
      <c r="F19982" s="674">
        <v>293.83600000000001</v>
      </c>
      <c r="G19982" s="674">
        <v>295.84500000000003</v>
      </c>
      <c r="H19982" s="115">
        <f t="shared" si="624"/>
        <v>1.0068371472522089</v>
      </c>
      <c r="I19982" s="115">
        <f t="shared" si="625"/>
        <v>5017.3716000000004</v>
      </c>
    </row>
    <row r="19983" spans="1:9" hidden="1">
      <c r="A19983" s="115" t="s">
        <v>50981</v>
      </c>
      <c r="B19983" s="115" t="s">
        <v>50982</v>
      </c>
      <c r="C19983" s="115" t="s">
        <v>50983</v>
      </c>
      <c r="D19983" s="115" t="s">
        <v>1242</v>
      </c>
      <c r="E19983" s="115">
        <v>5299.7</v>
      </c>
      <c r="F19983" s="674">
        <v>293.83600000000001</v>
      </c>
      <c r="G19983" s="674">
        <v>295.84500000000003</v>
      </c>
      <c r="H19983" s="115">
        <f t="shared" si="624"/>
        <v>1.0068371472522089</v>
      </c>
      <c r="I19983" s="115">
        <f t="shared" si="625"/>
        <v>5335.9348</v>
      </c>
    </row>
    <row r="19984" spans="1:9" hidden="1">
      <c r="A19984" s="115" t="s">
        <v>50984</v>
      </c>
      <c r="B19984" s="115" t="s">
        <v>50985</v>
      </c>
      <c r="C19984" s="115" t="s">
        <v>50986</v>
      </c>
      <c r="D19984" s="115" t="s">
        <v>1242</v>
      </c>
      <c r="E19984" s="115">
        <v>5556.6</v>
      </c>
      <c r="F19984" s="674">
        <v>293.83600000000001</v>
      </c>
      <c r="G19984" s="674">
        <v>295.84500000000003</v>
      </c>
      <c r="H19984" s="115">
        <f t="shared" si="624"/>
        <v>1.0068371472522089</v>
      </c>
      <c r="I19984" s="115">
        <f t="shared" si="625"/>
        <v>5594.5913</v>
      </c>
    </row>
    <row r="19985" spans="1:9" hidden="1">
      <c r="A19985" s="115" t="s">
        <v>50987</v>
      </c>
      <c r="B19985" s="115" t="s">
        <v>50988</v>
      </c>
      <c r="C19985" s="115" t="s">
        <v>50989</v>
      </c>
      <c r="D19985" s="115" t="s">
        <v>1242</v>
      </c>
      <c r="E19985" s="115">
        <v>5909.4</v>
      </c>
      <c r="F19985" s="674">
        <v>293.83600000000001</v>
      </c>
      <c r="G19985" s="674">
        <v>295.84500000000003</v>
      </c>
      <c r="H19985" s="115">
        <f t="shared" si="624"/>
        <v>1.0068371472522089</v>
      </c>
      <c r="I19985" s="115">
        <f t="shared" si="625"/>
        <v>5949.8033999999998</v>
      </c>
    </row>
    <row r="19986" spans="1:9" hidden="1">
      <c r="A19986" s="115" t="s">
        <v>50990</v>
      </c>
      <c r="B19986" s="115" t="s">
        <v>50991</v>
      </c>
      <c r="C19986" s="115" t="s">
        <v>50992</v>
      </c>
      <c r="D19986" s="115" t="s">
        <v>1242</v>
      </c>
      <c r="E19986" s="115">
        <v>5821.2</v>
      </c>
      <c r="F19986" s="674">
        <v>293.83600000000001</v>
      </c>
      <c r="G19986" s="674">
        <v>295.84500000000003</v>
      </c>
      <c r="H19986" s="115">
        <f t="shared" si="624"/>
        <v>1.0068371472522089</v>
      </c>
      <c r="I19986" s="115">
        <f t="shared" si="625"/>
        <v>5861.0003999999999</v>
      </c>
    </row>
    <row r="19987" spans="1:9" hidden="1">
      <c r="A19987" s="115" t="s">
        <v>50993</v>
      </c>
      <c r="B19987" s="115" t="s">
        <v>50994</v>
      </c>
      <c r="C19987" s="115" t="s">
        <v>50995</v>
      </c>
      <c r="D19987" s="115" t="s">
        <v>1242</v>
      </c>
      <c r="E19987" s="115">
        <v>6190.8</v>
      </c>
      <c r="F19987" s="674">
        <v>293.83600000000001</v>
      </c>
      <c r="G19987" s="674">
        <v>295.84500000000003</v>
      </c>
      <c r="H19987" s="115">
        <f t="shared" si="624"/>
        <v>1.0068371472522089</v>
      </c>
      <c r="I19987" s="115">
        <f t="shared" si="625"/>
        <v>6233.1274000000003</v>
      </c>
    </row>
    <row r="19988" spans="1:9" hidden="1">
      <c r="A19988" s="115" t="s">
        <v>50996</v>
      </c>
      <c r="B19988" s="115" t="s">
        <v>50997</v>
      </c>
      <c r="C19988" s="115" t="s">
        <v>50998</v>
      </c>
      <c r="D19988" s="115" t="s">
        <v>1242</v>
      </c>
      <c r="E19988" s="115">
        <v>6967.8</v>
      </c>
      <c r="F19988" s="674">
        <v>293.83600000000001</v>
      </c>
      <c r="G19988" s="674">
        <v>295.84500000000003</v>
      </c>
      <c r="H19988" s="115">
        <f t="shared" si="624"/>
        <v>1.0068371472522089</v>
      </c>
      <c r="I19988" s="115">
        <f t="shared" si="625"/>
        <v>7015.4399000000003</v>
      </c>
    </row>
    <row r="19989" spans="1:9" hidden="1">
      <c r="A19989" s="115" t="s">
        <v>50999</v>
      </c>
      <c r="B19989" s="115" t="s">
        <v>51000</v>
      </c>
      <c r="C19989" s="115" t="s">
        <v>51001</v>
      </c>
      <c r="D19989" s="115" t="s">
        <v>1242</v>
      </c>
      <c r="E19989" s="115">
        <v>7410.2</v>
      </c>
      <c r="F19989" s="674">
        <v>293.83600000000001</v>
      </c>
      <c r="G19989" s="674">
        <v>295.84500000000003</v>
      </c>
      <c r="H19989" s="115">
        <f t="shared" si="624"/>
        <v>1.0068371472522089</v>
      </c>
      <c r="I19989" s="115">
        <f t="shared" si="625"/>
        <v>7460.8645999999999</v>
      </c>
    </row>
    <row r="19990" spans="1:9" hidden="1">
      <c r="A19990" s="115" t="s">
        <v>51002</v>
      </c>
      <c r="B19990" s="115" t="s">
        <v>51003</v>
      </c>
      <c r="C19990" s="115" t="s">
        <v>51004</v>
      </c>
      <c r="D19990" s="115" t="s">
        <v>1242</v>
      </c>
      <c r="E19990" s="115">
        <v>9213</v>
      </c>
      <c r="F19990" s="674">
        <v>293.83600000000001</v>
      </c>
      <c r="G19990" s="674">
        <v>295.84500000000003</v>
      </c>
      <c r="H19990" s="115">
        <f t="shared" si="624"/>
        <v>1.0068371472522089</v>
      </c>
      <c r="I19990" s="115">
        <f t="shared" si="625"/>
        <v>9275.9905999999992</v>
      </c>
    </row>
    <row r="19991" spans="1:9" hidden="1">
      <c r="A19991" s="115" t="s">
        <v>51005</v>
      </c>
      <c r="B19991" s="115" t="s">
        <v>51006</v>
      </c>
      <c r="C19991" s="115" t="s">
        <v>51007</v>
      </c>
      <c r="D19991" s="115" t="s">
        <v>1242</v>
      </c>
      <c r="E19991" s="115">
        <v>10034.4</v>
      </c>
      <c r="F19991" s="674">
        <v>293.83600000000001</v>
      </c>
      <c r="G19991" s="674">
        <v>295.84500000000003</v>
      </c>
      <c r="H19991" s="115">
        <f t="shared" si="624"/>
        <v>1.0068371472522089</v>
      </c>
      <c r="I19991" s="115">
        <f t="shared" si="625"/>
        <v>10103.0067</v>
      </c>
    </row>
    <row r="19992" spans="1:9" hidden="1">
      <c r="A19992" s="115" t="s">
        <v>51008</v>
      </c>
      <c r="B19992" s="115" t="s">
        <v>51009</v>
      </c>
      <c r="C19992" s="115" t="s">
        <v>51010</v>
      </c>
      <c r="D19992" s="115" t="s">
        <v>1242</v>
      </c>
      <c r="E19992" s="115">
        <v>17548.3</v>
      </c>
      <c r="F19992" s="674">
        <v>293.83600000000001</v>
      </c>
      <c r="G19992" s="674">
        <v>295.84500000000003</v>
      </c>
      <c r="H19992" s="115">
        <f t="shared" si="624"/>
        <v>1.0068371472522089</v>
      </c>
      <c r="I19992" s="115">
        <f t="shared" si="625"/>
        <v>17668.280299999999</v>
      </c>
    </row>
    <row r="19993" spans="1:9" hidden="1">
      <c r="A19993" s="115" t="s">
        <v>51011</v>
      </c>
      <c r="B19993" s="115" t="s">
        <v>51012</v>
      </c>
      <c r="C19993" s="115" t="s">
        <v>51013</v>
      </c>
      <c r="D19993" s="115" t="s">
        <v>1242</v>
      </c>
      <c r="E19993" s="115">
        <v>18179</v>
      </c>
      <c r="F19993" s="674">
        <v>293.83600000000001</v>
      </c>
      <c r="G19993" s="674">
        <v>295.84500000000003</v>
      </c>
      <c r="H19993" s="115">
        <f t="shared" si="624"/>
        <v>1.0068371472522089</v>
      </c>
      <c r="I19993" s="115">
        <f t="shared" si="625"/>
        <v>18303.2925</v>
      </c>
    </row>
    <row r="19994" spans="1:9" hidden="1">
      <c r="A19994" s="115" t="s">
        <v>51014</v>
      </c>
      <c r="B19994" s="115" t="s">
        <v>51015</v>
      </c>
      <c r="C19994" s="115" t="s">
        <v>51016</v>
      </c>
      <c r="D19994" s="115" t="s">
        <v>1242</v>
      </c>
      <c r="E19994" s="115">
        <v>23535.5</v>
      </c>
      <c r="F19994" s="674">
        <v>293.83600000000001</v>
      </c>
      <c r="G19994" s="674">
        <v>295.84500000000003</v>
      </c>
      <c r="H19994" s="115">
        <f t="shared" si="624"/>
        <v>1.0068371472522089</v>
      </c>
      <c r="I19994" s="115">
        <f t="shared" si="625"/>
        <v>23696.415700000001</v>
      </c>
    </row>
    <row r="19995" spans="1:9" hidden="1">
      <c r="A19995" s="115" t="s">
        <v>51017</v>
      </c>
      <c r="B19995" s="115" t="s">
        <v>51018</v>
      </c>
      <c r="C19995" s="115" t="s">
        <v>51019</v>
      </c>
      <c r="D19995" s="115" t="s">
        <v>1242</v>
      </c>
      <c r="E19995" s="115">
        <v>24514</v>
      </c>
      <c r="F19995" s="674">
        <v>293.83600000000001</v>
      </c>
      <c r="G19995" s="674">
        <v>295.84500000000003</v>
      </c>
      <c r="H19995" s="115">
        <f t="shared" si="624"/>
        <v>1.0068371472522089</v>
      </c>
      <c r="I19995" s="115">
        <f t="shared" si="625"/>
        <v>24681.605800000001</v>
      </c>
    </row>
    <row r="19996" spans="1:9" hidden="1">
      <c r="A19996" s="115" t="s">
        <v>51020</v>
      </c>
      <c r="B19996" s="115" t="s">
        <v>51021</v>
      </c>
      <c r="C19996" s="115" t="s">
        <v>51022</v>
      </c>
      <c r="D19996" s="115" t="s">
        <v>1242</v>
      </c>
      <c r="E19996" s="115">
        <v>26506</v>
      </c>
      <c r="F19996" s="674">
        <v>293.83600000000001</v>
      </c>
      <c r="G19996" s="674">
        <v>295.84500000000003</v>
      </c>
      <c r="H19996" s="115">
        <f t="shared" si="624"/>
        <v>1.0068371472522089</v>
      </c>
      <c r="I19996" s="115">
        <f t="shared" si="625"/>
        <v>26687.225399999999</v>
      </c>
    </row>
    <row r="19997" spans="1:9" hidden="1">
      <c r="A19997" s="115" t="s">
        <v>51023</v>
      </c>
      <c r="B19997" s="115" t="s">
        <v>51024</v>
      </c>
      <c r="C19997" s="115" t="s">
        <v>51025</v>
      </c>
      <c r="D19997" s="115" t="s">
        <v>1242</v>
      </c>
      <c r="E19997" s="115">
        <v>27608</v>
      </c>
      <c r="F19997" s="674">
        <v>293.83600000000001</v>
      </c>
      <c r="G19997" s="674">
        <v>295.84500000000003</v>
      </c>
      <c r="H19997" s="115">
        <f t="shared" si="624"/>
        <v>1.0068371472522089</v>
      </c>
      <c r="I19997" s="115">
        <f t="shared" si="625"/>
        <v>27796.76</v>
      </c>
    </row>
    <row r="19998" spans="1:9" hidden="1">
      <c r="A19998" s="115" t="s">
        <v>51026</v>
      </c>
      <c r="B19998" s="115" t="s">
        <v>51027</v>
      </c>
      <c r="C19998" s="115" t="s">
        <v>51028</v>
      </c>
      <c r="D19998" s="115" t="s">
        <v>1242</v>
      </c>
      <c r="E19998" s="115">
        <v>31441.599999999999</v>
      </c>
      <c r="F19998" s="674">
        <v>293.83600000000001</v>
      </c>
      <c r="G19998" s="674">
        <v>295.84500000000003</v>
      </c>
      <c r="H19998" s="115">
        <f t="shared" si="624"/>
        <v>1.0068371472522089</v>
      </c>
      <c r="I19998" s="115">
        <f t="shared" si="625"/>
        <v>31656.570800000001</v>
      </c>
    </row>
    <row r="19999" spans="1:9" hidden="1">
      <c r="A19999" s="115" t="s">
        <v>51029</v>
      </c>
      <c r="B19999" s="115" t="s">
        <v>51030</v>
      </c>
      <c r="C19999" s="115" t="s">
        <v>51031</v>
      </c>
      <c r="D19999" s="115" t="s">
        <v>1242</v>
      </c>
      <c r="E19999" s="115">
        <v>32748.799999999999</v>
      </c>
      <c r="F19999" s="674">
        <v>293.83600000000001</v>
      </c>
      <c r="G19999" s="674">
        <v>295.84500000000003</v>
      </c>
      <c r="H19999" s="115">
        <f t="shared" si="624"/>
        <v>1.0068371472522089</v>
      </c>
      <c r="I19999" s="115">
        <f t="shared" si="625"/>
        <v>32972.708400000003</v>
      </c>
    </row>
    <row r="20000" spans="1:9" hidden="1">
      <c r="A20000" s="115" t="s">
        <v>51032</v>
      </c>
      <c r="B20000" s="115" t="s">
        <v>51033</v>
      </c>
      <c r="C20000" s="115" t="s">
        <v>51034</v>
      </c>
      <c r="D20000" s="115" t="s">
        <v>1242</v>
      </c>
      <c r="E20000" s="115">
        <v>19009.2</v>
      </c>
      <c r="F20000" s="674">
        <v>293.83600000000001</v>
      </c>
      <c r="G20000" s="674">
        <v>295.84500000000003</v>
      </c>
      <c r="H20000" s="115">
        <f t="shared" si="624"/>
        <v>1.0068371472522089</v>
      </c>
      <c r="I20000" s="115">
        <f t="shared" si="625"/>
        <v>19139.168699999998</v>
      </c>
    </row>
    <row r="20001" spans="1:9" hidden="1">
      <c r="A20001" s="115" t="s">
        <v>51035</v>
      </c>
      <c r="B20001" s="115" t="s">
        <v>51036</v>
      </c>
      <c r="C20001" s="115" t="s">
        <v>51037</v>
      </c>
      <c r="D20001" s="115" t="s">
        <v>1242</v>
      </c>
      <c r="E20001" s="115">
        <v>19790.400000000001</v>
      </c>
      <c r="F20001" s="674">
        <v>293.83600000000001</v>
      </c>
      <c r="G20001" s="674">
        <v>295.84500000000003</v>
      </c>
      <c r="H20001" s="115">
        <f t="shared" si="624"/>
        <v>1.0068371472522089</v>
      </c>
      <c r="I20001" s="115">
        <f t="shared" si="625"/>
        <v>19925.709900000002</v>
      </c>
    </row>
    <row r="20002" spans="1:9" hidden="1">
      <c r="A20002" s="115" t="s">
        <v>51038</v>
      </c>
      <c r="B20002" s="115" t="s">
        <v>51039</v>
      </c>
      <c r="C20002" s="115" t="s">
        <v>51040</v>
      </c>
      <c r="D20002" s="115" t="s">
        <v>1242</v>
      </c>
      <c r="E20002" s="115">
        <v>22330.7</v>
      </c>
      <c r="F20002" s="674">
        <v>293.83600000000001</v>
      </c>
      <c r="G20002" s="674">
        <v>295.84500000000003</v>
      </c>
      <c r="H20002" s="115">
        <f t="shared" si="624"/>
        <v>1.0068371472522089</v>
      </c>
      <c r="I20002" s="115">
        <f t="shared" si="625"/>
        <v>22483.3783</v>
      </c>
    </row>
    <row r="20003" spans="1:9" hidden="1">
      <c r="A20003" s="115" t="s">
        <v>51041</v>
      </c>
      <c r="B20003" s="115" t="s">
        <v>51042</v>
      </c>
      <c r="C20003" s="115" t="s">
        <v>51043</v>
      </c>
      <c r="D20003" s="115" t="s">
        <v>1242</v>
      </c>
      <c r="E20003" s="115">
        <v>23248.400000000001</v>
      </c>
      <c r="F20003" s="674">
        <v>293.83600000000001</v>
      </c>
      <c r="G20003" s="674">
        <v>295.84500000000003</v>
      </c>
      <c r="H20003" s="115">
        <f t="shared" si="624"/>
        <v>1.0068371472522089</v>
      </c>
      <c r="I20003" s="115">
        <f t="shared" si="625"/>
        <v>23407.352699999999</v>
      </c>
    </row>
    <row r="20004" spans="1:9" hidden="1">
      <c r="A20004" s="115" t="s">
        <v>51044</v>
      </c>
      <c r="B20004" s="115" t="s">
        <v>51045</v>
      </c>
      <c r="C20004" s="115" t="s">
        <v>51046</v>
      </c>
      <c r="D20004" s="115" t="s">
        <v>1242</v>
      </c>
      <c r="E20004" s="115">
        <v>21462</v>
      </c>
      <c r="F20004" s="674">
        <v>293.83600000000001</v>
      </c>
      <c r="G20004" s="674">
        <v>295.84500000000003</v>
      </c>
      <c r="H20004" s="115">
        <f t="shared" si="624"/>
        <v>1.0068371472522089</v>
      </c>
      <c r="I20004" s="115">
        <f t="shared" si="625"/>
        <v>21608.7389</v>
      </c>
    </row>
    <row r="20005" spans="1:9" hidden="1">
      <c r="A20005" s="115" t="s">
        <v>51047</v>
      </c>
      <c r="B20005" s="115" t="s">
        <v>51048</v>
      </c>
      <c r="C20005" s="115" t="s">
        <v>51049</v>
      </c>
      <c r="D20005" s="115" t="s">
        <v>1242</v>
      </c>
      <c r="E20005" s="115">
        <v>22344</v>
      </c>
      <c r="F20005" s="674">
        <v>293.83600000000001</v>
      </c>
      <c r="G20005" s="674">
        <v>295.84500000000003</v>
      </c>
      <c r="H20005" s="115">
        <f t="shared" si="624"/>
        <v>1.0068371472522089</v>
      </c>
      <c r="I20005" s="115">
        <f t="shared" si="625"/>
        <v>22496.769199999999</v>
      </c>
    </row>
    <row r="20006" spans="1:9" hidden="1">
      <c r="A20006" s="115" t="s">
        <v>51050</v>
      </c>
      <c r="B20006" s="115" t="s">
        <v>51051</v>
      </c>
      <c r="C20006" s="115" t="s">
        <v>51052</v>
      </c>
      <c r="D20006" s="115" t="s">
        <v>1242</v>
      </c>
      <c r="E20006" s="115">
        <v>30149</v>
      </c>
      <c r="F20006" s="674">
        <v>293.83600000000001</v>
      </c>
      <c r="G20006" s="674">
        <v>295.84500000000003</v>
      </c>
      <c r="H20006" s="115">
        <f t="shared" si="624"/>
        <v>1.0068371472522089</v>
      </c>
      <c r="I20006" s="115">
        <f t="shared" si="625"/>
        <v>30355.1332</v>
      </c>
    </row>
    <row r="20007" spans="1:9" hidden="1">
      <c r="A20007" s="115" t="s">
        <v>51053</v>
      </c>
      <c r="B20007" s="115" t="s">
        <v>51054</v>
      </c>
      <c r="C20007" s="115" t="s">
        <v>51055</v>
      </c>
      <c r="D20007" s="115" t="s">
        <v>1242</v>
      </c>
      <c r="E20007" s="115">
        <v>31388</v>
      </c>
      <c r="F20007" s="674">
        <v>293.83600000000001</v>
      </c>
      <c r="G20007" s="674">
        <v>295.84500000000003</v>
      </c>
      <c r="H20007" s="115">
        <f t="shared" si="624"/>
        <v>1.0068371472522089</v>
      </c>
      <c r="I20007" s="115">
        <f t="shared" si="625"/>
        <v>31602.6044</v>
      </c>
    </row>
    <row r="20008" spans="1:9" hidden="1">
      <c r="A20008" s="115" t="s">
        <v>51056</v>
      </c>
      <c r="B20008" s="115" t="s">
        <v>51057</v>
      </c>
      <c r="C20008" s="115" t="s">
        <v>51058</v>
      </c>
      <c r="D20008" s="115" t="s">
        <v>1242</v>
      </c>
      <c r="E20008" s="115">
        <v>23506</v>
      </c>
      <c r="F20008" s="674">
        <v>293.83600000000001</v>
      </c>
      <c r="G20008" s="674">
        <v>295.84500000000003</v>
      </c>
      <c r="H20008" s="115">
        <f t="shared" si="624"/>
        <v>1.0068371472522089</v>
      </c>
      <c r="I20008" s="115">
        <f t="shared" si="625"/>
        <v>23666.714</v>
      </c>
    </row>
    <row r="20009" spans="1:9" hidden="1">
      <c r="A20009" s="115" t="s">
        <v>51059</v>
      </c>
      <c r="B20009" s="115" t="s">
        <v>51060</v>
      </c>
      <c r="C20009" s="115" t="s">
        <v>51061</v>
      </c>
      <c r="D20009" s="115" t="s">
        <v>1242</v>
      </c>
      <c r="E20009" s="115">
        <v>24472</v>
      </c>
      <c r="F20009" s="674">
        <v>293.83600000000001</v>
      </c>
      <c r="G20009" s="674">
        <v>295.84500000000003</v>
      </c>
      <c r="H20009" s="115">
        <f t="shared" si="624"/>
        <v>1.0068371472522089</v>
      </c>
      <c r="I20009" s="115">
        <f t="shared" si="625"/>
        <v>24639.3187</v>
      </c>
    </row>
    <row r="20010" spans="1:9" hidden="1">
      <c r="A20010" s="115" t="s">
        <v>51062</v>
      </c>
      <c r="B20010" s="115" t="s">
        <v>51063</v>
      </c>
      <c r="C20010" s="115" t="s">
        <v>51064</v>
      </c>
      <c r="D20010" s="115" t="s">
        <v>1242</v>
      </c>
      <c r="E20010" s="115">
        <v>32090.799999999999</v>
      </c>
      <c r="F20010" s="674">
        <v>293.83600000000001</v>
      </c>
      <c r="G20010" s="674">
        <v>295.84500000000003</v>
      </c>
      <c r="H20010" s="115">
        <f t="shared" si="624"/>
        <v>1.0068371472522089</v>
      </c>
      <c r="I20010" s="115">
        <f t="shared" si="625"/>
        <v>32310.209500000001</v>
      </c>
    </row>
    <row r="20011" spans="1:9" hidden="1">
      <c r="A20011" s="115" t="s">
        <v>51065</v>
      </c>
      <c r="B20011" s="115" t="s">
        <v>51066</v>
      </c>
      <c r="C20011" s="115" t="s">
        <v>51067</v>
      </c>
      <c r="D20011" s="115" t="s">
        <v>1242</v>
      </c>
      <c r="E20011" s="115">
        <v>33409.599999999999</v>
      </c>
      <c r="F20011" s="674">
        <v>293.83600000000001</v>
      </c>
      <c r="G20011" s="674">
        <v>295.84500000000003</v>
      </c>
      <c r="H20011" s="115">
        <f t="shared" si="624"/>
        <v>1.0068371472522089</v>
      </c>
      <c r="I20011" s="115">
        <f t="shared" si="625"/>
        <v>33638.026400000002</v>
      </c>
    </row>
    <row r="20012" spans="1:9" hidden="1">
      <c r="A20012" s="115" t="s">
        <v>51068</v>
      </c>
      <c r="B20012" s="115" t="s">
        <v>51069</v>
      </c>
      <c r="C20012" s="115" t="s">
        <v>51070</v>
      </c>
      <c r="D20012" s="115" t="s">
        <v>1242</v>
      </c>
      <c r="E20012" s="115">
        <v>26418.7</v>
      </c>
      <c r="F20012" s="674">
        <v>293.83600000000001</v>
      </c>
      <c r="G20012" s="674">
        <v>295.84500000000003</v>
      </c>
      <c r="H20012" s="115">
        <f t="shared" si="624"/>
        <v>1.0068371472522089</v>
      </c>
      <c r="I20012" s="115">
        <f t="shared" si="625"/>
        <v>26599.3285</v>
      </c>
    </row>
    <row r="20013" spans="1:9" hidden="1">
      <c r="A20013" s="115" t="s">
        <v>51071</v>
      </c>
      <c r="B20013" s="115" t="s">
        <v>51072</v>
      </c>
      <c r="C20013" s="115" t="s">
        <v>51073</v>
      </c>
      <c r="D20013" s="115" t="s">
        <v>1242</v>
      </c>
      <c r="E20013" s="115">
        <v>27504.400000000001</v>
      </c>
      <c r="F20013" s="674">
        <v>293.83600000000001</v>
      </c>
      <c r="G20013" s="674">
        <v>295.84500000000003</v>
      </c>
      <c r="H20013" s="115">
        <f t="shared" si="624"/>
        <v>1.0068371472522089</v>
      </c>
      <c r="I20013" s="115">
        <f t="shared" si="625"/>
        <v>27692.4516</v>
      </c>
    </row>
    <row r="20014" spans="1:9" hidden="1">
      <c r="A20014" s="115" t="s">
        <v>51074</v>
      </c>
      <c r="B20014" s="115" t="s">
        <v>51075</v>
      </c>
      <c r="C20014" s="115" t="s">
        <v>51076</v>
      </c>
      <c r="D20014" s="115" t="s">
        <v>1242</v>
      </c>
      <c r="E20014" s="115">
        <v>35616.699999999997</v>
      </c>
      <c r="F20014" s="674">
        <v>293.83600000000001</v>
      </c>
      <c r="G20014" s="674">
        <v>295.84500000000003</v>
      </c>
      <c r="H20014" s="115">
        <f t="shared" si="624"/>
        <v>1.0068371472522089</v>
      </c>
      <c r="I20014" s="115">
        <f t="shared" si="625"/>
        <v>35860.2166</v>
      </c>
    </row>
    <row r="20015" spans="1:9" hidden="1">
      <c r="A20015" s="115" t="s">
        <v>51077</v>
      </c>
      <c r="B20015" s="115" t="s">
        <v>51078</v>
      </c>
      <c r="C20015" s="115" t="s">
        <v>51079</v>
      </c>
      <c r="D20015" s="115" t="s">
        <v>1242</v>
      </c>
      <c r="E20015" s="115">
        <v>37080.400000000001</v>
      </c>
      <c r="F20015" s="674">
        <v>293.83600000000001</v>
      </c>
      <c r="G20015" s="674">
        <v>295.84500000000003</v>
      </c>
      <c r="H20015" s="115">
        <f t="shared" si="624"/>
        <v>1.0068371472522089</v>
      </c>
      <c r="I20015" s="115">
        <f t="shared" si="625"/>
        <v>37333.924200000001</v>
      </c>
    </row>
    <row r="20016" spans="1:9" hidden="1">
      <c r="A20016" s="115" t="s">
        <v>51080</v>
      </c>
      <c r="B20016" s="115" t="s">
        <v>51081</v>
      </c>
      <c r="C20016" s="115" t="s">
        <v>51082</v>
      </c>
      <c r="D20016" s="115" t="s">
        <v>1242</v>
      </c>
      <c r="E20016" s="115">
        <v>35472</v>
      </c>
      <c r="F20016" s="674">
        <v>293.83600000000001</v>
      </c>
      <c r="G20016" s="674">
        <v>295.84500000000003</v>
      </c>
      <c r="H20016" s="115">
        <f t="shared" si="624"/>
        <v>1.0068371472522089</v>
      </c>
      <c r="I20016" s="115">
        <f t="shared" si="625"/>
        <v>35714.527300000002</v>
      </c>
    </row>
    <row r="20017" spans="1:9" hidden="1">
      <c r="A20017" s="115" t="s">
        <v>51083</v>
      </c>
      <c r="B20017" s="115" t="s">
        <v>51084</v>
      </c>
      <c r="C20017" s="115" t="s">
        <v>51085</v>
      </c>
      <c r="D20017" s="115" t="s">
        <v>1242</v>
      </c>
      <c r="E20017" s="115">
        <v>37836.800000000003</v>
      </c>
      <c r="F20017" s="674">
        <v>293.83600000000001</v>
      </c>
      <c r="G20017" s="674">
        <v>295.84500000000003</v>
      </c>
      <c r="H20017" s="115">
        <f t="shared" si="624"/>
        <v>1.0068371472522089</v>
      </c>
      <c r="I20017" s="115">
        <f t="shared" si="625"/>
        <v>38095.495799999997</v>
      </c>
    </row>
    <row r="20018" spans="1:9" hidden="1">
      <c r="A20018" s="115" t="s">
        <v>51086</v>
      </c>
      <c r="B20018" s="115" t="s">
        <v>51087</v>
      </c>
      <c r="C20018" s="115" t="s">
        <v>51088</v>
      </c>
      <c r="D20018" s="115" t="s">
        <v>1242</v>
      </c>
      <c r="E20018" s="115">
        <v>53040</v>
      </c>
      <c r="F20018" s="674">
        <v>293.83600000000001</v>
      </c>
      <c r="G20018" s="674">
        <v>295.84500000000003</v>
      </c>
      <c r="H20018" s="115">
        <f t="shared" si="624"/>
        <v>1.0068371472522089</v>
      </c>
      <c r="I20018" s="115">
        <f t="shared" si="625"/>
        <v>53402.6423</v>
      </c>
    </row>
    <row r="20019" spans="1:9" hidden="1">
      <c r="A20019" s="115" t="s">
        <v>51089</v>
      </c>
      <c r="B20019" s="115" t="s">
        <v>51090</v>
      </c>
      <c r="C20019" s="115" t="s">
        <v>51091</v>
      </c>
      <c r="D20019" s="115" t="s">
        <v>1242</v>
      </c>
      <c r="E20019" s="115">
        <v>56576</v>
      </c>
      <c r="F20019" s="674">
        <v>293.83600000000001</v>
      </c>
      <c r="G20019" s="674">
        <v>295.84500000000003</v>
      </c>
      <c r="H20019" s="115">
        <f t="shared" si="624"/>
        <v>1.0068371472522089</v>
      </c>
      <c r="I20019" s="115">
        <f t="shared" si="625"/>
        <v>56962.818399999996</v>
      </c>
    </row>
    <row r="20020" spans="1:9" hidden="1">
      <c r="A20020" s="115" t="s">
        <v>51092</v>
      </c>
      <c r="B20020" s="115" t="s">
        <v>51093</v>
      </c>
      <c r="C20020" s="115" t="s">
        <v>51094</v>
      </c>
      <c r="D20020" s="115" t="s">
        <v>1242</v>
      </c>
      <c r="E20020" s="115">
        <v>51260</v>
      </c>
      <c r="F20020" s="674">
        <v>293.83600000000001</v>
      </c>
      <c r="G20020" s="674">
        <v>295.84500000000003</v>
      </c>
      <c r="H20020" s="115">
        <f t="shared" si="624"/>
        <v>1.0068371472522089</v>
      </c>
      <c r="I20020" s="115">
        <f t="shared" si="625"/>
        <v>51610.472199999997</v>
      </c>
    </row>
    <row r="20021" spans="1:9" hidden="1">
      <c r="A20021" s="115" t="s">
        <v>51095</v>
      </c>
      <c r="B20021" s="115" t="s">
        <v>51096</v>
      </c>
      <c r="C20021" s="115" t="s">
        <v>51097</v>
      </c>
      <c r="D20021" s="115" t="s">
        <v>1242</v>
      </c>
      <c r="E20021" s="115">
        <v>54890</v>
      </c>
      <c r="F20021" s="674">
        <v>293.83600000000001</v>
      </c>
      <c r="G20021" s="674">
        <v>295.84500000000003</v>
      </c>
      <c r="H20021" s="115">
        <f t="shared" si="624"/>
        <v>1.0068371472522089</v>
      </c>
      <c r="I20021" s="115">
        <f t="shared" si="625"/>
        <v>55265.290999999997</v>
      </c>
    </row>
    <row r="20022" spans="1:9" hidden="1">
      <c r="A20022" s="115" t="s">
        <v>51098</v>
      </c>
      <c r="B20022" s="115" t="s">
        <v>51099</v>
      </c>
      <c r="C20022" s="115" t="s">
        <v>51100</v>
      </c>
      <c r="D20022" s="115" t="s">
        <v>1242</v>
      </c>
      <c r="E20022" s="115">
        <v>72789.2</v>
      </c>
      <c r="F20022" s="674">
        <v>293.83600000000001</v>
      </c>
      <c r="G20022" s="674">
        <v>295.84500000000003</v>
      </c>
      <c r="H20022" s="115">
        <f t="shared" si="624"/>
        <v>1.0068371472522089</v>
      </c>
      <c r="I20022" s="115">
        <f t="shared" si="625"/>
        <v>73286.870500000005</v>
      </c>
    </row>
    <row r="20023" spans="1:9" hidden="1">
      <c r="A20023" s="115" t="s">
        <v>51101</v>
      </c>
      <c r="B20023" s="115" t="s">
        <v>51102</v>
      </c>
      <c r="C20023" s="115" t="s">
        <v>51103</v>
      </c>
      <c r="D20023" s="115" t="s">
        <v>1242</v>
      </c>
      <c r="E20023" s="115">
        <v>77943.8</v>
      </c>
      <c r="F20023" s="674">
        <v>293.83600000000001</v>
      </c>
      <c r="G20023" s="674">
        <v>295.84500000000003</v>
      </c>
      <c r="H20023" s="115">
        <f t="shared" si="624"/>
        <v>1.0068371472522089</v>
      </c>
      <c r="I20023" s="115">
        <f t="shared" si="625"/>
        <v>78476.713199999998</v>
      </c>
    </row>
    <row r="20024" spans="1:9" hidden="1">
      <c r="A20024" s="115" t="s">
        <v>51104</v>
      </c>
      <c r="B20024" s="115" t="s">
        <v>51105</v>
      </c>
      <c r="C20024" s="115" t="s">
        <v>51106</v>
      </c>
      <c r="D20024" s="115" t="s">
        <v>1242</v>
      </c>
      <c r="E20024" s="115">
        <v>77309.399999999994</v>
      </c>
      <c r="F20024" s="674">
        <v>293.83600000000001</v>
      </c>
      <c r="G20024" s="674">
        <v>295.84500000000003</v>
      </c>
      <c r="H20024" s="115">
        <f t="shared" si="624"/>
        <v>1.0068371472522089</v>
      </c>
      <c r="I20024" s="115">
        <f t="shared" si="625"/>
        <v>77837.9758</v>
      </c>
    </row>
    <row r="20025" spans="1:9" hidden="1">
      <c r="A20025" s="115" t="s">
        <v>51107</v>
      </c>
      <c r="B20025" s="115" t="s">
        <v>51108</v>
      </c>
      <c r="C20025" s="115" t="s">
        <v>51109</v>
      </c>
      <c r="D20025" s="115" t="s">
        <v>1242</v>
      </c>
      <c r="E20025" s="115">
        <v>82784.100000000006</v>
      </c>
      <c r="F20025" s="674">
        <v>293.83600000000001</v>
      </c>
      <c r="G20025" s="674">
        <v>295.84500000000003</v>
      </c>
      <c r="H20025" s="115">
        <f t="shared" si="624"/>
        <v>1.0068371472522089</v>
      </c>
      <c r="I20025" s="115">
        <f t="shared" si="625"/>
        <v>83350.107099999994</v>
      </c>
    </row>
    <row r="20026" spans="1:9" hidden="1">
      <c r="A20026" s="115" t="s">
        <v>51110</v>
      </c>
      <c r="B20026" s="115" t="s">
        <v>51111</v>
      </c>
      <c r="C20026" s="115" t="s">
        <v>51112</v>
      </c>
      <c r="D20026" s="115" t="s">
        <v>1242</v>
      </c>
      <c r="E20026" s="115">
        <v>60300.4</v>
      </c>
      <c r="F20026" s="674">
        <v>293.83600000000001</v>
      </c>
      <c r="G20026" s="674">
        <v>295.84500000000003</v>
      </c>
      <c r="H20026" s="115">
        <f t="shared" si="624"/>
        <v>1.0068371472522089</v>
      </c>
      <c r="I20026" s="115">
        <f t="shared" si="625"/>
        <v>60712.682699999998</v>
      </c>
    </row>
    <row r="20027" spans="1:9" hidden="1">
      <c r="A20027" s="115" t="s">
        <v>51113</v>
      </c>
      <c r="B20027" s="115" t="s">
        <v>51114</v>
      </c>
      <c r="C20027" s="115" t="s">
        <v>51115</v>
      </c>
      <c r="D20027" s="115" t="s">
        <v>1242</v>
      </c>
      <c r="E20027" s="115">
        <v>64570.6</v>
      </c>
      <c r="F20027" s="674">
        <v>293.83600000000001</v>
      </c>
      <c r="G20027" s="674">
        <v>295.84500000000003</v>
      </c>
      <c r="H20027" s="115">
        <f t="shared" si="624"/>
        <v>1.0068371472522089</v>
      </c>
      <c r="I20027" s="115">
        <f t="shared" si="625"/>
        <v>65012.078699999998</v>
      </c>
    </row>
    <row r="20028" spans="1:9" hidden="1">
      <c r="A20028" s="115" t="s">
        <v>51116</v>
      </c>
      <c r="B20028" s="115" t="s">
        <v>51117</v>
      </c>
      <c r="C20028" s="115" t="s">
        <v>51118</v>
      </c>
      <c r="D20028" s="115" t="s">
        <v>1242</v>
      </c>
      <c r="E20028" s="115">
        <v>5221.6000000000004</v>
      </c>
      <c r="F20028" s="674">
        <v>293.83600000000001</v>
      </c>
      <c r="G20028" s="674">
        <v>295.84500000000003</v>
      </c>
      <c r="H20028" s="115">
        <f t="shared" si="624"/>
        <v>1.0068371472522089</v>
      </c>
      <c r="I20028" s="115">
        <f t="shared" si="625"/>
        <v>5257.3008</v>
      </c>
    </row>
    <row r="20029" spans="1:9" hidden="1">
      <c r="A20029" s="115" t="s">
        <v>51119</v>
      </c>
      <c r="B20029" s="115" t="s">
        <v>51120</v>
      </c>
      <c r="C20029" s="115" t="s">
        <v>51121</v>
      </c>
      <c r="D20029" s="115" t="s">
        <v>1242</v>
      </c>
      <c r="E20029" s="115">
        <v>5477.8</v>
      </c>
      <c r="F20029" s="674">
        <v>293.83600000000001</v>
      </c>
      <c r="G20029" s="674">
        <v>295.84500000000003</v>
      </c>
      <c r="H20029" s="115">
        <f t="shared" si="624"/>
        <v>1.0068371472522089</v>
      </c>
      <c r="I20029" s="115">
        <f t="shared" si="625"/>
        <v>5515.2524999999996</v>
      </c>
    </row>
    <row r="20030" spans="1:9" hidden="1">
      <c r="A20030" s="115" t="s">
        <v>51122</v>
      </c>
      <c r="B20030" s="115" t="s">
        <v>51123</v>
      </c>
      <c r="C20030" s="115" t="s">
        <v>51124</v>
      </c>
      <c r="D20030" s="115" t="s">
        <v>1242</v>
      </c>
      <c r="E20030" s="115">
        <v>6933.6</v>
      </c>
      <c r="F20030" s="674">
        <v>293.83600000000001</v>
      </c>
      <c r="G20030" s="674">
        <v>295.84500000000003</v>
      </c>
      <c r="H20030" s="115">
        <f t="shared" si="624"/>
        <v>1.0068371472522089</v>
      </c>
      <c r="I20030" s="115">
        <f t="shared" si="625"/>
        <v>6981.0060000000003</v>
      </c>
    </row>
    <row r="20031" spans="1:9" hidden="1">
      <c r="A20031" s="115" t="s">
        <v>51125</v>
      </c>
      <c r="B20031" s="115" t="s">
        <v>51126</v>
      </c>
      <c r="C20031" s="115" t="s">
        <v>51127</v>
      </c>
      <c r="D20031" s="115" t="s">
        <v>1242</v>
      </c>
      <c r="E20031" s="115">
        <v>7273.8</v>
      </c>
      <c r="F20031" s="674">
        <v>293.83600000000001</v>
      </c>
      <c r="G20031" s="674">
        <v>295.84500000000003</v>
      </c>
      <c r="H20031" s="115">
        <f t="shared" si="624"/>
        <v>1.0068371472522089</v>
      </c>
      <c r="I20031" s="115">
        <f t="shared" si="625"/>
        <v>7323.5320000000002</v>
      </c>
    </row>
    <row r="20032" spans="1:9" hidden="1">
      <c r="A20032" s="115" t="s">
        <v>51128</v>
      </c>
      <c r="B20032" s="115" t="s">
        <v>51129</v>
      </c>
      <c r="C20032" s="115" t="s">
        <v>51130</v>
      </c>
      <c r="D20032" s="115" t="s">
        <v>1242</v>
      </c>
      <c r="E20032" s="115">
        <v>8688.4</v>
      </c>
      <c r="F20032" s="674">
        <v>293.83600000000001</v>
      </c>
      <c r="G20032" s="674">
        <v>295.84500000000003</v>
      </c>
      <c r="H20032" s="115">
        <f t="shared" si="624"/>
        <v>1.0068371472522089</v>
      </c>
      <c r="I20032" s="115">
        <f t="shared" si="625"/>
        <v>8747.8039000000008</v>
      </c>
    </row>
    <row r="20033" spans="1:9" hidden="1">
      <c r="A20033" s="115" t="s">
        <v>51131</v>
      </c>
      <c r="B20033" s="115" t="s">
        <v>51132</v>
      </c>
      <c r="C20033" s="115" t="s">
        <v>51133</v>
      </c>
      <c r="D20033" s="115" t="s">
        <v>1242</v>
      </c>
      <c r="E20033" s="115">
        <v>9114.7000000000007</v>
      </c>
      <c r="F20033" s="674">
        <v>293.83600000000001</v>
      </c>
      <c r="G20033" s="674">
        <v>295.84500000000003</v>
      </c>
      <c r="H20033" s="115">
        <f t="shared" si="624"/>
        <v>1.0068371472522089</v>
      </c>
      <c r="I20033" s="115">
        <f t="shared" si="625"/>
        <v>9177.0185000000001</v>
      </c>
    </row>
    <row r="20034" spans="1:9" hidden="1">
      <c r="A20034" s="115" t="s">
        <v>51134</v>
      </c>
      <c r="B20034" s="115" t="s">
        <v>51135</v>
      </c>
      <c r="C20034" s="115" t="s">
        <v>51136</v>
      </c>
      <c r="D20034" s="115" t="s">
        <v>1242</v>
      </c>
      <c r="E20034" s="115">
        <v>10443.200000000001</v>
      </c>
      <c r="F20034" s="674">
        <v>293.83600000000001</v>
      </c>
      <c r="G20034" s="674">
        <v>295.84500000000003</v>
      </c>
      <c r="H20034" s="115">
        <f t="shared" si="624"/>
        <v>1.0068371472522089</v>
      </c>
      <c r="I20034" s="115">
        <f t="shared" si="625"/>
        <v>10514.601699999999</v>
      </c>
    </row>
    <row r="20035" spans="1:9" hidden="1">
      <c r="A20035" s="115" t="s">
        <v>51137</v>
      </c>
      <c r="B20035" s="115" t="s">
        <v>51138</v>
      </c>
      <c r="C20035" s="115" t="s">
        <v>51139</v>
      </c>
      <c r="D20035" s="115" t="s">
        <v>1242</v>
      </c>
      <c r="E20035" s="115">
        <v>10955.6</v>
      </c>
      <c r="F20035" s="674">
        <v>293.83600000000001</v>
      </c>
      <c r="G20035" s="674">
        <v>295.84500000000003</v>
      </c>
      <c r="H20035" s="115">
        <f t="shared" si="624"/>
        <v>1.0068371472522089</v>
      </c>
      <c r="I20035" s="115">
        <f t="shared" si="625"/>
        <v>11030.5051</v>
      </c>
    </row>
    <row r="20036" spans="1:9" hidden="1">
      <c r="A20036" s="115" t="s">
        <v>51140</v>
      </c>
      <c r="B20036" s="115" t="s">
        <v>51141</v>
      </c>
      <c r="C20036" s="115" t="s">
        <v>51142</v>
      </c>
      <c r="D20036" s="115" t="s">
        <v>1242</v>
      </c>
      <c r="E20036" s="115">
        <v>12155.2</v>
      </c>
      <c r="F20036" s="674">
        <v>293.83600000000001</v>
      </c>
      <c r="G20036" s="674">
        <v>295.84500000000003</v>
      </c>
      <c r="H20036" s="115">
        <f t="shared" si="624"/>
        <v>1.0068371472522089</v>
      </c>
      <c r="I20036" s="115">
        <f t="shared" si="625"/>
        <v>12238.3069</v>
      </c>
    </row>
    <row r="20037" spans="1:9" hidden="1">
      <c r="A20037" s="115" t="s">
        <v>51143</v>
      </c>
      <c r="B20037" s="115" t="s">
        <v>51144</v>
      </c>
      <c r="C20037" s="115" t="s">
        <v>51145</v>
      </c>
      <c r="D20037" s="115" t="s">
        <v>1242</v>
      </c>
      <c r="E20037" s="115">
        <v>12751.6</v>
      </c>
      <c r="F20037" s="674">
        <v>293.83600000000001</v>
      </c>
      <c r="G20037" s="674">
        <v>295.84500000000003</v>
      </c>
      <c r="H20037" s="115">
        <f t="shared" ref="H20037:H20100" si="626">G20037/F20037</f>
        <v>1.0068371472522089</v>
      </c>
      <c r="I20037" s="115">
        <f t="shared" ref="I20037:I20100" si="627">ROUND(H20037*E20037,4)</f>
        <v>12838.784600000001</v>
      </c>
    </row>
    <row r="20038" spans="1:9" hidden="1">
      <c r="A20038" s="115" t="s">
        <v>51146</v>
      </c>
      <c r="B20038" s="115" t="s">
        <v>51147</v>
      </c>
      <c r="C20038" s="115" t="s">
        <v>51148</v>
      </c>
      <c r="D20038" s="115" t="s">
        <v>1242</v>
      </c>
      <c r="E20038" s="115">
        <v>13910</v>
      </c>
      <c r="F20038" s="674">
        <v>293.83600000000001</v>
      </c>
      <c r="G20038" s="674">
        <v>295.84500000000003</v>
      </c>
      <c r="H20038" s="115">
        <f t="shared" si="626"/>
        <v>1.0068371472522089</v>
      </c>
      <c r="I20038" s="115">
        <f t="shared" si="627"/>
        <v>14005.1047</v>
      </c>
    </row>
    <row r="20039" spans="1:9" hidden="1">
      <c r="A20039" s="115" t="s">
        <v>51149</v>
      </c>
      <c r="B20039" s="115" t="s">
        <v>51150</v>
      </c>
      <c r="C20039" s="115" t="s">
        <v>51151</v>
      </c>
      <c r="D20039" s="115" t="s">
        <v>1242</v>
      </c>
      <c r="E20039" s="115">
        <v>14592.5</v>
      </c>
      <c r="F20039" s="674">
        <v>293.83600000000001</v>
      </c>
      <c r="G20039" s="674">
        <v>295.84500000000003</v>
      </c>
      <c r="H20039" s="115">
        <f t="shared" si="626"/>
        <v>1.0068371472522089</v>
      </c>
      <c r="I20039" s="115">
        <f t="shared" si="627"/>
        <v>14692.2711</v>
      </c>
    </row>
    <row r="20040" spans="1:9" hidden="1">
      <c r="A20040" s="115" t="s">
        <v>51152</v>
      </c>
      <c r="B20040" s="115" t="s">
        <v>51153</v>
      </c>
      <c r="C20040" s="115" t="s">
        <v>51154</v>
      </c>
      <c r="D20040" s="115" t="s">
        <v>1242</v>
      </c>
      <c r="E20040" s="115">
        <v>15622</v>
      </c>
      <c r="F20040" s="674">
        <v>293.83600000000001</v>
      </c>
      <c r="G20040" s="674">
        <v>295.84500000000003</v>
      </c>
      <c r="H20040" s="115">
        <f t="shared" si="626"/>
        <v>1.0068371472522089</v>
      </c>
      <c r="I20040" s="115">
        <f t="shared" si="627"/>
        <v>15728.8099</v>
      </c>
    </row>
    <row r="20041" spans="1:9" hidden="1">
      <c r="A20041" s="115" t="s">
        <v>51155</v>
      </c>
      <c r="B20041" s="115" t="s">
        <v>51156</v>
      </c>
      <c r="C20041" s="115" t="s">
        <v>51157</v>
      </c>
      <c r="D20041" s="115" t="s">
        <v>1242</v>
      </c>
      <c r="E20041" s="115">
        <v>16388.5</v>
      </c>
      <c r="F20041" s="674">
        <v>293.83600000000001</v>
      </c>
      <c r="G20041" s="674">
        <v>295.84500000000003</v>
      </c>
      <c r="H20041" s="115">
        <f t="shared" si="626"/>
        <v>1.0068371472522089</v>
      </c>
      <c r="I20041" s="115">
        <f t="shared" si="627"/>
        <v>16500.550599999999</v>
      </c>
    </row>
    <row r="20042" spans="1:9" hidden="1">
      <c r="A20042" s="115" t="s">
        <v>51158</v>
      </c>
      <c r="B20042" s="115" t="s">
        <v>51159</v>
      </c>
      <c r="C20042" s="115" t="s">
        <v>51160</v>
      </c>
      <c r="D20042" s="115" t="s">
        <v>1242</v>
      </c>
      <c r="E20042" s="115">
        <v>20350</v>
      </c>
      <c r="F20042" s="674">
        <v>293.83600000000001</v>
      </c>
      <c r="G20042" s="674">
        <v>295.84500000000003</v>
      </c>
      <c r="H20042" s="115">
        <f t="shared" si="626"/>
        <v>1.0068371472522089</v>
      </c>
      <c r="I20042" s="115">
        <f t="shared" si="627"/>
        <v>20489.135900000001</v>
      </c>
    </row>
    <row r="20043" spans="1:9" hidden="1">
      <c r="A20043" s="115" t="s">
        <v>51161</v>
      </c>
      <c r="B20043" s="115" t="s">
        <v>51162</v>
      </c>
      <c r="C20043" s="115" t="s">
        <v>51163</v>
      </c>
      <c r="D20043" s="115" t="s">
        <v>1242</v>
      </c>
      <c r="E20043" s="115">
        <v>22000</v>
      </c>
      <c r="F20043" s="674">
        <v>293.83600000000001</v>
      </c>
      <c r="G20043" s="674">
        <v>295.84500000000003</v>
      </c>
      <c r="H20043" s="115">
        <f t="shared" si="626"/>
        <v>1.0068371472522089</v>
      </c>
      <c r="I20043" s="115">
        <f t="shared" si="627"/>
        <v>22150.4172</v>
      </c>
    </row>
    <row r="20044" spans="1:9" hidden="1">
      <c r="A20044" s="115" t="s">
        <v>51164</v>
      </c>
      <c r="B20044" s="115" t="s">
        <v>51165</v>
      </c>
      <c r="C20044" s="115" t="s">
        <v>51166</v>
      </c>
      <c r="D20044" s="115" t="s">
        <v>1242</v>
      </c>
      <c r="E20044" s="115">
        <v>29218.5</v>
      </c>
      <c r="F20044" s="674">
        <v>293.83600000000001</v>
      </c>
      <c r="G20044" s="674">
        <v>295.84500000000003</v>
      </c>
      <c r="H20044" s="115">
        <f t="shared" si="626"/>
        <v>1.0068371472522089</v>
      </c>
      <c r="I20044" s="115">
        <f t="shared" si="627"/>
        <v>29418.271199999999</v>
      </c>
    </row>
    <row r="20045" spans="1:9" hidden="1">
      <c r="A20045" s="115" t="s">
        <v>51167</v>
      </c>
      <c r="B20045" s="115" t="s">
        <v>51168</v>
      </c>
      <c r="C20045" s="115" t="s">
        <v>51169</v>
      </c>
      <c r="D20045" s="115" t="s">
        <v>1242</v>
      </c>
      <c r="E20045" s="115">
        <v>31785.5</v>
      </c>
      <c r="F20045" s="674">
        <v>293.83600000000001</v>
      </c>
      <c r="G20045" s="674">
        <v>295.84500000000003</v>
      </c>
      <c r="H20045" s="115">
        <f t="shared" si="626"/>
        <v>1.0068371472522089</v>
      </c>
      <c r="I20045" s="115">
        <f t="shared" si="627"/>
        <v>32002.822100000001</v>
      </c>
    </row>
    <row r="20046" spans="1:9" hidden="1">
      <c r="A20046" s="115" t="s">
        <v>51170</v>
      </c>
      <c r="B20046" s="115" t="s">
        <v>51171</v>
      </c>
      <c r="C20046" s="115" t="s">
        <v>51172</v>
      </c>
      <c r="D20046" s="115" t="s">
        <v>1242</v>
      </c>
      <c r="E20046" s="115">
        <v>39771.199999999997</v>
      </c>
      <c r="F20046" s="674">
        <v>293.83600000000001</v>
      </c>
      <c r="G20046" s="674">
        <v>295.84500000000003</v>
      </c>
      <c r="H20046" s="115">
        <f t="shared" si="626"/>
        <v>1.0068371472522089</v>
      </c>
      <c r="I20046" s="115">
        <f t="shared" si="627"/>
        <v>40043.121599999999</v>
      </c>
    </row>
    <row r="20047" spans="1:9" hidden="1">
      <c r="A20047" s="115" t="s">
        <v>51173</v>
      </c>
      <c r="B20047" s="115" t="s">
        <v>51174</v>
      </c>
      <c r="C20047" s="115" t="s">
        <v>51175</v>
      </c>
      <c r="D20047" s="115" t="s">
        <v>1242</v>
      </c>
      <c r="E20047" s="115">
        <v>43416</v>
      </c>
      <c r="F20047" s="674">
        <v>293.83600000000001</v>
      </c>
      <c r="G20047" s="674">
        <v>295.84500000000003</v>
      </c>
      <c r="H20047" s="115">
        <f t="shared" si="626"/>
        <v>1.0068371472522089</v>
      </c>
      <c r="I20047" s="115">
        <f t="shared" si="627"/>
        <v>43712.8416</v>
      </c>
    </row>
    <row r="20048" spans="1:9" hidden="1">
      <c r="A20048" s="115" t="s">
        <v>51176</v>
      </c>
      <c r="B20048" s="115" t="s">
        <v>51177</v>
      </c>
      <c r="C20048" s="115" t="s">
        <v>51178</v>
      </c>
      <c r="D20048" s="115" t="s">
        <v>1242</v>
      </c>
      <c r="E20048" s="115">
        <v>125.1711</v>
      </c>
      <c r="F20048" s="674">
        <v>293.83600000000001</v>
      </c>
      <c r="G20048" s="674">
        <v>295.84500000000003</v>
      </c>
      <c r="H20048" s="115">
        <f t="shared" si="626"/>
        <v>1.0068371472522089</v>
      </c>
      <c r="I20048" s="115">
        <f t="shared" si="627"/>
        <v>126.0269</v>
      </c>
    </row>
    <row r="20049" spans="1:9" hidden="1">
      <c r="A20049" s="115" t="s">
        <v>51179</v>
      </c>
      <c r="B20049" s="115" t="s">
        <v>51180</v>
      </c>
      <c r="C20049" s="115" t="s">
        <v>51181</v>
      </c>
      <c r="D20049" s="115" t="s">
        <v>1242</v>
      </c>
      <c r="E20049" s="115">
        <v>357.952</v>
      </c>
      <c r="F20049" s="674">
        <v>293.83600000000001</v>
      </c>
      <c r="G20049" s="674">
        <v>295.84500000000003</v>
      </c>
      <c r="H20049" s="115">
        <f t="shared" si="626"/>
        <v>1.0068371472522089</v>
      </c>
      <c r="I20049" s="115">
        <f t="shared" si="627"/>
        <v>360.39940000000001</v>
      </c>
    </row>
    <row r="20050" spans="1:9" hidden="1">
      <c r="A20050" s="115" t="s">
        <v>51182</v>
      </c>
      <c r="B20050" s="115" t="s">
        <v>51183</v>
      </c>
      <c r="C20050" s="115" t="s">
        <v>51184</v>
      </c>
      <c r="D20050" s="115" t="s">
        <v>1242</v>
      </c>
      <c r="E20050" s="115">
        <v>201.27940000000001</v>
      </c>
      <c r="F20050" s="674">
        <v>293.83600000000001</v>
      </c>
      <c r="G20050" s="674">
        <v>295.84500000000003</v>
      </c>
      <c r="H20050" s="115">
        <f t="shared" si="626"/>
        <v>1.0068371472522089</v>
      </c>
      <c r="I20050" s="115">
        <f t="shared" si="627"/>
        <v>202.65559999999999</v>
      </c>
    </row>
    <row r="20051" spans="1:9" hidden="1">
      <c r="A20051" s="115" t="s">
        <v>51185</v>
      </c>
      <c r="B20051" s="115" t="s">
        <v>51186</v>
      </c>
      <c r="C20051" s="115" t="s">
        <v>51187</v>
      </c>
      <c r="D20051" s="115" t="s">
        <v>1242</v>
      </c>
      <c r="E20051" s="115">
        <v>840.58929999999998</v>
      </c>
      <c r="F20051" s="674">
        <v>293.83600000000001</v>
      </c>
      <c r="G20051" s="674">
        <v>295.84500000000003</v>
      </c>
      <c r="H20051" s="115">
        <f t="shared" si="626"/>
        <v>1.0068371472522089</v>
      </c>
      <c r="I20051" s="115">
        <f t="shared" si="627"/>
        <v>846.3365</v>
      </c>
    </row>
    <row r="20052" spans="1:9" hidden="1">
      <c r="A20052" s="115" t="s">
        <v>51188</v>
      </c>
      <c r="B20052" s="115" t="s">
        <v>51189</v>
      </c>
      <c r="C20052" s="115" t="s">
        <v>51190</v>
      </c>
      <c r="D20052" s="115" t="s">
        <v>1242</v>
      </c>
      <c r="E20052" s="115">
        <v>960.67330000000004</v>
      </c>
      <c r="F20052" s="674">
        <v>293.83600000000001</v>
      </c>
      <c r="G20052" s="674">
        <v>295.84500000000003</v>
      </c>
      <c r="H20052" s="115">
        <f t="shared" si="626"/>
        <v>1.0068371472522089</v>
      </c>
      <c r="I20052" s="115">
        <f t="shared" si="627"/>
        <v>967.24159999999995</v>
      </c>
    </row>
    <row r="20053" spans="1:9" hidden="1">
      <c r="A20053" s="115" t="s">
        <v>51191</v>
      </c>
      <c r="B20053" s="115" t="s">
        <v>51192</v>
      </c>
      <c r="C20053" s="115" t="s">
        <v>51193</v>
      </c>
      <c r="D20053" s="115" t="s">
        <v>1242</v>
      </c>
      <c r="E20053" s="115">
        <v>1120.7855999999999</v>
      </c>
      <c r="F20053" s="674">
        <v>293.83600000000001</v>
      </c>
      <c r="G20053" s="674">
        <v>295.84500000000003</v>
      </c>
      <c r="H20053" s="115">
        <f t="shared" si="626"/>
        <v>1.0068371472522089</v>
      </c>
      <c r="I20053" s="115">
        <f t="shared" si="627"/>
        <v>1128.4485999999999</v>
      </c>
    </row>
    <row r="20054" spans="1:9" hidden="1">
      <c r="A20054" s="115" t="s">
        <v>51194</v>
      </c>
      <c r="B20054" s="115" t="s">
        <v>51195</v>
      </c>
      <c r="C20054" s="115" t="s">
        <v>51196</v>
      </c>
      <c r="D20054" s="115" t="s">
        <v>1242</v>
      </c>
      <c r="E20054" s="115">
        <v>1344.943</v>
      </c>
      <c r="F20054" s="674">
        <v>293.83600000000001</v>
      </c>
      <c r="G20054" s="674">
        <v>295.84500000000003</v>
      </c>
      <c r="H20054" s="115">
        <f t="shared" si="626"/>
        <v>1.0068371472522089</v>
      </c>
      <c r="I20054" s="115">
        <f t="shared" si="627"/>
        <v>1354.1386</v>
      </c>
    </row>
    <row r="20055" spans="1:9" hidden="1">
      <c r="A20055" s="115" t="s">
        <v>51197</v>
      </c>
      <c r="B20055" s="115" t="s">
        <v>51198</v>
      </c>
      <c r="C20055" s="115" t="s">
        <v>51199</v>
      </c>
      <c r="D20055" s="115" t="s">
        <v>1242</v>
      </c>
      <c r="E20055" s="115">
        <v>36.299599999999998</v>
      </c>
      <c r="F20055" s="674">
        <v>293.83600000000001</v>
      </c>
      <c r="G20055" s="674">
        <v>295.84500000000003</v>
      </c>
      <c r="H20055" s="115">
        <f t="shared" si="626"/>
        <v>1.0068371472522089</v>
      </c>
      <c r="I20055" s="115">
        <f t="shared" si="627"/>
        <v>36.547800000000002</v>
      </c>
    </row>
    <row r="20056" spans="1:9" hidden="1">
      <c r="A20056" s="115" t="s">
        <v>51200</v>
      </c>
      <c r="B20056" s="115" t="s">
        <v>51201</v>
      </c>
      <c r="C20056" s="115" t="s">
        <v>51202</v>
      </c>
      <c r="D20056" s="115" t="s">
        <v>1242</v>
      </c>
      <c r="E20056" s="115">
        <v>48.399500000000003</v>
      </c>
      <c r="F20056" s="674">
        <v>293.83600000000001</v>
      </c>
      <c r="G20056" s="674">
        <v>295.84500000000003</v>
      </c>
      <c r="H20056" s="115">
        <f t="shared" si="626"/>
        <v>1.0068371472522089</v>
      </c>
      <c r="I20056" s="115">
        <f t="shared" si="627"/>
        <v>48.730400000000003</v>
      </c>
    </row>
    <row r="20057" spans="1:9" hidden="1">
      <c r="A20057" s="115" t="s">
        <v>51203</v>
      </c>
      <c r="B20057" s="115" t="s">
        <v>51204</v>
      </c>
      <c r="C20057" s="115" t="s">
        <v>51205</v>
      </c>
      <c r="D20057" s="115" t="s">
        <v>1242</v>
      </c>
      <c r="E20057" s="115">
        <v>60.499299999999998</v>
      </c>
      <c r="F20057" s="674">
        <v>293.83600000000001</v>
      </c>
      <c r="G20057" s="674">
        <v>295.84500000000003</v>
      </c>
      <c r="H20057" s="115">
        <f t="shared" si="626"/>
        <v>1.0068371472522089</v>
      </c>
      <c r="I20057" s="115">
        <f t="shared" si="627"/>
        <v>60.9129</v>
      </c>
    </row>
    <row r="20058" spans="1:9" hidden="1">
      <c r="A20058" s="115" t="s">
        <v>51206</v>
      </c>
      <c r="B20058" s="115" t="s">
        <v>51207</v>
      </c>
      <c r="C20058" s="115" t="s">
        <v>51208</v>
      </c>
      <c r="D20058" s="115" t="s">
        <v>1242</v>
      </c>
      <c r="E20058" s="115">
        <v>72.599299999999999</v>
      </c>
      <c r="F20058" s="674">
        <v>293.83600000000001</v>
      </c>
      <c r="G20058" s="674">
        <v>295.84500000000003</v>
      </c>
      <c r="H20058" s="115">
        <f t="shared" si="626"/>
        <v>1.0068371472522089</v>
      </c>
      <c r="I20058" s="115">
        <f t="shared" si="627"/>
        <v>73.095699999999994</v>
      </c>
    </row>
    <row r="20059" spans="1:9" hidden="1">
      <c r="A20059" s="115" t="s">
        <v>51209</v>
      </c>
      <c r="B20059" s="115" t="s">
        <v>51210</v>
      </c>
      <c r="C20059" s="115" t="s">
        <v>51211</v>
      </c>
      <c r="D20059" s="115" t="s">
        <v>1242</v>
      </c>
      <c r="E20059" s="115">
        <v>90.748999999999995</v>
      </c>
      <c r="F20059" s="674">
        <v>293.83600000000001</v>
      </c>
      <c r="G20059" s="674">
        <v>295.84500000000003</v>
      </c>
      <c r="H20059" s="115">
        <f t="shared" si="626"/>
        <v>1.0068371472522089</v>
      </c>
      <c r="I20059" s="115">
        <f t="shared" si="627"/>
        <v>91.369500000000002</v>
      </c>
    </row>
    <row r="20060" spans="1:9" hidden="1">
      <c r="A20060" s="115" t="s">
        <v>51212</v>
      </c>
      <c r="B20060" s="115" t="s">
        <v>51213</v>
      </c>
      <c r="C20060" s="115" t="s">
        <v>51214</v>
      </c>
      <c r="D20060" s="115" t="s">
        <v>1242</v>
      </c>
      <c r="E20060" s="115">
        <v>106.7636</v>
      </c>
      <c r="F20060" s="674">
        <v>293.83600000000001</v>
      </c>
      <c r="G20060" s="674">
        <v>295.84500000000003</v>
      </c>
      <c r="H20060" s="115">
        <f t="shared" si="626"/>
        <v>1.0068371472522089</v>
      </c>
      <c r="I20060" s="115">
        <f t="shared" si="627"/>
        <v>107.4936</v>
      </c>
    </row>
    <row r="20061" spans="1:9" hidden="1">
      <c r="A20061" s="115" t="s">
        <v>51215</v>
      </c>
      <c r="B20061" s="115" t="s">
        <v>51216</v>
      </c>
      <c r="C20061" s="115" t="s">
        <v>51217</v>
      </c>
      <c r="D20061" s="115" t="s">
        <v>1242</v>
      </c>
      <c r="E20061" s="115">
        <v>113.4363</v>
      </c>
      <c r="F20061" s="674">
        <v>293.83600000000001</v>
      </c>
      <c r="G20061" s="674">
        <v>295.84500000000003</v>
      </c>
      <c r="H20061" s="115">
        <f t="shared" si="626"/>
        <v>1.0068371472522089</v>
      </c>
      <c r="I20061" s="115">
        <f t="shared" si="627"/>
        <v>114.2119</v>
      </c>
    </row>
    <row r="20062" spans="1:9" hidden="1">
      <c r="A20062" s="115" t="s">
        <v>51218</v>
      </c>
      <c r="B20062" s="115" t="s">
        <v>51219</v>
      </c>
      <c r="C20062" s="115" t="s">
        <v>51220</v>
      </c>
      <c r="D20062" s="115" t="s">
        <v>1242</v>
      </c>
      <c r="E20062" s="115">
        <v>125.1709</v>
      </c>
      <c r="F20062" s="674">
        <v>293.83600000000001</v>
      </c>
      <c r="G20062" s="674">
        <v>295.84500000000003</v>
      </c>
      <c r="H20062" s="115">
        <f t="shared" si="626"/>
        <v>1.0068371472522089</v>
      </c>
      <c r="I20062" s="115">
        <f t="shared" si="627"/>
        <v>126.02670000000001</v>
      </c>
    </row>
    <row r="20063" spans="1:9" hidden="1">
      <c r="A20063" s="115" t="s">
        <v>51221</v>
      </c>
      <c r="B20063" s="115" t="s">
        <v>51222</v>
      </c>
      <c r="C20063" s="115" t="s">
        <v>51223</v>
      </c>
      <c r="D20063" s="115" t="s">
        <v>1242</v>
      </c>
      <c r="E20063" s="115">
        <v>159.0899</v>
      </c>
      <c r="F20063" s="674">
        <v>293.83600000000001</v>
      </c>
      <c r="G20063" s="674">
        <v>295.84500000000003</v>
      </c>
      <c r="H20063" s="115">
        <f t="shared" si="626"/>
        <v>1.0068371472522089</v>
      </c>
      <c r="I20063" s="115">
        <f t="shared" si="627"/>
        <v>160.17760000000001</v>
      </c>
    </row>
    <row r="20064" spans="1:9" hidden="1">
      <c r="A20064" s="115" t="s">
        <v>51224</v>
      </c>
      <c r="B20064" s="115" t="s">
        <v>51225</v>
      </c>
      <c r="C20064" s="115" t="s">
        <v>51226</v>
      </c>
      <c r="D20064" s="115" t="s">
        <v>1242</v>
      </c>
      <c r="E20064" s="115">
        <v>171.8169</v>
      </c>
      <c r="F20064" s="674">
        <v>293.83600000000001</v>
      </c>
      <c r="G20064" s="674">
        <v>295.84500000000003</v>
      </c>
      <c r="H20064" s="115">
        <f t="shared" si="626"/>
        <v>1.0068371472522089</v>
      </c>
      <c r="I20064" s="115">
        <f t="shared" si="627"/>
        <v>172.99160000000001</v>
      </c>
    </row>
    <row r="20065" spans="1:9" hidden="1">
      <c r="A20065" s="115" t="s">
        <v>51227</v>
      </c>
      <c r="B20065" s="115" t="s">
        <v>51228</v>
      </c>
      <c r="C20065" s="115" t="s">
        <v>51229</v>
      </c>
      <c r="D20065" s="115" t="s">
        <v>1242</v>
      </c>
      <c r="E20065" s="115">
        <v>186.6062</v>
      </c>
      <c r="F20065" s="674">
        <v>293.83600000000001</v>
      </c>
      <c r="G20065" s="674">
        <v>295.84500000000003</v>
      </c>
      <c r="H20065" s="115">
        <f t="shared" si="626"/>
        <v>1.0068371472522089</v>
      </c>
      <c r="I20065" s="115">
        <f t="shared" si="627"/>
        <v>187.88210000000001</v>
      </c>
    </row>
    <row r="20066" spans="1:9" hidden="1">
      <c r="A20066" s="115" t="s">
        <v>51230</v>
      </c>
      <c r="B20066" s="115" t="s">
        <v>51231</v>
      </c>
      <c r="C20066" s="115" t="s">
        <v>51232</v>
      </c>
      <c r="D20066" s="115" t="s">
        <v>1242</v>
      </c>
      <c r="E20066" s="115">
        <v>390.49310000000003</v>
      </c>
      <c r="F20066" s="674">
        <v>293.83600000000001</v>
      </c>
      <c r="G20066" s="674">
        <v>295.84500000000003</v>
      </c>
      <c r="H20066" s="115">
        <f t="shared" si="626"/>
        <v>1.0068371472522089</v>
      </c>
      <c r="I20066" s="115">
        <f t="shared" si="627"/>
        <v>393.16300000000001</v>
      </c>
    </row>
    <row r="20067" spans="1:9" hidden="1">
      <c r="A20067" s="115" t="s">
        <v>51233</v>
      </c>
      <c r="B20067" s="115" t="s">
        <v>51234</v>
      </c>
      <c r="C20067" s="115" t="s">
        <v>51235</v>
      </c>
      <c r="D20067" s="115" t="s">
        <v>1242</v>
      </c>
      <c r="E20067" s="115">
        <v>477.26929999999999</v>
      </c>
      <c r="F20067" s="674">
        <v>293.83600000000001</v>
      </c>
      <c r="G20067" s="674">
        <v>295.84500000000003</v>
      </c>
      <c r="H20067" s="115">
        <f t="shared" si="626"/>
        <v>1.0068371472522089</v>
      </c>
      <c r="I20067" s="115">
        <f t="shared" si="627"/>
        <v>480.53250000000003</v>
      </c>
    </row>
    <row r="20068" spans="1:9" hidden="1">
      <c r="A20068" s="115" t="s">
        <v>51236</v>
      </c>
      <c r="B20068" s="115" t="s">
        <v>51237</v>
      </c>
      <c r="C20068" s="115" t="s">
        <v>51238</v>
      </c>
      <c r="D20068" s="115" t="s">
        <v>1242</v>
      </c>
      <c r="E20068" s="115">
        <v>477.26909999999998</v>
      </c>
      <c r="F20068" s="674">
        <v>293.83600000000001</v>
      </c>
      <c r="G20068" s="674">
        <v>295.84500000000003</v>
      </c>
      <c r="H20068" s="115">
        <f t="shared" si="626"/>
        <v>1.0068371472522089</v>
      </c>
      <c r="I20068" s="115">
        <f t="shared" si="627"/>
        <v>480.53230000000002</v>
      </c>
    </row>
    <row r="20069" spans="1:9" hidden="1">
      <c r="A20069" s="115" t="s">
        <v>51239</v>
      </c>
      <c r="B20069" s="115" t="s">
        <v>51240</v>
      </c>
      <c r="C20069" s="115" t="s">
        <v>51241</v>
      </c>
      <c r="D20069" s="115" t="s">
        <v>1242</v>
      </c>
      <c r="E20069" s="115">
        <v>840.58929999999998</v>
      </c>
      <c r="F20069" s="674">
        <v>293.83600000000001</v>
      </c>
      <c r="G20069" s="674">
        <v>295.84500000000003</v>
      </c>
      <c r="H20069" s="115">
        <f t="shared" si="626"/>
        <v>1.0068371472522089</v>
      </c>
      <c r="I20069" s="115">
        <f t="shared" si="627"/>
        <v>846.3365</v>
      </c>
    </row>
    <row r="20070" spans="1:9" hidden="1">
      <c r="A20070" s="115" t="s">
        <v>51242</v>
      </c>
      <c r="B20070" s="115" t="s">
        <v>51243</v>
      </c>
      <c r="C20070" s="115" t="s">
        <v>51244</v>
      </c>
      <c r="D20070" s="115" t="s">
        <v>1242</v>
      </c>
      <c r="E20070" s="115">
        <v>960.67330000000004</v>
      </c>
      <c r="F20070" s="674">
        <v>293.83600000000001</v>
      </c>
      <c r="G20070" s="674">
        <v>295.84500000000003</v>
      </c>
      <c r="H20070" s="115">
        <f t="shared" si="626"/>
        <v>1.0068371472522089</v>
      </c>
      <c r="I20070" s="115">
        <f t="shared" si="627"/>
        <v>967.24159999999995</v>
      </c>
    </row>
    <row r="20071" spans="1:9" hidden="1">
      <c r="A20071" s="115" t="s">
        <v>51245</v>
      </c>
      <c r="B20071" s="115" t="s">
        <v>51246</v>
      </c>
      <c r="C20071" s="115" t="s">
        <v>51247</v>
      </c>
      <c r="D20071" s="115" t="s">
        <v>1242</v>
      </c>
      <c r="E20071" s="115">
        <v>60.499299999999998</v>
      </c>
      <c r="F20071" s="674">
        <v>293.83600000000001</v>
      </c>
      <c r="G20071" s="674">
        <v>295.84500000000003</v>
      </c>
      <c r="H20071" s="115">
        <f t="shared" si="626"/>
        <v>1.0068371472522089</v>
      </c>
      <c r="I20071" s="115">
        <f t="shared" si="627"/>
        <v>60.9129</v>
      </c>
    </row>
    <row r="20072" spans="1:9" hidden="1">
      <c r="A20072" s="115" t="s">
        <v>51248</v>
      </c>
      <c r="B20072" s="115" t="s">
        <v>51249</v>
      </c>
      <c r="C20072" s="115" t="s">
        <v>51250</v>
      </c>
      <c r="D20072" s="115" t="s">
        <v>1242</v>
      </c>
      <c r="E20072" s="115">
        <v>72.599299999999999</v>
      </c>
      <c r="F20072" s="674">
        <v>293.83600000000001</v>
      </c>
      <c r="G20072" s="674">
        <v>295.84500000000003</v>
      </c>
      <c r="H20072" s="115">
        <f t="shared" si="626"/>
        <v>1.0068371472522089</v>
      </c>
      <c r="I20072" s="115">
        <f t="shared" si="627"/>
        <v>73.095699999999994</v>
      </c>
    </row>
    <row r="20073" spans="1:9" hidden="1">
      <c r="A20073" s="115" t="s">
        <v>51251</v>
      </c>
      <c r="B20073" s="115" t="s">
        <v>51252</v>
      </c>
      <c r="C20073" s="115" t="s">
        <v>51253</v>
      </c>
      <c r="D20073" s="115" t="s">
        <v>1242</v>
      </c>
      <c r="E20073" s="115">
        <v>84.4178</v>
      </c>
      <c r="F20073" s="674">
        <v>293.83600000000001</v>
      </c>
      <c r="G20073" s="674">
        <v>295.84500000000003</v>
      </c>
      <c r="H20073" s="115">
        <f t="shared" si="626"/>
        <v>1.0068371472522089</v>
      </c>
      <c r="I20073" s="115">
        <f t="shared" si="627"/>
        <v>84.995000000000005</v>
      </c>
    </row>
    <row r="20074" spans="1:9" hidden="1">
      <c r="A20074" s="115" t="s">
        <v>51254</v>
      </c>
      <c r="B20074" s="115" t="s">
        <v>51255</v>
      </c>
      <c r="C20074" s="115" t="s">
        <v>51256</v>
      </c>
      <c r="D20074" s="115" t="s">
        <v>1242</v>
      </c>
      <c r="E20074" s="115">
        <v>106.7634</v>
      </c>
      <c r="F20074" s="674">
        <v>293.83600000000001</v>
      </c>
      <c r="G20074" s="674">
        <v>295.84500000000003</v>
      </c>
      <c r="H20074" s="115">
        <f t="shared" si="626"/>
        <v>1.0068371472522089</v>
      </c>
      <c r="I20074" s="115">
        <f t="shared" si="627"/>
        <v>107.49339999999999</v>
      </c>
    </row>
    <row r="20075" spans="1:9" hidden="1">
      <c r="A20075" s="115" t="s">
        <v>51257</v>
      </c>
      <c r="B20075" s="115" t="s">
        <v>51258</v>
      </c>
      <c r="C20075" s="115" t="s">
        <v>51259</v>
      </c>
      <c r="D20075" s="115" t="s">
        <v>1242</v>
      </c>
      <c r="E20075" s="115">
        <v>120.9987</v>
      </c>
      <c r="F20075" s="674">
        <v>293.83600000000001</v>
      </c>
      <c r="G20075" s="674">
        <v>295.84500000000003</v>
      </c>
      <c r="H20075" s="115">
        <f t="shared" si="626"/>
        <v>1.0068371472522089</v>
      </c>
      <c r="I20075" s="115">
        <f t="shared" si="627"/>
        <v>121.82599999999999</v>
      </c>
    </row>
    <row r="20076" spans="1:9" hidden="1">
      <c r="A20076" s="115" t="s">
        <v>51260</v>
      </c>
      <c r="B20076" s="115" t="s">
        <v>51261</v>
      </c>
      <c r="C20076" s="115" t="s">
        <v>51262</v>
      </c>
      <c r="D20076" s="115" t="s">
        <v>1242</v>
      </c>
      <c r="E20076" s="115">
        <v>129.64160000000001</v>
      </c>
      <c r="F20076" s="674">
        <v>293.83600000000001</v>
      </c>
      <c r="G20076" s="674">
        <v>295.84500000000003</v>
      </c>
      <c r="H20076" s="115">
        <f t="shared" si="626"/>
        <v>1.0068371472522089</v>
      </c>
      <c r="I20076" s="115">
        <f t="shared" si="627"/>
        <v>130.52799999999999</v>
      </c>
    </row>
    <row r="20077" spans="1:9" hidden="1">
      <c r="A20077" s="115" t="s">
        <v>51263</v>
      </c>
      <c r="B20077" s="115" t="s">
        <v>51264</v>
      </c>
      <c r="C20077" s="115" t="s">
        <v>51265</v>
      </c>
      <c r="D20077" s="115" t="s">
        <v>1242</v>
      </c>
      <c r="E20077" s="115">
        <v>139.6138</v>
      </c>
      <c r="F20077" s="674">
        <v>293.83600000000001</v>
      </c>
      <c r="G20077" s="674">
        <v>295.84500000000003</v>
      </c>
      <c r="H20077" s="115">
        <f t="shared" si="626"/>
        <v>1.0068371472522089</v>
      </c>
      <c r="I20077" s="115">
        <f t="shared" si="627"/>
        <v>140.5684</v>
      </c>
    </row>
    <row r="20078" spans="1:9" hidden="1">
      <c r="A20078" s="115" t="s">
        <v>51266</v>
      </c>
      <c r="B20078" s="115" t="s">
        <v>51267</v>
      </c>
      <c r="C20078" s="115" t="s">
        <v>51268</v>
      </c>
      <c r="D20078" s="115" t="s">
        <v>1242</v>
      </c>
      <c r="E20078" s="115">
        <v>429.54250000000002</v>
      </c>
      <c r="F20078" s="674">
        <v>293.83600000000001</v>
      </c>
      <c r="G20078" s="674">
        <v>295.84500000000003</v>
      </c>
      <c r="H20078" s="115">
        <f t="shared" si="626"/>
        <v>1.0068371472522089</v>
      </c>
      <c r="I20078" s="115">
        <f t="shared" si="627"/>
        <v>432.47930000000002</v>
      </c>
    </row>
    <row r="20079" spans="1:9" hidden="1">
      <c r="A20079" s="115" t="s">
        <v>51269</v>
      </c>
      <c r="B20079" s="115" t="s">
        <v>51270</v>
      </c>
      <c r="C20079" s="115" t="s">
        <v>51271</v>
      </c>
      <c r="D20079" s="115" t="s">
        <v>1242</v>
      </c>
      <c r="E20079" s="115">
        <v>613.63199999999995</v>
      </c>
      <c r="F20079" s="674">
        <v>293.83600000000001</v>
      </c>
      <c r="G20079" s="674">
        <v>295.84500000000003</v>
      </c>
      <c r="H20079" s="115">
        <f t="shared" si="626"/>
        <v>1.0068371472522089</v>
      </c>
      <c r="I20079" s="115">
        <f t="shared" si="627"/>
        <v>617.82749999999999</v>
      </c>
    </row>
    <row r="20080" spans="1:9" hidden="1">
      <c r="A20080" s="115" t="s">
        <v>51272</v>
      </c>
      <c r="B20080" s="115" t="s">
        <v>51273</v>
      </c>
      <c r="C20080" s="115" t="s">
        <v>51274</v>
      </c>
      <c r="D20080" s="115" t="s">
        <v>1242</v>
      </c>
      <c r="E20080" s="115">
        <v>960.67330000000004</v>
      </c>
      <c r="F20080" s="674">
        <v>293.83600000000001</v>
      </c>
      <c r="G20080" s="674">
        <v>295.84500000000003</v>
      </c>
      <c r="H20080" s="115">
        <f t="shared" si="626"/>
        <v>1.0068371472522089</v>
      </c>
      <c r="I20080" s="115">
        <f t="shared" si="627"/>
        <v>967.24159999999995</v>
      </c>
    </row>
    <row r="20081" spans="1:9" hidden="1">
      <c r="A20081" s="115" t="s">
        <v>51275</v>
      </c>
      <c r="B20081" s="115" t="s">
        <v>51276</v>
      </c>
      <c r="C20081" s="115" t="s">
        <v>51277</v>
      </c>
      <c r="D20081" s="115" t="s">
        <v>1242</v>
      </c>
      <c r="E20081" s="115">
        <v>1120.7854</v>
      </c>
      <c r="F20081" s="674">
        <v>293.83600000000001</v>
      </c>
      <c r="G20081" s="674">
        <v>295.84500000000003</v>
      </c>
      <c r="H20081" s="115">
        <f t="shared" si="626"/>
        <v>1.0068371472522089</v>
      </c>
      <c r="I20081" s="115">
        <f t="shared" si="627"/>
        <v>1128.4484</v>
      </c>
    </row>
    <row r="20082" spans="1:9" hidden="1">
      <c r="A20082" s="115" t="s">
        <v>51278</v>
      </c>
      <c r="B20082" s="115" t="s">
        <v>51279</v>
      </c>
      <c r="C20082" s="115" t="s">
        <v>51280</v>
      </c>
      <c r="D20082" s="115" t="s">
        <v>1242</v>
      </c>
      <c r="E20082" s="115">
        <v>1344.943</v>
      </c>
      <c r="F20082" s="674">
        <v>293.83600000000001</v>
      </c>
      <c r="G20082" s="674">
        <v>295.84500000000003</v>
      </c>
      <c r="H20082" s="115">
        <f t="shared" si="626"/>
        <v>1.0068371472522089</v>
      </c>
      <c r="I20082" s="115">
        <f t="shared" si="627"/>
        <v>1354.1386</v>
      </c>
    </row>
    <row r="20083" spans="1:9" hidden="1">
      <c r="A20083" s="115" t="s">
        <v>51281</v>
      </c>
      <c r="B20083" s="115" t="s">
        <v>51282</v>
      </c>
      <c r="C20083" s="115" t="s">
        <v>51283</v>
      </c>
      <c r="D20083" s="115" t="s">
        <v>1242</v>
      </c>
      <c r="E20083" s="115">
        <v>1528.3441</v>
      </c>
      <c r="F20083" s="674">
        <v>293.83600000000001</v>
      </c>
      <c r="G20083" s="674">
        <v>295.84500000000003</v>
      </c>
      <c r="H20083" s="115">
        <f t="shared" si="626"/>
        <v>1.0068371472522089</v>
      </c>
      <c r="I20083" s="115">
        <f t="shared" si="627"/>
        <v>1538.7936</v>
      </c>
    </row>
    <row r="20084" spans="1:9" hidden="1">
      <c r="A20084" s="115" t="s">
        <v>51284</v>
      </c>
      <c r="B20084" s="115" t="s">
        <v>51285</v>
      </c>
      <c r="C20084" s="115" t="s">
        <v>51286</v>
      </c>
      <c r="D20084" s="115" t="s">
        <v>1242</v>
      </c>
      <c r="E20084" s="115">
        <v>1977.857</v>
      </c>
      <c r="F20084" s="674">
        <v>293.83600000000001</v>
      </c>
      <c r="G20084" s="674">
        <v>295.84500000000003</v>
      </c>
      <c r="H20084" s="115">
        <f t="shared" si="626"/>
        <v>1.0068371472522089</v>
      </c>
      <c r="I20084" s="115">
        <f t="shared" si="627"/>
        <v>1991.3798999999999</v>
      </c>
    </row>
    <row r="20085" spans="1:9" hidden="1">
      <c r="A20085" s="115" t="s">
        <v>51287</v>
      </c>
      <c r="B20085" s="115" t="s">
        <v>51288</v>
      </c>
      <c r="C20085" s="115" t="s">
        <v>51289</v>
      </c>
      <c r="D20085" s="115" t="s">
        <v>1242</v>
      </c>
      <c r="E20085" s="115">
        <v>1528.3443</v>
      </c>
      <c r="F20085" s="674">
        <v>293.83600000000001</v>
      </c>
      <c r="G20085" s="674">
        <v>295.84500000000003</v>
      </c>
      <c r="H20085" s="115">
        <f t="shared" si="626"/>
        <v>1.0068371472522089</v>
      </c>
      <c r="I20085" s="115">
        <f t="shared" si="627"/>
        <v>1538.7937999999999</v>
      </c>
    </row>
    <row r="20086" spans="1:9" hidden="1">
      <c r="A20086" s="115" t="s">
        <v>51290</v>
      </c>
      <c r="B20086" s="115" t="s">
        <v>51291</v>
      </c>
      <c r="C20086" s="115" t="s">
        <v>51292</v>
      </c>
      <c r="D20086" s="115" t="s">
        <v>1242</v>
      </c>
      <c r="E20086" s="115">
        <v>1977.8574000000001</v>
      </c>
      <c r="F20086" s="674">
        <v>293.83600000000001</v>
      </c>
      <c r="G20086" s="674">
        <v>295.84500000000003</v>
      </c>
      <c r="H20086" s="115">
        <f t="shared" si="626"/>
        <v>1.0068371472522089</v>
      </c>
      <c r="I20086" s="115">
        <f t="shared" si="627"/>
        <v>1991.3803</v>
      </c>
    </row>
    <row r="20087" spans="1:9" hidden="1">
      <c r="A20087" s="115" t="s">
        <v>51293</v>
      </c>
      <c r="B20087" s="115" t="s">
        <v>51294</v>
      </c>
      <c r="C20087" s="115" t="s">
        <v>51295</v>
      </c>
      <c r="D20087" s="115" t="s">
        <v>1242</v>
      </c>
      <c r="E20087" s="115">
        <v>1769.6618000000001</v>
      </c>
      <c r="F20087" s="674">
        <v>293.83600000000001</v>
      </c>
      <c r="G20087" s="674">
        <v>295.84500000000003</v>
      </c>
      <c r="H20087" s="115">
        <f t="shared" si="626"/>
        <v>1.0068371472522089</v>
      </c>
      <c r="I20087" s="115">
        <f t="shared" si="627"/>
        <v>1781.7611999999999</v>
      </c>
    </row>
    <row r="20088" spans="1:9" hidden="1">
      <c r="A20088" s="115" t="s">
        <v>51296</v>
      </c>
      <c r="B20088" s="115" t="s">
        <v>51297</v>
      </c>
      <c r="C20088" s="115" t="s">
        <v>51298</v>
      </c>
      <c r="D20088" s="115" t="s">
        <v>1242</v>
      </c>
      <c r="E20088" s="115">
        <v>2169.2628</v>
      </c>
      <c r="F20088" s="674">
        <v>293.83600000000001</v>
      </c>
      <c r="G20088" s="674">
        <v>295.84500000000003</v>
      </c>
      <c r="H20088" s="115">
        <f t="shared" si="626"/>
        <v>1.0068371472522089</v>
      </c>
      <c r="I20088" s="115">
        <f t="shared" si="627"/>
        <v>2184.0944</v>
      </c>
    </row>
    <row r="20089" spans="1:9" hidden="1">
      <c r="A20089" s="115" t="s">
        <v>51299</v>
      </c>
      <c r="B20089" s="115" t="s">
        <v>51300</v>
      </c>
      <c r="C20089" s="115" t="s">
        <v>51301</v>
      </c>
      <c r="D20089" s="115" t="s">
        <v>1242</v>
      </c>
      <c r="E20089" s="115">
        <v>1769.6618000000001</v>
      </c>
      <c r="F20089" s="674">
        <v>293.83600000000001</v>
      </c>
      <c r="G20089" s="674">
        <v>295.84500000000003</v>
      </c>
      <c r="H20089" s="115">
        <f t="shared" si="626"/>
        <v>1.0068371472522089</v>
      </c>
      <c r="I20089" s="115">
        <f t="shared" si="627"/>
        <v>1781.7611999999999</v>
      </c>
    </row>
    <row r="20090" spans="1:9" hidden="1">
      <c r="A20090" s="115" t="s">
        <v>51302</v>
      </c>
      <c r="B20090" s="115" t="s">
        <v>51303</v>
      </c>
      <c r="C20090" s="115" t="s">
        <v>51304</v>
      </c>
      <c r="D20090" s="115" t="s">
        <v>1242</v>
      </c>
      <c r="E20090" s="115">
        <v>2401.6837999999998</v>
      </c>
      <c r="F20090" s="674">
        <v>293.83600000000001</v>
      </c>
      <c r="G20090" s="674">
        <v>295.84500000000003</v>
      </c>
      <c r="H20090" s="115">
        <f t="shared" si="626"/>
        <v>1.0068371472522089</v>
      </c>
      <c r="I20090" s="115">
        <f t="shared" si="627"/>
        <v>2418.1044999999999</v>
      </c>
    </row>
    <row r="20091" spans="1:9" hidden="1">
      <c r="A20091" s="115" t="s">
        <v>51305</v>
      </c>
      <c r="B20091" s="115" t="s">
        <v>51306</v>
      </c>
      <c r="C20091" s="115" t="s">
        <v>51307</v>
      </c>
      <c r="D20091" s="115" t="s">
        <v>1242</v>
      </c>
      <c r="E20091" s="115">
        <v>1977.8572999999999</v>
      </c>
      <c r="F20091" s="674">
        <v>293.83600000000001</v>
      </c>
      <c r="G20091" s="674">
        <v>295.84500000000003</v>
      </c>
      <c r="H20091" s="115">
        <f t="shared" si="626"/>
        <v>1.0068371472522089</v>
      </c>
      <c r="I20091" s="115">
        <f t="shared" si="627"/>
        <v>1991.3802000000001</v>
      </c>
    </row>
    <row r="20092" spans="1:9" hidden="1">
      <c r="A20092" s="115" t="s">
        <v>51308</v>
      </c>
      <c r="B20092" s="115" t="s">
        <v>51309</v>
      </c>
      <c r="C20092" s="115" t="s">
        <v>51310</v>
      </c>
      <c r="D20092" s="115" t="s">
        <v>1242</v>
      </c>
      <c r="E20092" s="115">
        <v>3056.6880000000001</v>
      </c>
      <c r="F20092" s="674">
        <v>293.83600000000001</v>
      </c>
      <c r="G20092" s="674">
        <v>295.84500000000003</v>
      </c>
      <c r="H20092" s="115">
        <f t="shared" si="626"/>
        <v>1.0068371472522089</v>
      </c>
      <c r="I20092" s="115">
        <f t="shared" si="627"/>
        <v>3077.587</v>
      </c>
    </row>
    <row r="20093" spans="1:9" hidden="1">
      <c r="A20093" s="115" t="s">
        <v>51311</v>
      </c>
      <c r="B20093" s="115" t="s">
        <v>51312</v>
      </c>
      <c r="C20093" s="115" t="s">
        <v>51313</v>
      </c>
      <c r="D20093" s="115" t="s">
        <v>1242</v>
      </c>
      <c r="E20093" s="115">
        <v>2401.6835999999998</v>
      </c>
      <c r="F20093" s="674">
        <v>293.83600000000001</v>
      </c>
      <c r="G20093" s="674">
        <v>295.84500000000003</v>
      </c>
      <c r="H20093" s="115">
        <f t="shared" si="626"/>
        <v>1.0068371472522089</v>
      </c>
      <c r="I20093" s="115">
        <f t="shared" si="627"/>
        <v>2418.1043</v>
      </c>
    </row>
    <row r="20094" spans="1:9" hidden="1">
      <c r="A20094" s="115" t="s">
        <v>51314</v>
      </c>
      <c r="B20094" s="115" t="s">
        <v>51315</v>
      </c>
      <c r="C20094" s="115" t="s">
        <v>51316</v>
      </c>
      <c r="D20094" s="115" t="s">
        <v>1242</v>
      </c>
      <c r="E20094" s="115">
        <v>3735.9503</v>
      </c>
      <c r="F20094" s="674">
        <v>293.83600000000001</v>
      </c>
      <c r="G20094" s="674">
        <v>295.84500000000003</v>
      </c>
      <c r="H20094" s="115">
        <f t="shared" si="626"/>
        <v>1.0068371472522089</v>
      </c>
      <c r="I20094" s="115">
        <f t="shared" si="627"/>
        <v>3761.4935</v>
      </c>
    </row>
    <row r="20095" spans="1:9" hidden="1">
      <c r="A20095" s="115" t="s">
        <v>51317</v>
      </c>
      <c r="B20095" s="115" t="s">
        <v>51318</v>
      </c>
      <c r="C20095" s="115" t="s">
        <v>51319</v>
      </c>
      <c r="D20095" s="115" t="s">
        <v>1242</v>
      </c>
      <c r="E20095" s="115">
        <v>2801.9643000000001</v>
      </c>
      <c r="F20095" s="674">
        <v>293.83600000000001</v>
      </c>
      <c r="G20095" s="674">
        <v>295.84500000000003</v>
      </c>
      <c r="H20095" s="115">
        <f t="shared" si="626"/>
        <v>1.0068371472522089</v>
      </c>
      <c r="I20095" s="115">
        <f t="shared" si="627"/>
        <v>2821.1217000000001</v>
      </c>
    </row>
    <row r="20096" spans="1:9" hidden="1">
      <c r="A20096" s="115" t="s">
        <v>51320</v>
      </c>
      <c r="B20096" s="115" t="s">
        <v>51321</v>
      </c>
      <c r="C20096" s="115" t="s">
        <v>51322</v>
      </c>
      <c r="D20096" s="115" t="s">
        <v>1242</v>
      </c>
      <c r="E20096" s="115">
        <v>4202.9467999999997</v>
      </c>
      <c r="F20096" s="674">
        <v>293.83600000000001</v>
      </c>
      <c r="G20096" s="674">
        <v>295.84500000000003</v>
      </c>
      <c r="H20096" s="115">
        <f t="shared" si="626"/>
        <v>1.0068371472522089</v>
      </c>
      <c r="I20096" s="115">
        <f t="shared" si="627"/>
        <v>4231.683</v>
      </c>
    </row>
    <row r="20097" spans="1:9" hidden="1">
      <c r="A20097" s="115" t="s">
        <v>51323</v>
      </c>
      <c r="B20097" s="115" t="s">
        <v>51324</v>
      </c>
      <c r="C20097" s="115" t="s">
        <v>51325</v>
      </c>
      <c r="D20097" s="115" t="s">
        <v>1242</v>
      </c>
      <c r="E20097" s="115">
        <v>3183.6320000000001</v>
      </c>
      <c r="F20097" s="674">
        <v>293.83600000000001</v>
      </c>
      <c r="G20097" s="674">
        <v>295.84500000000003</v>
      </c>
      <c r="H20097" s="115">
        <f t="shared" si="626"/>
        <v>1.0068371472522089</v>
      </c>
      <c r="I20097" s="115">
        <f t="shared" si="627"/>
        <v>3205.3989999999999</v>
      </c>
    </row>
    <row r="20098" spans="1:9" hidden="1">
      <c r="A20098" s="115" t="s">
        <v>51326</v>
      </c>
      <c r="B20098" s="115" t="s">
        <v>51327</v>
      </c>
      <c r="C20098" s="115" t="s">
        <v>51328</v>
      </c>
      <c r="D20098" s="115" t="s">
        <v>1242</v>
      </c>
      <c r="E20098" s="115">
        <v>2476.1565999999998</v>
      </c>
      <c r="F20098" s="674">
        <v>293.83600000000001</v>
      </c>
      <c r="G20098" s="674">
        <v>295.84500000000003</v>
      </c>
      <c r="H20098" s="115">
        <f t="shared" si="626"/>
        <v>1.0068371472522089</v>
      </c>
      <c r="I20098" s="115">
        <f t="shared" si="627"/>
        <v>2493.0864000000001</v>
      </c>
    </row>
    <row r="20099" spans="1:9" hidden="1">
      <c r="A20099" s="115" t="s">
        <v>51329</v>
      </c>
      <c r="B20099" s="115" t="s">
        <v>51330</v>
      </c>
      <c r="C20099" s="115" t="s">
        <v>51331</v>
      </c>
      <c r="D20099" s="115" t="s">
        <v>1242</v>
      </c>
      <c r="E20099" s="115">
        <v>1937.8629000000001</v>
      </c>
      <c r="F20099" s="674">
        <v>293.83600000000001</v>
      </c>
      <c r="G20099" s="674">
        <v>295.84500000000003</v>
      </c>
      <c r="H20099" s="115">
        <f t="shared" si="626"/>
        <v>1.0068371472522089</v>
      </c>
      <c r="I20099" s="115">
        <f t="shared" si="627"/>
        <v>1951.1124</v>
      </c>
    </row>
    <row r="20100" spans="1:9" hidden="1">
      <c r="A20100" s="115" t="s">
        <v>51332</v>
      </c>
      <c r="B20100" s="115" t="s">
        <v>51333</v>
      </c>
      <c r="C20100" s="115" t="s">
        <v>51334</v>
      </c>
      <c r="D20100" s="115" t="s">
        <v>1242</v>
      </c>
      <c r="E20100" s="115">
        <v>2476.1568000000002</v>
      </c>
      <c r="F20100" s="674">
        <v>293.83600000000001</v>
      </c>
      <c r="G20100" s="674">
        <v>295.84500000000003</v>
      </c>
      <c r="H20100" s="115">
        <f t="shared" si="626"/>
        <v>1.0068371472522089</v>
      </c>
      <c r="I20100" s="115">
        <f t="shared" si="627"/>
        <v>2493.0866000000001</v>
      </c>
    </row>
    <row r="20101" spans="1:9" hidden="1">
      <c r="A20101" s="115" t="s">
        <v>51335</v>
      </c>
      <c r="B20101" s="115" t="s">
        <v>51336</v>
      </c>
      <c r="C20101" s="115" t="s">
        <v>51337</v>
      </c>
      <c r="D20101" s="115" t="s">
        <v>1242</v>
      </c>
      <c r="E20101" s="115">
        <v>2476.1569</v>
      </c>
      <c r="F20101" s="674">
        <v>293.83600000000001</v>
      </c>
      <c r="G20101" s="674">
        <v>295.84500000000003</v>
      </c>
      <c r="H20101" s="115">
        <f t="shared" ref="H20101:H20164" si="628">G20101/F20101</f>
        <v>1.0068371472522089</v>
      </c>
      <c r="I20101" s="115">
        <f t="shared" ref="I20101:I20164" si="629">ROUND(H20101*E20101,4)</f>
        <v>2493.0866999999998</v>
      </c>
    </row>
    <row r="20102" spans="1:9" hidden="1">
      <c r="A20102" s="115" t="s">
        <v>51338</v>
      </c>
      <c r="B20102" s="115" t="s">
        <v>51339</v>
      </c>
      <c r="C20102" s="115" t="s">
        <v>51340</v>
      </c>
      <c r="D20102" s="115" t="s">
        <v>1242</v>
      </c>
      <c r="E20102" s="115">
        <v>3183.6320999999998</v>
      </c>
      <c r="F20102" s="674">
        <v>293.83600000000001</v>
      </c>
      <c r="G20102" s="674">
        <v>295.84500000000003</v>
      </c>
      <c r="H20102" s="115">
        <f t="shared" si="628"/>
        <v>1.0068371472522089</v>
      </c>
      <c r="I20102" s="115">
        <f t="shared" si="629"/>
        <v>3205.3991000000001</v>
      </c>
    </row>
    <row r="20103" spans="1:9" hidden="1">
      <c r="A20103" s="115" t="s">
        <v>51341</v>
      </c>
      <c r="B20103" s="115" t="s">
        <v>51342</v>
      </c>
      <c r="C20103" s="115" t="s">
        <v>51343</v>
      </c>
      <c r="D20103" s="115" t="s">
        <v>1242</v>
      </c>
      <c r="E20103" s="115">
        <v>4952.3161</v>
      </c>
      <c r="F20103" s="674">
        <v>293.83600000000001</v>
      </c>
      <c r="G20103" s="674">
        <v>295.84500000000003</v>
      </c>
      <c r="H20103" s="115">
        <f t="shared" si="628"/>
        <v>1.0068371472522089</v>
      </c>
      <c r="I20103" s="115">
        <f t="shared" si="629"/>
        <v>4986.1758</v>
      </c>
    </row>
    <row r="20104" spans="1:9" hidden="1">
      <c r="A20104" s="115" t="s">
        <v>51344</v>
      </c>
      <c r="B20104" s="115" t="s">
        <v>51345</v>
      </c>
      <c r="C20104" s="115" t="s">
        <v>51346</v>
      </c>
      <c r="D20104" s="115" t="s">
        <v>1242</v>
      </c>
      <c r="E20104" s="115">
        <v>4952.3154999999997</v>
      </c>
      <c r="F20104" s="674">
        <v>293.83600000000001</v>
      </c>
      <c r="G20104" s="674">
        <v>295.84500000000003</v>
      </c>
      <c r="H20104" s="115">
        <f t="shared" si="628"/>
        <v>1.0068371472522089</v>
      </c>
      <c r="I20104" s="115">
        <f t="shared" si="629"/>
        <v>4986.1751999999997</v>
      </c>
    </row>
    <row r="20105" spans="1:9" hidden="1">
      <c r="A20105" s="115" t="s">
        <v>51347</v>
      </c>
      <c r="B20105" s="115" t="s">
        <v>51348</v>
      </c>
      <c r="C20105" s="115" t="s">
        <v>51349</v>
      </c>
      <c r="D20105" s="115" t="s">
        <v>1242</v>
      </c>
      <c r="E20105" s="115">
        <v>10728.2004</v>
      </c>
      <c r="F20105" s="674">
        <v>293.83600000000001</v>
      </c>
      <c r="G20105" s="674">
        <v>295.84500000000003</v>
      </c>
      <c r="H20105" s="115">
        <f t="shared" si="628"/>
        <v>1.0068371472522089</v>
      </c>
      <c r="I20105" s="115">
        <f t="shared" si="629"/>
        <v>10801.5507</v>
      </c>
    </row>
    <row r="20106" spans="1:9" hidden="1">
      <c r="A20106" s="115" t="s">
        <v>51350</v>
      </c>
      <c r="B20106" s="115" t="s">
        <v>51351</v>
      </c>
      <c r="C20106" s="115" t="s">
        <v>51352</v>
      </c>
      <c r="D20106" s="115" t="s">
        <v>1242</v>
      </c>
      <c r="E20106" s="115">
        <v>11142.712</v>
      </c>
      <c r="F20106" s="674">
        <v>293.83600000000001</v>
      </c>
      <c r="G20106" s="674">
        <v>295.84500000000003</v>
      </c>
      <c r="H20106" s="115">
        <f t="shared" si="628"/>
        <v>1.0068371472522089</v>
      </c>
      <c r="I20106" s="115">
        <f t="shared" si="629"/>
        <v>11218.8964</v>
      </c>
    </row>
    <row r="20107" spans="1:9" hidden="1">
      <c r="A20107" s="115" t="s">
        <v>51353</v>
      </c>
      <c r="B20107" s="115" t="s">
        <v>51354</v>
      </c>
      <c r="C20107" s="115" t="s">
        <v>51355</v>
      </c>
      <c r="D20107" s="115" t="s">
        <v>1453</v>
      </c>
      <c r="E20107" s="115">
        <v>96.580100000000002</v>
      </c>
      <c r="F20107" s="674">
        <v>293.83600000000001</v>
      </c>
      <c r="G20107" s="674">
        <v>295.84500000000003</v>
      </c>
      <c r="H20107" s="115">
        <f t="shared" si="628"/>
        <v>1.0068371472522089</v>
      </c>
      <c r="I20107" s="115">
        <f t="shared" si="629"/>
        <v>97.240399999999994</v>
      </c>
    </row>
    <row r="20108" spans="1:9" hidden="1">
      <c r="A20108" s="115" t="s">
        <v>51356</v>
      </c>
      <c r="B20108" s="115" t="s">
        <v>51357</v>
      </c>
      <c r="C20108" s="115" t="s">
        <v>51358</v>
      </c>
      <c r="D20108" s="115" t="s">
        <v>1453</v>
      </c>
      <c r="E20108" s="115">
        <v>33.874499999999998</v>
      </c>
      <c r="F20108" s="674">
        <v>293.83600000000001</v>
      </c>
      <c r="G20108" s="674">
        <v>295.84500000000003</v>
      </c>
      <c r="H20108" s="115">
        <f t="shared" si="628"/>
        <v>1.0068371472522089</v>
      </c>
      <c r="I20108" s="115">
        <f t="shared" si="629"/>
        <v>34.106099999999998</v>
      </c>
    </row>
    <row r="20109" spans="1:9" hidden="1">
      <c r="A20109" s="115" t="s">
        <v>51359</v>
      </c>
      <c r="B20109" s="115" t="s">
        <v>51360</v>
      </c>
      <c r="C20109" s="115" t="s">
        <v>51361</v>
      </c>
      <c r="D20109" s="115" t="s">
        <v>1453</v>
      </c>
      <c r="E20109" s="115">
        <v>99.438500000000005</v>
      </c>
      <c r="F20109" s="674">
        <v>293.83600000000001</v>
      </c>
      <c r="G20109" s="674">
        <v>295.84500000000003</v>
      </c>
      <c r="H20109" s="115">
        <f t="shared" si="628"/>
        <v>1.0068371472522089</v>
      </c>
      <c r="I20109" s="115">
        <f t="shared" si="629"/>
        <v>100.11839999999999</v>
      </c>
    </row>
    <row r="20110" spans="1:9" hidden="1">
      <c r="A20110" s="115" t="s">
        <v>51362</v>
      </c>
      <c r="B20110" s="115" t="s">
        <v>51363</v>
      </c>
      <c r="C20110" s="115" t="s">
        <v>51364</v>
      </c>
      <c r="D20110" s="115" t="s">
        <v>1453</v>
      </c>
      <c r="E20110" s="115">
        <v>9.3890999999999991</v>
      </c>
      <c r="F20110" s="674">
        <v>293.83600000000001</v>
      </c>
      <c r="G20110" s="674">
        <v>295.84500000000003</v>
      </c>
      <c r="H20110" s="115">
        <f t="shared" si="628"/>
        <v>1.0068371472522089</v>
      </c>
      <c r="I20110" s="115">
        <f t="shared" si="629"/>
        <v>9.4533000000000005</v>
      </c>
    </row>
    <row r="20111" spans="1:9" hidden="1">
      <c r="A20111" s="115" t="s">
        <v>51365</v>
      </c>
      <c r="B20111" s="115" t="s">
        <v>51366</v>
      </c>
      <c r="C20111" s="115" t="s">
        <v>51367</v>
      </c>
      <c r="D20111" s="115" t="s">
        <v>1453</v>
      </c>
      <c r="E20111" s="115">
        <v>118.5</v>
      </c>
      <c r="F20111" s="674">
        <v>293.83600000000001</v>
      </c>
      <c r="G20111" s="674">
        <v>295.84500000000003</v>
      </c>
      <c r="H20111" s="115">
        <f t="shared" si="628"/>
        <v>1.0068371472522089</v>
      </c>
      <c r="I20111" s="115">
        <f t="shared" si="629"/>
        <v>119.31019999999999</v>
      </c>
    </row>
    <row r="20112" spans="1:9" hidden="1">
      <c r="A20112" s="115" t="s">
        <v>51368</v>
      </c>
      <c r="B20112" s="115" t="s">
        <v>51369</v>
      </c>
      <c r="C20112" s="115" t="s">
        <v>51370</v>
      </c>
      <c r="D20112" s="115" t="s">
        <v>8378</v>
      </c>
      <c r="E20112" s="115">
        <v>0.56320000000000003</v>
      </c>
      <c r="F20112" s="674">
        <v>293.83600000000001</v>
      </c>
      <c r="G20112" s="674">
        <v>295.84500000000003</v>
      </c>
      <c r="H20112" s="115">
        <f t="shared" si="628"/>
        <v>1.0068371472522089</v>
      </c>
      <c r="I20112" s="115">
        <f t="shared" si="629"/>
        <v>0.56710000000000005</v>
      </c>
    </row>
    <row r="20113" spans="1:9" hidden="1">
      <c r="A20113" s="115" t="s">
        <v>51371</v>
      </c>
      <c r="B20113" s="115" t="s">
        <v>51372</v>
      </c>
      <c r="C20113" s="115" t="s">
        <v>51373</v>
      </c>
      <c r="D20113" s="115" t="s">
        <v>1453</v>
      </c>
      <c r="E20113" s="115">
        <v>149.1</v>
      </c>
      <c r="F20113" s="674">
        <v>293.83600000000001</v>
      </c>
      <c r="G20113" s="674">
        <v>295.84500000000003</v>
      </c>
      <c r="H20113" s="115">
        <f t="shared" si="628"/>
        <v>1.0068371472522089</v>
      </c>
      <c r="I20113" s="115">
        <f t="shared" si="629"/>
        <v>150.11940000000001</v>
      </c>
    </row>
    <row r="20114" spans="1:9" hidden="1">
      <c r="A20114" s="115" t="s">
        <v>51374</v>
      </c>
      <c r="B20114" s="115" t="s">
        <v>51375</v>
      </c>
      <c r="C20114" s="115" t="s">
        <v>51376</v>
      </c>
      <c r="D20114" s="115" t="s">
        <v>1453</v>
      </c>
      <c r="E20114" s="115">
        <v>139.19999999999999</v>
      </c>
      <c r="F20114" s="674">
        <v>293.83600000000001</v>
      </c>
      <c r="G20114" s="674">
        <v>295.84500000000003</v>
      </c>
      <c r="H20114" s="115">
        <f t="shared" si="628"/>
        <v>1.0068371472522089</v>
      </c>
      <c r="I20114" s="115">
        <f t="shared" si="629"/>
        <v>140.15170000000001</v>
      </c>
    </row>
    <row r="20115" spans="1:9" hidden="1">
      <c r="A20115" s="115" t="s">
        <v>51377</v>
      </c>
      <c r="B20115" s="115" t="s">
        <v>51378</v>
      </c>
      <c r="C20115" s="115" t="s">
        <v>51379</v>
      </c>
      <c r="D20115" s="115" t="s">
        <v>1453</v>
      </c>
      <c r="E20115" s="115">
        <v>139.19999999999999</v>
      </c>
      <c r="F20115" s="674">
        <v>293.83600000000001</v>
      </c>
      <c r="G20115" s="674">
        <v>295.84500000000003</v>
      </c>
      <c r="H20115" s="115">
        <f t="shared" si="628"/>
        <v>1.0068371472522089</v>
      </c>
      <c r="I20115" s="115">
        <f t="shared" si="629"/>
        <v>140.15170000000001</v>
      </c>
    </row>
    <row r="20116" spans="1:9" hidden="1">
      <c r="A20116" s="115" t="s">
        <v>51380</v>
      </c>
      <c r="B20116" s="115" t="s">
        <v>51381</v>
      </c>
      <c r="C20116" s="115" t="s">
        <v>51382</v>
      </c>
      <c r="D20116" s="115" t="s">
        <v>1453</v>
      </c>
      <c r="E20116" s="115">
        <v>140.65</v>
      </c>
      <c r="F20116" s="674">
        <v>293.83600000000001</v>
      </c>
      <c r="G20116" s="674">
        <v>295.84500000000003</v>
      </c>
      <c r="H20116" s="115">
        <f t="shared" si="628"/>
        <v>1.0068371472522089</v>
      </c>
      <c r="I20116" s="115">
        <f t="shared" si="629"/>
        <v>141.61160000000001</v>
      </c>
    </row>
    <row r="20117" spans="1:9" hidden="1">
      <c r="A20117" s="115" t="s">
        <v>51383</v>
      </c>
      <c r="B20117" s="115" t="s">
        <v>51384</v>
      </c>
      <c r="C20117" s="115" t="s">
        <v>51385</v>
      </c>
      <c r="D20117" s="115" t="s">
        <v>1453</v>
      </c>
      <c r="E20117" s="115">
        <v>119.68</v>
      </c>
      <c r="F20117" s="674">
        <v>293.83600000000001</v>
      </c>
      <c r="G20117" s="674">
        <v>295.84500000000003</v>
      </c>
      <c r="H20117" s="115">
        <f t="shared" si="628"/>
        <v>1.0068371472522089</v>
      </c>
      <c r="I20117" s="115">
        <f t="shared" si="629"/>
        <v>120.4983</v>
      </c>
    </row>
    <row r="20118" spans="1:9" hidden="1">
      <c r="A20118" s="115" t="s">
        <v>51386</v>
      </c>
      <c r="B20118" s="115" t="s">
        <v>51387</v>
      </c>
      <c r="C20118" s="115" t="s">
        <v>51388</v>
      </c>
      <c r="D20118" s="115" t="s">
        <v>1453</v>
      </c>
      <c r="E20118" s="115">
        <v>127.92</v>
      </c>
      <c r="F20118" s="674">
        <v>293.83600000000001</v>
      </c>
      <c r="G20118" s="674">
        <v>295.84500000000003</v>
      </c>
      <c r="H20118" s="115">
        <f t="shared" si="628"/>
        <v>1.0068371472522089</v>
      </c>
      <c r="I20118" s="115">
        <f t="shared" si="629"/>
        <v>128.7946</v>
      </c>
    </row>
    <row r="20119" spans="1:9" hidden="1">
      <c r="A20119" s="115" t="s">
        <v>51389</v>
      </c>
      <c r="B20119" s="115" t="s">
        <v>51390</v>
      </c>
      <c r="C20119" s="115" t="s">
        <v>51391</v>
      </c>
      <c r="D20119" s="115" t="s">
        <v>1453</v>
      </c>
      <c r="E20119" s="115">
        <v>159.6</v>
      </c>
      <c r="F20119" s="674">
        <v>293.83600000000001</v>
      </c>
      <c r="G20119" s="674">
        <v>295.84500000000003</v>
      </c>
      <c r="H20119" s="115">
        <f t="shared" si="628"/>
        <v>1.0068371472522089</v>
      </c>
      <c r="I20119" s="115">
        <f t="shared" si="629"/>
        <v>160.69120000000001</v>
      </c>
    </row>
    <row r="20120" spans="1:9" hidden="1">
      <c r="A20120" s="115" t="s">
        <v>51392</v>
      </c>
      <c r="B20120" s="115" t="s">
        <v>51393</v>
      </c>
      <c r="C20120" s="115" t="s">
        <v>51394</v>
      </c>
      <c r="D20120" s="115" t="s">
        <v>1453</v>
      </c>
      <c r="E20120" s="115">
        <v>93.6</v>
      </c>
      <c r="F20120" s="674">
        <v>293.83600000000001</v>
      </c>
      <c r="G20120" s="674">
        <v>295.84500000000003</v>
      </c>
      <c r="H20120" s="115">
        <f t="shared" si="628"/>
        <v>1.0068371472522089</v>
      </c>
      <c r="I20120" s="115">
        <f t="shared" si="629"/>
        <v>94.24</v>
      </c>
    </row>
    <row r="20121" spans="1:9" hidden="1">
      <c r="A20121" s="115" t="s">
        <v>51395</v>
      </c>
      <c r="B20121" s="115" t="s">
        <v>51396</v>
      </c>
      <c r="C20121" s="115" t="s">
        <v>51397</v>
      </c>
      <c r="D20121" s="115" t="s">
        <v>1694</v>
      </c>
      <c r="E20121" s="115">
        <v>3517</v>
      </c>
      <c r="F20121" s="674">
        <v>293.83600000000001</v>
      </c>
      <c r="G20121" s="674">
        <v>295.84500000000003</v>
      </c>
      <c r="H20121" s="115">
        <f t="shared" si="628"/>
        <v>1.0068371472522089</v>
      </c>
      <c r="I20121" s="115">
        <f t="shared" si="629"/>
        <v>3541.0462000000002</v>
      </c>
    </row>
    <row r="20122" spans="1:9" hidden="1">
      <c r="A20122" s="115" t="s">
        <v>51398</v>
      </c>
      <c r="B20122" s="115" t="s">
        <v>51399</v>
      </c>
      <c r="C20122" s="115" t="s">
        <v>51400</v>
      </c>
      <c r="D20122" s="115" t="s">
        <v>1694</v>
      </c>
      <c r="E20122" s="115">
        <v>3198.3</v>
      </c>
      <c r="F20122" s="674">
        <v>293.83600000000001</v>
      </c>
      <c r="G20122" s="674">
        <v>295.84500000000003</v>
      </c>
      <c r="H20122" s="115">
        <f t="shared" si="628"/>
        <v>1.0068371472522089</v>
      </c>
      <c r="I20122" s="115">
        <f t="shared" si="629"/>
        <v>3220.1671999999999</v>
      </c>
    </row>
    <row r="20123" spans="1:9" hidden="1">
      <c r="A20123" s="115" t="s">
        <v>51401</v>
      </c>
      <c r="B20123" s="115" t="s">
        <v>51402</v>
      </c>
      <c r="C20123" s="115" t="s">
        <v>51403</v>
      </c>
      <c r="D20123" s="115" t="s">
        <v>1694</v>
      </c>
      <c r="E20123" s="115">
        <v>3117.8</v>
      </c>
      <c r="F20123" s="674">
        <v>293.83600000000001</v>
      </c>
      <c r="G20123" s="674">
        <v>295.84500000000003</v>
      </c>
      <c r="H20123" s="115">
        <f t="shared" si="628"/>
        <v>1.0068371472522089</v>
      </c>
      <c r="I20123" s="115">
        <f t="shared" si="629"/>
        <v>3139.1169</v>
      </c>
    </row>
    <row r="20124" spans="1:9" hidden="1">
      <c r="A20124" s="115" t="s">
        <v>51404</v>
      </c>
      <c r="B20124" s="115" t="s">
        <v>51405</v>
      </c>
      <c r="C20124" s="115" t="s">
        <v>51406</v>
      </c>
      <c r="D20124" s="115" t="s">
        <v>1694</v>
      </c>
      <c r="E20124" s="115">
        <v>3483.2</v>
      </c>
      <c r="F20124" s="674">
        <v>293.83600000000001</v>
      </c>
      <c r="G20124" s="674">
        <v>295.84500000000003</v>
      </c>
      <c r="H20124" s="115">
        <f t="shared" si="628"/>
        <v>1.0068371472522089</v>
      </c>
      <c r="I20124" s="115">
        <f t="shared" si="629"/>
        <v>3507.0151999999998</v>
      </c>
    </row>
    <row r="20125" spans="1:9" hidden="1">
      <c r="A20125" s="115" t="s">
        <v>51407</v>
      </c>
      <c r="B20125" s="115" t="s">
        <v>51408</v>
      </c>
      <c r="C20125" s="115" t="s">
        <v>51409</v>
      </c>
      <c r="D20125" s="115" t="s">
        <v>1694</v>
      </c>
      <c r="E20125" s="115">
        <v>5239.5</v>
      </c>
      <c r="F20125" s="674">
        <v>293.83600000000001</v>
      </c>
      <c r="G20125" s="674">
        <v>295.84500000000003</v>
      </c>
      <c r="H20125" s="115">
        <f t="shared" si="628"/>
        <v>1.0068371472522089</v>
      </c>
      <c r="I20125" s="115">
        <f t="shared" si="629"/>
        <v>5275.3231999999998</v>
      </c>
    </row>
    <row r="20126" spans="1:9" hidden="1">
      <c r="A20126" s="115" t="s">
        <v>51410</v>
      </c>
      <c r="B20126" s="115" t="s">
        <v>51411</v>
      </c>
      <c r="C20126" s="115" t="s">
        <v>51412</v>
      </c>
      <c r="D20126" s="115" t="s">
        <v>1694</v>
      </c>
      <c r="E20126" s="115">
        <v>4187</v>
      </c>
      <c r="F20126" s="674">
        <v>293.83600000000001</v>
      </c>
      <c r="G20126" s="674">
        <v>295.84500000000003</v>
      </c>
      <c r="H20126" s="115">
        <f t="shared" si="628"/>
        <v>1.0068371472522089</v>
      </c>
      <c r="I20126" s="115">
        <f t="shared" si="629"/>
        <v>4215.6270999999997</v>
      </c>
    </row>
    <row r="20127" spans="1:9" hidden="1">
      <c r="A20127" s="115" t="s">
        <v>51413</v>
      </c>
      <c r="B20127" s="115" t="s">
        <v>51414</v>
      </c>
      <c r="C20127" s="115" t="s">
        <v>51415</v>
      </c>
      <c r="D20127" s="115" t="s">
        <v>1694</v>
      </c>
      <c r="E20127" s="115">
        <v>4339.8999999999996</v>
      </c>
      <c r="F20127" s="674">
        <v>293.83600000000001</v>
      </c>
      <c r="G20127" s="674">
        <v>295.84500000000003</v>
      </c>
      <c r="H20127" s="115">
        <f t="shared" si="628"/>
        <v>1.0068371472522089</v>
      </c>
      <c r="I20127" s="115">
        <f t="shared" si="629"/>
        <v>4369.5725000000002</v>
      </c>
    </row>
    <row r="20128" spans="1:9" hidden="1">
      <c r="A20128" s="115" t="s">
        <v>51416</v>
      </c>
      <c r="B20128" s="115" t="s">
        <v>51417</v>
      </c>
      <c r="C20128" s="115" t="s">
        <v>51418</v>
      </c>
      <c r="D20128" s="115" t="s">
        <v>1453</v>
      </c>
      <c r="E20128" s="115">
        <v>98</v>
      </c>
      <c r="F20128" s="674">
        <v>293.83600000000001</v>
      </c>
      <c r="G20128" s="674">
        <v>295.84500000000003</v>
      </c>
      <c r="H20128" s="115">
        <f t="shared" si="628"/>
        <v>1.0068371472522089</v>
      </c>
      <c r="I20128" s="115">
        <f t="shared" si="629"/>
        <v>98.67</v>
      </c>
    </row>
    <row r="20129" spans="1:9" hidden="1">
      <c r="A20129" s="115" t="s">
        <v>51419</v>
      </c>
      <c r="B20129" s="115" t="s">
        <v>51420</v>
      </c>
      <c r="C20129" s="115" t="s">
        <v>51421</v>
      </c>
      <c r="D20129" s="115" t="s">
        <v>1453</v>
      </c>
      <c r="E20129" s="115">
        <v>109.34</v>
      </c>
      <c r="F20129" s="674">
        <v>293.83600000000001</v>
      </c>
      <c r="G20129" s="674">
        <v>295.84500000000003</v>
      </c>
      <c r="H20129" s="115">
        <f t="shared" si="628"/>
        <v>1.0068371472522089</v>
      </c>
      <c r="I20129" s="115">
        <f t="shared" si="629"/>
        <v>110.08759999999999</v>
      </c>
    </row>
    <row r="20130" spans="1:9" hidden="1">
      <c r="A20130" s="115" t="s">
        <v>51422</v>
      </c>
      <c r="B20130" s="115" t="s">
        <v>51423</v>
      </c>
      <c r="C20130" s="115" t="s">
        <v>51424</v>
      </c>
      <c r="D20130" s="115" t="s">
        <v>1453</v>
      </c>
      <c r="E20130" s="115">
        <v>101.703</v>
      </c>
      <c r="F20130" s="674">
        <v>293.83600000000001</v>
      </c>
      <c r="G20130" s="674">
        <v>295.84500000000003</v>
      </c>
      <c r="H20130" s="115">
        <f t="shared" si="628"/>
        <v>1.0068371472522089</v>
      </c>
      <c r="I20130" s="115">
        <f t="shared" si="629"/>
        <v>102.3984</v>
      </c>
    </row>
    <row r="20131" spans="1:9" hidden="1">
      <c r="A20131" s="115" t="s">
        <v>51425</v>
      </c>
      <c r="B20131" s="115" t="s">
        <v>51426</v>
      </c>
      <c r="C20131" s="115" t="s">
        <v>51427</v>
      </c>
      <c r="D20131" s="115" t="s">
        <v>1453</v>
      </c>
      <c r="E20131" s="115">
        <v>91.52</v>
      </c>
      <c r="F20131" s="674">
        <v>293.83600000000001</v>
      </c>
      <c r="G20131" s="674">
        <v>295.84500000000003</v>
      </c>
      <c r="H20131" s="115">
        <f t="shared" si="628"/>
        <v>1.0068371472522089</v>
      </c>
      <c r="I20131" s="115">
        <f t="shared" si="629"/>
        <v>92.145700000000005</v>
      </c>
    </row>
    <row r="20132" spans="1:9" hidden="1">
      <c r="A20132" s="115" t="s">
        <v>51428</v>
      </c>
      <c r="B20132" s="115" t="s">
        <v>51429</v>
      </c>
      <c r="C20132" s="115" t="s">
        <v>51430</v>
      </c>
      <c r="D20132" s="115" t="s">
        <v>1453</v>
      </c>
      <c r="E20132" s="115">
        <v>65.52</v>
      </c>
      <c r="F20132" s="674">
        <v>293.83600000000001</v>
      </c>
      <c r="G20132" s="674">
        <v>295.84500000000003</v>
      </c>
      <c r="H20132" s="115">
        <f t="shared" si="628"/>
        <v>1.0068371472522089</v>
      </c>
      <c r="I20132" s="115">
        <f t="shared" si="629"/>
        <v>65.968000000000004</v>
      </c>
    </row>
    <row r="20133" spans="1:9" hidden="1">
      <c r="A20133" s="115" t="s">
        <v>51431</v>
      </c>
      <c r="B20133" s="115" t="s">
        <v>51432</v>
      </c>
      <c r="C20133" s="115" t="s">
        <v>51433</v>
      </c>
      <c r="D20133" s="115" t="s">
        <v>1453</v>
      </c>
      <c r="E20133" s="115">
        <v>117.6</v>
      </c>
      <c r="F20133" s="674">
        <v>293.83600000000001</v>
      </c>
      <c r="G20133" s="674">
        <v>295.84500000000003</v>
      </c>
      <c r="H20133" s="115">
        <f t="shared" si="628"/>
        <v>1.0068371472522089</v>
      </c>
      <c r="I20133" s="115">
        <f t="shared" si="629"/>
        <v>118.404</v>
      </c>
    </row>
    <row r="20134" spans="1:9" hidden="1">
      <c r="A20134" s="115" t="s">
        <v>51434</v>
      </c>
      <c r="B20134" s="115" t="s">
        <v>51435</v>
      </c>
      <c r="C20134" s="115" t="s">
        <v>51436</v>
      </c>
      <c r="D20134" s="115" t="s">
        <v>1453</v>
      </c>
      <c r="E20134" s="115">
        <v>119.28</v>
      </c>
      <c r="F20134" s="674">
        <v>293.83600000000001</v>
      </c>
      <c r="G20134" s="674">
        <v>295.84500000000003</v>
      </c>
      <c r="H20134" s="115">
        <f t="shared" si="628"/>
        <v>1.0068371472522089</v>
      </c>
      <c r="I20134" s="115">
        <f t="shared" si="629"/>
        <v>120.0955</v>
      </c>
    </row>
    <row r="20135" spans="1:9" hidden="1">
      <c r="A20135" s="115" t="s">
        <v>51437</v>
      </c>
      <c r="B20135" s="115" t="s">
        <v>51438</v>
      </c>
      <c r="C20135" s="115" t="s">
        <v>51439</v>
      </c>
      <c r="D20135" s="115" t="s">
        <v>1453</v>
      </c>
      <c r="E20135" s="115">
        <v>108.75</v>
      </c>
      <c r="F20135" s="674">
        <v>293.83600000000001</v>
      </c>
      <c r="G20135" s="674">
        <v>295.84500000000003</v>
      </c>
      <c r="H20135" s="115">
        <f t="shared" si="628"/>
        <v>1.0068371472522089</v>
      </c>
      <c r="I20135" s="115">
        <f t="shared" si="629"/>
        <v>109.4935</v>
      </c>
    </row>
    <row r="20136" spans="1:9" hidden="1">
      <c r="A20136" s="115" t="s">
        <v>51440</v>
      </c>
      <c r="B20136" s="115" t="s">
        <v>51441</v>
      </c>
      <c r="C20136" s="115" t="s">
        <v>51442</v>
      </c>
      <c r="D20136" s="115" t="s">
        <v>1453</v>
      </c>
      <c r="E20136" s="115">
        <v>92.04</v>
      </c>
      <c r="F20136" s="674">
        <v>293.83600000000001</v>
      </c>
      <c r="G20136" s="674">
        <v>295.84500000000003</v>
      </c>
      <c r="H20136" s="115">
        <f t="shared" si="628"/>
        <v>1.0068371472522089</v>
      </c>
      <c r="I20136" s="115">
        <f t="shared" si="629"/>
        <v>92.669300000000007</v>
      </c>
    </row>
    <row r="20137" spans="1:9" hidden="1">
      <c r="A20137" s="115" t="s">
        <v>51443</v>
      </c>
      <c r="B20137" s="115" t="s">
        <v>51444</v>
      </c>
      <c r="C20137" s="115" t="s">
        <v>51445</v>
      </c>
      <c r="D20137" s="115" t="s">
        <v>1453</v>
      </c>
      <c r="E20137" s="115">
        <v>126</v>
      </c>
      <c r="F20137" s="674">
        <v>293.83600000000001</v>
      </c>
      <c r="G20137" s="674">
        <v>295.84500000000003</v>
      </c>
      <c r="H20137" s="115">
        <f t="shared" si="628"/>
        <v>1.0068371472522089</v>
      </c>
      <c r="I20137" s="115">
        <f t="shared" si="629"/>
        <v>126.86150000000001</v>
      </c>
    </row>
    <row r="20138" spans="1:9" hidden="1">
      <c r="A20138" s="115" t="s">
        <v>51446</v>
      </c>
      <c r="B20138" s="115" t="s">
        <v>51447</v>
      </c>
      <c r="C20138" s="115" t="s">
        <v>51448</v>
      </c>
      <c r="D20138" s="115" t="s">
        <v>1453</v>
      </c>
      <c r="E20138" s="115">
        <v>106.5</v>
      </c>
      <c r="F20138" s="674">
        <v>293.83600000000001</v>
      </c>
      <c r="G20138" s="674">
        <v>295.84500000000003</v>
      </c>
      <c r="H20138" s="115">
        <f t="shared" si="628"/>
        <v>1.0068371472522089</v>
      </c>
      <c r="I20138" s="115">
        <f t="shared" si="629"/>
        <v>107.2282</v>
      </c>
    </row>
    <row r="20139" spans="1:9" hidden="1">
      <c r="A20139" s="115" t="s">
        <v>51449</v>
      </c>
      <c r="B20139" s="115" t="s">
        <v>51450</v>
      </c>
      <c r="C20139" s="115" t="s">
        <v>51451</v>
      </c>
      <c r="D20139" s="115" t="s">
        <v>1453</v>
      </c>
      <c r="E20139" s="115">
        <v>94.25</v>
      </c>
      <c r="F20139" s="674">
        <v>293.83600000000001</v>
      </c>
      <c r="G20139" s="674">
        <v>295.84500000000003</v>
      </c>
      <c r="H20139" s="115">
        <f t="shared" si="628"/>
        <v>1.0068371472522089</v>
      </c>
      <c r="I20139" s="115">
        <f t="shared" si="629"/>
        <v>94.894400000000005</v>
      </c>
    </row>
    <row r="20140" spans="1:9" hidden="1">
      <c r="A20140" s="115" t="s">
        <v>51452</v>
      </c>
      <c r="B20140" s="115" t="s">
        <v>51453</v>
      </c>
      <c r="C20140" s="115" t="s">
        <v>51454</v>
      </c>
      <c r="D20140" s="115" t="s">
        <v>1453</v>
      </c>
      <c r="E20140" s="115">
        <v>114.4</v>
      </c>
      <c r="F20140" s="674">
        <v>293.83600000000001</v>
      </c>
      <c r="G20140" s="674">
        <v>295.84500000000003</v>
      </c>
      <c r="H20140" s="115">
        <f t="shared" si="628"/>
        <v>1.0068371472522089</v>
      </c>
      <c r="I20140" s="115">
        <f t="shared" si="629"/>
        <v>115.18219999999999</v>
      </c>
    </row>
    <row r="20141" spans="1:9" hidden="1">
      <c r="A20141" s="115" t="s">
        <v>51455</v>
      </c>
      <c r="B20141" s="115" t="s">
        <v>51456</v>
      </c>
      <c r="C20141" s="115" t="s">
        <v>51457</v>
      </c>
      <c r="D20141" s="115" t="s">
        <v>1453</v>
      </c>
      <c r="E20141" s="115">
        <v>101.4</v>
      </c>
      <c r="F20141" s="674">
        <v>293.83600000000001</v>
      </c>
      <c r="G20141" s="674">
        <v>295.84500000000003</v>
      </c>
      <c r="H20141" s="115">
        <f t="shared" si="628"/>
        <v>1.0068371472522089</v>
      </c>
      <c r="I20141" s="115">
        <f t="shared" si="629"/>
        <v>102.0933</v>
      </c>
    </row>
    <row r="20142" spans="1:9" hidden="1">
      <c r="A20142" s="115" t="s">
        <v>51458</v>
      </c>
      <c r="B20142" s="115" t="s">
        <v>51459</v>
      </c>
      <c r="C20142" s="115" t="s">
        <v>51460</v>
      </c>
      <c r="D20142" s="115" t="s">
        <v>1453</v>
      </c>
      <c r="E20142" s="115">
        <v>109.2</v>
      </c>
      <c r="F20142" s="674">
        <v>293.83600000000001</v>
      </c>
      <c r="G20142" s="674">
        <v>295.84500000000003</v>
      </c>
      <c r="H20142" s="115">
        <f t="shared" si="628"/>
        <v>1.0068371472522089</v>
      </c>
      <c r="I20142" s="115">
        <f t="shared" si="629"/>
        <v>109.9466</v>
      </c>
    </row>
    <row r="20143" spans="1:9" hidden="1">
      <c r="A20143" s="115" t="s">
        <v>51461</v>
      </c>
      <c r="B20143" s="115" t="s">
        <v>51462</v>
      </c>
      <c r="C20143" s="115" t="s">
        <v>51463</v>
      </c>
      <c r="D20143" s="115" t="s">
        <v>1453</v>
      </c>
      <c r="E20143" s="115">
        <v>157.20820000000001</v>
      </c>
      <c r="F20143" s="674">
        <v>293.83600000000001</v>
      </c>
      <c r="G20143" s="674">
        <v>295.84500000000003</v>
      </c>
      <c r="H20143" s="115">
        <f t="shared" si="628"/>
        <v>1.0068371472522089</v>
      </c>
      <c r="I20143" s="115">
        <f t="shared" si="629"/>
        <v>158.28309999999999</v>
      </c>
    </row>
    <row r="20144" spans="1:9" hidden="1">
      <c r="A20144" s="115" t="s">
        <v>51464</v>
      </c>
      <c r="B20144" s="115" t="s">
        <v>51465</v>
      </c>
      <c r="C20144" s="115" t="s">
        <v>51466</v>
      </c>
      <c r="D20144" s="115" t="s">
        <v>1453</v>
      </c>
      <c r="E20144" s="115">
        <v>156.56379999999999</v>
      </c>
      <c r="F20144" s="674">
        <v>293.83600000000001</v>
      </c>
      <c r="G20144" s="674">
        <v>295.84500000000003</v>
      </c>
      <c r="H20144" s="115">
        <f t="shared" si="628"/>
        <v>1.0068371472522089</v>
      </c>
      <c r="I20144" s="115">
        <f t="shared" si="629"/>
        <v>157.63419999999999</v>
      </c>
    </row>
    <row r="20145" spans="1:9" hidden="1">
      <c r="A20145" s="115" t="s">
        <v>51467</v>
      </c>
      <c r="B20145" s="115" t="s">
        <v>51468</v>
      </c>
      <c r="C20145" s="115" t="s">
        <v>51469</v>
      </c>
      <c r="D20145" s="115" t="s">
        <v>1453</v>
      </c>
      <c r="E20145" s="115">
        <v>144.00319999999999</v>
      </c>
      <c r="F20145" s="674">
        <v>293.83600000000001</v>
      </c>
      <c r="G20145" s="674">
        <v>295.84500000000003</v>
      </c>
      <c r="H20145" s="115">
        <f t="shared" si="628"/>
        <v>1.0068371472522089</v>
      </c>
      <c r="I20145" s="115">
        <f t="shared" si="629"/>
        <v>144.98779999999999</v>
      </c>
    </row>
    <row r="20146" spans="1:9" hidden="1">
      <c r="A20146" s="115" t="s">
        <v>51470</v>
      </c>
      <c r="B20146" s="115" t="s">
        <v>51471</v>
      </c>
      <c r="C20146" s="115" t="s">
        <v>51472</v>
      </c>
      <c r="D20146" s="115" t="s">
        <v>1453</v>
      </c>
      <c r="E20146" s="115">
        <v>145.59479999999999</v>
      </c>
      <c r="F20146" s="674">
        <v>293.83600000000001</v>
      </c>
      <c r="G20146" s="674">
        <v>295.84500000000003</v>
      </c>
      <c r="H20146" s="115">
        <f t="shared" si="628"/>
        <v>1.0068371472522089</v>
      </c>
      <c r="I20146" s="115">
        <f t="shared" si="629"/>
        <v>146.59030000000001</v>
      </c>
    </row>
    <row r="20147" spans="1:9" hidden="1">
      <c r="A20147" s="115" t="s">
        <v>51473</v>
      </c>
      <c r="B20147" s="115" t="s">
        <v>51474</v>
      </c>
      <c r="C20147" s="115" t="s">
        <v>51475</v>
      </c>
      <c r="D20147" s="115" t="s">
        <v>1453</v>
      </c>
      <c r="E20147" s="115">
        <v>162.96</v>
      </c>
      <c r="F20147" s="674">
        <v>293.83600000000001</v>
      </c>
      <c r="G20147" s="674">
        <v>295.84500000000003</v>
      </c>
      <c r="H20147" s="115">
        <f t="shared" si="628"/>
        <v>1.0068371472522089</v>
      </c>
      <c r="I20147" s="115">
        <f t="shared" si="629"/>
        <v>164.07419999999999</v>
      </c>
    </row>
    <row r="20148" spans="1:9" hidden="1">
      <c r="A20148" s="115" t="s">
        <v>51476</v>
      </c>
      <c r="B20148" s="115" t="s">
        <v>51477</v>
      </c>
      <c r="C20148" s="115" t="s">
        <v>51478</v>
      </c>
      <c r="D20148" s="115" t="s">
        <v>1453</v>
      </c>
      <c r="E20148" s="115">
        <v>113.6</v>
      </c>
      <c r="F20148" s="674">
        <v>293.83600000000001</v>
      </c>
      <c r="G20148" s="674">
        <v>295.84500000000003</v>
      </c>
      <c r="H20148" s="115">
        <f t="shared" si="628"/>
        <v>1.0068371472522089</v>
      </c>
      <c r="I20148" s="115">
        <f t="shared" si="629"/>
        <v>114.3767</v>
      </c>
    </row>
    <row r="20149" spans="1:9" hidden="1">
      <c r="A20149" s="115" t="s">
        <v>51479</v>
      </c>
      <c r="B20149" s="115" t="s">
        <v>51480</v>
      </c>
      <c r="C20149" s="115" t="s">
        <v>51481</v>
      </c>
      <c r="D20149" s="115" t="s">
        <v>1453</v>
      </c>
      <c r="E20149" s="115">
        <v>99.765799999999999</v>
      </c>
      <c r="F20149" s="674">
        <v>293.83600000000001</v>
      </c>
      <c r="G20149" s="674">
        <v>295.84500000000003</v>
      </c>
      <c r="H20149" s="115">
        <f t="shared" si="628"/>
        <v>1.0068371472522089</v>
      </c>
      <c r="I20149" s="115">
        <f t="shared" si="629"/>
        <v>100.4479</v>
      </c>
    </row>
    <row r="20150" spans="1:9" hidden="1">
      <c r="A20150" s="115" t="s">
        <v>51482</v>
      </c>
      <c r="B20150" s="115" t="s">
        <v>51483</v>
      </c>
      <c r="C20150" s="115" t="s">
        <v>51484</v>
      </c>
      <c r="D20150" s="115" t="s">
        <v>1453</v>
      </c>
      <c r="E20150" s="115">
        <v>79.2</v>
      </c>
      <c r="F20150" s="674">
        <v>293.83600000000001</v>
      </c>
      <c r="G20150" s="674">
        <v>295.84500000000003</v>
      </c>
      <c r="H20150" s="115">
        <f t="shared" si="628"/>
        <v>1.0068371472522089</v>
      </c>
      <c r="I20150" s="115">
        <f t="shared" si="629"/>
        <v>79.741500000000002</v>
      </c>
    </row>
    <row r="20151" spans="1:9" hidden="1">
      <c r="A20151" s="115" t="s">
        <v>51485</v>
      </c>
      <c r="B20151" s="115" t="s">
        <v>51486</v>
      </c>
      <c r="C20151" s="115" t="s">
        <v>51487</v>
      </c>
      <c r="D20151" s="115" t="s">
        <v>1453</v>
      </c>
      <c r="E20151" s="115">
        <v>122.64</v>
      </c>
      <c r="F20151" s="674">
        <v>293.83600000000001</v>
      </c>
      <c r="G20151" s="674">
        <v>295.84500000000003</v>
      </c>
      <c r="H20151" s="115">
        <f t="shared" si="628"/>
        <v>1.0068371472522089</v>
      </c>
      <c r="I20151" s="115">
        <f t="shared" si="629"/>
        <v>123.4785</v>
      </c>
    </row>
    <row r="20152" spans="1:9" hidden="1">
      <c r="A20152" s="115" t="s">
        <v>51488</v>
      </c>
      <c r="B20152" s="115" t="s">
        <v>51489</v>
      </c>
      <c r="C20152" s="115" t="s">
        <v>51490</v>
      </c>
      <c r="D20152" s="115" t="s">
        <v>1242</v>
      </c>
      <c r="E20152" s="115">
        <v>224.6756</v>
      </c>
      <c r="F20152" s="674">
        <v>293.83600000000001</v>
      </c>
      <c r="G20152" s="674">
        <v>295.84500000000003</v>
      </c>
      <c r="H20152" s="115">
        <f t="shared" si="628"/>
        <v>1.0068371472522089</v>
      </c>
      <c r="I20152" s="115">
        <f t="shared" si="629"/>
        <v>226.21170000000001</v>
      </c>
    </row>
    <row r="20153" spans="1:9" hidden="1">
      <c r="A20153" s="115" t="s">
        <v>51491</v>
      </c>
      <c r="B20153" s="115" t="s">
        <v>51492</v>
      </c>
      <c r="C20153" s="115" t="s">
        <v>51493</v>
      </c>
      <c r="D20153" s="115" t="s">
        <v>1242</v>
      </c>
      <c r="E20153" s="115">
        <v>212.50309999999999</v>
      </c>
      <c r="F20153" s="674">
        <v>293.83600000000001</v>
      </c>
      <c r="G20153" s="674">
        <v>295.84500000000003</v>
      </c>
      <c r="H20153" s="115">
        <f t="shared" si="628"/>
        <v>1.0068371472522089</v>
      </c>
      <c r="I20153" s="115">
        <f t="shared" si="629"/>
        <v>213.95599999999999</v>
      </c>
    </row>
    <row r="20154" spans="1:9" hidden="1">
      <c r="A20154" s="115" t="s">
        <v>51494</v>
      </c>
      <c r="B20154" s="115" t="s">
        <v>51495</v>
      </c>
      <c r="C20154" s="115" t="s">
        <v>51496</v>
      </c>
      <c r="D20154" s="115" t="s">
        <v>1242</v>
      </c>
      <c r="E20154" s="115">
        <v>600.26729999999998</v>
      </c>
      <c r="F20154" s="674">
        <v>293.83600000000001</v>
      </c>
      <c r="G20154" s="674">
        <v>295.84500000000003</v>
      </c>
      <c r="H20154" s="115">
        <f t="shared" si="628"/>
        <v>1.0068371472522089</v>
      </c>
      <c r="I20154" s="115">
        <f t="shared" si="629"/>
        <v>604.37139999999999</v>
      </c>
    </row>
    <row r="20155" spans="1:9" hidden="1">
      <c r="A20155" s="115" t="s">
        <v>51497</v>
      </c>
      <c r="B20155" s="115" t="s">
        <v>51498</v>
      </c>
      <c r="C20155" s="115" t="s">
        <v>51499</v>
      </c>
      <c r="D20155" s="115" t="s">
        <v>1242</v>
      </c>
      <c r="E20155" s="115">
        <v>772.84090000000003</v>
      </c>
      <c r="F20155" s="674">
        <v>293.83600000000001</v>
      </c>
      <c r="G20155" s="674">
        <v>295.84500000000003</v>
      </c>
      <c r="H20155" s="115">
        <f t="shared" si="628"/>
        <v>1.0068371472522089</v>
      </c>
      <c r="I20155" s="115">
        <f t="shared" si="629"/>
        <v>778.12490000000003</v>
      </c>
    </row>
    <row r="20156" spans="1:9" hidden="1">
      <c r="A20156" s="115" t="s">
        <v>51500</v>
      </c>
      <c r="B20156" s="115" t="s">
        <v>51501</v>
      </c>
      <c r="C20156" s="115" t="s">
        <v>51502</v>
      </c>
      <c r="D20156" s="115" t="s">
        <v>1242</v>
      </c>
      <c r="E20156" s="115">
        <v>671.04459999999995</v>
      </c>
      <c r="F20156" s="674">
        <v>293.83600000000001</v>
      </c>
      <c r="G20156" s="674">
        <v>295.84500000000003</v>
      </c>
      <c r="H20156" s="115">
        <f t="shared" si="628"/>
        <v>1.0068371472522089</v>
      </c>
      <c r="I20156" s="115">
        <f t="shared" si="629"/>
        <v>675.63260000000002</v>
      </c>
    </row>
    <row r="20157" spans="1:9" hidden="1">
      <c r="A20157" s="115" t="s">
        <v>51503</v>
      </c>
      <c r="B20157" s="115" t="s">
        <v>51504</v>
      </c>
      <c r="C20157" s="115" t="s">
        <v>51505</v>
      </c>
      <c r="D20157" s="115" t="s">
        <v>1242</v>
      </c>
      <c r="E20157" s="115">
        <v>1829.95</v>
      </c>
      <c r="F20157" s="674">
        <v>293.83600000000001</v>
      </c>
      <c r="G20157" s="674">
        <v>295.84500000000003</v>
      </c>
      <c r="H20157" s="115">
        <f t="shared" si="628"/>
        <v>1.0068371472522089</v>
      </c>
      <c r="I20157" s="115">
        <f t="shared" si="629"/>
        <v>1842.4616000000001</v>
      </c>
    </row>
    <row r="20158" spans="1:9" hidden="1">
      <c r="A20158" s="115" t="s">
        <v>51506</v>
      </c>
      <c r="B20158" s="115" t="s">
        <v>51507</v>
      </c>
      <c r="C20158" s="115" t="s">
        <v>51508</v>
      </c>
      <c r="D20158" s="115" t="s">
        <v>1242</v>
      </c>
      <c r="E20158" s="115">
        <v>1954.7544</v>
      </c>
      <c r="F20158" s="674">
        <v>293.83600000000001</v>
      </c>
      <c r="G20158" s="674">
        <v>295.84500000000003</v>
      </c>
      <c r="H20158" s="115">
        <f t="shared" si="628"/>
        <v>1.0068371472522089</v>
      </c>
      <c r="I20158" s="115">
        <f t="shared" si="629"/>
        <v>1968.1193000000001</v>
      </c>
    </row>
    <row r="20159" spans="1:9" hidden="1">
      <c r="A20159" s="115" t="s">
        <v>51509</v>
      </c>
      <c r="B20159" s="115" t="s">
        <v>51510</v>
      </c>
      <c r="C20159" s="115" t="s">
        <v>51511</v>
      </c>
      <c r="D20159" s="115" t="s">
        <v>1242</v>
      </c>
      <c r="E20159" s="115">
        <v>1749.4901</v>
      </c>
      <c r="F20159" s="674">
        <v>293.83600000000001</v>
      </c>
      <c r="G20159" s="674">
        <v>295.84500000000003</v>
      </c>
      <c r="H20159" s="115">
        <f t="shared" si="628"/>
        <v>1.0068371472522089</v>
      </c>
      <c r="I20159" s="115">
        <f t="shared" si="629"/>
        <v>1761.4516000000001</v>
      </c>
    </row>
    <row r="20160" spans="1:9" hidden="1">
      <c r="A20160" s="115" t="s">
        <v>51512</v>
      </c>
      <c r="B20160" s="115" t="s">
        <v>51513</v>
      </c>
      <c r="C20160" s="115" t="s">
        <v>51514</v>
      </c>
      <c r="D20160" s="115" t="s">
        <v>1242</v>
      </c>
      <c r="E20160" s="115">
        <v>619.577</v>
      </c>
      <c r="F20160" s="674">
        <v>293.83600000000001</v>
      </c>
      <c r="G20160" s="674">
        <v>295.84500000000003</v>
      </c>
      <c r="H20160" s="115">
        <f t="shared" si="628"/>
        <v>1.0068371472522089</v>
      </c>
      <c r="I20160" s="115">
        <f t="shared" si="629"/>
        <v>623.81309999999996</v>
      </c>
    </row>
    <row r="20161" spans="1:9" hidden="1">
      <c r="A20161" s="115" t="s">
        <v>51515</v>
      </c>
      <c r="B20161" s="115" t="s">
        <v>51516</v>
      </c>
      <c r="C20161" s="115" t="s">
        <v>51517</v>
      </c>
      <c r="D20161" s="115" t="s">
        <v>1242</v>
      </c>
      <c r="E20161" s="115">
        <v>319.87990000000002</v>
      </c>
      <c r="F20161" s="674">
        <v>293.83600000000001</v>
      </c>
      <c r="G20161" s="674">
        <v>295.84500000000003</v>
      </c>
      <c r="H20161" s="115">
        <f t="shared" si="628"/>
        <v>1.0068371472522089</v>
      </c>
      <c r="I20161" s="115">
        <f t="shared" si="629"/>
        <v>322.06700000000001</v>
      </c>
    </row>
    <row r="20162" spans="1:9" hidden="1">
      <c r="A20162" s="115" t="s">
        <v>51518</v>
      </c>
      <c r="B20162" s="115" t="s">
        <v>51519</v>
      </c>
      <c r="C20162" s="115" t="s">
        <v>51520</v>
      </c>
      <c r="D20162" s="115" t="s">
        <v>1242</v>
      </c>
      <c r="E20162" s="115">
        <v>111.1027</v>
      </c>
      <c r="F20162" s="674">
        <v>293.83600000000001</v>
      </c>
      <c r="G20162" s="674">
        <v>295.84500000000003</v>
      </c>
      <c r="H20162" s="115">
        <f t="shared" si="628"/>
        <v>1.0068371472522089</v>
      </c>
      <c r="I20162" s="115">
        <f t="shared" si="629"/>
        <v>111.8623</v>
      </c>
    </row>
    <row r="20163" spans="1:9" hidden="1">
      <c r="A20163" s="115" t="s">
        <v>51521</v>
      </c>
      <c r="B20163" s="115" t="s">
        <v>51522</v>
      </c>
      <c r="C20163" s="115" t="s">
        <v>51523</v>
      </c>
      <c r="D20163" s="115" t="s">
        <v>1138</v>
      </c>
      <c r="E20163" s="115">
        <v>9698.2572</v>
      </c>
      <c r="F20163" s="674">
        <v>293.83600000000001</v>
      </c>
      <c r="G20163" s="674">
        <v>295.84500000000003</v>
      </c>
      <c r="H20163" s="115">
        <f t="shared" si="628"/>
        <v>1.0068371472522089</v>
      </c>
      <c r="I20163" s="115">
        <f t="shared" si="629"/>
        <v>9764.5655999999999</v>
      </c>
    </row>
    <row r="20164" spans="1:9" hidden="1">
      <c r="A20164" s="115" t="s">
        <v>51524</v>
      </c>
      <c r="B20164" s="115" t="s">
        <v>51525</v>
      </c>
      <c r="C20164" s="115" t="s">
        <v>51526</v>
      </c>
      <c r="D20164" s="115" t="s">
        <v>1138</v>
      </c>
      <c r="E20164" s="115">
        <v>12536.353999999999</v>
      </c>
      <c r="F20164" s="674">
        <v>293.83600000000001</v>
      </c>
      <c r="G20164" s="674">
        <v>295.84500000000003</v>
      </c>
      <c r="H20164" s="115">
        <f t="shared" si="628"/>
        <v>1.0068371472522089</v>
      </c>
      <c r="I20164" s="115">
        <f t="shared" si="629"/>
        <v>12622.0669</v>
      </c>
    </row>
    <row r="20165" spans="1:9" hidden="1">
      <c r="A20165" s="115" t="s">
        <v>51527</v>
      </c>
      <c r="B20165" s="115" t="s">
        <v>51528</v>
      </c>
      <c r="C20165" s="115" t="s">
        <v>51529</v>
      </c>
      <c r="D20165" s="115" t="s">
        <v>2038</v>
      </c>
      <c r="E20165" s="115">
        <v>33.9206</v>
      </c>
      <c r="F20165" s="674">
        <v>293.83600000000001</v>
      </c>
      <c r="G20165" s="674">
        <v>295.84500000000003</v>
      </c>
      <c r="H20165" s="115">
        <f t="shared" ref="H20165:H20228" si="630">G20165/F20165</f>
        <v>1.0068371472522089</v>
      </c>
      <c r="I20165" s="115">
        <f t="shared" ref="I20165:I20228" si="631">ROUND(H20165*E20165,4)</f>
        <v>34.152500000000003</v>
      </c>
    </row>
    <row r="20166" spans="1:9" hidden="1">
      <c r="A20166" s="115" t="s">
        <v>51530</v>
      </c>
      <c r="B20166" s="115" t="s">
        <v>51531</v>
      </c>
      <c r="C20166" s="115" t="s">
        <v>51532</v>
      </c>
      <c r="D20166" s="115" t="s">
        <v>2038</v>
      </c>
      <c r="E20166" s="115">
        <v>2179.7067999999999</v>
      </c>
      <c r="F20166" s="674">
        <v>293.83600000000001</v>
      </c>
      <c r="G20166" s="674">
        <v>295.84500000000003</v>
      </c>
      <c r="H20166" s="115">
        <f t="shared" si="630"/>
        <v>1.0068371472522089</v>
      </c>
      <c r="I20166" s="115">
        <f t="shared" si="631"/>
        <v>2194.6098000000002</v>
      </c>
    </row>
    <row r="20167" spans="1:9" hidden="1">
      <c r="A20167" s="115" t="s">
        <v>51533</v>
      </c>
      <c r="B20167" s="115" t="s">
        <v>51534</v>
      </c>
      <c r="C20167" s="115" t="s">
        <v>51535</v>
      </c>
      <c r="D20167" s="115" t="s">
        <v>2159</v>
      </c>
      <c r="E20167" s="115">
        <v>20.886500000000002</v>
      </c>
      <c r="F20167" s="674">
        <v>293.83600000000001</v>
      </c>
      <c r="G20167" s="674">
        <v>295.84500000000003</v>
      </c>
      <c r="H20167" s="115">
        <f t="shared" si="630"/>
        <v>1.0068371472522089</v>
      </c>
      <c r="I20167" s="115">
        <f t="shared" si="631"/>
        <v>21.029299999999999</v>
      </c>
    </row>
    <row r="20168" spans="1:9" hidden="1">
      <c r="A20168" s="115" t="s">
        <v>51536</v>
      </c>
      <c r="B20168" s="115" t="s">
        <v>51537</v>
      </c>
      <c r="C20168" s="115" t="s">
        <v>51538</v>
      </c>
      <c r="D20168" s="115" t="s">
        <v>2038</v>
      </c>
      <c r="E20168" s="115">
        <v>0.3019</v>
      </c>
      <c r="F20168" s="674">
        <v>293.83600000000001</v>
      </c>
      <c r="G20168" s="674">
        <v>295.84500000000003</v>
      </c>
      <c r="H20168" s="115">
        <f t="shared" si="630"/>
        <v>1.0068371472522089</v>
      </c>
      <c r="I20168" s="115">
        <f t="shared" si="631"/>
        <v>0.30399999999999999</v>
      </c>
    </row>
    <row r="20169" spans="1:9" hidden="1">
      <c r="A20169" s="115" t="s">
        <v>51539</v>
      </c>
      <c r="B20169" s="115" t="s">
        <v>51540</v>
      </c>
      <c r="C20169" s="115" t="s">
        <v>51541</v>
      </c>
      <c r="D20169" s="115" t="s">
        <v>1453</v>
      </c>
      <c r="E20169" s="115">
        <v>8.3693000000000008</v>
      </c>
      <c r="F20169" s="674">
        <v>293.83600000000001</v>
      </c>
      <c r="G20169" s="674">
        <v>295.84500000000003</v>
      </c>
      <c r="H20169" s="115">
        <f t="shared" si="630"/>
        <v>1.0068371472522089</v>
      </c>
      <c r="I20169" s="115">
        <f t="shared" si="631"/>
        <v>8.4265000000000008</v>
      </c>
    </row>
    <row r="20170" spans="1:9" hidden="1">
      <c r="A20170" s="115" t="s">
        <v>51542</v>
      </c>
      <c r="B20170" s="115" t="s">
        <v>51543</v>
      </c>
      <c r="C20170" s="115" t="s">
        <v>51544</v>
      </c>
      <c r="D20170" s="115" t="s">
        <v>1453</v>
      </c>
      <c r="E20170" s="115">
        <v>17.3369</v>
      </c>
      <c r="F20170" s="674">
        <v>293.83600000000001</v>
      </c>
      <c r="G20170" s="674">
        <v>295.84500000000003</v>
      </c>
      <c r="H20170" s="115">
        <f t="shared" si="630"/>
        <v>1.0068371472522089</v>
      </c>
      <c r="I20170" s="115">
        <f t="shared" si="631"/>
        <v>17.455400000000001</v>
      </c>
    </row>
    <row r="20171" spans="1:9" hidden="1">
      <c r="A20171" s="115" t="s">
        <v>51545</v>
      </c>
      <c r="B20171" s="115" t="s">
        <v>51546</v>
      </c>
      <c r="C20171" s="115" t="s">
        <v>51547</v>
      </c>
      <c r="D20171" s="115" t="s">
        <v>1453</v>
      </c>
      <c r="E20171" s="115">
        <v>3.2639</v>
      </c>
      <c r="F20171" s="674">
        <v>293.83600000000001</v>
      </c>
      <c r="G20171" s="674">
        <v>295.84500000000003</v>
      </c>
      <c r="H20171" s="115">
        <f t="shared" si="630"/>
        <v>1.0068371472522089</v>
      </c>
      <c r="I20171" s="115">
        <f t="shared" si="631"/>
        <v>3.2862</v>
      </c>
    </row>
    <row r="20172" spans="1:9" hidden="1">
      <c r="A20172" s="115" t="s">
        <v>51548</v>
      </c>
      <c r="B20172" s="115" t="s">
        <v>51549</v>
      </c>
      <c r="C20172" s="115" t="s">
        <v>51550</v>
      </c>
      <c r="D20172" s="115" t="s">
        <v>1453</v>
      </c>
      <c r="E20172" s="115">
        <v>67.503799999999998</v>
      </c>
      <c r="F20172" s="674">
        <v>293.83600000000001</v>
      </c>
      <c r="G20172" s="674">
        <v>295.84500000000003</v>
      </c>
      <c r="H20172" s="115">
        <f t="shared" si="630"/>
        <v>1.0068371472522089</v>
      </c>
      <c r="I20172" s="115">
        <f t="shared" si="631"/>
        <v>67.965299999999999</v>
      </c>
    </row>
    <row r="20173" spans="1:9" hidden="1">
      <c r="A20173" s="115" t="s">
        <v>51551</v>
      </c>
      <c r="B20173" s="115" t="s">
        <v>51552</v>
      </c>
      <c r="C20173" s="115" t="s">
        <v>51553</v>
      </c>
      <c r="D20173" s="115" t="s">
        <v>2038</v>
      </c>
      <c r="E20173" s="115">
        <v>7.7114000000000003</v>
      </c>
      <c r="F20173" s="674">
        <v>293.83600000000001</v>
      </c>
      <c r="G20173" s="674">
        <v>295.84500000000003</v>
      </c>
      <c r="H20173" s="115">
        <f t="shared" si="630"/>
        <v>1.0068371472522089</v>
      </c>
      <c r="I20173" s="115">
        <f t="shared" si="631"/>
        <v>7.7641</v>
      </c>
    </row>
    <row r="20174" spans="1:9" hidden="1">
      <c r="A20174" s="115" t="s">
        <v>51554</v>
      </c>
      <c r="B20174" s="115" t="s">
        <v>51555</v>
      </c>
      <c r="C20174" s="115" t="s">
        <v>51556</v>
      </c>
      <c r="D20174" s="115" t="s">
        <v>1453</v>
      </c>
      <c r="E20174" s="115">
        <v>364.99360000000001</v>
      </c>
      <c r="F20174" s="674">
        <v>293.83600000000001</v>
      </c>
      <c r="G20174" s="674">
        <v>295.84500000000003</v>
      </c>
      <c r="H20174" s="115">
        <f t="shared" si="630"/>
        <v>1.0068371472522089</v>
      </c>
      <c r="I20174" s="115">
        <f t="shared" si="631"/>
        <v>367.48910000000001</v>
      </c>
    </row>
    <row r="20175" spans="1:9" hidden="1">
      <c r="A20175" s="115" t="s">
        <v>51557</v>
      </c>
      <c r="B20175" s="115" t="s">
        <v>51558</v>
      </c>
      <c r="C20175" s="115" t="s">
        <v>51559</v>
      </c>
      <c r="D20175" s="115" t="s">
        <v>1453</v>
      </c>
      <c r="E20175" s="115">
        <v>436.64109999999999</v>
      </c>
      <c r="F20175" s="674">
        <v>293.83600000000001</v>
      </c>
      <c r="G20175" s="674">
        <v>295.84500000000003</v>
      </c>
      <c r="H20175" s="115">
        <f t="shared" si="630"/>
        <v>1.0068371472522089</v>
      </c>
      <c r="I20175" s="115">
        <f t="shared" si="631"/>
        <v>439.62650000000002</v>
      </c>
    </row>
    <row r="20176" spans="1:9" hidden="1">
      <c r="A20176" s="115" t="s">
        <v>51560</v>
      </c>
      <c r="B20176" s="115" t="s">
        <v>51561</v>
      </c>
      <c r="C20176" s="115" t="s">
        <v>51562</v>
      </c>
      <c r="D20176" s="115" t="s">
        <v>1453</v>
      </c>
      <c r="E20176" s="115">
        <v>13.1692</v>
      </c>
      <c r="F20176" s="674">
        <v>293.83600000000001</v>
      </c>
      <c r="G20176" s="674">
        <v>295.84500000000003</v>
      </c>
      <c r="H20176" s="115">
        <f t="shared" si="630"/>
        <v>1.0068371472522089</v>
      </c>
      <c r="I20176" s="115">
        <f t="shared" si="631"/>
        <v>13.2592</v>
      </c>
    </row>
    <row r="20177" spans="1:9" hidden="1">
      <c r="A20177" s="115" t="s">
        <v>51563</v>
      </c>
      <c r="B20177" s="115" t="s">
        <v>51564</v>
      </c>
      <c r="C20177" s="115" t="s">
        <v>51565</v>
      </c>
      <c r="D20177" s="115" t="s">
        <v>1453</v>
      </c>
      <c r="E20177" s="115">
        <v>724.04319999999996</v>
      </c>
      <c r="F20177" s="674">
        <v>293.83600000000001</v>
      </c>
      <c r="G20177" s="674">
        <v>295.84500000000003</v>
      </c>
      <c r="H20177" s="115">
        <f t="shared" si="630"/>
        <v>1.0068371472522089</v>
      </c>
      <c r="I20177" s="115">
        <f t="shared" si="631"/>
        <v>728.99360000000001</v>
      </c>
    </row>
    <row r="20178" spans="1:9" hidden="1">
      <c r="A20178" s="115" t="s">
        <v>51566</v>
      </c>
      <c r="B20178" s="115" t="s">
        <v>51567</v>
      </c>
      <c r="C20178" s="115" t="s">
        <v>51568</v>
      </c>
      <c r="D20178" s="115" t="s">
        <v>1242</v>
      </c>
      <c r="E20178" s="115">
        <v>2.6055000000000001</v>
      </c>
      <c r="F20178" s="674">
        <v>293.83600000000001</v>
      </c>
      <c r="G20178" s="674">
        <v>295.84500000000003</v>
      </c>
      <c r="H20178" s="115">
        <f t="shared" si="630"/>
        <v>1.0068371472522089</v>
      </c>
      <c r="I20178" s="115">
        <f t="shared" si="631"/>
        <v>2.6233</v>
      </c>
    </row>
    <row r="20179" spans="1:9" hidden="1">
      <c r="A20179" s="115" t="s">
        <v>51569</v>
      </c>
      <c r="B20179" s="115" t="s">
        <v>51570</v>
      </c>
      <c r="C20179" s="115" t="s">
        <v>51571</v>
      </c>
      <c r="D20179" s="115" t="s">
        <v>1242</v>
      </c>
      <c r="E20179" s="115">
        <v>1.5597000000000001</v>
      </c>
      <c r="F20179" s="674">
        <v>293.83600000000001</v>
      </c>
      <c r="G20179" s="674">
        <v>295.84500000000003</v>
      </c>
      <c r="H20179" s="115">
        <f t="shared" si="630"/>
        <v>1.0068371472522089</v>
      </c>
      <c r="I20179" s="115">
        <f t="shared" si="631"/>
        <v>1.5704</v>
      </c>
    </row>
    <row r="20180" spans="1:9" hidden="1">
      <c r="A20180" s="115" t="s">
        <v>51572</v>
      </c>
      <c r="B20180" s="115" t="s">
        <v>51573</v>
      </c>
      <c r="C20180" s="115" t="s">
        <v>51574</v>
      </c>
      <c r="D20180" s="115" t="s">
        <v>2038</v>
      </c>
      <c r="E20180" s="115">
        <v>1.6637</v>
      </c>
      <c r="F20180" s="674">
        <v>293.83600000000001</v>
      </c>
      <c r="G20180" s="674">
        <v>295.84500000000003</v>
      </c>
      <c r="H20180" s="115">
        <f t="shared" si="630"/>
        <v>1.0068371472522089</v>
      </c>
      <c r="I20180" s="115">
        <f t="shared" si="631"/>
        <v>1.6751</v>
      </c>
    </row>
    <row r="20181" spans="1:9" hidden="1">
      <c r="A20181" s="115" t="s">
        <v>51575</v>
      </c>
      <c r="B20181" s="115" t="s">
        <v>51576</v>
      </c>
      <c r="C20181" s="115" t="s">
        <v>51577</v>
      </c>
      <c r="D20181" s="115" t="s">
        <v>2159</v>
      </c>
      <c r="E20181" s="115">
        <v>415.91399999999999</v>
      </c>
      <c r="F20181" s="674">
        <v>293.83600000000001</v>
      </c>
      <c r="G20181" s="674">
        <v>295.84500000000003</v>
      </c>
      <c r="H20181" s="115">
        <f t="shared" si="630"/>
        <v>1.0068371472522089</v>
      </c>
      <c r="I20181" s="115">
        <f t="shared" si="631"/>
        <v>418.7577</v>
      </c>
    </row>
    <row r="20182" spans="1:9" hidden="1">
      <c r="A20182" s="115" t="s">
        <v>51578</v>
      </c>
      <c r="B20182" s="115" t="s">
        <v>51579</v>
      </c>
      <c r="C20182" s="115" t="s">
        <v>51580</v>
      </c>
      <c r="D20182" s="115" t="s">
        <v>1138</v>
      </c>
      <c r="E20182" s="115">
        <v>26.2026</v>
      </c>
      <c r="F20182" s="674">
        <v>293.83600000000001</v>
      </c>
      <c r="G20182" s="674">
        <v>295.84500000000003</v>
      </c>
      <c r="H20182" s="115">
        <f t="shared" si="630"/>
        <v>1.0068371472522089</v>
      </c>
      <c r="I20182" s="115">
        <f t="shared" si="631"/>
        <v>26.381799999999998</v>
      </c>
    </row>
    <row r="20183" spans="1:9" hidden="1">
      <c r="A20183" s="115" t="s">
        <v>51581</v>
      </c>
      <c r="B20183" s="115" t="s">
        <v>51582</v>
      </c>
      <c r="C20183" s="115" t="s">
        <v>51583</v>
      </c>
      <c r="D20183" s="115" t="s">
        <v>1138</v>
      </c>
      <c r="E20183" s="115">
        <v>21.224799999999998</v>
      </c>
      <c r="F20183" s="674">
        <v>293.83600000000001</v>
      </c>
      <c r="G20183" s="674">
        <v>295.84500000000003</v>
      </c>
      <c r="H20183" s="115">
        <f t="shared" si="630"/>
        <v>1.0068371472522089</v>
      </c>
      <c r="I20183" s="115">
        <f t="shared" si="631"/>
        <v>21.369900000000001</v>
      </c>
    </row>
    <row r="20184" spans="1:9" hidden="1">
      <c r="A20184" s="115" t="s">
        <v>51584</v>
      </c>
      <c r="B20184" s="115" t="s">
        <v>51585</v>
      </c>
      <c r="C20184" s="115" t="s">
        <v>51586</v>
      </c>
      <c r="D20184" s="115" t="s">
        <v>1242</v>
      </c>
      <c r="E20184" s="115">
        <v>1.2477</v>
      </c>
      <c r="F20184" s="674">
        <v>293.83600000000001</v>
      </c>
      <c r="G20184" s="674">
        <v>295.84500000000003</v>
      </c>
      <c r="H20184" s="115">
        <f t="shared" si="630"/>
        <v>1.0068371472522089</v>
      </c>
      <c r="I20184" s="115">
        <f t="shared" si="631"/>
        <v>1.2562</v>
      </c>
    </row>
    <row r="20185" spans="1:9" hidden="1">
      <c r="A20185" s="115" t="s">
        <v>51587</v>
      </c>
      <c r="B20185" s="115" t="s">
        <v>51588</v>
      </c>
      <c r="C20185" s="115" t="s">
        <v>51589</v>
      </c>
      <c r="D20185" s="115" t="s">
        <v>1453</v>
      </c>
      <c r="E20185" s="115">
        <v>22.667300000000001</v>
      </c>
      <c r="F20185" s="674">
        <v>293.83600000000001</v>
      </c>
      <c r="G20185" s="674">
        <v>295.84500000000003</v>
      </c>
      <c r="H20185" s="115">
        <f t="shared" si="630"/>
        <v>1.0068371472522089</v>
      </c>
      <c r="I20185" s="115">
        <f t="shared" si="631"/>
        <v>22.822299999999998</v>
      </c>
    </row>
    <row r="20186" spans="1:9" hidden="1">
      <c r="A20186" s="115" t="s">
        <v>51590</v>
      </c>
      <c r="B20186" s="115" t="s">
        <v>51591</v>
      </c>
      <c r="C20186" s="115" t="s">
        <v>51592</v>
      </c>
      <c r="D20186" s="115" t="s">
        <v>1453</v>
      </c>
      <c r="E20186" s="115">
        <v>34.562899999999999</v>
      </c>
      <c r="F20186" s="674">
        <v>293.83600000000001</v>
      </c>
      <c r="G20186" s="674">
        <v>295.84500000000003</v>
      </c>
      <c r="H20186" s="115">
        <f t="shared" si="630"/>
        <v>1.0068371472522089</v>
      </c>
      <c r="I20186" s="115">
        <f t="shared" si="631"/>
        <v>34.799199999999999</v>
      </c>
    </row>
    <row r="20187" spans="1:9" hidden="1">
      <c r="A20187" s="115" t="s">
        <v>51593</v>
      </c>
      <c r="B20187" s="115" t="s">
        <v>51594</v>
      </c>
      <c r="C20187" s="115" t="s">
        <v>51595</v>
      </c>
      <c r="D20187" s="115" t="s">
        <v>1453</v>
      </c>
      <c r="E20187" s="115">
        <v>102.5278</v>
      </c>
      <c r="F20187" s="674">
        <v>293.83600000000001</v>
      </c>
      <c r="G20187" s="674">
        <v>295.84500000000003</v>
      </c>
      <c r="H20187" s="115">
        <f t="shared" si="630"/>
        <v>1.0068371472522089</v>
      </c>
      <c r="I20187" s="115">
        <f t="shared" si="631"/>
        <v>103.22880000000001</v>
      </c>
    </row>
    <row r="20188" spans="1:9" hidden="1">
      <c r="A20188" s="115" t="s">
        <v>51596</v>
      </c>
      <c r="B20188" s="115" t="s">
        <v>51597</v>
      </c>
      <c r="C20188" s="115" t="s">
        <v>51598</v>
      </c>
      <c r="D20188" s="115" t="s">
        <v>1138</v>
      </c>
      <c r="E20188" s="115">
        <v>11.229699999999999</v>
      </c>
      <c r="F20188" s="674">
        <v>293.83600000000001</v>
      </c>
      <c r="G20188" s="674">
        <v>295.84500000000003</v>
      </c>
      <c r="H20188" s="115">
        <f t="shared" si="630"/>
        <v>1.0068371472522089</v>
      </c>
      <c r="I20188" s="115">
        <f t="shared" si="631"/>
        <v>11.3065</v>
      </c>
    </row>
    <row r="20189" spans="1:9" hidden="1">
      <c r="A20189" s="115" t="s">
        <v>51599</v>
      </c>
      <c r="B20189" s="115" t="s">
        <v>51600</v>
      </c>
      <c r="C20189" s="115" t="s">
        <v>51601</v>
      </c>
      <c r="D20189" s="115" t="s">
        <v>1242</v>
      </c>
      <c r="E20189" s="115">
        <v>15.5968</v>
      </c>
      <c r="F20189" s="674">
        <v>293.83600000000001</v>
      </c>
      <c r="G20189" s="674">
        <v>295.84500000000003</v>
      </c>
      <c r="H20189" s="115">
        <f t="shared" si="630"/>
        <v>1.0068371472522089</v>
      </c>
      <c r="I20189" s="115">
        <f t="shared" si="631"/>
        <v>15.7034</v>
      </c>
    </row>
    <row r="20190" spans="1:9" hidden="1">
      <c r="A20190" s="115" t="s">
        <v>51602</v>
      </c>
      <c r="B20190" s="115" t="s">
        <v>51603</v>
      </c>
      <c r="C20190" s="115" t="s">
        <v>51604</v>
      </c>
      <c r="D20190" s="115" t="s">
        <v>1242</v>
      </c>
      <c r="E20190" s="115">
        <v>4.5883000000000003</v>
      </c>
      <c r="F20190" s="674">
        <v>293.83600000000001</v>
      </c>
      <c r="G20190" s="674">
        <v>295.84500000000003</v>
      </c>
      <c r="H20190" s="115">
        <f t="shared" si="630"/>
        <v>1.0068371472522089</v>
      </c>
      <c r="I20190" s="115">
        <f t="shared" si="631"/>
        <v>4.6196999999999999</v>
      </c>
    </row>
    <row r="20191" spans="1:9" hidden="1">
      <c r="A20191" s="115" t="s">
        <v>51605</v>
      </c>
      <c r="B20191" s="115" t="s">
        <v>51606</v>
      </c>
      <c r="C20191" s="115" t="s">
        <v>51607</v>
      </c>
      <c r="D20191" s="115" t="s">
        <v>1138</v>
      </c>
      <c r="E20191" s="115">
        <v>12.477399999999999</v>
      </c>
      <c r="F20191" s="674">
        <v>293.83600000000001</v>
      </c>
      <c r="G20191" s="674">
        <v>295.84500000000003</v>
      </c>
      <c r="H20191" s="115">
        <f t="shared" si="630"/>
        <v>1.0068371472522089</v>
      </c>
      <c r="I20191" s="115">
        <f t="shared" si="631"/>
        <v>12.5627</v>
      </c>
    </row>
    <row r="20192" spans="1:9" hidden="1">
      <c r="A20192" s="115" t="s">
        <v>51608</v>
      </c>
      <c r="B20192" s="115" t="s">
        <v>51609</v>
      </c>
      <c r="C20192" s="115" t="s">
        <v>51610</v>
      </c>
      <c r="D20192" s="115" t="s">
        <v>1242</v>
      </c>
      <c r="E20192" s="115">
        <v>15.5968</v>
      </c>
      <c r="F20192" s="674">
        <v>293.83600000000001</v>
      </c>
      <c r="G20192" s="674">
        <v>295.84500000000003</v>
      </c>
      <c r="H20192" s="115">
        <f t="shared" si="630"/>
        <v>1.0068371472522089</v>
      </c>
      <c r="I20192" s="115">
        <f t="shared" si="631"/>
        <v>15.7034</v>
      </c>
    </row>
    <row r="20193" spans="1:9" hidden="1">
      <c r="A20193" s="115" t="s">
        <v>51611</v>
      </c>
      <c r="B20193" s="115" t="s">
        <v>51612</v>
      </c>
      <c r="C20193" s="115" t="s">
        <v>51613</v>
      </c>
      <c r="D20193" s="115" t="s">
        <v>1242</v>
      </c>
      <c r="E20193" s="115">
        <v>24.954799999999999</v>
      </c>
      <c r="F20193" s="674">
        <v>293.83600000000001</v>
      </c>
      <c r="G20193" s="674">
        <v>295.84500000000003</v>
      </c>
      <c r="H20193" s="115">
        <f t="shared" si="630"/>
        <v>1.0068371472522089</v>
      </c>
      <c r="I20193" s="115">
        <f t="shared" si="631"/>
        <v>25.125399999999999</v>
      </c>
    </row>
    <row r="20194" spans="1:9" hidden="1">
      <c r="A20194" s="115" t="s">
        <v>51614</v>
      </c>
      <c r="B20194" s="115" t="s">
        <v>51615</v>
      </c>
      <c r="C20194" s="115" t="s">
        <v>51616</v>
      </c>
      <c r="D20194" s="115" t="s">
        <v>1242</v>
      </c>
      <c r="E20194" s="115">
        <v>18.716100000000001</v>
      </c>
      <c r="F20194" s="674">
        <v>293.83600000000001</v>
      </c>
      <c r="G20194" s="674">
        <v>295.84500000000003</v>
      </c>
      <c r="H20194" s="115">
        <f t="shared" si="630"/>
        <v>1.0068371472522089</v>
      </c>
      <c r="I20194" s="115">
        <f t="shared" si="631"/>
        <v>18.844100000000001</v>
      </c>
    </row>
    <row r="20195" spans="1:9" hidden="1">
      <c r="A20195" s="115" t="s">
        <v>51617</v>
      </c>
      <c r="B20195" s="115" t="s">
        <v>51618</v>
      </c>
      <c r="C20195" s="115" t="s">
        <v>51619</v>
      </c>
      <c r="D20195" s="115" t="s">
        <v>1242</v>
      </c>
      <c r="E20195" s="115">
        <v>8.8308</v>
      </c>
      <c r="F20195" s="674">
        <v>293.83600000000001</v>
      </c>
      <c r="G20195" s="674">
        <v>295.84500000000003</v>
      </c>
      <c r="H20195" s="115">
        <f t="shared" si="630"/>
        <v>1.0068371472522089</v>
      </c>
      <c r="I20195" s="115">
        <f t="shared" si="631"/>
        <v>8.8911999999999995</v>
      </c>
    </row>
    <row r="20196" spans="1:9" hidden="1">
      <c r="A20196" s="115" t="s">
        <v>51620</v>
      </c>
      <c r="B20196" s="115" t="s">
        <v>51621</v>
      </c>
      <c r="C20196" s="115" t="s">
        <v>51622</v>
      </c>
      <c r="D20196" s="115" t="s">
        <v>1242</v>
      </c>
      <c r="E20196" s="115">
        <v>19.95</v>
      </c>
      <c r="F20196" s="674">
        <v>293.83600000000001</v>
      </c>
      <c r="G20196" s="674">
        <v>295.84500000000003</v>
      </c>
      <c r="H20196" s="115">
        <f t="shared" si="630"/>
        <v>1.0068371472522089</v>
      </c>
      <c r="I20196" s="115">
        <f t="shared" si="631"/>
        <v>20.086400000000001</v>
      </c>
    </row>
    <row r="20197" spans="1:9" hidden="1">
      <c r="A20197" s="115" t="s">
        <v>51623</v>
      </c>
      <c r="B20197" s="115" t="s">
        <v>51624</v>
      </c>
      <c r="C20197" s="115" t="s">
        <v>51625</v>
      </c>
      <c r="D20197" s="115" t="s">
        <v>1242</v>
      </c>
      <c r="E20197" s="115">
        <v>10.3979</v>
      </c>
      <c r="F20197" s="674">
        <v>293.83600000000001</v>
      </c>
      <c r="G20197" s="674">
        <v>295.84500000000003</v>
      </c>
      <c r="H20197" s="115">
        <f t="shared" si="630"/>
        <v>1.0068371472522089</v>
      </c>
      <c r="I20197" s="115">
        <f t="shared" si="631"/>
        <v>10.468999999999999</v>
      </c>
    </row>
    <row r="20198" spans="1:9" hidden="1">
      <c r="A20198" s="115" t="s">
        <v>51626</v>
      </c>
      <c r="B20198" s="115" t="s">
        <v>51627</v>
      </c>
      <c r="C20198" s="115" t="s">
        <v>51628</v>
      </c>
      <c r="D20198" s="115" t="s">
        <v>2038</v>
      </c>
      <c r="E20198" s="115">
        <v>6.9227999999999996</v>
      </c>
      <c r="F20198" s="674">
        <v>293.83600000000001</v>
      </c>
      <c r="G20198" s="674">
        <v>295.84500000000003</v>
      </c>
      <c r="H20198" s="115">
        <f t="shared" si="630"/>
        <v>1.0068371472522089</v>
      </c>
      <c r="I20198" s="115">
        <f t="shared" si="631"/>
        <v>6.9701000000000004</v>
      </c>
    </row>
    <row r="20199" spans="1:9" hidden="1">
      <c r="A20199" s="115" t="s">
        <v>51629</v>
      </c>
      <c r="B20199" s="115" t="s">
        <v>51630</v>
      </c>
      <c r="C20199" s="115" t="s">
        <v>51631</v>
      </c>
      <c r="D20199" s="115" t="s">
        <v>1242</v>
      </c>
      <c r="E20199" s="115">
        <v>0.71809999999999996</v>
      </c>
      <c r="F20199" s="674">
        <v>293.83600000000001</v>
      </c>
      <c r="G20199" s="674">
        <v>295.84500000000003</v>
      </c>
      <c r="H20199" s="115">
        <f t="shared" si="630"/>
        <v>1.0068371472522089</v>
      </c>
      <c r="I20199" s="115">
        <f t="shared" si="631"/>
        <v>0.72299999999999998</v>
      </c>
    </row>
    <row r="20200" spans="1:9" hidden="1">
      <c r="A20200" s="115" t="s">
        <v>51632</v>
      </c>
      <c r="B20200" s="115" t="s">
        <v>51633</v>
      </c>
      <c r="C20200" s="115" t="s">
        <v>51634</v>
      </c>
      <c r="D20200" s="115" t="s">
        <v>2038</v>
      </c>
      <c r="E20200" s="115">
        <v>9.3681000000000001</v>
      </c>
      <c r="F20200" s="674">
        <v>293.83600000000001</v>
      </c>
      <c r="G20200" s="674">
        <v>295.84500000000003</v>
      </c>
      <c r="H20200" s="115">
        <f t="shared" si="630"/>
        <v>1.0068371472522089</v>
      </c>
      <c r="I20200" s="115">
        <f t="shared" si="631"/>
        <v>9.4321999999999999</v>
      </c>
    </row>
    <row r="20201" spans="1:9" hidden="1">
      <c r="A20201" s="115" t="s">
        <v>51635</v>
      </c>
      <c r="B20201" s="115" t="s">
        <v>51636</v>
      </c>
      <c r="C20201" s="115" t="s">
        <v>51637</v>
      </c>
      <c r="D20201" s="115" t="s">
        <v>1242</v>
      </c>
      <c r="E20201" s="115">
        <v>103.27249999999999</v>
      </c>
      <c r="F20201" s="674">
        <v>293.83600000000001</v>
      </c>
      <c r="G20201" s="674">
        <v>295.84500000000003</v>
      </c>
      <c r="H20201" s="115">
        <f t="shared" si="630"/>
        <v>1.0068371472522089</v>
      </c>
      <c r="I20201" s="115">
        <f t="shared" si="631"/>
        <v>103.9786</v>
      </c>
    </row>
    <row r="20202" spans="1:9" hidden="1">
      <c r="A20202" s="115" t="s">
        <v>51638</v>
      </c>
      <c r="B20202" s="115" t="s">
        <v>51639</v>
      </c>
      <c r="C20202" s="115" t="s">
        <v>51640</v>
      </c>
      <c r="D20202" s="115" t="s">
        <v>1453</v>
      </c>
      <c r="E20202" s="115">
        <v>3.1886999999999999</v>
      </c>
      <c r="F20202" s="674">
        <v>293.83600000000001</v>
      </c>
      <c r="G20202" s="674">
        <v>295.84500000000003</v>
      </c>
      <c r="H20202" s="115">
        <f t="shared" si="630"/>
        <v>1.0068371472522089</v>
      </c>
      <c r="I20202" s="115">
        <f t="shared" si="631"/>
        <v>3.2105000000000001</v>
      </c>
    </row>
    <row r="20203" spans="1:9" hidden="1">
      <c r="A20203" s="115" t="s">
        <v>51641</v>
      </c>
      <c r="B20203" s="115" t="s">
        <v>51642</v>
      </c>
      <c r="C20203" s="115" t="s">
        <v>51643</v>
      </c>
      <c r="D20203" s="115" t="s">
        <v>1453</v>
      </c>
      <c r="E20203" s="115">
        <v>796.13210000000004</v>
      </c>
      <c r="F20203" s="674">
        <v>293.83600000000001</v>
      </c>
      <c r="G20203" s="674">
        <v>295.84500000000003</v>
      </c>
      <c r="H20203" s="115">
        <f t="shared" si="630"/>
        <v>1.0068371472522089</v>
      </c>
      <c r="I20203" s="115">
        <f t="shared" si="631"/>
        <v>801.57539999999995</v>
      </c>
    </row>
    <row r="20204" spans="1:9" hidden="1">
      <c r="A20204" s="115" t="s">
        <v>51644</v>
      </c>
      <c r="B20204" s="115" t="s">
        <v>51645</v>
      </c>
      <c r="C20204" s="115" t="s">
        <v>51646</v>
      </c>
      <c r="D20204" s="115" t="s">
        <v>1453</v>
      </c>
      <c r="E20204" s="115">
        <v>835.55610000000001</v>
      </c>
      <c r="F20204" s="674">
        <v>293.83600000000001</v>
      </c>
      <c r="G20204" s="674">
        <v>295.84500000000003</v>
      </c>
      <c r="H20204" s="115">
        <f t="shared" si="630"/>
        <v>1.0068371472522089</v>
      </c>
      <c r="I20204" s="115">
        <f t="shared" si="631"/>
        <v>841.26890000000003</v>
      </c>
    </row>
    <row r="20205" spans="1:9" hidden="1">
      <c r="A20205" s="115" t="s">
        <v>51647</v>
      </c>
      <c r="B20205" s="115" t="s">
        <v>51648</v>
      </c>
      <c r="C20205" s="115" t="s">
        <v>51649</v>
      </c>
      <c r="D20205" s="115" t="s">
        <v>1453</v>
      </c>
      <c r="E20205" s="115">
        <v>503.96749999999997</v>
      </c>
      <c r="F20205" s="674">
        <v>293.83600000000001</v>
      </c>
      <c r="G20205" s="674">
        <v>295.84500000000003</v>
      </c>
      <c r="H20205" s="115">
        <f t="shared" si="630"/>
        <v>1.0068371472522089</v>
      </c>
      <c r="I20205" s="115">
        <f t="shared" si="631"/>
        <v>507.41320000000002</v>
      </c>
    </row>
    <row r="20206" spans="1:9" hidden="1">
      <c r="A20206" s="115" t="s">
        <v>51650</v>
      </c>
      <c r="B20206" s="115" t="s">
        <v>51651</v>
      </c>
      <c r="C20206" s="115" t="s">
        <v>51652</v>
      </c>
      <c r="D20206" s="115" t="s">
        <v>1453</v>
      </c>
      <c r="E20206" s="115">
        <v>85.336500000000001</v>
      </c>
      <c r="F20206" s="674">
        <v>293.83600000000001</v>
      </c>
      <c r="G20206" s="674">
        <v>295.84500000000003</v>
      </c>
      <c r="H20206" s="115">
        <f t="shared" si="630"/>
        <v>1.0068371472522089</v>
      </c>
      <c r="I20206" s="115">
        <f t="shared" si="631"/>
        <v>85.92</v>
      </c>
    </row>
    <row r="20207" spans="1:9" hidden="1">
      <c r="A20207" s="115" t="s">
        <v>51653</v>
      </c>
      <c r="B20207" s="115" t="s">
        <v>51654</v>
      </c>
      <c r="C20207" s="115" t="s">
        <v>51655</v>
      </c>
      <c r="D20207" s="115" t="s">
        <v>1453</v>
      </c>
      <c r="E20207" s="115">
        <v>176.72040000000001</v>
      </c>
      <c r="F20207" s="674">
        <v>293.83600000000001</v>
      </c>
      <c r="G20207" s="674">
        <v>295.84500000000003</v>
      </c>
      <c r="H20207" s="115">
        <f t="shared" si="630"/>
        <v>1.0068371472522089</v>
      </c>
      <c r="I20207" s="115">
        <f t="shared" si="631"/>
        <v>177.92869999999999</v>
      </c>
    </row>
    <row r="20208" spans="1:9" hidden="1">
      <c r="A20208" s="115" t="s">
        <v>51656</v>
      </c>
      <c r="B20208" s="115" t="s">
        <v>51657</v>
      </c>
      <c r="C20208" s="115" t="s">
        <v>51658</v>
      </c>
      <c r="D20208" s="115" t="s">
        <v>2038</v>
      </c>
      <c r="E20208" s="115">
        <v>159.91030000000001</v>
      </c>
      <c r="F20208" s="674">
        <v>293.83600000000001</v>
      </c>
      <c r="G20208" s="674">
        <v>295.84500000000003</v>
      </c>
      <c r="H20208" s="115">
        <f t="shared" si="630"/>
        <v>1.0068371472522089</v>
      </c>
      <c r="I20208" s="115">
        <f t="shared" si="631"/>
        <v>161.00360000000001</v>
      </c>
    </row>
    <row r="20209" spans="1:9" hidden="1">
      <c r="A20209" s="115" t="s">
        <v>51659</v>
      </c>
      <c r="B20209" s="115" t="s">
        <v>51660</v>
      </c>
      <c r="C20209" s="115" t="s">
        <v>51661</v>
      </c>
      <c r="D20209" s="115" t="s">
        <v>2038</v>
      </c>
      <c r="E20209" s="115">
        <v>0.89139999999999997</v>
      </c>
      <c r="F20209" s="674">
        <v>293.83600000000001</v>
      </c>
      <c r="G20209" s="674">
        <v>295.84500000000003</v>
      </c>
      <c r="H20209" s="115">
        <f t="shared" si="630"/>
        <v>1.0068371472522089</v>
      </c>
      <c r="I20209" s="115">
        <f t="shared" si="631"/>
        <v>0.89749999999999996</v>
      </c>
    </row>
    <row r="20210" spans="1:9" hidden="1">
      <c r="A20210" s="115" t="s">
        <v>51662</v>
      </c>
      <c r="B20210" s="115" t="s">
        <v>51663</v>
      </c>
      <c r="C20210" s="115" t="s">
        <v>51664</v>
      </c>
      <c r="D20210" s="115" t="s">
        <v>2038</v>
      </c>
      <c r="E20210" s="115">
        <v>0.3175</v>
      </c>
      <c r="F20210" s="674">
        <v>293.83600000000001</v>
      </c>
      <c r="G20210" s="674">
        <v>295.84500000000003</v>
      </c>
      <c r="H20210" s="115">
        <f t="shared" si="630"/>
        <v>1.0068371472522089</v>
      </c>
      <c r="I20210" s="115">
        <f t="shared" si="631"/>
        <v>0.31969999999999998</v>
      </c>
    </row>
    <row r="20211" spans="1:9" hidden="1">
      <c r="A20211" s="115" t="s">
        <v>51665</v>
      </c>
      <c r="B20211" s="115" t="s">
        <v>51666</v>
      </c>
      <c r="C20211" s="115" t="s">
        <v>51667</v>
      </c>
      <c r="D20211" s="115" t="s">
        <v>2038</v>
      </c>
      <c r="E20211" s="115">
        <v>0.3276</v>
      </c>
      <c r="F20211" s="674">
        <v>293.83600000000001</v>
      </c>
      <c r="G20211" s="674">
        <v>295.84500000000003</v>
      </c>
      <c r="H20211" s="115">
        <f t="shared" si="630"/>
        <v>1.0068371472522089</v>
      </c>
      <c r="I20211" s="115">
        <f t="shared" si="631"/>
        <v>0.32979999999999998</v>
      </c>
    </row>
    <row r="20212" spans="1:9" hidden="1">
      <c r="A20212" s="115" t="s">
        <v>51668</v>
      </c>
      <c r="B20212" s="115" t="s">
        <v>51669</v>
      </c>
      <c r="C20212" s="115" t="s">
        <v>51670</v>
      </c>
      <c r="D20212" s="115" t="s">
        <v>2038</v>
      </c>
      <c r="E20212" s="115">
        <v>0.40339999999999998</v>
      </c>
      <c r="F20212" s="674">
        <v>293.83600000000001</v>
      </c>
      <c r="G20212" s="674">
        <v>295.84500000000003</v>
      </c>
      <c r="H20212" s="115">
        <f t="shared" si="630"/>
        <v>1.0068371472522089</v>
      </c>
      <c r="I20212" s="115">
        <f t="shared" si="631"/>
        <v>0.40620000000000001</v>
      </c>
    </row>
    <row r="20213" spans="1:9" hidden="1">
      <c r="A20213" s="115" t="s">
        <v>51671</v>
      </c>
      <c r="B20213" s="115" t="s">
        <v>51672</v>
      </c>
      <c r="C20213" s="115" t="s">
        <v>51673</v>
      </c>
      <c r="D20213" s="115" t="s">
        <v>1694</v>
      </c>
      <c r="E20213" s="115">
        <v>6.4252000000000002</v>
      </c>
      <c r="F20213" s="674">
        <v>293.83600000000001</v>
      </c>
      <c r="G20213" s="674">
        <v>295.84500000000003</v>
      </c>
      <c r="H20213" s="115">
        <f t="shared" si="630"/>
        <v>1.0068371472522089</v>
      </c>
      <c r="I20213" s="115">
        <f t="shared" si="631"/>
        <v>6.4691000000000001</v>
      </c>
    </row>
    <row r="20214" spans="1:9" hidden="1">
      <c r="A20214" s="115" t="s">
        <v>51674</v>
      </c>
      <c r="B20214" s="115" t="s">
        <v>51675</v>
      </c>
      <c r="C20214" s="115" t="s">
        <v>51676</v>
      </c>
      <c r="D20214" s="115" t="s">
        <v>1453</v>
      </c>
      <c r="E20214" s="115">
        <v>50.802199999999999</v>
      </c>
      <c r="F20214" s="674">
        <v>293.83600000000001</v>
      </c>
      <c r="G20214" s="674">
        <v>295.84500000000003</v>
      </c>
      <c r="H20214" s="115">
        <f t="shared" si="630"/>
        <v>1.0068371472522089</v>
      </c>
      <c r="I20214" s="115">
        <f t="shared" si="631"/>
        <v>51.149500000000003</v>
      </c>
    </row>
    <row r="20215" spans="1:9" hidden="1">
      <c r="A20215" s="115" t="s">
        <v>51677</v>
      </c>
      <c r="B20215" s="115" t="s">
        <v>51678</v>
      </c>
      <c r="C20215" s="115" t="s">
        <v>51679</v>
      </c>
      <c r="D20215" s="115" t="s">
        <v>1453</v>
      </c>
      <c r="E20215" s="115">
        <v>4.3293999999999997</v>
      </c>
      <c r="F20215" s="674">
        <v>293.83600000000001</v>
      </c>
      <c r="G20215" s="674">
        <v>295.84500000000003</v>
      </c>
      <c r="H20215" s="115">
        <f t="shared" si="630"/>
        <v>1.0068371472522089</v>
      </c>
      <c r="I20215" s="115">
        <f t="shared" si="631"/>
        <v>4.359</v>
      </c>
    </row>
    <row r="20216" spans="1:9" hidden="1">
      <c r="A20216" s="115" t="s">
        <v>51680</v>
      </c>
      <c r="B20216" s="115" t="s">
        <v>51681</v>
      </c>
      <c r="C20216" s="115" t="s">
        <v>51682</v>
      </c>
      <c r="D20216" s="115" t="s">
        <v>1453</v>
      </c>
      <c r="E20216" s="115">
        <v>7.1908000000000003</v>
      </c>
      <c r="F20216" s="674">
        <v>293.83600000000001</v>
      </c>
      <c r="G20216" s="674">
        <v>295.84500000000003</v>
      </c>
      <c r="H20216" s="115">
        <f t="shared" si="630"/>
        <v>1.0068371472522089</v>
      </c>
      <c r="I20216" s="115">
        <f t="shared" si="631"/>
        <v>7.24</v>
      </c>
    </row>
    <row r="20217" spans="1:9" hidden="1">
      <c r="A20217" s="115" t="s">
        <v>51683</v>
      </c>
      <c r="B20217" s="115" t="s">
        <v>51684</v>
      </c>
      <c r="C20217" s="115" t="s">
        <v>51685</v>
      </c>
      <c r="D20217" s="115" t="s">
        <v>2116</v>
      </c>
      <c r="E20217" s="115">
        <v>179.16900000000001</v>
      </c>
      <c r="F20217" s="674">
        <v>293.83600000000001</v>
      </c>
      <c r="G20217" s="674">
        <v>295.84500000000003</v>
      </c>
      <c r="H20217" s="115">
        <f t="shared" si="630"/>
        <v>1.0068371472522089</v>
      </c>
      <c r="I20217" s="115">
        <f t="shared" si="631"/>
        <v>180.39400000000001</v>
      </c>
    </row>
    <row r="20218" spans="1:9" hidden="1">
      <c r="A20218" s="115" t="s">
        <v>51686</v>
      </c>
      <c r="B20218" s="115" t="s">
        <v>51687</v>
      </c>
      <c r="C20218" s="115" t="s">
        <v>51688</v>
      </c>
      <c r="D20218" s="115" t="s">
        <v>2038</v>
      </c>
      <c r="E20218" s="115">
        <v>2.3087</v>
      </c>
      <c r="F20218" s="674">
        <v>293.83600000000001</v>
      </c>
      <c r="G20218" s="674">
        <v>295.84500000000003</v>
      </c>
      <c r="H20218" s="115">
        <f t="shared" si="630"/>
        <v>1.0068371472522089</v>
      </c>
      <c r="I20218" s="115">
        <f t="shared" si="631"/>
        <v>2.3245</v>
      </c>
    </row>
    <row r="20219" spans="1:9" hidden="1">
      <c r="A20219" s="115" t="s">
        <v>51689</v>
      </c>
      <c r="B20219" s="115" t="s">
        <v>51690</v>
      </c>
      <c r="C20219" s="115" t="s">
        <v>51691</v>
      </c>
      <c r="D20219" s="115" t="s">
        <v>2038</v>
      </c>
      <c r="E20219" s="115">
        <v>1.0203</v>
      </c>
      <c r="F20219" s="674">
        <v>293.83600000000001</v>
      </c>
      <c r="G20219" s="674">
        <v>295.84500000000003</v>
      </c>
      <c r="H20219" s="115">
        <f t="shared" si="630"/>
        <v>1.0068371472522089</v>
      </c>
      <c r="I20219" s="115">
        <f t="shared" si="631"/>
        <v>1.0273000000000001</v>
      </c>
    </row>
    <row r="20220" spans="1:9" hidden="1">
      <c r="A20220" s="115" t="s">
        <v>51692</v>
      </c>
      <c r="B20220" s="115" t="s">
        <v>51693</v>
      </c>
      <c r="C20220" s="115" t="s">
        <v>51694</v>
      </c>
      <c r="D20220" s="115" t="s">
        <v>2038</v>
      </c>
      <c r="E20220" s="115">
        <v>3.2673999999999999</v>
      </c>
      <c r="F20220" s="674">
        <v>293.83600000000001</v>
      </c>
      <c r="G20220" s="674">
        <v>295.84500000000003</v>
      </c>
      <c r="H20220" s="115">
        <f t="shared" si="630"/>
        <v>1.0068371472522089</v>
      </c>
      <c r="I20220" s="115">
        <f t="shared" si="631"/>
        <v>3.2896999999999998</v>
      </c>
    </row>
    <row r="20221" spans="1:9" hidden="1">
      <c r="A20221" s="115" t="s">
        <v>51695</v>
      </c>
      <c r="B20221" s="115" t="s">
        <v>51696</v>
      </c>
      <c r="C20221" s="115" t="s">
        <v>51697</v>
      </c>
      <c r="D20221" s="115" t="s">
        <v>2038</v>
      </c>
      <c r="E20221" s="115">
        <v>0.52549999999999997</v>
      </c>
      <c r="F20221" s="674">
        <v>293.83600000000001</v>
      </c>
      <c r="G20221" s="674">
        <v>295.84500000000003</v>
      </c>
      <c r="H20221" s="115">
        <f t="shared" si="630"/>
        <v>1.0068371472522089</v>
      </c>
      <c r="I20221" s="115">
        <f t="shared" si="631"/>
        <v>0.52910000000000001</v>
      </c>
    </row>
    <row r="20222" spans="1:9" hidden="1">
      <c r="A20222" s="115" t="s">
        <v>51698</v>
      </c>
      <c r="B20222" s="115" t="s">
        <v>51699</v>
      </c>
      <c r="C20222" s="115" t="s">
        <v>51700</v>
      </c>
      <c r="D20222" s="115" t="s">
        <v>2038</v>
      </c>
      <c r="E20222" s="115">
        <v>0.62790000000000001</v>
      </c>
      <c r="F20222" s="674">
        <v>293.83600000000001</v>
      </c>
      <c r="G20222" s="674">
        <v>295.84500000000003</v>
      </c>
      <c r="H20222" s="115">
        <f t="shared" si="630"/>
        <v>1.0068371472522089</v>
      </c>
      <c r="I20222" s="115">
        <f t="shared" si="631"/>
        <v>0.63219999999999998</v>
      </c>
    </row>
    <row r="20223" spans="1:9" hidden="1">
      <c r="A20223" s="115" t="s">
        <v>51701</v>
      </c>
      <c r="B20223" s="115" t="s">
        <v>51702</v>
      </c>
      <c r="C20223" s="115" t="s">
        <v>51703</v>
      </c>
      <c r="D20223" s="115" t="s">
        <v>1453</v>
      </c>
      <c r="E20223" s="115">
        <v>243.46199999999999</v>
      </c>
      <c r="F20223" s="674">
        <v>293.83600000000001</v>
      </c>
      <c r="G20223" s="674">
        <v>295.84500000000003</v>
      </c>
      <c r="H20223" s="115">
        <f t="shared" si="630"/>
        <v>1.0068371472522089</v>
      </c>
      <c r="I20223" s="115">
        <f t="shared" si="631"/>
        <v>245.1266</v>
      </c>
    </row>
    <row r="20224" spans="1:9" hidden="1">
      <c r="A20224" s="115" t="s">
        <v>51704</v>
      </c>
      <c r="B20224" s="115" t="s">
        <v>51705</v>
      </c>
      <c r="C20224" s="115" t="s">
        <v>51706</v>
      </c>
      <c r="D20224" s="115" t="s">
        <v>1453</v>
      </c>
      <c r="E20224" s="115">
        <v>17.418700000000001</v>
      </c>
      <c r="F20224" s="674">
        <v>293.83600000000001</v>
      </c>
      <c r="G20224" s="674">
        <v>295.84500000000003</v>
      </c>
      <c r="H20224" s="115">
        <f t="shared" si="630"/>
        <v>1.0068371472522089</v>
      </c>
      <c r="I20224" s="115">
        <f t="shared" si="631"/>
        <v>17.537800000000001</v>
      </c>
    </row>
    <row r="20225" spans="1:9" hidden="1">
      <c r="A20225" s="115" t="s">
        <v>51707</v>
      </c>
      <c r="B20225" s="115" t="s">
        <v>51708</v>
      </c>
      <c r="C20225" s="115" t="s">
        <v>51709</v>
      </c>
      <c r="D20225" s="115" t="s">
        <v>1453</v>
      </c>
      <c r="E20225" s="115">
        <v>15.407299999999999</v>
      </c>
      <c r="F20225" s="674">
        <v>293.83600000000001</v>
      </c>
      <c r="G20225" s="674">
        <v>295.84500000000003</v>
      </c>
      <c r="H20225" s="115">
        <f t="shared" si="630"/>
        <v>1.0068371472522089</v>
      </c>
      <c r="I20225" s="115">
        <f t="shared" si="631"/>
        <v>15.512600000000001</v>
      </c>
    </row>
    <row r="20226" spans="1:9" hidden="1">
      <c r="A20226" s="115" t="s">
        <v>51710</v>
      </c>
      <c r="B20226" s="115" t="s">
        <v>51711</v>
      </c>
      <c r="C20226" s="115" t="s">
        <v>51712</v>
      </c>
      <c r="D20226" s="115" t="s">
        <v>1453</v>
      </c>
      <c r="E20226" s="115">
        <v>50.094700000000003</v>
      </c>
      <c r="F20226" s="674">
        <v>293.83600000000001</v>
      </c>
      <c r="G20226" s="674">
        <v>295.84500000000003</v>
      </c>
      <c r="H20226" s="115">
        <f t="shared" si="630"/>
        <v>1.0068371472522089</v>
      </c>
      <c r="I20226" s="115">
        <f t="shared" si="631"/>
        <v>50.437199999999997</v>
      </c>
    </row>
    <row r="20227" spans="1:9" hidden="1">
      <c r="A20227" s="115" t="s">
        <v>51713</v>
      </c>
      <c r="B20227" s="115" t="s">
        <v>51714</v>
      </c>
      <c r="C20227" s="115" t="s">
        <v>51715</v>
      </c>
      <c r="D20227" s="115" t="s">
        <v>1453</v>
      </c>
      <c r="E20227" s="115">
        <v>55.244700000000002</v>
      </c>
      <c r="F20227" s="674">
        <v>293.83600000000001</v>
      </c>
      <c r="G20227" s="674">
        <v>295.84500000000003</v>
      </c>
      <c r="H20227" s="115">
        <f t="shared" si="630"/>
        <v>1.0068371472522089</v>
      </c>
      <c r="I20227" s="115">
        <f t="shared" si="631"/>
        <v>55.622399999999999</v>
      </c>
    </row>
    <row r="20228" spans="1:9" hidden="1">
      <c r="A20228" s="115" t="s">
        <v>51716</v>
      </c>
      <c r="B20228" s="115" t="s">
        <v>51717</v>
      </c>
      <c r="C20228" s="115" t="s">
        <v>51718</v>
      </c>
      <c r="D20228" s="115" t="s">
        <v>1453</v>
      </c>
      <c r="E20228" s="115">
        <v>154.2397</v>
      </c>
      <c r="F20228" s="674">
        <v>293.83600000000001</v>
      </c>
      <c r="G20228" s="674">
        <v>295.84500000000003</v>
      </c>
      <c r="H20228" s="115">
        <f t="shared" si="630"/>
        <v>1.0068371472522089</v>
      </c>
      <c r="I20228" s="115">
        <f t="shared" si="631"/>
        <v>155.29429999999999</v>
      </c>
    </row>
    <row r="20229" spans="1:9" hidden="1">
      <c r="A20229" s="115" t="s">
        <v>51719</v>
      </c>
      <c r="B20229" s="115" t="s">
        <v>51720</v>
      </c>
      <c r="C20229" s="115" t="s">
        <v>51721</v>
      </c>
      <c r="D20229" s="115" t="s">
        <v>1453</v>
      </c>
      <c r="E20229" s="115">
        <v>321.01560000000001</v>
      </c>
      <c r="F20229" s="674">
        <v>293.83600000000001</v>
      </c>
      <c r="G20229" s="674">
        <v>295.84500000000003</v>
      </c>
      <c r="H20229" s="115">
        <f t="shared" ref="H20229:H20292" si="632">G20229/F20229</f>
        <v>1.0068371472522089</v>
      </c>
      <c r="I20229" s="115">
        <f t="shared" ref="I20229:I20292" si="633">ROUND(H20229*E20229,4)</f>
        <v>323.21039999999999</v>
      </c>
    </row>
    <row r="20230" spans="1:9" hidden="1">
      <c r="A20230" s="115" t="s">
        <v>51722</v>
      </c>
      <c r="B20230" s="115" t="s">
        <v>51723</v>
      </c>
      <c r="C20230" s="115" t="s">
        <v>51724</v>
      </c>
      <c r="D20230" s="115" t="s">
        <v>1138</v>
      </c>
      <c r="E20230" s="115">
        <v>6.2386999999999997</v>
      </c>
      <c r="F20230" s="674">
        <v>293.83600000000001</v>
      </c>
      <c r="G20230" s="674">
        <v>295.84500000000003</v>
      </c>
      <c r="H20230" s="115">
        <f t="shared" si="632"/>
        <v>1.0068371472522089</v>
      </c>
      <c r="I20230" s="115">
        <f t="shared" si="633"/>
        <v>6.2813999999999997</v>
      </c>
    </row>
    <row r="20231" spans="1:9" hidden="1">
      <c r="A20231" s="115" t="s">
        <v>51725</v>
      </c>
      <c r="B20231" s="115" t="s">
        <v>51726</v>
      </c>
      <c r="C20231" s="115" t="s">
        <v>51727</v>
      </c>
      <c r="D20231" s="115" t="s">
        <v>1242</v>
      </c>
      <c r="E20231" s="115">
        <v>68.3369</v>
      </c>
      <c r="F20231" s="674">
        <v>293.83600000000001</v>
      </c>
      <c r="G20231" s="674">
        <v>295.84500000000003</v>
      </c>
      <c r="H20231" s="115">
        <f t="shared" si="632"/>
        <v>1.0068371472522089</v>
      </c>
      <c r="I20231" s="115">
        <f t="shared" si="633"/>
        <v>68.804100000000005</v>
      </c>
    </row>
    <row r="20232" spans="1:9" hidden="1">
      <c r="A20232" s="115" t="s">
        <v>51728</v>
      </c>
      <c r="B20232" s="115" t="s">
        <v>51729</v>
      </c>
      <c r="C20232" s="115" t="s">
        <v>51730</v>
      </c>
      <c r="D20232" s="115" t="s">
        <v>1138</v>
      </c>
      <c r="E20232" s="115">
        <v>1605.6306</v>
      </c>
      <c r="F20232" s="674">
        <v>293.83600000000001</v>
      </c>
      <c r="G20232" s="674">
        <v>295.84500000000003</v>
      </c>
      <c r="H20232" s="115">
        <f t="shared" si="632"/>
        <v>1.0068371472522089</v>
      </c>
      <c r="I20232" s="115">
        <f t="shared" si="633"/>
        <v>1616.6085</v>
      </c>
    </row>
    <row r="20233" spans="1:9" hidden="1">
      <c r="A20233" s="115" t="s">
        <v>51731</v>
      </c>
      <c r="B20233" s="115" t="s">
        <v>51732</v>
      </c>
      <c r="C20233" s="115" t="s">
        <v>51733</v>
      </c>
      <c r="D20233" s="115" t="s">
        <v>1242</v>
      </c>
      <c r="E20233" s="115">
        <v>103.75239999999999</v>
      </c>
      <c r="F20233" s="674">
        <v>293.83600000000001</v>
      </c>
      <c r="G20233" s="674">
        <v>295.84500000000003</v>
      </c>
      <c r="H20233" s="115">
        <f t="shared" si="632"/>
        <v>1.0068371472522089</v>
      </c>
      <c r="I20233" s="115">
        <f t="shared" si="633"/>
        <v>104.4618</v>
      </c>
    </row>
    <row r="20234" spans="1:9" hidden="1">
      <c r="A20234" s="115" t="s">
        <v>51734</v>
      </c>
      <c r="B20234" s="115" t="s">
        <v>51735</v>
      </c>
      <c r="C20234" s="115" t="s">
        <v>51736</v>
      </c>
      <c r="D20234" s="115" t="s">
        <v>1242</v>
      </c>
      <c r="E20234" s="115">
        <v>73.816100000000006</v>
      </c>
      <c r="F20234" s="674">
        <v>293.83600000000001</v>
      </c>
      <c r="G20234" s="674">
        <v>295.84500000000003</v>
      </c>
      <c r="H20234" s="115">
        <f t="shared" si="632"/>
        <v>1.0068371472522089</v>
      </c>
      <c r="I20234" s="115">
        <f t="shared" si="633"/>
        <v>74.320800000000006</v>
      </c>
    </row>
    <row r="20235" spans="1:9" hidden="1">
      <c r="A20235" s="115" t="s">
        <v>51737</v>
      </c>
      <c r="B20235" s="115" t="s">
        <v>51738</v>
      </c>
      <c r="C20235" s="115" t="s">
        <v>51739</v>
      </c>
      <c r="D20235" s="115" t="s">
        <v>1138</v>
      </c>
      <c r="E20235" s="115">
        <v>4993.8994000000002</v>
      </c>
      <c r="F20235" s="674">
        <v>293.83600000000001</v>
      </c>
      <c r="G20235" s="674">
        <v>295.84500000000003</v>
      </c>
      <c r="H20235" s="115">
        <f t="shared" si="632"/>
        <v>1.0068371472522089</v>
      </c>
      <c r="I20235" s="115">
        <f t="shared" si="633"/>
        <v>5028.0433999999996</v>
      </c>
    </row>
    <row r="20236" spans="1:9" hidden="1">
      <c r="A20236" s="115" t="s">
        <v>51740</v>
      </c>
      <c r="B20236" s="115" t="s">
        <v>51741</v>
      </c>
      <c r="C20236" s="115" t="s">
        <v>51742</v>
      </c>
      <c r="D20236" s="115" t="s">
        <v>1138</v>
      </c>
      <c r="E20236" s="115">
        <v>6155.4459999999999</v>
      </c>
      <c r="F20236" s="674">
        <v>293.83600000000001</v>
      </c>
      <c r="G20236" s="674">
        <v>295.84500000000003</v>
      </c>
      <c r="H20236" s="115">
        <f t="shared" si="632"/>
        <v>1.0068371472522089</v>
      </c>
      <c r="I20236" s="115">
        <f t="shared" si="633"/>
        <v>6197.5316999999995</v>
      </c>
    </row>
    <row r="20237" spans="1:9" hidden="1">
      <c r="A20237" s="115" t="s">
        <v>51743</v>
      </c>
      <c r="B20237" s="115" t="s">
        <v>51744</v>
      </c>
      <c r="C20237" s="115" t="s">
        <v>51745</v>
      </c>
      <c r="D20237" s="115" t="s">
        <v>1138</v>
      </c>
      <c r="E20237" s="115">
        <v>5696.91</v>
      </c>
      <c r="F20237" s="674">
        <v>293.83600000000001</v>
      </c>
      <c r="G20237" s="674">
        <v>295.84500000000003</v>
      </c>
      <c r="H20237" s="115">
        <f t="shared" si="632"/>
        <v>1.0068371472522089</v>
      </c>
      <c r="I20237" s="115">
        <f t="shared" si="633"/>
        <v>5735.8606</v>
      </c>
    </row>
    <row r="20238" spans="1:9" hidden="1">
      <c r="A20238" s="115" t="s">
        <v>51746</v>
      </c>
      <c r="B20238" s="115" t="s">
        <v>51747</v>
      </c>
      <c r="C20238" s="115" t="s">
        <v>51748</v>
      </c>
      <c r="D20238" s="115" t="s">
        <v>1138</v>
      </c>
      <c r="E20238" s="115">
        <v>7469.6646000000001</v>
      </c>
      <c r="F20238" s="674">
        <v>293.83600000000001</v>
      </c>
      <c r="G20238" s="674">
        <v>295.84500000000003</v>
      </c>
      <c r="H20238" s="115">
        <f t="shared" si="632"/>
        <v>1.0068371472522089</v>
      </c>
      <c r="I20238" s="115">
        <f t="shared" si="633"/>
        <v>7520.7358000000004</v>
      </c>
    </row>
    <row r="20239" spans="1:9" hidden="1">
      <c r="A20239" s="115" t="s">
        <v>51749</v>
      </c>
      <c r="B20239" s="115" t="s">
        <v>51750</v>
      </c>
      <c r="C20239" s="115" t="s">
        <v>51751</v>
      </c>
      <c r="D20239" s="115" t="s">
        <v>1138</v>
      </c>
      <c r="E20239" s="115">
        <v>7701.848</v>
      </c>
      <c r="F20239" s="674">
        <v>293.83600000000001</v>
      </c>
      <c r="G20239" s="674">
        <v>295.84500000000003</v>
      </c>
      <c r="H20239" s="115">
        <f t="shared" si="632"/>
        <v>1.0068371472522089</v>
      </c>
      <c r="I20239" s="115">
        <f t="shared" si="633"/>
        <v>7754.5066999999999</v>
      </c>
    </row>
    <row r="20240" spans="1:9" hidden="1">
      <c r="A20240" s="115" t="s">
        <v>51752</v>
      </c>
      <c r="B20240" s="115" t="s">
        <v>51753</v>
      </c>
      <c r="C20240" s="115" t="s">
        <v>51754</v>
      </c>
      <c r="D20240" s="115" t="s">
        <v>1138</v>
      </c>
      <c r="E20240" s="115">
        <v>10129.4439</v>
      </c>
      <c r="F20240" s="674">
        <v>293.83600000000001</v>
      </c>
      <c r="G20240" s="674">
        <v>295.84500000000003</v>
      </c>
      <c r="H20240" s="115">
        <f t="shared" si="632"/>
        <v>1.0068371472522089</v>
      </c>
      <c r="I20240" s="115">
        <f t="shared" si="633"/>
        <v>10198.7004</v>
      </c>
    </row>
    <row r="20241" spans="1:9" hidden="1">
      <c r="A20241" s="115" t="s">
        <v>51755</v>
      </c>
      <c r="B20241" s="115" t="s">
        <v>51756</v>
      </c>
      <c r="C20241" s="115" t="s">
        <v>51757</v>
      </c>
      <c r="D20241" s="115" t="s">
        <v>1453</v>
      </c>
      <c r="E20241" s="115">
        <v>139.19999999999999</v>
      </c>
      <c r="F20241" s="674">
        <v>293.83600000000001</v>
      </c>
      <c r="G20241" s="674">
        <v>295.84500000000003</v>
      </c>
      <c r="H20241" s="115">
        <f t="shared" si="632"/>
        <v>1.0068371472522089</v>
      </c>
      <c r="I20241" s="115">
        <f t="shared" si="633"/>
        <v>140.15170000000001</v>
      </c>
    </row>
    <row r="20242" spans="1:9" hidden="1">
      <c r="A20242" s="115" t="s">
        <v>51758</v>
      </c>
      <c r="B20242" s="115" t="s">
        <v>51759</v>
      </c>
      <c r="C20242" s="115" t="s">
        <v>51760</v>
      </c>
      <c r="D20242" s="115" t="s">
        <v>1453</v>
      </c>
      <c r="E20242" s="115">
        <v>151.36510000000001</v>
      </c>
      <c r="F20242" s="674">
        <v>293.83600000000001</v>
      </c>
      <c r="G20242" s="674">
        <v>295.84500000000003</v>
      </c>
      <c r="H20242" s="115">
        <f t="shared" si="632"/>
        <v>1.0068371472522089</v>
      </c>
      <c r="I20242" s="115">
        <f t="shared" si="633"/>
        <v>152.4</v>
      </c>
    </row>
    <row r="20243" spans="1:9" hidden="1">
      <c r="A20243" s="115" t="s">
        <v>51761</v>
      </c>
      <c r="B20243" s="115" t="s">
        <v>51762</v>
      </c>
      <c r="C20243" s="115" t="s">
        <v>51763</v>
      </c>
      <c r="D20243" s="115" t="s">
        <v>1453</v>
      </c>
      <c r="E20243" s="115">
        <v>1070.8797</v>
      </c>
      <c r="F20243" s="674">
        <v>293.83600000000001</v>
      </c>
      <c r="G20243" s="674">
        <v>295.84500000000003</v>
      </c>
      <c r="H20243" s="115">
        <f t="shared" si="632"/>
        <v>1.0068371472522089</v>
      </c>
      <c r="I20243" s="115">
        <f t="shared" si="633"/>
        <v>1078.2014999999999</v>
      </c>
    </row>
    <row r="20244" spans="1:9" hidden="1">
      <c r="A20244" s="115" t="s">
        <v>51764</v>
      </c>
      <c r="B20244" s="115" t="s">
        <v>51765</v>
      </c>
      <c r="C20244" s="115" t="s">
        <v>51766</v>
      </c>
      <c r="D20244" s="115" t="s">
        <v>1453</v>
      </c>
      <c r="E20244" s="115">
        <v>524.05229999999995</v>
      </c>
      <c r="F20244" s="674">
        <v>293.83600000000001</v>
      </c>
      <c r="G20244" s="674">
        <v>295.84500000000003</v>
      </c>
      <c r="H20244" s="115">
        <f t="shared" si="632"/>
        <v>1.0068371472522089</v>
      </c>
      <c r="I20244" s="115">
        <f t="shared" si="633"/>
        <v>527.63530000000003</v>
      </c>
    </row>
    <row r="20245" spans="1:9" hidden="1">
      <c r="A20245" s="115" t="s">
        <v>51767</v>
      </c>
      <c r="B20245" s="115" t="s">
        <v>51768</v>
      </c>
      <c r="C20245" s="115" t="s">
        <v>51769</v>
      </c>
      <c r="D20245" s="115" t="s">
        <v>1453</v>
      </c>
      <c r="E20245" s="115">
        <v>780.53189999999995</v>
      </c>
      <c r="F20245" s="674">
        <v>293.83600000000001</v>
      </c>
      <c r="G20245" s="674">
        <v>295.84500000000003</v>
      </c>
      <c r="H20245" s="115">
        <f t="shared" si="632"/>
        <v>1.0068371472522089</v>
      </c>
      <c r="I20245" s="115">
        <f t="shared" si="633"/>
        <v>785.86850000000004</v>
      </c>
    </row>
    <row r="20246" spans="1:9" hidden="1">
      <c r="A20246" s="115" t="s">
        <v>51770</v>
      </c>
      <c r="B20246" s="115" t="s">
        <v>51771</v>
      </c>
      <c r="C20246" s="115" t="s">
        <v>51772</v>
      </c>
      <c r="D20246" s="115" t="s">
        <v>1453</v>
      </c>
      <c r="E20246" s="115">
        <v>1067.8577</v>
      </c>
      <c r="F20246" s="674">
        <v>293.83600000000001</v>
      </c>
      <c r="G20246" s="674">
        <v>295.84500000000003</v>
      </c>
      <c r="H20246" s="115">
        <f t="shared" si="632"/>
        <v>1.0068371472522089</v>
      </c>
      <c r="I20246" s="115">
        <f t="shared" si="633"/>
        <v>1075.1587999999999</v>
      </c>
    </row>
    <row r="20247" spans="1:9" hidden="1">
      <c r="A20247" s="115" t="s">
        <v>51773</v>
      </c>
      <c r="B20247" s="115" t="s">
        <v>51774</v>
      </c>
      <c r="C20247" s="115" t="s">
        <v>51775</v>
      </c>
      <c r="D20247" s="115" t="s">
        <v>1453</v>
      </c>
      <c r="E20247" s="115">
        <v>779.69809999999995</v>
      </c>
      <c r="F20247" s="674">
        <v>293.83600000000001</v>
      </c>
      <c r="G20247" s="674">
        <v>295.84500000000003</v>
      </c>
      <c r="H20247" s="115">
        <f t="shared" si="632"/>
        <v>1.0068371472522089</v>
      </c>
      <c r="I20247" s="115">
        <f t="shared" si="633"/>
        <v>785.029</v>
      </c>
    </row>
    <row r="20248" spans="1:9" hidden="1">
      <c r="A20248" s="115" t="s">
        <v>51776</v>
      </c>
      <c r="B20248" s="115" t="s">
        <v>51777</v>
      </c>
      <c r="C20248" s="115" t="s">
        <v>51778</v>
      </c>
      <c r="D20248" s="115" t="s">
        <v>2038</v>
      </c>
      <c r="E20248" s="115">
        <v>2.8849999999999998</v>
      </c>
      <c r="F20248" s="674">
        <v>293.83600000000001</v>
      </c>
      <c r="G20248" s="674">
        <v>295.84500000000003</v>
      </c>
      <c r="H20248" s="115">
        <f t="shared" si="632"/>
        <v>1.0068371472522089</v>
      </c>
      <c r="I20248" s="115">
        <f t="shared" si="633"/>
        <v>2.9047000000000001</v>
      </c>
    </row>
    <row r="20249" spans="1:9" hidden="1">
      <c r="A20249" s="115" t="s">
        <v>51779</v>
      </c>
      <c r="B20249" s="115" t="s">
        <v>51780</v>
      </c>
      <c r="C20249" s="115" t="s">
        <v>51781</v>
      </c>
      <c r="D20249" s="115" t="s">
        <v>2038</v>
      </c>
      <c r="E20249" s="115">
        <v>7.1032999999999999</v>
      </c>
      <c r="F20249" s="674">
        <v>293.83600000000001</v>
      </c>
      <c r="G20249" s="674">
        <v>295.84500000000003</v>
      </c>
      <c r="H20249" s="115">
        <f t="shared" si="632"/>
        <v>1.0068371472522089</v>
      </c>
      <c r="I20249" s="115">
        <f t="shared" si="633"/>
        <v>7.1519000000000004</v>
      </c>
    </row>
    <row r="20250" spans="1:9" hidden="1">
      <c r="A20250" s="115" t="s">
        <v>51782</v>
      </c>
      <c r="B20250" s="115" t="s">
        <v>51783</v>
      </c>
      <c r="C20250" s="115" t="s">
        <v>51784</v>
      </c>
      <c r="D20250" s="115" t="s">
        <v>1453</v>
      </c>
      <c r="E20250" s="115">
        <v>821.91369999999995</v>
      </c>
      <c r="F20250" s="674">
        <v>293.83600000000001</v>
      </c>
      <c r="G20250" s="674">
        <v>295.84500000000003</v>
      </c>
      <c r="H20250" s="115">
        <f t="shared" si="632"/>
        <v>1.0068371472522089</v>
      </c>
      <c r="I20250" s="115">
        <f t="shared" si="633"/>
        <v>827.53319999999997</v>
      </c>
    </row>
    <row r="20251" spans="1:9" hidden="1">
      <c r="A20251" s="115" t="s">
        <v>51785</v>
      </c>
      <c r="B20251" s="115" t="s">
        <v>51786</v>
      </c>
      <c r="C20251" s="115" t="s">
        <v>51787</v>
      </c>
      <c r="D20251" s="115" t="s">
        <v>1453</v>
      </c>
      <c r="E20251" s="115">
        <v>729.18520000000001</v>
      </c>
      <c r="F20251" s="674">
        <v>293.83600000000001</v>
      </c>
      <c r="G20251" s="674">
        <v>295.84500000000003</v>
      </c>
      <c r="H20251" s="115">
        <f t="shared" si="632"/>
        <v>1.0068371472522089</v>
      </c>
      <c r="I20251" s="115">
        <f t="shared" si="633"/>
        <v>734.17070000000001</v>
      </c>
    </row>
    <row r="20252" spans="1:9" hidden="1">
      <c r="A20252" s="115" t="s">
        <v>51788</v>
      </c>
      <c r="B20252" s="115" t="s">
        <v>51789</v>
      </c>
      <c r="C20252" s="115" t="s">
        <v>51790</v>
      </c>
      <c r="D20252" s="115" t="s">
        <v>2038</v>
      </c>
      <c r="E20252" s="115">
        <v>5.2394999999999996</v>
      </c>
      <c r="F20252" s="674">
        <v>293.83600000000001</v>
      </c>
      <c r="G20252" s="674">
        <v>295.84500000000003</v>
      </c>
      <c r="H20252" s="115">
        <f t="shared" si="632"/>
        <v>1.0068371472522089</v>
      </c>
      <c r="I20252" s="115">
        <f t="shared" si="633"/>
        <v>5.2752999999999997</v>
      </c>
    </row>
    <row r="20253" spans="1:9" hidden="1">
      <c r="A20253" s="115" t="s">
        <v>51791</v>
      </c>
      <c r="B20253" s="115" t="s">
        <v>51792</v>
      </c>
      <c r="C20253" s="115" t="s">
        <v>51793</v>
      </c>
      <c r="D20253" s="115" t="s">
        <v>2038</v>
      </c>
      <c r="E20253" s="115">
        <v>1.7585</v>
      </c>
      <c r="F20253" s="674">
        <v>293.83600000000001</v>
      </c>
      <c r="G20253" s="674">
        <v>295.84500000000003</v>
      </c>
      <c r="H20253" s="115">
        <f t="shared" si="632"/>
        <v>1.0068371472522089</v>
      </c>
      <c r="I20253" s="115">
        <f t="shared" si="633"/>
        <v>1.7705</v>
      </c>
    </row>
    <row r="20254" spans="1:9" hidden="1">
      <c r="A20254" s="115" t="s">
        <v>51794</v>
      </c>
      <c r="B20254" s="115" t="s">
        <v>51795</v>
      </c>
      <c r="C20254" s="115" t="s">
        <v>51796</v>
      </c>
      <c r="D20254" s="115" t="s">
        <v>1453</v>
      </c>
      <c r="E20254" s="115">
        <v>713.66309999999999</v>
      </c>
      <c r="F20254" s="674">
        <v>293.83600000000001</v>
      </c>
      <c r="G20254" s="674">
        <v>295.84500000000003</v>
      </c>
      <c r="H20254" s="115">
        <f t="shared" si="632"/>
        <v>1.0068371472522089</v>
      </c>
      <c r="I20254" s="115">
        <f t="shared" si="633"/>
        <v>718.54250000000002</v>
      </c>
    </row>
    <row r="20255" spans="1:9" hidden="1">
      <c r="A20255" s="115" t="s">
        <v>51797</v>
      </c>
      <c r="B20255" s="115" t="s">
        <v>51798</v>
      </c>
      <c r="C20255" s="115" t="s">
        <v>51799</v>
      </c>
      <c r="D20255" s="115" t="s">
        <v>2038</v>
      </c>
      <c r="E20255" s="115">
        <v>4.8505000000000003</v>
      </c>
      <c r="F20255" s="674">
        <v>293.83600000000001</v>
      </c>
      <c r="G20255" s="674">
        <v>295.84500000000003</v>
      </c>
      <c r="H20255" s="115">
        <f t="shared" si="632"/>
        <v>1.0068371472522089</v>
      </c>
      <c r="I20255" s="115">
        <f t="shared" si="633"/>
        <v>4.8837000000000002</v>
      </c>
    </row>
    <row r="20256" spans="1:9" hidden="1">
      <c r="A20256" s="115" t="s">
        <v>51800</v>
      </c>
      <c r="B20256" s="115" t="s">
        <v>51801</v>
      </c>
      <c r="C20256" s="115" t="s">
        <v>51802</v>
      </c>
      <c r="D20256" s="115" t="s">
        <v>2038</v>
      </c>
      <c r="E20256" s="115">
        <v>13.4068</v>
      </c>
      <c r="F20256" s="674">
        <v>293.83600000000001</v>
      </c>
      <c r="G20256" s="674">
        <v>295.84500000000003</v>
      </c>
      <c r="H20256" s="115">
        <f t="shared" si="632"/>
        <v>1.0068371472522089</v>
      </c>
      <c r="I20256" s="115">
        <f t="shared" si="633"/>
        <v>13.4985</v>
      </c>
    </row>
    <row r="20257" spans="1:9" hidden="1">
      <c r="A20257" s="115" t="s">
        <v>51803</v>
      </c>
      <c r="B20257" s="115" t="s">
        <v>51804</v>
      </c>
      <c r="C20257" s="115" t="s">
        <v>51805</v>
      </c>
      <c r="D20257" s="115" t="s">
        <v>2038</v>
      </c>
      <c r="E20257" s="115">
        <v>17.5991</v>
      </c>
      <c r="F20257" s="674">
        <v>293.83600000000001</v>
      </c>
      <c r="G20257" s="674">
        <v>295.84500000000003</v>
      </c>
      <c r="H20257" s="115">
        <f t="shared" si="632"/>
        <v>1.0068371472522089</v>
      </c>
      <c r="I20257" s="115">
        <f t="shared" si="633"/>
        <v>17.7194</v>
      </c>
    </row>
    <row r="20258" spans="1:9" hidden="1">
      <c r="A20258" s="115" t="s">
        <v>51806</v>
      </c>
      <c r="B20258" s="115" t="s">
        <v>51807</v>
      </c>
      <c r="C20258" s="115" t="s">
        <v>51808</v>
      </c>
      <c r="D20258" s="115" t="s">
        <v>1453</v>
      </c>
      <c r="E20258" s="115">
        <v>59.623699999999999</v>
      </c>
      <c r="F20258" s="674">
        <v>293.83600000000001</v>
      </c>
      <c r="G20258" s="674">
        <v>295.84500000000003</v>
      </c>
      <c r="H20258" s="115">
        <f t="shared" si="632"/>
        <v>1.0068371472522089</v>
      </c>
      <c r="I20258" s="115">
        <f t="shared" si="633"/>
        <v>60.031399999999998</v>
      </c>
    </row>
    <row r="20259" spans="1:9" hidden="1">
      <c r="A20259" s="115" t="s">
        <v>51809</v>
      </c>
      <c r="B20259" s="115" t="s">
        <v>51810</v>
      </c>
      <c r="C20259" s="115" t="s">
        <v>51811</v>
      </c>
      <c r="D20259" s="115" t="s">
        <v>1694</v>
      </c>
      <c r="E20259" s="115">
        <v>3605</v>
      </c>
      <c r="F20259" s="674">
        <v>293.83600000000001</v>
      </c>
      <c r="G20259" s="674">
        <v>295.84500000000003</v>
      </c>
      <c r="H20259" s="115">
        <f t="shared" si="632"/>
        <v>1.0068371472522089</v>
      </c>
      <c r="I20259" s="115">
        <f t="shared" si="633"/>
        <v>3629.6478999999999</v>
      </c>
    </row>
    <row r="20260" spans="1:9" hidden="1">
      <c r="A20260" s="115" t="s">
        <v>51812</v>
      </c>
      <c r="B20260" s="115" t="s">
        <v>51813</v>
      </c>
      <c r="C20260" s="115" t="s">
        <v>51814</v>
      </c>
      <c r="D20260" s="115" t="s">
        <v>1453</v>
      </c>
      <c r="E20260" s="115">
        <v>19</v>
      </c>
      <c r="F20260" s="674">
        <v>293.83600000000001</v>
      </c>
      <c r="G20260" s="674">
        <v>295.84500000000003</v>
      </c>
      <c r="H20260" s="115">
        <f t="shared" si="632"/>
        <v>1.0068371472522089</v>
      </c>
      <c r="I20260" s="115">
        <f t="shared" si="633"/>
        <v>19.129899999999999</v>
      </c>
    </row>
    <row r="20261" spans="1:9" hidden="1">
      <c r="A20261" s="115" t="s">
        <v>51815</v>
      </c>
      <c r="B20261" s="115" t="s">
        <v>51816</v>
      </c>
      <c r="C20261" s="115" t="s">
        <v>51817</v>
      </c>
      <c r="D20261" s="115" t="s">
        <v>1453</v>
      </c>
      <c r="E20261" s="115">
        <v>115</v>
      </c>
      <c r="F20261" s="674">
        <v>293.83600000000001</v>
      </c>
      <c r="G20261" s="674">
        <v>295.84500000000003</v>
      </c>
      <c r="H20261" s="115">
        <f t="shared" si="632"/>
        <v>1.0068371472522089</v>
      </c>
      <c r="I20261" s="115">
        <f t="shared" si="633"/>
        <v>115.7863</v>
      </c>
    </row>
    <row r="20262" spans="1:9" hidden="1">
      <c r="A20262" s="115" t="s">
        <v>51818</v>
      </c>
      <c r="B20262" s="115" t="s">
        <v>51819</v>
      </c>
      <c r="C20262" s="115" t="s">
        <v>51820</v>
      </c>
      <c r="D20262" s="115" t="s">
        <v>1453</v>
      </c>
      <c r="E20262" s="115">
        <v>40</v>
      </c>
      <c r="F20262" s="674">
        <v>293.83600000000001</v>
      </c>
      <c r="G20262" s="674">
        <v>295.84500000000003</v>
      </c>
      <c r="H20262" s="115">
        <f t="shared" si="632"/>
        <v>1.0068371472522089</v>
      </c>
      <c r="I20262" s="115">
        <f t="shared" si="633"/>
        <v>40.273499999999999</v>
      </c>
    </row>
    <row r="20263" spans="1:9" hidden="1">
      <c r="A20263" s="115" t="s">
        <v>51821</v>
      </c>
      <c r="B20263" s="115" t="s">
        <v>51822</v>
      </c>
      <c r="C20263" s="115" t="s">
        <v>51823</v>
      </c>
      <c r="D20263" s="115" t="s">
        <v>1453</v>
      </c>
      <c r="E20263" s="115">
        <v>109</v>
      </c>
      <c r="F20263" s="674">
        <v>293.83600000000001</v>
      </c>
      <c r="G20263" s="674">
        <v>295.84500000000003</v>
      </c>
      <c r="H20263" s="115">
        <f t="shared" si="632"/>
        <v>1.0068371472522089</v>
      </c>
      <c r="I20263" s="115">
        <f t="shared" si="633"/>
        <v>109.7452</v>
      </c>
    </row>
    <row r="20264" spans="1:9" hidden="1">
      <c r="A20264" s="115" t="s">
        <v>51824</v>
      </c>
      <c r="B20264" s="115" t="s">
        <v>51825</v>
      </c>
      <c r="C20264" s="115" t="s">
        <v>51826</v>
      </c>
      <c r="D20264" s="115" t="s">
        <v>1453</v>
      </c>
      <c r="E20264" s="115">
        <v>70</v>
      </c>
      <c r="F20264" s="674">
        <v>293.83600000000001</v>
      </c>
      <c r="G20264" s="674">
        <v>295.84500000000003</v>
      </c>
      <c r="H20264" s="115">
        <f t="shared" si="632"/>
        <v>1.0068371472522089</v>
      </c>
      <c r="I20264" s="115">
        <f t="shared" si="633"/>
        <v>70.4786</v>
      </c>
    </row>
    <row r="20265" spans="1:9" hidden="1">
      <c r="A20265" s="115" t="s">
        <v>51827</v>
      </c>
      <c r="B20265" s="115" t="s">
        <v>51828</v>
      </c>
      <c r="C20265" s="115" t="s">
        <v>51829</v>
      </c>
      <c r="D20265" s="115" t="s">
        <v>1453</v>
      </c>
      <c r="E20265" s="115">
        <v>108.2135</v>
      </c>
      <c r="F20265" s="674">
        <v>293.83600000000001</v>
      </c>
      <c r="G20265" s="674">
        <v>295.84500000000003</v>
      </c>
      <c r="H20265" s="115">
        <f t="shared" si="632"/>
        <v>1.0068371472522089</v>
      </c>
      <c r="I20265" s="115">
        <f t="shared" si="633"/>
        <v>108.9534</v>
      </c>
    </row>
    <row r="20266" spans="1:9" hidden="1">
      <c r="A20266" s="115" t="s">
        <v>51830</v>
      </c>
      <c r="B20266" s="115" t="s">
        <v>51831</v>
      </c>
      <c r="C20266" s="115" t="s">
        <v>51832</v>
      </c>
      <c r="D20266" s="115" t="s">
        <v>1453</v>
      </c>
      <c r="E20266" s="115">
        <v>108.75</v>
      </c>
      <c r="F20266" s="674">
        <v>293.83600000000001</v>
      </c>
      <c r="G20266" s="674">
        <v>295.84500000000003</v>
      </c>
      <c r="H20266" s="115">
        <f t="shared" si="632"/>
        <v>1.0068371472522089</v>
      </c>
      <c r="I20266" s="115">
        <f t="shared" si="633"/>
        <v>109.4935</v>
      </c>
    </row>
    <row r="20267" spans="1:9" hidden="1">
      <c r="A20267" s="115" t="s">
        <v>51833</v>
      </c>
      <c r="B20267" s="115" t="s">
        <v>51834</v>
      </c>
      <c r="C20267" s="115" t="s">
        <v>51835</v>
      </c>
      <c r="D20267" s="115" t="s">
        <v>1453</v>
      </c>
      <c r="E20267" s="115">
        <v>108.75</v>
      </c>
      <c r="F20267" s="674">
        <v>293.83600000000001</v>
      </c>
      <c r="G20267" s="674">
        <v>295.84500000000003</v>
      </c>
      <c r="H20267" s="115">
        <f t="shared" si="632"/>
        <v>1.0068371472522089</v>
      </c>
      <c r="I20267" s="115">
        <f t="shared" si="633"/>
        <v>109.4935</v>
      </c>
    </row>
    <row r="20268" spans="1:9" hidden="1">
      <c r="A20268" s="115" t="s">
        <v>51836</v>
      </c>
      <c r="B20268" s="115" t="s">
        <v>51837</v>
      </c>
      <c r="C20268" s="115" t="s">
        <v>51838</v>
      </c>
      <c r="D20268" s="115" t="s">
        <v>1453</v>
      </c>
      <c r="E20268" s="115">
        <v>113.6</v>
      </c>
      <c r="F20268" s="674">
        <v>293.83600000000001</v>
      </c>
      <c r="G20268" s="674">
        <v>295.84500000000003</v>
      </c>
      <c r="H20268" s="115">
        <f t="shared" si="632"/>
        <v>1.0068371472522089</v>
      </c>
      <c r="I20268" s="115">
        <f t="shared" si="633"/>
        <v>114.3767</v>
      </c>
    </row>
    <row r="20269" spans="1:9" hidden="1">
      <c r="A20269" s="115" t="s">
        <v>51839</v>
      </c>
      <c r="B20269" s="115" t="s">
        <v>51840</v>
      </c>
      <c r="C20269" s="115" t="s">
        <v>51841</v>
      </c>
      <c r="D20269" s="115" t="s">
        <v>1453</v>
      </c>
      <c r="E20269" s="115">
        <v>86.855999999999995</v>
      </c>
      <c r="F20269" s="674">
        <v>293.83600000000001</v>
      </c>
      <c r="G20269" s="674">
        <v>295.84500000000003</v>
      </c>
      <c r="H20269" s="115">
        <f t="shared" si="632"/>
        <v>1.0068371472522089</v>
      </c>
      <c r="I20269" s="115">
        <f t="shared" si="633"/>
        <v>87.449799999999996</v>
      </c>
    </row>
    <row r="20270" spans="1:9" hidden="1">
      <c r="A20270" s="115" t="s">
        <v>51842</v>
      </c>
      <c r="B20270" s="115" t="s">
        <v>51843</v>
      </c>
      <c r="C20270" s="115" t="s">
        <v>51844</v>
      </c>
      <c r="D20270" s="115" t="s">
        <v>1453</v>
      </c>
      <c r="E20270" s="115">
        <v>122.64</v>
      </c>
      <c r="F20270" s="674">
        <v>293.83600000000001</v>
      </c>
      <c r="G20270" s="674">
        <v>295.84500000000003</v>
      </c>
      <c r="H20270" s="115">
        <f t="shared" si="632"/>
        <v>1.0068371472522089</v>
      </c>
      <c r="I20270" s="115">
        <f t="shared" si="633"/>
        <v>123.4785</v>
      </c>
    </row>
    <row r="20271" spans="1:9" hidden="1">
      <c r="A20271" s="115" t="s">
        <v>51845</v>
      </c>
      <c r="B20271" s="115" t="s">
        <v>51846</v>
      </c>
      <c r="C20271" s="115" t="s">
        <v>51847</v>
      </c>
      <c r="D20271" s="115" t="s">
        <v>1453</v>
      </c>
      <c r="E20271" s="115">
        <v>65</v>
      </c>
      <c r="F20271" s="674">
        <v>293.83600000000001</v>
      </c>
      <c r="G20271" s="674">
        <v>295.84500000000003</v>
      </c>
      <c r="H20271" s="115">
        <f t="shared" si="632"/>
        <v>1.0068371472522089</v>
      </c>
      <c r="I20271" s="115">
        <f t="shared" si="633"/>
        <v>65.444400000000002</v>
      </c>
    </row>
    <row r="20272" spans="1:9" hidden="1">
      <c r="A20272" s="115" t="s">
        <v>51848</v>
      </c>
      <c r="B20272" s="115" t="s">
        <v>51849</v>
      </c>
      <c r="C20272" s="115" t="s">
        <v>51850</v>
      </c>
      <c r="D20272" s="115" t="s">
        <v>1453</v>
      </c>
      <c r="E20272" s="115">
        <v>93.6</v>
      </c>
      <c r="F20272" s="674">
        <v>293.83600000000001</v>
      </c>
      <c r="G20272" s="674">
        <v>295.84500000000003</v>
      </c>
      <c r="H20272" s="115">
        <f t="shared" si="632"/>
        <v>1.0068371472522089</v>
      </c>
      <c r="I20272" s="115">
        <f t="shared" si="633"/>
        <v>94.24</v>
      </c>
    </row>
    <row r="20273" spans="1:9" hidden="1">
      <c r="A20273" s="115" t="s">
        <v>51851</v>
      </c>
      <c r="B20273" s="115" t="s">
        <v>51852</v>
      </c>
      <c r="C20273" s="115" t="s">
        <v>51853</v>
      </c>
      <c r="D20273" s="115" t="s">
        <v>1138</v>
      </c>
      <c r="E20273" s="115">
        <v>8737.3726000000006</v>
      </c>
      <c r="F20273" s="674">
        <v>293.83600000000001</v>
      </c>
      <c r="G20273" s="674">
        <v>295.84500000000003</v>
      </c>
      <c r="H20273" s="115">
        <f t="shared" si="632"/>
        <v>1.0068371472522089</v>
      </c>
      <c r="I20273" s="115">
        <f t="shared" si="633"/>
        <v>8797.1113000000005</v>
      </c>
    </row>
    <row r="20274" spans="1:9" hidden="1">
      <c r="A20274" s="115" t="s">
        <v>51854</v>
      </c>
      <c r="B20274" s="115" t="s">
        <v>51855</v>
      </c>
      <c r="C20274" s="115" t="s">
        <v>51856</v>
      </c>
      <c r="D20274" s="115" t="s">
        <v>1138</v>
      </c>
      <c r="E20274" s="115">
        <v>2442.8252000000002</v>
      </c>
      <c r="F20274" s="674">
        <v>293.83600000000001</v>
      </c>
      <c r="G20274" s="674">
        <v>295.84500000000003</v>
      </c>
      <c r="H20274" s="115">
        <f t="shared" si="632"/>
        <v>1.0068371472522089</v>
      </c>
      <c r="I20274" s="115">
        <f t="shared" si="633"/>
        <v>2459.5272</v>
      </c>
    </row>
    <row r="20275" spans="1:9" hidden="1">
      <c r="A20275" s="115" t="s">
        <v>51857</v>
      </c>
      <c r="B20275" s="115" t="s">
        <v>51858</v>
      </c>
      <c r="C20275" s="115" t="s">
        <v>51859</v>
      </c>
      <c r="D20275" s="115" t="s">
        <v>1138</v>
      </c>
      <c r="E20275" s="115">
        <v>5977.7728999999999</v>
      </c>
      <c r="F20275" s="674">
        <v>293.83600000000001</v>
      </c>
      <c r="G20275" s="674">
        <v>295.84500000000003</v>
      </c>
      <c r="H20275" s="115">
        <f t="shared" si="632"/>
        <v>1.0068371472522089</v>
      </c>
      <c r="I20275" s="115">
        <f t="shared" si="633"/>
        <v>6018.6437999999998</v>
      </c>
    </row>
    <row r="20276" spans="1:9" hidden="1">
      <c r="A20276" s="115" t="s">
        <v>51860</v>
      </c>
      <c r="B20276" s="115" t="s">
        <v>51861</v>
      </c>
      <c r="C20276" s="115" t="s">
        <v>51862</v>
      </c>
      <c r="D20276" s="115" t="s">
        <v>1242</v>
      </c>
      <c r="E20276" s="115">
        <v>751.02430000000004</v>
      </c>
      <c r="F20276" s="674">
        <v>293.83600000000001</v>
      </c>
      <c r="G20276" s="674">
        <v>295.84500000000003</v>
      </c>
      <c r="H20276" s="115">
        <f t="shared" si="632"/>
        <v>1.0068371472522089</v>
      </c>
      <c r="I20276" s="115">
        <f t="shared" si="633"/>
        <v>756.15920000000006</v>
      </c>
    </row>
    <row r="20277" spans="1:9" hidden="1">
      <c r="A20277" s="115" t="s">
        <v>51863</v>
      </c>
      <c r="B20277" s="115" t="s">
        <v>51864</v>
      </c>
      <c r="C20277" s="115" t="s">
        <v>51865</v>
      </c>
      <c r="D20277" s="115" t="s">
        <v>1242</v>
      </c>
      <c r="E20277" s="115">
        <v>216.38849999999999</v>
      </c>
      <c r="F20277" s="674">
        <v>293.83600000000001</v>
      </c>
      <c r="G20277" s="674">
        <v>295.84500000000003</v>
      </c>
      <c r="H20277" s="115">
        <f t="shared" si="632"/>
        <v>1.0068371472522089</v>
      </c>
      <c r="I20277" s="115">
        <f t="shared" si="633"/>
        <v>217.86799999999999</v>
      </c>
    </row>
    <row r="20278" spans="1:9" hidden="1">
      <c r="A20278" s="115" t="s">
        <v>51866</v>
      </c>
      <c r="B20278" s="115" t="s">
        <v>51867</v>
      </c>
      <c r="C20278" s="115" t="s">
        <v>51868</v>
      </c>
      <c r="D20278" s="115" t="s">
        <v>1453</v>
      </c>
      <c r="E20278" s="115">
        <v>85.8</v>
      </c>
      <c r="F20278" s="674">
        <v>293.83600000000001</v>
      </c>
      <c r="G20278" s="674">
        <v>295.84500000000003</v>
      </c>
      <c r="H20278" s="115">
        <f t="shared" si="632"/>
        <v>1.0068371472522089</v>
      </c>
      <c r="I20278" s="115">
        <f t="shared" si="633"/>
        <v>86.386600000000001</v>
      </c>
    </row>
    <row r="20279" spans="1:9" hidden="1">
      <c r="A20279" s="115" t="s">
        <v>51869</v>
      </c>
      <c r="B20279" s="115" t="s">
        <v>51870</v>
      </c>
      <c r="C20279" s="115" t="s">
        <v>51871</v>
      </c>
      <c r="D20279" s="115" t="s">
        <v>1694</v>
      </c>
      <c r="E20279" s="115">
        <v>3349.5</v>
      </c>
      <c r="F20279" s="674">
        <v>293.83600000000001</v>
      </c>
      <c r="G20279" s="674">
        <v>295.84500000000003</v>
      </c>
      <c r="H20279" s="115">
        <f t="shared" si="632"/>
        <v>1.0068371472522089</v>
      </c>
      <c r="I20279" s="115">
        <f t="shared" si="633"/>
        <v>3372.4009999999998</v>
      </c>
    </row>
    <row r="20280" spans="1:9" hidden="1">
      <c r="A20280" s="115" t="s">
        <v>51872</v>
      </c>
      <c r="B20280" s="115" t="s">
        <v>51873</v>
      </c>
      <c r="C20280" s="115" t="s">
        <v>51874</v>
      </c>
      <c r="D20280" s="115" t="s">
        <v>1694</v>
      </c>
      <c r="E20280" s="115">
        <v>3046</v>
      </c>
      <c r="F20280" s="674">
        <v>293.83600000000001</v>
      </c>
      <c r="G20280" s="674">
        <v>295.84500000000003</v>
      </c>
      <c r="H20280" s="115">
        <f t="shared" si="632"/>
        <v>1.0068371472522089</v>
      </c>
      <c r="I20280" s="115">
        <f t="shared" si="633"/>
        <v>3066.826</v>
      </c>
    </row>
    <row r="20281" spans="1:9" hidden="1">
      <c r="A20281" s="115" t="s">
        <v>51875</v>
      </c>
      <c r="B20281" s="115" t="s">
        <v>51876</v>
      </c>
      <c r="C20281" s="115" t="s">
        <v>51877</v>
      </c>
      <c r="D20281" s="115" t="s">
        <v>1694</v>
      </c>
      <c r="E20281" s="115">
        <v>2969.3</v>
      </c>
      <c r="F20281" s="674">
        <v>293.83600000000001</v>
      </c>
      <c r="G20281" s="674">
        <v>295.84500000000003</v>
      </c>
      <c r="H20281" s="115">
        <f t="shared" si="632"/>
        <v>1.0068371472522089</v>
      </c>
      <c r="I20281" s="115">
        <f t="shared" si="633"/>
        <v>2989.6015000000002</v>
      </c>
    </row>
    <row r="20282" spans="1:9" hidden="1">
      <c r="A20282" s="115" t="s">
        <v>51878</v>
      </c>
      <c r="B20282" s="115" t="s">
        <v>51879</v>
      </c>
      <c r="C20282" s="115" t="s">
        <v>51880</v>
      </c>
      <c r="D20282" s="115" t="s">
        <v>1694</v>
      </c>
      <c r="E20282" s="115">
        <v>3317.4</v>
      </c>
      <c r="F20282" s="674">
        <v>293.83600000000001</v>
      </c>
      <c r="G20282" s="674">
        <v>295.84500000000003</v>
      </c>
      <c r="H20282" s="115">
        <f t="shared" si="632"/>
        <v>1.0068371472522089</v>
      </c>
      <c r="I20282" s="115">
        <f t="shared" si="633"/>
        <v>3340.0816</v>
      </c>
    </row>
    <row r="20283" spans="1:9" hidden="1">
      <c r="A20283" s="115" t="s">
        <v>51881</v>
      </c>
      <c r="B20283" s="115" t="s">
        <v>51882</v>
      </c>
      <c r="C20283" s="115" t="s">
        <v>51883</v>
      </c>
      <c r="D20283" s="115" t="s">
        <v>1694</v>
      </c>
      <c r="E20283" s="115">
        <v>4990</v>
      </c>
      <c r="F20283" s="674">
        <v>293.83600000000001</v>
      </c>
      <c r="G20283" s="674">
        <v>295.84500000000003</v>
      </c>
      <c r="H20283" s="115">
        <f t="shared" si="632"/>
        <v>1.0068371472522089</v>
      </c>
      <c r="I20283" s="115">
        <f t="shared" si="633"/>
        <v>5024.1174000000001</v>
      </c>
    </row>
    <row r="20284" spans="1:9" hidden="1">
      <c r="A20284" s="115" t="s">
        <v>51884</v>
      </c>
      <c r="B20284" s="115" t="s">
        <v>51885</v>
      </c>
      <c r="C20284" s="115" t="s">
        <v>51886</v>
      </c>
      <c r="D20284" s="115" t="s">
        <v>1694</v>
      </c>
      <c r="E20284" s="115">
        <v>3987.6</v>
      </c>
      <c r="F20284" s="674">
        <v>293.83600000000001</v>
      </c>
      <c r="G20284" s="674">
        <v>295.84500000000003</v>
      </c>
      <c r="H20284" s="115">
        <f t="shared" si="632"/>
        <v>1.0068371472522089</v>
      </c>
      <c r="I20284" s="115">
        <f t="shared" si="633"/>
        <v>4014.8638000000001</v>
      </c>
    </row>
    <row r="20285" spans="1:9" hidden="1">
      <c r="A20285" s="115" t="s">
        <v>51887</v>
      </c>
      <c r="B20285" s="115" t="s">
        <v>51888</v>
      </c>
      <c r="C20285" s="115" t="s">
        <v>51889</v>
      </c>
      <c r="D20285" s="115" t="s">
        <v>1694</v>
      </c>
      <c r="E20285" s="115">
        <v>4133.2</v>
      </c>
      <c r="F20285" s="674">
        <v>293.83600000000001</v>
      </c>
      <c r="G20285" s="674">
        <v>295.84500000000003</v>
      </c>
      <c r="H20285" s="115">
        <f t="shared" si="632"/>
        <v>1.0068371472522089</v>
      </c>
      <c r="I20285" s="115">
        <f t="shared" si="633"/>
        <v>4161.4593000000004</v>
      </c>
    </row>
    <row r="20286" spans="1:9" hidden="1">
      <c r="A20286" s="115" t="s">
        <v>51890</v>
      </c>
      <c r="B20286" s="115" t="s">
        <v>51891</v>
      </c>
      <c r="C20286" s="115" t="s">
        <v>51892</v>
      </c>
      <c r="D20286" s="115" t="s">
        <v>1453</v>
      </c>
      <c r="E20286" s="115">
        <v>227.73929999999999</v>
      </c>
      <c r="F20286" s="674">
        <v>293.83600000000001</v>
      </c>
      <c r="G20286" s="674">
        <v>295.84500000000003</v>
      </c>
      <c r="H20286" s="115">
        <f t="shared" si="632"/>
        <v>1.0068371472522089</v>
      </c>
      <c r="I20286" s="115">
        <f t="shared" si="633"/>
        <v>229.29640000000001</v>
      </c>
    </row>
    <row r="20287" spans="1:9" hidden="1">
      <c r="A20287" s="115" t="s">
        <v>51893</v>
      </c>
      <c r="B20287" s="115" t="s">
        <v>51894</v>
      </c>
      <c r="C20287" s="115" t="s">
        <v>51895</v>
      </c>
      <c r="D20287" s="115" t="s">
        <v>1453</v>
      </c>
      <c r="E20287" s="115">
        <v>184.67019999999999</v>
      </c>
      <c r="F20287" s="674">
        <v>293.83600000000001</v>
      </c>
      <c r="G20287" s="674">
        <v>295.84500000000003</v>
      </c>
      <c r="H20287" s="115">
        <f t="shared" si="632"/>
        <v>1.0068371472522089</v>
      </c>
      <c r="I20287" s="115">
        <f t="shared" si="633"/>
        <v>185.93279999999999</v>
      </c>
    </row>
    <row r="20288" spans="1:9" hidden="1">
      <c r="A20288" s="115" t="s">
        <v>51896</v>
      </c>
      <c r="B20288" s="115" t="s">
        <v>51897</v>
      </c>
      <c r="C20288" s="115" t="s">
        <v>51898</v>
      </c>
      <c r="D20288" s="115" t="s">
        <v>1453</v>
      </c>
      <c r="E20288" s="115">
        <v>43.069099999999999</v>
      </c>
      <c r="F20288" s="674">
        <v>293.83600000000001</v>
      </c>
      <c r="G20288" s="674">
        <v>295.84500000000003</v>
      </c>
      <c r="H20288" s="115">
        <f t="shared" si="632"/>
        <v>1.0068371472522089</v>
      </c>
      <c r="I20288" s="115">
        <f t="shared" si="633"/>
        <v>43.363599999999998</v>
      </c>
    </row>
    <row r="20289" spans="1:9" hidden="1">
      <c r="A20289" s="115" t="s">
        <v>51899</v>
      </c>
      <c r="B20289" s="115" t="s">
        <v>51900</v>
      </c>
      <c r="C20289" s="115" t="s">
        <v>51901</v>
      </c>
      <c r="D20289" s="115" t="s">
        <v>1694</v>
      </c>
      <c r="E20289" s="115">
        <v>100</v>
      </c>
      <c r="F20289" s="674">
        <v>293.83600000000001</v>
      </c>
      <c r="G20289" s="674">
        <v>295.84500000000003</v>
      </c>
      <c r="H20289" s="115">
        <f t="shared" si="632"/>
        <v>1.0068371472522089</v>
      </c>
      <c r="I20289" s="115">
        <f t="shared" si="633"/>
        <v>100.6837</v>
      </c>
    </row>
    <row r="20290" spans="1:9" hidden="1">
      <c r="A20290" s="115" t="s">
        <v>51902</v>
      </c>
      <c r="B20290" s="115" t="s">
        <v>51903</v>
      </c>
      <c r="C20290" s="115" t="s">
        <v>51904</v>
      </c>
      <c r="D20290" s="115" t="s">
        <v>1694</v>
      </c>
      <c r="E20290" s="115">
        <v>110</v>
      </c>
      <c r="F20290" s="674">
        <v>293.83600000000001</v>
      </c>
      <c r="G20290" s="674">
        <v>295.84500000000003</v>
      </c>
      <c r="H20290" s="115">
        <f t="shared" si="632"/>
        <v>1.0068371472522089</v>
      </c>
      <c r="I20290" s="115">
        <f t="shared" si="633"/>
        <v>110.7521</v>
      </c>
    </row>
    <row r="20291" spans="1:9" hidden="1">
      <c r="A20291" s="115" t="s">
        <v>51905</v>
      </c>
      <c r="B20291" s="115" t="s">
        <v>51906</v>
      </c>
      <c r="C20291" s="115" t="s">
        <v>51907</v>
      </c>
      <c r="D20291" s="115" t="s">
        <v>1694</v>
      </c>
      <c r="E20291" s="115">
        <v>75</v>
      </c>
      <c r="F20291" s="674">
        <v>293.83600000000001</v>
      </c>
      <c r="G20291" s="674">
        <v>295.84500000000003</v>
      </c>
      <c r="H20291" s="115">
        <f t="shared" si="632"/>
        <v>1.0068371472522089</v>
      </c>
      <c r="I20291" s="115">
        <f t="shared" si="633"/>
        <v>75.512799999999999</v>
      </c>
    </row>
    <row r="20292" spans="1:9" hidden="1">
      <c r="A20292" s="115" t="s">
        <v>51908</v>
      </c>
      <c r="B20292" s="115" t="s">
        <v>51909</v>
      </c>
      <c r="C20292" s="115" t="s">
        <v>51910</v>
      </c>
      <c r="D20292" s="115" t="s">
        <v>1694</v>
      </c>
      <c r="E20292" s="115">
        <v>85</v>
      </c>
      <c r="F20292" s="674">
        <v>293.83600000000001</v>
      </c>
      <c r="G20292" s="674">
        <v>295.84500000000003</v>
      </c>
      <c r="H20292" s="115">
        <f t="shared" si="632"/>
        <v>1.0068371472522089</v>
      </c>
      <c r="I20292" s="115">
        <f t="shared" si="633"/>
        <v>85.581199999999995</v>
      </c>
    </row>
    <row r="20293" spans="1:9" hidden="1">
      <c r="A20293" s="115" t="s">
        <v>51911</v>
      </c>
      <c r="B20293" s="115" t="s">
        <v>51912</v>
      </c>
      <c r="C20293" s="115" t="s">
        <v>51913</v>
      </c>
      <c r="D20293" s="115" t="s">
        <v>1453</v>
      </c>
      <c r="E20293" s="115">
        <v>26.275600000000001</v>
      </c>
      <c r="F20293" s="674">
        <v>293.83600000000001</v>
      </c>
      <c r="G20293" s="674">
        <v>295.84500000000003</v>
      </c>
      <c r="H20293" s="115">
        <f t="shared" ref="H20293:H20356" si="634">G20293/F20293</f>
        <v>1.0068371472522089</v>
      </c>
      <c r="I20293" s="115">
        <f t="shared" ref="I20293:I20356" si="635">ROUND(H20293*E20293,4)</f>
        <v>26.455300000000001</v>
      </c>
    </row>
    <row r="20294" spans="1:9" hidden="1">
      <c r="A20294" s="115" t="s">
        <v>51914</v>
      </c>
      <c r="B20294" s="115" t="s">
        <v>51915</v>
      </c>
      <c r="C20294" s="115" t="s">
        <v>50266</v>
      </c>
      <c r="D20294" s="115" t="s">
        <v>1453</v>
      </c>
      <c r="E20294" s="115">
        <v>1.0175000000000001</v>
      </c>
      <c r="F20294" s="674">
        <v>293.83600000000001</v>
      </c>
      <c r="G20294" s="674">
        <v>295.84500000000003</v>
      </c>
      <c r="H20294" s="115">
        <f t="shared" si="634"/>
        <v>1.0068371472522089</v>
      </c>
      <c r="I20294" s="115">
        <f t="shared" si="635"/>
        <v>1.0245</v>
      </c>
    </row>
    <row r="20295" spans="1:9" hidden="1">
      <c r="A20295" s="115" t="s">
        <v>51916</v>
      </c>
      <c r="B20295" s="115" t="s">
        <v>51917</v>
      </c>
      <c r="C20295" s="115" t="s">
        <v>50269</v>
      </c>
      <c r="D20295" s="115" t="s">
        <v>1453</v>
      </c>
      <c r="E20295" s="115">
        <v>0.83689999999999998</v>
      </c>
      <c r="F20295" s="674">
        <v>293.83600000000001</v>
      </c>
      <c r="G20295" s="674">
        <v>295.84500000000003</v>
      </c>
      <c r="H20295" s="115">
        <f t="shared" si="634"/>
        <v>1.0068371472522089</v>
      </c>
      <c r="I20295" s="115">
        <f t="shared" si="635"/>
        <v>0.84260000000000002</v>
      </c>
    </row>
    <row r="20296" spans="1:9" hidden="1">
      <c r="A20296" s="115" t="s">
        <v>51918</v>
      </c>
      <c r="B20296" s="115" t="s">
        <v>51919</v>
      </c>
      <c r="C20296" s="115" t="s">
        <v>50272</v>
      </c>
      <c r="D20296" s="115" t="s">
        <v>1453</v>
      </c>
      <c r="E20296" s="115">
        <v>2.8338000000000001</v>
      </c>
      <c r="F20296" s="674">
        <v>293.83600000000001</v>
      </c>
      <c r="G20296" s="674">
        <v>295.84500000000003</v>
      </c>
      <c r="H20296" s="115">
        <f t="shared" si="634"/>
        <v>1.0068371472522089</v>
      </c>
      <c r="I20296" s="115">
        <f t="shared" si="635"/>
        <v>2.8532000000000002</v>
      </c>
    </row>
    <row r="20297" spans="1:9" hidden="1">
      <c r="A20297" s="115" t="s">
        <v>51920</v>
      </c>
      <c r="B20297" s="115" t="s">
        <v>51921</v>
      </c>
      <c r="C20297" s="115" t="s">
        <v>50275</v>
      </c>
      <c r="D20297" s="115" t="s">
        <v>1453</v>
      </c>
      <c r="E20297" s="115">
        <v>1.8163</v>
      </c>
      <c r="F20297" s="674">
        <v>293.83600000000001</v>
      </c>
      <c r="G20297" s="674">
        <v>295.84500000000003</v>
      </c>
      <c r="H20297" s="115">
        <f t="shared" si="634"/>
        <v>1.0068371472522089</v>
      </c>
      <c r="I20297" s="115">
        <f t="shared" si="635"/>
        <v>1.8287</v>
      </c>
    </row>
    <row r="20298" spans="1:9" hidden="1">
      <c r="A20298" s="115" t="s">
        <v>51922</v>
      </c>
      <c r="B20298" s="115" t="s">
        <v>51923</v>
      </c>
      <c r="C20298" s="115" t="s">
        <v>50278</v>
      </c>
      <c r="D20298" s="115" t="s">
        <v>2038</v>
      </c>
      <c r="E20298" s="115">
        <v>1.4315</v>
      </c>
      <c r="F20298" s="674">
        <v>293.83600000000001</v>
      </c>
      <c r="G20298" s="674">
        <v>295.84500000000003</v>
      </c>
      <c r="H20298" s="115">
        <f t="shared" si="634"/>
        <v>1.0068371472522089</v>
      </c>
      <c r="I20298" s="115">
        <f t="shared" si="635"/>
        <v>1.4413</v>
      </c>
    </row>
    <row r="20299" spans="1:9" hidden="1">
      <c r="A20299" s="115" t="s">
        <v>51924</v>
      </c>
      <c r="B20299" s="115" t="s">
        <v>51925</v>
      </c>
      <c r="C20299" s="115" t="s">
        <v>50281</v>
      </c>
      <c r="D20299" s="115" t="s">
        <v>1453</v>
      </c>
      <c r="E20299" s="115">
        <v>7.0411000000000001</v>
      </c>
      <c r="F20299" s="674">
        <v>293.83600000000001</v>
      </c>
      <c r="G20299" s="674">
        <v>295.84500000000003</v>
      </c>
      <c r="H20299" s="115">
        <f t="shared" si="634"/>
        <v>1.0068371472522089</v>
      </c>
      <c r="I20299" s="115">
        <f t="shared" si="635"/>
        <v>7.0891999999999999</v>
      </c>
    </row>
    <row r="20300" spans="1:9" hidden="1">
      <c r="A20300" s="115" t="s">
        <v>51926</v>
      </c>
      <c r="B20300" s="115" t="s">
        <v>51927</v>
      </c>
      <c r="C20300" s="115" t="s">
        <v>50284</v>
      </c>
      <c r="D20300" s="115" t="s">
        <v>1242</v>
      </c>
      <c r="E20300" s="115">
        <v>14.216900000000001</v>
      </c>
      <c r="F20300" s="674">
        <v>293.83600000000001</v>
      </c>
      <c r="G20300" s="674">
        <v>295.84500000000003</v>
      </c>
      <c r="H20300" s="115">
        <f t="shared" si="634"/>
        <v>1.0068371472522089</v>
      </c>
      <c r="I20300" s="115">
        <f t="shared" si="635"/>
        <v>14.3141</v>
      </c>
    </row>
    <row r="20301" spans="1:9" hidden="1">
      <c r="A20301" s="115" t="s">
        <v>51928</v>
      </c>
      <c r="B20301" s="115" t="s">
        <v>51929</v>
      </c>
      <c r="C20301" s="115" t="s">
        <v>50287</v>
      </c>
      <c r="D20301" s="115" t="s">
        <v>1453</v>
      </c>
      <c r="E20301" s="115">
        <v>31.511500000000002</v>
      </c>
      <c r="F20301" s="674">
        <v>293.83600000000001</v>
      </c>
      <c r="G20301" s="674">
        <v>295.84500000000003</v>
      </c>
      <c r="H20301" s="115">
        <f t="shared" si="634"/>
        <v>1.0068371472522089</v>
      </c>
      <c r="I20301" s="115">
        <f t="shared" si="635"/>
        <v>31.726900000000001</v>
      </c>
    </row>
    <row r="20302" spans="1:9" hidden="1">
      <c r="A20302" s="115" t="s">
        <v>51930</v>
      </c>
      <c r="B20302" s="115" t="s">
        <v>51931</v>
      </c>
      <c r="C20302" s="115" t="s">
        <v>50290</v>
      </c>
      <c r="D20302" s="115" t="s">
        <v>1453</v>
      </c>
      <c r="E20302" s="115">
        <v>14.375</v>
      </c>
      <c r="F20302" s="674">
        <v>293.83600000000001</v>
      </c>
      <c r="G20302" s="674">
        <v>295.84500000000003</v>
      </c>
      <c r="H20302" s="115">
        <f t="shared" si="634"/>
        <v>1.0068371472522089</v>
      </c>
      <c r="I20302" s="115">
        <f t="shared" si="635"/>
        <v>14.4733</v>
      </c>
    </row>
    <row r="20303" spans="1:9" hidden="1">
      <c r="A20303" s="115" t="s">
        <v>51932</v>
      </c>
      <c r="B20303" s="115" t="s">
        <v>51933</v>
      </c>
      <c r="C20303" s="115" t="s">
        <v>50293</v>
      </c>
      <c r="D20303" s="115" t="s">
        <v>1453</v>
      </c>
      <c r="E20303" s="115">
        <v>15.972200000000001</v>
      </c>
      <c r="F20303" s="674">
        <v>293.83600000000001</v>
      </c>
      <c r="G20303" s="674">
        <v>295.84500000000003</v>
      </c>
      <c r="H20303" s="115">
        <f t="shared" si="634"/>
        <v>1.0068371472522089</v>
      </c>
      <c r="I20303" s="115">
        <f t="shared" si="635"/>
        <v>16.081399999999999</v>
      </c>
    </row>
    <row r="20304" spans="1:9" hidden="1">
      <c r="A20304" s="115" t="s">
        <v>51934</v>
      </c>
      <c r="B20304" s="115" t="s">
        <v>51935</v>
      </c>
      <c r="C20304" s="115" t="s">
        <v>50296</v>
      </c>
      <c r="D20304" s="115" t="s">
        <v>1453</v>
      </c>
      <c r="E20304" s="115">
        <v>17.535299999999999</v>
      </c>
      <c r="F20304" s="674">
        <v>293.83600000000001</v>
      </c>
      <c r="G20304" s="674">
        <v>295.84500000000003</v>
      </c>
      <c r="H20304" s="115">
        <f t="shared" si="634"/>
        <v>1.0068371472522089</v>
      </c>
      <c r="I20304" s="115">
        <f t="shared" si="635"/>
        <v>17.655200000000001</v>
      </c>
    </row>
    <row r="20305" spans="1:9" hidden="1">
      <c r="A20305" s="115" t="s">
        <v>51936</v>
      </c>
      <c r="B20305" s="115" t="s">
        <v>51937</v>
      </c>
      <c r="C20305" s="115" t="s">
        <v>50299</v>
      </c>
      <c r="D20305" s="115" t="s">
        <v>1453</v>
      </c>
      <c r="E20305" s="115">
        <v>17.409500000000001</v>
      </c>
      <c r="F20305" s="674">
        <v>293.83600000000001</v>
      </c>
      <c r="G20305" s="674">
        <v>295.84500000000003</v>
      </c>
      <c r="H20305" s="115">
        <f t="shared" si="634"/>
        <v>1.0068371472522089</v>
      </c>
      <c r="I20305" s="115">
        <f t="shared" si="635"/>
        <v>17.528500000000001</v>
      </c>
    </row>
    <row r="20306" spans="1:9" hidden="1">
      <c r="A20306" s="115" t="s">
        <v>51938</v>
      </c>
      <c r="B20306" s="115" t="s">
        <v>51939</v>
      </c>
      <c r="C20306" s="115" t="s">
        <v>50302</v>
      </c>
      <c r="D20306" s="115" t="s">
        <v>1453</v>
      </c>
      <c r="E20306" s="115">
        <v>19.326599999999999</v>
      </c>
      <c r="F20306" s="674">
        <v>293.83600000000001</v>
      </c>
      <c r="G20306" s="674">
        <v>295.84500000000003</v>
      </c>
      <c r="H20306" s="115">
        <f t="shared" si="634"/>
        <v>1.0068371472522089</v>
      </c>
      <c r="I20306" s="115">
        <f t="shared" si="635"/>
        <v>19.4587</v>
      </c>
    </row>
    <row r="20307" spans="1:9" hidden="1">
      <c r="A20307" s="115" t="s">
        <v>51940</v>
      </c>
      <c r="B20307" s="115" t="s">
        <v>51941</v>
      </c>
      <c r="C20307" s="115" t="s">
        <v>50305</v>
      </c>
      <c r="D20307" s="115" t="s">
        <v>1453</v>
      </c>
      <c r="E20307" s="115">
        <v>21.217700000000001</v>
      </c>
      <c r="F20307" s="674">
        <v>293.83600000000001</v>
      </c>
      <c r="G20307" s="674">
        <v>295.84500000000003</v>
      </c>
      <c r="H20307" s="115">
        <f t="shared" si="634"/>
        <v>1.0068371472522089</v>
      </c>
      <c r="I20307" s="115">
        <f t="shared" si="635"/>
        <v>21.3628</v>
      </c>
    </row>
    <row r="20308" spans="1:9" hidden="1">
      <c r="A20308" s="115" t="s">
        <v>51942</v>
      </c>
      <c r="B20308" s="115" t="s">
        <v>51943</v>
      </c>
      <c r="C20308" s="115" t="s">
        <v>50308</v>
      </c>
      <c r="D20308" s="115" t="s">
        <v>1453</v>
      </c>
      <c r="E20308" s="115">
        <v>17.1005</v>
      </c>
      <c r="F20308" s="674">
        <v>293.83600000000001</v>
      </c>
      <c r="G20308" s="674">
        <v>295.84500000000003</v>
      </c>
      <c r="H20308" s="115">
        <f t="shared" si="634"/>
        <v>1.0068371472522089</v>
      </c>
      <c r="I20308" s="115">
        <f t="shared" si="635"/>
        <v>17.217400000000001</v>
      </c>
    </row>
    <row r="20309" spans="1:9" hidden="1">
      <c r="A20309" s="115" t="s">
        <v>51944</v>
      </c>
      <c r="B20309" s="115" t="s">
        <v>51945</v>
      </c>
      <c r="C20309" s="115" t="s">
        <v>50311</v>
      </c>
      <c r="D20309" s="115" t="s">
        <v>1453</v>
      </c>
      <c r="E20309" s="115">
        <v>20.146699999999999</v>
      </c>
      <c r="F20309" s="674">
        <v>293.83600000000001</v>
      </c>
      <c r="G20309" s="674">
        <v>295.84500000000003</v>
      </c>
      <c r="H20309" s="115">
        <f t="shared" si="634"/>
        <v>1.0068371472522089</v>
      </c>
      <c r="I20309" s="115">
        <f t="shared" si="635"/>
        <v>20.284400000000002</v>
      </c>
    </row>
    <row r="20310" spans="1:9" hidden="1">
      <c r="A20310" s="115" t="s">
        <v>51946</v>
      </c>
      <c r="B20310" s="115" t="s">
        <v>51947</v>
      </c>
      <c r="C20310" s="115" t="s">
        <v>50314</v>
      </c>
      <c r="D20310" s="115" t="s">
        <v>1453</v>
      </c>
      <c r="E20310" s="115">
        <v>38.424799999999998</v>
      </c>
      <c r="F20310" s="674">
        <v>293.83600000000001</v>
      </c>
      <c r="G20310" s="674">
        <v>295.84500000000003</v>
      </c>
      <c r="H20310" s="115">
        <f t="shared" si="634"/>
        <v>1.0068371472522089</v>
      </c>
      <c r="I20310" s="115">
        <f t="shared" si="635"/>
        <v>38.6875</v>
      </c>
    </row>
    <row r="20311" spans="1:9" hidden="1">
      <c r="A20311" s="115" t="s">
        <v>51948</v>
      </c>
      <c r="B20311" s="115" t="s">
        <v>51949</v>
      </c>
      <c r="C20311" s="115" t="s">
        <v>50317</v>
      </c>
      <c r="D20311" s="115" t="s">
        <v>1453</v>
      </c>
      <c r="E20311" s="115">
        <v>30.160499999999999</v>
      </c>
      <c r="F20311" s="674">
        <v>293.83600000000001</v>
      </c>
      <c r="G20311" s="674">
        <v>295.84500000000003</v>
      </c>
      <c r="H20311" s="115">
        <f t="shared" si="634"/>
        <v>1.0068371472522089</v>
      </c>
      <c r="I20311" s="115">
        <f t="shared" si="635"/>
        <v>30.366700000000002</v>
      </c>
    </row>
    <row r="20312" spans="1:9" hidden="1">
      <c r="A20312" s="115" t="s">
        <v>51950</v>
      </c>
      <c r="B20312" s="115" t="s">
        <v>51951</v>
      </c>
      <c r="C20312" s="115" t="s">
        <v>50320</v>
      </c>
      <c r="D20312" s="115" t="s">
        <v>1453</v>
      </c>
      <c r="E20312" s="115">
        <v>11.1534</v>
      </c>
      <c r="F20312" s="674">
        <v>293.83600000000001</v>
      </c>
      <c r="G20312" s="674">
        <v>295.84500000000003</v>
      </c>
      <c r="H20312" s="115">
        <f t="shared" si="634"/>
        <v>1.0068371472522089</v>
      </c>
      <c r="I20312" s="115">
        <f t="shared" si="635"/>
        <v>11.229699999999999</v>
      </c>
    </row>
    <row r="20313" spans="1:9" hidden="1">
      <c r="A20313" s="115" t="s">
        <v>51952</v>
      </c>
      <c r="B20313" s="115" t="s">
        <v>51953</v>
      </c>
      <c r="C20313" s="115" t="s">
        <v>50323</v>
      </c>
      <c r="D20313" s="115" t="s">
        <v>1453</v>
      </c>
      <c r="E20313" s="115">
        <v>20.852599999999999</v>
      </c>
      <c r="F20313" s="674">
        <v>293.83600000000001</v>
      </c>
      <c r="G20313" s="674">
        <v>295.84500000000003</v>
      </c>
      <c r="H20313" s="115">
        <f t="shared" si="634"/>
        <v>1.0068371472522089</v>
      </c>
      <c r="I20313" s="115">
        <f t="shared" si="635"/>
        <v>20.995200000000001</v>
      </c>
    </row>
    <row r="20314" spans="1:9" hidden="1">
      <c r="A20314" s="115" t="s">
        <v>51954</v>
      </c>
      <c r="B20314" s="115" t="s">
        <v>51955</v>
      </c>
      <c r="C20314" s="115" t="s">
        <v>50326</v>
      </c>
      <c r="D20314" s="115" t="s">
        <v>1453</v>
      </c>
      <c r="E20314" s="115">
        <v>12.039899999999999</v>
      </c>
      <c r="F20314" s="674">
        <v>293.83600000000001</v>
      </c>
      <c r="G20314" s="674">
        <v>295.84500000000003</v>
      </c>
      <c r="H20314" s="115">
        <f t="shared" si="634"/>
        <v>1.0068371472522089</v>
      </c>
      <c r="I20314" s="115">
        <f t="shared" si="635"/>
        <v>12.122199999999999</v>
      </c>
    </row>
    <row r="20315" spans="1:9" hidden="1">
      <c r="A20315" s="115" t="s">
        <v>51956</v>
      </c>
      <c r="B20315" s="115" t="s">
        <v>51957</v>
      </c>
      <c r="C20315" s="115" t="s">
        <v>50329</v>
      </c>
      <c r="D20315" s="115" t="s">
        <v>1453</v>
      </c>
      <c r="E20315" s="115">
        <v>25.3127</v>
      </c>
      <c r="F20315" s="674">
        <v>293.83600000000001</v>
      </c>
      <c r="G20315" s="674">
        <v>295.84500000000003</v>
      </c>
      <c r="H20315" s="115">
        <f t="shared" si="634"/>
        <v>1.0068371472522089</v>
      </c>
      <c r="I20315" s="115">
        <f t="shared" si="635"/>
        <v>25.485800000000001</v>
      </c>
    </row>
    <row r="20316" spans="1:9" hidden="1">
      <c r="A20316" s="115" t="s">
        <v>51958</v>
      </c>
      <c r="B20316" s="115" t="s">
        <v>51959</v>
      </c>
      <c r="C20316" s="115" t="s">
        <v>50332</v>
      </c>
      <c r="D20316" s="115" t="s">
        <v>1453</v>
      </c>
      <c r="E20316" s="115">
        <v>15.4193</v>
      </c>
      <c r="F20316" s="674">
        <v>293.83600000000001</v>
      </c>
      <c r="G20316" s="674">
        <v>295.84500000000003</v>
      </c>
      <c r="H20316" s="115">
        <f t="shared" si="634"/>
        <v>1.0068371472522089</v>
      </c>
      <c r="I20316" s="115">
        <f t="shared" si="635"/>
        <v>15.524699999999999</v>
      </c>
    </row>
    <row r="20317" spans="1:9" hidden="1">
      <c r="A20317" s="115" t="s">
        <v>51960</v>
      </c>
      <c r="B20317" s="115" t="s">
        <v>51961</v>
      </c>
      <c r="C20317" s="115" t="s">
        <v>50335</v>
      </c>
      <c r="D20317" s="115" t="s">
        <v>1453</v>
      </c>
      <c r="E20317" s="115">
        <v>16.719899999999999</v>
      </c>
      <c r="F20317" s="674">
        <v>293.83600000000001</v>
      </c>
      <c r="G20317" s="674">
        <v>295.84500000000003</v>
      </c>
      <c r="H20317" s="115">
        <f t="shared" si="634"/>
        <v>1.0068371472522089</v>
      </c>
      <c r="I20317" s="115">
        <f t="shared" si="635"/>
        <v>16.834199999999999</v>
      </c>
    </row>
    <row r="20318" spans="1:9" hidden="1">
      <c r="A20318" s="115" t="s">
        <v>51962</v>
      </c>
      <c r="B20318" s="115" t="s">
        <v>51963</v>
      </c>
      <c r="C20318" s="115" t="s">
        <v>50338</v>
      </c>
      <c r="D20318" s="115" t="s">
        <v>1453</v>
      </c>
      <c r="E20318" s="115">
        <v>14.700200000000001</v>
      </c>
      <c r="F20318" s="674">
        <v>293.83600000000001</v>
      </c>
      <c r="G20318" s="674">
        <v>295.84500000000003</v>
      </c>
      <c r="H20318" s="115">
        <f t="shared" si="634"/>
        <v>1.0068371472522089</v>
      </c>
      <c r="I20318" s="115">
        <f t="shared" si="635"/>
        <v>14.800700000000001</v>
      </c>
    </row>
    <row r="20319" spans="1:9" hidden="1">
      <c r="A20319" s="115" t="s">
        <v>51964</v>
      </c>
      <c r="B20319" s="115" t="s">
        <v>51965</v>
      </c>
      <c r="C20319" s="115" t="s">
        <v>50341</v>
      </c>
      <c r="D20319" s="115" t="s">
        <v>1453</v>
      </c>
      <c r="E20319" s="115">
        <v>10.5091</v>
      </c>
      <c r="F20319" s="674">
        <v>293.83600000000001</v>
      </c>
      <c r="G20319" s="674">
        <v>295.84500000000003</v>
      </c>
      <c r="H20319" s="115">
        <f t="shared" si="634"/>
        <v>1.0068371472522089</v>
      </c>
      <c r="I20319" s="115">
        <f t="shared" si="635"/>
        <v>10.581</v>
      </c>
    </row>
    <row r="20320" spans="1:9" hidden="1">
      <c r="A20320" s="115" t="s">
        <v>51966</v>
      </c>
      <c r="B20320" s="115" t="s">
        <v>51967</v>
      </c>
      <c r="C20320" s="115" t="s">
        <v>50344</v>
      </c>
      <c r="D20320" s="115" t="s">
        <v>1453</v>
      </c>
      <c r="E20320" s="115">
        <v>10.6235</v>
      </c>
      <c r="F20320" s="674">
        <v>293.83600000000001</v>
      </c>
      <c r="G20320" s="674">
        <v>295.84500000000003</v>
      </c>
      <c r="H20320" s="115">
        <f t="shared" si="634"/>
        <v>1.0068371472522089</v>
      </c>
      <c r="I20320" s="115">
        <f t="shared" si="635"/>
        <v>10.696099999999999</v>
      </c>
    </row>
    <row r="20321" spans="1:9" hidden="1">
      <c r="A20321" s="115" t="s">
        <v>51968</v>
      </c>
      <c r="B20321" s="115" t="s">
        <v>51969</v>
      </c>
      <c r="C20321" s="115" t="s">
        <v>50347</v>
      </c>
      <c r="D20321" s="115" t="s">
        <v>2038</v>
      </c>
      <c r="E20321" s="115">
        <v>0.58450000000000002</v>
      </c>
      <c r="F20321" s="674">
        <v>293.83600000000001</v>
      </c>
      <c r="G20321" s="674">
        <v>295.84500000000003</v>
      </c>
      <c r="H20321" s="115">
        <f t="shared" si="634"/>
        <v>1.0068371472522089</v>
      </c>
      <c r="I20321" s="115">
        <f t="shared" si="635"/>
        <v>0.58850000000000002</v>
      </c>
    </row>
    <row r="20322" spans="1:9" hidden="1">
      <c r="A20322" s="115" t="s">
        <v>51970</v>
      </c>
      <c r="B20322" s="115" t="s">
        <v>51971</v>
      </c>
      <c r="C20322" s="115" t="s">
        <v>50350</v>
      </c>
      <c r="D20322" s="115" t="s">
        <v>2038</v>
      </c>
      <c r="E20322" s="115">
        <v>0.38429999999999997</v>
      </c>
      <c r="F20322" s="674">
        <v>293.83600000000001</v>
      </c>
      <c r="G20322" s="674">
        <v>295.84500000000003</v>
      </c>
      <c r="H20322" s="115">
        <f t="shared" si="634"/>
        <v>1.0068371472522089</v>
      </c>
      <c r="I20322" s="115">
        <f t="shared" si="635"/>
        <v>0.38690000000000002</v>
      </c>
    </row>
    <row r="20323" spans="1:9" hidden="1">
      <c r="A20323" s="115" t="s">
        <v>51972</v>
      </c>
      <c r="B20323" s="115" t="s">
        <v>51973</v>
      </c>
      <c r="C20323" s="115" t="s">
        <v>50353</v>
      </c>
      <c r="D20323" s="115" t="s">
        <v>2038</v>
      </c>
      <c r="E20323" s="115">
        <v>1.7179</v>
      </c>
      <c r="F20323" s="674">
        <v>293.83600000000001</v>
      </c>
      <c r="G20323" s="674">
        <v>295.84500000000003</v>
      </c>
      <c r="H20323" s="115">
        <f t="shared" si="634"/>
        <v>1.0068371472522089</v>
      </c>
      <c r="I20323" s="115">
        <f t="shared" si="635"/>
        <v>1.7296</v>
      </c>
    </row>
    <row r="20324" spans="1:9" hidden="1">
      <c r="A20324" s="115" t="s">
        <v>51974</v>
      </c>
      <c r="B20324" s="115" t="s">
        <v>51975</v>
      </c>
      <c r="C20324" s="115" t="s">
        <v>50356</v>
      </c>
      <c r="D20324" s="115" t="s">
        <v>2038</v>
      </c>
      <c r="E20324" s="115">
        <v>3.2431999999999999</v>
      </c>
      <c r="F20324" s="674">
        <v>293.83600000000001</v>
      </c>
      <c r="G20324" s="674">
        <v>295.84500000000003</v>
      </c>
      <c r="H20324" s="115">
        <f t="shared" si="634"/>
        <v>1.0068371472522089</v>
      </c>
      <c r="I20324" s="115">
        <f t="shared" si="635"/>
        <v>3.2654000000000001</v>
      </c>
    </row>
    <row r="20325" spans="1:9" hidden="1">
      <c r="A20325" s="115" t="s">
        <v>51976</v>
      </c>
      <c r="B20325" s="115" t="s">
        <v>51977</v>
      </c>
      <c r="C20325" s="115" t="s">
        <v>50359</v>
      </c>
      <c r="D20325" s="115" t="s">
        <v>2038</v>
      </c>
      <c r="E20325" s="115">
        <v>4.1494999999999997</v>
      </c>
      <c r="F20325" s="674">
        <v>293.83600000000001</v>
      </c>
      <c r="G20325" s="674">
        <v>295.84500000000003</v>
      </c>
      <c r="H20325" s="115">
        <f t="shared" si="634"/>
        <v>1.0068371472522089</v>
      </c>
      <c r="I20325" s="115">
        <f t="shared" si="635"/>
        <v>4.1779000000000002</v>
      </c>
    </row>
    <row r="20326" spans="1:9" hidden="1">
      <c r="A20326" s="115" t="s">
        <v>51978</v>
      </c>
      <c r="B20326" s="115" t="s">
        <v>51979</v>
      </c>
      <c r="C20326" s="115" t="s">
        <v>50362</v>
      </c>
      <c r="D20326" s="115" t="s">
        <v>2038</v>
      </c>
      <c r="E20326" s="115">
        <v>5.2416</v>
      </c>
      <c r="F20326" s="674">
        <v>293.83600000000001</v>
      </c>
      <c r="G20326" s="674">
        <v>295.84500000000003</v>
      </c>
      <c r="H20326" s="115">
        <f t="shared" si="634"/>
        <v>1.0068371472522089</v>
      </c>
      <c r="I20326" s="115">
        <f t="shared" si="635"/>
        <v>5.2774000000000001</v>
      </c>
    </row>
    <row r="20327" spans="1:9" hidden="1">
      <c r="A20327" s="115" t="s">
        <v>51980</v>
      </c>
      <c r="B20327" s="115" t="s">
        <v>51981</v>
      </c>
      <c r="C20327" s="115" t="s">
        <v>50365</v>
      </c>
      <c r="D20327" s="115" t="s">
        <v>1453</v>
      </c>
      <c r="E20327" s="115">
        <v>58.186799999999998</v>
      </c>
      <c r="F20327" s="674">
        <v>293.83600000000001</v>
      </c>
      <c r="G20327" s="674">
        <v>295.84500000000003</v>
      </c>
      <c r="H20327" s="115">
        <f t="shared" si="634"/>
        <v>1.0068371472522089</v>
      </c>
      <c r="I20327" s="115">
        <f t="shared" si="635"/>
        <v>58.584600000000002</v>
      </c>
    </row>
    <row r="20328" spans="1:9" hidden="1">
      <c r="A20328" s="115" t="s">
        <v>51982</v>
      </c>
      <c r="B20328" s="115" t="s">
        <v>51983</v>
      </c>
      <c r="C20328" s="115" t="s">
        <v>50368</v>
      </c>
      <c r="D20328" s="115" t="s">
        <v>1453</v>
      </c>
      <c r="E20328" s="115">
        <v>100.27079999999999</v>
      </c>
      <c r="F20328" s="674">
        <v>293.83600000000001</v>
      </c>
      <c r="G20328" s="674">
        <v>295.84500000000003</v>
      </c>
      <c r="H20328" s="115">
        <f t="shared" si="634"/>
        <v>1.0068371472522089</v>
      </c>
      <c r="I20328" s="115">
        <f t="shared" si="635"/>
        <v>100.9564</v>
      </c>
    </row>
    <row r="20329" spans="1:9" hidden="1">
      <c r="A20329" s="115" t="s">
        <v>51984</v>
      </c>
      <c r="B20329" s="115" t="s">
        <v>51985</v>
      </c>
      <c r="C20329" s="115" t="s">
        <v>50371</v>
      </c>
      <c r="D20329" s="115" t="s">
        <v>1453</v>
      </c>
      <c r="E20329" s="115">
        <v>300.18259999999998</v>
      </c>
      <c r="F20329" s="674">
        <v>293.83600000000001</v>
      </c>
      <c r="G20329" s="674">
        <v>295.84500000000003</v>
      </c>
      <c r="H20329" s="115">
        <f t="shared" si="634"/>
        <v>1.0068371472522089</v>
      </c>
      <c r="I20329" s="115">
        <f t="shared" si="635"/>
        <v>302.23500000000001</v>
      </c>
    </row>
    <row r="20330" spans="1:9" hidden="1">
      <c r="A20330" s="115" t="s">
        <v>51986</v>
      </c>
      <c r="B20330" s="115" t="s">
        <v>51987</v>
      </c>
      <c r="C20330" s="115" t="s">
        <v>50374</v>
      </c>
      <c r="D20330" s="115" t="s">
        <v>1453</v>
      </c>
      <c r="E20330" s="115">
        <v>117.8854</v>
      </c>
      <c r="F20330" s="674">
        <v>293.83600000000001</v>
      </c>
      <c r="G20330" s="674">
        <v>295.84500000000003</v>
      </c>
      <c r="H20330" s="115">
        <f t="shared" si="634"/>
        <v>1.0068371472522089</v>
      </c>
      <c r="I20330" s="115">
        <f t="shared" si="635"/>
        <v>118.6914</v>
      </c>
    </row>
    <row r="20331" spans="1:9" hidden="1">
      <c r="A20331" s="115" t="s">
        <v>51988</v>
      </c>
      <c r="B20331" s="115" t="s">
        <v>51989</v>
      </c>
      <c r="C20331" s="115" t="s">
        <v>50377</v>
      </c>
      <c r="D20331" s="115" t="s">
        <v>1453</v>
      </c>
      <c r="E20331" s="115">
        <v>414.99639999999999</v>
      </c>
      <c r="F20331" s="674">
        <v>293.83600000000001</v>
      </c>
      <c r="G20331" s="674">
        <v>295.84500000000003</v>
      </c>
      <c r="H20331" s="115">
        <f t="shared" si="634"/>
        <v>1.0068371472522089</v>
      </c>
      <c r="I20331" s="115">
        <f t="shared" si="635"/>
        <v>417.8338</v>
      </c>
    </row>
    <row r="20332" spans="1:9" hidden="1">
      <c r="A20332" s="115" t="s">
        <v>51990</v>
      </c>
      <c r="B20332" s="115" t="s">
        <v>51991</v>
      </c>
      <c r="C20332" s="115" t="s">
        <v>50380</v>
      </c>
      <c r="D20332" s="115" t="s">
        <v>1453</v>
      </c>
      <c r="E20332" s="115">
        <v>40.5441</v>
      </c>
      <c r="F20332" s="674">
        <v>293.83600000000001</v>
      </c>
      <c r="G20332" s="674">
        <v>295.84500000000003</v>
      </c>
      <c r="H20332" s="115">
        <f t="shared" si="634"/>
        <v>1.0068371472522089</v>
      </c>
      <c r="I20332" s="115">
        <f t="shared" si="635"/>
        <v>40.821300000000001</v>
      </c>
    </row>
    <row r="20333" spans="1:9" hidden="1">
      <c r="A20333" s="115" t="s">
        <v>51992</v>
      </c>
      <c r="B20333" s="115" t="s">
        <v>51993</v>
      </c>
      <c r="C20333" s="115" t="s">
        <v>50383</v>
      </c>
      <c r="D20333" s="115" t="s">
        <v>2038</v>
      </c>
      <c r="E20333" s="115">
        <v>1.0038</v>
      </c>
      <c r="F20333" s="674">
        <v>293.83600000000001</v>
      </c>
      <c r="G20333" s="674">
        <v>295.84500000000003</v>
      </c>
      <c r="H20333" s="115">
        <f t="shared" si="634"/>
        <v>1.0068371472522089</v>
      </c>
      <c r="I20333" s="115">
        <f t="shared" si="635"/>
        <v>1.0106999999999999</v>
      </c>
    </row>
    <row r="20334" spans="1:9" hidden="1">
      <c r="A20334" s="115" t="s">
        <v>51994</v>
      </c>
      <c r="B20334" s="115" t="s">
        <v>51995</v>
      </c>
      <c r="C20334" s="115" t="s">
        <v>50386</v>
      </c>
      <c r="D20334" s="115" t="s">
        <v>2038</v>
      </c>
      <c r="E20334" s="115">
        <v>3.6076000000000001</v>
      </c>
      <c r="F20334" s="674">
        <v>293.83600000000001</v>
      </c>
      <c r="G20334" s="674">
        <v>295.84500000000003</v>
      </c>
      <c r="H20334" s="115">
        <f t="shared" si="634"/>
        <v>1.0068371472522089</v>
      </c>
      <c r="I20334" s="115">
        <f t="shared" si="635"/>
        <v>3.6322999999999999</v>
      </c>
    </row>
    <row r="20335" spans="1:9" hidden="1">
      <c r="A20335" s="115" t="s">
        <v>51996</v>
      </c>
      <c r="B20335" s="115" t="s">
        <v>51997</v>
      </c>
      <c r="C20335" s="115" t="s">
        <v>50389</v>
      </c>
      <c r="D20335" s="115" t="s">
        <v>2038</v>
      </c>
      <c r="E20335" s="115">
        <v>5.8265000000000002</v>
      </c>
      <c r="F20335" s="674">
        <v>293.83600000000001</v>
      </c>
      <c r="G20335" s="674">
        <v>295.84500000000003</v>
      </c>
      <c r="H20335" s="115">
        <f t="shared" si="634"/>
        <v>1.0068371472522089</v>
      </c>
      <c r="I20335" s="115">
        <f t="shared" si="635"/>
        <v>5.8662999999999998</v>
      </c>
    </row>
    <row r="20336" spans="1:9" hidden="1">
      <c r="A20336" s="115" t="s">
        <v>51998</v>
      </c>
      <c r="B20336" s="115" t="s">
        <v>51999</v>
      </c>
      <c r="C20336" s="115" t="s">
        <v>50392</v>
      </c>
      <c r="D20336" s="115" t="s">
        <v>1453</v>
      </c>
      <c r="E20336" s="115">
        <v>56.247599999999998</v>
      </c>
      <c r="F20336" s="674">
        <v>293.83600000000001</v>
      </c>
      <c r="G20336" s="674">
        <v>295.84500000000003</v>
      </c>
      <c r="H20336" s="115">
        <f t="shared" si="634"/>
        <v>1.0068371472522089</v>
      </c>
      <c r="I20336" s="115">
        <f t="shared" si="635"/>
        <v>56.632199999999997</v>
      </c>
    </row>
    <row r="20337" spans="1:9" hidden="1">
      <c r="A20337" s="115" t="s">
        <v>52000</v>
      </c>
      <c r="B20337" s="115" t="s">
        <v>52001</v>
      </c>
      <c r="C20337" s="115" t="s">
        <v>50395</v>
      </c>
      <c r="D20337" s="115" t="s">
        <v>1453</v>
      </c>
      <c r="E20337" s="115">
        <v>46.099800000000002</v>
      </c>
      <c r="F20337" s="674">
        <v>293.83600000000001</v>
      </c>
      <c r="G20337" s="674">
        <v>295.84500000000003</v>
      </c>
      <c r="H20337" s="115">
        <f t="shared" si="634"/>
        <v>1.0068371472522089</v>
      </c>
      <c r="I20337" s="115">
        <f t="shared" si="635"/>
        <v>46.414999999999999</v>
      </c>
    </row>
    <row r="20338" spans="1:9" hidden="1">
      <c r="A20338" s="115" t="s">
        <v>52002</v>
      </c>
      <c r="B20338" s="115" t="s">
        <v>52003</v>
      </c>
      <c r="C20338" s="115" t="s">
        <v>50398</v>
      </c>
      <c r="D20338" s="115" t="s">
        <v>1453</v>
      </c>
      <c r="E20338" s="115">
        <v>4.1826999999999996</v>
      </c>
      <c r="F20338" s="674">
        <v>293.83600000000001</v>
      </c>
      <c r="G20338" s="674">
        <v>295.84500000000003</v>
      </c>
      <c r="H20338" s="115">
        <f t="shared" si="634"/>
        <v>1.0068371472522089</v>
      </c>
      <c r="I20338" s="115">
        <f t="shared" si="635"/>
        <v>4.2112999999999996</v>
      </c>
    </row>
    <row r="20339" spans="1:9" hidden="1">
      <c r="A20339" s="115" t="s">
        <v>52004</v>
      </c>
      <c r="B20339" s="115" t="s">
        <v>52005</v>
      </c>
      <c r="C20339" s="115" t="s">
        <v>50401</v>
      </c>
      <c r="D20339" s="115" t="s">
        <v>1453</v>
      </c>
      <c r="E20339" s="115">
        <v>15.7719</v>
      </c>
      <c r="F20339" s="674">
        <v>293.83600000000001</v>
      </c>
      <c r="G20339" s="674">
        <v>295.84500000000003</v>
      </c>
      <c r="H20339" s="115">
        <f t="shared" si="634"/>
        <v>1.0068371472522089</v>
      </c>
      <c r="I20339" s="115">
        <f t="shared" si="635"/>
        <v>15.8797</v>
      </c>
    </row>
    <row r="20340" spans="1:9" hidden="1">
      <c r="A20340" s="115" t="s">
        <v>52006</v>
      </c>
      <c r="B20340" s="115" t="s">
        <v>52007</v>
      </c>
      <c r="C20340" s="115" t="s">
        <v>50404</v>
      </c>
      <c r="D20340" s="115" t="s">
        <v>1453</v>
      </c>
      <c r="E20340" s="115">
        <v>6.6112000000000002</v>
      </c>
      <c r="F20340" s="674">
        <v>293.83600000000001</v>
      </c>
      <c r="G20340" s="674">
        <v>295.84500000000003</v>
      </c>
      <c r="H20340" s="115">
        <f t="shared" si="634"/>
        <v>1.0068371472522089</v>
      </c>
      <c r="I20340" s="115">
        <f t="shared" si="635"/>
        <v>6.6563999999999997</v>
      </c>
    </row>
    <row r="20341" spans="1:9" hidden="1">
      <c r="A20341" s="115" t="s">
        <v>52008</v>
      </c>
      <c r="B20341" s="115" t="s">
        <v>52009</v>
      </c>
      <c r="C20341" s="115" t="s">
        <v>50407</v>
      </c>
      <c r="D20341" s="115" t="s">
        <v>1242</v>
      </c>
      <c r="E20341" s="115">
        <v>48.087000000000003</v>
      </c>
      <c r="F20341" s="674">
        <v>293.83600000000001</v>
      </c>
      <c r="G20341" s="674">
        <v>295.84500000000003</v>
      </c>
      <c r="H20341" s="115">
        <f t="shared" si="634"/>
        <v>1.0068371472522089</v>
      </c>
      <c r="I20341" s="115">
        <f t="shared" si="635"/>
        <v>48.415799999999997</v>
      </c>
    </row>
    <row r="20342" spans="1:9" hidden="1">
      <c r="A20342" s="115" t="s">
        <v>52010</v>
      </c>
      <c r="B20342" s="115" t="s">
        <v>52011</v>
      </c>
      <c r="C20342" s="115" t="s">
        <v>50410</v>
      </c>
      <c r="D20342" s="115" t="s">
        <v>1242</v>
      </c>
      <c r="E20342" s="115">
        <v>51.333300000000001</v>
      </c>
      <c r="F20342" s="674">
        <v>293.83600000000001</v>
      </c>
      <c r="G20342" s="674">
        <v>295.84500000000003</v>
      </c>
      <c r="H20342" s="115">
        <f t="shared" si="634"/>
        <v>1.0068371472522089</v>
      </c>
      <c r="I20342" s="115">
        <f t="shared" si="635"/>
        <v>51.6843</v>
      </c>
    </row>
    <row r="20343" spans="1:9" hidden="1">
      <c r="A20343" s="115" t="s">
        <v>52012</v>
      </c>
      <c r="B20343" s="115" t="s">
        <v>52013</v>
      </c>
      <c r="C20343" s="115" t="s">
        <v>50413</v>
      </c>
      <c r="D20343" s="115" t="s">
        <v>1242</v>
      </c>
      <c r="E20343" s="115">
        <v>62.189</v>
      </c>
      <c r="F20343" s="674">
        <v>293.83600000000001</v>
      </c>
      <c r="G20343" s="674">
        <v>295.84500000000003</v>
      </c>
      <c r="H20343" s="115">
        <f t="shared" si="634"/>
        <v>1.0068371472522089</v>
      </c>
      <c r="I20343" s="115">
        <f t="shared" si="635"/>
        <v>62.614199999999997</v>
      </c>
    </row>
    <row r="20344" spans="1:9" hidden="1">
      <c r="A20344" s="115" t="s">
        <v>52014</v>
      </c>
      <c r="B20344" s="115" t="s">
        <v>52015</v>
      </c>
      <c r="C20344" s="115" t="s">
        <v>50416</v>
      </c>
      <c r="D20344" s="115" t="s">
        <v>1242</v>
      </c>
      <c r="E20344" s="115">
        <v>62.561999999999998</v>
      </c>
      <c r="F20344" s="674">
        <v>293.83600000000001</v>
      </c>
      <c r="G20344" s="674">
        <v>295.84500000000003</v>
      </c>
      <c r="H20344" s="115">
        <f t="shared" si="634"/>
        <v>1.0068371472522089</v>
      </c>
      <c r="I20344" s="115">
        <f t="shared" si="635"/>
        <v>62.989699999999999</v>
      </c>
    </row>
    <row r="20345" spans="1:9" hidden="1">
      <c r="A20345" s="115" t="s">
        <v>52016</v>
      </c>
      <c r="B20345" s="115" t="s">
        <v>52017</v>
      </c>
      <c r="C20345" s="115" t="s">
        <v>50419</v>
      </c>
      <c r="D20345" s="115" t="s">
        <v>1242</v>
      </c>
      <c r="E20345" s="115">
        <v>86.527600000000007</v>
      </c>
      <c r="F20345" s="674">
        <v>293.83600000000001</v>
      </c>
      <c r="G20345" s="674">
        <v>295.84500000000003</v>
      </c>
      <c r="H20345" s="115">
        <f t="shared" si="634"/>
        <v>1.0068371472522089</v>
      </c>
      <c r="I20345" s="115">
        <f t="shared" si="635"/>
        <v>87.119200000000006</v>
      </c>
    </row>
    <row r="20346" spans="1:9" hidden="1">
      <c r="A20346" s="115" t="s">
        <v>52018</v>
      </c>
      <c r="B20346" s="115" t="s">
        <v>52019</v>
      </c>
      <c r="C20346" s="115" t="s">
        <v>50422</v>
      </c>
      <c r="D20346" s="115" t="s">
        <v>1242</v>
      </c>
      <c r="E20346" s="115">
        <v>26.136299999999999</v>
      </c>
      <c r="F20346" s="674">
        <v>293.83600000000001</v>
      </c>
      <c r="G20346" s="674">
        <v>295.84500000000003</v>
      </c>
      <c r="H20346" s="115">
        <f t="shared" si="634"/>
        <v>1.0068371472522089</v>
      </c>
      <c r="I20346" s="115">
        <f t="shared" si="635"/>
        <v>26.315000000000001</v>
      </c>
    </row>
    <row r="20347" spans="1:9" hidden="1">
      <c r="A20347" s="115" t="s">
        <v>52020</v>
      </c>
      <c r="B20347" s="115" t="s">
        <v>52021</v>
      </c>
      <c r="C20347" s="115" t="s">
        <v>50425</v>
      </c>
      <c r="D20347" s="115" t="s">
        <v>1242</v>
      </c>
      <c r="E20347" s="115">
        <v>92.608000000000004</v>
      </c>
      <c r="F20347" s="674">
        <v>293.83600000000001</v>
      </c>
      <c r="G20347" s="674">
        <v>295.84500000000003</v>
      </c>
      <c r="H20347" s="115">
        <f t="shared" si="634"/>
        <v>1.0068371472522089</v>
      </c>
      <c r="I20347" s="115">
        <f t="shared" si="635"/>
        <v>93.241200000000006</v>
      </c>
    </row>
    <row r="20348" spans="1:9" hidden="1">
      <c r="A20348" s="115" t="s">
        <v>52022</v>
      </c>
      <c r="B20348" s="115" t="s">
        <v>52023</v>
      </c>
      <c r="C20348" s="115" t="s">
        <v>50428</v>
      </c>
      <c r="D20348" s="115" t="s">
        <v>1242</v>
      </c>
      <c r="E20348" s="115">
        <v>91.162199999999999</v>
      </c>
      <c r="F20348" s="674">
        <v>293.83600000000001</v>
      </c>
      <c r="G20348" s="674">
        <v>295.84500000000003</v>
      </c>
      <c r="H20348" s="115">
        <f t="shared" si="634"/>
        <v>1.0068371472522089</v>
      </c>
      <c r="I20348" s="115">
        <f t="shared" si="635"/>
        <v>91.785499999999999</v>
      </c>
    </row>
    <row r="20349" spans="1:9" hidden="1">
      <c r="A20349" s="115" t="s">
        <v>52024</v>
      </c>
      <c r="B20349" s="115" t="s">
        <v>52025</v>
      </c>
      <c r="C20349" s="115" t="s">
        <v>50431</v>
      </c>
      <c r="D20349" s="115" t="s">
        <v>1242</v>
      </c>
      <c r="E20349" s="115">
        <v>108.79519999999999</v>
      </c>
      <c r="F20349" s="674">
        <v>293.83600000000001</v>
      </c>
      <c r="G20349" s="674">
        <v>295.84500000000003</v>
      </c>
      <c r="H20349" s="115">
        <f t="shared" si="634"/>
        <v>1.0068371472522089</v>
      </c>
      <c r="I20349" s="115">
        <f t="shared" si="635"/>
        <v>109.539</v>
      </c>
    </row>
    <row r="20350" spans="1:9" hidden="1">
      <c r="A20350" s="115" t="s">
        <v>52026</v>
      </c>
      <c r="B20350" s="115" t="s">
        <v>52027</v>
      </c>
      <c r="C20350" s="115" t="s">
        <v>50434</v>
      </c>
      <c r="D20350" s="115" t="s">
        <v>1242</v>
      </c>
      <c r="E20350" s="115">
        <v>134.38579999999999</v>
      </c>
      <c r="F20350" s="674">
        <v>293.83600000000001</v>
      </c>
      <c r="G20350" s="674">
        <v>295.84500000000003</v>
      </c>
      <c r="H20350" s="115">
        <f t="shared" si="634"/>
        <v>1.0068371472522089</v>
      </c>
      <c r="I20350" s="115">
        <f t="shared" si="635"/>
        <v>135.30459999999999</v>
      </c>
    </row>
    <row r="20351" spans="1:9" hidden="1">
      <c r="A20351" s="115" t="s">
        <v>52028</v>
      </c>
      <c r="B20351" s="115" t="s">
        <v>52029</v>
      </c>
      <c r="C20351" s="115" t="s">
        <v>50437</v>
      </c>
      <c r="D20351" s="115" t="s">
        <v>1242</v>
      </c>
      <c r="E20351" s="115">
        <v>296.1234</v>
      </c>
      <c r="F20351" s="674">
        <v>293.83600000000001</v>
      </c>
      <c r="G20351" s="674">
        <v>295.84500000000003</v>
      </c>
      <c r="H20351" s="115">
        <f t="shared" si="634"/>
        <v>1.0068371472522089</v>
      </c>
      <c r="I20351" s="115">
        <f t="shared" si="635"/>
        <v>298.14800000000002</v>
      </c>
    </row>
    <row r="20352" spans="1:9" hidden="1">
      <c r="A20352" s="115" t="s">
        <v>52030</v>
      </c>
      <c r="B20352" s="115" t="s">
        <v>52031</v>
      </c>
      <c r="C20352" s="115" t="s">
        <v>50440</v>
      </c>
      <c r="D20352" s="115" t="s">
        <v>1242</v>
      </c>
      <c r="E20352" s="115">
        <v>308.4409</v>
      </c>
      <c r="F20352" s="674">
        <v>293.83600000000001</v>
      </c>
      <c r="G20352" s="674">
        <v>295.84500000000003</v>
      </c>
      <c r="H20352" s="115">
        <f t="shared" si="634"/>
        <v>1.0068371472522089</v>
      </c>
      <c r="I20352" s="115">
        <f t="shared" si="635"/>
        <v>310.5498</v>
      </c>
    </row>
    <row r="20353" spans="1:9" hidden="1">
      <c r="A20353" s="115" t="s">
        <v>52032</v>
      </c>
      <c r="B20353" s="115" t="s">
        <v>52033</v>
      </c>
      <c r="C20353" s="115" t="s">
        <v>50443</v>
      </c>
      <c r="D20353" s="115" t="s">
        <v>1242</v>
      </c>
      <c r="E20353" s="115">
        <v>74.015000000000001</v>
      </c>
      <c r="F20353" s="674">
        <v>293.83600000000001</v>
      </c>
      <c r="G20353" s="674">
        <v>295.84500000000003</v>
      </c>
      <c r="H20353" s="115">
        <f t="shared" si="634"/>
        <v>1.0068371472522089</v>
      </c>
      <c r="I20353" s="115">
        <f t="shared" si="635"/>
        <v>74.521100000000004</v>
      </c>
    </row>
    <row r="20354" spans="1:9" hidden="1">
      <c r="A20354" s="115" t="s">
        <v>52034</v>
      </c>
      <c r="B20354" s="115" t="s">
        <v>52035</v>
      </c>
      <c r="C20354" s="115" t="s">
        <v>50446</v>
      </c>
      <c r="D20354" s="115" t="s">
        <v>1242</v>
      </c>
      <c r="E20354" s="115">
        <v>184.39080000000001</v>
      </c>
      <c r="F20354" s="674">
        <v>293.83600000000001</v>
      </c>
      <c r="G20354" s="674">
        <v>295.84500000000003</v>
      </c>
      <c r="H20354" s="115">
        <f t="shared" si="634"/>
        <v>1.0068371472522089</v>
      </c>
      <c r="I20354" s="115">
        <f t="shared" si="635"/>
        <v>185.6515</v>
      </c>
    </row>
    <row r="20355" spans="1:9" hidden="1">
      <c r="A20355" s="115" t="s">
        <v>52036</v>
      </c>
      <c r="B20355" s="115" t="s">
        <v>52037</v>
      </c>
      <c r="C20355" s="115" t="s">
        <v>50449</v>
      </c>
      <c r="D20355" s="115" t="s">
        <v>1242</v>
      </c>
      <c r="E20355" s="115">
        <v>505.46039999999999</v>
      </c>
      <c r="F20355" s="674">
        <v>293.83600000000001</v>
      </c>
      <c r="G20355" s="674">
        <v>295.84500000000003</v>
      </c>
      <c r="H20355" s="115">
        <f t="shared" si="634"/>
        <v>1.0068371472522089</v>
      </c>
      <c r="I20355" s="115">
        <f t="shared" si="635"/>
        <v>508.91629999999998</v>
      </c>
    </row>
    <row r="20356" spans="1:9" hidden="1">
      <c r="A20356" s="115" t="s">
        <v>52038</v>
      </c>
      <c r="B20356" s="115" t="s">
        <v>52039</v>
      </c>
      <c r="C20356" s="115" t="s">
        <v>50452</v>
      </c>
      <c r="D20356" s="115" t="s">
        <v>1242</v>
      </c>
      <c r="E20356" s="115">
        <v>368.78640000000001</v>
      </c>
      <c r="F20356" s="674">
        <v>293.83600000000001</v>
      </c>
      <c r="G20356" s="674">
        <v>295.84500000000003</v>
      </c>
      <c r="H20356" s="115">
        <f t="shared" si="634"/>
        <v>1.0068371472522089</v>
      </c>
      <c r="I20356" s="115">
        <f t="shared" si="635"/>
        <v>371.30779999999999</v>
      </c>
    </row>
    <row r="20357" spans="1:9" hidden="1">
      <c r="A20357" s="115" t="s">
        <v>52040</v>
      </c>
      <c r="B20357" s="115" t="s">
        <v>52041</v>
      </c>
      <c r="C20357" s="115" t="s">
        <v>50455</v>
      </c>
      <c r="D20357" s="115" t="s">
        <v>1242</v>
      </c>
      <c r="E20357" s="115">
        <v>381.55829999999997</v>
      </c>
      <c r="F20357" s="674">
        <v>293.83600000000001</v>
      </c>
      <c r="G20357" s="674">
        <v>295.84500000000003</v>
      </c>
      <c r="H20357" s="115">
        <f t="shared" ref="H20357:H20420" si="636">G20357/F20357</f>
        <v>1.0068371472522089</v>
      </c>
      <c r="I20357" s="115">
        <f t="shared" ref="I20357:I20420" si="637">ROUND(H20357*E20357,4)</f>
        <v>384.1671</v>
      </c>
    </row>
    <row r="20358" spans="1:9" hidden="1">
      <c r="A20358" s="115" t="s">
        <v>52042</v>
      </c>
      <c r="B20358" s="115" t="s">
        <v>52043</v>
      </c>
      <c r="C20358" s="115" t="s">
        <v>50458</v>
      </c>
      <c r="D20358" s="115" t="s">
        <v>1242</v>
      </c>
      <c r="E20358" s="115">
        <v>394.33030000000002</v>
      </c>
      <c r="F20358" s="674">
        <v>293.83600000000001</v>
      </c>
      <c r="G20358" s="674">
        <v>295.84500000000003</v>
      </c>
      <c r="H20358" s="115">
        <f t="shared" si="636"/>
        <v>1.0068371472522089</v>
      </c>
      <c r="I20358" s="115">
        <f t="shared" si="637"/>
        <v>397.02640000000002</v>
      </c>
    </row>
    <row r="20359" spans="1:9" hidden="1">
      <c r="A20359" s="115" t="s">
        <v>52044</v>
      </c>
      <c r="B20359" s="115" t="s">
        <v>52045</v>
      </c>
      <c r="C20359" s="115" t="s">
        <v>50461</v>
      </c>
      <c r="D20359" s="115" t="s">
        <v>1242</v>
      </c>
      <c r="E20359" s="115">
        <v>487.33580000000001</v>
      </c>
      <c r="F20359" s="674">
        <v>293.83600000000001</v>
      </c>
      <c r="G20359" s="674">
        <v>295.84500000000003</v>
      </c>
      <c r="H20359" s="115">
        <f t="shared" si="636"/>
        <v>1.0068371472522089</v>
      </c>
      <c r="I20359" s="115">
        <f t="shared" si="637"/>
        <v>490.6678</v>
      </c>
    </row>
    <row r="20360" spans="1:9" hidden="1">
      <c r="A20360" s="115" t="s">
        <v>52046</v>
      </c>
      <c r="B20360" s="115" t="s">
        <v>52047</v>
      </c>
      <c r="C20360" s="115" t="s">
        <v>50464</v>
      </c>
      <c r="D20360" s="115" t="s">
        <v>1242</v>
      </c>
      <c r="E20360" s="115">
        <v>742.66740000000004</v>
      </c>
      <c r="F20360" s="674">
        <v>293.83600000000001</v>
      </c>
      <c r="G20360" s="674">
        <v>295.84500000000003</v>
      </c>
      <c r="H20360" s="115">
        <f t="shared" si="636"/>
        <v>1.0068371472522089</v>
      </c>
      <c r="I20360" s="115">
        <f t="shared" si="637"/>
        <v>747.74509999999998</v>
      </c>
    </row>
    <row r="20361" spans="1:9" hidden="1">
      <c r="A20361" s="115" t="s">
        <v>52048</v>
      </c>
      <c r="B20361" s="115" t="s">
        <v>52049</v>
      </c>
      <c r="C20361" s="115" t="s">
        <v>50467</v>
      </c>
      <c r="D20361" s="115" t="s">
        <v>1242</v>
      </c>
      <c r="E20361" s="115">
        <v>309.45659999999998</v>
      </c>
      <c r="F20361" s="674">
        <v>293.83600000000001</v>
      </c>
      <c r="G20361" s="674">
        <v>295.84500000000003</v>
      </c>
      <c r="H20361" s="115">
        <f t="shared" si="636"/>
        <v>1.0068371472522089</v>
      </c>
      <c r="I20361" s="115">
        <f t="shared" si="637"/>
        <v>311.57240000000002</v>
      </c>
    </row>
    <row r="20362" spans="1:9" hidden="1">
      <c r="A20362" s="115" t="s">
        <v>52050</v>
      </c>
      <c r="B20362" s="115" t="s">
        <v>52051</v>
      </c>
      <c r="C20362" s="115" t="s">
        <v>50470</v>
      </c>
      <c r="D20362" s="115" t="s">
        <v>1242</v>
      </c>
      <c r="E20362" s="115">
        <v>406.12819999999999</v>
      </c>
      <c r="F20362" s="674">
        <v>293.83600000000001</v>
      </c>
      <c r="G20362" s="674">
        <v>295.84500000000003</v>
      </c>
      <c r="H20362" s="115">
        <f t="shared" si="636"/>
        <v>1.0068371472522089</v>
      </c>
      <c r="I20362" s="115">
        <f t="shared" si="637"/>
        <v>408.90499999999997</v>
      </c>
    </row>
    <row r="20363" spans="1:9" hidden="1">
      <c r="A20363" s="115" t="s">
        <v>52052</v>
      </c>
      <c r="B20363" s="115" t="s">
        <v>52053</v>
      </c>
      <c r="C20363" s="115" t="s">
        <v>50473</v>
      </c>
      <c r="D20363" s="115" t="s">
        <v>1242</v>
      </c>
      <c r="E20363" s="115">
        <v>503.36009999999999</v>
      </c>
      <c r="F20363" s="674">
        <v>293.83600000000001</v>
      </c>
      <c r="G20363" s="674">
        <v>295.84500000000003</v>
      </c>
      <c r="H20363" s="115">
        <f t="shared" si="636"/>
        <v>1.0068371472522089</v>
      </c>
      <c r="I20363" s="115">
        <f t="shared" si="637"/>
        <v>506.80160000000001</v>
      </c>
    </row>
    <row r="20364" spans="1:9" hidden="1">
      <c r="A20364" s="115" t="s">
        <v>52054</v>
      </c>
      <c r="B20364" s="115" t="s">
        <v>52055</v>
      </c>
      <c r="C20364" s="115" t="s">
        <v>50476</v>
      </c>
      <c r="D20364" s="115" t="s">
        <v>1242</v>
      </c>
      <c r="E20364" s="115">
        <v>450.61930000000001</v>
      </c>
      <c r="F20364" s="674">
        <v>293.83600000000001</v>
      </c>
      <c r="G20364" s="674">
        <v>295.84500000000003</v>
      </c>
      <c r="H20364" s="115">
        <f t="shared" si="636"/>
        <v>1.0068371472522089</v>
      </c>
      <c r="I20364" s="115">
        <f t="shared" si="637"/>
        <v>453.70030000000003</v>
      </c>
    </row>
    <row r="20365" spans="1:9" hidden="1">
      <c r="A20365" s="115" t="s">
        <v>52056</v>
      </c>
      <c r="B20365" s="115" t="s">
        <v>52057</v>
      </c>
      <c r="C20365" s="115" t="s">
        <v>50479</v>
      </c>
      <c r="D20365" s="115" t="s">
        <v>1242</v>
      </c>
      <c r="E20365" s="115">
        <v>597.57719999999995</v>
      </c>
      <c r="F20365" s="674">
        <v>293.83600000000001</v>
      </c>
      <c r="G20365" s="674">
        <v>295.84500000000003</v>
      </c>
      <c r="H20365" s="115">
        <f t="shared" si="636"/>
        <v>1.0068371472522089</v>
      </c>
      <c r="I20365" s="115">
        <f t="shared" si="637"/>
        <v>601.66290000000004</v>
      </c>
    </row>
    <row r="20366" spans="1:9" hidden="1">
      <c r="A20366" s="115" t="s">
        <v>52058</v>
      </c>
      <c r="B20366" s="115" t="s">
        <v>52059</v>
      </c>
      <c r="C20366" s="115" t="s">
        <v>50482</v>
      </c>
      <c r="D20366" s="115" t="s">
        <v>1242</v>
      </c>
      <c r="E20366" s="115">
        <v>735.03160000000003</v>
      </c>
      <c r="F20366" s="674">
        <v>293.83600000000001</v>
      </c>
      <c r="G20366" s="674">
        <v>295.84500000000003</v>
      </c>
      <c r="H20366" s="115">
        <f t="shared" si="636"/>
        <v>1.0068371472522089</v>
      </c>
      <c r="I20366" s="115">
        <f t="shared" si="637"/>
        <v>740.05709999999999</v>
      </c>
    </row>
    <row r="20367" spans="1:9" hidden="1">
      <c r="A20367" s="115" t="s">
        <v>52060</v>
      </c>
      <c r="B20367" s="115" t="s">
        <v>52061</v>
      </c>
      <c r="C20367" s="115" t="s">
        <v>50485</v>
      </c>
      <c r="D20367" s="115" t="s">
        <v>1242</v>
      </c>
      <c r="E20367" s="115">
        <v>633.98559999999998</v>
      </c>
      <c r="F20367" s="674">
        <v>293.83600000000001</v>
      </c>
      <c r="G20367" s="674">
        <v>295.84500000000003</v>
      </c>
      <c r="H20367" s="115">
        <f t="shared" si="636"/>
        <v>1.0068371472522089</v>
      </c>
      <c r="I20367" s="115">
        <f t="shared" si="637"/>
        <v>638.32029999999997</v>
      </c>
    </row>
    <row r="20368" spans="1:9" hidden="1">
      <c r="A20368" s="115" t="s">
        <v>52062</v>
      </c>
      <c r="B20368" s="115" t="s">
        <v>52063</v>
      </c>
      <c r="C20368" s="115" t="s">
        <v>50488</v>
      </c>
      <c r="D20368" s="115" t="s">
        <v>1242</v>
      </c>
      <c r="E20368" s="115">
        <v>778.92859999999996</v>
      </c>
      <c r="F20368" s="674">
        <v>293.83600000000001</v>
      </c>
      <c r="G20368" s="674">
        <v>295.84500000000003</v>
      </c>
      <c r="H20368" s="115">
        <f t="shared" si="636"/>
        <v>1.0068371472522089</v>
      </c>
      <c r="I20368" s="115">
        <f t="shared" si="637"/>
        <v>784.25419999999997</v>
      </c>
    </row>
    <row r="20369" spans="1:9" hidden="1">
      <c r="A20369" s="115" t="s">
        <v>52064</v>
      </c>
      <c r="B20369" s="115" t="s">
        <v>52065</v>
      </c>
      <c r="C20369" s="115" t="s">
        <v>50491</v>
      </c>
      <c r="D20369" s="115" t="s">
        <v>1242</v>
      </c>
      <c r="E20369" s="115">
        <v>996.8546</v>
      </c>
      <c r="F20369" s="674">
        <v>293.83600000000001</v>
      </c>
      <c r="G20369" s="674">
        <v>295.84500000000003</v>
      </c>
      <c r="H20369" s="115">
        <f t="shared" si="636"/>
        <v>1.0068371472522089</v>
      </c>
      <c r="I20369" s="115">
        <f t="shared" si="637"/>
        <v>1003.6702</v>
      </c>
    </row>
    <row r="20370" spans="1:9" hidden="1">
      <c r="A20370" s="115" t="s">
        <v>52066</v>
      </c>
      <c r="B20370" s="115" t="s">
        <v>52067</v>
      </c>
      <c r="C20370" s="115" t="s">
        <v>50494</v>
      </c>
      <c r="D20370" s="115" t="s">
        <v>1138</v>
      </c>
      <c r="E20370" s="115">
        <v>573.20929999999998</v>
      </c>
      <c r="F20370" s="674">
        <v>293.83600000000001</v>
      </c>
      <c r="G20370" s="674">
        <v>295.84500000000003</v>
      </c>
      <c r="H20370" s="115">
        <f t="shared" si="636"/>
        <v>1.0068371472522089</v>
      </c>
      <c r="I20370" s="115">
        <f t="shared" si="637"/>
        <v>577.12840000000006</v>
      </c>
    </row>
    <row r="20371" spans="1:9" hidden="1">
      <c r="A20371" s="115" t="s">
        <v>52068</v>
      </c>
      <c r="B20371" s="115" t="s">
        <v>52069</v>
      </c>
      <c r="C20371" s="115" t="s">
        <v>50497</v>
      </c>
      <c r="D20371" s="115" t="s">
        <v>1138</v>
      </c>
      <c r="E20371" s="115">
        <v>847.27710000000002</v>
      </c>
      <c r="F20371" s="674">
        <v>293.83600000000001</v>
      </c>
      <c r="G20371" s="674">
        <v>295.84500000000003</v>
      </c>
      <c r="H20371" s="115">
        <f t="shared" si="636"/>
        <v>1.0068371472522089</v>
      </c>
      <c r="I20371" s="115">
        <f t="shared" si="637"/>
        <v>853.07010000000002</v>
      </c>
    </row>
    <row r="20372" spans="1:9" hidden="1">
      <c r="A20372" s="115" t="s">
        <v>52070</v>
      </c>
      <c r="B20372" s="115" t="s">
        <v>52071</v>
      </c>
      <c r="C20372" s="115" t="s">
        <v>50500</v>
      </c>
      <c r="D20372" s="115" t="s">
        <v>1138</v>
      </c>
      <c r="E20372" s="115">
        <v>969.27290000000005</v>
      </c>
      <c r="F20372" s="674">
        <v>293.83600000000001</v>
      </c>
      <c r="G20372" s="674">
        <v>295.84500000000003</v>
      </c>
      <c r="H20372" s="115">
        <f t="shared" si="636"/>
        <v>1.0068371472522089</v>
      </c>
      <c r="I20372" s="115">
        <f t="shared" si="637"/>
        <v>975.9</v>
      </c>
    </row>
    <row r="20373" spans="1:9" hidden="1">
      <c r="A20373" s="115" t="s">
        <v>52072</v>
      </c>
      <c r="B20373" s="115" t="s">
        <v>52073</v>
      </c>
      <c r="C20373" s="115" t="s">
        <v>50503</v>
      </c>
      <c r="D20373" s="115" t="s">
        <v>1138</v>
      </c>
      <c r="E20373" s="115">
        <v>816.18200000000002</v>
      </c>
      <c r="F20373" s="674">
        <v>293.83600000000001</v>
      </c>
      <c r="G20373" s="674">
        <v>295.84500000000003</v>
      </c>
      <c r="H20373" s="115">
        <f t="shared" si="636"/>
        <v>1.0068371472522089</v>
      </c>
      <c r="I20373" s="115">
        <f t="shared" si="637"/>
        <v>821.76239999999996</v>
      </c>
    </row>
    <row r="20374" spans="1:9" hidden="1">
      <c r="A20374" s="115" t="s">
        <v>52074</v>
      </c>
      <c r="B20374" s="115" t="s">
        <v>52075</v>
      </c>
      <c r="C20374" s="115" t="s">
        <v>50506</v>
      </c>
      <c r="D20374" s="115" t="s">
        <v>1138</v>
      </c>
      <c r="E20374" s="115">
        <v>1017.7066</v>
      </c>
      <c r="F20374" s="674">
        <v>293.83600000000001</v>
      </c>
      <c r="G20374" s="674">
        <v>295.84500000000003</v>
      </c>
      <c r="H20374" s="115">
        <f t="shared" si="636"/>
        <v>1.0068371472522089</v>
      </c>
      <c r="I20374" s="115">
        <f t="shared" si="637"/>
        <v>1024.6648</v>
      </c>
    </row>
    <row r="20375" spans="1:9" hidden="1">
      <c r="A20375" s="115" t="s">
        <v>52076</v>
      </c>
      <c r="B20375" s="115" t="s">
        <v>52077</v>
      </c>
      <c r="C20375" s="115" t="s">
        <v>50509</v>
      </c>
      <c r="D20375" s="115" t="s">
        <v>1138</v>
      </c>
      <c r="E20375" s="115">
        <v>1184.8107</v>
      </c>
      <c r="F20375" s="674">
        <v>293.83600000000001</v>
      </c>
      <c r="G20375" s="674">
        <v>295.84500000000003</v>
      </c>
      <c r="H20375" s="115">
        <f t="shared" si="636"/>
        <v>1.0068371472522089</v>
      </c>
      <c r="I20375" s="115">
        <f t="shared" si="637"/>
        <v>1192.9114</v>
      </c>
    </row>
    <row r="20376" spans="1:9" hidden="1">
      <c r="A20376" s="115" t="s">
        <v>52078</v>
      </c>
      <c r="B20376" s="115" t="s">
        <v>52079</v>
      </c>
      <c r="C20376" s="115" t="s">
        <v>50512</v>
      </c>
      <c r="D20376" s="115" t="s">
        <v>1138</v>
      </c>
      <c r="E20376" s="115">
        <v>5664.6543000000001</v>
      </c>
      <c r="F20376" s="674">
        <v>293.83600000000001</v>
      </c>
      <c r="G20376" s="674">
        <v>295.84500000000003</v>
      </c>
      <c r="H20376" s="115">
        <f t="shared" si="636"/>
        <v>1.0068371472522089</v>
      </c>
      <c r="I20376" s="115">
        <f t="shared" si="637"/>
        <v>5703.3843999999999</v>
      </c>
    </row>
    <row r="20377" spans="1:9" hidden="1">
      <c r="A20377" s="115" t="s">
        <v>52080</v>
      </c>
      <c r="B20377" s="115" t="s">
        <v>52081</v>
      </c>
      <c r="C20377" s="115" t="s">
        <v>50515</v>
      </c>
      <c r="D20377" s="115" t="s">
        <v>1138</v>
      </c>
      <c r="E20377" s="115">
        <v>6183.2928000000002</v>
      </c>
      <c r="F20377" s="674">
        <v>293.83600000000001</v>
      </c>
      <c r="G20377" s="674">
        <v>295.84500000000003</v>
      </c>
      <c r="H20377" s="115">
        <f t="shared" si="636"/>
        <v>1.0068371472522089</v>
      </c>
      <c r="I20377" s="115">
        <f t="shared" si="637"/>
        <v>6225.5689000000002</v>
      </c>
    </row>
    <row r="20378" spans="1:9" hidden="1">
      <c r="A20378" s="115" t="s">
        <v>52082</v>
      </c>
      <c r="B20378" s="115" t="s">
        <v>52083</v>
      </c>
      <c r="C20378" s="115" t="s">
        <v>50518</v>
      </c>
      <c r="D20378" s="115" t="s">
        <v>1138</v>
      </c>
      <c r="E20378" s="115">
        <v>6901.2757000000001</v>
      </c>
      <c r="F20378" s="674">
        <v>293.83600000000001</v>
      </c>
      <c r="G20378" s="674">
        <v>295.84500000000003</v>
      </c>
      <c r="H20378" s="115">
        <f t="shared" si="636"/>
        <v>1.0068371472522089</v>
      </c>
      <c r="I20378" s="115">
        <f t="shared" si="637"/>
        <v>6948.4606999999996</v>
      </c>
    </row>
    <row r="20379" spans="1:9" hidden="1">
      <c r="A20379" s="115" t="s">
        <v>52084</v>
      </c>
      <c r="B20379" s="115" t="s">
        <v>52085</v>
      </c>
      <c r="C20379" s="115" t="s">
        <v>50521</v>
      </c>
      <c r="D20379" s="115" t="s">
        <v>1138</v>
      </c>
      <c r="E20379" s="115">
        <v>7679.4363999999996</v>
      </c>
      <c r="F20379" s="674">
        <v>293.83600000000001</v>
      </c>
      <c r="G20379" s="674">
        <v>295.84500000000003</v>
      </c>
      <c r="H20379" s="115">
        <f t="shared" si="636"/>
        <v>1.0068371472522089</v>
      </c>
      <c r="I20379" s="115">
        <f t="shared" si="637"/>
        <v>7731.9417999999996</v>
      </c>
    </row>
    <row r="20380" spans="1:9" hidden="1">
      <c r="A20380" s="115" t="s">
        <v>52086</v>
      </c>
      <c r="B20380" s="115" t="s">
        <v>52087</v>
      </c>
      <c r="C20380" s="115" t="s">
        <v>50524</v>
      </c>
      <c r="D20380" s="115" t="s">
        <v>1138</v>
      </c>
      <c r="E20380" s="115">
        <v>8512.5012000000006</v>
      </c>
      <c r="F20380" s="674">
        <v>293.83600000000001</v>
      </c>
      <c r="G20380" s="674">
        <v>295.84500000000003</v>
      </c>
      <c r="H20380" s="115">
        <f t="shared" si="636"/>
        <v>1.0068371472522089</v>
      </c>
      <c r="I20380" s="115">
        <f t="shared" si="637"/>
        <v>8570.7024000000001</v>
      </c>
    </row>
    <row r="20381" spans="1:9" hidden="1">
      <c r="A20381" s="115" t="s">
        <v>52088</v>
      </c>
      <c r="B20381" s="115" t="s">
        <v>52089</v>
      </c>
      <c r="C20381" s="115" t="s">
        <v>50527</v>
      </c>
      <c r="D20381" s="115" t="s">
        <v>1138</v>
      </c>
      <c r="E20381" s="115">
        <v>9338.2081999999991</v>
      </c>
      <c r="F20381" s="674">
        <v>293.83600000000001</v>
      </c>
      <c r="G20381" s="674">
        <v>295.84500000000003</v>
      </c>
      <c r="H20381" s="115">
        <f t="shared" si="636"/>
        <v>1.0068371472522089</v>
      </c>
      <c r="I20381" s="115">
        <f t="shared" si="637"/>
        <v>9402.0548999999992</v>
      </c>
    </row>
    <row r="20382" spans="1:9" hidden="1">
      <c r="A20382" s="115" t="s">
        <v>52090</v>
      </c>
      <c r="B20382" s="115" t="s">
        <v>52091</v>
      </c>
      <c r="C20382" s="115" t="s">
        <v>50530</v>
      </c>
      <c r="D20382" s="115" t="s">
        <v>1138</v>
      </c>
      <c r="E20382" s="115">
        <v>1095.5623000000001</v>
      </c>
      <c r="F20382" s="674">
        <v>293.83600000000001</v>
      </c>
      <c r="G20382" s="674">
        <v>295.84500000000003</v>
      </c>
      <c r="H20382" s="115">
        <f t="shared" si="636"/>
        <v>1.0068371472522089</v>
      </c>
      <c r="I20382" s="115">
        <f t="shared" si="637"/>
        <v>1103.0527999999999</v>
      </c>
    </row>
    <row r="20383" spans="1:9" hidden="1">
      <c r="A20383" s="115" t="s">
        <v>52092</v>
      </c>
      <c r="B20383" s="115" t="s">
        <v>52093</v>
      </c>
      <c r="C20383" s="115" t="s">
        <v>50533</v>
      </c>
      <c r="D20383" s="115" t="s">
        <v>1138</v>
      </c>
      <c r="E20383" s="115">
        <v>1883.9096</v>
      </c>
      <c r="F20383" s="674">
        <v>293.83600000000001</v>
      </c>
      <c r="G20383" s="674">
        <v>295.84500000000003</v>
      </c>
      <c r="H20383" s="115">
        <f t="shared" si="636"/>
        <v>1.0068371472522089</v>
      </c>
      <c r="I20383" s="115">
        <f t="shared" si="637"/>
        <v>1896.7901999999999</v>
      </c>
    </row>
    <row r="20384" spans="1:9" hidden="1">
      <c r="A20384" s="115" t="s">
        <v>52094</v>
      </c>
      <c r="B20384" s="115" t="s">
        <v>52095</v>
      </c>
      <c r="C20384" s="115" t="s">
        <v>50536</v>
      </c>
      <c r="D20384" s="115" t="s">
        <v>1138</v>
      </c>
      <c r="E20384" s="115">
        <v>2013.9593</v>
      </c>
      <c r="F20384" s="674">
        <v>293.83600000000001</v>
      </c>
      <c r="G20384" s="674">
        <v>295.84500000000003</v>
      </c>
      <c r="H20384" s="115">
        <f t="shared" si="636"/>
        <v>1.0068371472522089</v>
      </c>
      <c r="I20384" s="115">
        <f t="shared" si="637"/>
        <v>2027.729</v>
      </c>
    </row>
    <row r="20385" spans="1:9" hidden="1">
      <c r="A20385" s="115" t="s">
        <v>52096</v>
      </c>
      <c r="B20385" s="115" t="s">
        <v>52097</v>
      </c>
      <c r="C20385" s="115" t="s">
        <v>50539</v>
      </c>
      <c r="D20385" s="115" t="s">
        <v>1138</v>
      </c>
      <c r="E20385" s="115">
        <v>2169.3134</v>
      </c>
      <c r="F20385" s="674">
        <v>293.83600000000001</v>
      </c>
      <c r="G20385" s="674">
        <v>295.84500000000003</v>
      </c>
      <c r="H20385" s="115">
        <f t="shared" si="636"/>
        <v>1.0068371472522089</v>
      </c>
      <c r="I20385" s="115">
        <f t="shared" si="637"/>
        <v>2184.1453000000001</v>
      </c>
    </row>
    <row r="20386" spans="1:9" hidden="1">
      <c r="A20386" s="115" t="s">
        <v>52098</v>
      </c>
      <c r="B20386" s="115" t="s">
        <v>52099</v>
      </c>
      <c r="C20386" s="115" t="s">
        <v>50542</v>
      </c>
      <c r="D20386" s="115" t="s">
        <v>2038</v>
      </c>
      <c r="E20386" s="115">
        <v>191.79089999999999</v>
      </c>
      <c r="F20386" s="674">
        <v>293.83600000000001</v>
      </c>
      <c r="G20386" s="674">
        <v>295.84500000000003</v>
      </c>
      <c r="H20386" s="115">
        <f t="shared" si="636"/>
        <v>1.0068371472522089</v>
      </c>
      <c r="I20386" s="115">
        <f t="shared" si="637"/>
        <v>193.10220000000001</v>
      </c>
    </row>
    <row r="20387" spans="1:9" hidden="1">
      <c r="A20387" s="115" t="s">
        <v>52100</v>
      </c>
      <c r="B20387" s="115" t="s">
        <v>52101</v>
      </c>
      <c r="C20387" s="115" t="s">
        <v>50545</v>
      </c>
      <c r="D20387" s="115" t="s">
        <v>1453</v>
      </c>
      <c r="E20387" s="115">
        <v>664.54750000000001</v>
      </c>
      <c r="F20387" s="674">
        <v>293.83600000000001</v>
      </c>
      <c r="G20387" s="674">
        <v>295.84500000000003</v>
      </c>
      <c r="H20387" s="115">
        <f t="shared" si="636"/>
        <v>1.0068371472522089</v>
      </c>
      <c r="I20387" s="115">
        <f t="shared" si="637"/>
        <v>669.09109999999998</v>
      </c>
    </row>
    <row r="20388" spans="1:9" hidden="1">
      <c r="A20388" s="115" t="s">
        <v>52102</v>
      </c>
      <c r="B20388" s="115" t="s">
        <v>52103</v>
      </c>
      <c r="C20388" s="115" t="s">
        <v>50548</v>
      </c>
      <c r="D20388" s="115" t="s">
        <v>1242</v>
      </c>
      <c r="E20388" s="115">
        <v>276.36169999999998</v>
      </c>
      <c r="F20388" s="674">
        <v>293.83600000000001</v>
      </c>
      <c r="G20388" s="674">
        <v>295.84500000000003</v>
      </c>
      <c r="H20388" s="115">
        <f t="shared" si="636"/>
        <v>1.0068371472522089</v>
      </c>
      <c r="I20388" s="115">
        <f t="shared" si="637"/>
        <v>278.25119999999998</v>
      </c>
    </row>
    <row r="20389" spans="1:9" hidden="1">
      <c r="A20389" s="115" t="s">
        <v>52104</v>
      </c>
      <c r="B20389" s="115" t="s">
        <v>52105</v>
      </c>
      <c r="C20389" s="115" t="s">
        <v>50551</v>
      </c>
      <c r="D20389" s="115" t="s">
        <v>1242</v>
      </c>
      <c r="E20389" s="115">
        <v>307.99079999999998</v>
      </c>
      <c r="F20389" s="674">
        <v>293.83600000000001</v>
      </c>
      <c r="G20389" s="674">
        <v>295.84500000000003</v>
      </c>
      <c r="H20389" s="115">
        <f t="shared" si="636"/>
        <v>1.0068371472522089</v>
      </c>
      <c r="I20389" s="115">
        <f t="shared" si="637"/>
        <v>310.09660000000002</v>
      </c>
    </row>
    <row r="20390" spans="1:9" hidden="1">
      <c r="A20390" s="115" t="s">
        <v>52106</v>
      </c>
      <c r="B20390" s="115" t="s">
        <v>52107</v>
      </c>
      <c r="C20390" s="115" t="s">
        <v>50554</v>
      </c>
      <c r="D20390" s="115" t="s">
        <v>1242</v>
      </c>
      <c r="E20390" s="115">
        <v>347.3999</v>
      </c>
      <c r="F20390" s="674">
        <v>293.83600000000001</v>
      </c>
      <c r="G20390" s="674">
        <v>295.84500000000003</v>
      </c>
      <c r="H20390" s="115">
        <f t="shared" si="636"/>
        <v>1.0068371472522089</v>
      </c>
      <c r="I20390" s="115">
        <f t="shared" si="637"/>
        <v>349.77510000000001</v>
      </c>
    </row>
    <row r="20391" spans="1:9" hidden="1">
      <c r="A20391" s="115" t="s">
        <v>52108</v>
      </c>
      <c r="B20391" s="115" t="s">
        <v>52109</v>
      </c>
      <c r="C20391" s="115" t="s">
        <v>50557</v>
      </c>
      <c r="D20391" s="115" t="s">
        <v>1242</v>
      </c>
      <c r="E20391" s="115">
        <v>200.1857</v>
      </c>
      <c r="F20391" s="674">
        <v>293.83600000000001</v>
      </c>
      <c r="G20391" s="674">
        <v>295.84500000000003</v>
      </c>
      <c r="H20391" s="115">
        <f t="shared" si="636"/>
        <v>1.0068371472522089</v>
      </c>
      <c r="I20391" s="115">
        <f t="shared" si="637"/>
        <v>201.55439999999999</v>
      </c>
    </row>
    <row r="20392" spans="1:9" hidden="1">
      <c r="A20392" s="115" t="s">
        <v>52110</v>
      </c>
      <c r="B20392" s="115" t="s">
        <v>52111</v>
      </c>
      <c r="C20392" s="115" t="s">
        <v>50560</v>
      </c>
      <c r="D20392" s="115" t="s">
        <v>1242</v>
      </c>
      <c r="E20392" s="115">
        <v>213.04339999999999</v>
      </c>
      <c r="F20392" s="674">
        <v>293.83600000000001</v>
      </c>
      <c r="G20392" s="674">
        <v>295.84500000000003</v>
      </c>
      <c r="H20392" s="115">
        <f t="shared" si="636"/>
        <v>1.0068371472522089</v>
      </c>
      <c r="I20392" s="115">
        <f t="shared" si="637"/>
        <v>214.5</v>
      </c>
    </row>
    <row r="20393" spans="1:9" hidden="1">
      <c r="A20393" s="115" t="s">
        <v>52112</v>
      </c>
      <c r="B20393" s="115" t="s">
        <v>52113</v>
      </c>
      <c r="C20393" s="115" t="s">
        <v>50563</v>
      </c>
      <c r="D20393" s="115" t="s">
        <v>1242</v>
      </c>
      <c r="E20393" s="115">
        <v>224.03299999999999</v>
      </c>
      <c r="F20393" s="674">
        <v>293.83600000000001</v>
      </c>
      <c r="G20393" s="674">
        <v>295.84500000000003</v>
      </c>
      <c r="H20393" s="115">
        <f t="shared" si="636"/>
        <v>1.0068371472522089</v>
      </c>
      <c r="I20393" s="115">
        <f t="shared" si="637"/>
        <v>225.56469999999999</v>
      </c>
    </row>
    <row r="20394" spans="1:9" hidden="1">
      <c r="A20394" s="115" t="s">
        <v>52114</v>
      </c>
      <c r="B20394" s="115" t="s">
        <v>52115</v>
      </c>
      <c r="C20394" s="115" t="s">
        <v>50566</v>
      </c>
      <c r="D20394" s="115" t="s">
        <v>1242</v>
      </c>
      <c r="E20394" s="115">
        <v>256.80630000000002</v>
      </c>
      <c r="F20394" s="674">
        <v>293.83600000000001</v>
      </c>
      <c r="G20394" s="674">
        <v>295.84500000000003</v>
      </c>
      <c r="H20394" s="115">
        <f t="shared" si="636"/>
        <v>1.0068371472522089</v>
      </c>
      <c r="I20394" s="115">
        <f t="shared" si="637"/>
        <v>258.56209999999999</v>
      </c>
    </row>
    <row r="20395" spans="1:9" hidden="1">
      <c r="A20395" s="115" t="s">
        <v>52116</v>
      </c>
      <c r="B20395" s="115" t="s">
        <v>52117</v>
      </c>
      <c r="C20395" s="115" t="s">
        <v>50569</v>
      </c>
      <c r="D20395" s="115" t="s">
        <v>1242</v>
      </c>
      <c r="E20395" s="115">
        <v>322.22750000000002</v>
      </c>
      <c r="F20395" s="674">
        <v>293.83600000000001</v>
      </c>
      <c r="G20395" s="674">
        <v>295.84500000000003</v>
      </c>
      <c r="H20395" s="115">
        <f t="shared" si="636"/>
        <v>1.0068371472522089</v>
      </c>
      <c r="I20395" s="115">
        <f t="shared" si="637"/>
        <v>324.43060000000003</v>
      </c>
    </row>
    <row r="20396" spans="1:9" hidden="1">
      <c r="A20396" s="115" t="s">
        <v>52118</v>
      </c>
      <c r="B20396" s="115" t="s">
        <v>52119</v>
      </c>
      <c r="C20396" s="115" t="s">
        <v>50572</v>
      </c>
      <c r="D20396" s="115" t="s">
        <v>1242</v>
      </c>
      <c r="E20396" s="115">
        <v>392.5967</v>
      </c>
      <c r="F20396" s="674">
        <v>293.83600000000001</v>
      </c>
      <c r="G20396" s="674">
        <v>295.84500000000003</v>
      </c>
      <c r="H20396" s="115">
        <f t="shared" si="636"/>
        <v>1.0068371472522089</v>
      </c>
      <c r="I20396" s="115">
        <f t="shared" si="637"/>
        <v>395.28089999999997</v>
      </c>
    </row>
    <row r="20397" spans="1:9" hidden="1">
      <c r="A20397" s="115" t="s">
        <v>52120</v>
      </c>
      <c r="B20397" s="115" t="s">
        <v>52121</v>
      </c>
      <c r="C20397" s="115" t="s">
        <v>50575</v>
      </c>
      <c r="D20397" s="115" t="s">
        <v>1242</v>
      </c>
      <c r="E20397" s="115">
        <v>180.63030000000001</v>
      </c>
      <c r="F20397" s="674">
        <v>293.83600000000001</v>
      </c>
      <c r="G20397" s="674">
        <v>295.84500000000003</v>
      </c>
      <c r="H20397" s="115">
        <f t="shared" si="636"/>
        <v>1.0068371472522089</v>
      </c>
      <c r="I20397" s="115">
        <f t="shared" si="637"/>
        <v>181.86529999999999</v>
      </c>
    </row>
    <row r="20398" spans="1:9" hidden="1">
      <c r="A20398" s="115" t="s">
        <v>52122</v>
      </c>
      <c r="B20398" s="115" t="s">
        <v>52123</v>
      </c>
      <c r="C20398" s="115" t="s">
        <v>50578</v>
      </c>
      <c r="D20398" s="115" t="s">
        <v>1242</v>
      </c>
      <c r="E20398" s="115">
        <v>227.2801</v>
      </c>
      <c r="F20398" s="674">
        <v>293.83600000000001</v>
      </c>
      <c r="G20398" s="674">
        <v>295.84500000000003</v>
      </c>
      <c r="H20398" s="115">
        <f t="shared" si="636"/>
        <v>1.0068371472522089</v>
      </c>
      <c r="I20398" s="115">
        <f t="shared" si="637"/>
        <v>228.834</v>
      </c>
    </row>
    <row r="20399" spans="1:9" hidden="1">
      <c r="A20399" s="115" t="s">
        <v>52124</v>
      </c>
      <c r="B20399" s="115" t="s">
        <v>52125</v>
      </c>
      <c r="C20399" s="115" t="s">
        <v>50581</v>
      </c>
      <c r="D20399" s="115" t="s">
        <v>1242</v>
      </c>
      <c r="E20399" s="115">
        <v>269.22980000000001</v>
      </c>
      <c r="F20399" s="674">
        <v>293.83600000000001</v>
      </c>
      <c r="G20399" s="674">
        <v>295.84500000000003</v>
      </c>
      <c r="H20399" s="115">
        <f t="shared" si="636"/>
        <v>1.0068371472522089</v>
      </c>
      <c r="I20399" s="115">
        <f t="shared" si="637"/>
        <v>271.07060000000001</v>
      </c>
    </row>
    <row r="20400" spans="1:9" hidden="1">
      <c r="A20400" s="115" t="s">
        <v>52126</v>
      </c>
      <c r="B20400" s="115" t="s">
        <v>52127</v>
      </c>
      <c r="C20400" s="115" t="s">
        <v>50584</v>
      </c>
      <c r="D20400" s="115" t="s">
        <v>1242</v>
      </c>
      <c r="E20400" s="115">
        <v>319.61919999999998</v>
      </c>
      <c r="F20400" s="674">
        <v>293.83600000000001</v>
      </c>
      <c r="G20400" s="674">
        <v>295.84500000000003</v>
      </c>
      <c r="H20400" s="115">
        <f t="shared" si="636"/>
        <v>1.0068371472522089</v>
      </c>
      <c r="I20400" s="115">
        <f t="shared" si="637"/>
        <v>321.80450000000002</v>
      </c>
    </row>
    <row r="20401" spans="1:9" hidden="1">
      <c r="A20401" s="115" t="s">
        <v>52128</v>
      </c>
      <c r="B20401" s="115" t="s">
        <v>52129</v>
      </c>
      <c r="C20401" s="115" t="s">
        <v>50587</v>
      </c>
      <c r="D20401" s="115" t="s">
        <v>1242</v>
      </c>
      <c r="E20401" s="115">
        <v>354.1146</v>
      </c>
      <c r="F20401" s="674">
        <v>293.83600000000001</v>
      </c>
      <c r="G20401" s="674">
        <v>295.84500000000003</v>
      </c>
      <c r="H20401" s="115">
        <f t="shared" si="636"/>
        <v>1.0068371472522089</v>
      </c>
      <c r="I20401" s="115">
        <f t="shared" si="637"/>
        <v>356.53570000000002</v>
      </c>
    </row>
    <row r="20402" spans="1:9" hidden="1">
      <c r="A20402" s="115" t="s">
        <v>52130</v>
      </c>
      <c r="B20402" s="115" t="s">
        <v>52131</v>
      </c>
      <c r="C20402" s="115" t="s">
        <v>50590</v>
      </c>
      <c r="D20402" s="115" t="s">
        <v>1242</v>
      </c>
      <c r="E20402" s="115">
        <v>397.58010000000002</v>
      </c>
      <c r="F20402" s="674">
        <v>293.83600000000001</v>
      </c>
      <c r="G20402" s="674">
        <v>295.84500000000003</v>
      </c>
      <c r="H20402" s="115">
        <f t="shared" si="636"/>
        <v>1.0068371472522089</v>
      </c>
      <c r="I20402" s="115">
        <f t="shared" si="637"/>
        <v>400.29840000000002</v>
      </c>
    </row>
    <row r="20403" spans="1:9" hidden="1">
      <c r="A20403" s="115" t="s">
        <v>52132</v>
      </c>
      <c r="B20403" s="115" t="s">
        <v>52133</v>
      </c>
      <c r="C20403" s="115" t="s">
        <v>50593</v>
      </c>
      <c r="D20403" s="115" t="s">
        <v>1242</v>
      </c>
      <c r="E20403" s="115">
        <v>243.44319999999999</v>
      </c>
      <c r="F20403" s="674">
        <v>293.83600000000001</v>
      </c>
      <c r="G20403" s="674">
        <v>295.84500000000003</v>
      </c>
      <c r="H20403" s="115">
        <f t="shared" si="636"/>
        <v>1.0068371472522089</v>
      </c>
      <c r="I20403" s="115">
        <f t="shared" si="637"/>
        <v>245.10769999999999</v>
      </c>
    </row>
    <row r="20404" spans="1:9" hidden="1">
      <c r="A20404" s="115" t="s">
        <v>52134</v>
      </c>
      <c r="B20404" s="115" t="s">
        <v>52135</v>
      </c>
      <c r="C20404" s="115" t="s">
        <v>50596</v>
      </c>
      <c r="D20404" s="115" t="s">
        <v>1242</v>
      </c>
      <c r="E20404" s="115">
        <v>259.16719999999998</v>
      </c>
      <c r="F20404" s="674">
        <v>293.83600000000001</v>
      </c>
      <c r="G20404" s="674">
        <v>295.84500000000003</v>
      </c>
      <c r="H20404" s="115">
        <f t="shared" si="636"/>
        <v>1.0068371472522089</v>
      </c>
      <c r="I20404" s="115">
        <f t="shared" si="637"/>
        <v>260.93920000000003</v>
      </c>
    </row>
    <row r="20405" spans="1:9" hidden="1">
      <c r="A20405" s="115" t="s">
        <v>52136</v>
      </c>
      <c r="B20405" s="115" t="s">
        <v>52137</v>
      </c>
      <c r="C20405" s="115" t="s">
        <v>50599</v>
      </c>
      <c r="D20405" s="115" t="s">
        <v>1242</v>
      </c>
      <c r="E20405" s="115">
        <v>274.21319999999997</v>
      </c>
      <c r="F20405" s="674">
        <v>293.83600000000001</v>
      </c>
      <c r="G20405" s="674">
        <v>295.84500000000003</v>
      </c>
      <c r="H20405" s="115">
        <f t="shared" si="636"/>
        <v>1.0068371472522089</v>
      </c>
      <c r="I20405" s="115">
        <f t="shared" si="637"/>
        <v>276.08800000000002</v>
      </c>
    </row>
    <row r="20406" spans="1:9" hidden="1">
      <c r="A20406" s="115" t="s">
        <v>52138</v>
      </c>
      <c r="B20406" s="115" t="s">
        <v>52139</v>
      </c>
      <c r="C20406" s="115" t="s">
        <v>50602</v>
      </c>
      <c r="D20406" s="115" t="s">
        <v>1242</v>
      </c>
      <c r="E20406" s="115">
        <v>279.02780000000001</v>
      </c>
      <c r="F20406" s="674">
        <v>293.83600000000001</v>
      </c>
      <c r="G20406" s="674">
        <v>295.84500000000003</v>
      </c>
      <c r="H20406" s="115">
        <f t="shared" si="636"/>
        <v>1.0068371472522089</v>
      </c>
      <c r="I20406" s="115">
        <f t="shared" si="637"/>
        <v>280.93560000000002</v>
      </c>
    </row>
    <row r="20407" spans="1:9" hidden="1">
      <c r="A20407" s="115" t="s">
        <v>52140</v>
      </c>
      <c r="B20407" s="115" t="s">
        <v>52141</v>
      </c>
      <c r="C20407" s="115" t="s">
        <v>50605</v>
      </c>
      <c r="D20407" s="115" t="s">
        <v>1242</v>
      </c>
      <c r="E20407" s="115">
        <v>347.28399999999999</v>
      </c>
      <c r="F20407" s="674">
        <v>293.83600000000001</v>
      </c>
      <c r="G20407" s="674">
        <v>295.84500000000003</v>
      </c>
      <c r="H20407" s="115">
        <f t="shared" si="636"/>
        <v>1.0068371472522089</v>
      </c>
      <c r="I20407" s="115">
        <f t="shared" si="637"/>
        <v>349.65839999999997</v>
      </c>
    </row>
    <row r="20408" spans="1:9" hidden="1">
      <c r="A20408" s="115" t="s">
        <v>52142</v>
      </c>
      <c r="B20408" s="115" t="s">
        <v>52143</v>
      </c>
      <c r="C20408" s="115" t="s">
        <v>50608</v>
      </c>
      <c r="D20408" s="115" t="s">
        <v>1242</v>
      </c>
      <c r="E20408" s="115">
        <v>420.36649999999997</v>
      </c>
      <c r="F20408" s="674">
        <v>293.83600000000001</v>
      </c>
      <c r="G20408" s="674">
        <v>295.84500000000003</v>
      </c>
      <c r="H20408" s="115">
        <f t="shared" si="636"/>
        <v>1.0068371472522089</v>
      </c>
      <c r="I20408" s="115">
        <f t="shared" si="637"/>
        <v>423.24059999999997</v>
      </c>
    </row>
    <row r="20409" spans="1:9" hidden="1">
      <c r="A20409" s="115" t="s">
        <v>52144</v>
      </c>
      <c r="B20409" s="115" t="s">
        <v>52145</v>
      </c>
      <c r="C20409" s="115" t="s">
        <v>50611</v>
      </c>
      <c r="D20409" s="115" t="s">
        <v>1242</v>
      </c>
      <c r="E20409" s="115">
        <v>203.30119999999999</v>
      </c>
      <c r="F20409" s="674">
        <v>293.83600000000001</v>
      </c>
      <c r="G20409" s="674">
        <v>295.84500000000003</v>
      </c>
      <c r="H20409" s="115">
        <f t="shared" si="636"/>
        <v>1.0068371472522089</v>
      </c>
      <c r="I20409" s="115">
        <f t="shared" si="637"/>
        <v>204.69120000000001</v>
      </c>
    </row>
    <row r="20410" spans="1:9" hidden="1">
      <c r="A20410" s="115" t="s">
        <v>52146</v>
      </c>
      <c r="B20410" s="115" t="s">
        <v>52147</v>
      </c>
      <c r="C20410" s="115" t="s">
        <v>50614</v>
      </c>
      <c r="D20410" s="115" t="s">
        <v>1242</v>
      </c>
      <c r="E20410" s="115">
        <v>251.83799999999999</v>
      </c>
      <c r="F20410" s="674">
        <v>293.83600000000001</v>
      </c>
      <c r="G20410" s="674">
        <v>295.84500000000003</v>
      </c>
      <c r="H20410" s="115">
        <f t="shared" si="636"/>
        <v>1.0068371472522089</v>
      </c>
      <c r="I20410" s="115">
        <f t="shared" si="637"/>
        <v>253.5599</v>
      </c>
    </row>
    <row r="20411" spans="1:9" hidden="1">
      <c r="A20411" s="115" t="s">
        <v>52148</v>
      </c>
      <c r="B20411" s="115" t="s">
        <v>52149</v>
      </c>
      <c r="C20411" s="115" t="s">
        <v>50617</v>
      </c>
      <c r="D20411" s="115" t="s">
        <v>1242</v>
      </c>
      <c r="E20411" s="115">
        <v>296.99959999999999</v>
      </c>
      <c r="F20411" s="674">
        <v>293.83600000000001</v>
      </c>
      <c r="G20411" s="674">
        <v>295.84500000000003</v>
      </c>
      <c r="H20411" s="115">
        <f t="shared" si="636"/>
        <v>1.0068371472522089</v>
      </c>
      <c r="I20411" s="115">
        <f t="shared" si="637"/>
        <v>299.03019999999998</v>
      </c>
    </row>
    <row r="20412" spans="1:9" hidden="1">
      <c r="A20412" s="115" t="s">
        <v>52150</v>
      </c>
      <c r="B20412" s="115" t="s">
        <v>52151</v>
      </c>
      <c r="C20412" s="115" t="s">
        <v>50620</v>
      </c>
      <c r="D20412" s="115" t="s">
        <v>1242</v>
      </c>
      <c r="E20412" s="115">
        <v>32.619300000000003</v>
      </c>
      <c r="F20412" s="674">
        <v>293.83600000000001</v>
      </c>
      <c r="G20412" s="674">
        <v>295.84500000000003</v>
      </c>
      <c r="H20412" s="115">
        <f t="shared" si="636"/>
        <v>1.0068371472522089</v>
      </c>
      <c r="I20412" s="115">
        <f t="shared" si="637"/>
        <v>32.842300000000002</v>
      </c>
    </row>
    <row r="20413" spans="1:9" hidden="1">
      <c r="A20413" s="115" t="s">
        <v>52152</v>
      </c>
      <c r="B20413" s="115" t="s">
        <v>52153</v>
      </c>
      <c r="C20413" s="115" t="s">
        <v>50623</v>
      </c>
      <c r="D20413" s="115" t="s">
        <v>1242</v>
      </c>
      <c r="E20413" s="115">
        <v>48.055399999999999</v>
      </c>
      <c r="F20413" s="674">
        <v>293.83600000000001</v>
      </c>
      <c r="G20413" s="674">
        <v>295.84500000000003</v>
      </c>
      <c r="H20413" s="115">
        <f t="shared" si="636"/>
        <v>1.0068371472522089</v>
      </c>
      <c r="I20413" s="115">
        <f t="shared" si="637"/>
        <v>48.384</v>
      </c>
    </row>
    <row r="20414" spans="1:9" hidden="1">
      <c r="A20414" s="115" t="s">
        <v>52154</v>
      </c>
      <c r="B20414" s="115" t="s">
        <v>52155</v>
      </c>
      <c r="C20414" s="115" t="s">
        <v>50626</v>
      </c>
      <c r="D20414" s="115" t="s">
        <v>1242</v>
      </c>
      <c r="E20414" s="115">
        <v>39.128799999999998</v>
      </c>
      <c r="F20414" s="674">
        <v>293.83600000000001</v>
      </c>
      <c r="G20414" s="674">
        <v>295.84500000000003</v>
      </c>
      <c r="H20414" s="115">
        <f t="shared" si="636"/>
        <v>1.0068371472522089</v>
      </c>
      <c r="I20414" s="115">
        <f t="shared" si="637"/>
        <v>39.396299999999997</v>
      </c>
    </row>
    <row r="20415" spans="1:9" hidden="1">
      <c r="A20415" s="115" t="s">
        <v>52156</v>
      </c>
      <c r="B20415" s="115" t="s">
        <v>52157</v>
      </c>
      <c r="C20415" s="115" t="s">
        <v>50629</v>
      </c>
      <c r="D20415" s="115" t="s">
        <v>1242</v>
      </c>
      <c r="E20415" s="115">
        <v>65.215599999999995</v>
      </c>
      <c r="F20415" s="674">
        <v>293.83600000000001</v>
      </c>
      <c r="G20415" s="674">
        <v>295.84500000000003</v>
      </c>
      <c r="H20415" s="115">
        <f t="shared" si="636"/>
        <v>1.0068371472522089</v>
      </c>
      <c r="I20415" s="115">
        <f t="shared" si="637"/>
        <v>65.661500000000004</v>
      </c>
    </row>
    <row r="20416" spans="1:9" hidden="1">
      <c r="A20416" s="115" t="s">
        <v>52158</v>
      </c>
      <c r="B20416" s="115" t="s">
        <v>52159</v>
      </c>
      <c r="C20416" s="115" t="s">
        <v>50632</v>
      </c>
      <c r="D20416" s="115" t="s">
        <v>1242</v>
      </c>
      <c r="E20416" s="115">
        <v>573</v>
      </c>
      <c r="F20416" s="674">
        <v>293.83600000000001</v>
      </c>
      <c r="G20416" s="674">
        <v>295.84500000000003</v>
      </c>
      <c r="H20416" s="115">
        <f t="shared" si="636"/>
        <v>1.0068371472522089</v>
      </c>
      <c r="I20416" s="115">
        <f t="shared" si="637"/>
        <v>576.91769999999997</v>
      </c>
    </row>
    <row r="20417" spans="1:9" hidden="1">
      <c r="A20417" s="115" t="s">
        <v>52160</v>
      </c>
      <c r="B20417" s="115" t="s">
        <v>52161</v>
      </c>
      <c r="C20417" s="115" t="s">
        <v>50635</v>
      </c>
      <c r="D20417" s="115" t="s">
        <v>1242</v>
      </c>
      <c r="E20417" s="115">
        <v>983</v>
      </c>
      <c r="F20417" s="674">
        <v>293.83600000000001</v>
      </c>
      <c r="G20417" s="674">
        <v>295.84500000000003</v>
      </c>
      <c r="H20417" s="115">
        <f t="shared" si="636"/>
        <v>1.0068371472522089</v>
      </c>
      <c r="I20417" s="115">
        <f t="shared" si="637"/>
        <v>989.72090000000003</v>
      </c>
    </row>
    <row r="20418" spans="1:9" hidden="1">
      <c r="A20418" s="115" t="s">
        <v>52162</v>
      </c>
      <c r="B20418" s="115" t="s">
        <v>52163</v>
      </c>
      <c r="C20418" s="115" t="s">
        <v>50638</v>
      </c>
      <c r="D20418" s="115" t="s">
        <v>1242</v>
      </c>
      <c r="E20418" s="115">
        <v>916</v>
      </c>
      <c r="F20418" s="674">
        <v>293.83600000000001</v>
      </c>
      <c r="G20418" s="674">
        <v>295.84500000000003</v>
      </c>
      <c r="H20418" s="115">
        <f t="shared" si="636"/>
        <v>1.0068371472522089</v>
      </c>
      <c r="I20418" s="115">
        <f t="shared" si="637"/>
        <v>922.26279999999997</v>
      </c>
    </row>
    <row r="20419" spans="1:9" hidden="1">
      <c r="A20419" s="115" t="s">
        <v>52164</v>
      </c>
      <c r="B20419" s="115" t="s">
        <v>52165</v>
      </c>
      <c r="C20419" s="115" t="s">
        <v>50641</v>
      </c>
      <c r="D20419" s="115" t="s">
        <v>1242</v>
      </c>
      <c r="E20419" s="115">
        <v>1140</v>
      </c>
      <c r="F20419" s="674">
        <v>293.83600000000001</v>
      </c>
      <c r="G20419" s="674">
        <v>295.84500000000003</v>
      </c>
      <c r="H20419" s="115">
        <f t="shared" si="636"/>
        <v>1.0068371472522089</v>
      </c>
      <c r="I20419" s="115">
        <f t="shared" si="637"/>
        <v>1147.7943</v>
      </c>
    </row>
    <row r="20420" spans="1:9" hidden="1">
      <c r="A20420" s="115" t="s">
        <v>52166</v>
      </c>
      <c r="B20420" s="115" t="s">
        <v>52167</v>
      </c>
      <c r="C20420" s="115" t="s">
        <v>50644</v>
      </c>
      <c r="D20420" s="115" t="s">
        <v>1138</v>
      </c>
      <c r="E20420" s="115">
        <v>575.23440000000005</v>
      </c>
      <c r="F20420" s="674">
        <v>293.83600000000001</v>
      </c>
      <c r="G20420" s="674">
        <v>295.84500000000003</v>
      </c>
      <c r="H20420" s="115">
        <f t="shared" si="636"/>
        <v>1.0068371472522089</v>
      </c>
      <c r="I20420" s="115">
        <f t="shared" si="637"/>
        <v>579.16740000000004</v>
      </c>
    </row>
    <row r="20421" spans="1:9" hidden="1">
      <c r="A20421" s="115" t="s">
        <v>52168</v>
      </c>
      <c r="B20421" s="115" t="s">
        <v>52169</v>
      </c>
      <c r="C20421" s="115" t="s">
        <v>50647</v>
      </c>
      <c r="D20421" s="115" t="s">
        <v>1138</v>
      </c>
      <c r="E20421" s="115">
        <v>959.83219999999994</v>
      </c>
      <c r="F20421" s="674">
        <v>293.83600000000001</v>
      </c>
      <c r="G20421" s="674">
        <v>295.84500000000003</v>
      </c>
      <c r="H20421" s="115">
        <f t="shared" ref="H20421:H20484" si="638">G20421/F20421</f>
        <v>1.0068371472522089</v>
      </c>
      <c r="I20421" s="115">
        <f t="shared" ref="I20421:I20484" si="639">ROUND(H20421*E20421,4)</f>
        <v>966.39469999999994</v>
      </c>
    </row>
    <row r="20422" spans="1:9" hidden="1">
      <c r="A20422" s="115" t="s">
        <v>52170</v>
      </c>
      <c r="B20422" s="115" t="s">
        <v>52171</v>
      </c>
      <c r="C20422" s="115" t="s">
        <v>50650</v>
      </c>
      <c r="D20422" s="115" t="s">
        <v>1138</v>
      </c>
      <c r="E20422" s="115">
        <v>1458.6681000000001</v>
      </c>
      <c r="F20422" s="674">
        <v>293.83600000000001</v>
      </c>
      <c r="G20422" s="674">
        <v>295.84500000000003</v>
      </c>
      <c r="H20422" s="115">
        <f t="shared" si="638"/>
        <v>1.0068371472522089</v>
      </c>
      <c r="I20422" s="115">
        <f t="shared" si="639"/>
        <v>1468.6412</v>
      </c>
    </row>
    <row r="20423" spans="1:9" hidden="1">
      <c r="A20423" s="115" t="s">
        <v>52172</v>
      </c>
      <c r="B20423" s="115" t="s">
        <v>52173</v>
      </c>
      <c r="C20423" s="115" t="s">
        <v>50653</v>
      </c>
      <c r="D20423" s="115" t="s">
        <v>1138</v>
      </c>
      <c r="E20423" s="115">
        <v>2081.0405999999998</v>
      </c>
      <c r="F20423" s="674">
        <v>293.83600000000001</v>
      </c>
      <c r="G20423" s="674">
        <v>295.84500000000003</v>
      </c>
      <c r="H20423" s="115">
        <f t="shared" si="638"/>
        <v>1.0068371472522089</v>
      </c>
      <c r="I20423" s="115">
        <f t="shared" si="639"/>
        <v>2095.2689999999998</v>
      </c>
    </row>
    <row r="20424" spans="1:9" hidden="1">
      <c r="A20424" s="115" t="s">
        <v>52174</v>
      </c>
      <c r="B20424" s="115" t="s">
        <v>52175</v>
      </c>
      <c r="C20424" s="115" t="s">
        <v>50656</v>
      </c>
      <c r="D20424" s="115" t="s">
        <v>1138</v>
      </c>
      <c r="E20424" s="115">
        <v>2834.1812</v>
      </c>
      <c r="F20424" s="674">
        <v>293.83600000000001</v>
      </c>
      <c r="G20424" s="674">
        <v>295.84500000000003</v>
      </c>
      <c r="H20424" s="115">
        <f t="shared" si="638"/>
        <v>1.0068371472522089</v>
      </c>
      <c r="I20424" s="115">
        <f t="shared" si="639"/>
        <v>2853.5589</v>
      </c>
    </row>
    <row r="20425" spans="1:9" hidden="1">
      <c r="A20425" s="115" t="s">
        <v>52176</v>
      </c>
      <c r="B20425" s="115" t="s">
        <v>52177</v>
      </c>
      <c r="C20425" s="115" t="s">
        <v>50659</v>
      </c>
      <c r="D20425" s="115" t="s">
        <v>1138</v>
      </c>
      <c r="E20425" s="115">
        <v>821.38660000000004</v>
      </c>
      <c r="F20425" s="674">
        <v>293.83600000000001</v>
      </c>
      <c r="G20425" s="674">
        <v>295.84500000000003</v>
      </c>
      <c r="H20425" s="115">
        <f t="shared" si="638"/>
        <v>1.0068371472522089</v>
      </c>
      <c r="I20425" s="115">
        <f t="shared" si="639"/>
        <v>827.00250000000005</v>
      </c>
    </row>
    <row r="20426" spans="1:9" hidden="1">
      <c r="A20426" s="115" t="s">
        <v>52178</v>
      </c>
      <c r="B20426" s="115" t="s">
        <v>52179</v>
      </c>
      <c r="C20426" s="115" t="s">
        <v>50662</v>
      </c>
      <c r="D20426" s="115" t="s">
        <v>1138</v>
      </c>
      <c r="E20426" s="115">
        <v>1376.4593</v>
      </c>
      <c r="F20426" s="674">
        <v>293.83600000000001</v>
      </c>
      <c r="G20426" s="674">
        <v>295.84500000000003</v>
      </c>
      <c r="H20426" s="115">
        <f t="shared" si="638"/>
        <v>1.0068371472522089</v>
      </c>
      <c r="I20426" s="115">
        <f t="shared" si="639"/>
        <v>1385.8704</v>
      </c>
    </row>
    <row r="20427" spans="1:9" hidden="1">
      <c r="A20427" s="115" t="s">
        <v>52180</v>
      </c>
      <c r="B20427" s="115" t="s">
        <v>52181</v>
      </c>
      <c r="C20427" s="115" t="s">
        <v>50665</v>
      </c>
      <c r="D20427" s="115" t="s">
        <v>1138</v>
      </c>
      <c r="E20427" s="115">
        <v>2092.5654</v>
      </c>
      <c r="F20427" s="674">
        <v>293.83600000000001</v>
      </c>
      <c r="G20427" s="674">
        <v>295.84500000000003</v>
      </c>
      <c r="H20427" s="115">
        <f t="shared" si="638"/>
        <v>1.0068371472522089</v>
      </c>
      <c r="I20427" s="115">
        <f t="shared" si="639"/>
        <v>2106.8726000000001</v>
      </c>
    </row>
    <row r="20428" spans="1:9" hidden="1">
      <c r="A20428" s="115" t="s">
        <v>52182</v>
      </c>
      <c r="B20428" s="115" t="s">
        <v>52183</v>
      </c>
      <c r="C20428" s="115" t="s">
        <v>50668</v>
      </c>
      <c r="D20428" s="115" t="s">
        <v>1138</v>
      </c>
      <c r="E20428" s="115">
        <v>2979.5194000000001</v>
      </c>
      <c r="F20428" s="674">
        <v>293.83600000000001</v>
      </c>
      <c r="G20428" s="674">
        <v>295.84500000000003</v>
      </c>
      <c r="H20428" s="115">
        <f t="shared" si="638"/>
        <v>1.0068371472522089</v>
      </c>
      <c r="I20428" s="115">
        <f t="shared" si="639"/>
        <v>2999.8908000000001</v>
      </c>
    </row>
    <row r="20429" spans="1:9" hidden="1">
      <c r="A20429" s="115" t="s">
        <v>52184</v>
      </c>
      <c r="B20429" s="115" t="s">
        <v>52185</v>
      </c>
      <c r="C20429" s="115" t="s">
        <v>50671</v>
      </c>
      <c r="D20429" s="115" t="s">
        <v>1138</v>
      </c>
      <c r="E20429" s="115">
        <v>4047.6525000000001</v>
      </c>
      <c r="F20429" s="674">
        <v>293.83600000000001</v>
      </c>
      <c r="G20429" s="674">
        <v>295.84500000000003</v>
      </c>
      <c r="H20429" s="115">
        <f t="shared" si="638"/>
        <v>1.0068371472522089</v>
      </c>
      <c r="I20429" s="115">
        <f t="shared" si="639"/>
        <v>4075.3269</v>
      </c>
    </row>
    <row r="20430" spans="1:9" hidden="1">
      <c r="A20430" s="115" t="s">
        <v>52186</v>
      </c>
      <c r="B20430" s="115" t="s">
        <v>52187</v>
      </c>
      <c r="C20430" s="115" t="s">
        <v>50674</v>
      </c>
      <c r="D20430" s="115" t="s">
        <v>1138</v>
      </c>
      <c r="E20430" s="115">
        <v>1067.0223000000001</v>
      </c>
      <c r="F20430" s="674">
        <v>293.83600000000001</v>
      </c>
      <c r="G20430" s="674">
        <v>295.84500000000003</v>
      </c>
      <c r="H20430" s="115">
        <f t="shared" si="638"/>
        <v>1.0068371472522089</v>
      </c>
      <c r="I20430" s="115">
        <f t="shared" si="639"/>
        <v>1074.3177000000001</v>
      </c>
    </row>
    <row r="20431" spans="1:9" hidden="1">
      <c r="A20431" s="115" t="s">
        <v>52188</v>
      </c>
      <c r="B20431" s="115" t="s">
        <v>52189</v>
      </c>
      <c r="C20431" s="115" t="s">
        <v>50677</v>
      </c>
      <c r="D20431" s="115" t="s">
        <v>1138</v>
      </c>
      <c r="E20431" s="115">
        <v>1792.5700999999999</v>
      </c>
      <c r="F20431" s="674">
        <v>293.83600000000001</v>
      </c>
      <c r="G20431" s="674">
        <v>295.84500000000003</v>
      </c>
      <c r="H20431" s="115">
        <f t="shared" si="638"/>
        <v>1.0068371472522089</v>
      </c>
      <c r="I20431" s="115">
        <f t="shared" si="639"/>
        <v>1804.8262</v>
      </c>
    </row>
    <row r="20432" spans="1:9" hidden="1">
      <c r="A20432" s="115" t="s">
        <v>52190</v>
      </c>
      <c r="B20432" s="115" t="s">
        <v>52191</v>
      </c>
      <c r="C20432" s="115" t="s">
        <v>50680</v>
      </c>
      <c r="D20432" s="115" t="s">
        <v>1138</v>
      </c>
      <c r="E20432" s="115">
        <v>2725.9461000000001</v>
      </c>
      <c r="F20432" s="674">
        <v>293.83600000000001</v>
      </c>
      <c r="G20432" s="674">
        <v>295.84500000000003</v>
      </c>
      <c r="H20432" s="115">
        <f t="shared" si="638"/>
        <v>1.0068371472522089</v>
      </c>
      <c r="I20432" s="115">
        <f t="shared" si="639"/>
        <v>2744.5837999999999</v>
      </c>
    </row>
    <row r="20433" spans="1:9" hidden="1">
      <c r="A20433" s="115" t="s">
        <v>52192</v>
      </c>
      <c r="B20433" s="115" t="s">
        <v>52193</v>
      </c>
      <c r="C20433" s="115" t="s">
        <v>50683</v>
      </c>
      <c r="D20433" s="115" t="s">
        <v>1138</v>
      </c>
      <c r="E20433" s="115">
        <v>3878.5147999999999</v>
      </c>
      <c r="F20433" s="674">
        <v>293.83600000000001</v>
      </c>
      <c r="G20433" s="674">
        <v>295.84500000000003</v>
      </c>
      <c r="H20433" s="115">
        <f t="shared" si="638"/>
        <v>1.0068371472522089</v>
      </c>
      <c r="I20433" s="115">
        <f t="shared" si="639"/>
        <v>3905.0328</v>
      </c>
    </row>
    <row r="20434" spans="1:9" hidden="1">
      <c r="A20434" s="115" t="s">
        <v>52194</v>
      </c>
      <c r="B20434" s="115" t="s">
        <v>52195</v>
      </c>
      <c r="C20434" s="115" t="s">
        <v>50686</v>
      </c>
      <c r="D20434" s="115" t="s">
        <v>1138</v>
      </c>
      <c r="E20434" s="115">
        <v>5261.1238000000003</v>
      </c>
      <c r="F20434" s="674">
        <v>293.83600000000001</v>
      </c>
      <c r="G20434" s="674">
        <v>295.84500000000003</v>
      </c>
      <c r="H20434" s="115">
        <f t="shared" si="638"/>
        <v>1.0068371472522089</v>
      </c>
      <c r="I20434" s="115">
        <f t="shared" si="639"/>
        <v>5297.0949000000001</v>
      </c>
    </row>
    <row r="20435" spans="1:9" hidden="1">
      <c r="A20435" s="115" t="s">
        <v>52196</v>
      </c>
      <c r="B20435" s="115" t="s">
        <v>52197</v>
      </c>
      <c r="C20435" s="115" t="s">
        <v>50689</v>
      </c>
      <c r="D20435" s="115" t="s">
        <v>1138</v>
      </c>
      <c r="E20435" s="115">
        <v>6949.1094000000003</v>
      </c>
      <c r="F20435" s="674">
        <v>293.83600000000001</v>
      </c>
      <c r="G20435" s="674">
        <v>295.84500000000003</v>
      </c>
      <c r="H20435" s="115">
        <f t="shared" si="638"/>
        <v>1.0068371472522089</v>
      </c>
      <c r="I20435" s="115">
        <f t="shared" si="639"/>
        <v>6996.6215000000002</v>
      </c>
    </row>
    <row r="20436" spans="1:9" hidden="1">
      <c r="A20436" s="115" t="s">
        <v>52198</v>
      </c>
      <c r="B20436" s="115" t="s">
        <v>52199</v>
      </c>
      <c r="C20436" s="115" t="s">
        <v>50692</v>
      </c>
      <c r="D20436" s="115" t="s">
        <v>1138</v>
      </c>
      <c r="E20436" s="115">
        <v>13006.1258</v>
      </c>
      <c r="F20436" s="674">
        <v>293.83600000000001</v>
      </c>
      <c r="G20436" s="674">
        <v>295.84500000000003</v>
      </c>
      <c r="H20436" s="115">
        <f t="shared" si="638"/>
        <v>1.0068371472522089</v>
      </c>
      <c r="I20436" s="115">
        <f t="shared" si="639"/>
        <v>13095.0506</v>
      </c>
    </row>
    <row r="20437" spans="1:9" hidden="1">
      <c r="A20437" s="115" t="s">
        <v>52200</v>
      </c>
      <c r="B20437" s="115" t="s">
        <v>52201</v>
      </c>
      <c r="C20437" s="115" t="s">
        <v>50695</v>
      </c>
      <c r="D20437" s="115" t="s">
        <v>1138</v>
      </c>
      <c r="E20437" s="115">
        <v>20049.055799999998</v>
      </c>
      <c r="F20437" s="674">
        <v>293.83600000000001</v>
      </c>
      <c r="G20437" s="674">
        <v>295.84500000000003</v>
      </c>
      <c r="H20437" s="115">
        <f t="shared" si="638"/>
        <v>1.0068371472522089</v>
      </c>
      <c r="I20437" s="115">
        <f t="shared" si="639"/>
        <v>20186.134099999999</v>
      </c>
    </row>
    <row r="20438" spans="1:9" hidden="1">
      <c r="A20438" s="115" t="s">
        <v>52202</v>
      </c>
      <c r="B20438" s="115" t="s">
        <v>52203</v>
      </c>
      <c r="C20438" s="115" t="s">
        <v>50698</v>
      </c>
      <c r="D20438" s="115" t="s">
        <v>1138</v>
      </c>
      <c r="E20438" s="115">
        <v>9041.0256000000008</v>
      </c>
      <c r="F20438" s="674">
        <v>293.83600000000001</v>
      </c>
      <c r="G20438" s="674">
        <v>295.84500000000003</v>
      </c>
      <c r="H20438" s="115">
        <f t="shared" si="638"/>
        <v>1.0068371472522089</v>
      </c>
      <c r="I20438" s="115">
        <f t="shared" si="639"/>
        <v>9102.8403999999991</v>
      </c>
    </row>
    <row r="20439" spans="1:9" hidden="1">
      <c r="A20439" s="115" t="s">
        <v>52204</v>
      </c>
      <c r="B20439" s="115" t="s">
        <v>52205</v>
      </c>
      <c r="C20439" s="115" t="s">
        <v>50701</v>
      </c>
      <c r="D20439" s="115" t="s">
        <v>1138</v>
      </c>
      <c r="E20439" s="115">
        <v>17141.412100000001</v>
      </c>
      <c r="F20439" s="674">
        <v>293.83600000000001</v>
      </c>
      <c r="G20439" s="674">
        <v>295.84500000000003</v>
      </c>
      <c r="H20439" s="115">
        <f t="shared" si="638"/>
        <v>1.0068371472522089</v>
      </c>
      <c r="I20439" s="115">
        <f t="shared" si="639"/>
        <v>17258.610499999999</v>
      </c>
    </row>
    <row r="20440" spans="1:9" hidden="1">
      <c r="A20440" s="115" t="s">
        <v>52206</v>
      </c>
      <c r="B20440" s="115" t="s">
        <v>52207</v>
      </c>
      <c r="C20440" s="115" t="s">
        <v>50704</v>
      </c>
      <c r="D20440" s="115" t="s">
        <v>1138</v>
      </c>
      <c r="E20440" s="115">
        <v>25882.113700000002</v>
      </c>
      <c r="F20440" s="674">
        <v>293.83600000000001</v>
      </c>
      <c r="G20440" s="674">
        <v>295.84500000000003</v>
      </c>
      <c r="H20440" s="115">
        <f t="shared" si="638"/>
        <v>1.0068371472522089</v>
      </c>
      <c r="I20440" s="115">
        <f t="shared" si="639"/>
        <v>26059.073499999999</v>
      </c>
    </row>
    <row r="20441" spans="1:9" hidden="1">
      <c r="A20441" s="115" t="s">
        <v>52208</v>
      </c>
      <c r="B20441" s="115" t="s">
        <v>52209</v>
      </c>
      <c r="C20441" s="115" t="s">
        <v>50707</v>
      </c>
      <c r="D20441" s="115" t="s">
        <v>1138</v>
      </c>
      <c r="E20441" s="115">
        <v>12655.392400000001</v>
      </c>
      <c r="F20441" s="674">
        <v>293.83600000000001</v>
      </c>
      <c r="G20441" s="674">
        <v>295.84500000000003</v>
      </c>
      <c r="H20441" s="115">
        <f t="shared" si="638"/>
        <v>1.0068371472522089</v>
      </c>
      <c r="I20441" s="115">
        <f t="shared" si="639"/>
        <v>12741.9192</v>
      </c>
    </row>
    <row r="20442" spans="1:9" hidden="1">
      <c r="A20442" s="115" t="s">
        <v>52210</v>
      </c>
      <c r="B20442" s="115" t="s">
        <v>52211</v>
      </c>
      <c r="C20442" s="115" t="s">
        <v>50710</v>
      </c>
      <c r="D20442" s="115" t="s">
        <v>1138</v>
      </c>
      <c r="E20442" s="115">
        <v>19844.562399999999</v>
      </c>
      <c r="F20442" s="674">
        <v>293.83600000000001</v>
      </c>
      <c r="G20442" s="674">
        <v>295.84500000000003</v>
      </c>
      <c r="H20442" s="115">
        <f t="shared" si="638"/>
        <v>1.0068371472522089</v>
      </c>
      <c r="I20442" s="115">
        <f t="shared" si="639"/>
        <v>19980.242600000001</v>
      </c>
    </row>
    <row r="20443" spans="1:9" hidden="1">
      <c r="A20443" s="115" t="s">
        <v>52212</v>
      </c>
      <c r="B20443" s="115" t="s">
        <v>52213</v>
      </c>
      <c r="C20443" s="115" t="s">
        <v>50713</v>
      </c>
      <c r="D20443" s="115" t="s">
        <v>1138</v>
      </c>
      <c r="E20443" s="115">
        <v>36005.876300000004</v>
      </c>
      <c r="F20443" s="674">
        <v>293.83600000000001</v>
      </c>
      <c r="G20443" s="674">
        <v>295.84500000000003</v>
      </c>
      <c r="H20443" s="115">
        <f t="shared" si="638"/>
        <v>1.0068371472522089</v>
      </c>
      <c r="I20443" s="115">
        <f t="shared" si="639"/>
        <v>36252.053800000002</v>
      </c>
    </row>
    <row r="20444" spans="1:9" hidden="1">
      <c r="A20444" s="115" t="s">
        <v>52214</v>
      </c>
      <c r="B20444" s="115" t="s">
        <v>52215</v>
      </c>
      <c r="C20444" s="115" t="s">
        <v>50716</v>
      </c>
      <c r="D20444" s="115" t="s">
        <v>1138</v>
      </c>
      <c r="E20444" s="115">
        <v>16221.796</v>
      </c>
      <c r="F20444" s="674">
        <v>293.83600000000001</v>
      </c>
      <c r="G20444" s="674">
        <v>295.84500000000003</v>
      </c>
      <c r="H20444" s="115">
        <f t="shared" si="638"/>
        <v>1.0068371472522089</v>
      </c>
      <c r="I20444" s="115">
        <f t="shared" si="639"/>
        <v>16332.7068</v>
      </c>
    </row>
    <row r="20445" spans="1:9" hidden="1">
      <c r="A20445" s="115" t="s">
        <v>52216</v>
      </c>
      <c r="B20445" s="115" t="s">
        <v>52217</v>
      </c>
      <c r="C20445" s="115" t="s">
        <v>50719</v>
      </c>
      <c r="D20445" s="115" t="s">
        <v>1138</v>
      </c>
      <c r="E20445" s="115">
        <v>22482.841799999998</v>
      </c>
      <c r="F20445" s="674">
        <v>293.83600000000001</v>
      </c>
      <c r="G20445" s="674">
        <v>295.84500000000003</v>
      </c>
      <c r="H20445" s="115">
        <f t="shared" si="638"/>
        <v>1.0068371472522089</v>
      </c>
      <c r="I20445" s="115">
        <f t="shared" si="639"/>
        <v>22636.560300000001</v>
      </c>
    </row>
    <row r="20446" spans="1:9" hidden="1">
      <c r="A20446" s="115" t="s">
        <v>52218</v>
      </c>
      <c r="B20446" s="115" t="s">
        <v>52219</v>
      </c>
      <c r="C20446" s="115" t="s">
        <v>50722</v>
      </c>
      <c r="D20446" s="115" t="s">
        <v>1138</v>
      </c>
      <c r="E20446" s="115">
        <v>43388.362099999998</v>
      </c>
      <c r="F20446" s="674">
        <v>293.83600000000001</v>
      </c>
      <c r="G20446" s="674">
        <v>295.84500000000003</v>
      </c>
      <c r="H20446" s="115">
        <f t="shared" si="638"/>
        <v>1.0068371472522089</v>
      </c>
      <c r="I20446" s="115">
        <f t="shared" si="639"/>
        <v>43685.0147</v>
      </c>
    </row>
    <row r="20447" spans="1:9" hidden="1">
      <c r="A20447" s="115" t="s">
        <v>52220</v>
      </c>
      <c r="B20447" s="115" t="s">
        <v>52221</v>
      </c>
      <c r="C20447" s="115" t="s">
        <v>50725</v>
      </c>
      <c r="D20447" s="115" t="s">
        <v>1138</v>
      </c>
      <c r="E20447" s="115">
        <v>4858.0005000000001</v>
      </c>
      <c r="F20447" s="674">
        <v>293.83600000000001</v>
      </c>
      <c r="G20447" s="674">
        <v>295.84500000000003</v>
      </c>
      <c r="H20447" s="115">
        <f t="shared" si="638"/>
        <v>1.0068371472522089</v>
      </c>
      <c r="I20447" s="115">
        <f t="shared" si="639"/>
        <v>4891.2154</v>
      </c>
    </row>
    <row r="20448" spans="1:9" hidden="1">
      <c r="A20448" s="115" t="s">
        <v>52222</v>
      </c>
      <c r="B20448" s="115" t="s">
        <v>52223</v>
      </c>
      <c r="C20448" s="115" t="s">
        <v>50728</v>
      </c>
      <c r="D20448" s="115" t="s">
        <v>1138</v>
      </c>
      <c r="E20448" s="115">
        <v>11537.0049</v>
      </c>
      <c r="F20448" s="674">
        <v>293.83600000000001</v>
      </c>
      <c r="G20448" s="674">
        <v>295.84500000000003</v>
      </c>
      <c r="H20448" s="115">
        <f t="shared" si="638"/>
        <v>1.0068371472522089</v>
      </c>
      <c r="I20448" s="115">
        <f t="shared" si="639"/>
        <v>11615.8851</v>
      </c>
    </row>
    <row r="20449" spans="1:9" hidden="1">
      <c r="A20449" s="115" t="s">
        <v>52224</v>
      </c>
      <c r="B20449" s="115" t="s">
        <v>52225</v>
      </c>
      <c r="C20449" s="115" t="s">
        <v>50731</v>
      </c>
      <c r="D20449" s="115" t="s">
        <v>1138</v>
      </c>
      <c r="E20449" s="115">
        <v>18395.2929</v>
      </c>
      <c r="F20449" s="674">
        <v>293.83600000000001</v>
      </c>
      <c r="G20449" s="674">
        <v>295.84500000000003</v>
      </c>
      <c r="H20449" s="115">
        <f t="shared" si="638"/>
        <v>1.0068371472522089</v>
      </c>
      <c r="I20449" s="115">
        <f t="shared" si="639"/>
        <v>18521.064200000001</v>
      </c>
    </row>
    <row r="20450" spans="1:9" hidden="1">
      <c r="A20450" s="115" t="s">
        <v>52226</v>
      </c>
      <c r="B20450" s="115" t="s">
        <v>52227</v>
      </c>
      <c r="C20450" s="115" t="s">
        <v>50734</v>
      </c>
      <c r="D20450" s="115" t="s">
        <v>1138</v>
      </c>
      <c r="E20450" s="115">
        <v>7116.9390999999996</v>
      </c>
      <c r="F20450" s="674">
        <v>293.83600000000001</v>
      </c>
      <c r="G20450" s="674">
        <v>295.84500000000003</v>
      </c>
      <c r="H20450" s="115">
        <f t="shared" si="638"/>
        <v>1.0068371472522089</v>
      </c>
      <c r="I20450" s="115">
        <f t="shared" si="639"/>
        <v>7165.5986999999996</v>
      </c>
    </row>
    <row r="20451" spans="1:9" hidden="1">
      <c r="A20451" s="115" t="s">
        <v>52228</v>
      </c>
      <c r="B20451" s="115" t="s">
        <v>52229</v>
      </c>
      <c r="C20451" s="115" t="s">
        <v>50737</v>
      </c>
      <c r="D20451" s="115" t="s">
        <v>1138</v>
      </c>
      <c r="E20451" s="115">
        <v>14643.2171</v>
      </c>
      <c r="F20451" s="674">
        <v>293.83600000000001</v>
      </c>
      <c r="G20451" s="674">
        <v>295.84500000000003</v>
      </c>
      <c r="H20451" s="115">
        <f t="shared" si="638"/>
        <v>1.0068371472522089</v>
      </c>
      <c r="I20451" s="115">
        <f t="shared" si="639"/>
        <v>14743.3349</v>
      </c>
    </row>
    <row r="20452" spans="1:9" hidden="1">
      <c r="A20452" s="115" t="s">
        <v>52230</v>
      </c>
      <c r="B20452" s="115" t="s">
        <v>52231</v>
      </c>
      <c r="C20452" s="115" t="s">
        <v>50740</v>
      </c>
      <c r="D20452" s="115" t="s">
        <v>1138</v>
      </c>
      <c r="E20452" s="115">
        <v>22014.420900000001</v>
      </c>
      <c r="F20452" s="674">
        <v>293.83600000000001</v>
      </c>
      <c r="G20452" s="674">
        <v>295.84500000000003</v>
      </c>
      <c r="H20452" s="115">
        <f t="shared" si="638"/>
        <v>1.0068371472522089</v>
      </c>
      <c r="I20452" s="115">
        <f t="shared" si="639"/>
        <v>22164.936699999998</v>
      </c>
    </row>
    <row r="20453" spans="1:9" hidden="1">
      <c r="A20453" s="115" t="s">
        <v>52232</v>
      </c>
      <c r="B20453" s="115" t="s">
        <v>52233</v>
      </c>
      <c r="C20453" s="115" t="s">
        <v>50743</v>
      </c>
      <c r="D20453" s="115" t="s">
        <v>1138</v>
      </c>
      <c r="E20453" s="115">
        <v>9039.9580000000005</v>
      </c>
      <c r="F20453" s="674">
        <v>293.83600000000001</v>
      </c>
      <c r="G20453" s="674">
        <v>295.84500000000003</v>
      </c>
      <c r="H20453" s="115">
        <f t="shared" si="638"/>
        <v>1.0068371472522089</v>
      </c>
      <c r="I20453" s="115">
        <f t="shared" si="639"/>
        <v>9101.7654999999995</v>
      </c>
    </row>
    <row r="20454" spans="1:9" hidden="1">
      <c r="A20454" s="115" t="s">
        <v>52234</v>
      </c>
      <c r="B20454" s="115" t="s">
        <v>52235</v>
      </c>
      <c r="C20454" s="115" t="s">
        <v>50746</v>
      </c>
      <c r="D20454" s="115" t="s">
        <v>1138</v>
      </c>
      <c r="E20454" s="115">
        <v>17890.911700000001</v>
      </c>
      <c r="F20454" s="674">
        <v>293.83600000000001</v>
      </c>
      <c r="G20454" s="674">
        <v>295.84500000000003</v>
      </c>
      <c r="H20454" s="115">
        <f t="shared" si="638"/>
        <v>1.0068371472522089</v>
      </c>
      <c r="I20454" s="115">
        <f t="shared" si="639"/>
        <v>18013.234499999999</v>
      </c>
    </row>
    <row r="20455" spans="1:9" hidden="1">
      <c r="A20455" s="115" t="s">
        <v>52236</v>
      </c>
      <c r="B20455" s="115" t="s">
        <v>52237</v>
      </c>
      <c r="C20455" s="115" t="s">
        <v>50749</v>
      </c>
      <c r="D20455" s="115" t="s">
        <v>1138</v>
      </c>
      <c r="E20455" s="115">
        <v>28110.112300000001</v>
      </c>
      <c r="F20455" s="674">
        <v>293.83600000000001</v>
      </c>
      <c r="G20455" s="674">
        <v>295.84500000000003</v>
      </c>
      <c r="H20455" s="115">
        <f t="shared" si="638"/>
        <v>1.0068371472522089</v>
      </c>
      <c r="I20455" s="115">
        <f t="shared" si="639"/>
        <v>28302.3053</v>
      </c>
    </row>
    <row r="20456" spans="1:9" hidden="1">
      <c r="A20456" s="115" t="s">
        <v>52238</v>
      </c>
      <c r="B20456" s="115" t="s">
        <v>52239</v>
      </c>
      <c r="C20456" s="115" t="s">
        <v>50752</v>
      </c>
      <c r="D20456" s="115" t="s">
        <v>1242</v>
      </c>
      <c r="E20456" s="115">
        <v>361.72219999999999</v>
      </c>
      <c r="F20456" s="674">
        <v>293.83600000000001</v>
      </c>
      <c r="G20456" s="674">
        <v>295.84500000000003</v>
      </c>
      <c r="H20456" s="115">
        <f t="shared" si="638"/>
        <v>1.0068371472522089</v>
      </c>
      <c r="I20456" s="115">
        <f t="shared" si="639"/>
        <v>364.19529999999997</v>
      </c>
    </row>
    <row r="20457" spans="1:9" hidden="1">
      <c r="A20457" s="115" t="s">
        <v>52240</v>
      </c>
      <c r="B20457" s="115" t="s">
        <v>52241</v>
      </c>
      <c r="C20457" s="115" t="s">
        <v>50755</v>
      </c>
      <c r="D20457" s="115" t="s">
        <v>1242</v>
      </c>
      <c r="E20457" s="115">
        <v>453.2371</v>
      </c>
      <c r="F20457" s="674">
        <v>293.83600000000001</v>
      </c>
      <c r="G20457" s="674">
        <v>295.84500000000003</v>
      </c>
      <c r="H20457" s="115">
        <f t="shared" si="638"/>
        <v>1.0068371472522089</v>
      </c>
      <c r="I20457" s="115">
        <f t="shared" si="639"/>
        <v>456.33589999999998</v>
      </c>
    </row>
    <row r="20458" spans="1:9" hidden="1">
      <c r="A20458" s="115" t="s">
        <v>52242</v>
      </c>
      <c r="B20458" s="115" t="s">
        <v>52243</v>
      </c>
      <c r="C20458" s="115" t="s">
        <v>50758</v>
      </c>
      <c r="D20458" s="115" t="s">
        <v>1242</v>
      </c>
      <c r="E20458" s="115">
        <v>786.20830000000001</v>
      </c>
      <c r="F20458" s="674">
        <v>293.83600000000001</v>
      </c>
      <c r="G20458" s="674">
        <v>295.84500000000003</v>
      </c>
      <c r="H20458" s="115">
        <f t="shared" si="638"/>
        <v>1.0068371472522089</v>
      </c>
      <c r="I20458" s="115">
        <f t="shared" si="639"/>
        <v>791.58370000000002</v>
      </c>
    </row>
    <row r="20459" spans="1:9" hidden="1">
      <c r="A20459" s="115" t="s">
        <v>52244</v>
      </c>
      <c r="B20459" s="115" t="s">
        <v>52245</v>
      </c>
      <c r="C20459" s="115" t="s">
        <v>50761</v>
      </c>
      <c r="D20459" s="115" t="s">
        <v>1242</v>
      </c>
      <c r="E20459" s="115">
        <v>1075.4798000000001</v>
      </c>
      <c r="F20459" s="674">
        <v>293.83600000000001</v>
      </c>
      <c r="G20459" s="674">
        <v>295.84500000000003</v>
      </c>
      <c r="H20459" s="115">
        <f t="shared" si="638"/>
        <v>1.0068371472522089</v>
      </c>
      <c r="I20459" s="115">
        <f t="shared" si="639"/>
        <v>1082.8330000000001</v>
      </c>
    </row>
    <row r="20460" spans="1:9" hidden="1">
      <c r="A20460" s="115" t="s">
        <v>52246</v>
      </c>
      <c r="B20460" s="115" t="s">
        <v>52247</v>
      </c>
      <c r="C20460" s="115" t="s">
        <v>50764</v>
      </c>
      <c r="D20460" s="115" t="s">
        <v>1242</v>
      </c>
      <c r="E20460" s="115">
        <v>632.2944</v>
      </c>
      <c r="F20460" s="674">
        <v>293.83600000000001</v>
      </c>
      <c r="G20460" s="674">
        <v>295.84500000000003</v>
      </c>
      <c r="H20460" s="115">
        <f t="shared" si="638"/>
        <v>1.0068371472522089</v>
      </c>
      <c r="I20460" s="115">
        <f t="shared" si="639"/>
        <v>636.61749999999995</v>
      </c>
    </row>
    <row r="20461" spans="1:9" hidden="1">
      <c r="A20461" s="115" t="s">
        <v>52248</v>
      </c>
      <c r="B20461" s="115" t="s">
        <v>52249</v>
      </c>
      <c r="C20461" s="115" t="s">
        <v>50767</v>
      </c>
      <c r="D20461" s="115" t="s">
        <v>1242</v>
      </c>
      <c r="E20461" s="115">
        <v>750.23689999999999</v>
      </c>
      <c r="F20461" s="674">
        <v>293.83600000000001</v>
      </c>
      <c r="G20461" s="674">
        <v>295.84500000000003</v>
      </c>
      <c r="H20461" s="115">
        <f t="shared" si="638"/>
        <v>1.0068371472522089</v>
      </c>
      <c r="I20461" s="115">
        <f t="shared" si="639"/>
        <v>755.3664</v>
      </c>
    </row>
    <row r="20462" spans="1:9" hidden="1">
      <c r="A20462" s="115" t="s">
        <v>52250</v>
      </c>
      <c r="B20462" s="115" t="s">
        <v>52251</v>
      </c>
      <c r="C20462" s="115" t="s">
        <v>50770</v>
      </c>
      <c r="D20462" s="115" t="s">
        <v>1242</v>
      </c>
      <c r="E20462" s="115">
        <v>1109.8448000000001</v>
      </c>
      <c r="F20462" s="674">
        <v>293.83600000000001</v>
      </c>
      <c r="G20462" s="674">
        <v>295.84500000000003</v>
      </c>
      <c r="H20462" s="115">
        <f t="shared" si="638"/>
        <v>1.0068371472522089</v>
      </c>
      <c r="I20462" s="115">
        <f t="shared" si="639"/>
        <v>1117.433</v>
      </c>
    </row>
    <row r="20463" spans="1:9" hidden="1">
      <c r="A20463" s="115" t="s">
        <v>52252</v>
      </c>
      <c r="B20463" s="115" t="s">
        <v>52253</v>
      </c>
      <c r="C20463" s="115" t="s">
        <v>50773</v>
      </c>
      <c r="D20463" s="115" t="s">
        <v>1242</v>
      </c>
      <c r="E20463" s="115">
        <v>1420.9909</v>
      </c>
      <c r="F20463" s="674">
        <v>293.83600000000001</v>
      </c>
      <c r="G20463" s="674">
        <v>295.84500000000003</v>
      </c>
      <c r="H20463" s="115">
        <f t="shared" si="638"/>
        <v>1.0068371472522089</v>
      </c>
      <c r="I20463" s="115">
        <f t="shared" si="639"/>
        <v>1430.7064</v>
      </c>
    </row>
    <row r="20464" spans="1:9" hidden="1">
      <c r="A20464" s="115" t="s">
        <v>52254</v>
      </c>
      <c r="B20464" s="115" t="s">
        <v>52255</v>
      </c>
      <c r="C20464" s="115" t="s">
        <v>50776</v>
      </c>
      <c r="D20464" s="115" t="s">
        <v>1242</v>
      </c>
      <c r="E20464" s="115">
        <v>918.0136</v>
      </c>
      <c r="F20464" s="674">
        <v>293.83600000000001</v>
      </c>
      <c r="G20464" s="674">
        <v>295.84500000000003</v>
      </c>
      <c r="H20464" s="115">
        <f t="shared" si="638"/>
        <v>1.0068371472522089</v>
      </c>
      <c r="I20464" s="115">
        <f t="shared" si="639"/>
        <v>924.29020000000003</v>
      </c>
    </row>
    <row r="20465" spans="1:9" hidden="1">
      <c r="A20465" s="115" t="s">
        <v>52256</v>
      </c>
      <c r="B20465" s="115" t="s">
        <v>52257</v>
      </c>
      <c r="C20465" s="115" t="s">
        <v>50779</v>
      </c>
      <c r="D20465" s="115" t="s">
        <v>1242</v>
      </c>
      <c r="E20465" s="115">
        <v>1056.2872</v>
      </c>
      <c r="F20465" s="674">
        <v>293.83600000000001</v>
      </c>
      <c r="G20465" s="674">
        <v>295.84500000000003</v>
      </c>
      <c r="H20465" s="115">
        <f t="shared" si="638"/>
        <v>1.0068371472522089</v>
      </c>
      <c r="I20465" s="115">
        <f t="shared" si="639"/>
        <v>1063.5092</v>
      </c>
    </row>
    <row r="20466" spans="1:9" hidden="1">
      <c r="A20466" s="115" t="s">
        <v>52258</v>
      </c>
      <c r="B20466" s="115" t="s">
        <v>52259</v>
      </c>
      <c r="C20466" s="115" t="s">
        <v>50782</v>
      </c>
      <c r="D20466" s="115" t="s">
        <v>1242</v>
      </c>
      <c r="E20466" s="115">
        <v>1456.3874000000001</v>
      </c>
      <c r="F20466" s="674">
        <v>293.83600000000001</v>
      </c>
      <c r="G20466" s="674">
        <v>295.84500000000003</v>
      </c>
      <c r="H20466" s="115">
        <f t="shared" si="638"/>
        <v>1.0068371472522089</v>
      </c>
      <c r="I20466" s="115">
        <f t="shared" si="639"/>
        <v>1466.3449000000001</v>
      </c>
    </row>
    <row r="20467" spans="1:9" hidden="1">
      <c r="A20467" s="115" t="s">
        <v>52260</v>
      </c>
      <c r="B20467" s="115" t="s">
        <v>52261</v>
      </c>
      <c r="C20467" s="115" t="s">
        <v>50785</v>
      </c>
      <c r="D20467" s="115" t="s">
        <v>1242</v>
      </c>
      <c r="E20467" s="115">
        <v>1792.5736999999999</v>
      </c>
      <c r="F20467" s="674">
        <v>293.83600000000001</v>
      </c>
      <c r="G20467" s="674">
        <v>295.84500000000003</v>
      </c>
      <c r="H20467" s="115">
        <f t="shared" si="638"/>
        <v>1.0068371472522089</v>
      </c>
      <c r="I20467" s="115">
        <f t="shared" si="639"/>
        <v>1804.8298</v>
      </c>
    </row>
    <row r="20468" spans="1:9" hidden="1">
      <c r="A20468" s="115" t="s">
        <v>52262</v>
      </c>
      <c r="B20468" s="115" t="s">
        <v>52263</v>
      </c>
      <c r="C20468" s="115" t="s">
        <v>50788</v>
      </c>
      <c r="D20468" s="115" t="s">
        <v>1242</v>
      </c>
      <c r="E20468" s="115">
        <v>599.98590000000002</v>
      </c>
      <c r="F20468" s="674">
        <v>293.83600000000001</v>
      </c>
      <c r="G20468" s="674">
        <v>295.84500000000003</v>
      </c>
      <c r="H20468" s="115">
        <f t="shared" si="638"/>
        <v>1.0068371472522089</v>
      </c>
      <c r="I20468" s="115">
        <f t="shared" si="639"/>
        <v>604.08810000000005</v>
      </c>
    </row>
    <row r="20469" spans="1:9" hidden="1">
      <c r="A20469" s="115" t="s">
        <v>52264</v>
      </c>
      <c r="B20469" s="115" t="s">
        <v>52265</v>
      </c>
      <c r="C20469" s="115" t="s">
        <v>50791</v>
      </c>
      <c r="D20469" s="115" t="s">
        <v>1242</v>
      </c>
      <c r="E20469" s="115">
        <v>721.62570000000005</v>
      </c>
      <c r="F20469" s="674">
        <v>293.83600000000001</v>
      </c>
      <c r="G20469" s="674">
        <v>295.84500000000003</v>
      </c>
      <c r="H20469" s="115">
        <f t="shared" si="638"/>
        <v>1.0068371472522089</v>
      </c>
      <c r="I20469" s="115">
        <f t="shared" si="639"/>
        <v>726.55960000000005</v>
      </c>
    </row>
    <row r="20470" spans="1:9" hidden="1">
      <c r="A20470" s="115" t="s">
        <v>52266</v>
      </c>
      <c r="B20470" s="115" t="s">
        <v>52267</v>
      </c>
      <c r="C20470" s="115" t="s">
        <v>50794</v>
      </c>
      <c r="D20470" s="115" t="s">
        <v>1242</v>
      </c>
      <c r="E20470" s="115">
        <v>1085.3476000000001</v>
      </c>
      <c r="F20470" s="674">
        <v>293.83600000000001</v>
      </c>
      <c r="G20470" s="674">
        <v>295.84500000000003</v>
      </c>
      <c r="H20470" s="115">
        <f t="shared" si="638"/>
        <v>1.0068371472522089</v>
      </c>
      <c r="I20470" s="115">
        <f t="shared" si="639"/>
        <v>1092.7683</v>
      </c>
    </row>
    <row r="20471" spans="1:9" hidden="1">
      <c r="A20471" s="115" t="s">
        <v>52268</v>
      </c>
      <c r="B20471" s="115" t="s">
        <v>52269</v>
      </c>
      <c r="C20471" s="115" t="s">
        <v>50797</v>
      </c>
      <c r="D20471" s="115" t="s">
        <v>1242</v>
      </c>
      <c r="E20471" s="115">
        <v>1403.4539</v>
      </c>
      <c r="F20471" s="674">
        <v>293.83600000000001</v>
      </c>
      <c r="G20471" s="674">
        <v>295.84500000000003</v>
      </c>
      <c r="H20471" s="115">
        <f t="shared" si="638"/>
        <v>1.0068371472522089</v>
      </c>
      <c r="I20471" s="115">
        <f t="shared" si="639"/>
        <v>1413.0495000000001</v>
      </c>
    </row>
    <row r="20472" spans="1:9" hidden="1">
      <c r="A20472" s="115" t="s">
        <v>52270</v>
      </c>
      <c r="B20472" s="115" t="s">
        <v>52271</v>
      </c>
      <c r="C20472" s="115" t="s">
        <v>50800</v>
      </c>
      <c r="D20472" s="115" t="s">
        <v>1242</v>
      </c>
      <c r="E20472" s="115">
        <v>1079.9168999999999</v>
      </c>
      <c r="F20472" s="674">
        <v>293.83600000000001</v>
      </c>
      <c r="G20472" s="674">
        <v>295.84500000000003</v>
      </c>
      <c r="H20472" s="115">
        <f t="shared" si="638"/>
        <v>1.0068371472522089</v>
      </c>
      <c r="I20472" s="115">
        <f t="shared" si="639"/>
        <v>1087.3005000000001</v>
      </c>
    </row>
    <row r="20473" spans="1:9" hidden="1">
      <c r="A20473" s="115" t="s">
        <v>52272</v>
      </c>
      <c r="B20473" s="115" t="s">
        <v>52273</v>
      </c>
      <c r="C20473" s="115" t="s">
        <v>50803</v>
      </c>
      <c r="D20473" s="115" t="s">
        <v>1242</v>
      </c>
      <c r="E20473" s="115">
        <v>1227.7949000000001</v>
      </c>
      <c r="F20473" s="674">
        <v>293.83600000000001</v>
      </c>
      <c r="G20473" s="674">
        <v>295.84500000000003</v>
      </c>
      <c r="H20473" s="115">
        <f t="shared" si="638"/>
        <v>1.0068371472522089</v>
      </c>
      <c r="I20473" s="115">
        <f t="shared" si="639"/>
        <v>1236.1895</v>
      </c>
    </row>
    <row r="20474" spans="1:9" hidden="1">
      <c r="A20474" s="115" t="s">
        <v>52274</v>
      </c>
      <c r="B20474" s="115" t="s">
        <v>52275</v>
      </c>
      <c r="C20474" s="115" t="s">
        <v>50806</v>
      </c>
      <c r="D20474" s="115" t="s">
        <v>1242</v>
      </c>
      <c r="E20474" s="115">
        <v>1641.1727000000001</v>
      </c>
      <c r="F20474" s="674">
        <v>293.83600000000001</v>
      </c>
      <c r="G20474" s="674">
        <v>295.84500000000003</v>
      </c>
      <c r="H20474" s="115">
        <f t="shared" si="638"/>
        <v>1.0068371472522089</v>
      </c>
      <c r="I20474" s="115">
        <f t="shared" si="639"/>
        <v>1652.3936000000001</v>
      </c>
    </row>
    <row r="20475" spans="1:9" hidden="1">
      <c r="A20475" s="115" t="s">
        <v>52276</v>
      </c>
      <c r="B20475" s="115" t="s">
        <v>52277</v>
      </c>
      <c r="C20475" s="115" t="s">
        <v>50809</v>
      </c>
      <c r="D20475" s="115" t="s">
        <v>1242</v>
      </c>
      <c r="E20475" s="115">
        <v>1992.9386</v>
      </c>
      <c r="F20475" s="674">
        <v>293.83600000000001</v>
      </c>
      <c r="G20475" s="674">
        <v>295.84500000000003</v>
      </c>
      <c r="H20475" s="115">
        <f t="shared" si="638"/>
        <v>1.0068371472522089</v>
      </c>
      <c r="I20475" s="115">
        <f t="shared" si="639"/>
        <v>2006.5645999999999</v>
      </c>
    </row>
    <row r="20476" spans="1:9" hidden="1">
      <c r="A20476" s="115" t="s">
        <v>52278</v>
      </c>
      <c r="B20476" s="115" t="s">
        <v>52279</v>
      </c>
      <c r="C20476" s="115" t="s">
        <v>50812</v>
      </c>
      <c r="D20476" s="115" t="s">
        <v>1242</v>
      </c>
      <c r="E20476" s="115">
        <v>1591.3418999999999</v>
      </c>
      <c r="F20476" s="674">
        <v>293.83600000000001</v>
      </c>
      <c r="G20476" s="674">
        <v>295.84500000000003</v>
      </c>
      <c r="H20476" s="115">
        <f t="shared" si="638"/>
        <v>1.0068371472522089</v>
      </c>
      <c r="I20476" s="115">
        <f t="shared" si="639"/>
        <v>1602.2221</v>
      </c>
    </row>
    <row r="20477" spans="1:9" hidden="1">
      <c r="A20477" s="115" t="s">
        <v>52280</v>
      </c>
      <c r="B20477" s="115" t="s">
        <v>52281</v>
      </c>
      <c r="C20477" s="115" t="s">
        <v>50815</v>
      </c>
      <c r="D20477" s="115" t="s">
        <v>1242</v>
      </c>
      <c r="E20477" s="115">
        <v>1769.1808000000001</v>
      </c>
      <c r="F20477" s="674">
        <v>293.83600000000001</v>
      </c>
      <c r="G20477" s="674">
        <v>295.84500000000003</v>
      </c>
      <c r="H20477" s="115">
        <f t="shared" si="638"/>
        <v>1.0068371472522089</v>
      </c>
      <c r="I20477" s="115">
        <f t="shared" si="639"/>
        <v>1781.2769000000001</v>
      </c>
    </row>
    <row r="20478" spans="1:9" hidden="1">
      <c r="A20478" s="115" t="s">
        <v>52282</v>
      </c>
      <c r="B20478" s="115" t="s">
        <v>52283</v>
      </c>
      <c r="C20478" s="115" t="s">
        <v>50818</v>
      </c>
      <c r="D20478" s="115" t="s">
        <v>1242</v>
      </c>
      <c r="E20478" s="115">
        <v>2239.4466000000002</v>
      </c>
      <c r="F20478" s="674">
        <v>293.83600000000001</v>
      </c>
      <c r="G20478" s="674">
        <v>295.84500000000003</v>
      </c>
      <c r="H20478" s="115">
        <f t="shared" si="638"/>
        <v>1.0068371472522089</v>
      </c>
      <c r="I20478" s="115">
        <f t="shared" si="639"/>
        <v>2254.7579999999998</v>
      </c>
    </row>
    <row r="20479" spans="1:9" hidden="1">
      <c r="A20479" s="115" t="s">
        <v>52284</v>
      </c>
      <c r="B20479" s="115" t="s">
        <v>52285</v>
      </c>
      <c r="C20479" s="115" t="s">
        <v>50821</v>
      </c>
      <c r="D20479" s="115" t="s">
        <v>1242</v>
      </c>
      <c r="E20479" s="115">
        <v>2630.2035999999998</v>
      </c>
      <c r="F20479" s="674">
        <v>293.83600000000001</v>
      </c>
      <c r="G20479" s="674">
        <v>295.84500000000003</v>
      </c>
      <c r="H20479" s="115">
        <f t="shared" si="638"/>
        <v>1.0068371472522089</v>
      </c>
      <c r="I20479" s="115">
        <f t="shared" si="639"/>
        <v>2648.1867000000002</v>
      </c>
    </row>
    <row r="20480" spans="1:9" hidden="1">
      <c r="A20480" s="115" t="s">
        <v>52286</v>
      </c>
      <c r="B20480" s="115" t="s">
        <v>52287</v>
      </c>
      <c r="C20480" s="115" t="s">
        <v>50824</v>
      </c>
      <c r="D20480" s="115" t="s">
        <v>1242</v>
      </c>
      <c r="E20480" s="115">
        <v>12061.5</v>
      </c>
      <c r="F20480" s="674">
        <v>293.83600000000001</v>
      </c>
      <c r="G20480" s="674">
        <v>295.84500000000003</v>
      </c>
      <c r="H20480" s="115">
        <f t="shared" si="638"/>
        <v>1.0068371472522089</v>
      </c>
      <c r="I20480" s="115">
        <f t="shared" si="639"/>
        <v>12143.9663</v>
      </c>
    </row>
    <row r="20481" spans="1:9" hidden="1">
      <c r="A20481" s="115" t="s">
        <v>52288</v>
      </c>
      <c r="B20481" s="115" t="s">
        <v>52289</v>
      </c>
      <c r="C20481" s="115" t="s">
        <v>50827</v>
      </c>
      <c r="D20481" s="115" t="s">
        <v>1242</v>
      </c>
      <c r="E20481" s="115">
        <v>12495</v>
      </c>
      <c r="F20481" s="674">
        <v>293.83600000000001</v>
      </c>
      <c r="G20481" s="674">
        <v>295.84500000000003</v>
      </c>
      <c r="H20481" s="115">
        <f t="shared" si="638"/>
        <v>1.0068371472522089</v>
      </c>
      <c r="I20481" s="115">
        <f t="shared" si="639"/>
        <v>12580.430200000001</v>
      </c>
    </row>
    <row r="20482" spans="1:9" hidden="1">
      <c r="A20482" s="115" t="s">
        <v>52290</v>
      </c>
      <c r="B20482" s="115" t="s">
        <v>52291</v>
      </c>
      <c r="C20482" s="115" t="s">
        <v>50830</v>
      </c>
      <c r="D20482" s="115" t="s">
        <v>1242</v>
      </c>
      <c r="E20482" s="115">
        <v>15325.2</v>
      </c>
      <c r="F20482" s="674">
        <v>293.83600000000001</v>
      </c>
      <c r="G20482" s="674">
        <v>295.84500000000003</v>
      </c>
      <c r="H20482" s="115">
        <f t="shared" si="638"/>
        <v>1.0068371472522089</v>
      </c>
      <c r="I20482" s="115">
        <f t="shared" si="639"/>
        <v>15429.980600000001</v>
      </c>
    </row>
    <row r="20483" spans="1:9" hidden="1">
      <c r="A20483" s="115" t="s">
        <v>52292</v>
      </c>
      <c r="B20483" s="115" t="s">
        <v>52293</v>
      </c>
      <c r="C20483" s="115" t="s">
        <v>50833</v>
      </c>
      <c r="D20483" s="115" t="s">
        <v>1242</v>
      </c>
      <c r="E20483" s="115">
        <v>15876</v>
      </c>
      <c r="F20483" s="674">
        <v>293.83600000000001</v>
      </c>
      <c r="G20483" s="674">
        <v>295.84500000000003</v>
      </c>
      <c r="H20483" s="115">
        <f t="shared" si="638"/>
        <v>1.0068371472522089</v>
      </c>
      <c r="I20483" s="115">
        <f t="shared" si="639"/>
        <v>15984.5465</v>
      </c>
    </row>
    <row r="20484" spans="1:9" hidden="1">
      <c r="A20484" s="115" t="s">
        <v>52294</v>
      </c>
      <c r="B20484" s="115" t="s">
        <v>52295</v>
      </c>
      <c r="C20484" s="115" t="s">
        <v>50836</v>
      </c>
      <c r="D20484" s="115" t="s">
        <v>1242</v>
      </c>
      <c r="E20484" s="115">
        <v>17879.400000000001</v>
      </c>
      <c r="F20484" s="674">
        <v>293.83600000000001</v>
      </c>
      <c r="G20484" s="674">
        <v>295.84500000000003</v>
      </c>
      <c r="H20484" s="115">
        <f t="shared" si="638"/>
        <v>1.0068371472522089</v>
      </c>
      <c r="I20484" s="115">
        <f t="shared" si="639"/>
        <v>18001.644100000001</v>
      </c>
    </row>
    <row r="20485" spans="1:9" hidden="1">
      <c r="A20485" s="115" t="s">
        <v>52296</v>
      </c>
      <c r="B20485" s="115" t="s">
        <v>52297</v>
      </c>
      <c r="C20485" s="115" t="s">
        <v>50839</v>
      </c>
      <c r="D20485" s="115" t="s">
        <v>1242</v>
      </c>
      <c r="E20485" s="115">
        <v>18522</v>
      </c>
      <c r="F20485" s="674">
        <v>293.83600000000001</v>
      </c>
      <c r="G20485" s="674">
        <v>295.84500000000003</v>
      </c>
      <c r="H20485" s="115">
        <f t="shared" ref="H20485:H20548" si="640">G20485/F20485</f>
        <v>1.0068371472522089</v>
      </c>
      <c r="I20485" s="115">
        <f t="shared" ref="I20485:I20548" si="641">ROUND(H20485*E20485,4)</f>
        <v>18648.637599999998</v>
      </c>
    </row>
    <row r="20486" spans="1:9" hidden="1">
      <c r="A20486" s="115" t="s">
        <v>52298</v>
      </c>
      <c r="B20486" s="115" t="s">
        <v>52299</v>
      </c>
      <c r="C20486" s="115" t="s">
        <v>50842</v>
      </c>
      <c r="D20486" s="115" t="s">
        <v>1242</v>
      </c>
      <c r="E20486" s="115">
        <v>20386.3</v>
      </c>
      <c r="F20486" s="674">
        <v>293.83600000000001</v>
      </c>
      <c r="G20486" s="674">
        <v>295.84500000000003</v>
      </c>
      <c r="H20486" s="115">
        <f t="shared" si="640"/>
        <v>1.0068371472522089</v>
      </c>
      <c r="I20486" s="115">
        <f t="shared" si="641"/>
        <v>20525.684099999999</v>
      </c>
    </row>
    <row r="20487" spans="1:9" hidden="1">
      <c r="A20487" s="115" t="s">
        <v>52300</v>
      </c>
      <c r="B20487" s="115" t="s">
        <v>52301</v>
      </c>
      <c r="C20487" s="115" t="s">
        <v>50845</v>
      </c>
      <c r="D20487" s="115" t="s">
        <v>1242</v>
      </c>
      <c r="E20487" s="115">
        <v>21119</v>
      </c>
      <c r="F20487" s="674">
        <v>293.83600000000001</v>
      </c>
      <c r="G20487" s="674">
        <v>295.84500000000003</v>
      </c>
      <c r="H20487" s="115">
        <f t="shared" si="640"/>
        <v>1.0068371472522089</v>
      </c>
      <c r="I20487" s="115">
        <f t="shared" si="641"/>
        <v>21263.393700000001</v>
      </c>
    </row>
    <row r="20488" spans="1:9" hidden="1">
      <c r="A20488" s="115" t="s">
        <v>52302</v>
      </c>
      <c r="B20488" s="115" t="s">
        <v>52303</v>
      </c>
      <c r="C20488" s="115" t="s">
        <v>50848</v>
      </c>
      <c r="D20488" s="115" t="s">
        <v>1242</v>
      </c>
      <c r="E20488" s="115">
        <v>23933.8</v>
      </c>
      <c r="F20488" s="674">
        <v>293.83600000000001</v>
      </c>
      <c r="G20488" s="674">
        <v>295.84500000000003</v>
      </c>
      <c r="H20488" s="115">
        <f t="shared" si="640"/>
        <v>1.0068371472522089</v>
      </c>
      <c r="I20488" s="115">
        <f t="shared" si="641"/>
        <v>24097.438900000001</v>
      </c>
    </row>
    <row r="20489" spans="1:9" hidden="1">
      <c r="A20489" s="115" t="s">
        <v>52304</v>
      </c>
      <c r="B20489" s="115" t="s">
        <v>52305</v>
      </c>
      <c r="C20489" s="115" t="s">
        <v>50851</v>
      </c>
      <c r="D20489" s="115" t="s">
        <v>1242</v>
      </c>
      <c r="E20489" s="115">
        <v>24794</v>
      </c>
      <c r="F20489" s="674">
        <v>293.83600000000001</v>
      </c>
      <c r="G20489" s="674">
        <v>295.84500000000003</v>
      </c>
      <c r="H20489" s="115">
        <f t="shared" si="640"/>
        <v>1.0068371472522089</v>
      </c>
      <c r="I20489" s="115">
        <f t="shared" si="641"/>
        <v>24963.520199999999</v>
      </c>
    </row>
    <row r="20490" spans="1:9" hidden="1">
      <c r="A20490" s="115" t="s">
        <v>52306</v>
      </c>
      <c r="B20490" s="115" t="s">
        <v>52307</v>
      </c>
      <c r="C20490" s="115" t="s">
        <v>50854</v>
      </c>
      <c r="D20490" s="115" t="s">
        <v>1242</v>
      </c>
      <c r="E20490" s="115">
        <v>29567.9</v>
      </c>
      <c r="F20490" s="674">
        <v>293.83600000000001</v>
      </c>
      <c r="G20490" s="674">
        <v>295.84500000000003</v>
      </c>
      <c r="H20490" s="115">
        <f t="shared" si="640"/>
        <v>1.0068371472522089</v>
      </c>
      <c r="I20490" s="115">
        <f t="shared" si="641"/>
        <v>29770.060099999999</v>
      </c>
    </row>
    <row r="20491" spans="1:9" hidden="1">
      <c r="A20491" s="115" t="s">
        <v>52308</v>
      </c>
      <c r="B20491" s="115" t="s">
        <v>52309</v>
      </c>
      <c r="C20491" s="115" t="s">
        <v>50857</v>
      </c>
      <c r="D20491" s="115" t="s">
        <v>1242</v>
      </c>
      <c r="E20491" s="115">
        <v>30797.200000000001</v>
      </c>
      <c r="F20491" s="674">
        <v>293.83600000000001</v>
      </c>
      <c r="G20491" s="674">
        <v>295.84500000000003</v>
      </c>
      <c r="H20491" s="115">
        <f t="shared" si="640"/>
        <v>1.0068371472522089</v>
      </c>
      <c r="I20491" s="115">
        <f t="shared" si="641"/>
        <v>31007.764999999999</v>
      </c>
    </row>
    <row r="20492" spans="1:9" hidden="1">
      <c r="A20492" s="115" t="s">
        <v>52310</v>
      </c>
      <c r="B20492" s="115" t="s">
        <v>52311</v>
      </c>
      <c r="C20492" s="115" t="s">
        <v>50860</v>
      </c>
      <c r="D20492" s="115" t="s">
        <v>1242</v>
      </c>
      <c r="E20492" s="115">
        <v>43043</v>
      </c>
      <c r="F20492" s="674">
        <v>293.83600000000001</v>
      </c>
      <c r="G20492" s="674">
        <v>295.84500000000003</v>
      </c>
      <c r="H20492" s="115">
        <f t="shared" si="640"/>
        <v>1.0068371472522089</v>
      </c>
      <c r="I20492" s="115">
        <f t="shared" si="641"/>
        <v>43337.291299999997</v>
      </c>
    </row>
    <row r="20493" spans="1:9" hidden="1">
      <c r="A20493" s="115" t="s">
        <v>52312</v>
      </c>
      <c r="B20493" s="115" t="s">
        <v>52313</v>
      </c>
      <c r="C20493" s="115" t="s">
        <v>50863</v>
      </c>
      <c r="D20493" s="115" t="s">
        <v>1242</v>
      </c>
      <c r="E20493" s="115">
        <v>45945.9</v>
      </c>
      <c r="F20493" s="674">
        <v>293.83600000000001</v>
      </c>
      <c r="G20493" s="674">
        <v>295.84500000000003</v>
      </c>
      <c r="H20493" s="115">
        <f t="shared" si="640"/>
        <v>1.0068371472522089</v>
      </c>
      <c r="I20493" s="115">
        <f t="shared" si="641"/>
        <v>46260.0389</v>
      </c>
    </row>
    <row r="20494" spans="1:9" hidden="1">
      <c r="A20494" s="115" t="s">
        <v>52314</v>
      </c>
      <c r="B20494" s="115" t="s">
        <v>52315</v>
      </c>
      <c r="C20494" s="115" t="s">
        <v>50866</v>
      </c>
      <c r="D20494" s="115" t="s">
        <v>1242</v>
      </c>
      <c r="E20494" s="115">
        <v>1764</v>
      </c>
      <c r="F20494" s="674">
        <v>293.83600000000001</v>
      </c>
      <c r="G20494" s="674">
        <v>295.84500000000003</v>
      </c>
      <c r="H20494" s="115">
        <f t="shared" si="640"/>
        <v>1.0068371472522089</v>
      </c>
      <c r="I20494" s="115">
        <f t="shared" si="641"/>
        <v>1776.0607</v>
      </c>
    </row>
    <row r="20495" spans="1:9" hidden="1">
      <c r="A20495" s="115" t="s">
        <v>52316</v>
      </c>
      <c r="B20495" s="115" t="s">
        <v>52317</v>
      </c>
      <c r="C20495" s="115" t="s">
        <v>50869</v>
      </c>
      <c r="D20495" s="115" t="s">
        <v>1242</v>
      </c>
      <c r="E20495" s="115">
        <v>1877.4</v>
      </c>
      <c r="F20495" s="674">
        <v>293.83600000000001</v>
      </c>
      <c r="G20495" s="674">
        <v>295.84500000000003</v>
      </c>
      <c r="H20495" s="115">
        <f t="shared" si="640"/>
        <v>1.0068371472522089</v>
      </c>
      <c r="I20495" s="115">
        <f t="shared" si="641"/>
        <v>1890.2361000000001</v>
      </c>
    </row>
    <row r="20496" spans="1:9" hidden="1">
      <c r="A20496" s="115" t="s">
        <v>52318</v>
      </c>
      <c r="B20496" s="115" t="s">
        <v>52319</v>
      </c>
      <c r="C20496" s="115" t="s">
        <v>50872</v>
      </c>
      <c r="D20496" s="115" t="s">
        <v>1242</v>
      </c>
      <c r="E20496" s="115">
        <v>2268</v>
      </c>
      <c r="F20496" s="674">
        <v>293.83600000000001</v>
      </c>
      <c r="G20496" s="674">
        <v>295.84500000000003</v>
      </c>
      <c r="H20496" s="115">
        <f t="shared" si="640"/>
        <v>1.0068371472522089</v>
      </c>
      <c r="I20496" s="115">
        <f t="shared" si="641"/>
        <v>2283.5066000000002</v>
      </c>
    </row>
    <row r="20497" spans="1:9" hidden="1">
      <c r="A20497" s="115" t="s">
        <v>52320</v>
      </c>
      <c r="B20497" s="115" t="s">
        <v>52321</v>
      </c>
      <c r="C20497" s="115" t="s">
        <v>50875</v>
      </c>
      <c r="D20497" s="115" t="s">
        <v>1242</v>
      </c>
      <c r="E20497" s="115">
        <v>2413.8000000000002</v>
      </c>
      <c r="F20497" s="674">
        <v>293.83600000000001</v>
      </c>
      <c r="G20497" s="674">
        <v>295.84500000000003</v>
      </c>
      <c r="H20497" s="115">
        <f t="shared" si="640"/>
        <v>1.0068371472522089</v>
      </c>
      <c r="I20497" s="115">
        <f t="shared" si="641"/>
        <v>2430.3035</v>
      </c>
    </row>
    <row r="20498" spans="1:9" hidden="1">
      <c r="A20498" s="115" t="s">
        <v>52322</v>
      </c>
      <c r="B20498" s="115" t="s">
        <v>52323</v>
      </c>
      <c r="C20498" s="115" t="s">
        <v>50878</v>
      </c>
      <c r="D20498" s="115" t="s">
        <v>1242</v>
      </c>
      <c r="E20498" s="115">
        <v>2814</v>
      </c>
      <c r="F20498" s="674">
        <v>293.83600000000001</v>
      </c>
      <c r="G20498" s="674">
        <v>295.84500000000003</v>
      </c>
      <c r="H20498" s="115">
        <f t="shared" si="640"/>
        <v>1.0068371472522089</v>
      </c>
      <c r="I20498" s="115">
        <f t="shared" si="641"/>
        <v>2833.2397000000001</v>
      </c>
    </row>
    <row r="20499" spans="1:9" hidden="1">
      <c r="A20499" s="115" t="s">
        <v>52324</v>
      </c>
      <c r="B20499" s="115" t="s">
        <v>52325</v>
      </c>
      <c r="C20499" s="115" t="s">
        <v>50881</v>
      </c>
      <c r="D20499" s="115" t="s">
        <v>1242</v>
      </c>
      <c r="E20499" s="115">
        <v>2994.9</v>
      </c>
      <c r="F20499" s="674">
        <v>293.83600000000001</v>
      </c>
      <c r="G20499" s="674">
        <v>295.84500000000003</v>
      </c>
      <c r="H20499" s="115">
        <f t="shared" si="640"/>
        <v>1.0068371472522089</v>
      </c>
      <c r="I20499" s="115">
        <f t="shared" si="641"/>
        <v>3015.3766000000001</v>
      </c>
    </row>
    <row r="20500" spans="1:9" hidden="1">
      <c r="A20500" s="115" t="s">
        <v>52326</v>
      </c>
      <c r="B20500" s="115" t="s">
        <v>52327</v>
      </c>
      <c r="C20500" s="115" t="s">
        <v>50884</v>
      </c>
      <c r="D20500" s="115" t="s">
        <v>1242</v>
      </c>
      <c r="E20500" s="115">
        <v>3276</v>
      </c>
      <c r="F20500" s="674">
        <v>293.83600000000001</v>
      </c>
      <c r="G20500" s="674">
        <v>295.84500000000003</v>
      </c>
      <c r="H20500" s="115">
        <f t="shared" si="640"/>
        <v>1.0068371472522089</v>
      </c>
      <c r="I20500" s="115">
        <f t="shared" si="641"/>
        <v>3298.3984999999998</v>
      </c>
    </row>
    <row r="20501" spans="1:9" hidden="1">
      <c r="A20501" s="115" t="s">
        <v>52328</v>
      </c>
      <c r="B20501" s="115" t="s">
        <v>52329</v>
      </c>
      <c r="C20501" s="115" t="s">
        <v>50887</v>
      </c>
      <c r="D20501" s="115" t="s">
        <v>1242</v>
      </c>
      <c r="E20501" s="115">
        <v>3486.6</v>
      </c>
      <c r="F20501" s="674">
        <v>293.83600000000001</v>
      </c>
      <c r="G20501" s="674">
        <v>295.84500000000003</v>
      </c>
      <c r="H20501" s="115">
        <f t="shared" si="640"/>
        <v>1.0068371472522089</v>
      </c>
      <c r="I20501" s="115">
        <f t="shared" si="641"/>
        <v>3510.4384</v>
      </c>
    </row>
    <row r="20502" spans="1:9" hidden="1">
      <c r="A20502" s="115" t="s">
        <v>52330</v>
      </c>
      <c r="B20502" s="115" t="s">
        <v>52331</v>
      </c>
      <c r="C20502" s="115" t="s">
        <v>50890</v>
      </c>
      <c r="D20502" s="115" t="s">
        <v>1242</v>
      </c>
      <c r="E20502" s="115">
        <v>4032</v>
      </c>
      <c r="F20502" s="674">
        <v>293.83600000000001</v>
      </c>
      <c r="G20502" s="674">
        <v>295.84500000000003</v>
      </c>
      <c r="H20502" s="115">
        <f t="shared" si="640"/>
        <v>1.0068371472522089</v>
      </c>
      <c r="I20502" s="115">
        <f t="shared" si="641"/>
        <v>4059.5673999999999</v>
      </c>
    </row>
    <row r="20503" spans="1:9" hidden="1">
      <c r="A20503" s="115" t="s">
        <v>52332</v>
      </c>
      <c r="B20503" s="115" t="s">
        <v>52333</v>
      </c>
      <c r="C20503" s="115" t="s">
        <v>50893</v>
      </c>
      <c r="D20503" s="115" t="s">
        <v>1242</v>
      </c>
      <c r="E20503" s="115">
        <v>4291.2</v>
      </c>
      <c r="F20503" s="674">
        <v>293.83600000000001</v>
      </c>
      <c r="G20503" s="674">
        <v>295.84500000000003</v>
      </c>
      <c r="H20503" s="115">
        <f t="shared" si="640"/>
        <v>1.0068371472522089</v>
      </c>
      <c r="I20503" s="115">
        <f t="shared" si="641"/>
        <v>4320.5396000000001</v>
      </c>
    </row>
    <row r="20504" spans="1:9" hidden="1">
      <c r="A20504" s="115" t="s">
        <v>52334</v>
      </c>
      <c r="B20504" s="115" t="s">
        <v>52335</v>
      </c>
      <c r="C20504" s="115" t="s">
        <v>50896</v>
      </c>
      <c r="D20504" s="115" t="s">
        <v>1242</v>
      </c>
      <c r="E20504" s="115">
        <v>4914</v>
      </c>
      <c r="F20504" s="674">
        <v>293.83600000000001</v>
      </c>
      <c r="G20504" s="674">
        <v>295.84500000000003</v>
      </c>
      <c r="H20504" s="115">
        <f t="shared" si="640"/>
        <v>1.0068371472522089</v>
      </c>
      <c r="I20504" s="115">
        <f t="shared" si="641"/>
        <v>4947.5977000000003</v>
      </c>
    </row>
    <row r="20505" spans="1:9" hidden="1">
      <c r="A20505" s="115" t="s">
        <v>52336</v>
      </c>
      <c r="B20505" s="115" t="s">
        <v>52337</v>
      </c>
      <c r="C20505" s="115" t="s">
        <v>50899</v>
      </c>
      <c r="D20505" s="115" t="s">
        <v>1242</v>
      </c>
      <c r="E20505" s="115">
        <v>5229.8999999999996</v>
      </c>
      <c r="F20505" s="674">
        <v>293.83600000000001</v>
      </c>
      <c r="G20505" s="674">
        <v>295.84500000000003</v>
      </c>
      <c r="H20505" s="115">
        <f t="shared" si="640"/>
        <v>1.0068371472522089</v>
      </c>
      <c r="I20505" s="115">
        <f t="shared" si="641"/>
        <v>5265.6575999999995</v>
      </c>
    </row>
    <row r="20506" spans="1:9" hidden="1">
      <c r="A20506" s="115" t="s">
        <v>52338</v>
      </c>
      <c r="B20506" s="115" t="s">
        <v>52339</v>
      </c>
      <c r="C20506" s="115" t="s">
        <v>50902</v>
      </c>
      <c r="D20506" s="115" t="s">
        <v>1242</v>
      </c>
      <c r="E20506" s="115">
        <v>5418</v>
      </c>
      <c r="F20506" s="674">
        <v>293.83600000000001</v>
      </c>
      <c r="G20506" s="674">
        <v>295.84500000000003</v>
      </c>
      <c r="H20506" s="115">
        <f t="shared" si="640"/>
        <v>1.0068371472522089</v>
      </c>
      <c r="I20506" s="115">
        <f t="shared" si="641"/>
        <v>5455.0437000000002</v>
      </c>
    </row>
    <row r="20507" spans="1:9" hidden="1">
      <c r="A20507" s="115" t="s">
        <v>52340</v>
      </c>
      <c r="B20507" s="115" t="s">
        <v>52341</v>
      </c>
      <c r="C20507" s="115" t="s">
        <v>50905</v>
      </c>
      <c r="D20507" s="115" t="s">
        <v>1242</v>
      </c>
      <c r="E20507" s="115">
        <v>5766.3</v>
      </c>
      <c r="F20507" s="674">
        <v>293.83600000000001</v>
      </c>
      <c r="G20507" s="674">
        <v>295.84500000000003</v>
      </c>
      <c r="H20507" s="115">
        <f t="shared" si="640"/>
        <v>1.0068371472522089</v>
      </c>
      <c r="I20507" s="115">
        <f t="shared" si="641"/>
        <v>5805.7250000000004</v>
      </c>
    </row>
    <row r="20508" spans="1:9" hidden="1">
      <c r="A20508" s="115" t="s">
        <v>52342</v>
      </c>
      <c r="B20508" s="115" t="s">
        <v>52343</v>
      </c>
      <c r="C20508" s="115" t="s">
        <v>50908</v>
      </c>
      <c r="D20508" s="115" t="s">
        <v>1242</v>
      </c>
      <c r="E20508" s="115">
        <v>7228.5</v>
      </c>
      <c r="F20508" s="674">
        <v>293.83600000000001</v>
      </c>
      <c r="G20508" s="674">
        <v>295.84500000000003</v>
      </c>
      <c r="H20508" s="115">
        <f t="shared" si="640"/>
        <v>1.0068371472522089</v>
      </c>
      <c r="I20508" s="115">
        <f t="shared" si="641"/>
        <v>7277.9223000000002</v>
      </c>
    </row>
    <row r="20509" spans="1:9" hidden="1">
      <c r="A20509" s="115" t="s">
        <v>52344</v>
      </c>
      <c r="B20509" s="115" t="s">
        <v>52345</v>
      </c>
      <c r="C20509" s="115" t="s">
        <v>50911</v>
      </c>
      <c r="D20509" s="115" t="s">
        <v>1242</v>
      </c>
      <c r="E20509" s="115">
        <v>7869</v>
      </c>
      <c r="F20509" s="674">
        <v>293.83600000000001</v>
      </c>
      <c r="G20509" s="674">
        <v>295.84500000000003</v>
      </c>
      <c r="H20509" s="115">
        <f t="shared" si="640"/>
        <v>1.0068371472522089</v>
      </c>
      <c r="I20509" s="115">
        <f t="shared" si="641"/>
        <v>7922.8014999999996</v>
      </c>
    </row>
    <row r="20510" spans="1:9" hidden="1">
      <c r="A20510" s="115" t="s">
        <v>52346</v>
      </c>
      <c r="B20510" s="115" t="s">
        <v>52347</v>
      </c>
      <c r="C20510" s="115" t="s">
        <v>50914</v>
      </c>
      <c r="D20510" s="115" t="s">
        <v>1242</v>
      </c>
      <c r="E20510" s="115">
        <v>7860.5</v>
      </c>
      <c r="F20510" s="674">
        <v>293.83600000000001</v>
      </c>
      <c r="G20510" s="674">
        <v>295.84500000000003</v>
      </c>
      <c r="H20510" s="115">
        <f t="shared" si="640"/>
        <v>1.0068371472522089</v>
      </c>
      <c r="I20510" s="115">
        <f t="shared" si="641"/>
        <v>7914.2434000000003</v>
      </c>
    </row>
    <row r="20511" spans="1:9" hidden="1">
      <c r="A20511" s="115" t="s">
        <v>52348</v>
      </c>
      <c r="B20511" s="115" t="s">
        <v>52349</v>
      </c>
      <c r="C20511" s="115" t="s">
        <v>50917</v>
      </c>
      <c r="D20511" s="115" t="s">
        <v>1242</v>
      </c>
      <c r="E20511" s="115">
        <v>8557</v>
      </c>
      <c r="F20511" s="674">
        <v>293.83600000000001</v>
      </c>
      <c r="G20511" s="674">
        <v>295.84500000000003</v>
      </c>
      <c r="H20511" s="115">
        <f t="shared" si="640"/>
        <v>1.0068371472522089</v>
      </c>
      <c r="I20511" s="115">
        <f t="shared" si="641"/>
        <v>8615.5054999999993</v>
      </c>
    </row>
    <row r="20512" spans="1:9" hidden="1">
      <c r="A20512" s="115" t="s">
        <v>52350</v>
      </c>
      <c r="B20512" s="115" t="s">
        <v>52351</v>
      </c>
      <c r="C20512" s="115" t="s">
        <v>50920</v>
      </c>
      <c r="D20512" s="115" t="s">
        <v>1242</v>
      </c>
      <c r="E20512" s="115">
        <v>10264.4</v>
      </c>
      <c r="F20512" s="674">
        <v>293.83600000000001</v>
      </c>
      <c r="G20512" s="674">
        <v>295.84500000000003</v>
      </c>
      <c r="H20512" s="115">
        <f t="shared" si="640"/>
        <v>1.0068371472522089</v>
      </c>
      <c r="I20512" s="115">
        <f t="shared" si="641"/>
        <v>10334.5792</v>
      </c>
    </row>
    <row r="20513" spans="1:9" hidden="1">
      <c r="A20513" s="115" t="s">
        <v>52352</v>
      </c>
      <c r="B20513" s="115" t="s">
        <v>52353</v>
      </c>
      <c r="C20513" s="115" t="s">
        <v>50923</v>
      </c>
      <c r="D20513" s="115" t="s">
        <v>1242</v>
      </c>
      <c r="E20513" s="115">
        <v>11175.6</v>
      </c>
      <c r="F20513" s="674">
        <v>293.83600000000001</v>
      </c>
      <c r="G20513" s="674">
        <v>295.84500000000003</v>
      </c>
      <c r="H20513" s="115">
        <f t="shared" si="640"/>
        <v>1.0068371472522089</v>
      </c>
      <c r="I20513" s="115">
        <f t="shared" si="641"/>
        <v>11252.0092</v>
      </c>
    </row>
    <row r="20514" spans="1:9" hidden="1">
      <c r="A20514" s="115" t="s">
        <v>52354</v>
      </c>
      <c r="B20514" s="115" t="s">
        <v>52355</v>
      </c>
      <c r="C20514" s="115" t="s">
        <v>50926</v>
      </c>
      <c r="D20514" s="115" t="s">
        <v>1242</v>
      </c>
      <c r="E20514" s="115">
        <v>11183.6</v>
      </c>
      <c r="F20514" s="674">
        <v>293.83600000000001</v>
      </c>
      <c r="G20514" s="674">
        <v>295.84500000000003</v>
      </c>
      <c r="H20514" s="115">
        <f t="shared" si="640"/>
        <v>1.0068371472522089</v>
      </c>
      <c r="I20514" s="115">
        <f t="shared" si="641"/>
        <v>11260.063899999999</v>
      </c>
    </row>
    <row r="20515" spans="1:9" hidden="1">
      <c r="A20515" s="115" t="s">
        <v>52356</v>
      </c>
      <c r="B20515" s="115" t="s">
        <v>52357</v>
      </c>
      <c r="C20515" s="115" t="s">
        <v>50929</v>
      </c>
      <c r="D20515" s="115" t="s">
        <v>1242</v>
      </c>
      <c r="E20515" s="115">
        <v>12176.4</v>
      </c>
      <c r="F20515" s="674">
        <v>293.83600000000001</v>
      </c>
      <c r="G20515" s="674">
        <v>295.84500000000003</v>
      </c>
      <c r="H20515" s="115">
        <f t="shared" si="640"/>
        <v>1.0068371472522089</v>
      </c>
      <c r="I20515" s="115">
        <f t="shared" si="641"/>
        <v>12259.6518</v>
      </c>
    </row>
    <row r="20516" spans="1:9" hidden="1">
      <c r="A20516" s="115" t="s">
        <v>52358</v>
      </c>
      <c r="B20516" s="115" t="s">
        <v>52359</v>
      </c>
      <c r="C20516" s="115" t="s">
        <v>50932</v>
      </c>
      <c r="D20516" s="115" t="s">
        <v>1242</v>
      </c>
      <c r="E20516" s="115">
        <v>14825.7</v>
      </c>
      <c r="F20516" s="674">
        <v>293.83600000000001</v>
      </c>
      <c r="G20516" s="674">
        <v>295.84500000000003</v>
      </c>
      <c r="H20516" s="115">
        <f t="shared" si="640"/>
        <v>1.0068371472522089</v>
      </c>
      <c r="I20516" s="115">
        <f t="shared" si="641"/>
        <v>14927.065500000001</v>
      </c>
    </row>
    <row r="20517" spans="1:9" hidden="1">
      <c r="A20517" s="115" t="s">
        <v>52360</v>
      </c>
      <c r="B20517" s="115" t="s">
        <v>52361</v>
      </c>
      <c r="C20517" s="115" t="s">
        <v>50935</v>
      </c>
      <c r="D20517" s="115" t="s">
        <v>1242</v>
      </c>
      <c r="E20517" s="115">
        <v>15181</v>
      </c>
      <c r="F20517" s="674">
        <v>293.83600000000001</v>
      </c>
      <c r="G20517" s="674">
        <v>295.84500000000003</v>
      </c>
      <c r="H20517" s="115">
        <f t="shared" si="640"/>
        <v>1.0068371472522089</v>
      </c>
      <c r="I20517" s="115">
        <f t="shared" si="641"/>
        <v>15284.7947</v>
      </c>
    </row>
    <row r="20518" spans="1:9" hidden="1">
      <c r="A20518" s="115" t="s">
        <v>52362</v>
      </c>
      <c r="B20518" s="115" t="s">
        <v>52363</v>
      </c>
      <c r="C20518" s="115" t="s">
        <v>50938</v>
      </c>
      <c r="D20518" s="115" t="s">
        <v>1242</v>
      </c>
      <c r="E20518" s="115">
        <v>16661.7</v>
      </c>
      <c r="F20518" s="674">
        <v>293.83600000000001</v>
      </c>
      <c r="G20518" s="674">
        <v>295.84500000000003</v>
      </c>
      <c r="H20518" s="115">
        <f t="shared" si="640"/>
        <v>1.0068371472522089</v>
      </c>
      <c r="I20518" s="115">
        <f t="shared" si="641"/>
        <v>16775.6185</v>
      </c>
    </row>
    <row r="20519" spans="1:9" hidden="1">
      <c r="A20519" s="115" t="s">
        <v>52364</v>
      </c>
      <c r="B20519" s="115" t="s">
        <v>52365</v>
      </c>
      <c r="C20519" s="115" t="s">
        <v>50941</v>
      </c>
      <c r="D20519" s="115" t="s">
        <v>1242</v>
      </c>
      <c r="E20519" s="115">
        <v>17061</v>
      </c>
      <c r="F20519" s="674">
        <v>293.83600000000001</v>
      </c>
      <c r="G20519" s="674">
        <v>295.84500000000003</v>
      </c>
      <c r="H20519" s="115">
        <f t="shared" si="640"/>
        <v>1.0068371472522089</v>
      </c>
      <c r="I20519" s="115">
        <f t="shared" si="641"/>
        <v>17177.6486</v>
      </c>
    </row>
    <row r="20520" spans="1:9" hidden="1">
      <c r="A20520" s="115" t="s">
        <v>52366</v>
      </c>
      <c r="B20520" s="115" t="s">
        <v>52367</v>
      </c>
      <c r="C20520" s="115" t="s">
        <v>50944</v>
      </c>
      <c r="D20520" s="115" t="s">
        <v>1242</v>
      </c>
      <c r="E20520" s="115">
        <v>18543.599999999999</v>
      </c>
      <c r="F20520" s="674">
        <v>293.83600000000001</v>
      </c>
      <c r="G20520" s="674">
        <v>295.84500000000003</v>
      </c>
      <c r="H20520" s="115">
        <f t="shared" si="640"/>
        <v>1.0068371472522089</v>
      </c>
      <c r="I20520" s="115">
        <f t="shared" si="641"/>
        <v>18670.385300000002</v>
      </c>
    </row>
    <row r="20521" spans="1:9" hidden="1">
      <c r="A20521" s="115" t="s">
        <v>52368</v>
      </c>
      <c r="B20521" s="115" t="s">
        <v>52369</v>
      </c>
      <c r="C20521" s="115" t="s">
        <v>50947</v>
      </c>
      <c r="D20521" s="115" t="s">
        <v>1242</v>
      </c>
      <c r="E20521" s="115">
        <v>18988</v>
      </c>
      <c r="F20521" s="674">
        <v>293.83600000000001</v>
      </c>
      <c r="G20521" s="674">
        <v>295.84500000000003</v>
      </c>
      <c r="H20521" s="115">
        <f t="shared" si="640"/>
        <v>1.0068371472522089</v>
      </c>
      <c r="I20521" s="115">
        <f t="shared" si="641"/>
        <v>19117.823799999998</v>
      </c>
    </row>
    <row r="20522" spans="1:9" hidden="1">
      <c r="A20522" s="115" t="s">
        <v>52370</v>
      </c>
      <c r="B20522" s="115" t="s">
        <v>52371</v>
      </c>
      <c r="C20522" s="115" t="s">
        <v>50950</v>
      </c>
      <c r="D20522" s="115" t="s">
        <v>1242</v>
      </c>
      <c r="E20522" s="115">
        <v>20379.599999999999</v>
      </c>
      <c r="F20522" s="674">
        <v>293.83600000000001</v>
      </c>
      <c r="G20522" s="674">
        <v>295.84500000000003</v>
      </c>
      <c r="H20522" s="115">
        <f t="shared" si="640"/>
        <v>1.0068371472522089</v>
      </c>
      <c r="I20522" s="115">
        <f t="shared" si="641"/>
        <v>20518.938300000002</v>
      </c>
    </row>
    <row r="20523" spans="1:9" hidden="1">
      <c r="A20523" s="115" t="s">
        <v>52372</v>
      </c>
      <c r="B20523" s="115" t="s">
        <v>52373</v>
      </c>
      <c r="C20523" s="115" t="s">
        <v>50953</v>
      </c>
      <c r="D20523" s="115" t="s">
        <v>1242</v>
      </c>
      <c r="E20523" s="115">
        <v>20868</v>
      </c>
      <c r="F20523" s="674">
        <v>293.83600000000001</v>
      </c>
      <c r="G20523" s="674">
        <v>295.84500000000003</v>
      </c>
      <c r="H20523" s="115">
        <f t="shared" si="640"/>
        <v>1.0068371472522089</v>
      </c>
      <c r="I20523" s="115">
        <f t="shared" si="641"/>
        <v>21010.677599999999</v>
      </c>
    </row>
    <row r="20524" spans="1:9" hidden="1">
      <c r="A20524" s="115" t="s">
        <v>52374</v>
      </c>
      <c r="B20524" s="115" t="s">
        <v>52375</v>
      </c>
      <c r="C20524" s="115" t="s">
        <v>50956</v>
      </c>
      <c r="D20524" s="115" t="s">
        <v>1242</v>
      </c>
      <c r="E20524" s="115">
        <v>22261.5</v>
      </c>
      <c r="F20524" s="674">
        <v>293.83600000000001</v>
      </c>
      <c r="G20524" s="674">
        <v>295.84500000000003</v>
      </c>
      <c r="H20524" s="115">
        <f t="shared" si="640"/>
        <v>1.0068371472522089</v>
      </c>
      <c r="I20524" s="115">
        <f t="shared" si="641"/>
        <v>22413.7052</v>
      </c>
    </row>
    <row r="20525" spans="1:9" hidden="1">
      <c r="A20525" s="115" t="s">
        <v>52376</v>
      </c>
      <c r="B20525" s="115" t="s">
        <v>52377</v>
      </c>
      <c r="C20525" s="115" t="s">
        <v>50959</v>
      </c>
      <c r="D20525" s="115" t="s">
        <v>1242</v>
      </c>
      <c r="E20525" s="115">
        <v>22795</v>
      </c>
      <c r="F20525" s="674">
        <v>293.83600000000001</v>
      </c>
      <c r="G20525" s="674">
        <v>295.84500000000003</v>
      </c>
      <c r="H20525" s="115">
        <f t="shared" si="640"/>
        <v>1.0068371472522089</v>
      </c>
      <c r="I20525" s="115">
        <f t="shared" si="641"/>
        <v>22950.852800000001</v>
      </c>
    </row>
    <row r="20526" spans="1:9" hidden="1">
      <c r="A20526" s="115" t="s">
        <v>52378</v>
      </c>
      <c r="B20526" s="115" t="s">
        <v>52379</v>
      </c>
      <c r="C20526" s="115" t="s">
        <v>50962</v>
      </c>
      <c r="D20526" s="115" t="s">
        <v>1242</v>
      </c>
      <c r="E20526" s="115">
        <v>2778.3</v>
      </c>
      <c r="F20526" s="674">
        <v>293.83600000000001</v>
      </c>
      <c r="G20526" s="674">
        <v>295.84500000000003</v>
      </c>
      <c r="H20526" s="115">
        <f t="shared" si="640"/>
        <v>1.0068371472522089</v>
      </c>
      <c r="I20526" s="115">
        <f t="shared" si="641"/>
        <v>2797.2955999999999</v>
      </c>
    </row>
    <row r="20527" spans="1:9" hidden="1">
      <c r="A20527" s="115" t="s">
        <v>52380</v>
      </c>
      <c r="B20527" s="115" t="s">
        <v>52381</v>
      </c>
      <c r="C20527" s="115" t="s">
        <v>50965</v>
      </c>
      <c r="D20527" s="115" t="s">
        <v>1242</v>
      </c>
      <c r="E20527" s="115">
        <v>2954.7</v>
      </c>
      <c r="F20527" s="674">
        <v>293.83600000000001</v>
      </c>
      <c r="G20527" s="674">
        <v>295.84500000000003</v>
      </c>
      <c r="H20527" s="115">
        <f t="shared" si="640"/>
        <v>1.0068371472522089</v>
      </c>
      <c r="I20527" s="115">
        <f t="shared" si="641"/>
        <v>2974.9016999999999</v>
      </c>
    </row>
    <row r="20528" spans="1:9" hidden="1">
      <c r="A20528" s="115" t="s">
        <v>52382</v>
      </c>
      <c r="B20528" s="115" t="s">
        <v>52383</v>
      </c>
      <c r="C20528" s="115" t="s">
        <v>50968</v>
      </c>
      <c r="D20528" s="115" t="s">
        <v>1242</v>
      </c>
      <c r="E20528" s="115">
        <v>3483.9</v>
      </c>
      <c r="F20528" s="674">
        <v>293.83600000000001</v>
      </c>
      <c r="G20528" s="674">
        <v>295.84500000000003</v>
      </c>
      <c r="H20528" s="115">
        <f t="shared" si="640"/>
        <v>1.0068371472522089</v>
      </c>
      <c r="I20528" s="115">
        <f t="shared" si="641"/>
        <v>3507.7199000000001</v>
      </c>
    </row>
    <row r="20529" spans="1:9" hidden="1">
      <c r="A20529" s="115" t="s">
        <v>52384</v>
      </c>
      <c r="B20529" s="115" t="s">
        <v>52385</v>
      </c>
      <c r="C20529" s="115" t="s">
        <v>50971</v>
      </c>
      <c r="D20529" s="115" t="s">
        <v>1242</v>
      </c>
      <c r="E20529" s="115">
        <v>3705.1</v>
      </c>
      <c r="F20529" s="674">
        <v>293.83600000000001</v>
      </c>
      <c r="G20529" s="674">
        <v>295.84500000000003</v>
      </c>
      <c r="H20529" s="115">
        <f t="shared" si="640"/>
        <v>1.0068371472522089</v>
      </c>
      <c r="I20529" s="115">
        <f t="shared" si="641"/>
        <v>3730.4322999999999</v>
      </c>
    </row>
    <row r="20530" spans="1:9" hidden="1">
      <c r="A20530" s="115" t="s">
        <v>52386</v>
      </c>
      <c r="B20530" s="115" t="s">
        <v>52387</v>
      </c>
      <c r="C20530" s="115" t="s">
        <v>50974</v>
      </c>
      <c r="D20530" s="115" t="s">
        <v>1242</v>
      </c>
      <c r="E20530" s="115">
        <v>4145.3999999999996</v>
      </c>
      <c r="F20530" s="674">
        <v>293.83600000000001</v>
      </c>
      <c r="G20530" s="674">
        <v>295.84500000000003</v>
      </c>
      <c r="H20530" s="115">
        <f t="shared" si="640"/>
        <v>1.0068371472522089</v>
      </c>
      <c r="I20530" s="115">
        <f t="shared" si="641"/>
        <v>4173.7426999999998</v>
      </c>
    </row>
    <row r="20531" spans="1:9" hidden="1">
      <c r="A20531" s="115" t="s">
        <v>52388</v>
      </c>
      <c r="B20531" s="115" t="s">
        <v>52389</v>
      </c>
      <c r="C20531" s="115" t="s">
        <v>50977</v>
      </c>
      <c r="D20531" s="115" t="s">
        <v>1242</v>
      </c>
      <c r="E20531" s="115">
        <v>4408.6000000000004</v>
      </c>
      <c r="F20531" s="674">
        <v>293.83600000000001</v>
      </c>
      <c r="G20531" s="674">
        <v>295.84500000000003</v>
      </c>
      <c r="H20531" s="115">
        <f t="shared" si="640"/>
        <v>1.0068371472522089</v>
      </c>
      <c r="I20531" s="115">
        <f t="shared" si="641"/>
        <v>4438.7421999999997</v>
      </c>
    </row>
    <row r="20532" spans="1:9" hidden="1">
      <c r="A20532" s="115" t="s">
        <v>52390</v>
      </c>
      <c r="B20532" s="115" t="s">
        <v>52391</v>
      </c>
      <c r="C20532" s="115" t="s">
        <v>50980</v>
      </c>
      <c r="D20532" s="115" t="s">
        <v>1242</v>
      </c>
      <c r="E20532" s="115">
        <v>4983.3</v>
      </c>
      <c r="F20532" s="674">
        <v>293.83600000000001</v>
      </c>
      <c r="G20532" s="674">
        <v>295.84500000000003</v>
      </c>
      <c r="H20532" s="115">
        <f t="shared" si="640"/>
        <v>1.0068371472522089</v>
      </c>
      <c r="I20532" s="115">
        <f t="shared" si="641"/>
        <v>5017.3716000000004</v>
      </c>
    </row>
    <row r="20533" spans="1:9" hidden="1">
      <c r="A20533" s="115" t="s">
        <v>52392</v>
      </c>
      <c r="B20533" s="115" t="s">
        <v>52393</v>
      </c>
      <c r="C20533" s="115" t="s">
        <v>50983</v>
      </c>
      <c r="D20533" s="115" t="s">
        <v>1242</v>
      </c>
      <c r="E20533" s="115">
        <v>5299.7</v>
      </c>
      <c r="F20533" s="674">
        <v>293.83600000000001</v>
      </c>
      <c r="G20533" s="674">
        <v>295.84500000000003</v>
      </c>
      <c r="H20533" s="115">
        <f t="shared" si="640"/>
        <v>1.0068371472522089</v>
      </c>
      <c r="I20533" s="115">
        <f t="shared" si="641"/>
        <v>5335.9348</v>
      </c>
    </row>
    <row r="20534" spans="1:9" hidden="1">
      <c r="A20534" s="115" t="s">
        <v>52394</v>
      </c>
      <c r="B20534" s="115" t="s">
        <v>52395</v>
      </c>
      <c r="C20534" s="115" t="s">
        <v>50986</v>
      </c>
      <c r="D20534" s="115" t="s">
        <v>1242</v>
      </c>
      <c r="E20534" s="115">
        <v>5556.6</v>
      </c>
      <c r="F20534" s="674">
        <v>293.83600000000001</v>
      </c>
      <c r="G20534" s="674">
        <v>295.84500000000003</v>
      </c>
      <c r="H20534" s="115">
        <f t="shared" si="640"/>
        <v>1.0068371472522089</v>
      </c>
      <c r="I20534" s="115">
        <f t="shared" si="641"/>
        <v>5594.5913</v>
      </c>
    </row>
    <row r="20535" spans="1:9" hidden="1">
      <c r="A20535" s="115" t="s">
        <v>52396</v>
      </c>
      <c r="B20535" s="115" t="s">
        <v>52397</v>
      </c>
      <c r="C20535" s="115" t="s">
        <v>50989</v>
      </c>
      <c r="D20535" s="115" t="s">
        <v>1242</v>
      </c>
      <c r="E20535" s="115">
        <v>5909.4</v>
      </c>
      <c r="F20535" s="674">
        <v>293.83600000000001</v>
      </c>
      <c r="G20535" s="674">
        <v>295.84500000000003</v>
      </c>
      <c r="H20535" s="115">
        <f t="shared" si="640"/>
        <v>1.0068371472522089</v>
      </c>
      <c r="I20535" s="115">
        <f t="shared" si="641"/>
        <v>5949.8033999999998</v>
      </c>
    </row>
    <row r="20536" spans="1:9" hidden="1">
      <c r="A20536" s="115" t="s">
        <v>52398</v>
      </c>
      <c r="B20536" s="115" t="s">
        <v>52399</v>
      </c>
      <c r="C20536" s="115" t="s">
        <v>50992</v>
      </c>
      <c r="D20536" s="115" t="s">
        <v>1242</v>
      </c>
      <c r="E20536" s="115">
        <v>5821.2</v>
      </c>
      <c r="F20536" s="674">
        <v>293.83600000000001</v>
      </c>
      <c r="G20536" s="674">
        <v>295.84500000000003</v>
      </c>
      <c r="H20536" s="115">
        <f t="shared" si="640"/>
        <v>1.0068371472522089</v>
      </c>
      <c r="I20536" s="115">
        <f t="shared" si="641"/>
        <v>5861.0003999999999</v>
      </c>
    </row>
    <row r="20537" spans="1:9" hidden="1">
      <c r="A20537" s="115" t="s">
        <v>52400</v>
      </c>
      <c r="B20537" s="115" t="s">
        <v>52401</v>
      </c>
      <c r="C20537" s="115" t="s">
        <v>50995</v>
      </c>
      <c r="D20537" s="115" t="s">
        <v>1242</v>
      </c>
      <c r="E20537" s="115">
        <v>6190.8</v>
      </c>
      <c r="F20537" s="674">
        <v>293.83600000000001</v>
      </c>
      <c r="G20537" s="674">
        <v>295.84500000000003</v>
      </c>
      <c r="H20537" s="115">
        <f t="shared" si="640"/>
        <v>1.0068371472522089</v>
      </c>
      <c r="I20537" s="115">
        <f t="shared" si="641"/>
        <v>6233.1274000000003</v>
      </c>
    </row>
    <row r="20538" spans="1:9" hidden="1">
      <c r="A20538" s="115" t="s">
        <v>52402</v>
      </c>
      <c r="B20538" s="115" t="s">
        <v>52403</v>
      </c>
      <c r="C20538" s="115" t="s">
        <v>50998</v>
      </c>
      <c r="D20538" s="115" t="s">
        <v>1242</v>
      </c>
      <c r="E20538" s="115">
        <v>6967.8</v>
      </c>
      <c r="F20538" s="674">
        <v>293.83600000000001</v>
      </c>
      <c r="G20538" s="674">
        <v>295.84500000000003</v>
      </c>
      <c r="H20538" s="115">
        <f t="shared" si="640"/>
        <v>1.0068371472522089</v>
      </c>
      <c r="I20538" s="115">
        <f t="shared" si="641"/>
        <v>7015.4399000000003</v>
      </c>
    </row>
    <row r="20539" spans="1:9" hidden="1">
      <c r="A20539" s="115" t="s">
        <v>52404</v>
      </c>
      <c r="B20539" s="115" t="s">
        <v>52405</v>
      </c>
      <c r="C20539" s="115" t="s">
        <v>51001</v>
      </c>
      <c r="D20539" s="115" t="s">
        <v>1242</v>
      </c>
      <c r="E20539" s="115">
        <v>7410.2</v>
      </c>
      <c r="F20539" s="674">
        <v>293.83600000000001</v>
      </c>
      <c r="G20539" s="674">
        <v>295.84500000000003</v>
      </c>
      <c r="H20539" s="115">
        <f t="shared" si="640"/>
        <v>1.0068371472522089</v>
      </c>
      <c r="I20539" s="115">
        <f t="shared" si="641"/>
        <v>7460.8645999999999</v>
      </c>
    </row>
    <row r="20540" spans="1:9" hidden="1">
      <c r="A20540" s="115" t="s">
        <v>52406</v>
      </c>
      <c r="B20540" s="115" t="s">
        <v>52407</v>
      </c>
      <c r="C20540" s="115" t="s">
        <v>51004</v>
      </c>
      <c r="D20540" s="115" t="s">
        <v>1242</v>
      </c>
      <c r="E20540" s="115">
        <v>9213</v>
      </c>
      <c r="F20540" s="674">
        <v>293.83600000000001</v>
      </c>
      <c r="G20540" s="674">
        <v>295.84500000000003</v>
      </c>
      <c r="H20540" s="115">
        <f t="shared" si="640"/>
        <v>1.0068371472522089</v>
      </c>
      <c r="I20540" s="115">
        <f t="shared" si="641"/>
        <v>9275.9905999999992</v>
      </c>
    </row>
    <row r="20541" spans="1:9" hidden="1">
      <c r="A20541" s="115" t="s">
        <v>52408</v>
      </c>
      <c r="B20541" s="115" t="s">
        <v>52409</v>
      </c>
      <c r="C20541" s="115" t="s">
        <v>51007</v>
      </c>
      <c r="D20541" s="115" t="s">
        <v>1242</v>
      </c>
      <c r="E20541" s="115">
        <v>10034.4</v>
      </c>
      <c r="F20541" s="674">
        <v>293.83600000000001</v>
      </c>
      <c r="G20541" s="674">
        <v>295.84500000000003</v>
      </c>
      <c r="H20541" s="115">
        <f t="shared" si="640"/>
        <v>1.0068371472522089</v>
      </c>
      <c r="I20541" s="115">
        <f t="shared" si="641"/>
        <v>10103.0067</v>
      </c>
    </row>
    <row r="20542" spans="1:9" hidden="1">
      <c r="A20542" s="115" t="s">
        <v>52410</v>
      </c>
      <c r="B20542" s="115" t="s">
        <v>52411</v>
      </c>
      <c r="C20542" s="115" t="s">
        <v>51010</v>
      </c>
      <c r="D20542" s="115" t="s">
        <v>1242</v>
      </c>
      <c r="E20542" s="115">
        <v>17548.3</v>
      </c>
      <c r="F20542" s="674">
        <v>293.83600000000001</v>
      </c>
      <c r="G20542" s="674">
        <v>295.84500000000003</v>
      </c>
      <c r="H20542" s="115">
        <f t="shared" si="640"/>
        <v>1.0068371472522089</v>
      </c>
      <c r="I20542" s="115">
        <f t="shared" si="641"/>
        <v>17668.280299999999</v>
      </c>
    </row>
    <row r="20543" spans="1:9" hidden="1">
      <c r="A20543" s="115" t="s">
        <v>52412</v>
      </c>
      <c r="B20543" s="115" t="s">
        <v>52413</v>
      </c>
      <c r="C20543" s="115" t="s">
        <v>51013</v>
      </c>
      <c r="D20543" s="115" t="s">
        <v>1242</v>
      </c>
      <c r="E20543" s="115">
        <v>18179</v>
      </c>
      <c r="F20543" s="674">
        <v>293.83600000000001</v>
      </c>
      <c r="G20543" s="674">
        <v>295.84500000000003</v>
      </c>
      <c r="H20543" s="115">
        <f t="shared" si="640"/>
        <v>1.0068371472522089</v>
      </c>
      <c r="I20543" s="115">
        <f t="shared" si="641"/>
        <v>18303.2925</v>
      </c>
    </row>
    <row r="20544" spans="1:9" hidden="1">
      <c r="A20544" s="115" t="s">
        <v>52414</v>
      </c>
      <c r="B20544" s="115" t="s">
        <v>52415</v>
      </c>
      <c r="C20544" s="115" t="s">
        <v>51016</v>
      </c>
      <c r="D20544" s="115" t="s">
        <v>1242</v>
      </c>
      <c r="E20544" s="115">
        <v>23535.5</v>
      </c>
      <c r="F20544" s="674">
        <v>293.83600000000001</v>
      </c>
      <c r="G20544" s="674">
        <v>295.84500000000003</v>
      </c>
      <c r="H20544" s="115">
        <f t="shared" si="640"/>
        <v>1.0068371472522089</v>
      </c>
      <c r="I20544" s="115">
        <f t="shared" si="641"/>
        <v>23696.415700000001</v>
      </c>
    </row>
    <row r="20545" spans="1:9" hidden="1">
      <c r="A20545" s="115" t="s">
        <v>52416</v>
      </c>
      <c r="B20545" s="115" t="s">
        <v>52417</v>
      </c>
      <c r="C20545" s="115" t="s">
        <v>51019</v>
      </c>
      <c r="D20545" s="115" t="s">
        <v>1242</v>
      </c>
      <c r="E20545" s="115">
        <v>24514</v>
      </c>
      <c r="F20545" s="674">
        <v>293.83600000000001</v>
      </c>
      <c r="G20545" s="674">
        <v>295.84500000000003</v>
      </c>
      <c r="H20545" s="115">
        <f t="shared" si="640"/>
        <v>1.0068371472522089</v>
      </c>
      <c r="I20545" s="115">
        <f t="shared" si="641"/>
        <v>24681.605800000001</v>
      </c>
    </row>
    <row r="20546" spans="1:9" hidden="1">
      <c r="A20546" s="115" t="s">
        <v>52418</v>
      </c>
      <c r="B20546" s="115" t="s">
        <v>52419</v>
      </c>
      <c r="C20546" s="115" t="s">
        <v>51022</v>
      </c>
      <c r="D20546" s="115" t="s">
        <v>1242</v>
      </c>
      <c r="E20546" s="115">
        <v>26506</v>
      </c>
      <c r="F20546" s="674">
        <v>293.83600000000001</v>
      </c>
      <c r="G20546" s="674">
        <v>295.84500000000003</v>
      </c>
      <c r="H20546" s="115">
        <f t="shared" si="640"/>
        <v>1.0068371472522089</v>
      </c>
      <c r="I20546" s="115">
        <f t="shared" si="641"/>
        <v>26687.225399999999</v>
      </c>
    </row>
    <row r="20547" spans="1:9" hidden="1">
      <c r="A20547" s="115" t="s">
        <v>52420</v>
      </c>
      <c r="B20547" s="115" t="s">
        <v>52421</v>
      </c>
      <c r="C20547" s="115" t="s">
        <v>51025</v>
      </c>
      <c r="D20547" s="115" t="s">
        <v>1242</v>
      </c>
      <c r="E20547" s="115">
        <v>27608</v>
      </c>
      <c r="F20547" s="674">
        <v>293.83600000000001</v>
      </c>
      <c r="G20547" s="674">
        <v>295.84500000000003</v>
      </c>
      <c r="H20547" s="115">
        <f t="shared" si="640"/>
        <v>1.0068371472522089</v>
      </c>
      <c r="I20547" s="115">
        <f t="shared" si="641"/>
        <v>27796.76</v>
      </c>
    </row>
    <row r="20548" spans="1:9" hidden="1">
      <c r="A20548" s="115" t="s">
        <v>52422</v>
      </c>
      <c r="B20548" s="115" t="s">
        <v>52423</v>
      </c>
      <c r="C20548" s="115" t="s">
        <v>51028</v>
      </c>
      <c r="D20548" s="115" t="s">
        <v>1242</v>
      </c>
      <c r="E20548" s="115">
        <v>31441.599999999999</v>
      </c>
      <c r="F20548" s="674">
        <v>293.83600000000001</v>
      </c>
      <c r="G20548" s="674">
        <v>295.84500000000003</v>
      </c>
      <c r="H20548" s="115">
        <f t="shared" si="640"/>
        <v>1.0068371472522089</v>
      </c>
      <c r="I20548" s="115">
        <f t="shared" si="641"/>
        <v>31656.570800000001</v>
      </c>
    </row>
    <row r="20549" spans="1:9" hidden="1">
      <c r="A20549" s="115" t="s">
        <v>52424</v>
      </c>
      <c r="B20549" s="115" t="s">
        <v>52425</v>
      </c>
      <c r="C20549" s="115" t="s">
        <v>51031</v>
      </c>
      <c r="D20549" s="115" t="s">
        <v>1242</v>
      </c>
      <c r="E20549" s="115">
        <v>32748.799999999999</v>
      </c>
      <c r="F20549" s="674">
        <v>293.83600000000001</v>
      </c>
      <c r="G20549" s="674">
        <v>295.84500000000003</v>
      </c>
      <c r="H20549" s="115">
        <f t="shared" ref="H20549:H20612" si="642">G20549/F20549</f>
        <v>1.0068371472522089</v>
      </c>
      <c r="I20549" s="115">
        <f t="shared" ref="I20549:I20612" si="643">ROUND(H20549*E20549,4)</f>
        <v>32972.708400000003</v>
      </c>
    </row>
    <row r="20550" spans="1:9" hidden="1">
      <c r="A20550" s="115" t="s">
        <v>52426</v>
      </c>
      <c r="B20550" s="115" t="s">
        <v>52427</v>
      </c>
      <c r="C20550" s="115" t="s">
        <v>51034</v>
      </c>
      <c r="D20550" s="115" t="s">
        <v>1242</v>
      </c>
      <c r="E20550" s="115">
        <v>19009.2</v>
      </c>
      <c r="F20550" s="674">
        <v>293.83600000000001</v>
      </c>
      <c r="G20550" s="674">
        <v>295.84500000000003</v>
      </c>
      <c r="H20550" s="115">
        <f t="shared" si="642"/>
        <v>1.0068371472522089</v>
      </c>
      <c r="I20550" s="115">
        <f t="shared" si="643"/>
        <v>19139.168699999998</v>
      </c>
    </row>
    <row r="20551" spans="1:9" hidden="1">
      <c r="A20551" s="115" t="s">
        <v>52428</v>
      </c>
      <c r="B20551" s="115" t="s">
        <v>52429</v>
      </c>
      <c r="C20551" s="115" t="s">
        <v>51037</v>
      </c>
      <c r="D20551" s="115" t="s">
        <v>1242</v>
      </c>
      <c r="E20551" s="115">
        <v>19790.400000000001</v>
      </c>
      <c r="F20551" s="674">
        <v>293.83600000000001</v>
      </c>
      <c r="G20551" s="674">
        <v>295.84500000000003</v>
      </c>
      <c r="H20551" s="115">
        <f t="shared" si="642"/>
        <v>1.0068371472522089</v>
      </c>
      <c r="I20551" s="115">
        <f t="shared" si="643"/>
        <v>19925.709900000002</v>
      </c>
    </row>
    <row r="20552" spans="1:9" hidden="1">
      <c r="A20552" s="115" t="s">
        <v>52430</v>
      </c>
      <c r="B20552" s="115" t="s">
        <v>52431</v>
      </c>
      <c r="C20552" s="115" t="s">
        <v>51040</v>
      </c>
      <c r="D20552" s="115" t="s">
        <v>1242</v>
      </c>
      <c r="E20552" s="115">
        <v>22330.7</v>
      </c>
      <c r="F20552" s="674">
        <v>293.83600000000001</v>
      </c>
      <c r="G20552" s="674">
        <v>295.84500000000003</v>
      </c>
      <c r="H20552" s="115">
        <f t="shared" si="642"/>
        <v>1.0068371472522089</v>
      </c>
      <c r="I20552" s="115">
        <f t="shared" si="643"/>
        <v>22483.3783</v>
      </c>
    </row>
    <row r="20553" spans="1:9" hidden="1">
      <c r="A20553" s="115" t="s">
        <v>52432</v>
      </c>
      <c r="B20553" s="115" t="s">
        <v>52433</v>
      </c>
      <c r="C20553" s="115" t="s">
        <v>51043</v>
      </c>
      <c r="D20553" s="115" t="s">
        <v>1242</v>
      </c>
      <c r="E20553" s="115">
        <v>23248.400000000001</v>
      </c>
      <c r="F20553" s="674">
        <v>293.83600000000001</v>
      </c>
      <c r="G20553" s="674">
        <v>295.84500000000003</v>
      </c>
      <c r="H20553" s="115">
        <f t="shared" si="642"/>
        <v>1.0068371472522089</v>
      </c>
      <c r="I20553" s="115">
        <f t="shared" si="643"/>
        <v>23407.352699999999</v>
      </c>
    </row>
    <row r="20554" spans="1:9" hidden="1">
      <c r="A20554" s="115" t="s">
        <v>52434</v>
      </c>
      <c r="B20554" s="115" t="s">
        <v>52435</v>
      </c>
      <c r="C20554" s="115" t="s">
        <v>51046</v>
      </c>
      <c r="D20554" s="115" t="s">
        <v>1242</v>
      </c>
      <c r="E20554" s="115">
        <v>21462</v>
      </c>
      <c r="F20554" s="674">
        <v>293.83600000000001</v>
      </c>
      <c r="G20554" s="674">
        <v>295.84500000000003</v>
      </c>
      <c r="H20554" s="115">
        <f t="shared" si="642"/>
        <v>1.0068371472522089</v>
      </c>
      <c r="I20554" s="115">
        <f t="shared" si="643"/>
        <v>21608.7389</v>
      </c>
    </row>
    <row r="20555" spans="1:9" hidden="1">
      <c r="A20555" s="115" t="s">
        <v>52436</v>
      </c>
      <c r="B20555" s="115" t="s">
        <v>52437</v>
      </c>
      <c r="C20555" s="115" t="s">
        <v>51049</v>
      </c>
      <c r="D20555" s="115" t="s">
        <v>1242</v>
      </c>
      <c r="E20555" s="115">
        <v>22344</v>
      </c>
      <c r="F20555" s="674">
        <v>293.83600000000001</v>
      </c>
      <c r="G20555" s="674">
        <v>295.84500000000003</v>
      </c>
      <c r="H20555" s="115">
        <f t="shared" si="642"/>
        <v>1.0068371472522089</v>
      </c>
      <c r="I20555" s="115">
        <f t="shared" si="643"/>
        <v>22496.769199999999</v>
      </c>
    </row>
    <row r="20556" spans="1:9" hidden="1">
      <c r="A20556" s="115" t="s">
        <v>52438</v>
      </c>
      <c r="B20556" s="115" t="s">
        <v>52439</v>
      </c>
      <c r="C20556" s="115" t="s">
        <v>51052</v>
      </c>
      <c r="D20556" s="115" t="s">
        <v>1242</v>
      </c>
      <c r="E20556" s="115">
        <v>30149</v>
      </c>
      <c r="F20556" s="674">
        <v>293.83600000000001</v>
      </c>
      <c r="G20556" s="674">
        <v>295.84500000000003</v>
      </c>
      <c r="H20556" s="115">
        <f t="shared" si="642"/>
        <v>1.0068371472522089</v>
      </c>
      <c r="I20556" s="115">
        <f t="shared" si="643"/>
        <v>30355.1332</v>
      </c>
    </row>
    <row r="20557" spans="1:9" hidden="1">
      <c r="A20557" s="115" t="s">
        <v>52440</v>
      </c>
      <c r="B20557" s="115" t="s">
        <v>52441</v>
      </c>
      <c r="C20557" s="115" t="s">
        <v>51055</v>
      </c>
      <c r="D20557" s="115" t="s">
        <v>1242</v>
      </c>
      <c r="E20557" s="115">
        <v>31388</v>
      </c>
      <c r="F20557" s="674">
        <v>293.83600000000001</v>
      </c>
      <c r="G20557" s="674">
        <v>295.84500000000003</v>
      </c>
      <c r="H20557" s="115">
        <f t="shared" si="642"/>
        <v>1.0068371472522089</v>
      </c>
      <c r="I20557" s="115">
        <f t="shared" si="643"/>
        <v>31602.6044</v>
      </c>
    </row>
    <row r="20558" spans="1:9" hidden="1">
      <c r="A20558" s="115" t="s">
        <v>52442</v>
      </c>
      <c r="B20558" s="115" t="s">
        <v>52443</v>
      </c>
      <c r="C20558" s="115" t="s">
        <v>51058</v>
      </c>
      <c r="D20558" s="115" t="s">
        <v>1242</v>
      </c>
      <c r="E20558" s="115">
        <v>23506</v>
      </c>
      <c r="F20558" s="674">
        <v>293.83600000000001</v>
      </c>
      <c r="G20558" s="674">
        <v>295.84500000000003</v>
      </c>
      <c r="H20558" s="115">
        <f t="shared" si="642"/>
        <v>1.0068371472522089</v>
      </c>
      <c r="I20558" s="115">
        <f t="shared" si="643"/>
        <v>23666.714</v>
      </c>
    </row>
    <row r="20559" spans="1:9" hidden="1">
      <c r="A20559" s="115" t="s">
        <v>52444</v>
      </c>
      <c r="B20559" s="115" t="s">
        <v>52445</v>
      </c>
      <c r="C20559" s="115" t="s">
        <v>51061</v>
      </c>
      <c r="D20559" s="115" t="s">
        <v>1242</v>
      </c>
      <c r="E20559" s="115">
        <v>24472</v>
      </c>
      <c r="F20559" s="674">
        <v>293.83600000000001</v>
      </c>
      <c r="G20559" s="674">
        <v>295.84500000000003</v>
      </c>
      <c r="H20559" s="115">
        <f t="shared" si="642"/>
        <v>1.0068371472522089</v>
      </c>
      <c r="I20559" s="115">
        <f t="shared" si="643"/>
        <v>24639.3187</v>
      </c>
    </row>
    <row r="20560" spans="1:9" hidden="1">
      <c r="A20560" s="115" t="s">
        <v>52446</v>
      </c>
      <c r="B20560" s="115" t="s">
        <v>52447</v>
      </c>
      <c r="C20560" s="115" t="s">
        <v>51064</v>
      </c>
      <c r="D20560" s="115" t="s">
        <v>1242</v>
      </c>
      <c r="E20560" s="115">
        <v>32090.799999999999</v>
      </c>
      <c r="F20560" s="674">
        <v>293.83600000000001</v>
      </c>
      <c r="G20560" s="674">
        <v>295.84500000000003</v>
      </c>
      <c r="H20560" s="115">
        <f t="shared" si="642"/>
        <v>1.0068371472522089</v>
      </c>
      <c r="I20560" s="115">
        <f t="shared" si="643"/>
        <v>32310.209500000001</v>
      </c>
    </row>
    <row r="20561" spans="1:9" hidden="1">
      <c r="A20561" s="115" t="s">
        <v>52448</v>
      </c>
      <c r="B20561" s="115" t="s">
        <v>52449</v>
      </c>
      <c r="C20561" s="115" t="s">
        <v>51067</v>
      </c>
      <c r="D20561" s="115" t="s">
        <v>1242</v>
      </c>
      <c r="E20561" s="115">
        <v>33409.599999999999</v>
      </c>
      <c r="F20561" s="674">
        <v>293.83600000000001</v>
      </c>
      <c r="G20561" s="674">
        <v>295.84500000000003</v>
      </c>
      <c r="H20561" s="115">
        <f t="shared" si="642"/>
        <v>1.0068371472522089</v>
      </c>
      <c r="I20561" s="115">
        <f t="shared" si="643"/>
        <v>33638.026400000002</v>
      </c>
    </row>
    <row r="20562" spans="1:9" hidden="1">
      <c r="A20562" s="115" t="s">
        <v>52450</v>
      </c>
      <c r="B20562" s="115" t="s">
        <v>52451</v>
      </c>
      <c r="C20562" s="115" t="s">
        <v>51070</v>
      </c>
      <c r="D20562" s="115" t="s">
        <v>1242</v>
      </c>
      <c r="E20562" s="115">
        <v>26418.7</v>
      </c>
      <c r="F20562" s="674">
        <v>293.83600000000001</v>
      </c>
      <c r="G20562" s="674">
        <v>295.84500000000003</v>
      </c>
      <c r="H20562" s="115">
        <f t="shared" si="642"/>
        <v>1.0068371472522089</v>
      </c>
      <c r="I20562" s="115">
        <f t="shared" si="643"/>
        <v>26599.3285</v>
      </c>
    </row>
    <row r="20563" spans="1:9" hidden="1">
      <c r="A20563" s="115" t="s">
        <v>52452</v>
      </c>
      <c r="B20563" s="115" t="s">
        <v>52453</v>
      </c>
      <c r="C20563" s="115" t="s">
        <v>51073</v>
      </c>
      <c r="D20563" s="115" t="s">
        <v>1242</v>
      </c>
      <c r="E20563" s="115">
        <v>27504.400000000001</v>
      </c>
      <c r="F20563" s="674">
        <v>293.83600000000001</v>
      </c>
      <c r="G20563" s="674">
        <v>295.84500000000003</v>
      </c>
      <c r="H20563" s="115">
        <f t="shared" si="642"/>
        <v>1.0068371472522089</v>
      </c>
      <c r="I20563" s="115">
        <f t="shared" si="643"/>
        <v>27692.4516</v>
      </c>
    </row>
    <row r="20564" spans="1:9" hidden="1">
      <c r="A20564" s="115" t="s">
        <v>52454</v>
      </c>
      <c r="B20564" s="115" t="s">
        <v>52455</v>
      </c>
      <c r="C20564" s="115" t="s">
        <v>51076</v>
      </c>
      <c r="D20564" s="115" t="s">
        <v>1242</v>
      </c>
      <c r="E20564" s="115">
        <v>35616.699999999997</v>
      </c>
      <c r="F20564" s="674">
        <v>293.83600000000001</v>
      </c>
      <c r="G20564" s="674">
        <v>295.84500000000003</v>
      </c>
      <c r="H20564" s="115">
        <f t="shared" si="642"/>
        <v>1.0068371472522089</v>
      </c>
      <c r="I20564" s="115">
        <f t="shared" si="643"/>
        <v>35860.2166</v>
      </c>
    </row>
    <row r="20565" spans="1:9" hidden="1">
      <c r="A20565" s="115" t="s">
        <v>52456</v>
      </c>
      <c r="B20565" s="115" t="s">
        <v>52457</v>
      </c>
      <c r="C20565" s="115" t="s">
        <v>51079</v>
      </c>
      <c r="D20565" s="115" t="s">
        <v>1242</v>
      </c>
      <c r="E20565" s="115">
        <v>37080.400000000001</v>
      </c>
      <c r="F20565" s="674">
        <v>293.83600000000001</v>
      </c>
      <c r="G20565" s="674">
        <v>295.84500000000003</v>
      </c>
      <c r="H20565" s="115">
        <f t="shared" si="642"/>
        <v>1.0068371472522089</v>
      </c>
      <c r="I20565" s="115">
        <f t="shared" si="643"/>
        <v>37333.924200000001</v>
      </c>
    </row>
    <row r="20566" spans="1:9" hidden="1">
      <c r="A20566" s="115" t="s">
        <v>52458</v>
      </c>
      <c r="B20566" s="115" t="s">
        <v>52459</v>
      </c>
      <c r="C20566" s="115" t="s">
        <v>51082</v>
      </c>
      <c r="D20566" s="115" t="s">
        <v>1242</v>
      </c>
      <c r="E20566" s="115">
        <v>35472</v>
      </c>
      <c r="F20566" s="674">
        <v>293.83600000000001</v>
      </c>
      <c r="G20566" s="674">
        <v>295.84500000000003</v>
      </c>
      <c r="H20566" s="115">
        <f t="shared" si="642"/>
        <v>1.0068371472522089</v>
      </c>
      <c r="I20566" s="115">
        <f t="shared" si="643"/>
        <v>35714.527300000002</v>
      </c>
    </row>
    <row r="20567" spans="1:9" hidden="1">
      <c r="A20567" s="115" t="s">
        <v>52460</v>
      </c>
      <c r="B20567" s="115" t="s">
        <v>52461</v>
      </c>
      <c r="C20567" s="115" t="s">
        <v>51085</v>
      </c>
      <c r="D20567" s="115" t="s">
        <v>1242</v>
      </c>
      <c r="E20567" s="115">
        <v>37836.800000000003</v>
      </c>
      <c r="F20567" s="674">
        <v>293.83600000000001</v>
      </c>
      <c r="G20567" s="674">
        <v>295.84500000000003</v>
      </c>
      <c r="H20567" s="115">
        <f t="shared" si="642"/>
        <v>1.0068371472522089</v>
      </c>
      <c r="I20567" s="115">
        <f t="shared" si="643"/>
        <v>38095.495799999997</v>
      </c>
    </row>
    <row r="20568" spans="1:9" hidden="1">
      <c r="A20568" s="115" t="s">
        <v>52462</v>
      </c>
      <c r="B20568" s="115" t="s">
        <v>52463</v>
      </c>
      <c r="C20568" s="115" t="s">
        <v>51088</v>
      </c>
      <c r="D20568" s="115" t="s">
        <v>1242</v>
      </c>
      <c r="E20568" s="115">
        <v>53040</v>
      </c>
      <c r="F20568" s="674">
        <v>293.83600000000001</v>
      </c>
      <c r="G20568" s="674">
        <v>295.84500000000003</v>
      </c>
      <c r="H20568" s="115">
        <f t="shared" si="642"/>
        <v>1.0068371472522089</v>
      </c>
      <c r="I20568" s="115">
        <f t="shared" si="643"/>
        <v>53402.6423</v>
      </c>
    </row>
    <row r="20569" spans="1:9" hidden="1">
      <c r="A20569" s="115" t="s">
        <v>52464</v>
      </c>
      <c r="B20569" s="115" t="s">
        <v>52465</v>
      </c>
      <c r="C20569" s="115" t="s">
        <v>51091</v>
      </c>
      <c r="D20569" s="115" t="s">
        <v>1242</v>
      </c>
      <c r="E20569" s="115">
        <v>56576</v>
      </c>
      <c r="F20569" s="674">
        <v>293.83600000000001</v>
      </c>
      <c r="G20569" s="674">
        <v>295.84500000000003</v>
      </c>
      <c r="H20569" s="115">
        <f t="shared" si="642"/>
        <v>1.0068371472522089</v>
      </c>
      <c r="I20569" s="115">
        <f t="shared" si="643"/>
        <v>56962.818399999996</v>
      </c>
    </row>
    <row r="20570" spans="1:9" hidden="1">
      <c r="A20570" s="115" t="s">
        <v>52466</v>
      </c>
      <c r="B20570" s="115" t="s">
        <v>52467</v>
      </c>
      <c r="C20570" s="115" t="s">
        <v>51094</v>
      </c>
      <c r="D20570" s="115" t="s">
        <v>1242</v>
      </c>
      <c r="E20570" s="115">
        <v>51260</v>
      </c>
      <c r="F20570" s="674">
        <v>293.83600000000001</v>
      </c>
      <c r="G20570" s="674">
        <v>295.84500000000003</v>
      </c>
      <c r="H20570" s="115">
        <f t="shared" si="642"/>
        <v>1.0068371472522089</v>
      </c>
      <c r="I20570" s="115">
        <f t="shared" si="643"/>
        <v>51610.472199999997</v>
      </c>
    </row>
    <row r="20571" spans="1:9" hidden="1">
      <c r="A20571" s="115" t="s">
        <v>52468</v>
      </c>
      <c r="B20571" s="115" t="s">
        <v>52469</v>
      </c>
      <c r="C20571" s="115" t="s">
        <v>51097</v>
      </c>
      <c r="D20571" s="115" t="s">
        <v>1242</v>
      </c>
      <c r="E20571" s="115">
        <v>54890</v>
      </c>
      <c r="F20571" s="674">
        <v>293.83600000000001</v>
      </c>
      <c r="G20571" s="674">
        <v>295.84500000000003</v>
      </c>
      <c r="H20571" s="115">
        <f t="shared" si="642"/>
        <v>1.0068371472522089</v>
      </c>
      <c r="I20571" s="115">
        <f t="shared" si="643"/>
        <v>55265.290999999997</v>
      </c>
    </row>
    <row r="20572" spans="1:9" hidden="1">
      <c r="A20572" s="115" t="s">
        <v>52470</v>
      </c>
      <c r="B20572" s="115" t="s">
        <v>52471</v>
      </c>
      <c r="C20572" s="115" t="s">
        <v>51100</v>
      </c>
      <c r="D20572" s="115" t="s">
        <v>1242</v>
      </c>
      <c r="E20572" s="115">
        <v>72789.2</v>
      </c>
      <c r="F20572" s="674">
        <v>293.83600000000001</v>
      </c>
      <c r="G20572" s="674">
        <v>295.84500000000003</v>
      </c>
      <c r="H20572" s="115">
        <f t="shared" si="642"/>
        <v>1.0068371472522089</v>
      </c>
      <c r="I20572" s="115">
        <f t="shared" si="643"/>
        <v>73286.870500000005</v>
      </c>
    </row>
    <row r="20573" spans="1:9" hidden="1">
      <c r="A20573" s="115" t="s">
        <v>52472</v>
      </c>
      <c r="B20573" s="115" t="s">
        <v>52473</v>
      </c>
      <c r="C20573" s="115" t="s">
        <v>51103</v>
      </c>
      <c r="D20573" s="115" t="s">
        <v>1242</v>
      </c>
      <c r="E20573" s="115">
        <v>77943.8</v>
      </c>
      <c r="F20573" s="674">
        <v>293.83600000000001</v>
      </c>
      <c r="G20573" s="674">
        <v>295.84500000000003</v>
      </c>
      <c r="H20573" s="115">
        <f t="shared" si="642"/>
        <v>1.0068371472522089</v>
      </c>
      <c r="I20573" s="115">
        <f t="shared" si="643"/>
        <v>78476.713199999998</v>
      </c>
    </row>
    <row r="20574" spans="1:9" hidden="1">
      <c r="A20574" s="115" t="s">
        <v>52474</v>
      </c>
      <c r="B20574" s="115" t="s">
        <v>52475</v>
      </c>
      <c r="C20574" s="115" t="s">
        <v>51106</v>
      </c>
      <c r="D20574" s="115" t="s">
        <v>1242</v>
      </c>
      <c r="E20574" s="115">
        <v>77309.399999999994</v>
      </c>
      <c r="F20574" s="674">
        <v>293.83600000000001</v>
      </c>
      <c r="G20574" s="674">
        <v>295.84500000000003</v>
      </c>
      <c r="H20574" s="115">
        <f t="shared" si="642"/>
        <v>1.0068371472522089</v>
      </c>
      <c r="I20574" s="115">
        <f t="shared" si="643"/>
        <v>77837.9758</v>
      </c>
    </row>
    <row r="20575" spans="1:9" hidden="1">
      <c r="A20575" s="115" t="s">
        <v>52476</v>
      </c>
      <c r="B20575" s="115" t="s">
        <v>52477</v>
      </c>
      <c r="C20575" s="115" t="s">
        <v>51109</v>
      </c>
      <c r="D20575" s="115" t="s">
        <v>1242</v>
      </c>
      <c r="E20575" s="115">
        <v>82784.100000000006</v>
      </c>
      <c r="F20575" s="674">
        <v>293.83600000000001</v>
      </c>
      <c r="G20575" s="674">
        <v>295.84500000000003</v>
      </c>
      <c r="H20575" s="115">
        <f t="shared" si="642"/>
        <v>1.0068371472522089</v>
      </c>
      <c r="I20575" s="115">
        <f t="shared" si="643"/>
        <v>83350.107099999994</v>
      </c>
    </row>
    <row r="20576" spans="1:9" hidden="1">
      <c r="A20576" s="115" t="s">
        <v>52478</v>
      </c>
      <c r="B20576" s="115" t="s">
        <v>52479</v>
      </c>
      <c r="C20576" s="115" t="s">
        <v>51112</v>
      </c>
      <c r="D20576" s="115" t="s">
        <v>1242</v>
      </c>
      <c r="E20576" s="115">
        <v>60300.4</v>
      </c>
      <c r="F20576" s="674">
        <v>293.83600000000001</v>
      </c>
      <c r="G20576" s="674">
        <v>295.84500000000003</v>
      </c>
      <c r="H20576" s="115">
        <f t="shared" si="642"/>
        <v>1.0068371472522089</v>
      </c>
      <c r="I20576" s="115">
        <f t="shared" si="643"/>
        <v>60712.682699999998</v>
      </c>
    </row>
    <row r="20577" spans="1:9" hidden="1">
      <c r="A20577" s="115" t="s">
        <v>52480</v>
      </c>
      <c r="B20577" s="115" t="s">
        <v>52481</v>
      </c>
      <c r="C20577" s="115" t="s">
        <v>51115</v>
      </c>
      <c r="D20577" s="115" t="s">
        <v>1242</v>
      </c>
      <c r="E20577" s="115">
        <v>64570.6</v>
      </c>
      <c r="F20577" s="674">
        <v>293.83600000000001</v>
      </c>
      <c r="G20577" s="674">
        <v>295.84500000000003</v>
      </c>
      <c r="H20577" s="115">
        <f t="shared" si="642"/>
        <v>1.0068371472522089</v>
      </c>
      <c r="I20577" s="115">
        <f t="shared" si="643"/>
        <v>65012.078699999998</v>
      </c>
    </row>
    <row r="20578" spans="1:9" hidden="1">
      <c r="A20578" s="115" t="s">
        <v>52482</v>
      </c>
      <c r="B20578" s="115" t="s">
        <v>52483</v>
      </c>
      <c r="C20578" s="115" t="s">
        <v>51118</v>
      </c>
      <c r="D20578" s="115" t="s">
        <v>1242</v>
      </c>
      <c r="E20578" s="115">
        <v>5221.6000000000004</v>
      </c>
      <c r="F20578" s="674">
        <v>293.83600000000001</v>
      </c>
      <c r="G20578" s="674">
        <v>295.84500000000003</v>
      </c>
      <c r="H20578" s="115">
        <f t="shared" si="642"/>
        <v>1.0068371472522089</v>
      </c>
      <c r="I20578" s="115">
        <f t="shared" si="643"/>
        <v>5257.3008</v>
      </c>
    </row>
    <row r="20579" spans="1:9" hidden="1">
      <c r="A20579" s="115" t="s">
        <v>52484</v>
      </c>
      <c r="B20579" s="115" t="s">
        <v>52485</v>
      </c>
      <c r="C20579" s="115" t="s">
        <v>51121</v>
      </c>
      <c r="D20579" s="115" t="s">
        <v>1242</v>
      </c>
      <c r="E20579" s="115">
        <v>5477.8</v>
      </c>
      <c r="F20579" s="674">
        <v>293.83600000000001</v>
      </c>
      <c r="G20579" s="674">
        <v>295.84500000000003</v>
      </c>
      <c r="H20579" s="115">
        <f t="shared" si="642"/>
        <v>1.0068371472522089</v>
      </c>
      <c r="I20579" s="115">
        <f t="shared" si="643"/>
        <v>5515.2524999999996</v>
      </c>
    </row>
    <row r="20580" spans="1:9" hidden="1">
      <c r="A20580" s="115" t="s">
        <v>52486</v>
      </c>
      <c r="B20580" s="115" t="s">
        <v>52487</v>
      </c>
      <c r="C20580" s="115" t="s">
        <v>51124</v>
      </c>
      <c r="D20580" s="115" t="s">
        <v>1242</v>
      </c>
      <c r="E20580" s="115">
        <v>6933.6</v>
      </c>
      <c r="F20580" s="674">
        <v>293.83600000000001</v>
      </c>
      <c r="G20580" s="674">
        <v>295.84500000000003</v>
      </c>
      <c r="H20580" s="115">
        <f t="shared" si="642"/>
        <v>1.0068371472522089</v>
      </c>
      <c r="I20580" s="115">
        <f t="shared" si="643"/>
        <v>6981.0060000000003</v>
      </c>
    </row>
    <row r="20581" spans="1:9" hidden="1">
      <c r="A20581" s="115" t="s">
        <v>52488</v>
      </c>
      <c r="B20581" s="115" t="s">
        <v>52489</v>
      </c>
      <c r="C20581" s="115" t="s">
        <v>51127</v>
      </c>
      <c r="D20581" s="115" t="s">
        <v>1242</v>
      </c>
      <c r="E20581" s="115">
        <v>7273.8</v>
      </c>
      <c r="F20581" s="674">
        <v>293.83600000000001</v>
      </c>
      <c r="G20581" s="674">
        <v>295.84500000000003</v>
      </c>
      <c r="H20581" s="115">
        <f t="shared" si="642"/>
        <v>1.0068371472522089</v>
      </c>
      <c r="I20581" s="115">
        <f t="shared" si="643"/>
        <v>7323.5320000000002</v>
      </c>
    </row>
    <row r="20582" spans="1:9" hidden="1">
      <c r="A20582" s="115" t="s">
        <v>52490</v>
      </c>
      <c r="B20582" s="115" t="s">
        <v>52491</v>
      </c>
      <c r="C20582" s="115" t="s">
        <v>51130</v>
      </c>
      <c r="D20582" s="115" t="s">
        <v>1242</v>
      </c>
      <c r="E20582" s="115">
        <v>8688.4</v>
      </c>
      <c r="F20582" s="674">
        <v>293.83600000000001</v>
      </c>
      <c r="G20582" s="674">
        <v>295.84500000000003</v>
      </c>
      <c r="H20582" s="115">
        <f t="shared" si="642"/>
        <v>1.0068371472522089</v>
      </c>
      <c r="I20582" s="115">
        <f t="shared" si="643"/>
        <v>8747.8039000000008</v>
      </c>
    </row>
    <row r="20583" spans="1:9" hidden="1">
      <c r="A20583" s="115" t="s">
        <v>52492</v>
      </c>
      <c r="B20583" s="115" t="s">
        <v>52493</v>
      </c>
      <c r="C20583" s="115" t="s">
        <v>51133</v>
      </c>
      <c r="D20583" s="115" t="s">
        <v>1242</v>
      </c>
      <c r="E20583" s="115">
        <v>9114.7000000000007</v>
      </c>
      <c r="F20583" s="674">
        <v>293.83600000000001</v>
      </c>
      <c r="G20583" s="674">
        <v>295.84500000000003</v>
      </c>
      <c r="H20583" s="115">
        <f t="shared" si="642"/>
        <v>1.0068371472522089</v>
      </c>
      <c r="I20583" s="115">
        <f t="shared" si="643"/>
        <v>9177.0185000000001</v>
      </c>
    </row>
    <row r="20584" spans="1:9" hidden="1">
      <c r="A20584" s="115" t="s">
        <v>52494</v>
      </c>
      <c r="B20584" s="115" t="s">
        <v>52495</v>
      </c>
      <c r="C20584" s="115" t="s">
        <v>51136</v>
      </c>
      <c r="D20584" s="115" t="s">
        <v>1242</v>
      </c>
      <c r="E20584" s="115">
        <v>10443.200000000001</v>
      </c>
      <c r="F20584" s="674">
        <v>293.83600000000001</v>
      </c>
      <c r="G20584" s="674">
        <v>295.84500000000003</v>
      </c>
      <c r="H20584" s="115">
        <f t="shared" si="642"/>
        <v>1.0068371472522089</v>
      </c>
      <c r="I20584" s="115">
        <f t="shared" si="643"/>
        <v>10514.601699999999</v>
      </c>
    </row>
    <row r="20585" spans="1:9" hidden="1">
      <c r="A20585" s="115" t="s">
        <v>52496</v>
      </c>
      <c r="B20585" s="115" t="s">
        <v>52497</v>
      </c>
      <c r="C20585" s="115" t="s">
        <v>51139</v>
      </c>
      <c r="D20585" s="115" t="s">
        <v>1242</v>
      </c>
      <c r="E20585" s="115">
        <v>10955.6</v>
      </c>
      <c r="F20585" s="674">
        <v>293.83600000000001</v>
      </c>
      <c r="G20585" s="674">
        <v>295.84500000000003</v>
      </c>
      <c r="H20585" s="115">
        <f t="shared" si="642"/>
        <v>1.0068371472522089</v>
      </c>
      <c r="I20585" s="115">
        <f t="shared" si="643"/>
        <v>11030.5051</v>
      </c>
    </row>
    <row r="20586" spans="1:9" hidden="1">
      <c r="A20586" s="115" t="s">
        <v>52498</v>
      </c>
      <c r="B20586" s="115" t="s">
        <v>52499</v>
      </c>
      <c r="C20586" s="115" t="s">
        <v>51142</v>
      </c>
      <c r="D20586" s="115" t="s">
        <v>1242</v>
      </c>
      <c r="E20586" s="115">
        <v>12155.2</v>
      </c>
      <c r="F20586" s="674">
        <v>293.83600000000001</v>
      </c>
      <c r="G20586" s="674">
        <v>295.84500000000003</v>
      </c>
      <c r="H20586" s="115">
        <f t="shared" si="642"/>
        <v>1.0068371472522089</v>
      </c>
      <c r="I20586" s="115">
        <f t="shared" si="643"/>
        <v>12238.3069</v>
      </c>
    </row>
    <row r="20587" spans="1:9" hidden="1">
      <c r="A20587" s="115" t="s">
        <v>52500</v>
      </c>
      <c r="B20587" s="115" t="s">
        <v>52501</v>
      </c>
      <c r="C20587" s="115" t="s">
        <v>51145</v>
      </c>
      <c r="D20587" s="115" t="s">
        <v>1242</v>
      </c>
      <c r="E20587" s="115">
        <v>12751.6</v>
      </c>
      <c r="F20587" s="674">
        <v>293.83600000000001</v>
      </c>
      <c r="G20587" s="674">
        <v>295.84500000000003</v>
      </c>
      <c r="H20587" s="115">
        <f t="shared" si="642"/>
        <v>1.0068371472522089</v>
      </c>
      <c r="I20587" s="115">
        <f t="shared" si="643"/>
        <v>12838.784600000001</v>
      </c>
    </row>
    <row r="20588" spans="1:9" hidden="1">
      <c r="A20588" s="115" t="s">
        <v>52502</v>
      </c>
      <c r="B20588" s="115" t="s">
        <v>52503</v>
      </c>
      <c r="C20588" s="115" t="s">
        <v>51148</v>
      </c>
      <c r="D20588" s="115" t="s">
        <v>1242</v>
      </c>
      <c r="E20588" s="115">
        <v>13910</v>
      </c>
      <c r="F20588" s="674">
        <v>293.83600000000001</v>
      </c>
      <c r="G20588" s="674">
        <v>295.84500000000003</v>
      </c>
      <c r="H20588" s="115">
        <f t="shared" si="642"/>
        <v>1.0068371472522089</v>
      </c>
      <c r="I20588" s="115">
        <f t="shared" si="643"/>
        <v>14005.1047</v>
      </c>
    </row>
    <row r="20589" spans="1:9" hidden="1">
      <c r="A20589" s="115" t="s">
        <v>52504</v>
      </c>
      <c r="B20589" s="115" t="s">
        <v>52505</v>
      </c>
      <c r="C20589" s="115" t="s">
        <v>51151</v>
      </c>
      <c r="D20589" s="115" t="s">
        <v>1242</v>
      </c>
      <c r="E20589" s="115">
        <v>14592.5</v>
      </c>
      <c r="F20589" s="674">
        <v>293.83600000000001</v>
      </c>
      <c r="G20589" s="674">
        <v>295.84500000000003</v>
      </c>
      <c r="H20589" s="115">
        <f t="shared" si="642"/>
        <v>1.0068371472522089</v>
      </c>
      <c r="I20589" s="115">
        <f t="shared" si="643"/>
        <v>14692.2711</v>
      </c>
    </row>
    <row r="20590" spans="1:9" hidden="1">
      <c r="A20590" s="115" t="s">
        <v>52506</v>
      </c>
      <c r="B20590" s="115" t="s">
        <v>52507</v>
      </c>
      <c r="C20590" s="115" t="s">
        <v>51154</v>
      </c>
      <c r="D20590" s="115" t="s">
        <v>1242</v>
      </c>
      <c r="E20590" s="115">
        <v>15622</v>
      </c>
      <c r="F20590" s="674">
        <v>293.83600000000001</v>
      </c>
      <c r="G20590" s="674">
        <v>295.84500000000003</v>
      </c>
      <c r="H20590" s="115">
        <f t="shared" si="642"/>
        <v>1.0068371472522089</v>
      </c>
      <c r="I20590" s="115">
        <f t="shared" si="643"/>
        <v>15728.8099</v>
      </c>
    </row>
    <row r="20591" spans="1:9" hidden="1">
      <c r="A20591" s="115" t="s">
        <v>52508</v>
      </c>
      <c r="B20591" s="115" t="s">
        <v>52509</v>
      </c>
      <c r="C20591" s="115" t="s">
        <v>51157</v>
      </c>
      <c r="D20591" s="115" t="s">
        <v>1242</v>
      </c>
      <c r="E20591" s="115">
        <v>16388.5</v>
      </c>
      <c r="F20591" s="674">
        <v>293.83600000000001</v>
      </c>
      <c r="G20591" s="674">
        <v>295.84500000000003</v>
      </c>
      <c r="H20591" s="115">
        <f t="shared" si="642"/>
        <v>1.0068371472522089</v>
      </c>
      <c r="I20591" s="115">
        <f t="shared" si="643"/>
        <v>16500.550599999999</v>
      </c>
    </row>
    <row r="20592" spans="1:9" hidden="1">
      <c r="A20592" s="115" t="s">
        <v>52510</v>
      </c>
      <c r="B20592" s="115" t="s">
        <v>52511</v>
      </c>
      <c r="C20592" s="115" t="s">
        <v>51160</v>
      </c>
      <c r="D20592" s="115" t="s">
        <v>1242</v>
      </c>
      <c r="E20592" s="115">
        <v>20350</v>
      </c>
      <c r="F20592" s="674">
        <v>293.83600000000001</v>
      </c>
      <c r="G20592" s="674">
        <v>295.84500000000003</v>
      </c>
      <c r="H20592" s="115">
        <f t="shared" si="642"/>
        <v>1.0068371472522089</v>
      </c>
      <c r="I20592" s="115">
        <f t="shared" si="643"/>
        <v>20489.135900000001</v>
      </c>
    </row>
    <row r="20593" spans="1:9" hidden="1">
      <c r="A20593" s="115" t="s">
        <v>52512</v>
      </c>
      <c r="B20593" s="115" t="s">
        <v>52513</v>
      </c>
      <c r="C20593" s="115" t="s">
        <v>51163</v>
      </c>
      <c r="D20593" s="115" t="s">
        <v>1242</v>
      </c>
      <c r="E20593" s="115">
        <v>22000</v>
      </c>
      <c r="F20593" s="674">
        <v>293.83600000000001</v>
      </c>
      <c r="G20593" s="674">
        <v>295.84500000000003</v>
      </c>
      <c r="H20593" s="115">
        <f t="shared" si="642"/>
        <v>1.0068371472522089</v>
      </c>
      <c r="I20593" s="115">
        <f t="shared" si="643"/>
        <v>22150.4172</v>
      </c>
    </row>
    <row r="20594" spans="1:9" hidden="1">
      <c r="A20594" s="115" t="s">
        <v>52514</v>
      </c>
      <c r="B20594" s="115" t="s">
        <v>52515</v>
      </c>
      <c r="C20594" s="115" t="s">
        <v>51166</v>
      </c>
      <c r="D20594" s="115" t="s">
        <v>1242</v>
      </c>
      <c r="E20594" s="115">
        <v>29218.5</v>
      </c>
      <c r="F20594" s="674">
        <v>293.83600000000001</v>
      </c>
      <c r="G20594" s="674">
        <v>295.84500000000003</v>
      </c>
      <c r="H20594" s="115">
        <f t="shared" si="642"/>
        <v>1.0068371472522089</v>
      </c>
      <c r="I20594" s="115">
        <f t="shared" si="643"/>
        <v>29418.271199999999</v>
      </c>
    </row>
    <row r="20595" spans="1:9" hidden="1">
      <c r="A20595" s="115" t="s">
        <v>52516</v>
      </c>
      <c r="B20595" s="115" t="s">
        <v>52517</v>
      </c>
      <c r="C20595" s="115" t="s">
        <v>51169</v>
      </c>
      <c r="D20595" s="115" t="s">
        <v>1242</v>
      </c>
      <c r="E20595" s="115">
        <v>31785.5</v>
      </c>
      <c r="F20595" s="674">
        <v>293.83600000000001</v>
      </c>
      <c r="G20595" s="674">
        <v>295.84500000000003</v>
      </c>
      <c r="H20595" s="115">
        <f t="shared" si="642"/>
        <v>1.0068371472522089</v>
      </c>
      <c r="I20595" s="115">
        <f t="shared" si="643"/>
        <v>32002.822100000001</v>
      </c>
    </row>
    <row r="20596" spans="1:9" hidden="1">
      <c r="A20596" s="115" t="s">
        <v>52518</v>
      </c>
      <c r="B20596" s="115" t="s">
        <v>52519</v>
      </c>
      <c r="C20596" s="115" t="s">
        <v>51172</v>
      </c>
      <c r="D20596" s="115" t="s">
        <v>1242</v>
      </c>
      <c r="E20596" s="115">
        <v>39771.199999999997</v>
      </c>
      <c r="F20596" s="674">
        <v>293.83600000000001</v>
      </c>
      <c r="G20596" s="674">
        <v>295.84500000000003</v>
      </c>
      <c r="H20596" s="115">
        <f t="shared" si="642"/>
        <v>1.0068371472522089</v>
      </c>
      <c r="I20596" s="115">
        <f t="shared" si="643"/>
        <v>40043.121599999999</v>
      </c>
    </row>
    <row r="20597" spans="1:9" hidden="1">
      <c r="A20597" s="115" t="s">
        <v>52520</v>
      </c>
      <c r="B20597" s="115" t="s">
        <v>52521</v>
      </c>
      <c r="C20597" s="115" t="s">
        <v>51175</v>
      </c>
      <c r="D20597" s="115" t="s">
        <v>1242</v>
      </c>
      <c r="E20597" s="115">
        <v>43416</v>
      </c>
      <c r="F20597" s="674">
        <v>293.83600000000001</v>
      </c>
      <c r="G20597" s="674">
        <v>295.84500000000003</v>
      </c>
      <c r="H20597" s="115">
        <f t="shared" si="642"/>
        <v>1.0068371472522089</v>
      </c>
      <c r="I20597" s="115">
        <f t="shared" si="643"/>
        <v>43712.8416</v>
      </c>
    </row>
    <row r="20598" spans="1:9" hidden="1">
      <c r="A20598" s="115" t="s">
        <v>52522</v>
      </c>
      <c r="B20598" s="115" t="s">
        <v>52523</v>
      </c>
      <c r="C20598" s="115" t="s">
        <v>51178</v>
      </c>
      <c r="D20598" s="115" t="s">
        <v>1242</v>
      </c>
      <c r="E20598" s="115">
        <v>113.15170000000001</v>
      </c>
      <c r="F20598" s="674">
        <v>293.83600000000001</v>
      </c>
      <c r="G20598" s="674">
        <v>295.84500000000003</v>
      </c>
      <c r="H20598" s="115">
        <f t="shared" si="642"/>
        <v>1.0068371472522089</v>
      </c>
      <c r="I20598" s="115">
        <f t="shared" si="643"/>
        <v>113.92529999999999</v>
      </c>
    </row>
    <row r="20599" spans="1:9" hidden="1">
      <c r="A20599" s="115" t="s">
        <v>52524</v>
      </c>
      <c r="B20599" s="115" t="s">
        <v>52525</v>
      </c>
      <c r="C20599" s="115" t="s">
        <v>51181</v>
      </c>
      <c r="D20599" s="115" t="s">
        <v>1242</v>
      </c>
      <c r="E20599" s="115">
        <v>321.5163</v>
      </c>
      <c r="F20599" s="674">
        <v>293.83600000000001</v>
      </c>
      <c r="G20599" s="674">
        <v>295.84500000000003</v>
      </c>
      <c r="H20599" s="115">
        <f t="shared" si="642"/>
        <v>1.0068371472522089</v>
      </c>
      <c r="I20599" s="115">
        <f t="shared" si="643"/>
        <v>323.71460000000002</v>
      </c>
    </row>
    <row r="20600" spans="1:9" hidden="1">
      <c r="A20600" s="115" t="s">
        <v>52526</v>
      </c>
      <c r="B20600" s="115" t="s">
        <v>52527</v>
      </c>
      <c r="C20600" s="115" t="s">
        <v>51184</v>
      </c>
      <c r="D20600" s="115" t="s">
        <v>1242</v>
      </c>
      <c r="E20600" s="115">
        <v>188.20849999999999</v>
      </c>
      <c r="F20600" s="674">
        <v>293.83600000000001</v>
      </c>
      <c r="G20600" s="674">
        <v>295.84500000000003</v>
      </c>
      <c r="H20600" s="115">
        <f t="shared" si="642"/>
        <v>1.0068371472522089</v>
      </c>
      <c r="I20600" s="115">
        <f t="shared" si="643"/>
        <v>189.49529999999999</v>
      </c>
    </row>
    <row r="20601" spans="1:9" hidden="1">
      <c r="A20601" s="115" t="s">
        <v>52528</v>
      </c>
      <c r="B20601" s="115" t="s">
        <v>52529</v>
      </c>
      <c r="C20601" s="115" t="s">
        <v>51187</v>
      </c>
      <c r="D20601" s="115" t="s">
        <v>1242</v>
      </c>
      <c r="E20601" s="115">
        <v>781.74580000000003</v>
      </c>
      <c r="F20601" s="674">
        <v>293.83600000000001</v>
      </c>
      <c r="G20601" s="674">
        <v>295.84500000000003</v>
      </c>
      <c r="H20601" s="115">
        <f t="shared" si="642"/>
        <v>1.0068371472522089</v>
      </c>
      <c r="I20601" s="115">
        <f t="shared" si="643"/>
        <v>787.09069999999997</v>
      </c>
    </row>
    <row r="20602" spans="1:9" hidden="1">
      <c r="A20602" s="115" t="s">
        <v>52530</v>
      </c>
      <c r="B20602" s="115" t="s">
        <v>52531</v>
      </c>
      <c r="C20602" s="115" t="s">
        <v>51190</v>
      </c>
      <c r="D20602" s="115" t="s">
        <v>1242</v>
      </c>
      <c r="E20602" s="115">
        <v>893.42370000000005</v>
      </c>
      <c r="F20602" s="674">
        <v>293.83600000000001</v>
      </c>
      <c r="G20602" s="674">
        <v>295.84500000000003</v>
      </c>
      <c r="H20602" s="115">
        <f t="shared" si="642"/>
        <v>1.0068371472522089</v>
      </c>
      <c r="I20602" s="115">
        <f t="shared" si="643"/>
        <v>899.53219999999999</v>
      </c>
    </row>
    <row r="20603" spans="1:9" hidden="1">
      <c r="A20603" s="115" t="s">
        <v>52532</v>
      </c>
      <c r="B20603" s="115" t="s">
        <v>52533</v>
      </c>
      <c r="C20603" s="115" t="s">
        <v>51193</v>
      </c>
      <c r="D20603" s="115" t="s">
        <v>1242</v>
      </c>
      <c r="E20603" s="115">
        <v>1042.3277</v>
      </c>
      <c r="F20603" s="674">
        <v>293.83600000000001</v>
      </c>
      <c r="G20603" s="674">
        <v>295.84500000000003</v>
      </c>
      <c r="H20603" s="115">
        <f t="shared" si="642"/>
        <v>1.0068371472522089</v>
      </c>
      <c r="I20603" s="115">
        <f t="shared" si="643"/>
        <v>1049.4541999999999</v>
      </c>
    </row>
    <row r="20604" spans="1:9" hidden="1">
      <c r="A20604" s="115" t="s">
        <v>52534</v>
      </c>
      <c r="B20604" s="115" t="s">
        <v>52535</v>
      </c>
      <c r="C20604" s="115" t="s">
        <v>51196</v>
      </c>
      <c r="D20604" s="115" t="s">
        <v>1242</v>
      </c>
      <c r="E20604" s="115">
        <v>1250.7934</v>
      </c>
      <c r="F20604" s="674">
        <v>293.83600000000001</v>
      </c>
      <c r="G20604" s="674">
        <v>295.84500000000003</v>
      </c>
      <c r="H20604" s="115">
        <f t="shared" si="642"/>
        <v>1.0068371472522089</v>
      </c>
      <c r="I20604" s="115">
        <f t="shared" si="643"/>
        <v>1259.3453</v>
      </c>
    </row>
    <row r="20605" spans="1:9" hidden="1">
      <c r="A20605" s="115" t="s">
        <v>52536</v>
      </c>
      <c r="B20605" s="115" t="s">
        <v>52537</v>
      </c>
      <c r="C20605" s="115" t="s">
        <v>51199</v>
      </c>
      <c r="D20605" s="115" t="s">
        <v>1242</v>
      </c>
      <c r="E20605" s="115">
        <v>32.814</v>
      </c>
      <c r="F20605" s="674">
        <v>293.83600000000001</v>
      </c>
      <c r="G20605" s="674">
        <v>295.84500000000003</v>
      </c>
      <c r="H20605" s="115">
        <f t="shared" si="642"/>
        <v>1.0068371472522089</v>
      </c>
      <c r="I20605" s="115">
        <f t="shared" si="643"/>
        <v>33.038400000000003</v>
      </c>
    </row>
    <row r="20606" spans="1:9" hidden="1">
      <c r="A20606" s="115" t="s">
        <v>52538</v>
      </c>
      <c r="B20606" s="115" t="s">
        <v>52539</v>
      </c>
      <c r="C20606" s="115" t="s">
        <v>51202</v>
      </c>
      <c r="D20606" s="115" t="s">
        <v>1242</v>
      </c>
      <c r="E20606" s="115">
        <v>43.752000000000002</v>
      </c>
      <c r="F20606" s="674">
        <v>293.83600000000001</v>
      </c>
      <c r="G20606" s="674">
        <v>295.84500000000003</v>
      </c>
      <c r="H20606" s="115">
        <f t="shared" si="642"/>
        <v>1.0068371472522089</v>
      </c>
      <c r="I20606" s="115">
        <f t="shared" si="643"/>
        <v>44.051099999999998</v>
      </c>
    </row>
    <row r="20607" spans="1:9" hidden="1">
      <c r="A20607" s="115" t="s">
        <v>52540</v>
      </c>
      <c r="B20607" s="115" t="s">
        <v>52541</v>
      </c>
      <c r="C20607" s="115" t="s">
        <v>51205</v>
      </c>
      <c r="D20607" s="115" t="s">
        <v>1242</v>
      </c>
      <c r="E20607" s="115">
        <v>54.69</v>
      </c>
      <c r="F20607" s="674">
        <v>293.83600000000001</v>
      </c>
      <c r="G20607" s="674">
        <v>295.84500000000003</v>
      </c>
      <c r="H20607" s="115">
        <f t="shared" si="642"/>
        <v>1.0068371472522089</v>
      </c>
      <c r="I20607" s="115">
        <f t="shared" si="643"/>
        <v>55.063899999999997</v>
      </c>
    </row>
    <row r="20608" spans="1:9" hidden="1">
      <c r="A20608" s="115" t="s">
        <v>52542</v>
      </c>
      <c r="B20608" s="115" t="s">
        <v>52543</v>
      </c>
      <c r="C20608" s="115" t="s">
        <v>51208</v>
      </c>
      <c r="D20608" s="115" t="s">
        <v>1242</v>
      </c>
      <c r="E20608" s="115">
        <v>65.628</v>
      </c>
      <c r="F20608" s="674">
        <v>293.83600000000001</v>
      </c>
      <c r="G20608" s="674">
        <v>295.84500000000003</v>
      </c>
      <c r="H20608" s="115">
        <f t="shared" si="642"/>
        <v>1.0068371472522089</v>
      </c>
      <c r="I20608" s="115">
        <f t="shared" si="643"/>
        <v>66.076700000000002</v>
      </c>
    </row>
    <row r="20609" spans="1:9" hidden="1">
      <c r="A20609" s="115" t="s">
        <v>52544</v>
      </c>
      <c r="B20609" s="115" t="s">
        <v>52545</v>
      </c>
      <c r="C20609" s="115" t="s">
        <v>51211</v>
      </c>
      <c r="D20609" s="115" t="s">
        <v>1242</v>
      </c>
      <c r="E20609" s="115">
        <v>82.034899999999993</v>
      </c>
      <c r="F20609" s="674">
        <v>293.83600000000001</v>
      </c>
      <c r="G20609" s="674">
        <v>295.84500000000003</v>
      </c>
      <c r="H20609" s="115">
        <f t="shared" si="642"/>
        <v>1.0068371472522089</v>
      </c>
      <c r="I20609" s="115">
        <f t="shared" si="643"/>
        <v>82.595799999999997</v>
      </c>
    </row>
    <row r="20610" spans="1:9" hidden="1">
      <c r="A20610" s="115" t="s">
        <v>52546</v>
      </c>
      <c r="B20610" s="115" t="s">
        <v>52547</v>
      </c>
      <c r="C20610" s="115" t="s">
        <v>51214</v>
      </c>
      <c r="D20610" s="115" t="s">
        <v>1242</v>
      </c>
      <c r="E20610" s="115">
        <v>96.511600000000001</v>
      </c>
      <c r="F20610" s="674">
        <v>293.83600000000001</v>
      </c>
      <c r="G20610" s="674">
        <v>295.84500000000003</v>
      </c>
      <c r="H20610" s="115">
        <f t="shared" si="642"/>
        <v>1.0068371472522089</v>
      </c>
      <c r="I20610" s="115">
        <f t="shared" si="643"/>
        <v>97.171499999999995</v>
      </c>
    </row>
    <row r="20611" spans="1:9" hidden="1">
      <c r="A20611" s="115" t="s">
        <v>52548</v>
      </c>
      <c r="B20611" s="115" t="s">
        <v>52549</v>
      </c>
      <c r="C20611" s="115" t="s">
        <v>51217</v>
      </c>
      <c r="D20611" s="115" t="s">
        <v>1242</v>
      </c>
      <c r="E20611" s="115">
        <v>102.5438</v>
      </c>
      <c r="F20611" s="674">
        <v>293.83600000000001</v>
      </c>
      <c r="G20611" s="674">
        <v>295.84500000000003</v>
      </c>
      <c r="H20611" s="115">
        <f t="shared" si="642"/>
        <v>1.0068371472522089</v>
      </c>
      <c r="I20611" s="115">
        <f t="shared" si="643"/>
        <v>103.2449</v>
      </c>
    </row>
    <row r="20612" spans="1:9" hidden="1">
      <c r="A20612" s="115" t="s">
        <v>52550</v>
      </c>
      <c r="B20612" s="115" t="s">
        <v>52551</v>
      </c>
      <c r="C20612" s="115" t="s">
        <v>51220</v>
      </c>
      <c r="D20612" s="115" t="s">
        <v>1242</v>
      </c>
      <c r="E20612" s="115">
        <v>113.1516</v>
      </c>
      <c r="F20612" s="674">
        <v>293.83600000000001</v>
      </c>
      <c r="G20612" s="674">
        <v>295.84500000000003</v>
      </c>
      <c r="H20612" s="115">
        <f t="shared" si="642"/>
        <v>1.0068371472522089</v>
      </c>
      <c r="I20612" s="115">
        <f t="shared" si="643"/>
        <v>113.9252</v>
      </c>
    </row>
    <row r="20613" spans="1:9" hidden="1">
      <c r="A20613" s="115" t="s">
        <v>52552</v>
      </c>
      <c r="B20613" s="115" t="s">
        <v>52553</v>
      </c>
      <c r="C20613" s="115" t="s">
        <v>51223</v>
      </c>
      <c r="D20613" s="115" t="s">
        <v>1242</v>
      </c>
      <c r="E20613" s="115">
        <v>142.8963</v>
      </c>
      <c r="F20613" s="674">
        <v>293.83600000000001</v>
      </c>
      <c r="G20613" s="674">
        <v>295.84500000000003</v>
      </c>
      <c r="H20613" s="115">
        <f t="shared" ref="H20613:H20676" si="644">G20613/F20613</f>
        <v>1.0068371472522089</v>
      </c>
      <c r="I20613" s="115">
        <f t="shared" ref="I20613:I20676" si="645">ROUND(H20613*E20613,4)</f>
        <v>143.8733</v>
      </c>
    </row>
    <row r="20614" spans="1:9" hidden="1">
      <c r="A20614" s="115" t="s">
        <v>52554</v>
      </c>
      <c r="B20614" s="115" t="s">
        <v>52555</v>
      </c>
      <c r="C20614" s="115" t="s">
        <v>51226</v>
      </c>
      <c r="D20614" s="115" t="s">
        <v>1242</v>
      </c>
      <c r="E20614" s="115">
        <v>154.3278</v>
      </c>
      <c r="F20614" s="674">
        <v>293.83600000000001</v>
      </c>
      <c r="G20614" s="674">
        <v>295.84500000000003</v>
      </c>
      <c r="H20614" s="115">
        <f t="shared" si="644"/>
        <v>1.0068371472522089</v>
      </c>
      <c r="I20614" s="115">
        <f t="shared" si="645"/>
        <v>155.38300000000001</v>
      </c>
    </row>
    <row r="20615" spans="1:9" hidden="1">
      <c r="A20615" s="115" t="s">
        <v>52556</v>
      </c>
      <c r="B20615" s="115" t="s">
        <v>52557</v>
      </c>
      <c r="C20615" s="115" t="s">
        <v>51229</v>
      </c>
      <c r="D20615" s="115" t="s">
        <v>1242</v>
      </c>
      <c r="E20615" s="115">
        <v>167.6163</v>
      </c>
      <c r="F20615" s="674">
        <v>293.83600000000001</v>
      </c>
      <c r="G20615" s="674">
        <v>295.84500000000003</v>
      </c>
      <c r="H20615" s="115">
        <f t="shared" si="644"/>
        <v>1.0068371472522089</v>
      </c>
      <c r="I20615" s="115">
        <f t="shared" si="645"/>
        <v>168.76230000000001</v>
      </c>
    </row>
    <row r="20616" spans="1:9" hidden="1">
      <c r="A20616" s="115" t="s">
        <v>52558</v>
      </c>
      <c r="B20616" s="115" t="s">
        <v>52559</v>
      </c>
      <c r="C20616" s="115" t="s">
        <v>51232</v>
      </c>
      <c r="D20616" s="115" t="s">
        <v>1242</v>
      </c>
      <c r="E20616" s="115">
        <v>350.74509999999998</v>
      </c>
      <c r="F20616" s="674">
        <v>293.83600000000001</v>
      </c>
      <c r="G20616" s="674">
        <v>295.84500000000003</v>
      </c>
      <c r="H20616" s="115">
        <f t="shared" si="644"/>
        <v>1.0068371472522089</v>
      </c>
      <c r="I20616" s="115">
        <f t="shared" si="645"/>
        <v>353.14319999999998</v>
      </c>
    </row>
    <row r="20617" spans="1:9" hidden="1">
      <c r="A20617" s="115" t="s">
        <v>52560</v>
      </c>
      <c r="B20617" s="115" t="s">
        <v>52561</v>
      </c>
      <c r="C20617" s="115" t="s">
        <v>51235</v>
      </c>
      <c r="D20617" s="115" t="s">
        <v>1242</v>
      </c>
      <c r="E20617" s="115">
        <v>428.6884</v>
      </c>
      <c r="F20617" s="674">
        <v>293.83600000000001</v>
      </c>
      <c r="G20617" s="674">
        <v>295.84500000000003</v>
      </c>
      <c r="H20617" s="115">
        <f t="shared" si="644"/>
        <v>1.0068371472522089</v>
      </c>
      <c r="I20617" s="115">
        <f t="shared" si="645"/>
        <v>431.61939999999998</v>
      </c>
    </row>
    <row r="20618" spans="1:9" hidden="1">
      <c r="A20618" s="115" t="s">
        <v>52562</v>
      </c>
      <c r="B20618" s="115" t="s">
        <v>52563</v>
      </c>
      <c r="C20618" s="115" t="s">
        <v>51238</v>
      </c>
      <c r="D20618" s="115" t="s">
        <v>1242</v>
      </c>
      <c r="E20618" s="115">
        <v>428.68819999999999</v>
      </c>
      <c r="F20618" s="674">
        <v>293.83600000000001</v>
      </c>
      <c r="G20618" s="674">
        <v>295.84500000000003</v>
      </c>
      <c r="H20618" s="115">
        <f t="shared" si="644"/>
        <v>1.0068371472522089</v>
      </c>
      <c r="I20618" s="115">
        <f t="shared" si="645"/>
        <v>431.61919999999998</v>
      </c>
    </row>
    <row r="20619" spans="1:9" hidden="1">
      <c r="A20619" s="115" t="s">
        <v>52564</v>
      </c>
      <c r="B20619" s="115" t="s">
        <v>52565</v>
      </c>
      <c r="C20619" s="115" t="s">
        <v>51241</v>
      </c>
      <c r="D20619" s="115" t="s">
        <v>1242</v>
      </c>
      <c r="E20619" s="115">
        <v>781.74580000000003</v>
      </c>
      <c r="F20619" s="674">
        <v>293.83600000000001</v>
      </c>
      <c r="G20619" s="674">
        <v>295.84500000000003</v>
      </c>
      <c r="H20619" s="115">
        <f t="shared" si="644"/>
        <v>1.0068371472522089</v>
      </c>
      <c r="I20619" s="115">
        <f t="shared" si="645"/>
        <v>787.09069999999997</v>
      </c>
    </row>
    <row r="20620" spans="1:9" hidden="1">
      <c r="A20620" s="115" t="s">
        <v>52566</v>
      </c>
      <c r="B20620" s="115" t="s">
        <v>52567</v>
      </c>
      <c r="C20620" s="115" t="s">
        <v>51244</v>
      </c>
      <c r="D20620" s="115" t="s">
        <v>1242</v>
      </c>
      <c r="E20620" s="115">
        <v>893.42370000000005</v>
      </c>
      <c r="F20620" s="674">
        <v>293.83600000000001</v>
      </c>
      <c r="G20620" s="674">
        <v>295.84500000000003</v>
      </c>
      <c r="H20620" s="115">
        <f t="shared" si="644"/>
        <v>1.0068371472522089</v>
      </c>
      <c r="I20620" s="115">
        <f t="shared" si="645"/>
        <v>899.53219999999999</v>
      </c>
    </row>
    <row r="20621" spans="1:9" hidden="1">
      <c r="A20621" s="115" t="s">
        <v>52568</v>
      </c>
      <c r="B20621" s="115" t="s">
        <v>52569</v>
      </c>
      <c r="C20621" s="115" t="s">
        <v>51247</v>
      </c>
      <c r="D20621" s="115" t="s">
        <v>1242</v>
      </c>
      <c r="E20621" s="115">
        <v>54.69</v>
      </c>
      <c r="F20621" s="674">
        <v>293.83600000000001</v>
      </c>
      <c r="G20621" s="674">
        <v>295.84500000000003</v>
      </c>
      <c r="H20621" s="115">
        <f t="shared" si="644"/>
        <v>1.0068371472522089</v>
      </c>
      <c r="I20621" s="115">
        <f t="shared" si="645"/>
        <v>55.063899999999997</v>
      </c>
    </row>
    <row r="20622" spans="1:9" hidden="1">
      <c r="A20622" s="115" t="s">
        <v>52570</v>
      </c>
      <c r="B20622" s="115" t="s">
        <v>52571</v>
      </c>
      <c r="C20622" s="115" t="s">
        <v>51250</v>
      </c>
      <c r="D20622" s="115" t="s">
        <v>1242</v>
      </c>
      <c r="E20622" s="115">
        <v>65.628</v>
      </c>
      <c r="F20622" s="674">
        <v>293.83600000000001</v>
      </c>
      <c r="G20622" s="674">
        <v>295.84500000000003</v>
      </c>
      <c r="H20622" s="115">
        <f t="shared" si="644"/>
        <v>1.0068371472522089</v>
      </c>
      <c r="I20622" s="115">
        <f t="shared" si="645"/>
        <v>66.076700000000002</v>
      </c>
    </row>
    <row r="20623" spans="1:9" hidden="1">
      <c r="A20623" s="115" t="s">
        <v>52572</v>
      </c>
      <c r="B20623" s="115" t="s">
        <v>52573</v>
      </c>
      <c r="C20623" s="115" t="s">
        <v>51253</v>
      </c>
      <c r="D20623" s="115" t="s">
        <v>1242</v>
      </c>
      <c r="E20623" s="115">
        <v>76.311499999999995</v>
      </c>
      <c r="F20623" s="674">
        <v>293.83600000000001</v>
      </c>
      <c r="G20623" s="674">
        <v>295.84500000000003</v>
      </c>
      <c r="H20623" s="115">
        <f t="shared" si="644"/>
        <v>1.0068371472522089</v>
      </c>
      <c r="I20623" s="115">
        <f t="shared" si="645"/>
        <v>76.833299999999994</v>
      </c>
    </row>
    <row r="20624" spans="1:9" hidden="1">
      <c r="A20624" s="115" t="s">
        <v>52574</v>
      </c>
      <c r="B20624" s="115" t="s">
        <v>52575</v>
      </c>
      <c r="C20624" s="115" t="s">
        <v>51256</v>
      </c>
      <c r="D20624" s="115" t="s">
        <v>1242</v>
      </c>
      <c r="E20624" s="115">
        <v>96.511399999999995</v>
      </c>
      <c r="F20624" s="674">
        <v>293.83600000000001</v>
      </c>
      <c r="G20624" s="674">
        <v>295.84500000000003</v>
      </c>
      <c r="H20624" s="115">
        <f t="shared" si="644"/>
        <v>1.0068371472522089</v>
      </c>
      <c r="I20624" s="115">
        <f t="shared" si="645"/>
        <v>97.171300000000002</v>
      </c>
    </row>
    <row r="20625" spans="1:9" hidden="1">
      <c r="A20625" s="115" t="s">
        <v>52576</v>
      </c>
      <c r="B20625" s="115" t="s">
        <v>52577</v>
      </c>
      <c r="C20625" s="115" t="s">
        <v>51259</v>
      </c>
      <c r="D20625" s="115" t="s">
        <v>1242</v>
      </c>
      <c r="E20625" s="115">
        <v>109.37990000000001</v>
      </c>
      <c r="F20625" s="674">
        <v>293.83600000000001</v>
      </c>
      <c r="G20625" s="674">
        <v>295.84500000000003</v>
      </c>
      <c r="H20625" s="115">
        <f t="shared" si="644"/>
        <v>1.0068371472522089</v>
      </c>
      <c r="I20625" s="115">
        <f t="shared" si="645"/>
        <v>110.1277</v>
      </c>
    </row>
    <row r="20626" spans="1:9" hidden="1">
      <c r="A20626" s="115" t="s">
        <v>52578</v>
      </c>
      <c r="B20626" s="115" t="s">
        <v>52579</v>
      </c>
      <c r="C20626" s="115" t="s">
        <v>51262</v>
      </c>
      <c r="D20626" s="115" t="s">
        <v>1242</v>
      </c>
      <c r="E20626" s="115">
        <v>117.19280000000001</v>
      </c>
      <c r="F20626" s="674">
        <v>293.83600000000001</v>
      </c>
      <c r="G20626" s="674">
        <v>295.84500000000003</v>
      </c>
      <c r="H20626" s="115">
        <f t="shared" si="644"/>
        <v>1.0068371472522089</v>
      </c>
      <c r="I20626" s="115">
        <f t="shared" si="645"/>
        <v>117.9941</v>
      </c>
    </row>
    <row r="20627" spans="1:9" hidden="1">
      <c r="A20627" s="115" t="s">
        <v>52580</v>
      </c>
      <c r="B20627" s="115" t="s">
        <v>52581</v>
      </c>
      <c r="C20627" s="115" t="s">
        <v>51265</v>
      </c>
      <c r="D20627" s="115" t="s">
        <v>1242</v>
      </c>
      <c r="E20627" s="115">
        <v>126.2075</v>
      </c>
      <c r="F20627" s="674">
        <v>293.83600000000001</v>
      </c>
      <c r="G20627" s="674">
        <v>295.84500000000003</v>
      </c>
      <c r="H20627" s="115">
        <f t="shared" si="644"/>
        <v>1.0068371472522089</v>
      </c>
      <c r="I20627" s="115">
        <f t="shared" si="645"/>
        <v>127.07040000000001</v>
      </c>
    </row>
    <row r="20628" spans="1:9" hidden="1">
      <c r="A20628" s="115" t="s">
        <v>52582</v>
      </c>
      <c r="B20628" s="115" t="s">
        <v>52583</v>
      </c>
      <c r="C20628" s="115" t="s">
        <v>51268</v>
      </c>
      <c r="D20628" s="115" t="s">
        <v>1242</v>
      </c>
      <c r="E20628" s="115">
        <v>385.81970000000001</v>
      </c>
      <c r="F20628" s="674">
        <v>293.83600000000001</v>
      </c>
      <c r="G20628" s="674">
        <v>295.84500000000003</v>
      </c>
      <c r="H20628" s="115">
        <f t="shared" si="644"/>
        <v>1.0068371472522089</v>
      </c>
      <c r="I20628" s="115">
        <f t="shared" si="645"/>
        <v>388.45760000000001</v>
      </c>
    </row>
    <row r="20629" spans="1:9" hidden="1">
      <c r="A20629" s="115" t="s">
        <v>52584</v>
      </c>
      <c r="B20629" s="115" t="s">
        <v>52585</v>
      </c>
      <c r="C20629" s="115" t="s">
        <v>51271</v>
      </c>
      <c r="D20629" s="115" t="s">
        <v>1242</v>
      </c>
      <c r="E20629" s="115">
        <v>551.17100000000005</v>
      </c>
      <c r="F20629" s="674">
        <v>293.83600000000001</v>
      </c>
      <c r="G20629" s="674">
        <v>295.84500000000003</v>
      </c>
      <c r="H20629" s="115">
        <f t="shared" si="644"/>
        <v>1.0068371472522089</v>
      </c>
      <c r="I20629" s="115">
        <f t="shared" si="645"/>
        <v>554.93939999999998</v>
      </c>
    </row>
    <row r="20630" spans="1:9" hidden="1">
      <c r="A20630" s="115" t="s">
        <v>52586</v>
      </c>
      <c r="B20630" s="115" t="s">
        <v>52587</v>
      </c>
      <c r="C20630" s="115" t="s">
        <v>51274</v>
      </c>
      <c r="D20630" s="115" t="s">
        <v>1242</v>
      </c>
      <c r="E20630" s="115">
        <v>893.42370000000005</v>
      </c>
      <c r="F20630" s="674">
        <v>293.83600000000001</v>
      </c>
      <c r="G20630" s="674">
        <v>295.84500000000003</v>
      </c>
      <c r="H20630" s="115">
        <f t="shared" si="644"/>
        <v>1.0068371472522089</v>
      </c>
      <c r="I20630" s="115">
        <f t="shared" si="645"/>
        <v>899.53219999999999</v>
      </c>
    </row>
    <row r="20631" spans="1:9" hidden="1">
      <c r="A20631" s="115" t="s">
        <v>52588</v>
      </c>
      <c r="B20631" s="115" t="s">
        <v>52589</v>
      </c>
      <c r="C20631" s="115" t="s">
        <v>51277</v>
      </c>
      <c r="D20631" s="115" t="s">
        <v>1242</v>
      </c>
      <c r="E20631" s="115">
        <v>1042.3273999999999</v>
      </c>
      <c r="F20631" s="674">
        <v>293.83600000000001</v>
      </c>
      <c r="G20631" s="674">
        <v>295.84500000000003</v>
      </c>
      <c r="H20631" s="115">
        <f t="shared" si="644"/>
        <v>1.0068371472522089</v>
      </c>
      <c r="I20631" s="115">
        <f t="shared" si="645"/>
        <v>1049.4539</v>
      </c>
    </row>
    <row r="20632" spans="1:9" hidden="1">
      <c r="A20632" s="115" t="s">
        <v>52590</v>
      </c>
      <c r="B20632" s="115" t="s">
        <v>52591</v>
      </c>
      <c r="C20632" s="115" t="s">
        <v>51280</v>
      </c>
      <c r="D20632" s="115" t="s">
        <v>1242</v>
      </c>
      <c r="E20632" s="115">
        <v>1250.7934</v>
      </c>
      <c r="F20632" s="674">
        <v>293.83600000000001</v>
      </c>
      <c r="G20632" s="674">
        <v>295.84500000000003</v>
      </c>
      <c r="H20632" s="115">
        <f t="shared" si="644"/>
        <v>1.0068371472522089</v>
      </c>
      <c r="I20632" s="115">
        <f t="shared" si="645"/>
        <v>1259.3453</v>
      </c>
    </row>
    <row r="20633" spans="1:9" hidden="1">
      <c r="A20633" s="115" t="s">
        <v>52592</v>
      </c>
      <c r="B20633" s="115" t="s">
        <v>52593</v>
      </c>
      <c r="C20633" s="115" t="s">
        <v>51283</v>
      </c>
      <c r="D20633" s="115" t="s">
        <v>1242</v>
      </c>
      <c r="E20633" s="115">
        <v>1421.3558</v>
      </c>
      <c r="F20633" s="674">
        <v>293.83600000000001</v>
      </c>
      <c r="G20633" s="674">
        <v>295.84500000000003</v>
      </c>
      <c r="H20633" s="115">
        <f t="shared" si="644"/>
        <v>1.0068371472522089</v>
      </c>
      <c r="I20633" s="115">
        <f t="shared" si="645"/>
        <v>1431.0737999999999</v>
      </c>
    </row>
    <row r="20634" spans="1:9" hidden="1">
      <c r="A20634" s="115" t="s">
        <v>52594</v>
      </c>
      <c r="B20634" s="115" t="s">
        <v>52595</v>
      </c>
      <c r="C20634" s="115" t="s">
        <v>51286</v>
      </c>
      <c r="D20634" s="115" t="s">
        <v>1242</v>
      </c>
      <c r="E20634" s="115">
        <v>1839.4014999999999</v>
      </c>
      <c r="F20634" s="674">
        <v>293.83600000000001</v>
      </c>
      <c r="G20634" s="674">
        <v>295.84500000000003</v>
      </c>
      <c r="H20634" s="115">
        <f t="shared" si="644"/>
        <v>1.0068371472522089</v>
      </c>
      <c r="I20634" s="115">
        <f t="shared" si="645"/>
        <v>1851.9777999999999</v>
      </c>
    </row>
    <row r="20635" spans="1:9" hidden="1">
      <c r="A20635" s="115" t="s">
        <v>52596</v>
      </c>
      <c r="B20635" s="115" t="s">
        <v>52597</v>
      </c>
      <c r="C20635" s="115" t="s">
        <v>51289</v>
      </c>
      <c r="D20635" s="115" t="s">
        <v>1242</v>
      </c>
      <c r="E20635" s="115">
        <v>1421.356</v>
      </c>
      <c r="F20635" s="674">
        <v>293.83600000000001</v>
      </c>
      <c r="G20635" s="674">
        <v>295.84500000000003</v>
      </c>
      <c r="H20635" s="115">
        <f t="shared" si="644"/>
        <v>1.0068371472522089</v>
      </c>
      <c r="I20635" s="115">
        <f t="shared" si="645"/>
        <v>1431.0740000000001</v>
      </c>
    </row>
    <row r="20636" spans="1:9" hidden="1">
      <c r="A20636" s="115" t="s">
        <v>52598</v>
      </c>
      <c r="B20636" s="115" t="s">
        <v>52599</v>
      </c>
      <c r="C20636" s="115" t="s">
        <v>51292</v>
      </c>
      <c r="D20636" s="115" t="s">
        <v>1242</v>
      </c>
      <c r="E20636" s="115">
        <v>1839.4019000000001</v>
      </c>
      <c r="F20636" s="674">
        <v>293.83600000000001</v>
      </c>
      <c r="G20636" s="674">
        <v>295.84500000000003</v>
      </c>
      <c r="H20636" s="115">
        <f t="shared" si="644"/>
        <v>1.0068371472522089</v>
      </c>
      <c r="I20636" s="115">
        <f t="shared" si="645"/>
        <v>1851.9782</v>
      </c>
    </row>
    <row r="20637" spans="1:9" hidden="1">
      <c r="A20637" s="115" t="s">
        <v>52600</v>
      </c>
      <c r="B20637" s="115" t="s">
        <v>52601</v>
      </c>
      <c r="C20637" s="115" t="s">
        <v>51295</v>
      </c>
      <c r="D20637" s="115" t="s">
        <v>1242</v>
      </c>
      <c r="E20637" s="115">
        <v>1645.7807</v>
      </c>
      <c r="F20637" s="674">
        <v>293.83600000000001</v>
      </c>
      <c r="G20637" s="674">
        <v>295.84500000000003</v>
      </c>
      <c r="H20637" s="115">
        <f t="shared" si="644"/>
        <v>1.0068371472522089</v>
      </c>
      <c r="I20637" s="115">
        <f t="shared" si="645"/>
        <v>1657.0331000000001</v>
      </c>
    </row>
    <row r="20638" spans="1:9" hidden="1">
      <c r="A20638" s="115" t="s">
        <v>52602</v>
      </c>
      <c r="B20638" s="115" t="s">
        <v>52603</v>
      </c>
      <c r="C20638" s="115" t="s">
        <v>51298</v>
      </c>
      <c r="D20638" s="115" t="s">
        <v>1242</v>
      </c>
      <c r="E20638" s="115">
        <v>2017.4087</v>
      </c>
      <c r="F20638" s="674">
        <v>293.83600000000001</v>
      </c>
      <c r="G20638" s="674">
        <v>295.84500000000003</v>
      </c>
      <c r="H20638" s="115">
        <f t="shared" si="644"/>
        <v>1.0068371472522089</v>
      </c>
      <c r="I20638" s="115">
        <f t="shared" si="645"/>
        <v>2031.202</v>
      </c>
    </row>
    <row r="20639" spans="1:9" hidden="1">
      <c r="A20639" s="115" t="s">
        <v>52604</v>
      </c>
      <c r="B20639" s="115" t="s">
        <v>52605</v>
      </c>
      <c r="C20639" s="115" t="s">
        <v>51301</v>
      </c>
      <c r="D20639" s="115" t="s">
        <v>1242</v>
      </c>
      <c r="E20639" s="115">
        <v>1645.7807</v>
      </c>
      <c r="F20639" s="674">
        <v>293.83600000000001</v>
      </c>
      <c r="G20639" s="674">
        <v>295.84500000000003</v>
      </c>
      <c r="H20639" s="115">
        <f t="shared" si="644"/>
        <v>1.0068371472522089</v>
      </c>
      <c r="I20639" s="115">
        <f t="shared" si="645"/>
        <v>1657.0331000000001</v>
      </c>
    </row>
    <row r="20640" spans="1:9" hidden="1">
      <c r="A20640" s="115" t="s">
        <v>52606</v>
      </c>
      <c r="B20640" s="115" t="s">
        <v>52607</v>
      </c>
      <c r="C20640" s="115" t="s">
        <v>51304</v>
      </c>
      <c r="D20640" s="115" t="s">
        <v>1242</v>
      </c>
      <c r="E20640" s="115">
        <v>2233.5594000000001</v>
      </c>
      <c r="F20640" s="674">
        <v>293.83600000000001</v>
      </c>
      <c r="G20640" s="674">
        <v>295.84500000000003</v>
      </c>
      <c r="H20640" s="115">
        <f t="shared" si="644"/>
        <v>1.0068371472522089</v>
      </c>
      <c r="I20640" s="115">
        <f t="shared" si="645"/>
        <v>2248.8305999999998</v>
      </c>
    </row>
    <row r="20641" spans="1:9" hidden="1">
      <c r="A20641" s="115" t="s">
        <v>52608</v>
      </c>
      <c r="B20641" s="115" t="s">
        <v>52609</v>
      </c>
      <c r="C20641" s="115" t="s">
        <v>51307</v>
      </c>
      <c r="D20641" s="115" t="s">
        <v>1242</v>
      </c>
      <c r="E20641" s="115">
        <v>1839.4018000000001</v>
      </c>
      <c r="F20641" s="674">
        <v>293.83600000000001</v>
      </c>
      <c r="G20641" s="674">
        <v>295.84500000000003</v>
      </c>
      <c r="H20641" s="115">
        <f t="shared" si="644"/>
        <v>1.0068371472522089</v>
      </c>
      <c r="I20641" s="115">
        <f t="shared" si="645"/>
        <v>1851.9781</v>
      </c>
    </row>
    <row r="20642" spans="1:9" hidden="1">
      <c r="A20642" s="115" t="s">
        <v>52610</v>
      </c>
      <c r="B20642" s="115" t="s">
        <v>52611</v>
      </c>
      <c r="C20642" s="115" t="s">
        <v>51310</v>
      </c>
      <c r="D20642" s="115" t="s">
        <v>1242</v>
      </c>
      <c r="E20642" s="115">
        <v>2842.7116999999998</v>
      </c>
      <c r="F20642" s="674">
        <v>293.83600000000001</v>
      </c>
      <c r="G20642" s="674">
        <v>295.84500000000003</v>
      </c>
      <c r="H20642" s="115">
        <f t="shared" si="644"/>
        <v>1.0068371472522089</v>
      </c>
      <c r="I20642" s="115">
        <f t="shared" si="645"/>
        <v>2862.1477</v>
      </c>
    </row>
    <row r="20643" spans="1:9" hidden="1">
      <c r="A20643" s="115" t="s">
        <v>52612</v>
      </c>
      <c r="B20643" s="115" t="s">
        <v>52613</v>
      </c>
      <c r="C20643" s="115" t="s">
        <v>51313</v>
      </c>
      <c r="D20643" s="115" t="s">
        <v>1242</v>
      </c>
      <c r="E20643" s="115">
        <v>2233.5592000000001</v>
      </c>
      <c r="F20643" s="674">
        <v>293.83600000000001</v>
      </c>
      <c r="G20643" s="674">
        <v>295.84500000000003</v>
      </c>
      <c r="H20643" s="115">
        <f t="shared" si="644"/>
        <v>1.0068371472522089</v>
      </c>
      <c r="I20643" s="115">
        <f t="shared" si="645"/>
        <v>2248.8303999999998</v>
      </c>
    </row>
    <row r="20644" spans="1:9" hidden="1">
      <c r="A20644" s="115" t="s">
        <v>52614</v>
      </c>
      <c r="B20644" s="115" t="s">
        <v>52615</v>
      </c>
      <c r="C20644" s="115" t="s">
        <v>51316</v>
      </c>
      <c r="D20644" s="115" t="s">
        <v>1242</v>
      </c>
      <c r="E20644" s="115">
        <v>3474.4238</v>
      </c>
      <c r="F20644" s="674">
        <v>293.83600000000001</v>
      </c>
      <c r="G20644" s="674">
        <v>295.84500000000003</v>
      </c>
      <c r="H20644" s="115">
        <f t="shared" si="644"/>
        <v>1.0068371472522089</v>
      </c>
      <c r="I20644" s="115">
        <f t="shared" si="645"/>
        <v>3498.1788999999999</v>
      </c>
    </row>
    <row r="20645" spans="1:9" hidden="1">
      <c r="A20645" s="115" t="s">
        <v>52616</v>
      </c>
      <c r="B20645" s="115" t="s">
        <v>52617</v>
      </c>
      <c r="C20645" s="115" t="s">
        <v>51319</v>
      </c>
      <c r="D20645" s="115" t="s">
        <v>1242</v>
      </c>
      <c r="E20645" s="115">
        <v>2605.8191000000002</v>
      </c>
      <c r="F20645" s="674">
        <v>293.83600000000001</v>
      </c>
      <c r="G20645" s="674">
        <v>295.84500000000003</v>
      </c>
      <c r="H20645" s="115">
        <f t="shared" si="644"/>
        <v>1.0068371472522089</v>
      </c>
      <c r="I20645" s="115">
        <f t="shared" si="645"/>
        <v>2623.6354999999999</v>
      </c>
    </row>
    <row r="20646" spans="1:9" hidden="1">
      <c r="A20646" s="115" t="s">
        <v>52618</v>
      </c>
      <c r="B20646" s="115" t="s">
        <v>52619</v>
      </c>
      <c r="C20646" s="115" t="s">
        <v>51322</v>
      </c>
      <c r="D20646" s="115" t="s">
        <v>1242</v>
      </c>
      <c r="E20646" s="115">
        <v>3908.7292000000002</v>
      </c>
      <c r="F20646" s="674">
        <v>293.83600000000001</v>
      </c>
      <c r="G20646" s="674">
        <v>295.84500000000003</v>
      </c>
      <c r="H20646" s="115">
        <f t="shared" si="644"/>
        <v>1.0068371472522089</v>
      </c>
      <c r="I20646" s="115">
        <f t="shared" si="645"/>
        <v>3935.4537999999998</v>
      </c>
    </row>
    <row r="20647" spans="1:9" hidden="1">
      <c r="A20647" s="115" t="s">
        <v>52620</v>
      </c>
      <c r="B20647" s="115" t="s">
        <v>52621</v>
      </c>
      <c r="C20647" s="115" t="s">
        <v>51325</v>
      </c>
      <c r="D20647" s="115" t="s">
        <v>1242</v>
      </c>
      <c r="E20647" s="115">
        <v>2869.6255999999998</v>
      </c>
      <c r="F20647" s="674">
        <v>293.83600000000001</v>
      </c>
      <c r="G20647" s="674">
        <v>295.84500000000003</v>
      </c>
      <c r="H20647" s="115">
        <f t="shared" si="644"/>
        <v>1.0068371472522089</v>
      </c>
      <c r="I20647" s="115">
        <f t="shared" si="645"/>
        <v>2889.2456999999999</v>
      </c>
    </row>
    <row r="20648" spans="1:9" hidden="1">
      <c r="A20648" s="115" t="s">
        <v>52622</v>
      </c>
      <c r="B20648" s="115" t="s">
        <v>52623</v>
      </c>
      <c r="C20648" s="115" t="s">
        <v>51328</v>
      </c>
      <c r="D20648" s="115" t="s">
        <v>1242</v>
      </c>
      <c r="E20648" s="115">
        <v>2231.9297000000001</v>
      </c>
      <c r="F20648" s="674">
        <v>293.83600000000001</v>
      </c>
      <c r="G20648" s="674">
        <v>295.84500000000003</v>
      </c>
      <c r="H20648" s="115">
        <f t="shared" si="644"/>
        <v>1.0068371472522089</v>
      </c>
      <c r="I20648" s="115">
        <f t="shared" si="645"/>
        <v>2247.1896999999999</v>
      </c>
    </row>
    <row r="20649" spans="1:9" hidden="1">
      <c r="A20649" s="115" t="s">
        <v>52624</v>
      </c>
      <c r="B20649" s="115" t="s">
        <v>52625</v>
      </c>
      <c r="C20649" s="115" t="s">
        <v>51331</v>
      </c>
      <c r="D20649" s="115" t="s">
        <v>1242</v>
      </c>
      <c r="E20649" s="115">
        <v>1746.7288000000001</v>
      </c>
      <c r="F20649" s="674">
        <v>293.83600000000001</v>
      </c>
      <c r="G20649" s="674">
        <v>295.84500000000003</v>
      </c>
      <c r="H20649" s="115">
        <f t="shared" si="644"/>
        <v>1.0068371472522089</v>
      </c>
      <c r="I20649" s="115">
        <f t="shared" si="645"/>
        <v>1758.6713999999999</v>
      </c>
    </row>
    <row r="20650" spans="1:9" hidden="1">
      <c r="A20650" s="115" t="s">
        <v>52626</v>
      </c>
      <c r="B20650" s="115" t="s">
        <v>52627</v>
      </c>
      <c r="C20650" s="115" t="s">
        <v>51334</v>
      </c>
      <c r="D20650" s="115" t="s">
        <v>1242</v>
      </c>
      <c r="E20650" s="115">
        <v>2231.9299000000001</v>
      </c>
      <c r="F20650" s="674">
        <v>293.83600000000001</v>
      </c>
      <c r="G20650" s="674">
        <v>295.84500000000003</v>
      </c>
      <c r="H20650" s="115">
        <f t="shared" si="644"/>
        <v>1.0068371472522089</v>
      </c>
      <c r="I20650" s="115">
        <f t="shared" si="645"/>
        <v>2247.1898999999999</v>
      </c>
    </row>
    <row r="20651" spans="1:9" hidden="1">
      <c r="A20651" s="115" t="s">
        <v>52628</v>
      </c>
      <c r="B20651" s="115" t="s">
        <v>52629</v>
      </c>
      <c r="C20651" s="115" t="s">
        <v>51337</v>
      </c>
      <c r="D20651" s="115" t="s">
        <v>1242</v>
      </c>
      <c r="E20651" s="115">
        <v>2231.9299999999998</v>
      </c>
      <c r="F20651" s="674">
        <v>293.83600000000001</v>
      </c>
      <c r="G20651" s="674">
        <v>295.84500000000003</v>
      </c>
      <c r="H20651" s="115">
        <f t="shared" si="644"/>
        <v>1.0068371472522089</v>
      </c>
      <c r="I20651" s="115">
        <f t="shared" si="645"/>
        <v>2247.19</v>
      </c>
    </row>
    <row r="20652" spans="1:9" hidden="1">
      <c r="A20652" s="115" t="s">
        <v>52630</v>
      </c>
      <c r="B20652" s="115" t="s">
        <v>52631</v>
      </c>
      <c r="C20652" s="115" t="s">
        <v>51340</v>
      </c>
      <c r="D20652" s="115" t="s">
        <v>1242</v>
      </c>
      <c r="E20652" s="115">
        <v>2869.6257000000001</v>
      </c>
      <c r="F20652" s="674">
        <v>293.83600000000001</v>
      </c>
      <c r="G20652" s="674">
        <v>295.84500000000003</v>
      </c>
      <c r="H20652" s="115">
        <f t="shared" si="644"/>
        <v>1.0068371472522089</v>
      </c>
      <c r="I20652" s="115">
        <f t="shared" si="645"/>
        <v>2889.2458000000001</v>
      </c>
    </row>
    <row r="20653" spans="1:9" hidden="1">
      <c r="A20653" s="115" t="s">
        <v>52632</v>
      </c>
      <c r="B20653" s="115" t="s">
        <v>52633</v>
      </c>
      <c r="C20653" s="115" t="s">
        <v>51343</v>
      </c>
      <c r="D20653" s="115" t="s">
        <v>1242</v>
      </c>
      <c r="E20653" s="115">
        <v>4463.8618999999999</v>
      </c>
      <c r="F20653" s="674">
        <v>293.83600000000001</v>
      </c>
      <c r="G20653" s="674">
        <v>295.84500000000003</v>
      </c>
      <c r="H20653" s="115">
        <f t="shared" si="644"/>
        <v>1.0068371472522089</v>
      </c>
      <c r="I20653" s="115">
        <f t="shared" si="645"/>
        <v>4494.3819999999996</v>
      </c>
    </row>
    <row r="20654" spans="1:9" hidden="1">
      <c r="A20654" s="115" t="s">
        <v>52634</v>
      </c>
      <c r="B20654" s="115" t="s">
        <v>52635</v>
      </c>
      <c r="C20654" s="115" t="s">
        <v>51346</v>
      </c>
      <c r="D20654" s="115" t="s">
        <v>1242</v>
      </c>
      <c r="E20654" s="115">
        <v>4463.8612999999996</v>
      </c>
      <c r="F20654" s="674">
        <v>293.83600000000001</v>
      </c>
      <c r="G20654" s="674">
        <v>295.84500000000003</v>
      </c>
      <c r="H20654" s="115">
        <f t="shared" si="644"/>
        <v>1.0068371472522089</v>
      </c>
      <c r="I20654" s="115">
        <f t="shared" si="645"/>
        <v>4494.3814000000002</v>
      </c>
    </row>
    <row r="20655" spans="1:9" hidden="1">
      <c r="A20655" s="115" t="s">
        <v>52636</v>
      </c>
      <c r="B20655" s="115" t="s">
        <v>52637</v>
      </c>
      <c r="C20655" s="115" t="s">
        <v>51349</v>
      </c>
      <c r="D20655" s="115" t="s">
        <v>1242</v>
      </c>
      <c r="E20655" s="115">
        <v>9669.3544000000002</v>
      </c>
      <c r="F20655" s="674">
        <v>293.83600000000001</v>
      </c>
      <c r="G20655" s="674">
        <v>295.84500000000003</v>
      </c>
      <c r="H20655" s="115">
        <f t="shared" si="644"/>
        <v>1.0068371472522089</v>
      </c>
      <c r="I20655" s="115">
        <f t="shared" si="645"/>
        <v>9735.4652000000006</v>
      </c>
    </row>
    <row r="20656" spans="1:9" hidden="1">
      <c r="A20656" s="115" t="s">
        <v>52638</v>
      </c>
      <c r="B20656" s="115" t="s">
        <v>52639</v>
      </c>
      <c r="C20656" s="115" t="s">
        <v>51352</v>
      </c>
      <c r="D20656" s="115" t="s">
        <v>1242</v>
      </c>
      <c r="E20656" s="115">
        <v>10043.69</v>
      </c>
      <c r="F20656" s="674">
        <v>293.83600000000001</v>
      </c>
      <c r="G20656" s="674">
        <v>295.84500000000003</v>
      </c>
      <c r="H20656" s="115">
        <f t="shared" si="644"/>
        <v>1.0068371472522089</v>
      </c>
      <c r="I20656" s="115">
        <f t="shared" si="645"/>
        <v>10112.360199999999</v>
      </c>
    </row>
    <row r="20657" spans="1:9" hidden="1">
      <c r="A20657" s="115" t="s">
        <v>52640</v>
      </c>
      <c r="B20657" s="115" t="s">
        <v>52641</v>
      </c>
      <c r="C20657" s="115" t="s">
        <v>51355</v>
      </c>
      <c r="D20657" s="115" t="s">
        <v>1453</v>
      </c>
      <c r="E20657" s="115">
        <v>94.435900000000004</v>
      </c>
      <c r="F20657" s="674">
        <v>293.83600000000001</v>
      </c>
      <c r="G20657" s="674">
        <v>295.84500000000003</v>
      </c>
      <c r="H20657" s="115">
        <f t="shared" si="644"/>
        <v>1.0068371472522089</v>
      </c>
      <c r="I20657" s="115">
        <f t="shared" si="645"/>
        <v>95.081599999999995</v>
      </c>
    </row>
    <row r="20658" spans="1:9" hidden="1">
      <c r="A20658" s="115" t="s">
        <v>52642</v>
      </c>
      <c r="B20658" s="115" t="s">
        <v>52643</v>
      </c>
      <c r="C20658" s="115" t="s">
        <v>51358</v>
      </c>
      <c r="D20658" s="115" t="s">
        <v>1453</v>
      </c>
      <c r="E20658" s="115">
        <v>31.773399999999999</v>
      </c>
      <c r="F20658" s="674">
        <v>293.83600000000001</v>
      </c>
      <c r="G20658" s="674">
        <v>295.84500000000003</v>
      </c>
      <c r="H20658" s="115">
        <f t="shared" si="644"/>
        <v>1.0068371472522089</v>
      </c>
      <c r="I20658" s="115">
        <f t="shared" si="645"/>
        <v>31.990600000000001</v>
      </c>
    </row>
    <row r="20659" spans="1:9" hidden="1">
      <c r="A20659" s="115" t="s">
        <v>52644</v>
      </c>
      <c r="B20659" s="115" t="s">
        <v>52645</v>
      </c>
      <c r="C20659" s="115" t="s">
        <v>51361</v>
      </c>
      <c r="D20659" s="115" t="s">
        <v>1453</v>
      </c>
      <c r="E20659" s="115">
        <v>96.270799999999994</v>
      </c>
      <c r="F20659" s="674">
        <v>293.83600000000001</v>
      </c>
      <c r="G20659" s="674">
        <v>295.84500000000003</v>
      </c>
      <c r="H20659" s="115">
        <f t="shared" si="644"/>
        <v>1.0068371472522089</v>
      </c>
      <c r="I20659" s="115">
        <f t="shared" si="645"/>
        <v>96.929000000000002</v>
      </c>
    </row>
    <row r="20660" spans="1:9" hidden="1">
      <c r="A20660" s="115" t="s">
        <v>52646</v>
      </c>
      <c r="B20660" s="115" t="s">
        <v>52647</v>
      </c>
      <c r="C20660" s="115" t="s">
        <v>51364</v>
      </c>
      <c r="D20660" s="115" t="s">
        <v>1453</v>
      </c>
      <c r="E20660" s="115">
        <v>9.0576000000000008</v>
      </c>
      <c r="F20660" s="674">
        <v>293.83600000000001</v>
      </c>
      <c r="G20660" s="674">
        <v>295.84500000000003</v>
      </c>
      <c r="H20660" s="115">
        <f t="shared" si="644"/>
        <v>1.0068371472522089</v>
      </c>
      <c r="I20660" s="115">
        <f t="shared" si="645"/>
        <v>9.1195000000000004</v>
      </c>
    </row>
    <row r="20661" spans="1:9" hidden="1">
      <c r="A20661" s="115" t="s">
        <v>52648</v>
      </c>
      <c r="B20661" s="115" t="s">
        <v>52649</v>
      </c>
      <c r="C20661" s="115" t="s">
        <v>51367</v>
      </c>
      <c r="D20661" s="115" t="s">
        <v>1453</v>
      </c>
      <c r="E20661" s="115">
        <v>118.5</v>
      </c>
      <c r="F20661" s="674">
        <v>293.83600000000001</v>
      </c>
      <c r="G20661" s="674">
        <v>295.84500000000003</v>
      </c>
      <c r="H20661" s="115">
        <f t="shared" si="644"/>
        <v>1.0068371472522089</v>
      </c>
      <c r="I20661" s="115">
        <f t="shared" si="645"/>
        <v>119.31019999999999</v>
      </c>
    </row>
    <row r="20662" spans="1:9" hidden="1">
      <c r="A20662" s="115" t="s">
        <v>52650</v>
      </c>
      <c r="B20662" s="115" t="s">
        <v>52651</v>
      </c>
      <c r="C20662" s="115" t="s">
        <v>51370</v>
      </c>
      <c r="D20662" s="115" t="s">
        <v>8378</v>
      </c>
      <c r="E20662" s="115">
        <v>0.56320000000000003</v>
      </c>
      <c r="F20662" s="674">
        <v>293.83600000000001</v>
      </c>
      <c r="G20662" s="674">
        <v>295.84500000000003</v>
      </c>
      <c r="H20662" s="115">
        <f t="shared" si="644"/>
        <v>1.0068371472522089</v>
      </c>
      <c r="I20662" s="115">
        <f t="shared" si="645"/>
        <v>0.56710000000000005</v>
      </c>
    </row>
    <row r="20663" spans="1:9" hidden="1">
      <c r="A20663" s="115" t="s">
        <v>52652</v>
      </c>
      <c r="B20663" s="115" t="s">
        <v>52653</v>
      </c>
      <c r="C20663" s="115" t="s">
        <v>51373</v>
      </c>
      <c r="D20663" s="115" t="s">
        <v>1453</v>
      </c>
      <c r="E20663" s="115">
        <v>149.1</v>
      </c>
      <c r="F20663" s="674">
        <v>293.83600000000001</v>
      </c>
      <c r="G20663" s="674">
        <v>295.84500000000003</v>
      </c>
      <c r="H20663" s="115">
        <f t="shared" si="644"/>
        <v>1.0068371472522089</v>
      </c>
      <c r="I20663" s="115">
        <f t="shared" si="645"/>
        <v>150.11940000000001</v>
      </c>
    </row>
    <row r="20664" spans="1:9" hidden="1">
      <c r="A20664" s="115" t="s">
        <v>52654</v>
      </c>
      <c r="B20664" s="115" t="s">
        <v>52655</v>
      </c>
      <c r="C20664" s="115" t="s">
        <v>51376</v>
      </c>
      <c r="D20664" s="115" t="s">
        <v>1453</v>
      </c>
      <c r="E20664" s="115">
        <v>139.19999999999999</v>
      </c>
      <c r="F20664" s="674">
        <v>293.83600000000001</v>
      </c>
      <c r="G20664" s="674">
        <v>295.84500000000003</v>
      </c>
      <c r="H20664" s="115">
        <f t="shared" si="644"/>
        <v>1.0068371472522089</v>
      </c>
      <c r="I20664" s="115">
        <f t="shared" si="645"/>
        <v>140.15170000000001</v>
      </c>
    </row>
    <row r="20665" spans="1:9" hidden="1">
      <c r="A20665" s="115" t="s">
        <v>52656</v>
      </c>
      <c r="B20665" s="115" t="s">
        <v>52657</v>
      </c>
      <c r="C20665" s="115" t="s">
        <v>51379</v>
      </c>
      <c r="D20665" s="115" t="s">
        <v>1453</v>
      </c>
      <c r="E20665" s="115">
        <v>139.19999999999999</v>
      </c>
      <c r="F20665" s="674">
        <v>293.83600000000001</v>
      </c>
      <c r="G20665" s="674">
        <v>295.84500000000003</v>
      </c>
      <c r="H20665" s="115">
        <f t="shared" si="644"/>
        <v>1.0068371472522089</v>
      </c>
      <c r="I20665" s="115">
        <f t="shared" si="645"/>
        <v>140.15170000000001</v>
      </c>
    </row>
    <row r="20666" spans="1:9" hidden="1">
      <c r="A20666" s="115" t="s">
        <v>52658</v>
      </c>
      <c r="B20666" s="115" t="s">
        <v>52659</v>
      </c>
      <c r="C20666" s="115" t="s">
        <v>51382</v>
      </c>
      <c r="D20666" s="115" t="s">
        <v>1453</v>
      </c>
      <c r="E20666" s="115">
        <v>140.65</v>
      </c>
      <c r="F20666" s="674">
        <v>293.83600000000001</v>
      </c>
      <c r="G20666" s="674">
        <v>295.84500000000003</v>
      </c>
      <c r="H20666" s="115">
        <f t="shared" si="644"/>
        <v>1.0068371472522089</v>
      </c>
      <c r="I20666" s="115">
        <f t="shared" si="645"/>
        <v>141.61160000000001</v>
      </c>
    </row>
    <row r="20667" spans="1:9" hidden="1">
      <c r="A20667" s="115" t="s">
        <v>52660</v>
      </c>
      <c r="B20667" s="115" t="s">
        <v>52661</v>
      </c>
      <c r="C20667" s="115" t="s">
        <v>51385</v>
      </c>
      <c r="D20667" s="115" t="s">
        <v>1453</v>
      </c>
      <c r="E20667" s="115">
        <v>119.68</v>
      </c>
      <c r="F20667" s="674">
        <v>293.83600000000001</v>
      </c>
      <c r="G20667" s="674">
        <v>295.84500000000003</v>
      </c>
      <c r="H20667" s="115">
        <f t="shared" si="644"/>
        <v>1.0068371472522089</v>
      </c>
      <c r="I20667" s="115">
        <f t="shared" si="645"/>
        <v>120.4983</v>
      </c>
    </row>
    <row r="20668" spans="1:9" hidden="1">
      <c r="A20668" s="115" t="s">
        <v>52662</v>
      </c>
      <c r="B20668" s="115" t="s">
        <v>52663</v>
      </c>
      <c r="C20668" s="115" t="s">
        <v>51388</v>
      </c>
      <c r="D20668" s="115" t="s">
        <v>1453</v>
      </c>
      <c r="E20668" s="115">
        <v>127.92</v>
      </c>
      <c r="F20668" s="674">
        <v>293.83600000000001</v>
      </c>
      <c r="G20668" s="674">
        <v>295.84500000000003</v>
      </c>
      <c r="H20668" s="115">
        <f t="shared" si="644"/>
        <v>1.0068371472522089</v>
      </c>
      <c r="I20668" s="115">
        <f t="shared" si="645"/>
        <v>128.7946</v>
      </c>
    </row>
    <row r="20669" spans="1:9" hidden="1">
      <c r="A20669" s="115" t="s">
        <v>52664</v>
      </c>
      <c r="B20669" s="115" t="s">
        <v>52665</v>
      </c>
      <c r="C20669" s="115" t="s">
        <v>51391</v>
      </c>
      <c r="D20669" s="115" t="s">
        <v>1453</v>
      </c>
      <c r="E20669" s="115">
        <v>159.6</v>
      </c>
      <c r="F20669" s="674">
        <v>293.83600000000001</v>
      </c>
      <c r="G20669" s="674">
        <v>295.84500000000003</v>
      </c>
      <c r="H20669" s="115">
        <f t="shared" si="644"/>
        <v>1.0068371472522089</v>
      </c>
      <c r="I20669" s="115">
        <f t="shared" si="645"/>
        <v>160.69120000000001</v>
      </c>
    </row>
    <row r="20670" spans="1:9" hidden="1">
      <c r="A20670" s="115" t="s">
        <v>52666</v>
      </c>
      <c r="B20670" s="115" t="s">
        <v>52667</v>
      </c>
      <c r="C20670" s="115" t="s">
        <v>51394</v>
      </c>
      <c r="D20670" s="115" t="s">
        <v>1453</v>
      </c>
      <c r="E20670" s="115">
        <v>93.6</v>
      </c>
      <c r="F20670" s="674">
        <v>293.83600000000001</v>
      </c>
      <c r="G20670" s="674">
        <v>295.84500000000003</v>
      </c>
      <c r="H20670" s="115">
        <f t="shared" si="644"/>
        <v>1.0068371472522089</v>
      </c>
      <c r="I20670" s="115">
        <f t="shared" si="645"/>
        <v>94.24</v>
      </c>
    </row>
    <row r="20671" spans="1:9" hidden="1">
      <c r="A20671" s="115" t="s">
        <v>52668</v>
      </c>
      <c r="B20671" s="115" t="s">
        <v>52669</v>
      </c>
      <c r="C20671" s="115" t="s">
        <v>51397</v>
      </c>
      <c r="D20671" s="115" t="s">
        <v>1694</v>
      </c>
      <c r="E20671" s="115">
        <v>3517</v>
      </c>
      <c r="F20671" s="674">
        <v>293.83600000000001</v>
      </c>
      <c r="G20671" s="674">
        <v>295.84500000000003</v>
      </c>
      <c r="H20671" s="115">
        <f t="shared" si="644"/>
        <v>1.0068371472522089</v>
      </c>
      <c r="I20671" s="115">
        <f t="shared" si="645"/>
        <v>3541.0462000000002</v>
      </c>
    </row>
    <row r="20672" spans="1:9" hidden="1">
      <c r="A20672" s="115" t="s">
        <v>52670</v>
      </c>
      <c r="B20672" s="115" t="s">
        <v>52671</v>
      </c>
      <c r="C20672" s="115" t="s">
        <v>51400</v>
      </c>
      <c r="D20672" s="115" t="s">
        <v>1694</v>
      </c>
      <c r="E20672" s="115">
        <v>3198.3</v>
      </c>
      <c r="F20672" s="674">
        <v>293.83600000000001</v>
      </c>
      <c r="G20672" s="674">
        <v>295.84500000000003</v>
      </c>
      <c r="H20672" s="115">
        <f t="shared" si="644"/>
        <v>1.0068371472522089</v>
      </c>
      <c r="I20672" s="115">
        <f t="shared" si="645"/>
        <v>3220.1671999999999</v>
      </c>
    </row>
    <row r="20673" spans="1:9" hidden="1">
      <c r="A20673" s="115" t="s">
        <v>52672</v>
      </c>
      <c r="B20673" s="115" t="s">
        <v>52673</v>
      </c>
      <c r="C20673" s="115" t="s">
        <v>51403</v>
      </c>
      <c r="D20673" s="115" t="s">
        <v>1694</v>
      </c>
      <c r="E20673" s="115">
        <v>3117.8</v>
      </c>
      <c r="F20673" s="674">
        <v>293.83600000000001</v>
      </c>
      <c r="G20673" s="674">
        <v>295.84500000000003</v>
      </c>
      <c r="H20673" s="115">
        <f t="shared" si="644"/>
        <v>1.0068371472522089</v>
      </c>
      <c r="I20673" s="115">
        <f t="shared" si="645"/>
        <v>3139.1169</v>
      </c>
    </row>
    <row r="20674" spans="1:9" hidden="1">
      <c r="A20674" s="115" t="s">
        <v>52674</v>
      </c>
      <c r="B20674" s="115" t="s">
        <v>52675</v>
      </c>
      <c r="C20674" s="115" t="s">
        <v>51406</v>
      </c>
      <c r="D20674" s="115" t="s">
        <v>1694</v>
      </c>
      <c r="E20674" s="115">
        <v>3483.2</v>
      </c>
      <c r="F20674" s="674">
        <v>293.83600000000001</v>
      </c>
      <c r="G20674" s="674">
        <v>295.84500000000003</v>
      </c>
      <c r="H20674" s="115">
        <f t="shared" si="644"/>
        <v>1.0068371472522089</v>
      </c>
      <c r="I20674" s="115">
        <f t="shared" si="645"/>
        <v>3507.0151999999998</v>
      </c>
    </row>
    <row r="20675" spans="1:9" hidden="1">
      <c r="A20675" s="115" t="s">
        <v>52676</v>
      </c>
      <c r="B20675" s="115" t="s">
        <v>52677</v>
      </c>
      <c r="C20675" s="115" t="s">
        <v>51409</v>
      </c>
      <c r="D20675" s="115" t="s">
        <v>1694</v>
      </c>
      <c r="E20675" s="115">
        <v>5239.5</v>
      </c>
      <c r="F20675" s="674">
        <v>293.83600000000001</v>
      </c>
      <c r="G20675" s="674">
        <v>295.84500000000003</v>
      </c>
      <c r="H20675" s="115">
        <f t="shared" si="644"/>
        <v>1.0068371472522089</v>
      </c>
      <c r="I20675" s="115">
        <f t="shared" si="645"/>
        <v>5275.3231999999998</v>
      </c>
    </row>
    <row r="20676" spans="1:9" hidden="1">
      <c r="A20676" s="115" t="s">
        <v>52678</v>
      </c>
      <c r="B20676" s="115" t="s">
        <v>52679</v>
      </c>
      <c r="C20676" s="115" t="s">
        <v>51412</v>
      </c>
      <c r="D20676" s="115" t="s">
        <v>1694</v>
      </c>
      <c r="E20676" s="115">
        <v>4187</v>
      </c>
      <c r="F20676" s="674">
        <v>293.83600000000001</v>
      </c>
      <c r="G20676" s="674">
        <v>295.84500000000003</v>
      </c>
      <c r="H20676" s="115">
        <f t="shared" si="644"/>
        <v>1.0068371472522089</v>
      </c>
      <c r="I20676" s="115">
        <f t="shared" si="645"/>
        <v>4215.6270999999997</v>
      </c>
    </row>
    <row r="20677" spans="1:9" hidden="1">
      <c r="A20677" s="115" t="s">
        <v>52680</v>
      </c>
      <c r="B20677" s="115" t="s">
        <v>52681</v>
      </c>
      <c r="C20677" s="115" t="s">
        <v>51415</v>
      </c>
      <c r="D20677" s="115" t="s">
        <v>1694</v>
      </c>
      <c r="E20677" s="115">
        <v>4339.8999999999996</v>
      </c>
      <c r="F20677" s="674">
        <v>293.83600000000001</v>
      </c>
      <c r="G20677" s="674">
        <v>295.84500000000003</v>
      </c>
      <c r="H20677" s="115">
        <f t="shared" ref="H20677:H20740" si="646">G20677/F20677</f>
        <v>1.0068371472522089</v>
      </c>
      <c r="I20677" s="115">
        <f t="shared" ref="I20677:I20740" si="647">ROUND(H20677*E20677,4)</f>
        <v>4369.5725000000002</v>
      </c>
    </row>
    <row r="20678" spans="1:9" hidden="1">
      <c r="A20678" s="115" t="s">
        <v>52682</v>
      </c>
      <c r="B20678" s="115" t="s">
        <v>52683</v>
      </c>
      <c r="C20678" s="115" t="s">
        <v>51418</v>
      </c>
      <c r="D20678" s="115" t="s">
        <v>1453</v>
      </c>
      <c r="E20678" s="115">
        <v>98</v>
      </c>
      <c r="F20678" s="674">
        <v>293.83600000000001</v>
      </c>
      <c r="G20678" s="674">
        <v>295.84500000000003</v>
      </c>
      <c r="H20678" s="115">
        <f t="shared" si="646"/>
        <v>1.0068371472522089</v>
      </c>
      <c r="I20678" s="115">
        <f t="shared" si="647"/>
        <v>98.67</v>
      </c>
    </row>
    <row r="20679" spans="1:9" hidden="1">
      <c r="A20679" s="115" t="s">
        <v>52684</v>
      </c>
      <c r="B20679" s="115" t="s">
        <v>52685</v>
      </c>
      <c r="C20679" s="115" t="s">
        <v>51421</v>
      </c>
      <c r="D20679" s="115" t="s">
        <v>1453</v>
      </c>
      <c r="E20679" s="115">
        <v>109.34</v>
      </c>
      <c r="F20679" s="674">
        <v>293.83600000000001</v>
      </c>
      <c r="G20679" s="674">
        <v>295.84500000000003</v>
      </c>
      <c r="H20679" s="115">
        <f t="shared" si="646"/>
        <v>1.0068371472522089</v>
      </c>
      <c r="I20679" s="115">
        <f t="shared" si="647"/>
        <v>110.08759999999999</v>
      </c>
    </row>
    <row r="20680" spans="1:9" hidden="1">
      <c r="A20680" s="115" t="s">
        <v>52686</v>
      </c>
      <c r="B20680" s="115" t="s">
        <v>52687</v>
      </c>
      <c r="C20680" s="115" t="s">
        <v>51424</v>
      </c>
      <c r="D20680" s="115" t="s">
        <v>1453</v>
      </c>
      <c r="E20680" s="115">
        <v>101.703</v>
      </c>
      <c r="F20680" s="674">
        <v>293.83600000000001</v>
      </c>
      <c r="G20680" s="674">
        <v>295.84500000000003</v>
      </c>
      <c r="H20680" s="115">
        <f t="shared" si="646"/>
        <v>1.0068371472522089</v>
      </c>
      <c r="I20680" s="115">
        <f t="shared" si="647"/>
        <v>102.3984</v>
      </c>
    </row>
    <row r="20681" spans="1:9" hidden="1">
      <c r="A20681" s="115" t="s">
        <v>52688</v>
      </c>
      <c r="B20681" s="115" t="s">
        <v>52689</v>
      </c>
      <c r="C20681" s="115" t="s">
        <v>51427</v>
      </c>
      <c r="D20681" s="115" t="s">
        <v>1453</v>
      </c>
      <c r="E20681" s="115">
        <v>91.52</v>
      </c>
      <c r="F20681" s="674">
        <v>293.83600000000001</v>
      </c>
      <c r="G20681" s="674">
        <v>295.84500000000003</v>
      </c>
      <c r="H20681" s="115">
        <f t="shared" si="646"/>
        <v>1.0068371472522089</v>
      </c>
      <c r="I20681" s="115">
        <f t="shared" si="647"/>
        <v>92.145700000000005</v>
      </c>
    </row>
    <row r="20682" spans="1:9" hidden="1">
      <c r="A20682" s="115" t="s">
        <v>52690</v>
      </c>
      <c r="B20682" s="115" t="s">
        <v>52691</v>
      </c>
      <c r="C20682" s="115" t="s">
        <v>51430</v>
      </c>
      <c r="D20682" s="115" t="s">
        <v>1453</v>
      </c>
      <c r="E20682" s="115">
        <v>65.52</v>
      </c>
      <c r="F20682" s="674">
        <v>293.83600000000001</v>
      </c>
      <c r="G20682" s="674">
        <v>295.84500000000003</v>
      </c>
      <c r="H20682" s="115">
        <f t="shared" si="646"/>
        <v>1.0068371472522089</v>
      </c>
      <c r="I20682" s="115">
        <f t="shared" si="647"/>
        <v>65.968000000000004</v>
      </c>
    </row>
    <row r="20683" spans="1:9" hidden="1">
      <c r="A20683" s="115" t="s">
        <v>52692</v>
      </c>
      <c r="B20683" s="115" t="s">
        <v>52693</v>
      </c>
      <c r="C20683" s="115" t="s">
        <v>51433</v>
      </c>
      <c r="D20683" s="115" t="s">
        <v>1453</v>
      </c>
      <c r="E20683" s="115">
        <v>117.6</v>
      </c>
      <c r="F20683" s="674">
        <v>293.83600000000001</v>
      </c>
      <c r="G20683" s="674">
        <v>295.84500000000003</v>
      </c>
      <c r="H20683" s="115">
        <f t="shared" si="646"/>
        <v>1.0068371472522089</v>
      </c>
      <c r="I20683" s="115">
        <f t="shared" si="647"/>
        <v>118.404</v>
      </c>
    </row>
    <row r="20684" spans="1:9" hidden="1">
      <c r="A20684" s="115" t="s">
        <v>52694</v>
      </c>
      <c r="B20684" s="115" t="s">
        <v>52695</v>
      </c>
      <c r="C20684" s="115" t="s">
        <v>51436</v>
      </c>
      <c r="D20684" s="115" t="s">
        <v>1453</v>
      </c>
      <c r="E20684" s="115">
        <v>119.28</v>
      </c>
      <c r="F20684" s="674">
        <v>293.83600000000001</v>
      </c>
      <c r="G20684" s="674">
        <v>295.84500000000003</v>
      </c>
      <c r="H20684" s="115">
        <f t="shared" si="646"/>
        <v>1.0068371472522089</v>
      </c>
      <c r="I20684" s="115">
        <f t="shared" si="647"/>
        <v>120.0955</v>
      </c>
    </row>
    <row r="20685" spans="1:9" hidden="1">
      <c r="A20685" s="115" t="s">
        <v>52696</v>
      </c>
      <c r="B20685" s="115" t="s">
        <v>52697</v>
      </c>
      <c r="C20685" s="115" t="s">
        <v>51439</v>
      </c>
      <c r="D20685" s="115" t="s">
        <v>1453</v>
      </c>
      <c r="E20685" s="115">
        <v>108.75</v>
      </c>
      <c r="F20685" s="674">
        <v>293.83600000000001</v>
      </c>
      <c r="G20685" s="674">
        <v>295.84500000000003</v>
      </c>
      <c r="H20685" s="115">
        <f t="shared" si="646"/>
        <v>1.0068371472522089</v>
      </c>
      <c r="I20685" s="115">
        <f t="shared" si="647"/>
        <v>109.4935</v>
      </c>
    </row>
    <row r="20686" spans="1:9" hidden="1">
      <c r="A20686" s="115" t="s">
        <v>52698</v>
      </c>
      <c r="B20686" s="115" t="s">
        <v>52699</v>
      </c>
      <c r="C20686" s="115" t="s">
        <v>51442</v>
      </c>
      <c r="D20686" s="115" t="s">
        <v>1453</v>
      </c>
      <c r="E20686" s="115">
        <v>92.04</v>
      </c>
      <c r="F20686" s="674">
        <v>293.83600000000001</v>
      </c>
      <c r="G20686" s="674">
        <v>295.84500000000003</v>
      </c>
      <c r="H20686" s="115">
        <f t="shared" si="646"/>
        <v>1.0068371472522089</v>
      </c>
      <c r="I20686" s="115">
        <f t="shared" si="647"/>
        <v>92.669300000000007</v>
      </c>
    </row>
    <row r="20687" spans="1:9" hidden="1">
      <c r="A20687" s="115" t="s">
        <v>52700</v>
      </c>
      <c r="B20687" s="115" t="s">
        <v>52701</v>
      </c>
      <c r="C20687" s="115" t="s">
        <v>51445</v>
      </c>
      <c r="D20687" s="115" t="s">
        <v>1453</v>
      </c>
      <c r="E20687" s="115">
        <v>126</v>
      </c>
      <c r="F20687" s="674">
        <v>293.83600000000001</v>
      </c>
      <c r="G20687" s="674">
        <v>295.84500000000003</v>
      </c>
      <c r="H20687" s="115">
        <f t="shared" si="646"/>
        <v>1.0068371472522089</v>
      </c>
      <c r="I20687" s="115">
        <f t="shared" si="647"/>
        <v>126.86150000000001</v>
      </c>
    </row>
    <row r="20688" spans="1:9" hidden="1">
      <c r="A20688" s="115" t="s">
        <v>52702</v>
      </c>
      <c r="B20688" s="115" t="s">
        <v>52703</v>
      </c>
      <c r="C20688" s="115" t="s">
        <v>51448</v>
      </c>
      <c r="D20688" s="115" t="s">
        <v>1453</v>
      </c>
      <c r="E20688" s="115">
        <v>106.5</v>
      </c>
      <c r="F20688" s="674">
        <v>293.83600000000001</v>
      </c>
      <c r="G20688" s="674">
        <v>295.84500000000003</v>
      </c>
      <c r="H20688" s="115">
        <f t="shared" si="646"/>
        <v>1.0068371472522089</v>
      </c>
      <c r="I20688" s="115">
        <f t="shared" si="647"/>
        <v>107.2282</v>
      </c>
    </row>
    <row r="20689" spans="1:9" hidden="1">
      <c r="A20689" s="115" t="s">
        <v>52704</v>
      </c>
      <c r="B20689" s="115" t="s">
        <v>52705</v>
      </c>
      <c r="C20689" s="115" t="s">
        <v>51451</v>
      </c>
      <c r="D20689" s="115" t="s">
        <v>1453</v>
      </c>
      <c r="E20689" s="115">
        <v>94.25</v>
      </c>
      <c r="F20689" s="674">
        <v>293.83600000000001</v>
      </c>
      <c r="G20689" s="674">
        <v>295.84500000000003</v>
      </c>
      <c r="H20689" s="115">
        <f t="shared" si="646"/>
        <v>1.0068371472522089</v>
      </c>
      <c r="I20689" s="115">
        <f t="shared" si="647"/>
        <v>94.894400000000005</v>
      </c>
    </row>
    <row r="20690" spans="1:9" hidden="1">
      <c r="A20690" s="115" t="s">
        <v>52706</v>
      </c>
      <c r="B20690" s="115" t="s">
        <v>52707</v>
      </c>
      <c r="C20690" s="115" t="s">
        <v>51454</v>
      </c>
      <c r="D20690" s="115" t="s">
        <v>1453</v>
      </c>
      <c r="E20690" s="115">
        <v>114.4</v>
      </c>
      <c r="F20690" s="674">
        <v>293.83600000000001</v>
      </c>
      <c r="G20690" s="674">
        <v>295.84500000000003</v>
      </c>
      <c r="H20690" s="115">
        <f t="shared" si="646"/>
        <v>1.0068371472522089</v>
      </c>
      <c r="I20690" s="115">
        <f t="shared" si="647"/>
        <v>115.18219999999999</v>
      </c>
    </row>
    <row r="20691" spans="1:9" hidden="1">
      <c r="A20691" s="115" t="s">
        <v>52708</v>
      </c>
      <c r="B20691" s="115" t="s">
        <v>52709</v>
      </c>
      <c r="C20691" s="115" t="s">
        <v>51457</v>
      </c>
      <c r="D20691" s="115" t="s">
        <v>1453</v>
      </c>
      <c r="E20691" s="115">
        <v>101.4</v>
      </c>
      <c r="F20691" s="674">
        <v>293.83600000000001</v>
      </c>
      <c r="G20691" s="674">
        <v>295.84500000000003</v>
      </c>
      <c r="H20691" s="115">
        <f t="shared" si="646"/>
        <v>1.0068371472522089</v>
      </c>
      <c r="I20691" s="115">
        <f t="shared" si="647"/>
        <v>102.0933</v>
      </c>
    </row>
    <row r="20692" spans="1:9" hidden="1">
      <c r="A20692" s="115" t="s">
        <v>52710</v>
      </c>
      <c r="B20692" s="115" t="s">
        <v>52711</v>
      </c>
      <c r="C20692" s="115" t="s">
        <v>51460</v>
      </c>
      <c r="D20692" s="115" t="s">
        <v>1453</v>
      </c>
      <c r="E20692" s="115">
        <v>109.2</v>
      </c>
      <c r="F20692" s="674">
        <v>293.83600000000001</v>
      </c>
      <c r="G20692" s="674">
        <v>295.84500000000003</v>
      </c>
      <c r="H20692" s="115">
        <f t="shared" si="646"/>
        <v>1.0068371472522089</v>
      </c>
      <c r="I20692" s="115">
        <f t="shared" si="647"/>
        <v>109.9466</v>
      </c>
    </row>
    <row r="20693" spans="1:9" hidden="1">
      <c r="A20693" s="115" t="s">
        <v>52712</v>
      </c>
      <c r="B20693" s="115" t="s">
        <v>52713</v>
      </c>
      <c r="C20693" s="115" t="s">
        <v>51463</v>
      </c>
      <c r="D20693" s="115" t="s">
        <v>1453</v>
      </c>
      <c r="E20693" s="115">
        <v>157.20820000000001</v>
      </c>
      <c r="F20693" s="674">
        <v>293.83600000000001</v>
      </c>
      <c r="G20693" s="674">
        <v>295.84500000000003</v>
      </c>
      <c r="H20693" s="115">
        <f t="shared" si="646"/>
        <v>1.0068371472522089</v>
      </c>
      <c r="I20693" s="115">
        <f t="shared" si="647"/>
        <v>158.28309999999999</v>
      </c>
    </row>
    <row r="20694" spans="1:9" hidden="1">
      <c r="A20694" s="115" t="s">
        <v>52714</v>
      </c>
      <c r="B20694" s="115" t="s">
        <v>52715</v>
      </c>
      <c r="C20694" s="115" t="s">
        <v>51466</v>
      </c>
      <c r="D20694" s="115" t="s">
        <v>1453</v>
      </c>
      <c r="E20694" s="115">
        <v>156.56379999999999</v>
      </c>
      <c r="F20694" s="674">
        <v>293.83600000000001</v>
      </c>
      <c r="G20694" s="674">
        <v>295.84500000000003</v>
      </c>
      <c r="H20694" s="115">
        <f t="shared" si="646"/>
        <v>1.0068371472522089</v>
      </c>
      <c r="I20694" s="115">
        <f t="shared" si="647"/>
        <v>157.63419999999999</v>
      </c>
    </row>
    <row r="20695" spans="1:9" hidden="1">
      <c r="A20695" s="115" t="s">
        <v>52716</v>
      </c>
      <c r="B20695" s="115" t="s">
        <v>52717</v>
      </c>
      <c r="C20695" s="115" t="s">
        <v>51469</v>
      </c>
      <c r="D20695" s="115" t="s">
        <v>1453</v>
      </c>
      <c r="E20695" s="115">
        <v>144.00319999999999</v>
      </c>
      <c r="F20695" s="674">
        <v>293.83600000000001</v>
      </c>
      <c r="G20695" s="674">
        <v>295.84500000000003</v>
      </c>
      <c r="H20695" s="115">
        <f t="shared" si="646"/>
        <v>1.0068371472522089</v>
      </c>
      <c r="I20695" s="115">
        <f t="shared" si="647"/>
        <v>144.98779999999999</v>
      </c>
    </row>
    <row r="20696" spans="1:9" hidden="1">
      <c r="A20696" s="115" t="s">
        <v>52718</v>
      </c>
      <c r="B20696" s="115" t="s">
        <v>52719</v>
      </c>
      <c r="C20696" s="115" t="s">
        <v>51472</v>
      </c>
      <c r="D20696" s="115" t="s">
        <v>1453</v>
      </c>
      <c r="E20696" s="115">
        <v>145.59479999999999</v>
      </c>
      <c r="F20696" s="674">
        <v>293.83600000000001</v>
      </c>
      <c r="G20696" s="674">
        <v>295.84500000000003</v>
      </c>
      <c r="H20696" s="115">
        <f t="shared" si="646"/>
        <v>1.0068371472522089</v>
      </c>
      <c r="I20696" s="115">
        <f t="shared" si="647"/>
        <v>146.59030000000001</v>
      </c>
    </row>
    <row r="20697" spans="1:9" hidden="1">
      <c r="A20697" s="115" t="s">
        <v>52720</v>
      </c>
      <c r="B20697" s="115" t="s">
        <v>52721</v>
      </c>
      <c r="C20697" s="115" t="s">
        <v>51475</v>
      </c>
      <c r="D20697" s="115" t="s">
        <v>1453</v>
      </c>
      <c r="E20697" s="115">
        <v>162.96</v>
      </c>
      <c r="F20697" s="674">
        <v>293.83600000000001</v>
      </c>
      <c r="G20697" s="674">
        <v>295.84500000000003</v>
      </c>
      <c r="H20697" s="115">
        <f t="shared" si="646"/>
        <v>1.0068371472522089</v>
      </c>
      <c r="I20697" s="115">
        <f t="shared" si="647"/>
        <v>164.07419999999999</v>
      </c>
    </row>
    <row r="20698" spans="1:9" hidden="1">
      <c r="A20698" s="115" t="s">
        <v>52722</v>
      </c>
      <c r="B20698" s="115" t="s">
        <v>52723</v>
      </c>
      <c r="C20698" s="115" t="s">
        <v>51478</v>
      </c>
      <c r="D20698" s="115" t="s">
        <v>1453</v>
      </c>
      <c r="E20698" s="115">
        <v>113.6</v>
      </c>
      <c r="F20698" s="674">
        <v>293.83600000000001</v>
      </c>
      <c r="G20698" s="674">
        <v>295.84500000000003</v>
      </c>
      <c r="H20698" s="115">
        <f t="shared" si="646"/>
        <v>1.0068371472522089</v>
      </c>
      <c r="I20698" s="115">
        <f t="shared" si="647"/>
        <v>114.3767</v>
      </c>
    </row>
    <row r="20699" spans="1:9" hidden="1">
      <c r="A20699" s="115" t="s">
        <v>52724</v>
      </c>
      <c r="B20699" s="115" t="s">
        <v>52725</v>
      </c>
      <c r="C20699" s="115" t="s">
        <v>51481</v>
      </c>
      <c r="D20699" s="115" t="s">
        <v>1453</v>
      </c>
      <c r="E20699" s="115">
        <v>99.765799999999999</v>
      </c>
      <c r="F20699" s="674">
        <v>293.83600000000001</v>
      </c>
      <c r="G20699" s="674">
        <v>295.84500000000003</v>
      </c>
      <c r="H20699" s="115">
        <f t="shared" si="646"/>
        <v>1.0068371472522089</v>
      </c>
      <c r="I20699" s="115">
        <f t="shared" si="647"/>
        <v>100.4479</v>
      </c>
    </row>
    <row r="20700" spans="1:9" hidden="1">
      <c r="A20700" s="115" t="s">
        <v>52726</v>
      </c>
      <c r="B20700" s="115" t="s">
        <v>52727</v>
      </c>
      <c r="C20700" s="115" t="s">
        <v>51484</v>
      </c>
      <c r="D20700" s="115" t="s">
        <v>1453</v>
      </c>
      <c r="E20700" s="115">
        <v>79.2</v>
      </c>
      <c r="F20700" s="674">
        <v>293.83600000000001</v>
      </c>
      <c r="G20700" s="674">
        <v>295.84500000000003</v>
      </c>
      <c r="H20700" s="115">
        <f t="shared" si="646"/>
        <v>1.0068371472522089</v>
      </c>
      <c r="I20700" s="115">
        <f t="shared" si="647"/>
        <v>79.741500000000002</v>
      </c>
    </row>
    <row r="20701" spans="1:9" hidden="1">
      <c r="A20701" s="115" t="s">
        <v>52728</v>
      </c>
      <c r="B20701" s="115" t="s">
        <v>52729</v>
      </c>
      <c r="C20701" s="115" t="s">
        <v>51487</v>
      </c>
      <c r="D20701" s="115" t="s">
        <v>1453</v>
      </c>
      <c r="E20701" s="115">
        <v>122.64</v>
      </c>
      <c r="F20701" s="674">
        <v>293.83600000000001</v>
      </c>
      <c r="G20701" s="674">
        <v>295.84500000000003</v>
      </c>
      <c r="H20701" s="115">
        <f t="shared" si="646"/>
        <v>1.0068371472522089</v>
      </c>
      <c r="I20701" s="115">
        <f t="shared" si="647"/>
        <v>123.4785</v>
      </c>
    </row>
    <row r="20702" spans="1:9" hidden="1">
      <c r="A20702" s="115" t="s">
        <v>52730</v>
      </c>
      <c r="B20702" s="115" t="s">
        <v>52731</v>
      </c>
      <c r="C20702" s="115" t="s">
        <v>51490</v>
      </c>
      <c r="D20702" s="115" t="s">
        <v>1242</v>
      </c>
      <c r="E20702" s="115">
        <v>203.94970000000001</v>
      </c>
      <c r="F20702" s="674">
        <v>293.83600000000001</v>
      </c>
      <c r="G20702" s="674">
        <v>295.84500000000003</v>
      </c>
      <c r="H20702" s="115">
        <f t="shared" si="646"/>
        <v>1.0068371472522089</v>
      </c>
      <c r="I20702" s="115">
        <f t="shared" si="647"/>
        <v>205.3441</v>
      </c>
    </row>
    <row r="20703" spans="1:9" hidden="1">
      <c r="A20703" s="115" t="s">
        <v>52732</v>
      </c>
      <c r="B20703" s="115" t="s">
        <v>52733</v>
      </c>
      <c r="C20703" s="115" t="s">
        <v>51493</v>
      </c>
      <c r="D20703" s="115" t="s">
        <v>1242</v>
      </c>
      <c r="E20703" s="115">
        <v>197.5532</v>
      </c>
      <c r="F20703" s="674">
        <v>293.83600000000001</v>
      </c>
      <c r="G20703" s="674">
        <v>295.84500000000003</v>
      </c>
      <c r="H20703" s="115">
        <f t="shared" si="646"/>
        <v>1.0068371472522089</v>
      </c>
      <c r="I20703" s="115">
        <f t="shared" si="647"/>
        <v>198.90389999999999</v>
      </c>
    </row>
    <row r="20704" spans="1:9" hidden="1">
      <c r="A20704" s="115" t="s">
        <v>52734</v>
      </c>
      <c r="B20704" s="115" t="s">
        <v>52735</v>
      </c>
      <c r="C20704" s="115" t="s">
        <v>51496</v>
      </c>
      <c r="D20704" s="115" t="s">
        <v>1242</v>
      </c>
      <c r="E20704" s="115">
        <v>558.32680000000005</v>
      </c>
      <c r="F20704" s="674">
        <v>293.83600000000001</v>
      </c>
      <c r="G20704" s="674">
        <v>295.84500000000003</v>
      </c>
      <c r="H20704" s="115">
        <f t="shared" si="646"/>
        <v>1.0068371472522089</v>
      </c>
      <c r="I20704" s="115">
        <f t="shared" si="647"/>
        <v>562.14419999999996</v>
      </c>
    </row>
    <row r="20705" spans="1:9" hidden="1">
      <c r="A20705" s="115" t="s">
        <v>52736</v>
      </c>
      <c r="B20705" s="115" t="s">
        <v>52737</v>
      </c>
      <c r="C20705" s="115" t="s">
        <v>51499</v>
      </c>
      <c r="D20705" s="115" t="s">
        <v>1242</v>
      </c>
      <c r="E20705" s="115">
        <v>720.50379999999996</v>
      </c>
      <c r="F20705" s="674">
        <v>293.83600000000001</v>
      </c>
      <c r="G20705" s="674">
        <v>295.84500000000003</v>
      </c>
      <c r="H20705" s="115">
        <f t="shared" si="646"/>
        <v>1.0068371472522089</v>
      </c>
      <c r="I20705" s="115">
        <f t="shared" si="647"/>
        <v>725.43</v>
      </c>
    </row>
    <row r="20706" spans="1:9" hidden="1">
      <c r="A20706" s="115" t="s">
        <v>52738</v>
      </c>
      <c r="B20706" s="115" t="s">
        <v>52739</v>
      </c>
      <c r="C20706" s="115" t="s">
        <v>51502</v>
      </c>
      <c r="D20706" s="115" t="s">
        <v>1242</v>
      </c>
      <c r="E20706" s="115">
        <v>624.76949999999999</v>
      </c>
      <c r="F20706" s="674">
        <v>293.83600000000001</v>
      </c>
      <c r="G20706" s="674">
        <v>295.84500000000003</v>
      </c>
      <c r="H20706" s="115">
        <f t="shared" si="646"/>
        <v>1.0068371472522089</v>
      </c>
      <c r="I20706" s="115">
        <f t="shared" si="647"/>
        <v>629.04110000000003</v>
      </c>
    </row>
    <row r="20707" spans="1:9" hidden="1">
      <c r="A20707" s="115" t="s">
        <v>52740</v>
      </c>
      <c r="B20707" s="115" t="s">
        <v>52741</v>
      </c>
      <c r="C20707" s="115" t="s">
        <v>51505</v>
      </c>
      <c r="D20707" s="115" t="s">
        <v>1242</v>
      </c>
      <c r="E20707" s="115">
        <v>1717.4666999999999</v>
      </c>
      <c r="F20707" s="674">
        <v>293.83600000000001</v>
      </c>
      <c r="G20707" s="674">
        <v>295.84500000000003</v>
      </c>
      <c r="H20707" s="115">
        <f t="shared" si="646"/>
        <v>1.0068371472522089</v>
      </c>
      <c r="I20707" s="115">
        <f t="shared" si="647"/>
        <v>1729.2093</v>
      </c>
    </row>
    <row r="20708" spans="1:9" hidden="1">
      <c r="A20708" s="115" t="s">
        <v>52742</v>
      </c>
      <c r="B20708" s="115" t="s">
        <v>52743</v>
      </c>
      <c r="C20708" s="115" t="s">
        <v>51508</v>
      </c>
      <c r="D20708" s="115" t="s">
        <v>1242</v>
      </c>
      <c r="E20708" s="115">
        <v>1828.7718</v>
      </c>
      <c r="F20708" s="674">
        <v>293.83600000000001</v>
      </c>
      <c r="G20708" s="674">
        <v>295.84500000000003</v>
      </c>
      <c r="H20708" s="115">
        <f t="shared" si="646"/>
        <v>1.0068371472522089</v>
      </c>
      <c r="I20708" s="115">
        <f t="shared" si="647"/>
        <v>1841.2754</v>
      </c>
    </row>
    <row r="20709" spans="1:9" hidden="1">
      <c r="A20709" s="115" t="s">
        <v>52744</v>
      </c>
      <c r="B20709" s="115" t="s">
        <v>52745</v>
      </c>
      <c r="C20709" s="115" t="s">
        <v>51511</v>
      </c>
      <c r="D20709" s="115" t="s">
        <v>1242</v>
      </c>
      <c r="E20709" s="115">
        <v>1640.8448000000001</v>
      </c>
      <c r="F20709" s="674">
        <v>293.83600000000001</v>
      </c>
      <c r="G20709" s="674">
        <v>295.84500000000003</v>
      </c>
      <c r="H20709" s="115">
        <f t="shared" si="646"/>
        <v>1.0068371472522089</v>
      </c>
      <c r="I20709" s="115">
        <f t="shared" si="647"/>
        <v>1652.0635</v>
      </c>
    </row>
    <row r="20710" spans="1:9" hidden="1">
      <c r="A20710" s="115" t="s">
        <v>52746</v>
      </c>
      <c r="B20710" s="115" t="s">
        <v>52747</v>
      </c>
      <c r="C20710" s="115" t="s">
        <v>51514</v>
      </c>
      <c r="D20710" s="115" t="s">
        <v>1242</v>
      </c>
      <c r="E20710" s="115">
        <v>571.43470000000002</v>
      </c>
      <c r="F20710" s="674">
        <v>293.83600000000001</v>
      </c>
      <c r="G20710" s="674">
        <v>295.84500000000003</v>
      </c>
      <c r="H20710" s="115">
        <f t="shared" si="646"/>
        <v>1.0068371472522089</v>
      </c>
      <c r="I20710" s="115">
        <f t="shared" si="647"/>
        <v>575.34169999999995</v>
      </c>
    </row>
    <row r="20711" spans="1:9" hidden="1">
      <c r="A20711" s="115" t="s">
        <v>52748</v>
      </c>
      <c r="B20711" s="115" t="s">
        <v>52749</v>
      </c>
      <c r="C20711" s="115" t="s">
        <v>51517</v>
      </c>
      <c r="D20711" s="115" t="s">
        <v>1242</v>
      </c>
      <c r="E20711" s="115">
        <v>303.96069999999997</v>
      </c>
      <c r="F20711" s="674">
        <v>293.83600000000001</v>
      </c>
      <c r="G20711" s="674">
        <v>295.84500000000003</v>
      </c>
      <c r="H20711" s="115">
        <f t="shared" si="646"/>
        <v>1.0068371472522089</v>
      </c>
      <c r="I20711" s="115">
        <f t="shared" si="647"/>
        <v>306.03890000000001</v>
      </c>
    </row>
    <row r="20712" spans="1:9" hidden="1">
      <c r="A20712" s="115" t="s">
        <v>52750</v>
      </c>
      <c r="B20712" s="115" t="s">
        <v>52751</v>
      </c>
      <c r="C20712" s="115" t="s">
        <v>51520</v>
      </c>
      <c r="D20712" s="115" t="s">
        <v>1242</v>
      </c>
      <c r="E20712" s="115">
        <v>106.2188</v>
      </c>
      <c r="F20712" s="674">
        <v>293.83600000000001</v>
      </c>
      <c r="G20712" s="674">
        <v>295.84500000000003</v>
      </c>
      <c r="H20712" s="115">
        <f t="shared" si="646"/>
        <v>1.0068371472522089</v>
      </c>
      <c r="I20712" s="115">
        <f t="shared" si="647"/>
        <v>106.94499999999999</v>
      </c>
    </row>
    <row r="20713" spans="1:9" hidden="1">
      <c r="A20713" s="115" t="s">
        <v>52752</v>
      </c>
      <c r="B20713" s="115" t="s">
        <v>52753</v>
      </c>
      <c r="C20713" s="115" t="s">
        <v>51523</v>
      </c>
      <c r="D20713" s="115" t="s">
        <v>1138</v>
      </c>
      <c r="E20713" s="115">
        <v>8930.2212</v>
      </c>
      <c r="F20713" s="674">
        <v>293.83600000000001</v>
      </c>
      <c r="G20713" s="674">
        <v>295.84500000000003</v>
      </c>
      <c r="H20713" s="115">
        <f t="shared" si="646"/>
        <v>1.0068371472522089</v>
      </c>
      <c r="I20713" s="115">
        <f t="shared" si="647"/>
        <v>8991.2783999999992</v>
      </c>
    </row>
    <row r="20714" spans="1:9" hidden="1">
      <c r="A20714" s="115" t="s">
        <v>52754</v>
      </c>
      <c r="B20714" s="115" t="s">
        <v>52755</v>
      </c>
      <c r="C20714" s="115" t="s">
        <v>51526</v>
      </c>
      <c r="D20714" s="115" t="s">
        <v>1138</v>
      </c>
      <c r="E20714" s="115">
        <v>11563.552799999999</v>
      </c>
      <c r="F20714" s="674">
        <v>293.83600000000001</v>
      </c>
      <c r="G20714" s="674">
        <v>295.84500000000003</v>
      </c>
      <c r="H20714" s="115">
        <f t="shared" si="646"/>
        <v>1.0068371472522089</v>
      </c>
      <c r="I20714" s="115">
        <f t="shared" si="647"/>
        <v>11642.6145</v>
      </c>
    </row>
    <row r="20715" spans="1:9" hidden="1">
      <c r="A20715" s="115" t="s">
        <v>52756</v>
      </c>
      <c r="B20715" s="115" t="s">
        <v>52757</v>
      </c>
      <c r="C20715" s="115" t="s">
        <v>51529</v>
      </c>
      <c r="D20715" s="115" t="s">
        <v>2038</v>
      </c>
      <c r="E20715" s="115">
        <v>31.842600000000001</v>
      </c>
      <c r="F20715" s="674">
        <v>293.83600000000001</v>
      </c>
      <c r="G20715" s="674">
        <v>295.84500000000003</v>
      </c>
      <c r="H20715" s="115">
        <f t="shared" si="646"/>
        <v>1.0068371472522089</v>
      </c>
      <c r="I20715" s="115">
        <f t="shared" si="647"/>
        <v>32.060299999999998</v>
      </c>
    </row>
    <row r="20716" spans="1:9" hidden="1">
      <c r="A20716" s="115" t="s">
        <v>52758</v>
      </c>
      <c r="B20716" s="115" t="s">
        <v>52759</v>
      </c>
      <c r="C20716" s="115" t="s">
        <v>51532</v>
      </c>
      <c r="D20716" s="115" t="s">
        <v>2038</v>
      </c>
      <c r="E20716" s="115">
        <v>2115.0046000000002</v>
      </c>
      <c r="F20716" s="674">
        <v>293.83600000000001</v>
      </c>
      <c r="G20716" s="674">
        <v>295.84500000000003</v>
      </c>
      <c r="H20716" s="115">
        <f t="shared" si="646"/>
        <v>1.0068371472522089</v>
      </c>
      <c r="I20716" s="115">
        <f t="shared" si="647"/>
        <v>2129.4652000000001</v>
      </c>
    </row>
    <row r="20717" spans="1:9" hidden="1">
      <c r="A20717" s="115" t="s">
        <v>52760</v>
      </c>
      <c r="B20717" s="115" t="s">
        <v>52761</v>
      </c>
      <c r="C20717" s="115" t="s">
        <v>51535</v>
      </c>
      <c r="D20717" s="115" t="s">
        <v>2159</v>
      </c>
      <c r="E20717" s="115">
        <v>20.232900000000001</v>
      </c>
      <c r="F20717" s="674">
        <v>293.83600000000001</v>
      </c>
      <c r="G20717" s="674">
        <v>295.84500000000003</v>
      </c>
      <c r="H20717" s="115">
        <f t="shared" si="646"/>
        <v>1.0068371472522089</v>
      </c>
      <c r="I20717" s="115">
        <f t="shared" si="647"/>
        <v>20.371200000000002</v>
      </c>
    </row>
    <row r="20718" spans="1:9" hidden="1">
      <c r="A20718" s="115" t="s">
        <v>52762</v>
      </c>
      <c r="B20718" s="115" t="s">
        <v>52763</v>
      </c>
      <c r="C20718" s="115" t="s">
        <v>51538</v>
      </c>
      <c r="D20718" s="115" t="s">
        <v>2038</v>
      </c>
      <c r="E20718" s="115">
        <v>0.26540000000000002</v>
      </c>
      <c r="F20718" s="674">
        <v>293.83600000000001</v>
      </c>
      <c r="G20718" s="674">
        <v>295.84500000000003</v>
      </c>
      <c r="H20718" s="115">
        <f t="shared" si="646"/>
        <v>1.0068371472522089</v>
      </c>
      <c r="I20718" s="115">
        <f t="shared" si="647"/>
        <v>0.26719999999999999</v>
      </c>
    </row>
    <row r="20719" spans="1:9" hidden="1">
      <c r="A20719" s="115" t="s">
        <v>52764</v>
      </c>
      <c r="B20719" s="115" t="s">
        <v>52765</v>
      </c>
      <c r="C20719" s="115" t="s">
        <v>51541</v>
      </c>
      <c r="D20719" s="115" t="s">
        <v>1453</v>
      </c>
      <c r="E20719" s="115">
        <v>8.1896000000000004</v>
      </c>
      <c r="F20719" s="674">
        <v>293.83600000000001</v>
      </c>
      <c r="G20719" s="674">
        <v>295.84500000000003</v>
      </c>
      <c r="H20719" s="115">
        <f t="shared" si="646"/>
        <v>1.0068371472522089</v>
      </c>
      <c r="I20719" s="115">
        <f t="shared" si="647"/>
        <v>8.2455999999999996</v>
      </c>
    </row>
    <row r="20720" spans="1:9" hidden="1">
      <c r="A20720" s="115" t="s">
        <v>52766</v>
      </c>
      <c r="B20720" s="115" t="s">
        <v>52767</v>
      </c>
      <c r="C20720" s="115" t="s">
        <v>51544</v>
      </c>
      <c r="D20720" s="115" t="s">
        <v>1453</v>
      </c>
      <c r="E20720" s="115">
        <v>16.325600000000001</v>
      </c>
      <c r="F20720" s="674">
        <v>293.83600000000001</v>
      </c>
      <c r="G20720" s="674">
        <v>295.84500000000003</v>
      </c>
      <c r="H20720" s="115">
        <f t="shared" si="646"/>
        <v>1.0068371472522089</v>
      </c>
      <c r="I20720" s="115">
        <f t="shared" si="647"/>
        <v>16.437200000000001</v>
      </c>
    </row>
    <row r="20721" spans="1:9" hidden="1">
      <c r="A20721" s="115" t="s">
        <v>52768</v>
      </c>
      <c r="B20721" s="115" t="s">
        <v>52769</v>
      </c>
      <c r="C20721" s="115" t="s">
        <v>51547</v>
      </c>
      <c r="D20721" s="115" t="s">
        <v>1453</v>
      </c>
      <c r="E20721" s="115">
        <v>3.1642000000000001</v>
      </c>
      <c r="F20721" s="674">
        <v>293.83600000000001</v>
      </c>
      <c r="G20721" s="674">
        <v>295.84500000000003</v>
      </c>
      <c r="H20721" s="115">
        <f t="shared" si="646"/>
        <v>1.0068371472522089</v>
      </c>
      <c r="I20721" s="115">
        <f t="shared" si="647"/>
        <v>3.1858</v>
      </c>
    </row>
    <row r="20722" spans="1:9" hidden="1">
      <c r="A20722" s="115" t="s">
        <v>52770</v>
      </c>
      <c r="B20722" s="115" t="s">
        <v>52771</v>
      </c>
      <c r="C20722" s="115" t="s">
        <v>51550</v>
      </c>
      <c r="D20722" s="115" t="s">
        <v>1453</v>
      </c>
      <c r="E20722" s="115">
        <v>60.5565</v>
      </c>
      <c r="F20722" s="674">
        <v>293.83600000000001</v>
      </c>
      <c r="G20722" s="674">
        <v>295.84500000000003</v>
      </c>
      <c r="H20722" s="115">
        <f t="shared" si="646"/>
        <v>1.0068371472522089</v>
      </c>
      <c r="I20722" s="115">
        <f t="shared" si="647"/>
        <v>60.970500000000001</v>
      </c>
    </row>
    <row r="20723" spans="1:9" hidden="1">
      <c r="A20723" s="115" t="s">
        <v>52772</v>
      </c>
      <c r="B20723" s="115" t="s">
        <v>52773</v>
      </c>
      <c r="C20723" s="115" t="s">
        <v>51553</v>
      </c>
      <c r="D20723" s="115" t="s">
        <v>2038</v>
      </c>
      <c r="E20723" s="115">
        <v>7.1105</v>
      </c>
      <c r="F20723" s="674">
        <v>293.83600000000001</v>
      </c>
      <c r="G20723" s="674">
        <v>295.84500000000003</v>
      </c>
      <c r="H20723" s="115">
        <f t="shared" si="646"/>
        <v>1.0068371472522089</v>
      </c>
      <c r="I20723" s="115">
        <f t="shared" si="647"/>
        <v>7.1590999999999996</v>
      </c>
    </row>
    <row r="20724" spans="1:9" hidden="1">
      <c r="A20724" s="115" t="s">
        <v>52774</v>
      </c>
      <c r="B20724" s="115" t="s">
        <v>52775</v>
      </c>
      <c r="C20724" s="115" t="s">
        <v>51556</v>
      </c>
      <c r="D20724" s="115" t="s">
        <v>1453</v>
      </c>
      <c r="E20724" s="115">
        <v>341.3091</v>
      </c>
      <c r="F20724" s="674">
        <v>293.83600000000001</v>
      </c>
      <c r="G20724" s="674">
        <v>295.84500000000003</v>
      </c>
      <c r="H20724" s="115">
        <f t="shared" si="646"/>
        <v>1.0068371472522089</v>
      </c>
      <c r="I20724" s="115">
        <f t="shared" si="647"/>
        <v>343.64269999999999</v>
      </c>
    </row>
    <row r="20725" spans="1:9" hidden="1">
      <c r="A20725" s="115" t="s">
        <v>52776</v>
      </c>
      <c r="B20725" s="115" t="s">
        <v>52777</v>
      </c>
      <c r="C20725" s="115" t="s">
        <v>51559</v>
      </c>
      <c r="D20725" s="115" t="s">
        <v>1453</v>
      </c>
      <c r="E20725" s="115">
        <v>382.0795</v>
      </c>
      <c r="F20725" s="674">
        <v>293.83600000000001</v>
      </c>
      <c r="G20725" s="674">
        <v>295.84500000000003</v>
      </c>
      <c r="H20725" s="115">
        <f t="shared" si="646"/>
        <v>1.0068371472522089</v>
      </c>
      <c r="I20725" s="115">
        <f t="shared" si="647"/>
        <v>384.6918</v>
      </c>
    </row>
    <row r="20726" spans="1:9" hidden="1">
      <c r="A20726" s="115" t="s">
        <v>52778</v>
      </c>
      <c r="B20726" s="115" t="s">
        <v>52779</v>
      </c>
      <c r="C20726" s="115" t="s">
        <v>51562</v>
      </c>
      <c r="D20726" s="115" t="s">
        <v>1453</v>
      </c>
      <c r="E20726" s="115">
        <v>12.707599999999999</v>
      </c>
      <c r="F20726" s="674">
        <v>293.83600000000001</v>
      </c>
      <c r="G20726" s="674">
        <v>295.84500000000003</v>
      </c>
      <c r="H20726" s="115">
        <f t="shared" si="646"/>
        <v>1.0068371472522089</v>
      </c>
      <c r="I20726" s="115">
        <f t="shared" si="647"/>
        <v>12.794499999999999</v>
      </c>
    </row>
    <row r="20727" spans="1:9" hidden="1">
      <c r="A20727" s="115" t="s">
        <v>52780</v>
      </c>
      <c r="B20727" s="115" t="s">
        <v>52781</v>
      </c>
      <c r="C20727" s="115" t="s">
        <v>51565</v>
      </c>
      <c r="D20727" s="115" t="s">
        <v>1453</v>
      </c>
      <c r="E20727" s="115">
        <v>649.71839999999997</v>
      </c>
      <c r="F20727" s="674">
        <v>293.83600000000001</v>
      </c>
      <c r="G20727" s="674">
        <v>295.84500000000003</v>
      </c>
      <c r="H20727" s="115">
        <f t="shared" si="646"/>
        <v>1.0068371472522089</v>
      </c>
      <c r="I20727" s="115">
        <f t="shared" si="647"/>
        <v>654.16060000000004</v>
      </c>
    </row>
    <row r="20728" spans="1:9" hidden="1">
      <c r="A20728" s="115" t="s">
        <v>52782</v>
      </c>
      <c r="B20728" s="115" t="s">
        <v>52783</v>
      </c>
      <c r="C20728" s="115" t="s">
        <v>51568</v>
      </c>
      <c r="D20728" s="115" t="s">
        <v>1242</v>
      </c>
      <c r="E20728" s="115">
        <v>2.3837999999999999</v>
      </c>
      <c r="F20728" s="674">
        <v>293.83600000000001</v>
      </c>
      <c r="G20728" s="674">
        <v>295.84500000000003</v>
      </c>
      <c r="H20728" s="115">
        <f t="shared" si="646"/>
        <v>1.0068371472522089</v>
      </c>
      <c r="I20728" s="115">
        <f t="shared" si="647"/>
        <v>2.4001000000000001</v>
      </c>
    </row>
    <row r="20729" spans="1:9" hidden="1">
      <c r="A20729" s="115" t="s">
        <v>52784</v>
      </c>
      <c r="B20729" s="115" t="s">
        <v>52785</v>
      </c>
      <c r="C20729" s="115" t="s">
        <v>51571</v>
      </c>
      <c r="D20729" s="115" t="s">
        <v>1242</v>
      </c>
      <c r="E20729" s="115">
        <v>1.3519000000000001</v>
      </c>
      <c r="F20729" s="674">
        <v>293.83600000000001</v>
      </c>
      <c r="G20729" s="674">
        <v>295.84500000000003</v>
      </c>
      <c r="H20729" s="115">
        <f t="shared" si="646"/>
        <v>1.0068371472522089</v>
      </c>
      <c r="I20729" s="115">
        <f t="shared" si="647"/>
        <v>1.3611</v>
      </c>
    </row>
    <row r="20730" spans="1:9" hidden="1">
      <c r="A20730" s="115" t="s">
        <v>52786</v>
      </c>
      <c r="B20730" s="115" t="s">
        <v>52787</v>
      </c>
      <c r="C20730" s="115" t="s">
        <v>51574</v>
      </c>
      <c r="D20730" s="115" t="s">
        <v>2038</v>
      </c>
      <c r="E20730" s="115">
        <v>1.4419999999999999</v>
      </c>
      <c r="F20730" s="674">
        <v>293.83600000000001</v>
      </c>
      <c r="G20730" s="674">
        <v>295.84500000000003</v>
      </c>
      <c r="H20730" s="115">
        <f t="shared" si="646"/>
        <v>1.0068371472522089</v>
      </c>
      <c r="I20730" s="115">
        <f t="shared" si="647"/>
        <v>1.4519</v>
      </c>
    </row>
    <row r="20731" spans="1:9" hidden="1">
      <c r="A20731" s="115" t="s">
        <v>52788</v>
      </c>
      <c r="B20731" s="115" t="s">
        <v>52789</v>
      </c>
      <c r="C20731" s="115" t="s">
        <v>51577</v>
      </c>
      <c r="D20731" s="115" t="s">
        <v>2159</v>
      </c>
      <c r="E20731" s="115">
        <v>360.5</v>
      </c>
      <c r="F20731" s="674">
        <v>293.83600000000001</v>
      </c>
      <c r="G20731" s="674">
        <v>295.84500000000003</v>
      </c>
      <c r="H20731" s="115">
        <f t="shared" si="646"/>
        <v>1.0068371472522089</v>
      </c>
      <c r="I20731" s="115">
        <f t="shared" si="647"/>
        <v>362.96480000000003</v>
      </c>
    </row>
    <row r="20732" spans="1:9" hidden="1">
      <c r="A20732" s="115" t="s">
        <v>52790</v>
      </c>
      <c r="B20732" s="115" t="s">
        <v>52791</v>
      </c>
      <c r="C20732" s="115" t="s">
        <v>51580</v>
      </c>
      <c r="D20732" s="115" t="s">
        <v>1138</v>
      </c>
      <c r="E20732" s="115">
        <v>22.711500000000001</v>
      </c>
      <c r="F20732" s="674">
        <v>293.83600000000001</v>
      </c>
      <c r="G20732" s="674">
        <v>295.84500000000003</v>
      </c>
      <c r="H20732" s="115">
        <f t="shared" si="646"/>
        <v>1.0068371472522089</v>
      </c>
      <c r="I20732" s="115">
        <f t="shared" si="647"/>
        <v>22.866800000000001</v>
      </c>
    </row>
    <row r="20733" spans="1:9" hidden="1">
      <c r="A20733" s="115" t="s">
        <v>52792</v>
      </c>
      <c r="B20733" s="115" t="s">
        <v>52793</v>
      </c>
      <c r="C20733" s="115" t="s">
        <v>51583</v>
      </c>
      <c r="D20733" s="115" t="s">
        <v>1138</v>
      </c>
      <c r="E20733" s="115">
        <v>18.391200000000001</v>
      </c>
      <c r="F20733" s="674">
        <v>293.83600000000001</v>
      </c>
      <c r="G20733" s="674">
        <v>295.84500000000003</v>
      </c>
      <c r="H20733" s="115">
        <f t="shared" si="646"/>
        <v>1.0068371472522089</v>
      </c>
      <c r="I20733" s="115">
        <f t="shared" si="647"/>
        <v>18.5169</v>
      </c>
    </row>
    <row r="20734" spans="1:9" hidden="1">
      <c r="A20734" s="115" t="s">
        <v>52794</v>
      </c>
      <c r="B20734" s="115" t="s">
        <v>52795</v>
      </c>
      <c r="C20734" s="115" t="s">
        <v>51586</v>
      </c>
      <c r="D20734" s="115" t="s">
        <v>1242</v>
      </c>
      <c r="E20734" s="115">
        <v>1.0814999999999999</v>
      </c>
      <c r="F20734" s="674">
        <v>293.83600000000001</v>
      </c>
      <c r="G20734" s="674">
        <v>295.84500000000003</v>
      </c>
      <c r="H20734" s="115">
        <f t="shared" si="646"/>
        <v>1.0068371472522089</v>
      </c>
      <c r="I20734" s="115">
        <f t="shared" si="647"/>
        <v>1.0889</v>
      </c>
    </row>
    <row r="20735" spans="1:9" hidden="1">
      <c r="A20735" s="115" t="s">
        <v>52796</v>
      </c>
      <c r="B20735" s="115" t="s">
        <v>52797</v>
      </c>
      <c r="C20735" s="115" t="s">
        <v>51589</v>
      </c>
      <c r="D20735" s="115" t="s">
        <v>1453</v>
      </c>
      <c r="E20735" s="115">
        <v>19.647300000000001</v>
      </c>
      <c r="F20735" s="674">
        <v>293.83600000000001</v>
      </c>
      <c r="G20735" s="674">
        <v>295.84500000000003</v>
      </c>
      <c r="H20735" s="115">
        <f t="shared" si="646"/>
        <v>1.0068371472522089</v>
      </c>
      <c r="I20735" s="115">
        <f t="shared" si="647"/>
        <v>19.781600000000001</v>
      </c>
    </row>
    <row r="20736" spans="1:9" hidden="1">
      <c r="A20736" s="115" t="s">
        <v>52798</v>
      </c>
      <c r="B20736" s="115" t="s">
        <v>52799</v>
      </c>
      <c r="C20736" s="115" t="s">
        <v>51592</v>
      </c>
      <c r="D20736" s="115" t="s">
        <v>1453</v>
      </c>
      <c r="E20736" s="115">
        <v>31.208100000000002</v>
      </c>
      <c r="F20736" s="674">
        <v>293.83600000000001</v>
      </c>
      <c r="G20736" s="674">
        <v>295.84500000000003</v>
      </c>
      <c r="H20736" s="115">
        <f t="shared" si="646"/>
        <v>1.0068371472522089</v>
      </c>
      <c r="I20736" s="115">
        <f t="shared" si="647"/>
        <v>31.421500000000002</v>
      </c>
    </row>
    <row r="20737" spans="1:9" hidden="1">
      <c r="A20737" s="115" t="s">
        <v>52800</v>
      </c>
      <c r="B20737" s="115" t="s">
        <v>52801</v>
      </c>
      <c r="C20737" s="115" t="s">
        <v>51595</v>
      </c>
      <c r="D20737" s="115" t="s">
        <v>1453</v>
      </c>
      <c r="E20737" s="115">
        <v>89.228399999999993</v>
      </c>
      <c r="F20737" s="674">
        <v>293.83600000000001</v>
      </c>
      <c r="G20737" s="674">
        <v>295.84500000000003</v>
      </c>
      <c r="H20737" s="115">
        <f t="shared" si="646"/>
        <v>1.0068371472522089</v>
      </c>
      <c r="I20737" s="115">
        <f t="shared" si="647"/>
        <v>89.838499999999996</v>
      </c>
    </row>
    <row r="20738" spans="1:9" hidden="1">
      <c r="A20738" s="115" t="s">
        <v>52802</v>
      </c>
      <c r="B20738" s="115" t="s">
        <v>52803</v>
      </c>
      <c r="C20738" s="115" t="s">
        <v>51598</v>
      </c>
      <c r="D20738" s="115" t="s">
        <v>1138</v>
      </c>
      <c r="E20738" s="115">
        <v>9.7334999999999994</v>
      </c>
      <c r="F20738" s="674">
        <v>293.83600000000001</v>
      </c>
      <c r="G20738" s="674">
        <v>295.84500000000003</v>
      </c>
      <c r="H20738" s="115">
        <f t="shared" si="646"/>
        <v>1.0068371472522089</v>
      </c>
      <c r="I20738" s="115">
        <f t="shared" si="647"/>
        <v>9.8000000000000007</v>
      </c>
    </row>
    <row r="20739" spans="1:9" hidden="1">
      <c r="A20739" s="115" t="s">
        <v>52804</v>
      </c>
      <c r="B20739" s="115" t="s">
        <v>52805</v>
      </c>
      <c r="C20739" s="115" t="s">
        <v>51601</v>
      </c>
      <c r="D20739" s="115" t="s">
        <v>1242</v>
      </c>
      <c r="E20739" s="115">
        <v>13.518800000000001</v>
      </c>
      <c r="F20739" s="674">
        <v>293.83600000000001</v>
      </c>
      <c r="G20739" s="674">
        <v>295.84500000000003</v>
      </c>
      <c r="H20739" s="115">
        <f t="shared" si="646"/>
        <v>1.0068371472522089</v>
      </c>
      <c r="I20739" s="115">
        <f t="shared" si="647"/>
        <v>13.6112</v>
      </c>
    </row>
    <row r="20740" spans="1:9" hidden="1">
      <c r="A20740" s="115" t="s">
        <v>52806</v>
      </c>
      <c r="B20740" s="115" t="s">
        <v>52807</v>
      </c>
      <c r="C20740" s="115" t="s">
        <v>51604</v>
      </c>
      <c r="D20740" s="115" t="s">
        <v>1242</v>
      </c>
      <c r="E20740" s="115">
        <v>4.0837000000000003</v>
      </c>
      <c r="F20740" s="674">
        <v>293.83600000000001</v>
      </c>
      <c r="G20740" s="674">
        <v>295.84500000000003</v>
      </c>
      <c r="H20740" s="115">
        <f t="shared" si="646"/>
        <v>1.0068371472522089</v>
      </c>
      <c r="I20740" s="115">
        <f t="shared" si="647"/>
        <v>4.1116000000000001</v>
      </c>
    </row>
    <row r="20741" spans="1:9" hidden="1">
      <c r="A20741" s="115" t="s">
        <v>52808</v>
      </c>
      <c r="B20741" s="115" t="s">
        <v>52809</v>
      </c>
      <c r="C20741" s="115" t="s">
        <v>51607</v>
      </c>
      <c r="D20741" s="115" t="s">
        <v>1138</v>
      </c>
      <c r="E20741" s="115">
        <v>10.815</v>
      </c>
      <c r="F20741" s="674">
        <v>293.83600000000001</v>
      </c>
      <c r="G20741" s="674">
        <v>295.84500000000003</v>
      </c>
      <c r="H20741" s="115">
        <f t="shared" ref="H20741:H20804" si="648">G20741/F20741</f>
        <v>1.0068371472522089</v>
      </c>
      <c r="I20741" s="115">
        <f t="shared" ref="I20741:I20804" si="649">ROUND(H20741*E20741,4)</f>
        <v>10.8889</v>
      </c>
    </row>
    <row r="20742" spans="1:9" hidden="1">
      <c r="A20742" s="115" t="s">
        <v>52810</v>
      </c>
      <c r="B20742" s="115" t="s">
        <v>52811</v>
      </c>
      <c r="C20742" s="115" t="s">
        <v>51610</v>
      </c>
      <c r="D20742" s="115" t="s">
        <v>1242</v>
      </c>
      <c r="E20742" s="115">
        <v>13.518800000000001</v>
      </c>
      <c r="F20742" s="674">
        <v>293.83600000000001</v>
      </c>
      <c r="G20742" s="674">
        <v>295.84500000000003</v>
      </c>
      <c r="H20742" s="115">
        <f t="shared" si="648"/>
        <v>1.0068371472522089</v>
      </c>
      <c r="I20742" s="115">
        <f t="shared" si="649"/>
        <v>13.6112</v>
      </c>
    </row>
    <row r="20743" spans="1:9" hidden="1">
      <c r="A20743" s="115" t="s">
        <v>52812</v>
      </c>
      <c r="B20743" s="115" t="s">
        <v>52813</v>
      </c>
      <c r="C20743" s="115" t="s">
        <v>51613</v>
      </c>
      <c r="D20743" s="115" t="s">
        <v>1242</v>
      </c>
      <c r="E20743" s="115">
        <v>21.63</v>
      </c>
      <c r="F20743" s="674">
        <v>293.83600000000001</v>
      </c>
      <c r="G20743" s="674">
        <v>295.84500000000003</v>
      </c>
      <c r="H20743" s="115">
        <f t="shared" si="648"/>
        <v>1.0068371472522089</v>
      </c>
      <c r="I20743" s="115">
        <f t="shared" si="649"/>
        <v>21.777899999999999</v>
      </c>
    </row>
    <row r="20744" spans="1:9" hidden="1">
      <c r="A20744" s="115" t="s">
        <v>52814</v>
      </c>
      <c r="B20744" s="115" t="s">
        <v>52815</v>
      </c>
      <c r="C20744" s="115" t="s">
        <v>51616</v>
      </c>
      <c r="D20744" s="115" t="s">
        <v>1242</v>
      </c>
      <c r="E20744" s="115">
        <v>16.2225</v>
      </c>
      <c r="F20744" s="674">
        <v>293.83600000000001</v>
      </c>
      <c r="G20744" s="674">
        <v>295.84500000000003</v>
      </c>
      <c r="H20744" s="115">
        <f t="shared" si="648"/>
        <v>1.0068371472522089</v>
      </c>
      <c r="I20744" s="115">
        <f t="shared" si="649"/>
        <v>16.333400000000001</v>
      </c>
    </row>
    <row r="20745" spans="1:9" hidden="1">
      <c r="A20745" s="115" t="s">
        <v>52816</v>
      </c>
      <c r="B20745" s="115" t="s">
        <v>52817</v>
      </c>
      <c r="C20745" s="115" t="s">
        <v>51619</v>
      </c>
      <c r="D20745" s="115" t="s">
        <v>1242</v>
      </c>
      <c r="E20745" s="115">
        <v>8.3681000000000001</v>
      </c>
      <c r="F20745" s="674">
        <v>293.83600000000001</v>
      </c>
      <c r="G20745" s="674">
        <v>295.84500000000003</v>
      </c>
      <c r="H20745" s="115">
        <f t="shared" si="648"/>
        <v>1.0068371472522089</v>
      </c>
      <c r="I20745" s="115">
        <f t="shared" si="649"/>
        <v>8.4253</v>
      </c>
    </row>
    <row r="20746" spans="1:9" hidden="1">
      <c r="A20746" s="115" t="s">
        <v>52818</v>
      </c>
      <c r="B20746" s="115" t="s">
        <v>52819</v>
      </c>
      <c r="C20746" s="115" t="s">
        <v>51622</v>
      </c>
      <c r="D20746" s="115" t="s">
        <v>1242</v>
      </c>
      <c r="E20746" s="115">
        <v>18.256399999999999</v>
      </c>
      <c r="F20746" s="674">
        <v>293.83600000000001</v>
      </c>
      <c r="G20746" s="674">
        <v>295.84500000000003</v>
      </c>
      <c r="H20746" s="115">
        <f t="shared" si="648"/>
        <v>1.0068371472522089</v>
      </c>
      <c r="I20746" s="115">
        <f t="shared" si="649"/>
        <v>18.3812</v>
      </c>
    </row>
    <row r="20747" spans="1:9" hidden="1">
      <c r="A20747" s="115" t="s">
        <v>52820</v>
      </c>
      <c r="B20747" s="115" t="s">
        <v>52821</v>
      </c>
      <c r="C20747" s="115" t="s">
        <v>51625</v>
      </c>
      <c r="D20747" s="115" t="s">
        <v>1242</v>
      </c>
      <c r="E20747" s="115">
        <v>9.0124999999999993</v>
      </c>
      <c r="F20747" s="674">
        <v>293.83600000000001</v>
      </c>
      <c r="G20747" s="674">
        <v>295.84500000000003</v>
      </c>
      <c r="H20747" s="115">
        <f t="shared" si="648"/>
        <v>1.0068371472522089</v>
      </c>
      <c r="I20747" s="115">
        <f t="shared" si="649"/>
        <v>9.0740999999999996</v>
      </c>
    </row>
    <row r="20748" spans="1:9" hidden="1">
      <c r="A20748" s="115" t="s">
        <v>52822</v>
      </c>
      <c r="B20748" s="115" t="s">
        <v>52823</v>
      </c>
      <c r="C20748" s="115" t="s">
        <v>51628</v>
      </c>
      <c r="D20748" s="115" t="s">
        <v>2038</v>
      </c>
      <c r="E20748" s="115">
        <v>6.0915999999999997</v>
      </c>
      <c r="F20748" s="674">
        <v>293.83600000000001</v>
      </c>
      <c r="G20748" s="674">
        <v>295.84500000000003</v>
      </c>
      <c r="H20748" s="115">
        <f t="shared" si="648"/>
        <v>1.0068371472522089</v>
      </c>
      <c r="I20748" s="115">
        <f t="shared" si="649"/>
        <v>6.1332000000000004</v>
      </c>
    </row>
    <row r="20749" spans="1:9" hidden="1">
      <c r="A20749" s="115" t="s">
        <v>52824</v>
      </c>
      <c r="B20749" s="115" t="s">
        <v>52825</v>
      </c>
      <c r="C20749" s="115" t="s">
        <v>51631</v>
      </c>
      <c r="D20749" s="115" t="s">
        <v>1242</v>
      </c>
      <c r="E20749" s="115">
        <v>0.62660000000000005</v>
      </c>
      <c r="F20749" s="674">
        <v>293.83600000000001</v>
      </c>
      <c r="G20749" s="674">
        <v>295.84500000000003</v>
      </c>
      <c r="H20749" s="115">
        <f t="shared" si="648"/>
        <v>1.0068371472522089</v>
      </c>
      <c r="I20749" s="115">
        <f t="shared" si="649"/>
        <v>0.63090000000000002</v>
      </c>
    </row>
    <row r="20750" spans="1:9" hidden="1">
      <c r="A20750" s="115" t="s">
        <v>52826</v>
      </c>
      <c r="B20750" s="115" t="s">
        <v>52827</v>
      </c>
      <c r="C20750" s="115" t="s">
        <v>51634</v>
      </c>
      <c r="D20750" s="115" t="s">
        <v>2038</v>
      </c>
      <c r="E20750" s="115">
        <v>8.2598000000000003</v>
      </c>
      <c r="F20750" s="674">
        <v>293.83600000000001</v>
      </c>
      <c r="G20750" s="674">
        <v>295.84500000000003</v>
      </c>
      <c r="H20750" s="115">
        <f t="shared" si="648"/>
        <v>1.0068371472522089</v>
      </c>
      <c r="I20750" s="115">
        <f t="shared" si="649"/>
        <v>8.3163</v>
      </c>
    </row>
    <row r="20751" spans="1:9" hidden="1">
      <c r="A20751" s="115" t="s">
        <v>52828</v>
      </c>
      <c r="B20751" s="115" t="s">
        <v>52829</v>
      </c>
      <c r="C20751" s="115" t="s">
        <v>51637</v>
      </c>
      <c r="D20751" s="115" t="s">
        <v>1242</v>
      </c>
      <c r="E20751" s="115">
        <v>89.615300000000005</v>
      </c>
      <c r="F20751" s="674">
        <v>293.83600000000001</v>
      </c>
      <c r="G20751" s="674">
        <v>295.84500000000003</v>
      </c>
      <c r="H20751" s="115">
        <f t="shared" si="648"/>
        <v>1.0068371472522089</v>
      </c>
      <c r="I20751" s="115">
        <f t="shared" si="649"/>
        <v>90.227999999999994</v>
      </c>
    </row>
    <row r="20752" spans="1:9" hidden="1">
      <c r="A20752" s="115" t="s">
        <v>52830</v>
      </c>
      <c r="B20752" s="115" t="s">
        <v>52831</v>
      </c>
      <c r="C20752" s="115" t="s">
        <v>51640</v>
      </c>
      <c r="D20752" s="115" t="s">
        <v>1453</v>
      </c>
      <c r="E20752" s="115">
        <v>3.1172</v>
      </c>
      <c r="F20752" s="674">
        <v>293.83600000000001</v>
      </c>
      <c r="G20752" s="674">
        <v>295.84500000000003</v>
      </c>
      <c r="H20752" s="115">
        <f t="shared" si="648"/>
        <v>1.0068371472522089</v>
      </c>
      <c r="I20752" s="115">
        <f t="shared" si="649"/>
        <v>3.1385000000000001</v>
      </c>
    </row>
    <row r="20753" spans="1:9" hidden="1">
      <c r="A20753" s="115" t="s">
        <v>52832</v>
      </c>
      <c r="B20753" s="115" t="s">
        <v>52833</v>
      </c>
      <c r="C20753" s="115" t="s">
        <v>51643</v>
      </c>
      <c r="D20753" s="115" t="s">
        <v>1453</v>
      </c>
      <c r="E20753" s="115">
        <v>793.72919999999999</v>
      </c>
      <c r="F20753" s="674">
        <v>293.83600000000001</v>
      </c>
      <c r="G20753" s="674">
        <v>295.84500000000003</v>
      </c>
      <c r="H20753" s="115">
        <f t="shared" si="648"/>
        <v>1.0068371472522089</v>
      </c>
      <c r="I20753" s="115">
        <f t="shared" si="649"/>
        <v>799.15599999999995</v>
      </c>
    </row>
    <row r="20754" spans="1:9" hidden="1">
      <c r="A20754" s="115" t="s">
        <v>52834</v>
      </c>
      <c r="B20754" s="115" t="s">
        <v>52835</v>
      </c>
      <c r="C20754" s="115" t="s">
        <v>51646</v>
      </c>
      <c r="D20754" s="115" t="s">
        <v>1453</v>
      </c>
      <c r="E20754" s="115">
        <v>833.15319999999997</v>
      </c>
      <c r="F20754" s="674">
        <v>293.83600000000001</v>
      </c>
      <c r="G20754" s="674">
        <v>295.84500000000003</v>
      </c>
      <c r="H20754" s="115">
        <f t="shared" si="648"/>
        <v>1.0068371472522089</v>
      </c>
      <c r="I20754" s="115">
        <f t="shared" si="649"/>
        <v>838.84960000000001</v>
      </c>
    </row>
    <row r="20755" spans="1:9" hidden="1">
      <c r="A20755" s="115" t="s">
        <v>52836</v>
      </c>
      <c r="B20755" s="115" t="s">
        <v>52837</v>
      </c>
      <c r="C20755" s="115" t="s">
        <v>51649</v>
      </c>
      <c r="D20755" s="115" t="s">
        <v>1453</v>
      </c>
      <c r="E20755" s="115">
        <v>502.48439999999999</v>
      </c>
      <c r="F20755" s="674">
        <v>293.83600000000001</v>
      </c>
      <c r="G20755" s="674">
        <v>295.84500000000003</v>
      </c>
      <c r="H20755" s="115">
        <f t="shared" si="648"/>
        <v>1.0068371472522089</v>
      </c>
      <c r="I20755" s="115">
        <f t="shared" si="649"/>
        <v>505.92</v>
      </c>
    </row>
    <row r="20756" spans="1:9" hidden="1">
      <c r="A20756" s="115" t="s">
        <v>52838</v>
      </c>
      <c r="B20756" s="115" t="s">
        <v>52839</v>
      </c>
      <c r="C20756" s="115" t="s">
        <v>51652</v>
      </c>
      <c r="D20756" s="115" t="s">
        <v>1453</v>
      </c>
      <c r="E20756" s="115">
        <v>84.318899999999999</v>
      </c>
      <c r="F20756" s="674">
        <v>293.83600000000001</v>
      </c>
      <c r="G20756" s="674">
        <v>295.84500000000003</v>
      </c>
      <c r="H20756" s="115">
        <f t="shared" si="648"/>
        <v>1.0068371472522089</v>
      </c>
      <c r="I20756" s="115">
        <f t="shared" si="649"/>
        <v>84.895399999999995</v>
      </c>
    </row>
    <row r="20757" spans="1:9" hidden="1">
      <c r="A20757" s="115" t="s">
        <v>52840</v>
      </c>
      <c r="B20757" s="115" t="s">
        <v>52841</v>
      </c>
      <c r="C20757" s="115" t="s">
        <v>51655</v>
      </c>
      <c r="D20757" s="115" t="s">
        <v>1453</v>
      </c>
      <c r="E20757" s="115">
        <v>167.78190000000001</v>
      </c>
      <c r="F20757" s="674">
        <v>293.83600000000001</v>
      </c>
      <c r="G20757" s="674">
        <v>295.84500000000003</v>
      </c>
      <c r="H20757" s="115">
        <f t="shared" si="648"/>
        <v>1.0068371472522089</v>
      </c>
      <c r="I20757" s="115">
        <f t="shared" si="649"/>
        <v>168.929</v>
      </c>
    </row>
    <row r="20758" spans="1:9" hidden="1">
      <c r="A20758" s="115" t="s">
        <v>52842</v>
      </c>
      <c r="B20758" s="115" t="s">
        <v>52843</v>
      </c>
      <c r="C20758" s="115" t="s">
        <v>51658</v>
      </c>
      <c r="D20758" s="115" t="s">
        <v>2038</v>
      </c>
      <c r="E20758" s="115">
        <v>148.9812</v>
      </c>
      <c r="F20758" s="674">
        <v>293.83600000000001</v>
      </c>
      <c r="G20758" s="674">
        <v>295.84500000000003</v>
      </c>
      <c r="H20758" s="115">
        <f t="shared" si="648"/>
        <v>1.0068371472522089</v>
      </c>
      <c r="I20758" s="115">
        <f t="shared" si="649"/>
        <v>149.99979999999999</v>
      </c>
    </row>
    <row r="20759" spans="1:9" hidden="1">
      <c r="A20759" s="115" t="s">
        <v>52844</v>
      </c>
      <c r="B20759" s="115" t="s">
        <v>52845</v>
      </c>
      <c r="C20759" s="115" t="s">
        <v>51661</v>
      </c>
      <c r="D20759" s="115" t="s">
        <v>2038</v>
      </c>
      <c r="E20759" s="115">
        <v>0.86990000000000001</v>
      </c>
      <c r="F20759" s="674">
        <v>293.83600000000001</v>
      </c>
      <c r="G20759" s="674">
        <v>295.84500000000003</v>
      </c>
      <c r="H20759" s="115">
        <f t="shared" si="648"/>
        <v>1.0068371472522089</v>
      </c>
      <c r="I20759" s="115">
        <f t="shared" si="649"/>
        <v>0.87580000000000002</v>
      </c>
    </row>
    <row r="20760" spans="1:9" hidden="1">
      <c r="A20760" s="115" t="s">
        <v>52846</v>
      </c>
      <c r="B20760" s="115" t="s">
        <v>52847</v>
      </c>
      <c r="C20760" s="115" t="s">
        <v>51664</v>
      </c>
      <c r="D20760" s="115" t="s">
        <v>2038</v>
      </c>
      <c r="E20760" s="115">
        <v>0.31519999999999998</v>
      </c>
      <c r="F20760" s="674">
        <v>293.83600000000001</v>
      </c>
      <c r="G20760" s="674">
        <v>295.84500000000003</v>
      </c>
      <c r="H20760" s="115">
        <f t="shared" si="648"/>
        <v>1.0068371472522089</v>
      </c>
      <c r="I20760" s="115">
        <f t="shared" si="649"/>
        <v>0.31740000000000002</v>
      </c>
    </row>
    <row r="20761" spans="1:9" hidden="1">
      <c r="A20761" s="115" t="s">
        <v>52848</v>
      </c>
      <c r="B20761" s="115" t="s">
        <v>52849</v>
      </c>
      <c r="C20761" s="115" t="s">
        <v>51667</v>
      </c>
      <c r="D20761" s="115" t="s">
        <v>2038</v>
      </c>
      <c r="E20761" s="115">
        <v>0.32379999999999998</v>
      </c>
      <c r="F20761" s="674">
        <v>293.83600000000001</v>
      </c>
      <c r="G20761" s="674">
        <v>295.84500000000003</v>
      </c>
      <c r="H20761" s="115">
        <f t="shared" si="648"/>
        <v>1.0068371472522089</v>
      </c>
      <c r="I20761" s="115">
        <f t="shared" si="649"/>
        <v>0.32600000000000001</v>
      </c>
    </row>
    <row r="20762" spans="1:9" hidden="1">
      <c r="A20762" s="115" t="s">
        <v>52850</v>
      </c>
      <c r="B20762" s="115" t="s">
        <v>52851</v>
      </c>
      <c r="C20762" s="115" t="s">
        <v>51670</v>
      </c>
      <c r="D20762" s="115" t="s">
        <v>2038</v>
      </c>
      <c r="E20762" s="115">
        <v>0.38950000000000001</v>
      </c>
      <c r="F20762" s="674">
        <v>293.83600000000001</v>
      </c>
      <c r="G20762" s="674">
        <v>295.84500000000003</v>
      </c>
      <c r="H20762" s="115">
        <f t="shared" si="648"/>
        <v>1.0068371472522089</v>
      </c>
      <c r="I20762" s="115">
        <f t="shared" si="649"/>
        <v>0.39219999999999999</v>
      </c>
    </row>
    <row r="20763" spans="1:9" hidden="1">
      <c r="A20763" s="115" t="s">
        <v>52852</v>
      </c>
      <c r="B20763" s="115" t="s">
        <v>52853</v>
      </c>
      <c r="C20763" s="115" t="s">
        <v>51673</v>
      </c>
      <c r="D20763" s="115" t="s">
        <v>1694</v>
      </c>
      <c r="E20763" s="115">
        <v>6.1623000000000001</v>
      </c>
      <c r="F20763" s="674">
        <v>293.83600000000001</v>
      </c>
      <c r="G20763" s="674">
        <v>295.84500000000003</v>
      </c>
      <c r="H20763" s="115">
        <f t="shared" si="648"/>
        <v>1.0068371472522089</v>
      </c>
      <c r="I20763" s="115">
        <f t="shared" si="649"/>
        <v>6.2043999999999997</v>
      </c>
    </row>
    <row r="20764" spans="1:9" hidden="1">
      <c r="A20764" s="115" t="s">
        <v>52854</v>
      </c>
      <c r="B20764" s="115" t="s">
        <v>52855</v>
      </c>
      <c r="C20764" s="115" t="s">
        <v>51676</v>
      </c>
      <c r="D20764" s="115" t="s">
        <v>1453</v>
      </c>
      <c r="E20764" s="115">
        <v>49.874200000000002</v>
      </c>
      <c r="F20764" s="674">
        <v>293.83600000000001</v>
      </c>
      <c r="G20764" s="674">
        <v>295.84500000000003</v>
      </c>
      <c r="H20764" s="115">
        <f t="shared" si="648"/>
        <v>1.0068371472522089</v>
      </c>
      <c r="I20764" s="115">
        <f t="shared" si="649"/>
        <v>50.215200000000003</v>
      </c>
    </row>
    <row r="20765" spans="1:9" hidden="1">
      <c r="A20765" s="115" t="s">
        <v>52856</v>
      </c>
      <c r="B20765" s="115" t="s">
        <v>52857</v>
      </c>
      <c r="C20765" s="115" t="s">
        <v>51679</v>
      </c>
      <c r="D20765" s="115" t="s">
        <v>1453</v>
      </c>
      <c r="E20765" s="115">
        <v>4.2504</v>
      </c>
      <c r="F20765" s="674">
        <v>293.83600000000001</v>
      </c>
      <c r="G20765" s="674">
        <v>295.84500000000003</v>
      </c>
      <c r="H20765" s="115">
        <f t="shared" si="648"/>
        <v>1.0068371472522089</v>
      </c>
      <c r="I20765" s="115">
        <f t="shared" si="649"/>
        <v>4.2794999999999996</v>
      </c>
    </row>
    <row r="20766" spans="1:9" hidden="1">
      <c r="A20766" s="115" t="s">
        <v>52858</v>
      </c>
      <c r="B20766" s="115" t="s">
        <v>52859</v>
      </c>
      <c r="C20766" s="115" t="s">
        <v>51682</v>
      </c>
      <c r="D20766" s="115" t="s">
        <v>1453</v>
      </c>
      <c r="E20766" s="115">
        <v>7.0594999999999999</v>
      </c>
      <c r="F20766" s="674">
        <v>293.83600000000001</v>
      </c>
      <c r="G20766" s="674">
        <v>295.84500000000003</v>
      </c>
      <c r="H20766" s="115">
        <f t="shared" si="648"/>
        <v>1.0068371472522089</v>
      </c>
      <c r="I20766" s="115">
        <f t="shared" si="649"/>
        <v>7.1078000000000001</v>
      </c>
    </row>
    <row r="20767" spans="1:9" hidden="1">
      <c r="A20767" s="115" t="s">
        <v>52860</v>
      </c>
      <c r="B20767" s="115" t="s">
        <v>52861</v>
      </c>
      <c r="C20767" s="115" t="s">
        <v>51685</v>
      </c>
      <c r="D20767" s="115" t="s">
        <v>2116</v>
      </c>
      <c r="E20767" s="115">
        <v>173.1773</v>
      </c>
      <c r="F20767" s="674">
        <v>293.83600000000001</v>
      </c>
      <c r="G20767" s="674">
        <v>295.84500000000003</v>
      </c>
      <c r="H20767" s="115">
        <f t="shared" si="648"/>
        <v>1.0068371472522089</v>
      </c>
      <c r="I20767" s="115">
        <f t="shared" si="649"/>
        <v>174.3613</v>
      </c>
    </row>
    <row r="20768" spans="1:9" hidden="1">
      <c r="A20768" s="115" t="s">
        <v>52862</v>
      </c>
      <c r="B20768" s="115" t="s">
        <v>52863</v>
      </c>
      <c r="C20768" s="115" t="s">
        <v>51688</v>
      </c>
      <c r="D20768" s="115" t="s">
        <v>2038</v>
      </c>
      <c r="E20768" s="115">
        <v>2.1966999999999999</v>
      </c>
      <c r="F20768" s="674">
        <v>293.83600000000001</v>
      </c>
      <c r="G20768" s="674">
        <v>295.84500000000003</v>
      </c>
      <c r="H20768" s="115">
        <f t="shared" si="648"/>
        <v>1.0068371472522089</v>
      </c>
      <c r="I20768" s="115">
        <f t="shared" si="649"/>
        <v>2.2117</v>
      </c>
    </row>
    <row r="20769" spans="1:9" hidden="1">
      <c r="A20769" s="115" t="s">
        <v>52864</v>
      </c>
      <c r="B20769" s="115" t="s">
        <v>52865</v>
      </c>
      <c r="C20769" s="115" t="s">
        <v>51691</v>
      </c>
      <c r="D20769" s="115" t="s">
        <v>2038</v>
      </c>
      <c r="E20769" s="115">
        <v>0.99260000000000004</v>
      </c>
      <c r="F20769" s="674">
        <v>293.83600000000001</v>
      </c>
      <c r="G20769" s="674">
        <v>295.84500000000003</v>
      </c>
      <c r="H20769" s="115">
        <f t="shared" si="648"/>
        <v>1.0068371472522089</v>
      </c>
      <c r="I20769" s="115">
        <f t="shared" si="649"/>
        <v>0.99939999999999996</v>
      </c>
    </row>
    <row r="20770" spans="1:9" hidden="1">
      <c r="A20770" s="115" t="s">
        <v>52866</v>
      </c>
      <c r="B20770" s="115" t="s">
        <v>52867</v>
      </c>
      <c r="C20770" s="115" t="s">
        <v>51694</v>
      </c>
      <c r="D20770" s="115" t="s">
        <v>2038</v>
      </c>
      <c r="E20770" s="115">
        <v>3.0053999999999998</v>
      </c>
      <c r="F20770" s="674">
        <v>293.83600000000001</v>
      </c>
      <c r="G20770" s="674">
        <v>295.84500000000003</v>
      </c>
      <c r="H20770" s="115">
        <f t="shared" si="648"/>
        <v>1.0068371472522089</v>
      </c>
      <c r="I20770" s="115">
        <f t="shared" si="649"/>
        <v>3.0259</v>
      </c>
    </row>
    <row r="20771" spans="1:9" hidden="1">
      <c r="A20771" s="115" t="s">
        <v>52868</v>
      </c>
      <c r="B20771" s="115" t="s">
        <v>52869</v>
      </c>
      <c r="C20771" s="115" t="s">
        <v>51697</v>
      </c>
      <c r="D20771" s="115" t="s">
        <v>2038</v>
      </c>
      <c r="E20771" s="115">
        <v>0.50409999999999999</v>
      </c>
      <c r="F20771" s="674">
        <v>293.83600000000001</v>
      </c>
      <c r="G20771" s="674">
        <v>295.84500000000003</v>
      </c>
      <c r="H20771" s="115">
        <f t="shared" si="648"/>
        <v>1.0068371472522089</v>
      </c>
      <c r="I20771" s="115">
        <f t="shared" si="649"/>
        <v>0.50749999999999995</v>
      </c>
    </row>
    <row r="20772" spans="1:9" hidden="1">
      <c r="A20772" s="115" t="s">
        <v>52870</v>
      </c>
      <c r="B20772" s="115" t="s">
        <v>52871</v>
      </c>
      <c r="C20772" s="115" t="s">
        <v>51700</v>
      </c>
      <c r="D20772" s="115" t="s">
        <v>2038</v>
      </c>
      <c r="E20772" s="115">
        <v>0.60729999999999995</v>
      </c>
      <c r="F20772" s="674">
        <v>293.83600000000001</v>
      </c>
      <c r="G20772" s="674">
        <v>295.84500000000003</v>
      </c>
      <c r="H20772" s="115">
        <f t="shared" si="648"/>
        <v>1.0068371472522089</v>
      </c>
      <c r="I20772" s="115">
        <f t="shared" si="649"/>
        <v>0.61150000000000004</v>
      </c>
    </row>
    <row r="20773" spans="1:9" hidden="1">
      <c r="A20773" s="115" t="s">
        <v>52872</v>
      </c>
      <c r="B20773" s="115" t="s">
        <v>52873</v>
      </c>
      <c r="C20773" s="115" t="s">
        <v>51703</v>
      </c>
      <c r="D20773" s="115" t="s">
        <v>1453</v>
      </c>
      <c r="E20773" s="115">
        <v>234.0778</v>
      </c>
      <c r="F20773" s="674">
        <v>293.83600000000001</v>
      </c>
      <c r="G20773" s="674">
        <v>295.84500000000003</v>
      </c>
      <c r="H20773" s="115">
        <f t="shared" si="648"/>
        <v>1.0068371472522089</v>
      </c>
      <c r="I20773" s="115">
        <f t="shared" si="649"/>
        <v>235.6782</v>
      </c>
    </row>
    <row r="20774" spans="1:9" hidden="1">
      <c r="A20774" s="115" t="s">
        <v>52874</v>
      </c>
      <c r="B20774" s="115" t="s">
        <v>52875</v>
      </c>
      <c r="C20774" s="115" t="s">
        <v>51706</v>
      </c>
      <c r="D20774" s="115" t="s">
        <v>1453</v>
      </c>
      <c r="E20774" s="115">
        <v>16.719899999999999</v>
      </c>
      <c r="F20774" s="674">
        <v>293.83600000000001</v>
      </c>
      <c r="G20774" s="674">
        <v>295.84500000000003</v>
      </c>
      <c r="H20774" s="115">
        <f t="shared" si="648"/>
        <v>1.0068371472522089</v>
      </c>
      <c r="I20774" s="115">
        <f t="shared" si="649"/>
        <v>16.834199999999999</v>
      </c>
    </row>
    <row r="20775" spans="1:9" hidden="1">
      <c r="A20775" s="115" t="s">
        <v>52876</v>
      </c>
      <c r="B20775" s="115" t="s">
        <v>52877</v>
      </c>
      <c r="C20775" s="115" t="s">
        <v>51709</v>
      </c>
      <c r="D20775" s="115" t="s">
        <v>1453</v>
      </c>
      <c r="E20775" s="115">
        <v>14.700200000000001</v>
      </c>
      <c r="F20775" s="674">
        <v>293.83600000000001</v>
      </c>
      <c r="G20775" s="674">
        <v>295.84500000000003</v>
      </c>
      <c r="H20775" s="115">
        <f t="shared" si="648"/>
        <v>1.0068371472522089</v>
      </c>
      <c r="I20775" s="115">
        <f t="shared" si="649"/>
        <v>14.800700000000001</v>
      </c>
    </row>
    <row r="20776" spans="1:9" hidden="1">
      <c r="A20776" s="115" t="s">
        <v>52878</v>
      </c>
      <c r="B20776" s="115" t="s">
        <v>52879</v>
      </c>
      <c r="C20776" s="115" t="s">
        <v>51712</v>
      </c>
      <c r="D20776" s="115" t="s">
        <v>1453</v>
      </c>
      <c r="E20776" s="115">
        <v>46.941099999999999</v>
      </c>
      <c r="F20776" s="674">
        <v>293.83600000000001</v>
      </c>
      <c r="G20776" s="674">
        <v>295.84500000000003</v>
      </c>
      <c r="H20776" s="115">
        <f t="shared" si="648"/>
        <v>1.0068371472522089</v>
      </c>
      <c r="I20776" s="115">
        <f t="shared" si="649"/>
        <v>47.262</v>
      </c>
    </row>
    <row r="20777" spans="1:9" hidden="1">
      <c r="A20777" s="115" t="s">
        <v>52880</v>
      </c>
      <c r="B20777" s="115" t="s">
        <v>52881</v>
      </c>
      <c r="C20777" s="115" t="s">
        <v>51715</v>
      </c>
      <c r="D20777" s="115" t="s">
        <v>1453</v>
      </c>
      <c r="E20777" s="115">
        <v>53.329700000000003</v>
      </c>
      <c r="F20777" s="674">
        <v>293.83600000000001</v>
      </c>
      <c r="G20777" s="674">
        <v>295.84500000000003</v>
      </c>
      <c r="H20777" s="115">
        <f t="shared" si="648"/>
        <v>1.0068371472522089</v>
      </c>
      <c r="I20777" s="115">
        <f t="shared" si="649"/>
        <v>53.694299999999998</v>
      </c>
    </row>
    <row r="20778" spans="1:9" hidden="1">
      <c r="A20778" s="115" t="s">
        <v>52882</v>
      </c>
      <c r="B20778" s="115" t="s">
        <v>52883</v>
      </c>
      <c r="C20778" s="115" t="s">
        <v>51718</v>
      </c>
      <c r="D20778" s="115" t="s">
        <v>1453</v>
      </c>
      <c r="E20778" s="115">
        <v>135.49369999999999</v>
      </c>
      <c r="F20778" s="674">
        <v>293.83600000000001</v>
      </c>
      <c r="G20778" s="674">
        <v>295.84500000000003</v>
      </c>
      <c r="H20778" s="115">
        <f t="shared" si="648"/>
        <v>1.0068371472522089</v>
      </c>
      <c r="I20778" s="115">
        <f t="shared" si="649"/>
        <v>136.42009999999999</v>
      </c>
    </row>
    <row r="20779" spans="1:9" hidden="1">
      <c r="A20779" s="115" t="s">
        <v>52884</v>
      </c>
      <c r="B20779" s="115" t="s">
        <v>52885</v>
      </c>
      <c r="C20779" s="115" t="s">
        <v>51721</v>
      </c>
      <c r="D20779" s="115" t="s">
        <v>1453</v>
      </c>
      <c r="E20779" s="115">
        <v>311.08390000000003</v>
      </c>
      <c r="F20779" s="674">
        <v>293.83600000000001</v>
      </c>
      <c r="G20779" s="674">
        <v>295.84500000000003</v>
      </c>
      <c r="H20779" s="115">
        <f t="shared" si="648"/>
        <v>1.0068371472522089</v>
      </c>
      <c r="I20779" s="115">
        <f t="shared" si="649"/>
        <v>313.21080000000001</v>
      </c>
    </row>
    <row r="20780" spans="1:9" hidden="1">
      <c r="A20780" s="115" t="s">
        <v>52886</v>
      </c>
      <c r="B20780" s="115" t="s">
        <v>52887</v>
      </c>
      <c r="C20780" s="115" t="s">
        <v>51724</v>
      </c>
      <c r="D20780" s="115" t="s">
        <v>1138</v>
      </c>
      <c r="E20780" s="115">
        <v>5.4074999999999998</v>
      </c>
      <c r="F20780" s="674">
        <v>293.83600000000001</v>
      </c>
      <c r="G20780" s="674">
        <v>295.84500000000003</v>
      </c>
      <c r="H20780" s="115">
        <f t="shared" si="648"/>
        <v>1.0068371472522089</v>
      </c>
      <c r="I20780" s="115">
        <f t="shared" si="649"/>
        <v>5.4444999999999997</v>
      </c>
    </row>
    <row r="20781" spans="1:9" hidden="1">
      <c r="A20781" s="115" t="s">
        <v>52888</v>
      </c>
      <c r="B20781" s="115" t="s">
        <v>52889</v>
      </c>
      <c r="C20781" s="115" t="s">
        <v>51727</v>
      </c>
      <c r="D20781" s="115" t="s">
        <v>1242</v>
      </c>
      <c r="E20781" s="115">
        <v>64.241900000000001</v>
      </c>
      <c r="F20781" s="674">
        <v>293.83600000000001</v>
      </c>
      <c r="G20781" s="674">
        <v>295.84500000000003</v>
      </c>
      <c r="H20781" s="115">
        <f t="shared" si="648"/>
        <v>1.0068371472522089</v>
      </c>
      <c r="I20781" s="115">
        <f t="shared" si="649"/>
        <v>64.681100000000001</v>
      </c>
    </row>
    <row r="20782" spans="1:9" hidden="1">
      <c r="A20782" s="115" t="s">
        <v>52890</v>
      </c>
      <c r="B20782" s="115" t="s">
        <v>52891</v>
      </c>
      <c r="C20782" s="115" t="s">
        <v>51730</v>
      </c>
      <c r="D20782" s="115" t="s">
        <v>1138</v>
      </c>
      <c r="E20782" s="115">
        <v>1451.2048</v>
      </c>
      <c r="F20782" s="674">
        <v>293.83600000000001</v>
      </c>
      <c r="G20782" s="674">
        <v>295.84500000000003</v>
      </c>
      <c r="H20782" s="115">
        <f t="shared" si="648"/>
        <v>1.0068371472522089</v>
      </c>
      <c r="I20782" s="115">
        <f t="shared" si="649"/>
        <v>1461.1269</v>
      </c>
    </row>
    <row r="20783" spans="1:9" hidden="1">
      <c r="A20783" s="115" t="s">
        <v>52892</v>
      </c>
      <c r="B20783" s="115" t="s">
        <v>52893</v>
      </c>
      <c r="C20783" s="115" t="s">
        <v>51733</v>
      </c>
      <c r="D20783" s="115" t="s">
        <v>1242</v>
      </c>
      <c r="E20783" s="115">
        <v>100.03449999999999</v>
      </c>
      <c r="F20783" s="674">
        <v>293.83600000000001</v>
      </c>
      <c r="G20783" s="674">
        <v>295.84500000000003</v>
      </c>
      <c r="H20783" s="115">
        <f t="shared" si="648"/>
        <v>1.0068371472522089</v>
      </c>
      <c r="I20783" s="115">
        <f t="shared" si="649"/>
        <v>100.71850000000001</v>
      </c>
    </row>
    <row r="20784" spans="1:9" hidden="1">
      <c r="A20784" s="115" t="s">
        <v>52894</v>
      </c>
      <c r="B20784" s="115" t="s">
        <v>52895</v>
      </c>
      <c r="C20784" s="115" t="s">
        <v>51736</v>
      </c>
      <c r="D20784" s="115" t="s">
        <v>1242</v>
      </c>
      <c r="E20784" s="115">
        <v>70.626400000000004</v>
      </c>
      <c r="F20784" s="674">
        <v>293.83600000000001</v>
      </c>
      <c r="G20784" s="674">
        <v>295.84500000000003</v>
      </c>
      <c r="H20784" s="115">
        <f t="shared" si="648"/>
        <v>1.0068371472522089</v>
      </c>
      <c r="I20784" s="115">
        <f t="shared" si="649"/>
        <v>71.109300000000005</v>
      </c>
    </row>
    <row r="20785" spans="1:9" hidden="1">
      <c r="A20785" s="115" t="s">
        <v>52896</v>
      </c>
      <c r="B20785" s="115" t="s">
        <v>52897</v>
      </c>
      <c r="C20785" s="115" t="s">
        <v>51739</v>
      </c>
      <c r="D20785" s="115" t="s">
        <v>1138</v>
      </c>
      <c r="E20785" s="115">
        <v>4645.7969999999996</v>
      </c>
      <c r="F20785" s="674">
        <v>293.83600000000001</v>
      </c>
      <c r="G20785" s="674">
        <v>295.84500000000003</v>
      </c>
      <c r="H20785" s="115">
        <f t="shared" si="648"/>
        <v>1.0068371472522089</v>
      </c>
      <c r="I20785" s="115">
        <f t="shared" si="649"/>
        <v>4677.5609999999997</v>
      </c>
    </row>
    <row r="20786" spans="1:9" hidden="1">
      <c r="A20786" s="115" t="s">
        <v>52898</v>
      </c>
      <c r="B20786" s="115" t="s">
        <v>52899</v>
      </c>
      <c r="C20786" s="115" t="s">
        <v>51742</v>
      </c>
      <c r="D20786" s="115" t="s">
        <v>1138</v>
      </c>
      <c r="E20786" s="115">
        <v>5703.5352000000003</v>
      </c>
      <c r="F20786" s="674">
        <v>293.83600000000001</v>
      </c>
      <c r="G20786" s="674">
        <v>295.84500000000003</v>
      </c>
      <c r="H20786" s="115">
        <f t="shared" si="648"/>
        <v>1.0068371472522089</v>
      </c>
      <c r="I20786" s="115">
        <f t="shared" si="649"/>
        <v>5742.5311000000002</v>
      </c>
    </row>
    <row r="20787" spans="1:9" hidden="1">
      <c r="A20787" s="115" t="s">
        <v>52900</v>
      </c>
      <c r="B20787" s="115" t="s">
        <v>52901</v>
      </c>
      <c r="C20787" s="115" t="s">
        <v>51745</v>
      </c>
      <c r="D20787" s="115" t="s">
        <v>1138</v>
      </c>
      <c r="E20787" s="115">
        <v>5283.1738999999998</v>
      </c>
      <c r="F20787" s="674">
        <v>293.83600000000001</v>
      </c>
      <c r="G20787" s="674">
        <v>295.84500000000003</v>
      </c>
      <c r="H20787" s="115">
        <f t="shared" si="648"/>
        <v>1.0068371472522089</v>
      </c>
      <c r="I20787" s="115">
        <f t="shared" si="649"/>
        <v>5319.2956999999997</v>
      </c>
    </row>
    <row r="20788" spans="1:9" hidden="1">
      <c r="A20788" s="115" t="s">
        <v>52902</v>
      </c>
      <c r="B20788" s="115" t="s">
        <v>52903</v>
      </c>
      <c r="C20788" s="115" t="s">
        <v>51748</v>
      </c>
      <c r="D20788" s="115" t="s">
        <v>1138</v>
      </c>
      <c r="E20788" s="115">
        <v>6931.6085999999996</v>
      </c>
      <c r="F20788" s="674">
        <v>293.83600000000001</v>
      </c>
      <c r="G20788" s="674">
        <v>295.84500000000003</v>
      </c>
      <c r="H20788" s="115">
        <f t="shared" si="648"/>
        <v>1.0068371472522089</v>
      </c>
      <c r="I20788" s="115">
        <f t="shared" si="649"/>
        <v>6979.0010000000002</v>
      </c>
    </row>
    <row r="20789" spans="1:9" hidden="1">
      <c r="A20789" s="115" t="s">
        <v>52904</v>
      </c>
      <c r="B20789" s="115" t="s">
        <v>52905</v>
      </c>
      <c r="C20789" s="115" t="s">
        <v>51751</v>
      </c>
      <c r="D20789" s="115" t="s">
        <v>1138</v>
      </c>
      <c r="E20789" s="115">
        <v>7143.5322999999999</v>
      </c>
      <c r="F20789" s="674">
        <v>293.83600000000001</v>
      </c>
      <c r="G20789" s="674">
        <v>295.84500000000003</v>
      </c>
      <c r="H20789" s="115">
        <f t="shared" si="648"/>
        <v>1.0068371472522089</v>
      </c>
      <c r="I20789" s="115">
        <f t="shared" si="649"/>
        <v>7192.3737000000001</v>
      </c>
    </row>
    <row r="20790" spans="1:9" hidden="1">
      <c r="A20790" s="115" t="s">
        <v>52906</v>
      </c>
      <c r="B20790" s="115" t="s">
        <v>52907</v>
      </c>
      <c r="C20790" s="115" t="s">
        <v>51754</v>
      </c>
      <c r="D20790" s="115" t="s">
        <v>1138</v>
      </c>
      <c r="E20790" s="115">
        <v>9397.3029000000006</v>
      </c>
      <c r="F20790" s="674">
        <v>293.83600000000001</v>
      </c>
      <c r="G20790" s="674">
        <v>295.84500000000003</v>
      </c>
      <c r="H20790" s="115">
        <f t="shared" si="648"/>
        <v>1.0068371472522089</v>
      </c>
      <c r="I20790" s="115">
        <f t="shared" si="649"/>
        <v>9461.5535999999993</v>
      </c>
    </row>
    <row r="20791" spans="1:9" hidden="1">
      <c r="A20791" s="115" t="s">
        <v>52908</v>
      </c>
      <c r="B20791" s="115" t="s">
        <v>52909</v>
      </c>
      <c r="C20791" s="115" t="s">
        <v>51757</v>
      </c>
      <c r="D20791" s="115" t="s">
        <v>1453</v>
      </c>
      <c r="E20791" s="115">
        <v>139.19999999999999</v>
      </c>
      <c r="F20791" s="674">
        <v>293.83600000000001</v>
      </c>
      <c r="G20791" s="674">
        <v>295.84500000000003</v>
      </c>
      <c r="H20791" s="115">
        <f t="shared" si="648"/>
        <v>1.0068371472522089</v>
      </c>
      <c r="I20791" s="115">
        <f t="shared" si="649"/>
        <v>140.15170000000001</v>
      </c>
    </row>
    <row r="20792" spans="1:9" hidden="1">
      <c r="A20792" s="115" t="s">
        <v>52910</v>
      </c>
      <c r="B20792" s="115" t="s">
        <v>52911</v>
      </c>
      <c r="C20792" s="115" t="s">
        <v>51760</v>
      </c>
      <c r="D20792" s="115" t="s">
        <v>1453</v>
      </c>
      <c r="E20792" s="115">
        <v>151.36510000000001</v>
      </c>
      <c r="F20792" s="674">
        <v>293.83600000000001</v>
      </c>
      <c r="G20792" s="674">
        <v>295.84500000000003</v>
      </c>
      <c r="H20792" s="115">
        <f t="shared" si="648"/>
        <v>1.0068371472522089</v>
      </c>
      <c r="I20792" s="115">
        <f t="shared" si="649"/>
        <v>152.4</v>
      </c>
    </row>
    <row r="20793" spans="1:9" hidden="1">
      <c r="A20793" s="115" t="s">
        <v>52912</v>
      </c>
      <c r="B20793" s="115" t="s">
        <v>52913</v>
      </c>
      <c r="C20793" s="115" t="s">
        <v>51763</v>
      </c>
      <c r="D20793" s="115" t="s">
        <v>1453</v>
      </c>
      <c r="E20793" s="115">
        <v>1062.5904</v>
      </c>
      <c r="F20793" s="674">
        <v>293.83600000000001</v>
      </c>
      <c r="G20793" s="674">
        <v>295.84500000000003</v>
      </c>
      <c r="H20793" s="115">
        <f t="shared" si="648"/>
        <v>1.0068371472522089</v>
      </c>
      <c r="I20793" s="115">
        <f t="shared" si="649"/>
        <v>1069.8554999999999</v>
      </c>
    </row>
    <row r="20794" spans="1:9" hidden="1">
      <c r="A20794" s="115" t="s">
        <v>52914</v>
      </c>
      <c r="B20794" s="115" t="s">
        <v>52915</v>
      </c>
      <c r="C20794" s="115" t="s">
        <v>51766</v>
      </c>
      <c r="D20794" s="115" t="s">
        <v>1453</v>
      </c>
      <c r="E20794" s="115">
        <v>515.76300000000003</v>
      </c>
      <c r="F20794" s="674">
        <v>293.83600000000001</v>
      </c>
      <c r="G20794" s="674">
        <v>295.84500000000003</v>
      </c>
      <c r="H20794" s="115">
        <f t="shared" si="648"/>
        <v>1.0068371472522089</v>
      </c>
      <c r="I20794" s="115">
        <f t="shared" si="649"/>
        <v>519.28930000000003</v>
      </c>
    </row>
    <row r="20795" spans="1:9" hidden="1">
      <c r="A20795" s="115" t="s">
        <v>52916</v>
      </c>
      <c r="B20795" s="115" t="s">
        <v>52917</v>
      </c>
      <c r="C20795" s="115" t="s">
        <v>51769</v>
      </c>
      <c r="D20795" s="115" t="s">
        <v>1453</v>
      </c>
      <c r="E20795" s="115">
        <v>780.53189999999995</v>
      </c>
      <c r="F20795" s="674">
        <v>293.83600000000001</v>
      </c>
      <c r="G20795" s="674">
        <v>295.84500000000003</v>
      </c>
      <c r="H20795" s="115">
        <f t="shared" si="648"/>
        <v>1.0068371472522089</v>
      </c>
      <c r="I20795" s="115">
        <f t="shared" si="649"/>
        <v>785.86850000000004</v>
      </c>
    </row>
    <row r="20796" spans="1:9" hidden="1">
      <c r="A20796" s="115" t="s">
        <v>52918</v>
      </c>
      <c r="B20796" s="115" t="s">
        <v>52919</v>
      </c>
      <c r="C20796" s="115" t="s">
        <v>51772</v>
      </c>
      <c r="D20796" s="115" t="s">
        <v>1453</v>
      </c>
      <c r="E20796" s="115">
        <v>1059.5684000000001</v>
      </c>
      <c r="F20796" s="674">
        <v>293.83600000000001</v>
      </c>
      <c r="G20796" s="674">
        <v>295.84500000000003</v>
      </c>
      <c r="H20796" s="115">
        <f t="shared" si="648"/>
        <v>1.0068371472522089</v>
      </c>
      <c r="I20796" s="115">
        <f t="shared" si="649"/>
        <v>1066.8127999999999</v>
      </c>
    </row>
    <row r="20797" spans="1:9" hidden="1">
      <c r="A20797" s="115" t="s">
        <v>52920</v>
      </c>
      <c r="B20797" s="115" t="s">
        <v>52921</v>
      </c>
      <c r="C20797" s="115" t="s">
        <v>51775</v>
      </c>
      <c r="D20797" s="115" t="s">
        <v>1453</v>
      </c>
      <c r="E20797" s="115">
        <v>779.69809999999995</v>
      </c>
      <c r="F20797" s="674">
        <v>293.83600000000001</v>
      </c>
      <c r="G20797" s="674">
        <v>295.84500000000003</v>
      </c>
      <c r="H20797" s="115">
        <f t="shared" si="648"/>
        <v>1.0068371472522089</v>
      </c>
      <c r="I20797" s="115">
        <f t="shared" si="649"/>
        <v>785.029</v>
      </c>
    </row>
    <row r="20798" spans="1:9" hidden="1">
      <c r="A20798" s="115" t="s">
        <v>52922</v>
      </c>
      <c r="B20798" s="115" t="s">
        <v>52923</v>
      </c>
      <c r="C20798" s="115" t="s">
        <v>51778</v>
      </c>
      <c r="D20798" s="115" t="s">
        <v>2038</v>
      </c>
      <c r="E20798" s="115">
        <v>2.8849999999999998</v>
      </c>
      <c r="F20798" s="674">
        <v>293.83600000000001</v>
      </c>
      <c r="G20798" s="674">
        <v>295.84500000000003</v>
      </c>
      <c r="H20798" s="115">
        <f t="shared" si="648"/>
        <v>1.0068371472522089</v>
      </c>
      <c r="I20798" s="115">
        <f t="shared" si="649"/>
        <v>2.9047000000000001</v>
      </c>
    </row>
    <row r="20799" spans="1:9" hidden="1">
      <c r="A20799" s="115" t="s">
        <v>52924</v>
      </c>
      <c r="B20799" s="115" t="s">
        <v>52925</v>
      </c>
      <c r="C20799" s="115" t="s">
        <v>51781</v>
      </c>
      <c r="D20799" s="115" t="s">
        <v>2038</v>
      </c>
      <c r="E20799" s="115">
        <v>7.1032999999999999</v>
      </c>
      <c r="F20799" s="674">
        <v>293.83600000000001</v>
      </c>
      <c r="G20799" s="674">
        <v>295.84500000000003</v>
      </c>
      <c r="H20799" s="115">
        <f t="shared" si="648"/>
        <v>1.0068371472522089</v>
      </c>
      <c r="I20799" s="115">
        <f t="shared" si="649"/>
        <v>7.1519000000000004</v>
      </c>
    </row>
    <row r="20800" spans="1:9" hidden="1">
      <c r="A20800" s="115" t="s">
        <v>52926</v>
      </c>
      <c r="B20800" s="115" t="s">
        <v>52927</v>
      </c>
      <c r="C20800" s="115" t="s">
        <v>51784</v>
      </c>
      <c r="D20800" s="115" t="s">
        <v>1453</v>
      </c>
      <c r="E20800" s="115">
        <v>821.91369999999995</v>
      </c>
      <c r="F20800" s="674">
        <v>293.83600000000001</v>
      </c>
      <c r="G20800" s="674">
        <v>295.84500000000003</v>
      </c>
      <c r="H20800" s="115">
        <f t="shared" si="648"/>
        <v>1.0068371472522089</v>
      </c>
      <c r="I20800" s="115">
        <f t="shared" si="649"/>
        <v>827.53319999999997</v>
      </c>
    </row>
    <row r="20801" spans="1:9" hidden="1">
      <c r="A20801" s="115" t="s">
        <v>52928</v>
      </c>
      <c r="B20801" s="115" t="s">
        <v>52929</v>
      </c>
      <c r="C20801" s="115" t="s">
        <v>51787</v>
      </c>
      <c r="D20801" s="115" t="s">
        <v>1453</v>
      </c>
      <c r="E20801" s="115">
        <v>729.18520000000001</v>
      </c>
      <c r="F20801" s="674">
        <v>293.83600000000001</v>
      </c>
      <c r="G20801" s="674">
        <v>295.84500000000003</v>
      </c>
      <c r="H20801" s="115">
        <f t="shared" si="648"/>
        <v>1.0068371472522089</v>
      </c>
      <c r="I20801" s="115">
        <f t="shared" si="649"/>
        <v>734.17070000000001</v>
      </c>
    </row>
    <row r="20802" spans="1:9" hidden="1">
      <c r="A20802" s="115" t="s">
        <v>52930</v>
      </c>
      <c r="B20802" s="115" t="s">
        <v>52931</v>
      </c>
      <c r="C20802" s="115" t="s">
        <v>51790</v>
      </c>
      <c r="D20802" s="115" t="s">
        <v>2038</v>
      </c>
      <c r="E20802" s="115">
        <v>5.2394999999999996</v>
      </c>
      <c r="F20802" s="674">
        <v>293.83600000000001</v>
      </c>
      <c r="G20802" s="674">
        <v>295.84500000000003</v>
      </c>
      <c r="H20802" s="115">
        <f t="shared" si="648"/>
        <v>1.0068371472522089</v>
      </c>
      <c r="I20802" s="115">
        <f t="shared" si="649"/>
        <v>5.2752999999999997</v>
      </c>
    </row>
    <row r="20803" spans="1:9" hidden="1">
      <c r="A20803" s="115" t="s">
        <v>52932</v>
      </c>
      <c r="B20803" s="115" t="s">
        <v>52933</v>
      </c>
      <c r="C20803" s="115" t="s">
        <v>51793</v>
      </c>
      <c r="D20803" s="115" t="s">
        <v>2038</v>
      </c>
      <c r="E20803" s="115">
        <v>1.7585</v>
      </c>
      <c r="F20803" s="674">
        <v>293.83600000000001</v>
      </c>
      <c r="G20803" s="674">
        <v>295.84500000000003</v>
      </c>
      <c r="H20803" s="115">
        <f t="shared" si="648"/>
        <v>1.0068371472522089</v>
      </c>
      <c r="I20803" s="115">
        <f t="shared" si="649"/>
        <v>1.7705</v>
      </c>
    </row>
    <row r="20804" spans="1:9" hidden="1">
      <c r="A20804" s="115" t="s">
        <v>52934</v>
      </c>
      <c r="B20804" s="115" t="s">
        <v>52935</v>
      </c>
      <c r="C20804" s="115" t="s">
        <v>51796</v>
      </c>
      <c r="D20804" s="115" t="s">
        <v>1453</v>
      </c>
      <c r="E20804" s="115">
        <v>711.21109999999999</v>
      </c>
      <c r="F20804" s="674">
        <v>293.83600000000001</v>
      </c>
      <c r="G20804" s="674">
        <v>295.84500000000003</v>
      </c>
      <c r="H20804" s="115">
        <f t="shared" si="648"/>
        <v>1.0068371472522089</v>
      </c>
      <c r="I20804" s="115">
        <f t="shared" si="649"/>
        <v>716.07380000000001</v>
      </c>
    </row>
    <row r="20805" spans="1:9" hidden="1">
      <c r="A20805" s="115" t="s">
        <v>52936</v>
      </c>
      <c r="B20805" s="115" t="s">
        <v>52937</v>
      </c>
      <c r="C20805" s="115" t="s">
        <v>51799</v>
      </c>
      <c r="D20805" s="115" t="s">
        <v>2038</v>
      </c>
      <c r="E20805" s="115">
        <v>4.8505000000000003</v>
      </c>
      <c r="F20805" s="674">
        <v>293.83600000000001</v>
      </c>
      <c r="G20805" s="674">
        <v>295.84500000000003</v>
      </c>
      <c r="H20805" s="115">
        <f t="shared" ref="H20805:H20868" si="650">G20805/F20805</f>
        <v>1.0068371472522089</v>
      </c>
      <c r="I20805" s="115">
        <f t="shared" ref="I20805:I20868" si="651">ROUND(H20805*E20805,4)</f>
        <v>4.8837000000000002</v>
      </c>
    </row>
    <row r="20806" spans="1:9" hidden="1">
      <c r="A20806" s="115" t="s">
        <v>52938</v>
      </c>
      <c r="B20806" s="115" t="s">
        <v>52939</v>
      </c>
      <c r="C20806" s="115" t="s">
        <v>51802</v>
      </c>
      <c r="D20806" s="115" t="s">
        <v>2038</v>
      </c>
      <c r="E20806" s="115">
        <v>13.4068</v>
      </c>
      <c r="F20806" s="674">
        <v>293.83600000000001</v>
      </c>
      <c r="G20806" s="674">
        <v>295.84500000000003</v>
      </c>
      <c r="H20806" s="115">
        <f t="shared" si="650"/>
        <v>1.0068371472522089</v>
      </c>
      <c r="I20806" s="115">
        <f t="shared" si="651"/>
        <v>13.4985</v>
      </c>
    </row>
    <row r="20807" spans="1:9" hidden="1">
      <c r="A20807" s="115" t="s">
        <v>52940</v>
      </c>
      <c r="B20807" s="115" t="s">
        <v>52941</v>
      </c>
      <c r="C20807" s="115" t="s">
        <v>51805</v>
      </c>
      <c r="D20807" s="115" t="s">
        <v>2038</v>
      </c>
      <c r="E20807" s="115">
        <v>17.5991</v>
      </c>
      <c r="F20807" s="674">
        <v>293.83600000000001</v>
      </c>
      <c r="G20807" s="674">
        <v>295.84500000000003</v>
      </c>
      <c r="H20807" s="115">
        <f t="shared" si="650"/>
        <v>1.0068371472522089</v>
      </c>
      <c r="I20807" s="115">
        <f t="shared" si="651"/>
        <v>17.7194</v>
      </c>
    </row>
    <row r="20808" spans="1:9" hidden="1">
      <c r="A20808" s="115" t="s">
        <v>52942</v>
      </c>
      <c r="B20808" s="115" t="s">
        <v>52943</v>
      </c>
      <c r="C20808" s="115" t="s">
        <v>51808</v>
      </c>
      <c r="D20808" s="115" t="s">
        <v>1453</v>
      </c>
      <c r="E20808" s="115">
        <v>59.623699999999999</v>
      </c>
      <c r="F20808" s="674">
        <v>293.83600000000001</v>
      </c>
      <c r="G20808" s="674">
        <v>295.84500000000003</v>
      </c>
      <c r="H20808" s="115">
        <f t="shared" si="650"/>
        <v>1.0068371472522089</v>
      </c>
      <c r="I20808" s="115">
        <f t="shared" si="651"/>
        <v>60.031399999999998</v>
      </c>
    </row>
    <row r="20809" spans="1:9" hidden="1">
      <c r="A20809" s="115" t="s">
        <v>52944</v>
      </c>
      <c r="B20809" s="115" t="s">
        <v>52945</v>
      </c>
      <c r="C20809" s="115" t="s">
        <v>51811</v>
      </c>
      <c r="D20809" s="115" t="s">
        <v>1694</v>
      </c>
      <c r="E20809" s="115">
        <v>3605</v>
      </c>
      <c r="F20809" s="674">
        <v>293.83600000000001</v>
      </c>
      <c r="G20809" s="674">
        <v>295.84500000000003</v>
      </c>
      <c r="H20809" s="115">
        <f t="shared" si="650"/>
        <v>1.0068371472522089</v>
      </c>
      <c r="I20809" s="115">
        <f t="shared" si="651"/>
        <v>3629.6478999999999</v>
      </c>
    </row>
    <row r="20810" spans="1:9" hidden="1">
      <c r="A20810" s="115" t="s">
        <v>52946</v>
      </c>
      <c r="B20810" s="115" t="s">
        <v>52947</v>
      </c>
      <c r="C20810" s="115" t="s">
        <v>51814</v>
      </c>
      <c r="D20810" s="115" t="s">
        <v>1453</v>
      </c>
      <c r="E20810" s="115">
        <v>19</v>
      </c>
      <c r="F20810" s="674">
        <v>293.83600000000001</v>
      </c>
      <c r="G20810" s="674">
        <v>295.84500000000003</v>
      </c>
      <c r="H20810" s="115">
        <f t="shared" si="650"/>
        <v>1.0068371472522089</v>
      </c>
      <c r="I20810" s="115">
        <f t="shared" si="651"/>
        <v>19.129899999999999</v>
      </c>
    </row>
    <row r="20811" spans="1:9" hidden="1">
      <c r="A20811" s="115" t="s">
        <v>52948</v>
      </c>
      <c r="B20811" s="115" t="s">
        <v>52949</v>
      </c>
      <c r="C20811" s="115" t="s">
        <v>51817</v>
      </c>
      <c r="D20811" s="115" t="s">
        <v>1453</v>
      </c>
      <c r="E20811" s="115">
        <v>115</v>
      </c>
      <c r="F20811" s="674">
        <v>293.83600000000001</v>
      </c>
      <c r="G20811" s="674">
        <v>295.84500000000003</v>
      </c>
      <c r="H20811" s="115">
        <f t="shared" si="650"/>
        <v>1.0068371472522089</v>
      </c>
      <c r="I20811" s="115">
        <f t="shared" si="651"/>
        <v>115.7863</v>
      </c>
    </row>
    <row r="20812" spans="1:9" hidden="1">
      <c r="A20812" s="115" t="s">
        <v>52950</v>
      </c>
      <c r="B20812" s="115" t="s">
        <v>52951</v>
      </c>
      <c r="C20812" s="115" t="s">
        <v>51820</v>
      </c>
      <c r="D20812" s="115" t="s">
        <v>1453</v>
      </c>
      <c r="E20812" s="115">
        <v>40</v>
      </c>
      <c r="F20812" s="674">
        <v>293.83600000000001</v>
      </c>
      <c r="G20812" s="674">
        <v>295.84500000000003</v>
      </c>
      <c r="H20812" s="115">
        <f t="shared" si="650"/>
        <v>1.0068371472522089</v>
      </c>
      <c r="I20812" s="115">
        <f t="shared" si="651"/>
        <v>40.273499999999999</v>
      </c>
    </row>
    <row r="20813" spans="1:9" hidden="1">
      <c r="A20813" s="115" t="s">
        <v>52952</v>
      </c>
      <c r="B20813" s="115" t="s">
        <v>52953</v>
      </c>
      <c r="C20813" s="115" t="s">
        <v>51823</v>
      </c>
      <c r="D20813" s="115" t="s">
        <v>1453</v>
      </c>
      <c r="E20813" s="115">
        <v>109</v>
      </c>
      <c r="F20813" s="674">
        <v>293.83600000000001</v>
      </c>
      <c r="G20813" s="674">
        <v>295.84500000000003</v>
      </c>
      <c r="H20813" s="115">
        <f t="shared" si="650"/>
        <v>1.0068371472522089</v>
      </c>
      <c r="I20813" s="115">
        <f t="shared" si="651"/>
        <v>109.7452</v>
      </c>
    </row>
    <row r="20814" spans="1:9" hidden="1">
      <c r="A20814" s="115" t="s">
        <v>52954</v>
      </c>
      <c r="B20814" s="115" t="s">
        <v>52955</v>
      </c>
      <c r="C20814" s="115" t="s">
        <v>51826</v>
      </c>
      <c r="D20814" s="115" t="s">
        <v>1453</v>
      </c>
      <c r="E20814" s="115">
        <v>70</v>
      </c>
      <c r="F20814" s="674">
        <v>293.83600000000001</v>
      </c>
      <c r="G20814" s="674">
        <v>295.84500000000003</v>
      </c>
      <c r="H20814" s="115">
        <f t="shared" si="650"/>
        <v>1.0068371472522089</v>
      </c>
      <c r="I20814" s="115">
        <f t="shared" si="651"/>
        <v>70.4786</v>
      </c>
    </row>
    <row r="20815" spans="1:9" hidden="1">
      <c r="A20815" s="115" t="s">
        <v>52956</v>
      </c>
      <c r="B20815" s="115" t="s">
        <v>52957</v>
      </c>
      <c r="C20815" s="115" t="s">
        <v>51829</v>
      </c>
      <c r="D20815" s="115" t="s">
        <v>1453</v>
      </c>
      <c r="E20815" s="115">
        <v>108.2135</v>
      </c>
      <c r="F20815" s="674">
        <v>293.83600000000001</v>
      </c>
      <c r="G20815" s="674">
        <v>295.84500000000003</v>
      </c>
      <c r="H20815" s="115">
        <f t="shared" si="650"/>
        <v>1.0068371472522089</v>
      </c>
      <c r="I20815" s="115">
        <f t="shared" si="651"/>
        <v>108.9534</v>
      </c>
    </row>
    <row r="20816" spans="1:9" hidden="1">
      <c r="A20816" s="115" t="s">
        <v>52958</v>
      </c>
      <c r="B20816" s="115" t="s">
        <v>52959</v>
      </c>
      <c r="C20816" s="115" t="s">
        <v>51832</v>
      </c>
      <c r="D20816" s="115" t="s">
        <v>1453</v>
      </c>
      <c r="E20816" s="115">
        <v>108.75</v>
      </c>
      <c r="F20816" s="674">
        <v>293.83600000000001</v>
      </c>
      <c r="G20816" s="674">
        <v>295.84500000000003</v>
      </c>
      <c r="H20816" s="115">
        <f t="shared" si="650"/>
        <v>1.0068371472522089</v>
      </c>
      <c r="I20816" s="115">
        <f t="shared" si="651"/>
        <v>109.4935</v>
      </c>
    </row>
    <row r="20817" spans="1:9" hidden="1">
      <c r="A20817" s="115" t="s">
        <v>52960</v>
      </c>
      <c r="B20817" s="115" t="s">
        <v>52961</v>
      </c>
      <c r="C20817" s="115" t="s">
        <v>51835</v>
      </c>
      <c r="D20817" s="115" t="s">
        <v>1453</v>
      </c>
      <c r="E20817" s="115">
        <v>108.75</v>
      </c>
      <c r="F20817" s="674">
        <v>293.83600000000001</v>
      </c>
      <c r="G20817" s="674">
        <v>295.84500000000003</v>
      </c>
      <c r="H20817" s="115">
        <f t="shared" si="650"/>
        <v>1.0068371472522089</v>
      </c>
      <c r="I20817" s="115">
        <f t="shared" si="651"/>
        <v>109.4935</v>
      </c>
    </row>
    <row r="20818" spans="1:9" hidden="1">
      <c r="A20818" s="115" t="s">
        <v>52962</v>
      </c>
      <c r="B20818" s="115" t="s">
        <v>52963</v>
      </c>
      <c r="C20818" s="115" t="s">
        <v>51838</v>
      </c>
      <c r="D20818" s="115" t="s">
        <v>1453</v>
      </c>
      <c r="E20818" s="115">
        <v>113.6</v>
      </c>
      <c r="F20818" s="674">
        <v>293.83600000000001</v>
      </c>
      <c r="G20818" s="674">
        <v>295.84500000000003</v>
      </c>
      <c r="H20818" s="115">
        <f t="shared" si="650"/>
        <v>1.0068371472522089</v>
      </c>
      <c r="I20818" s="115">
        <f t="shared" si="651"/>
        <v>114.3767</v>
      </c>
    </row>
    <row r="20819" spans="1:9" hidden="1">
      <c r="A20819" s="115" t="s">
        <v>52964</v>
      </c>
      <c r="B20819" s="115" t="s">
        <v>52965</v>
      </c>
      <c r="C20819" s="115" t="s">
        <v>51841</v>
      </c>
      <c r="D20819" s="115" t="s">
        <v>1453</v>
      </c>
      <c r="E20819" s="115">
        <v>86.855999999999995</v>
      </c>
      <c r="F20819" s="674">
        <v>293.83600000000001</v>
      </c>
      <c r="G20819" s="674">
        <v>295.84500000000003</v>
      </c>
      <c r="H20819" s="115">
        <f t="shared" si="650"/>
        <v>1.0068371472522089</v>
      </c>
      <c r="I20819" s="115">
        <f t="shared" si="651"/>
        <v>87.449799999999996</v>
      </c>
    </row>
    <row r="20820" spans="1:9" hidden="1">
      <c r="A20820" s="115" t="s">
        <v>52966</v>
      </c>
      <c r="B20820" s="115" t="s">
        <v>52967</v>
      </c>
      <c r="C20820" s="115" t="s">
        <v>51844</v>
      </c>
      <c r="D20820" s="115" t="s">
        <v>1453</v>
      </c>
      <c r="E20820" s="115">
        <v>122.64</v>
      </c>
      <c r="F20820" s="674">
        <v>293.83600000000001</v>
      </c>
      <c r="G20820" s="674">
        <v>295.84500000000003</v>
      </c>
      <c r="H20820" s="115">
        <f t="shared" si="650"/>
        <v>1.0068371472522089</v>
      </c>
      <c r="I20820" s="115">
        <f t="shared" si="651"/>
        <v>123.4785</v>
      </c>
    </row>
    <row r="20821" spans="1:9" hidden="1">
      <c r="A20821" s="115" t="s">
        <v>52968</v>
      </c>
      <c r="B20821" s="115" t="s">
        <v>52969</v>
      </c>
      <c r="C20821" s="115" t="s">
        <v>51847</v>
      </c>
      <c r="D20821" s="115" t="s">
        <v>1453</v>
      </c>
      <c r="E20821" s="115">
        <v>65</v>
      </c>
      <c r="F20821" s="674">
        <v>293.83600000000001</v>
      </c>
      <c r="G20821" s="674">
        <v>295.84500000000003</v>
      </c>
      <c r="H20821" s="115">
        <f t="shared" si="650"/>
        <v>1.0068371472522089</v>
      </c>
      <c r="I20821" s="115">
        <f t="shared" si="651"/>
        <v>65.444400000000002</v>
      </c>
    </row>
    <row r="20822" spans="1:9" hidden="1">
      <c r="A20822" s="115" t="s">
        <v>52970</v>
      </c>
      <c r="B20822" s="115" t="s">
        <v>52971</v>
      </c>
      <c r="C20822" s="115" t="s">
        <v>51850</v>
      </c>
      <c r="D20822" s="115" t="s">
        <v>1453</v>
      </c>
      <c r="E20822" s="115">
        <v>93.6</v>
      </c>
      <c r="F20822" s="674">
        <v>293.83600000000001</v>
      </c>
      <c r="G20822" s="674">
        <v>295.84500000000003</v>
      </c>
      <c r="H20822" s="115">
        <f t="shared" si="650"/>
        <v>1.0068371472522089</v>
      </c>
      <c r="I20822" s="115">
        <f t="shared" si="651"/>
        <v>94.24</v>
      </c>
    </row>
    <row r="20823" spans="1:9" hidden="1">
      <c r="A20823" s="115" t="s">
        <v>52972</v>
      </c>
      <c r="B20823" s="115" t="s">
        <v>52973</v>
      </c>
      <c r="C20823" s="115" t="s">
        <v>51853</v>
      </c>
      <c r="D20823" s="115" t="s">
        <v>1138</v>
      </c>
      <c r="E20823" s="115">
        <v>8200.9336000000003</v>
      </c>
      <c r="F20823" s="674">
        <v>293.83600000000001</v>
      </c>
      <c r="G20823" s="674">
        <v>295.84500000000003</v>
      </c>
      <c r="H20823" s="115">
        <f t="shared" si="650"/>
        <v>1.0068371472522089</v>
      </c>
      <c r="I20823" s="115">
        <f t="shared" si="651"/>
        <v>8257.0046000000002</v>
      </c>
    </row>
    <row r="20824" spans="1:9" hidden="1">
      <c r="A20824" s="115" t="s">
        <v>52974</v>
      </c>
      <c r="B20824" s="115" t="s">
        <v>52975</v>
      </c>
      <c r="C20824" s="115" t="s">
        <v>51856</v>
      </c>
      <c r="D20824" s="115" t="s">
        <v>1138</v>
      </c>
      <c r="E20824" s="115">
        <v>2317.6977999999999</v>
      </c>
      <c r="F20824" s="674">
        <v>293.83600000000001</v>
      </c>
      <c r="G20824" s="674">
        <v>295.84500000000003</v>
      </c>
      <c r="H20824" s="115">
        <f t="shared" si="650"/>
        <v>1.0068371472522089</v>
      </c>
      <c r="I20824" s="115">
        <f t="shared" si="651"/>
        <v>2333.5441999999998</v>
      </c>
    </row>
    <row r="20825" spans="1:9" hidden="1">
      <c r="A20825" s="115" t="s">
        <v>52976</v>
      </c>
      <c r="B20825" s="115" t="s">
        <v>52977</v>
      </c>
      <c r="C20825" s="115" t="s">
        <v>51859</v>
      </c>
      <c r="D20825" s="115" t="s">
        <v>1138</v>
      </c>
      <c r="E20825" s="115">
        <v>5595.0205999999998</v>
      </c>
      <c r="F20825" s="674">
        <v>293.83600000000001</v>
      </c>
      <c r="G20825" s="674">
        <v>295.84500000000003</v>
      </c>
      <c r="H20825" s="115">
        <f t="shared" si="650"/>
        <v>1.0068371472522089</v>
      </c>
      <c r="I20825" s="115">
        <f t="shared" si="651"/>
        <v>5633.2745999999997</v>
      </c>
    </row>
    <row r="20826" spans="1:9" hidden="1">
      <c r="A20826" s="115" t="s">
        <v>52978</v>
      </c>
      <c r="B20826" s="115" t="s">
        <v>52979</v>
      </c>
      <c r="C20826" s="115" t="s">
        <v>51862</v>
      </c>
      <c r="D20826" s="115" t="s">
        <v>1242</v>
      </c>
      <c r="E20826" s="115">
        <v>689.93970000000002</v>
      </c>
      <c r="F20826" s="674">
        <v>293.83600000000001</v>
      </c>
      <c r="G20826" s="674">
        <v>295.84500000000003</v>
      </c>
      <c r="H20826" s="115">
        <f t="shared" si="650"/>
        <v>1.0068371472522089</v>
      </c>
      <c r="I20826" s="115">
        <f t="shared" si="651"/>
        <v>694.65689999999995</v>
      </c>
    </row>
    <row r="20827" spans="1:9" hidden="1">
      <c r="A20827" s="115" t="s">
        <v>52980</v>
      </c>
      <c r="B20827" s="115" t="s">
        <v>52981</v>
      </c>
      <c r="C20827" s="115" t="s">
        <v>51865</v>
      </c>
      <c r="D20827" s="115" t="s">
        <v>1242</v>
      </c>
      <c r="E20827" s="115">
        <v>200.4119</v>
      </c>
      <c r="F20827" s="674">
        <v>293.83600000000001</v>
      </c>
      <c r="G20827" s="674">
        <v>295.84500000000003</v>
      </c>
      <c r="H20827" s="115">
        <f t="shared" si="650"/>
        <v>1.0068371472522089</v>
      </c>
      <c r="I20827" s="115">
        <f t="shared" si="651"/>
        <v>201.78210000000001</v>
      </c>
    </row>
    <row r="20828" spans="1:9" hidden="1">
      <c r="A20828" s="115" t="s">
        <v>52982</v>
      </c>
      <c r="B20828" s="115" t="s">
        <v>52983</v>
      </c>
      <c r="C20828" s="115" t="s">
        <v>51868</v>
      </c>
      <c r="D20828" s="115" t="s">
        <v>1453</v>
      </c>
      <c r="E20828" s="115">
        <v>85.8</v>
      </c>
      <c r="F20828" s="674">
        <v>293.83600000000001</v>
      </c>
      <c r="G20828" s="674">
        <v>295.84500000000003</v>
      </c>
      <c r="H20828" s="115">
        <f t="shared" si="650"/>
        <v>1.0068371472522089</v>
      </c>
      <c r="I20828" s="115">
        <f t="shared" si="651"/>
        <v>86.386600000000001</v>
      </c>
    </row>
    <row r="20829" spans="1:9" hidden="1">
      <c r="A20829" s="115" t="s">
        <v>52984</v>
      </c>
      <c r="B20829" s="115" t="s">
        <v>52985</v>
      </c>
      <c r="C20829" s="115" t="s">
        <v>51871</v>
      </c>
      <c r="D20829" s="115" t="s">
        <v>1694</v>
      </c>
      <c r="E20829" s="115">
        <v>3349.5</v>
      </c>
      <c r="F20829" s="674">
        <v>293.83600000000001</v>
      </c>
      <c r="G20829" s="674">
        <v>295.84500000000003</v>
      </c>
      <c r="H20829" s="115">
        <f t="shared" si="650"/>
        <v>1.0068371472522089</v>
      </c>
      <c r="I20829" s="115">
        <f t="shared" si="651"/>
        <v>3372.4009999999998</v>
      </c>
    </row>
    <row r="20830" spans="1:9" hidden="1">
      <c r="A20830" s="115" t="s">
        <v>52986</v>
      </c>
      <c r="B20830" s="115" t="s">
        <v>52987</v>
      </c>
      <c r="C20830" s="115" t="s">
        <v>51874</v>
      </c>
      <c r="D20830" s="115" t="s">
        <v>1694</v>
      </c>
      <c r="E20830" s="115">
        <v>3046</v>
      </c>
      <c r="F20830" s="674">
        <v>293.83600000000001</v>
      </c>
      <c r="G20830" s="674">
        <v>295.84500000000003</v>
      </c>
      <c r="H20830" s="115">
        <f t="shared" si="650"/>
        <v>1.0068371472522089</v>
      </c>
      <c r="I20830" s="115">
        <f t="shared" si="651"/>
        <v>3066.826</v>
      </c>
    </row>
    <row r="20831" spans="1:9" hidden="1">
      <c r="A20831" s="115" t="s">
        <v>52988</v>
      </c>
      <c r="B20831" s="115" t="s">
        <v>52989</v>
      </c>
      <c r="C20831" s="115" t="s">
        <v>51877</v>
      </c>
      <c r="D20831" s="115" t="s">
        <v>1694</v>
      </c>
      <c r="E20831" s="115">
        <v>2969.3</v>
      </c>
      <c r="F20831" s="674">
        <v>293.83600000000001</v>
      </c>
      <c r="G20831" s="674">
        <v>295.84500000000003</v>
      </c>
      <c r="H20831" s="115">
        <f t="shared" si="650"/>
        <v>1.0068371472522089</v>
      </c>
      <c r="I20831" s="115">
        <f t="shared" si="651"/>
        <v>2989.6015000000002</v>
      </c>
    </row>
    <row r="20832" spans="1:9" hidden="1">
      <c r="A20832" s="115" t="s">
        <v>52990</v>
      </c>
      <c r="B20832" s="115" t="s">
        <v>52991</v>
      </c>
      <c r="C20832" s="115" t="s">
        <v>51880</v>
      </c>
      <c r="D20832" s="115" t="s">
        <v>1694</v>
      </c>
      <c r="E20832" s="115">
        <v>3317.4</v>
      </c>
      <c r="F20832" s="674">
        <v>293.83600000000001</v>
      </c>
      <c r="G20832" s="674">
        <v>295.84500000000003</v>
      </c>
      <c r="H20832" s="115">
        <f t="shared" si="650"/>
        <v>1.0068371472522089</v>
      </c>
      <c r="I20832" s="115">
        <f t="shared" si="651"/>
        <v>3340.0816</v>
      </c>
    </row>
    <row r="20833" spans="1:9" hidden="1">
      <c r="A20833" s="115" t="s">
        <v>52992</v>
      </c>
      <c r="B20833" s="115" t="s">
        <v>52993</v>
      </c>
      <c r="C20833" s="115" t="s">
        <v>51883</v>
      </c>
      <c r="D20833" s="115" t="s">
        <v>1694</v>
      </c>
      <c r="E20833" s="115">
        <v>4990</v>
      </c>
      <c r="F20833" s="674">
        <v>293.83600000000001</v>
      </c>
      <c r="G20833" s="674">
        <v>295.84500000000003</v>
      </c>
      <c r="H20833" s="115">
        <f t="shared" si="650"/>
        <v>1.0068371472522089</v>
      </c>
      <c r="I20833" s="115">
        <f t="shared" si="651"/>
        <v>5024.1174000000001</v>
      </c>
    </row>
    <row r="20834" spans="1:9" hidden="1">
      <c r="A20834" s="115" t="s">
        <v>52994</v>
      </c>
      <c r="B20834" s="115" t="s">
        <v>52995</v>
      </c>
      <c r="C20834" s="115" t="s">
        <v>51886</v>
      </c>
      <c r="D20834" s="115" t="s">
        <v>1694</v>
      </c>
      <c r="E20834" s="115">
        <v>3987.6</v>
      </c>
      <c r="F20834" s="674">
        <v>293.83600000000001</v>
      </c>
      <c r="G20834" s="674">
        <v>295.84500000000003</v>
      </c>
      <c r="H20834" s="115">
        <f t="shared" si="650"/>
        <v>1.0068371472522089</v>
      </c>
      <c r="I20834" s="115">
        <f t="shared" si="651"/>
        <v>4014.8638000000001</v>
      </c>
    </row>
    <row r="20835" spans="1:9" hidden="1">
      <c r="A20835" s="115" t="s">
        <v>52996</v>
      </c>
      <c r="B20835" s="115" t="s">
        <v>52997</v>
      </c>
      <c r="C20835" s="115" t="s">
        <v>51889</v>
      </c>
      <c r="D20835" s="115" t="s">
        <v>1694</v>
      </c>
      <c r="E20835" s="115">
        <v>4133.2</v>
      </c>
      <c r="F20835" s="674">
        <v>293.83600000000001</v>
      </c>
      <c r="G20835" s="674">
        <v>295.84500000000003</v>
      </c>
      <c r="H20835" s="115">
        <f t="shared" si="650"/>
        <v>1.0068371472522089</v>
      </c>
      <c r="I20835" s="115">
        <f t="shared" si="651"/>
        <v>4161.4593000000004</v>
      </c>
    </row>
    <row r="20836" spans="1:9" hidden="1">
      <c r="A20836" s="115" t="s">
        <v>52998</v>
      </c>
      <c r="B20836" s="115" t="s">
        <v>52999</v>
      </c>
      <c r="C20836" s="115" t="s">
        <v>51892</v>
      </c>
      <c r="D20836" s="115" t="s">
        <v>1453</v>
      </c>
      <c r="E20836" s="115">
        <v>221.1318</v>
      </c>
      <c r="F20836" s="674">
        <v>293.83600000000001</v>
      </c>
      <c r="G20836" s="674">
        <v>295.84500000000003</v>
      </c>
      <c r="H20836" s="115">
        <f t="shared" si="650"/>
        <v>1.0068371472522089</v>
      </c>
      <c r="I20836" s="115">
        <f t="shared" si="651"/>
        <v>222.6437</v>
      </c>
    </row>
    <row r="20837" spans="1:9" hidden="1">
      <c r="A20837" s="115" t="s">
        <v>53000</v>
      </c>
      <c r="B20837" s="115" t="s">
        <v>53001</v>
      </c>
      <c r="C20837" s="115" t="s">
        <v>51895</v>
      </c>
      <c r="D20837" s="115" t="s">
        <v>1453</v>
      </c>
      <c r="E20837" s="115">
        <v>180.40870000000001</v>
      </c>
      <c r="F20837" s="674">
        <v>293.83600000000001</v>
      </c>
      <c r="G20837" s="674">
        <v>295.84500000000003</v>
      </c>
      <c r="H20837" s="115">
        <f t="shared" si="650"/>
        <v>1.0068371472522089</v>
      </c>
      <c r="I20837" s="115">
        <f t="shared" si="651"/>
        <v>181.6422</v>
      </c>
    </row>
    <row r="20838" spans="1:9" hidden="1">
      <c r="A20838" s="115" t="s">
        <v>53002</v>
      </c>
      <c r="B20838" s="115" t="s">
        <v>53003</v>
      </c>
      <c r="C20838" s="115" t="s">
        <v>51898</v>
      </c>
      <c r="D20838" s="115" t="s">
        <v>1453</v>
      </c>
      <c r="E20838" s="115">
        <v>40.723100000000002</v>
      </c>
      <c r="F20838" s="674">
        <v>293.83600000000001</v>
      </c>
      <c r="G20838" s="674">
        <v>295.84500000000003</v>
      </c>
      <c r="H20838" s="115">
        <f t="shared" si="650"/>
        <v>1.0068371472522089</v>
      </c>
      <c r="I20838" s="115">
        <f t="shared" si="651"/>
        <v>41.0015</v>
      </c>
    </row>
    <row r="20839" spans="1:9" hidden="1">
      <c r="A20839" s="115" t="s">
        <v>53004</v>
      </c>
      <c r="B20839" s="115" t="s">
        <v>53005</v>
      </c>
      <c r="C20839" s="115" t="s">
        <v>51901</v>
      </c>
      <c r="D20839" s="115" t="s">
        <v>1694</v>
      </c>
      <c r="E20839" s="115">
        <v>100</v>
      </c>
      <c r="F20839" s="674">
        <v>293.83600000000001</v>
      </c>
      <c r="G20839" s="674">
        <v>295.84500000000003</v>
      </c>
      <c r="H20839" s="115">
        <f t="shared" si="650"/>
        <v>1.0068371472522089</v>
      </c>
      <c r="I20839" s="115">
        <f t="shared" si="651"/>
        <v>100.6837</v>
      </c>
    </row>
    <row r="20840" spans="1:9" hidden="1">
      <c r="A20840" s="115" t="s">
        <v>53006</v>
      </c>
      <c r="B20840" s="115" t="s">
        <v>53007</v>
      </c>
      <c r="C20840" s="115" t="s">
        <v>51904</v>
      </c>
      <c r="D20840" s="115" t="s">
        <v>1694</v>
      </c>
      <c r="E20840" s="115">
        <v>110</v>
      </c>
      <c r="F20840" s="674">
        <v>293.83600000000001</v>
      </c>
      <c r="G20840" s="674">
        <v>295.84500000000003</v>
      </c>
      <c r="H20840" s="115">
        <f t="shared" si="650"/>
        <v>1.0068371472522089</v>
      </c>
      <c r="I20840" s="115">
        <f t="shared" si="651"/>
        <v>110.7521</v>
      </c>
    </row>
    <row r="20841" spans="1:9" hidden="1">
      <c r="A20841" s="115" t="s">
        <v>53008</v>
      </c>
      <c r="B20841" s="115" t="s">
        <v>53009</v>
      </c>
      <c r="C20841" s="115" t="s">
        <v>51907</v>
      </c>
      <c r="D20841" s="115" t="s">
        <v>1694</v>
      </c>
      <c r="E20841" s="115">
        <v>75</v>
      </c>
      <c r="F20841" s="674">
        <v>293.83600000000001</v>
      </c>
      <c r="G20841" s="674">
        <v>295.84500000000003</v>
      </c>
      <c r="H20841" s="115">
        <f t="shared" si="650"/>
        <v>1.0068371472522089</v>
      </c>
      <c r="I20841" s="115">
        <f t="shared" si="651"/>
        <v>75.512799999999999</v>
      </c>
    </row>
    <row r="20842" spans="1:9" hidden="1">
      <c r="A20842" s="115" t="s">
        <v>53010</v>
      </c>
      <c r="B20842" s="115" t="s">
        <v>53011</v>
      </c>
      <c r="C20842" s="115" t="s">
        <v>51910</v>
      </c>
      <c r="D20842" s="115" t="s">
        <v>1694</v>
      </c>
      <c r="E20842" s="115">
        <v>85</v>
      </c>
      <c r="F20842" s="674">
        <v>293.83600000000001</v>
      </c>
      <c r="G20842" s="674">
        <v>295.84500000000003</v>
      </c>
      <c r="H20842" s="115">
        <f t="shared" si="650"/>
        <v>1.0068371472522089</v>
      </c>
      <c r="I20842" s="115">
        <f t="shared" si="651"/>
        <v>85.581199999999995</v>
      </c>
    </row>
    <row r="20843" spans="1:9" hidden="1">
      <c r="A20843" s="115" t="s">
        <v>53012</v>
      </c>
      <c r="B20843" s="115" t="s">
        <v>53013</v>
      </c>
      <c r="C20843" s="115" t="s">
        <v>51913</v>
      </c>
      <c r="D20843" s="115" t="s">
        <v>1453</v>
      </c>
      <c r="E20843" s="115">
        <v>25.4053</v>
      </c>
      <c r="F20843" s="674">
        <v>293.83600000000001</v>
      </c>
      <c r="G20843" s="674">
        <v>295.84500000000003</v>
      </c>
      <c r="H20843" s="115">
        <f t="shared" si="650"/>
        <v>1.0068371472522089</v>
      </c>
      <c r="I20843" s="115">
        <f t="shared" si="651"/>
        <v>25.579000000000001</v>
      </c>
    </row>
    <row r="20844" spans="1:9" hidden="1">
      <c r="A20844" s="115" t="s">
        <v>53014</v>
      </c>
      <c r="B20844" s="115" t="s">
        <v>53015</v>
      </c>
      <c r="C20844" s="115" t="s">
        <v>53016</v>
      </c>
      <c r="D20844" s="115" t="s">
        <v>1138</v>
      </c>
      <c r="E20844" s="115">
        <v>404.70780000000002</v>
      </c>
      <c r="F20844" s="674">
        <v>293.83600000000001</v>
      </c>
      <c r="G20844" s="674">
        <v>295.84500000000003</v>
      </c>
      <c r="H20844" s="115">
        <f t="shared" si="650"/>
        <v>1.0068371472522089</v>
      </c>
      <c r="I20844" s="115">
        <f t="shared" si="651"/>
        <v>407.47480000000002</v>
      </c>
    </row>
    <row r="20845" spans="1:9" hidden="1">
      <c r="A20845" s="115" t="s">
        <v>53017</v>
      </c>
      <c r="B20845" s="115" t="s">
        <v>53018</v>
      </c>
      <c r="C20845" s="115" t="s">
        <v>53019</v>
      </c>
      <c r="D20845" s="115" t="s">
        <v>1138</v>
      </c>
      <c r="E20845" s="115">
        <v>440.53120000000001</v>
      </c>
      <c r="F20845" s="674">
        <v>293.83600000000001</v>
      </c>
      <c r="G20845" s="674">
        <v>295.84500000000003</v>
      </c>
      <c r="H20845" s="115">
        <f t="shared" si="650"/>
        <v>1.0068371472522089</v>
      </c>
      <c r="I20845" s="115">
        <f t="shared" si="651"/>
        <v>443.54320000000001</v>
      </c>
    </row>
    <row r="20846" spans="1:9" hidden="1">
      <c r="A20846" s="115" t="s">
        <v>53020</v>
      </c>
      <c r="B20846" s="115" t="s">
        <v>53021</v>
      </c>
      <c r="C20846" s="115" t="s">
        <v>53022</v>
      </c>
      <c r="D20846" s="115" t="s">
        <v>1138</v>
      </c>
      <c r="E20846" s="115">
        <v>506.50189999999998</v>
      </c>
      <c r="F20846" s="674">
        <v>293.83600000000001</v>
      </c>
      <c r="G20846" s="674">
        <v>295.84500000000003</v>
      </c>
      <c r="H20846" s="115">
        <f t="shared" si="650"/>
        <v>1.0068371472522089</v>
      </c>
      <c r="I20846" s="115">
        <f t="shared" si="651"/>
        <v>509.9649</v>
      </c>
    </row>
    <row r="20847" spans="1:9" hidden="1">
      <c r="A20847" s="115" t="s">
        <v>53023</v>
      </c>
      <c r="B20847" s="115" t="s">
        <v>53024</v>
      </c>
      <c r="C20847" s="115" t="s">
        <v>53025</v>
      </c>
      <c r="D20847" s="115" t="s">
        <v>1138</v>
      </c>
      <c r="E20847" s="115">
        <v>620.15700000000004</v>
      </c>
      <c r="F20847" s="674">
        <v>293.83600000000001</v>
      </c>
      <c r="G20847" s="674">
        <v>295.84500000000003</v>
      </c>
      <c r="H20847" s="115">
        <f t="shared" si="650"/>
        <v>1.0068371472522089</v>
      </c>
      <c r="I20847" s="115">
        <f t="shared" si="651"/>
        <v>624.39710000000002</v>
      </c>
    </row>
    <row r="20848" spans="1:9" hidden="1">
      <c r="A20848" s="115" t="s">
        <v>53026</v>
      </c>
      <c r="B20848" s="115" t="s">
        <v>53027</v>
      </c>
      <c r="C20848" s="115" t="s">
        <v>53028</v>
      </c>
      <c r="D20848" s="115" t="s">
        <v>1138</v>
      </c>
      <c r="E20848" s="115">
        <v>823.49549999999999</v>
      </c>
      <c r="F20848" s="674">
        <v>293.83600000000001</v>
      </c>
      <c r="G20848" s="674">
        <v>295.84500000000003</v>
      </c>
      <c r="H20848" s="115">
        <f t="shared" si="650"/>
        <v>1.0068371472522089</v>
      </c>
      <c r="I20848" s="115">
        <f t="shared" si="651"/>
        <v>829.1259</v>
      </c>
    </row>
    <row r="20849" spans="1:9" hidden="1">
      <c r="A20849" s="115" t="s">
        <v>53029</v>
      </c>
      <c r="B20849" s="115" t="s">
        <v>53030</v>
      </c>
      <c r="C20849" s="115" t="s">
        <v>53031</v>
      </c>
      <c r="D20849" s="115" t="s">
        <v>1138</v>
      </c>
      <c r="E20849" s="115">
        <v>192.52350000000001</v>
      </c>
      <c r="F20849" s="674">
        <v>293.83600000000001</v>
      </c>
      <c r="G20849" s="674">
        <v>295.84500000000003</v>
      </c>
      <c r="H20849" s="115">
        <f t="shared" si="650"/>
        <v>1.0068371472522089</v>
      </c>
      <c r="I20849" s="115">
        <f t="shared" si="651"/>
        <v>193.8398</v>
      </c>
    </row>
    <row r="20850" spans="1:9" hidden="1">
      <c r="A20850" s="115" t="s">
        <v>53032</v>
      </c>
      <c r="B20850" s="115" t="s">
        <v>53033</v>
      </c>
      <c r="C20850" s="115" t="s">
        <v>53034</v>
      </c>
      <c r="D20850" s="115" t="s">
        <v>1138</v>
      </c>
      <c r="E20850" s="115">
        <v>387.863</v>
      </c>
      <c r="F20850" s="674">
        <v>293.83600000000001</v>
      </c>
      <c r="G20850" s="674">
        <v>295.84500000000003</v>
      </c>
      <c r="H20850" s="115">
        <f t="shared" si="650"/>
        <v>1.0068371472522089</v>
      </c>
      <c r="I20850" s="115">
        <f t="shared" si="651"/>
        <v>390.51490000000001</v>
      </c>
    </row>
    <row r="20851" spans="1:9" hidden="1">
      <c r="A20851" s="115" t="s">
        <v>53035</v>
      </c>
      <c r="B20851" s="115" t="s">
        <v>53036</v>
      </c>
      <c r="C20851" s="115" t="s">
        <v>53037</v>
      </c>
      <c r="D20851" s="115" t="s">
        <v>1138</v>
      </c>
      <c r="E20851" s="115">
        <v>777.02179999999998</v>
      </c>
      <c r="F20851" s="674">
        <v>293.83600000000001</v>
      </c>
      <c r="G20851" s="674">
        <v>295.84500000000003</v>
      </c>
      <c r="H20851" s="115">
        <f t="shared" si="650"/>
        <v>1.0068371472522089</v>
      </c>
      <c r="I20851" s="115">
        <f t="shared" si="651"/>
        <v>782.33439999999996</v>
      </c>
    </row>
    <row r="20852" spans="1:9" hidden="1">
      <c r="A20852" s="115" t="s">
        <v>53038</v>
      </c>
      <c r="B20852" s="115" t="s">
        <v>53039</v>
      </c>
      <c r="C20852" s="115" t="s">
        <v>53040</v>
      </c>
      <c r="D20852" s="115" t="s">
        <v>1138</v>
      </c>
      <c r="E20852" s="115">
        <v>387.863</v>
      </c>
      <c r="F20852" s="674">
        <v>293.83600000000001</v>
      </c>
      <c r="G20852" s="674">
        <v>295.84500000000003</v>
      </c>
      <c r="H20852" s="115">
        <f t="shared" si="650"/>
        <v>1.0068371472522089</v>
      </c>
      <c r="I20852" s="115">
        <f t="shared" si="651"/>
        <v>390.51490000000001</v>
      </c>
    </row>
    <row r="20853" spans="1:9" hidden="1">
      <c r="A20853" s="115" t="s">
        <v>53041</v>
      </c>
      <c r="B20853" s="115" t="s">
        <v>53042</v>
      </c>
      <c r="C20853" s="115" t="s">
        <v>53043</v>
      </c>
      <c r="D20853" s="115" t="s">
        <v>1138</v>
      </c>
      <c r="E20853" s="115">
        <v>459.50979999999998</v>
      </c>
      <c r="F20853" s="674">
        <v>293.83600000000001</v>
      </c>
      <c r="G20853" s="674">
        <v>295.84500000000003</v>
      </c>
      <c r="H20853" s="115">
        <f t="shared" si="650"/>
        <v>1.0068371472522089</v>
      </c>
      <c r="I20853" s="115">
        <f t="shared" si="651"/>
        <v>462.6515</v>
      </c>
    </row>
    <row r="20854" spans="1:9" hidden="1">
      <c r="A20854" s="115" t="s">
        <v>53044</v>
      </c>
      <c r="B20854" s="115" t="s">
        <v>53045</v>
      </c>
      <c r="C20854" s="115" t="s">
        <v>53046</v>
      </c>
      <c r="D20854" s="115" t="s">
        <v>1138</v>
      </c>
      <c r="E20854" s="115">
        <v>387.863</v>
      </c>
      <c r="F20854" s="674">
        <v>293.83600000000001</v>
      </c>
      <c r="G20854" s="674">
        <v>295.84500000000003</v>
      </c>
      <c r="H20854" s="115">
        <f t="shared" si="650"/>
        <v>1.0068371472522089</v>
      </c>
      <c r="I20854" s="115">
        <f t="shared" si="651"/>
        <v>390.51490000000001</v>
      </c>
    </row>
    <row r="20855" spans="1:9" hidden="1">
      <c r="A20855" s="115" t="s">
        <v>53047</v>
      </c>
      <c r="B20855" s="115" t="s">
        <v>53048</v>
      </c>
      <c r="C20855" s="115" t="s">
        <v>53049</v>
      </c>
      <c r="D20855" s="115" t="s">
        <v>1138</v>
      </c>
      <c r="E20855" s="115">
        <v>459.50979999999998</v>
      </c>
      <c r="F20855" s="674">
        <v>293.83600000000001</v>
      </c>
      <c r="G20855" s="674">
        <v>295.84500000000003</v>
      </c>
      <c r="H20855" s="115">
        <f t="shared" si="650"/>
        <v>1.0068371472522089</v>
      </c>
      <c r="I20855" s="115">
        <f t="shared" si="651"/>
        <v>462.6515</v>
      </c>
    </row>
    <row r="20856" spans="1:9" hidden="1">
      <c r="A20856" s="115" t="s">
        <v>53050</v>
      </c>
      <c r="B20856" s="115" t="s">
        <v>53051</v>
      </c>
      <c r="C20856" s="115" t="s">
        <v>53052</v>
      </c>
      <c r="D20856" s="115" t="s">
        <v>1138</v>
      </c>
      <c r="E20856" s="115">
        <v>716.46799999999996</v>
      </c>
      <c r="F20856" s="674">
        <v>293.83600000000001</v>
      </c>
      <c r="G20856" s="674">
        <v>295.84500000000003</v>
      </c>
      <c r="H20856" s="115">
        <f t="shared" si="650"/>
        <v>1.0068371472522089</v>
      </c>
      <c r="I20856" s="115">
        <f t="shared" si="651"/>
        <v>721.36659999999995</v>
      </c>
    </row>
    <row r="20857" spans="1:9" hidden="1">
      <c r="A20857" s="115" t="s">
        <v>53053</v>
      </c>
      <c r="B20857" s="115" t="s">
        <v>53054</v>
      </c>
      <c r="C20857" s="115" t="s">
        <v>53055</v>
      </c>
      <c r="D20857" s="115" t="s">
        <v>1138</v>
      </c>
      <c r="E20857" s="115">
        <v>2149.404</v>
      </c>
      <c r="F20857" s="674">
        <v>293.83600000000001</v>
      </c>
      <c r="G20857" s="674">
        <v>295.84500000000003</v>
      </c>
      <c r="H20857" s="115">
        <f t="shared" si="650"/>
        <v>1.0068371472522089</v>
      </c>
      <c r="I20857" s="115">
        <f t="shared" si="651"/>
        <v>2164.0998</v>
      </c>
    </row>
    <row r="20858" spans="1:9" hidden="1">
      <c r="A20858" s="115" t="s">
        <v>53056</v>
      </c>
      <c r="B20858" s="115" t="s">
        <v>53057</v>
      </c>
      <c r="C20858" s="115" t="s">
        <v>53058</v>
      </c>
      <c r="D20858" s="115" t="s">
        <v>1138</v>
      </c>
      <c r="E20858" s="115">
        <v>179.11699999999999</v>
      </c>
      <c r="F20858" s="674">
        <v>293.83600000000001</v>
      </c>
      <c r="G20858" s="674">
        <v>295.84500000000003</v>
      </c>
      <c r="H20858" s="115">
        <f t="shared" si="650"/>
        <v>1.0068371472522089</v>
      </c>
      <c r="I20858" s="115">
        <f t="shared" si="651"/>
        <v>180.3416</v>
      </c>
    </row>
    <row r="20859" spans="1:9" hidden="1">
      <c r="A20859" s="115" t="s">
        <v>53059</v>
      </c>
      <c r="B20859" s="115" t="s">
        <v>53060</v>
      </c>
      <c r="C20859" s="115" t="s">
        <v>53061</v>
      </c>
      <c r="D20859" s="115" t="s">
        <v>1138</v>
      </c>
      <c r="E20859" s="115">
        <v>268.6755</v>
      </c>
      <c r="F20859" s="674">
        <v>293.83600000000001</v>
      </c>
      <c r="G20859" s="674">
        <v>295.84500000000003</v>
      </c>
      <c r="H20859" s="115">
        <f t="shared" si="650"/>
        <v>1.0068371472522089</v>
      </c>
      <c r="I20859" s="115">
        <f t="shared" si="651"/>
        <v>270.51249999999999</v>
      </c>
    </row>
    <row r="20860" spans="1:9" hidden="1">
      <c r="A20860" s="115" t="s">
        <v>53062</v>
      </c>
      <c r="B20860" s="115" t="s">
        <v>53063</v>
      </c>
      <c r="C20860" s="115" t="s">
        <v>53064</v>
      </c>
      <c r="D20860" s="115" t="s">
        <v>1138</v>
      </c>
      <c r="E20860" s="115">
        <v>358.23399999999998</v>
      </c>
      <c r="F20860" s="674">
        <v>293.83600000000001</v>
      </c>
      <c r="G20860" s="674">
        <v>295.84500000000003</v>
      </c>
      <c r="H20860" s="115">
        <f t="shared" si="650"/>
        <v>1.0068371472522089</v>
      </c>
      <c r="I20860" s="115">
        <f t="shared" si="651"/>
        <v>360.68329999999997</v>
      </c>
    </row>
    <row r="20861" spans="1:9" hidden="1">
      <c r="A20861" s="115" t="s">
        <v>53065</v>
      </c>
      <c r="B20861" s="115" t="s">
        <v>53066</v>
      </c>
      <c r="C20861" s="115" t="s">
        <v>53067</v>
      </c>
      <c r="D20861" s="115" t="s">
        <v>1138</v>
      </c>
      <c r="E20861" s="115">
        <v>179.11699999999999</v>
      </c>
      <c r="F20861" s="674">
        <v>293.83600000000001</v>
      </c>
      <c r="G20861" s="674">
        <v>295.84500000000003</v>
      </c>
      <c r="H20861" s="115">
        <f t="shared" si="650"/>
        <v>1.0068371472522089</v>
      </c>
      <c r="I20861" s="115">
        <f t="shared" si="651"/>
        <v>180.3416</v>
      </c>
    </row>
    <row r="20862" spans="1:9" hidden="1">
      <c r="A20862" s="115" t="s">
        <v>53068</v>
      </c>
      <c r="B20862" s="115" t="s">
        <v>53069</v>
      </c>
      <c r="C20862" s="115" t="s">
        <v>53070</v>
      </c>
      <c r="D20862" s="115" t="s">
        <v>1138</v>
      </c>
      <c r="E20862" s="115">
        <v>286.5872</v>
      </c>
      <c r="F20862" s="674">
        <v>293.83600000000001</v>
      </c>
      <c r="G20862" s="674">
        <v>295.84500000000003</v>
      </c>
      <c r="H20862" s="115">
        <f t="shared" si="650"/>
        <v>1.0068371472522089</v>
      </c>
      <c r="I20862" s="115">
        <f t="shared" si="651"/>
        <v>288.54660000000001</v>
      </c>
    </row>
    <row r="20863" spans="1:9" hidden="1">
      <c r="A20863" s="115" t="s">
        <v>53071</v>
      </c>
      <c r="B20863" s="115" t="s">
        <v>53072</v>
      </c>
      <c r="C20863" s="115" t="s">
        <v>53073</v>
      </c>
      <c r="D20863" s="115" t="s">
        <v>1138</v>
      </c>
      <c r="E20863" s="115">
        <v>214.94040000000001</v>
      </c>
      <c r="F20863" s="674">
        <v>293.83600000000001</v>
      </c>
      <c r="G20863" s="674">
        <v>295.84500000000003</v>
      </c>
      <c r="H20863" s="115">
        <f t="shared" si="650"/>
        <v>1.0068371472522089</v>
      </c>
      <c r="I20863" s="115">
        <f t="shared" si="651"/>
        <v>216.41</v>
      </c>
    </row>
    <row r="20864" spans="1:9" hidden="1">
      <c r="A20864" s="115" t="s">
        <v>53074</v>
      </c>
      <c r="B20864" s="115" t="s">
        <v>53075</v>
      </c>
      <c r="C20864" s="115" t="s">
        <v>53076</v>
      </c>
      <c r="D20864" s="115" t="s">
        <v>1138</v>
      </c>
      <c r="E20864" s="115">
        <v>358.23399999999998</v>
      </c>
      <c r="F20864" s="674">
        <v>293.83600000000001</v>
      </c>
      <c r="G20864" s="674">
        <v>295.84500000000003</v>
      </c>
      <c r="H20864" s="115">
        <f t="shared" si="650"/>
        <v>1.0068371472522089</v>
      </c>
      <c r="I20864" s="115">
        <f t="shared" si="651"/>
        <v>360.68329999999997</v>
      </c>
    </row>
    <row r="20865" spans="1:9" hidden="1">
      <c r="A20865" s="115" t="s">
        <v>53077</v>
      </c>
      <c r="B20865" s="115" t="s">
        <v>53078</v>
      </c>
      <c r="C20865" s="115" t="s">
        <v>53079</v>
      </c>
      <c r="D20865" s="115" t="s">
        <v>1138</v>
      </c>
      <c r="E20865" s="115">
        <v>3239.1170000000002</v>
      </c>
      <c r="F20865" s="674">
        <v>293.83600000000001</v>
      </c>
      <c r="G20865" s="674">
        <v>295.84500000000003</v>
      </c>
      <c r="H20865" s="115">
        <f t="shared" si="650"/>
        <v>1.0068371472522089</v>
      </c>
      <c r="I20865" s="115">
        <f t="shared" si="651"/>
        <v>3261.2633000000001</v>
      </c>
    </row>
    <row r="20866" spans="1:9" hidden="1">
      <c r="A20866" s="115" t="s">
        <v>53080</v>
      </c>
      <c r="B20866" s="115" t="s">
        <v>53081</v>
      </c>
      <c r="C20866" s="115" t="s">
        <v>53082</v>
      </c>
      <c r="D20866" s="115" t="s">
        <v>1138</v>
      </c>
      <c r="E20866" s="115">
        <v>3529.1170000000002</v>
      </c>
      <c r="F20866" s="674">
        <v>293.83600000000001</v>
      </c>
      <c r="G20866" s="674">
        <v>295.84500000000003</v>
      </c>
      <c r="H20866" s="115">
        <f t="shared" si="650"/>
        <v>1.0068371472522089</v>
      </c>
      <c r="I20866" s="115">
        <f t="shared" si="651"/>
        <v>3553.2460999999998</v>
      </c>
    </row>
    <row r="20867" spans="1:9" hidden="1">
      <c r="A20867" s="115" t="s">
        <v>53083</v>
      </c>
      <c r="B20867" s="115" t="s">
        <v>53084</v>
      </c>
      <c r="C20867" s="115" t="s">
        <v>53085</v>
      </c>
      <c r="D20867" s="115" t="s">
        <v>1138</v>
      </c>
      <c r="E20867" s="115">
        <v>3799.1170000000002</v>
      </c>
      <c r="F20867" s="674">
        <v>293.83600000000001</v>
      </c>
      <c r="G20867" s="674">
        <v>295.84500000000003</v>
      </c>
      <c r="H20867" s="115">
        <f t="shared" si="650"/>
        <v>1.0068371472522089</v>
      </c>
      <c r="I20867" s="115">
        <f t="shared" si="651"/>
        <v>3825.0920999999998</v>
      </c>
    </row>
    <row r="20868" spans="1:9" hidden="1">
      <c r="A20868" s="115" t="s">
        <v>53086</v>
      </c>
      <c r="B20868" s="115" t="s">
        <v>53087</v>
      </c>
      <c r="C20868" s="115" t="s">
        <v>53088</v>
      </c>
      <c r="D20868" s="115" t="s">
        <v>1138</v>
      </c>
      <c r="E20868" s="115">
        <v>4129.1170000000002</v>
      </c>
      <c r="F20868" s="674">
        <v>293.83600000000001</v>
      </c>
      <c r="G20868" s="674">
        <v>295.84500000000003</v>
      </c>
      <c r="H20868" s="115">
        <f t="shared" si="650"/>
        <v>1.0068371472522089</v>
      </c>
      <c r="I20868" s="115">
        <f t="shared" si="651"/>
        <v>4157.3483999999999</v>
      </c>
    </row>
    <row r="20869" spans="1:9" hidden="1">
      <c r="A20869" s="115" t="s">
        <v>53089</v>
      </c>
      <c r="B20869" s="115" t="s">
        <v>53090</v>
      </c>
      <c r="C20869" s="115" t="s">
        <v>53091</v>
      </c>
      <c r="D20869" s="115" t="s">
        <v>1138</v>
      </c>
      <c r="E20869" s="115">
        <v>3519.1170000000002</v>
      </c>
      <c r="F20869" s="674">
        <v>293.83600000000001</v>
      </c>
      <c r="G20869" s="674">
        <v>295.84500000000003</v>
      </c>
      <c r="H20869" s="115">
        <f t="shared" ref="H20869:H20932" si="652">G20869/F20869</f>
        <v>1.0068371472522089</v>
      </c>
      <c r="I20869" s="115">
        <f t="shared" ref="I20869:I20932" si="653">ROUND(H20869*E20869,4)</f>
        <v>3543.1777000000002</v>
      </c>
    </row>
    <row r="20870" spans="1:9" hidden="1">
      <c r="A20870" s="115" t="s">
        <v>53092</v>
      </c>
      <c r="B20870" s="115" t="s">
        <v>53093</v>
      </c>
      <c r="C20870" s="115" t="s">
        <v>53094</v>
      </c>
      <c r="D20870" s="115" t="s">
        <v>1138</v>
      </c>
      <c r="E20870" s="115">
        <v>2847.8629999999998</v>
      </c>
      <c r="F20870" s="674">
        <v>293.83600000000001</v>
      </c>
      <c r="G20870" s="674">
        <v>295.84500000000003</v>
      </c>
      <c r="H20870" s="115">
        <f t="shared" si="652"/>
        <v>1.0068371472522089</v>
      </c>
      <c r="I20870" s="115">
        <f t="shared" si="653"/>
        <v>2867.3343</v>
      </c>
    </row>
    <row r="20871" spans="1:9" hidden="1">
      <c r="A20871" s="115" t="s">
        <v>53095</v>
      </c>
      <c r="B20871" s="115" t="s">
        <v>53096</v>
      </c>
      <c r="C20871" s="115" t="s">
        <v>53097</v>
      </c>
      <c r="D20871" s="115" t="s">
        <v>1138</v>
      </c>
      <c r="E20871" s="115">
        <v>276.39139999999998</v>
      </c>
      <c r="F20871" s="674">
        <v>293.83600000000001</v>
      </c>
      <c r="G20871" s="674">
        <v>295.84500000000003</v>
      </c>
      <c r="H20871" s="115">
        <f t="shared" si="652"/>
        <v>1.0068371472522089</v>
      </c>
      <c r="I20871" s="115">
        <f t="shared" si="653"/>
        <v>278.28109999999998</v>
      </c>
    </row>
    <row r="20872" spans="1:9" hidden="1">
      <c r="A20872" s="115" t="s">
        <v>53098</v>
      </c>
      <c r="B20872" s="115" t="s">
        <v>53099</v>
      </c>
      <c r="C20872" s="115" t="s">
        <v>53100</v>
      </c>
      <c r="D20872" s="115" t="s">
        <v>1138</v>
      </c>
      <c r="E20872" s="115">
        <v>345.68709999999999</v>
      </c>
      <c r="F20872" s="674">
        <v>293.83600000000001</v>
      </c>
      <c r="G20872" s="674">
        <v>295.84500000000003</v>
      </c>
      <c r="H20872" s="115">
        <f t="shared" si="652"/>
        <v>1.0068371472522089</v>
      </c>
      <c r="I20872" s="115">
        <f t="shared" si="653"/>
        <v>348.05059999999997</v>
      </c>
    </row>
    <row r="20873" spans="1:9" hidden="1">
      <c r="A20873" s="115" t="s">
        <v>53101</v>
      </c>
      <c r="B20873" s="115" t="s">
        <v>53102</v>
      </c>
      <c r="C20873" s="115" t="s">
        <v>53103</v>
      </c>
      <c r="D20873" s="115" t="s">
        <v>1138</v>
      </c>
      <c r="E20873" s="115">
        <v>51.2256</v>
      </c>
      <c r="F20873" s="674">
        <v>293.83600000000001</v>
      </c>
      <c r="G20873" s="674">
        <v>295.84500000000003</v>
      </c>
      <c r="H20873" s="115">
        <f t="shared" si="652"/>
        <v>1.0068371472522089</v>
      </c>
      <c r="I20873" s="115">
        <f t="shared" si="653"/>
        <v>51.575800000000001</v>
      </c>
    </row>
    <row r="20874" spans="1:9" hidden="1">
      <c r="A20874" s="115" t="s">
        <v>53104</v>
      </c>
      <c r="B20874" s="115" t="s">
        <v>53105</v>
      </c>
      <c r="C20874" s="115" t="s">
        <v>53106</v>
      </c>
      <c r="D20874" s="115" t="s">
        <v>1138</v>
      </c>
      <c r="E20874" s="115">
        <v>102.4511</v>
      </c>
      <c r="F20874" s="674">
        <v>293.83600000000001</v>
      </c>
      <c r="G20874" s="674">
        <v>295.84500000000003</v>
      </c>
      <c r="H20874" s="115">
        <f t="shared" si="652"/>
        <v>1.0068371472522089</v>
      </c>
      <c r="I20874" s="115">
        <f t="shared" si="653"/>
        <v>103.1516</v>
      </c>
    </row>
    <row r="20875" spans="1:9" hidden="1">
      <c r="A20875" s="115" t="s">
        <v>53107</v>
      </c>
      <c r="B20875" s="115" t="s">
        <v>53108</v>
      </c>
      <c r="C20875" s="115" t="s">
        <v>53109</v>
      </c>
      <c r="D20875" s="115" t="s">
        <v>1138</v>
      </c>
      <c r="E20875" s="115">
        <v>186.9905</v>
      </c>
      <c r="F20875" s="674">
        <v>293.83600000000001</v>
      </c>
      <c r="G20875" s="674">
        <v>295.84500000000003</v>
      </c>
      <c r="H20875" s="115">
        <f t="shared" si="652"/>
        <v>1.0068371472522089</v>
      </c>
      <c r="I20875" s="115">
        <f t="shared" si="653"/>
        <v>188.26900000000001</v>
      </c>
    </row>
    <row r="20876" spans="1:9" hidden="1">
      <c r="A20876" s="115" t="s">
        <v>53110</v>
      </c>
      <c r="B20876" s="115" t="s">
        <v>53111</v>
      </c>
      <c r="C20876" s="115" t="s">
        <v>53112</v>
      </c>
      <c r="D20876" s="115" t="s">
        <v>1138</v>
      </c>
      <c r="E20876" s="115">
        <v>289.44159999999999</v>
      </c>
      <c r="F20876" s="674">
        <v>293.83600000000001</v>
      </c>
      <c r="G20876" s="674">
        <v>295.84500000000003</v>
      </c>
      <c r="H20876" s="115">
        <f t="shared" si="652"/>
        <v>1.0068371472522089</v>
      </c>
      <c r="I20876" s="115">
        <f t="shared" si="653"/>
        <v>291.42059999999998</v>
      </c>
    </row>
    <row r="20877" spans="1:9" hidden="1">
      <c r="A20877" s="115" t="s">
        <v>53113</v>
      </c>
      <c r="B20877" s="115" t="s">
        <v>53114</v>
      </c>
      <c r="C20877" s="115" t="s">
        <v>53115</v>
      </c>
      <c r="D20877" s="115" t="s">
        <v>1138</v>
      </c>
      <c r="E20877" s="115">
        <v>170.2115</v>
      </c>
      <c r="F20877" s="674">
        <v>293.83600000000001</v>
      </c>
      <c r="G20877" s="674">
        <v>295.84500000000003</v>
      </c>
      <c r="H20877" s="115">
        <f t="shared" si="652"/>
        <v>1.0068371472522089</v>
      </c>
      <c r="I20877" s="115">
        <f t="shared" si="653"/>
        <v>171.37530000000001</v>
      </c>
    </row>
    <row r="20878" spans="1:9" hidden="1">
      <c r="A20878" s="115" t="s">
        <v>53116</v>
      </c>
      <c r="B20878" s="115" t="s">
        <v>53117</v>
      </c>
      <c r="C20878" s="115" t="s">
        <v>53118</v>
      </c>
      <c r="D20878" s="115" t="s">
        <v>1138</v>
      </c>
      <c r="E20878" s="115">
        <v>234.94030000000001</v>
      </c>
      <c r="F20878" s="674">
        <v>293.83600000000001</v>
      </c>
      <c r="G20878" s="674">
        <v>295.84500000000003</v>
      </c>
      <c r="H20878" s="115">
        <f t="shared" si="652"/>
        <v>1.0068371472522089</v>
      </c>
      <c r="I20878" s="115">
        <f t="shared" si="653"/>
        <v>236.54660000000001</v>
      </c>
    </row>
    <row r="20879" spans="1:9" hidden="1">
      <c r="A20879" s="115" t="s">
        <v>53119</v>
      </c>
      <c r="B20879" s="115" t="s">
        <v>53120</v>
      </c>
      <c r="C20879" s="115" t="s">
        <v>53121</v>
      </c>
      <c r="D20879" s="115" t="s">
        <v>1138</v>
      </c>
      <c r="E20879" s="115">
        <v>222.0034</v>
      </c>
      <c r="F20879" s="674">
        <v>293.83600000000001</v>
      </c>
      <c r="G20879" s="674">
        <v>295.84500000000003</v>
      </c>
      <c r="H20879" s="115">
        <f t="shared" si="652"/>
        <v>1.0068371472522089</v>
      </c>
      <c r="I20879" s="115">
        <f t="shared" si="653"/>
        <v>223.5213</v>
      </c>
    </row>
    <row r="20880" spans="1:9" hidden="1">
      <c r="A20880" s="115" t="s">
        <v>53122</v>
      </c>
      <c r="B20880" s="115" t="s">
        <v>53123</v>
      </c>
      <c r="C20880" s="115" t="s">
        <v>53124</v>
      </c>
      <c r="D20880" s="115" t="s">
        <v>1138</v>
      </c>
      <c r="E20880" s="115">
        <v>289.7638</v>
      </c>
      <c r="F20880" s="674">
        <v>293.83600000000001</v>
      </c>
      <c r="G20880" s="674">
        <v>295.84500000000003</v>
      </c>
      <c r="H20880" s="115">
        <f t="shared" si="652"/>
        <v>1.0068371472522089</v>
      </c>
      <c r="I20880" s="115">
        <f t="shared" si="653"/>
        <v>291.745</v>
      </c>
    </row>
    <row r="20881" spans="1:9" hidden="1">
      <c r="A20881" s="115" t="s">
        <v>53125</v>
      </c>
      <c r="B20881" s="115" t="s">
        <v>53126</v>
      </c>
      <c r="C20881" s="115" t="s">
        <v>53127</v>
      </c>
      <c r="D20881" s="115" t="s">
        <v>1138</v>
      </c>
      <c r="E20881" s="115">
        <v>129.9118</v>
      </c>
      <c r="F20881" s="674">
        <v>293.83600000000001</v>
      </c>
      <c r="G20881" s="674">
        <v>295.84500000000003</v>
      </c>
      <c r="H20881" s="115">
        <f t="shared" si="652"/>
        <v>1.0068371472522089</v>
      </c>
      <c r="I20881" s="115">
        <f t="shared" si="653"/>
        <v>130.80000000000001</v>
      </c>
    </row>
    <row r="20882" spans="1:9" hidden="1">
      <c r="A20882" s="115" t="s">
        <v>53128</v>
      </c>
      <c r="B20882" s="115" t="s">
        <v>53129</v>
      </c>
      <c r="C20882" s="115" t="s">
        <v>53130</v>
      </c>
      <c r="D20882" s="115" t="s">
        <v>1138</v>
      </c>
      <c r="E20882" s="115">
        <v>109.303</v>
      </c>
      <c r="F20882" s="674">
        <v>293.83600000000001</v>
      </c>
      <c r="G20882" s="674">
        <v>295.84500000000003</v>
      </c>
      <c r="H20882" s="115">
        <f t="shared" si="652"/>
        <v>1.0068371472522089</v>
      </c>
      <c r="I20882" s="115">
        <f t="shared" si="653"/>
        <v>110.05029999999999</v>
      </c>
    </row>
    <row r="20883" spans="1:9" hidden="1">
      <c r="A20883" s="115" t="s">
        <v>53131</v>
      </c>
      <c r="B20883" s="115" t="s">
        <v>53132</v>
      </c>
      <c r="C20883" s="115" t="s">
        <v>53133</v>
      </c>
      <c r="D20883" s="115" t="s">
        <v>1138</v>
      </c>
      <c r="E20883" s="115">
        <v>22.017700000000001</v>
      </c>
      <c r="F20883" s="674">
        <v>293.83600000000001</v>
      </c>
      <c r="G20883" s="674">
        <v>295.84500000000003</v>
      </c>
      <c r="H20883" s="115">
        <f t="shared" si="652"/>
        <v>1.0068371472522089</v>
      </c>
      <c r="I20883" s="115">
        <f t="shared" si="653"/>
        <v>22.168199999999999</v>
      </c>
    </row>
    <row r="20884" spans="1:9" hidden="1">
      <c r="A20884" s="115" t="s">
        <v>53134</v>
      </c>
      <c r="B20884" s="115" t="s">
        <v>53135</v>
      </c>
      <c r="C20884" s="115" t="s">
        <v>53136</v>
      </c>
      <c r="D20884" s="115" t="s">
        <v>1138</v>
      </c>
      <c r="E20884" s="115">
        <v>42.3187</v>
      </c>
      <c r="F20884" s="674">
        <v>293.83600000000001</v>
      </c>
      <c r="G20884" s="674">
        <v>295.84500000000003</v>
      </c>
      <c r="H20884" s="115">
        <f t="shared" si="652"/>
        <v>1.0068371472522089</v>
      </c>
      <c r="I20884" s="115">
        <f t="shared" si="653"/>
        <v>42.607999999999997</v>
      </c>
    </row>
    <row r="20885" spans="1:9" hidden="1">
      <c r="A20885" s="115" t="s">
        <v>53137</v>
      </c>
      <c r="B20885" s="115" t="s">
        <v>53138</v>
      </c>
      <c r="C20885" s="115" t="s">
        <v>53139</v>
      </c>
      <c r="D20885" s="115" t="s">
        <v>1138</v>
      </c>
      <c r="E20885" s="115">
        <v>103.08450000000001</v>
      </c>
      <c r="F20885" s="674">
        <v>293.83600000000001</v>
      </c>
      <c r="G20885" s="674">
        <v>295.84500000000003</v>
      </c>
      <c r="H20885" s="115">
        <f t="shared" si="652"/>
        <v>1.0068371472522089</v>
      </c>
      <c r="I20885" s="115">
        <f t="shared" si="653"/>
        <v>103.7893</v>
      </c>
    </row>
    <row r="20886" spans="1:9" hidden="1">
      <c r="A20886" s="115" t="s">
        <v>53140</v>
      </c>
      <c r="B20886" s="115" t="s">
        <v>53141</v>
      </c>
      <c r="C20886" s="115" t="s">
        <v>53142</v>
      </c>
      <c r="D20886" s="115" t="s">
        <v>1138</v>
      </c>
      <c r="E20886" s="115">
        <v>178.29179999999999</v>
      </c>
      <c r="F20886" s="674">
        <v>293.83600000000001</v>
      </c>
      <c r="G20886" s="674">
        <v>295.84500000000003</v>
      </c>
      <c r="H20886" s="115">
        <f t="shared" si="652"/>
        <v>1.0068371472522089</v>
      </c>
      <c r="I20886" s="115">
        <f t="shared" si="653"/>
        <v>179.51079999999999</v>
      </c>
    </row>
    <row r="20887" spans="1:9" hidden="1">
      <c r="A20887" s="115" t="s">
        <v>53143</v>
      </c>
      <c r="B20887" s="115" t="s">
        <v>53144</v>
      </c>
      <c r="C20887" s="115" t="s">
        <v>53145</v>
      </c>
      <c r="D20887" s="115" t="s">
        <v>1138</v>
      </c>
      <c r="E20887" s="115">
        <v>48.819000000000003</v>
      </c>
      <c r="F20887" s="674">
        <v>293.83600000000001</v>
      </c>
      <c r="G20887" s="674">
        <v>295.84500000000003</v>
      </c>
      <c r="H20887" s="115">
        <f t="shared" si="652"/>
        <v>1.0068371472522089</v>
      </c>
      <c r="I20887" s="115">
        <f t="shared" si="653"/>
        <v>49.152799999999999</v>
      </c>
    </row>
    <row r="20888" spans="1:9" hidden="1">
      <c r="A20888" s="115" t="s">
        <v>53146</v>
      </c>
      <c r="B20888" s="115" t="s">
        <v>53147</v>
      </c>
      <c r="C20888" s="115" t="s">
        <v>53148</v>
      </c>
      <c r="D20888" s="115" t="s">
        <v>1138</v>
      </c>
      <c r="E20888" s="115">
        <v>57.898800000000001</v>
      </c>
      <c r="F20888" s="674">
        <v>293.83600000000001</v>
      </c>
      <c r="G20888" s="674">
        <v>295.84500000000003</v>
      </c>
      <c r="H20888" s="115">
        <f t="shared" si="652"/>
        <v>1.0068371472522089</v>
      </c>
      <c r="I20888" s="115">
        <f t="shared" si="653"/>
        <v>58.294699999999999</v>
      </c>
    </row>
    <row r="20889" spans="1:9" hidden="1">
      <c r="A20889" s="115" t="s">
        <v>53149</v>
      </c>
      <c r="B20889" s="115" t="s">
        <v>53150</v>
      </c>
      <c r="C20889" s="115" t="s">
        <v>53151</v>
      </c>
      <c r="D20889" s="115" t="s">
        <v>1138</v>
      </c>
      <c r="E20889" s="115">
        <v>23.185700000000001</v>
      </c>
      <c r="F20889" s="674">
        <v>293.83600000000001</v>
      </c>
      <c r="G20889" s="674">
        <v>295.84500000000003</v>
      </c>
      <c r="H20889" s="115">
        <f t="shared" si="652"/>
        <v>1.0068371472522089</v>
      </c>
      <c r="I20889" s="115">
        <f t="shared" si="653"/>
        <v>23.344200000000001</v>
      </c>
    </row>
    <row r="20890" spans="1:9" hidden="1">
      <c r="A20890" s="115" t="s">
        <v>53152</v>
      </c>
      <c r="B20890" s="115" t="s">
        <v>53153</v>
      </c>
      <c r="C20890" s="115" t="s">
        <v>53154</v>
      </c>
      <c r="D20890" s="115" t="s">
        <v>1138</v>
      </c>
      <c r="E20890" s="115">
        <v>12.9217</v>
      </c>
      <c r="F20890" s="674">
        <v>293.83600000000001</v>
      </c>
      <c r="G20890" s="674">
        <v>295.84500000000003</v>
      </c>
      <c r="H20890" s="115">
        <f t="shared" si="652"/>
        <v>1.0068371472522089</v>
      </c>
      <c r="I20890" s="115">
        <f t="shared" si="653"/>
        <v>13.01</v>
      </c>
    </row>
    <row r="20891" spans="1:9" hidden="1">
      <c r="A20891" s="115" t="s">
        <v>53155</v>
      </c>
      <c r="B20891" s="115" t="s">
        <v>53156</v>
      </c>
      <c r="C20891" s="115" t="s">
        <v>53157</v>
      </c>
      <c r="D20891" s="115" t="s">
        <v>1138</v>
      </c>
      <c r="E20891" s="115">
        <v>13.313599999999999</v>
      </c>
      <c r="F20891" s="674">
        <v>293.83600000000001</v>
      </c>
      <c r="G20891" s="674">
        <v>295.84500000000003</v>
      </c>
      <c r="H20891" s="115">
        <f t="shared" si="652"/>
        <v>1.0068371472522089</v>
      </c>
      <c r="I20891" s="115">
        <f t="shared" si="653"/>
        <v>13.4046</v>
      </c>
    </row>
    <row r="20892" spans="1:9" hidden="1">
      <c r="A20892" s="115" t="s">
        <v>53158</v>
      </c>
      <c r="B20892" s="115" t="s">
        <v>53159</v>
      </c>
      <c r="C20892" s="115" t="s">
        <v>53160</v>
      </c>
      <c r="D20892" s="115" t="s">
        <v>1138</v>
      </c>
      <c r="E20892" s="115">
        <v>14.071999999999999</v>
      </c>
      <c r="F20892" s="674">
        <v>293.83600000000001</v>
      </c>
      <c r="G20892" s="674">
        <v>295.84500000000003</v>
      </c>
      <c r="H20892" s="115">
        <f t="shared" si="652"/>
        <v>1.0068371472522089</v>
      </c>
      <c r="I20892" s="115">
        <f t="shared" si="653"/>
        <v>14.168200000000001</v>
      </c>
    </row>
    <row r="20893" spans="1:9" hidden="1">
      <c r="A20893" s="115" t="s">
        <v>53161</v>
      </c>
      <c r="B20893" s="115" t="s">
        <v>53162</v>
      </c>
      <c r="C20893" s="115" t="s">
        <v>53163</v>
      </c>
      <c r="D20893" s="115" t="s">
        <v>1138</v>
      </c>
      <c r="E20893" s="115">
        <v>14.4513</v>
      </c>
      <c r="F20893" s="674">
        <v>293.83600000000001</v>
      </c>
      <c r="G20893" s="674">
        <v>295.84500000000003</v>
      </c>
      <c r="H20893" s="115">
        <f t="shared" si="652"/>
        <v>1.0068371472522089</v>
      </c>
      <c r="I20893" s="115">
        <f t="shared" si="653"/>
        <v>14.5501</v>
      </c>
    </row>
    <row r="20894" spans="1:9" hidden="1">
      <c r="A20894" s="115" t="s">
        <v>53164</v>
      </c>
      <c r="B20894" s="115" t="s">
        <v>53165</v>
      </c>
      <c r="C20894" s="115" t="s">
        <v>53166</v>
      </c>
      <c r="D20894" s="115" t="s">
        <v>1138</v>
      </c>
      <c r="E20894" s="115">
        <v>14.9222</v>
      </c>
      <c r="F20894" s="674">
        <v>293.83600000000001</v>
      </c>
      <c r="G20894" s="674">
        <v>295.84500000000003</v>
      </c>
      <c r="H20894" s="115">
        <f t="shared" si="652"/>
        <v>1.0068371472522089</v>
      </c>
      <c r="I20894" s="115">
        <f t="shared" si="653"/>
        <v>15.0242</v>
      </c>
    </row>
    <row r="20895" spans="1:9" hidden="1">
      <c r="A20895" s="115" t="s">
        <v>53167</v>
      </c>
      <c r="B20895" s="115" t="s">
        <v>53168</v>
      </c>
      <c r="C20895" s="115" t="s">
        <v>53169</v>
      </c>
      <c r="D20895" s="115" t="s">
        <v>1138</v>
      </c>
      <c r="E20895" s="115">
        <v>70.043899999999994</v>
      </c>
      <c r="F20895" s="674">
        <v>293.83600000000001</v>
      </c>
      <c r="G20895" s="674">
        <v>295.84500000000003</v>
      </c>
      <c r="H20895" s="115">
        <f t="shared" si="652"/>
        <v>1.0068371472522089</v>
      </c>
      <c r="I20895" s="115">
        <f t="shared" si="653"/>
        <v>70.522800000000004</v>
      </c>
    </row>
    <row r="20896" spans="1:9" hidden="1">
      <c r="A20896" s="115" t="s">
        <v>53170</v>
      </c>
      <c r="B20896" s="115" t="s">
        <v>53171</v>
      </c>
      <c r="C20896" s="115" t="s">
        <v>53172</v>
      </c>
      <c r="D20896" s="115" t="s">
        <v>1138</v>
      </c>
      <c r="E20896" s="115">
        <v>23.185700000000001</v>
      </c>
      <c r="F20896" s="674">
        <v>293.83600000000001</v>
      </c>
      <c r="G20896" s="674">
        <v>295.84500000000003</v>
      </c>
      <c r="H20896" s="115">
        <f t="shared" si="652"/>
        <v>1.0068371472522089</v>
      </c>
      <c r="I20896" s="115">
        <f t="shared" si="653"/>
        <v>23.344200000000001</v>
      </c>
    </row>
    <row r="20897" spans="1:9" hidden="1">
      <c r="A20897" s="115" t="s">
        <v>53173</v>
      </c>
      <c r="B20897" s="115" t="s">
        <v>53174</v>
      </c>
      <c r="C20897" s="115" t="s">
        <v>53175</v>
      </c>
      <c r="D20897" s="115" t="s">
        <v>1138</v>
      </c>
      <c r="E20897" s="115">
        <v>15.643000000000001</v>
      </c>
      <c r="F20897" s="674">
        <v>293.83600000000001</v>
      </c>
      <c r="G20897" s="674">
        <v>295.84500000000003</v>
      </c>
      <c r="H20897" s="115">
        <f t="shared" si="652"/>
        <v>1.0068371472522089</v>
      </c>
      <c r="I20897" s="115">
        <f t="shared" si="653"/>
        <v>15.75</v>
      </c>
    </row>
    <row r="20898" spans="1:9" hidden="1">
      <c r="A20898" s="115" t="s">
        <v>53176</v>
      </c>
      <c r="B20898" s="115" t="s">
        <v>53177</v>
      </c>
      <c r="C20898" s="115" t="s">
        <v>53178</v>
      </c>
      <c r="D20898" s="115" t="s">
        <v>1138</v>
      </c>
      <c r="E20898" s="115">
        <v>54.937899999999999</v>
      </c>
      <c r="F20898" s="674">
        <v>293.83600000000001</v>
      </c>
      <c r="G20898" s="674">
        <v>295.84500000000003</v>
      </c>
      <c r="H20898" s="115">
        <f t="shared" si="652"/>
        <v>1.0068371472522089</v>
      </c>
      <c r="I20898" s="115">
        <f t="shared" si="653"/>
        <v>55.313499999999998</v>
      </c>
    </row>
    <row r="20899" spans="1:9" hidden="1">
      <c r="A20899" s="115" t="s">
        <v>53179</v>
      </c>
      <c r="B20899" s="115" t="s">
        <v>53180</v>
      </c>
      <c r="C20899" s="115" t="s">
        <v>53181</v>
      </c>
      <c r="D20899" s="115" t="s">
        <v>1138</v>
      </c>
      <c r="E20899" s="115">
        <v>93.874600000000001</v>
      </c>
      <c r="F20899" s="674">
        <v>293.83600000000001</v>
      </c>
      <c r="G20899" s="674">
        <v>295.84500000000003</v>
      </c>
      <c r="H20899" s="115">
        <f t="shared" si="652"/>
        <v>1.0068371472522089</v>
      </c>
      <c r="I20899" s="115">
        <f t="shared" si="653"/>
        <v>94.516400000000004</v>
      </c>
    </row>
    <row r="20900" spans="1:9" hidden="1">
      <c r="A20900" s="115" t="s">
        <v>53182</v>
      </c>
      <c r="B20900" s="115" t="s">
        <v>53183</v>
      </c>
      <c r="C20900" s="115" t="s">
        <v>53184</v>
      </c>
      <c r="D20900" s="115" t="s">
        <v>1138</v>
      </c>
      <c r="E20900" s="115">
        <v>238.50380000000001</v>
      </c>
      <c r="F20900" s="674">
        <v>293.83600000000001</v>
      </c>
      <c r="G20900" s="674">
        <v>295.84500000000003</v>
      </c>
      <c r="H20900" s="115">
        <f t="shared" si="652"/>
        <v>1.0068371472522089</v>
      </c>
      <c r="I20900" s="115">
        <f t="shared" si="653"/>
        <v>240.1345</v>
      </c>
    </row>
    <row r="20901" spans="1:9" hidden="1">
      <c r="A20901" s="115" t="s">
        <v>53185</v>
      </c>
      <c r="B20901" s="115" t="s">
        <v>53186</v>
      </c>
      <c r="C20901" s="115" t="s">
        <v>53187</v>
      </c>
      <c r="D20901" s="115" t="s">
        <v>1138</v>
      </c>
      <c r="E20901" s="115">
        <v>404.44510000000002</v>
      </c>
      <c r="F20901" s="674">
        <v>293.83600000000001</v>
      </c>
      <c r="G20901" s="674">
        <v>295.84500000000003</v>
      </c>
      <c r="H20901" s="115">
        <f t="shared" si="652"/>
        <v>1.0068371472522089</v>
      </c>
      <c r="I20901" s="115">
        <f t="shared" si="653"/>
        <v>407.21039999999999</v>
      </c>
    </row>
    <row r="20902" spans="1:9" hidden="1">
      <c r="A20902" s="115" t="s">
        <v>53188</v>
      </c>
      <c r="B20902" s="115" t="s">
        <v>53189</v>
      </c>
      <c r="C20902" s="115" t="s">
        <v>53190</v>
      </c>
      <c r="D20902" s="115" t="s">
        <v>1138</v>
      </c>
      <c r="E20902" s="115">
        <v>108.0384</v>
      </c>
      <c r="F20902" s="674">
        <v>293.83600000000001</v>
      </c>
      <c r="G20902" s="674">
        <v>295.84500000000003</v>
      </c>
      <c r="H20902" s="115">
        <f t="shared" si="652"/>
        <v>1.0068371472522089</v>
      </c>
      <c r="I20902" s="115">
        <f t="shared" si="653"/>
        <v>108.7771</v>
      </c>
    </row>
    <row r="20903" spans="1:9" hidden="1">
      <c r="A20903" s="115" t="s">
        <v>53191</v>
      </c>
      <c r="B20903" s="115" t="s">
        <v>53192</v>
      </c>
      <c r="C20903" s="115" t="s">
        <v>53193</v>
      </c>
      <c r="D20903" s="115" t="s">
        <v>1138</v>
      </c>
      <c r="E20903" s="115">
        <v>132.14109999999999</v>
      </c>
      <c r="F20903" s="674">
        <v>293.83600000000001</v>
      </c>
      <c r="G20903" s="674">
        <v>295.84500000000003</v>
      </c>
      <c r="H20903" s="115">
        <f t="shared" si="652"/>
        <v>1.0068371472522089</v>
      </c>
      <c r="I20903" s="115">
        <f t="shared" si="653"/>
        <v>133.0446</v>
      </c>
    </row>
    <row r="20904" spans="1:9" hidden="1">
      <c r="A20904" s="115" t="s">
        <v>53194</v>
      </c>
      <c r="B20904" s="115" t="s">
        <v>53195</v>
      </c>
      <c r="C20904" s="115" t="s">
        <v>53196</v>
      </c>
      <c r="D20904" s="115" t="s">
        <v>1138</v>
      </c>
      <c r="E20904" s="115">
        <v>160.66829999999999</v>
      </c>
      <c r="F20904" s="674">
        <v>293.83600000000001</v>
      </c>
      <c r="G20904" s="674">
        <v>295.84500000000003</v>
      </c>
      <c r="H20904" s="115">
        <f t="shared" si="652"/>
        <v>1.0068371472522089</v>
      </c>
      <c r="I20904" s="115">
        <f t="shared" si="653"/>
        <v>161.76679999999999</v>
      </c>
    </row>
    <row r="20905" spans="1:9" hidden="1">
      <c r="A20905" s="115" t="s">
        <v>53197</v>
      </c>
      <c r="B20905" s="115" t="s">
        <v>53198</v>
      </c>
      <c r="C20905" s="115" t="s">
        <v>53199</v>
      </c>
      <c r="D20905" s="115" t="s">
        <v>1138</v>
      </c>
      <c r="E20905" s="115">
        <v>179.304</v>
      </c>
      <c r="F20905" s="674">
        <v>293.83600000000001</v>
      </c>
      <c r="G20905" s="674">
        <v>295.84500000000003</v>
      </c>
      <c r="H20905" s="115">
        <f t="shared" si="652"/>
        <v>1.0068371472522089</v>
      </c>
      <c r="I20905" s="115">
        <f t="shared" si="653"/>
        <v>180.5299</v>
      </c>
    </row>
    <row r="20906" spans="1:9" hidden="1">
      <c r="A20906" s="115" t="s">
        <v>53200</v>
      </c>
      <c r="B20906" s="115" t="s">
        <v>53201</v>
      </c>
      <c r="C20906" s="115" t="s">
        <v>53202</v>
      </c>
      <c r="D20906" s="115" t="s">
        <v>1138</v>
      </c>
      <c r="E20906" s="115">
        <v>219.53489999999999</v>
      </c>
      <c r="F20906" s="674">
        <v>293.83600000000001</v>
      </c>
      <c r="G20906" s="674">
        <v>295.84500000000003</v>
      </c>
      <c r="H20906" s="115">
        <f t="shared" si="652"/>
        <v>1.0068371472522089</v>
      </c>
      <c r="I20906" s="115">
        <f t="shared" si="653"/>
        <v>221.0359</v>
      </c>
    </row>
    <row r="20907" spans="1:9" hidden="1">
      <c r="A20907" s="115" t="s">
        <v>53203</v>
      </c>
      <c r="B20907" s="115" t="s">
        <v>53204</v>
      </c>
      <c r="C20907" s="115" t="s">
        <v>53205</v>
      </c>
      <c r="D20907" s="115" t="s">
        <v>1138</v>
      </c>
      <c r="E20907" s="115">
        <v>260.02229999999997</v>
      </c>
      <c r="F20907" s="674">
        <v>293.83600000000001</v>
      </c>
      <c r="G20907" s="674">
        <v>295.84500000000003</v>
      </c>
      <c r="H20907" s="115">
        <f t="shared" si="652"/>
        <v>1.0068371472522089</v>
      </c>
      <c r="I20907" s="115">
        <f t="shared" si="653"/>
        <v>261.80009999999999</v>
      </c>
    </row>
    <row r="20908" spans="1:9" hidden="1">
      <c r="A20908" s="115" t="s">
        <v>53206</v>
      </c>
      <c r="B20908" s="115" t="s">
        <v>53207</v>
      </c>
      <c r="C20908" s="115" t="s">
        <v>53208</v>
      </c>
      <c r="D20908" s="115" t="s">
        <v>1138</v>
      </c>
      <c r="E20908" s="115">
        <v>645.89760000000001</v>
      </c>
      <c r="F20908" s="674">
        <v>293.83600000000001</v>
      </c>
      <c r="G20908" s="674">
        <v>295.84500000000003</v>
      </c>
      <c r="H20908" s="115">
        <f t="shared" si="652"/>
        <v>1.0068371472522089</v>
      </c>
      <c r="I20908" s="115">
        <f t="shared" si="653"/>
        <v>650.31370000000004</v>
      </c>
    </row>
    <row r="20909" spans="1:9" hidden="1">
      <c r="A20909" s="115" t="s">
        <v>53209</v>
      </c>
      <c r="B20909" s="115" t="s">
        <v>53210</v>
      </c>
      <c r="C20909" s="115" t="s">
        <v>53211</v>
      </c>
      <c r="D20909" s="115" t="s">
        <v>1138</v>
      </c>
      <c r="E20909" s="115">
        <v>1273.1623</v>
      </c>
      <c r="F20909" s="674">
        <v>293.83600000000001</v>
      </c>
      <c r="G20909" s="674">
        <v>295.84500000000003</v>
      </c>
      <c r="H20909" s="115">
        <f t="shared" si="652"/>
        <v>1.0068371472522089</v>
      </c>
      <c r="I20909" s="115">
        <f t="shared" si="653"/>
        <v>1281.8670999999999</v>
      </c>
    </row>
    <row r="20910" spans="1:9" hidden="1">
      <c r="A20910" s="115" t="s">
        <v>53212</v>
      </c>
      <c r="B20910" s="115" t="s">
        <v>53213</v>
      </c>
      <c r="C20910" s="115" t="s">
        <v>53214</v>
      </c>
      <c r="D20910" s="115" t="s">
        <v>1138</v>
      </c>
      <c r="E20910" s="115">
        <v>260.02229999999997</v>
      </c>
      <c r="F20910" s="674">
        <v>293.83600000000001</v>
      </c>
      <c r="G20910" s="674">
        <v>295.84500000000003</v>
      </c>
      <c r="H20910" s="115">
        <f t="shared" si="652"/>
        <v>1.0068371472522089</v>
      </c>
      <c r="I20910" s="115">
        <f t="shared" si="653"/>
        <v>261.80009999999999</v>
      </c>
    </row>
    <row r="20911" spans="1:9" hidden="1">
      <c r="A20911" s="115" t="s">
        <v>53215</v>
      </c>
      <c r="B20911" s="115" t="s">
        <v>53216</v>
      </c>
      <c r="C20911" s="115" t="s">
        <v>53217</v>
      </c>
      <c r="D20911" s="115" t="s">
        <v>1138</v>
      </c>
      <c r="E20911" s="115">
        <v>502.3349</v>
      </c>
      <c r="F20911" s="674">
        <v>293.83600000000001</v>
      </c>
      <c r="G20911" s="674">
        <v>295.84500000000003</v>
      </c>
      <c r="H20911" s="115">
        <f t="shared" si="652"/>
        <v>1.0068371472522089</v>
      </c>
      <c r="I20911" s="115">
        <f t="shared" si="653"/>
        <v>505.76940000000002</v>
      </c>
    </row>
    <row r="20912" spans="1:9" hidden="1">
      <c r="A20912" s="115" t="s">
        <v>53218</v>
      </c>
      <c r="B20912" s="115" t="s">
        <v>53219</v>
      </c>
      <c r="C20912" s="115" t="s">
        <v>53220</v>
      </c>
      <c r="D20912" s="115" t="s">
        <v>1138</v>
      </c>
      <c r="E20912" s="115">
        <v>260.02229999999997</v>
      </c>
      <c r="F20912" s="674">
        <v>293.83600000000001</v>
      </c>
      <c r="G20912" s="674">
        <v>295.84500000000003</v>
      </c>
      <c r="H20912" s="115">
        <f t="shared" si="652"/>
        <v>1.0068371472522089</v>
      </c>
      <c r="I20912" s="115">
        <f t="shared" si="653"/>
        <v>261.80009999999999</v>
      </c>
    </row>
    <row r="20913" spans="1:9" hidden="1">
      <c r="A20913" s="115" t="s">
        <v>53221</v>
      </c>
      <c r="B20913" s="115" t="s">
        <v>53222</v>
      </c>
      <c r="C20913" s="115" t="s">
        <v>53223</v>
      </c>
      <c r="D20913" s="115" t="s">
        <v>1138</v>
      </c>
      <c r="E20913" s="115">
        <v>502.3349</v>
      </c>
      <c r="F20913" s="674">
        <v>293.83600000000001</v>
      </c>
      <c r="G20913" s="674">
        <v>295.84500000000003</v>
      </c>
      <c r="H20913" s="115">
        <f t="shared" si="652"/>
        <v>1.0068371472522089</v>
      </c>
      <c r="I20913" s="115">
        <f t="shared" si="653"/>
        <v>505.76940000000002</v>
      </c>
    </row>
    <row r="20914" spans="1:9" hidden="1">
      <c r="A20914" s="115" t="s">
        <v>53224</v>
      </c>
      <c r="B20914" s="115" t="s">
        <v>53225</v>
      </c>
      <c r="C20914" s="115" t="s">
        <v>53226</v>
      </c>
      <c r="D20914" s="115" t="s">
        <v>1138</v>
      </c>
      <c r="E20914" s="115">
        <v>1169.9195999999999</v>
      </c>
      <c r="F20914" s="674">
        <v>293.83600000000001</v>
      </c>
      <c r="G20914" s="674">
        <v>295.84500000000003</v>
      </c>
      <c r="H20914" s="115">
        <f t="shared" si="652"/>
        <v>1.0068371472522089</v>
      </c>
      <c r="I20914" s="115">
        <f t="shared" si="653"/>
        <v>1177.9185</v>
      </c>
    </row>
    <row r="20915" spans="1:9" hidden="1">
      <c r="A20915" s="115" t="s">
        <v>53227</v>
      </c>
      <c r="B20915" s="115" t="s">
        <v>53228</v>
      </c>
      <c r="C20915" s="115" t="s">
        <v>53229</v>
      </c>
      <c r="D20915" s="115" t="s">
        <v>1138</v>
      </c>
      <c r="E20915" s="115">
        <v>2406.3966</v>
      </c>
      <c r="F20915" s="674">
        <v>293.83600000000001</v>
      </c>
      <c r="G20915" s="674">
        <v>295.84500000000003</v>
      </c>
      <c r="H20915" s="115">
        <f t="shared" si="652"/>
        <v>1.0068371472522089</v>
      </c>
      <c r="I20915" s="115">
        <f t="shared" si="653"/>
        <v>2422.8494999999998</v>
      </c>
    </row>
    <row r="20916" spans="1:9" hidden="1">
      <c r="A20916" s="115" t="s">
        <v>53230</v>
      </c>
      <c r="B20916" s="115" t="s">
        <v>53231</v>
      </c>
      <c r="C20916" s="115" t="s">
        <v>53232</v>
      </c>
      <c r="D20916" s="115" t="s">
        <v>1138</v>
      </c>
      <c r="E20916" s="115">
        <v>3005.1505999999999</v>
      </c>
      <c r="F20916" s="674">
        <v>293.83600000000001</v>
      </c>
      <c r="G20916" s="674">
        <v>295.84500000000003</v>
      </c>
      <c r="H20916" s="115">
        <f t="shared" si="652"/>
        <v>1.0068371472522089</v>
      </c>
      <c r="I20916" s="115">
        <f t="shared" si="653"/>
        <v>3025.6972999999998</v>
      </c>
    </row>
    <row r="20917" spans="1:9" hidden="1">
      <c r="A20917" s="115" t="s">
        <v>53233</v>
      </c>
      <c r="B20917" s="115" t="s">
        <v>53234</v>
      </c>
      <c r="C20917" s="115" t="s">
        <v>53235</v>
      </c>
      <c r="D20917" s="115" t="s">
        <v>1138</v>
      </c>
      <c r="E20917" s="115">
        <v>3436.6376</v>
      </c>
      <c r="F20917" s="674">
        <v>293.83600000000001</v>
      </c>
      <c r="G20917" s="674">
        <v>295.84500000000003</v>
      </c>
      <c r="H20917" s="115">
        <f t="shared" si="652"/>
        <v>1.0068371472522089</v>
      </c>
      <c r="I20917" s="115">
        <f t="shared" si="653"/>
        <v>3460.1343999999999</v>
      </c>
    </row>
    <row r="20918" spans="1:9" hidden="1">
      <c r="A20918" s="115" t="s">
        <v>53236</v>
      </c>
      <c r="B20918" s="115" t="s">
        <v>53237</v>
      </c>
      <c r="C20918" s="115" t="s">
        <v>53238</v>
      </c>
      <c r="D20918" s="115" t="s">
        <v>1138</v>
      </c>
      <c r="E20918" s="115">
        <v>4813.2626</v>
      </c>
      <c r="F20918" s="674">
        <v>293.83600000000001</v>
      </c>
      <c r="G20918" s="674">
        <v>295.84500000000003</v>
      </c>
      <c r="H20918" s="115">
        <f t="shared" si="652"/>
        <v>1.0068371472522089</v>
      </c>
      <c r="I20918" s="115">
        <f t="shared" si="653"/>
        <v>4846.1715999999997</v>
      </c>
    </row>
    <row r="20919" spans="1:9" hidden="1">
      <c r="A20919" s="115" t="s">
        <v>53239</v>
      </c>
      <c r="B20919" s="115" t="s">
        <v>53240</v>
      </c>
      <c r="C20919" s="115" t="s">
        <v>53241</v>
      </c>
      <c r="D20919" s="115" t="s">
        <v>1138</v>
      </c>
      <c r="E20919" s="115">
        <v>3301.7712000000001</v>
      </c>
      <c r="F20919" s="674">
        <v>293.83600000000001</v>
      </c>
      <c r="G20919" s="674">
        <v>295.84500000000003</v>
      </c>
      <c r="H20919" s="115">
        <f t="shared" si="652"/>
        <v>1.0068371472522089</v>
      </c>
      <c r="I20919" s="115">
        <f t="shared" si="653"/>
        <v>3324.3458999999998</v>
      </c>
    </row>
    <row r="20920" spans="1:9" hidden="1">
      <c r="A20920" s="115" t="s">
        <v>53242</v>
      </c>
      <c r="B20920" s="115" t="s">
        <v>53243</v>
      </c>
      <c r="C20920" s="115" t="s">
        <v>53244</v>
      </c>
      <c r="D20920" s="115" t="s">
        <v>1138</v>
      </c>
      <c r="E20920" s="115">
        <v>833.12699999999995</v>
      </c>
      <c r="F20920" s="674">
        <v>293.83600000000001</v>
      </c>
      <c r="G20920" s="674">
        <v>295.84500000000003</v>
      </c>
      <c r="H20920" s="115">
        <f t="shared" si="652"/>
        <v>1.0068371472522089</v>
      </c>
      <c r="I20920" s="115">
        <f t="shared" si="653"/>
        <v>838.82320000000004</v>
      </c>
    </row>
    <row r="20921" spans="1:9" hidden="1">
      <c r="A20921" s="115" t="s">
        <v>53245</v>
      </c>
      <c r="B20921" s="115" t="s">
        <v>53246</v>
      </c>
      <c r="C20921" s="115" t="s">
        <v>53247</v>
      </c>
      <c r="D20921" s="115" t="s">
        <v>1138</v>
      </c>
      <c r="E20921" s="115">
        <v>1201.2539999999999</v>
      </c>
      <c r="F20921" s="674">
        <v>293.83600000000001</v>
      </c>
      <c r="G20921" s="674">
        <v>295.84500000000003</v>
      </c>
      <c r="H20921" s="115">
        <f t="shared" si="652"/>
        <v>1.0068371472522089</v>
      </c>
      <c r="I20921" s="115">
        <f t="shared" si="653"/>
        <v>1209.4672</v>
      </c>
    </row>
    <row r="20922" spans="1:9" hidden="1">
      <c r="A20922" s="115" t="s">
        <v>53248</v>
      </c>
      <c r="B20922" s="115" t="s">
        <v>53249</v>
      </c>
      <c r="C20922" s="115" t="s">
        <v>53250</v>
      </c>
      <c r="D20922" s="115" t="s">
        <v>1138</v>
      </c>
      <c r="E20922" s="115">
        <v>2511.7150000000001</v>
      </c>
      <c r="F20922" s="674">
        <v>293.83600000000001</v>
      </c>
      <c r="G20922" s="674">
        <v>295.84500000000003</v>
      </c>
      <c r="H20922" s="115">
        <f t="shared" si="652"/>
        <v>1.0068371472522089</v>
      </c>
      <c r="I20922" s="115">
        <f t="shared" si="653"/>
        <v>2528.8879999999999</v>
      </c>
    </row>
    <row r="20923" spans="1:9" hidden="1">
      <c r="A20923" s="115" t="s">
        <v>53251</v>
      </c>
      <c r="B20923" s="115" t="s">
        <v>53252</v>
      </c>
      <c r="C20923" s="115" t="s">
        <v>53253</v>
      </c>
      <c r="D20923" s="115" t="s">
        <v>1138</v>
      </c>
      <c r="E20923" s="115">
        <v>1416.1944000000001</v>
      </c>
      <c r="F20923" s="674">
        <v>293.83600000000001</v>
      </c>
      <c r="G20923" s="674">
        <v>295.84500000000003</v>
      </c>
      <c r="H20923" s="115">
        <f t="shared" si="652"/>
        <v>1.0068371472522089</v>
      </c>
      <c r="I20923" s="115">
        <f t="shared" si="653"/>
        <v>1425.8770999999999</v>
      </c>
    </row>
    <row r="20924" spans="1:9" hidden="1">
      <c r="A20924" s="115" t="s">
        <v>53254</v>
      </c>
      <c r="B20924" s="115" t="s">
        <v>53255</v>
      </c>
      <c r="C20924" s="115" t="s">
        <v>53256</v>
      </c>
      <c r="D20924" s="115" t="s">
        <v>1138</v>
      </c>
      <c r="E20924" s="115">
        <v>2493.8033</v>
      </c>
      <c r="F20924" s="674">
        <v>293.83600000000001</v>
      </c>
      <c r="G20924" s="674">
        <v>295.84500000000003</v>
      </c>
      <c r="H20924" s="115">
        <f t="shared" si="652"/>
        <v>1.0068371472522089</v>
      </c>
      <c r="I20924" s="115">
        <f t="shared" si="653"/>
        <v>2510.8537999999999</v>
      </c>
    </row>
    <row r="20925" spans="1:9" hidden="1">
      <c r="A20925" s="115" t="s">
        <v>53257</v>
      </c>
      <c r="B20925" s="115" t="s">
        <v>53258</v>
      </c>
      <c r="C20925" s="115" t="s">
        <v>53259</v>
      </c>
      <c r="D20925" s="115" t="s">
        <v>1138</v>
      </c>
      <c r="E20925" s="115">
        <v>2511.7150000000001</v>
      </c>
      <c r="F20925" s="674">
        <v>293.83600000000001</v>
      </c>
      <c r="G20925" s="674">
        <v>295.84500000000003</v>
      </c>
      <c r="H20925" s="115">
        <f t="shared" si="652"/>
        <v>1.0068371472522089</v>
      </c>
      <c r="I20925" s="115">
        <f t="shared" si="653"/>
        <v>2528.8879999999999</v>
      </c>
    </row>
    <row r="20926" spans="1:9" hidden="1">
      <c r="A20926" s="115" t="s">
        <v>53260</v>
      </c>
      <c r="B20926" s="115" t="s">
        <v>53261</v>
      </c>
      <c r="C20926" s="115" t="s">
        <v>53262</v>
      </c>
      <c r="D20926" s="115" t="s">
        <v>1138</v>
      </c>
      <c r="E20926" s="115">
        <v>1343.2936</v>
      </c>
      <c r="F20926" s="674">
        <v>293.83600000000001</v>
      </c>
      <c r="G20926" s="674">
        <v>295.84500000000003</v>
      </c>
      <c r="H20926" s="115">
        <f t="shared" si="652"/>
        <v>1.0068371472522089</v>
      </c>
      <c r="I20926" s="115">
        <f t="shared" si="653"/>
        <v>1352.4779000000001</v>
      </c>
    </row>
    <row r="20927" spans="1:9" hidden="1">
      <c r="A20927" s="115" t="s">
        <v>53263</v>
      </c>
      <c r="B20927" s="115" t="s">
        <v>53264</v>
      </c>
      <c r="C20927" s="115" t="s">
        <v>53265</v>
      </c>
      <c r="D20927" s="115" t="s">
        <v>1138</v>
      </c>
      <c r="E20927" s="115">
        <v>17.9117</v>
      </c>
      <c r="F20927" s="674">
        <v>293.83600000000001</v>
      </c>
      <c r="G20927" s="674">
        <v>295.84500000000003</v>
      </c>
      <c r="H20927" s="115">
        <f t="shared" si="652"/>
        <v>1.0068371472522089</v>
      </c>
      <c r="I20927" s="115">
        <f t="shared" si="653"/>
        <v>18.034199999999998</v>
      </c>
    </row>
    <row r="20928" spans="1:9" hidden="1">
      <c r="A20928" s="115" t="s">
        <v>53266</v>
      </c>
      <c r="B20928" s="115" t="s">
        <v>53267</v>
      </c>
      <c r="C20928" s="115" t="s">
        <v>53268</v>
      </c>
      <c r="D20928" s="115" t="s">
        <v>1138</v>
      </c>
      <c r="E20928" s="115">
        <v>96.361699999999999</v>
      </c>
      <c r="F20928" s="674">
        <v>293.83600000000001</v>
      </c>
      <c r="G20928" s="674">
        <v>295.84500000000003</v>
      </c>
      <c r="H20928" s="115">
        <f t="shared" si="652"/>
        <v>1.0068371472522089</v>
      </c>
      <c r="I20928" s="115">
        <f t="shared" si="653"/>
        <v>97.020499999999998</v>
      </c>
    </row>
    <row r="20929" spans="1:9" hidden="1">
      <c r="A20929" s="115" t="s">
        <v>53269</v>
      </c>
      <c r="B20929" s="115" t="s">
        <v>53270</v>
      </c>
      <c r="C20929" s="115" t="s">
        <v>53271</v>
      </c>
      <c r="D20929" s="115" t="s">
        <v>1138</v>
      </c>
      <c r="E20929" s="115">
        <v>73.3917</v>
      </c>
      <c r="F20929" s="674">
        <v>293.83600000000001</v>
      </c>
      <c r="G20929" s="674">
        <v>295.84500000000003</v>
      </c>
      <c r="H20929" s="115">
        <f t="shared" si="652"/>
        <v>1.0068371472522089</v>
      </c>
      <c r="I20929" s="115">
        <f t="shared" si="653"/>
        <v>73.893500000000003</v>
      </c>
    </row>
    <row r="20930" spans="1:9" hidden="1">
      <c r="A20930" s="115" t="s">
        <v>53272</v>
      </c>
      <c r="B20930" s="115" t="s">
        <v>53273</v>
      </c>
      <c r="C20930" s="115" t="s">
        <v>53274</v>
      </c>
      <c r="D20930" s="115" t="s">
        <v>1138</v>
      </c>
      <c r="E20930" s="115">
        <v>286.5872</v>
      </c>
      <c r="F20930" s="674">
        <v>293.83600000000001</v>
      </c>
      <c r="G20930" s="674">
        <v>295.84500000000003</v>
      </c>
      <c r="H20930" s="115">
        <f t="shared" si="652"/>
        <v>1.0068371472522089</v>
      </c>
      <c r="I20930" s="115">
        <f t="shared" si="653"/>
        <v>288.54660000000001</v>
      </c>
    </row>
    <row r="20931" spans="1:9" hidden="1">
      <c r="A20931" s="115" t="s">
        <v>53275</v>
      </c>
      <c r="B20931" s="115" t="s">
        <v>53276</v>
      </c>
      <c r="C20931" s="115" t="s">
        <v>53277</v>
      </c>
      <c r="D20931" s="115" t="s">
        <v>1138</v>
      </c>
      <c r="E20931" s="115">
        <v>716.99249999999995</v>
      </c>
      <c r="F20931" s="674">
        <v>293.83600000000001</v>
      </c>
      <c r="G20931" s="674">
        <v>295.84500000000003</v>
      </c>
      <c r="H20931" s="115">
        <f t="shared" si="652"/>
        <v>1.0068371472522089</v>
      </c>
      <c r="I20931" s="115">
        <f t="shared" si="653"/>
        <v>721.89469999999994</v>
      </c>
    </row>
    <row r="20932" spans="1:9" hidden="1">
      <c r="A20932" s="115" t="s">
        <v>53278</v>
      </c>
      <c r="B20932" s="115" t="s">
        <v>53279</v>
      </c>
      <c r="C20932" s="115" t="s">
        <v>53280</v>
      </c>
      <c r="D20932" s="115" t="s">
        <v>1138</v>
      </c>
      <c r="E20932" s="115">
        <v>501.07380000000001</v>
      </c>
      <c r="F20932" s="674">
        <v>293.83600000000001</v>
      </c>
      <c r="G20932" s="674">
        <v>295.84500000000003</v>
      </c>
      <c r="H20932" s="115">
        <f t="shared" si="652"/>
        <v>1.0068371472522089</v>
      </c>
      <c r="I20932" s="115">
        <f t="shared" si="653"/>
        <v>504.49970000000002</v>
      </c>
    </row>
    <row r="20933" spans="1:9" hidden="1">
      <c r="A20933" s="115" t="s">
        <v>53281</v>
      </c>
      <c r="B20933" s="115" t="s">
        <v>53282</v>
      </c>
      <c r="C20933" s="115" t="s">
        <v>53283</v>
      </c>
      <c r="D20933" s="115" t="s">
        <v>1138</v>
      </c>
      <c r="E20933" s="115">
        <v>125.3819</v>
      </c>
      <c r="F20933" s="674">
        <v>293.83600000000001</v>
      </c>
      <c r="G20933" s="674">
        <v>295.84500000000003</v>
      </c>
      <c r="H20933" s="115">
        <f t="shared" ref="H20933:H20996" si="654">G20933/F20933</f>
        <v>1.0068371472522089</v>
      </c>
      <c r="I20933" s="115">
        <f t="shared" ref="I20933:I20996" si="655">ROUND(H20933*E20933,4)</f>
        <v>126.2392</v>
      </c>
    </row>
    <row r="20934" spans="1:9" hidden="1">
      <c r="A20934" s="115" t="s">
        <v>53284</v>
      </c>
      <c r="B20934" s="115" t="s">
        <v>53285</v>
      </c>
      <c r="C20934" s="115" t="s">
        <v>53286</v>
      </c>
      <c r="D20934" s="115" t="s">
        <v>1138</v>
      </c>
      <c r="E20934" s="115">
        <v>179.11699999999999</v>
      </c>
      <c r="F20934" s="674">
        <v>293.83600000000001</v>
      </c>
      <c r="G20934" s="674">
        <v>295.84500000000003</v>
      </c>
      <c r="H20934" s="115">
        <f t="shared" si="654"/>
        <v>1.0068371472522089</v>
      </c>
      <c r="I20934" s="115">
        <f t="shared" si="655"/>
        <v>180.3416</v>
      </c>
    </row>
    <row r="20935" spans="1:9" hidden="1">
      <c r="A20935" s="115" t="s">
        <v>53287</v>
      </c>
      <c r="B20935" s="115" t="s">
        <v>53288</v>
      </c>
      <c r="C20935" s="115" t="s">
        <v>53289</v>
      </c>
      <c r="D20935" s="115" t="s">
        <v>1138</v>
      </c>
      <c r="E20935" s="115">
        <v>143.2936</v>
      </c>
      <c r="F20935" s="674">
        <v>293.83600000000001</v>
      </c>
      <c r="G20935" s="674">
        <v>295.84500000000003</v>
      </c>
      <c r="H20935" s="115">
        <f t="shared" si="654"/>
        <v>1.0068371472522089</v>
      </c>
      <c r="I20935" s="115">
        <f t="shared" si="655"/>
        <v>144.27330000000001</v>
      </c>
    </row>
    <row r="20936" spans="1:9" hidden="1">
      <c r="A20936" s="115" t="s">
        <v>53290</v>
      </c>
      <c r="B20936" s="115" t="s">
        <v>53291</v>
      </c>
      <c r="C20936" s="115" t="s">
        <v>53292</v>
      </c>
      <c r="D20936" s="115" t="s">
        <v>1138</v>
      </c>
      <c r="E20936" s="115">
        <v>214.94040000000001</v>
      </c>
      <c r="F20936" s="674">
        <v>293.83600000000001</v>
      </c>
      <c r="G20936" s="674">
        <v>295.84500000000003</v>
      </c>
      <c r="H20936" s="115">
        <f t="shared" si="654"/>
        <v>1.0068371472522089</v>
      </c>
      <c r="I20936" s="115">
        <f t="shared" si="655"/>
        <v>216.41</v>
      </c>
    </row>
    <row r="20937" spans="1:9" hidden="1">
      <c r="A20937" s="115" t="s">
        <v>53293</v>
      </c>
      <c r="B20937" s="115" t="s">
        <v>53294</v>
      </c>
      <c r="C20937" s="115" t="s">
        <v>53295</v>
      </c>
      <c r="D20937" s="115" t="s">
        <v>1138</v>
      </c>
      <c r="E20937" s="115">
        <v>35.823399999999999</v>
      </c>
      <c r="F20937" s="674">
        <v>293.83600000000001</v>
      </c>
      <c r="G20937" s="674">
        <v>295.84500000000003</v>
      </c>
      <c r="H20937" s="115">
        <f t="shared" si="654"/>
        <v>1.0068371472522089</v>
      </c>
      <c r="I20937" s="115">
        <f t="shared" si="655"/>
        <v>36.068300000000001</v>
      </c>
    </row>
    <row r="20938" spans="1:9" hidden="1">
      <c r="A20938" s="115" t="s">
        <v>53296</v>
      </c>
      <c r="B20938" s="115" t="s">
        <v>53297</v>
      </c>
      <c r="C20938" s="115" t="s">
        <v>53298</v>
      </c>
      <c r="D20938" s="115" t="s">
        <v>1138</v>
      </c>
      <c r="E20938" s="115">
        <v>71.646799999999999</v>
      </c>
      <c r="F20938" s="674">
        <v>293.83600000000001</v>
      </c>
      <c r="G20938" s="674">
        <v>295.84500000000003</v>
      </c>
      <c r="H20938" s="115">
        <f t="shared" si="654"/>
        <v>1.0068371472522089</v>
      </c>
      <c r="I20938" s="115">
        <f t="shared" si="655"/>
        <v>72.136700000000005</v>
      </c>
    </row>
    <row r="20939" spans="1:9" hidden="1">
      <c r="A20939" s="115" t="s">
        <v>53299</v>
      </c>
      <c r="B20939" s="115" t="s">
        <v>53300</v>
      </c>
      <c r="C20939" s="115" t="s">
        <v>53301</v>
      </c>
      <c r="D20939" s="115" t="s">
        <v>1138</v>
      </c>
      <c r="E20939" s="115">
        <v>107.47020000000001</v>
      </c>
      <c r="F20939" s="674">
        <v>293.83600000000001</v>
      </c>
      <c r="G20939" s="674">
        <v>295.84500000000003</v>
      </c>
      <c r="H20939" s="115">
        <f t="shared" si="654"/>
        <v>1.0068371472522089</v>
      </c>
      <c r="I20939" s="115">
        <f t="shared" si="655"/>
        <v>108.205</v>
      </c>
    </row>
    <row r="20940" spans="1:9" hidden="1">
      <c r="A20940" s="115" t="s">
        <v>53302</v>
      </c>
      <c r="B20940" s="115" t="s">
        <v>53303</v>
      </c>
      <c r="C20940" s="115" t="s">
        <v>53304</v>
      </c>
      <c r="D20940" s="115" t="s">
        <v>1138</v>
      </c>
      <c r="E20940" s="115">
        <v>143.2936</v>
      </c>
      <c r="F20940" s="674">
        <v>293.83600000000001</v>
      </c>
      <c r="G20940" s="674">
        <v>295.84500000000003</v>
      </c>
      <c r="H20940" s="115">
        <f t="shared" si="654"/>
        <v>1.0068371472522089</v>
      </c>
      <c r="I20940" s="115">
        <f t="shared" si="655"/>
        <v>144.27330000000001</v>
      </c>
    </row>
    <row r="20941" spans="1:9" hidden="1">
      <c r="A20941" s="115" t="s">
        <v>53305</v>
      </c>
      <c r="B20941" s="115" t="s">
        <v>53306</v>
      </c>
      <c r="C20941" s="115" t="s">
        <v>53307</v>
      </c>
      <c r="D20941" s="115" t="s">
        <v>1138</v>
      </c>
      <c r="E20941" s="115">
        <v>116.42610000000001</v>
      </c>
      <c r="F20941" s="674">
        <v>293.83600000000001</v>
      </c>
      <c r="G20941" s="674">
        <v>295.84500000000003</v>
      </c>
      <c r="H20941" s="115">
        <f t="shared" si="654"/>
        <v>1.0068371472522089</v>
      </c>
      <c r="I20941" s="115">
        <f t="shared" si="655"/>
        <v>117.2221</v>
      </c>
    </row>
    <row r="20942" spans="1:9" hidden="1">
      <c r="A20942" s="115" t="s">
        <v>53308</v>
      </c>
      <c r="B20942" s="115" t="s">
        <v>53309</v>
      </c>
      <c r="C20942" s="115" t="s">
        <v>53310</v>
      </c>
      <c r="D20942" s="115" t="s">
        <v>1138</v>
      </c>
      <c r="E20942" s="115">
        <v>179.11699999999999</v>
      </c>
      <c r="F20942" s="674">
        <v>293.83600000000001</v>
      </c>
      <c r="G20942" s="674">
        <v>295.84500000000003</v>
      </c>
      <c r="H20942" s="115">
        <f t="shared" si="654"/>
        <v>1.0068371472522089</v>
      </c>
      <c r="I20942" s="115">
        <f t="shared" si="655"/>
        <v>180.3416</v>
      </c>
    </row>
    <row r="20943" spans="1:9" hidden="1">
      <c r="A20943" s="115" t="s">
        <v>53311</v>
      </c>
      <c r="B20943" s="115" t="s">
        <v>53312</v>
      </c>
      <c r="C20943" s="115" t="s">
        <v>53313</v>
      </c>
      <c r="D20943" s="115" t="s">
        <v>1138</v>
      </c>
      <c r="E20943" s="115">
        <v>53.735100000000003</v>
      </c>
      <c r="F20943" s="674">
        <v>293.83600000000001</v>
      </c>
      <c r="G20943" s="674">
        <v>295.84500000000003</v>
      </c>
      <c r="H20943" s="115">
        <f t="shared" si="654"/>
        <v>1.0068371472522089</v>
      </c>
      <c r="I20943" s="115">
        <f t="shared" si="655"/>
        <v>54.102499999999999</v>
      </c>
    </row>
    <row r="20944" spans="1:9" hidden="1">
      <c r="A20944" s="115" t="s">
        <v>53314</v>
      </c>
      <c r="B20944" s="115" t="s">
        <v>53315</v>
      </c>
      <c r="C20944" s="115" t="s">
        <v>53316</v>
      </c>
      <c r="D20944" s="115" t="s">
        <v>1138</v>
      </c>
      <c r="E20944" s="115">
        <v>89.558499999999995</v>
      </c>
      <c r="F20944" s="674">
        <v>293.83600000000001</v>
      </c>
      <c r="G20944" s="674">
        <v>295.84500000000003</v>
      </c>
      <c r="H20944" s="115">
        <f t="shared" si="654"/>
        <v>1.0068371472522089</v>
      </c>
      <c r="I20944" s="115">
        <f t="shared" si="655"/>
        <v>90.1708</v>
      </c>
    </row>
    <row r="20945" spans="1:9" hidden="1">
      <c r="A20945" s="115" t="s">
        <v>53317</v>
      </c>
      <c r="B20945" s="115" t="s">
        <v>53318</v>
      </c>
      <c r="C20945" s="115" t="s">
        <v>53319</v>
      </c>
      <c r="D20945" s="115" t="s">
        <v>1138</v>
      </c>
      <c r="E20945" s="115">
        <v>53.735100000000003</v>
      </c>
      <c r="F20945" s="674">
        <v>293.83600000000001</v>
      </c>
      <c r="G20945" s="674">
        <v>295.84500000000003</v>
      </c>
      <c r="H20945" s="115">
        <f t="shared" si="654"/>
        <v>1.0068371472522089</v>
      </c>
      <c r="I20945" s="115">
        <f t="shared" si="655"/>
        <v>54.102499999999999</v>
      </c>
    </row>
    <row r="20946" spans="1:9" hidden="1">
      <c r="A20946" s="115" t="s">
        <v>53320</v>
      </c>
      <c r="B20946" s="115" t="s">
        <v>53321</v>
      </c>
      <c r="C20946" s="115" t="s">
        <v>53322</v>
      </c>
      <c r="D20946" s="115" t="s">
        <v>1138</v>
      </c>
      <c r="E20946" s="115">
        <v>35.823399999999999</v>
      </c>
      <c r="F20946" s="674">
        <v>293.83600000000001</v>
      </c>
      <c r="G20946" s="674">
        <v>295.84500000000003</v>
      </c>
      <c r="H20946" s="115">
        <f t="shared" si="654"/>
        <v>1.0068371472522089</v>
      </c>
      <c r="I20946" s="115">
        <f t="shared" si="655"/>
        <v>36.068300000000001</v>
      </c>
    </row>
    <row r="20947" spans="1:9" hidden="1">
      <c r="A20947" s="115" t="s">
        <v>53323</v>
      </c>
      <c r="B20947" s="115" t="s">
        <v>53324</v>
      </c>
      <c r="C20947" s="115" t="s">
        <v>53325</v>
      </c>
      <c r="D20947" s="115" t="s">
        <v>1242</v>
      </c>
      <c r="E20947" s="115">
        <v>3.5823</v>
      </c>
      <c r="F20947" s="674">
        <v>293.83600000000001</v>
      </c>
      <c r="G20947" s="674">
        <v>295.84500000000003</v>
      </c>
      <c r="H20947" s="115">
        <f t="shared" si="654"/>
        <v>1.0068371472522089</v>
      </c>
      <c r="I20947" s="115">
        <f t="shared" si="655"/>
        <v>3.6067999999999998</v>
      </c>
    </row>
    <row r="20948" spans="1:9" hidden="1">
      <c r="A20948" s="115" t="s">
        <v>53326</v>
      </c>
      <c r="B20948" s="115" t="s">
        <v>53327</v>
      </c>
      <c r="C20948" s="115" t="s">
        <v>53328</v>
      </c>
      <c r="D20948" s="115" t="s">
        <v>1242</v>
      </c>
      <c r="E20948" s="115">
        <v>4.4779</v>
      </c>
      <c r="F20948" s="674">
        <v>293.83600000000001</v>
      </c>
      <c r="G20948" s="674">
        <v>295.84500000000003</v>
      </c>
      <c r="H20948" s="115">
        <f t="shared" si="654"/>
        <v>1.0068371472522089</v>
      </c>
      <c r="I20948" s="115">
        <f t="shared" si="655"/>
        <v>4.5084999999999997</v>
      </c>
    </row>
    <row r="20949" spans="1:9" hidden="1">
      <c r="A20949" s="115" t="s">
        <v>53329</v>
      </c>
      <c r="B20949" s="115" t="s">
        <v>53330</v>
      </c>
      <c r="C20949" s="115" t="s">
        <v>53331</v>
      </c>
      <c r="D20949" s="115" t="s">
        <v>1242</v>
      </c>
      <c r="E20949" s="115">
        <v>5.3734999999999999</v>
      </c>
      <c r="F20949" s="674">
        <v>293.83600000000001</v>
      </c>
      <c r="G20949" s="674">
        <v>295.84500000000003</v>
      </c>
      <c r="H20949" s="115">
        <f t="shared" si="654"/>
        <v>1.0068371472522089</v>
      </c>
      <c r="I20949" s="115">
        <f t="shared" si="655"/>
        <v>5.4101999999999997</v>
      </c>
    </row>
    <row r="20950" spans="1:9" hidden="1">
      <c r="A20950" s="115" t="s">
        <v>53332</v>
      </c>
      <c r="B20950" s="115" t="s">
        <v>53333</v>
      </c>
      <c r="C20950" s="115" t="s">
        <v>53334</v>
      </c>
      <c r="D20950" s="115" t="s">
        <v>1242</v>
      </c>
      <c r="E20950" s="115">
        <v>7.1646999999999998</v>
      </c>
      <c r="F20950" s="674">
        <v>293.83600000000001</v>
      </c>
      <c r="G20950" s="674">
        <v>295.84500000000003</v>
      </c>
      <c r="H20950" s="115">
        <f t="shared" si="654"/>
        <v>1.0068371472522089</v>
      </c>
      <c r="I20950" s="115">
        <f t="shared" si="655"/>
        <v>7.2137000000000002</v>
      </c>
    </row>
    <row r="20951" spans="1:9" hidden="1">
      <c r="A20951" s="115" t="s">
        <v>53335</v>
      </c>
      <c r="B20951" s="115" t="s">
        <v>53336</v>
      </c>
      <c r="C20951" s="115" t="s">
        <v>53337</v>
      </c>
      <c r="D20951" s="115" t="s">
        <v>1242</v>
      </c>
      <c r="E20951" s="115">
        <v>5.3734999999999999</v>
      </c>
      <c r="F20951" s="674">
        <v>293.83600000000001</v>
      </c>
      <c r="G20951" s="674">
        <v>295.84500000000003</v>
      </c>
      <c r="H20951" s="115">
        <f t="shared" si="654"/>
        <v>1.0068371472522089</v>
      </c>
      <c r="I20951" s="115">
        <f t="shared" si="655"/>
        <v>5.4101999999999997</v>
      </c>
    </row>
    <row r="20952" spans="1:9" hidden="1">
      <c r="A20952" s="115" t="s">
        <v>53338</v>
      </c>
      <c r="B20952" s="115" t="s">
        <v>53339</v>
      </c>
      <c r="C20952" s="115" t="s">
        <v>53340</v>
      </c>
      <c r="D20952" s="115" t="s">
        <v>1242</v>
      </c>
      <c r="E20952" s="115">
        <v>5.3734999999999999</v>
      </c>
      <c r="F20952" s="674">
        <v>293.83600000000001</v>
      </c>
      <c r="G20952" s="674">
        <v>295.84500000000003</v>
      </c>
      <c r="H20952" s="115">
        <f t="shared" si="654"/>
        <v>1.0068371472522089</v>
      </c>
      <c r="I20952" s="115">
        <f t="shared" si="655"/>
        <v>5.4101999999999997</v>
      </c>
    </row>
    <row r="20953" spans="1:9" hidden="1">
      <c r="A20953" s="115" t="s">
        <v>53341</v>
      </c>
      <c r="B20953" s="115" t="s">
        <v>53342</v>
      </c>
      <c r="C20953" s="115" t="s">
        <v>53343</v>
      </c>
      <c r="D20953" s="115" t="s">
        <v>1242</v>
      </c>
      <c r="E20953" s="115">
        <v>2.4342000000000001</v>
      </c>
      <c r="F20953" s="674">
        <v>293.83600000000001</v>
      </c>
      <c r="G20953" s="674">
        <v>295.84500000000003</v>
      </c>
      <c r="H20953" s="115">
        <f t="shared" si="654"/>
        <v>1.0068371472522089</v>
      </c>
      <c r="I20953" s="115">
        <f t="shared" si="655"/>
        <v>2.4508000000000001</v>
      </c>
    </row>
    <row r="20954" spans="1:9" hidden="1">
      <c r="A20954" s="115" t="s">
        <v>53344</v>
      </c>
      <c r="B20954" s="115" t="s">
        <v>53345</v>
      </c>
      <c r="C20954" s="115" t="s">
        <v>53346</v>
      </c>
      <c r="D20954" s="115" t="s">
        <v>1138</v>
      </c>
      <c r="E20954" s="115">
        <v>125.3819</v>
      </c>
      <c r="F20954" s="674">
        <v>293.83600000000001</v>
      </c>
      <c r="G20954" s="674">
        <v>295.84500000000003</v>
      </c>
      <c r="H20954" s="115">
        <f t="shared" si="654"/>
        <v>1.0068371472522089</v>
      </c>
      <c r="I20954" s="115">
        <f t="shared" si="655"/>
        <v>126.2392</v>
      </c>
    </row>
    <row r="20955" spans="1:9" hidden="1">
      <c r="A20955" s="115" t="s">
        <v>53347</v>
      </c>
      <c r="B20955" s="115" t="s">
        <v>53348</v>
      </c>
      <c r="C20955" s="115" t="s">
        <v>53349</v>
      </c>
      <c r="D20955" s="115" t="s">
        <v>1242</v>
      </c>
      <c r="E20955" s="115">
        <v>45.871200000000002</v>
      </c>
      <c r="F20955" s="674">
        <v>293.83600000000001</v>
      </c>
      <c r="G20955" s="674">
        <v>295.84500000000003</v>
      </c>
      <c r="H20955" s="115">
        <f t="shared" si="654"/>
        <v>1.0068371472522089</v>
      </c>
      <c r="I20955" s="115">
        <f t="shared" si="655"/>
        <v>46.184800000000003</v>
      </c>
    </row>
    <row r="20956" spans="1:9" hidden="1">
      <c r="A20956" s="115" t="s">
        <v>53350</v>
      </c>
      <c r="B20956" s="115" t="s">
        <v>53351</v>
      </c>
      <c r="C20956" s="115" t="s">
        <v>53352</v>
      </c>
      <c r="D20956" s="115" t="s">
        <v>1138</v>
      </c>
      <c r="E20956" s="115">
        <v>307.15390000000002</v>
      </c>
      <c r="F20956" s="674">
        <v>293.83600000000001</v>
      </c>
      <c r="G20956" s="674">
        <v>295.84500000000003</v>
      </c>
      <c r="H20956" s="115">
        <f t="shared" si="654"/>
        <v>1.0068371472522089</v>
      </c>
      <c r="I20956" s="115">
        <f t="shared" si="655"/>
        <v>309.25400000000002</v>
      </c>
    </row>
    <row r="20957" spans="1:9" hidden="1">
      <c r="A20957" s="115" t="s">
        <v>53353</v>
      </c>
      <c r="B20957" s="115" t="s">
        <v>53354</v>
      </c>
      <c r="C20957" s="115" t="s">
        <v>53355</v>
      </c>
      <c r="D20957" s="115" t="s">
        <v>1138</v>
      </c>
      <c r="E20957" s="115">
        <v>396.73399999999998</v>
      </c>
      <c r="F20957" s="674">
        <v>293.83600000000001</v>
      </c>
      <c r="G20957" s="674">
        <v>295.84500000000003</v>
      </c>
      <c r="H20957" s="115">
        <f t="shared" si="654"/>
        <v>1.0068371472522089</v>
      </c>
      <c r="I20957" s="115">
        <f t="shared" si="655"/>
        <v>399.44650000000001</v>
      </c>
    </row>
    <row r="20958" spans="1:9" hidden="1">
      <c r="A20958" s="115" t="s">
        <v>53356</v>
      </c>
      <c r="B20958" s="115" t="s">
        <v>53357</v>
      </c>
      <c r="C20958" s="115" t="s">
        <v>53358</v>
      </c>
      <c r="D20958" s="115" t="s">
        <v>1138</v>
      </c>
      <c r="E20958" s="115">
        <v>229.91079999999999</v>
      </c>
      <c r="F20958" s="674">
        <v>293.83600000000001</v>
      </c>
      <c r="G20958" s="674">
        <v>295.84500000000003</v>
      </c>
      <c r="H20958" s="115">
        <f t="shared" si="654"/>
        <v>1.0068371472522089</v>
      </c>
      <c r="I20958" s="115">
        <f t="shared" si="655"/>
        <v>231.48269999999999</v>
      </c>
    </row>
    <row r="20959" spans="1:9" hidden="1">
      <c r="A20959" s="115" t="s">
        <v>53359</v>
      </c>
      <c r="B20959" s="115" t="s">
        <v>53360</v>
      </c>
      <c r="C20959" s="115" t="s">
        <v>53361</v>
      </c>
      <c r="D20959" s="115" t="s">
        <v>1138</v>
      </c>
      <c r="E20959" s="115">
        <v>332.7242</v>
      </c>
      <c r="F20959" s="674">
        <v>293.83600000000001</v>
      </c>
      <c r="G20959" s="674">
        <v>295.84500000000003</v>
      </c>
      <c r="H20959" s="115">
        <f t="shared" si="654"/>
        <v>1.0068371472522089</v>
      </c>
      <c r="I20959" s="115">
        <f t="shared" si="655"/>
        <v>334.9991</v>
      </c>
    </row>
    <row r="20960" spans="1:9" hidden="1">
      <c r="A20960" s="115" t="s">
        <v>53362</v>
      </c>
      <c r="B20960" s="115" t="s">
        <v>53363</v>
      </c>
      <c r="C20960" s="115" t="s">
        <v>53364</v>
      </c>
      <c r="D20960" s="115" t="s">
        <v>1138</v>
      </c>
      <c r="E20960" s="115">
        <v>435.5376</v>
      </c>
      <c r="F20960" s="674">
        <v>293.83600000000001</v>
      </c>
      <c r="G20960" s="674">
        <v>295.84500000000003</v>
      </c>
      <c r="H20960" s="115">
        <f t="shared" si="654"/>
        <v>1.0068371472522089</v>
      </c>
      <c r="I20960" s="115">
        <f t="shared" si="655"/>
        <v>438.5154</v>
      </c>
    </row>
    <row r="20961" spans="1:9" hidden="1">
      <c r="A20961" s="115" t="s">
        <v>53365</v>
      </c>
      <c r="B20961" s="115" t="s">
        <v>53366</v>
      </c>
      <c r="C20961" s="115" t="s">
        <v>53367</v>
      </c>
      <c r="D20961" s="115" t="s">
        <v>1138</v>
      </c>
      <c r="E20961" s="115">
        <v>143.2936</v>
      </c>
      <c r="F20961" s="674">
        <v>293.83600000000001</v>
      </c>
      <c r="G20961" s="674">
        <v>295.84500000000003</v>
      </c>
      <c r="H20961" s="115">
        <f t="shared" si="654"/>
        <v>1.0068371472522089</v>
      </c>
      <c r="I20961" s="115">
        <f t="shared" si="655"/>
        <v>144.27330000000001</v>
      </c>
    </row>
    <row r="20962" spans="1:9" hidden="1">
      <c r="A20962" s="115" t="s">
        <v>53368</v>
      </c>
      <c r="B20962" s="115" t="s">
        <v>53369</v>
      </c>
      <c r="C20962" s="115" t="s">
        <v>53370</v>
      </c>
      <c r="D20962" s="115" t="s">
        <v>1138</v>
      </c>
      <c r="E20962" s="115">
        <v>179.11699999999999</v>
      </c>
      <c r="F20962" s="674">
        <v>293.83600000000001</v>
      </c>
      <c r="G20962" s="674">
        <v>295.84500000000003</v>
      </c>
      <c r="H20962" s="115">
        <f t="shared" si="654"/>
        <v>1.0068371472522089</v>
      </c>
      <c r="I20962" s="115">
        <f t="shared" si="655"/>
        <v>180.3416</v>
      </c>
    </row>
    <row r="20963" spans="1:9" hidden="1">
      <c r="A20963" s="115" t="s">
        <v>53371</v>
      </c>
      <c r="B20963" s="115" t="s">
        <v>53372</v>
      </c>
      <c r="C20963" s="115" t="s">
        <v>53373</v>
      </c>
      <c r="D20963" s="115" t="s">
        <v>1138</v>
      </c>
      <c r="E20963" s="115">
        <v>358.23399999999998</v>
      </c>
      <c r="F20963" s="674">
        <v>293.83600000000001</v>
      </c>
      <c r="G20963" s="674">
        <v>295.84500000000003</v>
      </c>
      <c r="H20963" s="115">
        <f t="shared" si="654"/>
        <v>1.0068371472522089</v>
      </c>
      <c r="I20963" s="115">
        <f t="shared" si="655"/>
        <v>360.68329999999997</v>
      </c>
    </row>
    <row r="20964" spans="1:9" hidden="1">
      <c r="A20964" s="115" t="s">
        <v>53374</v>
      </c>
      <c r="B20964" s="115" t="s">
        <v>53375</v>
      </c>
      <c r="C20964" s="115" t="s">
        <v>53376</v>
      </c>
      <c r="D20964" s="115" t="s">
        <v>1138</v>
      </c>
      <c r="E20964" s="115">
        <v>447.79250000000002</v>
      </c>
      <c r="F20964" s="674">
        <v>293.83600000000001</v>
      </c>
      <c r="G20964" s="674">
        <v>295.84500000000003</v>
      </c>
      <c r="H20964" s="115">
        <f t="shared" si="654"/>
        <v>1.0068371472522089</v>
      </c>
      <c r="I20964" s="115">
        <f t="shared" si="655"/>
        <v>450.85410000000002</v>
      </c>
    </row>
    <row r="20965" spans="1:9" hidden="1">
      <c r="A20965" s="115" t="s">
        <v>53377</v>
      </c>
      <c r="B20965" s="115" t="s">
        <v>53378</v>
      </c>
      <c r="C20965" s="115" t="s">
        <v>53379</v>
      </c>
      <c r="D20965" s="115" t="s">
        <v>1138</v>
      </c>
      <c r="E20965" s="115">
        <v>35.823399999999999</v>
      </c>
      <c r="F20965" s="674">
        <v>293.83600000000001</v>
      </c>
      <c r="G20965" s="674">
        <v>295.84500000000003</v>
      </c>
      <c r="H20965" s="115">
        <f t="shared" si="654"/>
        <v>1.0068371472522089</v>
      </c>
      <c r="I20965" s="115">
        <f t="shared" si="655"/>
        <v>36.068300000000001</v>
      </c>
    </row>
    <row r="20966" spans="1:9" hidden="1">
      <c r="A20966" s="115" t="s">
        <v>53380</v>
      </c>
      <c r="B20966" s="115" t="s">
        <v>53381</v>
      </c>
      <c r="C20966" s="115" t="s">
        <v>53382</v>
      </c>
      <c r="D20966" s="115" t="s">
        <v>1138</v>
      </c>
      <c r="E20966" s="115">
        <v>35.823399999999999</v>
      </c>
      <c r="F20966" s="674">
        <v>293.83600000000001</v>
      </c>
      <c r="G20966" s="674">
        <v>295.84500000000003</v>
      </c>
      <c r="H20966" s="115">
        <f t="shared" si="654"/>
        <v>1.0068371472522089</v>
      </c>
      <c r="I20966" s="115">
        <f t="shared" si="655"/>
        <v>36.068300000000001</v>
      </c>
    </row>
    <row r="20967" spans="1:9" hidden="1">
      <c r="A20967" s="115" t="s">
        <v>53383</v>
      </c>
      <c r="B20967" s="115" t="s">
        <v>53384</v>
      </c>
      <c r="C20967" s="115" t="s">
        <v>53385</v>
      </c>
      <c r="D20967" s="115" t="s">
        <v>1138</v>
      </c>
      <c r="E20967" s="115">
        <v>8.9558999999999997</v>
      </c>
      <c r="F20967" s="674">
        <v>293.83600000000001</v>
      </c>
      <c r="G20967" s="674">
        <v>295.84500000000003</v>
      </c>
      <c r="H20967" s="115">
        <f t="shared" si="654"/>
        <v>1.0068371472522089</v>
      </c>
      <c r="I20967" s="115">
        <f t="shared" si="655"/>
        <v>9.0170999999999992</v>
      </c>
    </row>
    <row r="20968" spans="1:9" hidden="1">
      <c r="A20968" s="115" t="s">
        <v>53386</v>
      </c>
      <c r="B20968" s="115" t="s">
        <v>53387</v>
      </c>
      <c r="C20968" s="115" t="s">
        <v>53388</v>
      </c>
      <c r="D20968" s="115" t="s">
        <v>1138</v>
      </c>
      <c r="E20968" s="115">
        <v>143.2936</v>
      </c>
      <c r="F20968" s="674">
        <v>293.83600000000001</v>
      </c>
      <c r="G20968" s="674">
        <v>295.84500000000003</v>
      </c>
      <c r="H20968" s="115">
        <f t="shared" si="654"/>
        <v>1.0068371472522089</v>
      </c>
      <c r="I20968" s="115">
        <f t="shared" si="655"/>
        <v>144.27330000000001</v>
      </c>
    </row>
    <row r="20969" spans="1:9" hidden="1">
      <c r="A20969" s="115" t="s">
        <v>53389</v>
      </c>
      <c r="B20969" s="115" t="s">
        <v>53390</v>
      </c>
      <c r="C20969" s="115" t="s">
        <v>53391</v>
      </c>
      <c r="D20969" s="115" t="s">
        <v>1138</v>
      </c>
      <c r="E20969" s="115">
        <v>8.9558999999999997</v>
      </c>
      <c r="F20969" s="674">
        <v>293.83600000000001</v>
      </c>
      <c r="G20969" s="674">
        <v>295.84500000000003</v>
      </c>
      <c r="H20969" s="115">
        <f t="shared" si="654"/>
        <v>1.0068371472522089</v>
      </c>
      <c r="I20969" s="115">
        <f t="shared" si="655"/>
        <v>9.0170999999999992</v>
      </c>
    </row>
    <row r="20970" spans="1:9" hidden="1">
      <c r="A20970" s="115" t="s">
        <v>53392</v>
      </c>
      <c r="B20970" s="115" t="s">
        <v>53393</v>
      </c>
      <c r="C20970" s="115" t="s">
        <v>53394</v>
      </c>
      <c r="D20970" s="115" t="s">
        <v>1138</v>
      </c>
      <c r="E20970" s="115">
        <v>71.646799999999999</v>
      </c>
      <c r="F20970" s="674">
        <v>293.83600000000001</v>
      </c>
      <c r="G20970" s="674">
        <v>295.84500000000003</v>
      </c>
      <c r="H20970" s="115">
        <f t="shared" si="654"/>
        <v>1.0068371472522089</v>
      </c>
      <c r="I20970" s="115">
        <f t="shared" si="655"/>
        <v>72.136700000000005</v>
      </c>
    </row>
    <row r="20971" spans="1:9" hidden="1">
      <c r="A20971" s="115" t="s">
        <v>53395</v>
      </c>
      <c r="B20971" s="115" t="s">
        <v>53396</v>
      </c>
      <c r="C20971" s="115" t="s">
        <v>53397</v>
      </c>
      <c r="D20971" s="115" t="s">
        <v>1138</v>
      </c>
      <c r="E20971" s="115">
        <v>26.867599999999999</v>
      </c>
      <c r="F20971" s="674">
        <v>293.83600000000001</v>
      </c>
      <c r="G20971" s="674">
        <v>295.84500000000003</v>
      </c>
      <c r="H20971" s="115">
        <f t="shared" si="654"/>
        <v>1.0068371472522089</v>
      </c>
      <c r="I20971" s="115">
        <f t="shared" si="655"/>
        <v>27.051300000000001</v>
      </c>
    </row>
    <row r="20972" spans="1:9" hidden="1">
      <c r="A20972" s="115" t="s">
        <v>53398</v>
      </c>
      <c r="B20972" s="115" t="s">
        <v>53399</v>
      </c>
      <c r="C20972" s="115" t="s">
        <v>53400</v>
      </c>
      <c r="D20972" s="115" t="s">
        <v>1138</v>
      </c>
      <c r="E20972" s="115">
        <v>8.9558999999999997</v>
      </c>
      <c r="F20972" s="674">
        <v>293.83600000000001</v>
      </c>
      <c r="G20972" s="674">
        <v>295.84500000000003</v>
      </c>
      <c r="H20972" s="115">
        <f t="shared" si="654"/>
        <v>1.0068371472522089</v>
      </c>
      <c r="I20972" s="115">
        <f t="shared" si="655"/>
        <v>9.0170999999999992</v>
      </c>
    </row>
    <row r="20973" spans="1:9" hidden="1">
      <c r="A20973" s="115" t="s">
        <v>53401</v>
      </c>
      <c r="B20973" s="115" t="s">
        <v>53402</v>
      </c>
      <c r="C20973" s="115" t="s">
        <v>53403</v>
      </c>
      <c r="D20973" s="115" t="s">
        <v>1138</v>
      </c>
      <c r="E20973" s="115">
        <v>26.867599999999999</v>
      </c>
      <c r="F20973" s="674">
        <v>293.83600000000001</v>
      </c>
      <c r="G20973" s="674">
        <v>295.84500000000003</v>
      </c>
      <c r="H20973" s="115">
        <f t="shared" si="654"/>
        <v>1.0068371472522089</v>
      </c>
      <c r="I20973" s="115">
        <f t="shared" si="655"/>
        <v>27.051300000000001</v>
      </c>
    </row>
    <row r="20974" spans="1:9" hidden="1">
      <c r="A20974" s="115" t="s">
        <v>53404</v>
      </c>
      <c r="B20974" s="115" t="s">
        <v>53405</v>
      </c>
      <c r="C20974" s="115" t="s">
        <v>53406</v>
      </c>
      <c r="D20974" s="115" t="s">
        <v>1138</v>
      </c>
      <c r="E20974" s="115">
        <v>35.823399999999999</v>
      </c>
      <c r="F20974" s="674">
        <v>293.83600000000001</v>
      </c>
      <c r="G20974" s="674">
        <v>295.84500000000003</v>
      </c>
      <c r="H20974" s="115">
        <f t="shared" si="654"/>
        <v>1.0068371472522089</v>
      </c>
      <c r="I20974" s="115">
        <f t="shared" si="655"/>
        <v>36.068300000000001</v>
      </c>
    </row>
    <row r="20975" spans="1:9" hidden="1">
      <c r="A20975" s="115" t="s">
        <v>53407</v>
      </c>
      <c r="B20975" s="115" t="s">
        <v>53408</v>
      </c>
      <c r="C20975" s="115" t="s">
        <v>53409</v>
      </c>
      <c r="D20975" s="115" t="s">
        <v>1138</v>
      </c>
      <c r="E20975" s="115">
        <v>53.735100000000003</v>
      </c>
      <c r="F20975" s="674">
        <v>293.83600000000001</v>
      </c>
      <c r="G20975" s="674">
        <v>295.84500000000003</v>
      </c>
      <c r="H20975" s="115">
        <f t="shared" si="654"/>
        <v>1.0068371472522089</v>
      </c>
      <c r="I20975" s="115">
        <f t="shared" si="655"/>
        <v>54.102499999999999</v>
      </c>
    </row>
    <row r="20976" spans="1:9" hidden="1">
      <c r="A20976" s="115" t="s">
        <v>53410</v>
      </c>
      <c r="B20976" s="115" t="s">
        <v>53411</v>
      </c>
      <c r="C20976" s="115" t="s">
        <v>53412</v>
      </c>
      <c r="D20976" s="115" t="s">
        <v>1138</v>
      </c>
      <c r="E20976" s="115">
        <v>107.47020000000001</v>
      </c>
      <c r="F20976" s="674">
        <v>293.83600000000001</v>
      </c>
      <c r="G20976" s="674">
        <v>295.84500000000003</v>
      </c>
      <c r="H20976" s="115">
        <f t="shared" si="654"/>
        <v>1.0068371472522089</v>
      </c>
      <c r="I20976" s="115">
        <f t="shared" si="655"/>
        <v>108.205</v>
      </c>
    </row>
    <row r="20977" spans="1:9" hidden="1">
      <c r="A20977" s="115" t="s">
        <v>53413</v>
      </c>
      <c r="B20977" s="115" t="s">
        <v>53414</v>
      </c>
      <c r="C20977" s="115" t="s">
        <v>53415</v>
      </c>
      <c r="D20977" s="115" t="s">
        <v>1138</v>
      </c>
      <c r="E20977" s="115">
        <v>35.823399999999999</v>
      </c>
      <c r="F20977" s="674">
        <v>293.83600000000001</v>
      </c>
      <c r="G20977" s="674">
        <v>295.84500000000003</v>
      </c>
      <c r="H20977" s="115">
        <f t="shared" si="654"/>
        <v>1.0068371472522089</v>
      </c>
      <c r="I20977" s="115">
        <f t="shared" si="655"/>
        <v>36.068300000000001</v>
      </c>
    </row>
    <row r="20978" spans="1:9" hidden="1">
      <c r="A20978" s="115" t="s">
        <v>53416</v>
      </c>
      <c r="B20978" s="115" t="s">
        <v>53417</v>
      </c>
      <c r="C20978" s="115" t="s">
        <v>53418</v>
      </c>
      <c r="D20978" s="115" t="s">
        <v>1138</v>
      </c>
      <c r="E20978" s="115">
        <v>17.9117</v>
      </c>
      <c r="F20978" s="674">
        <v>293.83600000000001</v>
      </c>
      <c r="G20978" s="674">
        <v>295.84500000000003</v>
      </c>
      <c r="H20978" s="115">
        <f t="shared" si="654"/>
        <v>1.0068371472522089</v>
      </c>
      <c r="I20978" s="115">
        <f t="shared" si="655"/>
        <v>18.034199999999998</v>
      </c>
    </row>
    <row r="20979" spans="1:9" hidden="1">
      <c r="A20979" s="115" t="s">
        <v>53419</v>
      </c>
      <c r="B20979" s="115" t="s">
        <v>53420</v>
      </c>
      <c r="C20979" s="115" t="s">
        <v>53421</v>
      </c>
      <c r="D20979" s="115" t="s">
        <v>1138</v>
      </c>
      <c r="E20979" s="115">
        <v>17.9117</v>
      </c>
      <c r="F20979" s="674">
        <v>293.83600000000001</v>
      </c>
      <c r="G20979" s="674">
        <v>295.84500000000003</v>
      </c>
      <c r="H20979" s="115">
        <f t="shared" si="654"/>
        <v>1.0068371472522089</v>
      </c>
      <c r="I20979" s="115">
        <f t="shared" si="655"/>
        <v>18.034199999999998</v>
      </c>
    </row>
    <row r="20980" spans="1:9" hidden="1">
      <c r="A20980" s="115" t="s">
        <v>53422</v>
      </c>
      <c r="B20980" s="115" t="s">
        <v>53423</v>
      </c>
      <c r="C20980" s="115" t="s">
        <v>53424</v>
      </c>
      <c r="D20980" s="115" t="s">
        <v>1138</v>
      </c>
      <c r="E20980" s="115">
        <v>8.9558999999999997</v>
      </c>
      <c r="F20980" s="674">
        <v>293.83600000000001</v>
      </c>
      <c r="G20980" s="674">
        <v>295.84500000000003</v>
      </c>
      <c r="H20980" s="115">
        <f t="shared" si="654"/>
        <v>1.0068371472522089</v>
      </c>
      <c r="I20980" s="115">
        <f t="shared" si="655"/>
        <v>9.0170999999999992</v>
      </c>
    </row>
    <row r="20981" spans="1:9" hidden="1">
      <c r="A20981" s="115" t="s">
        <v>53425</v>
      </c>
      <c r="B20981" s="115" t="s">
        <v>53426</v>
      </c>
      <c r="C20981" s="115" t="s">
        <v>53427</v>
      </c>
      <c r="D20981" s="115" t="s">
        <v>1138</v>
      </c>
      <c r="E20981" s="115">
        <v>17.9117</v>
      </c>
      <c r="F20981" s="674">
        <v>293.83600000000001</v>
      </c>
      <c r="G20981" s="674">
        <v>295.84500000000003</v>
      </c>
      <c r="H20981" s="115">
        <f t="shared" si="654"/>
        <v>1.0068371472522089</v>
      </c>
      <c r="I20981" s="115">
        <f t="shared" si="655"/>
        <v>18.034199999999998</v>
      </c>
    </row>
    <row r="20982" spans="1:9" hidden="1">
      <c r="A20982" s="115" t="s">
        <v>53428</v>
      </c>
      <c r="B20982" s="115" t="s">
        <v>53429</v>
      </c>
      <c r="C20982" s="115" t="s">
        <v>53430</v>
      </c>
      <c r="D20982" s="115" t="s">
        <v>1138</v>
      </c>
      <c r="E20982" s="115">
        <v>8.9558999999999997</v>
      </c>
      <c r="F20982" s="674">
        <v>293.83600000000001</v>
      </c>
      <c r="G20982" s="674">
        <v>295.84500000000003</v>
      </c>
      <c r="H20982" s="115">
        <f t="shared" si="654"/>
        <v>1.0068371472522089</v>
      </c>
      <c r="I20982" s="115">
        <f t="shared" si="655"/>
        <v>9.0170999999999992</v>
      </c>
    </row>
    <row r="20983" spans="1:9" hidden="1">
      <c r="A20983" s="115" t="s">
        <v>53431</v>
      </c>
      <c r="B20983" s="115" t="s">
        <v>53432</v>
      </c>
      <c r="C20983" s="115" t="s">
        <v>53433</v>
      </c>
      <c r="D20983" s="115" t="s">
        <v>1138</v>
      </c>
      <c r="E20983" s="115">
        <v>8.9558999999999997</v>
      </c>
      <c r="F20983" s="674">
        <v>293.83600000000001</v>
      </c>
      <c r="G20983" s="674">
        <v>295.84500000000003</v>
      </c>
      <c r="H20983" s="115">
        <f t="shared" si="654"/>
        <v>1.0068371472522089</v>
      </c>
      <c r="I20983" s="115">
        <f t="shared" si="655"/>
        <v>9.0170999999999992</v>
      </c>
    </row>
    <row r="20984" spans="1:9" hidden="1">
      <c r="A20984" s="115" t="s">
        <v>53434</v>
      </c>
      <c r="B20984" s="115" t="s">
        <v>53435</v>
      </c>
      <c r="C20984" s="115" t="s">
        <v>53436</v>
      </c>
      <c r="D20984" s="115" t="s">
        <v>1138</v>
      </c>
      <c r="E20984" s="115">
        <v>8.9558999999999997</v>
      </c>
      <c r="F20984" s="674">
        <v>293.83600000000001</v>
      </c>
      <c r="G20984" s="674">
        <v>295.84500000000003</v>
      </c>
      <c r="H20984" s="115">
        <f t="shared" si="654"/>
        <v>1.0068371472522089</v>
      </c>
      <c r="I20984" s="115">
        <f t="shared" si="655"/>
        <v>9.0170999999999992</v>
      </c>
    </row>
    <row r="20985" spans="1:9" hidden="1">
      <c r="A20985" s="115" t="s">
        <v>53437</v>
      </c>
      <c r="B20985" s="115" t="s">
        <v>53438</v>
      </c>
      <c r="C20985" s="115" t="s">
        <v>53439</v>
      </c>
      <c r="D20985" s="115" t="s">
        <v>1138</v>
      </c>
      <c r="E20985" s="115">
        <v>26.867599999999999</v>
      </c>
      <c r="F20985" s="674">
        <v>293.83600000000001</v>
      </c>
      <c r="G20985" s="674">
        <v>295.84500000000003</v>
      </c>
      <c r="H20985" s="115">
        <f t="shared" si="654"/>
        <v>1.0068371472522089</v>
      </c>
      <c r="I20985" s="115">
        <f t="shared" si="655"/>
        <v>27.051300000000001</v>
      </c>
    </row>
    <row r="20986" spans="1:9" hidden="1">
      <c r="A20986" s="115" t="s">
        <v>53440</v>
      </c>
      <c r="B20986" s="115" t="s">
        <v>53441</v>
      </c>
      <c r="C20986" s="115" t="s">
        <v>53442</v>
      </c>
      <c r="D20986" s="115" t="s">
        <v>1242</v>
      </c>
      <c r="E20986" s="115">
        <v>3.5823</v>
      </c>
      <c r="F20986" s="674">
        <v>293.83600000000001</v>
      </c>
      <c r="G20986" s="674">
        <v>295.84500000000003</v>
      </c>
      <c r="H20986" s="115">
        <f t="shared" si="654"/>
        <v>1.0068371472522089</v>
      </c>
      <c r="I20986" s="115">
        <f t="shared" si="655"/>
        <v>3.6067999999999998</v>
      </c>
    </row>
    <row r="20987" spans="1:9" hidden="1">
      <c r="A20987" s="115" t="s">
        <v>53443</v>
      </c>
      <c r="B20987" s="115" t="s">
        <v>53444</v>
      </c>
      <c r="C20987" s="115" t="s">
        <v>53445</v>
      </c>
      <c r="D20987" s="115" t="s">
        <v>1138</v>
      </c>
      <c r="E20987" s="115">
        <v>53.735100000000003</v>
      </c>
      <c r="F20987" s="674">
        <v>293.83600000000001</v>
      </c>
      <c r="G20987" s="674">
        <v>295.84500000000003</v>
      </c>
      <c r="H20987" s="115">
        <f t="shared" si="654"/>
        <v>1.0068371472522089</v>
      </c>
      <c r="I20987" s="115">
        <f t="shared" si="655"/>
        <v>54.102499999999999</v>
      </c>
    </row>
    <row r="20988" spans="1:9" hidden="1">
      <c r="A20988" s="115" t="s">
        <v>53446</v>
      </c>
      <c r="B20988" s="115" t="s">
        <v>53447</v>
      </c>
      <c r="C20988" s="115" t="s">
        <v>53448</v>
      </c>
      <c r="D20988" s="115" t="s">
        <v>1138</v>
      </c>
      <c r="E20988" s="115">
        <v>71.646799999999999</v>
      </c>
      <c r="F20988" s="674">
        <v>293.83600000000001</v>
      </c>
      <c r="G20988" s="674">
        <v>295.84500000000003</v>
      </c>
      <c r="H20988" s="115">
        <f t="shared" si="654"/>
        <v>1.0068371472522089</v>
      </c>
      <c r="I20988" s="115">
        <f t="shared" si="655"/>
        <v>72.136700000000005</v>
      </c>
    </row>
    <row r="20989" spans="1:9" hidden="1">
      <c r="A20989" s="115" t="s">
        <v>53449</v>
      </c>
      <c r="B20989" s="115" t="s">
        <v>53450</v>
      </c>
      <c r="C20989" s="115" t="s">
        <v>53451</v>
      </c>
      <c r="D20989" s="115" t="s">
        <v>1138</v>
      </c>
      <c r="E20989" s="115">
        <v>107.47020000000001</v>
      </c>
      <c r="F20989" s="674">
        <v>293.83600000000001</v>
      </c>
      <c r="G20989" s="674">
        <v>295.84500000000003</v>
      </c>
      <c r="H20989" s="115">
        <f t="shared" si="654"/>
        <v>1.0068371472522089</v>
      </c>
      <c r="I20989" s="115">
        <f t="shared" si="655"/>
        <v>108.205</v>
      </c>
    </row>
    <row r="20990" spans="1:9" hidden="1">
      <c r="A20990" s="115" t="s">
        <v>53452</v>
      </c>
      <c r="B20990" s="115" t="s">
        <v>53453</v>
      </c>
      <c r="C20990" s="115" t="s">
        <v>53454</v>
      </c>
      <c r="D20990" s="115" t="s">
        <v>1138</v>
      </c>
      <c r="E20990" s="115">
        <v>315.14929999999998</v>
      </c>
      <c r="F20990" s="674">
        <v>293.83600000000001</v>
      </c>
      <c r="G20990" s="674">
        <v>295.84500000000003</v>
      </c>
      <c r="H20990" s="115">
        <f t="shared" si="654"/>
        <v>1.0068371472522089</v>
      </c>
      <c r="I20990" s="115">
        <f t="shared" si="655"/>
        <v>317.30399999999997</v>
      </c>
    </row>
    <row r="20991" spans="1:9" hidden="1">
      <c r="A20991" s="115" t="s">
        <v>53455</v>
      </c>
      <c r="B20991" s="115" t="s">
        <v>53456</v>
      </c>
      <c r="C20991" s="115" t="s">
        <v>53457</v>
      </c>
      <c r="D20991" s="115" t="s">
        <v>1138</v>
      </c>
      <c r="E20991" s="115">
        <v>1365</v>
      </c>
      <c r="F20991" s="674">
        <v>293.83600000000001</v>
      </c>
      <c r="G20991" s="674">
        <v>295.84500000000003</v>
      </c>
      <c r="H20991" s="115">
        <f t="shared" si="654"/>
        <v>1.0068371472522089</v>
      </c>
      <c r="I20991" s="115">
        <f t="shared" si="655"/>
        <v>1374.3326999999999</v>
      </c>
    </row>
    <row r="20992" spans="1:9" hidden="1">
      <c r="A20992" s="115" t="s">
        <v>53458</v>
      </c>
      <c r="B20992" s="115" t="s">
        <v>53459</v>
      </c>
      <c r="C20992" s="115" t="s">
        <v>53460</v>
      </c>
      <c r="D20992" s="115" t="s">
        <v>1138</v>
      </c>
      <c r="E20992" s="115">
        <v>1690</v>
      </c>
      <c r="F20992" s="674">
        <v>293.83600000000001</v>
      </c>
      <c r="G20992" s="674">
        <v>295.84500000000003</v>
      </c>
      <c r="H20992" s="115">
        <f t="shared" si="654"/>
        <v>1.0068371472522089</v>
      </c>
      <c r="I20992" s="115">
        <f t="shared" si="655"/>
        <v>1701.5547999999999</v>
      </c>
    </row>
    <row r="20993" spans="1:9" hidden="1">
      <c r="A20993" s="115" t="s">
        <v>53461</v>
      </c>
      <c r="B20993" s="115" t="s">
        <v>53462</v>
      </c>
      <c r="C20993" s="115" t="s">
        <v>53463</v>
      </c>
      <c r="D20993" s="115" t="s">
        <v>1138</v>
      </c>
      <c r="E20993" s="115">
        <v>2340</v>
      </c>
      <c r="F20993" s="674">
        <v>293.83600000000001</v>
      </c>
      <c r="G20993" s="674">
        <v>295.84500000000003</v>
      </c>
      <c r="H20993" s="115">
        <f t="shared" si="654"/>
        <v>1.0068371472522089</v>
      </c>
      <c r="I20993" s="115">
        <f t="shared" si="655"/>
        <v>2355.9989</v>
      </c>
    </row>
    <row r="20994" spans="1:9" hidden="1">
      <c r="A20994" s="115" t="s">
        <v>53464</v>
      </c>
      <c r="B20994" s="115" t="s">
        <v>53465</v>
      </c>
      <c r="C20994" s="115" t="s">
        <v>53466</v>
      </c>
      <c r="D20994" s="115" t="s">
        <v>1138</v>
      </c>
      <c r="E20994" s="115">
        <v>2550</v>
      </c>
      <c r="F20994" s="674">
        <v>293.83600000000001</v>
      </c>
      <c r="G20994" s="674">
        <v>295.84500000000003</v>
      </c>
      <c r="H20994" s="115">
        <f t="shared" si="654"/>
        <v>1.0068371472522089</v>
      </c>
      <c r="I20994" s="115">
        <f t="shared" si="655"/>
        <v>2567.4346999999998</v>
      </c>
    </row>
    <row r="20995" spans="1:9" hidden="1">
      <c r="A20995" s="115" t="s">
        <v>53467</v>
      </c>
      <c r="B20995" s="115" t="s">
        <v>53468</v>
      </c>
      <c r="C20995" s="115" t="s">
        <v>53469</v>
      </c>
      <c r="D20995" s="115" t="s">
        <v>1138</v>
      </c>
      <c r="E20995" s="115">
        <v>3200</v>
      </c>
      <c r="F20995" s="674">
        <v>293.83600000000001</v>
      </c>
      <c r="G20995" s="674">
        <v>295.84500000000003</v>
      </c>
      <c r="H20995" s="115">
        <f t="shared" si="654"/>
        <v>1.0068371472522089</v>
      </c>
      <c r="I20995" s="115">
        <f t="shared" si="655"/>
        <v>3221.8789000000002</v>
      </c>
    </row>
    <row r="20996" spans="1:9" hidden="1">
      <c r="A20996" s="115" t="s">
        <v>53470</v>
      </c>
      <c r="B20996" s="115" t="s">
        <v>53471</v>
      </c>
      <c r="C20996" s="115" t="s">
        <v>53472</v>
      </c>
      <c r="D20996" s="115" t="s">
        <v>1138</v>
      </c>
      <c r="E20996" s="115">
        <v>5152.09</v>
      </c>
      <c r="F20996" s="674">
        <v>293.83600000000001</v>
      </c>
      <c r="G20996" s="674">
        <v>295.84500000000003</v>
      </c>
      <c r="H20996" s="115">
        <f t="shared" si="654"/>
        <v>1.0068371472522089</v>
      </c>
      <c r="I20996" s="115">
        <f t="shared" si="655"/>
        <v>5187.3155999999999</v>
      </c>
    </row>
    <row r="20997" spans="1:9" hidden="1">
      <c r="A20997" s="115" t="s">
        <v>53473</v>
      </c>
      <c r="B20997" s="115" t="s">
        <v>53474</v>
      </c>
      <c r="C20997" s="115" t="s">
        <v>53475</v>
      </c>
      <c r="D20997" s="115" t="s">
        <v>1138</v>
      </c>
      <c r="E20997" s="115">
        <v>6500</v>
      </c>
      <c r="F20997" s="674">
        <v>293.83600000000001</v>
      </c>
      <c r="G20997" s="674">
        <v>295.84500000000003</v>
      </c>
      <c r="H20997" s="115">
        <f t="shared" ref="H20997:H21060" si="656">G20997/F20997</f>
        <v>1.0068371472522089</v>
      </c>
      <c r="I20997" s="115">
        <f t="shared" ref="I20997:I21060" si="657">ROUND(H20997*E20997,4)</f>
        <v>6544.4414999999999</v>
      </c>
    </row>
    <row r="20998" spans="1:9" hidden="1">
      <c r="A20998" s="115" t="s">
        <v>53476</v>
      </c>
      <c r="B20998" s="115" t="s">
        <v>53477</v>
      </c>
      <c r="C20998" s="115" t="s">
        <v>53478</v>
      </c>
      <c r="D20998" s="115" t="s">
        <v>1138</v>
      </c>
      <c r="E20998" s="115">
        <v>12017.5</v>
      </c>
      <c r="F20998" s="674">
        <v>293.83600000000001</v>
      </c>
      <c r="G20998" s="674">
        <v>295.84500000000003</v>
      </c>
      <c r="H20998" s="115">
        <f t="shared" si="656"/>
        <v>1.0068371472522089</v>
      </c>
      <c r="I20998" s="115">
        <f t="shared" si="657"/>
        <v>12099.6654</v>
      </c>
    </row>
    <row r="20999" spans="1:9" hidden="1">
      <c r="A20999" s="115" t="s">
        <v>53479</v>
      </c>
      <c r="B20999" s="115" t="s">
        <v>53480</v>
      </c>
      <c r="C20999" s="115" t="s">
        <v>53481</v>
      </c>
      <c r="D20999" s="115" t="s">
        <v>1138</v>
      </c>
      <c r="E20999" s="115">
        <v>1120</v>
      </c>
      <c r="F20999" s="674">
        <v>293.83600000000001</v>
      </c>
      <c r="G20999" s="674">
        <v>295.84500000000003</v>
      </c>
      <c r="H20999" s="115">
        <f t="shared" si="656"/>
        <v>1.0068371472522089</v>
      </c>
      <c r="I20999" s="115">
        <f t="shared" si="657"/>
        <v>1127.6576</v>
      </c>
    </row>
    <row r="21000" spans="1:9" hidden="1">
      <c r="A21000" s="115" t="s">
        <v>53482</v>
      </c>
      <c r="B21000" s="115" t="s">
        <v>53483</v>
      </c>
      <c r="C21000" s="115" t="s">
        <v>53484</v>
      </c>
      <c r="D21000" s="115" t="s">
        <v>1138</v>
      </c>
      <c r="E21000" s="115">
        <v>1980</v>
      </c>
      <c r="F21000" s="674">
        <v>293.83600000000001</v>
      </c>
      <c r="G21000" s="674">
        <v>295.84500000000003</v>
      </c>
      <c r="H21000" s="115">
        <f t="shared" si="656"/>
        <v>1.0068371472522089</v>
      </c>
      <c r="I21000" s="115">
        <f t="shared" si="657"/>
        <v>1993.5376000000001</v>
      </c>
    </row>
    <row r="21001" spans="1:9" hidden="1">
      <c r="A21001" s="115" t="s">
        <v>53485</v>
      </c>
      <c r="B21001" s="115" t="s">
        <v>53486</v>
      </c>
      <c r="C21001" s="115" t="s">
        <v>53487</v>
      </c>
      <c r="D21001" s="115" t="s">
        <v>1138</v>
      </c>
      <c r="E21001" s="115">
        <v>1440</v>
      </c>
      <c r="F21001" s="674">
        <v>293.83600000000001</v>
      </c>
      <c r="G21001" s="674">
        <v>295.84500000000003</v>
      </c>
      <c r="H21001" s="115">
        <f t="shared" si="656"/>
        <v>1.0068371472522089</v>
      </c>
      <c r="I21001" s="115">
        <f t="shared" si="657"/>
        <v>1449.8454999999999</v>
      </c>
    </row>
    <row r="21002" spans="1:9" hidden="1">
      <c r="A21002" s="115" t="s">
        <v>53488</v>
      </c>
      <c r="B21002" s="115" t="s">
        <v>53489</v>
      </c>
      <c r="C21002" s="115" t="s">
        <v>53490</v>
      </c>
      <c r="D21002" s="115" t="s">
        <v>1138</v>
      </c>
      <c r="E21002" s="115">
        <v>2210</v>
      </c>
      <c r="F21002" s="674">
        <v>293.83600000000001</v>
      </c>
      <c r="G21002" s="674">
        <v>295.84500000000003</v>
      </c>
      <c r="H21002" s="115">
        <f t="shared" si="656"/>
        <v>1.0068371472522089</v>
      </c>
      <c r="I21002" s="115">
        <f t="shared" si="657"/>
        <v>2225.1100999999999</v>
      </c>
    </row>
    <row r="21003" spans="1:9" hidden="1">
      <c r="A21003" s="115" t="s">
        <v>53491</v>
      </c>
      <c r="B21003" s="115" t="s">
        <v>53492</v>
      </c>
      <c r="C21003" s="115" t="s">
        <v>53493</v>
      </c>
      <c r="D21003" s="115" t="s">
        <v>1138</v>
      </c>
      <c r="E21003" s="115">
        <v>3580</v>
      </c>
      <c r="F21003" s="674">
        <v>293.83600000000001</v>
      </c>
      <c r="G21003" s="674">
        <v>295.84500000000003</v>
      </c>
      <c r="H21003" s="115">
        <f t="shared" si="656"/>
        <v>1.0068371472522089</v>
      </c>
      <c r="I21003" s="115">
        <f t="shared" si="657"/>
        <v>3604.4769999999999</v>
      </c>
    </row>
    <row r="21004" spans="1:9" hidden="1">
      <c r="A21004" s="115" t="s">
        <v>53494</v>
      </c>
      <c r="B21004" s="115" t="s">
        <v>53495</v>
      </c>
      <c r="C21004" s="115" t="s">
        <v>53496</v>
      </c>
      <c r="D21004" s="115" t="s">
        <v>1138</v>
      </c>
      <c r="E21004" s="115">
        <v>4250</v>
      </c>
      <c r="F21004" s="674">
        <v>293.83600000000001</v>
      </c>
      <c r="G21004" s="674">
        <v>295.84500000000003</v>
      </c>
      <c r="H21004" s="115">
        <f t="shared" si="656"/>
        <v>1.0068371472522089</v>
      </c>
      <c r="I21004" s="115">
        <f t="shared" si="657"/>
        <v>4279.0578999999998</v>
      </c>
    </row>
    <row r="21005" spans="1:9" hidden="1">
      <c r="A21005" s="115" t="s">
        <v>53497</v>
      </c>
      <c r="B21005" s="115" t="s">
        <v>53498</v>
      </c>
      <c r="C21005" s="115" t="s">
        <v>53499</v>
      </c>
      <c r="D21005" s="115" t="s">
        <v>1138</v>
      </c>
      <c r="E21005" s="115">
        <v>16740</v>
      </c>
      <c r="F21005" s="674">
        <v>293.83600000000001</v>
      </c>
      <c r="G21005" s="674">
        <v>295.84500000000003</v>
      </c>
      <c r="H21005" s="115">
        <f t="shared" si="656"/>
        <v>1.0068371472522089</v>
      </c>
      <c r="I21005" s="115">
        <f t="shared" si="657"/>
        <v>16854.453799999999</v>
      </c>
    </row>
    <row r="21006" spans="1:9" hidden="1">
      <c r="A21006" s="115" t="s">
        <v>53500</v>
      </c>
      <c r="B21006" s="115" t="s">
        <v>53501</v>
      </c>
      <c r="C21006" s="115" t="s">
        <v>53502</v>
      </c>
      <c r="D21006" s="115" t="s">
        <v>1138</v>
      </c>
      <c r="E21006" s="115">
        <v>4450</v>
      </c>
      <c r="F21006" s="674">
        <v>293.83600000000001</v>
      </c>
      <c r="G21006" s="674">
        <v>295.84500000000003</v>
      </c>
      <c r="H21006" s="115">
        <f t="shared" si="656"/>
        <v>1.0068371472522089</v>
      </c>
      <c r="I21006" s="115">
        <f t="shared" si="657"/>
        <v>4480.4252999999999</v>
      </c>
    </row>
    <row r="21007" spans="1:9" hidden="1">
      <c r="A21007" s="115" t="s">
        <v>53503</v>
      </c>
      <c r="B21007" s="115" t="s">
        <v>53504</v>
      </c>
      <c r="C21007" s="115" t="s">
        <v>53505</v>
      </c>
      <c r="D21007" s="115" t="s">
        <v>1138</v>
      </c>
      <c r="E21007" s="115">
        <v>4880</v>
      </c>
      <c r="F21007" s="674">
        <v>293.83600000000001</v>
      </c>
      <c r="G21007" s="674">
        <v>295.84500000000003</v>
      </c>
      <c r="H21007" s="115">
        <f t="shared" si="656"/>
        <v>1.0068371472522089</v>
      </c>
      <c r="I21007" s="115">
        <f t="shared" si="657"/>
        <v>4913.3653000000004</v>
      </c>
    </row>
    <row r="21008" spans="1:9" hidden="1">
      <c r="A21008" s="115" t="s">
        <v>53506</v>
      </c>
      <c r="B21008" s="115" t="s">
        <v>53507</v>
      </c>
      <c r="C21008" s="115" t="s">
        <v>53508</v>
      </c>
      <c r="D21008" s="115" t="s">
        <v>1138</v>
      </c>
      <c r="E21008" s="115">
        <v>5899</v>
      </c>
      <c r="F21008" s="674">
        <v>293.83600000000001</v>
      </c>
      <c r="G21008" s="674">
        <v>295.84500000000003</v>
      </c>
      <c r="H21008" s="115">
        <f t="shared" si="656"/>
        <v>1.0068371472522089</v>
      </c>
      <c r="I21008" s="115">
        <f t="shared" si="657"/>
        <v>5939.3323</v>
      </c>
    </row>
    <row r="21009" spans="1:9" hidden="1">
      <c r="A21009" s="115" t="s">
        <v>53509</v>
      </c>
      <c r="B21009" s="115" t="s">
        <v>53510</v>
      </c>
      <c r="C21009" s="115" t="s">
        <v>53511</v>
      </c>
      <c r="D21009" s="115" t="s">
        <v>1138</v>
      </c>
      <c r="E21009" s="115">
        <v>3620</v>
      </c>
      <c r="F21009" s="674">
        <v>293.83600000000001</v>
      </c>
      <c r="G21009" s="674">
        <v>295.84500000000003</v>
      </c>
      <c r="H21009" s="115">
        <f t="shared" si="656"/>
        <v>1.0068371472522089</v>
      </c>
      <c r="I21009" s="115">
        <f t="shared" si="657"/>
        <v>3644.7505000000001</v>
      </c>
    </row>
    <row r="21010" spans="1:9" hidden="1">
      <c r="A21010" s="115" t="s">
        <v>53512</v>
      </c>
      <c r="B21010" s="115" t="s">
        <v>53513</v>
      </c>
      <c r="C21010" s="115" t="s">
        <v>53514</v>
      </c>
      <c r="D21010" s="115" t="s">
        <v>1138</v>
      </c>
      <c r="E21010" s="115">
        <v>2410</v>
      </c>
      <c r="F21010" s="674">
        <v>293.83600000000001</v>
      </c>
      <c r="G21010" s="674">
        <v>295.84500000000003</v>
      </c>
      <c r="H21010" s="115">
        <f t="shared" si="656"/>
        <v>1.0068371472522089</v>
      </c>
      <c r="I21010" s="115">
        <f t="shared" si="657"/>
        <v>2426.4775</v>
      </c>
    </row>
    <row r="21011" spans="1:9" hidden="1">
      <c r="A21011" s="115" t="s">
        <v>53515</v>
      </c>
      <c r="B21011" s="115" t="s">
        <v>53516</v>
      </c>
      <c r="C21011" s="115" t="s">
        <v>53517</v>
      </c>
      <c r="D21011" s="115" t="s">
        <v>1138</v>
      </c>
      <c r="E21011" s="115">
        <v>8.9558999999999997</v>
      </c>
      <c r="F21011" s="674">
        <v>293.83600000000001</v>
      </c>
      <c r="G21011" s="674">
        <v>295.84500000000003</v>
      </c>
      <c r="H21011" s="115">
        <f t="shared" si="656"/>
        <v>1.0068371472522089</v>
      </c>
      <c r="I21011" s="115">
        <f t="shared" si="657"/>
        <v>9.0170999999999992</v>
      </c>
    </row>
    <row r="21012" spans="1:9" hidden="1">
      <c r="A21012" s="115" t="s">
        <v>53518</v>
      </c>
      <c r="B21012" s="115" t="s">
        <v>53519</v>
      </c>
      <c r="C21012" s="115" t="s">
        <v>53520</v>
      </c>
      <c r="D21012" s="115" t="s">
        <v>1138</v>
      </c>
      <c r="E21012" s="115">
        <v>156.03559999999999</v>
      </c>
      <c r="F21012" s="674">
        <v>293.83600000000001</v>
      </c>
      <c r="G21012" s="674">
        <v>295.84500000000003</v>
      </c>
      <c r="H21012" s="115">
        <f t="shared" si="656"/>
        <v>1.0068371472522089</v>
      </c>
      <c r="I21012" s="115">
        <f t="shared" si="657"/>
        <v>157.10239999999999</v>
      </c>
    </row>
    <row r="21013" spans="1:9" hidden="1">
      <c r="A21013" s="115" t="s">
        <v>53521</v>
      </c>
      <c r="B21013" s="115" t="s">
        <v>53522</v>
      </c>
      <c r="C21013" s="115" t="s">
        <v>53523</v>
      </c>
      <c r="D21013" s="115" t="s">
        <v>1138</v>
      </c>
      <c r="E21013" s="115">
        <v>71.675700000000006</v>
      </c>
      <c r="F21013" s="674">
        <v>293.83600000000001</v>
      </c>
      <c r="G21013" s="674">
        <v>295.84500000000003</v>
      </c>
      <c r="H21013" s="115">
        <f t="shared" si="656"/>
        <v>1.0068371472522089</v>
      </c>
      <c r="I21013" s="115">
        <f t="shared" si="657"/>
        <v>72.165800000000004</v>
      </c>
    </row>
    <row r="21014" spans="1:9" hidden="1">
      <c r="A21014" s="115" t="s">
        <v>53524</v>
      </c>
      <c r="B21014" s="115" t="s">
        <v>53525</v>
      </c>
      <c r="C21014" s="115" t="s">
        <v>53526</v>
      </c>
      <c r="D21014" s="115" t="s">
        <v>1138</v>
      </c>
      <c r="E21014" s="115">
        <v>143.2936</v>
      </c>
      <c r="F21014" s="674">
        <v>293.83600000000001</v>
      </c>
      <c r="G21014" s="674">
        <v>295.84500000000003</v>
      </c>
      <c r="H21014" s="115">
        <f t="shared" si="656"/>
        <v>1.0068371472522089</v>
      </c>
      <c r="I21014" s="115">
        <f t="shared" si="657"/>
        <v>144.27330000000001</v>
      </c>
    </row>
    <row r="21015" spans="1:9" hidden="1">
      <c r="A21015" s="115" t="s">
        <v>53527</v>
      </c>
      <c r="B21015" s="115" t="s">
        <v>53528</v>
      </c>
      <c r="C21015" s="115" t="s">
        <v>53529</v>
      </c>
      <c r="D21015" s="115" t="s">
        <v>1138</v>
      </c>
      <c r="E21015" s="115">
        <v>71.646799999999999</v>
      </c>
      <c r="F21015" s="674">
        <v>293.83600000000001</v>
      </c>
      <c r="G21015" s="674">
        <v>295.84500000000003</v>
      </c>
      <c r="H21015" s="115">
        <f t="shared" si="656"/>
        <v>1.0068371472522089</v>
      </c>
      <c r="I21015" s="115">
        <f t="shared" si="657"/>
        <v>72.136700000000005</v>
      </c>
    </row>
    <row r="21016" spans="1:9" hidden="1">
      <c r="A21016" s="115" t="s">
        <v>53530</v>
      </c>
      <c r="B21016" s="115" t="s">
        <v>53531</v>
      </c>
      <c r="C21016" s="115" t="s">
        <v>53532</v>
      </c>
      <c r="D21016" s="115" t="s">
        <v>1138</v>
      </c>
      <c r="E21016" s="115">
        <v>1025.6396</v>
      </c>
      <c r="F21016" s="674">
        <v>293.83600000000001</v>
      </c>
      <c r="G21016" s="674">
        <v>295.84500000000003</v>
      </c>
      <c r="H21016" s="115">
        <f t="shared" si="656"/>
        <v>1.0068371472522089</v>
      </c>
      <c r="I21016" s="115">
        <f t="shared" si="657"/>
        <v>1032.652</v>
      </c>
    </row>
    <row r="21017" spans="1:9" hidden="1">
      <c r="A21017" s="115" t="s">
        <v>53533</v>
      </c>
      <c r="B21017" s="115" t="s">
        <v>53534</v>
      </c>
      <c r="C21017" s="115" t="s">
        <v>53535</v>
      </c>
      <c r="D21017" s="115" t="s">
        <v>1138</v>
      </c>
      <c r="E21017" s="115">
        <v>1433.5531000000001</v>
      </c>
      <c r="F21017" s="674">
        <v>293.83600000000001</v>
      </c>
      <c r="G21017" s="674">
        <v>295.84500000000003</v>
      </c>
      <c r="H21017" s="115">
        <f t="shared" si="656"/>
        <v>1.0068371472522089</v>
      </c>
      <c r="I21017" s="115">
        <f t="shared" si="657"/>
        <v>1443.3544999999999</v>
      </c>
    </row>
    <row r="21018" spans="1:9" hidden="1">
      <c r="A21018" s="115" t="s">
        <v>53536</v>
      </c>
      <c r="B21018" s="115" t="s">
        <v>53537</v>
      </c>
      <c r="C21018" s="115" t="s">
        <v>53538</v>
      </c>
      <c r="D21018" s="115" t="s">
        <v>1138</v>
      </c>
      <c r="E21018" s="115">
        <v>125.3819</v>
      </c>
      <c r="F21018" s="674">
        <v>293.83600000000001</v>
      </c>
      <c r="G21018" s="674">
        <v>295.84500000000003</v>
      </c>
      <c r="H21018" s="115">
        <f t="shared" si="656"/>
        <v>1.0068371472522089</v>
      </c>
      <c r="I21018" s="115">
        <f t="shared" si="657"/>
        <v>126.2392</v>
      </c>
    </row>
    <row r="21019" spans="1:9" hidden="1">
      <c r="A21019" s="115" t="s">
        <v>53539</v>
      </c>
      <c r="B21019" s="115" t="s">
        <v>53540</v>
      </c>
      <c r="C21019" s="115" t="s">
        <v>53541</v>
      </c>
      <c r="D21019" s="115" t="s">
        <v>1138</v>
      </c>
      <c r="E21019" s="115">
        <v>143.2936</v>
      </c>
      <c r="F21019" s="674">
        <v>293.83600000000001</v>
      </c>
      <c r="G21019" s="674">
        <v>295.84500000000003</v>
      </c>
      <c r="H21019" s="115">
        <f t="shared" si="656"/>
        <v>1.0068371472522089</v>
      </c>
      <c r="I21019" s="115">
        <f t="shared" si="657"/>
        <v>144.27330000000001</v>
      </c>
    </row>
    <row r="21020" spans="1:9" hidden="1">
      <c r="A21020" s="115" t="s">
        <v>53542</v>
      </c>
      <c r="B21020" s="115" t="s">
        <v>53543</v>
      </c>
      <c r="C21020" s="115" t="s">
        <v>53544</v>
      </c>
      <c r="D21020" s="115" t="s">
        <v>1138</v>
      </c>
      <c r="E21020" s="115">
        <v>2552.7228</v>
      </c>
      <c r="F21020" s="674">
        <v>293.83600000000001</v>
      </c>
      <c r="G21020" s="674">
        <v>295.84500000000003</v>
      </c>
      <c r="H21020" s="115">
        <f t="shared" si="656"/>
        <v>1.0068371472522089</v>
      </c>
      <c r="I21020" s="115">
        <f t="shared" si="657"/>
        <v>2570.1761000000001</v>
      </c>
    </row>
    <row r="21021" spans="1:9" hidden="1">
      <c r="A21021" s="115" t="s">
        <v>53545</v>
      </c>
      <c r="B21021" s="115" t="s">
        <v>53546</v>
      </c>
      <c r="C21021" s="115" t="s">
        <v>53547</v>
      </c>
      <c r="D21021" s="115" t="s">
        <v>1138</v>
      </c>
      <c r="E21021" s="115">
        <v>143.2936</v>
      </c>
      <c r="F21021" s="674">
        <v>293.83600000000001</v>
      </c>
      <c r="G21021" s="674">
        <v>295.84500000000003</v>
      </c>
      <c r="H21021" s="115">
        <f t="shared" si="656"/>
        <v>1.0068371472522089</v>
      </c>
      <c r="I21021" s="115">
        <f t="shared" si="657"/>
        <v>144.27330000000001</v>
      </c>
    </row>
    <row r="21022" spans="1:9" hidden="1">
      <c r="A21022" s="115" t="s">
        <v>53548</v>
      </c>
      <c r="B21022" s="115" t="s">
        <v>53549</v>
      </c>
      <c r="C21022" s="115" t="s">
        <v>53550</v>
      </c>
      <c r="D21022" s="115" t="s">
        <v>1138</v>
      </c>
      <c r="E21022" s="115">
        <v>196.22</v>
      </c>
      <c r="F21022" s="674">
        <v>293.83600000000001</v>
      </c>
      <c r="G21022" s="674">
        <v>295.84500000000003</v>
      </c>
      <c r="H21022" s="115">
        <f t="shared" si="656"/>
        <v>1.0068371472522089</v>
      </c>
      <c r="I21022" s="115">
        <f t="shared" si="657"/>
        <v>197.5616</v>
      </c>
    </row>
    <row r="21023" spans="1:9" hidden="1">
      <c r="A21023" s="115" t="s">
        <v>53551</v>
      </c>
      <c r="B21023" s="115" t="s">
        <v>53552</v>
      </c>
      <c r="C21023" s="115" t="s">
        <v>53553</v>
      </c>
      <c r="D21023" s="115" t="s">
        <v>1138</v>
      </c>
      <c r="E21023" s="115">
        <v>48.721699999999998</v>
      </c>
      <c r="F21023" s="674">
        <v>293.83600000000001</v>
      </c>
      <c r="G21023" s="674">
        <v>295.84500000000003</v>
      </c>
      <c r="H21023" s="115">
        <f t="shared" si="656"/>
        <v>1.0068371472522089</v>
      </c>
      <c r="I21023" s="115">
        <f t="shared" si="657"/>
        <v>49.0548</v>
      </c>
    </row>
    <row r="21024" spans="1:9" hidden="1">
      <c r="A21024" s="115" t="s">
        <v>53554</v>
      </c>
      <c r="B21024" s="115" t="s">
        <v>53555</v>
      </c>
      <c r="C21024" s="115" t="s">
        <v>53556</v>
      </c>
      <c r="D21024" s="115" t="s">
        <v>1138</v>
      </c>
      <c r="E21024" s="115">
        <v>87.429100000000005</v>
      </c>
      <c r="F21024" s="674">
        <v>293.83600000000001</v>
      </c>
      <c r="G21024" s="674">
        <v>295.84500000000003</v>
      </c>
      <c r="H21024" s="115">
        <f t="shared" si="656"/>
        <v>1.0068371472522089</v>
      </c>
      <c r="I21024" s="115">
        <f t="shared" si="657"/>
        <v>88.026899999999998</v>
      </c>
    </row>
    <row r="21025" spans="1:9" hidden="1">
      <c r="A21025" s="115" t="s">
        <v>53557</v>
      </c>
      <c r="B21025" s="115" t="s">
        <v>53558</v>
      </c>
      <c r="C21025" s="115" t="s">
        <v>53559</v>
      </c>
      <c r="D21025" s="115" t="s">
        <v>1138</v>
      </c>
      <c r="E21025" s="115">
        <v>96.926699999999997</v>
      </c>
      <c r="F21025" s="674">
        <v>293.83600000000001</v>
      </c>
      <c r="G21025" s="674">
        <v>295.84500000000003</v>
      </c>
      <c r="H21025" s="115">
        <f t="shared" si="656"/>
        <v>1.0068371472522089</v>
      </c>
      <c r="I21025" s="115">
        <f t="shared" si="657"/>
        <v>97.589399999999998</v>
      </c>
    </row>
    <row r="21026" spans="1:9" hidden="1">
      <c r="A21026" s="115" t="s">
        <v>53560</v>
      </c>
      <c r="B21026" s="115" t="s">
        <v>53561</v>
      </c>
      <c r="C21026" s="115" t="s">
        <v>53562</v>
      </c>
      <c r="D21026" s="115" t="s">
        <v>1138</v>
      </c>
      <c r="E21026" s="115">
        <v>41.35</v>
      </c>
      <c r="F21026" s="674">
        <v>293.83600000000001</v>
      </c>
      <c r="G21026" s="674">
        <v>295.84500000000003</v>
      </c>
      <c r="H21026" s="115">
        <f t="shared" si="656"/>
        <v>1.0068371472522089</v>
      </c>
      <c r="I21026" s="115">
        <f t="shared" si="657"/>
        <v>41.6327</v>
      </c>
    </row>
    <row r="21027" spans="1:9" hidden="1">
      <c r="A21027" s="115" t="s">
        <v>53563</v>
      </c>
      <c r="B21027" s="115" t="s">
        <v>53564</v>
      </c>
      <c r="C21027" s="115" t="s">
        <v>53565</v>
      </c>
      <c r="D21027" s="115" t="s">
        <v>1138</v>
      </c>
      <c r="E21027" s="115">
        <v>5.0152999999999999</v>
      </c>
      <c r="F21027" s="674">
        <v>293.83600000000001</v>
      </c>
      <c r="G21027" s="674">
        <v>295.84500000000003</v>
      </c>
      <c r="H21027" s="115">
        <f t="shared" si="656"/>
        <v>1.0068371472522089</v>
      </c>
      <c r="I21027" s="115">
        <f t="shared" si="657"/>
        <v>5.0495999999999999</v>
      </c>
    </row>
    <row r="21028" spans="1:9" hidden="1">
      <c r="A21028" s="115" t="s">
        <v>53566</v>
      </c>
      <c r="B21028" s="115" t="s">
        <v>53567</v>
      </c>
      <c r="C21028" s="115" t="s">
        <v>53568</v>
      </c>
      <c r="D21028" s="115" t="s">
        <v>1138</v>
      </c>
      <c r="E21028" s="115">
        <v>10.3888</v>
      </c>
      <c r="F21028" s="674">
        <v>293.83600000000001</v>
      </c>
      <c r="G21028" s="674">
        <v>295.84500000000003</v>
      </c>
      <c r="H21028" s="115">
        <f t="shared" si="656"/>
        <v>1.0068371472522089</v>
      </c>
      <c r="I21028" s="115">
        <f t="shared" si="657"/>
        <v>10.4598</v>
      </c>
    </row>
    <row r="21029" spans="1:9" hidden="1">
      <c r="A21029" s="115" t="s">
        <v>53569</v>
      </c>
      <c r="B21029" s="115" t="s">
        <v>53570</v>
      </c>
      <c r="C21029" s="115" t="s">
        <v>53571</v>
      </c>
      <c r="D21029" s="115" t="s">
        <v>1138</v>
      </c>
      <c r="E21029" s="115">
        <v>5.45</v>
      </c>
      <c r="F21029" s="674">
        <v>293.83600000000001</v>
      </c>
      <c r="G21029" s="674">
        <v>295.84500000000003</v>
      </c>
      <c r="H21029" s="115">
        <f t="shared" si="656"/>
        <v>1.0068371472522089</v>
      </c>
      <c r="I21029" s="115">
        <f t="shared" si="657"/>
        <v>5.4873000000000003</v>
      </c>
    </row>
    <row r="21030" spans="1:9" hidden="1">
      <c r="A21030" s="115" t="s">
        <v>53572</v>
      </c>
      <c r="B21030" s="115" t="s">
        <v>53573</v>
      </c>
      <c r="C21030" s="115" t="s">
        <v>53574</v>
      </c>
      <c r="D21030" s="115" t="s">
        <v>1138</v>
      </c>
      <c r="E21030" s="115">
        <v>27.2</v>
      </c>
      <c r="F21030" s="674">
        <v>293.83600000000001</v>
      </c>
      <c r="G21030" s="674">
        <v>295.84500000000003</v>
      </c>
      <c r="H21030" s="115">
        <f t="shared" si="656"/>
        <v>1.0068371472522089</v>
      </c>
      <c r="I21030" s="115">
        <f t="shared" si="657"/>
        <v>27.385999999999999</v>
      </c>
    </row>
    <row r="21031" spans="1:9" hidden="1">
      <c r="A21031" s="115" t="s">
        <v>53575</v>
      </c>
      <c r="B21031" s="115" t="s">
        <v>53576</v>
      </c>
      <c r="C21031" s="115" t="s">
        <v>53577</v>
      </c>
      <c r="D21031" s="115" t="s">
        <v>1138</v>
      </c>
      <c r="E21031" s="115">
        <v>220.11</v>
      </c>
      <c r="F21031" s="674">
        <v>293.83600000000001</v>
      </c>
      <c r="G21031" s="674">
        <v>295.84500000000003</v>
      </c>
      <c r="H21031" s="115">
        <f t="shared" si="656"/>
        <v>1.0068371472522089</v>
      </c>
      <c r="I21031" s="115">
        <f t="shared" si="657"/>
        <v>221.61490000000001</v>
      </c>
    </row>
    <row r="21032" spans="1:9" hidden="1">
      <c r="A21032" s="115" t="s">
        <v>53578</v>
      </c>
      <c r="B21032" s="115" t="s">
        <v>53579</v>
      </c>
      <c r="C21032" s="115" t="s">
        <v>53580</v>
      </c>
      <c r="D21032" s="115" t="s">
        <v>1138</v>
      </c>
      <c r="E21032" s="115">
        <v>140.93049999999999</v>
      </c>
      <c r="F21032" s="674">
        <v>293.83600000000001</v>
      </c>
      <c r="G21032" s="674">
        <v>295.84500000000003</v>
      </c>
      <c r="H21032" s="115">
        <f t="shared" si="656"/>
        <v>1.0068371472522089</v>
      </c>
      <c r="I21032" s="115">
        <f t="shared" si="657"/>
        <v>141.89410000000001</v>
      </c>
    </row>
    <row r="21033" spans="1:9" hidden="1">
      <c r="A21033" s="115" t="s">
        <v>53581</v>
      </c>
      <c r="B21033" s="115" t="s">
        <v>53582</v>
      </c>
      <c r="C21033" s="115" t="s">
        <v>53583</v>
      </c>
      <c r="D21033" s="115" t="s">
        <v>1138</v>
      </c>
      <c r="E21033" s="115">
        <v>286.6814</v>
      </c>
      <c r="F21033" s="674">
        <v>293.83600000000001</v>
      </c>
      <c r="G21033" s="674">
        <v>295.84500000000003</v>
      </c>
      <c r="H21033" s="115">
        <f t="shared" si="656"/>
        <v>1.0068371472522089</v>
      </c>
      <c r="I21033" s="115">
        <f t="shared" si="657"/>
        <v>288.64150000000001</v>
      </c>
    </row>
    <row r="21034" spans="1:9" hidden="1">
      <c r="A21034" s="115" t="s">
        <v>53584</v>
      </c>
      <c r="B21034" s="115" t="s">
        <v>53585</v>
      </c>
      <c r="C21034" s="115" t="s">
        <v>53586</v>
      </c>
      <c r="D21034" s="115" t="s">
        <v>1138</v>
      </c>
      <c r="E21034" s="115">
        <v>322.50479999999999</v>
      </c>
      <c r="F21034" s="674">
        <v>293.83600000000001</v>
      </c>
      <c r="G21034" s="674">
        <v>295.84500000000003</v>
      </c>
      <c r="H21034" s="115">
        <f t="shared" si="656"/>
        <v>1.0068371472522089</v>
      </c>
      <c r="I21034" s="115">
        <f t="shared" si="657"/>
        <v>324.70979999999997</v>
      </c>
    </row>
    <row r="21035" spans="1:9" hidden="1">
      <c r="A21035" s="115" t="s">
        <v>53587</v>
      </c>
      <c r="B21035" s="115" t="s">
        <v>53588</v>
      </c>
      <c r="C21035" s="115" t="s">
        <v>53589</v>
      </c>
      <c r="D21035" s="115" t="s">
        <v>1138</v>
      </c>
      <c r="E21035" s="115">
        <v>17.9117</v>
      </c>
      <c r="F21035" s="674">
        <v>293.83600000000001</v>
      </c>
      <c r="G21035" s="674">
        <v>295.84500000000003</v>
      </c>
      <c r="H21035" s="115">
        <f t="shared" si="656"/>
        <v>1.0068371472522089</v>
      </c>
      <c r="I21035" s="115">
        <f t="shared" si="657"/>
        <v>18.034199999999998</v>
      </c>
    </row>
    <row r="21036" spans="1:9" hidden="1">
      <c r="A21036" s="115" t="s">
        <v>53590</v>
      </c>
      <c r="B21036" s="115" t="s">
        <v>53591</v>
      </c>
      <c r="C21036" s="115" t="s">
        <v>53592</v>
      </c>
      <c r="D21036" s="115" t="s">
        <v>1138</v>
      </c>
      <c r="E21036" s="115">
        <v>17.9117</v>
      </c>
      <c r="F21036" s="674">
        <v>293.83600000000001</v>
      </c>
      <c r="G21036" s="674">
        <v>295.84500000000003</v>
      </c>
      <c r="H21036" s="115">
        <f t="shared" si="656"/>
        <v>1.0068371472522089</v>
      </c>
      <c r="I21036" s="115">
        <f t="shared" si="657"/>
        <v>18.034199999999998</v>
      </c>
    </row>
    <row r="21037" spans="1:9" hidden="1">
      <c r="A21037" s="115" t="s">
        <v>53593</v>
      </c>
      <c r="B21037" s="115" t="s">
        <v>53594</v>
      </c>
      <c r="C21037" s="115" t="s">
        <v>53595</v>
      </c>
      <c r="D21037" s="115" t="s">
        <v>1138</v>
      </c>
      <c r="E21037" s="115">
        <v>35.823399999999999</v>
      </c>
      <c r="F21037" s="674">
        <v>293.83600000000001</v>
      </c>
      <c r="G21037" s="674">
        <v>295.84500000000003</v>
      </c>
      <c r="H21037" s="115">
        <f t="shared" si="656"/>
        <v>1.0068371472522089</v>
      </c>
      <c r="I21037" s="115">
        <f t="shared" si="657"/>
        <v>36.068300000000001</v>
      </c>
    </row>
    <row r="21038" spans="1:9" hidden="1">
      <c r="A21038" s="115" t="s">
        <v>53596</v>
      </c>
      <c r="B21038" s="115" t="s">
        <v>53597</v>
      </c>
      <c r="C21038" s="115" t="s">
        <v>53598</v>
      </c>
      <c r="D21038" s="115" t="s">
        <v>1138</v>
      </c>
      <c r="E21038" s="115">
        <v>26.867599999999999</v>
      </c>
      <c r="F21038" s="674">
        <v>293.83600000000001</v>
      </c>
      <c r="G21038" s="674">
        <v>295.84500000000003</v>
      </c>
      <c r="H21038" s="115">
        <f t="shared" si="656"/>
        <v>1.0068371472522089</v>
      </c>
      <c r="I21038" s="115">
        <f t="shared" si="657"/>
        <v>27.051300000000001</v>
      </c>
    </row>
    <row r="21039" spans="1:9" hidden="1">
      <c r="A21039" s="115" t="s">
        <v>53599</v>
      </c>
      <c r="B21039" s="115" t="s">
        <v>53600</v>
      </c>
      <c r="C21039" s="115" t="s">
        <v>53601</v>
      </c>
      <c r="D21039" s="115" t="s">
        <v>1138</v>
      </c>
      <c r="E21039" s="115">
        <v>89.558499999999995</v>
      </c>
      <c r="F21039" s="674">
        <v>293.83600000000001</v>
      </c>
      <c r="G21039" s="674">
        <v>295.84500000000003</v>
      </c>
      <c r="H21039" s="115">
        <f t="shared" si="656"/>
        <v>1.0068371472522089</v>
      </c>
      <c r="I21039" s="115">
        <f t="shared" si="657"/>
        <v>90.1708</v>
      </c>
    </row>
    <row r="21040" spans="1:9" hidden="1">
      <c r="A21040" s="115" t="s">
        <v>53602</v>
      </c>
      <c r="B21040" s="115" t="s">
        <v>53603</v>
      </c>
      <c r="C21040" s="115" t="s">
        <v>53604</v>
      </c>
      <c r="D21040" s="115" t="s">
        <v>1138</v>
      </c>
      <c r="E21040" s="115">
        <v>1260</v>
      </c>
      <c r="F21040" s="674">
        <v>293.83600000000001</v>
      </c>
      <c r="G21040" s="674">
        <v>295.84500000000003</v>
      </c>
      <c r="H21040" s="115">
        <f t="shared" si="656"/>
        <v>1.0068371472522089</v>
      </c>
      <c r="I21040" s="115">
        <f t="shared" si="657"/>
        <v>1268.6148000000001</v>
      </c>
    </row>
    <row r="21041" spans="1:9" hidden="1">
      <c r="A21041" s="115" t="s">
        <v>53605</v>
      </c>
      <c r="B21041" s="115" t="s">
        <v>53606</v>
      </c>
      <c r="C21041" s="115" t="s">
        <v>53607</v>
      </c>
      <c r="D21041" s="115" t="s">
        <v>1138</v>
      </c>
      <c r="E21041" s="115">
        <v>2640</v>
      </c>
      <c r="F21041" s="674">
        <v>293.83600000000001</v>
      </c>
      <c r="G21041" s="674">
        <v>295.84500000000003</v>
      </c>
      <c r="H21041" s="115">
        <f t="shared" si="656"/>
        <v>1.0068371472522089</v>
      </c>
      <c r="I21041" s="115">
        <f t="shared" si="657"/>
        <v>2658.0500999999999</v>
      </c>
    </row>
    <row r="21042" spans="1:9" hidden="1">
      <c r="A21042" s="115" t="s">
        <v>53608</v>
      </c>
      <c r="B21042" s="115" t="s">
        <v>53609</v>
      </c>
      <c r="C21042" s="115" t="s">
        <v>53610</v>
      </c>
      <c r="D21042" s="115" t="s">
        <v>1138</v>
      </c>
      <c r="E21042" s="115">
        <v>0.12</v>
      </c>
      <c r="F21042" s="674">
        <v>293.83600000000001</v>
      </c>
      <c r="G21042" s="674">
        <v>295.84500000000003</v>
      </c>
      <c r="H21042" s="115">
        <f t="shared" si="656"/>
        <v>1.0068371472522089</v>
      </c>
      <c r="I21042" s="115">
        <f t="shared" si="657"/>
        <v>0.1208</v>
      </c>
    </row>
    <row r="21043" spans="1:9" hidden="1">
      <c r="A21043" s="115" t="s">
        <v>53611</v>
      </c>
      <c r="B21043" s="115" t="s">
        <v>53612</v>
      </c>
      <c r="C21043" s="115" t="s">
        <v>53613</v>
      </c>
      <c r="D21043" s="115" t="s">
        <v>1138</v>
      </c>
      <c r="E21043" s="115">
        <v>0.17</v>
      </c>
      <c r="F21043" s="674">
        <v>293.83600000000001</v>
      </c>
      <c r="G21043" s="674">
        <v>295.84500000000003</v>
      </c>
      <c r="H21043" s="115">
        <f t="shared" si="656"/>
        <v>1.0068371472522089</v>
      </c>
      <c r="I21043" s="115">
        <f t="shared" si="657"/>
        <v>0.17119999999999999</v>
      </c>
    </row>
    <row r="21044" spans="1:9" hidden="1">
      <c r="A21044" s="115" t="s">
        <v>53614</v>
      </c>
      <c r="B21044" s="115" t="s">
        <v>53615</v>
      </c>
      <c r="C21044" s="115" t="s">
        <v>53616</v>
      </c>
      <c r="D21044" s="115" t="s">
        <v>1242</v>
      </c>
      <c r="E21044" s="115">
        <v>0.97</v>
      </c>
      <c r="F21044" s="674">
        <v>293.83600000000001</v>
      </c>
      <c r="G21044" s="674">
        <v>295.84500000000003</v>
      </c>
      <c r="H21044" s="115">
        <f t="shared" si="656"/>
        <v>1.0068371472522089</v>
      </c>
      <c r="I21044" s="115">
        <f t="shared" si="657"/>
        <v>0.97660000000000002</v>
      </c>
    </row>
    <row r="21045" spans="1:9" hidden="1">
      <c r="A21045" s="115" t="s">
        <v>53617</v>
      </c>
      <c r="B21045" s="115" t="s">
        <v>53618</v>
      </c>
      <c r="C21045" s="115" t="s">
        <v>53619</v>
      </c>
      <c r="D21045" s="115" t="s">
        <v>1242</v>
      </c>
      <c r="E21045" s="115">
        <v>2.61</v>
      </c>
      <c r="F21045" s="674">
        <v>293.83600000000001</v>
      </c>
      <c r="G21045" s="674">
        <v>295.84500000000003</v>
      </c>
      <c r="H21045" s="115">
        <f t="shared" si="656"/>
        <v>1.0068371472522089</v>
      </c>
      <c r="I21045" s="115">
        <f t="shared" si="657"/>
        <v>2.6278000000000001</v>
      </c>
    </row>
    <row r="21046" spans="1:9" hidden="1">
      <c r="A21046" s="115" t="s">
        <v>53620</v>
      </c>
      <c r="B21046" s="115" t="s">
        <v>53621</v>
      </c>
      <c r="C21046" s="115" t="s">
        <v>53622</v>
      </c>
      <c r="D21046" s="115" t="s">
        <v>1242</v>
      </c>
      <c r="E21046" s="115">
        <v>3.4276</v>
      </c>
      <c r="F21046" s="674">
        <v>293.83600000000001</v>
      </c>
      <c r="G21046" s="674">
        <v>295.84500000000003</v>
      </c>
      <c r="H21046" s="115">
        <f t="shared" si="656"/>
        <v>1.0068371472522089</v>
      </c>
      <c r="I21046" s="115">
        <f t="shared" si="657"/>
        <v>3.4510000000000001</v>
      </c>
    </row>
    <row r="21047" spans="1:9" hidden="1">
      <c r="A21047" s="115" t="s">
        <v>53623</v>
      </c>
      <c r="B21047" s="115" t="s">
        <v>53624</v>
      </c>
      <c r="C21047" s="115" t="s">
        <v>53625</v>
      </c>
      <c r="D21047" s="115" t="s">
        <v>1242</v>
      </c>
      <c r="E21047" s="115">
        <v>5.6193999999999997</v>
      </c>
      <c r="F21047" s="674">
        <v>293.83600000000001</v>
      </c>
      <c r="G21047" s="674">
        <v>295.84500000000003</v>
      </c>
      <c r="H21047" s="115">
        <f t="shared" si="656"/>
        <v>1.0068371472522089</v>
      </c>
      <c r="I21047" s="115">
        <f t="shared" si="657"/>
        <v>5.6577999999999999</v>
      </c>
    </row>
    <row r="21048" spans="1:9" hidden="1">
      <c r="A21048" s="115" t="s">
        <v>53626</v>
      </c>
      <c r="B21048" s="115" t="s">
        <v>53627</v>
      </c>
      <c r="C21048" s="115" t="s">
        <v>53628</v>
      </c>
      <c r="D21048" s="115" t="s">
        <v>1242</v>
      </c>
      <c r="E21048" s="115">
        <v>6.0643000000000002</v>
      </c>
      <c r="F21048" s="674">
        <v>293.83600000000001</v>
      </c>
      <c r="G21048" s="674">
        <v>295.84500000000003</v>
      </c>
      <c r="H21048" s="115">
        <f t="shared" si="656"/>
        <v>1.0068371472522089</v>
      </c>
      <c r="I21048" s="115">
        <f t="shared" si="657"/>
        <v>6.1058000000000003</v>
      </c>
    </row>
    <row r="21049" spans="1:9" hidden="1">
      <c r="A21049" s="115" t="s">
        <v>53629</v>
      </c>
      <c r="B21049" s="115" t="s">
        <v>53630</v>
      </c>
      <c r="C21049" s="115" t="s">
        <v>53631</v>
      </c>
      <c r="D21049" s="115" t="s">
        <v>1242</v>
      </c>
      <c r="E21049" s="115">
        <v>10.44</v>
      </c>
      <c r="F21049" s="674">
        <v>293.83600000000001</v>
      </c>
      <c r="G21049" s="674">
        <v>295.84500000000003</v>
      </c>
      <c r="H21049" s="115">
        <f t="shared" si="656"/>
        <v>1.0068371472522089</v>
      </c>
      <c r="I21049" s="115">
        <f t="shared" si="657"/>
        <v>10.5114</v>
      </c>
    </row>
    <row r="21050" spans="1:9" hidden="1">
      <c r="A21050" s="115" t="s">
        <v>53632</v>
      </c>
      <c r="B21050" s="115" t="s">
        <v>53633</v>
      </c>
      <c r="C21050" s="115" t="s">
        <v>53634</v>
      </c>
      <c r="D21050" s="115" t="s">
        <v>1242</v>
      </c>
      <c r="E21050" s="115">
        <v>8.5985999999999994</v>
      </c>
      <c r="F21050" s="674">
        <v>293.83600000000001</v>
      </c>
      <c r="G21050" s="674">
        <v>295.84500000000003</v>
      </c>
      <c r="H21050" s="115">
        <f t="shared" si="656"/>
        <v>1.0068371472522089</v>
      </c>
      <c r="I21050" s="115">
        <f t="shared" si="657"/>
        <v>8.6574000000000009</v>
      </c>
    </row>
    <row r="21051" spans="1:9" hidden="1">
      <c r="A21051" s="115" t="s">
        <v>53635</v>
      </c>
      <c r="B21051" s="115" t="s">
        <v>53636</v>
      </c>
      <c r="C21051" s="115" t="s">
        <v>53637</v>
      </c>
      <c r="D21051" s="115" t="s">
        <v>1242</v>
      </c>
      <c r="E21051" s="115">
        <v>12.162599999999999</v>
      </c>
      <c r="F21051" s="674">
        <v>293.83600000000001</v>
      </c>
      <c r="G21051" s="674">
        <v>295.84500000000003</v>
      </c>
      <c r="H21051" s="115">
        <f t="shared" si="656"/>
        <v>1.0068371472522089</v>
      </c>
      <c r="I21051" s="115">
        <f t="shared" si="657"/>
        <v>12.245799999999999</v>
      </c>
    </row>
    <row r="21052" spans="1:9" hidden="1">
      <c r="A21052" s="115" t="s">
        <v>53638</v>
      </c>
      <c r="B21052" s="115" t="s">
        <v>53639</v>
      </c>
      <c r="C21052" s="115" t="s">
        <v>53640</v>
      </c>
      <c r="D21052" s="115" t="s">
        <v>1242</v>
      </c>
      <c r="E21052" s="115">
        <v>14.9</v>
      </c>
      <c r="F21052" s="674">
        <v>293.83600000000001</v>
      </c>
      <c r="G21052" s="674">
        <v>295.84500000000003</v>
      </c>
      <c r="H21052" s="115">
        <f t="shared" si="656"/>
        <v>1.0068371472522089</v>
      </c>
      <c r="I21052" s="115">
        <f t="shared" si="657"/>
        <v>15.001899999999999</v>
      </c>
    </row>
    <row r="21053" spans="1:9" hidden="1">
      <c r="A21053" s="115" t="s">
        <v>53641</v>
      </c>
      <c r="B21053" s="115" t="s">
        <v>53642</v>
      </c>
      <c r="C21053" s="115" t="s">
        <v>53643</v>
      </c>
      <c r="D21053" s="115" t="s">
        <v>1242</v>
      </c>
      <c r="E21053" s="115">
        <v>29.317900000000002</v>
      </c>
      <c r="F21053" s="674">
        <v>293.83600000000001</v>
      </c>
      <c r="G21053" s="674">
        <v>295.84500000000003</v>
      </c>
      <c r="H21053" s="115">
        <f t="shared" si="656"/>
        <v>1.0068371472522089</v>
      </c>
      <c r="I21053" s="115">
        <f t="shared" si="657"/>
        <v>29.5184</v>
      </c>
    </row>
    <row r="21054" spans="1:9" hidden="1">
      <c r="A21054" s="115" t="s">
        <v>53644</v>
      </c>
      <c r="B21054" s="115" t="s">
        <v>53645</v>
      </c>
      <c r="C21054" s="115" t="s">
        <v>53646</v>
      </c>
      <c r="D21054" s="115" t="s">
        <v>1242</v>
      </c>
      <c r="E21054" s="115">
        <v>43.878</v>
      </c>
      <c r="F21054" s="674">
        <v>293.83600000000001</v>
      </c>
      <c r="G21054" s="674">
        <v>295.84500000000003</v>
      </c>
      <c r="H21054" s="115">
        <f t="shared" si="656"/>
        <v>1.0068371472522089</v>
      </c>
      <c r="I21054" s="115">
        <f t="shared" si="657"/>
        <v>44.177999999999997</v>
      </c>
    </row>
    <row r="21055" spans="1:9" hidden="1">
      <c r="A21055" s="115" t="s">
        <v>53647</v>
      </c>
      <c r="B21055" s="115" t="s">
        <v>53648</v>
      </c>
      <c r="C21055" s="115" t="s">
        <v>53649</v>
      </c>
      <c r="D21055" s="115" t="s">
        <v>1242</v>
      </c>
      <c r="E21055" s="115">
        <v>9.6</v>
      </c>
      <c r="F21055" s="674">
        <v>293.83600000000001</v>
      </c>
      <c r="G21055" s="674">
        <v>295.84500000000003</v>
      </c>
      <c r="H21055" s="115">
        <f t="shared" si="656"/>
        <v>1.0068371472522089</v>
      </c>
      <c r="I21055" s="115">
        <f t="shared" si="657"/>
        <v>9.6655999999999995</v>
      </c>
    </row>
    <row r="21056" spans="1:9" hidden="1">
      <c r="A21056" s="115" t="s">
        <v>53650</v>
      </c>
      <c r="B21056" s="115" t="s">
        <v>53651</v>
      </c>
      <c r="C21056" s="115" t="s">
        <v>53652</v>
      </c>
      <c r="D21056" s="115" t="s">
        <v>1242</v>
      </c>
      <c r="E21056" s="115">
        <v>5.7607999999999997</v>
      </c>
      <c r="F21056" s="674">
        <v>293.83600000000001</v>
      </c>
      <c r="G21056" s="674">
        <v>295.84500000000003</v>
      </c>
      <c r="H21056" s="115">
        <f t="shared" si="656"/>
        <v>1.0068371472522089</v>
      </c>
      <c r="I21056" s="115">
        <f t="shared" si="657"/>
        <v>5.8002000000000002</v>
      </c>
    </row>
    <row r="21057" spans="1:9" hidden="1">
      <c r="A21057" s="115" t="s">
        <v>53653</v>
      </c>
      <c r="B21057" s="115" t="s">
        <v>53654</v>
      </c>
      <c r="C21057" s="115" t="s">
        <v>53655</v>
      </c>
      <c r="D21057" s="115" t="s">
        <v>1242</v>
      </c>
      <c r="E21057" s="115">
        <v>13.6145</v>
      </c>
      <c r="F21057" s="674">
        <v>293.83600000000001</v>
      </c>
      <c r="G21057" s="674">
        <v>295.84500000000003</v>
      </c>
      <c r="H21057" s="115">
        <f t="shared" si="656"/>
        <v>1.0068371472522089</v>
      </c>
      <c r="I21057" s="115">
        <f t="shared" si="657"/>
        <v>13.707599999999999</v>
      </c>
    </row>
    <row r="21058" spans="1:9" hidden="1">
      <c r="A21058" s="115" t="s">
        <v>53656</v>
      </c>
      <c r="B21058" s="115" t="s">
        <v>53657</v>
      </c>
      <c r="C21058" s="115" t="s">
        <v>53658</v>
      </c>
      <c r="D21058" s="115" t="s">
        <v>1242</v>
      </c>
      <c r="E21058" s="115">
        <v>21.6341</v>
      </c>
      <c r="F21058" s="674">
        <v>293.83600000000001</v>
      </c>
      <c r="G21058" s="674">
        <v>295.84500000000003</v>
      </c>
      <c r="H21058" s="115">
        <f t="shared" si="656"/>
        <v>1.0068371472522089</v>
      </c>
      <c r="I21058" s="115">
        <f t="shared" si="657"/>
        <v>21.782</v>
      </c>
    </row>
    <row r="21059" spans="1:9" hidden="1">
      <c r="A21059" s="115" t="s">
        <v>53659</v>
      </c>
      <c r="B21059" s="115" t="s">
        <v>53660</v>
      </c>
      <c r="C21059" s="115" t="s">
        <v>53661</v>
      </c>
      <c r="D21059" s="115" t="s">
        <v>1242</v>
      </c>
      <c r="E21059" s="115">
        <v>29.972100000000001</v>
      </c>
      <c r="F21059" s="674">
        <v>293.83600000000001</v>
      </c>
      <c r="G21059" s="674">
        <v>295.84500000000003</v>
      </c>
      <c r="H21059" s="115">
        <f t="shared" si="656"/>
        <v>1.0068371472522089</v>
      </c>
      <c r="I21059" s="115">
        <f t="shared" si="657"/>
        <v>30.177</v>
      </c>
    </row>
    <row r="21060" spans="1:9" hidden="1">
      <c r="A21060" s="115" t="s">
        <v>53662</v>
      </c>
      <c r="B21060" s="115" t="s">
        <v>53663</v>
      </c>
      <c r="C21060" s="115" t="s">
        <v>53664</v>
      </c>
      <c r="D21060" s="115" t="s">
        <v>1242</v>
      </c>
      <c r="E21060" s="115">
        <v>41.522799999999997</v>
      </c>
      <c r="F21060" s="674">
        <v>293.83600000000001</v>
      </c>
      <c r="G21060" s="674">
        <v>295.84500000000003</v>
      </c>
      <c r="H21060" s="115">
        <f t="shared" si="656"/>
        <v>1.0068371472522089</v>
      </c>
      <c r="I21060" s="115">
        <f t="shared" si="657"/>
        <v>41.806699999999999</v>
      </c>
    </row>
    <row r="21061" spans="1:9" hidden="1">
      <c r="A21061" s="115" t="s">
        <v>53665</v>
      </c>
      <c r="B21061" s="115" t="s">
        <v>53666</v>
      </c>
      <c r="C21061" s="115" t="s">
        <v>53667</v>
      </c>
      <c r="D21061" s="115" t="s">
        <v>1242</v>
      </c>
      <c r="E21061" s="115">
        <v>8.01</v>
      </c>
      <c r="F21061" s="674">
        <v>293.83600000000001</v>
      </c>
      <c r="G21061" s="674">
        <v>295.84500000000003</v>
      </c>
      <c r="H21061" s="115">
        <f t="shared" ref="H21061:H21124" si="658">G21061/F21061</f>
        <v>1.0068371472522089</v>
      </c>
      <c r="I21061" s="115">
        <f t="shared" ref="I21061:I21124" si="659">ROUND(H21061*E21061,4)</f>
        <v>8.0648</v>
      </c>
    </row>
    <row r="21062" spans="1:9" hidden="1">
      <c r="A21062" s="115" t="s">
        <v>53668</v>
      </c>
      <c r="B21062" s="115" t="s">
        <v>53669</v>
      </c>
      <c r="C21062" s="115" t="s">
        <v>53670</v>
      </c>
      <c r="D21062" s="115" t="s">
        <v>1242</v>
      </c>
      <c r="E21062" s="115">
        <v>21.6341</v>
      </c>
      <c r="F21062" s="674">
        <v>293.83600000000001</v>
      </c>
      <c r="G21062" s="674">
        <v>295.84500000000003</v>
      </c>
      <c r="H21062" s="115">
        <f t="shared" si="658"/>
        <v>1.0068371472522089</v>
      </c>
      <c r="I21062" s="115">
        <f t="shared" si="659"/>
        <v>21.782</v>
      </c>
    </row>
    <row r="21063" spans="1:9" hidden="1">
      <c r="A21063" s="115" t="s">
        <v>53671</v>
      </c>
      <c r="B21063" s="115" t="s">
        <v>53672</v>
      </c>
      <c r="C21063" s="115" t="s">
        <v>53673</v>
      </c>
      <c r="D21063" s="115" t="s">
        <v>1242</v>
      </c>
      <c r="E21063" s="115">
        <v>34.299999999999997</v>
      </c>
      <c r="F21063" s="674">
        <v>293.83600000000001</v>
      </c>
      <c r="G21063" s="674">
        <v>295.84500000000003</v>
      </c>
      <c r="H21063" s="115">
        <f t="shared" si="658"/>
        <v>1.0068371472522089</v>
      </c>
      <c r="I21063" s="115">
        <f t="shared" si="659"/>
        <v>34.534500000000001</v>
      </c>
    </row>
    <row r="21064" spans="1:9" hidden="1">
      <c r="A21064" s="115" t="s">
        <v>53674</v>
      </c>
      <c r="B21064" s="115" t="s">
        <v>53675</v>
      </c>
      <c r="C21064" s="115" t="s">
        <v>53676</v>
      </c>
      <c r="D21064" s="115" t="s">
        <v>1242</v>
      </c>
      <c r="E21064" s="115">
        <v>49.62</v>
      </c>
      <c r="F21064" s="674">
        <v>293.83600000000001</v>
      </c>
      <c r="G21064" s="674">
        <v>295.84500000000003</v>
      </c>
      <c r="H21064" s="115">
        <f t="shared" si="658"/>
        <v>1.0068371472522089</v>
      </c>
      <c r="I21064" s="115">
        <f t="shared" si="659"/>
        <v>49.959299999999999</v>
      </c>
    </row>
    <row r="21065" spans="1:9" hidden="1">
      <c r="A21065" s="115" t="s">
        <v>53677</v>
      </c>
      <c r="B21065" s="115" t="s">
        <v>53678</v>
      </c>
      <c r="C21065" s="115" t="s">
        <v>53679</v>
      </c>
      <c r="D21065" s="115" t="s">
        <v>1242</v>
      </c>
      <c r="E21065" s="115">
        <v>3.7869999999999999</v>
      </c>
      <c r="F21065" s="674">
        <v>293.83600000000001</v>
      </c>
      <c r="G21065" s="674">
        <v>295.84500000000003</v>
      </c>
      <c r="H21065" s="115">
        <f t="shared" si="658"/>
        <v>1.0068371472522089</v>
      </c>
      <c r="I21065" s="115">
        <f t="shared" si="659"/>
        <v>3.8129</v>
      </c>
    </row>
    <row r="21066" spans="1:9" hidden="1">
      <c r="A21066" s="115" t="s">
        <v>53680</v>
      </c>
      <c r="B21066" s="115" t="s">
        <v>53681</v>
      </c>
      <c r="C21066" s="115" t="s">
        <v>53682</v>
      </c>
      <c r="D21066" s="115" t="s">
        <v>1242</v>
      </c>
      <c r="E21066" s="115">
        <v>9.5298999999999996</v>
      </c>
      <c r="F21066" s="674">
        <v>293.83600000000001</v>
      </c>
      <c r="G21066" s="674">
        <v>295.84500000000003</v>
      </c>
      <c r="H21066" s="115">
        <f t="shared" si="658"/>
        <v>1.0068371472522089</v>
      </c>
      <c r="I21066" s="115">
        <f t="shared" si="659"/>
        <v>9.5951000000000004</v>
      </c>
    </row>
    <row r="21067" spans="1:9" hidden="1">
      <c r="A21067" s="115" t="s">
        <v>53683</v>
      </c>
      <c r="B21067" s="115" t="s">
        <v>53684</v>
      </c>
      <c r="C21067" s="115" t="s">
        <v>53685</v>
      </c>
      <c r="D21067" s="115" t="s">
        <v>1242</v>
      </c>
      <c r="E21067" s="115">
        <v>7.98</v>
      </c>
      <c r="F21067" s="674">
        <v>293.83600000000001</v>
      </c>
      <c r="G21067" s="674">
        <v>295.84500000000003</v>
      </c>
      <c r="H21067" s="115">
        <f t="shared" si="658"/>
        <v>1.0068371472522089</v>
      </c>
      <c r="I21067" s="115">
        <f t="shared" si="659"/>
        <v>8.0345999999999993</v>
      </c>
    </row>
    <row r="21068" spans="1:9" hidden="1">
      <c r="A21068" s="115" t="s">
        <v>53686</v>
      </c>
      <c r="B21068" s="115" t="s">
        <v>53687</v>
      </c>
      <c r="C21068" s="115" t="s">
        <v>53688</v>
      </c>
      <c r="D21068" s="115" t="s">
        <v>1242</v>
      </c>
      <c r="E21068" s="115">
        <v>3.19</v>
      </c>
      <c r="F21068" s="674">
        <v>293.83600000000001</v>
      </c>
      <c r="G21068" s="674">
        <v>295.84500000000003</v>
      </c>
      <c r="H21068" s="115">
        <f t="shared" si="658"/>
        <v>1.0068371472522089</v>
      </c>
      <c r="I21068" s="115">
        <f t="shared" si="659"/>
        <v>3.2118000000000002</v>
      </c>
    </row>
    <row r="21069" spans="1:9" hidden="1">
      <c r="A21069" s="115" t="s">
        <v>53689</v>
      </c>
      <c r="B21069" s="115" t="s">
        <v>53690</v>
      </c>
      <c r="C21069" s="115" t="s">
        <v>53691</v>
      </c>
      <c r="D21069" s="115" t="s">
        <v>1242</v>
      </c>
      <c r="E21069" s="115">
        <v>5.63</v>
      </c>
      <c r="F21069" s="674">
        <v>293.83600000000001</v>
      </c>
      <c r="G21069" s="674">
        <v>295.84500000000003</v>
      </c>
      <c r="H21069" s="115">
        <f t="shared" si="658"/>
        <v>1.0068371472522089</v>
      </c>
      <c r="I21069" s="115">
        <f t="shared" si="659"/>
        <v>5.6684999999999999</v>
      </c>
    </row>
    <row r="21070" spans="1:9" hidden="1">
      <c r="A21070" s="115" t="s">
        <v>53692</v>
      </c>
      <c r="B21070" s="115" t="s">
        <v>53693</v>
      </c>
      <c r="C21070" s="115" t="s">
        <v>53694</v>
      </c>
      <c r="D21070" s="115" t="s">
        <v>1138</v>
      </c>
      <c r="E21070" s="115">
        <v>7.9722999999999997</v>
      </c>
      <c r="F21070" s="674">
        <v>293.83600000000001</v>
      </c>
      <c r="G21070" s="674">
        <v>295.84500000000003</v>
      </c>
      <c r="H21070" s="115">
        <f t="shared" si="658"/>
        <v>1.0068371472522089</v>
      </c>
      <c r="I21070" s="115">
        <f t="shared" si="659"/>
        <v>8.0267999999999997</v>
      </c>
    </row>
    <row r="21071" spans="1:9" hidden="1">
      <c r="A21071" s="115" t="s">
        <v>53695</v>
      </c>
      <c r="B21071" s="115" t="s">
        <v>53696</v>
      </c>
      <c r="C21071" s="115" t="s">
        <v>53697</v>
      </c>
      <c r="D21071" s="115" t="s">
        <v>1138</v>
      </c>
      <c r="E21071" s="115">
        <v>24.173500000000001</v>
      </c>
      <c r="F21071" s="674">
        <v>293.83600000000001</v>
      </c>
      <c r="G21071" s="674">
        <v>295.84500000000003</v>
      </c>
      <c r="H21071" s="115">
        <f t="shared" si="658"/>
        <v>1.0068371472522089</v>
      </c>
      <c r="I21071" s="115">
        <f t="shared" si="659"/>
        <v>24.338799999999999</v>
      </c>
    </row>
    <row r="21072" spans="1:9" hidden="1">
      <c r="A21072" s="115" t="s">
        <v>53698</v>
      </c>
      <c r="B21072" s="115" t="s">
        <v>53699</v>
      </c>
      <c r="C21072" s="115" t="s">
        <v>53700</v>
      </c>
      <c r="D21072" s="115" t="s">
        <v>1138</v>
      </c>
      <c r="E21072" s="115">
        <v>4.3600000000000003</v>
      </c>
      <c r="F21072" s="674">
        <v>293.83600000000001</v>
      </c>
      <c r="G21072" s="674">
        <v>295.84500000000003</v>
      </c>
      <c r="H21072" s="115">
        <f t="shared" si="658"/>
        <v>1.0068371472522089</v>
      </c>
      <c r="I21072" s="115">
        <f t="shared" si="659"/>
        <v>4.3898000000000001</v>
      </c>
    </row>
    <row r="21073" spans="1:9" hidden="1">
      <c r="A21073" s="115" t="s">
        <v>53701</v>
      </c>
      <c r="B21073" s="115" t="s">
        <v>53702</v>
      </c>
      <c r="C21073" s="115" t="s">
        <v>53703</v>
      </c>
      <c r="D21073" s="115" t="s">
        <v>1138</v>
      </c>
      <c r="E21073" s="115">
        <v>56.57</v>
      </c>
      <c r="F21073" s="674">
        <v>293.83600000000001</v>
      </c>
      <c r="G21073" s="674">
        <v>295.84500000000003</v>
      </c>
      <c r="H21073" s="115">
        <f t="shared" si="658"/>
        <v>1.0068371472522089</v>
      </c>
      <c r="I21073" s="115">
        <f t="shared" si="659"/>
        <v>56.956800000000001</v>
      </c>
    </row>
    <row r="21074" spans="1:9" hidden="1">
      <c r="A21074" s="115" t="s">
        <v>53704</v>
      </c>
      <c r="B21074" s="115" t="s">
        <v>53705</v>
      </c>
      <c r="C21074" s="115" t="s">
        <v>53706</v>
      </c>
      <c r="D21074" s="115" t="s">
        <v>1138</v>
      </c>
      <c r="E21074" s="115">
        <v>12.1835</v>
      </c>
      <c r="F21074" s="674">
        <v>293.83600000000001</v>
      </c>
      <c r="G21074" s="674">
        <v>295.84500000000003</v>
      </c>
      <c r="H21074" s="115">
        <f t="shared" si="658"/>
        <v>1.0068371472522089</v>
      </c>
      <c r="I21074" s="115">
        <f t="shared" si="659"/>
        <v>12.2668</v>
      </c>
    </row>
    <row r="21075" spans="1:9" hidden="1">
      <c r="A21075" s="115" t="s">
        <v>53707</v>
      </c>
      <c r="B21075" s="115" t="s">
        <v>53708</v>
      </c>
      <c r="C21075" s="115" t="s">
        <v>53709</v>
      </c>
      <c r="D21075" s="115" t="s">
        <v>1138</v>
      </c>
      <c r="E21075" s="115">
        <v>12.2235</v>
      </c>
      <c r="F21075" s="674">
        <v>293.83600000000001</v>
      </c>
      <c r="G21075" s="674">
        <v>295.84500000000003</v>
      </c>
      <c r="H21075" s="115">
        <f t="shared" si="658"/>
        <v>1.0068371472522089</v>
      </c>
      <c r="I21075" s="115">
        <f t="shared" si="659"/>
        <v>12.3071</v>
      </c>
    </row>
    <row r="21076" spans="1:9" hidden="1">
      <c r="A21076" s="115" t="s">
        <v>53710</v>
      </c>
      <c r="B21076" s="115" t="s">
        <v>53711</v>
      </c>
      <c r="C21076" s="115" t="s">
        <v>53712</v>
      </c>
      <c r="D21076" s="115" t="s">
        <v>1138</v>
      </c>
      <c r="E21076" s="115">
        <v>12.5335</v>
      </c>
      <c r="F21076" s="674">
        <v>293.83600000000001</v>
      </c>
      <c r="G21076" s="674">
        <v>295.84500000000003</v>
      </c>
      <c r="H21076" s="115">
        <f t="shared" si="658"/>
        <v>1.0068371472522089</v>
      </c>
      <c r="I21076" s="115">
        <f t="shared" si="659"/>
        <v>12.619199999999999</v>
      </c>
    </row>
    <row r="21077" spans="1:9" hidden="1">
      <c r="A21077" s="115" t="s">
        <v>53713</v>
      </c>
      <c r="B21077" s="115" t="s">
        <v>53714</v>
      </c>
      <c r="C21077" s="115" t="s">
        <v>53715</v>
      </c>
      <c r="D21077" s="115" t="s">
        <v>1138</v>
      </c>
      <c r="E21077" s="115">
        <v>8.4535</v>
      </c>
      <c r="F21077" s="674">
        <v>293.83600000000001</v>
      </c>
      <c r="G21077" s="674">
        <v>295.84500000000003</v>
      </c>
      <c r="H21077" s="115">
        <f t="shared" si="658"/>
        <v>1.0068371472522089</v>
      </c>
      <c r="I21077" s="115">
        <f t="shared" si="659"/>
        <v>8.5113000000000003</v>
      </c>
    </row>
    <row r="21078" spans="1:9" hidden="1">
      <c r="A21078" s="115" t="s">
        <v>53716</v>
      </c>
      <c r="B21078" s="115" t="s">
        <v>53717</v>
      </c>
      <c r="C21078" s="115" t="s">
        <v>53718</v>
      </c>
      <c r="D21078" s="115" t="s">
        <v>1138</v>
      </c>
      <c r="E21078" s="115">
        <v>8.8435000000000006</v>
      </c>
      <c r="F21078" s="674">
        <v>293.83600000000001</v>
      </c>
      <c r="G21078" s="674">
        <v>295.84500000000003</v>
      </c>
      <c r="H21078" s="115">
        <f t="shared" si="658"/>
        <v>1.0068371472522089</v>
      </c>
      <c r="I21078" s="115">
        <f t="shared" si="659"/>
        <v>8.9039999999999999</v>
      </c>
    </row>
    <row r="21079" spans="1:9" hidden="1">
      <c r="A21079" s="115" t="s">
        <v>53719</v>
      </c>
      <c r="B21079" s="115" t="s">
        <v>53720</v>
      </c>
      <c r="C21079" s="115" t="s">
        <v>53721</v>
      </c>
      <c r="D21079" s="115" t="s">
        <v>1138</v>
      </c>
      <c r="E21079" s="115">
        <v>12.3835</v>
      </c>
      <c r="F21079" s="674">
        <v>293.83600000000001</v>
      </c>
      <c r="G21079" s="674">
        <v>295.84500000000003</v>
      </c>
      <c r="H21079" s="115">
        <f t="shared" si="658"/>
        <v>1.0068371472522089</v>
      </c>
      <c r="I21079" s="115">
        <f t="shared" si="659"/>
        <v>12.4682</v>
      </c>
    </row>
    <row r="21080" spans="1:9" hidden="1">
      <c r="A21080" s="115" t="s">
        <v>53722</v>
      </c>
      <c r="B21080" s="115" t="s">
        <v>53723</v>
      </c>
      <c r="C21080" s="115" t="s">
        <v>53724</v>
      </c>
      <c r="D21080" s="115" t="s">
        <v>1138</v>
      </c>
      <c r="E21080" s="115">
        <v>14.5335</v>
      </c>
      <c r="F21080" s="674">
        <v>293.83600000000001</v>
      </c>
      <c r="G21080" s="674">
        <v>295.84500000000003</v>
      </c>
      <c r="H21080" s="115">
        <f t="shared" si="658"/>
        <v>1.0068371472522089</v>
      </c>
      <c r="I21080" s="115">
        <f t="shared" si="659"/>
        <v>14.632899999999999</v>
      </c>
    </row>
    <row r="21081" spans="1:9" hidden="1">
      <c r="A21081" s="115" t="s">
        <v>53725</v>
      </c>
      <c r="B21081" s="115" t="s">
        <v>53726</v>
      </c>
      <c r="C21081" s="115" t="s">
        <v>53727</v>
      </c>
      <c r="D21081" s="115" t="s">
        <v>1138</v>
      </c>
      <c r="E21081" s="115">
        <v>12.8835</v>
      </c>
      <c r="F21081" s="674">
        <v>293.83600000000001</v>
      </c>
      <c r="G21081" s="674">
        <v>295.84500000000003</v>
      </c>
      <c r="H21081" s="115">
        <f t="shared" si="658"/>
        <v>1.0068371472522089</v>
      </c>
      <c r="I21081" s="115">
        <f t="shared" si="659"/>
        <v>12.9716</v>
      </c>
    </row>
    <row r="21082" spans="1:9" hidden="1">
      <c r="A21082" s="115" t="s">
        <v>53728</v>
      </c>
      <c r="B21082" s="115" t="s">
        <v>53729</v>
      </c>
      <c r="C21082" s="115" t="s">
        <v>53730</v>
      </c>
      <c r="D21082" s="115" t="s">
        <v>1138</v>
      </c>
      <c r="E21082" s="115">
        <v>12.5235</v>
      </c>
      <c r="F21082" s="674">
        <v>293.83600000000001</v>
      </c>
      <c r="G21082" s="674">
        <v>295.84500000000003</v>
      </c>
      <c r="H21082" s="115">
        <f t="shared" si="658"/>
        <v>1.0068371472522089</v>
      </c>
      <c r="I21082" s="115">
        <f t="shared" si="659"/>
        <v>12.6091</v>
      </c>
    </row>
    <row r="21083" spans="1:9" hidden="1">
      <c r="A21083" s="115" t="s">
        <v>53731</v>
      </c>
      <c r="B21083" s="115" t="s">
        <v>53732</v>
      </c>
      <c r="C21083" s="115" t="s">
        <v>53733</v>
      </c>
      <c r="D21083" s="115" t="s">
        <v>1138</v>
      </c>
      <c r="E21083" s="115">
        <v>12.073499999999999</v>
      </c>
      <c r="F21083" s="674">
        <v>293.83600000000001</v>
      </c>
      <c r="G21083" s="674">
        <v>295.84500000000003</v>
      </c>
      <c r="H21083" s="115">
        <f t="shared" si="658"/>
        <v>1.0068371472522089</v>
      </c>
      <c r="I21083" s="115">
        <f t="shared" si="659"/>
        <v>12.156000000000001</v>
      </c>
    </row>
    <row r="21084" spans="1:9" hidden="1">
      <c r="A21084" s="115" t="s">
        <v>53734</v>
      </c>
      <c r="B21084" s="115" t="s">
        <v>53735</v>
      </c>
      <c r="C21084" s="115" t="s">
        <v>53736</v>
      </c>
      <c r="D21084" s="115" t="s">
        <v>1138</v>
      </c>
      <c r="E21084" s="115">
        <v>12.8835</v>
      </c>
      <c r="F21084" s="674">
        <v>293.83600000000001</v>
      </c>
      <c r="G21084" s="674">
        <v>295.84500000000003</v>
      </c>
      <c r="H21084" s="115">
        <f t="shared" si="658"/>
        <v>1.0068371472522089</v>
      </c>
      <c r="I21084" s="115">
        <f t="shared" si="659"/>
        <v>12.9716</v>
      </c>
    </row>
    <row r="21085" spans="1:9" hidden="1">
      <c r="A21085" s="115" t="s">
        <v>53737</v>
      </c>
      <c r="B21085" s="115" t="s">
        <v>53738</v>
      </c>
      <c r="C21085" s="115" t="s">
        <v>53739</v>
      </c>
      <c r="D21085" s="115" t="s">
        <v>1138</v>
      </c>
      <c r="E21085" s="115">
        <v>14.243499999999999</v>
      </c>
      <c r="F21085" s="674">
        <v>293.83600000000001</v>
      </c>
      <c r="G21085" s="674">
        <v>295.84500000000003</v>
      </c>
      <c r="H21085" s="115">
        <f t="shared" si="658"/>
        <v>1.0068371472522089</v>
      </c>
      <c r="I21085" s="115">
        <f t="shared" si="659"/>
        <v>14.3409</v>
      </c>
    </row>
    <row r="21086" spans="1:9" hidden="1">
      <c r="A21086" s="115" t="s">
        <v>53740</v>
      </c>
      <c r="B21086" s="115" t="s">
        <v>53741</v>
      </c>
      <c r="C21086" s="115" t="s">
        <v>53742</v>
      </c>
      <c r="D21086" s="115" t="s">
        <v>1138</v>
      </c>
      <c r="E21086" s="115">
        <v>22.833500000000001</v>
      </c>
      <c r="F21086" s="674">
        <v>293.83600000000001</v>
      </c>
      <c r="G21086" s="674">
        <v>295.84500000000003</v>
      </c>
      <c r="H21086" s="115">
        <f t="shared" si="658"/>
        <v>1.0068371472522089</v>
      </c>
      <c r="I21086" s="115">
        <f t="shared" si="659"/>
        <v>22.989599999999999</v>
      </c>
    </row>
    <row r="21087" spans="1:9" hidden="1">
      <c r="A21087" s="115" t="s">
        <v>53743</v>
      </c>
      <c r="B21087" s="115" t="s">
        <v>53744</v>
      </c>
      <c r="C21087" s="115" t="s">
        <v>53745</v>
      </c>
      <c r="D21087" s="115" t="s">
        <v>1138</v>
      </c>
      <c r="E21087" s="115">
        <v>14.7235</v>
      </c>
      <c r="F21087" s="674">
        <v>293.83600000000001</v>
      </c>
      <c r="G21087" s="674">
        <v>295.84500000000003</v>
      </c>
      <c r="H21087" s="115">
        <f t="shared" si="658"/>
        <v>1.0068371472522089</v>
      </c>
      <c r="I21087" s="115">
        <f t="shared" si="659"/>
        <v>14.824199999999999</v>
      </c>
    </row>
    <row r="21088" spans="1:9" hidden="1">
      <c r="A21088" s="115" t="s">
        <v>53746</v>
      </c>
      <c r="B21088" s="115" t="s">
        <v>53747</v>
      </c>
      <c r="C21088" s="115" t="s">
        <v>53748</v>
      </c>
      <c r="D21088" s="115" t="s">
        <v>1138</v>
      </c>
      <c r="E21088" s="115">
        <v>8.1</v>
      </c>
      <c r="F21088" s="674">
        <v>293.83600000000001</v>
      </c>
      <c r="G21088" s="674">
        <v>295.84500000000003</v>
      </c>
      <c r="H21088" s="115">
        <f t="shared" si="658"/>
        <v>1.0068371472522089</v>
      </c>
      <c r="I21088" s="115">
        <f t="shared" si="659"/>
        <v>8.1554000000000002</v>
      </c>
    </row>
    <row r="21089" spans="1:9" hidden="1">
      <c r="A21089" s="115" t="s">
        <v>53749</v>
      </c>
      <c r="B21089" s="115" t="s">
        <v>53750</v>
      </c>
      <c r="C21089" s="115" t="s">
        <v>53751</v>
      </c>
      <c r="D21089" s="115" t="s">
        <v>1138</v>
      </c>
      <c r="E21089" s="115">
        <v>23</v>
      </c>
      <c r="F21089" s="674">
        <v>293.83600000000001</v>
      </c>
      <c r="G21089" s="674">
        <v>295.84500000000003</v>
      </c>
      <c r="H21089" s="115">
        <f t="shared" si="658"/>
        <v>1.0068371472522089</v>
      </c>
      <c r="I21089" s="115">
        <f t="shared" si="659"/>
        <v>23.157299999999999</v>
      </c>
    </row>
    <row r="21090" spans="1:9" hidden="1">
      <c r="A21090" s="115" t="s">
        <v>53752</v>
      </c>
      <c r="B21090" s="115" t="s">
        <v>53753</v>
      </c>
      <c r="C21090" s="115" t="s">
        <v>53754</v>
      </c>
      <c r="D21090" s="115" t="s">
        <v>1138</v>
      </c>
      <c r="E21090" s="115">
        <v>55.19</v>
      </c>
      <c r="F21090" s="674">
        <v>293.83600000000001</v>
      </c>
      <c r="G21090" s="674">
        <v>295.84500000000003</v>
      </c>
      <c r="H21090" s="115">
        <f t="shared" si="658"/>
        <v>1.0068371472522089</v>
      </c>
      <c r="I21090" s="115">
        <f t="shared" si="659"/>
        <v>55.567300000000003</v>
      </c>
    </row>
    <row r="21091" spans="1:9" hidden="1">
      <c r="A21091" s="115" t="s">
        <v>53755</v>
      </c>
      <c r="B21091" s="115" t="s">
        <v>53756</v>
      </c>
      <c r="C21091" s="115" t="s">
        <v>53757</v>
      </c>
      <c r="D21091" s="115" t="s">
        <v>1138</v>
      </c>
      <c r="E21091" s="115">
        <v>412</v>
      </c>
      <c r="F21091" s="674">
        <v>293.83600000000001</v>
      </c>
      <c r="G21091" s="674">
        <v>295.84500000000003</v>
      </c>
      <c r="H21091" s="115">
        <f t="shared" si="658"/>
        <v>1.0068371472522089</v>
      </c>
      <c r="I21091" s="115">
        <f t="shared" si="659"/>
        <v>414.81689999999998</v>
      </c>
    </row>
    <row r="21092" spans="1:9" hidden="1">
      <c r="A21092" s="115" t="s">
        <v>53758</v>
      </c>
      <c r="B21092" s="115" t="s">
        <v>53759</v>
      </c>
      <c r="C21092" s="115" t="s">
        <v>53760</v>
      </c>
      <c r="D21092" s="115" t="s">
        <v>1138</v>
      </c>
      <c r="E21092" s="115">
        <v>11.99</v>
      </c>
      <c r="F21092" s="674">
        <v>293.83600000000001</v>
      </c>
      <c r="G21092" s="674">
        <v>295.84500000000003</v>
      </c>
      <c r="H21092" s="115">
        <f t="shared" si="658"/>
        <v>1.0068371472522089</v>
      </c>
      <c r="I21092" s="115">
        <f t="shared" si="659"/>
        <v>12.071999999999999</v>
      </c>
    </row>
    <row r="21093" spans="1:9" hidden="1">
      <c r="A21093" s="115" t="s">
        <v>53761</v>
      </c>
      <c r="B21093" s="115" t="s">
        <v>53762</v>
      </c>
      <c r="C21093" s="115" t="s">
        <v>53763</v>
      </c>
      <c r="D21093" s="115" t="s">
        <v>1138</v>
      </c>
      <c r="E21093" s="115">
        <v>61.94</v>
      </c>
      <c r="F21093" s="674">
        <v>293.83600000000001</v>
      </c>
      <c r="G21093" s="674">
        <v>295.84500000000003</v>
      </c>
      <c r="H21093" s="115">
        <f t="shared" si="658"/>
        <v>1.0068371472522089</v>
      </c>
      <c r="I21093" s="115">
        <f t="shared" si="659"/>
        <v>62.363500000000002</v>
      </c>
    </row>
    <row r="21094" spans="1:9" hidden="1">
      <c r="A21094" s="115" t="s">
        <v>53764</v>
      </c>
      <c r="B21094" s="115" t="s">
        <v>53765</v>
      </c>
      <c r="C21094" s="115" t="s">
        <v>53766</v>
      </c>
      <c r="D21094" s="115" t="s">
        <v>1138</v>
      </c>
      <c r="E21094" s="115">
        <v>151.86000000000001</v>
      </c>
      <c r="F21094" s="674">
        <v>293.83600000000001</v>
      </c>
      <c r="G21094" s="674">
        <v>295.84500000000003</v>
      </c>
      <c r="H21094" s="115">
        <f t="shared" si="658"/>
        <v>1.0068371472522089</v>
      </c>
      <c r="I21094" s="115">
        <f t="shared" si="659"/>
        <v>152.89830000000001</v>
      </c>
    </row>
    <row r="21095" spans="1:9" hidden="1">
      <c r="A21095" s="115" t="s">
        <v>53767</v>
      </c>
      <c r="B21095" s="115" t="s">
        <v>53768</v>
      </c>
      <c r="C21095" s="115" t="s">
        <v>53769</v>
      </c>
      <c r="D21095" s="115" t="s">
        <v>1138</v>
      </c>
      <c r="E21095" s="115">
        <v>14.19</v>
      </c>
      <c r="F21095" s="674">
        <v>293.83600000000001</v>
      </c>
      <c r="G21095" s="674">
        <v>295.84500000000003</v>
      </c>
      <c r="H21095" s="115">
        <f t="shared" si="658"/>
        <v>1.0068371472522089</v>
      </c>
      <c r="I21095" s="115">
        <f t="shared" si="659"/>
        <v>14.287000000000001</v>
      </c>
    </row>
    <row r="21096" spans="1:9" hidden="1">
      <c r="A21096" s="115" t="s">
        <v>53770</v>
      </c>
      <c r="B21096" s="115" t="s">
        <v>53771</v>
      </c>
      <c r="C21096" s="115" t="s">
        <v>53772</v>
      </c>
      <c r="D21096" s="115" t="s">
        <v>1138</v>
      </c>
      <c r="E21096" s="115">
        <v>20.84</v>
      </c>
      <c r="F21096" s="674">
        <v>293.83600000000001</v>
      </c>
      <c r="G21096" s="674">
        <v>295.84500000000003</v>
      </c>
      <c r="H21096" s="115">
        <f t="shared" si="658"/>
        <v>1.0068371472522089</v>
      </c>
      <c r="I21096" s="115">
        <f t="shared" si="659"/>
        <v>20.982500000000002</v>
      </c>
    </row>
    <row r="21097" spans="1:9" hidden="1">
      <c r="A21097" s="115" t="s">
        <v>53773</v>
      </c>
      <c r="B21097" s="115" t="s">
        <v>53774</v>
      </c>
      <c r="C21097" s="115" t="s">
        <v>53775</v>
      </c>
      <c r="D21097" s="115" t="s">
        <v>1138</v>
      </c>
      <c r="E21097" s="115">
        <v>16.47</v>
      </c>
      <c r="F21097" s="674">
        <v>293.83600000000001</v>
      </c>
      <c r="G21097" s="674">
        <v>295.84500000000003</v>
      </c>
      <c r="H21097" s="115">
        <f t="shared" si="658"/>
        <v>1.0068371472522089</v>
      </c>
      <c r="I21097" s="115">
        <f t="shared" si="659"/>
        <v>16.582599999999999</v>
      </c>
    </row>
    <row r="21098" spans="1:9" hidden="1">
      <c r="A21098" s="115" t="s">
        <v>53776</v>
      </c>
      <c r="B21098" s="115" t="s">
        <v>53777</v>
      </c>
      <c r="C21098" s="115" t="s">
        <v>53778</v>
      </c>
      <c r="D21098" s="115" t="s">
        <v>1138</v>
      </c>
      <c r="E21098" s="115">
        <v>25.75</v>
      </c>
      <c r="F21098" s="674">
        <v>293.83600000000001</v>
      </c>
      <c r="G21098" s="674">
        <v>295.84500000000003</v>
      </c>
      <c r="H21098" s="115">
        <f t="shared" si="658"/>
        <v>1.0068371472522089</v>
      </c>
      <c r="I21098" s="115">
        <f t="shared" si="659"/>
        <v>25.926100000000002</v>
      </c>
    </row>
    <row r="21099" spans="1:9" hidden="1">
      <c r="A21099" s="115" t="s">
        <v>53779</v>
      </c>
      <c r="B21099" s="115" t="s">
        <v>53780</v>
      </c>
      <c r="C21099" s="115" t="s">
        <v>53781</v>
      </c>
      <c r="D21099" s="115" t="s">
        <v>1138</v>
      </c>
      <c r="E21099" s="115">
        <v>33.28</v>
      </c>
      <c r="F21099" s="674">
        <v>293.83600000000001</v>
      </c>
      <c r="G21099" s="674">
        <v>295.84500000000003</v>
      </c>
      <c r="H21099" s="115">
        <f t="shared" si="658"/>
        <v>1.0068371472522089</v>
      </c>
      <c r="I21099" s="115">
        <f t="shared" si="659"/>
        <v>33.5075</v>
      </c>
    </row>
    <row r="21100" spans="1:9" hidden="1">
      <c r="A21100" s="115" t="s">
        <v>53782</v>
      </c>
      <c r="B21100" s="115" t="s">
        <v>53783</v>
      </c>
      <c r="C21100" s="115" t="s">
        <v>53784</v>
      </c>
      <c r="D21100" s="115" t="s">
        <v>1138</v>
      </c>
      <c r="E21100" s="115">
        <v>118.45</v>
      </c>
      <c r="F21100" s="674">
        <v>293.83600000000001</v>
      </c>
      <c r="G21100" s="674">
        <v>295.84500000000003</v>
      </c>
      <c r="H21100" s="115">
        <f t="shared" si="658"/>
        <v>1.0068371472522089</v>
      </c>
      <c r="I21100" s="115">
        <f t="shared" si="659"/>
        <v>119.2599</v>
      </c>
    </row>
    <row r="21101" spans="1:9" hidden="1">
      <c r="A21101" s="115" t="s">
        <v>53785</v>
      </c>
      <c r="B21101" s="115" t="s">
        <v>53786</v>
      </c>
      <c r="C21101" s="115" t="s">
        <v>53787</v>
      </c>
      <c r="D21101" s="115" t="s">
        <v>1138</v>
      </c>
      <c r="E21101" s="115">
        <v>10.09</v>
      </c>
      <c r="F21101" s="674">
        <v>293.83600000000001</v>
      </c>
      <c r="G21101" s="674">
        <v>295.84500000000003</v>
      </c>
      <c r="H21101" s="115">
        <f t="shared" si="658"/>
        <v>1.0068371472522089</v>
      </c>
      <c r="I21101" s="115">
        <f t="shared" si="659"/>
        <v>10.159000000000001</v>
      </c>
    </row>
    <row r="21102" spans="1:9" hidden="1">
      <c r="A21102" s="115" t="s">
        <v>53788</v>
      </c>
      <c r="B21102" s="115" t="s">
        <v>53789</v>
      </c>
      <c r="C21102" s="115" t="s">
        <v>53790</v>
      </c>
      <c r="D21102" s="115" t="s">
        <v>1138</v>
      </c>
      <c r="E21102" s="115">
        <v>24.96</v>
      </c>
      <c r="F21102" s="674">
        <v>293.83600000000001</v>
      </c>
      <c r="G21102" s="674">
        <v>295.84500000000003</v>
      </c>
      <c r="H21102" s="115">
        <f t="shared" si="658"/>
        <v>1.0068371472522089</v>
      </c>
      <c r="I21102" s="115">
        <f t="shared" si="659"/>
        <v>25.130700000000001</v>
      </c>
    </row>
    <row r="21103" spans="1:9" hidden="1">
      <c r="A21103" s="115" t="s">
        <v>53791</v>
      </c>
      <c r="B21103" s="115" t="s">
        <v>53792</v>
      </c>
      <c r="C21103" s="115" t="s">
        <v>53793</v>
      </c>
      <c r="D21103" s="115" t="s">
        <v>1138</v>
      </c>
      <c r="E21103" s="115">
        <v>531.32000000000005</v>
      </c>
      <c r="F21103" s="674">
        <v>293.83600000000001</v>
      </c>
      <c r="G21103" s="674">
        <v>295.84500000000003</v>
      </c>
      <c r="H21103" s="115">
        <f t="shared" si="658"/>
        <v>1.0068371472522089</v>
      </c>
      <c r="I21103" s="115">
        <f t="shared" si="659"/>
        <v>534.95270000000005</v>
      </c>
    </row>
    <row r="21104" spans="1:9" hidden="1">
      <c r="A21104" s="115" t="s">
        <v>53794</v>
      </c>
      <c r="B21104" s="115" t="s">
        <v>53795</v>
      </c>
      <c r="C21104" s="115" t="s">
        <v>53796</v>
      </c>
      <c r="D21104" s="115" t="s">
        <v>1138</v>
      </c>
      <c r="E21104" s="115">
        <v>47.28</v>
      </c>
      <c r="F21104" s="674">
        <v>293.83600000000001</v>
      </c>
      <c r="G21104" s="674">
        <v>295.84500000000003</v>
      </c>
      <c r="H21104" s="115">
        <f t="shared" si="658"/>
        <v>1.0068371472522089</v>
      </c>
      <c r="I21104" s="115">
        <f t="shared" si="659"/>
        <v>47.603299999999997</v>
      </c>
    </row>
    <row r="21105" spans="1:9" hidden="1">
      <c r="A21105" s="115" t="s">
        <v>53797</v>
      </c>
      <c r="B21105" s="115" t="s">
        <v>53798</v>
      </c>
      <c r="C21105" s="115" t="s">
        <v>53799</v>
      </c>
      <c r="D21105" s="115" t="s">
        <v>1138</v>
      </c>
      <c r="E21105" s="115">
        <v>26.867599999999999</v>
      </c>
      <c r="F21105" s="674">
        <v>293.83600000000001</v>
      </c>
      <c r="G21105" s="674">
        <v>295.84500000000003</v>
      </c>
      <c r="H21105" s="115">
        <f t="shared" si="658"/>
        <v>1.0068371472522089</v>
      </c>
      <c r="I21105" s="115">
        <f t="shared" si="659"/>
        <v>27.051300000000001</v>
      </c>
    </row>
    <row r="21106" spans="1:9" hidden="1">
      <c r="A21106" s="115" t="s">
        <v>53800</v>
      </c>
      <c r="B21106" s="115" t="s">
        <v>53801</v>
      </c>
      <c r="C21106" s="115" t="s">
        <v>53802</v>
      </c>
      <c r="D21106" s="115" t="s">
        <v>1138</v>
      </c>
      <c r="E21106" s="115">
        <v>120.1264</v>
      </c>
      <c r="F21106" s="674">
        <v>293.83600000000001</v>
      </c>
      <c r="G21106" s="674">
        <v>295.84500000000003</v>
      </c>
      <c r="H21106" s="115">
        <f t="shared" si="658"/>
        <v>1.0068371472522089</v>
      </c>
      <c r="I21106" s="115">
        <f t="shared" si="659"/>
        <v>120.9477</v>
      </c>
    </row>
    <row r="21107" spans="1:9" hidden="1">
      <c r="A21107" s="115" t="s">
        <v>53803</v>
      </c>
      <c r="B21107" s="115" t="s">
        <v>53804</v>
      </c>
      <c r="C21107" s="115" t="s">
        <v>53805</v>
      </c>
      <c r="D21107" s="115" t="s">
        <v>1138</v>
      </c>
      <c r="E21107" s="115">
        <v>26.867599999999999</v>
      </c>
      <c r="F21107" s="674">
        <v>293.83600000000001</v>
      </c>
      <c r="G21107" s="674">
        <v>295.84500000000003</v>
      </c>
      <c r="H21107" s="115">
        <f t="shared" si="658"/>
        <v>1.0068371472522089</v>
      </c>
      <c r="I21107" s="115">
        <f t="shared" si="659"/>
        <v>27.051300000000001</v>
      </c>
    </row>
    <row r="21108" spans="1:9" hidden="1">
      <c r="A21108" s="115" t="s">
        <v>53806</v>
      </c>
      <c r="B21108" s="115" t="s">
        <v>53807</v>
      </c>
      <c r="C21108" s="115" t="s">
        <v>53808</v>
      </c>
      <c r="D21108" s="115" t="s">
        <v>1138</v>
      </c>
      <c r="E21108" s="115">
        <v>199.09739999999999</v>
      </c>
      <c r="F21108" s="674">
        <v>293.83600000000001</v>
      </c>
      <c r="G21108" s="674">
        <v>295.84500000000003</v>
      </c>
      <c r="H21108" s="115">
        <f t="shared" si="658"/>
        <v>1.0068371472522089</v>
      </c>
      <c r="I21108" s="115">
        <f t="shared" si="659"/>
        <v>200.45869999999999</v>
      </c>
    </row>
    <row r="21109" spans="1:9" hidden="1">
      <c r="A21109" s="115" t="s">
        <v>53809</v>
      </c>
      <c r="B21109" s="115" t="s">
        <v>53810</v>
      </c>
      <c r="C21109" s="115" t="s">
        <v>53811</v>
      </c>
      <c r="D21109" s="115" t="s">
        <v>1138</v>
      </c>
      <c r="E21109" s="115">
        <v>382.2192</v>
      </c>
      <c r="F21109" s="674">
        <v>293.83600000000001</v>
      </c>
      <c r="G21109" s="674">
        <v>295.84500000000003</v>
      </c>
      <c r="H21109" s="115">
        <f t="shared" si="658"/>
        <v>1.0068371472522089</v>
      </c>
      <c r="I21109" s="115">
        <f t="shared" si="659"/>
        <v>384.83249999999998</v>
      </c>
    </row>
    <row r="21110" spans="1:9" hidden="1">
      <c r="A21110" s="115" t="s">
        <v>53812</v>
      </c>
      <c r="B21110" s="115" t="s">
        <v>53813</v>
      </c>
      <c r="C21110" s="115" t="s">
        <v>53814</v>
      </c>
      <c r="D21110" s="115" t="s">
        <v>1138</v>
      </c>
      <c r="E21110" s="115">
        <v>546.12300000000005</v>
      </c>
      <c r="F21110" s="674">
        <v>293.83600000000001</v>
      </c>
      <c r="G21110" s="674">
        <v>295.84500000000003</v>
      </c>
      <c r="H21110" s="115">
        <f t="shared" si="658"/>
        <v>1.0068371472522089</v>
      </c>
      <c r="I21110" s="115">
        <f t="shared" si="659"/>
        <v>549.8569</v>
      </c>
    </row>
    <row r="21111" spans="1:9" hidden="1">
      <c r="A21111" s="115" t="s">
        <v>53815</v>
      </c>
      <c r="B21111" s="115" t="s">
        <v>53816</v>
      </c>
      <c r="C21111" s="115" t="s">
        <v>53817</v>
      </c>
      <c r="D21111" s="115" t="s">
        <v>1138</v>
      </c>
      <c r="E21111" s="115">
        <v>644.17079999999999</v>
      </c>
      <c r="F21111" s="674">
        <v>293.83600000000001</v>
      </c>
      <c r="G21111" s="674">
        <v>295.84500000000003</v>
      </c>
      <c r="H21111" s="115">
        <f t="shared" si="658"/>
        <v>1.0068371472522089</v>
      </c>
      <c r="I21111" s="115">
        <f t="shared" si="659"/>
        <v>648.57510000000002</v>
      </c>
    </row>
    <row r="21112" spans="1:9" hidden="1">
      <c r="A21112" s="115" t="s">
        <v>53818</v>
      </c>
      <c r="B21112" s="115" t="s">
        <v>53819</v>
      </c>
      <c r="C21112" s="115" t="s">
        <v>53820</v>
      </c>
      <c r="D21112" s="115" t="s">
        <v>1138</v>
      </c>
      <c r="E21112" s="115">
        <v>893.33619999999996</v>
      </c>
      <c r="F21112" s="674">
        <v>293.83600000000001</v>
      </c>
      <c r="G21112" s="674">
        <v>295.84500000000003</v>
      </c>
      <c r="H21112" s="115">
        <f t="shared" si="658"/>
        <v>1.0068371472522089</v>
      </c>
      <c r="I21112" s="115">
        <f t="shared" si="659"/>
        <v>899.44410000000005</v>
      </c>
    </row>
    <row r="21113" spans="1:9" hidden="1">
      <c r="A21113" s="115" t="s">
        <v>53821</v>
      </c>
      <c r="B21113" s="115" t="s">
        <v>53822</v>
      </c>
      <c r="C21113" s="115" t="s">
        <v>53823</v>
      </c>
      <c r="D21113" s="115" t="s">
        <v>1138</v>
      </c>
      <c r="E21113" s="115">
        <v>107.47020000000001</v>
      </c>
      <c r="F21113" s="674">
        <v>293.83600000000001</v>
      </c>
      <c r="G21113" s="674">
        <v>295.84500000000003</v>
      </c>
      <c r="H21113" s="115">
        <f t="shared" si="658"/>
        <v>1.0068371472522089</v>
      </c>
      <c r="I21113" s="115">
        <f t="shared" si="659"/>
        <v>108.205</v>
      </c>
    </row>
    <row r="21114" spans="1:9" hidden="1">
      <c r="A21114" s="115" t="s">
        <v>53824</v>
      </c>
      <c r="B21114" s="115" t="s">
        <v>53825</v>
      </c>
      <c r="C21114" s="115" t="s">
        <v>53826</v>
      </c>
      <c r="D21114" s="115" t="s">
        <v>1138</v>
      </c>
      <c r="E21114" s="115">
        <v>17.9117</v>
      </c>
      <c r="F21114" s="674">
        <v>293.83600000000001</v>
      </c>
      <c r="G21114" s="674">
        <v>295.84500000000003</v>
      </c>
      <c r="H21114" s="115">
        <f t="shared" si="658"/>
        <v>1.0068371472522089</v>
      </c>
      <c r="I21114" s="115">
        <f t="shared" si="659"/>
        <v>18.034199999999998</v>
      </c>
    </row>
    <row r="21115" spans="1:9" hidden="1">
      <c r="A21115" s="115" t="s">
        <v>53827</v>
      </c>
      <c r="B21115" s="115" t="s">
        <v>53828</v>
      </c>
      <c r="C21115" s="115" t="s">
        <v>53829</v>
      </c>
      <c r="D21115" s="115" t="s">
        <v>1138</v>
      </c>
      <c r="E21115" s="115">
        <v>684.95</v>
      </c>
      <c r="F21115" s="674">
        <v>293.83600000000001</v>
      </c>
      <c r="G21115" s="674">
        <v>295.84500000000003</v>
      </c>
      <c r="H21115" s="115">
        <f t="shared" si="658"/>
        <v>1.0068371472522089</v>
      </c>
      <c r="I21115" s="115">
        <f t="shared" si="659"/>
        <v>689.63310000000001</v>
      </c>
    </row>
    <row r="21116" spans="1:9" hidden="1">
      <c r="A21116" s="115" t="s">
        <v>53830</v>
      </c>
      <c r="B21116" s="115" t="s">
        <v>53831</v>
      </c>
      <c r="C21116" s="115" t="s">
        <v>53832</v>
      </c>
      <c r="D21116" s="115" t="s">
        <v>1138</v>
      </c>
      <c r="E21116" s="115">
        <v>130</v>
      </c>
      <c r="F21116" s="674">
        <v>293.83600000000001</v>
      </c>
      <c r="G21116" s="674">
        <v>295.84500000000003</v>
      </c>
      <c r="H21116" s="115">
        <f t="shared" si="658"/>
        <v>1.0068371472522089</v>
      </c>
      <c r="I21116" s="115">
        <f t="shared" si="659"/>
        <v>130.8888</v>
      </c>
    </row>
    <row r="21117" spans="1:9" hidden="1">
      <c r="A21117" s="115" t="s">
        <v>53833</v>
      </c>
      <c r="B21117" s="115" t="s">
        <v>53834</v>
      </c>
      <c r="C21117" s="115" t="s">
        <v>53835</v>
      </c>
      <c r="D21117" s="115" t="s">
        <v>1138</v>
      </c>
      <c r="E21117" s="115">
        <v>286.77960000000002</v>
      </c>
      <c r="F21117" s="674">
        <v>293.83600000000001</v>
      </c>
      <c r="G21117" s="674">
        <v>295.84500000000003</v>
      </c>
      <c r="H21117" s="115">
        <f t="shared" si="658"/>
        <v>1.0068371472522089</v>
      </c>
      <c r="I21117" s="115">
        <f t="shared" si="659"/>
        <v>288.74040000000002</v>
      </c>
    </row>
    <row r="21118" spans="1:9" hidden="1">
      <c r="A21118" s="115" t="s">
        <v>53836</v>
      </c>
      <c r="B21118" s="115" t="s">
        <v>53837</v>
      </c>
      <c r="C21118" s="115" t="s">
        <v>53838</v>
      </c>
      <c r="D21118" s="115" t="s">
        <v>1138</v>
      </c>
      <c r="E21118" s="115">
        <v>420</v>
      </c>
      <c r="F21118" s="674">
        <v>293.83600000000001</v>
      </c>
      <c r="G21118" s="674">
        <v>295.84500000000003</v>
      </c>
      <c r="H21118" s="115">
        <f t="shared" si="658"/>
        <v>1.0068371472522089</v>
      </c>
      <c r="I21118" s="115">
        <f t="shared" si="659"/>
        <v>422.8716</v>
      </c>
    </row>
    <row r="21119" spans="1:9" hidden="1">
      <c r="A21119" s="115" t="s">
        <v>53839</v>
      </c>
      <c r="B21119" s="115" t="s">
        <v>53840</v>
      </c>
      <c r="C21119" s="115" t="s">
        <v>53841</v>
      </c>
      <c r="D21119" s="115" t="s">
        <v>1138</v>
      </c>
      <c r="E21119" s="115">
        <v>23.1006</v>
      </c>
      <c r="F21119" s="674">
        <v>293.83600000000001</v>
      </c>
      <c r="G21119" s="674">
        <v>295.84500000000003</v>
      </c>
      <c r="H21119" s="115">
        <f t="shared" si="658"/>
        <v>1.0068371472522089</v>
      </c>
      <c r="I21119" s="115">
        <f t="shared" si="659"/>
        <v>23.258500000000002</v>
      </c>
    </row>
    <row r="21120" spans="1:9" hidden="1">
      <c r="A21120" s="115" t="s">
        <v>53842</v>
      </c>
      <c r="B21120" s="115" t="s">
        <v>53843</v>
      </c>
      <c r="C21120" s="115" t="s">
        <v>53844</v>
      </c>
      <c r="D21120" s="115" t="s">
        <v>1242</v>
      </c>
      <c r="E21120" s="115">
        <v>33.238399999999999</v>
      </c>
      <c r="F21120" s="674">
        <v>293.83600000000001</v>
      </c>
      <c r="G21120" s="674">
        <v>295.84500000000003</v>
      </c>
      <c r="H21120" s="115">
        <f t="shared" si="658"/>
        <v>1.0068371472522089</v>
      </c>
      <c r="I21120" s="115">
        <f t="shared" si="659"/>
        <v>33.465699999999998</v>
      </c>
    </row>
    <row r="21121" spans="1:9" hidden="1">
      <c r="A21121" s="115" t="s">
        <v>53845</v>
      </c>
      <c r="B21121" s="115" t="s">
        <v>53846</v>
      </c>
      <c r="C21121" s="115" t="s">
        <v>53847</v>
      </c>
      <c r="D21121" s="115" t="s">
        <v>1242</v>
      </c>
      <c r="E21121" s="115">
        <v>73.888800000000003</v>
      </c>
      <c r="F21121" s="674">
        <v>293.83600000000001</v>
      </c>
      <c r="G21121" s="674">
        <v>295.84500000000003</v>
      </c>
      <c r="H21121" s="115">
        <f t="shared" si="658"/>
        <v>1.0068371472522089</v>
      </c>
      <c r="I21121" s="115">
        <f t="shared" si="659"/>
        <v>74.394000000000005</v>
      </c>
    </row>
    <row r="21122" spans="1:9" hidden="1">
      <c r="A21122" s="115" t="s">
        <v>53848</v>
      </c>
      <c r="B21122" s="115" t="s">
        <v>53849</v>
      </c>
      <c r="C21122" s="115" t="s">
        <v>53850</v>
      </c>
      <c r="D21122" s="115" t="s">
        <v>1242</v>
      </c>
      <c r="E21122" s="115">
        <v>93.224599999999995</v>
      </c>
      <c r="F21122" s="674">
        <v>293.83600000000001</v>
      </c>
      <c r="G21122" s="674">
        <v>295.84500000000003</v>
      </c>
      <c r="H21122" s="115">
        <f t="shared" si="658"/>
        <v>1.0068371472522089</v>
      </c>
      <c r="I21122" s="115">
        <f t="shared" si="659"/>
        <v>93.861999999999995</v>
      </c>
    </row>
    <row r="21123" spans="1:9" hidden="1">
      <c r="A21123" s="115" t="s">
        <v>53851</v>
      </c>
      <c r="B21123" s="115" t="s">
        <v>53852</v>
      </c>
      <c r="C21123" s="115" t="s">
        <v>53853</v>
      </c>
      <c r="D21123" s="115" t="s">
        <v>1242</v>
      </c>
      <c r="E21123" s="115">
        <v>131.06610000000001</v>
      </c>
      <c r="F21123" s="674">
        <v>293.83600000000001</v>
      </c>
      <c r="G21123" s="674">
        <v>295.84500000000003</v>
      </c>
      <c r="H21123" s="115">
        <f t="shared" si="658"/>
        <v>1.0068371472522089</v>
      </c>
      <c r="I21123" s="115">
        <f t="shared" si="659"/>
        <v>131.9622</v>
      </c>
    </row>
    <row r="21124" spans="1:9" hidden="1">
      <c r="A21124" s="115" t="s">
        <v>53854</v>
      </c>
      <c r="B21124" s="115" t="s">
        <v>53855</v>
      </c>
      <c r="C21124" s="115" t="s">
        <v>53856</v>
      </c>
      <c r="D21124" s="115" t="s">
        <v>1138</v>
      </c>
      <c r="E21124" s="115">
        <v>5.28</v>
      </c>
      <c r="F21124" s="674">
        <v>293.83600000000001</v>
      </c>
      <c r="G21124" s="674">
        <v>295.84500000000003</v>
      </c>
      <c r="H21124" s="115">
        <f t="shared" si="658"/>
        <v>1.0068371472522089</v>
      </c>
      <c r="I21124" s="115">
        <f t="shared" si="659"/>
        <v>5.3160999999999996</v>
      </c>
    </row>
    <row r="21125" spans="1:9" hidden="1">
      <c r="A21125" s="115" t="s">
        <v>53857</v>
      </c>
      <c r="B21125" s="115" t="s">
        <v>53858</v>
      </c>
      <c r="C21125" s="115" t="s">
        <v>53859</v>
      </c>
      <c r="D21125" s="115" t="s">
        <v>1138</v>
      </c>
      <c r="E21125" s="115">
        <v>38.64</v>
      </c>
      <c r="F21125" s="674">
        <v>293.83600000000001</v>
      </c>
      <c r="G21125" s="674">
        <v>295.84500000000003</v>
      </c>
      <c r="H21125" s="115">
        <f t="shared" ref="H21125:H21188" si="660">G21125/F21125</f>
        <v>1.0068371472522089</v>
      </c>
      <c r="I21125" s="115">
        <f t="shared" ref="I21125:I21188" si="661">ROUND(H21125*E21125,4)</f>
        <v>38.904200000000003</v>
      </c>
    </row>
    <row r="21126" spans="1:9" hidden="1">
      <c r="A21126" s="115" t="s">
        <v>53860</v>
      </c>
      <c r="B21126" s="115" t="s">
        <v>53861</v>
      </c>
      <c r="C21126" s="115" t="s">
        <v>53862</v>
      </c>
      <c r="D21126" s="115" t="s">
        <v>1138</v>
      </c>
      <c r="E21126" s="115">
        <v>88.32</v>
      </c>
      <c r="F21126" s="674">
        <v>293.83600000000001</v>
      </c>
      <c r="G21126" s="674">
        <v>295.84500000000003</v>
      </c>
      <c r="H21126" s="115">
        <f t="shared" si="660"/>
        <v>1.0068371472522089</v>
      </c>
      <c r="I21126" s="115">
        <f t="shared" si="661"/>
        <v>88.923900000000003</v>
      </c>
    </row>
    <row r="21127" spans="1:9" hidden="1">
      <c r="A21127" s="115" t="s">
        <v>53863</v>
      </c>
      <c r="B21127" s="115" t="s">
        <v>53864</v>
      </c>
      <c r="C21127" s="115" t="s">
        <v>53865</v>
      </c>
      <c r="D21127" s="115" t="s">
        <v>1138</v>
      </c>
      <c r="E21127" s="115">
        <v>2.2000000000000002</v>
      </c>
      <c r="F21127" s="674">
        <v>293.83600000000001</v>
      </c>
      <c r="G21127" s="674">
        <v>295.84500000000003</v>
      </c>
      <c r="H21127" s="115">
        <f t="shared" si="660"/>
        <v>1.0068371472522089</v>
      </c>
      <c r="I21127" s="115">
        <f t="shared" si="661"/>
        <v>2.2149999999999999</v>
      </c>
    </row>
    <row r="21128" spans="1:9" hidden="1">
      <c r="A21128" s="115" t="s">
        <v>53866</v>
      </c>
      <c r="B21128" s="115" t="s">
        <v>53867</v>
      </c>
      <c r="C21128" s="115" t="s">
        <v>53868</v>
      </c>
      <c r="D21128" s="115" t="s">
        <v>1138</v>
      </c>
      <c r="E21128" s="115">
        <v>5.74</v>
      </c>
      <c r="F21128" s="674">
        <v>293.83600000000001</v>
      </c>
      <c r="G21128" s="674">
        <v>295.84500000000003</v>
      </c>
      <c r="H21128" s="115">
        <f t="shared" si="660"/>
        <v>1.0068371472522089</v>
      </c>
      <c r="I21128" s="115">
        <f t="shared" si="661"/>
        <v>5.7792000000000003</v>
      </c>
    </row>
    <row r="21129" spans="1:9" hidden="1">
      <c r="A21129" s="115" t="s">
        <v>53869</v>
      </c>
      <c r="B21129" s="115" t="s">
        <v>53870</v>
      </c>
      <c r="C21129" s="115" t="s">
        <v>53871</v>
      </c>
      <c r="D21129" s="115" t="s">
        <v>1138</v>
      </c>
      <c r="E21129" s="115">
        <v>6.94</v>
      </c>
      <c r="F21129" s="674">
        <v>293.83600000000001</v>
      </c>
      <c r="G21129" s="674">
        <v>295.84500000000003</v>
      </c>
      <c r="H21129" s="115">
        <f t="shared" si="660"/>
        <v>1.0068371472522089</v>
      </c>
      <c r="I21129" s="115">
        <f t="shared" si="661"/>
        <v>6.9874000000000001</v>
      </c>
    </row>
    <row r="21130" spans="1:9" hidden="1">
      <c r="A21130" s="115" t="s">
        <v>53872</v>
      </c>
      <c r="B21130" s="115" t="s">
        <v>53873</v>
      </c>
      <c r="C21130" s="115" t="s">
        <v>53874</v>
      </c>
      <c r="D21130" s="115" t="s">
        <v>1138</v>
      </c>
      <c r="E21130" s="115">
        <v>20.149999999999999</v>
      </c>
      <c r="F21130" s="674">
        <v>293.83600000000001</v>
      </c>
      <c r="G21130" s="674">
        <v>295.84500000000003</v>
      </c>
      <c r="H21130" s="115">
        <f t="shared" si="660"/>
        <v>1.0068371472522089</v>
      </c>
      <c r="I21130" s="115">
        <f t="shared" si="661"/>
        <v>20.287800000000001</v>
      </c>
    </row>
    <row r="21131" spans="1:9" hidden="1">
      <c r="A21131" s="115" t="s">
        <v>53875</v>
      </c>
      <c r="B21131" s="115" t="s">
        <v>53876</v>
      </c>
      <c r="C21131" s="115" t="s">
        <v>53877</v>
      </c>
      <c r="D21131" s="115" t="s">
        <v>1242</v>
      </c>
      <c r="E21131" s="115">
        <v>2.7602000000000002</v>
      </c>
      <c r="F21131" s="674">
        <v>293.83600000000001</v>
      </c>
      <c r="G21131" s="674">
        <v>295.84500000000003</v>
      </c>
      <c r="H21131" s="115">
        <f t="shared" si="660"/>
        <v>1.0068371472522089</v>
      </c>
      <c r="I21131" s="115">
        <f t="shared" si="661"/>
        <v>2.7791000000000001</v>
      </c>
    </row>
    <row r="21132" spans="1:9" hidden="1">
      <c r="A21132" s="115" t="s">
        <v>53878</v>
      </c>
      <c r="B21132" s="115" t="s">
        <v>53879</v>
      </c>
      <c r="C21132" s="115" t="s">
        <v>53880</v>
      </c>
      <c r="D21132" s="115" t="s">
        <v>1242</v>
      </c>
      <c r="E21132" s="115">
        <v>6.1778000000000004</v>
      </c>
      <c r="F21132" s="674">
        <v>293.83600000000001</v>
      </c>
      <c r="G21132" s="674">
        <v>295.84500000000003</v>
      </c>
      <c r="H21132" s="115">
        <f t="shared" si="660"/>
        <v>1.0068371472522089</v>
      </c>
      <c r="I21132" s="115">
        <f t="shared" si="661"/>
        <v>6.22</v>
      </c>
    </row>
    <row r="21133" spans="1:9" hidden="1">
      <c r="A21133" s="115" t="s">
        <v>53881</v>
      </c>
      <c r="B21133" s="115" t="s">
        <v>53882</v>
      </c>
      <c r="C21133" s="115" t="s">
        <v>53883</v>
      </c>
      <c r="D21133" s="115" t="s">
        <v>1242</v>
      </c>
      <c r="E21133" s="115">
        <v>19.573599999999999</v>
      </c>
      <c r="F21133" s="674">
        <v>293.83600000000001</v>
      </c>
      <c r="G21133" s="674">
        <v>295.84500000000003</v>
      </c>
      <c r="H21133" s="115">
        <f t="shared" si="660"/>
        <v>1.0068371472522089</v>
      </c>
      <c r="I21133" s="115">
        <f t="shared" si="661"/>
        <v>19.7074</v>
      </c>
    </row>
    <row r="21134" spans="1:9" hidden="1">
      <c r="A21134" s="115" t="s">
        <v>53884</v>
      </c>
      <c r="B21134" s="115" t="s">
        <v>53885</v>
      </c>
      <c r="C21134" s="115" t="s">
        <v>53886</v>
      </c>
      <c r="D21134" s="115" t="s">
        <v>1138</v>
      </c>
      <c r="E21134" s="115">
        <v>1.77</v>
      </c>
      <c r="F21134" s="674">
        <v>293.83600000000001</v>
      </c>
      <c r="G21134" s="674">
        <v>295.84500000000003</v>
      </c>
      <c r="H21134" s="115">
        <f t="shared" si="660"/>
        <v>1.0068371472522089</v>
      </c>
      <c r="I21134" s="115">
        <f t="shared" si="661"/>
        <v>1.7821</v>
      </c>
    </row>
    <row r="21135" spans="1:9" hidden="1">
      <c r="A21135" s="115" t="s">
        <v>53887</v>
      </c>
      <c r="B21135" s="115" t="s">
        <v>53888</v>
      </c>
      <c r="C21135" s="115" t="s">
        <v>53889</v>
      </c>
      <c r="D21135" s="115" t="s">
        <v>1138</v>
      </c>
      <c r="E21135" s="115">
        <v>3.72</v>
      </c>
      <c r="F21135" s="674">
        <v>293.83600000000001</v>
      </c>
      <c r="G21135" s="674">
        <v>295.84500000000003</v>
      </c>
      <c r="H21135" s="115">
        <f t="shared" si="660"/>
        <v>1.0068371472522089</v>
      </c>
      <c r="I21135" s="115">
        <f t="shared" si="661"/>
        <v>3.7454000000000001</v>
      </c>
    </row>
    <row r="21136" spans="1:9" hidden="1">
      <c r="A21136" s="115" t="s">
        <v>53890</v>
      </c>
      <c r="B21136" s="115" t="s">
        <v>53891</v>
      </c>
      <c r="C21136" s="115" t="s">
        <v>53892</v>
      </c>
      <c r="D21136" s="115" t="s">
        <v>1138</v>
      </c>
      <c r="E21136" s="115">
        <v>6.85</v>
      </c>
      <c r="F21136" s="674">
        <v>293.83600000000001</v>
      </c>
      <c r="G21136" s="674">
        <v>295.84500000000003</v>
      </c>
      <c r="H21136" s="115">
        <f t="shared" si="660"/>
        <v>1.0068371472522089</v>
      </c>
      <c r="I21136" s="115">
        <f t="shared" si="661"/>
        <v>6.8967999999999998</v>
      </c>
    </row>
    <row r="21137" spans="1:9" hidden="1">
      <c r="A21137" s="115" t="s">
        <v>53893</v>
      </c>
      <c r="B21137" s="115" t="s">
        <v>53894</v>
      </c>
      <c r="C21137" s="115" t="s">
        <v>53895</v>
      </c>
      <c r="D21137" s="115" t="s">
        <v>1138</v>
      </c>
      <c r="E21137" s="115">
        <v>17.350000000000001</v>
      </c>
      <c r="F21137" s="674">
        <v>293.83600000000001</v>
      </c>
      <c r="G21137" s="674">
        <v>295.84500000000003</v>
      </c>
      <c r="H21137" s="115">
        <f t="shared" si="660"/>
        <v>1.0068371472522089</v>
      </c>
      <c r="I21137" s="115">
        <f t="shared" si="661"/>
        <v>17.468599999999999</v>
      </c>
    </row>
    <row r="21138" spans="1:9" hidden="1">
      <c r="A21138" s="115" t="s">
        <v>53896</v>
      </c>
      <c r="B21138" s="115" t="s">
        <v>53897</v>
      </c>
      <c r="C21138" s="115" t="s">
        <v>53898</v>
      </c>
      <c r="D21138" s="115" t="s">
        <v>1138</v>
      </c>
      <c r="E21138" s="115">
        <v>1.0198</v>
      </c>
      <c r="F21138" s="674">
        <v>293.83600000000001</v>
      </c>
      <c r="G21138" s="674">
        <v>295.84500000000003</v>
      </c>
      <c r="H21138" s="115">
        <f t="shared" si="660"/>
        <v>1.0068371472522089</v>
      </c>
      <c r="I21138" s="115">
        <f t="shared" si="661"/>
        <v>1.0267999999999999</v>
      </c>
    </row>
    <row r="21139" spans="1:9" hidden="1">
      <c r="A21139" s="115" t="s">
        <v>53899</v>
      </c>
      <c r="B21139" s="115" t="s">
        <v>53900</v>
      </c>
      <c r="C21139" s="115" t="s">
        <v>53901</v>
      </c>
      <c r="D21139" s="115" t="s">
        <v>1138</v>
      </c>
      <c r="E21139" s="115">
        <v>1.4218</v>
      </c>
      <c r="F21139" s="674">
        <v>293.83600000000001</v>
      </c>
      <c r="G21139" s="674">
        <v>295.84500000000003</v>
      </c>
      <c r="H21139" s="115">
        <f t="shared" si="660"/>
        <v>1.0068371472522089</v>
      </c>
      <c r="I21139" s="115">
        <f t="shared" si="661"/>
        <v>1.4315</v>
      </c>
    </row>
    <row r="21140" spans="1:9" hidden="1">
      <c r="A21140" s="115" t="s">
        <v>53902</v>
      </c>
      <c r="B21140" s="115" t="s">
        <v>53903</v>
      </c>
      <c r="C21140" s="115" t="s">
        <v>53904</v>
      </c>
      <c r="D21140" s="115" t="s">
        <v>1138</v>
      </c>
      <c r="E21140" s="115">
        <v>2.86</v>
      </c>
      <c r="F21140" s="674">
        <v>293.83600000000001</v>
      </c>
      <c r="G21140" s="674">
        <v>295.84500000000003</v>
      </c>
      <c r="H21140" s="115">
        <f t="shared" si="660"/>
        <v>1.0068371472522089</v>
      </c>
      <c r="I21140" s="115">
        <f t="shared" si="661"/>
        <v>2.8795999999999999</v>
      </c>
    </row>
    <row r="21141" spans="1:9" hidden="1">
      <c r="A21141" s="115" t="s">
        <v>53905</v>
      </c>
      <c r="B21141" s="115" t="s">
        <v>53906</v>
      </c>
      <c r="C21141" s="115" t="s">
        <v>53907</v>
      </c>
      <c r="D21141" s="115" t="s">
        <v>1138</v>
      </c>
      <c r="E21141" s="115">
        <v>9.75</v>
      </c>
      <c r="F21141" s="674">
        <v>293.83600000000001</v>
      </c>
      <c r="G21141" s="674">
        <v>295.84500000000003</v>
      </c>
      <c r="H21141" s="115">
        <f t="shared" si="660"/>
        <v>1.0068371472522089</v>
      </c>
      <c r="I21141" s="115">
        <f t="shared" si="661"/>
        <v>9.8167000000000009</v>
      </c>
    </row>
    <row r="21142" spans="1:9" hidden="1">
      <c r="A21142" s="115" t="s">
        <v>53908</v>
      </c>
      <c r="B21142" s="115" t="s">
        <v>53909</v>
      </c>
      <c r="C21142" s="115" t="s">
        <v>53910</v>
      </c>
      <c r="D21142" s="115" t="s">
        <v>1242</v>
      </c>
      <c r="E21142" s="115">
        <v>16.485900000000001</v>
      </c>
      <c r="F21142" s="674">
        <v>293.83600000000001</v>
      </c>
      <c r="G21142" s="674">
        <v>295.84500000000003</v>
      </c>
      <c r="H21142" s="115">
        <f t="shared" si="660"/>
        <v>1.0068371472522089</v>
      </c>
      <c r="I21142" s="115">
        <f t="shared" si="661"/>
        <v>16.598600000000001</v>
      </c>
    </row>
    <row r="21143" spans="1:9" hidden="1">
      <c r="A21143" s="115" t="s">
        <v>53911</v>
      </c>
      <c r="B21143" s="115" t="s">
        <v>53912</v>
      </c>
      <c r="C21143" s="115" t="s">
        <v>53913</v>
      </c>
      <c r="D21143" s="115" t="s">
        <v>1138</v>
      </c>
      <c r="E21143" s="115">
        <v>21.54</v>
      </c>
      <c r="F21143" s="674">
        <v>293.83600000000001</v>
      </c>
      <c r="G21143" s="674">
        <v>295.84500000000003</v>
      </c>
      <c r="H21143" s="115">
        <f t="shared" si="660"/>
        <v>1.0068371472522089</v>
      </c>
      <c r="I21143" s="115">
        <f t="shared" si="661"/>
        <v>21.6873</v>
      </c>
    </row>
    <row r="21144" spans="1:9" hidden="1">
      <c r="A21144" s="115" t="s">
        <v>53914</v>
      </c>
      <c r="B21144" s="115" t="s">
        <v>53915</v>
      </c>
      <c r="C21144" s="115" t="s">
        <v>53916</v>
      </c>
      <c r="D21144" s="115" t="s">
        <v>1138</v>
      </c>
      <c r="E21144" s="115">
        <v>39.96</v>
      </c>
      <c r="F21144" s="674">
        <v>293.83600000000001</v>
      </c>
      <c r="G21144" s="674">
        <v>295.84500000000003</v>
      </c>
      <c r="H21144" s="115">
        <f t="shared" si="660"/>
        <v>1.0068371472522089</v>
      </c>
      <c r="I21144" s="115">
        <f t="shared" si="661"/>
        <v>40.233199999999997</v>
      </c>
    </row>
    <row r="21145" spans="1:9" hidden="1">
      <c r="A21145" s="115" t="s">
        <v>53917</v>
      </c>
      <c r="B21145" s="115" t="s">
        <v>53918</v>
      </c>
      <c r="C21145" s="115" t="s">
        <v>53919</v>
      </c>
      <c r="D21145" s="115" t="s">
        <v>8378</v>
      </c>
      <c r="E21145" s="115">
        <v>15.02</v>
      </c>
      <c r="F21145" s="674">
        <v>293.83600000000001</v>
      </c>
      <c r="G21145" s="674">
        <v>295.84500000000003</v>
      </c>
      <c r="H21145" s="115">
        <f t="shared" si="660"/>
        <v>1.0068371472522089</v>
      </c>
      <c r="I21145" s="115">
        <f t="shared" si="661"/>
        <v>15.1227</v>
      </c>
    </row>
    <row r="21146" spans="1:9" hidden="1">
      <c r="A21146" s="115" t="s">
        <v>53920</v>
      </c>
      <c r="B21146" s="115" t="s">
        <v>53921</v>
      </c>
      <c r="C21146" s="115" t="s">
        <v>53922</v>
      </c>
      <c r="D21146" s="115" t="s">
        <v>1138</v>
      </c>
      <c r="E21146" s="115">
        <v>125.3819</v>
      </c>
      <c r="F21146" s="674">
        <v>293.83600000000001</v>
      </c>
      <c r="G21146" s="674">
        <v>295.84500000000003</v>
      </c>
      <c r="H21146" s="115">
        <f t="shared" si="660"/>
        <v>1.0068371472522089</v>
      </c>
      <c r="I21146" s="115">
        <f t="shared" si="661"/>
        <v>126.2392</v>
      </c>
    </row>
    <row r="21147" spans="1:9" hidden="1">
      <c r="A21147" s="115" t="s">
        <v>53923</v>
      </c>
      <c r="B21147" s="115" t="s">
        <v>53924</v>
      </c>
      <c r="C21147" s="115" t="s">
        <v>53925</v>
      </c>
      <c r="D21147" s="115" t="s">
        <v>1138</v>
      </c>
      <c r="E21147" s="115">
        <v>2500</v>
      </c>
      <c r="F21147" s="674">
        <v>293.83600000000001</v>
      </c>
      <c r="G21147" s="674">
        <v>295.84500000000003</v>
      </c>
      <c r="H21147" s="115">
        <f t="shared" si="660"/>
        <v>1.0068371472522089</v>
      </c>
      <c r="I21147" s="115">
        <f t="shared" si="661"/>
        <v>2517.0929000000001</v>
      </c>
    </row>
    <row r="21148" spans="1:9" hidden="1">
      <c r="A21148" s="115" t="s">
        <v>53926</v>
      </c>
      <c r="B21148" s="115" t="s">
        <v>53927</v>
      </c>
      <c r="C21148" s="115" t="s">
        <v>53928</v>
      </c>
      <c r="D21148" s="115" t="s">
        <v>1138</v>
      </c>
      <c r="E21148" s="115">
        <v>2443.61</v>
      </c>
      <c r="F21148" s="674">
        <v>293.83600000000001</v>
      </c>
      <c r="G21148" s="674">
        <v>295.84500000000003</v>
      </c>
      <c r="H21148" s="115">
        <f t="shared" si="660"/>
        <v>1.0068371472522089</v>
      </c>
      <c r="I21148" s="115">
        <f t="shared" si="661"/>
        <v>2460.3173000000002</v>
      </c>
    </row>
    <row r="21149" spans="1:9" hidden="1">
      <c r="A21149" s="115" t="s">
        <v>53929</v>
      </c>
      <c r="B21149" s="115" t="s">
        <v>53930</v>
      </c>
      <c r="C21149" s="115" t="s">
        <v>53931</v>
      </c>
      <c r="D21149" s="115" t="s">
        <v>1138</v>
      </c>
      <c r="E21149" s="115">
        <v>87.54</v>
      </c>
      <c r="F21149" s="674">
        <v>293.83600000000001</v>
      </c>
      <c r="G21149" s="674">
        <v>295.84500000000003</v>
      </c>
      <c r="H21149" s="115">
        <f t="shared" si="660"/>
        <v>1.0068371472522089</v>
      </c>
      <c r="I21149" s="115">
        <f t="shared" si="661"/>
        <v>88.138499999999993</v>
      </c>
    </row>
    <row r="21150" spans="1:9" hidden="1">
      <c r="A21150" s="115" t="s">
        <v>53932</v>
      </c>
      <c r="B21150" s="115" t="s">
        <v>53933</v>
      </c>
      <c r="C21150" s="115" t="s">
        <v>53934</v>
      </c>
      <c r="D21150" s="115" t="s">
        <v>1138</v>
      </c>
      <c r="E21150" s="115">
        <v>24.45</v>
      </c>
      <c r="F21150" s="674">
        <v>293.83600000000001</v>
      </c>
      <c r="G21150" s="674">
        <v>295.84500000000003</v>
      </c>
      <c r="H21150" s="115">
        <f t="shared" si="660"/>
        <v>1.0068371472522089</v>
      </c>
      <c r="I21150" s="115">
        <f t="shared" si="661"/>
        <v>24.6172</v>
      </c>
    </row>
    <row r="21151" spans="1:9" hidden="1">
      <c r="A21151" s="115" t="s">
        <v>53935</v>
      </c>
      <c r="B21151" s="115" t="s">
        <v>53936</v>
      </c>
      <c r="C21151" s="115" t="s">
        <v>53937</v>
      </c>
      <c r="D21151" s="115" t="s">
        <v>1138</v>
      </c>
      <c r="E21151" s="115">
        <v>37.49</v>
      </c>
      <c r="F21151" s="674">
        <v>293.83600000000001</v>
      </c>
      <c r="G21151" s="674">
        <v>295.84500000000003</v>
      </c>
      <c r="H21151" s="115">
        <f t="shared" si="660"/>
        <v>1.0068371472522089</v>
      </c>
      <c r="I21151" s="115">
        <f t="shared" si="661"/>
        <v>37.746299999999998</v>
      </c>
    </row>
    <row r="21152" spans="1:9" hidden="1">
      <c r="A21152" s="115" t="s">
        <v>53938</v>
      </c>
      <c r="B21152" s="115" t="s">
        <v>53939</v>
      </c>
      <c r="C21152" s="115" t="s">
        <v>53940</v>
      </c>
      <c r="D21152" s="115" t="s">
        <v>1138</v>
      </c>
      <c r="E21152" s="115">
        <v>66.5</v>
      </c>
      <c r="F21152" s="674">
        <v>293.83600000000001</v>
      </c>
      <c r="G21152" s="674">
        <v>295.84500000000003</v>
      </c>
      <c r="H21152" s="115">
        <f t="shared" si="660"/>
        <v>1.0068371472522089</v>
      </c>
      <c r="I21152" s="115">
        <f t="shared" si="661"/>
        <v>66.954700000000003</v>
      </c>
    </row>
    <row r="21153" spans="1:9" hidden="1">
      <c r="A21153" s="115" t="s">
        <v>53941</v>
      </c>
      <c r="B21153" s="115" t="s">
        <v>53942</v>
      </c>
      <c r="C21153" s="115" t="s">
        <v>53943</v>
      </c>
      <c r="D21153" s="115" t="s">
        <v>1138</v>
      </c>
      <c r="E21153" s="115">
        <v>53.78</v>
      </c>
      <c r="F21153" s="674">
        <v>293.83600000000001</v>
      </c>
      <c r="G21153" s="674">
        <v>295.84500000000003</v>
      </c>
      <c r="H21153" s="115">
        <f t="shared" si="660"/>
        <v>1.0068371472522089</v>
      </c>
      <c r="I21153" s="115">
        <f t="shared" si="661"/>
        <v>54.1477</v>
      </c>
    </row>
    <row r="21154" spans="1:9" hidden="1">
      <c r="A21154" s="115" t="s">
        <v>53944</v>
      </c>
      <c r="B21154" s="115" t="s">
        <v>53945</v>
      </c>
      <c r="C21154" s="115" t="s">
        <v>53946</v>
      </c>
      <c r="D21154" s="115" t="s">
        <v>1138</v>
      </c>
      <c r="E21154" s="115">
        <v>48.27</v>
      </c>
      <c r="F21154" s="674">
        <v>293.83600000000001</v>
      </c>
      <c r="G21154" s="674">
        <v>295.84500000000003</v>
      </c>
      <c r="H21154" s="115">
        <f t="shared" si="660"/>
        <v>1.0068371472522089</v>
      </c>
      <c r="I21154" s="115">
        <f t="shared" si="661"/>
        <v>48.6</v>
      </c>
    </row>
    <row r="21155" spans="1:9" hidden="1">
      <c r="A21155" s="115" t="s">
        <v>53947</v>
      </c>
      <c r="B21155" s="115" t="s">
        <v>53948</v>
      </c>
      <c r="C21155" s="115" t="s">
        <v>53949</v>
      </c>
      <c r="D21155" s="115" t="s">
        <v>1138</v>
      </c>
      <c r="E21155" s="115">
        <v>28.9</v>
      </c>
      <c r="F21155" s="674">
        <v>293.83600000000001</v>
      </c>
      <c r="G21155" s="674">
        <v>295.84500000000003</v>
      </c>
      <c r="H21155" s="115">
        <f t="shared" si="660"/>
        <v>1.0068371472522089</v>
      </c>
      <c r="I21155" s="115">
        <f t="shared" si="661"/>
        <v>29.0976</v>
      </c>
    </row>
    <row r="21156" spans="1:9" hidden="1">
      <c r="A21156" s="115" t="s">
        <v>53950</v>
      </c>
      <c r="B21156" s="115" t="s">
        <v>53951</v>
      </c>
      <c r="C21156" s="115" t="s">
        <v>53952</v>
      </c>
      <c r="D21156" s="115" t="s">
        <v>1138</v>
      </c>
      <c r="E21156" s="115">
        <v>52.16</v>
      </c>
      <c r="F21156" s="674">
        <v>293.83600000000001</v>
      </c>
      <c r="G21156" s="674">
        <v>295.84500000000003</v>
      </c>
      <c r="H21156" s="115">
        <f t="shared" si="660"/>
        <v>1.0068371472522089</v>
      </c>
      <c r="I21156" s="115">
        <f t="shared" si="661"/>
        <v>52.516599999999997</v>
      </c>
    </row>
    <row r="21157" spans="1:9" hidden="1">
      <c r="A21157" s="115" t="s">
        <v>53953</v>
      </c>
      <c r="B21157" s="115" t="s">
        <v>53954</v>
      </c>
      <c r="C21157" s="115" t="s">
        <v>53955</v>
      </c>
      <c r="D21157" s="115" t="s">
        <v>1138</v>
      </c>
      <c r="E21157" s="115">
        <v>24.45</v>
      </c>
      <c r="F21157" s="674">
        <v>293.83600000000001</v>
      </c>
      <c r="G21157" s="674">
        <v>295.84500000000003</v>
      </c>
      <c r="H21157" s="115">
        <f t="shared" si="660"/>
        <v>1.0068371472522089</v>
      </c>
      <c r="I21157" s="115">
        <f t="shared" si="661"/>
        <v>24.6172</v>
      </c>
    </row>
    <row r="21158" spans="1:9" hidden="1">
      <c r="A21158" s="115" t="s">
        <v>53956</v>
      </c>
      <c r="B21158" s="115" t="s">
        <v>53957</v>
      </c>
      <c r="C21158" s="115" t="s">
        <v>53958</v>
      </c>
      <c r="D21158" s="115" t="s">
        <v>1138</v>
      </c>
      <c r="E21158" s="115">
        <v>45.11</v>
      </c>
      <c r="F21158" s="674">
        <v>293.83600000000001</v>
      </c>
      <c r="G21158" s="674">
        <v>295.84500000000003</v>
      </c>
      <c r="H21158" s="115">
        <f t="shared" si="660"/>
        <v>1.0068371472522089</v>
      </c>
      <c r="I21158" s="115">
        <f t="shared" si="661"/>
        <v>45.418399999999998</v>
      </c>
    </row>
    <row r="21159" spans="1:9" hidden="1">
      <c r="A21159" s="115" t="s">
        <v>53959</v>
      </c>
      <c r="B21159" s="115" t="s">
        <v>53960</v>
      </c>
      <c r="C21159" s="115" t="s">
        <v>53961</v>
      </c>
      <c r="D21159" s="115" t="s">
        <v>1138</v>
      </c>
      <c r="E21159" s="115">
        <v>23.46</v>
      </c>
      <c r="F21159" s="674">
        <v>293.83600000000001</v>
      </c>
      <c r="G21159" s="674">
        <v>295.84500000000003</v>
      </c>
      <c r="H21159" s="115">
        <f t="shared" si="660"/>
        <v>1.0068371472522089</v>
      </c>
      <c r="I21159" s="115">
        <f t="shared" si="661"/>
        <v>23.6204</v>
      </c>
    </row>
    <row r="21160" spans="1:9" hidden="1">
      <c r="A21160" s="115" t="s">
        <v>53962</v>
      </c>
      <c r="B21160" s="115" t="s">
        <v>53963</v>
      </c>
      <c r="C21160" s="115" t="s">
        <v>53964</v>
      </c>
      <c r="D21160" s="115" t="s">
        <v>1138</v>
      </c>
      <c r="E21160" s="115">
        <v>35.409999999999997</v>
      </c>
      <c r="F21160" s="674">
        <v>293.83600000000001</v>
      </c>
      <c r="G21160" s="674">
        <v>295.84500000000003</v>
      </c>
      <c r="H21160" s="115">
        <f t="shared" si="660"/>
        <v>1.0068371472522089</v>
      </c>
      <c r="I21160" s="115">
        <f t="shared" si="661"/>
        <v>35.652099999999997</v>
      </c>
    </row>
    <row r="21161" spans="1:9" hidden="1">
      <c r="A21161" s="115" t="s">
        <v>53965</v>
      </c>
      <c r="B21161" s="115" t="s">
        <v>53966</v>
      </c>
      <c r="C21161" s="115" t="s">
        <v>53967</v>
      </c>
      <c r="D21161" s="115" t="s">
        <v>1138</v>
      </c>
      <c r="E21161" s="115">
        <v>41.1</v>
      </c>
      <c r="F21161" s="674">
        <v>293.83600000000001</v>
      </c>
      <c r="G21161" s="674">
        <v>295.84500000000003</v>
      </c>
      <c r="H21161" s="115">
        <f t="shared" si="660"/>
        <v>1.0068371472522089</v>
      </c>
      <c r="I21161" s="115">
        <f t="shared" si="661"/>
        <v>41.381</v>
      </c>
    </row>
    <row r="21162" spans="1:9" hidden="1">
      <c r="A21162" s="115" t="s">
        <v>53968</v>
      </c>
      <c r="B21162" s="115" t="s">
        <v>53969</v>
      </c>
      <c r="C21162" s="115" t="s">
        <v>53970</v>
      </c>
      <c r="D21162" s="115" t="s">
        <v>1138</v>
      </c>
      <c r="E21162" s="115">
        <v>34.49</v>
      </c>
      <c r="F21162" s="674">
        <v>293.83600000000001</v>
      </c>
      <c r="G21162" s="674">
        <v>295.84500000000003</v>
      </c>
      <c r="H21162" s="115">
        <f t="shared" si="660"/>
        <v>1.0068371472522089</v>
      </c>
      <c r="I21162" s="115">
        <f t="shared" si="661"/>
        <v>34.7258</v>
      </c>
    </row>
    <row r="21163" spans="1:9" hidden="1">
      <c r="A21163" s="115" t="s">
        <v>53971</v>
      </c>
      <c r="B21163" s="115" t="s">
        <v>53972</v>
      </c>
      <c r="C21163" s="115" t="s">
        <v>53973</v>
      </c>
      <c r="D21163" s="115" t="s">
        <v>1138</v>
      </c>
      <c r="E21163" s="115">
        <v>79.11</v>
      </c>
      <c r="F21163" s="674">
        <v>293.83600000000001</v>
      </c>
      <c r="G21163" s="674">
        <v>295.84500000000003</v>
      </c>
      <c r="H21163" s="115">
        <f t="shared" si="660"/>
        <v>1.0068371472522089</v>
      </c>
      <c r="I21163" s="115">
        <f t="shared" si="661"/>
        <v>79.650899999999993</v>
      </c>
    </row>
    <row r="21164" spans="1:9" hidden="1">
      <c r="A21164" s="115" t="s">
        <v>53974</v>
      </c>
      <c r="B21164" s="115" t="s">
        <v>53975</v>
      </c>
      <c r="C21164" s="115" t="s">
        <v>53976</v>
      </c>
      <c r="D21164" s="115" t="s">
        <v>1138</v>
      </c>
      <c r="E21164" s="115">
        <v>80.34</v>
      </c>
      <c r="F21164" s="674">
        <v>293.83600000000001</v>
      </c>
      <c r="G21164" s="674">
        <v>295.84500000000003</v>
      </c>
      <c r="H21164" s="115">
        <f t="shared" si="660"/>
        <v>1.0068371472522089</v>
      </c>
      <c r="I21164" s="115">
        <f t="shared" si="661"/>
        <v>80.889300000000006</v>
      </c>
    </row>
    <row r="21165" spans="1:9" hidden="1">
      <c r="A21165" s="115" t="s">
        <v>53977</v>
      </c>
      <c r="B21165" s="115" t="s">
        <v>53978</v>
      </c>
      <c r="C21165" s="115" t="s">
        <v>53979</v>
      </c>
      <c r="D21165" s="115" t="s">
        <v>1138</v>
      </c>
      <c r="E21165" s="115">
        <v>95.13</v>
      </c>
      <c r="F21165" s="674">
        <v>293.83600000000001</v>
      </c>
      <c r="G21165" s="674">
        <v>295.84500000000003</v>
      </c>
      <c r="H21165" s="115">
        <f t="shared" si="660"/>
        <v>1.0068371472522089</v>
      </c>
      <c r="I21165" s="115">
        <f t="shared" si="661"/>
        <v>95.7804</v>
      </c>
    </row>
    <row r="21166" spans="1:9" hidden="1">
      <c r="A21166" s="115" t="s">
        <v>53980</v>
      </c>
      <c r="B21166" s="115" t="s">
        <v>53981</v>
      </c>
      <c r="C21166" s="115" t="s">
        <v>53982</v>
      </c>
      <c r="D21166" s="115" t="s">
        <v>1138</v>
      </c>
      <c r="E21166" s="115">
        <v>158.25</v>
      </c>
      <c r="F21166" s="674">
        <v>293.83600000000001</v>
      </c>
      <c r="G21166" s="674">
        <v>295.84500000000003</v>
      </c>
      <c r="H21166" s="115">
        <f t="shared" si="660"/>
        <v>1.0068371472522089</v>
      </c>
      <c r="I21166" s="115">
        <f t="shared" si="661"/>
        <v>159.33199999999999</v>
      </c>
    </row>
    <row r="21167" spans="1:9" hidden="1">
      <c r="A21167" s="115" t="s">
        <v>53983</v>
      </c>
      <c r="B21167" s="115" t="s">
        <v>53984</v>
      </c>
      <c r="C21167" s="115" t="s">
        <v>53985</v>
      </c>
      <c r="D21167" s="115" t="s">
        <v>1138</v>
      </c>
      <c r="E21167" s="115">
        <v>133.9</v>
      </c>
      <c r="F21167" s="674">
        <v>293.83600000000001</v>
      </c>
      <c r="G21167" s="674">
        <v>295.84500000000003</v>
      </c>
      <c r="H21167" s="115">
        <f t="shared" si="660"/>
        <v>1.0068371472522089</v>
      </c>
      <c r="I21167" s="115">
        <f t="shared" si="661"/>
        <v>134.81549999999999</v>
      </c>
    </row>
    <row r="21168" spans="1:9" hidden="1">
      <c r="A21168" s="115" t="s">
        <v>53986</v>
      </c>
      <c r="B21168" s="115" t="s">
        <v>53987</v>
      </c>
      <c r="C21168" s="115" t="s">
        <v>53988</v>
      </c>
      <c r="D21168" s="115" t="s">
        <v>1138</v>
      </c>
      <c r="E21168" s="115">
        <v>59.75</v>
      </c>
      <c r="F21168" s="674">
        <v>293.83600000000001</v>
      </c>
      <c r="G21168" s="674">
        <v>295.84500000000003</v>
      </c>
      <c r="H21168" s="115">
        <f t="shared" si="660"/>
        <v>1.0068371472522089</v>
      </c>
      <c r="I21168" s="115">
        <f t="shared" si="661"/>
        <v>60.158499999999997</v>
      </c>
    </row>
    <row r="21169" spans="1:9" hidden="1">
      <c r="A21169" s="115" t="s">
        <v>53989</v>
      </c>
      <c r="B21169" s="115" t="s">
        <v>53990</v>
      </c>
      <c r="C21169" s="115" t="s">
        <v>53991</v>
      </c>
      <c r="D21169" s="115" t="s">
        <v>1138</v>
      </c>
      <c r="E21169" s="115">
        <v>85.24</v>
      </c>
      <c r="F21169" s="674">
        <v>293.83600000000001</v>
      </c>
      <c r="G21169" s="674">
        <v>295.84500000000003</v>
      </c>
      <c r="H21169" s="115">
        <f t="shared" si="660"/>
        <v>1.0068371472522089</v>
      </c>
      <c r="I21169" s="115">
        <f t="shared" si="661"/>
        <v>85.822800000000001</v>
      </c>
    </row>
    <row r="21170" spans="1:9" hidden="1">
      <c r="A21170" s="115" t="s">
        <v>53992</v>
      </c>
      <c r="B21170" s="115" t="s">
        <v>53993</v>
      </c>
      <c r="C21170" s="115" t="s">
        <v>53994</v>
      </c>
      <c r="D21170" s="115" t="s">
        <v>1138</v>
      </c>
      <c r="E21170" s="115">
        <v>103</v>
      </c>
      <c r="F21170" s="674">
        <v>293.83600000000001</v>
      </c>
      <c r="G21170" s="674">
        <v>295.84500000000003</v>
      </c>
      <c r="H21170" s="115">
        <f t="shared" si="660"/>
        <v>1.0068371472522089</v>
      </c>
      <c r="I21170" s="115">
        <f t="shared" si="661"/>
        <v>103.7042</v>
      </c>
    </row>
    <row r="21171" spans="1:9" hidden="1">
      <c r="A21171" s="115" t="s">
        <v>53995</v>
      </c>
      <c r="B21171" s="115" t="s">
        <v>53996</v>
      </c>
      <c r="C21171" s="115" t="s">
        <v>53997</v>
      </c>
      <c r="D21171" s="115" t="s">
        <v>1138</v>
      </c>
      <c r="E21171" s="115">
        <v>164.65</v>
      </c>
      <c r="F21171" s="674">
        <v>293.83600000000001</v>
      </c>
      <c r="G21171" s="674">
        <v>295.84500000000003</v>
      </c>
      <c r="H21171" s="115">
        <f t="shared" si="660"/>
        <v>1.0068371472522089</v>
      </c>
      <c r="I21171" s="115">
        <f t="shared" si="661"/>
        <v>165.7757</v>
      </c>
    </row>
    <row r="21172" spans="1:9" hidden="1">
      <c r="A21172" s="115" t="s">
        <v>53998</v>
      </c>
      <c r="B21172" s="115" t="s">
        <v>53999</v>
      </c>
      <c r="C21172" s="115" t="s">
        <v>54000</v>
      </c>
      <c r="D21172" s="115" t="s">
        <v>1138</v>
      </c>
      <c r="E21172" s="115">
        <v>559.33960000000002</v>
      </c>
      <c r="F21172" s="674">
        <v>293.83600000000001</v>
      </c>
      <c r="G21172" s="674">
        <v>295.84500000000003</v>
      </c>
      <c r="H21172" s="115">
        <f t="shared" si="660"/>
        <v>1.0068371472522089</v>
      </c>
      <c r="I21172" s="115">
        <f t="shared" si="661"/>
        <v>563.16390000000001</v>
      </c>
    </row>
    <row r="21173" spans="1:9" hidden="1">
      <c r="A21173" s="115" t="s">
        <v>54001</v>
      </c>
      <c r="B21173" s="115" t="s">
        <v>54002</v>
      </c>
      <c r="C21173" s="115" t="s">
        <v>54003</v>
      </c>
      <c r="D21173" s="115" t="s">
        <v>1138</v>
      </c>
      <c r="E21173" s="115">
        <v>143.2936</v>
      </c>
      <c r="F21173" s="674">
        <v>293.83600000000001</v>
      </c>
      <c r="G21173" s="674">
        <v>295.84500000000003</v>
      </c>
      <c r="H21173" s="115">
        <f t="shared" si="660"/>
        <v>1.0068371472522089</v>
      </c>
      <c r="I21173" s="115">
        <f t="shared" si="661"/>
        <v>144.27330000000001</v>
      </c>
    </row>
    <row r="21174" spans="1:9" hidden="1">
      <c r="A21174" s="115" t="s">
        <v>54004</v>
      </c>
      <c r="B21174" s="115" t="s">
        <v>54005</v>
      </c>
      <c r="C21174" s="115" t="s">
        <v>54006</v>
      </c>
      <c r="D21174" s="115" t="s">
        <v>1138</v>
      </c>
      <c r="E21174" s="115">
        <v>116.6733</v>
      </c>
      <c r="F21174" s="674">
        <v>293.83600000000001</v>
      </c>
      <c r="G21174" s="674">
        <v>295.84500000000003</v>
      </c>
      <c r="H21174" s="115">
        <f t="shared" si="660"/>
        <v>1.0068371472522089</v>
      </c>
      <c r="I21174" s="115">
        <f t="shared" si="661"/>
        <v>117.471</v>
      </c>
    </row>
    <row r="21175" spans="1:9" hidden="1">
      <c r="A21175" s="115" t="s">
        <v>54007</v>
      </c>
      <c r="B21175" s="115" t="s">
        <v>54008</v>
      </c>
      <c r="C21175" s="115" t="s">
        <v>54009</v>
      </c>
      <c r="D21175" s="115" t="s">
        <v>1138</v>
      </c>
      <c r="E21175" s="115">
        <v>258.07429999999999</v>
      </c>
      <c r="F21175" s="674">
        <v>293.83600000000001</v>
      </c>
      <c r="G21175" s="674">
        <v>295.84500000000003</v>
      </c>
      <c r="H21175" s="115">
        <f t="shared" si="660"/>
        <v>1.0068371472522089</v>
      </c>
      <c r="I21175" s="115">
        <f t="shared" si="661"/>
        <v>259.83879999999999</v>
      </c>
    </row>
    <row r="21176" spans="1:9" hidden="1">
      <c r="A21176" s="115" t="s">
        <v>54010</v>
      </c>
      <c r="B21176" s="115" t="s">
        <v>54011</v>
      </c>
      <c r="C21176" s="115" t="s">
        <v>54012</v>
      </c>
      <c r="D21176" s="115" t="s">
        <v>1138</v>
      </c>
      <c r="E21176" s="115">
        <v>205.77430000000001</v>
      </c>
      <c r="F21176" s="674">
        <v>293.83600000000001</v>
      </c>
      <c r="G21176" s="674">
        <v>295.84500000000003</v>
      </c>
      <c r="H21176" s="115">
        <f t="shared" si="660"/>
        <v>1.0068371472522089</v>
      </c>
      <c r="I21176" s="115">
        <f t="shared" si="661"/>
        <v>207.18119999999999</v>
      </c>
    </row>
    <row r="21177" spans="1:9" hidden="1">
      <c r="A21177" s="115" t="s">
        <v>54013</v>
      </c>
      <c r="B21177" s="115" t="s">
        <v>54014</v>
      </c>
      <c r="C21177" s="115" t="s">
        <v>54015</v>
      </c>
      <c r="D21177" s="115" t="s">
        <v>1138</v>
      </c>
      <c r="E21177" s="115">
        <v>340.3861</v>
      </c>
      <c r="F21177" s="674">
        <v>293.83600000000001</v>
      </c>
      <c r="G21177" s="674">
        <v>295.84500000000003</v>
      </c>
      <c r="H21177" s="115">
        <f t="shared" si="660"/>
        <v>1.0068371472522089</v>
      </c>
      <c r="I21177" s="115">
        <f t="shared" si="661"/>
        <v>342.71339999999998</v>
      </c>
    </row>
    <row r="21178" spans="1:9" hidden="1">
      <c r="A21178" s="115" t="s">
        <v>54016</v>
      </c>
      <c r="B21178" s="115" t="s">
        <v>54017</v>
      </c>
      <c r="C21178" s="115" t="s">
        <v>54018</v>
      </c>
      <c r="D21178" s="115" t="s">
        <v>1138</v>
      </c>
      <c r="E21178" s="115">
        <v>393.05860000000001</v>
      </c>
      <c r="F21178" s="674">
        <v>293.83600000000001</v>
      </c>
      <c r="G21178" s="674">
        <v>295.84500000000003</v>
      </c>
      <c r="H21178" s="115">
        <f t="shared" si="660"/>
        <v>1.0068371472522089</v>
      </c>
      <c r="I21178" s="115">
        <f t="shared" si="661"/>
        <v>395.74599999999998</v>
      </c>
    </row>
    <row r="21179" spans="1:9" hidden="1">
      <c r="A21179" s="115" t="s">
        <v>54019</v>
      </c>
      <c r="B21179" s="115" t="s">
        <v>54020</v>
      </c>
      <c r="C21179" s="115" t="s">
        <v>54021</v>
      </c>
      <c r="D21179" s="115" t="s">
        <v>1138</v>
      </c>
      <c r="E21179" s="115">
        <v>4.4779</v>
      </c>
      <c r="F21179" s="674">
        <v>293.83600000000001</v>
      </c>
      <c r="G21179" s="674">
        <v>295.84500000000003</v>
      </c>
      <c r="H21179" s="115">
        <f t="shared" si="660"/>
        <v>1.0068371472522089</v>
      </c>
      <c r="I21179" s="115">
        <f t="shared" si="661"/>
        <v>4.5084999999999997</v>
      </c>
    </row>
    <row r="21180" spans="1:9" hidden="1">
      <c r="A21180" s="115" t="s">
        <v>54022</v>
      </c>
      <c r="B21180" s="115" t="s">
        <v>54023</v>
      </c>
      <c r="C21180" s="115" t="s">
        <v>54024</v>
      </c>
      <c r="D21180" s="115" t="s">
        <v>1138</v>
      </c>
      <c r="E21180" s="115">
        <v>35.823399999999999</v>
      </c>
      <c r="F21180" s="674">
        <v>293.83600000000001</v>
      </c>
      <c r="G21180" s="674">
        <v>295.84500000000003</v>
      </c>
      <c r="H21180" s="115">
        <f t="shared" si="660"/>
        <v>1.0068371472522089</v>
      </c>
      <c r="I21180" s="115">
        <f t="shared" si="661"/>
        <v>36.068300000000001</v>
      </c>
    </row>
    <row r="21181" spans="1:9" hidden="1">
      <c r="A21181" s="115" t="s">
        <v>54025</v>
      </c>
      <c r="B21181" s="115" t="s">
        <v>54026</v>
      </c>
      <c r="C21181" s="115" t="s">
        <v>54027</v>
      </c>
      <c r="D21181" s="115" t="s">
        <v>1138</v>
      </c>
      <c r="E21181" s="115">
        <v>35.823399999999999</v>
      </c>
      <c r="F21181" s="674">
        <v>293.83600000000001</v>
      </c>
      <c r="G21181" s="674">
        <v>295.84500000000003</v>
      </c>
      <c r="H21181" s="115">
        <f t="shared" si="660"/>
        <v>1.0068371472522089</v>
      </c>
      <c r="I21181" s="115">
        <f t="shared" si="661"/>
        <v>36.068300000000001</v>
      </c>
    </row>
    <row r="21182" spans="1:9" hidden="1">
      <c r="A21182" s="115" t="s">
        <v>54028</v>
      </c>
      <c r="B21182" s="115" t="s">
        <v>54029</v>
      </c>
      <c r="C21182" s="115" t="s">
        <v>54030</v>
      </c>
      <c r="D21182" s="115" t="s">
        <v>1138</v>
      </c>
      <c r="E21182" s="115">
        <v>53.735100000000003</v>
      </c>
      <c r="F21182" s="674">
        <v>293.83600000000001</v>
      </c>
      <c r="G21182" s="674">
        <v>295.84500000000003</v>
      </c>
      <c r="H21182" s="115">
        <f t="shared" si="660"/>
        <v>1.0068371472522089</v>
      </c>
      <c r="I21182" s="115">
        <f t="shared" si="661"/>
        <v>54.102499999999999</v>
      </c>
    </row>
    <row r="21183" spans="1:9" hidden="1">
      <c r="A21183" s="115" t="s">
        <v>54031</v>
      </c>
      <c r="B21183" s="115" t="s">
        <v>54032</v>
      </c>
      <c r="C21183" s="115" t="s">
        <v>54033</v>
      </c>
      <c r="D21183" s="115" t="s">
        <v>1138</v>
      </c>
      <c r="E21183" s="115">
        <v>2.6867999999999999</v>
      </c>
      <c r="F21183" s="674">
        <v>293.83600000000001</v>
      </c>
      <c r="G21183" s="674">
        <v>295.84500000000003</v>
      </c>
      <c r="H21183" s="115">
        <f t="shared" si="660"/>
        <v>1.0068371472522089</v>
      </c>
      <c r="I21183" s="115">
        <f t="shared" si="661"/>
        <v>2.7052</v>
      </c>
    </row>
    <row r="21184" spans="1:9" hidden="1">
      <c r="A21184" s="115" t="s">
        <v>54034</v>
      </c>
      <c r="B21184" s="115" t="s">
        <v>54035</v>
      </c>
      <c r="C21184" s="115" t="s">
        <v>54036</v>
      </c>
      <c r="D21184" s="115" t="s">
        <v>1138</v>
      </c>
      <c r="E21184" s="115">
        <v>26.7</v>
      </c>
      <c r="F21184" s="674">
        <v>293.83600000000001</v>
      </c>
      <c r="G21184" s="674">
        <v>295.84500000000003</v>
      </c>
      <c r="H21184" s="115">
        <f t="shared" si="660"/>
        <v>1.0068371472522089</v>
      </c>
      <c r="I21184" s="115">
        <f t="shared" si="661"/>
        <v>26.8826</v>
      </c>
    </row>
    <row r="21185" spans="1:9" hidden="1">
      <c r="A21185" s="115" t="s">
        <v>54037</v>
      </c>
      <c r="B21185" s="115" t="s">
        <v>54038</v>
      </c>
      <c r="C21185" s="115" t="s">
        <v>54039</v>
      </c>
      <c r="D21185" s="115" t="s">
        <v>1138</v>
      </c>
      <c r="E21185" s="115">
        <v>5.35</v>
      </c>
      <c r="F21185" s="674">
        <v>293.83600000000001</v>
      </c>
      <c r="G21185" s="674">
        <v>295.84500000000003</v>
      </c>
      <c r="H21185" s="115">
        <f t="shared" si="660"/>
        <v>1.0068371472522089</v>
      </c>
      <c r="I21185" s="115">
        <f t="shared" si="661"/>
        <v>5.3865999999999996</v>
      </c>
    </row>
    <row r="21186" spans="1:9" hidden="1">
      <c r="A21186" s="115" t="s">
        <v>54040</v>
      </c>
      <c r="B21186" s="115" t="s">
        <v>54041</v>
      </c>
      <c r="C21186" s="115" t="s">
        <v>54042</v>
      </c>
      <c r="D21186" s="115" t="s">
        <v>1138</v>
      </c>
      <c r="E21186" s="115">
        <v>0.92</v>
      </c>
      <c r="F21186" s="674">
        <v>293.83600000000001</v>
      </c>
      <c r="G21186" s="674">
        <v>295.84500000000003</v>
      </c>
      <c r="H21186" s="115">
        <f t="shared" si="660"/>
        <v>1.0068371472522089</v>
      </c>
      <c r="I21186" s="115">
        <f t="shared" si="661"/>
        <v>0.92630000000000001</v>
      </c>
    </row>
    <row r="21187" spans="1:9" hidden="1">
      <c r="A21187" s="115" t="s">
        <v>54043</v>
      </c>
      <c r="B21187" s="115" t="s">
        <v>54044</v>
      </c>
      <c r="C21187" s="115" t="s">
        <v>54045</v>
      </c>
      <c r="D21187" s="115" t="s">
        <v>1138</v>
      </c>
      <c r="E21187" s="115">
        <v>0.42</v>
      </c>
      <c r="F21187" s="674">
        <v>293.83600000000001</v>
      </c>
      <c r="G21187" s="674">
        <v>295.84500000000003</v>
      </c>
      <c r="H21187" s="115">
        <f t="shared" si="660"/>
        <v>1.0068371472522089</v>
      </c>
      <c r="I21187" s="115">
        <f t="shared" si="661"/>
        <v>0.4229</v>
      </c>
    </row>
    <row r="21188" spans="1:9" hidden="1">
      <c r="A21188" s="115" t="s">
        <v>54046</v>
      </c>
      <c r="B21188" s="115" t="s">
        <v>54047</v>
      </c>
      <c r="C21188" s="115" t="s">
        <v>54048</v>
      </c>
      <c r="D21188" s="115" t="s">
        <v>1138</v>
      </c>
      <c r="E21188" s="115">
        <v>140</v>
      </c>
      <c r="F21188" s="674">
        <v>293.83600000000001</v>
      </c>
      <c r="G21188" s="674">
        <v>295.84500000000003</v>
      </c>
      <c r="H21188" s="115">
        <f t="shared" si="660"/>
        <v>1.0068371472522089</v>
      </c>
      <c r="I21188" s="115">
        <f t="shared" si="661"/>
        <v>140.9572</v>
      </c>
    </row>
    <row r="21189" spans="1:9" hidden="1">
      <c r="A21189" s="115" t="s">
        <v>54049</v>
      </c>
      <c r="B21189" s="115" t="s">
        <v>54050</v>
      </c>
      <c r="C21189" s="115" t="s">
        <v>54051</v>
      </c>
      <c r="D21189" s="115" t="s">
        <v>1138</v>
      </c>
      <c r="E21189" s="115">
        <v>9.8000000000000007</v>
      </c>
      <c r="F21189" s="674">
        <v>293.83600000000001</v>
      </c>
      <c r="G21189" s="674">
        <v>295.84500000000003</v>
      </c>
      <c r="H21189" s="115">
        <f t="shared" ref="H21189:H21252" si="662">G21189/F21189</f>
        <v>1.0068371472522089</v>
      </c>
      <c r="I21189" s="115">
        <f t="shared" ref="I21189:I21252" si="663">ROUND(H21189*E21189,4)</f>
        <v>9.8670000000000009</v>
      </c>
    </row>
    <row r="21190" spans="1:9" hidden="1">
      <c r="A21190" s="115" t="s">
        <v>54052</v>
      </c>
      <c r="B21190" s="115" t="s">
        <v>54053</v>
      </c>
      <c r="C21190" s="115" t="s">
        <v>54054</v>
      </c>
      <c r="D21190" s="115" t="s">
        <v>1138</v>
      </c>
      <c r="E21190" s="115">
        <v>11.96</v>
      </c>
      <c r="F21190" s="674">
        <v>293.83600000000001</v>
      </c>
      <c r="G21190" s="674">
        <v>295.84500000000003</v>
      </c>
      <c r="H21190" s="115">
        <f t="shared" si="662"/>
        <v>1.0068371472522089</v>
      </c>
      <c r="I21190" s="115">
        <f t="shared" si="663"/>
        <v>12.0418</v>
      </c>
    </row>
    <row r="21191" spans="1:9" hidden="1">
      <c r="A21191" s="115" t="s">
        <v>54055</v>
      </c>
      <c r="B21191" s="115" t="s">
        <v>54056</v>
      </c>
      <c r="C21191" s="115" t="s">
        <v>54057</v>
      </c>
      <c r="D21191" s="115" t="s">
        <v>1138</v>
      </c>
      <c r="E21191" s="115">
        <v>46.32</v>
      </c>
      <c r="F21191" s="674">
        <v>293.83600000000001</v>
      </c>
      <c r="G21191" s="674">
        <v>295.84500000000003</v>
      </c>
      <c r="H21191" s="115">
        <f t="shared" si="662"/>
        <v>1.0068371472522089</v>
      </c>
      <c r="I21191" s="115">
        <f t="shared" si="663"/>
        <v>46.636699999999998</v>
      </c>
    </row>
    <row r="21192" spans="1:9" hidden="1">
      <c r="A21192" s="115" t="s">
        <v>54058</v>
      </c>
      <c r="B21192" s="115" t="s">
        <v>54059</v>
      </c>
      <c r="C21192" s="115" t="s">
        <v>54060</v>
      </c>
      <c r="D21192" s="115" t="s">
        <v>1138</v>
      </c>
      <c r="E21192" s="115">
        <v>167.89</v>
      </c>
      <c r="F21192" s="674">
        <v>293.83600000000001</v>
      </c>
      <c r="G21192" s="674">
        <v>295.84500000000003</v>
      </c>
      <c r="H21192" s="115">
        <f t="shared" si="662"/>
        <v>1.0068371472522089</v>
      </c>
      <c r="I21192" s="115">
        <f t="shared" si="663"/>
        <v>169.03790000000001</v>
      </c>
    </row>
    <row r="21193" spans="1:9" hidden="1">
      <c r="A21193" s="115" t="s">
        <v>54061</v>
      </c>
      <c r="B21193" s="115" t="s">
        <v>54062</v>
      </c>
      <c r="C21193" s="115" t="s">
        <v>54063</v>
      </c>
      <c r="D21193" s="115" t="s">
        <v>1138</v>
      </c>
      <c r="E21193" s="115">
        <v>23.77</v>
      </c>
      <c r="F21193" s="674">
        <v>293.83600000000001</v>
      </c>
      <c r="G21193" s="674">
        <v>295.84500000000003</v>
      </c>
      <c r="H21193" s="115">
        <f t="shared" si="662"/>
        <v>1.0068371472522089</v>
      </c>
      <c r="I21193" s="115">
        <f t="shared" si="663"/>
        <v>23.932500000000001</v>
      </c>
    </row>
    <row r="21194" spans="1:9" hidden="1">
      <c r="A21194" s="115" t="s">
        <v>54064</v>
      </c>
      <c r="B21194" s="115" t="s">
        <v>54065</v>
      </c>
      <c r="C21194" s="115" t="s">
        <v>54066</v>
      </c>
      <c r="D21194" s="115" t="s">
        <v>1138</v>
      </c>
      <c r="E21194" s="115">
        <v>2.9453</v>
      </c>
      <c r="F21194" s="674">
        <v>293.83600000000001</v>
      </c>
      <c r="G21194" s="674">
        <v>295.84500000000003</v>
      </c>
      <c r="H21194" s="115">
        <f t="shared" si="662"/>
        <v>1.0068371472522089</v>
      </c>
      <c r="I21194" s="115">
        <f t="shared" si="663"/>
        <v>2.9653999999999998</v>
      </c>
    </row>
    <row r="21195" spans="1:9" hidden="1">
      <c r="A21195" s="115" t="s">
        <v>54067</v>
      </c>
      <c r="B21195" s="115" t="s">
        <v>54068</v>
      </c>
      <c r="C21195" s="115" t="s">
        <v>54069</v>
      </c>
      <c r="D21195" s="115" t="s">
        <v>1138</v>
      </c>
      <c r="E21195" s="115">
        <v>2.7290999999999999</v>
      </c>
      <c r="F21195" s="674">
        <v>293.83600000000001</v>
      </c>
      <c r="G21195" s="674">
        <v>295.84500000000003</v>
      </c>
      <c r="H21195" s="115">
        <f t="shared" si="662"/>
        <v>1.0068371472522089</v>
      </c>
      <c r="I21195" s="115">
        <f t="shared" si="663"/>
        <v>2.7477999999999998</v>
      </c>
    </row>
    <row r="21196" spans="1:9" hidden="1">
      <c r="A21196" s="115" t="s">
        <v>54070</v>
      </c>
      <c r="B21196" s="115" t="s">
        <v>54071</v>
      </c>
      <c r="C21196" s="115" t="s">
        <v>54072</v>
      </c>
      <c r="D21196" s="115" t="s">
        <v>1138</v>
      </c>
      <c r="E21196" s="115">
        <v>5.4</v>
      </c>
      <c r="F21196" s="674">
        <v>293.83600000000001</v>
      </c>
      <c r="G21196" s="674">
        <v>295.84500000000003</v>
      </c>
      <c r="H21196" s="115">
        <f t="shared" si="662"/>
        <v>1.0068371472522089</v>
      </c>
      <c r="I21196" s="115">
        <f t="shared" si="663"/>
        <v>5.4368999999999996</v>
      </c>
    </row>
    <row r="21197" spans="1:9" hidden="1">
      <c r="A21197" s="115" t="s">
        <v>54073</v>
      </c>
      <c r="B21197" s="115" t="s">
        <v>54074</v>
      </c>
      <c r="C21197" s="115" t="s">
        <v>54075</v>
      </c>
      <c r="D21197" s="115" t="s">
        <v>1138</v>
      </c>
      <c r="E21197" s="115">
        <v>1.6341000000000001</v>
      </c>
      <c r="F21197" s="674">
        <v>293.83600000000001</v>
      </c>
      <c r="G21197" s="674">
        <v>295.84500000000003</v>
      </c>
      <c r="H21197" s="115">
        <f t="shared" si="662"/>
        <v>1.0068371472522089</v>
      </c>
      <c r="I21197" s="115">
        <f t="shared" si="663"/>
        <v>1.6453</v>
      </c>
    </row>
    <row r="21198" spans="1:9" hidden="1">
      <c r="A21198" s="115" t="s">
        <v>54076</v>
      </c>
      <c r="B21198" s="115" t="s">
        <v>54077</v>
      </c>
      <c r="C21198" s="115" t="s">
        <v>54078</v>
      </c>
      <c r="D21198" s="115" t="s">
        <v>1138</v>
      </c>
      <c r="E21198" s="115">
        <v>0.8034</v>
      </c>
      <c r="F21198" s="674">
        <v>293.83600000000001</v>
      </c>
      <c r="G21198" s="674">
        <v>295.84500000000003</v>
      </c>
      <c r="H21198" s="115">
        <f t="shared" si="662"/>
        <v>1.0068371472522089</v>
      </c>
      <c r="I21198" s="115">
        <f t="shared" si="663"/>
        <v>0.80889999999999995</v>
      </c>
    </row>
    <row r="21199" spans="1:9" hidden="1">
      <c r="A21199" s="115" t="s">
        <v>54079</v>
      </c>
      <c r="B21199" s="115" t="s">
        <v>54080</v>
      </c>
      <c r="C21199" s="115" t="s">
        <v>54081</v>
      </c>
      <c r="D21199" s="115" t="s">
        <v>1138</v>
      </c>
      <c r="E21199" s="115">
        <v>0.51819999999999999</v>
      </c>
      <c r="F21199" s="674">
        <v>293.83600000000001</v>
      </c>
      <c r="G21199" s="674">
        <v>295.84500000000003</v>
      </c>
      <c r="H21199" s="115">
        <f t="shared" si="662"/>
        <v>1.0068371472522089</v>
      </c>
      <c r="I21199" s="115">
        <f t="shared" si="663"/>
        <v>0.52170000000000005</v>
      </c>
    </row>
    <row r="21200" spans="1:9" hidden="1">
      <c r="A21200" s="115" t="s">
        <v>54082</v>
      </c>
      <c r="B21200" s="115" t="s">
        <v>54083</v>
      </c>
      <c r="C21200" s="115" t="s">
        <v>54084</v>
      </c>
      <c r="D21200" s="115" t="s">
        <v>1138</v>
      </c>
      <c r="E21200" s="115">
        <v>110.2501</v>
      </c>
      <c r="F21200" s="674">
        <v>293.83600000000001</v>
      </c>
      <c r="G21200" s="674">
        <v>295.84500000000003</v>
      </c>
      <c r="H21200" s="115">
        <f t="shared" si="662"/>
        <v>1.0068371472522089</v>
      </c>
      <c r="I21200" s="115">
        <f t="shared" si="663"/>
        <v>111.0039</v>
      </c>
    </row>
    <row r="21201" spans="1:9" hidden="1">
      <c r="A21201" s="115" t="s">
        <v>54085</v>
      </c>
      <c r="B21201" s="115" t="s">
        <v>54086</v>
      </c>
      <c r="C21201" s="115" t="s">
        <v>54087</v>
      </c>
      <c r="D21201" s="115" t="s">
        <v>1138</v>
      </c>
      <c r="E21201" s="115">
        <v>164.6876</v>
      </c>
      <c r="F21201" s="674">
        <v>293.83600000000001</v>
      </c>
      <c r="G21201" s="674">
        <v>295.84500000000003</v>
      </c>
      <c r="H21201" s="115">
        <f t="shared" si="662"/>
        <v>1.0068371472522089</v>
      </c>
      <c r="I21201" s="115">
        <f t="shared" si="663"/>
        <v>165.81360000000001</v>
      </c>
    </row>
    <row r="21202" spans="1:9" hidden="1">
      <c r="A21202" s="115" t="s">
        <v>54088</v>
      </c>
      <c r="B21202" s="115" t="s">
        <v>54089</v>
      </c>
      <c r="C21202" s="115" t="s">
        <v>54090</v>
      </c>
      <c r="D21202" s="115" t="s">
        <v>1138</v>
      </c>
      <c r="E21202" s="115">
        <v>145</v>
      </c>
      <c r="F21202" s="674">
        <v>293.83600000000001</v>
      </c>
      <c r="G21202" s="674">
        <v>295.84500000000003</v>
      </c>
      <c r="H21202" s="115">
        <f t="shared" si="662"/>
        <v>1.0068371472522089</v>
      </c>
      <c r="I21202" s="115">
        <f t="shared" si="663"/>
        <v>145.9914</v>
      </c>
    </row>
    <row r="21203" spans="1:9" hidden="1">
      <c r="A21203" s="115" t="s">
        <v>54091</v>
      </c>
      <c r="B21203" s="115" t="s">
        <v>54092</v>
      </c>
      <c r="C21203" s="115" t="s">
        <v>54093</v>
      </c>
      <c r="D21203" s="115" t="s">
        <v>8378</v>
      </c>
      <c r="E21203" s="115">
        <v>12.86</v>
      </c>
      <c r="F21203" s="674">
        <v>293.83600000000001</v>
      </c>
      <c r="G21203" s="674">
        <v>295.84500000000003</v>
      </c>
      <c r="H21203" s="115">
        <f t="shared" si="662"/>
        <v>1.0068371472522089</v>
      </c>
      <c r="I21203" s="115">
        <f t="shared" si="663"/>
        <v>12.947900000000001</v>
      </c>
    </row>
    <row r="21204" spans="1:9" hidden="1">
      <c r="A21204" s="115" t="s">
        <v>54094</v>
      </c>
      <c r="B21204" s="115" t="s">
        <v>54095</v>
      </c>
      <c r="C21204" s="115" t="s">
        <v>54096</v>
      </c>
      <c r="D21204" s="115" t="s">
        <v>1138</v>
      </c>
      <c r="E21204" s="115">
        <v>172.06</v>
      </c>
      <c r="F21204" s="674">
        <v>293.83600000000001</v>
      </c>
      <c r="G21204" s="674">
        <v>295.84500000000003</v>
      </c>
      <c r="H21204" s="115">
        <f t="shared" si="662"/>
        <v>1.0068371472522089</v>
      </c>
      <c r="I21204" s="115">
        <f t="shared" si="663"/>
        <v>173.2364</v>
      </c>
    </row>
    <row r="21205" spans="1:9" hidden="1">
      <c r="A21205" s="115" t="s">
        <v>54097</v>
      </c>
      <c r="B21205" s="115" t="s">
        <v>54098</v>
      </c>
      <c r="C21205" s="115" t="s">
        <v>54099</v>
      </c>
      <c r="D21205" s="115" t="s">
        <v>1138</v>
      </c>
      <c r="E21205" s="115">
        <v>38.880000000000003</v>
      </c>
      <c r="F21205" s="674">
        <v>293.83600000000001</v>
      </c>
      <c r="G21205" s="674">
        <v>295.84500000000003</v>
      </c>
      <c r="H21205" s="115">
        <f t="shared" si="662"/>
        <v>1.0068371472522089</v>
      </c>
      <c r="I21205" s="115">
        <f t="shared" si="663"/>
        <v>39.145800000000001</v>
      </c>
    </row>
    <row r="21206" spans="1:9" hidden="1">
      <c r="A21206" s="115" t="s">
        <v>54100</v>
      </c>
      <c r="B21206" s="115" t="s">
        <v>54101</v>
      </c>
      <c r="C21206" s="115" t="s">
        <v>54102</v>
      </c>
      <c r="D21206" s="115" t="s">
        <v>1242</v>
      </c>
      <c r="E21206" s="115">
        <v>45.770699999999998</v>
      </c>
      <c r="F21206" s="674">
        <v>293.83600000000001</v>
      </c>
      <c r="G21206" s="674">
        <v>295.84500000000003</v>
      </c>
      <c r="H21206" s="115">
        <f t="shared" si="662"/>
        <v>1.0068371472522089</v>
      </c>
      <c r="I21206" s="115">
        <f t="shared" si="663"/>
        <v>46.083599999999997</v>
      </c>
    </row>
    <row r="21207" spans="1:9" hidden="1">
      <c r="A21207" s="115" t="s">
        <v>54103</v>
      </c>
      <c r="B21207" s="115" t="s">
        <v>54104</v>
      </c>
      <c r="C21207" s="115" t="s">
        <v>54105</v>
      </c>
      <c r="D21207" s="115" t="s">
        <v>1242</v>
      </c>
      <c r="E21207" s="115">
        <v>101.85</v>
      </c>
      <c r="F21207" s="674">
        <v>293.83600000000001</v>
      </c>
      <c r="G21207" s="674">
        <v>295.84500000000003</v>
      </c>
      <c r="H21207" s="115">
        <f t="shared" si="662"/>
        <v>1.0068371472522089</v>
      </c>
      <c r="I21207" s="115">
        <f t="shared" si="663"/>
        <v>102.54640000000001</v>
      </c>
    </row>
    <row r="21208" spans="1:9" hidden="1">
      <c r="A21208" s="115" t="s">
        <v>54106</v>
      </c>
      <c r="B21208" s="115" t="s">
        <v>54107</v>
      </c>
      <c r="C21208" s="115" t="s">
        <v>54108</v>
      </c>
      <c r="D21208" s="115" t="s">
        <v>1138</v>
      </c>
      <c r="E21208" s="115">
        <v>49.34</v>
      </c>
      <c r="F21208" s="674">
        <v>293.83600000000001</v>
      </c>
      <c r="G21208" s="674">
        <v>295.84500000000003</v>
      </c>
      <c r="H21208" s="115">
        <f t="shared" si="662"/>
        <v>1.0068371472522089</v>
      </c>
      <c r="I21208" s="115">
        <f t="shared" si="663"/>
        <v>49.677300000000002</v>
      </c>
    </row>
    <row r="21209" spans="1:9" hidden="1">
      <c r="A21209" s="115" t="s">
        <v>54109</v>
      </c>
      <c r="B21209" s="115" t="s">
        <v>54110</v>
      </c>
      <c r="C21209" s="115" t="s">
        <v>54111</v>
      </c>
      <c r="D21209" s="115" t="s">
        <v>1138</v>
      </c>
      <c r="E21209" s="115">
        <v>89.62</v>
      </c>
      <c r="F21209" s="674">
        <v>293.83600000000001</v>
      </c>
      <c r="G21209" s="674">
        <v>295.84500000000003</v>
      </c>
      <c r="H21209" s="115">
        <f t="shared" si="662"/>
        <v>1.0068371472522089</v>
      </c>
      <c r="I21209" s="115">
        <f t="shared" si="663"/>
        <v>90.232699999999994</v>
      </c>
    </row>
    <row r="21210" spans="1:9" hidden="1">
      <c r="A21210" s="115" t="s">
        <v>54112</v>
      </c>
      <c r="B21210" s="115" t="s">
        <v>54113</v>
      </c>
      <c r="C21210" s="115" t="s">
        <v>54114</v>
      </c>
      <c r="D21210" s="115" t="s">
        <v>1138</v>
      </c>
      <c r="E21210" s="115">
        <v>83.25</v>
      </c>
      <c r="F21210" s="674">
        <v>293.83600000000001</v>
      </c>
      <c r="G21210" s="674">
        <v>295.84500000000003</v>
      </c>
      <c r="H21210" s="115">
        <f t="shared" si="662"/>
        <v>1.0068371472522089</v>
      </c>
      <c r="I21210" s="115">
        <f t="shared" si="663"/>
        <v>83.819199999999995</v>
      </c>
    </row>
    <row r="21211" spans="1:9" hidden="1">
      <c r="A21211" s="115" t="s">
        <v>54115</v>
      </c>
      <c r="B21211" s="115" t="s">
        <v>54116</v>
      </c>
      <c r="C21211" s="115" t="s">
        <v>54117</v>
      </c>
      <c r="D21211" s="115" t="s">
        <v>1138</v>
      </c>
      <c r="E21211" s="115">
        <v>79.28</v>
      </c>
      <c r="F21211" s="674">
        <v>293.83600000000001</v>
      </c>
      <c r="G21211" s="674">
        <v>295.84500000000003</v>
      </c>
      <c r="H21211" s="115">
        <f t="shared" si="662"/>
        <v>1.0068371472522089</v>
      </c>
      <c r="I21211" s="115">
        <f t="shared" si="663"/>
        <v>79.822000000000003</v>
      </c>
    </row>
    <row r="21212" spans="1:9" hidden="1">
      <c r="A21212" s="115" t="s">
        <v>54118</v>
      </c>
      <c r="B21212" s="115" t="s">
        <v>54119</v>
      </c>
      <c r="C21212" s="115" t="s">
        <v>54120</v>
      </c>
      <c r="D21212" s="115" t="s">
        <v>1138</v>
      </c>
      <c r="E21212" s="115">
        <v>37.78</v>
      </c>
      <c r="F21212" s="674">
        <v>293.83600000000001</v>
      </c>
      <c r="G21212" s="674">
        <v>295.84500000000003</v>
      </c>
      <c r="H21212" s="115">
        <f t="shared" si="662"/>
        <v>1.0068371472522089</v>
      </c>
      <c r="I21212" s="115">
        <f t="shared" si="663"/>
        <v>38.0383</v>
      </c>
    </row>
    <row r="21213" spans="1:9" hidden="1">
      <c r="A21213" s="115" t="s">
        <v>54121</v>
      </c>
      <c r="B21213" s="115" t="s">
        <v>54122</v>
      </c>
      <c r="C21213" s="115" t="s">
        <v>54123</v>
      </c>
      <c r="D21213" s="115" t="s">
        <v>1138</v>
      </c>
      <c r="E21213" s="115">
        <v>49.36</v>
      </c>
      <c r="F21213" s="674">
        <v>293.83600000000001</v>
      </c>
      <c r="G21213" s="674">
        <v>295.84500000000003</v>
      </c>
      <c r="H21213" s="115">
        <f t="shared" si="662"/>
        <v>1.0068371472522089</v>
      </c>
      <c r="I21213" s="115">
        <f t="shared" si="663"/>
        <v>49.697499999999998</v>
      </c>
    </row>
    <row r="21214" spans="1:9" hidden="1">
      <c r="A21214" s="115" t="s">
        <v>54124</v>
      </c>
      <c r="B21214" s="115" t="s">
        <v>54125</v>
      </c>
      <c r="C21214" s="115" t="s">
        <v>54126</v>
      </c>
      <c r="D21214" s="115" t="s">
        <v>1138</v>
      </c>
      <c r="E21214" s="115">
        <v>45.06</v>
      </c>
      <c r="F21214" s="674">
        <v>293.83600000000001</v>
      </c>
      <c r="G21214" s="674">
        <v>295.84500000000003</v>
      </c>
      <c r="H21214" s="115">
        <f t="shared" si="662"/>
        <v>1.0068371472522089</v>
      </c>
      <c r="I21214" s="115">
        <f t="shared" si="663"/>
        <v>45.368099999999998</v>
      </c>
    </row>
    <row r="21215" spans="1:9" hidden="1">
      <c r="A21215" s="115" t="s">
        <v>54127</v>
      </c>
      <c r="B21215" s="115" t="s">
        <v>54128</v>
      </c>
      <c r="C21215" s="115" t="s">
        <v>54129</v>
      </c>
      <c r="D21215" s="115" t="s">
        <v>1138</v>
      </c>
      <c r="E21215" s="115">
        <v>52.66</v>
      </c>
      <c r="F21215" s="674">
        <v>293.83600000000001</v>
      </c>
      <c r="G21215" s="674">
        <v>295.84500000000003</v>
      </c>
      <c r="H21215" s="115">
        <f t="shared" si="662"/>
        <v>1.0068371472522089</v>
      </c>
      <c r="I21215" s="115">
        <f t="shared" si="663"/>
        <v>53.02</v>
      </c>
    </row>
    <row r="21216" spans="1:9" hidden="1">
      <c r="A21216" s="115" t="s">
        <v>54130</v>
      </c>
      <c r="B21216" s="115" t="s">
        <v>54131</v>
      </c>
      <c r="C21216" s="115" t="s">
        <v>54132</v>
      </c>
      <c r="D21216" s="115" t="s">
        <v>1138</v>
      </c>
      <c r="E21216" s="115">
        <v>64.92</v>
      </c>
      <c r="F21216" s="674">
        <v>293.83600000000001</v>
      </c>
      <c r="G21216" s="674">
        <v>295.84500000000003</v>
      </c>
      <c r="H21216" s="115">
        <f t="shared" si="662"/>
        <v>1.0068371472522089</v>
      </c>
      <c r="I21216" s="115">
        <f t="shared" si="663"/>
        <v>65.363900000000001</v>
      </c>
    </row>
    <row r="21217" spans="1:9" hidden="1">
      <c r="A21217" s="115" t="s">
        <v>54133</v>
      </c>
      <c r="B21217" s="115" t="s">
        <v>54134</v>
      </c>
      <c r="C21217" s="115" t="s">
        <v>54135</v>
      </c>
      <c r="D21217" s="115" t="s">
        <v>1138</v>
      </c>
      <c r="E21217" s="115">
        <v>81</v>
      </c>
      <c r="F21217" s="674">
        <v>293.83600000000001</v>
      </c>
      <c r="G21217" s="674">
        <v>295.84500000000003</v>
      </c>
      <c r="H21217" s="115">
        <f t="shared" si="662"/>
        <v>1.0068371472522089</v>
      </c>
      <c r="I21217" s="115">
        <f t="shared" si="663"/>
        <v>81.553799999999995</v>
      </c>
    </row>
    <row r="21218" spans="1:9" hidden="1">
      <c r="A21218" s="115" t="s">
        <v>54136</v>
      </c>
      <c r="B21218" s="115" t="s">
        <v>54137</v>
      </c>
      <c r="C21218" s="115" t="s">
        <v>54138</v>
      </c>
      <c r="D21218" s="115" t="s">
        <v>1138</v>
      </c>
      <c r="E21218" s="115">
        <v>88.86</v>
      </c>
      <c r="F21218" s="674">
        <v>293.83600000000001</v>
      </c>
      <c r="G21218" s="674">
        <v>295.84500000000003</v>
      </c>
      <c r="H21218" s="115">
        <f t="shared" si="662"/>
        <v>1.0068371472522089</v>
      </c>
      <c r="I21218" s="115">
        <f t="shared" si="663"/>
        <v>89.467500000000001</v>
      </c>
    </row>
    <row r="21219" spans="1:9" hidden="1">
      <c r="A21219" s="115" t="s">
        <v>54139</v>
      </c>
      <c r="B21219" s="115" t="s">
        <v>54140</v>
      </c>
      <c r="C21219" s="115" t="s">
        <v>54141</v>
      </c>
      <c r="D21219" s="115" t="s">
        <v>1138</v>
      </c>
      <c r="E21219" s="115">
        <v>109.63</v>
      </c>
      <c r="F21219" s="674">
        <v>293.83600000000001</v>
      </c>
      <c r="G21219" s="674">
        <v>295.84500000000003</v>
      </c>
      <c r="H21219" s="115">
        <f t="shared" si="662"/>
        <v>1.0068371472522089</v>
      </c>
      <c r="I21219" s="115">
        <f t="shared" si="663"/>
        <v>110.3796</v>
      </c>
    </row>
    <row r="21220" spans="1:9" hidden="1">
      <c r="A21220" s="115" t="s">
        <v>54142</v>
      </c>
      <c r="B21220" s="115" t="s">
        <v>54143</v>
      </c>
      <c r="C21220" s="115" t="s">
        <v>54144</v>
      </c>
      <c r="D21220" s="115" t="s">
        <v>1138</v>
      </c>
      <c r="E21220" s="115">
        <v>173.07</v>
      </c>
      <c r="F21220" s="674">
        <v>293.83600000000001</v>
      </c>
      <c r="G21220" s="674">
        <v>295.84500000000003</v>
      </c>
      <c r="H21220" s="115">
        <f t="shared" si="662"/>
        <v>1.0068371472522089</v>
      </c>
      <c r="I21220" s="115">
        <f t="shared" si="663"/>
        <v>174.2533</v>
      </c>
    </row>
    <row r="21221" spans="1:9" hidden="1">
      <c r="A21221" s="115" t="s">
        <v>54145</v>
      </c>
      <c r="B21221" s="115" t="s">
        <v>54146</v>
      </c>
      <c r="C21221" s="115" t="s">
        <v>54147</v>
      </c>
      <c r="D21221" s="115" t="s">
        <v>1138</v>
      </c>
      <c r="E21221" s="115">
        <v>49.45</v>
      </c>
      <c r="F21221" s="674">
        <v>293.83600000000001</v>
      </c>
      <c r="G21221" s="674">
        <v>295.84500000000003</v>
      </c>
      <c r="H21221" s="115">
        <f t="shared" si="662"/>
        <v>1.0068371472522089</v>
      </c>
      <c r="I21221" s="115">
        <f t="shared" si="663"/>
        <v>49.7881</v>
      </c>
    </row>
    <row r="21222" spans="1:9" hidden="1">
      <c r="A21222" s="115" t="s">
        <v>54148</v>
      </c>
      <c r="B21222" s="115" t="s">
        <v>54149</v>
      </c>
      <c r="C21222" s="115" t="s">
        <v>54150</v>
      </c>
      <c r="D21222" s="115" t="s">
        <v>1138</v>
      </c>
      <c r="E21222" s="115">
        <v>85.24</v>
      </c>
      <c r="F21222" s="674">
        <v>293.83600000000001</v>
      </c>
      <c r="G21222" s="674">
        <v>295.84500000000003</v>
      </c>
      <c r="H21222" s="115">
        <f t="shared" si="662"/>
        <v>1.0068371472522089</v>
      </c>
      <c r="I21222" s="115">
        <f t="shared" si="663"/>
        <v>85.822800000000001</v>
      </c>
    </row>
    <row r="21223" spans="1:9" hidden="1">
      <c r="A21223" s="115" t="s">
        <v>54151</v>
      </c>
      <c r="B21223" s="115" t="s">
        <v>54152</v>
      </c>
      <c r="C21223" s="115" t="s">
        <v>54153</v>
      </c>
      <c r="D21223" s="115" t="s">
        <v>1138</v>
      </c>
      <c r="E21223" s="115">
        <v>103</v>
      </c>
      <c r="F21223" s="674">
        <v>293.83600000000001</v>
      </c>
      <c r="G21223" s="674">
        <v>295.84500000000003</v>
      </c>
      <c r="H21223" s="115">
        <f t="shared" si="662"/>
        <v>1.0068371472522089</v>
      </c>
      <c r="I21223" s="115">
        <f t="shared" si="663"/>
        <v>103.7042</v>
      </c>
    </row>
    <row r="21224" spans="1:9" hidden="1">
      <c r="A21224" s="115" t="s">
        <v>54154</v>
      </c>
      <c r="B21224" s="115" t="s">
        <v>54155</v>
      </c>
      <c r="C21224" s="115" t="s">
        <v>54156</v>
      </c>
      <c r="D21224" s="115" t="s">
        <v>1138</v>
      </c>
      <c r="E21224" s="115">
        <v>159.65</v>
      </c>
      <c r="F21224" s="674">
        <v>293.83600000000001</v>
      </c>
      <c r="G21224" s="674">
        <v>295.84500000000003</v>
      </c>
      <c r="H21224" s="115">
        <f t="shared" si="662"/>
        <v>1.0068371472522089</v>
      </c>
      <c r="I21224" s="115">
        <f t="shared" si="663"/>
        <v>160.74160000000001</v>
      </c>
    </row>
    <row r="21225" spans="1:9" hidden="1">
      <c r="A21225" s="115" t="s">
        <v>54157</v>
      </c>
      <c r="B21225" s="115" t="s">
        <v>54158</v>
      </c>
      <c r="C21225" s="115" t="s">
        <v>54159</v>
      </c>
      <c r="D21225" s="115" t="s">
        <v>1138</v>
      </c>
      <c r="E21225" s="115">
        <v>542.63</v>
      </c>
      <c r="F21225" s="674">
        <v>293.83600000000001</v>
      </c>
      <c r="G21225" s="674">
        <v>295.84500000000003</v>
      </c>
      <c r="H21225" s="115">
        <f t="shared" si="662"/>
        <v>1.0068371472522089</v>
      </c>
      <c r="I21225" s="115">
        <f t="shared" si="663"/>
        <v>546.34</v>
      </c>
    </row>
    <row r="21226" spans="1:9" hidden="1">
      <c r="A21226" s="115" t="s">
        <v>54160</v>
      </c>
      <c r="B21226" s="115" t="s">
        <v>54161</v>
      </c>
      <c r="C21226" s="115" t="s">
        <v>54162</v>
      </c>
      <c r="D21226" s="115" t="s">
        <v>1138</v>
      </c>
      <c r="E21226" s="115">
        <v>630.70000000000005</v>
      </c>
      <c r="F21226" s="674">
        <v>293.83600000000001</v>
      </c>
      <c r="G21226" s="674">
        <v>295.84500000000003</v>
      </c>
      <c r="H21226" s="115">
        <f t="shared" si="662"/>
        <v>1.0068371472522089</v>
      </c>
      <c r="I21226" s="115">
        <f t="shared" si="663"/>
        <v>635.01220000000001</v>
      </c>
    </row>
    <row r="21227" spans="1:9" hidden="1">
      <c r="A21227" s="115" t="s">
        <v>54163</v>
      </c>
      <c r="B21227" s="115" t="s">
        <v>54164</v>
      </c>
      <c r="C21227" s="115" t="s">
        <v>54165</v>
      </c>
      <c r="D21227" s="115" t="s">
        <v>1138</v>
      </c>
      <c r="E21227" s="115">
        <v>896.63</v>
      </c>
      <c r="F21227" s="674">
        <v>293.83600000000001</v>
      </c>
      <c r="G21227" s="674">
        <v>295.84500000000003</v>
      </c>
      <c r="H21227" s="115">
        <f t="shared" si="662"/>
        <v>1.0068371472522089</v>
      </c>
      <c r="I21227" s="115">
        <f t="shared" si="663"/>
        <v>902.7604</v>
      </c>
    </row>
    <row r="21228" spans="1:9" hidden="1">
      <c r="A21228" s="115" t="s">
        <v>54166</v>
      </c>
      <c r="B21228" s="115" t="s">
        <v>54167</v>
      </c>
      <c r="C21228" s="115" t="s">
        <v>54168</v>
      </c>
      <c r="D21228" s="115" t="s">
        <v>1138</v>
      </c>
      <c r="E21228" s="115">
        <v>883.75</v>
      </c>
      <c r="F21228" s="674">
        <v>293.83600000000001</v>
      </c>
      <c r="G21228" s="674">
        <v>295.84500000000003</v>
      </c>
      <c r="H21228" s="115">
        <f t="shared" si="662"/>
        <v>1.0068371472522089</v>
      </c>
      <c r="I21228" s="115">
        <f t="shared" si="663"/>
        <v>889.79229999999995</v>
      </c>
    </row>
    <row r="21229" spans="1:9" hidden="1">
      <c r="A21229" s="115" t="s">
        <v>54169</v>
      </c>
      <c r="B21229" s="115" t="s">
        <v>54170</v>
      </c>
      <c r="C21229" s="115" t="s">
        <v>54171</v>
      </c>
      <c r="D21229" s="115" t="s">
        <v>1138</v>
      </c>
      <c r="E21229" s="115">
        <v>1124.45</v>
      </c>
      <c r="F21229" s="674">
        <v>293.83600000000001</v>
      </c>
      <c r="G21229" s="674">
        <v>295.84500000000003</v>
      </c>
      <c r="H21229" s="115">
        <f t="shared" si="662"/>
        <v>1.0068371472522089</v>
      </c>
      <c r="I21229" s="115">
        <f t="shared" si="663"/>
        <v>1132.1379999999999</v>
      </c>
    </row>
    <row r="21230" spans="1:9" hidden="1">
      <c r="A21230" s="115" t="s">
        <v>54172</v>
      </c>
      <c r="B21230" s="115" t="s">
        <v>54173</v>
      </c>
      <c r="C21230" s="115" t="s">
        <v>54174</v>
      </c>
      <c r="D21230" s="115" t="s">
        <v>1138</v>
      </c>
      <c r="E21230" s="115">
        <v>1273.6500000000001</v>
      </c>
      <c r="F21230" s="674">
        <v>293.83600000000001</v>
      </c>
      <c r="G21230" s="674">
        <v>295.84500000000003</v>
      </c>
      <c r="H21230" s="115">
        <f t="shared" si="662"/>
        <v>1.0068371472522089</v>
      </c>
      <c r="I21230" s="115">
        <f t="shared" si="663"/>
        <v>1282.3580999999999</v>
      </c>
    </row>
    <row r="21231" spans="1:9" hidden="1">
      <c r="A21231" s="115" t="s">
        <v>54175</v>
      </c>
      <c r="B21231" s="115" t="s">
        <v>54176</v>
      </c>
      <c r="C21231" s="115" t="s">
        <v>54177</v>
      </c>
      <c r="D21231" s="115" t="s">
        <v>1138</v>
      </c>
      <c r="E21231" s="115">
        <v>1744.32</v>
      </c>
      <c r="F21231" s="674">
        <v>293.83600000000001</v>
      </c>
      <c r="G21231" s="674">
        <v>295.84500000000003</v>
      </c>
      <c r="H21231" s="115">
        <f t="shared" si="662"/>
        <v>1.0068371472522089</v>
      </c>
      <c r="I21231" s="115">
        <f t="shared" si="663"/>
        <v>1756.2462</v>
      </c>
    </row>
    <row r="21232" spans="1:9" hidden="1">
      <c r="A21232" s="115" t="s">
        <v>54178</v>
      </c>
      <c r="B21232" s="115" t="s">
        <v>54179</v>
      </c>
      <c r="C21232" s="115" t="s">
        <v>53016</v>
      </c>
      <c r="D21232" s="115" t="s">
        <v>1138</v>
      </c>
      <c r="E21232" s="115">
        <v>356.91579999999999</v>
      </c>
      <c r="F21232" s="674">
        <v>293.83600000000001</v>
      </c>
      <c r="G21232" s="674">
        <v>295.84500000000003</v>
      </c>
      <c r="H21232" s="115">
        <f t="shared" si="662"/>
        <v>1.0068371472522089</v>
      </c>
      <c r="I21232" s="115">
        <f t="shared" si="663"/>
        <v>359.35610000000003</v>
      </c>
    </row>
    <row r="21233" spans="1:9" hidden="1">
      <c r="A21233" s="115" t="s">
        <v>54180</v>
      </c>
      <c r="B21233" s="115" t="s">
        <v>54181</v>
      </c>
      <c r="C21233" s="115" t="s">
        <v>53019</v>
      </c>
      <c r="D21233" s="115" t="s">
        <v>1138</v>
      </c>
      <c r="E21233" s="115">
        <v>387.96</v>
      </c>
      <c r="F21233" s="674">
        <v>293.83600000000001</v>
      </c>
      <c r="G21233" s="674">
        <v>295.84500000000003</v>
      </c>
      <c r="H21233" s="115">
        <f t="shared" si="662"/>
        <v>1.0068371472522089</v>
      </c>
      <c r="I21233" s="115">
        <f t="shared" si="663"/>
        <v>390.61250000000001</v>
      </c>
    </row>
    <row r="21234" spans="1:9" hidden="1">
      <c r="A21234" s="115" t="s">
        <v>54182</v>
      </c>
      <c r="B21234" s="115" t="s">
        <v>54183</v>
      </c>
      <c r="C21234" s="115" t="s">
        <v>53022</v>
      </c>
      <c r="D21234" s="115" t="s">
        <v>1138</v>
      </c>
      <c r="E21234" s="115">
        <v>449.1515</v>
      </c>
      <c r="F21234" s="674">
        <v>293.83600000000001</v>
      </c>
      <c r="G21234" s="674">
        <v>295.84500000000003</v>
      </c>
      <c r="H21234" s="115">
        <f t="shared" si="662"/>
        <v>1.0068371472522089</v>
      </c>
      <c r="I21234" s="115">
        <f t="shared" si="663"/>
        <v>452.22239999999999</v>
      </c>
    </row>
    <row r="21235" spans="1:9" hidden="1">
      <c r="A21235" s="115" t="s">
        <v>54184</v>
      </c>
      <c r="B21235" s="115" t="s">
        <v>54185</v>
      </c>
      <c r="C21235" s="115" t="s">
        <v>53025</v>
      </c>
      <c r="D21235" s="115" t="s">
        <v>1138</v>
      </c>
      <c r="E21235" s="115">
        <v>548.46900000000005</v>
      </c>
      <c r="F21235" s="674">
        <v>293.83600000000001</v>
      </c>
      <c r="G21235" s="674">
        <v>295.84500000000003</v>
      </c>
      <c r="H21235" s="115">
        <f t="shared" si="662"/>
        <v>1.0068371472522089</v>
      </c>
      <c r="I21235" s="115">
        <f t="shared" si="663"/>
        <v>552.21900000000005</v>
      </c>
    </row>
    <row r="21236" spans="1:9" hidden="1">
      <c r="A21236" s="115" t="s">
        <v>54186</v>
      </c>
      <c r="B21236" s="115" t="s">
        <v>54187</v>
      </c>
      <c r="C21236" s="115" t="s">
        <v>53028</v>
      </c>
      <c r="D21236" s="115" t="s">
        <v>1138</v>
      </c>
      <c r="E21236" s="115">
        <v>727.91150000000005</v>
      </c>
      <c r="F21236" s="674">
        <v>293.83600000000001</v>
      </c>
      <c r="G21236" s="674">
        <v>295.84500000000003</v>
      </c>
      <c r="H21236" s="115">
        <f t="shared" si="662"/>
        <v>1.0068371472522089</v>
      </c>
      <c r="I21236" s="115">
        <f t="shared" si="663"/>
        <v>732.88829999999996</v>
      </c>
    </row>
    <row r="21237" spans="1:9" hidden="1">
      <c r="A21237" s="115" t="s">
        <v>54188</v>
      </c>
      <c r="B21237" s="115" t="s">
        <v>54189</v>
      </c>
      <c r="C21237" s="115" t="s">
        <v>53031</v>
      </c>
      <c r="D21237" s="115" t="s">
        <v>1138</v>
      </c>
      <c r="E21237" s="115">
        <v>168.6275</v>
      </c>
      <c r="F21237" s="674">
        <v>293.83600000000001</v>
      </c>
      <c r="G21237" s="674">
        <v>295.84500000000003</v>
      </c>
      <c r="H21237" s="115">
        <f t="shared" si="662"/>
        <v>1.0068371472522089</v>
      </c>
      <c r="I21237" s="115">
        <f t="shared" si="663"/>
        <v>169.78039999999999</v>
      </c>
    </row>
    <row r="21238" spans="1:9" hidden="1">
      <c r="A21238" s="115" t="s">
        <v>54190</v>
      </c>
      <c r="B21238" s="115" t="s">
        <v>54191</v>
      </c>
      <c r="C21238" s="115" t="s">
        <v>53034</v>
      </c>
      <c r="D21238" s="115" t="s">
        <v>1138</v>
      </c>
      <c r="E21238" s="115">
        <v>340.07100000000003</v>
      </c>
      <c r="F21238" s="674">
        <v>293.83600000000001</v>
      </c>
      <c r="G21238" s="674">
        <v>295.84500000000003</v>
      </c>
      <c r="H21238" s="115">
        <f t="shared" si="662"/>
        <v>1.0068371472522089</v>
      </c>
      <c r="I21238" s="115">
        <f t="shared" si="663"/>
        <v>342.39609999999999</v>
      </c>
    </row>
    <row r="21239" spans="1:9" hidden="1">
      <c r="A21239" s="115" t="s">
        <v>54192</v>
      </c>
      <c r="B21239" s="115" t="s">
        <v>54193</v>
      </c>
      <c r="C21239" s="115" t="s">
        <v>53037</v>
      </c>
      <c r="D21239" s="115" t="s">
        <v>1138</v>
      </c>
      <c r="E21239" s="115">
        <v>681.43780000000004</v>
      </c>
      <c r="F21239" s="674">
        <v>293.83600000000001</v>
      </c>
      <c r="G21239" s="674">
        <v>295.84500000000003</v>
      </c>
      <c r="H21239" s="115">
        <f t="shared" si="662"/>
        <v>1.0068371472522089</v>
      </c>
      <c r="I21239" s="115">
        <f t="shared" si="663"/>
        <v>686.09690000000001</v>
      </c>
    </row>
    <row r="21240" spans="1:9" hidden="1">
      <c r="A21240" s="115" t="s">
        <v>54194</v>
      </c>
      <c r="B21240" s="115" t="s">
        <v>54195</v>
      </c>
      <c r="C21240" s="115" t="s">
        <v>53040</v>
      </c>
      <c r="D21240" s="115" t="s">
        <v>1138</v>
      </c>
      <c r="E21240" s="115">
        <v>340.07100000000003</v>
      </c>
      <c r="F21240" s="674">
        <v>293.83600000000001</v>
      </c>
      <c r="G21240" s="674">
        <v>295.84500000000003</v>
      </c>
      <c r="H21240" s="115">
        <f t="shared" si="662"/>
        <v>1.0068371472522089</v>
      </c>
      <c r="I21240" s="115">
        <f t="shared" si="663"/>
        <v>342.39609999999999</v>
      </c>
    </row>
    <row r="21241" spans="1:9" hidden="1">
      <c r="A21241" s="115" t="s">
        <v>54196</v>
      </c>
      <c r="B21241" s="115" t="s">
        <v>54197</v>
      </c>
      <c r="C21241" s="115" t="s">
        <v>53043</v>
      </c>
      <c r="D21241" s="115" t="s">
        <v>1138</v>
      </c>
      <c r="E21241" s="115">
        <v>402.15940000000001</v>
      </c>
      <c r="F21241" s="674">
        <v>293.83600000000001</v>
      </c>
      <c r="G21241" s="674">
        <v>295.84500000000003</v>
      </c>
      <c r="H21241" s="115">
        <f t="shared" si="662"/>
        <v>1.0068371472522089</v>
      </c>
      <c r="I21241" s="115">
        <f t="shared" si="663"/>
        <v>404.90899999999999</v>
      </c>
    </row>
    <row r="21242" spans="1:9" hidden="1">
      <c r="A21242" s="115" t="s">
        <v>54198</v>
      </c>
      <c r="B21242" s="115" t="s">
        <v>54199</v>
      </c>
      <c r="C21242" s="115" t="s">
        <v>53046</v>
      </c>
      <c r="D21242" s="115" t="s">
        <v>1138</v>
      </c>
      <c r="E21242" s="115">
        <v>340.07100000000003</v>
      </c>
      <c r="F21242" s="674">
        <v>293.83600000000001</v>
      </c>
      <c r="G21242" s="674">
        <v>295.84500000000003</v>
      </c>
      <c r="H21242" s="115">
        <f t="shared" si="662"/>
        <v>1.0068371472522089</v>
      </c>
      <c r="I21242" s="115">
        <f t="shared" si="663"/>
        <v>342.39609999999999</v>
      </c>
    </row>
    <row r="21243" spans="1:9" hidden="1">
      <c r="A21243" s="115" t="s">
        <v>54200</v>
      </c>
      <c r="B21243" s="115" t="s">
        <v>54201</v>
      </c>
      <c r="C21243" s="115" t="s">
        <v>53049</v>
      </c>
      <c r="D21243" s="115" t="s">
        <v>1138</v>
      </c>
      <c r="E21243" s="115">
        <v>402.15940000000001</v>
      </c>
      <c r="F21243" s="674">
        <v>293.83600000000001</v>
      </c>
      <c r="G21243" s="674">
        <v>295.84500000000003</v>
      </c>
      <c r="H21243" s="115">
        <f t="shared" si="662"/>
        <v>1.0068371472522089</v>
      </c>
      <c r="I21243" s="115">
        <f t="shared" si="663"/>
        <v>404.90899999999999</v>
      </c>
    </row>
    <row r="21244" spans="1:9" hidden="1">
      <c r="A21244" s="115" t="s">
        <v>54202</v>
      </c>
      <c r="B21244" s="115" t="s">
        <v>54203</v>
      </c>
      <c r="C21244" s="115" t="s">
        <v>53052</v>
      </c>
      <c r="D21244" s="115" t="s">
        <v>1138</v>
      </c>
      <c r="E21244" s="115">
        <v>620.88400000000001</v>
      </c>
      <c r="F21244" s="674">
        <v>293.83600000000001</v>
      </c>
      <c r="G21244" s="674">
        <v>295.84500000000003</v>
      </c>
      <c r="H21244" s="115">
        <f t="shared" si="662"/>
        <v>1.0068371472522089</v>
      </c>
      <c r="I21244" s="115">
        <f t="shared" si="663"/>
        <v>625.12909999999999</v>
      </c>
    </row>
    <row r="21245" spans="1:9" hidden="1">
      <c r="A21245" s="115" t="s">
        <v>54204</v>
      </c>
      <c r="B21245" s="115" t="s">
        <v>54205</v>
      </c>
      <c r="C21245" s="115" t="s">
        <v>53055</v>
      </c>
      <c r="D21245" s="115" t="s">
        <v>1138</v>
      </c>
      <c r="E21245" s="115">
        <v>1862.652</v>
      </c>
      <c r="F21245" s="674">
        <v>293.83600000000001</v>
      </c>
      <c r="G21245" s="674">
        <v>295.84500000000003</v>
      </c>
      <c r="H21245" s="115">
        <f t="shared" si="662"/>
        <v>1.0068371472522089</v>
      </c>
      <c r="I21245" s="115">
        <f t="shared" si="663"/>
        <v>1875.3871999999999</v>
      </c>
    </row>
    <row r="21246" spans="1:9" hidden="1">
      <c r="A21246" s="115" t="s">
        <v>54206</v>
      </c>
      <c r="B21246" s="115" t="s">
        <v>54207</v>
      </c>
      <c r="C21246" s="115" t="s">
        <v>53058</v>
      </c>
      <c r="D21246" s="115" t="s">
        <v>1138</v>
      </c>
      <c r="E21246" s="115">
        <v>155.221</v>
      </c>
      <c r="F21246" s="674">
        <v>293.83600000000001</v>
      </c>
      <c r="G21246" s="674">
        <v>295.84500000000003</v>
      </c>
      <c r="H21246" s="115">
        <f t="shared" si="662"/>
        <v>1.0068371472522089</v>
      </c>
      <c r="I21246" s="115">
        <f t="shared" si="663"/>
        <v>156.28229999999999</v>
      </c>
    </row>
    <row r="21247" spans="1:9" hidden="1">
      <c r="A21247" s="115" t="s">
        <v>54208</v>
      </c>
      <c r="B21247" s="115" t="s">
        <v>54209</v>
      </c>
      <c r="C21247" s="115" t="s">
        <v>53061</v>
      </c>
      <c r="D21247" s="115" t="s">
        <v>1138</v>
      </c>
      <c r="E21247" s="115">
        <v>232.83150000000001</v>
      </c>
      <c r="F21247" s="674">
        <v>293.83600000000001</v>
      </c>
      <c r="G21247" s="674">
        <v>295.84500000000003</v>
      </c>
      <c r="H21247" s="115">
        <f t="shared" si="662"/>
        <v>1.0068371472522089</v>
      </c>
      <c r="I21247" s="115">
        <f t="shared" si="663"/>
        <v>234.42339999999999</v>
      </c>
    </row>
    <row r="21248" spans="1:9" hidden="1">
      <c r="A21248" s="115" t="s">
        <v>54210</v>
      </c>
      <c r="B21248" s="115" t="s">
        <v>54211</v>
      </c>
      <c r="C21248" s="115" t="s">
        <v>53064</v>
      </c>
      <c r="D21248" s="115" t="s">
        <v>1138</v>
      </c>
      <c r="E21248" s="115">
        <v>310.44200000000001</v>
      </c>
      <c r="F21248" s="674">
        <v>293.83600000000001</v>
      </c>
      <c r="G21248" s="674">
        <v>295.84500000000003</v>
      </c>
      <c r="H21248" s="115">
        <f t="shared" si="662"/>
        <v>1.0068371472522089</v>
      </c>
      <c r="I21248" s="115">
        <f t="shared" si="663"/>
        <v>312.56450000000001</v>
      </c>
    </row>
    <row r="21249" spans="1:9" hidden="1">
      <c r="A21249" s="115" t="s">
        <v>54212</v>
      </c>
      <c r="B21249" s="115" t="s">
        <v>54213</v>
      </c>
      <c r="C21249" s="115" t="s">
        <v>53067</v>
      </c>
      <c r="D21249" s="115" t="s">
        <v>1138</v>
      </c>
      <c r="E21249" s="115">
        <v>155.221</v>
      </c>
      <c r="F21249" s="674">
        <v>293.83600000000001</v>
      </c>
      <c r="G21249" s="674">
        <v>295.84500000000003</v>
      </c>
      <c r="H21249" s="115">
        <f t="shared" si="662"/>
        <v>1.0068371472522089</v>
      </c>
      <c r="I21249" s="115">
        <f t="shared" si="663"/>
        <v>156.28229999999999</v>
      </c>
    </row>
    <row r="21250" spans="1:9" hidden="1">
      <c r="A21250" s="115" t="s">
        <v>54214</v>
      </c>
      <c r="B21250" s="115" t="s">
        <v>54215</v>
      </c>
      <c r="C21250" s="115" t="s">
        <v>53070</v>
      </c>
      <c r="D21250" s="115" t="s">
        <v>1138</v>
      </c>
      <c r="E21250" s="115">
        <v>248.3536</v>
      </c>
      <c r="F21250" s="674">
        <v>293.83600000000001</v>
      </c>
      <c r="G21250" s="674">
        <v>295.84500000000003</v>
      </c>
      <c r="H21250" s="115">
        <f t="shared" si="662"/>
        <v>1.0068371472522089</v>
      </c>
      <c r="I21250" s="115">
        <f t="shared" si="663"/>
        <v>250.05160000000001</v>
      </c>
    </row>
    <row r="21251" spans="1:9" hidden="1">
      <c r="A21251" s="115" t="s">
        <v>54216</v>
      </c>
      <c r="B21251" s="115" t="s">
        <v>54217</v>
      </c>
      <c r="C21251" s="115" t="s">
        <v>53073</v>
      </c>
      <c r="D21251" s="115" t="s">
        <v>1138</v>
      </c>
      <c r="E21251" s="115">
        <v>186.26519999999999</v>
      </c>
      <c r="F21251" s="674">
        <v>293.83600000000001</v>
      </c>
      <c r="G21251" s="674">
        <v>295.84500000000003</v>
      </c>
      <c r="H21251" s="115">
        <f t="shared" si="662"/>
        <v>1.0068371472522089</v>
      </c>
      <c r="I21251" s="115">
        <f t="shared" si="663"/>
        <v>187.53870000000001</v>
      </c>
    </row>
    <row r="21252" spans="1:9" hidden="1">
      <c r="A21252" s="115" t="s">
        <v>54218</v>
      </c>
      <c r="B21252" s="115" t="s">
        <v>54219</v>
      </c>
      <c r="C21252" s="115" t="s">
        <v>53076</v>
      </c>
      <c r="D21252" s="115" t="s">
        <v>1138</v>
      </c>
      <c r="E21252" s="115">
        <v>310.44200000000001</v>
      </c>
      <c r="F21252" s="674">
        <v>293.83600000000001</v>
      </c>
      <c r="G21252" s="674">
        <v>295.84500000000003</v>
      </c>
      <c r="H21252" s="115">
        <f t="shared" si="662"/>
        <v>1.0068371472522089</v>
      </c>
      <c r="I21252" s="115">
        <f t="shared" si="663"/>
        <v>312.56450000000001</v>
      </c>
    </row>
    <row r="21253" spans="1:9" hidden="1">
      <c r="A21253" s="115" t="s">
        <v>54220</v>
      </c>
      <c r="B21253" s="115" t="s">
        <v>54221</v>
      </c>
      <c r="C21253" s="115" t="s">
        <v>53079</v>
      </c>
      <c r="D21253" s="115" t="s">
        <v>1138</v>
      </c>
      <c r="E21253" s="115">
        <v>3215.221</v>
      </c>
      <c r="F21253" s="674">
        <v>293.83600000000001</v>
      </c>
      <c r="G21253" s="674">
        <v>295.84500000000003</v>
      </c>
      <c r="H21253" s="115">
        <f t="shared" ref="H21253:H21316" si="664">G21253/F21253</f>
        <v>1.0068371472522089</v>
      </c>
      <c r="I21253" s="115">
        <f t="shared" ref="I21253:I21316" si="665">ROUND(H21253*E21253,4)</f>
        <v>3237.2039</v>
      </c>
    </row>
    <row r="21254" spans="1:9" hidden="1">
      <c r="A21254" s="115" t="s">
        <v>54222</v>
      </c>
      <c r="B21254" s="115" t="s">
        <v>54223</v>
      </c>
      <c r="C21254" s="115" t="s">
        <v>53082</v>
      </c>
      <c r="D21254" s="115" t="s">
        <v>1138</v>
      </c>
      <c r="E21254" s="115">
        <v>3505.221</v>
      </c>
      <c r="F21254" s="674">
        <v>293.83600000000001</v>
      </c>
      <c r="G21254" s="674">
        <v>295.84500000000003</v>
      </c>
      <c r="H21254" s="115">
        <f t="shared" si="664"/>
        <v>1.0068371472522089</v>
      </c>
      <c r="I21254" s="115">
        <f t="shared" si="665"/>
        <v>3529.1867000000002</v>
      </c>
    </row>
    <row r="21255" spans="1:9" hidden="1">
      <c r="A21255" s="115" t="s">
        <v>54224</v>
      </c>
      <c r="B21255" s="115" t="s">
        <v>54225</v>
      </c>
      <c r="C21255" s="115" t="s">
        <v>53085</v>
      </c>
      <c r="D21255" s="115" t="s">
        <v>1138</v>
      </c>
      <c r="E21255" s="115">
        <v>3775.221</v>
      </c>
      <c r="F21255" s="674">
        <v>293.83600000000001</v>
      </c>
      <c r="G21255" s="674">
        <v>295.84500000000003</v>
      </c>
      <c r="H21255" s="115">
        <f t="shared" si="664"/>
        <v>1.0068371472522089</v>
      </c>
      <c r="I21255" s="115">
        <f t="shared" si="665"/>
        <v>3801.0327000000002</v>
      </c>
    </row>
    <row r="21256" spans="1:9" hidden="1">
      <c r="A21256" s="115" t="s">
        <v>54226</v>
      </c>
      <c r="B21256" s="115" t="s">
        <v>54227</v>
      </c>
      <c r="C21256" s="115" t="s">
        <v>53088</v>
      </c>
      <c r="D21256" s="115" t="s">
        <v>1138</v>
      </c>
      <c r="E21256" s="115">
        <v>4105.2209999999995</v>
      </c>
      <c r="F21256" s="674">
        <v>293.83600000000001</v>
      </c>
      <c r="G21256" s="674">
        <v>295.84500000000003</v>
      </c>
      <c r="H21256" s="115">
        <f t="shared" si="664"/>
        <v>1.0068371472522089</v>
      </c>
      <c r="I21256" s="115">
        <f t="shared" si="665"/>
        <v>4133.2889999999998</v>
      </c>
    </row>
    <row r="21257" spans="1:9" hidden="1">
      <c r="A21257" s="115" t="s">
        <v>54228</v>
      </c>
      <c r="B21257" s="115" t="s">
        <v>54229</v>
      </c>
      <c r="C21257" s="115" t="s">
        <v>53091</v>
      </c>
      <c r="D21257" s="115" t="s">
        <v>1138</v>
      </c>
      <c r="E21257" s="115">
        <v>3495.221</v>
      </c>
      <c r="F21257" s="674">
        <v>293.83600000000001</v>
      </c>
      <c r="G21257" s="674">
        <v>295.84500000000003</v>
      </c>
      <c r="H21257" s="115">
        <f t="shared" si="664"/>
        <v>1.0068371472522089</v>
      </c>
      <c r="I21257" s="115">
        <f t="shared" si="665"/>
        <v>3519.1183000000001</v>
      </c>
    </row>
    <row r="21258" spans="1:9" hidden="1">
      <c r="A21258" s="115" t="s">
        <v>54230</v>
      </c>
      <c r="B21258" s="115" t="s">
        <v>54231</v>
      </c>
      <c r="C21258" s="115" t="s">
        <v>53094</v>
      </c>
      <c r="D21258" s="115" t="s">
        <v>1138</v>
      </c>
      <c r="E21258" s="115">
        <v>2800.0709999999999</v>
      </c>
      <c r="F21258" s="674">
        <v>293.83600000000001</v>
      </c>
      <c r="G21258" s="674">
        <v>295.84500000000003</v>
      </c>
      <c r="H21258" s="115">
        <f t="shared" si="664"/>
        <v>1.0068371472522089</v>
      </c>
      <c r="I21258" s="115">
        <f t="shared" si="665"/>
        <v>2819.2154999999998</v>
      </c>
    </row>
    <row r="21259" spans="1:9" hidden="1">
      <c r="A21259" s="115" t="s">
        <v>54232</v>
      </c>
      <c r="B21259" s="115" t="s">
        <v>54233</v>
      </c>
      <c r="C21259" s="115" t="s">
        <v>53097</v>
      </c>
      <c r="D21259" s="115" t="s">
        <v>1138</v>
      </c>
      <c r="E21259" s="115">
        <v>271.61219999999997</v>
      </c>
      <c r="F21259" s="674">
        <v>293.83600000000001</v>
      </c>
      <c r="G21259" s="674">
        <v>295.84500000000003</v>
      </c>
      <c r="H21259" s="115">
        <f t="shared" si="664"/>
        <v>1.0068371472522089</v>
      </c>
      <c r="I21259" s="115">
        <f t="shared" si="665"/>
        <v>273.46929999999998</v>
      </c>
    </row>
    <row r="21260" spans="1:9" hidden="1">
      <c r="A21260" s="115" t="s">
        <v>54234</v>
      </c>
      <c r="B21260" s="115" t="s">
        <v>54235</v>
      </c>
      <c r="C21260" s="115" t="s">
        <v>53100</v>
      </c>
      <c r="D21260" s="115" t="s">
        <v>1138</v>
      </c>
      <c r="E21260" s="115">
        <v>338.51830000000001</v>
      </c>
      <c r="F21260" s="674">
        <v>293.83600000000001</v>
      </c>
      <c r="G21260" s="674">
        <v>295.84500000000003</v>
      </c>
      <c r="H21260" s="115">
        <f t="shared" si="664"/>
        <v>1.0068371472522089</v>
      </c>
      <c r="I21260" s="115">
        <f t="shared" si="665"/>
        <v>340.83280000000002</v>
      </c>
    </row>
    <row r="21261" spans="1:9" hidden="1">
      <c r="A21261" s="115" t="s">
        <v>54236</v>
      </c>
      <c r="B21261" s="115" t="s">
        <v>54237</v>
      </c>
      <c r="C21261" s="115" t="s">
        <v>53103</v>
      </c>
      <c r="D21261" s="115" t="s">
        <v>1138</v>
      </c>
      <c r="E21261" s="115">
        <v>47.641199999999998</v>
      </c>
      <c r="F21261" s="674">
        <v>293.83600000000001</v>
      </c>
      <c r="G21261" s="674">
        <v>295.84500000000003</v>
      </c>
      <c r="H21261" s="115">
        <f t="shared" si="664"/>
        <v>1.0068371472522089</v>
      </c>
      <c r="I21261" s="115">
        <f t="shared" si="665"/>
        <v>47.966900000000003</v>
      </c>
    </row>
    <row r="21262" spans="1:9" hidden="1">
      <c r="A21262" s="115" t="s">
        <v>54238</v>
      </c>
      <c r="B21262" s="115" t="s">
        <v>54239</v>
      </c>
      <c r="C21262" s="115" t="s">
        <v>53106</v>
      </c>
      <c r="D21262" s="115" t="s">
        <v>1138</v>
      </c>
      <c r="E21262" s="115">
        <v>95.282300000000006</v>
      </c>
      <c r="F21262" s="674">
        <v>293.83600000000001</v>
      </c>
      <c r="G21262" s="674">
        <v>295.84500000000003</v>
      </c>
      <c r="H21262" s="115">
        <f t="shared" si="664"/>
        <v>1.0068371472522089</v>
      </c>
      <c r="I21262" s="115">
        <f t="shared" si="665"/>
        <v>95.933800000000005</v>
      </c>
    </row>
    <row r="21263" spans="1:9" hidden="1">
      <c r="A21263" s="115" t="s">
        <v>54240</v>
      </c>
      <c r="B21263" s="115" t="s">
        <v>54241</v>
      </c>
      <c r="C21263" s="115" t="s">
        <v>53109</v>
      </c>
      <c r="D21263" s="115" t="s">
        <v>1138</v>
      </c>
      <c r="E21263" s="115">
        <v>175.04249999999999</v>
      </c>
      <c r="F21263" s="674">
        <v>293.83600000000001</v>
      </c>
      <c r="G21263" s="674">
        <v>295.84500000000003</v>
      </c>
      <c r="H21263" s="115">
        <f t="shared" si="664"/>
        <v>1.0068371472522089</v>
      </c>
      <c r="I21263" s="115">
        <f t="shared" si="665"/>
        <v>176.23929999999999</v>
      </c>
    </row>
    <row r="21264" spans="1:9" hidden="1">
      <c r="A21264" s="115" t="s">
        <v>54242</v>
      </c>
      <c r="B21264" s="115" t="s">
        <v>54243</v>
      </c>
      <c r="C21264" s="115" t="s">
        <v>53112</v>
      </c>
      <c r="D21264" s="115" t="s">
        <v>1138</v>
      </c>
      <c r="E21264" s="115">
        <v>270.32479999999998</v>
      </c>
      <c r="F21264" s="674">
        <v>293.83600000000001</v>
      </c>
      <c r="G21264" s="674">
        <v>295.84500000000003</v>
      </c>
      <c r="H21264" s="115">
        <f t="shared" si="664"/>
        <v>1.0068371472522089</v>
      </c>
      <c r="I21264" s="115">
        <f t="shared" si="665"/>
        <v>272.17309999999998</v>
      </c>
    </row>
    <row r="21265" spans="1:9" hidden="1">
      <c r="A21265" s="115" t="s">
        <v>54244</v>
      </c>
      <c r="B21265" s="115" t="s">
        <v>54245</v>
      </c>
      <c r="C21265" s="115" t="s">
        <v>53115</v>
      </c>
      <c r="D21265" s="115" t="s">
        <v>1138</v>
      </c>
      <c r="E21265" s="115">
        <v>158.26349999999999</v>
      </c>
      <c r="F21265" s="674">
        <v>293.83600000000001</v>
      </c>
      <c r="G21265" s="674">
        <v>295.84500000000003</v>
      </c>
      <c r="H21265" s="115">
        <f t="shared" si="664"/>
        <v>1.0068371472522089</v>
      </c>
      <c r="I21265" s="115">
        <f t="shared" si="665"/>
        <v>159.34559999999999</v>
      </c>
    </row>
    <row r="21266" spans="1:9" hidden="1">
      <c r="A21266" s="115" t="s">
        <v>54246</v>
      </c>
      <c r="B21266" s="115" t="s">
        <v>54247</v>
      </c>
      <c r="C21266" s="115" t="s">
        <v>53118</v>
      </c>
      <c r="D21266" s="115" t="s">
        <v>1138</v>
      </c>
      <c r="E21266" s="115">
        <v>218.2131</v>
      </c>
      <c r="F21266" s="674">
        <v>293.83600000000001</v>
      </c>
      <c r="G21266" s="674">
        <v>295.84500000000003</v>
      </c>
      <c r="H21266" s="115">
        <f t="shared" si="664"/>
        <v>1.0068371472522089</v>
      </c>
      <c r="I21266" s="115">
        <f t="shared" si="665"/>
        <v>219.70509999999999</v>
      </c>
    </row>
    <row r="21267" spans="1:9" hidden="1">
      <c r="A21267" s="115" t="s">
        <v>54248</v>
      </c>
      <c r="B21267" s="115" t="s">
        <v>54249</v>
      </c>
      <c r="C21267" s="115" t="s">
        <v>53121</v>
      </c>
      <c r="D21267" s="115" t="s">
        <v>1138</v>
      </c>
      <c r="E21267" s="115">
        <v>205.27619999999999</v>
      </c>
      <c r="F21267" s="674">
        <v>293.83600000000001</v>
      </c>
      <c r="G21267" s="674">
        <v>295.84500000000003</v>
      </c>
      <c r="H21267" s="115">
        <f t="shared" si="664"/>
        <v>1.0068371472522089</v>
      </c>
      <c r="I21267" s="115">
        <f t="shared" si="665"/>
        <v>206.6797</v>
      </c>
    </row>
    <row r="21268" spans="1:9" hidden="1">
      <c r="A21268" s="115" t="s">
        <v>54250</v>
      </c>
      <c r="B21268" s="115" t="s">
        <v>54251</v>
      </c>
      <c r="C21268" s="115" t="s">
        <v>53124</v>
      </c>
      <c r="D21268" s="115" t="s">
        <v>1138</v>
      </c>
      <c r="E21268" s="115">
        <v>268.25740000000002</v>
      </c>
      <c r="F21268" s="674">
        <v>293.83600000000001</v>
      </c>
      <c r="G21268" s="674">
        <v>295.84500000000003</v>
      </c>
      <c r="H21268" s="115">
        <f t="shared" si="664"/>
        <v>1.0068371472522089</v>
      </c>
      <c r="I21268" s="115">
        <f t="shared" si="665"/>
        <v>270.0915</v>
      </c>
    </row>
    <row r="21269" spans="1:9" hidden="1">
      <c r="A21269" s="115" t="s">
        <v>54252</v>
      </c>
      <c r="B21269" s="115" t="s">
        <v>54253</v>
      </c>
      <c r="C21269" s="115" t="s">
        <v>53127</v>
      </c>
      <c r="D21269" s="115" t="s">
        <v>1138</v>
      </c>
      <c r="E21269" s="115">
        <v>120.35339999999999</v>
      </c>
      <c r="F21269" s="674">
        <v>293.83600000000001</v>
      </c>
      <c r="G21269" s="674">
        <v>295.84500000000003</v>
      </c>
      <c r="H21269" s="115">
        <f t="shared" si="664"/>
        <v>1.0068371472522089</v>
      </c>
      <c r="I21269" s="115">
        <f t="shared" si="665"/>
        <v>121.1763</v>
      </c>
    </row>
    <row r="21270" spans="1:9" hidden="1">
      <c r="A21270" s="115" t="s">
        <v>54254</v>
      </c>
      <c r="B21270" s="115" t="s">
        <v>54255</v>
      </c>
      <c r="C21270" s="115" t="s">
        <v>53130</v>
      </c>
      <c r="D21270" s="115" t="s">
        <v>1138</v>
      </c>
      <c r="E21270" s="115">
        <v>100.93940000000001</v>
      </c>
      <c r="F21270" s="674">
        <v>293.83600000000001</v>
      </c>
      <c r="G21270" s="674">
        <v>295.84500000000003</v>
      </c>
      <c r="H21270" s="115">
        <f t="shared" si="664"/>
        <v>1.0068371472522089</v>
      </c>
      <c r="I21270" s="115">
        <f t="shared" si="665"/>
        <v>101.62949999999999</v>
      </c>
    </row>
    <row r="21271" spans="1:9" hidden="1">
      <c r="A21271" s="115" t="s">
        <v>54256</v>
      </c>
      <c r="B21271" s="115" t="s">
        <v>54257</v>
      </c>
      <c r="C21271" s="115" t="s">
        <v>53133</v>
      </c>
      <c r="D21271" s="115" t="s">
        <v>1138</v>
      </c>
      <c r="E21271" s="115">
        <v>20.151299999999999</v>
      </c>
      <c r="F21271" s="674">
        <v>293.83600000000001</v>
      </c>
      <c r="G21271" s="674">
        <v>295.84500000000003</v>
      </c>
      <c r="H21271" s="115">
        <f t="shared" si="664"/>
        <v>1.0068371472522089</v>
      </c>
      <c r="I21271" s="115">
        <f t="shared" si="665"/>
        <v>20.289100000000001</v>
      </c>
    </row>
    <row r="21272" spans="1:9" hidden="1">
      <c r="A21272" s="115" t="s">
        <v>54258</v>
      </c>
      <c r="B21272" s="115" t="s">
        <v>54259</v>
      </c>
      <c r="C21272" s="115" t="s">
        <v>53136</v>
      </c>
      <c r="D21272" s="115" t="s">
        <v>1138</v>
      </c>
      <c r="E21272" s="115">
        <v>38.585999999999999</v>
      </c>
      <c r="F21272" s="674">
        <v>293.83600000000001</v>
      </c>
      <c r="G21272" s="674">
        <v>295.84500000000003</v>
      </c>
      <c r="H21272" s="115">
        <f t="shared" si="664"/>
        <v>1.0068371472522089</v>
      </c>
      <c r="I21272" s="115">
        <f t="shared" si="665"/>
        <v>38.849800000000002</v>
      </c>
    </row>
    <row r="21273" spans="1:9" hidden="1">
      <c r="A21273" s="115" t="s">
        <v>54260</v>
      </c>
      <c r="B21273" s="115" t="s">
        <v>54261</v>
      </c>
      <c r="C21273" s="115" t="s">
        <v>53139</v>
      </c>
      <c r="D21273" s="115" t="s">
        <v>1138</v>
      </c>
      <c r="E21273" s="115">
        <v>94.106499999999997</v>
      </c>
      <c r="F21273" s="674">
        <v>293.83600000000001</v>
      </c>
      <c r="G21273" s="674">
        <v>295.84500000000003</v>
      </c>
      <c r="H21273" s="115">
        <f t="shared" si="664"/>
        <v>1.0068371472522089</v>
      </c>
      <c r="I21273" s="115">
        <f t="shared" si="665"/>
        <v>94.749899999999997</v>
      </c>
    </row>
    <row r="21274" spans="1:9" hidden="1">
      <c r="A21274" s="115" t="s">
        <v>54262</v>
      </c>
      <c r="B21274" s="115" t="s">
        <v>54263</v>
      </c>
      <c r="C21274" s="115" t="s">
        <v>53142</v>
      </c>
      <c r="D21274" s="115" t="s">
        <v>1138</v>
      </c>
      <c r="E21274" s="115">
        <v>162.7388</v>
      </c>
      <c r="F21274" s="674">
        <v>293.83600000000001</v>
      </c>
      <c r="G21274" s="674">
        <v>295.84500000000003</v>
      </c>
      <c r="H21274" s="115">
        <f t="shared" si="664"/>
        <v>1.0068371472522089</v>
      </c>
      <c r="I21274" s="115">
        <f t="shared" si="665"/>
        <v>163.85149999999999</v>
      </c>
    </row>
    <row r="21275" spans="1:9" hidden="1">
      <c r="A21275" s="115" t="s">
        <v>54264</v>
      </c>
      <c r="B21275" s="115" t="s">
        <v>54265</v>
      </c>
      <c r="C21275" s="115" t="s">
        <v>53145</v>
      </c>
      <c r="D21275" s="115" t="s">
        <v>1138</v>
      </c>
      <c r="E21275" s="115">
        <v>44.464199999999998</v>
      </c>
      <c r="F21275" s="674">
        <v>293.83600000000001</v>
      </c>
      <c r="G21275" s="674">
        <v>295.84500000000003</v>
      </c>
      <c r="H21275" s="115">
        <f t="shared" si="664"/>
        <v>1.0068371472522089</v>
      </c>
      <c r="I21275" s="115">
        <f t="shared" si="665"/>
        <v>44.7682</v>
      </c>
    </row>
    <row r="21276" spans="1:9" hidden="1">
      <c r="A21276" s="115" t="s">
        <v>54266</v>
      </c>
      <c r="B21276" s="115" t="s">
        <v>54267</v>
      </c>
      <c r="C21276" s="115" t="s">
        <v>53148</v>
      </c>
      <c r="D21276" s="115" t="s">
        <v>1138</v>
      </c>
      <c r="E21276" s="115">
        <v>52.806899999999999</v>
      </c>
      <c r="F21276" s="674">
        <v>293.83600000000001</v>
      </c>
      <c r="G21276" s="674">
        <v>295.84500000000003</v>
      </c>
      <c r="H21276" s="115">
        <f t="shared" si="664"/>
        <v>1.0068371472522089</v>
      </c>
      <c r="I21276" s="115">
        <f t="shared" si="665"/>
        <v>53.167900000000003</v>
      </c>
    </row>
    <row r="21277" spans="1:9" hidden="1">
      <c r="A21277" s="115" t="s">
        <v>54268</v>
      </c>
      <c r="B21277" s="115" t="s">
        <v>54269</v>
      </c>
      <c r="C21277" s="115" t="s">
        <v>53151</v>
      </c>
      <c r="D21277" s="115" t="s">
        <v>1138</v>
      </c>
      <c r="E21277" s="115">
        <v>20.553000000000001</v>
      </c>
      <c r="F21277" s="674">
        <v>293.83600000000001</v>
      </c>
      <c r="G21277" s="674">
        <v>295.84500000000003</v>
      </c>
      <c r="H21277" s="115">
        <f t="shared" si="664"/>
        <v>1.0068371472522089</v>
      </c>
      <c r="I21277" s="115">
        <f t="shared" si="665"/>
        <v>20.6935</v>
      </c>
    </row>
    <row r="21278" spans="1:9" hidden="1">
      <c r="A21278" s="115" t="s">
        <v>54270</v>
      </c>
      <c r="B21278" s="115" t="s">
        <v>54271</v>
      </c>
      <c r="C21278" s="115" t="s">
        <v>53154</v>
      </c>
      <c r="D21278" s="115" t="s">
        <v>1138</v>
      </c>
      <c r="E21278" s="115">
        <v>11.485900000000001</v>
      </c>
      <c r="F21278" s="674">
        <v>293.83600000000001</v>
      </c>
      <c r="G21278" s="674">
        <v>295.84500000000003</v>
      </c>
      <c r="H21278" s="115">
        <f t="shared" si="664"/>
        <v>1.0068371472522089</v>
      </c>
      <c r="I21278" s="115">
        <f t="shared" si="665"/>
        <v>11.564399999999999</v>
      </c>
    </row>
    <row r="21279" spans="1:9" hidden="1">
      <c r="A21279" s="115" t="s">
        <v>54272</v>
      </c>
      <c r="B21279" s="115" t="s">
        <v>54273</v>
      </c>
      <c r="C21279" s="115" t="s">
        <v>53157</v>
      </c>
      <c r="D21279" s="115" t="s">
        <v>1138</v>
      </c>
      <c r="E21279" s="115">
        <v>11.8011</v>
      </c>
      <c r="F21279" s="674">
        <v>293.83600000000001</v>
      </c>
      <c r="G21279" s="674">
        <v>295.84500000000003</v>
      </c>
      <c r="H21279" s="115">
        <f t="shared" si="664"/>
        <v>1.0068371472522089</v>
      </c>
      <c r="I21279" s="115">
        <f t="shared" si="665"/>
        <v>11.8818</v>
      </c>
    </row>
    <row r="21280" spans="1:9" hidden="1">
      <c r="A21280" s="115" t="s">
        <v>54274</v>
      </c>
      <c r="B21280" s="115" t="s">
        <v>54275</v>
      </c>
      <c r="C21280" s="115" t="s">
        <v>53160</v>
      </c>
      <c r="D21280" s="115" t="s">
        <v>1138</v>
      </c>
      <c r="E21280" s="115">
        <v>12.482900000000001</v>
      </c>
      <c r="F21280" s="674">
        <v>293.83600000000001</v>
      </c>
      <c r="G21280" s="674">
        <v>295.84500000000003</v>
      </c>
      <c r="H21280" s="115">
        <f t="shared" si="664"/>
        <v>1.0068371472522089</v>
      </c>
      <c r="I21280" s="115">
        <f t="shared" si="665"/>
        <v>12.568199999999999</v>
      </c>
    </row>
    <row r="21281" spans="1:9" hidden="1">
      <c r="A21281" s="115" t="s">
        <v>54276</v>
      </c>
      <c r="B21281" s="115" t="s">
        <v>54277</v>
      </c>
      <c r="C21281" s="115" t="s">
        <v>53163</v>
      </c>
      <c r="D21281" s="115" t="s">
        <v>1138</v>
      </c>
      <c r="E21281" s="115">
        <v>12.8239</v>
      </c>
      <c r="F21281" s="674">
        <v>293.83600000000001</v>
      </c>
      <c r="G21281" s="674">
        <v>295.84500000000003</v>
      </c>
      <c r="H21281" s="115">
        <f t="shared" si="664"/>
        <v>1.0068371472522089</v>
      </c>
      <c r="I21281" s="115">
        <f t="shared" si="665"/>
        <v>12.9116</v>
      </c>
    </row>
    <row r="21282" spans="1:9" hidden="1">
      <c r="A21282" s="115" t="s">
        <v>54278</v>
      </c>
      <c r="B21282" s="115" t="s">
        <v>54279</v>
      </c>
      <c r="C21282" s="115" t="s">
        <v>53166</v>
      </c>
      <c r="D21282" s="115" t="s">
        <v>1138</v>
      </c>
      <c r="E21282" s="115">
        <v>13.256500000000001</v>
      </c>
      <c r="F21282" s="674">
        <v>293.83600000000001</v>
      </c>
      <c r="G21282" s="674">
        <v>295.84500000000003</v>
      </c>
      <c r="H21282" s="115">
        <f t="shared" si="664"/>
        <v>1.0068371472522089</v>
      </c>
      <c r="I21282" s="115">
        <f t="shared" si="665"/>
        <v>13.347099999999999</v>
      </c>
    </row>
    <row r="21283" spans="1:9" hidden="1">
      <c r="A21283" s="115" t="s">
        <v>54280</v>
      </c>
      <c r="B21283" s="115" t="s">
        <v>54281</v>
      </c>
      <c r="C21283" s="115" t="s">
        <v>53169</v>
      </c>
      <c r="D21283" s="115" t="s">
        <v>1138</v>
      </c>
      <c r="E21283" s="115">
        <v>63.579599999999999</v>
      </c>
      <c r="F21283" s="674">
        <v>293.83600000000001</v>
      </c>
      <c r="G21283" s="674">
        <v>295.84500000000003</v>
      </c>
      <c r="H21283" s="115">
        <f t="shared" si="664"/>
        <v>1.0068371472522089</v>
      </c>
      <c r="I21283" s="115">
        <f t="shared" si="665"/>
        <v>64.014300000000006</v>
      </c>
    </row>
    <row r="21284" spans="1:9" hidden="1">
      <c r="A21284" s="115" t="s">
        <v>54282</v>
      </c>
      <c r="B21284" s="115" t="s">
        <v>54283</v>
      </c>
      <c r="C21284" s="115" t="s">
        <v>53172</v>
      </c>
      <c r="D21284" s="115" t="s">
        <v>1138</v>
      </c>
      <c r="E21284" s="115">
        <v>20.553000000000001</v>
      </c>
      <c r="F21284" s="674">
        <v>293.83600000000001</v>
      </c>
      <c r="G21284" s="674">
        <v>295.84500000000003</v>
      </c>
      <c r="H21284" s="115">
        <f t="shared" si="664"/>
        <v>1.0068371472522089</v>
      </c>
      <c r="I21284" s="115">
        <f t="shared" si="665"/>
        <v>20.6935</v>
      </c>
    </row>
    <row r="21285" spans="1:9" hidden="1">
      <c r="A21285" s="115" t="s">
        <v>54284</v>
      </c>
      <c r="B21285" s="115" t="s">
        <v>54285</v>
      </c>
      <c r="C21285" s="115" t="s">
        <v>53175</v>
      </c>
      <c r="D21285" s="115" t="s">
        <v>1138</v>
      </c>
      <c r="E21285" s="115">
        <v>14.015599999999999</v>
      </c>
      <c r="F21285" s="674">
        <v>293.83600000000001</v>
      </c>
      <c r="G21285" s="674">
        <v>295.84500000000003</v>
      </c>
      <c r="H21285" s="115">
        <f t="shared" si="664"/>
        <v>1.0068371472522089</v>
      </c>
      <c r="I21285" s="115">
        <f t="shared" si="665"/>
        <v>14.1114</v>
      </c>
    </row>
    <row r="21286" spans="1:9" hidden="1">
      <c r="A21286" s="115" t="s">
        <v>54286</v>
      </c>
      <c r="B21286" s="115" t="s">
        <v>54287</v>
      </c>
      <c r="C21286" s="115" t="s">
        <v>53178</v>
      </c>
      <c r="D21286" s="115" t="s">
        <v>1138</v>
      </c>
      <c r="E21286" s="115">
        <v>50.389400000000002</v>
      </c>
      <c r="F21286" s="674">
        <v>293.83600000000001</v>
      </c>
      <c r="G21286" s="674">
        <v>295.84500000000003</v>
      </c>
      <c r="H21286" s="115">
        <f t="shared" si="664"/>
        <v>1.0068371472522089</v>
      </c>
      <c r="I21286" s="115">
        <f t="shared" si="665"/>
        <v>50.733899999999998</v>
      </c>
    </row>
    <row r="21287" spans="1:9" hidden="1">
      <c r="A21287" s="115" t="s">
        <v>54288</v>
      </c>
      <c r="B21287" s="115" t="s">
        <v>54289</v>
      </c>
      <c r="C21287" s="115" t="s">
        <v>53181</v>
      </c>
      <c r="D21287" s="115" t="s">
        <v>1138</v>
      </c>
      <c r="E21287" s="115">
        <v>85.927199999999999</v>
      </c>
      <c r="F21287" s="674">
        <v>293.83600000000001</v>
      </c>
      <c r="G21287" s="674">
        <v>295.84500000000003</v>
      </c>
      <c r="H21287" s="115">
        <f t="shared" si="664"/>
        <v>1.0068371472522089</v>
      </c>
      <c r="I21287" s="115">
        <f t="shared" si="665"/>
        <v>86.514700000000005</v>
      </c>
    </row>
    <row r="21288" spans="1:9" hidden="1">
      <c r="A21288" s="115" t="s">
        <v>54290</v>
      </c>
      <c r="B21288" s="115" t="s">
        <v>54291</v>
      </c>
      <c r="C21288" s="115" t="s">
        <v>53184</v>
      </c>
      <c r="D21288" s="115" t="s">
        <v>1138</v>
      </c>
      <c r="E21288" s="115">
        <v>218.29929999999999</v>
      </c>
      <c r="F21288" s="674">
        <v>293.83600000000001</v>
      </c>
      <c r="G21288" s="674">
        <v>295.84500000000003</v>
      </c>
      <c r="H21288" s="115">
        <f t="shared" si="664"/>
        <v>1.0068371472522089</v>
      </c>
      <c r="I21288" s="115">
        <f t="shared" si="665"/>
        <v>219.79179999999999</v>
      </c>
    </row>
    <row r="21289" spans="1:9" hidden="1">
      <c r="A21289" s="115" t="s">
        <v>54292</v>
      </c>
      <c r="B21289" s="115" t="s">
        <v>54293</v>
      </c>
      <c r="C21289" s="115" t="s">
        <v>53187</v>
      </c>
      <c r="D21289" s="115" t="s">
        <v>1138</v>
      </c>
      <c r="E21289" s="115">
        <v>369.35090000000002</v>
      </c>
      <c r="F21289" s="674">
        <v>293.83600000000001</v>
      </c>
      <c r="G21289" s="674">
        <v>295.84500000000003</v>
      </c>
      <c r="H21289" s="115">
        <f t="shared" si="664"/>
        <v>1.0068371472522089</v>
      </c>
      <c r="I21289" s="115">
        <f t="shared" si="665"/>
        <v>371.87619999999998</v>
      </c>
    </row>
    <row r="21290" spans="1:9" hidden="1">
      <c r="A21290" s="115" t="s">
        <v>54294</v>
      </c>
      <c r="B21290" s="115" t="s">
        <v>54295</v>
      </c>
      <c r="C21290" s="115" t="s">
        <v>53190</v>
      </c>
      <c r="D21290" s="115" t="s">
        <v>1138</v>
      </c>
      <c r="E21290" s="115">
        <v>98.702500000000001</v>
      </c>
      <c r="F21290" s="674">
        <v>293.83600000000001</v>
      </c>
      <c r="G21290" s="674">
        <v>295.84500000000003</v>
      </c>
      <c r="H21290" s="115">
        <f t="shared" si="664"/>
        <v>1.0068371472522089</v>
      </c>
      <c r="I21290" s="115">
        <f t="shared" si="665"/>
        <v>99.377300000000005</v>
      </c>
    </row>
    <row r="21291" spans="1:9" hidden="1">
      <c r="A21291" s="115" t="s">
        <v>54296</v>
      </c>
      <c r="B21291" s="115" t="s">
        <v>54297</v>
      </c>
      <c r="C21291" s="115" t="s">
        <v>53193</v>
      </c>
      <c r="D21291" s="115" t="s">
        <v>1138</v>
      </c>
      <c r="E21291" s="115">
        <v>120.6504</v>
      </c>
      <c r="F21291" s="674">
        <v>293.83600000000001</v>
      </c>
      <c r="G21291" s="674">
        <v>295.84500000000003</v>
      </c>
      <c r="H21291" s="115">
        <f t="shared" si="664"/>
        <v>1.0068371472522089</v>
      </c>
      <c r="I21291" s="115">
        <f t="shared" si="665"/>
        <v>121.4753</v>
      </c>
    </row>
    <row r="21292" spans="1:9" hidden="1">
      <c r="A21292" s="115" t="s">
        <v>54298</v>
      </c>
      <c r="B21292" s="115" t="s">
        <v>54299</v>
      </c>
      <c r="C21292" s="115" t="s">
        <v>53196</v>
      </c>
      <c r="D21292" s="115" t="s">
        <v>1138</v>
      </c>
      <c r="E21292" s="115">
        <v>146.78389999999999</v>
      </c>
      <c r="F21292" s="674">
        <v>293.83600000000001</v>
      </c>
      <c r="G21292" s="674">
        <v>295.84500000000003</v>
      </c>
      <c r="H21292" s="115">
        <f t="shared" si="664"/>
        <v>1.0068371472522089</v>
      </c>
      <c r="I21292" s="115">
        <f t="shared" si="665"/>
        <v>147.78749999999999</v>
      </c>
    </row>
    <row r="21293" spans="1:9" hidden="1">
      <c r="A21293" s="115" t="s">
        <v>54300</v>
      </c>
      <c r="B21293" s="115" t="s">
        <v>54301</v>
      </c>
      <c r="C21293" s="115" t="s">
        <v>53199</v>
      </c>
      <c r="D21293" s="115" t="s">
        <v>1138</v>
      </c>
      <c r="E21293" s="115">
        <v>163.887</v>
      </c>
      <c r="F21293" s="674">
        <v>293.83600000000001</v>
      </c>
      <c r="G21293" s="674">
        <v>295.84500000000003</v>
      </c>
      <c r="H21293" s="115">
        <f t="shared" si="664"/>
        <v>1.0068371472522089</v>
      </c>
      <c r="I21293" s="115">
        <f t="shared" si="665"/>
        <v>165.00749999999999</v>
      </c>
    </row>
    <row r="21294" spans="1:9" hidden="1">
      <c r="A21294" s="115" t="s">
        <v>54302</v>
      </c>
      <c r="B21294" s="115" t="s">
        <v>54303</v>
      </c>
      <c r="C21294" s="115" t="s">
        <v>53202</v>
      </c>
      <c r="D21294" s="115" t="s">
        <v>1138</v>
      </c>
      <c r="E21294" s="115">
        <v>195.63890000000001</v>
      </c>
      <c r="F21294" s="674">
        <v>293.83600000000001</v>
      </c>
      <c r="G21294" s="674">
        <v>295.84500000000003</v>
      </c>
      <c r="H21294" s="115">
        <f t="shared" si="664"/>
        <v>1.0068371472522089</v>
      </c>
      <c r="I21294" s="115">
        <f t="shared" si="665"/>
        <v>196.97649999999999</v>
      </c>
    </row>
    <row r="21295" spans="1:9" hidden="1">
      <c r="A21295" s="115" t="s">
        <v>54304</v>
      </c>
      <c r="B21295" s="115" t="s">
        <v>54305</v>
      </c>
      <c r="C21295" s="115" t="s">
        <v>53205</v>
      </c>
      <c r="D21295" s="115" t="s">
        <v>1138</v>
      </c>
      <c r="E21295" s="115">
        <v>236.12629999999999</v>
      </c>
      <c r="F21295" s="674">
        <v>293.83600000000001</v>
      </c>
      <c r="G21295" s="674">
        <v>295.84500000000003</v>
      </c>
      <c r="H21295" s="115">
        <f t="shared" si="664"/>
        <v>1.0068371472522089</v>
      </c>
      <c r="I21295" s="115">
        <f t="shared" si="665"/>
        <v>237.7407</v>
      </c>
    </row>
    <row r="21296" spans="1:9" hidden="1">
      <c r="A21296" s="115" t="s">
        <v>54306</v>
      </c>
      <c r="B21296" s="115" t="s">
        <v>54307</v>
      </c>
      <c r="C21296" s="115" t="s">
        <v>53208</v>
      </c>
      <c r="D21296" s="115" t="s">
        <v>1138</v>
      </c>
      <c r="E21296" s="115">
        <v>598.10559999999998</v>
      </c>
      <c r="F21296" s="674">
        <v>293.83600000000001</v>
      </c>
      <c r="G21296" s="674">
        <v>295.84500000000003</v>
      </c>
      <c r="H21296" s="115">
        <f t="shared" si="664"/>
        <v>1.0068371472522089</v>
      </c>
      <c r="I21296" s="115">
        <f t="shared" si="665"/>
        <v>602.19489999999996</v>
      </c>
    </row>
    <row r="21297" spans="1:9" hidden="1">
      <c r="A21297" s="115" t="s">
        <v>54308</v>
      </c>
      <c r="B21297" s="115" t="s">
        <v>54309</v>
      </c>
      <c r="C21297" s="115" t="s">
        <v>53211</v>
      </c>
      <c r="D21297" s="115" t="s">
        <v>1138</v>
      </c>
      <c r="E21297" s="115">
        <v>1177.5782999999999</v>
      </c>
      <c r="F21297" s="674">
        <v>293.83600000000001</v>
      </c>
      <c r="G21297" s="674">
        <v>295.84500000000003</v>
      </c>
      <c r="H21297" s="115">
        <f t="shared" si="664"/>
        <v>1.0068371472522089</v>
      </c>
      <c r="I21297" s="115">
        <f t="shared" si="665"/>
        <v>1185.6296</v>
      </c>
    </row>
    <row r="21298" spans="1:9" hidden="1">
      <c r="A21298" s="115" t="s">
        <v>54310</v>
      </c>
      <c r="B21298" s="115" t="s">
        <v>54311</v>
      </c>
      <c r="C21298" s="115" t="s">
        <v>53214</v>
      </c>
      <c r="D21298" s="115" t="s">
        <v>1138</v>
      </c>
      <c r="E21298" s="115">
        <v>236.12629999999999</v>
      </c>
      <c r="F21298" s="674">
        <v>293.83600000000001</v>
      </c>
      <c r="G21298" s="674">
        <v>295.84500000000003</v>
      </c>
      <c r="H21298" s="115">
        <f t="shared" si="664"/>
        <v>1.0068371472522089</v>
      </c>
      <c r="I21298" s="115">
        <f t="shared" si="665"/>
        <v>237.7407</v>
      </c>
    </row>
    <row r="21299" spans="1:9" hidden="1">
      <c r="A21299" s="115" t="s">
        <v>54312</v>
      </c>
      <c r="B21299" s="115" t="s">
        <v>54313</v>
      </c>
      <c r="C21299" s="115" t="s">
        <v>53217</v>
      </c>
      <c r="D21299" s="115" t="s">
        <v>1138</v>
      </c>
      <c r="E21299" s="115">
        <v>464.10129999999998</v>
      </c>
      <c r="F21299" s="674">
        <v>293.83600000000001</v>
      </c>
      <c r="G21299" s="674">
        <v>295.84500000000003</v>
      </c>
      <c r="H21299" s="115">
        <f t="shared" si="664"/>
        <v>1.0068371472522089</v>
      </c>
      <c r="I21299" s="115">
        <f t="shared" si="665"/>
        <v>467.27440000000001</v>
      </c>
    </row>
    <row r="21300" spans="1:9" hidden="1">
      <c r="A21300" s="115" t="s">
        <v>54314</v>
      </c>
      <c r="B21300" s="115" t="s">
        <v>54315</v>
      </c>
      <c r="C21300" s="115" t="s">
        <v>53220</v>
      </c>
      <c r="D21300" s="115" t="s">
        <v>1138</v>
      </c>
      <c r="E21300" s="115">
        <v>236.12629999999999</v>
      </c>
      <c r="F21300" s="674">
        <v>293.83600000000001</v>
      </c>
      <c r="G21300" s="674">
        <v>295.84500000000003</v>
      </c>
      <c r="H21300" s="115">
        <f t="shared" si="664"/>
        <v>1.0068371472522089</v>
      </c>
      <c r="I21300" s="115">
        <f t="shared" si="665"/>
        <v>237.7407</v>
      </c>
    </row>
    <row r="21301" spans="1:9" hidden="1">
      <c r="A21301" s="115" t="s">
        <v>54316</v>
      </c>
      <c r="B21301" s="115" t="s">
        <v>54317</v>
      </c>
      <c r="C21301" s="115" t="s">
        <v>53223</v>
      </c>
      <c r="D21301" s="115" t="s">
        <v>1138</v>
      </c>
      <c r="E21301" s="115">
        <v>464.10129999999998</v>
      </c>
      <c r="F21301" s="674">
        <v>293.83600000000001</v>
      </c>
      <c r="G21301" s="674">
        <v>295.84500000000003</v>
      </c>
      <c r="H21301" s="115">
        <f t="shared" si="664"/>
        <v>1.0068371472522089</v>
      </c>
      <c r="I21301" s="115">
        <f t="shared" si="665"/>
        <v>467.27440000000001</v>
      </c>
    </row>
    <row r="21302" spans="1:9" hidden="1">
      <c r="A21302" s="115" t="s">
        <v>54318</v>
      </c>
      <c r="B21302" s="115" t="s">
        <v>54319</v>
      </c>
      <c r="C21302" s="115" t="s">
        <v>53226</v>
      </c>
      <c r="D21302" s="115" t="s">
        <v>1138</v>
      </c>
      <c r="E21302" s="115">
        <v>1098.2316000000001</v>
      </c>
      <c r="F21302" s="674">
        <v>293.83600000000001</v>
      </c>
      <c r="G21302" s="674">
        <v>295.84500000000003</v>
      </c>
      <c r="H21302" s="115">
        <f t="shared" si="664"/>
        <v>1.0068371472522089</v>
      </c>
      <c r="I21302" s="115">
        <f t="shared" si="665"/>
        <v>1105.7403999999999</v>
      </c>
    </row>
    <row r="21303" spans="1:9" hidden="1">
      <c r="A21303" s="115" t="s">
        <v>54320</v>
      </c>
      <c r="B21303" s="115" t="s">
        <v>54321</v>
      </c>
      <c r="C21303" s="115" t="s">
        <v>53229</v>
      </c>
      <c r="D21303" s="115" t="s">
        <v>1138</v>
      </c>
      <c r="E21303" s="115">
        <v>2310.8126000000002</v>
      </c>
      <c r="F21303" s="674">
        <v>293.83600000000001</v>
      </c>
      <c r="G21303" s="674">
        <v>295.84500000000003</v>
      </c>
      <c r="H21303" s="115">
        <f t="shared" si="664"/>
        <v>1.0068371472522089</v>
      </c>
      <c r="I21303" s="115">
        <f t="shared" si="665"/>
        <v>2326.6120000000001</v>
      </c>
    </row>
    <row r="21304" spans="1:9" hidden="1">
      <c r="A21304" s="115" t="s">
        <v>54322</v>
      </c>
      <c r="B21304" s="115" t="s">
        <v>54323</v>
      </c>
      <c r="C21304" s="115" t="s">
        <v>53232</v>
      </c>
      <c r="D21304" s="115" t="s">
        <v>1138</v>
      </c>
      <c r="E21304" s="115">
        <v>2861.7746000000002</v>
      </c>
      <c r="F21304" s="674">
        <v>293.83600000000001</v>
      </c>
      <c r="G21304" s="674">
        <v>295.84500000000003</v>
      </c>
      <c r="H21304" s="115">
        <f t="shared" si="664"/>
        <v>1.0068371472522089</v>
      </c>
      <c r="I21304" s="115">
        <f t="shared" si="665"/>
        <v>2881.3409999999999</v>
      </c>
    </row>
    <row r="21305" spans="1:9" hidden="1">
      <c r="A21305" s="115" t="s">
        <v>54324</v>
      </c>
      <c r="B21305" s="115" t="s">
        <v>54325</v>
      </c>
      <c r="C21305" s="115" t="s">
        <v>53235</v>
      </c>
      <c r="D21305" s="115" t="s">
        <v>1138</v>
      </c>
      <c r="E21305" s="115">
        <v>3269.3656000000001</v>
      </c>
      <c r="F21305" s="674">
        <v>293.83600000000001</v>
      </c>
      <c r="G21305" s="674">
        <v>295.84500000000003</v>
      </c>
      <c r="H21305" s="115">
        <f t="shared" si="664"/>
        <v>1.0068371472522089</v>
      </c>
      <c r="I21305" s="115">
        <f t="shared" si="665"/>
        <v>3291.7186999999999</v>
      </c>
    </row>
    <row r="21306" spans="1:9" hidden="1">
      <c r="A21306" s="115" t="s">
        <v>54326</v>
      </c>
      <c r="B21306" s="115" t="s">
        <v>54327</v>
      </c>
      <c r="C21306" s="115" t="s">
        <v>53238</v>
      </c>
      <c r="D21306" s="115" t="s">
        <v>1138</v>
      </c>
      <c r="E21306" s="115">
        <v>4526.5105999999996</v>
      </c>
      <c r="F21306" s="674">
        <v>293.83600000000001</v>
      </c>
      <c r="G21306" s="674">
        <v>295.84500000000003</v>
      </c>
      <c r="H21306" s="115">
        <f t="shared" si="664"/>
        <v>1.0068371472522089</v>
      </c>
      <c r="I21306" s="115">
        <f t="shared" si="665"/>
        <v>4557.4589999999998</v>
      </c>
    </row>
    <row r="21307" spans="1:9" hidden="1">
      <c r="A21307" s="115" t="s">
        <v>54328</v>
      </c>
      <c r="B21307" s="115" t="s">
        <v>54329</v>
      </c>
      <c r="C21307" s="115" t="s">
        <v>53241</v>
      </c>
      <c r="D21307" s="115" t="s">
        <v>1138</v>
      </c>
      <c r="E21307" s="115">
        <v>3206.1871999999998</v>
      </c>
      <c r="F21307" s="674">
        <v>293.83600000000001</v>
      </c>
      <c r="G21307" s="674">
        <v>295.84500000000003</v>
      </c>
      <c r="H21307" s="115">
        <f t="shared" si="664"/>
        <v>1.0068371472522089</v>
      </c>
      <c r="I21307" s="115">
        <f t="shared" si="665"/>
        <v>3228.1084000000001</v>
      </c>
    </row>
    <row r="21308" spans="1:9" hidden="1">
      <c r="A21308" s="115" t="s">
        <v>54330</v>
      </c>
      <c r="B21308" s="115" t="s">
        <v>54331</v>
      </c>
      <c r="C21308" s="115" t="s">
        <v>53244</v>
      </c>
      <c r="D21308" s="115" t="s">
        <v>1138</v>
      </c>
      <c r="E21308" s="115">
        <v>785.33500000000004</v>
      </c>
      <c r="F21308" s="674">
        <v>293.83600000000001</v>
      </c>
      <c r="G21308" s="674">
        <v>295.84500000000003</v>
      </c>
      <c r="H21308" s="115">
        <f t="shared" si="664"/>
        <v>1.0068371472522089</v>
      </c>
      <c r="I21308" s="115">
        <f t="shared" si="665"/>
        <v>790.70450000000005</v>
      </c>
    </row>
    <row r="21309" spans="1:9" hidden="1">
      <c r="A21309" s="115" t="s">
        <v>54332</v>
      </c>
      <c r="B21309" s="115" t="s">
        <v>54333</v>
      </c>
      <c r="C21309" s="115" t="s">
        <v>53247</v>
      </c>
      <c r="D21309" s="115" t="s">
        <v>1138</v>
      </c>
      <c r="E21309" s="115">
        <v>1129.566</v>
      </c>
      <c r="F21309" s="674">
        <v>293.83600000000001</v>
      </c>
      <c r="G21309" s="674">
        <v>295.84500000000003</v>
      </c>
      <c r="H21309" s="115">
        <f t="shared" si="664"/>
        <v>1.0068371472522089</v>
      </c>
      <c r="I21309" s="115">
        <f t="shared" si="665"/>
        <v>1137.289</v>
      </c>
    </row>
    <row r="21310" spans="1:9" hidden="1">
      <c r="A21310" s="115" t="s">
        <v>54334</v>
      </c>
      <c r="B21310" s="115" t="s">
        <v>54335</v>
      </c>
      <c r="C21310" s="115" t="s">
        <v>53250</v>
      </c>
      <c r="D21310" s="115" t="s">
        <v>1138</v>
      </c>
      <c r="E21310" s="115">
        <v>2416.1309999999999</v>
      </c>
      <c r="F21310" s="674">
        <v>293.83600000000001</v>
      </c>
      <c r="G21310" s="674">
        <v>295.84500000000003</v>
      </c>
      <c r="H21310" s="115">
        <f t="shared" si="664"/>
        <v>1.0068371472522089</v>
      </c>
      <c r="I21310" s="115">
        <f t="shared" si="665"/>
        <v>2432.6504</v>
      </c>
    </row>
    <row r="21311" spans="1:9" hidden="1">
      <c r="A21311" s="115" t="s">
        <v>54336</v>
      </c>
      <c r="B21311" s="115" t="s">
        <v>54337</v>
      </c>
      <c r="C21311" s="115" t="s">
        <v>53253</v>
      </c>
      <c r="D21311" s="115" t="s">
        <v>1138</v>
      </c>
      <c r="E21311" s="115">
        <v>1315.8312000000001</v>
      </c>
      <c r="F21311" s="674">
        <v>293.83600000000001</v>
      </c>
      <c r="G21311" s="674">
        <v>295.84500000000003</v>
      </c>
      <c r="H21311" s="115">
        <f t="shared" si="664"/>
        <v>1.0068371472522089</v>
      </c>
      <c r="I21311" s="115">
        <f t="shared" si="665"/>
        <v>1324.8277</v>
      </c>
    </row>
    <row r="21312" spans="1:9" hidden="1">
      <c r="A21312" s="115" t="s">
        <v>54338</v>
      </c>
      <c r="B21312" s="115" t="s">
        <v>54339</v>
      </c>
      <c r="C21312" s="115" t="s">
        <v>53256</v>
      </c>
      <c r="D21312" s="115" t="s">
        <v>1138</v>
      </c>
      <c r="E21312" s="115">
        <v>2400.6089000000002</v>
      </c>
      <c r="F21312" s="674">
        <v>293.83600000000001</v>
      </c>
      <c r="G21312" s="674">
        <v>295.84500000000003</v>
      </c>
      <c r="H21312" s="115">
        <f t="shared" si="664"/>
        <v>1.0068371472522089</v>
      </c>
      <c r="I21312" s="115">
        <f t="shared" si="665"/>
        <v>2417.0221999999999</v>
      </c>
    </row>
    <row r="21313" spans="1:9" hidden="1">
      <c r="A21313" s="115" t="s">
        <v>54340</v>
      </c>
      <c r="B21313" s="115" t="s">
        <v>54341</v>
      </c>
      <c r="C21313" s="115" t="s">
        <v>53259</v>
      </c>
      <c r="D21313" s="115" t="s">
        <v>1138</v>
      </c>
      <c r="E21313" s="115">
        <v>2416.1309999999999</v>
      </c>
      <c r="F21313" s="674">
        <v>293.83600000000001</v>
      </c>
      <c r="G21313" s="674">
        <v>295.84500000000003</v>
      </c>
      <c r="H21313" s="115">
        <f t="shared" si="664"/>
        <v>1.0068371472522089</v>
      </c>
      <c r="I21313" s="115">
        <f t="shared" si="665"/>
        <v>2432.6504</v>
      </c>
    </row>
    <row r="21314" spans="1:9" hidden="1">
      <c r="A21314" s="115" t="s">
        <v>54342</v>
      </c>
      <c r="B21314" s="115" t="s">
        <v>54343</v>
      </c>
      <c r="C21314" s="115" t="s">
        <v>53262</v>
      </c>
      <c r="D21314" s="115" t="s">
        <v>1138</v>
      </c>
      <c r="E21314" s="115">
        <v>1324.1768</v>
      </c>
      <c r="F21314" s="674">
        <v>293.83600000000001</v>
      </c>
      <c r="G21314" s="674">
        <v>295.84500000000003</v>
      </c>
      <c r="H21314" s="115">
        <f t="shared" si="664"/>
        <v>1.0068371472522089</v>
      </c>
      <c r="I21314" s="115">
        <f t="shared" si="665"/>
        <v>1333.2303999999999</v>
      </c>
    </row>
    <row r="21315" spans="1:9" hidden="1">
      <c r="A21315" s="115" t="s">
        <v>54344</v>
      </c>
      <c r="B21315" s="115" t="s">
        <v>54345</v>
      </c>
      <c r="C21315" s="115" t="s">
        <v>53265</v>
      </c>
      <c r="D21315" s="115" t="s">
        <v>1138</v>
      </c>
      <c r="E21315" s="115">
        <v>15.5221</v>
      </c>
      <c r="F21315" s="674">
        <v>293.83600000000001</v>
      </c>
      <c r="G21315" s="674">
        <v>295.84500000000003</v>
      </c>
      <c r="H21315" s="115">
        <f t="shared" si="664"/>
        <v>1.0068371472522089</v>
      </c>
      <c r="I21315" s="115">
        <f t="shared" si="665"/>
        <v>15.6282</v>
      </c>
    </row>
    <row r="21316" spans="1:9" hidden="1">
      <c r="A21316" s="115" t="s">
        <v>54346</v>
      </c>
      <c r="B21316" s="115" t="s">
        <v>54347</v>
      </c>
      <c r="C21316" s="115" t="s">
        <v>53268</v>
      </c>
      <c r="D21316" s="115" t="s">
        <v>1138</v>
      </c>
      <c r="E21316" s="115">
        <v>93.972099999999998</v>
      </c>
      <c r="F21316" s="674">
        <v>293.83600000000001</v>
      </c>
      <c r="G21316" s="674">
        <v>295.84500000000003</v>
      </c>
      <c r="H21316" s="115">
        <f t="shared" si="664"/>
        <v>1.0068371472522089</v>
      </c>
      <c r="I21316" s="115">
        <f t="shared" si="665"/>
        <v>94.614599999999996</v>
      </c>
    </row>
    <row r="21317" spans="1:9" hidden="1">
      <c r="A21317" s="115" t="s">
        <v>54348</v>
      </c>
      <c r="B21317" s="115" t="s">
        <v>54349</v>
      </c>
      <c r="C21317" s="115" t="s">
        <v>53271</v>
      </c>
      <c r="D21317" s="115" t="s">
        <v>1138</v>
      </c>
      <c r="E21317" s="115">
        <v>71.002099999999999</v>
      </c>
      <c r="F21317" s="674">
        <v>293.83600000000001</v>
      </c>
      <c r="G21317" s="674">
        <v>295.84500000000003</v>
      </c>
      <c r="H21317" s="115">
        <f t="shared" ref="H21317:H21380" si="666">G21317/F21317</f>
        <v>1.0068371472522089</v>
      </c>
      <c r="I21317" s="115">
        <f t="shared" ref="I21317:I21380" si="667">ROUND(H21317*E21317,4)</f>
        <v>71.4876</v>
      </c>
    </row>
    <row r="21318" spans="1:9" hidden="1">
      <c r="A21318" s="115" t="s">
        <v>54350</v>
      </c>
      <c r="B21318" s="115" t="s">
        <v>54351</v>
      </c>
      <c r="C21318" s="115" t="s">
        <v>53274</v>
      </c>
      <c r="D21318" s="115" t="s">
        <v>1138</v>
      </c>
      <c r="E21318" s="115">
        <v>248.3536</v>
      </c>
      <c r="F21318" s="674">
        <v>293.83600000000001</v>
      </c>
      <c r="G21318" s="674">
        <v>295.84500000000003</v>
      </c>
      <c r="H21318" s="115">
        <f t="shared" si="666"/>
        <v>1.0068371472522089</v>
      </c>
      <c r="I21318" s="115">
        <f t="shared" si="667"/>
        <v>250.05160000000001</v>
      </c>
    </row>
    <row r="21319" spans="1:9" hidden="1">
      <c r="A21319" s="115" t="s">
        <v>54352</v>
      </c>
      <c r="B21319" s="115" t="s">
        <v>54353</v>
      </c>
      <c r="C21319" s="115" t="s">
        <v>53277</v>
      </c>
      <c r="D21319" s="115" t="s">
        <v>1138</v>
      </c>
      <c r="E21319" s="115">
        <v>695.48609999999996</v>
      </c>
      <c r="F21319" s="674">
        <v>293.83600000000001</v>
      </c>
      <c r="G21319" s="674">
        <v>295.84500000000003</v>
      </c>
      <c r="H21319" s="115">
        <f t="shared" si="666"/>
        <v>1.0068371472522089</v>
      </c>
      <c r="I21319" s="115">
        <f t="shared" si="667"/>
        <v>700.24120000000005</v>
      </c>
    </row>
    <row r="21320" spans="1:9" hidden="1">
      <c r="A21320" s="115" t="s">
        <v>54354</v>
      </c>
      <c r="B21320" s="115" t="s">
        <v>54355</v>
      </c>
      <c r="C21320" s="115" t="s">
        <v>53280</v>
      </c>
      <c r="D21320" s="115" t="s">
        <v>1138</v>
      </c>
      <c r="E21320" s="115">
        <v>486.7362</v>
      </c>
      <c r="F21320" s="674">
        <v>293.83600000000001</v>
      </c>
      <c r="G21320" s="674">
        <v>295.84500000000003</v>
      </c>
      <c r="H21320" s="115">
        <f t="shared" si="666"/>
        <v>1.0068371472522089</v>
      </c>
      <c r="I21320" s="115">
        <f t="shared" si="667"/>
        <v>490.0641</v>
      </c>
    </row>
    <row r="21321" spans="1:9" hidden="1">
      <c r="A21321" s="115" t="s">
        <v>54356</v>
      </c>
      <c r="B21321" s="115" t="s">
        <v>54357</v>
      </c>
      <c r="C21321" s="115" t="s">
        <v>53283</v>
      </c>
      <c r="D21321" s="115" t="s">
        <v>1138</v>
      </c>
      <c r="E21321" s="115">
        <v>108.65470000000001</v>
      </c>
      <c r="F21321" s="674">
        <v>293.83600000000001</v>
      </c>
      <c r="G21321" s="674">
        <v>295.84500000000003</v>
      </c>
      <c r="H21321" s="115">
        <f t="shared" si="666"/>
        <v>1.0068371472522089</v>
      </c>
      <c r="I21321" s="115">
        <f t="shared" si="667"/>
        <v>109.3976</v>
      </c>
    </row>
    <row r="21322" spans="1:9" hidden="1">
      <c r="A21322" s="115" t="s">
        <v>54358</v>
      </c>
      <c r="B21322" s="115" t="s">
        <v>54359</v>
      </c>
      <c r="C21322" s="115" t="s">
        <v>53286</v>
      </c>
      <c r="D21322" s="115" t="s">
        <v>1138</v>
      </c>
      <c r="E21322" s="115">
        <v>155.221</v>
      </c>
      <c r="F21322" s="674">
        <v>293.83600000000001</v>
      </c>
      <c r="G21322" s="674">
        <v>295.84500000000003</v>
      </c>
      <c r="H21322" s="115">
        <f t="shared" si="666"/>
        <v>1.0068371472522089</v>
      </c>
      <c r="I21322" s="115">
        <f t="shared" si="667"/>
        <v>156.28229999999999</v>
      </c>
    </row>
    <row r="21323" spans="1:9" hidden="1">
      <c r="A21323" s="115" t="s">
        <v>54360</v>
      </c>
      <c r="B21323" s="115" t="s">
        <v>54361</v>
      </c>
      <c r="C21323" s="115" t="s">
        <v>53289</v>
      </c>
      <c r="D21323" s="115" t="s">
        <v>1138</v>
      </c>
      <c r="E21323" s="115">
        <v>124.1768</v>
      </c>
      <c r="F21323" s="674">
        <v>293.83600000000001</v>
      </c>
      <c r="G21323" s="674">
        <v>295.84500000000003</v>
      </c>
      <c r="H21323" s="115">
        <f t="shared" si="666"/>
        <v>1.0068371472522089</v>
      </c>
      <c r="I21323" s="115">
        <f t="shared" si="667"/>
        <v>125.0258</v>
      </c>
    </row>
    <row r="21324" spans="1:9" hidden="1">
      <c r="A21324" s="115" t="s">
        <v>54362</v>
      </c>
      <c r="B21324" s="115" t="s">
        <v>54363</v>
      </c>
      <c r="C21324" s="115" t="s">
        <v>53292</v>
      </c>
      <c r="D21324" s="115" t="s">
        <v>1138</v>
      </c>
      <c r="E21324" s="115">
        <v>186.26519999999999</v>
      </c>
      <c r="F21324" s="674">
        <v>293.83600000000001</v>
      </c>
      <c r="G21324" s="674">
        <v>295.84500000000003</v>
      </c>
      <c r="H21324" s="115">
        <f t="shared" si="666"/>
        <v>1.0068371472522089</v>
      </c>
      <c r="I21324" s="115">
        <f t="shared" si="667"/>
        <v>187.53870000000001</v>
      </c>
    </row>
    <row r="21325" spans="1:9" hidden="1">
      <c r="A21325" s="115" t="s">
        <v>54364</v>
      </c>
      <c r="B21325" s="115" t="s">
        <v>54365</v>
      </c>
      <c r="C21325" s="115" t="s">
        <v>53295</v>
      </c>
      <c r="D21325" s="115" t="s">
        <v>1138</v>
      </c>
      <c r="E21325" s="115">
        <v>31.0442</v>
      </c>
      <c r="F21325" s="674">
        <v>293.83600000000001</v>
      </c>
      <c r="G21325" s="674">
        <v>295.84500000000003</v>
      </c>
      <c r="H21325" s="115">
        <f t="shared" si="666"/>
        <v>1.0068371472522089</v>
      </c>
      <c r="I21325" s="115">
        <f t="shared" si="667"/>
        <v>31.256499999999999</v>
      </c>
    </row>
    <row r="21326" spans="1:9" hidden="1">
      <c r="A21326" s="115" t="s">
        <v>54366</v>
      </c>
      <c r="B21326" s="115" t="s">
        <v>54367</v>
      </c>
      <c r="C21326" s="115" t="s">
        <v>53298</v>
      </c>
      <c r="D21326" s="115" t="s">
        <v>1138</v>
      </c>
      <c r="E21326" s="115">
        <v>62.0884</v>
      </c>
      <c r="F21326" s="674">
        <v>293.83600000000001</v>
      </c>
      <c r="G21326" s="674">
        <v>295.84500000000003</v>
      </c>
      <c r="H21326" s="115">
        <f t="shared" si="666"/>
        <v>1.0068371472522089</v>
      </c>
      <c r="I21326" s="115">
        <f t="shared" si="667"/>
        <v>62.512900000000002</v>
      </c>
    </row>
    <row r="21327" spans="1:9" hidden="1">
      <c r="A21327" s="115" t="s">
        <v>54368</v>
      </c>
      <c r="B21327" s="115" t="s">
        <v>54369</v>
      </c>
      <c r="C21327" s="115" t="s">
        <v>53301</v>
      </c>
      <c r="D21327" s="115" t="s">
        <v>1138</v>
      </c>
      <c r="E21327" s="115">
        <v>93.132599999999996</v>
      </c>
      <c r="F21327" s="674">
        <v>293.83600000000001</v>
      </c>
      <c r="G21327" s="674">
        <v>295.84500000000003</v>
      </c>
      <c r="H21327" s="115">
        <f t="shared" si="666"/>
        <v>1.0068371472522089</v>
      </c>
      <c r="I21327" s="115">
        <f t="shared" si="667"/>
        <v>93.769400000000005</v>
      </c>
    </row>
    <row r="21328" spans="1:9" hidden="1">
      <c r="A21328" s="115" t="s">
        <v>54370</v>
      </c>
      <c r="B21328" s="115" t="s">
        <v>54371</v>
      </c>
      <c r="C21328" s="115" t="s">
        <v>53304</v>
      </c>
      <c r="D21328" s="115" t="s">
        <v>1138</v>
      </c>
      <c r="E21328" s="115">
        <v>124.1768</v>
      </c>
      <c r="F21328" s="674">
        <v>293.83600000000001</v>
      </c>
      <c r="G21328" s="674">
        <v>295.84500000000003</v>
      </c>
      <c r="H21328" s="115">
        <f t="shared" si="666"/>
        <v>1.0068371472522089</v>
      </c>
      <c r="I21328" s="115">
        <f t="shared" si="667"/>
        <v>125.0258</v>
      </c>
    </row>
    <row r="21329" spans="1:9" hidden="1">
      <c r="A21329" s="115" t="s">
        <v>54372</v>
      </c>
      <c r="B21329" s="115" t="s">
        <v>54373</v>
      </c>
      <c r="C21329" s="115" t="s">
        <v>53307</v>
      </c>
      <c r="D21329" s="115" t="s">
        <v>1138</v>
      </c>
      <c r="E21329" s="115">
        <v>100.8937</v>
      </c>
      <c r="F21329" s="674">
        <v>293.83600000000001</v>
      </c>
      <c r="G21329" s="674">
        <v>295.84500000000003</v>
      </c>
      <c r="H21329" s="115">
        <f t="shared" si="666"/>
        <v>1.0068371472522089</v>
      </c>
      <c r="I21329" s="115">
        <f t="shared" si="667"/>
        <v>101.5835</v>
      </c>
    </row>
    <row r="21330" spans="1:9" hidden="1">
      <c r="A21330" s="115" t="s">
        <v>54374</v>
      </c>
      <c r="B21330" s="115" t="s">
        <v>54375</v>
      </c>
      <c r="C21330" s="115" t="s">
        <v>53310</v>
      </c>
      <c r="D21330" s="115" t="s">
        <v>1138</v>
      </c>
      <c r="E21330" s="115">
        <v>155.221</v>
      </c>
      <c r="F21330" s="674">
        <v>293.83600000000001</v>
      </c>
      <c r="G21330" s="674">
        <v>295.84500000000003</v>
      </c>
      <c r="H21330" s="115">
        <f t="shared" si="666"/>
        <v>1.0068371472522089</v>
      </c>
      <c r="I21330" s="115">
        <f t="shared" si="667"/>
        <v>156.28229999999999</v>
      </c>
    </row>
    <row r="21331" spans="1:9" hidden="1">
      <c r="A21331" s="115" t="s">
        <v>54376</v>
      </c>
      <c r="B21331" s="115" t="s">
        <v>54377</v>
      </c>
      <c r="C21331" s="115" t="s">
        <v>53313</v>
      </c>
      <c r="D21331" s="115" t="s">
        <v>1138</v>
      </c>
      <c r="E21331" s="115">
        <v>46.566299999999998</v>
      </c>
      <c r="F21331" s="674">
        <v>293.83600000000001</v>
      </c>
      <c r="G21331" s="674">
        <v>295.84500000000003</v>
      </c>
      <c r="H21331" s="115">
        <f t="shared" si="666"/>
        <v>1.0068371472522089</v>
      </c>
      <c r="I21331" s="115">
        <f t="shared" si="667"/>
        <v>46.884700000000002</v>
      </c>
    </row>
    <row r="21332" spans="1:9" hidden="1">
      <c r="A21332" s="115" t="s">
        <v>54378</v>
      </c>
      <c r="B21332" s="115" t="s">
        <v>54379</v>
      </c>
      <c r="C21332" s="115" t="s">
        <v>53316</v>
      </c>
      <c r="D21332" s="115" t="s">
        <v>1138</v>
      </c>
      <c r="E21332" s="115">
        <v>77.610500000000002</v>
      </c>
      <c r="F21332" s="674">
        <v>293.83600000000001</v>
      </c>
      <c r="G21332" s="674">
        <v>295.84500000000003</v>
      </c>
      <c r="H21332" s="115">
        <f t="shared" si="666"/>
        <v>1.0068371472522089</v>
      </c>
      <c r="I21332" s="115">
        <f t="shared" si="667"/>
        <v>78.141099999999994</v>
      </c>
    </row>
    <row r="21333" spans="1:9" hidden="1">
      <c r="A21333" s="115" t="s">
        <v>54380</v>
      </c>
      <c r="B21333" s="115" t="s">
        <v>54381</v>
      </c>
      <c r="C21333" s="115" t="s">
        <v>53319</v>
      </c>
      <c r="D21333" s="115" t="s">
        <v>1138</v>
      </c>
      <c r="E21333" s="115">
        <v>46.566299999999998</v>
      </c>
      <c r="F21333" s="674">
        <v>293.83600000000001</v>
      </c>
      <c r="G21333" s="674">
        <v>295.84500000000003</v>
      </c>
      <c r="H21333" s="115">
        <f t="shared" si="666"/>
        <v>1.0068371472522089</v>
      </c>
      <c r="I21333" s="115">
        <f t="shared" si="667"/>
        <v>46.884700000000002</v>
      </c>
    </row>
    <row r="21334" spans="1:9" hidden="1">
      <c r="A21334" s="115" t="s">
        <v>54382</v>
      </c>
      <c r="B21334" s="115" t="s">
        <v>54383</v>
      </c>
      <c r="C21334" s="115" t="s">
        <v>53322</v>
      </c>
      <c r="D21334" s="115" t="s">
        <v>1138</v>
      </c>
      <c r="E21334" s="115">
        <v>31.0442</v>
      </c>
      <c r="F21334" s="674">
        <v>293.83600000000001</v>
      </c>
      <c r="G21334" s="674">
        <v>295.84500000000003</v>
      </c>
      <c r="H21334" s="115">
        <f t="shared" si="666"/>
        <v>1.0068371472522089</v>
      </c>
      <c r="I21334" s="115">
        <f t="shared" si="667"/>
        <v>31.256499999999999</v>
      </c>
    </row>
    <row r="21335" spans="1:9" hidden="1">
      <c r="A21335" s="115" t="s">
        <v>54384</v>
      </c>
      <c r="B21335" s="115" t="s">
        <v>54385</v>
      </c>
      <c r="C21335" s="115" t="s">
        <v>53325</v>
      </c>
      <c r="D21335" s="115" t="s">
        <v>1242</v>
      </c>
      <c r="E21335" s="115">
        <v>3.1044</v>
      </c>
      <c r="F21335" s="674">
        <v>293.83600000000001</v>
      </c>
      <c r="G21335" s="674">
        <v>295.84500000000003</v>
      </c>
      <c r="H21335" s="115">
        <f t="shared" si="666"/>
        <v>1.0068371472522089</v>
      </c>
      <c r="I21335" s="115">
        <f t="shared" si="667"/>
        <v>3.1255999999999999</v>
      </c>
    </row>
    <row r="21336" spans="1:9" hidden="1">
      <c r="A21336" s="115" t="s">
        <v>54386</v>
      </c>
      <c r="B21336" s="115" t="s">
        <v>54387</v>
      </c>
      <c r="C21336" s="115" t="s">
        <v>53328</v>
      </c>
      <c r="D21336" s="115" t="s">
        <v>1242</v>
      </c>
      <c r="E21336" s="115">
        <v>3.8805000000000001</v>
      </c>
      <c r="F21336" s="674">
        <v>293.83600000000001</v>
      </c>
      <c r="G21336" s="674">
        <v>295.84500000000003</v>
      </c>
      <c r="H21336" s="115">
        <f t="shared" si="666"/>
        <v>1.0068371472522089</v>
      </c>
      <c r="I21336" s="115">
        <f t="shared" si="667"/>
        <v>3.907</v>
      </c>
    </row>
    <row r="21337" spans="1:9" hidden="1">
      <c r="A21337" s="115" t="s">
        <v>54388</v>
      </c>
      <c r="B21337" s="115" t="s">
        <v>54389</v>
      </c>
      <c r="C21337" s="115" t="s">
        <v>53331</v>
      </c>
      <c r="D21337" s="115" t="s">
        <v>1242</v>
      </c>
      <c r="E21337" s="115">
        <v>4.6566000000000001</v>
      </c>
      <c r="F21337" s="674">
        <v>293.83600000000001</v>
      </c>
      <c r="G21337" s="674">
        <v>295.84500000000003</v>
      </c>
      <c r="H21337" s="115">
        <f t="shared" si="666"/>
        <v>1.0068371472522089</v>
      </c>
      <c r="I21337" s="115">
        <f t="shared" si="667"/>
        <v>4.6883999999999997</v>
      </c>
    </row>
    <row r="21338" spans="1:9" hidden="1">
      <c r="A21338" s="115" t="s">
        <v>54390</v>
      </c>
      <c r="B21338" s="115" t="s">
        <v>54391</v>
      </c>
      <c r="C21338" s="115" t="s">
        <v>53334</v>
      </c>
      <c r="D21338" s="115" t="s">
        <v>1242</v>
      </c>
      <c r="E21338" s="115">
        <v>6.2088000000000001</v>
      </c>
      <c r="F21338" s="674">
        <v>293.83600000000001</v>
      </c>
      <c r="G21338" s="674">
        <v>295.84500000000003</v>
      </c>
      <c r="H21338" s="115">
        <f t="shared" si="666"/>
        <v>1.0068371472522089</v>
      </c>
      <c r="I21338" s="115">
        <f t="shared" si="667"/>
        <v>6.2512999999999996</v>
      </c>
    </row>
    <row r="21339" spans="1:9" hidden="1">
      <c r="A21339" s="115" t="s">
        <v>54392</v>
      </c>
      <c r="B21339" s="115" t="s">
        <v>54393</v>
      </c>
      <c r="C21339" s="115" t="s">
        <v>53337</v>
      </c>
      <c r="D21339" s="115" t="s">
        <v>1242</v>
      </c>
      <c r="E21339" s="115">
        <v>4.6566000000000001</v>
      </c>
      <c r="F21339" s="674">
        <v>293.83600000000001</v>
      </c>
      <c r="G21339" s="674">
        <v>295.84500000000003</v>
      </c>
      <c r="H21339" s="115">
        <f t="shared" si="666"/>
        <v>1.0068371472522089</v>
      </c>
      <c r="I21339" s="115">
        <f t="shared" si="667"/>
        <v>4.6883999999999997</v>
      </c>
    </row>
    <row r="21340" spans="1:9" hidden="1">
      <c r="A21340" s="115" t="s">
        <v>54394</v>
      </c>
      <c r="B21340" s="115" t="s">
        <v>54395</v>
      </c>
      <c r="C21340" s="115" t="s">
        <v>53340</v>
      </c>
      <c r="D21340" s="115" t="s">
        <v>1242</v>
      </c>
      <c r="E21340" s="115">
        <v>4.6566000000000001</v>
      </c>
      <c r="F21340" s="674">
        <v>293.83600000000001</v>
      </c>
      <c r="G21340" s="674">
        <v>295.84500000000003</v>
      </c>
      <c r="H21340" s="115">
        <f t="shared" si="666"/>
        <v>1.0068371472522089</v>
      </c>
      <c r="I21340" s="115">
        <f t="shared" si="667"/>
        <v>4.6883999999999997</v>
      </c>
    </row>
    <row r="21341" spans="1:9" hidden="1">
      <c r="A21341" s="115" t="s">
        <v>54396</v>
      </c>
      <c r="B21341" s="115" t="s">
        <v>54397</v>
      </c>
      <c r="C21341" s="115" t="s">
        <v>53343</v>
      </c>
      <c r="D21341" s="115" t="s">
        <v>1242</v>
      </c>
      <c r="E21341" s="115">
        <v>2.1951999999999998</v>
      </c>
      <c r="F21341" s="674">
        <v>293.83600000000001</v>
      </c>
      <c r="G21341" s="674">
        <v>295.84500000000003</v>
      </c>
      <c r="H21341" s="115">
        <f t="shared" si="666"/>
        <v>1.0068371472522089</v>
      </c>
      <c r="I21341" s="115">
        <f t="shared" si="667"/>
        <v>2.2101999999999999</v>
      </c>
    </row>
    <row r="21342" spans="1:9" hidden="1">
      <c r="A21342" s="115" t="s">
        <v>54398</v>
      </c>
      <c r="B21342" s="115" t="s">
        <v>54399</v>
      </c>
      <c r="C21342" s="115" t="s">
        <v>53346</v>
      </c>
      <c r="D21342" s="115" t="s">
        <v>1138</v>
      </c>
      <c r="E21342" s="115">
        <v>108.65470000000001</v>
      </c>
      <c r="F21342" s="674">
        <v>293.83600000000001</v>
      </c>
      <c r="G21342" s="674">
        <v>295.84500000000003</v>
      </c>
      <c r="H21342" s="115">
        <f t="shared" si="666"/>
        <v>1.0068371472522089</v>
      </c>
      <c r="I21342" s="115">
        <f t="shared" si="667"/>
        <v>109.3976</v>
      </c>
    </row>
    <row r="21343" spans="1:9" hidden="1">
      <c r="A21343" s="115" t="s">
        <v>54400</v>
      </c>
      <c r="B21343" s="115" t="s">
        <v>54401</v>
      </c>
      <c r="C21343" s="115" t="s">
        <v>53349</v>
      </c>
      <c r="D21343" s="115" t="s">
        <v>1242</v>
      </c>
      <c r="E21343" s="115">
        <v>45.632199999999997</v>
      </c>
      <c r="F21343" s="674">
        <v>293.83600000000001</v>
      </c>
      <c r="G21343" s="674">
        <v>295.84500000000003</v>
      </c>
      <c r="H21343" s="115">
        <f t="shared" si="666"/>
        <v>1.0068371472522089</v>
      </c>
      <c r="I21343" s="115">
        <f t="shared" si="667"/>
        <v>45.944200000000002</v>
      </c>
    </row>
    <row r="21344" spans="1:9" hidden="1">
      <c r="A21344" s="115" t="s">
        <v>54402</v>
      </c>
      <c r="B21344" s="115" t="s">
        <v>54403</v>
      </c>
      <c r="C21344" s="115" t="s">
        <v>53352</v>
      </c>
      <c r="D21344" s="115" t="s">
        <v>1138</v>
      </c>
      <c r="E21344" s="115">
        <v>287.58139999999997</v>
      </c>
      <c r="F21344" s="674">
        <v>293.83600000000001</v>
      </c>
      <c r="G21344" s="674">
        <v>295.84500000000003</v>
      </c>
      <c r="H21344" s="115">
        <f t="shared" si="666"/>
        <v>1.0068371472522089</v>
      </c>
      <c r="I21344" s="115">
        <f t="shared" si="667"/>
        <v>289.54759999999999</v>
      </c>
    </row>
    <row r="21345" spans="1:9" hidden="1">
      <c r="A21345" s="115" t="s">
        <v>54404</v>
      </c>
      <c r="B21345" s="115" t="s">
        <v>54405</v>
      </c>
      <c r="C21345" s="115" t="s">
        <v>53355</v>
      </c>
      <c r="D21345" s="115" t="s">
        <v>1138</v>
      </c>
      <c r="E21345" s="115">
        <v>372.14800000000002</v>
      </c>
      <c r="F21345" s="674">
        <v>293.83600000000001</v>
      </c>
      <c r="G21345" s="674">
        <v>295.84500000000003</v>
      </c>
      <c r="H21345" s="115">
        <f t="shared" si="666"/>
        <v>1.0068371472522089</v>
      </c>
      <c r="I21345" s="115">
        <f t="shared" si="667"/>
        <v>374.69240000000002</v>
      </c>
    </row>
    <row r="21346" spans="1:9" hidden="1">
      <c r="A21346" s="115" t="s">
        <v>54406</v>
      </c>
      <c r="B21346" s="115" t="s">
        <v>54407</v>
      </c>
      <c r="C21346" s="115" t="s">
        <v>53358</v>
      </c>
      <c r="D21346" s="115" t="s">
        <v>1138</v>
      </c>
      <c r="E21346" s="115">
        <v>215.57320000000001</v>
      </c>
      <c r="F21346" s="674">
        <v>293.83600000000001</v>
      </c>
      <c r="G21346" s="674">
        <v>295.84500000000003</v>
      </c>
      <c r="H21346" s="115">
        <f t="shared" si="666"/>
        <v>1.0068371472522089</v>
      </c>
      <c r="I21346" s="115">
        <f t="shared" si="667"/>
        <v>217.0471</v>
      </c>
    </row>
    <row r="21347" spans="1:9" hidden="1">
      <c r="A21347" s="115" t="s">
        <v>54408</v>
      </c>
      <c r="B21347" s="115" t="s">
        <v>54409</v>
      </c>
      <c r="C21347" s="115" t="s">
        <v>53361</v>
      </c>
      <c r="D21347" s="115" t="s">
        <v>1138</v>
      </c>
      <c r="E21347" s="115">
        <v>313.60739999999998</v>
      </c>
      <c r="F21347" s="674">
        <v>293.83600000000001</v>
      </c>
      <c r="G21347" s="674">
        <v>295.84500000000003</v>
      </c>
      <c r="H21347" s="115">
        <f t="shared" si="666"/>
        <v>1.0068371472522089</v>
      </c>
      <c r="I21347" s="115">
        <f t="shared" si="667"/>
        <v>315.7516</v>
      </c>
    </row>
    <row r="21348" spans="1:9" hidden="1">
      <c r="A21348" s="115" t="s">
        <v>54410</v>
      </c>
      <c r="B21348" s="115" t="s">
        <v>54411</v>
      </c>
      <c r="C21348" s="115" t="s">
        <v>53364</v>
      </c>
      <c r="D21348" s="115" t="s">
        <v>1138</v>
      </c>
      <c r="E21348" s="115">
        <v>411.64159999999998</v>
      </c>
      <c r="F21348" s="674">
        <v>293.83600000000001</v>
      </c>
      <c r="G21348" s="674">
        <v>295.84500000000003</v>
      </c>
      <c r="H21348" s="115">
        <f t="shared" si="666"/>
        <v>1.0068371472522089</v>
      </c>
      <c r="I21348" s="115">
        <f t="shared" si="667"/>
        <v>414.45609999999999</v>
      </c>
    </row>
    <row r="21349" spans="1:9" hidden="1">
      <c r="A21349" s="115" t="s">
        <v>54412</v>
      </c>
      <c r="B21349" s="115" t="s">
        <v>54413</v>
      </c>
      <c r="C21349" s="115" t="s">
        <v>53367</v>
      </c>
      <c r="D21349" s="115" t="s">
        <v>1138</v>
      </c>
      <c r="E21349" s="115">
        <v>124.1768</v>
      </c>
      <c r="F21349" s="674">
        <v>293.83600000000001</v>
      </c>
      <c r="G21349" s="674">
        <v>295.84500000000003</v>
      </c>
      <c r="H21349" s="115">
        <f t="shared" si="666"/>
        <v>1.0068371472522089</v>
      </c>
      <c r="I21349" s="115">
        <f t="shared" si="667"/>
        <v>125.0258</v>
      </c>
    </row>
    <row r="21350" spans="1:9" hidden="1">
      <c r="A21350" s="115" t="s">
        <v>54414</v>
      </c>
      <c r="B21350" s="115" t="s">
        <v>54415</v>
      </c>
      <c r="C21350" s="115" t="s">
        <v>53370</v>
      </c>
      <c r="D21350" s="115" t="s">
        <v>1138</v>
      </c>
      <c r="E21350" s="115">
        <v>155.221</v>
      </c>
      <c r="F21350" s="674">
        <v>293.83600000000001</v>
      </c>
      <c r="G21350" s="674">
        <v>295.84500000000003</v>
      </c>
      <c r="H21350" s="115">
        <f t="shared" si="666"/>
        <v>1.0068371472522089</v>
      </c>
      <c r="I21350" s="115">
        <f t="shared" si="667"/>
        <v>156.28229999999999</v>
      </c>
    </row>
    <row r="21351" spans="1:9" hidden="1">
      <c r="A21351" s="115" t="s">
        <v>54416</v>
      </c>
      <c r="B21351" s="115" t="s">
        <v>54417</v>
      </c>
      <c r="C21351" s="115" t="s">
        <v>53373</v>
      </c>
      <c r="D21351" s="115" t="s">
        <v>1138</v>
      </c>
      <c r="E21351" s="115">
        <v>310.44200000000001</v>
      </c>
      <c r="F21351" s="674">
        <v>293.83600000000001</v>
      </c>
      <c r="G21351" s="674">
        <v>295.84500000000003</v>
      </c>
      <c r="H21351" s="115">
        <f t="shared" si="666"/>
        <v>1.0068371472522089</v>
      </c>
      <c r="I21351" s="115">
        <f t="shared" si="667"/>
        <v>312.56450000000001</v>
      </c>
    </row>
    <row r="21352" spans="1:9" hidden="1">
      <c r="A21352" s="115" t="s">
        <v>54418</v>
      </c>
      <c r="B21352" s="115" t="s">
        <v>54419</v>
      </c>
      <c r="C21352" s="115" t="s">
        <v>53376</v>
      </c>
      <c r="D21352" s="115" t="s">
        <v>1138</v>
      </c>
      <c r="E21352" s="115">
        <v>388.05250000000001</v>
      </c>
      <c r="F21352" s="674">
        <v>293.83600000000001</v>
      </c>
      <c r="G21352" s="674">
        <v>295.84500000000003</v>
      </c>
      <c r="H21352" s="115">
        <f t="shared" si="666"/>
        <v>1.0068371472522089</v>
      </c>
      <c r="I21352" s="115">
        <f t="shared" si="667"/>
        <v>390.70569999999998</v>
      </c>
    </row>
    <row r="21353" spans="1:9" hidden="1">
      <c r="A21353" s="115" t="s">
        <v>54420</v>
      </c>
      <c r="B21353" s="115" t="s">
        <v>54421</v>
      </c>
      <c r="C21353" s="115" t="s">
        <v>53379</v>
      </c>
      <c r="D21353" s="115" t="s">
        <v>1138</v>
      </c>
      <c r="E21353" s="115">
        <v>31.0442</v>
      </c>
      <c r="F21353" s="674">
        <v>293.83600000000001</v>
      </c>
      <c r="G21353" s="674">
        <v>295.84500000000003</v>
      </c>
      <c r="H21353" s="115">
        <f t="shared" si="666"/>
        <v>1.0068371472522089</v>
      </c>
      <c r="I21353" s="115">
        <f t="shared" si="667"/>
        <v>31.256499999999999</v>
      </c>
    </row>
    <row r="21354" spans="1:9" hidden="1">
      <c r="A21354" s="115" t="s">
        <v>54422</v>
      </c>
      <c r="B21354" s="115" t="s">
        <v>54423</v>
      </c>
      <c r="C21354" s="115" t="s">
        <v>53382</v>
      </c>
      <c r="D21354" s="115" t="s">
        <v>1138</v>
      </c>
      <c r="E21354" s="115">
        <v>31.0442</v>
      </c>
      <c r="F21354" s="674">
        <v>293.83600000000001</v>
      </c>
      <c r="G21354" s="674">
        <v>295.84500000000003</v>
      </c>
      <c r="H21354" s="115">
        <f t="shared" si="666"/>
        <v>1.0068371472522089</v>
      </c>
      <c r="I21354" s="115">
        <f t="shared" si="667"/>
        <v>31.256499999999999</v>
      </c>
    </row>
    <row r="21355" spans="1:9" hidden="1">
      <c r="A21355" s="115" t="s">
        <v>54424</v>
      </c>
      <c r="B21355" s="115" t="s">
        <v>54425</v>
      </c>
      <c r="C21355" s="115" t="s">
        <v>53385</v>
      </c>
      <c r="D21355" s="115" t="s">
        <v>1138</v>
      </c>
      <c r="E21355" s="115">
        <v>7.7610999999999999</v>
      </c>
      <c r="F21355" s="674">
        <v>293.83600000000001</v>
      </c>
      <c r="G21355" s="674">
        <v>295.84500000000003</v>
      </c>
      <c r="H21355" s="115">
        <f t="shared" si="666"/>
        <v>1.0068371472522089</v>
      </c>
      <c r="I21355" s="115">
        <f t="shared" si="667"/>
        <v>7.8141999999999996</v>
      </c>
    </row>
    <row r="21356" spans="1:9" hidden="1">
      <c r="A21356" s="115" t="s">
        <v>54426</v>
      </c>
      <c r="B21356" s="115" t="s">
        <v>54427</v>
      </c>
      <c r="C21356" s="115" t="s">
        <v>53388</v>
      </c>
      <c r="D21356" s="115" t="s">
        <v>1138</v>
      </c>
      <c r="E21356" s="115">
        <v>124.1768</v>
      </c>
      <c r="F21356" s="674">
        <v>293.83600000000001</v>
      </c>
      <c r="G21356" s="674">
        <v>295.84500000000003</v>
      </c>
      <c r="H21356" s="115">
        <f t="shared" si="666"/>
        <v>1.0068371472522089</v>
      </c>
      <c r="I21356" s="115">
        <f t="shared" si="667"/>
        <v>125.0258</v>
      </c>
    </row>
    <row r="21357" spans="1:9" hidden="1">
      <c r="A21357" s="115" t="s">
        <v>54428</v>
      </c>
      <c r="B21357" s="115" t="s">
        <v>54429</v>
      </c>
      <c r="C21357" s="115" t="s">
        <v>53391</v>
      </c>
      <c r="D21357" s="115" t="s">
        <v>1138</v>
      </c>
      <c r="E21357" s="115">
        <v>7.7610999999999999</v>
      </c>
      <c r="F21357" s="674">
        <v>293.83600000000001</v>
      </c>
      <c r="G21357" s="674">
        <v>295.84500000000003</v>
      </c>
      <c r="H21357" s="115">
        <f t="shared" si="666"/>
        <v>1.0068371472522089</v>
      </c>
      <c r="I21357" s="115">
        <f t="shared" si="667"/>
        <v>7.8141999999999996</v>
      </c>
    </row>
    <row r="21358" spans="1:9" hidden="1">
      <c r="A21358" s="115" t="s">
        <v>54430</v>
      </c>
      <c r="B21358" s="115" t="s">
        <v>54431</v>
      </c>
      <c r="C21358" s="115" t="s">
        <v>53394</v>
      </c>
      <c r="D21358" s="115" t="s">
        <v>1138</v>
      </c>
      <c r="E21358" s="115">
        <v>62.0884</v>
      </c>
      <c r="F21358" s="674">
        <v>293.83600000000001</v>
      </c>
      <c r="G21358" s="674">
        <v>295.84500000000003</v>
      </c>
      <c r="H21358" s="115">
        <f t="shared" si="666"/>
        <v>1.0068371472522089</v>
      </c>
      <c r="I21358" s="115">
        <f t="shared" si="667"/>
        <v>62.512900000000002</v>
      </c>
    </row>
    <row r="21359" spans="1:9" hidden="1">
      <c r="A21359" s="115" t="s">
        <v>54432</v>
      </c>
      <c r="B21359" s="115" t="s">
        <v>54433</v>
      </c>
      <c r="C21359" s="115" t="s">
        <v>53397</v>
      </c>
      <c r="D21359" s="115" t="s">
        <v>1138</v>
      </c>
      <c r="E21359" s="115">
        <v>23.283200000000001</v>
      </c>
      <c r="F21359" s="674">
        <v>293.83600000000001</v>
      </c>
      <c r="G21359" s="674">
        <v>295.84500000000003</v>
      </c>
      <c r="H21359" s="115">
        <f t="shared" si="666"/>
        <v>1.0068371472522089</v>
      </c>
      <c r="I21359" s="115">
        <f t="shared" si="667"/>
        <v>23.442399999999999</v>
      </c>
    </row>
    <row r="21360" spans="1:9" hidden="1">
      <c r="A21360" s="115" t="s">
        <v>54434</v>
      </c>
      <c r="B21360" s="115" t="s">
        <v>54435</v>
      </c>
      <c r="C21360" s="115" t="s">
        <v>53400</v>
      </c>
      <c r="D21360" s="115" t="s">
        <v>1138</v>
      </c>
      <c r="E21360" s="115">
        <v>7.7610999999999999</v>
      </c>
      <c r="F21360" s="674">
        <v>293.83600000000001</v>
      </c>
      <c r="G21360" s="674">
        <v>295.84500000000003</v>
      </c>
      <c r="H21360" s="115">
        <f t="shared" si="666"/>
        <v>1.0068371472522089</v>
      </c>
      <c r="I21360" s="115">
        <f t="shared" si="667"/>
        <v>7.8141999999999996</v>
      </c>
    </row>
    <row r="21361" spans="1:9" hidden="1">
      <c r="A21361" s="115" t="s">
        <v>54436</v>
      </c>
      <c r="B21361" s="115" t="s">
        <v>54437</v>
      </c>
      <c r="C21361" s="115" t="s">
        <v>53403</v>
      </c>
      <c r="D21361" s="115" t="s">
        <v>1138</v>
      </c>
      <c r="E21361" s="115">
        <v>23.283200000000001</v>
      </c>
      <c r="F21361" s="674">
        <v>293.83600000000001</v>
      </c>
      <c r="G21361" s="674">
        <v>295.84500000000003</v>
      </c>
      <c r="H21361" s="115">
        <f t="shared" si="666"/>
        <v>1.0068371472522089</v>
      </c>
      <c r="I21361" s="115">
        <f t="shared" si="667"/>
        <v>23.442399999999999</v>
      </c>
    </row>
    <row r="21362" spans="1:9" hidden="1">
      <c r="A21362" s="115" t="s">
        <v>54438</v>
      </c>
      <c r="B21362" s="115" t="s">
        <v>54439</v>
      </c>
      <c r="C21362" s="115" t="s">
        <v>53406</v>
      </c>
      <c r="D21362" s="115" t="s">
        <v>1138</v>
      </c>
      <c r="E21362" s="115">
        <v>31.0442</v>
      </c>
      <c r="F21362" s="674">
        <v>293.83600000000001</v>
      </c>
      <c r="G21362" s="674">
        <v>295.84500000000003</v>
      </c>
      <c r="H21362" s="115">
        <f t="shared" si="666"/>
        <v>1.0068371472522089</v>
      </c>
      <c r="I21362" s="115">
        <f t="shared" si="667"/>
        <v>31.256499999999999</v>
      </c>
    </row>
    <row r="21363" spans="1:9" hidden="1">
      <c r="A21363" s="115" t="s">
        <v>54440</v>
      </c>
      <c r="B21363" s="115" t="s">
        <v>54441</v>
      </c>
      <c r="C21363" s="115" t="s">
        <v>53409</v>
      </c>
      <c r="D21363" s="115" t="s">
        <v>1138</v>
      </c>
      <c r="E21363" s="115">
        <v>46.566299999999998</v>
      </c>
      <c r="F21363" s="674">
        <v>293.83600000000001</v>
      </c>
      <c r="G21363" s="674">
        <v>295.84500000000003</v>
      </c>
      <c r="H21363" s="115">
        <f t="shared" si="666"/>
        <v>1.0068371472522089</v>
      </c>
      <c r="I21363" s="115">
        <f t="shared" si="667"/>
        <v>46.884700000000002</v>
      </c>
    </row>
    <row r="21364" spans="1:9" hidden="1">
      <c r="A21364" s="115" t="s">
        <v>54442</v>
      </c>
      <c r="B21364" s="115" t="s">
        <v>54443</v>
      </c>
      <c r="C21364" s="115" t="s">
        <v>53412</v>
      </c>
      <c r="D21364" s="115" t="s">
        <v>1138</v>
      </c>
      <c r="E21364" s="115">
        <v>93.132599999999996</v>
      </c>
      <c r="F21364" s="674">
        <v>293.83600000000001</v>
      </c>
      <c r="G21364" s="674">
        <v>295.84500000000003</v>
      </c>
      <c r="H21364" s="115">
        <f t="shared" si="666"/>
        <v>1.0068371472522089</v>
      </c>
      <c r="I21364" s="115">
        <f t="shared" si="667"/>
        <v>93.769400000000005</v>
      </c>
    </row>
    <row r="21365" spans="1:9" hidden="1">
      <c r="A21365" s="115" t="s">
        <v>54444</v>
      </c>
      <c r="B21365" s="115" t="s">
        <v>54445</v>
      </c>
      <c r="C21365" s="115" t="s">
        <v>53415</v>
      </c>
      <c r="D21365" s="115" t="s">
        <v>1138</v>
      </c>
      <c r="E21365" s="115">
        <v>31.0442</v>
      </c>
      <c r="F21365" s="674">
        <v>293.83600000000001</v>
      </c>
      <c r="G21365" s="674">
        <v>295.84500000000003</v>
      </c>
      <c r="H21365" s="115">
        <f t="shared" si="666"/>
        <v>1.0068371472522089</v>
      </c>
      <c r="I21365" s="115">
        <f t="shared" si="667"/>
        <v>31.256499999999999</v>
      </c>
    </row>
    <row r="21366" spans="1:9" hidden="1">
      <c r="A21366" s="115" t="s">
        <v>54446</v>
      </c>
      <c r="B21366" s="115" t="s">
        <v>54447</v>
      </c>
      <c r="C21366" s="115" t="s">
        <v>53418</v>
      </c>
      <c r="D21366" s="115" t="s">
        <v>1138</v>
      </c>
      <c r="E21366" s="115">
        <v>15.5221</v>
      </c>
      <c r="F21366" s="674">
        <v>293.83600000000001</v>
      </c>
      <c r="G21366" s="674">
        <v>295.84500000000003</v>
      </c>
      <c r="H21366" s="115">
        <f t="shared" si="666"/>
        <v>1.0068371472522089</v>
      </c>
      <c r="I21366" s="115">
        <f t="shared" si="667"/>
        <v>15.6282</v>
      </c>
    </row>
    <row r="21367" spans="1:9" hidden="1">
      <c r="A21367" s="115" t="s">
        <v>54448</v>
      </c>
      <c r="B21367" s="115" t="s">
        <v>54449</v>
      </c>
      <c r="C21367" s="115" t="s">
        <v>53421</v>
      </c>
      <c r="D21367" s="115" t="s">
        <v>1138</v>
      </c>
      <c r="E21367" s="115">
        <v>15.5221</v>
      </c>
      <c r="F21367" s="674">
        <v>293.83600000000001</v>
      </c>
      <c r="G21367" s="674">
        <v>295.84500000000003</v>
      </c>
      <c r="H21367" s="115">
        <f t="shared" si="666"/>
        <v>1.0068371472522089</v>
      </c>
      <c r="I21367" s="115">
        <f t="shared" si="667"/>
        <v>15.6282</v>
      </c>
    </row>
    <row r="21368" spans="1:9" hidden="1">
      <c r="A21368" s="115" t="s">
        <v>54450</v>
      </c>
      <c r="B21368" s="115" t="s">
        <v>54451</v>
      </c>
      <c r="C21368" s="115" t="s">
        <v>53424</v>
      </c>
      <c r="D21368" s="115" t="s">
        <v>1138</v>
      </c>
      <c r="E21368" s="115">
        <v>7.7610999999999999</v>
      </c>
      <c r="F21368" s="674">
        <v>293.83600000000001</v>
      </c>
      <c r="G21368" s="674">
        <v>295.84500000000003</v>
      </c>
      <c r="H21368" s="115">
        <f t="shared" si="666"/>
        <v>1.0068371472522089</v>
      </c>
      <c r="I21368" s="115">
        <f t="shared" si="667"/>
        <v>7.8141999999999996</v>
      </c>
    </row>
    <row r="21369" spans="1:9" hidden="1">
      <c r="A21369" s="115" t="s">
        <v>54452</v>
      </c>
      <c r="B21369" s="115" t="s">
        <v>54453</v>
      </c>
      <c r="C21369" s="115" t="s">
        <v>53427</v>
      </c>
      <c r="D21369" s="115" t="s">
        <v>1138</v>
      </c>
      <c r="E21369" s="115">
        <v>15.5221</v>
      </c>
      <c r="F21369" s="674">
        <v>293.83600000000001</v>
      </c>
      <c r="G21369" s="674">
        <v>295.84500000000003</v>
      </c>
      <c r="H21369" s="115">
        <f t="shared" si="666"/>
        <v>1.0068371472522089</v>
      </c>
      <c r="I21369" s="115">
        <f t="shared" si="667"/>
        <v>15.6282</v>
      </c>
    </row>
    <row r="21370" spans="1:9" hidden="1">
      <c r="A21370" s="115" t="s">
        <v>54454</v>
      </c>
      <c r="B21370" s="115" t="s">
        <v>54455</v>
      </c>
      <c r="C21370" s="115" t="s">
        <v>53430</v>
      </c>
      <c r="D21370" s="115" t="s">
        <v>1138</v>
      </c>
      <c r="E21370" s="115">
        <v>7.7610999999999999</v>
      </c>
      <c r="F21370" s="674">
        <v>293.83600000000001</v>
      </c>
      <c r="G21370" s="674">
        <v>295.84500000000003</v>
      </c>
      <c r="H21370" s="115">
        <f t="shared" si="666"/>
        <v>1.0068371472522089</v>
      </c>
      <c r="I21370" s="115">
        <f t="shared" si="667"/>
        <v>7.8141999999999996</v>
      </c>
    </row>
    <row r="21371" spans="1:9" hidden="1">
      <c r="A21371" s="115" t="s">
        <v>54456</v>
      </c>
      <c r="B21371" s="115" t="s">
        <v>54457</v>
      </c>
      <c r="C21371" s="115" t="s">
        <v>53433</v>
      </c>
      <c r="D21371" s="115" t="s">
        <v>1138</v>
      </c>
      <c r="E21371" s="115">
        <v>7.7610999999999999</v>
      </c>
      <c r="F21371" s="674">
        <v>293.83600000000001</v>
      </c>
      <c r="G21371" s="674">
        <v>295.84500000000003</v>
      </c>
      <c r="H21371" s="115">
        <f t="shared" si="666"/>
        <v>1.0068371472522089</v>
      </c>
      <c r="I21371" s="115">
        <f t="shared" si="667"/>
        <v>7.8141999999999996</v>
      </c>
    </row>
    <row r="21372" spans="1:9" hidden="1">
      <c r="A21372" s="115" t="s">
        <v>54458</v>
      </c>
      <c r="B21372" s="115" t="s">
        <v>54459</v>
      </c>
      <c r="C21372" s="115" t="s">
        <v>53436</v>
      </c>
      <c r="D21372" s="115" t="s">
        <v>1138</v>
      </c>
      <c r="E21372" s="115">
        <v>7.7610999999999999</v>
      </c>
      <c r="F21372" s="674">
        <v>293.83600000000001</v>
      </c>
      <c r="G21372" s="674">
        <v>295.84500000000003</v>
      </c>
      <c r="H21372" s="115">
        <f t="shared" si="666"/>
        <v>1.0068371472522089</v>
      </c>
      <c r="I21372" s="115">
        <f t="shared" si="667"/>
        <v>7.8141999999999996</v>
      </c>
    </row>
    <row r="21373" spans="1:9" hidden="1">
      <c r="A21373" s="115" t="s">
        <v>54460</v>
      </c>
      <c r="B21373" s="115" t="s">
        <v>54461</v>
      </c>
      <c r="C21373" s="115" t="s">
        <v>53439</v>
      </c>
      <c r="D21373" s="115" t="s">
        <v>1138</v>
      </c>
      <c r="E21373" s="115">
        <v>23.283200000000001</v>
      </c>
      <c r="F21373" s="674">
        <v>293.83600000000001</v>
      </c>
      <c r="G21373" s="674">
        <v>295.84500000000003</v>
      </c>
      <c r="H21373" s="115">
        <f t="shared" si="666"/>
        <v>1.0068371472522089</v>
      </c>
      <c r="I21373" s="115">
        <f t="shared" si="667"/>
        <v>23.442399999999999</v>
      </c>
    </row>
    <row r="21374" spans="1:9" hidden="1">
      <c r="A21374" s="115" t="s">
        <v>54462</v>
      </c>
      <c r="B21374" s="115" t="s">
        <v>54463</v>
      </c>
      <c r="C21374" s="115" t="s">
        <v>53442</v>
      </c>
      <c r="D21374" s="115" t="s">
        <v>1242</v>
      </c>
      <c r="E21374" s="115">
        <v>3.1044</v>
      </c>
      <c r="F21374" s="674">
        <v>293.83600000000001</v>
      </c>
      <c r="G21374" s="674">
        <v>295.84500000000003</v>
      </c>
      <c r="H21374" s="115">
        <f t="shared" si="666"/>
        <v>1.0068371472522089</v>
      </c>
      <c r="I21374" s="115">
        <f t="shared" si="667"/>
        <v>3.1255999999999999</v>
      </c>
    </row>
    <row r="21375" spans="1:9" hidden="1">
      <c r="A21375" s="115" t="s">
        <v>54464</v>
      </c>
      <c r="B21375" s="115" t="s">
        <v>54465</v>
      </c>
      <c r="C21375" s="115" t="s">
        <v>53445</v>
      </c>
      <c r="D21375" s="115" t="s">
        <v>1138</v>
      </c>
      <c r="E21375" s="115">
        <v>46.566299999999998</v>
      </c>
      <c r="F21375" s="674">
        <v>293.83600000000001</v>
      </c>
      <c r="G21375" s="674">
        <v>295.84500000000003</v>
      </c>
      <c r="H21375" s="115">
        <f t="shared" si="666"/>
        <v>1.0068371472522089</v>
      </c>
      <c r="I21375" s="115">
        <f t="shared" si="667"/>
        <v>46.884700000000002</v>
      </c>
    </row>
    <row r="21376" spans="1:9" hidden="1">
      <c r="A21376" s="115" t="s">
        <v>54466</v>
      </c>
      <c r="B21376" s="115" t="s">
        <v>54467</v>
      </c>
      <c r="C21376" s="115" t="s">
        <v>53448</v>
      </c>
      <c r="D21376" s="115" t="s">
        <v>1138</v>
      </c>
      <c r="E21376" s="115">
        <v>62.0884</v>
      </c>
      <c r="F21376" s="674">
        <v>293.83600000000001</v>
      </c>
      <c r="G21376" s="674">
        <v>295.84500000000003</v>
      </c>
      <c r="H21376" s="115">
        <f t="shared" si="666"/>
        <v>1.0068371472522089</v>
      </c>
      <c r="I21376" s="115">
        <f t="shared" si="667"/>
        <v>62.512900000000002</v>
      </c>
    </row>
    <row r="21377" spans="1:9" hidden="1">
      <c r="A21377" s="115" t="s">
        <v>54468</v>
      </c>
      <c r="B21377" s="115" t="s">
        <v>54469</v>
      </c>
      <c r="C21377" s="115" t="s">
        <v>53451</v>
      </c>
      <c r="D21377" s="115" t="s">
        <v>1138</v>
      </c>
      <c r="E21377" s="115">
        <v>93.132599999999996</v>
      </c>
      <c r="F21377" s="674">
        <v>293.83600000000001</v>
      </c>
      <c r="G21377" s="674">
        <v>295.84500000000003</v>
      </c>
      <c r="H21377" s="115">
        <f t="shared" si="666"/>
        <v>1.0068371472522089</v>
      </c>
      <c r="I21377" s="115">
        <f t="shared" si="667"/>
        <v>93.769400000000005</v>
      </c>
    </row>
    <row r="21378" spans="1:9" hidden="1">
      <c r="A21378" s="115" t="s">
        <v>54470</v>
      </c>
      <c r="B21378" s="115" t="s">
        <v>54471</v>
      </c>
      <c r="C21378" s="115" t="s">
        <v>53454</v>
      </c>
      <c r="D21378" s="115" t="s">
        <v>1138</v>
      </c>
      <c r="E21378" s="115">
        <v>279.30529999999999</v>
      </c>
      <c r="F21378" s="674">
        <v>293.83600000000001</v>
      </c>
      <c r="G21378" s="674">
        <v>295.84500000000003</v>
      </c>
      <c r="H21378" s="115">
        <f t="shared" si="666"/>
        <v>1.0068371472522089</v>
      </c>
      <c r="I21378" s="115">
        <f t="shared" si="667"/>
        <v>281.21499999999997</v>
      </c>
    </row>
    <row r="21379" spans="1:9" hidden="1">
      <c r="A21379" s="115" t="s">
        <v>54472</v>
      </c>
      <c r="B21379" s="115" t="s">
        <v>54473</v>
      </c>
      <c r="C21379" s="115" t="s">
        <v>53457</v>
      </c>
      <c r="D21379" s="115" t="s">
        <v>1138</v>
      </c>
      <c r="E21379" s="115">
        <v>1365</v>
      </c>
      <c r="F21379" s="674">
        <v>293.83600000000001</v>
      </c>
      <c r="G21379" s="674">
        <v>295.84500000000003</v>
      </c>
      <c r="H21379" s="115">
        <f t="shared" si="666"/>
        <v>1.0068371472522089</v>
      </c>
      <c r="I21379" s="115">
        <f t="shared" si="667"/>
        <v>1374.3326999999999</v>
      </c>
    </row>
    <row r="21380" spans="1:9" hidden="1">
      <c r="A21380" s="115" t="s">
        <v>54474</v>
      </c>
      <c r="B21380" s="115" t="s">
        <v>54475</v>
      </c>
      <c r="C21380" s="115" t="s">
        <v>53460</v>
      </c>
      <c r="D21380" s="115" t="s">
        <v>1138</v>
      </c>
      <c r="E21380" s="115">
        <v>1690</v>
      </c>
      <c r="F21380" s="674">
        <v>293.83600000000001</v>
      </c>
      <c r="G21380" s="674">
        <v>295.84500000000003</v>
      </c>
      <c r="H21380" s="115">
        <f t="shared" si="666"/>
        <v>1.0068371472522089</v>
      </c>
      <c r="I21380" s="115">
        <f t="shared" si="667"/>
        <v>1701.5547999999999</v>
      </c>
    </row>
    <row r="21381" spans="1:9" hidden="1">
      <c r="A21381" s="115" t="s">
        <v>54476</v>
      </c>
      <c r="B21381" s="115" t="s">
        <v>54477</v>
      </c>
      <c r="C21381" s="115" t="s">
        <v>53463</v>
      </c>
      <c r="D21381" s="115" t="s">
        <v>1138</v>
      </c>
      <c r="E21381" s="115">
        <v>2340</v>
      </c>
      <c r="F21381" s="674">
        <v>293.83600000000001</v>
      </c>
      <c r="G21381" s="674">
        <v>295.84500000000003</v>
      </c>
      <c r="H21381" s="115">
        <f t="shared" ref="H21381:H21444" si="668">G21381/F21381</f>
        <v>1.0068371472522089</v>
      </c>
      <c r="I21381" s="115">
        <f t="shared" ref="I21381:I21444" si="669">ROUND(H21381*E21381,4)</f>
        <v>2355.9989</v>
      </c>
    </row>
    <row r="21382" spans="1:9" hidden="1">
      <c r="A21382" s="115" t="s">
        <v>54478</v>
      </c>
      <c r="B21382" s="115" t="s">
        <v>54479</v>
      </c>
      <c r="C21382" s="115" t="s">
        <v>53466</v>
      </c>
      <c r="D21382" s="115" t="s">
        <v>1138</v>
      </c>
      <c r="E21382" s="115">
        <v>2550</v>
      </c>
      <c r="F21382" s="674">
        <v>293.83600000000001</v>
      </c>
      <c r="G21382" s="674">
        <v>295.84500000000003</v>
      </c>
      <c r="H21382" s="115">
        <f t="shared" si="668"/>
        <v>1.0068371472522089</v>
      </c>
      <c r="I21382" s="115">
        <f t="shared" si="669"/>
        <v>2567.4346999999998</v>
      </c>
    </row>
    <row r="21383" spans="1:9" hidden="1">
      <c r="A21383" s="115" t="s">
        <v>54480</v>
      </c>
      <c r="B21383" s="115" t="s">
        <v>54481</v>
      </c>
      <c r="C21383" s="115" t="s">
        <v>53469</v>
      </c>
      <c r="D21383" s="115" t="s">
        <v>1138</v>
      </c>
      <c r="E21383" s="115">
        <v>3200</v>
      </c>
      <c r="F21383" s="674">
        <v>293.83600000000001</v>
      </c>
      <c r="G21383" s="674">
        <v>295.84500000000003</v>
      </c>
      <c r="H21383" s="115">
        <f t="shared" si="668"/>
        <v>1.0068371472522089</v>
      </c>
      <c r="I21383" s="115">
        <f t="shared" si="669"/>
        <v>3221.8789000000002</v>
      </c>
    </row>
    <row r="21384" spans="1:9" hidden="1">
      <c r="A21384" s="115" t="s">
        <v>54482</v>
      </c>
      <c r="B21384" s="115" t="s">
        <v>54483</v>
      </c>
      <c r="C21384" s="115" t="s">
        <v>53472</v>
      </c>
      <c r="D21384" s="115" t="s">
        <v>1138</v>
      </c>
      <c r="E21384" s="115">
        <v>5152.09</v>
      </c>
      <c r="F21384" s="674">
        <v>293.83600000000001</v>
      </c>
      <c r="G21384" s="674">
        <v>295.84500000000003</v>
      </c>
      <c r="H21384" s="115">
        <f t="shared" si="668"/>
        <v>1.0068371472522089</v>
      </c>
      <c r="I21384" s="115">
        <f t="shared" si="669"/>
        <v>5187.3155999999999</v>
      </c>
    </row>
    <row r="21385" spans="1:9" hidden="1">
      <c r="A21385" s="115" t="s">
        <v>54484</v>
      </c>
      <c r="B21385" s="115" t="s">
        <v>54485</v>
      </c>
      <c r="C21385" s="115" t="s">
        <v>53475</v>
      </c>
      <c r="D21385" s="115" t="s">
        <v>1138</v>
      </c>
      <c r="E21385" s="115">
        <v>6500</v>
      </c>
      <c r="F21385" s="674">
        <v>293.83600000000001</v>
      </c>
      <c r="G21385" s="674">
        <v>295.84500000000003</v>
      </c>
      <c r="H21385" s="115">
        <f t="shared" si="668"/>
        <v>1.0068371472522089</v>
      </c>
      <c r="I21385" s="115">
        <f t="shared" si="669"/>
        <v>6544.4414999999999</v>
      </c>
    </row>
    <row r="21386" spans="1:9" hidden="1">
      <c r="A21386" s="115" t="s">
        <v>54486</v>
      </c>
      <c r="B21386" s="115" t="s">
        <v>54487</v>
      </c>
      <c r="C21386" s="115" t="s">
        <v>53478</v>
      </c>
      <c r="D21386" s="115" t="s">
        <v>1138</v>
      </c>
      <c r="E21386" s="115">
        <v>12017.5</v>
      </c>
      <c r="F21386" s="674">
        <v>293.83600000000001</v>
      </c>
      <c r="G21386" s="674">
        <v>295.84500000000003</v>
      </c>
      <c r="H21386" s="115">
        <f t="shared" si="668"/>
        <v>1.0068371472522089</v>
      </c>
      <c r="I21386" s="115">
        <f t="shared" si="669"/>
        <v>12099.6654</v>
      </c>
    </row>
    <row r="21387" spans="1:9" hidden="1">
      <c r="A21387" s="115" t="s">
        <v>54488</v>
      </c>
      <c r="B21387" s="115" t="s">
        <v>54489</v>
      </c>
      <c r="C21387" s="115" t="s">
        <v>53481</v>
      </c>
      <c r="D21387" s="115" t="s">
        <v>1138</v>
      </c>
      <c r="E21387" s="115">
        <v>1120</v>
      </c>
      <c r="F21387" s="674">
        <v>293.83600000000001</v>
      </c>
      <c r="G21387" s="674">
        <v>295.84500000000003</v>
      </c>
      <c r="H21387" s="115">
        <f t="shared" si="668"/>
        <v>1.0068371472522089</v>
      </c>
      <c r="I21387" s="115">
        <f t="shared" si="669"/>
        <v>1127.6576</v>
      </c>
    </row>
    <row r="21388" spans="1:9" hidden="1">
      <c r="A21388" s="115" t="s">
        <v>54490</v>
      </c>
      <c r="B21388" s="115" t="s">
        <v>54491</v>
      </c>
      <c r="C21388" s="115" t="s">
        <v>53484</v>
      </c>
      <c r="D21388" s="115" t="s">
        <v>1138</v>
      </c>
      <c r="E21388" s="115">
        <v>1980</v>
      </c>
      <c r="F21388" s="674">
        <v>293.83600000000001</v>
      </c>
      <c r="G21388" s="674">
        <v>295.84500000000003</v>
      </c>
      <c r="H21388" s="115">
        <f t="shared" si="668"/>
        <v>1.0068371472522089</v>
      </c>
      <c r="I21388" s="115">
        <f t="shared" si="669"/>
        <v>1993.5376000000001</v>
      </c>
    </row>
    <row r="21389" spans="1:9" hidden="1">
      <c r="A21389" s="115" t="s">
        <v>54492</v>
      </c>
      <c r="B21389" s="115" t="s">
        <v>54493</v>
      </c>
      <c r="C21389" s="115" t="s">
        <v>53487</v>
      </c>
      <c r="D21389" s="115" t="s">
        <v>1138</v>
      </c>
      <c r="E21389" s="115">
        <v>1440</v>
      </c>
      <c r="F21389" s="674">
        <v>293.83600000000001</v>
      </c>
      <c r="G21389" s="674">
        <v>295.84500000000003</v>
      </c>
      <c r="H21389" s="115">
        <f t="shared" si="668"/>
        <v>1.0068371472522089</v>
      </c>
      <c r="I21389" s="115">
        <f t="shared" si="669"/>
        <v>1449.8454999999999</v>
      </c>
    </row>
    <row r="21390" spans="1:9" hidden="1">
      <c r="A21390" s="115" t="s">
        <v>54494</v>
      </c>
      <c r="B21390" s="115" t="s">
        <v>54495</v>
      </c>
      <c r="C21390" s="115" t="s">
        <v>53490</v>
      </c>
      <c r="D21390" s="115" t="s">
        <v>1138</v>
      </c>
      <c r="E21390" s="115">
        <v>2210</v>
      </c>
      <c r="F21390" s="674">
        <v>293.83600000000001</v>
      </c>
      <c r="G21390" s="674">
        <v>295.84500000000003</v>
      </c>
      <c r="H21390" s="115">
        <f t="shared" si="668"/>
        <v>1.0068371472522089</v>
      </c>
      <c r="I21390" s="115">
        <f t="shared" si="669"/>
        <v>2225.1100999999999</v>
      </c>
    </row>
    <row r="21391" spans="1:9" hidden="1">
      <c r="A21391" s="115" t="s">
        <v>54496</v>
      </c>
      <c r="B21391" s="115" t="s">
        <v>54497</v>
      </c>
      <c r="C21391" s="115" t="s">
        <v>53493</v>
      </c>
      <c r="D21391" s="115" t="s">
        <v>1138</v>
      </c>
      <c r="E21391" s="115">
        <v>3580</v>
      </c>
      <c r="F21391" s="674">
        <v>293.83600000000001</v>
      </c>
      <c r="G21391" s="674">
        <v>295.84500000000003</v>
      </c>
      <c r="H21391" s="115">
        <f t="shared" si="668"/>
        <v>1.0068371472522089</v>
      </c>
      <c r="I21391" s="115">
        <f t="shared" si="669"/>
        <v>3604.4769999999999</v>
      </c>
    </row>
    <row r="21392" spans="1:9" hidden="1">
      <c r="A21392" s="115" t="s">
        <v>54498</v>
      </c>
      <c r="B21392" s="115" t="s">
        <v>54499</v>
      </c>
      <c r="C21392" s="115" t="s">
        <v>53496</v>
      </c>
      <c r="D21392" s="115" t="s">
        <v>1138</v>
      </c>
      <c r="E21392" s="115">
        <v>4250</v>
      </c>
      <c r="F21392" s="674">
        <v>293.83600000000001</v>
      </c>
      <c r="G21392" s="674">
        <v>295.84500000000003</v>
      </c>
      <c r="H21392" s="115">
        <f t="shared" si="668"/>
        <v>1.0068371472522089</v>
      </c>
      <c r="I21392" s="115">
        <f t="shared" si="669"/>
        <v>4279.0578999999998</v>
      </c>
    </row>
    <row r="21393" spans="1:9" hidden="1">
      <c r="A21393" s="115" t="s">
        <v>54500</v>
      </c>
      <c r="B21393" s="115" t="s">
        <v>54501</v>
      </c>
      <c r="C21393" s="115" t="s">
        <v>53499</v>
      </c>
      <c r="D21393" s="115" t="s">
        <v>1138</v>
      </c>
      <c r="E21393" s="115">
        <v>16740</v>
      </c>
      <c r="F21393" s="674">
        <v>293.83600000000001</v>
      </c>
      <c r="G21393" s="674">
        <v>295.84500000000003</v>
      </c>
      <c r="H21393" s="115">
        <f t="shared" si="668"/>
        <v>1.0068371472522089</v>
      </c>
      <c r="I21393" s="115">
        <f t="shared" si="669"/>
        <v>16854.453799999999</v>
      </c>
    </row>
    <row r="21394" spans="1:9" hidden="1">
      <c r="A21394" s="115" t="s">
        <v>54502</v>
      </c>
      <c r="B21394" s="115" t="s">
        <v>54503</v>
      </c>
      <c r="C21394" s="115" t="s">
        <v>53502</v>
      </c>
      <c r="D21394" s="115" t="s">
        <v>1138</v>
      </c>
      <c r="E21394" s="115">
        <v>4450</v>
      </c>
      <c r="F21394" s="674">
        <v>293.83600000000001</v>
      </c>
      <c r="G21394" s="674">
        <v>295.84500000000003</v>
      </c>
      <c r="H21394" s="115">
        <f t="shared" si="668"/>
        <v>1.0068371472522089</v>
      </c>
      <c r="I21394" s="115">
        <f t="shared" si="669"/>
        <v>4480.4252999999999</v>
      </c>
    </row>
    <row r="21395" spans="1:9" hidden="1">
      <c r="A21395" s="115" t="s">
        <v>54504</v>
      </c>
      <c r="B21395" s="115" t="s">
        <v>54505</v>
      </c>
      <c r="C21395" s="115" t="s">
        <v>53505</v>
      </c>
      <c r="D21395" s="115" t="s">
        <v>1138</v>
      </c>
      <c r="E21395" s="115">
        <v>4880</v>
      </c>
      <c r="F21395" s="674">
        <v>293.83600000000001</v>
      </c>
      <c r="G21395" s="674">
        <v>295.84500000000003</v>
      </c>
      <c r="H21395" s="115">
        <f t="shared" si="668"/>
        <v>1.0068371472522089</v>
      </c>
      <c r="I21395" s="115">
        <f t="shared" si="669"/>
        <v>4913.3653000000004</v>
      </c>
    </row>
    <row r="21396" spans="1:9" hidden="1">
      <c r="A21396" s="115" t="s">
        <v>54506</v>
      </c>
      <c r="B21396" s="115" t="s">
        <v>54507</v>
      </c>
      <c r="C21396" s="115" t="s">
        <v>53508</v>
      </c>
      <c r="D21396" s="115" t="s">
        <v>1138</v>
      </c>
      <c r="E21396" s="115">
        <v>5899</v>
      </c>
      <c r="F21396" s="674">
        <v>293.83600000000001</v>
      </c>
      <c r="G21396" s="674">
        <v>295.84500000000003</v>
      </c>
      <c r="H21396" s="115">
        <f t="shared" si="668"/>
        <v>1.0068371472522089</v>
      </c>
      <c r="I21396" s="115">
        <f t="shared" si="669"/>
        <v>5939.3323</v>
      </c>
    </row>
    <row r="21397" spans="1:9" hidden="1">
      <c r="A21397" s="115" t="s">
        <v>54508</v>
      </c>
      <c r="B21397" s="115" t="s">
        <v>54509</v>
      </c>
      <c r="C21397" s="115" t="s">
        <v>53511</v>
      </c>
      <c r="D21397" s="115" t="s">
        <v>1138</v>
      </c>
      <c r="E21397" s="115">
        <v>3620</v>
      </c>
      <c r="F21397" s="674">
        <v>293.83600000000001</v>
      </c>
      <c r="G21397" s="674">
        <v>295.84500000000003</v>
      </c>
      <c r="H21397" s="115">
        <f t="shared" si="668"/>
        <v>1.0068371472522089</v>
      </c>
      <c r="I21397" s="115">
        <f t="shared" si="669"/>
        <v>3644.7505000000001</v>
      </c>
    </row>
    <row r="21398" spans="1:9" hidden="1">
      <c r="A21398" s="115" t="s">
        <v>54510</v>
      </c>
      <c r="B21398" s="115" t="s">
        <v>54511</v>
      </c>
      <c r="C21398" s="115" t="s">
        <v>53514</v>
      </c>
      <c r="D21398" s="115" t="s">
        <v>1138</v>
      </c>
      <c r="E21398" s="115">
        <v>2410</v>
      </c>
      <c r="F21398" s="674">
        <v>293.83600000000001</v>
      </c>
      <c r="G21398" s="674">
        <v>295.84500000000003</v>
      </c>
      <c r="H21398" s="115">
        <f t="shared" si="668"/>
        <v>1.0068371472522089</v>
      </c>
      <c r="I21398" s="115">
        <f t="shared" si="669"/>
        <v>2426.4775</v>
      </c>
    </row>
    <row r="21399" spans="1:9" hidden="1">
      <c r="A21399" s="115" t="s">
        <v>54512</v>
      </c>
      <c r="B21399" s="115" t="s">
        <v>54513</v>
      </c>
      <c r="C21399" s="115" t="s">
        <v>53517</v>
      </c>
      <c r="D21399" s="115" t="s">
        <v>1138</v>
      </c>
      <c r="E21399" s="115">
        <v>7.7610999999999999</v>
      </c>
      <c r="F21399" s="674">
        <v>293.83600000000001</v>
      </c>
      <c r="G21399" s="674">
        <v>295.84500000000003</v>
      </c>
      <c r="H21399" s="115">
        <f t="shared" si="668"/>
        <v>1.0068371472522089</v>
      </c>
      <c r="I21399" s="115">
        <f t="shared" si="669"/>
        <v>7.8141999999999996</v>
      </c>
    </row>
    <row r="21400" spans="1:9" hidden="1">
      <c r="A21400" s="115" t="s">
        <v>54514</v>
      </c>
      <c r="B21400" s="115" t="s">
        <v>54515</v>
      </c>
      <c r="C21400" s="115" t="s">
        <v>53520</v>
      </c>
      <c r="D21400" s="115" t="s">
        <v>1138</v>
      </c>
      <c r="E21400" s="115">
        <v>136.9188</v>
      </c>
      <c r="F21400" s="674">
        <v>293.83600000000001</v>
      </c>
      <c r="G21400" s="674">
        <v>295.84500000000003</v>
      </c>
      <c r="H21400" s="115">
        <f t="shared" si="668"/>
        <v>1.0068371472522089</v>
      </c>
      <c r="I21400" s="115">
        <f t="shared" si="669"/>
        <v>137.85489999999999</v>
      </c>
    </row>
    <row r="21401" spans="1:9" hidden="1">
      <c r="A21401" s="115" t="s">
        <v>54516</v>
      </c>
      <c r="B21401" s="115" t="s">
        <v>54517</v>
      </c>
      <c r="C21401" s="115" t="s">
        <v>53523</v>
      </c>
      <c r="D21401" s="115" t="s">
        <v>1138</v>
      </c>
      <c r="E21401" s="115">
        <v>65.454499999999996</v>
      </c>
      <c r="F21401" s="674">
        <v>293.83600000000001</v>
      </c>
      <c r="G21401" s="674">
        <v>295.84500000000003</v>
      </c>
      <c r="H21401" s="115">
        <f t="shared" si="668"/>
        <v>1.0068371472522089</v>
      </c>
      <c r="I21401" s="115">
        <f t="shared" si="669"/>
        <v>65.902000000000001</v>
      </c>
    </row>
    <row r="21402" spans="1:9" hidden="1">
      <c r="A21402" s="115" t="s">
        <v>54518</v>
      </c>
      <c r="B21402" s="115" t="s">
        <v>54519</v>
      </c>
      <c r="C21402" s="115" t="s">
        <v>53526</v>
      </c>
      <c r="D21402" s="115" t="s">
        <v>1138</v>
      </c>
      <c r="E21402" s="115">
        <v>124.1768</v>
      </c>
      <c r="F21402" s="674">
        <v>293.83600000000001</v>
      </c>
      <c r="G21402" s="674">
        <v>295.84500000000003</v>
      </c>
      <c r="H21402" s="115">
        <f t="shared" si="668"/>
        <v>1.0068371472522089</v>
      </c>
      <c r="I21402" s="115">
        <f t="shared" si="669"/>
        <v>125.0258</v>
      </c>
    </row>
    <row r="21403" spans="1:9" hidden="1">
      <c r="A21403" s="115" t="s">
        <v>54520</v>
      </c>
      <c r="B21403" s="115" t="s">
        <v>54521</v>
      </c>
      <c r="C21403" s="115" t="s">
        <v>53529</v>
      </c>
      <c r="D21403" s="115" t="s">
        <v>1138</v>
      </c>
      <c r="E21403" s="115">
        <v>62.0884</v>
      </c>
      <c r="F21403" s="674">
        <v>293.83600000000001</v>
      </c>
      <c r="G21403" s="674">
        <v>295.84500000000003</v>
      </c>
      <c r="H21403" s="115">
        <f t="shared" si="668"/>
        <v>1.0068371472522089</v>
      </c>
      <c r="I21403" s="115">
        <f t="shared" si="669"/>
        <v>62.512900000000002</v>
      </c>
    </row>
    <row r="21404" spans="1:9" hidden="1">
      <c r="A21404" s="115" t="s">
        <v>54522</v>
      </c>
      <c r="B21404" s="115" t="s">
        <v>54523</v>
      </c>
      <c r="C21404" s="115" t="s">
        <v>53532</v>
      </c>
      <c r="D21404" s="115" t="s">
        <v>1138</v>
      </c>
      <c r="E21404" s="115">
        <v>1016.0812</v>
      </c>
      <c r="F21404" s="674">
        <v>293.83600000000001</v>
      </c>
      <c r="G21404" s="674">
        <v>295.84500000000003</v>
      </c>
      <c r="H21404" s="115">
        <f t="shared" si="668"/>
        <v>1.0068371472522089</v>
      </c>
      <c r="I21404" s="115">
        <f t="shared" si="669"/>
        <v>1023.0282999999999</v>
      </c>
    </row>
    <row r="21405" spans="1:9" hidden="1">
      <c r="A21405" s="115" t="s">
        <v>54524</v>
      </c>
      <c r="B21405" s="115" t="s">
        <v>54525</v>
      </c>
      <c r="C21405" s="115" t="s">
        <v>53535</v>
      </c>
      <c r="D21405" s="115" t="s">
        <v>1138</v>
      </c>
      <c r="E21405" s="115">
        <v>1423.9947</v>
      </c>
      <c r="F21405" s="674">
        <v>293.83600000000001</v>
      </c>
      <c r="G21405" s="674">
        <v>295.84500000000003</v>
      </c>
      <c r="H21405" s="115">
        <f t="shared" si="668"/>
        <v>1.0068371472522089</v>
      </c>
      <c r="I21405" s="115">
        <f t="shared" si="669"/>
        <v>1433.7308</v>
      </c>
    </row>
    <row r="21406" spans="1:9" hidden="1">
      <c r="A21406" s="115" t="s">
        <v>54526</v>
      </c>
      <c r="B21406" s="115" t="s">
        <v>54527</v>
      </c>
      <c r="C21406" s="115" t="s">
        <v>53538</v>
      </c>
      <c r="D21406" s="115" t="s">
        <v>1138</v>
      </c>
      <c r="E21406" s="115">
        <v>108.65470000000001</v>
      </c>
      <c r="F21406" s="674">
        <v>293.83600000000001</v>
      </c>
      <c r="G21406" s="674">
        <v>295.84500000000003</v>
      </c>
      <c r="H21406" s="115">
        <f t="shared" si="668"/>
        <v>1.0068371472522089</v>
      </c>
      <c r="I21406" s="115">
        <f t="shared" si="669"/>
        <v>109.3976</v>
      </c>
    </row>
    <row r="21407" spans="1:9" hidden="1">
      <c r="A21407" s="115" t="s">
        <v>54528</v>
      </c>
      <c r="B21407" s="115" t="s">
        <v>54529</v>
      </c>
      <c r="C21407" s="115" t="s">
        <v>53541</v>
      </c>
      <c r="D21407" s="115" t="s">
        <v>1138</v>
      </c>
      <c r="E21407" s="115">
        <v>124.1768</v>
      </c>
      <c r="F21407" s="674">
        <v>293.83600000000001</v>
      </c>
      <c r="G21407" s="674">
        <v>295.84500000000003</v>
      </c>
      <c r="H21407" s="115">
        <f t="shared" si="668"/>
        <v>1.0068371472522089</v>
      </c>
      <c r="I21407" s="115">
        <f t="shared" si="669"/>
        <v>125.0258</v>
      </c>
    </row>
    <row r="21408" spans="1:9" hidden="1">
      <c r="A21408" s="115" t="s">
        <v>54530</v>
      </c>
      <c r="B21408" s="115" t="s">
        <v>54531</v>
      </c>
      <c r="C21408" s="115" t="s">
        <v>53544</v>
      </c>
      <c r="D21408" s="115" t="s">
        <v>1138</v>
      </c>
      <c r="E21408" s="115">
        <v>2533.6060000000002</v>
      </c>
      <c r="F21408" s="674">
        <v>293.83600000000001</v>
      </c>
      <c r="G21408" s="674">
        <v>295.84500000000003</v>
      </c>
      <c r="H21408" s="115">
        <f t="shared" si="668"/>
        <v>1.0068371472522089</v>
      </c>
      <c r="I21408" s="115">
        <f t="shared" si="669"/>
        <v>2550.9286000000002</v>
      </c>
    </row>
    <row r="21409" spans="1:9" hidden="1">
      <c r="A21409" s="115" t="s">
        <v>54532</v>
      </c>
      <c r="B21409" s="115" t="s">
        <v>54533</v>
      </c>
      <c r="C21409" s="115" t="s">
        <v>53547</v>
      </c>
      <c r="D21409" s="115" t="s">
        <v>1138</v>
      </c>
      <c r="E21409" s="115">
        <v>124.1768</v>
      </c>
      <c r="F21409" s="674">
        <v>293.83600000000001</v>
      </c>
      <c r="G21409" s="674">
        <v>295.84500000000003</v>
      </c>
      <c r="H21409" s="115">
        <f t="shared" si="668"/>
        <v>1.0068371472522089</v>
      </c>
      <c r="I21409" s="115">
        <f t="shared" si="669"/>
        <v>125.0258</v>
      </c>
    </row>
    <row r="21410" spans="1:9" hidden="1">
      <c r="A21410" s="115" t="s">
        <v>54534</v>
      </c>
      <c r="B21410" s="115" t="s">
        <v>54535</v>
      </c>
      <c r="C21410" s="115" t="s">
        <v>53550</v>
      </c>
      <c r="D21410" s="115" t="s">
        <v>1138</v>
      </c>
      <c r="E21410" s="115">
        <v>196.22</v>
      </c>
      <c r="F21410" s="674">
        <v>293.83600000000001</v>
      </c>
      <c r="G21410" s="674">
        <v>295.84500000000003</v>
      </c>
      <c r="H21410" s="115">
        <f t="shared" si="668"/>
        <v>1.0068371472522089</v>
      </c>
      <c r="I21410" s="115">
        <f t="shared" si="669"/>
        <v>197.5616</v>
      </c>
    </row>
    <row r="21411" spans="1:9" hidden="1">
      <c r="A21411" s="115" t="s">
        <v>54536</v>
      </c>
      <c r="B21411" s="115" t="s">
        <v>54537</v>
      </c>
      <c r="C21411" s="115" t="s">
        <v>53553</v>
      </c>
      <c r="D21411" s="115" t="s">
        <v>1138</v>
      </c>
      <c r="E21411" s="115">
        <v>46.332099999999997</v>
      </c>
      <c r="F21411" s="674">
        <v>293.83600000000001</v>
      </c>
      <c r="G21411" s="674">
        <v>295.84500000000003</v>
      </c>
      <c r="H21411" s="115">
        <f t="shared" si="668"/>
        <v>1.0068371472522089</v>
      </c>
      <c r="I21411" s="115">
        <f t="shared" si="669"/>
        <v>46.648899999999998</v>
      </c>
    </row>
    <row r="21412" spans="1:9" hidden="1">
      <c r="A21412" s="115" t="s">
        <v>54538</v>
      </c>
      <c r="B21412" s="115" t="s">
        <v>54539</v>
      </c>
      <c r="C21412" s="115" t="s">
        <v>53556</v>
      </c>
      <c r="D21412" s="115" t="s">
        <v>1138</v>
      </c>
      <c r="E21412" s="115">
        <v>86.234300000000005</v>
      </c>
      <c r="F21412" s="674">
        <v>293.83600000000001</v>
      </c>
      <c r="G21412" s="674">
        <v>295.84500000000003</v>
      </c>
      <c r="H21412" s="115">
        <f t="shared" si="668"/>
        <v>1.0068371472522089</v>
      </c>
      <c r="I21412" s="115">
        <f t="shared" si="669"/>
        <v>86.823899999999995</v>
      </c>
    </row>
    <row r="21413" spans="1:9" hidden="1">
      <c r="A21413" s="115" t="s">
        <v>54540</v>
      </c>
      <c r="B21413" s="115" t="s">
        <v>54541</v>
      </c>
      <c r="C21413" s="115" t="s">
        <v>53559</v>
      </c>
      <c r="D21413" s="115" t="s">
        <v>1138</v>
      </c>
      <c r="E21413" s="115">
        <v>95.731899999999996</v>
      </c>
      <c r="F21413" s="674">
        <v>293.83600000000001</v>
      </c>
      <c r="G21413" s="674">
        <v>295.84500000000003</v>
      </c>
      <c r="H21413" s="115">
        <f t="shared" si="668"/>
        <v>1.0068371472522089</v>
      </c>
      <c r="I21413" s="115">
        <f t="shared" si="669"/>
        <v>96.386399999999995</v>
      </c>
    </row>
    <row r="21414" spans="1:9" hidden="1">
      <c r="A21414" s="115" t="s">
        <v>54542</v>
      </c>
      <c r="B21414" s="115" t="s">
        <v>54543</v>
      </c>
      <c r="C21414" s="115" t="s">
        <v>53562</v>
      </c>
      <c r="D21414" s="115" t="s">
        <v>1138</v>
      </c>
      <c r="E21414" s="115">
        <v>41.35</v>
      </c>
      <c r="F21414" s="674">
        <v>293.83600000000001</v>
      </c>
      <c r="G21414" s="674">
        <v>295.84500000000003</v>
      </c>
      <c r="H21414" s="115">
        <f t="shared" si="668"/>
        <v>1.0068371472522089</v>
      </c>
      <c r="I21414" s="115">
        <f t="shared" si="669"/>
        <v>41.6327</v>
      </c>
    </row>
    <row r="21415" spans="1:9" hidden="1">
      <c r="A21415" s="115" t="s">
        <v>54544</v>
      </c>
      <c r="B21415" s="115" t="s">
        <v>54545</v>
      </c>
      <c r="C21415" s="115" t="s">
        <v>53565</v>
      </c>
      <c r="D21415" s="115" t="s">
        <v>1138</v>
      </c>
      <c r="E21415" s="115">
        <v>4.3461999999999996</v>
      </c>
      <c r="F21415" s="674">
        <v>293.83600000000001</v>
      </c>
      <c r="G21415" s="674">
        <v>295.84500000000003</v>
      </c>
      <c r="H21415" s="115">
        <f t="shared" si="668"/>
        <v>1.0068371472522089</v>
      </c>
      <c r="I21415" s="115">
        <f t="shared" si="669"/>
        <v>4.3758999999999997</v>
      </c>
    </row>
    <row r="21416" spans="1:9" hidden="1">
      <c r="A21416" s="115" t="s">
        <v>54546</v>
      </c>
      <c r="B21416" s="115" t="s">
        <v>54547</v>
      </c>
      <c r="C21416" s="115" t="s">
        <v>53568</v>
      </c>
      <c r="D21416" s="115" t="s">
        <v>1138</v>
      </c>
      <c r="E21416" s="115">
        <v>9.0028000000000006</v>
      </c>
      <c r="F21416" s="674">
        <v>293.83600000000001</v>
      </c>
      <c r="G21416" s="674">
        <v>295.84500000000003</v>
      </c>
      <c r="H21416" s="115">
        <f t="shared" si="668"/>
        <v>1.0068371472522089</v>
      </c>
      <c r="I21416" s="115">
        <f t="shared" si="669"/>
        <v>9.0643999999999991</v>
      </c>
    </row>
    <row r="21417" spans="1:9" hidden="1">
      <c r="A21417" s="115" t="s">
        <v>54548</v>
      </c>
      <c r="B21417" s="115" t="s">
        <v>54549</v>
      </c>
      <c r="C21417" s="115" t="s">
        <v>53571</v>
      </c>
      <c r="D21417" s="115" t="s">
        <v>1138</v>
      </c>
      <c r="E21417" s="115">
        <v>5.45</v>
      </c>
      <c r="F21417" s="674">
        <v>293.83600000000001</v>
      </c>
      <c r="G21417" s="674">
        <v>295.84500000000003</v>
      </c>
      <c r="H21417" s="115">
        <f t="shared" si="668"/>
        <v>1.0068371472522089</v>
      </c>
      <c r="I21417" s="115">
        <f t="shared" si="669"/>
        <v>5.4873000000000003</v>
      </c>
    </row>
    <row r="21418" spans="1:9" hidden="1">
      <c r="A21418" s="115" t="s">
        <v>54550</v>
      </c>
      <c r="B21418" s="115" t="s">
        <v>54551</v>
      </c>
      <c r="C21418" s="115" t="s">
        <v>53574</v>
      </c>
      <c r="D21418" s="115" t="s">
        <v>1138</v>
      </c>
      <c r="E21418" s="115">
        <v>27.2</v>
      </c>
      <c r="F21418" s="674">
        <v>293.83600000000001</v>
      </c>
      <c r="G21418" s="674">
        <v>295.84500000000003</v>
      </c>
      <c r="H21418" s="115">
        <f t="shared" si="668"/>
        <v>1.0068371472522089</v>
      </c>
      <c r="I21418" s="115">
        <f t="shared" si="669"/>
        <v>27.385999999999999</v>
      </c>
    </row>
    <row r="21419" spans="1:9" hidden="1">
      <c r="A21419" s="115" t="s">
        <v>54552</v>
      </c>
      <c r="B21419" s="115" t="s">
        <v>54553</v>
      </c>
      <c r="C21419" s="115" t="s">
        <v>53577</v>
      </c>
      <c r="D21419" s="115" t="s">
        <v>1138</v>
      </c>
      <c r="E21419" s="115">
        <v>220.11</v>
      </c>
      <c r="F21419" s="674">
        <v>293.83600000000001</v>
      </c>
      <c r="G21419" s="674">
        <v>295.84500000000003</v>
      </c>
      <c r="H21419" s="115">
        <f t="shared" si="668"/>
        <v>1.0068371472522089</v>
      </c>
      <c r="I21419" s="115">
        <f t="shared" si="669"/>
        <v>221.61490000000001</v>
      </c>
    </row>
    <row r="21420" spans="1:9" hidden="1">
      <c r="A21420" s="115" t="s">
        <v>54554</v>
      </c>
      <c r="B21420" s="115" t="s">
        <v>54555</v>
      </c>
      <c r="C21420" s="115" t="s">
        <v>53580</v>
      </c>
      <c r="D21420" s="115" t="s">
        <v>1138</v>
      </c>
      <c r="E21420" s="115">
        <v>138.54089999999999</v>
      </c>
      <c r="F21420" s="674">
        <v>293.83600000000001</v>
      </c>
      <c r="G21420" s="674">
        <v>295.84500000000003</v>
      </c>
      <c r="H21420" s="115">
        <f t="shared" si="668"/>
        <v>1.0068371472522089</v>
      </c>
      <c r="I21420" s="115">
        <f t="shared" si="669"/>
        <v>139.4881</v>
      </c>
    </row>
    <row r="21421" spans="1:9" hidden="1">
      <c r="A21421" s="115" t="s">
        <v>54556</v>
      </c>
      <c r="B21421" s="115" t="s">
        <v>54557</v>
      </c>
      <c r="C21421" s="115" t="s">
        <v>53583</v>
      </c>
      <c r="D21421" s="115" t="s">
        <v>1138</v>
      </c>
      <c r="E21421" s="115">
        <v>281.90219999999999</v>
      </c>
      <c r="F21421" s="674">
        <v>293.83600000000001</v>
      </c>
      <c r="G21421" s="674">
        <v>295.84500000000003</v>
      </c>
      <c r="H21421" s="115">
        <f t="shared" si="668"/>
        <v>1.0068371472522089</v>
      </c>
      <c r="I21421" s="115">
        <f t="shared" si="669"/>
        <v>283.82960000000003</v>
      </c>
    </row>
    <row r="21422" spans="1:9" hidden="1">
      <c r="A21422" s="115" t="s">
        <v>54558</v>
      </c>
      <c r="B21422" s="115" t="s">
        <v>54559</v>
      </c>
      <c r="C21422" s="115" t="s">
        <v>53586</v>
      </c>
      <c r="D21422" s="115" t="s">
        <v>1138</v>
      </c>
      <c r="E21422" s="115">
        <v>312.94639999999998</v>
      </c>
      <c r="F21422" s="674">
        <v>293.83600000000001</v>
      </c>
      <c r="G21422" s="674">
        <v>295.84500000000003</v>
      </c>
      <c r="H21422" s="115">
        <f t="shared" si="668"/>
        <v>1.0068371472522089</v>
      </c>
      <c r="I21422" s="115">
        <f t="shared" si="669"/>
        <v>315.08609999999999</v>
      </c>
    </row>
    <row r="21423" spans="1:9" hidden="1">
      <c r="A21423" s="115" t="s">
        <v>54560</v>
      </c>
      <c r="B21423" s="115" t="s">
        <v>54561</v>
      </c>
      <c r="C21423" s="115" t="s">
        <v>53589</v>
      </c>
      <c r="D21423" s="115" t="s">
        <v>1138</v>
      </c>
      <c r="E21423" s="115">
        <v>15.5221</v>
      </c>
      <c r="F21423" s="674">
        <v>293.83600000000001</v>
      </c>
      <c r="G21423" s="674">
        <v>295.84500000000003</v>
      </c>
      <c r="H21423" s="115">
        <f t="shared" si="668"/>
        <v>1.0068371472522089</v>
      </c>
      <c r="I21423" s="115">
        <f t="shared" si="669"/>
        <v>15.6282</v>
      </c>
    </row>
    <row r="21424" spans="1:9" hidden="1">
      <c r="A21424" s="115" t="s">
        <v>54562</v>
      </c>
      <c r="B21424" s="115" t="s">
        <v>54563</v>
      </c>
      <c r="C21424" s="115" t="s">
        <v>53592</v>
      </c>
      <c r="D21424" s="115" t="s">
        <v>1138</v>
      </c>
      <c r="E21424" s="115">
        <v>15.5221</v>
      </c>
      <c r="F21424" s="674">
        <v>293.83600000000001</v>
      </c>
      <c r="G21424" s="674">
        <v>295.84500000000003</v>
      </c>
      <c r="H21424" s="115">
        <f t="shared" si="668"/>
        <v>1.0068371472522089</v>
      </c>
      <c r="I21424" s="115">
        <f t="shared" si="669"/>
        <v>15.6282</v>
      </c>
    </row>
    <row r="21425" spans="1:9" hidden="1">
      <c r="A21425" s="115" t="s">
        <v>54564</v>
      </c>
      <c r="B21425" s="115" t="s">
        <v>54565</v>
      </c>
      <c r="C21425" s="115" t="s">
        <v>53595</v>
      </c>
      <c r="D21425" s="115" t="s">
        <v>1138</v>
      </c>
      <c r="E21425" s="115">
        <v>31.0442</v>
      </c>
      <c r="F21425" s="674">
        <v>293.83600000000001</v>
      </c>
      <c r="G21425" s="674">
        <v>295.84500000000003</v>
      </c>
      <c r="H21425" s="115">
        <f t="shared" si="668"/>
        <v>1.0068371472522089</v>
      </c>
      <c r="I21425" s="115">
        <f t="shared" si="669"/>
        <v>31.256499999999999</v>
      </c>
    </row>
    <row r="21426" spans="1:9" hidden="1">
      <c r="A21426" s="115" t="s">
        <v>54566</v>
      </c>
      <c r="B21426" s="115" t="s">
        <v>54567</v>
      </c>
      <c r="C21426" s="115" t="s">
        <v>53598</v>
      </c>
      <c r="D21426" s="115" t="s">
        <v>1138</v>
      </c>
      <c r="E21426" s="115">
        <v>23.283200000000001</v>
      </c>
      <c r="F21426" s="674">
        <v>293.83600000000001</v>
      </c>
      <c r="G21426" s="674">
        <v>295.84500000000003</v>
      </c>
      <c r="H21426" s="115">
        <f t="shared" si="668"/>
        <v>1.0068371472522089</v>
      </c>
      <c r="I21426" s="115">
        <f t="shared" si="669"/>
        <v>23.442399999999999</v>
      </c>
    </row>
    <row r="21427" spans="1:9" hidden="1">
      <c r="A21427" s="115" t="s">
        <v>54568</v>
      </c>
      <c r="B21427" s="115" t="s">
        <v>54569</v>
      </c>
      <c r="C21427" s="115" t="s">
        <v>53601</v>
      </c>
      <c r="D21427" s="115" t="s">
        <v>1138</v>
      </c>
      <c r="E21427" s="115">
        <v>77.610500000000002</v>
      </c>
      <c r="F21427" s="674">
        <v>293.83600000000001</v>
      </c>
      <c r="G21427" s="674">
        <v>295.84500000000003</v>
      </c>
      <c r="H21427" s="115">
        <f t="shared" si="668"/>
        <v>1.0068371472522089</v>
      </c>
      <c r="I21427" s="115">
        <f t="shared" si="669"/>
        <v>78.141099999999994</v>
      </c>
    </row>
    <row r="21428" spans="1:9" hidden="1">
      <c r="A21428" s="115" t="s">
        <v>54570</v>
      </c>
      <c r="B21428" s="115" t="s">
        <v>54571</v>
      </c>
      <c r="C21428" s="115" t="s">
        <v>53604</v>
      </c>
      <c r="D21428" s="115" t="s">
        <v>1138</v>
      </c>
      <c r="E21428" s="115">
        <v>1260</v>
      </c>
      <c r="F21428" s="674">
        <v>293.83600000000001</v>
      </c>
      <c r="G21428" s="674">
        <v>295.84500000000003</v>
      </c>
      <c r="H21428" s="115">
        <f t="shared" si="668"/>
        <v>1.0068371472522089</v>
      </c>
      <c r="I21428" s="115">
        <f t="shared" si="669"/>
        <v>1268.6148000000001</v>
      </c>
    </row>
    <row r="21429" spans="1:9" hidden="1">
      <c r="A21429" s="115" t="s">
        <v>54572</v>
      </c>
      <c r="B21429" s="115" t="s">
        <v>54573</v>
      </c>
      <c r="C21429" s="115" t="s">
        <v>53607</v>
      </c>
      <c r="D21429" s="115" t="s">
        <v>1138</v>
      </c>
      <c r="E21429" s="115">
        <v>2640</v>
      </c>
      <c r="F21429" s="674">
        <v>293.83600000000001</v>
      </c>
      <c r="G21429" s="674">
        <v>295.84500000000003</v>
      </c>
      <c r="H21429" s="115">
        <f t="shared" si="668"/>
        <v>1.0068371472522089</v>
      </c>
      <c r="I21429" s="115">
        <f t="shared" si="669"/>
        <v>2658.0500999999999</v>
      </c>
    </row>
    <row r="21430" spans="1:9" hidden="1">
      <c r="A21430" s="115" t="s">
        <v>54574</v>
      </c>
      <c r="B21430" s="115" t="s">
        <v>54575</v>
      </c>
      <c r="C21430" s="115" t="s">
        <v>53610</v>
      </c>
      <c r="D21430" s="115" t="s">
        <v>1138</v>
      </c>
      <c r="E21430" s="115">
        <v>0.12</v>
      </c>
      <c r="F21430" s="674">
        <v>293.83600000000001</v>
      </c>
      <c r="G21430" s="674">
        <v>295.84500000000003</v>
      </c>
      <c r="H21430" s="115">
        <f t="shared" si="668"/>
        <v>1.0068371472522089</v>
      </c>
      <c r="I21430" s="115">
        <f t="shared" si="669"/>
        <v>0.1208</v>
      </c>
    </row>
    <row r="21431" spans="1:9" hidden="1">
      <c r="A21431" s="115" t="s">
        <v>54576</v>
      </c>
      <c r="B21431" s="115" t="s">
        <v>54577</v>
      </c>
      <c r="C21431" s="115" t="s">
        <v>53613</v>
      </c>
      <c r="D21431" s="115" t="s">
        <v>1138</v>
      </c>
      <c r="E21431" s="115">
        <v>0.17</v>
      </c>
      <c r="F21431" s="674">
        <v>293.83600000000001</v>
      </c>
      <c r="G21431" s="674">
        <v>295.84500000000003</v>
      </c>
      <c r="H21431" s="115">
        <f t="shared" si="668"/>
        <v>1.0068371472522089</v>
      </c>
      <c r="I21431" s="115">
        <f t="shared" si="669"/>
        <v>0.17119999999999999</v>
      </c>
    </row>
    <row r="21432" spans="1:9" hidden="1">
      <c r="A21432" s="115" t="s">
        <v>54578</v>
      </c>
      <c r="B21432" s="115" t="s">
        <v>54579</v>
      </c>
      <c r="C21432" s="115" t="s">
        <v>53616</v>
      </c>
      <c r="D21432" s="115" t="s">
        <v>1242</v>
      </c>
      <c r="E21432" s="115">
        <v>0.97</v>
      </c>
      <c r="F21432" s="674">
        <v>293.83600000000001</v>
      </c>
      <c r="G21432" s="674">
        <v>295.84500000000003</v>
      </c>
      <c r="H21432" s="115">
        <f t="shared" si="668"/>
        <v>1.0068371472522089</v>
      </c>
      <c r="I21432" s="115">
        <f t="shared" si="669"/>
        <v>0.97660000000000002</v>
      </c>
    </row>
    <row r="21433" spans="1:9" hidden="1">
      <c r="A21433" s="115" t="s">
        <v>54580</v>
      </c>
      <c r="B21433" s="115" t="s">
        <v>54581</v>
      </c>
      <c r="C21433" s="115" t="s">
        <v>53619</v>
      </c>
      <c r="D21433" s="115" t="s">
        <v>1242</v>
      </c>
      <c r="E21433" s="115">
        <v>2.61</v>
      </c>
      <c r="F21433" s="674">
        <v>293.83600000000001</v>
      </c>
      <c r="G21433" s="674">
        <v>295.84500000000003</v>
      </c>
      <c r="H21433" s="115">
        <f t="shared" si="668"/>
        <v>1.0068371472522089</v>
      </c>
      <c r="I21433" s="115">
        <f t="shared" si="669"/>
        <v>2.6278000000000001</v>
      </c>
    </row>
    <row r="21434" spans="1:9" hidden="1">
      <c r="A21434" s="115" t="s">
        <v>54582</v>
      </c>
      <c r="B21434" s="115" t="s">
        <v>54583</v>
      </c>
      <c r="C21434" s="115" t="s">
        <v>53622</v>
      </c>
      <c r="D21434" s="115" t="s">
        <v>1242</v>
      </c>
      <c r="E21434" s="115">
        <v>3.4276</v>
      </c>
      <c r="F21434" s="674">
        <v>293.83600000000001</v>
      </c>
      <c r="G21434" s="674">
        <v>295.84500000000003</v>
      </c>
      <c r="H21434" s="115">
        <f t="shared" si="668"/>
        <v>1.0068371472522089</v>
      </c>
      <c r="I21434" s="115">
        <f t="shared" si="669"/>
        <v>3.4510000000000001</v>
      </c>
    </row>
    <row r="21435" spans="1:9" hidden="1">
      <c r="A21435" s="115" t="s">
        <v>54584</v>
      </c>
      <c r="B21435" s="115" t="s">
        <v>54585</v>
      </c>
      <c r="C21435" s="115" t="s">
        <v>53625</v>
      </c>
      <c r="D21435" s="115" t="s">
        <v>1242</v>
      </c>
      <c r="E21435" s="115">
        <v>5.6193999999999997</v>
      </c>
      <c r="F21435" s="674">
        <v>293.83600000000001</v>
      </c>
      <c r="G21435" s="674">
        <v>295.84500000000003</v>
      </c>
      <c r="H21435" s="115">
        <f t="shared" si="668"/>
        <v>1.0068371472522089</v>
      </c>
      <c r="I21435" s="115">
        <f t="shared" si="669"/>
        <v>5.6577999999999999</v>
      </c>
    </row>
    <row r="21436" spans="1:9" hidden="1">
      <c r="A21436" s="115" t="s">
        <v>54586</v>
      </c>
      <c r="B21436" s="115" t="s">
        <v>54587</v>
      </c>
      <c r="C21436" s="115" t="s">
        <v>53628</v>
      </c>
      <c r="D21436" s="115" t="s">
        <v>1242</v>
      </c>
      <c r="E21436" s="115">
        <v>6.0643000000000002</v>
      </c>
      <c r="F21436" s="674">
        <v>293.83600000000001</v>
      </c>
      <c r="G21436" s="674">
        <v>295.84500000000003</v>
      </c>
      <c r="H21436" s="115">
        <f t="shared" si="668"/>
        <v>1.0068371472522089</v>
      </c>
      <c r="I21436" s="115">
        <f t="shared" si="669"/>
        <v>6.1058000000000003</v>
      </c>
    </row>
    <row r="21437" spans="1:9" hidden="1">
      <c r="A21437" s="115" t="s">
        <v>54588</v>
      </c>
      <c r="B21437" s="115" t="s">
        <v>54589</v>
      </c>
      <c r="C21437" s="115" t="s">
        <v>53631</v>
      </c>
      <c r="D21437" s="115" t="s">
        <v>1242</v>
      </c>
      <c r="E21437" s="115">
        <v>10.44</v>
      </c>
      <c r="F21437" s="674">
        <v>293.83600000000001</v>
      </c>
      <c r="G21437" s="674">
        <v>295.84500000000003</v>
      </c>
      <c r="H21437" s="115">
        <f t="shared" si="668"/>
        <v>1.0068371472522089</v>
      </c>
      <c r="I21437" s="115">
        <f t="shared" si="669"/>
        <v>10.5114</v>
      </c>
    </row>
    <row r="21438" spans="1:9" hidden="1">
      <c r="A21438" s="115" t="s">
        <v>54590</v>
      </c>
      <c r="B21438" s="115" t="s">
        <v>54591</v>
      </c>
      <c r="C21438" s="115" t="s">
        <v>53634</v>
      </c>
      <c r="D21438" s="115" t="s">
        <v>1242</v>
      </c>
      <c r="E21438" s="115">
        <v>8.5985999999999994</v>
      </c>
      <c r="F21438" s="674">
        <v>293.83600000000001</v>
      </c>
      <c r="G21438" s="674">
        <v>295.84500000000003</v>
      </c>
      <c r="H21438" s="115">
        <f t="shared" si="668"/>
        <v>1.0068371472522089</v>
      </c>
      <c r="I21438" s="115">
        <f t="shared" si="669"/>
        <v>8.6574000000000009</v>
      </c>
    </row>
    <row r="21439" spans="1:9" hidden="1">
      <c r="A21439" s="115" t="s">
        <v>54592</v>
      </c>
      <c r="B21439" s="115" t="s">
        <v>54593</v>
      </c>
      <c r="C21439" s="115" t="s">
        <v>53637</v>
      </c>
      <c r="D21439" s="115" t="s">
        <v>1242</v>
      </c>
      <c r="E21439" s="115">
        <v>12.162599999999999</v>
      </c>
      <c r="F21439" s="674">
        <v>293.83600000000001</v>
      </c>
      <c r="G21439" s="674">
        <v>295.84500000000003</v>
      </c>
      <c r="H21439" s="115">
        <f t="shared" si="668"/>
        <v>1.0068371472522089</v>
      </c>
      <c r="I21439" s="115">
        <f t="shared" si="669"/>
        <v>12.245799999999999</v>
      </c>
    </row>
    <row r="21440" spans="1:9" hidden="1">
      <c r="A21440" s="115" t="s">
        <v>54594</v>
      </c>
      <c r="B21440" s="115" t="s">
        <v>54595</v>
      </c>
      <c r="C21440" s="115" t="s">
        <v>53640</v>
      </c>
      <c r="D21440" s="115" t="s">
        <v>1242</v>
      </c>
      <c r="E21440" s="115">
        <v>14.9</v>
      </c>
      <c r="F21440" s="674">
        <v>293.83600000000001</v>
      </c>
      <c r="G21440" s="674">
        <v>295.84500000000003</v>
      </c>
      <c r="H21440" s="115">
        <f t="shared" si="668"/>
        <v>1.0068371472522089</v>
      </c>
      <c r="I21440" s="115">
        <f t="shared" si="669"/>
        <v>15.001899999999999</v>
      </c>
    </row>
    <row r="21441" spans="1:9" hidden="1">
      <c r="A21441" s="115" t="s">
        <v>54596</v>
      </c>
      <c r="B21441" s="115" t="s">
        <v>54597</v>
      </c>
      <c r="C21441" s="115" t="s">
        <v>53643</v>
      </c>
      <c r="D21441" s="115" t="s">
        <v>1242</v>
      </c>
      <c r="E21441" s="115">
        <v>29.317900000000002</v>
      </c>
      <c r="F21441" s="674">
        <v>293.83600000000001</v>
      </c>
      <c r="G21441" s="674">
        <v>295.84500000000003</v>
      </c>
      <c r="H21441" s="115">
        <f t="shared" si="668"/>
        <v>1.0068371472522089</v>
      </c>
      <c r="I21441" s="115">
        <f t="shared" si="669"/>
        <v>29.5184</v>
      </c>
    </row>
    <row r="21442" spans="1:9" hidden="1">
      <c r="A21442" s="115" t="s">
        <v>54598</v>
      </c>
      <c r="B21442" s="115" t="s">
        <v>54599</v>
      </c>
      <c r="C21442" s="115" t="s">
        <v>53646</v>
      </c>
      <c r="D21442" s="115" t="s">
        <v>1242</v>
      </c>
      <c r="E21442" s="115">
        <v>43.878</v>
      </c>
      <c r="F21442" s="674">
        <v>293.83600000000001</v>
      </c>
      <c r="G21442" s="674">
        <v>295.84500000000003</v>
      </c>
      <c r="H21442" s="115">
        <f t="shared" si="668"/>
        <v>1.0068371472522089</v>
      </c>
      <c r="I21442" s="115">
        <f t="shared" si="669"/>
        <v>44.177999999999997</v>
      </c>
    </row>
    <row r="21443" spans="1:9" hidden="1">
      <c r="A21443" s="115" t="s">
        <v>54600</v>
      </c>
      <c r="B21443" s="115" t="s">
        <v>54601</v>
      </c>
      <c r="C21443" s="115" t="s">
        <v>53649</v>
      </c>
      <c r="D21443" s="115" t="s">
        <v>1242</v>
      </c>
      <c r="E21443" s="115">
        <v>9.6</v>
      </c>
      <c r="F21443" s="674">
        <v>293.83600000000001</v>
      </c>
      <c r="G21443" s="674">
        <v>295.84500000000003</v>
      </c>
      <c r="H21443" s="115">
        <f t="shared" si="668"/>
        <v>1.0068371472522089</v>
      </c>
      <c r="I21443" s="115">
        <f t="shared" si="669"/>
        <v>9.6655999999999995</v>
      </c>
    </row>
    <row r="21444" spans="1:9" hidden="1">
      <c r="A21444" s="115" t="s">
        <v>54602</v>
      </c>
      <c r="B21444" s="115" t="s">
        <v>54603</v>
      </c>
      <c r="C21444" s="115" t="s">
        <v>53652</v>
      </c>
      <c r="D21444" s="115" t="s">
        <v>1242</v>
      </c>
      <c r="E21444" s="115">
        <v>5.7607999999999997</v>
      </c>
      <c r="F21444" s="674">
        <v>293.83600000000001</v>
      </c>
      <c r="G21444" s="674">
        <v>295.84500000000003</v>
      </c>
      <c r="H21444" s="115">
        <f t="shared" si="668"/>
        <v>1.0068371472522089</v>
      </c>
      <c r="I21444" s="115">
        <f t="shared" si="669"/>
        <v>5.8002000000000002</v>
      </c>
    </row>
    <row r="21445" spans="1:9" hidden="1">
      <c r="A21445" s="115" t="s">
        <v>54604</v>
      </c>
      <c r="B21445" s="115" t="s">
        <v>54605</v>
      </c>
      <c r="C21445" s="115" t="s">
        <v>53655</v>
      </c>
      <c r="D21445" s="115" t="s">
        <v>1242</v>
      </c>
      <c r="E21445" s="115">
        <v>13.6145</v>
      </c>
      <c r="F21445" s="674">
        <v>293.83600000000001</v>
      </c>
      <c r="G21445" s="674">
        <v>295.84500000000003</v>
      </c>
      <c r="H21445" s="115">
        <f t="shared" ref="H21445:H21508" si="670">G21445/F21445</f>
        <v>1.0068371472522089</v>
      </c>
      <c r="I21445" s="115">
        <f t="shared" ref="I21445:I21508" si="671">ROUND(H21445*E21445,4)</f>
        <v>13.707599999999999</v>
      </c>
    </row>
    <row r="21446" spans="1:9" hidden="1">
      <c r="A21446" s="115" t="s">
        <v>54606</v>
      </c>
      <c r="B21446" s="115" t="s">
        <v>54607</v>
      </c>
      <c r="C21446" s="115" t="s">
        <v>53658</v>
      </c>
      <c r="D21446" s="115" t="s">
        <v>1242</v>
      </c>
      <c r="E21446" s="115">
        <v>21.6341</v>
      </c>
      <c r="F21446" s="674">
        <v>293.83600000000001</v>
      </c>
      <c r="G21446" s="674">
        <v>295.84500000000003</v>
      </c>
      <c r="H21446" s="115">
        <f t="shared" si="670"/>
        <v>1.0068371472522089</v>
      </c>
      <c r="I21446" s="115">
        <f t="shared" si="671"/>
        <v>21.782</v>
      </c>
    </row>
    <row r="21447" spans="1:9" hidden="1">
      <c r="A21447" s="115" t="s">
        <v>54608</v>
      </c>
      <c r="B21447" s="115" t="s">
        <v>54609</v>
      </c>
      <c r="C21447" s="115" t="s">
        <v>53661</v>
      </c>
      <c r="D21447" s="115" t="s">
        <v>1242</v>
      </c>
      <c r="E21447" s="115">
        <v>29.972100000000001</v>
      </c>
      <c r="F21447" s="674">
        <v>293.83600000000001</v>
      </c>
      <c r="G21447" s="674">
        <v>295.84500000000003</v>
      </c>
      <c r="H21447" s="115">
        <f t="shared" si="670"/>
        <v>1.0068371472522089</v>
      </c>
      <c r="I21447" s="115">
        <f t="shared" si="671"/>
        <v>30.177</v>
      </c>
    </row>
    <row r="21448" spans="1:9" hidden="1">
      <c r="A21448" s="115" t="s">
        <v>54610</v>
      </c>
      <c r="B21448" s="115" t="s">
        <v>54611</v>
      </c>
      <c r="C21448" s="115" t="s">
        <v>53664</v>
      </c>
      <c r="D21448" s="115" t="s">
        <v>1242</v>
      </c>
      <c r="E21448" s="115">
        <v>41.522799999999997</v>
      </c>
      <c r="F21448" s="674">
        <v>293.83600000000001</v>
      </c>
      <c r="G21448" s="674">
        <v>295.84500000000003</v>
      </c>
      <c r="H21448" s="115">
        <f t="shared" si="670"/>
        <v>1.0068371472522089</v>
      </c>
      <c r="I21448" s="115">
        <f t="shared" si="671"/>
        <v>41.806699999999999</v>
      </c>
    </row>
    <row r="21449" spans="1:9" hidden="1">
      <c r="A21449" s="115" t="s">
        <v>54612</v>
      </c>
      <c r="B21449" s="115" t="s">
        <v>54613</v>
      </c>
      <c r="C21449" s="115" t="s">
        <v>53667</v>
      </c>
      <c r="D21449" s="115" t="s">
        <v>1242</v>
      </c>
      <c r="E21449" s="115">
        <v>8.01</v>
      </c>
      <c r="F21449" s="674">
        <v>293.83600000000001</v>
      </c>
      <c r="G21449" s="674">
        <v>295.84500000000003</v>
      </c>
      <c r="H21449" s="115">
        <f t="shared" si="670"/>
        <v>1.0068371472522089</v>
      </c>
      <c r="I21449" s="115">
        <f t="shared" si="671"/>
        <v>8.0648</v>
      </c>
    </row>
    <row r="21450" spans="1:9" hidden="1">
      <c r="A21450" s="115" t="s">
        <v>54614</v>
      </c>
      <c r="B21450" s="115" t="s">
        <v>54615</v>
      </c>
      <c r="C21450" s="115" t="s">
        <v>53670</v>
      </c>
      <c r="D21450" s="115" t="s">
        <v>1242</v>
      </c>
      <c r="E21450" s="115">
        <v>21.6341</v>
      </c>
      <c r="F21450" s="674">
        <v>293.83600000000001</v>
      </c>
      <c r="G21450" s="674">
        <v>295.84500000000003</v>
      </c>
      <c r="H21450" s="115">
        <f t="shared" si="670"/>
        <v>1.0068371472522089</v>
      </c>
      <c r="I21450" s="115">
        <f t="shared" si="671"/>
        <v>21.782</v>
      </c>
    </row>
    <row r="21451" spans="1:9" hidden="1">
      <c r="A21451" s="115" t="s">
        <v>54616</v>
      </c>
      <c r="B21451" s="115" t="s">
        <v>54617</v>
      </c>
      <c r="C21451" s="115" t="s">
        <v>53673</v>
      </c>
      <c r="D21451" s="115" t="s">
        <v>1242</v>
      </c>
      <c r="E21451" s="115">
        <v>34.299999999999997</v>
      </c>
      <c r="F21451" s="674">
        <v>293.83600000000001</v>
      </c>
      <c r="G21451" s="674">
        <v>295.84500000000003</v>
      </c>
      <c r="H21451" s="115">
        <f t="shared" si="670"/>
        <v>1.0068371472522089</v>
      </c>
      <c r="I21451" s="115">
        <f t="shared" si="671"/>
        <v>34.534500000000001</v>
      </c>
    </row>
    <row r="21452" spans="1:9" hidden="1">
      <c r="A21452" s="115" t="s">
        <v>54618</v>
      </c>
      <c r="B21452" s="115" t="s">
        <v>54619</v>
      </c>
      <c r="C21452" s="115" t="s">
        <v>53676</v>
      </c>
      <c r="D21452" s="115" t="s">
        <v>1242</v>
      </c>
      <c r="E21452" s="115">
        <v>49.62</v>
      </c>
      <c r="F21452" s="674">
        <v>293.83600000000001</v>
      </c>
      <c r="G21452" s="674">
        <v>295.84500000000003</v>
      </c>
      <c r="H21452" s="115">
        <f t="shared" si="670"/>
        <v>1.0068371472522089</v>
      </c>
      <c r="I21452" s="115">
        <f t="shared" si="671"/>
        <v>49.959299999999999</v>
      </c>
    </row>
    <row r="21453" spans="1:9" hidden="1">
      <c r="A21453" s="115" t="s">
        <v>54620</v>
      </c>
      <c r="B21453" s="115" t="s">
        <v>54621</v>
      </c>
      <c r="C21453" s="115" t="s">
        <v>53679</v>
      </c>
      <c r="D21453" s="115" t="s">
        <v>1242</v>
      </c>
      <c r="E21453" s="115">
        <v>3.7869999999999999</v>
      </c>
      <c r="F21453" s="674">
        <v>293.83600000000001</v>
      </c>
      <c r="G21453" s="674">
        <v>295.84500000000003</v>
      </c>
      <c r="H21453" s="115">
        <f t="shared" si="670"/>
        <v>1.0068371472522089</v>
      </c>
      <c r="I21453" s="115">
        <f t="shared" si="671"/>
        <v>3.8129</v>
      </c>
    </row>
    <row r="21454" spans="1:9" hidden="1">
      <c r="A21454" s="115" t="s">
        <v>54622</v>
      </c>
      <c r="B21454" s="115" t="s">
        <v>54623</v>
      </c>
      <c r="C21454" s="115" t="s">
        <v>53682</v>
      </c>
      <c r="D21454" s="115" t="s">
        <v>1242</v>
      </c>
      <c r="E21454" s="115">
        <v>9.5298999999999996</v>
      </c>
      <c r="F21454" s="674">
        <v>293.83600000000001</v>
      </c>
      <c r="G21454" s="674">
        <v>295.84500000000003</v>
      </c>
      <c r="H21454" s="115">
        <f t="shared" si="670"/>
        <v>1.0068371472522089</v>
      </c>
      <c r="I21454" s="115">
        <f t="shared" si="671"/>
        <v>9.5951000000000004</v>
      </c>
    </row>
    <row r="21455" spans="1:9" hidden="1">
      <c r="A21455" s="115" t="s">
        <v>54624</v>
      </c>
      <c r="B21455" s="115" t="s">
        <v>54625</v>
      </c>
      <c r="C21455" s="115" t="s">
        <v>53685</v>
      </c>
      <c r="D21455" s="115" t="s">
        <v>1242</v>
      </c>
      <c r="E21455" s="115">
        <v>7.98</v>
      </c>
      <c r="F21455" s="674">
        <v>293.83600000000001</v>
      </c>
      <c r="G21455" s="674">
        <v>295.84500000000003</v>
      </c>
      <c r="H21455" s="115">
        <f t="shared" si="670"/>
        <v>1.0068371472522089</v>
      </c>
      <c r="I21455" s="115">
        <f t="shared" si="671"/>
        <v>8.0345999999999993</v>
      </c>
    </row>
    <row r="21456" spans="1:9" hidden="1">
      <c r="A21456" s="115" t="s">
        <v>54626</v>
      </c>
      <c r="B21456" s="115" t="s">
        <v>54627</v>
      </c>
      <c r="C21456" s="115" t="s">
        <v>53688</v>
      </c>
      <c r="D21456" s="115" t="s">
        <v>1242</v>
      </c>
      <c r="E21456" s="115">
        <v>3.19</v>
      </c>
      <c r="F21456" s="674">
        <v>293.83600000000001</v>
      </c>
      <c r="G21456" s="674">
        <v>295.84500000000003</v>
      </c>
      <c r="H21456" s="115">
        <f t="shared" si="670"/>
        <v>1.0068371472522089</v>
      </c>
      <c r="I21456" s="115">
        <f t="shared" si="671"/>
        <v>3.2118000000000002</v>
      </c>
    </row>
    <row r="21457" spans="1:9" hidden="1">
      <c r="A21457" s="115" t="s">
        <v>54628</v>
      </c>
      <c r="B21457" s="115" t="s">
        <v>54629</v>
      </c>
      <c r="C21457" s="115" t="s">
        <v>53691</v>
      </c>
      <c r="D21457" s="115" t="s">
        <v>1242</v>
      </c>
      <c r="E21457" s="115">
        <v>5.63</v>
      </c>
      <c r="F21457" s="674">
        <v>293.83600000000001</v>
      </c>
      <c r="G21457" s="674">
        <v>295.84500000000003</v>
      </c>
      <c r="H21457" s="115">
        <f t="shared" si="670"/>
        <v>1.0068371472522089</v>
      </c>
      <c r="I21457" s="115">
        <f t="shared" si="671"/>
        <v>5.6684999999999999</v>
      </c>
    </row>
    <row r="21458" spans="1:9" hidden="1">
      <c r="A21458" s="115" t="s">
        <v>54630</v>
      </c>
      <c r="B21458" s="115" t="s">
        <v>54631</v>
      </c>
      <c r="C21458" s="115" t="s">
        <v>53694</v>
      </c>
      <c r="D21458" s="115" t="s">
        <v>1138</v>
      </c>
      <c r="E21458" s="115">
        <v>7.4943999999999997</v>
      </c>
      <c r="F21458" s="674">
        <v>293.83600000000001</v>
      </c>
      <c r="G21458" s="674">
        <v>295.84500000000003</v>
      </c>
      <c r="H21458" s="115">
        <f t="shared" si="670"/>
        <v>1.0068371472522089</v>
      </c>
      <c r="I21458" s="115">
        <f t="shared" si="671"/>
        <v>7.5456000000000003</v>
      </c>
    </row>
    <row r="21459" spans="1:9" hidden="1">
      <c r="A21459" s="115" t="s">
        <v>54632</v>
      </c>
      <c r="B21459" s="115" t="s">
        <v>54633</v>
      </c>
      <c r="C21459" s="115" t="s">
        <v>53697</v>
      </c>
      <c r="D21459" s="115" t="s">
        <v>1138</v>
      </c>
      <c r="E21459" s="115">
        <v>23.456600000000002</v>
      </c>
      <c r="F21459" s="674">
        <v>293.83600000000001</v>
      </c>
      <c r="G21459" s="674">
        <v>295.84500000000003</v>
      </c>
      <c r="H21459" s="115">
        <f t="shared" si="670"/>
        <v>1.0068371472522089</v>
      </c>
      <c r="I21459" s="115">
        <f t="shared" si="671"/>
        <v>23.617000000000001</v>
      </c>
    </row>
    <row r="21460" spans="1:9" hidden="1">
      <c r="A21460" s="115" t="s">
        <v>54634</v>
      </c>
      <c r="B21460" s="115" t="s">
        <v>54635</v>
      </c>
      <c r="C21460" s="115" t="s">
        <v>53700</v>
      </c>
      <c r="D21460" s="115" t="s">
        <v>1138</v>
      </c>
      <c r="E21460" s="115">
        <v>4.3600000000000003</v>
      </c>
      <c r="F21460" s="674">
        <v>293.83600000000001</v>
      </c>
      <c r="G21460" s="674">
        <v>295.84500000000003</v>
      </c>
      <c r="H21460" s="115">
        <f t="shared" si="670"/>
        <v>1.0068371472522089</v>
      </c>
      <c r="I21460" s="115">
        <f t="shared" si="671"/>
        <v>4.3898000000000001</v>
      </c>
    </row>
    <row r="21461" spans="1:9" hidden="1">
      <c r="A21461" s="115" t="s">
        <v>54636</v>
      </c>
      <c r="B21461" s="115" t="s">
        <v>54637</v>
      </c>
      <c r="C21461" s="115" t="s">
        <v>53703</v>
      </c>
      <c r="D21461" s="115" t="s">
        <v>1138</v>
      </c>
      <c r="E21461" s="115">
        <v>56.57</v>
      </c>
      <c r="F21461" s="674">
        <v>293.83600000000001</v>
      </c>
      <c r="G21461" s="674">
        <v>295.84500000000003</v>
      </c>
      <c r="H21461" s="115">
        <f t="shared" si="670"/>
        <v>1.0068371472522089</v>
      </c>
      <c r="I21461" s="115">
        <f t="shared" si="671"/>
        <v>56.956800000000001</v>
      </c>
    </row>
    <row r="21462" spans="1:9" hidden="1">
      <c r="A21462" s="115" t="s">
        <v>54638</v>
      </c>
      <c r="B21462" s="115" t="s">
        <v>54639</v>
      </c>
      <c r="C21462" s="115" t="s">
        <v>53706</v>
      </c>
      <c r="D21462" s="115" t="s">
        <v>1138</v>
      </c>
      <c r="E21462" s="115">
        <v>11.4666</v>
      </c>
      <c r="F21462" s="674">
        <v>293.83600000000001</v>
      </c>
      <c r="G21462" s="674">
        <v>295.84500000000003</v>
      </c>
      <c r="H21462" s="115">
        <f t="shared" si="670"/>
        <v>1.0068371472522089</v>
      </c>
      <c r="I21462" s="115">
        <f t="shared" si="671"/>
        <v>11.545</v>
      </c>
    </row>
    <row r="21463" spans="1:9" hidden="1">
      <c r="A21463" s="115" t="s">
        <v>54640</v>
      </c>
      <c r="B21463" s="115" t="s">
        <v>54641</v>
      </c>
      <c r="C21463" s="115" t="s">
        <v>53709</v>
      </c>
      <c r="D21463" s="115" t="s">
        <v>1138</v>
      </c>
      <c r="E21463" s="115">
        <v>11.506600000000001</v>
      </c>
      <c r="F21463" s="674">
        <v>293.83600000000001</v>
      </c>
      <c r="G21463" s="674">
        <v>295.84500000000003</v>
      </c>
      <c r="H21463" s="115">
        <f t="shared" si="670"/>
        <v>1.0068371472522089</v>
      </c>
      <c r="I21463" s="115">
        <f t="shared" si="671"/>
        <v>11.5853</v>
      </c>
    </row>
    <row r="21464" spans="1:9" hidden="1">
      <c r="A21464" s="115" t="s">
        <v>54642</v>
      </c>
      <c r="B21464" s="115" t="s">
        <v>54643</v>
      </c>
      <c r="C21464" s="115" t="s">
        <v>53712</v>
      </c>
      <c r="D21464" s="115" t="s">
        <v>1138</v>
      </c>
      <c r="E21464" s="115">
        <v>11.816599999999999</v>
      </c>
      <c r="F21464" s="674">
        <v>293.83600000000001</v>
      </c>
      <c r="G21464" s="674">
        <v>295.84500000000003</v>
      </c>
      <c r="H21464" s="115">
        <f t="shared" si="670"/>
        <v>1.0068371472522089</v>
      </c>
      <c r="I21464" s="115">
        <f t="shared" si="671"/>
        <v>11.897399999999999</v>
      </c>
    </row>
    <row r="21465" spans="1:9" hidden="1">
      <c r="A21465" s="115" t="s">
        <v>54644</v>
      </c>
      <c r="B21465" s="115" t="s">
        <v>54645</v>
      </c>
      <c r="C21465" s="115" t="s">
        <v>53715</v>
      </c>
      <c r="D21465" s="115" t="s">
        <v>1138</v>
      </c>
      <c r="E21465" s="115">
        <v>7.7366000000000001</v>
      </c>
      <c r="F21465" s="674">
        <v>293.83600000000001</v>
      </c>
      <c r="G21465" s="674">
        <v>295.84500000000003</v>
      </c>
      <c r="H21465" s="115">
        <f t="shared" si="670"/>
        <v>1.0068371472522089</v>
      </c>
      <c r="I21465" s="115">
        <f t="shared" si="671"/>
        <v>7.7895000000000003</v>
      </c>
    </row>
    <row r="21466" spans="1:9" hidden="1">
      <c r="A21466" s="115" t="s">
        <v>54646</v>
      </c>
      <c r="B21466" s="115" t="s">
        <v>54647</v>
      </c>
      <c r="C21466" s="115" t="s">
        <v>53718</v>
      </c>
      <c r="D21466" s="115" t="s">
        <v>1138</v>
      </c>
      <c r="E21466" s="115">
        <v>8.1265999999999998</v>
      </c>
      <c r="F21466" s="674">
        <v>293.83600000000001</v>
      </c>
      <c r="G21466" s="674">
        <v>295.84500000000003</v>
      </c>
      <c r="H21466" s="115">
        <f t="shared" si="670"/>
        <v>1.0068371472522089</v>
      </c>
      <c r="I21466" s="115">
        <f t="shared" si="671"/>
        <v>8.1821999999999999</v>
      </c>
    </row>
    <row r="21467" spans="1:9" hidden="1">
      <c r="A21467" s="115" t="s">
        <v>54648</v>
      </c>
      <c r="B21467" s="115" t="s">
        <v>54649</v>
      </c>
      <c r="C21467" s="115" t="s">
        <v>53721</v>
      </c>
      <c r="D21467" s="115" t="s">
        <v>1138</v>
      </c>
      <c r="E21467" s="115">
        <v>11.666600000000001</v>
      </c>
      <c r="F21467" s="674">
        <v>293.83600000000001</v>
      </c>
      <c r="G21467" s="674">
        <v>295.84500000000003</v>
      </c>
      <c r="H21467" s="115">
        <f t="shared" si="670"/>
        <v>1.0068371472522089</v>
      </c>
      <c r="I21467" s="115">
        <f t="shared" si="671"/>
        <v>11.7464</v>
      </c>
    </row>
    <row r="21468" spans="1:9" hidden="1">
      <c r="A21468" s="115" t="s">
        <v>54650</v>
      </c>
      <c r="B21468" s="115" t="s">
        <v>54651</v>
      </c>
      <c r="C21468" s="115" t="s">
        <v>53724</v>
      </c>
      <c r="D21468" s="115" t="s">
        <v>1138</v>
      </c>
      <c r="E21468" s="115">
        <v>13.816599999999999</v>
      </c>
      <c r="F21468" s="674">
        <v>293.83600000000001</v>
      </c>
      <c r="G21468" s="674">
        <v>295.84500000000003</v>
      </c>
      <c r="H21468" s="115">
        <f t="shared" si="670"/>
        <v>1.0068371472522089</v>
      </c>
      <c r="I21468" s="115">
        <f t="shared" si="671"/>
        <v>13.911099999999999</v>
      </c>
    </row>
    <row r="21469" spans="1:9" hidden="1">
      <c r="A21469" s="115" t="s">
        <v>54652</v>
      </c>
      <c r="B21469" s="115" t="s">
        <v>54653</v>
      </c>
      <c r="C21469" s="115" t="s">
        <v>53727</v>
      </c>
      <c r="D21469" s="115" t="s">
        <v>1138</v>
      </c>
      <c r="E21469" s="115">
        <v>12.166600000000001</v>
      </c>
      <c r="F21469" s="674">
        <v>293.83600000000001</v>
      </c>
      <c r="G21469" s="674">
        <v>295.84500000000003</v>
      </c>
      <c r="H21469" s="115">
        <f t="shared" si="670"/>
        <v>1.0068371472522089</v>
      </c>
      <c r="I21469" s="115">
        <f t="shared" si="671"/>
        <v>12.2498</v>
      </c>
    </row>
    <row r="21470" spans="1:9" hidden="1">
      <c r="A21470" s="115" t="s">
        <v>54654</v>
      </c>
      <c r="B21470" s="115" t="s">
        <v>54655</v>
      </c>
      <c r="C21470" s="115" t="s">
        <v>53730</v>
      </c>
      <c r="D21470" s="115" t="s">
        <v>1138</v>
      </c>
      <c r="E21470" s="115">
        <v>11.8066</v>
      </c>
      <c r="F21470" s="674">
        <v>293.83600000000001</v>
      </c>
      <c r="G21470" s="674">
        <v>295.84500000000003</v>
      </c>
      <c r="H21470" s="115">
        <f t="shared" si="670"/>
        <v>1.0068371472522089</v>
      </c>
      <c r="I21470" s="115">
        <f t="shared" si="671"/>
        <v>11.8873</v>
      </c>
    </row>
    <row r="21471" spans="1:9" hidden="1">
      <c r="A21471" s="115" t="s">
        <v>54656</v>
      </c>
      <c r="B21471" s="115" t="s">
        <v>54657</v>
      </c>
      <c r="C21471" s="115" t="s">
        <v>53733</v>
      </c>
      <c r="D21471" s="115" t="s">
        <v>1138</v>
      </c>
      <c r="E21471" s="115">
        <v>11.3566</v>
      </c>
      <c r="F21471" s="674">
        <v>293.83600000000001</v>
      </c>
      <c r="G21471" s="674">
        <v>295.84500000000003</v>
      </c>
      <c r="H21471" s="115">
        <f t="shared" si="670"/>
        <v>1.0068371472522089</v>
      </c>
      <c r="I21471" s="115">
        <f t="shared" si="671"/>
        <v>11.434200000000001</v>
      </c>
    </row>
    <row r="21472" spans="1:9" hidden="1">
      <c r="A21472" s="115" t="s">
        <v>54658</v>
      </c>
      <c r="B21472" s="115" t="s">
        <v>54659</v>
      </c>
      <c r="C21472" s="115" t="s">
        <v>53736</v>
      </c>
      <c r="D21472" s="115" t="s">
        <v>1138</v>
      </c>
      <c r="E21472" s="115">
        <v>12.166600000000001</v>
      </c>
      <c r="F21472" s="674">
        <v>293.83600000000001</v>
      </c>
      <c r="G21472" s="674">
        <v>295.84500000000003</v>
      </c>
      <c r="H21472" s="115">
        <f t="shared" si="670"/>
        <v>1.0068371472522089</v>
      </c>
      <c r="I21472" s="115">
        <f t="shared" si="671"/>
        <v>12.2498</v>
      </c>
    </row>
    <row r="21473" spans="1:9" hidden="1">
      <c r="A21473" s="115" t="s">
        <v>54660</v>
      </c>
      <c r="B21473" s="115" t="s">
        <v>54661</v>
      </c>
      <c r="C21473" s="115" t="s">
        <v>53739</v>
      </c>
      <c r="D21473" s="115" t="s">
        <v>1138</v>
      </c>
      <c r="E21473" s="115">
        <v>13.5266</v>
      </c>
      <c r="F21473" s="674">
        <v>293.83600000000001</v>
      </c>
      <c r="G21473" s="674">
        <v>295.84500000000003</v>
      </c>
      <c r="H21473" s="115">
        <f t="shared" si="670"/>
        <v>1.0068371472522089</v>
      </c>
      <c r="I21473" s="115">
        <f t="shared" si="671"/>
        <v>13.6191</v>
      </c>
    </row>
    <row r="21474" spans="1:9" hidden="1">
      <c r="A21474" s="115" t="s">
        <v>54662</v>
      </c>
      <c r="B21474" s="115" t="s">
        <v>54663</v>
      </c>
      <c r="C21474" s="115" t="s">
        <v>53742</v>
      </c>
      <c r="D21474" s="115" t="s">
        <v>1138</v>
      </c>
      <c r="E21474" s="115">
        <v>22.116599999999998</v>
      </c>
      <c r="F21474" s="674">
        <v>293.83600000000001</v>
      </c>
      <c r="G21474" s="674">
        <v>295.84500000000003</v>
      </c>
      <c r="H21474" s="115">
        <f t="shared" si="670"/>
        <v>1.0068371472522089</v>
      </c>
      <c r="I21474" s="115">
        <f t="shared" si="671"/>
        <v>22.267800000000001</v>
      </c>
    </row>
    <row r="21475" spans="1:9" hidden="1">
      <c r="A21475" s="115" t="s">
        <v>54664</v>
      </c>
      <c r="B21475" s="115" t="s">
        <v>54665</v>
      </c>
      <c r="C21475" s="115" t="s">
        <v>53745</v>
      </c>
      <c r="D21475" s="115" t="s">
        <v>1138</v>
      </c>
      <c r="E21475" s="115">
        <v>14.006600000000001</v>
      </c>
      <c r="F21475" s="674">
        <v>293.83600000000001</v>
      </c>
      <c r="G21475" s="674">
        <v>295.84500000000003</v>
      </c>
      <c r="H21475" s="115">
        <f t="shared" si="670"/>
        <v>1.0068371472522089</v>
      </c>
      <c r="I21475" s="115">
        <f t="shared" si="671"/>
        <v>14.102399999999999</v>
      </c>
    </row>
    <row r="21476" spans="1:9" hidden="1">
      <c r="A21476" s="115" t="s">
        <v>54666</v>
      </c>
      <c r="B21476" s="115" t="s">
        <v>54667</v>
      </c>
      <c r="C21476" s="115" t="s">
        <v>53748</v>
      </c>
      <c r="D21476" s="115" t="s">
        <v>1138</v>
      </c>
      <c r="E21476" s="115">
        <v>8.1</v>
      </c>
      <c r="F21476" s="674">
        <v>293.83600000000001</v>
      </c>
      <c r="G21476" s="674">
        <v>295.84500000000003</v>
      </c>
      <c r="H21476" s="115">
        <f t="shared" si="670"/>
        <v>1.0068371472522089</v>
      </c>
      <c r="I21476" s="115">
        <f t="shared" si="671"/>
        <v>8.1554000000000002</v>
      </c>
    </row>
    <row r="21477" spans="1:9" hidden="1">
      <c r="A21477" s="115" t="s">
        <v>54668</v>
      </c>
      <c r="B21477" s="115" t="s">
        <v>54669</v>
      </c>
      <c r="C21477" s="115" t="s">
        <v>53751</v>
      </c>
      <c r="D21477" s="115" t="s">
        <v>1138</v>
      </c>
      <c r="E21477" s="115">
        <v>23</v>
      </c>
      <c r="F21477" s="674">
        <v>293.83600000000001</v>
      </c>
      <c r="G21477" s="674">
        <v>295.84500000000003</v>
      </c>
      <c r="H21477" s="115">
        <f t="shared" si="670"/>
        <v>1.0068371472522089</v>
      </c>
      <c r="I21477" s="115">
        <f t="shared" si="671"/>
        <v>23.157299999999999</v>
      </c>
    </row>
    <row r="21478" spans="1:9" hidden="1">
      <c r="A21478" s="115" t="s">
        <v>54670</v>
      </c>
      <c r="B21478" s="115" t="s">
        <v>54671</v>
      </c>
      <c r="C21478" s="115" t="s">
        <v>53754</v>
      </c>
      <c r="D21478" s="115" t="s">
        <v>1138</v>
      </c>
      <c r="E21478" s="115">
        <v>55.19</v>
      </c>
      <c r="F21478" s="674">
        <v>293.83600000000001</v>
      </c>
      <c r="G21478" s="674">
        <v>295.84500000000003</v>
      </c>
      <c r="H21478" s="115">
        <f t="shared" si="670"/>
        <v>1.0068371472522089</v>
      </c>
      <c r="I21478" s="115">
        <f t="shared" si="671"/>
        <v>55.567300000000003</v>
      </c>
    </row>
    <row r="21479" spans="1:9" hidden="1">
      <c r="A21479" s="115" t="s">
        <v>54672</v>
      </c>
      <c r="B21479" s="115" t="s">
        <v>54673</v>
      </c>
      <c r="C21479" s="115" t="s">
        <v>53757</v>
      </c>
      <c r="D21479" s="115" t="s">
        <v>1138</v>
      </c>
      <c r="E21479" s="115">
        <v>412</v>
      </c>
      <c r="F21479" s="674">
        <v>293.83600000000001</v>
      </c>
      <c r="G21479" s="674">
        <v>295.84500000000003</v>
      </c>
      <c r="H21479" s="115">
        <f t="shared" si="670"/>
        <v>1.0068371472522089</v>
      </c>
      <c r="I21479" s="115">
        <f t="shared" si="671"/>
        <v>414.81689999999998</v>
      </c>
    </row>
    <row r="21480" spans="1:9" hidden="1">
      <c r="A21480" s="115" t="s">
        <v>54674</v>
      </c>
      <c r="B21480" s="115" t="s">
        <v>54675</v>
      </c>
      <c r="C21480" s="115" t="s">
        <v>53760</v>
      </c>
      <c r="D21480" s="115" t="s">
        <v>1138</v>
      </c>
      <c r="E21480" s="115">
        <v>11.99</v>
      </c>
      <c r="F21480" s="674">
        <v>293.83600000000001</v>
      </c>
      <c r="G21480" s="674">
        <v>295.84500000000003</v>
      </c>
      <c r="H21480" s="115">
        <f t="shared" si="670"/>
        <v>1.0068371472522089</v>
      </c>
      <c r="I21480" s="115">
        <f t="shared" si="671"/>
        <v>12.071999999999999</v>
      </c>
    </row>
    <row r="21481" spans="1:9" hidden="1">
      <c r="A21481" s="115" t="s">
        <v>54676</v>
      </c>
      <c r="B21481" s="115" t="s">
        <v>54677</v>
      </c>
      <c r="C21481" s="115" t="s">
        <v>53763</v>
      </c>
      <c r="D21481" s="115" t="s">
        <v>1138</v>
      </c>
      <c r="E21481" s="115">
        <v>61.94</v>
      </c>
      <c r="F21481" s="674">
        <v>293.83600000000001</v>
      </c>
      <c r="G21481" s="674">
        <v>295.84500000000003</v>
      </c>
      <c r="H21481" s="115">
        <f t="shared" si="670"/>
        <v>1.0068371472522089</v>
      </c>
      <c r="I21481" s="115">
        <f t="shared" si="671"/>
        <v>62.363500000000002</v>
      </c>
    </row>
    <row r="21482" spans="1:9" hidden="1">
      <c r="A21482" s="115" t="s">
        <v>54678</v>
      </c>
      <c r="B21482" s="115" t="s">
        <v>54679</v>
      </c>
      <c r="C21482" s="115" t="s">
        <v>53766</v>
      </c>
      <c r="D21482" s="115" t="s">
        <v>1138</v>
      </c>
      <c r="E21482" s="115">
        <v>151.86000000000001</v>
      </c>
      <c r="F21482" s="674">
        <v>293.83600000000001</v>
      </c>
      <c r="G21482" s="674">
        <v>295.84500000000003</v>
      </c>
      <c r="H21482" s="115">
        <f t="shared" si="670"/>
        <v>1.0068371472522089</v>
      </c>
      <c r="I21482" s="115">
        <f t="shared" si="671"/>
        <v>152.89830000000001</v>
      </c>
    </row>
    <row r="21483" spans="1:9" hidden="1">
      <c r="A21483" s="115" t="s">
        <v>54680</v>
      </c>
      <c r="B21483" s="115" t="s">
        <v>54681</v>
      </c>
      <c r="C21483" s="115" t="s">
        <v>53769</v>
      </c>
      <c r="D21483" s="115" t="s">
        <v>1138</v>
      </c>
      <c r="E21483" s="115">
        <v>14.19</v>
      </c>
      <c r="F21483" s="674">
        <v>293.83600000000001</v>
      </c>
      <c r="G21483" s="674">
        <v>295.84500000000003</v>
      </c>
      <c r="H21483" s="115">
        <f t="shared" si="670"/>
        <v>1.0068371472522089</v>
      </c>
      <c r="I21483" s="115">
        <f t="shared" si="671"/>
        <v>14.287000000000001</v>
      </c>
    </row>
    <row r="21484" spans="1:9" hidden="1">
      <c r="A21484" s="115" t="s">
        <v>54682</v>
      </c>
      <c r="B21484" s="115" t="s">
        <v>54683</v>
      </c>
      <c r="C21484" s="115" t="s">
        <v>53772</v>
      </c>
      <c r="D21484" s="115" t="s">
        <v>1138</v>
      </c>
      <c r="E21484" s="115">
        <v>20.84</v>
      </c>
      <c r="F21484" s="674">
        <v>293.83600000000001</v>
      </c>
      <c r="G21484" s="674">
        <v>295.84500000000003</v>
      </c>
      <c r="H21484" s="115">
        <f t="shared" si="670"/>
        <v>1.0068371472522089</v>
      </c>
      <c r="I21484" s="115">
        <f t="shared" si="671"/>
        <v>20.982500000000002</v>
      </c>
    </row>
    <row r="21485" spans="1:9" hidden="1">
      <c r="A21485" s="115" t="s">
        <v>54684</v>
      </c>
      <c r="B21485" s="115" t="s">
        <v>54685</v>
      </c>
      <c r="C21485" s="115" t="s">
        <v>53775</v>
      </c>
      <c r="D21485" s="115" t="s">
        <v>1138</v>
      </c>
      <c r="E21485" s="115">
        <v>16.47</v>
      </c>
      <c r="F21485" s="674">
        <v>293.83600000000001</v>
      </c>
      <c r="G21485" s="674">
        <v>295.84500000000003</v>
      </c>
      <c r="H21485" s="115">
        <f t="shared" si="670"/>
        <v>1.0068371472522089</v>
      </c>
      <c r="I21485" s="115">
        <f t="shared" si="671"/>
        <v>16.582599999999999</v>
      </c>
    </row>
    <row r="21486" spans="1:9" hidden="1">
      <c r="A21486" s="115" t="s">
        <v>54686</v>
      </c>
      <c r="B21486" s="115" t="s">
        <v>54687</v>
      </c>
      <c r="C21486" s="115" t="s">
        <v>53778</v>
      </c>
      <c r="D21486" s="115" t="s">
        <v>1138</v>
      </c>
      <c r="E21486" s="115">
        <v>25.75</v>
      </c>
      <c r="F21486" s="674">
        <v>293.83600000000001</v>
      </c>
      <c r="G21486" s="674">
        <v>295.84500000000003</v>
      </c>
      <c r="H21486" s="115">
        <f t="shared" si="670"/>
        <v>1.0068371472522089</v>
      </c>
      <c r="I21486" s="115">
        <f t="shared" si="671"/>
        <v>25.926100000000002</v>
      </c>
    </row>
    <row r="21487" spans="1:9" hidden="1">
      <c r="A21487" s="115" t="s">
        <v>54688</v>
      </c>
      <c r="B21487" s="115" t="s">
        <v>54689</v>
      </c>
      <c r="C21487" s="115" t="s">
        <v>53781</v>
      </c>
      <c r="D21487" s="115" t="s">
        <v>1138</v>
      </c>
      <c r="E21487" s="115">
        <v>33.28</v>
      </c>
      <c r="F21487" s="674">
        <v>293.83600000000001</v>
      </c>
      <c r="G21487" s="674">
        <v>295.84500000000003</v>
      </c>
      <c r="H21487" s="115">
        <f t="shared" si="670"/>
        <v>1.0068371472522089</v>
      </c>
      <c r="I21487" s="115">
        <f t="shared" si="671"/>
        <v>33.5075</v>
      </c>
    </row>
    <row r="21488" spans="1:9" hidden="1">
      <c r="A21488" s="115" t="s">
        <v>54690</v>
      </c>
      <c r="B21488" s="115" t="s">
        <v>54691</v>
      </c>
      <c r="C21488" s="115" t="s">
        <v>53784</v>
      </c>
      <c r="D21488" s="115" t="s">
        <v>1138</v>
      </c>
      <c r="E21488" s="115">
        <v>118.45</v>
      </c>
      <c r="F21488" s="674">
        <v>293.83600000000001</v>
      </c>
      <c r="G21488" s="674">
        <v>295.84500000000003</v>
      </c>
      <c r="H21488" s="115">
        <f t="shared" si="670"/>
        <v>1.0068371472522089</v>
      </c>
      <c r="I21488" s="115">
        <f t="shared" si="671"/>
        <v>119.2599</v>
      </c>
    </row>
    <row r="21489" spans="1:9" hidden="1">
      <c r="A21489" s="115" t="s">
        <v>54692</v>
      </c>
      <c r="B21489" s="115" t="s">
        <v>54693</v>
      </c>
      <c r="C21489" s="115" t="s">
        <v>53787</v>
      </c>
      <c r="D21489" s="115" t="s">
        <v>1138</v>
      </c>
      <c r="E21489" s="115">
        <v>10.09</v>
      </c>
      <c r="F21489" s="674">
        <v>293.83600000000001</v>
      </c>
      <c r="G21489" s="674">
        <v>295.84500000000003</v>
      </c>
      <c r="H21489" s="115">
        <f t="shared" si="670"/>
        <v>1.0068371472522089</v>
      </c>
      <c r="I21489" s="115">
        <f t="shared" si="671"/>
        <v>10.159000000000001</v>
      </c>
    </row>
    <row r="21490" spans="1:9" hidden="1">
      <c r="A21490" s="115" t="s">
        <v>54694</v>
      </c>
      <c r="B21490" s="115" t="s">
        <v>54695</v>
      </c>
      <c r="C21490" s="115" t="s">
        <v>53790</v>
      </c>
      <c r="D21490" s="115" t="s">
        <v>1138</v>
      </c>
      <c r="E21490" s="115">
        <v>24.96</v>
      </c>
      <c r="F21490" s="674">
        <v>293.83600000000001</v>
      </c>
      <c r="G21490" s="674">
        <v>295.84500000000003</v>
      </c>
      <c r="H21490" s="115">
        <f t="shared" si="670"/>
        <v>1.0068371472522089</v>
      </c>
      <c r="I21490" s="115">
        <f t="shared" si="671"/>
        <v>25.130700000000001</v>
      </c>
    </row>
    <row r="21491" spans="1:9" hidden="1">
      <c r="A21491" s="115" t="s">
        <v>54696</v>
      </c>
      <c r="B21491" s="115" t="s">
        <v>54697</v>
      </c>
      <c r="C21491" s="115" t="s">
        <v>53793</v>
      </c>
      <c r="D21491" s="115" t="s">
        <v>1138</v>
      </c>
      <c r="E21491" s="115">
        <v>531.32000000000005</v>
      </c>
      <c r="F21491" s="674">
        <v>293.83600000000001</v>
      </c>
      <c r="G21491" s="674">
        <v>295.84500000000003</v>
      </c>
      <c r="H21491" s="115">
        <f t="shared" si="670"/>
        <v>1.0068371472522089</v>
      </c>
      <c r="I21491" s="115">
        <f t="shared" si="671"/>
        <v>534.95270000000005</v>
      </c>
    </row>
    <row r="21492" spans="1:9" hidden="1">
      <c r="A21492" s="115" t="s">
        <v>54698</v>
      </c>
      <c r="B21492" s="115" t="s">
        <v>54699</v>
      </c>
      <c r="C21492" s="115" t="s">
        <v>53796</v>
      </c>
      <c r="D21492" s="115" t="s">
        <v>1138</v>
      </c>
      <c r="E21492" s="115">
        <v>47.28</v>
      </c>
      <c r="F21492" s="674">
        <v>293.83600000000001</v>
      </c>
      <c r="G21492" s="674">
        <v>295.84500000000003</v>
      </c>
      <c r="H21492" s="115">
        <f t="shared" si="670"/>
        <v>1.0068371472522089</v>
      </c>
      <c r="I21492" s="115">
        <f t="shared" si="671"/>
        <v>47.603299999999997</v>
      </c>
    </row>
    <row r="21493" spans="1:9" hidden="1">
      <c r="A21493" s="115" t="s">
        <v>54700</v>
      </c>
      <c r="B21493" s="115" t="s">
        <v>54701</v>
      </c>
      <c r="C21493" s="115" t="s">
        <v>53799</v>
      </c>
      <c r="D21493" s="115" t="s">
        <v>1138</v>
      </c>
      <c r="E21493" s="115">
        <v>23.283200000000001</v>
      </c>
      <c r="F21493" s="674">
        <v>293.83600000000001</v>
      </c>
      <c r="G21493" s="674">
        <v>295.84500000000003</v>
      </c>
      <c r="H21493" s="115">
        <f t="shared" si="670"/>
        <v>1.0068371472522089</v>
      </c>
      <c r="I21493" s="115">
        <f t="shared" si="671"/>
        <v>23.442399999999999</v>
      </c>
    </row>
    <row r="21494" spans="1:9" hidden="1">
      <c r="A21494" s="115" t="s">
        <v>54702</v>
      </c>
      <c r="B21494" s="115" t="s">
        <v>54703</v>
      </c>
      <c r="C21494" s="115" t="s">
        <v>53802</v>
      </c>
      <c r="D21494" s="115" t="s">
        <v>1138</v>
      </c>
      <c r="E21494" s="115">
        <v>116.542</v>
      </c>
      <c r="F21494" s="674">
        <v>293.83600000000001</v>
      </c>
      <c r="G21494" s="674">
        <v>295.84500000000003</v>
      </c>
      <c r="H21494" s="115">
        <f t="shared" si="670"/>
        <v>1.0068371472522089</v>
      </c>
      <c r="I21494" s="115">
        <f t="shared" si="671"/>
        <v>117.33880000000001</v>
      </c>
    </row>
    <row r="21495" spans="1:9" hidden="1">
      <c r="A21495" s="115" t="s">
        <v>54704</v>
      </c>
      <c r="B21495" s="115" t="s">
        <v>54705</v>
      </c>
      <c r="C21495" s="115" t="s">
        <v>53805</v>
      </c>
      <c r="D21495" s="115" t="s">
        <v>1138</v>
      </c>
      <c r="E21495" s="115">
        <v>23.283200000000001</v>
      </c>
      <c r="F21495" s="674">
        <v>293.83600000000001</v>
      </c>
      <c r="G21495" s="674">
        <v>295.84500000000003</v>
      </c>
      <c r="H21495" s="115">
        <f t="shared" si="670"/>
        <v>1.0068371472522089</v>
      </c>
      <c r="I21495" s="115">
        <f t="shared" si="671"/>
        <v>23.442399999999999</v>
      </c>
    </row>
    <row r="21496" spans="1:9" hidden="1">
      <c r="A21496" s="115" t="s">
        <v>54706</v>
      </c>
      <c r="B21496" s="115" t="s">
        <v>54707</v>
      </c>
      <c r="C21496" s="115" t="s">
        <v>53808</v>
      </c>
      <c r="D21496" s="115" t="s">
        <v>1138</v>
      </c>
      <c r="E21496" s="115">
        <v>189.53899999999999</v>
      </c>
      <c r="F21496" s="674">
        <v>293.83600000000001</v>
      </c>
      <c r="G21496" s="674">
        <v>295.84500000000003</v>
      </c>
      <c r="H21496" s="115">
        <f t="shared" si="670"/>
        <v>1.0068371472522089</v>
      </c>
      <c r="I21496" s="115">
        <f t="shared" si="671"/>
        <v>190.8349</v>
      </c>
    </row>
    <row r="21497" spans="1:9" hidden="1">
      <c r="A21497" s="115" t="s">
        <v>54708</v>
      </c>
      <c r="B21497" s="115" t="s">
        <v>54709</v>
      </c>
      <c r="C21497" s="115" t="s">
        <v>53811</v>
      </c>
      <c r="D21497" s="115" t="s">
        <v>1138</v>
      </c>
      <c r="E21497" s="115">
        <v>372.66079999999999</v>
      </c>
      <c r="F21497" s="674">
        <v>293.83600000000001</v>
      </c>
      <c r="G21497" s="674">
        <v>295.84500000000003</v>
      </c>
      <c r="H21497" s="115">
        <f t="shared" si="670"/>
        <v>1.0068371472522089</v>
      </c>
      <c r="I21497" s="115">
        <f t="shared" si="671"/>
        <v>375.20870000000002</v>
      </c>
    </row>
    <row r="21498" spans="1:9" hidden="1">
      <c r="A21498" s="115" t="s">
        <v>54710</v>
      </c>
      <c r="B21498" s="115" t="s">
        <v>54711</v>
      </c>
      <c r="C21498" s="115" t="s">
        <v>53814</v>
      </c>
      <c r="D21498" s="115" t="s">
        <v>1138</v>
      </c>
      <c r="E21498" s="115">
        <v>536.56460000000004</v>
      </c>
      <c r="F21498" s="674">
        <v>293.83600000000001</v>
      </c>
      <c r="G21498" s="674">
        <v>295.84500000000003</v>
      </c>
      <c r="H21498" s="115">
        <f t="shared" si="670"/>
        <v>1.0068371472522089</v>
      </c>
      <c r="I21498" s="115">
        <f t="shared" si="671"/>
        <v>540.23320000000001</v>
      </c>
    </row>
    <row r="21499" spans="1:9" hidden="1">
      <c r="A21499" s="115" t="s">
        <v>54712</v>
      </c>
      <c r="B21499" s="115" t="s">
        <v>54713</v>
      </c>
      <c r="C21499" s="115" t="s">
        <v>53817</v>
      </c>
      <c r="D21499" s="115" t="s">
        <v>1138</v>
      </c>
      <c r="E21499" s="115">
        <v>625.05399999999997</v>
      </c>
      <c r="F21499" s="674">
        <v>293.83600000000001</v>
      </c>
      <c r="G21499" s="674">
        <v>295.84500000000003</v>
      </c>
      <c r="H21499" s="115">
        <f t="shared" si="670"/>
        <v>1.0068371472522089</v>
      </c>
      <c r="I21499" s="115">
        <f t="shared" si="671"/>
        <v>629.32759999999996</v>
      </c>
    </row>
    <row r="21500" spans="1:9" hidden="1">
      <c r="A21500" s="115" t="s">
        <v>54714</v>
      </c>
      <c r="B21500" s="115" t="s">
        <v>54715</v>
      </c>
      <c r="C21500" s="115" t="s">
        <v>53820</v>
      </c>
      <c r="D21500" s="115" t="s">
        <v>1138</v>
      </c>
      <c r="E21500" s="115">
        <v>874.21939999999995</v>
      </c>
      <c r="F21500" s="674">
        <v>293.83600000000001</v>
      </c>
      <c r="G21500" s="674">
        <v>295.84500000000003</v>
      </c>
      <c r="H21500" s="115">
        <f t="shared" si="670"/>
        <v>1.0068371472522089</v>
      </c>
      <c r="I21500" s="115">
        <f t="shared" si="671"/>
        <v>880.19659999999999</v>
      </c>
    </row>
    <row r="21501" spans="1:9" hidden="1">
      <c r="A21501" s="115" t="s">
        <v>54716</v>
      </c>
      <c r="B21501" s="115" t="s">
        <v>54717</v>
      </c>
      <c r="C21501" s="115" t="s">
        <v>53823</v>
      </c>
      <c r="D21501" s="115" t="s">
        <v>1138</v>
      </c>
      <c r="E21501" s="115">
        <v>93.132599999999996</v>
      </c>
      <c r="F21501" s="674">
        <v>293.83600000000001</v>
      </c>
      <c r="G21501" s="674">
        <v>295.84500000000003</v>
      </c>
      <c r="H21501" s="115">
        <f t="shared" si="670"/>
        <v>1.0068371472522089</v>
      </c>
      <c r="I21501" s="115">
        <f t="shared" si="671"/>
        <v>93.769400000000005</v>
      </c>
    </row>
    <row r="21502" spans="1:9" hidden="1">
      <c r="A21502" s="115" t="s">
        <v>54718</v>
      </c>
      <c r="B21502" s="115" t="s">
        <v>54719</v>
      </c>
      <c r="C21502" s="115" t="s">
        <v>53826</v>
      </c>
      <c r="D21502" s="115" t="s">
        <v>1138</v>
      </c>
      <c r="E21502" s="115">
        <v>15.5221</v>
      </c>
      <c r="F21502" s="674">
        <v>293.83600000000001</v>
      </c>
      <c r="G21502" s="674">
        <v>295.84500000000003</v>
      </c>
      <c r="H21502" s="115">
        <f t="shared" si="670"/>
        <v>1.0068371472522089</v>
      </c>
      <c r="I21502" s="115">
        <f t="shared" si="671"/>
        <v>15.6282</v>
      </c>
    </row>
    <row r="21503" spans="1:9" hidden="1">
      <c r="A21503" s="115" t="s">
        <v>54720</v>
      </c>
      <c r="B21503" s="115" t="s">
        <v>54721</v>
      </c>
      <c r="C21503" s="115" t="s">
        <v>53829</v>
      </c>
      <c r="D21503" s="115" t="s">
        <v>1138</v>
      </c>
      <c r="E21503" s="115">
        <v>684.95</v>
      </c>
      <c r="F21503" s="674">
        <v>293.83600000000001</v>
      </c>
      <c r="G21503" s="674">
        <v>295.84500000000003</v>
      </c>
      <c r="H21503" s="115">
        <f t="shared" si="670"/>
        <v>1.0068371472522089</v>
      </c>
      <c r="I21503" s="115">
        <f t="shared" si="671"/>
        <v>689.63310000000001</v>
      </c>
    </row>
    <row r="21504" spans="1:9" hidden="1">
      <c r="A21504" s="115" t="s">
        <v>54722</v>
      </c>
      <c r="B21504" s="115" t="s">
        <v>54723</v>
      </c>
      <c r="C21504" s="115" t="s">
        <v>53832</v>
      </c>
      <c r="D21504" s="115" t="s">
        <v>1138</v>
      </c>
      <c r="E21504" s="115">
        <v>130</v>
      </c>
      <c r="F21504" s="674">
        <v>293.83600000000001</v>
      </c>
      <c r="G21504" s="674">
        <v>295.84500000000003</v>
      </c>
      <c r="H21504" s="115">
        <f t="shared" si="670"/>
        <v>1.0068371472522089</v>
      </c>
      <c r="I21504" s="115">
        <f t="shared" si="671"/>
        <v>130.8888</v>
      </c>
    </row>
    <row r="21505" spans="1:9" hidden="1">
      <c r="A21505" s="115" t="s">
        <v>54724</v>
      </c>
      <c r="B21505" s="115" t="s">
        <v>54725</v>
      </c>
      <c r="C21505" s="115" t="s">
        <v>53835</v>
      </c>
      <c r="D21505" s="115" t="s">
        <v>1138</v>
      </c>
      <c r="E21505" s="115">
        <v>286.77960000000002</v>
      </c>
      <c r="F21505" s="674">
        <v>293.83600000000001</v>
      </c>
      <c r="G21505" s="674">
        <v>295.84500000000003</v>
      </c>
      <c r="H21505" s="115">
        <f t="shared" si="670"/>
        <v>1.0068371472522089</v>
      </c>
      <c r="I21505" s="115">
        <f t="shared" si="671"/>
        <v>288.74040000000002</v>
      </c>
    </row>
    <row r="21506" spans="1:9" hidden="1">
      <c r="A21506" s="115" t="s">
        <v>54726</v>
      </c>
      <c r="B21506" s="115" t="s">
        <v>54727</v>
      </c>
      <c r="C21506" s="115" t="s">
        <v>53838</v>
      </c>
      <c r="D21506" s="115" t="s">
        <v>1138</v>
      </c>
      <c r="E21506" s="115">
        <v>420</v>
      </c>
      <c r="F21506" s="674">
        <v>293.83600000000001</v>
      </c>
      <c r="G21506" s="674">
        <v>295.84500000000003</v>
      </c>
      <c r="H21506" s="115">
        <f t="shared" si="670"/>
        <v>1.0068371472522089</v>
      </c>
      <c r="I21506" s="115">
        <f t="shared" si="671"/>
        <v>422.8716</v>
      </c>
    </row>
    <row r="21507" spans="1:9" hidden="1">
      <c r="A21507" s="115" t="s">
        <v>54728</v>
      </c>
      <c r="B21507" s="115" t="s">
        <v>54729</v>
      </c>
      <c r="C21507" s="115" t="s">
        <v>53841</v>
      </c>
      <c r="D21507" s="115" t="s">
        <v>1138</v>
      </c>
      <c r="E21507" s="115">
        <v>23.1006</v>
      </c>
      <c r="F21507" s="674">
        <v>293.83600000000001</v>
      </c>
      <c r="G21507" s="674">
        <v>295.84500000000003</v>
      </c>
      <c r="H21507" s="115">
        <f t="shared" si="670"/>
        <v>1.0068371472522089</v>
      </c>
      <c r="I21507" s="115">
        <f t="shared" si="671"/>
        <v>23.258500000000002</v>
      </c>
    </row>
    <row r="21508" spans="1:9" hidden="1">
      <c r="A21508" s="115" t="s">
        <v>54730</v>
      </c>
      <c r="B21508" s="115" t="s">
        <v>54731</v>
      </c>
      <c r="C21508" s="115" t="s">
        <v>53844</v>
      </c>
      <c r="D21508" s="115" t="s">
        <v>1242</v>
      </c>
      <c r="E21508" s="115">
        <v>33.238399999999999</v>
      </c>
      <c r="F21508" s="674">
        <v>293.83600000000001</v>
      </c>
      <c r="G21508" s="674">
        <v>295.84500000000003</v>
      </c>
      <c r="H21508" s="115">
        <f t="shared" si="670"/>
        <v>1.0068371472522089</v>
      </c>
      <c r="I21508" s="115">
        <f t="shared" si="671"/>
        <v>33.465699999999998</v>
      </c>
    </row>
    <row r="21509" spans="1:9" hidden="1">
      <c r="A21509" s="115" t="s">
        <v>54732</v>
      </c>
      <c r="B21509" s="115" t="s">
        <v>54733</v>
      </c>
      <c r="C21509" s="115" t="s">
        <v>53847</v>
      </c>
      <c r="D21509" s="115" t="s">
        <v>1242</v>
      </c>
      <c r="E21509" s="115">
        <v>73.888800000000003</v>
      </c>
      <c r="F21509" s="674">
        <v>293.83600000000001</v>
      </c>
      <c r="G21509" s="674">
        <v>295.84500000000003</v>
      </c>
      <c r="H21509" s="115">
        <f t="shared" ref="H21509:H21572" si="672">G21509/F21509</f>
        <v>1.0068371472522089</v>
      </c>
      <c r="I21509" s="115">
        <f t="shared" ref="I21509:I21572" si="673">ROUND(H21509*E21509,4)</f>
        <v>74.394000000000005</v>
      </c>
    </row>
    <row r="21510" spans="1:9" hidden="1">
      <c r="A21510" s="115" t="s">
        <v>54734</v>
      </c>
      <c r="B21510" s="115" t="s">
        <v>54735</v>
      </c>
      <c r="C21510" s="115" t="s">
        <v>53850</v>
      </c>
      <c r="D21510" s="115" t="s">
        <v>1242</v>
      </c>
      <c r="E21510" s="115">
        <v>93.224599999999995</v>
      </c>
      <c r="F21510" s="674">
        <v>293.83600000000001</v>
      </c>
      <c r="G21510" s="674">
        <v>295.84500000000003</v>
      </c>
      <c r="H21510" s="115">
        <f t="shared" si="672"/>
        <v>1.0068371472522089</v>
      </c>
      <c r="I21510" s="115">
        <f t="shared" si="673"/>
        <v>93.861999999999995</v>
      </c>
    </row>
    <row r="21511" spans="1:9" hidden="1">
      <c r="A21511" s="115" t="s">
        <v>54736</v>
      </c>
      <c r="B21511" s="115" t="s">
        <v>54737</v>
      </c>
      <c r="C21511" s="115" t="s">
        <v>53853</v>
      </c>
      <c r="D21511" s="115" t="s">
        <v>1242</v>
      </c>
      <c r="E21511" s="115">
        <v>131.06610000000001</v>
      </c>
      <c r="F21511" s="674">
        <v>293.83600000000001</v>
      </c>
      <c r="G21511" s="674">
        <v>295.84500000000003</v>
      </c>
      <c r="H21511" s="115">
        <f t="shared" si="672"/>
        <v>1.0068371472522089</v>
      </c>
      <c r="I21511" s="115">
        <f t="shared" si="673"/>
        <v>131.9622</v>
      </c>
    </row>
    <row r="21512" spans="1:9" hidden="1">
      <c r="A21512" s="115" t="s">
        <v>54738</v>
      </c>
      <c r="B21512" s="115" t="s">
        <v>54739</v>
      </c>
      <c r="C21512" s="115" t="s">
        <v>53856</v>
      </c>
      <c r="D21512" s="115" t="s">
        <v>1138</v>
      </c>
      <c r="E21512" s="115">
        <v>5.28</v>
      </c>
      <c r="F21512" s="674">
        <v>293.83600000000001</v>
      </c>
      <c r="G21512" s="674">
        <v>295.84500000000003</v>
      </c>
      <c r="H21512" s="115">
        <f t="shared" si="672"/>
        <v>1.0068371472522089</v>
      </c>
      <c r="I21512" s="115">
        <f t="shared" si="673"/>
        <v>5.3160999999999996</v>
      </c>
    </row>
    <row r="21513" spans="1:9" hidden="1">
      <c r="A21513" s="115" t="s">
        <v>54740</v>
      </c>
      <c r="B21513" s="115" t="s">
        <v>54741</v>
      </c>
      <c r="C21513" s="115" t="s">
        <v>53859</v>
      </c>
      <c r="D21513" s="115" t="s">
        <v>1138</v>
      </c>
      <c r="E21513" s="115">
        <v>38.64</v>
      </c>
      <c r="F21513" s="674">
        <v>293.83600000000001</v>
      </c>
      <c r="G21513" s="674">
        <v>295.84500000000003</v>
      </c>
      <c r="H21513" s="115">
        <f t="shared" si="672"/>
        <v>1.0068371472522089</v>
      </c>
      <c r="I21513" s="115">
        <f t="shared" si="673"/>
        <v>38.904200000000003</v>
      </c>
    </row>
    <row r="21514" spans="1:9" hidden="1">
      <c r="A21514" s="115" t="s">
        <v>54742</v>
      </c>
      <c r="B21514" s="115" t="s">
        <v>54743</v>
      </c>
      <c r="C21514" s="115" t="s">
        <v>53862</v>
      </c>
      <c r="D21514" s="115" t="s">
        <v>1138</v>
      </c>
      <c r="E21514" s="115">
        <v>88.32</v>
      </c>
      <c r="F21514" s="674">
        <v>293.83600000000001</v>
      </c>
      <c r="G21514" s="674">
        <v>295.84500000000003</v>
      </c>
      <c r="H21514" s="115">
        <f t="shared" si="672"/>
        <v>1.0068371472522089</v>
      </c>
      <c r="I21514" s="115">
        <f t="shared" si="673"/>
        <v>88.923900000000003</v>
      </c>
    </row>
    <row r="21515" spans="1:9" hidden="1">
      <c r="A21515" s="115" t="s">
        <v>54744</v>
      </c>
      <c r="B21515" s="115" t="s">
        <v>54745</v>
      </c>
      <c r="C21515" s="115" t="s">
        <v>53865</v>
      </c>
      <c r="D21515" s="115" t="s">
        <v>1138</v>
      </c>
      <c r="E21515" s="115">
        <v>2.2000000000000002</v>
      </c>
      <c r="F21515" s="674">
        <v>293.83600000000001</v>
      </c>
      <c r="G21515" s="674">
        <v>295.84500000000003</v>
      </c>
      <c r="H21515" s="115">
        <f t="shared" si="672"/>
        <v>1.0068371472522089</v>
      </c>
      <c r="I21515" s="115">
        <f t="shared" si="673"/>
        <v>2.2149999999999999</v>
      </c>
    </row>
    <row r="21516" spans="1:9" hidden="1">
      <c r="A21516" s="115" t="s">
        <v>54746</v>
      </c>
      <c r="B21516" s="115" t="s">
        <v>54747</v>
      </c>
      <c r="C21516" s="115" t="s">
        <v>53868</v>
      </c>
      <c r="D21516" s="115" t="s">
        <v>1138</v>
      </c>
      <c r="E21516" s="115">
        <v>5.74</v>
      </c>
      <c r="F21516" s="674">
        <v>293.83600000000001</v>
      </c>
      <c r="G21516" s="674">
        <v>295.84500000000003</v>
      </c>
      <c r="H21516" s="115">
        <f t="shared" si="672"/>
        <v>1.0068371472522089</v>
      </c>
      <c r="I21516" s="115">
        <f t="shared" si="673"/>
        <v>5.7792000000000003</v>
      </c>
    </row>
    <row r="21517" spans="1:9" hidden="1">
      <c r="A21517" s="115" t="s">
        <v>54748</v>
      </c>
      <c r="B21517" s="115" t="s">
        <v>54749</v>
      </c>
      <c r="C21517" s="115" t="s">
        <v>53871</v>
      </c>
      <c r="D21517" s="115" t="s">
        <v>1138</v>
      </c>
      <c r="E21517" s="115">
        <v>6.94</v>
      </c>
      <c r="F21517" s="674">
        <v>293.83600000000001</v>
      </c>
      <c r="G21517" s="674">
        <v>295.84500000000003</v>
      </c>
      <c r="H21517" s="115">
        <f t="shared" si="672"/>
        <v>1.0068371472522089</v>
      </c>
      <c r="I21517" s="115">
        <f t="shared" si="673"/>
        <v>6.9874000000000001</v>
      </c>
    </row>
    <row r="21518" spans="1:9" hidden="1">
      <c r="A21518" s="115" t="s">
        <v>54750</v>
      </c>
      <c r="B21518" s="115" t="s">
        <v>54751</v>
      </c>
      <c r="C21518" s="115" t="s">
        <v>53874</v>
      </c>
      <c r="D21518" s="115" t="s">
        <v>1138</v>
      </c>
      <c r="E21518" s="115">
        <v>20.149999999999999</v>
      </c>
      <c r="F21518" s="674">
        <v>293.83600000000001</v>
      </c>
      <c r="G21518" s="674">
        <v>295.84500000000003</v>
      </c>
      <c r="H21518" s="115">
        <f t="shared" si="672"/>
        <v>1.0068371472522089</v>
      </c>
      <c r="I21518" s="115">
        <f t="shared" si="673"/>
        <v>20.287800000000001</v>
      </c>
    </row>
    <row r="21519" spans="1:9" hidden="1">
      <c r="A21519" s="115" t="s">
        <v>54752</v>
      </c>
      <c r="B21519" s="115" t="s">
        <v>54753</v>
      </c>
      <c r="C21519" s="115" t="s">
        <v>53877</v>
      </c>
      <c r="D21519" s="115" t="s">
        <v>1242</v>
      </c>
      <c r="E21519" s="115">
        <v>2.7602000000000002</v>
      </c>
      <c r="F21519" s="674">
        <v>293.83600000000001</v>
      </c>
      <c r="G21519" s="674">
        <v>295.84500000000003</v>
      </c>
      <c r="H21519" s="115">
        <f t="shared" si="672"/>
        <v>1.0068371472522089</v>
      </c>
      <c r="I21519" s="115">
        <f t="shared" si="673"/>
        <v>2.7791000000000001</v>
      </c>
    </row>
    <row r="21520" spans="1:9" hidden="1">
      <c r="A21520" s="115" t="s">
        <v>54754</v>
      </c>
      <c r="B21520" s="115" t="s">
        <v>54755</v>
      </c>
      <c r="C21520" s="115" t="s">
        <v>53880</v>
      </c>
      <c r="D21520" s="115" t="s">
        <v>1242</v>
      </c>
      <c r="E21520" s="115">
        <v>6.1778000000000004</v>
      </c>
      <c r="F21520" s="674">
        <v>293.83600000000001</v>
      </c>
      <c r="G21520" s="674">
        <v>295.84500000000003</v>
      </c>
      <c r="H21520" s="115">
        <f t="shared" si="672"/>
        <v>1.0068371472522089</v>
      </c>
      <c r="I21520" s="115">
        <f t="shared" si="673"/>
        <v>6.22</v>
      </c>
    </row>
    <row r="21521" spans="1:9" hidden="1">
      <c r="A21521" s="115" t="s">
        <v>54756</v>
      </c>
      <c r="B21521" s="115" t="s">
        <v>54757</v>
      </c>
      <c r="C21521" s="115" t="s">
        <v>53883</v>
      </c>
      <c r="D21521" s="115" t="s">
        <v>1242</v>
      </c>
      <c r="E21521" s="115">
        <v>19.573599999999999</v>
      </c>
      <c r="F21521" s="674">
        <v>293.83600000000001</v>
      </c>
      <c r="G21521" s="674">
        <v>295.84500000000003</v>
      </c>
      <c r="H21521" s="115">
        <f t="shared" si="672"/>
        <v>1.0068371472522089</v>
      </c>
      <c r="I21521" s="115">
        <f t="shared" si="673"/>
        <v>19.7074</v>
      </c>
    </row>
    <row r="21522" spans="1:9" hidden="1">
      <c r="A21522" s="115" t="s">
        <v>54758</v>
      </c>
      <c r="B21522" s="115" t="s">
        <v>54759</v>
      </c>
      <c r="C21522" s="115" t="s">
        <v>53886</v>
      </c>
      <c r="D21522" s="115" t="s">
        <v>1138</v>
      </c>
      <c r="E21522" s="115">
        <v>1.77</v>
      </c>
      <c r="F21522" s="674">
        <v>293.83600000000001</v>
      </c>
      <c r="G21522" s="674">
        <v>295.84500000000003</v>
      </c>
      <c r="H21522" s="115">
        <f t="shared" si="672"/>
        <v>1.0068371472522089</v>
      </c>
      <c r="I21522" s="115">
        <f t="shared" si="673"/>
        <v>1.7821</v>
      </c>
    </row>
    <row r="21523" spans="1:9" hidden="1">
      <c r="A21523" s="115" t="s">
        <v>54760</v>
      </c>
      <c r="B21523" s="115" t="s">
        <v>54761</v>
      </c>
      <c r="C21523" s="115" t="s">
        <v>53889</v>
      </c>
      <c r="D21523" s="115" t="s">
        <v>1138</v>
      </c>
      <c r="E21523" s="115">
        <v>3.72</v>
      </c>
      <c r="F21523" s="674">
        <v>293.83600000000001</v>
      </c>
      <c r="G21523" s="674">
        <v>295.84500000000003</v>
      </c>
      <c r="H21523" s="115">
        <f t="shared" si="672"/>
        <v>1.0068371472522089</v>
      </c>
      <c r="I21523" s="115">
        <f t="shared" si="673"/>
        <v>3.7454000000000001</v>
      </c>
    </row>
    <row r="21524" spans="1:9" hidden="1">
      <c r="A21524" s="115" t="s">
        <v>54762</v>
      </c>
      <c r="B21524" s="115" t="s">
        <v>54763</v>
      </c>
      <c r="C21524" s="115" t="s">
        <v>53892</v>
      </c>
      <c r="D21524" s="115" t="s">
        <v>1138</v>
      </c>
      <c r="E21524" s="115">
        <v>6.85</v>
      </c>
      <c r="F21524" s="674">
        <v>293.83600000000001</v>
      </c>
      <c r="G21524" s="674">
        <v>295.84500000000003</v>
      </c>
      <c r="H21524" s="115">
        <f t="shared" si="672"/>
        <v>1.0068371472522089</v>
      </c>
      <c r="I21524" s="115">
        <f t="shared" si="673"/>
        <v>6.8967999999999998</v>
      </c>
    </row>
    <row r="21525" spans="1:9" hidden="1">
      <c r="A21525" s="115" t="s">
        <v>54764</v>
      </c>
      <c r="B21525" s="115" t="s">
        <v>54765</v>
      </c>
      <c r="C21525" s="115" t="s">
        <v>53895</v>
      </c>
      <c r="D21525" s="115" t="s">
        <v>1138</v>
      </c>
      <c r="E21525" s="115">
        <v>17.350000000000001</v>
      </c>
      <c r="F21525" s="674">
        <v>293.83600000000001</v>
      </c>
      <c r="G21525" s="674">
        <v>295.84500000000003</v>
      </c>
      <c r="H21525" s="115">
        <f t="shared" si="672"/>
        <v>1.0068371472522089</v>
      </c>
      <c r="I21525" s="115">
        <f t="shared" si="673"/>
        <v>17.468599999999999</v>
      </c>
    </row>
    <row r="21526" spans="1:9" hidden="1">
      <c r="A21526" s="115" t="s">
        <v>54766</v>
      </c>
      <c r="B21526" s="115" t="s">
        <v>54767</v>
      </c>
      <c r="C21526" s="115" t="s">
        <v>53898</v>
      </c>
      <c r="D21526" s="115" t="s">
        <v>1138</v>
      </c>
      <c r="E21526" s="115">
        <v>1.0198</v>
      </c>
      <c r="F21526" s="674">
        <v>293.83600000000001</v>
      </c>
      <c r="G21526" s="674">
        <v>295.84500000000003</v>
      </c>
      <c r="H21526" s="115">
        <f t="shared" si="672"/>
        <v>1.0068371472522089</v>
      </c>
      <c r="I21526" s="115">
        <f t="shared" si="673"/>
        <v>1.0267999999999999</v>
      </c>
    </row>
    <row r="21527" spans="1:9" hidden="1">
      <c r="A21527" s="115" t="s">
        <v>54768</v>
      </c>
      <c r="B21527" s="115" t="s">
        <v>54769</v>
      </c>
      <c r="C21527" s="115" t="s">
        <v>53901</v>
      </c>
      <c r="D21527" s="115" t="s">
        <v>1138</v>
      </c>
      <c r="E21527" s="115">
        <v>1.4218</v>
      </c>
      <c r="F21527" s="674">
        <v>293.83600000000001</v>
      </c>
      <c r="G21527" s="674">
        <v>295.84500000000003</v>
      </c>
      <c r="H21527" s="115">
        <f t="shared" si="672"/>
        <v>1.0068371472522089</v>
      </c>
      <c r="I21527" s="115">
        <f t="shared" si="673"/>
        <v>1.4315</v>
      </c>
    </row>
    <row r="21528" spans="1:9" hidden="1">
      <c r="A21528" s="115" t="s">
        <v>54770</v>
      </c>
      <c r="B21528" s="115" t="s">
        <v>54771</v>
      </c>
      <c r="C21528" s="115" t="s">
        <v>53904</v>
      </c>
      <c r="D21528" s="115" t="s">
        <v>1138</v>
      </c>
      <c r="E21528" s="115">
        <v>2.86</v>
      </c>
      <c r="F21528" s="674">
        <v>293.83600000000001</v>
      </c>
      <c r="G21528" s="674">
        <v>295.84500000000003</v>
      </c>
      <c r="H21528" s="115">
        <f t="shared" si="672"/>
        <v>1.0068371472522089</v>
      </c>
      <c r="I21528" s="115">
        <f t="shared" si="673"/>
        <v>2.8795999999999999</v>
      </c>
    </row>
    <row r="21529" spans="1:9" hidden="1">
      <c r="A21529" s="115" t="s">
        <v>54772</v>
      </c>
      <c r="B21529" s="115" t="s">
        <v>54773</v>
      </c>
      <c r="C21529" s="115" t="s">
        <v>53907</v>
      </c>
      <c r="D21529" s="115" t="s">
        <v>1138</v>
      </c>
      <c r="E21529" s="115">
        <v>9.75</v>
      </c>
      <c r="F21529" s="674">
        <v>293.83600000000001</v>
      </c>
      <c r="G21529" s="674">
        <v>295.84500000000003</v>
      </c>
      <c r="H21529" s="115">
        <f t="shared" si="672"/>
        <v>1.0068371472522089</v>
      </c>
      <c r="I21529" s="115">
        <f t="shared" si="673"/>
        <v>9.8167000000000009</v>
      </c>
    </row>
    <row r="21530" spans="1:9" hidden="1">
      <c r="A21530" s="115" t="s">
        <v>54774</v>
      </c>
      <c r="B21530" s="115" t="s">
        <v>54775</v>
      </c>
      <c r="C21530" s="115" t="s">
        <v>53910</v>
      </c>
      <c r="D21530" s="115" t="s">
        <v>1242</v>
      </c>
      <c r="E21530" s="115">
        <v>15.2911</v>
      </c>
      <c r="F21530" s="674">
        <v>293.83600000000001</v>
      </c>
      <c r="G21530" s="674">
        <v>295.84500000000003</v>
      </c>
      <c r="H21530" s="115">
        <f t="shared" si="672"/>
        <v>1.0068371472522089</v>
      </c>
      <c r="I21530" s="115">
        <f t="shared" si="673"/>
        <v>15.3956</v>
      </c>
    </row>
    <row r="21531" spans="1:9" hidden="1">
      <c r="A21531" s="115" t="s">
        <v>54776</v>
      </c>
      <c r="B21531" s="115" t="s">
        <v>54777</v>
      </c>
      <c r="C21531" s="115" t="s">
        <v>53913</v>
      </c>
      <c r="D21531" s="115" t="s">
        <v>1138</v>
      </c>
      <c r="E21531" s="115">
        <v>21.54</v>
      </c>
      <c r="F21531" s="674">
        <v>293.83600000000001</v>
      </c>
      <c r="G21531" s="674">
        <v>295.84500000000003</v>
      </c>
      <c r="H21531" s="115">
        <f t="shared" si="672"/>
        <v>1.0068371472522089</v>
      </c>
      <c r="I21531" s="115">
        <f t="shared" si="673"/>
        <v>21.6873</v>
      </c>
    </row>
    <row r="21532" spans="1:9" hidden="1">
      <c r="A21532" s="115" t="s">
        <v>54778</v>
      </c>
      <c r="B21532" s="115" t="s">
        <v>54779</v>
      </c>
      <c r="C21532" s="115" t="s">
        <v>53916</v>
      </c>
      <c r="D21532" s="115" t="s">
        <v>1138</v>
      </c>
      <c r="E21532" s="115">
        <v>39.96</v>
      </c>
      <c r="F21532" s="674">
        <v>293.83600000000001</v>
      </c>
      <c r="G21532" s="674">
        <v>295.84500000000003</v>
      </c>
      <c r="H21532" s="115">
        <f t="shared" si="672"/>
        <v>1.0068371472522089</v>
      </c>
      <c r="I21532" s="115">
        <f t="shared" si="673"/>
        <v>40.233199999999997</v>
      </c>
    </row>
    <row r="21533" spans="1:9" hidden="1">
      <c r="A21533" s="115" t="s">
        <v>54780</v>
      </c>
      <c r="B21533" s="115" t="s">
        <v>54781</v>
      </c>
      <c r="C21533" s="115" t="s">
        <v>53919</v>
      </c>
      <c r="D21533" s="115" t="s">
        <v>8378</v>
      </c>
      <c r="E21533" s="115">
        <v>15.02</v>
      </c>
      <c r="F21533" s="674">
        <v>293.83600000000001</v>
      </c>
      <c r="G21533" s="674">
        <v>295.84500000000003</v>
      </c>
      <c r="H21533" s="115">
        <f t="shared" si="672"/>
        <v>1.0068371472522089</v>
      </c>
      <c r="I21533" s="115">
        <f t="shared" si="673"/>
        <v>15.1227</v>
      </c>
    </row>
    <row r="21534" spans="1:9" hidden="1">
      <c r="A21534" s="115" t="s">
        <v>54782</v>
      </c>
      <c r="B21534" s="115" t="s">
        <v>54783</v>
      </c>
      <c r="C21534" s="115" t="s">
        <v>53922</v>
      </c>
      <c r="D21534" s="115" t="s">
        <v>1138</v>
      </c>
      <c r="E21534" s="115">
        <v>108.65470000000001</v>
      </c>
      <c r="F21534" s="674">
        <v>293.83600000000001</v>
      </c>
      <c r="G21534" s="674">
        <v>295.84500000000003</v>
      </c>
      <c r="H21534" s="115">
        <f t="shared" si="672"/>
        <v>1.0068371472522089</v>
      </c>
      <c r="I21534" s="115">
        <f t="shared" si="673"/>
        <v>109.3976</v>
      </c>
    </row>
    <row r="21535" spans="1:9" hidden="1">
      <c r="A21535" s="115" t="s">
        <v>54784</v>
      </c>
      <c r="B21535" s="115" t="s">
        <v>54785</v>
      </c>
      <c r="C21535" s="115" t="s">
        <v>53925</v>
      </c>
      <c r="D21535" s="115" t="s">
        <v>1138</v>
      </c>
      <c r="E21535" s="115">
        <v>2500</v>
      </c>
      <c r="F21535" s="674">
        <v>293.83600000000001</v>
      </c>
      <c r="G21535" s="674">
        <v>295.84500000000003</v>
      </c>
      <c r="H21535" s="115">
        <f t="shared" si="672"/>
        <v>1.0068371472522089</v>
      </c>
      <c r="I21535" s="115">
        <f t="shared" si="673"/>
        <v>2517.0929000000001</v>
      </c>
    </row>
    <row r="21536" spans="1:9" hidden="1">
      <c r="A21536" s="115" t="s">
        <v>54786</v>
      </c>
      <c r="B21536" s="115" t="s">
        <v>54787</v>
      </c>
      <c r="C21536" s="115" t="s">
        <v>53928</v>
      </c>
      <c r="D21536" s="115" t="s">
        <v>1138</v>
      </c>
      <c r="E21536" s="115">
        <v>2443.61</v>
      </c>
      <c r="F21536" s="674">
        <v>293.83600000000001</v>
      </c>
      <c r="G21536" s="674">
        <v>295.84500000000003</v>
      </c>
      <c r="H21536" s="115">
        <f t="shared" si="672"/>
        <v>1.0068371472522089</v>
      </c>
      <c r="I21536" s="115">
        <f t="shared" si="673"/>
        <v>2460.3173000000002</v>
      </c>
    </row>
    <row r="21537" spans="1:9" hidden="1">
      <c r="A21537" s="115" t="s">
        <v>54788</v>
      </c>
      <c r="B21537" s="115" t="s">
        <v>54789</v>
      </c>
      <c r="C21537" s="115" t="s">
        <v>53931</v>
      </c>
      <c r="D21537" s="115" t="s">
        <v>1138</v>
      </c>
      <c r="E21537" s="115">
        <v>87.54</v>
      </c>
      <c r="F21537" s="674">
        <v>293.83600000000001</v>
      </c>
      <c r="G21537" s="674">
        <v>295.84500000000003</v>
      </c>
      <c r="H21537" s="115">
        <f t="shared" si="672"/>
        <v>1.0068371472522089</v>
      </c>
      <c r="I21537" s="115">
        <f t="shared" si="673"/>
        <v>88.138499999999993</v>
      </c>
    </row>
    <row r="21538" spans="1:9" hidden="1">
      <c r="A21538" s="115" t="s">
        <v>54790</v>
      </c>
      <c r="B21538" s="115" t="s">
        <v>54791</v>
      </c>
      <c r="C21538" s="115" t="s">
        <v>53934</v>
      </c>
      <c r="D21538" s="115" t="s">
        <v>1138</v>
      </c>
      <c r="E21538" s="115">
        <v>24.45</v>
      </c>
      <c r="F21538" s="674">
        <v>293.83600000000001</v>
      </c>
      <c r="G21538" s="674">
        <v>295.84500000000003</v>
      </c>
      <c r="H21538" s="115">
        <f t="shared" si="672"/>
        <v>1.0068371472522089</v>
      </c>
      <c r="I21538" s="115">
        <f t="shared" si="673"/>
        <v>24.6172</v>
      </c>
    </row>
    <row r="21539" spans="1:9" hidden="1">
      <c r="A21539" s="115" t="s">
        <v>54792</v>
      </c>
      <c r="B21539" s="115" t="s">
        <v>54793</v>
      </c>
      <c r="C21539" s="115" t="s">
        <v>53937</v>
      </c>
      <c r="D21539" s="115" t="s">
        <v>1138</v>
      </c>
      <c r="E21539" s="115">
        <v>37.49</v>
      </c>
      <c r="F21539" s="674">
        <v>293.83600000000001</v>
      </c>
      <c r="G21539" s="674">
        <v>295.84500000000003</v>
      </c>
      <c r="H21539" s="115">
        <f t="shared" si="672"/>
        <v>1.0068371472522089</v>
      </c>
      <c r="I21539" s="115">
        <f t="shared" si="673"/>
        <v>37.746299999999998</v>
      </c>
    </row>
    <row r="21540" spans="1:9" hidden="1">
      <c r="A21540" s="115" t="s">
        <v>54794</v>
      </c>
      <c r="B21540" s="115" t="s">
        <v>54795</v>
      </c>
      <c r="C21540" s="115" t="s">
        <v>53940</v>
      </c>
      <c r="D21540" s="115" t="s">
        <v>1138</v>
      </c>
      <c r="E21540" s="115">
        <v>66.5</v>
      </c>
      <c r="F21540" s="674">
        <v>293.83600000000001</v>
      </c>
      <c r="G21540" s="674">
        <v>295.84500000000003</v>
      </c>
      <c r="H21540" s="115">
        <f t="shared" si="672"/>
        <v>1.0068371472522089</v>
      </c>
      <c r="I21540" s="115">
        <f t="shared" si="673"/>
        <v>66.954700000000003</v>
      </c>
    </row>
    <row r="21541" spans="1:9" hidden="1">
      <c r="A21541" s="115" t="s">
        <v>54796</v>
      </c>
      <c r="B21541" s="115" t="s">
        <v>54797</v>
      </c>
      <c r="C21541" s="115" t="s">
        <v>53943</v>
      </c>
      <c r="D21541" s="115" t="s">
        <v>1138</v>
      </c>
      <c r="E21541" s="115">
        <v>53.78</v>
      </c>
      <c r="F21541" s="674">
        <v>293.83600000000001</v>
      </c>
      <c r="G21541" s="674">
        <v>295.84500000000003</v>
      </c>
      <c r="H21541" s="115">
        <f t="shared" si="672"/>
        <v>1.0068371472522089</v>
      </c>
      <c r="I21541" s="115">
        <f t="shared" si="673"/>
        <v>54.1477</v>
      </c>
    </row>
    <row r="21542" spans="1:9" hidden="1">
      <c r="A21542" s="115" t="s">
        <v>54798</v>
      </c>
      <c r="B21542" s="115" t="s">
        <v>54799</v>
      </c>
      <c r="C21542" s="115" t="s">
        <v>53946</v>
      </c>
      <c r="D21542" s="115" t="s">
        <v>1138</v>
      </c>
      <c r="E21542" s="115">
        <v>48.27</v>
      </c>
      <c r="F21542" s="674">
        <v>293.83600000000001</v>
      </c>
      <c r="G21542" s="674">
        <v>295.84500000000003</v>
      </c>
      <c r="H21542" s="115">
        <f t="shared" si="672"/>
        <v>1.0068371472522089</v>
      </c>
      <c r="I21542" s="115">
        <f t="shared" si="673"/>
        <v>48.6</v>
      </c>
    </row>
    <row r="21543" spans="1:9" hidden="1">
      <c r="A21543" s="115" t="s">
        <v>54800</v>
      </c>
      <c r="B21543" s="115" t="s">
        <v>54801</v>
      </c>
      <c r="C21543" s="115" t="s">
        <v>53949</v>
      </c>
      <c r="D21543" s="115" t="s">
        <v>1138</v>
      </c>
      <c r="E21543" s="115">
        <v>28.9</v>
      </c>
      <c r="F21543" s="674">
        <v>293.83600000000001</v>
      </c>
      <c r="G21543" s="674">
        <v>295.84500000000003</v>
      </c>
      <c r="H21543" s="115">
        <f t="shared" si="672"/>
        <v>1.0068371472522089</v>
      </c>
      <c r="I21543" s="115">
        <f t="shared" si="673"/>
        <v>29.0976</v>
      </c>
    </row>
    <row r="21544" spans="1:9" hidden="1">
      <c r="A21544" s="115" t="s">
        <v>54802</v>
      </c>
      <c r="B21544" s="115" t="s">
        <v>54803</v>
      </c>
      <c r="C21544" s="115" t="s">
        <v>53952</v>
      </c>
      <c r="D21544" s="115" t="s">
        <v>1138</v>
      </c>
      <c r="E21544" s="115">
        <v>52.16</v>
      </c>
      <c r="F21544" s="674">
        <v>293.83600000000001</v>
      </c>
      <c r="G21544" s="674">
        <v>295.84500000000003</v>
      </c>
      <c r="H21544" s="115">
        <f t="shared" si="672"/>
        <v>1.0068371472522089</v>
      </c>
      <c r="I21544" s="115">
        <f t="shared" si="673"/>
        <v>52.516599999999997</v>
      </c>
    </row>
    <row r="21545" spans="1:9" hidden="1">
      <c r="A21545" s="115" t="s">
        <v>54804</v>
      </c>
      <c r="B21545" s="115" t="s">
        <v>54805</v>
      </c>
      <c r="C21545" s="115" t="s">
        <v>53955</v>
      </c>
      <c r="D21545" s="115" t="s">
        <v>1138</v>
      </c>
      <c r="E21545" s="115">
        <v>24.45</v>
      </c>
      <c r="F21545" s="674">
        <v>293.83600000000001</v>
      </c>
      <c r="G21545" s="674">
        <v>295.84500000000003</v>
      </c>
      <c r="H21545" s="115">
        <f t="shared" si="672"/>
        <v>1.0068371472522089</v>
      </c>
      <c r="I21545" s="115">
        <f t="shared" si="673"/>
        <v>24.6172</v>
      </c>
    </row>
    <row r="21546" spans="1:9" hidden="1">
      <c r="A21546" s="115" t="s">
        <v>54806</v>
      </c>
      <c r="B21546" s="115" t="s">
        <v>54807</v>
      </c>
      <c r="C21546" s="115" t="s">
        <v>53958</v>
      </c>
      <c r="D21546" s="115" t="s">
        <v>1138</v>
      </c>
      <c r="E21546" s="115">
        <v>45.11</v>
      </c>
      <c r="F21546" s="674">
        <v>293.83600000000001</v>
      </c>
      <c r="G21546" s="674">
        <v>295.84500000000003</v>
      </c>
      <c r="H21546" s="115">
        <f t="shared" si="672"/>
        <v>1.0068371472522089</v>
      </c>
      <c r="I21546" s="115">
        <f t="shared" si="673"/>
        <v>45.418399999999998</v>
      </c>
    </row>
    <row r="21547" spans="1:9" hidden="1">
      <c r="A21547" s="115" t="s">
        <v>54808</v>
      </c>
      <c r="B21547" s="115" t="s">
        <v>54809</v>
      </c>
      <c r="C21547" s="115" t="s">
        <v>53961</v>
      </c>
      <c r="D21547" s="115" t="s">
        <v>1138</v>
      </c>
      <c r="E21547" s="115">
        <v>23.46</v>
      </c>
      <c r="F21547" s="674">
        <v>293.83600000000001</v>
      </c>
      <c r="G21547" s="674">
        <v>295.84500000000003</v>
      </c>
      <c r="H21547" s="115">
        <f t="shared" si="672"/>
        <v>1.0068371472522089</v>
      </c>
      <c r="I21547" s="115">
        <f t="shared" si="673"/>
        <v>23.6204</v>
      </c>
    </row>
    <row r="21548" spans="1:9" hidden="1">
      <c r="A21548" s="115" t="s">
        <v>54810</v>
      </c>
      <c r="B21548" s="115" t="s">
        <v>54811</v>
      </c>
      <c r="C21548" s="115" t="s">
        <v>53964</v>
      </c>
      <c r="D21548" s="115" t="s">
        <v>1138</v>
      </c>
      <c r="E21548" s="115">
        <v>35.409999999999997</v>
      </c>
      <c r="F21548" s="674">
        <v>293.83600000000001</v>
      </c>
      <c r="G21548" s="674">
        <v>295.84500000000003</v>
      </c>
      <c r="H21548" s="115">
        <f t="shared" si="672"/>
        <v>1.0068371472522089</v>
      </c>
      <c r="I21548" s="115">
        <f t="shared" si="673"/>
        <v>35.652099999999997</v>
      </c>
    </row>
    <row r="21549" spans="1:9" hidden="1">
      <c r="A21549" s="115" t="s">
        <v>54812</v>
      </c>
      <c r="B21549" s="115" t="s">
        <v>54813</v>
      </c>
      <c r="C21549" s="115" t="s">
        <v>53967</v>
      </c>
      <c r="D21549" s="115" t="s">
        <v>1138</v>
      </c>
      <c r="E21549" s="115">
        <v>41.1</v>
      </c>
      <c r="F21549" s="674">
        <v>293.83600000000001</v>
      </c>
      <c r="G21549" s="674">
        <v>295.84500000000003</v>
      </c>
      <c r="H21549" s="115">
        <f t="shared" si="672"/>
        <v>1.0068371472522089</v>
      </c>
      <c r="I21549" s="115">
        <f t="shared" si="673"/>
        <v>41.381</v>
      </c>
    </row>
    <row r="21550" spans="1:9" hidden="1">
      <c r="A21550" s="115" t="s">
        <v>54814</v>
      </c>
      <c r="B21550" s="115" t="s">
        <v>54815</v>
      </c>
      <c r="C21550" s="115" t="s">
        <v>53970</v>
      </c>
      <c r="D21550" s="115" t="s">
        <v>1138</v>
      </c>
      <c r="E21550" s="115">
        <v>34.49</v>
      </c>
      <c r="F21550" s="674">
        <v>293.83600000000001</v>
      </c>
      <c r="G21550" s="674">
        <v>295.84500000000003</v>
      </c>
      <c r="H21550" s="115">
        <f t="shared" si="672"/>
        <v>1.0068371472522089</v>
      </c>
      <c r="I21550" s="115">
        <f t="shared" si="673"/>
        <v>34.7258</v>
      </c>
    </row>
    <row r="21551" spans="1:9" hidden="1">
      <c r="A21551" s="115" t="s">
        <v>54816</v>
      </c>
      <c r="B21551" s="115" t="s">
        <v>54817</v>
      </c>
      <c r="C21551" s="115" t="s">
        <v>53973</v>
      </c>
      <c r="D21551" s="115" t="s">
        <v>1138</v>
      </c>
      <c r="E21551" s="115">
        <v>79.11</v>
      </c>
      <c r="F21551" s="674">
        <v>293.83600000000001</v>
      </c>
      <c r="G21551" s="674">
        <v>295.84500000000003</v>
      </c>
      <c r="H21551" s="115">
        <f t="shared" si="672"/>
        <v>1.0068371472522089</v>
      </c>
      <c r="I21551" s="115">
        <f t="shared" si="673"/>
        <v>79.650899999999993</v>
      </c>
    </row>
    <row r="21552" spans="1:9" hidden="1">
      <c r="A21552" s="115" t="s">
        <v>54818</v>
      </c>
      <c r="B21552" s="115" t="s">
        <v>54819</v>
      </c>
      <c r="C21552" s="115" t="s">
        <v>53976</v>
      </c>
      <c r="D21552" s="115" t="s">
        <v>1138</v>
      </c>
      <c r="E21552" s="115">
        <v>80.34</v>
      </c>
      <c r="F21552" s="674">
        <v>293.83600000000001</v>
      </c>
      <c r="G21552" s="674">
        <v>295.84500000000003</v>
      </c>
      <c r="H21552" s="115">
        <f t="shared" si="672"/>
        <v>1.0068371472522089</v>
      </c>
      <c r="I21552" s="115">
        <f t="shared" si="673"/>
        <v>80.889300000000006</v>
      </c>
    </row>
    <row r="21553" spans="1:9" hidden="1">
      <c r="A21553" s="115" t="s">
        <v>54820</v>
      </c>
      <c r="B21553" s="115" t="s">
        <v>54821</v>
      </c>
      <c r="C21553" s="115" t="s">
        <v>53979</v>
      </c>
      <c r="D21553" s="115" t="s">
        <v>1138</v>
      </c>
      <c r="E21553" s="115">
        <v>95.13</v>
      </c>
      <c r="F21553" s="674">
        <v>293.83600000000001</v>
      </c>
      <c r="G21553" s="674">
        <v>295.84500000000003</v>
      </c>
      <c r="H21553" s="115">
        <f t="shared" si="672"/>
        <v>1.0068371472522089</v>
      </c>
      <c r="I21553" s="115">
        <f t="shared" si="673"/>
        <v>95.7804</v>
      </c>
    </row>
    <row r="21554" spans="1:9" hidden="1">
      <c r="A21554" s="115" t="s">
        <v>54822</v>
      </c>
      <c r="B21554" s="115" t="s">
        <v>54823</v>
      </c>
      <c r="C21554" s="115" t="s">
        <v>53982</v>
      </c>
      <c r="D21554" s="115" t="s">
        <v>1138</v>
      </c>
      <c r="E21554" s="115">
        <v>158.25</v>
      </c>
      <c r="F21554" s="674">
        <v>293.83600000000001</v>
      </c>
      <c r="G21554" s="674">
        <v>295.84500000000003</v>
      </c>
      <c r="H21554" s="115">
        <f t="shared" si="672"/>
        <v>1.0068371472522089</v>
      </c>
      <c r="I21554" s="115">
        <f t="shared" si="673"/>
        <v>159.33199999999999</v>
      </c>
    </row>
    <row r="21555" spans="1:9" hidden="1">
      <c r="A21555" s="115" t="s">
        <v>54824</v>
      </c>
      <c r="B21555" s="115" t="s">
        <v>54825</v>
      </c>
      <c r="C21555" s="115" t="s">
        <v>53985</v>
      </c>
      <c r="D21555" s="115" t="s">
        <v>1138</v>
      </c>
      <c r="E21555" s="115">
        <v>133.9</v>
      </c>
      <c r="F21555" s="674">
        <v>293.83600000000001</v>
      </c>
      <c r="G21555" s="674">
        <v>295.84500000000003</v>
      </c>
      <c r="H21555" s="115">
        <f t="shared" si="672"/>
        <v>1.0068371472522089</v>
      </c>
      <c r="I21555" s="115">
        <f t="shared" si="673"/>
        <v>134.81549999999999</v>
      </c>
    </row>
    <row r="21556" spans="1:9" hidden="1">
      <c r="A21556" s="115" t="s">
        <v>54826</v>
      </c>
      <c r="B21556" s="115" t="s">
        <v>54827</v>
      </c>
      <c r="C21556" s="115" t="s">
        <v>53988</v>
      </c>
      <c r="D21556" s="115" t="s">
        <v>1138</v>
      </c>
      <c r="E21556" s="115">
        <v>59.75</v>
      </c>
      <c r="F21556" s="674">
        <v>293.83600000000001</v>
      </c>
      <c r="G21556" s="674">
        <v>295.84500000000003</v>
      </c>
      <c r="H21556" s="115">
        <f t="shared" si="672"/>
        <v>1.0068371472522089</v>
      </c>
      <c r="I21556" s="115">
        <f t="shared" si="673"/>
        <v>60.158499999999997</v>
      </c>
    </row>
    <row r="21557" spans="1:9" hidden="1">
      <c r="A21557" s="115" t="s">
        <v>54828</v>
      </c>
      <c r="B21557" s="115" t="s">
        <v>54829</v>
      </c>
      <c r="C21557" s="115" t="s">
        <v>53991</v>
      </c>
      <c r="D21557" s="115" t="s">
        <v>1138</v>
      </c>
      <c r="E21557" s="115">
        <v>85.24</v>
      </c>
      <c r="F21557" s="674">
        <v>293.83600000000001</v>
      </c>
      <c r="G21557" s="674">
        <v>295.84500000000003</v>
      </c>
      <c r="H21557" s="115">
        <f t="shared" si="672"/>
        <v>1.0068371472522089</v>
      </c>
      <c r="I21557" s="115">
        <f t="shared" si="673"/>
        <v>85.822800000000001</v>
      </c>
    </row>
    <row r="21558" spans="1:9" hidden="1">
      <c r="A21558" s="115" t="s">
        <v>54830</v>
      </c>
      <c r="B21558" s="115" t="s">
        <v>54831</v>
      </c>
      <c r="C21558" s="115" t="s">
        <v>53994</v>
      </c>
      <c r="D21558" s="115" t="s">
        <v>1138</v>
      </c>
      <c r="E21558" s="115">
        <v>103</v>
      </c>
      <c r="F21558" s="674">
        <v>293.83600000000001</v>
      </c>
      <c r="G21558" s="674">
        <v>295.84500000000003</v>
      </c>
      <c r="H21558" s="115">
        <f t="shared" si="672"/>
        <v>1.0068371472522089</v>
      </c>
      <c r="I21558" s="115">
        <f t="shared" si="673"/>
        <v>103.7042</v>
      </c>
    </row>
    <row r="21559" spans="1:9" hidden="1">
      <c r="A21559" s="115" t="s">
        <v>54832</v>
      </c>
      <c r="B21559" s="115" t="s">
        <v>54833</v>
      </c>
      <c r="C21559" s="115" t="s">
        <v>53997</v>
      </c>
      <c r="D21559" s="115" t="s">
        <v>1138</v>
      </c>
      <c r="E21559" s="115">
        <v>164.65</v>
      </c>
      <c r="F21559" s="674">
        <v>293.83600000000001</v>
      </c>
      <c r="G21559" s="674">
        <v>295.84500000000003</v>
      </c>
      <c r="H21559" s="115">
        <f t="shared" si="672"/>
        <v>1.0068371472522089</v>
      </c>
      <c r="I21559" s="115">
        <f t="shared" si="673"/>
        <v>165.7757</v>
      </c>
    </row>
    <row r="21560" spans="1:9" hidden="1">
      <c r="A21560" s="115" t="s">
        <v>54834</v>
      </c>
      <c r="B21560" s="115" t="s">
        <v>54835</v>
      </c>
      <c r="C21560" s="115" t="s">
        <v>54000</v>
      </c>
      <c r="D21560" s="115" t="s">
        <v>1138</v>
      </c>
      <c r="E21560" s="115">
        <v>540.22280000000001</v>
      </c>
      <c r="F21560" s="674">
        <v>293.83600000000001</v>
      </c>
      <c r="G21560" s="674">
        <v>295.84500000000003</v>
      </c>
      <c r="H21560" s="115">
        <f t="shared" si="672"/>
        <v>1.0068371472522089</v>
      </c>
      <c r="I21560" s="115">
        <f t="shared" si="673"/>
        <v>543.91639999999995</v>
      </c>
    </row>
    <row r="21561" spans="1:9" hidden="1">
      <c r="A21561" s="115" t="s">
        <v>54836</v>
      </c>
      <c r="B21561" s="115" t="s">
        <v>54837</v>
      </c>
      <c r="C21561" s="115" t="s">
        <v>54003</v>
      </c>
      <c r="D21561" s="115" t="s">
        <v>1138</v>
      </c>
      <c r="E21561" s="115">
        <v>124.1768</v>
      </c>
      <c r="F21561" s="674">
        <v>293.83600000000001</v>
      </c>
      <c r="G21561" s="674">
        <v>295.84500000000003</v>
      </c>
      <c r="H21561" s="115">
        <f t="shared" si="672"/>
        <v>1.0068371472522089</v>
      </c>
      <c r="I21561" s="115">
        <f t="shared" si="673"/>
        <v>125.0258</v>
      </c>
    </row>
    <row r="21562" spans="1:9" hidden="1">
      <c r="A21562" s="115" t="s">
        <v>54838</v>
      </c>
      <c r="B21562" s="115" t="s">
        <v>54839</v>
      </c>
      <c r="C21562" s="115" t="s">
        <v>54006</v>
      </c>
      <c r="D21562" s="115" t="s">
        <v>1138</v>
      </c>
      <c r="E21562" s="115">
        <v>101.1203</v>
      </c>
      <c r="F21562" s="674">
        <v>293.83600000000001</v>
      </c>
      <c r="G21562" s="674">
        <v>295.84500000000003</v>
      </c>
      <c r="H21562" s="115">
        <f t="shared" si="672"/>
        <v>1.0068371472522089</v>
      </c>
      <c r="I21562" s="115">
        <f t="shared" si="673"/>
        <v>101.8117</v>
      </c>
    </row>
    <row r="21563" spans="1:9" hidden="1">
      <c r="A21563" s="115" t="s">
        <v>54840</v>
      </c>
      <c r="B21563" s="115" t="s">
        <v>54841</v>
      </c>
      <c r="C21563" s="115" t="s">
        <v>54009</v>
      </c>
      <c r="D21563" s="115" t="s">
        <v>1138</v>
      </c>
      <c r="E21563" s="115">
        <v>250.90549999999999</v>
      </c>
      <c r="F21563" s="674">
        <v>293.83600000000001</v>
      </c>
      <c r="G21563" s="674">
        <v>295.84500000000003</v>
      </c>
      <c r="H21563" s="115">
        <f t="shared" si="672"/>
        <v>1.0068371472522089</v>
      </c>
      <c r="I21563" s="115">
        <f t="shared" si="673"/>
        <v>252.62100000000001</v>
      </c>
    </row>
    <row r="21564" spans="1:9" hidden="1">
      <c r="A21564" s="115" t="s">
        <v>54842</v>
      </c>
      <c r="B21564" s="115" t="s">
        <v>54843</v>
      </c>
      <c r="C21564" s="115" t="s">
        <v>54012</v>
      </c>
      <c r="D21564" s="115" t="s">
        <v>1138</v>
      </c>
      <c r="E21564" s="115">
        <v>198.60550000000001</v>
      </c>
      <c r="F21564" s="674">
        <v>293.83600000000001</v>
      </c>
      <c r="G21564" s="674">
        <v>295.84500000000003</v>
      </c>
      <c r="H21564" s="115">
        <f t="shared" si="672"/>
        <v>1.0068371472522089</v>
      </c>
      <c r="I21564" s="115">
        <f t="shared" si="673"/>
        <v>199.96340000000001</v>
      </c>
    </row>
    <row r="21565" spans="1:9" hidden="1">
      <c r="A21565" s="115" t="s">
        <v>54844</v>
      </c>
      <c r="B21565" s="115" t="s">
        <v>54845</v>
      </c>
      <c r="C21565" s="115" t="s">
        <v>54015</v>
      </c>
      <c r="D21565" s="115" t="s">
        <v>1138</v>
      </c>
      <c r="E21565" s="115">
        <v>328.43810000000002</v>
      </c>
      <c r="F21565" s="674">
        <v>293.83600000000001</v>
      </c>
      <c r="G21565" s="674">
        <v>295.84500000000003</v>
      </c>
      <c r="H21565" s="115">
        <f t="shared" si="672"/>
        <v>1.0068371472522089</v>
      </c>
      <c r="I21565" s="115">
        <f t="shared" si="673"/>
        <v>330.68369999999999</v>
      </c>
    </row>
    <row r="21566" spans="1:9" hidden="1">
      <c r="A21566" s="115" t="s">
        <v>54846</v>
      </c>
      <c r="B21566" s="115" t="s">
        <v>54847</v>
      </c>
      <c r="C21566" s="115" t="s">
        <v>54018</v>
      </c>
      <c r="D21566" s="115" t="s">
        <v>1138</v>
      </c>
      <c r="E21566" s="115">
        <v>378.721</v>
      </c>
      <c r="F21566" s="674">
        <v>293.83600000000001</v>
      </c>
      <c r="G21566" s="674">
        <v>295.84500000000003</v>
      </c>
      <c r="H21566" s="115">
        <f t="shared" si="672"/>
        <v>1.0068371472522089</v>
      </c>
      <c r="I21566" s="115">
        <f t="shared" si="673"/>
        <v>381.31040000000002</v>
      </c>
    </row>
    <row r="21567" spans="1:9" hidden="1">
      <c r="A21567" s="115" t="s">
        <v>54848</v>
      </c>
      <c r="B21567" s="115" t="s">
        <v>54849</v>
      </c>
      <c r="C21567" s="115" t="s">
        <v>54021</v>
      </c>
      <c r="D21567" s="115" t="s">
        <v>1138</v>
      </c>
      <c r="E21567" s="115">
        <v>3.8805000000000001</v>
      </c>
      <c r="F21567" s="674">
        <v>293.83600000000001</v>
      </c>
      <c r="G21567" s="674">
        <v>295.84500000000003</v>
      </c>
      <c r="H21567" s="115">
        <f t="shared" si="672"/>
        <v>1.0068371472522089</v>
      </c>
      <c r="I21567" s="115">
        <f t="shared" si="673"/>
        <v>3.907</v>
      </c>
    </row>
    <row r="21568" spans="1:9" hidden="1">
      <c r="A21568" s="115" t="s">
        <v>54850</v>
      </c>
      <c r="B21568" s="115" t="s">
        <v>54851</v>
      </c>
      <c r="C21568" s="115" t="s">
        <v>54024</v>
      </c>
      <c r="D21568" s="115" t="s">
        <v>1138</v>
      </c>
      <c r="E21568" s="115">
        <v>31.0442</v>
      </c>
      <c r="F21568" s="674">
        <v>293.83600000000001</v>
      </c>
      <c r="G21568" s="674">
        <v>295.84500000000003</v>
      </c>
      <c r="H21568" s="115">
        <f t="shared" si="672"/>
        <v>1.0068371472522089</v>
      </c>
      <c r="I21568" s="115">
        <f t="shared" si="673"/>
        <v>31.256499999999999</v>
      </c>
    </row>
    <row r="21569" spans="1:9" hidden="1">
      <c r="A21569" s="115" t="s">
        <v>54852</v>
      </c>
      <c r="B21569" s="115" t="s">
        <v>54853</v>
      </c>
      <c r="C21569" s="115" t="s">
        <v>54027</v>
      </c>
      <c r="D21569" s="115" t="s">
        <v>1138</v>
      </c>
      <c r="E21569" s="115">
        <v>31.0442</v>
      </c>
      <c r="F21569" s="674">
        <v>293.83600000000001</v>
      </c>
      <c r="G21569" s="674">
        <v>295.84500000000003</v>
      </c>
      <c r="H21569" s="115">
        <f t="shared" si="672"/>
        <v>1.0068371472522089</v>
      </c>
      <c r="I21569" s="115">
        <f t="shared" si="673"/>
        <v>31.256499999999999</v>
      </c>
    </row>
    <row r="21570" spans="1:9" hidden="1">
      <c r="A21570" s="115" t="s">
        <v>54854</v>
      </c>
      <c r="B21570" s="115" t="s">
        <v>54855</v>
      </c>
      <c r="C21570" s="115" t="s">
        <v>54030</v>
      </c>
      <c r="D21570" s="115" t="s">
        <v>1138</v>
      </c>
      <c r="E21570" s="115">
        <v>46.566299999999998</v>
      </c>
      <c r="F21570" s="674">
        <v>293.83600000000001</v>
      </c>
      <c r="G21570" s="674">
        <v>295.84500000000003</v>
      </c>
      <c r="H21570" s="115">
        <f t="shared" si="672"/>
        <v>1.0068371472522089</v>
      </c>
      <c r="I21570" s="115">
        <f t="shared" si="673"/>
        <v>46.884700000000002</v>
      </c>
    </row>
    <row r="21571" spans="1:9" hidden="1">
      <c r="A21571" s="115" t="s">
        <v>54856</v>
      </c>
      <c r="B21571" s="115" t="s">
        <v>54857</v>
      </c>
      <c r="C21571" s="115" t="s">
        <v>54033</v>
      </c>
      <c r="D21571" s="115" t="s">
        <v>1138</v>
      </c>
      <c r="E21571" s="115">
        <v>2.3283</v>
      </c>
      <c r="F21571" s="674">
        <v>293.83600000000001</v>
      </c>
      <c r="G21571" s="674">
        <v>295.84500000000003</v>
      </c>
      <c r="H21571" s="115">
        <f t="shared" si="672"/>
        <v>1.0068371472522089</v>
      </c>
      <c r="I21571" s="115">
        <f t="shared" si="673"/>
        <v>2.3441999999999998</v>
      </c>
    </row>
    <row r="21572" spans="1:9" hidden="1">
      <c r="A21572" s="115" t="s">
        <v>54858</v>
      </c>
      <c r="B21572" s="115" t="s">
        <v>54859</v>
      </c>
      <c r="C21572" s="115" t="s">
        <v>54036</v>
      </c>
      <c r="D21572" s="115" t="s">
        <v>1138</v>
      </c>
      <c r="E21572" s="115">
        <v>26.7</v>
      </c>
      <c r="F21572" s="674">
        <v>293.83600000000001</v>
      </c>
      <c r="G21572" s="674">
        <v>295.84500000000003</v>
      </c>
      <c r="H21572" s="115">
        <f t="shared" si="672"/>
        <v>1.0068371472522089</v>
      </c>
      <c r="I21572" s="115">
        <f t="shared" si="673"/>
        <v>26.8826</v>
      </c>
    </row>
    <row r="21573" spans="1:9" hidden="1">
      <c r="A21573" s="115" t="s">
        <v>54860</v>
      </c>
      <c r="B21573" s="115" t="s">
        <v>54861</v>
      </c>
      <c r="C21573" s="115" t="s">
        <v>54039</v>
      </c>
      <c r="D21573" s="115" t="s">
        <v>1138</v>
      </c>
      <c r="E21573" s="115">
        <v>5.35</v>
      </c>
      <c r="F21573" s="674">
        <v>293.83600000000001</v>
      </c>
      <c r="G21573" s="674">
        <v>295.84500000000003</v>
      </c>
      <c r="H21573" s="115">
        <f t="shared" ref="H21573:H21636" si="674">G21573/F21573</f>
        <v>1.0068371472522089</v>
      </c>
      <c r="I21573" s="115">
        <f t="shared" ref="I21573:I21636" si="675">ROUND(H21573*E21573,4)</f>
        <v>5.3865999999999996</v>
      </c>
    </row>
    <row r="21574" spans="1:9" hidden="1">
      <c r="A21574" s="115" t="s">
        <v>54862</v>
      </c>
      <c r="B21574" s="115" t="s">
        <v>54863</v>
      </c>
      <c r="C21574" s="115" t="s">
        <v>54042</v>
      </c>
      <c r="D21574" s="115" t="s">
        <v>1138</v>
      </c>
      <c r="E21574" s="115">
        <v>0.92</v>
      </c>
      <c r="F21574" s="674">
        <v>293.83600000000001</v>
      </c>
      <c r="G21574" s="674">
        <v>295.84500000000003</v>
      </c>
      <c r="H21574" s="115">
        <f t="shared" si="674"/>
        <v>1.0068371472522089</v>
      </c>
      <c r="I21574" s="115">
        <f t="shared" si="675"/>
        <v>0.92630000000000001</v>
      </c>
    </row>
    <row r="21575" spans="1:9" hidden="1">
      <c r="A21575" s="115" t="s">
        <v>54864</v>
      </c>
      <c r="B21575" s="115" t="s">
        <v>54865</v>
      </c>
      <c r="C21575" s="115" t="s">
        <v>54045</v>
      </c>
      <c r="D21575" s="115" t="s">
        <v>1138</v>
      </c>
      <c r="E21575" s="115">
        <v>0.42</v>
      </c>
      <c r="F21575" s="674">
        <v>293.83600000000001</v>
      </c>
      <c r="G21575" s="674">
        <v>295.84500000000003</v>
      </c>
      <c r="H21575" s="115">
        <f t="shared" si="674"/>
        <v>1.0068371472522089</v>
      </c>
      <c r="I21575" s="115">
        <f t="shared" si="675"/>
        <v>0.4229</v>
      </c>
    </row>
    <row r="21576" spans="1:9" hidden="1">
      <c r="A21576" s="115" t="s">
        <v>54866</v>
      </c>
      <c r="B21576" s="115" t="s">
        <v>54867</v>
      </c>
      <c r="C21576" s="115" t="s">
        <v>54048</v>
      </c>
      <c r="D21576" s="115" t="s">
        <v>1138</v>
      </c>
      <c r="E21576" s="115">
        <v>140</v>
      </c>
      <c r="F21576" s="674">
        <v>293.83600000000001</v>
      </c>
      <c r="G21576" s="674">
        <v>295.84500000000003</v>
      </c>
      <c r="H21576" s="115">
        <f t="shared" si="674"/>
        <v>1.0068371472522089</v>
      </c>
      <c r="I21576" s="115">
        <f t="shared" si="675"/>
        <v>140.9572</v>
      </c>
    </row>
    <row r="21577" spans="1:9" hidden="1">
      <c r="A21577" s="115" t="s">
        <v>54868</v>
      </c>
      <c r="B21577" s="115" t="s">
        <v>54869</v>
      </c>
      <c r="C21577" s="115" t="s">
        <v>54051</v>
      </c>
      <c r="D21577" s="115" t="s">
        <v>1138</v>
      </c>
      <c r="E21577" s="115">
        <v>9.8000000000000007</v>
      </c>
      <c r="F21577" s="674">
        <v>293.83600000000001</v>
      </c>
      <c r="G21577" s="674">
        <v>295.84500000000003</v>
      </c>
      <c r="H21577" s="115">
        <f t="shared" si="674"/>
        <v>1.0068371472522089</v>
      </c>
      <c r="I21577" s="115">
        <f t="shared" si="675"/>
        <v>9.8670000000000009</v>
      </c>
    </row>
    <row r="21578" spans="1:9" hidden="1">
      <c r="A21578" s="115" t="s">
        <v>54870</v>
      </c>
      <c r="B21578" s="115" t="s">
        <v>54871</v>
      </c>
      <c r="C21578" s="115" t="s">
        <v>54054</v>
      </c>
      <c r="D21578" s="115" t="s">
        <v>1138</v>
      </c>
      <c r="E21578" s="115">
        <v>11.96</v>
      </c>
      <c r="F21578" s="674">
        <v>293.83600000000001</v>
      </c>
      <c r="G21578" s="674">
        <v>295.84500000000003</v>
      </c>
      <c r="H21578" s="115">
        <f t="shared" si="674"/>
        <v>1.0068371472522089</v>
      </c>
      <c r="I21578" s="115">
        <f t="shared" si="675"/>
        <v>12.0418</v>
      </c>
    </row>
    <row r="21579" spans="1:9" hidden="1">
      <c r="A21579" s="115" t="s">
        <v>54872</v>
      </c>
      <c r="B21579" s="115" t="s">
        <v>54873</v>
      </c>
      <c r="C21579" s="115" t="s">
        <v>54057</v>
      </c>
      <c r="D21579" s="115" t="s">
        <v>1138</v>
      </c>
      <c r="E21579" s="115">
        <v>46.32</v>
      </c>
      <c r="F21579" s="674">
        <v>293.83600000000001</v>
      </c>
      <c r="G21579" s="674">
        <v>295.84500000000003</v>
      </c>
      <c r="H21579" s="115">
        <f t="shared" si="674"/>
        <v>1.0068371472522089</v>
      </c>
      <c r="I21579" s="115">
        <f t="shared" si="675"/>
        <v>46.636699999999998</v>
      </c>
    </row>
    <row r="21580" spans="1:9" hidden="1">
      <c r="A21580" s="115" t="s">
        <v>54874</v>
      </c>
      <c r="B21580" s="115" t="s">
        <v>54875</v>
      </c>
      <c r="C21580" s="115" t="s">
        <v>54060</v>
      </c>
      <c r="D21580" s="115" t="s">
        <v>1138</v>
      </c>
      <c r="E21580" s="115">
        <v>167.89</v>
      </c>
      <c r="F21580" s="674">
        <v>293.83600000000001</v>
      </c>
      <c r="G21580" s="674">
        <v>295.84500000000003</v>
      </c>
      <c r="H21580" s="115">
        <f t="shared" si="674"/>
        <v>1.0068371472522089</v>
      </c>
      <c r="I21580" s="115">
        <f t="shared" si="675"/>
        <v>169.03790000000001</v>
      </c>
    </row>
    <row r="21581" spans="1:9" hidden="1">
      <c r="A21581" s="115" t="s">
        <v>54876</v>
      </c>
      <c r="B21581" s="115" t="s">
        <v>54877</v>
      </c>
      <c r="C21581" s="115" t="s">
        <v>54063</v>
      </c>
      <c r="D21581" s="115" t="s">
        <v>1138</v>
      </c>
      <c r="E21581" s="115">
        <v>23.77</v>
      </c>
      <c r="F21581" s="674">
        <v>293.83600000000001</v>
      </c>
      <c r="G21581" s="674">
        <v>295.84500000000003</v>
      </c>
      <c r="H21581" s="115">
        <f t="shared" si="674"/>
        <v>1.0068371472522089</v>
      </c>
      <c r="I21581" s="115">
        <f t="shared" si="675"/>
        <v>23.932500000000001</v>
      </c>
    </row>
    <row r="21582" spans="1:9" hidden="1">
      <c r="A21582" s="115" t="s">
        <v>54878</v>
      </c>
      <c r="B21582" s="115" t="s">
        <v>54879</v>
      </c>
      <c r="C21582" s="115" t="s">
        <v>54066</v>
      </c>
      <c r="D21582" s="115" t="s">
        <v>1138</v>
      </c>
      <c r="E21582" s="115">
        <v>2.9453</v>
      </c>
      <c r="F21582" s="674">
        <v>293.83600000000001</v>
      </c>
      <c r="G21582" s="674">
        <v>295.84500000000003</v>
      </c>
      <c r="H21582" s="115">
        <f t="shared" si="674"/>
        <v>1.0068371472522089</v>
      </c>
      <c r="I21582" s="115">
        <f t="shared" si="675"/>
        <v>2.9653999999999998</v>
      </c>
    </row>
    <row r="21583" spans="1:9" hidden="1">
      <c r="A21583" s="115" t="s">
        <v>54880</v>
      </c>
      <c r="B21583" s="115" t="s">
        <v>54881</v>
      </c>
      <c r="C21583" s="115" t="s">
        <v>54069</v>
      </c>
      <c r="D21583" s="115" t="s">
        <v>1138</v>
      </c>
      <c r="E21583" s="115">
        <v>2.7290999999999999</v>
      </c>
      <c r="F21583" s="674">
        <v>293.83600000000001</v>
      </c>
      <c r="G21583" s="674">
        <v>295.84500000000003</v>
      </c>
      <c r="H21583" s="115">
        <f t="shared" si="674"/>
        <v>1.0068371472522089</v>
      </c>
      <c r="I21583" s="115">
        <f t="shared" si="675"/>
        <v>2.7477999999999998</v>
      </c>
    </row>
    <row r="21584" spans="1:9" hidden="1">
      <c r="A21584" s="115" t="s">
        <v>54882</v>
      </c>
      <c r="B21584" s="115" t="s">
        <v>54883</v>
      </c>
      <c r="C21584" s="115" t="s">
        <v>54072</v>
      </c>
      <c r="D21584" s="115" t="s">
        <v>1138</v>
      </c>
      <c r="E21584" s="115">
        <v>5.4</v>
      </c>
      <c r="F21584" s="674">
        <v>293.83600000000001</v>
      </c>
      <c r="G21584" s="674">
        <v>295.84500000000003</v>
      </c>
      <c r="H21584" s="115">
        <f t="shared" si="674"/>
        <v>1.0068371472522089</v>
      </c>
      <c r="I21584" s="115">
        <f t="shared" si="675"/>
        <v>5.4368999999999996</v>
      </c>
    </row>
    <row r="21585" spans="1:9" hidden="1">
      <c r="A21585" s="115" t="s">
        <v>54884</v>
      </c>
      <c r="B21585" s="115" t="s">
        <v>54885</v>
      </c>
      <c r="C21585" s="115" t="s">
        <v>54075</v>
      </c>
      <c r="D21585" s="115" t="s">
        <v>1138</v>
      </c>
      <c r="E21585" s="115">
        <v>1.6341000000000001</v>
      </c>
      <c r="F21585" s="674">
        <v>293.83600000000001</v>
      </c>
      <c r="G21585" s="674">
        <v>295.84500000000003</v>
      </c>
      <c r="H21585" s="115">
        <f t="shared" si="674"/>
        <v>1.0068371472522089</v>
      </c>
      <c r="I21585" s="115">
        <f t="shared" si="675"/>
        <v>1.6453</v>
      </c>
    </row>
    <row r="21586" spans="1:9" hidden="1">
      <c r="A21586" s="115" t="s">
        <v>54886</v>
      </c>
      <c r="B21586" s="115" t="s">
        <v>54887</v>
      </c>
      <c r="C21586" s="115" t="s">
        <v>54078</v>
      </c>
      <c r="D21586" s="115" t="s">
        <v>1138</v>
      </c>
      <c r="E21586" s="115">
        <v>0.8034</v>
      </c>
      <c r="F21586" s="674">
        <v>293.83600000000001</v>
      </c>
      <c r="G21586" s="674">
        <v>295.84500000000003</v>
      </c>
      <c r="H21586" s="115">
        <f t="shared" si="674"/>
        <v>1.0068371472522089</v>
      </c>
      <c r="I21586" s="115">
        <f t="shared" si="675"/>
        <v>0.80889999999999995</v>
      </c>
    </row>
    <row r="21587" spans="1:9" hidden="1">
      <c r="A21587" s="115" t="s">
        <v>54888</v>
      </c>
      <c r="B21587" s="115" t="s">
        <v>54889</v>
      </c>
      <c r="C21587" s="115" t="s">
        <v>54081</v>
      </c>
      <c r="D21587" s="115" t="s">
        <v>1138</v>
      </c>
      <c r="E21587" s="115">
        <v>0.51819999999999999</v>
      </c>
      <c r="F21587" s="674">
        <v>293.83600000000001</v>
      </c>
      <c r="G21587" s="674">
        <v>295.84500000000003</v>
      </c>
      <c r="H21587" s="115">
        <f t="shared" si="674"/>
        <v>1.0068371472522089</v>
      </c>
      <c r="I21587" s="115">
        <f t="shared" si="675"/>
        <v>0.52170000000000005</v>
      </c>
    </row>
    <row r="21588" spans="1:9" hidden="1">
      <c r="A21588" s="115" t="s">
        <v>54890</v>
      </c>
      <c r="B21588" s="115" t="s">
        <v>54891</v>
      </c>
      <c r="C21588" s="115" t="s">
        <v>54084</v>
      </c>
      <c r="D21588" s="115" t="s">
        <v>1138</v>
      </c>
      <c r="E21588" s="115">
        <v>107.1953</v>
      </c>
      <c r="F21588" s="674">
        <v>293.83600000000001</v>
      </c>
      <c r="G21588" s="674">
        <v>295.84500000000003</v>
      </c>
      <c r="H21588" s="115">
        <f t="shared" si="674"/>
        <v>1.0068371472522089</v>
      </c>
      <c r="I21588" s="115">
        <f t="shared" si="675"/>
        <v>107.9282</v>
      </c>
    </row>
    <row r="21589" spans="1:9" hidden="1">
      <c r="A21589" s="115" t="s">
        <v>54892</v>
      </c>
      <c r="B21589" s="115" t="s">
        <v>54893</v>
      </c>
      <c r="C21589" s="115" t="s">
        <v>54087</v>
      </c>
      <c r="D21589" s="115" t="s">
        <v>1138</v>
      </c>
      <c r="E21589" s="115">
        <v>162.72810000000001</v>
      </c>
      <c r="F21589" s="674">
        <v>293.83600000000001</v>
      </c>
      <c r="G21589" s="674">
        <v>295.84500000000003</v>
      </c>
      <c r="H21589" s="115">
        <f t="shared" si="674"/>
        <v>1.0068371472522089</v>
      </c>
      <c r="I21589" s="115">
        <f t="shared" si="675"/>
        <v>163.8407</v>
      </c>
    </row>
    <row r="21590" spans="1:9" hidden="1">
      <c r="A21590" s="115" t="s">
        <v>54894</v>
      </c>
      <c r="B21590" s="115" t="s">
        <v>54895</v>
      </c>
      <c r="C21590" s="115" t="s">
        <v>54090</v>
      </c>
      <c r="D21590" s="115" t="s">
        <v>1138</v>
      </c>
      <c r="E21590" s="115">
        <v>145</v>
      </c>
      <c r="F21590" s="674">
        <v>293.83600000000001</v>
      </c>
      <c r="G21590" s="674">
        <v>295.84500000000003</v>
      </c>
      <c r="H21590" s="115">
        <f t="shared" si="674"/>
        <v>1.0068371472522089</v>
      </c>
      <c r="I21590" s="115">
        <f t="shared" si="675"/>
        <v>145.9914</v>
      </c>
    </row>
    <row r="21591" spans="1:9" hidden="1">
      <c r="A21591" s="115" t="s">
        <v>54896</v>
      </c>
      <c r="B21591" s="115" t="s">
        <v>54897</v>
      </c>
      <c r="C21591" s="115" t="s">
        <v>54093</v>
      </c>
      <c r="D21591" s="115" t="s">
        <v>8378</v>
      </c>
      <c r="E21591" s="115">
        <v>12.86</v>
      </c>
      <c r="F21591" s="674">
        <v>293.83600000000001</v>
      </c>
      <c r="G21591" s="674">
        <v>295.84500000000003</v>
      </c>
      <c r="H21591" s="115">
        <f t="shared" si="674"/>
        <v>1.0068371472522089</v>
      </c>
      <c r="I21591" s="115">
        <f t="shared" si="675"/>
        <v>12.947900000000001</v>
      </c>
    </row>
    <row r="21592" spans="1:9" hidden="1">
      <c r="A21592" s="115" t="s">
        <v>54898</v>
      </c>
      <c r="B21592" s="115" t="s">
        <v>54899</v>
      </c>
      <c r="C21592" s="115" t="s">
        <v>54096</v>
      </c>
      <c r="D21592" s="115" t="s">
        <v>1138</v>
      </c>
      <c r="E21592" s="115">
        <v>172.06</v>
      </c>
      <c r="F21592" s="674">
        <v>293.83600000000001</v>
      </c>
      <c r="G21592" s="674">
        <v>295.84500000000003</v>
      </c>
      <c r="H21592" s="115">
        <f t="shared" si="674"/>
        <v>1.0068371472522089</v>
      </c>
      <c r="I21592" s="115">
        <f t="shared" si="675"/>
        <v>173.2364</v>
      </c>
    </row>
    <row r="21593" spans="1:9" hidden="1">
      <c r="A21593" s="115" t="s">
        <v>54900</v>
      </c>
      <c r="B21593" s="115" t="s">
        <v>54901</v>
      </c>
      <c r="C21593" s="115" t="s">
        <v>54099</v>
      </c>
      <c r="D21593" s="115" t="s">
        <v>1138</v>
      </c>
      <c r="E21593" s="115">
        <v>38.880000000000003</v>
      </c>
      <c r="F21593" s="674">
        <v>293.83600000000001</v>
      </c>
      <c r="G21593" s="674">
        <v>295.84500000000003</v>
      </c>
      <c r="H21593" s="115">
        <f t="shared" si="674"/>
        <v>1.0068371472522089</v>
      </c>
      <c r="I21593" s="115">
        <f t="shared" si="675"/>
        <v>39.145800000000001</v>
      </c>
    </row>
    <row r="21594" spans="1:9" hidden="1">
      <c r="A21594" s="115" t="s">
        <v>54902</v>
      </c>
      <c r="B21594" s="115" t="s">
        <v>54903</v>
      </c>
      <c r="C21594" s="115" t="s">
        <v>54102</v>
      </c>
      <c r="D21594" s="115" t="s">
        <v>1242</v>
      </c>
      <c r="E21594" s="115">
        <v>45.770699999999998</v>
      </c>
      <c r="F21594" s="674">
        <v>293.83600000000001</v>
      </c>
      <c r="G21594" s="674">
        <v>295.84500000000003</v>
      </c>
      <c r="H21594" s="115">
        <f t="shared" si="674"/>
        <v>1.0068371472522089</v>
      </c>
      <c r="I21594" s="115">
        <f t="shared" si="675"/>
        <v>46.083599999999997</v>
      </c>
    </row>
    <row r="21595" spans="1:9" hidden="1">
      <c r="A21595" s="115" t="s">
        <v>54904</v>
      </c>
      <c r="B21595" s="115" t="s">
        <v>54905</v>
      </c>
      <c r="C21595" s="115" t="s">
        <v>54105</v>
      </c>
      <c r="D21595" s="115" t="s">
        <v>1242</v>
      </c>
      <c r="E21595" s="115">
        <v>101.85</v>
      </c>
      <c r="F21595" s="674">
        <v>293.83600000000001</v>
      </c>
      <c r="G21595" s="674">
        <v>295.84500000000003</v>
      </c>
      <c r="H21595" s="115">
        <f t="shared" si="674"/>
        <v>1.0068371472522089</v>
      </c>
      <c r="I21595" s="115">
        <f t="shared" si="675"/>
        <v>102.54640000000001</v>
      </c>
    </row>
    <row r="21596" spans="1:9" hidden="1">
      <c r="A21596" s="115" t="s">
        <v>54906</v>
      </c>
      <c r="B21596" s="115" t="s">
        <v>54907</v>
      </c>
      <c r="C21596" s="115" t="s">
        <v>54108</v>
      </c>
      <c r="D21596" s="115" t="s">
        <v>1138</v>
      </c>
      <c r="E21596" s="115">
        <v>49.34</v>
      </c>
      <c r="F21596" s="674">
        <v>293.83600000000001</v>
      </c>
      <c r="G21596" s="674">
        <v>295.84500000000003</v>
      </c>
      <c r="H21596" s="115">
        <f t="shared" si="674"/>
        <v>1.0068371472522089</v>
      </c>
      <c r="I21596" s="115">
        <f t="shared" si="675"/>
        <v>49.677300000000002</v>
      </c>
    </row>
    <row r="21597" spans="1:9" hidden="1">
      <c r="A21597" s="115" t="s">
        <v>54908</v>
      </c>
      <c r="B21597" s="115" t="s">
        <v>54909</v>
      </c>
      <c r="C21597" s="115" t="s">
        <v>54111</v>
      </c>
      <c r="D21597" s="115" t="s">
        <v>1138</v>
      </c>
      <c r="E21597" s="115">
        <v>89.62</v>
      </c>
      <c r="F21597" s="674">
        <v>293.83600000000001</v>
      </c>
      <c r="G21597" s="674">
        <v>295.84500000000003</v>
      </c>
      <c r="H21597" s="115">
        <f t="shared" si="674"/>
        <v>1.0068371472522089</v>
      </c>
      <c r="I21597" s="115">
        <f t="shared" si="675"/>
        <v>90.232699999999994</v>
      </c>
    </row>
    <row r="21598" spans="1:9" hidden="1">
      <c r="A21598" s="115" t="s">
        <v>54910</v>
      </c>
      <c r="B21598" s="115" t="s">
        <v>54911</v>
      </c>
      <c r="C21598" s="115" t="s">
        <v>54114</v>
      </c>
      <c r="D21598" s="115" t="s">
        <v>1138</v>
      </c>
      <c r="E21598" s="115">
        <v>83.25</v>
      </c>
      <c r="F21598" s="674">
        <v>293.83600000000001</v>
      </c>
      <c r="G21598" s="674">
        <v>295.84500000000003</v>
      </c>
      <c r="H21598" s="115">
        <f t="shared" si="674"/>
        <v>1.0068371472522089</v>
      </c>
      <c r="I21598" s="115">
        <f t="shared" si="675"/>
        <v>83.819199999999995</v>
      </c>
    </row>
    <row r="21599" spans="1:9" hidden="1">
      <c r="A21599" s="115" t="s">
        <v>54912</v>
      </c>
      <c r="B21599" s="115" t="s">
        <v>54913</v>
      </c>
      <c r="C21599" s="115" t="s">
        <v>54117</v>
      </c>
      <c r="D21599" s="115" t="s">
        <v>1138</v>
      </c>
      <c r="E21599" s="115">
        <v>79.28</v>
      </c>
      <c r="F21599" s="674">
        <v>293.83600000000001</v>
      </c>
      <c r="G21599" s="674">
        <v>295.84500000000003</v>
      </c>
      <c r="H21599" s="115">
        <f t="shared" si="674"/>
        <v>1.0068371472522089</v>
      </c>
      <c r="I21599" s="115">
        <f t="shared" si="675"/>
        <v>79.822000000000003</v>
      </c>
    </row>
    <row r="21600" spans="1:9" hidden="1">
      <c r="A21600" s="115" t="s">
        <v>54914</v>
      </c>
      <c r="B21600" s="115" t="s">
        <v>54915</v>
      </c>
      <c r="C21600" s="115" t="s">
        <v>54120</v>
      </c>
      <c r="D21600" s="115" t="s">
        <v>1138</v>
      </c>
      <c r="E21600" s="115">
        <v>37.78</v>
      </c>
      <c r="F21600" s="674">
        <v>293.83600000000001</v>
      </c>
      <c r="G21600" s="674">
        <v>295.84500000000003</v>
      </c>
      <c r="H21600" s="115">
        <f t="shared" si="674"/>
        <v>1.0068371472522089</v>
      </c>
      <c r="I21600" s="115">
        <f t="shared" si="675"/>
        <v>38.0383</v>
      </c>
    </row>
    <row r="21601" spans="1:9" hidden="1">
      <c r="A21601" s="115" t="s">
        <v>54916</v>
      </c>
      <c r="B21601" s="115" t="s">
        <v>54917</v>
      </c>
      <c r="C21601" s="115" t="s">
        <v>54123</v>
      </c>
      <c r="D21601" s="115" t="s">
        <v>1138</v>
      </c>
      <c r="E21601" s="115">
        <v>49.36</v>
      </c>
      <c r="F21601" s="674">
        <v>293.83600000000001</v>
      </c>
      <c r="G21601" s="674">
        <v>295.84500000000003</v>
      </c>
      <c r="H21601" s="115">
        <f t="shared" si="674"/>
        <v>1.0068371472522089</v>
      </c>
      <c r="I21601" s="115">
        <f t="shared" si="675"/>
        <v>49.697499999999998</v>
      </c>
    </row>
    <row r="21602" spans="1:9" hidden="1">
      <c r="A21602" s="115" t="s">
        <v>54918</v>
      </c>
      <c r="B21602" s="115" t="s">
        <v>54919</v>
      </c>
      <c r="C21602" s="115" t="s">
        <v>54126</v>
      </c>
      <c r="D21602" s="115" t="s">
        <v>1138</v>
      </c>
      <c r="E21602" s="115">
        <v>45.06</v>
      </c>
      <c r="F21602" s="674">
        <v>293.83600000000001</v>
      </c>
      <c r="G21602" s="674">
        <v>295.84500000000003</v>
      </c>
      <c r="H21602" s="115">
        <f t="shared" si="674"/>
        <v>1.0068371472522089</v>
      </c>
      <c r="I21602" s="115">
        <f t="shared" si="675"/>
        <v>45.368099999999998</v>
      </c>
    </row>
    <row r="21603" spans="1:9" hidden="1">
      <c r="A21603" s="115" t="s">
        <v>54920</v>
      </c>
      <c r="B21603" s="115" t="s">
        <v>54921</v>
      </c>
      <c r="C21603" s="115" t="s">
        <v>54129</v>
      </c>
      <c r="D21603" s="115" t="s">
        <v>1138</v>
      </c>
      <c r="E21603" s="115">
        <v>52.66</v>
      </c>
      <c r="F21603" s="674">
        <v>293.83600000000001</v>
      </c>
      <c r="G21603" s="674">
        <v>295.84500000000003</v>
      </c>
      <c r="H21603" s="115">
        <f t="shared" si="674"/>
        <v>1.0068371472522089</v>
      </c>
      <c r="I21603" s="115">
        <f t="shared" si="675"/>
        <v>53.02</v>
      </c>
    </row>
    <row r="21604" spans="1:9" hidden="1">
      <c r="A21604" s="115" t="s">
        <v>54922</v>
      </c>
      <c r="B21604" s="115" t="s">
        <v>54923</v>
      </c>
      <c r="C21604" s="115" t="s">
        <v>54132</v>
      </c>
      <c r="D21604" s="115" t="s">
        <v>1138</v>
      </c>
      <c r="E21604" s="115">
        <v>64.92</v>
      </c>
      <c r="F21604" s="674">
        <v>293.83600000000001</v>
      </c>
      <c r="G21604" s="674">
        <v>295.84500000000003</v>
      </c>
      <c r="H21604" s="115">
        <f t="shared" si="674"/>
        <v>1.0068371472522089</v>
      </c>
      <c r="I21604" s="115">
        <f t="shared" si="675"/>
        <v>65.363900000000001</v>
      </c>
    </row>
    <row r="21605" spans="1:9" hidden="1">
      <c r="A21605" s="115" t="s">
        <v>54924</v>
      </c>
      <c r="B21605" s="115" t="s">
        <v>54925</v>
      </c>
      <c r="C21605" s="115" t="s">
        <v>54135</v>
      </c>
      <c r="D21605" s="115" t="s">
        <v>1138</v>
      </c>
      <c r="E21605" s="115">
        <v>81</v>
      </c>
      <c r="F21605" s="674">
        <v>293.83600000000001</v>
      </c>
      <c r="G21605" s="674">
        <v>295.84500000000003</v>
      </c>
      <c r="H21605" s="115">
        <f t="shared" si="674"/>
        <v>1.0068371472522089</v>
      </c>
      <c r="I21605" s="115">
        <f t="shared" si="675"/>
        <v>81.553799999999995</v>
      </c>
    </row>
    <row r="21606" spans="1:9" hidden="1">
      <c r="A21606" s="115" t="s">
        <v>54926</v>
      </c>
      <c r="B21606" s="115" t="s">
        <v>54927</v>
      </c>
      <c r="C21606" s="115" t="s">
        <v>54138</v>
      </c>
      <c r="D21606" s="115" t="s">
        <v>1138</v>
      </c>
      <c r="E21606" s="115">
        <v>88.86</v>
      </c>
      <c r="F21606" s="674">
        <v>293.83600000000001</v>
      </c>
      <c r="G21606" s="674">
        <v>295.84500000000003</v>
      </c>
      <c r="H21606" s="115">
        <f t="shared" si="674"/>
        <v>1.0068371472522089</v>
      </c>
      <c r="I21606" s="115">
        <f t="shared" si="675"/>
        <v>89.467500000000001</v>
      </c>
    </row>
    <row r="21607" spans="1:9" hidden="1">
      <c r="A21607" s="115" t="s">
        <v>54928</v>
      </c>
      <c r="B21607" s="115" t="s">
        <v>54929</v>
      </c>
      <c r="C21607" s="115" t="s">
        <v>54141</v>
      </c>
      <c r="D21607" s="115" t="s">
        <v>1138</v>
      </c>
      <c r="E21607" s="115">
        <v>109.63</v>
      </c>
      <c r="F21607" s="674">
        <v>293.83600000000001</v>
      </c>
      <c r="G21607" s="674">
        <v>295.84500000000003</v>
      </c>
      <c r="H21607" s="115">
        <f t="shared" si="674"/>
        <v>1.0068371472522089</v>
      </c>
      <c r="I21607" s="115">
        <f t="shared" si="675"/>
        <v>110.3796</v>
      </c>
    </row>
    <row r="21608" spans="1:9" hidden="1">
      <c r="A21608" s="115" t="s">
        <v>54930</v>
      </c>
      <c r="B21608" s="115" t="s">
        <v>54931</v>
      </c>
      <c r="C21608" s="115" t="s">
        <v>54144</v>
      </c>
      <c r="D21608" s="115" t="s">
        <v>1138</v>
      </c>
      <c r="E21608" s="115">
        <v>173.07</v>
      </c>
      <c r="F21608" s="674">
        <v>293.83600000000001</v>
      </c>
      <c r="G21608" s="674">
        <v>295.84500000000003</v>
      </c>
      <c r="H21608" s="115">
        <f t="shared" si="674"/>
        <v>1.0068371472522089</v>
      </c>
      <c r="I21608" s="115">
        <f t="shared" si="675"/>
        <v>174.2533</v>
      </c>
    </row>
    <row r="21609" spans="1:9" hidden="1">
      <c r="A21609" s="115" t="s">
        <v>54932</v>
      </c>
      <c r="B21609" s="115" t="s">
        <v>54933</v>
      </c>
      <c r="C21609" s="115" t="s">
        <v>54147</v>
      </c>
      <c r="D21609" s="115" t="s">
        <v>1138</v>
      </c>
      <c r="E21609" s="115">
        <v>49.45</v>
      </c>
      <c r="F21609" s="674">
        <v>293.83600000000001</v>
      </c>
      <c r="G21609" s="674">
        <v>295.84500000000003</v>
      </c>
      <c r="H21609" s="115">
        <f t="shared" si="674"/>
        <v>1.0068371472522089</v>
      </c>
      <c r="I21609" s="115">
        <f t="shared" si="675"/>
        <v>49.7881</v>
      </c>
    </row>
    <row r="21610" spans="1:9" hidden="1">
      <c r="A21610" s="115" t="s">
        <v>54934</v>
      </c>
      <c r="B21610" s="115" t="s">
        <v>54935</v>
      </c>
      <c r="C21610" s="115" t="s">
        <v>54150</v>
      </c>
      <c r="D21610" s="115" t="s">
        <v>1138</v>
      </c>
      <c r="E21610" s="115">
        <v>85.24</v>
      </c>
      <c r="F21610" s="674">
        <v>293.83600000000001</v>
      </c>
      <c r="G21610" s="674">
        <v>295.84500000000003</v>
      </c>
      <c r="H21610" s="115">
        <f t="shared" si="674"/>
        <v>1.0068371472522089</v>
      </c>
      <c r="I21610" s="115">
        <f t="shared" si="675"/>
        <v>85.822800000000001</v>
      </c>
    </row>
    <row r="21611" spans="1:9" hidden="1">
      <c r="A21611" s="115" t="s">
        <v>54936</v>
      </c>
      <c r="B21611" s="115" t="s">
        <v>54937</v>
      </c>
      <c r="C21611" s="115" t="s">
        <v>54153</v>
      </c>
      <c r="D21611" s="115" t="s">
        <v>1138</v>
      </c>
      <c r="E21611" s="115">
        <v>103</v>
      </c>
      <c r="F21611" s="674">
        <v>293.83600000000001</v>
      </c>
      <c r="G21611" s="674">
        <v>295.84500000000003</v>
      </c>
      <c r="H21611" s="115">
        <f t="shared" si="674"/>
        <v>1.0068371472522089</v>
      </c>
      <c r="I21611" s="115">
        <f t="shared" si="675"/>
        <v>103.7042</v>
      </c>
    </row>
    <row r="21612" spans="1:9" hidden="1">
      <c r="A21612" s="115" t="s">
        <v>54938</v>
      </c>
      <c r="B21612" s="115" t="s">
        <v>54939</v>
      </c>
      <c r="C21612" s="115" t="s">
        <v>54156</v>
      </c>
      <c r="D21612" s="115" t="s">
        <v>1138</v>
      </c>
      <c r="E21612" s="115">
        <v>159.65</v>
      </c>
      <c r="F21612" s="674">
        <v>293.83600000000001</v>
      </c>
      <c r="G21612" s="674">
        <v>295.84500000000003</v>
      </c>
      <c r="H21612" s="115">
        <f t="shared" si="674"/>
        <v>1.0068371472522089</v>
      </c>
      <c r="I21612" s="115">
        <f t="shared" si="675"/>
        <v>160.74160000000001</v>
      </c>
    </row>
    <row r="21613" spans="1:9" hidden="1">
      <c r="A21613" s="115" t="s">
        <v>54940</v>
      </c>
      <c r="B21613" s="115" t="s">
        <v>54941</v>
      </c>
      <c r="C21613" s="115" t="s">
        <v>54159</v>
      </c>
      <c r="D21613" s="115" t="s">
        <v>1138</v>
      </c>
      <c r="E21613" s="115">
        <v>542.63</v>
      </c>
      <c r="F21613" s="674">
        <v>293.83600000000001</v>
      </c>
      <c r="G21613" s="674">
        <v>295.84500000000003</v>
      </c>
      <c r="H21613" s="115">
        <f t="shared" si="674"/>
        <v>1.0068371472522089</v>
      </c>
      <c r="I21613" s="115">
        <f t="shared" si="675"/>
        <v>546.34</v>
      </c>
    </row>
    <row r="21614" spans="1:9" hidden="1">
      <c r="A21614" s="115" t="s">
        <v>54942</v>
      </c>
      <c r="B21614" s="115" t="s">
        <v>54943</v>
      </c>
      <c r="C21614" s="115" t="s">
        <v>54162</v>
      </c>
      <c r="D21614" s="115" t="s">
        <v>1138</v>
      </c>
      <c r="E21614" s="115">
        <v>630.70000000000005</v>
      </c>
      <c r="F21614" s="674">
        <v>293.83600000000001</v>
      </c>
      <c r="G21614" s="674">
        <v>295.84500000000003</v>
      </c>
      <c r="H21614" s="115">
        <f t="shared" si="674"/>
        <v>1.0068371472522089</v>
      </c>
      <c r="I21614" s="115">
        <f t="shared" si="675"/>
        <v>635.01220000000001</v>
      </c>
    </row>
    <row r="21615" spans="1:9" hidden="1">
      <c r="A21615" s="115" t="s">
        <v>54944</v>
      </c>
      <c r="B21615" s="115" t="s">
        <v>54945</v>
      </c>
      <c r="C21615" s="115" t="s">
        <v>54165</v>
      </c>
      <c r="D21615" s="115" t="s">
        <v>1138</v>
      </c>
      <c r="E21615" s="115">
        <v>896.63</v>
      </c>
      <c r="F21615" s="674">
        <v>293.83600000000001</v>
      </c>
      <c r="G21615" s="674">
        <v>295.84500000000003</v>
      </c>
      <c r="H21615" s="115">
        <f t="shared" si="674"/>
        <v>1.0068371472522089</v>
      </c>
      <c r="I21615" s="115">
        <f t="shared" si="675"/>
        <v>902.7604</v>
      </c>
    </row>
    <row r="21616" spans="1:9" hidden="1">
      <c r="A21616" s="115" t="s">
        <v>54946</v>
      </c>
      <c r="B21616" s="115" t="s">
        <v>54947</v>
      </c>
      <c r="C21616" s="115" t="s">
        <v>54168</v>
      </c>
      <c r="D21616" s="115" t="s">
        <v>1138</v>
      </c>
      <c r="E21616" s="115">
        <v>883.75</v>
      </c>
      <c r="F21616" s="674">
        <v>293.83600000000001</v>
      </c>
      <c r="G21616" s="674">
        <v>295.84500000000003</v>
      </c>
      <c r="H21616" s="115">
        <f t="shared" si="674"/>
        <v>1.0068371472522089</v>
      </c>
      <c r="I21616" s="115">
        <f t="shared" si="675"/>
        <v>889.79229999999995</v>
      </c>
    </row>
    <row r="21617" spans="1:9" hidden="1">
      <c r="A21617" s="115" t="s">
        <v>54948</v>
      </c>
      <c r="B21617" s="115" t="s">
        <v>54949</v>
      </c>
      <c r="C21617" s="115" t="s">
        <v>54171</v>
      </c>
      <c r="D21617" s="115" t="s">
        <v>1138</v>
      </c>
      <c r="E21617" s="115">
        <v>1124.45</v>
      </c>
      <c r="F21617" s="674">
        <v>293.83600000000001</v>
      </c>
      <c r="G21617" s="674">
        <v>295.84500000000003</v>
      </c>
      <c r="H21617" s="115">
        <f t="shared" si="674"/>
        <v>1.0068371472522089</v>
      </c>
      <c r="I21617" s="115">
        <f t="shared" si="675"/>
        <v>1132.1379999999999</v>
      </c>
    </row>
    <row r="21618" spans="1:9" hidden="1">
      <c r="A21618" s="115" t="s">
        <v>54950</v>
      </c>
      <c r="B21618" s="115" t="s">
        <v>54951</v>
      </c>
      <c r="C21618" s="115" t="s">
        <v>54174</v>
      </c>
      <c r="D21618" s="115" t="s">
        <v>1138</v>
      </c>
      <c r="E21618" s="115">
        <v>1273.6500000000001</v>
      </c>
      <c r="F21618" s="674">
        <v>293.83600000000001</v>
      </c>
      <c r="G21618" s="674">
        <v>295.84500000000003</v>
      </c>
      <c r="H21618" s="115">
        <f t="shared" si="674"/>
        <v>1.0068371472522089</v>
      </c>
      <c r="I21618" s="115">
        <f t="shared" si="675"/>
        <v>1282.3580999999999</v>
      </c>
    </row>
    <row r="21619" spans="1:9" hidden="1">
      <c r="A21619" s="115" t="s">
        <v>54952</v>
      </c>
      <c r="B21619" s="115" t="s">
        <v>54953</v>
      </c>
      <c r="C21619" s="115" t="s">
        <v>54177</v>
      </c>
      <c r="D21619" s="115" t="s">
        <v>1138</v>
      </c>
      <c r="E21619" s="115">
        <v>1744.32</v>
      </c>
      <c r="F21619" s="674">
        <v>293.83600000000001</v>
      </c>
      <c r="G21619" s="674">
        <v>295.84500000000003</v>
      </c>
      <c r="H21619" s="115">
        <f t="shared" si="674"/>
        <v>1.0068371472522089</v>
      </c>
      <c r="I21619" s="115">
        <f t="shared" si="675"/>
        <v>1756.2462</v>
      </c>
    </row>
    <row r="21620" spans="1:9" hidden="1">
      <c r="A21620" s="115" t="s">
        <v>54954</v>
      </c>
      <c r="B21620" s="115" t="s">
        <v>54955</v>
      </c>
      <c r="C21620" s="115" t="s">
        <v>54956</v>
      </c>
      <c r="D21620" s="115" t="s">
        <v>1138</v>
      </c>
      <c r="E21620" s="115">
        <v>8.9938000000000002</v>
      </c>
      <c r="F21620" s="674">
        <v>293.83600000000001</v>
      </c>
      <c r="G21620" s="674">
        <v>295.84500000000003</v>
      </c>
      <c r="H21620" s="115">
        <f t="shared" si="674"/>
        <v>1.0068371472522089</v>
      </c>
      <c r="I21620" s="115">
        <f t="shared" si="675"/>
        <v>9.0553000000000008</v>
      </c>
    </row>
    <row r="21621" spans="1:9" hidden="1">
      <c r="A21621" s="115" t="s">
        <v>54957</v>
      </c>
      <c r="B21621" s="115" t="s">
        <v>54958</v>
      </c>
      <c r="C21621" s="115" t="s">
        <v>54959</v>
      </c>
      <c r="D21621" s="115" t="s">
        <v>1138</v>
      </c>
      <c r="E21621" s="115">
        <v>13.3241</v>
      </c>
      <c r="F21621" s="674">
        <v>293.83600000000001</v>
      </c>
      <c r="G21621" s="674">
        <v>295.84500000000003</v>
      </c>
      <c r="H21621" s="115">
        <f t="shared" si="674"/>
        <v>1.0068371472522089</v>
      </c>
      <c r="I21621" s="115">
        <f t="shared" si="675"/>
        <v>13.4152</v>
      </c>
    </row>
    <row r="21622" spans="1:9" hidden="1">
      <c r="A21622" s="115" t="s">
        <v>54960</v>
      </c>
      <c r="B21622" s="115" t="s">
        <v>54961</v>
      </c>
      <c r="C21622" s="115" t="s">
        <v>54962</v>
      </c>
      <c r="D21622" s="115" t="s">
        <v>1138</v>
      </c>
      <c r="E21622" s="115">
        <v>4.4969000000000001</v>
      </c>
      <c r="F21622" s="674">
        <v>293.83600000000001</v>
      </c>
      <c r="G21622" s="674">
        <v>295.84500000000003</v>
      </c>
      <c r="H21622" s="115">
        <f t="shared" si="674"/>
        <v>1.0068371472522089</v>
      </c>
      <c r="I21622" s="115">
        <f t="shared" si="675"/>
        <v>4.5275999999999996</v>
      </c>
    </row>
    <row r="21623" spans="1:9" hidden="1">
      <c r="A21623" s="115" t="s">
        <v>54963</v>
      </c>
      <c r="B21623" s="115" t="s">
        <v>54964</v>
      </c>
      <c r="C21623" s="115" t="s">
        <v>54965</v>
      </c>
      <c r="D21623" s="115" t="s">
        <v>1138</v>
      </c>
      <c r="E21623" s="115">
        <v>32.315199999999997</v>
      </c>
      <c r="F21623" s="674">
        <v>293.83600000000001</v>
      </c>
      <c r="G21623" s="674">
        <v>295.84500000000003</v>
      </c>
      <c r="H21623" s="115">
        <f t="shared" si="674"/>
        <v>1.0068371472522089</v>
      </c>
      <c r="I21623" s="115">
        <f t="shared" si="675"/>
        <v>32.536099999999998</v>
      </c>
    </row>
    <row r="21624" spans="1:9" hidden="1">
      <c r="A21624" s="115" t="s">
        <v>54966</v>
      </c>
      <c r="B21624" s="115" t="s">
        <v>54967</v>
      </c>
      <c r="C21624" s="115" t="s">
        <v>54968</v>
      </c>
      <c r="D21624" s="115" t="s">
        <v>1138</v>
      </c>
      <c r="E21624" s="115">
        <v>4.4969000000000001</v>
      </c>
      <c r="F21624" s="674">
        <v>293.83600000000001</v>
      </c>
      <c r="G21624" s="674">
        <v>295.84500000000003</v>
      </c>
      <c r="H21624" s="115">
        <f t="shared" si="674"/>
        <v>1.0068371472522089</v>
      </c>
      <c r="I21624" s="115">
        <f t="shared" si="675"/>
        <v>4.5275999999999996</v>
      </c>
    </row>
    <row r="21625" spans="1:9" hidden="1">
      <c r="A21625" s="115" t="s">
        <v>54969</v>
      </c>
      <c r="B21625" s="115" t="s">
        <v>54970</v>
      </c>
      <c r="C21625" s="115" t="s">
        <v>54971</v>
      </c>
      <c r="D21625" s="115" t="s">
        <v>1138</v>
      </c>
      <c r="E21625" s="115">
        <v>13.3241</v>
      </c>
      <c r="F21625" s="674">
        <v>293.83600000000001</v>
      </c>
      <c r="G21625" s="674">
        <v>295.84500000000003</v>
      </c>
      <c r="H21625" s="115">
        <f t="shared" si="674"/>
        <v>1.0068371472522089</v>
      </c>
      <c r="I21625" s="115">
        <f t="shared" si="675"/>
        <v>13.4152</v>
      </c>
    </row>
    <row r="21626" spans="1:9" hidden="1">
      <c r="A21626" s="115" t="s">
        <v>54972</v>
      </c>
      <c r="B21626" s="115" t="s">
        <v>54973</v>
      </c>
      <c r="C21626" s="115" t="s">
        <v>54974</v>
      </c>
      <c r="D21626" s="115" t="s">
        <v>1138</v>
      </c>
      <c r="E21626" s="115">
        <v>8.8271999999999995</v>
      </c>
      <c r="F21626" s="674">
        <v>293.83600000000001</v>
      </c>
      <c r="G21626" s="674">
        <v>295.84500000000003</v>
      </c>
      <c r="H21626" s="115">
        <f t="shared" si="674"/>
        <v>1.0068371472522089</v>
      </c>
      <c r="I21626" s="115">
        <f t="shared" si="675"/>
        <v>8.8876000000000008</v>
      </c>
    </row>
    <row r="21627" spans="1:9" hidden="1">
      <c r="A21627" s="115" t="s">
        <v>54975</v>
      </c>
      <c r="B21627" s="115" t="s">
        <v>54976</v>
      </c>
      <c r="C21627" s="115" t="s">
        <v>54977</v>
      </c>
      <c r="D21627" s="115" t="s">
        <v>1138</v>
      </c>
      <c r="E21627" s="115">
        <v>44.302599999999998</v>
      </c>
      <c r="F21627" s="674">
        <v>293.83600000000001</v>
      </c>
      <c r="G21627" s="674">
        <v>295.84500000000003</v>
      </c>
      <c r="H21627" s="115">
        <f t="shared" si="674"/>
        <v>1.0068371472522089</v>
      </c>
      <c r="I21627" s="115">
        <f t="shared" si="675"/>
        <v>44.605499999999999</v>
      </c>
    </row>
    <row r="21628" spans="1:9" hidden="1">
      <c r="A21628" s="115" t="s">
        <v>54978</v>
      </c>
      <c r="B21628" s="115" t="s">
        <v>54979</v>
      </c>
      <c r="C21628" s="115" t="s">
        <v>54980</v>
      </c>
      <c r="D21628" s="115" t="s">
        <v>1138</v>
      </c>
      <c r="E21628" s="115">
        <v>2.8313999999999999</v>
      </c>
      <c r="F21628" s="674">
        <v>293.83600000000001</v>
      </c>
      <c r="G21628" s="674">
        <v>295.84500000000003</v>
      </c>
      <c r="H21628" s="115">
        <f t="shared" si="674"/>
        <v>1.0068371472522089</v>
      </c>
      <c r="I21628" s="115">
        <f t="shared" si="675"/>
        <v>2.8508</v>
      </c>
    </row>
    <row r="21629" spans="1:9" hidden="1">
      <c r="A21629" s="115" t="s">
        <v>54981</v>
      </c>
      <c r="B21629" s="115" t="s">
        <v>54982</v>
      </c>
      <c r="C21629" s="115" t="s">
        <v>54983</v>
      </c>
      <c r="D21629" s="115" t="s">
        <v>1138</v>
      </c>
      <c r="E21629" s="115">
        <v>66.620400000000004</v>
      </c>
      <c r="F21629" s="674">
        <v>293.83600000000001</v>
      </c>
      <c r="G21629" s="674">
        <v>295.84500000000003</v>
      </c>
      <c r="H21629" s="115">
        <f t="shared" si="674"/>
        <v>1.0068371472522089</v>
      </c>
      <c r="I21629" s="115">
        <f t="shared" si="675"/>
        <v>67.075900000000004</v>
      </c>
    </row>
    <row r="21630" spans="1:9" hidden="1">
      <c r="A21630" s="115" t="s">
        <v>54984</v>
      </c>
      <c r="B21630" s="115" t="s">
        <v>54985</v>
      </c>
      <c r="C21630" s="115" t="s">
        <v>54986</v>
      </c>
      <c r="D21630" s="115" t="s">
        <v>2038</v>
      </c>
      <c r="E21630" s="115">
        <v>3.331</v>
      </c>
      <c r="F21630" s="674">
        <v>293.83600000000001</v>
      </c>
      <c r="G21630" s="674">
        <v>295.84500000000003</v>
      </c>
      <c r="H21630" s="115">
        <f t="shared" si="674"/>
        <v>1.0068371472522089</v>
      </c>
      <c r="I21630" s="115">
        <f t="shared" si="675"/>
        <v>3.3538000000000001</v>
      </c>
    </row>
    <row r="21631" spans="1:9" hidden="1">
      <c r="A21631" s="115" t="s">
        <v>54987</v>
      </c>
      <c r="B21631" s="115" t="s">
        <v>54988</v>
      </c>
      <c r="C21631" s="115" t="s">
        <v>54989</v>
      </c>
      <c r="D21631" s="115" t="s">
        <v>2116</v>
      </c>
      <c r="E21631" s="115">
        <v>2498.2649999999999</v>
      </c>
      <c r="F21631" s="674">
        <v>293.83600000000001</v>
      </c>
      <c r="G21631" s="674">
        <v>295.84500000000003</v>
      </c>
      <c r="H21631" s="115">
        <f t="shared" si="674"/>
        <v>1.0068371472522089</v>
      </c>
      <c r="I21631" s="115">
        <f t="shared" si="675"/>
        <v>2515.346</v>
      </c>
    </row>
    <row r="21632" spans="1:9" hidden="1">
      <c r="A21632" s="115" t="s">
        <v>54990</v>
      </c>
      <c r="B21632" s="115" t="s">
        <v>54991</v>
      </c>
      <c r="C21632" s="115" t="s">
        <v>54992</v>
      </c>
      <c r="D21632" s="115" t="s">
        <v>2116</v>
      </c>
      <c r="E21632" s="115">
        <v>2331.7139999999999</v>
      </c>
      <c r="F21632" s="674">
        <v>293.83600000000001</v>
      </c>
      <c r="G21632" s="674">
        <v>295.84500000000003</v>
      </c>
      <c r="H21632" s="115">
        <f t="shared" si="674"/>
        <v>1.0068371472522089</v>
      </c>
      <c r="I21632" s="115">
        <f t="shared" si="675"/>
        <v>2347.6563000000001</v>
      </c>
    </row>
    <row r="21633" spans="1:9" hidden="1">
      <c r="A21633" s="115" t="s">
        <v>54993</v>
      </c>
      <c r="B21633" s="115" t="s">
        <v>54994</v>
      </c>
      <c r="C21633" s="115" t="s">
        <v>54995</v>
      </c>
      <c r="D21633" s="115" t="s">
        <v>2116</v>
      </c>
      <c r="E21633" s="115">
        <v>2664.8159999999998</v>
      </c>
      <c r="F21633" s="674">
        <v>293.83600000000001</v>
      </c>
      <c r="G21633" s="674">
        <v>295.84500000000003</v>
      </c>
      <c r="H21633" s="115">
        <f t="shared" si="674"/>
        <v>1.0068371472522089</v>
      </c>
      <c r="I21633" s="115">
        <f t="shared" si="675"/>
        <v>2683.0356999999999</v>
      </c>
    </row>
    <row r="21634" spans="1:9" hidden="1">
      <c r="A21634" s="115" t="s">
        <v>54996</v>
      </c>
      <c r="B21634" s="115" t="s">
        <v>54997</v>
      </c>
      <c r="C21634" s="115" t="s">
        <v>54998</v>
      </c>
      <c r="D21634" s="115" t="s">
        <v>2116</v>
      </c>
      <c r="E21634" s="115">
        <v>855.65380000000005</v>
      </c>
      <c r="F21634" s="674">
        <v>293.83600000000001</v>
      </c>
      <c r="G21634" s="674">
        <v>295.84500000000003</v>
      </c>
      <c r="H21634" s="115">
        <f t="shared" si="674"/>
        <v>1.0068371472522089</v>
      </c>
      <c r="I21634" s="115">
        <f t="shared" si="675"/>
        <v>861.50400000000002</v>
      </c>
    </row>
    <row r="21635" spans="1:9" hidden="1">
      <c r="A21635" s="115" t="s">
        <v>54999</v>
      </c>
      <c r="B21635" s="115" t="s">
        <v>55000</v>
      </c>
      <c r="C21635" s="115" t="s">
        <v>55001</v>
      </c>
      <c r="D21635" s="115" t="s">
        <v>2116</v>
      </c>
      <c r="E21635" s="115">
        <v>3893.9169999999999</v>
      </c>
      <c r="F21635" s="674">
        <v>293.83600000000001</v>
      </c>
      <c r="G21635" s="674">
        <v>295.84500000000003</v>
      </c>
      <c r="H21635" s="115">
        <f t="shared" si="674"/>
        <v>1.0068371472522089</v>
      </c>
      <c r="I21635" s="115">
        <f t="shared" si="675"/>
        <v>3920.5403000000001</v>
      </c>
    </row>
    <row r="21636" spans="1:9" hidden="1">
      <c r="A21636" s="115" t="s">
        <v>55002</v>
      </c>
      <c r="B21636" s="115" t="s">
        <v>55003</v>
      </c>
      <c r="C21636" s="115" t="s">
        <v>55004</v>
      </c>
      <c r="D21636" s="115" t="s">
        <v>2116</v>
      </c>
      <c r="E21636" s="115">
        <v>250.3108</v>
      </c>
      <c r="F21636" s="674">
        <v>293.83600000000001</v>
      </c>
      <c r="G21636" s="674">
        <v>295.84500000000003</v>
      </c>
      <c r="H21636" s="115">
        <f t="shared" si="674"/>
        <v>1.0068371472522089</v>
      </c>
      <c r="I21636" s="115">
        <f t="shared" si="675"/>
        <v>252.0222</v>
      </c>
    </row>
    <row r="21637" spans="1:9" hidden="1">
      <c r="A21637" s="115" t="s">
        <v>55005</v>
      </c>
      <c r="B21637" s="115" t="s">
        <v>55006</v>
      </c>
      <c r="C21637" s="115" t="s">
        <v>55007</v>
      </c>
      <c r="D21637" s="115" t="s">
        <v>2116</v>
      </c>
      <c r="E21637" s="115">
        <v>684.52300000000002</v>
      </c>
      <c r="F21637" s="674">
        <v>293.83600000000001</v>
      </c>
      <c r="G21637" s="674">
        <v>295.84500000000003</v>
      </c>
      <c r="H21637" s="115">
        <f t="shared" ref="H21637:H21700" si="676">G21637/F21637</f>
        <v>1.0068371472522089</v>
      </c>
      <c r="I21637" s="115">
        <f t="shared" ref="I21637:I21700" si="677">ROUND(H21637*E21637,4)</f>
        <v>689.20320000000004</v>
      </c>
    </row>
    <row r="21638" spans="1:9" hidden="1">
      <c r="A21638" s="115" t="s">
        <v>55008</v>
      </c>
      <c r="B21638" s="115" t="s">
        <v>55009</v>
      </c>
      <c r="C21638" s="115" t="s">
        <v>55010</v>
      </c>
      <c r="D21638" s="115" t="s">
        <v>2116</v>
      </c>
      <c r="E21638" s="115">
        <v>375.06599999999997</v>
      </c>
      <c r="F21638" s="674">
        <v>293.83600000000001</v>
      </c>
      <c r="G21638" s="674">
        <v>295.84500000000003</v>
      </c>
      <c r="H21638" s="115">
        <f t="shared" si="676"/>
        <v>1.0068371472522089</v>
      </c>
      <c r="I21638" s="115">
        <f t="shared" si="677"/>
        <v>377.63040000000001</v>
      </c>
    </row>
    <row r="21639" spans="1:9" hidden="1">
      <c r="A21639" s="115" t="s">
        <v>55011</v>
      </c>
      <c r="B21639" s="115" t="s">
        <v>55012</v>
      </c>
      <c r="C21639" s="115" t="s">
        <v>55013</v>
      </c>
      <c r="D21639" s="115" t="s">
        <v>2116</v>
      </c>
      <c r="E21639" s="115">
        <v>193.22479999999999</v>
      </c>
      <c r="F21639" s="674">
        <v>293.83600000000001</v>
      </c>
      <c r="G21639" s="674">
        <v>295.84500000000003</v>
      </c>
      <c r="H21639" s="115">
        <f t="shared" si="676"/>
        <v>1.0068371472522089</v>
      </c>
      <c r="I21639" s="115">
        <f t="shared" si="677"/>
        <v>194.54589999999999</v>
      </c>
    </row>
    <row r="21640" spans="1:9" hidden="1">
      <c r="A21640" s="115" t="s">
        <v>55014</v>
      </c>
      <c r="B21640" s="115" t="s">
        <v>55015</v>
      </c>
      <c r="C21640" s="115" t="s">
        <v>55016</v>
      </c>
      <c r="D21640" s="115" t="s">
        <v>1138</v>
      </c>
      <c r="E21640" s="115">
        <v>10.6593</v>
      </c>
      <c r="F21640" s="674">
        <v>293.83600000000001</v>
      </c>
      <c r="G21640" s="674">
        <v>295.84500000000003</v>
      </c>
      <c r="H21640" s="115">
        <f t="shared" si="676"/>
        <v>1.0068371472522089</v>
      </c>
      <c r="I21640" s="115">
        <f t="shared" si="677"/>
        <v>10.732200000000001</v>
      </c>
    </row>
    <row r="21641" spans="1:9" hidden="1">
      <c r="A21641" s="115" t="s">
        <v>55017</v>
      </c>
      <c r="B21641" s="115" t="s">
        <v>55018</v>
      </c>
      <c r="C21641" s="115" t="s">
        <v>55019</v>
      </c>
      <c r="D21641" s="115" t="s">
        <v>2116</v>
      </c>
      <c r="E21641" s="115">
        <v>399.72239999999999</v>
      </c>
      <c r="F21641" s="674">
        <v>293.83600000000001</v>
      </c>
      <c r="G21641" s="674">
        <v>295.84500000000003</v>
      </c>
      <c r="H21641" s="115">
        <f t="shared" si="676"/>
        <v>1.0068371472522089</v>
      </c>
      <c r="I21641" s="115">
        <f t="shared" si="677"/>
        <v>402.4554</v>
      </c>
    </row>
    <row r="21642" spans="1:9" hidden="1">
      <c r="A21642" s="115" t="s">
        <v>55020</v>
      </c>
      <c r="B21642" s="115" t="s">
        <v>55021</v>
      </c>
      <c r="C21642" s="115" t="s">
        <v>55022</v>
      </c>
      <c r="D21642" s="115" t="s">
        <v>2038</v>
      </c>
      <c r="E21642" s="115">
        <v>0.98760000000000003</v>
      </c>
      <c r="F21642" s="674">
        <v>293.83600000000001</v>
      </c>
      <c r="G21642" s="674">
        <v>295.84500000000003</v>
      </c>
      <c r="H21642" s="115">
        <f t="shared" si="676"/>
        <v>1.0068371472522089</v>
      </c>
      <c r="I21642" s="115">
        <f t="shared" si="677"/>
        <v>0.99439999999999995</v>
      </c>
    </row>
    <row r="21643" spans="1:9" hidden="1">
      <c r="A21643" s="115" t="s">
        <v>55023</v>
      </c>
      <c r="B21643" s="115" t="s">
        <v>55024</v>
      </c>
      <c r="C21643" s="115" t="s">
        <v>55025</v>
      </c>
      <c r="D21643" s="115" t="s">
        <v>1138</v>
      </c>
      <c r="E21643" s="115">
        <v>17.765999999999998</v>
      </c>
      <c r="F21643" s="674">
        <v>293.83600000000001</v>
      </c>
      <c r="G21643" s="674">
        <v>295.84500000000003</v>
      </c>
      <c r="H21643" s="115">
        <f t="shared" si="676"/>
        <v>1.0068371472522089</v>
      </c>
      <c r="I21643" s="115">
        <f t="shared" si="677"/>
        <v>17.887499999999999</v>
      </c>
    </row>
    <row r="21644" spans="1:9" hidden="1">
      <c r="A21644" s="115" t="s">
        <v>55026</v>
      </c>
      <c r="B21644" s="115" t="s">
        <v>55027</v>
      </c>
      <c r="C21644" s="115" t="s">
        <v>55028</v>
      </c>
      <c r="D21644" s="115" t="s">
        <v>1138</v>
      </c>
      <c r="E21644" s="115">
        <v>17.765999999999998</v>
      </c>
      <c r="F21644" s="674">
        <v>293.83600000000001</v>
      </c>
      <c r="G21644" s="674">
        <v>295.84500000000003</v>
      </c>
      <c r="H21644" s="115">
        <f t="shared" si="676"/>
        <v>1.0068371472522089</v>
      </c>
      <c r="I21644" s="115">
        <f t="shared" si="677"/>
        <v>17.887499999999999</v>
      </c>
    </row>
    <row r="21645" spans="1:9" hidden="1">
      <c r="A21645" s="115" t="s">
        <v>55029</v>
      </c>
      <c r="B21645" s="115" t="s">
        <v>55030</v>
      </c>
      <c r="C21645" s="115" t="s">
        <v>55031</v>
      </c>
      <c r="D21645" s="115" t="s">
        <v>1138</v>
      </c>
      <c r="E21645" s="115">
        <v>19.0351</v>
      </c>
      <c r="F21645" s="674">
        <v>293.83600000000001</v>
      </c>
      <c r="G21645" s="674">
        <v>295.84500000000003</v>
      </c>
      <c r="H21645" s="115">
        <f t="shared" si="676"/>
        <v>1.0068371472522089</v>
      </c>
      <c r="I21645" s="115">
        <f t="shared" si="677"/>
        <v>19.165199999999999</v>
      </c>
    </row>
    <row r="21646" spans="1:9" hidden="1">
      <c r="A21646" s="115" t="s">
        <v>55032</v>
      </c>
      <c r="B21646" s="115" t="s">
        <v>55033</v>
      </c>
      <c r="C21646" s="115" t="s">
        <v>55034</v>
      </c>
      <c r="D21646" s="115" t="s">
        <v>1138</v>
      </c>
      <c r="E21646" s="115">
        <v>44.414200000000001</v>
      </c>
      <c r="F21646" s="674">
        <v>293.83600000000001</v>
      </c>
      <c r="G21646" s="674">
        <v>295.84500000000003</v>
      </c>
      <c r="H21646" s="115">
        <f t="shared" si="676"/>
        <v>1.0068371472522089</v>
      </c>
      <c r="I21646" s="115">
        <f t="shared" si="677"/>
        <v>44.7179</v>
      </c>
    </row>
    <row r="21647" spans="1:9" hidden="1">
      <c r="A21647" s="115" t="s">
        <v>55035</v>
      </c>
      <c r="B21647" s="115" t="s">
        <v>55036</v>
      </c>
      <c r="C21647" s="115" t="s">
        <v>55037</v>
      </c>
      <c r="D21647" s="115" t="s">
        <v>1138</v>
      </c>
      <c r="E21647" s="115">
        <v>177.655</v>
      </c>
      <c r="F21647" s="674">
        <v>293.83600000000001</v>
      </c>
      <c r="G21647" s="674">
        <v>295.84500000000003</v>
      </c>
      <c r="H21647" s="115">
        <f t="shared" si="676"/>
        <v>1.0068371472522089</v>
      </c>
      <c r="I21647" s="115">
        <f t="shared" si="677"/>
        <v>178.86969999999999</v>
      </c>
    </row>
    <row r="21648" spans="1:9" hidden="1">
      <c r="A21648" s="115" t="s">
        <v>55038</v>
      </c>
      <c r="B21648" s="115" t="s">
        <v>55039</v>
      </c>
      <c r="C21648" s="115" t="s">
        <v>55040</v>
      </c>
      <c r="D21648" s="115" t="s">
        <v>2116</v>
      </c>
      <c r="E21648" s="115">
        <v>266.48160000000001</v>
      </c>
      <c r="F21648" s="674">
        <v>293.83600000000001</v>
      </c>
      <c r="G21648" s="674">
        <v>295.84500000000003</v>
      </c>
      <c r="H21648" s="115">
        <f t="shared" si="676"/>
        <v>1.0068371472522089</v>
      </c>
      <c r="I21648" s="115">
        <f t="shared" si="677"/>
        <v>268.30360000000002</v>
      </c>
    </row>
    <row r="21649" spans="1:9" hidden="1">
      <c r="A21649" s="115" t="s">
        <v>55041</v>
      </c>
      <c r="B21649" s="115" t="s">
        <v>55042</v>
      </c>
      <c r="C21649" s="115" t="s">
        <v>55043</v>
      </c>
      <c r="D21649" s="115" t="s">
        <v>2116</v>
      </c>
      <c r="E21649" s="115">
        <v>263.74079999999998</v>
      </c>
      <c r="F21649" s="674">
        <v>293.83600000000001</v>
      </c>
      <c r="G21649" s="674">
        <v>295.84500000000003</v>
      </c>
      <c r="H21649" s="115">
        <f t="shared" si="676"/>
        <v>1.0068371472522089</v>
      </c>
      <c r="I21649" s="115">
        <f t="shared" si="677"/>
        <v>265.54399999999998</v>
      </c>
    </row>
    <row r="21650" spans="1:9" hidden="1">
      <c r="A21650" s="115" t="s">
        <v>55044</v>
      </c>
      <c r="B21650" s="115" t="s">
        <v>55045</v>
      </c>
      <c r="C21650" s="115" t="s">
        <v>55046</v>
      </c>
      <c r="D21650" s="115" t="s">
        <v>2116</v>
      </c>
      <c r="E21650" s="115">
        <v>322.9359</v>
      </c>
      <c r="F21650" s="674">
        <v>293.83600000000001</v>
      </c>
      <c r="G21650" s="674">
        <v>295.84500000000003</v>
      </c>
      <c r="H21650" s="115">
        <f t="shared" si="676"/>
        <v>1.0068371472522089</v>
      </c>
      <c r="I21650" s="115">
        <f t="shared" si="677"/>
        <v>325.14389999999997</v>
      </c>
    </row>
    <row r="21651" spans="1:9" hidden="1">
      <c r="A21651" s="115" t="s">
        <v>55047</v>
      </c>
      <c r="B21651" s="115" t="s">
        <v>55048</v>
      </c>
      <c r="C21651" s="115" t="s">
        <v>55049</v>
      </c>
      <c r="D21651" s="115" t="s">
        <v>2116</v>
      </c>
      <c r="E21651" s="115">
        <v>372.90120000000002</v>
      </c>
      <c r="F21651" s="674">
        <v>293.83600000000001</v>
      </c>
      <c r="G21651" s="674">
        <v>295.84500000000003</v>
      </c>
      <c r="H21651" s="115">
        <f t="shared" si="676"/>
        <v>1.0068371472522089</v>
      </c>
      <c r="I21651" s="115">
        <f t="shared" si="677"/>
        <v>375.45080000000002</v>
      </c>
    </row>
    <row r="21652" spans="1:9" hidden="1">
      <c r="A21652" s="115" t="s">
        <v>55050</v>
      </c>
      <c r="B21652" s="115" t="s">
        <v>55051</v>
      </c>
      <c r="C21652" s="115" t="s">
        <v>55052</v>
      </c>
      <c r="D21652" s="115" t="s">
        <v>1138</v>
      </c>
      <c r="E21652" s="115">
        <v>0.23449999999999999</v>
      </c>
      <c r="F21652" s="674">
        <v>293.83600000000001</v>
      </c>
      <c r="G21652" s="674">
        <v>295.84500000000003</v>
      </c>
      <c r="H21652" s="115">
        <f t="shared" si="676"/>
        <v>1.0068371472522089</v>
      </c>
      <c r="I21652" s="115">
        <f t="shared" si="677"/>
        <v>0.2361</v>
      </c>
    </row>
    <row r="21653" spans="1:9" hidden="1">
      <c r="A21653" s="115" t="s">
        <v>55053</v>
      </c>
      <c r="B21653" s="115" t="s">
        <v>55054</v>
      </c>
      <c r="C21653" s="115" t="s">
        <v>55055</v>
      </c>
      <c r="D21653" s="115" t="s">
        <v>1138</v>
      </c>
      <c r="E21653" s="115">
        <v>1.6679999999999999</v>
      </c>
      <c r="F21653" s="674">
        <v>293.83600000000001</v>
      </c>
      <c r="G21653" s="674">
        <v>295.84500000000003</v>
      </c>
      <c r="H21653" s="115">
        <f t="shared" si="676"/>
        <v>1.0068371472522089</v>
      </c>
      <c r="I21653" s="115">
        <f t="shared" si="677"/>
        <v>1.6794</v>
      </c>
    </row>
    <row r="21654" spans="1:9" hidden="1">
      <c r="A21654" s="115" t="s">
        <v>55056</v>
      </c>
      <c r="B21654" s="115" t="s">
        <v>55057</v>
      </c>
      <c r="C21654" s="115" t="s">
        <v>55058</v>
      </c>
      <c r="D21654" s="115" t="s">
        <v>1138</v>
      </c>
      <c r="E21654" s="115">
        <v>1.2275</v>
      </c>
      <c r="F21654" s="674">
        <v>293.83600000000001</v>
      </c>
      <c r="G21654" s="674">
        <v>295.84500000000003</v>
      </c>
      <c r="H21654" s="115">
        <f t="shared" si="676"/>
        <v>1.0068371472522089</v>
      </c>
      <c r="I21654" s="115">
        <f t="shared" si="677"/>
        <v>1.2359</v>
      </c>
    </row>
    <row r="21655" spans="1:9" hidden="1">
      <c r="A21655" s="115" t="s">
        <v>55059</v>
      </c>
      <c r="B21655" s="115" t="s">
        <v>55060</v>
      </c>
      <c r="C21655" s="115" t="s">
        <v>55061</v>
      </c>
      <c r="D21655" s="115" t="s">
        <v>1138</v>
      </c>
      <c r="E21655" s="115">
        <v>0.85980000000000001</v>
      </c>
      <c r="F21655" s="674">
        <v>293.83600000000001</v>
      </c>
      <c r="G21655" s="674">
        <v>295.84500000000003</v>
      </c>
      <c r="H21655" s="115">
        <f t="shared" si="676"/>
        <v>1.0068371472522089</v>
      </c>
      <c r="I21655" s="115">
        <f t="shared" si="677"/>
        <v>0.86570000000000003</v>
      </c>
    </row>
    <row r="21656" spans="1:9" hidden="1">
      <c r="A21656" s="115" t="s">
        <v>55062</v>
      </c>
      <c r="B21656" s="115" t="s">
        <v>55063</v>
      </c>
      <c r="C21656" s="115" t="s">
        <v>55064</v>
      </c>
      <c r="D21656" s="115" t="s">
        <v>1138</v>
      </c>
      <c r="E21656" s="115">
        <v>22.206199999999999</v>
      </c>
      <c r="F21656" s="674">
        <v>293.83600000000001</v>
      </c>
      <c r="G21656" s="674">
        <v>295.84500000000003</v>
      </c>
      <c r="H21656" s="115">
        <f t="shared" si="676"/>
        <v>1.0068371472522089</v>
      </c>
      <c r="I21656" s="115">
        <f t="shared" si="677"/>
        <v>22.358000000000001</v>
      </c>
    </row>
    <row r="21657" spans="1:9" hidden="1">
      <c r="A21657" s="115" t="s">
        <v>55065</v>
      </c>
      <c r="B21657" s="115" t="s">
        <v>55066</v>
      </c>
      <c r="C21657" s="115" t="s">
        <v>55067</v>
      </c>
      <c r="D21657" s="115" t="s">
        <v>1138</v>
      </c>
      <c r="E21657" s="115">
        <v>266.48160000000001</v>
      </c>
      <c r="F21657" s="674">
        <v>293.83600000000001</v>
      </c>
      <c r="G21657" s="674">
        <v>295.84500000000003</v>
      </c>
      <c r="H21657" s="115">
        <f t="shared" si="676"/>
        <v>1.0068371472522089</v>
      </c>
      <c r="I21657" s="115">
        <f t="shared" si="677"/>
        <v>268.30360000000002</v>
      </c>
    </row>
    <row r="21658" spans="1:9" hidden="1">
      <c r="A21658" s="115" t="s">
        <v>55068</v>
      </c>
      <c r="B21658" s="115" t="s">
        <v>55069</v>
      </c>
      <c r="C21658" s="115" t="s">
        <v>55070</v>
      </c>
      <c r="D21658" s="115" t="s">
        <v>2038</v>
      </c>
      <c r="E21658" s="115">
        <v>0.51800000000000002</v>
      </c>
      <c r="F21658" s="674">
        <v>293.83600000000001</v>
      </c>
      <c r="G21658" s="674">
        <v>295.84500000000003</v>
      </c>
      <c r="H21658" s="115">
        <f t="shared" si="676"/>
        <v>1.0068371472522089</v>
      </c>
      <c r="I21658" s="115">
        <f t="shared" si="677"/>
        <v>0.52149999999999996</v>
      </c>
    </row>
    <row r="21659" spans="1:9" hidden="1">
      <c r="A21659" s="115" t="s">
        <v>55071</v>
      </c>
      <c r="B21659" s="115" t="s">
        <v>55072</v>
      </c>
      <c r="C21659" s="115" t="s">
        <v>55073</v>
      </c>
      <c r="D21659" s="115" t="s">
        <v>1138</v>
      </c>
      <c r="E21659" s="115">
        <v>106.5926</v>
      </c>
      <c r="F21659" s="674">
        <v>293.83600000000001</v>
      </c>
      <c r="G21659" s="674">
        <v>295.84500000000003</v>
      </c>
      <c r="H21659" s="115">
        <f t="shared" si="676"/>
        <v>1.0068371472522089</v>
      </c>
      <c r="I21659" s="115">
        <f t="shared" si="677"/>
        <v>107.3214</v>
      </c>
    </row>
    <row r="21660" spans="1:9" hidden="1">
      <c r="A21660" s="115" t="s">
        <v>55074</v>
      </c>
      <c r="B21660" s="115" t="s">
        <v>55075</v>
      </c>
      <c r="C21660" s="115" t="s">
        <v>55076</v>
      </c>
      <c r="D21660" s="115" t="s">
        <v>1138</v>
      </c>
      <c r="E21660" s="115">
        <v>106.5926</v>
      </c>
      <c r="F21660" s="674">
        <v>293.83600000000001</v>
      </c>
      <c r="G21660" s="674">
        <v>295.84500000000003</v>
      </c>
      <c r="H21660" s="115">
        <f t="shared" si="676"/>
        <v>1.0068371472522089</v>
      </c>
      <c r="I21660" s="115">
        <f t="shared" si="677"/>
        <v>107.3214</v>
      </c>
    </row>
    <row r="21661" spans="1:9" hidden="1">
      <c r="A21661" s="115" t="s">
        <v>55077</v>
      </c>
      <c r="B21661" s="115" t="s">
        <v>55078</v>
      </c>
      <c r="C21661" s="115" t="s">
        <v>55079</v>
      </c>
      <c r="D21661" s="115" t="s">
        <v>1138</v>
      </c>
      <c r="E21661" s="115">
        <v>47.585299999999997</v>
      </c>
      <c r="F21661" s="674">
        <v>293.83600000000001</v>
      </c>
      <c r="G21661" s="674">
        <v>295.84500000000003</v>
      </c>
      <c r="H21661" s="115">
        <f t="shared" si="676"/>
        <v>1.0068371472522089</v>
      </c>
      <c r="I21661" s="115">
        <f t="shared" si="677"/>
        <v>47.910600000000002</v>
      </c>
    </row>
    <row r="21662" spans="1:9" hidden="1">
      <c r="A21662" s="115" t="s">
        <v>55080</v>
      </c>
      <c r="B21662" s="115" t="s">
        <v>55081</v>
      </c>
      <c r="C21662" s="115" t="s">
        <v>55082</v>
      </c>
      <c r="D21662" s="115" t="s">
        <v>55083</v>
      </c>
      <c r="E21662" s="115">
        <v>26.648199999999999</v>
      </c>
      <c r="F21662" s="674">
        <v>293.83600000000001</v>
      </c>
      <c r="G21662" s="674">
        <v>295.84500000000003</v>
      </c>
      <c r="H21662" s="115">
        <f t="shared" si="676"/>
        <v>1.0068371472522089</v>
      </c>
      <c r="I21662" s="115">
        <f t="shared" si="677"/>
        <v>26.830400000000001</v>
      </c>
    </row>
    <row r="21663" spans="1:9" hidden="1">
      <c r="A21663" s="115" t="s">
        <v>55084</v>
      </c>
      <c r="B21663" s="115" t="s">
        <v>55085</v>
      </c>
      <c r="C21663" s="115" t="s">
        <v>55086</v>
      </c>
      <c r="D21663" s="115" t="s">
        <v>55083</v>
      </c>
      <c r="E21663" s="115">
        <v>33.310200000000002</v>
      </c>
      <c r="F21663" s="674">
        <v>293.83600000000001</v>
      </c>
      <c r="G21663" s="674">
        <v>295.84500000000003</v>
      </c>
      <c r="H21663" s="115">
        <f t="shared" si="676"/>
        <v>1.0068371472522089</v>
      </c>
      <c r="I21663" s="115">
        <f t="shared" si="677"/>
        <v>33.5379</v>
      </c>
    </row>
    <row r="21664" spans="1:9" hidden="1">
      <c r="A21664" s="115" t="s">
        <v>55087</v>
      </c>
      <c r="B21664" s="115" t="s">
        <v>55088</v>
      </c>
      <c r="C21664" s="115" t="s">
        <v>55089</v>
      </c>
      <c r="D21664" s="115" t="s">
        <v>1138</v>
      </c>
      <c r="E21664" s="115">
        <v>166.55099999999999</v>
      </c>
      <c r="F21664" s="674">
        <v>293.83600000000001</v>
      </c>
      <c r="G21664" s="674">
        <v>295.84500000000003</v>
      </c>
      <c r="H21664" s="115">
        <f t="shared" si="676"/>
        <v>1.0068371472522089</v>
      </c>
      <c r="I21664" s="115">
        <f t="shared" si="677"/>
        <v>167.68969999999999</v>
      </c>
    </row>
    <row r="21665" spans="1:9" hidden="1">
      <c r="A21665" s="115" t="s">
        <v>55090</v>
      </c>
      <c r="B21665" s="115" t="s">
        <v>55091</v>
      </c>
      <c r="C21665" s="115" t="s">
        <v>55092</v>
      </c>
      <c r="D21665" s="115" t="s">
        <v>55083</v>
      </c>
      <c r="E21665" s="115">
        <v>38.068600000000004</v>
      </c>
      <c r="F21665" s="674">
        <v>293.83600000000001</v>
      </c>
      <c r="G21665" s="674">
        <v>295.84500000000003</v>
      </c>
      <c r="H21665" s="115">
        <f t="shared" si="676"/>
        <v>1.0068371472522089</v>
      </c>
      <c r="I21665" s="115">
        <f t="shared" si="677"/>
        <v>38.328899999999997</v>
      </c>
    </row>
    <row r="21666" spans="1:9" hidden="1">
      <c r="A21666" s="115" t="s">
        <v>55093</v>
      </c>
      <c r="B21666" s="115" t="s">
        <v>55094</v>
      </c>
      <c r="C21666" s="115" t="s">
        <v>55095</v>
      </c>
      <c r="D21666" s="115" t="s">
        <v>55083</v>
      </c>
      <c r="E21666" s="115">
        <v>26.648199999999999</v>
      </c>
      <c r="F21666" s="674">
        <v>293.83600000000001</v>
      </c>
      <c r="G21666" s="674">
        <v>295.84500000000003</v>
      </c>
      <c r="H21666" s="115">
        <f t="shared" si="676"/>
        <v>1.0068371472522089</v>
      </c>
      <c r="I21666" s="115">
        <f t="shared" si="677"/>
        <v>26.830400000000001</v>
      </c>
    </row>
    <row r="21667" spans="1:9" hidden="1">
      <c r="A21667" s="115" t="s">
        <v>55096</v>
      </c>
      <c r="B21667" s="115" t="s">
        <v>55097</v>
      </c>
      <c r="C21667" s="115" t="s">
        <v>55098</v>
      </c>
      <c r="D21667" s="115" t="s">
        <v>55083</v>
      </c>
      <c r="E21667" s="115">
        <v>44.414200000000001</v>
      </c>
      <c r="F21667" s="674">
        <v>293.83600000000001</v>
      </c>
      <c r="G21667" s="674">
        <v>295.84500000000003</v>
      </c>
      <c r="H21667" s="115">
        <f t="shared" si="676"/>
        <v>1.0068371472522089</v>
      </c>
      <c r="I21667" s="115">
        <f t="shared" si="677"/>
        <v>44.7179</v>
      </c>
    </row>
    <row r="21668" spans="1:9" hidden="1">
      <c r="A21668" s="115" t="s">
        <v>55099</v>
      </c>
      <c r="B21668" s="115" t="s">
        <v>55100</v>
      </c>
      <c r="C21668" s="115" t="s">
        <v>55101</v>
      </c>
      <c r="D21668" s="115" t="s">
        <v>1138</v>
      </c>
      <c r="E21668" s="115">
        <v>5.3296000000000001</v>
      </c>
      <c r="F21668" s="674">
        <v>293.83600000000001</v>
      </c>
      <c r="G21668" s="674">
        <v>295.84500000000003</v>
      </c>
      <c r="H21668" s="115">
        <f t="shared" si="676"/>
        <v>1.0068371472522089</v>
      </c>
      <c r="I21668" s="115">
        <f t="shared" si="677"/>
        <v>5.3659999999999997</v>
      </c>
    </row>
    <row r="21669" spans="1:9" hidden="1">
      <c r="A21669" s="115" t="s">
        <v>55102</v>
      </c>
      <c r="B21669" s="115" t="s">
        <v>55103</v>
      </c>
      <c r="C21669" s="115" t="s">
        <v>55104</v>
      </c>
      <c r="D21669" s="115" t="s">
        <v>55083</v>
      </c>
      <c r="E21669" s="115">
        <v>2.9613</v>
      </c>
      <c r="F21669" s="674">
        <v>293.83600000000001</v>
      </c>
      <c r="G21669" s="674">
        <v>295.84500000000003</v>
      </c>
      <c r="H21669" s="115">
        <f t="shared" si="676"/>
        <v>1.0068371472522089</v>
      </c>
      <c r="I21669" s="115">
        <f t="shared" si="677"/>
        <v>2.9815</v>
      </c>
    </row>
    <row r="21670" spans="1:9" hidden="1">
      <c r="A21670" s="115" t="s">
        <v>55105</v>
      </c>
      <c r="B21670" s="115" t="s">
        <v>55106</v>
      </c>
      <c r="C21670" s="115" t="s">
        <v>55107</v>
      </c>
      <c r="D21670" s="115" t="s">
        <v>1138</v>
      </c>
      <c r="E21670" s="115">
        <v>69.629400000000004</v>
      </c>
      <c r="F21670" s="674">
        <v>293.83600000000001</v>
      </c>
      <c r="G21670" s="674">
        <v>295.84500000000003</v>
      </c>
      <c r="H21670" s="115">
        <f t="shared" si="676"/>
        <v>1.0068371472522089</v>
      </c>
      <c r="I21670" s="115">
        <f t="shared" si="677"/>
        <v>70.105500000000006</v>
      </c>
    </row>
    <row r="21671" spans="1:9" hidden="1">
      <c r="A21671" s="115" t="s">
        <v>55108</v>
      </c>
      <c r="B21671" s="115" t="s">
        <v>55109</v>
      </c>
      <c r="C21671" s="115" t="s">
        <v>55110</v>
      </c>
      <c r="D21671" s="115" t="s">
        <v>1138</v>
      </c>
      <c r="E21671" s="115">
        <v>116.03149999999999</v>
      </c>
      <c r="F21671" s="674">
        <v>293.83600000000001</v>
      </c>
      <c r="G21671" s="674">
        <v>295.84500000000003</v>
      </c>
      <c r="H21671" s="115">
        <f t="shared" si="676"/>
        <v>1.0068371472522089</v>
      </c>
      <c r="I21671" s="115">
        <f t="shared" si="677"/>
        <v>116.8248</v>
      </c>
    </row>
    <row r="21672" spans="1:9" hidden="1">
      <c r="A21672" s="115" t="s">
        <v>55111</v>
      </c>
      <c r="B21672" s="115" t="s">
        <v>55112</v>
      </c>
      <c r="C21672" s="115" t="s">
        <v>55113</v>
      </c>
      <c r="D21672" s="115" t="s">
        <v>1138</v>
      </c>
      <c r="E21672" s="115">
        <v>30.016100000000002</v>
      </c>
      <c r="F21672" s="674">
        <v>293.83600000000001</v>
      </c>
      <c r="G21672" s="674">
        <v>295.84500000000003</v>
      </c>
      <c r="H21672" s="115">
        <f t="shared" si="676"/>
        <v>1.0068371472522089</v>
      </c>
      <c r="I21672" s="115">
        <f t="shared" si="677"/>
        <v>30.221299999999999</v>
      </c>
    </row>
    <row r="21673" spans="1:9" hidden="1">
      <c r="A21673" s="115" t="s">
        <v>55114</v>
      </c>
      <c r="B21673" s="115" t="s">
        <v>55115</v>
      </c>
      <c r="C21673" s="115" t="s">
        <v>55116</v>
      </c>
      <c r="D21673" s="115" t="s">
        <v>55083</v>
      </c>
      <c r="E21673" s="115">
        <v>9.6472999999999995</v>
      </c>
      <c r="F21673" s="674">
        <v>293.83600000000001</v>
      </c>
      <c r="G21673" s="674">
        <v>295.84500000000003</v>
      </c>
      <c r="H21673" s="115">
        <f t="shared" si="676"/>
        <v>1.0068371472522089</v>
      </c>
      <c r="I21673" s="115">
        <f t="shared" si="677"/>
        <v>9.7133000000000003</v>
      </c>
    </row>
    <row r="21674" spans="1:9" hidden="1">
      <c r="A21674" s="115" t="s">
        <v>55117</v>
      </c>
      <c r="B21674" s="115" t="s">
        <v>55118</v>
      </c>
      <c r="C21674" s="115" t="s">
        <v>55119</v>
      </c>
      <c r="D21674" s="115" t="s">
        <v>55083</v>
      </c>
      <c r="E21674" s="115">
        <v>11.587400000000001</v>
      </c>
      <c r="F21674" s="674">
        <v>293.83600000000001</v>
      </c>
      <c r="G21674" s="674">
        <v>295.84500000000003</v>
      </c>
      <c r="H21674" s="115">
        <f t="shared" si="676"/>
        <v>1.0068371472522089</v>
      </c>
      <c r="I21674" s="115">
        <f t="shared" si="677"/>
        <v>11.666600000000001</v>
      </c>
    </row>
    <row r="21675" spans="1:9" hidden="1">
      <c r="A21675" s="115" t="s">
        <v>55120</v>
      </c>
      <c r="B21675" s="115" t="s">
        <v>55121</v>
      </c>
      <c r="C21675" s="115" t="s">
        <v>55122</v>
      </c>
      <c r="D21675" s="115" t="s">
        <v>1138</v>
      </c>
      <c r="E21675" s="115">
        <v>145.02789999999999</v>
      </c>
      <c r="F21675" s="674">
        <v>293.83600000000001</v>
      </c>
      <c r="G21675" s="674">
        <v>295.84500000000003</v>
      </c>
      <c r="H21675" s="115">
        <f t="shared" si="676"/>
        <v>1.0068371472522089</v>
      </c>
      <c r="I21675" s="115">
        <f t="shared" si="677"/>
        <v>146.01949999999999</v>
      </c>
    </row>
    <row r="21676" spans="1:9" hidden="1">
      <c r="A21676" s="115" t="s">
        <v>55123</v>
      </c>
      <c r="B21676" s="115" t="s">
        <v>55124</v>
      </c>
      <c r="C21676" s="115" t="s">
        <v>55125</v>
      </c>
      <c r="D21676" s="115" t="s">
        <v>55083</v>
      </c>
      <c r="E21676" s="115">
        <v>13.645300000000001</v>
      </c>
      <c r="F21676" s="674">
        <v>293.83600000000001</v>
      </c>
      <c r="G21676" s="674">
        <v>295.84500000000003</v>
      </c>
      <c r="H21676" s="115">
        <f t="shared" si="676"/>
        <v>1.0068371472522089</v>
      </c>
      <c r="I21676" s="115">
        <f t="shared" si="677"/>
        <v>13.7386</v>
      </c>
    </row>
    <row r="21677" spans="1:9" hidden="1">
      <c r="A21677" s="115" t="s">
        <v>55126</v>
      </c>
      <c r="B21677" s="115" t="s">
        <v>55127</v>
      </c>
      <c r="C21677" s="115" t="s">
        <v>55128</v>
      </c>
      <c r="D21677" s="115" t="s">
        <v>1138</v>
      </c>
      <c r="E21677" s="115">
        <v>8.8271999999999995</v>
      </c>
      <c r="F21677" s="674">
        <v>293.83600000000001</v>
      </c>
      <c r="G21677" s="674">
        <v>295.84500000000003</v>
      </c>
      <c r="H21677" s="115">
        <f t="shared" si="676"/>
        <v>1.0068371472522089</v>
      </c>
      <c r="I21677" s="115">
        <f t="shared" si="677"/>
        <v>8.8876000000000008</v>
      </c>
    </row>
    <row r="21678" spans="1:9" hidden="1">
      <c r="A21678" s="115" t="s">
        <v>55129</v>
      </c>
      <c r="B21678" s="115" t="s">
        <v>55130</v>
      </c>
      <c r="C21678" s="115" t="s">
        <v>55131</v>
      </c>
      <c r="D21678" s="115" t="s">
        <v>8378</v>
      </c>
      <c r="E21678" s="115">
        <v>23.59</v>
      </c>
      <c r="F21678" s="674">
        <v>293.83600000000001</v>
      </c>
      <c r="G21678" s="674">
        <v>295.84500000000003</v>
      </c>
      <c r="H21678" s="115">
        <f t="shared" si="676"/>
        <v>1.0068371472522089</v>
      </c>
      <c r="I21678" s="115">
        <f t="shared" si="677"/>
        <v>23.751300000000001</v>
      </c>
    </row>
    <row r="21679" spans="1:9" hidden="1">
      <c r="A21679" s="115" t="s">
        <v>55132</v>
      </c>
      <c r="B21679" s="115" t="s">
        <v>55133</v>
      </c>
      <c r="C21679" s="115" t="s">
        <v>55134</v>
      </c>
      <c r="D21679" s="115" t="s">
        <v>8378</v>
      </c>
      <c r="E21679" s="115">
        <v>22.56</v>
      </c>
      <c r="F21679" s="674">
        <v>293.83600000000001</v>
      </c>
      <c r="G21679" s="674">
        <v>295.84500000000003</v>
      </c>
      <c r="H21679" s="115">
        <f t="shared" si="676"/>
        <v>1.0068371472522089</v>
      </c>
      <c r="I21679" s="115">
        <f t="shared" si="677"/>
        <v>22.714200000000002</v>
      </c>
    </row>
    <row r="21680" spans="1:9" hidden="1">
      <c r="A21680" s="115" t="s">
        <v>55135</v>
      </c>
      <c r="B21680" s="115" t="s">
        <v>55136</v>
      </c>
      <c r="C21680" s="115" t="s">
        <v>55137</v>
      </c>
      <c r="D21680" s="115" t="s">
        <v>8378</v>
      </c>
      <c r="E21680" s="115">
        <v>22.56</v>
      </c>
      <c r="F21680" s="674">
        <v>293.83600000000001</v>
      </c>
      <c r="G21680" s="674">
        <v>295.84500000000003</v>
      </c>
      <c r="H21680" s="115">
        <f t="shared" si="676"/>
        <v>1.0068371472522089</v>
      </c>
      <c r="I21680" s="115">
        <f t="shared" si="677"/>
        <v>22.714200000000002</v>
      </c>
    </row>
    <row r="21681" spans="1:9" hidden="1">
      <c r="A21681" s="115" t="s">
        <v>55138</v>
      </c>
      <c r="B21681" s="115" t="s">
        <v>55139</v>
      </c>
      <c r="C21681" s="115" t="s">
        <v>55140</v>
      </c>
      <c r="D21681" s="115" t="s">
        <v>1138</v>
      </c>
      <c r="E21681" s="115">
        <v>1.6655</v>
      </c>
      <c r="F21681" s="674">
        <v>293.83600000000001</v>
      </c>
      <c r="G21681" s="674">
        <v>295.84500000000003</v>
      </c>
      <c r="H21681" s="115">
        <f t="shared" si="676"/>
        <v>1.0068371472522089</v>
      </c>
      <c r="I21681" s="115">
        <f t="shared" si="677"/>
        <v>1.6769000000000001</v>
      </c>
    </row>
    <row r="21682" spans="1:9" hidden="1">
      <c r="A21682" s="115" t="s">
        <v>55141</v>
      </c>
      <c r="B21682" s="115" t="s">
        <v>55142</v>
      </c>
      <c r="C21682" s="115" t="s">
        <v>55143</v>
      </c>
      <c r="D21682" s="115" t="s">
        <v>1138</v>
      </c>
      <c r="E21682" s="115">
        <v>0.52959999999999996</v>
      </c>
      <c r="F21682" s="674">
        <v>293.83600000000001</v>
      </c>
      <c r="G21682" s="674">
        <v>295.84500000000003</v>
      </c>
      <c r="H21682" s="115">
        <f t="shared" si="676"/>
        <v>1.0068371472522089</v>
      </c>
      <c r="I21682" s="115">
        <f t="shared" si="677"/>
        <v>0.53320000000000001</v>
      </c>
    </row>
    <row r="21683" spans="1:9" hidden="1">
      <c r="A21683" s="115" t="s">
        <v>55144</v>
      </c>
      <c r="B21683" s="115" t="s">
        <v>55145</v>
      </c>
      <c r="C21683" s="115" t="s">
        <v>55146</v>
      </c>
      <c r="D21683" s="115" t="s">
        <v>1138</v>
      </c>
      <c r="E21683" s="115">
        <v>0.63619999999999999</v>
      </c>
      <c r="F21683" s="674">
        <v>293.83600000000001</v>
      </c>
      <c r="G21683" s="674">
        <v>295.84500000000003</v>
      </c>
      <c r="H21683" s="115">
        <f t="shared" si="676"/>
        <v>1.0068371472522089</v>
      </c>
      <c r="I21683" s="115">
        <f t="shared" si="677"/>
        <v>0.64049999999999996</v>
      </c>
    </row>
    <row r="21684" spans="1:9" hidden="1">
      <c r="A21684" s="115" t="s">
        <v>55147</v>
      </c>
      <c r="B21684" s="115" t="s">
        <v>55148</v>
      </c>
      <c r="C21684" s="115" t="s">
        <v>55149</v>
      </c>
      <c r="D21684" s="115" t="s">
        <v>1138</v>
      </c>
      <c r="E21684" s="115">
        <v>0.75280000000000002</v>
      </c>
      <c r="F21684" s="674">
        <v>293.83600000000001</v>
      </c>
      <c r="G21684" s="674">
        <v>295.84500000000003</v>
      </c>
      <c r="H21684" s="115">
        <f t="shared" si="676"/>
        <v>1.0068371472522089</v>
      </c>
      <c r="I21684" s="115">
        <f t="shared" si="677"/>
        <v>0.75790000000000002</v>
      </c>
    </row>
    <row r="21685" spans="1:9" hidden="1">
      <c r="A21685" s="115" t="s">
        <v>55150</v>
      </c>
      <c r="B21685" s="115" t="s">
        <v>55151</v>
      </c>
      <c r="C21685" s="115" t="s">
        <v>55152</v>
      </c>
      <c r="D21685" s="115" t="s">
        <v>1138</v>
      </c>
      <c r="E21685" s="115">
        <v>0.85770000000000002</v>
      </c>
      <c r="F21685" s="674">
        <v>293.83600000000001</v>
      </c>
      <c r="G21685" s="674">
        <v>295.84500000000003</v>
      </c>
      <c r="H21685" s="115">
        <f t="shared" si="676"/>
        <v>1.0068371472522089</v>
      </c>
      <c r="I21685" s="115">
        <f t="shared" si="677"/>
        <v>0.86360000000000003</v>
      </c>
    </row>
    <row r="21686" spans="1:9" hidden="1">
      <c r="A21686" s="115" t="s">
        <v>55153</v>
      </c>
      <c r="B21686" s="115" t="s">
        <v>55154</v>
      </c>
      <c r="C21686" s="115" t="s">
        <v>55155</v>
      </c>
      <c r="D21686" s="115" t="s">
        <v>1138</v>
      </c>
      <c r="E21686" s="115">
        <v>2.4203999999999999</v>
      </c>
      <c r="F21686" s="674">
        <v>293.83600000000001</v>
      </c>
      <c r="G21686" s="674">
        <v>295.84500000000003</v>
      </c>
      <c r="H21686" s="115">
        <f t="shared" si="676"/>
        <v>1.0068371472522089</v>
      </c>
      <c r="I21686" s="115">
        <f t="shared" si="677"/>
        <v>2.4369000000000001</v>
      </c>
    </row>
    <row r="21687" spans="1:9" hidden="1">
      <c r="A21687" s="115" t="s">
        <v>55156</v>
      </c>
      <c r="B21687" s="115" t="s">
        <v>55157</v>
      </c>
      <c r="C21687" s="115" t="s">
        <v>55158</v>
      </c>
      <c r="D21687" s="115" t="s">
        <v>2038</v>
      </c>
      <c r="E21687" s="115">
        <v>0.73950000000000005</v>
      </c>
      <c r="F21687" s="674">
        <v>293.83600000000001</v>
      </c>
      <c r="G21687" s="674">
        <v>295.84500000000003</v>
      </c>
      <c r="H21687" s="115">
        <f t="shared" si="676"/>
        <v>1.0068371472522089</v>
      </c>
      <c r="I21687" s="115">
        <f t="shared" si="677"/>
        <v>0.74460000000000004</v>
      </c>
    </row>
    <row r="21688" spans="1:9" hidden="1">
      <c r="A21688" s="115" t="s">
        <v>55159</v>
      </c>
      <c r="B21688" s="115" t="s">
        <v>55160</v>
      </c>
      <c r="C21688" s="115" t="s">
        <v>55161</v>
      </c>
      <c r="D21688" s="115" t="s">
        <v>2038</v>
      </c>
      <c r="E21688" s="115">
        <v>0.51800000000000002</v>
      </c>
      <c r="F21688" s="674">
        <v>293.83600000000001</v>
      </c>
      <c r="G21688" s="674">
        <v>295.84500000000003</v>
      </c>
      <c r="H21688" s="115">
        <f t="shared" si="676"/>
        <v>1.0068371472522089</v>
      </c>
      <c r="I21688" s="115">
        <f t="shared" si="677"/>
        <v>0.52149999999999996</v>
      </c>
    </row>
    <row r="21689" spans="1:9" hidden="1">
      <c r="A21689" s="115" t="s">
        <v>55162</v>
      </c>
      <c r="B21689" s="115" t="s">
        <v>55163</v>
      </c>
      <c r="C21689" s="115" t="s">
        <v>55164</v>
      </c>
      <c r="D21689" s="115" t="s">
        <v>2038</v>
      </c>
      <c r="E21689" s="115">
        <v>0.26650000000000001</v>
      </c>
      <c r="F21689" s="674">
        <v>293.83600000000001</v>
      </c>
      <c r="G21689" s="674">
        <v>295.84500000000003</v>
      </c>
      <c r="H21689" s="115">
        <f t="shared" si="676"/>
        <v>1.0068371472522089</v>
      </c>
      <c r="I21689" s="115">
        <f t="shared" si="677"/>
        <v>0.26829999999999998</v>
      </c>
    </row>
    <row r="21690" spans="1:9" hidden="1">
      <c r="A21690" s="115" t="s">
        <v>55165</v>
      </c>
      <c r="B21690" s="115" t="s">
        <v>55166</v>
      </c>
      <c r="C21690" s="115" t="s">
        <v>55167</v>
      </c>
      <c r="D21690" s="115" t="s">
        <v>2038</v>
      </c>
      <c r="E21690" s="115">
        <v>0.22320000000000001</v>
      </c>
      <c r="F21690" s="674">
        <v>293.83600000000001</v>
      </c>
      <c r="G21690" s="674">
        <v>295.84500000000003</v>
      </c>
      <c r="H21690" s="115">
        <f t="shared" si="676"/>
        <v>1.0068371472522089</v>
      </c>
      <c r="I21690" s="115">
        <f t="shared" si="677"/>
        <v>0.22470000000000001</v>
      </c>
    </row>
    <row r="21691" spans="1:9" hidden="1">
      <c r="A21691" s="115" t="s">
        <v>55168</v>
      </c>
      <c r="B21691" s="115" t="s">
        <v>55169</v>
      </c>
      <c r="C21691" s="115" t="s">
        <v>55170</v>
      </c>
      <c r="D21691" s="115" t="s">
        <v>2038</v>
      </c>
      <c r="E21691" s="115">
        <v>0.13320000000000001</v>
      </c>
      <c r="F21691" s="674">
        <v>293.83600000000001</v>
      </c>
      <c r="G21691" s="674">
        <v>295.84500000000003</v>
      </c>
      <c r="H21691" s="115">
        <f t="shared" si="676"/>
        <v>1.0068371472522089</v>
      </c>
      <c r="I21691" s="115">
        <f t="shared" si="677"/>
        <v>0.1341</v>
      </c>
    </row>
    <row r="21692" spans="1:9" hidden="1">
      <c r="A21692" s="115" t="s">
        <v>55171</v>
      </c>
      <c r="B21692" s="115" t="s">
        <v>55172</v>
      </c>
      <c r="C21692" s="115" t="s">
        <v>55173</v>
      </c>
      <c r="D21692" s="115" t="s">
        <v>2038</v>
      </c>
      <c r="E21692" s="115">
        <v>23.659300000000002</v>
      </c>
      <c r="F21692" s="674">
        <v>293.83600000000001</v>
      </c>
      <c r="G21692" s="674">
        <v>295.84500000000003</v>
      </c>
      <c r="H21692" s="115">
        <f t="shared" si="676"/>
        <v>1.0068371472522089</v>
      </c>
      <c r="I21692" s="115">
        <f t="shared" si="677"/>
        <v>23.821100000000001</v>
      </c>
    </row>
    <row r="21693" spans="1:9" hidden="1">
      <c r="A21693" s="115" t="s">
        <v>55174</v>
      </c>
      <c r="B21693" s="115" t="s">
        <v>55175</v>
      </c>
      <c r="C21693" s="115" t="s">
        <v>55176</v>
      </c>
      <c r="D21693" s="115" t="s">
        <v>1138</v>
      </c>
      <c r="E21693" s="115">
        <v>2.0327999999999999</v>
      </c>
      <c r="F21693" s="674">
        <v>293.83600000000001</v>
      </c>
      <c r="G21693" s="674">
        <v>295.84500000000003</v>
      </c>
      <c r="H21693" s="115">
        <f t="shared" si="676"/>
        <v>1.0068371472522089</v>
      </c>
      <c r="I21693" s="115">
        <f t="shared" si="677"/>
        <v>2.0467</v>
      </c>
    </row>
    <row r="21694" spans="1:9" hidden="1">
      <c r="A21694" s="115" t="s">
        <v>55177</v>
      </c>
      <c r="B21694" s="115" t="s">
        <v>55178</v>
      </c>
      <c r="C21694" s="115" t="s">
        <v>55179</v>
      </c>
      <c r="D21694" s="115" t="s">
        <v>1138</v>
      </c>
      <c r="E21694" s="115">
        <v>0.55459999999999998</v>
      </c>
      <c r="F21694" s="674">
        <v>293.83600000000001</v>
      </c>
      <c r="G21694" s="674">
        <v>295.84500000000003</v>
      </c>
      <c r="H21694" s="115">
        <f t="shared" si="676"/>
        <v>1.0068371472522089</v>
      </c>
      <c r="I21694" s="115">
        <f t="shared" si="677"/>
        <v>0.55840000000000001</v>
      </c>
    </row>
    <row r="21695" spans="1:9" hidden="1">
      <c r="A21695" s="115" t="s">
        <v>55180</v>
      </c>
      <c r="B21695" s="115" t="s">
        <v>55181</v>
      </c>
      <c r="C21695" s="115" t="s">
        <v>55182</v>
      </c>
      <c r="D21695" s="115" t="s">
        <v>1138</v>
      </c>
      <c r="E21695" s="115">
        <v>0.1232</v>
      </c>
      <c r="F21695" s="674">
        <v>293.83600000000001</v>
      </c>
      <c r="G21695" s="674">
        <v>295.84500000000003</v>
      </c>
      <c r="H21695" s="115">
        <f t="shared" si="676"/>
        <v>1.0068371472522089</v>
      </c>
      <c r="I21695" s="115">
        <f t="shared" si="677"/>
        <v>0.124</v>
      </c>
    </row>
    <row r="21696" spans="1:9" hidden="1">
      <c r="A21696" s="115" t="s">
        <v>55183</v>
      </c>
      <c r="B21696" s="115" t="s">
        <v>55184</v>
      </c>
      <c r="C21696" s="115" t="s">
        <v>55185</v>
      </c>
      <c r="D21696" s="115" t="s">
        <v>1138</v>
      </c>
      <c r="E21696" s="115">
        <v>2.3816999999999999</v>
      </c>
      <c r="F21696" s="674">
        <v>293.83600000000001</v>
      </c>
      <c r="G21696" s="674">
        <v>295.84500000000003</v>
      </c>
      <c r="H21696" s="115">
        <f t="shared" si="676"/>
        <v>1.0068371472522089</v>
      </c>
      <c r="I21696" s="115">
        <f t="shared" si="677"/>
        <v>2.3980000000000001</v>
      </c>
    </row>
    <row r="21697" spans="1:9" hidden="1">
      <c r="A21697" s="115" t="s">
        <v>55186</v>
      </c>
      <c r="B21697" s="115" t="s">
        <v>55187</v>
      </c>
      <c r="C21697" s="115" t="s">
        <v>55188</v>
      </c>
      <c r="D21697" s="115" t="s">
        <v>1138</v>
      </c>
      <c r="E21697" s="115">
        <v>118.47369999999999</v>
      </c>
      <c r="F21697" s="674">
        <v>293.83600000000001</v>
      </c>
      <c r="G21697" s="674">
        <v>295.84500000000003</v>
      </c>
      <c r="H21697" s="115">
        <f t="shared" si="676"/>
        <v>1.0068371472522089</v>
      </c>
      <c r="I21697" s="115">
        <f t="shared" si="677"/>
        <v>119.2837</v>
      </c>
    </row>
    <row r="21698" spans="1:9" hidden="1">
      <c r="A21698" s="115" t="s">
        <v>55189</v>
      </c>
      <c r="B21698" s="115" t="s">
        <v>55190</v>
      </c>
      <c r="C21698" s="115" t="s">
        <v>55191</v>
      </c>
      <c r="D21698" s="115" t="s">
        <v>1138</v>
      </c>
      <c r="E21698" s="115">
        <v>2.9491000000000001</v>
      </c>
      <c r="F21698" s="674">
        <v>293.83600000000001</v>
      </c>
      <c r="G21698" s="674">
        <v>295.84500000000003</v>
      </c>
      <c r="H21698" s="115">
        <f t="shared" si="676"/>
        <v>1.0068371472522089</v>
      </c>
      <c r="I21698" s="115">
        <f t="shared" si="677"/>
        <v>2.9693000000000001</v>
      </c>
    </row>
    <row r="21699" spans="1:9" hidden="1">
      <c r="A21699" s="115" t="s">
        <v>55192</v>
      </c>
      <c r="B21699" s="115" t="s">
        <v>55193</v>
      </c>
      <c r="C21699" s="115" t="s">
        <v>55194</v>
      </c>
      <c r="D21699" s="115" t="s">
        <v>1138</v>
      </c>
      <c r="E21699" s="115">
        <v>417.18669999999997</v>
      </c>
      <c r="F21699" s="674">
        <v>293.83600000000001</v>
      </c>
      <c r="G21699" s="674">
        <v>295.84500000000003</v>
      </c>
      <c r="H21699" s="115">
        <f t="shared" si="676"/>
        <v>1.0068371472522089</v>
      </c>
      <c r="I21699" s="115">
        <f t="shared" si="677"/>
        <v>420.03910000000002</v>
      </c>
    </row>
    <row r="21700" spans="1:9" hidden="1">
      <c r="A21700" s="115" t="s">
        <v>55195</v>
      </c>
      <c r="B21700" s="115" t="s">
        <v>55196</v>
      </c>
      <c r="C21700" s="115" t="s">
        <v>55197</v>
      </c>
      <c r="D21700" s="115" t="s">
        <v>1138</v>
      </c>
      <c r="E21700" s="115">
        <v>16.655100000000001</v>
      </c>
      <c r="F21700" s="674">
        <v>293.83600000000001</v>
      </c>
      <c r="G21700" s="674">
        <v>295.84500000000003</v>
      </c>
      <c r="H21700" s="115">
        <f t="shared" si="676"/>
        <v>1.0068371472522089</v>
      </c>
      <c r="I21700" s="115">
        <f t="shared" si="677"/>
        <v>16.768999999999998</v>
      </c>
    </row>
    <row r="21701" spans="1:9" hidden="1">
      <c r="A21701" s="115" t="s">
        <v>55198</v>
      </c>
      <c r="B21701" s="115" t="s">
        <v>55199</v>
      </c>
      <c r="C21701" s="115" t="s">
        <v>55200</v>
      </c>
      <c r="D21701" s="115" t="s">
        <v>1138</v>
      </c>
      <c r="E21701" s="115">
        <v>138.41589999999999</v>
      </c>
      <c r="F21701" s="674">
        <v>293.83600000000001</v>
      </c>
      <c r="G21701" s="674">
        <v>295.84500000000003</v>
      </c>
      <c r="H21701" s="115">
        <f t="shared" ref="H21701:H21764" si="678">G21701/F21701</f>
        <v>1.0068371472522089</v>
      </c>
      <c r="I21701" s="115">
        <f t="shared" ref="I21701:I21764" si="679">ROUND(H21701*E21701,4)</f>
        <v>139.3623</v>
      </c>
    </row>
    <row r="21702" spans="1:9" hidden="1">
      <c r="A21702" s="115" t="s">
        <v>55201</v>
      </c>
      <c r="B21702" s="115" t="s">
        <v>55202</v>
      </c>
      <c r="C21702" s="115" t="s">
        <v>55203</v>
      </c>
      <c r="D21702" s="115" t="s">
        <v>1138</v>
      </c>
      <c r="E21702" s="115">
        <v>294.11750000000001</v>
      </c>
      <c r="F21702" s="674">
        <v>293.83600000000001</v>
      </c>
      <c r="G21702" s="674">
        <v>295.84500000000003</v>
      </c>
      <c r="H21702" s="115">
        <f t="shared" si="678"/>
        <v>1.0068371472522089</v>
      </c>
      <c r="I21702" s="115">
        <f t="shared" si="679"/>
        <v>296.1284</v>
      </c>
    </row>
    <row r="21703" spans="1:9" hidden="1">
      <c r="A21703" s="115" t="s">
        <v>55204</v>
      </c>
      <c r="B21703" s="115" t="s">
        <v>55205</v>
      </c>
      <c r="C21703" s="115" t="s">
        <v>55206</v>
      </c>
      <c r="D21703" s="115" t="s">
        <v>1138</v>
      </c>
      <c r="E21703" s="115">
        <v>538.50429999999994</v>
      </c>
      <c r="F21703" s="674">
        <v>293.83600000000001</v>
      </c>
      <c r="G21703" s="674">
        <v>295.84500000000003</v>
      </c>
      <c r="H21703" s="115">
        <f t="shared" si="678"/>
        <v>1.0068371472522089</v>
      </c>
      <c r="I21703" s="115">
        <f t="shared" si="679"/>
        <v>542.18610000000001</v>
      </c>
    </row>
    <row r="21704" spans="1:9" hidden="1">
      <c r="A21704" s="115" t="s">
        <v>55207</v>
      </c>
      <c r="B21704" s="115" t="s">
        <v>55208</v>
      </c>
      <c r="C21704" s="115" t="s">
        <v>55209</v>
      </c>
      <c r="D21704" s="115" t="s">
        <v>1138</v>
      </c>
      <c r="E21704" s="115">
        <v>28.418800000000001</v>
      </c>
      <c r="F21704" s="674">
        <v>293.83600000000001</v>
      </c>
      <c r="G21704" s="674">
        <v>295.84500000000003</v>
      </c>
      <c r="H21704" s="115">
        <f t="shared" si="678"/>
        <v>1.0068371472522089</v>
      </c>
      <c r="I21704" s="115">
        <f t="shared" si="679"/>
        <v>28.613099999999999</v>
      </c>
    </row>
    <row r="21705" spans="1:9" hidden="1">
      <c r="A21705" s="115" t="s">
        <v>55210</v>
      </c>
      <c r="B21705" s="115" t="s">
        <v>55211</v>
      </c>
      <c r="C21705" s="115" t="s">
        <v>55212</v>
      </c>
      <c r="D21705" s="115" t="s">
        <v>1138</v>
      </c>
      <c r="E21705" s="115">
        <v>113.55119999999999</v>
      </c>
      <c r="F21705" s="674">
        <v>293.83600000000001</v>
      </c>
      <c r="G21705" s="674">
        <v>295.84500000000003</v>
      </c>
      <c r="H21705" s="115">
        <f t="shared" si="678"/>
        <v>1.0068371472522089</v>
      </c>
      <c r="I21705" s="115">
        <f t="shared" si="679"/>
        <v>114.3276</v>
      </c>
    </row>
    <row r="21706" spans="1:9" hidden="1">
      <c r="A21706" s="115" t="s">
        <v>55213</v>
      </c>
      <c r="B21706" s="115" t="s">
        <v>55214</v>
      </c>
      <c r="C21706" s="115" t="s">
        <v>55215</v>
      </c>
      <c r="D21706" s="115" t="s">
        <v>1138</v>
      </c>
      <c r="E21706" s="115">
        <v>294.47480000000002</v>
      </c>
      <c r="F21706" s="674">
        <v>293.83600000000001</v>
      </c>
      <c r="G21706" s="674">
        <v>295.84500000000003</v>
      </c>
      <c r="H21706" s="115">
        <f t="shared" si="678"/>
        <v>1.0068371472522089</v>
      </c>
      <c r="I21706" s="115">
        <f t="shared" si="679"/>
        <v>296.48820000000001</v>
      </c>
    </row>
    <row r="21707" spans="1:9" hidden="1">
      <c r="A21707" s="115" t="s">
        <v>55216</v>
      </c>
      <c r="B21707" s="115" t="s">
        <v>55217</v>
      </c>
      <c r="C21707" s="115" t="s">
        <v>55218</v>
      </c>
      <c r="D21707" s="115" t="s">
        <v>1138</v>
      </c>
      <c r="E21707" s="115">
        <v>602.04039999999998</v>
      </c>
      <c r="F21707" s="674">
        <v>293.83600000000001</v>
      </c>
      <c r="G21707" s="674">
        <v>295.84500000000003</v>
      </c>
      <c r="H21707" s="115">
        <f t="shared" si="678"/>
        <v>1.0068371472522089</v>
      </c>
      <c r="I21707" s="115">
        <f t="shared" si="679"/>
        <v>606.15660000000003</v>
      </c>
    </row>
    <row r="21708" spans="1:9" hidden="1">
      <c r="A21708" s="115" t="s">
        <v>55219</v>
      </c>
      <c r="B21708" s="115" t="s">
        <v>55220</v>
      </c>
      <c r="C21708" s="115" t="s">
        <v>55221</v>
      </c>
      <c r="D21708" s="115" t="s">
        <v>1138</v>
      </c>
      <c r="E21708" s="115">
        <v>247.39189999999999</v>
      </c>
      <c r="F21708" s="674">
        <v>293.83600000000001</v>
      </c>
      <c r="G21708" s="674">
        <v>295.84500000000003</v>
      </c>
      <c r="H21708" s="115">
        <f t="shared" si="678"/>
        <v>1.0068371472522089</v>
      </c>
      <c r="I21708" s="115">
        <f t="shared" si="679"/>
        <v>249.08340000000001</v>
      </c>
    </row>
    <row r="21709" spans="1:9" hidden="1">
      <c r="A21709" s="115" t="s">
        <v>55222</v>
      </c>
      <c r="B21709" s="115" t="s">
        <v>55223</v>
      </c>
      <c r="C21709" s="115" t="s">
        <v>55224</v>
      </c>
      <c r="D21709" s="115" t="s">
        <v>1138</v>
      </c>
      <c r="E21709" s="115">
        <v>1087.3378</v>
      </c>
      <c r="F21709" s="674">
        <v>293.83600000000001</v>
      </c>
      <c r="G21709" s="674">
        <v>295.84500000000003</v>
      </c>
      <c r="H21709" s="115">
        <f t="shared" si="678"/>
        <v>1.0068371472522089</v>
      </c>
      <c r="I21709" s="115">
        <f t="shared" si="679"/>
        <v>1094.7720999999999</v>
      </c>
    </row>
    <row r="21710" spans="1:9" hidden="1">
      <c r="A21710" s="115" t="s">
        <v>55225</v>
      </c>
      <c r="B21710" s="115" t="s">
        <v>55226</v>
      </c>
      <c r="C21710" s="115" t="s">
        <v>55227</v>
      </c>
      <c r="D21710" s="115" t="s">
        <v>1138</v>
      </c>
      <c r="E21710" s="115">
        <v>77.538300000000007</v>
      </c>
      <c r="F21710" s="674">
        <v>293.83600000000001</v>
      </c>
      <c r="G21710" s="674">
        <v>295.84500000000003</v>
      </c>
      <c r="H21710" s="115">
        <f t="shared" si="678"/>
        <v>1.0068371472522089</v>
      </c>
      <c r="I21710" s="115">
        <f t="shared" si="679"/>
        <v>78.068399999999997</v>
      </c>
    </row>
    <row r="21711" spans="1:9" hidden="1">
      <c r="A21711" s="115" t="s">
        <v>55228</v>
      </c>
      <c r="B21711" s="115" t="s">
        <v>55229</v>
      </c>
      <c r="C21711" s="115" t="s">
        <v>55230</v>
      </c>
      <c r="D21711" s="115" t="s">
        <v>1138</v>
      </c>
      <c r="E21711" s="115">
        <v>33.217199999999998</v>
      </c>
      <c r="F21711" s="674">
        <v>293.83600000000001</v>
      </c>
      <c r="G21711" s="674">
        <v>295.84500000000003</v>
      </c>
      <c r="H21711" s="115">
        <f t="shared" si="678"/>
        <v>1.0068371472522089</v>
      </c>
      <c r="I21711" s="115">
        <f t="shared" si="679"/>
        <v>33.444299999999998</v>
      </c>
    </row>
    <row r="21712" spans="1:9" hidden="1">
      <c r="A21712" s="115" t="s">
        <v>55231</v>
      </c>
      <c r="B21712" s="115" t="s">
        <v>55232</v>
      </c>
      <c r="C21712" s="115" t="s">
        <v>55233</v>
      </c>
      <c r="D21712" s="115" t="s">
        <v>1138</v>
      </c>
      <c r="E21712" s="115">
        <v>200.40770000000001</v>
      </c>
      <c r="F21712" s="674">
        <v>293.83600000000001</v>
      </c>
      <c r="G21712" s="674">
        <v>295.84500000000003</v>
      </c>
      <c r="H21712" s="115">
        <f t="shared" si="678"/>
        <v>1.0068371472522089</v>
      </c>
      <c r="I21712" s="115">
        <f t="shared" si="679"/>
        <v>201.77789999999999</v>
      </c>
    </row>
    <row r="21713" spans="1:9" hidden="1">
      <c r="A21713" s="115" t="s">
        <v>55234</v>
      </c>
      <c r="B21713" s="115" t="s">
        <v>55235</v>
      </c>
      <c r="C21713" s="115" t="s">
        <v>55236</v>
      </c>
      <c r="D21713" s="115" t="s">
        <v>1138</v>
      </c>
      <c r="E21713" s="115">
        <v>158.64769999999999</v>
      </c>
      <c r="F21713" s="674">
        <v>293.83600000000001</v>
      </c>
      <c r="G21713" s="674">
        <v>295.84500000000003</v>
      </c>
      <c r="H21713" s="115">
        <f t="shared" si="678"/>
        <v>1.0068371472522089</v>
      </c>
      <c r="I21713" s="115">
        <f t="shared" si="679"/>
        <v>159.73240000000001</v>
      </c>
    </row>
    <row r="21714" spans="1:9" hidden="1">
      <c r="A21714" s="115" t="s">
        <v>55237</v>
      </c>
      <c r="B21714" s="115" t="s">
        <v>55238</v>
      </c>
      <c r="C21714" s="115" t="s">
        <v>55239</v>
      </c>
      <c r="D21714" s="115" t="s">
        <v>1138</v>
      </c>
      <c r="E21714" s="115">
        <v>1829.1107999999999</v>
      </c>
      <c r="F21714" s="674">
        <v>293.83600000000001</v>
      </c>
      <c r="G21714" s="674">
        <v>295.84500000000003</v>
      </c>
      <c r="H21714" s="115">
        <f t="shared" si="678"/>
        <v>1.0068371472522089</v>
      </c>
      <c r="I21714" s="115">
        <f t="shared" si="679"/>
        <v>1841.6167</v>
      </c>
    </row>
    <row r="21715" spans="1:9" hidden="1">
      <c r="A21715" s="115" t="s">
        <v>55240</v>
      </c>
      <c r="B21715" s="115" t="s">
        <v>55241</v>
      </c>
      <c r="C21715" s="115" t="s">
        <v>55242</v>
      </c>
      <c r="D21715" s="115" t="s">
        <v>1138</v>
      </c>
      <c r="E21715" s="115">
        <v>92.997900000000001</v>
      </c>
      <c r="F21715" s="674">
        <v>293.83600000000001</v>
      </c>
      <c r="G21715" s="674">
        <v>295.84500000000003</v>
      </c>
      <c r="H21715" s="115">
        <f t="shared" si="678"/>
        <v>1.0068371472522089</v>
      </c>
      <c r="I21715" s="115">
        <f t="shared" si="679"/>
        <v>93.633700000000005</v>
      </c>
    </row>
    <row r="21716" spans="1:9" hidden="1">
      <c r="A21716" s="115" t="s">
        <v>55243</v>
      </c>
      <c r="B21716" s="115" t="s">
        <v>55244</v>
      </c>
      <c r="C21716" s="115" t="s">
        <v>55245</v>
      </c>
      <c r="D21716" s="115" t="s">
        <v>1138</v>
      </c>
      <c r="E21716" s="115">
        <v>12</v>
      </c>
      <c r="F21716" s="674">
        <v>293.83600000000001</v>
      </c>
      <c r="G21716" s="674">
        <v>295.84500000000003</v>
      </c>
      <c r="H21716" s="115">
        <f t="shared" si="678"/>
        <v>1.0068371472522089</v>
      </c>
      <c r="I21716" s="115">
        <f t="shared" si="679"/>
        <v>12.082000000000001</v>
      </c>
    </row>
    <row r="21717" spans="1:9" hidden="1">
      <c r="A21717" s="115" t="s">
        <v>55246</v>
      </c>
      <c r="B21717" s="115" t="s">
        <v>55247</v>
      </c>
      <c r="C21717" s="115" t="s">
        <v>55248</v>
      </c>
      <c r="D21717" s="115" t="s">
        <v>1138</v>
      </c>
      <c r="E21717" s="115">
        <v>3.5</v>
      </c>
      <c r="F21717" s="674">
        <v>293.83600000000001</v>
      </c>
      <c r="G21717" s="674">
        <v>295.84500000000003</v>
      </c>
      <c r="H21717" s="115">
        <f t="shared" si="678"/>
        <v>1.0068371472522089</v>
      </c>
      <c r="I21717" s="115">
        <f t="shared" si="679"/>
        <v>3.5238999999999998</v>
      </c>
    </row>
    <row r="21718" spans="1:9" hidden="1">
      <c r="A21718" s="115" t="s">
        <v>55249</v>
      </c>
      <c r="B21718" s="115" t="s">
        <v>55250</v>
      </c>
      <c r="C21718" s="115" t="s">
        <v>55251</v>
      </c>
      <c r="D21718" s="115" t="s">
        <v>1138</v>
      </c>
      <c r="E21718" s="115">
        <v>4.5</v>
      </c>
      <c r="F21718" s="674">
        <v>293.83600000000001</v>
      </c>
      <c r="G21718" s="674">
        <v>295.84500000000003</v>
      </c>
      <c r="H21718" s="115">
        <f t="shared" si="678"/>
        <v>1.0068371472522089</v>
      </c>
      <c r="I21718" s="115">
        <f t="shared" si="679"/>
        <v>4.5308000000000002</v>
      </c>
    </row>
    <row r="21719" spans="1:9" hidden="1">
      <c r="A21719" s="115" t="s">
        <v>55252</v>
      </c>
      <c r="B21719" s="115" t="s">
        <v>55253</v>
      </c>
      <c r="C21719" s="115" t="s">
        <v>55254</v>
      </c>
      <c r="D21719" s="115" t="s">
        <v>1138</v>
      </c>
      <c r="E21719" s="115">
        <v>6.8994</v>
      </c>
      <c r="F21719" s="674">
        <v>293.83600000000001</v>
      </c>
      <c r="G21719" s="674">
        <v>295.84500000000003</v>
      </c>
      <c r="H21719" s="115">
        <f t="shared" si="678"/>
        <v>1.0068371472522089</v>
      </c>
      <c r="I21719" s="115">
        <f t="shared" si="679"/>
        <v>6.9466000000000001</v>
      </c>
    </row>
    <row r="21720" spans="1:9" hidden="1">
      <c r="A21720" s="115" t="s">
        <v>55255</v>
      </c>
      <c r="B21720" s="115" t="s">
        <v>55256</v>
      </c>
      <c r="C21720" s="115" t="s">
        <v>54956</v>
      </c>
      <c r="D21720" s="115" t="s">
        <v>1138</v>
      </c>
      <c r="E21720" s="115">
        <v>7.7923999999999998</v>
      </c>
      <c r="F21720" s="674">
        <v>293.83600000000001</v>
      </c>
      <c r="G21720" s="674">
        <v>295.84500000000003</v>
      </c>
      <c r="H21720" s="115">
        <f t="shared" si="678"/>
        <v>1.0068371472522089</v>
      </c>
      <c r="I21720" s="115">
        <f t="shared" si="679"/>
        <v>7.8456999999999999</v>
      </c>
    </row>
    <row r="21721" spans="1:9" hidden="1">
      <c r="A21721" s="115" t="s">
        <v>55257</v>
      </c>
      <c r="B21721" s="115" t="s">
        <v>55258</v>
      </c>
      <c r="C21721" s="115" t="s">
        <v>54959</v>
      </c>
      <c r="D21721" s="115" t="s">
        <v>1138</v>
      </c>
      <c r="E21721" s="115">
        <v>11.5442</v>
      </c>
      <c r="F21721" s="674">
        <v>293.83600000000001</v>
      </c>
      <c r="G21721" s="674">
        <v>295.84500000000003</v>
      </c>
      <c r="H21721" s="115">
        <f t="shared" si="678"/>
        <v>1.0068371472522089</v>
      </c>
      <c r="I21721" s="115">
        <f t="shared" si="679"/>
        <v>11.623100000000001</v>
      </c>
    </row>
    <row r="21722" spans="1:9" hidden="1">
      <c r="A21722" s="115" t="s">
        <v>55259</v>
      </c>
      <c r="B21722" s="115" t="s">
        <v>55260</v>
      </c>
      <c r="C21722" s="115" t="s">
        <v>54962</v>
      </c>
      <c r="D21722" s="115" t="s">
        <v>1138</v>
      </c>
      <c r="E21722" s="115">
        <v>3.8961999999999999</v>
      </c>
      <c r="F21722" s="674">
        <v>293.83600000000001</v>
      </c>
      <c r="G21722" s="674">
        <v>295.84500000000003</v>
      </c>
      <c r="H21722" s="115">
        <f t="shared" si="678"/>
        <v>1.0068371472522089</v>
      </c>
      <c r="I21722" s="115">
        <f t="shared" si="679"/>
        <v>3.9228000000000001</v>
      </c>
    </row>
    <row r="21723" spans="1:9" hidden="1">
      <c r="A21723" s="115" t="s">
        <v>55261</v>
      </c>
      <c r="B21723" s="115" t="s">
        <v>55262</v>
      </c>
      <c r="C21723" s="115" t="s">
        <v>54965</v>
      </c>
      <c r="D21723" s="115" t="s">
        <v>1138</v>
      </c>
      <c r="E21723" s="115">
        <v>29.7789</v>
      </c>
      <c r="F21723" s="674">
        <v>293.83600000000001</v>
      </c>
      <c r="G21723" s="674">
        <v>295.84500000000003</v>
      </c>
      <c r="H21723" s="115">
        <f t="shared" si="678"/>
        <v>1.0068371472522089</v>
      </c>
      <c r="I21723" s="115">
        <f t="shared" si="679"/>
        <v>29.982500000000002</v>
      </c>
    </row>
    <row r="21724" spans="1:9" hidden="1">
      <c r="A21724" s="115" t="s">
        <v>55263</v>
      </c>
      <c r="B21724" s="115" t="s">
        <v>55264</v>
      </c>
      <c r="C21724" s="115" t="s">
        <v>54968</v>
      </c>
      <c r="D21724" s="115" t="s">
        <v>1138</v>
      </c>
      <c r="E21724" s="115">
        <v>3.8961999999999999</v>
      </c>
      <c r="F21724" s="674">
        <v>293.83600000000001</v>
      </c>
      <c r="G21724" s="674">
        <v>295.84500000000003</v>
      </c>
      <c r="H21724" s="115">
        <f t="shared" si="678"/>
        <v>1.0068371472522089</v>
      </c>
      <c r="I21724" s="115">
        <f t="shared" si="679"/>
        <v>3.9228000000000001</v>
      </c>
    </row>
    <row r="21725" spans="1:9" hidden="1">
      <c r="A21725" s="115" t="s">
        <v>55265</v>
      </c>
      <c r="B21725" s="115" t="s">
        <v>55266</v>
      </c>
      <c r="C21725" s="115" t="s">
        <v>54971</v>
      </c>
      <c r="D21725" s="115" t="s">
        <v>1138</v>
      </c>
      <c r="E21725" s="115">
        <v>11.5442</v>
      </c>
      <c r="F21725" s="674">
        <v>293.83600000000001</v>
      </c>
      <c r="G21725" s="674">
        <v>295.84500000000003</v>
      </c>
      <c r="H21725" s="115">
        <f t="shared" si="678"/>
        <v>1.0068371472522089</v>
      </c>
      <c r="I21725" s="115">
        <f t="shared" si="679"/>
        <v>11.623100000000001</v>
      </c>
    </row>
    <row r="21726" spans="1:9" hidden="1">
      <c r="A21726" s="115" t="s">
        <v>55267</v>
      </c>
      <c r="B21726" s="115" t="s">
        <v>55268</v>
      </c>
      <c r="C21726" s="115" t="s">
        <v>54974</v>
      </c>
      <c r="D21726" s="115" t="s">
        <v>1138</v>
      </c>
      <c r="E21726" s="115">
        <v>7.6481000000000003</v>
      </c>
      <c r="F21726" s="674">
        <v>293.83600000000001</v>
      </c>
      <c r="G21726" s="674">
        <v>295.84500000000003</v>
      </c>
      <c r="H21726" s="115">
        <f t="shared" si="678"/>
        <v>1.0068371472522089</v>
      </c>
      <c r="I21726" s="115">
        <f t="shared" si="679"/>
        <v>7.7004000000000001</v>
      </c>
    </row>
    <row r="21727" spans="1:9" hidden="1">
      <c r="A21727" s="115" t="s">
        <v>55269</v>
      </c>
      <c r="B21727" s="115" t="s">
        <v>55270</v>
      </c>
      <c r="C21727" s="115" t="s">
        <v>54977</v>
      </c>
      <c r="D21727" s="115" t="s">
        <v>1138</v>
      </c>
      <c r="E21727" s="115">
        <v>38.384599999999999</v>
      </c>
      <c r="F21727" s="674">
        <v>293.83600000000001</v>
      </c>
      <c r="G21727" s="674">
        <v>295.84500000000003</v>
      </c>
      <c r="H21727" s="115">
        <f t="shared" si="678"/>
        <v>1.0068371472522089</v>
      </c>
      <c r="I21727" s="115">
        <f t="shared" si="679"/>
        <v>38.646999999999998</v>
      </c>
    </row>
    <row r="21728" spans="1:9" hidden="1">
      <c r="A21728" s="115" t="s">
        <v>55271</v>
      </c>
      <c r="B21728" s="115" t="s">
        <v>55272</v>
      </c>
      <c r="C21728" s="115" t="s">
        <v>54980</v>
      </c>
      <c r="D21728" s="115" t="s">
        <v>1138</v>
      </c>
      <c r="E21728" s="115">
        <v>2.4531999999999998</v>
      </c>
      <c r="F21728" s="674">
        <v>293.83600000000001</v>
      </c>
      <c r="G21728" s="674">
        <v>295.84500000000003</v>
      </c>
      <c r="H21728" s="115">
        <f t="shared" si="678"/>
        <v>1.0068371472522089</v>
      </c>
      <c r="I21728" s="115">
        <f t="shared" si="679"/>
        <v>2.4700000000000002</v>
      </c>
    </row>
    <row r="21729" spans="1:9" hidden="1">
      <c r="A21729" s="115" t="s">
        <v>55273</v>
      </c>
      <c r="B21729" s="115" t="s">
        <v>55274</v>
      </c>
      <c r="C21729" s="115" t="s">
        <v>54983</v>
      </c>
      <c r="D21729" s="115" t="s">
        <v>1138</v>
      </c>
      <c r="E21729" s="115">
        <v>57.721200000000003</v>
      </c>
      <c r="F21729" s="674">
        <v>293.83600000000001</v>
      </c>
      <c r="G21729" s="674">
        <v>295.84500000000003</v>
      </c>
      <c r="H21729" s="115">
        <f t="shared" si="678"/>
        <v>1.0068371472522089</v>
      </c>
      <c r="I21729" s="115">
        <f t="shared" si="679"/>
        <v>58.1158</v>
      </c>
    </row>
    <row r="21730" spans="1:9" hidden="1">
      <c r="A21730" s="115" t="s">
        <v>55275</v>
      </c>
      <c r="B21730" s="115" t="s">
        <v>55276</v>
      </c>
      <c r="C21730" s="115" t="s">
        <v>54986</v>
      </c>
      <c r="D21730" s="115" t="s">
        <v>2038</v>
      </c>
      <c r="E21730" s="115">
        <v>2.8860999999999999</v>
      </c>
      <c r="F21730" s="674">
        <v>293.83600000000001</v>
      </c>
      <c r="G21730" s="674">
        <v>295.84500000000003</v>
      </c>
      <c r="H21730" s="115">
        <f t="shared" si="678"/>
        <v>1.0068371472522089</v>
      </c>
      <c r="I21730" s="115">
        <f t="shared" si="679"/>
        <v>2.9058000000000002</v>
      </c>
    </row>
    <row r="21731" spans="1:9" hidden="1">
      <c r="A21731" s="115" t="s">
        <v>55277</v>
      </c>
      <c r="B21731" s="115" t="s">
        <v>55278</v>
      </c>
      <c r="C21731" s="115" t="s">
        <v>54989</v>
      </c>
      <c r="D21731" s="115" t="s">
        <v>2116</v>
      </c>
      <c r="E21731" s="115">
        <v>2164.5450000000001</v>
      </c>
      <c r="F21731" s="674">
        <v>293.83600000000001</v>
      </c>
      <c r="G21731" s="674">
        <v>295.84500000000003</v>
      </c>
      <c r="H21731" s="115">
        <f t="shared" si="678"/>
        <v>1.0068371472522089</v>
      </c>
      <c r="I21731" s="115">
        <f t="shared" si="679"/>
        <v>2179.3443000000002</v>
      </c>
    </row>
    <row r="21732" spans="1:9" hidden="1">
      <c r="A21732" s="115" t="s">
        <v>55279</v>
      </c>
      <c r="B21732" s="115" t="s">
        <v>55280</v>
      </c>
      <c r="C21732" s="115" t="s">
        <v>54992</v>
      </c>
      <c r="D21732" s="115" t="s">
        <v>2116</v>
      </c>
      <c r="E21732" s="115">
        <v>2020.242</v>
      </c>
      <c r="F21732" s="674">
        <v>293.83600000000001</v>
      </c>
      <c r="G21732" s="674">
        <v>295.84500000000003</v>
      </c>
      <c r="H21732" s="115">
        <f t="shared" si="678"/>
        <v>1.0068371472522089</v>
      </c>
      <c r="I21732" s="115">
        <f t="shared" si="679"/>
        <v>2034.0546999999999</v>
      </c>
    </row>
    <row r="21733" spans="1:9" hidden="1">
      <c r="A21733" s="115" t="s">
        <v>55281</v>
      </c>
      <c r="B21733" s="115" t="s">
        <v>55282</v>
      </c>
      <c r="C21733" s="115" t="s">
        <v>54995</v>
      </c>
      <c r="D21733" s="115" t="s">
        <v>2116</v>
      </c>
      <c r="E21733" s="115">
        <v>2308.848</v>
      </c>
      <c r="F21733" s="674">
        <v>293.83600000000001</v>
      </c>
      <c r="G21733" s="674">
        <v>295.84500000000003</v>
      </c>
      <c r="H21733" s="115">
        <f t="shared" si="678"/>
        <v>1.0068371472522089</v>
      </c>
      <c r="I21733" s="115">
        <f t="shared" si="679"/>
        <v>2324.6338999999998</v>
      </c>
    </row>
    <row r="21734" spans="1:9" hidden="1">
      <c r="A21734" s="115" t="s">
        <v>55283</v>
      </c>
      <c r="B21734" s="115" t="s">
        <v>55284</v>
      </c>
      <c r="C21734" s="115" t="s">
        <v>54998</v>
      </c>
      <c r="D21734" s="115" t="s">
        <v>2116</v>
      </c>
      <c r="E21734" s="115">
        <v>845.17880000000002</v>
      </c>
      <c r="F21734" s="674">
        <v>293.83600000000001</v>
      </c>
      <c r="G21734" s="674">
        <v>295.84500000000003</v>
      </c>
      <c r="H21734" s="115">
        <f t="shared" si="678"/>
        <v>1.0068371472522089</v>
      </c>
      <c r="I21734" s="115">
        <f t="shared" si="679"/>
        <v>850.95740000000001</v>
      </c>
    </row>
    <row r="21735" spans="1:9" hidden="1">
      <c r="A21735" s="115" t="s">
        <v>55285</v>
      </c>
      <c r="B21735" s="115" t="s">
        <v>55286</v>
      </c>
      <c r="C21735" s="115" t="s">
        <v>55001</v>
      </c>
      <c r="D21735" s="115" t="s">
        <v>2116</v>
      </c>
      <c r="E21735" s="115">
        <v>3409.4050000000002</v>
      </c>
      <c r="F21735" s="674">
        <v>293.83600000000001</v>
      </c>
      <c r="G21735" s="674">
        <v>295.84500000000003</v>
      </c>
      <c r="H21735" s="115">
        <f t="shared" si="678"/>
        <v>1.0068371472522089</v>
      </c>
      <c r="I21735" s="115">
        <f t="shared" si="679"/>
        <v>3432.7156</v>
      </c>
    </row>
    <row r="21736" spans="1:9" hidden="1">
      <c r="A21736" s="115" t="s">
        <v>55287</v>
      </c>
      <c r="B21736" s="115" t="s">
        <v>55288</v>
      </c>
      <c r="C21736" s="115" t="s">
        <v>55004</v>
      </c>
      <c r="D21736" s="115" t="s">
        <v>2116</v>
      </c>
      <c r="E21736" s="115">
        <v>241.9308</v>
      </c>
      <c r="F21736" s="674">
        <v>293.83600000000001</v>
      </c>
      <c r="G21736" s="674">
        <v>295.84500000000003</v>
      </c>
      <c r="H21736" s="115">
        <f t="shared" si="678"/>
        <v>1.0068371472522089</v>
      </c>
      <c r="I21736" s="115">
        <f t="shared" si="679"/>
        <v>243.5849</v>
      </c>
    </row>
    <row r="21737" spans="1:9" hidden="1">
      <c r="A21737" s="115" t="s">
        <v>55289</v>
      </c>
      <c r="B21737" s="115" t="s">
        <v>55290</v>
      </c>
      <c r="C21737" s="115" t="s">
        <v>55007</v>
      </c>
      <c r="D21737" s="115" t="s">
        <v>2116</v>
      </c>
      <c r="E21737" s="115">
        <v>676.14300000000003</v>
      </c>
      <c r="F21737" s="674">
        <v>293.83600000000001</v>
      </c>
      <c r="G21737" s="674">
        <v>295.84500000000003</v>
      </c>
      <c r="H21737" s="115">
        <f t="shared" si="678"/>
        <v>1.0068371472522089</v>
      </c>
      <c r="I21737" s="115">
        <f t="shared" si="679"/>
        <v>680.76589999999999</v>
      </c>
    </row>
    <row r="21738" spans="1:9" hidden="1">
      <c r="A21738" s="115" t="s">
        <v>55291</v>
      </c>
      <c r="B21738" s="115" t="s">
        <v>55292</v>
      </c>
      <c r="C21738" s="115" t="s">
        <v>55010</v>
      </c>
      <c r="D21738" s="115" t="s">
        <v>2116</v>
      </c>
      <c r="E21738" s="115">
        <v>362.49599999999998</v>
      </c>
      <c r="F21738" s="674">
        <v>293.83600000000001</v>
      </c>
      <c r="G21738" s="674">
        <v>295.84500000000003</v>
      </c>
      <c r="H21738" s="115">
        <f t="shared" si="678"/>
        <v>1.0068371472522089</v>
      </c>
      <c r="I21738" s="115">
        <f t="shared" si="679"/>
        <v>364.9744</v>
      </c>
    </row>
    <row r="21739" spans="1:9" hidden="1">
      <c r="A21739" s="115" t="s">
        <v>55293</v>
      </c>
      <c r="B21739" s="115" t="s">
        <v>55294</v>
      </c>
      <c r="C21739" s="115" t="s">
        <v>55013</v>
      </c>
      <c r="D21739" s="115" t="s">
        <v>2116</v>
      </c>
      <c r="E21739" s="115">
        <v>186.93979999999999</v>
      </c>
      <c r="F21739" s="674">
        <v>293.83600000000001</v>
      </c>
      <c r="G21739" s="674">
        <v>295.84500000000003</v>
      </c>
      <c r="H21739" s="115">
        <f t="shared" si="678"/>
        <v>1.0068371472522089</v>
      </c>
      <c r="I21739" s="115">
        <f t="shared" si="679"/>
        <v>188.21789999999999</v>
      </c>
    </row>
    <row r="21740" spans="1:9" hidden="1">
      <c r="A21740" s="115" t="s">
        <v>55295</v>
      </c>
      <c r="B21740" s="115" t="s">
        <v>55296</v>
      </c>
      <c r="C21740" s="115" t="s">
        <v>55016</v>
      </c>
      <c r="D21740" s="115" t="s">
        <v>1138</v>
      </c>
      <c r="E21740" s="115">
        <v>9.2354000000000003</v>
      </c>
      <c r="F21740" s="674">
        <v>293.83600000000001</v>
      </c>
      <c r="G21740" s="674">
        <v>295.84500000000003</v>
      </c>
      <c r="H21740" s="115">
        <f t="shared" si="678"/>
        <v>1.0068371472522089</v>
      </c>
      <c r="I21740" s="115">
        <f t="shared" si="679"/>
        <v>9.2985000000000007</v>
      </c>
    </row>
    <row r="21741" spans="1:9" hidden="1">
      <c r="A21741" s="115" t="s">
        <v>55297</v>
      </c>
      <c r="B21741" s="115" t="s">
        <v>55298</v>
      </c>
      <c r="C21741" s="115" t="s">
        <v>55019</v>
      </c>
      <c r="D21741" s="115" t="s">
        <v>2116</v>
      </c>
      <c r="E21741" s="115">
        <v>346.3272</v>
      </c>
      <c r="F21741" s="674">
        <v>293.83600000000001</v>
      </c>
      <c r="G21741" s="674">
        <v>295.84500000000003</v>
      </c>
      <c r="H21741" s="115">
        <f t="shared" si="678"/>
        <v>1.0068371472522089</v>
      </c>
      <c r="I21741" s="115">
        <f t="shared" si="679"/>
        <v>348.69510000000002</v>
      </c>
    </row>
    <row r="21742" spans="1:9" hidden="1">
      <c r="A21742" s="115" t="s">
        <v>55299</v>
      </c>
      <c r="B21742" s="115" t="s">
        <v>55300</v>
      </c>
      <c r="C21742" s="115" t="s">
        <v>55022</v>
      </c>
      <c r="D21742" s="115" t="s">
        <v>2038</v>
      </c>
      <c r="E21742" s="115">
        <v>0.85570000000000002</v>
      </c>
      <c r="F21742" s="674">
        <v>293.83600000000001</v>
      </c>
      <c r="G21742" s="674">
        <v>295.84500000000003</v>
      </c>
      <c r="H21742" s="115">
        <f t="shared" si="678"/>
        <v>1.0068371472522089</v>
      </c>
      <c r="I21742" s="115">
        <f t="shared" si="679"/>
        <v>0.86160000000000003</v>
      </c>
    </row>
    <row r="21743" spans="1:9" hidden="1">
      <c r="A21743" s="115" t="s">
        <v>55301</v>
      </c>
      <c r="B21743" s="115" t="s">
        <v>55302</v>
      </c>
      <c r="C21743" s="115" t="s">
        <v>55025</v>
      </c>
      <c r="D21743" s="115" t="s">
        <v>1138</v>
      </c>
      <c r="E21743" s="115">
        <v>15.392799999999999</v>
      </c>
      <c r="F21743" s="674">
        <v>293.83600000000001</v>
      </c>
      <c r="G21743" s="674">
        <v>295.84500000000003</v>
      </c>
      <c r="H21743" s="115">
        <f t="shared" si="678"/>
        <v>1.0068371472522089</v>
      </c>
      <c r="I21743" s="115">
        <f t="shared" si="679"/>
        <v>15.497999999999999</v>
      </c>
    </row>
    <row r="21744" spans="1:9" hidden="1">
      <c r="A21744" s="115" t="s">
        <v>55303</v>
      </c>
      <c r="B21744" s="115" t="s">
        <v>55304</v>
      </c>
      <c r="C21744" s="115" t="s">
        <v>55028</v>
      </c>
      <c r="D21744" s="115" t="s">
        <v>1138</v>
      </c>
      <c r="E21744" s="115">
        <v>15.392799999999999</v>
      </c>
      <c r="F21744" s="674">
        <v>293.83600000000001</v>
      </c>
      <c r="G21744" s="674">
        <v>295.84500000000003</v>
      </c>
      <c r="H21744" s="115">
        <f t="shared" si="678"/>
        <v>1.0068371472522089</v>
      </c>
      <c r="I21744" s="115">
        <f t="shared" si="679"/>
        <v>15.497999999999999</v>
      </c>
    </row>
    <row r="21745" spans="1:9" hidden="1">
      <c r="A21745" s="115" t="s">
        <v>55305</v>
      </c>
      <c r="B21745" s="115" t="s">
        <v>55306</v>
      </c>
      <c r="C21745" s="115" t="s">
        <v>55031</v>
      </c>
      <c r="D21745" s="115" t="s">
        <v>1138</v>
      </c>
      <c r="E21745" s="115">
        <v>16.4924</v>
      </c>
      <c r="F21745" s="674">
        <v>293.83600000000001</v>
      </c>
      <c r="G21745" s="674">
        <v>295.84500000000003</v>
      </c>
      <c r="H21745" s="115">
        <f t="shared" si="678"/>
        <v>1.0068371472522089</v>
      </c>
      <c r="I21745" s="115">
        <f t="shared" si="679"/>
        <v>16.6052</v>
      </c>
    </row>
    <row r="21746" spans="1:9" hidden="1">
      <c r="A21746" s="115" t="s">
        <v>55307</v>
      </c>
      <c r="B21746" s="115" t="s">
        <v>55308</v>
      </c>
      <c r="C21746" s="115" t="s">
        <v>55034</v>
      </c>
      <c r="D21746" s="115" t="s">
        <v>1138</v>
      </c>
      <c r="E21746" s="115">
        <v>38.481299999999997</v>
      </c>
      <c r="F21746" s="674">
        <v>293.83600000000001</v>
      </c>
      <c r="G21746" s="674">
        <v>295.84500000000003</v>
      </c>
      <c r="H21746" s="115">
        <f t="shared" si="678"/>
        <v>1.0068371472522089</v>
      </c>
      <c r="I21746" s="115">
        <f t="shared" si="679"/>
        <v>38.744399999999999</v>
      </c>
    </row>
    <row r="21747" spans="1:9" hidden="1">
      <c r="A21747" s="115" t="s">
        <v>55309</v>
      </c>
      <c r="B21747" s="115" t="s">
        <v>55310</v>
      </c>
      <c r="C21747" s="115" t="s">
        <v>55037</v>
      </c>
      <c r="D21747" s="115" t="s">
        <v>1138</v>
      </c>
      <c r="E21747" s="115">
        <v>153.9237</v>
      </c>
      <c r="F21747" s="674">
        <v>293.83600000000001</v>
      </c>
      <c r="G21747" s="674">
        <v>295.84500000000003</v>
      </c>
      <c r="H21747" s="115">
        <f t="shared" si="678"/>
        <v>1.0068371472522089</v>
      </c>
      <c r="I21747" s="115">
        <f t="shared" si="679"/>
        <v>154.9761</v>
      </c>
    </row>
    <row r="21748" spans="1:9" hidden="1">
      <c r="A21748" s="115" t="s">
        <v>55311</v>
      </c>
      <c r="B21748" s="115" t="s">
        <v>55312</v>
      </c>
      <c r="C21748" s="115" t="s">
        <v>55040</v>
      </c>
      <c r="D21748" s="115" t="s">
        <v>2116</v>
      </c>
      <c r="E21748" s="115">
        <v>230.88480000000001</v>
      </c>
      <c r="F21748" s="674">
        <v>293.83600000000001</v>
      </c>
      <c r="G21748" s="674">
        <v>295.84500000000003</v>
      </c>
      <c r="H21748" s="115">
        <f t="shared" si="678"/>
        <v>1.0068371472522089</v>
      </c>
      <c r="I21748" s="115">
        <f t="shared" si="679"/>
        <v>232.46340000000001</v>
      </c>
    </row>
    <row r="21749" spans="1:9" hidden="1">
      <c r="A21749" s="115" t="s">
        <v>55313</v>
      </c>
      <c r="B21749" s="115" t="s">
        <v>55314</v>
      </c>
      <c r="C21749" s="115" t="s">
        <v>55043</v>
      </c>
      <c r="D21749" s="115" t="s">
        <v>2116</v>
      </c>
      <c r="E21749" s="115">
        <v>245.94239999999999</v>
      </c>
      <c r="F21749" s="674">
        <v>293.83600000000001</v>
      </c>
      <c r="G21749" s="674">
        <v>295.84500000000003</v>
      </c>
      <c r="H21749" s="115">
        <f t="shared" si="678"/>
        <v>1.0068371472522089</v>
      </c>
      <c r="I21749" s="115">
        <f t="shared" si="679"/>
        <v>247.62389999999999</v>
      </c>
    </row>
    <row r="21750" spans="1:9" hidden="1">
      <c r="A21750" s="115" t="s">
        <v>55315</v>
      </c>
      <c r="B21750" s="115" t="s">
        <v>55316</v>
      </c>
      <c r="C21750" s="115" t="s">
        <v>55046</v>
      </c>
      <c r="D21750" s="115" t="s">
        <v>2116</v>
      </c>
      <c r="E21750" s="115">
        <v>302.91269999999997</v>
      </c>
      <c r="F21750" s="674">
        <v>293.83600000000001</v>
      </c>
      <c r="G21750" s="674">
        <v>295.84500000000003</v>
      </c>
      <c r="H21750" s="115">
        <f t="shared" si="678"/>
        <v>1.0068371472522089</v>
      </c>
      <c r="I21750" s="115">
        <f t="shared" si="679"/>
        <v>304.98379999999997</v>
      </c>
    </row>
    <row r="21751" spans="1:9" hidden="1">
      <c r="A21751" s="115" t="s">
        <v>55317</v>
      </c>
      <c r="B21751" s="115" t="s">
        <v>55318</v>
      </c>
      <c r="C21751" s="115" t="s">
        <v>55049</v>
      </c>
      <c r="D21751" s="115" t="s">
        <v>2116</v>
      </c>
      <c r="E21751" s="115">
        <v>346.20359999999999</v>
      </c>
      <c r="F21751" s="674">
        <v>293.83600000000001</v>
      </c>
      <c r="G21751" s="674">
        <v>295.84500000000003</v>
      </c>
      <c r="H21751" s="115">
        <f t="shared" si="678"/>
        <v>1.0068371472522089</v>
      </c>
      <c r="I21751" s="115">
        <f t="shared" si="679"/>
        <v>348.57060000000001</v>
      </c>
    </row>
    <row r="21752" spans="1:9" hidden="1">
      <c r="A21752" s="115" t="s">
        <v>55319</v>
      </c>
      <c r="B21752" s="115" t="s">
        <v>55320</v>
      </c>
      <c r="C21752" s="115" t="s">
        <v>55052</v>
      </c>
      <c r="D21752" s="115" t="s">
        <v>1138</v>
      </c>
      <c r="E21752" s="115">
        <v>0.2049</v>
      </c>
      <c r="F21752" s="674">
        <v>293.83600000000001</v>
      </c>
      <c r="G21752" s="674">
        <v>295.84500000000003</v>
      </c>
      <c r="H21752" s="115">
        <f t="shared" si="678"/>
        <v>1.0068371472522089</v>
      </c>
      <c r="I21752" s="115">
        <f t="shared" si="679"/>
        <v>0.20630000000000001</v>
      </c>
    </row>
    <row r="21753" spans="1:9" hidden="1">
      <c r="A21753" s="115" t="s">
        <v>55321</v>
      </c>
      <c r="B21753" s="115" t="s">
        <v>55322</v>
      </c>
      <c r="C21753" s="115" t="s">
        <v>55055</v>
      </c>
      <c r="D21753" s="115" t="s">
        <v>1138</v>
      </c>
      <c r="E21753" s="115">
        <v>1.6234999999999999</v>
      </c>
      <c r="F21753" s="674">
        <v>293.83600000000001</v>
      </c>
      <c r="G21753" s="674">
        <v>295.84500000000003</v>
      </c>
      <c r="H21753" s="115">
        <f t="shared" si="678"/>
        <v>1.0068371472522089</v>
      </c>
      <c r="I21753" s="115">
        <f t="shared" si="679"/>
        <v>1.6346000000000001</v>
      </c>
    </row>
    <row r="21754" spans="1:9" hidden="1">
      <c r="A21754" s="115" t="s">
        <v>55323</v>
      </c>
      <c r="B21754" s="115" t="s">
        <v>55324</v>
      </c>
      <c r="C21754" s="115" t="s">
        <v>55058</v>
      </c>
      <c r="D21754" s="115" t="s">
        <v>1138</v>
      </c>
      <c r="E21754" s="115">
        <v>1.1680999999999999</v>
      </c>
      <c r="F21754" s="674">
        <v>293.83600000000001</v>
      </c>
      <c r="G21754" s="674">
        <v>295.84500000000003</v>
      </c>
      <c r="H21754" s="115">
        <f t="shared" si="678"/>
        <v>1.0068371472522089</v>
      </c>
      <c r="I21754" s="115">
        <f t="shared" si="679"/>
        <v>1.1760999999999999</v>
      </c>
    </row>
    <row r="21755" spans="1:9" hidden="1">
      <c r="A21755" s="115" t="s">
        <v>55325</v>
      </c>
      <c r="B21755" s="115" t="s">
        <v>55326</v>
      </c>
      <c r="C21755" s="115" t="s">
        <v>55061</v>
      </c>
      <c r="D21755" s="115" t="s">
        <v>1138</v>
      </c>
      <c r="E21755" s="115">
        <v>0.8004</v>
      </c>
      <c r="F21755" s="674">
        <v>293.83600000000001</v>
      </c>
      <c r="G21755" s="674">
        <v>295.84500000000003</v>
      </c>
      <c r="H21755" s="115">
        <f t="shared" si="678"/>
        <v>1.0068371472522089</v>
      </c>
      <c r="I21755" s="115">
        <f t="shared" si="679"/>
        <v>0.80589999999999995</v>
      </c>
    </row>
    <row r="21756" spans="1:9" hidden="1">
      <c r="A21756" s="115" t="s">
        <v>55327</v>
      </c>
      <c r="B21756" s="115" t="s">
        <v>55328</v>
      </c>
      <c r="C21756" s="115" t="s">
        <v>55064</v>
      </c>
      <c r="D21756" s="115" t="s">
        <v>1138</v>
      </c>
      <c r="E21756" s="115">
        <v>19.239899999999999</v>
      </c>
      <c r="F21756" s="674">
        <v>293.83600000000001</v>
      </c>
      <c r="G21756" s="674">
        <v>295.84500000000003</v>
      </c>
      <c r="H21756" s="115">
        <f t="shared" si="678"/>
        <v>1.0068371472522089</v>
      </c>
      <c r="I21756" s="115">
        <f t="shared" si="679"/>
        <v>19.371400000000001</v>
      </c>
    </row>
    <row r="21757" spans="1:9" hidden="1">
      <c r="A21757" s="115" t="s">
        <v>55329</v>
      </c>
      <c r="B21757" s="115" t="s">
        <v>55330</v>
      </c>
      <c r="C21757" s="115" t="s">
        <v>55067</v>
      </c>
      <c r="D21757" s="115" t="s">
        <v>1138</v>
      </c>
      <c r="E21757" s="115">
        <v>230.88480000000001</v>
      </c>
      <c r="F21757" s="674">
        <v>293.83600000000001</v>
      </c>
      <c r="G21757" s="674">
        <v>295.84500000000003</v>
      </c>
      <c r="H21757" s="115">
        <f t="shared" si="678"/>
        <v>1.0068371472522089</v>
      </c>
      <c r="I21757" s="115">
        <f t="shared" si="679"/>
        <v>232.46340000000001</v>
      </c>
    </row>
    <row r="21758" spans="1:9" hidden="1">
      <c r="A21758" s="115" t="s">
        <v>55331</v>
      </c>
      <c r="B21758" s="115" t="s">
        <v>55332</v>
      </c>
      <c r="C21758" s="115" t="s">
        <v>55070</v>
      </c>
      <c r="D21758" s="115" t="s">
        <v>2038</v>
      </c>
      <c r="E21758" s="115">
        <v>0.44879999999999998</v>
      </c>
      <c r="F21758" s="674">
        <v>293.83600000000001</v>
      </c>
      <c r="G21758" s="674">
        <v>295.84500000000003</v>
      </c>
      <c r="H21758" s="115">
        <f t="shared" si="678"/>
        <v>1.0068371472522089</v>
      </c>
      <c r="I21758" s="115">
        <f t="shared" si="679"/>
        <v>0.45190000000000002</v>
      </c>
    </row>
    <row r="21759" spans="1:9" hidden="1">
      <c r="A21759" s="115" t="s">
        <v>55333</v>
      </c>
      <c r="B21759" s="115" t="s">
        <v>55334</v>
      </c>
      <c r="C21759" s="115" t="s">
        <v>55073</v>
      </c>
      <c r="D21759" s="115" t="s">
        <v>1138</v>
      </c>
      <c r="E21759" s="115">
        <v>92.353899999999996</v>
      </c>
      <c r="F21759" s="674">
        <v>293.83600000000001</v>
      </c>
      <c r="G21759" s="674">
        <v>295.84500000000003</v>
      </c>
      <c r="H21759" s="115">
        <f t="shared" si="678"/>
        <v>1.0068371472522089</v>
      </c>
      <c r="I21759" s="115">
        <f t="shared" si="679"/>
        <v>92.985299999999995</v>
      </c>
    </row>
    <row r="21760" spans="1:9" hidden="1">
      <c r="A21760" s="115" t="s">
        <v>55335</v>
      </c>
      <c r="B21760" s="115" t="s">
        <v>55336</v>
      </c>
      <c r="C21760" s="115" t="s">
        <v>55076</v>
      </c>
      <c r="D21760" s="115" t="s">
        <v>1138</v>
      </c>
      <c r="E21760" s="115">
        <v>92.353899999999996</v>
      </c>
      <c r="F21760" s="674">
        <v>293.83600000000001</v>
      </c>
      <c r="G21760" s="674">
        <v>295.84500000000003</v>
      </c>
      <c r="H21760" s="115">
        <f t="shared" si="678"/>
        <v>1.0068371472522089</v>
      </c>
      <c r="I21760" s="115">
        <f t="shared" si="679"/>
        <v>92.985299999999995</v>
      </c>
    </row>
    <row r="21761" spans="1:9" hidden="1">
      <c r="A21761" s="115" t="s">
        <v>55337</v>
      </c>
      <c r="B21761" s="115" t="s">
        <v>55338</v>
      </c>
      <c r="C21761" s="115" t="s">
        <v>55079</v>
      </c>
      <c r="D21761" s="115" t="s">
        <v>1138</v>
      </c>
      <c r="E21761" s="115">
        <v>41.2288</v>
      </c>
      <c r="F21761" s="674">
        <v>293.83600000000001</v>
      </c>
      <c r="G21761" s="674">
        <v>295.84500000000003</v>
      </c>
      <c r="H21761" s="115">
        <f t="shared" si="678"/>
        <v>1.0068371472522089</v>
      </c>
      <c r="I21761" s="115">
        <f t="shared" si="679"/>
        <v>41.5107</v>
      </c>
    </row>
    <row r="21762" spans="1:9" hidden="1">
      <c r="A21762" s="115" t="s">
        <v>55339</v>
      </c>
      <c r="B21762" s="115" t="s">
        <v>55340</v>
      </c>
      <c r="C21762" s="115" t="s">
        <v>55082</v>
      </c>
      <c r="D21762" s="115" t="s">
        <v>55083</v>
      </c>
      <c r="E21762" s="115">
        <v>23.0885</v>
      </c>
      <c r="F21762" s="674">
        <v>293.83600000000001</v>
      </c>
      <c r="G21762" s="674">
        <v>295.84500000000003</v>
      </c>
      <c r="H21762" s="115">
        <f t="shared" si="678"/>
        <v>1.0068371472522089</v>
      </c>
      <c r="I21762" s="115">
        <f t="shared" si="679"/>
        <v>23.246400000000001</v>
      </c>
    </row>
    <row r="21763" spans="1:9" hidden="1">
      <c r="A21763" s="115" t="s">
        <v>55341</v>
      </c>
      <c r="B21763" s="115" t="s">
        <v>55342</v>
      </c>
      <c r="C21763" s="115" t="s">
        <v>55086</v>
      </c>
      <c r="D21763" s="115" t="s">
        <v>55083</v>
      </c>
      <c r="E21763" s="115">
        <v>28.860600000000002</v>
      </c>
      <c r="F21763" s="674">
        <v>293.83600000000001</v>
      </c>
      <c r="G21763" s="674">
        <v>295.84500000000003</v>
      </c>
      <c r="H21763" s="115">
        <f t="shared" si="678"/>
        <v>1.0068371472522089</v>
      </c>
      <c r="I21763" s="115">
        <f t="shared" si="679"/>
        <v>29.0579</v>
      </c>
    </row>
    <row r="21764" spans="1:9" hidden="1">
      <c r="A21764" s="115" t="s">
        <v>55343</v>
      </c>
      <c r="B21764" s="115" t="s">
        <v>55344</v>
      </c>
      <c r="C21764" s="115" t="s">
        <v>55089</v>
      </c>
      <c r="D21764" s="115" t="s">
        <v>1138</v>
      </c>
      <c r="E21764" s="115">
        <v>144.303</v>
      </c>
      <c r="F21764" s="674">
        <v>293.83600000000001</v>
      </c>
      <c r="G21764" s="674">
        <v>295.84500000000003</v>
      </c>
      <c r="H21764" s="115">
        <f t="shared" si="678"/>
        <v>1.0068371472522089</v>
      </c>
      <c r="I21764" s="115">
        <f t="shared" si="679"/>
        <v>145.28960000000001</v>
      </c>
    </row>
    <row r="21765" spans="1:9" hidden="1">
      <c r="A21765" s="115" t="s">
        <v>55345</v>
      </c>
      <c r="B21765" s="115" t="s">
        <v>55346</v>
      </c>
      <c r="C21765" s="115" t="s">
        <v>55092</v>
      </c>
      <c r="D21765" s="115" t="s">
        <v>55083</v>
      </c>
      <c r="E21765" s="115">
        <v>32.9833</v>
      </c>
      <c r="F21765" s="674">
        <v>293.83600000000001</v>
      </c>
      <c r="G21765" s="674">
        <v>295.84500000000003</v>
      </c>
      <c r="H21765" s="115">
        <f t="shared" ref="H21765:H21828" si="680">G21765/F21765</f>
        <v>1.0068371472522089</v>
      </c>
      <c r="I21765" s="115">
        <f t="shared" ref="I21765:I21828" si="681">ROUND(H21765*E21765,4)</f>
        <v>33.208799999999997</v>
      </c>
    </row>
    <row r="21766" spans="1:9" hidden="1">
      <c r="A21766" s="115" t="s">
        <v>55347</v>
      </c>
      <c r="B21766" s="115" t="s">
        <v>55348</v>
      </c>
      <c r="C21766" s="115" t="s">
        <v>55095</v>
      </c>
      <c r="D21766" s="115" t="s">
        <v>55083</v>
      </c>
      <c r="E21766" s="115">
        <v>23.0885</v>
      </c>
      <c r="F21766" s="674">
        <v>293.83600000000001</v>
      </c>
      <c r="G21766" s="674">
        <v>295.84500000000003</v>
      </c>
      <c r="H21766" s="115">
        <f t="shared" si="680"/>
        <v>1.0068371472522089</v>
      </c>
      <c r="I21766" s="115">
        <f t="shared" si="681"/>
        <v>23.246400000000001</v>
      </c>
    </row>
    <row r="21767" spans="1:9" hidden="1">
      <c r="A21767" s="115" t="s">
        <v>55349</v>
      </c>
      <c r="B21767" s="115" t="s">
        <v>55350</v>
      </c>
      <c r="C21767" s="115" t="s">
        <v>55098</v>
      </c>
      <c r="D21767" s="115" t="s">
        <v>55083</v>
      </c>
      <c r="E21767" s="115">
        <v>38.481299999999997</v>
      </c>
      <c r="F21767" s="674">
        <v>293.83600000000001</v>
      </c>
      <c r="G21767" s="674">
        <v>295.84500000000003</v>
      </c>
      <c r="H21767" s="115">
        <f t="shared" si="680"/>
        <v>1.0068371472522089</v>
      </c>
      <c r="I21767" s="115">
        <f t="shared" si="681"/>
        <v>38.744399999999999</v>
      </c>
    </row>
    <row r="21768" spans="1:9" hidden="1">
      <c r="A21768" s="115" t="s">
        <v>55351</v>
      </c>
      <c r="B21768" s="115" t="s">
        <v>55352</v>
      </c>
      <c r="C21768" s="115" t="s">
        <v>55101</v>
      </c>
      <c r="D21768" s="115" t="s">
        <v>1138</v>
      </c>
      <c r="E21768" s="115">
        <v>4.6177000000000001</v>
      </c>
      <c r="F21768" s="674">
        <v>293.83600000000001</v>
      </c>
      <c r="G21768" s="674">
        <v>295.84500000000003</v>
      </c>
      <c r="H21768" s="115">
        <f t="shared" si="680"/>
        <v>1.0068371472522089</v>
      </c>
      <c r="I21768" s="115">
        <f t="shared" si="681"/>
        <v>4.6493000000000002</v>
      </c>
    </row>
    <row r="21769" spans="1:9" hidden="1">
      <c r="A21769" s="115" t="s">
        <v>55353</v>
      </c>
      <c r="B21769" s="115" t="s">
        <v>55354</v>
      </c>
      <c r="C21769" s="115" t="s">
        <v>55104</v>
      </c>
      <c r="D21769" s="115" t="s">
        <v>55083</v>
      </c>
      <c r="E21769" s="115">
        <v>2.5657000000000001</v>
      </c>
      <c r="F21769" s="674">
        <v>293.83600000000001</v>
      </c>
      <c r="G21769" s="674">
        <v>295.84500000000003</v>
      </c>
      <c r="H21769" s="115">
        <f t="shared" si="680"/>
        <v>1.0068371472522089</v>
      </c>
      <c r="I21769" s="115">
        <f t="shared" si="681"/>
        <v>2.5832000000000002</v>
      </c>
    </row>
    <row r="21770" spans="1:9" hidden="1">
      <c r="A21770" s="115" t="s">
        <v>55355</v>
      </c>
      <c r="B21770" s="115" t="s">
        <v>55356</v>
      </c>
      <c r="C21770" s="115" t="s">
        <v>55107</v>
      </c>
      <c r="D21770" s="115" t="s">
        <v>1138</v>
      </c>
      <c r="E21770" s="115">
        <v>62.510100000000001</v>
      </c>
      <c r="F21770" s="674">
        <v>293.83600000000001</v>
      </c>
      <c r="G21770" s="674">
        <v>295.84500000000003</v>
      </c>
      <c r="H21770" s="115">
        <f t="shared" si="680"/>
        <v>1.0068371472522089</v>
      </c>
      <c r="I21770" s="115">
        <f t="shared" si="681"/>
        <v>62.9375</v>
      </c>
    </row>
    <row r="21771" spans="1:9" hidden="1">
      <c r="A21771" s="115" t="s">
        <v>55357</v>
      </c>
      <c r="B21771" s="115" t="s">
        <v>55358</v>
      </c>
      <c r="C21771" s="115" t="s">
        <v>55110</v>
      </c>
      <c r="D21771" s="115" t="s">
        <v>1138</v>
      </c>
      <c r="E21771" s="115">
        <v>104.166</v>
      </c>
      <c r="F21771" s="674">
        <v>293.83600000000001</v>
      </c>
      <c r="G21771" s="674">
        <v>295.84500000000003</v>
      </c>
      <c r="H21771" s="115">
        <f t="shared" si="680"/>
        <v>1.0068371472522089</v>
      </c>
      <c r="I21771" s="115">
        <f t="shared" si="681"/>
        <v>104.87820000000001</v>
      </c>
    </row>
    <row r="21772" spans="1:9" hidden="1">
      <c r="A21772" s="115" t="s">
        <v>55359</v>
      </c>
      <c r="B21772" s="115" t="s">
        <v>55360</v>
      </c>
      <c r="C21772" s="115" t="s">
        <v>55113</v>
      </c>
      <c r="D21772" s="115" t="s">
        <v>1138</v>
      </c>
      <c r="E21772" s="115">
        <v>26.947399999999998</v>
      </c>
      <c r="F21772" s="674">
        <v>293.83600000000001</v>
      </c>
      <c r="G21772" s="674">
        <v>295.84500000000003</v>
      </c>
      <c r="H21772" s="115">
        <f t="shared" si="680"/>
        <v>1.0068371472522089</v>
      </c>
      <c r="I21772" s="115">
        <f t="shared" si="681"/>
        <v>27.131599999999999</v>
      </c>
    </row>
    <row r="21773" spans="1:9" hidden="1">
      <c r="A21773" s="115" t="s">
        <v>55361</v>
      </c>
      <c r="B21773" s="115" t="s">
        <v>55362</v>
      </c>
      <c r="C21773" s="115" t="s">
        <v>55116</v>
      </c>
      <c r="D21773" s="115" t="s">
        <v>55083</v>
      </c>
      <c r="E21773" s="115">
        <v>8.6585999999999999</v>
      </c>
      <c r="F21773" s="674">
        <v>293.83600000000001</v>
      </c>
      <c r="G21773" s="674">
        <v>295.84500000000003</v>
      </c>
      <c r="H21773" s="115">
        <f t="shared" si="680"/>
        <v>1.0068371472522089</v>
      </c>
      <c r="I21773" s="115">
        <f t="shared" si="681"/>
        <v>8.7178000000000004</v>
      </c>
    </row>
    <row r="21774" spans="1:9" hidden="1">
      <c r="A21774" s="115" t="s">
        <v>55363</v>
      </c>
      <c r="B21774" s="115" t="s">
        <v>55364</v>
      </c>
      <c r="C21774" s="115" t="s">
        <v>55119</v>
      </c>
      <c r="D21774" s="115" t="s">
        <v>55083</v>
      </c>
      <c r="E21774" s="115">
        <v>10.4009</v>
      </c>
      <c r="F21774" s="674">
        <v>293.83600000000001</v>
      </c>
      <c r="G21774" s="674">
        <v>295.84500000000003</v>
      </c>
      <c r="H21774" s="115">
        <f t="shared" si="680"/>
        <v>1.0068371472522089</v>
      </c>
      <c r="I21774" s="115">
        <f t="shared" si="681"/>
        <v>10.472</v>
      </c>
    </row>
    <row r="21775" spans="1:9" hidden="1">
      <c r="A21775" s="115" t="s">
        <v>55365</v>
      </c>
      <c r="B21775" s="115" t="s">
        <v>55366</v>
      </c>
      <c r="C21775" s="115" t="s">
        <v>55122</v>
      </c>
      <c r="D21775" s="115" t="s">
        <v>1138</v>
      </c>
      <c r="E21775" s="115">
        <v>130.19579999999999</v>
      </c>
      <c r="F21775" s="674">
        <v>293.83600000000001</v>
      </c>
      <c r="G21775" s="674">
        <v>295.84500000000003</v>
      </c>
      <c r="H21775" s="115">
        <f t="shared" si="680"/>
        <v>1.0068371472522089</v>
      </c>
      <c r="I21775" s="115">
        <f t="shared" si="681"/>
        <v>131.08600000000001</v>
      </c>
    </row>
    <row r="21776" spans="1:9" hidden="1">
      <c r="A21776" s="115" t="s">
        <v>55367</v>
      </c>
      <c r="B21776" s="115" t="s">
        <v>55368</v>
      </c>
      <c r="C21776" s="115" t="s">
        <v>55125</v>
      </c>
      <c r="D21776" s="115" t="s">
        <v>55083</v>
      </c>
      <c r="E21776" s="115">
        <v>13.180199999999999</v>
      </c>
      <c r="F21776" s="674">
        <v>293.83600000000001</v>
      </c>
      <c r="G21776" s="674">
        <v>295.84500000000003</v>
      </c>
      <c r="H21776" s="115">
        <f t="shared" si="680"/>
        <v>1.0068371472522089</v>
      </c>
      <c r="I21776" s="115">
        <f t="shared" si="681"/>
        <v>13.270300000000001</v>
      </c>
    </row>
    <row r="21777" spans="1:9" hidden="1">
      <c r="A21777" s="115" t="s">
        <v>55369</v>
      </c>
      <c r="B21777" s="115" t="s">
        <v>55370</v>
      </c>
      <c r="C21777" s="115" t="s">
        <v>55128</v>
      </c>
      <c r="D21777" s="115" t="s">
        <v>1138</v>
      </c>
      <c r="E21777" s="115">
        <v>7.6481000000000003</v>
      </c>
      <c r="F21777" s="674">
        <v>293.83600000000001</v>
      </c>
      <c r="G21777" s="674">
        <v>295.84500000000003</v>
      </c>
      <c r="H21777" s="115">
        <f t="shared" si="680"/>
        <v>1.0068371472522089</v>
      </c>
      <c r="I21777" s="115">
        <f t="shared" si="681"/>
        <v>7.7004000000000001</v>
      </c>
    </row>
    <row r="21778" spans="1:9" hidden="1">
      <c r="A21778" s="115" t="s">
        <v>55371</v>
      </c>
      <c r="B21778" s="115" t="s">
        <v>55372</v>
      </c>
      <c r="C21778" s="115" t="s">
        <v>55131</v>
      </c>
      <c r="D21778" s="115" t="s">
        <v>8378</v>
      </c>
      <c r="E21778" s="115">
        <v>23.59</v>
      </c>
      <c r="F21778" s="674">
        <v>293.83600000000001</v>
      </c>
      <c r="G21778" s="674">
        <v>295.84500000000003</v>
      </c>
      <c r="H21778" s="115">
        <f t="shared" si="680"/>
        <v>1.0068371472522089</v>
      </c>
      <c r="I21778" s="115">
        <f t="shared" si="681"/>
        <v>23.751300000000001</v>
      </c>
    </row>
    <row r="21779" spans="1:9" hidden="1">
      <c r="A21779" s="115" t="s">
        <v>55373</v>
      </c>
      <c r="B21779" s="115" t="s">
        <v>55374</v>
      </c>
      <c r="C21779" s="115" t="s">
        <v>55134</v>
      </c>
      <c r="D21779" s="115" t="s">
        <v>8378</v>
      </c>
      <c r="E21779" s="115">
        <v>22.56</v>
      </c>
      <c r="F21779" s="674">
        <v>293.83600000000001</v>
      </c>
      <c r="G21779" s="674">
        <v>295.84500000000003</v>
      </c>
      <c r="H21779" s="115">
        <f t="shared" si="680"/>
        <v>1.0068371472522089</v>
      </c>
      <c r="I21779" s="115">
        <f t="shared" si="681"/>
        <v>22.714200000000002</v>
      </c>
    </row>
    <row r="21780" spans="1:9" hidden="1">
      <c r="A21780" s="115" t="s">
        <v>55375</v>
      </c>
      <c r="B21780" s="115" t="s">
        <v>55376</v>
      </c>
      <c r="C21780" s="115" t="s">
        <v>55137</v>
      </c>
      <c r="D21780" s="115" t="s">
        <v>8378</v>
      </c>
      <c r="E21780" s="115">
        <v>22.56</v>
      </c>
      <c r="F21780" s="674">
        <v>293.83600000000001</v>
      </c>
      <c r="G21780" s="674">
        <v>295.84500000000003</v>
      </c>
      <c r="H21780" s="115">
        <f t="shared" si="680"/>
        <v>1.0068371472522089</v>
      </c>
      <c r="I21780" s="115">
        <f t="shared" si="681"/>
        <v>22.714200000000002</v>
      </c>
    </row>
    <row r="21781" spans="1:9" hidden="1">
      <c r="A21781" s="115" t="s">
        <v>55377</v>
      </c>
      <c r="B21781" s="115" t="s">
        <v>55378</v>
      </c>
      <c r="C21781" s="115" t="s">
        <v>55140</v>
      </c>
      <c r="D21781" s="115" t="s">
        <v>1138</v>
      </c>
      <c r="E21781" s="115">
        <v>1.4430000000000001</v>
      </c>
      <c r="F21781" s="674">
        <v>293.83600000000001</v>
      </c>
      <c r="G21781" s="674">
        <v>295.84500000000003</v>
      </c>
      <c r="H21781" s="115">
        <f t="shared" si="680"/>
        <v>1.0068371472522089</v>
      </c>
      <c r="I21781" s="115">
        <f t="shared" si="681"/>
        <v>1.4529000000000001</v>
      </c>
    </row>
    <row r="21782" spans="1:9" hidden="1">
      <c r="A21782" s="115" t="s">
        <v>55379</v>
      </c>
      <c r="B21782" s="115" t="s">
        <v>55380</v>
      </c>
      <c r="C21782" s="115" t="s">
        <v>55143</v>
      </c>
      <c r="D21782" s="115" t="s">
        <v>1138</v>
      </c>
      <c r="E21782" s="115">
        <v>0.45889999999999997</v>
      </c>
      <c r="F21782" s="674">
        <v>293.83600000000001</v>
      </c>
      <c r="G21782" s="674">
        <v>295.84500000000003</v>
      </c>
      <c r="H21782" s="115">
        <f t="shared" si="680"/>
        <v>1.0068371472522089</v>
      </c>
      <c r="I21782" s="115">
        <f t="shared" si="681"/>
        <v>0.46200000000000002</v>
      </c>
    </row>
    <row r="21783" spans="1:9" hidden="1">
      <c r="A21783" s="115" t="s">
        <v>55381</v>
      </c>
      <c r="B21783" s="115" t="s">
        <v>55382</v>
      </c>
      <c r="C21783" s="115" t="s">
        <v>55146</v>
      </c>
      <c r="D21783" s="115" t="s">
        <v>1138</v>
      </c>
      <c r="E21783" s="115">
        <v>0.55120000000000002</v>
      </c>
      <c r="F21783" s="674">
        <v>293.83600000000001</v>
      </c>
      <c r="G21783" s="674">
        <v>295.84500000000003</v>
      </c>
      <c r="H21783" s="115">
        <f t="shared" si="680"/>
        <v>1.0068371472522089</v>
      </c>
      <c r="I21783" s="115">
        <f t="shared" si="681"/>
        <v>0.55500000000000005</v>
      </c>
    </row>
    <row r="21784" spans="1:9" hidden="1">
      <c r="A21784" s="115" t="s">
        <v>55383</v>
      </c>
      <c r="B21784" s="115" t="s">
        <v>55384</v>
      </c>
      <c r="C21784" s="115" t="s">
        <v>55149</v>
      </c>
      <c r="D21784" s="115" t="s">
        <v>1138</v>
      </c>
      <c r="E21784" s="115">
        <v>0.6522</v>
      </c>
      <c r="F21784" s="674">
        <v>293.83600000000001</v>
      </c>
      <c r="G21784" s="674">
        <v>295.84500000000003</v>
      </c>
      <c r="H21784" s="115">
        <f t="shared" si="680"/>
        <v>1.0068371472522089</v>
      </c>
      <c r="I21784" s="115">
        <f t="shared" si="681"/>
        <v>0.65669999999999995</v>
      </c>
    </row>
    <row r="21785" spans="1:9" hidden="1">
      <c r="A21785" s="115" t="s">
        <v>55385</v>
      </c>
      <c r="B21785" s="115" t="s">
        <v>55386</v>
      </c>
      <c r="C21785" s="115" t="s">
        <v>55152</v>
      </c>
      <c r="D21785" s="115" t="s">
        <v>1138</v>
      </c>
      <c r="E21785" s="115">
        <v>0.74319999999999997</v>
      </c>
      <c r="F21785" s="674">
        <v>293.83600000000001</v>
      </c>
      <c r="G21785" s="674">
        <v>295.84500000000003</v>
      </c>
      <c r="H21785" s="115">
        <f t="shared" si="680"/>
        <v>1.0068371472522089</v>
      </c>
      <c r="I21785" s="115">
        <f t="shared" si="681"/>
        <v>0.74829999999999997</v>
      </c>
    </row>
    <row r="21786" spans="1:9" hidden="1">
      <c r="A21786" s="115" t="s">
        <v>55387</v>
      </c>
      <c r="B21786" s="115" t="s">
        <v>55388</v>
      </c>
      <c r="C21786" s="115" t="s">
        <v>55155</v>
      </c>
      <c r="D21786" s="115" t="s">
        <v>1138</v>
      </c>
      <c r="E21786" s="115">
        <v>2.3871000000000002</v>
      </c>
      <c r="F21786" s="674">
        <v>293.83600000000001</v>
      </c>
      <c r="G21786" s="674">
        <v>295.84500000000003</v>
      </c>
      <c r="H21786" s="115">
        <f t="shared" si="680"/>
        <v>1.0068371472522089</v>
      </c>
      <c r="I21786" s="115">
        <f t="shared" si="681"/>
        <v>2.4034</v>
      </c>
    </row>
    <row r="21787" spans="1:9" hidden="1">
      <c r="A21787" s="115" t="s">
        <v>55389</v>
      </c>
      <c r="B21787" s="115" t="s">
        <v>55390</v>
      </c>
      <c r="C21787" s="115" t="s">
        <v>55158</v>
      </c>
      <c r="D21787" s="115" t="s">
        <v>2038</v>
      </c>
      <c r="E21787" s="115">
        <v>0.64070000000000005</v>
      </c>
      <c r="F21787" s="674">
        <v>293.83600000000001</v>
      </c>
      <c r="G21787" s="674">
        <v>295.84500000000003</v>
      </c>
      <c r="H21787" s="115">
        <f t="shared" si="680"/>
        <v>1.0068371472522089</v>
      </c>
      <c r="I21787" s="115">
        <f t="shared" si="681"/>
        <v>0.64510000000000001</v>
      </c>
    </row>
    <row r="21788" spans="1:9" hidden="1">
      <c r="A21788" s="115" t="s">
        <v>55391</v>
      </c>
      <c r="B21788" s="115" t="s">
        <v>55392</v>
      </c>
      <c r="C21788" s="115" t="s">
        <v>55161</v>
      </c>
      <c r="D21788" s="115" t="s">
        <v>2038</v>
      </c>
      <c r="E21788" s="115">
        <v>0.44879999999999998</v>
      </c>
      <c r="F21788" s="674">
        <v>293.83600000000001</v>
      </c>
      <c r="G21788" s="674">
        <v>295.84500000000003</v>
      </c>
      <c r="H21788" s="115">
        <f t="shared" si="680"/>
        <v>1.0068371472522089</v>
      </c>
      <c r="I21788" s="115">
        <f t="shared" si="681"/>
        <v>0.45190000000000002</v>
      </c>
    </row>
    <row r="21789" spans="1:9" hidden="1">
      <c r="A21789" s="115" t="s">
        <v>55393</v>
      </c>
      <c r="B21789" s="115" t="s">
        <v>55394</v>
      </c>
      <c r="C21789" s="115" t="s">
        <v>55164</v>
      </c>
      <c r="D21789" s="115" t="s">
        <v>2038</v>
      </c>
      <c r="E21789" s="115">
        <v>0.23089999999999999</v>
      </c>
      <c r="F21789" s="674">
        <v>293.83600000000001</v>
      </c>
      <c r="G21789" s="674">
        <v>295.84500000000003</v>
      </c>
      <c r="H21789" s="115">
        <f t="shared" si="680"/>
        <v>1.0068371472522089</v>
      </c>
      <c r="I21789" s="115">
        <f t="shared" si="681"/>
        <v>0.23250000000000001</v>
      </c>
    </row>
    <row r="21790" spans="1:9" hidden="1">
      <c r="A21790" s="115" t="s">
        <v>55395</v>
      </c>
      <c r="B21790" s="115" t="s">
        <v>55396</v>
      </c>
      <c r="C21790" s="115" t="s">
        <v>55167</v>
      </c>
      <c r="D21790" s="115" t="s">
        <v>2038</v>
      </c>
      <c r="E21790" s="115">
        <v>0.19339999999999999</v>
      </c>
      <c r="F21790" s="674">
        <v>293.83600000000001</v>
      </c>
      <c r="G21790" s="674">
        <v>295.84500000000003</v>
      </c>
      <c r="H21790" s="115">
        <f t="shared" si="680"/>
        <v>1.0068371472522089</v>
      </c>
      <c r="I21790" s="115">
        <f t="shared" si="681"/>
        <v>0.19470000000000001</v>
      </c>
    </row>
    <row r="21791" spans="1:9" hidden="1">
      <c r="A21791" s="115" t="s">
        <v>55397</v>
      </c>
      <c r="B21791" s="115" t="s">
        <v>55398</v>
      </c>
      <c r="C21791" s="115" t="s">
        <v>55170</v>
      </c>
      <c r="D21791" s="115" t="s">
        <v>2038</v>
      </c>
      <c r="E21791" s="115">
        <v>0.1154</v>
      </c>
      <c r="F21791" s="674">
        <v>293.83600000000001</v>
      </c>
      <c r="G21791" s="674">
        <v>295.84500000000003</v>
      </c>
      <c r="H21791" s="115">
        <f t="shared" si="680"/>
        <v>1.0068371472522089</v>
      </c>
      <c r="I21791" s="115">
        <f t="shared" si="681"/>
        <v>0.1162</v>
      </c>
    </row>
    <row r="21792" spans="1:9" hidden="1">
      <c r="A21792" s="115" t="s">
        <v>55399</v>
      </c>
      <c r="B21792" s="115" t="s">
        <v>55400</v>
      </c>
      <c r="C21792" s="115" t="s">
        <v>55173</v>
      </c>
      <c r="D21792" s="115" t="s">
        <v>2038</v>
      </c>
      <c r="E21792" s="115">
        <v>22.235399999999998</v>
      </c>
      <c r="F21792" s="674">
        <v>293.83600000000001</v>
      </c>
      <c r="G21792" s="674">
        <v>295.84500000000003</v>
      </c>
      <c r="H21792" s="115">
        <f t="shared" si="680"/>
        <v>1.0068371472522089</v>
      </c>
      <c r="I21792" s="115">
        <f t="shared" si="681"/>
        <v>22.3874</v>
      </c>
    </row>
    <row r="21793" spans="1:9" hidden="1">
      <c r="A21793" s="115" t="s">
        <v>55401</v>
      </c>
      <c r="B21793" s="115" t="s">
        <v>55402</v>
      </c>
      <c r="C21793" s="115" t="s">
        <v>55176</v>
      </c>
      <c r="D21793" s="115" t="s">
        <v>1138</v>
      </c>
      <c r="E21793" s="115">
        <v>1.9215</v>
      </c>
      <c r="F21793" s="674">
        <v>293.83600000000001</v>
      </c>
      <c r="G21793" s="674">
        <v>295.84500000000003</v>
      </c>
      <c r="H21793" s="115">
        <f t="shared" si="680"/>
        <v>1.0068371472522089</v>
      </c>
      <c r="I21793" s="115">
        <f t="shared" si="681"/>
        <v>1.9346000000000001</v>
      </c>
    </row>
    <row r="21794" spans="1:9" hidden="1">
      <c r="A21794" s="115" t="s">
        <v>55403</v>
      </c>
      <c r="B21794" s="115" t="s">
        <v>55404</v>
      </c>
      <c r="C21794" s="115" t="s">
        <v>55179</v>
      </c>
      <c r="D21794" s="115" t="s">
        <v>1138</v>
      </c>
      <c r="E21794" s="115">
        <v>0.48049999999999998</v>
      </c>
      <c r="F21794" s="674">
        <v>293.83600000000001</v>
      </c>
      <c r="G21794" s="674">
        <v>295.84500000000003</v>
      </c>
      <c r="H21794" s="115">
        <f t="shared" si="680"/>
        <v>1.0068371472522089</v>
      </c>
      <c r="I21794" s="115">
        <f t="shared" si="681"/>
        <v>0.48380000000000001</v>
      </c>
    </row>
    <row r="21795" spans="1:9" hidden="1">
      <c r="A21795" s="115" t="s">
        <v>55405</v>
      </c>
      <c r="B21795" s="115" t="s">
        <v>55406</v>
      </c>
      <c r="C21795" s="115" t="s">
        <v>55182</v>
      </c>
      <c r="D21795" s="115" t="s">
        <v>1138</v>
      </c>
      <c r="E21795" s="115">
        <v>0.10680000000000001</v>
      </c>
      <c r="F21795" s="674">
        <v>293.83600000000001</v>
      </c>
      <c r="G21795" s="674">
        <v>295.84500000000003</v>
      </c>
      <c r="H21795" s="115">
        <f t="shared" si="680"/>
        <v>1.0068371472522089</v>
      </c>
      <c r="I21795" s="115">
        <f t="shared" si="681"/>
        <v>0.1075</v>
      </c>
    </row>
    <row r="21796" spans="1:9" hidden="1">
      <c r="A21796" s="115" t="s">
        <v>55407</v>
      </c>
      <c r="B21796" s="115" t="s">
        <v>55408</v>
      </c>
      <c r="C21796" s="115" t="s">
        <v>55185</v>
      </c>
      <c r="D21796" s="115" t="s">
        <v>1138</v>
      </c>
      <c r="E21796" s="115">
        <v>2.0634999999999999</v>
      </c>
      <c r="F21796" s="674">
        <v>293.83600000000001</v>
      </c>
      <c r="G21796" s="674">
        <v>295.84500000000003</v>
      </c>
      <c r="H21796" s="115">
        <f t="shared" si="680"/>
        <v>1.0068371472522089</v>
      </c>
      <c r="I21796" s="115">
        <f t="shared" si="681"/>
        <v>2.0775999999999999</v>
      </c>
    </row>
    <row r="21797" spans="1:9" hidden="1">
      <c r="A21797" s="115" t="s">
        <v>55409</v>
      </c>
      <c r="B21797" s="115" t="s">
        <v>55410</v>
      </c>
      <c r="C21797" s="115" t="s">
        <v>55188</v>
      </c>
      <c r="D21797" s="115" t="s">
        <v>1138</v>
      </c>
      <c r="E21797" s="115">
        <v>106.1422</v>
      </c>
      <c r="F21797" s="674">
        <v>293.83600000000001</v>
      </c>
      <c r="G21797" s="674">
        <v>295.84500000000003</v>
      </c>
      <c r="H21797" s="115">
        <f t="shared" si="680"/>
        <v>1.0068371472522089</v>
      </c>
      <c r="I21797" s="115">
        <f t="shared" si="681"/>
        <v>106.86790000000001</v>
      </c>
    </row>
    <row r="21798" spans="1:9" hidden="1">
      <c r="A21798" s="115" t="s">
        <v>55411</v>
      </c>
      <c r="B21798" s="115" t="s">
        <v>55412</v>
      </c>
      <c r="C21798" s="115" t="s">
        <v>55191</v>
      </c>
      <c r="D21798" s="115" t="s">
        <v>1138</v>
      </c>
      <c r="E21798" s="115">
        <v>2.5844999999999998</v>
      </c>
      <c r="F21798" s="674">
        <v>293.83600000000001</v>
      </c>
      <c r="G21798" s="674">
        <v>295.84500000000003</v>
      </c>
      <c r="H21798" s="115">
        <f t="shared" si="680"/>
        <v>1.0068371472522089</v>
      </c>
      <c r="I21798" s="115">
        <f t="shared" si="681"/>
        <v>2.6021999999999998</v>
      </c>
    </row>
    <row r="21799" spans="1:9" hidden="1">
      <c r="A21799" s="115" t="s">
        <v>55413</v>
      </c>
      <c r="B21799" s="115" t="s">
        <v>55414</v>
      </c>
      <c r="C21799" s="115" t="s">
        <v>55194</v>
      </c>
      <c r="D21799" s="115" t="s">
        <v>1138</v>
      </c>
      <c r="E21799" s="115">
        <v>375.73149999999998</v>
      </c>
      <c r="F21799" s="674">
        <v>293.83600000000001</v>
      </c>
      <c r="G21799" s="674">
        <v>295.84500000000003</v>
      </c>
      <c r="H21799" s="115">
        <f t="shared" si="680"/>
        <v>1.0068371472522089</v>
      </c>
      <c r="I21799" s="115">
        <f t="shared" si="681"/>
        <v>378.30040000000002</v>
      </c>
    </row>
    <row r="21800" spans="1:9" hidden="1">
      <c r="A21800" s="115" t="s">
        <v>55415</v>
      </c>
      <c r="B21800" s="115" t="s">
        <v>55416</v>
      </c>
      <c r="C21800" s="115" t="s">
        <v>55197</v>
      </c>
      <c r="D21800" s="115" t="s">
        <v>1138</v>
      </c>
      <c r="E21800" s="115">
        <v>14.430300000000001</v>
      </c>
      <c r="F21800" s="674">
        <v>293.83600000000001</v>
      </c>
      <c r="G21800" s="674">
        <v>295.84500000000003</v>
      </c>
      <c r="H21800" s="115">
        <f t="shared" si="680"/>
        <v>1.0068371472522089</v>
      </c>
      <c r="I21800" s="115">
        <f t="shared" si="681"/>
        <v>14.529</v>
      </c>
    </row>
    <row r="21801" spans="1:9" hidden="1">
      <c r="A21801" s="115" t="s">
        <v>55417</v>
      </c>
      <c r="B21801" s="115" t="s">
        <v>55418</v>
      </c>
      <c r="C21801" s="115" t="s">
        <v>55200</v>
      </c>
      <c r="D21801" s="115" t="s">
        <v>1138</v>
      </c>
      <c r="E21801" s="115">
        <v>128.15280000000001</v>
      </c>
      <c r="F21801" s="674">
        <v>293.83600000000001</v>
      </c>
      <c r="G21801" s="674">
        <v>295.84500000000003</v>
      </c>
      <c r="H21801" s="115">
        <f t="shared" si="680"/>
        <v>1.0068371472522089</v>
      </c>
      <c r="I21801" s="115">
        <f t="shared" si="681"/>
        <v>129.029</v>
      </c>
    </row>
    <row r="21802" spans="1:9" hidden="1">
      <c r="A21802" s="115" t="s">
        <v>55419</v>
      </c>
      <c r="B21802" s="115" t="s">
        <v>55420</v>
      </c>
      <c r="C21802" s="115" t="s">
        <v>55203</v>
      </c>
      <c r="D21802" s="115" t="s">
        <v>1138</v>
      </c>
      <c r="E21802" s="115">
        <v>271.5899</v>
      </c>
      <c r="F21802" s="674">
        <v>293.83600000000001</v>
      </c>
      <c r="G21802" s="674">
        <v>295.84500000000003</v>
      </c>
      <c r="H21802" s="115">
        <f t="shared" si="680"/>
        <v>1.0068371472522089</v>
      </c>
      <c r="I21802" s="115">
        <f t="shared" si="681"/>
        <v>273.4468</v>
      </c>
    </row>
    <row r="21803" spans="1:9" hidden="1">
      <c r="A21803" s="115" t="s">
        <v>55421</v>
      </c>
      <c r="B21803" s="115" t="s">
        <v>55422</v>
      </c>
      <c r="C21803" s="115" t="s">
        <v>55206</v>
      </c>
      <c r="D21803" s="115" t="s">
        <v>1138</v>
      </c>
      <c r="E21803" s="115">
        <v>494.6807</v>
      </c>
      <c r="F21803" s="674">
        <v>293.83600000000001</v>
      </c>
      <c r="G21803" s="674">
        <v>295.84500000000003</v>
      </c>
      <c r="H21803" s="115">
        <f t="shared" si="680"/>
        <v>1.0068371472522089</v>
      </c>
      <c r="I21803" s="115">
        <f t="shared" si="681"/>
        <v>498.06290000000001</v>
      </c>
    </row>
    <row r="21804" spans="1:9" hidden="1">
      <c r="A21804" s="115" t="s">
        <v>55423</v>
      </c>
      <c r="B21804" s="115" t="s">
        <v>55424</v>
      </c>
      <c r="C21804" s="115" t="s">
        <v>55209</v>
      </c>
      <c r="D21804" s="115" t="s">
        <v>1138</v>
      </c>
      <c r="E21804" s="115">
        <v>26.238299999999999</v>
      </c>
      <c r="F21804" s="674">
        <v>293.83600000000001</v>
      </c>
      <c r="G21804" s="674">
        <v>295.84500000000003</v>
      </c>
      <c r="H21804" s="115">
        <f t="shared" si="680"/>
        <v>1.0068371472522089</v>
      </c>
      <c r="I21804" s="115">
        <f t="shared" si="681"/>
        <v>26.4177</v>
      </c>
    </row>
    <row r="21805" spans="1:9" hidden="1">
      <c r="A21805" s="115" t="s">
        <v>55425</v>
      </c>
      <c r="B21805" s="115" t="s">
        <v>55426</v>
      </c>
      <c r="C21805" s="115" t="s">
        <v>55212</v>
      </c>
      <c r="D21805" s="115" t="s">
        <v>1138</v>
      </c>
      <c r="E21805" s="115">
        <v>105.13290000000001</v>
      </c>
      <c r="F21805" s="674">
        <v>293.83600000000001</v>
      </c>
      <c r="G21805" s="674">
        <v>295.84500000000003</v>
      </c>
      <c r="H21805" s="115">
        <f t="shared" si="680"/>
        <v>1.0068371472522089</v>
      </c>
      <c r="I21805" s="115">
        <f t="shared" si="681"/>
        <v>105.85169999999999</v>
      </c>
    </row>
    <row r="21806" spans="1:9" hidden="1">
      <c r="A21806" s="115" t="s">
        <v>55427</v>
      </c>
      <c r="B21806" s="115" t="s">
        <v>55428</v>
      </c>
      <c r="C21806" s="115" t="s">
        <v>55215</v>
      </c>
      <c r="D21806" s="115" t="s">
        <v>1138</v>
      </c>
      <c r="E21806" s="115">
        <v>272.19319999999999</v>
      </c>
      <c r="F21806" s="674">
        <v>293.83600000000001</v>
      </c>
      <c r="G21806" s="674">
        <v>295.84500000000003</v>
      </c>
      <c r="H21806" s="115">
        <f t="shared" si="680"/>
        <v>1.0068371472522089</v>
      </c>
      <c r="I21806" s="115">
        <f t="shared" si="681"/>
        <v>274.05419999999998</v>
      </c>
    </row>
    <row r="21807" spans="1:9" hidden="1">
      <c r="A21807" s="115" t="s">
        <v>55429</v>
      </c>
      <c r="B21807" s="115" t="s">
        <v>55430</v>
      </c>
      <c r="C21807" s="115" t="s">
        <v>55218</v>
      </c>
      <c r="D21807" s="115" t="s">
        <v>1138</v>
      </c>
      <c r="E21807" s="115">
        <v>555.62990000000002</v>
      </c>
      <c r="F21807" s="674">
        <v>293.83600000000001</v>
      </c>
      <c r="G21807" s="674">
        <v>295.84500000000003</v>
      </c>
      <c r="H21807" s="115">
        <f t="shared" si="680"/>
        <v>1.0068371472522089</v>
      </c>
      <c r="I21807" s="115">
        <f t="shared" si="681"/>
        <v>559.42880000000002</v>
      </c>
    </row>
    <row r="21808" spans="1:9" hidden="1">
      <c r="A21808" s="115" t="s">
        <v>55431</v>
      </c>
      <c r="B21808" s="115" t="s">
        <v>55432</v>
      </c>
      <c r="C21808" s="115" t="s">
        <v>55221</v>
      </c>
      <c r="D21808" s="115" t="s">
        <v>1138</v>
      </c>
      <c r="E21808" s="115">
        <v>228.44329999999999</v>
      </c>
      <c r="F21808" s="674">
        <v>293.83600000000001</v>
      </c>
      <c r="G21808" s="674">
        <v>295.84500000000003</v>
      </c>
      <c r="H21808" s="115">
        <f t="shared" si="680"/>
        <v>1.0068371472522089</v>
      </c>
      <c r="I21808" s="115">
        <f t="shared" si="681"/>
        <v>230.0052</v>
      </c>
    </row>
    <row r="21809" spans="1:9" hidden="1">
      <c r="A21809" s="115" t="s">
        <v>55433</v>
      </c>
      <c r="B21809" s="115" t="s">
        <v>55434</v>
      </c>
      <c r="C21809" s="115" t="s">
        <v>55224</v>
      </c>
      <c r="D21809" s="115" t="s">
        <v>1138</v>
      </c>
      <c r="E21809" s="115">
        <v>992.76530000000002</v>
      </c>
      <c r="F21809" s="674">
        <v>293.83600000000001</v>
      </c>
      <c r="G21809" s="674">
        <v>295.84500000000003</v>
      </c>
      <c r="H21809" s="115">
        <f t="shared" si="680"/>
        <v>1.0068371472522089</v>
      </c>
      <c r="I21809" s="115">
        <f t="shared" si="681"/>
        <v>999.553</v>
      </c>
    </row>
    <row r="21810" spans="1:9" hidden="1">
      <c r="A21810" s="115" t="s">
        <v>55435</v>
      </c>
      <c r="B21810" s="115" t="s">
        <v>55436</v>
      </c>
      <c r="C21810" s="115" t="s">
        <v>55227</v>
      </c>
      <c r="D21810" s="115" t="s">
        <v>1138</v>
      </c>
      <c r="E21810" s="115">
        <v>73.418000000000006</v>
      </c>
      <c r="F21810" s="674">
        <v>293.83600000000001</v>
      </c>
      <c r="G21810" s="674">
        <v>295.84500000000003</v>
      </c>
      <c r="H21810" s="115">
        <f t="shared" si="680"/>
        <v>1.0068371472522089</v>
      </c>
      <c r="I21810" s="115">
        <f t="shared" si="681"/>
        <v>73.92</v>
      </c>
    </row>
    <row r="21811" spans="1:9" hidden="1">
      <c r="A21811" s="115" t="s">
        <v>55437</v>
      </c>
      <c r="B21811" s="115" t="s">
        <v>55438</v>
      </c>
      <c r="C21811" s="115" t="s">
        <v>55230</v>
      </c>
      <c r="D21811" s="115" t="s">
        <v>1138</v>
      </c>
      <c r="E21811" s="115">
        <v>28.78</v>
      </c>
      <c r="F21811" s="674">
        <v>293.83600000000001</v>
      </c>
      <c r="G21811" s="674">
        <v>295.84500000000003</v>
      </c>
      <c r="H21811" s="115">
        <f t="shared" si="680"/>
        <v>1.0068371472522089</v>
      </c>
      <c r="I21811" s="115">
        <f t="shared" si="681"/>
        <v>28.976800000000001</v>
      </c>
    </row>
    <row r="21812" spans="1:9" hidden="1">
      <c r="A21812" s="115" t="s">
        <v>55439</v>
      </c>
      <c r="B21812" s="115" t="s">
        <v>55440</v>
      </c>
      <c r="C21812" s="115" t="s">
        <v>55233</v>
      </c>
      <c r="D21812" s="115" t="s">
        <v>1138</v>
      </c>
      <c r="E21812" s="115">
        <v>200.40770000000001</v>
      </c>
      <c r="F21812" s="674">
        <v>293.83600000000001</v>
      </c>
      <c r="G21812" s="674">
        <v>295.84500000000003</v>
      </c>
      <c r="H21812" s="115">
        <f t="shared" si="680"/>
        <v>1.0068371472522089</v>
      </c>
      <c r="I21812" s="115">
        <f t="shared" si="681"/>
        <v>201.77789999999999</v>
      </c>
    </row>
    <row r="21813" spans="1:9" hidden="1">
      <c r="A21813" s="115" t="s">
        <v>55441</v>
      </c>
      <c r="B21813" s="115" t="s">
        <v>55442</v>
      </c>
      <c r="C21813" s="115" t="s">
        <v>55236</v>
      </c>
      <c r="D21813" s="115" t="s">
        <v>1138</v>
      </c>
      <c r="E21813" s="115">
        <v>158.64769999999999</v>
      </c>
      <c r="F21813" s="674">
        <v>293.83600000000001</v>
      </c>
      <c r="G21813" s="674">
        <v>295.84500000000003</v>
      </c>
      <c r="H21813" s="115">
        <f t="shared" si="680"/>
        <v>1.0068371472522089</v>
      </c>
      <c r="I21813" s="115">
        <f t="shared" si="681"/>
        <v>159.73240000000001</v>
      </c>
    </row>
    <row r="21814" spans="1:9" hidden="1">
      <c r="A21814" s="115" t="s">
        <v>55443</v>
      </c>
      <c r="B21814" s="115" t="s">
        <v>55444</v>
      </c>
      <c r="C21814" s="115" t="s">
        <v>55239</v>
      </c>
      <c r="D21814" s="115" t="s">
        <v>1138</v>
      </c>
      <c r="E21814" s="115">
        <v>1691.3896</v>
      </c>
      <c r="F21814" s="674">
        <v>293.83600000000001</v>
      </c>
      <c r="G21814" s="674">
        <v>295.84500000000003</v>
      </c>
      <c r="H21814" s="115">
        <f t="shared" si="680"/>
        <v>1.0068371472522089</v>
      </c>
      <c r="I21814" s="115">
        <f t="shared" si="681"/>
        <v>1702.9539</v>
      </c>
    </row>
    <row r="21815" spans="1:9" hidden="1">
      <c r="A21815" s="115" t="s">
        <v>55445</v>
      </c>
      <c r="B21815" s="115" t="s">
        <v>55446</v>
      </c>
      <c r="C21815" s="115" t="s">
        <v>55242</v>
      </c>
      <c r="D21815" s="115" t="s">
        <v>1138</v>
      </c>
      <c r="E21815" s="115">
        <v>92.997900000000001</v>
      </c>
      <c r="F21815" s="674">
        <v>293.83600000000001</v>
      </c>
      <c r="G21815" s="674">
        <v>295.84500000000003</v>
      </c>
      <c r="H21815" s="115">
        <f t="shared" si="680"/>
        <v>1.0068371472522089</v>
      </c>
      <c r="I21815" s="115">
        <f t="shared" si="681"/>
        <v>93.633700000000005</v>
      </c>
    </row>
    <row r="21816" spans="1:9" hidden="1">
      <c r="A21816" s="115" t="s">
        <v>55447</v>
      </c>
      <c r="B21816" s="115" t="s">
        <v>55448</v>
      </c>
      <c r="C21816" s="115" t="s">
        <v>55245</v>
      </c>
      <c r="D21816" s="115" t="s">
        <v>1138</v>
      </c>
      <c r="E21816" s="115">
        <v>12</v>
      </c>
      <c r="F21816" s="674">
        <v>293.83600000000001</v>
      </c>
      <c r="G21816" s="674">
        <v>295.84500000000003</v>
      </c>
      <c r="H21816" s="115">
        <f t="shared" si="680"/>
        <v>1.0068371472522089</v>
      </c>
      <c r="I21816" s="115">
        <f t="shared" si="681"/>
        <v>12.082000000000001</v>
      </c>
    </row>
    <row r="21817" spans="1:9" hidden="1">
      <c r="A21817" s="115" t="s">
        <v>55449</v>
      </c>
      <c r="B21817" s="115" t="s">
        <v>55450</v>
      </c>
      <c r="C21817" s="115" t="s">
        <v>55248</v>
      </c>
      <c r="D21817" s="115" t="s">
        <v>1138</v>
      </c>
      <c r="E21817" s="115">
        <v>3.5</v>
      </c>
      <c r="F21817" s="674">
        <v>293.83600000000001</v>
      </c>
      <c r="G21817" s="674">
        <v>295.84500000000003</v>
      </c>
      <c r="H21817" s="115">
        <f t="shared" si="680"/>
        <v>1.0068371472522089</v>
      </c>
      <c r="I21817" s="115">
        <f t="shared" si="681"/>
        <v>3.5238999999999998</v>
      </c>
    </row>
    <row r="21818" spans="1:9" hidden="1">
      <c r="A21818" s="115" t="s">
        <v>55451</v>
      </c>
      <c r="B21818" s="115" t="s">
        <v>55452</v>
      </c>
      <c r="C21818" s="115" t="s">
        <v>55251</v>
      </c>
      <c r="D21818" s="115" t="s">
        <v>1138</v>
      </c>
      <c r="E21818" s="115">
        <v>4.5</v>
      </c>
      <c r="F21818" s="674">
        <v>293.83600000000001</v>
      </c>
      <c r="G21818" s="674">
        <v>295.84500000000003</v>
      </c>
      <c r="H21818" s="115">
        <f t="shared" si="680"/>
        <v>1.0068371472522089</v>
      </c>
      <c r="I21818" s="115">
        <f t="shared" si="681"/>
        <v>4.5308000000000002</v>
      </c>
    </row>
    <row r="21819" spans="1:9" hidden="1">
      <c r="A21819" s="115" t="s">
        <v>55453</v>
      </c>
      <c r="B21819" s="115" t="s">
        <v>55454</v>
      </c>
      <c r="C21819" s="115" t="s">
        <v>55254</v>
      </c>
      <c r="D21819" s="115" t="s">
        <v>1138</v>
      </c>
      <c r="E21819" s="115">
        <v>6.7412999999999998</v>
      </c>
      <c r="F21819" s="674">
        <v>293.83600000000001</v>
      </c>
      <c r="G21819" s="674">
        <v>295.84500000000003</v>
      </c>
      <c r="H21819" s="115">
        <f t="shared" si="680"/>
        <v>1.0068371472522089</v>
      </c>
      <c r="I21819" s="115">
        <f t="shared" si="681"/>
        <v>6.7873999999999999</v>
      </c>
    </row>
    <row r="21820" spans="1:9" hidden="1">
      <c r="A21820" s="115" t="s">
        <v>55455</v>
      </c>
      <c r="B21820" s="115" t="s">
        <v>55456</v>
      </c>
      <c r="C21820" s="115" t="s">
        <v>55457</v>
      </c>
      <c r="D21820" s="115" t="s">
        <v>1138</v>
      </c>
      <c r="E21820" s="115">
        <v>1.7437</v>
      </c>
      <c r="F21820" s="674">
        <v>293.83600000000001</v>
      </c>
      <c r="G21820" s="674">
        <v>295.84500000000003</v>
      </c>
      <c r="H21820" s="115">
        <f t="shared" si="680"/>
        <v>1.0068371472522089</v>
      </c>
      <c r="I21820" s="115">
        <f t="shared" si="681"/>
        <v>1.7556</v>
      </c>
    </row>
    <row r="21821" spans="1:9" hidden="1">
      <c r="A21821" s="115" t="s">
        <v>55458</v>
      </c>
      <c r="B21821" s="115" t="s">
        <v>55459</v>
      </c>
      <c r="C21821" s="115" t="s">
        <v>55460</v>
      </c>
      <c r="D21821" s="115" t="s">
        <v>8378</v>
      </c>
      <c r="E21821" s="115">
        <v>7.0030000000000001</v>
      </c>
      <c r="F21821" s="674">
        <v>293.83600000000001</v>
      </c>
      <c r="G21821" s="674">
        <v>295.84500000000003</v>
      </c>
      <c r="H21821" s="115">
        <f t="shared" si="680"/>
        <v>1.0068371472522089</v>
      </c>
      <c r="I21821" s="115">
        <f t="shared" si="681"/>
        <v>7.0509000000000004</v>
      </c>
    </row>
    <row r="21822" spans="1:9" hidden="1">
      <c r="A21822" s="115" t="s">
        <v>55461</v>
      </c>
      <c r="B21822" s="115" t="s">
        <v>55462</v>
      </c>
      <c r="C21822" s="115" t="s">
        <v>55463</v>
      </c>
      <c r="D21822" s="115" t="s">
        <v>8378</v>
      </c>
      <c r="E21822" s="115">
        <v>6.9237000000000002</v>
      </c>
      <c r="F21822" s="674">
        <v>293.83600000000001</v>
      </c>
      <c r="G21822" s="674">
        <v>295.84500000000003</v>
      </c>
      <c r="H21822" s="115">
        <f t="shared" si="680"/>
        <v>1.0068371472522089</v>
      </c>
      <c r="I21822" s="115">
        <f t="shared" si="681"/>
        <v>6.9710000000000001</v>
      </c>
    </row>
    <row r="21823" spans="1:9" hidden="1">
      <c r="A21823" s="115" t="s">
        <v>55464</v>
      </c>
      <c r="B21823" s="115" t="s">
        <v>55465</v>
      </c>
      <c r="C21823" s="115" t="s">
        <v>55466</v>
      </c>
      <c r="D21823" s="115" t="s">
        <v>2038</v>
      </c>
      <c r="E21823" s="115">
        <v>136.9984</v>
      </c>
      <c r="F21823" s="674">
        <v>293.83600000000001</v>
      </c>
      <c r="G21823" s="674">
        <v>295.84500000000003</v>
      </c>
      <c r="H21823" s="115">
        <f t="shared" si="680"/>
        <v>1.0068371472522089</v>
      </c>
      <c r="I21823" s="115">
        <f t="shared" si="681"/>
        <v>137.93510000000001</v>
      </c>
    </row>
    <row r="21824" spans="1:9" hidden="1">
      <c r="A21824" s="115" t="s">
        <v>55467</v>
      </c>
      <c r="B21824" s="115" t="s">
        <v>55468</v>
      </c>
      <c r="C21824" s="115" t="s">
        <v>55469</v>
      </c>
      <c r="D21824" s="115" t="s">
        <v>2038</v>
      </c>
      <c r="E21824" s="115">
        <v>22.3018</v>
      </c>
      <c r="F21824" s="674">
        <v>293.83600000000001</v>
      </c>
      <c r="G21824" s="674">
        <v>295.84500000000003</v>
      </c>
      <c r="H21824" s="115">
        <f t="shared" si="680"/>
        <v>1.0068371472522089</v>
      </c>
      <c r="I21824" s="115">
        <f t="shared" si="681"/>
        <v>22.4543</v>
      </c>
    </row>
    <row r="21825" spans="1:9" hidden="1">
      <c r="A21825" s="115" t="s">
        <v>55470</v>
      </c>
      <c r="B21825" s="115" t="s">
        <v>55471</v>
      </c>
      <c r="C21825" s="115" t="s">
        <v>55472</v>
      </c>
      <c r="D21825" s="115" t="s">
        <v>2038</v>
      </c>
      <c r="E21825" s="115">
        <v>287.23759999999999</v>
      </c>
      <c r="F21825" s="674">
        <v>293.83600000000001</v>
      </c>
      <c r="G21825" s="674">
        <v>295.84500000000003</v>
      </c>
      <c r="H21825" s="115">
        <f t="shared" si="680"/>
        <v>1.0068371472522089</v>
      </c>
      <c r="I21825" s="115">
        <f t="shared" si="681"/>
        <v>289.20150000000001</v>
      </c>
    </row>
    <row r="21826" spans="1:9" hidden="1">
      <c r="A21826" s="115" t="s">
        <v>55473</v>
      </c>
      <c r="B21826" s="115" t="s">
        <v>55474</v>
      </c>
      <c r="C21826" s="115" t="s">
        <v>55475</v>
      </c>
      <c r="D21826" s="115" t="s">
        <v>2038</v>
      </c>
      <c r="E21826" s="115">
        <v>27.865600000000001</v>
      </c>
      <c r="F21826" s="674">
        <v>293.83600000000001</v>
      </c>
      <c r="G21826" s="674">
        <v>295.84500000000003</v>
      </c>
      <c r="H21826" s="115">
        <f t="shared" si="680"/>
        <v>1.0068371472522089</v>
      </c>
      <c r="I21826" s="115">
        <f t="shared" si="681"/>
        <v>28.056100000000001</v>
      </c>
    </row>
    <row r="21827" spans="1:9" hidden="1">
      <c r="A21827" s="115" t="s">
        <v>55476</v>
      </c>
      <c r="B21827" s="115" t="s">
        <v>55477</v>
      </c>
      <c r="C21827" s="115" t="s">
        <v>55478</v>
      </c>
      <c r="D21827" s="115" t="s">
        <v>2038</v>
      </c>
      <c r="E21827" s="115">
        <v>100.3206</v>
      </c>
      <c r="F21827" s="674">
        <v>293.83600000000001</v>
      </c>
      <c r="G21827" s="674">
        <v>295.84500000000003</v>
      </c>
      <c r="H21827" s="115">
        <f t="shared" si="680"/>
        <v>1.0068371472522089</v>
      </c>
      <c r="I21827" s="115">
        <f t="shared" si="681"/>
        <v>101.0065</v>
      </c>
    </row>
    <row r="21828" spans="1:9" hidden="1">
      <c r="A21828" s="115" t="s">
        <v>55479</v>
      </c>
      <c r="B21828" s="115" t="s">
        <v>55480</v>
      </c>
      <c r="C21828" s="115" t="s">
        <v>55481</v>
      </c>
      <c r="D21828" s="115" t="s">
        <v>2038</v>
      </c>
      <c r="E21828" s="115">
        <v>49.413800000000002</v>
      </c>
      <c r="F21828" s="674">
        <v>293.83600000000001</v>
      </c>
      <c r="G21828" s="674">
        <v>295.84500000000003</v>
      </c>
      <c r="H21828" s="115">
        <f t="shared" si="680"/>
        <v>1.0068371472522089</v>
      </c>
      <c r="I21828" s="115">
        <f t="shared" si="681"/>
        <v>49.751600000000003</v>
      </c>
    </row>
    <row r="21829" spans="1:9" hidden="1">
      <c r="A21829" s="115" t="s">
        <v>55482</v>
      </c>
      <c r="B21829" s="115" t="s">
        <v>55483</v>
      </c>
      <c r="C21829" s="115" t="s">
        <v>55484</v>
      </c>
      <c r="D21829" s="115" t="s">
        <v>2038</v>
      </c>
      <c r="E21829" s="115">
        <v>114.49809999999999</v>
      </c>
      <c r="F21829" s="674">
        <v>293.83600000000001</v>
      </c>
      <c r="G21829" s="674">
        <v>295.84500000000003</v>
      </c>
      <c r="H21829" s="115">
        <f t="shared" ref="H21829:H21892" si="682">G21829/F21829</f>
        <v>1.0068371472522089</v>
      </c>
      <c r="I21829" s="115">
        <f t="shared" ref="I21829:I21892" si="683">ROUND(H21829*E21829,4)</f>
        <v>115.2809</v>
      </c>
    </row>
    <row r="21830" spans="1:9" hidden="1">
      <c r="A21830" s="115" t="s">
        <v>55485</v>
      </c>
      <c r="B21830" s="115" t="s">
        <v>55486</v>
      </c>
      <c r="C21830" s="115" t="s">
        <v>55487</v>
      </c>
      <c r="D21830" s="115" t="s">
        <v>2038</v>
      </c>
      <c r="E21830" s="115">
        <v>320.71129999999999</v>
      </c>
      <c r="F21830" s="674">
        <v>293.83600000000001</v>
      </c>
      <c r="G21830" s="674">
        <v>295.84500000000003</v>
      </c>
      <c r="H21830" s="115">
        <f t="shared" si="682"/>
        <v>1.0068371472522089</v>
      </c>
      <c r="I21830" s="115">
        <f t="shared" si="683"/>
        <v>322.90410000000003</v>
      </c>
    </row>
    <row r="21831" spans="1:9" hidden="1">
      <c r="A21831" s="115" t="s">
        <v>55488</v>
      </c>
      <c r="B21831" s="115" t="s">
        <v>55489</v>
      </c>
      <c r="C21831" s="115" t="s">
        <v>55490</v>
      </c>
      <c r="D21831" s="115" t="s">
        <v>2038</v>
      </c>
      <c r="E21831" s="115">
        <v>328.80169999999998</v>
      </c>
      <c r="F21831" s="674">
        <v>293.83600000000001</v>
      </c>
      <c r="G21831" s="674">
        <v>295.84500000000003</v>
      </c>
      <c r="H21831" s="115">
        <f t="shared" si="682"/>
        <v>1.0068371472522089</v>
      </c>
      <c r="I21831" s="115">
        <f t="shared" si="683"/>
        <v>331.0498</v>
      </c>
    </row>
    <row r="21832" spans="1:9" hidden="1">
      <c r="A21832" s="115" t="s">
        <v>55491</v>
      </c>
      <c r="B21832" s="115" t="s">
        <v>55492</v>
      </c>
      <c r="C21832" s="115" t="s">
        <v>55493</v>
      </c>
      <c r="D21832" s="115" t="s">
        <v>1242</v>
      </c>
      <c r="E21832" s="115">
        <v>1.8374999999999999</v>
      </c>
      <c r="F21832" s="674">
        <v>293.83600000000001</v>
      </c>
      <c r="G21832" s="674">
        <v>295.84500000000003</v>
      </c>
      <c r="H21832" s="115">
        <f t="shared" si="682"/>
        <v>1.0068371472522089</v>
      </c>
      <c r="I21832" s="115">
        <f t="shared" si="683"/>
        <v>1.8501000000000001</v>
      </c>
    </row>
    <row r="21833" spans="1:9" hidden="1">
      <c r="A21833" s="115" t="s">
        <v>55494</v>
      </c>
      <c r="B21833" s="115" t="s">
        <v>55495</v>
      </c>
      <c r="C21833" s="115" t="s">
        <v>55496</v>
      </c>
      <c r="D21833" s="115" t="s">
        <v>1242</v>
      </c>
      <c r="E21833" s="115">
        <v>1.9958</v>
      </c>
      <c r="F21833" s="674">
        <v>293.83600000000001</v>
      </c>
      <c r="G21833" s="674">
        <v>295.84500000000003</v>
      </c>
      <c r="H21833" s="115">
        <f t="shared" si="682"/>
        <v>1.0068371472522089</v>
      </c>
      <c r="I21833" s="115">
        <f t="shared" si="683"/>
        <v>2.0093999999999999</v>
      </c>
    </row>
    <row r="21834" spans="1:9" hidden="1">
      <c r="A21834" s="115" t="s">
        <v>55497</v>
      </c>
      <c r="B21834" s="115" t="s">
        <v>55498</v>
      </c>
      <c r="C21834" s="115" t="s">
        <v>55499</v>
      </c>
      <c r="D21834" s="115" t="s">
        <v>1242</v>
      </c>
      <c r="E21834" s="115">
        <v>4.0782999999999996</v>
      </c>
      <c r="F21834" s="674">
        <v>293.83600000000001</v>
      </c>
      <c r="G21834" s="674">
        <v>295.84500000000003</v>
      </c>
      <c r="H21834" s="115">
        <f t="shared" si="682"/>
        <v>1.0068371472522089</v>
      </c>
      <c r="I21834" s="115">
        <f t="shared" si="683"/>
        <v>4.1062000000000003</v>
      </c>
    </row>
    <row r="21835" spans="1:9" hidden="1">
      <c r="A21835" s="115" t="s">
        <v>55500</v>
      </c>
      <c r="B21835" s="115" t="s">
        <v>55501</v>
      </c>
      <c r="C21835" s="115" t="s">
        <v>55502</v>
      </c>
      <c r="D21835" s="115" t="s">
        <v>1453</v>
      </c>
      <c r="E21835" s="115">
        <v>1825.578</v>
      </c>
      <c r="F21835" s="674">
        <v>293.83600000000001</v>
      </c>
      <c r="G21835" s="674">
        <v>295.84500000000003</v>
      </c>
      <c r="H21835" s="115">
        <f t="shared" si="682"/>
        <v>1.0068371472522089</v>
      </c>
      <c r="I21835" s="115">
        <f t="shared" si="683"/>
        <v>1838.0597</v>
      </c>
    </row>
    <row r="21836" spans="1:9" hidden="1">
      <c r="A21836" s="115" t="s">
        <v>55503</v>
      </c>
      <c r="B21836" s="115" t="s">
        <v>55504</v>
      </c>
      <c r="C21836" s="115" t="s">
        <v>55505</v>
      </c>
      <c r="D21836" s="115" t="s">
        <v>8901</v>
      </c>
      <c r="E21836" s="115">
        <v>2139.4027000000001</v>
      </c>
      <c r="F21836" s="674">
        <v>293.83600000000001</v>
      </c>
      <c r="G21836" s="674">
        <v>295.84500000000003</v>
      </c>
      <c r="H21836" s="115">
        <f t="shared" si="682"/>
        <v>1.0068371472522089</v>
      </c>
      <c r="I21836" s="115">
        <f t="shared" si="683"/>
        <v>2154.0300999999999</v>
      </c>
    </row>
    <row r="21837" spans="1:9" hidden="1">
      <c r="A21837" s="115" t="s">
        <v>55506</v>
      </c>
      <c r="B21837" s="115" t="s">
        <v>55507</v>
      </c>
      <c r="C21837" s="115" t="s">
        <v>55508</v>
      </c>
      <c r="D21837" s="115" t="s">
        <v>1242</v>
      </c>
      <c r="E21837" s="115">
        <v>263.26260000000002</v>
      </c>
      <c r="F21837" s="674">
        <v>293.83600000000001</v>
      </c>
      <c r="G21837" s="674">
        <v>295.84500000000003</v>
      </c>
      <c r="H21837" s="115">
        <f t="shared" si="682"/>
        <v>1.0068371472522089</v>
      </c>
      <c r="I21837" s="115">
        <f t="shared" si="683"/>
        <v>265.06259999999997</v>
      </c>
    </row>
    <row r="21838" spans="1:9" hidden="1">
      <c r="A21838" s="115" t="s">
        <v>55509</v>
      </c>
      <c r="B21838" s="115" t="s">
        <v>55510</v>
      </c>
      <c r="C21838" s="115" t="s">
        <v>55511</v>
      </c>
      <c r="D21838" s="115" t="s">
        <v>1138</v>
      </c>
      <c r="E21838" s="115">
        <v>108.15</v>
      </c>
      <c r="F21838" s="674">
        <v>293.83600000000001</v>
      </c>
      <c r="G21838" s="674">
        <v>295.84500000000003</v>
      </c>
      <c r="H21838" s="115">
        <f t="shared" si="682"/>
        <v>1.0068371472522089</v>
      </c>
      <c r="I21838" s="115">
        <f t="shared" si="683"/>
        <v>108.88939999999999</v>
      </c>
    </row>
    <row r="21839" spans="1:9" hidden="1">
      <c r="A21839" s="115" t="s">
        <v>55512</v>
      </c>
      <c r="B21839" s="115" t="s">
        <v>55513</v>
      </c>
      <c r="C21839" s="115" t="s">
        <v>55514</v>
      </c>
      <c r="D21839" s="115" t="s">
        <v>1138</v>
      </c>
      <c r="E21839" s="115">
        <v>149.35210000000001</v>
      </c>
      <c r="F21839" s="674">
        <v>293.83600000000001</v>
      </c>
      <c r="G21839" s="674">
        <v>295.84500000000003</v>
      </c>
      <c r="H21839" s="115">
        <f t="shared" si="682"/>
        <v>1.0068371472522089</v>
      </c>
      <c r="I21839" s="115">
        <f t="shared" si="683"/>
        <v>150.3732</v>
      </c>
    </row>
    <row r="21840" spans="1:9" hidden="1">
      <c r="A21840" s="115" t="s">
        <v>55515</v>
      </c>
      <c r="B21840" s="115" t="s">
        <v>55516</v>
      </c>
      <c r="C21840" s="115" t="s">
        <v>55517</v>
      </c>
      <c r="D21840" s="115" t="s">
        <v>8901</v>
      </c>
      <c r="E21840" s="115">
        <v>112.38339999999999</v>
      </c>
      <c r="F21840" s="674">
        <v>293.83600000000001</v>
      </c>
      <c r="G21840" s="674">
        <v>295.84500000000003</v>
      </c>
      <c r="H21840" s="115">
        <f t="shared" si="682"/>
        <v>1.0068371472522089</v>
      </c>
      <c r="I21840" s="115">
        <f t="shared" si="683"/>
        <v>113.15179999999999</v>
      </c>
    </row>
    <row r="21841" spans="1:9" hidden="1">
      <c r="A21841" s="115" t="s">
        <v>55518</v>
      </c>
      <c r="B21841" s="115" t="s">
        <v>55519</v>
      </c>
      <c r="C21841" s="115" t="s">
        <v>55520</v>
      </c>
      <c r="D21841" s="115" t="s">
        <v>8901</v>
      </c>
      <c r="E21841" s="115">
        <v>106.5797</v>
      </c>
      <c r="F21841" s="674">
        <v>293.83600000000001</v>
      </c>
      <c r="G21841" s="674">
        <v>295.84500000000003</v>
      </c>
      <c r="H21841" s="115">
        <f t="shared" si="682"/>
        <v>1.0068371472522089</v>
      </c>
      <c r="I21841" s="115">
        <f t="shared" si="683"/>
        <v>107.30840000000001</v>
      </c>
    </row>
    <row r="21842" spans="1:9" hidden="1">
      <c r="A21842" s="115" t="s">
        <v>55521</v>
      </c>
      <c r="B21842" s="115" t="s">
        <v>55522</v>
      </c>
      <c r="C21842" s="115" t="s">
        <v>55523</v>
      </c>
      <c r="D21842" s="115" t="s">
        <v>8901</v>
      </c>
      <c r="E21842" s="115">
        <v>478.15960000000001</v>
      </c>
      <c r="F21842" s="674">
        <v>293.83600000000001</v>
      </c>
      <c r="G21842" s="674">
        <v>295.84500000000003</v>
      </c>
      <c r="H21842" s="115">
        <f t="shared" si="682"/>
        <v>1.0068371472522089</v>
      </c>
      <c r="I21842" s="115">
        <f t="shared" si="683"/>
        <v>481.42880000000002</v>
      </c>
    </row>
    <row r="21843" spans="1:9" hidden="1">
      <c r="A21843" s="115" t="s">
        <v>55524</v>
      </c>
      <c r="B21843" s="115" t="s">
        <v>55525</v>
      </c>
      <c r="C21843" s="115" t="s">
        <v>55526</v>
      </c>
      <c r="D21843" s="115" t="s">
        <v>2159</v>
      </c>
      <c r="E21843" s="115">
        <v>11250.661400000001</v>
      </c>
      <c r="F21843" s="674">
        <v>293.83600000000001</v>
      </c>
      <c r="G21843" s="674">
        <v>295.84500000000003</v>
      </c>
      <c r="H21843" s="115">
        <f t="shared" si="682"/>
        <v>1.0068371472522089</v>
      </c>
      <c r="I21843" s="115">
        <f t="shared" si="683"/>
        <v>11327.5838</v>
      </c>
    </row>
    <row r="21844" spans="1:9" hidden="1">
      <c r="A21844" s="115" t="s">
        <v>55527</v>
      </c>
      <c r="B21844" s="115" t="s">
        <v>55528</v>
      </c>
      <c r="C21844" s="115" t="s">
        <v>55529</v>
      </c>
      <c r="D21844" s="115" t="s">
        <v>2159</v>
      </c>
      <c r="E21844" s="115">
        <v>495.4864</v>
      </c>
      <c r="F21844" s="674">
        <v>293.83600000000001</v>
      </c>
      <c r="G21844" s="674">
        <v>295.84500000000003</v>
      </c>
      <c r="H21844" s="115">
        <f t="shared" si="682"/>
        <v>1.0068371472522089</v>
      </c>
      <c r="I21844" s="115">
        <f t="shared" si="683"/>
        <v>498.8741</v>
      </c>
    </row>
    <row r="21845" spans="1:9" hidden="1">
      <c r="A21845" s="115" t="s">
        <v>55530</v>
      </c>
      <c r="B21845" s="115" t="s">
        <v>55531</v>
      </c>
      <c r="C21845" s="115" t="s">
        <v>55532</v>
      </c>
      <c r="D21845" s="115" t="s">
        <v>2159</v>
      </c>
      <c r="E21845" s="115">
        <v>1165.0710999999999</v>
      </c>
      <c r="F21845" s="674">
        <v>293.83600000000001</v>
      </c>
      <c r="G21845" s="674">
        <v>295.84500000000003</v>
      </c>
      <c r="H21845" s="115">
        <f t="shared" si="682"/>
        <v>1.0068371472522089</v>
      </c>
      <c r="I21845" s="115">
        <f t="shared" si="683"/>
        <v>1173.0369000000001</v>
      </c>
    </row>
    <row r="21846" spans="1:9" hidden="1">
      <c r="A21846" s="115" t="s">
        <v>55533</v>
      </c>
      <c r="B21846" s="115" t="s">
        <v>55534</v>
      </c>
      <c r="C21846" s="115" t="s">
        <v>55535</v>
      </c>
      <c r="D21846" s="115" t="s">
        <v>2159</v>
      </c>
      <c r="E21846" s="115">
        <v>1031.4682</v>
      </c>
      <c r="F21846" s="674">
        <v>293.83600000000001</v>
      </c>
      <c r="G21846" s="674">
        <v>295.84500000000003</v>
      </c>
      <c r="H21846" s="115">
        <f t="shared" si="682"/>
        <v>1.0068371472522089</v>
      </c>
      <c r="I21846" s="115">
        <f t="shared" si="683"/>
        <v>1038.5205000000001</v>
      </c>
    </row>
    <row r="21847" spans="1:9" hidden="1">
      <c r="A21847" s="115" t="s">
        <v>55536</v>
      </c>
      <c r="B21847" s="115" t="s">
        <v>55537</v>
      </c>
      <c r="C21847" s="115" t="s">
        <v>55538</v>
      </c>
      <c r="D21847" s="115" t="s">
        <v>2159</v>
      </c>
      <c r="E21847" s="115">
        <v>624.5258</v>
      </c>
      <c r="F21847" s="674">
        <v>293.83600000000001</v>
      </c>
      <c r="G21847" s="674">
        <v>295.84500000000003</v>
      </c>
      <c r="H21847" s="115">
        <f t="shared" si="682"/>
        <v>1.0068371472522089</v>
      </c>
      <c r="I21847" s="115">
        <f t="shared" si="683"/>
        <v>628.79579999999999</v>
      </c>
    </row>
    <row r="21848" spans="1:9" hidden="1">
      <c r="A21848" s="115" t="s">
        <v>55539</v>
      </c>
      <c r="B21848" s="115" t="s">
        <v>55540</v>
      </c>
      <c r="C21848" s="115" t="s">
        <v>55541</v>
      </c>
      <c r="D21848" s="115" t="s">
        <v>2159</v>
      </c>
      <c r="E21848" s="115">
        <v>1481.1973</v>
      </c>
      <c r="F21848" s="674">
        <v>293.83600000000001</v>
      </c>
      <c r="G21848" s="674">
        <v>295.84500000000003</v>
      </c>
      <c r="H21848" s="115">
        <f t="shared" si="682"/>
        <v>1.0068371472522089</v>
      </c>
      <c r="I21848" s="115">
        <f t="shared" si="683"/>
        <v>1491.3244999999999</v>
      </c>
    </row>
    <row r="21849" spans="1:9" hidden="1">
      <c r="A21849" s="115" t="s">
        <v>55542</v>
      </c>
      <c r="B21849" s="115" t="s">
        <v>55543</v>
      </c>
      <c r="C21849" s="115" t="s">
        <v>55544</v>
      </c>
      <c r="D21849" s="115" t="s">
        <v>8901</v>
      </c>
      <c r="E21849" s="115">
        <v>264.7525</v>
      </c>
      <c r="F21849" s="674">
        <v>293.83600000000001</v>
      </c>
      <c r="G21849" s="674">
        <v>295.84500000000003</v>
      </c>
      <c r="H21849" s="115">
        <f t="shared" si="682"/>
        <v>1.0068371472522089</v>
      </c>
      <c r="I21849" s="115">
        <f t="shared" si="683"/>
        <v>266.56270000000001</v>
      </c>
    </row>
    <row r="21850" spans="1:9" hidden="1">
      <c r="A21850" s="115" t="s">
        <v>55545</v>
      </c>
      <c r="B21850" s="115" t="s">
        <v>55546</v>
      </c>
      <c r="C21850" s="115" t="s">
        <v>55547</v>
      </c>
      <c r="D21850" s="115" t="s">
        <v>8901</v>
      </c>
      <c r="E21850" s="115">
        <v>274.79300000000001</v>
      </c>
      <c r="F21850" s="674">
        <v>293.83600000000001</v>
      </c>
      <c r="G21850" s="674">
        <v>295.84500000000003</v>
      </c>
      <c r="H21850" s="115">
        <f t="shared" si="682"/>
        <v>1.0068371472522089</v>
      </c>
      <c r="I21850" s="115">
        <f t="shared" si="683"/>
        <v>276.67180000000002</v>
      </c>
    </row>
    <row r="21851" spans="1:9" hidden="1">
      <c r="A21851" s="115" t="s">
        <v>55548</v>
      </c>
      <c r="B21851" s="115" t="s">
        <v>55549</v>
      </c>
      <c r="C21851" s="115" t="s">
        <v>55550</v>
      </c>
      <c r="D21851" s="115" t="s">
        <v>8901</v>
      </c>
      <c r="E21851" s="115">
        <v>244.4008</v>
      </c>
      <c r="F21851" s="674">
        <v>293.83600000000001</v>
      </c>
      <c r="G21851" s="674">
        <v>295.84500000000003</v>
      </c>
      <c r="H21851" s="115">
        <f t="shared" si="682"/>
        <v>1.0068371472522089</v>
      </c>
      <c r="I21851" s="115">
        <f t="shared" si="683"/>
        <v>246.0718</v>
      </c>
    </row>
    <row r="21852" spans="1:9" hidden="1">
      <c r="A21852" s="115" t="s">
        <v>55551</v>
      </c>
      <c r="B21852" s="115" t="s">
        <v>55552</v>
      </c>
      <c r="C21852" s="115" t="s">
        <v>55553</v>
      </c>
      <c r="D21852" s="115" t="s">
        <v>8901</v>
      </c>
      <c r="E21852" s="115">
        <v>148.39060000000001</v>
      </c>
      <c r="F21852" s="674">
        <v>293.83600000000001</v>
      </c>
      <c r="G21852" s="674">
        <v>295.84500000000003</v>
      </c>
      <c r="H21852" s="115">
        <f t="shared" si="682"/>
        <v>1.0068371472522089</v>
      </c>
      <c r="I21852" s="115">
        <f t="shared" si="683"/>
        <v>149.40520000000001</v>
      </c>
    </row>
    <row r="21853" spans="1:9" hidden="1">
      <c r="A21853" s="115" t="s">
        <v>55554</v>
      </c>
      <c r="B21853" s="115" t="s">
        <v>55555</v>
      </c>
      <c r="C21853" s="115" t="s">
        <v>55556</v>
      </c>
      <c r="D21853" s="115" t="s">
        <v>8901</v>
      </c>
      <c r="E21853" s="115">
        <v>343.97199999999998</v>
      </c>
      <c r="F21853" s="674">
        <v>293.83600000000001</v>
      </c>
      <c r="G21853" s="674">
        <v>295.84500000000003</v>
      </c>
      <c r="H21853" s="115">
        <f t="shared" si="682"/>
        <v>1.0068371472522089</v>
      </c>
      <c r="I21853" s="115">
        <f t="shared" si="683"/>
        <v>346.32380000000001</v>
      </c>
    </row>
    <row r="21854" spans="1:9" hidden="1">
      <c r="A21854" s="115" t="s">
        <v>55557</v>
      </c>
      <c r="B21854" s="115" t="s">
        <v>55558</v>
      </c>
      <c r="C21854" s="115" t="s">
        <v>55559</v>
      </c>
      <c r="D21854" s="115" t="s">
        <v>8901</v>
      </c>
      <c r="E21854" s="115">
        <v>158.6045</v>
      </c>
      <c r="F21854" s="674">
        <v>293.83600000000001</v>
      </c>
      <c r="G21854" s="674">
        <v>295.84500000000003</v>
      </c>
      <c r="H21854" s="115">
        <f t="shared" si="682"/>
        <v>1.0068371472522089</v>
      </c>
      <c r="I21854" s="115">
        <f t="shared" si="683"/>
        <v>159.68889999999999</v>
      </c>
    </row>
    <row r="21855" spans="1:9" hidden="1">
      <c r="A21855" s="115" t="s">
        <v>55560</v>
      </c>
      <c r="B21855" s="115" t="s">
        <v>55561</v>
      </c>
      <c r="C21855" s="115" t="s">
        <v>55562</v>
      </c>
      <c r="D21855" s="115" t="s">
        <v>8901</v>
      </c>
      <c r="E21855" s="115">
        <v>730.6875</v>
      </c>
      <c r="F21855" s="674">
        <v>293.83600000000001</v>
      </c>
      <c r="G21855" s="674">
        <v>295.84500000000003</v>
      </c>
      <c r="H21855" s="115">
        <f t="shared" si="682"/>
        <v>1.0068371472522089</v>
      </c>
      <c r="I21855" s="115">
        <f t="shared" si="683"/>
        <v>735.68330000000003</v>
      </c>
    </row>
    <row r="21856" spans="1:9" hidden="1">
      <c r="A21856" s="115" t="s">
        <v>55563</v>
      </c>
      <c r="B21856" s="115" t="s">
        <v>55564</v>
      </c>
      <c r="C21856" s="115" t="s">
        <v>55565</v>
      </c>
      <c r="D21856" s="115" t="s">
        <v>8901</v>
      </c>
      <c r="E21856" s="115">
        <v>227.22659999999999</v>
      </c>
      <c r="F21856" s="674">
        <v>293.83600000000001</v>
      </c>
      <c r="G21856" s="674">
        <v>295.84500000000003</v>
      </c>
      <c r="H21856" s="115">
        <f t="shared" si="682"/>
        <v>1.0068371472522089</v>
      </c>
      <c r="I21856" s="115">
        <f t="shared" si="683"/>
        <v>228.78020000000001</v>
      </c>
    </row>
    <row r="21857" spans="1:9" hidden="1">
      <c r="A21857" s="115" t="s">
        <v>55566</v>
      </c>
      <c r="B21857" s="115" t="s">
        <v>55567</v>
      </c>
      <c r="C21857" s="115" t="s">
        <v>55568</v>
      </c>
      <c r="D21857" s="115" t="s">
        <v>1138</v>
      </c>
      <c r="E21857" s="115">
        <v>2111.0056</v>
      </c>
      <c r="F21857" s="674">
        <v>293.83600000000001</v>
      </c>
      <c r="G21857" s="674">
        <v>295.84500000000003</v>
      </c>
      <c r="H21857" s="115">
        <f t="shared" si="682"/>
        <v>1.0068371472522089</v>
      </c>
      <c r="I21857" s="115">
        <f t="shared" si="683"/>
        <v>2125.4389000000001</v>
      </c>
    </row>
    <row r="21858" spans="1:9" hidden="1">
      <c r="A21858" s="115" t="s">
        <v>55569</v>
      </c>
      <c r="B21858" s="115" t="s">
        <v>55570</v>
      </c>
      <c r="C21858" s="115" t="s">
        <v>55571</v>
      </c>
      <c r="D21858" s="115" t="s">
        <v>1138</v>
      </c>
      <c r="E21858" s="115">
        <v>2788.3335999999999</v>
      </c>
      <c r="F21858" s="674">
        <v>293.83600000000001</v>
      </c>
      <c r="G21858" s="674">
        <v>295.84500000000003</v>
      </c>
      <c r="H21858" s="115">
        <f t="shared" si="682"/>
        <v>1.0068371472522089</v>
      </c>
      <c r="I21858" s="115">
        <f t="shared" si="683"/>
        <v>2807.3978000000002</v>
      </c>
    </row>
    <row r="21859" spans="1:9" hidden="1">
      <c r="A21859" s="115" t="s">
        <v>55572</v>
      </c>
      <c r="B21859" s="115" t="s">
        <v>55573</v>
      </c>
      <c r="C21859" s="115" t="s">
        <v>55574</v>
      </c>
      <c r="D21859" s="115" t="s">
        <v>1138</v>
      </c>
      <c r="E21859" s="115">
        <v>1286.9232</v>
      </c>
      <c r="F21859" s="674">
        <v>293.83600000000001</v>
      </c>
      <c r="G21859" s="674">
        <v>295.84500000000003</v>
      </c>
      <c r="H21859" s="115">
        <f t="shared" si="682"/>
        <v>1.0068371472522089</v>
      </c>
      <c r="I21859" s="115">
        <f t="shared" si="683"/>
        <v>1295.7221</v>
      </c>
    </row>
    <row r="21860" spans="1:9" hidden="1">
      <c r="A21860" s="115" t="s">
        <v>55575</v>
      </c>
      <c r="B21860" s="115" t="s">
        <v>55576</v>
      </c>
      <c r="C21860" s="115" t="s">
        <v>55577</v>
      </c>
      <c r="D21860" s="115" t="s">
        <v>1138</v>
      </c>
      <c r="E21860" s="115">
        <v>1546.5655999999999</v>
      </c>
      <c r="F21860" s="674">
        <v>293.83600000000001</v>
      </c>
      <c r="G21860" s="674">
        <v>295.84500000000003</v>
      </c>
      <c r="H21860" s="115">
        <f t="shared" si="682"/>
        <v>1.0068371472522089</v>
      </c>
      <c r="I21860" s="115">
        <f t="shared" si="683"/>
        <v>1557.1396999999999</v>
      </c>
    </row>
    <row r="21861" spans="1:9" hidden="1">
      <c r="A21861" s="115" t="s">
        <v>55578</v>
      </c>
      <c r="B21861" s="115" t="s">
        <v>55579</v>
      </c>
      <c r="C21861" s="115" t="s">
        <v>55580</v>
      </c>
      <c r="D21861" s="115" t="s">
        <v>1138</v>
      </c>
      <c r="E21861" s="115">
        <v>1952.9623999999999</v>
      </c>
      <c r="F21861" s="674">
        <v>293.83600000000001</v>
      </c>
      <c r="G21861" s="674">
        <v>295.84500000000003</v>
      </c>
      <c r="H21861" s="115">
        <f t="shared" si="682"/>
        <v>1.0068371472522089</v>
      </c>
      <c r="I21861" s="115">
        <f t="shared" si="683"/>
        <v>1966.3151</v>
      </c>
    </row>
    <row r="21862" spans="1:9" hidden="1">
      <c r="A21862" s="115" t="s">
        <v>55581</v>
      </c>
      <c r="B21862" s="115" t="s">
        <v>55582</v>
      </c>
      <c r="C21862" s="115" t="s">
        <v>55583</v>
      </c>
      <c r="D21862" s="115" t="s">
        <v>1138</v>
      </c>
      <c r="E21862" s="115">
        <v>967.59799999999996</v>
      </c>
      <c r="F21862" s="674">
        <v>293.83600000000001</v>
      </c>
      <c r="G21862" s="674">
        <v>295.84500000000003</v>
      </c>
      <c r="H21862" s="115">
        <f t="shared" si="682"/>
        <v>1.0068371472522089</v>
      </c>
      <c r="I21862" s="115">
        <f t="shared" si="683"/>
        <v>974.21360000000004</v>
      </c>
    </row>
    <row r="21863" spans="1:9" hidden="1">
      <c r="A21863" s="115" t="s">
        <v>55584</v>
      </c>
      <c r="B21863" s="115" t="s">
        <v>55585</v>
      </c>
      <c r="C21863" s="115" t="s">
        <v>55586</v>
      </c>
      <c r="D21863" s="115" t="s">
        <v>1242</v>
      </c>
      <c r="E21863" s="115">
        <v>394.26280000000003</v>
      </c>
      <c r="F21863" s="674">
        <v>293.83600000000001</v>
      </c>
      <c r="G21863" s="674">
        <v>295.84500000000003</v>
      </c>
      <c r="H21863" s="115">
        <f t="shared" si="682"/>
        <v>1.0068371472522089</v>
      </c>
      <c r="I21863" s="115">
        <f t="shared" si="683"/>
        <v>396.95839999999998</v>
      </c>
    </row>
    <row r="21864" spans="1:9" hidden="1">
      <c r="A21864" s="115" t="s">
        <v>55587</v>
      </c>
      <c r="B21864" s="115" t="s">
        <v>55588</v>
      </c>
      <c r="C21864" s="115" t="s">
        <v>55589</v>
      </c>
      <c r="D21864" s="115" t="s">
        <v>1138</v>
      </c>
      <c r="E21864" s="115">
        <v>1100.2348</v>
      </c>
      <c r="F21864" s="674">
        <v>293.83600000000001</v>
      </c>
      <c r="G21864" s="674">
        <v>295.84500000000003</v>
      </c>
      <c r="H21864" s="115">
        <f t="shared" si="682"/>
        <v>1.0068371472522089</v>
      </c>
      <c r="I21864" s="115">
        <f t="shared" si="683"/>
        <v>1107.7573</v>
      </c>
    </row>
    <row r="21865" spans="1:9" hidden="1">
      <c r="A21865" s="115" t="s">
        <v>55590</v>
      </c>
      <c r="B21865" s="115" t="s">
        <v>55591</v>
      </c>
      <c r="C21865" s="115" t="s">
        <v>55592</v>
      </c>
      <c r="D21865" s="115" t="s">
        <v>8901</v>
      </c>
      <c r="E21865" s="115">
        <v>210.95740000000001</v>
      </c>
      <c r="F21865" s="674">
        <v>293.83600000000001</v>
      </c>
      <c r="G21865" s="674">
        <v>295.84500000000003</v>
      </c>
      <c r="H21865" s="115">
        <f t="shared" si="682"/>
        <v>1.0068371472522089</v>
      </c>
      <c r="I21865" s="115">
        <f t="shared" si="683"/>
        <v>212.3997</v>
      </c>
    </row>
    <row r="21866" spans="1:9" hidden="1">
      <c r="A21866" s="115" t="s">
        <v>55593</v>
      </c>
      <c r="B21866" s="115" t="s">
        <v>55594</v>
      </c>
      <c r="C21866" s="115" t="s">
        <v>55595</v>
      </c>
      <c r="D21866" s="115" t="s">
        <v>8901</v>
      </c>
      <c r="E21866" s="115">
        <v>93.288799999999995</v>
      </c>
      <c r="F21866" s="674">
        <v>293.83600000000001</v>
      </c>
      <c r="G21866" s="674">
        <v>295.84500000000003</v>
      </c>
      <c r="H21866" s="115">
        <f t="shared" si="682"/>
        <v>1.0068371472522089</v>
      </c>
      <c r="I21866" s="115">
        <f t="shared" si="683"/>
        <v>93.926599999999993</v>
      </c>
    </row>
    <row r="21867" spans="1:9" hidden="1">
      <c r="A21867" s="115" t="s">
        <v>55596</v>
      </c>
      <c r="B21867" s="115" t="s">
        <v>55597</v>
      </c>
      <c r="C21867" s="115" t="s">
        <v>55598</v>
      </c>
      <c r="D21867" s="115" t="s">
        <v>8901</v>
      </c>
      <c r="E21867" s="115">
        <v>78.352099999999993</v>
      </c>
      <c r="F21867" s="674">
        <v>293.83600000000001</v>
      </c>
      <c r="G21867" s="674">
        <v>295.84500000000003</v>
      </c>
      <c r="H21867" s="115">
        <f t="shared" si="682"/>
        <v>1.0068371472522089</v>
      </c>
      <c r="I21867" s="115">
        <f t="shared" si="683"/>
        <v>78.887799999999999</v>
      </c>
    </row>
    <row r="21868" spans="1:9" hidden="1">
      <c r="A21868" s="115" t="s">
        <v>55599</v>
      </c>
      <c r="B21868" s="115" t="s">
        <v>55600</v>
      </c>
      <c r="C21868" s="115" t="s">
        <v>55601</v>
      </c>
      <c r="D21868" s="115" t="s">
        <v>2038</v>
      </c>
      <c r="E21868" s="115">
        <v>19.97</v>
      </c>
      <c r="F21868" s="674">
        <v>293.83600000000001</v>
      </c>
      <c r="G21868" s="674">
        <v>295.84500000000003</v>
      </c>
      <c r="H21868" s="115">
        <f t="shared" si="682"/>
        <v>1.0068371472522089</v>
      </c>
      <c r="I21868" s="115">
        <f t="shared" si="683"/>
        <v>20.1065</v>
      </c>
    </row>
    <row r="21869" spans="1:9" hidden="1">
      <c r="A21869" s="115" t="s">
        <v>55602</v>
      </c>
      <c r="B21869" s="115" t="s">
        <v>55603</v>
      </c>
      <c r="C21869" s="115" t="s">
        <v>55604</v>
      </c>
      <c r="D21869" s="115" t="s">
        <v>8378</v>
      </c>
      <c r="E21869" s="115">
        <v>13.386799999999999</v>
      </c>
      <c r="F21869" s="674">
        <v>293.83600000000001</v>
      </c>
      <c r="G21869" s="674">
        <v>295.84500000000003</v>
      </c>
      <c r="H21869" s="115">
        <f t="shared" si="682"/>
        <v>1.0068371472522089</v>
      </c>
      <c r="I21869" s="115">
        <f t="shared" si="683"/>
        <v>13.478300000000001</v>
      </c>
    </row>
    <row r="21870" spans="1:9" hidden="1">
      <c r="A21870" s="115" t="s">
        <v>55605</v>
      </c>
      <c r="B21870" s="115" t="s">
        <v>55606</v>
      </c>
      <c r="C21870" s="115" t="s">
        <v>55607</v>
      </c>
      <c r="D21870" s="115" t="s">
        <v>1138</v>
      </c>
      <c r="E21870" s="115">
        <v>3.2475999999999998</v>
      </c>
      <c r="F21870" s="674">
        <v>293.83600000000001</v>
      </c>
      <c r="G21870" s="674">
        <v>295.84500000000003</v>
      </c>
      <c r="H21870" s="115">
        <f t="shared" si="682"/>
        <v>1.0068371472522089</v>
      </c>
      <c r="I21870" s="115">
        <f t="shared" si="683"/>
        <v>3.2698</v>
      </c>
    </row>
    <row r="21871" spans="1:9" hidden="1">
      <c r="A21871" s="115" t="s">
        <v>55608</v>
      </c>
      <c r="B21871" s="115" t="s">
        <v>55609</v>
      </c>
      <c r="C21871" s="115" t="s">
        <v>55610</v>
      </c>
      <c r="D21871" s="115" t="s">
        <v>1138</v>
      </c>
      <c r="E21871" s="115">
        <v>2856.8667</v>
      </c>
      <c r="F21871" s="674">
        <v>293.83600000000001</v>
      </c>
      <c r="G21871" s="674">
        <v>295.84500000000003</v>
      </c>
      <c r="H21871" s="115">
        <f t="shared" si="682"/>
        <v>1.0068371472522089</v>
      </c>
      <c r="I21871" s="115">
        <f t="shared" si="683"/>
        <v>2876.3995</v>
      </c>
    </row>
    <row r="21872" spans="1:9" hidden="1">
      <c r="A21872" s="115" t="s">
        <v>55611</v>
      </c>
      <c r="B21872" s="115" t="s">
        <v>55612</v>
      </c>
      <c r="C21872" s="115" t="s">
        <v>55613</v>
      </c>
      <c r="D21872" s="115" t="s">
        <v>2038</v>
      </c>
      <c r="E21872" s="115">
        <v>50.458199999999998</v>
      </c>
      <c r="F21872" s="674">
        <v>293.83600000000001</v>
      </c>
      <c r="G21872" s="674">
        <v>295.84500000000003</v>
      </c>
      <c r="H21872" s="115">
        <f t="shared" si="682"/>
        <v>1.0068371472522089</v>
      </c>
      <c r="I21872" s="115">
        <f t="shared" si="683"/>
        <v>50.803199999999997</v>
      </c>
    </row>
    <row r="21873" spans="1:9" hidden="1">
      <c r="A21873" s="115" t="s">
        <v>55614</v>
      </c>
      <c r="B21873" s="115" t="s">
        <v>55615</v>
      </c>
      <c r="C21873" s="115" t="s">
        <v>55616</v>
      </c>
      <c r="D21873" s="115" t="s">
        <v>2038</v>
      </c>
      <c r="E21873" s="115">
        <v>71.494500000000002</v>
      </c>
      <c r="F21873" s="674">
        <v>293.83600000000001</v>
      </c>
      <c r="G21873" s="674">
        <v>295.84500000000003</v>
      </c>
      <c r="H21873" s="115">
        <f t="shared" si="682"/>
        <v>1.0068371472522089</v>
      </c>
      <c r="I21873" s="115">
        <f t="shared" si="683"/>
        <v>71.9833</v>
      </c>
    </row>
    <row r="21874" spans="1:9" hidden="1">
      <c r="A21874" s="115" t="s">
        <v>55617</v>
      </c>
      <c r="B21874" s="115" t="s">
        <v>55618</v>
      </c>
      <c r="C21874" s="115" t="s">
        <v>55619</v>
      </c>
      <c r="D21874" s="115" t="s">
        <v>1453</v>
      </c>
      <c r="E21874" s="115">
        <v>7.2434000000000003</v>
      </c>
      <c r="F21874" s="674">
        <v>293.83600000000001</v>
      </c>
      <c r="G21874" s="674">
        <v>295.84500000000003</v>
      </c>
      <c r="H21874" s="115">
        <f t="shared" si="682"/>
        <v>1.0068371472522089</v>
      </c>
      <c r="I21874" s="115">
        <f t="shared" si="683"/>
        <v>7.2929000000000004</v>
      </c>
    </row>
    <row r="21875" spans="1:9" hidden="1">
      <c r="A21875" s="115" t="s">
        <v>55620</v>
      </c>
      <c r="B21875" s="115" t="s">
        <v>55621</v>
      </c>
      <c r="C21875" s="115" t="s">
        <v>55622</v>
      </c>
      <c r="D21875" s="115" t="s">
        <v>2038</v>
      </c>
      <c r="E21875" s="115">
        <v>45.767400000000002</v>
      </c>
      <c r="F21875" s="674">
        <v>293.83600000000001</v>
      </c>
      <c r="G21875" s="674">
        <v>295.84500000000003</v>
      </c>
      <c r="H21875" s="115">
        <f t="shared" si="682"/>
        <v>1.0068371472522089</v>
      </c>
      <c r="I21875" s="115">
        <f t="shared" si="683"/>
        <v>46.080300000000001</v>
      </c>
    </row>
    <row r="21876" spans="1:9" hidden="1">
      <c r="A21876" s="115" t="s">
        <v>55623</v>
      </c>
      <c r="B21876" s="115" t="s">
        <v>55624</v>
      </c>
      <c r="C21876" s="115" t="s">
        <v>55625</v>
      </c>
      <c r="D21876" s="115" t="s">
        <v>1242</v>
      </c>
      <c r="E21876" s="115">
        <v>79.246899999999997</v>
      </c>
      <c r="F21876" s="674">
        <v>293.83600000000001</v>
      </c>
      <c r="G21876" s="674">
        <v>295.84500000000003</v>
      </c>
      <c r="H21876" s="115">
        <f t="shared" si="682"/>
        <v>1.0068371472522089</v>
      </c>
      <c r="I21876" s="115">
        <f t="shared" si="683"/>
        <v>79.788700000000006</v>
      </c>
    </row>
    <row r="21877" spans="1:9" hidden="1">
      <c r="A21877" s="115" t="s">
        <v>55626</v>
      </c>
      <c r="B21877" s="115" t="s">
        <v>55627</v>
      </c>
      <c r="C21877" s="115" t="s">
        <v>55628</v>
      </c>
      <c r="D21877" s="115" t="s">
        <v>8901</v>
      </c>
      <c r="E21877" s="115">
        <v>155.5779</v>
      </c>
      <c r="F21877" s="674">
        <v>293.83600000000001</v>
      </c>
      <c r="G21877" s="674">
        <v>295.84500000000003</v>
      </c>
      <c r="H21877" s="115">
        <f t="shared" si="682"/>
        <v>1.0068371472522089</v>
      </c>
      <c r="I21877" s="115">
        <f t="shared" si="683"/>
        <v>156.64160000000001</v>
      </c>
    </row>
    <row r="21878" spans="1:9" hidden="1">
      <c r="A21878" s="115" t="s">
        <v>55629</v>
      </c>
      <c r="B21878" s="115" t="s">
        <v>55630</v>
      </c>
      <c r="C21878" s="115" t="s">
        <v>55631</v>
      </c>
      <c r="D21878" s="115" t="s">
        <v>8901</v>
      </c>
      <c r="E21878" s="115">
        <v>3.6524999999999999</v>
      </c>
      <c r="F21878" s="674">
        <v>293.83600000000001</v>
      </c>
      <c r="G21878" s="674">
        <v>295.84500000000003</v>
      </c>
      <c r="H21878" s="115">
        <f t="shared" si="682"/>
        <v>1.0068371472522089</v>
      </c>
      <c r="I21878" s="115">
        <f t="shared" si="683"/>
        <v>3.6775000000000002</v>
      </c>
    </row>
    <row r="21879" spans="1:9" hidden="1">
      <c r="A21879" s="115" t="s">
        <v>55632</v>
      </c>
      <c r="B21879" s="115" t="s">
        <v>55633</v>
      </c>
      <c r="C21879" s="115" t="s">
        <v>55634</v>
      </c>
      <c r="D21879" s="115" t="s">
        <v>8901</v>
      </c>
      <c r="E21879" s="115">
        <v>0.40179999999999999</v>
      </c>
      <c r="F21879" s="674">
        <v>293.83600000000001</v>
      </c>
      <c r="G21879" s="674">
        <v>295.84500000000003</v>
      </c>
      <c r="H21879" s="115">
        <f t="shared" si="682"/>
        <v>1.0068371472522089</v>
      </c>
      <c r="I21879" s="115">
        <f t="shared" si="683"/>
        <v>0.40450000000000003</v>
      </c>
    </row>
    <row r="21880" spans="1:9" hidden="1">
      <c r="A21880" s="115" t="s">
        <v>55635</v>
      </c>
      <c r="B21880" s="115" t="s">
        <v>55636</v>
      </c>
      <c r="C21880" s="115" t="s">
        <v>55637</v>
      </c>
      <c r="D21880" s="115" t="s">
        <v>1138</v>
      </c>
      <c r="E21880" s="115">
        <v>82.62</v>
      </c>
      <c r="F21880" s="674">
        <v>293.83600000000001</v>
      </c>
      <c r="G21880" s="674">
        <v>295.84500000000003</v>
      </c>
      <c r="H21880" s="115">
        <f t="shared" si="682"/>
        <v>1.0068371472522089</v>
      </c>
      <c r="I21880" s="115">
        <f t="shared" si="683"/>
        <v>83.184899999999999</v>
      </c>
    </row>
    <row r="21881" spans="1:9" hidden="1">
      <c r="A21881" s="115" t="s">
        <v>55638</v>
      </c>
      <c r="B21881" s="115" t="s">
        <v>55639</v>
      </c>
      <c r="C21881" s="115" t="s">
        <v>55640</v>
      </c>
      <c r="D21881" s="115" t="s">
        <v>1453</v>
      </c>
      <c r="E21881" s="115">
        <v>168.21440000000001</v>
      </c>
      <c r="F21881" s="674">
        <v>293.83600000000001</v>
      </c>
      <c r="G21881" s="674">
        <v>295.84500000000003</v>
      </c>
      <c r="H21881" s="115">
        <f t="shared" si="682"/>
        <v>1.0068371472522089</v>
      </c>
      <c r="I21881" s="115">
        <f t="shared" si="683"/>
        <v>169.36449999999999</v>
      </c>
    </row>
    <row r="21882" spans="1:9" hidden="1">
      <c r="A21882" s="115" t="s">
        <v>55641</v>
      </c>
      <c r="B21882" s="115" t="s">
        <v>55642</v>
      </c>
      <c r="C21882" s="115" t="s">
        <v>55643</v>
      </c>
      <c r="D21882" s="115" t="s">
        <v>2038</v>
      </c>
      <c r="E21882" s="115">
        <v>53.738599999999998</v>
      </c>
      <c r="F21882" s="674">
        <v>293.83600000000001</v>
      </c>
      <c r="G21882" s="674">
        <v>295.84500000000003</v>
      </c>
      <c r="H21882" s="115">
        <f t="shared" si="682"/>
        <v>1.0068371472522089</v>
      </c>
      <c r="I21882" s="115">
        <f t="shared" si="683"/>
        <v>54.106000000000002</v>
      </c>
    </row>
    <row r="21883" spans="1:9" hidden="1">
      <c r="A21883" s="115" t="s">
        <v>55644</v>
      </c>
      <c r="B21883" s="115" t="s">
        <v>55645</v>
      </c>
      <c r="C21883" s="115" t="s">
        <v>55646</v>
      </c>
      <c r="D21883" s="115" t="s">
        <v>2038</v>
      </c>
      <c r="E21883" s="115">
        <v>2.0966</v>
      </c>
      <c r="F21883" s="674">
        <v>293.83600000000001</v>
      </c>
      <c r="G21883" s="674">
        <v>295.84500000000003</v>
      </c>
      <c r="H21883" s="115">
        <f t="shared" si="682"/>
        <v>1.0068371472522089</v>
      </c>
      <c r="I21883" s="115">
        <f t="shared" si="683"/>
        <v>2.1109</v>
      </c>
    </row>
    <row r="21884" spans="1:9" hidden="1">
      <c r="A21884" s="115" t="s">
        <v>55647</v>
      </c>
      <c r="B21884" s="115" t="s">
        <v>55648</v>
      </c>
      <c r="C21884" s="115" t="s">
        <v>55649</v>
      </c>
      <c r="D21884" s="115" t="s">
        <v>2038</v>
      </c>
      <c r="E21884" s="115">
        <v>7.7854999999999999</v>
      </c>
      <c r="F21884" s="674">
        <v>293.83600000000001</v>
      </c>
      <c r="G21884" s="674">
        <v>295.84500000000003</v>
      </c>
      <c r="H21884" s="115">
        <f t="shared" si="682"/>
        <v>1.0068371472522089</v>
      </c>
      <c r="I21884" s="115">
        <f t="shared" si="683"/>
        <v>7.8387000000000002</v>
      </c>
    </row>
    <row r="21885" spans="1:9" hidden="1">
      <c r="A21885" s="115" t="s">
        <v>55650</v>
      </c>
      <c r="B21885" s="115" t="s">
        <v>55651</v>
      </c>
      <c r="C21885" s="115" t="s">
        <v>55652</v>
      </c>
      <c r="D21885" s="115" t="s">
        <v>2038</v>
      </c>
      <c r="E21885" s="115">
        <v>153.7294</v>
      </c>
      <c r="F21885" s="674">
        <v>293.83600000000001</v>
      </c>
      <c r="G21885" s="674">
        <v>295.84500000000003</v>
      </c>
      <c r="H21885" s="115">
        <f t="shared" si="682"/>
        <v>1.0068371472522089</v>
      </c>
      <c r="I21885" s="115">
        <f t="shared" si="683"/>
        <v>154.78049999999999</v>
      </c>
    </row>
    <row r="21886" spans="1:9" hidden="1">
      <c r="A21886" s="115" t="s">
        <v>55653</v>
      </c>
      <c r="B21886" s="115" t="s">
        <v>55654</v>
      </c>
      <c r="C21886" s="115" t="s">
        <v>55655</v>
      </c>
      <c r="D21886" s="115" t="s">
        <v>2038</v>
      </c>
      <c r="E21886" s="115">
        <v>6.2998000000000003</v>
      </c>
      <c r="F21886" s="674">
        <v>293.83600000000001</v>
      </c>
      <c r="G21886" s="674">
        <v>295.84500000000003</v>
      </c>
      <c r="H21886" s="115">
        <f t="shared" si="682"/>
        <v>1.0068371472522089</v>
      </c>
      <c r="I21886" s="115">
        <f t="shared" si="683"/>
        <v>6.3429000000000002</v>
      </c>
    </row>
    <row r="21887" spans="1:9" hidden="1">
      <c r="A21887" s="115" t="s">
        <v>55656</v>
      </c>
      <c r="B21887" s="115" t="s">
        <v>55657</v>
      </c>
      <c r="C21887" s="115" t="s">
        <v>55658</v>
      </c>
      <c r="D21887" s="115" t="s">
        <v>2038</v>
      </c>
      <c r="E21887" s="115">
        <v>2.0998000000000001</v>
      </c>
      <c r="F21887" s="674">
        <v>293.83600000000001</v>
      </c>
      <c r="G21887" s="674">
        <v>295.84500000000003</v>
      </c>
      <c r="H21887" s="115">
        <f t="shared" si="682"/>
        <v>1.0068371472522089</v>
      </c>
      <c r="I21887" s="115">
        <f t="shared" si="683"/>
        <v>2.1141999999999999</v>
      </c>
    </row>
    <row r="21888" spans="1:9" hidden="1">
      <c r="A21888" s="115" t="s">
        <v>55659</v>
      </c>
      <c r="B21888" s="115" t="s">
        <v>55660</v>
      </c>
      <c r="C21888" s="115" t="s">
        <v>55661</v>
      </c>
      <c r="D21888" s="115" t="s">
        <v>1242</v>
      </c>
      <c r="E21888" s="115">
        <v>116.3548</v>
      </c>
      <c r="F21888" s="674">
        <v>293.83600000000001</v>
      </c>
      <c r="G21888" s="674">
        <v>295.84500000000003</v>
      </c>
      <c r="H21888" s="115">
        <f t="shared" si="682"/>
        <v>1.0068371472522089</v>
      </c>
      <c r="I21888" s="115">
        <f t="shared" si="683"/>
        <v>117.1503</v>
      </c>
    </row>
    <row r="21889" spans="1:9" hidden="1">
      <c r="A21889" s="115" t="s">
        <v>55662</v>
      </c>
      <c r="B21889" s="115" t="s">
        <v>55663</v>
      </c>
      <c r="C21889" s="115" t="s">
        <v>55664</v>
      </c>
      <c r="D21889" s="115" t="s">
        <v>1242</v>
      </c>
      <c r="E21889" s="115">
        <v>79.369600000000005</v>
      </c>
      <c r="F21889" s="674">
        <v>293.83600000000001</v>
      </c>
      <c r="G21889" s="674">
        <v>295.84500000000003</v>
      </c>
      <c r="H21889" s="115">
        <f t="shared" si="682"/>
        <v>1.0068371472522089</v>
      </c>
      <c r="I21889" s="115">
        <f t="shared" si="683"/>
        <v>79.912300000000002</v>
      </c>
    </row>
    <row r="21890" spans="1:9" hidden="1">
      <c r="A21890" s="115" t="s">
        <v>55665</v>
      </c>
      <c r="B21890" s="115" t="s">
        <v>55666</v>
      </c>
      <c r="C21890" s="115" t="s">
        <v>55667</v>
      </c>
      <c r="D21890" s="115" t="s">
        <v>8901</v>
      </c>
      <c r="E21890" s="115">
        <v>119.3485</v>
      </c>
      <c r="F21890" s="674">
        <v>293.83600000000001</v>
      </c>
      <c r="G21890" s="674">
        <v>295.84500000000003</v>
      </c>
      <c r="H21890" s="115">
        <f t="shared" si="682"/>
        <v>1.0068371472522089</v>
      </c>
      <c r="I21890" s="115">
        <f t="shared" si="683"/>
        <v>120.1645</v>
      </c>
    </row>
    <row r="21891" spans="1:9" hidden="1">
      <c r="A21891" s="115" t="s">
        <v>55668</v>
      </c>
      <c r="B21891" s="115" t="s">
        <v>55669</v>
      </c>
      <c r="C21891" s="115" t="s">
        <v>55670</v>
      </c>
      <c r="D21891" s="115" t="s">
        <v>8901</v>
      </c>
      <c r="E21891" s="115">
        <v>130.874</v>
      </c>
      <c r="F21891" s="674">
        <v>293.83600000000001</v>
      </c>
      <c r="G21891" s="674">
        <v>295.84500000000003</v>
      </c>
      <c r="H21891" s="115">
        <f t="shared" si="682"/>
        <v>1.0068371472522089</v>
      </c>
      <c r="I21891" s="115">
        <f t="shared" si="683"/>
        <v>131.7688</v>
      </c>
    </row>
    <row r="21892" spans="1:9" hidden="1">
      <c r="A21892" s="115" t="s">
        <v>55671</v>
      </c>
      <c r="B21892" s="115" t="s">
        <v>55672</v>
      </c>
      <c r="C21892" s="115" t="s">
        <v>55673</v>
      </c>
      <c r="D21892" s="115" t="s">
        <v>1138</v>
      </c>
      <c r="E21892" s="115">
        <v>66.625500000000002</v>
      </c>
      <c r="F21892" s="674">
        <v>293.83600000000001</v>
      </c>
      <c r="G21892" s="674">
        <v>295.84500000000003</v>
      </c>
      <c r="H21892" s="115">
        <f t="shared" si="682"/>
        <v>1.0068371472522089</v>
      </c>
      <c r="I21892" s="115">
        <f t="shared" si="683"/>
        <v>67.081000000000003</v>
      </c>
    </row>
    <row r="21893" spans="1:9" hidden="1">
      <c r="A21893" s="115" t="s">
        <v>55674</v>
      </c>
      <c r="B21893" s="115" t="s">
        <v>55675</v>
      </c>
      <c r="C21893" s="115" t="s">
        <v>55676</v>
      </c>
      <c r="D21893" s="115" t="s">
        <v>1138</v>
      </c>
      <c r="E21893" s="115">
        <v>108.3939</v>
      </c>
      <c r="F21893" s="674">
        <v>293.83600000000001</v>
      </c>
      <c r="G21893" s="674">
        <v>295.84500000000003</v>
      </c>
      <c r="H21893" s="115">
        <f t="shared" ref="H21893:H21956" si="684">G21893/F21893</f>
        <v>1.0068371472522089</v>
      </c>
      <c r="I21893" s="115">
        <f t="shared" ref="I21893:I21956" si="685">ROUND(H21893*E21893,4)</f>
        <v>109.13500000000001</v>
      </c>
    </row>
    <row r="21894" spans="1:9" hidden="1">
      <c r="A21894" s="115" t="s">
        <v>55677</v>
      </c>
      <c r="B21894" s="115" t="s">
        <v>55678</v>
      </c>
      <c r="C21894" s="115" t="s">
        <v>55679</v>
      </c>
      <c r="D21894" s="115" t="s">
        <v>1138</v>
      </c>
      <c r="E21894" s="115">
        <v>235.1908</v>
      </c>
      <c r="F21894" s="674">
        <v>293.83600000000001</v>
      </c>
      <c r="G21894" s="674">
        <v>295.84500000000003</v>
      </c>
      <c r="H21894" s="115">
        <f t="shared" si="684"/>
        <v>1.0068371472522089</v>
      </c>
      <c r="I21894" s="115">
        <f t="shared" si="685"/>
        <v>236.7988</v>
      </c>
    </row>
    <row r="21895" spans="1:9" hidden="1">
      <c r="A21895" s="115" t="s">
        <v>55680</v>
      </c>
      <c r="B21895" s="115" t="s">
        <v>55681</v>
      </c>
      <c r="C21895" s="115" t="s">
        <v>55682</v>
      </c>
      <c r="D21895" s="115" t="s">
        <v>55683</v>
      </c>
      <c r="E21895" s="115">
        <v>46.354100000000003</v>
      </c>
      <c r="F21895" s="674">
        <v>293.83600000000001</v>
      </c>
      <c r="G21895" s="674">
        <v>295.84500000000003</v>
      </c>
      <c r="H21895" s="115">
        <f t="shared" si="684"/>
        <v>1.0068371472522089</v>
      </c>
      <c r="I21895" s="115">
        <f t="shared" si="685"/>
        <v>46.670999999999999</v>
      </c>
    </row>
    <row r="21896" spans="1:9" hidden="1">
      <c r="A21896" s="115" t="s">
        <v>55684</v>
      </c>
      <c r="B21896" s="115" t="s">
        <v>55685</v>
      </c>
      <c r="C21896" s="115" t="s">
        <v>55686</v>
      </c>
      <c r="D21896" s="115" t="s">
        <v>2038</v>
      </c>
      <c r="E21896" s="115">
        <v>3.7589999999999999</v>
      </c>
      <c r="F21896" s="674">
        <v>293.83600000000001</v>
      </c>
      <c r="G21896" s="674">
        <v>295.84500000000003</v>
      </c>
      <c r="H21896" s="115">
        <f t="shared" si="684"/>
        <v>1.0068371472522089</v>
      </c>
      <c r="I21896" s="115">
        <f t="shared" si="685"/>
        <v>3.7847</v>
      </c>
    </row>
    <row r="21897" spans="1:9" hidden="1">
      <c r="A21897" s="115" t="s">
        <v>55687</v>
      </c>
      <c r="B21897" s="115" t="s">
        <v>55688</v>
      </c>
      <c r="C21897" s="115" t="s">
        <v>55689</v>
      </c>
      <c r="D21897" s="115" t="s">
        <v>8378</v>
      </c>
      <c r="E21897" s="115">
        <v>9.4530999999999992</v>
      </c>
      <c r="F21897" s="674">
        <v>293.83600000000001</v>
      </c>
      <c r="G21897" s="674">
        <v>295.84500000000003</v>
      </c>
      <c r="H21897" s="115">
        <f t="shared" si="684"/>
        <v>1.0068371472522089</v>
      </c>
      <c r="I21897" s="115">
        <f t="shared" si="685"/>
        <v>9.5176999999999996</v>
      </c>
    </row>
    <row r="21898" spans="1:9" hidden="1">
      <c r="A21898" s="115" t="s">
        <v>55690</v>
      </c>
      <c r="B21898" s="115" t="s">
        <v>55691</v>
      </c>
      <c r="C21898" s="115" t="s">
        <v>55692</v>
      </c>
      <c r="D21898" s="115" t="s">
        <v>2038</v>
      </c>
      <c r="E21898" s="115">
        <v>40.25</v>
      </c>
      <c r="F21898" s="674">
        <v>293.83600000000001</v>
      </c>
      <c r="G21898" s="674">
        <v>295.84500000000003</v>
      </c>
      <c r="H21898" s="115">
        <f t="shared" si="684"/>
        <v>1.0068371472522089</v>
      </c>
      <c r="I21898" s="115">
        <f t="shared" si="685"/>
        <v>40.525199999999998</v>
      </c>
    </row>
    <row r="21899" spans="1:9" hidden="1">
      <c r="A21899" s="115" t="s">
        <v>55693</v>
      </c>
      <c r="B21899" s="115" t="s">
        <v>55694</v>
      </c>
      <c r="C21899" s="115" t="s">
        <v>55695</v>
      </c>
      <c r="D21899" s="115" t="s">
        <v>1242</v>
      </c>
      <c r="E21899" s="115">
        <v>99.463399999999993</v>
      </c>
      <c r="F21899" s="674">
        <v>293.83600000000001</v>
      </c>
      <c r="G21899" s="674">
        <v>295.84500000000003</v>
      </c>
      <c r="H21899" s="115">
        <f t="shared" si="684"/>
        <v>1.0068371472522089</v>
      </c>
      <c r="I21899" s="115">
        <f t="shared" si="685"/>
        <v>100.1434</v>
      </c>
    </row>
    <row r="21900" spans="1:9" hidden="1">
      <c r="A21900" s="115" t="s">
        <v>55696</v>
      </c>
      <c r="B21900" s="115" t="s">
        <v>55697</v>
      </c>
      <c r="C21900" s="115" t="s">
        <v>55698</v>
      </c>
      <c r="D21900" s="115" t="s">
        <v>1242</v>
      </c>
      <c r="E21900" s="115">
        <v>946.24980000000005</v>
      </c>
      <c r="F21900" s="674">
        <v>293.83600000000001</v>
      </c>
      <c r="G21900" s="674">
        <v>295.84500000000003</v>
      </c>
      <c r="H21900" s="115">
        <f t="shared" si="684"/>
        <v>1.0068371472522089</v>
      </c>
      <c r="I21900" s="115">
        <f t="shared" si="685"/>
        <v>952.71939999999995</v>
      </c>
    </row>
    <row r="21901" spans="1:9" hidden="1">
      <c r="A21901" s="115" t="s">
        <v>55699</v>
      </c>
      <c r="B21901" s="115" t="s">
        <v>55700</v>
      </c>
      <c r="C21901" s="115" t="s">
        <v>55701</v>
      </c>
      <c r="D21901" s="115" t="s">
        <v>1242</v>
      </c>
      <c r="E21901" s="115">
        <v>122.7953</v>
      </c>
      <c r="F21901" s="674">
        <v>293.83600000000001</v>
      </c>
      <c r="G21901" s="674">
        <v>295.84500000000003</v>
      </c>
      <c r="H21901" s="115">
        <f t="shared" si="684"/>
        <v>1.0068371472522089</v>
      </c>
      <c r="I21901" s="115">
        <f t="shared" si="685"/>
        <v>123.6349</v>
      </c>
    </row>
    <row r="21902" spans="1:9" hidden="1">
      <c r="A21902" s="115" t="s">
        <v>55702</v>
      </c>
      <c r="B21902" s="115" t="s">
        <v>55703</v>
      </c>
      <c r="C21902" s="115" t="s">
        <v>55704</v>
      </c>
      <c r="D21902" s="115" t="s">
        <v>1242</v>
      </c>
      <c r="E21902" s="115">
        <v>103.96639999999999</v>
      </c>
      <c r="F21902" s="674">
        <v>293.83600000000001</v>
      </c>
      <c r="G21902" s="674">
        <v>295.84500000000003</v>
      </c>
      <c r="H21902" s="115">
        <f t="shared" si="684"/>
        <v>1.0068371472522089</v>
      </c>
      <c r="I21902" s="115">
        <f t="shared" si="685"/>
        <v>104.6772</v>
      </c>
    </row>
    <row r="21903" spans="1:9" hidden="1">
      <c r="A21903" s="115" t="s">
        <v>55705</v>
      </c>
      <c r="B21903" s="115" t="s">
        <v>55706</v>
      </c>
      <c r="C21903" s="115" t="s">
        <v>55707</v>
      </c>
      <c r="D21903" s="115" t="s">
        <v>1242</v>
      </c>
      <c r="E21903" s="115">
        <v>166.3544</v>
      </c>
      <c r="F21903" s="674">
        <v>293.83600000000001</v>
      </c>
      <c r="G21903" s="674">
        <v>295.84500000000003</v>
      </c>
      <c r="H21903" s="115">
        <f t="shared" si="684"/>
        <v>1.0068371472522089</v>
      </c>
      <c r="I21903" s="115">
        <f t="shared" si="685"/>
        <v>167.49180000000001</v>
      </c>
    </row>
    <row r="21904" spans="1:9" hidden="1">
      <c r="A21904" s="115" t="s">
        <v>55708</v>
      </c>
      <c r="B21904" s="115" t="s">
        <v>55709</v>
      </c>
      <c r="C21904" s="115" t="s">
        <v>55710</v>
      </c>
      <c r="D21904" s="115" t="s">
        <v>1242</v>
      </c>
      <c r="E21904" s="115">
        <v>187.27279999999999</v>
      </c>
      <c r="F21904" s="674">
        <v>293.83600000000001</v>
      </c>
      <c r="G21904" s="674">
        <v>295.84500000000003</v>
      </c>
      <c r="H21904" s="115">
        <f t="shared" si="684"/>
        <v>1.0068371472522089</v>
      </c>
      <c r="I21904" s="115">
        <f t="shared" si="685"/>
        <v>188.5532</v>
      </c>
    </row>
    <row r="21905" spans="1:9" hidden="1">
      <c r="A21905" s="115" t="s">
        <v>55711</v>
      </c>
      <c r="B21905" s="115" t="s">
        <v>55712</v>
      </c>
      <c r="C21905" s="115" t="s">
        <v>55713</v>
      </c>
      <c r="D21905" s="115" t="s">
        <v>1242</v>
      </c>
      <c r="E21905" s="115">
        <v>316.65910000000002</v>
      </c>
      <c r="F21905" s="674">
        <v>293.83600000000001</v>
      </c>
      <c r="G21905" s="674">
        <v>295.84500000000003</v>
      </c>
      <c r="H21905" s="115">
        <f t="shared" si="684"/>
        <v>1.0068371472522089</v>
      </c>
      <c r="I21905" s="115">
        <f t="shared" si="685"/>
        <v>318.82409999999999</v>
      </c>
    </row>
    <row r="21906" spans="1:9" hidden="1">
      <c r="A21906" s="115" t="s">
        <v>55714</v>
      </c>
      <c r="B21906" s="115" t="s">
        <v>55715</v>
      </c>
      <c r="C21906" s="115" t="s">
        <v>55716</v>
      </c>
      <c r="D21906" s="115" t="s">
        <v>1242</v>
      </c>
      <c r="E21906" s="115">
        <v>609.40110000000004</v>
      </c>
      <c r="F21906" s="674">
        <v>293.83600000000001</v>
      </c>
      <c r="G21906" s="674">
        <v>295.84500000000003</v>
      </c>
      <c r="H21906" s="115">
        <f t="shared" si="684"/>
        <v>1.0068371472522089</v>
      </c>
      <c r="I21906" s="115">
        <f t="shared" si="685"/>
        <v>613.56769999999995</v>
      </c>
    </row>
    <row r="21907" spans="1:9" hidden="1">
      <c r="A21907" s="115" t="s">
        <v>55717</v>
      </c>
      <c r="B21907" s="115" t="s">
        <v>55718</v>
      </c>
      <c r="C21907" s="115" t="s">
        <v>55719</v>
      </c>
      <c r="D21907" s="115" t="s">
        <v>1242</v>
      </c>
      <c r="E21907" s="115">
        <v>15.068899999999999</v>
      </c>
      <c r="F21907" s="674">
        <v>293.83600000000001</v>
      </c>
      <c r="G21907" s="674">
        <v>295.84500000000003</v>
      </c>
      <c r="H21907" s="115">
        <f t="shared" si="684"/>
        <v>1.0068371472522089</v>
      </c>
      <c r="I21907" s="115">
        <f t="shared" si="685"/>
        <v>15.171900000000001</v>
      </c>
    </row>
    <row r="21908" spans="1:9" hidden="1">
      <c r="A21908" s="115" t="s">
        <v>55720</v>
      </c>
      <c r="B21908" s="115" t="s">
        <v>55721</v>
      </c>
      <c r="C21908" s="115" t="s">
        <v>55722</v>
      </c>
      <c r="D21908" s="115" t="s">
        <v>1138</v>
      </c>
      <c r="E21908" s="115">
        <v>3.4874000000000001</v>
      </c>
      <c r="F21908" s="674">
        <v>293.83600000000001</v>
      </c>
      <c r="G21908" s="674">
        <v>295.84500000000003</v>
      </c>
      <c r="H21908" s="115">
        <f t="shared" si="684"/>
        <v>1.0068371472522089</v>
      </c>
      <c r="I21908" s="115">
        <f t="shared" si="685"/>
        <v>3.5112000000000001</v>
      </c>
    </row>
    <row r="21909" spans="1:9" hidden="1">
      <c r="A21909" s="115" t="s">
        <v>55723</v>
      </c>
      <c r="B21909" s="115" t="s">
        <v>55724</v>
      </c>
      <c r="C21909" s="115" t="s">
        <v>55725</v>
      </c>
      <c r="D21909" s="115" t="s">
        <v>2038</v>
      </c>
      <c r="E21909" s="115">
        <v>30.842400000000001</v>
      </c>
      <c r="F21909" s="674">
        <v>293.83600000000001</v>
      </c>
      <c r="G21909" s="674">
        <v>295.84500000000003</v>
      </c>
      <c r="H21909" s="115">
        <f t="shared" si="684"/>
        <v>1.0068371472522089</v>
      </c>
      <c r="I21909" s="115">
        <f t="shared" si="685"/>
        <v>31.0533</v>
      </c>
    </row>
    <row r="21910" spans="1:9" hidden="1">
      <c r="A21910" s="115" t="s">
        <v>55726</v>
      </c>
      <c r="B21910" s="115" t="s">
        <v>55727</v>
      </c>
      <c r="C21910" s="115" t="s">
        <v>55728</v>
      </c>
      <c r="D21910" s="115" t="s">
        <v>1242</v>
      </c>
      <c r="E21910" s="115">
        <v>86.4</v>
      </c>
      <c r="F21910" s="674">
        <v>293.83600000000001</v>
      </c>
      <c r="G21910" s="674">
        <v>295.84500000000003</v>
      </c>
      <c r="H21910" s="115">
        <f t="shared" si="684"/>
        <v>1.0068371472522089</v>
      </c>
      <c r="I21910" s="115">
        <f t="shared" si="685"/>
        <v>86.990700000000004</v>
      </c>
    </row>
    <row r="21911" spans="1:9" hidden="1">
      <c r="A21911" s="115" t="s">
        <v>55729</v>
      </c>
      <c r="B21911" s="115" t="s">
        <v>55730</v>
      </c>
      <c r="C21911" s="115" t="s">
        <v>55731</v>
      </c>
      <c r="D21911" s="115" t="s">
        <v>1242</v>
      </c>
      <c r="E21911" s="115">
        <v>4.32</v>
      </c>
      <c r="F21911" s="674">
        <v>293.83600000000001</v>
      </c>
      <c r="G21911" s="674">
        <v>295.84500000000003</v>
      </c>
      <c r="H21911" s="115">
        <f t="shared" si="684"/>
        <v>1.0068371472522089</v>
      </c>
      <c r="I21911" s="115">
        <f t="shared" si="685"/>
        <v>4.3494999999999999</v>
      </c>
    </row>
    <row r="21912" spans="1:9" hidden="1">
      <c r="A21912" s="115" t="s">
        <v>55732</v>
      </c>
      <c r="B21912" s="115" t="s">
        <v>55733</v>
      </c>
      <c r="C21912" s="115" t="s">
        <v>55734</v>
      </c>
      <c r="D21912" s="115" t="s">
        <v>1242</v>
      </c>
      <c r="E21912" s="115">
        <v>22.248000000000001</v>
      </c>
      <c r="F21912" s="674">
        <v>293.83600000000001</v>
      </c>
      <c r="G21912" s="674">
        <v>295.84500000000003</v>
      </c>
      <c r="H21912" s="115">
        <f t="shared" si="684"/>
        <v>1.0068371472522089</v>
      </c>
      <c r="I21912" s="115">
        <f t="shared" si="685"/>
        <v>22.400099999999998</v>
      </c>
    </row>
    <row r="21913" spans="1:9" hidden="1">
      <c r="A21913" s="115" t="s">
        <v>55735</v>
      </c>
      <c r="B21913" s="115" t="s">
        <v>55736</v>
      </c>
      <c r="C21913" s="115" t="s">
        <v>55737</v>
      </c>
      <c r="D21913" s="115" t="s">
        <v>1242</v>
      </c>
      <c r="E21913" s="115">
        <v>13.596</v>
      </c>
      <c r="F21913" s="674">
        <v>293.83600000000001</v>
      </c>
      <c r="G21913" s="674">
        <v>295.84500000000003</v>
      </c>
      <c r="H21913" s="115">
        <f t="shared" si="684"/>
        <v>1.0068371472522089</v>
      </c>
      <c r="I21913" s="115">
        <f t="shared" si="685"/>
        <v>13.689</v>
      </c>
    </row>
    <row r="21914" spans="1:9" hidden="1">
      <c r="A21914" s="115" t="s">
        <v>55738</v>
      </c>
      <c r="B21914" s="115" t="s">
        <v>55739</v>
      </c>
      <c r="C21914" s="115" t="s">
        <v>55740</v>
      </c>
      <c r="D21914" s="115" t="s">
        <v>1242</v>
      </c>
      <c r="E21914" s="115">
        <v>113.712</v>
      </c>
      <c r="F21914" s="674">
        <v>293.83600000000001</v>
      </c>
      <c r="G21914" s="674">
        <v>295.84500000000003</v>
      </c>
      <c r="H21914" s="115">
        <f t="shared" si="684"/>
        <v>1.0068371472522089</v>
      </c>
      <c r="I21914" s="115">
        <f t="shared" si="685"/>
        <v>114.48950000000001</v>
      </c>
    </row>
    <row r="21915" spans="1:9" hidden="1">
      <c r="A21915" s="115" t="s">
        <v>55741</v>
      </c>
      <c r="B21915" s="115" t="s">
        <v>55742</v>
      </c>
      <c r="C21915" s="115" t="s">
        <v>55743</v>
      </c>
      <c r="D21915" s="115" t="s">
        <v>1242</v>
      </c>
      <c r="E21915" s="115">
        <v>21.012</v>
      </c>
      <c r="F21915" s="674">
        <v>293.83600000000001</v>
      </c>
      <c r="G21915" s="674">
        <v>295.84500000000003</v>
      </c>
      <c r="H21915" s="115">
        <f t="shared" si="684"/>
        <v>1.0068371472522089</v>
      </c>
      <c r="I21915" s="115">
        <f t="shared" si="685"/>
        <v>21.1557</v>
      </c>
    </row>
    <row r="21916" spans="1:9" hidden="1">
      <c r="A21916" s="115" t="s">
        <v>55744</v>
      </c>
      <c r="B21916" s="115" t="s">
        <v>55745</v>
      </c>
      <c r="C21916" s="115" t="s">
        <v>55746</v>
      </c>
      <c r="D21916" s="115" t="s">
        <v>1242</v>
      </c>
      <c r="E21916" s="115">
        <v>37.08</v>
      </c>
      <c r="F21916" s="674">
        <v>293.83600000000001</v>
      </c>
      <c r="G21916" s="674">
        <v>295.84500000000003</v>
      </c>
      <c r="H21916" s="115">
        <f t="shared" si="684"/>
        <v>1.0068371472522089</v>
      </c>
      <c r="I21916" s="115">
        <f t="shared" si="685"/>
        <v>37.333500000000001</v>
      </c>
    </row>
    <row r="21917" spans="1:9" hidden="1">
      <c r="A21917" s="115" t="s">
        <v>55747</v>
      </c>
      <c r="B21917" s="115" t="s">
        <v>55748</v>
      </c>
      <c r="C21917" s="115" t="s">
        <v>55749</v>
      </c>
      <c r="D21917" s="115" t="s">
        <v>1242</v>
      </c>
      <c r="E21917" s="115">
        <v>50.676000000000002</v>
      </c>
      <c r="F21917" s="674">
        <v>293.83600000000001</v>
      </c>
      <c r="G21917" s="674">
        <v>295.84500000000003</v>
      </c>
      <c r="H21917" s="115">
        <f t="shared" si="684"/>
        <v>1.0068371472522089</v>
      </c>
      <c r="I21917" s="115">
        <f t="shared" si="685"/>
        <v>51.022500000000001</v>
      </c>
    </row>
    <row r="21918" spans="1:9" hidden="1">
      <c r="A21918" s="115" t="s">
        <v>55750</v>
      </c>
      <c r="B21918" s="115" t="s">
        <v>55751</v>
      </c>
      <c r="C21918" s="115" t="s">
        <v>55752</v>
      </c>
      <c r="D21918" s="115" t="s">
        <v>1242</v>
      </c>
      <c r="E21918" s="115">
        <v>18.082699999999999</v>
      </c>
      <c r="F21918" s="674">
        <v>293.83600000000001</v>
      </c>
      <c r="G21918" s="674">
        <v>295.84500000000003</v>
      </c>
      <c r="H21918" s="115">
        <f t="shared" si="684"/>
        <v>1.0068371472522089</v>
      </c>
      <c r="I21918" s="115">
        <f t="shared" si="685"/>
        <v>18.206299999999999</v>
      </c>
    </row>
    <row r="21919" spans="1:9" hidden="1">
      <c r="A21919" s="115" t="s">
        <v>55753</v>
      </c>
      <c r="B21919" s="115" t="s">
        <v>55754</v>
      </c>
      <c r="C21919" s="115" t="s">
        <v>55755</v>
      </c>
      <c r="D21919" s="115" t="s">
        <v>2038</v>
      </c>
      <c r="E21919" s="115">
        <v>39.7883</v>
      </c>
      <c r="F21919" s="674">
        <v>293.83600000000001</v>
      </c>
      <c r="G21919" s="674">
        <v>295.84500000000003</v>
      </c>
      <c r="H21919" s="115">
        <f t="shared" si="684"/>
        <v>1.0068371472522089</v>
      </c>
      <c r="I21919" s="115">
        <f t="shared" si="685"/>
        <v>40.060299999999998</v>
      </c>
    </row>
    <row r="21920" spans="1:9" hidden="1">
      <c r="A21920" s="115" t="s">
        <v>55756</v>
      </c>
      <c r="B21920" s="115" t="s">
        <v>55757</v>
      </c>
      <c r="C21920" s="115" t="s">
        <v>55758</v>
      </c>
      <c r="D21920" s="115" t="s">
        <v>1138</v>
      </c>
      <c r="E21920" s="115">
        <v>2.0579999999999998</v>
      </c>
      <c r="F21920" s="674">
        <v>293.83600000000001</v>
      </c>
      <c r="G21920" s="674">
        <v>295.84500000000003</v>
      </c>
      <c r="H21920" s="115">
        <f t="shared" si="684"/>
        <v>1.0068371472522089</v>
      </c>
      <c r="I21920" s="115">
        <f t="shared" si="685"/>
        <v>2.0720999999999998</v>
      </c>
    </row>
    <row r="21921" spans="1:9" hidden="1">
      <c r="A21921" s="115" t="s">
        <v>55759</v>
      </c>
      <c r="B21921" s="115" t="s">
        <v>55760</v>
      </c>
      <c r="C21921" s="115" t="s">
        <v>55761</v>
      </c>
      <c r="D21921" s="115" t="s">
        <v>8378</v>
      </c>
      <c r="E21921" s="115">
        <v>5.0970000000000004</v>
      </c>
      <c r="F21921" s="674">
        <v>293.83600000000001</v>
      </c>
      <c r="G21921" s="674">
        <v>295.84500000000003</v>
      </c>
      <c r="H21921" s="115">
        <f t="shared" si="684"/>
        <v>1.0068371472522089</v>
      </c>
      <c r="I21921" s="115">
        <f t="shared" si="685"/>
        <v>5.1318000000000001</v>
      </c>
    </row>
    <row r="21922" spans="1:9" hidden="1">
      <c r="A21922" s="115" t="s">
        <v>55762</v>
      </c>
      <c r="B21922" s="115" t="s">
        <v>55763</v>
      </c>
      <c r="C21922" s="115" t="s">
        <v>55764</v>
      </c>
      <c r="D21922" s="115" t="s">
        <v>8378</v>
      </c>
      <c r="E21922" s="115">
        <v>4.9661</v>
      </c>
      <c r="F21922" s="674">
        <v>293.83600000000001</v>
      </c>
      <c r="G21922" s="674">
        <v>295.84500000000003</v>
      </c>
      <c r="H21922" s="115">
        <f t="shared" si="684"/>
        <v>1.0068371472522089</v>
      </c>
      <c r="I21922" s="115">
        <f t="shared" si="685"/>
        <v>5.0000999999999998</v>
      </c>
    </row>
    <row r="21923" spans="1:9" hidden="1">
      <c r="A21923" s="115" t="s">
        <v>55765</v>
      </c>
      <c r="B21923" s="115" t="s">
        <v>55766</v>
      </c>
      <c r="C21923" s="115" t="s">
        <v>55767</v>
      </c>
      <c r="D21923" s="115" t="s">
        <v>8378</v>
      </c>
      <c r="E21923" s="115">
        <v>4.5979000000000001</v>
      </c>
      <c r="F21923" s="674">
        <v>293.83600000000001</v>
      </c>
      <c r="G21923" s="674">
        <v>295.84500000000003</v>
      </c>
      <c r="H21923" s="115">
        <f t="shared" si="684"/>
        <v>1.0068371472522089</v>
      </c>
      <c r="I21923" s="115">
        <f t="shared" si="685"/>
        <v>4.6292999999999997</v>
      </c>
    </row>
    <row r="21924" spans="1:9" hidden="1">
      <c r="A21924" s="115" t="s">
        <v>55768</v>
      </c>
      <c r="B21924" s="115" t="s">
        <v>55769</v>
      </c>
      <c r="C21924" s="115" t="s">
        <v>55770</v>
      </c>
      <c r="D21924" s="115" t="s">
        <v>1138</v>
      </c>
      <c r="E21924" s="115">
        <v>1296258.4791000001</v>
      </c>
      <c r="F21924" s="674">
        <v>293.83600000000001</v>
      </c>
      <c r="G21924" s="674">
        <v>295.84500000000003</v>
      </c>
      <c r="H21924" s="115">
        <f t="shared" si="684"/>
        <v>1.0068371472522089</v>
      </c>
      <c r="I21924" s="115">
        <f t="shared" si="685"/>
        <v>1305121.1891999999</v>
      </c>
    </row>
    <row r="21925" spans="1:9" hidden="1">
      <c r="A21925" s="115" t="s">
        <v>55771</v>
      </c>
      <c r="B21925" s="115" t="s">
        <v>55772</v>
      </c>
      <c r="C21925" s="115" t="s">
        <v>55773</v>
      </c>
      <c r="D21925" s="115" t="s">
        <v>1138</v>
      </c>
      <c r="E21925" s="115">
        <v>42665.549599999998</v>
      </c>
      <c r="F21925" s="674">
        <v>293.83600000000001</v>
      </c>
      <c r="G21925" s="674">
        <v>295.84500000000003</v>
      </c>
      <c r="H21925" s="115">
        <f t="shared" si="684"/>
        <v>1.0068371472522089</v>
      </c>
      <c r="I21925" s="115">
        <f t="shared" si="685"/>
        <v>42957.260199999997</v>
      </c>
    </row>
    <row r="21926" spans="1:9" hidden="1">
      <c r="A21926" s="115" t="s">
        <v>55774</v>
      </c>
      <c r="B21926" s="115" t="s">
        <v>55775</v>
      </c>
      <c r="C21926" s="115" t="s">
        <v>55776</v>
      </c>
      <c r="D21926" s="115" t="s">
        <v>1138</v>
      </c>
      <c r="E21926" s="115">
        <v>1149024.1313</v>
      </c>
      <c r="F21926" s="674">
        <v>293.83600000000001</v>
      </c>
      <c r="G21926" s="674">
        <v>295.84500000000003</v>
      </c>
      <c r="H21926" s="115">
        <f t="shared" si="684"/>
        <v>1.0068371472522089</v>
      </c>
      <c r="I21926" s="115">
        <f t="shared" si="685"/>
        <v>1156880.1784999999</v>
      </c>
    </row>
    <row r="21927" spans="1:9" hidden="1">
      <c r="A21927" s="115" t="s">
        <v>55777</v>
      </c>
      <c r="B21927" s="115" t="s">
        <v>55778</v>
      </c>
      <c r="C21927" s="115" t="s">
        <v>55779</v>
      </c>
      <c r="D21927" s="115" t="s">
        <v>1138</v>
      </c>
      <c r="E21927" s="115">
        <v>988940.1814</v>
      </c>
      <c r="F21927" s="674">
        <v>293.83600000000001</v>
      </c>
      <c r="G21927" s="674">
        <v>295.84500000000003</v>
      </c>
      <c r="H21927" s="115">
        <f t="shared" si="684"/>
        <v>1.0068371472522089</v>
      </c>
      <c r="I21927" s="115">
        <f t="shared" si="685"/>
        <v>995701.71100000001</v>
      </c>
    </row>
    <row r="21928" spans="1:9" hidden="1">
      <c r="A21928" s="115" t="s">
        <v>55780</v>
      </c>
      <c r="B21928" s="115" t="s">
        <v>55781</v>
      </c>
      <c r="C21928" s="115" t="s">
        <v>55782</v>
      </c>
      <c r="D21928" s="115" t="s">
        <v>1138</v>
      </c>
      <c r="E21928" s="115">
        <v>988940.1814</v>
      </c>
      <c r="F21928" s="674">
        <v>293.83600000000001</v>
      </c>
      <c r="G21928" s="674">
        <v>295.84500000000003</v>
      </c>
      <c r="H21928" s="115">
        <f t="shared" si="684"/>
        <v>1.0068371472522089</v>
      </c>
      <c r="I21928" s="115">
        <f t="shared" si="685"/>
        <v>995701.71100000001</v>
      </c>
    </row>
    <row r="21929" spans="1:9" hidden="1">
      <c r="A21929" s="115" t="s">
        <v>55783</v>
      </c>
      <c r="B21929" s="115" t="s">
        <v>55784</v>
      </c>
      <c r="C21929" s="115" t="s">
        <v>55785</v>
      </c>
      <c r="D21929" s="115" t="s">
        <v>1138</v>
      </c>
      <c r="E21929" s="115">
        <v>1252657.0278</v>
      </c>
      <c r="F21929" s="674">
        <v>293.83600000000001</v>
      </c>
      <c r="G21929" s="674">
        <v>295.84500000000003</v>
      </c>
      <c r="H21929" s="115">
        <f t="shared" si="684"/>
        <v>1.0068371472522089</v>
      </c>
      <c r="I21929" s="115">
        <f t="shared" si="685"/>
        <v>1261221.6284</v>
      </c>
    </row>
    <row r="21930" spans="1:9" hidden="1">
      <c r="A21930" s="115" t="s">
        <v>55786</v>
      </c>
      <c r="B21930" s="115" t="s">
        <v>55787</v>
      </c>
      <c r="C21930" s="115" t="s">
        <v>55788</v>
      </c>
      <c r="D21930" s="115" t="s">
        <v>1138</v>
      </c>
      <c r="E21930" s="115">
        <v>82.590599999999995</v>
      </c>
      <c r="F21930" s="674">
        <v>293.83600000000001</v>
      </c>
      <c r="G21930" s="674">
        <v>295.84500000000003</v>
      </c>
      <c r="H21930" s="115">
        <f t="shared" si="684"/>
        <v>1.0068371472522089</v>
      </c>
      <c r="I21930" s="115">
        <f t="shared" si="685"/>
        <v>83.155299999999997</v>
      </c>
    </row>
    <row r="21931" spans="1:9" hidden="1">
      <c r="A21931" s="115" t="s">
        <v>55789</v>
      </c>
      <c r="B21931" s="115" t="s">
        <v>55790</v>
      </c>
      <c r="C21931" s="115" t="s">
        <v>55791</v>
      </c>
      <c r="D21931" s="115" t="s">
        <v>1138</v>
      </c>
      <c r="E21931" s="115">
        <v>90.717299999999994</v>
      </c>
      <c r="F21931" s="674">
        <v>293.83600000000001</v>
      </c>
      <c r="G21931" s="674">
        <v>295.84500000000003</v>
      </c>
      <c r="H21931" s="115">
        <f t="shared" si="684"/>
        <v>1.0068371472522089</v>
      </c>
      <c r="I21931" s="115">
        <f t="shared" si="685"/>
        <v>91.337500000000006</v>
      </c>
    </row>
    <row r="21932" spans="1:9" hidden="1">
      <c r="A21932" s="115" t="s">
        <v>55792</v>
      </c>
      <c r="B21932" s="115" t="s">
        <v>55793</v>
      </c>
      <c r="C21932" s="115" t="s">
        <v>55794</v>
      </c>
      <c r="D21932" s="115" t="s">
        <v>1138</v>
      </c>
      <c r="E21932" s="115">
        <v>94.564300000000003</v>
      </c>
      <c r="F21932" s="674">
        <v>293.83600000000001</v>
      </c>
      <c r="G21932" s="674">
        <v>295.84500000000003</v>
      </c>
      <c r="H21932" s="115">
        <f t="shared" si="684"/>
        <v>1.0068371472522089</v>
      </c>
      <c r="I21932" s="115">
        <f t="shared" si="685"/>
        <v>95.210899999999995</v>
      </c>
    </row>
    <row r="21933" spans="1:9" hidden="1">
      <c r="A21933" s="115" t="s">
        <v>55795</v>
      </c>
      <c r="B21933" s="115" t="s">
        <v>55796</v>
      </c>
      <c r="C21933" s="115" t="s">
        <v>55797</v>
      </c>
      <c r="D21933" s="115" t="s">
        <v>1138</v>
      </c>
      <c r="E21933" s="115">
        <v>108.4024</v>
      </c>
      <c r="F21933" s="674">
        <v>293.83600000000001</v>
      </c>
      <c r="G21933" s="674">
        <v>295.84500000000003</v>
      </c>
      <c r="H21933" s="115">
        <f t="shared" si="684"/>
        <v>1.0068371472522089</v>
      </c>
      <c r="I21933" s="115">
        <f t="shared" si="685"/>
        <v>109.14360000000001</v>
      </c>
    </row>
    <row r="21934" spans="1:9" hidden="1">
      <c r="A21934" s="115" t="s">
        <v>55798</v>
      </c>
      <c r="B21934" s="115" t="s">
        <v>55799</v>
      </c>
      <c r="C21934" s="115" t="s">
        <v>55800</v>
      </c>
      <c r="D21934" s="115" t="s">
        <v>1138</v>
      </c>
      <c r="E21934" s="115">
        <v>110.6478</v>
      </c>
      <c r="F21934" s="674">
        <v>293.83600000000001</v>
      </c>
      <c r="G21934" s="674">
        <v>295.84500000000003</v>
      </c>
      <c r="H21934" s="115">
        <f t="shared" si="684"/>
        <v>1.0068371472522089</v>
      </c>
      <c r="I21934" s="115">
        <f t="shared" si="685"/>
        <v>111.40430000000001</v>
      </c>
    </row>
    <row r="21935" spans="1:9" hidden="1">
      <c r="A21935" s="115" t="s">
        <v>55801</v>
      </c>
      <c r="B21935" s="115" t="s">
        <v>55802</v>
      </c>
      <c r="C21935" s="115" t="s">
        <v>55803</v>
      </c>
      <c r="D21935" s="115" t="s">
        <v>1138</v>
      </c>
      <c r="E21935" s="115">
        <v>133.05539999999999</v>
      </c>
      <c r="F21935" s="674">
        <v>293.83600000000001</v>
      </c>
      <c r="G21935" s="674">
        <v>295.84500000000003</v>
      </c>
      <c r="H21935" s="115">
        <f t="shared" si="684"/>
        <v>1.0068371472522089</v>
      </c>
      <c r="I21935" s="115">
        <f t="shared" si="685"/>
        <v>133.96510000000001</v>
      </c>
    </row>
    <row r="21936" spans="1:9" hidden="1">
      <c r="A21936" s="115" t="s">
        <v>55804</v>
      </c>
      <c r="B21936" s="115" t="s">
        <v>55805</v>
      </c>
      <c r="C21936" s="115" t="s">
        <v>55806</v>
      </c>
      <c r="D21936" s="115" t="s">
        <v>1138</v>
      </c>
      <c r="E21936" s="115">
        <v>144.9622</v>
      </c>
      <c r="F21936" s="674">
        <v>293.83600000000001</v>
      </c>
      <c r="G21936" s="674">
        <v>295.84500000000003</v>
      </c>
      <c r="H21936" s="115">
        <f t="shared" si="684"/>
        <v>1.0068371472522089</v>
      </c>
      <c r="I21936" s="115">
        <f t="shared" si="685"/>
        <v>145.95330000000001</v>
      </c>
    </row>
    <row r="21937" spans="1:9" hidden="1">
      <c r="A21937" s="115" t="s">
        <v>55807</v>
      </c>
      <c r="B21937" s="115" t="s">
        <v>55808</v>
      </c>
      <c r="C21937" s="115" t="s">
        <v>55809</v>
      </c>
      <c r="D21937" s="115" t="s">
        <v>1138</v>
      </c>
      <c r="E21937" s="115">
        <v>170.87190000000001</v>
      </c>
      <c r="F21937" s="674">
        <v>293.83600000000001</v>
      </c>
      <c r="G21937" s="674">
        <v>295.84500000000003</v>
      </c>
      <c r="H21937" s="115">
        <f t="shared" si="684"/>
        <v>1.0068371472522089</v>
      </c>
      <c r="I21937" s="115">
        <f t="shared" si="685"/>
        <v>172.0402</v>
      </c>
    </row>
    <row r="21938" spans="1:9" hidden="1">
      <c r="A21938" s="115" t="s">
        <v>55810</v>
      </c>
      <c r="B21938" s="115" t="s">
        <v>55811</v>
      </c>
      <c r="C21938" s="115" t="s">
        <v>55812</v>
      </c>
      <c r="D21938" s="115" t="s">
        <v>1138</v>
      </c>
      <c r="E21938" s="115">
        <v>189.78270000000001</v>
      </c>
      <c r="F21938" s="674">
        <v>293.83600000000001</v>
      </c>
      <c r="G21938" s="674">
        <v>295.84500000000003</v>
      </c>
      <c r="H21938" s="115">
        <f t="shared" si="684"/>
        <v>1.0068371472522089</v>
      </c>
      <c r="I21938" s="115">
        <f t="shared" si="685"/>
        <v>191.08029999999999</v>
      </c>
    </row>
    <row r="21939" spans="1:9" hidden="1">
      <c r="A21939" s="115" t="s">
        <v>55813</v>
      </c>
      <c r="B21939" s="115" t="s">
        <v>55814</v>
      </c>
      <c r="C21939" s="115" t="s">
        <v>55815</v>
      </c>
      <c r="D21939" s="115" t="s">
        <v>1138</v>
      </c>
      <c r="E21939" s="115">
        <v>15.8917</v>
      </c>
      <c r="F21939" s="674">
        <v>293.83600000000001</v>
      </c>
      <c r="G21939" s="674">
        <v>295.84500000000003</v>
      </c>
      <c r="H21939" s="115">
        <f t="shared" si="684"/>
        <v>1.0068371472522089</v>
      </c>
      <c r="I21939" s="115">
        <f t="shared" si="685"/>
        <v>16.000399999999999</v>
      </c>
    </row>
    <row r="21940" spans="1:9" hidden="1">
      <c r="A21940" s="115" t="s">
        <v>55816</v>
      </c>
      <c r="B21940" s="115" t="s">
        <v>55817</v>
      </c>
      <c r="C21940" s="115" t="s">
        <v>55818</v>
      </c>
      <c r="D21940" s="115" t="s">
        <v>1138</v>
      </c>
      <c r="E21940" s="115">
        <v>21.586500000000001</v>
      </c>
      <c r="F21940" s="674">
        <v>293.83600000000001</v>
      </c>
      <c r="G21940" s="674">
        <v>295.84500000000003</v>
      </c>
      <c r="H21940" s="115">
        <f t="shared" si="684"/>
        <v>1.0068371472522089</v>
      </c>
      <c r="I21940" s="115">
        <f t="shared" si="685"/>
        <v>21.734100000000002</v>
      </c>
    </row>
    <row r="21941" spans="1:9" hidden="1">
      <c r="A21941" s="115" t="s">
        <v>55819</v>
      </c>
      <c r="B21941" s="115" t="s">
        <v>55820</v>
      </c>
      <c r="C21941" s="115" t="s">
        <v>55821</v>
      </c>
      <c r="D21941" s="115" t="s">
        <v>1138</v>
      </c>
      <c r="E21941" s="115">
        <v>48.867699999999999</v>
      </c>
      <c r="F21941" s="674">
        <v>293.83600000000001</v>
      </c>
      <c r="G21941" s="674">
        <v>295.84500000000003</v>
      </c>
      <c r="H21941" s="115">
        <f t="shared" si="684"/>
        <v>1.0068371472522089</v>
      </c>
      <c r="I21941" s="115">
        <f t="shared" si="685"/>
        <v>49.201799999999999</v>
      </c>
    </row>
    <row r="21942" spans="1:9" hidden="1">
      <c r="A21942" s="115" t="s">
        <v>55822</v>
      </c>
      <c r="B21942" s="115" t="s">
        <v>55823</v>
      </c>
      <c r="C21942" s="115" t="s">
        <v>55824</v>
      </c>
      <c r="D21942" s="115" t="s">
        <v>1138</v>
      </c>
      <c r="E21942" s="115">
        <v>56.945799999999998</v>
      </c>
      <c r="F21942" s="674">
        <v>293.83600000000001</v>
      </c>
      <c r="G21942" s="674">
        <v>295.84500000000003</v>
      </c>
      <c r="H21942" s="115">
        <f t="shared" si="684"/>
        <v>1.0068371472522089</v>
      </c>
      <c r="I21942" s="115">
        <f t="shared" si="685"/>
        <v>57.335099999999997</v>
      </c>
    </row>
    <row r="21943" spans="1:9" hidden="1">
      <c r="A21943" s="115" t="s">
        <v>55825</v>
      </c>
      <c r="B21943" s="115" t="s">
        <v>55826</v>
      </c>
      <c r="C21943" s="115" t="s">
        <v>55827</v>
      </c>
      <c r="D21943" s="115" t="s">
        <v>1138</v>
      </c>
      <c r="E21943" s="115">
        <v>73.102099999999993</v>
      </c>
      <c r="F21943" s="674">
        <v>293.83600000000001</v>
      </c>
      <c r="G21943" s="674">
        <v>295.84500000000003</v>
      </c>
      <c r="H21943" s="115">
        <f t="shared" si="684"/>
        <v>1.0068371472522089</v>
      </c>
      <c r="I21943" s="115">
        <f t="shared" si="685"/>
        <v>73.601900000000001</v>
      </c>
    </row>
    <row r="21944" spans="1:9" hidden="1">
      <c r="A21944" s="115" t="s">
        <v>55828</v>
      </c>
      <c r="B21944" s="115" t="s">
        <v>55829</v>
      </c>
      <c r="C21944" s="115" t="s">
        <v>55830</v>
      </c>
      <c r="D21944" s="115" t="s">
        <v>1138</v>
      </c>
      <c r="E21944" s="115">
        <v>89.259399999999999</v>
      </c>
      <c r="F21944" s="674">
        <v>293.83600000000001</v>
      </c>
      <c r="G21944" s="674">
        <v>295.84500000000003</v>
      </c>
      <c r="H21944" s="115">
        <f t="shared" si="684"/>
        <v>1.0068371472522089</v>
      </c>
      <c r="I21944" s="115">
        <f t="shared" si="685"/>
        <v>89.869699999999995</v>
      </c>
    </row>
    <row r="21945" spans="1:9" hidden="1">
      <c r="A21945" s="115" t="s">
        <v>55831</v>
      </c>
      <c r="B21945" s="115" t="s">
        <v>55832</v>
      </c>
      <c r="C21945" s="115" t="s">
        <v>55833</v>
      </c>
      <c r="D21945" s="115" t="s">
        <v>1138</v>
      </c>
      <c r="E21945" s="115">
        <v>154.15110000000001</v>
      </c>
      <c r="F21945" s="674">
        <v>293.83600000000001</v>
      </c>
      <c r="G21945" s="674">
        <v>295.84500000000003</v>
      </c>
      <c r="H21945" s="115">
        <f t="shared" si="684"/>
        <v>1.0068371472522089</v>
      </c>
      <c r="I21945" s="115">
        <f t="shared" si="685"/>
        <v>155.20509999999999</v>
      </c>
    </row>
    <row r="21946" spans="1:9" hidden="1">
      <c r="A21946" s="115" t="s">
        <v>55834</v>
      </c>
      <c r="B21946" s="115" t="s">
        <v>55835</v>
      </c>
      <c r="C21946" s="115" t="s">
        <v>55836</v>
      </c>
      <c r="D21946" s="115" t="s">
        <v>1453</v>
      </c>
      <c r="E21946" s="115">
        <v>334.73099999999999</v>
      </c>
      <c r="F21946" s="674">
        <v>293.83600000000001</v>
      </c>
      <c r="G21946" s="674">
        <v>295.84500000000003</v>
      </c>
      <c r="H21946" s="115">
        <f t="shared" si="684"/>
        <v>1.0068371472522089</v>
      </c>
      <c r="I21946" s="115">
        <f t="shared" si="685"/>
        <v>337.01960000000003</v>
      </c>
    </row>
    <row r="21947" spans="1:9" hidden="1">
      <c r="A21947" s="115" t="s">
        <v>55837</v>
      </c>
      <c r="B21947" s="115" t="s">
        <v>55838</v>
      </c>
      <c r="C21947" s="115" t="s">
        <v>55839</v>
      </c>
      <c r="D21947" s="115" t="s">
        <v>8378</v>
      </c>
      <c r="E21947" s="115">
        <v>7.0030000000000001</v>
      </c>
      <c r="F21947" s="674">
        <v>293.83600000000001</v>
      </c>
      <c r="G21947" s="674">
        <v>295.84500000000003</v>
      </c>
      <c r="H21947" s="115">
        <f t="shared" si="684"/>
        <v>1.0068371472522089</v>
      </c>
      <c r="I21947" s="115">
        <f t="shared" si="685"/>
        <v>7.0509000000000004</v>
      </c>
    </row>
    <row r="21948" spans="1:9" hidden="1">
      <c r="A21948" s="115" t="s">
        <v>55840</v>
      </c>
      <c r="B21948" s="115" t="s">
        <v>55841</v>
      </c>
      <c r="C21948" s="115" t="s">
        <v>55842</v>
      </c>
      <c r="D21948" s="115" t="s">
        <v>1138</v>
      </c>
      <c r="E21948" s="115">
        <v>92.607299999999995</v>
      </c>
      <c r="F21948" s="674">
        <v>293.83600000000001</v>
      </c>
      <c r="G21948" s="674">
        <v>295.84500000000003</v>
      </c>
      <c r="H21948" s="115">
        <f t="shared" si="684"/>
        <v>1.0068371472522089</v>
      </c>
      <c r="I21948" s="115">
        <f t="shared" si="685"/>
        <v>93.240499999999997</v>
      </c>
    </row>
    <row r="21949" spans="1:9" hidden="1">
      <c r="A21949" s="115" t="s">
        <v>55843</v>
      </c>
      <c r="B21949" s="115" t="s">
        <v>55844</v>
      </c>
      <c r="C21949" s="115" t="s">
        <v>55845</v>
      </c>
      <c r="D21949" s="115" t="s">
        <v>1138</v>
      </c>
      <c r="E21949" s="115">
        <v>210.66079999999999</v>
      </c>
      <c r="F21949" s="674">
        <v>293.83600000000001</v>
      </c>
      <c r="G21949" s="674">
        <v>295.84500000000003</v>
      </c>
      <c r="H21949" s="115">
        <f t="shared" si="684"/>
        <v>1.0068371472522089</v>
      </c>
      <c r="I21949" s="115">
        <f t="shared" si="685"/>
        <v>212.1011</v>
      </c>
    </row>
    <row r="21950" spans="1:9" hidden="1">
      <c r="A21950" s="115" t="s">
        <v>55846</v>
      </c>
      <c r="B21950" s="115" t="s">
        <v>55847</v>
      </c>
      <c r="C21950" s="115" t="s">
        <v>55848</v>
      </c>
      <c r="D21950" s="115" t="s">
        <v>1138</v>
      </c>
      <c r="E21950" s="115">
        <v>233.8306</v>
      </c>
      <c r="F21950" s="674">
        <v>293.83600000000001</v>
      </c>
      <c r="G21950" s="674">
        <v>295.84500000000003</v>
      </c>
      <c r="H21950" s="115">
        <f t="shared" si="684"/>
        <v>1.0068371472522089</v>
      </c>
      <c r="I21950" s="115">
        <f t="shared" si="685"/>
        <v>235.42930000000001</v>
      </c>
    </row>
    <row r="21951" spans="1:9" hidden="1">
      <c r="A21951" s="115" t="s">
        <v>55849</v>
      </c>
      <c r="B21951" s="115" t="s">
        <v>55850</v>
      </c>
      <c r="C21951" s="115" t="s">
        <v>55851</v>
      </c>
      <c r="D21951" s="115" t="s">
        <v>1138</v>
      </c>
      <c r="E21951" s="115">
        <v>5.2373000000000003</v>
      </c>
      <c r="F21951" s="674">
        <v>293.83600000000001</v>
      </c>
      <c r="G21951" s="674">
        <v>295.84500000000003</v>
      </c>
      <c r="H21951" s="115">
        <f t="shared" si="684"/>
        <v>1.0068371472522089</v>
      </c>
      <c r="I21951" s="115">
        <f t="shared" si="685"/>
        <v>5.2731000000000003</v>
      </c>
    </row>
    <row r="21952" spans="1:9" hidden="1">
      <c r="A21952" s="115" t="s">
        <v>55852</v>
      </c>
      <c r="B21952" s="115" t="s">
        <v>55853</v>
      </c>
      <c r="C21952" s="115" t="s">
        <v>55854</v>
      </c>
      <c r="D21952" s="115" t="s">
        <v>1242</v>
      </c>
      <c r="E21952" s="115">
        <v>15.9992</v>
      </c>
      <c r="F21952" s="674">
        <v>293.83600000000001</v>
      </c>
      <c r="G21952" s="674">
        <v>295.84500000000003</v>
      </c>
      <c r="H21952" s="115">
        <f t="shared" si="684"/>
        <v>1.0068371472522089</v>
      </c>
      <c r="I21952" s="115">
        <f t="shared" si="685"/>
        <v>16.108599999999999</v>
      </c>
    </row>
    <row r="21953" spans="1:9" hidden="1">
      <c r="A21953" s="115" t="s">
        <v>55855</v>
      </c>
      <c r="B21953" s="115" t="s">
        <v>55856</v>
      </c>
      <c r="C21953" s="115" t="s">
        <v>55857</v>
      </c>
      <c r="D21953" s="115" t="s">
        <v>1242</v>
      </c>
      <c r="E21953" s="115">
        <v>15.091799999999999</v>
      </c>
      <c r="F21953" s="674">
        <v>293.83600000000001</v>
      </c>
      <c r="G21953" s="674">
        <v>295.84500000000003</v>
      </c>
      <c r="H21953" s="115">
        <f t="shared" si="684"/>
        <v>1.0068371472522089</v>
      </c>
      <c r="I21953" s="115">
        <f t="shared" si="685"/>
        <v>15.195</v>
      </c>
    </row>
    <row r="21954" spans="1:9" hidden="1">
      <c r="A21954" s="115" t="s">
        <v>55858</v>
      </c>
      <c r="B21954" s="115" t="s">
        <v>55859</v>
      </c>
      <c r="C21954" s="115" t="s">
        <v>55860</v>
      </c>
      <c r="D21954" s="115" t="s">
        <v>1242</v>
      </c>
      <c r="E21954" s="115">
        <v>25.159099999999999</v>
      </c>
      <c r="F21954" s="674">
        <v>293.83600000000001</v>
      </c>
      <c r="G21954" s="674">
        <v>295.84500000000003</v>
      </c>
      <c r="H21954" s="115">
        <f t="shared" si="684"/>
        <v>1.0068371472522089</v>
      </c>
      <c r="I21954" s="115">
        <f t="shared" si="685"/>
        <v>25.331099999999999</v>
      </c>
    </row>
    <row r="21955" spans="1:9" hidden="1">
      <c r="A21955" s="115" t="s">
        <v>55861</v>
      </c>
      <c r="B21955" s="115" t="s">
        <v>55862</v>
      </c>
      <c r="C21955" s="115" t="s">
        <v>55863</v>
      </c>
      <c r="D21955" s="115" t="s">
        <v>1242</v>
      </c>
      <c r="E21955" s="115">
        <v>31.86</v>
      </c>
      <c r="F21955" s="674">
        <v>293.83600000000001</v>
      </c>
      <c r="G21955" s="674">
        <v>295.84500000000003</v>
      </c>
      <c r="H21955" s="115">
        <f t="shared" si="684"/>
        <v>1.0068371472522089</v>
      </c>
      <c r="I21955" s="115">
        <f t="shared" si="685"/>
        <v>32.077800000000003</v>
      </c>
    </row>
    <row r="21956" spans="1:9" hidden="1">
      <c r="A21956" s="115" t="s">
        <v>55864</v>
      </c>
      <c r="B21956" s="115" t="s">
        <v>55865</v>
      </c>
      <c r="C21956" s="115" t="s">
        <v>55866</v>
      </c>
      <c r="D21956" s="115" t="s">
        <v>1242</v>
      </c>
      <c r="E21956" s="115">
        <v>8.4215</v>
      </c>
      <c r="F21956" s="674">
        <v>293.83600000000001</v>
      </c>
      <c r="G21956" s="674">
        <v>295.84500000000003</v>
      </c>
      <c r="H21956" s="115">
        <f t="shared" si="684"/>
        <v>1.0068371472522089</v>
      </c>
      <c r="I21956" s="115">
        <f t="shared" si="685"/>
        <v>8.4791000000000007</v>
      </c>
    </row>
    <row r="21957" spans="1:9" hidden="1">
      <c r="A21957" s="115" t="s">
        <v>55867</v>
      </c>
      <c r="B21957" s="115" t="s">
        <v>55868</v>
      </c>
      <c r="C21957" s="115" t="s">
        <v>55869</v>
      </c>
      <c r="D21957" s="115" t="s">
        <v>1453</v>
      </c>
      <c r="E21957" s="115">
        <v>1550.7867000000001</v>
      </c>
      <c r="F21957" s="674">
        <v>293.83600000000001</v>
      </c>
      <c r="G21957" s="674">
        <v>295.84500000000003</v>
      </c>
      <c r="H21957" s="115">
        <f t="shared" ref="H21957:H22020" si="686">G21957/F21957</f>
        <v>1.0068371472522089</v>
      </c>
      <c r="I21957" s="115">
        <f t="shared" ref="I21957:I22020" si="687">ROUND(H21957*E21957,4)</f>
        <v>1561.3896999999999</v>
      </c>
    </row>
    <row r="21958" spans="1:9" hidden="1">
      <c r="A21958" s="115" t="s">
        <v>55870</v>
      </c>
      <c r="B21958" s="115" t="s">
        <v>55871</v>
      </c>
      <c r="C21958" s="115" t="s">
        <v>55872</v>
      </c>
      <c r="D21958" s="115" t="s">
        <v>2038</v>
      </c>
      <c r="E21958" s="115">
        <v>68.544200000000004</v>
      </c>
      <c r="F21958" s="674">
        <v>293.83600000000001</v>
      </c>
      <c r="G21958" s="674">
        <v>295.84500000000003</v>
      </c>
      <c r="H21958" s="115">
        <f t="shared" si="686"/>
        <v>1.0068371472522089</v>
      </c>
      <c r="I21958" s="115">
        <f t="shared" si="687"/>
        <v>69.012799999999999</v>
      </c>
    </row>
    <row r="21959" spans="1:9" hidden="1">
      <c r="A21959" s="115" t="s">
        <v>55873</v>
      </c>
      <c r="B21959" s="115" t="s">
        <v>55874</v>
      </c>
      <c r="C21959" s="115" t="s">
        <v>55875</v>
      </c>
      <c r="D21959" s="115" t="s">
        <v>1453</v>
      </c>
      <c r="E21959" s="115">
        <v>66.632900000000006</v>
      </c>
      <c r="F21959" s="674">
        <v>293.83600000000001</v>
      </c>
      <c r="G21959" s="674">
        <v>295.84500000000003</v>
      </c>
      <c r="H21959" s="115">
        <f t="shared" si="686"/>
        <v>1.0068371472522089</v>
      </c>
      <c r="I21959" s="115">
        <f t="shared" si="687"/>
        <v>67.088499999999996</v>
      </c>
    </row>
    <row r="21960" spans="1:9" hidden="1">
      <c r="A21960" s="115" t="s">
        <v>55876</v>
      </c>
      <c r="B21960" s="115" t="s">
        <v>55877</v>
      </c>
      <c r="C21960" s="115" t="s">
        <v>55878</v>
      </c>
      <c r="D21960" s="115" t="s">
        <v>2038</v>
      </c>
      <c r="E21960" s="115">
        <v>21.2959</v>
      </c>
      <c r="F21960" s="674">
        <v>293.83600000000001</v>
      </c>
      <c r="G21960" s="674">
        <v>295.84500000000003</v>
      </c>
      <c r="H21960" s="115">
        <f t="shared" si="686"/>
        <v>1.0068371472522089</v>
      </c>
      <c r="I21960" s="115">
        <f t="shared" si="687"/>
        <v>21.441500000000001</v>
      </c>
    </row>
    <row r="21961" spans="1:9" hidden="1">
      <c r="A21961" s="115" t="s">
        <v>55879</v>
      </c>
      <c r="B21961" s="115" t="s">
        <v>55880</v>
      </c>
      <c r="C21961" s="115" t="s">
        <v>55881</v>
      </c>
      <c r="D21961" s="115" t="s">
        <v>1138</v>
      </c>
      <c r="E21961" s="115">
        <v>15.1983</v>
      </c>
      <c r="F21961" s="674">
        <v>293.83600000000001</v>
      </c>
      <c r="G21961" s="674">
        <v>295.84500000000003</v>
      </c>
      <c r="H21961" s="115">
        <f t="shared" si="686"/>
        <v>1.0068371472522089</v>
      </c>
      <c r="I21961" s="115">
        <f t="shared" si="687"/>
        <v>15.302199999999999</v>
      </c>
    </row>
    <row r="21962" spans="1:9" hidden="1">
      <c r="A21962" s="115" t="s">
        <v>55882</v>
      </c>
      <c r="B21962" s="115" t="s">
        <v>55883</v>
      </c>
      <c r="C21962" s="115" t="s">
        <v>55884</v>
      </c>
      <c r="D21962" s="115" t="s">
        <v>1138</v>
      </c>
      <c r="E21962" s="115">
        <v>22059.705699999999</v>
      </c>
      <c r="F21962" s="674">
        <v>293.83600000000001</v>
      </c>
      <c r="G21962" s="674">
        <v>295.84500000000003</v>
      </c>
      <c r="H21962" s="115">
        <f t="shared" si="686"/>
        <v>1.0068371472522089</v>
      </c>
      <c r="I21962" s="115">
        <f t="shared" si="687"/>
        <v>22210.531200000001</v>
      </c>
    </row>
    <row r="21963" spans="1:9" hidden="1">
      <c r="A21963" s="115" t="s">
        <v>55885</v>
      </c>
      <c r="B21963" s="115" t="s">
        <v>55886</v>
      </c>
      <c r="C21963" s="115" t="s">
        <v>55887</v>
      </c>
      <c r="D21963" s="115" t="s">
        <v>1138</v>
      </c>
      <c r="E21963" s="115">
        <v>30950.003199999999</v>
      </c>
      <c r="F21963" s="674">
        <v>293.83600000000001</v>
      </c>
      <c r="G21963" s="674">
        <v>295.84500000000003</v>
      </c>
      <c r="H21963" s="115">
        <f t="shared" si="686"/>
        <v>1.0068371472522089</v>
      </c>
      <c r="I21963" s="115">
        <f t="shared" si="687"/>
        <v>31161.6129</v>
      </c>
    </row>
    <row r="21964" spans="1:9" hidden="1">
      <c r="A21964" s="115" t="s">
        <v>55888</v>
      </c>
      <c r="B21964" s="115" t="s">
        <v>55889</v>
      </c>
      <c r="C21964" s="115" t="s">
        <v>55457</v>
      </c>
      <c r="D21964" s="115" t="s">
        <v>1138</v>
      </c>
      <c r="E21964" s="115">
        <v>1.7437</v>
      </c>
      <c r="F21964" s="674">
        <v>293.83600000000001</v>
      </c>
      <c r="G21964" s="674">
        <v>295.84500000000003</v>
      </c>
      <c r="H21964" s="115">
        <f t="shared" si="686"/>
        <v>1.0068371472522089</v>
      </c>
      <c r="I21964" s="115">
        <f t="shared" si="687"/>
        <v>1.7556</v>
      </c>
    </row>
    <row r="21965" spans="1:9" hidden="1">
      <c r="A21965" s="115" t="s">
        <v>55890</v>
      </c>
      <c r="B21965" s="115" t="s">
        <v>55891</v>
      </c>
      <c r="C21965" s="115" t="s">
        <v>55460</v>
      </c>
      <c r="D21965" s="115" t="s">
        <v>8378</v>
      </c>
      <c r="E21965" s="115">
        <v>7.0030000000000001</v>
      </c>
      <c r="F21965" s="674">
        <v>293.83600000000001</v>
      </c>
      <c r="G21965" s="674">
        <v>295.84500000000003</v>
      </c>
      <c r="H21965" s="115">
        <f t="shared" si="686"/>
        <v>1.0068371472522089</v>
      </c>
      <c r="I21965" s="115">
        <f t="shared" si="687"/>
        <v>7.0509000000000004</v>
      </c>
    </row>
    <row r="21966" spans="1:9" hidden="1">
      <c r="A21966" s="115" t="s">
        <v>55892</v>
      </c>
      <c r="B21966" s="115" t="s">
        <v>55893</v>
      </c>
      <c r="C21966" s="115" t="s">
        <v>55463</v>
      </c>
      <c r="D21966" s="115" t="s">
        <v>8378</v>
      </c>
      <c r="E21966" s="115">
        <v>6.9237000000000002</v>
      </c>
      <c r="F21966" s="674">
        <v>293.83600000000001</v>
      </c>
      <c r="G21966" s="674">
        <v>295.84500000000003</v>
      </c>
      <c r="H21966" s="115">
        <f t="shared" si="686"/>
        <v>1.0068371472522089</v>
      </c>
      <c r="I21966" s="115">
        <f t="shared" si="687"/>
        <v>6.9710000000000001</v>
      </c>
    </row>
    <row r="21967" spans="1:9" hidden="1">
      <c r="A21967" s="115" t="s">
        <v>55894</v>
      </c>
      <c r="B21967" s="115" t="s">
        <v>55895</v>
      </c>
      <c r="C21967" s="115" t="s">
        <v>55466</v>
      </c>
      <c r="D21967" s="115" t="s">
        <v>2038</v>
      </c>
      <c r="E21967" s="115">
        <v>138.1532</v>
      </c>
      <c r="F21967" s="674">
        <v>293.83600000000001</v>
      </c>
      <c r="G21967" s="674">
        <v>295.84500000000003</v>
      </c>
      <c r="H21967" s="115">
        <f t="shared" si="686"/>
        <v>1.0068371472522089</v>
      </c>
      <c r="I21967" s="115">
        <f t="shared" si="687"/>
        <v>139.09780000000001</v>
      </c>
    </row>
    <row r="21968" spans="1:9" hidden="1">
      <c r="A21968" s="115" t="s">
        <v>55896</v>
      </c>
      <c r="B21968" s="115" t="s">
        <v>55897</v>
      </c>
      <c r="C21968" s="115" t="s">
        <v>55469</v>
      </c>
      <c r="D21968" s="115" t="s">
        <v>2038</v>
      </c>
      <c r="E21968" s="115">
        <v>22.57</v>
      </c>
      <c r="F21968" s="674">
        <v>293.83600000000001</v>
      </c>
      <c r="G21968" s="674">
        <v>295.84500000000003</v>
      </c>
      <c r="H21968" s="115">
        <f t="shared" si="686"/>
        <v>1.0068371472522089</v>
      </c>
      <c r="I21968" s="115">
        <f t="shared" si="687"/>
        <v>22.724299999999999</v>
      </c>
    </row>
    <row r="21969" spans="1:9" hidden="1">
      <c r="A21969" s="115" t="s">
        <v>55898</v>
      </c>
      <c r="B21969" s="115" t="s">
        <v>55899</v>
      </c>
      <c r="C21969" s="115" t="s">
        <v>55472</v>
      </c>
      <c r="D21969" s="115" t="s">
        <v>2038</v>
      </c>
      <c r="E21969" s="115">
        <v>295.26299999999998</v>
      </c>
      <c r="F21969" s="674">
        <v>293.83600000000001</v>
      </c>
      <c r="G21969" s="674">
        <v>295.84500000000003</v>
      </c>
      <c r="H21969" s="115">
        <f t="shared" si="686"/>
        <v>1.0068371472522089</v>
      </c>
      <c r="I21969" s="115">
        <f t="shared" si="687"/>
        <v>297.28179999999998</v>
      </c>
    </row>
    <row r="21970" spans="1:9" hidden="1">
      <c r="A21970" s="115" t="s">
        <v>55900</v>
      </c>
      <c r="B21970" s="115" t="s">
        <v>55901</v>
      </c>
      <c r="C21970" s="115" t="s">
        <v>55475</v>
      </c>
      <c r="D21970" s="115" t="s">
        <v>2038</v>
      </c>
      <c r="E21970" s="115">
        <v>28.569500000000001</v>
      </c>
      <c r="F21970" s="674">
        <v>293.83600000000001</v>
      </c>
      <c r="G21970" s="674">
        <v>295.84500000000003</v>
      </c>
      <c r="H21970" s="115">
        <f t="shared" si="686"/>
        <v>1.0068371472522089</v>
      </c>
      <c r="I21970" s="115">
        <f t="shared" si="687"/>
        <v>28.764800000000001</v>
      </c>
    </row>
    <row r="21971" spans="1:9" hidden="1">
      <c r="A21971" s="115" t="s">
        <v>55902</v>
      </c>
      <c r="B21971" s="115" t="s">
        <v>55903</v>
      </c>
      <c r="C21971" s="115" t="s">
        <v>55478</v>
      </c>
      <c r="D21971" s="115" t="s">
        <v>2038</v>
      </c>
      <c r="E21971" s="115">
        <v>100.6229</v>
      </c>
      <c r="F21971" s="674">
        <v>293.83600000000001</v>
      </c>
      <c r="G21971" s="674">
        <v>295.84500000000003</v>
      </c>
      <c r="H21971" s="115">
        <f t="shared" si="686"/>
        <v>1.0068371472522089</v>
      </c>
      <c r="I21971" s="115">
        <f t="shared" si="687"/>
        <v>101.3109</v>
      </c>
    </row>
    <row r="21972" spans="1:9" hidden="1">
      <c r="A21972" s="115" t="s">
        <v>55904</v>
      </c>
      <c r="B21972" s="115" t="s">
        <v>55905</v>
      </c>
      <c r="C21972" s="115" t="s">
        <v>55481</v>
      </c>
      <c r="D21972" s="115" t="s">
        <v>2038</v>
      </c>
      <c r="E21972" s="115">
        <v>51.905500000000004</v>
      </c>
      <c r="F21972" s="674">
        <v>293.83600000000001</v>
      </c>
      <c r="G21972" s="674">
        <v>295.84500000000003</v>
      </c>
      <c r="H21972" s="115">
        <f t="shared" si="686"/>
        <v>1.0068371472522089</v>
      </c>
      <c r="I21972" s="115">
        <f t="shared" si="687"/>
        <v>52.260399999999997</v>
      </c>
    </row>
    <row r="21973" spans="1:9" hidden="1">
      <c r="A21973" s="115" t="s">
        <v>55906</v>
      </c>
      <c r="B21973" s="115" t="s">
        <v>55907</v>
      </c>
      <c r="C21973" s="115" t="s">
        <v>55484</v>
      </c>
      <c r="D21973" s="115" t="s">
        <v>2038</v>
      </c>
      <c r="E21973" s="115">
        <v>123.8664</v>
      </c>
      <c r="F21973" s="674">
        <v>293.83600000000001</v>
      </c>
      <c r="G21973" s="674">
        <v>295.84500000000003</v>
      </c>
      <c r="H21973" s="115">
        <f t="shared" si="686"/>
        <v>1.0068371472522089</v>
      </c>
      <c r="I21973" s="115">
        <f t="shared" si="687"/>
        <v>124.7133</v>
      </c>
    </row>
    <row r="21974" spans="1:9" hidden="1">
      <c r="A21974" s="115" t="s">
        <v>55908</v>
      </c>
      <c r="B21974" s="115" t="s">
        <v>55909</v>
      </c>
      <c r="C21974" s="115" t="s">
        <v>55487</v>
      </c>
      <c r="D21974" s="115" t="s">
        <v>2038</v>
      </c>
      <c r="E21974" s="115">
        <v>328.73669999999998</v>
      </c>
      <c r="F21974" s="674">
        <v>293.83600000000001</v>
      </c>
      <c r="G21974" s="674">
        <v>295.84500000000003</v>
      </c>
      <c r="H21974" s="115">
        <f t="shared" si="686"/>
        <v>1.0068371472522089</v>
      </c>
      <c r="I21974" s="115">
        <f t="shared" si="687"/>
        <v>330.98430000000002</v>
      </c>
    </row>
    <row r="21975" spans="1:9" hidden="1">
      <c r="A21975" s="115" t="s">
        <v>55910</v>
      </c>
      <c r="B21975" s="115" t="s">
        <v>55911</v>
      </c>
      <c r="C21975" s="115" t="s">
        <v>55490</v>
      </c>
      <c r="D21975" s="115" t="s">
        <v>2038</v>
      </c>
      <c r="E21975" s="115">
        <v>336.82709999999997</v>
      </c>
      <c r="F21975" s="674">
        <v>293.83600000000001</v>
      </c>
      <c r="G21975" s="674">
        <v>295.84500000000003</v>
      </c>
      <c r="H21975" s="115">
        <f t="shared" si="686"/>
        <v>1.0068371472522089</v>
      </c>
      <c r="I21975" s="115">
        <f t="shared" si="687"/>
        <v>339.13</v>
      </c>
    </row>
    <row r="21976" spans="1:9" hidden="1">
      <c r="A21976" s="115" t="s">
        <v>55912</v>
      </c>
      <c r="B21976" s="115" t="s">
        <v>55913</v>
      </c>
      <c r="C21976" s="115" t="s">
        <v>55493</v>
      </c>
      <c r="D21976" s="115" t="s">
        <v>1242</v>
      </c>
      <c r="E21976" s="115">
        <v>1.8374999999999999</v>
      </c>
      <c r="F21976" s="674">
        <v>293.83600000000001</v>
      </c>
      <c r="G21976" s="674">
        <v>295.84500000000003</v>
      </c>
      <c r="H21976" s="115">
        <f t="shared" si="686"/>
        <v>1.0068371472522089</v>
      </c>
      <c r="I21976" s="115">
        <f t="shared" si="687"/>
        <v>1.8501000000000001</v>
      </c>
    </row>
    <row r="21977" spans="1:9" hidden="1">
      <c r="A21977" s="115" t="s">
        <v>55914</v>
      </c>
      <c r="B21977" s="115" t="s">
        <v>55915</v>
      </c>
      <c r="C21977" s="115" t="s">
        <v>55496</v>
      </c>
      <c r="D21977" s="115" t="s">
        <v>1242</v>
      </c>
      <c r="E21977" s="115">
        <v>1.9958</v>
      </c>
      <c r="F21977" s="674">
        <v>293.83600000000001</v>
      </c>
      <c r="G21977" s="674">
        <v>295.84500000000003</v>
      </c>
      <c r="H21977" s="115">
        <f t="shared" si="686"/>
        <v>1.0068371472522089</v>
      </c>
      <c r="I21977" s="115">
        <f t="shared" si="687"/>
        <v>2.0093999999999999</v>
      </c>
    </row>
    <row r="21978" spans="1:9" hidden="1">
      <c r="A21978" s="115" t="s">
        <v>55916</v>
      </c>
      <c r="B21978" s="115" t="s">
        <v>55917</v>
      </c>
      <c r="C21978" s="115" t="s">
        <v>55499</v>
      </c>
      <c r="D21978" s="115" t="s">
        <v>1242</v>
      </c>
      <c r="E21978" s="115">
        <v>4.0782999999999996</v>
      </c>
      <c r="F21978" s="674">
        <v>293.83600000000001</v>
      </c>
      <c r="G21978" s="674">
        <v>295.84500000000003</v>
      </c>
      <c r="H21978" s="115">
        <f t="shared" si="686"/>
        <v>1.0068371472522089</v>
      </c>
      <c r="I21978" s="115">
        <f t="shared" si="687"/>
        <v>4.1062000000000003</v>
      </c>
    </row>
    <row r="21979" spans="1:9" hidden="1">
      <c r="A21979" s="115" t="s">
        <v>55918</v>
      </c>
      <c r="B21979" s="115" t="s">
        <v>55919</v>
      </c>
      <c r="C21979" s="115" t="s">
        <v>55502</v>
      </c>
      <c r="D21979" s="115" t="s">
        <v>1453</v>
      </c>
      <c r="E21979" s="115">
        <v>1825.578</v>
      </c>
      <c r="F21979" s="674">
        <v>293.83600000000001</v>
      </c>
      <c r="G21979" s="674">
        <v>295.84500000000003</v>
      </c>
      <c r="H21979" s="115">
        <f t="shared" si="686"/>
        <v>1.0068371472522089</v>
      </c>
      <c r="I21979" s="115">
        <f t="shared" si="687"/>
        <v>1838.0597</v>
      </c>
    </row>
    <row r="21980" spans="1:9" hidden="1">
      <c r="A21980" s="115" t="s">
        <v>55920</v>
      </c>
      <c r="B21980" s="115" t="s">
        <v>55921</v>
      </c>
      <c r="C21980" s="115" t="s">
        <v>55505</v>
      </c>
      <c r="D21980" s="115" t="s">
        <v>8901</v>
      </c>
      <c r="E21980" s="115">
        <v>2292.3343</v>
      </c>
      <c r="F21980" s="674">
        <v>293.83600000000001</v>
      </c>
      <c r="G21980" s="674">
        <v>295.84500000000003</v>
      </c>
      <c r="H21980" s="115">
        <f t="shared" si="686"/>
        <v>1.0068371472522089</v>
      </c>
      <c r="I21980" s="115">
        <f t="shared" si="687"/>
        <v>2308.0073000000002</v>
      </c>
    </row>
    <row r="21981" spans="1:9" hidden="1">
      <c r="A21981" s="115" t="s">
        <v>55922</v>
      </c>
      <c r="B21981" s="115" t="s">
        <v>55923</v>
      </c>
      <c r="C21981" s="115" t="s">
        <v>55508</v>
      </c>
      <c r="D21981" s="115" t="s">
        <v>1242</v>
      </c>
      <c r="E21981" s="115">
        <v>273.92570000000001</v>
      </c>
      <c r="F21981" s="674">
        <v>293.83600000000001</v>
      </c>
      <c r="G21981" s="674">
        <v>295.84500000000003</v>
      </c>
      <c r="H21981" s="115">
        <f t="shared" si="686"/>
        <v>1.0068371472522089</v>
      </c>
      <c r="I21981" s="115">
        <f t="shared" si="687"/>
        <v>275.79860000000002</v>
      </c>
    </row>
    <row r="21982" spans="1:9" hidden="1">
      <c r="A21982" s="115" t="s">
        <v>55924</v>
      </c>
      <c r="B21982" s="115" t="s">
        <v>55925</v>
      </c>
      <c r="C21982" s="115" t="s">
        <v>55511</v>
      </c>
      <c r="D21982" s="115" t="s">
        <v>1138</v>
      </c>
      <c r="E21982" s="115">
        <v>124.77419999999999</v>
      </c>
      <c r="F21982" s="674">
        <v>293.83600000000001</v>
      </c>
      <c r="G21982" s="674">
        <v>295.84500000000003</v>
      </c>
      <c r="H21982" s="115">
        <f t="shared" si="686"/>
        <v>1.0068371472522089</v>
      </c>
      <c r="I21982" s="115">
        <f t="shared" si="687"/>
        <v>125.62730000000001</v>
      </c>
    </row>
    <row r="21983" spans="1:9" hidden="1">
      <c r="A21983" s="115" t="s">
        <v>55926</v>
      </c>
      <c r="B21983" s="115" t="s">
        <v>55927</v>
      </c>
      <c r="C21983" s="115" t="s">
        <v>55514</v>
      </c>
      <c r="D21983" s="115" t="s">
        <v>1138</v>
      </c>
      <c r="E21983" s="115">
        <v>163.43010000000001</v>
      </c>
      <c r="F21983" s="674">
        <v>293.83600000000001</v>
      </c>
      <c r="G21983" s="674">
        <v>295.84500000000003</v>
      </c>
      <c r="H21983" s="115">
        <f t="shared" si="686"/>
        <v>1.0068371472522089</v>
      </c>
      <c r="I21983" s="115">
        <f t="shared" si="687"/>
        <v>164.54750000000001</v>
      </c>
    </row>
    <row r="21984" spans="1:9" hidden="1">
      <c r="A21984" s="115" t="s">
        <v>55928</v>
      </c>
      <c r="B21984" s="115" t="s">
        <v>55929</v>
      </c>
      <c r="C21984" s="115" t="s">
        <v>55517</v>
      </c>
      <c r="D21984" s="115" t="s">
        <v>8901</v>
      </c>
      <c r="E21984" s="115">
        <v>116.215</v>
      </c>
      <c r="F21984" s="674">
        <v>293.83600000000001</v>
      </c>
      <c r="G21984" s="674">
        <v>295.84500000000003</v>
      </c>
      <c r="H21984" s="115">
        <f t="shared" si="686"/>
        <v>1.0068371472522089</v>
      </c>
      <c r="I21984" s="115">
        <f t="shared" si="687"/>
        <v>117.00960000000001</v>
      </c>
    </row>
    <row r="21985" spans="1:9" hidden="1">
      <c r="A21985" s="115" t="s">
        <v>55930</v>
      </c>
      <c r="B21985" s="115" t="s">
        <v>55931</v>
      </c>
      <c r="C21985" s="115" t="s">
        <v>55520</v>
      </c>
      <c r="D21985" s="115" t="s">
        <v>8901</v>
      </c>
      <c r="E21985" s="115">
        <v>110.4113</v>
      </c>
      <c r="F21985" s="674">
        <v>293.83600000000001</v>
      </c>
      <c r="G21985" s="674">
        <v>295.84500000000003</v>
      </c>
      <c r="H21985" s="115">
        <f t="shared" si="686"/>
        <v>1.0068371472522089</v>
      </c>
      <c r="I21985" s="115">
        <f t="shared" si="687"/>
        <v>111.1662</v>
      </c>
    </row>
    <row r="21986" spans="1:9" hidden="1">
      <c r="A21986" s="115" t="s">
        <v>55932</v>
      </c>
      <c r="B21986" s="115" t="s">
        <v>55933</v>
      </c>
      <c r="C21986" s="115" t="s">
        <v>55523</v>
      </c>
      <c r="D21986" s="115" t="s">
        <v>8901</v>
      </c>
      <c r="E21986" s="115">
        <v>539.48170000000005</v>
      </c>
      <c r="F21986" s="674">
        <v>293.83600000000001</v>
      </c>
      <c r="G21986" s="674">
        <v>295.84500000000003</v>
      </c>
      <c r="H21986" s="115">
        <f t="shared" si="686"/>
        <v>1.0068371472522089</v>
      </c>
      <c r="I21986" s="115">
        <f t="shared" si="687"/>
        <v>543.17020000000002</v>
      </c>
    </row>
    <row r="21987" spans="1:9" hidden="1">
      <c r="A21987" s="115" t="s">
        <v>55934</v>
      </c>
      <c r="B21987" s="115" t="s">
        <v>55935</v>
      </c>
      <c r="C21987" s="115" t="s">
        <v>55526</v>
      </c>
      <c r="D21987" s="115" t="s">
        <v>2159</v>
      </c>
      <c r="E21987" s="115">
        <v>12470.4048</v>
      </c>
      <c r="F21987" s="674">
        <v>293.83600000000001</v>
      </c>
      <c r="G21987" s="674">
        <v>295.84500000000003</v>
      </c>
      <c r="H21987" s="115">
        <f t="shared" si="686"/>
        <v>1.0068371472522089</v>
      </c>
      <c r="I21987" s="115">
        <f t="shared" si="687"/>
        <v>12555.666800000001</v>
      </c>
    </row>
    <row r="21988" spans="1:9" hidden="1">
      <c r="A21988" s="115" t="s">
        <v>55936</v>
      </c>
      <c r="B21988" s="115" t="s">
        <v>55937</v>
      </c>
      <c r="C21988" s="115" t="s">
        <v>55529</v>
      </c>
      <c r="D21988" s="115" t="s">
        <v>2159</v>
      </c>
      <c r="E21988" s="115">
        <v>531.29629999999997</v>
      </c>
      <c r="F21988" s="674">
        <v>293.83600000000001</v>
      </c>
      <c r="G21988" s="674">
        <v>295.84500000000003</v>
      </c>
      <c r="H21988" s="115">
        <f t="shared" si="686"/>
        <v>1.0068371472522089</v>
      </c>
      <c r="I21988" s="115">
        <f t="shared" si="687"/>
        <v>534.9289</v>
      </c>
    </row>
    <row r="21989" spans="1:9" hidden="1">
      <c r="A21989" s="115" t="s">
        <v>55938</v>
      </c>
      <c r="B21989" s="115" t="s">
        <v>55939</v>
      </c>
      <c r="C21989" s="115" t="s">
        <v>55532</v>
      </c>
      <c r="D21989" s="115" t="s">
        <v>2159</v>
      </c>
      <c r="E21989" s="115">
        <v>1260.1369</v>
      </c>
      <c r="F21989" s="674">
        <v>293.83600000000001</v>
      </c>
      <c r="G21989" s="674">
        <v>295.84500000000003</v>
      </c>
      <c r="H21989" s="115">
        <f t="shared" si="686"/>
        <v>1.0068371472522089</v>
      </c>
      <c r="I21989" s="115">
        <f t="shared" si="687"/>
        <v>1268.7526</v>
      </c>
    </row>
    <row r="21990" spans="1:9" hidden="1">
      <c r="A21990" s="115" t="s">
        <v>55940</v>
      </c>
      <c r="B21990" s="115" t="s">
        <v>55941</v>
      </c>
      <c r="C21990" s="115" t="s">
        <v>55535</v>
      </c>
      <c r="D21990" s="115" t="s">
        <v>2159</v>
      </c>
      <c r="E21990" s="115">
        <v>1121.2467999999999</v>
      </c>
      <c r="F21990" s="674">
        <v>293.83600000000001</v>
      </c>
      <c r="G21990" s="674">
        <v>295.84500000000003</v>
      </c>
      <c r="H21990" s="115">
        <f t="shared" si="686"/>
        <v>1.0068371472522089</v>
      </c>
      <c r="I21990" s="115">
        <f t="shared" si="687"/>
        <v>1128.9129</v>
      </c>
    </row>
    <row r="21991" spans="1:9" hidden="1">
      <c r="A21991" s="115" t="s">
        <v>55942</v>
      </c>
      <c r="B21991" s="115" t="s">
        <v>55943</v>
      </c>
      <c r="C21991" s="115" t="s">
        <v>55538</v>
      </c>
      <c r="D21991" s="115" t="s">
        <v>2159</v>
      </c>
      <c r="E21991" s="115">
        <v>664.36519999999996</v>
      </c>
      <c r="F21991" s="674">
        <v>293.83600000000001</v>
      </c>
      <c r="G21991" s="674">
        <v>295.84500000000003</v>
      </c>
      <c r="H21991" s="115">
        <f t="shared" si="686"/>
        <v>1.0068371472522089</v>
      </c>
      <c r="I21991" s="115">
        <f t="shared" si="687"/>
        <v>668.9076</v>
      </c>
    </row>
    <row r="21992" spans="1:9" hidden="1">
      <c r="A21992" s="115" t="s">
        <v>55944</v>
      </c>
      <c r="B21992" s="115" t="s">
        <v>55945</v>
      </c>
      <c r="C21992" s="115" t="s">
        <v>55541</v>
      </c>
      <c r="D21992" s="115" t="s">
        <v>2159</v>
      </c>
      <c r="E21992" s="115">
        <v>1709.4843000000001</v>
      </c>
      <c r="F21992" s="674">
        <v>293.83600000000001</v>
      </c>
      <c r="G21992" s="674">
        <v>295.84500000000003</v>
      </c>
      <c r="H21992" s="115">
        <f t="shared" si="686"/>
        <v>1.0068371472522089</v>
      </c>
      <c r="I21992" s="115">
        <f t="shared" si="687"/>
        <v>1721.1723</v>
      </c>
    </row>
    <row r="21993" spans="1:9" hidden="1">
      <c r="A21993" s="115" t="s">
        <v>55946</v>
      </c>
      <c r="B21993" s="115" t="s">
        <v>55947</v>
      </c>
      <c r="C21993" s="115" t="s">
        <v>55544</v>
      </c>
      <c r="D21993" s="115" t="s">
        <v>8901</v>
      </c>
      <c r="E21993" s="115">
        <v>291.79809999999998</v>
      </c>
      <c r="F21993" s="674">
        <v>293.83600000000001</v>
      </c>
      <c r="G21993" s="674">
        <v>295.84500000000003</v>
      </c>
      <c r="H21993" s="115">
        <f t="shared" si="686"/>
        <v>1.0068371472522089</v>
      </c>
      <c r="I21993" s="115">
        <f t="shared" si="687"/>
        <v>293.79320000000001</v>
      </c>
    </row>
    <row r="21994" spans="1:9" hidden="1">
      <c r="A21994" s="115" t="s">
        <v>55948</v>
      </c>
      <c r="B21994" s="115" t="s">
        <v>55949</v>
      </c>
      <c r="C21994" s="115" t="s">
        <v>55547</v>
      </c>
      <c r="D21994" s="115" t="s">
        <v>8901</v>
      </c>
      <c r="E21994" s="115">
        <v>303.01089999999999</v>
      </c>
      <c r="F21994" s="674">
        <v>293.83600000000001</v>
      </c>
      <c r="G21994" s="674">
        <v>295.84500000000003</v>
      </c>
      <c r="H21994" s="115">
        <f t="shared" si="686"/>
        <v>1.0068371472522089</v>
      </c>
      <c r="I21994" s="115">
        <f t="shared" si="687"/>
        <v>305.08260000000001</v>
      </c>
    </row>
    <row r="21995" spans="1:9" hidden="1">
      <c r="A21995" s="115" t="s">
        <v>55950</v>
      </c>
      <c r="B21995" s="115" t="s">
        <v>55951</v>
      </c>
      <c r="C21995" s="115" t="s">
        <v>55550</v>
      </c>
      <c r="D21995" s="115" t="s">
        <v>8901</v>
      </c>
      <c r="E21995" s="115">
        <v>266.78750000000002</v>
      </c>
      <c r="F21995" s="674">
        <v>293.83600000000001</v>
      </c>
      <c r="G21995" s="674">
        <v>295.84500000000003</v>
      </c>
      <c r="H21995" s="115">
        <f t="shared" si="686"/>
        <v>1.0068371472522089</v>
      </c>
      <c r="I21995" s="115">
        <f t="shared" si="687"/>
        <v>268.61160000000001</v>
      </c>
    </row>
    <row r="21996" spans="1:9" hidden="1">
      <c r="A21996" s="115" t="s">
        <v>55952</v>
      </c>
      <c r="B21996" s="115" t="s">
        <v>55953</v>
      </c>
      <c r="C21996" s="115" t="s">
        <v>55553</v>
      </c>
      <c r="D21996" s="115" t="s">
        <v>8901</v>
      </c>
      <c r="E21996" s="115">
        <v>170.03890000000001</v>
      </c>
      <c r="F21996" s="674">
        <v>293.83600000000001</v>
      </c>
      <c r="G21996" s="674">
        <v>295.84500000000003</v>
      </c>
      <c r="H21996" s="115">
        <f t="shared" si="686"/>
        <v>1.0068371472522089</v>
      </c>
      <c r="I21996" s="115">
        <f t="shared" si="687"/>
        <v>171.20150000000001</v>
      </c>
    </row>
    <row r="21997" spans="1:9" hidden="1">
      <c r="A21997" s="115" t="s">
        <v>55954</v>
      </c>
      <c r="B21997" s="115" t="s">
        <v>55955</v>
      </c>
      <c r="C21997" s="115" t="s">
        <v>55556</v>
      </c>
      <c r="D21997" s="115" t="s">
        <v>8901</v>
      </c>
      <c r="E21997" s="115">
        <v>364.55689999999998</v>
      </c>
      <c r="F21997" s="674">
        <v>293.83600000000001</v>
      </c>
      <c r="G21997" s="674">
        <v>295.84500000000003</v>
      </c>
      <c r="H21997" s="115">
        <f t="shared" si="686"/>
        <v>1.0068371472522089</v>
      </c>
      <c r="I21997" s="115">
        <f t="shared" si="687"/>
        <v>367.04939999999999</v>
      </c>
    </row>
    <row r="21998" spans="1:9" hidden="1">
      <c r="A21998" s="115" t="s">
        <v>55956</v>
      </c>
      <c r="B21998" s="115" t="s">
        <v>55957</v>
      </c>
      <c r="C21998" s="115" t="s">
        <v>55559</v>
      </c>
      <c r="D21998" s="115" t="s">
        <v>8901</v>
      </c>
      <c r="E21998" s="115">
        <v>177.2972</v>
      </c>
      <c r="F21998" s="674">
        <v>293.83600000000001</v>
      </c>
      <c r="G21998" s="674">
        <v>295.84500000000003</v>
      </c>
      <c r="H21998" s="115">
        <f t="shared" si="686"/>
        <v>1.0068371472522089</v>
      </c>
      <c r="I21998" s="115">
        <f t="shared" si="687"/>
        <v>178.5094</v>
      </c>
    </row>
    <row r="21999" spans="1:9" hidden="1">
      <c r="A21999" s="115" t="s">
        <v>55958</v>
      </c>
      <c r="B21999" s="115" t="s">
        <v>55959</v>
      </c>
      <c r="C21999" s="115" t="s">
        <v>55562</v>
      </c>
      <c r="D21999" s="115" t="s">
        <v>8901</v>
      </c>
      <c r="E21999" s="115">
        <v>752.84450000000004</v>
      </c>
      <c r="F21999" s="674">
        <v>293.83600000000001</v>
      </c>
      <c r="G21999" s="674">
        <v>295.84500000000003</v>
      </c>
      <c r="H21999" s="115">
        <f t="shared" si="686"/>
        <v>1.0068371472522089</v>
      </c>
      <c r="I21999" s="115">
        <f t="shared" si="687"/>
        <v>757.99180000000001</v>
      </c>
    </row>
    <row r="22000" spans="1:9" hidden="1">
      <c r="A22000" s="115" t="s">
        <v>55960</v>
      </c>
      <c r="B22000" s="115" t="s">
        <v>55961</v>
      </c>
      <c r="C22000" s="115" t="s">
        <v>55565</v>
      </c>
      <c r="D22000" s="115" t="s">
        <v>8901</v>
      </c>
      <c r="E22000" s="115">
        <v>245.91919999999999</v>
      </c>
      <c r="F22000" s="674">
        <v>293.83600000000001</v>
      </c>
      <c r="G22000" s="674">
        <v>295.84500000000003</v>
      </c>
      <c r="H22000" s="115">
        <f t="shared" si="686"/>
        <v>1.0068371472522089</v>
      </c>
      <c r="I22000" s="115">
        <f t="shared" si="687"/>
        <v>247.60059999999999</v>
      </c>
    </row>
    <row r="22001" spans="1:9" hidden="1">
      <c r="A22001" s="115" t="s">
        <v>55962</v>
      </c>
      <c r="B22001" s="115" t="s">
        <v>55963</v>
      </c>
      <c r="C22001" s="115" t="s">
        <v>55568</v>
      </c>
      <c r="D22001" s="115" t="s">
        <v>1138</v>
      </c>
      <c r="E22001" s="115">
        <v>2111.0056</v>
      </c>
      <c r="F22001" s="674">
        <v>293.83600000000001</v>
      </c>
      <c r="G22001" s="674">
        <v>295.84500000000003</v>
      </c>
      <c r="H22001" s="115">
        <f t="shared" si="686"/>
        <v>1.0068371472522089</v>
      </c>
      <c r="I22001" s="115">
        <f t="shared" si="687"/>
        <v>2125.4389000000001</v>
      </c>
    </row>
    <row r="22002" spans="1:9" hidden="1">
      <c r="A22002" s="115" t="s">
        <v>55964</v>
      </c>
      <c r="B22002" s="115" t="s">
        <v>55965</v>
      </c>
      <c r="C22002" s="115" t="s">
        <v>55571</v>
      </c>
      <c r="D22002" s="115" t="s">
        <v>1138</v>
      </c>
      <c r="E22002" s="115">
        <v>2788.3335999999999</v>
      </c>
      <c r="F22002" s="674">
        <v>293.83600000000001</v>
      </c>
      <c r="G22002" s="674">
        <v>295.84500000000003</v>
      </c>
      <c r="H22002" s="115">
        <f t="shared" si="686"/>
        <v>1.0068371472522089</v>
      </c>
      <c r="I22002" s="115">
        <f t="shared" si="687"/>
        <v>2807.3978000000002</v>
      </c>
    </row>
    <row r="22003" spans="1:9" hidden="1">
      <c r="A22003" s="115" t="s">
        <v>55966</v>
      </c>
      <c r="B22003" s="115" t="s">
        <v>55967</v>
      </c>
      <c r="C22003" s="115" t="s">
        <v>55574</v>
      </c>
      <c r="D22003" s="115" t="s">
        <v>1138</v>
      </c>
      <c r="E22003" s="115">
        <v>1286.9232</v>
      </c>
      <c r="F22003" s="674">
        <v>293.83600000000001</v>
      </c>
      <c r="G22003" s="674">
        <v>295.84500000000003</v>
      </c>
      <c r="H22003" s="115">
        <f t="shared" si="686"/>
        <v>1.0068371472522089</v>
      </c>
      <c r="I22003" s="115">
        <f t="shared" si="687"/>
        <v>1295.7221</v>
      </c>
    </row>
    <row r="22004" spans="1:9" hidden="1">
      <c r="A22004" s="115" t="s">
        <v>55968</v>
      </c>
      <c r="B22004" s="115" t="s">
        <v>55969</v>
      </c>
      <c r="C22004" s="115" t="s">
        <v>55577</v>
      </c>
      <c r="D22004" s="115" t="s">
        <v>1138</v>
      </c>
      <c r="E22004" s="115">
        <v>1546.5655999999999</v>
      </c>
      <c r="F22004" s="674">
        <v>293.83600000000001</v>
      </c>
      <c r="G22004" s="674">
        <v>295.84500000000003</v>
      </c>
      <c r="H22004" s="115">
        <f t="shared" si="686"/>
        <v>1.0068371472522089</v>
      </c>
      <c r="I22004" s="115">
        <f t="shared" si="687"/>
        <v>1557.1396999999999</v>
      </c>
    </row>
    <row r="22005" spans="1:9" hidden="1">
      <c r="A22005" s="115" t="s">
        <v>55970</v>
      </c>
      <c r="B22005" s="115" t="s">
        <v>55971</v>
      </c>
      <c r="C22005" s="115" t="s">
        <v>55580</v>
      </c>
      <c r="D22005" s="115" t="s">
        <v>1138</v>
      </c>
      <c r="E22005" s="115">
        <v>1952.9623999999999</v>
      </c>
      <c r="F22005" s="674">
        <v>293.83600000000001</v>
      </c>
      <c r="G22005" s="674">
        <v>295.84500000000003</v>
      </c>
      <c r="H22005" s="115">
        <f t="shared" si="686"/>
        <v>1.0068371472522089</v>
      </c>
      <c r="I22005" s="115">
        <f t="shared" si="687"/>
        <v>1966.3151</v>
      </c>
    </row>
    <row r="22006" spans="1:9" hidden="1">
      <c r="A22006" s="115" t="s">
        <v>55972</v>
      </c>
      <c r="B22006" s="115" t="s">
        <v>55973</v>
      </c>
      <c r="C22006" s="115" t="s">
        <v>55583</v>
      </c>
      <c r="D22006" s="115" t="s">
        <v>1138</v>
      </c>
      <c r="E22006" s="115">
        <v>967.59799999999996</v>
      </c>
      <c r="F22006" s="674">
        <v>293.83600000000001</v>
      </c>
      <c r="G22006" s="674">
        <v>295.84500000000003</v>
      </c>
      <c r="H22006" s="115">
        <f t="shared" si="686"/>
        <v>1.0068371472522089</v>
      </c>
      <c r="I22006" s="115">
        <f t="shared" si="687"/>
        <v>974.21360000000004</v>
      </c>
    </row>
    <row r="22007" spans="1:9" hidden="1">
      <c r="A22007" s="115" t="s">
        <v>55974</v>
      </c>
      <c r="B22007" s="115" t="s">
        <v>55975</v>
      </c>
      <c r="C22007" s="115" t="s">
        <v>55586</v>
      </c>
      <c r="D22007" s="115" t="s">
        <v>1242</v>
      </c>
      <c r="E22007" s="115">
        <v>414.33949999999999</v>
      </c>
      <c r="F22007" s="674">
        <v>293.83600000000001</v>
      </c>
      <c r="G22007" s="674">
        <v>295.84500000000003</v>
      </c>
      <c r="H22007" s="115">
        <f t="shared" si="686"/>
        <v>1.0068371472522089</v>
      </c>
      <c r="I22007" s="115">
        <f t="shared" si="687"/>
        <v>417.17239999999998</v>
      </c>
    </row>
    <row r="22008" spans="1:9" hidden="1">
      <c r="A22008" s="115" t="s">
        <v>55976</v>
      </c>
      <c r="B22008" s="115" t="s">
        <v>55977</v>
      </c>
      <c r="C22008" s="115" t="s">
        <v>55589</v>
      </c>
      <c r="D22008" s="115" t="s">
        <v>1138</v>
      </c>
      <c r="E22008" s="115">
        <v>1100.2348</v>
      </c>
      <c r="F22008" s="674">
        <v>293.83600000000001</v>
      </c>
      <c r="G22008" s="674">
        <v>295.84500000000003</v>
      </c>
      <c r="H22008" s="115">
        <f t="shared" si="686"/>
        <v>1.0068371472522089</v>
      </c>
      <c r="I22008" s="115">
        <f t="shared" si="687"/>
        <v>1107.7573</v>
      </c>
    </row>
    <row r="22009" spans="1:9" hidden="1">
      <c r="A22009" s="115" t="s">
        <v>55978</v>
      </c>
      <c r="B22009" s="115" t="s">
        <v>55979</v>
      </c>
      <c r="C22009" s="115" t="s">
        <v>55592</v>
      </c>
      <c r="D22009" s="115" t="s">
        <v>8901</v>
      </c>
      <c r="E22009" s="115">
        <v>214.67740000000001</v>
      </c>
      <c r="F22009" s="674">
        <v>293.83600000000001</v>
      </c>
      <c r="G22009" s="674">
        <v>295.84500000000003</v>
      </c>
      <c r="H22009" s="115">
        <f t="shared" si="686"/>
        <v>1.0068371472522089</v>
      </c>
      <c r="I22009" s="115">
        <f t="shared" si="687"/>
        <v>216.14519999999999</v>
      </c>
    </row>
    <row r="22010" spans="1:9" hidden="1">
      <c r="A22010" s="115" t="s">
        <v>55980</v>
      </c>
      <c r="B22010" s="115" t="s">
        <v>55981</v>
      </c>
      <c r="C22010" s="115" t="s">
        <v>55595</v>
      </c>
      <c r="D22010" s="115" t="s">
        <v>8901</v>
      </c>
      <c r="E22010" s="115">
        <v>97.008799999999994</v>
      </c>
      <c r="F22010" s="674">
        <v>293.83600000000001</v>
      </c>
      <c r="G22010" s="674">
        <v>295.84500000000003</v>
      </c>
      <c r="H22010" s="115">
        <f t="shared" si="686"/>
        <v>1.0068371472522089</v>
      </c>
      <c r="I22010" s="115">
        <f t="shared" si="687"/>
        <v>97.6721</v>
      </c>
    </row>
    <row r="22011" spans="1:9" hidden="1">
      <c r="A22011" s="115" t="s">
        <v>55982</v>
      </c>
      <c r="B22011" s="115" t="s">
        <v>55983</v>
      </c>
      <c r="C22011" s="115" t="s">
        <v>55598</v>
      </c>
      <c r="D22011" s="115" t="s">
        <v>8901</v>
      </c>
      <c r="E22011" s="115">
        <v>82.072100000000006</v>
      </c>
      <c r="F22011" s="674">
        <v>293.83600000000001</v>
      </c>
      <c r="G22011" s="674">
        <v>295.84500000000003</v>
      </c>
      <c r="H22011" s="115">
        <f t="shared" si="686"/>
        <v>1.0068371472522089</v>
      </c>
      <c r="I22011" s="115">
        <f t="shared" si="687"/>
        <v>82.633200000000002</v>
      </c>
    </row>
    <row r="22012" spans="1:9" hidden="1">
      <c r="A22012" s="115" t="s">
        <v>55984</v>
      </c>
      <c r="B22012" s="115" t="s">
        <v>55985</v>
      </c>
      <c r="C22012" s="115" t="s">
        <v>55601</v>
      </c>
      <c r="D22012" s="115" t="s">
        <v>2038</v>
      </c>
      <c r="E22012" s="115">
        <v>19.97</v>
      </c>
      <c r="F22012" s="674">
        <v>293.83600000000001</v>
      </c>
      <c r="G22012" s="674">
        <v>295.84500000000003</v>
      </c>
      <c r="H22012" s="115">
        <f t="shared" si="686"/>
        <v>1.0068371472522089</v>
      </c>
      <c r="I22012" s="115">
        <f t="shared" si="687"/>
        <v>20.1065</v>
      </c>
    </row>
    <row r="22013" spans="1:9" hidden="1">
      <c r="A22013" s="115" t="s">
        <v>55986</v>
      </c>
      <c r="B22013" s="115" t="s">
        <v>55987</v>
      </c>
      <c r="C22013" s="115" t="s">
        <v>55604</v>
      </c>
      <c r="D22013" s="115" t="s">
        <v>8378</v>
      </c>
      <c r="E22013" s="115">
        <v>13.386799999999999</v>
      </c>
      <c r="F22013" s="674">
        <v>293.83600000000001</v>
      </c>
      <c r="G22013" s="674">
        <v>295.84500000000003</v>
      </c>
      <c r="H22013" s="115">
        <f t="shared" si="686"/>
        <v>1.0068371472522089</v>
      </c>
      <c r="I22013" s="115">
        <f t="shared" si="687"/>
        <v>13.478300000000001</v>
      </c>
    </row>
    <row r="22014" spans="1:9" hidden="1">
      <c r="A22014" s="115" t="s">
        <v>55988</v>
      </c>
      <c r="B22014" s="115" t="s">
        <v>55989</v>
      </c>
      <c r="C22014" s="115" t="s">
        <v>55607</v>
      </c>
      <c r="D22014" s="115" t="s">
        <v>1138</v>
      </c>
      <c r="E22014" s="115">
        <v>3.2475999999999998</v>
      </c>
      <c r="F22014" s="674">
        <v>293.83600000000001</v>
      </c>
      <c r="G22014" s="674">
        <v>295.84500000000003</v>
      </c>
      <c r="H22014" s="115">
        <f t="shared" si="686"/>
        <v>1.0068371472522089</v>
      </c>
      <c r="I22014" s="115">
        <f t="shared" si="687"/>
        <v>3.2698</v>
      </c>
    </row>
    <row r="22015" spans="1:9" hidden="1">
      <c r="A22015" s="115" t="s">
        <v>55990</v>
      </c>
      <c r="B22015" s="115" t="s">
        <v>55991</v>
      </c>
      <c r="C22015" s="115" t="s">
        <v>55610</v>
      </c>
      <c r="D22015" s="115" t="s">
        <v>1138</v>
      </c>
      <c r="E22015" s="115">
        <v>3040.7707</v>
      </c>
      <c r="F22015" s="674">
        <v>293.83600000000001</v>
      </c>
      <c r="G22015" s="674">
        <v>295.84500000000003</v>
      </c>
      <c r="H22015" s="115">
        <f t="shared" si="686"/>
        <v>1.0068371472522089</v>
      </c>
      <c r="I22015" s="115">
        <f t="shared" si="687"/>
        <v>3061.5608999999999</v>
      </c>
    </row>
    <row r="22016" spans="1:9" hidden="1">
      <c r="A22016" s="115" t="s">
        <v>55992</v>
      </c>
      <c r="B22016" s="115" t="s">
        <v>55993</v>
      </c>
      <c r="C22016" s="115" t="s">
        <v>55613</v>
      </c>
      <c r="D22016" s="115" t="s">
        <v>2038</v>
      </c>
      <c r="E22016" s="115">
        <v>53.448700000000002</v>
      </c>
      <c r="F22016" s="674">
        <v>293.83600000000001</v>
      </c>
      <c r="G22016" s="674">
        <v>295.84500000000003</v>
      </c>
      <c r="H22016" s="115">
        <f t="shared" si="686"/>
        <v>1.0068371472522089</v>
      </c>
      <c r="I22016" s="115">
        <f t="shared" si="687"/>
        <v>53.814100000000003</v>
      </c>
    </row>
    <row r="22017" spans="1:9" hidden="1">
      <c r="A22017" s="115" t="s">
        <v>55994</v>
      </c>
      <c r="B22017" s="115" t="s">
        <v>55995</v>
      </c>
      <c r="C22017" s="115" t="s">
        <v>55616</v>
      </c>
      <c r="D22017" s="115" t="s">
        <v>2038</v>
      </c>
      <c r="E22017" s="115">
        <v>75.757199999999997</v>
      </c>
      <c r="F22017" s="674">
        <v>293.83600000000001</v>
      </c>
      <c r="G22017" s="674">
        <v>295.84500000000003</v>
      </c>
      <c r="H22017" s="115">
        <f t="shared" si="686"/>
        <v>1.0068371472522089</v>
      </c>
      <c r="I22017" s="115">
        <f t="shared" si="687"/>
        <v>76.275199999999998</v>
      </c>
    </row>
    <row r="22018" spans="1:9" hidden="1">
      <c r="A22018" s="115" t="s">
        <v>55996</v>
      </c>
      <c r="B22018" s="115" t="s">
        <v>55997</v>
      </c>
      <c r="C22018" s="115" t="s">
        <v>55619</v>
      </c>
      <c r="D22018" s="115" t="s">
        <v>1453</v>
      </c>
      <c r="E22018" s="115">
        <v>7.3922999999999996</v>
      </c>
      <c r="F22018" s="674">
        <v>293.83600000000001</v>
      </c>
      <c r="G22018" s="674">
        <v>295.84500000000003</v>
      </c>
      <c r="H22018" s="115">
        <f t="shared" si="686"/>
        <v>1.0068371472522089</v>
      </c>
      <c r="I22018" s="115">
        <f t="shared" si="687"/>
        <v>7.4428000000000001</v>
      </c>
    </row>
    <row r="22019" spans="1:9" hidden="1">
      <c r="A22019" s="115" t="s">
        <v>55998</v>
      </c>
      <c r="B22019" s="115" t="s">
        <v>55999</v>
      </c>
      <c r="C22019" s="115" t="s">
        <v>55622</v>
      </c>
      <c r="D22019" s="115" t="s">
        <v>2038</v>
      </c>
      <c r="E22019" s="115">
        <v>47.6693</v>
      </c>
      <c r="F22019" s="674">
        <v>293.83600000000001</v>
      </c>
      <c r="G22019" s="674">
        <v>295.84500000000003</v>
      </c>
      <c r="H22019" s="115">
        <f t="shared" si="686"/>
        <v>1.0068371472522089</v>
      </c>
      <c r="I22019" s="115">
        <f t="shared" si="687"/>
        <v>47.995199999999997</v>
      </c>
    </row>
    <row r="22020" spans="1:9" hidden="1">
      <c r="A22020" s="115" t="s">
        <v>56000</v>
      </c>
      <c r="B22020" s="115" t="s">
        <v>56001</v>
      </c>
      <c r="C22020" s="115" t="s">
        <v>55625</v>
      </c>
      <c r="D22020" s="115" t="s">
        <v>1242</v>
      </c>
      <c r="E22020" s="115">
        <v>85.833299999999994</v>
      </c>
      <c r="F22020" s="674">
        <v>293.83600000000001</v>
      </c>
      <c r="G22020" s="674">
        <v>295.84500000000003</v>
      </c>
      <c r="H22020" s="115">
        <f t="shared" si="686"/>
        <v>1.0068371472522089</v>
      </c>
      <c r="I22020" s="115">
        <f t="shared" si="687"/>
        <v>86.420199999999994</v>
      </c>
    </row>
    <row r="22021" spans="1:9" hidden="1">
      <c r="A22021" s="115" t="s">
        <v>56002</v>
      </c>
      <c r="B22021" s="115" t="s">
        <v>56003</v>
      </c>
      <c r="C22021" s="115" t="s">
        <v>55628</v>
      </c>
      <c r="D22021" s="115" t="s">
        <v>8901</v>
      </c>
      <c r="E22021" s="115">
        <v>155.5779</v>
      </c>
      <c r="F22021" s="674">
        <v>293.83600000000001</v>
      </c>
      <c r="G22021" s="674">
        <v>295.84500000000003</v>
      </c>
      <c r="H22021" s="115">
        <f t="shared" ref="H22021:H22084" si="688">G22021/F22021</f>
        <v>1.0068371472522089</v>
      </c>
      <c r="I22021" s="115">
        <f t="shared" ref="I22021:I22084" si="689">ROUND(H22021*E22021,4)</f>
        <v>156.64160000000001</v>
      </c>
    </row>
    <row r="22022" spans="1:9" hidden="1">
      <c r="A22022" s="115" t="s">
        <v>56004</v>
      </c>
      <c r="B22022" s="115" t="s">
        <v>56005</v>
      </c>
      <c r="C22022" s="115" t="s">
        <v>55631</v>
      </c>
      <c r="D22022" s="115" t="s">
        <v>8901</v>
      </c>
      <c r="E22022" s="115">
        <v>3.6524999999999999</v>
      </c>
      <c r="F22022" s="674">
        <v>293.83600000000001</v>
      </c>
      <c r="G22022" s="674">
        <v>295.84500000000003</v>
      </c>
      <c r="H22022" s="115">
        <f t="shared" si="688"/>
        <v>1.0068371472522089</v>
      </c>
      <c r="I22022" s="115">
        <f t="shared" si="689"/>
        <v>3.6775000000000002</v>
      </c>
    </row>
    <row r="22023" spans="1:9" hidden="1">
      <c r="A22023" s="115" t="s">
        <v>56006</v>
      </c>
      <c r="B22023" s="115" t="s">
        <v>56007</v>
      </c>
      <c r="C22023" s="115" t="s">
        <v>55634</v>
      </c>
      <c r="D22023" s="115" t="s">
        <v>8901</v>
      </c>
      <c r="E22023" s="115">
        <v>0.40179999999999999</v>
      </c>
      <c r="F22023" s="674">
        <v>293.83600000000001</v>
      </c>
      <c r="G22023" s="674">
        <v>295.84500000000003</v>
      </c>
      <c r="H22023" s="115">
        <f t="shared" si="688"/>
        <v>1.0068371472522089</v>
      </c>
      <c r="I22023" s="115">
        <f t="shared" si="689"/>
        <v>0.40450000000000003</v>
      </c>
    </row>
    <row r="22024" spans="1:9" hidden="1">
      <c r="A22024" s="115" t="s">
        <v>56008</v>
      </c>
      <c r="B22024" s="115" t="s">
        <v>56009</v>
      </c>
      <c r="C22024" s="115" t="s">
        <v>55637</v>
      </c>
      <c r="D22024" s="115" t="s">
        <v>1138</v>
      </c>
      <c r="E22024" s="115">
        <v>92.772000000000006</v>
      </c>
      <c r="F22024" s="674">
        <v>293.83600000000001</v>
      </c>
      <c r="G22024" s="674">
        <v>295.84500000000003</v>
      </c>
      <c r="H22024" s="115">
        <f t="shared" si="688"/>
        <v>1.0068371472522089</v>
      </c>
      <c r="I22024" s="115">
        <f t="shared" si="689"/>
        <v>93.406300000000002</v>
      </c>
    </row>
    <row r="22025" spans="1:9" hidden="1">
      <c r="A22025" s="115" t="s">
        <v>56010</v>
      </c>
      <c r="B22025" s="115" t="s">
        <v>56011</v>
      </c>
      <c r="C22025" s="115" t="s">
        <v>55640</v>
      </c>
      <c r="D22025" s="115" t="s">
        <v>1453</v>
      </c>
      <c r="E22025" s="115">
        <v>168.75290000000001</v>
      </c>
      <c r="F22025" s="674">
        <v>293.83600000000001</v>
      </c>
      <c r="G22025" s="674">
        <v>295.84500000000003</v>
      </c>
      <c r="H22025" s="115">
        <f t="shared" si="688"/>
        <v>1.0068371472522089</v>
      </c>
      <c r="I22025" s="115">
        <f t="shared" si="689"/>
        <v>169.9067</v>
      </c>
    </row>
    <row r="22026" spans="1:9" hidden="1">
      <c r="A22026" s="115" t="s">
        <v>56012</v>
      </c>
      <c r="B22026" s="115" t="s">
        <v>56013</v>
      </c>
      <c r="C22026" s="115" t="s">
        <v>55643</v>
      </c>
      <c r="D22026" s="115" t="s">
        <v>2038</v>
      </c>
      <c r="E22026" s="115">
        <v>54.243400000000001</v>
      </c>
      <c r="F22026" s="674">
        <v>293.83600000000001</v>
      </c>
      <c r="G22026" s="674">
        <v>295.84500000000003</v>
      </c>
      <c r="H22026" s="115">
        <f t="shared" si="688"/>
        <v>1.0068371472522089</v>
      </c>
      <c r="I22026" s="115">
        <f t="shared" si="689"/>
        <v>54.6143</v>
      </c>
    </row>
    <row r="22027" spans="1:9" hidden="1">
      <c r="A22027" s="115" t="s">
        <v>56014</v>
      </c>
      <c r="B22027" s="115" t="s">
        <v>56015</v>
      </c>
      <c r="C22027" s="115" t="s">
        <v>55646</v>
      </c>
      <c r="D22027" s="115" t="s">
        <v>2038</v>
      </c>
      <c r="E22027" s="115">
        <v>2.1513</v>
      </c>
      <c r="F22027" s="674">
        <v>293.83600000000001</v>
      </c>
      <c r="G22027" s="674">
        <v>295.84500000000003</v>
      </c>
      <c r="H22027" s="115">
        <f t="shared" si="688"/>
        <v>1.0068371472522089</v>
      </c>
      <c r="I22027" s="115">
        <f t="shared" si="689"/>
        <v>2.1659999999999999</v>
      </c>
    </row>
    <row r="22028" spans="1:9" hidden="1">
      <c r="A22028" s="115" t="s">
        <v>56016</v>
      </c>
      <c r="B22028" s="115" t="s">
        <v>56017</v>
      </c>
      <c r="C22028" s="115" t="s">
        <v>55649</v>
      </c>
      <c r="D22028" s="115" t="s">
        <v>2038</v>
      </c>
      <c r="E22028" s="115">
        <v>7.8090000000000002</v>
      </c>
      <c r="F22028" s="674">
        <v>293.83600000000001</v>
      </c>
      <c r="G22028" s="674">
        <v>295.84500000000003</v>
      </c>
      <c r="H22028" s="115">
        <f t="shared" si="688"/>
        <v>1.0068371472522089</v>
      </c>
      <c r="I22028" s="115">
        <f t="shared" si="689"/>
        <v>7.8624000000000001</v>
      </c>
    </row>
    <row r="22029" spans="1:9" hidden="1">
      <c r="A22029" s="115" t="s">
        <v>56018</v>
      </c>
      <c r="B22029" s="115" t="s">
        <v>56019</v>
      </c>
      <c r="C22029" s="115" t="s">
        <v>55652</v>
      </c>
      <c r="D22029" s="115" t="s">
        <v>2038</v>
      </c>
      <c r="E22029" s="115">
        <v>159.27330000000001</v>
      </c>
      <c r="F22029" s="674">
        <v>293.83600000000001</v>
      </c>
      <c r="G22029" s="674">
        <v>295.84500000000003</v>
      </c>
      <c r="H22029" s="115">
        <f t="shared" si="688"/>
        <v>1.0068371472522089</v>
      </c>
      <c r="I22029" s="115">
        <f t="shared" si="689"/>
        <v>160.3623</v>
      </c>
    </row>
    <row r="22030" spans="1:9" hidden="1">
      <c r="A22030" s="115" t="s">
        <v>56020</v>
      </c>
      <c r="B22030" s="115" t="s">
        <v>56021</v>
      </c>
      <c r="C22030" s="115" t="s">
        <v>55655</v>
      </c>
      <c r="D22030" s="115" t="s">
        <v>2038</v>
      </c>
      <c r="E22030" s="115">
        <v>6.3292999999999999</v>
      </c>
      <c r="F22030" s="674">
        <v>293.83600000000001</v>
      </c>
      <c r="G22030" s="674">
        <v>295.84500000000003</v>
      </c>
      <c r="H22030" s="115">
        <f t="shared" si="688"/>
        <v>1.0068371472522089</v>
      </c>
      <c r="I22030" s="115">
        <f t="shared" si="689"/>
        <v>6.3726000000000003</v>
      </c>
    </row>
    <row r="22031" spans="1:9" hidden="1">
      <c r="A22031" s="115" t="s">
        <v>56022</v>
      </c>
      <c r="B22031" s="115" t="s">
        <v>56023</v>
      </c>
      <c r="C22031" s="115" t="s">
        <v>55658</v>
      </c>
      <c r="D22031" s="115" t="s">
        <v>2038</v>
      </c>
      <c r="E22031" s="115">
        <v>2.113</v>
      </c>
      <c r="F22031" s="674">
        <v>293.83600000000001</v>
      </c>
      <c r="G22031" s="674">
        <v>295.84500000000003</v>
      </c>
      <c r="H22031" s="115">
        <f t="shared" si="688"/>
        <v>1.0068371472522089</v>
      </c>
      <c r="I22031" s="115">
        <f t="shared" si="689"/>
        <v>2.1274000000000002</v>
      </c>
    </row>
    <row r="22032" spans="1:9" hidden="1">
      <c r="A22032" s="115" t="s">
        <v>56024</v>
      </c>
      <c r="B22032" s="115" t="s">
        <v>56025</v>
      </c>
      <c r="C22032" s="115" t="s">
        <v>55661</v>
      </c>
      <c r="D22032" s="115" t="s">
        <v>1242</v>
      </c>
      <c r="E22032" s="115">
        <v>125.9776</v>
      </c>
      <c r="F22032" s="674">
        <v>293.83600000000001</v>
      </c>
      <c r="G22032" s="674">
        <v>295.84500000000003</v>
      </c>
      <c r="H22032" s="115">
        <f t="shared" si="688"/>
        <v>1.0068371472522089</v>
      </c>
      <c r="I22032" s="115">
        <f t="shared" si="689"/>
        <v>126.8389</v>
      </c>
    </row>
    <row r="22033" spans="1:9" hidden="1">
      <c r="A22033" s="115" t="s">
        <v>56026</v>
      </c>
      <c r="B22033" s="115" t="s">
        <v>56027</v>
      </c>
      <c r="C22033" s="115" t="s">
        <v>55664</v>
      </c>
      <c r="D22033" s="115" t="s">
        <v>1242</v>
      </c>
      <c r="E22033" s="115">
        <v>85.974900000000005</v>
      </c>
      <c r="F22033" s="674">
        <v>293.83600000000001</v>
      </c>
      <c r="G22033" s="674">
        <v>295.84500000000003</v>
      </c>
      <c r="H22033" s="115">
        <f t="shared" si="688"/>
        <v>1.0068371472522089</v>
      </c>
      <c r="I22033" s="115">
        <f t="shared" si="689"/>
        <v>86.562700000000007</v>
      </c>
    </row>
    <row r="22034" spans="1:9" hidden="1">
      <c r="A22034" s="115" t="s">
        <v>56028</v>
      </c>
      <c r="B22034" s="115" t="s">
        <v>56029</v>
      </c>
      <c r="C22034" s="115" t="s">
        <v>55667</v>
      </c>
      <c r="D22034" s="115" t="s">
        <v>8901</v>
      </c>
      <c r="E22034" s="115">
        <v>137.38849999999999</v>
      </c>
      <c r="F22034" s="674">
        <v>293.83600000000001</v>
      </c>
      <c r="G22034" s="674">
        <v>295.84500000000003</v>
      </c>
      <c r="H22034" s="115">
        <f t="shared" si="688"/>
        <v>1.0068371472522089</v>
      </c>
      <c r="I22034" s="115">
        <f t="shared" si="689"/>
        <v>138.3278</v>
      </c>
    </row>
    <row r="22035" spans="1:9" hidden="1">
      <c r="A22035" s="115" t="s">
        <v>56030</v>
      </c>
      <c r="B22035" s="115" t="s">
        <v>56031</v>
      </c>
      <c r="C22035" s="115" t="s">
        <v>55670</v>
      </c>
      <c r="D22035" s="115" t="s">
        <v>8901</v>
      </c>
      <c r="E22035" s="115">
        <v>149.61799999999999</v>
      </c>
      <c r="F22035" s="674">
        <v>293.83600000000001</v>
      </c>
      <c r="G22035" s="674">
        <v>295.84500000000003</v>
      </c>
      <c r="H22035" s="115">
        <f t="shared" si="688"/>
        <v>1.0068371472522089</v>
      </c>
      <c r="I22035" s="115">
        <f t="shared" si="689"/>
        <v>150.64099999999999</v>
      </c>
    </row>
    <row r="22036" spans="1:9" hidden="1">
      <c r="A22036" s="115" t="s">
        <v>56032</v>
      </c>
      <c r="B22036" s="115" t="s">
        <v>56033</v>
      </c>
      <c r="C22036" s="115" t="s">
        <v>55673</v>
      </c>
      <c r="D22036" s="115" t="s">
        <v>1138</v>
      </c>
      <c r="E22036" s="115">
        <v>70.996499999999997</v>
      </c>
      <c r="F22036" s="674">
        <v>293.83600000000001</v>
      </c>
      <c r="G22036" s="674">
        <v>295.84500000000003</v>
      </c>
      <c r="H22036" s="115">
        <f t="shared" si="688"/>
        <v>1.0068371472522089</v>
      </c>
      <c r="I22036" s="115">
        <f t="shared" si="689"/>
        <v>71.481899999999996</v>
      </c>
    </row>
    <row r="22037" spans="1:9" hidden="1">
      <c r="A22037" s="115" t="s">
        <v>56034</v>
      </c>
      <c r="B22037" s="115" t="s">
        <v>56035</v>
      </c>
      <c r="C22037" s="115" t="s">
        <v>55676</v>
      </c>
      <c r="D22037" s="115" t="s">
        <v>1138</v>
      </c>
      <c r="E22037" s="115">
        <v>114.0669</v>
      </c>
      <c r="F22037" s="674">
        <v>293.83600000000001</v>
      </c>
      <c r="G22037" s="674">
        <v>295.84500000000003</v>
      </c>
      <c r="H22037" s="115">
        <f t="shared" si="688"/>
        <v>1.0068371472522089</v>
      </c>
      <c r="I22037" s="115">
        <f t="shared" si="689"/>
        <v>114.8468</v>
      </c>
    </row>
    <row r="22038" spans="1:9" hidden="1">
      <c r="A22038" s="115" t="s">
        <v>56036</v>
      </c>
      <c r="B22038" s="115" t="s">
        <v>56037</v>
      </c>
      <c r="C22038" s="115" t="s">
        <v>55679</v>
      </c>
      <c r="D22038" s="115" t="s">
        <v>1138</v>
      </c>
      <c r="E22038" s="115">
        <v>244.81630000000001</v>
      </c>
      <c r="F22038" s="674">
        <v>293.83600000000001</v>
      </c>
      <c r="G22038" s="674">
        <v>295.84500000000003</v>
      </c>
      <c r="H22038" s="115">
        <f t="shared" si="688"/>
        <v>1.0068371472522089</v>
      </c>
      <c r="I22038" s="115">
        <f t="shared" si="689"/>
        <v>246.49010000000001</v>
      </c>
    </row>
    <row r="22039" spans="1:9" hidden="1">
      <c r="A22039" s="115" t="s">
        <v>56038</v>
      </c>
      <c r="B22039" s="115" t="s">
        <v>56039</v>
      </c>
      <c r="C22039" s="115" t="s">
        <v>55682</v>
      </c>
      <c r="D22039" s="115" t="s">
        <v>55683</v>
      </c>
      <c r="E22039" s="115">
        <v>52.450099999999999</v>
      </c>
      <c r="F22039" s="674">
        <v>293.83600000000001</v>
      </c>
      <c r="G22039" s="674">
        <v>295.84500000000003</v>
      </c>
      <c r="H22039" s="115">
        <f t="shared" si="688"/>
        <v>1.0068371472522089</v>
      </c>
      <c r="I22039" s="115">
        <f t="shared" si="689"/>
        <v>52.808700000000002</v>
      </c>
    </row>
    <row r="22040" spans="1:9" hidden="1">
      <c r="A22040" s="115" t="s">
        <v>56040</v>
      </c>
      <c r="B22040" s="115" t="s">
        <v>56041</v>
      </c>
      <c r="C22040" s="115" t="s">
        <v>55686</v>
      </c>
      <c r="D22040" s="115" t="s">
        <v>2038</v>
      </c>
      <c r="E22040" s="115">
        <v>3.9056000000000002</v>
      </c>
      <c r="F22040" s="674">
        <v>293.83600000000001</v>
      </c>
      <c r="G22040" s="674">
        <v>295.84500000000003</v>
      </c>
      <c r="H22040" s="115">
        <f t="shared" si="688"/>
        <v>1.0068371472522089</v>
      </c>
      <c r="I22040" s="115">
        <f t="shared" si="689"/>
        <v>3.9323000000000001</v>
      </c>
    </row>
    <row r="22041" spans="1:9" hidden="1">
      <c r="A22041" s="115" t="s">
        <v>56042</v>
      </c>
      <c r="B22041" s="115" t="s">
        <v>56043</v>
      </c>
      <c r="C22041" s="115" t="s">
        <v>55689</v>
      </c>
      <c r="D22041" s="115" t="s">
        <v>8378</v>
      </c>
      <c r="E22041" s="115">
        <v>9.4530999999999992</v>
      </c>
      <c r="F22041" s="674">
        <v>293.83600000000001</v>
      </c>
      <c r="G22041" s="674">
        <v>295.84500000000003</v>
      </c>
      <c r="H22041" s="115">
        <f t="shared" si="688"/>
        <v>1.0068371472522089</v>
      </c>
      <c r="I22041" s="115">
        <f t="shared" si="689"/>
        <v>9.5176999999999996</v>
      </c>
    </row>
    <row r="22042" spans="1:9" hidden="1">
      <c r="A22042" s="115" t="s">
        <v>56044</v>
      </c>
      <c r="B22042" s="115" t="s">
        <v>56045</v>
      </c>
      <c r="C22042" s="115" t="s">
        <v>55692</v>
      </c>
      <c r="D22042" s="115" t="s">
        <v>2038</v>
      </c>
      <c r="E22042" s="115">
        <v>46.436999999999998</v>
      </c>
      <c r="F22042" s="674">
        <v>293.83600000000001</v>
      </c>
      <c r="G22042" s="674">
        <v>295.84500000000003</v>
      </c>
      <c r="H22042" s="115">
        <f t="shared" si="688"/>
        <v>1.0068371472522089</v>
      </c>
      <c r="I22042" s="115">
        <f t="shared" si="689"/>
        <v>46.7545</v>
      </c>
    </row>
    <row r="22043" spans="1:9" hidden="1">
      <c r="A22043" s="115" t="s">
        <v>56046</v>
      </c>
      <c r="B22043" s="115" t="s">
        <v>56047</v>
      </c>
      <c r="C22043" s="115" t="s">
        <v>55695</v>
      </c>
      <c r="D22043" s="115" t="s">
        <v>1242</v>
      </c>
      <c r="E22043" s="115">
        <v>107.9997</v>
      </c>
      <c r="F22043" s="674">
        <v>293.83600000000001</v>
      </c>
      <c r="G22043" s="674">
        <v>295.84500000000003</v>
      </c>
      <c r="H22043" s="115">
        <f t="shared" si="688"/>
        <v>1.0068371472522089</v>
      </c>
      <c r="I22043" s="115">
        <f t="shared" si="689"/>
        <v>108.7381</v>
      </c>
    </row>
    <row r="22044" spans="1:9" hidden="1">
      <c r="A22044" s="115" t="s">
        <v>56048</v>
      </c>
      <c r="B22044" s="115" t="s">
        <v>56049</v>
      </c>
      <c r="C22044" s="115" t="s">
        <v>55698</v>
      </c>
      <c r="D22044" s="115" t="s">
        <v>1242</v>
      </c>
      <c r="E22044" s="115">
        <v>971.76329999999996</v>
      </c>
      <c r="F22044" s="674">
        <v>293.83600000000001</v>
      </c>
      <c r="G22044" s="674">
        <v>295.84500000000003</v>
      </c>
      <c r="H22044" s="115">
        <f t="shared" si="688"/>
        <v>1.0068371472522089</v>
      </c>
      <c r="I22044" s="115">
        <f t="shared" si="689"/>
        <v>978.40740000000005</v>
      </c>
    </row>
    <row r="22045" spans="1:9" hidden="1">
      <c r="A22045" s="115" t="s">
        <v>56050</v>
      </c>
      <c r="B22045" s="115" t="s">
        <v>56051</v>
      </c>
      <c r="C22045" s="115" t="s">
        <v>55701</v>
      </c>
      <c r="D22045" s="115" t="s">
        <v>1242</v>
      </c>
      <c r="E22045" s="115">
        <v>130.1705</v>
      </c>
      <c r="F22045" s="674">
        <v>293.83600000000001</v>
      </c>
      <c r="G22045" s="674">
        <v>295.84500000000003</v>
      </c>
      <c r="H22045" s="115">
        <f t="shared" si="688"/>
        <v>1.0068371472522089</v>
      </c>
      <c r="I22045" s="115">
        <f t="shared" si="689"/>
        <v>131.06049999999999</v>
      </c>
    </row>
    <row r="22046" spans="1:9" hidden="1">
      <c r="A22046" s="115" t="s">
        <v>56052</v>
      </c>
      <c r="B22046" s="115" t="s">
        <v>56053</v>
      </c>
      <c r="C22046" s="115" t="s">
        <v>55704</v>
      </c>
      <c r="D22046" s="115" t="s">
        <v>1242</v>
      </c>
      <c r="E22046" s="115">
        <v>111.66719999999999</v>
      </c>
      <c r="F22046" s="674">
        <v>293.83600000000001</v>
      </c>
      <c r="G22046" s="674">
        <v>295.84500000000003</v>
      </c>
      <c r="H22046" s="115">
        <f t="shared" si="688"/>
        <v>1.0068371472522089</v>
      </c>
      <c r="I22046" s="115">
        <f t="shared" si="689"/>
        <v>112.4307</v>
      </c>
    </row>
    <row r="22047" spans="1:9" hidden="1">
      <c r="A22047" s="115" t="s">
        <v>56054</v>
      </c>
      <c r="B22047" s="115" t="s">
        <v>56055</v>
      </c>
      <c r="C22047" s="115" t="s">
        <v>55707</v>
      </c>
      <c r="D22047" s="115" t="s">
        <v>1242</v>
      </c>
      <c r="E22047" s="115">
        <v>184.54239999999999</v>
      </c>
      <c r="F22047" s="674">
        <v>293.83600000000001</v>
      </c>
      <c r="G22047" s="674">
        <v>295.84500000000003</v>
      </c>
      <c r="H22047" s="115">
        <f t="shared" si="688"/>
        <v>1.0068371472522089</v>
      </c>
      <c r="I22047" s="115">
        <f t="shared" si="689"/>
        <v>185.80410000000001</v>
      </c>
    </row>
    <row r="22048" spans="1:9" hidden="1">
      <c r="A22048" s="115" t="s">
        <v>56056</v>
      </c>
      <c r="B22048" s="115" t="s">
        <v>56057</v>
      </c>
      <c r="C22048" s="115" t="s">
        <v>55710</v>
      </c>
      <c r="D22048" s="115" t="s">
        <v>1242</v>
      </c>
      <c r="E22048" s="115">
        <v>196.22139999999999</v>
      </c>
      <c r="F22048" s="674">
        <v>293.83600000000001</v>
      </c>
      <c r="G22048" s="674">
        <v>295.84500000000003</v>
      </c>
      <c r="H22048" s="115">
        <f t="shared" si="688"/>
        <v>1.0068371472522089</v>
      </c>
      <c r="I22048" s="115">
        <f t="shared" si="689"/>
        <v>197.56299999999999</v>
      </c>
    </row>
    <row r="22049" spans="1:9" hidden="1">
      <c r="A22049" s="115" t="s">
        <v>56058</v>
      </c>
      <c r="B22049" s="115" t="s">
        <v>56059</v>
      </c>
      <c r="C22049" s="115" t="s">
        <v>55713</v>
      </c>
      <c r="D22049" s="115" t="s">
        <v>1242</v>
      </c>
      <c r="E22049" s="115">
        <v>329.85469999999998</v>
      </c>
      <c r="F22049" s="674">
        <v>293.83600000000001</v>
      </c>
      <c r="G22049" s="674">
        <v>295.84500000000003</v>
      </c>
      <c r="H22049" s="115">
        <f t="shared" si="688"/>
        <v>1.0068371472522089</v>
      </c>
      <c r="I22049" s="115">
        <f t="shared" si="689"/>
        <v>332.11</v>
      </c>
    </row>
    <row r="22050" spans="1:9" hidden="1">
      <c r="A22050" s="115" t="s">
        <v>56060</v>
      </c>
      <c r="B22050" s="115" t="s">
        <v>56061</v>
      </c>
      <c r="C22050" s="115" t="s">
        <v>55716</v>
      </c>
      <c r="D22050" s="115" t="s">
        <v>1242</v>
      </c>
      <c r="E22050" s="115">
        <v>626.7328</v>
      </c>
      <c r="F22050" s="674">
        <v>293.83600000000001</v>
      </c>
      <c r="G22050" s="674">
        <v>295.84500000000003</v>
      </c>
      <c r="H22050" s="115">
        <f t="shared" si="688"/>
        <v>1.0068371472522089</v>
      </c>
      <c r="I22050" s="115">
        <f t="shared" si="689"/>
        <v>631.01790000000005</v>
      </c>
    </row>
    <row r="22051" spans="1:9" hidden="1">
      <c r="A22051" s="115" t="s">
        <v>56062</v>
      </c>
      <c r="B22051" s="115" t="s">
        <v>56063</v>
      </c>
      <c r="C22051" s="115" t="s">
        <v>55719</v>
      </c>
      <c r="D22051" s="115" t="s">
        <v>1242</v>
      </c>
      <c r="E22051" s="115">
        <v>15.068899999999999</v>
      </c>
      <c r="F22051" s="674">
        <v>293.83600000000001</v>
      </c>
      <c r="G22051" s="674">
        <v>295.84500000000003</v>
      </c>
      <c r="H22051" s="115">
        <f t="shared" si="688"/>
        <v>1.0068371472522089</v>
      </c>
      <c r="I22051" s="115">
        <f t="shared" si="689"/>
        <v>15.171900000000001</v>
      </c>
    </row>
    <row r="22052" spans="1:9" hidden="1">
      <c r="A22052" s="115" t="s">
        <v>56064</v>
      </c>
      <c r="B22052" s="115" t="s">
        <v>56065</v>
      </c>
      <c r="C22052" s="115" t="s">
        <v>55722</v>
      </c>
      <c r="D22052" s="115" t="s">
        <v>1138</v>
      </c>
      <c r="E22052" s="115">
        <v>3.4874000000000001</v>
      </c>
      <c r="F22052" s="674">
        <v>293.83600000000001</v>
      </c>
      <c r="G22052" s="674">
        <v>295.84500000000003</v>
      </c>
      <c r="H22052" s="115">
        <f t="shared" si="688"/>
        <v>1.0068371472522089</v>
      </c>
      <c r="I22052" s="115">
        <f t="shared" si="689"/>
        <v>3.5112000000000001</v>
      </c>
    </row>
    <row r="22053" spans="1:9" hidden="1">
      <c r="A22053" s="115" t="s">
        <v>56066</v>
      </c>
      <c r="B22053" s="115" t="s">
        <v>56067</v>
      </c>
      <c r="C22053" s="115" t="s">
        <v>55725</v>
      </c>
      <c r="D22053" s="115" t="s">
        <v>2038</v>
      </c>
      <c r="E22053" s="115">
        <v>33.499099999999999</v>
      </c>
      <c r="F22053" s="674">
        <v>293.83600000000001</v>
      </c>
      <c r="G22053" s="674">
        <v>295.84500000000003</v>
      </c>
      <c r="H22053" s="115">
        <f t="shared" si="688"/>
        <v>1.0068371472522089</v>
      </c>
      <c r="I22053" s="115">
        <f t="shared" si="689"/>
        <v>33.728099999999998</v>
      </c>
    </row>
    <row r="22054" spans="1:9" hidden="1">
      <c r="A22054" s="115" t="s">
        <v>56068</v>
      </c>
      <c r="B22054" s="115" t="s">
        <v>56069</v>
      </c>
      <c r="C22054" s="115" t="s">
        <v>55728</v>
      </c>
      <c r="D22054" s="115" t="s">
        <v>1242</v>
      </c>
      <c r="E22054" s="115">
        <v>86.4</v>
      </c>
      <c r="F22054" s="674">
        <v>293.83600000000001</v>
      </c>
      <c r="G22054" s="674">
        <v>295.84500000000003</v>
      </c>
      <c r="H22054" s="115">
        <f t="shared" si="688"/>
        <v>1.0068371472522089</v>
      </c>
      <c r="I22054" s="115">
        <f t="shared" si="689"/>
        <v>86.990700000000004</v>
      </c>
    </row>
    <row r="22055" spans="1:9" hidden="1">
      <c r="A22055" s="115" t="s">
        <v>56070</v>
      </c>
      <c r="B22055" s="115" t="s">
        <v>56071</v>
      </c>
      <c r="C22055" s="115" t="s">
        <v>55731</v>
      </c>
      <c r="D22055" s="115" t="s">
        <v>1242</v>
      </c>
      <c r="E22055" s="115">
        <v>4.32</v>
      </c>
      <c r="F22055" s="674">
        <v>293.83600000000001</v>
      </c>
      <c r="G22055" s="674">
        <v>295.84500000000003</v>
      </c>
      <c r="H22055" s="115">
        <f t="shared" si="688"/>
        <v>1.0068371472522089</v>
      </c>
      <c r="I22055" s="115">
        <f t="shared" si="689"/>
        <v>4.3494999999999999</v>
      </c>
    </row>
    <row r="22056" spans="1:9" hidden="1">
      <c r="A22056" s="115" t="s">
        <v>56072</v>
      </c>
      <c r="B22056" s="115" t="s">
        <v>56073</v>
      </c>
      <c r="C22056" s="115" t="s">
        <v>55734</v>
      </c>
      <c r="D22056" s="115" t="s">
        <v>1242</v>
      </c>
      <c r="E22056" s="115">
        <v>22.248000000000001</v>
      </c>
      <c r="F22056" s="674">
        <v>293.83600000000001</v>
      </c>
      <c r="G22056" s="674">
        <v>295.84500000000003</v>
      </c>
      <c r="H22056" s="115">
        <f t="shared" si="688"/>
        <v>1.0068371472522089</v>
      </c>
      <c r="I22056" s="115">
        <f t="shared" si="689"/>
        <v>22.400099999999998</v>
      </c>
    </row>
    <row r="22057" spans="1:9" hidden="1">
      <c r="A22057" s="115" t="s">
        <v>56074</v>
      </c>
      <c r="B22057" s="115" t="s">
        <v>56075</v>
      </c>
      <c r="C22057" s="115" t="s">
        <v>55737</v>
      </c>
      <c r="D22057" s="115" t="s">
        <v>1242</v>
      </c>
      <c r="E22057" s="115">
        <v>13.596</v>
      </c>
      <c r="F22057" s="674">
        <v>293.83600000000001</v>
      </c>
      <c r="G22057" s="674">
        <v>295.84500000000003</v>
      </c>
      <c r="H22057" s="115">
        <f t="shared" si="688"/>
        <v>1.0068371472522089</v>
      </c>
      <c r="I22057" s="115">
        <f t="shared" si="689"/>
        <v>13.689</v>
      </c>
    </row>
    <row r="22058" spans="1:9" hidden="1">
      <c r="A22058" s="115" t="s">
        <v>56076</v>
      </c>
      <c r="B22058" s="115" t="s">
        <v>56077</v>
      </c>
      <c r="C22058" s="115" t="s">
        <v>55740</v>
      </c>
      <c r="D22058" s="115" t="s">
        <v>1242</v>
      </c>
      <c r="E22058" s="115">
        <v>113.712</v>
      </c>
      <c r="F22058" s="674">
        <v>293.83600000000001</v>
      </c>
      <c r="G22058" s="674">
        <v>295.84500000000003</v>
      </c>
      <c r="H22058" s="115">
        <f t="shared" si="688"/>
        <v>1.0068371472522089</v>
      </c>
      <c r="I22058" s="115">
        <f t="shared" si="689"/>
        <v>114.48950000000001</v>
      </c>
    </row>
    <row r="22059" spans="1:9" hidden="1">
      <c r="A22059" s="115" t="s">
        <v>56078</v>
      </c>
      <c r="B22059" s="115" t="s">
        <v>56079</v>
      </c>
      <c r="C22059" s="115" t="s">
        <v>55743</v>
      </c>
      <c r="D22059" s="115" t="s">
        <v>1242</v>
      </c>
      <c r="E22059" s="115">
        <v>21.012</v>
      </c>
      <c r="F22059" s="674">
        <v>293.83600000000001</v>
      </c>
      <c r="G22059" s="674">
        <v>295.84500000000003</v>
      </c>
      <c r="H22059" s="115">
        <f t="shared" si="688"/>
        <v>1.0068371472522089</v>
      </c>
      <c r="I22059" s="115">
        <f t="shared" si="689"/>
        <v>21.1557</v>
      </c>
    </row>
    <row r="22060" spans="1:9" hidden="1">
      <c r="A22060" s="115" t="s">
        <v>56080</v>
      </c>
      <c r="B22060" s="115" t="s">
        <v>56081</v>
      </c>
      <c r="C22060" s="115" t="s">
        <v>55746</v>
      </c>
      <c r="D22060" s="115" t="s">
        <v>1242</v>
      </c>
      <c r="E22060" s="115">
        <v>37.08</v>
      </c>
      <c r="F22060" s="674">
        <v>293.83600000000001</v>
      </c>
      <c r="G22060" s="674">
        <v>295.84500000000003</v>
      </c>
      <c r="H22060" s="115">
        <f t="shared" si="688"/>
        <v>1.0068371472522089</v>
      </c>
      <c r="I22060" s="115">
        <f t="shared" si="689"/>
        <v>37.333500000000001</v>
      </c>
    </row>
    <row r="22061" spans="1:9" hidden="1">
      <c r="A22061" s="115" t="s">
        <v>56082</v>
      </c>
      <c r="B22061" s="115" t="s">
        <v>56083</v>
      </c>
      <c r="C22061" s="115" t="s">
        <v>55749</v>
      </c>
      <c r="D22061" s="115" t="s">
        <v>1242</v>
      </c>
      <c r="E22061" s="115">
        <v>50.676000000000002</v>
      </c>
      <c r="F22061" s="674">
        <v>293.83600000000001</v>
      </c>
      <c r="G22061" s="674">
        <v>295.84500000000003</v>
      </c>
      <c r="H22061" s="115">
        <f t="shared" si="688"/>
        <v>1.0068371472522089</v>
      </c>
      <c r="I22061" s="115">
        <f t="shared" si="689"/>
        <v>51.022500000000001</v>
      </c>
    </row>
    <row r="22062" spans="1:9" hidden="1">
      <c r="A22062" s="115" t="s">
        <v>56084</v>
      </c>
      <c r="B22062" s="115" t="s">
        <v>56085</v>
      </c>
      <c r="C22062" s="115" t="s">
        <v>55752</v>
      </c>
      <c r="D22062" s="115" t="s">
        <v>1242</v>
      </c>
      <c r="E22062" s="115">
        <v>18.082699999999999</v>
      </c>
      <c r="F22062" s="674">
        <v>293.83600000000001</v>
      </c>
      <c r="G22062" s="674">
        <v>295.84500000000003</v>
      </c>
      <c r="H22062" s="115">
        <f t="shared" si="688"/>
        <v>1.0068371472522089</v>
      </c>
      <c r="I22062" s="115">
        <f t="shared" si="689"/>
        <v>18.206299999999999</v>
      </c>
    </row>
    <row r="22063" spans="1:9" hidden="1">
      <c r="A22063" s="115" t="s">
        <v>56086</v>
      </c>
      <c r="B22063" s="115" t="s">
        <v>56087</v>
      </c>
      <c r="C22063" s="115" t="s">
        <v>55755</v>
      </c>
      <c r="D22063" s="115" t="s">
        <v>2038</v>
      </c>
      <c r="E22063" s="115">
        <v>39.7883</v>
      </c>
      <c r="F22063" s="674">
        <v>293.83600000000001</v>
      </c>
      <c r="G22063" s="674">
        <v>295.84500000000003</v>
      </c>
      <c r="H22063" s="115">
        <f t="shared" si="688"/>
        <v>1.0068371472522089</v>
      </c>
      <c r="I22063" s="115">
        <f t="shared" si="689"/>
        <v>40.060299999999998</v>
      </c>
    </row>
    <row r="22064" spans="1:9" hidden="1">
      <c r="A22064" s="115" t="s">
        <v>56088</v>
      </c>
      <c r="B22064" s="115" t="s">
        <v>56089</v>
      </c>
      <c r="C22064" s="115" t="s">
        <v>55758</v>
      </c>
      <c r="D22064" s="115" t="s">
        <v>1138</v>
      </c>
      <c r="E22064" s="115">
        <v>2.0579999999999998</v>
      </c>
      <c r="F22064" s="674">
        <v>293.83600000000001</v>
      </c>
      <c r="G22064" s="674">
        <v>295.84500000000003</v>
      </c>
      <c r="H22064" s="115">
        <f t="shared" si="688"/>
        <v>1.0068371472522089</v>
      </c>
      <c r="I22064" s="115">
        <f t="shared" si="689"/>
        <v>2.0720999999999998</v>
      </c>
    </row>
    <row r="22065" spans="1:9" hidden="1">
      <c r="A22065" s="115" t="s">
        <v>56090</v>
      </c>
      <c r="B22065" s="115" t="s">
        <v>56091</v>
      </c>
      <c r="C22065" s="115" t="s">
        <v>55761</v>
      </c>
      <c r="D22065" s="115" t="s">
        <v>8378</v>
      </c>
      <c r="E22065" s="115">
        <v>5.0970000000000004</v>
      </c>
      <c r="F22065" s="674">
        <v>293.83600000000001</v>
      </c>
      <c r="G22065" s="674">
        <v>295.84500000000003</v>
      </c>
      <c r="H22065" s="115">
        <f t="shared" si="688"/>
        <v>1.0068371472522089</v>
      </c>
      <c r="I22065" s="115">
        <f t="shared" si="689"/>
        <v>5.1318000000000001</v>
      </c>
    </row>
    <row r="22066" spans="1:9" hidden="1">
      <c r="A22066" s="115" t="s">
        <v>56092</v>
      </c>
      <c r="B22066" s="115" t="s">
        <v>56093</v>
      </c>
      <c r="C22066" s="115" t="s">
        <v>55764</v>
      </c>
      <c r="D22066" s="115" t="s">
        <v>8378</v>
      </c>
      <c r="E22066" s="115">
        <v>4.9661</v>
      </c>
      <c r="F22066" s="674">
        <v>293.83600000000001</v>
      </c>
      <c r="G22066" s="674">
        <v>295.84500000000003</v>
      </c>
      <c r="H22066" s="115">
        <f t="shared" si="688"/>
        <v>1.0068371472522089</v>
      </c>
      <c r="I22066" s="115">
        <f t="shared" si="689"/>
        <v>5.0000999999999998</v>
      </c>
    </row>
    <row r="22067" spans="1:9" hidden="1">
      <c r="A22067" s="115" t="s">
        <v>56094</v>
      </c>
      <c r="B22067" s="115" t="s">
        <v>56095</v>
      </c>
      <c r="C22067" s="115" t="s">
        <v>55767</v>
      </c>
      <c r="D22067" s="115" t="s">
        <v>8378</v>
      </c>
      <c r="E22067" s="115">
        <v>4.5979000000000001</v>
      </c>
      <c r="F22067" s="674">
        <v>293.83600000000001</v>
      </c>
      <c r="G22067" s="674">
        <v>295.84500000000003</v>
      </c>
      <c r="H22067" s="115">
        <f t="shared" si="688"/>
        <v>1.0068371472522089</v>
      </c>
      <c r="I22067" s="115">
        <f t="shared" si="689"/>
        <v>4.6292999999999997</v>
      </c>
    </row>
    <row r="22068" spans="1:9" hidden="1">
      <c r="A22068" s="115" t="s">
        <v>56096</v>
      </c>
      <c r="B22068" s="115" t="s">
        <v>56097</v>
      </c>
      <c r="C22068" s="115" t="s">
        <v>55770</v>
      </c>
      <c r="D22068" s="115" t="s">
        <v>1138</v>
      </c>
      <c r="E22068" s="115">
        <v>1296258.4791000001</v>
      </c>
      <c r="F22068" s="674">
        <v>293.83600000000001</v>
      </c>
      <c r="G22068" s="674">
        <v>295.84500000000003</v>
      </c>
      <c r="H22068" s="115">
        <f t="shared" si="688"/>
        <v>1.0068371472522089</v>
      </c>
      <c r="I22068" s="115">
        <f t="shared" si="689"/>
        <v>1305121.1891999999</v>
      </c>
    </row>
    <row r="22069" spans="1:9" hidden="1">
      <c r="A22069" s="115" t="s">
        <v>56098</v>
      </c>
      <c r="B22069" s="115" t="s">
        <v>56099</v>
      </c>
      <c r="C22069" s="115" t="s">
        <v>55773</v>
      </c>
      <c r="D22069" s="115" t="s">
        <v>1138</v>
      </c>
      <c r="E22069" s="115">
        <v>42665.549599999998</v>
      </c>
      <c r="F22069" s="674">
        <v>293.83600000000001</v>
      </c>
      <c r="G22069" s="674">
        <v>295.84500000000003</v>
      </c>
      <c r="H22069" s="115">
        <f t="shared" si="688"/>
        <v>1.0068371472522089</v>
      </c>
      <c r="I22069" s="115">
        <f t="shared" si="689"/>
        <v>42957.260199999997</v>
      </c>
    </row>
    <row r="22070" spans="1:9" hidden="1">
      <c r="A22070" s="115" t="s">
        <v>56100</v>
      </c>
      <c r="B22070" s="115" t="s">
        <v>56101</v>
      </c>
      <c r="C22070" s="115" t="s">
        <v>55776</v>
      </c>
      <c r="D22070" s="115" t="s">
        <v>1138</v>
      </c>
      <c r="E22070" s="115">
        <v>1149024.1313</v>
      </c>
      <c r="F22070" s="674">
        <v>293.83600000000001</v>
      </c>
      <c r="G22070" s="674">
        <v>295.84500000000003</v>
      </c>
      <c r="H22070" s="115">
        <f t="shared" si="688"/>
        <v>1.0068371472522089</v>
      </c>
      <c r="I22070" s="115">
        <f t="shared" si="689"/>
        <v>1156880.1784999999</v>
      </c>
    </row>
    <row r="22071" spans="1:9" hidden="1">
      <c r="A22071" s="115" t="s">
        <v>56102</v>
      </c>
      <c r="B22071" s="115" t="s">
        <v>56103</v>
      </c>
      <c r="C22071" s="115" t="s">
        <v>55779</v>
      </c>
      <c r="D22071" s="115" t="s">
        <v>1138</v>
      </c>
      <c r="E22071" s="115">
        <v>988940.1814</v>
      </c>
      <c r="F22071" s="674">
        <v>293.83600000000001</v>
      </c>
      <c r="G22071" s="674">
        <v>295.84500000000003</v>
      </c>
      <c r="H22071" s="115">
        <f t="shared" si="688"/>
        <v>1.0068371472522089</v>
      </c>
      <c r="I22071" s="115">
        <f t="shared" si="689"/>
        <v>995701.71100000001</v>
      </c>
    </row>
    <row r="22072" spans="1:9" hidden="1">
      <c r="A22072" s="115" t="s">
        <v>56104</v>
      </c>
      <c r="B22072" s="115" t="s">
        <v>56105</v>
      </c>
      <c r="C22072" s="115" t="s">
        <v>55782</v>
      </c>
      <c r="D22072" s="115" t="s">
        <v>1138</v>
      </c>
      <c r="E22072" s="115">
        <v>988940.1814</v>
      </c>
      <c r="F22072" s="674">
        <v>293.83600000000001</v>
      </c>
      <c r="G22072" s="674">
        <v>295.84500000000003</v>
      </c>
      <c r="H22072" s="115">
        <f t="shared" si="688"/>
        <v>1.0068371472522089</v>
      </c>
      <c r="I22072" s="115">
        <f t="shared" si="689"/>
        <v>995701.71100000001</v>
      </c>
    </row>
    <row r="22073" spans="1:9" hidden="1">
      <c r="A22073" s="115" t="s">
        <v>56106</v>
      </c>
      <c r="B22073" s="115" t="s">
        <v>56107</v>
      </c>
      <c r="C22073" s="115" t="s">
        <v>55785</v>
      </c>
      <c r="D22073" s="115" t="s">
        <v>1138</v>
      </c>
      <c r="E22073" s="115">
        <v>1252657.0278</v>
      </c>
      <c r="F22073" s="674">
        <v>293.83600000000001</v>
      </c>
      <c r="G22073" s="674">
        <v>295.84500000000003</v>
      </c>
      <c r="H22073" s="115">
        <f t="shared" si="688"/>
        <v>1.0068371472522089</v>
      </c>
      <c r="I22073" s="115">
        <f t="shared" si="689"/>
        <v>1261221.6284</v>
      </c>
    </row>
    <row r="22074" spans="1:9" hidden="1">
      <c r="A22074" s="115" t="s">
        <v>56108</v>
      </c>
      <c r="B22074" s="115" t="s">
        <v>56109</v>
      </c>
      <c r="C22074" s="115" t="s">
        <v>55788</v>
      </c>
      <c r="D22074" s="115" t="s">
        <v>1138</v>
      </c>
      <c r="E22074" s="115">
        <v>82.590599999999995</v>
      </c>
      <c r="F22074" s="674">
        <v>293.83600000000001</v>
      </c>
      <c r="G22074" s="674">
        <v>295.84500000000003</v>
      </c>
      <c r="H22074" s="115">
        <f t="shared" si="688"/>
        <v>1.0068371472522089</v>
      </c>
      <c r="I22074" s="115">
        <f t="shared" si="689"/>
        <v>83.155299999999997</v>
      </c>
    </row>
    <row r="22075" spans="1:9" hidden="1">
      <c r="A22075" s="115" t="s">
        <v>56110</v>
      </c>
      <c r="B22075" s="115" t="s">
        <v>56111</v>
      </c>
      <c r="C22075" s="115" t="s">
        <v>55791</v>
      </c>
      <c r="D22075" s="115" t="s">
        <v>1138</v>
      </c>
      <c r="E22075" s="115">
        <v>90.717299999999994</v>
      </c>
      <c r="F22075" s="674">
        <v>293.83600000000001</v>
      </c>
      <c r="G22075" s="674">
        <v>295.84500000000003</v>
      </c>
      <c r="H22075" s="115">
        <f t="shared" si="688"/>
        <v>1.0068371472522089</v>
      </c>
      <c r="I22075" s="115">
        <f t="shared" si="689"/>
        <v>91.337500000000006</v>
      </c>
    </row>
    <row r="22076" spans="1:9" hidden="1">
      <c r="A22076" s="115" t="s">
        <v>56112</v>
      </c>
      <c r="B22076" s="115" t="s">
        <v>56113</v>
      </c>
      <c r="C22076" s="115" t="s">
        <v>55794</v>
      </c>
      <c r="D22076" s="115" t="s">
        <v>1138</v>
      </c>
      <c r="E22076" s="115">
        <v>94.564300000000003</v>
      </c>
      <c r="F22076" s="674">
        <v>293.83600000000001</v>
      </c>
      <c r="G22076" s="674">
        <v>295.84500000000003</v>
      </c>
      <c r="H22076" s="115">
        <f t="shared" si="688"/>
        <v>1.0068371472522089</v>
      </c>
      <c r="I22076" s="115">
        <f t="shared" si="689"/>
        <v>95.210899999999995</v>
      </c>
    </row>
    <row r="22077" spans="1:9" hidden="1">
      <c r="A22077" s="115" t="s">
        <v>56114</v>
      </c>
      <c r="B22077" s="115" t="s">
        <v>56115</v>
      </c>
      <c r="C22077" s="115" t="s">
        <v>55797</v>
      </c>
      <c r="D22077" s="115" t="s">
        <v>1138</v>
      </c>
      <c r="E22077" s="115">
        <v>108.4024</v>
      </c>
      <c r="F22077" s="674">
        <v>293.83600000000001</v>
      </c>
      <c r="G22077" s="674">
        <v>295.84500000000003</v>
      </c>
      <c r="H22077" s="115">
        <f t="shared" si="688"/>
        <v>1.0068371472522089</v>
      </c>
      <c r="I22077" s="115">
        <f t="shared" si="689"/>
        <v>109.14360000000001</v>
      </c>
    </row>
    <row r="22078" spans="1:9" hidden="1">
      <c r="A22078" s="115" t="s">
        <v>56116</v>
      </c>
      <c r="B22078" s="115" t="s">
        <v>56117</v>
      </c>
      <c r="C22078" s="115" t="s">
        <v>55800</v>
      </c>
      <c r="D22078" s="115" t="s">
        <v>1138</v>
      </c>
      <c r="E22078" s="115">
        <v>110.6478</v>
      </c>
      <c r="F22078" s="674">
        <v>293.83600000000001</v>
      </c>
      <c r="G22078" s="674">
        <v>295.84500000000003</v>
      </c>
      <c r="H22078" s="115">
        <f t="shared" si="688"/>
        <v>1.0068371472522089</v>
      </c>
      <c r="I22078" s="115">
        <f t="shared" si="689"/>
        <v>111.40430000000001</v>
      </c>
    </row>
    <row r="22079" spans="1:9" hidden="1">
      <c r="A22079" s="115" t="s">
        <v>56118</v>
      </c>
      <c r="B22079" s="115" t="s">
        <v>56119</v>
      </c>
      <c r="C22079" s="115" t="s">
        <v>55803</v>
      </c>
      <c r="D22079" s="115" t="s">
        <v>1138</v>
      </c>
      <c r="E22079" s="115">
        <v>133.05539999999999</v>
      </c>
      <c r="F22079" s="674">
        <v>293.83600000000001</v>
      </c>
      <c r="G22079" s="674">
        <v>295.84500000000003</v>
      </c>
      <c r="H22079" s="115">
        <f t="shared" si="688"/>
        <v>1.0068371472522089</v>
      </c>
      <c r="I22079" s="115">
        <f t="shared" si="689"/>
        <v>133.96510000000001</v>
      </c>
    </row>
    <row r="22080" spans="1:9" hidden="1">
      <c r="A22080" s="115" t="s">
        <v>56120</v>
      </c>
      <c r="B22080" s="115" t="s">
        <v>56121</v>
      </c>
      <c r="C22080" s="115" t="s">
        <v>55806</v>
      </c>
      <c r="D22080" s="115" t="s">
        <v>1138</v>
      </c>
      <c r="E22080" s="115">
        <v>144.9622</v>
      </c>
      <c r="F22080" s="674">
        <v>293.83600000000001</v>
      </c>
      <c r="G22080" s="674">
        <v>295.84500000000003</v>
      </c>
      <c r="H22080" s="115">
        <f t="shared" si="688"/>
        <v>1.0068371472522089</v>
      </c>
      <c r="I22080" s="115">
        <f t="shared" si="689"/>
        <v>145.95330000000001</v>
      </c>
    </row>
    <row r="22081" spans="1:9" hidden="1">
      <c r="A22081" s="115" t="s">
        <v>56122</v>
      </c>
      <c r="B22081" s="115" t="s">
        <v>56123</v>
      </c>
      <c r="C22081" s="115" t="s">
        <v>55809</v>
      </c>
      <c r="D22081" s="115" t="s">
        <v>1138</v>
      </c>
      <c r="E22081" s="115">
        <v>170.87190000000001</v>
      </c>
      <c r="F22081" s="674">
        <v>293.83600000000001</v>
      </c>
      <c r="G22081" s="674">
        <v>295.84500000000003</v>
      </c>
      <c r="H22081" s="115">
        <f t="shared" si="688"/>
        <v>1.0068371472522089</v>
      </c>
      <c r="I22081" s="115">
        <f t="shared" si="689"/>
        <v>172.0402</v>
      </c>
    </row>
    <row r="22082" spans="1:9" hidden="1">
      <c r="A22082" s="115" t="s">
        <v>56124</v>
      </c>
      <c r="B22082" s="115" t="s">
        <v>56125</v>
      </c>
      <c r="C22082" s="115" t="s">
        <v>55812</v>
      </c>
      <c r="D22082" s="115" t="s">
        <v>1138</v>
      </c>
      <c r="E22082" s="115">
        <v>189.78270000000001</v>
      </c>
      <c r="F22082" s="674">
        <v>293.83600000000001</v>
      </c>
      <c r="G22082" s="674">
        <v>295.84500000000003</v>
      </c>
      <c r="H22082" s="115">
        <f t="shared" si="688"/>
        <v>1.0068371472522089</v>
      </c>
      <c r="I22082" s="115">
        <f t="shared" si="689"/>
        <v>191.08029999999999</v>
      </c>
    </row>
    <row r="22083" spans="1:9" hidden="1">
      <c r="A22083" s="115" t="s">
        <v>56126</v>
      </c>
      <c r="B22083" s="115" t="s">
        <v>56127</v>
      </c>
      <c r="C22083" s="115" t="s">
        <v>55815</v>
      </c>
      <c r="D22083" s="115" t="s">
        <v>1138</v>
      </c>
      <c r="E22083" s="115">
        <v>15.8917</v>
      </c>
      <c r="F22083" s="674">
        <v>293.83600000000001</v>
      </c>
      <c r="G22083" s="674">
        <v>295.84500000000003</v>
      </c>
      <c r="H22083" s="115">
        <f t="shared" si="688"/>
        <v>1.0068371472522089</v>
      </c>
      <c r="I22083" s="115">
        <f t="shared" si="689"/>
        <v>16.000399999999999</v>
      </c>
    </row>
    <row r="22084" spans="1:9" hidden="1">
      <c r="A22084" s="115" t="s">
        <v>56128</v>
      </c>
      <c r="B22084" s="115" t="s">
        <v>56129</v>
      </c>
      <c r="C22084" s="115" t="s">
        <v>55818</v>
      </c>
      <c r="D22084" s="115" t="s">
        <v>1138</v>
      </c>
      <c r="E22084" s="115">
        <v>21.586500000000001</v>
      </c>
      <c r="F22084" s="674">
        <v>293.83600000000001</v>
      </c>
      <c r="G22084" s="674">
        <v>295.84500000000003</v>
      </c>
      <c r="H22084" s="115">
        <f t="shared" si="688"/>
        <v>1.0068371472522089</v>
      </c>
      <c r="I22084" s="115">
        <f t="shared" si="689"/>
        <v>21.734100000000002</v>
      </c>
    </row>
    <row r="22085" spans="1:9" hidden="1">
      <c r="A22085" s="115" t="s">
        <v>56130</v>
      </c>
      <c r="B22085" s="115" t="s">
        <v>56131</v>
      </c>
      <c r="C22085" s="115" t="s">
        <v>55821</v>
      </c>
      <c r="D22085" s="115" t="s">
        <v>1138</v>
      </c>
      <c r="E22085" s="115">
        <v>48.867699999999999</v>
      </c>
      <c r="F22085" s="674">
        <v>293.83600000000001</v>
      </c>
      <c r="G22085" s="674">
        <v>295.84500000000003</v>
      </c>
      <c r="H22085" s="115">
        <f t="shared" ref="H22085:H22108" si="690">G22085/F22085</f>
        <v>1.0068371472522089</v>
      </c>
      <c r="I22085" s="115">
        <f t="shared" ref="I22085:I22108" si="691">ROUND(H22085*E22085,4)</f>
        <v>49.201799999999999</v>
      </c>
    </row>
    <row r="22086" spans="1:9" hidden="1">
      <c r="A22086" s="115" t="s">
        <v>56132</v>
      </c>
      <c r="B22086" s="115" t="s">
        <v>56133</v>
      </c>
      <c r="C22086" s="115" t="s">
        <v>55824</v>
      </c>
      <c r="D22086" s="115" t="s">
        <v>1138</v>
      </c>
      <c r="E22086" s="115">
        <v>56.945799999999998</v>
      </c>
      <c r="F22086" s="674">
        <v>293.83600000000001</v>
      </c>
      <c r="G22086" s="674">
        <v>295.84500000000003</v>
      </c>
      <c r="H22086" s="115">
        <f t="shared" si="690"/>
        <v>1.0068371472522089</v>
      </c>
      <c r="I22086" s="115">
        <f t="shared" si="691"/>
        <v>57.335099999999997</v>
      </c>
    </row>
    <row r="22087" spans="1:9" hidden="1">
      <c r="A22087" s="115" t="s">
        <v>56134</v>
      </c>
      <c r="B22087" s="115" t="s">
        <v>56135</v>
      </c>
      <c r="C22087" s="115" t="s">
        <v>55827</v>
      </c>
      <c r="D22087" s="115" t="s">
        <v>1138</v>
      </c>
      <c r="E22087" s="115">
        <v>73.102099999999993</v>
      </c>
      <c r="F22087" s="674">
        <v>293.83600000000001</v>
      </c>
      <c r="G22087" s="674">
        <v>295.84500000000003</v>
      </c>
      <c r="H22087" s="115">
        <f t="shared" si="690"/>
        <v>1.0068371472522089</v>
      </c>
      <c r="I22087" s="115">
        <f t="shared" si="691"/>
        <v>73.601900000000001</v>
      </c>
    </row>
    <row r="22088" spans="1:9" hidden="1">
      <c r="A22088" s="115" t="s">
        <v>56136</v>
      </c>
      <c r="B22088" s="115" t="s">
        <v>56137</v>
      </c>
      <c r="C22088" s="115" t="s">
        <v>55830</v>
      </c>
      <c r="D22088" s="115" t="s">
        <v>1138</v>
      </c>
      <c r="E22088" s="115">
        <v>89.259399999999999</v>
      </c>
      <c r="F22088" s="674">
        <v>293.83600000000001</v>
      </c>
      <c r="G22088" s="674">
        <v>295.84500000000003</v>
      </c>
      <c r="H22088" s="115">
        <f t="shared" si="690"/>
        <v>1.0068371472522089</v>
      </c>
      <c r="I22088" s="115">
        <f t="shared" si="691"/>
        <v>89.869699999999995</v>
      </c>
    </row>
    <row r="22089" spans="1:9" hidden="1">
      <c r="A22089" s="115" t="s">
        <v>56138</v>
      </c>
      <c r="B22089" s="115" t="s">
        <v>56139</v>
      </c>
      <c r="C22089" s="115" t="s">
        <v>55833</v>
      </c>
      <c r="D22089" s="115" t="s">
        <v>1138</v>
      </c>
      <c r="E22089" s="115">
        <v>154.15110000000001</v>
      </c>
      <c r="F22089" s="674">
        <v>293.83600000000001</v>
      </c>
      <c r="G22089" s="674">
        <v>295.84500000000003</v>
      </c>
      <c r="H22089" s="115">
        <f t="shared" si="690"/>
        <v>1.0068371472522089</v>
      </c>
      <c r="I22089" s="115">
        <f t="shared" si="691"/>
        <v>155.20509999999999</v>
      </c>
    </row>
    <row r="22090" spans="1:9" hidden="1">
      <c r="A22090" s="115" t="s">
        <v>56140</v>
      </c>
      <c r="B22090" s="115" t="s">
        <v>56141</v>
      </c>
      <c r="C22090" s="115" t="s">
        <v>55836</v>
      </c>
      <c r="D22090" s="115" t="s">
        <v>1453</v>
      </c>
      <c r="E22090" s="115">
        <v>334.73099999999999</v>
      </c>
      <c r="F22090" s="674">
        <v>293.83600000000001</v>
      </c>
      <c r="G22090" s="674">
        <v>295.84500000000003</v>
      </c>
      <c r="H22090" s="115">
        <f t="shared" si="690"/>
        <v>1.0068371472522089</v>
      </c>
      <c r="I22090" s="115">
        <f t="shared" si="691"/>
        <v>337.01960000000003</v>
      </c>
    </row>
    <row r="22091" spans="1:9" hidden="1">
      <c r="A22091" s="115" t="s">
        <v>56142</v>
      </c>
      <c r="B22091" s="115" t="s">
        <v>56143</v>
      </c>
      <c r="C22091" s="115" t="s">
        <v>55839</v>
      </c>
      <c r="D22091" s="115" t="s">
        <v>8378</v>
      </c>
      <c r="E22091" s="115">
        <v>7.0030000000000001</v>
      </c>
      <c r="F22091" s="674">
        <v>293.83600000000001</v>
      </c>
      <c r="G22091" s="674">
        <v>295.84500000000003</v>
      </c>
      <c r="H22091" s="115">
        <f t="shared" si="690"/>
        <v>1.0068371472522089</v>
      </c>
      <c r="I22091" s="115">
        <f t="shared" si="691"/>
        <v>7.0509000000000004</v>
      </c>
    </row>
    <row r="22092" spans="1:9" hidden="1">
      <c r="A22092" s="115" t="s">
        <v>56144</v>
      </c>
      <c r="B22092" s="115" t="s">
        <v>56145</v>
      </c>
      <c r="C22092" s="115" t="s">
        <v>55842</v>
      </c>
      <c r="D22092" s="115" t="s">
        <v>1138</v>
      </c>
      <c r="E22092" s="115">
        <v>92.607299999999995</v>
      </c>
      <c r="F22092" s="674">
        <v>293.83600000000001</v>
      </c>
      <c r="G22092" s="674">
        <v>295.84500000000003</v>
      </c>
      <c r="H22092" s="115">
        <f t="shared" si="690"/>
        <v>1.0068371472522089</v>
      </c>
      <c r="I22092" s="115">
        <f t="shared" si="691"/>
        <v>93.240499999999997</v>
      </c>
    </row>
    <row r="22093" spans="1:9" hidden="1">
      <c r="A22093" s="115" t="s">
        <v>56146</v>
      </c>
      <c r="B22093" s="115" t="s">
        <v>56147</v>
      </c>
      <c r="C22093" s="115" t="s">
        <v>55845</v>
      </c>
      <c r="D22093" s="115" t="s">
        <v>1138</v>
      </c>
      <c r="E22093" s="115">
        <v>210.66079999999999</v>
      </c>
      <c r="F22093" s="674">
        <v>293.83600000000001</v>
      </c>
      <c r="G22093" s="674">
        <v>295.84500000000003</v>
      </c>
      <c r="H22093" s="115">
        <f t="shared" si="690"/>
        <v>1.0068371472522089</v>
      </c>
      <c r="I22093" s="115">
        <f t="shared" si="691"/>
        <v>212.1011</v>
      </c>
    </row>
    <row r="22094" spans="1:9" hidden="1">
      <c r="A22094" s="115" t="s">
        <v>56148</v>
      </c>
      <c r="B22094" s="115" t="s">
        <v>56149</v>
      </c>
      <c r="C22094" s="115" t="s">
        <v>55848</v>
      </c>
      <c r="D22094" s="115" t="s">
        <v>1138</v>
      </c>
      <c r="E22094" s="115">
        <v>233.8306</v>
      </c>
      <c r="F22094" s="674">
        <v>293.83600000000001</v>
      </c>
      <c r="G22094" s="674">
        <v>295.84500000000003</v>
      </c>
      <c r="H22094" s="115">
        <f t="shared" si="690"/>
        <v>1.0068371472522089</v>
      </c>
      <c r="I22094" s="115">
        <f t="shared" si="691"/>
        <v>235.42930000000001</v>
      </c>
    </row>
    <row r="22095" spans="1:9" hidden="1">
      <c r="A22095" s="115" t="s">
        <v>56150</v>
      </c>
      <c r="B22095" s="115" t="s">
        <v>56151</v>
      </c>
      <c r="C22095" s="115" t="s">
        <v>55851</v>
      </c>
      <c r="D22095" s="115" t="s">
        <v>1138</v>
      </c>
      <c r="E22095" s="115">
        <v>5.2373000000000003</v>
      </c>
      <c r="F22095" s="674">
        <v>293.83600000000001</v>
      </c>
      <c r="G22095" s="674">
        <v>295.84500000000003</v>
      </c>
      <c r="H22095" s="115">
        <f t="shared" si="690"/>
        <v>1.0068371472522089</v>
      </c>
      <c r="I22095" s="115">
        <f t="shared" si="691"/>
        <v>5.2731000000000003</v>
      </c>
    </row>
    <row r="22096" spans="1:9" hidden="1">
      <c r="A22096" s="115" t="s">
        <v>56152</v>
      </c>
      <c r="B22096" s="115" t="s">
        <v>56153</v>
      </c>
      <c r="C22096" s="115" t="s">
        <v>55854</v>
      </c>
      <c r="D22096" s="115" t="s">
        <v>1242</v>
      </c>
      <c r="E22096" s="115">
        <v>15.9992</v>
      </c>
      <c r="F22096" s="674">
        <v>293.83600000000001</v>
      </c>
      <c r="G22096" s="674">
        <v>295.84500000000003</v>
      </c>
      <c r="H22096" s="115">
        <f t="shared" si="690"/>
        <v>1.0068371472522089</v>
      </c>
      <c r="I22096" s="115">
        <f t="shared" si="691"/>
        <v>16.108599999999999</v>
      </c>
    </row>
    <row r="22097" spans="1:9" hidden="1">
      <c r="A22097" s="115" t="s">
        <v>56154</v>
      </c>
      <c r="B22097" s="115" t="s">
        <v>56155</v>
      </c>
      <c r="C22097" s="115" t="s">
        <v>55857</v>
      </c>
      <c r="D22097" s="115" t="s">
        <v>1242</v>
      </c>
      <c r="E22097" s="115">
        <v>15.091799999999999</v>
      </c>
      <c r="F22097" s="674">
        <v>293.83600000000001</v>
      </c>
      <c r="G22097" s="674">
        <v>295.84500000000003</v>
      </c>
      <c r="H22097" s="115">
        <f t="shared" si="690"/>
        <v>1.0068371472522089</v>
      </c>
      <c r="I22097" s="115">
        <f t="shared" si="691"/>
        <v>15.195</v>
      </c>
    </row>
    <row r="22098" spans="1:9" hidden="1">
      <c r="A22098" s="115" t="s">
        <v>56156</v>
      </c>
      <c r="B22098" s="115" t="s">
        <v>56157</v>
      </c>
      <c r="C22098" s="115" t="s">
        <v>55860</v>
      </c>
      <c r="D22098" s="115" t="s">
        <v>1242</v>
      </c>
      <c r="E22098" s="115">
        <v>25.159099999999999</v>
      </c>
      <c r="F22098" s="674">
        <v>293.83600000000001</v>
      </c>
      <c r="G22098" s="674">
        <v>295.84500000000003</v>
      </c>
      <c r="H22098" s="115">
        <f t="shared" si="690"/>
        <v>1.0068371472522089</v>
      </c>
      <c r="I22098" s="115">
        <f t="shared" si="691"/>
        <v>25.331099999999999</v>
      </c>
    </row>
    <row r="22099" spans="1:9" hidden="1">
      <c r="A22099" s="115" t="s">
        <v>56158</v>
      </c>
      <c r="B22099" s="115" t="s">
        <v>56159</v>
      </c>
      <c r="C22099" s="115" t="s">
        <v>55863</v>
      </c>
      <c r="D22099" s="115" t="s">
        <v>1242</v>
      </c>
      <c r="E22099" s="115">
        <v>31.86</v>
      </c>
      <c r="F22099" s="674">
        <v>293.83600000000001</v>
      </c>
      <c r="G22099" s="674">
        <v>295.84500000000003</v>
      </c>
      <c r="H22099" s="115">
        <f t="shared" si="690"/>
        <v>1.0068371472522089</v>
      </c>
      <c r="I22099" s="115">
        <f t="shared" si="691"/>
        <v>32.077800000000003</v>
      </c>
    </row>
    <row r="22100" spans="1:9" hidden="1">
      <c r="A22100" s="115" t="s">
        <v>56160</v>
      </c>
      <c r="B22100" s="115" t="s">
        <v>56161</v>
      </c>
      <c r="C22100" s="115" t="s">
        <v>55866</v>
      </c>
      <c r="D22100" s="115" t="s">
        <v>1242</v>
      </c>
      <c r="E22100" s="115">
        <v>8.4215</v>
      </c>
      <c r="F22100" s="674">
        <v>293.83600000000001</v>
      </c>
      <c r="G22100" s="674">
        <v>295.84500000000003</v>
      </c>
      <c r="H22100" s="115">
        <f t="shared" si="690"/>
        <v>1.0068371472522089</v>
      </c>
      <c r="I22100" s="115">
        <f t="shared" si="691"/>
        <v>8.4791000000000007</v>
      </c>
    </row>
    <row r="22101" spans="1:9" hidden="1">
      <c r="A22101" s="115" t="s">
        <v>56162</v>
      </c>
      <c r="B22101" s="115" t="s">
        <v>56163</v>
      </c>
      <c r="C22101" s="115" t="s">
        <v>55869</v>
      </c>
      <c r="D22101" s="115" t="s">
        <v>1453</v>
      </c>
      <c r="E22101" s="115">
        <v>1621.3496</v>
      </c>
      <c r="F22101" s="674">
        <v>293.83600000000001</v>
      </c>
      <c r="G22101" s="674">
        <v>295.84500000000003</v>
      </c>
      <c r="H22101" s="115">
        <f t="shared" si="690"/>
        <v>1.0068371472522089</v>
      </c>
      <c r="I22101" s="115">
        <f t="shared" si="691"/>
        <v>1632.4349999999999</v>
      </c>
    </row>
    <row r="22102" spans="1:9" hidden="1">
      <c r="A22102" s="115" t="s">
        <v>56164</v>
      </c>
      <c r="B22102" s="115" t="s">
        <v>56165</v>
      </c>
      <c r="C22102" s="115" t="s">
        <v>55872</v>
      </c>
      <c r="D22102" s="115" t="s">
        <v>2038</v>
      </c>
      <c r="E22102" s="115">
        <v>71.907799999999995</v>
      </c>
      <c r="F22102" s="674">
        <v>293.83600000000001</v>
      </c>
      <c r="G22102" s="674">
        <v>295.84500000000003</v>
      </c>
      <c r="H22102" s="115">
        <f t="shared" si="690"/>
        <v>1.0068371472522089</v>
      </c>
      <c r="I22102" s="115">
        <f t="shared" si="691"/>
        <v>72.3994</v>
      </c>
    </row>
    <row r="22103" spans="1:9" hidden="1">
      <c r="A22103" s="115" t="s">
        <v>56166</v>
      </c>
      <c r="B22103" s="115" t="s">
        <v>56167</v>
      </c>
      <c r="C22103" s="115" t="s">
        <v>55875</v>
      </c>
      <c r="D22103" s="115" t="s">
        <v>1453</v>
      </c>
      <c r="E22103" s="115">
        <v>70.213300000000004</v>
      </c>
      <c r="F22103" s="674">
        <v>293.83600000000001</v>
      </c>
      <c r="G22103" s="674">
        <v>295.84500000000003</v>
      </c>
      <c r="H22103" s="115">
        <f t="shared" si="690"/>
        <v>1.0068371472522089</v>
      </c>
      <c r="I22103" s="115">
        <f t="shared" si="691"/>
        <v>70.693399999999997</v>
      </c>
    </row>
    <row r="22104" spans="1:9" hidden="1">
      <c r="A22104" s="115" t="s">
        <v>56168</v>
      </c>
      <c r="B22104" s="115" t="s">
        <v>56169</v>
      </c>
      <c r="C22104" s="115" t="s">
        <v>55878</v>
      </c>
      <c r="D22104" s="115" t="s">
        <v>2038</v>
      </c>
      <c r="E22104" s="115">
        <v>23.191099999999999</v>
      </c>
      <c r="F22104" s="674">
        <v>293.83600000000001</v>
      </c>
      <c r="G22104" s="674">
        <v>295.84500000000003</v>
      </c>
      <c r="H22104" s="115">
        <f t="shared" si="690"/>
        <v>1.0068371472522089</v>
      </c>
      <c r="I22104" s="115">
        <f t="shared" si="691"/>
        <v>23.349699999999999</v>
      </c>
    </row>
    <row r="22105" spans="1:9" hidden="1">
      <c r="A22105" s="115" t="s">
        <v>56170</v>
      </c>
      <c r="B22105" s="115" t="s">
        <v>56171</v>
      </c>
      <c r="C22105" s="115" t="s">
        <v>55881</v>
      </c>
      <c r="D22105" s="115" t="s">
        <v>1138</v>
      </c>
      <c r="E22105" s="115">
        <v>16.156199999999998</v>
      </c>
      <c r="F22105" s="674">
        <v>293.83600000000001</v>
      </c>
      <c r="G22105" s="674">
        <v>295.84500000000003</v>
      </c>
      <c r="H22105" s="115">
        <f t="shared" si="690"/>
        <v>1.0068371472522089</v>
      </c>
      <c r="I22105" s="115">
        <f t="shared" si="691"/>
        <v>16.2667</v>
      </c>
    </row>
    <row r="22106" spans="1:9" hidden="1">
      <c r="A22106" s="115" t="s">
        <v>56172</v>
      </c>
      <c r="B22106" s="115" t="s">
        <v>56173</v>
      </c>
      <c r="C22106" s="115" t="s">
        <v>55884</v>
      </c>
      <c r="D22106" s="115" t="s">
        <v>1138</v>
      </c>
      <c r="E22106" s="115">
        <v>22253.4411</v>
      </c>
      <c r="F22106" s="674">
        <v>293.83600000000001</v>
      </c>
      <c r="G22106" s="674">
        <v>295.84500000000003</v>
      </c>
      <c r="H22106" s="115">
        <f t="shared" si="690"/>
        <v>1.0068371472522089</v>
      </c>
      <c r="I22106" s="115">
        <f t="shared" si="691"/>
        <v>22405.591199999999</v>
      </c>
    </row>
    <row r="22107" spans="1:9" hidden="1">
      <c r="A22107" s="115" t="s">
        <v>56174</v>
      </c>
      <c r="B22107" s="115" t="s">
        <v>56175</v>
      </c>
      <c r="C22107" s="115" t="s">
        <v>55887</v>
      </c>
      <c r="D22107" s="115" t="s">
        <v>1138</v>
      </c>
      <c r="E22107" s="115">
        <v>31247.866900000001</v>
      </c>
      <c r="F22107" s="674">
        <v>293.83600000000001</v>
      </c>
      <c r="G22107" s="674">
        <v>295.84500000000003</v>
      </c>
      <c r="H22107" s="115">
        <f t="shared" si="690"/>
        <v>1.0068371472522089</v>
      </c>
      <c r="I22107" s="115">
        <f t="shared" si="691"/>
        <v>31461.513200000001</v>
      </c>
    </row>
    <row r="22108" spans="1:9" hidden="1">
      <c r="F22108" s="674">
        <v>293.83600000000001</v>
      </c>
      <c r="G22108" s="674">
        <v>295.84500000000003</v>
      </c>
      <c r="H22108" s="115">
        <f t="shared" si="690"/>
        <v>1.0068371472522089</v>
      </c>
      <c r="I22108" s="115">
        <f t="shared" si="691"/>
        <v>0</v>
      </c>
    </row>
  </sheetData>
  <autoFilter ref="A3:E22108" xr:uid="{6260D9A9-DF41-4848-8D5B-C4E397339459}">
    <filterColumn colId="1">
      <colorFilter dxfId="3"/>
    </filterColumn>
  </autoFilter>
  <mergeCells count="1">
    <mergeCell ref="F2:H2"/>
  </mergeCells>
  <pageMargins left="0.511811024" right="0.511811024" top="0.78740157499999996" bottom="0.78740157499999996" header="0.31496062000000002" footer="0.31496062000000002"/>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E24BC-CE36-4C36-A48E-FB18C10F71A1}">
  <sheetPr>
    <tabColor rgb="FF002060"/>
    <outlinePr summaryBelow="0" summaryRight="0"/>
    <pageSetUpPr fitToPage="1"/>
  </sheetPr>
  <dimension ref="A1:R106"/>
  <sheetViews>
    <sheetView topLeftCell="A31" workbookViewId="0">
      <selection activeCell="J36" sqref="J36"/>
    </sheetView>
  </sheetViews>
  <sheetFormatPr defaultColWidth="14.42578125" defaultRowHeight="12.75"/>
  <cols>
    <col min="1" max="1" width="5" style="319" customWidth="1"/>
    <col min="2" max="2" width="3.42578125" style="321" customWidth="1"/>
    <col min="3" max="3" width="9.42578125" style="321" customWidth="1"/>
    <col min="4" max="4" width="16.140625" style="319" bestFit="1" customWidth="1"/>
    <col min="5" max="5" width="45.42578125" style="321" customWidth="1"/>
    <col min="6" max="6" width="13.42578125" style="446" customWidth="1"/>
    <col min="7" max="7" width="15.42578125" style="323" customWidth="1"/>
    <col min="8" max="8" width="13.28515625" style="323" customWidth="1"/>
    <col min="9" max="10" width="16" style="323" customWidth="1"/>
    <col min="11" max="11" width="22.85546875" style="446" customWidth="1"/>
    <col min="12" max="12" width="74" style="452" customWidth="1"/>
    <col min="13" max="16384" width="14.42578125" style="321"/>
  </cols>
  <sheetData>
    <row r="1" spans="1:18" ht="15.75">
      <c r="B1" s="430" t="s">
        <v>379</v>
      </c>
      <c r="C1" s="431"/>
      <c r="D1" s="432"/>
      <c r="E1" s="433"/>
      <c r="F1" s="440"/>
      <c r="G1" s="434"/>
      <c r="H1" s="435"/>
      <c r="I1" s="435"/>
      <c r="J1" s="435"/>
      <c r="K1" s="447"/>
      <c r="L1" s="447"/>
    </row>
    <row r="2" spans="1:18" ht="15.75">
      <c r="B2" s="436" t="s">
        <v>380</v>
      </c>
      <c r="C2" s="431"/>
      <c r="D2" s="437"/>
      <c r="E2" s="433"/>
      <c r="F2" s="441" t="str">
        <f>Dados!B16</f>
        <v>Data Base:</v>
      </c>
      <c r="G2" s="438">
        <f>Dados!C16</f>
        <v>45474</v>
      </c>
      <c r="H2" s="439" t="s">
        <v>381</v>
      </c>
      <c r="I2" s="439">
        <f>ROUND(I26+I16+I35+I64+I72+I83+I89+I5+I95,2)</f>
        <v>4250498.82</v>
      </c>
      <c r="J2" s="439">
        <f ca="1">ROUNDUP(J26+J16+J35+J64+J72+J83+J89+J5+J95,2)</f>
        <v>6722347.5800000001</v>
      </c>
      <c r="K2" s="448"/>
      <c r="L2" s="451"/>
    </row>
    <row r="3" spans="1:18" s="319" customFormat="1">
      <c r="B3" s="320"/>
      <c r="C3" s="320"/>
      <c r="D3" s="320"/>
      <c r="E3" s="320"/>
      <c r="F3" s="442"/>
      <c r="G3" s="322"/>
      <c r="J3" s="461"/>
      <c r="K3" s="449"/>
      <c r="L3" s="452"/>
    </row>
    <row r="4" spans="1:18" ht="30">
      <c r="B4" s="920" t="s">
        <v>313</v>
      </c>
      <c r="C4" s="921"/>
      <c r="D4" s="324" t="s">
        <v>363</v>
      </c>
      <c r="E4" s="324" t="s">
        <v>365</v>
      </c>
      <c r="F4" s="324" t="s">
        <v>334</v>
      </c>
      <c r="G4" s="324" t="s">
        <v>382</v>
      </c>
      <c r="H4" s="324" t="s">
        <v>383</v>
      </c>
      <c r="I4" s="324" t="s">
        <v>485</v>
      </c>
      <c r="J4" s="462" t="s">
        <v>486</v>
      </c>
      <c r="K4" s="324" t="s">
        <v>384</v>
      </c>
      <c r="L4" s="325" t="s">
        <v>385</v>
      </c>
      <c r="M4" s="326"/>
      <c r="N4" s="326"/>
      <c r="O4" s="326"/>
      <c r="P4" s="326"/>
      <c r="Q4" s="326"/>
      <c r="R4" s="326"/>
    </row>
    <row r="5" spans="1:18" ht="15">
      <c r="A5" s="319">
        <v>1</v>
      </c>
      <c r="B5" s="342">
        <f>A5</f>
        <v>1</v>
      </c>
      <c r="C5" s="343" t="str">
        <f>'Resumo'!C8</f>
        <v>Plano de Trabalho</v>
      </c>
      <c r="D5" s="328"/>
      <c r="E5" s="329"/>
      <c r="F5" s="443"/>
      <c r="G5" s="330"/>
      <c r="H5" s="331"/>
      <c r="I5" s="332">
        <f>SUM(I6:I15)</f>
        <v>124530.78232832</v>
      </c>
      <c r="J5" s="332">
        <f ca="1">ROUND(SUM(J6:J14),2)+J15</f>
        <v>180146.22520000002</v>
      </c>
      <c r="K5" s="450"/>
      <c r="L5" s="453"/>
    </row>
    <row r="6" spans="1:18" ht="19.5">
      <c r="A6" s="319">
        <f>A5</f>
        <v>1</v>
      </c>
      <c r="B6" s="344"/>
      <c r="C6" s="345" t="str">
        <f>'1.PdT'!B18</f>
        <v>P8061</v>
      </c>
      <c r="D6" s="333" t="s">
        <v>386</v>
      </c>
      <c r="E6" s="334" t="str">
        <f>IF($D6="PESSOAL",VLOOKUP($C6,'TC 07-2024'!$B:$Z,2,FALSE), IF($D6="EQUIPAMENTOS",VLOOKUP($C6,Equip.Info!$A:$I,2,FALSE),VLOOKUP($C6,Mat.Info!$A:$H,2,FALSE)))</f>
        <v>Engenheiro coordenador</v>
      </c>
      <c r="F6" s="444" t="str">
        <f>IF(D6="PESSOAL","mês", IF(OR(D6="EQUIPAMENTOS",D6="MATERIAL"),"h",""))</f>
        <v>mês</v>
      </c>
      <c r="G6" s="335">
        <f>IF($D6="PESSOAL",VLOOKUP($C6,'TC 07-2024'!$B:$Z,25,FALSE), IF($D6="EQUIPAMENTOS",VLOOKUP($C6,Equip.Info!$A:$I,8,FALSE),VLOOKUP($C6,Mat.Info!$A:$H,8,FALSE)))</f>
        <v>33767.71</v>
      </c>
      <c r="H6" s="336">
        <f>'1.PdT'!H18</f>
        <v>0.4</v>
      </c>
      <c r="I6" s="337">
        <f t="shared" ref="I6:I14" si="0">G6*H6</f>
        <v>13507.084000000001</v>
      </c>
      <c r="J6" s="337">
        <f ca="1">I6*(1+Dados!$C$17)</f>
        <v>19539.347714400003</v>
      </c>
      <c r="K6" s="738" t="str">
        <f>'TC-CustosGerais'!$B$3</f>
        <v>Tabela de Preços de Consultoria - mês de referência: julho de 2024</v>
      </c>
      <c r="L6" s="341" t="str">
        <f>'1.PdT'!H18&amp;" "&amp;Recursos!E6&amp;" no período total de "&amp;'1.PdT'!$K$7&amp;" meses"</f>
        <v>0,4 Engenheiro coordenador no período total de 2 meses</v>
      </c>
    </row>
    <row r="7" spans="1:18" ht="19.5">
      <c r="A7" s="319">
        <f t="shared" ref="A7:A63" si="1">A6</f>
        <v>1</v>
      </c>
      <c r="B7" s="344"/>
      <c r="C7" s="345" t="str">
        <f>'1.PdT'!B19</f>
        <v>P8044</v>
      </c>
      <c r="D7" s="333" t="s">
        <v>386</v>
      </c>
      <c r="E7" s="334" t="str">
        <f>IF(D7="PESSOAL",VLOOKUP($C7,'TC 07-2024'!$B:$Z,2,FALSE), IF(D7="EQUIPAMENTOS",VLOOKUP($C7,Equip.Info!A:I,2,FALSE),VLOOKUP($C7,Mat.Info!A:H,2,FALSE)))</f>
        <v xml:space="preserve">Coordenador ambiental </v>
      </c>
      <c r="F7" s="444" t="str">
        <f t="shared" ref="F7:F14" si="2">IF(D7="PESSOAL","mês", IF(OR(D7="EQUIPAMENTOS",D7="MATERIAL"),"h",""))</f>
        <v>mês</v>
      </c>
      <c r="G7" s="335">
        <f>IF($D7="PESSOAL",VLOOKUP($C7,'TC 07-2024'!$B:$Z,25,FALSE), IF($D7="EQUIPAMENTOS",VLOOKUP($C7,Equip.Info!$A:$I,8,FALSE),VLOOKUP($C7,Mat.Info!$A:$H,8,FALSE)))</f>
        <v>34651.08</v>
      </c>
      <c r="H7" s="336">
        <f>'1.PdT'!H19</f>
        <v>0.4</v>
      </c>
      <c r="I7" s="337">
        <f t="shared" si="0"/>
        <v>13860.432000000001</v>
      </c>
      <c r="J7" s="337">
        <f ca="1">I7*(1+Dados!$C$17)</f>
        <v>20050.500931200004</v>
      </c>
      <c r="K7" s="738" t="str">
        <f>'TC-CustosGerais'!$B$3</f>
        <v>Tabela de Preços de Consultoria - mês de referência: julho de 2024</v>
      </c>
      <c r="L7" s="341" t="str">
        <f>'1.PdT'!H19&amp;" "&amp;Recursos!E7&amp;" no período total de "&amp;'1.PdT'!$K$7&amp;" meses"</f>
        <v>0,4 Coordenador ambiental  no período total de 2 meses</v>
      </c>
    </row>
    <row r="8" spans="1:18" ht="19.5">
      <c r="A8" s="319">
        <f t="shared" si="1"/>
        <v>1</v>
      </c>
      <c r="B8" s="344"/>
      <c r="C8" s="345" t="str">
        <f>'1.PdT'!B20</f>
        <v>P8060</v>
      </c>
      <c r="D8" s="333" t="s">
        <v>386</v>
      </c>
      <c r="E8" s="334" t="str">
        <f>IF(D8="PESSOAL",VLOOKUP($C8,'TC 07-2024'!$B:$Z,2,FALSE), IF(D8="EQUIPAMENTOS",VLOOKUP($C8,Equip.Info!A:I,2,FALSE),VLOOKUP($C8,Mat.Info!A:H,2,FALSE)))</f>
        <v>Engenheiro consultor especial</v>
      </c>
      <c r="F8" s="444" t="str">
        <f t="shared" si="2"/>
        <v>mês</v>
      </c>
      <c r="G8" s="335">
        <f>IF($D8="PESSOAL",VLOOKUP($C8,'TC 07-2024'!$B:$Z,25,FALSE), IF($D8="EQUIPAMENTOS",VLOOKUP($C8,Equip.Info!$A:$I,8,FALSE),VLOOKUP($C8,Mat.Info!$A:$H,8,FALSE)))</f>
        <v>40307.360000000001</v>
      </c>
      <c r="H8" s="336">
        <f>'1.PdT'!H20</f>
        <v>0.5</v>
      </c>
      <c r="I8" s="337">
        <f t="shared" si="0"/>
        <v>20153.68</v>
      </c>
      <c r="J8" s="337">
        <f ca="1">I8*(1+Dados!$C$17)</f>
        <v>29154.313488000003</v>
      </c>
      <c r="K8" s="738" t="str">
        <f>'TC-CustosGerais'!$B$3</f>
        <v>Tabela de Preços de Consultoria - mês de referência: julho de 2024</v>
      </c>
      <c r="L8" s="341" t="str">
        <f>'1.PdT'!H20&amp;" "&amp;Recursos!E8&amp;" no período total de "&amp;'1.PdT'!$K$7&amp;" meses"</f>
        <v>0,5 Engenheiro consultor especial no período total de 2 meses</v>
      </c>
    </row>
    <row r="9" spans="1:18" ht="19.5">
      <c r="A9" s="319">
        <f t="shared" si="1"/>
        <v>1</v>
      </c>
      <c r="B9" s="344"/>
      <c r="C9" s="345" t="str">
        <f>'1.PdT'!B21</f>
        <v>P8067</v>
      </c>
      <c r="D9" s="333" t="s">
        <v>386</v>
      </c>
      <c r="E9" s="334" t="str">
        <f>IF(D9="PESSOAL",VLOOKUP($C9,'TC 07-2024'!$B:$Z,2,FALSE), IF(D9="EQUIPAMENTOS",VLOOKUP($C9,Equip.Info!A:I,2,FALSE),VLOOKUP($C9,Mat.Info!A:H,2,FALSE)))</f>
        <v>Engenheiro de projetos sênior</v>
      </c>
      <c r="F9" s="444" t="str">
        <f t="shared" si="2"/>
        <v>mês</v>
      </c>
      <c r="G9" s="335">
        <f>IF($D9="PESSOAL",VLOOKUP($C9,'TC 07-2024'!$B:$Z,25,FALSE), IF($D9="EQUIPAMENTOS",VLOOKUP($C9,Equip.Info!$A:$I,8,FALSE),VLOOKUP($C9,Mat.Info!$A:$H,8,FALSE)))</f>
        <v>29612.73</v>
      </c>
      <c r="H9" s="336">
        <f>'1.PdT'!H21</f>
        <v>0.66</v>
      </c>
      <c r="I9" s="337">
        <f t="shared" si="0"/>
        <v>19544.4018</v>
      </c>
      <c r="J9" s="337">
        <f ca="1">I9*(1+Dados!$C$17)</f>
        <v>28272.931643880002</v>
      </c>
      <c r="K9" s="738" t="str">
        <f>'TC-CustosGerais'!$B$3</f>
        <v>Tabela de Preços de Consultoria - mês de referência: julho de 2024</v>
      </c>
      <c r="L9" s="341" t="str">
        <f>'1.PdT'!H21&amp;" "&amp;Recursos!E9&amp;" no período total de "&amp;'1.PdT'!$K$7&amp;" meses"</f>
        <v>0,66 Engenheiro de projetos sênior no período total de 2 meses</v>
      </c>
    </row>
    <row r="10" spans="1:18" ht="19.5">
      <c r="A10" s="319">
        <f t="shared" si="1"/>
        <v>1</v>
      </c>
      <c r="B10" s="344"/>
      <c r="C10" s="345" t="str">
        <f>'1.PdT'!B22</f>
        <v>P8066</v>
      </c>
      <c r="D10" s="333" t="s">
        <v>386</v>
      </c>
      <c r="E10" s="334" t="str">
        <f>IF(D10="PESSOAL",VLOOKUP($C10,'TC 07-2024'!$B:$Z,2,FALSE), IF(D10="EQUIPAMENTOS",VLOOKUP($C10,Equip.Info!A:I,2,FALSE),VLOOKUP($C10,Mat.Info!A:H,2,FALSE)))</f>
        <v>Engenheiro de projetos pleno</v>
      </c>
      <c r="F10" s="444" t="str">
        <f t="shared" si="2"/>
        <v>mês</v>
      </c>
      <c r="G10" s="335">
        <f>IF($D10="PESSOAL",VLOOKUP($C10,'TC 07-2024'!$B:$Z,25,FALSE), IF($D10="EQUIPAMENTOS",VLOOKUP($C10,Equip.Info!$A:$I,8,FALSE),VLOOKUP($C10,Mat.Info!$A:$H,8,FALSE)))</f>
        <v>23774.68</v>
      </c>
      <c r="H10" s="336">
        <f>'1.PdT'!H22</f>
        <v>1.4</v>
      </c>
      <c r="I10" s="337">
        <f t="shared" si="0"/>
        <v>33284.551999999996</v>
      </c>
      <c r="J10" s="337">
        <f ca="1">I10*(1+Dados!$C$17)</f>
        <v>48149.432923199995</v>
      </c>
      <c r="K10" s="738" t="str">
        <f>'TC-CustosGerais'!$B$3</f>
        <v>Tabela de Preços de Consultoria - mês de referência: julho de 2024</v>
      </c>
      <c r="L10" s="341" t="str">
        <f>'1.PdT'!H22&amp;" "&amp;Recursos!E10&amp;" no período total de "&amp;'1.PdT'!$K$7&amp;" meses"</f>
        <v>1,4 Engenheiro de projetos pleno no período total de 2 meses</v>
      </c>
    </row>
    <row r="11" spans="1:18" ht="19.5">
      <c r="A11" s="319">
        <f t="shared" si="1"/>
        <v>1</v>
      </c>
      <c r="B11" s="344"/>
      <c r="C11" s="345" t="str">
        <f>'1.PdT'!B23</f>
        <v>P8047</v>
      </c>
      <c r="D11" s="333" t="s">
        <v>386</v>
      </c>
      <c r="E11" s="334" t="str">
        <f>IF(D11="PESSOAL",VLOOKUP($C11,'TC 07-2024'!$B:$Z,2,FALSE), IF(D11="EQUIPAMENTOS",VLOOKUP($C11,Equip.Info!A:I,2,FALSE),VLOOKUP($C11,Mat.Info!A:H,2,FALSE)))</f>
        <v>Economista sênior</v>
      </c>
      <c r="F11" s="444" t="str">
        <f t="shared" si="2"/>
        <v>mês</v>
      </c>
      <c r="G11" s="335">
        <f>IF($D11="PESSOAL",VLOOKUP($C11,'TC 07-2024'!$B:$Z,25,FALSE), IF($D11="EQUIPAMENTOS",VLOOKUP($C11,Equip.Info!$A:$I,8,FALSE),VLOOKUP($C11,Mat.Info!$A:$H,8,FALSE)))</f>
        <v>19679.189999999999</v>
      </c>
      <c r="H11" s="336">
        <f>'1.PdT'!H23</f>
        <v>0.4</v>
      </c>
      <c r="I11" s="337">
        <f>G11*H11</f>
        <v>7871.6759999999995</v>
      </c>
      <c r="J11" s="337">
        <f ca="1">I11*(1+Dados!$C$17)</f>
        <v>11387.166501600001</v>
      </c>
      <c r="K11" s="738" t="str">
        <f>'TC-CustosGerais'!$B$3</f>
        <v>Tabela de Preços de Consultoria - mês de referência: julho de 2024</v>
      </c>
      <c r="L11" s="341" t="str">
        <f>'1.PdT'!H23&amp;" "&amp;Recursos!E11&amp;" no período total de "&amp;'1.PdT'!$K$7&amp;" meses"</f>
        <v>0,4 Economista sênior no período total de 2 meses</v>
      </c>
    </row>
    <row r="12" spans="1:18" ht="19.5">
      <c r="A12" s="319">
        <f t="shared" si="1"/>
        <v>1</v>
      </c>
      <c r="B12" s="344"/>
      <c r="C12" s="345" t="str">
        <f>'1.PdT'!B24</f>
        <v>P8003</v>
      </c>
      <c r="D12" s="333" t="s">
        <v>386</v>
      </c>
      <c r="E12" s="334" t="str">
        <f>IF(D12="PESSOAL",VLOOKUP($C12,'TC 07-2024'!$B:$Z,2,FALSE), IF(D12="EQUIPAMENTOS",VLOOKUP($C12,Equip.Info!A:I,2,FALSE),VLOOKUP($C12,Mat.Info!A:H,2,FALSE)))</f>
        <v>Advogado sênior</v>
      </c>
      <c r="F12" s="444" t="str">
        <f t="shared" si="2"/>
        <v>mês</v>
      </c>
      <c r="G12" s="335">
        <f>IF($D12="PESSOAL",VLOOKUP($C12,'TC 07-2024'!$B:$Z,25,FALSE), IF($D12="EQUIPAMENTOS",VLOOKUP($C12,Equip.Info!$A:$I,8,FALSE),VLOOKUP($C12,Mat.Info!$A:$H,8,FALSE)))</f>
        <v>21584.45</v>
      </c>
      <c r="H12" s="336">
        <f>'1.PdT'!H24</f>
        <v>0.4</v>
      </c>
      <c r="I12" s="337">
        <f t="shared" si="0"/>
        <v>8633.7800000000007</v>
      </c>
      <c r="J12" s="337">
        <f ca="1">I12*(1+Dados!$C$17)</f>
        <v>12489.626148000001</v>
      </c>
      <c r="K12" s="738" t="str">
        <f>'TC-CustosGerais'!$B$3</f>
        <v>Tabela de Preços de Consultoria - mês de referência: julho de 2024</v>
      </c>
      <c r="L12" s="341" t="str">
        <f>'1.PdT'!H24&amp;" "&amp;Recursos!E12&amp;" no período total de "&amp;'1.PdT'!$K$7&amp;" meses"</f>
        <v>0,4 Advogado sênior no período total de 2 meses</v>
      </c>
    </row>
    <row r="13" spans="1:18">
      <c r="A13" s="319">
        <f t="shared" si="1"/>
        <v>1</v>
      </c>
      <c r="B13" s="346"/>
      <c r="C13" s="347" t="str">
        <f>'1.PdT'!$B$12</f>
        <v>EQSF001</v>
      </c>
      <c r="D13" s="333" t="s">
        <v>388</v>
      </c>
      <c r="E13" s="334" t="str">
        <f>IF(D13="PESSOAL",VLOOKUP($C13,'TC 07-2024'!$B:$Z,2,FALSE), IF(D13="EQUIPAMENTOS",VLOOKUP($C13,Equip.Info!A:I,2,FALSE),VLOOKUP($C13,Mat.Info!A:H,2,FALSE)))</f>
        <v>Laptop completo, processador Intel Core i5, 16GB memória, Resolução 3.840x2.160 (4K), PV GPU de 4GB e Sistema Operacional.</v>
      </c>
      <c r="F13" s="444" t="str">
        <f t="shared" si="2"/>
        <v>h</v>
      </c>
      <c r="G13" s="335">
        <f>IF($D13="PESSOAL",VLOOKUP($C13,'TC 07-2024'!$B:$Z,25,FALSE), IF($D13="EQUIPAMENTOS",VLOOKUP($C13,Equip.Info!$A:$I,8,FALSE),VLOOKUP($C13,Mat.Info!$A:$H,8,FALSE)))</f>
        <v>0.46229999999999999</v>
      </c>
      <c r="H13" s="338">
        <f>'1.PdT'!F12</f>
        <v>759.15840000000003</v>
      </c>
      <c r="I13" s="337">
        <f t="shared" si="0"/>
        <v>350.95892831999998</v>
      </c>
      <c r="J13" s="337">
        <f ca="1">I13*(1+Dados!$C$17)</f>
        <v>507.69718570771204</v>
      </c>
      <c r="K13" s="739" t="s">
        <v>576</v>
      </c>
      <c r="L13" s="341" t="s">
        <v>487</v>
      </c>
    </row>
    <row r="14" spans="1:18" ht="25.5">
      <c r="A14" s="319">
        <f t="shared" si="1"/>
        <v>1</v>
      </c>
      <c r="B14" s="346"/>
      <c r="C14" s="347" t="str">
        <f>'1.PdT'!$B$31</f>
        <v>MTSF001</v>
      </c>
      <c r="D14" s="333" t="s">
        <v>484</v>
      </c>
      <c r="E14" s="334" t="str">
        <f>IF(D14="PESSOAL",VLOOKUP($C14,'TC 07-2024'!$B:$Z,2,FALSE), IF(D14="EQUIPAMENTOS",VLOOKUP($C14,Equip.Info!A:I,2,FALSE),VLOOKUP($C14,Mat.Info!A:H,2,FALSE)))</f>
        <v>Pacote Microsoft 365 Business Basic</v>
      </c>
      <c r="F14" s="444" t="str">
        <f t="shared" si="2"/>
        <v>h</v>
      </c>
      <c r="G14" s="335">
        <f>IF($D14="PESSOAL",VLOOKUP($C14,'TC 07-2024'!$B:$Z,25,FALSE), IF($D14="EQUIPAMENTOS",VLOOKUP($C14,Equip.Info!$A:$I,8,FALSE),VLOOKUP($C14,Mat.Info!$A:$H,8,FALSE)))</f>
        <v>0.26637076004164612</v>
      </c>
      <c r="H14" s="338">
        <f>'1.PdT'!I31</f>
        <v>759.15840000000003</v>
      </c>
      <c r="I14" s="337">
        <f t="shared" si="0"/>
        <v>202.2176</v>
      </c>
      <c r="J14" s="337">
        <f ca="1">I14*(1+Dados!$C$17)</f>
        <v>292.52798016000003</v>
      </c>
      <c r="K14" s="739" t="s">
        <v>576</v>
      </c>
      <c r="L14" s="341" t="s">
        <v>488</v>
      </c>
    </row>
    <row r="15" spans="1:18" ht="25.5">
      <c r="A15" s="319">
        <f t="shared" si="1"/>
        <v>1</v>
      </c>
      <c r="B15" s="348"/>
      <c r="C15" s="349"/>
      <c r="D15" s="444" t="s">
        <v>56250</v>
      </c>
      <c r="E15" s="334" t="s">
        <v>56251</v>
      </c>
      <c r="F15" s="514" t="s">
        <v>56252</v>
      </c>
      <c r="G15" s="335"/>
      <c r="H15" s="336"/>
      <c r="I15" s="337">
        <f>SUMIFS('Diárias e Passagens'!O:O,'Diárias e Passagens'!A:A,A15)</f>
        <v>7122</v>
      </c>
      <c r="J15" s="337">
        <f ca="1">I15*(1+Dados!$C$17)</f>
        <v>10302.6852</v>
      </c>
      <c r="K15" s="739" t="str">
        <f>"Cotação e "&amp;Diárias!$I$6</f>
        <v>Cotação e Decreto Nº 11.872, de 29 de dezembro de 2023</v>
      </c>
      <c r="L15" s="341" t="s">
        <v>56253</v>
      </c>
    </row>
    <row r="16" spans="1:18" ht="15">
      <c r="A16" s="319">
        <v>2</v>
      </c>
      <c r="B16" s="342">
        <f>A16</f>
        <v>2</v>
      </c>
      <c r="C16" s="343" t="str">
        <f>'Resumo'!C9</f>
        <v>Estudo de Traçado</v>
      </c>
      <c r="D16" s="328"/>
      <c r="E16" s="329"/>
      <c r="F16" s="443"/>
      <c r="G16" s="330"/>
      <c r="H16" s="331"/>
      <c r="I16" s="332">
        <f>SUM(I17:I25)</f>
        <v>338844.88226500002</v>
      </c>
      <c r="J16" s="332">
        <f ca="1">ROUND(SUM(J17:J25),2)</f>
        <v>490173.01</v>
      </c>
      <c r="K16" s="740"/>
      <c r="L16" s="453"/>
    </row>
    <row r="17" spans="1:12" ht="19.5">
      <c r="A17" s="319">
        <f t="shared" si="1"/>
        <v>2</v>
      </c>
      <c r="B17" s="344"/>
      <c r="C17" s="345" t="str">
        <f>'2.ET'!B18</f>
        <v>P8061</v>
      </c>
      <c r="D17" s="333" t="s">
        <v>386</v>
      </c>
      <c r="E17" s="334" t="str">
        <f>IF($D17="PESSOAL",VLOOKUP($C17,'TC 07-2024'!$B:$Z,2,FALSE), IF($D17="EQUIPAMENTOS",VLOOKUP($C17,Equip.Info!$A:$I,2,FALSE),VLOOKUP($C17,Mat.Info!$A:$H,2,FALSE)))</f>
        <v>Engenheiro coordenador</v>
      </c>
      <c r="F17" s="444" t="str">
        <f>IF(D17="PESSOAL","mês", IF(OR(D17="EQUIPAMENTOS",D17="MATERIAL"),"h",""))</f>
        <v>mês</v>
      </c>
      <c r="G17" s="335">
        <f>IF($D17="PESSOAL",VLOOKUP($C17,'TC 07-2024'!$B:$Z,25,FALSE), IF($D17="EQUIPAMENTOS",VLOOKUP($C17,Equip.Info!$A:$I,8,FALSE),VLOOKUP($C17,Mat.Info!$A:$H,8,FALSE)))</f>
        <v>33767.71</v>
      </c>
      <c r="H17" s="336">
        <f>'2.ET'!H18</f>
        <v>1</v>
      </c>
      <c r="I17" s="337">
        <f t="shared" ref="I17" si="3">G17*H17</f>
        <v>33767.71</v>
      </c>
      <c r="J17" s="337">
        <f ca="1">I17*(1+Dados!$C$17)</f>
        <v>48848.369286000001</v>
      </c>
      <c r="K17" s="738" t="str">
        <f>'TC-CustosGerais'!$B$3</f>
        <v>Tabela de Preços de Consultoria - mês de referência: julho de 2024</v>
      </c>
      <c r="L17" s="341" t="str">
        <f>'2.ET'!H18&amp;" "&amp;Recursos!E17&amp;" no período total de "&amp;'2.ET'!$K$7&amp;" meses"</f>
        <v>1 Engenheiro coordenador no período total de 2 meses</v>
      </c>
    </row>
    <row r="18" spans="1:12" ht="19.5">
      <c r="A18" s="319">
        <f t="shared" si="1"/>
        <v>2</v>
      </c>
      <c r="B18" s="344"/>
      <c r="C18" s="345" t="str">
        <f>'2.ET'!B19</f>
        <v>P8060</v>
      </c>
      <c r="D18" s="333" t="s">
        <v>386</v>
      </c>
      <c r="E18" s="334" t="str">
        <f>IF($D18="PESSOAL",VLOOKUP($C18,'TC 07-2024'!$B:$Z,2,FALSE), IF($D18="EQUIPAMENTOS",VLOOKUP($C18,Equip.Info!$A:$I,2,FALSE),VLOOKUP($C18,Mat.Info!$A:$H,2,FALSE)))</f>
        <v>Engenheiro consultor especial</v>
      </c>
      <c r="F18" s="444" t="str">
        <f t="shared" ref="F18:F20" si="4">IF(D18="PESSOAL","mês", IF(OR(D18="EQUIPAMENTOS",D18="MATERIAL"),"h",""))</f>
        <v>mês</v>
      </c>
      <c r="G18" s="335">
        <f>IF($D18="PESSOAL",VLOOKUP($C18,'TC 07-2024'!$B:$Z,25,FALSE), IF($D18="EQUIPAMENTOS",VLOOKUP($C18,Equip.Info!$A:$I,8,FALSE),VLOOKUP($C18,Mat.Info!$A:$H,8,FALSE)))</f>
        <v>40307.360000000001</v>
      </c>
      <c r="H18" s="336">
        <f>'2.ET'!H19</f>
        <v>1</v>
      </c>
      <c r="I18" s="337">
        <f t="shared" ref="I18:I20" si="5">G18*H18</f>
        <v>40307.360000000001</v>
      </c>
      <c r="J18" s="337">
        <f ca="1">I18*(1+Dados!$C$17)</f>
        <v>58308.626976000007</v>
      </c>
      <c r="K18" s="738" t="str">
        <f>'TC-CustosGerais'!$B$3</f>
        <v>Tabela de Preços de Consultoria - mês de referência: julho de 2024</v>
      </c>
      <c r="L18" s="341" t="str">
        <f>'2.ET'!H19&amp;" "&amp;Recursos!E18&amp;" no período total de "&amp;'2.ET'!$K$7&amp;" meses"</f>
        <v>1 Engenheiro consultor especial no período total de 2 meses</v>
      </c>
    </row>
    <row r="19" spans="1:12" ht="19.5">
      <c r="A19" s="319">
        <f t="shared" si="1"/>
        <v>2</v>
      </c>
      <c r="B19" s="344"/>
      <c r="C19" s="345" t="str">
        <f>'2.ET'!B20</f>
        <v>P8067</v>
      </c>
      <c r="D19" s="333" t="s">
        <v>386</v>
      </c>
      <c r="E19" s="334" t="str">
        <f>IF($D19="PESSOAL",VLOOKUP($C19,'TC 07-2024'!$B:$Z,2,FALSE), IF($D19="EQUIPAMENTOS",VLOOKUP($C19,Equip.Info!$A:$I,2,FALSE),VLOOKUP($C19,Mat.Info!$A:$H,2,FALSE)))</f>
        <v>Engenheiro de projetos sênior</v>
      </c>
      <c r="F19" s="444" t="str">
        <f t="shared" si="4"/>
        <v>mês</v>
      </c>
      <c r="G19" s="335">
        <f>IF($D19="PESSOAL",VLOOKUP($C19,'TC 07-2024'!$B:$Z,25,FALSE), IF($D19="EQUIPAMENTOS",VLOOKUP($C19,Equip.Info!$A:$I,8,FALSE),VLOOKUP($C19,Mat.Info!$A:$H,8,FALSE)))</f>
        <v>29612.73</v>
      </c>
      <c r="H19" s="336">
        <f>'2.ET'!H20</f>
        <v>4</v>
      </c>
      <c r="I19" s="337">
        <f t="shared" si="5"/>
        <v>118450.92</v>
      </c>
      <c r="J19" s="337">
        <f ca="1">I19*(1+Dados!$C$17)</f>
        <v>171351.10087200001</v>
      </c>
      <c r="K19" s="738" t="str">
        <f>'TC-CustosGerais'!$B$3</f>
        <v>Tabela de Preços de Consultoria - mês de referência: julho de 2024</v>
      </c>
      <c r="L19" s="341" t="str">
        <f>'2.ET'!H20&amp;" "&amp;Recursos!E19&amp;" no período total de "&amp;'2.ET'!$K$7&amp;" meses"</f>
        <v>4 Engenheiro de projetos sênior no período total de 2 meses</v>
      </c>
    </row>
    <row r="20" spans="1:12" ht="19.5">
      <c r="A20" s="319">
        <f t="shared" si="1"/>
        <v>2</v>
      </c>
      <c r="B20" s="344"/>
      <c r="C20" s="345" t="str">
        <f>'2.ET'!B21</f>
        <v>P8066</v>
      </c>
      <c r="D20" s="333" t="s">
        <v>386</v>
      </c>
      <c r="E20" s="334" t="str">
        <f>IF($D20="PESSOAL",VLOOKUP($C20,'TC 07-2024'!$B:$Z,2,FALSE), IF($D20="EQUIPAMENTOS",VLOOKUP($C20,Equip.Info!$A:$I,2,FALSE),VLOOKUP($C20,Mat.Info!$A:$H,2,FALSE)))</f>
        <v>Engenheiro de projetos pleno</v>
      </c>
      <c r="F20" s="444" t="str">
        <f t="shared" si="4"/>
        <v>mês</v>
      </c>
      <c r="G20" s="335">
        <f>IF($D20="PESSOAL",VLOOKUP($C20,'TC 07-2024'!$B:$Z,25,FALSE), IF($D20="EQUIPAMENTOS",VLOOKUP($C20,Equip.Info!$A:$I,8,FALSE),VLOOKUP($C20,Mat.Info!$A:$H,8,FALSE)))</f>
        <v>23774.68</v>
      </c>
      <c r="H20" s="336">
        <f>'2.ET'!H21</f>
        <v>2</v>
      </c>
      <c r="I20" s="337">
        <f t="shared" si="5"/>
        <v>47549.36</v>
      </c>
      <c r="J20" s="337">
        <f ca="1">I20*(1+Dados!$C$17)</f>
        <v>68784.904176000011</v>
      </c>
      <c r="K20" s="738" t="str">
        <f>'TC-CustosGerais'!$B$3</f>
        <v>Tabela de Preços de Consultoria - mês de referência: julho de 2024</v>
      </c>
      <c r="L20" s="341" t="str">
        <f>'2.ET'!H21&amp;" "&amp;Recursos!E20&amp;" no período total de "&amp;'2.ET'!$K$7&amp;" meses"</f>
        <v>2 Engenheiro de projetos pleno no período total de 2 meses</v>
      </c>
    </row>
    <row r="21" spans="1:12" ht="19.5">
      <c r="A21" s="319">
        <f t="shared" si="1"/>
        <v>2</v>
      </c>
      <c r="B21" s="344"/>
      <c r="C21" s="345" t="str">
        <f>'2.ET'!B22</f>
        <v>P8059</v>
      </c>
      <c r="D21" s="333" t="s">
        <v>386</v>
      </c>
      <c r="E21" s="334" t="str">
        <f>IF($D21="PESSOAL",VLOOKUP($C21,'TC 07-2024'!$B:$Z,2,FALSE), IF($D21="EQUIPAMENTOS",VLOOKUP($C21,Equip.Info!$A:$I,2,FALSE),VLOOKUP($C21,Mat.Info!$A:$H,2,FALSE)))</f>
        <v>Engenheiro ambiental sênior</v>
      </c>
      <c r="F21" s="444" t="str">
        <f t="shared" ref="F21:F22" si="6">IF(D21="PESSOAL","mês", IF(OR(D21="EQUIPAMENTOS",D21="MATERIAL"),"h",""))</f>
        <v>mês</v>
      </c>
      <c r="G21" s="335">
        <f>IF($D21="PESSOAL",VLOOKUP($C21,'TC 07-2024'!$B:$Z,25,FALSE), IF($D21="EQUIPAMENTOS",VLOOKUP($C21,Equip.Info!$A:$I,8,FALSE),VLOOKUP($C21,Mat.Info!$A:$H,8,FALSE)))</f>
        <v>27612.14</v>
      </c>
      <c r="H21" s="336">
        <f>'2.ET'!H22</f>
        <v>2</v>
      </c>
      <c r="I21" s="337">
        <f t="shared" ref="I21:I22" si="7">G21*H21</f>
        <v>55224.28</v>
      </c>
      <c r="J21" s="337">
        <f ca="1">I21*(1+Dados!$C$17)</f>
        <v>79887.443448000005</v>
      </c>
      <c r="K21" s="738" t="str">
        <f>'TC-CustosGerais'!$B$3</f>
        <v>Tabela de Preços de Consultoria - mês de referência: julho de 2024</v>
      </c>
      <c r="L21" s="341" t="str">
        <f>'2.ET'!H22&amp;" "&amp;Recursos!E21&amp;" no período total de "&amp;'2.ET'!$K$7&amp;" meses"</f>
        <v>2 Engenheiro ambiental sênior no período total de 2 meses</v>
      </c>
    </row>
    <row r="22" spans="1:12" ht="19.5">
      <c r="A22" s="319">
        <f t="shared" si="1"/>
        <v>2</v>
      </c>
      <c r="B22" s="344"/>
      <c r="C22" s="345" t="str">
        <f>'2.ET'!B23</f>
        <v>P8155</v>
      </c>
      <c r="D22" s="333" t="s">
        <v>386</v>
      </c>
      <c r="E22" s="334" t="str">
        <f>IF($D22="PESSOAL",VLOOKUP($C22,'TC 07-2024'!$B:$Z,2,FALSE), IF($D22="EQUIPAMENTOS",VLOOKUP($C22,Equip.Info!$A:$I,2,FALSE),VLOOKUP($C22,Mat.Info!$A:$H,2,FALSE)))</f>
        <v>Técnico em geoprocessamento</v>
      </c>
      <c r="F22" s="444" t="str">
        <f t="shared" si="6"/>
        <v>mês</v>
      </c>
      <c r="G22" s="335">
        <f>IF($D22="PESSOAL",VLOOKUP($C22,'TC 07-2024'!$B:$Z,25,FALSE), IF($D22="EQUIPAMENTOS",VLOOKUP($C22,Equip.Info!$A:$I,8,FALSE),VLOOKUP($C22,Mat.Info!$A:$H,8,FALSE)))</f>
        <v>6292.64</v>
      </c>
      <c r="H22" s="336">
        <f>'2.ET'!H23</f>
        <v>4</v>
      </c>
      <c r="I22" s="337">
        <f t="shared" si="7"/>
        <v>25170.560000000001</v>
      </c>
      <c r="J22" s="337">
        <f ca="1">I22*(1+Dados!$C$17)</f>
        <v>36411.732096000007</v>
      </c>
      <c r="K22" s="738" t="str">
        <f>'TC-CustosGerais'!$B$3</f>
        <v>Tabela de Preços de Consultoria - mês de referência: julho de 2024</v>
      </c>
      <c r="L22" s="341" t="str">
        <f>'2.ET'!H23&amp;" "&amp;Recursos!E22&amp;" no período total de "&amp;'2.ET'!$K$7&amp;" meses"</f>
        <v>4 Técnico em geoprocessamento no período total de 2 meses</v>
      </c>
    </row>
    <row r="23" spans="1:12" ht="19.5">
      <c r="A23" s="319">
        <f t="shared" si="1"/>
        <v>2</v>
      </c>
      <c r="B23" s="344"/>
      <c r="C23" s="345" t="str">
        <f>'2.ET'!B24</f>
        <v>P8191</v>
      </c>
      <c r="D23" s="333" t="s">
        <v>386</v>
      </c>
      <c r="E23" s="334" t="str">
        <f>IF($D23="PESSOAL",VLOOKUP($C23,'TC 07-2024'!$B:$Z,2,FALSE), IF($D23="EQUIPAMENTOS",VLOOKUP($C23,Equip.Info!$A:$I,2,FALSE),VLOOKUP($C23,Mat.Info!$A:$H,2,FALSE)))</f>
        <v>Arqueólogo sênior</v>
      </c>
      <c r="F23" s="444" t="str">
        <f t="shared" ref="F23" si="8">IF(D23="PESSOAL","mês", IF(OR(D23="EQUIPAMENTOS",D23="MATERIAL"),"h",""))</f>
        <v>mês</v>
      </c>
      <c r="G23" s="335">
        <f>IF($D23="PESSOAL",VLOOKUP($C23,'TC 07-2024'!$B:$Z,25,FALSE), IF($D23="EQUIPAMENTOS",VLOOKUP($C23,Equip.Info!$A:$I,8,FALSE),VLOOKUP($C23,Mat.Info!$A:$H,8,FALSE)))</f>
        <v>11394.86</v>
      </c>
      <c r="H23" s="336">
        <f>'2.ET'!H24</f>
        <v>1.5</v>
      </c>
      <c r="I23" s="337">
        <f t="shared" ref="I23" si="9">G23*H23</f>
        <v>17092.29</v>
      </c>
      <c r="J23" s="337">
        <f ca="1">I23*(1+Dados!$C$17)</f>
        <v>24725.706714000004</v>
      </c>
      <c r="K23" s="738" t="str">
        <f>'TC-CustosGerais'!$B$3</f>
        <v>Tabela de Preços de Consultoria - mês de referência: julho de 2024</v>
      </c>
      <c r="L23" s="341" t="str">
        <f>'2.ET'!H24&amp;" "&amp;Recursos!E23&amp;" no período total de "&amp;'2.ET'!$K$7&amp;" meses"</f>
        <v>1,5 Arqueólogo sênior no período total de 2 meses</v>
      </c>
    </row>
    <row r="24" spans="1:12">
      <c r="A24" s="319">
        <f t="shared" si="1"/>
        <v>2</v>
      </c>
      <c r="B24" s="346"/>
      <c r="C24" s="347" t="str">
        <f>'2.ET'!$B$12</f>
        <v>EQSF002</v>
      </c>
      <c r="D24" s="333" t="s">
        <v>388</v>
      </c>
      <c r="E24" s="334" t="str">
        <f>IF(D24="PESSOAL",VLOOKUP($C24,'TC 07-2024'!$B:$Z,2,FALSE), IF(D24="EQUIPAMENTOS",VLOOKUP($C24,Equip.Info!A:I,2,FALSE),VLOOKUP($C24,Mat.Info!A:H,2,FALSE)))</f>
        <v>Desktop completo, processador Intel Core i5, 16GB memória, Resolução 3.840x2.160 (4K), PV GPU de 4GB e Sistema Operacional.</v>
      </c>
      <c r="F24" s="444" t="str">
        <f t="shared" ref="F24:F25" si="10">IF(D24="PESSOAL","mês", IF(OR(D24="EQUIPAMENTOS",D24="MATERIAL"),"h",""))</f>
        <v>h</v>
      </c>
      <c r="G24" s="335">
        <f>IF($D24="PESSOAL",VLOOKUP($C24,'TC 07-2024'!$B:$Z,25,FALSE), IF($D24="EQUIPAMENTOS",VLOOKUP($C24,Equip.Info!$A:$I,8,FALSE),VLOOKUP($C24,Mat.Info!$A:$H,8,FALSE)))</f>
        <v>0.187</v>
      </c>
      <c r="H24" s="338">
        <f>'2.ET'!F12</f>
        <v>2828.5950000000003</v>
      </c>
      <c r="I24" s="337">
        <f t="shared" ref="I24:I25" si="11">G24*H24</f>
        <v>528.94726500000002</v>
      </c>
      <c r="J24" s="337">
        <f ca="1">I24*(1+Dados!$C$17)</f>
        <v>765.17511354900012</v>
      </c>
      <c r="K24" s="739" t="s">
        <v>576</v>
      </c>
      <c r="L24" s="341" t="s">
        <v>487</v>
      </c>
    </row>
    <row r="25" spans="1:12" ht="25.5">
      <c r="A25" s="319">
        <f t="shared" si="1"/>
        <v>2</v>
      </c>
      <c r="B25" s="346"/>
      <c r="C25" s="347" t="str">
        <f>'2.ET'!$B$31</f>
        <v>MTSF001</v>
      </c>
      <c r="D25" s="333" t="s">
        <v>484</v>
      </c>
      <c r="E25" s="334" t="str">
        <f>IF(D25="PESSOAL",VLOOKUP($C25,'TC 07-2024'!$B:$Z,2,FALSE), IF(D25="EQUIPAMENTOS",VLOOKUP($C25,Equip.Info!A:I,2,FALSE),VLOOKUP($C25,Mat.Info!A:H,2,FALSE)))</f>
        <v>Pacote Microsoft 365 Business Basic</v>
      </c>
      <c r="F25" s="444" t="str">
        <f t="shared" si="10"/>
        <v>h</v>
      </c>
      <c r="G25" s="335">
        <f>IF($D25="PESSOAL",VLOOKUP($C25,'TC 07-2024'!$B:$Z,25,FALSE), IF($D25="EQUIPAMENTOS",VLOOKUP($C25,Equip.Info!$A:$I,8,FALSE),VLOOKUP($C25,Mat.Info!$A:$H,8,FALSE)))</f>
        <v>0.26637076004164612</v>
      </c>
      <c r="H25" s="338">
        <f>'2.ET'!I31</f>
        <v>2828.5950000000003</v>
      </c>
      <c r="I25" s="337">
        <f t="shared" si="11"/>
        <v>753.45500000000004</v>
      </c>
      <c r="J25" s="337">
        <f ca="1">I25*(1+Dados!$C$17)</f>
        <v>1089.9480030000002</v>
      </c>
      <c r="K25" s="739" t="s">
        <v>576</v>
      </c>
      <c r="L25" s="341" t="s">
        <v>488</v>
      </c>
    </row>
    <row r="26" spans="1:12" ht="15">
      <c r="A26" s="319">
        <v>3</v>
      </c>
      <c r="B26" s="342">
        <f>A26</f>
        <v>3</v>
      </c>
      <c r="C26" s="343" t="str">
        <f>'Resumo'!C10</f>
        <v>Dimensão de Mercado e Demanda (EMD)</v>
      </c>
      <c r="D26" s="328"/>
      <c r="E26" s="329"/>
      <c r="F26" s="443"/>
      <c r="G26" s="330"/>
      <c r="H26" s="331"/>
      <c r="I26" s="332">
        <f>SUM(I27:I34)</f>
        <v>470664.48007999995</v>
      </c>
      <c r="J26" s="332">
        <f ca="1">ROUND(SUM(J27:J33),2)+J34</f>
        <v>680863.23360000004</v>
      </c>
      <c r="K26" s="740"/>
      <c r="L26" s="453"/>
    </row>
    <row r="27" spans="1:12" ht="19.5">
      <c r="A27" s="319">
        <f t="shared" si="1"/>
        <v>3</v>
      </c>
      <c r="B27" s="344"/>
      <c r="C27" s="345" t="str">
        <f>'3.EMD'!B18</f>
        <v>P8060</v>
      </c>
      <c r="D27" s="333" t="s">
        <v>386</v>
      </c>
      <c r="E27" s="334" t="str">
        <f>IF($D27="PESSOAL",VLOOKUP($C27,'TC 07-2024'!$B:$Z,2,FALSE), IF($D27="EQUIPAMENTOS",VLOOKUP($C27,Equip.Info!$A:$I,2,FALSE),VLOOKUP($C27,Mat.Info!$A:$H,2,FALSE)))</f>
        <v>Engenheiro consultor especial</v>
      </c>
      <c r="F27" s="444" t="str">
        <f>IF(D27="PESSOAL","mês", IF(OR(D27="EQUIPAMENTOS",D27="MATERIAL"),"h",""))</f>
        <v>mês</v>
      </c>
      <c r="G27" s="335">
        <f>IF($D27="PESSOAL",VLOOKUP($C27,'TC 07-2024'!$B:$Z,25,FALSE), IF($D27="EQUIPAMENTOS",VLOOKUP($C27,Equip.Info!$A:$I,8,FALSE),VLOOKUP($C27,Mat.Info!$A:$H,8,FALSE)))</f>
        <v>40307.360000000001</v>
      </c>
      <c r="H27" s="338">
        <f>'3.EMD'!H18</f>
        <v>3</v>
      </c>
      <c r="I27" s="337">
        <f t="shared" ref="I27:I33" si="12">G27*H27</f>
        <v>120922.08</v>
      </c>
      <c r="J27" s="337">
        <f ca="1">I27*(1+Dados!$C$17)</f>
        <v>174925.88092800003</v>
      </c>
      <c r="K27" s="738" t="str">
        <f>'TC-CustosGerais'!$B$3</f>
        <v>Tabela de Preços de Consultoria - mês de referência: julho de 2024</v>
      </c>
      <c r="L27" s="341" t="str">
        <f>'3.EMD'!H18&amp;" "&amp;Recursos!E27&amp;" no período total de "&amp;'3.EMD'!$K$7&amp;" meses"</f>
        <v>3 Engenheiro consultor especial no período total de 4 meses</v>
      </c>
    </row>
    <row r="28" spans="1:12" ht="19.5">
      <c r="A28" s="319">
        <f t="shared" si="1"/>
        <v>3</v>
      </c>
      <c r="B28" s="344"/>
      <c r="C28" s="345" t="str">
        <f>'3.EMD'!B19</f>
        <v>P8067</v>
      </c>
      <c r="D28" s="333" t="s">
        <v>386</v>
      </c>
      <c r="E28" s="334" t="str">
        <f>IF(D28="PESSOAL",VLOOKUP($C28,'TC 07-2024'!$B:$Z,2,FALSE), IF(D28="EQUIPAMENTOS",VLOOKUP($C28,Equip.Info!A:I,2,FALSE),VLOOKUP($C28,Mat.Info!A:H,2,FALSE)))</f>
        <v>Engenheiro de projetos sênior</v>
      </c>
      <c r="F28" s="444" t="str">
        <f t="shared" ref="F28:F33" si="13">IF(D28="PESSOAL","mês", IF(OR(D28="EQUIPAMENTOS",D28="MATERIAL"),"h",""))</f>
        <v>mês</v>
      </c>
      <c r="G28" s="335">
        <f>IF($D28="PESSOAL",VLOOKUP($C28,'TC 07-2024'!$B:$Z,25,FALSE), IF($D28="EQUIPAMENTOS",VLOOKUP($C28,Equip.Info!$A:$I,8,FALSE),VLOOKUP($C28,Mat.Info!$A:$H,8,FALSE)))</f>
        <v>29612.73</v>
      </c>
      <c r="H28" s="338">
        <f>'3.EMD'!H19</f>
        <v>4</v>
      </c>
      <c r="I28" s="337">
        <f t="shared" si="12"/>
        <v>118450.92</v>
      </c>
      <c r="J28" s="337">
        <f ca="1">I28*(1+Dados!$C$17)</f>
        <v>171351.10087200001</v>
      </c>
      <c r="K28" s="738" t="str">
        <f>'TC-CustosGerais'!$B$3</f>
        <v>Tabela de Preços de Consultoria - mês de referência: julho de 2024</v>
      </c>
      <c r="L28" s="341" t="str">
        <f>'3.EMD'!H19&amp;" "&amp;Recursos!E28&amp;" no período total de "&amp;'3.EMD'!$K$7&amp;" meses"</f>
        <v>4 Engenheiro de projetos sênior no período total de 4 meses</v>
      </c>
    </row>
    <row r="29" spans="1:12" ht="19.5">
      <c r="A29" s="319">
        <f t="shared" si="1"/>
        <v>3</v>
      </c>
      <c r="B29" s="344"/>
      <c r="C29" s="345" t="str">
        <f>'3.EMD'!B20</f>
        <v>P8066</v>
      </c>
      <c r="D29" s="333" t="s">
        <v>386</v>
      </c>
      <c r="E29" s="334" t="str">
        <f>IF(D29="PESSOAL",VLOOKUP($C29,'TC 07-2024'!$B:$Z,2,FALSE), IF(D29="EQUIPAMENTOS",VLOOKUP($C29,Equip.Info!A:I,2,FALSE),VLOOKUP($C29,Mat.Info!A:H,2,FALSE)))</f>
        <v>Engenheiro de projetos pleno</v>
      </c>
      <c r="F29" s="444" t="str">
        <f t="shared" si="13"/>
        <v>mês</v>
      </c>
      <c r="G29" s="335">
        <f>IF($D29="PESSOAL",VLOOKUP($C29,'TC 07-2024'!$B:$Z,25,FALSE), IF($D29="EQUIPAMENTOS",VLOOKUP($C29,Equip.Info!$A:$I,8,FALSE),VLOOKUP($C29,Mat.Info!$A:$H,8,FALSE)))</f>
        <v>23774.68</v>
      </c>
      <c r="H29" s="338">
        <f>'3.EMD'!H20</f>
        <v>4</v>
      </c>
      <c r="I29" s="337">
        <f t="shared" si="12"/>
        <v>95098.72</v>
      </c>
      <c r="J29" s="337">
        <f ca="1">I29*(1+Dados!$C$17)</f>
        <v>137569.80835200002</v>
      </c>
      <c r="K29" s="738" t="str">
        <f>'TC-CustosGerais'!$B$3</f>
        <v>Tabela de Preços de Consultoria - mês de referência: julho de 2024</v>
      </c>
      <c r="L29" s="341" t="str">
        <f>'3.EMD'!H20&amp;" "&amp;Recursos!E29&amp;" no período total de "&amp;'3.EMD'!$K$7&amp;" meses"</f>
        <v>4 Engenheiro de projetos pleno no período total de 4 meses</v>
      </c>
    </row>
    <row r="30" spans="1:12" ht="19.5">
      <c r="A30" s="319">
        <f t="shared" si="1"/>
        <v>3</v>
      </c>
      <c r="B30" s="344"/>
      <c r="C30" s="345" t="str">
        <f>'3.EMD'!B21</f>
        <v>P8047</v>
      </c>
      <c r="D30" s="333" t="s">
        <v>386</v>
      </c>
      <c r="E30" s="334" t="str">
        <f>IF(D30="PESSOAL",VLOOKUP($C30,'TC 07-2024'!$B:$Z,2,FALSE), IF(D30="EQUIPAMENTOS",VLOOKUP($C30,Equip.Info!A:I,2,FALSE),VLOOKUP($C30,Mat.Info!A:H,2,FALSE)))</f>
        <v>Economista sênior</v>
      </c>
      <c r="F30" s="444" t="str">
        <f t="shared" si="13"/>
        <v>mês</v>
      </c>
      <c r="G30" s="335">
        <f>IF($D30="PESSOAL",VLOOKUP($C30,'TC 07-2024'!$B:$Z,25,FALSE), IF($D30="EQUIPAMENTOS",VLOOKUP($C30,Equip.Info!$A:$I,8,FALSE),VLOOKUP($C30,Mat.Info!$A:$H,8,FALSE)))</f>
        <v>19679.189999999999</v>
      </c>
      <c r="H30" s="338">
        <f>'3.EMD'!H21</f>
        <v>3</v>
      </c>
      <c r="I30" s="337">
        <f t="shared" si="12"/>
        <v>59037.569999999992</v>
      </c>
      <c r="J30" s="337">
        <f ca="1">I30*(1+Dados!$C$17)</f>
        <v>85403.748761999988</v>
      </c>
      <c r="K30" s="738" t="str">
        <f>'TC-CustosGerais'!$B$3</f>
        <v>Tabela de Preços de Consultoria - mês de referência: julho de 2024</v>
      </c>
      <c r="L30" s="341" t="str">
        <f>'3.EMD'!H21&amp;" "&amp;Recursos!E30&amp;" no período total de "&amp;'3.EMD'!$K$7&amp;" meses"</f>
        <v>3 Economista sênior no período total de 4 meses</v>
      </c>
    </row>
    <row r="31" spans="1:12" ht="19.5">
      <c r="A31" s="319">
        <f t="shared" si="1"/>
        <v>3</v>
      </c>
      <c r="B31" s="344"/>
      <c r="C31" s="345" t="str">
        <f>'3.EMD'!B22</f>
        <v>P8061</v>
      </c>
      <c r="D31" s="333" t="s">
        <v>386</v>
      </c>
      <c r="E31" s="334" t="str">
        <f>IF(D31="PESSOAL",VLOOKUP($C31,'TC 07-2024'!$B:$Z,2,FALSE), IF(D31="EQUIPAMENTOS",VLOOKUP($C31,Equip.Info!A:I,2,FALSE),VLOOKUP($C31,Mat.Info!A:H,2,FALSE)))</f>
        <v>Engenheiro coordenador</v>
      </c>
      <c r="F31" s="444" t="str">
        <f t="shared" si="13"/>
        <v>mês</v>
      </c>
      <c r="G31" s="335">
        <f>IF($D31="PESSOAL",VLOOKUP($C31,'TC 07-2024'!$B:$Z,25,FALSE), IF($D31="EQUIPAMENTOS",VLOOKUP($C31,Equip.Info!$A:$I,8,FALSE),VLOOKUP($C31,Mat.Info!$A:$H,8,FALSE)))</f>
        <v>33767.71</v>
      </c>
      <c r="H31" s="338">
        <f>'3.EMD'!H22</f>
        <v>2</v>
      </c>
      <c r="I31" s="337">
        <f t="shared" si="12"/>
        <v>67535.42</v>
      </c>
      <c r="J31" s="337">
        <f ca="1">I31*(1+Dados!$C$17)</f>
        <v>97696.738572000002</v>
      </c>
      <c r="K31" s="738" t="str">
        <f>'TC-CustosGerais'!$B$3</f>
        <v>Tabela de Preços de Consultoria - mês de referência: julho de 2024</v>
      </c>
      <c r="L31" s="341" t="str">
        <f>'3.EMD'!H22&amp;" "&amp;Recursos!E31&amp;" no período total de "&amp;'3.EMD'!$K$7&amp;" meses"</f>
        <v>2 Engenheiro coordenador no período total de 4 meses</v>
      </c>
    </row>
    <row r="32" spans="1:12">
      <c r="A32" s="319">
        <f t="shared" si="1"/>
        <v>3</v>
      </c>
      <c r="B32" s="346"/>
      <c r="C32" s="347" t="str">
        <f>'3.EMD'!$B$12</f>
        <v>EQSF002</v>
      </c>
      <c r="D32" s="333" t="s">
        <v>388</v>
      </c>
      <c r="E32" s="334" t="str">
        <f>IF(D32="PESSOAL",VLOOKUP($C32,'TC 07-2024'!$B:$Z,2,FALSE), IF(D32="EQUIPAMENTOS",VLOOKUP($C32,Equip.Info!A:I,2,FALSE),VLOOKUP($C32,Mat.Info!A:H,2,FALSE)))</f>
        <v>Desktop completo, processador Intel Core i5, 16GB memória, Resolução 3.840x2.160 (4K), PV GPU de 4GB e Sistema Operacional.</v>
      </c>
      <c r="F32" s="444" t="str">
        <f t="shared" si="13"/>
        <v>h</v>
      </c>
      <c r="G32" s="335">
        <f>IF($D32="PESSOAL",VLOOKUP($C32,'TC 07-2024'!$B:$Z,25,FALSE), IF($D32="EQUIPAMENTOS",VLOOKUP($C32,Equip.Info!$A:$I,8,FALSE),VLOOKUP($C32,Mat.Info!$A:$H,8,FALSE)))</f>
        <v>0.187</v>
      </c>
      <c r="H32" s="338">
        <f>'3.EMD'!F12</f>
        <v>2919.84</v>
      </c>
      <c r="I32" s="337">
        <f t="shared" si="12"/>
        <v>546.01008000000002</v>
      </c>
      <c r="J32" s="337">
        <f ca="1">I32*(1+Dados!$C$17)</f>
        <v>789.85818172800009</v>
      </c>
      <c r="K32" s="739" t="s">
        <v>576</v>
      </c>
      <c r="L32" s="341" t="s">
        <v>487</v>
      </c>
    </row>
    <row r="33" spans="1:17" ht="25.5">
      <c r="A33" s="319">
        <f t="shared" si="1"/>
        <v>3</v>
      </c>
      <c r="B33" s="346"/>
      <c r="C33" s="347" t="str">
        <f>'3.EMD'!$B$31</f>
        <v>MTSF001</v>
      </c>
      <c r="D33" s="333" t="s">
        <v>484</v>
      </c>
      <c r="E33" s="334" t="str">
        <f>IF(D33="PESSOAL",VLOOKUP($C33,'TC 07-2024'!$B:$Z,2,FALSE), IF(D33="EQUIPAMENTOS",VLOOKUP($C33,Equip.Info!A:I,2,FALSE),VLOOKUP($C33,Mat.Info!A:H,2,FALSE)))</f>
        <v>Pacote Microsoft 365 Business Basic</v>
      </c>
      <c r="F33" s="444" t="str">
        <f t="shared" si="13"/>
        <v>h</v>
      </c>
      <c r="G33" s="335">
        <f>IF($D33="PESSOAL",VLOOKUP($C33,'TC 07-2024'!$B:$Z,25,FALSE), IF($D33="EQUIPAMENTOS",VLOOKUP($C33,Equip.Info!$A:$I,8,FALSE),VLOOKUP($C33,Mat.Info!$A:$H,8,FALSE)))</f>
        <v>0.26637076004164612</v>
      </c>
      <c r="H33" s="338">
        <f>'3.EMD'!I31</f>
        <v>2919.84</v>
      </c>
      <c r="I33" s="337">
        <f t="shared" si="12"/>
        <v>777.76</v>
      </c>
      <c r="J33" s="337">
        <f ca="1">I33*(1+Dados!$C$17)</f>
        <v>1125.107616</v>
      </c>
      <c r="K33" s="739" t="s">
        <v>576</v>
      </c>
      <c r="L33" s="341" t="s">
        <v>488</v>
      </c>
    </row>
    <row r="34" spans="1:17" ht="25.5">
      <c r="A34" s="319">
        <f t="shared" si="1"/>
        <v>3</v>
      </c>
      <c r="B34" s="348"/>
      <c r="C34" s="349"/>
      <c r="D34" s="444" t="s">
        <v>56250</v>
      </c>
      <c r="E34" s="334" t="s">
        <v>56251</v>
      </c>
      <c r="F34" s="514" t="s">
        <v>56252</v>
      </c>
      <c r="G34" s="335"/>
      <c r="H34" s="336"/>
      <c r="I34" s="337">
        <f>SUMIFS('Diárias e Passagens'!O:O,'Diárias e Passagens'!A:A,A34)</f>
        <v>8296</v>
      </c>
      <c r="J34" s="337">
        <f ca="1">I34*(1+Dados!$C$17)</f>
        <v>12000.993600000002</v>
      </c>
      <c r="K34" s="739" t="str">
        <f>"Cotação e "&amp;Diárias!$I$6</f>
        <v>Cotação e Decreto Nº 11.872, de 29 de dezembro de 2023</v>
      </c>
      <c r="L34" s="341" t="s">
        <v>56253</v>
      </c>
    </row>
    <row r="35" spans="1:17" s="339" customFormat="1" ht="15">
      <c r="A35" s="319">
        <v>4</v>
      </c>
      <c r="B35" s="342">
        <f>A35</f>
        <v>4</v>
      </c>
      <c r="C35" s="350" t="str">
        <f>'Resumo'!C11</f>
        <v>Dimensão de Engenharia (EEN)</v>
      </c>
      <c r="D35" s="328"/>
      <c r="E35" s="329"/>
      <c r="F35" s="443"/>
      <c r="G35" s="330"/>
      <c r="H35" s="331"/>
      <c r="I35" s="332">
        <f>SUM(I38:I53)</f>
        <v>1293964.4155246667</v>
      </c>
      <c r="J35" s="332">
        <f ca="1">ROUNDUP(SUM(J38:J52,J55:J62,0.01),2)+J53+J63</f>
        <v>2445424.9135999996</v>
      </c>
      <c r="K35" s="741"/>
      <c r="L35" s="454"/>
      <c r="Q35" s="340"/>
    </row>
    <row r="36" spans="1:17" s="339" customFormat="1" ht="15">
      <c r="A36" s="319" t="s">
        <v>56237</v>
      </c>
      <c r="B36" s="351"/>
      <c r="C36" s="352" t="str">
        <f>A35&amp;".1.4 Dimensão de Engenharia (EEN) - Serviços de Campo"</f>
        <v>4.1.4 Dimensão de Engenharia (EEN) - Serviços de Campo</v>
      </c>
      <c r="D36" s="328"/>
      <c r="E36" s="329"/>
      <c r="F36" s="443"/>
      <c r="G36" s="330"/>
      <c r="H36" s="331"/>
      <c r="I36" s="332"/>
      <c r="J36" s="332"/>
      <c r="K36" s="741"/>
      <c r="L36" s="454"/>
      <c r="Q36" s="340"/>
    </row>
    <row r="37" spans="1:17" s="339" customFormat="1" ht="15">
      <c r="A37" s="319" t="str">
        <f t="shared" si="1"/>
        <v>4.1.4</v>
      </c>
      <c r="B37" s="351"/>
      <c r="C37" s="352" t="s">
        <v>56255</v>
      </c>
      <c r="D37" s="328"/>
      <c r="E37" s="329"/>
      <c r="F37" s="443"/>
      <c r="G37" s="330"/>
      <c r="H37" s="331"/>
      <c r="I37" s="332"/>
      <c r="J37" s="332"/>
      <c r="K37" s="741"/>
      <c r="L37" s="454"/>
      <c r="Q37" s="340"/>
    </row>
    <row r="38" spans="1:17" ht="19.5">
      <c r="A38" s="319" t="str">
        <f t="shared" si="1"/>
        <v>4.1.4</v>
      </c>
      <c r="B38" s="344"/>
      <c r="C38" s="345" t="str">
        <f>'4.1.EEN.Esc.Campo'!B18</f>
        <v>P8066</v>
      </c>
      <c r="D38" s="333" t="s">
        <v>386</v>
      </c>
      <c r="E38" s="334" t="str">
        <f>IF(D38="PESSOAL",VLOOKUP($C38,'TC 07-2024'!$B:$Z,2,FALSE), IF(D38="EQUIPAMENTOS",VLOOKUP($C38,Equip.Info!A:I,2,FALSE),VLOOKUP($C38,Mat.Info!A:H,2,FALSE)))</f>
        <v>Engenheiro de projetos pleno</v>
      </c>
      <c r="F38" s="444" t="str">
        <f t="shared" ref="F38:F40" si="14">IF(D38="PESSOAL","mês", IF(OR(D38="EQUIPAMENTOS",D38="MATERIAL"),"h",""))</f>
        <v>mês</v>
      </c>
      <c r="G38" s="335">
        <f>IF($D38="PESSOAL",VLOOKUP($C38,'TC 07-2024'!$B:$Z,25,FALSE), IF($D38="EQUIPAMENTOS",VLOOKUP($C38,Equip.Info!$A:$I,8,FALSE),VLOOKUP($C38,Mat.Info!$A:$H,8,FALSE)))</f>
        <v>23774.68</v>
      </c>
      <c r="H38" s="338">
        <f>'4.1.EEN.Esc.Campo'!H18</f>
        <v>4</v>
      </c>
      <c r="I38" s="337">
        <f t="shared" ref="I38:I40" si="15">G38*H38</f>
        <v>95098.72</v>
      </c>
      <c r="J38" s="337">
        <f ca="1">I38*(1+Dados!$C$17)</f>
        <v>137569.80835200002</v>
      </c>
      <c r="K38" s="738" t="str">
        <f>'TC-CustosGerais'!$B$3</f>
        <v>Tabela de Preços de Consultoria - mês de referência: julho de 2024</v>
      </c>
      <c r="L38" s="341" t="str">
        <f>'4.1.EEN.Esc.Campo'!H18&amp;" "&amp;Recursos!E38&amp;" no período total de "&amp;'4.1.EEN.Esc.Campo'!K7&amp;" meses"</f>
        <v>4 Engenheiro de projetos pleno no período total de 4 meses</v>
      </c>
    </row>
    <row r="39" spans="1:17">
      <c r="A39" s="319" t="str">
        <f t="shared" si="1"/>
        <v>4.1.4</v>
      </c>
      <c r="B39" s="346"/>
      <c r="C39" s="347" t="str">
        <f>'4.1.EEN.Esc.Campo'!B12</f>
        <v>EQSF001</v>
      </c>
      <c r="D39" s="333" t="s">
        <v>388</v>
      </c>
      <c r="E39" s="334" t="str">
        <f>IF(D39="PESSOAL",VLOOKUP($C39,'TC 07-2024'!$B:$Z,2,FALSE), IF(D39="EQUIPAMENTOS",VLOOKUP($C39,Equip.Info!A:I,2,FALSE),VLOOKUP($C39,Mat.Info!A:H,2,FALSE)))</f>
        <v>Laptop completo, processador Intel Core i5, 16GB memória, Resolução 3.840x2.160 (4K), PV GPU de 4GB e Sistema Operacional.</v>
      </c>
      <c r="F39" s="444" t="str">
        <f t="shared" si="14"/>
        <v>h</v>
      </c>
      <c r="G39" s="335">
        <f>IF($D39="PESSOAL",VLOOKUP($C39,'TC 07-2024'!$B:$Z,25,FALSE), IF($D39="EQUIPAMENTOS",VLOOKUP($C39,Equip.Info!$A:$I,8,FALSE),VLOOKUP($C39,Mat.Info!$A:$H,8,FALSE)))</f>
        <v>0.46229999999999999</v>
      </c>
      <c r="H39" s="338">
        <f>'4.1.EEN.Esc.Campo'!F12</f>
        <v>729.96</v>
      </c>
      <c r="I39" s="337">
        <f t="shared" si="15"/>
        <v>337.460508</v>
      </c>
      <c r="J39" s="337">
        <f ca="1">I39*(1+Dados!$C$17)</f>
        <v>488.17037087280005</v>
      </c>
      <c r="K39" s="739" t="s">
        <v>576</v>
      </c>
      <c r="L39" s="341" t="s">
        <v>487</v>
      </c>
    </row>
    <row r="40" spans="1:17" ht="25.5">
      <c r="A40" s="319" t="str">
        <f t="shared" si="1"/>
        <v>4.1.4</v>
      </c>
      <c r="B40" s="346"/>
      <c r="C40" s="347" t="str">
        <f>'4.1.EEN.Esc.Campo'!B31</f>
        <v>MTSF001</v>
      </c>
      <c r="D40" s="333" t="s">
        <v>484</v>
      </c>
      <c r="E40" s="334" t="str">
        <f>IF(D40="PESSOAL",VLOOKUP($C40,'TC 07-2024'!$B:$Z,2,FALSE), IF(D40="EQUIPAMENTOS",VLOOKUP($C40,Equip.Info!A:I,2,FALSE),VLOOKUP($C40,Mat.Info!A:H,2,FALSE)))</f>
        <v>Pacote Microsoft 365 Business Basic</v>
      </c>
      <c r="F40" s="444" t="str">
        <f t="shared" si="14"/>
        <v>h</v>
      </c>
      <c r="G40" s="335">
        <f>IF($D40="PESSOAL",VLOOKUP($C40,'TC 07-2024'!$B:$Z,25,FALSE), IF($D40="EQUIPAMENTOS",VLOOKUP($C40,Equip.Info!$A:$I,8,FALSE),VLOOKUP($C40,Mat.Info!$A:$H,8,FALSE)))</f>
        <v>0.26637076004164612</v>
      </c>
      <c r="H40" s="338">
        <f>'4.1.EEN.Esc.Campo'!I31</f>
        <v>729.96</v>
      </c>
      <c r="I40" s="337">
        <f t="shared" si="15"/>
        <v>194.44</v>
      </c>
      <c r="J40" s="337">
        <f ca="1">I40*(1+Dados!$C$17)</f>
        <v>281.276904</v>
      </c>
      <c r="K40" s="739" t="s">
        <v>576</v>
      </c>
      <c r="L40" s="341" t="s">
        <v>488</v>
      </c>
    </row>
    <row r="41" spans="1:17" s="339" customFormat="1" ht="15">
      <c r="A41" s="319" t="s">
        <v>56222</v>
      </c>
      <c r="B41" s="351"/>
      <c r="C41" s="352" t="str">
        <f>A35&amp;".2 Dimensão de Engenharia (EEN) - Serviços Técnicos"</f>
        <v>4.2 Dimensão de Engenharia (EEN) - Serviços Técnicos</v>
      </c>
      <c r="D41" s="328"/>
      <c r="E41" s="329"/>
      <c r="F41" s="443"/>
      <c r="G41" s="330"/>
      <c r="H41" s="331"/>
      <c r="I41" s="332"/>
      <c r="J41" s="332"/>
      <c r="K41" s="741"/>
      <c r="L41" s="454"/>
      <c r="Q41" s="340"/>
    </row>
    <row r="42" spans="1:17" s="339" customFormat="1" ht="15">
      <c r="A42" s="319" t="str">
        <f t="shared" si="1"/>
        <v>4.2</v>
      </c>
      <c r="B42" s="351"/>
      <c r="C42" s="352" t="s">
        <v>56323</v>
      </c>
      <c r="D42" s="328"/>
      <c r="E42" s="329"/>
      <c r="F42" s="443"/>
      <c r="G42" s="330"/>
      <c r="H42" s="331"/>
      <c r="I42" s="332"/>
      <c r="J42" s="332"/>
      <c r="K42" s="741"/>
      <c r="L42" s="454"/>
      <c r="Q42" s="340"/>
    </row>
    <row r="43" spans="1:17" ht="19.5">
      <c r="A43" s="319" t="str">
        <f t="shared" si="1"/>
        <v>4.2</v>
      </c>
      <c r="B43" s="344"/>
      <c r="C43" s="345" t="str">
        <f>'4.2.EEN.Esc.Elab'!B18</f>
        <v>P8061</v>
      </c>
      <c r="D43" s="333" t="s">
        <v>386</v>
      </c>
      <c r="E43" s="334" t="str">
        <f>IF(D43="PESSOAL",VLOOKUP($C43,'TC 07-2024'!$B:$Z,2,FALSE), IF(D43="EQUIPAMENTOS",VLOOKUP($C43,Equip.Info!A:I,2,FALSE),VLOOKUP($C43,Mat.Info!A:H,2,FALSE)))</f>
        <v>Engenheiro coordenador</v>
      </c>
      <c r="F43" s="444" t="str">
        <f t="shared" ref="F43:F50" si="16">IF(D43="PESSOAL","mês", IF(OR(D43="EQUIPAMENTOS",D43="MATERIAL"),"h",""))</f>
        <v>mês</v>
      </c>
      <c r="G43" s="335">
        <f>IF($D43="PESSOAL",VLOOKUP($C43,'TC 07-2024'!$B:$Z,25,FALSE), IF($D43="EQUIPAMENTOS",VLOOKUP($C43,Equip.Info!$A:$I,8,FALSE),VLOOKUP($C43,Mat.Info!$A:$H,8,FALSE)))</f>
        <v>33767.71</v>
      </c>
      <c r="H43" s="338">
        <f>'4.2.EEN.Esc.Elab'!H18</f>
        <v>2</v>
      </c>
      <c r="I43" s="337">
        <f t="shared" ref="I43:I50" si="17">G43*H43</f>
        <v>67535.42</v>
      </c>
      <c r="J43" s="337">
        <f ca="1">I43*(1+Dados!$C$17)</f>
        <v>97696.738572000002</v>
      </c>
      <c r="K43" s="738" t="str">
        <f>'TC-CustosGerais'!$B$3</f>
        <v>Tabela de Preços de Consultoria - mês de referência: julho de 2024</v>
      </c>
      <c r="L43" s="341" t="str">
        <f>'4.2.EEN.Esc.Elab'!H18&amp;" "&amp;Recursos!E43&amp;" no período total de "&amp;'4.2.EEN.Esc.Elab'!$K$7&amp;" meses"</f>
        <v>2 Engenheiro coordenador no período total de 4 meses</v>
      </c>
    </row>
    <row r="44" spans="1:17" ht="19.5">
      <c r="A44" s="319" t="str">
        <f t="shared" si="1"/>
        <v>4.2</v>
      </c>
      <c r="B44" s="344"/>
      <c r="C44" s="345" t="str">
        <f>'4.2.EEN.Esc.Elab'!B19</f>
        <v>P8060</v>
      </c>
      <c r="D44" s="333" t="s">
        <v>386</v>
      </c>
      <c r="E44" s="334" t="str">
        <f>IF(D44="PESSOAL",VLOOKUP($C44,'TC 07-2024'!$B:$Z,2,FALSE), IF(D44="EQUIPAMENTOS",VLOOKUP($C44,Equip.Info!A:I,2,FALSE),VLOOKUP($C44,Mat.Info!A:H,2,FALSE)))</f>
        <v>Engenheiro consultor especial</v>
      </c>
      <c r="F44" s="444" t="str">
        <f t="shared" si="16"/>
        <v>mês</v>
      </c>
      <c r="G44" s="335">
        <f>IF($D44="PESSOAL",VLOOKUP($C44,'TC 07-2024'!$B:$Z,25,FALSE), IF($D44="EQUIPAMENTOS",VLOOKUP($C44,Equip.Info!$A:$I,8,FALSE),VLOOKUP($C44,Mat.Info!$A:$H,8,FALSE)))</f>
        <v>40307.360000000001</v>
      </c>
      <c r="H44" s="338">
        <f>'4.2.EEN.Esc.Elab'!H19</f>
        <v>4</v>
      </c>
      <c r="I44" s="337">
        <f t="shared" si="17"/>
        <v>161229.44</v>
      </c>
      <c r="J44" s="337">
        <f ca="1">I44*(1+Dados!$C$17)</f>
        <v>233234.50790400003</v>
      </c>
      <c r="K44" s="738" t="str">
        <f>'TC-CustosGerais'!$B$3</f>
        <v>Tabela de Preços de Consultoria - mês de referência: julho de 2024</v>
      </c>
      <c r="L44" s="341" t="str">
        <f>'4.2.EEN.Esc.Elab'!H19&amp;" "&amp;Recursos!E44&amp;" no período total de "&amp;'4.2.EEN.Esc.Elab'!$K$7&amp;" meses"</f>
        <v>4 Engenheiro consultor especial no período total de 4 meses</v>
      </c>
    </row>
    <row r="45" spans="1:17" ht="19.5">
      <c r="A45" s="319" t="str">
        <f t="shared" si="1"/>
        <v>4.2</v>
      </c>
      <c r="B45" s="344"/>
      <c r="C45" s="345" t="str">
        <f>'4.2.EEN.Esc.Elab'!B20</f>
        <v>P8067</v>
      </c>
      <c r="D45" s="333" t="s">
        <v>386</v>
      </c>
      <c r="E45" s="334" t="str">
        <f>IF(D45="PESSOAL",VLOOKUP($C45,'TC 07-2024'!$B:$Z,2,FALSE), IF(D45="EQUIPAMENTOS",VLOOKUP($C45,Equip.Info!A:I,2,FALSE),VLOOKUP($C45,Mat.Info!A:H,2,FALSE)))</f>
        <v>Engenheiro de projetos sênior</v>
      </c>
      <c r="F45" s="444" t="str">
        <f t="shared" si="16"/>
        <v>mês</v>
      </c>
      <c r="G45" s="335">
        <f>IF($D45="PESSOAL",VLOOKUP($C45,'TC 07-2024'!$B:$Z,25,FALSE), IF($D45="EQUIPAMENTOS",VLOOKUP($C45,Equip.Info!$A:$I,8,FALSE),VLOOKUP($C45,Mat.Info!$A:$H,8,FALSE)))</f>
        <v>29612.73</v>
      </c>
      <c r="H45" s="338">
        <f>'4.2.EEN.Esc.Elab'!H20</f>
        <v>15</v>
      </c>
      <c r="I45" s="337">
        <f t="shared" si="17"/>
        <v>444190.95</v>
      </c>
      <c r="J45" s="337">
        <f ca="1">I45*(1+Dados!$C$17)</f>
        <v>642566.6282700001</v>
      </c>
      <c r="K45" s="738" t="str">
        <f>'TC-CustosGerais'!$B$3</f>
        <v>Tabela de Preços de Consultoria - mês de referência: julho de 2024</v>
      </c>
      <c r="L45" s="341" t="str">
        <f>'4.2.EEN.Esc.Elab'!H20&amp;" "&amp;Recursos!E45&amp;" no período total de "&amp;'4.2.EEN.Esc.Elab'!$K$7&amp;" meses"</f>
        <v>15 Engenheiro de projetos sênior no período total de 4 meses</v>
      </c>
    </row>
    <row r="46" spans="1:17" ht="19.5">
      <c r="A46" s="319" t="str">
        <f t="shared" si="1"/>
        <v>4.2</v>
      </c>
      <c r="B46" s="344"/>
      <c r="C46" s="345" t="str">
        <f>'4.2.EEN.Esc.Elab'!B21</f>
        <v>P8066</v>
      </c>
      <c r="D46" s="333" t="s">
        <v>386</v>
      </c>
      <c r="E46" s="334" t="str">
        <f>IF(D46="PESSOAL",VLOOKUP($C46,'TC 07-2024'!$B:$Z,2,FALSE), IF(D46="EQUIPAMENTOS",VLOOKUP($C46,Equip.Info!A:I,2,FALSE),VLOOKUP($C46,Mat.Info!A:H,2,FALSE)))</f>
        <v>Engenheiro de projetos pleno</v>
      </c>
      <c r="F46" s="444" t="str">
        <f t="shared" si="16"/>
        <v>mês</v>
      </c>
      <c r="G46" s="335">
        <f>IF($D46="PESSOAL",VLOOKUP($C46,'TC 07-2024'!$B:$Z,25,FALSE), IF($D46="EQUIPAMENTOS",VLOOKUP($C46,Equip.Info!$A:$I,8,FALSE),VLOOKUP($C46,Mat.Info!$A:$H,8,FALSE)))</f>
        <v>23774.68</v>
      </c>
      <c r="H46" s="338">
        <f>'4.2.EEN.Esc.Elab'!H21</f>
        <v>20</v>
      </c>
      <c r="I46" s="337">
        <f t="shared" si="17"/>
        <v>475493.6</v>
      </c>
      <c r="J46" s="337">
        <f ca="1">I46*(1+Dados!$C$17)</f>
        <v>687849.04176000005</v>
      </c>
      <c r="K46" s="738" t="str">
        <f>'TC-CustosGerais'!$B$3</f>
        <v>Tabela de Preços de Consultoria - mês de referência: julho de 2024</v>
      </c>
      <c r="L46" s="341" t="str">
        <f>'4.2.EEN.Esc.Elab'!H21&amp;" "&amp;Recursos!E46&amp;" no período total de "&amp;'4.2.EEN.Esc.Elab'!$K$7&amp;" meses"</f>
        <v>20 Engenheiro de projetos pleno no período total de 4 meses</v>
      </c>
    </row>
    <row r="47" spans="1:17" ht="19.5">
      <c r="A47" s="319" t="str">
        <f t="shared" si="1"/>
        <v>4.2</v>
      </c>
      <c r="B47" s="344"/>
      <c r="C47" s="345" t="str">
        <f>'4.2.EEN.Esc.Elab'!B22</f>
        <v>P8155</v>
      </c>
      <c r="D47" s="333" t="s">
        <v>386</v>
      </c>
      <c r="E47" s="334" t="str">
        <f>IF(D47="PESSOAL",VLOOKUP($C47,'TC 07-2024'!$B:$Z,2,FALSE), IF(D47="EQUIPAMENTOS",VLOOKUP($C47,Equip.Info!A:I,2,FALSE),VLOOKUP($C47,Mat.Info!A:H,2,FALSE)))</f>
        <v>Técnico em geoprocessamento</v>
      </c>
      <c r="F47" s="444" t="str">
        <f t="shared" ref="F47" si="18">IF(D47="PESSOAL","mês", IF(OR(D47="EQUIPAMENTOS",D47="MATERIAL"),"h",""))</f>
        <v>mês</v>
      </c>
      <c r="G47" s="335">
        <f>IF($D47="PESSOAL",VLOOKUP($C47,'TC 07-2024'!$B:$Z,25,FALSE), IF($D47="EQUIPAMENTOS",VLOOKUP($C47,Equip.Info!$A:$I,8,FALSE),VLOOKUP($C47,Mat.Info!$A:$H,8,FALSE)))</f>
        <v>6292.64</v>
      </c>
      <c r="H47" s="338">
        <f>'4.2.EEN.Esc.Elab'!H22</f>
        <v>4</v>
      </c>
      <c r="I47" s="337">
        <f t="shared" ref="I47" si="19">G47*H47</f>
        <v>25170.560000000001</v>
      </c>
      <c r="J47" s="337">
        <f ca="1">I47*(1+Dados!$C$17)</f>
        <v>36411.732096000007</v>
      </c>
      <c r="K47" s="738" t="str">
        <f>'TC-CustosGerais'!$B$3</f>
        <v>Tabela de Preços de Consultoria - mês de referência: julho de 2024</v>
      </c>
      <c r="L47" s="341" t="str">
        <f>'4.2.EEN.Esc.Elab'!H22&amp;" "&amp;Recursos!E47&amp;" no período total de "&amp;'4.2.EEN.Esc.Elab'!$K$7&amp;" meses"</f>
        <v>4 Técnico em geoprocessamento no período total de 4 meses</v>
      </c>
    </row>
    <row r="48" spans="1:17">
      <c r="A48" s="319" t="str">
        <f t="shared" si="1"/>
        <v>4.2</v>
      </c>
      <c r="B48" s="346"/>
      <c r="C48" s="347" t="str">
        <f>'4.2.EEN.Esc.Elab'!$B$12</f>
        <v>EQSF002</v>
      </c>
      <c r="D48" s="333" t="s">
        <v>388</v>
      </c>
      <c r="E48" s="334" t="str">
        <f>IF(D48="PESSOAL",VLOOKUP($C48,'TC 07-2024'!$B:$Z,2,FALSE), IF(D48="EQUIPAMENTOS",VLOOKUP($C48,Equip.Info!A:I,2,FALSE),VLOOKUP($C48,Mat.Info!A:H,2,FALSE)))</f>
        <v>Desktop completo, processador Intel Core i5, 16GB memória, Resolução 3.840x2.160 (4K), PV GPU de 4GB e Sistema Operacional.</v>
      </c>
      <c r="F48" s="444" t="str">
        <f t="shared" si="16"/>
        <v>h</v>
      </c>
      <c r="G48" s="335">
        <f>IF($D48="PESSOAL",VLOOKUP($C48,'TC 07-2024'!$B:$Z,25,FALSE), IF($D48="EQUIPAMENTOS",VLOOKUP($C48,Equip.Info!$A:$I,8,FALSE),VLOOKUP($C48,Mat.Info!$A:$H,8,FALSE)))</f>
        <v>0.187</v>
      </c>
      <c r="H48" s="338">
        <f>'4.2.EEN.Esc.Elab'!F12</f>
        <v>8212.0499999999993</v>
      </c>
      <c r="I48" s="337">
        <f t="shared" si="17"/>
        <v>1535.6533499999998</v>
      </c>
      <c r="J48" s="337">
        <f ca="1">I48*(1+Dados!$C$17)</f>
        <v>2221.47613611</v>
      </c>
      <c r="K48" s="739" t="s">
        <v>576</v>
      </c>
      <c r="L48" s="341" t="s">
        <v>487</v>
      </c>
    </row>
    <row r="49" spans="1:17" ht="25.5">
      <c r="A49" s="319" t="str">
        <f t="shared" si="1"/>
        <v>4.2</v>
      </c>
      <c r="B49" s="346"/>
      <c r="C49" s="347" t="str">
        <f>'4.2.EEN.Esc.Elab'!$B$31</f>
        <v>MTSF001</v>
      </c>
      <c r="D49" s="333" t="s">
        <v>484</v>
      </c>
      <c r="E49" s="334" t="str">
        <f>IF(D49="PESSOAL",VLOOKUP($C49,'TC 07-2024'!$B:$Z,2,FALSE), IF(D49="EQUIPAMENTOS",VLOOKUP($C49,Equip.Info!A:I,2,FALSE),VLOOKUP($C49,Mat.Info!A:H,2,FALSE)))</f>
        <v>Pacote Microsoft 365 Business Basic</v>
      </c>
      <c r="F49" s="444" t="str">
        <f t="shared" si="16"/>
        <v>h</v>
      </c>
      <c r="G49" s="335">
        <f>IF($D49="PESSOAL",VLOOKUP($C49,'TC 07-2024'!$B:$Z,25,FALSE), IF($D49="EQUIPAMENTOS",VLOOKUP($C49,Equip.Info!$A:$I,8,FALSE),VLOOKUP($C49,Mat.Info!$A:$H,8,FALSE)))</f>
        <v>0.26637076004164612</v>
      </c>
      <c r="H49" s="338">
        <f>'4.2.EEN.Esc.Elab'!I31</f>
        <v>8212.0499999999993</v>
      </c>
      <c r="I49" s="337">
        <f t="shared" si="17"/>
        <v>2187.4499999999998</v>
      </c>
      <c r="J49" s="337">
        <f ca="1">I49*(1+Dados!$C$17)</f>
        <v>3164.36517</v>
      </c>
      <c r="K49" s="739" t="s">
        <v>576</v>
      </c>
      <c r="L49" s="341" t="s">
        <v>488</v>
      </c>
    </row>
    <row r="50" spans="1:17">
      <c r="A50" s="319" t="str">
        <f t="shared" si="1"/>
        <v>4.2</v>
      </c>
      <c r="B50" s="346"/>
      <c r="C50" s="347" t="str">
        <f>'4.2.EEN.Esc.Elab'!$B$32</f>
        <v>MTSF002</v>
      </c>
      <c r="D50" s="333" t="s">
        <v>484</v>
      </c>
      <c r="E50" s="334" t="str">
        <f>IF(D50="PESSOAL",VLOOKUP($C50,'TC 07-2024'!$B:$Z,2,FALSE), IF(D50="EQUIPAMENTOS",VLOOKUP($C50,Equip.Info!A:I,2,FALSE),VLOOKUP($C50,Mat.Info!A:H,2,FALSE)))</f>
        <v>Software CAD para MAC/Windows 64bits</v>
      </c>
      <c r="F50" s="444" t="str">
        <f t="shared" si="16"/>
        <v>h</v>
      </c>
      <c r="G50" s="335">
        <f>IF($D50="PESSOAL",VLOOKUP($C50,'TC 07-2024'!$B:$Z,25,FALSE), IF($D50="EQUIPAMENTOS",VLOOKUP($C50,Equip.Info!$A:$I,8,FALSE),VLOOKUP($C50,Mat.Info!$A:$H,8,FALSE)))</f>
        <v>3.2689142784079492</v>
      </c>
      <c r="H50" s="338">
        <f>'4.2.EEN.Esc.Elab'!I32</f>
        <v>4379.76</v>
      </c>
      <c r="I50" s="337">
        <f t="shared" si="17"/>
        <v>14317.060000000001</v>
      </c>
      <c r="J50" s="337">
        <f ca="1">I50*(1+Dados!$C$17)</f>
        <v>20711.058996000003</v>
      </c>
      <c r="K50" s="739" t="s">
        <v>576</v>
      </c>
      <c r="L50" s="341" t="s">
        <v>593</v>
      </c>
    </row>
    <row r="51" spans="1:17">
      <c r="A51" s="319" t="str">
        <f t="shared" si="1"/>
        <v>4.2</v>
      </c>
      <c r="B51" s="346"/>
      <c r="C51" s="347" t="str">
        <f>'4.2.EEN.Esc.Elab'!$B$33</f>
        <v>MTSF003</v>
      </c>
      <c r="D51" s="333" t="s">
        <v>484</v>
      </c>
      <c r="E51" s="334" t="str">
        <f>IF(D51="PESSOAL",VLOOKUP($C51,'TC 07-2024'!$B:$Z,2,FALSE), IF(D51="EQUIPAMENTOS",VLOOKUP($C51,Equip.Info!A:I,2,FALSE),VLOOKUP($C51,Mat.Info!A:H,2,FALSE)))</f>
        <v>Software SIG para MAC/Windows 64bits</v>
      </c>
      <c r="F51" s="444" t="str">
        <f t="shared" ref="F51" si="20">IF(D51="PESSOAL","mês", IF(OR(D51="EQUIPAMENTOS",D51="MATERIAL"),"h",""))</f>
        <v>h</v>
      </c>
      <c r="G51" s="335">
        <f>IF($D51="PESSOAL",VLOOKUP($C51,'TC 07-2024'!$B:$Z,25,FALSE), IF($D51="EQUIPAMENTOS",VLOOKUP($C51,Equip.Info!$A:$I,8,FALSE),VLOOKUP($C51,Mat.Info!$A:$H,8,FALSE)))</f>
        <v>2.4115590808628777</v>
      </c>
      <c r="H51" s="338">
        <f>'4.2.EEN.Esc.Elab'!I33</f>
        <v>729.96</v>
      </c>
      <c r="I51" s="337">
        <f t="shared" ref="I51" si="21">G51*H51</f>
        <v>1760.3416666666662</v>
      </c>
      <c r="J51" s="337">
        <f ca="1">I51*(1+Dados!$C$17)</f>
        <v>2546.5102549999997</v>
      </c>
      <c r="K51" s="739" t="s">
        <v>576</v>
      </c>
      <c r="L51" s="341" t="s">
        <v>593</v>
      </c>
    </row>
    <row r="52" spans="1:17">
      <c r="A52" s="319" t="str">
        <f t="shared" si="1"/>
        <v>4.2</v>
      </c>
      <c r="B52" s="346"/>
      <c r="C52" s="347" t="str">
        <f>'4.2.EEN.Esc.Elab'!$B$34</f>
        <v>MTSF004</v>
      </c>
      <c r="D52" s="333" t="s">
        <v>484</v>
      </c>
      <c r="E52" s="334" t="str">
        <f>IF(D52="PESSOAL",VLOOKUP($C52,'TC 07-2024'!$B:$Z,2,FALSE), IF(D52="EQUIPAMENTOS",VLOOKUP($C52,Equip.Info!A:I,2,FALSE),VLOOKUP($C52,Mat.Info!A:H,2,FALSE)))</f>
        <v>Compor 90 (Software de Orçamento)</v>
      </c>
      <c r="F52" s="444" t="str">
        <f t="shared" ref="F52" si="22">IF(D52="PESSOAL","mês", IF(OR(D52="EQUIPAMENTOS",D52="MATERIAL"),"h",""))</f>
        <v>h</v>
      </c>
      <c r="G52" s="335">
        <f>IF($D52="PESSOAL",VLOOKUP($C52,'TC 07-2024'!$B:$Z,25,FALSE), IF($D52="EQUIPAMENTOS",VLOOKUP($C52,Equip.Info!$A:$I,8,FALSE),VLOOKUP($C52,Mat.Info!$A:$H,8,FALSE)))</f>
        <v>0.22647816318702393</v>
      </c>
      <c r="H52" s="338">
        <f>'4.2.EEN.Esc.Elab'!I34</f>
        <v>729.96</v>
      </c>
      <c r="I52" s="337">
        <f t="shared" ref="I52" si="23">G52*H52</f>
        <v>165.32</v>
      </c>
      <c r="J52" s="337">
        <f ca="1">I52*(1+Dados!$C$17)</f>
        <v>239.15191200000001</v>
      </c>
      <c r="K52" s="739" t="s">
        <v>576</v>
      </c>
      <c r="L52" s="341" t="s">
        <v>593</v>
      </c>
    </row>
    <row r="53" spans="1:17" ht="33.75">
      <c r="A53" s="319" t="str">
        <f t="shared" si="1"/>
        <v>4.2</v>
      </c>
      <c r="B53" s="348"/>
      <c r="C53" s="458" t="s">
        <v>579</v>
      </c>
      <c r="D53" s="444" t="s">
        <v>56250</v>
      </c>
      <c r="E53" s="334" t="s">
        <v>577</v>
      </c>
      <c r="F53" s="514" t="s">
        <v>56252</v>
      </c>
      <c r="G53" s="335"/>
      <c r="H53" s="336"/>
      <c r="I53" s="337">
        <f>SUMIFS('Diárias e Passagens'!O:O,'Diárias e Passagens'!A:A,A53)</f>
        <v>4748</v>
      </c>
      <c r="J53" s="337">
        <f ca="1">I53*(1+Dados!$C$17)</f>
        <v>6868.4568000000008</v>
      </c>
      <c r="K53" s="739" t="str">
        <f>"Cotação e "&amp;Diárias!$I$6</f>
        <v>Cotação e Decreto Nº 11.872, de 29 de dezembro de 2023</v>
      </c>
      <c r="L53" s="341" t="s">
        <v>56253</v>
      </c>
    </row>
    <row r="54" spans="1:17" s="339" customFormat="1" ht="15">
      <c r="A54" s="319" t="s">
        <v>56319</v>
      </c>
      <c r="B54" s="351"/>
      <c r="C54" s="352" t="s">
        <v>56324</v>
      </c>
      <c r="D54" s="328"/>
      <c r="E54" s="329"/>
      <c r="F54" s="443"/>
      <c r="G54" s="330"/>
      <c r="H54" s="331"/>
      <c r="I54" s="332"/>
      <c r="J54" s="332"/>
      <c r="K54" s="741"/>
      <c r="L54" s="454"/>
      <c r="Q54" s="340"/>
    </row>
    <row r="55" spans="1:17" ht="19.5">
      <c r="A55" s="319" t="str">
        <f t="shared" si="1"/>
        <v>4.3</v>
      </c>
      <c r="B55" s="344"/>
      <c r="C55" s="345" t="str">
        <f>'4.2.EEN.Esc.Rev'!B18</f>
        <v>P8061</v>
      </c>
      <c r="D55" s="333" t="s">
        <v>386</v>
      </c>
      <c r="E55" s="334" t="str">
        <f>IF(D55="PESSOAL",VLOOKUP($C55,'TC 07-2024'!$B:$Z,2,FALSE), IF(D55="EQUIPAMENTOS",VLOOKUP($C55,Equip.Info!A:I,2,FALSE),VLOOKUP($C55,Mat.Info!A:H,2,FALSE)))</f>
        <v>Engenheiro coordenador</v>
      </c>
      <c r="F55" s="444" t="str">
        <f t="shared" ref="F55:F62" si="24">IF(D55="PESSOAL","mês", IF(OR(D55="EQUIPAMENTOS",D55="MATERIAL"),"h",""))</f>
        <v>mês</v>
      </c>
      <c r="G55" s="335">
        <f>IF($D55="PESSOAL",VLOOKUP($C55,'TC 07-2024'!$B:$Z,25,FALSE), IF($D55="EQUIPAMENTOS",VLOOKUP($C55,Equip.Info!$A:$I,8,FALSE),VLOOKUP($C55,Mat.Info!$A:$H,8,FALSE)))</f>
        <v>33767.71</v>
      </c>
      <c r="H55" s="338">
        <f>'4.2.EEN.Esc.Rev'!H18</f>
        <v>1.5</v>
      </c>
      <c r="I55" s="337">
        <f t="shared" ref="I55:I62" si="25">G55*H55</f>
        <v>50651.565000000002</v>
      </c>
      <c r="J55" s="337">
        <f ca="1">I55*(1+Dados!$C$17)</f>
        <v>73272.553929000016</v>
      </c>
      <c r="K55" s="738" t="str">
        <f>'TC-CustosGerais'!$B$3</f>
        <v>Tabela de Preços de Consultoria - mês de referência: julho de 2024</v>
      </c>
      <c r="L55" s="341" t="str">
        <f>H55&amp;" "&amp;Recursos!E55&amp;" no período total de "&amp;'4.2.EEN.Esc.Rev'!$K$7&amp;" meses"</f>
        <v>1,5 Engenheiro coordenador no período total de 3 meses</v>
      </c>
    </row>
    <row r="56" spans="1:17" ht="19.5">
      <c r="A56" s="319" t="str">
        <f t="shared" si="1"/>
        <v>4.3</v>
      </c>
      <c r="B56" s="344"/>
      <c r="C56" s="345" t="str">
        <f>'4.2.EEN.Esc.Rev'!B19</f>
        <v>P8060</v>
      </c>
      <c r="D56" s="333" t="s">
        <v>386</v>
      </c>
      <c r="E56" s="334" t="str">
        <f>IF(D56="PESSOAL",VLOOKUP($C56,'TC 07-2024'!$B:$Z,2,FALSE), IF(D56="EQUIPAMENTOS",VLOOKUP($C56,Equip.Info!A:I,2,FALSE),VLOOKUP($C56,Mat.Info!A:H,2,FALSE)))</f>
        <v>Engenheiro consultor especial</v>
      </c>
      <c r="F56" s="444" t="str">
        <f t="shared" ref="F56:F58" si="26">IF(D56="PESSOAL","mês", IF(OR(D56="EQUIPAMENTOS",D56="MATERIAL"),"h",""))</f>
        <v>mês</v>
      </c>
      <c r="G56" s="335">
        <f>IF($D56="PESSOAL",VLOOKUP($C56,'TC 07-2024'!$B:$Z,25,FALSE), IF($D56="EQUIPAMENTOS",VLOOKUP($C56,Equip.Info!$A:$I,8,FALSE),VLOOKUP($C56,Mat.Info!$A:$H,8,FALSE)))</f>
        <v>40307.360000000001</v>
      </c>
      <c r="H56" s="338">
        <f>'4.2.EEN.Esc.Rev'!H19</f>
        <v>1.5</v>
      </c>
      <c r="I56" s="337">
        <f t="shared" ref="I56:I58" si="27">G56*H56</f>
        <v>60461.04</v>
      </c>
      <c r="J56" s="337">
        <f ca="1">I56*(1+Dados!$C$17)</f>
        <v>87462.940464000014</v>
      </c>
      <c r="K56" s="738" t="str">
        <f>'TC-CustosGerais'!$B$3</f>
        <v>Tabela de Preços de Consultoria - mês de referência: julho de 2024</v>
      </c>
      <c r="L56" s="341" t="str">
        <f>H56&amp;" "&amp;Recursos!E56&amp;" no período total de "&amp;'4.2.EEN.Esc.Rev'!$K$7&amp;" meses"</f>
        <v>1,5 Engenheiro consultor especial no período total de 3 meses</v>
      </c>
    </row>
    <row r="57" spans="1:17" ht="19.5">
      <c r="A57" s="319" t="str">
        <f t="shared" si="1"/>
        <v>4.3</v>
      </c>
      <c r="B57" s="344"/>
      <c r="C57" s="345" t="str">
        <f>'4.2.EEN.Esc.Rev'!B20</f>
        <v>P8067</v>
      </c>
      <c r="D57" s="333" t="s">
        <v>386</v>
      </c>
      <c r="E57" s="334" t="str">
        <f>IF(D57="PESSOAL",VLOOKUP($C57,'TC 07-2024'!$B:$Z,2,FALSE), IF(D57="EQUIPAMENTOS",VLOOKUP($C57,Equip.Info!A:I,2,FALSE),VLOOKUP($C57,Mat.Info!A:H,2,FALSE)))</f>
        <v>Engenheiro de projetos sênior</v>
      </c>
      <c r="F57" s="444" t="str">
        <f t="shared" si="26"/>
        <v>mês</v>
      </c>
      <c r="G57" s="335">
        <f>IF($D57="PESSOAL",VLOOKUP($C57,'TC 07-2024'!$B:$Z,25,FALSE), IF($D57="EQUIPAMENTOS",VLOOKUP($C57,Equip.Info!$A:$I,8,FALSE),VLOOKUP($C57,Mat.Info!$A:$H,8,FALSE)))</f>
        <v>29612.73</v>
      </c>
      <c r="H57" s="338">
        <f>'4.2.EEN.Esc.Rev'!H20</f>
        <v>4.5</v>
      </c>
      <c r="I57" s="337">
        <f t="shared" si="27"/>
        <v>133257.285</v>
      </c>
      <c r="J57" s="337">
        <f ca="1">I57*(1+Dados!$C$17)</f>
        <v>192769.98848100001</v>
      </c>
      <c r="K57" s="738" t="str">
        <f>'TC-CustosGerais'!$B$3</f>
        <v>Tabela de Preços de Consultoria - mês de referência: julho de 2024</v>
      </c>
      <c r="L57" s="341" t="str">
        <f>H57&amp;" "&amp;Recursos!E57&amp;" no período total de "&amp;'4.2.EEN.Esc.Rev'!$K$7&amp;" meses"</f>
        <v>4,5 Engenheiro de projetos sênior no período total de 3 meses</v>
      </c>
    </row>
    <row r="58" spans="1:17" ht="19.5">
      <c r="A58" s="319" t="str">
        <f t="shared" si="1"/>
        <v>4.3</v>
      </c>
      <c r="B58" s="344"/>
      <c r="C58" s="345" t="str">
        <f>'4.2.EEN.Esc.Rev'!B21</f>
        <v>P8066</v>
      </c>
      <c r="D58" s="333" t="s">
        <v>386</v>
      </c>
      <c r="E58" s="334" t="str">
        <f>IF(D58="PESSOAL",VLOOKUP($C58,'TC 07-2024'!$B:$Z,2,FALSE), IF(D58="EQUIPAMENTOS",VLOOKUP($C58,Equip.Info!A:I,2,FALSE),VLOOKUP($C58,Mat.Info!A:H,2,FALSE)))</f>
        <v>Engenheiro de projetos pleno</v>
      </c>
      <c r="F58" s="444" t="str">
        <f t="shared" si="26"/>
        <v>mês</v>
      </c>
      <c r="G58" s="335">
        <f>IF($D58="PESSOAL",VLOOKUP($C58,'TC 07-2024'!$B:$Z,25,FALSE), IF($D58="EQUIPAMENTOS",VLOOKUP($C58,Equip.Info!$A:$I,8,FALSE),VLOOKUP($C58,Mat.Info!$A:$H,8,FALSE)))</f>
        <v>23774.68</v>
      </c>
      <c r="H58" s="338">
        <f>'4.2.EEN.Esc.Rev'!H21</f>
        <v>6</v>
      </c>
      <c r="I58" s="337">
        <f t="shared" si="27"/>
        <v>142648.08000000002</v>
      </c>
      <c r="J58" s="337">
        <f ca="1">I58*(1+Dados!$C$17)</f>
        <v>206354.71252800003</v>
      </c>
      <c r="K58" s="738" t="str">
        <f>'TC-CustosGerais'!$B$3</f>
        <v>Tabela de Preços de Consultoria - mês de referência: julho de 2024</v>
      </c>
      <c r="L58" s="341" t="str">
        <f>H58&amp;" "&amp;Recursos!E58&amp;" no período total de "&amp;'4.2.EEN.Esc.Rev'!$K$7&amp;" meses"</f>
        <v>6 Engenheiro de projetos pleno no período total de 3 meses</v>
      </c>
    </row>
    <row r="59" spans="1:17">
      <c r="A59" s="319" t="str">
        <f t="shared" si="1"/>
        <v>4.3</v>
      </c>
      <c r="B59" s="346"/>
      <c r="C59" s="347" t="str">
        <f>'4.2.EEN.Esc.Rev'!$B$12</f>
        <v>EQSF002</v>
      </c>
      <c r="D59" s="333" t="s">
        <v>388</v>
      </c>
      <c r="E59" s="334" t="str">
        <f>IF(D59="PESSOAL",VLOOKUP($C59,'TC 07-2024'!$B:$Z,2,FALSE), IF(D59="EQUIPAMENTOS",VLOOKUP($C59,Equip.Info!A:I,2,FALSE),VLOOKUP($C59,Mat.Info!A:H,2,FALSE)))</f>
        <v>Desktop completo, processador Intel Core i5, 16GB memória, Resolução 3.840x2.160 (4K), PV GPU de 4GB e Sistema Operacional.</v>
      </c>
      <c r="F59" s="444" t="str">
        <f t="shared" si="24"/>
        <v>h</v>
      </c>
      <c r="G59" s="335">
        <f>IF($D59="PESSOAL",VLOOKUP($C59,'TC 07-2024'!$B:$Z,25,FALSE), IF($D59="EQUIPAMENTOS",VLOOKUP($C59,Equip.Info!$A:$I,8,FALSE),VLOOKUP($C59,Mat.Info!$A:$H,8,FALSE)))</f>
        <v>0.187</v>
      </c>
      <c r="H59" s="338">
        <f>'4.2.EEN.Esc.Rev'!F12</f>
        <v>2463.6150000000002</v>
      </c>
      <c r="I59" s="337">
        <f t="shared" si="25"/>
        <v>460.69600500000007</v>
      </c>
      <c r="J59" s="337">
        <f ca="1">I59*(1+Dados!$C$17)</f>
        <v>666.4428408330001</v>
      </c>
      <c r="K59" s="739" t="s">
        <v>576</v>
      </c>
      <c r="L59" s="341" t="s">
        <v>487</v>
      </c>
    </row>
    <row r="60" spans="1:17" ht="25.5">
      <c r="A60" s="319" t="str">
        <f t="shared" si="1"/>
        <v>4.3</v>
      </c>
      <c r="B60" s="346"/>
      <c r="C60" s="347" t="str">
        <f>'4.2.EEN.Esc.Rev'!$B$31</f>
        <v>MTSF001</v>
      </c>
      <c r="D60" s="333" t="s">
        <v>484</v>
      </c>
      <c r="E60" s="334" t="str">
        <f>IF(D60="PESSOAL",VLOOKUP($C60,'TC 07-2024'!$B:$Z,2,FALSE), IF(D60="EQUIPAMENTOS",VLOOKUP($C60,Equip.Info!A:I,2,FALSE),VLOOKUP($C60,Mat.Info!A:H,2,FALSE)))</f>
        <v>Pacote Microsoft 365 Business Basic</v>
      </c>
      <c r="F60" s="444" t="str">
        <f t="shared" si="24"/>
        <v>h</v>
      </c>
      <c r="G60" s="335">
        <f>IF($D60="PESSOAL",VLOOKUP($C60,'TC 07-2024'!$B:$Z,25,FALSE), IF($D60="EQUIPAMENTOS",VLOOKUP($C60,Equip.Info!$A:$I,8,FALSE),VLOOKUP($C60,Mat.Info!$A:$H,8,FALSE)))</f>
        <v>0.26637076004164612</v>
      </c>
      <c r="H60" s="338">
        <f>'4.2.EEN.Esc.Rev'!I31</f>
        <v>2463.6150000000002</v>
      </c>
      <c r="I60" s="337">
        <f t="shared" si="25"/>
        <v>656.23500000000001</v>
      </c>
      <c r="J60" s="337">
        <f ca="1">I60*(1+Dados!$C$17)</f>
        <v>949.30955100000006</v>
      </c>
      <c r="K60" s="739" t="s">
        <v>576</v>
      </c>
      <c r="L60" s="341" t="s">
        <v>488</v>
      </c>
    </row>
    <row r="61" spans="1:17">
      <c r="A61" s="319" t="str">
        <f t="shared" si="1"/>
        <v>4.3</v>
      </c>
      <c r="B61" s="346"/>
      <c r="C61" s="347" t="str">
        <f>'4.2.EEN.Esc.Rev'!$B$32</f>
        <v>MTSF002</v>
      </c>
      <c r="D61" s="333" t="s">
        <v>484</v>
      </c>
      <c r="E61" s="334" t="str">
        <f>IF(D61="PESSOAL",VLOOKUP($C61,'TC 07-2024'!$B:$Z,2,FALSE), IF(D61="EQUIPAMENTOS",VLOOKUP($C61,Equip.Info!A:I,2,FALSE),VLOOKUP($C61,Mat.Info!A:H,2,FALSE)))</f>
        <v>Software CAD para MAC/Windows 64bits</v>
      </c>
      <c r="F61" s="444" t="str">
        <f t="shared" si="24"/>
        <v>h</v>
      </c>
      <c r="G61" s="335">
        <f>IF($D61="PESSOAL",VLOOKUP($C61,'TC 07-2024'!$B:$Z,25,FALSE), IF($D61="EQUIPAMENTOS",VLOOKUP($C61,Equip.Info!$A:$I,8,FALSE),VLOOKUP($C61,Mat.Info!$A:$H,8,FALSE)))</f>
        <v>3.2689142784079492</v>
      </c>
      <c r="H61" s="338">
        <f>'4.2.EEN.Esc.Rev'!I32</f>
        <v>1094.94</v>
      </c>
      <c r="I61" s="337">
        <f t="shared" si="25"/>
        <v>3579.2650000000003</v>
      </c>
      <c r="J61" s="337">
        <f ca="1">I61*(1+Dados!$C$17)</f>
        <v>5177.7647490000008</v>
      </c>
      <c r="K61" s="739" t="s">
        <v>576</v>
      </c>
      <c r="L61" s="341" t="s">
        <v>593</v>
      </c>
    </row>
    <row r="62" spans="1:17">
      <c r="A62" s="319" t="str">
        <f t="shared" si="1"/>
        <v>4.3</v>
      </c>
      <c r="B62" s="346"/>
      <c r="C62" s="347" t="str">
        <f>'4.2.EEN.Esc.Rev'!$B$33</f>
        <v>MTSF004</v>
      </c>
      <c r="D62" s="333" t="s">
        <v>484</v>
      </c>
      <c r="E62" s="334" t="str">
        <f>IF(D62="PESSOAL",VLOOKUP($C62,'TC 07-2024'!$B:$Z,2,FALSE), IF(D62="EQUIPAMENTOS",VLOOKUP($C62,Equip.Info!A:I,2,FALSE),VLOOKUP($C62,Mat.Info!A:H,2,FALSE)))</f>
        <v>Compor 90 (Software de Orçamento)</v>
      </c>
      <c r="F62" s="444" t="str">
        <f t="shared" si="24"/>
        <v>h</v>
      </c>
      <c r="G62" s="335">
        <f>IF($D62="PESSOAL",VLOOKUP($C62,'TC 07-2024'!$B:$Z,25,FALSE), IF($D62="EQUIPAMENTOS",VLOOKUP($C62,Equip.Info!$A:$I,8,FALSE),VLOOKUP($C62,Mat.Info!$A:$H,8,FALSE)))</f>
        <v>0.22647816318702393</v>
      </c>
      <c r="H62" s="338">
        <f>'4.2.EEN.Esc.Rev'!I33</f>
        <v>164.24100000000001</v>
      </c>
      <c r="I62" s="337">
        <f t="shared" si="25"/>
        <v>37.197000000000003</v>
      </c>
      <c r="J62" s="337">
        <f ca="1">I62*(1+Dados!$C$17)</f>
        <v>53.809180200000007</v>
      </c>
      <c r="K62" s="739" t="s">
        <v>576</v>
      </c>
      <c r="L62" s="341" t="s">
        <v>593</v>
      </c>
    </row>
    <row r="63" spans="1:17" ht="33.75">
      <c r="A63" s="319" t="str">
        <f t="shared" si="1"/>
        <v>4.3</v>
      </c>
      <c r="B63" s="348"/>
      <c r="C63" s="458" t="s">
        <v>579</v>
      </c>
      <c r="D63" s="444" t="s">
        <v>56250</v>
      </c>
      <c r="E63" s="334" t="s">
        <v>577</v>
      </c>
      <c r="F63" s="514" t="s">
        <v>56252</v>
      </c>
      <c r="G63" s="335"/>
      <c r="H63" s="336"/>
      <c r="I63" s="337">
        <f>SUMIFS('Diárias e Passagens'!O:O,'Diárias e Passagens'!A:A,A63)</f>
        <v>4748</v>
      </c>
      <c r="J63" s="337">
        <f ca="1">I63*(1+Dados!$C$17)</f>
        <v>6868.4568000000008</v>
      </c>
      <c r="K63" s="739" t="str">
        <f>"Cotação e "&amp;Diárias!$I$6</f>
        <v>Cotação e Decreto Nº 11.872, de 29 de dezembro de 2023</v>
      </c>
      <c r="L63" s="341" t="s">
        <v>56253</v>
      </c>
    </row>
    <row r="64" spans="1:17" ht="15">
      <c r="A64" s="319">
        <v>5</v>
      </c>
      <c r="B64" s="342">
        <f>A64</f>
        <v>5</v>
      </c>
      <c r="C64" s="343" t="str">
        <f>'Resumo'!C12</f>
        <v>Dimensão Operacional (EOP)</v>
      </c>
      <c r="D64" s="328"/>
      <c r="E64" s="329"/>
      <c r="F64" s="443"/>
      <c r="G64" s="330"/>
      <c r="H64" s="331"/>
      <c r="I64" s="332">
        <f>SUM(I65:I71)</f>
        <v>431966.29381999996</v>
      </c>
      <c r="J64" s="332">
        <f ca="1">ROUND(SUM(J65:J71),2)</f>
        <v>624882.43999999994</v>
      </c>
      <c r="K64" s="741"/>
      <c r="L64" s="455"/>
    </row>
    <row r="65" spans="1:12" ht="19.5">
      <c r="A65" s="319">
        <f>A64</f>
        <v>5</v>
      </c>
      <c r="B65" s="344"/>
      <c r="C65" s="345" t="str">
        <f>'5.EOP'!B18</f>
        <v>P8060</v>
      </c>
      <c r="D65" s="333" t="s">
        <v>386</v>
      </c>
      <c r="E65" s="334" t="str">
        <f>IF(D65="PESSOAL",VLOOKUP($C65,'TC 07-2024'!$B:$Z,2,FALSE), IF(D65="EQUIPAMENTOS",VLOOKUP($C65,Equip.Info!A:I,2,FALSE),VLOOKUP($C65,Mat.Info!A:H,2,FALSE)))</f>
        <v>Engenheiro consultor especial</v>
      </c>
      <c r="F65" s="444" t="str">
        <f t="shared" ref="F65:F70" si="28">IF(D65="PESSOAL","mês", IF(OR(D65="EQUIPAMENTOS",D65="MATERIAL"),"h",""))</f>
        <v>mês</v>
      </c>
      <c r="G65" s="335">
        <f>IF($D65="PESSOAL",VLOOKUP($C65,'TC 07-2024'!$B:$Z,25,FALSE), IF($D65="EQUIPAMENTOS",VLOOKUP($C65,Equip.Info!$A:$I,8,FALSE),VLOOKUP($C65,Mat.Info!$A:$H,8,FALSE)))</f>
        <v>40307.360000000001</v>
      </c>
      <c r="H65" s="336">
        <f>'5.EOP'!H18</f>
        <v>2.5</v>
      </c>
      <c r="I65" s="337">
        <f t="shared" ref="I65:I70" si="29">G65*H65</f>
        <v>100768.4</v>
      </c>
      <c r="J65" s="337">
        <f ca="1">I65*(1+Dados!$C$17)</f>
        <v>145771.56744000001</v>
      </c>
      <c r="K65" s="738" t="str">
        <f>'TC-CustosGerais'!$B$3</f>
        <v>Tabela de Preços de Consultoria - mês de referência: julho de 2024</v>
      </c>
      <c r="L65" s="341" t="str">
        <f>H65&amp;" "&amp;Recursos!E65&amp;" no período total de "&amp;'5.EOP'!$K$7&amp;" meses"</f>
        <v>2,5 Engenheiro consultor especial no período total de 5 meses</v>
      </c>
    </row>
    <row r="66" spans="1:12" ht="19.5">
      <c r="A66" s="319">
        <f t="shared" ref="A66:A106" si="30">A65</f>
        <v>5</v>
      </c>
      <c r="B66" s="344"/>
      <c r="C66" s="345" t="str">
        <f>'5.EOP'!B19</f>
        <v>P8067</v>
      </c>
      <c r="D66" s="333" t="s">
        <v>386</v>
      </c>
      <c r="E66" s="334" t="str">
        <f>IF(D66="PESSOAL",VLOOKUP($C66,'TC 07-2024'!$B:$Z,2,FALSE), IF(D66="EQUIPAMENTOS",VLOOKUP($C66,Equip.Info!A:I,2,FALSE),VLOOKUP($C66,Mat.Info!A:H,2,FALSE)))</f>
        <v>Engenheiro de projetos sênior</v>
      </c>
      <c r="F66" s="444" t="str">
        <f t="shared" si="28"/>
        <v>mês</v>
      </c>
      <c r="G66" s="335">
        <f>IF($D66="PESSOAL",VLOOKUP($C66,'TC 07-2024'!$B:$Z,25,FALSE), IF($D66="EQUIPAMENTOS",VLOOKUP($C66,Equip.Info!$A:$I,8,FALSE),VLOOKUP($C66,Mat.Info!$A:$H,8,FALSE)))</f>
        <v>29612.73</v>
      </c>
      <c r="H66" s="336">
        <f>'5.EOP'!H19</f>
        <v>4</v>
      </c>
      <c r="I66" s="337">
        <f t="shared" si="29"/>
        <v>118450.92</v>
      </c>
      <c r="J66" s="337">
        <f ca="1">I66*(1+Dados!$C$17)</f>
        <v>171351.10087200001</v>
      </c>
      <c r="K66" s="738" t="str">
        <f>'TC-CustosGerais'!$B$3</f>
        <v>Tabela de Preços de Consultoria - mês de referência: julho de 2024</v>
      </c>
      <c r="L66" s="341" t="str">
        <f>H66&amp;" "&amp;Recursos!E66&amp;" no período total de "&amp;'5.EOP'!$K$7&amp;" meses"</f>
        <v>4 Engenheiro de projetos sênior no período total de 5 meses</v>
      </c>
    </row>
    <row r="67" spans="1:12" ht="19.5">
      <c r="A67" s="319">
        <f t="shared" si="30"/>
        <v>5</v>
      </c>
      <c r="B67" s="344"/>
      <c r="C67" s="345" t="str">
        <f>'5.EOP'!B20</f>
        <v>P8066</v>
      </c>
      <c r="D67" s="333" t="s">
        <v>386</v>
      </c>
      <c r="E67" s="334" t="str">
        <f>IF(D67="PESSOAL",VLOOKUP($C67,'TC 07-2024'!$B:$Z,2,FALSE), IF(D67="EQUIPAMENTOS",VLOOKUP($C67,Equip.Info!A:I,2,FALSE),VLOOKUP($C67,Mat.Info!A:H,2,FALSE)))</f>
        <v>Engenheiro de projetos pleno</v>
      </c>
      <c r="F67" s="444" t="str">
        <f t="shared" si="28"/>
        <v>mês</v>
      </c>
      <c r="G67" s="335">
        <f>IF($D67="PESSOAL",VLOOKUP($C67,'TC 07-2024'!$B:$Z,25,FALSE), IF($D67="EQUIPAMENTOS",VLOOKUP($C67,Equip.Info!$A:$I,8,FALSE),VLOOKUP($C67,Mat.Info!$A:$H,8,FALSE)))</f>
        <v>23774.68</v>
      </c>
      <c r="H67" s="336">
        <f>'5.EOP'!H20</f>
        <v>5</v>
      </c>
      <c r="I67" s="337">
        <f t="shared" si="29"/>
        <v>118873.4</v>
      </c>
      <c r="J67" s="337">
        <f ca="1">I67*(1+Dados!$C$17)</f>
        <v>171962.26044000001</v>
      </c>
      <c r="K67" s="738" t="str">
        <f>'TC-CustosGerais'!$B$3</f>
        <v>Tabela de Preços de Consultoria - mês de referência: julho de 2024</v>
      </c>
      <c r="L67" s="341" t="str">
        <f>H67&amp;" "&amp;Recursos!E67&amp;" no período total de "&amp;'5.EOP'!$K$7&amp;" meses"</f>
        <v>5 Engenheiro de projetos pleno no período total de 5 meses</v>
      </c>
    </row>
    <row r="68" spans="1:12" ht="19.5">
      <c r="A68" s="319">
        <f t="shared" si="30"/>
        <v>5</v>
      </c>
      <c r="B68" s="344"/>
      <c r="C68" s="345" t="str">
        <f>'5.EOP'!B21</f>
        <v>P8061</v>
      </c>
      <c r="D68" s="333" t="s">
        <v>386</v>
      </c>
      <c r="E68" s="334" t="str">
        <f>IF(D68="PESSOAL",VLOOKUP($C68,'TC 07-2024'!$B:$Z,2,FALSE), IF(D68="EQUIPAMENTOS",VLOOKUP($C68,Equip.Info!A:I,2,FALSE),VLOOKUP($C68,Mat.Info!A:H,2,FALSE)))</f>
        <v>Engenheiro coordenador</v>
      </c>
      <c r="F68" s="444" t="str">
        <f t="shared" si="28"/>
        <v>mês</v>
      </c>
      <c r="G68" s="335">
        <f>IF($D68="PESSOAL",VLOOKUP($C68,'TC 07-2024'!$B:$Z,25,FALSE), IF($D68="EQUIPAMENTOS",VLOOKUP($C68,Equip.Info!$A:$I,8,FALSE),VLOOKUP($C68,Mat.Info!$A:$H,8,FALSE)))</f>
        <v>33767.71</v>
      </c>
      <c r="H68" s="336">
        <f>'5.EOP'!H21</f>
        <v>2.5</v>
      </c>
      <c r="I68" s="337">
        <f t="shared" si="29"/>
        <v>84419.274999999994</v>
      </c>
      <c r="J68" s="337">
        <f ca="1">I68*(1+Dados!$C$17)</f>
        <v>122120.923215</v>
      </c>
      <c r="K68" s="738" t="str">
        <f>'TC-CustosGerais'!$B$3</f>
        <v>Tabela de Preços de Consultoria - mês de referência: julho de 2024</v>
      </c>
      <c r="L68" s="341" t="str">
        <f>H68&amp;" "&amp;Recursos!E68&amp;" no período total de "&amp;'5.EOP'!$K$7&amp;" meses"</f>
        <v>2,5 Engenheiro coordenador no período total de 5 meses</v>
      </c>
    </row>
    <row r="69" spans="1:12">
      <c r="A69" s="319">
        <f t="shared" si="30"/>
        <v>5</v>
      </c>
      <c r="B69" s="346"/>
      <c r="C69" s="347" t="str">
        <f>'5.EOP'!$B$12</f>
        <v>EQSF002</v>
      </c>
      <c r="D69" s="333" t="s">
        <v>388</v>
      </c>
      <c r="E69" s="334" t="str">
        <f>IF(D69="PESSOAL",VLOOKUP($C69,'TC 07-2024'!$B:$Z,2,FALSE), IF(D69="EQUIPAMENTOS",VLOOKUP($C69,Equip.Info!A:I,2,FALSE),VLOOKUP($C69,Mat.Info!A:H,2,FALSE)))</f>
        <v>Desktop completo, processador Intel Core i5, 16GB memória, Resolução 3.840x2.160 (4K), PV GPU de 4GB e Sistema Operacional.</v>
      </c>
      <c r="F69" s="444" t="str">
        <f t="shared" si="28"/>
        <v>h</v>
      </c>
      <c r="G69" s="335">
        <f>IF($D69="PESSOAL",VLOOKUP($C69,'TC 07-2024'!$B:$Z,25,FALSE), IF($D69="EQUIPAMENTOS",VLOOKUP($C69,Equip.Info!$A:$I,8,FALSE),VLOOKUP($C69,Mat.Info!$A:$H,8,FALSE)))</f>
        <v>0.187</v>
      </c>
      <c r="H69" s="338">
        <f>'5.EOP'!F12</f>
        <v>2554.86</v>
      </c>
      <c r="I69" s="337">
        <f t="shared" si="29"/>
        <v>477.75882000000001</v>
      </c>
      <c r="J69" s="337">
        <f ca="1">I69*(1+Dados!$C$17)</f>
        <v>691.12590901200008</v>
      </c>
      <c r="K69" s="739" t="s">
        <v>576</v>
      </c>
      <c r="L69" s="341" t="s">
        <v>487</v>
      </c>
    </row>
    <row r="70" spans="1:12" ht="25.5">
      <c r="A70" s="319">
        <f t="shared" si="30"/>
        <v>5</v>
      </c>
      <c r="B70" s="346"/>
      <c r="C70" s="347" t="str">
        <f>'5.EOP'!$B$31</f>
        <v>MTSF001</v>
      </c>
      <c r="D70" s="333" t="s">
        <v>484</v>
      </c>
      <c r="E70" s="334" t="str">
        <f>IF(D70="PESSOAL",VLOOKUP($C70,'TC 07-2024'!$B:$Z,2,FALSE), IF(D70="EQUIPAMENTOS",VLOOKUP($C70,Equip.Info!A:I,2,FALSE),VLOOKUP($C70,Mat.Info!A:H,2,FALSE)))</f>
        <v>Pacote Microsoft 365 Business Basic</v>
      </c>
      <c r="F70" s="444" t="str">
        <f t="shared" si="28"/>
        <v>h</v>
      </c>
      <c r="G70" s="335">
        <f>IF($D70="PESSOAL",VLOOKUP($C70,'TC 07-2024'!$B:$Z,25,FALSE), IF($D70="EQUIPAMENTOS",VLOOKUP($C70,Equip.Info!$A:$I,8,FALSE),VLOOKUP($C70,Mat.Info!$A:$H,8,FALSE)))</f>
        <v>0.26637076004164612</v>
      </c>
      <c r="H70" s="338">
        <f>'5.EOP'!I31</f>
        <v>2554.86</v>
      </c>
      <c r="I70" s="337">
        <f t="shared" si="29"/>
        <v>680.54000000000008</v>
      </c>
      <c r="J70" s="337">
        <f ca="1">I70*(1+Dados!$C$17)</f>
        <v>984.46916400000021</v>
      </c>
      <c r="K70" s="739" t="s">
        <v>576</v>
      </c>
      <c r="L70" s="341" t="s">
        <v>488</v>
      </c>
    </row>
    <row r="71" spans="1:12" ht="25.5">
      <c r="A71" s="319">
        <f t="shared" si="30"/>
        <v>5</v>
      </c>
      <c r="B71" s="348"/>
      <c r="C71" s="349"/>
      <c r="D71" s="444" t="s">
        <v>56250</v>
      </c>
      <c r="E71" s="334" t="s">
        <v>56251</v>
      </c>
      <c r="F71" s="514" t="s">
        <v>56252</v>
      </c>
      <c r="G71" s="335"/>
      <c r="H71" s="336"/>
      <c r="I71" s="337">
        <f>SUMIFS('Diárias e Passagens'!O:O,'Diárias e Passagens'!A:A,A71)</f>
        <v>8296</v>
      </c>
      <c r="J71" s="337">
        <f ca="1">I71*(1+Dados!$C$17)</f>
        <v>12000.993600000002</v>
      </c>
      <c r="K71" s="739" t="str">
        <f>"Cotação e "&amp;Diárias!$I$6</f>
        <v>Cotação e Decreto Nº 11.872, de 29 de dezembro de 2023</v>
      </c>
      <c r="L71" s="341" t="s">
        <v>56253</v>
      </c>
    </row>
    <row r="72" spans="1:12" ht="15">
      <c r="A72" s="319">
        <v>6</v>
      </c>
      <c r="B72" s="342">
        <f>A72</f>
        <v>6</v>
      </c>
      <c r="C72" s="343" t="str">
        <f>'Resumo'!C13</f>
        <v>Dimensão Socioambiental (EMA)</v>
      </c>
      <c r="D72" s="328"/>
      <c r="E72" s="327"/>
      <c r="F72" s="445"/>
      <c r="G72" s="327"/>
      <c r="H72" s="327"/>
      <c r="I72" s="332">
        <f>SUM(I73:I82)</f>
        <v>609300.07845000003</v>
      </c>
      <c r="J72" s="332">
        <f ca="1">ROUND(SUM(J73:J80),2)+J81+J82</f>
        <v>881413.49385431991</v>
      </c>
      <c r="K72" s="742"/>
      <c r="L72" s="456"/>
    </row>
    <row r="73" spans="1:12" ht="19.5">
      <c r="A73" s="319">
        <f t="shared" si="30"/>
        <v>6</v>
      </c>
      <c r="B73" s="346"/>
      <c r="C73" s="347" t="str">
        <f>'6.EMA'!B18</f>
        <v>P8044</v>
      </c>
      <c r="D73" s="333" t="s">
        <v>386</v>
      </c>
      <c r="E73" s="334" t="str">
        <f>IF(D73="PESSOAL",VLOOKUP($C73,'TC 07-2024'!$B:$Z,2,FALSE), IF(D73="EQUIPAMENTOS",VLOOKUP($C73,Equip.Info!A:I,2,FALSE),VLOOKUP($C73,Mat.Info!A:H,2,FALSE)))</f>
        <v xml:space="preserve">Coordenador ambiental </v>
      </c>
      <c r="F73" s="444" t="str">
        <f t="shared" ref="F73:F76" si="31">IF(D73="PESSOAL","mês", IF(OR(D73="EQUIPAMENTOS",D73="MATERIAL"),"h",""))</f>
        <v>mês</v>
      </c>
      <c r="G73" s="335">
        <f>IF($D73="PESSOAL",VLOOKUP($C73,'TC 07-2024'!$B:$Z,25,FALSE), IF($D73="EQUIPAMENTOS",VLOOKUP($C73,Equip.Info!$A:$I,8,FALSE),VLOOKUP($C73,Mat.Info!$A:$H,8,FALSE)))</f>
        <v>34651.08</v>
      </c>
      <c r="H73" s="335">
        <f>'6.EMA'!H18</f>
        <v>2.5</v>
      </c>
      <c r="I73" s="337">
        <f>G73*H73</f>
        <v>86627.700000000012</v>
      </c>
      <c r="J73" s="337">
        <f ca="1">I73*(1+Dados!$C$17)</f>
        <v>125315.63082000002</v>
      </c>
      <c r="K73" s="738" t="str">
        <f>'TC-CustosGerais'!$B$3</f>
        <v>Tabela de Preços de Consultoria - mês de referência: julho de 2024</v>
      </c>
      <c r="L73" s="341" t="str">
        <f>H73&amp;" "&amp;Recursos!E73&amp;" no período total de "&amp;'6.EMA'!$K$7&amp;" meses"</f>
        <v>2,5 Coordenador ambiental  no período total de 5 meses</v>
      </c>
    </row>
    <row r="74" spans="1:12" ht="19.5">
      <c r="A74" s="319">
        <f t="shared" si="30"/>
        <v>6</v>
      </c>
      <c r="B74" s="346"/>
      <c r="C74" s="347" t="str">
        <f>'6.EMA'!B19</f>
        <v>P8059</v>
      </c>
      <c r="D74" s="333" t="s">
        <v>386</v>
      </c>
      <c r="E74" s="334" t="str">
        <f>IF(D74="PESSOAL",VLOOKUP($C74,'TC 07-2024'!$B:$Z,2,FALSE), IF(D74="EQUIPAMENTOS",VLOOKUP($C74,Equip.Info!A:I,2,FALSE),VLOOKUP($C74,Mat.Info!A:H,2,FALSE)))</f>
        <v>Engenheiro ambiental sênior</v>
      </c>
      <c r="F74" s="444" t="str">
        <f t="shared" si="31"/>
        <v>mês</v>
      </c>
      <c r="G74" s="335">
        <f>IF($D74="PESSOAL",VLOOKUP($C74,'TC 07-2024'!$B:$Z,25,FALSE), IF($D74="EQUIPAMENTOS",VLOOKUP($C74,Equip.Info!$A:$I,8,FALSE),VLOOKUP($C74,Mat.Info!$A:$H,8,FALSE)))</f>
        <v>27612.14</v>
      </c>
      <c r="H74" s="335">
        <f>'6.EMA'!H19</f>
        <v>5</v>
      </c>
      <c r="I74" s="337">
        <f t="shared" ref="I74:I76" si="32">G74*H74</f>
        <v>138060.70000000001</v>
      </c>
      <c r="J74" s="337">
        <f ca="1">I74*(1+Dados!$C$17)</f>
        <v>199718.60862000004</v>
      </c>
      <c r="K74" s="738" t="str">
        <f>'TC-CustosGerais'!$B$3</f>
        <v>Tabela de Preços de Consultoria - mês de referência: julho de 2024</v>
      </c>
      <c r="L74" s="341" t="str">
        <f>H74&amp;" "&amp;Recursos!E74&amp;" no período total de "&amp;'6.EMA'!$K$7&amp;" meses"</f>
        <v>5 Engenheiro ambiental sênior no período total de 5 meses</v>
      </c>
    </row>
    <row r="75" spans="1:12" ht="19.5">
      <c r="A75" s="319">
        <f t="shared" si="30"/>
        <v>6</v>
      </c>
      <c r="B75" s="346"/>
      <c r="C75" s="347" t="str">
        <f>'6.EMA'!B20</f>
        <v>P8058</v>
      </c>
      <c r="D75" s="333" t="s">
        <v>386</v>
      </c>
      <c r="E75" s="334" t="str">
        <f>IF(D75="PESSOAL",VLOOKUP($C75,'TC 07-2024'!$B:$Z,2,FALSE), IF(D75="EQUIPAMENTOS",VLOOKUP($C75,Equip.Info!A:I,2,FALSE),VLOOKUP($C75,Mat.Info!A:H,2,FALSE)))</f>
        <v>Engenheiro ambiental pleno</v>
      </c>
      <c r="F75" s="444" t="str">
        <f t="shared" si="31"/>
        <v>mês</v>
      </c>
      <c r="G75" s="335">
        <f>IF($D75="PESSOAL",VLOOKUP($C75,'TC 07-2024'!$B:$Z,25,FALSE), IF($D75="EQUIPAMENTOS",VLOOKUP($C75,Equip.Info!$A:$I,8,FALSE),VLOOKUP($C75,Mat.Info!$A:$H,8,FALSE)))</f>
        <v>22998.17</v>
      </c>
      <c r="H75" s="335">
        <f>'6.EMA'!H20</f>
        <v>10</v>
      </c>
      <c r="I75" s="337">
        <f t="shared" si="32"/>
        <v>229981.69999999998</v>
      </c>
      <c r="J75" s="337">
        <f ca="1">I75*(1+Dados!$C$17)</f>
        <v>332691.52721999999</v>
      </c>
      <c r="K75" s="738" t="str">
        <f>'TC-CustosGerais'!$B$3</f>
        <v>Tabela de Preços de Consultoria - mês de referência: julho de 2024</v>
      </c>
      <c r="L75" s="341" t="str">
        <f>H75&amp;" "&amp;Recursos!E75&amp;" no período total de "&amp;'6.EMA'!$K$7&amp;" meses"</f>
        <v>10 Engenheiro ambiental pleno no período total de 5 meses</v>
      </c>
    </row>
    <row r="76" spans="1:12" ht="19.5">
      <c r="A76" s="319">
        <f t="shared" si="30"/>
        <v>6</v>
      </c>
      <c r="B76" s="346"/>
      <c r="C76" s="347" t="str">
        <f>'6.EMA'!B21</f>
        <v>P8034</v>
      </c>
      <c r="D76" s="333" t="s">
        <v>386</v>
      </c>
      <c r="E76" s="334" t="str">
        <f>IF(D76="PESSOAL",VLOOKUP($C76,'TC 07-2024'!$B:$Z,2,FALSE), IF(D76="EQUIPAMENTOS",VLOOKUP($C76,Equip.Info!A:I,2,FALSE),VLOOKUP($C76,Mat.Info!A:H,2,FALSE)))</f>
        <v>Biólogo sênior</v>
      </c>
      <c r="F76" s="444" t="str">
        <f t="shared" si="31"/>
        <v>mês</v>
      </c>
      <c r="G76" s="335">
        <f>IF($D76="PESSOAL",VLOOKUP($C76,'TC 07-2024'!$B:$Z,25,FALSE), IF($D76="EQUIPAMENTOS",VLOOKUP($C76,Equip.Info!$A:$I,8,FALSE),VLOOKUP($C76,Mat.Info!$A:$H,8,FALSE)))</f>
        <v>14836.31</v>
      </c>
      <c r="H76" s="335">
        <f>'6.EMA'!H21</f>
        <v>3.75</v>
      </c>
      <c r="I76" s="337">
        <f t="shared" si="32"/>
        <v>55636.162499999999</v>
      </c>
      <c r="J76" s="337">
        <f ca="1">I76*(1+Dados!$C$17)</f>
        <v>80483.27267250001</v>
      </c>
      <c r="K76" s="738" t="str">
        <f>'TC-CustosGerais'!$B$3</f>
        <v>Tabela de Preços de Consultoria - mês de referência: julho de 2024</v>
      </c>
      <c r="L76" s="341" t="str">
        <f>H76&amp;" "&amp;Recursos!E76&amp;" no período total de "&amp;'6.EMA'!$K$7&amp;" meses"</f>
        <v>3,75 Biólogo sênior no período total de 5 meses</v>
      </c>
    </row>
    <row r="77" spans="1:12" ht="19.5">
      <c r="A77" s="319">
        <f t="shared" si="30"/>
        <v>6</v>
      </c>
      <c r="B77" s="346"/>
      <c r="C77" s="347" t="str">
        <f>'6.EMA'!B22</f>
        <v>P8190</v>
      </c>
      <c r="D77" s="333" t="s">
        <v>386</v>
      </c>
      <c r="E77" s="334" t="str">
        <f>IF(D77="PESSOAL",VLOOKUP($C77,'TC 07-2024'!$B:$Z,2,FALSE), IF(D77="EQUIPAMENTOS",VLOOKUP($C77,Equip.Info!A:I,2,FALSE),VLOOKUP($C77,Mat.Info!A:H,2,FALSE)))</f>
        <v>Arqueólogo pleno</v>
      </c>
      <c r="F77" s="444" t="str">
        <f t="shared" ref="F77" si="33">IF(D77="PESSOAL","mês", IF(OR(D77="EQUIPAMENTOS",D77="MATERIAL"),"h",""))</f>
        <v>mês</v>
      </c>
      <c r="G77" s="335">
        <f>IF($D77="PESSOAL",VLOOKUP($C77,'TC 07-2024'!$B:$Z,25,FALSE), IF($D77="EQUIPAMENTOS",VLOOKUP($C77,Equip.Info!$A:$I,8,FALSE),VLOOKUP($C77,Mat.Info!$A:$H,8,FALSE)))</f>
        <v>7863.04</v>
      </c>
      <c r="H77" s="335">
        <f>'6.EMA'!H22</f>
        <v>3.75</v>
      </c>
      <c r="I77" s="337">
        <f t="shared" ref="I77" si="34">G77*H77</f>
        <v>29486.400000000001</v>
      </c>
      <c r="J77" s="337">
        <f ca="1">I77*(1+Dados!$C$17)</f>
        <v>42655.026240000007</v>
      </c>
      <c r="K77" s="738" t="str">
        <f>'TC-CustosGerais'!$B$3</f>
        <v>Tabela de Preços de Consultoria - mês de referência: julho de 2024</v>
      </c>
      <c r="L77" s="341" t="str">
        <f>H77&amp;" "&amp;Recursos!E77&amp;" no período total de "&amp;'6.EMA'!$K$7&amp;" meses"</f>
        <v>3,75 Arqueólogo pleno no período total de 5 meses</v>
      </c>
    </row>
    <row r="78" spans="1:12" ht="25.5">
      <c r="A78" s="319">
        <f>A77</f>
        <v>6</v>
      </c>
      <c r="B78" s="346"/>
      <c r="C78" s="347" t="str">
        <f>'6.EMA'!$B$12</f>
        <v>EQSF002</v>
      </c>
      <c r="D78" s="333" t="s">
        <v>388</v>
      </c>
      <c r="E78" s="334" t="str">
        <f>IF(D78="PESSOAL",VLOOKUP($C78,'TC 07-2024'!$B:$Z,2,FALSE), IF(D78="EQUIPAMENTOS",VLOOKUP($C78,Equip.Info!A:I,2,FALSE),VLOOKUP($C78,Mat.Info!A:H,2,FALSE)))</f>
        <v>Desktop completo, processador Intel Core i5, 16GB memória, Resolução 3.840x2.160 (4K), PV GPU de 4GB e Sistema Operacional.</v>
      </c>
      <c r="F78" s="444" t="str">
        <f t="shared" ref="F78:F80" si="35">IF(D78="PESSOAL","mês", IF(OR(D78="EQUIPAMENTOS",D78="MATERIAL"),"h",""))</f>
        <v>h</v>
      </c>
      <c r="G78" s="335">
        <f>IF($D78="PESSOAL",VLOOKUP($C78,'TC 07-2024'!$B:$Z,25,FALSE), IF($D78="EQUIPAMENTOS",VLOOKUP($C78,Equip.Info!$A:$I,8,FALSE),VLOOKUP($C78,Mat.Info!$A:$H,8,FALSE)))</f>
        <v>0.187</v>
      </c>
      <c r="H78" s="338">
        <f>'6.EMA'!F12</f>
        <v>4562.25</v>
      </c>
      <c r="I78" s="337">
        <f t="shared" ref="I78:I80" si="36">G78*H78</f>
        <v>853.14075000000003</v>
      </c>
      <c r="J78" s="337">
        <f ca="1">I78*(1+Dados!$C$17)</f>
        <v>1234.1534089500001</v>
      </c>
      <c r="K78" s="739" t="s">
        <v>576</v>
      </c>
      <c r="L78" s="341" t="s">
        <v>594</v>
      </c>
    </row>
    <row r="79" spans="1:12" ht="25.5">
      <c r="A79" s="319">
        <f t="shared" si="30"/>
        <v>6</v>
      </c>
      <c r="B79" s="346"/>
      <c r="C79" s="347" t="str">
        <f>'7.MEF'!$B$12</f>
        <v>EQSF001</v>
      </c>
      <c r="D79" s="333" t="s">
        <v>388</v>
      </c>
      <c r="E79" s="334" t="str">
        <f>IF(D79="PESSOAL",VLOOKUP($C79,'TC 07-2024'!$B:$Z,2,FALSE), IF(D79="EQUIPAMENTOS",VLOOKUP($C79,Equip.Info!A:I,2,FALSE),VLOOKUP($C79,Mat.Info!A:H,2,FALSE)))</f>
        <v>Laptop completo, processador Intel Core i5, 16GB memória, Resolução 3.840x2.160 (4K), PV GPU de 4GB e Sistema Operacional.</v>
      </c>
      <c r="F79" s="444" t="str">
        <f t="shared" ref="F79" si="37">IF(D79="PESSOAL","mês", IF(OR(D79="EQUIPAMENTOS",D79="MATERIAL"),"h",""))</f>
        <v>h</v>
      </c>
      <c r="G79" s="335">
        <f>IF($D79="PESSOAL",VLOOKUP($C79,'TC 07-2024'!$B:$Z,25,FALSE), IF($D79="EQUIPAMENTOS",VLOOKUP($C79,Equip.Info!$A:$I,8,FALSE),VLOOKUP($C79,Mat.Info!$A:$H,8,FALSE)))</f>
        <v>0.46229999999999999</v>
      </c>
      <c r="H79" s="338">
        <f>'6.EMA'!F13</f>
        <v>0</v>
      </c>
      <c r="I79" s="337">
        <f t="shared" ref="I79" si="38">G79*H79</f>
        <v>0</v>
      </c>
      <c r="J79" s="337">
        <f ca="1">I79*(1+Dados!$C$17)</f>
        <v>0</v>
      </c>
      <c r="K79" s="739" t="s">
        <v>576</v>
      </c>
      <c r="L79" s="341" t="s">
        <v>595</v>
      </c>
    </row>
    <row r="80" spans="1:12" ht="25.5">
      <c r="A80" s="319">
        <f t="shared" si="30"/>
        <v>6</v>
      </c>
      <c r="B80" s="346"/>
      <c r="C80" s="347" t="str">
        <f>'6.EMA'!$B$31</f>
        <v>MTSF001</v>
      </c>
      <c r="D80" s="333" t="s">
        <v>484</v>
      </c>
      <c r="E80" s="334" t="str">
        <f>IF(D80="PESSOAL",VLOOKUP($C80,'TC 07-2024'!$B:$Z,2,FALSE), IF(D80="EQUIPAMENTOS",VLOOKUP($C80,Equip.Info!A:I,2,FALSE),VLOOKUP($C80,Mat.Info!A:H,2,FALSE)))</f>
        <v>Pacote Microsoft 365 Business Basic</v>
      </c>
      <c r="F80" s="444" t="str">
        <f t="shared" si="35"/>
        <v>h</v>
      </c>
      <c r="G80" s="335">
        <f>IF($D80="PESSOAL",VLOOKUP($C80,'TC 07-2024'!$B:$Z,25,FALSE), IF($D80="EQUIPAMENTOS",VLOOKUP($C80,Equip.Info!$A:$I,8,FALSE),VLOOKUP($C80,Mat.Info!$A:$H,8,FALSE)))</f>
        <v>0.26637076004164612</v>
      </c>
      <c r="H80" s="338">
        <f>'6.EMA'!I31</f>
        <v>4562.25</v>
      </c>
      <c r="I80" s="337">
        <f t="shared" si="36"/>
        <v>1215.25</v>
      </c>
      <c r="J80" s="337">
        <f ca="1">I80*(1+Dados!$C$17)</f>
        <v>1757.9806500000002</v>
      </c>
      <c r="K80" s="739" t="s">
        <v>576</v>
      </c>
      <c r="L80" s="341" t="s">
        <v>488</v>
      </c>
    </row>
    <row r="81" spans="1:12" ht="25.5">
      <c r="A81" s="319">
        <f t="shared" si="30"/>
        <v>6</v>
      </c>
      <c r="B81" s="348"/>
      <c r="C81" s="349"/>
      <c r="D81" s="444" t="s">
        <v>56250</v>
      </c>
      <c r="E81" s="334" t="s">
        <v>56251</v>
      </c>
      <c r="F81" s="514" t="s">
        <v>56252</v>
      </c>
      <c r="G81" s="335"/>
      <c r="H81" s="336"/>
      <c r="I81" s="337">
        <f>SUMIFS('Diárias e Passagens'!O:O,'Diárias e Passagens'!A:A,A81)</f>
        <v>52155</v>
      </c>
      <c r="J81" s="337">
        <f ca="1">I81*(1+Dados!$C$17)</f>
        <v>75447.42300000001</v>
      </c>
      <c r="K81" s="739" t="str">
        <f>"Cotação e "&amp;Diárias!$I$6</f>
        <v>Cotação e Decreto Nº 11.872, de 29 de dezembro de 2023</v>
      </c>
      <c r="L81" s="341" t="s">
        <v>56253</v>
      </c>
    </row>
    <row r="82" spans="1:12" ht="25.5">
      <c r="A82" s="319">
        <f t="shared" si="30"/>
        <v>6</v>
      </c>
      <c r="B82" s="344"/>
      <c r="C82" s="345"/>
      <c r="D82" s="333" t="s">
        <v>591</v>
      </c>
      <c r="E82" s="334" t="e">
        <f>'Inspeção-Veículo'!#REF!</f>
        <v>#REF!</v>
      </c>
      <c r="F82" s="444" t="s">
        <v>575</v>
      </c>
      <c r="G82" s="333"/>
      <c r="H82" s="335">
        <f>'Inspeção-Veículo'!G9</f>
        <v>30</v>
      </c>
      <c r="I82" s="337">
        <f>'Inspeção-Veículo'!N9</f>
        <v>15284.0252</v>
      </c>
      <c r="J82" s="337">
        <f ca="1">I82*(1+Dados!$C$17)</f>
        <v>22109.870854320001</v>
      </c>
      <c r="K82" s="738" t="str">
        <f>'TC-CustosGerais'!$B$3</f>
        <v>Tabela de Preços de Consultoria - mês de referência: julho de 2024</v>
      </c>
      <c r="L82" s="341" t="s">
        <v>592</v>
      </c>
    </row>
    <row r="83" spans="1:12" s="339" customFormat="1" ht="15">
      <c r="A83" s="319">
        <v>7</v>
      </c>
      <c r="B83" s="342">
        <f>A83</f>
        <v>7</v>
      </c>
      <c r="C83" s="343" t="str">
        <f>'Resumo'!C14</f>
        <v>Dimensão Econômico-Financeira e ACB (MEF)</v>
      </c>
      <c r="D83" s="328"/>
      <c r="E83" s="329"/>
      <c r="F83" s="443"/>
      <c r="G83" s="330"/>
      <c r="H83" s="331"/>
      <c r="I83" s="332">
        <f>SUM(I84:I88)</f>
        <v>167880.40101599999</v>
      </c>
      <c r="J83" s="332">
        <f ca="1">ROUND(SUM(J84:J87),2)+J88</f>
        <v>242855.78519999998</v>
      </c>
      <c r="K83" s="741"/>
      <c r="L83" s="457"/>
    </row>
    <row r="84" spans="1:12" s="339" customFormat="1" ht="19.5">
      <c r="A84" s="319">
        <f t="shared" si="30"/>
        <v>7</v>
      </c>
      <c r="B84" s="346"/>
      <c r="C84" s="347" t="str">
        <f>'7.MEF'!B18</f>
        <v>P8047</v>
      </c>
      <c r="D84" s="333" t="s">
        <v>386</v>
      </c>
      <c r="E84" s="334" t="str">
        <f>IF(D84="PESSOAL",VLOOKUP($C84,'TC 07-2024'!$B:$Z,2,FALSE), IF(D84="EQUIPAMENTOS",VLOOKUP($C84,Equip.Info!A:I,2,FALSE),VLOOKUP($C84,Mat.Info!A:H,2,FALSE)))</f>
        <v>Economista sênior</v>
      </c>
      <c r="F84" s="444" t="str">
        <f t="shared" ref="F84:F87" si="39">IF(D84="PESSOAL","mês", IF(OR(D84="EQUIPAMENTOS",D84="MATERIAL"),"h",""))</f>
        <v>mês</v>
      </c>
      <c r="G84" s="335">
        <f>IF($D84="PESSOAL",VLOOKUP($C84,'TC 07-2024'!$B:$Z,25,FALSE), IF($D84="EQUIPAMENTOS",VLOOKUP($C84,Equip.Info!$A:$I,8,FALSE),VLOOKUP($C84,Mat.Info!$A:$H,8,FALSE)))</f>
        <v>19679.189999999999</v>
      </c>
      <c r="H84" s="338">
        <f>'7.MEF'!H18</f>
        <v>4</v>
      </c>
      <c r="I84" s="337">
        <f t="shared" ref="I84:I87" si="40">G84*H84</f>
        <v>78716.759999999995</v>
      </c>
      <c r="J84" s="337">
        <f ca="1">I84*(1+Dados!$C$17)</f>
        <v>113871.665016</v>
      </c>
      <c r="K84" s="738" t="str">
        <f>'TC-CustosGerais'!$B$3</f>
        <v>Tabela de Preços de Consultoria - mês de referência: julho de 2024</v>
      </c>
      <c r="L84" s="341" t="str">
        <f>H84&amp;" "&amp;Recursos!E84&amp;" no período total de "&amp;'7.MEF'!$K$7&amp;" meses"</f>
        <v>4 Economista sênior no período total de 2 meses</v>
      </c>
    </row>
    <row r="85" spans="1:12" s="339" customFormat="1" ht="19.5">
      <c r="A85" s="319">
        <f t="shared" si="30"/>
        <v>7</v>
      </c>
      <c r="B85" s="346"/>
      <c r="C85" s="347" t="str">
        <f>'7.MEF'!B19</f>
        <v>P8042</v>
      </c>
      <c r="D85" s="333" t="s">
        <v>386</v>
      </c>
      <c r="E85" s="334" t="str">
        <f>IF(D85="PESSOAL",VLOOKUP($C85,'TC 07-2024'!$B:$Z,2,FALSE), IF(D85="EQUIPAMENTOS",VLOOKUP($C85,Equip.Info!A:I,2,FALSE),VLOOKUP($C85,Mat.Info!A:H,2,FALSE)))</f>
        <v>Contador sênior</v>
      </c>
      <c r="F85" s="444" t="str">
        <f t="shared" si="39"/>
        <v>mês</v>
      </c>
      <c r="G85" s="335">
        <f>IF($D85="PESSOAL",VLOOKUP($C85,'TC 07-2024'!$B:$Z,25,FALSE), IF($D85="EQUIPAMENTOS",VLOOKUP($C85,Equip.Info!$A:$I,8,FALSE),VLOOKUP($C85,Mat.Info!$A:$H,8,FALSE)))</f>
        <v>20394.46</v>
      </c>
      <c r="H85" s="338">
        <f>'7.MEF'!H19</f>
        <v>4</v>
      </c>
      <c r="I85" s="337">
        <f t="shared" si="40"/>
        <v>81577.84</v>
      </c>
      <c r="J85" s="337">
        <f ca="1">I85*(1+Dados!$C$17)</f>
        <v>118010.503344</v>
      </c>
      <c r="K85" s="738" t="str">
        <f>'TC-CustosGerais'!$B$3</f>
        <v>Tabela de Preços de Consultoria - mês de referência: julho de 2024</v>
      </c>
      <c r="L85" s="341" t="str">
        <f>H85&amp;" "&amp;Recursos!E85&amp;" no período total de "&amp;'7.MEF'!$K$7&amp;" meses"</f>
        <v>4 Contador sênior no período total de 2 meses</v>
      </c>
    </row>
    <row r="86" spans="1:12" s="339" customFormat="1" ht="25.5">
      <c r="A86" s="319">
        <f>A85</f>
        <v>7</v>
      </c>
      <c r="B86" s="346"/>
      <c r="C86" s="347" t="str">
        <f>'7.MEF'!$B$12</f>
        <v>EQSF001</v>
      </c>
      <c r="D86" s="333" t="s">
        <v>388</v>
      </c>
      <c r="E86" s="334" t="str">
        <f>IF(D86="PESSOAL",VLOOKUP($C86,'TC 07-2024'!$B:$Z,2,FALSE), IF(D86="EQUIPAMENTOS",VLOOKUP($C86,Equip.Info!A:I,2,FALSE),VLOOKUP($C86,Mat.Info!A:H,2,FALSE)))</f>
        <v>Laptop completo, processador Intel Core i5, 16GB memória, Resolução 3.840x2.160 (4K), PV GPU de 4GB e Sistema Operacional.</v>
      </c>
      <c r="F86" s="444" t="str">
        <f t="shared" si="39"/>
        <v>h</v>
      </c>
      <c r="G86" s="335">
        <f>IF($D86="PESSOAL",VLOOKUP($C86,'TC 07-2024'!$B:$Z,25,FALSE), IF($D86="EQUIPAMENTOS",VLOOKUP($C86,Equip.Info!$A:$I,8,FALSE),VLOOKUP($C86,Mat.Info!$A:$H,8,FALSE)))</f>
        <v>0.46229999999999999</v>
      </c>
      <c r="H86" s="338">
        <f>'7.MEF'!F12</f>
        <v>1459.92</v>
      </c>
      <c r="I86" s="337">
        <f t="shared" si="40"/>
        <v>674.92101600000001</v>
      </c>
      <c r="J86" s="337">
        <f ca="1">I86*(1+Dados!$C$17)</f>
        <v>976.3407417456001</v>
      </c>
      <c r="K86" s="739" t="s">
        <v>576</v>
      </c>
      <c r="L86" s="341" t="s">
        <v>595</v>
      </c>
    </row>
    <row r="87" spans="1:12" s="339" customFormat="1" ht="25.5">
      <c r="A87" s="319">
        <f t="shared" si="30"/>
        <v>7</v>
      </c>
      <c r="B87" s="346"/>
      <c r="C87" s="347" t="str">
        <f>'7.MEF'!$B$31</f>
        <v>MTSF001</v>
      </c>
      <c r="D87" s="333" t="s">
        <v>484</v>
      </c>
      <c r="E87" s="334" t="str">
        <f>IF(D87="PESSOAL",VLOOKUP($C87,'TC 07-2024'!$B:$Z,2,FALSE), IF(D87="EQUIPAMENTOS",VLOOKUP($C87,Equip.Info!A:I,2,FALSE),VLOOKUP($C87,Mat.Info!A:H,2,FALSE)))</f>
        <v>Pacote Microsoft 365 Business Basic</v>
      </c>
      <c r="F87" s="444" t="str">
        <f t="shared" si="39"/>
        <v>h</v>
      </c>
      <c r="G87" s="335">
        <f>IF($D87="PESSOAL",VLOOKUP($C87,'TC 07-2024'!$B:$Z,25,FALSE), IF($D87="EQUIPAMENTOS",VLOOKUP($C87,Equip.Info!$A:$I,8,FALSE),VLOOKUP($C87,Mat.Info!$A:$H,8,FALSE)))</f>
        <v>0.26637076004164612</v>
      </c>
      <c r="H87" s="338">
        <f>'7.MEF'!I31</f>
        <v>1459.92</v>
      </c>
      <c r="I87" s="337">
        <f t="shared" si="40"/>
        <v>388.88</v>
      </c>
      <c r="J87" s="337">
        <f ca="1">I87*(1+Dados!$C$17)</f>
        <v>562.553808</v>
      </c>
      <c r="K87" s="739" t="s">
        <v>576</v>
      </c>
      <c r="L87" s="341" t="s">
        <v>488</v>
      </c>
    </row>
    <row r="88" spans="1:12" s="339" customFormat="1" ht="25.5">
      <c r="A88" s="319">
        <f t="shared" si="30"/>
        <v>7</v>
      </c>
      <c r="B88" s="348"/>
      <c r="C88" s="349"/>
      <c r="D88" s="444" t="s">
        <v>56250</v>
      </c>
      <c r="E88" s="334" t="s">
        <v>56251</v>
      </c>
      <c r="F88" s="514" t="s">
        <v>56252</v>
      </c>
      <c r="G88" s="335"/>
      <c r="H88" s="336"/>
      <c r="I88" s="337">
        <f>SUMIFS('Diárias e Passagens'!O:O,'Diárias e Passagens'!A:A,A88)</f>
        <v>6522</v>
      </c>
      <c r="J88" s="337">
        <f ca="1">I88*(1+Dados!$C$17)</f>
        <v>9434.7252000000008</v>
      </c>
      <c r="K88" s="739" t="str">
        <f>"Cotação e "&amp;Diárias!$I$6</f>
        <v>Cotação e Decreto Nº 11.872, de 29 de dezembro de 2023</v>
      </c>
      <c r="L88" s="341" t="s">
        <v>56253</v>
      </c>
    </row>
    <row r="89" spans="1:12" s="339" customFormat="1" ht="15">
      <c r="A89" s="319">
        <v>8</v>
      </c>
      <c r="B89" s="342">
        <f>A89</f>
        <v>8</v>
      </c>
      <c r="C89" s="343" t="str">
        <f>'Resumo'!C15</f>
        <v>Dimensão Jurídico-Regulatória (EJR)</v>
      </c>
      <c r="D89" s="328"/>
      <c r="E89" s="329"/>
      <c r="F89" s="443"/>
      <c r="G89" s="330"/>
      <c r="H89" s="331"/>
      <c r="I89" s="332">
        <f>SUM(I90:I94)</f>
        <v>140577.161016</v>
      </c>
      <c r="J89" s="332">
        <f ca="1">ROUND(SUM(J90:J93),2)+J94</f>
        <v>203358.91680000001</v>
      </c>
      <c r="K89" s="741"/>
      <c r="L89" s="455"/>
    </row>
    <row r="90" spans="1:12" s="339" customFormat="1" ht="19.5">
      <c r="A90" s="319">
        <f t="shared" si="30"/>
        <v>8</v>
      </c>
      <c r="B90" s="346"/>
      <c r="C90" s="347" t="str">
        <f>'8.EJR'!B18</f>
        <v>P8003</v>
      </c>
      <c r="D90" s="333" t="s">
        <v>386</v>
      </c>
      <c r="E90" s="334" t="str">
        <f>IF(D90="PESSOAL",VLOOKUP($C90,'TC 07-2024'!$B:$Z,2,FALSE), IF(D90="EQUIPAMENTOS",VLOOKUP($C90,Equip.Info!A:I,2,FALSE),VLOOKUP($C90,Mat.Info!A:H,2,FALSE)))</f>
        <v>Advogado sênior</v>
      </c>
      <c r="F90" s="444" t="str">
        <f t="shared" ref="F90:F93" si="41">IF(D90="PESSOAL","mês", IF(OR(D90="EQUIPAMENTOS",D90="MATERIAL"),"h",""))</f>
        <v>mês</v>
      </c>
      <c r="G90" s="335">
        <f>IF($D90="PESSOAL",VLOOKUP($C90,'TC 07-2024'!$B:$Z,25,FALSE), IF($D90="EQUIPAMENTOS",VLOOKUP($C90,Equip.Info!$A:$I,8,FALSE),VLOOKUP($C90,Mat.Info!$A:$H,8,FALSE)))</f>
        <v>21584.45</v>
      </c>
      <c r="H90" s="338">
        <f>'8.EJR'!H18</f>
        <v>4</v>
      </c>
      <c r="I90" s="337">
        <f>G90*H90</f>
        <v>86337.8</v>
      </c>
      <c r="J90" s="337">
        <f ca="1">I90*(1+Dados!$C$17)</f>
        <v>124896.26148000002</v>
      </c>
      <c r="K90" s="738" t="str">
        <f>'TC-CustosGerais'!$B$3</f>
        <v>Tabela de Preços de Consultoria - mês de referência: julho de 2024</v>
      </c>
      <c r="L90" s="341" t="str">
        <f>H90&amp;" "&amp;Recursos!E90&amp;" no período total de "&amp;'8.EJR'!$K$7&amp;" meses"</f>
        <v>4 Advogado sênior no período total de 4 meses</v>
      </c>
    </row>
    <row r="91" spans="1:12" s="339" customFormat="1" ht="19.5">
      <c r="A91" s="319">
        <f t="shared" si="30"/>
        <v>8</v>
      </c>
      <c r="B91" s="346"/>
      <c r="C91" s="347" t="str">
        <f>'8.EJR'!B19</f>
        <v>P8002</v>
      </c>
      <c r="D91" s="333" t="s">
        <v>386</v>
      </c>
      <c r="E91" s="334" t="str">
        <f>IF(D91="PESSOAL",VLOOKUP($C91,'TC 07-2024'!$B:$Z,2,FALSE), IF(D91="EQUIPAMENTOS",VLOOKUP($C91,Equip.Info!A:I,2,FALSE),VLOOKUP($C91,Mat.Info!A:H,2,FALSE)))</f>
        <v>Advogado pleno</v>
      </c>
      <c r="F91" s="444" t="str">
        <f t="shared" si="41"/>
        <v>mês</v>
      </c>
      <c r="G91" s="335">
        <f>IF($D91="PESSOAL",VLOOKUP($C91,'TC 07-2024'!$B:$Z,25,FALSE), IF($D91="EQUIPAMENTOS",VLOOKUP($C91,Equip.Info!$A:$I,8,FALSE),VLOOKUP($C91,Mat.Info!$A:$H,8,FALSE)))</f>
        <v>12106.89</v>
      </c>
      <c r="H91" s="338">
        <f>'8.EJR'!H19</f>
        <v>4</v>
      </c>
      <c r="I91" s="337">
        <f>G91*H91</f>
        <v>48427.56</v>
      </c>
      <c r="J91" s="337">
        <f ca="1">I91*(1+Dados!$C$17)</f>
        <v>70055.308296000003</v>
      </c>
      <c r="K91" s="738" t="str">
        <f>'TC-CustosGerais'!$B$3</f>
        <v>Tabela de Preços de Consultoria - mês de referência: julho de 2024</v>
      </c>
      <c r="L91" s="341" t="str">
        <f>H91&amp;" "&amp;Recursos!E91&amp;" no período total de "&amp;'8.EJR'!$K$7&amp;" meses"</f>
        <v>4 Advogado pleno no período total de 4 meses</v>
      </c>
    </row>
    <row r="92" spans="1:12" s="339" customFormat="1" ht="25.5">
      <c r="A92" s="319">
        <f>A91</f>
        <v>8</v>
      </c>
      <c r="B92" s="346"/>
      <c r="C92" s="347" t="str">
        <f>'8.EJR'!$B$12</f>
        <v>EQSF001</v>
      </c>
      <c r="D92" s="333" t="s">
        <v>388</v>
      </c>
      <c r="E92" s="334" t="str">
        <f>IF(D92="PESSOAL",VLOOKUP($C92,'TC 07-2024'!$B:$Z,2,FALSE), IF(D92="EQUIPAMENTOS",VLOOKUP($C92,Equip.Info!A:I,2,FALSE),VLOOKUP($C92,Mat.Info!A:H,2,FALSE)))</f>
        <v>Laptop completo, processador Intel Core i5, 16GB memória, Resolução 3.840x2.160 (4K), PV GPU de 4GB e Sistema Operacional.</v>
      </c>
      <c r="F92" s="444" t="str">
        <f t="shared" si="41"/>
        <v>h</v>
      </c>
      <c r="G92" s="335">
        <f>IF($D92="PESSOAL",VLOOKUP($C92,'TC 07-2024'!$B:$Z,25,FALSE), IF($D92="EQUIPAMENTOS",VLOOKUP($C92,Equip.Info!$A:$I,8,FALSE),VLOOKUP($C92,Mat.Info!$A:$H,8,FALSE)))</f>
        <v>0.46229999999999999</v>
      </c>
      <c r="H92" s="338">
        <f>'8.EJR'!F12</f>
        <v>1459.92</v>
      </c>
      <c r="I92" s="337">
        <f t="shared" ref="I92:I93" si="42">G92*H92</f>
        <v>674.92101600000001</v>
      </c>
      <c r="J92" s="337">
        <f ca="1">I92*(1+Dados!$C$17)</f>
        <v>976.3407417456001</v>
      </c>
      <c r="K92" s="739" t="s">
        <v>576</v>
      </c>
      <c r="L92" s="341" t="s">
        <v>595</v>
      </c>
    </row>
    <row r="93" spans="1:12" s="339" customFormat="1" ht="25.5">
      <c r="A93" s="319">
        <f t="shared" si="30"/>
        <v>8</v>
      </c>
      <c r="B93" s="346"/>
      <c r="C93" s="347" t="str">
        <f>'8.EJR'!$B$31</f>
        <v>MTSF001</v>
      </c>
      <c r="D93" s="333" t="s">
        <v>484</v>
      </c>
      <c r="E93" s="334" t="str">
        <f>IF(D93="PESSOAL",VLOOKUP($C93,'TC 07-2024'!$B:$Z,2,FALSE), IF(D93="EQUIPAMENTOS",VLOOKUP($C93,Equip.Info!A:I,2,FALSE),VLOOKUP($C93,Mat.Info!A:H,2,FALSE)))</f>
        <v>Pacote Microsoft 365 Business Basic</v>
      </c>
      <c r="F93" s="444" t="str">
        <f t="shared" si="41"/>
        <v>h</v>
      </c>
      <c r="G93" s="335">
        <f>IF($D93="PESSOAL",VLOOKUP($C93,'TC 07-2024'!$B:$Z,25,FALSE), IF($D93="EQUIPAMENTOS",VLOOKUP($C93,Equip.Info!$A:$I,8,FALSE),VLOOKUP($C93,Mat.Info!$A:$H,8,FALSE)))</f>
        <v>0.26637076004164612</v>
      </c>
      <c r="H93" s="338">
        <f>'8.EJR'!I31</f>
        <v>1459.92</v>
      </c>
      <c r="I93" s="337">
        <f t="shared" si="42"/>
        <v>388.88</v>
      </c>
      <c r="J93" s="337">
        <f ca="1">I93*(1+Dados!$C$17)</f>
        <v>562.553808</v>
      </c>
      <c r="K93" s="739" t="s">
        <v>576</v>
      </c>
      <c r="L93" s="341" t="s">
        <v>488</v>
      </c>
    </row>
    <row r="94" spans="1:12" s="339" customFormat="1" ht="25.5">
      <c r="A94" s="319">
        <f t="shared" si="30"/>
        <v>8</v>
      </c>
      <c r="B94" s="348"/>
      <c r="C94" s="349"/>
      <c r="D94" s="444" t="s">
        <v>56250</v>
      </c>
      <c r="E94" s="334" t="s">
        <v>56251</v>
      </c>
      <c r="F94" s="514" t="s">
        <v>56252</v>
      </c>
      <c r="G94" s="335"/>
      <c r="H94" s="336"/>
      <c r="I94" s="337">
        <f>SUMIFS('Diárias e Passagens'!O:O,'Diárias e Passagens'!A:A,A94)</f>
        <v>4748</v>
      </c>
      <c r="J94" s="337">
        <f ca="1">I94*(1+Dados!$C$17)</f>
        <v>6868.4568000000008</v>
      </c>
      <c r="K94" s="739" t="str">
        <f>"Cotação e "&amp;Diárias!$I$6</f>
        <v>Cotação e Decreto Nº 11.872, de 29 de dezembro de 2023</v>
      </c>
      <c r="L94" s="341" t="s">
        <v>56253</v>
      </c>
    </row>
    <row r="95" spans="1:12" ht="15">
      <c r="A95" s="319">
        <v>9</v>
      </c>
      <c r="B95" s="342">
        <f>A95</f>
        <v>9</v>
      </c>
      <c r="C95" s="343" t="str">
        <f>'Resumo'!C16</f>
        <v>Gestão de Projeto, Revisão de Estudos e Apoio às Fases</v>
      </c>
      <c r="D95" s="328"/>
      <c r="E95" s="329"/>
      <c r="F95" s="443"/>
      <c r="G95" s="330"/>
      <c r="H95" s="331"/>
      <c r="I95" s="332">
        <f>SUM(I96:I106)</f>
        <v>672770.328721</v>
      </c>
      <c r="J95" s="332">
        <f ca="1">ROUND(SUM(J96:J104),2)+J105+J106</f>
        <v>973229.55994528008</v>
      </c>
      <c r="K95" s="741"/>
      <c r="L95" s="455"/>
    </row>
    <row r="96" spans="1:12" ht="19.5">
      <c r="A96" s="319">
        <f t="shared" si="30"/>
        <v>9</v>
      </c>
      <c r="B96" s="346"/>
      <c r="C96" s="347" t="str">
        <f>'9.GPeR'!B18</f>
        <v>P8044</v>
      </c>
      <c r="D96" s="333" t="s">
        <v>386</v>
      </c>
      <c r="E96" s="334" t="str">
        <f>IF(D96="PESSOAL",VLOOKUP($C96,'TC 07-2024'!$B:$Z,2,FALSE), IF(D96="EQUIPAMENTOS",VLOOKUP($C96,Equip.Info!A:I,2,FALSE),VLOOKUP($C96,Mat.Info!A:H,2,FALSE)))</f>
        <v xml:space="preserve">Coordenador ambiental </v>
      </c>
      <c r="F96" s="444" t="str">
        <f t="shared" ref="F96:F104" si="43">IF(D96="PESSOAL","mês", IF(OR(D96="EQUIPAMENTOS",D96="MATERIAL"),"h",""))</f>
        <v>mês</v>
      </c>
      <c r="G96" s="335">
        <f>IF($D96="PESSOAL",VLOOKUP($C96,'TC 07-2024'!$B:$Z,25,FALSE), IF($D96="EQUIPAMENTOS",VLOOKUP($C96,Equip.Info!$A:$I,8,FALSE),VLOOKUP($C96,Mat.Info!$A:$H,8,FALSE)))</f>
        <v>34651.08</v>
      </c>
      <c r="H96" s="338">
        <f>'9.GPeR'!H18</f>
        <v>1</v>
      </c>
      <c r="I96" s="337">
        <f t="shared" ref="I96:I100" si="44">G96*H96</f>
        <v>34651.08</v>
      </c>
      <c r="J96" s="337">
        <f ca="1">I96*(1+Dados!$C$17)</f>
        <v>50126.25232800001</v>
      </c>
      <c r="K96" s="738" t="str">
        <f>'TC-CustosGerais'!$B$3</f>
        <v>Tabela de Preços de Consultoria - mês de referência: julho de 2024</v>
      </c>
      <c r="L96" s="341" t="str">
        <f>H96&amp;" "&amp;Recursos!E96&amp;" no período total de "&amp;'9.GPeR'!K7&amp;" meses"</f>
        <v>1 Coordenador ambiental  no período total de 4 meses</v>
      </c>
    </row>
    <row r="97" spans="1:12" ht="19.5">
      <c r="A97" s="319">
        <f t="shared" si="30"/>
        <v>9</v>
      </c>
      <c r="B97" s="346"/>
      <c r="C97" s="347" t="str">
        <f>'9.GPeR'!B19</f>
        <v>P8061</v>
      </c>
      <c r="D97" s="333" t="s">
        <v>386</v>
      </c>
      <c r="E97" s="334" t="str">
        <f>IF(D97="PESSOAL",VLOOKUP($C97,'TC 07-2024'!$B:$Z,2,FALSE), IF(D97="EQUIPAMENTOS",VLOOKUP($C97,Equip.Info!A:I,2,FALSE),VLOOKUP($C97,Mat.Info!A:H,2,FALSE)))</f>
        <v>Engenheiro coordenador</v>
      </c>
      <c r="F97" s="444" t="str">
        <f t="shared" si="43"/>
        <v>mês</v>
      </c>
      <c r="G97" s="335">
        <f>IF($D97="PESSOAL",VLOOKUP($C97,'TC 07-2024'!$B:$Z,25,FALSE), IF($D97="EQUIPAMENTOS",VLOOKUP($C97,Equip.Info!$A:$I,8,FALSE),VLOOKUP($C97,Mat.Info!$A:$H,8,FALSE)))</f>
        <v>33767.71</v>
      </c>
      <c r="H97" s="338">
        <f>'9.GPeR'!H19</f>
        <v>1</v>
      </c>
      <c r="I97" s="337">
        <f t="shared" si="44"/>
        <v>33767.71</v>
      </c>
      <c r="J97" s="337">
        <f ca="1">I97*(1+Dados!$C$17)</f>
        <v>48848.369286000001</v>
      </c>
      <c r="K97" s="738" t="str">
        <f>'TC-CustosGerais'!$B$3</f>
        <v>Tabela de Preços de Consultoria - mês de referência: julho de 2024</v>
      </c>
      <c r="L97" s="341" t="str">
        <f>H97&amp;" "&amp;Recursos!E97&amp;" no período total de "&amp;'9.GPeR'!K8&amp;" meses"</f>
        <v>1 Engenheiro coordenador no período total de Unid meses</v>
      </c>
    </row>
    <row r="98" spans="1:12" ht="19.5">
      <c r="A98" s="319">
        <f t="shared" si="30"/>
        <v>9</v>
      </c>
      <c r="B98" s="346"/>
      <c r="C98" s="347" t="str">
        <f>'9.GPeR'!B20</f>
        <v>P8003</v>
      </c>
      <c r="D98" s="333" t="s">
        <v>386</v>
      </c>
      <c r="E98" s="334" t="str">
        <f>IF(D98="PESSOAL",VLOOKUP($C98,'TC 07-2024'!$B:$Z,2,FALSE), IF(D98="EQUIPAMENTOS",VLOOKUP($C98,Equip.Info!A:I,2,FALSE),VLOOKUP($C98,Mat.Info!A:H,2,FALSE)))</f>
        <v>Advogado sênior</v>
      </c>
      <c r="F98" s="444" t="str">
        <f t="shared" si="43"/>
        <v>mês</v>
      </c>
      <c r="G98" s="335">
        <f>IF($D98="PESSOAL",VLOOKUP($C98,'TC 07-2024'!$B:$Z,25,FALSE), IF($D98="EQUIPAMENTOS",VLOOKUP($C98,Equip.Info!$A:$I,8,FALSE),VLOOKUP($C98,Mat.Info!$A:$H,8,FALSE)))</f>
        <v>21584.45</v>
      </c>
      <c r="H98" s="338">
        <f>'9.GPeR'!H20</f>
        <v>3</v>
      </c>
      <c r="I98" s="337">
        <f t="shared" si="44"/>
        <v>64753.350000000006</v>
      </c>
      <c r="J98" s="337">
        <f ca="1">I98*(1+Dados!$C$17)</f>
        <v>93672.196110000019</v>
      </c>
      <c r="K98" s="738" t="str">
        <f>'TC-CustosGerais'!$B$3</f>
        <v>Tabela de Preços de Consultoria - mês de referência: julho de 2024</v>
      </c>
      <c r="L98" s="341" t="str">
        <f>H98&amp;" "&amp;Recursos!E98&amp;" no período total de "&amp;'9.GPeR'!K9&amp;" meses"</f>
        <v>3 Advogado sênior no período total de  meses</v>
      </c>
    </row>
    <row r="99" spans="1:12" ht="19.5">
      <c r="A99" s="319">
        <f t="shared" si="30"/>
        <v>9</v>
      </c>
      <c r="B99" s="346"/>
      <c r="C99" s="347" t="str">
        <f>'9.GPeR'!B21</f>
        <v>P8047</v>
      </c>
      <c r="D99" s="333" t="s">
        <v>386</v>
      </c>
      <c r="E99" s="334" t="str">
        <f>IF(D99="PESSOAL",VLOOKUP($C99,'TC 07-2024'!$B:$Z,2,FALSE), IF(D99="EQUIPAMENTOS",VLOOKUP($C99,Equip.Info!A:I,2,FALSE),VLOOKUP($C99,Mat.Info!A:H,2,FALSE)))</f>
        <v>Economista sênior</v>
      </c>
      <c r="F99" s="444" t="str">
        <f t="shared" ref="F99:F100" si="45">IF(D99="PESSOAL","mês", IF(OR(D99="EQUIPAMENTOS",D99="MATERIAL"),"h",""))</f>
        <v>mês</v>
      </c>
      <c r="G99" s="335">
        <f>IF($D99="PESSOAL",VLOOKUP($C99,'TC 07-2024'!$B:$Z,25,FALSE), IF($D99="EQUIPAMENTOS",VLOOKUP($C99,Equip.Info!$A:$I,8,FALSE),VLOOKUP($C99,Mat.Info!$A:$H,8,FALSE)))</f>
        <v>19679.189999999999</v>
      </c>
      <c r="H99" s="338">
        <f>'9.GPeR'!H21</f>
        <v>3</v>
      </c>
      <c r="I99" s="337">
        <f t="shared" si="44"/>
        <v>59037.569999999992</v>
      </c>
      <c r="J99" s="337">
        <f ca="1">I99*(1+Dados!$C$17)</f>
        <v>85403.748761999988</v>
      </c>
      <c r="K99" s="738" t="str">
        <f>'TC-CustosGerais'!$B$3</f>
        <v>Tabela de Preços de Consultoria - mês de referência: julho de 2024</v>
      </c>
      <c r="L99" s="341" t="str">
        <f>H99&amp;" "&amp;Recursos!E99&amp;" no período total de "&amp;'9.GPeR'!K10&amp;" meses"</f>
        <v>3 Economista sênior no período total de CUSTO  meses</v>
      </c>
    </row>
    <row r="100" spans="1:12" ht="19.5">
      <c r="A100" s="319">
        <f t="shared" si="30"/>
        <v>9</v>
      </c>
      <c r="B100" s="346"/>
      <c r="C100" s="347" t="str">
        <f>'9.GPeR'!B22</f>
        <v>P8060</v>
      </c>
      <c r="D100" s="333" t="s">
        <v>386</v>
      </c>
      <c r="E100" s="334" t="str">
        <f>IF(D100="PESSOAL",VLOOKUP($C100,'TC 07-2024'!$B:$Z,2,FALSE), IF(D100="EQUIPAMENTOS",VLOOKUP($C100,Equip.Info!A:I,2,FALSE),VLOOKUP($C100,Mat.Info!A:H,2,FALSE)))</f>
        <v>Engenheiro consultor especial</v>
      </c>
      <c r="F100" s="444" t="str">
        <f t="shared" si="45"/>
        <v>mês</v>
      </c>
      <c r="G100" s="335">
        <f>IF($D100="PESSOAL",VLOOKUP($C100,'TC 07-2024'!$B:$Z,25,FALSE), IF($D100="EQUIPAMENTOS",VLOOKUP($C100,Equip.Info!$A:$I,8,FALSE),VLOOKUP($C100,Mat.Info!$A:$H,8,FALSE)))</f>
        <v>40307.360000000001</v>
      </c>
      <c r="H100" s="338">
        <f>'9.GPeR'!H22</f>
        <v>2</v>
      </c>
      <c r="I100" s="337">
        <f t="shared" si="44"/>
        <v>80614.720000000001</v>
      </c>
      <c r="J100" s="337">
        <f ca="1">I100*(1+Dados!$C$17)</f>
        <v>116617.25395200001</v>
      </c>
      <c r="K100" s="738" t="str">
        <f>'TC-CustosGerais'!$B$3</f>
        <v>Tabela de Preços de Consultoria - mês de referência: julho de 2024</v>
      </c>
      <c r="L100" s="341" t="str">
        <f>H100&amp;" "&amp;Recursos!E100&amp;" no período total de "&amp;'9.GPeR'!K11&amp;" meses"</f>
        <v>2 Engenheiro consultor especial no período total de HORÁRIO meses</v>
      </c>
    </row>
    <row r="101" spans="1:12" ht="19.5">
      <c r="A101" s="319">
        <f t="shared" si="30"/>
        <v>9</v>
      </c>
      <c r="B101" s="346"/>
      <c r="C101" s="347" t="str">
        <f>'9.GPeR'!B23</f>
        <v>P8067</v>
      </c>
      <c r="D101" s="333" t="s">
        <v>386</v>
      </c>
      <c r="E101" s="334" t="str">
        <f>IF(D101="PESSOAL",VLOOKUP($C101,'TC 07-2024'!$B:$Z,2,FALSE), IF(D101="EQUIPAMENTOS",VLOOKUP($C101,Equip.Info!A:I,2,FALSE),VLOOKUP($C101,Mat.Info!A:H,2,FALSE)))</f>
        <v>Engenheiro de projetos sênior</v>
      </c>
      <c r="F101" s="444" t="str">
        <f t="shared" ref="F101" si="46">IF(D101="PESSOAL","mês", IF(OR(D101="EQUIPAMENTOS",D101="MATERIAL"),"h",""))</f>
        <v>mês</v>
      </c>
      <c r="G101" s="335">
        <f>IF($D101="PESSOAL",VLOOKUP($C101,'TC 07-2024'!$B:$Z,25,FALSE), IF($D101="EQUIPAMENTOS",VLOOKUP($C101,Equip.Info!$A:$I,8,FALSE),VLOOKUP($C101,Mat.Info!$A:$H,8,FALSE)))</f>
        <v>29612.73</v>
      </c>
      <c r="H101" s="338">
        <f>'9.GPeR'!H23</f>
        <v>9</v>
      </c>
      <c r="I101" s="337">
        <f t="shared" ref="I101" si="47">G101*H101</f>
        <v>266514.57</v>
      </c>
      <c r="J101" s="337">
        <f ca="1">I101*(1+Dados!$C$17)</f>
        <v>385539.97696200002</v>
      </c>
      <c r="K101" s="738" t="str">
        <f>'TC-CustosGerais'!$B$3</f>
        <v>Tabela de Preços de Consultoria - mês de referência: julho de 2024</v>
      </c>
      <c r="L101" s="341" t="str">
        <f>H101&amp;" "&amp;Recursos!E101&amp;" no período total de "&amp;'9.GPeR'!K12&amp;" meses"</f>
        <v>9 Engenheiro de projetos sênior no período total de 1940,3979 meses</v>
      </c>
    </row>
    <row r="102" spans="1:12" ht="19.5">
      <c r="A102" s="319">
        <f t="shared" si="30"/>
        <v>9</v>
      </c>
      <c r="B102" s="346"/>
      <c r="C102" s="347" t="str">
        <f>'9.GPeR'!B24</f>
        <v>P8066</v>
      </c>
      <c r="D102" s="333" t="s">
        <v>386</v>
      </c>
      <c r="E102" s="334" t="str">
        <f>IF(D102="PESSOAL",VLOOKUP($C102,'TC 07-2024'!$B:$Z,2,FALSE), IF(D102="EQUIPAMENTOS",VLOOKUP($C102,Equip.Info!A:I,2,FALSE),VLOOKUP($C102,Mat.Info!A:H,2,FALSE)))</f>
        <v>Engenheiro de projetos pleno</v>
      </c>
      <c r="F102" s="444" t="str">
        <f t="shared" ref="F102" si="48">IF(D102="PESSOAL","mês", IF(OR(D102="EQUIPAMENTOS",D102="MATERIAL"),"h",""))</f>
        <v>mês</v>
      </c>
      <c r="G102" s="335">
        <f>IF($D102="PESSOAL",VLOOKUP($C102,'TC 07-2024'!$B:$Z,25,FALSE), IF($D102="EQUIPAMENTOS",VLOOKUP($C102,Equip.Info!$A:$I,8,FALSE),VLOOKUP($C102,Mat.Info!$A:$H,8,FALSE)))</f>
        <v>23774.68</v>
      </c>
      <c r="H102" s="338">
        <f>'9.GPeR'!H24</f>
        <v>4</v>
      </c>
      <c r="I102" s="337">
        <f t="shared" ref="I102" si="49">G102*H102</f>
        <v>95098.72</v>
      </c>
      <c r="J102" s="337">
        <f ca="1">I102*(1+Dados!$C$17)</f>
        <v>137569.80835200002</v>
      </c>
      <c r="K102" s="738" t="str">
        <f>'TC-CustosGerais'!$B$3</f>
        <v>Tabela de Preços de Consultoria - mês de referência: julho de 2024</v>
      </c>
      <c r="L102" s="341" t="str">
        <f>H102&amp;" "&amp;Recursos!E102&amp;" no período total de "&amp;'9.GPeR'!K13&amp;" meses"</f>
        <v>4 Engenheiro de projetos pleno no período total de  meses</v>
      </c>
    </row>
    <row r="103" spans="1:12">
      <c r="A103" s="319">
        <f t="shared" si="30"/>
        <v>9</v>
      </c>
      <c r="B103" s="346"/>
      <c r="C103" s="347" t="str">
        <f>'9.GPeR'!B12</f>
        <v>EQSF001</v>
      </c>
      <c r="D103" s="333" t="s">
        <v>388</v>
      </c>
      <c r="E103" s="334" t="str">
        <f>IF(D103="PESSOAL",VLOOKUP($C103,'TC 07-2024'!$B:$Z,2,FALSE), IF(D103="EQUIPAMENTOS",VLOOKUP($C103,Equip.Info!A:I,2,FALSE),VLOOKUP($C103,Mat.Info!A:H,2,FALSE)))</f>
        <v>Laptop completo, processador Intel Core i5, 16GB memória, Resolução 3.840x2.160 (4K), PV GPU de 4GB e Sistema Operacional.</v>
      </c>
      <c r="F103" s="444" t="str">
        <f t="shared" si="43"/>
        <v>h</v>
      </c>
      <c r="G103" s="335">
        <f>IF($D103="PESSOAL",VLOOKUP($C103,'TC 07-2024'!$B:$Z,25,FALSE), IF($D103="EQUIPAMENTOS",VLOOKUP($C103,Equip.Info!$A:$I,8,FALSE),VLOOKUP($C103,Mat.Info!$A:$H,8,FALSE)))</f>
        <v>0.46229999999999999</v>
      </c>
      <c r="H103" s="335">
        <f>'9.GPeR'!F12</f>
        <v>4197.2700000000004</v>
      </c>
      <c r="I103" s="337">
        <f t="shared" ref="I103:I104" si="50">G103*H103</f>
        <v>1940.3979210000002</v>
      </c>
      <c r="J103" s="337">
        <f ca="1">I103*(1+Dados!$C$17)</f>
        <v>2806.9796325186007</v>
      </c>
      <c r="K103" s="739" t="s">
        <v>576</v>
      </c>
      <c r="L103" s="341" t="s">
        <v>487</v>
      </c>
    </row>
    <row r="104" spans="1:12" ht="25.5">
      <c r="A104" s="319">
        <f t="shared" si="30"/>
        <v>9</v>
      </c>
      <c r="B104" s="346"/>
      <c r="C104" s="347" t="str">
        <f>'9.GPeR'!B31</f>
        <v>MTSF001</v>
      </c>
      <c r="D104" s="333" t="s">
        <v>484</v>
      </c>
      <c r="E104" s="334" t="str">
        <f>IF(D104="PESSOAL",VLOOKUP($C104,'TC 07-2024'!$B:$Z,2,FALSE), IF(D104="EQUIPAMENTOS",VLOOKUP($C104,Equip.Info!A:I,2,FALSE),VLOOKUP($C104,Mat.Info!A:H,2,FALSE)))</f>
        <v>Pacote Microsoft 365 Business Basic</v>
      </c>
      <c r="F104" s="444" t="str">
        <f t="shared" si="43"/>
        <v>h</v>
      </c>
      <c r="G104" s="335">
        <f>IF($D104="PESSOAL",VLOOKUP($C104,'TC 07-2024'!$B:$Z,25,FALSE), IF($D104="EQUIPAMENTOS",VLOOKUP($C104,Equip.Info!$A:$I,8,FALSE),VLOOKUP($C104,Mat.Info!$A:$H,8,FALSE)))</f>
        <v>0.26637076004164612</v>
      </c>
      <c r="H104" s="335">
        <f>'9.GPeR'!I31</f>
        <v>4197.2700000000004</v>
      </c>
      <c r="I104" s="337">
        <f t="shared" si="50"/>
        <v>1118.0300000000002</v>
      </c>
      <c r="J104" s="337">
        <f ca="1">I104*(1+Dados!$C$17)</f>
        <v>1617.3421980000005</v>
      </c>
      <c r="K104" s="739" t="s">
        <v>576</v>
      </c>
      <c r="L104" s="341" t="s">
        <v>488</v>
      </c>
    </row>
    <row r="105" spans="1:12" ht="25.5">
      <c r="A105" s="319">
        <f t="shared" si="30"/>
        <v>9</v>
      </c>
      <c r="B105" s="348"/>
      <c r="C105" s="349"/>
      <c r="D105" s="444" t="s">
        <v>56250</v>
      </c>
      <c r="E105" s="334" t="s">
        <v>56251</v>
      </c>
      <c r="F105" s="514" t="s">
        <v>56252</v>
      </c>
      <c r="G105" s="335"/>
      <c r="H105" s="336"/>
      <c r="I105" s="337">
        <f>SUMIFS('Diárias e Passagens'!O:O,'Diárias e Passagens'!A:A,A105)</f>
        <v>34650.333200000001</v>
      </c>
      <c r="J105" s="337">
        <f ca="1">I105*(1+Dados!$C$17)</f>
        <v>50125.172007120003</v>
      </c>
      <c r="K105" s="739" t="str">
        <f>"Cotação e "&amp;Diárias!$I$6</f>
        <v>Cotação e Decreto Nº 11.872, de 29 de dezembro de 2023</v>
      </c>
      <c r="L105" s="341" t="s">
        <v>56253</v>
      </c>
    </row>
    <row r="106" spans="1:12" ht="25.5">
      <c r="A106" s="319">
        <f t="shared" si="30"/>
        <v>9</v>
      </c>
      <c r="B106" s="344"/>
      <c r="C106" s="345"/>
      <c r="D106" s="333" t="s">
        <v>591</v>
      </c>
      <c r="E106" s="334" t="str">
        <f>'Inspeção-Veículo'!D10</f>
        <v>Veículo leve - 53 kW (sem motorista)</v>
      </c>
      <c r="F106" s="444" t="s">
        <v>575</v>
      </c>
      <c r="G106" s="333"/>
      <c r="H106" s="335">
        <f>'Inspeção-Veículo'!G10</f>
        <v>3</v>
      </c>
      <c r="I106" s="337">
        <f>'Inspeção-Veículo'!N10</f>
        <v>623.84760000000006</v>
      </c>
      <c r="J106" s="337">
        <f ca="1">I106*(1+Dados!$C$17)</f>
        <v>902.45793816000014</v>
      </c>
      <c r="K106" s="738" t="str">
        <f>'TC-CustosGerais'!$B$3</f>
        <v>Tabela de Preços de Consultoria - mês de referência: julho de 2024</v>
      </c>
      <c r="L106" s="341" t="s">
        <v>592</v>
      </c>
    </row>
  </sheetData>
  <autoFilter ref="C4:L106" xr:uid="{D96E24BC-CE36-4C36-A48E-FB18C10F71A1}"/>
  <mergeCells count="1">
    <mergeCell ref="B4:C4"/>
  </mergeCells>
  <phoneticPr fontId="19" type="noConversion"/>
  <printOptions horizontalCentered="1"/>
  <pageMargins left="0.51181102362204722" right="0.51181102362204722" top="0.78740157480314965" bottom="0.78740157480314965" header="0.31496062992125984" footer="0.31496062992125984"/>
  <pageSetup paperSize="8" scale="68" fitToHeight="2" orientation="landscape" r:id="rId1"/>
  <rowBreaks count="1" manualBreakCount="1">
    <brk id="63" min="1"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DB35-BD22-4A66-AC7D-F516C35B5A1B}">
  <sheetPr>
    <tabColor rgb="FF002060"/>
    <pageSetUpPr fitToPage="1"/>
  </sheetPr>
  <dimension ref="B2:O17"/>
  <sheetViews>
    <sheetView showGridLines="0" zoomScale="85" zoomScaleNormal="85" workbookViewId="0">
      <selection activeCell="O19" sqref="O19"/>
    </sheetView>
  </sheetViews>
  <sheetFormatPr defaultColWidth="9.140625" defaultRowHeight="15"/>
  <cols>
    <col min="1" max="1" width="3.28515625" style="115" customWidth="1"/>
    <col min="2" max="2" width="4.42578125" style="115" customWidth="1"/>
    <col min="3" max="3" width="36.42578125" style="115" customWidth="1"/>
    <col min="4" max="4" width="7.28515625" style="115" customWidth="1"/>
    <col min="5" max="5" width="15.5703125" style="115" bestFit="1" customWidth="1"/>
    <col min="6" max="6" width="12.42578125" style="115" customWidth="1"/>
    <col min="7" max="7" width="15.140625" style="115" customWidth="1"/>
    <col min="8" max="8" width="12.85546875" style="115" bestFit="1" customWidth="1"/>
    <col min="9" max="9" width="15.5703125" style="115" bestFit="1" customWidth="1"/>
    <col min="10" max="10" width="16.85546875" style="115" hidden="1" customWidth="1"/>
    <col min="11" max="11" width="16.85546875" style="115" customWidth="1"/>
    <col min="12" max="12" width="15.85546875" style="115" customWidth="1"/>
    <col min="13" max="13" width="13.5703125" style="115" bestFit="1" customWidth="1"/>
    <col min="14" max="14" width="13.42578125" style="115" customWidth="1"/>
    <col min="15" max="15" width="15.85546875" style="115" customWidth="1"/>
    <col min="16" max="16384" width="9.140625" style="115"/>
  </cols>
  <sheetData>
    <row r="2" spans="2:15" ht="34.5" customHeight="1">
      <c r="B2" s="922" t="s">
        <v>354</v>
      </c>
      <c r="C2" s="922"/>
      <c r="D2" s="429" t="s">
        <v>626</v>
      </c>
      <c r="E2" s="420" t="s">
        <v>620</v>
      </c>
      <c r="F2" s="420" t="s">
        <v>621</v>
      </c>
      <c r="G2" s="420" t="s">
        <v>622</v>
      </c>
      <c r="H2" s="420" t="s">
        <v>623</v>
      </c>
      <c r="I2" s="420" t="s">
        <v>624</v>
      </c>
      <c r="J2" s="420" t="s">
        <v>629</v>
      </c>
      <c r="K2" s="420" t="s">
        <v>56257</v>
      </c>
      <c r="L2" s="420" t="s">
        <v>625</v>
      </c>
      <c r="M2" s="420" t="s">
        <v>652</v>
      </c>
      <c r="N2" s="420" t="s">
        <v>627</v>
      </c>
      <c r="O2" s="420" t="s">
        <v>628</v>
      </c>
    </row>
    <row r="3" spans="2:15" ht="30" customHeight="1">
      <c r="B3" s="421">
        <f>'Alocação MO'!B4</f>
        <v>1</v>
      </c>
      <c r="C3" s="422" t="str">
        <f>'Resumo'!C8</f>
        <v>Plano de Trabalho</v>
      </c>
      <c r="D3" s="423">
        <f>'1.PdT'!$K$7</f>
        <v>2</v>
      </c>
      <c r="E3" s="424">
        <f>'1.PdT'!$K$26</f>
        <v>116855.60580000002</v>
      </c>
      <c r="F3" s="424">
        <f>'1.PdT'!$K$16</f>
        <v>350.95890000000003</v>
      </c>
      <c r="G3" s="424">
        <f>E3+F3</f>
        <v>117206.56470000002</v>
      </c>
      <c r="H3" s="424">
        <f>'1.PdT'!$K$39</f>
        <v>202.2176</v>
      </c>
      <c r="I3" s="424">
        <f>H3+G3</f>
        <v>117408.78230000002</v>
      </c>
      <c r="J3" s="424">
        <f ca="1">I3*(1+BDI!$E$23)</f>
        <v>169843.54447518004</v>
      </c>
      <c r="K3" s="424"/>
      <c r="L3" s="424">
        <f ca="1">'1.PdT'!$K$51</f>
        <v>169843.54</v>
      </c>
      <c r="M3" s="424"/>
      <c r="N3" s="424">
        <f ca="1">SUMIFS('Diárias e Passagens'!O:O,'Diárias e Passagens'!A:A,B3)*(1+BDI!$E$23)</f>
        <v>10302.6852</v>
      </c>
      <c r="O3" s="837">
        <f ca="1">SUM(K3:N3)</f>
        <v>180146.22520000002</v>
      </c>
    </row>
    <row r="4" spans="2:15" ht="30" customHeight="1">
      <c r="B4" s="421">
        <f>'Alocação MO'!B5</f>
        <v>2</v>
      </c>
      <c r="C4" s="422" t="str">
        <f>'Resumo'!C9</f>
        <v>Estudo de Traçado</v>
      </c>
      <c r="D4" s="423">
        <f>'Cronograma'!D5</f>
        <v>2</v>
      </c>
      <c r="E4" s="424">
        <f>'2.ET'!K26</f>
        <v>337562.48</v>
      </c>
      <c r="F4" s="424">
        <f>'2.ET'!K16</f>
        <v>528.94730000000004</v>
      </c>
      <c r="G4" s="424">
        <f t="shared" ref="G4:G5" si="0">E4+F4</f>
        <v>338091.42729999998</v>
      </c>
      <c r="H4" s="424">
        <f>'2.ET'!K39</f>
        <v>753.45500000000004</v>
      </c>
      <c r="I4" s="424">
        <f>H4+G4</f>
        <v>338844.8823</v>
      </c>
      <c r="J4" s="424">
        <f ca="1">I4*(1+BDI!$E$23)</f>
        <v>490173.00673518004</v>
      </c>
      <c r="K4" s="424"/>
      <c r="L4" s="424">
        <f ca="1">'2.ET'!K51</f>
        <v>490173.01</v>
      </c>
      <c r="M4" s="424"/>
      <c r="N4" s="424">
        <f ca="1">SUMIFS('Diárias e Passagens'!O:O,'Diárias e Passagens'!A:A,B4)*(1+BDI!$E$23)</f>
        <v>0</v>
      </c>
      <c r="O4" s="837">
        <f t="shared" ref="O4:O14" ca="1" si="1">SUM(K4:N4)</f>
        <v>490173.01</v>
      </c>
    </row>
    <row r="5" spans="2:15" ht="30" customHeight="1">
      <c r="B5" s="421">
        <f>'Alocação MO'!B6</f>
        <v>3</v>
      </c>
      <c r="C5" s="422" t="str">
        <f>'Resumo'!C10</f>
        <v>Dimensão de Mercado e Demanda (EMD)</v>
      </c>
      <c r="D5" s="423">
        <f>'Cronograma'!D6</f>
        <v>4</v>
      </c>
      <c r="E5" s="424">
        <f>'3.EMD'!$K$26</f>
        <v>461044.70999999996</v>
      </c>
      <c r="F5" s="424">
        <f>'3.EMD'!$K$16</f>
        <v>546.01009999999997</v>
      </c>
      <c r="G5" s="424">
        <f t="shared" si="0"/>
        <v>461590.72009999998</v>
      </c>
      <c r="H5" s="424">
        <f>'3.EMD'!$K$39</f>
        <v>777.76</v>
      </c>
      <c r="I5" s="424">
        <f t="shared" ref="I5" si="2">H5+G5</f>
        <v>462368.48009999999</v>
      </c>
      <c r="J5" s="424">
        <f ca="1">I5*(1+BDI!$E$23)</f>
        <v>668862.24331266002</v>
      </c>
      <c r="K5" s="424"/>
      <c r="L5" s="424">
        <f ca="1">'3.EMD'!$K$51</f>
        <v>668862.24</v>
      </c>
      <c r="M5" s="424"/>
      <c r="N5" s="424">
        <f ca="1">SUMIFS('Diárias e Passagens'!O:O,'Diárias e Passagens'!A:A,B5)*(1+BDI!$E$23)</f>
        <v>12000.993600000002</v>
      </c>
      <c r="O5" s="837">
        <f t="shared" ca="1" si="1"/>
        <v>680863.23360000004</v>
      </c>
    </row>
    <row r="6" spans="2:15" ht="27" customHeight="1">
      <c r="B6" s="858" t="s">
        <v>743</v>
      </c>
      <c r="C6" s="859" t="s">
        <v>56258</v>
      </c>
      <c r="D6" s="860">
        <f>'Cronograma'!D7</f>
        <v>4</v>
      </c>
      <c r="E6" s="861">
        <f>'4.1.EEN.Esc.Campo'!K26</f>
        <v>95098.72</v>
      </c>
      <c r="F6" s="861">
        <f>'4.1.EEN.Esc.Campo'!K16</f>
        <v>337.46050000000002</v>
      </c>
      <c r="G6" s="861">
        <f>E6+F6</f>
        <v>95436.180500000002</v>
      </c>
      <c r="H6" s="861">
        <f>'4.1.EEN.Esc.Campo'!K39</f>
        <v>194.44</v>
      </c>
      <c r="I6" s="861">
        <f>H6+G6</f>
        <v>95630.620500000005</v>
      </c>
      <c r="J6" s="861">
        <f ca="1">I6*(1+BDI!$E$23)</f>
        <v>138339.2556153</v>
      </c>
      <c r="K6" s="861">
        <f ca="1">Campo!I35</f>
        <v>4675144.42</v>
      </c>
      <c r="L6" s="861">
        <f ca="1">'4.1.EEN.Esc.Campo'!K51</f>
        <v>138339.26</v>
      </c>
      <c r="M6" s="861">
        <v>0</v>
      </c>
      <c r="N6" s="861">
        <v>0</v>
      </c>
      <c r="O6" s="861">
        <f t="shared" ca="1" si="1"/>
        <v>4813483.68</v>
      </c>
    </row>
    <row r="7" spans="2:15" ht="27" customHeight="1">
      <c r="B7" s="858" t="s">
        <v>56222</v>
      </c>
      <c r="C7" s="859" t="str">
        <f>'Cronograma F-F'!C20</f>
        <v>Produto Pré-AP - Relatório Consolidado da Disciplina (inclusive Elaboração de Projeto)</v>
      </c>
      <c r="D7" s="860">
        <f>'Cronograma'!D8</f>
        <v>4</v>
      </c>
      <c r="E7" s="861">
        <f>'4.2.EEN.Esc.Elab'!$K$26</f>
        <v>1173619.9700000002</v>
      </c>
      <c r="F7" s="861">
        <f>'4.2.EEN.Esc.Elab'!$K$16</f>
        <v>1535.6533999999999</v>
      </c>
      <c r="G7" s="861">
        <f>E7+F7</f>
        <v>1175155.6234000002</v>
      </c>
      <c r="H7" s="861">
        <f>'4.2.EEN.Esc.Elab'!$K$39</f>
        <v>18430.171699999999</v>
      </c>
      <c r="I7" s="861">
        <f>H7+G7</f>
        <v>1193585.7951000002</v>
      </c>
      <c r="J7" s="861">
        <f ca="1">I7*(1+BDI!$E$23)</f>
        <v>1726641.2111916605</v>
      </c>
      <c r="K7" s="862"/>
      <c r="L7" s="861">
        <f ca="1">'4.2.EEN.Esc.Elab'!$K$51</f>
        <v>1726641.21</v>
      </c>
      <c r="M7" s="861"/>
      <c r="N7" s="861">
        <f ca="1">SUMIFS('Diárias e Passagens'!O:O,'Diárias e Passagens'!A:A,B7)*(1+BDI!$E$23)</f>
        <v>6868.4568000000008</v>
      </c>
      <c r="O7" s="861">
        <f t="shared" ca="1" si="1"/>
        <v>1733509.6668</v>
      </c>
    </row>
    <row r="8" spans="2:15" ht="33.75">
      <c r="B8" s="858" t="s">
        <v>56319</v>
      </c>
      <c r="C8" s="859" t="str">
        <f>'Cronograma F-F'!C21</f>
        <v>Produto Pré-AP - Relatório Consolidado da Disciplina (inclusive Revisão e Atualização de Projeto)</v>
      </c>
      <c r="D8" s="860">
        <f>'Cronograma'!D9</f>
        <v>3</v>
      </c>
      <c r="E8" s="861">
        <f>'4.2.EEN.Esc.Rev'!$K$26</f>
        <v>387017.97</v>
      </c>
      <c r="F8" s="861">
        <f>'4.2.EEN.Esc.Rev'!$K$16</f>
        <v>460.69600000000003</v>
      </c>
      <c r="G8" s="861">
        <f>E8+F8</f>
        <v>387478.66599999997</v>
      </c>
      <c r="H8" s="861">
        <f>'4.2.EEN.Esc.Rev'!$K$39</f>
        <v>4272.6970000000001</v>
      </c>
      <c r="I8" s="861">
        <f>H8+G8</f>
        <v>391751.36299999995</v>
      </c>
      <c r="J8" s="861">
        <f ca="1">I8*(1+BDI!$E$23)</f>
        <v>566707.52171579993</v>
      </c>
      <c r="K8" s="862"/>
      <c r="L8" s="861">
        <f ca="1">'4.2.EEN.Esc.Rev'!$K$51</f>
        <v>566707.52</v>
      </c>
      <c r="M8" s="861"/>
      <c r="N8" s="861">
        <f ca="1">SUMIFS('Diárias e Passagens'!O:O,'Diárias e Passagens'!A:A,B8)*(1+BDI!$E$23)</f>
        <v>6868.4568000000008</v>
      </c>
      <c r="O8" s="861">
        <f t="shared" ref="O8" ca="1" si="3">SUM(K8:N8)</f>
        <v>573575.97680000006</v>
      </c>
    </row>
    <row r="9" spans="2:15" ht="27" customHeight="1">
      <c r="B9" s="421">
        <v>4</v>
      </c>
      <c r="C9" s="422" t="str">
        <f>'Resumo'!C11</f>
        <v>Dimensão de Engenharia (EEN)</v>
      </c>
      <c r="D9" s="423">
        <v>5</v>
      </c>
      <c r="E9" s="424">
        <f>SUM(E6:E8)</f>
        <v>1655736.6600000001</v>
      </c>
      <c r="F9" s="424">
        <f t="shared" ref="F9:N9" si="4">SUM(F6:F8)</f>
        <v>2333.8098999999997</v>
      </c>
      <c r="G9" s="424">
        <f>SUM(G6:G8)</f>
        <v>1658070.4699000001</v>
      </c>
      <c r="H9" s="424">
        <f t="shared" si="4"/>
        <v>22897.308699999998</v>
      </c>
      <c r="I9" s="424">
        <f t="shared" si="4"/>
        <v>1680967.7786000001</v>
      </c>
      <c r="J9" s="424">
        <f t="shared" ca="1" si="4"/>
        <v>2431687.9885227606</v>
      </c>
      <c r="K9" s="424">
        <f t="shared" ca="1" si="4"/>
        <v>4675144.42</v>
      </c>
      <c r="L9" s="424">
        <f t="shared" ca="1" si="4"/>
        <v>2431687.9900000002</v>
      </c>
      <c r="M9" s="424">
        <f t="shared" si="4"/>
        <v>0</v>
      </c>
      <c r="N9" s="424">
        <f t="shared" ca="1" si="4"/>
        <v>13736.913600000002</v>
      </c>
      <c r="O9" s="424">
        <f ca="1">ROUNDUP(SUM(O6:O8),2)</f>
        <v>7120569.3300000001</v>
      </c>
    </row>
    <row r="10" spans="2:15" ht="30" customHeight="1">
      <c r="B10" s="421">
        <f>'Alocação MO'!B10</f>
        <v>5</v>
      </c>
      <c r="C10" s="422" t="str">
        <f>'Resumo'!C12</f>
        <v>Dimensão Operacional (EOP)</v>
      </c>
      <c r="D10" s="423">
        <f>'Cronograma'!D10</f>
        <v>5</v>
      </c>
      <c r="E10" s="424">
        <f>'5.EOP'!$K$26</f>
        <v>422511.995</v>
      </c>
      <c r="F10" s="424">
        <f>'5.EOP'!$K$16</f>
        <v>477.75880000000001</v>
      </c>
      <c r="G10" s="424">
        <f t="shared" ref="G10:G13" si="5">E10+F10</f>
        <v>422989.75380000001</v>
      </c>
      <c r="H10" s="424">
        <f>'5.EOP'!$K$39</f>
        <v>680.54</v>
      </c>
      <c r="I10" s="424">
        <f t="shared" ref="I10:I13" si="6">H10+G10</f>
        <v>423670.29379999998</v>
      </c>
      <c r="J10" s="424">
        <f ca="1">I10*(1+BDI!$E$23)</f>
        <v>612881.44701107999</v>
      </c>
      <c r="K10" s="424"/>
      <c r="L10" s="424">
        <f ca="1">'5.EOP'!$K$51</f>
        <v>612881.44999999995</v>
      </c>
      <c r="M10" s="424"/>
      <c r="N10" s="424">
        <f ca="1">SUMIFS('Diárias e Passagens'!O:O,'Diárias e Passagens'!A:A,B10)*(1+BDI!$E$23)</f>
        <v>12000.993600000002</v>
      </c>
      <c r="O10" s="837">
        <f t="shared" ca="1" si="1"/>
        <v>624882.4436</v>
      </c>
    </row>
    <row r="11" spans="2:15" ht="30" customHeight="1">
      <c r="B11" s="421">
        <f>'Alocação MO'!B11</f>
        <v>6</v>
      </c>
      <c r="C11" s="422" t="str">
        <f>'Resumo'!C13</f>
        <v>Dimensão Socioambiental (EMA)</v>
      </c>
      <c r="D11" s="423">
        <f>'Cronograma'!D11</f>
        <v>5</v>
      </c>
      <c r="E11" s="424">
        <f>'6.EMA'!$K$26</f>
        <v>539792.66249999998</v>
      </c>
      <c r="F11" s="424">
        <f>'6.EMA'!$K$16</f>
        <v>853.14080000000001</v>
      </c>
      <c r="G11" s="424">
        <f t="shared" si="5"/>
        <v>540645.80330000003</v>
      </c>
      <c r="H11" s="424">
        <f>'6.EMA'!$K$39</f>
        <v>1215.25</v>
      </c>
      <c r="I11" s="424">
        <f t="shared" si="6"/>
        <v>541861.05330000003</v>
      </c>
      <c r="J11" s="424">
        <f ca="1">I11*(1+BDI!$E$23)</f>
        <v>783856.19970378012</v>
      </c>
      <c r="K11" s="424"/>
      <c r="L11" s="424">
        <f ca="1">'6.EMA'!$K$51</f>
        <v>783856.2</v>
      </c>
      <c r="M11" s="424">
        <f ca="1">'Inspeção-Veículo'!N9*(1+BDI!E23)</f>
        <v>22109.870854320001</v>
      </c>
      <c r="N11" s="424">
        <f ca="1">SUMIFS('Diárias e Passagens'!O:O,'Diárias e Passagens'!A:A,B11)*(1+BDI!$E$23)</f>
        <v>75447.42300000001</v>
      </c>
      <c r="O11" s="837">
        <f t="shared" ca="1" si="1"/>
        <v>881413.49385431991</v>
      </c>
    </row>
    <row r="12" spans="2:15" ht="30" customHeight="1">
      <c r="B12" s="421">
        <f>'Alocação MO'!B12</f>
        <v>7</v>
      </c>
      <c r="C12" s="422" t="str">
        <f>'Resumo'!C14</f>
        <v>Dimensão Econômico-Financeira e ACB (MEF)</v>
      </c>
      <c r="D12" s="423">
        <f>'Cronograma'!D12</f>
        <v>2</v>
      </c>
      <c r="E12" s="424">
        <f>'7.MEF'!$K$26</f>
        <v>160294.59999999998</v>
      </c>
      <c r="F12" s="424">
        <f>'7.MEF'!$K$16</f>
        <v>674.92100000000005</v>
      </c>
      <c r="G12" s="424">
        <f t="shared" si="5"/>
        <v>160969.52099999998</v>
      </c>
      <c r="H12" s="424">
        <f>'7.MEF'!$K$39</f>
        <v>388.88</v>
      </c>
      <c r="I12" s="424">
        <f t="shared" si="6"/>
        <v>161358.40099999998</v>
      </c>
      <c r="J12" s="424">
        <f ca="1">I12*(1+BDI!$E$23)</f>
        <v>233421.0628866</v>
      </c>
      <c r="K12" s="424"/>
      <c r="L12" s="424">
        <f ca="1">'7.MEF'!$K$51</f>
        <v>233421.06</v>
      </c>
      <c r="M12" s="424"/>
      <c r="N12" s="424">
        <f ca="1">SUMIFS('Diárias e Passagens'!O:O,'Diárias e Passagens'!A:A,B12)*(1+BDI!$E$23)</f>
        <v>9434.7252000000008</v>
      </c>
      <c r="O12" s="837">
        <f t="shared" ca="1" si="1"/>
        <v>242855.78519999998</v>
      </c>
    </row>
    <row r="13" spans="2:15" ht="30" customHeight="1">
      <c r="B13" s="421">
        <f>'Alocação MO'!B13</f>
        <v>8</v>
      </c>
      <c r="C13" s="422" t="str">
        <f>'Resumo'!C15</f>
        <v>Dimensão Jurídico-Regulatória (EJR)</v>
      </c>
      <c r="D13" s="423">
        <f>'Cronograma'!D13</f>
        <v>4</v>
      </c>
      <c r="E13" s="424">
        <f>'8.EJR'!$K$26</f>
        <v>134765.35999999999</v>
      </c>
      <c r="F13" s="424">
        <f>'8.EJR'!$K$16</f>
        <v>674.92100000000005</v>
      </c>
      <c r="G13" s="424">
        <f t="shared" si="5"/>
        <v>135440.28099999999</v>
      </c>
      <c r="H13" s="424">
        <f>'8.EJR'!$K$39</f>
        <v>388.88</v>
      </c>
      <c r="I13" s="424">
        <f t="shared" si="6"/>
        <v>135829.16099999999</v>
      </c>
      <c r="J13" s="424">
        <f ca="1">I13*(1+BDI!$E$23)</f>
        <v>196490.46430260001</v>
      </c>
      <c r="K13" s="424"/>
      <c r="L13" s="424">
        <f ca="1">'8.EJR'!$K$51</f>
        <v>196490.46</v>
      </c>
      <c r="M13" s="424"/>
      <c r="N13" s="424">
        <f ca="1">SUMIFS('Diárias e Passagens'!O:O,'Diárias e Passagens'!A:A,B13)*(1+BDI!$E$23)</f>
        <v>6868.4568000000008</v>
      </c>
      <c r="O13" s="837">
        <f t="shared" ca="1" si="1"/>
        <v>203358.91680000001</v>
      </c>
    </row>
    <row r="14" spans="2:15" ht="38.25" customHeight="1">
      <c r="B14" s="421">
        <f>'Alocação MO'!B14</f>
        <v>9</v>
      </c>
      <c r="C14" s="422" t="str">
        <f>'Resumo'!C16</f>
        <v>Gestão de Projeto, Revisão de Estudos e Apoio às Fases</v>
      </c>
      <c r="D14" s="423">
        <f>'Cronograma'!D14</f>
        <v>4</v>
      </c>
      <c r="E14" s="424">
        <f>'9.GPeR'!$K$26</f>
        <v>634437.72</v>
      </c>
      <c r="F14" s="424">
        <f>'9.GPeR'!$K$16</f>
        <v>1940.3978999999999</v>
      </c>
      <c r="G14" s="424">
        <f t="shared" ref="G14" si="7">E14+F14</f>
        <v>636378.11789999995</v>
      </c>
      <c r="H14" s="424">
        <f>'9.GPeR'!$K$39</f>
        <v>1118.03</v>
      </c>
      <c r="I14" s="424">
        <f t="shared" ref="I14" si="8">H14+G14</f>
        <v>637496.14789999998</v>
      </c>
      <c r="J14" s="424">
        <f ca="1">I14*(1+BDI!$E$23)</f>
        <v>922201.92755214009</v>
      </c>
      <c r="K14" s="424"/>
      <c r="L14" s="424">
        <f ca="1">'9.GPeR'!$K$51</f>
        <v>922201.93</v>
      </c>
      <c r="M14" s="424">
        <f ca="1">'Inspeção-Veículo'!N10*(1+BDI!E23)</f>
        <v>902.45793816000014</v>
      </c>
      <c r="N14" s="424">
        <f ca="1">SUMIFS('Diárias e Passagens'!O:O,'Diárias e Passagens'!A:A,B14)*(1+BDI!$E$23)</f>
        <v>50125.172007120003</v>
      </c>
      <c r="O14" s="837">
        <f t="shared" ca="1" si="1"/>
        <v>973229.55994528008</v>
      </c>
    </row>
    <row r="15" spans="2:15" ht="25.5" customHeight="1">
      <c r="B15" s="923" t="str">
        <f>'Resumo'!B17</f>
        <v>SubTotal</v>
      </c>
      <c r="C15" s="924"/>
      <c r="D15" s="924"/>
      <c r="E15" s="426">
        <f t="shared" ref="E15:O15" si="9">SUM(E9:E14,E3:E5)</f>
        <v>4463001.793300001</v>
      </c>
      <c r="F15" s="426">
        <f t="shared" si="9"/>
        <v>8380.8657000000003</v>
      </c>
      <c r="G15" s="426">
        <f t="shared" si="9"/>
        <v>4471382.659</v>
      </c>
      <c r="H15" s="426">
        <f t="shared" si="9"/>
        <v>28422.3213</v>
      </c>
      <c r="I15" s="426">
        <f t="shared" si="9"/>
        <v>4499804.9802999999</v>
      </c>
      <c r="J15" s="426">
        <f t="shared" ca="1" si="9"/>
        <v>6509417.8845019815</v>
      </c>
      <c r="K15" s="426">
        <f t="shared" ca="1" si="9"/>
        <v>4675144.42</v>
      </c>
      <c r="L15" s="426">
        <f t="shared" ca="1" si="9"/>
        <v>6509417.8800000008</v>
      </c>
      <c r="M15" s="426">
        <f t="shared" ca="1" si="9"/>
        <v>23012.328792480002</v>
      </c>
      <c r="N15" s="426">
        <f t="shared" ca="1" si="9"/>
        <v>189917.36300712003</v>
      </c>
      <c r="O15" s="838">
        <f t="shared" ca="1" si="9"/>
        <v>11397491.998199599</v>
      </c>
    </row>
    <row r="17" spans="14:14">
      <c r="N17" s="460"/>
    </row>
  </sheetData>
  <mergeCells count="2">
    <mergeCell ref="B2:C2"/>
    <mergeCell ref="B15:D15"/>
  </mergeCells>
  <pageMargins left="0.51181102362204722" right="0.51181102362204722" top="0.78740157480314965" bottom="0.78740157480314965" header="0.31496062992125984" footer="0.31496062992125984"/>
  <pageSetup paperSize="9" scale="70" orientation="landscape" r:id="rId1"/>
  <ignoredErrors>
    <ignoredError sqref="G9:O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EFBF-6A17-416B-90F0-0ADAE0B0660C}">
  <sheetPr>
    <tabColor rgb="FF002060"/>
    <pageSetUpPr fitToPage="1"/>
  </sheetPr>
  <dimension ref="B2:M40"/>
  <sheetViews>
    <sheetView topLeftCell="A19" workbookViewId="0">
      <selection activeCell="J13" sqref="J13"/>
    </sheetView>
  </sheetViews>
  <sheetFormatPr defaultColWidth="9.140625" defaultRowHeight="15"/>
  <cols>
    <col min="1" max="1" width="9.140625" style="115"/>
    <col min="2" max="2" width="8.42578125" style="115" customWidth="1"/>
    <col min="3" max="3" width="13.140625" style="116" customWidth="1"/>
    <col min="4" max="4" width="15.42578125" style="115" customWidth="1"/>
    <col min="5" max="5" width="49.85546875" style="115" customWidth="1"/>
    <col min="6" max="6" width="9.5703125" style="115" customWidth="1"/>
    <col min="7" max="7" width="13.140625" style="115" customWidth="1"/>
    <col min="8" max="8" width="13" style="115" customWidth="1"/>
    <col min="9" max="9" width="17.7109375" style="115" customWidth="1"/>
    <col min="10" max="10" width="3.140625" style="115" customWidth="1"/>
    <col min="11" max="11" width="4.42578125" style="578" customWidth="1"/>
    <col min="12" max="12" width="31.85546875" style="115" customWidth="1"/>
    <col min="13" max="16384" width="9.140625" style="115"/>
  </cols>
  <sheetData>
    <row r="2" spans="2:13">
      <c r="B2" s="925" t="s">
        <v>771</v>
      </c>
      <c r="C2" s="926"/>
      <c r="D2" s="926"/>
      <c r="E2" s="926"/>
      <c r="F2" s="926"/>
      <c r="G2" s="926"/>
      <c r="H2" s="926"/>
      <c r="I2" s="927"/>
    </row>
    <row r="3" spans="2:13">
      <c r="B3" s="928" t="s">
        <v>772</v>
      </c>
      <c r="C3" s="929"/>
      <c r="D3" s="929"/>
      <c r="E3" s="929"/>
      <c r="F3" s="929"/>
      <c r="G3" s="929"/>
      <c r="H3" s="929"/>
      <c r="I3" s="930"/>
    </row>
    <row r="4" spans="2:13" ht="15.75">
      <c r="B4" s="931" t="s">
        <v>773</v>
      </c>
      <c r="C4" s="932"/>
      <c r="D4" s="932"/>
      <c r="E4" s="932"/>
      <c r="F4" s="932"/>
      <c r="G4" s="932"/>
      <c r="H4" s="932"/>
      <c r="I4" s="933"/>
    </row>
    <row r="5" spans="2:13">
      <c r="B5" s="579" t="s">
        <v>552</v>
      </c>
      <c r="C5" s="580"/>
      <c r="D5" s="581"/>
      <c r="E5" s="934"/>
      <c r="F5" s="934"/>
      <c r="G5" s="934"/>
      <c r="H5" s="934"/>
      <c r="I5" s="935"/>
    </row>
    <row r="6" spans="2:13">
      <c r="B6" s="582" t="s">
        <v>774</v>
      </c>
      <c r="C6" s="583"/>
      <c r="D6" s="584"/>
      <c r="E6" s="585">
        <v>12</v>
      </c>
      <c r="F6" s="586"/>
      <c r="G6" s="587"/>
      <c r="H6" s="588"/>
      <c r="I6" s="589"/>
    </row>
    <row r="7" spans="2:13">
      <c r="B7" s="582" t="s">
        <v>775</v>
      </c>
      <c r="C7" s="583"/>
      <c r="D7" s="584"/>
      <c r="E7" s="590">
        <f>Dados!C16</f>
        <v>45474</v>
      </c>
      <c r="F7" s="586"/>
      <c r="G7" s="587"/>
      <c r="H7" s="588"/>
      <c r="I7" s="589"/>
    </row>
    <row r="8" spans="2:13">
      <c r="B8" s="591"/>
      <c r="C8" s="592"/>
      <c r="D8" s="593"/>
      <c r="E8" s="594"/>
      <c r="F8" s="595"/>
      <c r="G8" s="596"/>
      <c r="H8" s="597"/>
      <c r="I8" s="598"/>
    </row>
    <row r="9" spans="2:13">
      <c r="B9" s="599"/>
      <c r="C9" s="600"/>
      <c r="D9" s="601"/>
      <c r="E9" s="601"/>
      <c r="F9" s="601"/>
      <c r="G9" s="601"/>
      <c r="H9" s="601"/>
      <c r="I9" s="602"/>
    </row>
    <row r="10" spans="2:13" ht="38.25">
      <c r="B10" s="603" t="s">
        <v>776</v>
      </c>
      <c r="C10" s="603" t="s">
        <v>777</v>
      </c>
      <c r="D10" s="603" t="s">
        <v>778</v>
      </c>
      <c r="E10" s="604" t="s">
        <v>103</v>
      </c>
      <c r="F10" s="604" t="s">
        <v>105</v>
      </c>
      <c r="G10" s="605" t="s">
        <v>779</v>
      </c>
      <c r="H10" s="605" t="s">
        <v>780</v>
      </c>
      <c r="I10" s="605" t="s">
        <v>781</v>
      </c>
    </row>
    <row r="11" spans="2:13">
      <c r="B11" s="689" t="s">
        <v>743</v>
      </c>
      <c r="C11" s="690"/>
      <c r="D11" s="691"/>
      <c r="E11" s="692" t="s">
        <v>672</v>
      </c>
      <c r="F11" s="693"/>
      <c r="G11" s="694"/>
      <c r="H11" s="695"/>
      <c r="I11" s="696"/>
      <c r="K11" s="606" t="s">
        <v>782</v>
      </c>
    </row>
    <row r="12" spans="2:13">
      <c r="B12" s="697" t="s">
        <v>56234</v>
      </c>
      <c r="C12" s="698" t="s">
        <v>783</v>
      </c>
      <c r="D12" s="698" t="s">
        <v>56219</v>
      </c>
      <c r="E12" s="699" t="s">
        <v>56211</v>
      </c>
      <c r="F12" s="700" t="s">
        <v>321</v>
      </c>
      <c r="G12" s="701">
        <f>Sondagem!E4</f>
        <v>550</v>
      </c>
      <c r="H12" s="702">
        <f>VLOOKUP(D12,'4.1.EEN.Campo'!B:K,10,0)</f>
        <v>1953.62</v>
      </c>
      <c r="I12" s="703">
        <f>ROUND(H12*G12,2)</f>
        <v>1074491</v>
      </c>
      <c r="K12" s="607"/>
    </row>
    <row r="13" spans="2:13">
      <c r="B13" s="841" t="s">
        <v>56235</v>
      </c>
      <c r="C13" s="842"/>
      <c r="D13" s="843"/>
      <c r="E13" s="844" t="s">
        <v>56285</v>
      </c>
      <c r="F13" s="845"/>
      <c r="G13" s="846"/>
      <c r="H13" s="847"/>
      <c r="I13" s="848"/>
      <c r="K13" s="606"/>
    </row>
    <row r="14" spans="2:13">
      <c r="B14" s="697" t="s">
        <v>56282</v>
      </c>
      <c r="C14" s="698" t="s">
        <v>794</v>
      </c>
      <c r="D14" s="705" t="s">
        <v>2350</v>
      </c>
      <c r="E14" s="699" t="s">
        <v>56281</v>
      </c>
      <c r="F14" s="700" t="s">
        <v>785</v>
      </c>
      <c r="G14" s="704">
        <f>Sondagem!G51</f>
        <v>1840</v>
      </c>
      <c r="H14" s="702">
        <f ca="1">VLOOKUP(D14,'4.1.EEN.Campo'!B:K,10,0)</f>
        <v>441.74</v>
      </c>
      <c r="I14" s="703">
        <f t="shared" ref="I14:I33" ca="1" si="0">ROUND(H14*G14,2)</f>
        <v>812801.6</v>
      </c>
      <c r="K14" s="607"/>
    </row>
    <row r="15" spans="2:13">
      <c r="B15" s="697" t="s">
        <v>56283</v>
      </c>
      <c r="C15" s="698" t="s">
        <v>794</v>
      </c>
      <c r="D15" s="705" t="s">
        <v>2000</v>
      </c>
      <c r="E15" s="699" t="s">
        <v>56217</v>
      </c>
      <c r="F15" s="700" t="s">
        <v>785</v>
      </c>
      <c r="G15" s="704">
        <f>Sondagem!G54</f>
        <v>232.56</v>
      </c>
      <c r="H15" s="702">
        <f ca="1">VLOOKUP(D15,'4.1.EEN.Campo'!B:K,10,0)</f>
        <v>1432.36</v>
      </c>
      <c r="I15" s="703">
        <f t="shared" ca="1" si="0"/>
        <v>333109.64</v>
      </c>
      <c r="K15" s="607"/>
      <c r="M15" s="608"/>
    </row>
    <row r="16" spans="2:13">
      <c r="B16" s="697" t="s">
        <v>56284</v>
      </c>
      <c r="C16" s="698" t="s">
        <v>794</v>
      </c>
      <c r="D16" s="705" t="s">
        <v>1985</v>
      </c>
      <c r="E16" s="699" t="s">
        <v>56218</v>
      </c>
      <c r="F16" s="700" t="s">
        <v>785</v>
      </c>
      <c r="G16" s="704">
        <f>Sondagem!G53</f>
        <v>232.56</v>
      </c>
      <c r="H16" s="702">
        <f ca="1">VLOOKUP(D16,'4.1.EEN.Campo'!B:K,10,0)</f>
        <v>854.89</v>
      </c>
      <c r="I16" s="703">
        <f t="shared" ca="1" si="0"/>
        <v>198813.22</v>
      </c>
      <c r="K16" s="607"/>
      <c r="M16" s="608"/>
    </row>
    <row r="17" spans="2:11">
      <c r="B17" s="697" t="s">
        <v>56286</v>
      </c>
      <c r="C17" s="698" t="s">
        <v>794</v>
      </c>
      <c r="D17" s="705" t="s">
        <v>1240</v>
      </c>
      <c r="E17" s="699" t="s">
        <v>941</v>
      </c>
      <c r="F17" s="700" t="s">
        <v>785</v>
      </c>
      <c r="G17" s="704">
        <f>Sondagem!G55</f>
        <v>765</v>
      </c>
      <c r="H17" s="702">
        <f ca="1">VLOOKUP(D17,'4.1.EEN.Campo'!B:K,10,0)</f>
        <v>304.24</v>
      </c>
      <c r="I17" s="703">
        <f t="shared" ca="1" si="0"/>
        <v>232743.6</v>
      </c>
      <c r="K17" s="607"/>
    </row>
    <row r="18" spans="2:11" ht="25.5">
      <c r="B18" s="697" t="s">
        <v>56287</v>
      </c>
      <c r="C18" s="698" t="s">
        <v>794</v>
      </c>
      <c r="D18" s="705" t="s">
        <v>804</v>
      </c>
      <c r="E18" s="749" t="s">
        <v>56279</v>
      </c>
      <c r="F18" s="700" t="s">
        <v>321</v>
      </c>
      <c r="G18" s="701">
        <f>477*0.15</f>
        <v>71.55</v>
      </c>
      <c r="H18" s="702">
        <f ca="1">VLOOKUP(D18,'4.1.EEN.Campo'!B:K,10,0)</f>
        <v>3937.54</v>
      </c>
      <c r="I18" s="703">
        <f ca="1">ROUND(H18*G18,2)</f>
        <v>281730.99</v>
      </c>
      <c r="K18" s="607"/>
    </row>
    <row r="19" spans="2:11" ht="25.5">
      <c r="B19" s="697" t="s">
        <v>56288</v>
      </c>
      <c r="C19" s="698" t="s">
        <v>794</v>
      </c>
      <c r="D19" s="705" t="s">
        <v>805</v>
      </c>
      <c r="E19" s="749" t="s">
        <v>56278</v>
      </c>
      <c r="F19" s="700" t="s">
        <v>321</v>
      </c>
      <c r="G19" s="701">
        <f>477*0.15</f>
        <v>71.55</v>
      </c>
      <c r="H19" s="702">
        <f ca="1">VLOOKUP(D19,'4.1.EEN.Campo'!B:K,10,0)</f>
        <v>3786.09</v>
      </c>
      <c r="I19" s="703">
        <f ca="1">ROUND(H19*G19,2)</f>
        <v>270894.74</v>
      </c>
      <c r="K19" s="607"/>
    </row>
    <row r="20" spans="2:11">
      <c r="B20" s="697" t="s">
        <v>56289</v>
      </c>
      <c r="C20" s="698" t="s">
        <v>794</v>
      </c>
      <c r="D20" s="705" t="s">
        <v>1256</v>
      </c>
      <c r="E20" s="699" t="s">
        <v>790</v>
      </c>
      <c r="F20" s="700" t="s">
        <v>56228</v>
      </c>
      <c r="G20" s="704">
        <v>135</v>
      </c>
      <c r="H20" s="702">
        <f ca="1">VLOOKUP(D20,'4.1.EEN.Campo'!B:K,10,0)</f>
        <v>299.05</v>
      </c>
      <c r="I20" s="703">
        <f t="shared" ca="1" si="0"/>
        <v>40371.75</v>
      </c>
      <c r="K20" s="607"/>
    </row>
    <row r="21" spans="2:11">
      <c r="B21" s="697" t="s">
        <v>56290</v>
      </c>
      <c r="C21" s="698" t="s">
        <v>794</v>
      </c>
      <c r="D21" s="705" t="s">
        <v>796</v>
      </c>
      <c r="E21" s="699" t="s">
        <v>56212</v>
      </c>
      <c r="F21" s="700" t="s">
        <v>56228</v>
      </c>
      <c r="G21" s="704">
        <f>Sondagem!$G$58</f>
        <v>400</v>
      </c>
      <c r="H21" s="702">
        <f ca="1">VLOOKUP(D21,'4.1.EEN.Campo'!B:K,10,0)</f>
        <v>284.81</v>
      </c>
      <c r="I21" s="703">
        <f t="shared" ca="1" si="0"/>
        <v>113924</v>
      </c>
      <c r="K21" s="607"/>
    </row>
    <row r="22" spans="2:11">
      <c r="B22" s="697" t="s">
        <v>56291</v>
      </c>
      <c r="C22" s="698" t="s">
        <v>794</v>
      </c>
      <c r="D22" s="705" t="s">
        <v>797</v>
      </c>
      <c r="E22" s="699" t="s">
        <v>56213</v>
      </c>
      <c r="F22" s="700" t="s">
        <v>56228</v>
      </c>
      <c r="G22" s="704">
        <f>Sondagem!$G$58</f>
        <v>400</v>
      </c>
      <c r="H22" s="702">
        <f ca="1">VLOOKUP(D22,'4.1.EEN.Campo'!B:K,10,0)</f>
        <v>284.81</v>
      </c>
      <c r="I22" s="703">
        <f t="shared" ca="1" si="0"/>
        <v>113924</v>
      </c>
      <c r="K22" s="607"/>
    </row>
    <row r="23" spans="2:11">
      <c r="B23" s="697" t="s">
        <v>56292</v>
      </c>
      <c r="C23" s="698" t="s">
        <v>794</v>
      </c>
      <c r="D23" s="705" t="s">
        <v>798</v>
      </c>
      <c r="E23" s="699" t="s">
        <v>56273</v>
      </c>
      <c r="F23" s="700" t="s">
        <v>56228</v>
      </c>
      <c r="G23" s="704">
        <f>Sondagem!$G$60</f>
        <v>76</v>
      </c>
      <c r="H23" s="702">
        <f ca="1">VLOOKUP(D23,'4.1.EEN.Campo'!B:K,10,0)</f>
        <v>776.68</v>
      </c>
      <c r="I23" s="703">
        <f t="shared" ca="1" si="0"/>
        <v>59027.68</v>
      </c>
      <c r="K23" s="607"/>
    </row>
    <row r="24" spans="2:11">
      <c r="B24" s="697" t="s">
        <v>56293</v>
      </c>
      <c r="C24" s="698" t="s">
        <v>794</v>
      </c>
      <c r="D24" s="705" t="s">
        <v>799</v>
      </c>
      <c r="E24" s="699" t="s">
        <v>56214</v>
      </c>
      <c r="F24" s="700" t="s">
        <v>56228</v>
      </c>
      <c r="G24" s="704">
        <f>Sondagem!$G$59</f>
        <v>148</v>
      </c>
      <c r="H24" s="702">
        <f ca="1">VLOOKUP(D24,'4.1.EEN.Campo'!B:K,10,0)</f>
        <v>148.13</v>
      </c>
      <c r="I24" s="703">
        <f t="shared" ca="1" si="0"/>
        <v>21923.24</v>
      </c>
      <c r="K24" s="607"/>
    </row>
    <row r="25" spans="2:11" ht="25.5">
      <c r="B25" s="697" t="s">
        <v>56294</v>
      </c>
      <c r="C25" s="698" t="s">
        <v>794</v>
      </c>
      <c r="D25" s="705" t="str">
        <f>'EMOP-RJ'!B7</f>
        <v xml:space="preserve">01.001.0004-0      </v>
      </c>
      <c r="E25" s="699" t="s">
        <v>56272</v>
      </c>
      <c r="F25" s="700" t="s">
        <v>56228</v>
      </c>
      <c r="G25" s="704">
        <f>Sondagem!$G$58</f>
        <v>400</v>
      </c>
      <c r="H25" s="702">
        <f ca="1">VLOOKUP(D25,'4.1.EEN.Campo'!B:K,10,0)</f>
        <v>321.18</v>
      </c>
      <c r="I25" s="703">
        <f t="shared" ca="1" si="0"/>
        <v>128472</v>
      </c>
      <c r="K25" s="607"/>
    </row>
    <row r="26" spans="2:11">
      <c r="B26" s="697" t="s">
        <v>56295</v>
      </c>
      <c r="C26" s="698" t="s">
        <v>794</v>
      </c>
      <c r="D26" s="705" t="s">
        <v>800</v>
      </c>
      <c r="E26" s="699" t="s">
        <v>56270</v>
      </c>
      <c r="F26" s="700" t="s">
        <v>56228</v>
      </c>
      <c r="G26" s="704">
        <f>Sondagem!$G$60</f>
        <v>76</v>
      </c>
      <c r="H26" s="702">
        <f ca="1">VLOOKUP(D26,'4.1.EEN.Campo'!B:K,10,0)</f>
        <v>284.74</v>
      </c>
      <c r="I26" s="703">
        <f t="shared" ca="1" si="0"/>
        <v>21640.240000000002</v>
      </c>
      <c r="K26" s="607"/>
    </row>
    <row r="27" spans="2:11">
      <c r="B27" s="697" t="s">
        <v>56296</v>
      </c>
      <c r="C27" s="698" t="s">
        <v>794</v>
      </c>
      <c r="D27" s="705" t="s">
        <v>801</v>
      </c>
      <c r="E27" s="699" t="s">
        <v>56271</v>
      </c>
      <c r="F27" s="700" t="s">
        <v>56228</v>
      </c>
      <c r="G27" s="704">
        <f>Sondagem!$G$60</f>
        <v>76</v>
      </c>
      <c r="H27" s="702">
        <f ca="1">VLOOKUP(D27,'4.1.EEN.Campo'!B:K,10,0)</f>
        <v>225.25</v>
      </c>
      <c r="I27" s="703">
        <f t="shared" ca="1" si="0"/>
        <v>17119</v>
      </c>
      <c r="K27" s="607"/>
    </row>
    <row r="28" spans="2:11">
      <c r="B28" s="697" t="s">
        <v>56297</v>
      </c>
      <c r="C28" s="698" t="s">
        <v>794</v>
      </c>
      <c r="D28" s="705" t="str">
        <f>'EMOP-RJ'!B9</f>
        <v xml:space="preserve">01.001.0006-0      </v>
      </c>
      <c r="E28" s="699" t="s">
        <v>56215</v>
      </c>
      <c r="F28" s="700" t="s">
        <v>56228</v>
      </c>
      <c r="G28" s="704">
        <f>Sondagem!$G$60</f>
        <v>76</v>
      </c>
      <c r="H28" s="702">
        <f ca="1">VLOOKUP(D28,'4.1.EEN.Campo'!B:K,10,0)</f>
        <v>393.3</v>
      </c>
      <c r="I28" s="703">
        <f t="shared" ca="1" si="0"/>
        <v>29890.799999999999</v>
      </c>
      <c r="K28" s="607"/>
    </row>
    <row r="29" spans="2:11">
      <c r="B29" s="697" t="s">
        <v>56298</v>
      </c>
      <c r="C29" s="698" t="s">
        <v>794</v>
      </c>
      <c r="D29" s="705" t="str">
        <f>'EMOP-RJ'!B10</f>
        <v xml:space="preserve">01.001.0007-0      </v>
      </c>
      <c r="E29" s="699" t="s">
        <v>56216</v>
      </c>
      <c r="F29" s="700" t="s">
        <v>56228</v>
      </c>
      <c r="G29" s="704">
        <f>Sondagem!$G$60</f>
        <v>76</v>
      </c>
      <c r="H29" s="702">
        <f ca="1">VLOOKUP(D29,'4.1.EEN.Campo'!B:K,10,0)</f>
        <v>158.34</v>
      </c>
      <c r="I29" s="703">
        <f t="shared" ca="1" si="0"/>
        <v>12033.84</v>
      </c>
      <c r="K29" s="607"/>
    </row>
    <row r="30" spans="2:11">
      <c r="B30" s="697" t="s">
        <v>56299</v>
      </c>
      <c r="C30" s="698" t="s">
        <v>794</v>
      </c>
      <c r="D30" s="705" t="s">
        <v>802</v>
      </c>
      <c r="E30" s="699" t="s">
        <v>56274</v>
      </c>
      <c r="F30" s="700" t="s">
        <v>56228</v>
      </c>
      <c r="G30" s="704">
        <f>Sondagem!$G$59</f>
        <v>148</v>
      </c>
      <c r="H30" s="702">
        <f ca="1">VLOOKUP(D30,'4.1.EEN.Campo'!B:K,10,0)</f>
        <v>166.15</v>
      </c>
      <c r="I30" s="703">
        <f t="shared" ca="1" si="0"/>
        <v>24590.2</v>
      </c>
      <c r="K30" s="607"/>
    </row>
    <row r="31" spans="2:11">
      <c r="B31" s="697" t="s">
        <v>56300</v>
      </c>
      <c r="C31" s="698" t="s">
        <v>794</v>
      </c>
      <c r="D31" s="705" t="str">
        <f>'EMOP-RJ'!B14</f>
        <v xml:space="preserve">01.001.0011-0      </v>
      </c>
      <c r="E31" s="699" t="s">
        <v>56275</v>
      </c>
      <c r="F31" s="700" t="s">
        <v>56228</v>
      </c>
      <c r="G31" s="704">
        <f>Sondagem!$G$58</f>
        <v>400</v>
      </c>
      <c r="H31" s="702">
        <f ca="1">VLOOKUP(D31,'4.1.EEN.Campo'!B:K,10,0)</f>
        <v>621.46</v>
      </c>
      <c r="I31" s="703">
        <f t="shared" ca="1" si="0"/>
        <v>248584</v>
      </c>
      <c r="K31" s="607"/>
    </row>
    <row r="32" spans="2:11">
      <c r="B32" s="697" t="s">
        <v>56301</v>
      </c>
      <c r="C32" s="698" t="s">
        <v>794</v>
      </c>
      <c r="D32" s="705" t="s">
        <v>803</v>
      </c>
      <c r="E32" s="699" t="s">
        <v>56276</v>
      </c>
      <c r="F32" s="700" t="s">
        <v>56228</v>
      </c>
      <c r="G32" s="704">
        <f>Sondagem!$G$60</f>
        <v>76</v>
      </c>
      <c r="H32" s="702">
        <f ca="1">VLOOKUP(D32,'4.1.EEN.Campo'!B:K,10,0)</f>
        <v>1199.8800000000001</v>
      </c>
      <c r="I32" s="703">
        <f t="shared" ca="1" si="0"/>
        <v>91190.88</v>
      </c>
      <c r="K32" s="607"/>
    </row>
    <row r="33" spans="2:12" ht="27" customHeight="1">
      <c r="B33" s="697" t="s">
        <v>56302</v>
      </c>
      <c r="C33" s="698" t="s">
        <v>794</v>
      </c>
      <c r="D33" s="705" t="str">
        <f>'EMOP-RJ'!B17</f>
        <v xml:space="preserve">01.001.0014-0      </v>
      </c>
      <c r="E33" s="749" t="s">
        <v>56277</v>
      </c>
      <c r="F33" s="700" t="s">
        <v>56228</v>
      </c>
      <c r="G33" s="704">
        <f>Sondagem!$G$58</f>
        <v>400</v>
      </c>
      <c r="H33" s="702">
        <f ca="1">VLOOKUP(D33,'4.1.EEN.Campo'!B:K,10,0)</f>
        <v>1369.67</v>
      </c>
      <c r="I33" s="703">
        <f t="shared" ca="1" si="0"/>
        <v>547868</v>
      </c>
      <c r="K33" s="607"/>
    </row>
    <row r="34" spans="2:12" hidden="1">
      <c r="B34" s="706" t="s">
        <v>315</v>
      </c>
      <c r="C34" s="707"/>
      <c r="D34" s="708"/>
      <c r="E34" s="709"/>
      <c r="F34" s="710"/>
      <c r="G34" s="711"/>
      <c r="H34" s="712"/>
      <c r="I34" s="713"/>
      <c r="K34" s="609"/>
    </row>
    <row r="35" spans="2:12" ht="15.75">
      <c r="B35" s="610" t="s">
        <v>56321</v>
      </c>
      <c r="C35" s="611"/>
      <c r="D35" s="612"/>
      <c r="E35" s="613"/>
      <c r="F35" s="614"/>
      <c r="G35" s="615"/>
      <c r="H35" s="616"/>
      <c r="I35" s="849">
        <f ca="1">ROUND(SUM(I11:I34),2)</f>
        <v>4675144.42</v>
      </c>
      <c r="L35" s="115" t="b">
        <f ca="1">SUMIF(K11:K33,"",I11:I33)=I35</f>
        <v>1</v>
      </c>
    </row>
    <row r="37" spans="2:12" ht="20.25" customHeight="1">
      <c r="B37" s="865" t="str">
        <f>'4.1.EEN.Esc.Campo'!B8</f>
        <v>Dimensão de Engenharia (EEN) - Campo</v>
      </c>
      <c r="C37" s="866"/>
      <c r="D37" s="867"/>
      <c r="E37" s="868"/>
      <c r="F37" s="869"/>
      <c r="G37" s="870"/>
      <c r="H37" s="871"/>
      <c r="I37" s="872">
        <f ca="1">'4.1.EEN.Esc.Campo'!$K$51</f>
        <v>138339.26</v>
      </c>
      <c r="K37" s="607"/>
    </row>
    <row r="38" spans="2:12" ht="15.75">
      <c r="B38" s="610" t="s">
        <v>56322</v>
      </c>
      <c r="C38" s="611"/>
      <c r="D38" s="612"/>
      <c r="E38" s="613"/>
      <c r="F38" s="614"/>
      <c r="G38" s="615"/>
      <c r="H38" s="616"/>
      <c r="I38" s="849">
        <f ca="1">I37</f>
        <v>138339.26</v>
      </c>
    </row>
    <row r="40" spans="2:12" ht="15.75">
      <c r="B40" s="610" t="s">
        <v>56321</v>
      </c>
      <c r="C40" s="611"/>
      <c r="D40" s="612"/>
      <c r="E40" s="613"/>
      <c r="F40" s="614"/>
      <c r="G40" s="615"/>
      <c r="H40" s="616"/>
      <c r="I40" s="849">
        <f ca="1">I38+I35</f>
        <v>4813483.68</v>
      </c>
    </row>
  </sheetData>
  <mergeCells count="4">
    <mergeCell ref="B2:I2"/>
    <mergeCell ref="B3:I3"/>
    <mergeCell ref="B4:I4"/>
    <mergeCell ref="E5:I5"/>
  </mergeCells>
  <phoneticPr fontId="19" type="noConversion"/>
  <pageMargins left="0.51181102362204722" right="0.51181102362204722" top="0.78740157480314965" bottom="0.78740157480314965" header="0.31496062992125984" footer="0.31496062992125984"/>
  <pageSetup paperSize="9" scale="88" orientation="landscape" r:id="rId1"/>
  <ignoredErrors>
    <ignoredError sqref="G3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C883-0FE5-45CF-A66C-E7896B29EF72}">
  <sheetPr>
    <tabColor theme="1"/>
  </sheetPr>
  <dimension ref="A1:J9"/>
  <sheetViews>
    <sheetView workbookViewId="0"/>
  </sheetViews>
  <sheetFormatPr defaultColWidth="8.85546875" defaultRowHeight="15"/>
  <cols>
    <col min="10" max="10" width="23.85546875" customWidth="1"/>
  </cols>
  <sheetData>
    <row r="1" spans="1:10" ht="21.75" customHeight="1">
      <c r="A1" s="193"/>
      <c r="B1" s="193"/>
      <c r="C1" s="193"/>
      <c r="D1" s="193"/>
      <c r="E1" s="193"/>
      <c r="F1" s="193"/>
      <c r="G1" s="193"/>
      <c r="H1" s="193"/>
      <c r="I1" s="193"/>
      <c r="J1" s="193"/>
    </row>
    <row r="2" spans="1:10" ht="21.75" customHeight="1">
      <c r="A2" s="193"/>
      <c r="B2" s="193" t="s">
        <v>519</v>
      </c>
      <c r="C2" s="193"/>
      <c r="D2" s="193"/>
      <c r="E2" s="193"/>
      <c r="F2" s="193"/>
      <c r="G2" s="193"/>
      <c r="H2" s="193"/>
      <c r="I2" s="193"/>
      <c r="J2" s="193"/>
    </row>
    <row r="3" spans="1:10" ht="32.25" customHeight="1">
      <c r="A3" s="193"/>
      <c r="B3" s="192" t="s">
        <v>524</v>
      </c>
      <c r="C3" s="192"/>
      <c r="D3" s="192"/>
      <c r="E3" s="192"/>
      <c r="F3" s="192"/>
      <c r="G3" s="192"/>
      <c r="H3" s="192"/>
      <c r="I3" s="192"/>
      <c r="J3" s="192"/>
    </row>
    <row r="4" spans="1:10" ht="21.75" customHeight="1">
      <c r="A4" s="193"/>
      <c r="B4" s="192" t="s">
        <v>522</v>
      </c>
      <c r="C4" s="192"/>
      <c r="D4" s="192"/>
      <c r="E4" s="192"/>
      <c r="F4" s="192"/>
      <c r="G4" s="192"/>
      <c r="H4" s="192"/>
      <c r="I4" s="192"/>
      <c r="J4" s="192"/>
    </row>
    <row r="5" spans="1:10" ht="21.75" customHeight="1">
      <c r="A5" s="193"/>
      <c r="B5" s="192" t="s">
        <v>523</v>
      </c>
      <c r="C5" s="192"/>
      <c r="D5" s="192"/>
      <c r="E5" s="192"/>
      <c r="F5" s="192"/>
      <c r="G5" s="192"/>
      <c r="H5" s="192"/>
      <c r="I5" s="192"/>
      <c r="J5" s="192"/>
    </row>
    <row r="6" spans="1:10" ht="21.75" customHeight="1">
      <c r="A6" s="193"/>
      <c r="B6" s="192" t="s">
        <v>644</v>
      </c>
      <c r="C6" s="193"/>
      <c r="D6" s="193"/>
      <c r="E6" s="193"/>
      <c r="F6" s="193"/>
      <c r="G6" s="193"/>
      <c r="H6" s="193"/>
      <c r="I6" s="193"/>
      <c r="J6" s="193"/>
    </row>
    <row r="7" spans="1:10" ht="21.75" customHeight="1">
      <c r="A7" s="193"/>
      <c r="B7" s="192" t="s">
        <v>637</v>
      </c>
      <c r="C7" s="193"/>
      <c r="D7" s="193"/>
      <c r="E7" s="193"/>
      <c r="F7" s="193"/>
      <c r="G7" s="193"/>
      <c r="H7" s="193"/>
      <c r="I7" s="193"/>
      <c r="J7" s="193"/>
    </row>
    <row r="8" spans="1:10" ht="21.75" customHeight="1">
      <c r="A8" s="193"/>
      <c r="B8" s="192" t="s">
        <v>525</v>
      </c>
      <c r="C8" s="193"/>
      <c r="D8" s="193"/>
      <c r="E8" s="193"/>
      <c r="F8" s="193"/>
      <c r="G8" s="193"/>
      <c r="H8" s="193"/>
      <c r="I8" s="193"/>
      <c r="J8" s="193"/>
    </row>
    <row r="9" spans="1:10" ht="21.75" customHeight="1">
      <c r="A9" s="191"/>
      <c r="B9" s="191"/>
      <c r="C9" s="191"/>
      <c r="D9" s="191"/>
      <c r="E9" s="191"/>
      <c r="F9" s="191"/>
      <c r="G9" s="191"/>
      <c r="H9" s="191"/>
      <c r="I9" s="191"/>
      <c r="J9" s="191"/>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95CD6-99AC-4365-B612-3BB8259519D9}">
  <sheetPr>
    <tabColor theme="4"/>
  </sheetPr>
  <dimension ref="B1:AK16"/>
  <sheetViews>
    <sheetView workbookViewId="0">
      <selection activeCell="I7" sqref="I7"/>
    </sheetView>
  </sheetViews>
  <sheetFormatPr defaultColWidth="9.140625" defaultRowHeight="15"/>
  <cols>
    <col min="1" max="1" width="2.42578125" style="50" customWidth="1"/>
    <col min="2" max="2" width="5.7109375" style="50" customWidth="1"/>
    <col min="3" max="3" width="51.85546875" style="50" bestFit="1" customWidth="1"/>
    <col min="4" max="4" width="10.28515625" style="87" customWidth="1"/>
    <col min="5" max="5" width="6" style="87" customWidth="1"/>
    <col min="6" max="36" width="6" style="50" customWidth="1"/>
    <col min="37" max="37" width="2.42578125" style="50" customWidth="1"/>
    <col min="38" max="38" width="17.42578125" style="50" customWidth="1"/>
    <col min="39" max="39" width="10.42578125" style="50" bestFit="1" customWidth="1"/>
    <col min="40" max="16384" width="9.140625" style="50"/>
  </cols>
  <sheetData>
    <row r="1" spans="2:37" ht="45.75" customHeight="1">
      <c r="E1" s="318">
        <v>45689</v>
      </c>
      <c r="F1" s="318">
        <v>45717</v>
      </c>
      <c r="G1" s="318">
        <v>45748</v>
      </c>
      <c r="H1" s="318">
        <v>45778</v>
      </c>
      <c r="I1" s="318">
        <v>45809</v>
      </c>
      <c r="J1" s="318">
        <v>45839</v>
      </c>
      <c r="K1" s="318">
        <v>45870</v>
      </c>
      <c r="L1" s="318">
        <v>45901</v>
      </c>
      <c r="M1" s="318">
        <v>45931</v>
      </c>
      <c r="N1" s="318">
        <v>45962</v>
      </c>
      <c r="O1" s="318">
        <v>45992</v>
      </c>
      <c r="P1" s="318">
        <v>46023</v>
      </c>
      <c r="Q1" s="318">
        <v>46054</v>
      </c>
      <c r="R1" s="318">
        <v>46082</v>
      </c>
      <c r="S1" s="318">
        <v>46113</v>
      </c>
      <c r="T1" s="318">
        <v>46143</v>
      </c>
      <c r="U1" s="318">
        <v>46174</v>
      </c>
      <c r="V1" s="318">
        <v>46204</v>
      </c>
      <c r="W1" s="318">
        <v>46235</v>
      </c>
      <c r="X1" s="318">
        <v>46266</v>
      </c>
      <c r="Y1" s="318">
        <v>46296</v>
      </c>
      <c r="Z1" s="318">
        <v>46327</v>
      </c>
      <c r="AA1" s="318">
        <v>46357</v>
      </c>
      <c r="AB1" s="318">
        <v>46388</v>
      </c>
      <c r="AC1" s="318">
        <v>46419</v>
      </c>
      <c r="AD1" s="318">
        <v>46447</v>
      </c>
      <c r="AE1" s="318">
        <v>46478</v>
      </c>
      <c r="AF1" s="318">
        <v>46508</v>
      </c>
      <c r="AG1" s="318">
        <v>46539</v>
      </c>
      <c r="AH1" s="318"/>
      <c r="AI1" s="318"/>
      <c r="AJ1" s="318"/>
      <c r="AK1" s="318"/>
    </row>
    <row r="2" spans="2:37" ht="45.75" customHeight="1">
      <c r="E2" s="938" t="s">
        <v>601</v>
      </c>
      <c r="F2" s="938"/>
      <c r="G2" s="938"/>
      <c r="H2" s="938"/>
      <c r="I2" s="938"/>
      <c r="J2" s="938"/>
      <c r="K2" s="938"/>
      <c r="L2" s="938"/>
      <c r="M2" s="938"/>
      <c r="N2" s="938"/>
      <c r="O2" s="938"/>
      <c r="P2" s="938"/>
      <c r="Q2" s="938"/>
      <c r="R2" s="790" t="s">
        <v>265</v>
      </c>
      <c r="S2" s="939" t="s">
        <v>367</v>
      </c>
      <c r="T2" s="940"/>
      <c r="U2" s="939" t="s">
        <v>368</v>
      </c>
      <c r="V2" s="940"/>
      <c r="W2" s="939" t="s">
        <v>369</v>
      </c>
      <c r="X2" s="941"/>
      <c r="Y2" s="941"/>
      <c r="Z2" s="415" t="s">
        <v>598</v>
      </c>
      <c r="AA2" s="939" t="s">
        <v>370</v>
      </c>
      <c r="AB2" s="940"/>
      <c r="AC2" s="415" t="s">
        <v>599</v>
      </c>
      <c r="AD2" s="936" t="s">
        <v>371</v>
      </c>
      <c r="AE2" s="937"/>
      <c r="AF2" s="791" t="s">
        <v>372</v>
      </c>
      <c r="AG2" s="415" t="s">
        <v>600</v>
      </c>
    </row>
    <row r="3" spans="2:37" s="85" customFormat="1" ht="31.5" customHeight="1">
      <c r="B3" s="823" t="s">
        <v>313</v>
      </c>
      <c r="C3" s="823" t="s">
        <v>314</v>
      </c>
      <c r="D3" s="824" t="s">
        <v>0</v>
      </c>
      <c r="E3" s="406" t="s">
        <v>304</v>
      </c>
      <c r="F3" s="406" t="s">
        <v>305</v>
      </c>
      <c r="G3" s="406" t="s">
        <v>306</v>
      </c>
      <c r="H3" s="406" t="s">
        <v>307</v>
      </c>
      <c r="I3" s="406" t="s">
        <v>308</v>
      </c>
      <c r="J3" s="406" t="s">
        <v>309</v>
      </c>
      <c r="K3" s="406" t="s">
        <v>310</v>
      </c>
      <c r="L3" s="406" t="s">
        <v>311</v>
      </c>
      <c r="M3" s="406" t="s">
        <v>312</v>
      </c>
      <c r="N3" s="406" t="s">
        <v>556</v>
      </c>
      <c r="O3" s="406" t="s">
        <v>557</v>
      </c>
      <c r="P3" s="406" t="s">
        <v>558</v>
      </c>
      <c r="Q3" s="406" t="s">
        <v>559</v>
      </c>
      <c r="R3" s="406" t="s">
        <v>645</v>
      </c>
      <c r="S3" s="406" t="s">
        <v>560</v>
      </c>
      <c r="T3" s="406" t="s">
        <v>561</v>
      </c>
      <c r="U3" s="406" t="s">
        <v>562</v>
      </c>
      <c r="V3" s="406" t="s">
        <v>563</v>
      </c>
      <c r="W3" s="406" t="s">
        <v>564</v>
      </c>
      <c r="X3" s="406" t="s">
        <v>565</v>
      </c>
      <c r="Y3" s="406" t="s">
        <v>566</v>
      </c>
      <c r="Z3" s="406" t="s">
        <v>567</v>
      </c>
      <c r="AA3" s="406" t="s">
        <v>568</v>
      </c>
      <c r="AB3" s="406" t="s">
        <v>569</v>
      </c>
      <c r="AC3" s="406" t="s">
        <v>570</v>
      </c>
      <c r="AD3" s="406" t="s">
        <v>571</v>
      </c>
      <c r="AE3" s="406" t="s">
        <v>572</v>
      </c>
      <c r="AF3" s="406" t="s">
        <v>573</v>
      </c>
      <c r="AG3" s="406" t="s">
        <v>574</v>
      </c>
      <c r="AH3" s="50"/>
      <c r="AI3" s="50"/>
      <c r="AJ3" s="50"/>
    </row>
    <row r="4" spans="2:37" ht="20.100000000000001" customHeight="1">
      <c r="B4" s="88">
        <f>'Alocação MO'!B4</f>
        <v>1</v>
      </c>
      <c r="C4" s="170" t="str">
        <f>'Alocação MO'!C4</f>
        <v>Plano de Trabalho</v>
      </c>
      <c r="D4" s="86">
        <f>COUNTA(Cronograma[[#This Row],[1]:[29]])</f>
        <v>2</v>
      </c>
      <c r="E4" s="217" t="s">
        <v>315</v>
      </c>
      <c r="F4" s="217"/>
      <c r="G4" s="217"/>
      <c r="H4" s="217" t="s">
        <v>315</v>
      </c>
      <c r="I4" s="217"/>
      <c r="J4" s="217"/>
      <c r="K4" s="217"/>
      <c r="L4" s="217"/>
      <c r="M4" s="217"/>
      <c r="N4" s="216"/>
      <c r="O4" s="216"/>
      <c r="P4" s="216"/>
      <c r="Q4" s="216"/>
      <c r="R4" s="216"/>
      <c r="S4" s="216"/>
      <c r="T4" s="216"/>
      <c r="U4" s="216"/>
      <c r="V4" s="216"/>
      <c r="W4" s="216"/>
      <c r="X4" s="216"/>
      <c r="Y4" s="216"/>
      <c r="Z4" s="216"/>
      <c r="AA4" s="216"/>
      <c r="AB4" s="216"/>
      <c r="AC4" s="216"/>
      <c r="AD4" s="216"/>
      <c r="AE4" s="216"/>
      <c r="AF4" s="216"/>
      <c r="AG4" s="216"/>
    </row>
    <row r="5" spans="2:37" ht="20.100000000000001" customHeight="1">
      <c r="B5" s="88">
        <f>'Alocação MO'!B5</f>
        <v>2</v>
      </c>
      <c r="C5" s="170" t="str">
        <f>'Alocação MO'!C5</f>
        <v>Estudo de Traçado</v>
      </c>
      <c r="D5" s="86">
        <f>COUNTA(Cronograma[[#This Row],[1]:[29]])</f>
        <v>2</v>
      </c>
      <c r="E5" s="117"/>
      <c r="F5" s="118" t="s">
        <v>315</v>
      </c>
      <c r="G5" s="118" t="s">
        <v>315</v>
      </c>
      <c r="H5" s="118"/>
      <c r="I5" s="118"/>
      <c r="J5" s="118"/>
      <c r="K5" s="118"/>
      <c r="L5" s="118"/>
      <c r="M5" s="118"/>
      <c r="N5" s="215"/>
      <c r="O5" s="215"/>
      <c r="P5" s="215"/>
      <c r="Q5" s="215"/>
      <c r="R5" s="216"/>
      <c r="S5" s="215"/>
      <c r="T5" s="215"/>
      <c r="U5" s="215"/>
      <c r="V5" s="215"/>
      <c r="W5" s="215"/>
      <c r="X5" s="215"/>
      <c r="Y5" s="215"/>
      <c r="Z5" s="215"/>
      <c r="AA5" s="216"/>
      <c r="AB5" s="216"/>
      <c r="AC5" s="215"/>
      <c r="AD5" s="215"/>
      <c r="AE5" s="215"/>
      <c r="AF5" s="215"/>
      <c r="AG5" s="215"/>
    </row>
    <row r="6" spans="2:37" ht="20.100000000000001" customHeight="1">
      <c r="B6" s="88">
        <f>'Alocação MO'!B6</f>
        <v>3</v>
      </c>
      <c r="C6" s="170" t="str">
        <f>'Alocação MO'!C6</f>
        <v>Dimensão de Mercado e Demanda (EMD)</v>
      </c>
      <c r="D6" s="86">
        <f>COUNTA(Cronograma[[#This Row],[1]:[29]])</f>
        <v>4</v>
      </c>
      <c r="E6" s="117"/>
      <c r="F6" s="118"/>
      <c r="G6" s="118" t="s">
        <v>315</v>
      </c>
      <c r="H6" s="118" t="s">
        <v>315</v>
      </c>
      <c r="I6" s="118" t="s">
        <v>315</v>
      </c>
      <c r="J6" s="118" t="s">
        <v>315</v>
      </c>
      <c r="K6" s="118"/>
      <c r="L6" s="118"/>
      <c r="M6" s="118"/>
      <c r="N6" s="118"/>
      <c r="O6" s="215"/>
      <c r="P6" s="215"/>
      <c r="Q6" s="215"/>
      <c r="R6" s="215"/>
      <c r="S6" s="216"/>
      <c r="T6" s="216"/>
      <c r="U6" s="216"/>
      <c r="V6" s="216"/>
      <c r="W6" s="216"/>
      <c r="X6" s="216"/>
      <c r="Y6" s="216"/>
      <c r="Z6" s="216"/>
      <c r="AA6" s="216"/>
      <c r="AB6" s="216"/>
      <c r="AC6" s="215"/>
      <c r="AD6" s="215"/>
      <c r="AE6" s="215"/>
      <c r="AF6" s="215"/>
      <c r="AG6" s="215"/>
    </row>
    <row r="7" spans="2:37" ht="20.100000000000001" customHeight="1">
      <c r="B7" s="88" t="str">
        <f>'Alocação MO'!B7</f>
        <v>4.1</v>
      </c>
      <c r="C7" s="170" t="str">
        <f>'Alocação MO'!C7</f>
        <v>Dimensão de Engenharia (EEN) - Campo</v>
      </c>
      <c r="D7" s="86">
        <f>COUNTA(Cronograma[[#This Row],[1]:[29]])</f>
        <v>4</v>
      </c>
      <c r="E7" s="117"/>
      <c r="F7" s="118"/>
      <c r="G7" s="118"/>
      <c r="H7" s="118"/>
      <c r="I7" s="118" t="s">
        <v>315</v>
      </c>
      <c r="J7" s="118" t="s">
        <v>315</v>
      </c>
      <c r="K7" s="118" t="s">
        <v>315</v>
      </c>
      <c r="L7" s="118" t="s">
        <v>315</v>
      </c>
      <c r="M7" s="118"/>
      <c r="N7" s="118"/>
      <c r="O7" s="215"/>
      <c r="P7" s="215"/>
      <c r="Q7" s="215"/>
      <c r="R7" s="215"/>
      <c r="S7" s="215"/>
      <c r="T7" s="215"/>
      <c r="U7" s="215"/>
      <c r="V7" s="215"/>
      <c r="W7" s="215"/>
      <c r="X7" s="215"/>
      <c r="Y7" s="215"/>
      <c r="Z7" s="215"/>
      <c r="AA7" s="216"/>
      <c r="AB7" s="216"/>
      <c r="AC7" s="215"/>
      <c r="AD7" s="215"/>
      <c r="AE7" s="215"/>
      <c r="AF7" s="215"/>
      <c r="AG7" s="215"/>
    </row>
    <row r="8" spans="2:37" ht="20.100000000000001" customHeight="1">
      <c r="B8" s="88" t="str">
        <f>'Alocação MO'!B8</f>
        <v>4.2</v>
      </c>
      <c r="C8" s="170" t="str">
        <f>'Alocação MO'!C8</f>
        <v>Dimensão de Engenharia (EEN) - Escritório - Elaboração de Projeto</v>
      </c>
      <c r="D8" s="86">
        <f>COUNTA(Cronograma[[#This Row],[1]:[29]])</f>
        <v>4</v>
      </c>
      <c r="E8" s="117"/>
      <c r="F8" s="118"/>
      <c r="G8" s="118"/>
      <c r="H8" s="118"/>
      <c r="I8" s="118"/>
      <c r="J8" s="118"/>
      <c r="K8" s="118" t="s">
        <v>315</v>
      </c>
      <c r="L8" s="118" t="s">
        <v>315</v>
      </c>
      <c r="M8" s="118" t="s">
        <v>315</v>
      </c>
      <c r="N8" s="118" t="s">
        <v>315</v>
      </c>
      <c r="O8" s="215"/>
      <c r="P8" s="215"/>
      <c r="Q8" s="215"/>
      <c r="R8" s="215"/>
      <c r="S8" s="216"/>
      <c r="T8" s="216"/>
      <c r="U8" s="216"/>
      <c r="V8" s="216"/>
      <c r="W8" s="216"/>
      <c r="X8" s="216"/>
      <c r="Y8" s="216"/>
      <c r="Z8" s="216"/>
      <c r="AA8" s="216"/>
      <c r="AB8" s="216"/>
      <c r="AC8" s="215"/>
      <c r="AD8" s="215"/>
      <c r="AE8" s="215"/>
      <c r="AF8" s="215"/>
      <c r="AG8" s="215"/>
    </row>
    <row r="9" spans="2:37" ht="20.100000000000001" customHeight="1">
      <c r="B9" s="88" t="str">
        <f>'Alocação MO'!B9</f>
        <v>4.3</v>
      </c>
      <c r="C9" s="170" t="str">
        <f>'Alocação MO'!C9</f>
        <v>Dimensão de Engenharia (EEN) - Escritório - Revisão de Projeto Existente</v>
      </c>
      <c r="D9" s="86">
        <f>COUNTA(Cronograma[[#This Row],[1]:[29]])</f>
        <v>3</v>
      </c>
      <c r="E9" s="117"/>
      <c r="F9" s="118" t="s">
        <v>315</v>
      </c>
      <c r="G9" s="118" t="s">
        <v>315</v>
      </c>
      <c r="H9" s="118" t="s">
        <v>315</v>
      </c>
      <c r="I9" s="118"/>
      <c r="J9" s="118"/>
      <c r="K9" s="118"/>
      <c r="L9" s="118"/>
      <c r="M9" s="118"/>
      <c r="N9" s="215"/>
      <c r="O9" s="215"/>
      <c r="P9" s="215"/>
      <c r="Q9" s="215"/>
      <c r="R9" s="216"/>
      <c r="S9" s="215"/>
      <c r="T9" s="215"/>
      <c r="U9" s="215"/>
      <c r="V9" s="215"/>
      <c r="W9" s="215"/>
      <c r="X9" s="215"/>
      <c r="Y9" s="215"/>
      <c r="Z9" s="215"/>
      <c r="AA9" s="216"/>
      <c r="AB9" s="216"/>
      <c r="AC9" s="215"/>
      <c r="AD9" s="215"/>
      <c r="AE9" s="215"/>
      <c r="AF9" s="215"/>
      <c r="AG9" s="215"/>
    </row>
    <row r="10" spans="2:37" ht="20.100000000000001" customHeight="1">
      <c r="B10" s="88">
        <f>'Alocação MO'!B10</f>
        <v>5</v>
      </c>
      <c r="C10" s="170" t="str">
        <f>'Alocação MO'!C10</f>
        <v>Dimensão Operacional (EOP)</v>
      </c>
      <c r="D10" s="86">
        <f>COUNTA(Cronograma[[#This Row],[1]:[29]])</f>
        <v>5</v>
      </c>
      <c r="E10" s="117"/>
      <c r="F10" s="118"/>
      <c r="G10" s="118"/>
      <c r="H10" s="118"/>
      <c r="I10" s="118"/>
      <c r="J10" s="118"/>
      <c r="K10" s="118" t="s">
        <v>315</v>
      </c>
      <c r="L10" s="118" t="s">
        <v>315</v>
      </c>
      <c r="M10" s="118" t="s">
        <v>315</v>
      </c>
      <c r="N10" s="118" t="s">
        <v>315</v>
      </c>
      <c r="O10" s="215" t="s">
        <v>315</v>
      </c>
      <c r="P10" s="215"/>
      <c r="Q10" s="215"/>
      <c r="R10" s="215"/>
      <c r="S10" s="216"/>
      <c r="T10" s="216"/>
      <c r="U10" s="216"/>
      <c r="V10" s="216"/>
      <c r="W10" s="216"/>
      <c r="X10" s="216"/>
      <c r="Y10" s="216"/>
      <c r="Z10" s="216"/>
      <c r="AA10" s="216"/>
      <c r="AB10" s="216"/>
      <c r="AC10" s="215"/>
      <c r="AD10" s="215"/>
      <c r="AE10" s="215"/>
      <c r="AF10" s="215"/>
      <c r="AG10" s="215"/>
    </row>
    <row r="11" spans="2:37" ht="20.100000000000001" customHeight="1">
      <c r="B11" s="88">
        <f>'Alocação MO'!B11</f>
        <v>6</v>
      </c>
      <c r="C11" s="170" t="str">
        <f>'Alocação MO'!C11</f>
        <v>Dimensão Socioambiental (EMA)</v>
      </c>
      <c r="D11" s="86">
        <f>COUNTA(Cronograma[[#This Row],[1]:[29]])</f>
        <v>5</v>
      </c>
      <c r="E11" s="117"/>
      <c r="F11" s="118"/>
      <c r="G11" s="118"/>
      <c r="H11" s="118"/>
      <c r="I11" s="118"/>
      <c r="J11" s="118" t="s">
        <v>315</v>
      </c>
      <c r="K11" s="118" t="s">
        <v>315</v>
      </c>
      <c r="L11" s="118" t="s">
        <v>315</v>
      </c>
      <c r="M11" s="118" t="s">
        <v>315</v>
      </c>
      <c r="N11" s="118" t="s">
        <v>315</v>
      </c>
      <c r="O11" s="215"/>
      <c r="P11" s="215"/>
      <c r="Q11" s="215"/>
      <c r="R11" s="215"/>
      <c r="S11" s="216"/>
      <c r="T11" s="216"/>
      <c r="U11" s="216"/>
      <c r="V11" s="216"/>
      <c r="W11" s="216"/>
      <c r="X11" s="216"/>
      <c r="Y11" s="216"/>
      <c r="Z11" s="216"/>
      <c r="AA11" s="216"/>
      <c r="AB11" s="216"/>
      <c r="AC11" s="215"/>
      <c r="AD11" s="215"/>
      <c r="AE11" s="215"/>
      <c r="AF11" s="215"/>
      <c r="AG11" s="215"/>
    </row>
    <row r="12" spans="2:37" ht="20.100000000000001" customHeight="1">
      <c r="B12" s="88">
        <f>'Alocação MO'!B12</f>
        <v>7</v>
      </c>
      <c r="C12" s="170" t="str">
        <f>'Alocação MO'!C12</f>
        <v>Dimensão Econômico-Financeira e ACB (MEF)</v>
      </c>
      <c r="D12" s="86">
        <f>COUNTA(Cronograma[[#This Row],[1]:[29]])</f>
        <v>2</v>
      </c>
      <c r="E12" s="117"/>
      <c r="F12" s="118"/>
      <c r="G12" s="118"/>
      <c r="H12" s="118"/>
      <c r="I12" s="118"/>
      <c r="J12" s="118"/>
      <c r="K12" s="118"/>
      <c r="L12" s="118"/>
      <c r="M12" s="118"/>
      <c r="N12" s="118"/>
      <c r="O12" s="118" t="s">
        <v>315</v>
      </c>
      <c r="P12" s="215" t="s">
        <v>315</v>
      </c>
      <c r="Q12" s="118"/>
      <c r="R12" s="118"/>
      <c r="S12" s="216"/>
      <c r="T12" s="216"/>
      <c r="U12" s="216"/>
      <c r="V12" s="216"/>
      <c r="W12" s="216"/>
      <c r="X12" s="216"/>
      <c r="Y12" s="216"/>
      <c r="Z12" s="216"/>
      <c r="AA12" s="216"/>
      <c r="AB12" s="216"/>
      <c r="AC12" s="215"/>
      <c r="AD12" s="215"/>
      <c r="AE12" s="215"/>
      <c r="AF12" s="215"/>
      <c r="AG12" s="215"/>
    </row>
    <row r="13" spans="2:37" ht="20.100000000000001" customHeight="1">
      <c r="B13" s="88">
        <f>'Alocação MO'!B13</f>
        <v>8</v>
      </c>
      <c r="C13" s="170" t="str">
        <f>'Alocação MO'!C13</f>
        <v>Dimensão Jurídico-Regulatória (EJR)</v>
      </c>
      <c r="D13" s="86">
        <f>COUNTA(Cronograma[[#This Row],[1]:[29]])</f>
        <v>4</v>
      </c>
      <c r="E13" s="117"/>
      <c r="F13" s="118"/>
      <c r="G13" s="118"/>
      <c r="H13" s="118"/>
      <c r="I13" s="118"/>
      <c r="J13" s="118"/>
      <c r="K13" s="118"/>
      <c r="L13" s="118"/>
      <c r="M13" s="118" t="s">
        <v>315</v>
      </c>
      <c r="N13" s="118" t="s">
        <v>315</v>
      </c>
      <c r="O13" s="118" t="s">
        <v>315</v>
      </c>
      <c r="P13" s="118" t="s">
        <v>315</v>
      </c>
      <c r="Q13" s="215"/>
      <c r="R13" s="215"/>
      <c r="S13" s="216"/>
      <c r="T13" s="216"/>
      <c r="U13" s="216"/>
      <c r="V13" s="216"/>
      <c r="W13" s="216"/>
      <c r="X13" s="216"/>
      <c r="Y13" s="216"/>
      <c r="Z13" s="216"/>
      <c r="AA13" s="216"/>
      <c r="AB13" s="216"/>
      <c r="AC13" s="215"/>
      <c r="AD13" s="215"/>
      <c r="AE13" s="215"/>
      <c r="AF13" s="215"/>
      <c r="AG13" s="215"/>
    </row>
    <row r="14" spans="2:37" ht="20.100000000000001" customHeight="1">
      <c r="B14" s="88">
        <f>'Alocação MO'!B14</f>
        <v>9</v>
      </c>
      <c r="C14" s="170" t="str">
        <f>'Alocação MO'!C14</f>
        <v>Gestão de Projeto, Revisão de Estudos e Apoio às Fases</v>
      </c>
      <c r="D14" s="86">
        <f>COUNTA(Cronograma[[#This Row],[1]:[29]])</f>
        <v>4</v>
      </c>
      <c r="E14" s="117"/>
      <c r="F14" s="118"/>
      <c r="G14" s="118"/>
      <c r="H14" s="118"/>
      <c r="I14" s="118"/>
      <c r="J14" s="118"/>
      <c r="K14" s="118"/>
      <c r="L14" s="118"/>
      <c r="M14" s="118"/>
      <c r="N14" s="118"/>
      <c r="O14" s="215"/>
      <c r="P14" s="215"/>
      <c r="Q14" s="215"/>
      <c r="R14" s="215"/>
      <c r="S14" s="215"/>
      <c r="T14" s="215"/>
      <c r="U14" s="215" t="s">
        <v>315</v>
      </c>
      <c r="V14" s="215" t="s">
        <v>315</v>
      </c>
      <c r="W14" s="215"/>
      <c r="X14" s="215"/>
      <c r="Y14" s="215"/>
      <c r="Z14" s="215"/>
      <c r="AA14" s="215" t="s">
        <v>315</v>
      </c>
      <c r="AB14" s="215"/>
      <c r="AC14" s="215"/>
      <c r="AD14" s="215" t="s">
        <v>315</v>
      </c>
      <c r="AE14" s="215"/>
      <c r="AF14" s="215"/>
      <c r="AG14" s="215"/>
    </row>
    <row r="15" spans="2:37" ht="20.100000000000001" customHeight="1"/>
    <row r="16" spans="2:37" ht="26.25" customHeight="1"/>
  </sheetData>
  <mergeCells count="6">
    <mergeCell ref="AD2:AE2"/>
    <mergeCell ref="E2:Q2"/>
    <mergeCell ref="S2:T2"/>
    <mergeCell ref="U2:V2"/>
    <mergeCell ref="AA2:AB2"/>
    <mergeCell ref="W2:Y2"/>
  </mergeCells>
  <phoneticPr fontId="19" type="noConversion"/>
  <conditionalFormatting sqref="E4:R5 AC4:AG5 E4:G6 E6:AG14">
    <cfRule type="cellIs" dxfId="0" priority="1" operator="equal">
      <formula>"x"</formula>
    </cfRule>
  </conditionalFormatting>
  <pageMargins left="0.511811024" right="0.511811024" top="0.78740157499999996" bottom="0.78740157499999996" header="0.31496062000000002" footer="0.31496062000000002"/>
  <pageSetup paperSize="9" orientation="portrait" verticalDpi="0" r:id="rId1"/>
  <drawing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8B86F-015E-4EC4-A6A7-05ECE9A6ECB8}">
  <sheetPr>
    <tabColor theme="4"/>
  </sheetPr>
  <dimension ref="B3:DH25"/>
  <sheetViews>
    <sheetView workbookViewId="0">
      <selection activeCell="C8" sqref="C8"/>
    </sheetView>
  </sheetViews>
  <sheetFormatPr defaultColWidth="9.140625" defaultRowHeight="15"/>
  <cols>
    <col min="1" max="1" width="2.42578125" style="50" customWidth="1"/>
    <col min="2" max="2" width="5.7109375" style="50" customWidth="1"/>
    <col min="3" max="3" width="55.85546875" style="50" bestFit="1" customWidth="1"/>
    <col min="4" max="4" width="9.140625" style="87" customWidth="1"/>
    <col min="5" max="83" width="3.7109375" style="50" customWidth="1"/>
    <col min="84" max="84" width="3.7109375" style="165" customWidth="1"/>
    <col min="85" max="112" width="3.7109375" style="50" customWidth="1"/>
    <col min="113" max="16384" width="9.140625" style="50"/>
  </cols>
  <sheetData>
    <row r="3" spans="2:112" ht="157.5" customHeight="1">
      <c r="B3" s="578" t="s">
        <v>313</v>
      </c>
      <c r="C3" s="578" t="s">
        <v>314</v>
      </c>
      <c r="D3" s="733" t="s">
        <v>0</v>
      </c>
      <c r="E3" s="734" t="s">
        <v>1</v>
      </c>
      <c r="F3" s="734" t="s">
        <v>2</v>
      </c>
      <c r="G3" s="734" t="s">
        <v>3</v>
      </c>
      <c r="H3" s="734" t="s">
        <v>4</v>
      </c>
      <c r="I3" s="734" t="s">
        <v>5</v>
      </c>
      <c r="J3" s="734" t="s">
        <v>6</v>
      </c>
      <c r="K3" s="734" t="s">
        <v>7</v>
      </c>
      <c r="L3" s="734" t="s">
        <v>8</v>
      </c>
      <c r="M3" s="734" t="s">
        <v>9</v>
      </c>
      <c r="N3" s="734" t="s">
        <v>10</v>
      </c>
      <c r="O3" s="734" t="s">
        <v>11</v>
      </c>
      <c r="P3" s="734" t="s">
        <v>12</v>
      </c>
      <c r="Q3" s="734" t="s">
        <v>13</v>
      </c>
      <c r="R3" s="734" t="s">
        <v>14</v>
      </c>
      <c r="S3" s="734" t="s">
        <v>15</v>
      </c>
      <c r="T3" s="734" t="s">
        <v>16</v>
      </c>
      <c r="U3" s="734" t="s">
        <v>17</v>
      </c>
      <c r="V3" s="734" t="s">
        <v>18</v>
      </c>
      <c r="W3" s="734" t="s">
        <v>19</v>
      </c>
      <c r="X3" s="734" t="s">
        <v>20</v>
      </c>
      <c r="Y3" s="734" t="s">
        <v>21</v>
      </c>
      <c r="Z3" s="734" t="s">
        <v>22</v>
      </c>
      <c r="AA3" s="734" t="s">
        <v>23</v>
      </c>
      <c r="AB3" s="734" t="s">
        <v>24</v>
      </c>
      <c r="AC3" s="734" t="s">
        <v>25</v>
      </c>
      <c r="AD3" s="734" t="s">
        <v>26</v>
      </c>
      <c r="AE3" s="734" t="s">
        <v>27</v>
      </c>
      <c r="AF3" s="734" t="s">
        <v>28</v>
      </c>
      <c r="AG3" s="734" t="s">
        <v>29</v>
      </c>
      <c r="AH3" s="734" t="s">
        <v>30</v>
      </c>
      <c r="AI3" s="734" t="s">
        <v>31</v>
      </c>
      <c r="AJ3" s="734" t="s">
        <v>32</v>
      </c>
      <c r="AK3" s="734" t="s">
        <v>33</v>
      </c>
      <c r="AL3" s="734" t="s">
        <v>34</v>
      </c>
      <c r="AM3" s="734" t="s">
        <v>35</v>
      </c>
      <c r="AN3" s="734" t="s">
        <v>36</v>
      </c>
      <c r="AO3" s="734" t="s">
        <v>37</v>
      </c>
      <c r="AP3" s="734" t="s">
        <v>38</v>
      </c>
      <c r="AQ3" s="734" t="s">
        <v>39</v>
      </c>
      <c r="AR3" s="734" t="s">
        <v>40</v>
      </c>
      <c r="AS3" s="734" t="s">
        <v>41</v>
      </c>
      <c r="AT3" s="734" t="s">
        <v>42</v>
      </c>
      <c r="AU3" s="734" t="s">
        <v>43</v>
      </c>
      <c r="AV3" s="734" t="s">
        <v>44</v>
      </c>
      <c r="AW3" s="734" t="s">
        <v>45</v>
      </c>
      <c r="AX3" s="734" t="s">
        <v>46</v>
      </c>
      <c r="AY3" s="734" t="s">
        <v>47</v>
      </c>
      <c r="AZ3" s="734" t="s">
        <v>48</v>
      </c>
      <c r="BA3" s="734" t="s">
        <v>49</v>
      </c>
      <c r="BB3" s="734" t="s">
        <v>50</v>
      </c>
      <c r="BC3" s="734" t="s">
        <v>51</v>
      </c>
      <c r="BD3" s="734" t="s">
        <v>52</v>
      </c>
      <c r="BE3" s="734" t="s">
        <v>53</v>
      </c>
      <c r="BF3" s="734" t="s">
        <v>54</v>
      </c>
      <c r="BG3" s="734" t="s">
        <v>55</v>
      </c>
      <c r="BH3" s="734" t="s">
        <v>56</v>
      </c>
      <c r="BI3" s="734" t="s">
        <v>57</v>
      </c>
      <c r="BJ3" s="734" t="s">
        <v>58</v>
      </c>
      <c r="BK3" s="734" t="s">
        <v>59</v>
      </c>
      <c r="BL3" s="734" t="s">
        <v>60</v>
      </c>
      <c r="BM3" s="734" t="s">
        <v>61</v>
      </c>
      <c r="BN3" s="734" t="s">
        <v>62</v>
      </c>
      <c r="BO3" s="734" t="s">
        <v>63</v>
      </c>
      <c r="BP3" s="734" t="s">
        <v>64</v>
      </c>
      <c r="BQ3" s="734" t="s">
        <v>65</v>
      </c>
      <c r="BR3" s="734" t="s">
        <v>66</v>
      </c>
      <c r="BS3" s="734" t="s">
        <v>67</v>
      </c>
      <c r="BT3" s="734" t="s">
        <v>68</v>
      </c>
      <c r="BU3" s="734" t="s">
        <v>69</v>
      </c>
      <c r="BV3" s="734" t="s">
        <v>70</v>
      </c>
      <c r="BW3" s="734" t="s">
        <v>71</v>
      </c>
      <c r="BX3" s="734" t="s">
        <v>72</v>
      </c>
      <c r="BY3" s="734" t="s">
        <v>73</v>
      </c>
      <c r="BZ3" s="734" t="s">
        <v>74</v>
      </c>
      <c r="CA3" s="734" t="s">
        <v>75</v>
      </c>
      <c r="CB3" s="734" t="s">
        <v>76</v>
      </c>
      <c r="CC3" s="734" t="s">
        <v>77</v>
      </c>
      <c r="CD3" s="734" t="s">
        <v>78</v>
      </c>
      <c r="CE3" s="734" t="s">
        <v>79</v>
      </c>
      <c r="CF3" s="734" t="s">
        <v>80</v>
      </c>
      <c r="CG3" s="734" t="s">
        <v>81</v>
      </c>
      <c r="CH3" s="734" t="s">
        <v>82</v>
      </c>
      <c r="CI3" s="734" t="s">
        <v>83</v>
      </c>
      <c r="CJ3" s="734" t="s">
        <v>84</v>
      </c>
      <c r="CK3" s="734" t="s">
        <v>85</v>
      </c>
      <c r="CL3" s="734" t="s">
        <v>86</v>
      </c>
      <c r="CM3" s="734" t="s">
        <v>87</v>
      </c>
      <c r="CN3" s="734" t="s">
        <v>88</v>
      </c>
      <c r="CO3" s="734" t="s">
        <v>89</v>
      </c>
      <c r="CP3" s="734" t="s">
        <v>90</v>
      </c>
      <c r="CQ3" s="734" t="s">
        <v>91</v>
      </c>
      <c r="CR3" s="734" t="s">
        <v>92</v>
      </c>
      <c r="CS3" s="734" t="s">
        <v>93</v>
      </c>
      <c r="CT3" s="734" t="s">
        <v>94</v>
      </c>
      <c r="CU3" s="734" t="s">
        <v>95</v>
      </c>
      <c r="CV3" s="734" t="s">
        <v>96</v>
      </c>
      <c r="CW3" s="734" t="s">
        <v>97</v>
      </c>
      <c r="CX3" s="734" t="s">
        <v>98</v>
      </c>
      <c r="CY3" s="734" t="s">
        <v>702</v>
      </c>
      <c r="CZ3" s="734" t="s">
        <v>686</v>
      </c>
      <c r="DA3" s="734" t="s">
        <v>688</v>
      </c>
      <c r="DB3" s="734" t="s">
        <v>690</v>
      </c>
      <c r="DC3" s="734" t="s">
        <v>692</v>
      </c>
      <c r="DD3" s="734" t="s">
        <v>694</v>
      </c>
      <c r="DE3" s="734" t="s">
        <v>695</v>
      </c>
      <c r="DF3" s="734" t="s">
        <v>697</v>
      </c>
      <c r="DG3" s="734" t="s">
        <v>699</v>
      </c>
      <c r="DH3" s="734" t="s">
        <v>701</v>
      </c>
    </row>
    <row r="4" spans="2:112" ht="20.100000000000001" customHeight="1">
      <c r="B4" s="116">
        <v>1</v>
      </c>
      <c r="C4" s="115" t="s">
        <v>554</v>
      </c>
      <c r="D4" s="735">
        <f>'Cronograma'!D4</f>
        <v>2</v>
      </c>
      <c r="E4" s="116"/>
      <c r="F4" s="116"/>
      <c r="G4" s="116">
        <v>1</v>
      </c>
      <c r="H4" s="116"/>
      <c r="I4" s="116"/>
      <c r="J4" s="116"/>
      <c r="K4" s="116"/>
      <c r="L4" s="116"/>
      <c r="M4" s="116"/>
      <c r="N4" s="116"/>
      <c r="O4" s="116"/>
      <c r="P4" s="116"/>
      <c r="Q4" s="116"/>
      <c r="R4" s="116"/>
      <c r="S4" s="116"/>
      <c r="T4" s="116"/>
      <c r="U4" s="116"/>
      <c r="V4" s="116"/>
      <c r="W4" s="116"/>
      <c r="X4" s="116"/>
      <c r="Y4" s="116"/>
      <c r="Z4" s="116"/>
      <c r="AA4" s="116"/>
      <c r="AB4" s="116">
        <v>1</v>
      </c>
      <c r="AC4" s="116"/>
      <c r="AD4" s="116"/>
      <c r="AE4" s="116">
        <v>1</v>
      </c>
      <c r="AF4" s="116"/>
      <c r="AG4" s="116"/>
      <c r="AH4" s="116"/>
      <c r="AI4" s="116"/>
      <c r="AJ4" s="116"/>
      <c r="AK4" s="116"/>
      <c r="AL4" s="116">
        <v>1</v>
      </c>
      <c r="AM4" s="116">
        <v>1</v>
      </c>
      <c r="AN4" s="116"/>
      <c r="AO4" s="116"/>
      <c r="AP4" s="116"/>
      <c r="AQ4" s="116"/>
      <c r="AR4" s="116">
        <v>1</v>
      </c>
      <c r="AS4" s="116">
        <v>1</v>
      </c>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73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row>
    <row r="5" spans="2:112" ht="20.100000000000001" customHeight="1">
      <c r="B5" s="116">
        <v>2</v>
      </c>
      <c r="C5" s="115" t="s">
        <v>56233</v>
      </c>
      <c r="D5" s="735">
        <f>'Cronograma'!D5</f>
        <v>2</v>
      </c>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v>1</v>
      </c>
      <c r="AL5" s="116">
        <v>1</v>
      </c>
      <c r="AM5" s="116">
        <v>1</v>
      </c>
      <c r="AN5" s="116"/>
      <c r="AO5" s="116"/>
      <c r="AP5" s="116"/>
      <c r="AQ5" s="116"/>
      <c r="AR5" s="116">
        <v>1</v>
      </c>
      <c r="AS5" s="116">
        <v>2</v>
      </c>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v>2</v>
      </c>
      <c r="BV5" s="116"/>
      <c r="BW5" s="116"/>
      <c r="BX5" s="116"/>
      <c r="BY5" s="116"/>
      <c r="BZ5" s="116"/>
      <c r="CA5" s="116"/>
      <c r="CB5" s="116"/>
      <c r="CC5" s="116"/>
      <c r="CD5" s="116"/>
      <c r="CE5" s="116"/>
      <c r="CF5" s="736"/>
      <c r="CG5" s="116"/>
      <c r="CH5" s="116"/>
      <c r="CI5" s="116"/>
      <c r="CJ5" s="116"/>
      <c r="CK5" s="116"/>
      <c r="CL5" s="116"/>
      <c r="CM5" s="116"/>
      <c r="CN5" s="116"/>
      <c r="CO5" s="116">
        <v>1</v>
      </c>
      <c r="CP5" s="116"/>
      <c r="CQ5" s="116"/>
      <c r="CR5" s="116"/>
      <c r="CS5" s="116"/>
      <c r="CT5" s="116"/>
      <c r="CU5" s="116"/>
      <c r="CV5" s="116"/>
      <c r="CW5" s="116"/>
      <c r="CX5" s="116"/>
      <c r="CY5" s="116"/>
      <c r="CZ5" s="116"/>
      <c r="DA5" s="116"/>
      <c r="DB5" s="116"/>
      <c r="DC5" s="116"/>
      <c r="DD5" s="116"/>
      <c r="DE5" s="116"/>
      <c r="DF5" s="116"/>
      <c r="DG5" s="116"/>
      <c r="DH5" s="116"/>
    </row>
    <row r="6" spans="2:112" ht="20.100000000000001" customHeight="1">
      <c r="B6" s="116">
        <v>3</v>
      </c>
      <c r="C6" s="115" t="s">
        <v>317</v>
      </c>
      <c r="D6" s="735">
        <f>'Cronograma'!D6</f>
        <v>4</v>
      </c>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v>1</v>
      </c>
      <c r="AF6" s="116"/>
      <c r="AG6" s="116"/>
      <c r="AH6" s="116"/>
      <c r="AI6" s="116"/>
      <c r="AJ6" s="116"/>
      <c r="AK6" s="116"/>
      <c r="AL6" s="116">
        <v>1</v>
      </c>
      <c r="AM6" s="116">
        <v>1</v>
      </c>
      <c r="AN6" s="116"/>
      <c r="AO6" s="116"/>
      <c r="AP6" s="116"/>
      <c r="AQ6" s="116"/>
      <c r="AR6" s="116">
        <v>1</v>
      </c>
      <c r="AS6" s="116">
        <v>1</v>
      </c>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73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row>
    <row r="7" spans="2:112" ht="20.100000000000001" customHeight="1">
      <c r="B7" s="116" t="s">
        <v>743</v>
      </c>
      <c r="C7" s="115" t="s">
        <v>56209</v>
      </c>
      <c r="D7" s="735">
        <f>'Cronograma'!D7</f>
        <v>4</v>
      </c>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v>1</v>
      </c>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73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row>
    <row r="8" spans="2:112" ht="20.100000000000001" customHeight="1">
      <c r="B8" s="116" t="s">
        <v>56222</v>
      </c>
      <c r="C8" s="115" t="s">
        <v>56330</v>
      </c>
      <c r="D8" s="735">
        <f>'Cronograma'!D8</f>
        <v>4</v>
      </c>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v>2</v>
      </c>
      <c r="AM8" s="116">
        <v>1</v>
      </c>
      <c r="AN8" s="116"/>
      <c r="AO8" s="116"/>
      <c r="AP8" s="116"/>
      <c r="AQ8" s="116"/>
      <c r="AR8" s="116">
        <v>5</v>
      </c>
      <c r="AS8" s="116">
        <v>5</v>
      </c>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v>2</v>
      </c>
      <c r="BV8" s="116"/>
      <c r="BW8" s="116"/>
      <c r="BX8" s="116"/>
      <c r="BY8" s="116"/>
      <c r="BZ8" s="116"/>
      <c r="CA8" s="116"/>
      <c r="CB8" s="116"/>
      <c r="CC8" s="116"/>
      <c r="CD8" s="116"/>
      <c r="CE8" s="116"/>
      <c r="CF8" s="73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row>
    <row r="9" spans="2:112" ht="20.100000000000001" customHeight="1">
      <c r="B9" s="116" t="s">
        <v>56319</v>
      </c>
      <c r="C9" s="115" t="s">
        <v>56320</v>
      </c>
      <c r="D9" s="735">
        <f>'Cronograma'!D9</f>
        <v>3</v>
      </c>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v>1</v>
      </c>
      <c r="AM9" s="116">
        <v>1</v>
      </c>
      <c r="AN9" s="116"/>
      <c r="AO9" s="116"/>
      <c r="AP9" s="116"/>
      <c r="AQ9" s="116"/>
      <c r="AR9" s="116">
        <v>2</v>
      </c>
      <c r="AS9" s="116">
        <v>2</v>
      </c>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73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row>
    <row r="10" spans="2:112" ht="20.100000000000001" customHeight="1">
      <c r="B10" s="116">
        <v>5</v>
      </c>
      <c r="C10" s="115" t="s">
        <v>318</v>
      </c>
      <c r="D10" s="735">
        <f>'Cronograma'!D10</f>
        <v>5</v>
      </c>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v>1</v>
      </c>
      <c r="AM10" s="116">
        <v>1</v>
      </c>
      <c r="AN10" s="116"/>
      <c r="AO10" s="116"/>
      <c r="AP10" s="116"/>
      <c r="AQ10" s="116"/>
      <c r="AR10" s="116">
        <v>1</v>
      </c>
      <c r="AS10" s="116">
        <v>1</v>
      </c>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73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row>
    <row r="11" spans="2:112" ht="20.100000000000001" customHeight="1">
      <c r="B11" s="116">
        <v>6</v>
      </c>
      <c r="C11" s="115" t="s">
        <v>319</v>
      </c>
      <c r="D11" s="735">
        <f>'Cronograma'!D11</f>
        <v>5</v>
      </c>
      <c r="E11" s="116"/>
      <c r="F11" s="116"/>
      <c r="G11" s="116"/>
      <c r="H11" s="116"/>
      <c r="I11" s="116"/>
      <c r="J11" s="116"/>
      <c r="K11" s="116"/>
      <c r="L11" s="116"/>
      <c r="M11" s="116"/>
      <c r="N11" s="116"/>
      <c r="O11" s="116"/>
      <c r="P11" s="116"/>
      <c r="Q11" s="116"/>
      <c r="R11" s="116"/>
      <c r="S11" s="116"/>
      <c r="T11" s="116"/>
      <c r="U11" s="116"/>
      <c r="V11" s="116"/>
      <c r="W11" s="116">
        <v>1</v>
      </c>
      <c r="X11" s="116"/>
      <c r="Y11" s="116"/>
      <c r="Z11" s="116"/>
      <c r="AA11" s="116"/>
      <c r="AB11" s="116">
        <v>1</v>
      </c>
      <c r="AC11" s="116"/>
      <c r="AD11" s="116"/>
      <c r="AE11" s="116"/>
      <c r="AF11" s="116"/>
      <c r="AG11" s="116"/>
      <c r="AH11" s="116"/>
      <c r="AI11" s="116"/>
      <c r="AJ11" s="116">
        <v>2</v>
      </c>
      <c r="AK11" s="116">
        <v>1</v>
      </c>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736"/>
      <c r="CG11" s="116"/>
      <c r="CH11" s="116"/>
      <c r="CI11" s="116"/>
      <c r="CJ11" s="116"/>
      <c r="CK11" s="116"/>
      <c r="CL11" s="116"/>
      <c r="CM11" s="116"/>
      <c r="CN11" s="116">
        <v>1</v>
      </c>
      <c r="CO11" s="116"/>
      <c r="CP11" s="116"/>
      <c r="CQ11" s="116"/>
      <c r="CR11" s="116"/>
      <c r="CS11" s="116"/>
      <c r="CT11" s="116"/>
      <c r="CU11" s="116"/>
      <c r="CV11" s="116"/>
      <c r="CW11" s="116"/>
      <c r="CX11" s="116"/>
      <c r="CY11" s="116"/>
      <c r="CZ11" s="116"/>
      <c r="DA11" s="116"/>
      <c r="DB11" s="116"/>
      <c r="DC11" s="116"/>
      <c r="DD11" s="116"/>
      <c r="DE11" s="116"/>
      <c r="DF11" s="116"/>
      <c r="DG11" s="116"/>
      <c r="DH11" s="116"/>
    </row>
    <row r="12" spans="2:112" ht="20.100000000000001" customHeight="1">
      <c r="B12" s="116">
        <v>7</v>
      </c>
      <c r="C12" s="115" t="s">
        <v>56326</v>
      </c>
      <c r="D12" s="735">
        <f>'Cronograma'!D12</f>
        <v>2</v>
      </c>
      <c r="E12" s="116"/>
      <c r="F12" s="116"/>
      <c r="G12" s="116"/>
      <c r="H12" s="116"/>
      <c r="I12" s="116"/>
      <c r="J12" s="116"/>
      <c r="K12" s="116"/>
      <c r="L12" s="116"/>
      <c r="M12" s="116"/>
      <c r="N12" s="116"/>
      <c r="O12" s="116"/>
      <c r="P12" s="116"/>
      <c r="Q12" s="116"/>
      <c r="R12" s="116"/>
      <c r="S12" s="116"/>
      <c r="T12" s="116"/>
      <c r="U12" s="116"/>
      <c r="V12" s="116"/>
      <c r="W12" s="116"/>
      <c r="X12" s="116"/>
      <c r="Y12" s="116"/>
      <c r="Z12" s="116"/>
      <c r="AA12" s="116">
        <v>2</v>
      </c>
      <c r="AB12" s="116"/>
      <c r="AC12" s="116"/>
      <c r="AD12" s="116"/>
      <c r="AE12" s="116">
        <v>2</v>
      </c>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73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row>
    <row r="13" spans="2:112" ht="20.100000000000001" customHeight="1">
      <c r="B13" s="116">
        <v>8</v>
      </c>
      <c r="C13" s="115" t="s">
        <v>639</v>
      </c>
      <c r="D13" s="735">
        <f>'Cronograma'!D13</f>
        <v>4</v>
      </c>
      <c r="E13" s="116"/>
      <c r="F13" s="116">
        <v>1</v>
      </c>
      <c r="G13" s="116">
        <v>1</v>
      </c>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73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row>
    <row r="14" spans="2:112" ht="20.100000000000001" customHeight="1">
      <c r="B14" s="116">
        <v>9</v>
      </c>
      <c r="C14" s="115" t="s">
        <v>604</v>
      </c>
      <c r="D14" s="735">
        <f>'Cronograma'!D14</f>
        <v>4</v>
      </c>
      <c r="E14" s="116"/>
      <c r="F14" s="116"/>
      <c r="G14" s="116">
        <v>1</v>
      </c>
      <c r="H14" s="116"/>
      <c r="I14" s="116"/>
      <c r="J14" s="116"/>
      <c r="K14" s="116"/>
      <c r="L14" s="116"/>
      <c r="M14" s="116"/>
      <c r="N14" s="116"/>
      <c r="O14" s="116"/>
      <c r="P14" s="116"/>
      <c r="Q14" s="116"/>
      <c r="R14" s="116"/>
      <c r="S14" s="116"/>
      <c r="T14" s="116"/>
      <c r="U14" s="116"/>
      <c r="V14" s="116"/>
      <c r="W14" s="116"/>
      <c r="X14" s="116"/>
      <c r="Y14" s="116"/>
      <c r="Z14" s="116"/>
      <c r="AA14" s="116"/>
      <c r="AB14" s="116">
        <v>1</v>
      </c>
      <c r="AC14" s="116"/>
      <c r="AD14" s="116"/>
      <c r="AE14" s="116">
        <v>1</v>
      </c>
      <c r="AF14" s="116"/>
      <c r="AG14" s="116"/>
      <c r="AH14" s="116"/>
      <c r="AI14" s="116"/>
      <c r="AJ14" s="116"/>
      <c r="AK14" s="116"/>
      <c r="AL14" s="116">
        <v>1</v>
      </c>
      <c r="AM14" s="116">
        <v>1</v>
      </c>
      <c r="AN14" s="116"/>
      <c r="AO14" s="116"/>
      <c r="AP14" s="116"/>
      <c r="AQ14" s="116"/>
      <c r="AR14" s="116">
        <v>1</v>
      </c>
      <c r="AS14" s="116">
        <v>3</v>
      </c>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73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row>
    <row r="15" spans="2:112" ht="20.100000000000001" customHeight="1"/>
    <row r="16" spans="2:112" ht="17.25" customHeight="1"/>
    <row r="17" spans="3:5" ht="17.25" customHeight="1"/>
    <row r="18" spans="3:5" ht="17.25" customHeight="1">
      <c r="C18" s="50" t="s">
        <v>705</v>
      </c>
      <c r="D18" s="87">
        <v>1</v>
      </c>
      <c r="E18" s="50" t="s">
        <v>713</v>
      </c>
    </row>
    <row r="19" spans="3:5" ht="17.25" customHeight="1">
      <c r="C19" s="50" t="s">
        <v>706</v>
      </c>
      <c r="D19" s="87">
        <v>1</v>
      </c>
      <c r="E19" s="50" t="s">
        <v>714</v>
      </c>
    </row>
    <row r="20" spans="3:5" ht="17.25" customHeight="1">
      <c r="C20" s="50" t="s">
        <v>707</v>
      </c>
      <c r="D20" s="87">
        <v>1</v>
      </c>
      <c r="E20" s="50" t="s">
        <v>713</v>
      </c>
    </row>
    <row r="21" spans="3:5" ht="17.25" customHeight="1">
      <c r="C21" s="50" t="s">
        <v>708</v>
      </c>
      <c r="D21" s="87">
        <v>1</v>
      </c>
      <c r="E21" s="50" t="s">
        <v>714</v>
      </c>
    </row>
    <row r="22" spans="3:5" ht="17.25" customHeight="1">
      <c r="C22" s="50" t="s">
        <v>709</v>
      </c>
      <c r="D22" s="87">
        <v>2</v>
      </c>
      <c r="E22" s="50" t="s">
        <v>715</v>
      </c>
    </row>
    <row r="23" spans="3:5">
      <c r="C23" s="50" t="s">
        <v>710</v>
      </c>
      <c r="D23" s="87">
        <v>2</v>
      </c>
      <c r="E23" s="50" t="s">
        <v>715</v>
      </c>
    </row>
    <row r="24" spans="3:5">
      <c r="C24" s="50" t="s">
        <v>711</v>
      </c>
      <c r="D24" s="87">
        <v>1</v>
      </c>
      <c r="E24" s="50" t="s">
        <v>713</v>
      </c>
    </row>
    <row r="25" spans="3:5">
      <c r="C25" s="50" t="s">
        <v>712</v>
      </c>
      <c r="D25" s="87">
        <v>1</v>
      </c>
      <c r="E25" s="50" t="s">
        <v>714</v>
      </c>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36</vt:i4>
      </vt:variant>
      <vt:variant>
        <vt:lpstr>Intervalos Nomeados</vt:lpstr>
      </vt:variant>
      <vt:variant>
        <vt:i4>26</vt:i4>
      </vt:variant>
    </vt:vector>
  </HeadingPairs>
  <TitlesOfParts>
    <vt:vector size="62" baseType="lpstr">
      <vt:lpstr>Dados</vt:lpstr>
      <vt:lpstr>Resumo</vt:lpstr>
      <vt:lpstr>Cronograma F-F</vt:lpstr>
      <vt:lpstr>Recursos</vt:lpstr>
      <vt:lpstr>Resumo-NT</vt:lpstr>
      <vt:lpstr>Campo</vt:lpstr>
      <vt:lpstr>Mem.Cálculo-&gt;</vt:lpstr>
      <vt:lpstr>Cronograma</vt:lpstr>
      <vt:lpstr>Alocação MO</vt:lpstr>
      <vt:lpstr>4.1.EEN.Campo</vt:lpstr>
      <vt:lpstr>BDI</vt:lpstr>
      <vt:lpstr>1.PdT</vt:lpstr>
      <vt:lpstr>2.ET</vt:lpstr>
      <vt:lpstr>3.EMD</vt:lpstr>
      <vt:lpstr>4.1.EEN.Esc.Campo</vt:lpstr>
      <vt:lpstr>4.2.EEN.Esc.Elab</vt:lpstr>
      <vt:lpstr>4.2.EEN.Esc.Rev</vt:lpstr>
      <vt:lpstr>5.EOP</vt:lpstr>
      <vt:lpstr>6.EMA</vt:lpstr>
      <vt:lpstr>7.MEF</vt:lpstr>
      <vt:lpstr>8.EJR</vt:lpstr>
      <vt:lpstr>9.GPeR</vt:lpstr>
      <vt:lpstr>Inspeção-Veículo</vt:lpstr>
      <vt:lpstr>Diárias e Passagens</vt:lpstr>
      <vt:lpstr>Sondagem</vt:lpstr>
      <vt:lpstr>Preços-&gt;</vt:lpstr>
      <vt:lpstr>Diárias</vt:lpstr>
      <vt:lpstr>Passagens</vt:lpstr>
      <vt:lpstr>Voos</vt:lpstr>
      <vt:lpstr>TC 07-2024</vt:lpstr>
      <vt:lpstr>TC-CustosGerais</vt:lpstr>
      <vt:lpstr>Categorias</vt:lpstr>
      <vt:lpstr>Equip.Info</vt:lpstr>
      <vt:lpstr>Mat.Info</vt:lpstr>
      <vt:lpstr>DNIT</vt:lpstr>
      <vt:lpstr>EMOP-RJ</vt:lpstr>
      <vt:lpstr>'1.PdT'!Area_de_impressao</vt:lpstr>
      <vt:lpstr>'2.ET'!Area_de_impressao</vt:lpstr>
      <vt:lpstr>'3.EMD'!Area_de_impressao</vt:lpstr>
      <vt:lpstr>'4.1.EEN.Campo'!Area_de_impressao</vt:lpstr>
      <vt:lpstr>'4.1.EEN.Esc.Campo'!Area_de_impressao</vt:lpstr>
      <vt:lpstr>'4.2.EEN.Esc.Elab'!Area_de_impressao</vt:lpstr>
      <vt:lpstr>'4.2.EEN.Esc.Rev'!Area_de_impressao</vt:lpstr>
      <vt:lpstr>'5.EOP'!Area_de_impressao</vt:lpstr>
      <vt:lpstr>'6.EMA'!Area_de_impressao</vt:lpstr>
      <vt:lpstr>'7.MEF'!Area_de_impressao</vt:lpstr>
      <vt:lpstr>'8.EJR'!Area_de_impressao</vt:lpstr>
      <vt:lpstr>'9.GPeR'!Area_de_impressao</vt:lpstr>
      <vt:lpstr>BDI!Area_de_impressao</vt:lpstr>
      <vt:lpstr>Campo!Area_de_impressao</vt:lpstr>
      <vt:lpstr>'Cronograma F-F'!Area_de_impressao</vt:lpstr>
      <vt:lpstr>Dados!Area_de_impressao</vt:lpstr>
      <vt:lpstr>'Diárias e Passagens'!Area_de_impressao</vt:lpstr>
      <vt:lpstr>'Inspeção-Veículo'!Area_de_impressao</vt:lpstr>
      <vt:lpstr>Recursos!Area_de_impressao</vt:lpstr>
      <vt:lpstr>'Resumo'!Area_de_impressao</vt:lpstr>
      <vt:lpstr>'Resumo-NT'!Area_de_impressao</vt:lpstr>
      <vt:lpstr>'TC 07-2024'!Area_de_impressao</vt:lpstr>
      <vt:lpstr>'TC-CustosGerais'!Area_de_impressao</vt:lpstr>
      <vt:lpstr>'Diárias e Passagens'!Titulos_de_impressao</vt:lpstr>
      <vt:lpstr>Recursos!Titulos_de_impressao</vt:lpstr>
      <vt:lpstr>'TC 07-2024'!Titulos_de_impressao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Marcia Cristina de O. L. Pires</dc:creator>
  <cp:keywords/>
  <dc:description/>
  <cp:lastModifiedBy>Márcia Dalvi</cp:lastModifiedBy>
  <cp:revision/>
  <cp:lastPrinted>2024-12-17T20:00:40Z</cp:lastPrinted>
  <dcterms:created xsi:type="dcterms:W3CDTF">2023-06-05T17:51:35Z</dcterms:created>
  <dcterms:modified xsi:type="dcterms:W3CDTF">2024-12-20T18:31:46Z</dcterms:modified>
  <cp:category/>
  <cp:contentStatus/>
</cp:coreProperties>
</file>